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 tabRatio="836" firstSheet="1" activeTab="3"/>
  </bookViews>
  <sheets>
    <sheet name="Service Delivery Facility Based" sheetId="2" r:id="rId1"/>
    <sheet name="Service Delivery community Base" sheetId="3" r:id="rId2"/>
    <sheet name="Community Interventions" sheetId="4" r:id="rId3"/>
    <sheet name=" Untied Fund" sheetId="5" r:id="rId4"/>
    <sheet name="Infrastructure Strengthening" sheetId="14" r:id="rId5"/>
    <sheet name="Procurement" sheetId="6" r:id="rId6"/>
    <sheet name="Referral Transport" sheetId="7" r:id="rId7"/>
    <sheet name="Human Resources serviceDelivery" sheetId="8" r:id="rId8"/>
    <sheet name=" Training and Capacity Building" sheetId="13" r:id="rId9"/>
    <sheet name="Review, Research" sheetId="9" r:id="rId10"/>
    <sheet name=" IEC BCC" sheetId="10" r:id="rId11"/>
    <sheet name=" Printing" sheetId="11" r:id="rId12"/>
    <sheet name="Quality Assurance" sheetId="12" r:id="rId13"/>
    <sheet name="Drug Warehouse and Logistics" sheetId="15" r:id="rId14"/>
    <sheet name="PPP" sheetId="16" r:id="rId15"/>
    <sheet name="Programme Management" sheetId="17" r:id="rId16"/>
    <sheet name="Prgramme M. Activities" sheetId="18" r:id="rId17"/>
    <sheet name="IT Initiative" sheetId="19" r:id="rId18"/>
    <sheet name="Innovations" sheetId="20" r:id="rId19"/>
    <sheet name="Total NHM" sheetId="21" r:id="rId20"/>
  </sheets>
  <definedNames>
    <definedName name="_xlnm.Print_Area" localSheetId="10">' IEC BCC'!$A$1:$KV$104</definedName>
    <definedName name="_xlnm.Print_Area" localSheetId="11">' Printing'!$A$1:$JT$104</definedName>
    <definedName name="_xlnm.Print_Area" localSheetId="8">' Training and Capacity Building'!$A$1:$ACB$104</definedName>
    <definedName name="_xlnm.Print_Area" localSheetId="3">' Untied Fund'!$A$1:$BK$104</definedName>
    <definedName name="_xlnm.Print_Area" localSheetId="2">'Community Interventions'!$A$1:$NG$104</definedName>
    <definedName name="_xlnm.Print_Area" localSheetId="13">'Drug Warehouse and Logistics'!$A$1:$BZ$104</definedName>
    <definedName name="_xlnm.Print_Area" localSheetId="7">'Human Resources serviceDelivery'!$A$1:$BF$104</definedName>
    <definedName name="_xlnm.Print_Area" localSheetId="4">'Infrastructure Strengthening'!$A$1:$ID$104</definedName>
    <definedName name="_xlnm.Print_Area" localSheetId="18">Innovations!$A$1:$AB$104</definedName>
    <definedName name="_xlnm.Print_Area" localSheetId="17">'IT Initiative'!$A$1:$AI$104</definedName>
    <definedName name="_xlnm.Print_Area" localSheetId="14">PPP!$A$1:$BY$104</definedName>
    <definedName name="_xlnm.Print_Area" localSheetId="16">'Prgramme M. Activities'!$A$1:$YO$104</definedName>
    <definedName name="_xlnm.Print_Area" localSheetId="5">Procurement!$A$1:$ZX$104</definedName>
    <definedName name="_xlnm.Print_Area" localSheetId="15">'Programme Management'!$A$1:$AS$104</definedName>
    <definedName name="_xlnm.Print_Area" localSheetId="12">'Quality Assurance'!$A$1:$BK$104</definedName>
    <definedName name="_xlnm.Print_Area" localSheetId="6">'Referral Transport'!$A$1:$BD$104</definedName>
    <definedName name="_xlnm.Print_Area" localSheetId="9">'Review, Research'!$A$1:$EX$104</definedName>
    <definedName name="_xlnm.Print_Area" localSheetId="1">'Service Delivery community Base'!$A$1:$FL$104</definedName>
    <definedName name="_xlnm.Print_Area" localSheetId="0">'Service Delivery Facility Based'!$A$1:$ME$104</definedName>
    <definedName name="_xlnm.Print_Area" localSheetId="19">'Total NHM'!$A$1:$G$36</definedName>
    <definedName name="_xlnm.Print_Titles" localSheetId="10">' IEC BCC'!$A:$B,' IEC BCC'!$1:$4</definedName>
    <definedName name="_xlnm.Print_Titles" localSheetId="11">' Printing'!$A:$B,' Printing'!$1:$4</definedName>
    <definedName name="_xlnm.Print_Titles" localSheetId="8">' Training and Capacity Building'!$A:$B,' Training and Capacity Building'!$1:$5</definedName>
    <definedName name="_xlnm.Print_Titles" localSheetId="3">' Untied Fund'!$A:$B,' Untied Fund'!$1:$4</definedName>
    <definedName name="_xlnm.Print_Titles" localSheetId="2">'Community Interventions'!$A:$B,'Community Interventions'!$1:$4</definedName>
    <definedName name="_xlnm.Print_Titles" localSheetId="13">'Drug Warehouse and Logistics'!$A:$B,'Drug Warehouse and Logistics'!$1:$4</definedName>
    <definedName name="_xlnm.Print_Titles" localSheetId="7">'Human Resources serviceDelivery'!$A:$B,'Human Resources serviceDelivery'!$1:$4</definedName>
    <definedName name="_xlnm.Print_Titles" localSheetId="4">'Infrastructure Strengthening'!$A:$B,'Infrastructure Strengthening'!$1:$4</definedName>
    <definedName name="_xlnm.Print_Titles" localSheetId="18">Innovations!$A:$B,Innovations!$1:$4</definedName>
    <definedName name="_xlnm.Print_Titles" localSheetId="17">'IT Initiative'!$A:$B,'IT Initiative'!$1:$4</definedName>
    <definedName name="_xlnm.Print_Titles" localSheetId="14">PPP!$A:$B,PPP!$1:$4</definedName>
    <definedName name="_xlnm.Print_Titles" localSheetId="16">'Prgramme M. Activities'!$A:$B,'Prgramme M. Activities'!$1:$4</definedName>
    <definedName name="_xlnm.Print_Titles" localSheetId="5">Procurement!$A:$B,Procurement!$1:$4</definedName>
    <definedName name="_xlnm.Print_Titles" localSheetId="15">'Programme Management'!$A:$B,'Programme Management'!$1:$4</definedName>
    <definedName name="_xlnm.Print_Titles" localSheetId="12">'Quality Assurance'!$A:$B,'Quality Assurance'!$1:$4</definedName>
    <definedName name="_xlnm.Print_Titles" localSheetId="6">'Referral Transport'!$A:$B,'Referral Transport'!$1:$4</definedName>
    <definedName name="_xlnm.Print_Titles" localSheetId="9">'Review, Research'!$A:$B,'Review, Research'!$1:$4</definedName>
    <definedName name="_xlnm.Print_Titles" localSheetId="1">'Service Delivery community Base'!$A:$B,'Service Delivery community Base'!$1:$4</definedName>
    <definedName name="_xlnm.Print_Titles" localSheetId="0">'Service Delivery Facility Based'!$A:$B,'Service Delivery Facility Based'!$2:$5</definedName>
  </definedNames>
  <calcPr calcId="124519"/>
</workbook>
</file>

<file path=xl/calcChain.xml><?xml version="1.0" encoding="utf-8"?>
<calcChain xmlns="http://schemas.openxmlformats.org/spreadsheetml/2006/main">
  <c r="AF103" i="5"/>
  <c r="YZ78" i="6"/>
  <c r="AM103" i="3" l="1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L96"/>
  <c r="AL94"/>
  <c r="AL91"/>
  <c r="AL90"/>
  <c r="AL89"/>
  <c r="AL88"/>
  <c r="AL87"/>
  <c r="AL86"/>
  <c r="AL85"/>
  <c r="AL83"/>
  <c r="AL82"/>
  <c r="AL81"/>
  <c r="AL80"/>
  <c r="AL79"/>
  <c r="AL78"/>
  <c r="AL77"/>
  <c r="AL76"/>
  <c r="AL75"/>
  <c r="AL74"/>
  <c r="AL72"/>
  <c r="AM72" s="1"/>
  <c r="EG101" i="14"/>
  <c r="EG100"/>
  <c r="EG99"/>
  <c r="EG98"/>
  <c r="EG97"/>
  <c r="EG96"/>
  <c r="EG95"/>
  <c r="EG94"/>
  <c r="EG93"/>
  <c r="EG92"/>
  <c r="EG91"/>
  <c r="EG90"/>
  <c r="EG89"/>
  <c r="EG88"/>
  <c r="EG87"/>
  <c r="EG86"/>
  <c r="EG85"/>
  <c r="EG84"/>
  <c r="EG83"/>
  <c r="EG82"/>
  <c r="EG81"/>
  <c r="EG80"/>
  <c r="EG79"/>
  <c r="EG78"/>
  <c r="EG77"/>
  <c r="EG76"/>
  <c r="EG75"/>
  <c r="EG74"/>
  <c r="EG73"/>
  <c r="EG72"/>
  <c r="EF101"/>
  <c r="EF100"/>
  <c r="EF99"/>
  <c r="EF98"/>
  <c r="EF97"/>
  <c r="EF95"/>
  <c r="EF93"/>
  <c r="EF92"/>
  <c r="EF84"/>
  <c r="EF73"/>
  <c r="QQ95" i="18"/>
  <c r="QQ103"/>
  <c r="XQ101" i="6"/>
  <c r="XQ100"/>
  <c r="XQ99"/>
  <c r="XQ98"/>
  <c r="XQ97"/>
  <c r="XQ96"/>
  <c r="XQ95"/>
  <c r="XQ94"/>
  <c r="XQ93"/>
  <c r="XQ92"/>
  <c r="XQ91"/>
  <c r="XQ90"/>
  <c r="XQ89"/>
  <c r="XQ88"/>
  <c r="XQ87"/>
  <c r="XQ86"/>
  <c r="XQ85"/>
  <c r="XQ84"/>
  <c r="XQ83"/>
  <c r="XQ82"/>
  <c r="XQ81"/>
  <c r="XQ80"/>
  <c r="XQ79"/>
  <c r="XQ78"/>
  <c r="XQ77"/>
  <c r="XQ76"/>
  <c r="XQ75"/>
  <c r="XQ74"/>
  <c r="XQ73"/>
  <c r="XQ72"/>
  <c r="YZ75" l="1"/>
  <c r="BO96" i="2"/>
  <c r="JI104"/>
  <c r="BV96" i="3"/>
  <c r="BV73"/>
  <c r="BV74"/>
  <c r="BV75"/>
  <c r="BV76"/>
  <c r="BV77"/>
  <c r="BV78"/>
  <c r="BV79"/>
  <c r="BV80"/>
  <c r="BV81"/>
  <c r="BV82"/>
  <c r="BV83"/>
  <c r="BV84"/>
  <c r="BV85"/>
  <c r="BV86"/>
  <c r="BV87"/>
  <c r="BV88"/>
  <c r="BV89"/>
  <c r="BV90"/>
  <c r="BV91"/>
  <c r="BV92"/>
  <c r="BV93"/>
  <c r="BV94"/>
  <c r="BV95"/>
  <c r="BV97"/>
  <c r="BV98"/>
  <c r="BV99"/>
  <c r="BV100"/>
  <c r="BV101"/>
  <c r="BV72"/>
  <c r="BU73"/>
  <c r="BU74"/>
  <c r="BU75"/>
  <c r="BU76"/>
  <c r="BU77"/>
  <c r="BU78"/>
  <c r="BU79"/>
  <c r="BU80"/>
  <c r="BU81"/>
  <c r="BU82"/>
  <c r="BU83"/>
  <c r="BU84"/>
  <c r="BU85"/>
  <c r="BU86"/>
  <c r="BU87"/>
  <c r="BU88"/>
  <c r="BU89"/>
  <c r="BU90"/>
  <c r="BU91"/>
  <c r="BU92"/>
  <c r="BU93"/>
  <c r="BU94"/>
  <c r="BU95"/>
  <c r="BU96"/>
  <c r="BU97"/>
  <c r="BU98"/>
  <c r="BU99"/>
  <c r="BU100"/>
  <c r="BU101"/>
  <c r="BU72"/>
  <c r="AM101" i="5"/>
  <c r="AO101" s="1"/>
  <c r="AM100"/>
  <c r="AO100" s="1"/>
  <c r="AM99"/>
  <c r="AM98"/>
  <c r="AM97"/>
  <c r="AO97" s="1"/>
  <c r="AM96"/>
  <c r="AO96" s="1"/>
  <c r="AM95"/>
  <c r="AM94"/>
  <c r="AM93"/>
  <c r="AO93" s="1"/>
  <c r="AM92"/>
  <c r="AO92" s="1"/>
  <c r="AM91"/>
  <c r="AM90"/>
  <c r="AM89"/>
  <c r="AO89" s="1"/>
  <c r="AM88"/>
  <c r="AO88" s="1"/>
  <c r="AM87"/>
  <c r="AM86"/>
  <c r="AM85"/>
  <c r="AO85" s="1"/>
  <c r="AM84"/>
  <c r="AO84" s="1"/>
  <c r="AM83"/>
  <c r="AM82"/>
  <c r="AM81"/>
  <c r="AO81" s="1"/>
  <c r="AM80"/>
  <c r="AO80" s="1"/>
  <c r="AM79"/>
  <c r="AM78"/>
  <c r="AM77"/>
  <c r="AO77" s="1"/>
  <c r="AM76"/>
  <c r="AO76" s="1"/>
  <c r="AM75"/>
  <c r="AM74"/>
  <c r="AM73"/>
  <c r="AO73" s="1"/>
  <c r="AM72"/>
  <c r="AO72" s="1"/>
  <c r="BA101"/>
  <c r="BA100"/>
  <c r="BA99"/>
  <c r="BA98"/>
  <c r="BA97"/>
  <c r="BA96"/>
  <c r="BA95"/>
  <c r="BA94"/>
  <c r="BA93"/>
  <c r="BA92"/>
  <c r="BA91"/>
  <c r="BA90"/>
  <c r="BA89"/>
  <c r="BA88"/>
  <c r="BA87"/>
  <c r="BA86"/>
  <c r="BA85"/>
  <c r="BA84"/>
  <c r="BA83"/>
  <c r="BA82"/>
  <c r="BA81"/>
  <c r="BA80"/>
  <c r="BA79"/>
  <c r="BA78"/>
  <c r="BA77"/>
  <c r="BA76"/>
  <c r="BA75"/>
  <c r="BA74"/>
  <c r="BA73"/>
  <c r="BA72"/>
  <c r="C36" i="21"/>
  <c r="C34"/>
  <c r="Z103" i="20"/>
  <c r="Y103"/>
  <c r="Z101"/>
  <c r="Y101"/>
  <c r="Z100"/>
  <c r="Y100"/>
  <c r="Z99"/>
  <c r="Y99"/>
  <c r="Z98"/>
  <c r="Y98"/>
  <c r="Z97"/>
  <c r="Y97"/>
  <c r="Z96"/>
  <c r="Y96"/>
  <c r="Z95"/>
  <c r="Y95"/>
  <c r="Z94"/>
  <c r="Y94"/>
  <c r="Z93"/>
  <c r="Y93"/>
  <c r="Z92"/>
  <c r="Y92"/>
  <c r="Z91"/>
  <c r="Y91"/>
  <c r="Z90"/>
  <c r="Y90"/>
  <c r="Z89"/>
  <c r="Y89"/>
  <c r="Z88"/>
  <c r="Y88"/>
  <c r="Z87"/>
  <c r="Y87"/>
  <c r="Z86"/>
  <c r="Y86"/>
  <c r="Z85"/>
  <c r="Y85"/>
  <c r="Z84"/>
  <c r="Y84"/>
  <c r="Z83"/>
  <c r="Y83"/>
  <c r="Z82"/>
  <c r="Y82"/>
  <c r="Z81"/>
  <c r="Y81"/>
  <c r="Z80"/>
  <c r="Y80"/>
  <c r="Z79"/>
  <c r="Y79"/>
  <c r="Z78"/>
  <c r="Y78"/>
  <c r="Z77"/>
  <c r="Y77"/>
  <c r="Z76"/>
  <c r="Y76"/>
  <c r="Z75"/>
  <c r="Y75"/>
  <c r="Z74"/>
  <c r="Y74"/>
  <c r="Z73"/>
  <c r="Y73"/>
  <c r="Z72"/>
  <c r="Z102" s="1"/>
  <c r="Z104" s="1"/>
  <c r="Y7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M101"/>
  <c r="AA101" s="1"/>
  <c r="M100"/>
  <c r="AA100" s="1"/>
  <c r="M99"/>
  <c r="AA99" s="1"/>
  <c r="M98"/>
  <c r="AA98" s="1"/>
  <c r="M97"/>
  <c r="AA97" s="1"/>
  <c r="M96"/>
  <c r="AA96" s="1"/>
  <c r="M95"/>
  <c r="AA95" s="1"/>
  <c r="M94"/>
  <c r="AA94" s="1"/>
  <c r="M93"/>
  <c r="AA93" s="1"/>
  <c r="M92"/>
  <c r="AA92" s="1"/>
  <c r="M91"/>
  <c r="AA91" s="1"/>
  <c r="M90"/>
  <c r="AA90" s="1"/>
  <c r="M89"/>
  <c r="AA89" s="1"/>
  <c r="M88"/>
  <c r="AA88" s="1"/>
  <c r="M87"/>
  <c r="AA87" s="1"/>
  <c r="M86"/>
  <c r="AA86" s="1"/>
  <c r="M85"/>
  <c r="AA85" s="1"/>
  <c r="M84"/>
  <c r="AA84" s="1"/>
  <c r="M83"/>
  <c r="AA83" s="1"/>
  <c r="M82"/>
  <c r="AA82" s="1"/>
  <c r="M81"/>
  <c r="AA81" s="1"/>
  <c r="M80"/>
  <c r="AA80" s="1"/>
  <c r="M79"/>
  <c r="AA79" s="1"/>
  <c r="M78"/>
  <c r="AA78" s="1"/>
  <c r="M77"/>
  <c r="AA77" s="1"/>
  <c r="M76"/>
  <c r="AA76" s="1"/>
  <c r="M75"/>
  <c r="AA75" s="1"/>
  <c r="M74"/>
  <c r="AA74" s="1"/>
  <c r="M73"/>
  <c r="AA73" s="1"/>
  <c r="M72"/>
  <c r="AA72" s="1"/>
  <c r="X104"/>
  <c r="X102"/>
  <c r="S104"/>
  <c r="Q104"/>
  <c r="S102"/>
  <c r="R102"/>
  <c r="R104" s="1"/>
  <c r="Q102"/>
  <c r="Q103" s="1"/>
  <c r="J104"/>
  <c r="L102"/>
  <c r="L104" s="1"/>
  <c r="K102"/>
  <c r="K104" s="1"/>
  <c r="J102"/>
  <c r="AG103" i="19"/>
  <c r="AF103"/>
  <c r="AG101"/>
  <c r="AF101"/>
  <c r="AG100"/>
  <c r="AF100"/>
  <c r="AG99"/>
  <c r="AF99"/>
  <c r="AG98"/>
  <c r="AF98"/>
  <c r="AG97"/>
  <c r="AF97"/>
  <c r="AG96"/>
  <c r="AF96"/>
  <c r="AG95"/>
  <c r="AF95"/>
  <c r="AG94"/>
  <c r="AF94"/>
  <c r="AG93"/>
  <c r="AF93"/>
  <c r="AG92"/>
  <c r="AF92"/>
  <c r="AG91"/>
  <c r="AF91"/>
  <c r="AG90"/>
  <c r="AF90"/>
  <c r="AG89"/>
  <c r="AF89"/>
  <c r="AG88"/>
  <c r="AF88"/>
  <c r="AG87"/>
  <c r="AF87"/>
  <c r="AG86"/>
  <c r="AF86"/>
  <c r="AG85"/>
  <c r="AF85"/>
  <c r="AG84"/>
  <c r="AF84"/>
  <c r="AG83"/>
  <c r="AF83"/>
  <c r="AG82"/>
  <c r="AF82"/>
  <c r="AG81"/>
  <c r="AF81"/>
  <c r="AG80"/>
  <c r="AF80"/>
  <c r="AG79"/>
  <c r="AF79"/>
  <c r="AG78"/>
  <c r="AF78"/>
  <c r="AG77"/>
  <c r="AF77"/>
  <c r="AG76"/>
  <c r="AF76"/>
  <c r="AG75"/>
  <c r="AF75"/>
  <c r="AG74"/>
  <c r="AF74"/>
  <c r="AG73"/>
  <c r="AF73"/>
  <c r="AG72"/>
  <c r="AG102" s="1"/>
  <c r="AF7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T101"/>
  <c r="AH101" s="1"/>
  <c r="T100"/>
  <c r="T99"/>
  <c r="T98"/>
  <c r="T97"/>
  <c r="AH97" s="1"/>
  <c r="T96"/>
  <c r="T95"/>
  <c r="T94"/>
  <c r="T93"/>
  <c r="AH93" s="1"/>
  <c r="T92"/>
  <c r="T91"/>
  <c r="T90"/>
  <c r="T89"/>
  <c r="AH89" s="1"/>
  <c r="T88"/>
  <c r="T87"/>
  <c r="T86"/>
  <c r="T85"/>
  <c r="AH85" s="1"/>
  <c r="T84"/>
  <c r="T83"/>
  <c r="T82"/>
  <c r="T81"/>
  <c r="AH81" s="1"/>
  <c r="T80"/>
  <c r="T79"/>
  <c r="T78"/>
  <c r="T77"/>
  <c r="AH77" s="1"/>
  <c r="T76"/>
  <c r="T75"/>
  <c r="T74"/>
  <c r="T73"/>
  <c r="AH73" s="1"/>
  <c r="T72"/>
  <c r="M101"/>
  <c r="M100"/>
  <c r="AH100" s="1"/>
  <c r="M99"/>
  <c r="AH99" s="1"/>
  <c r="M98"/>
  <c r="AH98" s="1"/>
  <c r="M97"/>
  <c r="M96"/>
  <c r="AH96" s="1"/>
  <c r="M95"/>
  <c r="AH95" s="1"/>
  <c r="M94"/>
  <c r="AH94" s="1"/>
  <c r="M93"/>
  <c r="M92"/>
  <c r="AH92" s="1"/>
  <c r="M91"/>
  <c r="AH91" s="1"/>
  <c r="M90"/>
  <c r="AH90" s="1"/>
  <c r="M89"/>
  <c r="M88"/>
  <c r="AH88" s="1"/>
  <c r="M87"/>
  <c r="AH87" s="1"/>
  <c r="M86"/>
  <c r="AH86" s="1"/>
  <c r="M85"/>
  <c r="M84"/>
  <c r="AH84" s="1"/>
  <c r="M83"/>
  <c r="AH83" s="1"/>
  <c r="M82"/>
  <c r="AH82" s="1"/>
  <c r="M81"/>
  <c r="M80"/>
  <c r="AH80" s="1"/>
  <c r="M79"/>
  <c r="AH79" s="1"/>
  <c r="M78"/>
  <c r="AH78" s="1"/>
  <c r="M77"/>
  <c r="M76"/>
  <c r="AH76" s="1"/>
  <c r="M75"/>
  <c r="AH75" s="1"/>
  <c r="M74"/>
  <c r="AH74" s="1"/>
  <c r="M73"/>
  <c r="M72"/>
  <c r="AH72" s="1"/>
  <c r="AE104"/>
  <c r="AE102"/>
  <c r="X104"/>
  <c r="Z102"/>
  <c r="Z104" s="1"/>
  <c r="Y102"/>
  <c r="Y104" s="1"/>
  <c r="X102"/>
  <c r="X103" s="1"/>
  <c r="Q104"/>
  <c r="S102"/>
  <c r="S104" s="1"/>
  <c r="R102"/>
  <c r="R104" s="1"/>
  <c r="Q102"/>
  <c r="J104"/>
  <c r="J103" s="1"/>
  <c r="L102"/>
  <c r="L104" s="1"/>
  <c r="K102"/>
  <c r="K104" s="1"/>
  <c r="J102"/>
  <c r="YM103" i="18"/>
  <c r="YL103"/>
  <c r="YM101"/>
  <c r="YM100"/>
  <c r="YM99"/>
  <c r="YM98"/>
  <c r="YM97"/>
  <c r="YM96"/>
  <c r="YM95"/>
  <c r="YM94"/>
  <c r="YM93"/>
  <c r="YM92"/>
  <c r="YM91"/>
  <c r="YM90"/>
  <c r="YM89"/>
  <c r="YM88"/>
  <c r="YM87"/>
  <c r="YM86"/>
  <c r="YM85"/>
  <c r="YM84"/>
  <c r="YM83"/>
  <c r="YM82"/>
  <c r="YM81"/>
  <c r="YM80"/>
  <c r="YM79"/>
  <c r="YM78"/>
  <c r="YM77"/>
  <c r="YM76"/>
  <c r="YM75"/>
  <c r="YM74"/>
  <c r="YM73"/>
  <c r="YM72"/>
  <c r="YG101"/>
  <c r="YG100"/>
  <c r="YG99"/>
  <c r="YG98"/>
  <c r="YG97"/>
  <c r="YG96"/>
  <c r="YG95"/>
  <c r="YG94"/>
  <c r="YG93"/>
  <c r="YG92"/>
  <c r="YG91"/>
  <c r="YG90"/>
  <c r="YG89"/>
  <c r="YG88"/>
  <c r="YG87"/>
  <c r="YG86"/>
  <c r="YG85"/>
  <c r="YG84"/>
  <c r="YG83"/>
  <c r="YG82"/>
  <c r="YG81"/>
  <c r="YG80"/>
  <c r="YG79"/>
  <c r="YG78"/>
  <c r="YG77"/>
  <c r="YG76"/>
  <c r="YG75"/>
  <c r="YG74"/>
  <c r="YG73"/>
  <c r="YG72"/>
  <c r="XZ101"/>
  <c r="XZ100"/>
  <c r="XZ99"/>
  <c r="XZ98"/>
  <c r="XZ97"/>
  <c r="XZ96"/>
  <c r="XZ95"/>
  <c r="XZ94"/>
  <c r="XZ93"/>
  <c r="XZ92"/>
  <c r="XZ91"/>
  <c r="XZ90"/>
  <c r="XZ89"/>
  <c r="XZ88"/>
  <c r="XZ87"/>
  <c r="XZ86"/>
  <c r="XZ85"/>
  <c r="XZ84"/>
  <c r="XZ83"/>
  <c r="XZ82"/>
  <c r="XZ81"/>
  <c r="XZ80"/>
  <c r="XZ79"/>
  <c r="XZ78"/>
  <c r="XZ77"/>
  <c r="XZ76"/>
  <c r="XZ75"/>
  <c r="XZ74"/>
  <c r="XZ73"/>
  <c r="XZ72"/>
  <c r="XS101"/>
  <c r="XS100"/>
  <c r="XS99"/>
  <c r="XS98"/>
  <c r="XS97"/>
  <c r="XS96"/>
  <c r="XS95"/>
  <c r="XS94"/>
  <c r="XS93"/>
  <c r="XS92"/>
  <c r="XS91"/>
  <c r="XS90"/>
  <c r="XS89"/>
  <c r="XS88"/>
  <c r="XS87"/>
  <c r="XS86"/>
  <c r="XS85"/>
  <c r="XS84"/>
  <c r="XS83"/>
  <c r="XS82"/>
  <c r="XS81"/>
  <c r="XS80"/>
  <c r="XS79"/>
  <c r="XS78"/>
  <c r="XS77"/>
  <c r="XS76"/>
  <c r="XS75"/>
  <c r="XS74"/>
  <c r="XS73"/>
  <c r="XS72"/>
  <c r="XL101"/>
  <c r="XL100"/>
  <c r="XL99"/>
  <c r="XL98"/>
  <c r="XL97"/>
  <c r="XL96"/>
  <c r="XL95"/>
  <c r="XL94"/>
  <c r="XL93"/>
  <c r="XL92"/>
  <c r="XL91"/>
  <c r="XL90"/>
  <c r="XL89"/>
  <c r="XL88"/>
  <c r="XL87"/>
  <c r="XL86"/>
  <c r="XL85"/>
  <c r="XL84"/>
  <c r="XL83"/>
  <c r="XL82"/>
  <c r="XL81"/>
  <c r="XL80"/>
  <c r="XL79"/>
  <c r="XL78"/>
  <c r="XL77"/>
  <c r="XL76"/>
  <c r="XL75"/>
  <c r="XL74"/>
  <c r="XL73"/>
  <c r="XL72"/>
  <c r="XE101"/>
  <c r="XE100"/>
  <c r="XE99"/>
  <c r="XE98"/>
  <c r="XE97"/>
  <c r="XE96"/>
  <c r="XE95"/>
  <c r="XE94"/>
  <c r="XE93"/>
  <c r="XE92"/>
  <c r="XE91"/>
  <c r="XE90"/>
  <c r="XE89"/>
  <c r="XE88"/>
  <c r="XE87"/>
  <c r="XE86"/>
  <c r="XE85"/>
  <c r="XE84"/>
  <c r="XE83"/>
  <c r="XE82"/>
  <c r="XE81"/>
  <c r="XE80"/>
  <c r="XE79"/>
  <c r="XE78"/>
  <c r="XE77"/>
  <c r="XE76"/>
  <c r="XE75"/>
  <c r="XE74"/>
  <c r="XE73"/>
  <c r="XE72"/>
  <c r="WX101"/>
  <c r="WX100"/>
  <c r="WX99"/>
  <c r="WX98"/>
  <c r="WX97"/>
  <c r="WX96"/>
  <c r="WX95"/>
  <c r="WX94"/>
  <c r="WX93"/>
  <c r="WX92"/>
  <c r="WX91"/>
  <c r="WX90"/>
  <c r="WX89"/>
  <c r="WX88"/>
  <c r="WX87"/>
  <c r="WX86"/>
  <c r="WX85"/>
  <c r="WX84"/>
  <c r="WX83"/>
  <c r="WX82"/>
  <c r="WX81"/>
  <c r="WX80"/>
  <c r="WX79"/>
  <c r="WX78"/>
  <c r="WX77"/>
  <c r="WX76"/>
  <c r="WX75"/>
  <c r="WX74"/>
  <c r="WX73"/>
  <c r="WX72"/>
  <c r="WQ101"/>
  <c r="WQ100"/>
  <c r="WQ99"/>
  <c r="WQ98"/>
  <c r="WQ97"/>
  <c r="WQ96"/>
  <c r="WQ95"/>
  <c r="WQ94"/>
  <c r="WQ93"/>
  <c r="WQ92"/>
  <c r="WQ91"/>
  <c r="WQ90"/>
  <c r="WQ89"/>
  <c r="WQ88"/>
  <c r="WQ87"/>
  <c r="WQ86"/>
  <c r="WQ85"/>
  <c r="WQ84"/>
  <c r="WQ83"/>
  <c r="WQ82"/>
  <c r="WQ81"/>
  <c r="WQ80"/>
  <c r="WQ79"/>
  <c r="WQ78"/>
  <c r="WQ77"/>
  <c r="WQ76"/>
  <c r="WQ75"/>
  <c r="WQ74"/>
  <c r="WQ73"/>
  <c r="WQ72"/>
  <c r="WJ101"/>
  <c r="WJ100"/>
  <c r="WJ99"/>
  <c r="WJ98"/>
  <c r="WJ97"/>
  <c r="WJ96"/>
  <c r="WJ95"/>
  <c r="WJ94"/>
  <c r="WJ93"/>
  <c r="WJ92"/>
  <c r="WJ91"/>
  <c r="WJ90"/>
  <c r="WJ89"/>
  <c r="WJ88"/>
  <c r="WJ87"/>
  <c r="WJ86"/>
  <c r="WJ85"/>
  <c r="WJ84"/>
  <c r="WJ83"/>
  <c r="WJ82"/>
  <c r="WJ81"/>
  <c r="WJ80"/>
  <c r="WJ79"/>
  <c r="WJ78"/>
  <c r="WJ77"/>
  <c r="WJ76"/>
  <c r="WJ75"/>
  <c r="WJ74"/>
  <c r="WJ73"/>
  <c r="WJ72"/>
  <c r="WC101"/>
  <c r="WC100"/>
  <c r="WC99"/>
  <c r="WC98"/>
  <c r="WC97"/>
  <c r="WC96"/>
  <c r="WC95"/>
  <c r="WC94"/>
  <c r="WC93"/>
  <c r="WC92"/>
  <c r="WC91"/>
  <c r="WC90"/>
  <c r="WC89"/>
  <c r="WC88"/>
  <c r="WC87"/>
  <c r="WC86"/>
  <c r="WC85"/>
  <c r="WC84"/>
  <c r="WC83"/>
  <c r="WC82"/>
  <c r="WC81"/>
  <c r="WC80"/>
  <c r="WC79"/>
  <c r="WC78"/>
  <c r="WC77"/>
  <c r="WC76"/>
  <c r="WC75"/>
  <c r="WC74"/>
  <c r="WC73"/>
  <c r="WC72"/>
  <c r="VV101"/>
  <c r="VV100"/>
  <c r="VV99"/>
  <c r="VV98"/>
  <c r="VV97"/>
  <c r="VV96"/>
  <c r="VV95"/>
  <c r="VV94"/>
  <c r="VV93"/>
  <c r="VV92"/>
  <c r="VV91"/>
  <c r="VV90"/>
  <c r="VV89"/>
  <c r="VV88"/>
  <c r="VV87"/>
  <c r="VV86"/>
  <c r="VV85"/>
  <c r="VV84"/>
  <c r="VV83"/>
  <c r="VV82"/>
  <c r="VV81"/>
  <c r="VV80"/>
  <c r="VV79"/>
  <c r="VV78"/>
  <c r="VV77"/>
  <c r="VV76"/>
  <c r="VV75"/>
  <c r="VV74"/>
  <c r="VV73"/>
  <c r="VV72"/>
  <c r="VO101"/>
  <c r="VO100"/>
  <c r="VO99"/>
  <c r="VO98"/>
  <c r="VO97"/>
  <c r="VO96"/>
  <c r="VO95"/>
  <c r="VO94"/>
  <c r="VO93"/>
  <c r="VO92"/>
  <c r="VO91"/>
  <c r="VO90"/>
  <c r="VO89"/>
  <c r="VO88"/>
  <c r="VO87"/>
  <c r="VO86"/>
  <c r="VO85"/>
  <c r="VO84"/>
  <c r="VO83"/>
  <c r="VO82"/>
  <c r="VO81"/>
  <c r="VO80"/>
  <c r="VO79"/>
  <c r="VO78"/>
  <c r="VO77"/>
  <c r="VO76"/>
  <c r="VO75"/>
  <c r="VO74"/>
  <c r="VO73"/>
  <c r="VO72"/>
  <c r="VH101"/>
  <c r="VH100"/>
  <c r="VH99"/>
  <c r="VH98"/>
  <c r="VH97"/>
  <c r="VH96"/>
  <c r="VH95"/>
  <c r="VH94"/>
  <c r="VH93"/>
  <c r="VH92"/>
  <c r="VH91"/>
  <c r="VH90"/>
  <c r="VH89"/>
  <c r="VH88"/>
  <c r="VH87"/>
  <c r="VH86"/>
  <c r="VH85"/>
  <c r="VH84"/>
  <c r="VH83"/>
  <c r="VH82"/>
  <c r="VH81"/>
  <c r="VH80"/>
  <c r="VH79"/>
  <c r="VH78"/>
  <c r="VH77"/>
  <c r="VH76"/>
  <c r="VH75"/>
  <c r="VH74"/>
  <c r="VH73"/>
  <c r="VH72"/>
  <c r="VA101"/>
  <c r="VA100"/>
  <c r="VA99"/>
  <c r="VA98"/>
  <c r="VA97"/>
  <c r="VA96"/>
  <c r="VA95"/>
  <c r="VA94"/>
  <c r="VA93"/>
  <c r="VA92"/>
  <c r="VA91"/>
  <c r="VA90"/>
  <c r="VA89"/>
  <c r="VA88"/>
  <c r="VA87"/>
  <c r="VA86"/>
  <c r="VA85"/>
  <c r="VA84"/>
  <c r="VA83"/>
  <c r="VA82"/>
  <c r="VA81"/>
  <c r="VA80"/>
  <c r="VA79"/>
  <c r="VA78"/>
  <c r="VA77"/>
  <c r="VA76"/>
  <c r="VA75"/>
  <c r="VA74"/>
  <c r="VA73"/>
  <c r="VA72"/>
  <c r="UT101"/>
  <c r="UT100"/>
  <c r="UT99"/>
  <c r="UT98"/>
  <c r="UT97"/>
  <c r="UT96"/>
  <c r="UT95"/>
  <c r="UT94"/>
  <c r="UT93"/>
  <c r="UT92"/>
  <c r="UT91"/>
  <c r="UT90"/>
  <c r="UT89"/>
  <c r="UT88"/>
  <c r="UT87"/>
  <c r="UT86"/>
  <c r="UT85"/>
  <c r="UT84"/>
  <c r="UT83"/>
  <c r="UT82"/>
  <c r="UT81"/>
  <c r="UT80"/>
  <c r="UT79"/>
  <c r="UT78"/>
  <c r="UT77"/>
  <c r="UT76"/>
  <c r="UT75"/>
  <c r="UT74"/>
  <c r="UT73"/>
  <c r="UT72"/>
  <c r="UM101"/>
  <c r="UM100"/>
  <c r="UM99"/>
  <c r="UM98"/>
  <c r="UM97"/>
  <c r="UM96"/>
  <c r="UM95"/>
  <c r="UM94"/>
  <c r="UM93"/>
  <c r="UM92"/>
  <c r="UM91"/>
  <c r="UM90"/>
  <c r="UM89"/>
  <c r="UM88"/>
  <c r="UM87"/>
  <c r="UM86"/>
  <c r="UM85"/>
  <c r="UM84"/>
  <c r="UM83"/>
  <c r="UM82"/>
  <c r="UM81"/>
  <c r="UM80"/>
  <c r="UM79"/>
  <c r="UM78"/>
  <c r="UM77"/>
  <c r="UM76"/>
  <c r="UM75"/>
  <c r="UM74"/>
  <c r="UM73"/>
  <c r="UM72"/>
  <c r="UF101"/>
  <c r="UF100"/>
  <c r="UF99"/>
  <c r="UF98"/>
  <c r="UF97"/>
  <c r="UF96"/>
  <c r="UF95"/>
  <c r="UF94"/>
  <c r="UF93"/>
  <c r="UF92"/>
  <c r="UF91"/>
  <c r="UF90"/>
  <c r="UF89"/>
  <c r="UF88"/>
  <c r="UF87"/>
  <c r="UF86"/>
  <c r="UF85"/>
  <c r="UF84"/>
  <c r="UF83"/>
  <c r="UF82"/>
  <c r="UF81"/>
  <c r="UF80"/>
  <c r="UF79"/>
  <c r="UF78"/>
  <c r="UF77"/>
  <c r="UF76"/>
  <c r="UF75"/>
  <c r="UF74"/>
  <c r="UF73"/>
  <c r="UF72"/>
  <c r="TY101"/>
  <c r="TY100"/>
  <c r="TY99"/>
  <c r="TY98"/>
  <c r="TY97"/>
  <c r="TY96"/>
  <c r="TY95"/>
  <c r="TY94"/>
  <c r="TY93"/>
  <c r="TY92"/>
  <c r="TY91"/>
  <c r="TY90"/>
  <c r="TY89"/>
  <c r="TY88"/>
  <c r="TY87"/>
  <c r="TY86"/>
  <c r="TY85"/>
  <c r="TY84"/>
  <c r="TY83"/>
  <c r="TY82"/>
  <c r="TY81"/>
  <c r="TY80"/>
  <c r="TY79"/>
  <c r="TY78"/>
  <c r="TY77"/>
  <c r="TY76"/>
  <c r="TY75"/>
  <c r="TY74"/>
  <c r="TY73"/>
  <c r="TY72"/>
  <c r="TR101"/>
  <c r="TR100"/>
  <c r="TR99"/>
  <c r="TR98"/>
  <c r="TR97"/>
  <c r="TR96"/>
  <c r="TR95"/>
  <c r="TR94"/>
  <c r="TR93"/>
  <c r="TR92"/>
  <c r="TR91"/>
  <c r="TR90"/>
  <c r="TR89"/>
  <c r="TR88"/>
  <c r="TR87"/>
  <c r="TR86"/>
  <c r="TR85"/>
  <c r="TR84"/>
  <c r="TR83"/>
  <c r="TR82"/>
  <c r="TR81"/>
  <c r="TR80"/>
  <c r="TR79"/>
  <c r="TR78"/>
  <c r="TR77"/>
  <c r="TR76"/>
  <c r="TR75"/>
  <c r="TR74"/>
  <c r="TR73"/>
  <c r="TK101"/>
  <c r="TK100"/>
  <c r="TK99"/>
  <c r="TK98"/>
  <c r="TK97"/>
  <c r="TK96"/>
  <c r="TK95"/>
  <c r="TK94"/>
  <c r="TK93"/>
  <c r="TK92"/>
  <c r="TK91"/>
  <c r="TK90"/>
  <c r="TK89"/>
  <c r="TK88"/>
  <c r="TK87"/>
  <c r="TK86"/>
  <c r="TK85"/>
  <c r="TK84"/>
  <c r="TK83"/>
  <c r="TK82"/>
  <c r="TK81"/>
  <c r="TK80"/>
  <c r="TK79"/>
  <c r="TK78"/>
  <c r="TK77"/>
  <c r="TK76"/>
  <c r="TK75"/>
  <c r="TK74"/>
  <c r="TK73"/>
  <c r="TD101"/>
  <c r="TD100"/>
  <c r="TD99"/>
  <c r="TD98"/>
  <c r="TD97"/>
  <c r="TD96"/>
  <c r="TD95"/>
  <c r="TD94"/>
  <c r="TD93"/>
  <c r="TD92"/>
  <c r="TD91"/>
  <c r="TD90"/>
  <c r="TD89"/>
  <c r="TD88"/>
  <c r="TD87"/>
  <c r="TD86"/>
  <c r="TD85"/>
  <c r="TD84"/>
  <c r="TD83"/>
  <c r="TD82"/>
  <c r="TD81"/>
  <c r="TD80"/>
  <c r="TD79"/>
  <c r="TD78"/>
  <c r="TD77"/>
  <c r="TD76"/>
  <c r="TD75"/>
  <c r="TD74"/>
  <c r="TD73"/>
  <c r="SW101"/>
  <c r="SW100"/>
  <c r="SW99"/>
  <c r="SW98"/>
  <c r="SW97"/>
  <c r="SW96"/>
  <c r="SW95"/>
  <c r="SW94"/>
  <c r="SW93"/>
  <c r="SW92"/>
  <c r="SW91"/>
  <c r="SW90"/>
  <c r="SW89"/>
  <c r="SW88"/>
  <c r="SW87"/>
  <c r="SW86"/>
  <c r="SW85"/>
  <c r="SW84"/>
  <c r="SW83"/>
  <c r="SW82"/>
  <c r="SW81"/>
  <c r="SW80"/>
  <c r="SW79"/>
  <c r="SW78"/>
  <c r="SW77"/>
  <c r="SW76"/>
  <c r="SW75"/>
  <c r="SW74"/>
  <c r="SW73"/>
  <c r="SW72"/>
  <c r="SP101"/>
  <c r="SP100"/>
  <c r="SP99"/>
  <c r="SP98"/>
  <c r="SP97"/>
  <c r="SP96"/>
  <c r="SP95"/>
  <c r="SP94"/>
  <c r="SP93"/>
  <c r="SP92"/>
  <c r="SP91"/>
  <c r="SP90"/>
  <c r="SP89"/>
  <c r="SP88"/>
  <c r="SP87"/>
  <c r="SP86"/>
  <c r="SP85"/>
  <c r="SP84"/>
  <c r="SP83"/>
  <c r="SP82"/>
  <c r="SP81"/>
  <c r="SP80"/>
  <c r="SP79"/>
  <c r="SP78"/>
  <c r="SP77"/>
  <c r="SP76"/>
  <c r="SP75"/>
  <c r="SP74"/>
  <c r="SP73"/>
  <c r="SP72"/>
  <c r="SI101"/>
  <c r="SI100"/>
  <c r="SI99"/>
  <c r="SI98"/>
  <c r="SI97"/>
  <c r="SI96"/>
  <c r="SI95"/>
  <c r="SI94"/>
  <c r="SI93"/>
  <c r="SI92"/>
  <c r="SI91"/>
  <c r="SI90"/>
  <c r="SI89"/>
  <c r="SI88"/>
  <c r="SI87"/>
  <c r="SI86"/>
  <c r="SI85"/>
  <c r="SI84"/>
  <c r="SI83"/>
  <c r="SI82"/>
  <c r="SI81"/>
  <c r="SI80"/>
  <c r="SI79"/>
  <c r="SI78"/>
  <c r="SI77"/>
  <c r="SI76"/>
  <c r="SI75"/>
  <c r="SI74"/>
  <c r="SI73"/>
  <c r="SB101"/>
  <c r="SB100"/>
  <c r="SB99"/>
  <c r="SB98"/>
  <c r="SB97"/>
  <c r="SB96"/>
  <c r="SB95"/>
  <c r="SB94"/>
  <c r="SB93"/>
  <c r="SB92"/>
  <c r="SB91"/>
  <c r="SB90"/>
  <c r="SB89"/>
  <c r="SB88"/>
  <c r="SB87"/>
  <c r="SB86"/>
  <c r="SB85"/>
  <c r="SB84"/>
  <c r="SB83"/>
  <c r="SB82"/>
  <c r="SB81"/>
  <c r="SB80"/>
  <c r="SB79"/>
  <c r="SB78"/>
  <c r="SB77"/>
  <c r="SB76"/>
  <c r="SB75"/>
  <c r="SB74"/>
  <c r="SB73"/>
  <c r="SB72"/>
  <c r="RU101"/>
  <c r="RU100"/>
  <c r="RU99"/>
  <c r="RU98"/>
  <c r="RU97"/>
  <c r="RU96"/>
  <c r="RU95"/>
  <c r="RU94"/>
  <c r="RU93"/>
  <c r="RU92"/>
  <c r="RU91"/>
  <c r="RU90"/>
  <c r="RU89"/>
  <c r="RU88"/>
  <c r="RU87"/>
  <c r="RU86"/>
  <c r="RU85"/>
  <c r="RU84"/>
  <c r="RU83"/>
  <c r="RU82"/>
  <c r="RU81"/>
  <c r="RU80"/>
  <c r="RU79"/>
  <c r="RU78"/>
  <c r="RU77"/>
  <c r="RU76"/>
  <c r="RU75"/>
  <c r="RU74"/>
  <c r="RU73"/>
  <c r="RU72"/>
  <c r="RN101"/>
  <c r="RN100"/>
  <c r="RN99"/>
  <c r="RN98"/>
  <c r="RN97"/>
  <c r="RN96"/>
  <c r="RN95"/>
  <c r="RN94"/>
  <c r="RN93"/>
  <c r="RN92"/>
  <c r="RN91"/>
  <c r="RN90"/>
  <c r="RN89"/>
  <c r="RN88"/>
  <c r="RN87"/>
  <c r="RN86"/>
  <c r="RN85"/>
  <c r="RN84"/>
  <c r="RN83"/>
  <c r="RN82"/>
  <c r="RN81"/>
  <c r="RN80"/>
  <c r="RN79"/>
  <c r="RN78"/>
  <c r="RN77"/>
  <c r="RN76"/>
  <c r="RN75"/>
  <c r="RN74"/>
  <c r="RN73"/>
  <c r="RN72"/>
  <c r="RG101"/>
  <c r="RG100"/>
  <c r="RG99"/>
  <c r="RG98"/>
  <c r="RG97"/>
  <c r="RG96"/>
  <c r="RG95"/>
  <c r="RG94"/>
  <c r="RG93"/>
  <c r="RG92"/>
  <c r="RG91"/>
  <c r="RG90"/>
  <c r="RG89"/>
  <c r="RG88"/>
  <c r="RG87"/>
  <c r="RG86"/>
  <c r="RG85"/>
  <c r="RG84"/>
  <c r="RG83"/>
  <c r="RG82"/>
  <c r="RG81"/>
  <c r="RG80"/>
  <c r="RG79"/>
  <c r="RG78"/>
  <c r="RG77"/>
  <c r="RG76"/>
  <c r="RG75"/>
  <c r="RG74"/>
  <c r="RG73"/>
  <c r="RG72"/>
  <c r="QZ101"/>
  <c r="QZ100"/>
  <c r="QZ99"/>
  <c r="QZ98"/>
  <c r="QZ97"/>
  <c r="QZ96"/>
  <c r="QZ95"/>
  <c r="QZ94"/>
  <c r="QZ93"/>
  <c r="QZ92"/>
  <c r="QZ91"/>
  <c r="QZ90"/>
  <c r="QZ89"/>
  <c r="QZ88"/>
  <c r="QZ87"/>
  <c r="QZ86"/>
  <c r="QZ85"/>
  <c r="QZ84"/>
  <c r="QZ83"/>
  <c r="QZ82"/>
  <c r="QZ81"/>
  <c r="QZ80"/>
  <c r="QZ79"/>
  <c r="QZ78"/>
  <c r="QZ77"/>
  <c r="QZ76"/>
  <c r="QZ75"/>
  <c r="QZ74"/>
  <c r="QZ73"/>
  <c r="QZ72"/>
  <c r="QS101"/>
  <c r="QS100"/>
  <c r="QS99"/>
  <c r="QS98"/>
  <c r="QS97"/>
  <c r="QS96"/>
  <c r="QS95"/>
  <c r="QS94"/>
  <c r="QS93"/>
  <c r="QS92"/>
  <c r="QS91"/>
  <c r="QS90"/>
  <c r="QS89"/>
  <c r="QS88"/>
  <c r="QS87"/>
  <c r="QS86"/>
  <c r="QS85"/>
  <c r="QS84"/>
  <c r="QS83"/>
  <c r="QS82"/>
  <c r="QS81"/>
  <c r="QS80"/>
  <c r="QS79"/>
  <c r="QS78"/>
  <c r="QS77"/>
  <c r="QS76"/>
  <c r="QS75"/>
  <c r="QS74"/>
  <c r="QS73"/>
  <c r="QS72"/>
  <c r="QL101"/>
  <c r="QL100"/>
  <c r="QL99"/>
  <c r="QL98"/>
  <c r="QL97"/>
  <c r="QL96"/>
  <c r="QL95"/>
  <c r="QL94"/>
  <c r="QL93"/>
  <c r="QL92"/>
  <c r="QL91"/>
  <c r="QL90"/>
  <c r="QL89"/>
  <c r="QL88"/>
  <c r="QL87"/>
  <c r="QL86"/>
  <c r="QL85"/>
  <c r="QL84"/>
  <c r="QL83"/>
  <c r="QL82"/>
  <c r="QL81"/>
  <c r="QL80"/>
  <c r="QL79"/>
  <c r="QL78"/>
  <c r="QL77"/>
  <c r="QL76"/>
  <c r="QL75"/>
  <c r="QL74"/>
  <c r="QL73"/>
  <c r="QL72"/>
  <c r="QC101"/>
  <c r="QE101" s="1"/>
  <c r="QC100"/>
  <c r="QE100" s="1"/>
  <c r="QC99"/>
  <c r="QC98"/>
  <c r="QC97"/>
  <c r="QE97" s="1"/>
  <c r="QC96"/>
  <c r="QE96" s="1"/>
  <c r="QC95"/>
  <c r="QC94"/>
  <c r="QE94" s="1"/>
  <c r="QC93"/>
  <c r="QE93" s="1"/>
  <c r="QC92"/>
  <c r="QE92" s="1"/>
  <c r="QC91"/>
  <c r="QE91" s="1"/>
  <c r="QC90"/>
  <c r="QC89"/>
  <c r="QE89" s="1"/>
  <c r="QC88"/>
  <c r="QE88" s="1"/>
  <c r="QC87"/>
  <c r="QE87" s="1"/>
  <c r="QC86"/>
  <c r="QE86" s="1"/>
  <c r="QC85"/>
  <c r="QE85" s="1"/>
  <c r="QC84"/>
  <c r="QE84" s="1"/>
  <c r="QC83"/>
  <c r="QC82"/>
  <c r="QC81"/>
  <c r="QE81" s="1"/>
  <c r="QC80"/>
  <c r="QE80" s="1"/>
  <c r="QC79"/>
  <c r="QC78"/>
  <c r="QE78" s="1"/>
  <c r="QC77"/>
  <c r="QE77" s="1"/>
  <c r="QC76"/>
  <c r="QE76" s="1"/>
  <c r="QC75"/>
  <c r="QE75" s="1"/>
  <c r="QC74"/>
  <c r="QC73"/>
  <c r="QE73" s="1"/>
  <c r="QC72"/>
  <c r="QE72" s="1"/>
  <c r="QE99"/>
  <c r="QE98"/>
  <c r="QE95"/>
  <c r="QE90"/>
  <c r="QE83"/>
  <c r="QE82"/>
  <c r="QE79"/>
  <c r="QE74"/>
  <c r="PV101"/>
  <c r="PX101" s="1"/>
  <c r="PV100"/>
  <c r="PX100" s="1"/>
  <c r="PV99"/>
  <c r="PV98"/>
  <c r="PX98" s="1"/>
  <c r="PV97"/>
  <c r="PX97" s="1"/>
  <c r="PV96"/>
  <c r="PX96" s="1"/>
  <c r="PV94"/>
  <c r="PX94" s="1"/>
  <c r="PX93"/>
  <c r="PX92"/>
  <c r="PV91"/>
  <c r="PX91" s="1"/>
  <c r="PV90"/>
  <c r="PX90" s="1"/>
  <c r="PV89"/>
  <c r="PX89" s="1"/>
  <c r="PV88"/>
  <c r="PX88" s="1"/>
  <c r="PV87"/>
  <c r="PX87" s="1"/>
  <c r="PV86"/>
  <c r="PX86" s="1"/>
  <c r="PV85"/>
  <c r="PX85" s="1"/>
  <c r="PX84"/>
  <c r="PV83"/>
  <c r="PV82"/>
  <c r="PX82" s="1"/>
  <c r="PV81"/>
  <c r="PX81" s="1"/>
  <c r="PV80"/>
  <c r="PX80" s="1"/>
  <c r="PV79"/>
  <c r="PX79" s="1"/>
  <c r="PV78"/>
  <c r="PX78" s="1"/>
  <c r="PV77"/>
  <c r="PX77" s="1"/>
  <c r="PV76"/>
  <c r="PX76" s="1"/>
  <c r="PV75"/>
  <c r="PX75" s="1"/>
  <c r="PV74"/>
  <c r="PX74" s="1"/>
  <c r="PV72"/>
  <c r="PX72" s="1"/>
  <c r="PX99"/>
  <c r="PX95"/>
  <c r="PX83"/>
  <c r="PQ101"/>
  <c r="PQ100"/>
  <c r="PQ99"/>
  <c r="PQ98"/>
  <c r="PQ97"/>
  <c r="PQ96"/>
  <c r="PQ95"/>
  <c r="PQ94"/>
  <c r="PQ93"/>
  <c r="PQ92"/>
  <c r="PQ91"/>
  <c r="PQ90"/>
  <c r="PQ89"/>
  <c r="PQ88"/>
  <c r="PQ87"/>
  <c r="PQ86"/>
  <c r="PQ85"/>
  <c r="PQ84"/>
  <c r="PQ83"/>
  <c r="PQ82"/>
  <c r="PQ81"/>
  <c r="PQ80"/>
  <c r="PQ79"/>
  <c r="PQ78"/>
  <c r="PQ77"/>
  <c r="PQ76"/>
  <c r="PQ75"/>
  <c r="PQ74"/>
  <c r="PQ73"/>
  <c r="PQ72"/>
  <c r="PJ101"/>
  <c r="PJ100"/>
  <c r="PJ99"/>
  <c r="PJ98"/>
  <c r="PJ97"/>
  <c r="PJ96"/>
  <c r="PJ95"/>
  <c r="PJ94"/>
  <c r="PJ93"/>
  <c r="PJ92"/>
  <c r="PJ91"/>
  <c r="PJ90"/>
  <c r="PJ89"/>
  <c r="PJ88"/>
  <c r="PJ87"/>
  <c r="PJ86"/>
  <c r="PJ85"/>
  <c r="PJ84"/>
  <c r="PJ83"/>
  <c r="PJ82"/>
  <c r="PJ81"/>
  <c r="PJ80"/>
  <c r="PJ79"/>
  <c r="PJ78"/>
  <c r="PJ77"/>
  <c r="PJ76"/>
  <c r="PJ75"/>
  <c r="PJ74"/>
  <c r="PJ73"/>
  <c r="PJ72"/>
  <c r="PC101"/>
  <c r="PC100"/>
  <c r="PC99"/>
  <c r="PC98"/>
  <c r="PC97"/>
  <c r="PC96"/>
  <c r="PC95"/>
  <c r="PC94"/>
  <c r="PC93"/>
  <c r="PC92"/>
  <c r="PC91"/>
  <c r="PC90"/>
  <c r="PC89"/>
  <c r="PC88"/>
  <c r="PC87"/>
  <c r="PC86"/>
  <c r="PC85"/>
  <c r="PC84"/>
  <c r="PC83"/>
  <c r="PC82"/>
  <c r="PC81"/>
  <c r="PC80"/>
  <c r="PC79"/>
  <c r="PC78"/>
  <c r="PC77"/>
  <c r="PC76"/>
  <c r="PC75"/>
  <c r="PC74"/>
  <c r="PC73"/>
  <c r="PC72"/>
  <c r="OV101"/>
  <c r="OV100"/>
  <c r="OV99"/>
  <c r="OV98"/>
  <c r="OV97"/>
  <c r="OV96"/>
  <c r="OV95"/>
  <c r="OV94"/>
  <c r="OV93"/>
  <c r="OV92"/>
  <c r="OV91"/>
  <c r="OV90"/>
  <c r="OV89"/>
  <c r="OV88"/>
  <c r="OV87"/>
  <c r="OV86"/>
  <c r="OV85"/>
  <c r="OV84"/>
  <c r="OV83"/>
  <c r="OV82"/>
  <c r="OV81"/>
  <c r="OV80"/>
  <c r="OV79"/>
  <c r="OV78"/>
  <c r="OV77"/>
  <c r="OV76"/>
  <c r="OV75"/>
  <c r="OV74"/>
  <c r="OV73"/>
  <c r="OV72"/>
  <c r="OO101"/>
  <c r="OO100"/>
  <c r="OO99"/>
  <c r="OO98"/>
  <c r="OO97"/>
  <c r="OO96"/>
  <c r="OO95"/>
  <c r="OO94"/>
  <c r="OO93"/>
  <c r="OO92"/>
  <c r="OO91"/>
  <c r="OO90"/>
  <c r="OO89"/>
  <c r="OO88"/>
  <c r="OO87"/>
  <c r="OO86"/>
  <c r="OO85"/>
  <c r="OO84"/>
  <c r="OO83"/>
  <c r="OO82"/>
  <c r="OO81"/>
  <c r="OO80"/>
  <c r="OO79"/>
  <c r="OO78"/>
  <c r="OO77"/>
  <c r="OO76"/>
  <c r="OO75"/>
  <c r="OO74"/>
  <c r="OO73"/>
  <c r="OO72"/>
  <c r="OH101"/>
  <c r="OH100"/>
  <c r="OH99"/>
  <c r="OH98"/>
  <c r="OH97"/>
  <c r="OH96"/>
  <c r="OH95"/>
  <c r="OH94"/>
  <c r="OH93"/>
  <c r="OH92"/>
  <c r="OH91"/>
  <c r="OH90"/>
  <c r="OH89"/>
  <c r="OH88"/>
  <c r="OH87"/>
  <c r="OH86"/>
  <c r="OH85"/>
  <c r="OH84"/>
  <c r="OH83"/>
  <c r="OH82"/>
  <c r="OH81"/>
  <c r="OH80"/>
  <c r="OH79"/>
  <c r="OH78"/>
  <c r="OH77"/>
  <c r="OH76"/>
  <c r="OH75"/>
  <c r="OH74"/>
  <c r="OH73"/>
  <c r="OH72"/>
  <c r="OA101"/>
  <c r="OA100"/>
  <c r="OA99"/>
  <c r="OA98"/>
  <c r="OA97"/>
  <c r="OA96"/>
  <c r="OA95"/>
  <c r="OA94"/>
  <c r="OA93"/>
  <c r="OA92"/>
  <c r="OA91"/>
  <c r="OA90"/>
  <c r="OA89"/>
  <c r="OA88"/>
  <c r="OA87"/>
  <c r="OA86"/>
  <c r="OA85"/>
  <c r="OA84"/>
  <c r="OA83"/>
  <c r="OA82"/>
  <c r="OA81"/>
  <c r="OA80"/>
  <c r="OA79"/>
  <c r="OA78"/>
  <c r="OA77"/>
  <c r="OA76"/>
  <c r="OA75"/>
  <c r="OA74"/>
  <c r="OA73"/>
  <c r="OA72"/>
  <c r="NT101"/>
  <c r="NT100"/>
  <c r="NT99"/>
  <c r="NT98"/>
  <c r="NT97"/>
  <c r="NT96"/>
  <c r="NT95"/>
  <c r="NT94"/>
  <c r="NT93"/>
  <c r="NT92"/>
  <c r="NT91"/>
  <c r="NT90"/>
  <c r="NT89"/>
  <c r="NT88"/>
  <c r="NT87"/>
  <c r="NT86"/>
  <c r="NT85"/>
  <c r="NT84"/>
  <c r="NT83"/>
  <c r="NT82"/>
  <c r="NT81"/>
  <c r="NT80"/>
  <c r="NT79"/>
  <c r="NT78"/>
  <c r="NT77"/>
  <c r="NT76"/>
  <c r="NT75"/>
  <c r="NT74"/>
  <c r="NT73"/>
  <c r="NT72"/>
  <c r="NM101"/>
  <c r="NM100"/>
  <c r="NM99"/>
  <c r="NM98"/>
  <c r="NM97"/>
  <c r="NM96"/>
  <c r="NM95"/>
  <c r="NM94"/>
  <c r="NM93"/>
  <c r="NM92"/>
  <c r="NM91"/>
  <c r="NM90"/>
  <c r="NM89"/>
  <c r="NM88"/>
  <c r="NM87"/>
  <c r="NM86"/>
  <c r="NM85"/>
  <c r="NM84"/>
  <c r="NM83"/>
  <c r="NM82"/>
  <c r="NM81"/>
  <c r="NM80"/>
  <c r="NM79"/>
  <c r="NM78"/>
  <c r="NM77"/>
  <c r="NM76"/>
  <c r="NM75"/>
  <c r="NM74"/>
  <c r="NM73"/>
  <c r="NM72"/>
  <c r="NF101"/>
  <c r="NF100"/>
  <c r="NF99"/>
  <c r="NF98"/>
  <c r="NF97"/>
  <c r="NF96"/>
  <c r="NF95"/>
  <c r="NF94"/>
  <c r="NF93"/>
  <c r="NF92"/>
  <c r="NF91"/>
  <c r="NF90"/>
  <c r="NF89"/>
  <c r="NF88"/>
  <c r="NF87"/>
  <c r="NF86"/>
  <c r="NF85"/>
  <c r="NF84"/>
  <c r="NF83"/>
  <c r="NF82"/>
  <c r="NF81"/>
  <c r="NF80"/>
  <c r="NF79"/>
  <c r="NF78"/>
  <c r="NF77"/>
  <c r="NF76"/>
  <c r="NF75"/>
  <c r="NF74"/>
  <c r="NF73"/>
  <c r="NF72"/>
  <c r="MW102"/>
  <c r="MW104" s="1"/>
  <c r="MR101"/>
  <c r="MR100"/>
  <c r="MR99"/>
  <c r="MR98"/>
  <c r="MR97"/>
  <c r="MR96"/>
  <c r="MR95"/>
  <c r="MR94"/>
  <c r="MR93"/>
  <c r="MR92"/>
  <c r="MR91"/>
  <c r="MR90"/>
  <c r="MR89"/>
  <c r="MR88"/>
  <c r="MR87"/>
  <c r="MR86"/>
  <c r="MR85"/>
  <c r="MR84"/>
  <c r="MR83"/>
  <c r="MR82"/>
  <c r="MR81"/>
  <c r="MR80"/>
  <c r="MR79"/>
  <c r="MR78"/>
  <c r="MR77"/>
  <c r="MR76"/>
  <c r="MR75"/>
  <c r="MR74"/>
  <c r="MR73"/>
  <c r="MR72"/>
  <c r="MY101"/>
  <c r="MY100"/>
  <c r="MY99"/>
  <c r="MY98"/>
  <c r="MY97"/>
  <c r="MY96"/>
  <c r="MY95"/>
  <c r="MY94"/>
  <c r="MY93"/>
  <c r="MY92"/>
  <c r="MY91"/>
  <c r="MY90"/>
  <c r="MY89"/>
  <c r="MY88"/>
  <c r="MY87"/>
  <c r="MY86"/>
  <c r="MY85"/>
  <c r="MY84"/>
  <c r="MY83"/>
  <c r="MY82"/>
  <c r="MY81"/>
  <c r="MY80"/>
  <c r="MY79"/>
  <c r="MY78"/>
  <c r="MY77"/>
  <c r="MY76"/>
  <c r="MY75"/>
  <c r="MY74"/>
  <c r="MY73"/>
  <c r="MK101"/>
  <c r="MK100"/>
  <c r="MK99"/>
  <c r="MK98"/>
  <c r="MK97"/>
  <c r="MK96"/>
  <c r="MK95"/>
  <c r="MK94"/>
  <c r="MK93"/>
  <c r="MK92"/>
  <c r="MK91"/>
  <c r="MK90"/>
  <c r="MK89"/>
  <c r="MK88"/>
  <c r="MK87"/>
  <c r="MK86"/>
  <c r="MK85"/>
  <c r="MK84"/>
  <c r="MK83"/>
  <c r="MK82"/>
  <c r="MK81"/>
  <c r="MK80"/>
  <c r="MK79"/>
  <c r="MK78"/>
  <c r="MK77"/>
  <c r="MK76"/>
  <c r="MK75"/>
  <c r="MK74"/>
  <c r="MK73"/>
  <c r="MK72"/>
  <c r="MD101"/>
  <c r="MD100"/>
  <c r="MD99"/>
  <c r="MD98"/>
  <c r="MD97"/>
  <c r="MD96"/>
  <c r="MD95"/>
  <c r="MD94"/>
  <c r="MD93"/>
  <c r="MD92"/>
  <c r="MD91"/>
  <c r="MD90"/>
  <c r="MD89"/>
  <c r="MD88"/>
  <c r="MD87"/>
  <c r="MD86"/>
  <c r="MD85"/>
  <c r="MD84"/>
  <c r="MD83"/>
  <c r="MD82"/>
  <c r="MD81"/>
  <c r="MD80"/>
  <c r="MD79"/>
  <c r="MD78"/>
  <c r="MD77"/>
  <c r="MD76"/>
  <c r="MD75"/>
  <c r="MD74"/>
  <c r="MD73"/>
  <c r="MD72"/>
  <c r="LW101"/>
  <c r="LW100"/>
  <c r="LW99"/>
  <c r="LW98"/>
  <c r="LW97"/>
  <c r="LW96"/>
  <c r="LW95"/>
  <c r="LW94"/>
  <c r="LW93"/>
  <c r="LW92"/>
  <c r="LW91"/>
  <c r="LW90"/>
  <c r="LW89"/>
  <c r="LW88"/>
  <c r="LW87"/>
  <c r="LW86"/>
  <c r="LW85"/>
  <c r="LW84"/>
  <c r="LW83"/>
  <c r="LW82"/>
  <c r="LW81"/>
  <c r="LW80"/>
  <c r="LW79"/>
  <c r="LW78"/>
  <c r="LW77"/>
  <c r="LW76"/>
  <c r="LW75"/>
  <c r="LW74"/>
  <c r="LW73"/>
  <c r="LW72"/>
  <c r="LP101"/>
  <c r="LP100"/>
  <c r="LP99"/>
  <c r="LP98"/>
  <c r="LP97"/>
  <c r="LP96"/>
  <c r="LP95"/>
  <c r="LP94"/>
  <c r="LP93"/>
  <c r="LP92"/>
  <c r="LP91"/>
  <c r="LP90"/>
  <c r="LP89"/>
  <c r="LP88"/>
  <c r="LP87"/>
  <c r="LP86"/>
  <c r="LP85"/>
  <c r="LP84"/>
  <c r="LP83"/>
  <c r="LP82"/>
  <c r="LP81"/>
  <c r="LP80"/>
  <c r="LP79"/>
  <c r="LP78"/>
  <c r="LP77"/>
  <c r="LP76"/>
  <c r="LP75"/>
  <c r="LP74"/>
  <c r="LP73"/>
  <c r="LP72"/>
  <c r="LI101"/>
  <c r="LI100"/>
  <c r="LI99"/>
  <c r="LI98"/>
  <c r="LI97"/>
  <c r="LI96"/>
  <c r="LI95"/>
  <c r="LI94"/>
  <c r="LI93"/>
  <c r="LI92"/>
  <c r="LI91"/>
  <c r="LI90"/>
  <c r="LI89"/>
  <c r="LI88"/>
  <c r="LI87"/>
  <c r="LI86"/>
  <c r="LI85"/>
  <c r="LI84"/>
  <c r="LI83"/>
  <c r="LI82"/>
  <c r="LI81"/>
  <c r="LI80"/>
  <c r="LI79"/>
  <c r="LI78"/>
  <c r="LI77"/>
  <c r="LI76"/>
  <c r="LI75"/>
  <c r="LI74"/>
  <c r="LI73"/>
  <c r="LI72"/>
  <c r="LB101"/>
  <c r="LB100"/>
  <c r="LB99"/>
  <c r="LB98"/>
  <c r="LB97"/>
  <c r="LB96"/>
  <c r="LB95"/>
  <c r="LB94"/>
  <c r="LB93"/>
  <c r="LB92"/>
  <c r="LB91"/>
  <c r="LB90"/>
  <c r="LB89"/>
  <c r="LB88"/>
  <c r="LB87"/>
  <c r="LB86"/>
  <c r="LB85"/>
  <c r="LB84"/>
  <c r="LB83"/>
  <c r="LB82"/>
  <c r="LB81"/>
  <c r="LB80"/>
  <c r="LB79"/>
  <c r="LB78"/>
  <c r="LB77"/>
  <c r="LB76"/>
  <c r="LB75"/>
  <c r="LB74"/>
  <c r="LB73"/>
  <c r="LB72"/>
  <c r="KU101"/>
  <c r="KU100"/>
  <c r="KU99"/>
  <c r="KU98"/>
  <c r="KU97"/>
  <c r="KU96"/>
  <c r="KU95"/>
  <c r="KU94"/>
  <c r="KU93"/>
  <c r="KU92"/>
  <c r="KU91"/>
  <c r="KU90"/>
  <c r="KU89"/>
  <c r="KU88"/>
  <c r="KU87"/>
  <c r="KU86"/>
  <c r="KU85"/>
  <c r="KU84"/>
  <c r="KU83"/>
  <c r="KU82"/>
  <c r="KU81"/>
  <c r="KU80"/>
  <c r="KU79"/>
  <c r="KU78"/>
  <c r="KU77"/>
  <c r="KU76"/>
  <c r="KU75"/>
  <c r="KU74"/>
  <c r="KU73"/>
  <c r="KU72"/>
  <c r="KN101"/>
  <c r="KN100"/>
  <c r="KN99"/>
  <c r="KN98"/>
  <c r="KN97"/>
  <c r="KN96"/>
  <c r="KN95"/>
  <c r="KN94"/>
  <c r="KN93"/>
  <c r="KN92"/>
  <c r="KN91"/>
  <c r="KN90"/>
  <c r="KN89"/>
  <c r="KN88"/>
  <c r="KN87"/>
  <c r="KN86"/>
  <c r="KN85"/>
  <c r="KN84"/>
  <c r="KN83"/>
  <c r="KN82"/>
  <c r="KN81"/>
  <c r="KN80"/>
  <c r="KN79"/>
  <c r="KN78"/>
  <c r="KN77"/>
  <c r="KN76"/>
  <c r="KN75"/>
  <c r="KN74"/>
  <c r="KN73"/>
  <c r="KN72"/>
  <c r="KG101"/>
  <c r="KG100"/>
  <c r="KG99"/>
  <c r="KG98"/>
  <c r="KG97"/>
  <c r="KG96"/>
  <c r="KG95"/>
  <c r="KG94"/>
  <c r="KG93"/>
  <c r="KG92"/>
  <c r="KG91"/>
  <c r="KG90"/>
  <c r="KG89"/>
  <c r="KG88"/>
  <c r="KG87"/>
  <c r="KG86"/>
  <c r="KG85"/>
  <c r="KG84"/>
  <c r="KG83"/>
  <c r="KG82"/>
  <c r="KG81"/>
  <c r="KG80"/>
  <c r="KG79"/>
  <c r="KG78"/>
  <c r="KG77"/>
  <c r="KG76"/>
  <c r="KG75"/>
  <c r="KG74"/>
  <c r="KG73"/>
  <c r="KG72"/>
  <c r="JZ101"/>
  <c r="JZ100"/>
  <c r="JZ99"/>
  <c r="JZ98"/>
  <c r="JZ97"/>
  <c r="JZ96"/>
  <c r="JZ95"/>
  <c r="JZ94"/>
  <c r="JZ93"/>
  <c r="JZ92"/>
  <c r="JZ91"/>
  <c r="JZ90"/>
  <c r="JZ89"/>
  <c r="JZ88"/>
  <c r="JZ87"/>
  <c r="JZ86"/>
  <c r="JZ85"/>
  <c r="JZ84"/>
  <c r="JZ83"/>
  <c r="JZ82"/>
  <c r="JZ81"/>
  <c r="JZ80"/>
  <c r="JZ79"/>
  <c r="JZ78"/>
  <c r="JZ77"/>
  <c r="JZ76"/>
  <c r="JZ75"/>
  <c r="JZ74"/>
  <c r="JZ73"/>
  <c r="JZ72"/>
  <c r="JS101"/>
  <c r="JS100"/>
  <c r="JS99"/>
  <c r="JS98"/>
  <c r="JS97"/>
  <c r="JS96"/>
  <c r="JS95"/>
  <c r="JS94"/>
  <c r="JS93"/>
  <c r="JS92"/>
  <c r="JS91"/>
  <c r="JS90"/>
  <c r="JS89"/>
  <c r="JS88"/>
  <c r="JS87"/>
  <c r="JS86"/>
  <c r="JS85"/>
  <c r="JS84"/>
  <c r="JS83"/>
  <c r="JS82"/>
  <c r="JS81"/>
  <c r="JS80"/>
  <c r="JS79"/>
  <c r="JS78"/>
  <c r="JS77"/>
  <c r="JS76"/>
  <c r="JS75"/>
  <c r="JS74"/>
  <c r="JS73"/>
  <c r="JS72"/>
  <c r="JL101"/>
  <c r="JL100"/>
  <c r="JL99"/>
  <c r="JL98"/>
  <c r="JL97"/>
  <c r="JL96"/>
  <c r="JL95"/>
  <c r="JL94"/>
  <c r="JL93"/>
  <c r="JL92"/>
  <c r="JL91"/>
  <c r="JL90"/>
  <c r="JL89"/>
  <c r="JL88"/>
  <c r="JL87"/>
  <c r="JL86"/>
  <c r="JL85"/>
  <c r="JL84"/>
  <c r="JL83"/>
  <c r="JL82"/>
  <c r="JL81"/>
  <c r="JL80"/>
  <c r="JL79"/>
  <c r="JL78"/>
  <c r="JL77"/>
  <c r="JL76"/>
  <c r="JL75"/>
  <c r="JL74"/>
  <c r="JL73"/>
  <c r="JL72"/>
  <c r="JE101"/>
  <c r="JE100"/>
  <c r="JE99"/>
  <c r="JE98"/>
  <c r="JE97"/>
  <c r="JE96"/>
  <c r="JE95"/>
  <c r="JE94"/>
  <c r="JE93"/>
  <c r="JE92"/>
  <c r="JE91"/>
  <c r="JE90"/>
  <c r="JE89"/>
  <c r="JE88"/>
  <c r="JE87"/>
  <c r="JE86"/>
  <c r="JE85"/>
  <c r="JE84"/>
  <c r="JE83"/>
  <c r="JE82"/>
  <c r="JE81"/>
  <c r="JE80"/>
  <c r="JE79"/>
  <c r="JE78"/>
  <c r="JE77"/>
  <c r="JE76"/>
  <c r="JE75"/>
  <c r="JE74"/>
  <c r="JE73"/>
  <c r="JE72"/>
  <c r="IX101"/>
  <c r="IX100"/>
  <c r="IX99"/>
  <c r="IX98"/>
  <c r="IX97"/>
  <c r="IX96"/>
  <c r="IX95"/>
  <c r="IX94"/>
  <c r="IX93"/>
  <c r="IX92"/>
  <c r="IX91"/>
  <c r="IX90"/>
  <c r="IX89"/>
  <c r="IX88"/>
  <c r="IX87"/>
  <c r="IX86"/>
  <c r="IX85"/>
  <c r="IX84"/>
  <c r="IX83"/>
  <c r="IX82"/>
  <c r="IX81"/>
  <c r="IX80"/>
  <c r="IX79"/>
  <c r="IX78"/>
  <c r="IX77"/>
  <c r="IX76"/>
  <c r="IX75"/>
  <c r="IX74"/>
  <c r="IX73"/>
  <c r="IX72"/>
  <c r="IQ101"/>
  <c r="IQ100"/>
  <c r="IQ99"/>
  <c r="IQ98"/>
  <c r="IQ97"/>
  <c r="IQ96"/>
  <c r="IQ95"/>
  <c r="IQ94"/>
  <c r="IQ93"/>
  <c r="IQ92"/>
  <c r="IQ91"/>
  <c r="IQ90"/>
  <c r="IQ89"/>
  <c r="IQ88"/>
  <c r="IQ87"/>
  <c r="IQ86"/>
  <c r="IQ85"/>
  <c r="IQ84"/>
  <c r="IQ83"/>
  <c r="IQ82"/>
  <c r="IQ81"/>
  <c r="IQ80"/>
  <c r="IQ79"/>
  <c r="IQ78"/>
  <c r="IQ77"/>
  <c r="IQ76"/>
  <c r="IQ75"/>
  <c r="IQ74"/>
  <c r="IQ73"/>
  <c r="IQ72"/>
  <c r="IJ101"/>
  <c r="IJ100"/>
  <c r="IJ99"/>
  <c r="IJ98"/>
  <c r="IJ97"/>
  <c r="IJ96"/>
  <c r="IJ95"/>
  <c r="IJ94"/>
  <c r="IJ93"/>
  <c r="IJ92"/>
  <c r="IJ91"/>
  <c r="IJ90"/>
  <c r="IJ89"/>
  <c r="IJ88"/>
  <c r="IJ87"/>
  <c r="IJ86"/>
  <c r="IJ85"/>
  <c r="IJ84"/>
  <c r="IJ83"/>
  <c r="IJ82"/>
  <c r="IJ81"/>
  <c r="IJ80"/>
  <c r="IJ79"/>
  <c r="IJ78"/>
  <c r="IJ77"/>
  <c r="IJ76"/>
  <c r="IJ75"/>
  <c r="IJ74"/>
  <c r="IJ73"/>
  <c r="IJ72"/>
  <c r="IC101"/>
  <c r="IC100"/>
  <c r="IC99"/>
  <c r="IC98"/>
  <c r="IC97"/>
  <c r="IC96"/>
  <c r="IC95"/>
  <c r="IC94"/>
  <c r="IC93"/>
  <c r="IC92"/>
  <c r="IC91"/>
  <c r="IC90"/>
  <c r="IC89"/>
  <c r="IC88"/>
  <c r="IC87"/>
  <c r="IC86"/>
  <c r="IC85"/>
  <c r="IC84"/>
  <c r="IC83"/>
  <c r="IC82"/>
  <c r="IC81"/>
  <c r="IC80"/>
  <c r="IC79"/>
  <c r="IC78"/>
  <c r="IC77"/>
  <c r="IC76"/>
  <c r="IC75"/>
  <c r="IC74"/>
  <c r="IC73"/>
  <c r="IC72"/>
  <c r="HV101"/>
  <c r="HV100"/>
  <c r="HV99"/>
  <c r="HV98"/>
  <c r="HV97"/>
  <c r="HV96"/>
  <c r="HV95"/>
  <c r="HV94"/>
  <c r="HV93"/>
  <c r="HV92"/>
  <c r="HV91"/>
  <c r="HV90"/>
  <c r="HV89"/>
  <c r="HV88"/>
  <c r="HV87"/>
  <c r="HV86"/>
  <c r="HV85"/>
  <c r="HV84"/>
  <c r="HV83"/>
  <c r="HV82"/>
  <c r="HV81"/>
  <c r="HV80"/>
  <c r="HV79"/>
  <c r="HV78"/>
  <c r="HV77"/>
  <c r="HV76"/>
  <c r="HV75"/>
  <c r="HV74"/>
  <c r="HV73"/>
  <c r="HV72"/>
  <c r="HO101"/>
  <c r="HO100"/>
  <c r="HO99"/>
  <c r="HO98"/>
  <c r="HO97"/>
  <c r="HO96"/>
  <c r="HO95"/>
  <c r="HO94"/>
  <c r="HO93"/>
  <c r="HO92"/>
  <c r="HO91"/>
  <c r="HO90"/>
  <c r="HO89"/>
  <c r="HO88"/>
  <c r="HO87"/>
  <c r="HO86"/>
  <c r="HO85"/>
  <c r="HO84"/>
  <c r="HO83"/>
  <c r="HO82"/>
  <c r="HO81"/>
  <c r="HO80"/>
  <c r="HO79"/>
  <c r="HO78"/>
  <c r="HO77"/>
  <c r="HO76"/>
  <c r="HO75"/>
  <c r="HO74"/>
  <c r="HO73"/>
  <c r="HO72"/>
  <c r="HH101"/>
  <c r="HH100"/>
  <c r="HH99"/>
  <c r="HH98"/>
  <c r="HH97"/>
  <c r="HH96"/>
  <c r="HH95"/>
  <c r="HH94"/>
  <c r="HH93"/>
  <c r="HH92"/>
  <c r="HH91"/>
  <c r="HH90"/>
  <c r="HH89"/>
  <c r="HH88"/>
  <c r="HH87"/>
  <c r="HH86"/>
  <c r="HH85"/>
  <c r="HH84"/>
  <c r="HH83"/>
  <c r="HH82"/>
  <c r="HH81"/>
  <c r="HH80"/>
  <c r="HH79"/>
  <c r="HH78"/>
  <c r="HH77"/>
  <c r="HH76"/>
  <c r="HH75"/>
  <c r="HH74"/>
  <c r="HH73"/>
  <c r="HH72"/>
  <c r="HA101"/>
  <c r="HA100"/>
  <c r="HA99"/>
  <c r="HA98"/>
  <c r="HA97"/>
  <c r="HA96"/>
  <c r="HA95"/>
  <c r="HA94"/>
  <c r="HA93"/>
  <c r="HA92"/>
  <c r="HA91"/>
  <c r="HA90"/>
  <c r="HA89"/>
  <c r="HA88"/>
  <c r="HA87"/>
  <c r="HA86"/>
  <c r="HA85"/>
  <c r="HA84"/>
  <c r="HA83"/>
  <c r="HA82"/>
  <c r="HA81"/>
  <c r="HA80"/>
  <c r="HA79"/>
  <c r="HA78"/>
  <c r="HA77"/>
  <c r="HA76"/>
  <c r="HA75"/>
  <c r="HA74"/>
  <c r="HA73"/>
  <c r="HA72"/>
  <c r="GT101"/>
  <c r="GT100"/>
  <c r="GT99"/>
  <c r="GT98"/>
  <c r="GT97"/>
  <c r="GT96"/>
  <c r="GT95"/>
  <c r="GT94"/>
  <c r="GT93"/>
  <c r="GT92"/>
  <c r="GT91"/>
  <c r="GT90"/>
  <c r="GT89"/>
  <c r="GT88"/>
  <c r="GT87"/>
  <c r="GT86"/>
  <c r="GT85"/>
  <c r="GT84"/>
  <c r="GT83"/>
  <c r="GT82"/>
  <c r="GT81"/>
  <c r="GT80"/>
  <c r="GT79"/>
  <c r="GT78"/>
  <c r="GT77"/>
  <c r="GT76"/>
  <c r="GT75"/>
  <c r="GT74"/>
  <c r="GT73"/>
  <c r="GT72"/>
  <c r="GM101"/>
  <c r="GM100"/>
  <c r="GM99"/>
  <c r="GM98"/>
  <c r="GM97"/>
  <c r="GM96"/>
  <c r="GM95"/>
  <c r="GM94"/>
  <c r="GM93"/>
  <c r="GM92"/>
  <c r="GM91"/>
  <c r="GM90"/>
  <c r="GM89"/>
  <c r="GM88"/>
  <c r="GM87"/>
  <c r="GM86"/>
  <c r="GM85"/>
  <c r="GM84"/>
  <c r="GM83"/>
  <c r="GM82"/>
  <c r="GM81"/>
  <c r="GM80"/>
  <c r="GM79"/>
  <c r="GM78"/>
  <c r="GM77"/>
  <c r="GM76"/>
  <c r="GM75"/>
  <c r="GM74"/>
  <c r="GM73"/>
  <c r="GM72"/>
  <c r="GF101"/>
  <c r="GF100"/>
  <c r="GF99"/>
  <c r="GF98"/>
  <c r="GF97"/>
  <c r="GF96"/>
  <c r="GF95"/>
  <c r="GF94"/>
  <c r="GF93"/>
  <c r="GF92"/>
  <c r="GF91"/>
  <c r="GF90"/>
  <c r="GF89"/>
  <c r="GF88"/>
  <c r="GF87"/>
  <c r="GF86"/>
  <c r="GF85"/>
  <c r="GF84"/>
  <c r="GF83"/>
  <c r="GF82"/>
  <c r="GF81"/>
  <c r="GF80"/>
  <c r="GF79"/>
  <c r="GF78"/>
  <c r="GF77"/>
  <c r="GF76"/>
  <c r="GF75"/>
  <c r="GF74"/>
  <c r="GF73"/>
  <c r="GF72"/>
  <c r="FY101"/>
  <c r="FY100"/>
  <c r="FY99"/>
  <c r="FY98"/>
  <c r="FY97"/>
  <c r="FY96"/>
  <c r="FY95"/>
  <c r="FY94"/>
  <c r="FY93"/>
  <c r="FY92"/>
  <c r="FY91"/>
  <c r="FY90"/>
  <c r="FY89"/>
  <c r="FY88"/>
  <c r="FY87"/>
  <c r="FY86"/>
  <c r="FY85"/>
  <c r="FY84"/>
  <c r="FY83"/>
  <c r="FY82"/>
  <c r="FY81"/>
  <c r="FY80"/>
  <c r="FY79"/>
  <c r="FY78"/>
  <c r="FY77"/>
  <c r="FY76"/>
  <c r="FY75"/>
  <c r="FY74"/>
  <c r="FY73"/>
  <c r="FY72"/>
  <c r="FR101"/>
  <c r="FR100"/>
  <c r="FR99"/>
  <c r="FR98"/>
  <c r="FR97"/>
  <c r="FR96"/>
  <c r="FR95"/>
  <c r="FR94"/>
  <c r="FR93"/>
  <c r="FR92"/>
  <c r="FR91"/>
  <c r="FR90"/>
  <c r="FR89"/>
  <c r="FR88"/>
  <c r="FR87"/>
  <c r="FR86"/>
  <c r="FR85"/>
  <c r="FR84"/>
  <c r="FR83"/>
  <c r="FR82"/>
  <c r="FR81"/>
  <c r="FR80"/>
  <c r="FR79"/>
  <c r="FR78"/>
  <c r="FR77"/>
  <c r="FR76"/>
  <c r="FR75"/>
  <c r="FR74"/>
  <c r="FR73"/>
  <c r="FR72"/>
  <c r="FK101"/>
  <c r="FK100"/>
  <c r="FK99"/>
  <c r="FK98"/>
  <c r="FK97"/>
  <c r="FK96"/>
  <c r="FK95"/>
  <c r="FK94"/>
  <c r="FK93"/>
  <c r="FK92"/>
  <c r="FK91"/>
  <c r="FK90"/>
  <c r="FK89"/>
  <c r="FK88"/>
  <c r="FK87"/>
  <c r="FK86"/>
  <c r="FK85"/>
  <c r="FK84"/>
  <c r="FK83"/>
  <c r="FK82"/>
  <c r="FK81"/>
  <c r="FK80"/>
  <c r="FK79"/>
  <c r="FK78"/>
  <c r="FK77"/>
  <c r="FK76"/>
  <c r="FK75"/>
  <c r="FK74"/>
  <c r="FK73"/>
  <c r="FK72"/>
  <c r="FD101"/>
  <c r="FD100"/>
  <c r="FD99"/>
  <c r="FD98"/>
  <c r="FD97"/>
  <c r="FD96"/>
  <c r="FD95"/>
  <c r="FD94"/>
  <c r="FD93"/>
  <c r="FD92"/>
  <c r="FD91"/>
  <c r="FD90"/>
  <c r="FD89"/>
  <c r="FD88"/>
  <c r="FD87"/>
  <c r="FD86"/>
  <c r="FD85"/>
  <c r="FD84"/>
  <c r="FD83"/>
  <c r="FD82"/>
  <c r="FD81"/>
  <c r="FD80"/>
  <c r="FD79"/>
  <c r="FD78"/>
  <c r="FD77"/>
  <c r="FD76"/>
  <c r="FD75"/>
  <c r="FD74"/>
  <c r="FD73"/>
  <c r="FD72"/>
  <c r="EW101"/>
  <c r="EW100"/>
  <c r="EW99"/>
  <c r="EW98"/>
  <c r="EW97"/>
  <c r="EW96"/>
  <c r="EW95"/>
  <c r="EW94"/>
  <c r="EW93"/>
  <c r="EW92"/>
  <c r="EW91"/>
  <c r="EW90"/>
  <c r="EW89"/>
  <c r="EW88"/>
  <c r="EW87"/>
  <c r="EW86"/>
  <c r="EW85"/>
  <c r="EW84"/>
  <c r="EW83"/>
  <c r="EW82"/>
  <c r="EW81"/>
  <c r="EW80"/>
  <c r="EW79"/>
  <c r="EW78"/>
  <c r="EW77"/>
  <c r="EW76"/>
  <c r="EW75"/>
  <c r="EW74"/>
  <c r="EW73"/>
  <c r="EW72"/>
  <c r="EP101"/>
  <c r="EP100"/>
  <c r="EP99"/>
  <c r="EP98"/>
  <c r="EP97"/>
  <c r="EP96"/>
  <c r="EP95"/>
  <c r="EP94"/>
  <c r="EP93"/>
  <c r="EP92"/>
  <c r="EP91"/>
  <c r="EP90"/>
  <c r="EP89"/>
  <c r="EP88"/>
  <c r="EP87"/>
  <c r="EP86"/>
  <c r="EP85"/>
  <c r="EP84"/>
  <c r="EP83"/>
  <c r="EP82"/>
  <c r="EP81"/>
  <c r="EP80"/>
  <c r="EP79"/>
  <c r="EP78"/>
  <c r="EP77"/>
  <c r="EP76"/>
  <c r="EP75"/>
  <c r="EP74"/>
  <c r="EP73"/>
  <c r="EP72"/>
  <c r="EI101"/>
  <c r="EI100"/>
  <c r="EI99"/>
  <c r="EI98"/>
  <c r="EI97"/>
  <c r="EI96"/>
  <c r="EI95"/>
  <c r="EI94"/>
  <c r="EI93"/>
  <c r="EI92"/>
  <c r="EI91"/>
  <c r="EI90"/>
  <c r="EI89"/>
  <c r="EI88"/>
  <c r="EI87"/>
  <c r="EI86"/>
  <c r="EI85"/>
  <c r="EI84"/>
  <c r="EI83"/>
  <c r="EI82"/>
  <c r="EI81"/>
  <c r="EI80"/>
  <c r="EI79"/>
  <c r="EI78"/>
  <c r="EI77"/>
  <c r="EI76"/>
  <c r="EI75"/>
  <c r="EI74"/>
  <c r="EI73"/>
  <c r="EI72"/>
  <c r="EB101"/>
  <c r="EB100"/>
  <c r="EB99"/>
  <c r="EB98"/>
  <c r="EB97"/>
  <c r="EB96"/>
  <c r="EB95"/>
  <c r="EB94"/>
  <c r="EB93"/>
  <c r="EB92"/>
  <c r="EB91"/>
  <c r="EB90"/>
  <c r="EB89"/>
  <c r="EB88"/>
  <c r="EB87"/>
  <c r="EB86"/>
  <c r="EB85"/>
  <c r="EB84"/>
  <c r="EB83"/>
  <c r="EB82"/>
  <c r="EB81"/>
  <c r="EB80"/>
  <c r="EB79"/>
  <c r="EB78"/>
  <c r="EB77"/>
  <c r="EB76"/>
  <c r="EB75"/>
  <c r="EB74"/>
  <c r="EB73"/>
  <c r="EB72"/>
  <c r="DU101"/>
  <c r="DU100"/>
  <c r="DU99"/>
  <c r="DU98"/>
  <c r="DU97"/>
  <c r="DU96"/>
  <c r="DU95"/>
  <c r="DU94"/>
  <c r="DU93"/>
  <c r="DU92"/>
  <c r="DU91"/>
  <c r="DU90"/>
  <c r="DU89"/>
  <c r="DU88"/>
  <c r="DU87"/>
  <c r="DU86"/>
  <c r="DU85"/>
  <c r="DU84"/>
  <c r="DU83"/>
  <c r="DU82"/>
  <c r="DU81"/>
  <c r="DU80"/>
  <c r="DU79"/>
  <c r="DU78"/>
  <c r="DU77"/>
  <c r="DU76"/>
  <c r="DU75"/>
  <c r="DU74"/>
  <c r="DU73"/>
  <c r="DU72"/>
  <c r="DN101"/>
  <c r="DN100"/>
  <c r="DN99"/>
  <c r="DN98"/>
  <c r="DN97"/>
  <c r="DN96"/>
  <c r="DN95"/>
  <c r="DN94"/>
  <c r="DN93"/>
  <c r="DN92"/>
  <c r="DN91"/>
  <c r="DN90"/>
  <c r="DN89"/>
  <c r="DN88"/>
  <c r="DN87"/>
  <c r="DN86"/>
  <c r="DN85"/>
  <c r="DN84"/>
  <c r="DN83"/>
  <c r="DN82"/>
  <c r="DN81"/>
  <c r="DN80"/>
  <c r="DN79"/>
  <c r="DN78"/>
  <c r="DN77"/>
  <c r="DN76"/>
  <c r="DN75"/>
  <c r="DN74"/>
  <c r="DN73"/>
  <c r="DN72"/>
  <c r="DG101"/>
  <c r="DG100"/>
  <c r="DG99"/>
  <c r="DG98"/>
  <c r="DG97"/>
  <c r="DG96"/>
  <c r="DG95"/>
  <c r="DG94"/>
  <c r="DG93"/>
  <c r="DG92"/>
  <c r="DG91"/>
  <c r="DG90"/>
  <c r="DG89"/>
  <c r="DG88"/>
  <c r="DG87"/>
  <c r="DG86"/>
  <c r="DG85"/>
  <c r="DG84"/>
  <c r="DG83"/>
  <c r="DG82"/>
  <c r="DG81"/>
  <c r="DG80"/>
  <c r="DG79"/>
  <c r="DG78"/>
  <c r="DG77"/>
  <c r="DG76"/>
  <c r="DG75"/>
  <c r="DG74"/>
  <c r="DG73"/>
  <c r="DG72"/>
  <c r="CZ101"/>
  <c r="CZ100"/>
  <c r="CZ99"/>
  <c r="CZ98"/>
  <c r="CZ97"/>
  <c r="CZ96"/>
  <c r="CZ95"/>
  <c r="CZ94"/>
  <c r="CZ93"/>
  <c r="CZ92"/>
  <c r="CZ91"/>
  <c r="CZ90"/>
  <c r="CZ89"/>
  <c r="CZ88"/>
  <c r="CZ87"/>
  <c r="CZ86"/>
  <c r="CZ85"/>
  <c r="CZ84"/>
  <c r="CZ83"/>
  <c r="CZ82"/>
  <c r="CZ81"/>
  <c r="CZ80"/>
  <c r="CZ79"/>
  <c r="CZ78"/>
  <c r="CZ77"/>
  <c r="CZ76"/>
  <c r="CZ75"/>
  <c r="CZ74"/>
  <c r="CZ73"/>
  <c r="CZ72"/>
  <c r="CS101"/>
  <c r="CS100"/>
  <c r="CS99"/>
  <c r="CS98"/>
  <c r="CS97"/>
  <c r="CS96"/>
  <c r="CS95"/>
  <c r="CS94"/>
  <c r="CS93"/>
  <c r="CS92"/>
  <c r="CS91"/>
  <c r="CS90"/>
  <c r="CS89"/>
  <c r="CS88"/>
  <c r="CS87"/>
  <c r="CS86"/>
  <c r="CS85"/>
  <c r="CS84"/>
  <c r="CS83"/>
  <c r="CS82"/>
  <c r="CS81"/>
  <c r="CS80"/>
  <c r="CS79"/>
  <c r="CS78"/>
  <c r="CS77"/>
  <c r="CS76"/>
  <c r="CS75"/>
  <c r="CS74"/>
  <c r="CS73"/>
  <c r="CS72"/>
  <c r="CL72"/>
  <c r="CL101"/>
  <c r="CL100"/>
  <c r="CL99"/>
  <c r="CL98"/>
  <c r="CL97"/>
  <c r="CL96"/>
  <c r="CL95"/>
  <c r="CL94"/>
  <c r="CL93"/>
  <c r="CL92"/>
  <c r="CL91"/>
  <c r="CL90"/>
  <c r="CL89"/>
  <c r="CL88"/>
  <c r="CL87"/>
  <c r="CL86"/>
  <c r="CL85"/>
  <c r="CL84"/>
  <c r="CL83"/>
  <c r="CL82"/>
  <c r="CL81"/>
  <c r="CL80"/>
  <c r="CL79"/>
  <c r="CL78"/>
  <c r="CL77"/>
  <c r="CL76"/>
  <c r="CL75"/>
  <c r="CL74"/>
  <c r="CL73"/>
  <c r="CE101"/>
  <c r="CE100"/>
  <c r="CE99"/>
  <c r="CE98"/>
  <c r="CE97"/>
  <c r="CE96"/>
  <c r="CE95"/>
  <c r="CE94"/>
  <c r="CE93"/>
  <c r="CE92"/>
  <c r="CE91"/>
  <c r="CE90"/>
  <c r="CE89"/>
  <c r="CE88"/>
  <c r="CE87"/>
  <c r="CE86"/>
  <c r="CE85"/>
  <c r="CE84"/>
  <c r="CE83"/>
  <c r="CE82"/>
  <c r="CE81"/>
  <c r="CE80"/>
  <c r="CE79"/>
  <c r="CE78"/>
  <c r="CE77"/>
  <c r="CE76"/>
  <c r="CE75"/>
  <c r="CE74"/>
  <c r="CE73"/>
  <c r="CE72"/>
  <c r="BX101"/>
  <c r="BX100"/>
  <c r="BX99"/>
  <c r="BX98"/>
  <c r="BX97"/>
  <c r="BX96"/>
  <c r="BX95"/>
  <c r="BX94"/>
  <c r="BX93"/>
  <c r="BX92"/>
  <c r="BX91"/>
  <c r="BX90"/>
  <c r="BX89"/>
  <c r="BX88"/>
  <c r="BX87"/>
  <c r="BX86"/>
  <c r="BX85"/>
  <c r="BX84"/>
  <c r="BX83"/>
  <c r="BX82"/>
  <c r="BX81"/>
  <c r="BX80"/>
  <c r="BX79"/>
  <c r="BX78"/>
  <c r="BX77"/>
  <c r="BX76"/>
  <c r="BX75"/>
  <c r="BX74"/>
  <c r="BX73"/>
  <c r="BX72"/>
  <c r="BQ101"/>
  <c r="BQ100"/>
  <c r="BQ99"/>
  <c r="BQ98"/>
  <c r="BQ97"/>
  <c r="BQ96"/>
  <c r="BQ95"/>
  <c r="BQ94"/>
  <c r="BQ93"/>
  <c r="BQ92"/>
  <c r="BQ91"/>
  <c r="BQ90"/>
  <c r="BQ89"/>
  <c r="BQ88"/>
  <c r="BQ87"/>
  <c r="BQ86"/>
  <c r="BQ85"/>
  <c r="BQ84"/>
  <c r="BQ83"/>
  <c r="BQ82"/>
  <c r="BQ81"/>
  <c r="BQ80"/>
  <c r="BQ79"/>
  <c r="BQ78"/>
  <c r="BQ77"/>
  <c r="BQ76"/>
  <c r="BQ75"/>
  <c r="BQ74"/>
  <c r="BQ73"/>
  <c r="BQ72"/>
  <c r="BJ101"/>
  <c r="BJ100"/>
  <c r="BJ99"/>
  <c r="BJ98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Y101"/>
  <c r="AA101" s="1"/>
  <c r="Y100"/>
  <c r="AA100" s="1"/>
  <c r="Y99"/>
  <c r="YL99" s="1"/>
  <c r="Y98"/>
  <c r="Y97"/>
  <c r="AA97" s="1"/>
  <c r="Y96"/>
  <c r="AA96" s="1"/>
  <c r="Y95"/>
  <c r="YL95" s="1"/>
  <c r="Y94"/>
  <c r="YL94" s="1"/>
  <c r="Y93"/>
  <c r="AA93" s="1"/>
  <c r="Y92"/>
  <c r="AA92" s="1"/>
  <c r="Y91"/>
  <c r="AA91" s="1"/>
  <c r="Y90"/>
  <c r="YL90" s="1"/>
  <c r="Y89"/>
  <c r="AA89" s="1"/>
  <c r="Y88"/>
  <c r="AA88" s="1"/>
  <c r="Y87"/>
  <c r="Y86"/>
  <c r="YL86" s="1"/>
  <c r="Y85"/>
  <c r="AA85" s="1"/>
  <c r="Y84"/>
  <c r="AA84" s="1"/>
  <c r="Y83"/>
  <c r="Y82"/>
  <c r="YL82" s="1"/>
  <c r="Y81"/>
  <c r="AA81" s="1"/>
  <c r="Y80"/>
  <c r="AA80" s="1"/>
  <c r="Y79"/>
  <c r="Y78"/>
  <c r="YL78" s="1"/>
  <c r="Y77"/>
  <c r="AA77" s="1"/>
  <c r="Y76"/>
  <c r="AA76" s="1"/>
  <c r="Y75"/>
  <c r="AA75" s="1"/>
  <c r="Y74"/>
  <c r="YL74" s="1"/>
  <c r="Y73"/>
  <c r="AA73" s="1"/>
  <c r="Y72"/>
  <c r="AA99"/>
  <c r="AA98"/>
  <c r="AA83"/>
  <c r="T101"/>
  <c r="T100"/>
  <c r="T99"/>
  <c r="YN99" s="1"/>
  <c r="T98"/>
  <c r="T97"/>
  <c r="T96"/>
  <c r="T95"/>
  <c r="T94"/>
  <c r="T93"/>
  <c r="T92"/>
  <c r="T91"/>
  <c r="T90"/>
  <c r="T89"/>
  <c r="T88"/>
  <c r="T87"/>
  <c r="T86"/>
  <c r="T85"/>
  <c r="T84"/>
  <c r="T83"/>
  <c r="YN83" s="1"/>
  <c r="T82"/>
  <c r="T81"/>
  <c r="T80"/>
  <c r="T79"/>
  <c r="T78"/>
  <c r="T77"/>
  <c r="T76"/>
  <c r="T75"/>
  <c r="T74"/>
  <c r="T73"/>
  <c r="T72"/>
  <c r="M101"/>
  <c r="YN101" s="1"/>
  <c r="M100"/>
  <c r="M99"/>
  <c r="M98"/>
  <c r="M97"/>
  <c r="YN97" s="1"/>
  <c r="M96"/>
  <c r="M95"/>
  <c r="M94"/>
  <c r="M93"/>
  <c r="YN93" s="1"/>
  <c r="M92"/>
  <c r="M91"/>
  <c r="M90"/>
  <c r="M89"/>
  <c r="YN89" s="1"/>
  <c r="M88"/>
  <c r="M87"/>
  <c r="M86"/>
  <c r="M85"/>
  <c r="YN85" s="1"/>
  <c r="M84"/>
  <c r="M83"/>
  <c r="M82"/>
  <c r="M81"/>
  <c r="YN81" s="1"/>
  <c r="M80"/>
  <c r="M79"/>
  <c r="M78"/>
  <c r="M77"/>
  <c r="YN77" s="1"/>
  <c r="M76"/>
  <c r="M75"/>
  <c r="M74"/>
  <c r="M73"/>
  <c r="M72"/>
  <c r="YR104"/>
  <c r="YR103" s="1"/>
  <c r="YT102"/>
  <c r="YT104" s="1"/>
  <c r="YS102"/>
  <c r="YS104" s="1"/>
  <c r="YR102"/>
  <c r="YK104"/>
  <c r="YK102"/>
  <c r="YF104"/>
  <c r="YD104"/>
  <c r="YF102"/>
  <c r="YE102"/>
  <c r="YE104" s="1"/>
  <c r="YD102"/>
  <c r="YD103" s="1"/>
  <c r="XW104"/>
  <c r="XY102"/>
  <c r="XY104" s="1"/>
  <c r="XX102"/>
  <c r="XX104" s="1"/>
  <c r="XW102"/>
  <c r="XP104"/>
  <c r="XR102"/>
  <c r="XR104" s="1"/>
  <c r="XQ102"/>
  <c r="XQ104" s="1"/>
  <c r="XP102"/>
  <c r="XP103" s="1"/>
  <c r="XK104"/>
  <c r="XI104"/>
  <c r="XK102"/>
  <c r="XJ102"/>
  <c r="XJ104" s="1"/>
  <c r="XI102"/>
  <c r="XB104"/>
  <c r="XD102"/>
  <c r="XD104" s="1"/>
  <c r="XC102"/>
  <c r="XC104" s="1"/>
  <c r="XB102"/>
  <c r="WU104"/>
  <c r="WW102"/>
  <c r="WW104" s="1"/>
  <c r="WV102"/>
  <c r="WV104" s="1"/>
  <c r="WU102"/>
  <c r="WN104"/>
  <c r="WP102"/>
  <c r="WP104" s="1"/>
  <c r="WO102"/>
  <c r="WO104" s="1"/>
  <c r="WN102"/>
  <c r="WG104"/>
  <c r="WI102"/>
  <c r="WI104" s="1"/>
  <c r="WH102"/>
  <c r="WH104" s="1"/>
  <c r="WG102"/>
  <c r="VZ104"/>
  <c r="VZ103" s="1"/>
  <c r="WB102"/>
  <c r="WB104" s="1"/>
  <c r="WA102"/>
  <c r="WA104" s="1"/>
  <c r="VZ102"/>
  <c r="VS104"/>
  <c r="VU102"/>
  <c r="VU104" s="1"/>
  <c r="VT102"/>
  <c r="VT104" s="1"/>
  <c r="VS102"/>
  <c r="VS103" s="1"/>
  <c r="VL104"/>
  <c r="VN102"/>
  <c r="VN104" s="1"/>
  <c r="VM102"/>
  <c r="VM104" s="1"/>
  <c r="VL102"/>
  <c r="VE104"/>
  <c r="VG102"/>
  <c r="VG104" s="1"/>
  <c r="VF102"/>
  <c r="VF104" s="1"/>
  <c r="VE102"/>
  <c r="UX104"/>
  <c r="UZ102"/>
  <c r="UZ104" s="1"/>
  <c r="UY102"/>
  <c r="UY104" s="1"/>
  <c r="UX102"/>
  <c r="UQ104"/>
  <c r="US102"/>
  <c r="US104" s="1"/>
  <c r="UR102"/>
  <c r="UR104" s="1"/>
  <c r="UQ102"/>
  <c r="UJ104"/>
  <c r="UL102"/>
  <c r="UL104" s="1"/>
  <c r="UK102"/>
  <c r="UK104" s="1"/>
  <c r="UJ102"/>
  <c r="UC104"/>
  <c r="UE102"/>
  <c r="UE104" s="1"/>
  <c r="UD102"/>
  <c r="UD104" s="1"/>
  <c r="UC102"/>
  <c r="TV104"/>
  <c r="TX102"/>
  <c r="TX104" s="1"/>
  <c r="TW102"/>
  <c r="TW104" s="1"/>
  <c r="TV102"/>
  <c r="TO104"/>
  <c r="TQ102"/>
  <c r="TQ104" s="1"/>
  <c r="TP102"/>
  <c r="TP104" s="1"/>
  <c r="TO102"/>
  <c r="TH104"/>
  <c r="TJ102"/>
  <c r="TJ104" s="1"/>
  <c r="TI102"/>
  <c r="TI104" s="1"/>
  <c r="TH102"/>
  <c r="TA104"/>
  <c r="TC102"/>
  <c r="TC104" s="1"/>
  <c r="TB102"/>
  <c r="TB104" s="1"/>
  <c r="TA102"/>
  <c r="ST104"/>
  <c r="SV102"/>
  <c r="SV104" s="1"/>
  <c r="SU102"/>
  <c r="SU104" s="1"/>
  <c r="ST102"/>
  <c r="SM104"/>
  <c r="SO102"/>
  <c r="SO104" s="1"/>
  <c r="SN102"/>
  <c r="SN104" s="1"/>
  <c r="SM102"/>
  <c r="SF104"/>
  <c r="SH102"/>
  <c r="SH104" s="1"/>
  <c r="SG102"/>
  <c r="SG104" s="1"/>
  <c r="SF102"/>
  <c r="RY104"/>
  <c r="SA102"/>
  <c r="SA104" s="1"/>
  <c r="RZ102"/>
  <c r="RZ104" s="1"/>
  <c r="RY102"/>
  <c r="RR104"/>
  <c r="RT102"/>
  <c r="RT104" s="1"/>
  <c r="RS102"/>
  <c r="RS104" s="1"/>
  <c r="RR102"/>
  <c r="RM104"/>
  <c r="RK104"/>
  <c r="RM102"/>
  <c r="RL102"/>
  <c r="RL104" s="1"/>
  <c r="RK102"/>
  <c r="RD104"/>
  <c r="RF102"/>
  <c r="RF104" s="1"/>
  <c r="RE102"/>
  <c r="RE104" s="1"/>
  <c r="RD102"/>
  <c r="QY104"/>
  <c r="QW104"/>
  <c r="QY102"/>
  <c r="QX102"/>
  <c r="QX104" s="1"/>
  <c r="QW102"/>
  <c r="QP104"/>
  <c r="QR102"/>
  <c r="QR104" s="1"/>
  <c r="QQ102"/>
  <c r="QQ104" s="1"/>
  <c r="QP102"/>
  <c r="QI104"/>
  <c r="QK102"/>
  <c r="QK104" s="1"/>
  <c r="QJ102"/>
  <c r="QJ104" s="1"/>
  <c r="QI102"/>
  <c r="QB104"/>
  <c r="QD102"/>
  <c r="QD104" s="1"/>
  <c r="QB102"/>
  <c r="PU104"/>
  <c r="PW102"/>
  <c r="PW104" s="1"/>
  <c r="PU102"/>
  <c r="PN104"/>
  <c r="PP102"/>
  <c r="PP104" s="1"/>
  <c r="PO102"/>
  <c r="PO104" s="1"/>
  <c r="PN102"/>
  <c r="PG104"/>
  <c r="PG103" s="1"/>
  <c r="PI102"/>
  <c r="PI104" s="1"/>
  <c r="PH102"/>
  <c r="PH104" s="1"/>
  <c r="PG102"/>
  <c r="OZ104"/>
  <c r="PB102"/>
  <c r="PB104" s="1"/>
  <c r="PA102"/>
  <c r="PA104" s="1"/>
  <c r="OZ102"/>
  <c r="OS104"/>
  <c r="OU102"/>
  <c r="OU104" s="1"/>
  <c r="OT102"/>
  <c r="OT104" s="1"/>
  <c r="OS102"/>
  <c r="OL104"/>
  <c r="ON102"/>
  <c r="ON104" s="1"/>
  <c r="OM102"/>
  <c r="OM104" s="1"/>
  <c r="OL102"/>
  <c r="OE104"/>
  <c r="OE103" s="1"/>
  <c r="OG102"/>
  <c r="OG104" s="1"/>
  <c r="OF102"/>
  <c r="OF104" s="1"/>
  <c r="OE102"/>
  <c r="NX104"/>
  <c r="NZ102"/>
  <c r="NZ104" s="1"/>
  <c r="NY102"/>
  <c r="NY104" s="1"/>
  <c r="NX102"/>
  <c r="NS104"/>
  <c r="NQ104"/>
  <c r="NS102"/>
  <c r="NR102"/>
  <c r="NR104" s="1"/>
  <c r="NQ102"/>
  <c r="NL104"/>
  <c r="NJ104"/>
  <c r="NL102"/>
  <c r="NK102"/>
  <c r="NK104" s="1"/>
  <c r="NJ102"/>
  <c r="NC104"/>
  <c r="NE102"/>
  <c r="NE104" s="1"/>
  <c r="ND102"/>
  <c r="ND104" s="1"/>
  <c r="NC102"/>
  <c r="MV104"/>
  <c r="MX102"/>
  <c r="MX104" s="1"/>
  <c r="MV102"/>
  <c r="MO104"/>
  <c r="MQ102"/>
  <c r="MQ104" s="1"/>
  <c r="MP102"/>
  <c r="MP104" s="1"/>
  <c r="MO102"/>
  <c r="MO103" s="1"/>
  <c r="MJ104"/>
  <c r="MH104"/>
  <c r="MJ102"/>
  <c r="MI102"/>
  <c r="MI104" s="1"/>
  <c r="MH102"/>
  <c r="MA104"/>
  <c r="MA103" s="1"/>
  <c r="MC102"/>
  <c r="MC104" s="1"/>
  <c r="MB102"/>
  <c r="MB104" s="1"/>
  <c r="MA102"/>
  <c r="LT104"/>
  <c r="LV102"/>
  <c r="LV104" s="1"/>
  <c r="LU102"/>
  <c r="LU104" s="1"/>
  <c r="LT102"/>
  <c r="LM104"/>
  <c r="LO102"/>
  <c r="LO104" s="1"/>
  <c r="LN102"/>
  <c r="LN104" s="1"/>
  <c r="LM102"/>
  <c r="LF104"/>
  <c r="LH102"/>
  <c r="LH104" s="1"/>
  <c r="LG102"/>
  <c r="LG104" s="1"/>
  <c r="LF102"/>
  <c r="KY104"/>
  <c r="KY103" s="1"/>
  <c r="LA102"/>
  <c r="LA104" s="1"/>
  <c r="KZ102"/>
  <c r="KZ104" s="1"/>
  <c r="KY102"/>
  <c r="KR104"/>
  <c r="KT102"/>
  <c r="KT104" s="1"/>
  <c r="KS102"/>
  <c r="KS104" s="1"/>
  <c r="KR102"/>
  <c r="KK104"/>
  <c r="KM102"/>
  <c r="KM104" s="1"/>
  <c r="KL102"/>
  <c r="KL104" s="1"/>
  <c r="KK102"/>
  <c r="KD104"/>
  <c r="KF102"/>
  <c r="KF104" s="1"/>
  <c r="KE102"/>
  <c r="KE104" s="1"/>
  <c r="KD102"/>
  <c r="JW104"/>
  <c r="JY102"/>
  <c r="JY104" s="1"/>
  <c r="JX102"/>
  <c r="JX104" s="1"/>
  <c r="JW102"/>
  <c r="JP104"/>
  <c r="JR102"/>
  <c r="JR104" s="1"/>
  <c r="JQ102"/>
  <c r="JQ104" s="1"/>
  <c r="JP102"/>
  <c r="JI104"/>
  <c r="JK102"/>
  <c r="JK104" s="1"/>
  <c r="JJ102"/>
  <c r="JJ104" s="1"/>
  <c r="JI102"/>
  <c r="JB104"/>
  <c r="JD102"/>
  <c r="JD104" s="1"/>
  <c r="JC102"/>
  <c r="JC104" s="1"/>
  <c r="JB102"/>
  <c r="IU104"/>
  <c r="IW102"/>
  <c r="IW104" s="1"/>
  <c r="IV102"/>
  <c r="IV104" s="1"/>
  <c r="IU102"/>
  <c r="IN104"/>
  <c r="IP102"/>
  <c r="IP104" s="1"/>
  <c r="IO102"/>
  <c r="IO104" s="1"/>
  <c r="IN102"/>
  <c r="IG104"/>
  <c r="II102"/>
  <c r="II104" s="1"/>
  <c r="IH102"/>
  <c r="IH104" s="1"/>
  <c r="IG102"/>
  <c r="HZ104"/>
  <c r="IB102"/>
  <c r="IB104" s="1"/>
  <c r="IA102"/>
  <c r="IA104" s="1"/>
  <c r="HZ102"/>
  <c r="HS104"/>
  <c r="HU102"/>
  <c r="HU104" s="1"/>
  <c r="HT102"/>
  <c r="HT104" s="1"/>
  <c r="HS102"/>
  <c r="HL104"/>
  <c r="HN102"/>
  <c r="HN104" s="1"/>
  <c r="HM102"/>
  <c r="HM104" s="1"/>
  <c r="HL102"/>
  <c r="HG104"/>
  <c r="HE104"/>
  <c r="HG102"/>
  <c r="HF102"/>
  <c r="HF104" s="1"/>
  <c r="HE102"/>
  <c r="GX104"/>
  <c r="GZ102"/>
  <c r="GZ104" s="1"/>
  <c r="GY102"/>
  <c r="GY104" s="1"/>
  <c r="GX102"/>
  <c r="GQ104"/>
  <c r="GS102"/>
  <c r="GS104" s="1"/>
  <c r="GR102"/>
  <c r="GR104" s="1"/>
  <c r="GQ102"/>
  <c r="GJ104"/>
  <c r="GL102"/>
  <c r="GL104" s="1"/>
  <c r="GK102"/>
  <c r="GK104" s="1"/>
  <c r="GJ102"/>
  <c r="GC104"/>
  <c r="GE102"/>
  <c r="GE104" s="1"/>
  <c r="GD102"/>
  <c r="GD104" s="1"/>
  <c r="GC102"/>
  <c r="FV104"/>
  <c r="FX102"/>
  <c r="FX104" s="1"/>
  <c r="FW102"/>
  <c r="FW104" s="1"/>
  <c r="FV102"/>
  <c r="FV103" s="1"/>
  <c r="FO104"/>
  <c r="FQ102"/>
  <c r="FQ104" s="1"/>
  <c r="FP102"/>
  <c r="FP104" s="1"/>
  <c r="FO102"/>
  <c r="FH104"/>
  <c r="FJ102"/>
  <c r="FJ104" s="1"/>
  <c r="FI102"/>
  <c r="FI104" s="1"/>
  <c r="FH102"/>
  <c r="FA104"/>
  <c r="FC102"/>
  <c r="FC104" s="1"/>
  <c r="FB102"/>
  <c r="FB104" s="1"/>
  <c r="FA102"/>
  <c r="FA103" s="1"/>
  <c r="ET104"/>
  <c r="EV102"/>
  <c r="EV104" s="1"/>
  <c r="EU102"/>
  <c r="EU104" s="1"/>
  <c r="ET102"/>
  <c r="EM104"/>
  <c r="EO102"/>
  <c r="EO104" s="1"/>
  <c r="EN102"/>
  <c r="EN104" s="1"/>
  <c r="EM102"/>
  <c r="EF104"/>
  <c r="EH102"/>
  <c r="EH104" s="1"/>
  <c r="EG102"/>
  <c r="EG104" s="1"/>
  <c r="EF102"/>
  <c r="DY104"/>
  <c r="EA102"/>
  <c r="EA104" s="1"/>
  <c r="DZ102"/>
  <c r="DZ104" s="1"/>
  <c r="DY102"/>
  <c r="DR104"/>
  <c r="DT102"/>
  <c r="DT104" s="1"/>
  <c r="DS102"/>
  <c r="DS104" s="1"/>
  <c r="DR102"/>
  <c r="DK104"/>
  <c r="DM102"/>
  <c r="DM104" s="1"/>
  <c r="DL102"/>
  <c r="DL104" s="1"/>
  <c r="DK102"/>
  <c r="DD104"/>
  <c r="DF102"/>
  <c r="DF104" s="1"/>
  <c r="DE102"/>
  <c r="DE104" s="1"/>
  <c r="DD102"/>
  <c r="CW104"/>
  <c r="CY102"/>
  <c r="CY104" s="1"/>
  <c r="CX102"/>
  <c r="CX104" s="1"/>
  <c r="CW102"/>
  <c r="CP104"/>
  <c r="CR102"/>
  <c r="CR104" s="1"/>
  <c r="CQ102"/>
  <c r="CQ104" s="1"/>
  <c r="CP102"/>
  <c r="CI104"/>
  <c r="CK102"/>
  <c r="CK104" s="1"/>
  <c r="CJ102"/>
  <c r="CJ104" s="1"/>
  <c r="CI102"/>
  <c r="CB104"/>
  <c r="CD102"/>
  <c r="CD104" s="1"/>
  <c r="CC102"/>
  <c r="CC104" s="1"/>
  <c r="CB102"/>
  <c r="BU104"/>
  <c r="BW102"/>
  <c r="BW104" s="1"/>
  <c r="BV102"/>
  <c r="BV104" s="1"/>
  <c r="BU102"/>
  <c r="BN104"/>
  <c r="BP102"/>
  <c r="BP104" s="1"/>
  <c r="BO102"/>
  <c r="BO104" s="1"/>
  <c r="BN102"/>
  <c r="BG104"/>
  <c r="BI102"/>
  <c r="BI104" s="1"/>
  <c r="BH102"/>
  <c r="BH104" s="1"/>
  <c r="BG102"/>
  <c r="AZ104"/>
  <c r="BB102"/>
  <c r="BB104" s="1"/>
  <c r="BA102"/>
  <c r="BA104" s="1"/>
  <c r="AZ102"/>
  <c r="AS104"/>
  <c r="AU102"/>
  <c r="AU104" s="1"/>
  <c r="AT102"/>
  <c r="AT104" s="1"/>
  <c r="AS102"/>
  <c r="AL104"/>
  <c r="AN102"/>
  <c r="AN104" s="1"/>
  <c r="AM102"/>
  <c r="AM104" s="1"/>
  <c r="AL102"/>
  <c r="AE104"/>
  <c r="AG102"/>
  <c r="AG104" s="1"/>
  <c r="AF102"/>
  <c r="AF104" s="1"/>
  <c r="AE102"/>
  <c r="X104"/>
  <c r="Z102"/>
  <c r="Z104" s="1"/>
  <c r="X102"/>
  <c r="Q104"/>
  <c r="S102"/>
  <c r="S104" s="1"/>
  <c r="R102"/>
  <c r="R104" s="1"/>
  <c r="Q102"/>
  <c r="J104"/>
  <c r="L102"/>
  <c r="L104" s="1"/>
  <c r="K102"/>
  <c r="K104" s="1"/>
  <c r="J102"/>
  <c r="AQ103" i="17"/>
  <c r="AP103"/>
  <c r="AO104"/>
  <c r="AO102"/>
  <c r="AO103" s="1"/>
  <c r="AQ101"/>
  <c r="AP101"/>
  <c r="AQ100"/>
  <c r="AP100"/>
  <c r="AQ99"/>
  <c r="AP99"/>
  <c r="AQ98"/>
  <c r="AP98"/>
  <c r="AQ97"/>
  <c r="AP97"/>
  <c r="AQ96"/>
  <c r="AP96"/>
  <c r="AQ95"/>
  <c r="AP95"/>
  <c r="AQ94"/>
  <c r="AP94"/>
  <c r="AQ93"/>
  <c r="AP93"/>
  <c r="AQ92"/>
  <c r="AP92"/>
  <c r="AQ91"/>
  <c r="AP91"/>
  <c r="AQ90"/>
  <c r="AP90"/>
  <c r="AQ89"/>
  <c r="AP89"/>
  <c r="AQ88"/>
  <c r="AP88"/>
  <c r="AQ87"/>
  <c r="AP87"/>
  <c r="AQ86"/>
  <c r="AP86"/>
  <c r="AQ85"/>
  <c r="AP85"/>
  <c r="AQ84"/>
  <c r="AP84"/>
  <c r="AQ83"/>
  <c r="AP83"/>
  <c r="AQ82"/>
  <c r="AP82"/>
  <c r="AQ81"/>
  <c r="AP81"/>
  <c r="AQ80"/>
  <c r="AP80"/>
  <c r="AQ79"/>
  <c r="AP79"/>
  <c r="AQ78"/>
  <c r="AP78"/>
  <c r="AQ77"/>
  <c r="AP77"/>
  <c r="AQ76"/>
  <c r="AP76"/>
  <c r="AQ75"/>
  <c r="AP75"/>
  <c r="AQ74"/>
  <c r="AP74"/>
  <c r="AQ73"/>
  <c r="AQ102" s="1"/>
  <c r="AP73"/>
  <c r="AQ72"/>
  <c r="AP72"/>
  <c r="AP102" s="1"/>
  <c r="AS37"/>
  <c r="AQ37"/>
  <c r="AP37"/>
  <c r="AR36"/>
  <c r="AQ36"/>
  <c r="AP36"/>
  <c r="AR35"/>
  <c r="AQ35"/>
  <c r="AP35"/>
  <c r="AR34"/>
  <c r="AQ34"/>
  <c r="AP34"/>
  <c r="AR33"/>
  <c r="AQ33"/>
  <c r="AP33"/>
  <c r="AR32"/>
  <c r="AQ32"/>
  <c r="AP32"/>
  <c r="AR31"/>
  <c r="AQ31"/>
  <c r="AP31"/>
  <c r="AR30"/>
  <c r="AQ30"/>
  <c r="AP30"/>
  <c r="AR29"/>
  <c r="AQ29"/>
  <c r="AP29"/>
  <c r="AR28"/>
  <c r="AQ28"/>
  <c r="AP28"/>
  <c r="AR27"/>
  <c r="AQ27"/>
  <c r="AP27"/>
  <c r="AR26"/>
  <c r="AQ26"/>
  <c r="AP26"/>
  <c r="AR25"/>
  <c r="AQ25"/>
  <c r="AP25"/>
  <c r="AR24"/>
  <c r="AQ24"/>
  <c r="AP24"/>
  <c r="AR23"/>
  <c r="AQ23"/>
  <c r="AP23"/>
  <c r="AR22"/>
  <c r="AQ22"/>
  <c r="AP22"/>
  <c r="AR21"/>
  <c r="AQ21"/>
  <c r="AP21"/>
  <c r="AR20"/>
  <c r="AQ20"/>
  <c r="AP20"/>
  <c r="AR19"/>
  <c r="AQ19"/>
  <c r="AP19"/>
  <c r="AR18"/>
  <c r="AQ18"/>
  <c r="AP18"/>
  <c r="AR17"/>
  <c r="AQ17"/>
  <c r="AP17"/>
  <c r="AR16"/>
  <c r="AQ16"/>
  <c r="AP16"/>
  <c r="AR15"/>
  <c r="AQ15"/>
  <c r="AP15"/>
  <c r="AR14"/>
  <c r="AQ14"/>
  <c r="AP14"/>
  <c r="AR13"/>
  <c r="AQ13"/>
  <c r="AP13"/>
  <c r="AR12"/>
  <c r="AQ12"/>
  <c r="AP12"/>
  <c r="AR11"/>
  <c r="AQ11"/>
  <c r="AP11"/>
  <c r="AR10"/>
  <c r="AQ10"/>
  <c r="AP10"/>
  <c r="AR9"/>
  <c r="AQ9"/>
  <c r="AP9"/>
  <c r="AR8"/>
  <c r="AQ8"/>
  <c r="AP8"/>
  <c r="AR7"/>
  <c r="AQ7"/>
  <c r="AP7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M101"/>
  <c r="AR101" s="1"/>
  <c r="M100"/>
  <c r="M99"/>
  <c r="AR99" s="1"/>
  <c r="M98"/>
  <c r="AR98" s="1"/>
  <c r="M97"/>
  <c r="AR97" s="1"/>
  <c r="M96"/>
  <c r="M95"/>
  <c r="AR95" s="1"/>
  <c r="M94"/>
  <c r="AR94" s="1"/>
  <c r="M93"/>
  <c r="AR93" s="1"/>
  <c r="M92"/>
  <c r="M91"/>
  <c r="AR91" s="1"/>
  <c r="M90"/>
  <c r="AR90" s="1"/>
  <c r="M89"/>
  <c r="AR89" s="1"/>
  <c r="M88"/>
  <c r="M87"/>
  <c r="AR87" s="1"/>
  <c r="M86"/>
  <c r="AR86" s="1"/>
  <c r="M85"/>
  <c r="AR85" s="1"/>
  <c r="M84"/>
  <c r="M83"/>
  <c r="AR83" s="1"/>
  <c r="M82"/>
  <c r="AR82" s="1"/>
  <c r="M81"/>
  <c r="AR81" s="1"/>
  <c r="M80"/>
  <c r="M79"/>
  <c r="AR79" s="1"/>
  <c r="M78"/>
  <c r="AR78" s="1"/>
  <c r="M77"/>
  <c r="AR77" s="1"/>
  <c r="M76"/>
  <c r="M75"/>
  <c r="AR75" s="1"/>
  <c r="M74"/>
  <c r="AR74" s="1"/>
  <c r="M73"/>
  <c r="AR73" s="1"/>
  <c r="M72"/>
  <c r="AE104"/>
  <c r="AG102"/>
  <c r="AG104" s="1"/>
  <c r="AF102"/>
  <c r="AF104" s="1"/>
  <c r="AE102"/>
  <c r="Z104"/>
  <c r="X104"/>
  <c r="Z102"/>
  <c r="Y102"/>
  <c r="Y104" s="1"/>
  <c r="X102"/>
  <c r="X103" s="1"/>
  <c r="Q104"/>
  <c r="S102"/>
  <c r="S104" s="1"/>
  <c r="R102"/>
  <c r="R104" s="1"/>
  <c r="Q102"/>
  <c r="J104"/>
  <c r="J103"/>
  <c r="L102"/>
  <c r="L104" s="1"/>
  <c r="K102"/>
  <c r="K104" s="1"/>
  <c r="J102"/>
  <c r="BW103" i="16"/>
  <c r="BV103"/>
  <c r="BW101"/>
  <c r="BV101"/>
  <c r="BW100"/>
  <c r="BV100"/>
  <c r="BW99"/>
  <c r="BV99"/>
  <c r="BW98"/>
  <c r="BV98"/>
  <c r="BW97"/>
  <c r="BV97"/>
  <c r="BW96"/>
  <c r="BV96"/>
  <c r="BW95"/>
  <c r="BV95"/>
  <c r="BW94"/>
  <c r="BV94"/>
  <c r="BW93"/>
  <c r="BV93"/>
  <c r="BW92"/>
  <c r="BV92"/>
  <c r="BW91"/>
  <c r="BV91"/>
  <c r="BW90"/>
  <c r="BV90"/>
  <c r="BW89"/>
  <c r="BV89"/>
  <c r="BW88"/>
  <c r="BV88"/>
  <c r="BW87"/>
  <c r="BV87"/>
  <c r="BW86"/>
  <c r="BV86"/>
  <c r="BW85"/>
  <c r="BV85"/>
  <c r="BW84"/>
  <c r="BV84"/>
  <c r="BW83"/>
  <c r="BV83"/>
  <c r="BW82"/>
  <c r="BV82"/>
  <c r="BW81"/>
  <c r="BV81"/>
  <c r="BW80"/>
  <c r="BV80"/>
  <c r="BW79"/>
  <c r="BV79"/>
  <c r="BW78"/>
  <c r="BV78"/>
  <c r="BW77"/>
  <c r="BV77"/>
  <c r="BW76"/>
  <c r="BV76"/>
  <c r="BW75"/>
  <c r="BV75"/>
  <c r="BW74"/>
  <c r="BV74"/>
  <c r="BW73"/>
  <c r="BV73"/>
  <c r="BW72"/>
  <c r="BV72"/>
  <c r="BQ101"/>
  <c r="BQ100"/>
  <c r="BQ99"/>
  <c r="BQ98"/>
  <c r="BQ97"/>
  <c r="BQ96"/>
  <c r="BQ95"/>
  <c r="BQ94"/>
  <c r="BQ93"/>
  <c r="BQ92"/>
  <c r="BQ91"/>
  <c r="BQ90"/>
  <c r="BQ89"/>
  <c r="BQ88"/>
  <c r="BQ87"/>
  <c r="BQ86"/>
  <c r="BQ85"/>
  <c r="BQ84"/>
  <c r="BQ83"/>
  <c r="BQ82"/>
  <c r="BQ81"/>
  <c r="BQ80"/>
  <c r="BQ79"/>
  <c r="BQ78"/>
  <c r="BQ77"/>
  <c r="BQ76"/>
  <c r="BQ75"/>
  <c r="BQ74"/>
  <c r="BQ73"/>
  <c r="BQ72"/>
  <c r="BJ101"/>
  <c r="BJ100"/>
  <c r="BJ99"/>
  <c r="BJ98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M101"/>
  <c r="M100"/>
  <c r="M99"/>
  <c r="BX99" s="1"/>
  <c r="M98"/>
  <c r="M97"/>
  <c r="M96"/>
  <c r="M95"/>
  <c r="BX95" s="1"/>
  <c r="M94"/>
  <c r="M93"/>
  <c r="M92"/>
  <c r="M91"/>
  <c r="BX91" s="1"/>
  <c r="M90"/>
  <c r="M89"/>
  <c r="M88"/>
  <c r="M87"/>
  <c r="BX87" s="1"/>
  <c r="M86"/>
  <c r="M85"/>
  <c r="M84"/>
  <c r="M83"/>
  <c r="BX83" s="1"/>
  <c r="M82"/>
  <c r="M81"/>
  <c r="M80"/>
  <c r="M79"/>
  <c r="BX79" s="1"/>
  <c r="M78"/>
  <c r="M77"/>
  <c r="M76"/>
  <c r="M75"/>
  <c r="BX75" s="1"/>
  <c r="M74"/>
  <c r="M73"/>
  <c r="M72"/>
  <c r="BU104"/>
  <c r="BU102"/>
  <c r="BN104"/>
  <c r="BP102"/>
  <c r="BP104" s="1"/>
  <c r="BO102"/>
  <c r="BO104" s="1"/>
  <c r="BN102"/>
  <c r="BG104"/>
  <c r="BI102"/>
  <c r="BI104" s="1"/>
  <c r="BH102"/>
  <c r="BH104" s="1"/>
  <c r="BG102"/>
  <c r="AZ104"/>
  <c r="BB102"/>
  <c r="BB104" s="1"/>
  <c r="BA102"/>
  <c r="BA104" s="1"/>
  <c r="AZ102"/>
  <c r="AS104"/>
  <c r="AU102"/>
  <c r="AU104" s="1"/>
  <c r="AT102"/>
  <c r="AT104" s="1"/>
  <c r="AS102"/>
  <c r="AL104"/>
  <c r="AN102"/>
  <c r="AN104" s="1"/>
  <c r="AM102"/>
  <c r="AM104" s="1"/>
  <c r="AL102"/>
  <c r="AE104"/>
  <c r="AG102"/>
  <c r="AG104" s="1"/>
  <c r="AF102"/>
  <c r="AF104" s="1"/>
  <c r="AE102"/>
  <c r="X104"/>
  <c r="Z102"/>
  <c r="Z104" s="1"/>
  <c r="Y102"/>
  <c r="Y104" s="1"/>
  <c r="X102"/>
  <c r="Q104"/>
  <c r="S102"/>
  <c r="S104" s="1"/>
  <c r="R102"/>
  <c r="R104" s="1"/>
  <c r="Q102"/>
  <c r="J104"/>
  <c r="L102"/>
  <c r="L104" s="1"/>
  <c r="K102"/>
  <c r="K104" s="1"/>
  <c r="J102"/>
  <c r="BW103" i="15"/>
  <c r="BV103"/>
  <c r="BW101"/>
  <c r="BV101"/>
  <c r="BW100"/>
  <c r="BV100"/>
  <c r="BW99"/>
  <c r="BV99"/>
  <c r="BW98"/>
  <c r="BV98"/>
  <c r="BW97"/>
  <c r="BV97"/>
  <c r="BW96"/>
  <c r="BV96"/>
  <c r="BW95"/>
  <c r="BV95"/>
  <c r="BW94"/>
  <c r="BV94"/>
  <c r="BW93"/>
  <c r="BV93"/>
  <c r="BW92"/>
  <c r="BV92"/>
  <c r="BW91"/>
  <c r="BV91"/>
  <c r="BW90"/>
  <c r="BV90"/>
  <c r="BW89"/>
  <c r="BV89"/>
  <c r="BW88"/>
  <c r="BV88"/>
  <c r="BW87"/>
  <c r="BV87"/>
  <c r="BW86"/>
  <c r="BV86"/>
  <c r="BW85"/>
  <c r="BV85"/>
  <c r="BW84"/>
  <c r="BV84"/>
  <c r="BW83"/>
  <c r="BV83"/>
  <c r="BW82"/>
  <c r="BV82"/>
  <c r="BW81"/>
  <c r="BV81"/>
  <c r="BW80"/>
  <c r="BV80"/>
  <c r="BW79"/>
  <c r="BV79"/>
  <c r="BW78"/>
  <c r="BV78"/>
  <c r="BW77"/>
  <c r="BV77"/>
  <c r="BW76"/>
  <c r="BV76"/>
  <c r="BW75"/>
  <c r="BV75"/>
  <c r="BW74"/>
  <c r="BV74"/>
  <c r="BW73"/>
  <c r="BV73"/>
  <c r="BW72"/>
  <c r="BV72"/>
  <c r="BQ101"/>
  <c r="BQ100"/>
  <c r="BQ99"/>
  <c r="BQ98"/>
  <c r="BQ97"/>
  <c r="BQ96"/>
  <c r="BQ95"/>
  <c r="BQ94"/>
  <c r="BQ93"/>
  <c r="BQ92"/>
  <c r="BQ91"/>
  <c r="BQ90"/>
  <c r="BQ89"/>
  <c r="BQ88"/>
  <c r="BQ87"/>
  <c r="BQ86"/>
  <c r="BQ85"/>
  <c r="BQ84"/>
  <c r="BQ83"/>
  <c r="BQ82"/>
  <c r="BQ81"/>
  <c r="BQ80"/>
  <c r="BQ79"/>
  <c r="BQ78"/>
  <c r="BQ77"/>
  <c r="BQ76"/>
  <c r="BQ75"/>
  <c r="BQ74"/>
  <c r="BQ73"/>
  <c r="BQ72"/>
  <c r="BJ101"/>
  <c r="BJ100"/>
  <c r="BJ99"/>
  <c r="BJ98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T101"/>
  <c r="T100"/>
  <c r="T99"/>
  <c r="BX99" s="1"/>
  <c r="T98"/>
  <c r="T97"/>
  <c r="T96"/>
  <c r="T95"/>
  <c r="BX95" s="1"/>
  <c r="T94"/>
  <c r="T93"/>
  <c r="T92"/>
  <c r="T91"/>
  <c r="BX91" s="1"/>
  <c r="T90"/>
  <c r="T89"/>
  <c r="T88"/>
  <c r="T87"/>
  <c r="BX87" s="1"/>
  <c r="T86"/>
  <c r="T85"/>
  <c r="T84"/>
  <c r="T83"/>
  <c r="BX83" s="1"/>
  <c r="T82"/>
  <c r="T81"/>
  <c r="T80"/>
  <c r="T79"/>
  <c r="BX79" s="1"/>
  <c r="T78"/>
  <c r="T77"/>
  <c r="T76"/>
  <c r="T75"/>
  <c r="BX75" s="1"/>
  <c r="T74"/>
  <c r="T73"/>
  <c r="T72"/>
  <c r="M101"/>
  <c r="BX101" s="1"/>
  <c r="M100"/>
  <c r="BX100" s="1"/>
  <c r="M99"/>
  <c r="M98"/>
  <c r="BX98" s="1"/>
  <c r="M97"/>
  <c r="BX97" s="1"/>
  <c r="M96"/>
  <c r="BX96" s="1"/>
  <c r="M95"/>
  <c r="M94"/>
  <c r="BX94" s="1"/>
  <c r="M93"/>
  <c r="BX93" s="1"/>
  <c r="M92"/>
  <c r="BX92" s="1"/>
  <c r="M91"/>
  <c r="M90"/>
  <c r="BX90" s="1"/>
  <c r="M89"/>
  <c r="BX89" s="1"/>
  <c r="M88"/>
  <c r="BX88" s="1"/>
  <c r="M87"/>
  <c r="M86"/>
  <c r="BX86" s="1"/>
  <c r="M85"/>
  <c r="BX85" s="1"/>
  <c r="M84"/>
  <c r="BX84" s="1"/>
  <c r="M83"/>
  <c r="M82"/>
  <c r="BX82" s="1"/>
  <c r="M81"/>
  <c r="BX81" s="1"/>
  <c r="M80"/>
  <c r="BX80" s="1"/>
  <c r="M79"/>
  <c r="M78"/>
  <c r="BX78" s="1"/>
  <c r="M77"/>
  <c r="BX77" s="1"/>
  <c r="M76"/>
  <c r="BX76" s="1"/>
  <c r="M75"/>
  <c r="M74"/>
  <c r="BX74" s="1"/>
  <c r="M73"/>
  <c r="BX73" s="1"/>
  <c r="M72"/>
  <c r="BX72" s="1"/>
  <c r="BU104"/>
  <c r="BU102"/>
  <c r="BU103" s="1"/>
  <c r="BN104"/>
  <c r="BN103" s="1"/>
  <c r="BP102"/>
  <c r="BP104" s="1"/>
  <c r="BO102"/>
  <c r="BO104" s="1"/>
  <c r="BN102"/>
  <c r="BG104"/>
  <c r="BG103" s="1"/>
  <c r="BI102"/>
  <c r="BI104" s="1"/>
  <c r="BH102"/>
  <c r="BH104" s="1"/>
  <c r="BG102"/>
  <c r="BB104"/>
  <c r="AZ104"/>
  <c r="BB102"/>
  <c r="BA102"/>
  <c r="BA104" s="1"/>
  <c r="AZ102"/>
  <c r="AZ103" s="1"/>
  <c r="AS104"/>
  <c r="AU102"/>
  <c r="AU104" s="1"/>
  <c r="AT102"/>
  <c r="AT104" s="1"/>
  <c r="AS102"/>
  <c r="AL104"/>
  <c r="AN102"/>
  <c r="AN104" s="1"/>
  <c r="AM102"/>
  <c r="AM104" s="1"/>
  <c r="AL102"/>
  <c r="AL103" s="1"/>
  <c r="AE104"/>
  <c r="AG102"/>
  <c r="AG104" s="1"/>
  <c r="AF102"/>
  <c r="AF104" s="1"/>
  <c r="AE102"/>
  <c r="X104"/>
  <c r="Z102"/>
  <c r="Z104" s="1"/>
  <c r="Y102"/>
  <c r="Y104" s="1"/>
  <c r="X102"/>
  <c r="Q104"/>
  <c r="S102"/>
  <c r="S104" s="1"/>
  <c r="R102"/>
  <c r="R104" s="1"/>
  <c r="Q102"/>
  <c r="L104"/>
  <c r="J104"/>
  <c r="L102"/>
  <c r="K102"/>
  <c r="K104" s="1"/>
  <c r="J102"/>
  <c r="BI103" i="12"/>
  <c r="BH103"/>
  <c r="BI101"/>
  <c r="BH101"/>
  <c r="BI100"/>
  <c r="BH100"/>
  <c r="BJ99"/>
  <c r="BI99"/>
  <c r="BH99"/>
  <c r="BI98"/>
  <c r="BH98"/>
  <c r="BI97"/>
  <c r="BH97"/>
  <c r="BI96"/>
  <c r="BH96"/>
  <c r="BI95"/>
  <c r="BH95"/>
  <c r="BI94"/>
  <c r="BH94"/>
  <c r="BI93"/>
  <c r="BH93"/>
  <c r="BI92"/>
  <c r="BH92"/>
  <c r="BI91"/>
  <c r="BH91"/>
  <c r="BI90"/>
  <c r="BH90"/>
  <c r="BI89"/>
  <c r="BH89"/>
  <c r="BI88"/>
  <c r="BH88"/>
  <c r="BI87"/>
  <c r="BH87"/>
  <c r="BI86"/>
  <c r="BH86"/>
  <c r="BI85"/>
  <c r="BH85"/>
  <c r="BI84"/>
  <c r="BH84"/>
  <c r="BJ83"/>
  <c r="BI83"/>
  <c r="BH83"/>
  <c r="BI82"/>
  <c r="BH82"/>
  <c r="BI81"/>
  <c r="BH81"/>
  <c r="BI80"/>
  <c r="BH80"/>
  <c r="BI79"/>
  <c r="BH79"/>
  <c r="BI78"/>
  <c r="BH78"/>
  <c r="BI77"/>
  <c r="BH77"/>
  <c r="BI76"/>
  <c r="BH76"/>
  <c r="BI75"/>
  <c r="BH75"/>
  <c r="BI74"/>
  <c r="BH74"/>
  <c r="BI73"/>
  <c r="BH73"/>
  <c r="BI72"/>
  <c r="BH7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A74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3"/>
  <c r="AA72"/>
  <c r="T101"/>
  <c r="T100"/>
  <c r="T99"/>
  <c r="T98"/>
  <c r="T97"/>
  <c r="T96"/>
  <c r="T95"/>
  <c r="BJ95" s="1"/>
  <c r="T94"/>
  <c r="T93"/>
  <c r="T92"/>
  <c r="T91"/>
  <c r="BJ91" s="1"/>
  <c r="T90"/>
  <c r="T89"/>
  <c r="T88"/>
  <c r="T87"/>
  <c r="BJ87" s="1"/>
  <c r="T86"/>
  <c r="T85"/>
  <c r="T84"/>
  <c r="T83"/>
  <c r="T82"/>
  <c r="T81"/>
  <c r="T80"/>
  <c r="T79"/>
  <c r="BJ79" s="1"/>
  <c r="T78"/>
  <c r="T77"/>
  <c r="T76"/>
  <c r="T75"/>
  <c r="BJ75" s="1"/>
  <c r="T74"/>
  <c r="T73"/>
  <c r="T72"/>
  <c r="M101"/>
  <c r="BJ101" s="1"/>
  <c r="M100"/>
  <c r="BJ100" s="1"/>
  <c r="M99"/>
  <c r="M98"/>
  <c r="M97"/>
  <c r="BJ97" s="1"/>
  <c r="M96"/>
  <c r="BJ96" s="1"/>
  <c r="M95"/>
  <c r="M94"/>
  <c r="M93"/>
  <c r="BJ93" s="1"/>
  <c r="M92"/>
  <c r="BJ92" s="1"/>
  <c r="M91"/>
  <c r="M90"/>
  <c r="M89"/>
  <c r="BJ89" s="1"/>
  <c r="M88"/>
  <c r="BJ88" s="1"/>
  <c r="M87"/>
  <c r="M86"/>
  <c r="M85"/>
  <c r="BJ85" s="1"/>
  <c r="M84"/>
  <c r="BJ84" s="1"/>
  <c r="M83"/>
  <c r="M82"/>
  <c r="M81"/>
  <c r="BJ81" s="1"/>
  <c r="M80"/>
  <c r="BJ80" s="1"/>
  <c r="M79"/>
  <c r="M78"/>
  <c r="M77"/>
  <c r="BJ77" s="1"/>
  <c r="M76"/>
  <c r="BJ76" s="1"/>
  <c r="M75"/>
  <c r="M74"/>
  <c r="M73"/>
  <c r="BJ73" s="1"/>
  <c r="M72"/>
  <c r="BJ72" s="1"/>
  <c r="BG104"/>
  <c r="BG103"/>
  <c r="BG102"/>
  <c r="AZ104"/>
  <c r="BB102"/>
  <c r="BB104" s="1"/>
  <c r="BA102"/>
  <c r="BA104" s="1"/>
  <c r="AZ102"/>
  <c r="AU104"/>
  <c r="AS104"/>
  <c r="AU102"/>
  <c r="AT102"/>
  <c r="AT104" s="1"/>
  <c r="AS102"/>
  <c r="AL104"/>
  <c r="AL103" s="1"/>
  <c r="AN102"/>
  <c r="AN104" s="1"/>
  <c r="AM102"/>
  <c r="AM104" s="1"/>
  <c r="AL102"/>
  <c r="AG104"/>
  <c r="AE104"/>
  <c r="AG102"/>
  <c r="AF102"/>
  <c r="AF104" s="1"/>
  <c r="AE102"/>
  <c r="AE103" s="1"/>
  <c r="X104"/>
  <c r="Y102"/>
  <c r="Y104" s="1"/>
  <c r="X102"/>
  <c r="X103" s="1"/>
  <c r="Q104"/>
  <c r="S102"/>
  <c r="S104" s="1"/>
  <c r="R102"/>
  <c r="T102" s="1"/>
  <c r="Q102"/>
  <c r="J104"/>
  <c r="M102"/>
  <c r="L102"/>
  <c r="L104" s="1"/>
  <c r="K102"/>
  <c r="K104" s="1"/>
  <c r="J102"/>
  <c r="JR103" i="11"/>
  <c r="JQ103"/>
  <c r="JR101"/>
  <c r="JR100"/>
  <c r="JR99"/>
  <c r="JR98"/>
  <c r="JR97"/>
  <c r="JR96"/>
  <c r="JR95"/>
  <c r="JR94"/>
  <c r="JR93"/>
  <c r="JR92"/>
  <c r="JR91"/>
  <c r="JR90"/>
  <c r="JR89"/>
  <c r="JR88"/>
  <c r="JR87"/>
  <c r="JR86"/>
  <c r="JR85"/>
  <c r="JR84"/>
  <c r="JR83"/>
  <c r="JR82"/>
  <c r="JR81"/>
  <c r="JQ81"/>
  <c r="JR80"/>
  <c r="JR79"/>
  <c r="JR78"/>
  <c r="JR77"/>
  <c r="JQ77"/>
  <c r="JR76"/>
  <c r="JR75"/>
  <c r="JR74"/>
  <c r="JR73"/>
  <c r="JQ73"/>
  <c r="JR72"/>
  <c r="JL101"/>
  <c r="JL100"/>
  <c r="JL99"/>
  <c r="JL98"/>
  <c r="JL97"/>
  <c r="JL96"/>
  <c r="JL95"/>
  <c r="JL94"/>
  <c r="JL93"/>
  <c r="JL92"/>
  <c r="JL91"/>
  <c r="JL90"/>
  <c r="JL89"/>
  <c r="JL88"/>
  <c r="JL87"/>
  <c r="JL86"/>
  <c r="JL85"/>
  <c r="JL84"/>
  <c r="JL83"/>
  <c r="JL82"/>
  <c r="JL81"/>
  <c r="JL80"/>
  <c r="JL79"/>
  <c r="JL78"/>
  <c r="JL77"/>
  <c r="JL76"/>
  <c r="JL75"/>
  <c r="JL74"/>
  <c r="JL73"/>
  <c r="JL72"/>
  <c r="JE101"/>
  <c r="JE100"/>
  <c r="JE99"/>
  <c r="JE98"/>
  <c r="JE97"/>
  <c r="JE96"/>
  <c r="JE95"/>
  <c r="JE94"/>
  <c r="JE93"/>
  <c r="JE92"/>
  <c r="JE91"/>
  <c r="JE90"/>
  <c r="JE89"/>
  <c r="JE88"/>
  <c r="JE87"/>
  <c r="JE86"/>
  <c r="JE85"/>
  <c r="JE84"/>
  <c r="JE83"/>
  <c r="JE82"/>
  <c r="JE81"/>
  <c r="JE80"/>
  <c r="JE79"/>
  <c r="JE78"/>
  <c r="JE77"/>
  <c r="JE76"/>
  <c r="JE75"/>
  <c r="JE74"/>
  <c r="JE73"/>
  <c r="JE72"/>
  <c r="IX101"/>
  <c r="IX100"/>
  <c r="IX99"/>
  <c r="IX98"/>
  <c r="IX97"/>
  <c r="IX96"/>
  <c r="IX95"/>
  <c r="IX94"/>
  <c r="IX93"/>
  <c r="IX92"/>
  <c r="IX91"/>
  <c r="IX90"/>
  <c r="IX89"/>
  <c r="IX88"/>
  <c r="IX87"/>
  <c r="IX86"/>
  <c r="IX85"/>
  <c r="IX84"/>
  <c r="IX83"/>
  <c r="IX82"/>
  <c r="IX81"/>
  <c r="IX80"/>
  <c r="IX79"/>
  <c r="IX78"/>
  <c r="IX77"/>
  <c r="IX76"/>
  <c r="IX75"/>
  <c r="IX74"/>
  <c r="IX73"/>
  <c r="IX72"/>
  <c r="IQ101"/>
  <c r="IQ100"/>
  <c r="IQ99"/>
  <c r="IQ98"/>
  <c r="IQ97"/>
  <c r="IQ96"/>
  <c r="IQ95"/>
  <c r="IQ94"/>
  <c r="IQ93"/>
  <c r="IQ92"/>
  <c r="IQ91"/>
  <c r="IQ90"/>
  <c r="IQ89"/>
  <c r="IQ88"/>
  <c r="IQ87"/>
  <c r="IQ86"/>
  <c r="IQ85"/>
  <c r="IQ84"/>
  <c r="IQ83"/>
  <c r="IQ82"/>
  <c r="IQ81"/>
  <c r="IQ80"/>
  <c r="IQ79"/>
  <c r="IQ78"/>
  <c r="IQ77"/>
  <c r="IQ76"/>
  <c r="IQ75"/>
  <c r="IQ74"/>
  <c r="IQ73"/>
  <c r="IQ72"/>
  <c r="IJ101"/>
  <c r="IJ100"/>
  <c r="IJ99"/>
  <c r="IJ98"/>
  <c r="IJ97"/>
  <c r="IJ96"/>
  <c r="IJ95"/>
  <c r="IJ94"/>
  <c r="IJ93"/>
  <c r="IJ92"/>
  <c r="IJ91"/>
  <c r="IJ90"/>
  <c r="IJ89"/>
  <c r="IJ88"/>
  <c r="IJ87"/>
  <c r="IJ86"/>
  <c r="IJ85"/>
  <c r="IJ84"/>
  <c r="IJ83"/>
  <c r="IJ82"/>
  <c r="IJ81"/>
  <c r="IJ80"/>
  <c r="IJ79"/>
  <c r="IJ78"/>
  <c r="IJ77"/>
  <c r="IJ76"/>
  <c r="IJ75"/>
  <c r="IJ74"/>
  <c r="IJ73"/>
  <c r="IJ72"/>
  <c r="IC101"/>
  <c r="IC100"/>
  <c r="IC99"/>
  <c r="IC98"/>
  <c r="IC97"/>
  <c r="IC96"/>
  <c r="IC95"/>
  <c r="IC94"/>
  <c r="IC93"/>
  <c r="IC92"/>
  <c r="IC91"/>
  <c r="IC90"/>
  <c r="IC89"/>
  <c r="IC88"/>
  <c r="IC87"/>
  <c r="IC86"/>
  <c r="IC85"/>
  <c r="IC84"/>
  <c r="IC83"/>
  <c r="IC82"/>
  <c r="IC81"/>
  <c r="IC80"/>
  <c r="IC79"/>
  <c r="IC78"/>
  <c r="IC77"/>
  <c r="IC76"/>
  <c r="IC75"/>
  <c r="IC74"/>
  <c r="IC73"/>
  <c r="IC72"/>
  <c r="HV101"/>
  <c r="HV100"/>
  <c r="HV99"/>
  <c r="HV98"/>
  <c r="HV97"/>
  <c r="HV96"/>
  <c r="HV95"/>
  <c r="HV94"/>
  <c r="HV93"/>
  <c r="HV92"/>
  <c r="HV91"/>
  <c r="HV90"/>
  <c r="HV89"/>
  <c r="HV88"/>
  <c r="HV87"/>
  <c r="HV86"/>
  <c r="HV85"/>
  <c r="HV84"/>
  <c r="HV83"/>
  <c r="HV82"/>
  <c r="HV81"/>
  <c r="HV80"/>
  <c r="HV79"/>
  <c r="HV78"/>
  <c r="HV77"/>
  <c r="HV76"/>
  <c r="HV75"/>
  <c r="HV74"/>
  <c r="HV73"/>
  <c r="HV72"/>
  <c r="HO101"/>
  <c r="HO100"/>
  <c r="HO99"/>
  <c r="HO98"/>
  <c r="HO97"/>
  <c r="HO96"/>
  <c r="HO95"/>
  <c r="HO94"/>
  <c r="HO93"/>
  <c r="HO92"/>
  <c r="HO91"/>
  <c r="HO90"/>
  <c r="HO89"/>
  <c r="HO88"/>
  <c r="HO87"/>
  <c r="HO86"/>
  <c r="HO85"/>
  <c r="HO84"/>
  <c r="HO83"/>
  <c r="HO82"/>
  <c r="HO81"/>
  <c r="HO80"/>
  <c r="HO79"/>
  <c r="HO78"/>
  <c r="HO77"/>
  <c r="HO76"/>
  <c r="HO75"/>
  <c r="HO74"/>
  <c r="HO73"/>
  <c r="HO72"/>
  <c r="HH101"/>
  <c r="HH100"/>
  <c r="HH99"/>
  <c r="HH98"/>
  <c r="HH97"/>
  <c r="HH96"/>
  <c r="HH95"/>
  <c r="HH94"/>
  <c r="HH93"/>
  <c r="HH92"/>
  <c r="HH91"/>
  <c r="HH90"/>
  <c r="HH89"/>
  <c r="HH88"/>
  <c r="HH87"/>
  <c r="HH86"/>
  <c r="HH85"/>
  <c r="HH84"/>
  <c r="HH83"/>
  <c r="HH82"/>
  <c r="HH81"/>
  <c r="HH80"/>
  <c r="HH79"/>
  <c r="HH78"/>
  <c r="HH77"/>
  <c r="HH76"/>
  <c r="HH75"/>
  <c r="HH74"/>
  <c r="HH73"/>
  <c r="HH72"/>
  <c r="HA101"/>
  <c r="HA100"/>
  <c r="HA99"/>
  <c r="HA98"/>
  <c r="HA97"/>
  <c r="HA96"/>
  <c r="HA95"/>
  <c r="HA94"/>
  <c r="HA93"/>
  <c r="HA92"/>
  <c r="HA91"/>
  <c r="HA90"/>
  <c r="HA89"/>
  <c r="HA88"/>
  <c r="HA87"/>
  <c r="HA86"/>
  <c r="HA85"/>
  <c r="HA84"/>
  <c r="HA83"/>
  <c r="HA82"/>
  <c r="HA81"/>
  <c r="HA80"/>
  <c r="HA79"/>
  <c r="HA78"/>
  <c r="HA77"/>
  <c r="HA76"/>
  <c r="HA75"/>
  <c r="HA74"/>
  <c r="HA73"/>
  <c r="HA72"/>
  <c r="GT101"/>
  <c r="GT100"/>
  <c r="GT99"/>
  <c r="GT98"/>
  <c r="GT97"/>
  <c r="GT96"/>
  <c r="GT95"/>
  <c r="GT94"/>
  <c r="GT93"/>
  <c r="GT92"/>
  <c r="GT91"/>
  <c r="GT90"/>
  <c r="GT89"/>
  <c r="GT88"/>
  <c r="GT87"/>
  <c r="GT86"/>
  <c r="GT85"/>
  <c r="GT84"/>
  <c r="GT83"/>
  <c r="GT82"/>
  <c r="GT81"/>
  <c r="GT80"/>
  <c r="GT79"/>
  <c r="GT78"/>
  <c r="GT77"/>
  <c r="GT76"/>
  <c r="GT75"/>
  <c r="GT74"/>
  <c r="GT73"/>
  <c r="GT72"/>
  <c r="GM101"/>
  <c r="GM100"/>
  <c r="GM99"/>
  <c r="GM98"/>
  <c r="GM97"/>
  <c r="GM96"/>
  <c r="GM95"/>
  <c r="GM94"/>
  <c r="GM93"/>
  <c r="GM92"/>
  <c r="GM91"/>
  <c r="GM90"/>
  <c r="GM89"/>
  <c r="GM88"/>
  <c r="GM87"/>
  <c r="GM86"/>
  <c r="GM85"/>
  <c r="GM84"/>
  <c r="GM83"/>
  <c r="GM82"/>
  <c r="GM81"/>
  <c r="GM80"/>
  <c r="GM79"/>
  <c r="GM78"/>
  <c r="GM77"/>
  <c r="GM76"/>
  <c r="GM75"/>
  <c r="GM74"/>
  <c r="GM73"/>
  <c r="GM72"/>
  <c r="GD101"/>
  <c r="GF101" s="1"/>
  <c r="GD100"/>
  <c r="JQ100" s="1"/>
  <c r="GD99"/>
  <c r="JQ99" s="1"/>
  <c r="GD94"/>
  <c r="GF94" s="1"/>
  <c r="GD93"/>
  <c r="GD91"/>
  <c r="JQ91" s="1"/>
  <c r="GD90"/>
  <c r="GF90" s="1"/>
  <c r="GD89"/>
  <c r="GF89" s="1"/>
  <c r="GD88"/>
  <c r="JQ88" s="1"/>
  <c r="GD87"/>
  <c r="JQ87" s="1"/>
  <c r="GD86"/>
  <c r="GF86" s="1"/>
  <c r="GD85"/>
  <c r="GF85" s="1"/>
  <c r="GD83"/>
  <c r="JQ83" s="1"/>
  <c r="GD82"/>
  <c r="GF82" s="1"/>
  <c r="GD81"/>
  <c r="GF81" s="1"/>
  <c r="GD80"/>
  <c r="JQ80" s="1"/>
  <c r="GD79"/>
  <c r="JQ79" s="1"/>
  <c r="GD78"/>
  <c r="GF78" s="1"/>
  <c r="GD77"/>
  <c r="GF77" s="1"/>
  <c r="GD76"/>
  <c r="JQ76" s="1"/>
  <c r="GD75"/>
  <c r="JQ75" s="1"/>
  <c r="GD74"/>
  <c r="GF74" s="1"/>
  <c r="GD73"/>
  <c r="GF73" s="1"/>
  <c r="GD72"/>
  <c r="JQ72" s="1"/>
  <c r="GC96"/>
  <c r="GD96" s="1"/>
  <c r="GC98"/>
  <c r="GD98" s="1"/>
  <c r="GC97"/>
  <c r="GD97" s="1"/>
  <c r="GC95"/>
  <c r="GD95" s="1"/>
  <c r="GC93"/>
  <c r="GC92"/>
  <c r="GD92" s="1"/>
  <c r="JQ92" s="1"/>
  <c r="GC84"/>
  <c r="GC73"/>
  <c r="GF100"/>
  <c r="GF99"/>
  <c r="GF92"/>
  <c r="GF91"/>
  <c r="GF88"/>
  <c r="GF87"/>
  <c r="GF83"/>
  <c r="GF80"/>
  <c r="GF79"/>
  <c r="GF76"/>
  <c r="GF75"/>
  <c r="FY101"/>
  <c r="FY100"/>
  <c r="FY99"/>
  <c r="FY98"/>
  <c r="FY97"/>
  <c r="FY96"/>
  <c r="FY95"/>
  <c r="FY94"/>
  <c r="FY93"/>
  <c r="FY92"/>
  <c r="FY91"/>
  <c r="FY90"/>
  <c r="FY89"/>
  <c r="FY88"/>
  <c r="FY87"/>
  <c r="FY86"/>
  <c r="FY85"/>
  <c r="FY84"/>
  <c r="FY83"/>
  <c r="FY82"/>
  <c r="FY81"/>
  <c r="FY80"/>
  <c r="FY79"/>
  <c r="FY78"/>
  <c r="FY77"/>
  <c r="FY76"/>
  <c r="FY75"/>
  <c r="FY74"/>
  <c r="FY73"/>
  <c r="FY72"/>
  <c r="FR101"/>
  <c r="FR100"/>
  <c r="FR99"/>
  <c r="FR98"/>
  <c r="FR97"/>
  <c r="FR96"/>
  <c r="FR95"/>
  <c r="FR94"/>
  <c r="FR93"/>
  <c r="FR92"/>
  <c r="FR91"/>
  <c r="FR90"/>
  <c r="FR89"/>
  <c r="FR88"/>
  <c r="FR87"/>
  <c r="FR86"/>
  <c r="FR85"/>
  <c r="FR84"/>
  <c r="FR83"/>
  <c r="FR82"/>
  <c r="FR81"/>
  <c r="FR80"/>
  <c r="FR79"/>
  <c r="FR78"/>
  <c r="FR77"/>
  <c r="FR76"/>
  <c r="FR75"/>
  <c r="FR74"/>
  <c r="FK101"/>
  <c r="FK100"/>
  <c r="FK99"/>
  <c r="FK98"/>
  <c r="FK97"/>
  <c r="FK96"/>
  <c r="FK95"/>
  <c r="FK94"/>
  <c r="FK93"/>
  <c r="FK92"/>
  <c r="FK91"/>
  <c r="FK90"/>
  <c r="FK89"/>
  <c r="FK88"/>
  <c r="FK87"/>
  <c r="FK86"/>
  <c r="FK85"/>
  <c r="FK84"/>
  <c r="FK83"/>
  <c r="FK82"/>
  <c r="FK81"/>
  <c r="FK80"/>
  <c r="FK79"/>
  <c r="FK78"/>
  <c r="FK77"/>
  <c r="FK76"/>
  <c r="FK75"/>
  <c r="FK74"/>
  <c r="FD101"/>
  <c r="FD100"/>
  <c r="FD99"/>
  <c r="FD98"/>
  <c r="FD97"/>
  <c r="FD96"/>
  <c r="FD95"/>
  <c r="FD94"/>
  <c r="FD93"/>
  <c r="FD92"/>
  <c r="FD91"/>
  <c r="FD90"/>
  <c r="FD89"/>
  <c r="FD88"/>
  <c r="FD87"/>
  <c r="FD86"/>
  <c r="FD85"/>
  <c r="FD84"/>
  <c r="FD83"/>
  <c r="FD82"/>
  <c r="FD81"/>
  <c r="FD80"/>
  <c r="FD79"/>
  <c r="FD78"/>
  <c r="FD77"/>
  <c r="FD76"/>
  <c r="FD75"/>
  <c r="FD74"/>
  <c r="FD73"/>
  <c r="EW101"/>
  <c r="EW100"/>
  <c r="EW99"/>
  <c r="EW98"/>
  <c r="EW97"/>
  <c r="EW96"/>
  <c r="EW95"/>
  <c r="EW94"/>
  <c r="EW93"/>
  <c r="EW92"/>
  <c r="EW91"/>
  <c r="EW90"/>
  <c r="EW89"/>
  <c r="EW88"/>
  <c r="EW87"/>
  <c r="EW86"/>
  <c r="EW85"/>
  <c r="EW84"/>
  <c r="EW83"/>
  <c r="EW82"/>
  <c r="EW81"/>
  <c r="EW80"/>
  <c r="EW79"/>
  <c r="EW78"/>
  <c r="EW77"/>
  <c r="EW76"/>
  <c r="EW75"/>
  <c r="EW74"/>
  <c r="EW73"/>
  <c r="EP101"/>
  <c r="EP100"/>
  <c r="EP99"/>
  <c r="EP98"/>
  <c r="EP97"/>
  <c r="EP96"/>
  <c r="EP95"/>
  <c r="EP94"/>
  <c r="EP93"/>
  <c r="EP92"/>
  <c r="EP91"/>
  <c r="EP90"/>
  <c r="EP89"/>
  <c r="EP88"/>
  <c r="EP87"/>
  <c r="EP86"/>
  <c r="EP85"/>
  <c r="EP84"/>
  <c r="EP83"/>
  <c r="EP82"/>
  <c r="EP81"/>
  <c r="EP80"/>
  <c r="EP79"/>
  <c r="EP78"/>
  <c r="EP77"/>
  <c r="EP76"/>
  <c r="EP75"/>
  <c r="EP74"/>
  <c r="EP73"/>
  <c r="EI101"/>
  <c r="EI100"/>
  <c r="EI99"/>
  <c r="EI98"/>
  <c r="EI97"/>
  <c r="EI96"/>
  <c r="EI95"/>
  <c r="EI94"/>
  <c r="EI93"/>
  <c r="EI92"/>
  <c r="EI91"/>
  <c r="EI90"/>
  <c r="EI89"/>
  <c r="EI88"/>
  <c r="EI87"/>
  <c r="EI86"/>
  <c r="EI85"/>
  <c r="EI84"/>
  <c r="EI83"/>
  <c r="EI82"/>
  <c r="EI81"/>
  <c r="EI80"/>
  <c r="EI79"/>
  <c r="EI78"/>
  <c r="EI77"/>
  <c r="EI76"/>
  <c r="EI75"/>
  <c r="EI74"/>
  <c r="EI73"/>
  <c r="EB101"/>
  <c r="EB100"/>
  <c r="EB99"/>
  <c r="EB98"/>
  <c r="EB97"/>
  <c r="EB96"/>
  <c r="EB95"/>
  <c r="EB94"/>
  <c r="EB93"/>
  <c r="EB92"/>
  <c r="EB91"/>
  <c r="EB90"/>
  <c r="EB89"/>
  <c r="EB88"/>
  <c r="EB87"/>
  <c r="EB86"/>
  <c r="EB85"/>
  <c r="EB84"/>
  <c r="EB83"/>
  <c r="EB82"/>
  <c r="EB81"/>
  <c r="EB80"/>
  <c r="EB79"/>
  <c r="EB78"/>
  <c r="EB77"/>
  <c r="EB76"/>
  <c r="EB75"/>
  <c r="EB74"/>
  <c r="EB73"/>
  <c r="DU101"/>
  <c r="DU100"/>
  <c r="DU99"/>
  <c r="DU98"/>
  <c r="DU97"/>
  <c r="DU96"/>
  <c r="DU95"/>
  <c r="DU94"/>
  <c r="DU93"/>
  <c r="DU92"/>
  <c r="DU91"/>
  <c r="DU90"/>
  <c r="DU89"/>
  <c r="DU88"/>
  <c r="DU87"/>
  <c r="DU86"/>
  <c r="DU85"/>
  <c r="DU84"/>
  <c r="DU83"/>
  <c r="DU82"/>
  <c r="DU81"/>
  <c r="DU80"/>
  <c r="DU79"/>
  <c r="DU78"/>
  <c r="DU77"/>
  <c r="DU76"/>
  <c r="DU75"/>
  <c r="DU74"/>
  <c r="DU73"/>
  <c r="DN101"/>
  <c r="DN100"/>
  <c r="DN99"/>
  <c r="DN98"/>
  <c r="DN97"/>
  <c r="DN96"/>
  <c r="DN95"/>
  <c r="DN94"/>
  <c r="DN93"/>
  <c r="DN92"/>
  <c r="DN91"/>
  <c r="DN90"/>
  <c r="DN89"/>
  <c r="DN88"/>
  <c r="DN87"/>
  <c r="DN86"/>
  <c r="DN85"/>
  <c r="DN84"/>
  <c r="DN83"/>
  <c r="DN82"/>
  <c r="DN81"/>
  <c r="DN80"/>
  <c r="DN79"/>
  <c r="DN78"/>
  <c r="DN77"/>
  <c r="DN76"/>
  <c r="DN75"/>
  <c r="DN74"/>
  <c r="DN73"/>
  <c r="DG101"/>
  <c r="DG100"/>
  <c r="DG99"/>
  <c r="DG98"/>
  <c r="DG97"/>
  <c r="DG96"/>
  <c r="DG95"/>
  <c r="DG94"/>
  <c r="DG93"/>
  <c r="DG92"/>
  <c r="DG91"/>
  <c r="DG90"/>
  <c r="DG89"/>
  <c r="DG88"/>
  <c r="DG87"/>
  <c r="DG86"/>
  <c r="DG85"/>
  <c r="DG84"/>
  <c r="DG83"/>
  <c r="DG82"/>
  <c r="DG81"/>
  <c r="DG80"/>
  <c r="DG79"/>
  <c r="DG78"/>
  <c r="DG77"/>
  <c r="DG76"/>
  <c r="DG75"/>
  <c r="DG74"/>
  <c r="DG73"/>
  <c r="CZ101"/>
  <c r="CZ100"/>
  <c r="CZ99"/>
  <c r="CZ98"/>
  <c r="CZ97"/>
  <c r="CZ96"/>
  <c r="CZ95"/>
  <c r="CZ94"/>
  <c r="CZ93"/>
  <c r="CZ92"/>
  <c r="CZ91"/>
  <c r="CZ90"/>
  <c r="CZ89"/>
  <c r="CZ88"/>
  <c r="CZ87"/>
  <c r="CZ86"/>
  <c r="CZ85"/>
  <c r="CZ84"/>
  <c r="CZ83"/>
  <c r="CZ82"/>
  <c r="CZ81"/>
  <c r="CZ80"/>
  <c r="CZ79"/>
  <c r="CZ78"/>
  <c r="CZ77"/>
  <c r="CZ76"/>
  <c r="CZ75"/>
  <c r="CZ74"/>
  <c r="CZ73"/>
  <c r="CS101"/>
  <c r="CS100"/>
  <c r="CS99"/>
  <c r="CS98"/>
  <c r="CS97"/>
  <c r="CS96"/>
  <c r="CS95"/>
  <c r="CS94"/>
  <c r="CS93"/>
  <c r="CS92"/>
  <c r="CS91"/>
  <c r="CS90"/>
  <c r="CS89"/>
  <c r="CS88"/>
  <c r="CS87"/>
  <c r="CS86"/>
  <c r="CS85"/>
  <c r="CS84"/>
  <c r="CS83"/>
  <c r="CS82"/>
  <c r="CS81"/>
  <c r="CS80"/>
  <c r="CS79"/>
  <c r="CS78"/>
  <c r="CS77"/>
  <c r="CS76"/>
  <c r="CS75"/>
  <c r="CS74"/>
  <c r="CS73"/>
  <c r="CL101"/>
  <c r="CL100"/>
  <c r="CL99"/>
  <c r="CL98"/>
  <c r="CL97"/>
  <c r="CL96"/>
  <c r="CL95"/>
  <c r="CL94"/>
  <c r="CL93"/>
  <c r="CL92"/>
  <c r="CL91"/>
  <c r="CL90"/>
  <c r="CL89"/>
  <c r="CL88"/>
  <c r="CL87"/>
  <c r="CL86"/>
  <c r="CL85"/>
  <c r="CL84"/>
  <c r="CL83"/>
  <c r="CL82"/>
  <c r="CL81"/>
  <c r="CL80"/>
  <c r="CL79"/>
  <c r="CL78"/>
  <c r="CL77"/>
  <c r="CL76"/>
  <c r="CL75"/>
  <c r="CL74"/>
  <c r="CL73"/>
  <c r="CE101"/>
  <c r="CE100"/>
  <c r="CE99"/>
  <c r="CE98"/>
  <c r="CE97"/>
  <c r="CE96"/>
  <c r="CE95"/>
  <c r="CE94"/>
  <c r="CE93"/>
  <c r="CE92"/>
  <c r="CE91"/>
  <c r="CE90"/>
  <c r="CE89"/>
  <c r="CE88"/>
  <c r="CE87"/>
  <c r="CE86"/>
  <c r="CE85"/>
  <c r="CE84"/>
  <c r="CE83"/>
  <c r="CE82"/>
  <c r="CE81"/>
  <c r="CE80"/>
  <c r="CE79"/>
  <c r="CE78"/>
  <c r="CE77"/>
  <c r="CE76"/>
  <c r="CE75"/>
  <c r="CE74"/>
  <c r="CE73"/>
  <c r="BX101"/>
  <c r="BX100"/>
  <c r="BX99"/>
  <c r="BX98"/>
  <c r="BX97"/>
  <c r="BX96"/>
  <c r="BX95"/>
  <c r="BX94"/>
  <c r="BX93"/>
  <c r="BX92"/>
  <c r="BX91"/>
  <c r="BX90"/>
  <c r="BX89"/>
  <c r="BX88"/>
  <c r="BX87"/>
  <c r="BX86"/>
  <c r="BX85"/>
  <c r="BX84"/>
  <c r="BX83"/>
  <c r="BX82"/>
  <c r="BX81"/>
  <c r="BX80"/>
  <c r="BX79"/>
  <c r="BX78"/>
  <c r="BX77"/>
  <c r="BX76"/>
  <c r="BX75"/>
  <c r="BX74"/>
  <c r="BX73"/>
  <c r="BQ101"/>
  <c r="BQ100"/>
  <c r="BQ99"/>
  <c r="BQ98"/>
  <c r="BQ97"/>
  <c r="BQ96"/>
  <c r="BQ95"/>
  <c r="BQ94"/>
  <c r="BQ93"/>
  <c r="BQ92"/>
  <c r="BQ91"/>
  <c r="BQ90"/>
  <c r="BQ89"/>
  <c r="BQ88"/>
  <c r="BQ87"/>
  <c r="BQ86"/>
  <c r="BQ85"/>
  <c r="BQ84"/>
  <c r="BQ83"/>
  <c r="BQ82"/>
  <c r="BQ81"/>
  <c r="BQ80"/>
  <c r="BQ79"/>
  <c r="BQ78"/>
  <c r="BQ77"/>
  <c r="BQ76"/>
  <c r="BQ75"/>
  <c r="BQ74"/>
  <c r="BQ73"/>
  <c r="BJ101"/>
  <c r="BJ100"/>
  <c r="BJ99"/>
  <c r="BJ98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M101"/>
  <c r="JS101" s="1"/>
  <c r="M100"/>
  <c r="M99"/>
  <c r="JS99" s="1"/>
  <c r="M98"/>
  <c r="M97"/>
  <c r="M96"/>
  <c r="M95"/>
  <c r="M94"/>
  <c r="M93"/>
  <c r="M92"/>
  <c r="JS92" s="1"/>
  <c r="M91"/>
  <c r="JS91" s="1"/>
  <c r="M90"/>
  <c r="M89"/>
  <c r="JS89" s="1"/>
  <c r="M88"/>
  <c r="JS88" s="1"/>
  <c r="M87"/>
  <c r="JS87" s="1"/>
  <c r="M86"/>
  <c r="M85"/>
  <c r="JS85" s="1"/>
  <c r="M84"/>
  <c r="M83"/>
  <c r="JS83" s="1"/>
  <c r="M82"/>
  <c r="M81"/>
  <c r="JS81" s="1"/>
  <c r="M80"/>
  <c r="JS80" s="1"/>
  <c r="M79"/>
  <c r="JS79" s="1"/>
  <c r="M78"/>
  <c r="M77"/>
  <c r="JS77" s="1"/>
  <c r="M76"/>
  <c r="JS76" s="1"/>
  <c r="M75"/>
  <c r="JS75" s="1"/>
  <c r="M74"/>
  <c r="M73"/>
  <c r="JS73" s="1"/>
  <c r="M72"/>
  <c r="JP104"/>
  <c r="JP102"/>
  <c r="JK104"/>
  <c r="JI104"/>
  <c r="JK102"/>
  <c r="JJ102"/>
  <c r="JJ104" s="1"/>
  <c r="JI102"/>
  <c r="JB104"/>
  <c r="JB103" s="1"/>
  <c r="JD102"/>
  <c r="JD104" s="1"/>
  <c r="JC102"/>
  <c r="JC104" s="1"/>
  <c r="JB102"/>
  <c r="IW104"/>
  <c r="IU104"/>
  <c r="IW102"/>
  <c r="IV102"/>
  <c r="IV104" s="1"/>
  <c r="IU102"/>
  <c r="IU103" s="1"/>
  <c r="IN104"/>
  <c r="IP102"/>
  <c r="IP104" s="1"/>
  <c r="IO102"/>
  <c r="IO104" s="1"/>
  <c r="IN102"/>
  <c r="IN103" s="1"/>
  <c r="IG104"/>
  <c r="II102"/>
  <c r="II104" s="1"/>
  <c r="IH102"/>
  <c r="IH104" s="1"/>
  <c r="IG102"/>
  <c r="IB104"/>
  <c r="HZ104"/>
  <c r="IB102"/>
  <c r="IA102"/>
  <c r="IA104" s="1"/>
  <c r="HZ102"/>
  <c r="HZ103" s="1"/>
  <c r="HS104"/>
  <c r="HU102"/>
  <c r="HU104" s="1"/>
  <c r="HT102"/>
  <c r="HT104" s="1"/>
  <c r="HS102"/>
  <c r="HS103" s="1"/>
  <c r="HL104"/>
  <c r="HN102"/>
  <c r="HN104" s="1"/>
  <c r="HM102"/>
  <c r="HM104" s="1"/>
  <c r="HL102"/>
  <c r="HL103" s="1"/>
  <c r="HE104"/>
  <c r="HG102"/>
  <c r="HG104" s="1"/>
  <c r="HF102"/>
  <c r="HF104" s="1"/>
  <c r="HE102"/>
  <c r="HE103" s="1"/>
  <c r="GX104"/>
  <c r="GZ102"/>
  <c r="GZ104" s="1"/>
  <c r="GY102"/>
  <c r="GY104" s="1"/>
  <c r="GX102"/>
  <c r="GQ104"/>
  <c r="GQ103" s="1"/>
  <c r="GS102"/>
  <c r="GS104" s="1"/>
  <c r="GR102"/>
  <c r="GR104" s="1"/>
  <c r="GQ102"/>
  <c r="GL104"/>
  <c r="GJ104"/>
  <c r="GL102"/>
  <c r="GK102"/>
  <c r="GK104" s="1"/>
  <c r="GJ102"/>
  <c r="GE104"/>
  <c r="GC104"/>
  <c r="GE102"/>
  <c r="FV104"/>
  <c r="FV103" s="1"/>
  <c r="FX102"/>
  <c r="FX104" s="1"/>
  <c r="FW102"/>
  <c r="FW104" s="1"/>
  <c r="FV102"/>
  <c r="FQ104"/>
  <c r="FO104"/>
  <c r="FQ102"/>
  <c r="FP102"/>
  <c r="FP104" s="1"/>
  <c r="FO102"/>
  <c r="FH104"/>
  <c r="FH103" s="1"/>
  <c r="FJ102"/>
  <c r="FJ104" s="1"/>
  <c r="FI102"/>
  <c r="FI104" s="1"/>
  <c r="FH102"/>
  <c r="FC104"/>
  <c r="FA104"/>
  <c r="FC102"/>
  <c r="FB102"/>
  <c r="FB104" s="1"/>
  <c r="FA102"/>
  <c r="FA103" s="1"/>
  <c r="ET104"/>
  <c r="EV102"/>
  <c r="EV104" s="1"/>
  <c r="EU102"/>
  <c r="EU104" s="1"/>
  <c r="ET102"/>
  <c r="EM104"/>
  <c r="EO102"/>
  <c r="EO104" s="1"/>
  <c r="EN102"/>
  <c r="EN104" s="1"/>
  <c r="EM102"/>
  <c r="EM103" s="1"/>
  <c r="EF104"/>
  <c r="EH102"/>
  <c r="EH104" s="1"/>
  <c r="EG102"/>
  <c r="EG104" s="1"/>
  <c r="EF102"/>
  <c r="EA104"/>
  <c r="DY104"/>
  <c r="EA102"/>
  <c r="DZ102"/>
  <c r="DZ104" s="1"/>
  <c r="DY102"/>
  <c r="DT104"/>
  <c r="DR104"/>
  <c r="DT102"/>
  <c r="DS102"/>
  <c r="DS104" s="1"/>
  <c r="DR102"/>
  <c r="DR103" s="1"/>
  <c r="DK104"/>
  <c r="DM102"/>
  <c r="DM104" s="1"/>
  <c r="DL102"/>
  <c r="DL104" s="1"/>
  <c r="DK102"/>
  <c r="DK103" s="1"/>
  <c r="DD104"/>
  <c r="DF102"/>
  <c r="DF104" s="1"/>
  <c r="DE102"/>
  <c r="DE104" s="1"/>
  <c r="DD102"/>
  <c r="CY104"/>
  <c r="CW104"/>
  <c r="CY102"/>
  <c r="CX102"/>
  <c r="CX104" s="1"/>
  <c r="CW102"/>
  <c r="CR104"/>
  <c r="CP104"/>
  <c r="CR102"/>
  <c r="CQ102"/>
  <c r="CQ104" s="1"/>
  <c r="CP102"/>
  <c r="CP103" s="1"/>
  <c r="CI104"/>
  <c r="CK102"/>
  <c r="CK104" s="1"/>
  <c r="CJ102"/>
  <c r="CJ104" s="1"/>
  <c r="CI102"/>
  <c r="CI103" s="1"/>
  <c r="CB104"/>
  <c r="CD102"/>
  <c r="CD104" s="1"/>
  <c r="CC102"/>
  <c r="CC104" s="1"/>
  <c r="CB102"/>
  <c r="BW104"/>
  <c r="BU104"/>
  <c r="BW102"/>
  <c r="BV102"/>
  <c r="BV104" s="1"/>
  <c r="BU102"/>
  <c r="BN104"/>
  <c r="BN103" s="1"/>
  <c r="BP102"/>
  <c r="BP104" s="1"/>
  <c r="BO102"/>
  <c r="BO104" s="1"/>
  <c r="BN102"/>
  <c r="BI104"/>
  <c r="BG104"/>
  <c r="BI102"/>
  <c r="BH102"/>
  <c r="BH104" s="1"/>
  <c r="BG102"/>
  <c r="BG103" s="1"/>
  <c r="AZ104"/>
  <c r="BB102"/>
  <c r="BB104" s="1"/>
  <c r="BA102"/>
  <c r="BA104" s="1"/>
  <c r="AZ102"/>
  <c r="AZ103" s="1"/>
  <c r="AS104"/>
  <c r="AU102"/>
  <c r="AU104" s="1"/>
  <c r="AT102"/>
  <c r="AT104" s="1"/>
  <c r="AS102"/>
  <c r="AL104"/>
  <c r="AL103" s="1"/>
  <c r="AN102"/>
  <c r="AN104" s="1"/>
  <c r="AM102"/>
  <c r="AM104" s="1"/>
  <c r="AL102"/>
  <c r="AG104"/>
  <c r="AE104"/>
  <c r="AG102"/>
  <c r="AF102"/>
  <c r="AF104" s="1"/>
  <c r="AE102"/>
  <c r="Z104"/>
  <c r="X104"/>
  <c r="Z102"/>
  <c r="Y102"/>
  <c r="Y104" s="1"/>
  <c r="X102"/>
  <c r="X103" s="1"/>
  <c r="Q104"/>
  <c r="S102"/>
  <c r="S104" s="1"/>
  <c r="R102"/>
  <c r="R104" s="1"/>
  <c r="Q102"/>
  <c r="Q103" s="1"/>
  <c r="J104"/>
  <c r="L102"/>
  <c r="L104" s="1"/>
  <c r="K102"/>
  <c r="K104" s="1"/>
  <c r="J102"/>
  <c r="J103" s="1"/>
  <c r="KT103" i="10"/>
  <c r="KS103"/>
  <c r="KT101"/>
  <c r="KT100"/>
  <c r="KT99"/>
  <c r="KT98"/>
  <c r="KT97"/>
  <c r="KT96"/>
  <c r="KT95"/>
  <c r="KT94"/>
  <c r="KT93"/>
  <c r="KT92"/>
  <c r="KT91"/>
  <c r="KT90"/>
  <c r="KT89"/>
  <c r="KT88"/>
  <c r="KT87"/>
  <c r="KT86"/>
  <c r="KT85"/>
  <c r="KT84"/>
  <c r="KT83"/>
  <c r="KT82"/>
  <c r="KT81"/>
  <c r="KT80"/>
  <c r="KT79"/>
  <c r="KT78"/>
  <c r="KT77"/>
  <c r="KT76"/>
  <c r="KT75"/>
  <c r="KT74"/>
  <c r="KT73"/>
  <c r="KT72"/>
  <c r="KN101"/>
  <c r="KN100"/>
  <c r="KN99"/>
  <c r="KN98"/>
  <c r="KN97"/>
  <c r="KN96"/>
  <c r="KN95"/>
  <c r="KN94"/>
  <c r="KN93"/>
  <c r="KN92"/>
  <c r="KN91"/>
  <c r="KN90"/>
  <c r="KN89"/>
  <c r="KN88"/>
  <c r="KN87"/>
  <c r="KN86"/>
  <c r="KN85"/>
  <c r="KN84"/>
  <c r="KN83"/>
  <c r="KN82"/>
  <c r="KN81"/>
  <c r="KN80"/>
  <c r="KN79"/>
  <c r="KN78"/>
  <c r="KN77"/>
  <c r="KN76"/>
  <c r="KN75"/>
  <c r="KN74"/>
  <c r="KN73"/>
  <c r="KN72"/>
  <c r="KG101"/>
  <c r="KG100"/>
  <c r="KG99"/>
  <c r="KG98"/>
  <c r="KG97"/>
  <c r="KG96"/>
  <c r="KG95"/>
  <c r="KG94"/>
  <c r="KG93"/>
  <c r="KG92"/>
  <c r="KG91"/>
  <c r="KG90"/>
  <c r="KG89"/>
  <c r="KG88"/>
  <c r="KG87"/>
  <c r="KG86"/>
  <c r="KG85"/>
  <c r="KG84"/>
  <c r="KG83"/>
  <c r="KG82"/>
  <c r="KG81"/>
  <c r="KG80"/>
  <c r="KG79"/>
  <c r="KG78"/>
  <c r="KG77"/>
  <c r="KG76"/>
  <c r="KG75"/>
  <c r="KG74"/>
  <c r="KG73"/>
  <c r="KG72"/>
  <c r="JZ101"/>
  <c r="JZ100"/>
  <c r="JZ99"/>
  <c r="JZ98"/>
  <c r="JZ97"/>
  <c r="JZ96"/>
  <c r="JZ95"/>
  <c r="JZ94"/>
  <c r="JZ93"/>
  <c r="JZ92"/>
  <c r="JZ91"/>
  <c r="JZ90"/>
  <c r="JZ89"/>
  <c r="JZ88"/>
  <c r="JZ87"/>
  <c r="JZ86"/>
  <c r="JZ85"/>
  <c r="JZ84"/>
  <c r="JZ83"/>
  <c r="JZ82"/>
  <c r="JZ81"/>
  <c r="JZ80"/>
  <c r="JZ79"/>
  <c r="JZ78"/>
  <c r="JZ77"/>
  <c r="JZ76"/>
  <c r="JZ75"/>
  <c r="JZ74"/>
  <c r="JZ73"/>
  <c r="JZ72"/>
  <c r="JS101"/>
  <c r="JS100"/>
  <c r="JS99"/>
  <c r="JS98"/>
  <c r="JS97"/>
  <c r="JS96"/>
  <c r="JS95"/>
  <c r="JS94"/>
  <c r="JS93"/>
  <c r="JS92"/>
  <c r="JS91"/>
  <c r="JS90"/>
  <c r="JS89"/>
  <c r="JS88"/>
  <c r="JS87"/>
  <c r="JS86"/>
  <c r="JS85"/>
  <c r="JS84"/>
  <c r="JS83"/>
  <c r="JS82"/>
  <c r="JS81"/>
  <c r="JS80"/>
  <c r="JS79"/>
  <c r="JS78"/>
  <c r="JS77"/>
  <c r="JS76"/>
  <c r="JS75"/>
  <c r="JS74"/>
  <c r="JS73"/>
  <c r="JS72"/>
  <c r="JL101"/>
  <c r="JL100"/>
  <c r="JL99"/>
  <c r="JL98"/>
  <c r="JL97"/>
  <c r="JL96"/>
  <c r="JL95"/>
  <c r="JL94"/>
  <c r="JL93"/>
  <c r="JL92"/>
  <c r="JL91"/>
  <c r="JL90"/>
  <c r="JL89"/>
  <c r="JL88"/>
  <c r="JL87"/>
  <c r="JL86"/>
  <c r="JL85"/>
  <c r="JL84"/>
  <c r="JL83"/>
  <c r="JL82"/>
  <c r="JL81"/>
  <c r="JL80"/>
  <c r="JL79"/>
  <c r="JL78"/>
  <c r="JL77"/>
  <c r="JL76"/>
  <c r="JL75"/>
  <c r="JL74"/>
  <c r="JL73"/>
  <c r="JL72"/>
  <c r="JE101"/>
  <c r="JE100"/>
  <c r="JE99"/>
  <c r="JE98"/>
  <c r="JE97"/>
  <c r="JE96"/>
  <c r="JE95"/>
  <c r="JE94"/>
  <c r="JE93"/>
  <c r="JE92"/>
  <c r="JE91"/>
  <c r="JE90"/>
  <c r="JE89"/>
  <c r="JE88"/>
  <c r="JE87"/>
  <c r="JE86"/>
  <c r="JE85"/>
  <c r="JE84"/>
  <c r="JE83"/>
  <c r="JE82"/>
  <c r="JE81"/>
  <c r="JE80"/>
  <c r="JE79"/>
  <c r="JE78"/>
  <c r="JE77"/>
  <c r="JE76"/>
  <c r="JE75"/>
  <c r="JE74"/>
  <c r="JE73"/>
  <c r="JE72"/>
  <c r="IX101"/>
  <c r="IX100"/>
  <c r="IX99"/>
  <c r="IX98"/>
  <c r="IX97"/>
  <c r="IX96"/>
  <c r="IX95"/>
  <c r="IX94"/>
  <c r="IX93"/>
  <c r="IX92"/>
  <c r="IX91"/>
  <c r="IX90"/>
  <c r="IX89"/>
  <c r="IX88"/>
  <c r="IX87"/>
  <c r="IX86"/>
  <c r="IX85"/>
  <c r="IX84"/>
  <c r="IX83"/>
  <c r="IX82"/>
  <c r="IX81"/>
  <c r="IX80"/>
  <c r="IX79"/>
  <c r="IX78"/>
  <c r="IX77"/>
  <c r="IX76"/>
  <c r="IX75"/>
  <c r="IX74"/>
  <c r="IX73"/>
  <c r="IX72"/>
  <c r="IQ101"/>
  <c r="IQ100"/>
  <c r="IQ99"/>
  <c r="IQ98"/>
  <c r="IQ97"/>
  <c r="IQ96"/>
  <c r="IQ95"/>
  <c r="IQ94"/>
  <c r="IQ93"/>
  <c r="IQ92"/>
  <c r="IQ91"/>
  <c r="IQ90"/>
  <c r="IQ89"/>
  <c r="IQ88"/>
  <c r="IQ87"/>
  <c r="IQ86"/>
  <c r="IQ85"/>
  <c r="IQ84"/>
  <c r="IQ83"/>
  <c r="IQ82"/>
  <c r="IQ81"/>
  <c r="IQ80"/>
  <c r="IQ79"/>
  <c r="IQ78"/>
  <c r="IQ77"/>
  <c r="IQ76"/>
  <c r="IQ75"/>
  <c r="IQ74"/>
  <c r="IQ73"/>
  <c r="IQ72"/>
  <c r="IJ101"/>
  <c r="IJ100"/>
  <c r="IJ99"/>
  <c r="IJ98"/>
  <c r="IJ97"/>
  <c r="IJ96"/>
  <c r="IJ95"/>
  <c r="IJ94"/>
  <c r="IJ93"/>
  <c r="IJ92"/>
  <c r="IJ91"/>
  <c r="IJ90"/>
  <c r="IJ89"/>
  <c r="IJ88"/>
  <c r="IJ87"/>
  <c r="IJ86"/>
  <c r="IJ85"/>
  <c r="IJ84"/>
  <c r="IJ83"/>
  <c r="IJ82"/>
  <c r="IJ81"/>
  <c r="IJ80"/>
  <c r="IJ79"/>
  <c r="IJ78"/>
  <c r="IJ77"/>
  <c r="IJ76"/>
  <c r="IJ75"/>
  <c r="IJ74"/>
  <c r="IJ73"/>
  <c r="IJ72"/>
  <c r="IC101"/>
  <c r="IC100"/>
  <c r="IC99"/>
  <c r="IC98"/>
  <c r="IC97"/>
  <c r="IC96"/>
  <c r="IC95"/>
  <c r="IC94"/>
  <c r="IC93"/>
  <c r="IC92"/>
  <c r="IC91"/>
  <c r="IC90"/>
  <c r="IC89"/>
  <c r="IC88"/>
  <c r="IC87"/>
  <c r="IC86"/>
  <c r="IC85"/>
  <c r="IC84"/>
  <c r="IC83"/>
  <c r="IC82"/>
  <c r="IC81"/>
  <c r="IC80"/>
  <c r="IC79"/>
  <c r="IC78"/>
  <c r="IC77"/>
  <c r="IC76"/>
  <c r="IC75"/>
  <c r="IC74"/>
  <c r="IC73"/>
  <c r="IC72"/>
  <c r="HV101"/>
  <c r="HV100"/>
  <c r="HV99"/>
  <c r="HV98"/>
  <c r="HV97"/>
  <c r="HV96"/>
  <c r="HV95"/>
  <c r="HV94"/>
  <c r="HV93"/>
  <c r="HV92"/>
  <c r="HV91"/>
  <c r="HV90"/>
  <c r="HV89"/>
  <c r="HV88"/>
  <c r="HV87"/>
  <c r="HV86"/>
  <c r="HV85"/>
  <c r="HV84"/>
  <c r="HV83"/>
  <c r="HV82"/>
  <c r="HV81"/>
  <c r="HV80"/>
  <c r="HV79"/>
  <c r="HV78"/>
  <c r="HV77"/>
  <c r="HV76"/>
  <c r="HV75"/>
  <c r="HV74"/>
  <c r="HV73"/>
  <c r="HV72"/>
  <c r="HO101"/>
  <c r="HO100"/>
  <c r="HO99"/>
  <c r="HO98"/>
  <c r="HO97"/>
  <c r="HO96"/>
  <c r="HO95"/>
  <c r="HO94"/>
  <c r="HO93"/>
  <c r="HO92"/>
  <c r="HO91"/>
  <c r="HO90"/>
  <c r="HO89"/>
  <c r="HO88"/>
  <c r="HO87"/>
  <c r="HO86"/>
  <c r="HO85"/>
  <c r="HO84"/>
  <c r="HO83"/>
  <c r="HO82"/>
  <c r="HO81"/>
  <c r="HO80"/>
  <c r="HO79"/>
  <c r="HO78"/>
  <c r="HO77"/>
  <c r="HO76"/>
  <c r="HO75"/>
  <c r="HO74"/>
  <c r="HO73"/>
  <c r="HO72"/>
  <c r="HH101"/>
  <c r="HH100"/>
  <c r="HH99"/>
  <c r="HH98"/>
  <c r="HH97"/>
  <c r="HH96"/>
  <c r="HH95"/>
  <c r="HH94"/>
  <c r="HH93"/>
  <c r="HH92"/>
  <c r="HH91"/>
  <c r="HH90"/>
  <c r="HH89"/>
  <c r="HH88"/>
  <c r="HH87"/>
  <c r="HH86"/>
  <c r="HH85"/>
  <c r="HH84"/>
  <c r="HH83"/>
  <c r="HH82"/>
  <c r="HH81"/>
  <c r="HH80"/>
  <c r="HH79"/>
  <c r="HH78"/>
  <c r="HH77"/>
  <c r="HH76"/>
  <c r="HH75"/>
  <c r="HH74"/>
  <c r="HH73"/>
  <c r="HH72"/>
  <c r="HA101"/>
  <c r="HA100"/>
  <c r="HA99"/>
  <c r="HA98"/>
  <c r="HA97"/>
  <c r="HA96"/>
  <c r="HA95"/>
  <c r="HA94"/>
  <c r="HA93"/>
  <c r="HA92"/>
  <c r="HA91"/>
  <c r="HA90"/>
  <c r="HA89"/>
  <c r="HA88"/>
  <c r="HA87"/>
  <c r="HA86"/>
  <c r="HA85"/>
  <c r="HA84"/>
  <c r="HA83"/>
  <c r="HA82"/>
  <c r="HA81"/>
  <c r="HA80"/>
  <c r="HA79"/>
  <c r="HA78"/>
  <c r="HA77"/>
  <c r="HA76"/>
  <c r="HA75"/>
  <c r="HA74"/>
  <c r="HA73"/>
  <c r="HA72"/>
  <c r="GT101"/>
  <c r="GT100"/>
  <c r="GT99"/>
  <c r="GT98"/>
  <c r="GT97"/>
  <c r="GT96"/>
  <c r="GT95"/>
  <c r="GT94"/>
  <c r="GT93"/>
  <c r="GT92"/>
  <c r="GT91"/>
  <c r="GT90"/>
  <c r="GT89"/>
  <c r="GT88"/>
  <c r="GT87"/>
  <c r="GT86"/>
  <c r="GT85"/>
  <c r="GT84"/>
  <c r="GT83"/>
  <c r="GT82"/>
  <c r="GT81"/>
  <c r="GT80"/>
  <c r="GT79"/>
  <c r="GT78"/>
  <c r="GT77"/>
  <c r="GT76"/>
  <c r="GT75"/>
  <c r="GT74"/>
  <c r="GT73"/>
  <c r="GT72"/>
  <c r="GM101"/>
  <c r="GM100"/>
  <c r="GM99"/>
  <c r="GM98"/>
  <c r="GM97"/>
  <c r="GM96"/>
  <c r="GM95"/>
  <c r="GM94"/>
  <c r="GM93"/>
  <c r="GM92"/>
  <c r="GM91"/>
  <c r="GM90"/>
  <c r="GM89"/>
  <c r="GM88"/>
  <c r="GM87"/>
  <c r="GM86"/>
  <c r="GM85"/>
  <c r="GM84"/>
  <c r="GM83"/>
  <c r="GM82"/>
  <c r="GM81"/>
  <c r="GM80"/>
  <c r="GM79"/>
  <c r="GM78"/>
  <c r="GM77"/>
  <c r="GM76"/>
  <c r="GM75"/>
  <c r="GM74"/>
  <c r="GM73"/>
  <c r="GM72"/>
  <c r="GF101"/>
  <c r="GF100"/>
  <c r="GF99"/>
  <c r="GF98"/>
  <c r="GF97"/>
  <c r="GF96"/>
  <c r="GF95"/>
  <c r="GF94"/>
  <c r="GF93"/>
  <c r="GF92"/>
  <c r="GF91"/>
  <c r="GF90"/>
  <c r="GF89"/>
  <c r="GF88"/>
  <c r="GF87"/>
  <c r="GF86"/>
  <c r="GF85"/>
  <c r="GF84"/>
  <c r="GF83"/>
  <c r="GF82"/>
  <c r="GF81"/>
  <c r="GF80"/>
  <c r="GF79"/>
  <c r="GF78"/>
  <c r="GF77"/>
  <c r="GF76"/>
  <c r="GF75"/>
  <c r="GF74"/>
  <c r="GF73"/>
  <c r="GF72"/>
  <c r="FY101"/>
  <c r="FY100"/>
  <c r="FY99"/>
  <c r="FY98"/>
  <c r="FY97"/>
  <c r="FY96"/>
  <c r="FY95"/>
  <c r="FY94"/>
  <c r="FY93"/>
  <c r="FY92"/>
  <c r="FY91"/>
  <c r="FY90"/>
  <c r="FY89"/>
  <c r="FY88"/>
  <c r="FY87"/>
  <c r="FY86"/>
  <c r="FY85"/>
  <c r="FY84"/>
  <c r="FY83"/>
  <c r="FY82"/>
  <c r="FY81"/>
  <c r="FY80"/>
  <c r="FY79"/>
  <c r="FY78"/>
  <c r="FY77"/>
  <c r="FY76"/>
  <c r="FY75"/>
  <c r="FY74"/>
  <c r="FY73"/>
  <c r="FY72"/>
  <c r="FR101"/>
  <c r="FR100"/>
  <c r="FR99"/>
  <c r="FR98"/>
  <c r="FR97"/>
  <c r="FR96"/>
  <c r="FR95"/>
  <c r="FR94"/>
  <c r="FR93"/>
  <c r="FR92"/>
  <c r="FR91"/>
  <c r="FR90"/>
  <c r="FR89"/>
  <c r="FR88"/>
  <c r="FR87"/>
  <c r="FR86"/>
  <c r="FR85"/>
  <c r="FR84"/>
  <c r="FR83"/>
  <c r="FR82"/>
  <c r="FR81"/>
  <c r="FR80"/>
  <c r="FR79"/>
  <c r="FR78"/>
  <c r="FR77"/>
  <c r="FR76"/>
  <c r="FR75"/>
  <c r="FR74"/>
  <c r="FR73"/>
  <c r="FR72"/>
  <c r="FK101"/>
  <c r="FK100"/>
  <c r="FK99"/>
  <c r="FK98"/>
  <c r="FK97"/>
  <c r="FK96"/>
  <c r="FK95"/>
  <c r="FK94"/>
  <c r="FK93"/>
  <c r="FK92"/>
  <c r="FK91"/>
  <c r="FK90"/>
  <c r="FK89"/>
  <c r="FK88"/>
  <c r="FK87"/>
  <c r="FK86"/>
  <c r="FK85"/>
  <c r="FK84"/>
  <c r="FK83"/>
  <c r="FK82"/>
  <c r="FK81"/>
  <c r="FK80"/>
  <c r="FK79"/>
  <c r="FK78"/>
  <c r="FK77"/>
  <c r="FK76"/>
  <c r="FK75"/>
  <c r="FK74"/>
  <c r="FK73"/>
  <c r="FK72"/>
  <c r="FD101"/>
  <c r="FD100"/>
  <c r="FD99"/>
  <c r="FD98"/>
  <c r="FD97"/>
  <c r="FD96"/>
  <c r="FD95"/>
  <c r="FD94"/>
  <c r="FD93"/>
  <c r="FD92"/>
  <c r="FD91"/>
  <c r="FD90"/>
  <c r="FD89"/>
  <c r="FD88"/>
  <c r="FD87"/>
  <c r="FD86"/>
  <c r="FD85"/>
  <c r="FD84"/>
  <c r="FD83"/>
  <c r="FD82"/>
  <c r="FD81"/>
  <c r="FD80"/>
  <c r="FD79"/>
  <c r="FD78"/>
  <c r="FD77"/>
  <c r="FD76"/>
  <c r="FD75"/>
  <c r="FD74"/>
  <c r="FD73"/>
  <c r="FD72"/>
  <c r="EW101"/>
  <c r="EW100"/>
  <c r="EW99"/>
  <c r="EW98"/>
  <c r="EW97"/>
  <c r="EW96"/>
  <c r="EW95"/>
  <c r="EW94"/>
  <c r="EW93"/>
  <c r="EW92"/>
  <c r="EW91"/>
  <c r="EW90"/>
  <c r="EW89"/>
  <c r="EW88"/>
  <c r="EW87"/>
  <c r="EW86"/>
  <c r="EW85"/>
  <c r="EW84"/>
  <c r="EW83"/>
  <c r="EW82"/>
  <c r="EW81"/>
  <c r="EW80"/>
  <c r="EW79"/>
  <c r="EW78"/>
  <c r="EW77"/>
  <c r="EW76"/>
  <c r="EW75"/>
  <c r="EW74"/>
  <c r="EW73"/>
  <c r="EW72"/>
  <c r="EP101"/>
  <c r="EP100"/>
  <c r="EP99"/>
  <c r="EP98"/>
  <c r="EP97"/>
  <c r="EP96"/>
  <c r="EP95"/>
  <c r="EP94"/>
  <c r="EP93"/>
  <c r="EP92"/>
  <c r="EP91"/>
  <c r="EP90"/>
  <c r="EP89"/>
  <c r="EP88"/>
  <c r="EP87"/>
  <c r="EP86"/>
  <c r="EP85"/>
  <c r="EP84"/>
  <c r="EP83"/>
  <c r="EP82"/>
  <c r="EP81"/>
  <c r="EP80"/>
  <c r="EP79"/>
  <c r="EP78"/>
  <c r="EP77"/>
  <c r="EP76"/>
  <c r="EP75"/>
  <c r="EP74"/>
  <c r="EP73"/>
  <c r="EP72"/>
  <c r="EI101"/>
  <c r="EI100"/>
  <c r="EI99"/>
  <c r="EI98"/>
  <c r="EI97"/>
  <c r="EI96"/>
  <c r="EI95"/>
  <c r="EI94"/>
  <c r="EI93"/>
  <c r="EI92"/>
  <c r="EI91"/>
  <c r="EI90"/>
  <c r="EI89"/>
  <c r="EI88"/>
  <c r="EI87"/>
  <c r="EI86"/>
  <c r="EI85"/>
  <c r="EI84"/>
  <c r="EI83"/>
  <c r="EI82"/>
  <c r="EI81"/>
  <c r="EI80"/>
  <c r="EI79"/>
  <c r="EI78"/>
  <c r="EI77"/>
  <c r="EI76"/>
  <c r="EI75"/>
  <c r="EI74"/>
  <c r="EI73"/>
  <c r="EI72"/>
  <c r="EB101"/>
  <c r="EB100"/>
  <c r="EB99"/>
  <c r="EB98"/>
  <c r="EB97"/>
  <c r="EB96"/>
  <c r="EB95"/>
  <c r="EB94"/>
  <c r="EB93"/>
  <c r="EB92"/>
  <c r="EB91"/>
  <c r="EB90"/>
  <c r="EB89"/>
  <c r="EB88"/>
  <c r="EB87"/>
  <c r="EB86"/>
  <c r="EB85"/>
  <c r="EB84"/>
  <c r="EB83"/>
  <c r="EB82"/>
  <c r="EB81"/>
  <c r="EB80"/>
  <c r="EB79"/>
  <c r="EB78"/>
  <c r="EB77"/>
  <c r="EB76"/>
  <c r="EB75"/>
  <c r="EB74"/>
  <c r="EB73"/>
  <c r="EB72"/>
  <c r="DU101"/>
  <c r="DU100"/>
  <c r="DU99"/>
  <c r="DU98"/>
  <c r="DU97"/>
  <c r="DU96"/>
  <c r="DU95"/>
  <c r="DU94"/>
  <c r="DU93"/>
  <c r="DU92"/>
  <c r="DU91"/>
  <c r="DU90"/>
  <c r="DU89"/>
  <c r="DU88"/>
  <c r="DU87"/>
  <c r="DU86"/>
  <c r="DU85"/>
  <c r="DU84"/>
  <c r="DU83"/>
  <c r="DU82"/>
  <c r="DU81"/>
  <c r="DU80"/>
  <c r="DU79"/>
  <c r="DU78"/>
  <c r="DU77"/>
  <c r="DU76"/>
  <c r="DU75"/>
  <c r="DU74"/>
  <c r="DU73"/>
  <c r="DU72"/>
  <c r="DN101"/>
  <c r="DN100"/>
  <c r="DN99"/>
  <c r="DN98"/>
  <c r="DN97"/>
  <c r="DN96"/>
  <c r="DN95"/>
  <c r="DN94"/>
  <c r="DN93"/>
  <c r="DN92"/>
  <c r="DN91"/>
  <c r="DN90"/>
  <c r="DN89"/>
  <c r="DN88"/>
  <c r="DN87"/>
  <c r="DN86"/>
  <c r="DN85"/>
  <c r="DN84"/>
  <c r="DN83"/>
  <c r="DN82"/>
  <c r="DN81"/>
  <c r="DN80"/>
  <c r="DN79"/>
  <c r="DN78"/>
  <c r="DN77"/>
  <c r="DN76"/>
  <c r="DN75"/>
  <c r="DN74"/>
  <c r="DN73"/>
  <c r="DN72"/>
  <c r="DG101"/>
  <c r="DG100"/>
  <c r="DG99"/>
  <c r="DG98"/>
  <c r="DG97"/>
  <c r="DG96"/>
  <c r="DG95"/>
  <c r="DG94"/>
  <c r="DG93"/>
  <c r="DG92"/>
  <c r="DG91"/>
  <c r="DG90"/>
  <c r="DG89"/>
  <c r="DG88"/>
  <c r="DG87"/>
  <c r="DG86"/>
  <c r="DG85"/>
  <c r="DG84"/>
  <c r="DG83"/>
  <c r="DG82"/>
  <c r="DG81"/>
  <c r="DG80"/>
  <c r="DG79"/>
  <c r="DG78"/>
  <c r="DG77"/>
  <c r="DG76"/>
  <c r="DG75"/>
  <c r="DG74"/>
  <c r="DG73"/>
  <c r="DG72"/>
  <c r="CZ101"/>
  <c r="CZ100"/>
  <c r="CZ99"/>
  <c r="CZ98"/>
  <c r="CZ97"/>
  <c r="CZ96"/>
  <c r="CZ95"/>
  <c r="CZ94"/>
  <c r="CZ93"/>
  <c r="CZ92"/>
  <c r="CZ91"/>
  <c r="CZ90"/>
  <c r="CZ89"/>
  <c r="CZ88"/>
  <c r="CZ87"/>
  <c r="CZ86"/>
  <c r="CZ85"/>
  <c r="CZ84"/>
  <c r="CZ83"/>
  <c r="CZ82"/>
  <c r="CZ81"/>
  <c r="CZ80"/>
  <c r="CZ79"/>
  <c r="CZ78"/>
  <c r="CZ77"/>
  <c r="CZ76"/>
  <c r="CZ75"/>
  <c r="CZ74"/>
  <c r="CZ73"/>
  <c r="CZ72"/>
  <c r="CS101"/>
  <c r="CS100"/>
  <c r="CS99"/>
  <c r="CS98"/>
  <c r="CS97"/>
  <c r="CS96"/>
  <c r="CS95"/>
  <c r="CS94"/>
  <c r="CS93"/>
  <c r="CS92"/>
  <c r="CS91"/>
  <c r="CS90"/>
  <c r="CS89"/>
  <c r="CS88"/>
  <c r="CS87"/>
  <c r="CS86"/>
  <c r="CS85"/>
  <c r="CS84"/>
  <c r="CS83"/>
  <c r="CS82"/>
  <c r="CS81"/>
  <c r="CS80"/>
  <c r="CS79"/>
  <c r="CS78"/>
  <c r="CS77"/>
  <c r="CS76"/>
  <c r="CS75"/>
  <c r="CS74"/>
  <c r="CS73"/>
  <c r="CS72"/>
  <c r="CL99"/>
  <c r="CL98"/>
  <c r="CL95"/>
  <c r="CL94"/>
  <c r="CL91"/>
  <c r="CL90"/>
  <c r="CL87"/>
  <c r="CL86"/>
  <c r="CL83"/>
  <c r="CL82"/>
  <c r="CL79"/>
  <c r="CL78"/>
  <c r="CL75"/>
  <c r="CL74"/>
  <c r="CJ101"/>
  <c r="CL101" s="1"/>
  <c r="CJ100"/>
  <c r="CL100" s="1"/>
  <c r="CJ99"/>
  <c r="CJ98"/>
  <c r="CJ97"/>
  <c r="CL97" s="1"/>
  <c r="CJ96"/>
  <c r="CL96" s="1"/>
  <c r="CJ95"/>
  <c r="CJ94"/>
  <c r="CJ93"/>
  <c r="CL93" s="1"/>
  <c r="CJ92"/>
  <c r="CL92" s="1"/>
  <c r="CJ91"/>
  <c r="CJ90"/>
  <c r="CJ89"/>
  <c r="CL89" s="1"/>
  <c r="CJ88"/>
  <c r="CL88" s="1"/>
  <c r="CJ87"/>
  <c r="CJ86"/>
  <c r="CJ85"/>
  <c r="CL85" s="1"/>
  <c r="CJ84"/>
  <c r="CL84" s="1"/>
  <c r="CJ83"/>
  <c r="CJ82"/>
  <c r="CJ81"/>
  <c r="CL81" s="1"/>
  <c r="CJ80"/>
  <c r="CL80" s="1"/>
  <c r="CJ79"/>
  <c r="CJ78"/>
  <c r="CJ77"/>
  <c r="CL77" s="1"/>
  <c r="CJ76"/>
  <c r="CL76" s="1"/>
  <c r="CJ75"/>
  <c r="CJ74"/>
  <c r="CJ73"/>
  <c r="CL73" s="1"/>
  <c r="CJ72"/>
  <c r="CL72" s="1"/>
  <c r="CC101"/>
  <c r="CE101" s="1"/>
  <c r="CC100"/>
  <c r="CE100" s="1"/>
  <c r="CC99"/>
  <c r="CC98"/>
  <c r="CC97"/>
  <c r="CE97" s="1"/>
  <c r="CC96"/>
  <c r="CE96" s="1"/>
  <c r="CC95"/>
  <c r="CE95" s="1"/>
  <c r="CC94"/>
  <c r="CE94" s="1"/>
  <c r="CC93"/>
  <c r="CE93" s="1"/>
  <c r="CC92"/>
  <c r="CE92" s="1"/>
  <c r="CC91"/>
  <c r="CC90"/>
  <c r="CE90" s="1"/>
  <c r="CC89"/>
  <c r="CE89" s="1"/>
  <c r="CC88"/>
  <c r="CE88" s="1"/>
  <c r="CC87"/>
  <c r="CE87" s="1"/>
  <c r="CC86"/>
  <c r="CE86" s="1"/>
  <c r="CC85"/>
  <c r="CE85" s="1"/>
  <c r="CC84"/>
  <c r="CE84" s="1"/>
  <c r="CC83"/>
  <c r="CC82"/>
  <c r="CC81"/>
  <c r="CE81" s="1"/>
  <c r="CC80"/>
  <c r="CE80" s="1"/>
  <c r="CC79"/>
  <c r="CE79" s="1"/>
  <c r="CC78"/>
  <c r="CE78" s="1"/>
  <c r="CC77"/>
  <c r="CE77" s="1"/>
  <c r="CC76"/>
  <c r="CE76" s="1"/>
  <c r="CC75"/>
  <c r="CC74"/>
  <c r="CE74" s="1"/>
  <c r="CC73"/>
  <c r="CE73" s="1"/>
  <c r="CC72"/>
  <c r="CE72" s="1"/>
  <c r="CE99"/>
  <c r="CE98"/>
  <c r="CE91"/>
  <c r="CE83"/>
  <c r="CE82"/>
  <c r="CE75"/>
  <c r="BV101"/>
  <c r="BX101" s="1"/>
  <c r="BV100"/>
  <c r="BX100" s="1"/>
  <c r="BV99"/>
  <c r="KS99" s="1"/>
  <c r="BV98"/>
  <c r="BV97"/>
  <c r="BX97" s="1"/>
  <c r="BV96"/>
  <c r="BX96" s="1"/>
  <c r="BV95"/>
  <c r="KS95" s="1"/>
  <c r="BV94"/>
  <c r="BV93"/>
  <c r="BX93" s="1"/>
  <c r="BV92"/>
  <c r="BX92" s="1"/>
  <c r="BV91"/>
  <c r="KS91" s="1"/>
  <c r="BV90"/>
  <c r="BV89"/>
  <c r="BX89" s="1"/>
  <c r="BV88"/>
  <c r="BX88" s="1"/>
  <c r="BV87"/>
  <c r="KS87" s="1"/>
  <c r="BV86"/>
  <c r="BV85"/>
  <c r="BX85" s="1"/>
  <c r="BV84"/>
  <c r="BX84" s="1"/>
  <c r="BV83"/>
  <c r="KS83" s="1"/>
  <c r="BV82"/>
  <c r="BV81"/>
  <c r="BX81" s="1"/>
  <c r="BV80"/>
  <c r="BX80" s="1"/>
  <c r="BV79"/>
  <c r="KS79" s="1"/>
  <c r="BV78"/>
  <c r="BV77"/>
  <c r="BX77" s="1"/>
  <c r="BV76"/>
  <c r="BX76" s="1"/>
  <c r="BV75"/>
  <c r="KS75" s="1"/>
  <c r="BV74"/>
  <c r="BV73"/>
  <c r="BX73" s="1"/>
  <c r="BV72"/>
  <c r="BX72" s="1"/>
  <c r="BX99"/>
  <c r="BX98"/>
  <c r="BX91"/>
  <c r="BX90"/>
  <c r="BX83"/>
  <c r="BX82"/>
  <c r="BX75"/>
  <c r="BX74"/>
  <c r="BQ101"/>
  <c r="BQ100"/>
  <c r="BQ99"/>
  <c r="BQ98"/>
  <c r="BQ97"/>
  <c r="BQ96"/>
  <c r="BQ95"/>
  <c r="BQ94"/>
  <c r="BQ93"/>
  <c r="BQ92"/>
  <c r="BQ91"/>
  <c r="BQ90"/>
  <c r="BQ89"/>
  <c r="BQ88"/>
  <c r="BQ87"/>
  <c r="BQ86"/>
  <c r="BQ85"/>
  <c r="BQ84"/>
  <c r="BQ83"/>
  <c r="BQ82"/>
  <c r="BQ81"/>
  <c r="BQ80"/>
  <c r="BQ79"/>
  <c r="BQ78"/>
  <c r="BQ77"/>
  <c r="BQ76"/>
  <c r="BQ75"/>
  <c r="BQ74"/>
  <c r="BQ73"/>
  <c r="BQ72"/>
  <c r="BJ101"/>
  <c r="BJ100"/>
  <c r="BJ99"/>
  <c r="BJ98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M101"/>
  <c r="KU101" s="1"/>
  <c r="M100"/>
  <c r="M99"/>
  <c r="KU99" s="1"/>
  <c r="M98"/>
  <c r="KU98" s="1"/>
  <c r="M97"/>
  <c r="KU97" s="1"/>
  <c r="M96"/>
  <c r="M95"/>
  <c r="M94"/>
  <c r="M93"/>
  <c r="KU93" s="1"/>
  <c r="M92"/>
  <c r="M91"/>
  <c r="KU91" s="1"/>
  <c r="M90"/>
  <c r="KU90" s="1"/>
  <c r="M89"/>
  <c r="KU89" s="1"/>
  <c r="M88"/>
  <c r="M87"/>
  <c r="M86"/>
  <c r="M85"/>
  <c r="KU85" s="1"/>
  <c r="M84"/>
  <c r="M83"/>
  <c r="KU83" s="1"/>
  <c r="M82"/>
  <c r="KU82" s="1"/>
  <c r="M81"/>
  <c r="KU81" s="1"/>
  <c r="M80"/>
  <c r="M79"/>
  <c r="M78"/>
  <c r="M77"/>
  <c r="KU77" s="1"/>
  <c r="M76"/>
  <c r="M75"/>
  <c r="KU75" s="1"/>
  <c r="M74"/>
  <c r="KU74" s="1"/>
  <c r="M73"/>
  <c r="KU73" s="1"/>
  <c r="M72"/>
  <c r="KR104"/>
  <c r="KR102"/>
  <c r="KR103" s="1"/>
  <c r="KK104"/>
  <c r="KM102"/>
  <c r="KL102"/>
  <c r="KL104" s="1"/>
  <c r="KK102"/>
  <c r="KF104"/>
  <c r="KD104"/>
  <c r="KF102"/>
  <c r="KE102"/>
  <c r="KE104" s="1"/>
  <c r="KD102"/>
  <c r="JY104"/>
  <c r="JW104"/>
  <c r="JY102"/>
  <c r="JX102"/>
  <c r="JX104" s="1"/>
  <c r="JW102"/>
  <c r="JW103" s="1"/>
  <c r="JP104"/>
  <c r="JR102"/>
  <c r="JR104" s="1"/>
  <c r="JQ102"/>
  <c r="JQ104" s="1"/>
  <c r="JP102"/>
  <c r="JP103" s="1"/>
  <c r="JI104"/>
  <c r="JK102"/>
  <c r="JK104" s="1"/>
  <c r="JJ102"/>
  <c r="JJ104" s="1"/>
  <c r="JI102"/>
  <c r="JB104"/>
  <c r="JB103" s="1"/>
  <c r="JD102"/>
  <c r="JD104" s="1"/>
  <c r="JC102"/>
  <c r="JC104" s="1"/>
  <c r="JB102"/>
  <c r="IW104"/>
  <c r="IU104"/>
  <c r="IW102"/>
  <c r="IV102"/>
  <c r="IV104" s="1"/>
  <c r="IU102"/>
  <c r="IN104"/>
  <c r="IN103" s="1"/>
  <c r="IP102"/>
  <c r="IP104" s="1"/>
  <c r="IO102"/>
  <c r="IO104" s="1"/>
  <c r="IN102"/>
  <c r="II104"/>
  <c r="IG104"/>
  <c r="II102"/>
  <c r="IH102"/>
  <c r="IH104" s="1"/>
  <c r="IG102"/>
  <c r="IG103" s="1"/>
  <c r="HZ104"/>
  <c r="IB102"/>
  <c r="IB104" s="1"/>
  <c r="IA102"/>
  <c r="IA104" s="1"/>
  <c r="HZ102"/>
  <c r="HZ103" s="1"/>
  <c r="HS104"/>
  <c r="HU102"/>
  <c r="HU104" s="1"/>
  <c r="HT102"/>
  <c r="HT104" s="1"/>
  <c r="HS102"/>
  <c r="HN104"/>
  <c r="HL104"/>
  <c r="HN102"/>
  <c r="HM102"/>
  <c r="HM104" s="1"/>
  <c r="HL102"/>
  <c r="HG104"/>
  <c r="HE104"/>
  <c r="HG102"/>
  <c r="HF102"/>
  <c r="HF104" s="1"/>
  <c r="HE102"/>
  <c r="HE103" s="1"/>
  <c r="GX104"/>
  <c r="GZ102"/>
  <c r="GZ104" s="1"/>
  <c r="GY102"/>
  <c r="GY104" s="1"/>
  <c r="GX102"/>
  <c r="GX103" s="1"/>
  <c r="GQ104"/>
  <c r="GS102"/>
  <c r="GS104" s="1"/>
  <c r="GR102"/>
  <c r="GR104" s="1"/>
  <c r="GQ102"/>
  <c r="GL104"/>
  <c r="GJ104"/>
  <c r="GL102"/>
  <c r="GK102"/>
  <c r="GK104" s="1"/>
  <c r="GJ102"/>
  <c r="GC104"/>
  <c r="GE102"/>
  <c r="GE104" s="1"/>
  <c r="GD102"/>
  <c r="GD104" s="1"/>
  <c r="GC102"/>
  <c r="FX104"/>
  <c r="FV104"/>
  <c r="FX102"/>
  <c r="FW102"/>
  <c r="FW104" s="1"/>
  <c r="FV102"/>
  <c r="FV103" s="1"/>
  <c r="FO104"/>
  <c r="FO103"/>
  <c r="FQ102"/>
  <c r="FQ104" s="1"/>
  <c r="FP102"/>
  <c r="FP104" s="1"/>
  <c r="FO102"/>
  <c r="FJ104"/>
  <c r="FH104"/>
  <c r="FJ102"/>
  <c r="FI102"/>
  <c r="FI104" s="1"/>
  <c r="FH102"/>
  <c r="FC104"/>
  <c r="FA104"/>
  <c r="FC102"/>
  <c r="FB102"/>
  <c r="FB104" s="1"/>
  <c r="FA102"/>
  <c r="FA103" s="1"/>
  <c r="ET104"/>
  <c r="EV102"/>
  <c r="EV104" s="1"/>
  <c r="EU102"/>
  <c r="EU104" s="1"/>
  <c r="ET102"/>
  <c r="ET103" s="1"/>
  <c r="EM104"/>
  <c r="EO102"/>
  <c r="EO104" s="1"/>
  <c r="EN102"/>
  <c r="EN104" s="1"/>
  <c r="EM102"/>
  <c r="EF104"/>
  <c r="EH102"/>
  <c r="EH104" s="1"/>
  <c r="EG102"/>
  <c r="EG104" s="1"/>
  <c r="EF102"/>
  <c r="EA104"/>
  <c r="DY104"/>
  <c r="EA102"/>
  <c r="DZ102"/>
  <c r="DZ104" s="1"/>
  <c r="DY102"/>
  <c r="DT104"/>
  <c r="DR104"/>
  <c r="DT102"/>
  <c r="DS102"/>
  <c r="DS104" s="1"/>
  <c r="DR102"/>
  <c r="DR103" s="1"/>
  <c r="DK104"/>
  <c r="DM102"/>
  <c r="DM104" s="1"/>
  <c r="DL102"/>
  <c r="DL104" s="1"/>
  <c r="DK102"/>
  <c r="DK103" s="1"/>
  <c r="DD104"/>
  <c r="DF102"/>
  <c r="DF104" s="1"/>
  <c r="DE102"/>
  <c r="DE104" s="1"/>
  <c r="DD102"/>
  <c r="CW104"/>
  <c r="CW103" s="1"/>
  <c r="CY102"/>
  <c r="CY104" s="1"/>
  <c r="CX102"/>
  <c r="CX104" s="1"/>
  <c r="CW102"/>
  <c r="CR104"/>
  <c r="CP104"/>
  <c r="CR102"/>
  <c r="CQ102"/>
  <c r="CQ104" s="1"/>
  <c r="CP102"/>
  <c r="CK104"/>
  <c r="CI104"/>
  <c r="CK102"/>
  <c r="CI102"/>
  <c r="CI103" s="1"/>
  <c r="CD104"/>
  <c r="CB104"/>
  <c r="CD102"/>
  <c r="CB102"/>
  <c r="CB103" s="1"/>
  <c r="BU104"/>
  <c r="BW102"/>
  <c r="BW104" s="1"/>
  <c r="BU102"/>
  <c r="BP104"/>
  <c r="BN104"/>
  <c r="BP102"/>
  <c r="BO102"/>
  <c r="BO104" s="1"/>
  <c r="BN102"/>
  <c r="BI104"/>
  <c r="BG104"/>
  <c r="BI102"/>
  <c r="BH102"/>
  <c r="BH104" s="1"/>
  <c r="BG102"/>
  <c r="BG103" s="1"/>
  <c r="AZ104"/>
  <c r="BB102"/>
  <c r="BB104" s="1"/>
  <c r="BA102"/>
  <c r="BA104" s="1"/>
  <c r="AZ102"/>
  <c r="AS104"/>
  <c r="AU102"/>
  <c r="AU104" s="1"/>
  <c r="AT102"/>
  <c r="AT104" s="1"/>
  <c r="AS102"/>
  <c r="AN104"/>
  <c r="AL104"/>
  <c r="AN102"/>
  <c r="AM102"/>
  <c r="AM104" s="1"/>
  <c r="AL102"/>
  <c r="AG104"/>
  <c r="AE104"/>
  <c r="AG102"/>
  <c r="AF102"/>
  <c r="AF104" s="1"/>
  <c r="AE102"/>
  <c r="AE103" s="1"/>
  <c r="X104"/>
  <c r="Z102"/>
  <c r="Z104" s="1"/>
  <c r="Y102"/>
  <c r="Y104" s="1"/>
  <c r="X102"/>
  <c r="X103" s="1"/>
  <c r="Q104"/>
  <c r="S102"/>
  <c r="S104" s="1"/>
  <c r="R102"/>
  <c r="R104" s="1"/>
  <c r="Q102"/>
  <c r="L104"/>
  <c r="J104"/>
  <c r="L102"/>
  <c r="K102"/>
  <c r="K104" s="1"/>
  <c r="J102"/>
  <c r="EV103" i="9"/>
  <c r="EU103"/>
  <c r="EV101"/>
  <c r="EU101"/>
  <c r="EV100"/>
  <c r="EU100"/>
  <c r="EW99"/>
  <c r="EV99"/>
  <c r="EU99"/>
  <c r="EV98"/>
  <c r="EU98"/>
  <c r="EV97"/>
  <c r="EU97"/>
  <c r="EV96"/>
  <c r="EU96"/>
  <c r="EV95"/>
  <c r="EU95"/>
  <c r="EV94"/>
  <c r="EU94"/>
  <c r="EV93"/>
  <c r="EU93"/>
  <c r="EV92"/>
  <c r="EU92"/>
  <c r="EV91"/>
  <c r="EU91"/>
  <c r="EV90"/>
  <c r="EU90"/>
  <c r="EV89"/>
  <c r="EU89"/>
  <c r="EV88"/>
  <c r="EU88"/>
  <c r="EV87"/>
  <c r="EU87"/>
  <c r="EV86"/>
  <c r="EU86"/>
  <c r="EV85"/>
  <c r="EU85"/>
  <c r="EV84"/>
  <c r="EU84"/>
  <c r="EW83"/>
  <c r="EV83"/>
  <c r="EU83"/>
  <c r="EV82"/>
  <c r="EU82"/>
  <c r="EV81"/>
  <c r="EU81"/>
  <c r="EV80"/>
  <c r="EU80"/>
  <c r="EV79"/>
  <c r="EU79"/>
  <c r="EV78"/>
  <c r="EU78"/>
  <c r="EV77"/>
  <c r="EU77"/>
  <c r="EV76"/>
  <c r="EU76"/>
  <c r="EV75"/>
  <c r="EU75"/>
  <c r="EV74"/>
  <c r="EU74"/>
  <c r="EV73"/>
  <c r="EU73"/>
  <c r="EU102" s="1"/>
  <c r="EU104" s="1"/>
  <c r="EV72"/>
  <c r="EU72"/>
  <c r="EP101"/>
  <c r="EP100"/>
  <c r="EP99"/>
  <c r="EP98"/>
  <c r="EP97"/>
  <c r="EP96"/>
  <c r="EP95"/>
  <c r="EP94"/>
  <c r="EP93"/>
  <c r="EP92"/>
  <c r="EP91"/>
  <c r="EP90"/>
  <c r="EP89"/>
  <c r="EP88"/>
  <c r="EP87"/>
  <c r="EP86"/>
  <c r="EP85"/>
  <c r="EP84"/>
  <c r="EP83"/>
  <c r="EP82"/>
  <c r="EP81"/>
  <c r="EP80"/>
  <c r="EP79"/>
  <c r="EP78"/>
  <c r="EP77"/>
  <c r="EP76"/>
  <c r="EP75"/>
  <c r="EP74"/>
  <c r="EP73"/>
  <c r="EP72"/>
  <c r="EI101"/>
  <c r="EI100"/>
  <c r="EI99"/>
  <c r="EI98"/>
  <c r="EI97"/>
  <c r="EI96"/>
  <c r="EI95"/>
  <c r="EI94"/>
  <c r="EI93"/>
  <c r="EI92"/>
  <c r="EI91"/>
  <c r="EI90"/>
  <c r="EI89"/>
  <c r="EI88"/>
  <c r="EI87"/>
  <c r="EI86"/>
  <c r="EI85"/>
  <c r="EI84"/>
  <c r="EI83"/>
  <c r="EI82"/>
  <c r="EI81"/>
  <c r="EI80"/>
  <c r="EI79"/>
  <c r="EI78"/>
  <c r="EI77"/>
  <c r="EI76"/>
  <c r="EI75"/>
  <c r="EI74"/>
  <c r="EI73"/>
  <c r="EI72"/>
  <c r="EB101"/>
  <c r="EB100"/>
  <c r="EB99"/>
  <c r="EB98"/>
  <c r="EB97"/>
  <c r="EB96"/>
  <c r="EB95"/>
  <c r="EB94"/>
  <c r="EB93"/>
  <c r="EB92"/>
  <c r="EB91"/>
  <c r="EB90"/>
  <c r="EB89"/>
  <c r="EB88"/>
  <c r="EB87"/>
  <c r="EB86"/>
  <c r="EB85"/>
  <c r="EB84"/>
  <c r="EB83"/>
  <c r="EB82"/>
  <c r="EB81"/>
  <c r="EB80"/>
  <c r="EB79"/>
  <c r="EB78"/>
  <c r="EB77"/>
  <c r="EB76"/>
  <c r="EB75"/>
  <c r="EB74"/>
  <c r="EB73"/>
  <c r="EB72"/>
  <c r="DU101"/>
  <c r="DU100"/>
  <c r="DU99"/>
  <c r="DU98"/>
  <c r="DU97"/>
  <c r="DU96"/>
  <c r="DU95"/>
  <c r="DU94"/>
  <c r="DU93"/>
  <c r="DU92"/>
  <c r="DU91"/>
  <c r="DU90"/>
  <c r="DU89"/>
  <c r="DU88"/>
  <c r="DU87"/>
  <c r="DU86"/>
  <c r="DU85"/>
  <c r="DU84"/>
  <c r="DU83"/>
  <c r="DU82"/>
  <c r="DU81"/>
  <c r="DU80"/>
  <c r="DU79"/>
  <c r="DU78"/>
  <c r="DU77"/>
  <c r="DU76"/>
  <c r="DU75"/>
  <c r="DU74"/>
  <c r="DU73"/>
  <c r="DU72"/>
  <c r="DN101"/>
  <c r="DN100"/>
  <c r="DN99"/>
  <c r="DN98"/>
  <c r="DN97"/>
  <c r="DN96"/>
  <c r="DN95"/>
  <c r="DN94"/>
  <c r="DN93"/>
  <c r="DN92"/>
  <c r="DN91"/>
  <c r="DN90"/>
  <c r="DN89"/>
  <c r="DN88"/>
  <c r="DN87"/>
  <c r="DN86"/>
  <c r="DN85"/>
  <c r="DN84"/>
  <c r="DN83"/>
  <c r="DN82"/>
  <c r="DN81"/>
  <c r="DN80"/>
  <c r="DN79"/>
  <c r="DN78"/>
  <c r="DN77"/>
  <c r="DN76"/>
  <c r="DN75"/>
  <c r="DN74"/>
  <c r="DN73"/>
  <c r="DN72"/>
  <c r="DG101"/>
  <c r="DG100"/>
  <c r="DG99"/>
  <c r="DG98"/>
  <c r="DG97"/>
  <c r="DG96"/>
  <c r="DG95"/>
  <c r="DG94"/>
  <c r="DG93"/>
  <c r="DG92"/>
  <c r="DG91"/>
  <c r="DG90"/>
  <c r="DG89"/>
  <c r="DG88"/>
  <c r="DG87"/>
  <c r="DG86"/>
  <c r="DG85"/>
  <c r="DG84"/>
  <c r="DG83"/>
  <c r="DG82"/>
  <c r="DG81"/>
  <c r="DG80"/>
  <c r="DG79"/>
  <c r="DG78"/>
  <c r="DG77"/>
  <c r="DG76"/>
  <c r="DG75"/>
  <c r="DG74"/>
  <c r="DG73"/>
  <c r="DG72"/>
  <c r="CZ101"/>
  <c r="CZ100"/>
  <c r="CZ99"/>
  <c r="CZ98"/>
  <c r="CZ97"/>
  <c r="CZ96"/>
  <c r="CZ95"/>
  <c r="CZ94"/>
  <c r="CZ93"/>
  <c r="CZ92"/>
  <c r="CZ91"/>
  <c r="CZ90"/>
  <c r="CZ89"/>
  <c r="CZ88"/>
  <c r="CZ87"/>
  <c r="CZ86"/>
  <c r="CZ85"/>
  <c r="CZ84"/>
  <c r="CZ83"/>
  <c r="CZ82"/>
  <c r="CZ81"/>
  <c r="CZ80"/>
  <c r="CZ79"/>
  <c r="CZ78"/>
  <c r="CZ77"/>
  <c r="CZ76"/>
  <c r="CZ75"/>
  <c r="CZ74"/>
  <c r="CZ73"/>
  <c r="CZ72"/>
  <c r="CS101"/>
  <c r="CS100"/>
  <c r="CS99"/>
  <c r="CS98"/>
  <c r="CS97"/>
  <c r="CS96"/>
  <c r="CS95"/>
  <c r="EW95" s="1"/>
  <c r="CS94"/>
  <c r="CS93"/>
  <c r="CS92"/>
  <c r="CS91"/>
  <c r="EW91" s="1"/>
  <c r="CS90"/>
  <c r="CS89"/>
  <c r="CS88"/>
  <c r="CS87"/>
  <c r="EW87" s="1"/>
  <c r="CS86"/>
  <c r="CS85"/>
  <c r="CS84"/>
  <c r="CS83"/>
  <c r="CS82"/>
  <c r="CS81"/>
  <c r="CS80"/>
  <c r="CS79"/>
  <c r="EW79" s="1"/>
  <c r="CS78"/>
  <c r="CS77"/>
  <c r="CS76"/>
  <c r="CS75"/>
  <c r="EW75" s="1"/>
  <c r="CS74"/>
  <c r="CS73"/>
  <c r="CL101"/>
  <c r="CL100"/>
  <c r="CL99"/>
  <c r="CL98"/>
  <c r="CL97"/>
  <c r="CL96"/>
  <c r="CL95"/>
  <c r="CL94"/>
  <c r="CL93"/>
  <c r="CL92"/>
  <c r="CL91"/>
  <c r="CL90"/>
  <c r="CL89"/>
  <c r="CL88"/>
  <c r="CL87"/>
  <c r="CL86"/>
  <c r="CL85"/>
  <c r="CL84"/>
  <c r="CL83"/>
  <c r="CL82"/>
  <c r="CL81"/>
  <c r="CL80"/>
  <c r="CL79"/>
  <c r="CL78"/>
  <c r="CL77"/>
  <c r="CL76"/>
  <c r="CL75"/>
  <c r="CL74"/>
  <c r="CL73"/>
  <c r="CL72"/>
  <c r="CE101"/>
  <c r="CE100"/>
  <c r="CE99"/>
  <c r="CE98"/>
  <c r="CE97"/>
  <c r="CE96"/>
  <c r="CE95"/>
  <c r="CE94"/>
  <c r="CE93"/>
  <c r="CE92"/>
  <c r="CE91"/>
  <c r="CE90"/>
  <c r="CE89"/>
  <c r="CE88"/>
  <c r="CE87"/>
  <c r="CE86"/>
  <c r="CE85"/>
  <c r="CE84"/>
  <c r="CE83"/>
  <c r="CE82"/>
  <c r="CE81"/>
  <c r="CE80"/>
  <c r="CE79"/>
  <c r="CE78"/>
  <c r="CE77"/>
  <c r="CE76"/>
  <c r="CE75"/>
  <c r="CE74"/>
  <c r="CE73"/>
  <c r="CE72"/>
  <c r="BX101"/>
  <c r="BX100"/>
  <c r="BX99"/>
  <c r="BX98"/>
  <c r="BX97"/>
  <c r="BX96"/>
  <c r="BX95"/>
  <c r="BX94"/>
  <c r="BX93"/>
  <c r="BX92"/>
  <c r="BX91"/>
  <c r="BX90"/>
  <c r="BX89"/>
  <c r="BX88"/>
  <c r="BX87"/>
  <c r="BX86"/>
  <c r="BX85"/>
  <c r="BX84"/>
  <c r="BX83"/>
  <c r="BX82"/>
  <c r="BX81"/>
  <c r="BX80"/>
  <c r="BX79"/>
  <c r="BX78"/>
  <c r="BX77"/>
  <c r="BX76"/>
  <c r="BX75"/>
  <c r="BX74"/>
  <c r="BX73"/>
  <c r="BX72"/>
  <c r="BQ101"/>
  <c r="BQ100"/>
  <c r="BQ99"/>
  <c r="BQ98"/>
  <c r="BQ97"/>
  <c r="BQ96"/>
  <c r="BQ95"/>
  <c r="BQ94"/>
  <c r="BQ93"/>
  <c r="BQ92"/>
  <c r="BQ91"/>
  <c r="BQ90"/>
  <c r="BQ89"/>
  <c r="BQ88"/>
  <c r="BQ87"/>
  <c r="BQ86"/>
  <c r="BQ85"/>
  <c r="BQ84"/>
  <c r="BQ83"/>
  <c r="BQ82"/>
  <c r="BQ81"/>
  <c r="BQ80"/>
  <c r="BQ79"/>
  <c r="BQ78"/>
  <c r="BQ77"/>
  <c r="BQ76"/>
  <c r="BQ75"/>
  <c r="BQ74"/>
  <c r="BQ73"/>
  <c r="BQ72"/>
  <c r="BJ101"/>
  <c r="BJ100"/>
  <c r="BJ99"/>
  <c r="BJ98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M101"/>
  <c r="EW101" s="1"/>
  <c r="M100"/>
  <c r="M99"/>
  <c r="M98"/>
  <c r="EW98" s="1"/>
  <c r="M97"/>
  <c r="EW97" s="1"/>
  <c r="M96"/>
  <c r="M95"/>
  <c r="M94"/>
  <c r="EW94" s="1"/>
  <c r="M93"/>
  <c r="EW93" s="1"/>
  <c r="M92"/>
  <c r="M91"/>
  <c r="M90"/>
  <c r="EW90" s="1"/>
  <c r="M89"/>
  <c r="EW89" s="1"/>
  <c r="M88"/>
  <c r="M87"/>
  <c r="M86"/>
  <c r="EW86" s="1"/>
  <c r="M85"/>
  <c r="EW85" s="1"/>
  <c r="M84"/>
  <c r="M83"/>
  <c r="M82"/>
  <c r="EW82" s="1"/>
  <c r="M81"/>
  <c r="EW81" s="1"/>
  <c r="M80"/>
  <c r="M79"/>
  <c r="M78"/>
  <c r="EW78" s="1"/>
  <c r="M77"/>
  <c r="EW77" s="1"/>
  <c r="M76"/>
  <c r="M75"/>
  <c r="M74"/>
  <c r="EW74" s="1"/>
  <c r="M73"/>
  <c r="EW73" s="1"/>
  <c r="M72"/>
  <c r="ET104"/>
  <c r="ET102"/>
  <c r="EM104"/>
  <c r="EO102"/>
  <c r="EO104" s="1"/>
  <c r="EN102"/>
  <c r="EN104" s="1"/>
  <c r="EM102"/>
  <c r="EF104"/>
  <c r="EH102"/>
  <c r="EH104" s="1"/>
  <c r="EG102"/>
  <c r="EG104" s="1"/>
  <c r="EF102"/>
  <c r="DY104"/>
  <c r="EA102"/>
  <c r="EA104" s="1"/>
  <c r="DZ102"/>
  <c r="DZ104" s="1"/>
  <c r="DY102"/>
  <c r="DR104"/>
  <c r="DT102"/>
  <c r="DT104" s="1"/>
  <c r="DS102"/>
  <c r="DS104" s="1"/>
  <c r="DR102"/>
  <c r="DK104"/>
  <c r="DK103" s="1"/>
  <c r="DM102"/>
  <c r="DM104" s="1"/>
  <c r="DL102"/>
  <c r="DL104" s="1"/>
  <c r="DK102"/>
  <c r="DD104"/>
  <c r="DD103" s="1"/>
  <c r="DF102"/>
  <c r="DF104" s="1"/>
  <c r="DE102"/>
  <c r="DE104" s="1"/>
  <c r="DD102"/>
  <c r="CW104"/>
  <c r="CY102"/>
  <c r="CY104" s="1"/>
  <c r="CX102"/>
  <c r="CX104" s="1"/>
  <c r="CW102"/>
  <c r="CP104"/>
  <c r="CP103" s="1"/>
  <c r="CR102"/>
  <c r="CR104" s="1"/>
  <c r="CQ102"/>
  <c r="CQ104" s="1"/>
  <c r="CP102"/>
  <c r="CK104"/>
  <c r="CI104"/>
  <c r="CK102"/>
  <c r="CJ102"/>
  <c r="CJ104" s="1"/>
  <c r="CI102"/>
  <c r="CB104"/>
  <c r="CB103" s="1"/>
  <c r="CD102"/>
  <c r="CD104" s="1"/>
  <c r="CC102"/>
  <c r="CC104" s="1"/>
  <c r="CB102"/>
  <c r="BU104"/>
  <c r="BU103" s="1"/>
  <c r="BW102"/>
  <c r="BW104" s="1"/>
  <c r="BV102"/>
  <c r="BV104" s="1"/>
  <c r="BU102"/>
  <c r="BN104"/>
  <c r="BN103" s="1"/>
  <c r="BP102"/>
  <c r="BP104" s="1"/>
  <c r="BO102"/>
  <c r="BO104" s="1"/>
  <c r="BN102"/>
  <c r="BG104"/>
  <c r="BG103" s="1"/>
  <c r="BI102"/>
  <c r="BI104" s="1"/>
  <c r="BH102"/>
  <c r="BH104" s="1"/>
  <c r="BG102"/>
  <c r="BB104"/>
  <c r="AZ104"/>
  <c r="AZ103" s="1"/>
  <c r="BB102"/>
  <c r="BA102"/>
  <c r="BA104" s="1"/>
  <c r="AZ102"/>
  <c r="AS104"/>
  <c r="AU102"/>
  <c r="AU104" s="1"/>
  <c r="AT102"/>
  <c r="AT104" s="1"/>
  <c r="AS102"/>
  <c r="AL104"/>
  <c r="AL103"/>
  <c r="AN102"/>
  <c r="AN104" s="1"/>
  <c r="AM102"/>
  <c r="AM104" s="1"/>
  <c r="AL102"/>
  <c r="AE104"/>
  <c r="AE103" s="1"/>
  <c r="AG102"/>
  <c r="AG104" s="1"/>
  <c r="AF102"/>
  <c r="AF104" s="1"/>
  <c r="AE102"/>
  <c r="X104"/>
  <c r="X103" s="1"/>
  <c r="Z102"/>
  <c r="Z104" s="1"/>
  <c r="Y102"/>
  <c r="Y104" s="1"/>
  <c r="X102"/>
  <c r="Q104"/>
  <c r="Q103" s="1"/>
  <c r="S102"/>
  <c r="S104" s="1"/>
  <c r="R102"/>
  <c r="R104" s="1"/>
  <c r="Q102"/>
  <c r="K104"/>
  <c r="J104"/>
  <c r="L102"/>
  <c r="L104" s="1"/>
  <c r="K102"/>
  <c r="M102" s="1"/>
  <c r="J102"/>
  <c r="ABZ103" i="13"/>
  <c r="ABZ101"/>
  <c r="ABZ100"/>
  <c r="ABZ99"/>
  <c r="ABY99"/>
  <c r="ABZ98"/>
  <c r="ACA97"/>
  <c r="ABZ97"/>
  <c r="ABZ96"/>
  <c r="ABZ95"/>
  <c r="ABY95"/>
  <c r="ABZ94"/>
  <c r="ABZ93"/>
  <c r="ABZ92"/>
  <c r="ABZ91"/>
  <c r="ABY91"/>
  <c r="ABZ90"/>
  <c r="ABZ89"/>
  <c r="ABZ88"/>
  <c r="ABZ87"/>
  <c r="ABY87"/>
  <c r="ABZ86"/>
  <c r="ABZ85"/>
  <c r="ABZ84"/>
  <c r="ABZ83"/>
  <c r="ABY83"/>
  <c r="ABZ82"/>
  <c r="ACA81"/>
  <c r="ABZ81"/>
  <c r="ABZ80"/>
  <c r="ABZ79"/>
  <c r="ABY79"/>
  <c r="ABZ78"/>
  <c r="ABZ77"/>
  <c r="ABZ76"/>
  <c r="ABZ75"/>
  <c r="ABY75"/>
  <c r="ABZ74"/>
  <c r="ACA73"/>
  <c r="ABZ73"/>
  <c r="ABZ72"/>
  <c r="ABT101"/>
  <c r="ABT100"/>
  <c r="ABT99"/>
  <c r="ABT98"/>
  <c r="ABT97"/>
  <c r="ABT96"/>
  <c r="ABT95"/>
  <c r="ABT94"/>
  <c r="ABT93"/>
  <c r="ABT92"/>
  <c r="ABT91"/>
  <c r="ABT90"/>
  <c r="ABT89"/>
  <c r="ABT88"/>
  <c r="ABT87"/>
  <c r="ABT86"/>
  <c r="ABT85"/>
  <c r="ABT84"/>
  <c r="ABT83"/>
  <c r="ABT82"/>
  <c r="ABT81"/>
  <c r="ABT80"/>
  <c r="ABT79"/>
  <c r="ABT78"/>
  <c r="ABT77"/>
  <c r="ABT76"/>
  <c r="ABT75"/>
  <c r="ABT74"/>
  <c r="ABT73"/>
  <c r="ABT72"/>
  <c r="ABM101"/>
  <c r="ABM100"/>
  <c r="ABM99"/>
  <c r="ABM98"/>
  <c r="ABM97"/>
  <c r="ABM96"/>
  <c r="ABM95"/>
  <c r="ABM94"/>
  <c r="ABM93"/>
  <c r="ABM92"/>
  <c r="ABM91"/>
  <c r="ABM90"/>
  <c r="ABM89"/>
  <c r="ABM88"/>
  <c r="ABM87"/>
  <c r="ABM86"/>
  <c r="ABM85"/>
  <c r="ABM84"/>
  <c r="ABM83"/>
  <c r="ABM82"/>
  <c r="ABM81"/>
  <c r="ABM80"/>
  <c r="ABM79"/>
  <c r="ABM78"/>
  <c r="ABM77"/>
  <c r="ABM76"/>
  <c r="ABM75"/>
  <c r="ABM74"/>
  <c r="ABM73"/>
  <c r="ABM72"/>
  <c r="ABF101"/>
  <c r="ABF100"/>
  <c r="ABF99"/>
  <c r="ABF98"/>
  <c r="ABF97"/>
  <c r="ABF96"/>
  <c r="ABF95"/>
  <c r="ABF94"/>
  <c r="ABF93"/>
  <c r="ABF92"/>
  <c r="ABF91"/>
  <c r="ABF90"/>
  <c r="ABF89"/>
  <c r="ABF88"/>
  <c r="ABF87"/>
  <c r="ABF86"/>
  <c r="ABF85"/>
  <c r="ABF84"/>
  <c r="ABF83"/>
  <c r="ABF82"/>
  <c r="ABF81"/>
  <c r="ABF80"/>
  <c r="ABF79"/>
  <c r="ABF78"/>
  <c r="ABF77"/>
  <c r="ABF76"/>
  <c r="ABF75"/>
  <c r="ABF74"/>
  <c r="ABF73"/>
  <c r="ABF72"/>
  <c r="AAY101"/>
  <c r="AAY100"/>
  <c r="AAY99"/>
  <c r="AAY98"/>
  <c r="AAY97"/>
  <c r="AAY96"/>
  <c r="AAY95"/>
  <c r="AAY94"/>
  <c r="AAY93"/>
  <c r="AAY92"/>
  <c r="AAY91"/>
  <c r="AAY90"/>
  <c r="AAY89"/>
  <c r="AAY88"/>
  <c r="AAY87"/>
  <c r="AAY86"/>
  <c r="AAY85"/>
  <c r="AAY84"/>
  <c r="AAY83"/>
  <c r="AAY82"/>
  <c r="AAY81"/>
  <c r="AAY80"/>
  <c r="AAY79"/>
  <c r="AAY78"/>
  <c r="AAY77"/>
  <c r="AAY76"/>
  <c r="AAY75"/>
  <c r="AAY74"/>
  <c r="AAY73"/>
  <c r="AAY72"/>
  <c r="AAR101"/>
  <c r="AAR100"/>
  <c r="AAR99"/>
  <c r="AAR98"/>
  <c r="AAR97"/>
  <c r="AAR96"/>
  <c r="AAR95"/>
  <c r="AAR94"/>
  <c r="AAR93"/>
  <c r="AAR92"/>
  <c r="AAR91"/>
  <c r="AAR90"/>
  <c r="AAR89"/>
  <c r="AAR88"/>
  <c r="AAR87"/>
  <c r="AAR86"/>
  <c r="AAR85"/>
  <c r="AAR84"/>
  <c r="AAR83"/>
  <c r="AAR82"/>
  <c r="AAR81"/>
  <c r="AAR80"/>
  <c r="AAR79"/>
  <c r="AAR78"/>
  <c r="AAR77"/>
  <c r="AAR76"/>
  <c r="AAR75"/>
  <c r="AAR74"/>
  <c r="AAR73"/>
  <c r="AAR72"/>
  <c r="AAK101"/>
  <c r="AAK100"/>
  <c r="AAK99"/>
  <c r="AAK98"/>
  <c r="AAK97"/>
  <c r="AAK96"/>
  <c r="AAK95"/>
  <c r="AAK94"/>
  <c r="AAK93"/>
  <c r="AAK92"/>
  <c r="AAK91"/>
  <c r="AAK90"/>
  <c r="AAK89"/>
  <c r="AAK88"/>
  <c r="AAK87"/>
  <c r="AAK86"/>
  <c r="AAK85"/>
  <c r="AAK84"/>
  <c r="AAK83"/>
  <c r="AAK82"/>
  <c r="AAK81"/>
  <c r="AAK80"/>
  <c r="AAK79"/>
  <c r="AAK78"/>
  <c r="AAK77"/>
  <c r="AAK76"/>
  <c r="AAK75"/>
  <c r="AAK74"/>
  <c r="AAK73"/>
  <c r="AAK72"/>
  <c r="AAD101"/>
  <c r="AAD100"/>
  <c r="AAD99"/>
  <c r="AAD98"/>
  <c r="AAD97"/>
  <c r="AAD96"/>
  <c r="AAD95"/>
  <c r="AAD94"/>
  <c r="AAD93"/>
  <c r="AAD92"/>
  <c r="AAD91"/>
  <c r="AAD90"/>
  <c r="AAD89"/>
  <c r="AAD88"/>
  <c r="AAD87"/>
  <c r="AAD86"/>
  <c r="AAD85"/>
  <c r="AAD84"/>
  <c r="AAD83"/>
  <c r="AAD82"/>
  <c r="AAD81"/>
  <c r="AAD80"/>
  <c r="AAD79"/>
  <c r="AAD78"/>
  <c r="AAD77"/>
  <c r="AAD76"/>
  <c r="AAD75"/>
  <c r="AAD74"/>
  <c r="AAD73"/>
  <c r="AAD72"/>
  <c r="ZW101"/>
  <c r="ZW100"/>
  <c r="ZW99"/>
  <c r="ZW98"/>
  <c r="ZW97"/>
  <c r="ZW96"/>
  <c r="ZW95"/>
  <c r="ZW94"/>
  <c r="ZW93"/>
  <c r="ZW92"/>
  <c r="ZW91"/>
  <c r="ZW90"/>
  <c r="ZW89"/>
  <c r="ZW88"/>
  <c r="ZW87"/>
  <c r="ZW86"/>
  <c r="ZW85"/>
  <c r="ZW84"/>
  <c r="ZW83"/>
  <c r="ZW82"/>
  <c r="ZW81"/>
  <c r="ZW80"/>
  <c r="ZW79"/>
  <c r="ZW78"/>
  <c r="ZW77"/>
  <c r="ZW76"/>
  <c r="ZW75"/>
  <c r="ZW74"/>
  <c r="ZW73"/>
  <c r="ZW72"/>
  <c r="ZP101"/>
  <c r="ZP100"/>
  <c r="ZP99"/>
  <c r="ZP98"/>
  <c r="ZP97"/>
  <c r="ZP96"/>
  <c r="ZP95"/>
  <c r="ZP94"/>
  <c r="ZP93"/>
  <c r="ZP92"/>
  <c r="ZP91"/>
  <c r="ZP90"/>
  <c r="ZP89"/>
  <c r="ZP88"/>
  <c r="ZP87"/>
  <c r="ZP86"/>
  <c r="ZP85"/>
  <c r="ZP84"/>
  <c r="ZP83"/>
  <c r="ZP82"/>
  <c r="ZP81"/>
  <c r="ZP80"/>
  <c r="ZP79"/>
  <c r="ZP78"/>
  <c r="ZP77"/>
  <c r="ZP76"/>
  <c r="ZP75"/>
  <c r="ZP74"/>
  <c r="ZP73"/>
  <c r="ZP72"/>
  <c r="ZI101"/>
  <c r="ZI100"/>
  <c r="ZI99"/>
  <c r="ZI98"/>
  <c r="ZI97"/>
  <c r="ZI96"/>
  <c r="ZI95"/>
  <c r="ZI94"/>
  <c r="ZI93"/>
  <c r="ZI92"/>
  <c r="ZI91"/>
  <c r="ZI90"/>
  <c r="ZI89"/>
  <c r="ZI88"/>
  <c r="ZI87"/>
  <c r="ZI86"/>
  <c r="ZI85"/>
  <c r="ZI84"/>
  <c r="ZI83"/>
  <c r="ZI82"/>
  <c r="ZI81"/>
  <c r="ZI80"/>
  <c r="ZI79"/>
  <c r="ZI78"/>
  <c r="ZI77"/>
  <c r="ZI76"/>
  <c r="ZI75"/>
  <c r="ZI74"/>
  <c r="ZI73"/>
  <c r="ZI72"/>
  <c r="ZB101"/>
  <c r="ZB100"/>
  <c r="ZB99"/>
  <c r="ZB98"/>
  <c r="ZB97"/>
  <c r="ZB96"/>
  <c r="ZB95"/>
  <c r="ZB94"/>
  <c r="ZB93"/>
  <c r="ZB92"/>
  <c r="ZB91"/>
  <c r="ZB90"/>
  <c r="ZB89"/>
  <c r="ZB88"/>
  <c r="ZB87"/>
  <c r="ZB86"/>
  <c r="ZB85"/>
  <c r="ZB84"/>
  <c r="ZB83"/>
  <c r="ZB82"/>
  <c r="ZB81"/>
  <c r="ZB80"/>
  <c r="ZB79"/>
  <c r="ZB78"/>
  <c r="ZB77"/>
  <c r="ZB76"/>
  <c r="ZB75"/>
  <c r="ZB74"/>
  <c r="ZB73"/>
  <c r="ZB72"/>
  <c r="YU101"/>
  <c r="YU100"/>
  <c r="YU99"/>
  <c r="YU98"/>
  <c r="YU97"/>
  <c r="YU96"/>
  <c r="YU95"/>
  <c r="YU94"/>
  <c r="YU93"/>
  <c r="YU92"/>
  <c r="YU91"/>
  <c r="YU90"/>
  <c r="YU89"/>
  <c r="YU88"/>
  <c r="YU87"/>
  <c r="YU86"/>
  <c r="YU85"/>
  <c r="YU84"/>
  <c r="YU83"/>
  <c r="YU82"/>
  <c r="YU81"/>
  <c r="YU80"/>
  <c r="YU79"/>
  <c r="YU78"/>
  <c r="YU77"/>
  <c r="YU76"/>
  <c r="YU75"/>
  <c r="YU74"/>
  <c r="YU73"/>
  <c r="YU72"/>
  <c r="YN101"/>
  <c r="YN100"/>
  <c r="YN99"/>
  <c r="YN98"/>
  <c r="YN97"/>
  <c r="YN96"/>
  <c r="YN95"/>
  <c r="YN94"/>
  <c r="YN93"/>
  <c r="YN92"/>
  <c r="YN91"/>
  <c r="YN90"/>
  <c r="YN89"/>
  <c r="YN88"/>
  <c r="YN87"/>
  <c r="YN86"/>
  <c r="YN85"/>
  <c r="YN84"/>
  <c r="YN83"/>
  <c r="YN82"/>
  <c r="YN81"/>
  <c r="YN80"/>
  <c r="YN79"/>
  <c r="YN78"/>
  <c r="YN77"/>
  <c r="YN76"/>
  <c r="YN75"/>
  <c r="YN74"/>
  <c r="YN73"/>
  <c r="YN72"/>
  <c r="YG101"/>
  <c r="YG100"/>
  <c r="YG99"/>
  <c r="YG98"/>
  <c r="YG97"/>
  <c r="YG96"/>
  <c r="YG95"/>
  <c r="YG94"/>
  <c r="YG93"/>
  <c r="YG92"/>
  <c r="YG91"/>
  <c r="YG90"/>
  <c r="YG89"/>
  <c r="YG88"/>
  <c r="YG87"/>
  <c r="YG86"/>
  <c r="YG85"/>
  <c r="YG84"/>
  <c r="YG83"/>
  <c r="YG82"/>
  <c r="YG81"/>
  <c r="YG80"/>
  <c r="YG79"/>
  <c r="YG78"/>
  <c r="YG77"/>
  <c r="YG76"/>
  <c r="YG75"/>
  <c r="YG74"/>
  <c r="YG73"/>
  <c r="YG72"/>
  <c r="XZ101"/>
  <c r="XZ100"/>
  <c r="XZ99"/>
  <c r="XZ98"/>
  <c r="XZ97"/>
  <c r="XZ96"/>
  <c r="XZ95"/>
  <c r="XZ94"/>
  <c r="XZ93"/>
  <c r="XZ92"/>
  <c r="XZ91"/>
  <c r="XZ90"/>
  <c r="XZ89"/>
  <c r="XZ88"/>
  <c r="XZ87"/>
  <c r="XZ86"/>
  <c r="XZ85"/>
  <c r="XZ84"/>
  <c r="XZ83"/>
  <c r="XZ82"/>
  <c r="XZ81"/>
  <c r="XZ80"/>
  <c r="XZ79"/>
  <c r="XZ78"/>
  <c r="XZ77"/>
  <c r="XZ76"/>
  <c r="XZ75"/>
  <c r="XZ74"/>
  <c r="XZ73"/>
  <c r="XZ72"/>
  <c r="XS101"/>
  <c r="XS100"/>
  <c r="XS99"/>
  <c r="XS98"/>
  <c r="XS97"/>
  <c r="XS96"/>
  <c r="XS95"/>
  <c r="XS94"/>
  <c r="XS93"/>
  <c r="XS92"/>
  <c r="XS91"/>
  <c r="XS90"/>
  <c r="XS89"/>
  <c r="XS88"/>
  <c r="XS87"/>
  <c r="XS86"/>
  <c r="XS85"/>
  <c r="XS84"/>
  <c r="XS83"/>
  <c r="XS82"/>
  <c r="XS81"/>
  <c r="XS80"/>
  <c r="XS79"/>
  <c r="XS78"/>
  <c r="XS77"/>
  <c r="XS76"/>
  <c r="XS75"/>
  <c r="XS74"/>
  <c r="XS73"/>
  <c r="XS72"/>
  <c r="XL101"/>
  <c r="XL100"/>
  <c r="XL99"/>
  <c r="XL98"/>
  <c r="XL97"/>
  <c r="XL96"/>
  <c r="XL95"/>
  <c r="XL94"/>
  <c r="XL93"/>
  <c r="XL92"/>
  <c r="XL91"/>
  <c r="XL90"/>
  <c r="XL89"/>
  <c r="XL88"/>
  <c r="XL87"/>
  <c r="XL86"/>
  <c r="XL85"/>
  <c r="XL84"/>
  <c r="XL83"/>
  <c r="XL82"/>
  <c r="XL81"/>
  <c r="XL80"/>
  <c r="XL79"/>
  <c r="XL78"/>
  <c r="XL77"/>
  <c r="XL76"/>
  <c r="XL75"/>
  <c r="XL74"/>
  <c r="XL73"/>
  <c r="XL72"/>
  <c r="XE101"/>
  <c r="XE100"/>
  <c r="XE99"/>
  <c r="XE98"/>
  <c r="XE97"/>
  <c r="XE96"/>
  <c r="XE95"/>
  <c r="XE94"/>
  <c r="XE93"/>
  <c r="XE92"/>
  <c r="XE91"/>
  <c r="XE90"/>
  <c r="XE89"/>
  <c r="XE88"/>
  <c r="XE87"/>
  <c r="XE86"/>
  <c r="XE85"/>
  <c r="XE84"/>
  <c r="XE83"/>
  <c r="XE82"/>
  <c r="XE81"/>
  <c r="XE80"/>
  <c r="XE79"/>
  <c r="XE78"/>
  <c r="XE77"/>
  <c r="XE76"/>
  <c r="XE75"/>
  <c r="XE74"/>
  <c r="XE73"/>
  <c r="XE72"/>
  <c r="WX101"/>
  <c r="WX100"/>
  <c r="WX99"/>
  <c r="WX98"/>
  <c r="WX97"/>
  <c r="WX96"/>
  <c r="WX95"/>
  <c r="WX94"/>
  <c r="WX93"/>
  <c r="WX92"/>
  <c r="WX91"/>
  <c r="WX90"/>
  <c r="WX89"/>
  <c r="WX88"/>
  <c r="WX87"/>
  <c r="WX86"/>
  <c r="WX85"/>
  <c r="WX84"/>
  <c r="WX83"/>
  <c r="WX82"/>
  <c r="WX81"/>
  <c r="WX80"/>
  <c r="WX79"/>
  <c r="WX78"/>
  <c r="WX77"/>
  <c r="WX76"/>
  <c r="WX75"/>
  <c r="WX74"/>
  <c r="WX73"/>
  <c r="WX72"/>
  <c r="WQ101"/>
  <c r="WQ100"/>
  <c r="WQ99"/>
  <c r="WQ98"/>
  <c r="WQ97"/>
  <c r="WQ96"/>
  <c r="WQ95"/>
  <c r="WQ94"/>
  <c r="WQ93"/>
  <c r="WQ92"/>
  <c r="WQ91"/>
  <c r="WQ90"/>
  <c r="WQ89"/>
  <c r="WQ88"/>
  <c r="WQ87"/>
  <c r="WQ86"/>
  <c r="WQ85"/>
  <c r="WQ84"/>
  <c r="WQ83"/>
  <c r="WQ82"/>
  <c r="WQ81"/>
  <c r="WQ80"/>
  <c r="WQ79"/>
  <c r="WQ78"/>
  <c r="WQ77"/>
  <c r="WQ76"/>
  <c r="WQ75"/>
  <c r="WQ74"/>
  <c r="WQ73"/>
  <c r="WQ72"/>
  <c r="WJ101"/>
  <c r="WJ100"/>
  <c r="WJ99"/>
  <c r="WJ98"/>
  <c r="WJ97"/>
  <c r="WJ96"/>
  <c r="WJ95"/>
  <c r="WJ94"/>
  <c r="WJ93"/>
  <c r="WJ92"/>
  <c r="WJ91"/>
  <c r="WJ90"/>
  <c r="WJ89"/>
  <c r="WJ88"/>
  <c r="WJ87"/>
  <c r="WJ86"/>
  <c r="WJ85"/>
  <c r="WJ84"/>
  <c r="WJ83"/>
  <c r="WJ82"/>
  <c r="WJ81"/>
  <c r="WJ80"/>
  <c r="WJ79"/>
  <c r="WJ78"/>
  <c r="WJ77"/>
  <c r="WJ76"/>
  <c r="WJ75"/>
  <c r="WJ74"/>
  <c r="WJ73"/>
  <c r="WJ72"/>
  <c r="WC101"/>
  <c r="WC100"/>
  <c r="WC99"/>
  <c r="WC98"/>
  <c r="WC97"/>
  <c r="WC96"/>
  <c r="WC95"/>
  <c r="WC94"/>
  <c r="WC93"/>
  <c r="WC92"/>
  <c r="WC91"/>
  <c r="WC90"/>
  <c r="WC89"/>
  <c r="WC88"/>
  <c r="WC87"/>
  <c r="WC86"/>
  <c r="WC85"/>
  <c r="WC84"/>
  <c r="WC83"/>
  <c r="WC82"/>
  <c r="WC81"/>
  <c r="WC80"/>
  <c r="WC79"/>
  <c r="WC78"/>
  <c r="WC77"/>
  <c r="WC76"/>
  <c r="WC75"/>
  <c r="WC74"/>
  <c r="WC73"/>
  <c r="WC72"/>
  <c r="VV101"/>
  <c r="VV100"/>
  <c r="VV99"/>
  <c r="VV98"/>
  <c r="VV97"/>
  <c r="VV96"/>
  <c r="VV95"/>
  <c r="VV94"/>
  <c r="VV93"/>
  <c r="VV92"/>
  <c r="VV91"/>
  <c r="VV90"/>
  <c r="VV89"/>
  <c r="VV88"/>
  <c r="VV87"/>
  <c r="VV86"/>
  <c r="VV85"/>
  <c r="VV84"/>
  <c r="VV83"/>
  <c r="VV82"/>
  <c r="VV81"/>
  <c r="VV80"/>
  <c r="VV79"/>
  <c r="VV78"/>
  <c r="VV77"/>
  <c r="VV76"/>
  <c r="VV75"/>
  <c r="VV74"/>
  <c r="VV73"/>
  <c r="VV72"/>
  <c r="VO101"/>
  <c r="VO100"/>
  <c r="VO99"/>
  <c r="VO98"/>
  <c r="VO97"/>
  <c r="VO96"/>
  <c r="VO95"/>
  <c r="VO94"/>
  <c r="VO93"/>
  <c r="VO92"/>
  <c r="VO91"/>
  <c r="VO90"/>
  <c r="VO89"/>
  <c r="VO88"/>
  <c r="VO87"/>
  <c r="VO86"/>
  <c r="VO85"/>
  <c r="VO84"/>
  <c r="VO83"/>
  <c r="VO82"/>
  <c r="VO81"/>
  <c r="VO80"/>
  <c r="VO79"/>
  <c r="VO78"/>
  <c r="VO77"/>
  <c r="VO76"/>
  <c r="VO75"/>
  <c r="VO74"/>
  <c r="VO73"/>
  <c r="VO72"/>
  <c r="VH101"/>
  <c r="VH100"/>
  <c r="VH99"/>
  <c r="VH98"/>
  <c r="VH97"/>
  <c r="VH96"/>
  <c r="VH95"/>
  <c r="VH94"/>
  <c r="VH93"/>
  <c r="VH92"/>
  <c r="VH91"/>
  <c r="VH90"/>
  <c r="VH89"/>
  <c r="VH88"/>
  <c r="VH87"/>
  <c r="VH86"/>
  <c r="VH85"/>
  <c r="VH84"/>
  <c r="VH83"/>
  <c r="VH82"/>
  <c r="VH81"/>
  <c r="VH80"/>
  <c r="VH79"/>
  <c r="VH78"/>
  <c r="VH77"/>
  <c r="VH76"/>
  <c r="VH75"/>
  <c r="VH74"/>
  <c r="VH73"/>
  <c r="VH72"/>
  <c r="VA101"/>
  <c r="VA100"/>
  <c r="VA99"/>
  <c r="VA98"/>
  <c r="VA97"/>
  <c r="VA96"/>
  <c r="VA95"/>
  <c r="VA94"/>
  <c r="VA93"/>
  <c r="VA92"/>
  <c r="VA91"/>
  <c r="VA90"/>
  <c r="VA89"/>
  <c r="VA88"/>
  <c r="VA87"/>
  <c r="VA86"/>
  <c r="VA85"/>
  <c r="VA84"/>
  <c r="VA83"/>
  <c r="VA82"/>
  <c r="VA81"/>
  <c r="VA80"/>
  <c r="VA79"/>
  <c r="VA78"/>
  <c r="VA77"/>
  <c r="VA76"/>
  <c r="VA75"/>
  <c r="VA74"/>
  <c r="VA73"/>
  <c r="VA72"/>
  <c r="UT101"/>
  <c r="UT100"/>
  <c r="UT99"/>
  <c r="UT98"/>
  <c r="UT97"/>
  <c r="UT96"/>
  <c r="UT95"/>
  <c r="UT94"/>
  <c r="UT93"/>
  <c r="UT92"/>
  <c r="UT91"/>
  <c r="UT90"/>
  <c r="UT89"/>
  <c r="UT88"/>
  <c r="UT87"/>
  <c r="UT86"/>
  <c r="UT85"/>
  <c r="UT84"/>
  <c r="UT83"/>
  <c r="UT82"/>
  <c r="UT81"/>
  <c r="UT80"/>
  <c r="UT79"/>
  <c r="UT78"/>
  <c r="UT77"/>
  <c r="UT76"/>
  <c r="UT75"/>
  <c r="UT74"/>
  <c r="UT73"/>
  <c r="UT72"/>
  <c r="UM101"/>
  <c r="UM100"/>
  <c r="UM99"/>
  <c r="UM98"/>
  <c r="UM97"/>
  <c r="UM96"/>
  <c r="UM95"/>
  <c r="UM94"/>
  <c r="UM93"/>
  <c r="UM92"/>
  <c r="UM91"/>
  <c r="UM90"/>
  <c r="UM89"/>
  <c r="UM88"/>
  <c r="UM87"/>
  <c r="UM86"/>
  <c r="UM85"/>
  <c r="UM84"/>
  <c r="UM83"/>
  <c r="UM82"/>
  <c r="UM81"/>
  <c r="UM80"/>
  <c r="UM79"/>
  <c r="UM78"/>
  <c r="UM77"/>
  <c r="UM76"/>
  <c r="UM75"/>
  <c r="UM74"/>
  <c r="UM73"/>
  <c r="UM72"/>
  <c r="UF101"/>
  <c r="UF100"/>
  <c r="UF99"/>
  <c r="UF98"/>
  <c r="UF97"/>
  <c r="UF96"/>
  <c r="UF95"/>
  <c r="UF94"/>
  <c r="UF93"/>
  <c r="UF92"/>
  <c r="UF91"/>
  <c r="UF90"/>
  <c r="UF89"/>
  <c r="UF88"/>
  <c r="UF87"/>
  <c r="UF86"/>
  <c r="UF85"/>
  <c r="UF84"/>
  <c r="UF83"/>
  <c r="UF82"/>
  <c r="UF81"/>
  <c r="UF80"/>
  <c r="UF79"/>
  <c r="UF78"/>
  <c r="UF77"/>
  <c r="UF76"/>
  <c r="UF75"/>
  <c r="UF74"/>
  <c r="UF73"/>
  <c r="UF72"/>
  <c r="TY101"/>
  <c r="TY100"/>
  <c r="TY99"/>
  <c r="TY98"/>
  <c r="TY97"/>
  <c r="TY96"/>
  <c r="TY95"/>
  <c r="TY94"/>
  <c r="TY93"/>
  <c r="TY92"/>
  <c r="TY91"/>
  <c r="TY90"/>
  <c r="TY89"/>
  <c r="TY88"/>
  <c r="TY87"/>
  <c r="TY86"/>
  <c r="TY85"/>
  <c r="TY84"/>
  <c r="TY83"/>
  <c r="TY82"/>
  <c r="TY81"/>
  <c r="TY80"/>
  <c r="TY79"/>
  <c r="TY78"/>
  <c r="TY77"/>
  <c r="TY76"/>
  <c r="TY75"/>
  <c r="TY74"/>
  <c r="TY73"/>
  <c r="TY72"/>
  <c r="TR101"/>
  <c r="TR100"/>
  <c r="TR99"/>
  <c r="TR98"/>
  <c r="TR97"/>
  <c r="TR96"/>
  <c r="TR95"/>
  <c r="TR94"/>
  <c r="TR93"/>
  <c r="TR92"/>
  <c r="TR91"/>
  <c r="TR90"/>
  <c r="TR89"/>
  <c r="TR88"/>
  <c r="TR87"/>
  <c r="TR86"/>
  <c r="TR85"/>
  <c r="TR84"/>
  <c r="TR83"/>
  <c r="TR82"/>
  <c r="TR81"/>
  <c r="TR80"/>
  <c r="TR79"/>
  <c r="TR78"/>
  <c r="TR77"/>
  <c r="TR76"/>
  <c r="TR75"/>
  <c r="TR74"/>
  <c r="TR73"/>
  <c r="TR72"/>
  <c r="TK101"/>
  <c r="TK100"/>
  <c r="TK99"/>
  <c r="TK98"/>
  <c r="TK97"/>
  <c r="TK96"/>
  <c r="TK95"/>
  <c r="TK94"/>
  <c r="TK93"/>
  <c r="TK92"/>
  <c r="TK91"/>
  <c r="TK90"/>
  <c r="TK89"/>
  <c r="TK88"/>
  <c r="TK87"/>
  <c r="TK86"/>
  <c r="TK85"/>
  <c r="TK84"/>
  <c r="TK83"/>
  <c r="TK82"/>
  <c r="TK81"/>
  <c r="TK80"/>
  <c r="TK79"/>
  <c r="TK78"/>
  <c r="TK77"/>
  <c r="TK76"/>
  <c r="TK75"/>
  <c r="TK74"/>
  <c r="TK73"/>
  <c r="TK72"/>
  <c r="TD101"/>
  <c r="TD100"/>
  <c r="TD99"/>
  <c r="TD98"/>
  <c r="TD97"/>
  <c r="TD96"/>
  <c r="TD95"/>
  <c r="TD94"/>
  <c r="TD93"/>
  <c r="TD92"/>
  <c r="TD91"/>
  <c r="TD90"/>
  <c r="TD89"/>
  <c r="TD88"/>
  <c r="TD87"/>
  <c r="TD86"/>
  <c r="TD85"/>
  <c r="TD84"/>
  <c r="TD83"/>
  <c r="TD82"/>
  <c r="TD81"/>
  <c r="TD80"/>
  <c r="TD79"/>
  <c r="TD78"/>
  <c r="TD77"/>
  <c r="TD76"/>
  <c r="TD75"/>
  <c r="TD74"/>
  <c r="TD73"/>
  <c r="TD72"/>
  <c r="SW101"/>
  <c r="SW100"/>
  <c r="SW99"/>
  <c r="SW98"/>
  <c r="SW97"/>
  <c r="SW96"/>
  <c r="SW95"/>
  <c r="SW94"/>
  <c r="SW93"/>
  <c r="SW92"/>
  <c r="SW91"/>
  <c r="SW90"/>
  <c r="SW89"/>
  <c r="SW88"/>
  <c r="SW87"/>
  <c r="SW86"/>
  <c r="SW85"/>
  <c r="SW84"/>
  <c r="SW83"/>
  <c r="SW82"/>
  <c r="SW81"/>
  <c r="SW80"/>
  <c r="SW79"/>
  <c r="SW78"/>
  <c r="SW77"/>
  <c r="SW76"/>
  <c r="SW75"/>
  <c r="SW74"/>
  <c r="SW73"/>
  <c r="SW72"/>
  <c r="SP101"/>
  <c r="SP100"/>
  <c r="SP99"/>
  <c r="SP98"/>
  <c r="SP97"/>
  <c r="SP96"/>
  <c r="SP95"/>
  <c r="SP94"/>
  <c r="SP93"/>
  <c r="SP92"/>
  <c r="SP91"/>
  <c r="SP90"/>
  <c r="SP89"/>
  <c r="SP88"/>
  <c r="SP87"/>
  <c r="SP86"/>
  <c r="SP85"/>
  <c r="SP84"/>
  <c r="SP83"/>
  <c r="SP82"/>
  <c r="SP81"/>
  <c r="SP80"/>
  <c r="SP79"/>
  <c r="SP78"/>
  <c r="SP77"/>
  <c r="SP76"/>
  <c r="SP75"/>
  <c r="SP74"/>
  <c r="SP73"/>
  <c r="SP72"/>
  <c r="SI101"/>
  <c r="SI100"/>
  <c r="SI99"/>
  <c r="SI98"/>
  <c r="SI97"/>
  <c r="SI96"/>
  <c r="SI95"/>
  <c r="SI94"/>
  <c r="SI93"/>
  <c r="SI92"/>
  <c r="SI91"/>
  <c r="SI90"/>
  <c r="SI89"/>
  <c r="SI88"/>
  <c r="SI87"/>
  <c r="SI86"/>
  <c r="SI85"/>
  <c r="SI84"/>
  <c r="SI83"/>
  <c r="SI82"/>
  <c r="SI81"/>
  <c r="SI80"/>
  <c r="SI79"/>
  <c r="SI78"/>
  <c r="SI77"/>
  <c r="SI76"/>
  <c r="SI75"/>
  <c r="SI74"/>
  <c r="SI73"/>
  <c r="SI72"/>
  <c r="SB101"/>
  <c r="SB100"/>
  <c r="SB99"/>
  <c r="SB98"/>
  <c r="SB97"/>
  <c r="SB96"/>
  <c r="SB95"/>
  <c r="SB94"/>
  <c r="SB93"/>
  <c r="SB92"/>
  <c r="SB91"/>
  <c r="SB90"/>
  <c r="SB89"/>
  <c r="SB88"/>
  <c r="SB87"/>
  <c r="SB86"/>
  <c r="SB85"/>
  <c r="SB84"/>
  <c r="SB83"/>
  <c r="SB82"/>
  <c r="SB81"/>
  <c r="SB80"/>
  <c r="SB79"/>
  <c r="SB78"/>
  <c r="SB77"/>
  <c r="SB76"/>
  <c r="SB75"/>
  <c r="SB74"/>
  <c r="SB73"/>
  <c r="SB72"/>
  <c r="RU101"/>
  <c r="RU100"/>
  <c r="RU99"/>
  <c r="RU98"/>
  <c r="RU97"/>
  <c r="RU96"/>
  <c r="RU95"/>
  <c r="RU94"/>
  <c r="RU93"/>
  <c r="RU92"/>
  <c r="RU91"/>
  <c r="RU90"/>
  <c r="RU89"/>
  <c r="RU88"/>
  <c r="RU87"/>
  <c r="RU86"/>
  <c r="RU85"/>
  <c r="RU84"/>
  <c r="RU83"/>
  <c r="RU82"/>
  <c r="RU81"/>
  <c r="RU80"/>
  <c r="RU79"/>
  <c r="RU78"/>
  <c r="RU77"/>
  <c r="RU76"/>
  <c r="RU75"/>
  <c r="RU74"/>
  <c r="RU73"/>
  <c r="RU72"/>
  <c r="RN101"/>
  <c r="RN100"/>
  <c r="RN99"/>
  <c r="RN98"/>
  <c r="RN97"/>
  <c r="RN96"/>
  <c r="RN95"/>
  <c r="RN94"/>
  <c r="RN93"/>
  <c r="RN92"/>
  <c r="RN91"/>
  <c r="RN90"/>
  <c r="RN89"/>
  <c r="RN88"/>
  <c r="RN87"/>
  <c r="RN86"/>
  <c r="RN85"/>
  <c r="RN84"/>
  <c r="RN83"/>
  <c r="RN82"/>
  <c r="RN81"/>
  <c r="RN80"/>
  <c r="RN79"/>
  <c r="RN78"/>
  <c r="RN77"/>
  <c r="RN76"/>
  <c r="RN75"/>
  <c r="RN74"/>
  <c r="RN73"/>
  <c r="RN72"/>
  <c r="RG101"/>
  <c r="RG100"/>
  <c r="RG99"/>
  <c r="RG98"/>
  <c r="RG97"/>
  <c r="RG96"/>
  <c r="RG95"/>
  <c r="RG94"/>
  <c r="RG93"/>
  <c r="RG92"/>
  <c r="RG91"/>
  <c r="RG90"/>
  <c r="RG89"/>
  <c r="RG88"/>
  <c r="RG87"/>
  <c r="RG86"/>
  <c r="RG85"/>
  <c r="RG84"/>
  <c r="RG83"/>
  <c r="RG82"/>
  <c r="RG81"/>
  <c r="RG80"/>
  <c r="RG79"/>
  <c r="RG78"/>
  <c r="RG77"/>
  <c r="RG76"/>
  <c r="RG75"/>
  <c r="RG74"/>
  <c r="RG73"/>
  <c r="RG72"/>
  <c r="QZ101"/>
  <c r="QZ100"/>
  <c r="QZ99"/>
  <c r="QZ98"/>
  <c r="QZ97"/>
  <c r="QZ96"/>
  <c r="QZ95"/>
  <c r="QZ94"/>
  <c r="QZ93"/>
  <c r="QZ92"/>
  <c r="QZ91"/>
  <c r="QZ90"/>
  <c r="QZ89"/>
  <c r="QZ88"/>
  <c r="QZ87"/>
  <c r="QZ86"/>
  <c r="QZ85"/>
  <c r="QZ84"/>
  <c r="QZ83"/>
  <c r="QZ82"/>
  <c r="QZ81"/>
  <c r="QZ80"/>
  <c r="QZ79"/>
  <c r="QZ78"/>
  <c r="QZ77"/>
  <c r="QZ76"/>
  <c r="QZ75"/>
  <c r="QZ74"/>
  <c r="QZ73"/>
  <c r="QZ72"/>
  <c r="QS101"/>
  <c r="QS100"/>
  <c r="QS99"/>
  <c r="QS98"/>
  <c r="QS97"/>
  <c r="QS96"/>
  <c r="QS95"/>
  <c r="QS94"/>
  <c r="QS93"/>
  <c r="QS92"/>
  <c r="QS91"/>
  <c r="QS90"/>
  <c r="QS89"/>
  <c r="QS88"/>
  <c r="QS87"/>
  <c r="QS86"/>
  <c r="QS85"/>
  <c r="QS84"/>
  <c r="QS83"/>
  <c r="QS82"/>
  <c r="QS81"/>
  <c r="QS80"/>
  <c r="QS79"/>
  <c r="QS78"/>
  <c r="QS77"/>
  <c r="QS76"/>
  <c r="QS75"/>
  <c r="QS74"/>
  <c r="QS73"/>
  <c r="QS72"/>
  <c r="QE101"/>
  <c r="QE100"/>
  <c r="QE99"/>
  <c r="QE98"/>
  <c r="QE97"/>
  <c r="QE96"/>
  <c r="QE95"/>
  <c r="QE94"/>
  <c r="QE93"/>
  <c r="QE92"/>
  <c r="QE91"/>
  <c r="QE90"/>
  <c r="QE89"/>
  <c r="QE88"/>
  <c r="QE87"/>
  <c r="QE86"/>
  <c r="QE85"/>
  <c r="QE84"/>
  <c r="QE83"/>
  <c r="QE82"/>
  <c r="QE81"/>
  <c r="QE80"/>
  <c r="QE79"/>
  <c r="QE78"/>
  <c r="QE77"/>
  <c r="QE76"/>
  <c r="QE75"/>
  <c r="QE74"/>
  <c r="QE73"/>
  <c r="QE72"/>
  <c r="QL101"/>
  <c r="QL100"/>
  <c r="QL99"/>
  <c r="QL98"/>
  <c r="QL97"/>
  <c r="QL96"/>
  <c r="QL95"/>
  <c r="QL94"/>
  <c r="QL93"/>
  <c r="QL92"/>
  <c r="QL91"/>
  <c r="QL90"/>
  <c r="QL89"/>
  <c r="QL88"/>
  <c r="QL87"/>
  <c r="QL86"/>
  <c r="QL85"/>
  <c r="QL84"/>
  <c r="QL83"/>
  <c r="QL82"/>
  <c r="QL81"/>
  <c r="QL80"/>
  <c r="QL79"/>
  <c r="QL78"/>
  <c r="QL77"/>
  <c r="QL76"/>
  <c r="QL75"/>
  <c r="QL74"/>
  <c r="QL73"/>
  <c r="QL72"/>
  <c r="PX101"/>
  <c r="PX100"/>
  <c r="PX99"/>
  <c r="PX98"/>
  <c r="PX97"/>
  <c r="PX96"/>
  <c r="PX95"/>
  <c r="PX94"/>
  <c r="PX93"/>
  <c r="PX92"/>
  <c r="PX91"/>
  <c r="PX90"/>
  <c r="PX89"/>
  <c r="PX88"/>
  <c r="PX87"/>
  <c r="PX86"/>
  <c r="PX85"/>
  <c r="PX84"/>
  <c r="PX83"/>
  <c r="PX82"/>
  <c r="PX81"/>
  <c r="PX80"/>
  <c r="PX79"/>
  <c r="PX78"/>
  <c r="PX77"/>
  <c r="PX76"/>
  <c r="PX75"/>
  <c r="PX74"/>
  <c r="PX73"/>
  <c r="PX72"/>
  <c r="PQ101"/>
  <c r="PQ100"/>
  <c r="PQ99"/>
  <c r="PQ98"/>
  <c r="PQ97"/>
  <c r="PQ96"/>
  <c r="PQ95"/>
  <c r="PQ94"/>
  <c r="PQ93"/>
  <c r="PQ92"/>
  <c r="PQ91"/>
  <c r="PQ90"/>
  <c r="PQ89"/>
  <c r="PQ88"/>
  <c r="PQ87"/>
  <c r="PQ86"/>
  <c r="PQ85"/>
  <c r="PQ84"/>
  <c r="PQ83"/>
  <c r="PQ82"/>
  <c r="PQ81"/>
  <c r="PQ80"/>
  <c r="PQ79"/>
  <c r="PQ78"/>
  <c r="PQ77"/>
  <c r="PQ76"/>
  <c r="PQ75"/>
  <c r="PQ74"/>
  <c r="PQ73"/>
  <c r="PQ72"/>
  <c r="PJ101"/>
  <c r="PJ100"/>
  <c r="PJ99"/>
  <c r="PJ98"/>
  <c r="PJ97"/>
  <c r="PJ96"/>
  <c r="PJ95"/>
  <c r="PJ94"/>
  <c r="PJ93"/>
  <c r="PJ92"/>
  <c r="PJ91"/>
  <c r="PJ90"/>
  <c r="PJ89"/>
  <c r="PJ88"/>
  <c r="PJ87"/>
  <c r="PJ86"/>
  <c r="PJ85"/>
  <c r="PJ84"/>
  <c r="PJ83"/>
  <c r="PJ82"/>
  <c r="PJ81"/>
  <c r="PJ80"/>
  <c r="PJ79"/>
  <c r="PJ78"/>
  <c r="PJ77"/>
  <c r="PJ76"/>
  <c r="PJ75"/>
  <c r="PJ74"/>
  <c r="PJ73"/>
  <c r="PJ72"/>
  <c r="PC101"/>
  <c r="PC100"/>
  <c r="PC99"/>
  <c r="PC98"/>
  <c r="PC97"/>
  <c r="PC96"/>
  <c r="PC95"/>
  <c r="PC94"/>
  <c r="PC93"/>
  <c r="PC92"/>
  <c r="PC91"/>
  <c r="PC90"/>
  <c r="PC89"/>
  <c r="PC88"/>
  <c r="PC87"/>
  <c r="PC86"/>
  <c r="PC85"/>
  <c r="PC84"/>
  <c r="PC83"/>
  <c r="PC82"/>
  <c r="PC81"/>
  <c r="PC80"/>
  <c r="PC79"/>
  <c r="PC78"/>
  <c r="PC77"/>
  <c r="PC76"/>
  <c r="PC75"/>
  <c r="PC74"/>
  <c r="PC73"/>
  <c r="PC72"/>
  <c r="OV101"/>
  <c r="OV100"/>
  <c r="OV99"/>
  <c r="OV98"/>
  <c r="OV97"/>
  <c r="OV96"/>
  <c r="OV95"/>
  <c r="OV94"/>
  <c r="OV93"/>
  <c r="OV92"/>
  <c r="OV91"/>
  <c r="OV90"/>
  <c r="OV89"/>
  <c r="OV88"/>
  <c r="OV87"/>
  <c r="OV86"/>
  <c r="OV85"/>
  <c r="OV84"/>
  <c r="OV83"/>
  <c r="OV82"/>
  <c r="OV81"/>
  <c r="OV80"/>
  <c r="OV79"/>
  <c r="OV78"/>
  <c r="OV77"/>
  <c r="OV76"/>
  <c r="OV75"/>
  <c r="OV74"/>
  <c r="OV73"/>
  <c r="OV72"/>
  <c r="OO101"/>
  <c r="OO100"/>
  <c r="OO99"/>
  <c r="OO98"/>
  <c r="OO97"/>
  <c r="OO96"/>
  <c r="OO95"/>
  <c r="OO94"/>
  <c r="OO93"/>
  <c r="OO92"/>
  <c r="OO91"/>
  <c r="OO90"/>
  <c r="OO89"/>
  <c r="OO88"/>
  <c r="OO87"/>
  <c r="OO86"/>
  <c r="OO85"/>
  <c r="OO84"/>
  <c r="OO83"/>
  <c r="OO82"/>
  <c r="OO81"/>
  <c r="OO80"/>
  <c r="OO79"/>
  <c r="OO78"/>
  <c r="OO77"/>
  <c r="OO76"/>
  <c r="OO75"/>
  <c r="OO74"/>
  <c r="OO73"/>
  <c r="OO72"/>
  <c r="OH101"/>
  <c r="OH100"/>
  <c r="OH99"/>
  <c r="OH98"/>
  <c r="OH97"/>
  <c r="OH96"/>
  <c r="OH95"/>
  <c r="OH94"/>
  <c r="OH93"/>
  <c r="OH92"/>
  <c r="OH91"/>
  <c r="OH90"/>
  <c r="OH89"/>
  <c r="OH88"/>
  <c r="OH87"/>
  <c r="OH86"/>
  <c r="OH85"/>
  <c r="OH84"/>
  <c r="OH83"/>
  <c r="OH82"/>
  <c r="OH81"/>
  <c r="OH80"/>
  <c r="OH79"/>
  <c r="OH78"/>
  <c r="OH77"/>
  <c r="OH76"/>
  <c r="OH75"/>
  <c r="OH74"/>
  <c r="OH73"/>
  <c r="OH72"/>
  <c r="NT101"/>
  <c r="NT100"/>
  <c r="NT99"/>
  <c r="NT98"/>
  <c r="NT97"/>
  <c r="NT96"/>
  <c r="NT95"/>
  <c r="NT94"/>
  <c r="NT93"/>
  <c r="NT92"/>
  <c r="NT91"/>
  <c r="NT90"/>
  <c r="NT89"/>
  <c r="NT88"/>
  <c r="NT87"/>
  <c r="NT86"/>
  <c r="NT85"/>
  <c r="NT84"/>
  <c r="NT83"/>
  <c r="NT82"/>
  <c r="NT81"/>
  <c r="NT80"/>
  <c r="NT79"/>
  <c r="NT78"/>
  <c r="NT77"/>
  <c r="NT76"/>
  <c r="NT75"/>
  <c r="NT74"/>
  <c r="NT73"/>
  <c r="NT72"/>
  <c r="NM101"/>
  <c r="NM100"/>
  <c r="NM99"/>
  <c r="NM98"/>
  <c r="NM97"/>
  <c r="NM96"/>
  <c r="NM95"/>
  <c r="NM94"/>
  <c r="NM93"/>
  <c r="NM92"/>
  <c r="NM91"/>
  <c r="NM90"/>
  <c r="NM89"/>
  <c r="NM88"/>
  <c r="NM87"/>
  <c r="NM86"/>
  <c r="NM85"/>
  <c r="NM84"/>
  <c r="NM83"/>
  <c r="NM82"/>
  <c r="NM81"/>
  <c r="NM80"/>
  <c r="NM79"/>
  <c r="NM78"/>
  <c r="NM77"/>
  <c r="NM76"/>
  <c r="NM75"/>
  <c r="NM74"/>
  <c r="NM73"/>
  <c r="NM72"/>
  <c r="NF101"/>
  <c r="NF100"/>
  <c r="NF99"/>
  <c r="NF98"/>
  <c r="NF97"/>
  <c r="NF96"/>
  <c r="NF95"/>
  <c r="NF94"/>
  <c r="NF93"/>
  <c r="NF92"/>
  <c r="NF91"/>
  <c r="NF90"/>
  <c r="NF89"/>
  <c r="NF88"/>
  <c r="NF87"/>
  <c r="NF86"/>
  <c r="NF85"/>
  <c r="NF84"/>
  <c r="NF83"/>
  <c r="NF82"/>
  <c r="NF81"/>
  <c r="NF80"/>
  <c r="NF79"/>
  <c r="NF78"/>
  <c r="NF77"/>
  <c r="NF76"/>
  <c r="NF75"/>
  <c r="NF74"/>
  <c r="NF73"/>
  <c r="NF72"/>
  <c r="MY101"/>
  <c r="MY100"/>
  <c r="MY99"/>
  <c r="MY98"/>
  <c r="MY97"/>
  <c r="MY96"/>
  <c r="MY95"/>
  <c r="MY94"/>
  <c r="MY93"/>
  <c r="MY92"/>
  <c r="MY91"/>
  <c r="MY90"/>
  <c r="MY89"/>
  <c r="MY88"/>
  <c r="MY87"/>
  <c r="MY86"/>
  <c r="MY85"/>
  <c r="MY84"/>
  <c r="MY83"/>
  <c r="MY82"/>
  <c r="MY81"/>
  <c r="MY80"/>
  <c r="MY79"/>
  <c r="MY78"/>
  <c r="MY77"/>
  <c r="MY76"/>
  <c r="MY75"/>
  <c r="MY74"/>
  <c r="MY73"/>
  <c r="MY72"/>
  <c r="MR101"/>
  <c r="MR100"/>
  <c r="MR99"/>
  <c r="MR98"/>
  <c r="MR97"/>
  <c r="MR96"/>
  <c r="MR95"/>
  <c r="MR94"/>
  <c r="MR93"/>
  <c r="MR92"/>
  <c r="MR91"/>
  <c r="MR90"/>
  <c r="MR89"/>
  <c r="MR88"/>
  <c r="MR87"/>
  <c r="MR86"/>
  <c r="MR85"/>
  <c r="MR84"/>
  <c r="MR83"/>
  <c r="MR82"/>
  <c r="MR81"/>
  <c r="MR80"/>
  <c r="MR79"/>
  <c r="MR78"/>
  <c r="MR77"/>
  <c r="MR76"/>
  <c r="MR75"/>
  <c r="MR74"/>
  <c r="MR73"/>
  <c r="MR72"/>
  <c r="MK101"/>
  <c r="MK100"/>
  <c r="MK99"/>
  <c r="MK98"/>
  <c r="MK97"/>
  <c r="MK96"/>
  <c r="MK95"/>
  <c r="MK94"/>
  <c r="MK93"/>
  <c r="MK92"/>
  <c r="MK91"/>
  <c r="MK90"/>
  <c r="MK89"/>
  <c r="MK88"/>
  <c r="MK87"/>
  <c r="MK86"/>
  <c r="MK85"/>
  <c r="MK84"/>
  <c r="MK83"/>
  <c r="MK82"/>
  <c r="MK81"/>
  <c r="MK80"/>
  <c r="MK79"/>
  <c r="MK78"/>
  <c r="MK77"/>
  <c r="MK76"/>
  <c r="MK75"/>
  <c r="MK74"/>
  <c r="MK73"/>
  <c r="MK72"/>
  <c r="MD101"/>
  <c r="MD100"/>
  <c r="MD99"/>
  <c r="MD98"/>
  <c r="MD97"/>
  <c r="MD96"/>
  <c r="MD95"/>
  <c r="MD94"/>
  <c r="MD93"/>
  <c r="MD92"/>
  <c r="MD91"/>
  <c r="MD90"/>
  <c r="MD89"/>
  <c r="MD88"/>
  <c r="MD87"/>
  <c r="MD86"/>
  <c r="MD85"/>
  <c r="MD84"/>
  <c r="MD83"/>
  <c r="MD82"/>
  <c r="MD81"/>
  <c r="MD80"/>
  <c r="MD79"/>
  <c r="MD78"/>
  <c r="MD77"/>
  <c r="MD76"/>
  <c r="MD75"/>
  <c r="MD74"/>
  <c r="MD73"/>
  <c r="MD72"/>
  <c r="LW101"/>
  <c r="LW100"/>
  <c r="LW99"/>
  <c r="LW98"/>
  <c r="LW97"/>
  <c r="LW96"/>
  <c r="LW95"/>
  <c r="LW94"/>
  <c r="LW93"/>
  <c r="LW92"/>
  <c r="LW91"/>
  <c r="LW90"/>
  <c r="LW89"/>
  <c r="LW88"/>
  <c r="LW87"/>
  <c r="LW86"/>
  <c r="LW85"/>
  <c r="LW84"/>
  <c r="LW83"/>
  <c r="LW82"/>
  <c r="LW81"/>
  <c r="LW80"/>
  <c r="LW79"/>
  <c r="LW78"/>
  <c r="LW77"/>
  <c r="LW76"/>
  <c r="LW75"/>
  <c r="LW74"/>
  <c r="LW73"/>
  <c r="LW72"/>
  <c r="LP101"/>
  <c r="ACA101" s="1"/>
  <c r="LP100"/>
  <c r="LP99"/>
  <c r="LP98"/>
  <c r="LP97"/>
  <c r="LP96"/>
  <c r="LP95"/>
  <c r="LP94"/>
  <c r="LP93"/>
  <c r="ACA93" s="1"/>
  <c r="LP92"/>
  <c r="LP91"/>
  <c r="LP90"/>
  <c r="LP89"/>
  <c r="LP88"/>
  <c r="LP87"/>
  <c r="LP86"/>
  <c r="LP85"/>
  <c r="ACA85" s="1"/>
  <c r="LP84"/>
  <c r="LP83"/>
  <c r="LP82"/>
  <c r="LP81"/>
  <c r="LP80"/>
  <c r="LP79"/>
  <c r="LP78"/>
  <c r="LP77"/>
  <c r="ACA77" s="1"/>
  <c r="LP76"/>
  <c r="LP75"/>
  <c r="LP74"/>
  <c r="LP73"/>
  <c r="LP72"/>
  <c r="LI101"/>
  <c r="LI100"/>
  <c r="LI99"/>
  <c r="LI98"/>
  <c r="LI97"/>
  <c r="LI96"/>
  <c r="LI95"/>
  <c r="LI94"/>
  <c r="LI93"/>
  <c r="LI92"/>
  <c r="LI91"/>
  <c r="LI90"/>
  <c r="LI89"/>
  <c r="LI88"/>
  <c r="LI87"/>
  <c r="LI86"/>
  <c r="LI85"/>
  <c r="LI84"/>
  <c r="LI83"/>
  <c r="LI82"/>
  <c r="LI81"/>
  <c r="LI80"/>
  <c r="LI79"/>
  <c r="LI78"/>
  <c r="LI77"/>
  <c r="LI76"/>
  <c r="LI75"/>
  <c r="LI74"/>
  <c r="LI73"/>
  <c r="LI72"/>
  <c r="LB101"/>
  <c r="LB100"/>
  <c r="LB99"/>
  <c r="LB98"/>
  <c r="LB97"/>
  <c r="LB96"/>
  <c r="LB95"/>
  <c r="LB94"/>
  <c r="LB93"/>
  <c r="LB92"/>
  <c r="LB91"/>
  <c r="LB90"/>
  <c r="LB89"/>
  <c r="LB88"/>
  <c r="LB87"/>
  <c r="LB86"/>
  <c r="LB85"/>
  <c r="LB84"/>
  <c r="LB83"/>
  <c r="LB82"/>
  <c r="LB81"/>
  <c r="LB80"/>
  <c r="LB79"/>
  <c r="LB78"/>
  <c r="LB77"/>
  <c r="LB76"/>
  <c r="LB75"/>
  <c r="LB74"/>
  <c r="LB73"/>
  <c r="LB72"/>
  <c r="KU101"/>
  <c r="KU100"/>
  <c r="KU99"/>
  <c r="KU98"/>
  <c r="KU97"/>
  <c r="KU96"/>
  <c r="KU95"/>
  <c r="KU94"/>
  <c r="KU93"/>
  <c r="KU92"/>
  <c r="KU91"/>
  <c r="KU90"/>
  <c r="KU89"/>
  <c r="KU88"/>
  <c r="KU87"/>
  <c r="KU86"/>
  <c r="KU85"/>
  <c r="KU84"/>
  <c r="KU83"/>
  <c r="KU82"/>
  <c r="KU81"/>
  <c r="KU80"/>
  <c r="KU79"/>
  <c r="KU78"/>
  <c r="KU77"/>
  <c r="KU76"/>
  <c r="KU75"/>
  <c r="KU74"/>
  <c r="KU73"/>
  <c r="KU72"/>
  <c r="KN101"/>
  <c r="KN100"/>
  <c r="KN99"/>
  <c r="KN98"/>
  <c r="KN97"/>
  <c r="KN96"/>
  <c r="KN95"/>
  <c r="KN94"/>
  <c r="KN93"/>
  <c r="KN92"/>
  <c r="KN91"/>
  <c r="KN90"/>
  <c r="KN89"/>
  <c r="KN88"/>
  <c r="KN87"/>
  <c r="KN86"/>
  <c r="KN85"/>
  <c r="KN84"/>
  <c r="KN83"/>
  <c r="KN82"/>
  <c r="KN81"/>
  <c r="KN80"/>
  <c r="KN79"/>
  <c r="KN78"/>
  <c r="KN77"/>
  <c r="KN76"/>
  <c r="KN75"/>
  <c r="KN74"/>
  <c r="KN73"/>
  <c r="KN72"/>
  <c r="KG101"/>
  <c r="KG100"/>
  <c r="KG99"/>
  <c r="KG98"/>
  <c r="KG97"/>
  <c r="KG96"/>
  <c r="KG95"/>
  <c r="KG94"/>
  <c r="KG93"/>
  <c r="KG92"/>
  <c r="KG91"/>
  <c r="KG90"/>
  <c r="KG89"/>
  <c r="KG88"/>
  <c r="KG87"/>
  <c r="KG86"/>
  <c r="KG85"/>
  <c r="KG84"/>
  <c r="KG83"/>
  <c r="KG82"/>
  <c r="KG81"/>
  <c r="KG80"/>
  <c r="KG79"/>
  <c r="KG78"/>
  <c r="KG77"/>
  <c r="KG76"/>
  <c r="KG75"/>
  <c r="KG74"/>
  <c r="KG73"/>
  <c r="KG72"/>
  <c r="JZ101"/>
  <c r="JZ100"/>
  <c r="JZ99"/>
  <c r="JZ98"/>
  <c r="JZ97"/>
  <c r="JZ96"/>
  <c r="JZ95"/>
  <c r="JZ94"/>
  <c r="JZ93"/>
  <c r="JZ92"/>
  <c r="JZ91"/>
  <c r="JZ90"/>
  <c r="JZ89"/>
  <c r="JZ88"/>
  <c r="JZ87"/>
  <c r="JZ86"/>
  <c r="JZ85"/>
  <c r="JZ84"/>
  <c r="JZ83"/>
  <c r="JZ82"/>
  <c r="JZ81"/>
  <c r="JZ80"/>
  <c r="JZ79"/>
  <c r="JZ78"/>
  <c r="JZ77"/>
  <c r="JZ76"/>
  <c r="JZ75"/>
  <c r="JZ74"/>
  <c r="JZ73"/>
  <c r="JZ72"/>
  <c r="JS101"/>
  <c r="JS100"/>
  <c r="JS99"/>
  <c r="JS98"/>
  <c r="JS97"/>
  <c r="JS96"/>
  <c r="JS95"/>
  <c r="JS94"/>
  <c r="JS93"/>
  <c r="JS92"/>
  <c r="JS91"/>
  <c r="JS90"/>
  <c r="JS89"/>
  <c r="JS88"/>
  <c r="JS87"/>
  <c r="JS86"/>
  <c r="JS85"/>
  <c r="JS84"/>
  <c r="JS83"/>
  <c r="JS82"/>
  <c r="JS81"/>
  <c r="JS80"/>
  <c r="JS79"/>
  <c r="JS78"/>
  <c r="JS77"/>
  <c r="JS76"/>
  <c r="JS75"/>
  <c r="JS74"/>
  <c r="JS73"/>
  <c r="JS72"/>
  <c r="JL101"/>
  <c r="JL100"/>
  <c r="JL99"/>
  <c r="JL98"/>
  <c r="JL97"/>
  <c r="JL96"/>
  <c r="JL95"/>
  <c r="JL94"/>
  <c r="JL93"/>
  <c r="JL92"/>
  <c r="JL91"/>
  <c r="JL90"/>
  <c r="JL89"/>
  <c r="JL88"/>
  <c r="JL87"/>
  <c r="JL86"/>
  <c r="JL85"/>
  <c r="JL84"/>
  <c r="JL83"/>
  <c r="JL82"/>
  <c r="JL81"/>
  <c r="JL80"/>
  <c r="JL79"/>
  <c r="JL78"/>
  <c r="JL77"/>
  <c r="JL76"/>
  <c r="JL75"/>
  <c r="JL74"/>
  <c r="JL73"/>
  <c r="JL72"/>
  <c r="JE101"/>
  <c r="JE100"/>
  <c r="JE99"/>
  <c r="JE98"/>
  <c r="JE97"/>
  <c r="JE96"/>
  <c r="JE95"/>
  <c r="JE94"/>
  <c r="JE93"/>
  <c r="JE92"/>
  <c r="JE91"/>
  <c r="JE90"/>
  <c r="JE89"/>
  <c r="JE88"/>
  <c r="JE87"/>
  <c r="JE86"/>
  <c r="JE85"/>
  <c r="JE84"/>
  <c r="JE83"/>
  <c r="JE82"/>
  <c r="JE81"/>
  <c r="JE80"/>
  <c r="JE79"/>
  <c r="JE78"/>
  <c r="JE77"/>
  <c r="JE76"/>
  <c r="JE75"/>
  <c r="JE74"/>
  <c r="JE73"/>
  <c r="JE72"/>
  <c r="IX101"/>
  <c r="IX100"/>
  <c r="IX99"/>
  <c r="IX98"/>
  <c r="IX97"/>
  <c r="IX96"/>
  <c r="IX95"/>
  <c r="IX94"/>
  <c r="IX93"/>
  <c r="IX92"/>
  <c r="IX91"/>
  <c r="IX90"/>
  <c r="IX89"/>
  <c r="IX88"/>
  <c r="IX87"/>
  <c r="IX86"/>
  <c r="IX85"/>
  <c r="IX84"/>
  <c r="IX83"/>
  <c r="IX82"/>
  <c r="IX81"/>
  <c r="IX80"/>
  <c r="IX79"/>
  <c r="IX78"/>
  <c r="IX77"/>
  <c r="IX76"/>
  <c r="IX75"/>
  <c r="IX74"/>
  <c r="IX73"/>
  <c r="IX72"/>
  <c r="IO101"/>
  <c r="IQ101" s="1"/>
  <c r="IO100"/>
  <c r="IQ100" s="1"/>
  <c r="IO99"/>
  <c r="IO98"/>
  <c r="IO97"/>
  <c r="IQ97" s="1"/>
  <c r="IO96"/>
  <c r="IQ96" s="1"/>
  <c r="IO95"/>
  <c r="IO94"/>
  <c r="IO93"/>
  <c r="IQ93" s="1"/>
  <c r="IO92"/>
  <c r="IQ92" s="1"/>
  <c r="IO91"/>
  <c r="IO90"/>
  <c r="IO89"/>
  <c r="IQ89" s="1"/>
  <c r="IO88"/>
  <c r="IQ88" s="1"/>
  <c r="IO87"/>
  <c r="IO86"/>
  <c r="IO85"/>
  <c r="IQ85" s="1"/>
  <c r="IO84"/>
  <c r="IQ84" s="1"/>
  <c r="IO83"/>
  <c r="IO82"/>
  <c r="IO81"/>
  <c r="IQ81" s="1"/>
  <c r="IO80"/>
  <c r="IQ80" s="1"/>
  <c r="IO79"/>
  <c r="IO78"/>
  <c r="IO77"/>
  <c r="IQ77" s="1"/>
  <c r="IO76"/>
  <c r="IQ76" s="1"/>
  <c r="IO75"/>
  <c r="IO74"/>
  <c r="IO73"/>
  <c r="IQ73" s="1"/>
  <c r="IO72"/>
  <c r="IQ99"/>
  <c r="IQ98"/>
  <c r="IQ95"/>
  <c r="IQ94"/>
  <c r="IQ91"/>
  <c r="IQ90"/>
  <c r="IQ87"/>
  <c r="IQ86"/>
  <c r="IQ83"/>
  <c r="IQ82"/>
  <c r="IQ79"/>
  <c r="IQ78"/>
  <c r="IQ75"/>
  <c r="IQ74"/>
  <c r="IJ101"/>
  <c r="IJ100"/>
  <c r="IJ99"/>
  <c r="IJ98"/>
  <c r="IJ97"/>
  <c r="IJ96"/>
  <c r="IJ95"/>
  <c r="IJ94"/>
  <c r="IJ93"/>
  <c r="IJ92"/>
  <c r="IJ91"/>
  <c r="IJ90"/>
  <c r="IJ89"/>
  <c r="IJ88"/>
  <c r="IJ87"/>
  <c r="IJ86"/>
  <c r="IJ85"/>
  <c r="IJ84"/>
  <c r="IJ83"/>
  <c r="IJ82"/>
  <c r="IJ81"/>
  <c r="IJ80"/>
  <c r="IJ79"/>
  <c r="IJ78"/>
  <c r="IJ77"/>
  <c r="IJ76"/>
  <c r="IJ75"/>
  <c r="IJ74"/>
  <c r="IJ73"/>
  <c r="IJ72"/>
  <c r="IC101"/>
  <c r="IC100"/>
  <c r="IC99"/>
  <c r="IC98"/>
  <c r="IC97"/>
  <c r="IC96"/>
  <c r="IC95"/>
  <c r="IC94"/>
  <c r="IC93"/>
  <c r="IC92"/>
  <c r="IC91"/>
  <c r="IC90"/>
  <c r="IC89"/>
  <c r="IC88"/>
  <c r="IC87"/>
  <c r="IC86"/>
  <c r="IC85"/>
  <c r="IC84"/>
  <c r="IC83"/>
  <c r="IC82"/>
  <c r="IC81"/>
  <c r="IC80"/>
  <c r="IC79"/>
  <c r="IC78"/>
  <c r="IC77"/>
  <c r="IC76"/>
  <c r="IC75"/>
  <c r="IC74"/>
  <c r="IC73"/>
  <c r="IC72"/>
  <c r="HV101"/>
  <c r="HV100"/>
  <c r="HV99"/>
  <c r="HV98"/>
  <c r="HV97"/>
  <c r="HV96"/>
  <c r="HV95"/>
  <c r="HV94"/>
  <c r="HV93"/>
  <c r="HV92"/>
  <c r="HV91"/>
  <c r="HV90"/>
  <c r="HV89"/>
  <c r="HV88"/>
  <c r="HV87"/>
  <c r="HV86"/>
  <c r="HV85"/>
  <c r="HV84"/>
  <c r="HV83"/>
  <c r="HV82"/>
  <c r="HV81"/>
  <c r="HV80"/>
  <c r="HV79"/>
  <c r="HV78"/>
  <c r="HV77"/>
  <c r="HV76"/>
  <c r="HV75"/>
  <c r="HV74"/>
  <c r="HV73"/>
  <c r="HV72"/>
  <c r="HO101"/>
  <c r="HO100"/>
  <c r="HO99"/>
  <c r="HO98"/>
  <c r="HO97"/>
  <c r="HO96"/>
  <c r="HO95"/>
  <c r="HO94"/>
  <c r="HO93"/>
  <c r="HO92"/>
  <c r="HO91"/>
  <c r="HO90"/>
  <c r="HO89"/>
  <c r="HO88"/>
  <c r="HO87"/>
  <c r="HO86"/>
  <c r="HO85"/>
  <c r="HO84"/>
  <c r="HO83"/>
  <c r="HO82"/>
  <c r="HO81"/>
  <c r="HO80"/>
  <c r="HO79"/>
  <c r="HO78"/>
  <c r="HO77"/>
  <c r="HO76"/>
  <c r="HO75"/>
  <c r="HO74"/>
  <c r="HO73"/>
  <c r="HO72"/>
  <c r="HH101"/>
  <c r="HH100"/>
  <c r="HH99"/>
  <c r="HH98"/>
  <c r="HH97"/>
  <c r="HH96"/>
  <c r="HH95"/>
  <c r="HH94"/>
  <c r="HH93"/>
  <c r="HH92"/>
  <c r="HH91"/>
  <c r="HH90"/>
  <c r="HH89"/>
  <c r="HH88"/>
  <c r="HH87"/>
  <c r="HH86"/>
  <c r="HH85"/>
  <c r="HH84"/>
  <c r="HH83"/>
  <c r="HH82"/>
  <c r="HH81"/>
  <c r="HH80"/>
  <c r="HH79"/>
  <c r="HH78"/>
  <c r="HH77"/>
  <c r="HH76"/>
  <c r="HH75"/>
  <c r="HH74"/>
  <c r="HH73"/>
  <c r="HH72"/>
  <c r="HA101"/>
  <c r="HA100"/>
  <c r="HA99"/>
  <c r="HA98"/>
  <c r="HA97"/>
  <c r="HA96"/>
  <c r="HA95"/>
  <c r="HA94"/>
  <c r="HA93"/>
  <c r="HA92"/>
  <c r="HA91"/>
  <c r="HA90"/>
  <c r="HA89"/>
  <c r="HA88"/>
  <c r="HA87"/>
  <c r="HA86"/>
  <c r="HA85"/>
  <c r="HA84"/>
  <c r="HA83"/>
  <c r="HA82"/>
  <c r="HA81"/>
  <c r="HA80"/>
  <c r="HA79"/>
  <c r="HA78"/>
  <c r="HA77"/>
  <c r="HA76"/>
  <c r="HA75"/>
  <c r="HA74"/>
  <c r="HA73"/>
  <c r="HA72"/>
  <c r="GT101"/>
  <c r="GT100"/>
  <c r="GT99"/>
  <c r="GT98"/>
  <c r="GT97"/>
  <c r="GT96"/>
  <c r="GT95"/>
  <c r="GT94"/>
  <c r="GT93"/>
  <c r="GT92"/>
  <c r="GT91"/>
  <c r="GT90"/>
  <c r="GT89"/>
  <c r="GT88"/>
  <c r="GT87"/>
  <c r="GT86"/>
  <c r="GT85"/>
  <c r="GT84"/>
  <c r="GT83"/>
  <c r="GT82"/>
  <c r="GT81"/>
  <c r="GT80"/>
  <c r="GT79"/>
  <c r="GT78"/>
  <c r="GT77"/>
  <c r="GT76"/>
  <c r="GT75"/>
  <c r="GT74"/>
  <c r="GT73"/>
  <c r="GT72"/>
  <c r="GM101"/>
  <c r="GM100"/>
  <c r="GM99"/>
  <c r="GM98"/>
  <c r="GM97"/>
  <c r="GM96"/>
  <c r="GM95"/>
  <c r="GM94"/>
  <c r="GM93"/>
  <c r="GM92"/>
  <c r="GM91"/>
  <c r="GM90"/>
  <c r="GM89"/>
  <c r="GM88"/>
  <c r="GM87"/>
  <c r="GM86"/>
  <c r="GM85"/>
  <c r="GM84"/>
  <c r="GM83"/>
  <c r="GM82"/>
  <c r="GM81"/>
  <c r="GM80"/>
  <c r="GM79"/>
  <c r="GM78"/>
  <c r="GM77"/>
  <c r="GM76"/>
  <c r="GM75"/>
  <c r="GM74"/>
  <c r="GM73"/>
  <c r="GM72"/>
  <c r="GF101"/>
  <c r="GF100"/>
  <c r="GF99"/>
  <c r="GF98"/>
  <c r="GF97"/>
  <c r="GF96"/>
  <c r="GF95"/>
  <c r="GF94"/>
  <c r="GF93"/>
  <c r="GF92"/>
  <c r="GF91"/>
  <c r="GF90"/>
  <c r="GF89"/>
  <c r="GF88"/>
  <c r="GF87"/>
  <c r="GF86"/>
  <c r="GF85"/>
  <c r="GF84"/>
  <c r="GF83"/>
  <c r="GF82"/>
  <c r="GF81"/>
  <c r="GF80"/>
  <c r="GF79"/>
  <c r="GF78"/>
  <c r="GF77"/>
  <c r="GF76"/>
  <c r="GF75"/>
  <c r="GF74"/>
  <c r="GF73"/>
  <c r="GF72"/>
  <c r="FY101"/>
  <c r="FY100"/>
  <c r="FY99"/>
  <c r="FY98"/>
  <c r="FY97"/>
  <c r="FY96"/>
  <c r="FY95"/>
  <c r="FY94"/>
  <c r="FY93"/>
  <c r="FY92"/>
  <c r="FY91"/>
  <c r="FY90"/>
  <c r="FY89"/>
  <c r="FY88"/>
  <c r="FY87"/>
  <c r="FY86"/>
  <c r="FY85"/>
  <c r="FY84"/>
  <c r="FY83"/>
  <c r="FY82"/>
  <c r="FY81"/>
  <c r="FY80"/>
  <c r="FY79"/>
  <c r="FY78"/>
  <c r="FY77"/>
  <c r="FY76"/>
  <c r="FY75"/>
  <c r="FY74"/>
  <c r="FY73"/>
  <c r="FY72"/>
  <c r="FR101"/>
  <c r="FR100"/>
  <c r="FR99"/>
  <c r="FR98"/>
  <c r="FR97"/>
  <c r="FR96"/>
  <c r="FR95"/>
  <c r="FR94"/>
  <c r="FR93"/>
  <c r="FR92"/>
  <c r="FR91"/>
  <c r="FR90"/>
  <c r="FR89"/>
  <c r="FR88"/>
  <c r="FR87"/>
  <c r="FR86"/>
  <c r="FR85"/>
  <c r="FR84"/>
  <c r="FR83"/>
  <c r="FR82"/>
  <c r="FR81"/>
  <c r="FR80"/>
  <c r="FR79"/>
  <c r="FR78"/>
  <c r="FR77"/>
  <c r="FR76"/>
  <c r="FR75"/>
  <c r="FR74"/>
  <c r="FR73"/>
  <c r="FR72"/>
  <c r="FK101"/>
  <c r="FK100"/>
  <c r="FK99"/>
  <c r="FK98"/>
  <c r="FK97"/>
  <c r="FK96"/>
  <c r="FK95"/>
  <c r="FK94"/>
  <c r="FK93"/>
  <c r="FK92"/>
  <c r="FK91"/>
  <c r="FK90"/>
  <c r="FK89"/>
  <c r="FK88"/>
  <c r="FK87"/>
  <c r="FK86"/>
  <c r="FK85"/>
  <c r="FK84"/>
  <c r="FK83"/>
  <c r="FK82"/>
  <c r="FK81"/>
  <c r="FK80"/>
  <c r="FK79"/>
  <c r="FK78"/>
  <c r="FK77"/>
  <c r="FK76"/>
  <c r="FK75"/>
  <c r="FK74"/>
  <c r="FK73"/>
  <c r="FK72"/>
  <c r="FD101"/>
  <c r="FD100"/>
  <c r="FD99"/>
  <c r="FD98"/>
  <c r="FD97"/>
  <c r="FD96"/>
  <c r="FD95"/>
  <c r="FD94"/>
  <c r="FD93"/>
  <c r="FD92"/>
  <c r="FD91"/>
  <c r="FD90"/>
  <c r="FD89"/>
  <c r="FD88"/>
  <c r="FD87"/>
  <c r="FD86"/>
  <c r="FD85"/>
  <c r="FD84"/>
  <c r="FD83"/>
  <c r="FD82"/>
  <c r="FD81"/>
  <c r="FD80"/>
  <c r="FD79"/>
  <c r="FD78"/>
  <c r="FD77"/>
  <c r="FD76"/>
  <c r="FD75"/>
  <c r="FD74"/>
  <c r="FD73"/>
  <c r="FD72"/>
  <c r="EU101"/>
  <c r="EU100"/>
  <c r="EU99"/>
  <c r="EW99" s="1"/>
  <c r="EU98"/>
  <c r="EW98" s="1"/>
  <c r="EU97"/>
  <c r="EU96"/>
  <c r="EU95"/>
  <c r="EU94"/>
  <c r="EW94" s="1"/>
  <c r="EU93"/>
  <c r="EU92"/>
  <c r="EU91"/>
  <c r="EU90"/>
  <c r="EW90" s="1"/>
  <c r="EU89"/>
  <c r="EU88"/>
  <c r="EU87"/>
  <c r="EW87" s="1"/>
  <c r="EU86"/>
  <c r="EW86" s="1"/>
  <c r="EU85"/>
  <c r="EU84"/>
  <c r="EU83"/>
  <c r="EW83" s="1"/>
  <c r="EU82"/>
  <c r="EW82" s="1"/>
  <c r="EU81"/>
  <c r="EU80"/>
  <c r="EU79"/>
  <c r="EU78"/>
  <c r="EW78" s="1"/>
  <c r="EU77"/>
  <c r="EU76"/>
  <c r="EU75"/>
  <c r="EU74"/>
  <c r="EW74" s="1"/>
  <c r="EU73"/>
  <c r="EU72"/>
  <c r="EW101"/>
  <c r="EW100"/>
  <c r="EW97"/>
  <c r="EW96"/>
  <c r="EW95"/>
  <c r="EW93"/>
  <c r="EW92"/>
  <c r="EW91"/>
  <c r="EW89"/>
  <c r="EW88"/>
  <c r="EW85"/>
  <c r="EW84"/>
  <c r="EW81"/>
  <c r="EW80"/>
  <c r="EW79"/>
  <c r="EW77"/>
  <c r="EW76"/>
  <c r="EW75"/>
  <c r="EW73"/>
  <c r="EN101"/>
  <c r="ABY101" s="1"/>
  <c r="EN100"/>
  <c r="EN99"/>
  <c r="EP99" s="1"/>
  <c r="EN98"/>
  <c r="EN97"/>
  <c r="ABY97" s="1"/>
  <c r="EN96"/>
  <c r="EN95"/>
  <c r="EN94"/>
  <c r="EN93"/>
  <c r="ABY93" s="1"/>
  <c r="EN92"/>
  <c r="EN91"/>
  <c r="EN90"/>
  <c r="EN89"/>
  <c r="ABY89" s="1"/>
  <c r="EN88"/>
  <c r="EN87"/>
  <c r="EP87" s="1"/>
  <c r="EN86"/>
  <c r="EN85"/>
  <c r="ABY85" s="1"/>
  <c r="EN84"/>
  <c r="EN83"/>
  <c r="EP83" s="1"/>
  <c r="EN82"/>
  <c r="EN81"/>
  <c r="ABY81" s="1"/>
  <c r="EN80"/>
  <c r="EN79"/>
  <c r="EN78"/>
  <c r="EN77"/>
  <c r="ABY77" s="1"/>
  <c r="EN76"/>
  <c r="EN75"/>
  <c r="EN74"/>
  <c r="EN73"/>
  <c r="ABY73" s="1"/>
  <c r="EN72"/>
  <c r="EP101"/>
  <c r="EP100"/>
  <c r="EP97"/>
  <c r="EP96"/>
  <c r="EP95"/>
  <c r="EP93"/>
  <c r="EP92"/>
  <c r="EP91"/>
  <c r="EP89"/>
  <c r="ACA89" s="1"/>
  <c r="EP88"/>
  <c r="EP85"/>
  <c r="EP84"/>
  <c r="EP81"/>
  <c r="EP80"/>
  <c r="EP79"/>
  <c r="EP77"/>
  <c r="EP76"/>
  <c r="EP75"/>
  <c r="EP73"/>
  <c r="EI101"/>
  <c r="EI100"/>
  <c r="EI99"/>
  <c r="EI98"/>
  <c r="EI97"/>
  <c r="EI96"/>
  <c r="EI95"/>
  <c r="EI94"/>
  <c r="EI93"/>
  <c r="EI92"/>
  <c r="EI91"/>
  <c r="EI90"/>
  <c r="EI89"/>
  <c r="EI88"/>
  <c r="EI87"/>
  <c r="EI86"/>
  <c r="EI85"/>
  <c r="EI84"/>
  <c r="EI83"/>
  <c r="EI82"/>
  <c r="EI81"/>
  <c r="EI80"/>
  <c r="EI79"/>
  <c r="EI78"/>
  <c r="EI77"/>
  <c r="EI76"/>
  <c r="EI75"/>
  <c r="EI74"/>
  <c r="EI73"/>
  <c r="EI72"/>
  <c r="EB101"/>
  <c r="EB100"/>
  <c r="EB99"/>
  <c r="EB98"/>
  <c r="EB97"/>
  <c r="EB96"/>
  <c r="EB95"/>
  <c r="EB94"/>
  <c r="EB93"/>
  <c r="EB92"/>
  <c r="EB91"/>
  <c r="EB90"/>
  <c r="EB89"/>
  <c r="EB88"/>
  <c r="EB87"/>
  <c r="EB86"/>
  <c r="EB85"/>
  <c r="EB84"/>
  <c r="EB83"/>
  <c r="EB82"/>
  <c r="EB81"/>
  <c r="EB80"/>
  <c r="EB79"/>
  <c r="EB78"/>
  <c r="EB77"/>
  <c r="EB76"/>
  <c r="EB75"/>
  <c r="EB74"/>
  <c r="EB73"/>
  <c r="EB72"/>
  <c r="DU101"/>
  <c r="DU100"/>
  <c r="DU99"/>
  <c r="DU98"/>
  <c r="DU97"/>
  <c r="DU96"/>
  <c r="DU95"/>
  <c r="DU94"/>
  <c r="DU93"/>
  <c r="DU92"/>
  <c r="DU91"/>
  <c r="DU90"/>
  <c r="DU89"/>
  <c r="DU88"/>
  <c r="DU87"/>
  <c r="DU86"/>
  <c r="DU85"/>
  <c r="DU84"/>
  <c r="DU83"/>
  <c r="DU82"/>
  <c r="DU81"/>
  <c r="DU80"/>
  <c r="DU79"/>
  <c r="DU78"/>
  <c r="DU77"/>
  <c r="DU76"/>
  <c r="DU75"/>
  <c r="DU74"/>
  <c r="DU73"/>
  <c r="DU72"/>
  <c r="DN101"/>
  <c r="DN100"/>
  <c r="DN99"/>
  <c r="DN98"/>
  <c r="DN97"/>
  <c r="DN96"/>
  <c r="DN95"/>
  <c r="DN94"/>
  <c r="DN93"/>
  <c r="DN92"/>
  <c r="DN91"/>
  <c r="DN90"/>
  <c r="DN89"/>
  <c r="DN88"/>
  <c r="DN87"/>
  <c r="DN86"/>
  <c r="DN85"/>
  <c r="DN84"/>
  <c r="DN83"/>
  <c r="DN82"/>
  <c r="DN81"/>
  <c r="DN80"/>
  <c r="DN79"/>
  <c r="DN78"/>
  <c r="DN77"/>
  <c r="DN76"/>
  <c r="DN75"/>
  <c r="DN74"/>
  <c r="DN73"/>
  <c r="DN72"/>
  <c r="DG101"/>
  <c r="DG100"/>
  <c r="DG99"/>
  <c r="DG98"/>
  <c r="DG97"/>
  <c r="DG96"/>
  <c r="DG95"/>
  <c r="DG94"/>
  <c r="DG93"/>
  <c r="DG92"/>
  <c r="DG91"/>
  <c r="DG90"/>
  <c r="DG89"/>
  <c r="DG88"/>
  <c r="DG87"/>
  <c r="DG86"/>
  <c r="DG85"/>
  <c r="DG84"/>
  <c r="DG83"/>
  <c r="DG82"/>
  <c r="DG81"/>
  <c r="DG80"/>
  <c r="DG79"/>
  <c r="DG78"/>
  <c r="DG77"/>
  <c r="DG76"/>
  <c r="DG75"/>
  <c r="DG74"/>
  <c r="DG73"/>
  <c r="DG72"/>
  <c r="CZ101"/>
  <c r="CZ100"/>
  <c r="CZ99"/>
  <c r="CZ98"/>
  <c r="CZ97"/>
  <c r="CZ96"/>
  <c r="CZ95"/>
  <c r="CZ94"/>
  <c r="CZ93"/>
  <c r="CZ92"/>
  <c r="CZ91"/>
  <c r="CZ90"/>
  <c r="CZ89"/>
  <c r="CZ88"/>
  <c r="CZ87"/>
  <c r="CZ86"/>
  <c r="CZ85"/>
  <c r="CZ84"/>
  <c r="CZ83"/>
  <c r="CZ82"/>
  <c r="CZ81"/>
  <c r="CZ80"/>
  <c r="CZ79"/>
  <c r="CZ78"/>
  <c r="CZ77"/>
  <c r="CZ76"/>
  <c r="CZ75"/>
  <c r="CZ74"/>
  <c r="CZ73"/>
  <c r="CZ72"/>
  <c r="CS101"/>
  <c r="CS100"/>
  <c r="CS99"/>
  <c r="CS98"/>
  <c r="CS97"/>
  <c r="CS96"/>
  <c r="CS95"/>
  <c r="CS94"/>
  <c r="CS93"/>
  <c r="CS92"/>
  <c r="CS91"/>
  <c r="CS90"/>
  <c r="CS89"/>
  <c r="CS88"/>
  <c r="CS87"/>
  <c r="CS86"/>
  <c r="CS85"/>
  <c r="CS84"/>
  <c r="CS83"/>
  <c r="CS82"/>
  <c r="CS81"/>
  <c r="CS80"/>
  <c r="CS79"/>
  <c r="CS78"/>
  <c r="CS77"/>
  <c r="CS76"/>
  <c r="CS75"/>
  <c r="CS74"/>
  <c r="CS73"/>
  <c r="CS72"/>
  <c r="CL101"/>
  <c r="CL100"/>
  <c r="CL99"/>
  <c r="CL98"/>
  <c r="CL97"/>
  <c r="CL96"/>
  <c r="CL95"/>
  <c r="CL94"/>
  <c r="CL93"/>
  <c r="CL92"/>
  <c r="CL91"/>
  <c r="CL90"/>
  <c r="CL89"/>
  <c r="CL88"/>
  <c r="CL87"/>
  <c r="CL86"/>
  <c r="CL85"/>
  <c r="CL84"/>
  <c r="CL83"/>
  <c r="CL82"/>
  <c r="CL81"/>
  <c r="CL80"/>
  <c r="CL79"/>
  <c r="CL78"/>
  <c r="CL77"/>
  <c r="CL76"/>
  <c r="CL75"/>
  <c r="CL74"/>
  <c r="CL73"/>
  <c r="CL72"/>
  <c r="CE101"/>
  <c r="CE100"/>
  <c r="CE99"/>
  <c r="CE98"/>
  <c r="CE97"/>
  <c r="CE96"/>
  <c r="CE95"/>
  <c r="CE94"/>
  <c r="CE93"/>
  <c r="CE92"/>
  <c r="CE91"/>
  <c r="CE90"/>
  <c r="CE89"/>
  <c r="CE88"/>
  <c r="CE87"/>
  <c r="CE86"/>
  <c r="CE85"/>
  <c r="CE84"/>
  <c r="CE83"/>
  <c r="CE82"/>
  <c r="CE81"/>
  <c r="CE80"/>
  <c r="CE79"/>
  <c r="CE78"/>
  <c r="CE77"/>
  <c r="CE76"/>
  <c r="CE75"/>
  <c r="CE74"/>
  <c r="CE73"/>
  <c r="CE72"/>
  <c r="BX101"/>
  <c r="BX100"/>
  <c r="BX99"/>
  <c r="BX98"/>
  <c r="BX97"/>
  <c r="BX96"/>
  <c r="BX95"/>
  <c r="BX94"/>
  <c r="BX93"/>
  <c r="BX92"/>
  <c r="BX91"/>
  <c r="BX90"/>
  <c r="BX89"/>
  <c r="BX88"/>
  <c r="BX87"/>
  <c r="BX86"/>
  <c r="BX85"/>
  <c r="BX84"/>
  <c r="BX83"/>
  <c r="BX82"/>
  <c r="BX81"/>
  <c r="BX80"/>
  <c r="BX79"/>
  <c r="BX78"/>
  <c r="BX77"/>
  <c r="BX76"/>
  <c r="BX75"/>
  <c r="BX74"/>
  <c r="BX73"/>
  <c r="BX72"/>
  <c r="BQ101"/>
  <c r="BQ100"/>
  <c r="BQ99"/>
  <c r="BQ98"/>
  <c r="BQ97"/>
  <c r="BQ96"/>
  <c r="BQ95"/>
  <c r="BQ94"/>
  <c r="BQ93"/>
  <c r="BQ92"/>
  <c r="BQ91"/>
  <c r="BQ90"/>
  <c r="BQ89"/>
  <c r="BQ88"/>
  <c r="BQ87"/>
  <c r="BQ86"/>
  <c r="BQ85"/>
  <c r="BQ84"/>
  <c r="BQ83"/>
  <c r="BQ82"/>
  <c r="BQ81"/>
  <c r="BQ80"/>
  <c r="BQ79"/>
  <c r="BQ78"/>
  <c r="BQ77"/>
  <c r="BQ76"/>
  <c r="BQ75"/>
  <c r="BQ74"/>
  <c r="BQ73"/>
  <c r="BQ72"/>
  <c r="BJ101"/>
  <c r="BJ100"/>
  <c r="BJ99"/>
  <c r="BJ98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M101"/>
  <c r="M100"/>
  <c r="ACA100" s="1"/>
  <c r="M99"/>
  <c r="M98"/>
  <c r="M97"/>
  <c r="M96"/>
  <c r="ACA96" s="1"/>
  <c r="M95"/>
  <c r="M94"/>
  <c r="M93"/>
  <c r="M92"/>
  <c r="ACA92" s="1"/>
  <c r="M91"/>
  <c r="ACA91" s="1"/>
  <c r="M90"/>
  <c r="M89"/>
  <c r="M88"/>
  <c r="ACA88" s="1"/>
  <c r="M87"/>
  <c r="M86"/>
  <c r="M85"/>
  <c r="M84"/>
  <c r="ACA84" s="1"/>
  <c r="M83"/>
  <c r="M82"/>
  <c r="M81"/>
  <c r="M80"/>
  <c r="ACA80" s="1"/>
  <c r="M79"/>
  <c r="ACA79" s="1"/>
  <c r="M78"/>
  <c r="M77"/>
  <c r="M76"/>
  <c r="ACA76" s="1"/>
  <c r="M75"/>
  <c r="ACA75" s="1"/>
  <c r="M74"/>
  <c r="M73"/>
  <c r="M72"/>
  <c r="ABX104"/>
  <c r="ABX103" s="1"/>
  <c r="ABX102"/>
  <c r="ABQ104"/>
  <c r="ABS102"/>
  <c r="ABS104" s="1"/>
  <c r="ABR102"/>
  <c r="ABR104" s="1"/>
  <c r="ABQ102"/>
  <c r="ABJ104"/>
  <c r="ABL102"/>
  <c r="ABL104" s="1"/>
  <c r="ABK102"/>
  <c r="ABK104" s="1"/>
  <c r="ABJ102"/>
  <c r="ABC104"/>
  <c r="ABE102"/>
  <c r="ABD102"/>
  <c r="ABD104" s="1"/>
  <c r="ABC102"/>
  <c r="AAX104"/>
  <c r="AAV104"/>
  <c r="AAX102"/>
  <c r="AAW102"/>
  <c r="AAW104" s="1"/>
  <c r="AAV102"/>
  <c r="AAO104"/>
  <c r="AAO103" s="1"/>
  <c r="AAQ102"/>
  <c r="AAQ104" s="1"/>
  <c r="AAP102"/>
  <c r="AAP104" s="1"/>
  <c r="AAO102"/>
  <c r="AAH104"/>
  <c r="AAH103" s="1"/>
  <c r="AAJ102"/>
  <c r="AAJ104" s="1"/>
  <c r="AAI102"/>
  <c r="AAI104" s="1"/>
  <c r="AAH102"/>
  <c r="AAA104"/>
  <c r="AAA103" s="1"/>
  <c r="AAC102"/>
  <c r="AAC104" s="1"/>
  <c r="AAB102"/>
  <c r="AAB104" s="1"/>
  <c r="AAA102"/>
  <c r="ZT104"/>
  <c r="ZT103" s="1"/>
  <c r="ZV102"/>
  <c r="ZV104" s="1"/>
  <c r="ZU102"/>
  <c r="ZU104" s="1"/>
  <c r="ZT102"/>
  <c r="ZM104"/>
  <c r="ZM103" s="1"/>
  <c r="ZO102"/>
  <c r="ZO104" s="1"/>
  <c r="ZN102"/>
  <c r="ZN104" s="1"/>
  <c r="ZM102"/>
  <c r="ZH104"/>
  <c r="ZF104"/>
  <c r="ZH102"/>
  <c r="ZG102"/>
  <c r="ZG104" s="1"/>
  <c r="ZF102"/>
  <c r="ZF103" s="1"/>
  <c r="YY104"/>
  <c r="ZA102"/>
  <c r="ZA104" s="1"/>
  <c r="YZ102"/>
  <c r="YZ104" s="1"/>
  <c r="YY102"/>
  <c r="YY103" s="1"/>
  <c r="YR104"/>
  <c r="YT102"/>
  <c r="YT104" s="1"/>
  <c r="YS102"/>
  <c r="YS104" s="1"/>
  <c r="YR102"/>
  <c r="YK104"/>
  <c r="YM102"/>
  <c r="YM104" s="1"/>
  <c r="YL102"/>
  <c r="YL104" s="1"/>
  <c r="YK102"/>
  <c r="YD104"/>
  <c r="YF102"/>
  <c r="YF104" s="1"/>
  <c r="YE102"/>
  <c r="YE104" s="1"/>
  <c r="YD102"/>
  <c r="XW104"/>
  <c r="XW103" s="1"/>
  <c r="XY102"/>
  <c r="XY104" s="1"/>
  <c r="XX102"/>
  <c r="XX104" s="1"/>
  <c r="XW102"/>
  <c r="XR104"/>
  <c r="XP104"/>
  <c r="XR102"/>
  <c r="XQ102"/>
  <c r="XQ104" s="1"/>
  <c r="XP102"/>
  <c r="XK104"/>
  <c r="XI104"/>
  <c r="XK102"/>
  <c r="XJ102"/>
  <c r="XJ104" s="1"/>
  <c r="XI102"/>
  <c r="XI103" s="1"/>
  <c r="XB104"/>
  <c r="XD102"/>
  <c r="XD104" s="1"/>
  <c r="XC102"/>
  <c r="XC104" s="1"/>
  <c r="XB102"/>
  <c r="XB103" s="1"/>
  <c r="WU104"/>
  <c r="WW102"/>
  <c r="WW104" s="1"/>
  <c r="WV102"/>
  <c r="WV104" s="1"/>
  <c r="WU102"/>
  <c r="WN104"/>
  <c r="WP102"/>
  <c r="WP104" s="1"/>
  <c r="WO102"/>
  <c r="WO104" s="1"/>
  <c r="WN102"/>
  <c r="WG104"/>
  <c r="WI102"/>
  <c r="WI104" s="1"/>
  <c r="WH102"/>
  <c r="WH104" s="1"/>
  <c r="WG102"/>
  <c r="VZ104"/>
  <c r="WB102"/>
  <c r="WB104" s="1"/>
  <c r="WA102"/>
  <c r="WA104" s="1"/>
  <c r="VZ102"/>
  <c r="VS104"/>
  <c r="VU102"/>
  <c r="VU104" s="1"/>
  <c r="VT102"/>
  <c r="VT104" s="1"/>
  <c r="VS102"/>
  <c r="VL104"/>
  <c r="VL103" s="1"/>
  <c r="VN102"/>
  <c r="VN104" s="1"/>
  <c r="VM102"/>
  <c r="VM104" s="1"/>
  <c r="VL102"/>
  <c r="VE104"/>
  <c r="VE103" s="1"/>
  <c r="VG102"/>
  <c r="VG104" s="1"/>
  <c r="VF102"/>
  <c r="VF104" s="1"/>
  <c r="VE102"/>
  <c r="UZ104"/>
  <c r="UX104"/>
  <c r="UZ102"/>
  <c r="UY102"/>
  <c r="UY104" s="1"/>
  <c r="UX102"/>
  <c r="UX103" s="1"/>
  <c r="UQ104"/>
  <c r="US102"/>
  <c r="US104" s="1"/>
  <c r="UR102"/>
  <c r="UR104" s="1"/>
  <c r="UQ102"/>
  <c r="UL104"/>
  <c r="UJ104"/>
  <c r="UL102"/>
  <c r="UK102"/>
  <c r="UK104" s="1"/>
  <c r="UJ102"/>
  <c r="UJ103" s="1"/>
  <c r="UC104"/>
  <c r="UE102"/>
  <c r="UE104" s="1"/>
  <c r="UD102"/>
  <c r="UD104" s="1"/>
  <c r="UC102"/>
  <c r="TV104"/>
  <c r="TX102"/>
  <c r="TX104" s="1"/>
  <c r="TW102"/>
  <c r="TW104" s="1"/>
  <c r="TV102"/>
  <c r="TV103" s="1"/>
  <c r="TO104"/>
  <c r="TQ102"/>
  <c r="TQ104" s="1"/>
  <c r="TP102"/>
  <c r="TP104" s="1"/>
  <c r="TO102"/>
  <c r="TH104"/>
  <c r="TJ102"/>
  <c r="TJ104" s="1"/>
  <c r="TI102"/>
  <c r="TI104" s="1"/>
  <c r="TH102"/>
  <c r="TA104"/>
  <c r="TC102"/>
  <c r="TC104" s="1"/>
  <c r="TB102"/>
  <c r="TB104" s="1"/>
  <c r="TA102"/>
  <c r="SV104"/>
  <c r="ST104"/>
  <c r="SV102"/>
  <c r="SU102"/>
  <c r="SU104" s="1"/>
  <c r="ST102"/>
  <c r="SM104"/>
  <c r="SM103" s="1"/>
  <c r="SO102"/>
  <c r="SO104" s="1"/>
  <c r="SN102"/>
  <c r="SM102"/>
  <c r="SF104"/>
  <c r="SH102"/>
  <c r="SH104" s="1"/>
  <c r="SG102"/>
  <c r="SG104" s="1"/>
  <c r="SF102"/>
  <c r="RY104"/>
  <c r="SA102"/>
  <c r="SA104" s="1"/>
  <c r="RZ102"/>
  <c r="RZ104" s="1"/>
  <c r="RY102"/>
  <c r="RR104"/>
  <c r="RR103" s="1"/>
  <c r="RT102"/>
  <c r="RT104" s="1"/>
  <c r="RS102"/>
  <c r="RS104" s="1"/>
  <c r="RR102"/>
  <c r="RK104"/>
  <c r="RM102"/>
  <c r="RM104" s="1"/>
  <c r="RL102"/>
  <c r="RL104" s="1"/>
  <c r="RK102"/>
  <c r="RD104"/>
  <c r="RD103" s="1"/>
  <c r="RF102"/>
  <c r="RF104" s="1"/>
  <c r="RE102"/>
  <c r="RE104" s="1"/>
  <c r="RD102"/>
  <c r="QY104"/>
  <c r="QW104"/>
  <c r="QY102"/>
  <c r="QX102"/>
  <c r="QX104" s="1"/>
  <c r="QW102"/>
  <c r="QP104"/>
  <c r="QP103" s="1"/>
  <c r="QR102"/>
  <c r="QR104" s="1"/>
  <c r="QQ102"/>
  <c r="QQ104" s="1"/>
  <c r="QP102"/>
  <c r="QI104"/>
  <c r="QI103" s="1"/>
  <c r="QK102"/>
  <c r="QK104" s="1"/>
  <c r="QJ102"/>
  <c r="QJ104" s="1"/>
  <c r="QI102"/>
  <c r="QD104"/>
  <c r="QB104"/>
  <c r="QD102"/>
  <c r="QC102"/>
  <c r="QC104" s="1"/>
  <c r="QB102"/>
  <c r="QB103" s="1"/>
  <c r="PU104"/>
  <c r="PW102"/>
  <c r="PW104" s="1"/>
  <c r="PV102"/>
  <c r="PV104" s="1"/>
  <c r="PU102"/>
  <c r="PN104"/>
  <c r="PP102"/>
  <c r="PP104" s="1"/>
  <c r="PO102"/>
  <c r="PO104" s="1"/>
  <c r="PN102"/>
  <c r="PG104"/>
  <c r="PI102"/>
  <c r="PI104" s="1"/>
  <c r="PH102"/>
  <c r="PH104" s="1"/>
  <c r="PG102"/>
  <c r="OZ104"/>
  <c r="PB102"/>
  <c r="PB104" s="1"/>
  <c r="PA102"/>
  <c r="PA104" s="1"/>
  <c r="OZ102"/>
  <c r="OS104"/>
  <c r="OU102"/>
  <c r="OU104" s="1"/>
  <c r="OT102"/>
  <c r="OT104" s="1"/>
  <c r="OS102"/>
  <c r="OL104"/>
  <c r="ON102"/>
  <c r="ON104" s="1"/>
  <c r="OM102"/>
  <c r="OM104" s="1"/>
  <c r="OL102"/>
  <c r="OE104"/>
  <c r="OG102"/>
  <c r="OG104" s="1"/>
  <c r="OF102"/>
  <c r="OF104" s="1"/>
  <c r="OE102"/>
  <c r="NX104"/>
  <c r="NX103" s="1"/>
  <c r="NZ102"/>
  <c r="NZ104" s="1"/>
  <c r="NY102"/>
  <c r="NY104" s="1"/>
  <c r="NX102"/>
  <c r="NQ104"/>
  <c r="NQ103" s="1"/>
  <c r="NS102"/>
  <c r="NS104" s="1"/>
  <c r="NR102"/>
  <c r="NR104" s="1"/>
  <c r="NQ102"/>
  <c r="NJ104"/>
  <c r="NJ103" s="1"/>
  <c r="NL102"/>
  <c r="NL104" s="1"/>
  <c r="NK102"/>
  <c r="NK104" s="1"/>
  <c r="NJ102"/>
  <c r="NC104"/>
  <c r="NC103" s="1"/>
  <c r="NE102"/>
  <c r="NE104" s="1"/>
  <c r="ND102"/>
  <c r="NC102"/>
  <c r="MV104"/>
  <c r="MX102"/>
  <c r="MX104" s="1"/>
  <c r="MW102"/>
  <c r="MW104" s="1"/>
  <c r="MV102"/>
  <c r="MO104"/>
  <c r="MO103" s="1"/>
  <c r="MQ102"/>
  <c r="MQ104" s="1"/>
  <c r="MP102"/>
  <c r="MP104" s="1"/>
  <c r="MO102"/>
  <c r="MJ104"/>
  <c r="MH104"/>
  <c r="MJ102"/>
  <c r="MI102"/>
  <c r="MI104" s="1"/>
  <c r="MH102"/>
  <c r="MA104"/>
  <c r="MA103" s="1"/>
  <c r="MC102"/>
  <c r="MC104" s="1"/>
  <c r="MB102"/>
  <c r="MB104" s="1"/>
  <c r="MA102"/>
  <c r="LT104"/>
  <c r="LT103" s="1"/>
  <c r="LV102"/>
  <c r="LV104" s="1"/>
  <c r="LU102"/>
  <c r="LU104" s="1"/>
  <c r="LT102"/>
  <c r="LM104"/>
  <c r="LM103" s="1"/>
  <c r="LO102"/>
  <c r="LO104" s="1"/>
  <c r="LN102"/>
  <c r="LN104" s="1"/>
  <c r="LM102"/>
  <c r="LH104"/>
  <c r="LF104"/>
  <c r="LH102"/>
  <c r="LG102"/>
  <c r="LF102"/>
  <c r="LF103" s="1"/>
  <c r="LG103" s="1"/>
  <c r="ABY103" s="1"/>
  <c r="KY104"/>
  <c r="LA102"/>
  <c r="LA104" s="1"/>
  <c r="KZ102"/>
  <c r="KZ104" s="1"/>
  <c r="KY102"/>
  <c r="KR104"/>
  <c r="KT102"/>
  <c r="KT104" s="1"/>
  <c r="KS102"/>
  <c r="KS104" s="1"/>
  <c r="KR102"/>
  <c r="KR103" s="1"/>
  <c r="KK104"/>
  <c r="KM102"/>
  <c r="KM104" s="1"/>
  <c r="KL102"/>
  <c r="KL104" s="1"/>
  <c r="KK102"/>
  <c r="KD104"/>
  <c r="KF102"/>
  <c r="KF104" s="1"/>
  <c r="KE102"/>
  <c r="KE104" s="1"/>
  <c r="KD102"/>
  <c r="JW104"/>
  <c r="JY102"/>
  <c r="JY104" s="1"/>
  <c r="JX102"/>
  <c r="JX104" s="1"/>
  <c r="JW102"/>
  <c r="JP104"/>
  <c r="JR102"/>
  <c r="JR104" s="1"/>
  <c r="JQ102"/>
  <c r="JQ104" s="1"/>
  <c r="JP102"/>
  <c r="JI104"/>
  <c r="JL102"/>
  <c r="JK102"/>
  <c r="JK104" s="1"/>
  <c r="JJ102"/>
  <c r="JJ104" s="1"/>
  <c r="JI102"/>
  <c r="JB104"/>
  <c r="JD102"/>
  <c r="JD104" s="1"/>
  <c r="JC102"/>
  <c r="JC104" s="1"/>
  <c r="JB102"/>
  <c r="IU104"/>
  <c r="IW102"/>
  <c r="IW104" s="1"/>
  <c r="IV102"/>
  <c r="IV104" s="1"/>
  <c r="IU102"/>
  <c r="IN104"/>
  <c r="IN103" s="1"/>
  <c r="IP102"/>
  <c r="IP104" s="1"/>
  <c r="IN102"/>
  <c r="IG104"/>
  <c r="IG103" s="1"/>
  <c r="II102"/>
  <c r="II104" s="1"/>
  <c r="IH102"/>
  <c r="IH104" s="1"/>
  <c r="IG102"/>
  <c r="HZ104"/>
  <c r="HZ103" s="1"/>
  <c r="IB102"/>
  <c r="IB104" s="1"/>
  <c r="IA102"/>
  <c r="IA104" s="1"/>
  <c r="HZ102"/>
  <c r="HS104"/>
  <c r="HS103" s="1"/>
  <c r="HU102"/>
  <c r="HU104" s="1"/>
  <c r="HT102"/>
  <c r="HT104" s="1"/>
  <c r="HS102"/>
  <c r="HL104"/>
  <c r="HL103" s="1"/>
  <c r="HN102"/>
  <c r="HN104" s="1"/>
  <c r="HM102"/>
  <c r="HM104" s="1"/>
  <c r="HL102"/>
  <c r="HE104"/>
  <c r="HE103" s="1"/>
  <c r="HG102"/>
  <c r="HG104" s="1"/>
  <c r="HF102"/>
  <c r="HF104" s="1"/>
  <c r="HE102"/>
  <c r="GX104"/>
  <c r="GX103" s="1"/>
  <c r="GZ102"/>
  <c r="GZ104" s="1"/>
  <c r="GY102"/>
  <c r="GY104" s="1"/>
  <c r="GX102"/>
  <c r="GQ104"/>
  <c r="GT102"/>
  <c r="GS102"/>
  <c r="GS104" s="1"/>
  <c r="GR102"/>
  <c r="GR104" s="1"/>
  <c r="GQ102"/>
  <c r="GJ104"/>
  <c r="GL102"/>
  <c r="GL104" s="1"/>
  <c r="GK102"/>
  <c r="GK104" s="1"/>
  <c r="GJ102"/>
  <c r="GC104"/>
  <c r="GE102"/>
  <c r="GE104" s="1"/>
  <c r="GD102"/>
  <c r="GC102"/>
  <c r="FV104"/>
  <c r="FX102"/>
  <c r="FX104" s="1"/>
  <c r="FW102"/>
  <c r="FW104" s="1"/>
  <c r="FV102"/>
  <c r="FO104"/>
  <c r="FQ102"/>
  <c r="FQ104" s="1"/>
  <c r="FP102"/>
  <c r="FP104" s="1"/>
  <c r="FO102"/>
  <c r="FH104"/>
  <c r="FJ102"/>
  <c r="FJ104" s="1"/>
  <c r="FI102"/>
  <c r="FI104" s="1"/>
  <c r="FH102"/>
  <c r="FA104"/>
  <c r="FC102"/>
  <c r="FC104" s="1"/>
  <c r="FB102"/>
  <c r="FB104" s="1"/>
  <c r="FA102"/>
  <c r="ET104"/>
  <c r="EV102"/>
  <c r="EV104" s="1"/>
  <c r="ET102"/>
  <c r="EM104"/>
  <c r="EM103" s="1"/>
  <c r="EO102"/>
  <c r="EO104" s="1"/>
  <c r="EM102"/>
  <c r="EF104"/>
  <c r="EF103" s="1"/>
  <c r="EH102"/>
  <c r="EH104" s="1"/>
  <c r="EG102"/>
  <c r="EG104" s="1"/>
  <c r="EF102"/>
  <c r="DY104"/>
  <c r="DY103" s="1"/>
  <c r="EA102"/>
  <c r="EA104" s="1"/>
  <c r="DZ102"/>
  <c r="DZ104" s="1"/>
  <c r="DY102"/>
  <c r="DR104"/>
  <c r="DU102"/>
  <c r="DT102"/>
  <c r="DT104" s="1"/>
  <c r="DS102"/>
  <c r="DS104" s="1"/>
  <c r="DR102"/>
  <c r="DM104"/>
  <c r="DK104"/>
  <c r="DM102"/>
  <c r="DL102"/>
  <c r="DL104" s="1"/>
  <c r="DK102"/>
  <c r="DK103" s="1"/>
  <c r="DD104"/>
  <c r="DF102"/>
  <c r="DF104" s="1"/>
  <c r="DE102"/>
  <c r="DE104" s="1"/>
  <c r="DD102"/>
  <c r="CW104"/>
  <c r="CY102"/>
  <c r="CY104" s="1"/>
  <c r="CX102"/>
  <c r="CX104" s="1"/>
  <c r="CW102"/>
  <c r="CP104"/>
  <c r="CR102"/>
  <c r="CR104" s="1"/>
  <c r="CQ102"/>
  <c r="CQ104" s="1"/>
  <c r="CP102"/>
  <c r="CI104"/>
  <c r="CK102"/>
  <c r="CK104" s="1"/>
  <c r="CJ102"/>
  <c r="CJ104" s="1"/>
  <c r="CI102"/>
  <c r="CB104"/>
  <c r="CD102"/>
  <c r="CD104" s="1"/>
  <c r="CC102"/>
  <c r="CC104" s="1"/>
  <c r="CB102"/>
  <c r="BU104"/>
  <c r="BW102"/>
  <c r="BW104" s="1"/>
  <c r="BV102"/>
  <c r="BV104" s="1"/>
  <c r="BU102"/>
  <c r="BN104"/>
  <c r="BN103" s="1"/>
  <c r="BP102"/>
  <c r="BP104" s="1"/>
  <c r="BO102"/>
  <c r="BO104" s="1"/>
  <c r="BN102"/>
  <c r="BG104"/>
  <c r="BG103" s="1"/>
  <c r="BI102"/>
  <c r="BI104" s="1"/>
  <c r="BH102"/>
  <c r="BH104" s="1"/>
  <c r="BG102"/>
  <c r="BB104"/>
  <c r="AZ104"/>
  <c r="BB102"/>
  <c r="BA102"/>
  <c r="BA104" s="1"/>
  <c r="AZ102"/>
  <c r="AS104"/>
  <c r="AU102"/>
  <c r="AU104" s="1"/>
  <c r="AT102"/>
  <c r="AT104" s="1"/>
  <c r="AS102"/>
  <c r="AS103" s="1"/>
  <c r="AL104"/>
  <c r="AN102"/>
  <c r="AN104" s="1"/>
  <c r="AM102"/>
  <c r="AM104" s="1"/>
  <c r="AL102"/>
  <c r="AE104"/>
  <c r="AG102"/>
  <c r="AG104" s="1"/>
  <c r="AF102"/>
  <c r="AF104" s="1"/>
  <c r="AE102"/>
  <c r="Z104"/>
  <c r="X104"/>
  <c r="Z102"/>
  <c r="Y102"/>
  <c r="Y104" s="1"/>
  <c r="X102"/>
  <c r="S104"/>
  <c r="Q104"/>
  <c r="S102"/>
  <c r="R102"/>
  <c r="R104" s="1"/>
  <c r="Q102"/>
  <c r="Q103" s="1"/>
  <c r="J104"/>
  <c r="L102"/>
  <c r="L104" s="1"/>
  <c r="K102"/>
  <c r="K104" s="1"/>
  <c r="J102"/>
  <c r="BD103" i="8"/>
  <c r="BC104"/>
  <c r="BC102"/>
  <c r="BE101"/>
  <c r="BE100"/>
  <c r="BE99"/>
  <c r="BE98"/>
  <c r="BE97"/>
  <c r="BE96"/>
  <c r="BE95"/>
  <c r="BE94"/>
  <c r="BE93"/>
  <c r="BE92"/>
  <c r="BD92"/>
  <c r="BE91"/>
  <c r="BE90"/>
  <c r="BE89"/>
  <c r="BE88"/>
  <c r="BD88"/>
  <c r="BE87"/>
  <c r="BE86"/>
  <c r="BE85"/>
  <c r="BE84"/>
  <c r="BE83"/>
  <c r="BE82"/>
  <c r="BE81"/>
  <c r="BE80"/>
  <c r="BE79"/>
  <c r="BE78"/>
  <c r="BE77"/>
  <c r="BE76"/>
  <c r="BE75"/>
  <c r="BE74"/>
  <c r="BE73"/>
  <c r="BE72"/>
  <c r="BE37"/>
  <c r="BD37"/>
  <c r="AY101"/>
  <c r="AY100"/>
  <c r="AY99"/>
  <c r="AY98"/>
  <c r="AY97"/>
  <c r="AY96"/>
  <c r="AY95"/>
  <c r="AY94"/>
  <c r="AY93"/>
  <c r="AY92"/>
  <c r="AY91"/>
  <c r="AY90"/>
  <c r="AY89"/>
  <c r="AY88"/>
  <c r="AY87"/>
  <c r="AY86"/>
  <c r="AY85"/>
  <c r="AY84"/>
  <c r="AY83"/>
  <c r="AY82"/>
  <c r="AY81"/>
  <c r="AY80"/>
  <c r="AY79"/>
  <c r="AY78"/>
  <c r="AY77"/>
  <c r="AY76"/>
  <c r="AY75"/>
  <c r="AY74"/>
  <c r="AY73"/>
  <c r="AY72"/>
  <c r="AR93"/>
  <c r="AR89"/>
  <c r="AR85"/>
  <c r="AR77"/>
  <c r="AR72"/>
  <c r="AP95"/>
  <c r="AR95" s="1"/>
  <c r="AP93"/>
  <c r="AP92"/>
  <c r="AR92" s="1"/>
  <c r="AP91"/>
  <c r="AR91" s="1"/>
  <c r="AP90"/>
  <c r="AR90" s="1"/>
  <c r="AP89"/>
  <c r="AP88"/>
  <c r="AR88" s="1"/>
  <c r="AP87"/>
  <c r="AR87" s="1"/>
  <c r="AP86"/>
  <c r="AR86" s="1"/>
  <c r="AP85"/>
  <c r="AP84"/>
  <c r="AR84" s="1"/>
  <c r="AP83"/>
  <c r="AP82"/>
  <c r="AR82" s="1"/>
  <c r="AP81"/>
  <c r="AR81" s="1"/>
  <c r="AP80"/>
  <c r="AR80" s="1"/>
  <c r="AP79"/>
  <c r="AP78"/>
  <c r="AR78" s="1"/>
  <c r="AP77"/>
  <c r="AP76"/>
  <c r="AR76" s="1"/>
  <c r="AP75"/>
  <c r="AP73"/>
  <c r="AR73" s="1"/>
  <c r="AP72"/>
  <c r="AO101"/>
  <c r="AP101" s="1"/>
  <c r="AR101" s="1"/>
  <c r="AO100"/>
  <c r="AP100" s="1"/>
  <c r="AR100" s="1"/>
  <c r="AO99"/>
  <c r="AP99" s="1"/>
  <c r="AR99" s="1"/>
  <c r="AO98"/>
  <c r="AP98" s="1"/>
  <c r="AR98" s="1"/>
  <c r="AO97"/>
  <c r="AP97" s="1"/>
  <c r="AR97" s="1"/>
  <c r="AO96"/>
  <c r="AP96" s="1"/>
  <c r="AR96" s="1"/>
  <c r="AO94"/>
  <c r="AP94" s="1"/>
  <c r="AR94" s="1"/>
  <c r="AO74"/>
  <c r="AP74" s="1"/>
  <c r="AR74" s="1"/>
  <c r="AI95"/>
  <c r="AK95" s="1"/>
  <c r="AI94"/>
  <c r="AK94" s="1"/>
  <c r="AI93"/>
  <c r="AK93" s="1"/>
  <c r="AI92"/>
  <c r="AI91"/>
  <c r="AK91" s="1"/>
  <c r="AI90"/>
  <c r="AK90" s="1"/>
  <c r="AI89"/>
  <c r="AK89" s="1"/>
  <c r="AI88"/>
  <c r="AI87"/>
  <c r="AK87" s="1"/>
  <c r="AI86"/>
  <c r="AK86" s="1"/>
  <c r="AI85"/>
  <c r="AK85" s="1"/>
  <c r="AI84"/>
  <c r="AI83"/>
  <c r="AK83" s="1"/>
  <c r="AI82"/>
  <c r="AK82" s="1"/>
  <c r="AI81"/>
  <c r="AK81" s="1"/>
  <c r="AI80"/>
  <c r="AI79"/>
  <c r="AK79" s="1"/>
  <c r="AI78"/>
  <c r="AK78" s="1"/>
  <c r="AI77"/>
  <c r="AK77" s="1"/>
  <c r="AI76"/>
  <c r="AI75"/>
  <c r="AK75" s="1"/>
  <c r="AI74"/>
  <c r="AK74" s="1"/>
  <c r="AI73"/>
  <c r="AK73" s="1"/>
  <c r="AI72"/>
  <c r="AH101"/>
  <c r="AI101" s="1"/>
  <c r="AK101" s="1"/>
  <c r="AH100"/>
  <c r="AI100" s="1"/>
  <c r="AH99"/>
  <c r="AI99" s="1"/>
  <c r="AK99" s="1"/>
  <c r="AH98"/>
  <c r="AI98" s="1"/>
  <c r="AK98" s="1"/>
  <c r="AH97"/>
  <c r="AI97" s="1"/>
  <c r="AK97" s="1"/>
  <c r="AH96"/>
  <c r="AI96" s="1"/>
  <c r="AK92"/>
  <c r="AK88"/>
  <c r="AK84"/>
  <c r="AK80"/>
  <c r="AK76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N101"/>
  <c r="N100"/>
  <c r="P100" s="1"/>
  <c r="N99"/>
  <c r="N98"/>
  <c r="N97"/>
  <c r="BD97" s="1"/>
  <c r="N96"/>
  <c r="P96" s="1"/>
  <c r="N95"/>
  <c r="N94"/>
  <c r="N93"/>
  <c r="N92"/>
  <c r="N91"/>
  <c r="N90"/>
  <c r="N89"/>
  <c r="N88"/>
  <c r="P88" s="1"/>
  <c r="N87"/>
  <c r="N86"/>
  <c r="N85"/>
  <c r="N84"/>
  <c r="BD84" s="1"/>
  <c r="N83"/>
  <c r="N82"/>
  <c r="P82" s="1"/>
  <c r="N81"/>
  <c r="N80"/>
  <c r="P80" s="1"/>
  <c r="N79"/>
  <c r="N78"/>
  <c r="P78" s="1"/>
  <c r="N77"/>
  <c r="N76"/>
  <c r="BD76" s="1"/>
  <c r="N75"/>
  <c r="N74"/>
  <c r="P74" s="1"/>
  <c r="N73"/>
  <c r="N72"/>
  <c r="P72" s="1"/>
  <c r="P99"/>
  <c r="BF99" s="1"/>
  <c r="P97"/>
  <c r="BF97" s="1"/>
  <c r="P95"/>
  <c r="BF95" s="1"/>
  <c r="P92"/>
  <c r="BF92" s="1"/>
  <c r="P91"/>
  <c r="BF91" s="1"/>
  <c r="P87"/>
  <c r="P84"/>
  <c r="BF84" s="1"/>
  <c r="P83"/>
  <c r="P79"/>
  <c r="P76"/>
  <c r="BF76" s="1"/>
  <c r="P75"/>
  <c r="AX104"/>
  <c r="AV104"/>
  <c r="AX102"/>
  <c r="AW102"/>
  <c r="AW104" s="1"/>
  <c r="AV102"/>
  <c r="AO104"/>
  <c r="AQ102"/>
  <c r="AQ104" s="1"/>
  <c r="AH104"/>
  <c r="AJ102"/>
  <c r="AJ104" s="1"/>
  <c r="AA104"/>
  <c r="AA103" s="1"/>
  <c r="AC102"/>
  <c r="AC104" s="1"/>
  <c r="AB102"/>
  <c r="AB104" s="1"/>
  <c r="AA102"/>
  <c r="T104"/>
  <c r="T103" s="1"/>
  <c r="V102"/>
  <c r="V104" s="1"/>
  <c r="U102"/>
  <c r="U104" s="1"/>
  <c r="T102"/>
  <c r="M104"/>
  <c r="O102"/>
  <c r="O104" s="1"/>
  <c r="M102"/>
  <c r="BB103" i="7"/>
  <c r="BA103"/>
  <c r="BB101"/>
  <c r="BA101"/>
  <c r="BC100"/>
  <c r="BB100"/>
  <c r="BA100"/>
  <c r="BB99"/>
  <c r="BA99"/>
  <c r="BB98"/>
  <c r="BA98"/>
  <c r="BB97"/>
  <c r="BA97"/>
  <c r="BC96"/>
  <c r="BB96"/>
  <c r="BA96"/>
  <c r="BB95"/>
  <c r="BA95"/>
  <c r="BB94"/>
  <c r="BA94"/>
  <c r="BB93"/>
  <c r="BA93"/>
  <c r="BB92"/>
  <c r="BA92"/>
  <c r="BB91"/>
  <c r="BA91"/>
  <c r="BB90"/>
  <c r="BA90"/>
  <c r="BB89"/>
  <c r="BA89"/>
  <c r="BB88"/>
  <c r="BA88"/>
  <c r="BB87"/>
  <c r="BA87"/>
  <c r="BB86"/>
  <c r="BA86"/>
  <c r="BB85"/>
  <c r="BA85"/>
  <c r="BC84"/>
  <c r="BB84"/>
  <c r="BA84"/>
  <c r="BB83"/>
  <c r="BA83"/>
  <c r="BB82"/>
  <c r="BA82"/>
  <c r="BB81"/>
  <c r="BA81"/>
  <c r="BC80"/>
  <c r="BB80"/>
  <c r="BA80"/>
  <c r="BB79"/>
  <c r="BA79"/>
  <c r="BB78"/>
  <c r="BA78"/>
  <c r="BB77"/>
  <c r="BA77"/>
  <c r="BB76"/>
  <c r="BA76"/>
  <c r="BB75"/>
  <c r="BA75"/>
  <c r="BB74"/>
  <c r="BA74"/>
  <c r="BB73"/>
  <c r="BA73"/>
  <c r="BB72"/>
  <c r="BA7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T101"/>
  <c r="T100"/>
  <c r="T99"/>
  <c r="T98"/>
  <c r="T97"/>
  <c r="T96"/>
  <c r="T95"/>
  <c r="T94"/>
  <c r="T93"/>
  <c r="T92"/>
  <c r="T91"/>
  <c r="T90"/>
  <c r="T89"/>
  <c r="T88"/>
  <c r="BC88" s="1"/>
  <c r="T87"/>
  <c r="T86"/>
  <c r="T85"/>
  <c r="T84"/>
  <c r="T83"/>
  <c r="T82"/>
  <c r="T81"/>
  <c r="T80"/>
  <c r="T79"/>
  <c r="T78"/>
  <c r="T77"/>
  <c r="T76"/>
  <c r="BC76" s="1"/>
  <c r="T75"/>
  <c r="T74"/>
  <c r="T73"/>
  <c r="T72"/>
  <c r="BC72" s="1"/>
  <c r="M101"/>
  <c r="BC101" s="1"/>
  <c r="M100"/>
  <c r="M99"/>
  <c r="BC99" s="1"/>
  <c r="M98"/>
  <c r="BC98" s="1"/>
  <c r="M97"/>
  <c r="BC97" s="1"/>
  <c r="M96"/>
  <c r="M95"/>
  <c r="BC95" s="1"/>
  <c r="M94"/>
  <c r="BC94" s="1"/>
  <c r="M93"/>
  <c r="BC93" s="1"/>
  <c r="M92"/>
  <c r="M91"/>
  <c r="BC91" s="1"/>
  <c r="M90"/>
  <c r="BC90" s="1"/>
  <c r="M89"/>
  <c r="BC89" s="1"/>
  <c r="M88"/>
  <c r="M87"/>
  <c r="BC87" s="1"/>
  <c r="M86"/>
  <c r="BC86" s="1"/>
  <c r="M85"/>
  <c r="BC85" s="1"/>
  <c r="M84"/>
  <c r="M83"/>
  <c r="BC83" s="1"/>
  <c r="M82"/>
  <c r="BC82" s="1"/>
  <c r="M81"/>
  <c r="BC81" s="1"/>
  <c r="M80"/>
  <c r="M79"/>
  <c r="BC79" s="1"/>
  <c r="M78"/>
  <c r="BC78" s="1"/>
  <c r="M77"/>
  <c r="BC77" s="1"/>
  <c r="M76"/>
  <c r="M75"/>
  <c r="BC75" s="1"/>
  <c r="M74"/>
  <c r="BC74" s="1"/>
  <c r="M73"/>
  <c r="BC73" s="1"/>
  <c r="M72"/>
  <c r="AZ104"/>
  <c r="AZ103" s="1"/>
  <c r="AZ102"/>
  <c r="AS104"/>
  <c r="AU102"/>
  <c r="AU104" s="1"/>
  <c r="AT102"/>
  <c r="AT104" s="1"/>
  <c r="AS102"/>
  <c r="AL104"/>
  <c r="AN102"/>
  <c r="AN104" s="1"/>
  <c r="AM102"/>
  <c r="AM104" s="1"/>
  <c r="AL102"/>
  <c r="AE104"/>
  <c r="AG102"/>
  <c r="AG104" s="1"/>
  <c r="AF102"/>
  <c r="AF104" s="1"/>
  <c r="AE102"/>
  <c r="Z104"/>
  <c r="X104"/>
  <c r="Z102"/>
  <c r="Y102"/>
  <c r="Y104" s="1"/>
  <c r="X102"/>
  <c r="Q104"/>
  <c r="Q103" s="1"/>
  <c r="S102"/>
  <c r="S104" s="1"/>
  <c r="R102"/>
  <c r="R104" s="1"/>
  <c r="Q102"/>
  <c r="J104"/>
  <c r="L102"/>
  <c r="L104" s="1"/>
  <c r="K102"/>
  <c r="K104" s="1"/>
  <c r="J102"/>
  <c r="ZV103" i="6"/>
  <c r="ZU103"/>
  <c r="ZV101"/>
  <c r="ZV100"/>
  <c r="ZV99"/>
  <c r="ZV98"/>
  <c r="ZV97"/>
  <c r="ZV96"/>
  <c r="ZV95"/>
  <c r="ZV94"/>
  <c r="ZV93"/>
  <c r="ZV92"/>
  <c r="ZV91"/>
  <c r="ZV90"/>
  <c r="ZV89"/>
  <c r="ZV88"/>
  <c r="ZV87"/>
  <c r="ZV86"/>
  <c r="ZV85"/>
  <c r="ZV84"/>
  <c r="ZV83"/>
  <c r="ZV82"/>
  <c r="ZV81"/>
  <c r="ZV80"/>
  <c r="ZV79"/>
  <c r="ZV78"/>
  <c r="ZV77"/>
  <c r="ZV76"/>
  <c r="ZV75"/>
  <c r="ZV74"/>
  <c r="ZV73"/>
  <c r="ZV72"/>
  <c r="ZP101"/>
  <c r="ZP100"/>
  <c r="ZP99"/>
  <c r="ZP98"/>
  <c r="ZP97"/>
  <c r="ZP96"/>
  <c r="ZP95"/>
  <c r="ZP94"/>
  <c r="ZP93"/>
  <c r="ZP92"/>
  <c r="ZP91"/>
  <c r="ZP90"/>
  <c r="ZP89"/>
  <c r="ZP88"/>
  <c r="ZP87"/>
  <c r="ZP86"/>
  <c r="ZP85"/>
  <c r="ZP84"/>
  <c r="ZP83"/>
  <c r="ZP82"/>
  <c r="ZP81"/>
  <c r="ZP80"/>
  <c r="ZP79"/>
  <c r="ZP78"/>
  <c r="ZP77"/>
  <c r="ZP76"/>
  <c r="ZP75"/>
  <c r="ZP74"/>
  <c r="ZP73"/>
  <c r="ZP72"/>
  <c r="ZI101"/>
  <c r="ZI100"/>
  <c r="ZI99"/>
  <c r="ZI98"/>
  <c r="ZI97"/>
  <c r="ZI96"/>
  <c r="ZI95"/>
  <c r="ZI94"/>
  <c r="ZI93"/>
  <c r="ZI92"/>
  <c r="ZI91"/>
  <c r="ZI90"/>
  <c r="ZI89"/>
  <c r="ZI88"/>
  <c r="ZI87"/>
  <c r="ZI86"/>
  <c r="ZI85"/>
  <c r="ZI84"/>
  <c r="ZI83"/>
  <c r="ZI82"/>
  <c r="ZI81"/>
  <c r="ZI80"/>
  <c r="ZI79"/>
  <c r="ZI78"/>
  <c r="ZI77"/>
  <c r="ZI76"/>
  <c r="ZI75"/>
  <c r="ZI74"/>
  <c r="ZI73"/>
  <c r="ZI72"/>
  <c r="ZB101"/>
  <c r="ZB100"/>
  <c r="ZB99"/>
  <c r="ZB98"/>
  <c r="ZB97"/>
  <c r="ZB96"/>
  <c r="ZB95"/>
  <c r="ZB94"/>
  <c r="ZB93"/>
  <c r="ZB92"/>
  <c r="ZB91"/>
  <c r="ZB90"/>
  <c r="ZB89"/>
  <c r="ZB88"/>
  <c r="ZB87"/>
  <c r="ZB86"/>
  <c r="ZB85"/>
  <c r="ZB84"/>
  <c r="ZB83"/>
  <c r="ZB82"/>
  <c r="ZB81"/>
  <c r="ZB80"/>
  <c r="ZB79"/>
  <c r="ZB78"/>
  <c r="ZB77"/>
  <c r="ZB76"/>
  <c r="ZB75"/>
  <c r="ZB74"/>
  <c r="ZB73"/>
  <c r="ZB72"/>
  <c r="YU101"/>
  <c r="YU100"/>
  <c r="YU99"/>
  <c r="YU98"/>
  <c r="YU97"/>
  <c r="YU96"/>
  <c r="YU95"/>
  <c r="YU94"/>
  <c r="YU93"/>
  <c r="YU92"/>
  <c r="YU91"/>
  <c r="YU90"/>
  <c r="YU89"/>
  <c r="YU88"/>
  <c r="YU87"/>
  <c r="YU86"/>
  <c r="YU85"/>
  <c r="YU84"/>
  <c r="YU83"/>
  <c r="YU82"/>
  <c r="YU81"/>
  <c r="YU80"/>
  <c r="YU79"/>
  <c r="YU78"/>
  <c r="YU77"/>
  <c r="YU76"/>
  <c r="YU75"/>
  <c r="YU74"/>
  <c r="YU73"/>
  <c r="YU72"/>
  <c r="YN101"/>
  <c r="YN100"/>
  <c r="YN99"/>
  <c r="YN98"/>
  <c r="YN97"/>
  <c r="YN96"/>
  <c r="YN95"/>
  <c r="YN94"/>
  <c r="YN93"/>
  <c r="YN92"/>
  <c r="YN91"/>
  <c r="YN90"/>
  <c r="YN89"/>
  <c r="YN88"/>
  <c r="YN87"/>
  <c r="YN86"/>
  <c r="YN85"/>
  <c r="YN84"/>
  <c r="YN83"/>
  <c r="YN82"/>
  <c r="YN81"/>
  <c r="YN80"/>
  <c r="YN79"/>
  <c r="YN78"/>
  <c r="YN77"/>
  <c r="YN76"/>
  <c r="YN75"/>
  <c r="YN74"/>
  <c r="YN73"/>
  <c r="YN72"/>
  <c r="YG101"/>
  <c r="YG100"/>
  <c r="YG99"/>
  <c r="YG98"/>
  <c r="YG97"/>
  <c r="YG96"/>
  <c r="YG95"/>
  <c r="YG94"/>
  <c r="YG93"/>
  <c r="YG92"/>
  <c r="YG91"/>
  <c r="YG90"/>
  <c r="YG89"/>
  <c r="YG88"/>
  <c r="YG87"/>
  <c r="YG86"/>
  <c r="YG85"/>
  <c r="YG84"/>
  <c r="YG83"/>
  <c r="YG82"/>
  <c r="YG81"/>
  <c r="YG80"/>
  <c r="YG79"/>
  <c r="YG78"/>
  <c r="YG77"/>
  <c r="YG76"/>
  <c r="YG75"/>
  <c r="YG74"/>
  <c r="YG73"/>
  <c r="YG72"/>
  <c r="XZ101"/>
  <c r="XZ100"/>
  <c r="XZ99"/>
  <c r="XZ98"/>
  <c r="XZ97"/>
  <c r="XZ96"/>
  <c r="XZ95"/>
  <c r="XZ94"/>
  <c r="XZ93"/>
  <c r="XZ92"/>
  <c r="XZ91"/>
  <c r="XZ90"/>
  <c r="XZ89"/>
  <c r="XZ88"/>
  <c r="XZ87"/>
  <c r="XZ86"/>
  <c r="XZ85"/>
  <c r="XZ84"/>
  <c r="XZ83"/>
  <c r="XZ82"/>
  <c r="XZ81"/>
  <c r="XZ80"/>
  <c r="XZ79"/>
  <c r="XZ78"/>
  <c r="XZ77"/>
  <c r="XZ76"/>
  <c r="XZ75"/>
  <c r="XZ74"/>
  <c r="XZ73"/>
  <c r="XZ72"/>
  <c r="XS101"/>
  <c r="XS100"/>
  <c r="XS99"/>
  <c r="XS98"/>
  <c r="XS97"/>
  <c r="XS96"/>
  <c r="XS95"/>
  <c r="XS94"/>
  <c r="XS93"/>
  <c r="XS92"/>
  <c r="XS91"/>
  <c r="XS90"/>
  <c r="XS89"/>
  <c r="XS88"/>
  <c r="XS87"/>
  <c r="XS86"/>
  <c r="XS85"/>
  <c r="XS84"/>
  <c r="XS83"/>
  <c r="XS82"/>
  <c r="XS81"/>
  <c r="XS80"/>
  <c r="XS79"/>
  <c r="XS78"/>
  <c r="XS77"/>
  <c r="XS76"/>
  <c r="XS75"/>
  <c r="XS74"/>
  <c r="XS73"/>
  <c r="XS72"/>
  <c r="XL101"/>
  <c r="XL100"/>
  <c r="XL99"/>
  <c r="XL98"/>
  <c r="XL97"/>
  <c r="XL96"/>
  <c r="XL95"/>
  <c r="XL94"/>
  <c r="XL93"/>
  <c r="XL92"/>
  <c r="XL91"/>
  <c r="XL90"/>
  <c r="XL89"/>
  <c r="XL88"/>
  <c r="XL87"/>
  <c r="XL86"/>
  <c r="XL85"/>
  <c r="XL84"/>
  <c r="XL83"/>
  <c r="XL82"/>
  <c r="XL81"/>
  <c r="XL80"/>
  <c r="XL79"/>
  <c r="XL78"/>
  <c r="XL77"/>
  <c r="XL76"/>
  <c r="XL75"/>
  <c r="XL74"/>
  <c r="XL73"/>
  <c r="XL72"/>
  <c r="XE101"/>
  <c r="XE100"/>
  <c r="XE99"/>
  <c r="XE98"/>
  <c r="XE97"/>
  <c r="XE96"/>
  <c r="XE95"/>
  <c r="XE94"/>
  <c r="XE93"/>
  <c r="XE92"/>
  <c r="XE91"/>
  <c r="XE90"/>
  <c r="XE89"/>
  <c r="XE88"/>
  <c r="XE87"/>
  <c r="XE86"/>
  <c r="XE85"/>
  <c r="XE84"/>
  <c r="XE83"/>
  <c r="XE82"/>
  <c r="XE81"/>
  <c r="XE80"/>
  <c r="XE79"/>
  <c r="XE78"/>
  <c r="XE77"/>
  <c r="XE76"/>
  <c r="XE75"/>
  <c r="XE74"/>
  <c r="XE73"/>
  <c r="XE72"/>
  <c r="WX101"/>
  <c r="WX100"/>
  <c r="WX99"/>
  <c r="WX98"/>
  <c r="WX97"/>
  <c r="WX96"/>
  <c r="WX95"/>
  <c r="WX94"/>
  <c r="WX93"/>
  <c r="WX92"/>
  <c r="WX91"/>
  <c r="WX90"/>
  <c r="WX89"/>
  <c r="WX88"/>
  <c r="WX87"/>
  <c r="WX86"/>
  <c r="WX85"/>
  <c r="WX84"/>
  <c r="WX83"/>
  <c r="WX82"/>
  <c r="WX81"/>
  <c r="WX80"/>
  <c r="WX79"/>
  <c r="WX78"/>
  <c r="WX77"/>
  <c r="WX76"/>
  <c r="WX75"/>
  <c r="WX74"/>
  <c r="WX73"/>
  <c r="WX72"/>
  <c r="WQ101"/>
  <c r="WQ100"/>
  <c r="WQ99"/>
  <c r="WQ98"/>
  <c r="WQ97"/>
  <c r="WQ96"/>
  <c r="WQ95"/>
  <c r="WQ94"/>
  <c r="WQ93"/>
  <c r="WQ92"/>
  <c r="WQ91"/>
  <c r="WQ90"/>
  <c r="WQ89"/>
  <c r="WQ88"/>
  <c r="WQ87"/>
  <c r="WQ86"/>
  <c r="WQ85"/>
  <c r="WQ84"/>
  <c r="WQ83"/>
  <c r="WQ82"/>
  <c r="WQ81"/>
  <c r="WQ80"/>
  <c r="WQ79"/>
  <c r="WQ78"/>
  <c r="WQ77"/>
  <c r="WQ76"/>
  <c r="WQ75"/>
  <c r="WQ74"/>
  <c r="WQ73"/>
  <c r="WQ72"/>
  <c r="WJ101"/>
  <c r="WJ100"/>
  <c r="WJ99"/>
  <c r="WJ98"/>
  <c r="WJ97"/>
  <c r="WJ96"/>
  <c r="WJ95"/>
  <c r="WJ94"/>
  <c r="WJ93"/>
  <c r="WJ92"/>
  <c r="WJ91"/>
  <c r="WJ90"/>
  <c r="WJ89"/>
  <c r="WJ88"/>
  <c r="WJ87"/>
  <c r="WJ86"/>
  <c r="WJ85"/>
  <c r="WJ84"/>
  <c r="WJ83"/>
  <c r="WJ82"/>
  <c r="WJ81"/>
  <c r="WJ80"/>
  <c r="WJ79"/>
  <c r="WJ78"/>
  <c r="WJ77"/>
  <c r="WJ76"/>
  <c r="WJ75"/>
  <c r="WJ74"/>
  <c r="WJ73"/>
  <c r="WJ72"/>
  <c r="WC101"/>
  <c r="WC100"/>
  <c r="WC99"/>
  <c r="WC98"/>
  <c r="WC97"/>
  <c r="WC96"/>
  <c r="WC95"/>
  <c r="WC94"/>
  <c r="WC93"/>
  <c r="WC92"/>
  <c r="WC91"/>
  <c r="WC90"/>
  <c r="WC89"/>
  <c r="WC88"/>
  <c r="WC87"/>
  <c r="WC86"/>
  <c r="WC85"/>
  <c r="WC84"/>
  <c r="WC83"/>
  <c r="WC82"/>
  <c r="WC81"/>
  <c r="WC80"/>
  <c r="WC79"/>
  <c r="WC78"/>
  <c r="WC77"/>
  <c r="WC76"/>
  <c r="WC75"/>
  <c r="WC74"/>
  <c r="WC73"/>
  <c r="WC72"/>
  <c r="VV101"/>
  <c r="VV100"/>
  <c r="VV99"/>
  <c r="VV98"/>
  <c r="VV97"/>
  <c r="VV96"/>
  <c r="VV95"/>
  <c r="VV94"/>
  <c r="VV93"/>
  <c r="VV92"/>
  <c r="VV91"/>
  <c r="VV90"/>
  <c r="VV89"/>
  <c r="VV88"/>
  <c r="VV87"/>
  <c r="VV86"/>
  <c r="VV85"/>
  <c r="VV84"/>
  <c r="VV83"/>
  <c r="VV82"/>
  <c r="VV81"/>
  <c r="VV80"/>
  <c r="VV79"/>
  <c r="VV78"/>
  <c r="VV77"/>
  <c r="VV76"/>
  <c r="VV75"/>
  <c r="VV74"/>
  <c r="VV73"/>
  <c r="VV72"/>
  <c r="VO101"/>
  <c r="VO100"/>
  <c r="VO99"/>
  <c r="VO98"/>
  <c r="VO97"/>
  <c r="VO96"/>
  <c r="VO95"/>
  <c r="VO94"/>
  <c r="VO93"/>
  <c r="VO92"/>
  <c r="VO91"/>
  <c r="VO90"/>
  <c r="VO89"/>
  <c r="VO88"/>
  <c r="VO87"/>
  <c r="VO86"/>
  <c r="VO85"/>
  <c r="VO84"/>
  <c r="VO83"/>
  <c r="VO82"/>
  <c r="VO81"/>
  <c r="VO80"/>
  <c r="VO79"/>
  <c r="VO78"/>
  <c r="VO77"/>
  <c r="VO76"/>
  <c r="VO75"/>
  <c r="VO74"/>
  <c r="VO73"/>
  <c r="VO72"/>
  <c r="VH101"/>
  <c r="VH100"/>
  <c r="VH99"/>
  <c r="VH98"/>
  <c r="VH97"/>
  <c r="VH96"/>
  <c r="VH95"/>
  <c r="VH94"/>
  <c r="VH93"/>
  <c r="VH92"/>
  <c r="VH91"/>
  <c r="VH90"/>
  <c r="VH89"/>
  <c r="VH88"/>
  <c r="VH87"/>
  <c r="VH86"/>
  <c r="VH85"/>
  <c r="VH84"/>
  <c r="VH83"/>
  <c r="VH82"/>
  <c r="VH81"/>
  <c r="VH80"/>
  <c r="VH79"/>
  <c r="VH78"/>
  <c r="VH77"/>
  <c r="VH76"/>
  <c r="VH75"/>
  <c r="VH74"/>
  <c r="VH73"/>
  <c r="VH72"/>
  <c r="VA101"/>
  <c r="VA100"/>
  <c r="VA99"/>
  <c r="VA98"/>
  <c r="VA97"/>
  <c r="VA96"/>
  <c r="VA95"/>
  <c r="VA94"/>
  <c r="VA93"/>
  <c r="VA92"/>
  <c r="VA91"/>
  <c r="VA90"/>
  <c r="VA89"/>
  <c r="VA88"/>
  <c r="VA87"/>
  <c r="VA86"/>
  <c r="VA85"/>
  <c r="VA84"/>
  <c r="VA83"/>
  <c r="VA82"/>
  <c r="VA81"/>
  <c r="VA80"/>
  <c r="VA79"/>
  <c r="VA78"/>
  <c r="VA77"/>
  <c r="VA76"/>
  <c r="VA75"/>
  <c r="VA74"/>
  <c r="VA73"/>
  <c r="VA72"/>
  <c r="UT101"/>
  <c r="UT100"/>
  <c r="UT99"/>
  <c r="UT98"/>
  <c r="UT97"/>
  <c r="UT96"/>
  <c r="UT95"/>
  <c r="UT94"/>
  <c r="UT93"/>
  <c r="UT92"/>
  <c r="UT91"/>
  <c r="UT90"/>
  <c r="UT89"/>
  <c r="UT88"/>
  <c r="UT87"/>
  <c r="UT86"/>
  <c r="UT85"/>
  <c r="UT84"/>
  <c r="UT83"/>
  <c r="UT82"/>
  <c r="UT81"/>
  <c r="UT80"/>
  <c r="UT79"/>
  <c r="UT78"/>
  <c r="UT77"/>
  <c r="UT76"/>
  <c r="UT75"/>
  <c r="UT74"/>
  <c r="UT73"/>
  <c r="UT72"/>
  <c r="UM101"/>
  <c r="UM100"/>
  <c r="UM99"/>
  <c r="UM98"/>
  <c r="UM97"/>
  <c r="UM96"/>
  <c r="UM95"/>
  <c r="UM94"/>
  <c r="UM93"/>
  <c r="UM92"/>
  <c r="UM91"/>
  <c r="UM90"/>
  <c r="UM89"/>
  <c r="UM88"/>
  <c r="UM87"/>
  <c r="UM86"/>
  <c r="UM85"/>
  <c r="UM84"/>
  <c r="UM83"/>
  <c r="UM82"/>
  <c r="UM81"/>
  <c r="UM80"/>
  <c r="UM79"/>
  <c r="UM78"/>
  <c r="UM77"/>
  <c r="UM76"/>
  <c r="UM75"/>
  <c r="UM74"/>
  <c r="UM73"/>
  <c r="UM72"/>
  <c r="UF101"/>
  <c r="UF100"/>
  <c r="UF99"/>
  <c r="UF98"/>
  <c r="UF97"/>
  <c r="UF96"/>
  <c r="UF95"/>
  <c r="UF94"/>
  <c r="UF93"/>
  <c r="UF92"/>
  <c r="UF91"/>
  <c r="UF90"/>
  <c r="UF89"/>
  <c r="UF88"/>
  <c r="UF87"/>
  <c r="UF86"/>
  <c r="UF85"/>
  <c r="UF84"/>
  <c r="UF83"/>
  <c r="UF82"/>
  <c r="UF81"/>
  <c r="UF80"/>
  <c r="UF79"/>
  <c r="UF78"/>
  <c r="UF77"/>
  <c r="UF76"/>
  <c r="UF75"/>
  <c r="UF74"/>
  <c r="UF73"/>
  <c r="UF72"/>
  <c r="TY101"/>
  <c r="TY100"/>
  <c r="TY99"/>
  <c r="TY98"/>
  <c r="TY97"/>
  <c r="TY96"/>
  <c r="TY95"/>
  <c r="TY94"/>
  <c r="TY93"/>
  <c r="TY92"/>
  <c r="TY91"/>
  <c r="TY90"/>
  <c r="TY89"/>
  <c r="TY88"/>
  <c r="TY87"/>
  <c r="TY86"/>
  <c r="TY85"/>
  <c r="TY84"/>
  <c r="TY83"/>
  <c r="TY82"/>
  <c r="TY81"/>
  <c r="TY80"/>
  <c r="TY79"/>
  <c r="TY78"/>
  <c r="TY77"/>
  <c r="TY76"/>
  <c r="TY75"/>
  <c r="TY74"/>
  <c r="TY73"/>
  <c r="TY72"/>
  <c r="TR101"/>
  <c r="TR100"/>
  <c r="TR99"/>
  <c r="TR98"/>
  <c r="TR97"/>
  <c r="TR96"/>
  <c r="TR95"/>
  <c r="TR94"/>
  <c r="TR93"/>
  <c r="TR92"/>
  <c r="TR91"/>
  <c r="TR90"/>
  <c r="TR89"/>
  <c r="TR88"/>
  <c r="TR87"/>
  <c r="TR86"/>
  <c r="TR85"/>
  <c r="TR84"/>
  <c r="TR83"/>
  <c r="TR82"/>
  <c r="TR81"/>
  <c r="TR80"/>
  <c r="TR79"/>
  <c r="TR78"/>
  <c r="TR77"/>
  <c r="TR76"/>
  <c r="TR75"/>
  <c r="TR74"/>
  <c r="TR73"/>
  <c r="TR72"/>
  <c r="TK101"/>
  <c r="TK100"/>
  <c r="TK99"/>
  <c r="TK98"/>
  <c r="TK97"/>
  <c r="TK96"/>
  <c r="TK95"/>
  <c r="TK94"/>
  <c r="TK93"/>
  <c r="TK92"/>
  <c r="TK91"/>
  <c r="TK90"/>
  <c r="TK89"/>
  <c r="TK88"/>
  <c r="TK87"/>
  <c r="TK86"/>
  <c r="TK85"/>
  <c r="TK84"/>
  <c r="TK83"/>
  <c r="TK82"/>
  <c r="TK81"/>
  <c r="TK80"/>
  <c r="TK79"/>
  <c r="TK78"/>
  <c r="TK77"/>
  <c r="TK76"/>
  <c r="TK75"/>
  <c r="TK74"/>
  <c r="TK73"/>
  <c r="TK72"/>
  <c r="TD101"/>
  <c r="TD100"/>
  <c r="TD99"/>
  <c r="TD98"/>
  <c r="TD97"/>
  <c r="TD96"/>
  <c r="TD95"/>
  <c r="TD94"/>
  <c r="TD93"/>
  <c r="TD92"/>
  <c r="TD91"/>
  <c r="TD90"/>
  <c r="TD89"/>
  <c r="TD88"/>
  <c r="TD87"/>
  <c r="TD86"/>
  <c r="TD85"/>
  <c r="TD84"/>
  <c r="TD83"/>
  <c r="TD82"/>
  <c r="TD81"/>
  <c r="TD80"/>
  <c r="TD79"/>
  <c r="TD78"/>
  <c r="TD77"/>
  <c r="TD76"/>
  <c r="TD75"/>
  <c r="TD74"/>
  <c r="TD73"/>
  <c r="TD72"/>
  <c r="SW101"/>
  <c r="SW100"/>
  <c r="SW99"/>
  <c r="SW98"/>
  <c r="SW97"/>
  <c r="SW96"/>
  <c r="SW95"/>
  <c r="SW94"/>
  <c r="SW93"/>
  <c r="SW92"/>
  <c r="SW91"/>
  <c r="SW90"/>
  <c r="SW89"/>
  <c r="SW88"/>
  <c r="SW87"/>
  <c r="SW86"/>
  <c r="SW85"/>
  <c r="SW84"/>
  <c r="SW83"/>
  <c r="SW82"/>
  <c r="SW81"/>
  <c r="SW80"/>
  <c r="SW79"/>
  <c r="SW78"/>
  <c r="SW77"/>
  <c r="SW76"/>
  <c r="SW75"/>
  <c r="SW74"/>
  <c r="SW73"/>
  <c r="SW72"/>
  <c r="SP101"/>
  <c r="SP100"/>
  <c r="SP99"/>
  <c r="SP98"/>
  <c r="SP97"/>
  <c r="SP96"/>
  <c r="SP95"/>
  <c r="SP94"/>
  <c r="SP93"/>
  <c r="SP92"/>
  <c r="SP91"/>
  <c r="SP90"/>
  <c r="SP89"/>
  <c r="SP88"/>
  <c r="SP87"/>
  <c r="SP86"/>
  <c r="SP85"/>
  <c r="SP84"/>
  <c r="SP83"/>
  <c r="SP82"/>
  <c r="SP81"/>
  <c r="SP80"/>
  <c r="SP79"/>
  <c r="SP78"/>
  <c r="SP77"/>
  <c r="SP76"/>
  <c r="SP75"/>
  <c r="SP74"/>
  <c r="SP73"/>
  <c r="SP72"/>
  <c r="SI101"/>
  <c r="SI100"/>
  <c r="SI99"/>
  <c r="SI98"/>
  <c r="SI97"/>
  <c r="SI96"/>
  <c r="SI95"/>
  <c r="SI94"/>
  <c r="SI93"/>
  <c r="SI92"/>
  <c r="SI91"/>
  <c r="SI90"/>
  <c r="SI89"/>
  <c r="SI88"/>
  <c r="SI87"/>
  <c r="SI86"/>
  <c r="SI85"/>
  <c r="SI84"/>
  <c r="SI83"/>
  <c r="SI82"/>
  <c r="SI81"/>
  <c r="SI80"/>
  <c r="SI79"/>
  <c r="SI78"/>
  <c r="SI77"/>
  <c r="SI76"/>
  <c r="SI75"/>
  <c r="SI74"/>
  <c r="SI73"/>
  <c r="SI72"/>
  <c r="SB101"/>
  <c r="SB100"/>
  <c r="SB99"/>
  <c r="SB98"/>
  <c r="SB97"/>
  <c r="SB96"/>
  <c r="SB95"/>
  <c r="SB94"/>
  <c r="SB93"/>
  <c r="SB92"/>
  <c r="SB91"/>
  <c r="SB90"/>
  <c r="SB89"/>
  <c r="SB88"/>
  <c r="SB87"/>
  <c r="SB86"/>
  <c r="SB85"/>
  <c r="SB84"/>
  <c r="SB83"/>
  <c r="SB82"/>
  <c r="SB81"/>
  <c r="SB80"/>
  <c r="SB79"/>
  <c r="SB78"/>
  <c r="SB77"/>
  <c r="SB76"/>
  <c r="SB75"/>
  <c r="SB74"/>
  <c r="SB73"/>
  <c r="SB72"/>
  <c r="RU101"/>
  <c r="RU100"/>
  <c r="RU99"/>
  <c r="RU98"/>
  <c r="RU97"/>
  <c r="RU96"/>
  <c r="RU95"/>
  <c r="RU94"/>
  <c r="RU93"/>
  <c r="RU92"/>
  <c r="RU91"/>
  <c r="RU90"/>
  <c r="RU89"/>
  <c r="RU88"/>
  <c r="RU87"/>
  <c r="RU86"/>
  <c r="RU85"/>
  <c r="RU84"/>
  <c r="RU83"/>
  <c r="RU82"/>
  <c r="RU81"/>
  <c r="RU80"/>
  <c r="RU79"/>
  <c r="RU78"/>
  <c r="RU77"/>
  <c r="RU76"/>
  <c r="RU75"/>
  <c r="RU74"/>
  <c r="RU73"/>
  <c r="RU72"/>
  <c r="RN101"/>
  <c r="RN100"/>
  <c r="RN99"/>
  <c r="RN98"/>
  <c r="RN97"/>
  <c r="RN96"/>
  <c r="RN95"/>
  <c r="RN94"/>
  <c r="RN93"/>
  <c r="RN92"/>
  <c r="RN91"/>
  <c r="RN90"/>
  <c r="RN89"/>
  <c r="RN88"/>
  <c r="RN87"/>
  <c r="RN86"/>
  <c r="RN85"/>
  <c r="RN84"/>
  <c r="RN83"/>
  <c r="RN82"/>
  <c r="RN81"/>
  <c r="RN80"/>
  <c r="RN79"/>
  <c r="RN78"/>
  <c r="RN77"/>
  <c r="RN76"/>
  <c r="RN75"/>
  <c r="RN74"/>
  <c r="RN73"/>
  <c r="RN72"/>
  <c r="RG101"/>
  <c r="RG100"/>
  <c r="RG99"/>
  <c r="RG98"/>
  <c r="RG97"/>
  <c r="RG96"/>
  <c r="RG95"/>
  <c r="RG94"/>
  <c r="RG93"/>
  <c r="RG92"/>
  <c r="RG91"/>
  <c r="RG90"/>
  <c r="RG89"/>
  <c r="RG88"/>
  <c r="RG87"/>
  <c r="RG86"/>
  <c r="RG85"/>
  <c r="RG84"/>
  <c r="RG83"/>
  <c r="RG82"/>
  <c r="RG81"/>
  <c r="RG80"/>
  <c r="RG79"/>
  <c r="RG78"/>
  <c r="RG77"/>
  <c r="RG76"/>
  <c r="RG75"/>
  <c r="RG74"/>
  <c r="RG73"/>
  <c r="RG72"/>
  <c r="QZ101"/>
  <c r="QZ100"/>
  <c r="QZ99"/>
  <c r="QZ98"/>
  <c r="QZ97"/>
  <c r="QZ96"/>
  <c r="QZ95"/>
  <c r="QZ94"/>
  <c r="QZ93"/>
  <c r="QZ92"/>
  <c r="QZ91"/>
  <c r="QZ90"/>
  <c r="QZ89"/>
  <c r="QZ88"/>
  <c r="QZ87"/>
  <c r="QZ86"/>
  <c r="QZ85"/>
  <c r="QZ84"/>
  <c r="QZ83"/>
  <c r="QZ82"/>
  <c r="QZ81"/>
  <c r="QZ80"/>
  <c r="QZ79"/>
  <c r="QZ78"/>
  <c r="QZ77"/>
  <c r="QZ76"/>
  <c r="QZ75"/>
  <c r="QZ74"/>
  <c r="QZ73"/>
  <c r="QZ72"/>
  <c r="QS101"/>
  <c r="QS100"/>
  <c r="QS99"/>
  <c r="QS98"/>
  <c r="QS97"/>
  <c r="QS96"/>
  <c r="QS95"/>
  <c r="QS94"/>
  <c r="QS93"/>
  <c r="QS92"/>
  <c r="QS91"/>
  <c r="QS90"/>
  <c r="QS89"/>
  <c r="QS88"/>
  <c r="QS87"/>
  <c r="QS86"/>
  <c r="QS85"/>
  <c r="QS84"/>
  <c r="QS83"/>
  <c r="QS82"/>
  <c r="QS81"/>
  <c r="QS80"/>
  <c r="QS79"/>
  <c r="QS78"/>
  <c r="QS77"/>
  <c r="QS76"/>
  <c r="QS75"/>
  <c r="QS74"/>
  <c r="QS73"/>
  <c r="QS72"/>
  <c r="QL101"/>
  <c r="QL100"/>
  <c r="QL99"/>
  <c r="QL98"/>
  <c r="QL97"/>
  <c r="QL96"/>
  <c r="QL95"/>
  <c r="QL94"/>
  <c r="QL93"/>
  <c r="QL92"/>
  <c r="QL91"/>
  <c r="QL90"/>
  <c r="QL89"/>
  <c r="QL88"/>
  <c r="QL87"/>
  <c r="QL86"/>
  <c r="QL85"/>
  <c r="QL84"/>
  <c r="QL83"/>
  <c r="QL82"/>
  <c r="QL81"/>
  <c r="QL80"/>
  <c r="QL79"/>
  <c r="QL78"/>
  <c r="QL77"/>
  <c r="QL76"/>
  <c r="QL75"/>
  <c r="QL74"/>
  <c r="QL73"/>
  <c r="QL72"/>
  <c r="QE101"/>
  <c r="QE100"/>
  <c r="QE99"/>
  <c r="QE98"/>
  <c r="QE97"/>
  <c r="QE96"/>
  <c r="QE95"/>
  <c r="QE94"/>
  <c r="QE93"/>
  <c r="QE92"/>
  <c r="QE91"/>
  <c r="QE90"/>
  <c r="QE89"/>
  <c r="QE88"/>
  <c r="QE87"/>
  <c r="QE86"/>
  <c r="QE85"/>
  <c r="QE84"/>
  <c r="QE83"/>
  <c r="QE82"/>
  <c r="QE81"/>
  <c r="QE80"/>
  <c r="QE79"/>
  <c r="QE78"/>
  <c r="QE77"/>
  <c r="QE76"/>
  <c r="QE75"/>
  <c r="QE74"/>
  <c r="QE73"/>
  <c r="QE72"/>
  <c r="PX101"/>
  <c r="PX100"/>
  <c r="PX99"/>
  <c r="PX98"/>
  <c r="PX97"/>
  <c r="PX96"/>
  <c r="PX95"/>
  <c r="PX94"/>
  <c r="PX93"/>
  <c r="PX92"/>
  <c r="PX91"/>
  <c r="PX90"/>
  <c r="PX89"/>
  <c r="PX88"/>
  <c r="PX87"/>
  <c r="PX86"/>
  <c r="PX85"/>
  <c r="PX84"/>
  <c r="PX83"/>
  <c r="PX82"/>
  <c r="PX81"/>
  <c r="PX80"/>
  <c r="PX79"/>
  <c r="PX78"/>
  <c r="PX77"/>
  <c r="PX76"/>
  <c r="PX75"/>
  <c r="PX74"/>
  <c r="PX73"/>
  <c r="PX72"/>
  <c r="PQ101"/>
  <c r="PQ100"/>
  <c r="PQ99"/>
  <c r="PQ98"/>
  <c r="PQ97"/>
  <c r="PQ96"/>
  <c r="PQ95"/>
  <c r="PQ94"/>
  <c r="PQ93"/>
  <c r="PQ92"/>
  <c r="PQ91"/>
  <c r="PQ90"/>
  <c r="PQ89"/>
  <c r="PQ88"/>
  <c r="PQ87"/>
  <c r="PQ86"/>
  <c r="PQ85"/>
  <c r="PQ84"/>
  <c r="PQ83"/>
  <c r="PQ82"/>
  <c r="PQ81"/>
  <c r="PQ80"/>
  <c r="PQ79"/>
  <c r="PQ78"/>
  <c r="PQ77"/>
  <c r="PQ76"/>
  <c r="PQ75"/>
  <c r="PQ74"/>
  <c r="PQ73"/>
  <c r="PQ72"/>
  <c r="PJ101"/>
  <c r="PJ100"/>
  <c r="PJ99"/>
  <c r="PJ98"/>
  <c r="PJ97"/>
  <c r="PJ96"/>
  <c r="PJ95"/>
  <c r="PJ94"/>
  <c r="PJ93"/>
  <c r="PJ92"/>
  <c r="PJ91"/>
  <c r="PJ90"/>
  <c r="PJ89"/>
  <c r="PJ88"/>
  <c r="PJ87"/>
  <c r="PJ86"/>
  <c r="PJ85"/>
  <c r="PJ84"/>
  <c r="PJ83"/>
  <c r="PJ82"/>
  <c r="PJ81"/>
  <c r="PJ80"/>
  <c r="PJ79"/>
  <c r="PJ78"/>
  <c r="PJ77"/>
  <c r="PJ76"/>
  <c r="PJ75"/>
  <c r="PJ74"/>
  <c r="PJ73"/>
  <c r="PJ72"/>
  <c r="PC101"/>
  <c r="PC100"/>
  <c r="PC99"/>
  <c r="PC98"/>
  <c r="PC97"/>
  <c r="PC96"/>
  <c r="PC95"/>
  <c r="PC94"/>
  <c r="PC93"/>
  <c r="PC92"/>
  <c r="PC91"/>
  <c r="PC90"/>
  <c r="PC89"/>
  <c r="PC88"/>
  <c r="PC87"/>
  <c r="PC86"/>
  <c r="PC85"/>
  <c r="PC84"/>
  <c r="PC83"/>
  <c r="PC82"/>
  <c r="PC81"/>
  <c r="PC80"/>
  <c r="PC79"/>
  <c r="PC78"/>
  <c r="PC77"/>
  <c r="PC76"/>
  <c r="PC75"/>
  <c r="PC74"/>
  <c r="PC73"/>
  <c r="PC72"/>
  <c r="OV101"/>
  <c r="OV100"/>
  <c r="OV99"/>
  <c r="OV98"/>
  <c r="OV97"/>
  <c r="OV96"/>
  <c r="OV95"/>
  <c r="OV94"/>
  <c r="OV93"/>
  <c r="OV92"/>
  <c r="OV91"/>
  <c r="OV90"/>
  <c r="OV89"/>
  <c r="OV88"/>
  <c r="OV87"/>
  <c r="OV86"/>
  <c r="OV85"/>
  <c r="OV84"/>
  <c r="OV83"/>
  <c r="OV82"/>
  <c r="OV81"/>
  <c r="OV80"/>
  <c r="OV79"/>
  <c r="OV78"/>
  <c r="OV77"/>
  <c r="OV76"/>
  <c r="OV75"/>
  <c r="OV74"/>
  <c r="OV73"/>
  <c r="OV72"/>
  <c r="OO101"/>
  <c r="OO100"/>
  <c r="OO99"/>
  <c r="OO98"/>
  <c r="OO97"/>
  <c r="OO96"/>
  <c r="OO95"/>
  <c r="OO94"/>
  <c r="OO93"/>
  <c r="OO92"/>
  <c r="OO91"/>
  <c r="OO90"/>
  <c r="OO89"/>
  <c r="OO88"/>
  <c r="OO87"/>
  <c r="OO86"/>
  <c r="OO85"/>
  <c r="OO84"/>
  <c r="OO83"/>
  <c r="OO82"/>
  <c r="OO81"/>
  <c r="OO80"/>
  <c r="OO79"/>
  <c r="OO78"/>
  <c r="OO77"/>
  <c r="OO76"/>
  <c r="OO75"/>
  <c r="OO74"/>
  <c r="OO73"/>
  <c r="OO72"/>
  <c r="OH101"/>
  <c r="OH100"/>
  <c r="OH99"/>
  <c r="OH98"/>
  <c r="OH97"/>
  <c r="OH96"/>
  <c r="OH95"/>
  <c r="OH94"/>
  <c r="OH93"/>
  <c r="OH92"/>
  <c r="OH91"/>
  <c r="OH90"/>
  <c r="OH89"/>
  <c r="OH88"/>
  <c r="OH87"/>
  <c r="OH86"/>
  <c r="OH85"/>
  <c r="OH84"/>
  <c r="OH83"/>
  <c r="OH82"/>
  <c r="OH81"/>
  <c r="OH80"/>
  <c r="OH79"/>
  <c r="OH78"/>
  <c r="OH77"/>
  <c r="OH76"/>
  <c r="OH75"/>
  <c r="OH74"/>
  <c r="OH73"/>
  <c r="OH72"/>
  <c r="OA101"/>
  <c r="OA100"/>
  <c r="OA99"/>
  <c r="OA98"/>
  <c r="OA97"/>
  <c r="OA96"/>
  <c r="OA95"/>
  <c r="OA94"/>
  <c r="OA93"/>
  <c r="OA92"/>
  <c r="OA91"/>
  <c r="OA90"/>
  <c r="OA89"/>
  <c r="OA88"/>
  <c r="OA87"/>
  <c r="OA86"/>
  <c r="OA85"/>
  <c r="OA84"/>
  <c r="OA83"/>
  <c r="OA82"/>
  <c r="OA81"/>
  <c r="OA80"/>
  <c r="OA79"/>
  <c r="OA78"/>
  <c r="OA77"/>
  <c r="OA76"/>
  <c r="OA75"/>
  <c r="OA74"/>
  <c r="OA73"/>
  <c r="OA72"/>
  <c r="NT101"/>
  <c r="NT100"/>
  <c r="NT99"/>
  <c r="NT98"/>
  <c r="NT97"/>
  <c r="NT96"/>
  <c r="NT95"/>
  <c r="NT94"/>
  <c r="NT93"/>
  <c r="NT92"/>
  <c r="NT91"/>
  <c r="NT90"/>
  <c r="NT89"/>
  <c r="NT88"/>
  <c r="NT87"/>
  <c r="NT86"/>
  <c r="NT85"/>
  <c r="NT84"/>
  <c r="NT83"/>
  <c r="NT82"/>
  <c r="NT81"/>
  <c r="NT80"/>
  <c r="NT79"/>
  <c r="NT78"/>
  <c r="NT77"/>
  <c r="NT76"/>
  <c r="NT75"/>
  <c r="NT74"/>
  <c r="NT73"/>
  <c r="NT72"/>
  <c r="NM101"/>
  <c r="NM100"/>
  <c r="NM99"/>
  <c r="NM98"/>
  <c r="NM97"/>
  <c r="NM96"/>
  <c r="NM95"/>
  <c r="NM94"/>
  <c r="NM93"/>
  <c r="NM92"/>
  <c r="NM91"/>
  <c r="NM90"/>
  <c r="NM89"/>
  <c r="NM88"/>
  <c r="NM87"/>
  <c r="NM86"/>
  <c r="NM85"/>
  <c r="NM84"/>
  <c r="NM83"/>
  <c r="NM82"/>
  <c r="NM81"/>
  <c r="NM80"/>
  <c r="NM79"/>
  <c r="NM78"/>
  <c r="NM77"/>
  <c r="NM76"/>
  <c r="NM75"/>
  <c r="NM74"/>
  <c r="NM73"/>
  <c r="NM72"/>
  <c r="ND95"/>
  <c r="ND93"/>
  <c r="NF93" s="1"/>
  <c r="ND92"/>
  <c r="ZU92" s="1"/>
  <c r="ND91"/>
  <c r="ZU91" s="1"/>
  <c r="ND90"/>
  <c r="ZU90" s="1"/>
  <c r="ND89"/>
  <c r="NF89" s="1"/>
  <c r="ND88"/>
  <c r="ZU88" s="1"/>
  <c r="ND87"/>
  <c r="ZU87" s="1"/>
  <c r="ND86"/>
  <c r="NF86" s="1"/>
  <c r="ND84"/>
  <c r="NF84" s="1"/>
  <c r="ND83"/>
  <c r="ZU83" s="1"/>
  <c r="ND82"/>
  <c r="ZU82" s="1"/>
  <c r="ND81"/>
  <c r="NF81" s="1"/>
  <c r="ND80"/>
  <c r="NF80" s="1"/>
  <c r="ND79"/>
  <c r="ZU79" s="1"/>
  <c r="ND78"/>
  <c r="NF78" s="1"/>
  <c r="ND77"/>
  <c r="ZU77" s="1"/>
  <c r="ND76"/>
  <c r="ZU76" s="1"/>
  <c r="ND75"/>
  <c r="ZU75" s="1"/>
  <c r="ND73"/>
  <c r="ZU73" s="1"/>
  <c r="ND72"/>
  <c r="NF72" s="1"/>
  <c r="NF92"/>
  <c r="NC101"/>
  <c r="ND101" s="1"/>
  <c r="NF101" s="1"/>
  <c r="NC100"/>
  <c r="ND100" s="1"/>
  <c r="NC99"/>
  <c r="ND99" s="1"/>
  <c r="NC98"/>
  <c r="ND98" s="1"/>
  <c r="NC97"/>
  <c r="ND97" s="1"/>
  <c r="NC96"/>
  <c r="ND96" s="1"/>
  <c r="NC94"/>
  <c r="ND94" s="1"/>
  <c r="NC85"/>
  <c r="ND85" s="1"/>
  <c r="NC74"/>
  <c r="ND74" s="1"/>
  <c r="NF83"/>
  <c r="NF82"/>
  <c r="MY101"/>
  <c r="MY100"/>
  <c r="MY99"/>
  <c r="MY98"/>
  <c r="MY97"/>
  <c r="MY96"/>
  <c r="MY95"/>
  <c r="MY94"/>
  <c r="MY93"/>
  <c r="MY92"/>
  <c r="MY91"/>
  <c r="MY90"/>
  <c r="MY89"/>
  <c r="MY88"/>
  <c r="MY87"/>
  <c r="MY86"/>
  <c r="MY85"/>
  <c r="MY84"/>
  <c r="MY83"/>
  <c r="MY82"/>
  <c r="MY81"/>
  <c r="MY80"/>
  <c r="MY79"/>
  <c r="MY78"/>
  <c r="MY77"/>
  <c r="MY76"/>
  <c r="MY75"/>
  <c r="MY74"/>
  <c r="MY73"/>
  <c r="MY72"/>
  <c r="MR101"/>
  <c r="MR100"/>
  <c r="MR99"/>
  <c r="MR98"/>
  <c r="MR97"/>
  <c r="MR96"/>
  <c r="MR95"/>
  <c r="MR94"/>
  <c r="MR93"/>
  <c r="MR92"/>
  <c r="MR91"/>
  <c r="MR90"/>
  <c r="MR89"/>
  <c r="MR88"/>
  <c r="MR87"/>
  <c r="MR86"/>
  <c r="MR85"/>
  <c r="MR84"/>
  <c r="MR83"/>
  <c r="MR82"/>
  <c r="MR81"/>
  <c r="MR80"/>
  <c r="MR79"/>
  <c r="MR78"/>
  <c r="MR77"/>
  <c r="MR76"/>
  <c r="MR75"/>
  <c r="MR74"/>
  <c r="MR73"/>
  <c r="MR72"/>
  <c r="MK101"/>
  <c r="MK100"/>
  <c r="MK99"/>
  <c r="MK98"/>
  <c r="MK97"/>
  <c r="MK96"/>
  <c r="MK95"/>
  <c r="MK94"/>
  <c r="MK93"/>
  <c r="MK92"/>
  <c r="MK91"/>
  <c r="MK90"/>
  <c r="MK89"/>
  <c r="MK88"/>
  <c r="MK87"/>
  <c r="MK86"/>
  <c r="MK85"/>
  <c r="MK84"/>
  <c r="MK83"/>
  <c r="MK82"/>
  <c r="MK81"/>
  <c r="MK80"/>
  <c r="MK79"/>
  <c r="MK78"/>
  <c r="MK77"/>
  <c r="MK76"/>
  <c r="MK75"/>
  <c r="MK74"/>
  <c r="MK73"/>
  <c r="MK72"/>
  <c r="MD101"/>
  <c r="MD100"/>
  <c r="MD99"/>
  <c r="MD98"/>
  <c r="MD97"/>
  <c r="MD96"/>
  <c r="MD95"/>
  <c r="MD94"/>
  <c r="MD93"/>
  <c r="MD92"/>
  <c r="MD91"/>
  <c r="MD90"/>
  <c r="MD89"/>
  <c r="MD88"/>
  <c r="MD87"/>
  <c r="MD86"/>
  <c r="MD85"/>
  <c r="MD84"/>
  <c r="MD83"/>
  <c r="MD82"/>
  <c r="MD81"/>
  <c r="MD80"/>
  <c r="MD79"/>
  <c r="MD78"/>
  <c r="MD77"/>
  <c r="MD76"/>
  <c r="MD75"/>
  <c r="MD74"/>
  <c r="MD73"/>
  <c r="MD72"/>
  <c r="LW101"/>
  <c r="LW100"/>
  <c r="LW99"/>
  <c r="LW98"/>
  <c r="LW97"/>
  <c r="LW96"/>
  <c r="LW95"/>
  <c r="LW94"/>
  <c r="LW93"/>
  <c r="LW92"/>
  <c r="LW91"/>
  <c r="LW90"/>
  <c r="LW89"/>
  <c r="LW88"/>
  <c r="LW87"/>
  <c r="LW86"/>
  <c r="LW85"/>
  <c r="LW84"/>
  <c r="LW83"/>
  <c r="LW82"/>
  <c r="LW81"/>
  <c r="LW80"/>
  <c r="LW79"/>
  <c r="LW78"/>
  <c r="LW77"/>
  <c r="LW76"/>
  <c r="LW75"/>
  <c r="LW74"/>
  <c r="LW73"/>
  <c r="LW72"/>
  <c r="LP101"/>
  <c r="LP100"/>
  <c r="LP99"/>
  <c r="LP98"/>
  <c r="LP97"/>
  <c r="LP96"/>
  <c r="LP95"/>
  <c r="LP94"/>
  <c r="LP93"/>
  <c r="LP92"/>
  <c r="LP91"/>
  <c r="LP90"/>
  <c r="LP89"/>
  <c r="LP88"/>
  <c r="LP87"/>
  <c r="LP86"/>
  <c r="LP85"/>
  <c r="LP84"/>
  <c r="LP83"/>
  <c r="LP82"/>
  <c r="LP81"/>
  <c r="LP80"/>
  <c r="LP79"/>
  <c r="LP78"/>
  <c r="LP77"/>
  <c r="LP76"/>
  <c r="LP75"/>
  <c r="LP74"/>
  <c r="LP73"/>
  <c r="LP72"/>
  <c r="LI101"/>
  <c r="LI100"/>
  <c r="LI99"/>
  <c r="LI98"/>
  <c r="LI97"/>
  <c r="LI96"/>
  <c r="LI95"/>
  <c r="LI94"/>
  <c r="LI93"/>
  <c r="LI92"/>
  <c r="LI91"/>
  <c r="LI90"/>
  <c r="LI89"/>
  <c r="LI88"/>
  <c r="LI87"/>
  <c r="LI86"/>
  <c r="LI85"/>
  <c r="LI84"/>
  <c r="LI83"/>
  <c r="LI82"/>
  <c r="LI81"/>
  <c r="LI80"/>
  <c r="LI79"/>
  <c r="LI78"/>
  <c r="LI77"/>
  <c r="LI76"/>
  <c r="LI75"/>
  <c r="LI74"/>
  <c r="LI73"/>
  <c r="LI72"/>
  <c r="LB101"/>
  <c r="LB100"/>
  <c r="LB99"/>
  <c r="LB98"/>
  <c r="LB97"/>
  <c r="LB96"/>
  <c r="LB95"/>
  <c r="LB94"/>
  <c r="LB93"/>
  <c r="LB92"/>
  <c r="LB91"/>
  <c r="LB90"/>
  <c r="LB89"/>
  <c r="LB88"/>
  <c r="LB87"/>
  <c r="LB86"/>
  <c r="LB85"/>
  <c r="LB84"/>
  <c r="LB83"/>
  <c r="LB82"/>
  <c r="LB81"/>
  <c r="LB80"/>
  <c r="LB79"/>
  <c r="LB78"/>
  <c r="LB77"/>
  <c r="LB76"/>
  <c r="LB75"/>
  <c r="LB74"/>
  <c r="LB73"/>
  <c r="LB72"/>
  <c r="KU101"/>
  <c r="KU100"/>
  <c r="KU99"/>
  <c r="KU98"/>
  <c r="KU97"/>
  <c r="KU96"/>
  <c r="KU95"/>
  <c r="KU94"/>
  <c r="KU93"/>
  <c r="KU92"/>
  <c r="KU91"/>
  <c r="KU90"/>
  <c r="KU89"/>
  <c r="KU88"/>
  <c r="KU87"/>
  <c r="KU86"/>
  <c r="KU85"/>
  <c r="KU84"/>
  <c r="KU83"/>
  <c r="KU82"/>
  <c r="KU81"/>
  <c r="KU80"/>
  <c r="KU79"/>
  <c r="KU78"/>
  <c r="KU77"/>
  <c r="KU76"/>
  <c r="KU75"/>
  <c r="KU74"/>
  <c r="KU73"/>
  <c r="KU72"/>
  <c r="KN101"/>
  <c r="KN100"/>
  <c r="KN99"/>
  <c r="KN98"/>
  <c r="KN97"/>
  <c r="KN96"/>
  <c r="KN95"/>
  <c r="KN94"/>
  <c r="KN93"/>
  <c r="KN92"/>
  <c r="KN91"/>
  <c r="KN90"/>
  <c r="KN89"/>
  <c r="KN88"/>
  <c r="KN87"/>
  <c r="KN86"/>
  <c r="KN85"/>
  <c r="KN84"/>
  <c r="KN83"/>
  <c r="KN82"/>
  <c r="KN81"/>
  <c r="KN80"/>
  <c r="KN79"/>
  <c r="KN78"/>
  <c r="KN77"/>
  <c r="KN76"/>
  <c r="KN75"/>
  <c r="KN74"/>
  <c r="KN73"/>
  <c r="KN72"/>
  <c r="KG101"/>
  <c r="KG100"/>
  <c r="KG99"/>
  <c r="KG98"/>
  <c r="KG97"/>
  <c r="KG96"/>
  <c r="KG95"/>
  <c r="KG94"/>
  <c r="KG93"/>
  <c r="KG92"/>
  <c r="KG91"/>
  <c r="KG90"/>
  <c r="KG89"/>
  <c r="KG88"/>
  <c r="KG87"/>
  <c r="KG86"/>
  <c r="KG85"/>
  <c r="KG84"/>
  <c r="KG83"/>
  <c r="KG82"/>
  <c r="KG81"/>
  <c r="KG80"/>
  <c r="KG79"/>
  <c r="KG78"/>
  <c r="KG77"/>
  <c r="KG76"/>
  <c r="KG75"/>
  <c r="KG74"/>
  <c r="KG73"/>
  <c r="KG72"/>
  <c r="JZ101"/>
  <c r="JZ100"/>
  <c r="JZ99"/>
  <c r="JZ98"/>
  <c r="JZ97"/>
  <c r="JZ96"/>
  <c r="JZ95"/>
  <c r="JZ94"/>
  <c r="JZ93"/>
  <c r="JZ92"/>
  <c r="JZ91"/>
  <c r="JZ90"/>
  <c r="JZ89"/>
  <c r="JZ88"/>
  <c r="JZ87"/>
  <c r="JZ86"/>
  <c r="JZ85"/>
  <c r="JZ84"/>
  <c r="JZ83"/>
  <c r="JZ82"/>
  <c r="JZ81"/>
  <c r="JZ80"/>
  <c r="JZ79"/>
  <c r="JZ78"/>
  <c r="JZ77"/>
  <c r="JZ76"/>
  <c r="JZ75"/>
  <c r="JZ74"/>
  <c r="JZ73"/>
  <c r="JZ72"/>
  <c r="JS101"/>
  <c r="JS100"/>
  <c r="JS99"/>
  <c r="JS98"/>
  <c r="JS97"/>
  <c r="JS96"/>
  <c r="JS95"/>
  <c r="JS94"/>
  <c r="JS93"/>
  <c r="JS92"/>
  <c r="JS91"/>
  <c r="JS90"/>
  <c r="JS89"/>
  <c r="JS88"/>
  <c r="JS87"/>
  <c r="JS86"/>
  <c r="JS85"/>
  <c r="JS84"/>
  <c r="JS83"/>
  <c r="JS82"/>
  <c r="JS81"/>
  <c r="JS80"/>
  <c r="JS79"/>
  <c r="JS78"/>
  <c r="JS77"/>
  <c r="JS76"/>
  <c r="JS75"/>
  <c r="JS74"/>
  <c r="JS73"/>
  <c r="JS72"/>
  <c r="JL101"/>
  <c r="JL100"/>
  <c r="JL99"/>
  <c r="JL98"/>
  <c r="JL97"/>
  <c r="JL96"/>
  <c r="JL95"/>
  <c r="JL94"/>
  <c r="JL93"/>
  <c r="JL92"/>
  <c r="JL91"/>
  <c r="JL90"/>
  <c r="JL89"/>
  <c r="JL88"/>
  <c r="JL87"/>
  <c r="JL86"/>
  <c r="JL85"/>
  <c r="JL84"/>
  <c r="JL83"/>
  <c r="JL82"/>
  <c r="JL81"/>
  <c r="JL80"/>
  <c r="JL79"/>
  <c r="JL78"/>
  <c r="JL77"/>
  <c r="JL76"/>
  <c r="JL75"/>
  <c r="JL74"/>
  <c r="JL73"/>
  <c r="JL72"/>
  <c r="JE101"/>
  <c r="JE100"/>
  <c r="JE99"/>
  <c r="JE98"/>
  <c r="JE97"/>
  <c r="JE96"/>
  <c r="JE95"/>
  <c r="JE94"/>
  <c r="JE93"/>
  <c r="JE92"/>
  <c r="JE91"/>
  <c r="JE90"/>
  <c r="JE89"/>
  <c r="JE88"/>
  <c r="JE87"/>
  <c r="JE86"/>
  <c r="JE85"/>
  <c r="JE84"/>
  <c r="JE83"/>
  <c r="JE82"/>
  <c r="JE81"/>
  <c r="JE80"/>
  <c r="JE79"/>
  <c r="JE78"/>
  <c r="JE77"/>
  <c r="JE76"/>
  <c r="JE75"/>
  <c r="JE74"/>
  <c r="JE73"/>
  <c r="JE72"/>
  <c r="IX101"/>
  <c r="IX100"/>
  <c r="IX99"/>
  <c r="IX98"/>
  <c r="IX97"/>
  <c r="IX96"/>
  <c r="IX95"/>
  <c r="IX94"/>
  <c r="IX93"/>
  <c r="IX92"/>
  <c r="IX91"/>
  <c r="IX90"/>
  <c r="IX89"/>
  <c r="IX88"/>
  <c r="IX87"/>
  <c r="IX86"/>
  <c r="IX85"/>
  <c r="IX84"/>
  <c r="IX83"/>
  <c r="IX82"/>
  <c r="IX81"/>
  <c r="IX80"/>
  <c r="IX79"/>
  <c r="IX78"/>
  <c r="IX77"/>
  <c r="IX76"/>
  <c r="IX75"/>
  <c r="IX74"/>
  <c r="IX73"/>
  <c r="IX72"/>
  <c r="IQ101"/>
  <c r="IQ100"/>
  <c r="IQ99"/>
  <c r="IQ98"/>
  <c r="IQ97"/>
  <c r="IQ96"/>
  <c r="IQ95"/>
  <c r="IQ94"/>
  <c r="IQ93"/>
  <c r="IQ92"/>
  <c r="IQ91"/>
  <c r="IQ90"/>
  <c r="IQ89"/>
  <c r="IQ88"/>
  <c r="IQ87"/>
  <c r="IQ86"/>
  <c r="IQ85"/>
  <c r="IQ84"/>
  <c r="IQ83"/>
  <c r="IQ82"/>
  <c r="IQ81"/>
  <c r="IQ80"/>
  <c r="IQ79"/>
  <c r="IQ78"/>
  <c r="IQ77"/>
  <c r="IQ76"/>
  <c r="IQ75"/>
  <c r="IQ74"/>
  <c r="IQ73"/>
  <c r="IQ72"/>
  <c r="IJ101"/>
  <c r="IJ100"/>
  <c r="IJ99"/>
  <c r="IJ98"/>
  <c r="IJ97"/>
  <c r="IJ96"/>
  <c r="IJ95"/>
  <c r="IJ94"/>
  <c r="IJ93"/>
  <c r="IJ92"/>
  <c r="IJ91"/>
  <c r="IJ90"/>
  <c r="IJ89"/>
  <c r="IJ88"/>
  <c r="IJ87"/>
  <c r="IJ86"/>
  <c r="IJ85"/>
  <c r="IJ84"/>
  <c r="IJ83"/>
  <c r="IJ82"/>
  <c r="IJ81"/>
  <c r="IJ80"/>
  <c r="IJ79"/>
  <c r="IJ78"/>
  <c r="IJ77"/>
  <c r="IJ76"/>
  <c r="IJ75"/>
  <c r="IJ74"/>
  <c r="IJ73"/>
  <c r="IJ72"/>
  <c r="IC101"/>
  <c r="IC100"/>
  <c r="IC99"/>
  <c r="IC98"/>
  <c r="IC97"/>
  <c r="IC96"/>
  <c r="IC95"/>
  <c r="IC94"/>
  <c r="IC93"/>
  <c r="IC92"/>
  <c r="IC91"/>
  <c r="IC90"/>
  <c r="IC89"/>
  <c r="IC88"/>
  <c r="IC87"/>
  <c r="IC86"/>
  <c r="IC85"/>
  <c r="IC84"/>
  <c r="IC83"/>
  <c r="IC82"/>
  <c r="IC81"/>
  <c r="IC80"/>
  <c r="IC79"/>
  <c r="IC78"/>
  <c r="IC77"/>
  <c r="IC76"/>
  <c r="IC75"/>
  <c r="IC74"/>
  <c r="IC73"/>
  <c r="IC72"/>
  <c r="HV101"/>
  <c r="HV100"/>
  <c r="HV99"/>
  <c r="HV98"/>
  <c r="HV97"/>
  <c r="HV96"/>
  <c r="HV95"/>
  <c r="HV94"/>
  <c r="HV93"/>
  <c r="HV92"/>
  <c r="HV91"/>
  <c r="HV90"/>
  <c r="HV89"/>
  <c r="HV88"/>
  <c r="HV87"/>
  <c r="HV86"/>
  <c r="HV85"/>
  <c r="HV84"/>
  <c r="HV83"/>
  <c r="HV82"/>
  <c r="HV81"/>
  <c r="HV80"/>
  <c r="HV79"/>
  <c r="HV78"/>
  <c r="HV77"/>
  <c r="HV76"/>
  <c r="HV75"/>
  <c r="HV74"/>
  <c r="HV73"/>
  <c r="HV72"/>
  <c r="HO101"/>
  <c r="HO100"/>
  <c r="HO99"/>
  <c r="HO98"/>
  <c r="HO97"/>
  <c r="HO96"/>
  <c r="HO95"/>
  <c r="HO94"/>
  <c r="HO93"/>
  <c r="HO92"/>
  <c r="HO91"/>
  <c r="HO90"/>
  <c r="HO89"/>
  <c r="HO88"/>
  <c r="HO87"/>
  <c r="HO86"/>
  <c r="HO85"/>
  <c r="HO84"/>
  <c r="HO83"/>
  <c r="HO82"/>
  <c r="HO81"/>
  <c r="HO80"/>
  <c r="HO79"/>
  <c r="HO78"/>
  <c r="HO77"/>
  <c r="HO76"/>
  <c r="HO75"/>
  <c r="HO74"/>
  <c r="HO73"/>
  <c r="HO72"/>
  <c r="HH101"/>
  <c r="HH100"/>
  <c r="HH99"/>
  <c r="HH98"/>
  <c r="HH97"/>
  <c r="HH96"/>
  <c r="HH95"/>
  <c r="HH94"/>
  <c r="HH93"/>
  <c r="HH92"/>
  <c r="HH91"/>
  <c r="HH90"/>
  <c r="HH89"/>
  <c r="HH88"/>
  <c r="HH87"/>
  <c r="HH86"/>
  <c r="HH85"/>
  <c r="HH84"/>
  <c r="HH83"/>
  <c r="HH82"/>
  <c r="HH81"/>
  <c r="HH80"/>
  <c r="HH79"/>
  <c r="HH78"/>
  <c r="HH77"/>
  <c r="HH76"/>
  <c r="HH75"/>
  <c r="HH74"/>
  <c r="HH73"/>
  <c r="HH72"/>
  <c r="HA101"/>
  <c r="HA100"/>
  <c r="HA99"/>
  <c r="HA98"/>
  <c r="HA97"/>
  <c r="HA96"/>
  <c r="HA95"/>
  <c r="HA94"/>
  <c r="HA93"/>
  <c r="HA92"/>
  <c r="HA91"/>
  <c r="HA90"/>
  <c r="HA89"/>
  <c r="HA88"/>
  <c r="HA87"/>
  <c r="HA86"/>
  <c r="HA85"/>
  <c r="HA84"/>
  <c r="HA83"/>
  <c r="HA82"/>
  <c r="HA81"/>
  <c r="HA80"/>
  <c r="HA79"/>
  <c r="HA78"/>
  <c r="HA77"/>
  <c r="HA76"/>
  <c r="HA75"/>
  <c r="HA74"/>
  <c r="HA73"/>
  <c r="HA72"/>
  <c r="GT101"/>
  <c r="GT100"/>
  <c r="GT99"/>
  <c r="GT98"/>
  <c r="GT97"/>
  <c r="GT96"/>
  <c r="GT95"/>
  <c r="GT94"/>
  <c r="GT93"/>
  <c r="GT92"/>
  <c r="GT91"/>
  <c r="GT90"/>
  <c r="GT89"/>
  <c r="GT88"/>
  <c r="GT87"/>
  <c r="GT86"/>
  <c r="GT85"/>
  <c r="GT84"/>
  <c r="GT83"/>
  <c r="GT82"/>
  <c r="GT81"/>
  <c r="GT80"/>
  <c r="GT79"/>
  <c r="GT78"/>
  <c r="GT77"/>
  <c r="GT76"/>
  <c r="GT75"/>
  <c r="GT74"/>
  <c r="GT73"/>
  <c r="GT72"/>
  <c r="GM101"/>
  <c r="GM100"/>
  <c r="GM99"/>
  <c r="GM98"/>
  <c r="GM97"/>
  <c r="GM96"/>
  <c r="GM95"/>
  <c r="GM94"/>
  <c r="GM93"/>
  <c r="GM92"/>
  <c r="GM91"/>
  <c r="GM90"/>
  <c r="GM89"/>
  <c r="GM88"/>
  <c r="GM87"/>
  <c r="GM86"/>
  <c r="GM85"/>
  <c r="GM84"/>
  <c r="GM83"/>
  <c r="GM82"/>
  <c r="GM81"/>
  <c r="GM80"/>
  <c r="GM79"/>
  <c r="GM78"/>
  <c r="GM77"/>
  <c r="GM76"/>
  <c r="GM75"/>
  <c r="GM74"/>
  <c r="GM73"/>
  <c r="GF101"/>
  <c r="GF100"/>
  <c r="GF99"/>
  <c r="GF98"/>
  <c r="GF97"/>
  <c r="GF96"/>
  <c r="GF95"/>
  <c r="GF94"/>
  <c r="GF93"/>
  <c r="GF92"/>
  <c r="GF91"/>
  <c r="GF90"/>
  <c r="GF89"/>
  <c r="GF88"/>
  <c r="GF87"/>
  <c r="GF86"/>
  <c r="GF85"/>
  <c r="GF84"/>
  <c r="GF83"/>
  <c r="GF82"/>
  <c r="GF81"/>
  <c r="GF80"/>
  <c r="GF79"/>
  <c r="GF78"/>
  <c r="GF77"/>
  <c r="GF76"/>
  <c r="GF75"/>
  <c r="GF74"/>
  <c r="GF73"/>
  <c r="FY101"/>
  <c r="FY100"/>
  <c r="FY99"/>
  <c r="FY98"/>
  <c r="FY97"/>
  <c r="FY96"/>
  <c r="FY95"/>
  <c r="FY94"/>
  <c r="FY93"/>
  <c r="FY92"/>
  <c r="FY91"/>
  <c r="FY90"/>
  <c r="FY89"/>
  <c r="FY88"/>
  <c r="FY87"/>
  <c r="FY86"/>
  <c r="FY85"/>
  <c r="FY84"/>
  <c r="FY83"/>
  <c r="FY82"/>
  <c r="FY81"/>
  <c r="FY80"/>
  <c r="FY79"/>
  <c r="FY78"/>
  <c r="FY77"/>
  <c r="FY76"/>
  <c r="FY75"/>
  <c r="FY74"/>
  <c r="FY73"/>
  <c r="FY72"/>
  <c r="FR101"/>
  <c r="FR100"/>
  <c r="FR99"/>
  <c r="FR98"/>
  <c r="FR97"/>
  <c r="FR96"/>
  <c r="FR95"/>
  <c r="FR94"/>
  <c r="FR93"/>
  <c r="FR92"/>
  <c r="FR91"/>
  <c r="FR90"/>
  <c r="FR89"/>
  <c r="FR88"/>
  <c r="FR87"/>
  <c r="FR86"/>
  <c r="FR85"/>
  <c r="FR84"/>
  <c r="FR83"/>
  <c r="FR82"/>
  <c r="FR81"/>
  <c r="FR80"/>
  <c r="FR79"/>
  <c r="FR78"/>
  <c r="FR77"/>
  <c r="FR76"/>
  <c r="FR75"/>
  <c r="FR74"/>
  <c r="FR73"/>
  <c r="FR72"/>
  <c r="FK101"/>
  <c r="FK100"/>
  <c r="FK99"/>
  <c r="FK98"/>
  <c r="FK97"/>
  <c r="FK96"/>
  <c r="FK95"/>
  <c r="FK94"/>
  <c r="FK93"/>
  <c r="FK92"/>
  <c r="FK91"/>
  <c r="FK90"/>
  <c r="FK89"/>
  <c r="FK88"/>
  <c r="FK87"/>
  <c r="FK86"/>
  <c r="FK85"/>
  <c r="FK84"/>
  <c r="FK83"/>
  <c r="FK82"/>
  <c r="FK81"/>
  <c r="FK80"/>
  <c r="FK79"/>
  <c r="FK78"/>
  <c r="FK77"/>
  <c r="FK76"/>
  <c r="FK75"/>
  <c r="FK74"/>
  <c r="FK73"/>
  <c r="FK72"/>
  <c r="FD101"/>
  <c r="FD100"/>
  <c r="FD99"/>
  <c r="FD98"/>
  <c r="FD97"/>
  <c r="FD96"/>
  <c r="FD95"/>
  <c r="FD94"/>
  <c r="FD93"/>
  <c r="FD92"/>
  <c r="FD91"/>
  <c r="FD90"/>
  <c r="FD89"/>
  <c r="FD88"/>
  <c r="FD87"/>
  <c r="FD86"/>
  <c r="FD85"/>
  <c r="FD84"/>
  <c r="FD83"/>
  <c r="FD82"/>
  <c r="FD81"/>
  <c r="FD80"/>
  <c r="FD79"/>
  <c r="FD78"/>
  <c r="FD77"/>
  <c r="FD76"/>
  <c r="FD75"/>
  <c r="FD74"/>
  <c r="FD73"/>
  <c r="EW101"/>
  <c r="EW100"/>
  <c r="EW99"/>
  <c r="EW98"/>
  <c r="EW97"/>
  <c r="EW96"/>
  <c r="EW95"/>
  <c r="EW94"/>
  <c r="EW93"/>
  <c r="EW92"/>
  <c r="EW91"/>
  <c r="EW90"/>
  <c r="EW89"/>
  <c r="EW88"/>
  <c r="EW87"/>
  <c r="EW86"/>
  <c r="EW85"/>
  <c r="EW84"/>
  <c r="EW83"/>
  <c r="EW82"/>
  <c r="EW81"/>
  <c r="EW80"/>
  <c r="EW79"/>
  <c r="EW78"/>
  <c r="EW77"/>
  <c r="EW76"/>
  <c r="EW75"/>
  <c r="EW74"/>
  <c r="EW73"/>
  <c r="EP101"/>
  <c r="EP100"/>
  <c r="EP99"/>
  <c r="EP98"/>
  <c r="EP97"/>
  <c r="EP96"/>
  <c r="EP95"/>
  <c r="EP94"/>
  <c r="EP93"/>
  <c r="EP92"/>
  <c r="EP91"/>
  <c r="EP90"/>
  <c r="EP89"/>
  <c r="EP88"/>
  <c r="EP87"/>
  <c r="EP86"/>
  <c r="EP85"/>
  <c r="EP84"/>
  <c r="EP83"/>
  <c r="EP82"/>
  <c r="EP81"/>
  <c r="EP80"/>
  <c r="EP79"/>
  <c r="EP78"/>
  <c r="EP77"/>
  <c r="EP76"/>
  <c r="EP75"/>
  <c r="EP74"/>
  <c r="EP73"/>
  <c r="EI101"/>
  <c r="EI100"/>
  <c r="EI99"/>
  <c r="EI98"/>
  <c r="EI97"/>
  <c r="EI96"/>
  <c r="EI95"/>
  <c r="EI94"/>
  <c r="EI93"/>
  <c r="EI92"/>
  <c r="EI91"/>
  <c r="EI90"/>
  <c r="EI89"/>
  <c r="EI88"/>
  <c r="EI87"/>
  <c r="EI86"/>
  <c r="EI85"/>
  <c r="EI84"/>
  <c r="EI83"/>
  <c r="EI82"/>
  <c r="EI81"/>
  <c r="EI80"/>
  <c r="EI79"/>
  <c r="EI78"/>
  <c r="EI77"/>
  <c r="EI76"/>
  <c r="EI75"/>
  <c r="EI74"/>
  <c r="EI73"/>
  <c r="EI72"/>
  <c r="EB101"/>
  <c r="EB100"/>
  <c r="EB99"/>
  <c r="EB98"/>
  <c r="EB97"/>
  <c r="EB96"/>
  <c r="EB95"/>
  <c r="EB94"/>
  <c r="EB93"/>
  <c r="EB92"/>
  <c r="EB91"/>
  <c r="EB90"/>
  <c r="EB89"/>
  <c r="EB88"/>
  <c r="EB87"/>
  <c r="EB86"/>
  <c r="EB85"/>
  <c r="EB84"/>
  <c r="EB83"/>
  <c r="EB82"/>
  <c r="EB81"/>
  <c r="EB80"/>
  <c r="EB79"/>
  <c r="EB78"/>
  <c r="EB77"/>
  <c r="EB76"/>
  <c r="EB75"/>
  <c r="EB74"/>
  <c r="EB73"/>
  <c r="EB72"/>
  <c r="DU101"/>
  <c r="DU100"/>
  <c r="DU99"/>
  <c r="DU98"/>
  <c r="DU97"/>
  <c r="DU96"/>
  <c r="DU95"/>
  <c r="DU94"/>
  <c r="DU93"/>
  <c r="DU92"/>
  <c r="DU91"/>
  <c r="DU90"/>
  <c r="DU89"/>
  <c r="DU88"/>
  <c r="DU87"/>
  <c r="DU86"/>
  <c r="DU85"/>
  <c r="DU84"/>
  <c r="DU83"/>
  <c r="DU82"/>
  <c r="DU81"/>
  <c r="DU80"/>
  <c r="DU79"/>
  <c r="DU78"/>
  <c r="DU77"/>
  <c r="DU76"/>
  <c r="DU75"/>
  <c r="DU74"/>
  <c r="DU73"/>
  <c r="DU72"/>
  <c r="DN101"/>
  <c r="DN100"/>
  <c r="DN99"/>
  <c r="DN98"/>
  <c r="DN97"/>
  <c r="DN96"/>
  <c r="DN95"/>
  <c r="DN94"/>
  <c r="DN93"/>
  <c r="DN92"/>
  <c r="DN91"/>
  <c r="DN90"/>
  <c r="DN89"/>
  <c r="DN88"/>
  <c r="DN87"/>
  <c r="DN86"/>
  <c r="DN85"/>
  <c r="DN84"/>
  <c r="DN83"/>
  <c r="DN82"/>
  <c r="DN81"/>
  <c r="DN80"/>
  <c r="DN79"/>
  <c r="DN78"/>
  <c r="DN77"/>
  <c r="DN76"/>
  <c r="DN75"/>
  <c r="DN74"/>
  <c r="DN73"/>
  <c r="DN72"/>
  <c r="DG101"/>
  <c r="DG100"/>
  <c r="DG99"/>
  <c r="DG98"/>
  <c r="DG97"/>
  <c r="DG96"/>
  <c r="DG95"/>
  <c r="DG94"/>
  <c r="DG93"/>
  <c r="DG92"/>
  <c r="DG91"/>
  <c r="DG90"/>
  <c r="DG89"/>
  <c r="DG88"/>
  <c r="DG87"/>
  <c r="DG86"/>
  <c r="DG85"/>
  <c r="DG84"/>
  <c r="DG83"/>
  <c r="DG82"/>
  <c r="DG81"/>
  <c r="DG80"/>
  <c r="DG79"/>
  <c r="DG78"/>
  <c r="DG77"/>
  <c r="DG76"/>
  <c r="DG75"/>
  <c r="DG74"/>
  <c r="DG73"/>
  <c r="DG72"/>
  <c r="CZ101"/>
  <c r="CZ100"/>
  <c r="CZ99"/>
  <c r="CZ98"/>
  <c r="CZ97"/>
  <c r="CZ96"/>
  <c r="CZ95"/>
  <c r="CZ94"/>
  <c r="CZ93"/>
  <c r="CZ92"/>
  <c r="CZ91"/>
  <c r="CZ90"/>
  <c r="CZ89"/>
  <c r="CZ88"/>
  <c r="CZ87"/>
  <c r="CZ86"/>
  <c r="CZ85"/>
  <c r="CZ84"/>
  <c r="CZ83"/>
  <c r="CZ82"/>
  <c r="CZ81"/>
  <c r="CZ80"/>
  <c r="CZ79"/>
  <c r="CZ78"/>
  <c r="CZ77"/>
  <c r="CZ76"/>
  <c r="CZ75"/>
  <c r="CZ74"/>
  <c r="CZ73"/>
  <c r="CZ72"/>
  <c r="CS101"/>
  <c r="CS100"/>
  <c r="CS99"/>
  <c r="CS98"/>
  <c r="CS97"/>
  <c r="CS96"/>
  <c r="CS95"/>
  <c r="CS94"/>
  <c r="CS93"/>
  <c r="CS92"/>
  <c r="CS91"/>
  <c r="CS90"/>
  <c r="CS89"/>
  <c r="CS88"/>
  <c r="CS87"/>
  <c r="CS86"/>
  <c r="CS85"/>
  <c r="CS84"/>
  <c r="CS83"/>
  <c r="CS82"/>
  <c r="CS81"/>
  <c r="CS80"/>
  <c r="CS79"/>
  <c r="CS78"/>
  <c r="CS77"/>
  <c r="CS76"/>
  <c r="CS75"/>
  <c r="CS74"/>
  <c r="CS73"/>
  <c r="CS72"/>
  <c r="CL101"/>
  <c r="CL100"/>
  <c r="CL99"/>
  <c r="CL98"/>
  <c r="CL97"/>
  <c r="CL96"/>
  <c r="CL95"/>
  <c r="CL94"/>
  <c r="CL93"/>
  <c r="CL92"/>
  <c r="CL91"/>
  <c r="CL90"/>
  <c r="CL89"/>
  <c r="CL88"/>
  <c r="CL87"/>
  <c r="CL86"/>
  <c r="CL85"/>
  <c r="CL84"/>
  <c r="CL83"/>
  <c r="CL82"/>
  <c r="CL81"/>
  <c r="CL80"/>
  <c r="CL79"/>
  <c r="CL78"/>
  <c r="CL77"/>
  <c r="CL76"/>
  <c r="CL75"/>
  <c r="CL74"/>
  <c r="CL73"/>
  <c r="CL72"/>
  <c r="CE101"/>
  <c r="CE100"/>
  <c r="CE99"/>
  <c r="CE98"/>
  <c r="CE97"/>
  <c r="CE96"/>
  <c r="CE95"/>
  <c r="CE94"/>
  <c r="CE93"/>
  <c r="CE92"/>
  <c r="CE91"/>
  <c r="CE90"/>
  <c r="CE89"/>
  <c r="CE88"/>
  <c r="CE87"/>
  <c r="CE86"/>
  <c r="CE85"/>
  <c r="CE84"/>
  <c r="CE83"/>
  <c r="CE82"/>
  <c r="CE81"/>
  <c r="CE80"/>
  <c r="CE79"/>
  <c r="CE78"/>
  <c r="CE77"/>
  <c r="CE76"/>
  <c r="CE75"/>
  <c r="CE74"/>
  <c r="CE73"/>
  <c r="CE72"/>
  <c r="BX101"/>
  <c r="BX100"/>
  <c r="BX99"/>
  <c r="BX98"/>
  <c r="BX97"/>
  <c r="BX96"/>
  <c r="BX95"/>
  <c r="BX94"/>
  <c r="BX93"/>
  <c r="BX92"/>
  <c r="BX91"/>
  <c r="BX90"/>
  <c r="BX89"/>
  <c r="BX88"/>
  <c r="BX87"/>
  <c r="BX86"/>
  <c r="BX85"/>
  <c r="BX84"/>
  <c r="BX83"/>
  <c r="BX82"/>
  <c r="BX81"/>
  <c r="BX80"/>
  <c r="BX79"/>
  <c r="BX78"/>
  <c r="BX77"/>
  <c r="BX76"/>
  <c r="BX75"/>
  <c r="BX74"/>
  <c r="BX73"/>
  <c r="BX72"/>
  <c r="BQ101"/>
  <c r="BQ100"/>
  <c r="BQ99"/>
  <c r="BQ98"/>
  <c r="BQ97"/>
  <c r="BQ96"/>
  <c r="BQ95"/>
  <c r="BQ94"/>
  <c r="BQ93"/>
  <c r="BQ92"/>
  <c r="BQ91"/>
  <c r="BQ90"/>
  <c r="BQ89"/>
  <c r="BQ88"/>
  <c r="BQ87"/>
  <c r="BQ86"/>
  <c r="BQ85"/>
  <c r="BQ84"/>
  <c r="BQ83"/>
  <c r="BQ82"/>
  <c r="BQ81"/>
  <c r="BQ80"/>
  <c r="BQ79"/>
  <c r="BQ78"/>
  <c r="BQ77"/>
  <c r="BQ76"/>
  <c r="BQ75"/>
  <c r="BQ74"/>
  <c r="BQ73"/>
  <c r="BQ72"/>
  <c r="BJ101"/>
  <c r="BJ100"/>
  <c r="BJ99"/>
  <c r="BJ98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ZT104"/>
  <c r="ZT102"/>
  <c r="ZM104"/>
  <c r="ZO102"/>
  <c r="ZO104" s="1"/>
  <c r="ZN102"/>
  <c r="ZN104" s="1"/>
  <c r="ZM102"/>
  <c r="ZF104"/>
  <c r="ZH102"/>
  <c r="ZH104" s="1"/>
  <c r="ZG102"/>
  <c r="ZG104" s="1"/>
  <c r="ZF102"/>
  <c r="YY104"/>
  <c r="ZA102"/>
  <c r="ZA104" s="1"/>
  <c r="YZ102"/>
  <c r="YZ104" s="1"/>
  <c r="YY102"/>
  <c r="YR104"/>
  <c r="YT102"/>
  <c r="YT104" s="1"/>
  <c r="YS102"/>
  <c r="YS104" s="1"/>
  <c r="YR102"/>
  <c r="YK104"/>
  <c r="YM102"/>
  <c r="YM104" s="1"/>
  <c r="YL102"/>
  <c r="YL104" s="1"/>
  <c r="YK102"/>
  <c r="YD104"/>
  <c r="YF102"/>
  <c r="YF104" s="1"/>
  <c r="YE102"/>
  <c r="YE104" s="1"/>
  <c r="YD102"/>
  <c r="XW104"/>
  <c r="XW103" s="1"/>
  <c r="XY102"/>
  <c r="XY104" s="1"/>
  <c r="XX102"/>
  <c r="XX104" s="1"/>
  <c r="XW102"/>
  <c r="XP104"/>
  <c r="XR102"/>
  <c r="XR104" s="1"/>
  <c r="XQ102"/>
  <c r="XQ104" s="1"/>
  <c r="XP102"/>
  <c r="XI104"/>
  <c r="XK102"/>
  <c r="XK104" s="1"/>
  <c r="XJ102"/>
  <c r="XJ104" s="1"/>
  <c r="XI102"/>
  <c r="XB104"/>
  <c r="XD102"/>
  <c r="XD104" s="1"/>
  <c r="XC102"/>
  <c r="XC104" s="1"/>
  <c r="XB102"/>
  <c r="WU104"/>
  <c r="WW102"/>
  <c r="WW104" s="1"/>
  <c r="WV102"/>
  <c r="WV104" s="1"/>
  <c r="WU102"/>
  <c r="WN104"/>
  <c r="WP102"/>
  <c r="WP104" s="1"/>
  <c r="WO102"/>
  <c r="WO104" s="1"/>
  <c r="WN102"/>
  <c r="WG104"/>
  <c r="WI102"/>
  <c r="WI104" s="1"/>
  <c r="WH102"/>
  <c r="WH104" s="1"/>
  <c r="WG102"/>
  <c r="VZ104"/>
  <c r="WB102"/>
  <c r="WB104" s="1"/>
  <c r="WA102"/>
  <c r="WA104" s="1"/>
  <c r="VZ102"/>
  <c r="VS104"/>
  <c r="VU102"/>
  <c r="VU104" s="1"/>
  <c r="VT102"/>
  <c r="VT104" s="1"/>
  <c r="VS102"/>
  <c r="VL104"/>
  <c r="VN102"/>
  <c r="VN104" s="1"/>
  <c r="VM102"/>
  <c r="VM104" s="1"/>
  <c r="VL102"/>
  <c r="VE104"/>
  <c r="VG102"/>
  <c r="VG104" s="1"/>
  <c r="VF102"/>
  <c r="VF104" s="1"/>
  <c r="VE102"/>
  <c r="UX104"/>
  <c r="UZ102"/>
  <c r="UZ104" s="1"/>
  <c r="UY102"/>
  <c r="UY104" s="1"/>
  <c r="UX102"/>
  <c r="UQ104"/>
  <c r="US102"/>
  <c r="US104" s="1"/>
  <c r="UR102"/>
  <c r="UR104" s="1"/>
  <c r="UQ102"/>
  <c r="UJ104"/>
  <c r="UL102"/>
  <c r="UL104" s="1"/>
  <c r="UK102"/>
  <c r="UK104" s="1"/>
  <c r="UJ102"/>
  <c r="UE104"/>
  <c r="UC104"/>
  <c r="UE102"/>
  <c r="UD102"/>
  <c r="UD104" s="1"/>
  <c r="UC102"/>
  <c r="UC103" s="1"/>
  <c r="TV104"/>
  <c r="TX102"/>
  <c r="TX104" s="1"/>
  <c r="TW102"/>
  <c r="TW104" s="1"/>
  <c r="TV102"/>
  <c r="TV103" s="1"/>
  <c r="TO104"/>
  <c r="TQ102"/>
  <c r="TQ104" s="1"/>
  <c r="TP102"/>
  <c r="TP104" s="1"/>
  <c r="TO102"/>
  <c r="TH104"/>
  <c r="TJ102"/>
  <c r="TJ104" s="1"/>
  <c r="TI102"/>
  <c r="TI104" s="1"/>
  <c r="TH102"/>
  <c r="TA104"/>
  <c r="TC102"/>
  <c r="TC104" s="1"/>
  <c r="TB102"/>
  <c r="TB104" s="1"/>
  <c r="TA102"/>
  <c r="ST104"/>
  <c r="SV102"/>
  <c r="SV104" s="1"/>
  <c r="SU102"/>
  <c r="SU104" s="1"/>
  <c r="ST102"/>
  <c r="SM104"/>
  <c r="SO102"/>
  <c r="SO104" s="1"/>
  <c r="SN102"/>
  <c r="SN104" s="1"/>
  <c r="SM102"/>
  <c r="SF104"/>
  <c r="SF103" s="1"/>
  <c r="SH102"/>
  <c r="SH104" s="1"/>
  <c r="SG102"/>
  <c r="SG104" s="1"/>
  <c r="SF102"/>
  <c r="RY104"/>
  <c r="SA102"/>
  <c r="SA104" s="1"/>
  <c r="RZ102"/>
  <c r="RZ104" s="1"/>
  <c r="RY102"/>
  <c r="RY103" s="1"/>
  <c r="RR104"/>
  <c r="RT102"/>
  <c r="RT104" s="1"/>
  <c r="RS102"/>
  <c r="RS104" s="1"/>
  <c r="RR102"/>
  <c r="RR103" s="1"/>
  <c r="RK104"/>
  <c r="RM102"/>
  <c r="RM104" s="1"/>
  <c r="RL102"/>
  <c r="RL104" s="1"/>
  <c r="RK102"/>
  <c r="RD104"/>
  <c r="RF102"/>
  <c r="RF104" s="1"/>
  <c r="RE102"/>
  <c r="RE104" s="1"/>
  <c r="RD102"/>
  <c r="QW104"/>
  <c r="QY102"/>
  <c r="QY104" s="1"/>
  <c r="QX102"/>
  <c r="QX104" s="1"/>
  <c r="QW102"/>
  <c r="QP104"/>
  <c r="QR102"/>
  <c r="QR104" s="1"/>
  <c r="QQ102"/>
  <c r="QQ104" s="1"/>
  <c r="QP102"/>
  <c r="QI104"/>
  <c r="QK102"/>
  <c r="QK104" s="1"/>
  <c r="QJ102"/>
  <c r="QJ104" s="1"/>
  <c r="QI102"/>
  <c r="QB104"/>
  <c r="QD102"/>
  <c r="QD104" s="1"/>
  <c r="QC102"/>
  <c r="QC104" s="1"/>
  <c r="QB102"/>
  <c r="PU104"/>
  <c r="PW102"/>
  <c r="PW104" s="1"/>
  <c r="PV102"/>
  <c r="PV104" s="1"/>
  <c r="PU102"/>
  <c r="PN104"/>
  <c r="PP102"/>
  <c r="PP104" s="1"/>
  <c r="PO102"/>
  <c r="PO104" s="1"/>
  <c r="PN102"/>
  <c r="PG104"/>
  <c r="PI102"/>
  <c r="PI104" s="1"/>
  <c r="PH102"/>
  <c r="PH104" s="1"/>
  <c r="PG102"/>
  <c r="OZ104"/>
  <c r="PB102"/>
  <c r="PB104" s="1"/>
  <c r="PA102"/>
  <c r="PA104" s="1"/>
  <c r="OZ102"/>
  <c r="OS104"/>
  <c r="OU102"/>
  <c r="OU104" s="1"/>
  <c r="OT102"/>
  <c r="OT104" s="1"/>
  <c r="OS102"/>
  <c r="OL104"/>
  <c r="ON102"/>
  <c r="ON104" s="1"/>
  <c r="OM102"/>
  <c r="OM104" s="1"/>
  <c r="OL102"/>
  <c r="OE104"/>
  <c r="OG102"/>
  <c r="OG104" s="1"/>
  <c r="OF102"/>
  <c r="OF104" s="1"/>
  <c r="OE102"/>
  <c r="NX104"/>
  <c r="OA102"/>
  <c r="NZ102"/>
  <c r="NZ104" s="1"/>
  <c r="NY102"/>
  <c r="NY104" s="1"/>
  <c r="NX102"/>
  <c r="NS104"/>
  <c r="NQ104"/>
  <c r="NS102"/>
  <c r="NR102"/>
  <c r="NR104" s="1"/>
  <c r="NQ102"/>
  <c r="NQ103" s="1"/>
  <c r="NJ104"/>
  <c r="NL102"/>
  <c r="NL104" s="1"/>
  <c r="NK102"/>
  <c r="NK104" s="1"/>
  <c r="NJ102"/>
  <c r="NJ103" s="1"/>
  <c r="NC104"/>
  <c r="NE102"/>
  <c r="NE104" s="1"/>
  <c r="MV104"/>
  <c r="MX102"/>
  <c r="MX104" s="1"/>
  <c r="MW102"/>
  <c r="MW104" s="1"/>
  <c r="MV102"/>
  <c r="MO104"/>
  <c r="MQ102"/>
  <c r="MQ104" s="1"/>
  <c r="MP102"/>
  <c r="MP104" s="1"/>
  <c r="MO102"/>
  <c r="MH104"/>
  <c r="MK102"/>
  <c r="MJ102"/>
  <c r="MJ104" s="1"/>
  <c r="MI102"/>
  <c r="MI104" s="1"/>
  <c r="MH102"/>
  <c r="MC104"/>
  <c r="MA104"/>
  <c r="MC102"/>
  <c r="MB102"/>
  <c r="MB104" s="1"/>
  <c r="MA102"/>
  <c r="MA103" s="1"/>
  <c r="LT104"/>
  <c r="LV102"/>
  <c r="LV104" s="1"/>
  <c r="LU102"/>
  <c r="LU104" s="1"/>
  <c r="LT102"/>
  <c r="LT103" s="1"/>
  <c r="LM104"/>
  <c r="LO102"/>
  <c r="LO104" s="1"/>
  <c r="LN102"/>
  <c r="LN104" s="1"/>
  <c r="LM102"/>
  <c r="LF104"/>
  <c r="LH102"/>
  <c r="LH104" s="1"/>
  <c r="LG102"/>
  <c r="LG104" s="1"/>
  <c r="LF102"/>
  <c r="KY104"/>
  <c r="LA102"/>
  <c r="LA104" s="1"/>
  <c r="KZ102"/>
  <c r="KZ104" s="1"/>
  <c r="KY102"/>
  <c r="KR104"/>
  <c r="KT102"/>
  <c r="KT104" s="1"/>
  <c r="KS102"/>
  <c r="KS104" s="1"/>
  <c r="KR102"/>
  <c r="KK104"/>
  <c r="KM102"/>
  <c r="KM104" s="1"/>
  <c r="KL102"/>
  <c r="KL104" s="1"/>
  <c r="KK102"/>
  <c r="KD104"/>
  <c r="KF102"/>
  <c r="KF104" s="1"/>
  <c r="KE102"/>
  <c r="KE104" s="1"/>
  <c r="KD102"/>
  <c r="JW104"/>
  <c r="JY102"/>
  <c r="JY104" s="1"/>
  <c r="JX102"/>
  <c r="JX104" s="1"/>
  <c r="JW102"/>
  <c r="JP104"/>
  <c r="JR102"/>
  <c r="JR104" s="1"/>
  <c r="JQ102"/>
  <c r="JQ104" s="1"/>
  <c r="JP102"/>
  <c r="JI104"/>
  <c r="JK102"/>
  <c r="JK104" s="1"/>
  <c r="JJ102"/>
  <c r="JJ104" s="1"/>
  <c r="JI102"/>
  <c r="JB104"/>
  <c r="JD102"/>
  <c r="JD104" s="1"/>
  <c r="JC102"/>
  <c r="JC104" s="1"/>
  <c r="JB102"/>
  <c r="IU104"/>
  <c r="IW102"/>
  <c r="IW104" s="1"/>
  <c r="IV102"/>
  <c r="IV104" s="1"/>
  <c r="IU102"/>
  <c r="IN104"/>
  <c r="IP102"/>
  <c r="IP104" s="1"/>
  <c r="IO102"/>
  <c r="IO104" s="1"/>
  <c r="IN102"/>
  <c r="IG104"/>
  <c r="II102"/>
  <c r="II104" s="1"/>
  <c r="IH102"/>
  <c r="IH104" s="1"/>
  <c r="IG102"/>
  <c r="HZ104"/>
  <c r="IB102"/>
  <c r="IB104" s="1"/>
  <c r="IA102"/>
  <c r="IA104" s="1"/>
  <c r="HZ102"/>
  <c r="HS104"/>
  <c r="HS103" s="1"/>
  <c r="HU102"/>
  <c r="HU104" s="1"/>
  <c r="HT102"/>
  <c r="HT104" s="1"/>
  <c r="HS102"/>
  <c r="HL104"/>
  <c r="HN102"/>
  <c r="HN104" s="1"/>
  <c r="HM102"/>
  <c r="HM104" s="1"/>
  <c r="HL102"/>
  <c r="HG104"/>
  <c r="HE104"/>
  <c r="HG102"/>
  <c r="HF102"/>
  <c r="HF104" s="1"/>
  <c r="HE102"/>
  <c r="HE103" s="1"/>
  <c r="GX104"/>
  <c r="GZ102"/>
  <c r="GZ104" s="1"/>
  <c r="GY102"/>
  <c r="GY104" s="1"/>
  <c r="GX102"/>
  <c r="GX103" s="1"/>
  <c r="GQ104"/>
  <c r="GS102"/>
  <c r="GS104" s="1"/>
  <c r="GR102"/>
  <c r="GR104" s="1"/>
  <c r="GQ102"/>
  <c r="GJ104"/>
  <c r="GL102"/>
  <c r="GL104" s="1"/>
  <c r="GK102"/>
  <c r="GK104" s="1"/>
  <c r="GJ102"/>
  <c r="GC104"/>
  <c r="GE102"/>
  <c r="GE104" s="1"/>
  <c r="GD102"/>
  <c r="GD104" s="1"/>
  <c r="GC102"/>
  <c r="FV104"/>
  <c r="FX102"/>
  <c r="FX104" s="1"/>
  <c r="FW102"/>
  <c r="FV102"/>
  <c r="FO104"/>
  <c r="FQ102"/>
  <c r="FQ104" s="1"/>
  <c r="FP102"/>
  <c r="FP104" s="1"/>
  <c r="FO102"/>
  <c r="FH104"/>
  <c r="FJ102"/>
  <c r="FJ104" s="1"/>
  <c r="FI102"/>
  <c r="FI104" s="1"/>
  <c r="FH102"/>
  <c r="FA104"/>
  <c r="FC102"/>
  <c r="FC104" s="1"/>
  <c r="FB102"/>
  <c r="FB104" s="1"/>
  <c r="FA102"/>
  <c r="ET104"/>
  <c r="EV102"/>
  <c r="EV104" s="1"/>
  <c r="EU102"/>
  <c r="EU104" s="1"/>
  <c r="ET102"/>
  <c r="EM104"/>
  <c r="EO102"/>
  <c r="EO104" s="1"/>
  <c r="EN102"/>
  <c r="EN104" s="1"/>
  <c r="EM102"/>
  <c r="EH104"/>
  <c r="EF104"/>
  <c r="EH102"/>
  <c r="EG102"/>
  <c r="EG104" s="1"/>
  <c r="EF102"/>
  <c r="DY104"/>
  <c r="EA102"/>
  <c r="EA104" s="1"/>
  <c r="DZ102"/>
  <c r="DZ104" s="1"/>
  <c r="DY102"/>
  <c r="DR104"/>
  <c r="DT102"/>
  <c r="DT104" s="1"/>
  <c r="DS102"/>
  <c r="DS104" s="1"/>
  <c r="DR102"/>
  <c r="DK104"/>
  <c r="DM102"/>
  <c r="DM104" s="1"/>
  <c r="DL102"/>
  <c r="DL104" s="1"/>
  <c r="DK102"/>
  <c r="DD104"/>
  <c r="DF102"/>
  <c r="DF104" s="1"/>
  <c r="DE102"/>
  <c r="DE104" s="1"/>
  <c r="DD102"/>
  <c r="CW104"/>
  <c r="CY102"/>
  <c r="CY104" s="1"/>
  <c r="CX102"/>
  <c r="CX104" s="1"/>
  <c r="CW102"/>
  <c r="CP104"/>
  <c r="CR102"/>
  <c r="CR104" s="1"/>
  <c r="CQ102"/>
  <c r="CQ104" s="1"/>
  <c r="CP102"/>
  <c r="CK104"/>
  <c r="CI104"/>
  <c r="CK102"/>
  <c r="CJ102"/>
  <c r="CJ104" s="1"/>
  <c r="CI102"/>
  <c r="CI103" s="1"/>
  <c r="CB104"/>
  <c r="CD102"/>
  <c r="CD104" s="1"/>
  <c r="CC102"/>
  <c r="CC104" s="1"/>
  <c r="CB102"/>
  <c r="BU104"/>
  <c r="BW102"/>
  <c r="BW104" s="1"/>
  <c r="BV102"/>
  <c r="BV104" s="1"/>
  <c r="BU102"/>
  <c r="BU103" s="1"/>
  <c r="BN104"/>
  <c r="BP102"/>
  <c r="BP104" s="1"/>
  <c r="BO102"/>
  <c r="BO104" s="1"/>
  <c r="BN102"/>
  <c r="BG104"/>
  <c r="BI102"/>
  <c r="BI104" s="1"/>
  <c r="BH102"/>
  <c r="BH104" s="1"/>
  <c r="BG102"/>
  <c r="AZ104"/>
  <c r="BB102"/>
  <c r="BB104" s="1"/>
  <c r="BA102"/>
  <c r="BA104" s="1"/>
  <c r="AZ102"/>
  <c r="AS104"/>
  <c r="AU102"/>
  <c r="AU104" s="1"/>
  <c r="AT102"/>
  <c r="AT104" s="1"/>
  <c r="AS102"/>
  <c r="AL104"/>
  <c r="AN102"/>
  <c r="AN104" s="1"/>
  <c r="AM102"/>
  <c r="AM104" s="1"/>
  <c r="AL102"/>
  <c r="AE104"/>
  <c r="AG102"/>
  <c r="AG104" s="1"/>
  <c r="AF102"/>
  <c r="AF104" s="1"/>
  <c r="AE102"/>
  <c r="X104"/>
  <c r="Z102"/>
  <c r="Z104" s="1"/>
  <c r="Y102"/>
  <c r="Y104" s="1"/>
  <c r="X102"/>
  <c r="Q104"/>
  <c r="S102"/>
  <c r="S104" s="1"/>
  <c r="R102"/>
  <c r="R104" s="1"/>
  <c r="Q102"/>
  <c r="J104"/>
  <c r="L102"/>
  <c r="L104" s="1"/>
  <c r="K102"/>
  <c r="K104" s="1"/>
  <c r="J102"/>
  <c r="IB103" i="14"/>
  <c r="IB101"/>
  <c r="IA101"/>
  <c r="IB100"/>
  <c r="IA100"/>
  <c r="IB99"/>
  <c r="IA99"/>
  <c r="IB98"/>
  <c r="IA98"/>
  <c r="IB97"/>
  <c r="IA97"/>
  <c r="IB96"/>
  <c r="IA96"/>
  <c r="IB95"/>
  <c r="IA95"/>
  <c r="IB94"/>
  <c r="IA94"/>
  <c r="IB93"/>
  <c r="IA93"/>
  <c r="IB92"/>
  <c r="IA92"/>
  <c r="IB91"/>
  <c r="IA91"/>
  <c r="IB90"/>
  <c r="IA90"/>
  <c r="IB89"/>
  <c r="IA89"/>
  <c r="IB88"/>
  <c r="IA88"/>
  <c r="IB87"/>
  <c r="IA87"/>
  <c r="IB86"/>
  <c r="IA86"/>
  <c r="IB85"/>
  <c r="IA85"/>
  <c r="IB84"/>
  <c r="IA84"/>
  <c r="IB83"/>
  <c r="IA83"/>
  <c r="IB82"/>
  <c r="IA82"/>
  <c r="IB81"/>
  <c r="IA81"/>
  <c r="IB80"/>
  <c r="IA80"/>
  <c r="IB79"/>
  <c r="IA79"/>
  <c r="IB78"/>
  <c r="IA78"/>
  <c r="IB77"/>
  <c r="IA77"/>
  <c r="IB76"/>
  <c r="IA76"/>
  <c r="IB75"/>
  <c r="IA75"/>
  <c r="IB74"/>
  <c r="IA74"/>
  <c r="IB73"/>
  <c r="IA73"/>
  <c r="IB72"/>
  <c r="IA72"/>
  <c r="HV101"/>
  <c r="HV100"/>
  <c r="HV99"/>
  <c r="HV98"/>
  <c r="HV97"/>
  <c r="HV96"/>
  <c r="HV95"/>
  <c r="HV94"/>
  <c r="HV93"/>
  <c r="HV92"/>
  <c r="HV91"/>
  <c r="HV90"/>
  <c r="HV89"/>
  <c r="HV88"/>
  <c r="HV87"/>
  <c r="HV86"/>
  <c r="HV85"/>
  <c r="HV84"/>
  <c r="HV83"/>
  <c r="HV82"/>
  <c r="HV81"/>
  <c r="HV80"/>
  <c r="HV79"/>
  <c r="HV78"/>
  <c r="HV77"/>
  <c r="HV76"/>
  <c r="HV75"/>
  <c r="HV74"/>
  <c r="HV73"/>
  <c r="HV72"/>
  <c r="HO101"/>
  <c r="HO100"/>
  <c r="HO99"/>
  <c r="HO98"/>
  <c r="HO97"/>
  <c r="HO96"/>
  <c r="HO95"/>
  <c r="HO94"/>
  <c r="HO93"/>
  <c r="HO92"/>
  <c r="HO91"/>
  <c r="HO90"/>
  <c r="HO89"/>
  <c r="HO88"/>
  <c r="HO87"/>
  <c r="HO86"/>
  <c r="HO85"/>
  <c r="HO84"/>
  <c r="HO83"/>
  <c r="HO82"/>
  <c r="HO81"/>
  <c r="HO80"/>
  <c r="HO79"/>
  <c r="HO78"/>
  <c r="HO77"/>
  <c r="HO76"/>
  <c r="HO75"/>
  <c r="HO74"/>
  <c r="HO73"/>
  <c r="HO72"/>
  <c r="HH101"/>
  <c r="HH100"/>
  <c r="HH99"/>
  <c r="HH98"/>
  <c r="HH97"/>
  <c r="HH96"/>
  <c r="HH95"/>
  <c r="HH94"/>
  <c r="HH93"/>
  <c r="HH92"/>
  <c r="HH91"/>
  <c r="HH90"/>
  <c r="HH89"/>
  <c r="HH88"/>
  <c r="HH87"/>
  <c r="HH86"/>
  <c r="HH85"/>
  <c r="HH84"/>
  <c r="HH83"/>
  <c r="HH82"/>
  <c r="HH81"/>
  <c r="HH80"/>
  <c r="HH79"/>
  <c r="HH78"/>
  <c r="HH77"/>
  <c r="HH76"/>
  <c r="HH75"/>
  <c r="HH74"/>
  <c r="HH73"/>
  <c r="HH72"/>
  <c r="HA101"/>
  <c r="HA100"/>
  <c r="HA99"/>
  <c r="HA98"/>
  <c r="HA97"/>
  <c r="HA96"/>
  <c r="HA95"/>
  <c r="HA94"/>
  <c r="HA93"/>
  <c r="HA92"/>
  <c r="HA91"/>
  <c r="HA90"/>
  <c r="HA89"/>
  <c r="HA88"/>
  <c r="HA87"/>
  <c r="HA86"/>
  <c r="HA85"/>
  <c r="HA84"/>
  <c r="HA83"/>
  <c r="HA82"/>
  <c r="HA81"/>
  <c r="HA80"/>
  <c r="HA79"/>
  <c r="HA78"/>
  <c r="HA77"/>
  <c r="HA76"/>
  <c r="HA75"/>
  <c r="HA74"/>
  <c r="HA73"/>
  <c r="HA72"/>
  <c r="GT101"/>
  <c r="GT100"/>
  <c r="GT99"/>
  <c r="GT98"/>
  <c r="GT97"/>
  <c r="GT96"/>
  <c r="GT95"/>
  <c r="GT94"/>
  <c r="GT93"/>
  <c r="GT92"/>
  <c r="GT91"/>
  <c r="GT90"/>
  <c r="GT89"/>
  <c r="GT88"/>
  <c r="GT87"/>
  <c r="GT86"/>
  <c r="GT85"/>
  <c r="GT84"/>
  <c r="GT83"/>
  <c r="GT82"/>
  <c r="GT81"/>
  <c r="GT80"/>
  <c r="GT79"/>
  <c r="GT78"/>
  <c r="GT77"/>
  <c r="GT76"/>
  <c r="GT75"/>
  <c r="GT74"/>
  <c r="GT73"/>
  <c r="GT72"/>
  <c r="GM101"/>
  <c r="GM100"/>
  <c r="GM99"/>
  <c r="GM98"/>
  <c r="GM97"/>
  <c r="GM96"/>
  <c r="GM95"/>
  <c r="GM94"/>
  <c r="GM93"/>
  <c r="GM92"/>
  <c r="GM91"/>
  <c r="GM90"/>
  <c r="GM89"/>
  <c r="GM88"/>
  <c r="GM87"/>
  <c r="GM86"/>
  <c r="GM85"/>
  <c r="GM84"/>
  <c r="GM83"/>
  <c r="GM82"/>
  <c r="GM81"/>
  <c r="GM80"/>
  <c r="GM79"/>
  <c r="GM78"/>
  <c r="GM77"/>
  <c r="GM76"/>
  <c r="GM75"/>
  <c r="GM74"/>
  <c r="GM73"/>
  <c r="GM72"/>
  <c r="GF101"/>
  <c r="GF100"/>
  <c r="GF99"/>
  <c r="GF98"/>
  <c r="GF97"/>
  <c r="GF96"/>
  <c r="GF95"/>
  <c r="GF94"/>
  <c r="GF93"/>
  <c r="GF92"/>
  <c r="GF91"/>
  <c r="GF90"/>
  <c r="GF89"/>
  <c r="GF88"/>
  <c r="GF87"/>
  <c r="GF86"/>
  <c r="GF85"/>
  <c r="GF84"/>
  <c r="GF83"/>
  <c r="GF82"/>
  <c r="GF81"/>
  <c r="GF80"/>
  <c r="GF79"/>
  <c r="GF78"/>
  <c r="GF77"/>
  <c r="GF76"/>
  <c r="GF75"/>
  <c r="GF74"/>
  <c r="GF73"/>
  <c r="GF72"/>
  <c r="FY101"/>
  <c r="FY100"/>
  <c r="FY99"/>
  <c r="FY98"/>
  <c r="FY97"/>
  <c r="FY96"/>
  <c r="FY95"/>
  <c r="FY94"/>
  <c r="FY93"/>
  <c r="FY92"/>
  <c r="FY91"/>
  <c r="FY90"/>
  <c r="FY89"/>
  <c r="FY88"/>
  <c r="FY87"/>
  <c r="FY86"/>
  <c r="FY85"/>
  <c r="FY84"/>
  <c r="FY83"/>
  <c r="FY82"/>
  <c r="FY81"/>
  <c r="FY80"/>
  <c r="FY79"/>
  <c r="FY78"/>
  <c r="FY77"/>
  <c r="FY76"/>
  <c r="FY75"/>
  <c r="FY74"/>
  <c r="FY73"/>
  <c r="FY72"/>
  <c r="FR101"/>
  <c r="FR100"/>
  <c r="FR99"/>
  <c r="FR98"/>
  <c r="FR97"/>
  <c r="FR96"/>
  <c r="FR95"/>
  <c r="FR94"/>
  <c r="FR93"/>
  <c r="FR92"/>
  <c r="FR91"/>
  <c r="FR90"/>
  <c r="FR89"/>
  <c r="FR88"/>
  <c r="FR87"/>
  <c r="FR86"/>
  <c r="FR85"/>
  <c r="FR84"/>
  <c r="FR83"/>
  <c r="FR82"/>
  <c r="FR81"/>
  <c r="FR80"/>
  <c r="FR79"/>
  <c r="FR78"/>
  <c r="FR77"/>
  <c r="FR76"/>
  <c r="FR75"/>
  <c r="FR74"/>
  <c r="FR73"/>
  <c r="FR72"/>
  <c r="FK101"/>
  <c r="FK100"/>
  <c r="FK99"/>
  <c r="FK98"/>
  <c r="FK97"/>
  <c r="FK96"/>
  <c r="FK95"/>
  <c r="FK94"/>
  <c r="FK93"/>
  <c r="FK92"/>
  <c r="FK91"/>
  <c r="FK90"/>
  <c r="FK89"/>
  <c r="FK88"/>
  <c r="FK87"/>
  <c r="FK86"/>
  <c r="FK85"/>
  <c r="FK84"/>
  <c r="FK83"/>
  <c r="FK82"/>
  <c r="FK81"/>
  <c r="FK80"/>
  <c r="FK79"/>
  <c r="FK78"/>
  <c r="FK77"/>
  <c r="FK76"/>
  <c r="FK75"/>
  <c r="FK74"/>
  <c r="FK73"/>
  <c r="FK72"/>
  <c r="FD101"/>
  <c r="FD100"/>
  <c r="FD99"/>
  <c r="FD98"/>
  <c r="FD97"/>
  <c r="FD96"/>
  <c r="FD95"/>
  <c r="FD94"/>
  <c r="FD93"/>
  <c r="FD92"/>
  <c r="FD91"/>
  <c r="FD90"/>
  <c r="FD89"/>
  <c r="FD88"/>
  <c r="FD87"/>
  <c r="FD86"/>
  <c r="FD85"/>
  <c r="FD84"/>
  <c r="FD83"/>
  <c r="FD82"/>
  <c r="FD81"/>
  <c r="FD80"/>
  <c r="FD79"/>
  <c r="FD78"/>
  <c r="FD77"/>
  <c r="FD76"/>
  <c r="FD75"/>
  <c r="FD74"/>
  <c r="FD73"/>
  <c r="FD72"/>
  <c r="EW101"/>
  <c r="EW100"/>
  <c r="EW99"/>
  <c r="EW98"/>
  <c r="EW97"/>
  <c r="EW96"/>
  <c r="EW95"/>
  <c r="EW94"/>
  <c r="EW93"/>
  <c r="EW92"/>
  <c r="EW91"/>
  <c r="EW90"/>
  <c r="EW89"/>
  <c r="EW88"/>
  <c r="EW87"/>
  <c r="EW86"/>
  <c r="EW85"/>
  <c r="EW84"/>
  <c r="EW83"/>
  <c r="EW82"/>
  <c r="EW81"/>
  <c r="EW80"/>
  <c r="EW79"/>
  <c r="EW78"/>
  <c r="EW77"/>
  <c r="EW76"/>
  <c r="EW75"/>
  <c r="EW74"/>
  <c r="EW73"/>
  <c r="EW72"/>
  <c r="EP101"/>
  <c r="EP100"/>
  <c r="EP99"/>
  <c r="EP98"/>
  <c r="EP97"/>
  <c r="EP96"/>
  <c r="EP95"/>
  <c r="EP94"/>
  <c r="EP93"/>
  <c r="EP92"/>
  <c r="EP91"/>
  <c r="EP90"/>
  <c r="EP89"/>
  <c r="EP88"/>
  <c r="EP87"/>
  <c r="EP86"/>
  <c r="EP85"/>
  <c r="EP84"/>
  <c r="EP83"/>
  <c r="EP82"/>
  <c r="EP81"/>
  <c r="EP80"/>
  <c r="EP79"/>
  <c r="EP78"/>
  <c r="EP77"/>
  <c r="EP76"/>
  <c r="EP75"/>
  <c r="EP74"/>
  <c r="EP73"/>
  <c r="EP72"/>
  <c r="EI101"/>
  <c r="EI100"/>
  <c r="IC100" s="1"/>
  <c r="EI99"/>
  <c r="EI98"/>
  <c r="EI97"/>
  <c r="EI96"/>
  <c r="EI95"/>
  <c r="EI94"/>
  <c r="EI93"/>
  <c r="EI92"/>
  <c r="EI91"/>
  <c r="EI90"/>
  <c r="EI89"/>
  <c r="EI88"/>
  <c r="EI87"/>
  <c r="EI86"/>
  <c r="EI85"/>
  <c r="EI84"/>
  <c r="IC84" s="1"/>
  <c r="EI83"/>
  <c r="EI82"/>
  <c r="EI81"/>
  <c r="EI80"/>
  <c r="EI79"/>
  <c r="EI78"/>
  <c r="EI77"/>
  <c r="EI76"/>
  <c r="EI75"/>
  <c r="EI74"/>
  <c r="EI73"/>
  <c r="EI72"/>
  <c r="EB101"/>
  <c r="EB100"/>
  <c r="EB99"/>
  <c r="EB98"/>
  <c r="EB97"/>
  <c r="EB96"/>
  <c r="EB95"/>
  <c r="EB94"/>
  <c r="EB93"/>
  <c r="EB92"/>
  <c r="EB91"/>
  <c r="EB90"/>
  <c r="EB89"/>
  <c r="EB88"/>
  <c r="EB87"/>
  <c r="EB86"/>
  <c r="EB85"/>
  <c r="EB84"/>
  <c r="EB83"/>
  <c r="EB82"/>
  <c r="EB81"/>
  <c r="EB80"/>
  <c r="EB79"/>
  <c r="EB78"/>
  <c r="EB77"/>
  <c r="EB76"/>
  <c r="EB75"/>
  <c r="EB74"/>
  <c r="EB73"/>
  <c r="EB72"/>
  <c r="DU101"/>
  <c r="DU100"/>
  <c r="DU99"/>
  <c r="DU98"/>
  <c r="DU97"/>
  <c r="DU96"/>
  <c r="DU95"/>
  <c r="DU94"/>
  <c r="DU93"/>
  <c r="DU92"/>
  <c r="DU91"/>
  <c r="DU90"/>
  <c r="DU89"/>
  <c r="DU88"/>
  <c r="DU87"/>
  <c r="DU86"/>
  <c r="DU85"/>
  <c r="DU84"/>
  <c r="DU83"/>
  <c r="DU82"/>
  <c r="DU81"/>
  <c r="DU80"/>
  <c r="DU79"/>
  <c r="DU78"/>
  <c r="DU77"/>
  <c r="DU76"/>
  <c r="DU75"/>
  <c r="DU74"/>
  <c r="DU73"/>
  <c r="DU72"/>
  <c r="DN101"/>
  <c r="DN100"/>
  <c r="DN99"/>
  <c r="DN98"/>
  <c r="DN97"/>
  <c r="DN96"/>
  <c r="DN95"/>
  <c r="DN94"/>
  <c r="DN93"/>
  <c r="DN92"/>
  <c r="DN91"/>
  <c r="DN90"/>
  <c r="DN89"/>
  <c r="DN88"/>
  <c r="DN87"/>
  <c r="DN86"/>
  <c r="DN85"/>
  <c r="DN84"/>
  <c r="DN83"/>
  <c r="DN82"/>
  <c r="DN81"/>
  <c r="DN80"/>
  <c r="DN79"/>
  <c r="DN78"/>
  <c r="DN77"/>
  <c r="DN76"/>
  <c r="DN75"/>
  <c r="DN74"/>
  <c r="DN73"/>
  <c r="DN72"/>
  <c r="DG101"/>
  <c r="DG100"/>
  <c r="DG99"/>
  <c r="DG98"/>
  <c r="DG97"/>
  <c r="DG96"/>
  <c r="DG95"/>
  <c r="DG94"/>
  <c r="DG93"/>
  <c r="DG92"/>
  <c r="DG91"/>
  <c r="DG90"/>
  <c r="DG89"/>
  <c r="DG88"/>
  <c r="DG87"/>
  <c r="DG86"/>
  <c r="DG85"/>
  <c r="DG84"/>
  <c r="DG83"/>
  <c r="DG82"/>
  <c r="DG81"/>
  <c r="DG80"/>
  <c r="DG79"/>
  <c r="DG78"/>
  <c r="DG77"/>
  <c r="DG76"/>
  <c r="DG75"/>
  <c r="DG74"/>
  <c r="DG73"/>
  <c r="DG72"/>
  <c r="CZ101"/>
  <c r="CZ100"/>
  <c r="CZ99"/>
  <c r="CZ98"/>
  <c r="CZ97"/>
  <c r="CZ96"/>
  <c r="CZ95"/>
  <c r="CZ94"/>
  <c r="CZ93"/>
  <c r="CZ92"/>
  <c r="CZ91"/>
  <c r="CZ90"/>
  <c r="CZ89"/>
  <c r="CZ88"/>
  <c r="CZ87"/>
  <c r="CZ86"/>
  <c r="CZ85"/>
  <c r="CZ84"/>
  <c r="CZ83"/>
  <c r="CZ82"/>
  <c r="CZ81"/>
  <c r="CZ80"/>
  <c r="CZ79"/>
  <c r="CZ78"/>
  <c r="CZ77"/>
  <c r="CZ76"/>
  <c r="CZ75"/>
  <c r="CZ74"/>
  <c r="CZ73"/>
  <c r="CZ72"/>
  <c r="CS101"/>
  <c r="CS100"/>
  <c r="CS99"/>
  <c r="CS98"/>
  <c r="CS97"/>
  <c r="CS96"/>
  <c r="CS95"/>
  <c r="CS94"/>
  <c r="CS93"/>
  <c r="CS92"/>
  <c r="CS91"/>
  <c r="CS90"/>
  <c r="CS89"/>
  <c r="CS88"/>
  <c r="CS87"/>
  <c r="CS86"/>
  <c r="CS85"/>
  <c r="CS84"/>
  <c r="CS83"/>
  <c r="CS82"/>
  <c r="CS81"/>
  <c r="CS80"/>
  <c r="CS79"/>
  <c r="CS78"/>
  <c r="CS77"/>
  <c r="CS76"/>
  <c r="CS75"/>
  <c r="CS74"/>
  <c r="CS73"/>
  <c r="CS72"/>
  <c r="CL101"/>
  <c r="CL100"/>
  <c r="CL99"/>
  <c r="CL98"/>
  <c r="CL97"/>
  <c r="CL96"/>
  <c r="CL95"/>
  <c r="CL94"/>
  <c r="CL93"/>
  <c r="CL92"/>
  <c r="CL91"/>
  <c r="CL90"/>
  <c r="CL89"/>
  <c r="CL88"/>
  <c r="CL87"/>
  <c r="CL86"/>
  <c r="CL85"/>
  <c r="CL84"/>
  <c r="CL83"/>
  <c r="CL82"/>
  <c r="CL81"/>
  <c r="CL80"/>
  <c r="CL79"/>
  <c r="CL78"/>
  <c r="CL77"/>
  <c r="CL76"/>
  <c r="CL75"/>
  <c r="CL74"/>
  <c r="CL73"/>
  <c r="CL72"/>
  <c r="CE101"/>
  <c r="CE100"/>
  <c r="CE99"/>
  <c r="CE98"/>
  <c r="CE97"/>
  <c r="CE96"/>
  <c r="CE95"/>
  <c r="CE94"/>
  <c r="CE93"/>
  <c r="CE92"/>
  <c r="CE91"/>
  <c r="CE90"/>
  <c r="CE89"/>
  <c r="CE88"/>
  <c r="CE87"/>
  <c r="CE86"/>
  <c r="CE85"/>
  <c r="CE84"/>
  <c r="CE83"/>
  <c r="CE82"/>
  <c r="CE81"/>
  <c r="CE80"/>
  <c r="CE79"/>
  <c r="CE78"/>
  <c r="CE77"/>
  <c r="CE76"/>
  <c r="CE75"/>
  <c r="CE74"/>
  <c r="CE73"/>
  <c r="CE72"/>
  <c r="BX101"/>
  <c r="BX100"/>
  <c r="BX99"/>
  <c r="BX98"/>
  <c r="BX97"/>
  <c r="BX96"/>
  <c r="BX95"/>
  <c r="BX94"/>
  <c r="BX93"/>
  <c r="BX92"/>
  <c r="BX91"/>
  <c r="BX90"/>
  <c r="BX89"/>
  <c r="BX88"/>
  <c r="BX87"/>
  <c r="BX86"/>
  <c r="BX85"/>
  <c r="BX84"/>
  <c r="BX83"/>
  <c r="BX82"/>
  <c r="BX81"/>
  <c r="BX80"/>
  <c r="BX79"/>
  <c r="BX78"/>
  <c r="BX77"/>
  <c r="BX76"/>
  <c r="BX75"/>
  <c r="BX74"/>
  <c r="BX73"/>
  <c r="BX72"/>
  <c r="BQ101"/>
  <c r="BQ100"/>
  <c r="BQ99"/>
  <c r="BQ98"/>
  <c r="BQ97"/>
  <c r="BQ96"/>
  <c r="BQ95"/>
  <c r="BQ94"/>
  <c r="BQ93"/>
  <c r="BQ92"/>
  <c r="BQ91"/>
  <c r="BQ90"/>
  <c r="BQ89"/>
  <c r="BQ88"/>
  <c r="BQ87"/>
  <c r="BQ86"/>
  <c r="BQ85"/>
  <c r="BQ84"/>
  <c r="BQ83"/>
  <c r="BQ82"/>
  <c r="BQ81"/>
  <c r="BQ80"/>
  <c r="BQ79"/>
  <c r="BQ78"/>
  <c r="BQ77"/>
  <c r="BQ76"/>
  <c r="BQ75"/>
  <c r="BQ74"/>
  <c r="BQ73"/>
  <c r="BQ72"/>
  <c r="BJ101"/>
  <c r="BJ100"/>
  <c r="BJ99"/>
  <c r="BJ98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M101"/>
  <c r="IC101" s="1"/>
  <c r="M100"/>
  <c r="M99"/>
  <c r="IC99" s="1"/>
  <c r="M98"/>
  <c r="IC98" s="1"/>
  <c r="M97"/>
  <c r="IC97" s="1"/>
  <c r="M96"/>
  <c r="M95"/>
  <c r="IC95" s="1"/>
  <c r="M94"/>
  <c r="M93"/>
  <c r="IC93" s="1"/>
  <c r="M92"/>
  <c r="M91"/>
  <c r="IC91" s="1"/>
  <c r="M90"/>
  <c r="IC90" s="1"/>
  <c r="M89"/>
  <c r="IC89" s="1"/>
  <c r="M88"/>
  <c r="M87"/>
  <c r="IC87" s="1"/>
  <c r="M86"/>
  <c r="IC86" s="1"/>
  <c r="M85"/>
  <c r="IC85" s="1"/>
  <c r="M84"/>
  <c r="M83"/>
  <c r="M82"/>
  <c r="IC82" s="1"/>
  <c r="M81"/>
  <c r="IC81" s="1"/>
  <c r="M80"/>
  <c r="M79"/>
  <c r="IC79" s="1"/>
  <c r="M78"/>
  <c r="IC78" s="1"/>
  <c r="M77"/>
  <c r="M76"/>
  <c r="M75"/>
  <c r="IC75" s="1"/>
  <c r="M74"/>
  <c r="IC74" s="1"/>
  <c r="M73"/>
  <c r="M72"/>
  <c r="HZ104"/>
  <c r="HZ102"/>
  <c r="HZ103" s="1"/>
  <c r="HS104"/>
  <c r="HU102"/>
  <c r="HU104" s="1"/>
  <c r="HT102"/>
  <c r="HT104" s="1"/>
  <c r="HS102"/>
  <c r="HL104"/>
  <c r="HN102"/>
  <c r="HN104" s="1"/>
  <c r="HM102"/>
  <c r="HM104" s="1"/>
  <c r="HL102"/>
  <c r="HL103" s="1"/>
  <c r="HE104"/>
  <c r="HG102"/>
  <c r="HG104" s="1"/>
  <c r="HF102"/>
  <c r="HF104" s="1"/>
  <c r="HE102"/>
  <c r="GX104"/>
  <c r="GZ102"/>
  <c r="GZ104" s="1"/>
  <c r="GY102"/>
  <c r="GY104" s="1"/>
  <c r="GX102"/>
  <c r="GQ104"/>
  <c r="GS102"/>
  <c r="GS104" s="1"/>
  <c r="GR102"/>
  <c r="GR104" s="1"/>
  <c r="GQ102"/>
  <c r="GQ103" s="1"/>
  <c r="GJ104"/>
  <c r="GL102"/>
  <c r="GL104" s="1"/>
  <c r="GK102"/>
  <c r="GK104" s="1"/>
  <c r="GJ102"/>
  <c r="GC104"/>
  <c r="GE102"/>
  <c r="GE104" s="1"/>
  <c r="GD102"/>
  <c r="GD104" s="1"/>
  <c r="GC102"/>
  <c r="GC103" s="1"/>
  <c r="FX104"/>
  <c r="FV104"/>
  <c r="FX102"/>
  <c r="FW102"/>
  <c r="FW104" s="1"/>
  <c r="FV102"/>
  <c r="FO104"/>
  <c r="FQ102"/>
  <c r="FQ104" s="1"/>
  <c r="FP102"/>
  <c r="FP104" s="1"/>
  <c r="FO102"/>
  <c r="FO103" s="1"/>
  <c r="FH104"/>
  <c r="FJ102"/>
  <c r="FJ104" s="1"/>
  <c r="FI102"/>
  <c r="FI104" s="1"/>
  <c r="FH102"/>
  <c r="FA104"/>
  <c r="FA103" s="1"/>
  <c r="FC102"/>
  <c r="FC104" s="1"/>
  <c r="FB102"/>
  <c r="FB104" s="1"/>
  <c r="FA102"/>
  <c r="EV104"/>
  <c r="ET104"/>
  <c r="EV102"/>
  <c r="EU102"/>
  <c r="EU104" s="1"/>
  <c r="ET102"/>
  <c r="ET103" s="1"/>
  <c r="EM104"/>
  <c r="EO102"/>
  <c r="EO104" s="1"/>
  <c r="EN102"/>
  <c r="EN104" s="1"/>
  <c r="EM102"/>
  <c r="EF104"/>
  <c r="EH102"/>
  <c r="EH104" s="1"/>
  <c r="EG102"/>
  <c r="EG104" s="1"/>
  <c r="EF102"/>
  <c r="DY104"/>
  <c r="EA102"/>
  <c r="EA104" s="1"/>
  <c r="DZ102"/>
  <c r="DZ104" s="1"/>
  <c r="DY102"/>
  <c r="DR104"/>
  <c r="DR103" s="1"/>
  <c r="DT102"/>
  <c r="DT104" s="1"/>
  <c r="DS102"/>
  <c r="DS104" s="1"/>
  <c r="DR102"/>
  <c r="DK104"/>
  <c r="DK103" s="1"/>
  <c r="DM102"/>
  <c r="DM104" s="1"/>
  <c r="DL102"/>
  <c r="DL104" s="1"/>
  <c r="DK102"/>
  <c r="DD104"/>
  <c r="DD103" s="1"/>
  <c r="DF102"/>
  <c r="DF104" s="1"/>
  <c r="DE102"/>
  <c r="DE104" s="1"/>
  <c r="DD102"/>
  <c r="CW104"/>
  <c r="CY102"/>
  <c r="CY104" s="1"/>
  <c r="CX102"/>
  <c r="CX104" s="1"/>
  <c r="CW102"/>
  <c r="CW103" s="1"/>
  <c r="CP104"/>
  <c r="CR102"/>
  <c r="CR104" s="1"/>
  <c r="CQ102"/>
  <c r="CQ104" s="1"/>
  <c r="CP102"/>
  <c r="CK104"/>
  <c r="CI104"/>
  <c r="CK102"/>
  <c r="CJ102"/>
  <c r="CJ104" s="1"/>
  <c r="CI102"/>
  <c r="CI103" s="1"/>
  <c r="CB104"/>
  <c r="CD102"/>
  <c r="CD104" s="1"/>
  <c r="CC102"/>
  <c r="CC104" s="1"/>
  <c r="CB102"/>
  <c r="BU104"/>
  <c r="BW102"/>
  <c r="BW104" s="1"/>
  <c r="BV102"/>
  <c r="BV104" s="1"/>
  <c r="BU102"/>
  <c r="BN104"/>
  <c r="BP102"/>
  <c r="BP104" s="1"/>
  <c r="BO102"/>
  <c r="BO104" s="1"/>
  <c r="BN102"/>
  <c r="BN103" s="1"/>
  <c r="BG104"/>
  <c r="BI102"/>
  <c r="BI104" s="1"/>
  <c r="BH102"/>
  <c r="BH104" s="1"/>
  <c r="BG102"/>
  <c r="BB104"/>
  <c r="AZ104"/>
  <c r="BB102"/>
  <c r="BA102"/>
  <c r="BA104" s="1"/>
  <c r="AZ102"/>
  <c r="AZ103" s="1"/>
  <c r="AS104"/>
  <c r="AU102"/>
  <c r="AU104" s="1"/>
  <c r="AT102"/>
  <c r="AT104" s="1"/>
  <c r="AS102"/>
  <c r="AL104"/>
  <c r="AN102"/>
  <c r="AN104" s="1"/>
  <c r="AM102"/>
  <c r="AM104" s="1"/>
  <c r="AL102"/>
  <c r="AE104"/>
  <c r="AG102"/>
  <c r="AG104" s="1"/>
  <c r="AF102"/>
  <c r="AE102"/>
  <c r="X104"/>
  <c r="Z102"/>
  <c r="Y102"/>
  <c r="Y104" s="1"/>
  <c r="X102"/>
  <c r="S104"/>
  <c r="Q104"/>
  <c r="S102"/>
  <c r="R102"/>
  <c r="R104" s="1"/>
  <c r="Q102"/>
  <c r="J104"/>
  <c r="L102"/>
  <c r="L104" s="1"/>
  <c r="K102"/>
  <c r="K104" s="1"/>
  <c r="J102"/>
  <c r="BI103" i="5"/>
  <c r="BH103"/>
  <c r="BI101"/>
  <c r="BI100"/>
  <c r="BI99"/>
  <c r="BI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I75"/>
  <c r="BI74"/>
  <c r="BI73"/>
  <c r="BI72"/>
  <c r="BC99"/>
  <c r="BC98"/>
  <c r="BC95"/>
  <c r="BC94"/>
  <c r="BC91"/>
  <c r="BC90"/>
  <c r="BC87"/>
  <c r="BC86"/>
  <c r="BC83"/>
  <c r="BC82"/>
  <c r="BC79"/>
  <c r="BC78"/>
  <c r="BC75"/>
  <c r="BC74"/>
  <c r="AV101"/>
  <c r="AV97"/>
  <c r="AV93"/>
  <c r="AV89"/>
  <c r="AV85"/>
  <c r="AV81"/>
  <c r="AV77"/>
  <c r="AV73"/>
  <c r="AT101"/>
  <c r="AT100"/>
  <c r="AV100" s="1"/>
  <c r="AT99"/>
  <c r="AV99" s="1"/>
  <c r="AT98"/>
  <c r="AV98" s="1"/>
  <c r="AT97"/>
  <c r="AT96"/>
  <c r="AV96" s="1"/>
  <c r="AT95"/>
  <c r="AV95" s="1"/>
  <c r="AT94"/>
  <c r="AV94" s="1"/>
  <c r="AT93"/>
  <c r="AT92"/>
  <c r="AV92" s="1"/>
  <c r="AT91"/>
  <c r="AV91" s="1"/>
  <c r="AT90"/>
  <c r="AV90" s="1"/>
  <c r="AT89"/>
  <c r="AT88"/>
  <c r="AV88" s="1"/>
  <c r="AT87"/>
  <c r="AV87" s="1"/>
  <c r="AT86"/>
  <c r="AV86" s="1"/>
  <c r="AT85"/>
  <c r="AT84"/>
  <c r="AV84" s="1"/>
  <c r="AT83"/>
  <c r="AV83" s="1"/>
  <c r="AT82"/>
  <c r="AV82" s="1"/>
  <c r="AT81"/>
  <c r="AT80"/>
  <c r="AV80" s="1"/>
  <c r="AT79"/>
  <c r="AV79" s="1"/>
  <c r="AT78"/>
  <c r="AV78" s="1"/>
  <c r="AT77"/>
  <c r="AT76"/>
  <c r="AV76" s="1"/>
  <c r="AT75"/>
  <c r="AV75" s="1"/>
  <c r="AT74"/>
  <c r="AV74" s="1"/>
  <c r="AT73"/>
  <c r="AT72"/>
  <c r="AV72" s="1"/>
  <c r="AO99"/>
  <c r="AO98"/>
  <c r="AO95"/>
  <c r="AO94"/>
  <c r="AO91"/>
  <c r="AO90"/>
  <c r="AO87"/>
  <c r="AO86"/>
  <c r="AO83"/>
  <c r="AO82"/>
  <c r="AO79"/>
  <c r="AO78"/>
  <c r="AO75"/>
  <c r="AO74"/>
  <c r="AH99"/>
  <c r="AH95"/>
  <c r="AH91"/>
  <c r="AH87"/>
  <c r="AH83"/>
  <c r="AH79"/>
  <c r="AH75"/>
  <c r="AF101"/>
  <c r="AH101" s="1"/>
  <c r="AF100"/>
  <c r="AH100" s="1"/>
  <c r="AF99"/>
  <c r="AF98"/>
  <c r="AH98" s="1"/>
  <c r="AF97"/>
  <c r="AH97" s="1"/>
  <c r="AF96"/>
  <c r="AH96" s="1"/>
  <c r="AF95"/>
  <c r="AF94"/>
  <c r="AH94" s="1"/>
  <c r="AF93"/>
  <c r="AH93" s="1"/>
  <c r="AF92"/>
  <c r="AH92" s="1"/>
  <c r="AF90"/>
  <c r="AH90" s="1"/>
  <c r="AF89"/>
  <c r="AH89" s="1"/>
  <c r="AH88"/>
  <c r="AF87"/>
  <c r="AH86"/>
  <c r="AF85"/>
  <c r="AH85" s="1"/>
  <c r="AF84"/>
  <c r="AH84" s="1"/>
  <c r="AF83"/>
  <c r="AH82"/>
  <c r="AH81"/>
  <c r="AF80"/>
  <c r="AH80" s="1"/>
  <c r="AF78"/>
  <c r="AH78" s="1"/>
  <c r="AF77"/>
  <c r="AH77" s="1"/>
  <c r="AF76"/>
  <c r="AH76" s="1"/>
  <c r="AF75"/>
  <c r="AF74"/>
  <c r="AH74" s="1"/>
  <c r="AF73"/>
  <c r="AH73" s="1"/>
  <c r="AF72"/>
  <c r="AH72" s="1"/>
  <c r="AA101"/>
  <c r="AA99"/>
  <c r="AA97"/>
  <c r="AA95"/>
  <c r="AA93"/>
  <c r="AA91"/>
  <c r="AA89"/>
  <c r="AA87"/>
  <c r="AA85"/>
  <c r="AA83"/>
  <c r="AA81"/>
  <c r="AA79"/>
  <c r="AA77"/>
  <c r="AA75"/>
  <c r="AA73"/>
  <c r="Y101"/>
  <c r="Y100"/>
  <c r="AA100" s="1"/>
  <c r="Y99"/>
  <c r="Y98"/>
  <c r="AA98" s="1"/>
  <c r="Y97"/>
  <c r="Y96"/>
  <c r="AA96" s="1"/>
  <c r="Y95"/>
  <c r="BH95" s="1"/>
  <c r="Y94"/>
  <c r="AA94" s="1"/>
  <c r="Y93"/>
  <c r="Y92"/>
  <c r="AA92" s="1"/>
  <c r="Y91"/>
  <c r="Y90"/>
  <c r="AA90" s="1"/>
  <c r="Y89"/>
  <c r="Y88"/>
  <c r="AA88" s="1"/>
  <c r="Y87"/>
  <c r="Y86"/>
  <c r="AA86" s="1"/>
  <c r="Y85"/>
  <c r="Y84"/>
  <c r="AA84" s="1"/>
  <c r="Y83"/>
  <c r="Y82"/>
  <c r="AA82" s="1"/>
  <c r="Y81"/>
  <c r="Y80"/>
  <c r="AA80" s="1"/>
  <c r="Y79"/>
  <c r="Y78"/>
  <c r="AA78" s="1"/>
  <c r="Y77"/>
  <c r="Y76"/>
  <c r="AA76" s="1"/>
  <c r="Y75"/>
  <c r="Y74"/>
  <c r="AA74" s="1"/>
  <c r="Y73"/>
  <c r="Y72"/>
  <c r="T98"/>
  <c r="T95"/>
  <c r="T94"/>
  <c r="T93"/>
  <c r="T84"/>
  <c r="T82"/>
  <c r="T80"/>
  <c r="T78"/>
  <c r="T76"/>
  <c r="T74"/>
  <c r="T73"/>
  <c r="R101"/>
  <c r="T101" s="1"/>
  <c r="R100"/>
  <c r="T100" s="1"/>
  <c r="R99"/>
  <c r="T99" s="1"/>
  <c r="R98"/>
  <c r="BH98" s="1"/>
  <c r="R97"/>
  <c r="T97" s="1"/>
  <c r="R96"/>
  <c r="T96" s="1"/>
  <c r="R94"/>
  <c r="BH94" s="1"/>
  <c r="R92"/>
  <c r="T92" s="1"/>
  <c r="R91"/>
  <c r="T91" s="1"/>
  <c r="R90"/>
  <c r="R89"/>
  <c r="T89" s="1"/>
  <c r="R88"/>
  <c r="T88" s="1"/>
  <c r="R87"/>
  <c r="BH87" s="1"/>
  <c r="R86"/>
  <c r="R85"/>
  <c r="T85" s="1"/>
  <c r="R83"/>
  <c r="T83" s="1"/>
  <c r="R82"/>
  <c r="BH82" s="1"/>
  <c r="R81"/>
  <c r="T81" s="1"/>
  <c r="R80"/>
  <c r="R79"/>
  <c r="BH79" s="1"/>
  <c r="R78"/>
  <c r="BH78" s="1"/>
  <c r="R77"/>
  <c r="T77" s="1"/>
  <c r="R76"/>
  <c r="R75"/>
  <c r="T75" s="1"/>
  <c r="R74"/>
  <c r="BH74" s="1"/>
  <c r="R72"/>
  <c r="T72" s="1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BG104"/>
  <c r="BI102"/>
  <c r="BG102"/>
  <c r="AZ104"/>
  <c r="BB102"/>
  <c r="BB104" s="1"/>
  <c r="AZ102"/>
  <c r="AS104"/>
  <c r="AU102"/>
  <c r="AU104" s="1"/>
  <c r="AS102"/>
  <c r="AS103" s="1"/>
  <c r="AL104"/>
  <c r="AN102"/>
  <c r="AN104" s="1"/>
  <c r="AL102"/>
  <c r="AE104"/>
  <c r="AG102"/>
  <c r="AG104" s="1"/>
  <c r="AE102"/>
  <c r="X104"/>
  <c r="Z102"/>
  <c r="Z104" s="1"/>
  <c r="X102"/>
  <c r="Q104"/>
  <c r="S102"/>
  <c r="S104" s="1"/>
  <c r="Q102"/>
  <c r="J104"/>
  <c r="J103" s="1"/>
  <c r="L102"/>
  <c r="L104" s="1"/>
  <c r="K102"/>
  <c r="K104" s="1"/>
  <c r="J102"/>
  <c r="NE103" i="4"/>
  <c r="ND103"/>
  <c r="NE101"/>
  <c r="NE100"/>
  <c r="NE99"/>
  <c r="NE98"/>
  <c r="NE97"/>
  <c r="NE96"/>
  <c r="NE95"/>
  <c r="NE94"/>
  <c r="NE93"/>
  <c r="NE92"/>
  <c r="NE91"/>
  <c r="NE90"/>
  <c r="NE89"/>
  <c r="NE88"/>
  <c r="NE87"/>
  <c r="NE86"/>
  <c r="NE85"/>
  <c r="NE84"/>
  <c r="NE83"/>
  <c r="NE82"/>
  <c r="NE81"/>
  <c r="NE80"/>
  <c r="NE79"/>
  <c r="NE78"/>
  <c r="NE77"/>
  <c r="NE76"/>
  <c r="NE75"/>
  <c r="NE74"/>
  <c r="NE73"/>
  <c r="NE72"/>
  <c r="MY101"/>
  <c r="MY100"/>
  <c r="MY99"/>
  <c r="MY98"/>
  <c r="MY97"/>
  <c r="MY96"/>
  <c r="MY95"/>
  <c r="MY94"/>
  <c r="MY93"/>
  <c r="MY92"/>
  <c r="MY91"/>
  <c r="MY90"/>
  <c r="MY89"/>
  <c r="MY88"/>
  <c r="MY87"/>
  <c r="MY86"/>
  <c r="MY85"/>
  <c r="MY84"/>
  <c r="MY83"/>
  <c r="MY82"/>
  <c r="MY81"/>
  <c r="MY80"/>
  <c r="MY79"/>
  <c r="MY78"/>
  <c r="MY77"/>
  <c r="MY76"/>
  <c r="MY75"/>
  <c r="MY74"/>
  <c r="MY73"/>
  <c r="MY72"/>
  <c r="MR101"/>
  <c r="MR100"/>
  <c r="MR99"/>
  <c r="MR98"/>
  <c r="MR97"/>
  <c r="MR96"/>
  <c r="MR95"/>
  <c r="MR94"/>
  <c r="MR93"/>
  <c r="MR92"/>
  <c r="MR91"/>
  <c r="MR90"/>
  <c r="MR89"/>
  <c r="MR88"/>
  <c r="MR87"/>
  <c r="MR86"/>
  <c r="MR85"/>
  <c r="MR84"/>
  <c r="MR83"/>
  <c r="MR82"/>
  <c r="MR81"/>
  <c r="MR80"/>
  <c r="MR79"/>
  <c r="MR78"/>
  <c r="MR77"/>
  <c r="MR76"/>
  <c r="MR75"/>
  <c r="MR74"/>
  <c r="MR73"/>
  <c r="MR72"/>
  <c r="MK101"/>
  <c r="MK100"/>
  <c r="MK99"/>
  <c r="MK98"/>
  <c r="MK97"/>
  <c r="MK96"/>
  <c r="MK95"/>
  <c r="MK94"/>
  <c r="MK93"/>
  <c r="MK92"/>
  <c r="MK91"/>
  <c r="MK90"/>
  <c r="MK89"/>
  <c r="MK88"/>
  <c r="MK87"/>
  <c r="MK86"/>
  <c r="MK85"/>
  <c r="MK84"/>
  <c r="MK83"/>
  <c r="MK82"/>
  <c r="MK81"/>
  <c r="MK80"/>
  <c r="MK79"/>
  <c r="MK78"/>
  <c r="MK77"/>
  <c r="MK76"/>
  <c r="MK75"/>
  <c r="MK74"/>
  <c r="MK73"/>
  <c r="MK72"/>
  <c r="MD101"/>
  <c r="MD100"/>
  <c r="MD99"/>
  <c r="MD98"/>
  <c r="MD97"/>
  <c r="MD96"/>
  <c r="MD95"/>
  <c r="MD94"/>
  <c r="MD93"/>
  <c r="MD92"/>
  <c r="MD91"/>
  <c r="MD90"/>
  <c r="MD89"/>
  <c r="MD88"/>
  <c r="MD87"/>
  <c r="MD86"/>
  <c r="MD85"/>
  <c r="MD84"/>
  <c r="MD83"/>
  <c r="MD82"/>
  <c r="MD81"/>
  <c r="MD80"/>
  <c r="MD79"/>
  <c r="MD78"/>
  <c r="MD77"/>
  <c r="MD76"/>
  <c r="MD75"/>
  <c r="MD74"/>
  <c r="MD73"/>
  <c r="MD72"/>
  <c r="LW101"/>
  <c r="LW100"/>
  <c r="LW99"/>
  <c r="LW98"/>
  <c r="LW97"/>
  <c r="LW96"/>
  <c r="LW95"/>
  <c r="LW94"/>
  <c r="LW93"/>
  <c r="LW92"/>
  <c r="LW91"/>
  <c r="LW90"/>
  <c r="LW89"/>
  <c r="LW88"/>
  <c r="LW87"/>
  <c r="LW86"/>
  <c r="LW85"/>
  <c r="LW84"/>
  <c r="LW83"/>
  <c r="LW82"/>
  <c r="LW81"/>
  <c r="LW80"/>
  <c r="LW79"/>
  <c r="LW78"/>
  <c r="LW77"/>
  <c r="LW76"/>
  <c r="LW75"/>
  <c r="LW74"/>
  <c r="LW73"/>
  <c r="LW72"/>
  <c r="LP101"/>
  <c r="LP100"/>
  <c r="LP99"/>
  <c r="LP98"/>
  <c r="LP97"/>
  <c r="LP96"/>
  <c r="LP95"/>
  <c r="LP94"/>
  <c r="LP93"/>
  <c r="LP92"/>
  <c r="LP91"/>
  <c r="LP90"/>
  <c r="LP89"/>
  <c r="LP88"/>
  <c r="LP87"/>
  <c r="LP86"/>
  <c r="LP85"/>
  <c r="LP84"/>
  <c r="LP83"/>
  <c r="LP82"/>
  <c r="LP81"/>
  <c r="LP80"/>
  <c r="LP79"/>
  <c r="LP78"/>
  <c r="LP77"/>
  <c r="LP76"/>
  <c r="LP75"/>
  <c r="LP74"/>
  <c r="LP73"/>
  <c r="LP72"/>
  <c r="LI101"/>
  <c r="LI100"/>
  <c r="LI99"/>
  <c r="LI98"/>
  <c r="LI97"/>
  <c r="LI96"/>
  <c r="LI95"/>
  <c r="LI94"/>
  <c r="LI93"/>
  <c r="LI92"/>
  <c r="LI91"/>
  <c r="LI90"/>
  <c r="LI89"/>
  <c r="LI88"/>
  <c r="LI87"/>
  <c r="LI86"/>
  <c r="LI85"/>
  <c r="LI84"/>
  <c r="LI83"/>
  <c r="LI82"/>
  <c r="LI81"/>
  <c r="LI80"/>
  <c r="LI79"/>
  <c r="LI78"/>
  <c r="LI77"/>
  <c r="LI76"/>
  <c r="LI75"/>
  <c r="LI74"/>
  <c r="LI73"/>
  <c r="LI72"/>
  <c r="LB101"/>
  <c r="LB100"/>
  <c r="LB99"/>
  <c r="LB98"/>
  <c r="LB97"/>
  <c r="LB96"/>
  <c r="LB95"/>
  <c r="LB94"/>
  <c r="LB93"/>
  <c r="LB92"/>
  <c r="LB91"/>
  <c r="LB90"/>
  <c r="LB89"/>
  <c r="LB88"/>
  <c r="LB87"/>
  <c r="LB86"/>
  <c r="LB85"/>
  <c r="LB84"/>
  <c r="LB83"/>
  <c r="LB82"/>
  <c r="LB81"/>
  <c r="LB80"/>
  <c r="LB79"/>
  <c r="LB78"/>
  <c r="LB77"/>
  <c r="LB76"/>
  <c r="LB75"/>
  <c r="LB74"/>
  <c r="LB73"/>
  <c r="LB72"/>
  <c r="KU101"/>
  <c r="KU100"/>
  <c r="KU99"/>
  <c r="KU98"/>
  <c r="KU97"/>
  <c r="KU96"/>
  <c r="KU95"/>
  <c r="KU94"/>
  <c r="KU93"/>
  <c r="KU92"/>
  <c r="KU91"/>
  <c r="KU90"/>
  <c r="KU89"/>
  <c r="KU88"/>
  <c r="KU87"/>
  <c r="KU86"/>
  <c r="KU85"/>
  <c r="KU84"/>
  <c r="KU83"/>
  <c r="KU82"/>
  <c r="KU81"/>
  <c r="KU80"/>
  <c r="KU79"/>
  <c r="KU78"/>
  <c r="KU77"/>
  <c r="KU76"/>
  <c r="KU75"/>
  <c r="KU74"/>
  <c r="KU73"/>
  <c r="KU72"/>
  <c r="KN101"/>
  <c r="KN100"/>
  <c r="KN99"/>
  <c r="KN98"/>
  <c r="KN97"/>
  <c r="KN96"/>
  <c r="KN95"/>
  <c r="KN94"/>
  <c r="KN93"/>
  <c r="KN92"/>
  <c r="KN91"/>
  <c r="KN90"/>
  <c r="KN89"/>
  <c r="KN88"/>
  <c r="KN87"/>
  <c r="KN86"/>
  <c r="KN85"/>
  <c r="KN84"/>
  <c r="KN83"/>
  <c r="KN82"/>
  <c r="KN81"/>
  <c r="KN80"/>
  <c r="KN79"/>
  <c r="KN78"/>
  <c r="KN77"/>
  <c r="KN76"/>
  <c r="KN75"/>
  <c r="KN74"/>
  <c r="KN73"/>
  <c r="KN72"/>
  <c r="KG101"/>
  <c r="KG100"/>
  <c r="KG99"/>
  <c r="KG98"/>
  <c r="KG97"/>
  <c r="KG96"/>
  <c r="KG95"/>
  <c r="KG94"/>
  <c r="KG93"/>
  <c r="KG92"/>
  <c r="KG91"/>
  <c r="KG90"/>
  <c r="KG89"/>
  <c r="KG88"/>
  <c r="KG87"/>
  <c r="KG86"/>
  <c r="KG85"/>
  <c r="KG84"/>
  <c r="KG83"/>
  <c r="KG82"/>
  <c r="KG81"/>
  <c r="KG80"/>
  <c r="KG79"/>
  <c r="KG78"/>
  <c r="KG77"/>
  <c r="KG76"/>
  <c r="KG75"/>
  <c r="KG74"/>
  <c r="KG73"/>
  <c r="KG72"/>
  <c r="JZ101"/>
  <c r="JZ100"/>
  <c r="JZ99"/>
  <c r="JZ98"/>
  <c r="JZ97"/>
  <c r="JZ96"/>
  <c r="JZ95"/>
  <c r="JZ94"/>
  <c r="JZ93"/>
  <c r="JZ92"/>
  <c r="JZ91"/>
  <c r="JZ90"/>
  <c r="JZ89"/>
  <c r="JZ88"/>
  <c r="JZ87"/>
  <c r="JZ86"/>
  <c r="JZ85"/>
  <c r="JZ84"/>
  <c r="JZ83"/>
  <c r="JZ82"/>
  <c r="JZ81"/>
  <c r="JZ80"/>
  <c r="JZ79"/>
  <c r="JZ78"/>
  <c r="JZ77"/>
  <c r="JZ76"/>
  <c r="JZ75"/>
  <c r="JZ74"/>
  <c r="JZ73"/>
  <c r="JZ72"/>
  <c r="JS101"/>
  <c r="JS100"/>
  <c r="JS99"/>
  <c r="JS98"/>
  <c r="JS97"/>
  <c r="JS96"/>
  <c r="JS95"/>
  <c r="JS94"/>
  <c r="JS93"/>
  <c r="JS92"/>
  <c r="JS91"/>
  <c r="JS90"/>
  <c r="JS89"/>
  <c r="JS88"/>
  <c r="JS87"/>
  <c r="JS86"/>
  <c r="JS85"/>
  <c r="JS84"/>
  <c r="JS83"/>
  <c r="JS82"/>
  <c r="JS81"/>
  <c r="JS80"/>
  <c r="JS79"/>
  <c r="JS78"/>
  <c r="JS77"/>
  <c r="JS76"/>
  <c r="JS75"/>
  <c r="JS74"/>
  <c r="JS73"/>
  <c r="JS72"/>
  <c r="JL101"/>
  <c r="JL100"/>
  <c r="JL99"/>
  <c r="JL98"/>
  <c r="JL97"/>
  <c r="JL96"/>
  <c r="JL95"/>
  <c r="JL94"/>
  <c r="JL93"/>
  <c r="JL92"/>
  <c r="JL91"/>
  <c r="JL90"/>
  <c r="JL89"/>
  <c r="JL88"/>
  <c r="JL87"/>
  <c r="JL86"/>
  <c r="JL85"/>
  <c r="JL84"/>
  <c r="JL83"/>
  <c r="JL82"/>
  <c r="JL81"/>
  <c r="JL80"/>
  <c r="JL79"/>
  <c r="JL78"/>
  <c r="JL77"/>
  <c r="JL76"/>
  <c r="JL75"/>
  <c r="JL74"/>
  <c r="JL73"/>
  <c r="JL72"/>
  <c r="JE101"/>
  <c r="JE100"/>
  <c r="JE99"/>
  <c r="JE98"/>
  <c r="JE97"/>
  <c r="JE96"/>
  <c r="JE95"/>
  <c r="JE94"/>
  <c r="JE93"/>
  <c r="JE92"/>
  <c r="JE91"/>
  <c r="JE90"/>
  <c r="JE89"/>
  <c r="JE88"/>
  <c r="JE87"/>
  <c r="JE86"/>
  <c r="JE85"/>
  <c r="JE84"/>
  <c r="JE83"/>
  <c r="JE82"/>
  <c r="JE81"/>
  <c r="JE80"/>
  <c r="JE79"/>
  <c r="JE78"/>
  <c r="JE77"/>
  <c r="JE76"/>
  <c r="JE75"/>
  <c r="JE74"/>
  <c r="JE73"/>
  <c r="JE72"/>
  <c r="IX100"/>
  <c r="IX96"/>
  <c r="IX92"/>
  <c r="IX88"/>
  <c r="IX84"/>
  <c r="IX80"/>
  <c r="IX76"/>
  <c r="IX72"/>
  <c r="IV101"/>
  <c r="IX101" s="1"/>
  <c r="IV100"/>
  <c r="IV99"/>
  <c r="IX99" s="1"/>
  <c r="IV98"/>
  <c r="IX98" s="1"/>
  <c r="IV97"/>
  <c r="IX97" s="1"/>
  <c r="IV96"/>
  <c r="IV95"/>
  <c r="IX95" s="1"/>
  <c r="IV94"/>
  <c r="IX94" s="1"/>
  <c r="IV93"/>
  <c r="IX93" s="1"/>
  <c r="IV92"/>
  <c r="IV91"/>
  <c r="IX91" s="1"/>
  <c r="IV90"/>
  <c r="IX90" s="1"/>
  <c r="IV89"/>
  <c r="IX89" s="1"/>
  <c r="IV88"/>
  <c r="IV87"/>
  <c r="IX87" s="1"/>
  <c r="IV86"/>
  <c r="IX86" s="1"/>
  <c r="IV85"/>
  <c r="IX85" s="1"/>
  <c r="IV84"/>
  <c r="IV83"/>
  <c r="IX83" s="1"/>
  <c r="IV82"/>
  <c r="IX82" s="1"/>
  <c r="IV81"/>
  <c r="IX81" s="1"/>
  <c r="IV80"/>
  <c r="IV79"/>
  <c r="IX79" s="1"/>
  <c r="IV78"/>
  <c r="IX78" s="1"/>
  <c r="IV77"/>
  <c r="IX77" s="1"/>
  <c r="IV76"/>
  <c r="IV75"/>
  <c r="IX75" s="1"/>
  <c r="IV74"/>
  <c r="IX74" s="1"/>
  <c r="IV73"/>
  <c r="IV72"/>
  <c r="IQ101"/>
  <c r="IQ100"/>
  <c r="IQ99"/>
  <c r="IQ98"/>
  <c r="IQ97"/>
  <c r="IQ96"/>
  <c r="IQ95"/>
  <c r="IQ94"/>
  <c r="IQ93"/>
  <c r="IQ92"/>
  <c r="IQ91"/>
  <c r="IQ90"/>
  <c r="IQ89"/>
  <c r="IQ88"/>
  <c r="IQ87"/>
  <c r="IQ86"/>
  <c r="IQ85"/>
  <c r="IQ84"/>
  <c r="IQ83"/>
  <c r="IQ82"/>
  <c r="IQ81"/>
  <c r="IQ80"/>
  <c r="IQ79"/>
  <c r="IQ78"/>
  <c r="IQ77"/>
  <c r="IQ76"/>
  <c r="IQ75"/>
  <c r="IQ74"/>
  <c r="IQ73"/>
  <c r="IQ72"/>
  <c r="IJ98"/>
  <c r="IJ94"/>
  <c r="IJ90"/>
  <c r="IJ86"/>
  <c r="IJ82"/>
  <c r="IJ78"/>
  <c r="IJ74"/>
  <c r="IH101"/>
  <c r="IJ101" s="1"/>
  <c r="IH100"/>
  <c r="IJ100" s="1"/>
  <c r="IH99"/>
  <c r="IJ99" s="1"/>
  <c r="IH98"/>
  <c r="IH97"/>
  <c r="IJ97" s="1"/>
  <c r="IH96"/>
  <c r="IJ96" s="1"/>
  <c r="IH95"/>
  <c r="IJ95" s="1"/>
  <c r="IH94"/>
  <c r="IH93"/>
  <c r="IJ93" s="1"/>
  <c r="IH92"/>
  <c r="IJ92" s="1"/>
  <c r="IH91"/>
  <c r="IJ91" s="1"/>
  <c r="IH90"/>
  <c r="IH89"/>
  <c r="IJ89" s="1"/>
  <c r="IH88"/>
  <c r="IJ88" s="1"/>
  <c r="IH87"/>
  <c r="IJ87" s="1"/>
  <c r="IH86"/>
  <c r="IH85"/>
  <c r="IJ85" s="1"/>
  <c r="IH84"/>
  <c r="IJ84" s="1"/>
  <c r="IH83"/>
  <c r="IJ83" s="1"/>
  <c r="IH82"/>
  <c r="IH81"/>
  <c r="IJ81" s="1"/>
  <c r="IH80"/>
  <c r="IJ80" s="1"/>
  <c r="IH79"/>
  <c r="IJ79" s="1"/>
  <c r="IH78"/>
  <c r="IH77"/>
  <c r="IJ77" s="1"/>
  <c r="IH76"/>
  <c r="IJ76" s="1"/>
  <c r="IH75"/>
  <c r="IJ75" s="1"/>
  <c r="IH74"/>
  <c r="IH73"/>
  <c r="IJ73" s="1"/>
  <c r="IH72"/>
  <c r="IJ72" s="1"/>
  <c r="IA101"/>
  <c r="IC101" s="1"/>
  <c r="IA100"/>
  <c r="IC100" s="1"/>
  <c r="IA99"/>
  <c r="IA98"/>
  <c r="IC98" s="1"/>
  <c r="IA97"/>
  <c r="IA96"/>
  <c r="IA95"/>
  <c r="IA94"/>
  <c r="IA93"/>
  <c r="IC93" s="1"/>
  <c r="IA92"/>
  <c r="IC92" s="1"/>
  <c r="IA91"/>
  <c r="IA90"/>
  <c r="IC90" s="1"/>
  <c r="IA89"/>
  <c r="IA88"/>
  <c r="IA87"/>
  <c r="IA86"/>
  <c r="IC86" s="1"/>
  <c r="IA85"/>
  <c r="IC85" s="1"/>
  <c r="IA84"/>
  <c r="IC84" s="1"/>
  <c r="IA83"/>
  <c r="IA82"/>
  <c r="IC82" s="1"/>
  <c r="IA81"/>
  <c r="IA80"/>
  <c r="IA79"/>
  <c r="IA78"/>
  <c r="IC78" s="1"/>
  <c r="IA77"/>
  <c r="IC77" s="1"/>
  <c r="IA76"/>
  <c r="IC76" s="1"/>
  <c r="IA75"/>
  <c r="IA74"/>
  <c r="IC74" s="1"/>
  <c r="IA73"/>
  <c r="IA72"/>
  <c r="IC72" s="1"/>
  <c r="IC97"/>
  <c r="IC96"/>
  <c r="IC89"/>
  <c r="IC88"/>
  <c r="IC81"/>
  <c r="IC80"/>
  <c r="IC73"/>
  <c r="IC99"/>
  <c r="IC95"/>
  <c r="IC94"/>
  <c r="IC91"/>
  <c r="IC87"/>
  <c r="IC83"/>
  <c r="IC79"/>
  <c r="IC75"/>
  <c r="HV101"/>
  <c r="HV100"/>
  <c r="HV99"/>
  <c r="HV98"/>
  <c r="HV97"/>
  <c r="HV96"/>
  <c r="HV95"/>
  <c r="HV94"/>
  <c r="HV93"/>
  <c r="HV92"/>
  <c r="HV91"/>
  <c r="HV90"/>
  <c r="HV89"/>
  <c r="HV88"/>
  <c r="HV87"/>
  <c r="HV86"/>
  <c r="HV85"/>
  <c r="HV84"/>
  <c r="HV83"/>
  <c r="HV82"/>
  <c r="HV81"/>
  <c r="HV80"/>
  <c r="HV79"/>
  <c r="HV78"/>
  <c r="HV77"/>
  <c r="HV76"/>
  <c r="HV75"/>
  <c r="HV74"/>
  <c r="HV73"/>
  <c r="HV72"/>
  <c r="HO101"/>
  <c r="HO100"/>
  <c r="HO99"/>
  <c r="HO98"/>
  <c r="HO97"/>
  <c r="HO96"/>
  <c r="HO95"/>
  <c r="HO94"/>
  <c r="HO93"/>
  <c r="HO92"/>
  <c r="HO91"/>
  <c r="HO90"/>
  <c r="HO89"/>
  <c r="HO88"/>
  <c r="HO87"/>
  <c r="HO86"/>
  <c r="HO85"/>
  <c r="HO84"/>
  <c r="HO83"/>
  <c r="HO82"/>
  <c r="HO81"/>
  <c r="HO80"/>
  <c r="HO79"/>
  <c r="HO78"/>
  <c r="HO77"/>
  <c r="HO76"/>
  <c r="HO75"/>
  <c r="HO74"/>
  <c r="HO73"/>
  <c r="HO72"/>
  <c r="HF101"/>
  <c r="HH101" s="1"/>
  <c r="HF97"/>
  <c r="HH97" s="1"/>
  <c r="HF96"/>
  <c r="HH96" s="1"/>
  <c r="HF95"/>
  <c r="HF94"/>
  <c r="HF93"/>
  <c r="HH93" s="1"/>
  <c r="HF91"/>
  <c r="HF90"/>
  <c r="HF89"/>
  <c r="HH89" s="1"/>
  <c r="HF88"/>
  <c r="HH88" s="1"/>
  <c r="HF87"/>
  <c r="HF86"/>
  <c r="HF85"/>
  <c r="HH85" s="1"/>
  <c r="HF83"/>
  <c r="HF82"/>
  <c r="HF81"/>
  <c r="HH81" s="1"/>
  <c r="HF80"/>
  <c r="HH80" s="1"/>
  <c r="HF79"/>
  <c r="HF78"/>
  <c r="HF77"/>
  <c r="HH77" s="1"/>
  <c r="HF76"/>
  <c r="HH76" s="1"/>
  <c r="HF75"/>
  <c r="HF74"/>
  <c r="HF73"/>
  <c r="HH73" s="1"/>
  <c r="HF72"/>
  <c r="HH72" s="1"/>
  <c r="HE101"/>
  <c r="HE100"/>
  <c r="HF100" s="1"/>
  <c r="HH100" s="1"/>
  <c r="HE99"/>
  <c r="HF99" s="1"/>
  <c r="HE98"/>
  <c r="HF98" s="1"/>
  <c r="HH98" s="1"/>
  <c r="HE97"/>
  <c r="HE95"/>
  <c r="HE93"/>
  <c r="HE92"/>
  <c r="HF92" s="1"/>
  <c r="HH92" s="1"/>
  <c r="HE84"/>
  <c r="HF84" s="1"/>
  <c r="HH84" s="1"/>
  <c r="HE73"/>
  <c r="HH99"/>
  <c r="HH95"/>
  <c r="HH94"/>
  <c r="HH91"/>
  <c r="HH90"/>
  <c r="HH87"/>
  <c r="HH86"/>
  <c r="HH83"/>
  <c r="HH82"/>
  <c r="HH79"/>
  <c r="HH78"/>
  <c r="HH75"/>
  <c r="HH74"/>
  <c r="HA101"/>
  <c r="HA100"/>
  <c r="HA99"/>
  <c r="HA98"/>
  <c r="HA97"/>
  <c r="HA96"/>
  <c r="HA95"/>
  <c r="HA94"/>
  <c r="HA93"/>
  <c r="HA92"/>
  <c r="HA91"/>
  <c r="HA90"/>
  <c r="HA89"/>
  <c r="HA88"/>
  <c r="HA87"/>
  <c r="HA86"/>
  <c r="HA85"/>
  <c r="HA84"/>
  <c r="HA83"/>
  <c r="HA82"/>
  <c r="HA81"/>
  <c r="HA80"/>
  <c r="HA79"/>
  <c r="HA78"/>
  <c r="HA77"/>
  <c r="HA76"/>
  <c r="HA75"/>
  <c r="HA74"/>
  <c r="HA73"/>
  <c r="HA72"/>
  <c r="GT101"/>
  <c r="GT100"/>
  <c r="GT99"/>
  <c r="GT98"/>
  <c r="GT97"/>
  <c r="GT96"/>
  <c r="GT95"/>
  <c r="GT94"/>
  <c r="GT93"/>
  <c r="GT92"/>
  <c r="GT91"/>
  <c r="GT90"/>
  <c r="GT89"/>
  <c r="GT88"/>
  <c r="GT87"/>
  <c r="GT86"/>
  <c r="GT85"/>
  <c r="GT84"/>
  <c r="GT83"/>
  <c r="GT82"/>
  <c r="GT81"/>
  <c r="GT80"/>
  <c r="GT79"/>
  <c r="GT78"/>
  <c r="GT77"/>
  <c r="GT76"/>
  <c r="GT75"/>
  <c r="GT74"/>
  <c r="GT73"/>
  <c r="GT72"/>
  <c r="GM101"/>
  <c r="GM100"/>
  <c r="GM99"/>
  <c r="GM98"/>
  <c r="GM97"/>
  <c r="GM96"/>
  <c r="GM95"/>
  <c r="GM94"/>
  <c r="GM93"/>
  <c r="GM92"/>
  <c r="GM91"/>
  <c r="GM90"/>
  <c r="GM89"/>
  <c r="GM88"/>
  <c r="GM87"/>
  <c r="GM86"/>
  <c r="GM85"/>
  <c r="GM84"/>
  <c r="GM83"/>
  <c r="GM82"/>
  <c r="GM81"/>
  <c r="GM80"/>
  <c r="GM79"/>
  <c r="GM78"/>
  <c r="GM77"/>
  <c r="GM76"/>
  <c r="GM75"/>
  <c r="GM74"/>
  <c r="GM73"/>
  <c r="GM72"/>
  <c r="GF101"/>
  <c r="GF100"/>
  <c r="GF99"/>
  <c r="GF98"/>
  <c r="GF97"/>
  <c r="GF96"/>
  <c r="GF95"/>
  <c r="GF94"/>
  <c r="GF93"/>
  <c r="GF92"/>
  <c r="GF91"/>
  <c r="GF90"/>
  <c r="GF89"/>
  <c r="GF88"/>
  <c r="GF87"/>
  <c r="GF86"/>
  <c r="GF85"/>
  <c r="GF84"/>
  <c r="GF83"/>
  <c r="GF82"/>
  <c r="GF81"/>
  <c r="GF80"/>
  <c r="GF79"/>
  <c r="GF78"/>
  <c r="GF77"/>
  <c r="GF76"/>
  <c r="GF75"/>
  <c r="GF74"/>
  <c r="GF73"/>
  <c r="GF72"/>
  <c r="FY101"/>
  <c r="FY100"/>
  <c r="FY99"/>
  <c r="FY98"/>
  <c r="FY97"/>
  <c r="FY96"/>
  <c r="FY95"/>
  <c r="FY94"/>
  <c r="FY93"/>
  <c r="FY92"/>
  <c r="FY91"/>
  <c r="FY90"/>
  <c r="FY89"/>
  <c r="FY88"/>
  <c r="FY87"/>
  <c r="FY86"/>
  <c r="FY85"/>
  <c r="FY84"/>
  <c r="FY83"/>
  <c r="FY82"/>
  <c r="FY81"/>
  <c r="FY80"/>
  <c r="FY79"/>
  <c r="FY78"/>
  <c r="FY77"/>
  <c r="FY76"/>
  <c r="FY75"/>
  <c r="FY74"/>
  <c r="FY73"/>
  <c r="FY72"/>
  <c r="FR101"/>
  <c r="FR100"/>
  <c r="FR99"/>
  <c r="FR98"/>
  <c r="FR97"/>
  <c r="FR96"/>
  <c r="FR95"/>
  <c r="FR94"/>
  <c r="FR93"/>
  <c r="FR92"/>
  <c r="FR91"/>
  <c r="FR90"/>
  <c r="FR89"/>
  <c r="FR88"/>
  <c r="FR87"/>
  <c r="FR86"/>
  <c r="FR85"/>
  <c r="FR84"/>
  <c r="FR83"/>
  <c r="FR82"/>
  <c r="FR81"/>
  <c r="FR80"/>
  <c r="FR79"/>
  <c r="FR78"/>
  <c r="FR77"/>
  <c r="FR76"/>
  <c r="FR75"/>
  <c r="FR74"/>
  <c r="FR73"/>
  <c r="FR72"/>
  <c r="FK101"/>
  <c r="FK100"/>
  <c r="FK99"/>
  <c r="FK98"/>
  <c r="FK97"/>
  <c r="FK96"/>
  <c r="FK95"/>
  <c r="FK94"/>
  <c r="FK93"/>
  <c r="FK92"/>
  <c r="FK91"/>
  <c r="FK90"/>
  <c r="FK89"/>
  <c r="FK88"/>
  <c r="FK87"/>
  <c r="FK86"/>
  <c r="FK85"/>
  <c r="FK84"/>
  <c r="FK83"/>
  <c r="FK82"/>
  <c r="FK81"/>
  <c r="FK80"/>
  <c r="FK79"/>
  <c r="FK78"/>
  <c r="FK77"/>
  <c r="FK76"/>
  <c r="FK75"/>
  <c r="FK74"/>
  <c r="FK73"/>
  <c r="FK72"/>
  <c r="FD101"/>
  <c r="FD100"/>
  <c r="FD99"/>
  <c r="FD98"/>
  <c r="FD97"/>
  <c r="FD96"/>
  <c r="FD95"/>
  <c r="FD94"/>
  <c r="FD93"/>
  <c r="FD92"/>
  <c r="FD91"/>
  <c r="FD90"/>
  <c r="FD89"/>
  <c r="FD88"/>
  <c r="FD87"/>
  <c r="FD86"/>
  <c r="FD85"/>
  <c r="FD84"/>
  <c r="FD83"/>
  <c r="FD82"/>
  <c r="FD81"/>
  <c r="FD80"/>
  <c r="FD79"/>
  <c r="FD78"/>
  <c r="FD77"/>
  <c r="FD76"/>
  <c r="FD75"/>
  <c r="FD74"/>
  <c r="FD73"/>
  <c r="FD72"/>
  <c r="EW101"/>
  <c r="EW100"/>
  <c r="EW99"/>
  <c r="EW98"/>
  <c r="EW97"/>
  <c r="EW96"/>
  <c r="EW95"/>
  <c r="EW94"/>
  <c r="EW93"/>
  <c r="EW92"/>
  <c r="EW91"/>
  <c r="EW90"/>
  <c r="EW89"/>
  <c r="EW88"/>
  <c r="EW87"/>
  <c r="EW86"/>
  <c r="EW85"/>
  <c r="EW84"/>
  <c r="EW83"/>
  <c r="EW82"/>
  <c r="EW81"/>
  <c r="EW80"/>
  <c r="EW79"/>
  <c r="EW78"/>
  <c r="EW77"/>
  <c r="EW76"/>
  <c r="EW75"/>
  <c r="EW74"/>
  <c r="EW73"/>
  <c r="EW72"/>
  <c r="EP101"/>
  <c r="EP100"/>
  <c r="EP99"/>
  <c r="EP98"/>
  <c r="EP97"/>
  <c r="EP96"/>
  <c r="EP95"/>
  <c r="EP94"/>
  <c r="EP93"/>
  <c r="EP92"/>
  <c r="EP91"/>
  <c r="EP90"/>
  <c r="EP89"/>
  <c r="EP88"/>
  <c r="EP87"/>
  <c r="EP86"/>
  <c r="EP85"/>
  <c r="EP84"/>
  <c r="EP83"/>
  <c r="EP82"/>
  <c r="EP81"/>
  <c r="EP80"/>
  <c r="EP79"/>
  <c r="EP78"/>
  <c r="EP77"/>
  <c r="EP76"/>
  <c r="EP75"/>
  <c r="EP74"/>
  <c r="EP73"/>
  <c r="EP72"/>
  <c r="EI101"/>
  <c r="EI100"/>
  <c r="EI99"/>
  <c r="EI98"/>
  <c r="EI97"/>
  <c r="EI96"/>
  <c r="EI95"/>
  <c r="EI94"/>
  <c r="EI93"/>
  <c r="EI92"/>
  <c r="EI91"/>
  <c r="EI90"/>
  <c r="EI89"/>
  <c r="EI88"/>
  <c r="EI87"/>
  <c r="EI86"/>
  <c r="EI85"/>
  <c r="EI84"/>
  <c r="EI83"/>
  <c r="EI82"/>
  <c r="EI81"/>
  <c r="EI80"/>
  <c r="EI79"/>
  <c r="EI78"/>
  <c r="EI77"/>
  <c r="EI76"/>
  <c r="EI75"/>
  <c r="EI74"/>
  <c r="EI73"/>
  <c r="EI72"/>
  <c r="EB95"/>
  <c r="EB89"/>
  <c r="EB81"/>
  <c r="EB79"/>
  <c r="EB73"/>
  <c r="DZ101"/>
  <c r="EB101" s="1"/>
  <c r="DZ100"/>
  <c r="EB100" s="1"/>
  <c r="DZ97"/>
  <c r="EB97" s="1"/>
  <c r="DZ96"/>
  <c r="EB96" s="1"/>
  <c r="DZ95"/>
  <c r="DZ94"/>
  <c r="EB94" s="1"/>
  <c r="DZ91"/>
  <c r="EB91" s="1"/>
  <c r="DZ90"/>
  <c r="EB90" s="1"/>
  <c r="DZ89"/>
  <c r="DZ88"/>
  <c r="EB88" s="1"/>
  <c r="DZ87"/>
  <c r="EB87" s="1"/>
  <c r="DZ86"/>
  <c r="EB86" s="1"/>
  <c r="DZ85"/>
  <c r="EB85" s="1"/>
  <c r="DZ83"/>
  <c r="EB83" s="1"/>
  <c r="DZ82"/>
  <c r="EB82" s="1"/>
  <c r="DZ81"/>
  <c r="DZ80"/>
  <c r="EB80" s="1"/>
  <c r="DZ79"/>
  <c r="DZ78"/>
  <c r="EB78" s="1"/>
  <c r="DZ77"/>
  <c r="EB77" s="1"/>
  <c r="DZ76"/>
  <c r="EB76" s="1"/>
  <c r="DZ75"/>
  <c r="EB75" s="1"/>
  <c r="DZ74"/>
  <c r="EB74" s="1"/>
  <c r="DZ73"/>
  <c r="DZ72"/>
  <c r="EB72" s="1"/>
  <c r="DY99"/>
  <c r="DZ99" s="1"/>
  <c r="EB99" s="1"/>
  <c r="DY98"/>
  <c r="DZ98" s="1"/>
  <c r="EB98" s="1"/>
  <c r="DY97"/>
  <c r="DY95"/>
  <c r="DY93"/>
  <c r="DZ93" s="1"/>
  <c r="EB93" s="1"/>
  <c r="DY92"/>
  <c r="DZ92" s="1"/>
  <c r="EB92" s="1"/>
  <c r="DY84"/>
  <c r="DZ84" s="1"/>
  <c r="EB84" s="1"/>
  <c r="DY73"/>
  <c r="DU99"/>
  <c r="DU91"/>
  <c r="DU87"/>
  <c r="DU77"/>
  <c r="DU75"/>
  <c r="DS99"/>
  <c r="DS96"/>
  <c r="DU96" s="1"/>
  <c r="DS95"/>
  <c r="DU95" s="1"/>
  <c r="DS94"/>
  <c r="DU94" s="1"/>
  <c r="DS93"/>
  <c r="DU93" s="1"/>
  <c r="DS91"/>
  <c r="DS90"/>
  <c r="DU90" s="1"/>
  <c r="DS89"/>
  <c r="DU89" s="1"/>
  <c r="DS88"/>
  <c r="DU88" s="1"/>
  <c r="DS87"/>
  <c r="DS86"/>
  <c r="DU86" s="1"/>
  <c r="DS85"/>
  <c r="DU85" s="1"/>
  <c r="DS83"/>
  <c r="DU83" s="1"/>
  <c r="DS82"/>
  <c r="DU82" s="1"/>
  <c r="DS81"/>
  <c r="DU81" s="1"/>
  <c r="DS80"/>
  <c r="DU80" s="1"/>
  <c r="DS79"/>
  <c r="DU79" s="1"/>
  <c r="DS78"/>
  <c r="DU78" s="1"/>
  <c r="DS77"/>
  <c r="DS76"/>
  <c r="DU76" s="1"/>
  <c r="DS75"/>
  <c r="DS74"/>
  <c r="DU74" s="1"/>
  <c r="DS73"/>
  <c r="DU73" s="1"/>
  <c r="DS72"/>
  <c r="DU72" s="1"/>
  <c r="DR101"/>
  <c r="DS101" s="1"/>
  <c r="DU101" s="1"/>
  <c r="DR100"/>
  <c r="DS100" s="1"/>
  <c r="DU100" s="1"/>
  <c r="DR99"/>
  <c r="DR98"/>
  <c r="DS98" s="1"/>
  <c r="DU98" s="1"/>
  <c r="DR97"/>
  <c r="DS97" s="1"/>
  <c r="DU97" s="1"/>
  <c r="DR95"/>
  <c r="DR93"/>
  <c r="DR92"/>
  <c r="DS92" s="1"/>
  <c r="DU92" s="1"/>
  <c r="DR84"/>
  <c r="DS84" s="1"/>
  <c r="DU84" s="1"/>
  <c r="DR73"/>
  <c r="DN101"/>
  <c r="DN99"/>
  <c r="DN97"/>
  <c r="DN89"/>
  <c r="DN81"/>
  <c r="DN77"/>
  <c r="DL101"/>
  <c r="DL99"/>
  <c r="DL97"/>
  <c r="DL96"/>
  <c r="DN96" s="1"/>
  <c r="DL94"/>
  <c r="DN94" s="1"/>
  <c r="DL93"/>
  <c r="DN93" s="1"/>
  <c r="DL91"/>
  <c r="DN91" s="1"/>
  <c r="DL90"/>
  <c r="DN90" s="1"/>
  <c r="DL89"/>
  <c r="DL88"/>
  <c r="DN88" s="1"/>
  <c r="DL87"/>
  <c r="DN87" s="1"/>
  <c r="DL86"/>
  <c r="DN86" s="1"/>
  <c r="DL85"/>
  <c r="DN85" s="1"/>
  <c r="DL83"/>
  <c r="DN83" s="1"/>
  <c r="DL82"/>
  <c r="DN82" s="1"/>
  <c r="DL81"/>
  <c r="DL80"/>
  <c r="DN80" s="1"/>
  <c r="DL79"/>
  <c r="DN79" s="1"/>
  <c r="DL78"/>
  <c r="DN78" s="1"/>
  <c r="DL77"/>
  <c r="DL76"/>
  <c r="DN76" s="1"/>
  <c r="DL75"/>
  <c r="DN75" s="1"/>
  <c r="DL74"/>
  <c r="DN74" s="1"/>
  <c r="DL72"/>
  <c r="DN72" s="1"/>
  <c r="DK100"/>
  <c r="DL100" s="1"/>
  <c r="DN100" s="1"/>
  <c r="DK99"/>
  <c r="DK98"/>
  <c r="DL98" s="1"/>
  <c r="DN98" s="1"/>
  <c r="DK97"/>
  <c r="DK95"/>
  <c r="DL95" s="1"/>
  <c r="DN95" s="1"/>
  <c r="DK93"/>
  <c r="DK92"/>
  <c r="DL92" s="1"/>
  <c r="DN92" s="1"/>
  <c r="DK84"/>
  <c r="DL84" s="1"/>
  <c r="DN84" s="1"/>
  <c r="DK73"/>
  <c r="DK102" s="1"/>
  <c r="DG100"/>
  <c r="DG86"/>
  <c r="DG78"/>
  <c r="DE101"/>
  <c r="DG101" s="1"/>
  <c r="DE100"/>
  <c r="DE98"/>
  <c r="DG98" s="1"/>
  <c r="DE96"/>
  <c r="DG96" s="1"/>
  <c r="DE94"/>
  <c r="DG94" s="1"/>
  <c r="DE92"/>
  <c r="DG92" s="1"/>
  <c r="DE91"/>
  <c r="DG91" s="1"/>
  <c r="DE90"/>
  <c r="DG90" s="1"/>
  <c r="DE89"/>
  <c r="DG89" s="1"/>
  <c r="DE88"/>
  <c r="DG88" s="1"/>
  <c r="DE87"/>
  <c r="DG87" s="1"/>
  <c r="DE86"/>
  <c r="DE85"/>
  <c r="DG85" s="1"/>
  <c r="DE84"/>
  <c r="DG84" s="1"/>
  <c r="DE83"/>
  <c r="DG83" s="1"/>
  <c r="DE82"/>
  <c r="DG82" s="1"/>
  <c r="DE81"/>
  <c r="DG81" s="1"/>
  <c r="DE80"/>
  <c r="DG80" s="1"/>
  <c r="DE79"/>
  <c r="DG79" s="1"/>
  <c r="DE78"/>
  <c r="DE77"/>
  <c r="DG77" s="1"/>
  <c r="DE76"/>
  <c r="DG76" s="1"/>
  <c r="DE75"/>
  <c r="DG75" s="1"/>
  <c r="DE74"/>
  <c r="DG74" s="1"/>
  <c r="DE72"/>
  <c r="DG72" s="1"/>
  <c r="DD100"/>
  <c r="DD99"/>
  <c r="DE99" s="1"/>
  <c r="DG99" s="1"/>
  <c r="DD98"/>
  <c r="DD97"/>
  <c r="DE97" s="1"/>
  <c r="DG97" s="1"/>
  <c r="DD95"/>
  <c r="DE95" s="1"/>
  <c r="DG95" s="1"/>
  <c r="DD93"/>
  <c r="DE93" s="1"/>
  <c r="DG93" s="1"/>
  <c r="DD84"/>
  <c r="DD73"/>
  <c r="DE73" s="1"/>
  <c r="CZ89"/>
  <c r="CZ81"/>
  <c r="CZ79"/>
  <c r="CX101"/>
  <c r="CZ101" s="1"/>
  <c r="CX100"/>
  <c r="CZ100" s="1"/>
  <c r="CX99"/>
  <c r="CZ99" s="1"/>
  <c r="CX98"/>
  <c r="CZ98" s="1"/>
  <c r="CX97"/>
  <c r="CZ97" s="1"/>
  <c r="CX94"/>
  <c r="CZ94" s="1"/>
  <c r="CX91"/>
  <c r="CZ91" s="1"/>
  <c r="CX90"/>
  <c r="CZ90" s="1"/>
  <c r="CX89"/>
  <c r="CX88"/>
  <c r="CZ88" s="1"/>
  <c r="CX87"/>
  <c r="CZ87" s="1"/>
  <c r="CX86"/>
  <c r="CZ86" s="1"/>
  <c r="CX85"/>
  <c r="CZ85" s="1"/>
  <c r="CX84"/>
  <c r="CZ84" s="1"/>
  <c r="CX83"/>
  <c r="CZ83" s="1"/>
  <c r="CX82"/>
  <c r="CZ82" s="1"/>
  <c r="CX81"/>
  <c r="CX80"/>
  <c r="CZ80" s="1"/>
  <c r="CX79"/>
  <c r="CX78"/>
  <c r="CZ78" s="1"/>
  <c r="CX77"/>
  <c r="CZ77" s="1"/>
  <c r="CX76"/>
  <c r="CZ76" s="1"/>
  <c r="CX75"/>
  <c r="CZ75" s="1"/>
  <c r="CX74"/>
  <c r="CZ74" s="1"/>
  <c r="CX72"/>
  <c r="CZ72" s="1"/>
  <c r="CW96"/>
  <c r="CX96" s="1"/>
  <c r="CZ96" s="1"/>
  <c r="CW97"/>
  <c r="CW95"/>
  <c r="CX95" s="1"/>
  <c r="CZ95" s="1"/>
  <c r="CW93"/>
  <c r="CX93" s="1"/>
  <c r="CZ93" s="1"/>
  <c r="CX92"/>
  <c r="CZ92" s="1"/>
  <c r="CW84"/>
  <c r="CW73"/>
  <c r="CX73" s="1"/>
  <c r="CZ73" s="1"/>
  <c r="CS96"/>
  <c r="CS92"/>
  <c r="CS89"/>
  <c r="CS88"/>
  <c r="CS85"/>
  <c r="CS81"/>
  <c r="CS80"/>
  <c r="CS77"/>
  <c r="CS76"/>
  <c r="CS72"/>
  <c r="CQ99"/>
  <c r="CS99" s="1"/>
  <c r="CQ98"/>
  <c r="CS98" s="1"/>
  <c r="CQ96"/>
  <c r="CQ94"/>
  <c r="CS94" s="1"/>
  <c r="CQ91"/>
  <c r="CS91" s="1"/>
  <c r="CQ90"/>
  <c r="CS90" s="1"/>
  <c r="CQ89"/>
  <c r="CQ88"/>
  <c r="CQ87"/>
  <c r="CS87" s="1"/>
  <c r="CQ86"/>
  <c r="CS86" s="1"/>
  <c r="CQ85"/>
  <c r="CQ83"/>
  <c r="CS83" s="1"/>
  <c r="CQ82"/>
  <c r="CS82" s="1"/>
  <c r="CQ81"/>
  <c r="CQ80"/>
  <c r="CQ79"/>
  <c r="CS79" s="1"/>
  <c r="CQ78"/>
  <c r="CS78" s="1"/>
  <c r="CQ77"/>
  <c r="CQ76"/>
  <c r="CQ75"/>
  <c r="CS75" s="1"/>
  <c r="CQ74"/>
  <c r="CS74" s="1"/>
  <c r="CQ72"/>
  <c r="CP101"/>
  <c r="CQ101" s="1"/>
  <c r="CS101" s="1"/>
  <c r="CP100"/>
  <c r="CQ100" s="1"/>
  <c r="CS100" s="1"/>
  <c r="CP99"/>
  <c r="CP98"/>
  <c r="CP97"/>
  <c r="CQ97" s="1"/>
  <c r="CS97" s="1"/>
  <c r="CP95"/>
  <c r="CQ95" s="1"/>
  <c r="CS95" s="1"/>
  <c r="CP93"/>
  <c r="CQ93" s="1"/>
  <c r="CS93" s="1"/>
  <c r="CP92"/>
  <c r="CQ92" s="1"/>
  <c r="CP84"/>
  <c r="CQ84" s="1"/>
  <c r="CS84" s="1"/>
  <c r="CP73"/>
  <c r="CQ73" s="1"/>
  <c r="CS73" s="1"/>
  <c r="CL94"/>
  <c r="CL91"/>
  <c r="CL90"/>
  <c r="CL87"/>
  <c r="CL86"/>
  <c r="CL83"/>
  <c r="CL82"/>
  <c r="CL79"/>
  <c r="CL78"/>
  <c r="CL75"/>
  <c r="CL74"/>
  <c r="CJ101"/>
  <c r="CL101" s="1"/>
  <c r="CJ100"/>
  <c r="CL100" s="1"/>
  <c r="CJ97"/>
  <c r="CL97" s="1"/>
  <c r="CJ96"/>
  <c r="CL96" s="1"/>
  <c r="CJ94"/>
  <c r="CJ91"/>
  <c r="CJ90"/>
  <c r="CJ89"/>
  <c r="CL89" s="1"/>
  <c r="CJ88"/>
  <c r="CL88" s="1"/>
  <c r="CJ87"/>
  <c r="CJ86"/>
  <c r="CJ85"/>
  <c r="CL85" s="1"/>
  <c r="CJ84"/>
  <c r="CL84" s="1"/>
  <c r="CJ83"/>
  <c r="CJ82"/>
  <c r="CJ81"/>
  <c r="CL81" s="1"/>
  <c r="CJ80"/>
  <c r="CL80" s="1"/>
  <c r="CJ79"/>
  <c r="CJ78"/>
  <c r="CJ77"/>
  <c r="CL77" s="1"/>
  <c r="CJ76"/>
  <c r="CL76" s="1"/>
  <c r="CJ75"/>
  <c r="CJ74"/>
  <c r="CJ73"/>
  <c r="CL73" s="1"/>
  <c r="CJ72"/>
  <c r="CL72" s="1"/>
  <c r="CI101"/>
  <c r="CI100"/>
  <c r="CI99"/>
  <c r="CJ99" s="1"/>
  <c r="CL99" s="1"/>
  <c r="CI98"/>
  <c r="CJ98" s="1"/>
  <c r="CL98" s="1"/>
  <c r="CI97"/>
  <c r="CI95"/>
  <c r="CJ95" s="1"/>
  <c r="CL95" s="1"/>
  <c r="CI93"/>
  <c r="CJ93" s="1"/>
  <c r="CL93" s="1"/>
  <c r="CI92"/>
  <c r="CJ92" s="1"/>
  <c r="CL92" s="1"/>
  <c r="CI84"/>
  <c r="CI73"/>
  <c r="CE96"/>
  <c r="CE92"/>
  <c r="CE89"/>
  <c r="CE88"/>
  <c r="CE85"/>
  <c r="CE81"/>
  <c r="CE80"/>
  <c r="CE77"/>
  <c r="CE76"/>
  <c r="CE72"/>
  <c r="CC99"/>
  <c r="CE99" s="1"/>
  <c r="CC98"/>
  <c r="CE98" s="1"/>
  <c r="CC96"/>
  <c r="CC94"/>
  <c r="CE94" s="1"/>
  <c r="CC91"/>
  <c r="CE91" s="1"/>
  <c r="CC90"/>
  <c r="CE90" s="1"/>
  <c r="CC89"/>
  <c r="CC88"/>
  <c r="CC87"/>
  <c r="CE87" s="1"/>
  <c r="CC86"/>
  <c r="CE86" s="1"/>
  <c r="CC85"/>
  <c r="CC83"/>
  <c r="CE83" s="1"/>
  <c r="CC82"/>
  <c r="CE82" s="1"/>
  <c r="CC81"/>
  <c r="CC80"/>
  <c r="CC79"/>
  <c r="CE79" s="1"/>
  <c r="CC78"/>
  <c r="CE78" s="1"/>
  <c r="CC77"/>
  <c r="CC76"/>
  <c r="CC75"/>
  <c r="CE75" s="1"/>
  <c r="CC74"/>
  <c r="CE74" s="1"/>
  <c r="CC72"/>
  <c r="CB101"/>
  <c r="CC101" s="1"/>
  <c r="CE101" s="1"/>
  <c r="CB100"/>
  <c r="CC100" s="1"/>
  <c r="CE100" s="1"/>
  <c r="CB99"/>
  <c r="CB98"/>
  <c r="CB97"/>
  <c r="CC97" s="1"/>
  <c r="CE97" s="1"/>
  <c r="CB95"/>
  <c r="CC95" s="1"/>
  <c r="CE95" s="1"/>
  <c r="CB93"/>
  <c r="CC93" s="1"/>
  <c r="CE93" s="1"/>
  <c r="CB92"/>
  <c r="CC92" s="1"/>
  <c r="CB84"/>
  <c r="CC84" s="1"/>
  <c r="CE84" s="1"/>
  <c r="CB73"/>
  <c r="BX101"/>
  <c r="BX100"/>
  <c r="BX99"/>
  <c r="BX98"/>
  <c r="BX97"/>
  <c r="BX96"/>
  <c r="BX95"/>
  <c r="BX94"/>
  <c r="BX93"/>
  <c r="BX92"/>
  <c r="BX91"/>
  <c r="BX90"/>
  <c r="BX89"/>
  <c r="BX88"/>
  <c r="BX87"/>
  <c r="BX86"/>
  <c r="BX85"/>
  <c r="BX84"/>
  <c r="BX83"/>
  <c r="BX82"/>
  <c r="BX81"/>
  <c r="BX80"/>
  <c r="BX79"/>
  <c r="BX78"/>
  <c r="BX77"/>
  <c r="BX76"/>
  <c r="BX75"/>
  <c r="BX74"/>
  <c r="BX73"/>
  <c r="BX72"/>
  <c r="BQ101"/>
  <c r="BQ100"/>
  <c r="BQ99"/>
  <c r="BQ98"/>
  <c r="BQ97"/>
  <c r="BQ96"/>
  <c r="BQ95"/>
  <c r="BQ94"/>
  <c r="BQ93"/>
  <c r="BQ92"/>
  <c r="BQ91"/>
  <c r="BQ90"/>
  <c r="BQ89"/>
  <c r="BQ88"/>
  <c r="BQ87"/>
  <c r="BQ86"/>
  <c r="BQ85"/>
  <c r="BQ84"/>
  <c r="BQ83"/>
  <c r="BQ82"/>
  <c r="BQ81"/>
  <c r="BQ80"/>
  <c r="BQ79"/>
  <c r="BQ78"/>
  <c r="BQ77"/>
  <c r="BQ76"/>
  <c r="BQ75"/>
  <c r="BQ74"/>
  <c r="BQ73"/>
  <c r="BQ72"/>
  <c r="BJ99"/>
  <c r="BJ98"/>
  <c r="BJ95"/>
  <c r="BJ94"/>
  <c r="BJ91"/>
  <c r="BJ90"/>
  <c r="BJ87"/>
  <c r="BJ86"/>
  <c r="BJ83"/>
  <c r="BJ82"/>
  <c r="BJ79"/>
  <c r="BJ78"/>
  <c r="BJ75"/>
  <c r="BJ74"/>
  <c r="BH101"/>
  <c r="BJ101" s="1"/>
  <c r="BH100"/>
  <c r="BJ100" s="1"/>
  <c r="BH99"/>
  <c r="BH98"/>
  <c r="BH97"/>
  <c r="BJ97" s="1"/>
  <c r="BH96"/>
  <c r="BJ96" s="1"/>
  <c r="BH95"/>
  <c r="BH94"/>
  <c r="BH93"/>
  <c r="BJ93" s="1"/>
  <c r="BH92"/>
  <c r="BJ92" s="1"/>
  <c r="BH91"/>
  <c r="BH90"/>
  <c r="BH89"/>
  <c r="BJ89" s="1"/>
  <c r="BH88"/>
  <c r="BJ88" s="1"/>
  <c r="BH87"/>
  <c r="BH86"/>
  <c r="BH85"/>
  <c r="BJ85" s="1"/>
  <c r="BH84"/>
  <c r="BJ84" s="1"/>
  <c r="BH83"/>
  <c r="BH82"/>
  <c r="BH81"/>
  <c r="BJ81" s="1"/>
  <c r="BH80"/>
  <c r="BJ80" s="1"/>
  <c r="BH79"/>
  <c r="BH78"/>
  <c r="BH77"/>
  <c r="BJ77" s="1"/>
  <c r="BH76"/>
  <c r="BJ76" s="1"/>
  <c r="BH75"/>
  <c r="BH74"/>
  <c r="BH73"/>
  <c r="BJ73" s="1"/>
  <c r="BH72"/>
  <c r="BJ72" s="1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AV101"/>
  <c r="AV100"/>
  <c r="AV97"/>
  <c r="AV96"/>
  <c r="AV93"/>
  <c r="AV92"/>
  <c r="AV89"/>
  <c r="AV88"/>
  <c r="AV85"/>
  <c r="AV84"/>
  <c r="AV81"/>
  <c r="AV80"/>
  <c r="AV77"/>
  <c r="AV76"/>
  <c r="AV73"/>
  <c r="AV72"/>
  <c r="AT101"/>
  <c r="AT100"/>
  <c r="AT99"/>
  <c r="AV99" s="1"/>
  <c r="AT98"/>
  <c r="AV98" s="1"/>
  <c r="AT97"/>
  <c r="AT96"/>
  <c r="AT95"/>
  <c r="AV95" s="1"/>
  <c r="AT94"/>
  <c r="AV94" s="1"/>
  <c r="AT93"/>
  <c r="AT92"/>
  <c r="AT91"/>
  <c r="AV91" s="1"/>
  <c r="AT90"/>
  <c r="AV90" s="1"/>
  <c r="AT89"/>
  <c r="AT88"/>
  <c r="AT87"/>
  <c r="AV87" s="1"/>
  <c r="AT86"/>
  <c r="AV86" s="1"/>
  <c r="AT85"/>
  <c r="AT84"/>
  <c r="AT83"/>
  <c r="AV83" s="1"/>
  <c r="AT82"/>
  <c r="AV82" s="1"/>
  <c r="AT81"/>
  <c r="AT80"/>
  <c r="AT79"/>
  <c r="AV79" s="1"/>
  <c r="AT78"/>
  <c r="AV78" s="1"/>
  <c r="AT77"/>
  <c r="AT76"/>
  <c r="AT75"/>
  <c r="AV75" s="1"/>
  <c r="AT74"/>
  <c r="AV74" s="1"/>
  <c r="AT73"/>
  <c r="AT7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A93"/>
  <c r="AA92"/>
  <c r="AA89"/>
  <c r="AA88"/>
  <c r="AA84"/>
  <c r="AA81"/>
  <c r="AA80"/>
  <c r="AA77"/>
  <c r="AA76"/>
  <c r="AA73"/>
  <c r="AA72"/>
  <c r="Y99"/>
  <c r="AA99" s="1"/>
  <c r="Y98"/>
  <c r="AA98" s="1"/>
  <c r="Y95"/>
  <c r="AA95" s="1"/>
  <c r="Y94"/>
  <c r="AA94" s="1"/>
  <c r="Y93"/>
  <c r="Y91"/>
  <c r="AA91" s="1"/>
  <c r="Y90"/>
  <c r="AA90" s="1"/>
  <c r="Y89"/>
  <c r="Y88"/>
  <c r="Y87"/>
  <c r="AA87" s="1"/>
  <c r="Y86"/>
  <c r="AA86" s="1"/>
  <c r="NF86" s="1"/>
  <c r="Y84"/>
  <c r="Y83"/>
  <c r="AA83" s="1"/>
  <c r="Y82"/>
  <c r="AA82" s="1"/>
  <c r="Y81"/>
  <c r="Y80"/>
  <c r="Y79"/>
  <c r="AA79" s="1"/>
  <c r="Y78"/>
  <c r="AA78" s="1"/>
  <c r="Y77"/>
  <c r="Y76"/>
  <c r="Y75"/>
  <c r="AA75" s="1"/>
  <c r="Y73"/>
  <c r="Y72"/>
  <c r="X101"/>
  <c r="Y101" s="1"/>
  <c r="AA101" s="1"/>
  <c r="X100"/>
  <c r="Y100" s="1"/>
  <c r="AA100" s="1"/>
  <c r="X99"/>
  <c r="X98"/>
  <c r="X97"/>
  <c r="Y97" s="1"/>
  <c r="AA97" s="1"/>
  <c r="X96"/>
  <c r="Y96" s="1"/>
  <c r="AA96" s="1"/>
  <c r="X94"/>
  <c r="X92"/>
  <c r="Y92" s="1"/>
  <c r="X85"/>
  <c r="Y85" s="1"/>
  <c r="AA85" s="1"/>
  <c r="X74"/>
  <c r="Y74" s="1"/>
  <c r="AA74" s="1"/>
  <c r="R100"/>
  <c r="T100" s="1"/>
  <c r="R99"/>
  <c r="T99" s="1"/>
  <c r="R98"/>
  <c r="T98" s="1"/>
  <c r="R95"/>
  <c r="R94"/>
  <c r="T94" s="1"/>
  <c r="R91"/>
  <c r="T91" s="1"/>
  <c r="R90"/>
  <c r="T90" s="1"/>
  <c r="R89"/>
  <c r="T89" s="1"/>
  <c r="R88"/>
  <c r="T88" s="1"/>
  <c r="R87"/>
  <c r="R86"/>
  <c r="T86" s="1"/>
  <c r="R85"/>
  <c r="T85" s="1"/>
  <c r="R83"/>
  <c r="T83" s="1"/>
  <c r="R82"/>
  <c r="T82" s="1"/>
  <c r="R81"/>
  <c r="T81" s="1"/>
  <c r="R80"/>
  <c r="T80" s="1"/>
  <c r="R79"/>
  <c r="R78"/>
  <c r="T78" s="1"/>
  <c r="NF78" s="1"/>
  <c r="R77"/>
  <c r="T77" s="1"/>
  <c r="R76"/>
  <c r="T76" s="1"/>
  <c r="R75"/>
  <c r="T75" s="1"/>
  <c r="R74"/>
  <c r="T74" s="1"/>
  <c r="R72"/>
  <c r="Q96"/>
  <c r="R96" s="1"/>
  <c r="T96" s="1"/>
  <c r="Q101"/>
  <c r="R101" s="1"/>
  <c r="T101" s="1"/>
  <c r="Q100"/>
  <c r="Q99"/>
  <c r="Q98"/>
  <c r="Q97"/>
  <c r="R97" s="1"/>
  <c r="T97" s="1"/>
  <c r="Q95"/>
  <c r="Q93"/>
  <c r="R93" s="1"/>
  <c r="T93" s="1"/>
  <c r="Q92"/>
  <c r="R92" s="1"/>
  <c r="T92" s="1"/>
  <c r="Q84"/>
  <c r="R84" s="1"/>
  <c r="T84" s="1"/>
  <c r="Q73"/>
  <c r="R73" s="1"/>
  <c r="T73" s="1"/>
  <c r="T95"/>
  <c r="T87"/>
  <c r="T79"/>
  <c r="M101"/>
  <c r="M97"/>
  <c r="M93"/>
  <c r="M90"/>
  <c r="NF90" s="1"/>
  <c r="M89"/>
  <c r="M86"/>
  <c r="M85"/>
  <c r="NF85" s="1"/>
  <c r="M82"/>
  <c r="NF82" s="1"/>
  <c r="M81"/>
  <c r="M78"/>
  <c r="M77"/>
  <c r="NF77" s="1"/>
  <c r="M73"/>
  <c r="K95"/>
  <c r="K101"/>
  <c r="K100"/>
  <c r="M100" s="1"/>
  <c r="K97"/>
  <c r="K96"/>
  <c r="K93"/>
  <c r="K92"/>
  <c r="M92" s="1"/>
  <c r="K91"/>
  <c r="K90"/>
  <c r="K89"/>
  <c r="ND89" s="1"/>
  <c r="K88"/>
  <c r="K87"/>
  <c r="K86"/>
  <c r="K84"/>
  <c r="M84" s="1"/>
  <c r="K83"/>
  <c r="K82"/>
  <c r="K81"/>
  <c r="ND81" s="1"/>
  <c r="K80"/>
  <c r="K79"/>
  <c r="K78"/>
  <c r="K77"/>
  <c r="ND77" s="1"/>
  <c r="K76"/>
  <c r="M76" s="1"/>
  <c r="K75"/>
  <c r="K73"/>
  <c r="K72"/>
  <c r="L102"/>
  <c r="L104" s="1"/>
  <c r="J101"/>
  <c r="J100"/>
  <c r="J99"/>
  <c r="K99" s="1"/>
  <c r="J98"/>
  <c r="K98" s="1"/>
  <c r="J97"/>
  <c r="J96"/>
  <c r="J94"/>
  <c r="K94" s="1"/>
  <c r="J85"/>
  <c r="K85" s="1"/>
  <c r="ND85" s="1"/>
  <c r="J74"/>
  <c r="K74" s="1"/>
  <c r="NC104"/>
  <c r="NC102"/>
  <c r="NC103" s="1"/>
  <c r="MX104"/>
  <c r="MV104"/>
  <c r="MX102"/>
  <c r="MW102"/>
  <c r="MW104" s="1"/>
  <c r="MV102"/>
  <c r="MV103" s="1"/>
  <c r="MO104"/>
  <c r="MO103"/>
  <c r="MQ102"/>
  <c r="MQ104" s="1"/>
  <c r="MP102"/>
  <c r="MP104" s="1"/>
  <c r="MO102"/>
  <c r="MJ104"/>
  <c r="MH104"/>
  <c r="MJ102"/>
  <c r="MI102"/>
  <c r="MI104" s="1"/>
  <c r="MH102"/>
  <c r="MA104"/>
  <c r="MC102"/>
  <c r="MC104" s="1"/>
  <c r="MB102"/>
  <c r="MB104" s="1"/>
  <c r="MA102"/>
  <c r="MA103" s="1"/>
  <c r="LT104"/>
  <c r="LV102"/>
  <c r="LV104" s="1"/>
  <c r="LU102"/>
  <c r="LU104" s="1"/>
  <c r="LT102"/>
  <c r="LM104"/>
  <c r="LO102"/>
  <c r="LO104" s="1"/>
  <c r="LN102"/>
  <c r="LN104" s="1"/>
  <c r="LM102"/>
  <c r="LF104"/>
  <c r="LF103"/>
  <c r="LH102"/>
  <c r="LH104" s="1"/>
  <c r="LG102"/>
  <c r="LG104" s="1"/>
  <c r="LF102"/>
  <c r="LA104"/>
  <c r="KY104"/>
  <c r="LA102"/>
  <c r="KZ102"/>
  <c r="KZ104" s="1"/>
  <c r="KY102"/>
  <c r="KT104"/>
  <c r="KR104"/>
  <c r="KT102"/>
  <c r="KS102"/>
  <c r="KS104" s="1"/>
  <c r="KR102"/>
  <c r="KR103" s="1"/>
  <c r="KK104"/>
  <c r="KM102"/>
  <c r="KM104" s="1"/>
  <c r="KL102"/>
  <c r="KL104" s="1"/>
  <c r="KK102"/>
  <c r="KD104"/>
  <c r="KF102"/>
  <c r="KF104" s="1"/>
  <c r="KE102"/>
  <c r="KE104" s="1"/>
  <c r="KD102"/>
  <c r="JY104"/>
  <c r="JW104"/>
  <c r="JW103"/>
  <c r="JY102"/>
  <c r="JX102"/>
  <c r="JX104" s="1"/>
  <c r="JW102"/>
  <c r="JR104"/>
  <c r="JP104"/>
  <c r="JP103"/>
  <c r="JR102"/>
  <c r="JQ102"/>
  <c r="JQ104" s="1"/>
  <c r="JP102"/>
  <c r="JI104"/>
  <c r="JK102"/>
  <c r="JK104" s="1"/>
  <c r="JJ102"/>
  <c r="JJ104" s="1"/>
  <c r="JI102"/>
  <c r="JB104"/>
  <c r="JD102"/>
  <c r="JD104" s="1"/>
  <c r="JC102"/>
  <c r="JC104" s="1"/>
  <c r="JB102"/>
  <c r="IW104"/>
  <c r="IU104"/>
  <c r="IW102"/>
  <c r="IU102"/>
  <c r="IP104"/>
  <c r="IN104"/>
  <c r="IP102"/>
  <c r="IG104"/>
  <c r="II102"/>
  <c r="II104" s="1"/>
  <c r="IG102"/>
  <c r="HZ104"/>
  <c r="IB102"/>
  <c r="IB104" s="1"/>
  <c r="HZ102"/>
  <c r="HS104"/>
  <c r="HU102"/>
  <c r="HU104" s="1"/>
  <c r="HT102"/>
  <c r="HT104" s="1"/>
  <c r="HS102"/>
  <c r="HN104"/>
  <c r="HL104"/>
  <c r="HL103" s="1"/>
  <c r="HN102"/>
  <c r="HM102"/>
  <c r="HM104" s="1"/>
  <c r="HL102"/>
  <c r="HE104"/>
  <c r="HG102"/>
  <c r="HG104" s="1"/>
  <c r="GZ104"/>
  <c r="GX104"/>
  <c r="GZ102"/>
  <c r="GY102"/>
  <c r="GY104" s="1"/>
  <c r="GX102"/>
  <c r="GX103" s="1"/>
  <c r="GQ104"/>
  <c r="GS102"/>
  <c r="GS104" s="1"/>
  <c r="GR102"/>
  <c r="GR104" s="1"/>
  <c r="GQ102"/>
  <c r="GJ104"/>
  <c r="GJ103" s="1"/>
  <c r="GL102"/>
  <c r="GL104" s="1"/>
  <c r="GK102"/>
  <c r="GK104" s="1"/>
  <c r="GJ102"/>
  <c r="GC104"/>
  <c r="GE102"/>
  <c r="GE104" s="1"/>
  <c r="GD102"/>
  <c r="GD104" s="1"/>
  <c r="GC102"/>
  <c r="FV104"/>
  <c r="FX102"/>
  <c r="FX104" s="1"/>
  <c r="FW102"/>
  <c r="FW104" s="1"/>
  <c r="FV102"/>
  <c r="FQ104"/>
  <c r="FO104"/>
  <c r="FQ102"/>
  <c r="FP102"/>
  <c r="FP104" s="1"/>
  <c r="FO102"/>
  <c r="FI104"/>
  <c r="FH104"/>
  <c r="FJ102"/>
  <c r="FJ104" s="1"/>
  <c r="FI102"/>
  <c r="FK102" s="1"/>
  <c r="FH102"/>
  <c r="FA104"/>
  <c r="FC102"/>
  <c r="FC104" s="1"/>
  <c r="FB102"/>
  <c r="FB104" s="1"/>
  <c r="FA102"/>
  <c r="EV104"/>
  <c r="ET104"/>
  <c r="ET103" s="1"/>
  <c r="EV102"/>
  <c r="EU102"/>
  <c r="EU104" s="1"/>
  <c r="ET102"/>
  <c r="EM104"/>
  <c r="EO102"/>
  <c r="EO104" s="1"/>
  <c r="EN102"/>
  <c r="EN104" s="1"/>
  <c r="EM102"/>
  <c r="EM103" s="1"/>
  <c r="EF104"/>
  <c r="EF103"/>
  <c r="EH102"/>
  <c r="EH104" s="1"/>
  <c r="EG102"/>
  <c r="EG104" s="1"/>
  <c r="EF102"/>
  <c r="DY104"/>
  <c r="EA102"/>
  <c r="EA104" s="1"/>
  <c r="DR104"/>
  <c r="DT102"/>
  <c r="DT104" s="1"/>
  <c r="DM104"/>
  <c r="DK104"/>
  <c r="DM102"/>
  <c r="DD104"/>
  <c r="DF102"/>
  <c r="DF104" s="1"/>
  <c r="DD102"/>
  <c r="CW104"/>
  <c r="CY102"/>
  <c r="CY104" s="1"/>
  <c r="CR104"/>
  <c r="CP104"/>
  <c r="CR102"/>
  <c r="CI104"/>
  <c r="CK102"/>
  <c r="CK104" s="1"/>
  <c r="CB104"/>
  <c r="CD102"/>
  <c r="CD104" s="1"/>
  <c r="BU104"/>
  <c r="BU103" s="1"/>
  <c r="BW102"/>
  <c r="BW104" s="1"/>
  <c r="BV102"/>
  <c r="BV104" s="1"/>
  <c r="BU102"/>
  <c r="BP104"/>
  <c r="BN104"/>
  <c r="BP102"/>
  <c r="BO102"/>
  <c r="BO104" s="1"/>
  <c r="BN102"/>
  <c r="BN103" s="1"/>
  <c r="BG104"/>
  <c r="BI102"/>
  <c r="BI104" s="1"/>
  <c r="BG102"/>
  <c r="BG103" s="1"/>
  <c r="AZ104"/>
  <c r="BB102"/>
  <c r="BB104" s="1"/>
  <c r="BA102"/>
  <c r="BA104" s="1"/>
  <c r="AZ102"/>
  <c r="AS104"/>
  <c r="AU102"/>
  <c r="AU104" s="1"/>
  <c r="AS102"/>
  <c r="AL104"/>
  <c r="AN102"/>
  <c r="AN104" s="1"/>
  <c r="AM102"/>
  <c r="AM104" s="1"/>
  <c r="AL102"/>
  <c r="AE104"/>
  <c r="AG102"/>
  <c r="AG104" s="1"/>
  <c r="AF102"/>
  <c r="AF104" s="1"/>
  <c r="AE102"/>
  <c r="X104"/>
  <c r="Z102"/>
  <c r="Z104" s="1"/>
  <c r="Q104"/>
  <c r="S102"/>
  <c r="S104" s="1"/>
  <c r="J104"/>
  <c r="FJ103" i="3"/>
  <c r="FI103"/>
  <c r="FJ101"/>
  <c r="FJ100"/>
  <c r="FJ99"/>
  <c r="FJ98"/>
  <c r="FJ97"/>
  <c r="FJ96"/>
  <c r="FI96"/>
  <c r="FJ95"/>
  <c r="FJ94"/>
  <c r="FJ93"/>
  <c r="FJ92"/>
  <c r="FJ91"/>
  <c r="FJ90"/>
  <c r="FJ89"/>
  <c r="FJ88"/>
  <c r="FI88"/>
  <c r="FJ87"/>
  <c r="FJ86"/>
  <c r="FJ85"/>
  <c r="FJ84"/>
  <c r="FJ83"/>
  <c r="FI83"/>
  <c r="FJ82"/>
  <c r="FJ81"/>
  <c r="FJ80"/>
  <c r="FI80"/>
  <c r="FJ79"/>
  <c r="FI79"/>
  <c r="FJ78"/>
  <c r="FJ77"/>
  <c r="FJ76"/>
  <c r="FI76"/>
  <c r="FJ75"/>
  <c r="FI75"/>
  <c r="FJ74"/>
  <c r="FJ73"/>
  <c r="FJ72"/>
  <c r="FD101"/>
  <c r="FD100"/>
  <c r="FD99"/>
  <c r="FD98"/>
  <c r="FD97"/>
  <c r="FD96"/>
  <c r="FD95"/>
  <c r="FD94"/>
  <c r="FD93"/>
  <c r="FD92"/>
  <c r="FD91"/>
  <c r="FD90"/>
  <c r="FD89"/>
  <c r="FD88"/>
  <c r="FD87"/>
  <c r="FD86"/>
  <c r="FD85"/>
  <c r="FD84"/>
  <c r="FD83"/>
  <c r="FD82"/>
  <c r="FD81"/>
  <c r="FD80"/>
  <c r="FD79"/>
  <c r="FD78"/>
  <c r="FD77"/>
  <c r="FD76"/>
  <c r="FD75"/>
  <c r="FD74"/>
  <c r="FD73"/>
  <c r="FD72"/>
  <c r="EW101"/>
  <c r="EW100"/>
  <c r="EW99"/>
  <c r="EW98"/>
  <c r="EW97"/>
  <c r="EW96"/>
  <c r="EW95"/>
  <c r="EW94"/>
  <c r="EW93"/>
  <c r="EW92"/>
  <c r="EW91"/>
  <c r="EW90"/>
  <c r="EW89"/>
  <c r="EW88"/>
  <c r="EW87"/>
  <c r="EW86"/>
  <c r="EW85"/>
  <c r="EW84"/>
  <c r="EW83"/>
  <c r="EW82"/>
  <c r="EW81"/>
  <c r="EW80"/>
  <c r="EW79"/>
  <c r="EW78"/>
  <c r="EW77"/>
  <c r="EW76"/>
  <c r="EW75"/>
  <c r="EW74"/>
  <c r="EW73"/>
  <c r="EW72"/>
  <c r="EP101"/>
  <c r="EP100"/>
  <c r="EP99"/>
  <c r="EP98"/>
  <c r="EP97"/>
  <c r="EP96"/>
  <c r="EP95"/>
  <c r="EP94"/>
  <c r="EP93"/>
  <c r="EP92"/>
  <c r="EP91"/>
  <c r="EP90"/>
  <c r="EP89"/>
  <c r="EP88"/>
  <c r="EP87"/>
  <c r="EP86"/>
  <c r="EP85"/>
  <c r="EP84"/>
  <c r="EP83"/>
  <c r="EP82"/>
  <c r="EP81"/>
  <c r="EP80"/>
  <c r="EP79"/>
  <c r="EP78"/>
  <c r="EP77"/>
  <c r="EP76"/>
  <c r="EP75"/>
  <c r="EP74"/>
  <c r="EP73"/>
  <c r="EP72"/>
  <c r="EI101"/>
  <c r="EI100"/>
  <c r="EI99"/>
  <c r="EI98"/>
  <c r="EI97"/>
  <c r="EI96"/>
  <c r="EI95"/>
  <c r="EI94"/>
  <c r="EI93"/>
  <c r="EI92"/>
  <c r="EI91"/>
  <c r="EI90"/>
  <c r="EI89"/>
  <c r="EI88"/>
  <c r="EI87"/>
  <c r="EI86"/>
  <c r="EI85"/>
  <c r="EI84"/>
  <c r="EI83"/>
  <c r="EI82"/>
  <c r="EI81"/>
  <c r="EI80"/>
  <c r="EI79"/>
  <c r="EI78"/>
  <c r="EI77"/>
  <c r="EI76"/>
  <c r="EI75"/>
  <c r="EI74"/>
  <c r="EI73"/>
  <c r="EI72"/>
  <c r="FH104"/>
  <c r="FH102"/>
  <c r="FH103" s="1"/>
  <c r="FA104"/>
  <c r="FC102"/>
  <c r="FC104" s="1"/>
  <c r="FB102"/>
  <c r="FB104" s="1"/>
  <c r="FA102"/>
  <c r="ET104"/>
  <c r="EV102"/>
  <c r="EV104" s="1"/>
  <c r="EU102"/>
  <c r="EU104" s="1"/>
  <c r="ET102"/>
  <c r="EM104"/>
  <c r="EO102"/>
  <c r="EN102"/>
  <c r="EN104" s="1"/>
  <c r="EM102"/>
  <c r="EF104"/>
  <c r="EF103" s="1"/>
  <c r="EH102"/>
  <c r="EH104" s="1"/>
  <c r="EG102"/>
  <c r="EG104" s="1"/>
  <c r="EF102"/>
  <c r="DG101"/>
  <c r="DG100"/>
  <c r="DG99"/>
  <c r="DG98"/>
  <c r="DG97"/>
  <c r="DG96"/>
  <c r="DG95"/>
  <c r="DG94"/>
  <c r="DG93"/>
  <c r="DG92"/>
  <c r="DG91"/>
  <c r="DG90"/>
  <c r="DG89"/>
  <c r="DG88"/>
  <c r="DG87"/>
  <c r="DG86"/>
  <c r="DG85"/>
  <c r="DG84"/>
  <c r="DG83"/>
  <c r="DG82"/>
  <c r="DG81"/>
  <c r="DG80"/>
  <c r="DG79"/>
  <c r="DG78"/>
  <c r="DG77"/>
  <c r="DG76"/>
  <c r="DG75"/>
  <c r="DG74"/>
  <c r="DG73"/>
  <c r="DG72"/>
  <c r="EB101"/>
  <c r="EB100"/>
  <c r="EB99"/>
  <c r="EB98"/>
  <c r="EB97"/>
  <c r="EB96"/>
  <c r="EB95"/>
  <c r="EB94"/>
  <c r="EB93"/>
  <c r="EB92"/>
  <c r="EB91"/>
  <c r="EB90"/>
  <c r="EB89"/>
  <c r="EB88"/>
  <c r="EB87"/>
  <c r="EB86"/>
  <c r="EB85"/>
  <c r="EB84"/>
  <c r="EB83"/>
  <c r="EB82"/>
  <c r="EB81"/>
  <c r="EB80"/>
  <c r="EB79"/>
  <c r="EB78"/>
  <c r="EB77"/>
  <c r="EB76"/>
  <c r="EB75"/>
  <c r="EB74"/>
  <c r="EB73"/>
  <c r="EB72"/>
  <c r="DU101"/>
  <c r="DU100"/>
  <c r="DU99"/>
  <c r="DU98"/>
  <c r="DU97"/>
  <c r="DU96"/>
  <c r="DU95"/>
  <c r="DU94"/>
  <c r="DU93"/>
  <c r="DU92"/>
  <c r="DU91"/>
  <c r="DU90"/>
  <c r="DU89"/>
  <c r="DU88"/>
  <c r="DU87"/>
  <c r="DU86"/>
  <c r="DU85"/>
  <c r="DU84"/>
  <c r="DU83"/>
  <c r="DU82"/>
  <c r="DU81"/>
  <c r="DU80"/>
  <c r="DU79"/>
  <c r="DU78"/>
  <c r="DU77"/>
  <c r="DU76"/>
  <c r="DU75"/>
  <c r="DU74"/>
  <c r="DU73"/>
  <c r="DU72"/>
  <c r="DN101"/>
  <c r="DN100"/>
  <c r="DN99"/>
  <c r="DN98"/>
  <c r="DN97"/>
  <c r="DN96"/>
  <c r="DN95"/>
  <c r="DN94"/>
  <c r="DN93"/>
  <c r="DN92"/>
  <c r="DN91"/>
  <c r="DN90"/>
  <c r="DN89"/>
  <c r="DN88"/>
  <c r="DN87"/>
  <c r="DN86"/>
  <c r="DN85"/>
  <c r="DN84"/>
  <c r="DN83"/>
  <c r="DN82"/>
  <c r="DN81"/>
  <c r="DN80"/>
  <c r="DN79"/>
  <c r="DN78"/>
  <c r="DN77"/>
  <c r="DN76"/>
  <c r="DN75"/>
  <c r="DN74"/>
  <c r="DN73"/>
  <c r="DN72"/>
  <c r="CZ101"/>
  <c r="CZ100"/>
  <c r="CZ99"/>
  <c r="CZ98"/>
  <c r="CZ97"/>
  <c r="CZ96"/>
  <c r="CZ95"/>
  <c r="CZ94"/>
  <c r="CZ93"/>
  <c r="CZ92"/>
  <c r="CZ91"/>
  <c r="CZ90"/>
  <c r="CZ89"/>
  <c r="CZ88"/>
  <c r="CZ87"/>
  <c r="CZ86"/>
  <c r="CZ85"/>
  <c r="CZ84"/>
  <c r="CZ83"/>
  <c r="CZ82"/>
  <c r="CZ81"/>
  <c r="CZ80"/>
  <c r="CZ79"/>
  <c r="CZ78"/>
  <c r="CZ77"/>
  <c r="CZ76"/>
  <c r="CZ75"/>
  <c r="CZ74"/>
  <c r="CZ73"/>
  <c r="CZ72"/>
  <c r="CS101"/>
  <c r="CS100"/>
  <c r="CS99"/>
  <c r="CS98"/>
  <c r="CS97"/>
  <c r="CS96"/>
  <c r="CS95"/>
  <c r="CS94"/>
  <c r="CS93"/>
  <c r="CS92"/>
  <c r="CS91"/>
  <c r="CS90"/>
  <c r="CS89"/>
  <c r="CS88"/>
  <c r="CS87"/>
  <c r="CS86"/>
  <c r="CS85"/>
  <c r="CS84"/>
  <c r="CS83"/>
  <c r="CS82"/>
  <c r="CS81"/>
  <c r="CS80"/>
  <c r="CS79"/>
  <c r="CS78"/>
  <c r="CS77"/>
  <c r="CS76"/>
  <c r="CS75"/>
  <c r="CS74"/>
  <c r="CS73"/>
  <c r="CS72"/>
  <c r="CL101"/>
  <c r="CL100"/>
  <c r="CL99"/>
  <c r="CL98"/>
  <c r="CL97"/>
  <c r="CL96"/>
  <c r="CL95"/>
  <c r="CL94"/>
  <c r="CL93"/>
  <c r="CL92"/>
  <c r="CL91"/>
  <c r="CL90"/>
  <c r="CL89"/>
  <c r="CL88"/>
  <c r="CL87"/>
  <c r="CL86"/>
  <c r="CL85"/>
  <c r="CL84"/>
  <c r="CL83"/>
  <c r="CL82"/>
  <c r="CL81"/>
  <c r="CL80"/>
  <c r="CL79"/>
  <c r="CL78"/>
  <c r="CL77"/>
  <c r="CL76"/>
  <c r="CL75"/>
  <c r="CL74"/>
  <c r="CL73"/>
  <c r="CL72"/>
  <c r="CE99"/>
  <c r="CE98"/>
  <c r="CE95"/>
  <c r="CE94"/>
  <c r="CE91"/>
  <c r="CE90"/>
  <c r="CE87"/>
  <c r="CE86"/>
  <c r="CE83"/>
  <c r="CE82"/>
  <c r="CE79"/>
  <c r="CE78"/>
  <c r="CE75"/>
  <c r="CE74"/>
  <c r="CC101"/>
  <c r="FI101" s="1"/>
  <c r="CC100"/>
  <c r="CE100" s="1"/>
  <c r="CC99"/>
  <c r="FI99" s="1"/>
  <c r="CC98"/>
  <c r="FI98" s="1"/>
  <c r="CC97"/>
  <c r="FI97" s="1"/>
  <c r="CC96"/>
  <c r="CE96" s="1"/>
  <c r="CC95"/>
  <c r="FI95" s="1"/>
  <c r="CC94"/>
  <c r="FI94" s="1"/>
  <c r="CC93"/>
  <c r="FI93" s="1"/>
  <c r="CC92"/>
  <c r="CE92" s="1"/>
  <c r="CC91"/>
  <c r="FI91" s="1"/>
  <c r="CC90"/>
  <c r="FI90" s="1"/>
  <c r="CC89"/>
  <c r="FI89" s="1"/>
  <c r="CC88"/>
  <c r="CE88" s="1"/>
  <c r="CC87"/>
  <c r="FI87" s="1"/>
  <c r="CC86"/>
  <c r="FI86" s="1"/>
  <c r="CC85"/>
  <c r="FI85" s="1"/>
  <c r="CC84"/>
  <c r="CE84" s="1"/>
  <c r="CC83"/>
  <c r="CC82"/>
  <c r="FI82" s="1"/>
  <c r="CC81"/>
  <c r="FI81" s="1"/>
  <c r="CC80"/>
  <c r="CE80" s="1"/>
  <c r="CC79"/>
  <c r="CC78"/>
  <c r="FI78" s="1"/>
  <c r="CC77"/>
  <c r="FI77" s="1"/>
  <c r="CC76"/>
  <c r="CE76" s="1"/>
  <c r="CC75"/>
  <c r="CC74"/>
  <c r="FI74" s="1"/>
  <c r="CC73"/>
  <c r="FI73" s="1"/>
  <c r="CC72"/>
  <c r="CE72" s="1"/>
  <c r="BX101"/>
  <c r="BX100"/>
  <c r="BX99"/>
  <c r="BX98"/>
  <c r="BX97"/>
  <c r="BX96"/>
  <c r="BX95"/>
  <c r="BX94"/>
  <c r="BX93"/>
  <c r="BX92"/>
  <c r="BX91"/>
  <c r="BX90"/>
  <c r="BX89"/>
  <c r="BX88"/>
  <c r="BX87"/>
  <c r="BX86"/>
  <c r="BX85"/>
  <c r="BX84"/>
  <c r="BX83"/>
  <c r="BX82"/>
  <c r="BX81"/>
  <c r="BX80"/>
  <c r="BX79"/>
  <c r="BX78"/>
  <c r="BX77"/>
  <c r="BX76"/>
  <c r="BX75"/>
  <c r="BX74"/>
  <c r="BX73"/>
  <c r="BX72"/>
  <c r="BQ101"/>
  <c r="BQ100"/>
  <c r="BQ99"/>
  <c r="BQ98"/>
  <c r="BQ97"/>
  <c r="BQ96"/>
  <c r="BQ95"/>
  <c r="BQ94"/>
  <c r="BQ93"/>
  <c r="BQ92"/>
  <c r="BQ91"/>
  <c r="BQ90"/>
  <c r="BQ89"/>
  <c r="BQ88"/>
  <c r="BQ87"/>
  <c r="BQ86"/>
  <c r="BQ85"/>
  <c r="BQ84"/>
  <c r="BQ83"/>
  <c r="BQ82"/>
  <c r="BQ81"/>
  <c r="BQ80"/>
  <c r="BQ79"/>
  <c r="BQ78"/>
  <c r="BQ77"/>
  <c r="BQ76"/>
  <c r="BQ75"/>
  <c r="BQ74"/>
  <c r="BQ73"/>
  <c r="BQ72"/>
  <c r="BJ101"/>
  <c r="BJ100"/>
  <c r="BJ99"/>
  <c r="BJ98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M101"/>
  <c r="M100"/>
  <c r="M99"/>
  <c r="FK99" s="1"/>
  <c r="M98"/>
  <c r="M97"/>
  <c r="M96"/>
  <c r="FK96" s="1"/>
  <c r="M95"/>
  <c r="FK95" s="1"/>
  <c r="M94"/>
  <c r="M93"/>
  <c r="M92"/>
  <c r="FK92" s="1"/>
  <c r="M91"/>
  <c r="FK91" s="1"/>
  <c r="M90"/>
  <c r="M89"/>
  <c r="M88"/>
  <c r="FK88" s="1"/>
  <c r="M87"/>
  <c r="FK87" s="1"/>
  <c r="M86"/>
  <c r="M85"/>
  <c r="M84"/>
  <c r="FK84" s="1"/>
  <c r="M83"/>
  <c r="FK83" s="1"/>
  <c r="M82"/>
  <c r="M81"/>
  <c r="M80"/>
  <c r="FK80" s="1"/>
  <c r="M79"/>
  <c r="FK79" s="1"/>
  <c r="M78"/>
  <c r="M77"/>
  <c r="M76"/>
  <c r="FK76" s="1"/>
  <c r="M75"/>
  <c r="FK75" s="1"/>
  <c r="M74"/>
  <c r="M73"/>
  <c r="M72"/>
  <c r="FK72" s="1"/>
  <c r="DY104"/>
  <c r="EA102"/>
  <c r="EA104" s="1"/>
  <c r="DZ102"/>
  <c r="DZ104" s="1"/>
  <c r="DY102"/>
  <c r="DR104"/>
  <c r="DR103" s="1"/>
  <c r="DT102"/>
  <c r="DT104" s="1"/>
  <c r="DS102"/>
  <c r="DS104" s="1"/>
  <c r="DR102"/>
  <c r="DK104"/>
  <c r="DK103"/>
  <c r="DM102"/>
  <c r="DM104" s="1"/>
  <c r="DL102"/>
  <c r="DL104" s="1"/>
  <c r="DK102"/>
  <c r="DF104"/>
  <c r="DD104"/>
  <c r="DF102"/>
  <c r="DE102"/>
  <c r="DE104" s="1"/>
  <c r="DD102"/>
  <c r="CY104"/>
  <c r="CW104"/>
  <c r="CY102"/>
  <c r="CX102"/>
  <c r="CX104" s="1"/>
  <c r="CW102"/>
  <c r="CW103" s="1"/>
  <c r="CP104"/>
  <c r="CP103"/>
  <c r="CR102"/>
  <c r="CR104" s="1"/>
  <c r="CQ102"/>
  <c r="CQ104" s="1"/>
  <c r="CP102"/>
  <c r="CK104"/>
  <c r="CI104"/>
  <c r="CK102"/>
  <c r="CJ102"/>
  <c r="CJ104" s="1"/>
  <c r="CI102"/>
  <c r="CB104"/>
  <c r="CD102"/>
  <c r="CD104" s="1"/>
  <c r="BW104"/>
  <c r="BU104"/>
  <c r="BW102"/>
  <c r="BV102"/>
  <c r="BV104" s="1"/>
  <c r="BU102"/>
  <c r="BU103" s="1"/>
  <c r="BP104"/>
  <c r="BN104"/>
  <c r="BN103"/>
  <c r="BP102"/>
  <c r="BO102"/>
  <c r="BO104" s="1"/>
  <c r="BN102"/>
  <c r="BI104"/>
  <c r="BG104"/>
  <c r="BG103"/>
  <c r="BI102"/>
  <c r="BH102"/>
  <c r="BH104" s="1"/>
  <c r="BG102"/>
  <c r="BB104"/>
  <c r="AZ104"/>
  <c r="AZ103"/>
  <c r="BB102"/>
  <c r="BA102"/>
  <c r="BA104" s="1"/>
  <c r="AZ102"/>
  <c r="AU104"/>
  <c r="AS104"/>
  <c r="AS103"/>
  <c r="AU102"/>
  <c r="AT102"/>
  <c r="AT104" s="1"/>
  <c r="AS102"/>
  <c r="AL104"/>
  <c r="AN102"/>
  <c r="AN104" s="1"/>
  <c r="AM102"/>
  <c r="AM104" s="1"/>
  <c r="AL102"/>
  <c r="AG104"/>
  <c r="AE104"/>
  <c r="AE103" s="1"/>
  <c r="AG102"/>
  <c r="AF102"/>
  <c r="AF104" s="1"/>
  <c r="AE102"/>
  <c r="X104"/>
  <c r="X103"/>
  <c r="Z102"/>
  <c r="Z104" s="1"/>
  <c r="Y102"/>
  <c r="Y104" s="1"/>
  <c r="X102"/>
  <c r="S104"/>
  <c r="Q104"/>
  <c r="Q103" s="1"/>
  <c r="S102"/>
  <c r="R102"/>
  <c r="R104" s="1"/>
  <c r="Q102"/>
  <c r="J104"/>
  <c r="L102"/>
  <c r="L104" s="1"/>
  <c r="K102"/>
  <c r="K104" s="1"/>
  <c r="J102"/>
  <c r="MC103" i="2"/>
  <c r="KU101"/>
  <c r="KU100"/>
  <c r="KU99"/>
  <c r="KU98"/>
  <c r="KU97"/>
  <c r="KU96"/>
  <c r="KU95"/>
  <c r="KU94"/>
  <c r="KU93"/>
  <c r="KU92"/>
  <c r="KU91"/>
  <c r="KU90"/>
  <c r="KU89"/>
  <c r="KU88"/>
  <c r="KU87"/>
  <c r="KU86"/>
  <c r="KU85"/>
  <c r="KU84"/>
  <c r="KU83"/>
  <c r="KU82"/>
  <c r="KU81"/>
  <c r="KU80"/>
  <c r="KU79"/>
  <c r="KU78"/>
  <c r="KU77"/>
  <c r="KU76"/>
  <c r="KU75"/>
  <c r="KU74"/>
  <c r="KU73"/>
  <c r="KU72"/>
  <c r="HV101"/>
  <c r="HV100"/>
  <c r="HV99"/>
  <c r="HV98"/>
  <c r="HV97"/>
  <c r="HV96"/>
  <c r="HV95"/>
  <c r="HV94"/>
  <c r="HV93"/>
  <c r="HV92"/>
  <c r="HV91"/>
  <c r="HV90"/>
  <c r="HV89"/>
  <c r="HV88"/>
  <c r="HV87"/>
  <c r="HV86"/>
  <c r="HV85"/>
  <c r="HV84"/>
  <c r="HV83"/>
  <c r="HV82"/>
  <c r="HV81"/>
  <c r="HV80"/>
  <c r="HV79"/>
  <c r="HV78"/>
  <c r="HV77"/>
  <c r="HV76"/>
  <c r="HV75"/>
  <c r="HV74"/>
  <c r="HV73"/>
  <c r="HV72"/>
  <c r="HO101"/>
  <c r="HO100"/>
  <c r="HO99"/>
  <c r="HO98"/>
  <c r="HO97"/>
  <c r="HO96"/>
  <c r="HO95"/>
  <c r="HO94"/>
  <c r="HO93"/>
  <c r="HO92"/>
  <c r="HO91"/>
  <c r="HO90"/>
  <c r="HO89"/>
  <c r="HO88"/>
  <c r="HO87"/>
  <c r="HO86"/>
  <c r="HO85"/>
  <c r="HO84"/>
  <c r="HO83"/>
  <c r="HO82"/>
  <c r="HO81"/>
  <c r="HO80"/>
  <c r="HO79"/>
  <c r="HO78"/>
  <c r="HO77"/>
  <c r="HO76"/>
  <c r="HO75"/>
  <c r="HO74"/>
  <c r="HO73"/>
  <c r="HO72"/>
  <c r="FK101"/>
  <c r="FK100"/>
  <c r="FK99"/>
  <c r="FK98"/>
  <c r="FK97"/>
  <c r="FK96"/>
  <c r="FK95"/>
  <c r="FK94"/>
  <c r="FK93"/>
  <c r="FK92"/>
  <c r="FK91"/>
  <c r="FK90"/>
  <c r="FK89"/>
  <c r="FK88"/>
  <c r="FK87"/>
  <c r="FK86"/>
  <c r="FK85"/>
  <c r="FK84"/>
  <c r="FK83"/>
  <c r="FK82"/>
  <c r="FK81"/>
  <c r="FK80"/>
  <c r="FK79"/>
  <c r="FK78"/>
  <c r="FK77"/>
  <c r="FK76"/>
  <c r="FK75"/>
  <c r="FK74"/>
  <c r="FK73"/>
  <c r="FK72"/>
  <c r="EP101"/>
  <c r="EP100"/>
  <c r="EP99"/>
  <c r="EP98"/>
  <c r="EP97"/>
  <c r="EP96"/>
  <c r="EP95"/>
  <c r="EP94"/>
  <c r="EP93"/>
  <c r="EP92"/>
  <c r="EP91"/>
  <c r="EP90"/>
  <c r="EP89"/>
  <c r="EP88"/>
  <c r="EP87"/>
  <c r="EP86"/>
  <c r="EP85"/>
  <c r="EP84"/>
  <c r="EP83"/>
  <c r="EP82"/>
  <c r="EP81"/>
  <c r="EP80"/>
  <c r="EP79"/>
  <c r="EP78"/>
  <c r="EP77"/>
  <c r="EP76"/>
  <c r="EP75"/>
  <c r="EP74"/>
  <c r="EP73"/>
  <c r="EP72"/>
  <c r="EI101"/>
  <c r="EI100"/>
  <c r="EI99"/>
  <c r="EI98"/>
  <c r="EI97"/>
  <c r="EI96"/>
  <c r="EI95"/>
  <c r="EI94"/>
  <c r="EI93"/>
  <c r="EI92"/>
  <c r="EI91"/>
  <c r="EI90"/>
  <c r="EI89"/>
  <c r="EI88"/>
  <c r="EI87"/>
  <c r="EI86"/>
  <c r="EI85"/>
  <c r="EI84"/>
  <c r="EI83"/>
  <c r="EI82"/>
  <c r="EI81"/>
  <c r="EI80"/>
  <c r="EI79"/>
  <c r="EI78"/>
  <c r="EI77"/>
  <c r="EI76"/>
  <c r="EI75"/>
  <c r="EI74"/>
  <c r="EI73"/>
  <c r="EI72"/>
  <c r="EB101"/>
  <c r="EB100"/>
  <c r="EB99"/>
  <c r="EB98"/>
  <c r="EB97"/>
  <c r="EB96"/>
  <c r="EB95"/>
  <c r="EB94"/>
  <c r="EB93"/>
  <c r="EB92"/>
  <c r="EB91"/>
  <c r="EB90"/>
  <c r="EB89"/>
  <c r="EB88"/>
  <c r="EB87"/>
  <c r="EB86"/>
  <c r="EB85"/>
  <c r="EB84"/>
  <c r="EB83"/>
  <c r="EB82"/>
  <c r="EB81"/>
  <c r="EB80"/>
  <c r="EB79"/>
  <c r="EB78"/>
  <c r="EB77"/>
  <c r="EB76"/>
  <c r="EB75"/>
  <c r="EB74"/>
  <c r="EB73"/>
  <c r="EB72"/>
  <c r="DU101"/>
  <c r="DU100"/>
  <c r="DU99"/>
  <c r="DU98"/>
  <c r="DU97"/>
  <c r="DU96"/>
  <c r="DU95"/>
  <c r="DU94"/>
  <c r="DU93"/>
  <c r="DU92"/>
  <c r="DU91"/>
  <c r="DU90"/>
  <c r="DU89"/>
  <c r="DU88"/>
  <c r="DU87"/>
  <c r="DU86"/>
  <c r="DU85"/>
  <c r="DU84"/>
  <c r="DU83"/>
  <c r="DU82"/>
  <c r="DU81"/>
  <c r="DU80"/>
  <c r="DU79"/>
  <c r="DU78"/>
  <c r="DU77"/>
  <c r="DU76"/>
  <c r="DU75"/>
  <c r="DU74"/>
  <c r="DU73"/>
  <c r="DU72"/>
  <c r="DN101"/>
  <c r="DN100"/>
  <c r="DN99"/>
  <c r="DN98"/>
  <c r="DN97"/>
  <c r="DN96"/>
  <c r="DN95"/>
  <c r="DN94"/>
  <c r="DN93"/>
  <c r="DN92"/>
  <c r="DN91"/>
  <c r="DN90"/>
  <c r="DN89"/>
  <c r="DN88"/>
  <c r="DN87"/>
  <c r="DN86"/>
  <c r="DN85"/>
  <c r="DN84"/>
  <c r="DN83"/>
  <c r="DN82"/>
  <c r="DN81"/>
  <c r="DN80"/>
  <c r="DN79"/>
  <c r="DN78"/>
  <c r="DN77"/>
  <c r="DN76"/>
  <c r="DN75"/>
  <c r="DN74"/>
  <c r="DN73"/>
  <c r="DN72"/>
  <c r="DG101"/>
  <c r="DG100"/>
  <c r="DG99"/>
  <c r="DG98"/>
  <c r="DG97"/>
  <c r="DG96"/>
  <c r="DG95"/>
  <c r="DG94"/>
  <c r="DG93"/>
  <c r="DG92"/>
  <c r="DG91"/>
  <c r="DG90"/>
  <c r="DG89"/>
  <c r="DG88"/>
  <c r="DG87"/>
  <c r="DG86"/>
  <c r="DG85"/>
  <c r="DG84"/>
  <c r="DG83"/>
  <c r="DG82"/>
  <c r="DG81"/>
  <c r="DG80"/>
  <c r="DG79"/>
  <c r="DG78"/>
  <c r="DG77"/>
  <c r="DG76"/>
  <c r="DG75"/>
  <c r="DG74"/>
  <c r="DG73"/>
  <c r="DG72"/>
  <c r="CZ101"/>
  <c r="CZ100"/>
  <c r="CZ99"/>
  <c r="CZ98"/>
  <c r="CZ97"/>
  <c r="CZ96"/>
  <c r="CZ95"/>
  <c r="CZ94"/>
  <c r="CZ93"/>
  <c r="CZ92"/>
  <c r="CZ91"/>
  <c r="CZ90"/>
  <c r="CZ89"/>
  <c r="CZ88"/>
  <c r="CZ87"/>
  <c r="CZ86"/>
  <c r="CZ85"/>
  <c r="CZ84"/>
  <c r="CZ83"/>
  <c r="CZ82"/>
  <c r="CZ81"/>
  <c r="CZ80"/>
  <c r="CZ79"/>
  <c r="CZ78"/>
  <c r="CZ77"/>
  <c r="CZ76"/>
  <c r="CZ75"/>
  <c r="CZ74"/>
  <c r="CZ73"/>
  <c r="CZ72"/>
  <c r="CS101"/>
  <c r="CS100"/>
  <c r="CS99"/>
  <c r="CS98"/>
  <c r="CS97"/>
  <c r="CS96"/>
  <c r="CS95"/>
  <c r="CS94"/>
  <c r="CS93"/>
  <c r="CS92"/>
  <c r="CS91"/>
  <c r="CS90"/>
  <c r="CS89"/>
  <c r="CS88"/>
  <c r="CS87"/>
  <c r="CS86"/>
  <c r="CS85"/>
  <c r="CS84"/>
  <c r="CS83"/>
  <c r="CS82"/>
  <c r="CS81"/>
  <c r="CS80"/>
  <c r="CS79"/>
  <c r="CS78"/>
  <c r="CS77"/>
  <c r="CS76"/>
  <c r="CS75"/>
  <c r="CS74"/>
  <c r="CS73"/>
  <c r="CS72"/>
  <c r="CL101"/>
  <c r="CL100"/>
  <c r="CL99"/>
  <c r="CL98"/>
  <c r="CL97"/>
  <c r="CL96"/>
  <c r="CL95"/>
  <c r="CL94"/>
  <c r="CL93"/>
  <c r="CL92"/>
  <c r="CL91"/>
  <c r="CL90"/>
  <c r="CL89"/>
  <c r="CL88"/>
  <c r="CL87"/>
  <c r="CL86"/>
  <c r="CL85"/>
  <c r="CL84"/>
  <c r="CL83"/>
  <c r="CL82"/>
  <c r="CL81"/>
  <c r="CL80"/>
  <c r="CL79"/>
  <c r="CL78"/>
  <c r="CL77"/>
  <c r="CL76"/>
  <c r="CL75"/>
  <c r="CL74"/>
  <c r="CL73"/>
  <c r="CL72"/>
  <c r="CE101"/>
  <c r="CE100"/>
  <c r="CE99"/>
  <c r="CE98"/>
  <c r="CE97"/>
  <c r="CE96"/>
  <c r="CE95"/>
  <c r="CE94"/>
  <c r="CE93"/>
  <c r="CE92"/>
  <c r="CE91"/>
  <c r="CE90"/>
  <c r="CE89"/>
  <c r="CE88"/>
  <c r="CE87"/>
  <c r="CE86"/>
  <c r="CE85"/>
  <c r="CE84"/>
  <c r="CE83"/>
  <c r="CE82"/>
  <c r="CE81"/>
  <c r="CE80"/>
  <c r="CE79"/>
  <c r="CE78"/>
  <c r="CE77"/>
  <c r="CE76"/>
  <c r="CE75"/>
  <c r="CE74"/>
  <c r="CE73"/>
  <c r="CE7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MC101"/>
  <c r="MC100"/>
  <c r="MC99"/>
  <c r="E31" i="21" s="1"/>
  <c r="MC98" i="2"/>
  <c r="MC97"/>
  <c r="MC96"/>
  <c r="MC95"/>
  <c r="MC94"/>
  <c r="MC93"/>
  <c r="MC92"/>
  <c r="MC91"/>
  <c r="MC90"/>
  <c r="MC89"/>
  <c r="MC88"/>
  <c r="MC87"/>
  <c r="E19" i="21" s="1"/>
  <c r="MC86" i="2"/>
  <c r="MC85"/>
  <c r="MC84"/>
  <c r="MC83"/>
  <c r="MC82"/>
  <c r="MC81"/>
  <c r="MC80"/>
  <c r="MC79"/>
  <c r="MC78"/>
  <c r="MC77"/>
  <c r="MC76"/>
  <c r="MC75"/>
  <c r="MC74"/>
  <c r="MC73"/>
  <c r="MC72"/>
  <c r="LW101"/>
  <c r="LW100"/>
  <c r="LW99"/>
  <c r="LW98"/>
  <c r="LW97"/>
  <c r="LW96"/>
  <c r="LW95"/>
  <c r="LW94"/>
  <c r="LW93"/>
  <c r="LW92"/>
  <c r="LW91"/>
  <c r="LW90"/>
  <c r="LW89"/>
  <c r="LW88"/>
  <c r="LW87"/>
  <c r="LW86"/>
  <c r="LW85"/>
  <c r="LW84"/>
  <c r="LW83"/>
  <c r="LW82"/>
  <c r="LW81"/>
  <c r="LW80"/>
  <c r="LW79"/>
  <c r="LW78"/>
  <c r="LW77"/>
  <c r="LW76"/>
  <c r="LW75"/>
  <c r="LW74"/>
  <c r="LW73"/>
  <c r="LW72"/>
  <c r="LI101"/>
  <c r="LI100"/>
  <c r="LI99"/>
  <c r="LI98"/>
  <c r="LI97"/>
  <c r="LI96"/>
  <c r="LI95"/>
  <c r="LI94"/>
  <c r="LI93"/>
  <c r="LI92"/>
  <c r="LI91"/>
  <c r="LI90"/>
  <c r="LI89"/>
  <c r="LI88"/>
  <c r="LI87"/>
  <c r="LI86"/>
  <c r="LI85"/>
  <c r="LI84"/>
  <c r="LI83"/>
  <c r="LI82"/>
  <c r="LI81"/>
  <c r="LI80"/>
  <c r="LI79"/>
  <c r="LI78"/>
  <c r="LI77"/>
  <c r="LI76"/>
  <c r="LI75"/>
  <c r="LI74"/>
  <c r="LI73"/>
  <c r="LI72"/>
  <c r="LP101"/>
  <c r="LP100"/>
  <c r="LP99"/>
  <c r="LP98"/>
  <c r="LP97"/>
  <c r="LP96"/>
  <c r="LP95"/>
  <c r="LP94"/>
  <c r="LP93"/>
  <c r="LP92"/>
  <c r="LP91"/>
  <c r="LP90"/>
  <c r="LP89"/>
  <c r="LP88"/>
  <c r="LP87"/>
  <c r="LP86"/>
  <c r="LP85"/>
  <c r="LP84"/>
  <c r="LP83"/>
  <c r="LP82"/>
  <c r="LP81"/>
  <c r="LP80"/>
  <c r="LP79"/>
  <c r="LP78"/>
  <c r="LP77"/>
  <c r="LP76"/>
  <c r="LP75"/>
  <c r="LP74"/>
  <c r="LP73"/>
  <c r="LP72"/>
  <c r="LB101"/>
  <c r="LB100"/>
  <c r="LB99"/>
  <c r="LB98"/>
  <c r="LB97"/>
  <c r="LB96"/>
  <c r="LB95"/>
  <c r="LB94"/>
  <c r="LB93"/>
  <c r="LB92"/>
  <c r="LB91"/>
  <c r="LB90"/>
  <c r="LB89"/>
  <c r="LB88"/>
  <c r="LB87"/>
  <c r="LB86"/>
  <c r="LB85"/>
  <c r="LB84"/>
  <c r="LB83"/>
  <c r="LB82"/>
  <c r="LB81"/>
  <c r="LB80"/>
  <c r="LB79"/>
  <c r="LB78"/>
  <c r="LB77"/>
  <c r="LB76"/>
  <c r="LB75"/>
  <c r="LB74"/>
  <c r="LB73"/>
  <c r="LB72"/>
  <c r="KZ93"/>
  <c r="KZ102" s="1"/>
  <c r="KZ104" s="1"/>
  <c r="MA104"/>
  <c r="MA103"/>
  <c r="MA102"/>
  <c r="LV104"/>
  <c r="LT104"/>
  <c r="LT103"/>
  <c r="LV102"/>
  <c r="LU102"/>
  <c r="LU104" s="1"/>
  <c r="LT102"/>
  <c r="LM104"/>
  <c r="LM103" s="1"/>
  <c r="LO102"/>
  <c r="LO104" s="1"/>
  <c r="LN102"/>
  <c r="LN104" s="1"/>
  <c r="LM102"/>
  <c r="LH104"/>
  <c r="LF104"/>
  <c r="LF103"/>
  <c r="LH102"/>
  <c r="LG102"/>
  <c r="LG104" s="1"/>
  <c r="LF102"/>
  <c r="KY104"/>
  <c r="LA102"/>
  <c r="LA104" s="1"/>
  <c r="KY102"/>
  <c r="KY103" s="1"/>
  <c r="KN99"/>
  <c r="KN98"/>
  <c r="KN95"/>
  <c r="KN94"/>
  <c r="KN91"/>
  <c r="KN90"/>
  <c r="KN87"/>
  <c r="KN86"/>
  <c r="KN83"/>
  <c r="KN82"/>
  <c r="KN79"/>
  <c r="KN78"/>
  <c r="KN75"/>
  <c r="KN74"/>
  <c r="KL101"/>
  <c r="KN101" s="1"/>
  <c r="KL100"/>
  <c r="KN100" s="1"/>
  <c r="KL99"/>
  <c r="KL98"/>
  <c r="KL97"/>
  <c r="KN97" s="1"/>
  <c r="KL96"/>
  <c r="KN96" s="1"/>
  <c r="KL95"/>
  <c r="KL94"/>
  <c r="KL93"/>
  <c r="KN93" s="1"/>
  <c r="KL92"/>
  <c r="KN92" s="1"/>
  <c r="KL91"/>
  <c r="KL90"/>
  <c r="KL89"/>
  <c r="KN89" s="1"/>
  <c r="KL88"/>
  <c r="KN88" s="1"/>
  <c r="KL87"/>
  <c r="KL86"/>
  <c r="KL85"/>
  <c r="KN85" s="1"/>
  <c r="KL84"/>
  <c r="KN84" s="1"/>
  <c r="KL83"/>
  <c r="KL82"/>
  <c r="KL81"/>
  <c r="KN81" s="1"/>
  <c r="KL80"/>
  <c r="KN80" s="1"/>
  <c r="KL79"/>
  <c r="KL78"/>
  <c r="KL77"/>
  <c r="KN77" s="1"/>
  <c r="KL76"/>
  <c r="KN76" s="1"/>
  <c r="KL75"/>
  <c r="KL74"/>
  <c r="KL73"/>
  <c r="KN73" s="1"/>
  <c r="KL72"/>
  <c r="KN72" s="1"/>
  <c r="KG101"/>
  <c r="KG100"/>
  <c r="KG99"/>
  <c r="KG98"/>
  <c r="KG97"/>
  <c r="KG96"/>
  <c r="KG95"/>
  <c r="KG94"/>
  <c r="KG93"/>
  <c r="KG92"/>
  <c r="KG91"/>
  <c r="KG90"/>
  <c r="KG89"/>
  <c r="KG88"/>
  <c r="KG87"/>
  <c r="KG86"/>
  <c r="KG85"/>
  <c r="KG84"/>
  <c r="KG83"/>
  <c r="KG82"/>
  <c r="KG81"/>
  <c r="KG80"/>
  <c r="KG79"/>
  <c r="KG78"/>
  <c r="KG77"/>
  <c r="KG76"/>
  <c r="KG75"/>
  <c r="KG74"/>
  <c r="KG73"/>
  <c r="KG72"/>
  <c r="JZ101"/>
  <c r="JZ100"/>
  <c r="JZ99"/>
  <c r="JZ98"/>
  <c r="JZ97"/>
  <c r="JZ96"/>
  <c r="JZ95"/>
  <c r="JZ94"/>
  <c r="JZ93"/>
  <c r="JZ92"/>
  <c r="JZ91"/>
  <c r="JZ90"/>
  <c r="JZ89"/>
  <c r="JZ88"/>
  <c r="JZ87"/>
  <c r="JZ86"/>
  <c r="JZ85"/>
  <c r="JZ84"/>
  <c r="JZ83"/>
  <c r="JZ82"/>
  <c r="JZ81"/>
  <c r="JZ80"/>
  <c r="JZ79"/>
  <c r="JZ78"/>
  <c r="JZ77"/>
  <c r="JZ76"/>
  <c r="JZ75"/>
  <c r="JZ74"/>
  <c r="JZ73"/>
  <c r="JZ72"/>
  <c r="JS101"/>
  <c r="JS100"/>
  <c r="JS99"/>
  <c r="JS98"/>
  <c r="JS97"/>
  <c r="JS96"/>
  <c r="JS95"/>
  <c r="JS94"/>
  <c r="JS93"/>
  <c r="JS92"/>
  <c r="JS91"/>
  <c r="JS90"/>
  <c r="JS89"/>
  <c r="JS88"/>
  <c r="JS87"/>
  <c r="JS86"/>
  <c r="JS85"/>
  <c r="JS84"/>
  <c r="JS83"/>
  <c r="JS82"/>
  <c r="JS81"/>
  <c r="JS80"/>
  <c r="JS79"/>
  <c r="JS78"/>
  <c r="JS77"/>
  <c r="JS76"/>
  <c r="JS75"/>
  <c r="JS74"/>
  <c r="JS73"/>
  <c r="JS72"/>
  <c r="JL101"/>
  <c r="JL100"/>
  <c r="JL97"/>
  <c r="JL96"/>
  <c r="JL93"/>
  <c r="JL89"/>
  <c r="JL88"/>
  <c r="JL85"/>
  <c r="JL81"/>
  <c r="JL80"/>
  <c r="JL77"/>
  <c r="JL76"/>
  <c r="JJ101"/>
  <c r="JJ100"/>
  <c r="JJ99"/>
  <c r="JL99" s="1"/>
  <c r="JJ98"/>
  <c r="JL98" s="1"/>
  <c r="JJ97"/>
  <c r="JJ96"/>
  <c r="JJ95"/>
  <c r="JL95" s="1"/>
  <c r="JJ94"/>
  <c r="JL94" s="1"/>
  <c r="JJ93"/>
  <c r="JJ92"/>
  <c r="JL92" s="1"/>
  <c r="JJ91"/>
  <c r="JL91" s="1"/>
  <c r="JJ90"/>
  <c r="JL90" s="1"/>
  <c r="JJ89"/>
  <c r="JJ88"/>
  <c r="JJ87"/>
  <c r="JL87" s="1"/>
  <c r="JJ86"/>
  <c r="JL86" s="1"/>
  <c r="JJ85"/>
  <c r="JJ84"/>
  <c r="JL84" s="1"/>
  <c r="JJ83"/>
  <c r="JL83" s="1"/>
  <c r="JJ82"/>
  <c r="JL82" s="1"/>
  <c r="JJ81"/>
  <c r="JJ80"/>
  <c r="JJ79"/>
  <c r="JL79" s="1"/>
  <c r="JJ78"/>
  <c r="JL78" s="1"/>
  <c r="JJ77"/>
  <c r="JJ76"/>
  <c r="JJ75"/>
  <c r="JL75" s="1"/>
  <c r="JJ74"/>
  <c r="JL74" s="1"/>
  <c r="JJ73"/>
  <c r="JL73" s="1"/>
  <c r="JJ72"/>
  <c r="JL72" s="1"/>
  <c r="JE101"/>
  <c r="JE100"/>
  <c r="JE99"/>
  <c r="JE98"/>
  <c r="JE97"/>
  <c r="JE96"/>
  <c r="JE95"/>
  <c r="JE94"/>
  <c r="JE93"/>
  <c r="JE92"/>
  <c r="JE91"/>
  <c r="JE90"/>
  <c r="JE89"/>
  <c r="JE88"/>
  <c r="JE87"/>
  <c r="JE86"/>
  <c r="JE85"/>
  <c r="JE84"/>
  <c r="JE83"/>
  <c r="JE82"/>
  <c r="JE81"/>
  <c r="JE80"/>
  <c r="JE79"/>
  <c r="JE78"/>
  <c r="JE77"/>
  <c r="JE76"/>
  <c r="JE75"/>
  <c r="JE74"/>
  <c r="JE73"/>
  <c r="JE72"/>
  <c r="IX101"/>
  <c r="IX100"/>
  <c r="IX99"/>
  <c r="IX98"/>
  <c r="IX97"/>
  <c r="IX96"/>
  <c r="IX95"/>
  <c r="IX94"/>
  <c r="IX93"/>
  <c r="IX92"/>
  <c r="IX91"/>
  <c r="IX90"/>
  <c r="IX89"/>
  <c r="IX88"/>
  <c r="IX87"/>
  <c r="IX86"/>
  <c r="IX85"/>
  <c r="IX84"/>
  <c r="IX83"/>
  <c r="IX82"/>
  <c r="IX81"/>
  <c r="IX80"/>
  <c r="IX79"/>
  <c r="IX78"/>
  <c r="IX77"/>
  <c r="IX76"/>
  <c r="IX75"/>
  <c r="IX74"/>
  <c r="IX73"/>
  <c r="IX72"/>
  <c r="IO101"/>
  <c r="IQ101" s="1"/>
  <c r="IO100"/>
  <c r="IQ100" s="1"/>
  <c r="IO99"/>
  <c r="IO98"/>
  <c r="IO97"/>
  <c r="IQ97" s="1"/>
  <c r="IO96"/>
  <c r="IQ96" s="1"/>
  <c r="IO95"/>
  <c r="IO94"/>
  <c r="IQ94" s="1"/>
  <c r="IO93"/>
  <c r="IQ93" s="1"/>
  <c r="IO92"/>
  <c r="IQ92" s="1"/>
  <c r="IO91"/>
  <c r="IO90"/>
  <c r="IO89"/>
  <c r="IQ89" s="1"/>
  <c r="IO88"/>
  <c r="IQ88" s="1"/>
  <c r="IO87"/>
  <c r="IO86"/>
  <c r="IO85"/>
  <c r="IQ85" s="1"/>
  <c r="IO84"/>
  <c r="IQ84" s="1"/>
  <c r="IO83"/>
  <c r="IO82"/>
  <c r="IO81"/>
  <c r="IQ81" s="1"/>
  <c r="IO80"/>
  <c r="IQ80" s="1"/>
  <c r="IO79"/>
  <c r="IO78"/>
  <c r="IO77"/>
  <c r="IQ77" s="1"/>
  <c r="IO76"/>
  <c r="IQ76" s="1"/>
  <c r="IO75"/>
  <c r="IO74"/>
  <c r="IO73"/>
  <c r="IQ73" s="1"/>
  <c r="IO72"/>
  <c r="IQ72" s="1"/>
  <c r="IQ99"/>
  <c r="IQ98"/>
  <c r="IQ95"/>
  <c r="IQ91"/>
  <c r="IQ90"/>
  <c r="IQ87"/>
  <c r="IQ86"/>
  <c r="IQ83"/>
  <c r="IQ82"/>
  <c r="IQ79"/>
  <c r="IQ78"/>
  <c r="IQ75"/>
  <c r="IQ74"/>
  <c r="IJ101"/>
  <c r="IJ100"/>
  <c r="IJ99"/>
  <c r="IJ98"/>
  <c r="IJ97"/>
  <c r="IJ96"/>
  <c r="IJ95"/>
  <c r="IJ94"/>
  <c r="IJ93"/>
  <c r="IJ92"/>
  <c r="IJ91"/>
  <c r="IJ90"/>
  <c r="IJ89"/>
  <c r="IJ88"/>
  <c r="IJ87"/>
  <c r="IJ86"/>
  <c r="IJ85"/>
  <c r="IJ84"/>
  <c r="IJ83"/>
  <c r="IJ82"/>
  <c r="IJ81"/>
  <c r="IJ80"/>
  <c r="IJ79"/>
  <c r="IJ78"/>
  <c r="IJ77"/>
  <c r="IJ76"/>
  <c r="IJ75"/>
  <c r="IJ74"/>
  <c r="IJ73"/>
  <c r="IJ72"/>
  <c r="KR104"/>
  <c r="KT102"/>
  <c r="KT104" s="1"/>
  <c r="KS102"/>
  <c r="KS104" s="1"/>
  <c r="KR102"/>
  <c r="KK104"/>
  <c r="KM102"/>
  <c r="KM104" s="1"/>
  <c r="KK102"/>
  <c r="KD104"/>
  <c r="KF102"/>
  <c r="KF104" s="1"/>
  <c r="KE102"/>
  <c r="KE104" s="1"/>
  <c r="KD102"/>
  <c r="KD103" s="1"/>
  <c r="JW104"/>
  <c r="JY102"/>
  <c r="JY104" s="1"/>
  <c r="JX102"/>
  <c r="JX104" s="1"/>
  <c r="JW102"/>
  <c r="JR104"/>
  <c r="JP104"/>
  <c r="JR102"/>
  <c r="JQ102"/>
  <c r="JQ104" s="1"/>
  <c r="JP102"/>
  <c r="JP103" s="1"/>
  <c r="JK102"/>
  <c r="JK104" s="1"/>
  <c r="JI102"/>
  <c r="JB104"/>
  <c r="JD102"/>
  <c r="JD104" s="1"/>
  <c r="JC102"/>
  <c r="JC104" s="1"/>
  <c r="JB102"/>
  <c r="IW104"/>
  <c r="IU104"/>
  <c r="IW102"/>
  <c r="IV102"/>
  <c r="IV104" s="1"/>
  <c r="IU102"/>
  <c r="IU103" s="1"/>
  <c r="IN104"/>
  <c r="IP102"/>
  <c r="IP104" s="1"/>
  <c r="IN102"/>
  <c r="IN103" s="1"/>
  <c r="IC101"/>
  <c r="IC100"/>
  <c r="IC99"/>
  <c r="IC98"/>
  <c r="IC97"/>
  <c r="IC96"/>
  <c r="IC95"/>
  <c r="IC94"/>
  <c r="IC93"/>
  <c r="IC92"/>
  <c r="IC91"/>
  <c r="IC90"/>
  <c r="IC89"/>
  <c r="IC88"/>
  <c r="IC87"/>
  <c r="IC86"/>
  <c r="IC85"/>
  <c r="IC84"/>
  <c r="IC83"/>
  <c r="IC82"/>
  <c r="IC81"/>
  <c r="IC80"/>
  <c r="IC79"/>
  <c r="IC78"/>
  <c r="IC77"/>
  <c r="IC76"/>
  <c r="IC75"/>
  <c r="IC74"/>
  <c r="IC73"/>
  <c r="IC72"/>
  <c r="HH100"/>
  <c r="HH96"/>
  <c r="HH93"/>
  <c r="HH92"/>
  <c r="HH89"/>
  <c r="HH88"/>
  <c r="HH84"/>
  <c r="HH81"/>
  <c r="HH80"/>
  <c r="HH77"/>
  <c r="HH76"/>
  <c r="HH73"/>
  <c r="HH72"/>
  <c r="HF99"/>
  <c r="HH99" s="1"/>
  <c r="HF98"/>
  <c r="HH98" s="1"/>
  <c r="HF95"/>
  <c r="HH95" s="1"/>
  <c r="HF94"/>
  <c r="HH94" s="1"/>
  <c r="HF93"/>
  <c r="HF92"/>
  <c r="HF91"/>
  <c r="HH91" s="1"/>
  <c r="HF90"/>
  <c r="HH90" s="1"/>
  <c r="HF89"/>
  <c r="HF88"/>
  <c r="HF87"/>
  <c r="HH87" s="1"/>
  <c r="HF86"/>
  <c r="HH86" s="1"/>
  <c r="HF84"/>
  <c r="HF83"/>
  <c r="HH83" s="1"/>
  <c r="HF82"/>
  <c r="HH82" s="1"/>
  <c r="HF81"/>
  <c r="HF80"/>
  <c r="HF79"/>
  <c r="HH79" s="1"/>
  <c r="HF78"/>
  <c r="HH78" s="1"/>
  <c r="HF77"/>
  <c r="HF76"/>
  <c r="HF75"/>
  <c r="HH75" s="1"/>
  <c r="HF74"/>
  <c r="HH74" s="1"/>
  <c r="HF73"/>
  <c r="HF72"/>
  <c r="HE101"/>
  <c r="HF101" s="1"/>
  <c r="HH101" s="1"/>
  <c r="HE100"/>
  <c r="HF100" s="1"/>
  <c r="HE99"/>
  <c r="HE98"/>
  <c r="HE97"/>
  <c r="HF97" s="1"/>
  <c r="HH97" s="1"/>
  <c r="HE96"/>
  <c r="HF96" s="1"/>
  <c r="HE94"/>
  <c r="HE85"/>
  <c r="HF85" s="1"/>
  <c r="HH85" s="1"/>
  <c r="HE74"/>
  <c r="IG104"/>
  <c r="II102"/>
  <c r="II104" s="1"/>
  <c r="IH102"/>
  <c r="IH104" s="1"/>
  <c r="IG102"/>
  <c r="HZ104"/>
  <c r="HZ103" s="1"/>
  <c r="IB102"/>
  <c r="IB104" s="1"/>
  <c r="IA102"/>
  <c r="IA104" s="1"/>
  <c r="HZ102"/>
  <c r="HT104"/>
  <c r="HS104"/>
  <c r="HU102"/>
  <c r="HU104" s="1"/>
  <c r="HT102"/>
  <c r="HV102" s="1"/>
  <c r="HS102"/>
  <c r="HL104"/>
  <c r="HN102"/>
  <c r="HN104" s="1"/>
  <c r="HM102"/>
  <c r="HM104" s="1"/>
  <c r="HL102"/>
  <c r="HL103" s="1"/>
  <c r="HE104"/>
  <c r="HG102"/>
  <c r="HG104" s="1"/>
  <c r="HA95"/>
  <c r="HA94"/>
  <c r="HA91"/>
  <c r="HA90"/>
  <c r="HA87"/>
  <c r="HA86"/>
  <c r="HA83"/>
  <c r="HA82"/>
  <c r="HA79"/>
  <c r="HA78"/>
  <c r="HA75"/>
  <c r="HA74"/>
  <c r="GY101"/>
  <c r="HA101" s="1"/>
  <c r="GY100"/>
  <c r="HA100" s="1"/>
  <c r="GY97"/>
  <c r="HA97" s="1"/>
  <c r="GY96"/>
  <c r="HA96" s="1"/>
  <c r="GY95"/>
  <c r="GY94"/>
  <c r="GY93"/>
  <c r="HA93" s="1"/>
  <c r="GY92"/>
  <c r="HA92" s="1"/>
  <c r="GY91"/>
  <c r="GY90"/>
  <c r="GY89"/>
  <c r="HA89" s="1"/>
  <c r="GY88"/>
  <c r="HA88" s="1"/>
  <c r="GY87"/>
  <c r="GY86"/>
  <c r="GY84"/>
  <c r="HA84" s="1"/>
  <c r="GY83"/>
  <c r="GY82"/>
  <c r="GY81"/>
  <c r="HA81" s="1"/>
  <c r="GY80"/>
  <c r="HA80" s="1"/>
  <c r="GY79"/>
  <c r="GY78"/>
  <c r="GY77"/>
  <c r="HA77" s="1"/>
  <c r="GY76"/>
  <c r="HA76" s="1"/>
  <c r="GY75"/>
  <c r="GY74"/>
  <c r="GY73"/>
  <c r="HA73" s="1"/>
  <c r="GY72"/>
  <c r="HA72" s="1"/>
  <c r="GX101"/>
  <c r="GX100"/>
  <c r="GX99"/>
  <c r="GY99" s="1"/>
  <c r="HA99" s="1"/>
  <c r="GX98"/>
  <c r="GY98" s="1"/>
  <c r="HA98" s="1"/>
  <c r="GX97"/>
  <c r="GX96"/>
  <c r="GX94"/>
  <c r="GX85"/>
  <c r="GY85" s="1"/>
  <c r="HA85" s="1"/>
  <c r="GX74"/>
  <c r="GX104"/>
  <c r="GZ102"/>
  <c r="GZ104" s="1"/>
  <c r="GT99"/>
  <c r="GT98"/>
  <c r="GT95"/>
  <c r="GT94"/>
  <c r="GT91"/>
  <c r="GT90"/>
  <c r="GT87"/>
  <c r="GT86"/>
  <c r="GT83"/>
  <c r="GT82"/>
  <c r="GT79"/>
  <c r="GT78"/>
  <c r="GT75"/>
  <c r="GT74"/>
  <c r="GR101"/>
  <c r="GT101" s="1"/>
  <c r="GR100"/>
  <c r="GT100" s="1"/>
  <c r="GR99"/>
  <c r="GR98"/>
  <c r="GR97"/>
  <c r="GT97" s="1"/>
  <c r="GR96"/>
  <c r="GT96" s="1"/>
  <c r="GR95"/>
  <c r="GR94"/>
  <c r="GR93"/>
  <c r="GT93" s="1"/>
  <c r="GR92"/>
  <c r="GT92" s="1"/>
  <c r="GR91"/>
  <c r="GR90"/>
  <c r="GR89"/>
  <c r="GT89" s="1"/>
  <c r="GR88"/>
  <c r="GT88" s="1"/>
  <c r="GR87"/>
  <c r="GR86"/>
  <c r="GR85"/>
  <c r="GT85" s="1"/>
  <c r="GR84"/>
  <c r="GT84" s="1"/>
  <c r="GR83"/>
  <c r="GR82"/>
  <c r="GR81"/>
  <c r="GT81" s="1"/>
  <c r="GR80"/>
  <c r="GT80" s="1"/>
  <c r="GR79"/>
  <c r="GR78"/>
  <c r="GR77"/>
  <c r="GT77" s="1"/>
  <c r="GR76"/>
  <c r="GT76" s="1"/>
  <c r="GR75"/>
  <c r="GR74"/>
  <c r="GR73"/>
  <c r="GT73" s="1"/>
  <c r="GR72"/>
  <c r="GT72" s="1"/>
  <c r="GQ104"/>
  <c r="GS102"/>
  <c r="GS104" s="1"/>
  <c r="GQ102"/>
  <c r="GM101"/>
  <c r="GM98"/>
  <c r="GM97"/>
  <c r="GM94"/>
  <c r="GM93"/>
  <c r="GM90"/>
  <c r="GM89"/>
  <c r="GM86"/>
  <c r="GM85"/>
  <c r="GM82"/>
  <c r="GM81"/>
  <c r="GM78"/>
  <c r="GM77"/>
  <c r="GM74"/>
  <c r="GM73"/>
  <c r="GK101"/>
  <c r="GK100"/>
  <c r="GM100" s="1"/>
  <c r="GK99"/>
  <c r="GM99" s="1"/>
  <c r="GK98"/>
  <c r="GK97"/>
  <c r="GK96"/>
  <c r="GM96" s="1"/>
  <c r="GK95"/>
  <c r="GM95" s="1"/>
  <c r="GK94"/>
  <c r="GK93"/>
  <c r="GK92"/>
  <c r="GM92" s="1"/>
  <c r="GK91"/>
  <c r="GM91" s="1"/>
  <c r="GK90"/>
  <c r="GK89"/>
  <c r="GK88"/>
  <c r="GM88" s="1"/>
  <c r="GK87"/>
  <c r="GM87" s="1"/>
  <c r="GK86"/>
  <c r="GK85"/>
  <c r="GK84"/>
  <c r="GM84" s="1"/>
  <c r="GK83"/>
  <c r="GM83" s="1"/>
  <c r="GK82"/>
  <c r="GK81"/>
  <c r="GK80"/>
  <c r="GM80" s="1"/>
  <c r="GK79"/>
  <c r="GM79" s="1"/>
  <c r="GK78"/>
  <c r="GK77"/>
  <c r="GK76"/>
  <c r="GM76" s="1"/>
  <c r="GK75"/>
  <c r="GM75" s="1"/>
  <c r="GK74"/>
  <c r="GK73"/>
  <c r="GK72"/>
  <c r="GM72" s="1"/>
  <c r="GJ104"/>
  <c r="GL102"/>
  <c r="GL104" s="1"/>
  <c r="GJ102"/>
  <c r="GF93"/>
  <c r="GF90"/>
  <c r="GF89"/>
  <c r="GF82"/>
  <c r="GF81"/>
  <c r="GF78"/>
  <c r="GF77"/>
  <c r="GF73"/>
  <c r="GF72"/>
  <c r="GD99"/>
  <c r="GF99" s="1"/>
  <c r="GD96"/>
  <c r="GF96" s="1"/>
  <c r="GD95"/>
  <c r="GF95" s="1"/>
  <c r="GD94"/>
  <c r="GF94" s="1"/>
  <c r="GD93"/>
  <c r="GD92"/>
  <c r="GF92" s="1"/>
  <c r="GD91"/>
  <c r="GF91" s="1"/>
  <c r="GD90"/>
  <c r="GD89"/>
  <c r="GD88"/>
  <c r="GF88" s="1"/>
  <c r="GD87"/>
  <c r="GF87" s="1"/>
  <c r="GD86"/>
  <c r="GF86" s="1"/>
  <c r="GD84"/>
  <c r="GF84" s="1"/>
  <c r="GD83"/>
  <c r="GF83" s="1"/>
  <c r="GD82"/>
  <c r="GD81"/>
  <c r="GD80"/>
  <c r="GF80" s="1"/>
  <c r="GD79"/>
  <c r="GF79" s="1"/>
  <c r="GD78"/>
  <c r="GD77"/>
  <c r="GD76"/>
  <c r="GF76" s="1"/>
  <c r="GD75"/>
  <c r="GF75" s="1"/>
  <c r="GD74"/>
  <c r="GF74" s="1"/>
  <c r="GD73"/>
  <c r="GD72"/>
  <c r="GC101"/>
  <c r="GD101" s="1"/>
  <c r="GF101" s="1"/>
  <c r="GC100"/>
  <c r="GD100" s="1"/>
  <c r="GF100" s="1"/>
  <c r="GC99"/>
  <c r="GC98"/>
  <c r="GD98" s="1"/>
  <c r="GF98" s="1"/>
  <c r="GC97"/>
  <c r="GD97" s="1"/>
  <c r="GF97" s="1"/>
  <c r="GC96"/>
  <c r="GC94"/>
  <c r="GC85"/>
  <c r="GD85" s="1"/>
  <c r="GF85" s="1"/>
  <c r="GC74"/>
  <c r="GC104"/>
  <c r="GE102"/>
  <c r="GE104" s="1"/>
  <c r="FY101"/>
  <c r="FY97"/>
  <c r="FY93"/>
  <c r="FY90"/>
  <c r="FY89"/>
  <c r="FY86"/>
  <c r="FY85"/>
  <c r="FY81"/>
  <c r="FY77"/>
  <c r="FY74"/>
  <c r="FY73"/>
  <c r="FW101"/>
  <c r="FW100"/>
  <c r="FY100" s="1"/>
  <c r="FW99"/>
  <c r="FY99" s="1"/>
  <c r="FW98"/>
  <c r="FY98" s="1"/>
  <c r="FW97"/>
  <c r="FW96"/>
  <c r="FY96" s="1"/>
  <c r="FW95"/>
  <c r="FY95" s="1"/>
  <c r="FW94"/>
  <c r="FY94" s="1"/>
  <c r="FW93"/>
  <c r="FW92"/>
  <c r="FY92" s="1"/>
  <c r="FW91"/>
  <c r="FY91" s="1"/>
  <c r="FW90"/>
  <c r="FW89"/>
  <c r="FW88"/>
  <c r="FY88" s="1"/>
  <c r="FW87"/>
  <c r="FY87" s="1"/>
  <c r="FW86"/>
  <c r="FW85"/>
  <c r="FW84"/>
  <c r="FY84" s="1"/>
  <c r="FW83"/>
  <c r="FY83" s="1"/>
  <c r="FW82"/>
  <c r="FY82" s="1"/>
  <c r="FW81"/>
  <c r="FW80"/>
  <c r="FY80" s="1"/>
  <c r="FW79"/>
  <c r="FY79" s="1"/>
  <c r="FW78"/>
  <c r="FY78" s="1"/>
  <c r="FW77"/>
  <c r="FW76"/>
  <c r="FY76" s="1"/>
  <c r="FW75"/>
  <c r="FY75" s="1"/>
  <c r="FW74"/>
  <c r="FW73"/>
  <c r="FW72"/>
  <c r="FY72" s="1"/>
  <c r="FV104"/>
  <c r="FV103" s="1"/>
  <c r="FX102"/>
  <c r="FX104" s="1"/>
  <c r="FV102"/>
  <c r="FR101"/>
  <c r="FR100"/>
  <c r="FR99"/>
  <c r="FR98"/>
  <c r="FR97"/>
  <c r="FR96"/>
  <c r="FR95"/>
  <c r="FR94"/>
  <c r="FR93"/>
  <c r="FR91"/>
  <c r="FR90"/>
  <c r="FR89"/>
  <c r="FR88"/>
  <c r="FR87"/>
  <c r="FR86"/>
  <c r="FR85"/>
  <c r="FR84"/>
  <c r="FR83"/>
  <c r="FR82"/>
  <c r="FR81"/>
  <c r="FR80"/>
  <c r="FR79"/>
  <c r="FR78"/>
  <c r="FR77"/>
  <c r="FR76"/>
  <c r="FR75"/>
  <c r="FR74"/>
  <c r="FR73"/>
  <c r="FR72"/>
  <c r="FP93"/>
  <c r="FP92"/>
  <c r="FR92" s="1"/>
  <c r="FQ104"/>
  <c r="FQ102"/>
  <c r="FO102"/>
  <c r="FO104" s="1"/>
  <c r="FJ102"/>
  <c r="FJ104" s="1"/>
  <c r="FI102"/>
  <c r="FI104" s="1"/>
  <c r="FH102"/>
  <c r="FH104" s="1"/>
  <c r="FC102"/>
  <c r="FC104" s="1"/>
  <c r="FA102"/>
  <c r="FA104" s="1"/>
  <c r="FD101"/>
  <c r="FD100"/>
  <c r="FD99"/>
  <c r="FD98"/>
  <c r="FD97"/>
  <c r="FD96"/>
  <c r="FD90"/>
  <c r="FD82"/>
  <c r="FD74"/>
  <c r="FB95"/>
  <c r="FD95" s="1"/>
  <c r="FB94"/>
  <c r="FD94" s="1"/>
  <c r="FB93"/>
  <c r="FD93" s="1"/>
  <c r="FB92"/>
  <c r="FD92" s="1"/>
  <c r="FB91"/>
  <c r="FD91" s="1"/>
  <c r="FB90"/>
  <c r="FB89"/>
  <c r="FD89" s="1"/>
  <c r="FB88"/>
  <c r="FD88" s="1"/>
  <c r="FB87"/>
  <c r="FD87" s="1"/>
  <c r="FB86"/>
  <c r="FD86" s="1"/>
  <c r="FB85"/>
  <c r="FD85" s="1"/>
  <c r="FB84"/>
  <c r="FD84" s="1"/>
  <c r="FB83"/>
  <c r="FD83" s="1"/>
  <c r="FB82"/>
  <c r="FB81"/>
  <c r="FD81" s="1"/>
  <c r="FB80"/>
  <c r="FD80" s="1"/>
  <c r="FB79"/>
  <c r="FD79" s="1"/>
  <c r="FB78"/>
  <c r="FD78" s="1"/>
  <c r="FB77"/>
  <c r="FD77" s="1"/>
  <c r="FB76"/>
  <c r="FD76" s="1"/>
  <c r="FB75"/>
  <c r="FD75" s="1"/>
  <c r="FB74"/>
  <c r="FB73"/>
  <c r="FD73" s="1"/>
  <c r="FB72"/>
  <c r="FB102" s="1"/>
  <c r="EW90"/>
  <c r="EW82"/>
  <c r="EW74"/>
  <c r="EU95"/>
  <c r="EW95" s="1"/>
  <c r="EU94"/>
  <c r="EW94" s="1"/>
  <c r="EU93"/>
  <c r="EW93" s="1"/>
  <c r="EU92"/>
  <c r="EW92" s="1"/>
  <c r="EU91"/>
  <c r="EW91" s="1"/>
  <c r="EU90"/>
  <c r="EU89"/>
  <c r="EW89" s="1"/>
  <c r="EU88"/>
  <c r="EW88" s="1"/>
  <c r="EU87"/>
  <c r="EW87" s="1"/>
  <c r="EU86"/>
  <c r="EW86" s="1"/>
  <c r="EU85"/>
  <c r="EW85" s="1"/>
  <c r="EU84"/>
  <c r="EW84" s="1"/>
  <c r="EU83"/>
  <c r="EW83" s="1"/>
  <c r="EU82"/>
  <c r="EU81"/>
  <c r="EW81" s="1"/>
  <c r="EU80"/>
  <c r="EW80" s="1"/>
  <c r="EU79"/>
  <c r="EW79" s="1"/>
  <c r="EU78"/>
  <c r="EW78" s="1"/>
  <c r="EU77"/>
  <c r="EW77" s="1"/>
  <c r="EU76"/>
  <c r="EW76" s="1"/>
  <c r="EU75"/>
  <c r="EW75" s="1"/>
  <c r="EU74"/>
  <c r="EU73"/>
  <c r="EW73" s="1"/>
  <c r="EU72"/>
  <c r="EW72" s="1"/>
  <c r="EV102"/>
  <c r="EV104" s="1"/>
  <c r="ET102"/>
  <c r="ET104" s="1"/>
  <c r="EN102"/>
  <c r="EO104"/>
  <c r="EO102"/>
  <c r="EM102"/>
  <c r="EM104" s="1"/>
  <c r="EG104"/>
  <c r="EH102"/>
  <c r="EH104" s="1"/>
  <c r="EG102"/>
  <c r="EF102"/>
  <c r="EF104" s="1"/>
  <c r="DZ104"/>
  <c r="EA102"/>
  <c r="EA104" s="1"/>
  <c r="DZ102"/>
  <c r="DY102"/>
  <c r="DY104" s="1"/>
  <c r="DT102"/>
  <c r="DT104" s="1"/>
  <c r="DS102"/>
  <c r="DS104" s="1"/>
  <c r="DR102"/>
  <c r="DR104" s="1"/>
  <c r="DM104"/>
  <c r="DM102"/>
  <c r="DL102"/>
  <c r="DL104" s="1"/>
  <c r="DK102"/>
  <c r="DK104" s="1"/>
  <c r="DF102"/>
  <c r="DF104" s="1"/>
  <c r="DE102"/>
  <c r="DE104" s="1"/>
  <c r="DD102"/>
  <c r="DD104" s="1"/>
  <c r="CY102"/>
  <c r="CY104" s="1"/>
  <c r="CX102"/>
  <c r="CW102"/>
  <c r="CW104" s="1"/>
  <c r="CR102"/>
  <c r="CR104" s="1"/>
  <c r="CQ102"/>
  <c r="CP102"/>
  <c r="CP104" s="1"/>
  <c r="CI104"/>
  <c r="CK102"/>
  <c r="CK104" s="1"/>
  <c r="CJ102"/>
  <c r="CI102"/>
  <c r="CB104"/>
  <c r="CD102"/>
  <c r="CD104" s="1"/>
  <c r="CC102"/>
  <c r="CE102" s="1"/>
  <c r="CB102"/>
  <c r="BX101"/>
  <c r="BX100"/>
  <c r="BX99"/>
  <c r="BX96"/>
  <c r="BX92"/>
  <c r="BX91"/>
  <c r="BX88"/>
  <c r="BX87"/>
  <c r="BX85"/>
  <c r="BX84"/>
  <c r="BX83"/>
  <c r="BX80"/>
  <c r="BX76"/>
  <c r="BX75"/>
  <c r="BX72"/>
  <c r="BV101"/>
  <c r="BV100"/>
  <c r="BV99"/>
  <c r="BV98"/>
  <c r="BX98" s="1"/>
  <c r="BV97"/>
  <c r="BX97" s="1"/>
  <c r="BV96"/>
  <c r="BV95"/>
  <c r="BX95" s="1"/>
  <c r="BV94"/>
  <c r="BX94" s="1"/>
  <c r="BV93"/>
  <c r="BX93" s="1"/>
  <c r="BV92"/>
  <c r="BV91"/>
  <c r="BV90"/>
  <c r="BX90" s="1"/>
  <c r="BV89"/>
  <c r="BX89" s="1"/>
  <c r="BV88"/>
  <c r="BV87"/>
  <c r="BV86"/>
  <c r="BX86" s="1"/>
  <c r="BV85"/>
  <c r="BV84"/>
  <c r="BV83"/>
  <c r="BV82"/>
  <c r="BX82" s="1"/>
  <c r="BV81"/>
  <c r="BX81" s="1"/>
  <c r="BV80"/>
  <c r="BV79"/>
  <c r="BX79" s="1"/>
  <c r="BV78"/>
  <c r="BX78" s="1"/>
  <c r="BV77"/>
  <c r="BX77" s="1"/>
  <c r="BV76"/>
  <c r="BV75"/>
  <c r="BV74"/>
  <c r="BX74" s="1"/>
  <c r="BV73"/>
  <c r="BX73" s="1"/>
  <c r="BV72"/>
  <c r="BW104"/>
  <c r="BW102"/>
  <c r="BU102"/>
  <c r="BU104" s="1"/>
  <c r="BQ100"/>
  <c r="BQ99"/>
  <c r="BQ98"/>
  <c r="BQ95"/>
  <c r="BQ91"/>
  <c r="BQ90"/>
  <c r="BQ87"/>
  <c r="BQ86"/>
  <c r="BQ84"/>
  <c r="BQ83"/>
  <c r="BQ82"/>
  <c r="BQ79"/>
  <c r="BQ75"/>
  <c r="BQ74"/>
  <c r="BO101"/>
  <c r="BQ101" s="1"/>
  <c r="BO100"/>
  <c r="MB100" s="1"/>
  <c r="BO99"/>
  <c r="BO98"/>
  <c r="BO97"/>
  <c r="BQ97" s="1"/>
  <c r="BQ96"/>
  <c r="BO95"/>
  <c r="BO94"/>
  <c r="BQ94" s="1"/>
  <c r="BO93"/>
  <c r="BQ93" s="1"/>
  <c r="BO92"/>
  <c r="BQ92" s="1"/>
  <c r="BO91"/>
  <c r="BO90"/>
  <c r="BO89"/>
  <c r="BQ89" s="1"/>
  <c r="BO88"/>
  <c r="BQ88" s="1"/>
  <c r="BO87"/>
  <c r="BO86"/>
  <c r="BO85"/>
  <c r="BQ85" s="1"/>
  <c r="BO84"/>
  <c r="BO83"/>
  <c r="BO82"/>
  <c r="BO81"/>
  <c r="BQ81" s="1"/>
  <c r="BO80"/>
  <c r="BQ80" s="1"/>
  <c r="BO79"/>
  <c r="BO78"/>
  <c r="BQ78" s="1"/>
  <c r="BO77"/>
  <c r="BQ77" s="1"/>
  <c r="BO76"/>
  <c r="BQ76" s="1"/>
  <c r="BO75"/>
  <c r="BO74"/>
  <c r="BO73"/>
  <c r="BQ73" s="1"/>
  <c r="BO72"/>
  <c r="BQ72" s="1"/>
  <c r="BP102"/>
  <c r="BP104" s="1"/>
  <c r="BN102"/>
  <c r="BN104" s="1"/>
  <c r="BJ101"/>
  <c r="BJ100"/>
  <c r="BJ97"/>
  <c r="BJ93"/>
  <c r="BJ89"/>
  <c r="BJ88"/>
  <c r="BJ85"/>
  <c r="BJ84"/>
  <c r="BJ81"/>
  <c r="BJ77"/>
  <c r="BJ73"/>
  <c r="BJ72"/>
  <c r="BH101"/>
  <c r="BH100"/>
  <c r="BH99"/>
  <c r="BH98"/>
  <c r="BJ98" s="1"/>
  <c r="BH97"/>
  <c r="BH96"/>
  <c r="BH95"/>
  <c r="BJ95" s="1"/>
  <c r="BH94"/>
  <c r="MB94" s="1"/>
  <c r="BH93"/>
  <c r="BH92"/>
  <c r="BJ92" s="1"/>
  <c r="BH91"/>
  <c r="BJ91" s="1"/>
  <c r="BH90"/>
  <c r="BJ90" s="1"/>
  <c r="BH89"/>
  <c r="BH88"/>
  <c r="BH87"/>
  <c r="BJ87" s="1"/>
  <c r="BH86"/>
  <c r="BJ86" s="1"/>
  <c r="BH85"/>
  <c r="BH84"/>
  <c r="BH83"/>
  <c r="BJ83" s="1"/>
  <c r="BH82"/>
  <c r="BJ82" s="1"/>
  <c r="BH81"/>
  <c r="BH80"/>
  <c r="BJ80" s="1"/>
  <c r="BH79"/>
  <c r="BJ79" s="1"/>
  <c r="BH78"/>
  <c r="BJ78" s="1"/>
  <c r="BH77"/>
  <c r="BH76"/>
  <c r="BJ76" s="1"/>
  <c r="BH75"/>
  <c r="BJ75" s="1"/>
  <c r="BH74"/>
  <c r="BH73"/>
  <c r="BH72"/>
  <c r="BG102"/>
  <c r="BG104" s="1"/>
  <c r="BI102"/>
  <c r="BI104" s="1"/>
  <c r="AZ104"/>
  <c r="BB102"/>
  <c r="BB104" s="1"/>
  <c r="BA102"/>
  <c r="AZ102"/>
  <c r="AS104"/>
  <c r="AU102"/>
  <c r="AU104" s="1"/>
  <c r="AT102"/>
  <c r="AT104" s="1"/>
  <c r="AS102"/>
  <c r="AM104"/>
  <c r="AL104"/>
  <c r="AN102"/>
  <c r="AN104" s="1"/>
  <c r="AM102"/>
  <c r="AO102" s="1"/>
  <c r="AL102"/>
  <c r="AF104"/>
  <c r="AG102"/>
  <c r="AG104" s="1"/>
  <c r="AF102"/>
  <c r="AE102"/>
  <c r="AE104" s="1"/>
  <c r="Z102"/>
  <c r="Z104" s="1"/>
  <c r="Y102"/>
  <c r="X102"/>
  <c r="X104" s="1"/>
  <c r="T101"/>
  <c r="T100"/>
  <c r="T99"/>
  <c r="T98"/>
  <c r="T97"/>
  <c r="T96"/>
  <c r="T95"/>
  <c r="T94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K103"/>
  <c r="MB103" s="1"/>
  <c r="M92"/>
  <c r="M74"/>
  <c r="M97"/>
  <c r="K95"/>
  <c r="M94"/>
  <c r="K93"/>
  <c r="K91"/>
  <c r="K90"/>
  <c r="M90" s="1"/>
  <c r="K89"/>
  <c r="K88"/>
  <c r="K87"/>
  <c r="K86"/>
  <c r="K84"/>
  <c r="K83"/>
  <c r="K82"/>
  <c r="K81"/>
  <c r="K80"/>
  <c r="K79"/>
  <c r="MB79" s="1"/>
  <c r="K78"/>
  <c r="K77"/>
  <c r="M77" s="1"/>
  <c r="K76"/>
  <c r="K75"/>
  <c r="K73"/>
  <c r="K72"/>
  <c r="M99"/>
  <c r="M98"/>
  <c r="M82"/>
  <c r="J102"/>
  <c r="J104" s="1"/>
  <c r="M101"/>
  <c r="M100"/>
  <c r="M96"/>
  <c r="M85"/>
  <c r="YL71" i="18"/>
  <c r="AF104" i="14" l="1"/>
  <c r="AF103"/>
  <c r="IA103" s="1"/>
  <c r="FK78" i="3"/>
  <c r="IC76" i="14"/>
  <c r="IC80"/>
  <c r="IC88"/>
  <c r="IC92"/>
  <c r="IC96"/>
  <c r="IC72"/>
  <c r="C35" i="21"/>
  <c r="YN75" i="18"/>
  <c r="YN91"/>
  <c r="X103"/>
  <c r="AS103"/>
  <c r="CI103"/>
  <c r="DD103"/>
  <c r="GQ103"/>
  <c r="LT103"/>
  <c r="WN103"/>
  <c r="XB103"/>
  <c r="YL98"/>
  <c r="IG103"/>
  <c r="JP103"/>
  <c r="PU103"/>
  <c r="TA103"/>
  <c r="TO103"/>
  <c r="AA86"/>
  <c r="YL72"/>
  <c r="J103"/>
  <c r="AE103"/>
  <c r="BG103"/>
  <c r="GJ103"/>
  <c r="HE103"/>
  <c r="HL103"/>
  <c r="JI103"/>
  <c r="KD103"/>
  <c r="KR103"/>
  <c r="NJ103"/>
  <c r="PN103"/>
  <c r="QW103"/>
  <c r="RD103"/>
  <c r="UJ103"/>
  <c r="UX103"/>
  <c r="VL103"/>
  <c r="YN76"/>
  <c r="YN80"/>
  <c r="YN84"/>
  <c r="YN88"/>
  <c r="YN92"/>
  <c r="YN96"/>
  <c r="YN100"/>
  <c r="AA74"/>
  <c r="AA94"/>
  <c r="YN94" s="1"/>
  <c r="QB103"/>
  <c r="QP103"/>
  <c r="AA82"/>
  <c r="DR103"/>
  <c r="EF103"/>
  <c r="IN103"/>
  <c r="NX103"/>
  <c r="OS103"/>
  <c r="QI103"/>
  <c r="RR103"/>
  <c r="SM103"/>
  <c r="YN74"/>
  <c r="YN82"/>
  <c r="YN86"/>
  <c r="YN98"/>
  <c r="AA78"/>
  <c r="YN78" s="1"/>
  <c r="AA90"/>
  <c r="YN90" s="1"/>
  <c r="YL75"/>
  <c r="YL79"/>
  <c r="D11" i="21" s="1"/>
  <c r="YL83" i="18"/>
  <c r="YL87"/>
  <c r="YL91"/>
  <c r="E8" i="21"/>
  <c r="E20"/>
  <c r="E28"/>
  <c r="E35"/>
  <c r="BX77" i="16"/>
  <c r="BX81"/>
  <c r="BX85"/>
  <c r="BX89"/>
  <c r="BX93"/>
  <c r="BX97"/>
  <c r="BX101"/>
  <c r="E12" i="21"/>
  <c r="E24"/>
  <c r="E32"/>
  <c r="E18"/>
  <c r="BX72" i="16"/>
  <c r="BX80"/>
  <c r="BX84"/>
  <c r="BX88"/>
  <c r="BX92"/>
  <c r="BX96"/>
  <c r="BX100"/>
  <c r="AE103"/>
  <c r="AL103"/>
  <c r="J103"/>
  <c r="BG103"/>
  <c r="BN103"/>
  <c r="BX73"/>
  <c r="IJ102" i="11"/>
  <c r="JR102"/>
  <c r="JR104" s="1"/>
  <c r="E26" i="21"/>
  <c r="AS103" i="6"/>
  <c r="AZ103"/>
  <c r="YK103"/>
  <c r="NF77"/>
  <c r="ZU93"/>
  <c r="E30" i="21"/>
  <c r="ET103" i="6"/>
  <c r="FA103"/>
  <c r="HZ103"/>
  <c r="UX103"/>
  <c r="VE103"/>
  <c r="ZW72"/>
  <c r="ZW80"/>
  <c r="ZW84"/>
  <c r="ZW92"/>
  <c r="NF76"/>
  <c r="ZW76" s="1"/>
  <c r="NF85"/>
  <c r="ZU85"/>
  <c r="ZV102"/>
  <c r="ZV104" s="1"/>
  <c r="E10" i="21"/>
  <c r="E14"/>
  <c r="DD103" i="6"/>
  <c r="DR103"/>
  <c r="GC103"/>
  <c r="KR103"/>
  <c r="KY103"/>
  <c r="PN103"/>
  <c r="PU103"/>
  <c r="QP103"/>
  <c r="ST103"/>
  <c r="TA103"/>
  <c r="XB103"/>
  <c r="XI103"/>
  <c r="NF79"/>
  <c r="ZW79" s="1"/>
  <c r="NF90"/>
  <c r="ZW90" s="1"/>
  <c r="NF88"/>
  <c r="ZW88" s="1"/>
  <c r="NF91"/>
  <c r="ZW91" s="1"/>
  <c r="Q103"/>
  <c r="X103"/>
  <c r="IU103"/>
  <c r="JB103"/>
  <c r="JI103"/>
  <c r="JP103"/>
  <c r="JW103"/>
  <c r="MV103"/>
  <c r="OL103"/>
  <c r="OS103"/>
  <c r="VZ103"/>
  <c r="WG103"/>
  <c r="ZF103"/>
  <c r="ZM103"/>
  <c r="NF75"/>
  <c r="NF87"/>
  <c r="ZW87" s="1"/>
  <c r="NF73"/>
  <c r="ZW73" s="1"/>
  <c r="IC73" i="14"/>
  <c r="FJ102" i="3"/>
  <c r="FJ104" s="1"/>
  <c r="BX76" i="16"/>
  <c r="BA102" i="7"/>
  <c r="BA104" s="1"/>
  <c r="BC92"/>
  <c r="IC77" i="14"/>
  <c r="IC83"/>
  <c r="IC94"/>
  <c r="FK86" i="3"/>
  <c r="FK94"/>
  <c r="FK100"/>
  <c r="FK74"/>
  <c r="FK82"/>
  <c r="FK90"/>
  <c r="FK98"/>
  <c r="JZ102" i="2"/>
  <c r="M83"/>
  <c r="MD83" s="1"/>
  <c r="MB83"/>
  <c r="BH102"/>
  <c r="BJ102" s="1"/>
  <c r="MB74"/>
  <c r="NF95" i="6"/>
  <c r="ZW95" s="1"/>
  <c r="ZU95"/>
  <c r="AK100" i="8"/>
  <c r="BD100"/>
  <c r="AR75"/>
  <c r="BF75" s="1"/>
  <c r="BD75"/>
  <c r="M75" i="2"/>
  <c r="MB75"/>
  <c r="M88"/>
  <c r="MD88" s="1"/>
  <c r="MB88"/>
  <c r="ND87" i="4"/>
  <c r="M87"/>
  <c r="NF87" s="1"/>
  <c r="ND91"/>
  <c r="M91"/>
  <c r="NF91" s="1"/>
  <c r="CB102"/>
  <c r="CB103" s="1"/>
  <c r="CC73"/>
  <c r="CE73" s="1"/>
  <c r="AR79" i="8"/>
  <c r="BD79"/>
  <c r="M91" i="2"/>
  <c r="MB91"/>
  <c r="ND94" i="4"/>
  <c r="M94"/>
  <c r="NF94" s="1"/>
  <c r="ND99"/>
  <c r="M99"/>
  <c r="NF99" s="1"/>
  <c r="ND96"/>
  <c r="M96"/>
  <c r="NF96" s="1"/>
  <c r="JQ96" i="11"/>
  <c r="GF96"/>
  <c r="GF93"/>
  <c r="JS93" s="1"/>
  <c r="JQ93"/>
  <c r="MB98" i="2"/>
  <c r="MB73"/>
  <c r="MB78"/>
  <c r="MB82"/>
  <c r="D14" i="21" s="1"/>
  <c r="MB87" i="2"/>
  <c r="AH102"/>
  <c r="MB85"/>
  <c r="MB97"/>
  <c r="MB101"/>
  <c r="E6" i="21"/>
  <c r="E22"/>
  <c r="CI103" i="3"/>
  <c r="FA103"/>
  <c r="FI84"/>
  <c r="FI92"/>
  <c r="FI100"/>
  <c r="MH103" i="4"/>
  <c r="ND72"/>
  <c r="NF81"/>
  <c r="NF89"/>
  <c r="NF101"/>
  <c r="ND76"/>
  <c r="ND92"/>
  <c r="KU78" i="10"/>
  <c r="CL102" i="2"/>
  <c r="CJ104"/>
  <c r="EO104" i="3"/>
  <c r="EP102"/>
  <c r="ND98" i="4"/>
  <c r="M98"/>
  <c r="NF98" s="1"/>
  <c r="NF98" i="6"/>
  <c r="ZU98"/>
  <c r="MB72" i="2"/>
  <c r="MB81"/>
  <c r="MB86"/>
  <c r="MB95"/>
  <c r="D27" i="21" s="1"/>
  <c r="MB92" i="2"/>
  <c r="MB96"/>
  <c r="BJ74"/>
  <c r="BJ96"/>
  <c r="MD96" s="1"/>
  <c r="FK81" i="3"/>
  <c r="FK97"/>
  <c r="FI72"/>
  <c r="NF76" i="4"/>
  <c r="ND80"/>
  <c r="NF84"/>
  <c r="NF97"/>
  <c r="M93" i="2"/>
  <c r="MB93"/>
  <c r="AA102"/>
  <c r="Y104"/>
  <c r="FD102"/>
  <c r="FB104"/>
  <c r="AK96" i="8"/>
  <c r="BD96"/>
  <c r="AR83"/>
  <c r="BD83"/>
  <c r="M76" i="2"/>
  <c r="MB76"/>
  <c r="M80"/>
  <c r="MB80"/>
  <c r="M84"/>
  <c r="MB84"/>
  <c r="M89"/>
  <c r="MB89"/>
  <c r="BC102"/>
  <c r="BA104"/>
  <c r="MC102"/>
  <c r="E4" i="21"/>
  <c r="ND74" i="4"/>
  <c r="M74"/>
  <c r="NF74" s="1"/>
  <c r="ND75"/>
  <c r="M75"/>
  <c r="NF75" s="1"/>
  <c r="ND79"/>
  <c r="M79"/>
  <c r="NF79" s="1"/>
  <c r="ND83"/>
  <c r="M83"/>
  <c r="NF83" s="1"/>
  <c r="DE102"/>
  <c r="DE104" s="1"/>
  <c r="DG73"/>
  <c r="NF73" s="1"/>
  <c r="BH86" i="5"/>
  <c r="T86"/>
  <c r="BJ86" s="1"/>
  <c r="BH90"/>
  <c r="T90"/>
  <c r="NF74" i="6"/>
  <c r="ZW74" s="1"/>
  <c r="ZU74"/>
  <c r="D6" i="21" s="1"/>
  <c r="F6" s="1"/>
  <c r="NF97" i="6"/>
  <c r="ZW97" s="1"/>
  <c r="ZU97"/>
  <c r="FD72" i="2"/>
  <c r="BF79" i="8"/>
  <c r="MB99" i="2"/>
  <c r="BJ94"/>
  <c r="E16" i="21"/>
  <c r="ND88" i="4"/>
  <c r="NF92"/>
  <c r="NF100"/>
  <c r="NF93"/>
  <c r="ND84"/>
  <c r="ND100"/>
  <c r="ZW75" i="6"/>
  <c r="ZW83"/>
  <c r="ZU101"/>
  <c r="FW104"/>
  <c r="FY102"/>
  <c r="NF96"/>
  <c r="ZW96" s="1"/>
  <c r="ZU96"/>
  <c r="NF100"/>
  <c r="ZW100" s="1"/>
  <c r="ZU100"/>
  <c r="BJ99" i="2"/>
  <c r="MD99" s="1"/>
  <c r="EB102"/>
  <c r="EI102"/>
  <c r="GQ103"/>
  <c r="HS103"/>
  <c r="KK103"/>
  <c r="KR103"/>
  <c r="MB90"/>
  <c r="E33" i="21"/>
  <c r="MD91" i="2"/>
  <c r="MD95"/>
  <c r="MD75"/>
  <c r="J103" i="3"/>
  <c r="DU102"/>
  <c r="CE73"/>
  <c r="FK73" s="1"/>
  <c r="CE77"/>
  <c r="FK77" s="1"/>
  <c r="CE81"/>
  <c r="CE85"/>
  <c r="FK85" s="1"/>
  <c r="CE89"/>
  <c r="FK89" s="1"/>
  <c r="CE93"/>
  <c r="FK93" s="1"/>
  <c r="CE97"/>
  <c r="CE101"/>
  <c r="FK101" s="1"/>
  <c r="ET103"/>
  <c r="FD102"/>
  <c r="AL103" i="4"/>
  <c r="AZ103"/>
  <c r="DD103"/>
  <c r="FH103"/>
  <c r="GQ103"/>
  <c r="HZ103"/>
  <c r="IG103"/>
  <c r="KD103"/>
  <c r="KK103"/>
  <c r="LM103"/>
  <c r="ND78"/>
  <c r="ND82"/>
  <c r="ND86"/>
  <c r="ND90"/>
  <c r="M72"/>
  <c r="M80"/>
  <c r="NF80" s="1"/>
  <c r="M88"/>
  <c r="NF88" s="1"/>
  <c r="DL73"/>
  <c r="DN73" s="1"/>
  <c r="BF74" i="8"/>
  <c r="BF78"/>
  <c r="BF82"/>
  <c r="GQ103" i="13"/>
  <c r="JI103"/>
  <c r="Z104" i="14"/>
  <c r="AA102"/>
  <c r="NF94" i="6"/>
  <c r="ZU94"/>
  <c r="ZU99"/>
  <c r="NF99"/>
  <c r="ZW99" s="1"/>
  <c r="BD73" i="8"/>
  <c r="P73"/>
  <c r="BF73" s="1"/>
  <c r="P77"/>
  <c r="BF77" s="1"/>
  <c r="BD77"/>
  <c r="BD81"/>
  <c r="P81"/>
  <c r="BF81" s="1"/>
  <c r="P85"/>
  <c r="BF85" s="1"/>
  <c r="BD85"/>
  <c r="BD89"/>
  <c r="P89"/>
  <c r="BF89" s="1"/>
  <c r="BD93"/>
  <c r="P93"/>
  <c r="BF93" s="1"/>
  <c r="P101"/>
  <c r="BF101" s="1"/>
  <c r="BD101"/>
  <c r="GF97" i="11"/>
  <c r="JQ97"/>
  <c r="GJ103" i="2"/>
  <c r="E5" i="21"/>
  <c r="E7"/>
  <c r="E9"/>
  <c r="E11"/>
  <c r="E13"/>
  <c r="E15"/>
  <c r="E17"/>
  <c r="E21"/>
  <c r="E23"/>
  <c r="E25"/>
  <c r="E27"/>
  <c r="E29"/>
  <c r="MD74" i="2"/>
  <c r="MD98"/>
  <c r="MD94"/>
  <c r="MD82"/>
  <c r="AL103" i="3"/>
  <c r="DY103"/>
  <c r="AE103" i="4"/>
  <c r="AS103"/>
  <c r="FA103"/>
  <c r="FV103"/>
  <c r="HS103"/>
  <c r="IU103"/>
  <c r="JB103"/>
  <c r="JI103"/>
  <c r="ND93"/>
  <c r="ND95"/>
  <c r="M95"/>
  <c r="NF95" s="1"/>
  <c r="CI102"/>
  <c r="DS102"/>
  <c r="DU102" s="1"/>
  <c r="ZW78" i="6"/>
  <c r="ZW82"/>
  <c r="ZW86"/>
  <c r="ZW94"/>
  <c r="ZW98"/>
  <c r="ZU81"/>
  <c r="ZU89"/>
  <c r="BF87" i="8"/>
  <c r="JS96" i="11"/>
  <c r="JS100"/>
  <c r="CS102" i="2"/>
  <c r="IG103"/>
  <c r="JB103"/>
  <c r="MB77"/>
  <c r="DD103" i="3"/>
  <c r="CC102"/>
  <c r="CC104" s="1"/>
  <c r="FO103" i="4"/>
  <c r="KY103"/>
  <c r="ND97"/>
  <c r="ND101"/>
  <c r="BH102"/>
  <c r="BH104" s="1"/>
  <c r="CP102"/>
  <c r="CP103" s="1"/>
  <c r="DK103"/>
  <c r="ZW77" i="6"/>
  <c r="ZW81"/>
  <c r="ZW85"/>
  <c r="ZW89"/>
  <c r="ZW93"/>
  <c r="ZW101"/>
  <c r="BF83" i="8"/>
  <c r="BF80"/>
  <c r="BF100"/>
  <c r="BE102"/>
  <c r="BE104" s="1"/>
  <c r="ABZ102" i="13"/>
  <c r="JS95" i="11"/>
  <c r="BH102" i="12"/>
  <c r="BH104" s="1"/>
  <c r="SN104" i="13"/>
  <c r="SP102"/>
  <c r="ABE104"/>
  <c r="ABF102"/>
  <c r="EP74"/>
  <c r="ABY74"/>
  <c r="EP78"/>
  <c r="ABY78"/>
  <c r="EP82"/>
  <c r="ABY82"/>
  <c r="EP86"/>
  <c r="ACA86" s="1"/>
  <c r="ABY86"/>
  <c r="EP90"/>
  <c r="ABY90"/>
  <c r="EP94"/>
  <c r="ABY94"/>
  <c r="EP98"/>
  <c r="ABY98"/>
  <c r="KM104" i="10"/>
  <c r="KN102"/>
  <c r="KS78"/>
  <c r="BX78"/>
  <c r="KS86"/>
  <c r="BX86"/>
  <c r="KU86" s="1"/>
  <c r="KS94"/>
  <c r="BX94"/>
  <c r="KU94" s="1"/>
  <c r="GF98" i="11"/>
  <c r="JS98" s="1"/>
  <c r="JQ98"/>
  <c r="IV102" i="4"/>
  <c r="IV104" s="1"/>
  <c r="BH75" i="5"/>
  <c r="BH83"/>
  <c r="BH91"/>
  <c r="BH99"/>
  <c r="D35" i="21"/>
  <c r="AE103" i="14"/>
  <c r="AL103"/>
  <c r="AS103"/>
  <c r="BU103"/>
  <c r="CB103"/>
  <c r="DY103"/>
  <c r="EF103"/>
  <c r="EM103"/>
  <c r="FV103"/>
  <c r="HS103"/>
  <c r="CB103" i="6"/>
  <c r="DK103"/>
  <c r="FV103"/>
  <c r="YD103"/>
  <c r="ZT103"/>
  <c r="ZU78"/>
  <c r="D10" i="21" s="1"/>
  <c r="ZU86" i="6"/>
  <c r="BB102" i="7"/>
  <c r="BB104" s="1"/>
  <c r="BF88" i="8"/>
  <c r="BF96"/>
  <c r="BD72"/>
  <c r="BD80"/>
  <c r="GC103" i="13"/>
  <c r="GJ103"/>
  <c r="IU103"/>
  <c r="JB103"/>
  <c r="UQ103"/>
  <c r="ACA83"/>
  <c r="ACA87"/>
  <c r="ACA95"/>
  <c r="ACA99"/>
  <c r="EW72" i="9"/>
  <c r="EW76"/>
  <c r="EW80"/>
  <c r="EW84"/>
  <c r="EW88"/>
  <c r="EW92"/>
  <c r="EW96"/>
  <c r="EW100"/>
  <c r="KU72" i="10"/>
  <c r="KU76"/>
  <c r="KU80"/>
  <c r="KU84"/>
  <c r="KU88"/>
  <c r="KU92"/>
  <c r="KU96"/>
  <c r="KU100"/>
  <c r="KS74"/>
  <c r="KS82"/>
  <c r="KS90"/>
  <c r="KS98"/>
  <c r="KS76"/>
  <c r="KS84"/>
  <c r="KS92"/>
  <c r="KS100"/>
  <c r="JQ89" i="11"/>
  <c r="BV102" i="16"/>
  <c r="BV104" s="1"/>
  <c r="GC102" i="11"/>
  <c r="GC103" s="1"/>
  <c r="GD84"/>
  <c r="Q103" i="5"/>
  <c r="X103"/>
  <c r="X103" i="14"/>
  <c r="J103" i="6"/>
  <c r="AL103"/>
  <c r="BN103"/>
  <c r="CW103"/>
  <c r="EM103"/>
  <c r="FO103"/>
  <c r="GQ103"/>
  <c r="IN103"/>
  <c r="KK103"/>
  <c r="LM103"/>
  <c r="MO103"/>
  <c r="OE103"/>
  <c r="PG103"/>
  <c r="QI103"/>
  <c r="RK103"/>
  <c r="SM103"/>
  <c r="TO103"/>
  <c r="UQ103"/>
  <c r="VS103"/>
  <c r="WU103"/>
  <c r="YY103"/>
  <c r="AE103" i="7"/>
  <c r="AL103"/>
  <c r="AS103"/>
  <c r="M103" i="8"/>
  <c r="BD87"/>
  <c r="BD91"/>
  <c r="BD95"/>
  <c r="BD99"/>
  <c r="X103" i="13"/>
  <c r="AZ103"/>
  <c r="LG104"/>
  <c r="MH103"/>
  <c r="MY102"/>
  <c r="ST103"/>
  <c r="XP103"/>
  <c r="ACA74"/>
  <c r="ACA78"/>
  <c r="ACA82"/>
  <c r="ACA90"/>
  <c r="ACA94"/>
  <c r="ACA98"/>
  <c r="KU87" i="10"/>
  <c r="JS74" i="11"/>
  <c r="JS78"/>
  <c r="JS82"/>
  <c r="JS86"/>
  <c r="JS90"/>
  <c r="JS94"/>
  <c r="R104" i="12"/>
  <c r="BJ74"/>
  <c r="BJ78"/>
  <c r="BJ82"/>
  <c r="BJ86"/>
  <c r="BJ90"/>
  <c r="BJ94"/>
  <c r="BJ98"/>
  <c r="BX74" i="16"/>
  <c r="BX78"/>
  <c r="BX82"/>
  <c r="BX86"/>
  <c r="BX90"/>
  <c r="BX94"/>
  <c r="BX98"/>
  <c r="AR72" i="17"/>
  <c r="AR76"/>
  <c r="AR80"/>
  <c r="AR84"/>
  <c r="AR88"/>
  <c r="AR92"/>
  <c r="AR96"/>
  <c r="AR100"/>
  <c r="P86" i="8"/>
  <c r="BF86" s="1"/>
  <c r="BD86"/>
  <c r="P90"/>
  <c r="BF90" s="1"/>
  <c r="BD90"/>
  <c r="P94"/>
  <c r="BF94" s="1"/>
  <c r="BD94"/>
  <c r="P98"/>
  <c r="BF98" s="1"/>
  <c r="BD98"/>
  <c r="GD104" i="13"/>
  <c r="GF102"/>
  <c r="JQ95" i="11"/>
  <c r="GF95"/>
  <c r="IH102" i="4"/>
  <c r="IH104" s="1"/>
  <c r="IX73"/>
  <c r="BG103" i="5"/>
  <c r="T79"/>
  <c r="T87"/>
  <c r="J103" i="14"/>
  <c r="Q103"/>
  <c r="BG103"/>
  <c r="CP103"/>
  <c r="FH103"/>
  <c r="GJ103"/>
  <c r="GX103"/>
  <c r="IA102"/>
  <c r="IA104" s="1"/>
  <c r="IB102"/>
  <c r="IB104" s="1"/>
  <c r="AE103" i="6"/>
  <c r="BG103"/>
  <c r="CP103"/>
  <c r="DY103"/>
  <c r="EF103"/>
  <c r="FH103"/>
  <c r="GJ103"/>
  <c r="HL103"/>
  <c r="IG103"/>
  <c r="KD103"/>
  <c r="LF103"/>
  <c r="MH103"/>
  <c r="NX103"/>
  <c r="OZ103"/>
  <c r="QB103"/>
  <c r="QW103"/>
  <c r="RD103"/>
  <c r="TH103"/>
  <c r="UJ103"/>
  <c r="VL103"/>
  <c r="WN103"/>
  <c r="XP103"/>
  <c r="YR103"/>
  <c r="ZU72"/>
  <c r="ZU80"/>
  <c r="ZU84"/>
  <c r="J103" i="7"/>
  <c r="X103"/>
  <c r="BD74" i="8"/>
  <c r="BD78"/>
  <c r="BD82"/>
  <c r="DR103" i="13"/>
  <c r="QW103"/>
  <c r="ABY72"/>
  <c r="ABY102" s="1"/>
  <c r="ABY76"/>
  <c r="ABY80"/>
  <c r="ABY84"/>
  <c r="ABY88"/>
  <c r="ABY92"/>
  <c r="ABY96"/>
  <c r="ABY100"/>
  <c r="KS72" i="10"/>
  <c r="KS80"/>
  <c r="KS88"/>
  <c r="KS96"/>
  <c r="JS97" i="11"/>
  <c r="JQ85"/>
  <c r="JQ101"/>
  <c r="AA79" i="18"/>
  <c r="YN79" s="1"/>
  <c r="AA87"/>
  <c r="YN87" s="1"/>
  <c r="AA95"/>
  <c r="YN95" s="1"/>
  <c r="YM102"/>
  <c r="X103" i="20"/>
  <c r="J103" i="13"/>
  <c r="CP103"/>
  <c r="CW103"/>
  <c r="DD103"/>
  <c r="FA103"/>
  <c r="FH103"/>
  <c r="FO103"/>
  <c r="FV103"/>
  <c r="KY103"/>
  <c r="OE103"/>
  <c r="OL103"/>
  <c r="OS103"/>
  <c r="OZ103"/>
  <c r="PG103"/>
  <c r="PN103"/>
  <c r="PU103"/>
  <c r="RY103"/>
  <c r="SF103"/>
  <c r="UC103"/>
  <c r="J103" i="9"/>
  <c r="ET103"/>
  <c r="AZ103" i="10"/>
  <c r="BX79"/>
  <c r="KU79" s="1"/>
  <c r="BX87"/>
  <c r="BX95"/>
  <c r="KU95" s="1"/>
  <c r="KS73"/>
  <c r="KS77"/>
  <c r="KS81"/>
  <c r="KS85"/>
  <c r="KS89"/>
  <c r="KS93"/>
  <c r="KS97"/>
  <c r="KS101"/>
  <c r="M102" i="11"/>
  <c r="ET103"/>
  <c r="JQ74"/>
  <c r="JQ78"/>
  <c r="JQ82"/>
  <c r="JQ86"/>
  <c r="JQ90"/>
  <c r="JQ94"/>
  <c r="Q103" i="12"/>
  <c r="BU103" i="16"/>
  <c r="BW102"/>
  <c r="Q103" i="17"/>
  <c r="AQ104"/>
  <c r="AL103" i="18"/>
  <c r="BN103"/>
  <c r="BU103"/>
  <c r="CB103"/>
  <c r="DK103"/>
  <c r="EM103"/>
  <c r="ET103"/>
  <c r="GC103"/>
  <c r="HS103"/>
  <c r="HZ103"/>
  <c r="IU103"/>
  <c r="JB103"/>
  <c r="MH103"/>
  <c r="NQ103"/>
  <c r="OZ103"/>
  <c r="RK103"/>
  <c r="ST103"/>
  <c r="TV103"/>
  <c r="UC103"/>
  <c r="VE103"/>
  <c r="WG103"/>
  <c r="XI103"/>
  <c r="YK103"/>
  <c r="YL76"/>
  <c r="YL80"/>
  <c r="YL84"/>
  <c r="YL88"/>
  <c r="YL92"/>
  <c r="YL96"/>
  <c r="YL100"/>
  <c r="Q103" i="19"/>
  <c r="BC103" i="8"/>
  <c r="AE103" i="13"/>
  <c r="AL103"/>
  <c r="BU103"/>
  <c r="CB103"/>
  <c r="CI103"/>
  <c r="JP103"/>
  <c r="JW103"/>
  <c r="KD103"/>
  <c r="KK103"/>
  <c r="MV103"/>
  <c r="RK103"/>
  <c r="TA103"/>
  <c r="TH103"/>
  <c r="TO103"/>
  <c r="VS103"/>
  <c r="VZ103"/>
  <c r="WG103"/>
  <c r="WN103"/>
  <c r="WU103"/>
  <c r="YD103"/>
  <c r="YK103"/>
  <c r="YR103"/>
  <c r="ABC103"/>
  <c r="ABJ103"/>
  <c r="ABQ103"/>
  <c r="AS103" i="9"/>
  <c r="DR103"/>
  <c r="DY103"/>
  <c r="EF103"/>
  <c r="EM103"/>
  <c r="EV102"/>
  <c r="Q103" i="10"/>
  <c r="AS103"/>
  <c r="DD103"/>
  <c r="EF103"/>
  <c r="EM103"/>
  <c r="GQ103"/>
  <c r="HS103"/>
  <c r="JI103"/>
  <c r="KK103"/>
  <c r="AS103" i="11"/>
  <c r="CB103"/>
  <c r="DD103"/>
  <c r="EF103"/>
  <c r="GX103"/>
  <c r="JP103"/>
  <c r="AZ103" i="12"/>
  <c r="BI102"/>
  <c r="BJ102" s="1"/>
  <c r="Q103" i="15"/>
  <c r="X103"/>
  <c r="BW102"/>
  <c r="X103" i="16"/>
  <c r="AZ103"/>
  <c r="YL73" i="18"/>
  <c r="YL77"/>
  <c r="YL81"/>
  <c r="YL85"/>
  <c r="YL89"/>
  <c r="YL93"/>
  <c r="YL97"/>
  <c r="YL101"/>
  <c r="AAV103" i="13"/>
  <c r="CI103" i="9"/>
  <c r="J103" i="10"/>
  <c r="AL103"/>
  <c r="BN103"/>
  <c r="CP103"/>
  <c r="DY103"/>
  <c r="FH103"/>
  <c r="GC103"/>
  <c r="GJ103"/>
  <c r="HL103"/>
  <c r="IU103"/>
  <c r="KD103"/>
  <c r="KT102"/>
  <c r="AE103" i="11"/>
  <c r="BU103"/>
  <c r="CW103"/>
  <c r="DY103"/>
  <c r="FO103"/>
  <c r="GJ103"/>
  <c r="IG103"/>
  <c r="JI103"/>
  <c r="J103" i="12"/>
  <c r="AS103"/>
  <c r="J103" i="15"/>
  <c r="BV102"/>
  <c r="Q103" i="16"/>
  <c r="AS103"/>
  <c r="AE103" i="17"/>
  <c r="Q103" i="18"/>
  <c r="AZ103"/>
  <c r="CP103"/>
  <c r="CW103"/>
  <c r="DY103"/>
  <c r="FH103"/>
  <c r="FO103"/>
  <c r="GX103"/>
  <c r="JW103"/>
  <c r="LF103"/>
  <c r="LM103"/>
  <c r="MV103"/>
  <c r="NC103"/>
  <c r="OL103"/>
  <c r="RY103"/>
  <c r="TH103"/>
  <c r="UQ103"/>
  <c r="WU103"/>
  <c r="XW103"/>
  <c r="AE103" i="19"/>
  <c r="AF102"/>
  <c r="J103" i="20"/>
  <c r="Y102"/>
  <c r="BJ83" i="5"/>
  <c r="BJ99"/>
  <c r="BJ74"/>
  <c r="BJ82"/>
  <c r="BJ90"/>
  <c r="BJ98"/>
  <c r="BJ79"/>
  <c r="BJ87"/>
  <c r="BJ95"/>
  <c r="BH73"/>
  <c r="BH77"/>
  <c r="BH81"/>
  <c r="BH85"/>
  <c r="BH89"/>
  <c r="BH93"/>
  <c r="BH97"/>
  <c r="BH101"/>
  <c r="BJ75"/>
  <c r="BJ91"/>
  <c r="BJ78"/>
  <c r="BJ94"/>
  <c r="BH76"/>
  <c r="BH80"/>
  <c r="BH84"/>
  <c r="BH88"/>
  <c r="BH92"/>
  <c r="BH96"/>
  <c r="BH100"/>
  <c r="AM102"/>
  <c r="BH72"/>
  <c r="AL103"/>
  <c r="BC73"/>
  <c r="BJ73" s="1"/>
  <c r="BC81"/>
  <c r="BJ81" s="1"/>
  <c r="BC89"/>
  <c r="BJ89" s="1"/>
  <c r="BC97"/>
  <c r="BJ97" s="1"/>
  <c r="BC101"/>
  <c r="BJ101" s="1"/>
  <c r="BC76"/>
  <c r="BJ76" s="1"/>
  <c r="BC80"/>
  <c r="BJ80" s="1"/>
  <c r="BC84"/>
  <c r="BJ84" s="1"/>
  <c r="BC88"/>
  <c r="BJ88" s="1"/>
  <c r="BC92"/>
  <c r="BJ92" s="1"/>
  <c r="BC96"/>
  <c r="BJ96" s="1"/>
  <c r="BC100"/>
  <c r="BJ100" s="1"/>
  <c r="BC77"/>
  <c r="BJ77" s="1"/>
  <c r="BC85"/>
  <c r="BJ85" s="1"/>
  <c r="BC93"/>
  <c r="BJ93" s="1"/>
  <c r="BC72"/>
  <c r="BJ72" s="1"/>
  <c r="BA102"/>
  <c r="AZ103"/>
  <c r="Y104" i="20"/>
  <c r="AA102"/>
  <c r="T102"/>
  <c r="M102"/>
  <c r="AG104" i="19"/>
  <c r="AF104"/>
  <c r="AH102"/>
  <c r="AA102"/>
  <c r="T102"/>
  <c r="M102"/>
  <c r="YM104" i="18"/>
  <c r="SF103"/>
  <c r="QC102"/>
  <c r="QC104" s="1"/>
  <c r="PX73"/>
  <c r="YN73" s="1"/>
  <c r="MY72"/>
  <c r="KK103"/>
  <c r="Y102"/>
  <c r="Y104" s="1"/>
  <c r="AA72"/>
  <c r="YU102"/>
  <c r="YG102"/>
  <c r="XZ102"/>
  <c r="XS102"/>
  <c r="XL102"/>
  <c r="XE102"/>
  <c r="WX102"/>
  <c r="WQ102"/>
  <c r="WJ102"/>
  <c r="WC102"/>
  <c r="VV102"/>
  <c r="VO102"/>
  <c r="VH102"/>
  <c r="VA102"/>
  <c r="UT102"/>
  <c r="UM102"/>
  <c r="UF102"/>
  <c r="TY102"/>
  <c r="TR102"/>
  <c r="TK102"/>
  <c r="TD102"/>
  <c r="SW102"/>
  <c r="SP102"/>
  <c r="SI102"/>
  <c r="SB102"/>
  <c r="RU102"/>
  <c r="RN102"/>
  <c r="RG102"/>
  <c r="QZ102"/>
  <c r="QS102"/>
  <c r="QL102"/>
  <c r="PQ102"/>
  <c r="PJ102"/>
  <c r="PC102"/>
  <c r="OV102"/>
  <c r="OO102"/>
  <c r="OH102"/>
  <c r="OA102"/>
  <c r="NT102"/>
  <c r="NM102"/>
  <c r="NF102"/>
  <c r="MY102"/>
  <c r="MR102"/>
  <c r="MK102"/>
  <c r="MD102"/>
  <c r="LW102"/>
  <c r="LP102"/>
  <c r="LI102"/>
  <c r="LB102"/>
  <c r="KU102"/>
  <c r="KN102"/>
  <c r="KG102"/>
  <c r="JZ102"/>
  <c r="JS102"/>
  <c r="JL102"/>
  <c r="JE102"/>
  <c r="IX102"/>
  <c r="IQ102"/>
  <c r="IJ102"/>
  <c r="IC102"/>
  <c r="HV102"/>
  <c r="HO102"/>
  <c r="HH102"/>
  <c r="HA102"/>
  <c r="GT102"/>
  <c r="GM102"/>
  <c r="GF102"/>
  <c r="FY102"/>
  <c r="FR102"/>
  <c r="FK102"/>
  <c r="FD102"/>
  <c r="EW102"/>
  <c r="EP102"/>
  <c r="EI102"/>
  <c r="EB102"/>
  <c r="DU102"/>
  <c r="DN102"/>
  <c r="DG102"/>
  <c r="CZ102"/>
  <c r="CS102"/>
  <c r="CL102"/>
  <c r="CE102"/>
  <c r="BX102"/>
  <c r="BQ102"/>
  <c r="BJ102"/>
  <c r="BC102"/>
  <c r="AV102"/>
  <c r="AO102"/>
  <c r="AH102"/>
  <c r="T102"/>
  <c r="M102"/>
  <c r="AP104" i="17"/>
  <c r="AR102"/>
  <c r="AH102"/>
  <c r="AA102"/>
  <c r="T102"/>
  <c r="M102"/>
  <c r="BW104" i="16"/>
  <c r="BQ102"/>
  <c r="BJ102"/>
  <c r="BC102"/>
  <c r="AV102"/>
  <c r="AO102"/>
  <c r="AH102"/>
  <c r="AA102"/>
  <c r="T102"/>
  <c r="M102"/>
  <c r="BW104" i="15"/>
  <c r="BV104"/>
  <c r="AS103"/>
  <c r="AE103"/>
  <c r="BX102"/>
  <c r="BQ102"/>
  <c r="BJ102"/>
  <c r="BC102"/>
  <c r="AV102"/>
  <c r="AO102"/>
  <c r="AH102"/>
  <c r="AA102"/>
  <c r="T102"/>
  <c r="M102"/>
  <c r="BI104" i="12"/>
  <c r="Z102"/>
  <c r="Z104" s="1"/>
  <c r="BC102"/>
  <c r="AV102"/>
  <c r="AO102"/>
  <c r="AH102"/>
  <c r="GD102" i="11"/>
  <c r="GD104" s="1"/>
  <c r="GF72"/>
  <c r="JS72" s="1"/>
  <c r="JL102"/>
  <c r="JE102"/>
  <c r="IX102"/>
  <c r="IQ102"/>
  <c r="IC102"/>
  <c r="HV102"/>
  <c r="HO102"/>
  <c r="HH102"/>
  <c r="HA102"/>
  <c r="GT102"/>
  <c r="GM102"/>
  <c r="FY102"/>
  <c r="FR102"/>
  <c r="FK102"/>
  <c r="FD102"/>
  <c r="EW102"/>
  <c r="EP102"/>
  <c r="EI102"/>
  <c r="EB102"/>
  <c r="DU102"/>
  <c r="DN102"/>
  <c r="DG102"/>
  <c r="CZ102"/>
  <c r="CS102"/>
  <c r="CL102"/>
  <c r="CE102"/>
  <c r="BX102"/>
  <c r="BQ102"/>
  <c r="BJ102"/>
  <c r="BC102"/>
  <c r="AV102"/>
  <c r="AO102"/>
  <c r="AH102"/>
  <c r="AA102"/>
  <c r="T102"/>
  <c r="KT104" i="10"/>
  <c r="CJ102"/>
  <c r="CJ104" s="1"/>
  <c r="CC102"/>
  <c r="CC104" s="1"/>
  <c r="BV102"/>
  <c r="BV104" s="1"/>
  <c r="BU103"/>
  <c r="KG102"/>
  <c r="JZ102"/>
  <c r="JS102"/>
  <c r="JL102"/>
  <c r="JE102"/>
  <c r="IX102"/>
  <c r="IQ102"/>
  <c r="IJ102"/>
  <c r="IC102"/>
  <c r="HV102"/>
  <c r="HO102"/>
  <c r="HH102"/>
  <c r="HA102"/>
  <c r="GT102"/>
  <c r="GM102"/>
  <c r="GF102"/>
  <c r="FY102"/>
  <c r="FR102"/>
  <c r="FK102"/>
  <c r="FD102"/>
  <c r="EW102"/>
  <c r="EP102"/>
  <c r="EI102"/>
  <c r="EB102"/>
  <c r="DU102"/>
  <c r="DN102"/>
  <c r="DG102"/>
  <c r="CZ102"/>
  <c r="CS102"/>
  <c r="BQ102"/>
  <c r="BJ102"/>
  <c r="BC102"/>
  <c r="AV102"/>
  <c r="AO102"/>
  <c r="AH102"/>
  <c r="AA102"/>
  <c r="T102"/>
  <c r="M102"/>
  <c r="EV104" i="9"/>
  <c r="CW103"/>
  <c r="EW102"/>
  <c r="EP102"/>
  <c r="EI102"/>
  <c r="EB102"/>
  <c r="DU102"/>
  <c r="DN102"/>
  <c r="DG102"/>
  <c r="CZ102"/>
  <c r="CS102"/>
  <c r="CL102"/>
  <c r="CE102"/>
  <c r="BX102"/>
  <c r="BQ102"/>
  <c r="BJ102"/>
  <c r="BC102"/>
  <c r="AV102"/>
  <c r="AO102"/>
  <c r="AH102"/>
  <c r="AA102"/>
  <c r="T102"/>
  <c r="ABZ104" i="13"/>
  <c r="ND104"/>
  <c r="IO102"/>
  <c r="IO104" s="1"/>
  <c r="IQ72"/>
  <c r="EU102"/>
  <c r="EU104" s="1"/>
  <c r="EW72"/>
  <c r="ET103"/>
  <c r="EN102"/>
  <c r="EN104" s="1"/>
  <c r="EP72"/>
  <c r="ACA72" s="1"/>
  <c r="ABT102"/>
  <c r="ABM102"/>
  <c r="AAY102"/>
  <c r="AAR102"/>
  <c r="AAK102"/>
  <c r="AAD102"/>
  <c r="ZW102"/>
  <c r="ZP102"/>
  <c r="ZI102"/>
  <c r="ZB102"/>
  <c r="YU102"/>
  <c r="YN102"/>
  <c r="YG102"/>
  <c r="XZ102"/>
  <c r="XS102"/>
  <c r="XL102"/>
  <c r="XE102"/>
  <c r="WX102"/>
  <c r="WQ102"/>
  <c r="WJ102"/>
  <c r="WC102"/>
  <c r="VV102"/>
  <c r="VO102"/>
  <c r="VH102"/>
  <c r="VA102"/>
  <c r="UT102"/>
  <c r="UM102"/>
  <c r="UF102"/>
  <c r="TY102"/>
  <c r="TR102"/>
  <c r="TK102"/>
  <c r="TD102"/>
  <c r="SW102"/>
  <c r="SI102"/>
  <c r="SB102"/>
  <c r="RU102"/>
  <c r="RN102"/>
  <c r="RG102"/>
  <c r="QZ102"/>
  <c r="QS102"/>
  <c r="QL102"/>
  <c r="QE102"/>
  <c r="PX102"/>
  <c r="PQ102"/>
  <c r="PJ102"/>
  <c r="PC102"/>
  <c r="OV102"/>
  <c r="OO102"/>
  <c r="OH102"/>
  <c r="OA102"/>
  <c r="NT102"/>
  <c r="NM102"/>
  <c r="NF102"/>
  <c r="MR102"/>
  <c r="MK102"/>
  <c r="MD102"/>
  <c r="LW102"/>
  <c r="LP102"/>
  <c r="LI102"/>
  <c r="LB102"/>
  <c r="KU102"/>
  <c r="KN102"/>
  <c r="KG102"/>
  <c r="JZ102"/>
  <c r="JS102"/>
  <c r="JE102"/>
  <c r="IX102"/>
  <c r="IJ102"/>
  <c r="IC102"/>
  <c r="HV102"/>
  <c r="HO102"/>
  <c r="HH102"/>
  <c r="HA102"/>
  <c r="GM102"/>
  <c r="FY102"/>
  <c r="FR102"/>
  <c r="FK102"/>
  <c r="FD102"/>
  <c r="EP102"/>
  <c r="EI102"/>
  <c r="EB102"/>
  <c r="DN102"/>
  <c r="DG102"/>
  <c r="CZ102"/>
  <c r="CS102"/>
  <c r="CL102"/>
  <c r="CE102"/>
  <c r="BX102"/>
  <c r="BQ102"/>
  <c r="BJ102"/>
  <c r="BC102"/>
  <c r="AV102"/>
  <c r="AO102"/>
  <c r="AH102"/>
  <c r="AA102"/>
  <c r="T102"/>
  <c r="M102"/>
  <c r="AV103" i="8"/>
  <c r="AP102"/>
  <c r="AP104" s="1"/>
  <c r="AO102"/>
  <c r="AO103" s="1"/>
  <c r="AI102"/>
  <c r="AI104" s="1"/>
  <c r="AK72"/>
  <c r="BF72" s="1"/>
  <c r="AH102"/>
  <c r="AH103" s="1"/>
  <c r="N102"/>
  <c r="N104" s="1"/>
  <c r="AY102"/>
  <c r="AD102"/>
  <c r="W102"/>
  <c r="BC102" i="7"/>
  <c r="AV102"/>
  <c r="AO102"/>
  <c r="AH102"/>
  <c r="AA102"/>
  <c r="T102"/>
  <c r="M102"/>
  <c r="ND102" i="6"/>
  <c r="NF102" s="1"/>
  <c r="NC102"/>
  <c r="NC103" s="1"/>
  <c r="ZP102"/>
  <c r="ZI102"/>
  <c r="ZB102"/>
  <c r="YU102"/>
  <c r="YN102"/>
  <c r="YG102"/>
  <c r="XZ102"/>
  <c r="XS102"/>
  <c r="XL102"/>
  <c r="XE102"/>
  <c r="WX102"/>
  <c r="WQ102"/>
  <c r="WJ102"/>
  <c r="WC102"/>
  <c r="VV102"/>
  <c r="VO102"/>
  <c r="VH102"/>
  <c r="VA102"/>
  <c r="UT102"/>
  <c r="UM102"/>
  <c r="UF102"/>
  <c r="TY102"/>
  <c r="TR102"/>
  <c r="TK102"/>
  <c r="TD102"/>
  <c r="SW102"/>
  <c r="SP102"/>
  <c r="SI102"/>
  <c r="SB102"/>
  <c r="RU102"/>
  <c r="RN102"/>
  <c r="RG102"/>
  <c r="QZ102"/>
  <c r="QS102"/>
  <c r="QL102"/>
  <c r="QE102"/>
  <c r="PX102"/>
  <c r="PQ102"/>
  <c r="PJ102"/>
  <c r="PC102"/>
  <c r="OV102"/>
  <c r="OO102"/>
  <c r="OH102"/>
  <c r="NT102"/>
  <c r="NM102"/>
  <c r="MY102"/>
  <c r="MR102"/>
  <c r="MD102"/>
  <c r="LW102"/>
  <c r="LP102"/>
  <c r="LI102"/>
  <c r="LB102"/>
  <c r="KU102"/>
  <c r="KN102"/>
  <c r="KG102"/>
  <c r="JZ102"/>
  <c r="JS102"/>
  <c r="JL102"/>
  <c r="JE102"/>
  <c r="IX102"/>
  <c r="IQ102"/>
  <c r="IJ102"/>
  <c r="IC102"/>
  <c r="HV102"/>
  <c r="HO102"/>
  <c r="HH102"/>
  <c r="HA102"/>
  <c r="GT102"/>
  <c r="GM102"/>
  <c r="GF102"/>
  <c r="FR102"/>
  <c r="FK102"/>
  <c r="FD102"/>
  <c r="EW102"/>
  <c r="EP102"/>
  <c r="EI102"/>
  <c r="EB102"/>
  <c r="DU102"/>
  <c r="DN102"/>
  <c r="DG102"/>
  <c r="CZ102"/>
  <c r="CS102"/>
  <c r="CL102"/>
  <c r="CE102"/>
  <c r="BX102"/>
  <c r="BQ102"/>
  <c r="BJ102"/>
  <c r="BC102"/>
  <c r="AV102"/>
  <c r="AO102"/>
  <c r="AH102"/>
  <c r="AA102"/>
  <c r="T102"/>
  <c r="M102"/>
  <c r="HE103" i="14"/>
  <c r="HV102"/>
  <c r="HO102"/>
  <c r="HH102"/>
  <c r="HA102"/>
  <c r="GT102"/>
  <c r="GM102"/>
  <c r="GF102"/>
  <c r="FY102"/>
  <c r="FR102"/>
  <c r="FK102"/>
  <c r="FD102"/>
  <c r="EW102"/>
  <c r="EP102"/>
  <c r="EI102"/>
  <c r="EB102"/>
  <c r="DU102"/>
  <c r="DN102"/>
  <c r="DG102"/>
  <c r="CZ102"/>
  <c r="CS102"/>
  <c r="CL102"/>
  <c r="CE102"/>
  <c r="BX102"/>
  <c r="BQ102"/>
  <c r="BJ102"/>
  <c r="BC102"/>
  <c r="AV102"/>
  <c r="AO102"/>
  <c r="AH102"/>
  <c r="T102"/>
  <c r="M102"/>
  <c r="BI104" i="5"/>
  <c r="AT102"/>
  <c r="AT104" s="1"/>
  <c r="AF102"/>
  <c r="AF104" s="1"/>
  <c r="AE103"/>
  <c r="Y102"/>
  <c r="Y104" s="1"/>
  <c r="R102"/>
  <c r="R104" s="1"/>
  <c r="M102"/>
  <c r="LW102" i="4"/>
  <c r="LT103"/>
  <c r="IO102"/>
  <c r="IO104" s="1"/>
  <c r="IN102"/>
  <c r="IA102"/>
  <c r="IA104" s="1"/>
  <c r="HF102"/>
  <c r="HF104" s="1"/>
  <c r="HE102"/>
  <c r="HE103" s="1"/>
  <c r="GC103"/>
  <c r="DZ102"/>
  <c r="EB102" s="1"/>
  <c r="DY102"/>
  <c r="DY103" s="1"/>
  <c r="DS104"/>
  <c r="DR102"/>
  <c r="DR103" s="1"/>
  <c r="CX102"/>
  <c r="CX104" s="1"/>
  <c r="CW102"/>
  <c r="CW103" s="1"/>
  <c r="CQ102"/>
  <c r="CQ104" s="1"/>
  <c r="CJ102"/>
  <c r="CJ104" s="1"/>
  <c r="CI103"/>
  <c r="CC102"/>
  <c r="CC104" s="1"/>
  <c r="AT102"/>
  <c r="AT104" s="1"/>
  <c r="Y102"/>
  <c r="Y104" s="1"/>
  <c r="X102"/>
  <c r="X103" s="1"/>
  <c r="R102"/>
  <c r="R104" s="1"/>
  <c r="T72"/>
  <c r="Q102"/>
  <c r="Q103" s="1"/>
  <c r="K102"/>
  <c r="K104" s="1"/>
  <c r="J102"/>
  <c r="J103" s="1"/>
  <c r="MY102"/>
  <c r="MR102"/>
  <c r="MK102"/>
  <c r="MD102"/>
  <c r="LP102"/>
  <c r="LI102"/>
  <c r="LB102"/>
  <c r="KU102"/>
  <c r="KN102"/>
  <c r="KG102"/>
  <c r="JZ102"/>
  <c r="JS102"/>
  <c r="JL102"/>
  <c r="JE102"/>
  <c r="IX102"/>
  <c r="IJ102"/>
  <c r="HV102"/>
  <c r="HO102"/>
  <c r="HH102"/>
  <c r="HA102"/>
  <c r="GT102"/>
  <c r="GM102"/>
  <c r="GF102"/>
  <c r="FY102"/>
  <c r="FR102"/>
  <c r="FD102"/>
  <c r="EW102"/>
  <c r="EP102"/>
  <c r="EI102"/>
  <c r="DG102"/>
  <c r="CE102"/>
  <c r="BX102"/>
  <c r="BQ102"/>
  <c r="BJ102"/>
  <c r="BC102"/>
  <c r="AO102"/>
  <c r="AH102"/>
  <c r="T102"/>
  <c r="EM103" i="3"/>
  <c r="EW102"/>
  <c r="EI102"/>
  <c r="CB102"/>
  <c r="CB103" s="1"/>
  <c r="EB102"/>
  <c r="DN102"/>
  <c r="DG102"/>
  <c r="CZ102"/>
  <c r="CS102"/>
  <c r="CL102"/>
  <c r="BX102"/>
  <c r="BQ102"/>
  <c r="BJ102"/>
  <c r="BC102"/>
  <c r="AV102"/>
  <c r="AO102"/>
  <c r="AH102"/>
  <c r="AA102"/>
  <c r="T102"/>
  <c r="M102"/>
  <c r="MC104" i="2"/>
  <c r="MD90"/>
  <c r="MD80"/>
  <c r="MD84"/>
  <c r="MD100"/>
  <c r="MD76"/>
  <c r="MD77"/>
  <c r="MD85"/>
  <c r="MD89"/>
  <c r="MD93"/>
  <c r="MD97"/>
  <c r="MD101"/>
  <c r="LW102"/>
  <c r="LP102"/>
  <c r="LI102"/>
  <c r="LB102"/>
  <c r="KL102"/>
  <c r="KL104" s="1"/>
  <c r="JW103"/>
  <c r="JJ102"/>
  <c r="JJ104" s="1"/>
  <c r="JI103"/>
  <c r="JE102"/>
  <c r="IO102"/>
  <c r="IO104" s="1"/>
  <c r="KU102"/>
  <c r="KN102"/>
  <c r="KG102"/>
  <c r="JS102"/>
  <c r="IX102"/>
  <c r="HF102"/>
  <c r="HF104" s="1"/>
  <c r="HE102"/>
  <c r="HE103" s="1"/>
  <c r="IJ102"/>
  <c r="IC102"/>
  <c r="HO102"/>
  <c r="GY102"/>
  <c r="GY104" s="1"/>
  <c r="GX102"/>
  <c r="GX103" s="1"/>
  <c r="GR102"/>
  <c r="GR104" s="1"/>
  <c r="GK102"/>
  <c r="GK104" s="1"/>
  <c r="GD102"/>
  <c r="GD104" s="1"/>
  <c r="GC102"/>
  <c r="GC103" s="1"/>
  <c r="FW102"/>
  <c r="FW104" s="1"/>
  <c r="FP102"/>
  <c r="FR102" s="1"/>
  <c r="FK102"/>
  <c r="EU102"/>
  <c r="EW102" s="1"/>
  <c r="EU104"/>
  <c r="EN104"/>
  <c r="EP102"/>
  <c r="DU102"/>
  <c r="DN102"/>
  <c r="DG102"/>
  <c r="CZ102"/>
  <c r="CX104"/>
  <c r="CQ104"/>
  <c r="CC104"/>
  <c r="BV102"/>
  <c r="BV104" s="1"/>
  <c r="BO102"/>
  <c r="BO104" s="1"/>
  <c r="BH104"/>
  <c r="AV102"/>
  <c r="T93"/>
  <c r="T92"/>
  <c r="MD92" s="1"/>
  <c r="S102"/>
  <c r="S104" s="1"/>
  <c r="R102"/>
  <c r="R104" s="1"/>
  <c r="M73"/>
  <c r="MD73" s="1"/>
  <c r="M79"/>
  <c r="MD79" s="1"/>
  <c r="M78"/>
  <c r="MD78" s="1"/>
  <c r="M87"/>
  <c r="MD87" s="1"/>
  <c r="M81"/>
  <c r="MD81" s="1"/>
  <c r="M86"/>
  <c r="MD86" s="1"/>
  <c r="M95"/>
  <c r="L102"/>
  <c r="L104" s="1"/>
  <c r="K102"/>
  <c r="M72"/>
  <c r="MD72" s="1"/>
  <c r="JC71" i="11"/>
  <c r="FI102" i="3" l="1"/>
  <c r="FK102" s="1"/>
  <c r="D30" i="21"/>
  <c r="D7"/>
  <c r="YN72" i="18"/>
  <c r="D25" i="21"/>
  <c r="F25" s="1"/>
  <c r="D9"/>
  <c r="F9" s="1"/>
  <c r="F11"/>
  <c r="D33"/>
  <c r="F33" s="1"/>
  <c r="D15"/>
  <c r="F15" s="1"/>
  <c r="F14"/>
  <c r="D19"/>
  <c r="F19" s="1"/>
  <c r="YL102" i="18"/>
  <c r="YN102" s="1"/>
  <c r="D8" i="21"/>
  <c r="F8" s="1"/>
  <c r="F30"/>
  <c r="F7"/>
  <c r="F27"/>
  <c r="ZU102" i="6"/>
  <c r="ZW102" s="1"/>
  <c r="F10" i="21"/>
  <c r="D26"/>
  <c r="F26" s="1"/>
  <c r="D4"/>
  <c r="F4" s="1"/>
  <c r="BX102" i="16"/>
  <c r="IC102" i="14"/>
  <c r="FI104" i="3"/>
  <c r="D24" i="21"/>
  <c r="F24" s="1"/>
  <c r="ABY104" i="13"/>
  <c r="ACA102"/>
  <c r="K105" i="2"/>
  <c r="K104"/>
  <c r="JQ84" i="11"/>
  <c r="JQ102" s="1"/>
  <c r="GF84"/>
  <c r="JS84" s="1"/>
  <c r="BX102" i="2"/>
  <c r="GF102"/>
  <c r="M102" i="4"/>
  <c r="AV102"/>
  <c r="IQ102" i="13"/>
  <c r="D20" i="21"/>
  <c r="F20" s="1"/>
  <c r="D21"/>
  <c r="F21" s="1"/>
  <c r="D18"/>
  <c r="F18" s="1"/>
  <c r="BD102" i="8"/>
  <c r="CE102" i="3"/>
  <c r="DL102" i="4"/>
  <c r="DL104" s="1"/>
  <c r="DZ104"/>
  <c r="D28" i="21"/>
  <c r="F28" s="1"/>
  <c r="D12"/>
  <c r="F12" s="1"/>
  <c r="D29"/>
  <c r="F29" s="1"/>
  <c r="D13"/>
  <c r="F13" s="1"/>
  <c r="D23"/>
  <c r="F23" s="1"/>
  <c r="NF72" i="4"/>
  <c r="D22" i="21"/>
  <c r="F22" s="1"/>
  <c r="MB102" i="2"/>
  <c r="D32" i="21"/>
  <c r="F32" s="1"/>
  <c r="D16"/>
  <c r="F16" s="1"/>
  <c r="D17"/>
  <c r="F17" s="1"/>
  <c r="KS102" i="10"/>
  <c r="D31" i="21"/>
  <c r="F31" s="1"/>
  <c r="ND73" i="4"/>
  <c r="D5" i="21" s="1"/>
  <c r="E34"/>
  <c r="E36" s="1"/>
  <c r="AM104" i="5"/>
  <c r="AO102"/>
  <c r="BH102"/>
  <c r="BH104" s="1"/>
  <c r="BA104"/>
  <c r="BC102"/>
  <c r="QE102" i="18"/>
  <c r="PV102"/>
  <c r="PV104" s="1"/>
  <c r="AA102"/>
  <c r="AA102" i="12"/>
  <c r="GF102" i="11"/>
  <c r="CL102" i="10"/>
  <c r="CE102"/>
  <c r="BX102"/>
  <c r="EW102" i="13"/>
  <c r="AR102" i="8"/>
  <c r="AK102"/>
  <c r="P102"/>
  <c r="ND104" i="6"/>
  <c r="AV102" i="5"/>
  <c r="AH102"/>
  <c r="AA102"/>
  <c r="T102"/>
  <c r="IQ102" i="4"/>
  <c r="IC102"/>
  <c r="DN102"/>
  <c r="CZ102"/>
  <c r="CS102"/>
  <c r="CL102"/>
  <c r="AA102"/>
  <c r="JL102" i="2"/>
  <c r="IQ102"/>
  <c r="HH102"/>
  <c r="HA102"/>
  <c r="GT102"/>
  <c r="GM102"/>
  <c r="FY102"/>
  <c r="FP104"/>
  <c r="BQ102"/>
  <c r="T102"/>
  <c r="M102"/>
  <c r="BA71" i="15"/>
  <c r="YL104" i="18" l="1"/>
  <c r="ZU104" i="6"/>
  <c r="JQ104" i="11"/>
  <c r="JS102"/>
  <c r="F5" i="21"/>
  <c r="D34"/>
  <c r="F34" s="1"/>
  <c r="MB104" i="2"/>
  <c r="MD102"/>
  <c r="BD104" i="8"/>
  <c r="BF102"/>
  <c r="KU102" i="10"/>
  <c r="KS104"/>
  <c r="BJ102" i="5"/>
  <c r="PX102" i="18"/>
  <c r="DZ71" i="13"/>
  <c r="D36" i="21" l="1"/>
  <c r="RL71" i="13"/>
  <c r="RL41"/>
  <c r="RL42"/>
  <c r="RL43"/>
  <c r="RL44"/>
  <c r="MW16"/>
  <c r="CC71" i="4"/>
  <c r="DE71" i="3"/>
  <c r="DE44"/>
  <c r="FI56" i="13" l="1"/>
  <c r="ND68" i="4" l="1"/>
  <c r="ND67"/>
  <c r="ND66"/>
  <c r="ND65"/>
  <c r="ND64"/>
  <c r="ND63"/>
  <c r="ND62"/>
  <c r="ND61"/>
  <c r="ND60"/>
  <c r="ND59"/>
  <c r="ND58"/>
  <c r="ND57"/>
  <c r="ND56"/>
  <c r="ND55"/>
  <c r="ND54"/>
  <c r="ND53"/>
  <c r="ND52"/>
  <c r="ND51"/>
  <c r="ND50"/>
  <c r="ND49"/>
  <c r="ND48"/>
  <c r="ND47"/>
  <c r="ND46"/>
  <c r="ND45"/>
  <c r="ND44"/>
  <c r="ND43"/>
  <c r="ND42"/>
  <c r="ND41"/>
  <c r="ND40"/>
  <c r="ND39"/>
  <c r="ND38"/>
  <c r="ND37"/>
  <c r="ND36"/>
  <c r="ND35"/>
  <c r="ND34"/>
  <c r="ND33"/>
  <c r="ND32"/>
  <c r="ND31"/>
  <c r="ND30"/>
  <c r="ND29"/>
  <c r="ND28"/>
  <c r="ND27"/>
  <c r="ND26"/>
  <c r="ND25"/>
  <c r="ND24"/>
  <c r="ND23"/>
  <c r="ND22"/>
  <c r="ND21"/>
  <c r="ND20"/>
  <c r="ND19"/>
  <c r="ND18"/>
  <c r="ND17"/>
  <c r="ND16"/>
  <c r="ND15"/>
  <c r="ND14"/>
  <c r="ND13"/>
  <c r="ND12"/>
  <c r="ND11"/>
  <c r="ND10"/>
  <c r="ND9"/>
  <c r="ND8"/>
  <c r="KT71" i="10" l="1"/>
  <c r="KS71"/>
  <c r="KT68"/>
  <c r="KS68"/>
  <c r="KT67"/>
  <c r="KS67"/>
  <c r="KT66"/>
  <c r="KS66"/>
  <c r="KT65"/>
  <c r="KS65"/>
  <c r="KT64"/>
  <c r="KS64"/>
  <c r="KT63"/>
  <c r="KS63"/>
  <c r="KT62"/>
  <c r="KS62"/>
  <c r="KT61"/>
  <c r="KS61"/>
  <c r="KT60"/>
  <c r="KS60"/>
  <c r="KT59"/>
  <c r="KS59"/>
  <c r="KT58"/>
  <c r="KS58"/>
  <c r="KT57"/>
  <c r="KS57"/>
  <c r="KT56"/>
  <c r="KS56"/>
  <c r="KT55"/>
  <c r="KS55"/>
  <c r="KT54"/>
  <c r="KS54"/>
  <c r="KT53"/>
  <c r="KS53"/>
  <c r="KT52"/>
  <c r="KS52"/>
  <c r="KT51"/>
  <c r="KS51"/>
  <c r="KT50"/>
  <c r="KS50"/>
  <c r="KT49"/>
  <c r="KS49"/>
  <c r="KT48"/>
  <c r="KS48"/>
  <c r="KT47"/>
  <c r="KS47"/>
  <c r="KT46"/>
  <c r="KS46"/>
  <c r="KT45"/>
  <c r="KS45"/>
  <c r="KT44"/>
  <c r="KS44"/>
  <c r="KT43"/>
  <c r="KS43"/>
  <c r="KT42"/>
  <c r="KS42"/>
  <c r="KT41"/>
  <c r="KS41"/>
  <c r="KT40"/>
  <c r="KS40"/>
  <c r="KT39"/>
  <c r="KS39"/>
  <c r="KT38"/>
  <c r="KS38"/>
  <c r="KT37"/>
  <c r="KS37"/>
  <c r="KT36"/>
  <c r="KS36"/>
  <c r="KT35"/>
  <c r="KS35"/>
  <c r="KT34"/>
  <c r="KS34"/>
  <c r="KT33"/>
  <c r="KS33"/>
  <c r="KT32"/>
  <c r="KS32"/>
  <c r="KT31"/>
  <c r="KS31"/>
  <c r="KT30"/>
  <c r="KS30"/>
  <c r="KT29"/>
  <c r="KS29"/>
  <c r="KT28"/>
  <c r="KS28"/>
  <c r="KT27"/>
  <c r="KS27"/>
  <c r="KT26"/>
  <c r="KS26"/>
  <c r="KT25"/>
  <c r="KS25"/>
  <c r="KT24"/>
  <c r="KS24"/>
  <c r="KT23"/>
  <c r="KS23"/>
  <c r="KT22"/>
  <c r="KS22"/>
  <c r="KT21"/>
  <c r="KS21"/>
  <c r="KT20"/>
  <c r="KS20"/>
  <c r="KT19"/>
  <c r="KS19"/>
  <c r="KT18"/>
  <c r="KS18"/>
  <c r="KT17"/>
  <c r="KS17"/>
  <c r="KT16"/>
  <c r="KS16"/>
  <c r="KT15"/>
  <c r="KS15"/>
  <c r="KT14"/>
  <c r="KS14"/>
  <c r="KT13"/>
  <c r="KS13"/>
  <c r="KT12"/>
  <c r="KS12"/>
  <c r="KT11"/>
  <c r="KS11"/>
  <c r="KT10"/>
  <c r="KS10"/>
  <c r="KT9"/>
  <c r="KS9"/>
  <c r="KT8"/>
  <c r="KS8"/>
  <c r="KT7"/>
  <c r="KS7"/>
  <c r="CS71"/>
  <c r="CR69"/>
  <c r="CR70" s="1"/>
  <c r="CQ69"/>
  <c r="CQ70" s="1"/>
  <c r="CP69"/>
  <c r="CP70" s="1"/>
  <c r="CS68"/>
  <c r="CS67"/>
  <c r="CS66"/>
  <c r="CS65"/>
  <c r="CS64"/>
  <c r="CS63"/>
  <c r="CS62"/>
  <c r="CS61"/>
  <c r="CS60"/>
  <c r="CS59"/>
  <c r="CS58"/>
  <c r="CS57"/>
  <c r="CS56"/>
  <c r="CS55"/>
  <c r="CS54"/>
  <c r="CS53"/>
  <c r="CS52"/>
  <c r="CS51"/>
  <c r="CS50"/>
  <c r="CS49"/>
  <c r="CS48"/>
  <c r="CS47"/>
  <c r="CS46"/>
  <c r="CS45"/>
  <c r="CS44"/>
  <c r="CS43"/>
  <c r="CS42"/>
  <c r="CS41"/>
  <c r="CS40"/>
  <c r="CS39"/>
  <c r="CS38"/>
  <c r="CS37"/>
  <c r="CS103" s="1"/>
  <c r="CS104" s="1"/>
  <c r="CS36"/>
  <c r="CS35"/>
  <c r="CS34"/>
  <c r="CS33"/>
  <c r="CS32"/>
  <c r="CS31"/>
  <c r="CS30"/>
  <c r="CS29"/>
  <c r="CS28"/>
  <c r="CS27"/>
  <c r="CS26"/>
  <c r="CS25"/>
  <c r="CS24"/>
  <c r="CS23"/>
  <c r="CS22"/>
  <c r="CS21"/>
  <c r="CS20"/>
  <c r="CS19"/>
  <c r="CS18"/>
  <c r="CS17"/>
  <c r="CS16"/>
  <c r="CS15"/>
  <c r="CS14"/>
  <c r="CS13"/>
  <c r="CS12"/>
  <c r="CS11"/>
  <c r="CS10"/>
  <c r="CS9"/>
  <c r="CS8"/>
  <c r="CS7"/>
  <c r="QC69" i="6"/>
  <c r="QB69"/>
  <c r="CS69" i="10" l="1"/>
  <c r="CS70" s="1"/>
  <c r="FW40" i="2" l="1"/>
  <c r="YS37" i="18" l="1"/>
  <c r="YM71"/>
  <c r="YT71" s="1"/>
  <c r="YM68"/>
  <c r="YT68" s="1"/>
  <c r="YL68"/>
  <c r="YS68" s="1"/>
  <c r="YM67"/>
  <c r="YT67" s="1"/>
  <c r="YL67"/>
  <c r="YS67" s="1"/>
  <c r="YM66"/>
  <c r="YT66" s="1"/>
  <c r="YL66"/>
  <c r="YS66" s="1"/>
  <c r="YM65"/>
  <c r="YT65" s="1"/>
  <c r="YL65"/>
  <c r="YS65" s="1"/>
  <c r="YM64"/>
  <c r="YT64" s="1"/>
  <c r="YL64"/>
  <c r="YS64" s="1"/>
  <c r="YM63"/>
  <c r="YT63" s="1"/>
  <c r="YL63"/>
  <c r="YS63" s="1"/>
  <c r="YM62"/>
  <c r="YT62" s="1"/>
  <c r="YL62"/>
  <c r="YS62" s="1"/>
  <c r="YM61"/>
  <c r="YT61" s="1"/>
  <c r="YL61"/>
  <c r="YS61" s="1"/>
  <c r="YM60"/>
  <c r="YT60" s="1"/>
  <c r="YL60"/>
  <c r="YS60" s="1"/>
  <c r="YM59"/>
  <c r="YT59" s="1"/>
  <c r="YL59"/>
  <c r="YS59" s="1"/>
  <c r="YM58"/>
  <c r="YT58" s="1"/>
  <c r="YL58"/>
  <c r="YS58" s="1"/>
  <c r="YM57"/>
  <c r="YT57" s="1"/>
  <c r="YL57"/>
  <c r="YS57" s="1"/>
  <c r="YM56"/>
  <c r="YT56" s="1"/>
  <c r="YL56"/>
  <c r="YS56" s="1"/>
  <c r="YM55"/>
  <c r="YT55" s="1"/>
  <c r="YL55"/>
  <c r="YS55" s="1"/>
  <c r="YM54"/>
  <c r="YT54" s="1"/>
  <c r="YL54"/>
  <c r="YS54" s="1"/>
  <c r="YM53"/>
  <c r="YT53" s="1"/>
  <c r="YL53"/>
  <c r="YS53" s="1"/>
  <c r="YM52"/>
  <c r="YT52" s="1"/>
  <c r="YL52"/>
  <c r="YS52" s="1"/>
  <c r="YM51"/>
  <c r="YT51" s="1"/>
  <c r="YL51"/>
  <c r="YS51" s="1"/>
  <c r="YM50"/>
  <c r="YT50" s="1"/>
  <c r="YL50"/>
  <c r="YS50" s="1"/>
  <c r="YM49"/>
  <c r="YT49" s="1"/>
  <c r="YL49"/>
  <c r="YS49" s="1"/>
  <c r="YM48"/>
  <c r="YT48" s="1"/>
  <c r="YL48"/>
  <c r="YS48" s="1"/>
  <c r="YM47"/>
  <c r="YT47" s="1"/>
  <c r="YL47"/>
  <c r="YS47" s="1"/>
  <c r="YM46"/>
  <c r="YT46" s="1"/>
  <c r="YL46"/>
  <c r="YS46" s="1"/>
  <c r="YM45"/>
  <c r="YT45" s="1"/>
  <c r="YL45"/>
  <c r="YS45" s="1"/>
  <c r="YM44"/>
  <c r="YT44" s="1"/>
  <c r="YL44"/>
  <c r="YS44" s="1"/>
  <c r="YM43"/>
  <c r="YT43" s="1"/>
  <c r="YL43"/>
  <c r="YS43" s="1"/>
  <c r="YM42"/>
  <c r="YT42" s="1"/>
  <c r="YL42"/>
  <c r="YS42" s="1"/>
  <c r="YM41"/>
  <c r="YT41" s="1"/>
  <c r="YL41"/>
  <c r="YS41" s="1"/>
  <c r="YM40"/>
  <c r="YT40" s="1"/>
  <c r="YL40"/>
  <c r="YS40" s="1"/>
  <c r="YM39"/>
  <c r="YT39" s="1"/>
  <c r="YL39"/>
  <c r="YS39" s="1"/>
  <c r="YM38"/>
  <c r="YT38" s="1"/>
  <c r="YL38"/>
  <c r="YS38" s="1"/>
  <c r="YM37"/>
  <c r="YT37" s="1"/>
  <c r="YL37"/>
  <c r="YM36"/>
  <c r="YT36" s="1"/>
  <c r="YL36"/>
  <c r="YS36" s="1"/>
  <c r="YM35"/>
  <c r="YT35" s="1"/>
  <c r="YL35"/>
  <c r="YS35" s="1"/>
  <c r="YM34"/>
  <c r="YT34" s="1"/>
  <c r="YL34"/>
  <c r="YS34" s="1"/>
  <c r="YM33"/>
  <c r="YT33" s="1"/>
  <c r="YL33"/>
  <c r="YS33" s="1"/>
  <c r="YM32"/>
  <c r="YT32" s="1"/>
  <c r="YL32"/>
  <c r="YS32" s="1"/>
  <c r="YM31"/>
  <c r="YT31" s="1"/>
  <c r="YL31"/>
  <c r="YS31" s="1"/>
  <c r="YM30"/>
  <c r="YT30" s="1"/>
  <c r="YL30"/>
  <c r="YS30" s="1"/>
  <c r="YM29"/>
  <c r="YT29" s="1"/>
  <c r="YL29"/>
  <c r="YS29" s="1"/>
  <c r="YM28"/>
  <c r="YT28" s="1"/>
  <c r="YL28"/>
  <c r="YS28" s="1"/>
  <c r="YM27"/>
  <c r="YT27" s="1"/>
  <c r="YL27"/>
  <c r="YS27" s="1"/>
  <c r="YM26"/>
  <c r="YT26" s="1"/>
  <c r="YL26"/>
  <c r="YS26" s="1"/>
  <c r="YM25"/>
  <c r="YT25" s="1"/>
  <c r="YL25"/>
  <c r="YS25" s="1"/>
  <c r="YM24"/>
  <c r="YT24" s="1"/>
  <c r="YL24"/>
  <c r="YS24" s="1"/>
  <c r="YM23"/>
  <c r="YT23" s="1"/>
  <c r="YL23"/>
  <c r="YS23" s="1"/>
  <c r="YM22"/>
  <c r="YT22" s="1"/>
  <c r="YL22"/>
  <c r="YS22" s="1"/>
  <c r="YM21"/>
  <c r="YT21" s="1"/>
  <c r="YL21"/>
  <c r="YS21" s="1"/>
  <c r="YM20"/>
  <c r="YT20" s="1"/>
  <c r="YL20"/>
  <c r="YS20" s="1"/>
  <c r="YM19"/>
  <c r="YT19" s="1"/>
  <c r="YL19"/>
  <c r="YS19" s="1"/>
  <c r="YM18"/>
  <c r="YT18" s="1"/>
  <c r="YL18"/>
  <c r="YS18" s="1"/>
  <c r="YM17"/>
  <c r="YT17" s="1"/>
  <c r="YL17"/>
  <c r="YS17" s="1"/>
  <c r="YM16"/>
  <c r="YT16" s="1"/>
  <c r="YL16"/>
  <c r="YS16" s="1"/>
  <c r="YM15"/>
  <c r="YT15" s="1"/>
  <c r="YL15"/>
  <c r="YS15" s="1"/>
  <c r="YM14"/>
  <c r="YT14" s="1"/>
  <c r="YL14"/>
  <c r="YS14" s="1"/>
  <c r="YM13"/>
  <c r="YT13" s="1"/>
  <c r="YL13"/>
  <c r="YS13" s="1"/>
  <c r="YM12"/>
  <c r="YT12" s="1"/>
  <c r="YL12"/>
  <c r="YS12" s="1"/>
  <c r="YM11"/>
  <c r="YT11" s="1"/>
  <c r="YL11"/>
  <c r="YS11" s="1"/>
  <c r="YM10"/>
  <c r="YT10" s="1"/>
  <c r="YL10"/>
  <c r="YS10" s="1"/>
  <c r="YM9"/>
  <c r="YT9" s="1"/>
  <c r="YL9"/>
  <c r="YS9" s="1"/>
  <c r="YM8"/>
  <c r="YT8" s="1"/>
  <c r="YL8"/>
  <c r="YS8" s="1"/>
  <c r="YM7"/>
  <c r="YT7" s="1"/>
  <c r="YL7"/>
  <c r="YS7" s="1"/>
  <c r="YS71" l="1"/>
  <c r="Z71" i="20"/>
  <c r="Y71"/>
  <c r="Z68"/>
  <c r="Y68"/>
  <c r="Z67"/>
  <c r="Y67"/>
  <c r="Z66"/>
  <c r="Y66"/>
  <c r="Z65"/>
  <c r="Y65"/>
  <c r="Z64"/>
  <c r="Y64"/>
  <c r="Z63"/>
  <c r="Y63"/>
  <c r="Z62"/>
  <c r="Y62"/>
  <c r="Z61"/>
  <c r="Y61"/>
  <c r="Z60"/>
  <c r="Y60"/>
  <c r="Z59"/>
  <c r="Y59"/>
  <c r="Z58"/>
  <c r="Y58"/>
  <c r="Z57"/>
  <c r="Y57"/>
  <c r="Z56"/>
  <c r="Y56"/>
  <c r="Z55"/>
  <c r="Y55"/>
  <c r="Z54"/>
  <c r="Y54"/>
  <c r="Z53"/>
  <c r="Y53"/>
  <c r="Z52"/>
  <c r="Y52"/>
  <c r="Z51"/>
  <c r="Y51"/>
  <c r="Z50"/>
  <c r="Y50"/>
  <c r="Z49"/>
  <c r="Y49"/>
  <c r="Z48"/>
  <c r="Y48"/>
  <c r="Z47"/>
  <c r="Y47"/>
  <c r="Z46"/>
  <c r="Y46"/>
  <c r="Z45"/>
  <c r="Y45"/>
  <c r="Z44"/>
  <c r="Y44"/>
  <c r="Z43"/>
  <c r="Y43"/>
  <c r="Z42"/>
  <c r="Y42"/>
  <c r="Z41"/>
  <c r="Y41"/>
  <c r="Z40"/>
  <c r="Y40"/>
  <c r="Z39"/>
  <c r="Y39"/>
  <c r="Z38"/>
  <c r="Y38"/>
  <c r="Z37"/>
  <c r="Y37"/>
  <c r="Z36"/>
  <c r="Y36"/>
  <c r="Z35"/>
  <c r="Y35"/>
  <c r="Z34"/>
  <c r="Y34"/>
  <c r="Z33"/>
  <c r="Y33"/>
  <c r="Z32"/>
  <c r="Y32"/>
  <c r="Z31"/>
  <c r="Y31"/>
  <c r="Z30"/>
  <c r="Y30"/>
  <c r="Z29"/>
  <c r="Y29"/>
  <c r="Z28"/>
  <c r="Y28"/>
  <c r="Z27"/>
  <c r="Y27"/>
  <c r="Z26"/>
  <c r="Y26"/>
  <c r="Z25"/>
  <c r="Y25"/>
  <c r="Z24"/>
  <c r="Y24"/>
  <c r="Z23"/>
  <c r="Y23"/>
  <c r="Z22"/>
  <c r="Y22"/>
  <c r="Z21"/>
  <c r="Y21"/>
  <c r="Z20"/>
  <c r="Y20"/>
  <c r="Z19"/>
  <c r="Y19"/>
  <c r="Z18"/>
  <c r="Y18"/>
  <c r="Z17"/>
  <c r="Y17"/>
  <c r="Z16"/>
  <c r="Y16"/>
  <c r="Z15"/>
  <c r="Y15"/>
  <c r="Z14"/>
  <c r="Y14"/>
  <c r="Z13"/>
  <c r="Y13"/>
  <c r="Z12"/>
  <c r="Y12"/>
  <c r="Z11"/>
  <c r="Y11"/>
  <c r="Z10"/>
  <c r="Y10"/>
  <c r="Z9"/>
  <c r="Y9"/>
  <c r="Z8"/>
  <c r="Y8"/>
  <c r="Z7"/>
  <c r="Y7"/>
  <c r="AG71" i="19"/>
  <c r="AF71"/>
  <c r="AG68"/>
  <c r="AF68"/>
  <c r="AG67"/>
  <c r="AF67"/>
  <c r="AG66"/>
  <c r="AF66"/>
  <c r="AG65"/>
  <c r="AF65"/>
  <c r="AG64"/>
  <c r="AF64"/>
  <c r="AG63"/>
  <c r="AF63"/>
  <c r="AG62"/>
  <c r="AF62"/>
  <c r="AG61"/>
  <c r="AF61"/>
  <c r="AG60"/>
  <c r="AF60"/>
  <c r="AG59"/>
  <c r="AF59"/>
  <c r="AG58"/>
  <c r="AF58"/>
  <c r="AG57"/>
  <c r="AF57"/>
  <c r="AG56"/>
  <c r="AF56"/>
  <c r="AG55"/>
  <c r="AF55"/>
  <c r="AG54"/>
  <c r="AF54"/>
  <c r="AG53"/>
  <c r="AF53"/>
  <c r="AG52"/>
  <c r="AF52"/>
  <c r="AG51"/>
  <c r="AF51"/>
  <c r="AG50"/>
  <c r="AF50"/>
  <c r="AG49"/>
  <c r="AF49"/>
  <c r="AG48"/>
  <c r="AF48"/>
  <c r="AG47"/>
  <c r="AF47"/>
  <c r="AG46"/>
  <c r="AF46"/>
  <c r="AG45"/>
  <c r="AF45"/>
  <c r="AG44"/>
  <c r="AF44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G13"/>
  <c r="AF13"/>
  <c r="AG12"/>
  <c r="AF12"/>
  <c r="AG11"/>
  <c r="AF11"/>
  <c r="AG10"/>
  <c r="AF10"/>
  <c r="AG9"/>
  <c r="AF9"/>
  <c r="AG8"/>
  <c r="AF8"/>
  <c r="AG7"/>
  <c r="AF7"/>
  <c r="YT69" i="18"/>
  <c r="YS69"/>
  <c r="YR69"/>
  <c r="YR70" s="1"/>
  <c r="YU68"/>
  <c r="YU67"/>
  <c r="YU66"/>
  <c r="YU65"/>
  <c r="YU64"/>
  <c r="YU63"/>
  <c r="YU62"/>
  <c r="YU61"/>
  <c r="YU60"/>
  <c r="YU59"/>
  <c r="YU58"/>
  <c r="YU57"/>
  <c r="YU56"/>
  <c r="YU55"/>
  <c r="YU54"/>
  <c r="YU53"/>
  <c r="YU52"/>
  <c r="YU51"/>
  <c r="YU50"/>
  <c r="YU49"/>
  <c r="YU48"/>
  <c r="YU47"/>
  <c r="YU46"/>
  <c r="YU45"/>
  <c r="YU44"/>
  <c r="YU43"/>
  <c r="YU42"/>
  <c r="YU41"/>
  <c r="YU40"/>
  <c r="YU39"/>
  <c r="YU38"/>
  <c r="YU37"/>
  <c r="YU103" s="1"/>
  <c r="YU104" s="1"/>
  <c r="YU36"/>
  <c r="YU35"/>
  <c r="YU34"/>
  <c r="YU33"/>
  <c r="YU32"/>
  <c r="YU31"/>
  <c r="YU30"/>
  <c r="YU29"/>
  <c r="YU28"/>
  <c r="YU27"/>
  <c r="YU26"/>
  <c r="YU25"/>
  <c r="YU24"/>
  <c r="YU23"/>
  <c r="YU22"/>
  <c r="YU21"/>
  <c r="YU20"/>
  <c r="YU19"/>
  <c r="YU18"/>
  <c r="YU17"/>
  <c r="YU16"/>
  <c r="YU15"/>
  <c r="YU14"/>
  <c r="YU13"/>
  <c r="YU12"/>
  <c r="YU11"/>
  <c r="YU10"/>
  <c r="YU9"/>
  <c r="YU8"/>
  <c r="YU7"/>
  <c r="YU69" s="1"/>
  <c r="YK69"/>
  <c r="YK70" s="1"/>
  <c r="YG71"/>
  <c r="YF69"/>
  <c r="YF70" s="1"/>
  <c r="YE69"/>
  <c r="YE70" s="1"/>
  <c r="YD69"/>
  <c r="YD70" s="1"/>
  <c r="YG68"/>
  <c r="YG67"/>
  <c r="YG66"/>
  <c r="YG65"/>
  <c r="YG64"/>
  <c r="YG63"/>
  <c r="YG62"/>
  <c r="YG61"/>
  <c r="YG60"/>
  <c r="YG59"/>
  <c r="YG58"/>
  <c r="YG57"/>
  <c r="YG56"/>
  <c r="YG55"/>
  <c r="YG54"/>
  <c r="YG53"/>
  <c r="YG52"/>
  <c r="YG51"/>
  <c r="YG50"/>
  <c r="YG49"/>
  <c r="YG48"/>
  <c r="YG47"/>
  <c r="YG46"/>
  <c r="YG45"/>
  <c r="YG44"/>
  <c r="YG43"/>
  <c r="YG42"/>
  <c r="YG41"/>
  <c r="YG40"/>
  <c r="YG39"/>
  <c r="YG38"/>
  <c r="YG37"/>
  <c r="YG103" s="1"/>
  <c r="YG104" s="1"/>
  <c r="YG36"/>
  <c r="YG35"/>
  <c r="YG34"/>
  <c r="YG33"/>
  <c r="YG32"/>
  <c r="YG31"/>
  <c r="YG30"/>
  <c r="YG29"/>
  <c r="YG28"/>
  <c r="YG27"/>
  <c r="YG26"/>
  <c r="YG25"/>
  <c r="YG24"/>
  <c r="YG23"/>
  <c r="YG22"/>
  <c r="YG21"/>
  <c r="YG20"/>
  <c r="YG19"/>
  <c r="YG18"/>
  <c r="YG17"/>
  <c r="YG16"/>
  <c r="YG15"/>
  <c r="YG14"/>
  <c r="YG13"/>
  <c r="YG12"/>
  <c r="YG11"/>
  <c r="YG10"/>
  <c r="YG9"/>
  <c r="YG8"/>
  <c r="YG7"/>
  <c r="XZ71"/>
  <c r="XY69"/>
  <c r="XY70" s="1"/>
  <c r="XX69"/>
  <c r="XX70" s="1"/>
  <c r="XW69"/>
  <c r="XW70" s="1"/>
  <c r="XZ68"/>
  <c r="XZ67"/>
  <c r="XZ66"/>
  <c r="XZ65"/>
  <c r="XZ64"/>
  <c r="XZ63"/>
  <c r="XZ62"/>
  <c r="XZ61"/>
  <c r="XZ60"/>
  <c r="XZ59"/>
  <c r="XZ58"/>
  <c r="XZ57"/>
  <c r="XZ56"/>
  <c r="XZ55"/>
  <c r="XZ54"/>
  <c r="XZ53"/>
  <c r="XZ52"/>
  <c r="XZ51"/>
  <c r="XZ50"/>
  <c r="XZ49"/>
  <c r="XZ48"/>
  <c r="XZ47"/>
  <c r="XZ46"/>
  <c r="XZ45"/>
  <c r="XZ44"/>
  <c r="XZ43"/>
  <c r="XZ42"/>
  <c r="XZ41"/>
  <c r="XZ40"/>
  <c r="XZ39"/>
  <c r="XZ38"/>
  <c r="XZ37"/>
  <c r="XZ103" s="1"/>
  <c r="XZ104" s="1"/>
  <c r="XZ36"/>
  <c r="XZ35"/>
  <c r="XZ34"/>
  <c r="XZ33"/>
  <c r="XZ32"/>
  <c r="XZ31"/>
  <c r="XZ30"/>
  <c r="XZ29"/>
  <c r="XZ28"/>
  <c r="XZ27"/>
  <c r="XZ26"/>
  <c r="XZ25"/>
  <c r="XZ24"/>
  <c r="XZ23"/>
  <c r="XZ22"/>
  <c r="XZ21"/>
  <c r="XZ20"/>
  <c r="XZ19"/>
  <c r="XZ18"/>
  <c r="XZ17"/>
  <c r="XZ16"/>
  <c r="XZ15"/>
  <c r="XZ14"/>
  <c r="XZ13"/>
  <c r="XZ12"/>
  <c r="XZ11"/>
  <c r="XZ10"/>
  <c r="XZ9"/>
  <c r="XZ8"/>
  <c r="XZ7"/>
  <c r="XS71"/>
  <c r="XR69"/>
  <c r="XR70" s="1"/>
  <c r="XQ69"/>
  <c r="XQ70" s="1"/>
  <c r="XP69"/>
  <c r="XP70" s="1"/>
  <c r="XS68"/>
  <c r="XS67"/>
  <c r="XS66"/>
  <c r="XS65"/>
  <c r="XS64"/>
  <c r="XS63"/>
  <c r="XS62"/>
  <c r="XS61"/>
  <c r="XS60"/>
  <c r="XS59"/>
  <c r="XS58"/>
  <c r="XS57"/>
  <c r="XS56"/>
  <c r="XS55"/>
  <c r="XS54"/>
  <c r="XS53"/>
  <c r="XS52"/>
  <c r="XS51"/>
  <c r="XS50"/>
  <c r="XS49"/>
  <c r="XS48"/>
  <c r="XS47"/>
  <c r="XS46"/>
  <c r="XS45"/>
  <c r="XS44"/>
  <c r="XS43"/>
  <c r="XS42"/>
  <c r="XS41"/>
  <c r="XS40"/>
  <c r="XS39"/>
  <c r="XS38"/>
  <c r="XS37"/>
  <c r="XS103" s="1"/>
  <c r="XS104" s="1"/>
  <c r="XS36"/>
  <c r="XS35"/>
  <c r="XS34"/>
  <c r="XS33"/>
  <c r="XS32"/>
  <c r="XS31"/>
  <c r="XS30"/>
  <c r="XS29"/>
  <c r="XS28"/>
  <c r="XS27"/>
  <c r="XS26"/>
  <c r="XS25"/>
  <c r="XS24"/>
  <c r="XS23"/>
  <c r="XS22"/>
  <c r="XS21"/>
  <c r="XS20"/>
  <c r="XS19"/>
  <c r="XS18"/>
  <c r="XS17"/>
  <c r="XS16"/>
  <c r="XS15"/>
  <c r="XS14"/>
  <c r="XS13"/>
  <c r="XS12"/>
  <c r="XS11"/>
  <c r="XS10"/>
  <c r="XS9"/>
  <c r="XS8"/>
  <c r="XS7"/>
  <c r="XL71"/>
  <c r="XK69"/>
  <c r="XK70" s="1"/>
  <c r="XJ69"/>
  <c r="XJ70" s="1"/>
  <c r="XI69"/>
  <c r="XI70" s="1"/>
  <c r="XL68"/>
  <c r="XL67"/>
  <c r="XL66"/>
  <c r="XL65"/>
  <c r="XL64"/>
  <c r="XL63"/>
  <c r="XL62"/>
  <c r="XL61"/>
  <c r="XL60"/>
  <c r="XL59"/>
  <c r="XL58"/>
  <c r="XL57"/>
  <c r="XL56"/>
  <c r="XL55"/>
  <c r="XL54"/>
  <c r="XL53"/>
  <c r="XL52"/>
  <c r="XL51"/>
  <c r="XL50"/>
  <c r="XL49"/>
  <c r="XL48"/>
  <c r="XL47"/>
  <c r="XL46"/>
  <c r="XL45"/>
  <c r="XL44"/>
  <c r="XL43"/>
  <c r="XL42"/>
  <c r="XL41"/>
  <c r="XL40"/>
  <c r="XL39"/>
  <c r="XL38"/>
  <c r="XL37"/>
  <c r="XL103" s="1"/>
  <c r="XL104" s="1"/>
  <c r="XL36"/>
  <c r="XL35"/>
  <c r="XL34"/>
  <c r="XL33"/>
  <c r="XL32"/>
  <c r="XL31"/>
  <c r="XL30"/>
  <c r="XL29"/>
  <c r="XL28"/>
  <c r="XL27"/>
  <c r="XL26"/>
  <c r="XL25"/>
  <c r="XL24"/>
  <c r="XL23"/>
  <c r="XL22"/>
  <c r="XL21"/>
  <c r="XL20"/>
  <c r="XL19"/>
  <c r="XL18"/>
  <c r="XL17"/>
  <c r="XL16"/>
  <c r="XL15"/>
  <c r="XL14"/>
  <c r="XL13"/>
  <c r="XL12"/>
  <c r="XL11"/>
  <c r="XL10"/>
  <c r="XL9"/>
  <c r="XL8"/>
  <c r="XL7"/>
  <c r="XE71"/>
  <c r="XD69"/>
  <c r="XD70" s="1"/>
  <c r="XC69"/>
  <c r="XC70" s="1"/>
  <c r="XB69"/>
  <c r="XB70" s="1"/>
  <c r="XE68"/>
  <c r="XE67"/>
  <c r="XE66"/>
  <c r="XE65"/>
  <c r="XE64"/>
  <c r="XE63"/>
  <c r="XE62"/>
  <c r="XE61"/>
  <c r="XE60"/>
  <c r="XE59"/>
  <c r="XE58"/>
  <c r="XE57"/>
  <c r="XE56"/>
  <c r="XE55"/>
  <c r="XE54"/>
  <c r="XE53"/>
  <c r="XE52"/>
  <c r="XE51"/>
  <c r="XE50"/>
  <c r="XE49"/>
  <c r="XE48"/>
  <c r="XE47"/>
  <c r="XE46"/>
  <c r="XE45"/>
  <c r="XE44"/>
  <c r="XE43"/>
  <c r="XE42"/>
  <c r="XE41"/>
  <c r="XE40"/>
  <c r="XE39"/>
  <c r="XE38"/>
  <c r="XE37"/>
  <c r="XE103" s="1"/>
  <c r="XE104" s="1"/>
  <c r="XE36"/>
  <c r="XE35"/>
  <c r="XE34"/>
  <c r="XE33"/>
  <c r="XE32"/>
  <c r="XE31"/>
  <c r="XE30"/>
  <c r="XE29"/>
  <c r="XE28"/>
  <c r="XE27"/>
  <c r="XE26"/>
  <c r="XE25"/>
  <c r="XE24"/>
  <c r="XE23"/>
  <c r="XE22"/>
  <c r="XE21"/>
  <c r="XE20"/>
  <c r="XE19"/>
  <c r="XE18"/>
  <c r="XE17"/>
  <c r="XE16"/>
  <c r="XE15"/>
  <c r="XE14"/>
  <c r="XE13"/>
  <c r="XE12"/>
  <c r="XE11"/>
  <c r="XE10"/>
  <c r="XE9"/>
  <c r="XE8"/>
  <c r="XE7"/>
  <c r="WX71"/>
  <c r="WW69"/>
  <c r="WW70" s="1"/>
  <c r="WV69"/>
  <c r="WV70" s="1"/>
  <c r="WU69"/>
  <c r="WU70" s="1"/>
  <c r="WX68"/>
  <c r="WX67"/>
  <c r="WX66"/>
  <c r="WX65"/>
  <c r="WX64"/>
  <c r="WX63"/>
  <c r="WX62"/>
  <c r="WX61"/>
  <c r="WX60"/>
  <c r="WX59"/>
  <c r="WX58"/>
  <c r="WX57"/>
  <c r="WX56"/>
  <c r="WX55"/>
  <c r="WX54"/>
  <c r="WX53"/>
  <c r="WX52"/>
  <c r="WX51"/>
  <c r="WX50"/>
  <c r="WX49"/>
  <c r="WX48"/>
  <c r="WX47"/>
  <c r="WX46"/>
  <c r="WX45"/>
  <c r="WX44"/>
  <c r="WX43"/>
  <c r="WX42"/>
  <c r="WX41"/>
  <c r="WX40"/>
  <c r="WX39"/>
  <c r="WX38"/>
  <c r="WX37"/>
  <c r="WX103" s="1"/>
  <c r="WX104" s="1"/>
  <c r="WX36"/>
  <c r="WX35"/>
  <c r="WX34"/>
  <c r="WX33"/>
  <c r="WX32"/>
  <c r="WX31"/>
  <c r="WX30"/>
  <c r="WX29"/>
  <c r="WX28"/>
  <c r="WX27"/>
  <c r="WX26"/>
  <c r="WX25"/>
  <c r="WX24"/>
  <c r="WX23"/>
  <c r="WX22"/>
  <c r="WX21"/>
  <c r="WX20"/>
  <c r="WX19"/>
  <c r="WX18"/>
  <c r="WX17"/>
  <c r="WX16"/>
  <c r="WX15"/>
  <c r="WX14"/>
  <c r="WX13"/>
  <c r="WX12"/>
  <c r="WX11"/>
  <c r="WX10"/>
  <c r="WX9"/>
  <c r="WX8"/>
  <c r="WX7"/>
  <c r="WQ71"/>
  <c r="WP69"/>
  <c r="WP70" s="1"/>
  <c r="WO69"/>
  <c r="WO70" s="1"/>
  <c r="WN69"/>
  <c r="WN70" s="1"/>
  <c r="WQ68"/>
  <c r="WQ67"/>
  <c r="WQ66"/>
  <c r="WQ65"/>
  <c r="WQ64"/>
  <c r="WQ63"/>
  <c r="WQ62"/>
  <c r="WQ61"/>
  <c r="WQ60"/>
  <c r="WQ59"/>
  <c r="WQ58"/>
  <c r="WQ57"/>
  <c r="WQ56"/>
  <c r="WQ55"/>
  <c r="WQ54"/>
  <c r="WQ53"/>
  <c r="WQ52"/>
  <c r="WQ51"/>
  <c r="WQ50"/>
  <c r="WQ49"/>
  <c r="WQ48"/>
  <c r="WQ47"/>
  <c r="WQ46"/>
  <c r="WQ45"/>
  <c r="WQ44"/>
  <c r="WQ43"/>
  <c r="WQ42"/>
  <c r="WQ41"/>
  <c r="WQ40"/>
  <c r="WQ39"/>
  <c r="WQ38"/>
  <c r="WQ37"/>
  <c r="WQ103" s="1"/>
  <c r="WQ104" s="1"/>
  <c r="WQ36"/>
  <c r="WQ35"/>
  <c r="WQ34"/>
  <c r="WQ33"/>
  <c r="WQ32"/>
  <c r="WQ31"/>
  <c r="WQ30"/>
  <c r="WQ29"/>
  <c r="WQ28"/>
  <c r="WQ27"/>
  <c r="WQ26"/>
  <c r="WQ25"/>
  <c r="WQ24"/>
  <c r="WQ23"/>
  <c r="WQ22"/>
  <c r="WQ21"/>
  <c r="WQ20"/>
  <c r="WQ19"/>
  <c r="WQ18"/>
  <c r="WQ17"/>
  <c r="WQ16"/>
  <c r="WQ15"/>
  <c r="WQ14"/>
  <c r="WQ13"/>
  <c r="WQ12"/>
  <c r="WQ11"/>
  <c r="WQ10"/>
  <c r="WQ9"/>
  <c r="WQ8"/>
  <c r="WQ7"/>
  <c r="WJ71"/>
  <c r="WI69"/>
  <c r="WI70" s="1"/>
  <c r="WH69"/>
  <c r="WH70" s="1"/>
  <c r="WG69"/>
  <c r="WG70" s="1"/>
  <c r="WJ68"/>
  <c r="WJ67"/>
  <c r="WJ66"/>
  <c r="WJ65"/>
  <c r="WJ64"/>
  <c r="WJ63"/>
  <c r="WJ62"/>
  <c r="WJ61"/>
  <c r="WJ60"/>
  <c r="WJ59"/>
  <c r="WJ58"/>
  <c r="WJ57"/>
  <c r="WJ56"/>
  <c r="WJ55"/>
  <c r="WJ54"/>
  <c r="WJ53"/>
  <c r="WJ52"/>
  <c r="WJ51"/>
  <c r="WJ50"/>
  <c r="WJ49"/>
  <c r="WJ48"/>
  <c r="WJ47"/>
  <c r="WJ46"/>
  <c r="WJ45"/>
  <c r="WJ44"/>
  <c r="WJ43"/>
  <c r="WJ42"/>
  <c r="WJ41"/>
  <c r="WJ40"/>
  <c r="WJ39"/>
  <c r="WJ38"/>
  <c r="WJ37"/>
  <c r="WJ103" s="1"/>
  <c r="WJ104" s="1"/>
  <c r="WJ36"/>
  <c r="WJ35"/>
  <c r="WJ34"/>
  <c r="WJ33"/>
  <c r="WJ32"/>
  <c r="WJ31"/>
  <c r="WJ30"/>
  <c r="WJ29"/>
  <c r="WJ28"/>
  <c r="WJ27"/>
  <c r="WJ26"/>
  <c r="WJ25"/>
  <c r="WJ24"/>
  <c r="WJ23"/>
  <c r="WJ22"/>
  <c r="WJ21"/>
  <c r="WJ20"/>
  <c r="WJ19"/>
  <c r="WJ18"/>
  <c r="WJ17"/>
  <c r="WJ16"/>
  <c r="WJ15"/>
  <c r="WJ14"/>
  <c r="WJ13"/>
  <c r="WJ12"/>
  <c r="WJ11"/>
  <c r="WJ10"/>
  <c r="WJ9"/>
  <c r="WJ8"/>
  <c r="WJ7"/>
  <c r="WC71"/>
  <c r="WB69"/>
  <c r="WB70" s="1"/>
  <c r="WA69"/>
  <c r="WA70" s="1"/>
  <c r="VZ69"/>
  <c r="VZ70" s="1"/>
  <c r="WC68"/>
  <c r="WC67"/>
  <c r="WC66"/>
  <c r="WC65"/>
  <c r="WC64"/>
  <c r="WC63"/>
  <c r="WC62"/>
  <c r="WC61"/>
  <c r="WC60"/>
  <c r="WC59"/>
  <c r="WC58"/>
  <c r="WC57"/>
  <c r="WC56"/>
  <c r="WC55"/>
  <c r="WC54"/>
  <c r="WC53"/>
  <c r="WC52"/>
  <c r="WC51"/>
  <c r="WC50"/>
  <c r="WC49"/>
  <c r="WC48"/>
  <c r="WC47"/>
  <c r="WC46"/>
  <c r="WC45"/>
  <c r="WC44"/>
  <c r="WC43"/>
  <c r="WC42"/>
  <c r="WC41"/>
  <c r="WC40"/>
  <c r="WC39"/>
  <c r="WC38"/>
  <c r="WC37"/>
  <c r="WC103" s="1"/>
  <c r="WC104" s="1"/>
  <c r="WC36"/>
  <c r="WC35"/>
  <c r="WC34"/>
  <c r="WC33"/>
  <c r="WC32"/>
  <c r="WC31"/>
  <c r="WC30"/>
  <c r="WC29"/>
  <c r="WC28"/>
  <c r="WC27"/>
  <c r="WC26"/>
  <c r="WC25"/>
  <c r="WC24"/>
  <c r="WC23"/>
  <c r="WC22"/>
  <c r="WC21"/>
  <c r="WC20"/>
  <c r="WC19"/>
  <c r="WC18"/>
  <c r="WC17"/>
  <c r="WC16"/>
  <c r="WC15"/>
  <c r="WC14"/>
  <c r="WC13"/>
  <c r="WC12"/>
  <c r="WC11"/>
  <c r="WC10"/>
  <c r="WC9"/>
  <c r="WC8"/>
  <c r="WC7"/>
  <c r="VV71"/>
  <c r="VU69"/>
  <c r="VU70" s="1"/>
  <c r="VT69"/>
  <c r="VT70" s="1"/>
  <c r="VS69"/>
  <c r="VS70" s="1"/>
  <c r="VV68"/>
  <c r="VV67"/>
  <c r="VV66"/>
  <c r="VV65"/>
  <c r="VV64"/>
  <c r="VV63"/>
  <c r="VV62"/>
  <c r="VV61"/>
  <c r="VV60"/>
  <c r="VV59"/>
  <c r="VV58"/>
  <c r="VV57"/>
  <c r="VV56"/>
  <c r="VV55"/>
  <c r="VV54"/>
  <c r="VV53"/>
  <c r="VV52"/>
  <c r="VV51"/>
  <c r="VV50"/>
  <c r="VV49"/>
  <c r="VV48"/>
  <c r="VV47"/>
  <c r="VV46"/>
  <c r="VV45"/>
  <c r="VV44"/>
  <c r="VV43"/>
  <c r="VV42"/>
  <c r="VV41"/>
  <c r="VV40"/>
  <c r="VV39"/>
  <c r="VV38"/>
  <c r="VV37"/>
  <c r="VV103" s="1"/>
  <c r="VV104" s="1"/>
  <c r="VV36"/>
  <c r="VV35"/>
  <c r="VV34"/>
  <c r="VV33"/>
  <c r="VV32"/>
  <c r="VV31"/>
  <c r="VV30"/>
  <c r="VV29"/>
  <c r="VV28"/>
  <c r="VV27"/>
  <c r="VV26"/>
  <c r="VV25"/>
  <c r="VV24"/>
  <c r="VV23"/>
  <c r="VV22"/>
  <c r="VV21"/>
  <c r="VV20"/>
  <c r="VV19"/>
  <c r="VV18"/>
  <c r="VV17"/>
  <c r="VV16"/>
  <c r="VV15"/>
  <c r="VV14"/>
  <c r="VV13"/>
  <c r="VV12"/>
  <c r="VV11"/>
  <c r="VV10"/>
  <c r="VV9"/>
  <c r="VV8"/>
  <c r="VV7"/>
  <c r="VO71"/>
  <c r="VN69"/>
  <c r="VN70" s="1"/>
  <c r="VM69"/>
  <c r="VM70" s="1"/>
  <c r="VL69"/>
  <c r="VL70" s="1"/>
  <c r="VO68"/>
  <c r="VO67"/>
  <c r="VO66"/>
  <c r="VO65"/>
  <c r="VO64"/>
  <c r="VO63"/>
  <c r="VO62"/>
  <c r="VO61"/>
  <c r="VO60"/>
  <c r="VO59"/>
  <c r="VO58"/>
  <c r="VO57"/>
  <c r="VO56"/>
  <c r="VO55"/>
  <c r="VO54"/>
  <c r="VO53"/>
  <c r="VO52"/>
  <c r="VO51"/>
  <c r="VO50"/>
  <c r="VO49"/>
  <c r="VO48"/>
  <c r="VO47"/>
  <c r="VO46"/>
  <c r="VO45"/>
  <c r="VO44"/>
  <c r="VO43"/>
  <c r="VO42"/>
  <c r="VO41"/>
  <c r="VO40"/>
  <c r="VO39"/>
  <c r="VO38"/>
  <c r="VO37"/>
  <c r="VO103" s="1"/>
  <c r="VO104" s="1"/>
  <c r="VO36"/>
  <c r="VO35"/>
  <c r="VO34"/>
  <c r="VO33"/>
  <c r="VO32"/>
  <c r="VO31"/>
  <c r="VO30"/>
  <c r="VO29"/>
  <c r="VO28"/>
  <c r="VO27"/>
  <c r="VO26"/>
  <c r="VO25"/>
  <c r="VO24"/>
  <c r="VO23"/>
  <c r="VO22"/>
  <c r="VO21"/>
  <c r="VO20"/>
  <c r="VO19"/>
  <c r="VO18"/>
  <c r="VO17"/>
  <c r="VO16"/>
  <c r="VO15"/>
  <c r="VO14"/>
  <c r="VO13"/>
  <c r="VO12"/>
  <c r="VO11"/>
  <c r="VO10"/>
  <c r="VO9"/>
  <c r="VO8"/>
  <c r="VO7"/>
  <c r="VH71"/>
  <c r="VG69"/>
  <c r="VG70" s="1"/>
  <c r="VF69"/>
  <c r="VF70" s="1"/>
  <c r="VE69"/>
  <c r="VE70" s="1"/>
  <c r="VH68"/>
  <c r="VH67"/>
  <c r="VH66"/>
  <c r="VH65"/>
  <c r="VH64"/>
  <c r="VH63"/>
  <c r="VH62"/>
  <c r="VH61"/>
  <c r="VH60"/>
  <c r="VH59"/>
  <c r="VH58"/>
  <c r="VH57"/>
  <c r="VH56"/>
  <c r="VH55"/>
  <c r="VH54"/>
  <c r="VH53"/>
  <c r="VH52"/>
  <c r="VH51"/>
  <c r="VH50"/>
  <c r="VH49"/>
  <c r="VH48"/>
  <c r="VH47"/>
  <c r="VH46"/>
  <c r="VH45"/>
  <c r="VH44"/>
  <c r="VH43"/>
  <c r="VH42"/>
  <c r="VH41"/>
  <c r="VH40"/>
  <c r="VH39"/>
  <c r="VH38"/>
  <c r="VH37"/>
  <c r="VH103" s="1"/>
  <c r="VH104" s="1"/>
  <c r="VH36"/>
  <c r="VH35"/>
  <c r="VH34"/>
  <c r="VH33"/>
  <c r="VH32"/>
  <c r="VH31"/>
  <c r="VH30"/>
  <c r="VH29"/>
  <c r="VH28"/>
  <c r="VH27"/>
  <c r="VH26"/>
  <c r="VH25"/>
  <c r="VH24"/>
  <c r="VH23"/>
  <c r="VH22"/>
  <c r="VH21"/>
  <c r="VH20"/>
  <c r="VH19"/>
  <c r="VH18"/>
  <c r="VH17"/>
  <c r="VH16"/>
  <c r="VH15"/>
  <c r="VH14"/>
  <c r="VH13"/>
  <c r="VH12"/>
  <c r="VH11"/>
  <c r="VH10"/>
  <c r="VH9"/>
  <c r="VH8"/>
  <c r="VH7"/>
  <c r="VA71"/>
  <c r="UZ69"/>
  <c r="UZ70" s="1"/>
  <c r="UY69"/>
  <c r="UY70" s="1"/>
  <c r="UX69"/>
  <c r="UX70" s="1"/>
  <c r="VA68"/>
  <c r="VA67"/>
  <c r="VA66"/>
  <c r="VA65"/>
  <c r="VA64"/>
  <c r="VA63"/>
  <c r="VA62"/>
  <c r="VA61"/>
  <c r="VA60"/>
  <c r="VA59"/>
  <c r="VA58"/>
  <c r="VA57"/>
  <c r="VA56"/>
  <c r="VA55"/>
  <c r="VA54"/>
  <c r="VA53"/>
  <c r="VA52"/>
  <c r="VA51"/>
  <c r="VA50"/>
  <c r="VA49"/>
  <c r="VA48"/>
  <c r="VA47"/>
  <c r="VA46"/>
  <c r="VA45"/>
  <c r="VA44"/>
  <c r="VA43"/>
  <c r="VA42"/>
  <c r="VA41"/>
  <c r="VA40"/>
  <c r="VA39"/>
  <c r="VA38"/>
  <c r="VA37"/>
  <c r="VA103" s="1"/>
  <c r="VA104" s="1"/>
  <c r="VA36"/>
  <c r="VA35"/>
  <c r="VA34"/>
  <c r="VA33"/>
  <c r="VA32"/>
  <c r="VA31"/>
  <c r="VA30"/>
  <c r="VA29"/>
  <c r="VA28"/>
  <c r="VA27"/>
  <c r="VA26"/>
  <c r="VA25"/>
  <c r="VA24"/>
  <c r="VA23"/>
  <c r="VA22"/>
  <c r="VA21"/>
  <c r="VA20"/>
  <c r="VA19"/>
  <c r="VA18"/>
  <c r="VA17"/>
  <c r="VA16"/>
  <c r="VA15"/>
  <c r="VA14"/>
  <c r="VA13"/>
  <c r="VA12"/>
  <c r="VA11"/>
  <c r="VA10"/>
  <c r="VA9"/>
  <c r="VA8"/>
  <c r="VA7"/>
  <c r="UT71"/>
  <c r="US69"/>
  <c r="US70" s="1"/>
  <c r="UR69"/>
  <c r="UR70" s="1"/>
  <c r="UQ69"/>
  <c r="UQ70" s="1"/>
  <c r="UT68"/>
  <c r="UT67"/>
  <c r="UT66"/>
  <c r="UT65"/>
  <c r="UT64"/>
  <c r="UT63"/>
  <c r="UT62"/>
  <c r="UT61"/>
  <c r="UT60"/>
  <c r="UT59"/>
  <c r="UT58"/>
  <c r="UT57"/>
  <c r="UT56"/>
  <c r="UT55"/>
  <c r="UT54"/>
  <c r="UT53"/>
  <c r="UT52"/>
  <c r="UT51"/>
  <c r="UT50"/>
  <c r="UT49"/>
  <c r="UT48"/>
  <c r="UT47"/>
  <c r="UT46"/>
  <c r="UT45"/>
  <c r="UT44"/>
  <c r="UT43"/>
  <c r="UT42"/>
  <c r="UT41"/>
  <c r="UT40"/>
  <c r="UT39"/>
  <c r="UT38"/>
  <c r="UT37"/>
  <c r="UT103" s="1"/>
  <c r="UT104" s="1"/>
  <c r="UT36"/>
  <c r="UT35"/>
  <c r="UT34"/>
  <c r="UT33"/>
  <c r="UT32"/>
  <c r="UT31"/>
  <c r="UT30"/>
  <c r="UT29"/>
  <c r="UT28"/>
  <c r="UT27"/>
  <c r="UT26"/>
  <c r="UT25"/>
  <c r="UT24"/>
  <c r="UT23"/>
  <c r="UT22"/>
  <c r="UT21"/>
  <c r="UT20"/>
  <c r="UT19"/>
  <c r="UT18"/>
  <c r="UT17"/>
  <c r="UT16"/>
  <c r="UT15"/>
  <c r="UT14"/>
  <c r="UT13"/>
  <c r="UT12"/>
  <c r="UT11"/>
  <c r="UT10"/>
  <c r="UT9"/>
  <c r="UT8"/>
  <c r="UT7"/>
  <c r="UM71"/>
  <c r="UL69"/>
  <c r="UL70" s="1"/>
  <c r="UK69"/>
  <c r="UK70" s="1"/>
  <c r="UJ69"/>
  <c r="UJ70" s="1"/>
  <c r="UM68"/>
  <c r="UM67"/>
  <c r="UM66"/>
  <c r="UM65"/>
  <c r="UM64"/>
  <c r="UM63"/>
  <c r="UM62"/>
  <c r="UM61"/>
  <c r="UM60"/>
  <c r="UM59"/>
  <c r="UM58"/>
  <c r="UM57"/>
  <c r="UM56"/>
  <c r="UM55"/>
  <c r="UM54"/>
  <c r="UM53"/>
  <c r="UM52"/>
  <c r="UM51"/>
  <c r="UM50"/>
  <c r="UM49"/>
  <c r="UM48"/>
  <c r="UM47"/>
  <c r="UM46"/>
  <c r="UM45"/>
  <c r="UM44"/>
  <c r="UM43"/>
  <c r="UM42"/>
  <c r="UM41"/>
  <c r="UM40"/>
  <c r="UM39"/>
  <c r="UM38"/>
  <c r="UM37"/>
  <c r="UM103" s="1"/>
  <c r="UM104" s="1"/>
  <c r="UM36"/>
  <c r="UM35"/>
  <c r="UM34"/>
  <c r="UM33"/>
  <c r="UM32"/>
  <c r="UM31"/>
  <c r="UM30"/>
  <c r="UM29"/>
  <c r="UM28"/>
  <c r="UM27"/>
  <c r="UM26"/>
  <c r="UM25"/>
  <c r="UM24"/>
  <c r="UM23"/>
  <c r="UM22"/>
  <c r="UM21"/>
  <c r="UM20"/>
  <c r="UM19"/>
  <c r="UM18"/>
  <c r="UM17"/>
  <c r="UM16"/>
  <c r="UM15"/>
  <c r="UM14"/>
  <c r="UM13"/>
  <c r="UM12"/>
  <c r="UM11"/>
  <c r="UM10"/>
  <c r="UM9"/>
  <c r="UM8"/>
  <c r="UM7"/>
  <c r="UF71"/>
  <c r="UE69"/>
  <c r="UE70" s="1"/>
  <c r="UD69"/>
  <c r="UD70" s="1"/>
  <c r="UC69"/>
  <c r="UC70" s="1"/>
  <c r="UF68"/>
  <c r="UF67"/>
  <c r="UF66"/>
  <c r="UF65"/>
  <c r="UF64"/>
  <c r="UF63"/>
  <c r="UF62"/>
  <c r="UF61"/>
  <c r="UF60"/>
  <c r="UF59"/>
  <c r="UF58"/>
  <c r="UF57"/>
  <c r="UF56"/>
  <c r="UF55"/>
  <c r="UF54"/>
  <c r="UF53"/>
  <c r="UF52"/>
  <c r="UF51"/>
  <c r="UF50"/>
  <c r="UF49"/>
  <c r="UF48"/>
  <c r="UF47"/>
  <c r="UF46"/>
  <c r="UF45"/>
  <c r="UF44"/>
  <c r="UF43"/>
  <c r="UF42"/>
  <c r="UF41"/>
  <c r="UF40"/>
  <c r="UF39"/>
  <c r="UF38"/>
  <c r="UF37"/>
  <c r="UF103" s="1"/>
  <c r="UF104" s="1"/>
  <c r="UF36"/>
  <c r="UF35"/>
  <c r="UF34"/>
  <c r="UF33"/>
  <c r="UF32"/>
  <c r="UF31"/>
  <c r="UF30"/>
  <c r="UF29"/>
  <c r="UF28"/>
  <c r="UF27"/>
  <c r="UF26"/>
  <c r="UF25"/>
  <c r="UF24"/>
  <c r="UF23"/>
  <c r="UF22"/>
  <c r="UF21"/>
  <c r="UF20"/>
  <c r="UF19"/>
  <c r="UF18"/>
  <c r="UF17"/>
  <c r="UF16"/>
  <c r="UF15"/>
  <c r="UF14"/>
  <c r="UF13"/>
  <c r="UF12"/>
  <c r="UF11"/>
  <c r="UF10"/>
  <c r="UF9"/>
  <c r="UF8"/>
  <c r="UF7"/>
  <c r="TY71"/>
  <c r="TX69"/>
  <c r="TX70" s="1"/>
  <c r="TW69"/>
  <c r="TW70" s="1"/>
  <c r="TV69"/>
  <c r="TV70" s="1"/>
  <c r="TY68"/>
  <c r="TY67"/>
  <c r="TY66"/>
  <c r="TY65"/>
  <c r="TY64"/>
  <c r="TY63"/>
  <c r="TY62"/>
  <c r="TY61"/>
  <c r="TY60"/>
  <c r="TY59"/>
  <c r="TY58"/>
  <c r="TY57"/>
  <c r="TY56"/>
  <c r="TY55"/>
  <c r="TY54"/>
  <c r="TY53"/>
  <c r="TY52"/>
  <c r="TY51"/>
  <c r="TY50"/>
  <c r="TY49"/>
  <c r="TY48"/>
  <c r="TY47"/>
  <c r="TY46"/>
  <c r="TY45"/>
  <c r="TY44"/>
  <c r="TY43"/>
  <c r="TY42"/>
  <c r="TY41"/>
  <c r="TY40"/>
  <c r="TY39"/>
  <c r="TY38"/>
  <c r="TY37"/>
  <c r="TY103" s="1"/>
  <c r="TY104" s="1"/>
  <c r="TY36"/>
  <c r="TY35"/>
  <c r="TY34"/>
  <c r="TY33"/>
  <c r="TY32"/>
  <c r="TY31"/>
  <c r="TY30"/>
  <c r="TY29"/>
  <c r="TY28"/>
  <c r="TY27"/>
  <c r="TY26"/>
  <c r="TY25"/>
  <c r="TY24"/>
  <c r="TY23"/>
  <c r="TY22"/>
  <c r="TY21"/>
  <c r="TY20"/>
  <c r="TY19"/>
  <c r="TY18"/>
  <c r="TY17"/>
  <c r="TY16"/>
  <c r="TY15"/>
  <c r="TY14"/>
  <c r="TY13"/>
  <c r="TY12"/>
  <c r="TY11"/>
  <c r="TY10"/>
  <c r="TY9"/>
  <c r="TY8"/>
  <c r="TY7"/>
  <c r="TR71"/>
  <c r="TQ69"/>
  <c r="TQ70" s="1"/>
  <c r="TP69"/>
  <c r="TP70" s="1"/>
  <c r="TO69"/>
  <c r="TO70" s="1"/>
  <c r="TR68"/>
  <c r="TR67"/>
  <c r="TR66"/>
  <c r="TR65"/>
  <c r="TR64"/>
  <c r="TR63"/>
  <c r="TR62"/>
  <c r="TR61"/>
  <c r="TR60"/>
  <c r="TR59"/>
  <c r="TR58"/>
  <c r="TR57"/>
  <c r="TR56"/>
  <c r="TR55"/>
  <c r="TR54"/>
  <c r="TR53"/>
  <c r="TR52"/>
  <c r="TR51"/>
  <c r="TR50"/>
  <c r="TR49"/>
  <c r="TR48"/>
  <c r="TR47"/>
  <c r="TR46"/>
  <c r="TR45"/>
  <c r="TR44"/>
  <c r="TR43"/>
  <c r="TR42"/>
  <c r="TR41"/>
  <c r="TR40"/>
  <c r="TR39"/>
  <c r="TR38"/>
  <c r="TR37"/>
  <c r="TR103" s="1"/>
  <c r="TR104" s="1"/>
  <c r="TR36"/>
  <c r="TR35"/>
  <c r="TR34"/>
  <c r="TR33"/>
  <c r="TR32"/>
  <c r="TR31"/>
  <c r="TR30"/>
  <c r="TR29"/>
  <c r="TR28"/>
  <c r="TR27"/>
  <c r="TR26"/>
  <c r="TR25"/>
  <c r="TR24"/>
  <c r="TR23"/>
  <c r="TR22"/>
  <c r="TR21"/>
  <c r="TR20"/>
  <c r="TR19"/>
  <c r="TR18"/>
  <c r="TR17"/>
  <c r="TR16"/>
  <c r="TR15"/>
  <c r="TR14"/>
  <c r="TR13"/>
  <c r="TR12"/>
  <c r="TR11"/>
  <c r="TR10"/>
  <c r="TR9"/>
  <c r="TR8"/>
  <c r="TR7"/>
  <c r="TK71"/>
  <c r="TJ69"/>
  <c r="TJ70" s="1"/>
  <c r="TI69"/>
  <c r="TI70" s="1"/>
  <c r="TH69"/>
  <c r="TH70" s="1"/>
  <c r="TK68"/>
  <c r="TK67"/>
  <c r="TK66"/>
  <c r="TK65"/>
  <c r="TK64"/>
  <c r="TK63"/>
  <c r="TK62"/>
  <c r="TK61"/>
  <c r="TK60"/>
  <c r="TK59"/>
  <c r="TK58"/>
  <c r="TK57"/>
  <c r="TK56"/>
  <c r="TK55"/>
  <c r="TK54"/>
  <c r="TK53"/>
  <c r="TK52"/>
  <c r="TK51"/>
  <c r="TK50"/>
  <c r="TK49"/>
  <c r="TK48"/>
  <c r="TK47"/>
  <c r="TK46"/>
  <c r="TK45"/>
  <c r="TK44"/>
  <c r="TK43"/>
  <c r="TK42"/>
  <c r="TK41"/>
  <c r="TK40"/>
  <c r="TK39"/>
  <c r="TK38"/>
  <c r="TK37"/>
  <c r="TK103" s="1"/>
  <c r="TK104" s="1"/>
  <c r="TK36"/>
  <c r="TK35"/>
  <c r="TK34"/>
  <c r="TK33"/>
  <c r="TK32"/>
  <c r="TK31"/>
  <c r="TK30"/>
  <c r="TK29"/>
  <c r="TK28"/>
  <c r="TK27"/>
  <c r="TK26"/>
  <c r="TK25"/>
  <c r="TK24"/>
  <c r="TK23"/>
  <c r="TK22"/>
  <c r="TK21"/>
  <c r="TK20"/>
  <c r="TK19"/>
  <c r="TK18"/>
  <c r="TK17"/>
  <c r="TK16"/>
  <c r="TK15"/>
  <c r="TK14"/>
  <c r="TK13"/>
  <c r="TK12"/>
  <c r="TK11"/>
  <c r="TK10"/>
  <c r="TK9"/>
  <c r="TK8"/>
  <c r="TK7"/>
  <c r="TD71"/>
  <c r="TC69"/>
  <c r="TC70" s="1"/>
  <c r="TB69"/>
  <c r="TB70" s="1"/>
  <c r="TA69"/>
  <c r="TA70" s="1"/>
  <c r="TD68"/>
  <c r="TD67"/>
  <c r="TD66"/>
  <c r="TD65"/>
  <c r="TD64"/>
  <c r="TD63"/>
  <c r="TD62"/>
  <c r="TD61"/>
  <c r="TD60"/>
  <c r="TD59"/>
  <c r="TD58"/>
  <c r="TD57"/>
  <c r="TD56"/>
  <c r="TD55"/>
  <c r="TD54"/>
  <c r="TD53"/>
  <c r="TD52"/>
  <c r="TD51"/>
  <c r="TD50"/>
  <c r="TD49"/>
  <c r="TD48"/>
  <c r="TD47"/>
  <c r="TD46"/>
  <c r="TD45"/>
  <c r="TD44"/>
  <c r="TD43"/>
  <c r="TD42"/>
  <c r="TD41"/>
  <c r="TD40"/>
  <c r="TD39"/>
  <c r="TD38"/>
  <c r="TD37"/>
  <c r="TD103" s="1"/>
  <c r="TD104" s="1"/>
  <c r="TD36"/>
  <c r="TD35"/>
  <c r="TD34"/>
  <c r="TD33"/>
  <c r="TD32"/>
  <c r="TD31"/>
  <c r="TD30"/>
  <c r="TD29"/>
  <c r="TD28"/>
  <c r="TD27"/>
  <c r="TD26"/>
  <c r="TD25"/>
  <c r="TD24"/>
  <c r="TD23"/>
  <c r="TD22"/>
  <c r="TD21"/>
  <c r="TD20"/>
  <c r="TD19"/>
  <c r="TD18"/>
  <c r="TD17"/>
  <c r="TD16"/>
  <c r="TD15"/>
  <c r="TD14"/>
  <c r="TD13"/>
  <c r="TD12"/>
  <c r="TD11"/>
  <c r="TD10"/>
  <c r="TD9"/>
  <c r="TD8"/>
  <c r="TD7"/>
  <c r="SW71"/>
  <c r="SV69"/>
  <c r="SV70" s="1"/>
  <c r="SU69"/>
  <c r="SU70" s="1"/>
  <c r="ST69"/>
  <c r="ST70" s="1"/>
  <c r="SW68"/>
  <c r="SW67"/>
  <c r="SW66"/>
  <c r="SW65"/>
  <c r="SW64"/>
  <c r="SW63"/>
  <c r="SW62"/>
  <c r="SW61"/>
  <c r="SW60"/>
  <c r="SW59"/>
  <c r="SW58"/>
  <c r="SW57"/>
  <c r="SW56"/>
  <c r="SW55"/>
  <c r="SW54"/>
  <c r="SW53"/>
  <c r="SW52"/>
  <c r="SW51"/>
  <c r="SW50"/>
  <c r="SW49"/>
  <c r="SW48"/>
  <c r="SW47"/>
  <c r="SW46"/>
  <c r="SW45"/>
  <c r="SW44"/>
  <c r="SW43"/>
  <c r="SW42"/>
  <c r="SW41"/>
  <c r="SW40"/>
  <c r="SW39"/>
  <c r="SW38"/>
  <c r="SW37"/>
  <c r="SW103" s="1"/>
  <c r="SW104" s="1"/>
  <c r="SW36"/>
  <c r="SW35"/>
  <c r="SW34"/>
  <c r="SW33"/>
  <c r="SW32"/>
  <c r="SW31"/>
  <c r="SW30"/>
  <c r="SW29"/>
  <c r="SW28"/>
  <c r="SW27"/>
  <c r="SW26"/>
  <c r="SW25"/>
  <c r="SW24"/>
  <c r="SW23"/>
  <c r="SW22"/>
  <c r="SW21"/>
  <c r="SW20"/>
  <c r="SW19"/>
  <c r="SW18"/>
  <c r="SW17"/>
  <c r="SW16"/>
  <c r="SW15"/>
  <c r="SW14"/>
  <c r="SW13"/>
  <c r="SW12"/>
  <c r="SW11"/>
  <c r="SW10"/>
  <c r="SW9"/>
  <c r="SW8"/>
  <c r="SW7"/>
  <c r="SP71"/>
  <c r="SO69"/>
  <c r="SO70" s="1"/>
  <c r="SN69"/>
  <c r="SN70" s="1"/>
  <c r="SM69"/>
  <c r="SM70" s="1"/>
  <c r="SP68"/>
  <c r="SP67"/>
  <c r="SP66"/>
  <c r="SP65"/>
  <c r="SP64"/>
  <c r="SP63"/>
  <c r="SP62"/>
  <c r="SP61"/>
  <c r="SP60"/>
  <c r="SP59"/>
  <c r="SP58"/>
  <c r="SP57"/>
  <c r="SP56"/>
  <c r="SP55"/>
  <c r="SP54"/>
  <c r="SP53"/>
  <c r="SP52"/>
  <c r="SP51"/>
  <c r="SP50"/>
  <c r="SP49"/>
  <c r="SP48"/>
  <c r="SP47"/>
  <c r="SP46"/>
  <c r="SP45"/>
  <c r="SP44"/>
  <c r="SP43"/>
  <c r="SP42"/>
  <c r="SP41"/>
  <c r="SP40"/>
  <c r="SP39"/>
  <c r="SP38"/>
  <c r="SP37"/>
  <c r="SP103" s="1"/>
  <c r="SP104" s="1"/>
  <c r="SP36"/>
  <c r="SP35"/>
  <c r="SP34"/>
  <c r="SP33"/>
  <c r="SP32"/>
  <c r="SP31"/>
  <c r="SP30"/>
  <c r="SP29"/>
  <c r="SP28"/>
  <c r="SP27"/>
  <c r="SP26"/>
  <c r="SP25"/>
  <c r="SP24"/>
  <c r="SP23"/>
  <c r="SP22"/>
  <c r="SP21"/>
  <c r="SP20"/>
  <c r="SP19"/>
  <c r="SP18"/>
  <c r="SP17"/>
  <c r="SP16"/>
  <c r="SP15"/>
  <c r="SP14"/>
  <c r="SP13"/>
  <c r="SP12"/>
  <c r="SP11"/>
  <c r="SP10"/>
  <c r="SP9"/>
  <c r="SP8"/>
  <c r="SP7"/>
  <c r="SI71"/>
  <c r="SH69"/>
  <c r="SH70" s="1"/>
  <c r="SG69"/>
  <c r="SG70" s="1"/>
  <c r="SF69"/>
  <c r="SF70" s="1"/>
  <c r="SI68"/>
  <c r="SI67"/>
  <c r="SI66"/>
  <c r="SI65"/>
  <c r="SI64"/>
  <c r="SI63"/>
  <c r="SI62"/>
  <c r="SI61"/>
  <c r="SI60"/>
  <c r="SI59"/>
  <c r="SI58"/>
  <c r="SI57"/>
  <c r="SI56"/>
  <c r="SI55"/>
  <c r="SI54"/>
  <c r="SI53"/>
  <c r="SI52"/>
  <c r="SI51"/>
  <c r="SI50"/>
  <c r="SI49"/>
  <c r="SI48"/>
  <c r="SI47"/>
  <c r="SI46"/>
  <c r="SI45"/>
  <c r="SI44"/>
  <c r="SI43"/>
  <c r="SI42"/>
  <c r="SI41"/>
  <c r="SI40"/>
  <c r="SI39"/>
  <c r="SI38"/>
  <c r="SI37"/>
  <c r="SI103" s="1"/>
  <c r="SI104" s="1"/>
  <c r="SI36"/>
  <c r="SI35"/>
  <c r="SI34"/>
  <c r="SI33"/>
  <c r="SI32"/>
  <c r="SI31"/>
  <c r="SI30"/>
  <c r="SI29"/>
  <c r="SI28"/>
  <c r="SI27"/>
  <c r="SI26"/>
  <c r="SI25"/>
  <c r="SI24"/>
  <c r="SI23"/>
  <c r="SI22"/>
  <c r="SI21"/>
  <c r="SI20"/>
  <c r="SI19"/>
  <c r="SI18"/>
  <c r="SI17"/>
  <c r="SI16"/>
  <c r="SI15"/>
  <c r="SI14"/>
  <c r="SI13"/>
  <c r="SI12"/>
  <c r="SI11"/>
  <c r="SI10"/>
  <c r="SI9"/>
  <c r="SI8"/>
  <c r="SI7"/>
  <c r="SB71"/>
  <c r="SA69"/>
  <c r="SA70" s="1"/>
  <c r="RZ69"/>
  <c r="RZ70" s="1"/>
  <c r="RY69"/>
  <c r="RY70" s="1"/>
  <c r="SB68"/>
  <c r="SB67"/>
  <c r="SB66"/>
  <c r="SB65"/>
  <c r="SB64"/>
  <c r="SB63"/>
  <c r="SB62"/>
  <c r="SB61"/>
  <c r="SB60"/>
  <c r="SB59"/>
  <c r="SB58"/>
  <c r="SB57"/>
  <c r="SB56"/>
  <c r="SB55"/>
  <c r="SB54"/>
  <c r="SB53"/>
  <c r="SB52"/>
  <c r="SB51"/>
  <c r="SB50"/>
  <c r="SB49"/>
  <c r="SB48"/>
  <c r="SB47"/>
  <c r="SB46"/>
  <c r="SB45"/>
  <c r="SB44"/>
  <c r="SB43"/>
  <c r="SB42"/>
  <c r="SB41"/>
  <c r="SB40"/>
  <c r="SB39"/>
  <c r="SB38"/>
  <c r="SB37"/>
  <c r="SB103" s="1"/>
  <c r="SB104" s="1"/>
  <c r="SB36"/>
  <c r="SB35"/>
  <c r="SB34"/>
  <c r="SB33"/>
  <c r="SB32"/>
  <c r="SB31"/>
  <c r="SB30"/>
  <c r="SB29"/>
  <c r="SB28"/>
  <c r="SB27"/>
  <c r="SB26"/>
  <c r="SB25"/>
  <c r="SB24"/>
  <c r="SB23"/>
  <c r="SB22"/>
  <c r="SB21"/>
  <c r="SB20"/>
  <c r="SB19"/>
  <c r="SB18"/>
  <c r="SB17"/>
  <c r="SB16"/>
  <c r="SB15"/>
  <c r="SB14"/>
  <c r="SB13"/>
  <c r="SB12"/>
  <c r="SB11"/>
  <c r="SB10"/>
  <c r="SB9"/>
  <c r="SB8"/>
  <c r="SB7"/>
  <c r="RU71"/>
  <c r="RT69"/>
  <c r="RT70" s="1"/>
  <c r="RS69"/>
  <c r="RS70" s="1"/>
  <c r="RR69"/>
  <c r="RR70" s="1"/>
  <c r="RU68"/>
  <c r="RU67"/>
  <c r="RU66"/>
  <c r="RU65"/>
  <c r="RU64"/>
  <c r="RU63"/>
  <c r="RU62"/>
  <c r="RU61"/>
  <c r="RU60"/>
  <c r="RU59"/>
  <c r="RU58"/>
  <c r="RU57"/>
  <c r="RU56"/>
  <c r="RU55"/>
  <c r="RU54"/>
  <c r="RU53"/>
  <c r="RU52"/>
  <c r="RU51"/>
  <c r="RU50"/>
  <c r="RU49"/>
  <c r="RU48"/>
  <c r="RU47"/>
  <c r="RU46"/>
  <c r="RU45"/>
  <c r="RU44"/>
  <c r="RU43"/>
  <c r="RU42"/>
  <c r="RU41"/>
  <c r="RU40"/>
  <c r="RU39"/>
  <c r="RU38"/>
  <c r="RU37"/>
  <c r="RU103" s="1"/>
  <c r="RU104" s="1"/>
  <c r="RU36"/>
  <c r="RU35"/>
  <c r="RU34"/>
  <c r="RU33"/>
  <c r="RU32"/>
  <c r="RU31"/>
  <c r="RU30"/>
  <c r="RU29"/>
  <c r="RU28"/>
  <c r="RU27"/>
  <c r="RU26"/>
  <c r="RU25"/>
  <c r="RU24"/>
  <c r="RU23"/>
  <c r="RU22"/>
  <c r="RU21"/>
  <c r="RU20"/>
  <c r="RU19"/>
  <c r="RU18"/>
  <c r="RU17"/>
  <c r="RU16"/>
  <c r="RU15"/>
  <c r="RU14"/>
  <c r="RU13"/>
  <c r="RU12"/>
  <c r="RU11"/>
  <c r="RU10"/>
  <c r="RU9"/>
  <c r="RU8"/>
  <c r="RU7"/>
  <c r="RN71"/>
  <c r="RM69"/>
  <c r="RM70" s="1"/>
  <c r="RL69"/>
  <c r="RL70" s="1"/>
  <c r="RK69"/>
  <c r="RK70" s="1"/>
  <c r="RN68"/>
  <c r="RN67"/>
  <c r="RN66"/>
  <c r="RN65"/>
  <c r="RN64"/>
  <c r="RN63"/>
  <c r="RN62"/>
  <c r="RN61"/>
  <c r="RN60"/>
  <c r="RN59"/>
  <c r="RN58"/>
  <c r="RN57"/>
  <c r="RN56"/>
  <c r="RN55"/>
  <c r="RN54"/>
  <c r="RN53"/>
  <c r="RN52"/>
  <c r="RN51"/>
  <c r="RN50"/>
  <c r="RN49"/>
  <c r="RN48"/>
  <c r="RN47"/>
  <c r="RN46"/>
  <c r="RN45"/>
  <c r="RN44"/>
  <c r="RN43"/>
  <c r="RN42"/>
  <c r="RN41"/>
  <c r="RN40"/>
  <c r="RN39"/>
  <c r="RN38"/>
  <c r="RN37"/>
  <c r="RN103" s="1"/>
  <c r="RN104" s="1"/>
  <c r="RN36"/>
  <c r="RN35"/>
  <c r="RN34"/>
  <c r="RN33"/>
  <c r="RN32"/>
  <c r="RN31"/>
  <c r="RN30"/>
  <c r="RN29"/>
  <c r="RN28"/>
  <c r="RN27"/>
  <c r="RN26"/>
  <c r="RN25"/>
  <c r="RN24"/>
  <c r="RN23"/>
  <c r="RN22"/>
  <c r="RN21"/>
  <c r="RN20"/>
  <c r="RN19"/>
  <c r="RN18"/>
  <c r="RN17"/>
  <c r="RN16"/>
  <c r="RN15"/>
  <c r="RN14"/>
  <c r="RN13"/>
  <c r="RN12"/>
  <c r="RN11"/>
  <c r="RN10"/>
  <c r="RN9"/>
  <c r="RN8"/>
  <c r="RN7"/>
  <c r="RG71"/>
  <c r="RF69"/>
  <c r="RF70" s="1"/>
  <c r="RE69"/>
  <c r="RE70" s="1"/>
  <c r="RD69"/>
  <c r="RD70" s="1"/>
  <c r="RG68"/>
  <c r="RG67"/>
  <c r="RG66"/>
  <c r="RG65"/>
  <c r="RG64"/>
  <c r="RG63"/>
  <c r="RG62"/>
  <c r="RG61"/>
  <c r="RG60"/>
  <c r="RG59"/>
  <c r="RG58"/>
  <c r="RG57"/>
  <c r="RG56"/>
  <c r="RG55"/>
  <c r="RG54"/>
  <c r="RG53"/>
  <c r="RG52"/>
  <c r="RG51"/>
  <c r="RG50"/>
  <c r="RG49"/>
  <c r="RG48"/>
  <c r="RG47"/>
  <c r="RG46"/>
  <c r="RG45"/>
  <c r="RG44"/>
  <c r="RG43"/>
  <c r="RG42"/>
  <c r="RG41"/>
  <c r="RG40"/>
  <c r="RG39"/>
  <c r="RG38"/>
  <c r="RG37"/>
  <c r="RG103" s="1"/>
  <c r="RG104" s="1"/>
  <c r="RG36"/>
  <c r="RG35"/>
  <c r="RG34"/>
  <c r="RG33"/>
  <c r="RG32"/>
  <c r="RG31"/>
  <c r="RG30"/>
  <c r="RG29"/>
  <c r="RG28"/>
  <c r="RG27"/>
  <c r="RG26"/>
  <c r="RG25"/>
  <c r="RG24"/>
  <c r="RG23"/>
  <c r="RG22"/>
  <c r="RG21"/>
  <c r="RG20"/>
  <c r="RG19"/>
  <c r="RG18"/>
  <c r="RG17"/>
  <c r="RG16"/>
  <c r="RG15"/>
  <c r="RG14"/>
  <c r="RG13"/>
  <c r="RG12"/>
  <c r="RG11"/>
  <c r="RG10"/>
  <c r="RG9"/>
  <c r="RG8"/>
  <c r="RG7"/>
  <c r="QZ71"/>
  <c r="QY69"/>
  <c r="QY70" s="1"/>
  <c r="QX69"/>
  <c r="QX70" s="1"/>
  <c r="QW69"/>
  <c r="QW70" s="1"/>
  <c r="QZ68"/>
  <c r="QZ67"/>
  <c r="QZ66"/>
  <c r="QZ65"/>
  <c r="QZ64"/>
  <c r="QZ63"/>
  <c r="QZ62"/>
  <c r="QZ61"/>
  <c r="QZ60"/>
  <c r="QZ59"/>
  <c r="QZ58"/>
  <c r="QZ57"/>
  <c r="QZ56"/>
  <c r="QZ55"/>
  <c r="QZ54"/>
  <c r="QZ53"/>
  <c r="QZ52"/>
  <c r="QZ51"/>
  <c r="QZ50"/>
  <c r="QZ49"/>
  <c r="QZ48"/>
  <c r="QZ47"/>
  <c r="QZ46"/>
  <c r="QZ45"/>
  <c r="QZ44"/>
  <c r="QZ43"/>
  <c r="QZ42"/>
  <c r="QZ41"/>
  <c r="QZ40"/>
  <c r="QZ39"/>
  <c r="QZ38"/>
  <c r="QZ37"/>
  <c r="QZ103" s="1"/>
  <c r="QZ104" s="1"/>
  <c r="QZ36"/>
  <c r="QZ35"/>
  <c r="QZ34"/>
  <c r="QZ33"/>
  <c r="QZ32"/>
  <c r="QZ31"/>
  <c r="QZ30"/>
  <c r="QZ29"/>
  <c r="QZ28"/>
  <c r="QZ27"/>
  <c r="QZ26"/>
  <c r="QZ25"/>
  <c r="QZ24"/>
  <c r="QZ23"/>
  <c r="QZ22"/>
  <c r="QZ21"/>
  <c r="QZ20"/>
  <c r="QZ19"/>
  <c r="QZ18"/>
  <c r="QZ17"/>
  <c r="QZ16"/>
  <c r="QZ15"/>
  <c r="QZ14"/>
  <c r="QZ13"/>
  <c r="QZ12"/>
  <c r="QZ11"/>
  <c r="QZ10"/>
  <c r="QZ9"/>
  <c r="QZ8"/>
  <c r="QZ7"/>
  <c r="QS71"/>
  <c r="QR69"/>
  <c r="QR70" s="1"/>
  <c r="QQ69"/>
  <c r="QQ70" s="1"/>
  <c r="QP69"/>
  <c r="QP70" s="1"/>
  <c r="QS68"/>
  <c r="QS67"/>
  <c r="QS66"/>
  <c r="QS65"/>
  <c r="QS64"/>
  <c r="QS63"/>
  <c r="QS62"/>
  <c r="QS61"/>
  <c r="QS60"/>
  <c r="QS59"/>
  <c r="QS58"/>
  <c r="QS57"/>
  <c r="QS56"/>
  <c r="QS55"/>
  <c r="QS54"/>
  <c r="QS53"/>
  <c r="QS52"/>
  <c r="QS51"/>
  <c r="QS50"/>
  <c r="QS49"/>
  <c r="QS48"/>
  <c r="QS47"/>
  <c r="QS46"/>
  <c r="QS45"/>
  <c r="QS44"/>
  <c r="QS43"/>
  <c r="QS42"/>
  <c r="QS41"/>
  <c r="QS40"/>
  <c r="QS39"/>
  <c r="QS38"/>
  <c r="QS37"/>
  <c r="QS103" s="1"/>
  <c r="QS104" s="1"/>
  <c r="QQ105" s="1"/>
  <c r="QS36"/>
  <c r="QS35"/>
  <c r="QS34"/>
  <c r="QS33"/>
  <c r="QS32"/>
  <c r="QS31"/>
  <c r="QS30"/>
  <c r="QS29"/>
  <c r="QS28"/>
  <c r="QS27"/>
  <c r="QS26"/>
  <c r="QS25"/>
  <c r="QS24"/>
  <c r="QS23"/>
  <c r="QS22"/>
  <c r="QS21"/>
  <c r="QS20"/>
  <c r="QS19"/>
  <c r="QS18"/>
  <c r="QS17"/>
  <c r="QS16"/>
  <c r="QS15"/>
  <c r="QS14"/>
  <c r="QS13"/>
  <c r="QS12"/>
  <c r="QS11"/>
  <c r="QS10"/>
  <c r="QS9"/>
  <c r="QS8"/>
  <c r="QS7"/>
  <c r="QL71"/>
  <c r="QK69"/>
  <c r="QK70" s="1"/>
  <c r="QJ69"/>
  <c r="QJ70" s="1"/>
  <c r="QI69"/>
  <c r="QI70" s="1"/>
  <c r="QL68"/>
  <c r="QL67"/>
  <c r="QL66"/>
  <c r="QL65"/>
  <c r="QL64"/>
  <c r="QL63"/>
  <c r="QL62"/>
  <c r="QL61"/>
  <c r="QL60"/>
  <c r="QL59"/>
  <c r="QL58"/>
  <c r="QL57"/>
  <c r="QL56"/>
  <c r="QL55"/>
  <c r="QL54"/>
  <c r="QL53"/>
  <c r="QL52"/>
  <c r="QL51"/>
  <c r="QL50"/>
  <c r="QL49"/>
  <c r="QL48"/>
  <c r="QL47"/>
  <c r="QL46"/>
  <c r="QL45"/>
  <c r="QL44"/>
  <c r="QL43"/>
  <c r="QL42"/>
  <c r="QL41"/>
  <c r="QL40"/>
  <c r="QL39"/>
  <c r="QL38"/>
  <c r="QL37"/>
  <c r="QL103" s="1"/>
  <c r="QL104" s="1"/>
  <c r="QL36"/>
  <c r="QL35"/>
  <c r="QL34"/>
  <c r="QL33"/>
  <c r="QL32"/>
  <c r="QL31"/>
  <c r="QL30"/>
  <c r="QL29"/>
  <c r="QL28"/>
  <c r="QL27"/>
  <c r="QL26"/>
  <c r="QL25"/>
  <c r="QL24"/>
  <c r="QL23"/>
  <c r="QL22"/>
  <c r="QL21"/>
  <c r="QL20"/>
  <c r="QL19"/>
  <c r="QL18"/>
  <c r="QL17"/>
  <c r="QL16"/>
  <c r="QL15"/>
  <c r="QL14"/>
  <c r="QL13"/>
  <c r="QL12"/>
  <c r="QL11"/>
  <c r="QL10"/>
  <c r="QL9"/>
  <c r="QL8"/>
  <c r="QL7"/>
  <c r="QE71"/>
  <c r="QD69"/>
  <c r="QD70" s="1"/>
  <c r="QC69"/>
  <c r="QC70" s="1"/>
  <c r="QB69"/>
  <c r="QB70" s="1"/>
  <c r="QE68"/>
  <c r="QE67"/>
  <c r="QE66"/>
  <c r="QE65"/>
  <c r="QE64"/>
  <c r="QE63"/>
  <c r="QE62"/>
  <c r="QE61"/>
  <c r="QE60"/>
  <c r="QE59"/>
  <c r="QE58"/>
  <c r="QE57"/>
  <c r="QE56"/>
  <c r="QE55"/>
  <c r="QE54"/>
  <c r="QE53"/>
  <c r="QE52"/>
  <c r="QE51"/>
  <c r="QE50"/>
  <c r="QE49"/>
  <c r="QE48"/>
  <c r="QE47"/>
  <c r="QE46"/>
  <c r="QE45"/>
  <c r="QE44"/>
  <c r="QE43"/>
  <c r="QE42"/>
  <c r="QE41"/>
  <c r="QE40"/>
  <c r="QE39"/>
  <c r="QE38"/>
  <c r="QE37"/>
  <c r="QE103" s="1"/>
  <c r="QE104" s="1"/>
  <c r="QE36"/>
  <c r="QE35"/>
  <c r="QE34"/>
  <c r="QE33"/>
  <c r="QE32"/>
  <c r="QE31"/>
  <c r="QE30"/>
  <c r="QE29"/>
  <c r="QE28"/>
  <c r="QE27"/>
  <c r="QE26"/>
  <c r="QE25"/>
  <c r="QE24"/>
  <c r="QE23"/>
  <c r="QE22"/>
  <c r="QE21"/>
  <c r="QE20"/>
  <c r="QE19"/>
  <c r="QE18"/>
  <c r="QE17"/>
  <c r="QE16"/>
  <c r="QE15"/>
  <c r="QE14"/>
  <c r="QE13"/>
  <c r="QE12"/>
  <c r="QE11"/>
  <c r="QE10"/>
  <c r="QE9"/>
  <c r="QE8"/>
  <c r="QE7"/>
  <c r="PX71"/>
  <c r="PW69"/>
  <c r="PW70" s="1"/>
  <c r="PV69"/>
  <c r="PV70" s="1"/>
  <c r="PU69"/>
  <c r="PU70" s="1"/>
  <c r="PX68"/>
  <c r="PX67"/>
  <c r="PX66"/>
  <c r="PX65"/>
  <c r="PX64"/>
  <c r="PX63"/>
  <c r="PX62"/>
  <c r="PX61"/>
  <c r="PX60"/>
  <c r="PX59"/>
  <c r="PX58"/>
  <c r="PX57"/>
  <c r="PX56"/>
  <c r="PX55"/>
  <c r="PX54"/>
  <c r="PX53"/>
  <c r="PX52"/>
  <c r="PX51"/>
  <c r="PX50"/>
  <c r="PX49"/>
  <c r="PX48"/>
  <c r="PX47"/>
  <c r="PX46"/>
  <c r="PX45"/>
  <c r="PX44"/>
  <c r="PX43"/>
  <c r="PX42"/>
  <c r="PX41"/>
  <c r="PX40"/>
  <c r="PX39"/>
  <c r="PX38"/>
  <c r="PX37"/>
  <c r="PX103" s="1"/>
  <c r="PX104" s="1"/>
  <c r="PX36"/>
  <c r="PX35"/>
  <c r="PX34"/>
  <c r="PX33"/>
  <c r="PX32"/>
  <c r="PX31"/>
  <c r="PX30"/>
  <c r="PX29"/>
  <c r="PX28"/>
  <c r="PX27"/>
  <c r="PX26"/>
  <c r="PX25"/>
  <c r="PX24"/>
  <c r="PX23"/>
  <c r="PX22"/>
  <c r="PX21"/>
  <c r="PX20"/>
  <c r="PX19"/>
  <c r="PX18"/>
  <c r="PX17"/>
  <c r="PX16"/>
  <c r="PX15"/>
  <c r="PX14"/>
  <c r="PX13"/>
  <c r="PX12"/>
  <c r="PX11"/>
  <c r="PX10"/>
  <c r="PX9"/>
  <c r="PX8"/>
  <c r="PX7"/>
  <c r="PQ71"/>
  <c r="PP69"/>
  <c r="PP70" s="1"/>
  <c r="PO69"/>
  <c r="PO70" s="1"/>
  <c r="PN69"/>
  <c r="PN70" s="1"/>
  <c r="PQ68"/>
  <c r="PQ67"/>
  <c r="PQ66"/>
  <c r="PQ65"/>
  <c r="PQ64"/>
  <c r="PQ63"/>
  <c r="PQ62"/>
  <c r="PQ61"/>
  <c r="PQ60"/>
  <c r="PQ59"/>
  <c r="PQ58"/>
  <c r="PQ57"/>
  <c r="PQ56"/>
  <c r="PQ55"/>
  <c r="PQ54"/>
  <c r="PQ53"/>
  <c r="PQ52"/>
  <c r="PQ51"/>
  <c r="PQ50"/>
  <c r="PQ49"/>
  <c r="PQ48"/>
  <c r="PQ47"/>
  <c r="PQ46"/>
  <c r="PQ45"/>
  <c r="PQ44"/>
  <c r="PQ43"/>
  <c r="PQ42"/>
  <c r="PQ41"/>
  <c r="PQ40"/>
  <c r="PQ39"/>
  <c r="PQ38"/>
  <c r="PQ37"/>
  <c r="PQ103" s="1"/>
  <c r="PQ104" s="1"/>
  <c r="PQ36"/>
  <c r="PQ35"/>
  <c r="PQ34"/>
  <c r="PQ33"/>
  <c r="PQ32"/>
  <c r="PQ31"/>
  <c r="PQ30"/>
  <c r="PQ29"/>
  <c r="PQ28"/>
  <c r="PQ27"/>
  <c r="PQ26"/>
  <c r="PQ25"/>
  <c r="PQ24"/>
  <c r="PQ23"/>
  <c r="PQ22"/>
  <c r="PQ21"/>
  <c r="PQ20"/>
  <c r="PQ19"/>
  <c r="PQ18"/>
  <c r="PQ17"/>
  <c r="PQ16"/>
  <c r="PQ15"/>
  <c r="PQ14"/>
  <c r="PQ13"/>
  <c r="PQ12"/>
  <c r="PQ11"/>
  <c r="PQ10"/>
  <c r="PQ9"/>
  <c r="PQ8"/>
  <c r="PQ7"/>
  <c r="PJ71"/>
  <c r="PI69"/>
  <c r="PI70" s="1"/>
  <c r="PH69"/>
  <c r="PH70" s="1"/>
  <c r="PG69"/>
  <c r="PG70" s="1"/>
  <c r="PJ68"/>
  <c r="PJ67"/>
  <c r="PJ66"/>
  <c r="PJ65"/>
  <c r="PJ64"/>
  <c r="PJ63"/>
  <c r="PJ62"/>
  <c r="PJ61"/>
  <c r="PJ60"/>
  <c r="PJ59"/>
  <c r="PJ58"/>
  <c r="PJ57"/>
  <c r="PJ56"/>
  <c r="PJ55"/>
  <c r="PJ54"/>
  <c r="PJ53"/>
  <c r="PJ52"/>
  <c r="PJ51"/>
  <c r="PJ50"/>
  <c r="PJ49"/>
  <c r="PJ48"/>
  <c r="PJ47"/>
  <c r="PJ46"/>
  <c r="PJ45"/>
  <c r="PJ44"/>
  <c r="PJ43"/>
  <c r="PJ42"/>
  <c r="PJ41"/>
  <c r="PJ40"/>
  <c r="PJ39"/>
  <c r="PJ38"/>
  <c r="PJ37"/>
  <c r="PJ103" s="1"/>
  <c r="PJ104" s="1"/>
  <c r="PJ36"/>
  <c r="PJ35"/>
  <c r="PJ34"/>
  <c r="PJ33"/>
  <c r="PJ32"/>
  <c r="PJ31"/>
  <c r="PJ30"/>
  <c r="PJ29"/>
  <c r="PJ28"/>
  <c r="PJ27"/>
  <c r="PJ26"/>
  <c r="PJ25"/>
  <c r="PJ24"/>
  <c r="PJ23"/>
  <c r="PJ22"/>
  <c r="PJ21"/>
  <c r="PJ20"/>
  <c r="PJ19"/>
  <c r="PJ18"/>
  <c r="PJ17"/>
  <c r="PJ16"/>
  <c r="PJ15"/>
  <c r="PJ14"/>
  <c r="PJ13"/>
  <c r="PJ12"/>
  <c r="PJ11"/>
  <c r="PJ10"/>
  <c r="PJ9"/>
  <c r="PJ8"/>
  <c r="PJ7"/>
  <c r="PC71"/>
  <c r="PB69"/>
  <c r="PB70" s="1"/>
  <c r="PA69"/>
  <c r="PA70" s="1"/>
  <c r="OZ69"/>
  <c r="OZ70" s="1"/>
  <c r="PC68"/>
  <c r="PC67"/>
  <c r="PC66"/>
  <c r="PC65"/>
  <c r="PC64"/>
  <c r="PC63"/>
  <c r="PC62"/>
  <c r="PC61"/>
  <c r="PC60"/>
  <c r="PC59"/>
  <c r="PC58"/>
  <c r="PC57"/>
  <c r="PC56"/>
  <c r="PC55"/>
  <c r="PC54"/>
  <c r="PC53"/>
  <c r="PC52"/>
  <c r="PC51"/>
  <c r="PC50"/>
  <c r="PC49"/>
  <c r="PC48"/>
  <c r="PC47"/>
  <c r="PC46"/>
  <c r="PC45"/>
  <c r="PC44"/>
  <c r="PC43"/>
  <c r="PC42"/>
  <c r="PC41"/>
  <c r="PC40"/>
  <c r="PC39"/>
  <c r="PC38"/>
  <c r="PC37"/>
  <c r="PC103" s="1"/>
  <c r="PC104" s="1"/>
  <c r="PC36"/>
  <c r="PC35"/>
  <c r="PC34"/>
  <c r="PC33"/>
  <c r="PC32"/>
  <c r="PC31"/>
  <c r="PC30"/>
  <c r="PC29"/>
  <c r="PC28"/>
  <c r="PC27"/>
  <c r="PC26"/>
  <c r="PC25"/>
  <c r="PC24"/>
  <c r="PC23"/>
  <c r="PC22"/>
  <c r="PC21"/>
  <c r="PC20"/>
  <c r="PC19"/>
  <c r="PC18"/>
  <c r="PC17"/>
  <c r="PC16"/>
  <c r="PC15"/>
  <c r="PC14"/>
  <c r="PC13"/>
  <c r="PC12"/>
  <c r="PC11"/>
  <c r="PC10"/>
  <c r="PC9"/>
  <c r="PC8"/>
  <c r="PC7"/>
  <c r="OV71"/>
  <c r="OU69"/>
  <c r="OU70" s="1"/>
  <c r="OT69"/>
  <c r="OT70" s="1"/>
  <c r="OS69"/>
  <c r="OS70" s="1"/>
  <c r="OV68"/>
  <c r="OV67"/>
  <c r="OV66"/>
  <c r="OV65"/>
  <c r="OV64"/>
  <c r="OV63"/>
  <c r="OV62"/>
  <c r="OV61"/>
  <c r="OV60"/>
  <c r="OV59"/>
  <c r="OV58"/>
  <c r="OV57"/>
  <c r="OV56"/>
  <c r="OV55"/>
  <c r="OV54"/>
  <c r="OV53"/>
  <c r="OV52"/>
  <c r="OV51"/>
  <c r="OV50"/>
  <c r="OV49"/>
  <c r="OV48"/>
  <c r="OV47"/>
  <c r="OV46"/>
  <c r="OV45"/>
  <c r="OV44"/>
  <c r="OV43"/>
  <c r="OV42"/>
  <c r="OV41"/>
  <c r="OV40"/>
  <c r="OV39"/>
  <c r="OV38"/>
  <c r="OV37"/>
  <c r="OV103" s="1"/>
  <c r="OV104" s="1"/>
  <c r="OV36"/>
  <c r="OV35"/>
  <c r="OV34"/>
  <c r="OV33"/>
  <c r="OV32"/>
  <c r="OV31"/>
  <c r="OV30"/>
  <c r="OV29"/>
  <c r="OV28"/>
  <c r="OV27"/>
  <c r="OV26"/>
  <c r="OV25"/>
  <c r="OV24"/>
  <c r="OV23"/>
  <c r="OV22"/>
  <c r="OV21"/>
  <c r="OV20"/>
  <c r="OV19"/>
  <c r="OV18"/>
  <c r="OV17"/>
  <c r="OV16"/>
  <c r="OV15"/>
  <c r="OV14"/>
  <c r="OV13"/>
  <c r="OV12"/>
  <c r="OV11"/>
  <c r="OV10"/>
  <c r="OV9"/>
  <c r="OV8"/>
  <c r="OV7"/>
  <c r="OO71"/>
  <c r="ON69"/>
  <c r="ON70" s="1"/>
  <c r="OM69"/>
  <c r="OM70" s="1"/>
  <c r="OL69"/>
  <c r="OL70" s="1"/>
  <c r="OO68"/>
  <c r="OO67"/>
  <c r="OO66"/>
  <c r="OO65"/>
  <c r="OO64"/>
  <c r="OO63"/>
  <c r="OO62"/>
  <c r="OO61"/>
  <c r="OO60"/>
  <c r="OO59"/>
  <c r="OO58"/>
  <c r="OO57"/>
  <c r="OO56"/>
  <c r="OO55"/>
  <c r="OO54"/>
  <c r="OO53"/>
  <c r="OO52"/>
  <c r="OO51"/>
  <c r="OO50"/>
  <c r="OO49"/>
  <c r="OO48"/>
  <c r="OO47"/>
  <c r="OO46"/>
  <c r="OO45"/>
  <c r="OO44"/>
  <c r="OO43"/>
  <c r="OO42"/>
  <c r="OO41"/>
  <c r="OO40"/>
  <c r="OO39"/>
  <c r="OO38"/>
  <c r="OO37"/>
  <c r="OO103" s="1"/>
  <c r="OO104" s="1"/>
  <c r="OO36"/>
  <c r="OO35"/>
  <c r="OO34"/>
  <c r="OO33"/>
  <c r="OO32"/>
  <c r="OO31"/>
  <c r="OO30"/>
  <c r="OO29"/>
  <c r="OO28"/>
  <c r="OO27"/>
  <c r="OO26"/>
  <c r="OO25"/>
  <c r="OO24"/>
  <c r="OO23"/>
  <c r="OO22"/>
  <c r="OO21"/>
  <c r="OO20"/>
  <c r="OO19"/>
  <c r="OO18"/>
  <c r="OO17"/>
  <c r="OO16"/>
  <c r="OO15"/>
  <c r="OO14"/>
  <c r="OO13"/>
  <c r="OO12"/>
  <c r="OO11"/>
  <c r="OO10"/>
  <c r="OO9"/>
  <c r="OO8"/>
  <c r="OO7"/>
  <c r="OV69" l="1"/>
  <c r="OV70" s="1"/>
  <c r="PJ69"/>
  <c r="PJ70" s="1"/>
  <c r="PX69"/>
  <c r="PX70" s="1"/>
  <c r="QZ69"/>
  <c r="QZ70" s="1"/>
  <c r="RN69"/>
  <c r="RN70" s="1"/>
  <c r="SB69"/>
  <c r="SB70" s="1"/>
  <c r="TD69"/>
  <c r="TD70" s="1"/>
  <c r="UT69"/>
  <c r="UT70" s="1"/>
  <c r="VV69"/>
  <c r="VV70" s="1"/>
  <c r="WJ69"/>
  <c r="WJ70" s="1"/>
  <c r="WX69"/>
  <c r="WX70" s="1"/>
  <c r="XL69"/>
  <c r="XZ69"/>
  <c r="XZ70" s="1"/>
  <c r="PQ69"/>
  <c r="PQ70" s="1"/>
  <c r="RG69"/>
  <c r="RG70" s="1"/>
  <c r="RU69"/>
  <c r="RU70" s="1"/>
  <c r="SW69"/>
  <c r="SW70" s="1"/>
  <c r="TK69"/>
  <c r="TK70" s="1"/>
  <c r="VA69"/>
  <c r="VO69"/>
  <c r="VO70" s="1"/>
  <c r="WC69"/>
  <c r="WC70" s="1"/>
  <c r="WQ69"/>
  <c r="WQ70" s="1"/>
  <c r="PC69"/>
  <c r="PC70" s="1"/>
  <c r="XS69"/>
  <c r="XS70" s="1"/>
  <c r="SP69"/>
  <c r="SP70" s="1"/>
  <c r="QE69"/>
  <c r="QE70" s="1"/>
  <c r="QS69"/>
  <c r="QS70" s="1"/>
  <c r="UM69"/>
  <c r="UM70" s="1"/>
  <c r="UF69"/>
  <c r="UF70" s="1"/>
  <c r="VH69"/>
  <c r="VH70" s="1"/>
  <c r="TY69"/>
  <c r="TY70" s="1"/>
  <c r="TR69"/>
  <c r="TR70" s="1"/>
  <c r="QL69"/>
  <c r="QL70" s="1"/>
  <c r="OO69"/>
  <c r="OO70" s="1"/>
  <c r="SI69"/>
  <c r="SI70" s="1"/>
  <c r="XE69"/>
  <c r="XE70" s="1"/>
  <c r="YG69"/>
  <c r="YG70" s="1"/>
  <c r="XL70"/>
  <c r="VA70"/>
  <c r="BW71" i="16" l="1"/>
  <c r="BV71"/>
  <c r="BW68"/>
  <c r="BV68"/>
  <c r="BW67"/>
  <c r="BV67"/>
  <c r="BW66"/>
  <c r="BV66"/>
  <c r="BW65"/>
  <c r="BV65"/>
  <c r="BW64"/>
  <c r="BV64"/>
  <c r="BW63"/>
  <c r="BV63"/>
  <c r="BW62"/>
  <c r="BV62"/>
  <c r="BW61"/>
  <c r="BV61"/>
  <c r="BW60"/>
  <c r="BV60"/>
  <c r="BW59"/>
  <c r="BV59"/>
  <c r="BW58"/>
  <c r="BV58"/>
  <c r="BW57"/>
  <c r="BV57"/>
  <c r="BW56"/>
  <c r="BV56"/>
  <c r="BW55"/>
  <c r="BV55"/>
  <c r="BW54"/>
  <c r="BV54"/>
  <c r="BW53"/>
  <c r="BV53"/>
  <c r="BW52"/>
  <c r="BV52"/>
  <c r="BW51"/>
  <c r="BV51"/>
  <c r="BW50"/>
  <c r="BV50"/>
  <c r="BW49"/>
  <c r="BV49"/>
  <c r="BW48"/>
  <c r="BV48"/>
  <c r="BW47"/>
  <c r="BV47"/>
  <c r="BW46"/>
  <c r="BV46"/>
  <c r="BW45"/>
  <c r="BV45"/>
  <c r="BW44"/>
  <c r="BV44"/>
  <c r="BW43"/>
  <c r="BV43"/>
  <c r="BW42"/>
  <c r="BV42"/>
  <c r="BW41"/>
  <c r="BV41"/>
  <c r="BW40"/>
  <c r="BV40"/>
  <c r="BW39"/>
  <c r="BV39"/>
  <c r="BW38"/>
  <c r="BV38"/>
  <c r="BW37"/>
  <c r="BV37"/>
  <c r="BW36"/>
  <c r="BV36"/>
  <c r="BW35"/>
  <c r="BV35"/>
  <c r="BW34"/>
  <c r="BV34"/>
  <c r="BW33"/>
  <c r="BV33"/>
  <c r="BW32"/>
  <c r="BV32"/>
  <c r="BW31"/>
  <c r="BV31"/>
  <c r="BW30"/>
  <c r="BV30"/>
  <c r="BW29"/>
  <c r="BV29"/>
  <c r="BW28"/>
  <c r="BV28"/>
  <c r="BW27"/>
  <c r="BV27"/>
  <c r="BW26"/>
  <c r="BV26"/>
  <c r="BW25"/>
  <c r="BV25"/>
  <c r="BW24"/>
  <c r="BV24"/>
  <c r="BW23"/>
  <c r="BV23"/>
  <c r="BW22"/>
  <c r="BV22"/>
  <c r="BW21"/>
  <c r="BV21"/>
  <c r="BW20"/>
  <c r="BV20"/>
  <c r="BW19"/>
  <c r="BV19"/>
  <c r="BW18"/>
  <c r="BV18"/>
  <c r="BW17"/>
  <c r="BV17"/>
  <c r="BW16"/>
  <c r="BV16"/>
  <c r="BW15"/>
  <c r="BV15"/>
  <c r="BW14"/>
  <c r="BV14"/>
  <c r="BW13"/>
  <c r="BV13"/>
  <c r="BW12"/>
  <c r="BV12"/>
  <c r="BW11"/>
  <c r="BV11"/>
  <c r="BW10"/>
  <c r="BV10"/>
  <c r="BW9"/>
  <c r="BV9"/>
  <c r="BW8"/>
  <c r="BV8"/>
  <c r="BW7"/>
  <c r="BV7"/>
  <c r="BW71" i="15"/>
  <c r="BV71"/>
  <c r="BW68"/>
  <c r="BV68"/>
  <c r="BW67"/>
  <c r="BV67"/>
  <c r="BW66"/>
  <c r="BV66"/>
  <c r="BW65"/>
  <c r="BV65"/>
  <c r="BW64"/>
  <c r="BV64"/>
  <c r="BW63"/>
  <c r="BV63"/>
  <c r="BW62"/>
  <c r="BV62"/>
  <c r="BW61"/>
  <c r="BV61"/>
  <c r="BW60"/>
  <c r="BV60"/>
  <c r="BW59"/>
  <c r="BV59"/>
  <c r="BW58"/>
  <c r="BV58"/>
  <c r="BW57"/>
  <c r="BV57"/>
  <c r="BW56"/>
  <c r="BV56"/>
  <c r="BW55"/>
  <c r="BV55"/>
  <c r="BW54"/>
  <c r="BV54"/>
  <c r="BW53"/>
  <c r="BV53"/>
  <c r="BW52"/>
  <c r="BV52"/>
  <c r="BW51"/>
  <c r="BV51"/>
  <c r="BW50"/>
  <c r="BV50"/>
  <c r="BW49"/>
  <c r="BV49"/>
  <c r="BW48"/>
  <c r="BV48"/>
  <c r="BW47"/>
  <c r="BV47"/>
  <c r="BW46"/>
  <c r="BV46"/>
  <c r="BW45"/>
  <c r="BV45"/>
  <c r="BW44"/>
  <c r="BV44"/>
  <c r="BW43"/>
  <c r="BV43"/>
  <c r="BW42"/>
  <c r="BV42"/>
  <c r="BW41"/>
  <c r="BV41"/>
  <c r="BW40"/>
  <c r="BV40"/>
  <c r="BW39"/>
  <c r="BV39"/>
  <c r="BW38"/>
  <c r="BV38"/>
  <c r="BW37"/>
  <c r="BV37"/>
  <c r="BW36"/>
  <c r="BV36"/>
  <c r="BW35"/>
  <c r="BV35"/>
  <c r="BW34"/>
  <c r="BV34"/>
  <c r="BW33"/>
  <c r="BV33"/>
  <c r="BW32"/>
  <c r="BV32"/>
  <c r="BW31"/>
  <c r="BV31"/>
  <c r="BW30"/>
  <c r="BV30"/>
  <c r="BW29"/>
  <c r="BV29"/>
  <c r="BW28"/>
  <c r="BV28"/>
  <c r="BW27"/>
  <c r="BV27"/>
  <c r="BW26"/>
  <c r="BV26"/>
  <c r="BW25"/>
  <c r="BV25"/>
  <c r="BW24"/>
  <c r="BV24"/>
  <c r="BW23"/>
  <c r="BV23"/>
  <c r="BW22"/>
  <c r="BV22"/>
  <c r="BW21"/>
  <c r="BV21"/>
  <c r="BW20"/>
  <c r="BV20"/>
  <c r="BW19"/>
  <c r="BV19"/>
  <c r="BW18"/>
  <c r="BV18"/>
  <c r="BW17"/>
  <c r="BV17"/>
  <c r="BW16"/>
  <c r="BV16"/>
  <c r="BW15"/>
  <c r="BV15"/>
  <c r="BW14"/>
  <c r="BV14"/>
  <c r="BW13"/>
  <c r="BV13"/>
  <c r="BW12"/>
  <c r="BV12"/>
  <c r="BW11"/>
  <c r="BV11"/>
  <c r="BW10"/>
  <c r="BV10"/>
  <c r="BW9"/>
  <c r="BV9"/>
  <c r="BW8"/>
  <c r="BV8"/>
  <c r="BW7"/>
  <c r="BV7"/>
  <c r="BI71" i="12"/>
  <c r="BH71"/>
  <c r="BI68"/>
  <c r="BH68"/>
  <c r="BI67"/>
  <c r="BH67"/>
  <c r="BI66"/>
  <c r="BH66"/>
  <c r="BI65"/>
  <c r="BH65"/>
  <c r="BI64"/>
  <c r="BH64"/>
  <c r="BI63"/>
  <c r="BH63"/>
  <c r="BI62"/>
  <c r="BH62"/>
  <c r="BI61"/>
  <c r="BH61"/>
  <c r="BI60"/>
  <c r="BH60"/>
  <c r="BI59"/>
  <c r="BH59"/>
  <c r="BI58"/>
  <c r="BH58"/>
  <c r="BI57"/>
  <c r="BH57"/>
  <c r="BI56"/>
  <c r="BH56"/>
  <c r="BI55"/>
  <c r="BH55"/>
  <c r="BI54"/>
  <c r="BH54"/>
  <c r="BI53"/>
  <c r="BH53"/>
  <c r="BI52"/>
  <c r="BH52"/>
  <c r="BI51"/>
  <c r="BH51"/>
  <c r="BI50"/>
  <c r="BH50"/>
  <c r="BI49"/>
  <c r="BH49"/>
  <c r="BI48"/>
  <c r="BH48"/>
  <c r="BI47"/>
  <c r="BH47"/>
  <c r="BI46"/>
  <c r="BH46"/>
  <c r="BI45"/>
  <c r="BH45"/>
  <c r="BI44"/>
  <c r="BH44"/>
  <c r="BI43"/>
  <c r="BH43"/>
  <c r="BI42"/>
  <c r="BH42"/>
  <c r="BI41"/>
  <c r="BH41"/>
  <c r="BI40"/>
  <c r="BH40"/>
  <c r="BI39"/>
  <c r="BH39"/>
  <c r="BI38"/>
  <c r="BH38"/>
  <c r="BI37"/>
  <c r="BH37"/>
  <c r="BI36"/>
  <c r="BH36"/>
  <c r="BI35"/>
  <c r="BH35"/>
  <c r="BI34"/>
  <c r="BH34"/>
  <c r="BI33"/>
  <c r="BH33"/>
  <c r="BI32"/>
  <c r="BH32"/>
  <c r="BI31"/>
  <c r="BH31"/>
  <c r="BI30"/>
  <c r="BH30"/>
  <c r="BI29"/>
  <c r="BH29"/>
  <c r="BI28"/>
  <c r="BH28"/>
  <c r="BI27"/>
  <c r="BH27"/>
  <c r="BI26"/>
  <c r="BH26"/>
  <c r="BI25"/>
  <c r="BH25"/>
  <c r="BI24"/>
  <c r="BH24"/>
  <c r="BI23"/>
  <c r="BH23"/>
  <c r="BI22"/>
  <c r="BH22"/>
  <c r="BI21"/>
  <c r="BH21"/>
  <c r="BI20"/>
  <c r="BH20"/>
  <c r="BI19"/>
  <c r="BH19"/>
  <c r="BI18"/>
  <c r="BH18"/>
  <c r="BI17"/>
  <c r="BH17"/>
  <c r="BI16"/>
  <c r="BH16"/>
  <c r="BI15"/>
  <c r="BH15"/>
  <c r="BI14"/>
  <c r="BH14"/>
  <c r="BI13"/>
  <c r="BH13"/>
  <c r="BI12"/>
  <c r="BH12"/>
  <c r="BI11"/>
  <c r="BH11"/>
  <c r="BI10"/>
  <c r="BH10"/>
  <c r="BI9"/>
  <c r="BH9"/>
  <c r="BI8"/>
  <c r="BH8"/>
  <c r="BI7"/>
  <c r="BH7"/>
  <c r="JR71" i="11"/>
  <c r="JQ71"/>
  <c r="JR68"/>
  <c r="JQ68"/>
  <c r="JR67"/>
  <c r="JQ67"/>
  <c r="JR66"/>
  <c r="JQ66"/>
  <c r="JR65"/>
  <c r="JQ65"/>
  <c r="JR64"/>
  <c r="JQ64"/>
  <c r="JR63"/>
  <c r="JQ63"/>
  <c r="JR62"/>
  <c r="JQ62"/>
  <c r="JR61"/>
  <c r="JQ61"/>
  <c r="JR60"/>
  <c r="JQ60"/>
  <c r="JR59"/>
  <c r="JQ59"/>
  <c r="JR58"/>
  <c r="JQ58"/>
  <c r="JR57"/>
  <c r="JQ57"/>
  <c r="JR56"/>
  <c r="JQ56"/>
  <c r="JR55"/>
  <c r="JQ55"/>
  <c r="JR54"/>
  <c r="JQ54"/>
  <c r="JR53"/>
  <c r="JQ53"/>
  <c r="JR52"/>
  <c r="JQ52"/>
  <c r="JR51"/>
  <c r="JQ51"/>
  <c r="JR50"/>
  <c r="JQ50"/>
  <c r="JR49"/>
  <c r="JQ49"/>
  <c r="JR48"/>
  <c r="JQ48"/>
  <c r="JR47"/>
  <c r="JQ47"/>
  <c r="JR46"/>
  <c r="JQ46"/>
  <c r="JR45"/>
  <c r="JQ45"/>
  <c r="JR44"/>
  <c r="JQ44"/>
  <c r="JR43"/>
  <c r="JQ43"/>
  <c r="JR42"/>
  <c r="JQ42"/>
  <c r="JR41"/>
  <c r="JQ41"/>
  <c r="JR40"/>
  <c r="JQ40"/>
  <c r="JR39"/>
  <c r="JQ39"/>
  <c r="JR38"/>
  <c r="JQ38"/>
  <c r="JR37"/>
  <c r="JQ37"/>
  <c r="JR36"/>
  <c r="JQ36"/>
  <c r="JR35"/>
  <c r="JQ35"/>
  <c r="JR34"/>
  <c r="JQ34"/>
  <c r="JR33"/>
  <c r="JQ33"/>
  <c r="JR32"/>
  <c r="JQ32"/>
  <c r="JR31"/>
  <c r="JQ31"/>
  <c r="JR30"/>
  <c r="JQ30"/>
  <c r="JR29"/>
  <c r="JQ29"/>
  <c r="JR28"/>
  <c r="JQ28"/>
  <c r="JR27"/>
  <c r="JQ27"/>
  <c r="JR26"/>
  <c r="JQ26"/>
  <c r="JR25"/>
  <c r="JQ25"/>
  <c r="JR24"/>
  <c r="JQ24"/>
  <c r="JR23"/>
  <c r="JQ23"/>
  <c r="JR22"/>
  <c r="JQ22"/>
  <c r="JR21"/>
  <c r="JQ21"/>
  <c r="JR20"/>
  <c r="JQ20"/>
  <c r="JR19"/>
  <c r="JQ19"/>
  <c r="JR18"/>
  <c r="JQ18"/>
  <c r="JR17"/>
  <c r="JQ17"/>
  <c r="JR16"/>
  <c r="JQ16"/>
  <c r="JR15"/>
  <c r="JQ15"/>
  <c r="JR14"/>
  <c r="JQ14"/>
  <c r="JR13"/>
  <c r="JQ13"/>
  <c r="JR12"/>
  <c r="JQ12"/>
  <c r="JR11"/>
  <c r="JQ11"/>
  <c r="JR10"/>
  <c r="JQ10"/>
  <c r="JR9"/>
  <c r="JQ9"/>
  <c r="JR8"/>
  <c r="JQ8"/>
  <c r="JR7"/>
  <c r="JQ7"/>
  <c r="EV71" i="9" l="1"/>
  <c r="EU71"/>
  <c r="EV68"/>
  <c r="EU68"/>
  <c r="EV67"/>
  <c r="EU67"/>
  <c r="EV66"/>
  <c r="EU66"/>
  <c r="EV65"/>
  <c r="EU65"/>
  <c r="EV64"/>
  <c r="EU64"/>
  <c r="EV63"/>
  <c r="EU63"/>
  <c r="EV62"/>
  <c r="EU62"/>
  <c r="EV61"/>
  <c r="EU61"/>
  <c r="EV60"/>
  <c r="EU60"/>
  <c r="EV59"/>
  <c r="EU59"/>
  <c r="EV58"/>
  <c r="EU58"/>
  <c r="EV57"/>
  <c r="EU57"/>
  <c r="EV56"/>
  <c r="EU56"/>
  <c r="EV55"/>
  <c r="EU55"/>
  <c r="EV54"/>
  <c r="EU54"/>
  <c r="EV53"/>
  <c r="EU53"/>
  <c r="EV52"/>
  <c r="EU52"/>
  <c r="EV51"/>
  <c r="EU51"/>
  <c r="EV50"/>
  <c r="EU50"/>
  <c r="EV49"/>
  <c r="EU49"/>
  <c r="EV48"/>
  <c r="EU48"/>
  <c r="EV47"/>
  <c r="EU47"/>
  <c r="EV46"/>
  <c r="EU46"/>
  <c r="EV45"/>
  <c r="EU45"/>
  <c r="EV44"/>
  <c r="EU44"/>
  <c r="EV43"/>
  <c r="EU43"/>
  <c r="EV42"/>
  <c r="EU42"/>
  <c r="EV41"/>
  <c r="EU41"/>
  <c r="EV40"/>
  <c r="EU40"/>
  <c r="EV39"/>
  <c r="EU39"/>
  <c r="EV38"/>
  <c r="EU38"/>
  <c r="EV37"/>
  <c r="EU37"/>
  <c r="EV36"/>
  <c r="EU36"/>
  <c r="EV35"/>
  <c r="EU35"/>
  <c r="EV34"/>
  <c r="EU34"/>
  <c r="EV33"/>
  <c r="EU33"/>
  <c r="EV32"/>
  <c r="EU32"/>
  <c r="EV31"/>
  <c r="EU31"/>
  <c r="EV30"/>
  <c r="EU30"/>
  <c r="EV29"/>
  <c r="EU29"/>
  <c r="EV28"/>
  <c r="EU28"/>
  <c r="EV27"/>
  <c r="EU27"/>
  <c r="EV26"/>
  <c r="EU26"/>
  <c r="EV25"/>
  <c r="EU25"/>
  <c r="EV24"/>
  <c r="EU24"/>
  <c r="EV23"/>
  <c r="EU23"/>
  <c r="EV22"/>
  <c r="EU22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ABZ71" i="13"/>
  <c r="ABZ68"/>
  <c r="ABY68"/>
  <c r="ABZ67"/>
  <c r="ABY67"/>
  <c r="ABZ66"/>
  <c r="ABY66"/>
  <c r="ABZ65"/>
  <c r="ABY65"/>
  <c r="ABZ64"/>
  <c r="ABY64"/>
  <c r="ABZ63"/>
  <c r="ABY63"/>
  <c r="ABZ62"/>
  <c r="ABY62"/>
  <c r="ABZ61"/>
  <c r="ABY61"/>
  <c r="ABZ60"/>
  <c r="ABY60"/>
  <c r="ABZ59"/>
  <c r="ABY59"/>
  <c r="ABZ58"/>
  <c r="ABY58"/>
  <c r="ABZ57"/>
  <c r="ABY57"/>
  <c r="ABZ56"/>
  <c r="ABY56"/>
  <c r="ABZ55"/>
  <c r="ABY55"/>
  <c r="ABZ54"/>
  <c r="ABY54"/>
  <c r="ABZ53"/>
  <c r="ABY53"/>
  <c r="ABZ52"/>
  <c r="ABY52"/>
  <c r="ABZ51"/>
  <c r="ABY51"/>
  <c r="ABZ50"/>
  <c r="ABY50"/>
  <c r="ABZ49"/>
  <c r="ABY49"/>
  <c r="ABZ48"/>
  <c r="ABY48"/>
  <c r="ABZ47"/>
  <c r="ABY47"/>
  <c r="ABZ46"/>
  <c r="ABY46"/>
  <c r="ABZ45"/>
  <c r="ABY45"/>
  <c r="ABZ44"/>
  <c r="ABY44"/>
  <c r="ABZ43"/>
  <c r="ABY43"/>
  <c r="ABZ42"/>
  <c r="ABY42"/>
  <c r="ABZ41"/>
  <c r="ABY41"/>
  <c r="ABZ40"/>
  <c r="ABY40"/>
  <c r="ABZ39"/>
  <c r="ABY39"/>
  <c r="ABZ38"/>
  <c r="ABY38"/>
  <c r="ABZ37"/>
  <c r="ABY37"/>
  <c r="ABZ36"/>
  <c r="ABY36"/>
  <c r="ABZ35"/>
  <c r="ABY35"/>
  <c r="ABZ34"/>
  <c r="ABY34"/>
  <c r="ABZ33"/>
  <c r="ABY33"/>
  <c r="ABZ32"/>
  <c r="ABY32"/>
  <c r="ABZ31"/>
  <c r="ABY31"/>
  <c r="ABZ30"/>
  <c r="ABY30"/>
  <c r="ABZ29"/>
  <c r="ABY29"/>
  <c r="ABZ28"/>
  <c r="ABY28"/>
  <c r="ABZ27"/>
  <c r="ABY27"/>
  <c r="ABZ26"/>
  <c r="ABY26"/>
  <c r="ABZ25"/>
  <c r="ABY25"/>
  <c r="ABZ24"/>
  <c r="ABY24"/>
  <c r="ABZ23"/>
  <c r="ABY23"/>
  <c r="ABZ22"/>
  <c r="ABY22"/>
  <c r="ABZ21"/>
  <c r="ABY21"/>
  <c r="ABZ20"/>
  <c r="ABY20"/>
  <c r="ABZ19"/>
  <c r="ABY19"/>
  <c r="ABZ18"/>
  <c r="ABY18"/>
  <c r="ABZ17"/>
  <c r="ABY17"/>
  <c r="ABZ16"/>
  <c r="ABY16"/>
  <c r="ABZ15"/>
  <c r="ABY15"/>
  <c r="ABZ14"/>
  <c r="ABY14"/>
  <c r="ABZ13"/>
  <c r="ABY13"/>
  <c r="ABZ12"/>
  <c r="ABY12"/>
  <c r="ABZ11"/>
  <c r="ABY11"/>
  <c r="ABZ10"/>
  <c r="ABY10"/>
  <c r="ABZ9"/>
  <c r="ABY9"/>
  <c r="ABZ8"/>
  <c r="ABY8"/>
  <c r="ABZ7"/>
  <c r="ABY7"/>
  <c r="ABY71"/>
  <c r="YG71"/>
  <c r="YF69"/>
  <c r="YF70" s="1"/>
  <c r="YE69"/>
  <c r="YE70" s="1"/>
  <c r="YD69"/>
  <c r="YD70" s="1"/>
  <c r="YG68"/>
  <c r="YG67"/>
  <c r="YG66"/>
  <c r="YG65"/>
  <c r="YG64"/>
  <c r="YG63"/>
  <c r="YG62"/>
  <c r="YG61"/>
  <c r="YG60"/>
  <c r="YG59"/>
  <c r="YG58"/>
  <c r="YG57"/>
  <c r="YG56"/>
  <c r="YG55"/>
  <c r="YG54"/>
  <c r="YG53"/>
  <c r="YG52"/>
  <c r="YG51"/>
  <c r="YG50"/>
  <c r="YG49"/>
  <c r="YG48"/>
  <c r="YG47"/>
  <c r="YG46"/>
  <c r="YG45"/>
  <c r="YG44"/>
  <c r="YG43"/>
  <c r="YG42"/>
  <c r="YG41"/>
  <c r="YG40"/>
  <c r="YG39"/>
  <c r="YG38"/>
  <c r="YG37"/>
  <c r="YG103" s="1"/>
  <c r="YG104" s="1"/>
  <c r="YG36"/>
  <c r="YG35"/>
  <c r="YG34"/>
  <c r="YG33"/>
  <c r="YG32"/>
  <c r="YG31"/>
  <c r="YG30"/>
  <c r="YG29"/>
  <c r="YG28"/>
  <c r="YG27"/>
  <c r="YG26"/>
  <c r="YG25"/>
  <c r="YG24"/>
  <c r="YG23"/>
  <c r="YG22"/>
  <c r="YG21"/>
  <c r="YG20"/>
  <c r="YG19"/>
  <c r="YG18"/>
  <c r="YG17"/>
  <c r="YG16"/>
  <c r="YG15"/>
  <c r="YG14"/>
  <c r="YG13"/>
  <c r="YG12"/>
  <c r="YG11"/>
  <c r="YG10"/>
  <c r="YG9"/>
  <c r="YG8"/>
  <c r="YG7"/>
  <c r="ABX69"/>
  <c r="ABX70" s="1"/>
  <c r="ABT71"/>
  <c r="ABS69"/>
  <c r="ABS70" s="1"/>
  <c r="ABR69"/>
  <c r="ABR70" s="1"/>
  <c r="ABQ69"/>
  <c r="ABQ70" s="1"/>
  <c r="ABT68"/>
  <c r="ABT67"/>
  <c r="ABT66"/>
  <c r="ABT65"/>
  <c r="ABT64"/>
  <c r="ABT63"/>
  <c r="ABT62"/>
  <c r="ABT61"/>
  <c r="ABT60"/>
  <c r="ABT59"/>
  <c r="ABT58"/>
  <c r="ABT57"/>
  <c r="ABT56"/>
  <c r="ABT55"/>
  <c r="ABT54"/>
  <c r="ABT53"/>
  <c r="ABT52"/>
  <c r="ABT51"/>
  <c r="ABT50"/>
  <c r="ABT49"/>
  <c r="ABT48"/>
  <c r="ABT47"/>
  <c r="ABT46"/>
  <c r="ABT45"/>
  <c r="ABT44"/>
  <c r="ABT43"/>
  <c r="ABT42"/>
  <c r="ABT41"/>
  <c r="ABT40"/>
  <c r="ABT39"/>
  <c r="ABT38"/>
  <c r="ABT37"/>
  <c r="ABT103" s="1"/>
  <c r="ABT104" s="1"/>
  <c r="ABT36"/>
  <c r="ABT35"/>
  <c r="ABT34"/>
  <c r="ABT33"/>
  <c r="ABT32"/>
  <c r="ABT31"/>
  <c r="ABT30"/>
  <c r="ABT29"/>
  <c r="ABT28"/>
  <c r="ABT27"/>
  <c r="ABT26"/>
  <c r="ABT25"/>
  <c r="ABT24"/>
  <c r="ABT23"/>
  <c r="ABT22"/>
  <c r="ABT21"/>
  <c r="ABT20"/>
  <c r="ABT19"/>
  <c r="ABT18"/>
  <c r="ABT17"/>
  <c r="ABT16"/>
  <c r="ABT15"/>
  <c r="ABT14"/>
  <c r="ABT13"/>
  <c r="ABT12"/>
  <c r="ABT11"/>
  <c r="ABT10"/>
  <c r="ABT9"/>
  <c r="ABT8"/>
  <c r="ABT7"/>
  <c r="ABM71"/>
  <c r="ABL69"/>
  <c r="ABL70" s="1"/>
  <c r="ABK69"/>
  <c r="ABK70" s="1"/>
  <c r="ABJ69"/>
  <c r="ABJ70" s="1"/>
  <c r="ABM68"/>
  <c r="ABM67"/>
  <c r="ABM66"/>
  <c r="ABM65"/>
  <c r="ABM64"/>
  <c r="ABM63"/>
  <c r="ABM62"/>
  <c r="ABM61"/>
  <c r="ABM60"/>
  <c r="ABM59"/>
  <c r="ABM58"/>
  <c r="ABM57"/>
  <c r="ABM56"/>
  <c r="ABM55"/>
  <c r="ABM54"/>
  <c r="ABM53"/>
  <c r="ABM52"/>
  <c r="ABM51"/>
  <c r="ABM50"/>
  <c r="ABM49"/>
  <c r="ABM48"/>
  <c r="ABM47"/>
  <c r="ABM46"/>
  <c r="ABM45"/>
  <c r="ABM44"/>
  <c r="ABM43"/>
  <c r="ABM42"/>
  <c r="ABM41"/>
  <c r="ABM40"/>
  <c r="ABM39"/>
  <c r="ABM38"/>
  <c r="ABM37"/>
  <c r="ABM103" s="1"/>
  <c r="ABM104" s="1"/>
  <c r="ABM36"/>
  <c r="ABM35"/>
  <c r="ABM34"/>
  <c r="ABM33"/>
  <c r="ABM32"/>
  <c r="ABM31"/>
  <c r="ABM30"/>
  <c r="ABM29"/>
  <c r="ABM28"/>
  <c r="ABM27"/>
  <c r="ABM26"/>
  <c r="ABM25"/>
  <c r="ABM24"/>
  <c r="ABM23"/>
  <c r="ABM22"/>
  <c r="ABM21"/>
  <c r="ABM20"/>
  <c r="ABM19"/>
  <c r="ABM18"/>
  <c r="ABM17"/>
  <c r="ABM16"/>
  <c r="ABM15"/>
  <c r="ABM14"/>
  <c r="ABM13"/>
  <c r="ABM12"/>
  <c r="ABM11"/>
  <c r="ABM10"/>
  <c r="ABM9"/>
  <c r="ABM8"/>
  <c r="ABM7"/>
  <c r="ABF71"/>
  <c r="ABE69"/>
  <c r="ABE70" s="1"/>
  <c r="ABD69"/>
  <c r="ABD70" s="1"/>
  <c r="ABC69"/>
  <c r="ABC70" s="1"/>
  <c r="ABF68"/>
  <c r="ABF67"/>
  <c r="ABF66"/>
  <c r="ABF65"/>
  <c r="ABF64"/>
  <c r="ABF63"/>
  <c r="ABF62"/>
  <c r="ABF61"/>
  <c r="ABF60"/>
  <c r="ABF59"/>
  <c r="ABF58"/>
  <c r="ABF57"/>
  <c r="ABF56"/>
  <c r="ABF55"/>
  <c r="ABF54"/>
  <c r="ABF53"/>
  <c r="ABF52"/>
  <c r="ABF51"/>
  <c r="ABF50"/>
  <c r="ABF49"/>
  <c r="ABF48"/>
  <c r="ABF47"/>
  <c r="ABF46"/>
  <c r="ABF45"/>
  <c r="ABF44"/>
  <c r="ABF43"/>
  <c r="ABF42"/>
  <c r="ABF41"/>
  <c r="ABF40"/>
  <c r="ABF39"/>
  <c r="ABF38"/>
  <c r="ABF37"/>
  <c r="ABF103" s="1"/>
  <c r="ABF104" s="1"/>
  <c r="ABF36"/>
  <c r="ABF35"/>
  <c r="ABF34"/>
  <c r="ABF33"/>
  <c r="ABF32"/>
  <c r="ABF31"/>
  <c r="ABF30"/>
  <c r="ABF29"/>
  <c r="ABF28"/>
  <c r="ABF27"/>
  <c r="ABF26"/>
  <c r="ABF25"/>
  <c r="ABF24"/>
  <c r="ABF23"/>
  <c r="ABF22"/>
  <c r="ABF21"/>
  <c r="ABF20"/>
  <c r="ABF19"/>
  <c r="ABF18"/>
  <c r="ABF17"/>
  <c r="ABF16"/>
  <c r="ABF15"/>
  <c r="ABF14"/>
  <c r="ABF13"/>
  <c r="ABF12"/>
  <c r="ABF11"/>
  <c r="ABF10"/>
  <c r="ABF9"/>
  <c r="ABF8"/>
  <c r="ABF7"/>
  <c r="AAY71"/>
  <c r="AAX69"/>
  <c r="AAX70" s="1"/>
  <c r="AAW69"/>
  <c r="AAW70" s="1"/>
  <c r="AAV69"/>
  <c r="AAV70" s="1"/>
  <c r="AAY68"/>
  <c r="AAY67"/>
  <c r="AAY66"/>
  <c r="AAY65"/>
  <c r="AAY64"/>
  <c r="AAY63"/>
  <c r="AAY62"/>
  <c r="AAY61"/>
  <c r="AAY60"/>
  <c r="AAY59"/>
  <c r="AAY58"/>
  <c r="AAY57"/>
  <c r="AAY56"/>
  <c r="AAY55"/>
  <c r="AAY54"/>
  <c r="AAY53"/>
  <c r="AAY52"/>
  <c r="AAY51"/>
  <c r="AAY50"/>
  <c r="AAY49"/>
  <c r="AAY48"/>
  <c r="AAY47"/>
  <c r="AAY46"/>
  <c r="AAY45"/>
  <c r="AAY44"/>
  <c r="AAY43"/>
  <c r="AAY42"/>
  <c r="AAY41"/>
  <c r="AAY40"/>
  <c r="AAY39"/>
  <c r="AAY38"/>
  <c r="AAY37"/>
  <c r="AAY103" s="1"/>
  <c r="AAY104" s="1"/>
  <c r="AAY36"/>
  <c r="AAY35"/>
  <c r="AAY34"/>
  <c r="AAY33"/>
  <c r="AAY32"/>
  <c r="AAY31"/>
  <c r="AAY30"/>
  <c r="AAY29"/>
  <c r="AAY28"/>
  <c r="AAY27"/>
  <c r="AAY26"/>
  <c r="AAY25"/>
  <c r="AAY24"/>
  <c r="AAY23"/>
  <c r="AAY22"/>
  <c r="AAY21"/>
  <c r="AAY20"/>
  <c r="AAY19"/>
  <c r="AAY18"/>
  <c r="AAY17"/>
  <c r="AAY16"/>
  <c r="AAY15"/>
  <c r="AAY14"/>
  <c r="AAY13"/>
  <c r="AAY12"/>
  <c r="AAY11"/>
  <c r="AAY10"/>
  <c r="AAY9"/>
  <c r="AAY8"/>
  <c r="AAY7"/>
  <c r="AAR71"/>
  <c r="AAQ69"/>
  <c r="AAQ70" s="1"/>
  <c r="AAP69"/>
  <c r="AAP70" s="1"/>
  <c r="AAO69"/>
  <c r="AAO70" s="1"/>
  <c r="AAR68"/>
  <c r="AAR67"/>
  <c r="AAR66"/>
  <c r="AAR65"/>
  <c r="AAR64"/>
  <c r="AAR63"/>
  <c r="AAR62"/>
  <c r="AAR61"/>
  <c r="AAR60"/>
  <c r="AAR59"/>
  <c r="AAR58"/>
  <c r="AAR57"/>
  <c r="AAR56"/>
  <c r="AAR55"/>
  <c r="AAR54"/>
  <c r="AAR53"/>
  <c r="AAR52"/>
  <c r="AAR51"/>
  <c r="AAR50"/>
  <c r="AAR49"/>
  <c r="AAR48"/>
  <c r="AAR47"/>
  <c r="AAR46"/>
  <c r="AAR45"/>
  <c r="AAR44"/>
  <c r="AAR43"/>
  <c r="AAR42"/>
  <c r="AAR41"/>
  <c r="AAR40"/>
  <c r="AAR39"/>
  <c r="AAR38"/>
  <c r="AAR37"/>
  <c r="AAR103" s="1"/>
  <c r="AAR104" s="1"/>
  <c r="AAR36"/>
  <c r="AAR35"/>
  <c r="AAR34"/>
  <c r="AAR33"/>
  <c r="AAR32"/>
  <c r="AAR31"/>
  <c r="AAR30"/>
  <c r="AAR29"/>
  <c r="AAR28"/>
  <c r="AAR27"/>
  <c r="AAR26"/>
  <c r="AAR25"/>
  <c r="AAR24"/>
  <c r="AAR23"/>
  <c r="AAR22"/>
  <c r="AAR21"/>
  <c r="AAR20"/>
  <c r="AAR19"/>
  <c r="AAR18"/>
  <c r="AAR17"/>
  <c r="AAR16"/>
  <c r="AAR15"/>
  <c r="AAR14"/>
  <c r="AAR13"/>
  <c r="AAR12"/>
  <c r="AAR11"/>
  <c r="AAR10"/>
  <c r="AAR9"/>
  <c r="AAR8"/>
  <c r="AAR7"/>
  <c r="AAK71"/>
  <c r="AAJ69"/>
  <c r="AAJ70" s="1"/>
  <c r="AAI69"/>
  <c r="AAI70" s="1"/>
  <c r="AAH69"/>
  <c r="AAH70" s="1"/>
  <c r="AAK68"/>
  <c r="AAK67"/>
  <c r="AAK66"/>
  <c r="AAK65"/>
  <c r="AAK64"/>
  <c r="AAK63"/>
  <c r="AAK62"/>
  <c r="AAK61"/>
  <c r="AAK60"/>
  <c r="AAK59"/>
  <c r="AAK58"/>
  <c r="AAK57"/>
  <c r="AAK56"/>
  <c r="AAK55"/>
  <c r="AAK54"/>
  <c r="AAK53"/>
  <c r="AAK52"/>
  <c r="AAK51"/>
  <c r="AAK50"/>
  <c r="AAK49"/>
  <c r="AAK48"/>
  <c r="AAK47"/>
  <c r="AAK46"/>
  <c r="AAK45"/>
  <c r="AAK44"/>
  <c r="AAK43"/>
  <c r="AAK42"/>
  <c r="AAK41"/>
  <c r="AAK40"/>
  <c r="AAK39"/>
  <c r="AAK38"/>
  <c r="AAK37"/>
  <c r="AAK103" s="1"/>
  <c r="AAK104" s="1"/>
  <c r="AAK36"/>
  <c r="AAK35"/>
  <c r="AAK34"/>
  <c r="AAK33"/>
  <c r="AAK32"/>
  <c r="AAK31"/>
  <c r="AAK30"/>
  <c r="AAK29"/>
  <c r="AAK28"/>
  <c r="AAK27"/>
  <c r="AAK26"/>
  <c r="AAK25"/>
  <c r="AAK24"/>
  <c r="AAK23"/>
  <c r="AAK22"/>
  <c r="AAK21"/>
  <c r="AAK20"/>
  <c r="AAK19"/>
  <c r="AAK18"/>
  <c r="AAK17"/>
  <c r="AAK16"/>
  <c r="AAK15"/>
  <c r="AAK14"/>
  <c r="AAK13"/>
  <c r="AAK12"/>
  <c r="AAK11"/>
  <c r="AAK10"/>
  <c r="AAK9"/>
  <c r="AAK8"/>
  <c r="AAK7"/>
  <c r="AAD71"/>
  <c r="AAC69"/>
  <c r="AAC70" s="1"/>
  <c r="AAB69"/>
  <c r="AAB70" s="1"/>
  <c r="AAA69"/>
  <c r="AAA70" s="1"/>
  <c r="AAD68"/>
  <c r="AAD67"/>
  <c r="AAD66"/>
  <c r="AAD65"/>
  <c r="AAD64"/>
  <c r="AAD63"/>
  <c r="AAD62"/>
  <c r="AAD61"/>
  <c r="AAD60"/>
  <c r="AAD59"/>
  <c r="AAD58"/>
  <c r="AAD57"/>
  <c r="AAD56"/>
  <c r="AAD55"/>
  <c r="AAD54"/>
  <c r="AAD53"/>
  <c r="AAD52"/>
  <c r="AAD51"/>
  <c r="AAD50"/>
  <c r="AAD49"/>
  <c r="AAD48"/>
  <c r="AAD47"/>
  <c r="AAD46"/>
  <c r="AAD45"/>
  <c r="AAD44"/>
  <c r="AAD43"/>
  <c r="AAD42"/>
  <c r="AAD41"/>
  <c r="AAD40"/>
  <c r="AAD39"/>
  <c r="AAD38"/>
  <c r="AAD37"/>
  <c r="AAD103" s="1"/>
  <c r="AAD104" s="1"/>
  <c r="AAD36"/>
  <c r="AAD35"/>
  <c r="AAD34"/>
  <c r="AAD33"/>
  <c r="AAD32"/>
  <c r="AAD31"/>
  <c r="AAD30"/>
  <c r="AAD29"/>
  <c r="AAD28"/>
  <c r="AAD27"/>
  <c r="AAD26"/>
  <c r="AAD25"/>
  <c r="AAD24"/>
  <c r="AAD23"/>
  <c r="AAD22"/>
  <c r="AAD21"/>
  <c r="AAD20"/>
  <c r="AAD19"/>
  <c r="AAD18"/>
  <c r="AAD17"/>
  <c r="AAD16"/>
  <c r="AAD15"/>
  <c r="AAD14"/>
  <c r="AAD13"/>
  <c r="AAD12"/>
  <c r="AAD11"/>
  <c r="AAD10"/>
  <c r="AAD9"/>
  <c r="AAD8"/>
  <c r="AAD7"/>
  <c r="ZW71"/>
  <c r="ZV69"/>
  <c r="ZV70" s="1"/>
  <c r="ZU69"/>
  <c r="ZU70" s="1"/>
  <c r="ZT69"/>
  <c r="ZT70" s="1"/>
  <c r="ZW68"/>
  <c r="ZW67"/>
  <c r="ZW66"/>
  <c r="ZW65"/>
  <c r="ZW64"/>
  <c r="ZW63"/>
  <c r="ZW62"/>
  <c r="ZW61"/>
  <c r="ZW60"/>
  <c r="ZW59"/>
  <c r="ZW58"/>
  <c r="ZW57"/>
  <c r="ZW56"/>
  <c r="ZW55"/>
  <c r="ZW54"/>
  <c r="ZW53"/>
  <c r="ZW52"/>
  <c r="ZW51"/>
  <c r="ZW50"/>
  <c r="ZW49"/>
  <c r="ZW48"/>
  <c r="ZW47"/>
  <c r="ZW46"/>
  <c r="ZW45"/>
  <c r="ZW44"/>
  <c r="ZW43"/>
  <c r="ZW42"/>
  <c r="ZW41"/>
  <c r="ZW40"/>
  <c r="ZW39"/>
  <c r="ZW38"/>
  <c r="ZW37"/>
  <c r="ZW103" s="1"/>
  <c r="ZW104" s="1"/>
  <c r="ZW36"/>
  <c r="ZW35"/>
  <c r="ZW34"/>
  <c r="ZW33"/>
  <c r="ZW32"/>
  <c r="ZW31"/>
  <c r="ZW30"/>
  <c r="ZW29"/>
  <c r="ZW28"/>
  <c r="ZW27"/>
  <c r="ZW26"/>
  <c r="ZW25"/>
  <c r="ZW24"/>
  <c r="ZW23"/>
  <c r="ZW22"/>
  <c r="ZW21"/>
  <c r="ZW20"/>
  <c r="ZW19"/>
  <c r="ZW18"/>
  <c r="ZW17"/>
  <c r="ZW16"/>
  <c r="ZW15"/>
  <c r="ZW14"/>
  <c r="ZW13"/>
  <c r="ZW12"/>
  <c r="ZW11"/>
  <c r="ZW10"/>
  <c r="ZW9"/>
  <c r="ZW8"/>
  <c r="ZW7"/>
  <c r="ZP71"/>
  <c r="ZO69"/>
  <c r="ZO70" s="1"/>
  <c r="ZN69"/>
  <c r="ZN70" s="1"/>
  <c r="ZM69"/>
  <c r="ZM70" s="1"/>
  <c r="ZP68"/>
  <c r="ZP67"/>
  <c r="ZP66"/>
  <c r="ZP65"/>
  <c r="ZP64"/>
  <c r="ZP63"/>
  <c r="ZP62"/>
  <c r="ZP61"/>
  <c r="ZP60"/>
  <c r="ZP59"/>
  <c r="ZP58"/>
  <c r="ZP57"/>
  <c r="ZP56"/>
  <c r="ZP55"/>
  <c r="ZP54"/>
  <c r="ZP53"/>
  <c r="ZP52"/>
  <c r="ZP51"/>
  <c r="ZP50"/>
  <c r="ZP49"/>
  <c r="ZP48"/>
  <c r="ZP47"/>
  <c r="ZP46"/>
  <c r="ZP45"/>
  <c r="ZP44"/>
  <c r="ZP43"/>
  <c r="ZP42"/>
  <c r="ZP41"/>
  <c r="ZP40"/>
  <c r="ZP39"/>
  <c r="ZP38"/>
  <c r="ZP37"/>
  <c r="ZP103" s="1"/>
  <c r="ZP104" s="1"/>
  <c r="ZP36"/>
  <c r="ZP35"/>
  <c r="ZP34"/>
  <c r="ZP33"/>
  <c r="ZP32"/>
  <c r="ZP31"/>
  <c r="ZP30"/>
  <c r="ZP29"/>
  <c r="ZP28"/>
  <c r="ZP27"/>
  <c r="ZP26"/>
  <c r="ZP25"/>
  <c r="ZP24"/>
  <c r="ZP23"/>
  <c r="ZP22"/>
  <c r="ZP21"/>
  <c r="ZP20"/>
  <c r="ZP19"/>
  <c r="ZP18"/>
  <c r="ZP17"/>
  <c r="ZP16"/>
  <c r="ZP15"/>
  <c r="ZP14"/>
  <c r="ZP13"/>
  <c r="ZP12"/>
  <c r="ZP11"/>
  <c r="ZP10"/>
  <c r="ZP9"/>
  <c r="ZP8"/>
  <c r="ZP7"/>
  <c r="ZI71"/>
  <c r="ZH69"/>
  <c r="ZH70" s="1"/>
  <c r="ZG69"/>
  <c r="ZG70" s="1"/>
  <c r="ZF69"/>
  <c r="ZF70" s="1"/>
  <c r="ZI68"/>
  <c r="ZI67"/>
  <c r="ZI66"/>
  <c r="ZI65"/>
  <c r="ZI64"/>
  <c r="ZI63"/>
  <c r="ZI62"/>
  <c r="ZI61"/>
  <c r="ZI60"/>
  <c r="ZI59"/>
  <c r="ZI58"/>
  <c r="ZI57"/>
  <c r="ZI56"/>
  <c r="ZI55"/>
  <c r="ZI54"/>
  <c r="ZI53"/>
  <c r="ZI52"/>
  <c r="ZI51"/>
  <c r="ZI50"/>
  <c r="ZI49"/>
  <c r="ZI48"/>
  <c r="ZI47"/>
  <c r="ZI46"/>
  <c r="ZI45"/>
  <c r="ZI44"/>
  <c r="ZI43"/>
  <c r="ZI42"/>
  <c r="ZI41"/>
  <c r="ZI40"/>
  <c r="ZI39"/>
  <c r="ZI38"/>
  <c r="ZI37"/>
  <c r="ZI103" s="1"/>
  <c r="ZI104" s="1"/>
  <c r="ZI36"/>
  <c r="ZI35"/>
  <c r="ZI34"/>
  <c r="ZI33"/>
  <c r="ZI32"/>
  <c r="ZI31"/>
  <c r="ZI30"/>
  <c r="ZI29"/>
  <c r="ZI28"/>
  <c r="ZI27"/>
  <c r="ZI26"/>
  <c r="ZI25"/>
  <c r="ZI24"/>
  <c r="ZI23"/>
  <c r="ZI22"/>
  <c r="ZI21"/>
  <c r="ZI20"/>
  <c r="ZI19"/>
  <c r="ZI18"/>
  <c r="ZI17"/>
  <c r="ZI16"/>
  <c r="ZI15"/>
  <c r="ZI14"/>
  <c r="ZI13"/>
  <c r="ZI12"/>
  <c r="ZI11"/>
  <c r="ZI10"/>
  <c r="ZI9"/>
  <c r="ZI8"/>
  <c r="ZI7"/>
  <c r="ZB71"/>
  <c r="ZA69"/>
  <c r="ZA70" s="1"/>
  <c r="YZ69"/>
  <c r="YZ70" s="1"/>
  <c r="YY69"/>
  <c r="YY70" s="1"/>
  <c r="ZB68"/>
  <c r="ZB67"/>
  <c r="ZB66"/>
  <c r="ZB65"/>
  <c r="ZB64"/>
  <c r="ZB63"/>
  <c r="ZB62"/>
  <c r="ZB61"/>
  <c r="ZB60"/>
  <c r="ZB59"/>
  <c r="ZB58"/>
  <c r="ZB57"/>
  <c r="ZB56"/>
  <c r="ZB55"/>
  <c r="ZB54"/>
  <c r="ZB53"/>
  <c r="ZB52"/>
  <c r="ZB51"/>
  <c r="ZB50"/>
  <c r="ZB49"/>
  <c r="ZB48"/>
  <c r="ZB47"/>
  <c r="ZB46"/>
  <c r="ZB45"/>
  <c r="ZB44"/>
  <c r="ZB43"/>
  <c r="ZB42"/>
  <c r="ZB41"/>
  <c r="ZB40"/>
  <c r="ZB39"/>
  <c r="ZB38"/>
  <c r="ZB37"/>
  <c r="ZB103" s="1"/>
  <c r="ZB104" s="1"/>
  <c r="ZB36"/>
  <c r="ZB35"/>
  <c r="ZB34"/>
  <c r="ZB33"/>
  <c r="ZB32"/>
  <c r="ZB31"/>
  <c r="ZB30"/>
  <c r="ZB29"/>
  <c r="ZB28"/>
  <c r="ZB27"/>
  <c r="ZB26"/>
  <c r="ZB25"/>
  <c r="ZB24"/>
  <c r="ZB23"/>
  <c r="ZB22"/>
  <c r="ZB21"/>
  <c r="ZB20"/>
  <c r="ZB19"/>
  <c r="ZB18"/>
  <c r="ZB17"/>
  <c r="ZB16"/>
  <c r="ZB15"/>
  <c r="ZB14"/>
  <c r="ZB13"/>
  <c r="ZB12"/>
  <c r="ZB11"/>
  <c r="ZB10"/>
  <c r="ZB9"/>
  <c r="ZB8"/>
  <c r="ZB7"/>
  <c r="YU71"/>
  <c r="YT69"/>
  <c r="YT70" s="1"/>
  <c r="YS69"/>
  <c r="YS70" s="1"/>
  <c r="YR69"/>
  <c r="YR70" s="1"/>
  <c r="YU68"/>
  <c r="YU67"/>
  <c r="YU66"/>
  <c r="YU65"/>
  <c r="YU64"/>
  <c r="YU63"/>
  <c r="YU62"/>
  <c r="YU61"/>
  <c r="YU60"/>
  <c r="YU59"/>
  <c r="YU58"/>
  <c r="YU57"/>
  <c r="YU56"/>
  <c r="YU55"/>
  <c r="YU54"/>
  <c r="YU53"/>
  <c r="YU52"/>
  <c r="YU51"/>
  <c r="YU50"/>
  <c r="YU49"/>
  <c r="YU48"/>
  <c r="YU47"/>
  <c r="YU46"/>
  <c r="YU45"/>
  <c r="YU44"/>
  <c r="YU43"/>
  <c r="YU42"/>
  <c r="YU41"/>
  <c r="YU40"/>
  <c r="YU39"/>
  <c r="YU38"/>
  <c r="YU37"/>
  <c r="YU103" s="1"/>
  <c r="YU104" s="1"/>
  <c r="YU36"/>
  <c r="YU35"/>
  <c r="YU34"/>
  <c r="YU33"/>
  <c r="YU32"/>
  <c r="YU31"/>
  <c r="YU30"/>
  <c r="YU29"/>
  <c r="YU28"/>
  <c r="YU27"/>
  <c r="YU26"/>
  <c r="YU25"/>
  <c r="YU24"/>
  <c r="YU23"/>
  <c r="YU22"/>
  <c r="YU21"/>
  <c r="YU20"/>
  <c r="YU19"/>
  <c r="YU18"/>
  <c r="YU17"/>
  <c r="YU16"/>
  <c r="YU15"/>
  <c r="YU14"/>
  <c r="YU13"/>
  <c r="YU12"/>
  <c r="YU11"/>
  <c r="YU10"/>
  <c r="YU9"/>
  <c r="YU8"/>
  <c r="YU7"/>
  <c r="YN71"/>
  <c r="YM69"/>
  <c r="YM70" s="1"/>
  <c r="YL69"/>
  <c r="YL70" s="1"/>
  <c r="YK69"/>
  <c r="YK70" s="1"/>
  <c r="YN68"/>
  <c r="YN67"/>
  <c r="YN66"/>
  <c r="YN65"/>
  <c r="YN64"/>
  <c r="YN63"/>
  <c r="YN62"/>
  <c r="YN61"/>
  <c r="YN60"/>
  <c r="YN59"/>
  <c r="YN58"/>
  <c r="YN57"/>
  <c r="YN56"/>
  <c r="YN55"/>
  <c r="YN54"/>
  <c r="YN53"/>
  <c r="YN52"/>
  <c r="YN51"/>
  <c r="YN50"/>
  <c r="YN49"/>
  <c r="YN48"/>
  <c r="YN47"/>
  <c r="YN46"/>
  <c r="YN45"/>
  <c r="YN44"/>
  <c r="YN43"/>
  <c r="YN42"/>
  <c r="YN41"/>
  <c r="YN40"/>
  <c r="YN39"/>
  <c r="YN38"/>
  <c r="YN37"/>
  <c r="YN103" s="1"/>
  <c r="YN104" s="1"/>
  <c r="YN36"/>
  <c r="YN35"/>
  <c r="YN34"/>
  <c r="YN33"/>
  <c r="YN32"/>
  <c r="YN31"/>
  <c r="YN30"/>
  <c r="YN29"/>
  <c r="YN28"/>
  <c r="YN27"/>
  <c r="YN26"/>
  <c r="YN25"/>
  <c r="YN24"/>
  <c r="YN23"/>
  <c r="YN22"/>
  <c r="YN21"/>
  <c r="YN20"/>
  <c r="YN19"/>
  <c r="YN18"/>
  <c r="YN17"/>
  <c r="YN16"/>
  <c r="YN15"/>
  <c r="YN14"/>
  <c r="YN13"/>
  <c r="YN12"/>
  <c r="YN11"/>
  <c r="YN10"/>
  <c r="YN9"/>
  <c r="YN8"/>
  <c r="YN7"/>
  <c r="XZ71"/>
  <c r="XY69"/>
  <c r="XY70" s="1"/>
  <c r="XX69"/>
  <c r="XX70" s="1"/>
  <c r="XW69"/>
  <c r="XW70" s="1"/>
  <c r="XZ68"/>
  <c r="XZ67"/>
  <c r="XZ66"/>
  <c r="XZ65"/>
  <c r="XZ64"/>
  <c r="XZ63"/>
  <c r="XZ62"/>
  <c r="XZ61"/>
  <c r="XZ60"/>
  <c r="XZ59"/>
  <c r="XZ58"/>
  <c r="XZ57"/>
  <c r="XZ56"/>
  <c r="XZ55"/>
  <c r="XZ54"/>
  <c r="XZ53"/>
  <c r="XZ52"/>
  <c r="XZ51"/>
  <c r="XZ50"/>
  <c r="XZ49"/>
  <c r="XZ48"/>
  <c r="XZ47"/>
  <c r="XZ46"/>
  <c r="XZ45"/>
  <c r="XZ44"/>
  <c r="XZ43"/>
  <c r="XZ42"/>
  <c r="XZ41"/>
  <c r="XZ40"/>
  <c r="XZ39"/>
  <c r="XZ38"/>
  <c r="XZ37"/>
  <c r="XZ103" s="1"/>
  <c r="XZ104" s="1"/>
  <c r="XZ36"/>
  <c r="XZ35"/>
  <c r="XZ34"/>
  <c r="XZ33"/>
  <c r="XZ32"/>
  <c r="XZ31"/>
  <c r="XZ30"/>
  <c r="XZ29"/>
  <c r="XZ28"/>
  <c r="XZ27"/>
  <c r="XZ26"/>
  <c r="XZ25"/>
  <c r="XZ24"/>
  <c r="XZ23"/>
  <c r="XZ22"/>
  <c r="XZ21"/>
  <c r="XZ20"/>
  <c r="XZ19"/>
  <c r="XZ18"/>
  <c r="XZ17"/>
  <c r="XZ16"/>
  <c r="XZ15"/>
  <c r="XZ14"/>
  <c r="XZ13"/>
  <c r="XZ12"/>
  <c r="XZ11"/>
  <c r="XZ10"/>
  <c r="XZ9"/>
  <c r="XZ8"/>
  <c r="XZ7"/>
  <c r="XS71"/>
  <c r="XR69"/>
  <c r="XR70" s="1"/>
  <c r="XQ69"/>
  <c r="XQ70" s="1"/>
  <c r="XP69"/>
  <c r="XP70" s="1"/>
  <c r="XS68"/>
  <c r="XS67"/>
  <c r="XS66"/>
  <c r="XS65"/>
  <c r="XS64"/>
  <c r="XS63"/>
  <c r="XS62"/>
  <c r="XS61"/>
  <c r="XS60"/>
  <c r="XS59"/>
  <c r="XS58"/>
  <c r="XS57"/>
  <c r="XS56"/>
  <c r="XS55"/>
  <c r="XS54"/>
  <c r="XS53"/>
  <c r="XS52"/>
  <c r="XS51"/>
  <c r="XS50"/>
  <c r="XS49"/>
  <c r="XS48"/>
  <c r="XS47"/>
  <c r="XS46"/>
  <c r="XS45"/>
  <c r="XS44"/>
  <c r="XS43"/>
  <c r="XS42"/>
  <c r="XS41"/>
  <c r="XS40"/>
  <c r="XS39"/>
  <c r="XS38"/>
  <c r="XS37"/>
  <c r="XS103" s="1"/>
  <c r="XS104" s="1"/>
  <c r="XS36"/>
  <c r="XS35"/>
  <c r="XS34"/>
  <c r="XS33"/>
  <c r="XS32"/>
  <c r="XS31"/>
  <c r="XS30"/>
  <c r="XS29"/>
  <c r="XS28"/>
  <c r="XS27"/>
  <c r="XS26"/>
  <c r="XS25"/>
  <c r="XS24"/>
  <c r="XS23"/>
  <c r="XS22"/>
  <c r="XS21"/>
  <c r="XS20"/>
  <c r="XS19"/>
  <c r="XS18"/>
  <c r="XS17"/>
  <c r="XS16"/>
  <c r="XS15"/>
  <c r="XS14"/>
  <c r="XS13"/>
  <c r="XS12"/>
  <c r="XS11"/>
  <c r="XS10"/>
  <c r="XS9"/>
  <c r="XS8"/>
  <c r="XS7"/>
  <c r="XL71"/>
  <c r="XK69"/>
  <c r="XK70" s="1"/>
  <c r="XJ69"/>
  <c r="XJ70" s="1"/>
  <c r="XI69"/>
  <c r="XI70" s="1"/>
  <c r="XL68"/>
  <c r="XL67"/>
  <c r="XL66"/>
  <c r="XL65"/>
  <c r="XL64"/>
  <c r="XL63"/>
  <c r="XL62"/>
  <c r="XL61"/>
  <c r="XL60"/>
  <c r="XL59"/>
  <c r="XL58"/>
  <c r="XL57"/>
  <c r="XL56"/>
  <c r="XL55"/>
  <c r="XL54"/>
  <c r="XL53"/>
  <c r="XL52"/>
  <c r="XL51"/>
  <c r="XL50"/>
  <c r="XL49"/>
  <c r="XL48"/>
  <c r="XL47"/>
  <c r="XL46"/>
  <c r="XL45"/>
  <c r="XL44"/>
  <c r="XL43"/>
  <c r="XL42"/>
  <c r="XL41"/>
  <c r="XL40"/>
  <c r="XL39"/>
  <c r="XL38"/>
  <c r="XL37"/>
  <c r="XL103" s="1"/>
  <c r="XL104" s="1"/>
  <c r="XL36"/>
  <c r="XL35"/>
  <c r="XL34"/>
  <c r="XL33"/>
  <c r="XL32"/>
  <c r="XL31"/>
  <c r="XL30"/>
  <c r="XL29"/>
  <c r="XL28"/>
  <c r="XL27"/>
  <c r="XL26"/>
  <c r="XL25"/>
  <c r="XL24"/>
  <c r="XL23"/>
  <c r="XL22"/>
  <c r="XL21"/>
  <c r="XL20"/>
  <c r="XL19"/>
  <c r="XL18"/>
  <c r="XL17"/>
  <c r="XL16"/>
  <c r="XL15"/>
  <c r="XL14"/>
  <c r="XL13"/>
  <c r="XL12"/>
  <c r="XL11"/>
  <c r="XL10"/>
  <c r="XL9"/>
  <c r="XL8"/>
  <c r="XL7"/>
  <c r="XE71"/>
  <c r="XD69"/>
  <c r="XD70" s="1"/>
  <c r="XC69"/>
  <c r="XC70" s="1"/>
  <c r="XB69"/>
  <c r="XB70" s="1"/>
  <c r="XE68"/>
  <c r="XE67"/>
  <c r="XE66"/>
  <c r="XE65"/>
  <c r="XE64"/>
  <c r="XE63"/>
  <c r="XE62"/>
  <c r="XE61"/>
  <c r="XE60"/>
  <c r="XE59"/>
  <c r="XE58"/>
  <c r="XE57"/>
  <c r="XE56"/>
  <c r="XE55"/>
  <c r="XE54"/>
  <c r="XE53"/>
  <c r="XE52"/>
  <c r="XE51"/>
  <c r="XE50"/>
  <c r="XE49"/>
  <c r="XE48"/>
  <c r="XE47"/>
  <c r="XE46"/>
  <c r="XE45"/>
  <c r="XE44"/>
  <c r="XE43"/>
  <c r="XE42"/>
  <c r="XE41"/>
  <c r="XE40"/>
  <c r="XE39"/>
  <c r="XE38"/>
  <c r="XE37"/>
  <c r="XE103" s="1"/>
  <c r="XE104" s="1"/>
  <c r="XE36"/>
  <c r="XE35"/>
  <c r="XE34"/>
  <c r="XE33"/>
  <c r="XE32"/>
  <c r="XE31"/>
  <c r="XE30"/>
  <c r="XE29"/>
  <c r="XE28"/>
  <c r="XE27"/>
  <c r="XE26"/>
  <c r="XE25"/>
  <c r="XE24"/>
  <c r="XE23"/>
  <c r="XE22"/>
  <c r="XE21"/>
  <c r="XE20"/>
  <c r="XE19"/>
  <c r="XE18"/>
  <c r="XE17"/>
  <c r="XE16"/>
  <c r="XE15"/>
  <c r="XE14"/>
  <c r="XE13"/>
  <c r="XE12"/>
  <c r="XE11"/>
  <c r="XE10"/>
  <c r="XE9"/>
  <c r="XE8"/>
  <c r="XE7"/>
  <c r="WX71"/>
  <c r="WW69"/>
  <c r="WW70" s="1"/>
  <c r="WV69"/>
  <c r="WV70" s="1"/>
  <c r="WU69"/>
  <c r="WU70" s="1"/>
  <c r="WX68"/>
  <c r="WX67"/>
  <c r="WX66"/>
  <c r="WX65"/>
  <c r="WX64"/>
  <c r="WX63"/>
  <c r="WX62"/>
  <c r="WX61"/>
  <c r="WX60"/>
  <c r="WX59"/>
  <c r="WX58"/>
  <c r="WX57"/>
  <c r="WX56"/>
  <c r="WX55"/>
  <c r="WX54"/>
  <c r="WX53"/>
  <c r="WX52"/>
  <c r="WX51"/>
  <c r="WX50"/>
  <c r="WX49"/>
  <c r="WX48"/>
  <c r="WX47"/>
  <c r="WX46"/>
  <c r="WX45"/>
  <c r="WX44"/>
  <c r="WX43"/>
  <c r="WX42"/>
  <c r="WX41"/>
  <c r="WX40"/>
  <c r="WX39"/>
  <c r="WX38"/>
  <c r="WX37"/>
  <c r="WX103" s="1"/>
  <c r="WX104" s="1"/>
  <c r="WX36"/>
  <c r="WX35"/>
  <c r="WX34"/>
  <c r="WX33"/>
  <c r="WX32"/>
  <c r="WX31"/>
  <c r="WX30"/>
  <c r="WX29"/>
  <c r="WX28"/>
  <c r="WX27"/>
  <c r="WX26"/>
  <c r="WX25"/>
  <c r="WX24"/>
  <c r="WX23"/>
  <c r="WX22"/>
  <c r="WX21"/>
  <c r="WX20"/>
  <c r="WX19"/>
  <c r="WX18"/>
  <c r="WX17"/>
  <c r="WX16"/>
  <c r="WX15"/>
  <c r="WX14"/>
  <c r="WX13"/>
  <c r="WX12"/>
  <c r="WX11"/>
  <c r="WX10"/>
  <c r="WX9"/>
  <c r="WX8"/>
  <c r="WX7"/>
  <c r="WQ71"/>
  <c r="WP69"/>
  <c r="WP70" s="1"/>
  <c r="WO69"/>
  <c r="WO70" s="1"/>
  <c r="WN69"/>
  <c r="WN70" s="1"/>
  <c r="WQ68"/>
  <c r="WQ67"/>
  <c r="WQ66"/>
  <c r="WQ65"/>
  <c r="WQ64"/>
  <c r="WQ63"/>
  <c r="WQ62"/>
  <c r="WQ61"/>
  <c r="WQ60"/>
  <c r="WQ59"/>
  <c r="WQ58"/>
  <c r="WQ57"/>
  <c r="WQ56"/>
  <c r="WQ55"/>
  <c r="WQ54"/>
  <c r="WQ53"/>
  <c r="WQ52"/>
  <c r="WQ51"/>
  <c r="WQ50"/>
  <c r="WQ49"/>
  <c r="WQ48"/>
  <c r="WQ47"/>
  <c r="WQ46"/>
  <c r="WQ45"/>
  <c r="WQ44"/>
  <c r="WQ43"/>
  <c r="WQ42"/>
  <c r="WQ41"/>
  <c r="WQ40"/>
  <c r="WQ39"/>
  <c r="WQ38"/>
  <c r="WQ37"/>
  <c r="WQ103" s="1"/>
  <c r="WQ104" s="1"/>
  <c r="WQ36"/>
  <c r="WQ35"/>
  <c r="WQ34"/>
  <c r="WQ33"/>
  <c r="WQ32"/>
  <c r="WQ31"/>
  <c r="WQ30"/>
  <c r="WQ29"/>
  <c r="WQ28"/>
  <c r="WQ27"/>
  <c r="WQ26"/>
  <c r="WQ25"/>
  <c r="WQ24"/>
  <c r="WQ23"/>
  <c r="WQ22"/>
  <c r="WQ21"/>
  <c r="WQ20"/>
  <c r="WQ19"/>
  <c r="WQ18"/>
  <c r="WQ17"/>
  <c r="WQ16"/>
  <c r="WQ15"/>
  <c r="WQ14"/>
  <c r="WQ13"/>
  <c r="WQ12"/>
  <c r="WQ11"/>
  <c r="WQ10"/>
  <c r="WQ9"/>
  <c r="WQ8"/>
  <c r="WQ7"/>
  <c r="PX71"/>
  <c r="PW69"/>
  <c r="PW70" s="1"/>
  <c r="PV69"/>
  <c r="PV70" s="1"/>
  <c r="PU69"/>
  <c r="PU70" s="1"/>
  <c r="PX68"/>
  <c r="PX67"/>
  <c r="PX66"/>
  <c r="PX65"/>
  <c r="PX64"/>
  <c r="PX63"/>
  <c r="PX62"/>
  <c r="PX61"/>
  <c r="PX60"/>
  <c r="PX59"/>
  <c r="PX58"/>
  <c r="PX57"/>
  <c r="PX56"/>
  <c r="PX55"/>
  <c r="PX54"/>
  <c r="PX53"/>
  <c r="PX52"/>
  <c r="PX51"/>
  <c r="PX50"/>
  <c r="PX49"/>
  <c r="PX48"/>
  <c r="PX47"/>
  <c r="PX46"/>
  <c r="PX45"/>
  <c r="PX44"/>
  <c r="PX43"/>
  <c r="PX42"/>
  <c r="PX41"/>
  <c r="PX40"/>
  <c r="PX39"/>
  <c r="PX38"/>
  <c r="PX37"/>
  <c r="PX103" s="1"/>
  <c r="PX104" s="1"/>
  <c r="PX36"/>
  <c r="PX35"/>
  <c r="PX34"/>
  <c r="PX33"/>
  <c r="PX32"/>
  <c r="PX31"/>
  <c r="PX30"/>
  <c r="PX29"/>
  <c r="PX28"/>
  <c r="PX27"/>
  <c r="PX26"/>
  <c r="PX25"/>
  <c r="PX24"/>
  <c r="PX23"/>
  <c r="PX22"/>
  <c r="PX21"/>
  <c r="PX20"/>
  <c r="PX19"/>
  <c r="PX18"/>
  <c r="PX17"/>
  <c r="PX16"/>
  <c r="PX15"/>
  <c r="PX14"/>
  <c r="PX13"/>
  <c r="PX12"/>
  <c r="PX11"/>
  <c r="PX10"/>
  <c r="PX9"/>
  <c r="PX8"/>
  <c r="PX7"/>
  <c r="PQ71"/>
  <c r="PP69"/>
  <c r="PP70" s="1"/>
  <c r="PO69"/>
  <c r="PO70" s="1"/>
  <c r="PN69"/>
  <c r="PN70" s="1"/>
  <c r="PQ68"/>
  <c r="PQ67"/>
  <c r="PQ66"/>
  <c r="PQ65"/>
  <c r="PQ64"/>
  <c r="PQ63"/>
  <c r="PQ62"/>
  <c r="PQ61"/>
  <c r="PQ60"/>
  <c r="PQ59"/>
  <c r="PQ58"/>
  <c r="PQ57"/>
  <c r="PQ56"/>
  <c r="PQ55"/>
  <c r="PQ54"/>
  <c r="PQ53"/>
  <c r="PQ52"/>
  <c r="PQ51"/>
  <c r="PQ50"/>
  <c r="PQ49"/>
  <c r="PQ48"/>
  <c r="PQ47"/>
  <c r="PQ46"/>
  <c r="PQ45"/>
  <c r="PQ44"/>
  <c r="PQ43"/>
  <c r="PQ42"/>
  <c r="PQ41"/>
  <c r="PQ40"/>
  <c r="PQ39"/>
  <c r="PQ38"/>
  <c r="PQ37"/>
  <c r="PQ103" s="1"/>
  <c r="PQ104" s="1"/>
  <c r="PQ36"/>
  <c r="PQ35"/>
  <c r="PQ34"/>
  <c r="PQ33"/>
  <c r="PQ32"/>
  <c r="PQ31"/>
  <c r="PQ30"/>
  <c r="PQ29"/>
  <c r="PQ28"/>
  <c r="PQ27"/>
  <c r="PQ26"/>
  <c r="PQ25"/>
  <c r="PQ24"/>
  <c r="PQ23"/>
  <c r="PQ22"/>
  <c r="PQ21"/>
  <c r="PQ20"/>
  <c r="PQ19"/>
  <c r="PQ18"/>
  <c r="PQ17"/>
  <c r="PQ16"/>
  <c r="PQ15"/>
  <c r="PQ14"/>
  <c r="PQ13"/>
  <c r="PQ12"/>
  <c r="PQ11"/>
  <c r="PQ10"/>
  <c r="PQ9"/>
  <c r="PQ8"/>
  <c r="PQ7"/>
  <c r="PJ71"/>
  <c r="PI69"/>
  <c r="PI70" s="1"/>
  <c r="PH69"/>
  <c r="PH70" s="1"/>
  <c r="PG69"/>
  <c r="PG70" s="1"/>
  <c r="PJ68"/>
  <c r="PJ67"/>
  <c r="PJ66"/>
  <c r="PJ65"/>
  <c r="PJ64"/>
  <c r="PJ63"/>
  <c r="PJ62"/>
  <c r="PJ61"/>
  <c r="PJ60"/>
  <c r="PJ59"/>
  <c r="PJ58"/>
  <c r="PJ57"/>
  <c r="PJ56"/>
  <c r="PJ55"/>
  <c r="PJ54"/>
  <c r="PJ53"/>
  <c r="PJ52"/>
  <c r="PJ51"/>
  <c r="PJ50"/>
  <c r="PJ49"/>
  <c r="PJ48"/>
  <c r="PJ47"/>
  <c r="PJ46"/>
  <c r="PJ45"/>
  <c r="PJ44"/>
  <c r="PJ43"/>
  <c r="PJ42"/>
  <c r="PJ41"/>
  <c r="PJ40"/>
  <c r="PJ39"/>
  <c r="PJ38"/>
  <c r="PJ37"/>
  <c r="PJ103" s="1"/>
  <c r="PJ104" s="1"/>
  <c r="PJ36"/>
  <c r="PJ35"/>
  <c r="PJ34"/>
  <c r="PJ33"/>
  <c r="PJ32"/>
  <c r="PJ31"/>
  <c r="PJ30"/>
  <c r="PJ29"/>
  <c r="PJ28"/>
  <c r="PJ27"/>
  <c r="PJ26"/>
  <c r="PJ25"/>
  <c r="PJ24"/>
  <c r="PJ23"/>
  <c r="PJ22"/>
  <c r="PJ21"/>
  <c r="PJ20"/>
  <c r="PJ19"/>
  <c r="PJ18"/>
  <c r="PJ17"/>
  <c r="PJ16"/>
  <c r="PJ15"/>
  <c r="PJ14"/>
  <c r="PJ13"/>
  <c r="PJ12"/>
  <c r="PJ11"/>
  <c r="PJ10"/>
  <c r="PJ9"/>
  <c r="PJ8"/>
  <c r="PJ7"/>
  <c r="PC71"/>
  <c r="PB69"/>
  <c r="PB70" s="1"/>
  <c r="PA69"/>
  <c r="PA70" s="1"/>
  <c r="OZ69"/>
  <c r="OZ70" s="1"/>
  <c r="PC68"/>
  <c r="PC67"/>
  <c r="PC66"/>
  <c r="PC65"/>
  <c r="PC64"/>
  <c r="PC63"/>
  <c r="PC62"/>
  <c r="PC61"/>
  <c r="PC60"/>
  <c r="PC59"/>
  <c r="PC58"/>
  <c r="PC57"/>
  <c r="PC56"/>
  <c r="PC55"/>
  <c r="PC54"/>
  <c r="PC53"/>
  <c r="PC52"/>
  <c r="PC51"/>
  <c r="PC50"/>
  <c r="PC49"/>
  <c r="PC48"/>
  <c r="PC47"/>
  <c r="PC46"/>
  <c r="PC45"/>
  <c r="PC44"/>
  <c r="PC43"/>
  <c r="PC42"/>
  <c r="PC41"/>
  <c r="PC40"/>
  <c r="PC39"/>
  <c r="PC38"/>
  <c r="PC37"/>
  <c r="PC103" s="1"/>
  <c r="PC104" s="1"/>
  <c r="PC36"/>
  <c r="PC35"/>
  <c r="PC34"/>
  <c r="PC33"/>
  <c r="PC32"/>
  <c r="PC31"/>
  <c r="PC30"/>
  <c r="PC29"/>
  <c r="PC28"/>
  <c r="PC27"/>
  <c r="PC26"/>
  <c r="PC25"/>
  <c r="PC24"/>
  <c r="PC23"/>
  <c r="PC22"/>
  <c r="PC21"/>
  <c r="PC20"/>
  <c r="PC19"/>
  <c r="PC18"/>
  <c r="PC17"/>
  <c r="PC16"/>
  <c r="PC15"/>
  <c r="PC14"/>
  <c r="PC13"/>
  <c r="PC12"/>
  <c r="PC11"/>
  <c r="PC10"/>
  <c r="PC9"/>
  <c r="PC8"/>
  <c r="PC7"/>
  <c r="OV71"/>
  <c r="OU69"/>
  <c r="OU70" s="1"/>
  <c r="OT69"/>
  <c r="OT70" s="1"/>
  <c r="OS69"/>
  <c r="OS70" s="1"/>
  <c r="OV68"/>
  <c r="OV67"/>
  <c r="OV66"/>
  <c r="OV65"/>
  <c r="OV64"/>
  <c r="OV63"/>
  <c r="OV62"/>
  <c r="OV61"/>
  <c r="OV60"/>
  <c r="OV59"/>
  <c r="OV58"/>
  <c r="OV57"/>
  <c r="OV56"/>
  <c r="OV55"/>
  <c r="OV54"/>
  <c r="OV53"/>
  <c r="OV52"/>
  <c r="OV51"/>
  <c r="OV50"/>
  <c r="OV49"/>
  <c r="OV48"/>
  <c r="OV47"/>
  <c r="OV46"/>
  <c r="OV45"/>
  <c r="OV44"/>
  <c r="OV43"/>
  <c r="OV42"/>
  <c r="OV41"/>
  <c r="OV40"/>
  <c r="OV39"/>
  <c r="OV38"/>
  <c r="OV37"/>
  <c r="OV103" s="1"/>
  <c r="OV104" s="1"/>
  <c r="OV36"/>
  <c r="OV35"/>
  <c r="OV34"/>
  <c r="OV33"/>
  <c r="OV32"/>
  <c r="OV31"/>
  <c r="OV30"/>
  <c r="OV29"/>
  <c r="OV28"/>
  <c r="OV27"/>
  <c r="OV26"/>
  <c r="OV25"/>
  <c r="OV24"/>
  <c r="OV23"/>
  <c r="OV22"/>
  <c r="OV21"/>
  <c r="OV20"/>
  <c r="OV19"/>
  <c r="OV18"/>
  <c r="OV17"/>
  <c r="OV16"/>
  <c r="OV15"/>
  <c r="OV14"/>
  <c r="OV13"/>
  <c r="OV12"/>
  <c r="OV11"/>
  <c r="OV10"/>
  <c r="OV9"/>
  <c r="OV8"/>
  <c r="OV7"/>
  <c r="OO71"/>
  <c r="ON69"/>
  <c r="ON70" s="1"/>
  <c r="OM69"/>
  <c r="OM70" s="1"/>
  <c r="OL69"/>
  <c r="OL70" s="1"/>
  <c r="OO68"/>
  <c r="OO67"/>
  <c r="OO66"/>
  <c r="OO65"/>
  <c r="OO64"/>
  <c r="OO63"/>
  <c r="OO62"/>
  <c r="OO61"/>
  <c r="OO60"/>
  <c r="OO59"/>
  <c r="OO58"/>
  <c r="OO57"/>
  <c r="OO56"/>
  <c r="OO55"/>
  <c r="OO54"/>
  <c r="OO53"/>
  <c r="OO52"/>
  <c r="OO51"/>
  <c r="OO50"/>
  <c r="OO49"/>
  <c r="OO48"/>
  <c r="OO47"/>
  <c r="OO46"/>
  <c r="OO45"/>
  <c r="OO44"/>
  <c r="OO43"/>
  <c r="OO42"/>
  <c r="OO41"/>
  <c r="OO40"/>
  <c r="OO39"/>
  <c r="OO38"/>
  <c r="OO37"/>
  <c r="OO103" s="1"/>
  <c r="OO104" s="1"/>
  <c r="OO36"/>
  <c r="OO35"/>
  <c r="OO34"/>
  <c r="OO33"/>
  <c r="OO32"/>
  <c r="OO31"/>
  <c r="OO30"/>
  <c r="OO29"/>
  <c r="OO28"/>
  <c r="OO27"/>
  <c r="OO26"/>
  <c r="OO25"/>
  <c r="OO24"/>
  <c r="OO23"/>
  <c r="OO22"/>
  <c r="OO21"/>
  <c r="OO20"/>
  <c r="OO19"/>
  <c r="OO18"/>
  <c r="OO17"/>
  <c r="OO16"/>
  <c r="OO15"/>
  <c r="OO14"/>
  <c r="OO13"/>
  <c r="OO12"/>
  <c r="OO11"/>
  <c r="OO10"/>
  <c r="OO9"/>
  <c r="OO8"/>
  <c r="OO7"/>
  <c r="OH71"/>
  <c r="OG69"/>
  <c r="OG70" s="1"/>
  <c r="OF69"/>
  <c r="OF70" s="1"/>
  <c r="OE69"/>
  <c r="OE70" s="1"/>
  <c r="OH68"/>
  <c r="OH67"/>
  <c r="OH66"/>
  <c r="OH65"/>
  <c r="OH64"/>
  <c r="OH63"/>
  <c r="OH62"/>
  <c r="OH61"/>
  <c r="OH60"/>
  <c r="OH59"/>
  <c r="OH58"/>
  <c r="OH57"/>
  <c r="OH56"/>
  <c r="OH55"/>
  <c r="OH54"/>
  <c r="OH53"/>
  <c r="OH52"/>
  <c r="OH51"/>
  <c r="OH50"/>
  <c r="OH49"/>
  <c r="OH48"/>
  <c r="OH47"/>
  <c r="OH46"/>
  <c r="OH45"/>
  <c r="OH44"/>
  <c r="OH43"/>
  <c r="OH42"/>
  <c r="OH41"/>
  <c r="OH40"/>
  <c r="OH39"/>
  <c r="OH38"/>
  <c r="OH37"/>
  <c r="OH103" s="1"/>
  <c r="OH104" s="1"/>
  <c r="OH36"/>
  <c r="OH35"/>
  <c r="OH34"/>
  <c r="OH33"/>
  <c r="OH32"/>
  <c r="OH31"/>
  <c r="OH30"/>
  <c r="OH29"/>
  <c r="OH28"/>
  <c r="OH27"/>
  <c r="OH26"/>
  <c r="OH25"/>
  <c r="OH24"/>
  <c r="OH23"/>
  <c r="OH22"/>
  <c r="OH21"/>
  <c r="OH20"/>
  <c r="OH19"/>
  <c r="OH18"/>
  <c r="OH17"/>
  <c r="OH16"/>
  <c r="OH15"/>
  <c r="OH14"/>
  <c r="OH13"/>
  <c r="OH12"/>
  <c r="OH11"/>
  <c r="OH10"/>
  <c r="OH9"/>
  <c r="OH8"/>
  <c r="OH7"/>
  <c r="OA71"/>
  <c r="NZ69"/>
  <c r="NZ70" s="1"/>
  <c r="NY69"/>
  <c r="NY70" s="1"/>
  <c r="NX69"/>
  <c r="NX70" s="1"/>
  <c r="OA68"/>
  <c r="OA67"/>
  <c r="OA66"/>
  <c r="OA65"/>
  <c r="OA64"/>
  <c r="OA63"/>
  <c r="OA62"/>
  <c r="OA61"/>
  <c r="OA60"/>
  <c r="OA59"/>
  <c r="OA58"/>
  <c r="OA57"/>
  <c r="OA56"/>
  <c r="OA55"/>
  <c r="OA54"/>
  <c r="OA53"/>
  <c r="OA52"/>
  <c r="OA51"/>
  <c r="OA50"/>
  <c r="OA49"/>
  <c r="OA48"/>
  <c r="OA47"/>
  <c r="OA46"/>
  <c r="OA45"/>
  <c r="OA44"/>
  <c r="OA43"/>
  <c r="OA42"/>
  <c r="OA41"/>
  <c r="OA40"/>
  <c r="OA39"/>
  <c r="OA38"/>
  <c r="OA37"/>
  <c r="OA103" s="1"/>
  <c r="OA104" s="1"/>
  <c r="OA36"/>
  <c r="OA35"/>
  <c r="OA34"/>
  <c r="OA33"/>
  <c r="OA32"/>
  <c r="OA31"/>
  <c r="OA30"/>
  <c r="OA29"/>
  <c r="OA28"/>
  <c r="OA27"/>
  <c r="OA26"/>
  <c r="OA25"/>
  <c r="OA24"/>
  <c r="OA23"/>
  <c r="OA22"/>
  <c r="OA21"/>
  <c r="OA20"/>
  <c r="OA19"/>
  <c r="OA18"/>
  <c r="OA17"/>
  <c r="OA16"/>
  <c r="OA15"/>
  <c r="OA14"/>
  <c r="OA13"/>
  <c r="OA12"/>
  <c r="OA11"/>
  <c r="OA10"/>
  <c r="OA9"/>
  <c r="OA8"/>
  <c r="OA7"/>
  <c r="NT71"/>
  <c r="NS69"/>
  <c r="NS70" s="1"/>
  <c r="NR69"/>
  <c r="NR70" s="1"/>
  <c r="NQ69"/>
  <c r="NQ70" s="1"/>
  <c r="NT68"/>
  <c r="NT67"/>
  <c r="NT66"/>
  <c r="NT65"/>
  <c r="NT64"/>
  <c r="NT63"/>
  <c r="NT62"/>
  <c r="NT61"/>
  <c r="NT60"/>
  <c r="NT59"/>
  <c r="NT58"/>
  <c r="NT57"/>
  <c r="NT56"/>
  <c r="NT55"/>
  <c r="NT54"/>
  <c r="NT53"/>
  <c r="NT52"/>
  <c r="NT51"/>
  <c r="NT50"/>
  <c r="NT49"/>
  <c r="NT48"/>
  <c r="NT47"/>
  <c r="NT46"/>
  <c r="NT45"/>
  <c r="NT44"/>
  <c r="NT43"/>
  <c r="NT42"/>
  <c r="NT41"/>
  <c r="NT40"/>
  <c r="NT39"/>
  <c r="NT38"/>
  <c r="NT37"/>
  <c r="NT103" s="1"/>
  <c r="NT104" s="1"/>
  <c r="NT36"/>
  <c r="NT35"/>
  <c r="NT34"/>
  <c r="NT33"/>
  <c r="NT32"/>
  <c r="NT31"/>
  <c r="NT30"/>
  <c r="NT29"/>
  <c r="NT28"/>
  <c r="NT27"/>
  <c r="NT26"/>
  <c r="NT25"/>
  <c r="NT24"/>
  <c r="NT23"/>
  <c r="NT22"/>
  <c r="NT21"/>
  <c r="NT20"/>
  <c r="NT19"/>
  <c r="NT18"/>
  <c r="NT17"/>
  <c r="NT16"/>
  <c r="NT15"/>
  <c r="NT14"/>
  <c r="NT13"/>
  <c r="NT12"/>
  <c r="NT11"/>
  <c r="NT10"/>
  <c r="NT9"/>
  <c r="NT8"/>
  <c r="NT7"/>
  <c r="NM71"/>
  <c r="NL69"/>
  <c r="NL70" s="1"/>
  <c r="NK69"/>
  <c r="NK70" s="1"/>
  <c r="NJ69"/>
  <c r="NJ70" s="1"/>
  <c r="NM68"/>
  <c r="NM67"/>
  <c r="NM66"/>
  <c r="NM65"/>
  <c r="NM64"/>
  <c r="NM63"/>
  <c r="NM62"/>
  <c r="NM61"/>
  <c r="NM60"/>
  <c r="NM59"/>
  <c r="NM58"/>
  <c r="NM57"/>
  <c r="NM56"/>
  <c r="NM55"/>
  <c r="NM54"/>
  <c r="NM53"/>
  <c r="NM52"/>
  <c r="NM51"/>
  <c r="NM50"/>
  <c r="NM49"/>
  <c r="NM48"/>
  <c r="NM47"/>
  <c r="NM46"/>
  <c r="NM45"/>
  <c r="NM44"/>
  <c r="NM43"/>
  <c r="NM42"/>
  <c r="NM41"/>
  <c r="NM40"/>
  <c r="NM39"/>
  <c r="NM38"/>
  <c r="NM37"/>
  <c r="NM103" s="1"/>
  <c r="NM104" s="1"/>
  <c r="NM36"/>
  <c r="NM35"/>
  <c r="NM34"/>
  <c r="NM33"/>
  <c r="NM32"/>
  <c r="NM31"/>
  <c r="NM30"/>
  <c r="NM29"/>
  <c r="NM28"/>
  <c r="NM27"/>
  <c r="NM26"/>
  <c r="NM25"/>
  <c r="NM24"/>
  <c r="NM23"/>
  <c r="NM22"/>
  <c r="NM21"/>
  <c r="NM20"/>
  <c r="NM19"/>
  <c r="NM18"/>
  <c r="NM17"/>
  <c r="NM16"/>
  <c r="NM15"/>
  <c r="NM14"/>
  <c r="NM13"/>
  <c r="NM12"/>
  <c r="NM11"/>
  <c r="NM10"/>
  <c r="NM9"/>
  <c r="NM8"/>
  <c r="NM7"/>
  <c r="NF71"/>
  <c r="NE69"/>
  <c r="NE70" s="1"/>
  <c r="ND69"/>
  <c r="ND70" s="1"/>
  <c r="NC69"/>
  <c r="NC70" s="1"/>
  <c r="NF68"/>
  <c r="NF67"/>
  <c r="NF66"/>
  <c r="NF65"/>
  <c r="NF64"/>
  <c r="NF63"/>
  <c r="NF62"/>
  <c r="NF61"/>
  <c r="NF60"/>
  <c r="NF59"/>
  <c r="NF58"/>
  <c r="NF57"/>
  <c r="NF56"/>
  <c r="NF55"/>
  <c r="NF54"/>
  <c r="NF53"/>
  <c r="NF52"/>
  <c r="NF51"/>
  <c r="NF50"/>
  <c r="NF49"/>
  <c r="NF48"/>
  <c r="NF47"/>
  <c r="NF46"/>
  <c r="NF45"/>
  <c r="NF44"/>
  <c r="NF43"/>
  <c r="NF42"/>
  <c r="NF41"/>
  <c r="NF40"/>
  <c r="NF39"/>
  <c r="NF38"/>
  <c r="NF37"/>
  <c r="NF103" s="1"/>
  <c r="NF104" s="1"/>
  <c r="NF36"/>
  <c r="NF35"/>
  <c r="NF34"/>
  <c r="NF33"/>
  <c r="NF32"/>
  <c r="NF31"/>
  <c r="NF30"/>
  <c r="NF29"/>
  <c r="NF28"/>
  <c r="NF27"/>
  <c r="NF26"/>
  <c r="NF25"/>
  <c r="NF24"/>
  <c r="NF23"/>
  <c r="NF22"/>
  <c r="NF21"/>
  <c r="NF20"/>
  <c r="NF19"/>
  <c r="NF18"/>
  <c r="NF17"/>
  <c r="NF16"/>
  <c r="NF15"/>
  <c r="NF14"/>
  <c r="NF13"/>
  <c r="NF12"/>
  <c r="NF11"/>
  <c r="NF10"/>
  <c r="NF9"/>
  <c r="NF8"/>
  <c r="NF7"/>
  <c r="MY71"/>
  <c r="MX69"/>
  <c r="MX70" s="1"/>
  <c r="MW69"/>
  <c r="MW70" s="1"/>
  <c r="MV69"/>
  <c r="MV70" s="1"/>
  <c r="MY68"/>
  <c r="MY67"/>
  <c r="MY66"/>
  <c r="MY65"/>
  <c r="MY64"/>
  <c r="MY63"/>
  <c r="MY62"/>
  <c r="MY61"/>
  <c r="MY60"/>
  <c r="MY59"/>
  <c r="MY58"/>
  <c r="MY57"/>
  <c r="MY56"/>
  <c r="MY55"/>
  <c r="MY54"/>
  <c r="MY53"/>
  <c r="MY52"/>
  <c r="MY51"/>
  <c r="MY50"/>
  <c r="MY49"/>
  <c r="MY48"/>
  <c r="MY47"/>
  <c r="MY46"/>
  <c r="MY45"/>
  <c r="MY44"/>
  <c r="MY43"/>
  <c r="MY42"/>
  <c r="MY41"/>
  <c r="MY40"/>
  <c r="MY39"/>
  <c r="MY38"/>
  <c r="MY37"/>
  <c r="MY103" s="1"/>
  <c r="MY104" s="1"/>
  <c r="MY36"/>
  <c r="MY35"/>
  <c r="MY34"/>
  <c r="MY33"/>
  <c r="MY32"/>
  <c r="MY31"/>
  <c r="MY30"/>
  <c r="MY29"/>
  <c r="MY28"/>
  <c r="MY27"/>
  <c r="MY26"/>
  <c r="MY25"/>
  <c r="MY24"/>
  <c r="MY23"/>
  <c r="MY22"/>
  <c r="MY21"/>
  <c r="MY20"/>
  <c r="MY19"/>
  <c r="MY18"/>
  <c r="MY17"/>
  <c r="MY16"/>
  <c r="MY15"/>
  <c r="MY14"/>
  <c r="MY13"/>
  <c r="MY12"/>
  <c r="MY11"/>
  <c r="MY10"/>
  <c r="MY9"/>
  <c r="MY8"/>
  <c r="MY7"/>
  <c r="MR71"/>
  <c r="MQ69"/>
  <c r="MQ70" s="1"/>
  <c r="MP69"/>
  <c r="MP70" s="1"/>
  <c r="MO69"/>
  <c r="MO70" s="1"/>
  <c r="MR68"/>
  <c r="MR67"/>
  <c r="MR66"/>
  <c r="MR65"/>
  <c r="MR64"/>
  <c r="MR63"/>
  <c r="MR62"/>
  <c r="MR61"/>
  <c r="MR60"/>
  <c r="MR59"/>
  <c r="MR58"/>
  <c r="MR57"/>
  <c r="MR56"/>
  <c r="MR55"/>
  <c r="MR54"/>
  <c r="MR53"/>
  <c r="MR52"/>
  <c r="MR51"/>
  <c r="MR50"/>
  <c r="MR49"/>
  <c r="MR48"/>
  <c r="MR47"/>
  <c r="MR46"/>
  <c r="MR45"/>
  <c r="MR44"/>
  <c r="MR43"/>
  <c r="MR42"/>
  <c r="MR41"/>
  <c r="MR40"/>
  <c r="MR39"/>
  <c r="MR38"/>
  <c r="MR37"/>
  <c r="MR103" s="1"/>
  <c r="MR104" s="1"/>
  <c r="MR36"/>
  <c r="MR35"/>
  <c r="MR34"/>
  <c r="MR33"/>
  <c r="MR32"/>
  <c r="MR31"/>
  <c r="MR30"/>
  <c r="MR29"/>
  <c r="MR28"/>
  <c r="MR27"/>
  <c r="MR26"/>
  <c r="MR25"/>
  <c r="MR24"/>
  <c r="MR23"/>
  <c r="MR22"/>
  <c r="MR21"/>
  <c r="MR20"/>
  <c r="MR19"/>
  <c r="MR18"/>
  <c r="MR17"/>
  <c r="MR16"/>
  <c r="MR15"/>
  <c r="MR14"/>
  <c r="MR13"/>
  <c r="MR12"/>
  <c r="MR11"/>
  <c r="MR10"/>
  <c r="MR9"/>
  <c r="MR8"/>
  <c r="MR7"/>
  <c r="MK71"/>
  <c r="MJ69"/>
  <c r="MJ70" s="1"/>
  <c r="MI69"/>
  <c r="MI70" s="1"/>
  <c r="MH69"/>
  <c r="MH70" s="1"/>
  <c r="MK68"/>
  <c r="MK67"/>
  <c r="MK66"/>
  <c r="MK65"/>
  <c r="MK64"/>
  <c r="MK63"/>
  <c r="MK62"/>
  <c r="MK61"/>
  <c r="MK60"/>
  <c r="MK59"/>
  <c r="MK58"/>
  <c r="MK57"/>
  <c r="MK56"/>
  <c r="MK55"/>
  <c r="MK54"/>
  <c r="MK53"/>
  <c r="MK52"/>
  <c r="MK51"/>
  <c r="MK50"/>
  <c r="MK49"/>
  <c r="MK48"/>
  <c r="MK47"/>
  <c r="MK46"/>
  <c r="MK45"/>
  <c r="MK44"/>
  <c r="MK43"/>
  <c r="MK42"/>
  <c r="MK41"/>
  <c r="MK40"/>
  <c r="MK39"/>
  <c r="MK38"/>
  <c r="MK37"/>
  <c r="MK103" s="1"/>
  <c r="MK104" s="1"/>
  <c r="MK36"/>
  <c r="MK35"/>
  <c r="MK34"/>
  <c r="MK33"/>
  <c r="MK32"/>
  <c r="MK31"/>
  <c r="MK30"/>
  <c r="MK29"/>
  <c r="MK28"/>
  <c r="MK27"/>
  <c r="MK26"/>
  <c r="MK25"/>
  <c r="MK24"/>
  <c r="MK23"/>
  <c r="MK22"/>
  <c r="MK21"/>
  <c r="MK20"/>
  <c r="MK19"/>
  <c r="MK18"/>
  <c r="MK17"/>
  <c r="MK16"/>
  <c r="MK15"/>
  <c r="MK14"/>
  <c r="MK13"/>
  <c r="MK12"/>
  <c r="MK11"/>
  <c r="MK10"/>
  <c r="MK9"/>
  <c r="MK8"/>
  <c r="MK7"/>
  <c r="MD71"/>
  <c r="MC69"/>
  <c r="MC70" s="1"/>
  <c r="MB69"/>
  <c r="MB70" s="1"/>
  <c r="MA69"/>
  <c r="MA70" s="1"/>
  <c r="MD68"/>
  <c r="MD67"/>
  <c r="MD66"/>
  <c r="MD65"/>
  <c r="MD64"/>
  <c r="MD63"/>
  <c r="MD62"/>
  <c r="MD61"/>
  <c r="MD60"/>
  <c r="MD59"/>
  <c r="MD58"/>
  <c r="MD57"/>
  <c r="MD56"/>
  <c r="MD55"/>
  <c r="MD54"/>
  <c r="MD53"/>
  <c r="MD52"/>
  <c r="MD51"/>
  <c r="MD50"/>
  <c r="MD49"/>
  <c r="MD48"/>
  <c r="MD47"/>
  <c r="MD46"/>
  <c r="MD45"/>
  <c r="MD44"/>
  <c r="MD43"/>
  <c r="MD42"/>
  <c r="MD41"/>
  <c r="MD40"/>
  <c r="MD39"/>
  <c r="MD38"/>
  <c r="MD37"/>
  <c r="MD103" s="1"/>
  <c r="MD104" s="1"/>
  <c r="MD36"/>
  <c r="MD35"/>
  <c r="MD34"/>
  <c r="MD33"/>
  <c r="MD32"/>
  <c r="MD31"/>
  <c r="MD30"/>
  <c r="MD29"/>
  <c r="MD28"/>
  <c r="MD27"/>
  <c r="MD26"/>
  <c r="MD25"/>
  <c r="MD24"/>
  <c r="MD23"/>
  <c r="MD22"/>
  <c r="MD21"/>
  <c r="MD20"/>
  <c r="MD19"/>
  <c r="MD18"/>
  <c r="MD17"/>
  <c r="MD16"/>
  <c r="MD15"/>
  <c r="MD14"/>
  <c r="MD13"/>
  <c r="MD12"/>
  <c r="MD11"/>
  <c r="MD10"/>
  <c r="MD9"/>
  <c r="MD8"/>
  <c r="MD7"/>
  <c r="LW71"/>
  <c r="LV69"/>
  <c r="LV70" s="1"/>
  <c r="LU69"/>
  <c r="LU70" s="1"/>
  <c r="LT69"/>
  <c r="LT70" s="1"/>
  <c r="LW68"/>
  <c r="LW67"/>
  <c r="LW66"/>
  <c r="LW65"/>
  <c r="LW64"/>
  <c r="LW63"/>
  <c r="LW62"/>
  <c r="LW61"/>
  <c r="LW60"/>
  <c r="LW59"/>
  <c r="LW58"/>
  <c r="LW57"/>
  <c r="LW56"/>
  <c r="LW55"/>
  <c r="LW54"/>
  <c r="LW53"/>
  <c r="LW52"/>
  <c r="LW51"/>
  <c r="LW50"/>
  <c r="LW49"/>
  <c r="LW48"/>
  <c r="LW47"/>
  <c r="LW46"/>
  <c r="LW45"/>
  <c r="LW44"/>
  <c r="LW43"/>
  <c r="LW42"/>
  <c r="LW41"/>
  <c r="LW40"/>
  <c r="LW39"/>
  <c r="LW38"/>
  <c r="LW37"/>
  <c r="LW103" s="1"/>
  <c r="LW104" s="1"/>
  <c r="LW36"/>
  <c r="LW35"/>
  <c r="LW34"/>
  <c r="LW33"/>
  <c r="LW32"/>
  <c r="LW31"/>
  <c r="LW30"/>
  <c r="LW29"/>
  <c r="LW28"/>
  <c r="LW27"/>
  <c r="LW26"/>
  <c r="LW25"/>
  <c r="LW24"/>
  <c r="LW23"/>
  <c r="LW22"/>
  <c r="LW21"/>
  <c r="LW20"/>
  <c r="LW19"/>
  <c r="LW18"/>
  <c r="LW17"/>
  <c r="LW16"/>
  <c r="LW15"/>
  <c r="LW14"/>
  <c r="LW13"/>
  <c r="LW12"/>
  <c r="LW11"/>
  <c r="LW10"/>
  <c r="LW9"/>
  <c r="LW8"/>
  <c r="LW7"/>
  <c r="LP71"/>
  <c r="LO69"/>
  <c r="LO70" s="1"/>
  <c r="LN69"/>
  <c r="LN70" s="1"/>
  <c r="LM69"/>
  <c r="LM70" s="1"/>
  <c r="LP68"/>
  <c r="LP67"/>
  <c r="LP66"/>
  <c r="LP65"/>
  <c r="LP64"/>
  <c r="LP63"/>
  <c r="LP62"/>
  <c r="LP61"/>
  <c r="LP60"/>
  <c r="LP59"/>
  <c r="LP58"/>
  <c r="LP57"/>
  <c r="LP56"/>
  <c r="LP55"/>
  <c r="LP54"/>
  <c r="LP53"/>
  <c r="LP52"/>
  <c r="LP51"/>
  <c r="LP50"/>
  <c r="LP49"/>
  <c r="LP48"/>
  <c r="LP47"/>
  <c r="LP46"/>
  <c r="LP45"/>
  <c r="LP44"/>
  <c r="LP43"/>
  <c r="LP42"/>
  <c r="LP41"/>
  <c r="LP40"/>
  <c r="LP39"/>
  <c r="LP38"/>
  <c r="LP37"/>
  <c r="LP103" s="1"/>
  <c r="LP104" s="1"/>
  <c r="LP36"/>
  <c r="LP35"/>
  <c r="LP34"/>
  <c r="LP33"/>
  <c r="LP32"/>
  <c r="LP31"/>
  <c r="LP30"/>
  <c r="LP29"/>
  <c r="LP28"/>
  <c r="LP27"/>
  <c r="LP26"/>
  <c r="LP25"/>
  <c r="LP24"/>
  <c r="LP23"/>
  <c r="LP22"/>
  <c r="LP21"/>
  <c r="LP20"/>
  <c r="LP19"/>
  <c r="LP18"/>
  <c r="LP17"/>
  <c r="LP16"/>
  <c r="LP15"/>
  <c r="LP14"/>
  <c r="LP13"/>
  <c r="LP12"/>
  <c r="LP11"/>
  <c r="LP10"/>
  <c r="LP9"/>
  <c r="LP8"/>
  <c r="LP7"/>
  <c r="LI71"/>
  <c r="LH69"/>
  <c r="LH70" s="1"/>
  <c r="LG69"/>
  <c r="LG70" s="1"/>
  <c r="LF69"/>
  <c r="LF70" s="1"/>
  <c r="LI68"/>
  <c r="LI67"/>
  <c r="LI66"/>
  <c r="LI65"/>
  <c r="LI64"/>
  <c r="LI63"/>
  <c r="LI62"/>
  <c r="LI61"/>
  <c r="LI60"/>
  <c r="LI59"/>
  <c r="LI58"/>
  <c r="LI57"/>
  <c r="LI56"/>
  <c r="LI55"/>
  <c r="LI54"/>
  <c r="LI53"/>
  <c r="LI52"/>
  <c r="LI51"/>
  <c r="LI50"/>
  <c r="LI49"/>
  <c r="LI48"/>
  <c r="LI47"/>
  <c r="LI46"/>
  <c r="LI45"/>
  <c r="LI44"/>
  <c r="LI43"/>
  <c r="LI42"/>
  <c r="LI41"/>
  <c r="LI40"/>
  <c r="LI39"/>
  <c r="LI38"/>
  <c r="LI37"/>
  <c r="LI103" s="1"/>
  <c r="LI104" s="1"/>
  <c r="LI36"/>
  <c r="LI35"/>
  <c r="LI34"/>
  <c r="LI33"/>
  <c r="LI32"/>
  <c r="LI31"/>
  <c r="LI30"/>
  <c r="LI29"/>
  <c r="LI28"/>
  <c r="LI27"/>
  <c r="LI26"/>
  <c r="LI25"/>
  <c r="LI24"/>
  <c r="LI23"/>
  <c r="LI22"/>
  <c r="LI21"/>
  <c r="LI20"/>
  <c r="LI19"/>
  <c r="LI18"/>
  <c r="LI17"/>
  <c r="LI16"/>
  <c r="LI15"/>
  <c r="LI14"/>
  <c r="LI13"/>
  <c r="LI12"/>
  <c r="LI11"/>
  <c r="LI10"/>
  <c r="LI9"/>
  <c r="LI8"/>
  <c r="LI7"/>
  <c r="LB71"/>
  <c r="LA69"/>
  <c r="LA70" s="1"/>
  <c r="KZ69"/>
  <c r="KZ70" s="1"/>
  <c r="KY69"/>
  <c r="KY70" s="1"/>
  <c r="LB68"/>
  <c r="LB67"/>
  <c r="LB66"/>
  <c r="LB65"/>
  <c r="LB64"/>
  <c r="LB63"/>
  <c r="LB62"/>
  <c r="LB61"/>
  <c r="LB60"/>
  <c r="LB59"/>
  <c r="LB58"/>
  <c r="LB57"/>
  <c r="LB56"/>
  <c r="LB55"/>
  <c r="LB54"/>
  <c r="LB53"/>
  <c r="LB52"/>
  <c r="LB51"/>
  <c r="LB50"/>
  <c r="LB49"/>
  <c r="LB48"/>
  <c r="LB47"/>
  <c r="LB46"/>
  <c r="LB45"/>
  <c r="LB44"/>
  <c r="LB43"/>
  <c r="LB42"/>
  <c r="LB41"/>
  <c r="LB40"/>
  <c r="LB39"/>
  <c r="LB38"/>
  <c r="LB37"/>
  <c r="LB103" s="1"/>
  <c r="LB104" s="1"/>
  <c r="LB36"/>
  <c r="LB35"/>
  <c r="LB34"/>
  <c r="LB33"/>
  <c r="LB32"/>
  <c r="LB31"/>
  <c r="LB30"/>
  <c r="LB29"/>
  <c r="LB28"/>
  <c r="LB27"/>
  <c r="LB26"/>
  <c r="LB25"/>
  <c r="LB24"/>
  <c r="LB23"/>
  <c r="LB22"/>
  <c r="LB21"/>
  <c r="LB20"/>
  <c r="LB19"/>
  <c r="LB18"/>
  <c r="LB17"/>
  <c r="LB16"/>
  <c r="LB15"/>
  <c r="LB14"/>
  <c r="LB13"/>
  <c r="LB12"/>
  <c r="LB11"/>
  <c r="LB10"/>
  <c r="LB9"/>
  <c r="LB8"/>
  <c r="LB7"/>
  <c r="KU71"/>
  <c r="KT69"/>
  <c r="KT70" s="1"/>
  <c r="KS69"/>
  <c r="KS70" s="1"/>
  <c r="KR69"/>
  <c r="KR70" s="1"/>
  <c r="KU68"/>
  <c r="KU67"/>
  <c r="KU66"/>
  <c r="KU65"/>
  <c r="KU64"/>
  <c r="KU63"/>
  <c r="KU62"/>
  <c r="KU61"/>
  <c r="KU60"/>
  <c r="KU59"/>
  <c r="KU58"/>
  <c r="KU57"/>
  <c r="KU56"/>
  <c r="KU55"/>
  <c r="KU54"/>
  <c r="KU53"/>
  <c r="KU52"/>
  <c r="KU51"/>
  <c r="KU50"/>
  <c r="KU49"/>
  <c r="KU48"/>
  <c r="KU47"/>
  <c r="KU46"/>
  <c r="KU45"/>
  <c r="KU44"/>
  <c r="KU43"/>
  <c r="KU42"/>
  <c r="KU41"/>
  <c r="KU40"/>
  <c r="KU39"/>
  <c r="KU38"/>
  <c r="KU37"/>
  <c r="KU103" s="1"/>
  <c r="KU104" s="1"/>
  <c r="KU36"/>
  <c r="KU35"/>
  <c r="KU34"/>
  <c r="KU33"/>
  <c r="KU32"/>
  <c r="KU31"/>
  <c r="KU30"/>
  <c r="KU29"/>
  <c r="KU28"/>
  <c r="KU27"/>
  <c r="KU26"/>
  <c r="KU25"/>
  <c r="KU24"/>
  <c r="KU23"/>
  <c r="KU22"/>
  <c r="KU21"/>
  <c r="KU20"/>
  <c r="KU19"/>
  <c r="KU18"/>
  <c r="KU17"/>
  <c r="KU16"/>
  <c r="KU15"/>
  <c r="KU14"/>
  <c r="KU13"/>
  <c r="KU12"/>
  <c r="KU11"/>
  <c r="KU10"/>
  <c r="KU9"/>
  <c r="KU8"/>
  <c r="KU7"/>
  <c r="KN71"/>
  <c r="KM69"/>
  <c r="KM70" s="1"/>
  <c r="KL69"/>
  <c r="KL70" s="1"/>
  <c r="KK69"/>
  <c r="KK70" s="1"/>
  <c r="KN68"/>
  <c r="KN67"/>
  <c r="KN66"/>
  <c r="KN65"/>
  <c r="KN64"/>
  <c r="KN63"/>
  <c r="KN62"/>
  <c r="KN61"/>
  <c r="KN60"/>
  <c r="KN59"/>
  <c r="KN58"/>
  <c r="KN57"/>
  <c r="KN56"/>
  <c r="KN55"/>
  <c r="KN54"/>
  <c r="KN53"/>
  <c r="KN52"/>
  <c r="KN51"/>
  <c r="KN50"/>
  <c r="KN49"/>
  <c r="KN48"/>
  <c r="KN47"/>
  <c r="KN46"/>
  <c r="KN45"/>
  <c r="KN44"/>
  <c r="KN43"/>
  <c r="KN42"/>
  <c r="KN41"/>
  <c r="KN40"/>
  <c r="KN39"/>
  <c r="KN38"/>
  <c r="KN37"/>
  <c r="KN103" s="1"/>
  <c r="KN104" s="1"/>
  <c r="KN36"/>
  <c r="KN35"/>
  <c r="KN34"/>
  <c r="KN33"/>
  <c r="KN32"/>
  <c r="KN31"/>
  <c r="KN30"/>
  <c r="KN29"/>
  <c r="KN28"/>
  <c r="KN27"/>
  <c r="KN26"/>
  <c r="KN25"/>
  <c r="KN24"/>
  <c r="KN23"/>
  <c r="KN22"/>
  <c r="KN21"/>
  <c r="KN20"/>
  <c r="KN19"/>
  <c r="KN18"/>
  <c r="KN17"/>
  <c r="KN16"/>
  <c r="KN15"/>
  <c r="KN14"/>
  <c r="KN13"/>
  <c r="KN12"/>
  <c r="KN11"/>
  <c r="KN10"/>
  <c r="KN9"/>
  <c r="KN8"/>
  <c r="KN7"/>
  <c r="KG71"/>
  <c r="KF69"/>
  <c r="KF70" s="1"/>
  <c r="KE69"/>
  <c r="KE70" s="1"/>
  <c r="KD69"/>
  <c r="KD70" s="1"/>
  <c r="KG68"/>
  <c r="KG67"/>
  <c r="KG66"/>
  <c r="KG65"/>
  <c r="KG64"/>
  <c r="KG63"/>
  <c r="KG62"/>
  <c r="KG61"/>
  <c r="KG60"/>
  <c r="KG59"/>
  <c r="KG58"/>
  <c r="KG57"/>
  <c r="KG56"/>
  <c r="KG55"/>
  <c r="KG54"/>
  <c r="KG53"/>
  <c r="KG52"/>
  <c r="KG51"/>
  <c r="KG50"/>
  <c r="KG49"/>
  <c r="KG48"/>
  <c r="KG47"/>
  <c r="KG46"/>
  <c r="KG45"/>
  <c r="KG44"/>
  <c r="KG43"/>
  <c r="KG42"/>
  <c r="KG41"/>
  <c r="KG40"/>
  <c r="KG39"/>
  <c r="KG38"/>
  <c r="KG37"/>
  <c r="KG103" s="1"/>
  <c r="KG104" s="1"/>
  <c r="KG36"/>
  <c r="KG35"/>
  <c r="KG34"/>
  <c r="KG33"/>
  <c r="KG32"/>
  <c r="KG31"/>
  <c r="KG30"/>
  <c r="KG29"/>
  <c r="KG28"/>
  <c r="KG27"/>
  <c r="KG26"/>
  <c r="KG25"/>
  <c r="KG24"/>
  <c r="KG23"/>
  <c r="KG22"/>
  <c r="KG21"/>
  <c r="KG20"/>
  <c r="KG19"/>
  <c r="KG18"/>
  <c r="KG17"/>
  <c r="KG16"/>
  <c r="KG15"/>
  <c r="KG14"/>
  <c r="KG13"/>
  <c r="KG12"/>
  <c r="KG11"/>
  <c r="KG10"/>
  <c r="KG9"/>
  <c r="KG8"/>
  <c r="KG7"/>
  <c r="JZ71"/>
  <c r="JY69"/>
  <c r="JY70" s="1"/>
  <c r="JX69"/>
  <c r="JX70" s="1"/>
  <c r="JW69"/>
  <c r="JW70" s="1"/>
  <c r="JZ68"/>
  <c r="JZ67"/>
  <c r="JZ66"/>
  <c r="JZ65"/>
  <c r="JZ64"/>
  <c r="JZ63"/>
  <c r="JZ62"/>
  <c r="JZ61"/>
  <c r="JZ60"/>
  <c r="JZ59"/>
  <c r="JZ58"/>
  <c r="JZ57"/>
  <c r="JZ56"/>
  <c r="JZ55"/>
  <c r="JZ54"/>
  <c r="JZ53"/>
  <c r="JZ52"/>
  <c r="JZ51"/>
  <c r="JZ50"/>
  <c r="JZ49"/>
  <c r="JZ48"/>
  <c r="JZ47"/>
  <c r="JZ46"/>
  <c r="JZ45"/>
  <c r="JZ44"/>
  <c r="JZ43"/>
  <c r="JZ42"/>
  <c r="JZ41"/>
  <c r="JZ40"/>
  <c r="JZ39"/>
  <c r="JZ38"/>
  <c r="JZ37"/>
  <c r="JZ103" s="1"/>
  <c r="JZ104" s="1"/>
  <c r="JZ36"/>
  <c r="JZ35"/>
  <c r="JZ34"/>
  <c r="JZ33"/>
  <c r="JZ32"/>
  <c r="JZ31"/>
  <c r="JZ30"/>
  <c r="JZ29"/>
  <c r="JZ28"/>
  <c r="JZ27"/>
  <c r="JZ26"/>
  <c r="JZ25"/>
  <c r="JZ24"/>
  <c r="JZ23"/>
  <c r="JZ22"/>
  <c r="JZ21"/>
  <c r="JZ20"/>
  <c r="JZ19"/>
  <c r="JZ18"/>
  <c r="JZ17"/>
  <c r="JZ16"/>
  <c r="JZ15"/>
  <c r="JZ14"/>
  <c r="JZ13"/>
  <c r="JZ12"/>
  <c r="JZ11"/>
  <c r="JZ10"/>
  <c r="JZ9"/>
  <c r="JZ8"/>
  <c r="JZ7"/>
  <c r="JS71"/>
  <c r="JR69"/>
  <c r="JR70" s="1"/>
  <c r="JQ69"/>
  <c r="JQ70" s="1"/>
  <c r="JP69"/>
  <c r="JP70" s="1"/>
  <c r="JS68"/>
  <c r="JS67"/>
  <c r="JS66"/>
  <c r="JS65"/>
  <c r="JS64"/>
  <c r="JS63"/>
  <c r="JS62"/>
  <c r="JS61"/>
  <c r="JS60"/>
  <c r="JS59"/>
  <c r="JS58"/>
  <c r="JS57"/>
  <c r="JS56"/>
  <c r="JS55"/>
  <c r="JS54"/>
  <c r="JS53"/>
  <c r="JS52"/>
  <c r="JS51"/>
  <c r="JS50"/>
  <c r="JS49"/>
  <c r="JS48"/>
  <c r="JS47"/>
  <c r="JS46"/>
  <c r="JS45"/>
  <c r="JS44"/>
  <c r="JS43"/>
  <c r="JS42"/>
  <c r="JS41"/>
  <c r="JS40"/>
  <c r="JS39"/>
  <c r="JS38"/>
  <c r="JS37"/>
  <c r="JS103" s="1"/>
  <c r="JS104" s="1"/>
  <c r="JS36"/>
  <c r="JS35"/>
  <c r="JS34"/>
  <c r="JS33"/>
  <c r="JS32"/>
  <c r="JS31"/>
  <c r="JS30"/>
  <c r="JS29"/>
  <c r="JS28"/>
  <c r="JS27"/>
  <c r="JS26"/>
  <c r="JS25"/>
  <c r="JS24"/>
  <c r="JS23"/>
  <c r="JS22"/>
  <c r="JS21"/>
  <c r="JS20"/>
  <c r="JS19"/>
  <c r="JS18"/>
  <c r="JS17"/>
  <c r="JS16"/>
  <c r="JS15"/>
  <c r="JS14"/>
  <c r="JS13"/>
  <c r="JS12"/>
  <c r="JS11"/>
  <c r="JS10"/>
  <c r="JS9"/>
  <c r="JS8"/>
  <c r="JS7"/>
  <c r="JL71"/>
  <c r="JK69"/>
  <c r="JK70" s="1"/>
  <c r="JJ69"/>
  <c r="JJ70" s="1"/>
  <c r="JI69"/>
  <c r="JI70" s="1"/>
  <c r="JL68"/>
  <c r="JL67"/>
  <c r="JL66"/>
  <c r="JL65"/>
  <c r="JL64"/>
  <c r="JL63"/>
  <c r="JL62"/>
  <c r="JL61"/>
  <c r="JL60"/>
  <c r="JL59"/>
  <c r="JL58"/>
  <c r="JL57"/>
  <c r="JL56"/>
  <c r="JL55"/>
  <c r="JL54"/>
  <c r="JL53"/>
  <c r="JL52"/>
  <c r="JL51"/>
  <c r="JL50"/>
  <c r="JL49"/>
  <c r="JL48"/>
  <c r="JL47"/>
  <c r="JL46"/>
  <c r="JL45"/>
  <c r="JL44"/>
  <c r="JL43"/>
  <c r="JL42"/>
  <c r="JL41"/>
  <c r="JL40"/>
  <c r="JL39"/>
  <c r="JL38"/>
  <c r="JL37"/>
  <c r="JL103" s="1"/>
  <c r="JL104" s="1"/>
  <c r="JL36"/>
  <c r="JL35"/>
  <c r="JL34"/>
  <c r="JL33"/>
  <c r="JL32"/>
  <c r="JL31"/>
  <c r="JL30"/>
  <c r="JL29"/>
  <c r="JL28"/>
  <c r="JL27"/>
  <c r="JL26"/>
  <c r="JL25"/>
  <c r="JL24"/>
  <c r="JL23"/>
  <c r="JL22"/>
  <c r="JL21"/>
  <c r="JL20"/>
  <c r="JL19"/>
  <c r="JL18"/>
  <c r="JL17"/>
  <c r="JL16"/>
  <c r="JL15"/>
  <c r="JL14"/>
  <c r="JL13"/>
  <c r="JL12"/>
  <c r="JL11"/>
  <c r="JL10"/>
  <c r="JL9"/>
  <c r="JL8"/>
  <c r="JL7"/>
  <c r="JE71"/>
  <c r="JD69"/>
  <c r="JD70" s="1"/>
  <c r="JC69"/>
  <c r="JC70" s="1"/>
  <c r="JB69"/>
  <c r="JB70" s="1"/>
  <c r="JE68"/>
  <c r="JE67"/>
  <c r="JE66"/>
  <c r="JE65"/>
  <c r="JE64"/>
  <c r="JE63"/>
  <c r="JE62"/>
  <c r="JE61"/>
  <c r="JE60"/>
  <c r="JE59"/>
  <c r="JE58"/>
  <c r="JE57"/>
  <c r="JE56"/>
  <c r="JE55"/>
  <c r="JE54"/>
  <c r="JE53"/>
  <c r="JE52"/>
  <c r="JE51"/>
  <c r="JE50"/>
  <c r="JE49"/>
  <c r="JE48"/>
  <c r="JE47"/>
  <c r="JE46"/>
  <c r="JE45"/>
  <c r="JE44"/>
  <c r="JE43"/>
  <c r="JE42"/>
  <c r="JE41"/>
  <c r="JE40"/>
  <c r="JE39"/>
  <c r="JE38"/>
  <c r="JE37"/>
  <c r="JE103" s="1"/>
  <c r="JE104" s="1"/>
  <c r="JE36"/>
  <c r="JE35"/>
  <c r="JE34"/>
  <c r="JE33"/>
  <c r="JE32"/>
  <c r="JE31"/>
  <c r="JE30"/>
  <c r="JE29"/>
  <c r="JE28"/>
  <c r="JE27"/>
  <c r="JE26"/>
  <c r="JE25"/>
  <c r="JE24"/>
  <c r="JE23"/>
  <c r="JE22"/>
  <c r="JE21"/>
  <c r="JE20"/>
  <c r="JE19"/>
  <c r="JE18"/>
  <c r="JE17"/>
  <c r="JE16"/>
  <c r="JE15"/>
  <c r="JE14"/>
  <c r="JE13"/>
  <c r="JE12"/>
  <c r="JE11"/>
  <c r="JE10"/>
  <c r="JE9"/>
  <c r="JE8"/>
  <c r="JE7"/>
  <c r="IX71"/>
  <c r="IW69"/>
  <c r="IW70" s="1"/>
  <c r="IV69"/>
  <c r="IV70" s="1"/>
  <c r="IU69"/>
  <c r="IU70" s="1"/>
  <c r="IX68"/>
  <c r="IX67"/>
  <c r="IX66"/>
  <c r="IX65"/>
  <c r="IX64"/>
  <c r="IX63"/>
  <c r="IX62"/>
  <c r="IX61"/>
  <c r="IX60"/>
  <c r="IX59"/>
  <c r="IX58"/>
  <c r="IX57"/>
  <c r="IX56"/>
  <c r="IX55"/>
  <c r="IX54"/>
  <c r="IX53"/>
  <c r="IX52"/>
  <c r="IX51"/>
  <c r="IX50"/>
  <c r="IX49"/>
  <c r="IX48"/>
  <c r="IX47"/>
  <c r="IX46"/>
  <c r="IX45"/>
  <c r="IX44"/>
  <c r="IX43"/>
  <c r="IX42"/>
  <c r="IX41"/>
  <c r="IX40"/>
  <c r="IX39"/>
  <c r="IX38"/>
  <c r="IX37"/>
  <c r="IX103" s="1"/>
  <c r="IX104" s="1"/>
  <c r="IX36"/>
  <c r="IX35"/>
  <c r="IX34"/>
  <c r="IX33"/>
  <c r="IX32"/>
  <c r="IX31"/>
  <c r="IX30"/>
  <c r="IX29"/>
  <c r="IX28"/>
  <c r="IX27"/>
  <c r="IX26"/>
  <c r="IX25"/>
  <c r="IX24"/>
  <c r="IX23"/>
  <c r="IX22"/>
  <c r="IX21"/>
  <c r="IX20"/>
  <c r="IX19"/>
  <c r="IX18"/>
  <c r="IX17"/>
  <c r="IX16"/>
  <c r="IX15"/>
  <c r="IX14"/>
  <c r="IX13"/>
  <c r="IX12"/>
  <c r="IX11"/>
  <c r="IX10"/>
  <c r="IX9"/>
  <c r="IX8"/>
  <c r="IX7"/>
  <c r="IQ71"/>
  <c r="IP69"/>
  <c r="IP70" s="1"/>
  <c r="IO69"/>
  <c r="IO70" s="1"/>
  <c r="IN69"/>
  <c r="IN70" s="1"/>
  <c r="IQ68"/>
  <c r="IQ67"/>
  <c r="IQ66"/>
  <c r="IQ65"/>
  <c r="IQ64"/>
  <c r="IQ63"/>
  <c r="IQ62"/>
  <c r="IQ61"/>
  <c r="IQ60"/>
  <c r="IQ59"/>
  <c r="IQ58"/>
  <c r="IQ57"/>
  <c r="IQ56"/>
  <c r="IQ55"/>
  <c r="IQ54"/>
  <c r="IQ53"/>
  <c r="IQ52"/>
  <c r="IQ51"/>
  <c r="IQ50"/>
  <c r="IQ49"/>
  <c r="IQ48"/>
  <c r="IQ47"/>
  <c r="IQ46"/>
  <c r="IQ45"/>
  <c r="IQ44"/>
  <c r="IQ43"/>
  <c r="IQ42"/>
  <c r="IQ41"/>
  <c r="IQ40"/>
  <c r="IQ39"/>
  <c r="IQ38"/>
  <c r="IQ37"/>
  <c r="IQ103" s="1"/>
  <c r="IQ104" s="1"/>
  <c r="IQ36"/>
  <c r="IQ35"/>
  <c r="IQ34"/>
  <c r="IQ33"/>
  <c r="IQ32"/>
  <c r="IQ31"/>
  <c r="IQ30"/>
  <c r="IQ29"/>
  <c r="IQ28"/>
  <c r="IQ27"/>
  <c r="IQ26"/>
  <c r="IQ25"/>
  <c r="IQ24"/>
  <c r="IQ23"/>
  <c r="IQ22"/>
  <c r="IQ21"/>
  <c r="IQ20"/>
  <c r="IQ19"/>
  <c r="IQ18"/>
  <c r="IQ17"/>
  <c r="IQ16"/>
  <c r="IQ15"/>
  <c r="IQ14"/>
  <c r="IQ13"/>
  <c r="IQ12"/>
  <c r="IQ11"/>
  <c r="IQ10"/>
  <c r="IQ9"/>
  <c r="IQ8"/>
  <c r="IQ7"/>
  <c r="IJ71"/>
  <c r="II69"/>
  <c r="II70" s="1"/>
  <c r="IH69"/>
  <c r="IH70" s="1"/>
  <c r="IG69"/>
  <c r="IG70" s="1"/>
  <c r="IJ68"/>
  <c r="IJ67"/>
  <c r="IJ66"/>
  <c r="IJ65"/>
  <c r="IJ64"/>
  <c r="IJ63"/>
  <c r="IJ62"/>
  <c r="IJ61"/>
  <c r="IJ60"/>
  <c r="IJ59"/>
  <c r="IJ58"/>
  <c r="IJ57"/>
  <c r="IJ56"/>
  <c r="IJ55"/>
  <c r="IJ54"/>
  <c r="IJ53"/>
  <c r="IJ52"/>
  <c r="IJ51"/>
  <c r="IJ50"/>
  <c r="IJ49"/>
  <c r="IJ48"/>
  <c r="IJ47"/>
  <c r="IJ46"/>
  <c r="IJ45"/>
  <c r="IJ44"/>
  <c r="IJ43"/>
  <c r="IJ42"/>
  <c r="IJ41"/>
  <c r="IJ40"/>
  <c r="IJ39"/>
  <c r="IJ38"/>
  <c r="IJ37"/>
  <c r="IJ103" s="1"/>
  <c r="IJ104" s="1"/>
  <c r="IJ36"/>
  <c r="IJ35"/>
  <c r="IJ34"/>
  <c r="IJ33"/>
  <c r="IJ32"/>
  <c r="IJ31"/>
  <c r="IJ30"/>
  <c r="IJ29"/>
  <c r="IJ28"/>
  <c r="IJ27"/>
  <c r="IJ26"/>
  <c r="IJ25"/>
  <c r="IJ24"/>
  <c r="IJ23"/>
  <c r="IJ22"/>
  <c r="IJ21"/>
  <c r="IJ20"/>
  <c r="IJ19"/>
  <c r="IJ18"/>
  <c r="IJ17"/>
  <c r="IJ16"/>
  <c r="IJ15"/>
  <c r="IJ14"/>
  <c r="IJ13"/>
  <c r="IJ12"/>
  <c r="IJ11"/>
  <c r="IJ10"/>
  <c r="IJ9"/>
  <c r="IJ8"/>
  <c r="IJ7"/>
  <c r="IC71"/>
  <c r="IB69"/>
  <c r="IB70" s="1"/>
  <c r="IA69"/>
  <c r="IA70" s="1"/>
  <c r="HZ69"/>
  <c r="HZ70" s="1"/>
  <c r="IC68"/>
  <c r="IC67"/>
  <c r="IC66"/>
  <c r="IC65"/>
  <c r="IC64"/>
  <c r="IC63"/>
  <c r="IC62"/>
  <c r="IC61"/>
  <c r="IC60"/>
  <c r="IC59"/>
  <c r="IC58"/>
  <c r="IC57"/>
  <c r="IC56"/>
  <c r="IC55"/>
  <c r="IC54"/>
  <c r="IC53"/>
  <c r="IC52"/>
  <c r="IC51"/>
  <c r="IC50"/>
  <c r="IC49"/>
  <c r="IC48"/>
  <c r="IC47"/>
  <c r="IC46"/>
  <c r="IC45"/>
  <c r="IC44"/>
  <c r="IC43"/>
  <c r="IC42"/>
  <c r="IC41"/>
  <c r="IC40"/>
  <c r="IC39"/>
  <c r="IC38"/>
  <c r="IC37"/>
  <c r="IC103" s="1"/>
  <c r="IC104" s="1"/>
  <c r="IC36"/>
  <c r="IC35"/>
  <c r="IC34"/>
  <c r="IC33"/>
  <c r="IC32"/>
  <c r="IC31"/>
  <c r="IC30"/>
  <c r="IC29"/>
  <c r="IC28"/>
  <c r="IC27"/>
  <c r="IC26"/>
  <c r="IC25"/>
  <c r="IC24"/>
  <c r="IC23"/>
  <c r="IC22"/>
  <c r="IC21"/>
  <c r="IC20"/>
  <c r="IC19"/>
  <c r="IC18"/>
  <c r="IC17"/>
  <c r="IC16"/>
  <c r="IC15"/>
  <c r="IC14"/>
  <c r="IC13"/>
  <c r="IC12"/>
  <c r="IC11"/>
  <c r="IC10"/>
  <c r="IC9"/>
  <c r="IC8"/>
  <c r="IC7"/>
  <c r="HV71"/>
  <c r="HU69"/>
  <c r="HU70" s="1"/>
  <c r="HT69"/>
  <c r="HT70" s="1"/>
  <c r="HS69"/>
  <c r="HS70" s="1"/>
  <c r="HV68"/>
  <c r="HV67"/>
  <c r="HV66"/>
  <c r="HV65"/>
  <c r="HV64"/>
  <c r="HV63"/>
  <c r="HV62"/>
  <c r="HV61"/>
  <c r="HV60"/>
  <c r="HV59"/>
  <c r="HV58"/>
  <c r="HV57"/>
  <c r="HV56"/>
  <c r="HV55"/>
  <c r="HV54"/>
  <c r="HV53"/>
  <c r="HV52"/>
  <c r="HV51"/>
  <c r="HV50"/>
  <c r="HV49"/>
  <c r="HV48"/>
  <c r="HV47"/>
  <c r="HV46"/>
  <c r="HV45"/>
  <c r="HV44"/>
  <c r="HV43"/>
  <c r="HV42"/>
  <c r="HV41"/>
  <c r="HV40"/>
  <c r="HV39"/>
  <c r="HV38"/>
  <c r="HV37"/>
  <c r="HV103" s="1"/>
  <c r="HV104" s="1"/>
  <c r="HV36"/>
  <c r="HV35"/>
  <c r="HV34"/>
  <c r="HV33"/>
  <c r="HV32"/>
  <c r="HV31"/>
  <c r="HV30"/>
  <c r="HV29"/>
  <c r="HV28"/>
  <c r="HV27"/>
  <c r="HV26"/>
  <c r="HV25"/>
  <c r="HV24"/>
  <c r="HV23"/>
  <c r="HV22"/>
  <c r="HV21"/>
  <c r="HV20"/>
  <c r="HV19"/>
  <c r="HV18"/>
  <c r="HV17"/>
  <c r="HV16"/>
  <c r="HV15"/>
  <c r="HV14"/>
  <c r="HV13"/>
  <c r="HV12"/>
  <c r="HV11"/>
  <c r="HV10"/>
  <c r="HV9"/>
  <c r="HV8"/>
  <c r="HV7"/>
  <c r="YG69" l="1"/>
  <c r="YG70" s="1"/>
  <c r="PX69"/>
  <c r="WQ69"/>
  <c r="WX69"/>
  <c r="XE69"/>
  <c r="XE70" s="1"/>
  <c r="XS69"/>
  <c r="XZ69"/>
  <c r="YU69"/>
  <c r="ZB69"/>
  <c r="ZB70" s="1"/>
  <c r="ZI69"/>
  <c r="ZP69"/>
  <c r="AAD69"/>
  <c r="AAK69"/>
  <c r="AAK70" s="1"/>
  <c r="AAR69"/>
  <c r="AAY69"/>
  <c r="ABF69"/>
  <c r="ABT69"/>
  <c r="ABT70" s="1"/>
  <c r="XL69"/>
  <c r="XL70" s="1"/>
  <c r="YN69"/>
  <c r="YN70" s="1"/>
  <c r="ZW69"/>
  <c r="ZW70" s="1"/>
  <c r="ABM69"/>
  <c r="ABM70" s="1"/>
  <c r="ABF70"/>
  <c r="AAY70"/>
  <c r="AAR70"/>
  <c r="AAD70"/>
  <c r="ZP70"/>
  <c r="ZI70"/>
  <c r="YU70"/>
  <c r="XZ70"/>
  <c r="XS70"/>
  <c r="WX70"/>
  <c r="WQ70"/>
  <c r="PX70"/>
  <c r="HV69"/>
  <c r="IC69"/>
  <c r="IC70" s="1"/>
  <c r="IJ69"/>
  <c r="IJ70" s="1"/>
  <c r="IQ69"/>
  <c r="IX69"/>
  <c r="IX70" s="1"/>
  <c r="JE69"/>
  <c r="JE70" s="1"/>
  <c r="JL69"/>
  <c r="JS69"/>
  <c r="JS70" s="1"/>
  <c r="JZ69"/>
  <c r="JZ70" s="1"/>
  <c r="KG69"/>
  <c r="KG70" s="1"/>
  <c r="KN69"/>
  <c r="KN70" s="1"/>
  <c r="KU69"/>
  <c r="KU70" s="1"/>
  <c r="LB69"/>
  <c r="LB70" s="1"/>
  <c r="LI69"/>
  <c r="LI70" s="1"/>
  <c r="LP69"/>
  <c r="LP70" s="1"/>
  <c r="LW69"/>
  <c r="LW70" s="1"/>
  <c r="MD69"/>
  <c r="MD70" s="1"/>
  <c r="MK69"/>
  <c r="MK70" s="1"/>
  <c r="MR69"/>
  <c r="MR70" s="1"/>
  <c r="MY69"/>
  <c r="MY70" s="1"/>
  <c r="NF69"/>
  <c r="NF70" s="1"/>
  <c r="NM69"/>
  <c r="NM70" s="1"/>
  <c r="NT69"/>
  <c r="NT70" s="1"/>
  <c r="OA69"/>
  <c r="OA70" s="1"/>
  <c r="OH69"/>
  <c r="OH70" s="1"/>
  <c r="OO69"/>
  <c r="OO70" s="1"/>
  <c r="OV69"/>
  <c r="OV70" s="1"/>
  <c r="PC69"/>
  <c r="PC70" s="1"/>
  <c r="PJ69"/>
  <c r="PJ70" s="1"/>
  <c r="PQ69"/>
  <c r="PQ70" s="1"/>
  <c r="HV70"/>
  <c r="JL70"/>
  <c r="AK71" i="8"/>
  <c r="AJ69"/>
  <c r="AJ70" s="1"/>
  <c r="AI69"/>
  <c r="AI70" s="1"/>
  <c r="AH69"/>
  <c r="AH70" s="1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AK38"/>
  <c r="AK37"/>
  <c r="AK103" s="1"/>
  <c r="AK104" s="1"/>
  <c r="AK36"/>
  <c r="AK35"/>
  <c r="AK34"/>
  <c r="AK33"/>
  <c r="AK32"/>
  <c r="AK31"/>
  <c r="AK30"/>
  <c r="AK29"/>
  <c r="AK28"/>
  <c r="AK27"/>
  <c r="AK26"/>
  <c r="AK25"/>
  <c r="AK24"/>
  <c r="AK23"/>
  <c r="AK22"/>
  <c r="AK21"/>
  <c r="AK20"/>
  <c r="AK19"/>
  <c r="AK18"/>
  <c r="AK17"/>
  <c r="AK16"/>
  <c r="AK15"/>
  <c r="AK14"/>
  <c r="AK13"/>
  <c r="AK12"/>
  <c r="AK11"/>
  <c r="AK10"/>
  <c r="AK9"/>
  <c r="AK8"/>
  <c r="AK7"/>
  <c r="AK69" l="1"/>
  <c r="AK70" s="1"/>
  <c r="IQ70" i="13"/>
  <c r="AY71" i="8" l="1"/>
  <c r="AR71"/>
  <c r="AD71"/>
  <c r="W71"/>
  <c r="P71"/>
  <c r="AX69"/>
  <c r="AX70" s="1"/>
  <c r="AW69"/>
  <c r="AW70" s="1"/>
  <c r="AV69"/>
  <c r="AV70" s="1"/>
  <c r="AQ69"/>
  <c r="AQ70" s="1"/>
  <c r="AP69"/>
  <c r="AP70" s="1"/>
  <c r="AO69"/>
  <c r="AO70" s="1"/>
  <c r="AC69"/>
  <c r="AC70" s="1"/>
  <c r="AB69"/>
  <c r="AA69"/>
  <c r="AA70" s="1"/>
  <c r="V69"/>
  <c r="V70" s="1"/>
  <c r="U69"/>
  <c r="U70" s="1"/>
  <c r="T69"/>
  <c r="T70" s="1"/>
  <c r="O69"/>
  <c r="O70" s="1"/>
  <c r="N69"/>
  <c r="N70" s="1"/>
  <c r="M69"/>
  <c r="M70" s="1"/>
  <c r="AY68"/>
  <c r="AR68"/>
  <c r="AD68"/>
  <c r="W68"/>
  <c r="P68"/>
  <c r="AY67"/>
  <c r="AR67"/>
  <c r="AD67"/>
  <c r="W67"/>
  <c r="P67"/>
  <c r="AY66"/>
  <c r="AR66"/>
  <c r="AD66"/>
  <c r="W66"/>
  <c r="P66"/>
  <c r="AY65"/>
  <c r="AR65"/>
  <c r="AD65"/>
  <c r="W65"/>
  <c r="P65"/>
  <c r="AY64"/>
  <c r="AR64"/>
  <c r="AD64"/>
  <c r="W64"/>
  <c r="P64"/>
  <c r="AY63"/>
  <c r="AR63"/>
  <c r="AD63"/>
  <c r="W63"/>
  <c r="P63"/>
  <c r="AY62"/>
  <c r="AR62"/>
  <c r="AD62"/>
  <c r="W62"/>
  <c r="P62"/>
  <c r="AY61"/>
  <c r="AR61"/>
  <c r="AD61"/>
  <c r="W61"/>
  <c r="P61"/>
  <c r="AY60"/>
  <c r="AR60"/>
  <c r="AD60"/>
  <c r="W60"/>
  <c r="P60"/>
  <c r="AY59"/>
  <c r="AR59"/>
  <c r="AD59"/>
  <c r="W59"/>
  <c r="P59"/>
  <c r="AY58"/>
  <c r="AR58"/>
  <c r="AD58"/>
  <c r="W58"/>
  <c r="P58"/>
  <c r="AY57"/>
  <c r="AR57"/>
  <c r="AD57"/>
  <c r="W57"/>
  <c r="P57"/>
  <c r="AY56"/>
  <c r="AR56"/>
  <c r="AD56"/>
  <c r="W56"/>
  <c r="P56"/>
  <c r="AY55"/>
  <c r="AR55"/>
  <c r="AD55"/>
  <c r="W55"/>
  <c r="P55"/>
  <c r="AY54"/>
  <c r="AR54"/>
  <c r="AD54"/>
  <c r="W54"/>
  <c r="P54"/>
  <c r="AY53"/>
  <c r="AR53"/>
  <c r="AD53"/>
  <c r="W53"/>
  <c r="P53"/>
  <c r="AY52"/>
  <c r="AR52"/>
  <c r="AD52"/>
  <c r="W52"/>
  <c r="P52"/>
  <c r="AY51"/>
  <c r="AR51"/>
  <c r="AD51"/>
  <c r="W51"/>
  <c r="P51"/>
  <c r="AY50"/>
  <c r="AR50"/>
  <c r="AD50"/>
  <c r="W50"/>
  <c r="P50"/>
  <c r="AY49"/>
  <c r="AR49"/>
  <c r="AD49"/>
  <c r="W49"/>
  <c r="P49"/>
  <c r="AY48"/>
  <c r="AR48"/>
  <c r="AD48"/>
  <c r="W48"/>
  <c r="P48"/>
  <c r="AY47"/>
  <c r="AR47"/>
  <c r="AD47"/>
  <c r="W47"/>
  <c r="P47"/>
  <c r="AY46"/>
  <c r="AR46"/>
  <c r="AD46"/>
  <c r="W46"/>
  <c r="P46"/>
  <c r="AY45"/>
  <c r="AR45"/>
  <c r="AD45"/>
  <c r="W45"/>
  <c r="P45"/>
  <c r="AY44"/>
  <c r="AR44"/>
  <c r="AD44"/>
  <c r="W44"/>
  <c r="P44"/>
  <c r="AY43"/>
  <c r="AR43"/>
  <c r="AD43"/>
  <c r="W43"/>
  <c r="P43"/>
  <c r="AY42"/>
  <c r="AR42"/>
  <c r="AD42"/>
  <c r="W42"/>
  <c r="P42"/>
  <c r="AY41"/>
  <c r="AR41"/>
  <c r="AD41"/>
  <c r="W41"/>
  <c r="P41"/>
  <c r="AY40"/>
  <c r="AR40"/>
  <c r="AD40"/>
  <c r="W40"/>
  <c r="P40"/>
  <c r="AY39"/>
  <c r="AR39"/>
  <c r="AD39"/>
  <c r="W39"/>
  <c r="P39"/>
  <c r="AY38"/>
  <c r="AR38"/>
  <c r="AD38"/>
  <c r="W38"/>
  <c r="P38"/>
  <c r="AY37"/>
  <c r="AY103" s="1"/>
  <c r="AY104" s="1"/>
  <c r="AR37"/>
  <c r="AR103" s="1"/>
  <c r="AR104" s="1"/>
  <c r="AD37"/>
  <c r="AD103" s="1"/>
  <c r="AD104" s="1"/>
  <c r="W37"/>
  <c r="W103" s="1"/>
  <c r="W104" s="1"/>
  <c r="P37"/>
  <c r="AY36"/>
  <c r="AR36"/>
  <c r="AD36"/>
  <c r="W36"/>
  <c r="P36"/>
  <c r="AY35"/>
  <c r="AR35"/>
  <c r="AD35"/>
  <c r="W35"/>
  <c r="P35"/>
  <c r="AY34"/>
  <c r="AR34"/>
  <c r="AD34"/>
  <c r="W34"/>
  <c r="P34"/>
  <c r="AY33"/>
  <c r="AR33"/>
  <c r="AD33"/>
  <c r="W33"/>
  <c r="P33"/>
  <c r="AY32"/>
  <c r="AR32"/>
  <c r="AD32"/>
  <c r="W32"/>
  <c r="P32"/>
  <c r="AY31"/>
  <c r="AR31"/>
  <c r="AD31"/>
  <c r="W31"/>
  <c r="P31"/>
  <c r="AY30"/>
  <c r="AR30"/>
  <c r="AD30"/>
  <c r="W30"/>
  <c r="P30"/>
  <c r="AY29"/>
  <c r="AR29"/>
  <c r="AD29"/>
  <c r="W29"/>
  <c r="P29"/>
  <c r="AY28"/>
  <c r="AR28"/>
  <c r="AD28"/>
  <c r="W28"/>
  <c r="P28"/>
  <c r="AY27"/>
  <c r="AR27"/>
  <c r="AD27"/>
  <c r="W27"/>
  <c r="P27"/>
  <c r="AY26"/>
  <c r="AR26"/>
  <c r="AD26"/>
  <c r="W26"/>
  <c r="P26"/>
  <c r="AY25"/>
  <c r="AR25"/>
  <c r="AD25"/>
  <c r="W25"/>
  <c r="P25"/>
  <c r="AY24"/>
  <c r="AR24"/>
  <c r="AD24"/>
  <c r="W24"/>
  <c r="P24"/>
  <c r="AY23"/>
  <c r="AR23"/>
  <c r="AD23"/>
  <c r="W23"/>
  <c r="P23"/>
  <c r="AY22"/>
  <c r="AR22"/>
  <c r="AD22"/>
  <c r="W22"/>
  <c r="P22"/>
  <c r="AY21"/>
  <c r="AR21"/>
  <c r="AD21"/>
  <c r="W21"/>
  <c r="P21"/>
  <c r="AY20"/>
  <c r="AR20"/>
  <c r="AD20"/>
  <c r="W20"/>
  <c r="P20"/>
  <c r="AY19"/>
  <c r="AR19"/>
  <c r="AD19"/>
  <c r="W19"/>
  <c r="P19"/>
  <c r="AY18"/>
  <c r="AR18"/>
  <c r="AD18"/>
  <c r="W18"/>
  <c r="P18"/>
  <c r="AY17"/>
  <c r="AR17"/>
  <c r="AD17"/>
  <c r="W17"/>
  <c r="P17"/>
  <c r="AY16"/>
  <c r="AR16"/>
  <c r="AD16"/>
  <c r="W16"/>
  <c r="P16"/>
  <c r="AY15"/>
  <c r="AR15"/>
  <c r="AD15"/>
  <c r="W15"/>
  <c r="P15"/>
  <c r="AY14"/>
  <c r="AR14"/>
  <c r="AD14"/>
  <c r="W14"/>
  <c r="P14"/>
  <c r="AY13"/>
  <c r="AR13"/>
  <c r="AD13"/>
  <c r="W13"/>
  <c r="P13"/>
  <c r="AY12"/>
  <c r="AR12"/>
  <c r="AD12"/>
  <c r="W12"/>
  <c r="P12"/>
  <c r="AY11"/>
  <c r="AR11"/>
  <c r="AD11"/>
  <c r="W11"/>
  <c r="P11"/>
  <c r="AY10"/>
  <c r="AR10"/>
  <c r="AD10"/>
  <c r="W10"/>
  <c r="P10"/>
  <c r="AY9"/>
  <c r="AR9"/>
  <c r="AD9"/>
  <c r="W9"/>
  <c r="P9"/>
  <c r="AY8"/>
  <c r="AR8"/>
  <c r="AD8"/>
  <c r="W8"/>
  <c r="P8"/>
  <c r="AY7"/>
  <c r="AR7"/>
  <c r="AD7"/>
  <c r="W7"/>
  <c r="P7"/>
  <c r="BB71" i="7"/>
  <c r="BA71"/>
  <c r="BB68"/>
  <c r="BA68"/>
  <c r="BB67"/>
  <c r="BA67"/>
  <c r="BB66"/>
  <c r="BA66"/>
  <c r="BB65"/>
  <c r="BA65"/>
  <c r="BB64"/>
  <c r="BA64"/>
  <c r="BB63"/>
  <c r="BA63"/>
  <c r="BB62"/>
  <c r="BA62"/>
  <c r="BB61"/>
  <c r="BA61"/>
  <c r="BB60"/>
  <c r="BA60"/>
  <c r="BB59"/>
  <c r="BA59"/>
  <c r="BB58"/>
  <c r="BA58"/>
  <c r="BB57"/>
  <c r="BA57"/>
  <c r="BB56"/>
  <c r="BA56"/>
  <c r="BB55"/>
  <c r="BA55"/>
  <c r="BB54"/>
  <c r="BA54"/>
  <c r="BB53"/>
  <c r="BA53"/>
  <c r="BB52"/>
  <c r="BA52"/>
  <c r="BB51"/>
  <c r="BA51"/>
  <c r="BB50"/>
  <c r="BA50"/>
  <c r="BB49"/>
  <c r="BA49"/>
  <c r="BB48"/>
  <c r="BA48"/>
  <c r="BB47"/>
  <c r="BA47"/>
  <c r="BB46"/>
  <c r="BA46"/>
  <c r="BB45"/>
  <c r="BA45"/>
  <c r="BB44"/>
  <c r="BA44"/>
  <c r="BB43"/>
  <c r="BA43"/>
  <c r="BB42"/>
  <c r="BA42"/>
  <c r="BB41"/>
  <c r="BA41"/>
  <c r="BB40"/>
  <c r="BA40"/>
  <c r="BB39"/>
  <c r="BA39"/>
  <c r="BB38"/>
  <c r="BA38"/>
  <c r="BB37"/>
  <c r="BA37"/>
  <c r="BB36"/>
  <c r="BA36"/>
  <c r="BB35"/>
  <c r="BA35"/>
  <c r="BB34"/>
  <c r="BA34"/>
  <c r="BB33"/>
  <c r="BA33"/>
  <c r="BB32"/>
  <c r="BA32"/>
  <c r="BB31"/>
  <c r="BA31"/>
  <c r="BB30"/>
  <c r="BA30"/>
  <c r="BB29"/>
  <c r="BA29"/>
  <c r="BB28"/>
  <c r="BA28"/>
  <c r="BB27"/>
  <c r="BA27"/>
  <c r="BB26"/>
  <c r="BA26"/>
  <c r="BB25"/>
  <c r="BA25"/>
  <c r="BB24"/>
  <c r="BA24"/>
  <c r="BB23"/>
  <c r="BA23"/>
  <c r="BB22"/>
  <c r="BA22"/>
  <c r="BB21"/>
  <c r="BA21"/>
  <c r="BB20"/>
  <c r="BA20"/>
  <c r="BB19"/>
  <c r="BA19"/>
  <c r="BB18"/>
  <c r="BA18"/>
  <c r="BB17"/>
  <c r="BA17"/>
  <c r="BB16"/>
  <c r="BA16"/>
  <c r="BB15"/>
  <c r="BA15"/>
  <c r="BB14"/>
  <c r="BA14"/>
  <c r="BB13"/>
  <c r="BA13"/>
  <c r="BB12"/>
  <c r="BA12"/>
  <c r="BB11"/>
  <c r="BA11"/>
  <c r="BB10"/>
  <c r="BA10"/>
  <c r="BB9"/>
  <c r="BA9"/>
  <c r="BB8"/>
  <c r="BA8"/>
  <c r="BB7"/>
  <c r="BA7"/>
  <c r="ZV71" i="6"/>
  <c r="ZU71"/>
  <c r="ZV68"/>
  <c r="ZU68"/>
  <c r="ZV67"/>
  <c r="ZU67"/>
  <c r="ZV66"/>
  <c r="ZU66"/>
  <c r="ZV65"/>
  <c r="ZU65"/>
  <c r="ZV64"/>
  <c r="ZU64"/>
  <c r="ZV63"/>
  <c r="ZU63"/>
  <c r="ZV62"/>
  <c r="ZU62"/>
  <c r="ZV61"/>
  <c r="ZU61"/>
  <c r="ZV60"/>
  <c r="ZU60"/>
  <c r="ZV59"/>
  <c r="ZU59"/>
  <c r="ZV58"/>
  <c r="ZU58"/>
  <c r="ZV57"/>
  <c r="ZU57"/>
  <c r="ZV56"/>
  <c r="ZU56"/>
  <c r="ZV55"/>
  <c r="ZU55"/>
  <c r="ZV54"/>
  <c r="ZU54"/>
  <c r="ZV53"/>
  <c r="ZU53"/>
  <c r="ZV52"/>
  <c r="ZU52"/>
  <c r="ZV51"/>
  <c r="ZU51"/>
  <c r="ZV50"/>
  <c r="ZU50"/>
  <c r="ZV49"/>
  <c r="ZU49"/>
  <c r="ZV48"/>
  <c r="ZU48"/>
  <c r="ZV47"/>
  <c r="ZU47"/>
  <c r="ZV46"/>
  <c r="ZU46"/>
  <c r="ZV45"/>
  <c r="ZU45"/>
  <c r="ZV44"/>
  <c r="ZU44"/>
  <c r="ZV43"/>
  <c r="ZU43"/>
  <c r="ZV42"/>
  <c r="ZU42"/>
  <c r="ZV41"/>
  <c r="ZU41"/>
  <c r="ZV40"/>
  <c r="ZU40"/>
  <c r="ZV39"/>
  <c r="ZU39"/>
  <c r="ZV38"/>
  <c r="ZU38"/>
  <c r="ZV37"/>
  <c r="ZU37"/>
  <c r="ZV36"/>
  <c r="ZU36"/>
  <c r="ZV35"/>
  <c r="ZU35"/>
  <c r="ZV34"/>
  <c r="ZU34"/>
  <c r="ZV33"/>
  <c r="ZU33"/>
  <c r="ZV32"/>
  <c r="ZU32"/>
  <c r="ZV31"/>
  <c r="ZU31"/>
  <c r="ZV30"/>
  <c r="ZU30"/>
  <c r="ZV29"/>
  <c r="ZU29"/>
  <c r="ZV28"/>
  <c r="ZU28"/>
  <c r="ZV27"/>
  <c r="ZU27"/>
  <c r="ZV26"/>
  <c r="ZU26"/>
  <c r="ZV25"/>
  <c r="ZU25"/>
  <c r="ZV24"/>
  <c r="ZU24"/>
  <c r="ZV23"/>
  <c r="ZU23"/>
  <c r="ZV22"/>
  <c r="ZU22"/>
  <c r="ZV21"/>
  <c r="ZU21"/>
  <c r="ZV20"/>
  <c r="ZU20"/>
  <c r="ZV19"/>
  <c r="ZU19"/>
  <c r="ZV18"/>
  <c r="ZU18"/>
  <c r="ZV17"/>
  <c r="ZU17"/>
  <c r="ZV16"/>
  <c r="ZU16"/>
  <c r="ZV15"/>
  <c r="ZU15"/>
  <c r="ZV14"/>
  <c r="ZU14"/>
  <c r="ZV13"/>
  <c r="ZU13"/>
  <c r="ZV12"/>
  <c r="ZU12"/>
  <c r="ZV11"/>
  <c r="ZU11"/>
  <c r="ZV10"/>
  <c r="ZU10"/>
  <c r="ZV9"/>
  <c r="ZU9"/>
  <c r="ZV8"/>
  <c r="ZU8"/>
  <c r="ZV7"/>
  <c r="ZU7"/>
  <c r="ZT69"/>
  <c r="ZT70" s="1"/>
  <c r="ZP71"/>
  <c r="ZO69"/>
  <c r="ZO70" s="1"/>
  <c r="ZN69"/>
  <c r="ZN70" s="1"/>
  <c r="ZM69"/>
  <c r="ZM70" s="1"/>
  <c r="ZP68"/>
  <c r="ZP67"/>
  <c r="ZP66"/>
  <c r="ZP65"/>
  <c r="ZP64"/>
  <c r="ZP63"/>
  <c r="ZP62"/>
  <c r="ZP61"/>
  <c r="ZP60"/>
  <c r="ZP59"/>
  <c r="ZP58"/>
  <c r="ZP57"/>
  <c r="ZP56"/>
  <c r="ZP55"/>
  <c r="ZP54"/>
  <c r="ZP53"/>
  <c r="ZP52"/>
  <c r="ZP51"/>
  <c r="ZP50"/>
  <c r="ZP49"/>
  <c r="ZP48"/>
  <c r="ZP47"/>
  <c r="ZP46"/>
  <c r="ZP45"/>
  <c r="ZP44"/>
  <c r="ZP43"/>
  <c r="ZP42"/>
  <c r="ZP41"/>
  <c r="ZP40"/>
  <c r="ZP39"/>
  <c r="ZP38"/>
  <c r="ZP37"/>
  <c r="ZP103" s="1"/>
  <c r="ZP104" s="1"/>
  <c r="ZP36"/>
  <c r="ZP35"/>
  <c r="ZP34"/>
  <c r="ZP33"/>
  <c r="ZP32"/>
  <c r="ZP31"/>
  <c r="ZP30"/>
  <c r="ZP29"/>
  <c r="ZP28"/>
  <c r="ZP27"/>
  <c r="ZP26"/>
  <c r="ZP25"/>
  <c r="ZP24"/>
  <c r="ZP23"/>
  <c r="ZP22"/>
  <c r="ZP21"/>
  <c r="ZP20"/>
  <c r="ZP19"/>
  <c r="ZP18"/>
  <c r="ZP17"/>
  <c r="ZP16"/>
  <c r="ZP15"/>
  <c r="ZP14"/>
  <c r="ZP13"/>
  <c r="ZP12"/>
  <c r="ZP11"/>
  <c r="ZP10"/>
  <c r="ZP9"/>
  <c r="ZP8"/>
  <c r="ZP7"/>
  <c r="ZI71"/>
  <c r="ZH69"/>
  <c r="ZH70" s="1"/>
  <c r="ZG69"/>
  <c r="ZG70" s="1"/>
  <c r="ZF69"/>
  <c r="ZF70" s="1"/>
  <c r="ZI68"/>
  <c r="ZI67"/>
  <c r="ZI66"/>
  <c r="ZI65"/>
  <c r="ZI64"/>
  <c r="ZI63"/>
  <c r="ZI62"/>
  <c r="ZI61"/>
  <c r="ZI60"/>
  <c r="ZI59"/>
  <c r="ZI58"/>
  <c r="ZI57"/>
  <c r="ZI56"/>
  <c r="ZI55"/>
  <c r="ZI54"/>
  <c r="ZI53"/>
  <c r="ZI52"/>
  <c r="ZI51"/>
  <c r="ZI50"/>
  <c r="ZI49"/>
  <c r="ZI48"/>
  <c r="ZI47"/>
  <c r="ZI46"/>
  <c r="ZI45"/>
  <c r="ZI44"/>
  <c r="ZI43"/>
  <c r="ZI42"/>
  <c r="ZI41"/>
  <c r="ZI40"/>
  <c r="ZI39"/>
  <c r="ZI38"/>
  <c r="ZI37"/>
  <c r="ZI103" s="1"/>
  <c r="ZI104" s="1"/>
  <c r="ZI36"/>
  <c r="ZI35"/>
  <c r="ZI34"/>
  <c r="ZI33"/>
  <c r="ZI32"/>
  <c r="ZI31"/>
  <c r="ZI30"/>
  <c r="ZI29"/>
  <c r="ZI28"/>
  <c r="ZI27"/>
  <c r="ZI26"/>
  <c r="ZI25"/>
  <c r="ZI24"/>
  <c r="ZI23"/>
  <c r="ZI22"/>
  <c r="ZI21"/>
  <c r="ZI20"/>
  <c r="ZI19"/>
  <c r="ZI18"/>
  <c r="ZI17"/>
  <c r="ZI16"/>
  <c r="ZI15"/>
  <c r="ZI14"/>
  <c r="ZI13"/>
  <c r="ZI12"/>
  <c r="ZI11"/>
  <c r="ZI10"/>
  <c r="ZI9"/>
  <c r="ZI8"/>
  <c r="ZI7"/>
  <c r="ZB71"/>
  <c r="ZA69"/>
  <c r="ZA70" s="1"/>
  <c r="YZ69"/>
  <c r="YZ70" s="1"/>
  <c r="YY69"/>
  <c r="YY70" s="1"/>
  <c r="ZB68"/>
  <c r="ZB67"/>
  <c r="ZB66"/>
  <c r="ZB65"/>
  <c r="ZB64"/>
  <c r="ZB63"/>
  <c r="ZB62"/>
  <c r="ZB61"/>
  <c r="ZB60"/>
  <c r="ZB59"/>
  <c r="ZB58"/>
  <c r="ZB57"/>
  <c r="ZB56"/>
  <c r="ZB55"/>
  <c r="ZB54"/>
  <c r="ZB53"/>
  <c r="ZB52"/>
  <c r="ZB51"/>
  <c r="ZB50"/>
  <c r="ZB49"/>
  <c r="ZB48"/>
  <c r="ZB47"/>
  <c r="ZB46"/>
  <c r="ZB45"/>
  <c r="ZB44"/>
  <c r="ZB43"/>
  <c r="ZB42"/>
  <c r="ZB41"/>
  <c r="ZB40"/>
  <c r="ZB39"/>
  <c r="ZB38"/>
  <c r="ZB37"/>
  <c r="ZB103" s="1"/>
  <c r="ZB104" s="1"/>
  <c r="ZB36"/>
  <c r="ZB35"/>
  <c r="ZB34"/>
  <c r="ZB33"/>
  <c r="ZB32"/>
  <c r="ZB31"/>
  <c r="ZB30"/>
  <c r="ZB29"/>
  <c r="ZB28"/>
  <c r="ZB27"/>
  <c r="ZB26"/>
  <c r="ZB25"/>
  <c r="ZB24"/>
  <c r="ZB23"/>
  <c r="ZB22"/>
  <c r="ZB21"/>
  <c r="ZB20"/>
  <c r="ZB19"/>
  <c r="ZB18"/>
  <c r="ZB17"/>
  <c r="ZB16"/>
  <c r="ZB15"/>
  <c r="ZB14"/>
  <c r="ZB13"/>
  <c r="ZB12"/>
  <c r="ZB11"/>
  <c r="ZB10"/>
  <c r="ZB9"/>
  <c r="ZB8"/>
  <c r="ZB7"/>
  <c r="YU71"/>
  <c r="YT69"/>
  <c r="YT70" s="1"/>
  <c r="YS69"/>
  <c r="YS70" s="1"/>
  <c r="YR69"/>
  <c r="YR70" s="1"/>
  <c r="YU68"/>
  <c r="YU67"/>
  <c r="YU66"/>
  <c r="YU65"/>
  <c r="YU64"/>
  <c r="YU63"/>
  <c r="YU62"/>
  <c r="YU61"/>
  <c r="YU60"/>
  <c r="YU59"/>
  <c r="YU58"/>
  <c r="YU57"/>
  <c r="YU56"/>
  <c r="YU55"/>
  <c r="YU54"/>
  <c r="YU53"/>
  <c r="YU52"/>
  <c r="YU51"/>
  <c r="YU50"/>
  <c r="YU49"/>
  <c r="YU48"/>
  <c r="YU47"/>
  <c r="YU46"/>
  <c r="YU45"/>
  <c r="YU44"/>
  <c r="YU43"/>
  <c r="YU42"/>
  <c r="YU41"/>
  <c r="YU40"/>
  <c r="YU39"/>
  <c r="YU38"/>
  <c r="YU37"/>
  <c r="YU103" s="1"/>
  <c r="YU104" s="1"/>
  <c r="YU36"/>
  <c r="YU35"/>
  <c r="YU34"/>
  <c r="YU33"/>
  <c r="YU32"/>
  <c r="YU31"/>
  <c r="YU30"/>
  <c r="YU29"/>
  <c r="YU28"/>
  <c r="YU27"/>
  <c r="YU26"/>
  <c r="YU25"/>
  <c r="YU24"/>
  <c r="YU23"/>
  <c r="YU22"/>
  <c r="YU21"/>
  <c r="YU20"/>
  <c r="YU19"/>
  <c r="YU18"/>
  <c r="YU17"/>
  <c r="YU16"/>
  <c r="YU15"/>
  <c r="YU14"/>
  <c r="YU13"/>
  <c r="YU12"/>
  <c r="YU11"/>
  <c r="YU10"/>
  <c r="YU9"/>
  <c r="YU8"/>
  <c r="YU7"/>
  <c r="YN71"/>
  <c r="YM69"/>
  <c r="YM70" s="1"/>
  <c r="YL69"/>
  <c r="YL70" s="1"/>
  <c r="YK69"/>
  <c r="YK70" s="1"/>
  <c r="YN68"/>
  <c r="YN67"/>
  <c r="YN66"/>
  <c r="YN65"/>
  <c r="YN64"/>
  <c r="YN63"/>
  <c r="YN62"/>
  <c r="YN61"/>
  <c r="YN60"/>
  <c r="YN59"/>
  <c r="YN58"/>
  <c r="YN57"/>
  <c r="YN56"/>
  <c r="YN55"/>
  <c r="YN54"/>
  <c r="YN53"/>
  <c r="YN52"/>
  <c r="YN51"/>
  <c r="YN50"/>
  <c r="YN49"/>
  <c r="YN48"/>
  <c r="YN47"/>
  <c r="YN46"/>
  <c r="YN45"/>
  <c r="YN44"/>
  <c r="YN43"/>
  <c r="YN42"/>
  <c r="YN41"/>
  <c r="YN40"/>
  <c r="YN39"/>
  <c r="YN38"/>
  <c r="YN37"/>
  <c r="YN103" s="1"/>
  <c r="YN104" s="1"/>
  <c r="YN36"/>
  <c r="YN35"/>
  <c r="YN34"/>
  <c r="YN33"/>
  <c r="YN32"/>
  <c r="YN31"/>
  <c r="YN30"/>
  <c r="YN29"/>
  <c r="YN28"/>
  <c r="YN27"/>
  <c r="YN26"/>
  <c r="YN25"/>
  <c r="YN24"/>
  <c r="YN23"/>
  <c r="YN22"/>
  <c r="YN21"/>
  <c r="YN20"/>
  <c r="YN19"/>
  <c r="YN18"/>
  <c r="YN17"/>
  <c r="YN16"/>
  <c r="YN15"/>
  <c r="YN14"/>
  <c r="YN13"/>
  <c r="YN12"/>
  <c r="YN11"/>
  <c r="YN10"/>
  <c r="YN9"/>
  <c r="YN8"/>
  <c r="YN7"/>
  <c r="YG71"/>
  <c r="YF69"/>
  <c r="YF70" s="1"/>
  <c r="YE69"/>
  <c r="YE70" s="1"/>
  <c r="YD69"/>
  <c r="YD70" s="1"/>
  <c r="YG68"/>
  <c r="YG67"/>
  <c r="YG66"/>
  <c r="YG65"/>
  <c r="YG64"/>
  <c r="YG63"/>
  <c r="YG62"/>
  <c r="YG61"/>
  <c r="YG60"/>
  <c r="YG59"/>
  <c r="YG58"/>
  <c r="YG57"/>
  <c r="YG56"/>
  <c r="YG55"/>
  <c r="YG54"/>
  <c r="YG53"/>
  <c r="YG52"/>
  <c r="YG51"/>
  <c r="YG50"/>
  <c r="YG49"/>
  <c r="YG48"/>
  <c r="YG47"/>
  <c r="YG46"/>
  <c r="YG45"/>
  <c r="YG44"/>
  <c r="YG43"/>
  <c r="YG42"/>
  <c r="YG41"/>
  <c r="YG40"/>
  <c r="YG39"/>
  <c r="YG38"/>
  <c r="YG37"/>
  <c r="YG103" s="1"/>
  <c r="YG104" s="1"/>
  <c r="YG36"/>
  <c r="YG35"/>
  <c r="YG34"/>
  <c r="YG33"/>
  <c r="YG32"/>
  <c r="YG31"/>
  <c r="YG30"/>
  <c r="YG29"/>
  <c r="YG28"/>
  <c r="YG27"/>
  <c r="YG26"/>
  <c r="YG25"/>
  <c r="YG24"/>
  <c r="YG23"/>
  <c r="YG22"/>
  <c r="YG21"/>
  <c r="YG20"/>
  <c r="YG19"/>
  <c r="YG18"/>
  <c r="YG17"/>
  <c r="YG16"/>
  <c r="YG15"/>
  <c r="YG14"/>
  <c r="YG13"/>
  <c r="YG12"/>
  <c r="YG11"/>
  <c r="YG10"/>
  <c r="YG9"/>
  <c r="YG8"/>
  <c r="YG7"/>
  <c r="XZ71"/>
  <c r="XY69"/>
  <c r="XY70" s="1"/>
  <c r="XX69"/>
  <c r="XX70" s="1"/>
  <c r="XW69"/>
  <c r="XW70" s="1"/>
  <c r="XZ68"/>
  <c r="XZ67"/>
  <c r="XZ66"/>
  <c r="XZ65"/>
  <c r="XZ64"/>
  <c r="XZ63"/>
  <c r="XZ62"/>
  <c r="XZ61"/>
  <c r="XZ60"/>
  <c r="XZ59"/>
  <c r="XZ58"/>
  <c r="XZ57"/>
  <c r="XZ56"/>
  <c r="XZ55"/>
  <c r="XZ54"/>
  <c r="XZ53"/>
  <c r="XZ52"/>
  <c r="XZ51"/>
  <c r="XZ50"/>
  <c r="XZ49"/>
  <c r="XZ48"/>
  <c r="XZ47"/>
  <c r="XZ46"/>
  <c r="XZ45"/>
  <c r="XZ44"/>
  <c r="XZ43"/>
  <c r="XZ42"/>
  <c r="XZ41"/>
  <c r="XZ40"/>
  <c r="XZ39"/>
  <c r="XZ38"/>
  <c r="XZ37"/>
  <c r="XZ103" s="1"/>
  <c r="XZ104" s="1"/>
  <c r="XZ36"/>
  <c r="XZ35"/>
  <c r="XZ34"/>
  <c r="XZ33"/>
  <c r="XZ32"/>
  <c r="XZ31"/>
  <c r="XZ30"/>
  <c r="XZ29"/>
  <c r="XZ28"/>
  <c r="XZ27"/>
  <c r="XZ26"/>
  <c r="XZ25"/>
  <c r="XZ24"/>
  <c r="XZ23"/>
  <c r="XZ22"/>
  <c r="XZ21"/>
  <c r="XZ20"/>
  <c r="XZ19"/>
  <c r="XZ18"/>
  <c r="XZ17"/>
  <c r="XZ16"/>
  <c r="XZ15"/>
  <c r="XZ14"/>
  <c r="XZ13"/>
  <c r="XZ12"/>
  <c r="XZ11"/>
  <c r="XZ10"/>
  <c r="XZ9"/>
  <c r="XZ8"/>
  <c r="XZ7"/>
  <c r="XS71"/>
  <c r="XR69"/>
  <c r="XR70" s="1"/>
  <c r="XQ69"/>
  <c r="XQ70" s="1"/>
  <c r="XP69"/>
  <c r="XP70" s="1"/>
  <c r="XS68"/>
  <c r="XS67"/>
  <c r="XS66"/>
  <c r="XS65"/>
  <c r="XS64"/>
  <c r="XS63"/>
  <c r="XS62"/>
  <c r="XS61"/>
  <c r="XS60"/>
  <c r="XS59"/>
  <c r="XS58"/>
  <c r="XS57"/>
  <c r="XS56"/>
  <c r="XS55"/>
  <c r="XS54"/>
  <c r="XS53"/>
  <c r="XS52"/>
  <c r="XS51"/>
  <c r="XS50"/>
  <c r="XS49"/>
  <c r="XS48"/>
  <c r="XS47"/>
  <c r="XS46"/>
  <c r="XS45"/>
  <c r="XS44"/>
  <c r="XS43"/>
  <c r="XS42"/>
  <c r="XS41"/>
  <c r="XS40"/>
  <c r="XS39"/>
  <c r="XS38"/>
  <c r="XS37"/>
  <c r="XS103" s="1"/>
  <c r="XS104" s="1"/>
  <c r="XS36"/>
  <c r="XS35"/>
  <c r="XS34"/>
  <c r="XS33"/>
  <c r="XS32"/>
  <c r="XS31"/>
  <c r="XS30"/>
  <c r="XS29"/>
  <c r="XS28"/>
  <c r="XS27"/>
  <c r="XS26"/>
  <c r="XS25"/>
  <c r="XS24"/>
  <c r="XS23"/>
  <c r="XS22"/>
  <c r="XS21"/>
  <c r="XS20"/>
  <c r="XS19"/>
  <c r="XS18"/>
  <c r="XS17"/>
  <c r="XS16"/>
  <c r="XS15"/>
  <c r="XS14"/>
  <c r="XS13"/>
  <c r="XS12"/>
  <c r="XS11"/>
  <c r="XS10"/>
  <c r="XS9"/>
  <c r="XS8"/>
  <c r="XS7"/>
  <c r="XL71"/>
  <c r="XK69"/>
  <c r="XK70" s="1"/>
  <c r="XJ69"/>
  <c r="XJ70" s="1"/>
  <c r="XI69"/>
  <c r="XI70" s="1"/>
  <c r="XL68"/>
  <c r="XL67"/>
  <c r="XL66"/>
  <c r="XL65"/>
  <c r="XL64"/>
  <c r="XL63"/>
  <c r="XL62"/>
  <c r="XL61"/>
  <c r="XL60"/>
  <c r="XL59"/>
  <c r="XL58"/>
  <c r="XL57"/>
  <c r="XL56"/>
  <c r="XL55"/>
  <c r="XL54"/>
  <c r="XL53"/>
  <c r="XL52"/>
  <c r="XL51"/>
  <c r="XL50"/>
  <c r="XL49"/>
  <c r="XL48"/>
  <c r="XL47"/>
  <c r="XL46"/>
  <c r="XL45"/>
  <c r="XL44"/>
  <c r="XL43"/>
  <c r="XL42"/>
  <c r="XL41"/>
  <c r="XL40"/>
  <c r="XL39"/>
  <c r="XL38"/>
  <c r="XL37"/>
  <c r="XL103" s="1"/>
  <c r="XL104" s="1"/>
  <c r="XL36"/>
  <c r="XL35"/>
  <c r="XL34"/>
  <c r="XL33"/>
  <c r="XL32"/>
  <c r="XL31"/>
  <c r="XL30"/>
  <c r="XL29"/>
  <c r="XL28"/>
  <c r="XL27"/>
  <c r="XL26"/>
  <c r="XL25"/>
  <c r="XL24"/>
  <c r="XL23"/>
  <c r="XL22"/>
  <c r="XL21"/>
  <c r="XL20"/>
  <c r="XL19"/>
  <c r="XL18"/>
  <c r="XL17"/>
  <c r="XL16"/>
  <c r="XL15"/>
  <c r="XL14"/>
  <c r="XL13"/>
  <c r="XL12"/>
  <c r="XL11"/>
  <c r="XL10"/>
  <c r="XL9"/>
  <c r="XL8"/>
  <c r="XL7"/>
  <c r="XE71"/>
  <c r="XD69"/>
  <c r="XD70" s="1"/>
  <c r="XC69"/>
  <c r="XC70" s="1"/>
  <c r="XB69"/>
  <c r="XB70" s="1"/>
  <c r="XE68"/>
  <c r="XE67"/>
  <c r="XE66"/>
  <c r="XE65"/>
  <c r="XE64"/>
  <c r="XE63"/>
  <c r="XE62"/>
  <c r="XE61"/>
  <c r="XE60"/>
  <c r="XE59"/>
  <c r="XE58"/>
  <c r="XE57"/>
  <c r="XE56"/>
  <c r="XE55"/>
  <c r="XE54"/>
  <c r="XE53"/>
  <c r="XE52"/>
  <c r="XE51"/>
  <c r="XE50"/>
  <c r="XE49"/>
  <c r="XE48"/>
  <c r="XE47"/>
  <c r="XE46"/>
  <c r="XE45"/>
  <c r="XE44"/>
  <c r="XE43"/>
  <c r="XE42"/>
  <c r="XE41"/>
  <c r="XE40"/>
  <c r="XE39"/>
  <c r="XE38"/>
  <c r="XE37"/>
  <c r="XE103" s="1"/>
  <c r="XE104" s="1"/>
  <c r="XE36"/>
  <c r="XE35"/>
  <c r="XE34"/>
  <c r="XE33"/>
  <c r="XE32"/>
  <c r="XE31"/>
  <c r="XE30"/>
  <c r="XE29"/>
  <c r="XE28"/>
  <c r="XE27"/>
  <c r="XE26"/>
  <c r="XE25"/>
  <c r="XE24"/>
  <c r="XE23"/>
  <c r="XE22"/>
  <c r="XE21"/>
  <c r="XE20"/>
  <c r="XE19"/>
  <c r="XE18"/>
  <c r="XE17"/>
  <c r="XE16"/>
  <c r="XE15"/>
  <c r="XE14"/>
  <c r="XE13"/>
  <c r="XE12"/>
  <c r="XE11"/>
  <c r="XE10"/>
  <c r="XE9"/>
  <c r="XE8"/>
  <c r="XE7"/>
  <c r="WX71"/>
  <c r="WW69"/>
  <c r="WW70" s="1"/>
  <c r="WV69"/>
  <c r="WV70" s="1"/>
  <c r="WU69"/>
  <c r="WU70" s="1"/>
  <c r="WX68"/>
  <c r="WX67"/>
  <c r="WX66"/>
  <c r="WX65"/>
  <c r="WX64"/>
  <c r="WX63"/>
  <c r="WX62"/>
  <c r="WX61"/>
  <c r="WX60"/>
  <c r="WX59"/>
  <c r="WX58"/>
  <c r="WX57"/>
  <c r="WX56"/>
  <c r="WX55"/>
  <c r="WX54"/>
  <c r="WX53"/>
  <c r="WX52"/>
  <c r="WX51"/>
  <c r="WX50"/>
  <c r="WX49"/>
  <c r="WX48"/>
  <c r="WX47"/>
  <c r="WX46"/>
  <c r="WX45"/>
  <c r="WX44"/>
  <c r="WX43"/>
  <c r="WX42"/>
  <c r="WX41"/>
  <c r="WX40"/>
  <c r="WX39"/>
  <c r="WX38"/>
  <c r="WX37"/>
  <c r="WX103" s="1"/>
  <c r="WX104" s="1"/>
  <c r="WX36"/>
  <c r="WX35"/>
  <c r="WX34"/>
  <c r="WX33"/>
  <c r="WX32"/>
  <c r="WX31"/>
  <c r="WX30"/>
  <c r="WX29"/>
  <c r="WX28"/>
  <c r="WX27"/>
  <c r="WX26"/>
  <c r="WX25"/>
  <c r="WX24"/>
  <c r="WX23"/>
  <c r="WX22"/>
  <c r="WX21"/>
  <c r="WX20"/>
  <c r="WX19"/>
  <c r="WX18"/>
  <c r="WX17"/>
  <c r="WX16"/>
  <c r="WX15"/>
  <c r="WX14"/>
  <c r="WX13"/>
  <c r="WX12"/>
  <c r="WX11"/>
  <c r="WX10"/>
  <c r="WX9"/>
  <c r="WX8"/>
  <c r="WX7"/>
  <c r="WQ71"/>
  <c r="WP69"/>
  <c r="WP70" s="1"/>
  <c r="WO69"/>
  <c r="WO70" s="1"/>
  <c r="WN69"/>
  <c r="WN70" s="1"/>
  <c r="WQ68"/>
  <c r="WQ67"/>
  <c r="WQ66"/>
  <c r="WQ65"/>
  <c r="WQ64"/>
  <c r="WQ63"/>
  <c r="WQ62"/>
  <c r="WQ61"/>
  <c r="WQ60"/>
  <c r="WQ59"/>
  <c r="WQ58"/>
  <c r="WQ57"/>
  <c r="WQ56"/>
  <c r="WQ55"/>
  <c r="WQ54"/>
  <c r="WQ53"/>
  <c r="WQ52"/>
  <c r="WQ51"/>
  <c r="WQ50"/>
  <c r="WQ49"/>
  <c r="WQ48"/>
  <c r="WQ47"/>
  <c r="WQ46"/>
  <c r="WQ45"/>
  <c r="WQ44"/>
  <c r="WQ43"/>
  <c r="WQ42"/>
  <c r="WQ41"/>
  <c r="WQ40"/>
  <c r="WQ39"/>
  <c r="WQ38"/>
  <c r="WQ37"/>
  <c r="WQ103" s="1"/>
  <c r="WQ104" s="1"/>
  <c r="WQ36"/>
  <c r="WQ35"/>
  <c r="WQ34"/>
  <c r="WQ33"/>
  <c r="WQ32"/>
  <c r="WQ31"/>
  <c r="WQ30"/>
  <c r="WQ29"/>
  <c r="WQ28"/>
  <c r="WQ27"/>
  <c r="WQ26"/>
  <c r="WQ25"/>
  <c r="WQ24"/>
  <c r="WQ23"/>
  <c r="WQ22"/>
  <c r="WQ21"/>
  <c r="WQ20"/>
  <c r="WQ19"/>
  <c r="WQ18"/>
  <c r="WQ17"/>
  <c r="WQ16"/>
  <c r="WQ15"/>
  <c r="WQ14"/>
  <c r="WQ13"/>
  <c r="WQ12"/>
  <c r="WQ11"/>
  <c r="WQ10"/>
  <c r="WQ9"/>
  <c r="WQ8"/>
  <c r="WQ7"/>
  <c r="WJ71"/>
  <c r="WI69"/>
  <c r="WI70" s="1"/>
  <c r="WH69"/>
  <c r="WH70" s="1"/>
  <c r="WG69"/>
  <c r="WG70" s="1"/>
  <c r="WJ68"/>
  <c r="WJ67"/>
  <c r="WJ66"/>
  <c r="WJ65"/>
  <c r="WJ64"/>
  <c r="WJ63"/>
  <c r="WJ62"/>
  <c r="WJ61"/>
  <c r="WJ60"/>
  <c r="WJ59"/>
  <c r="WJ58"/>
  <c r="WJ57"/>
  <c r="WJ56"/>
  <c r="WJ55"/>
  <c r="WJ54"/>
  <c r="WJ53"/>
  <c r="WJ52"/>
  <c r="WJ51"/>
  <c r="WJ50"/>
  <c r="WJ49"/>
  <c r="WJ48"/>
  <c r="WJ47"/>
  <c r="WJ46"/>
  <c r="WJ45"/>
  <c r="WJ44"/>
  <c r="WJ43"/>
  <c r="WJ42"/>
  <c r="WJ41"/>
  <c r="WJ40"/>
  <c r="WJ39"/>
  <c r="WJ38"/>
  <c r="WJ37"/>
  <c r="WJ103" s="1"/>
  <c r="WJ104" s="1"/>
  <c r="WJ36"/>
  <c r="WJ35"/>
  <c r="WJ34"/>
  <c r="WJ33"/>
  <c r="WJ32"/>
  <c r="WJ31"/>
  <c r="WJ30"/>
  <c r="WJ29"/>
  <c r="WJ28"/>
  <c r="WJ27"/>
  <c r="WJ26"/>
  <c r="WJ25"/>
  <c r="WJ24"/>
  <c r="WJ23"/>
  <c r="WJ22"/>
  <c r="WJ21"/>
  <c r="WJ20"/>
  <c r="WJ19"/>
  <c r="WJ18"/>
  <c r="WJ17"/>
  <c r="WJ16"/>
  <c r="WJ15"/>
  <c r="WJ14"/>
  <c r="WJ13"/>
  <c r="WJ12"/>
  <c r="WJ11"/>
  <c r="WJ10"/>
  <c r="WJ9"/>
  <c r="WJ8"/>
  <c r="WJ7"/>
  <c r="WC71"/>
  <c r="WB69"/>
  <c r="WB70" s="1"/>
  <c r="WA69"/>
  <c r="WA70" s="1"/>
  <c r="VZ69"/>
  <c r="VZ70" s="1"/>
  <c r="WC68"/>
  <c r="WC67"/>
  <c r="WC66"/>
  <c r="WC65"/>
  <c r="WC64"/>
  <c r="WC63"/>
  <c r="WC62"/>
  <c r="WC61"/>
  <c r="WC60"/>
  <c r="WC59"/>
  <c r="WC58"/>
  <c r="WC57"/>
  <c r="WC56"/>
  <c r="WC55"/>
  <c r="WC54"/>
  <c r="WC53"/>
  <c r="WC52"/>
  <c r="WC51"/>
  <c r="WC50"/>
  <c r="WC49"/>
  <c r="WC48"/>
  <c r="WC47"/>
  <c r="WC46"/>
  <c r="WC45"/>
  <c r="WC44"/>
  <c r="WC43"/>
  <c r="WC42"/>
  <c r="WC41"/>
  <c r="WC40"/>
  <c r="WC39"/>
  <c r="WC38"/>
  <c r="WC37"/>
  <c r="WC103" s="1"/>
  <c r="WC104" s="1"/>
  <c r="WC36"/>
  <c r="WC35"/>
  <c r="WC34"/>
  <c r="WC33"/>
  <c r="WC32"/>
  <c r="WC31"/>
  <c r="WC30"/>
  <c r="WC29"/>
  <c r="WC28"/>
  <c r="WC27"/>
  <c r="WC26"/>
  <c r="WC25"/>
  <c r="WC24"/>
  <c r="WC23"/>
  <c r="WC22"/>
  <c r="WC21"/>
  <c r="WC20"/>
  <c r="WC19"/>
  <c r="WC18"/>
  <c r="WC17"/>
  <c r="WC16"/>
  <c r="WC15"/>
  <c r="WC14"/>
  <c r="WC13"/>
  <c r="WC12"/>
  <c r="WC11"/>
  <c r="WC10"/>
  <c r="WC9"/>
  <c r="WC8"/>
  <c r="WC7"/>
  <c r="VV71"/>
  <c r="VU69"/>
  <c r="VU70" s="1"/>
  <c r="VT69"/>
  <c r="VT70" s="1"/>
  <c r="VS69"/>
  <c r="VS70" s="1"/>
  <c r="VV68"/>
  <c r="VV67"/>
  <c r="VV66"/>
  <c r="VV65"/>
  <c r="VV64"/>
  <c r="VV63"/>
  <c r="VV62"/>
  <c r="VV61"/>
  <c r="VV60"/>
  <c r="VV59"/>
  <c r="VV58"/>
  <c r="VV57"/>
  <c r="VV56"/>
  <c r="VV55"/>
  <c r="VV54"/>
  <c r="VV53"/>
  <c r="VV52"/>
  <c r="VV51"/>
  <c r="VV50"/>
  <c r="VV49"/>
  <c r="VV48"/>
  <c r="VV47"/>
  <c r="VV46"/>
  <c r="VV45"/>
  <c r="VV44"/>
  <c r="VV43"/>
  <c r="VV42"/>
  <c r="VV41"/>
  <c r="VV40"/>
  <c r="VV39"/>
  <c r="VV38"/>
  <c r="VV37"/>
  <c r="VV103" s="1"/>
  <c r="VV104" s="1"/>
  <c r="VV36"/>
  <c r="VV35"/>
  <c r="VV34"/>
  <c r="VV33"/>
  <c r="VV32"/>
  <c r="VV31"/>
  <c r="VV30"/>
  <c r="VV29"/>
  <c r="VV28"/>
  <c r="VV27"/>
  <c r="VV26"/>
  <c r="VV25"/>
  <c r="VV24"/>
  <c r="VV23"/>
  <c r="VV22"/>
  <c r="VV21"/>
  <c r="VV20"/>
  <c r="VV19"/>
  <c r="VV18"/>
  <c r="VV17"/>
  <c r="VV16"/>
  <c r="VV15"/>
  <c r="VV14"/>
  <c r="VV13"/>
  <c r="VV12"/>
  <c r="VV11"/>
  <c r="VV10"/>
  <c r="VV9"/>
  <c r="VV8"/>
  <c r="VV7"/>
  <c r="VO71"/>
  <c r="VN69"/>
  <c r="VN70" s="1"/>
  <c r="VM69"/>
  <c r="VM70" s="1"/>
  <c r="VL69"/>
  <c r="VL70" s="1"/>
  <c r="VO68"/>
  <c r="VO67"/>
  <c r="VO66"/>
  <c r="VO65"/>
  <c r="VO64"/>
  <c r="VO63"/>
  <c r="VO62"/>
  <c r="VO61"/>
  <c r="VO60"/>
  <c r="VO59"/>
  <c r="VO58"/>
  <c r="VO57"/>
  <c r="VO56"/>
  <c r="VO55"/>
  <c r="VO54"/>
  <c r="VO53"/>
  <c r="VO52"/>
  <c r="VO51"/>
  <c r="VO50"/>
  <c r="VO49"/>
  <c r="VO48"/>
  <c r="VO47"/>
  <c r="VO46"/>
  <c r="VO45"/>
  <c r="VO44"/>
  <c r="VO43"/>
  <c r="VO42"/>
  <c r="VO41"/>
  <c r="VO40"/>
  <c r="VO39"/>
  <c r="VO38"/>
  <c r="VO37"/>
  <c r="VO103" s="1"/>
  <c r="VO104" s="1"/>
  <c r="VO36"/>
  <c r="VO35"/>
  <c r="VO34"/>
  <c r="VO33"/>
  <c r="VO32"/>
  <c r="VO31"/>
  <c r="VO30"/>
  <c r="VO29"/>
  <c r="VO28"/>
  <c r="VO27"/>
  <c r="VO26"/>
  <c r="VO25"/>
  <c r="VO24"/>
  <c r="VO23"/>
  <c r="VO22"/>
  <c r="VO21"/>
  <c r="VO20"/>
  <c r="VO19"/>
  <c r="VO18"/>
  <c r="VO17"/>
  <c r="VO16"/>
  <c r="VO15"/>
  <c r="VO14"/>
  <c r="VO13"/>
  <c r="VO12"/>
  <c r="VO11"/>
  <c r="VO10"/>
  <c r="VO9"/>
  <c r="VO8"/>
  <c r="VO7"/>
  <c r="VH71"/>
  <c r="VG69"/>
  <c r="VG70" s="1"/>
  <c r="VF69"/>
  <c r="VF70" s="1"/>
  <c r="VE69"/>
  <c r="VE70" s="1"/>
  <c r="VH68"/>
  <c r="VH67"/>
  <c r="VH66"/>
  <c r="VH65"/>
  <c r="VH64"/>
  <c r="VH63"/>
  <c r="VH62"/>
  <c r="VH61"/>
  <c r="VH60"/>
  <c r="VH59"/>
  <c r="VH58"/>
  <c r="VH57"/>
  <c r="VH56"/>
  <c r="VH55"/>
  <c r="VH54"/>
  <c r="VH53"/>
  <c r="VH52"/>
  <c r="VH51"/>
  <c r="VH50"/>
  <c r="VH49"/>
  <c r="VH48"/>
  <c r="VH47"/>
  <c r="VH46"/>
  <c r="VH45"/>
  <c r="VH44"/>
  <c r="VH43"/>
  <c r="VH42"/>
  <c r="VH41"/>
  <c r="VH40"/>
  <c r="VH39"/>
  <c r="VH38"/>
  <c r="VH37"/>
  <c r="VH103" s="1"/>
  <c r="VH104" s="1"/>
  <c r="VH36"/>
  <c r="VH35"/>
  <c r="VH34"/>
  <c r="VH33"/>
  <c r="VH32"/>
  <c r="VH31"/>
  <c r="VH30"/>
  <c r="VH29"/>
  <c r="VH28"/>
  <c r="VH27"/>
  <c r="VH26"/>
  <c r="VH25"/>
  <c r="VH24"/>
  <c r="VH23"/>
  <c r="VH22"/>
  <c r="VH21"/>
  <c r="VH20"/>
  <c r="VH19"/>
  <c r="VH18"/>
  <c r="VH17"/>
  <c r="VH16"/>
  <c r="VH15"/>
  <c r="VH14"/>
  <c r="VH13"/>
  <c r="VH12"/>
  <c r="VH11"/>
  <c r="VH10"/>
  <c r="VH9"/>
  <c r="VH8"/>
  <c r="VH7"/>
  <c r="VA71"/>
  <c r="UZ69"/>
  <c r="UZ70" s="1"/>
  <c r="UY69"/>
  <c r="UY70" s="1"/>
  <c r="UX69"/>
  <c r="UX70" s="1"/>
  <c r="VA68"/>
  <c r="VA67"/>
  <c r="VA66"/>
  <c r="VA65"/>
  <c r="VA64"/>
  <c r="VA63"/>
  <c r="VA62"/>
  <c r="VA61"/>
  <c r="VA60"/>
  <c r="VA59"/>
  <c r="VA58"/>
  <c r="VA57"/>
  <c r="VA56"/>
  <c r="VA55"/>
  <c r="VA54"/>
  <c r="VA53"/>
  <c r="VA52"/>
  <c r="VA51"/>
  <c r="VA50"/>
  <c r="VA49"/>
  <c r="VA48"/>
  <c r="VA47"/>
  <c r="VA46"/>
  <c r="VA45"/>
  <c r="VA44"/>
  <c r="VA43"/>
  <c r="VA42"/>
  <c r="VA41"/>
  <c r="VA40"/>
  <c r="VA39"/>
  <c r="VA38"/>
  <c r="VA37"/>
  <c r="VA103" s="1"/>
  <c r="VA104" s="1"/>
  <c r="VA36"/>
  <c r="VA35"/>
  <c r="VA34"/>
  <c r="VA33"/>
  <c r="VA32"/>
  <c r="VA31"/>
  <c r="VA30"/>
  <c r="VA29"/>
  <c r="VA28"/>
  <c r="VA27"/>
  <c r="VA26"/>
  <c r="VA25"/>
  <c r="VA24"/>
  <c r="VA23"/>
  <c r="VA22"/>
  <c r="VA21"/>
  <c r="VA20"/>
  <c r="VA19"/>
  <c r="VA18"/>
  <c r="VA17"/>
  <c r="VA16"/>
  <c r="VA15"/>
  <c r="VA14"/>
  <c r="VA13"/>
  <c r="VA12"/>
  <c r="VA11"/>
  <c r="VA10"/>
  <c r="VA9"/>
  <c r="VA8"/>
  <c r="VA7"/>
  <c r="UT71"/>
  <c r="US69"/>
  <c r="US70" s="1"/>
  <c r="UR69"/>
  <c r="UR70" s="1"/>
  <c r="UQ69"/>
  <c r="UQ70" s="1"/>
  <c r="UT68"/>
  <c r="UT67"/>
  <c r="UT66"/>
  <c r="UT65"/>
  <c r="UT64"/>
  <c r="UT63"/>
  <c r="UT62"/>
  <c r="UT61"/>
  <c r="UT60"/>
  <c r="UT59"/>
  <c r="UT58"/>
  <c r="UT57"/>
  <c r="UT56"/>
  <c r="UT55"/>
  <c r="UT54"/>
  <c r="UT53"/>
  <c r="UT52"/>
  <c r="UT51"/>
  <c r="UT50"/>
  <c r="UT49"/>
  <c r="UT48"/>
  <c r="UT47"/>
  <c r="UT46"/>
  <c r="UT45"/>
  <c r="UT44"/>
  <c r="UT43"/>
  <c r="UT42"/>
  <c r="UT41"/>
  <c r="UT40"/>
  <c r="UT39"/>
  <c r="UT38"/>
  <c r="UT37"/>
  <c r="UT103" s="1"/>
  <c r="UT104" s="1"/>
  <c r="UT36"/>
  <c r="UT35"/>
  <c r="UT34"/>
  <c r="UT33"/>
  <c r="UT32"/>
  <c r="UT31"/>
  <c r="UT30"/>
  <c r="UT29"/>
  <c r="UT28"/>
  <c r="UT27"/>
  <c r="UT26"/>
  <c r="UT25"/>
  <c r="UT24"/>
  <c r="UT23"/>
  <c r="UT22"/>
  <c r="UT21"/>
  <c r="UT20"/>
  <c r="UT19"/>
  <c r="UT18"/>
  <c r="UT17"/>
  <c r="UT16"/>
  <c r="UT15"/>
  <c r="UT14"/>
  <c r="UT13"/>
  <c r="UT12"/>
  <c r="UT11"/>
  <c r="UT10"/>
  <c r="UT9"/>
  <c r="UT8"/>
  <c r="UT7"/>
  <c r="UM71"/>
  <c r="UL69"/>
  <c r="UL70" s="1"/>
  <c r="UK69"/>
  <c r="UK70" s="1"/>
  <c r="UJ69"/>
  <c r="UJ70" s="1"/>
  <c r="UM68"/>
  <c r="UM67"/>
  <c r="UM66"/>
  <c r="UM65"/>
  <c r="UM64"/>
  <c r="UM63"/>
  <c r="UM62"/>
  <c r="UM61"/>
  <c r="UM60"/>
  <c r="UM59"/>
  <c r="UM58"/>
  <c r="UM57"/>
  <c r="UM56"/>
  <c r="UM55"/>
  <c r="UM54"/>
  <c r="UM53"/>
  <c r="UM52"/>
  <c r="UM51"/>
  <c r="UM50"/>
  <c r="UM49"/>
  <c r="UM48"/>
  <c r="UM47"/>
  <c r="UM46"/>
  <c r="UM45"/>
  <c r="UM44"/>
  <c r="UM43"/>
  <c r="UM42"/>
  <c r="UM41"/>
  <c r="UM40"/>
  <c r="UM39"/>
  <c r="UM38"/>
  <c r="UM37"/>
  <c r="UM103" s="1"/>
  <c r="UM104" s="1"/>
  <c r="UM36"/>
  <c r="UM35"/>
  <c r="UM34"/>
  <c r="UM33"/>
  <c r="UM32"/>
  <c r="UM31"/>
  <c r="UM30"/>
  <c r="UM29"/>
  <c r="UM28"/>
  <c r="UM27"/>
  <c r="UM26"/>
  <c r="UM25"/>
  <c r="UM24"/>
  <c r="UM23"/>
  <c r="UM22"/>
  <c r="UM21"/>
  <c r="UM20"/>
  <c r="UM19"/>
  <c r="UM18"/>
  <c r="UM17"/>
  <c r="UM16"/>
  <c r="UM15"/>
  <c r="UM14"/>
  <c r="UM13"/>
  <c r="UM12"/>
  <c r="UM11"/>
  <c r="UM10"/>
  <c r="UM9"/>
  <c r="UM8"/>
  <c r="UM7"/>
  <c r="UF71"/>
  <c r="UE69"/>
  <c r="UE70" s="1"/>
  <c r="UD69"/>
  <c r="UD70" s="1"/>
  <c r="UC69"/>
  <c r="UC70" s="1"/>
  <c r="UF68"/>
  <c r="UF67"/>
  <c r="UF66"/>
  <c r="UF65"/>
  <c r="UF64"/>
  <c r="UF63"/>
  <c r="UF62"/>
  <c r="UF61"/>
  <c r="UF60"/>
  <c r="UF59"/>
  <c r="UF58"/>
  <c r="UF57"/>
  <c r="UF56"/>
  <c r="UF55"/>
  <c r="UF54"/>
  <c r="UF53"/>
  <c r="UF52"/>
  <c r="UF51"/>
  <c r="UF50"/>
  <c r="UF49"/>
  <c r="UF48"/>
  <c r="UF47"/>
  <c r="UF46"/>
  <c r="UF45"/>
  <c r="UF44"/>
  <c r="UF43"/>
  <c r="UF42"/>
  <c r="UF41"/>
  <c r="UF40"/>
  <c r="UF39"/>
  <c r="UF38"/>
  <c r="UF37"/>
  <c r="UF103" s="1"/>
  <c r="UF104" s="1"/>
  <c r="UF36"/>
  <c r="UF35"/>
  <c r="UF34"/>
  <c r="UF33"/>
  <c r="UF32"/>
  <c r="UF31"/>
  <c r="UF30"/>
  <c r="UF29"/>
  <c r="UF28"/>
  <c r="UF27"/>
  <c r="UF26"/>
  <c r="UF25"/>
  <c r="UF24"/>
  <c r="UF23"/>
  <c r="UF22"/>
  <c r="UF21"/>
  <c r="UF20"/>
  <c r="UF19"/>
  <c r="UF18"/>
  <c r="UF17"/>
  <c r="UF16"/>
  <c r="UF15"/>
  <c r="UF14"/>
  <c r="UF13"/>
  <c r="UF12"/>
  <c r="UF11"/>
  <c r="UF10"/>
  <c r="UF9"/>
  <c r="UF8"/>
  <c r="UF7"/>
  <c r="TY71"/>
  <c r="TX69"/>
  <c r="TX70" s="1"/>
  <c r="TW69"/>
  <c r="TW70" s="1"/>
  <c r="TV69"/>
  <c r="TV70" s="1"/>
  <c r="TY68"/>
  <c r="TY67"/>
  <c r="TY66"/>
  <c r="TY65"/>
  <c r="TY64"/>
  <c r="TY63"/>
  <c r="TY62"/>
  <c r="TY61"/>
  <c r="TY60"/>
  <c r="TY59"/>
  <c r="TY58"/>
  <c r="TY57"/>
  <c r="TY56"/>
  <c r="TY55"/>
  <c r="TY54"/>
  <c r="TY53"/>
  <c r="TY52"/>
  <c r="TY51"/>
  <c r="TY50"/>
  <c r="TY49"/>
  <c r="TY48"/>
  <c r="TY47"/>
  <c r="TY46"/>
  <c r="TY45"/>
  <c r="TY44"/>
  <c r="TY43"/>
  <c r="TY42"/>
  <c r="TY41"/>
  <c r="TY40"/>
  <c r="TY39"/>
  <c r="TY38"/>
  <c r="TY37"/>
  <c r="TY103" s="1"/>
  <c r="TY104" s="1"/>
  <c r="TY36"/>
  <c r="TY35"/>
  <c r="TY34"/>
  <c r="TY33"/>
  <c r="TY32"/>
  <c r="TY31"/>
  <c r="TY30"/>
  <c r="TY29"/>
  <c r="TY28"/>
  <c r="TY27"/>
  <c r="TY26"/>
  <c r="TY25"/>
  <c r="TY24"/>
  <c r="TY23"/>
  <c r="TY22"/>
  <c r="TY21"/>
  <c r="TY20"/>
  <c r="TY19"/>
  <c r="TY18"/>
  <c r="TY17"/>
  <c r="TY16"/>
  <c r="TY15"/>
  <c r="TY14"/>
  <c r="TY13"/>
  <c r="TY12"/>
  <c r="TY11"/>
  <c r="TY10"/>
  <c r="TY9"/>
  <c r="TY8"/>
  <c r="TY7"/>
  <c r="TR71"/>
  <c r="TQ69"/>
  <c r="TQ70" s="1"/>
  <c r="TP69"/>
  <c r="TP70" s="1"/>
  <c r="TO69"/>
  <c r="TO70" s="1"/>
  <c r="TR68"/>
  <c r="TR67"/>
  <c r="TR66"/>
  <c r="TR65"/>
  <c r="TR64"/>
  <c r="TR63"/>
  <c r="TR62"/>
  <c r="TR61"/>
  <c r="TR60"/>
  <c r="TR59"/>
  <c r="TR58"/>
  <c r="TR57"/>
  <c r="TR56"/>
  <c r="TR55"/>
  <c r="TR54"/>
  <c r="TR53"/>
  <c r="TR52"/>
  <c r="TR51"/>
  <c r="TR50"/>
  <c r="TR49"/>
  <c r="TR48"/>
  <c r="TR47"/>
  <c r="TR46"/>
  <c r="TR45"/>
  <c r="TR44"/>
  <c r="TR43"/>
  <c r="TR42"/>
  <c r="TR41"/>
  <c r="TR40"/>
  <c r="TR39"/>
  <c r="TR38"/>
  <c r="TR37"/>
  <c r="TR103" s="1"/>
  <c r="TR104" s="1"/>
  <c r="TR36"/>
  <c r="TR35"/>
  <c r="TR34"/>
  <c r="TR33"/>
  <c r="TR32"/>
  <c r="TR31"/>
  <c r="TR30"/>
  <c r="TR29"/>
  <c r="TR28"/>
  <c r="TR27"/>
  <c r="TR26"/>
  <c r="TR25"/>
  <c r="TR24"/>
  <c r="TR23"/>
  <c r="TR22"/>
  <c r="TR21"/>
  <c r="TR20"/>
  <c r="TR19"/>
  <c r="TR18"/>
  <c r="TR17"/>
  <c r="TR16"/>
  <c r="TR15"/>
  <c r="TR14"/>
  <c r="TR13"/>
  <c r="TR12"/>
  <c r="TR11"/>
  <c r="TR10"/>
  <c r="TR9"/>
  <c r="TR8"/>
  <c r="TR7"/>
  <c r="TK71"/>
  <c r="TJ69"/>
  <c r="TJ70" s="1"/>
  <c r="TI69"/>
  <c r="TI70" s="1"/>
  <c r="TH69"/>
  <c r="TH70" s="1"/>
  <c r="TK68"/>
  <c r="TK67"/>
  <c r="TK66"/>
  <c r="TK65"/>
  <c r="TK64"/>
  <c r="TK63"/>
  <c r="TK62"/>
  <c r="TK61"/>
  <c r="TK60"/>
  <c r="TK59"/>
  <c r="TK58"/>
  <c r="TK57"/>
  <c r="TK56"/>
  <c r="TK55"/>
  <c r="TK54"/>
  <c r="TK53"/>
  <c r="TK52"/>
  <c r="TK51"/>
  <c r="TK50"/>
  <c r="TK49"/>
  <c r="TK48"/>
  <c r="TK47"/>
  <c r="TK46"/>
  <c r="TK45"/>
  <c r="TK44"/>
  <c r="TK43"/>
  <c r="TK42"/>
  <c r="TK41"/>
  <c r="TK40"/>
  <c r="TK39"/>
  <c r="TK38"/>
  <c r="TK37"/>
  <c r="TK103" s="1"/>
  <c r="TK104" s="1"/>
  <c r="TK36"/>
  <c r="TK35"/>
  <c r="TK34"/>
  <c r="TK33"/>
  <c r="TK32"/>
  <c r="TK31"/>
  <c r="TK30"/>
  <c r="TK29"/>
  <c r="TK28"/>
  <c r="TK27"/>
  <c r="TK26"/>
  <c r="TK25"/>
  <c r="TK24"/>
  <c r="TK23"/>
  <c r="TK22"/>
  <c r="TK21"/>
  <c r="TK20"/>
  <c r="TK19"/>
  <c r="TK18"/>
  <c r="TK17"/>
  <c r="TK16"/>
  <c r="TK15"/>
  <c r="TK14"/>
  <c r="TK13"/>
  <c r="TK12"/>
  <c r="TK11"/>
  <c r="TK10"/>
  <c r="TK9"/>
  <c r="TK8"/>
  <c r="TK7"/>
  <c r="TD71"/>
  <c r="TC69"/>
  <c r="TC70" s="1"/>
  <c r="TB69"/>
  <c r="TB70" s="1"/>
  <c r="TA69"/>
  <c r="TA70" s="1"/>
  <c r="TD68"/>
  <c r="TD67"/>
  <c r="TD66"/>
  <c r="TD65"/>
  <c r="TD64"/>
  <c r="TD63"/>
  <c r="TD62"/>
  <c r="TD61"/>
  <c r="TD60"/>
  <c r="TD59"/>
  <c r="TD58"/>
  <c r="TD57"/>
  <c r="TD56"/>
  <c r="TD55"/>
  <c r="TD54"/>
  <c r="TD53"/>
  <c r="TD52"/>
  <c r="TD51"/>
  <c r="TD50"/>
  <c r="TD49"/>
  <c r="TD48"/>
  <c r="TD47"/>
  <c r="TD46"/>
  <c r="TD45"/>
  <c r="TD44"/>
  <c r="TD43"/>
  <c r="TD42"/>
  <c r="TD41"/>
  <c r="TD40"/>
  <c r="TD39"/>
  <c r="TD38"/>
  <c r="TD37"/>
  <c r="TD103" s="1"/>
  <c r="TD104" s="1"/>
  <c r="TD36"/>
  <c r="TD35"/>
  <c r="TD34"/>
  <c r="TD33"/>
  <c r="TD32"/>
  <c r="TD31"/>
  <c r="TD30"/>
  <c r="TD29"/>
  <c r="TD28"/>
  <c r="TD27"/>
  <c r="TD26"/>
  <c r="TD25"/>
  <c r="TD24"/>
  <c r="TD23"/>
  <c r="TD22"/>
  <c r="TD21"/>
  <c r="TD20"/>
  <c r="TD19"/>
  <c r="TD18"/>
  <c r="TD17"/>
  <c r="TD16"/>
  <c r="TD15"/>
  <c r="TD14"/>
  <c r="TD13"/>
  <c r="TD12"/>
  <c r="TD11"/>
  <c r="TD10"/>
  <c r="TD9"/>
  <c r="TD8"/>
  <c r="TD7"/>
  <c r="SW71"/>
  <c r="SV69"/>
  <c r="SV70" s="1"/>
  <c r="SU69"/>
  <c r="SU70" s="1"/>
  <c r="ST69"/>
  <c r="ST70" s="1"/>
  <c r="SW68"/>
  <c r="SW67"/>
  <c r="SW66"/>
  <c r="SW65"/>
  <c r="SW64"/>
  <c r="SW63"/>
  <c r="SW62"/>
  <c r="SW61"/>
  <c r="SW60"/>
  <c r="SW59"/>
  <c r="SW58"/>
  <c r="SW57"/>
  <c r="SW56"/>
  <c r="SW55"/>
  <c r="SW54"/>
  <c r="SW53"/>
  <c r="SW52"/>
  <c r="SW51"/>
  <c r="SW50"/>
  <c r="SW49"/>
  <c r="SW48"/>
  <c r="SW47"/>
  <c r="SW46"/>
  <c r="SW45"/>
  <c r="SW44"/>
  <c r="SW43"/>
  <c r="SW42"/>
  <c r="SW41"/>
  <c r="SW40"/>
  <c r="SW39"/>
  <c r="SW38"/>
  <c r="SW37"/>
  <c r="SW103" s="1"/>
  <c r="SW104" s="1"/>
  <c r="SW36"/>
  <c r="SW35"/>
  <c r="SW34"/>
  <c r="SW33"/>
  <c r="SW32"/>
  <c r="SW31"/>
  <c r="SW30"/>
  <c r="SW29"/>
  <c r="SW28"/>
  <c r="SW27"/>
  <c r="SW26"/>
  <c r="SW25"/>
  <c r="SW24"/>
  <c r="SW23"/>
  <c r="SW22"/>
  <c r="SW21"/>
  <c r="SW20"/>
  <c r="SW19"/>
  <c r="SW18"/>
  <c r="SW17"/>
  <c r="SW16"/>
  <c r="SW15"/>
  <c r="SW14"/>
  <c r="SW13"/>
  <c r="SW12"/>
  <c r="SW11"/>
  <c r="SW10"/>
  <c r="SW9"/>
  <c r="SW8"/>
  <c r="SW7"/>
  <c r="SP71"/>
  <c r="SO69"/>
  <c r="SO70" s="1"/>
  <c r="SN69"/>
  <c r="SN70" s="1"/>
  <c r="SM69"/>
  <c r="SM70" s="1"/>
  <c r="SP68"/>
  <c r="SP67"/>
  <c r="SP66"/>
  <c r="SP65"/>
  <c r="SP64"/>
  <c r="SP63"/>
  <c r="SP62"/>
  <c r="SP61"/>
  <c r="SP60"/>
  <c r="SP59"/>
  <c r="SP58"/>
  <c r="SP57"/>
  <c r="SP56"/>
  <c r="SP55"/>
  <c r="SP54"/>
  <c r="SP53"/>
  <c r="SP52"/>
  <c r="SP51"/>
  <c r="SP50"/>
  <c r="SP49"/>
  <c r="SP48"/>
  <c r="SP47"/>
  <c r="SP46"/>
  <c r="SP45"/>
  <c r="SP44"/>
  <c r="SP43"/>
  <c r="SP42"/>
  <c r="SP41"/>
  <c r="SP40"/>
  <c r="SP39"/>
  <c r="SP38"/>
  <c r="SP37"/>
  <c r="SP103" s="1"/>
  <c r="SP104" s="1"/>
  <c r="SP36"/>
  <c r="SP35"/>
  <c r="SP34"/>
  <c r="SP33"/>
  <c r="SP32"/>
  <c r="SP31"/>
  <c r="SP30"/>
  <c r="SP29"/>
  <c r="SP28"/>
  <c r="SP27"/>
  <c r="SP26"/>
  <c r="SP25"/>
  <c r="SP24"/>
  <c r="SP23"/>
  <c r="SP22"/>
  <c r="SP21"/>
  <c r="SP20"/>
  <c r="SP19"/>
  <c r="SP18"/>
  <c r="SP17"/>
  <c r="SP16"/>
  <c r="SP15"/>
  <c r="SP14"/>
  <c r="SP13"/>
  <c r="SP12"/>
  <c r="SP11"/>
  <c r="SP10"/>
  <c r="SP9"/>
  <c r="SP8"/>
  <c r="SP7"/>
  <c r="SI71"/>
  <c r="SH69"/>
  <c r="SH70" s="1"/>
  <c r="SG69"/>
  <c r="SG70" s="1"/>
  <c r="SF69"/>
  <c r="SF70" s="1"/>
  <c r="SI68"/>
  <c r="SI67"/>
  <c r="SI66"/>
  <c r="SI65"/>
  <c r="SI64"/>
  <c r="SI63"/>
  <c r="SI62"/>
  <c r="SI61"/>
  <c r="SI60"/>
  <c r="SI59"/>
  <c r="SI58"/>
  <c r="SI57"/>
  <c r="SI56"/>
  <c r="SI55"/>
  <c r="SI54"/>
  <c r="SI53"/>
  <c r="SI52"/>
  <c r="SI51"/>
  <c r="SI50"/>
  <c r="SI49"/>
  <c r="SI48"/>
  <c r="SI47"/>
  <c r="SI46"/>
  <c r="SI45"/>
  <c r="SI44"/>
  <c r="SI43"/>
  <c r="SI42"/>
  <c r="SI41"/>
  <c r="SI40"/>
  <c r="SI39"/>
  <c r="SI38"/>
  <c r="SI37"/>
  <c r="SI103" s="1"/>
  <c r="SI104" s="1"/>
  <c r="SI36"/>
  <c r="SI35"/>
  <c r="SI34"/>
  <c r="SI33"/>
  <c r="SI32"/>
  <c r="SI31"/>
  <c r="SI30"/>
  <c r="SI29"/>
  <c r="SI28"/>
  <c r="SI27"/>
  <c r="SI26"/>
  <c r="SI25"/>
  <c r="SI24"/>
  <c r="SI23"/>
  <c r="SI22"/>
  <c r="SI21"/>
  <c r="SI20"/>
  <c r="SI19"/>
  <c r="SI18"/>
  <c r="SI17"/>
  <c r="SI16"/>
  <c r="SI15"/>
  <c r="SI14"/>
  <c r="SI13"/>
  <c r="SI12"/>
  <c r="SI11"/>
  <c r="SI10"/>
  <c r="SI9"/>
  <c r="SI8"/>
  <c r="SI7"/>
  <c r="SB71"/>
  <c r="SA69"/>
  <c r="SA70" s="1"/>
  <c r="RZ69"/>
  <c r="RZ70" s="1"/>
  <c r="RY69"/>
  <c r="RY70" s="1"/>
  <c r="SB68"/>
  <c r="SB67"/>
  <c r="SB66"/>
  <c r="SB65"/>
  <c r="SB64"/>
  <c r="SB63"/>
  <c r="SB62"/>
  <c r="SB61"/>
  <c r="SB60"/>
  <c r="SB59"/>
  <c r="SB58"/>
  <c r="SB57"/>
  <c r="SB56"/>
  <c r="SB55"/>
  <c r="SB54"/>
  <c r="SB53"/>
  <c r="SB52"/>
  <c r="SB51"/>
  <c r="SB50"/>
  <c r="SB49"/>
  <c r="SB48"/>
  <c r="SB47"/>
  <c r="SB46"/>
  <c r="SB45"/>
  <c r="SB44"/>
  <c r="SB43"/>
  <c r="SB42"/>
  <c r="SB41"/>
  <c r="SB40"/>
  <c r="SB39"/>
  <c r="SB38"/>
  <c r="SB37"/>
  <c r="SB103" s="1"/>
  <c r="SB104" s="1"/>
  <c r="SB36"/>
  <c r="SB35"/>
  <c r="SB34"/>
  <c r="SB33"/>
  <c r="SB32"/>
  <c r="SB31"/>
  <c r="SB30"/>
  <c r="SB29"/>
  <c r="SB28"/>
  <c r="SB27"/>
  <c r="SB26"/>
  <c r="SB25"/>
  <c r="SB24"/>
  <c r="SB23"/>
  <c r="SB22"/>
  <c r="SB21"/>
  <c r="SB20"/>
  <c r="SB19"/>
  <c r="SB18"/>
  <c r="SB17"/>
  <c r="SB16"/>
  <c r="SB15"/>
  <c r="SB14"/>
  <c r="SB13"/>
  <c r="SB12"/>
  <c r="SB11"/>
  <c r="SB10"/>
  <c r="SB9"/>
  <c r="SB8"/>
  <c r="SB7"/>
  <c r="RU71"/>
  <c r="RT69"/>
  <c r="RT70" s="1"/>
  <c r="RS69"/>
  <c r="RS70" s="1"/>
  <c r="RR69"/>
  <c r="RR70" s="1"/>
  <c r="RU68"/>
  <c r="RU67"/>
  <c r="RU66"/>
  <c r="RU65"/>
  <c r="RU64"/>
  <c r="RU63"/>
  <c r="RU62"/>
  <c r="RU61"/>
  <c r="RU60"/>
  <c r="RU59"/>
  <c r="RU58"/>
  <c r="RU57"/>
  <c r="RU56"/>
  <c r="RU55"/>
  <c r="RU54"/>
  <c r="RU53"/>
  <c r="RU52"/>
  <c r="RU51"/>
  <c r="RU50"/>
  <c r="RU49"/>
  <c r="RU48"/>
  <c r="RU47"/>
  <c r="RU46"/>
  <c r="RU45"/>
  <c r="RU44"/>
  <c r="RU43"/>
  <c r="RU42"/>
  <c r="RU41"/>
  <c r="RU40"/>
  <c r="RU39"/>
  <c r="RU38"/>
  <c r="RU37"/>
  <c r="RU103" s="1"/>
  <c r="RU104" s="1"/>
  <c r="RU36"/>
  <c r="RU35"/>
  <c r="RU34"/>
  <c r="RU33"/>
  <c r="RU32"/>
  <c r="RU31"/>
  <c r="RU30"/>
  <c r="RU29"/>
  <c r="RU28"/>
  <c r="RU27"/>
  <c r="RU26"/>
  <c r="RU25"/>
  <c r="RU24"/>
  <c r="RU23"/>
  <c r="RU22"/>
  <c r="RU21"/>
  <c r="RU20"/>
  <c r="RU19"/>
  <c r="RU18"/>
  <c r="RU17"/>
  <c r="RU16"/>
  <c r="RU15"/>
  <c r="RU14"/>
  <c r="RU13"/>
  <c r="RU12"/>
  <c r="RU11"/>
  <c r="RU10"/>
  <c r="RU9"/>
  <c r="RU8"/>
  <c r="RU7"/>
  <c r="RN71"/>
  <c r="RM69"/>
  <c r="RM70" s="1"/>
  <c r="RL69"/>
  <c r="RL70" s="1"/>
  <c r="RK69"/>
  <c r="RK70" s="1"/>
  <c r="RN68"/>
  <c r="RN67"/>
  <c r="RN66"/>
  <c r="RN65"/>
  <c r="RN64"/>
  <c r="RN63"/>
  <c r="RN62"/>
  <c r="RN61"/>
  <c r="RN60"/>
  <c r="RN59"/>
  <c r="RN58"/>
  <c r="RN57"/>
  <c r="RN56"/>
  <c r="RN55"/>
  <c r="RN54"/>
  <c r="RN53"/>
  <c r="RN52"/>
  <c r="RN51"/>
  <c r="RN50"/>
  <c r="RN49"/>
  <c r="RN48"/>
  <c r="RN47"/>
  <c r="RN46"/>
  <c r="RN45"/>
  <c r="RN44"/>
  <c r="RN43"/>
  <c r="RN42"/>
  <c r="RN41"/>
  <c r="RN40"/>
  <c r="RN39"/>
  <c r="RN38"/>
  <c r="RN37"/>
  <c r="RN103" s="1"/>
  <c r="RN104" s="1"/>
  <c r="RN36"/>
  <c r="RN35"/>
  <c r="RN34"/>
  <c r="RN33"/>
  <c r="RN32"/>
  <c r="RN31"/>
  <c r="RN30"/>
  <c r="RN29"/>
  <c r="RN28"/>
  <c r="RN27"/>
  <c r="RN26"/>
  <c r="RN25"/>
  <c r="RN24"/>
  <c r="RN23"/>
  <c r="RN22"/>
  <c r="RN21"/>
  <c r="RN20"/>
  <c r="RN19"/>
  <c r="RN18"/>
  <c r="RN17"/>
  <c r="RN16"/>
  <c r="RN15"/>
  <c r="RN14"/>
  <c r="RN13"/>
  <c r="RN12"/>
  <c r="RN11"/>
  <c r="RN10"/>
  <c r="RN9"/>
  <c r="RN8"/>
  <c r="RN7"/>
  <c r="RG71"/>
  <c r="RF69"/>
  <c r="RF70" s="1"/>
  <c r="RE69"/>
  <c r="RE70" s="1"/>
  <c r="RD69"/>
  <c r="RD70" s="1"/>
  <c r="RG68"/>
  <c r="RG67"/>
  <c r="RG66"/>
  <c r="RG65"/>
  <c r="RG64"/>
  <c r="RG63"/>
  <c r="RG62"/>
  <c r="RG61"/>
  <c r="RG60"/>
  <c r="RG59"/>
  <c r="RG58"/>
  <c r="RG57"/>
  <c r="RG56"/>
  <c r="RG55"/>
  <c r="RG54"/>
  <c r="RG53"/>
  <c r="RG52"/>
  <c r="RG51"/>
  <c r="RG50"/>
  <c r="RG49"/>
  <c r="RG48"/>
  <c r="RG47"/>
  <c r="RG46"/>
  <c r="RG45"/>
  <c r="RG44"/>
  <c r="RG43"/>
  <c r="RG42"/>
  <c r="RG41"/>
  <c r="RG40"/>
  <c r="RG39"/>
  <c r="RG38"/>
  <c r="RG37"/>
  <c r="RG103" s="1"/>
  <c r="RG104" s="1"/>
  <c r="RG36"/>
  <c r="RG35"/>
  <c r="RG34"/>
  <c r="RG33"/>
  <c r="RG32"/>
  <c r="RG31"/>
  <c r="RG30"/>
  <c r="RG29"/>
  <c r="RG28"/>
  <c r="RG27"/>
  <c r="RG26"/>
  <c r="RG25"/>
  <c r="RG24"/>
  <c r="RG23"/>
  <c r="RG22"/>
  <c r="RG21"/>
  <c r="RG20"/>
  <c r="RG19"/>
  <c r="RG18"/>
  <c r="RG17"/>
  <c r="RG16"/>
  <c r="RG15"/>
  <c r="RG14"/>
  <c r="RG13"/>
  <c r="RG12"/>
  <c r="RG11"/>
  <c r="RG10"/>
  <c r="RG9"/>
  <c r="RG8"/>
  <c r="RG7"/>
  <c r="QZ71"/>
  <c r="QY69"/>
  <c r="QY70" s="1"/>
  <c r="QX69"/>
  <c r="QX70" s="1"/>
  <c r="QW69"/>
  <c r="QW70" s="1"/>
  <c r="QZ68"/>
  <c r="QZ67"/>
  <c r="QZ66"/>
  <c r="QZ65"/>
  <c r="QZ64"/>
  <c r="QZ63"/>
  <c r="QZ62"/>
  <c r="QZ61"/>
  <c r="QZ60"/>
  <c r="QZ59"/>
  <c r="QZ58"/>
  <c r="QZ57"/>
  <c r="QZ56"/>
  <c r="QZ55"/>
  <c r="QZ54"/>
  <c r="QZ53"/>
  <c r="QZ52"/>
  <c r="QZ51"/>
  <c r="QZ50"/>
  <c r="QZ49"/>
  <c r="QZ48"/>
  <c r="QZ47"/>
  <c r="QZ46"/>
  <c r="QZ45"/>
  <c r="QZ44"/>
  <c r="QZ43"/>
  <c r="QZ42"/>
  <c r="QZ41"/>
  <c r="QZ40"/>
  <c r="QZ39"/>
  <c r="QZ38"/>
  <c r="QZ37"/>
  <c r="QZ103" s="1"/>
  <c r="QZ104" s="1"/>
  <c r="QZ36"/>
  <c r="QZ35"/>
  <c r="QZ34"/>
  <c r="QZ33"/>
  <c r="QZ32"/>
  <c r="QZ31"/>
  <c r="QZ30"/>
  <c r="QZ29"/>
  <c r="QZ28"/>
  <c r="QZ27"/>
  <c r="QZ26"/>
  <c r="QZ25"/>
  <c r="QZ24"/>
  <c r="QZ23"/>
  <c r="QZ22"/>
  <c r="QZ21"/>
  <c r="QZ20"/>
  <c r="QZ19"/>
  <c r="QZ18"/>
  <c r="QZ17"/>
  <c r="QZ16"/>
  <c r="QZ15"/>
  <c r="QZ14"/>
  <c r="QZ13"/>
  <c r="QZ12"/>
  <c r="QZ11"/>
  <c r="QZ10"/>
  <c r="QZ9"/>
  <c r="QZ8"/>
  <c r="QZ7"/>
  <c r="QS71"/>
  <c r="QR69"/>
  <c r="QR70" s="1"/>
  <c r="QQ69"/>
  <c r="QQ70" s="1"/>
  <c r="QP69"/>
  <c r="QP70" s="1"/>
  <c r="QS68"/>
  <c r="QS67"/>
  <c r="QS66"/>
  <c r="QS65"/>
  <c r="QS64"/>
  <c r="QS63"/>
  <c r="QS62"/>
  <c r="QS61"/>
  <c r="QS60"/>
  <c r="QS59"/>
  <c r="QS58"/>
  <c r="QS57"/>
  <c r="QS56"/>
  <c r="QS55"/>
  <c r="QS54"/>
  <c r="QS53"/>
  <c r="QS52"/>
  <c r="QS51"/>
  <c r="QS50"/>
  <c r="QS49"/>
  <c r="QS48"/>
  <c r="QS47"/>
  <c r="QS46"/>
  <c r="QS45"/>
  <c r="QS44"/>
  <c r="QS43"/>
  <c r="QS42"/>
  <c r="QS41"/>
  <c r="QS40"/>
  <c r="QS39"/>
  <c r="QS38"/>
  <c r="QS37"/>
  <c r="QS103" s="1"/>
  <c r="QS104" s="1"/>
  <c r="QS36"/>
  <c r="QS35"/>
  <c r="QS34"/>
  <c r="QS33"/>
  <c r="QS32"/>
  <c r="QS31"/>
  <c r="QS30"/>
  <c r="QS29"/>
  <c r="QS28"/>
  <c r="QS27"/>
  <c r="QS26"/>
  <c r="QS25"/>
  <c r="QS24"/>
  <c r="QS23"/>
  <c r="QS22"/>
  <c r="QS21"/>
  <c r="QS20"/>
  <c r="QS19"/>
  <c r="QS18"/>
  <c r="QS17"/>
  <c r="QS16"/>
  <c r="QS15"/>
  <c r="QS14"/>
  <c r="QS13"/>
  <c r="QS12"/>
  <c r="QS11"/>
  <c r="QS10"/>
  <c r="QS9"/>
  <c r="QS8"/>
  <c r="QS7"/>
  <c r="QL71"/>
  <c r="QK69"/>
  <c r="QK70" s="1"/>
  <c r="QJ69"/>
  <c r="QJ70" s="1"/>
  <c r="QI69"/>
  <c r="QI70" s="1"/>
  <c r="QL68"/>
  <c r="QL67"/>
  <c r="QL66"/>
  <c r="QL65"/>
  <c r="QL64"/>
  <c r="QL63"/>
  <c r="QL62"/>
  <c r="QL61"/>
  <c r="QL60"/>
  <c r="QL59"/>
  <c r="QL58"/>
  <c r="QL57"/>
  <c r="QL56"/>
  <c r="QL55"/>
  <c r="QL54"/>
  <c r="QL53"/>
  <c r="QL52"/>
  <c r="QL51"/>
  <c r="QL50"/>
  <c r="QL49"/>
  <c r="QL48"/>
  <c r="QL47"/>
  <c r="QL46"/>
  <c r="QL45"/>
  <c r="QL44"/>
  <c r="QL43"/>
  <c r="QL42"/>
  <c r="QL41"/>
  <c r="QL40"/>
  <c r="QL39"/>
  <c r="QL38"/>
  <c r="QL37"/>
  <c r="QL103" s="1"/>
  <c r="QL104" s="1"/>
  <c r="QL36"/>
  <c r="QL35"/>
  <c r="QL34"/>
  <c r="QL33"/>
  <c r="QL32"/>
  <c r="QL31"/>
  <c r="QL30"/>
  <c r="QL29"/>
  <c r="QL28"/>
  <c r="QL27"/>
  <c r="QL26"/>
  <c r="QL25"/>
  <c r="QL24"/>
  <c r="QL23"/>
  <c r="QL22"/>
  <c r="QL21"/>
  <c r="QL20"/>
  <c r="QL19"/>
  <c r="QL18"/>
  <c r="QL17"/>
  <c r="QL16"/>
  <c r="QL15"/>
  <c r="QL14"/>
  <c r="QL13"/>
  <c r="QL12"/>
  <c r="QL11"/>
  <c r="QL10"/>
  <c r="QL9"/>
  <c r="QL8"/>
  <c r="QL7"/>
  <c r="QE71"/>
  <c r="QD69"/>
  <c r="QD70" s="1"/>
  <c r="QC70"/>
  <c r="QB70"/>
  <c r="QE68"/>
  <c r="QE67"/>
  <c r="QE66"/>
  <c r="QE65"/>
  <c r="QE64"/>
  <c r="QE63"/>
  <c r="QE62"/>
  <c r="QE61"/>
  <c r="QE60"/>
  <c r="QE59"/>
  <c r="QE58"/>
  <c r="QE57"/>
  <c r="QE56"/>
  <c r="QE55"/>
  <c r="QE54"/>
  <c r="QE53"/>
  <c r="QE52"/>
  <c r="QE51"/>
  <c r="QE50"/>
  <c r="QE49"/>
  <c r="QE48"/>
  <c r="QE47"/>
  <c r="QE46"/>
  <c r="QE45"/>
  <c r="QE44"/>
  <c r="QE43"/>
  <c r="QE42"/>
  <c r="QE41"/>
  <c r="QE40"/>
  <c r="QE39"/>
  <c r="QE38"/>
  <c r="QE37"/>
  <c r="QE103" s="1"/>
  <c r="QE104" s="1"/>
  <c r="QE36"/>
  <c r="QE35"/>
  <c r="QE34"/>
  <c r="QE33"/>
  <c r="QE32"/>
  <c r="QE31"/>
  <c r="QE30"/>
  <c r="QE29"/>
  <c r="QE28"/>
  <c r="QE27"/>
  <c r="QE26"/>
  <c r="QE25"/>
  <c r="QE24"/>
  <c r="QE23"/>
  <c r="QE22"/>
  <c r="QE21"/>
  <c r="QE20"/>
  <c r="QE19"/>
  <c r="QE18"/>
  <c r="QE17"/>
  <c r="QE16"/>
  <c r="QE15"/>
  <c r="QE14"/>
  <c r="QE13"/>
  <c r="QE12"/>
  <c r="QE11"/>
  <c r="QE10"/>
  <c r="QE9"/>
  <c r="QE8"/>
  <c r="QE7"/>
  <c r="PX71"/>
  <c r="PW69"/>
  <c r="PW70" s="1"/>
  <c r="PV69"/>
  <c r="PV70" s="1"/>
  <c r="PU69"/>
  <c r="PU70" s="1"/>
  <c r="PX68"/>
  <c r="PX67"/>
  <c r="PX66"/>
  <c r="PX65"/>
  <c r="PX64"/>
  <c r="PX63"/>
  <c r="PX62"/>
  <c r="PX61"/>
  <c r="PX60"/>
  <c r="PX59"/>
  <c r="PX58"/>
  <c r="PX57"/>
  <c r="PX56"/>
  <c r="PX55"/>
  <c r="PX54"/>
  <c r="PX53"/>
  <c r="PX52"/>
  <c r="PX51"/>
  <c r="PX50"/>
  <c r="PX49"/>
  <c r="PX48"/>
  <c r="PX47"/>
  <c r="PX46"/>
  <c r="PX45"/>
  <c r="PX44"/>
  <c r="PX43"/>
  <c r="PX42"/>
  <c r="PX41"/>
  <c r="PX40"/>
  <c r="PX39"/>
  <c r="PX38"/>
  <c r="PX37"/>
  <c r="PX103" s="1"/>
  <c r="PX104" s="1"/>
  <c r="PX36"/>
  <c r="PX35"/>
  <c r="PX34"/>
  <c r="PX33"/>
  <c r="PX32"/>
  <c r="PX31"/>
  <c r="PX30"/>
  <c r="PX29"/>
  <c r="PX28"/>
  <c r="PX27"/>
  <c r="PX26"/>
  <c r="PX25"/>
  <c r="PX24"/>
  <c r="PX23"/>
  <c r="PX22"/>
  <c r="PX21"/>
  <c r="PX20"/>
  <c r="PX19"/>
  <c r="PX18"/>
  <c r="PX17"/>
  <c r="PX16"/>
  <c r="PX15"/>
  <c r="PX14"/>
  <c r="PX13"/>
  <c r="PX12"/>
  <c r="PX11"/>
  <c r="PX10"/>
  <c r="PX9"/>
  <c r="PX8"/>
  <c r="PX7"/>
  <c r="PQ71"/>
  <c r="PP69"/>
  <c r="PP70" s="1"/>
  <c r="PO69"/>
  <c r="PO70" s="1"/>
  <c r="PN69"/>
  <c r="PN70" s="1"/>
  <c r="PQ68"/>
  <c r="PQ67"/>
  <c r="PQ66"/>
  <c r="PQ65"/>
  <c r="PQ64"/>
  <c r="PQ63"/>
  <c r="PQ62"/>
  <c r="PQ61"/>
  <c r="PQ60"/>
  <c r="PQ59"/>
  <c r="PQ58"/>
  <c r="PQ57"/>
  <c r="PQ56"/>
  <c r="PQ55"/>
  <c r="PQ54"/>
  <c r="PQ53"/>
  <c r="PQ52"/>
  <c r="PQ51"/>
  <c r="PQ50"/>
  <c r="PQ49"/>
  <c r="PQ48"/>
  <c r="PQ47"/>
  <c r="PQ46"/>
  <c r="PQ45"/>
  <c r="PQ44"/>
  <c r="PQ43"/>
  <c r="PQ42"/>
  <c r="PQ41"/>
  <c r="PQ40"/>
  <c r="PQ39"/>
  <c r="PQ38"/>
  <c r="PQ37"/>
  <c r="PQ103" s="1"/>
  <c r="PQ104" s="1"/>
  <c r="PQ36"/>
  <c r="PQ35"/>
  <c r="PQ34"/>
  <c r="PQ33"/>
  <c r="PQ32"/>
  <c r="PQ31"/>
  <c r="PQ30"/>
  <c r="PQ29"/>
  <c r="PQ28"/>
  <c r="PQ27"/>
  <c r="PQ26"/>
  <c r="PQ25"/>
  <c r="PQ24"/>
  <c r="PQ23"/>
  <c r="PQ22"/>
  <c r="PQ21"/>
  <c r="PQ20"/>
  <c r="PQ19"/>
  <c r="PQ18"/>
  <c r="PQ17"/>
  <c r="PQ16"/>
  <c r="PQ15"/>
  <c r="PQ14"/>
  <c r="PQ13"/>
  <c r="PQ12"/>
  <c r="PQ11"/>
  <c r="PQ10"/>
  <c r="PQ9"/>
  <c r="PQ8"/>
  <c r="PQ7"/>
  <c r="PJ71"/>
  <c r="PI69"/>
  <c r="PI70" s="1"/>
  <c r="PH69"/>
  <c r="PH70" s="1"/>
  <c r="PG69"/>
  <c r="PG70" s="1"/>
  <c r="PJ68"/>
  <c r="PJ67"/>
  <c r="PJ66"/>
  <c r="PJ65"/>
  <c r="PJ64"/>
  <c r="PJ63"/>
  <c r="PJ62"/>
  <c r="PJ61"/>
  <c r="PJ60"/>
  <c r="PJ59"/>
  <c r="PJ58"/>
  <c r="PJ57"/>
  <c r="PJ56"/>
  <c r="PJ55"/>
  <c r="PJ54"/>
  <c r="PJ53"/>
  <c r="PJ52"/>
  <c r="PJ51"/>
  <c r="PJ50"/>
  <c r="PJ49"/>
  <c r="PJ48"/>
  <c r="PJ47"/>
  <c r="PJ46"/>
  <c r="PJ45"/>
  <c r="PJ44"/>
  <c r="PJ43"/>
  <c r="PJ42"/>
  <c r="PJ41"/>
  <c r="PJ40"/>
  <c r="PJ39"/>
  <c r="PJ38"/>
  <c r="PJ37"/>
  <c r="PJ103" s="1"/>
  <c r="PJ104" s="1"/>
  <c r="PJ36"/>
  <c r="PJ35"/>
  <c r="PJ34"/>
  <c r="PJ33"/>
  <c r="PJ32"/>
  <c r="PJ31"/>
  <c r="PJ30"/>
  <c r="PJ29"/>
  <c r="PJ28"/>
  <c r="PJ27"/>
  <c r="PJ26"/>
  <c r="PJ25"/>
  <c r="PJ24"/>
  <c r="PJ23"/>
  <c r="PJ22"/>
  <c r="PJ21"/>
  <c r="PJ20"/>
  <c r="PJ19"/>
  <c r="PJ18"/>
  <c r="PJ17"/>
  <c r="PJ16"/>
  <c r="PJ15"/>
  <c r="PJ14"/>
  <c r="PJ13"/>
  <c r="PJ12"/>
  <c r="PJ11"/>
  <c r="PJ10"/>
  <c r="PJ9"/>
  <c r="PJ8"/>
  <c r="PJ7"/>
  <c r="PC71"/>
  <c r="PB69"/>
  <c r="PB70" s="1"/>
  <c r="PA69"/>
  <c r="PA70" s="1"/>
  <c r="OZ69"/>
  <c r="OZ70" s="1"/>
  <c r="PC68"/>
  <c r="PC67"/>
  <c r="PC66"/>
  <c r="PC65"/>
  <c r="PC64"/>
  <c r="PC63"/>
  <c r="PC62"/>
  <c r="PC61"/>
  <c r="PC60"/>
  <c r="PC59"/>
  <c r="PC58"/>
  <c r="PC57"/>
  <c r="PC56"/>
  <c r="PC55"/>
  <c r="PC54"/>
  <c r="PC53"/>
  <c r="PC52"/>
  <c r="PC51"/>
  <c r="PC50"/>
  <c r="PC49"/>
  <c r="PC48"/>
  <c r="PC47"/>
  <c r="PC46"/>
  <c r="PC45"/>
  <c r="PC44"/>
  <c r="PC43"/>
  <c r="PC42"/>
  <c r="PC41"/>
  <c r="PC40"/>
  <c r="PC39"/>
  <c r="PC38"/>
  <c r="PC37"/>
  <c r="PC103" s="1"/>
  <c r="PC104" s="1"/>
  <c r="PC36"/>
  <c r="PC35"/>
  <c r="PC34"/>
  <c r="PC33"/>
  <c r="PC32"/>
  <c r="PC31"/>
  <c r="PC30"/>
  <c r="PC29"/>
  <c r="PC28"/>
  <c r="PC27"/>
  <c r="PC26"/>
  <c r="PC25"/>
  <c r="PC24"/>
  <c r="PC23"/>
  <c r="PC22"/>
  <c r="PC21"/>
  <c r="PC20"/>
  <c r="PC19"/>
  <c r="PC18"/>
  <c r="PC17"/>
  <c r="PC16"/>
  <c r="PC15"/>
  <c r="PC14"/>
  <c r="PC13"/>
  <c r="PC12"/>
  <c r="PC11"/>
  <c r="PC10"/>
  <c r="PC9"/>
  <c r="PC8"/>
  <c r="PC7"/>
  <c r="OV71"/>
  <c r="OU69"/>
  <c r="OU70" s="1"/>
  <c r="OT69"/>
  <c r="OT70" s="1"/>
  <c r="OS69"/>
  <c r="OS70" s="1"/>
  <c r="OV68"/>
  <c r="OV67"/>
  <c r="OV66"/>
  <c r="OV65"/>
  <c r="OV64"/>
  <c r="OV63"/>
  <c r="OV62"/>
  <c r="OV61"/>
  <c r="OV60"/>
  <c r="OV59"/>
  <c r="OV58"/>
  <c r="OV57"/>
  <c r="OV56"/>
  <c r="OV55"/>
  <c r="OV54"/>
  <c r="OV53"/>
  <c r="OV52"/>
  <c r="OV51"/>
  <c r="OV50"/>
  <c r="OV49"/>
  <c r="OV48"/>
  <c r="OV47"/>
  <c r="OV46"/>
  <c r="OV45"/>
  <c r="OV44"/>
  <c r="OV43"/>
  <c r="OV42"/>
  <c r="OV41"/>
  <c r="OV40"/>
  <c r="OV39"/>
  <c r="OV38"/>
  <c r="OV37"/>
  <c r="OV103" s="1"/>
  <c r="OV104" s="1"/>
  <c r="OV36"/>
  <c r="OV35"/>
  <c r="OV34"/>
  <c r="OV33"/>
  <c r="OV32"/>
  <c r="OV31"/>
  <c r="OV30"/>
  <c r="OV29"/>
  <c r="OV28"/>
  <c r="OV27"/>
  <c r="OV26"/>
  <c r="OV25"/>
  <c r="OV24"/>
  <c r="OV23"/>
  <c r="OV22"/>
  <c r="OV21"/>
  <c r="OV20"/>
  <c r="OV19"/>
  <c r="OV18"/>
  <c r="OV17"/>
  <c r="OV16"/>
  <c r="OV15"/>
  <c r="OV14"/>
  <c r="OV13"/>
  <c r="OV12"/>
  <c r="OV11"/>
  <c r="OV10"/>
  <c r="OV9"/>
  <c r="OV8"/>
  <c r="OV7"/>
  <c r="OO71"/>
  <c r="ON69"/>
  <c r="ON70" s="1"/>
  <c r="OM69"/>
  <c r="OM70" s="1"/>
  <c r="OL69"/>
  <c r="OL70" s="1"/>
  <c r="OO68"/>
  <c r="OO67"/>
  <c r="OO66"/>
  <c r="OO65"/>
  <c r="OO64"/>
  <c r="OO63"/>
  <c r="OO62"/>
  <c r="OO61"/>
  <c r="OO60"/>
  <c r="OO59"/>
  <c r="OO58"/>
  <c r="OO57"/>
  <c r="OO56"/>
  <c r="OO55"/>
  <c r="OO54"/>
  <c r="OO53"/>
  <c r="OO52"/>
  <c r="OO51"/>
  <c r="OO50"/>
  <c r="OO49"/>
  <c r="OO48"/>
  <c r="OO47"/>
  <c r="OO46"/>
  <c r="OO45"/>
  <c r="OO44"/>
  <c r="OO43"/>
  <c r="OO42"/>
  <c r="OO41"/>
  <c r="OO40"/>
  <c r="OO39"/>
  <c r="OO38"/>
  <c r="OO37"/>
  <c r="OO103" s="1"/>
  <c r="OO104" s="1"/>
  <c r="OO36"/>
  <c r="OO35"/>
  <c r="OO34"/>
  <c r="OO33"/>
  <c r="OO32"/>
  <c r="OO31"/>
  <c r="OO30"/>
  <c r="OO29"/>
  <c r="OO28"/>
  <c r="OO27"/>
  <c r="OO26"/>
  <c r="OO25"/>
  <c r="OO24"/>
  <c r="OO23"/>
  <c r="OO22"/>
  <c r="OO21"/>
  <c r="OO20"/>
  <c r="OO19"/>
  <c r="OO18"/>
  <c r="OO17"/>
  <c r="OO16"/>
  <c r="OO15"/>
  <c r="OO14"/>
  <c r="OO13"/>
  <c r="OO12"/>
  <c r="OO11"/>
  <c r="OO10"/>
  <c r="OO9"/>
  <c r="OO8"/>
  <c r="OO7"/>
  <c r="P103" i="8" l="1"/>
  <c r="P104" s="1"/>
  <c r="BF37"/>
  <c r="BF103" s="1"/>
  <c r="BF104" s="1"/>
  <c r="TY69" i="6"/>
  <c r="TY70" s="1"/>
  <c r="UM69"/>
  <c r="UM70" s="1"/>
  <c r="VA69"/>
  <c r="VA70" s="1"/>
  <c r="YU69"/>
  <c r="YU70" s="1"/>
  <c r="ZI69"/>
  <c r="ZI70" s="1"/>
  <c r="SB69"/>
  <c r="SB70" s="1"/>
  <c r="SP69"/>
  <c r="SP70" s="1"/>
  <c r="UF69"/>
  <c r="UF70" s="1"/>
  <c r="XL69"/>
  <c r="XL70" s="1"/>
  <c r="XZ69"/>
  <c r="XZ70" s="1"/>
  <c r="ZP69"/>
  <c r="ZP70" s="1"/>
  <c r="W69" i="8"/>
  <c r="W70" s="1"/>
  <c r="AR69"/>
  <c r="AR70" s="1"/>
  <c r="ZB69" i="6"/>
  <c r="ZB70" s="1"/>
  <c r="PQ69"/>
  <c r="PQ70" s="1"/>
  <c r="PJ69"/>
  <c r="PJ70" s="1"/>
  <c r="PC69"/>
  <c r="PC70" s="1"/>
  <c r="YG69"/>
  <c r="YG70" s="1"/>
  <c r="YN69"/>
  <c r="YN70" s="1"/>
  <c r="RG69"/>
  <c r="RG70" s="1"/>
  <c r="QZ69"/>
  <c r="QZ70" s="1"/>
  <c r="OV69"/>
  <c r="OV70" s="1"/>
  <c r="RU69"/>
  <c r="RU70" s="1"/>
  <c r="WQ69"/>
  <c r="WQ70" s="1"/>
  <c r="WC69"/>
  <c r="WC70" s="1"/>
  <c r="P69" i="8"/>
  <c r="P70" s="1"/>
  <c r="AY69"/>
  <c r="AY70" s="1"/>
  <c r="XS69" i="6"/>
  <c r="XS70" s="1"/>
  <c r="XE69"/>
  <c r="XE70" s="1"/>
  <c r="WX69"/>
  <c r="WX70" s="1"/>
  <c r="VV69"/>
  <c r="VV70" s="1"/>
  <c r="QL69"/>
  <c r="QL70" s="1"/>
  <c r="QS69"/>
  <c r="QS70" s="1"/>
  <c r="SI69"/>
  <c r="UT69"/>
  <c r="UT70" s="1"/>
  <c r="VO69"/>
  <c r="VO70" s="1"/>
  <c r="TR69"/>
  <c r="TR70" s="1"/>
  <c r="TK69"/>
  <c r="TK70" s="1"/>
  <c r="TD69"/>
  <c r="TD70" s="1"/>
  <c r="SW69"/>
  <c r="SW70" s="1"/>
  <c r="RN69"/>
  <c r="RN70" s="1"/>
  <c r="AD69" i="8"/>
  <c r="AB70"/>
  <c r="PX69" i="6"/>
  <c r="PX70" s="1"/>
  <c r="QE69"/>
  <c r="QE70" s="1"/>
  <c r="OO69"/>
  <c r="OO70" s="1"/>
  <c r="VH69"/>
  <c r="VH70" s="1"/>
  <c r="WJ69"/>
  <c r="WJ70" s="1"/>
  <c r="SI70"/>
  <c r="AD70" i="8" l="1"/>
  <c r="IB71" i="14"/>
  <c r="IA71"/>
  <c r="IB68"/>
  <c r="IA68"/>
  <c r="IB67"/>
  <c r="IA67"/>
  <c r="IB66"/>
  <c r="IA66"/>
  <c r="IB65"/>
  <c r="IA65"/>
  <c r="IB64"/>
  <c r="IA64"/>
  <c r="IB63"/>
  <c r="IA63"/>
  <c r="IB62"/>
  <c r="IA62"/>
  <c r="IB61"/>
  <c r="IA61"/>
  <c r="IB60"/>
  <c r="IA60"/>
  <c r="IB59"/>
  <c r="IA59"/>
  <c r="IB58"/>
  <c r="IA58"/>
  <c r="IB57"/>
  <c r="IA57"/>
  <c r="IB56"/>
  <c r="IA56"/>
  <c r="IB55"/>
  <c r="IA55"/>
  <c r="IB54"/>
  <c r="IA54"/>
  <c r="IB53"/>
  <c r="IA53"/>
  <c r="IB52"/>
  <c r="IA52"/>
  <c r="IB51"/>
  <c r="IA51"/>
  <c r="IB50"/>
  <c r="IA50"/>
  <c r="IB49"/>
  <c r="IA49"/>
  <c r="IB48"/>
  <c r="IA48"/>
  <c r="IB47"/>
  <c r="IA47"/>
  <c r="IB46"/>
  <c r="IA46"/>
  <c r="IB45"/>
  <c r="IA45"/>
  <c r="IB44"/>
  <c r="IA44"/>
  <c r="IB43"/>
  <c r="IA43"/>
  <c r="IB42"/>
  <c r="IA42"/>
  <c r="IB41"/>
  <c r="IA41"/>
  <c r="IB40"/>
  <c r="IA40"/>
  <c r="IB39"/>
  <c r="IA39"/>
  <c r="IB38"/>
  <c r="IA38"/>
  <c r="IB37"/>
  <c r="IA37"/>
  <c r="IB36"/>
  <c r="IA36"/>
  <c r="IB35"/>
  <c r="IA35"/>
  <c r="IB34"/>
  <c r="IA34"/>
  <c r="IB33"/>
  <c r="IA33"/>
  <c r="IB32"/>
  <c r="IA32"/>
  <c r="IB31"/>
  <c r="IA31"/>
  <c r="IB30"/>
  <c r="IA30"/>
  <c r="IB29"/>
  <c r="IA29"/>
  <c r="IB28"/>
  <c r="IA28"/>
  <c r="IB27"/>
  <c r="IA27"/>
  <c r="IB26"/>
  <c r="IA26"/>
  <c r="IB25"/>
  <c r="IA25"/>
  <c r="IB24"/>
  <c r="IA24"/>
  <c r="IB23"/>
  <c r="IA23"/>
  <c r="IB22"/>
  <c r="IA22"/>
  <c r="IB21"/>
  <c r="IA21"/>
  <c r="IB20"/>
  <c r="IA20"/>
  <c r="IB19"/>
  <c r="IA19"/>
  <c r="IB18"/>
  <c r="IA18"/>
  <c r="IB17"/>
  <c r="IA17"/>
  <c r="IB16"/>
  <c r="IA16"/>
  <c r="IB15"/>
  <c r="IA15"/>
  <c r="IB14"/>
  <c r="IA14"/>
  <c r="IB13"/>
  <c r="IA13"/>
  <c r="IB12"/>
  <c r="IA12"/>
  <c r="IB11"/>
  <c r="IA11"/>
  <c r="IB10"/>
  <c r="IA10"/>
  <c r="IB9"/>
  <c r="IA9"/>
  <c r="IB8"/>
  <c r="IA8"/>
  <c r="IB7"/>
  <c r="IA7"/>
  <c r="BI71" i="5" l="1"/>
  <c r="BH71"/>
  <c r="BI68"/>
  <c r="BH68"/>
  <c r="BI67"/>
  <c r="BH67"/>
  <c r="BI66"/>
  <c r="BH66"/>
  <c r="BI65"/>
  <c r="BH65"/>
  <c r="BI64"/>
  <c r="BH64"/>
  <c r="BI63"/>
  <c r="BH63"/>
  <c r="BI62"/>
  <c r="BH62"/>
  <c r="BI61"/>
  <c r="BH61"/>
  <c r="BI60"/>
  <c r="BH60"/>
  <c r="BI59"/>
  <c r="BH59"/>
  <c r="BI58"/>
  <c r="BH58"/>
  <c r="BI57"/>
  <c r="BH57"/>
  <c r="BI56"/>
  <c r="BH56"/>
  <c r="BI55"/>
  <c r="BH55"/>
  <c r="BI54"/>
  <c r="BH54"/>
  <c r="BI53"/>
  <c r="BH53"/>
  <c r="BI52"/>
  <c r="BH52"/>
  <c r="BI51"/>
  <c r="BH51"/>
  <c r="BI50"/>
  <c r="BH50"/>
  <c r="BI49"/>
  <c r="BH49"/>
  <c r="BI48"/>
  <c r="BH48"/>
  <c r="BI47"/>
  <c r="BH47"/>
  <c r="BI46"/>
  <c r="BH46"/>
  <c r="BI45"/>
  <c r="BH45"/>
  <c r="BI44"/>
  <c r="BH44"/>
  <c r="BI43"/>
  <c r="BH43"/>
  <c r="BI42"/>
  <c r="BH42"/>
  <c r="BI41"/>
  <c r="BH41"/>
  <c r="BI40"/>
  <c r="BH40"/>
  <c r="BI39"/>
  <c r="BH39"/>
  <c r="BI38"/>
  <c r="BH38"/>
  <c r="BI37"/>
  <c r="BH37"/>
  <c r="BI36"/>
  <c r="BH36"/>
  <c r="BI35"/>
  <c r="BH35"/>
  <c r="BI34"/>
  <c r="BH34"/>
  <c r="BI33"/>
  <c r="BH33"/>
  <c r="BI32"/>
  <c r="BH32"/>
  <c r="BI31"/>
  <c r="BH31"/>
  <c r="BI30"/>
  <c r="BH30"/>
  <c r="BI29"/>
  <c r="BH29"/>
  <c r="BI28"/>
  <c r="BH28"/>
  <c r="BI27"/>
  <c r="BH27"/>
  <c r="BI26"/>
  <c r="BH26"/>
  <c r="BI25"/>
  <c r="BH25"/>
  <c r="BI24"/>
  <c r="BH24"/>
  <c r="BI23"/>
  <c r="BH23"/>
  <c r="BI22"/>
  <c r="BH22"/>
  <c r="BI21"/>
  <c r="BH21"/>
  <c r="BI20"/>
  <c r="BH20"/>
  <c r="BI19"/>
  <c r="BH19"/>
  <c r="BI18"/>
  <c r="BH18"/>
  <c r="BI17"/>
  <c r="BH17"/>
  <c r="BI16"/>
  <c r="BH16"/>
  <c r="BI15"/>
  <c r="BH15"/>
  <c r="BI14"/>
  <c r="BH14"/>
  <c r="BI13"/>
  <c r="BH13"/>
  <c r="BI12"/>
  <c r="BH12"/>
  <c r="BI11"/>
  <c r="BH11"/>
  <c r="BI10"/>
  <c r="BH10"/>
  <c r="BI9"/>
  <c r="BH9"/>
  <c r="BI8"/>
  <c r="BH8"/>
  <c r="BI7"/>
  <c r="BH7"/>
  <c r="ND71" i="4"/>
  <c r="ND102" s="1"/>
  <c r="NE71"/>
  <c r="NE68"/>
  <c r="NE67"/>
  <c r="NE66"/>
  <c r="NE65"/>
  <c r="NE64"/>
  <c r="NE63"/>
  <c r="NE62"/>
  <c r="NE61"/>
  <c r="NE60"/>
  <c r="NE59"/>
  <c r="NE58"/>
  <c r="NE57"/>
  <c r="NE56"/>
  <c r="NE55"/>
  <c r="NE54"/>
  <c r="NE53"/>
  <c r="NE52"/>
  <c r="NE51"/>
  <c r="NE50"/>
  <c r="NE49"/>
  <c r="NE48"/>
  <c r="NE47"/>
  <c r="NE46"/>
  <c r="NE45"/>
  <c r="NE44"/>
  <c r="NE43"/>
  <c r="NE42"/>
  <c r="NE41"/>
  <c r="NE40"/>
  <c r="NE39"/>
  <c r="NE38"/>
  <c r="NE37"/>
  <c r="NE36"/>
  <c r="NE35"/>
  <c r="NE34"/>
  <c r="NE33"/>
  <c r="NE32"/>
  <c r="NE31"/>
  <c r="NE30"/>
  <c r="NE29"/>
  <c r="NE28"/>
  <c r="NE27"/>
  <c r="NE26"/>
  <c r="NE25"/>
  <c r="NE24"/>
  <c r="NE23"/>
  <c r="NE22"/>
  <c r="NE21"/>
  <c r="NE20"/>
  <c r="NE19"/>
  <c r="NE18"/>
  <c r="NE17"/>
  <c r="NE16"/>
  <c r="NE15"/>
  <c r="NE14"/>
  <c r="NE13"/>
  <c r="NE12"/>
  <c r="NE11"/>
  <c r="NE10"/>
  <c r="NE9"/>
  <c r="NE8"/>
  <c r="NE7"/>
  <c r="ND7"/>
  <c r="NE102"/>
  <c r="NE104" s="1"/>
  <c r="ND104" l="1"/>
  <c r="NF102"/>
  <c r="FJ71" i="3"/>
  <c r="FI71"/>
  <c r="FJ68"/>
  <c r="FI68"/>
  <c r="FJ67"/>
  <c r="FI67"/>
  <c r="FJ66"/>
  <c r="FI66"/>
  <c r="FJ65"/>
  <c r="FI65"/>
  <c r="FJ64"/>
  <c r="FI64"/>
  <c r="FJ63"/>
  <c r="FI63"/>
  <c r="FJ62"/>
  <c r="FI62"/>
  <c r="FJ61"/>
  <c r="FI61"/>
  <c r="FJ60"/>
  <c r="FI60"/>
  <c r="FJ59"/>
  <c r="FI59"/>
  <c r="FJ58"/>
  <c r="FI58"/>
  <c r="FJ57"/>
  <c r="FI57"/>
  <c r="FJ56"/>
  <c r="FI56"/>
  <c r="FJ55"/>
  <c r="FI55"/>
  <c r="FJ54"/>
  <c r="FI54"/>
  <c r="FJ53"/>
  <c r="FI53"/>
  <c r="FJ52"/>
  <c r="FI52"/>
  <c r="FJ51"/>
  <c r="FI51"/>
  <c r="FJ50"/>
  <c r="FI50"/>
  <c r="FJ49"/>
  <c r="FI49"/>
  <c r="FJ48"/>
  <c r="FI48"/>
  <c r="FJ47"/>
  <c r="FI47"/>
  <c r="FJ46"/>
  <c r="FI46"/>
  <c r="FJ45"/>
  <c r="FI45"/>
  <c r="FJ44"/>
  <c r="FI44"/>
  <c r="FJ43"/>
  <c r="FI43"/>
  <c r="FJ42"/>
  <c r="FI42"/>
  <c r="FJ41"/>
  <c r="FI41"/>
  <c r="FJ40"/>
  <c r="FI40"/>
  <c r="FJ39"/>
  <c r="FI39"/>
  <c r="FJ38"/>
  <c r="FI38"/>
  <c r="FJ37"/>
  <c r="FI37"/>
  <c r="FJ36"/>
  <c r="FI36"/>
  <c r="FJ35"/>
  <c r="FI35"/>
  <c r="FJ34"/>
  <c r="FI34"/>
  <c r="FJ33"/>
  <c r="FI33"/>
  <c r="FJ32"/>
  <c r="FI32"/>
  <c r="FJ31"/>
  <c r="FI31"/>
  <c r="FJ30"/>
  <c r="FI30"/>
  <c r="FJ29"/>
  <c r="FI29"/>
  <c r="FJ28"/>
  <c r="FI28"/>
  <c r="FJ27"/>
  <c r="FI27"/>
  <c r="FJ26"/>
  <c r="FI26"/>
  <c r="FJ25"/>
  <c r="FI25"/>
  <c r="FJ24"/>
  <c r="FI24"/>
  <c r="FJ23"/>
  <c r="FI23"/>
  <c r="FJ22"/>
  <c r="FI22"/>
  <c r="FJ21"/>
  <c r="FI21"/>
  <c r="FJ20"/>
  <c r="FI20"/>
  <c r="FJ19"/>
  <c r="FI19"/>
  <c r="FJ18"/>
  <c r="FI18"/>
  <c r="FJ17"/>
  <c r="FI17"/>
  <c r="FJ16"/>
  <c r="FI16"/>
  <c r="FJ15"/>
  <c r="FI15"/>
  <c r="FJ14"/>
  <c r="FI14"/>
  <c r="FJ13"/>
  <c r="FI13"/>
  <c r="FJ12"/>
  <c r="FI12"/>
  <c r="FJ11"/>
  <c r="FI11"/>
  <c r="FJ10"/>
  <c r="FI10"/>
  <c r="FJ9"/>
  <c r="FI9"/>
  <c r="FJ8"/>
  <c r="FI8"/>
  <c r="FJ7"/>
  <c r="FI7"/>
  <c r="T71" i="20"/>
  <c r="M71"/>
  <c r="F71"/>
  <c r="X69"/>
  <c r="X70" s="1"/>
  <c r="S69"/>
  <c r="S70" s="1"/>
  <c r="R69"/>
  <c r="R70" s="1"/>
  <c r="Q69"/>
  <c r="Q70" s="1"/>
  <c r="L69"/>
  <c r="K69"/>
  <c r="J69"/>
  <c r="J70" s="1"/>
  <c r="E69"/>
  <c r="E70" s="1"/>
  <c r="D69"/>
  <c r="D70" s="1"/>
  <c r="C69"/>
  <c r="C70" s="1"/>
  <c r="T68"/>
  <c r="M68"/>
  <c r="F68"/>
  <c r="T67"/>
  <c r="M67"/>
  <c r="F67"/>
  <c r="T66"/>
  <c r="M66"/>
  <c r="F66"/>
  <c r="T65"/>
  <c r="M65"/>
  <c r="F65"/>
  <c r="T64"/>
  <c r="M64"/>
  <c r="F64"/>
  <c r="T63"/>
  <c r="M63"/>
  <c r="F63"/>
  <c r="T62"/>
  <c r="M62"/>
  <c r="F62"/>
  <c r="T61"/>
  <c r="M61"/>
  <c r="F61"/>
  <c r="T60"/>
  <c r="M60"/>
  <c r="F60"/>
  <c r="T59"/>
  <c r="M59"/>
  <c r="F59"/>
  <c r="T58"/>
  <c r="M58"/>
  <c r="F58"/>
  <c r="T57"/>
  <c r="M57"/>
  <c r="F57"/>
  <c r="T56"/>
  <c r="M56"/>
  <c r="F56"/>
  <c r="T55"/>
  <c r="M55"/>
  <c r="F55"/>
  <c r="T54"/>
  <c r="M54"/>
  <c r="F54"/>
  <c r="T53"/>
  <c r="M53"/>
  <c r="F53"/>
  <c r="T52"/>
  <c r="M52"/>
  <c r="F52"/>
  <c r="T51"/>
  <c r="M51"/>
  <c r="F51"/>
  <c r="T50"/>
  <c r="M50"/>
  <c r="F50"/>
  <c r="T49"/>
  <c r="M49"/>
  <c r="F49"/>
  <c r="T48"/>
  <c r="M48"/>
  <c r="F48"/>
  <c r="T47"/>
  <c r="M47"/>
  <c r="F47"/>
  <c r="T46"/>
  <c r="M46"/>
  <c r="F46"/>
  <c r="T45"/>
  <c r="M45"/>
  <c r="F45"/>
  <c r="T44"/>
  <c r="M44"/>
  <c r="F44"/>
  <c r="T43"/>
  <c r="M43"/>
  <c r="F43"/>
  <c r="T42"/>
  <c r="M42"/>
  <c r="F42"/>
  <c r="T41"/>
  <c r="M41"/>
  <c r="F41"/>
  <c r="T40"/>
  <c r="M40"/>
  <c r="F40"/>
  <c r="T39"/>
  <c r="M39"/>
  <c r="F39"/>
  <c r="T38"/>
  <c r="M38"/>
  <c r="F38"/>
  <c r="T37"/>
  <c r="T103" s="1"/>
  <c r="T104" s="1"/>
  <c r="M37"/>
  <c r="M103" s="1"/>
  <c r="M104" s="1"/>
  <c r="F37"/>
  <c r="T36"/>
  <c r="M36"/>
  <c r="F36"/>
  <c r="T35"/>
  <c r="M35"/>
  <c r="F35"/>
  <c r="T34"/>
  <c r="M34"/>
  <c r="F34"/>
  <c r="T33"/>
  <c r="M33"/>
  <c r="F33"/>
  <c r="T32"/>
  <c r="M32"/>
  <c r="F32"/>
  <c r="T31"/>
  <c r="M31"/>
  <c r="F31"/>
  <c r="T30"/>
  <c r="M30"/>
  <c r="F30"/>
  <c r="T29"/>
  <c r="M29"/>
  <c r="F29"/>
  <c r="T28"/>
  <c r="M28"/>
  <c r="F28"/>
  <c r="T27"/>
  <c r="M27"/>
  <c r="F27"/>
  <c r="T26"/>
  <c r="M26"/>
  <c r="F26"/>
  <c r="T25"/>
  <c r="M25"/>
  <c r="F25"/>
  <c r="T24"/>
  <c r="M24"/>
  <c r="F24"/>
  <c r="T23"/>
  <c r="M23"/>
  <c r="F23"/>
  <c r="T22"/>
  <c r="M22"/>
  <c r="F22"/>
  <c r="T21"/>
  <c r="M21"/>
  <c r="F21"/>
  <c r="T20"/>
  <c r="M20"/>
  <c r="F20"/>
  <c r="T19"/>
  <c r="M19"/>
  <c r="F19"/>
  <c r="T18"/>
  <c r="M18"/>
  <c r="F18"/>
  <c r="T17"/>
  <c r="M17"/>
  <c r="F17"/>
  <c r="T16"/>
  <c r="M16"/>
  <c r="F16"/>
  <c r="T15"/>
  <c r="M15"/>
  <c r="F15"/>
  <c r="T14"/>
  <c r="M14"/>
  <c r="F14"/>
  <c r="T13"/>
  <c r="M13"/>
  <c r="F13"/>
  <c r="T12"/>
  <c r="M12"/>
  <c r="F12"/>
  <c r="T11"/>
  <c r="M11"/>
  <c r="F11"/>
  <c r="T10"/>
  <c r="M10"/>
  <c r="F10"/>
  <c r="T9"/>
  <c r="M9"/>
  <c r="F9"/>
  <c r="T8"/>
  <c r="M8"/>
  <c r="F8"/>
  <c r="T7"/>
  <c r="M7"/>
  <c r="F7"/>
  <c r="AA71" i="19"/>
  <c r="T71"/>
  <c r="M71"/>
  <c r="F71"/>
  <c r="AE69"/>
  <c r="AE70" s="1"/>
  <c r="Z69"/>
  <c r="Z70" s="1"/>
  <c r="Y69"/>
  <c r="X69"/>
  <c r="X70" s="1"/>
  <c r="S69"/>
  <c r="S70" s="1"/>
  <c r="R69"/>
  <c r="R70" s="1"/>
  <c r="Q69"/>
  <c r="Q70" s="1"/>
  <c r="L69"/>
  <c r="K69"/>
  <c r="K70" s="1"/>
  <c r="J69"/>
  <c r="J70" s="1"/>
  <c r="E69"/>
  <c r="E70" s="1"/>
  <c r="D69"/>
  <c r="D70" s="1"/>
  <c r="C69"/>
  <c r="C70" s="1"/>
  <c r="AA68"/>
  <c r="T68"/>
  <c r="M68"/>
  <c r="F68"/>
  <c r="AA67"/>
  <c r="T67"/>
  <c r="M67"/>
  <c r="F67"/>
  <c r="AA66"/>
  <c r="T66"/>
  <c r="M66"/>
  <c r="F66"/>
  <c r="AA65"/>
  <c r="T65"/>
  <c r="M65"/>
  <c r="F65"/>
  <c r="AA64"/>
  <c r="T64"/>
  <c r="M64"/>
  <c r="F64"/>
  <c r="AA63"/>
  <c r="T63"/>
  <c r="M63"/>
  <c r="F63"/>
  <c r="AA62"/>
  <c r="T62"/>
  <c r="M62"/>
  <c r="F62"/>
  <c r="AA61"/>
  <c r="T61"/>
  <c r="M61"/>
  <c r="F61"/>
  <c r="AA60"/>
  <c r="T60"/>
  <c r="M60"/>
  <c r="F60"/>
  <c r="AA59"/>
  <c r="T59"/>
  <c r="M59"/>
  <c r="F59"/>
  <c r="AA58"/>
  <c r="T58"/>
  <c r="M58"/>
  <c r="F58"/>
  <c r="AA57"/>
  <c r="T57"/>
  <c r="M57"/>
  <c r="F57"/>
  <c r="AA56"/>
  <c r="T56"/>
  <c r="M56"/>
  <c r="F56"/>
  <c r="AA55"/>
  <c r="T55"/>
  <c r="M55"/>
  <c r="F55"/>
  <c r="AA54"/>
  <c r="T54"/>
  <c r="M54"/>
  <c r="F54"/>
  <c r="AA53"/>
  <c r="T53"/>
  <c r="M53"/>
  <c r="F53"/>
  <c r="AA52"/>
  <c r="T52"/>
  <c r="M52"/>
  <c r="F52"/>
  <c r="AA51"/>
  <c r="T51"/>
  <c r="M51"/>
  <c r="F51"/>
  <c r="AA50"/>
  <c r="T50"/>
  <c r="M50"/>
  <c r="F50"/>
  <c r="AA49"/>
  <c r="T49"/>
  <c r="M49"/>
  <c r="F49"/>
  <c r="AA48"/>
  <c r="T48"/>
  <c r="M48"/>
  <c r="F48"/>
  <c r="AA47"/>
  <c r="T47"/>
  <c r="M47"/>
  <c r="F47"/>
  <c r="AA46"/>
  <c r="T46"/>
  <c r="M46"/>
  <c r="F46"/>
  <c r="AA45"/>
  <c r="T45"/>
  <c r="M45"/>
  <c r="F45"/>
  <c r="AA44"/>
  <c r="T44"/>
  <c r="M44"/>
  <c r="F44"/>
  <c r="AA43"/>
  <c r="T43"/>
  <c r="M43"/>
  <c r="F43"/>
  <c r="AA42"/>
  <c r="T42"/>
  <c r="M42"/>
  <c r="F42"/>
  <c r="AA41"/>
  <c r="T41"/>
  <c r="M41"/>
  <c r="F41"/>
  <c r="AA40"/>
  <c r="T40"/>
  <c r="M40"/>
  <c r="F40"/>
  <c r="AA39"/>
  <c r="T39"/>
  <c r="M39"/>
  <c r="F39"/>
  <c r="AA38"/>
  <c r="T38"/>
  <c r="M38"/>
  <c r="F38"/>
  <c r="AA37"/>
  <c r="AA103" s="1"/>
  <c r="AA104" s="1"/>
  <c r="T37"/>
  <c r="T103" s="1"/>
  <c r="T104" s="1"/>
  <c r="M37"/>
  <c r="M103" s="1"/>
  <c r="M104" s="1"/>
  <c r="F37"/>
  <c r="AA36"/>
  <c r="T36"/>
  <c r="M36"/>
  <c r="F36"/>
  <c r="AA35"/>
  <c r="T35"/>
  <c r="M35"/>
  <c r="F35"/>
  <c r="AA34"/>
  <c r="T34"/>
  <c r="M34"/>
  <c r="F34"/>
  <c r="AA33"/>
  <c r="T33"/>
  <c r="M33"/>
  <c r="F33"/>
  <c r="AA32"/>
  <c r="T32"/>
  <c r="M32"/>
  <c r="F32"/>
  <c r="AA31"/>
  <c r="T31"/>
  <c r="M31"/>
  <c r="F31"/>
  <c r="AA30"/>
  <c r="T30"/>
  <c r="M30"/>
  <c r="F30"/>
  <c r="AA29"/>
  <c r="T29"/>
  <c r="M29"/>
  <c r="F29"/>
  <c r="AA28"/>
  <c r="T28"/>
  <c r="M28"/>
  <c r="F28"/>
  <c r="AA27"/>
  <c r="T27"/>
  <c r="M27"/>
  <c r="F27"/>
  <c r="AA26"/>
  <c r="T26"/>
  <c r="M26"/>
  <c r="F26"/>
  <c r="AA25"/>
  <c r="T25"/>
  <c r="M25"/>
  <c r="F25"/>
  <c r="AA24"/>
  <c r="T24"/>
  <c r="M24"/>
  <c r="F24"/>
  <c r="AA23"/>
  <c r="T23"/>
  <c r="M23"/>
  <c r="F23"/>
  <c r="AA22"/>
  <c r="T22"/>
  <c r="M22"/>
  <c r="F22"/>
  <c r="AA21"/>
  <c r="T21"/>
  <c r="M21"/>
  <c r="F21"/>
  <c r="AA20"/>
  <c r="T20"/>
  <c r="M20"/>
  <c r="F20"/>
  <c r="AA19"/>
  <c r="T19"/>
  <c r="M19"/>
  <c r="F19"/>
  <c r="AA18"/>
  <c r="T18"/>
  <c r="M18"/>
  <c r="F18"/>
  <c r="AA17"/>
  <c r="T17"/>
  <c r="M17"/>
  <c r="F17"/>
  <c r="AA16"/>
  <c r="T16"/>
  <c r="M16"/>
  <c r="F16"/>
  <c r="AA15"/>
  <c r="T15"/>
  <c r="M15"/>
  <c r="F15"/>
  <c r="AA14"/>
  <c r="T14"/>
  <c r="M14"/>
  <c r="F14"/>
  <c r="AA13"/>
  <c r="T13"/>
  <c r="M13"/>
  <c r="F13"/>
  <c r="AA12"/>
  <c r="T12"/>
  <c r="M12"/>
  <c r="F12"/>
  <c r="AA11"/>
  <c r="T11"/>
  <c r="M11"/>
  <c r="F11"/>
  <c r="AA10"/>
  <c r="T10"/>
  <c r="M10"/>
  <c r="F10"/>
  <c r="AA9"/>
  <c r="T9"/>
  <c r="M9"/>
  <c r="F9"/>
  <c r="AA8"/>
  <c r="T8"/>
  <c r="M8"/>
  <c r="F8"/>
  <c r="AA7"/>
  <c r="T7"/>
  <c r="M7"/>
  <c r="M69" s="1"/>
  <c r="F7"/>
  <c r="OH71" i="18"/>
  <c r="OA71"/>
  <c r="NT71"/>
  <c r="NM71"/>
  <c r="NF71"/>
  <c r="MY71"/>
  <c r="MR71"/>
  <c r="MK71"/>
  <c r="MD71"/>
  <c r="LW71"/>
  <c r="LP71"/>
  <c r="LI71"/>
  <c r="LB71"/>
  <c r="KU71"/>
  <c r="KN71"/>
  <c r="KG71"/>
  <c r="JZ71"/>
  <c r="JS71"/>
  <c r="JL71"/>
  <c r="JE71"/>
  <c r="IX71"/>
  <c r="IQ71"/>
  <c r="IJ71"/>
  <c r="IC71"/>
  <c r="HV71"/>
  <c r="HO71"/>
  <c r="HH71"/>
  <c r="HA71"/>
  <c r="GT71"/>
  <c r="GM71"/>
  <c r="GF71"/>
  <c r="FY71"/>
  <c r="FR71"/>
  <c r="FK71"/>
  <c r="FD71"/>
  <c r="EW71"/>
  <c r="EP71"/>
  <c r="EI71"/>
  <c r="EB71"/>
  <c r="DU71"/>
  <c r="DN71"/>
  <c r="DG71"/>
  <c r="CZ71"/>
  <c r="CS71"/>
  <c r="CL71"/>
  <c r="CE71"/>
  <c r="BX71"/>
  <c r="BQ71"/>
  <c r="BJ71"/>
  <c r="BC71"/>
  <c r="AV71"/>
  <c r="AO71"/>
  <c r="AH71"/>
  <c r="AA71"/>
  <c r="T71"/>
  <c r="M71"/>
  <c r="F71"/>
  <c r="OG69"/>
  <c r="OG70" s="1"/>
  <c r="OF69"/>
  <c r="OF70" s="1"/>
  <c r="OE69"/>
  <c r="OE70" s="1"/>
  <c r="NZ69"/>
  <c r="NZ70" s="1"/>
  <c r="NY69"/>
  <c r="NY70" s="1"/>
  <c r="NX69"/>
  <c r="NX70" s="1"/>
  <c r="NS69"/>
  <c r="NS70" s="1"/>
  <c r="NR69"/>
  <c r="NR70" s="1"/>
  <c r="NQ69"/>
  <c r="NQ70" s="1"/>
  <c r="NL69"/>
  <c r="NL70" s="1"/>
  <c r="NK69"/>
  <c r="NK70" s="1"/>
  <c r="NJ69"/>
  <c r="NJ70" s="1"/>
  <c r="NE69"/>
  <c r="NE70" s="1"/>
  <c r="ND69"/>
  <c r="ND70" s="1"/>
  <c r="NC69"/>
  <c r="NC70" s="1"/>
  <c r="MX69"/>
  <c r="MX70" s="1"/>
  <c r="MW69"/>
  <c r="MW70" s="1"/>
  <c r="MV69"/>
  <c r="MV70" s="1"/>
  <c r="MQ69"/>
  <c r="MQ70" s="1"/>
  <c r="MP69"/>
  <c r="MP70" s="1"/>
  <c r="MO69"/>
  <c r="MO70" s="1"/>
  <c r="MJ69"/>
  <c r="MJ70" s="1"/>
  <c r="MI69"/>
  <c r="MI70" s="1"/>
  <c r="MH69"/>
  <c r="MH70" s="1"/>
  <c r="MC69"/>
  <c r="MC70" s="1"/>
  <c r="MB69"/>
  <c r="MB70" s="1"/>
  <c r="MA69"/>
  <c r="MA70" s="1"/>
  <c r="LV69"/>
  <c r="LV70" s="1"/>
  <c r="LU69"/>
  <c r="LU70" s="1"/>
  <c r="LT69"/>
  <c r="LT70" s="1"/>
  <c r="LO69"/>
  <c r="LO70" s="1"/>
  <c r="LN69"/>
  <c r="LN70" s="1"/>
  <c r="LM69"/>
  <c r="LM70" s="1"/>
  <c r="LH69"/>
  <c r="LH70" s="1"/>
  <c r="LG69"/>
  <c r="LG70" s="1"/>
  <c r="LF69"/>
  <c r="LF70" s="1"/>
  <c r="LA69"/>
  <c r="LA70" s="1"/>
  <c r="KZ69"/>
  <c r="KZ70" s="1"/>
  <c r="KY69"/>
  <c r="KY70" s="1"/>
  <c r="KT69"/>
  <c r="KT70" s="1"/>
  <c r="KS69"/>
  <c r="KS70" s="1"/>
  <c r="KR69"/>
  <c r="KR70" s="1"/>
  <c r="KM69"/>
  <c r="KM70" s="1"/>
  <c r="KL69"/>
  <c r="KL70" s="1"/>
  <c r="KK69"/>
  <c r="KK70" s="1"/>
  <c r="KF69"/>
  <c r="KF70" s="1"/>
  <c r="KE69"/>
  <c r="KE70" s="1"/>
  <c r="KD69"/>
  <c r="KD70" s="1"/>
  <c r="JY69"/>
  <c r="JY70" s="1"/>
  <c r="JX69"/>
  <c r="JX70" s="1"/>
  <c r="JW69"/>
  <c r="JW70" s="1"/>
  <c r="JR69"/>
  <c r="JR70" s="1"/>
  <c r="JQ69"/>
  <c r="JQ70" s="1"/>
  <c r="JP69"/>
  <c r="JP70" s="1"/>
  <c r="JK69"/>
  <c r="JK70" s="1"/>
  <c r="JJ69"/>
  <c r="JJ70" s="1"/>
  <c r="JI69"/>
  <c r="JI70" s="1"/>
  <c r="JD69"/>
  <c r="JD70" s="1"/>
  <c r="JC69"/>
  <c r="JC70" s="1"/>
  <c r="JB69"/>
  <c r="JB70" s="1"/>
  <c r="IW69"/>
  <c r="IW70" s="1"/>
  <c r="IV69"/>
  <c r="IV70" s="1"/>
  <c r="IU69"/>
  <c r="IU70" s="1"/>
  <c r="IP69"/>
  <c r="IP70" s="1"/>
  <c r="IO69"/>
  <c r="IO70" s="1"/>
  <c r="IN69"/>
  <c r="IN70" s="1"/>
  <c r="II69"/>
  <c r="II70" s="1"/>
  <c r="IH69"/>
  <c r="IH70" s="1"/>
  <c r="IG69"/>
  <c r="IG70" s="1"/>
  <c r="IB69"/>
  <c r="IB70" s="1"/>
  <c r="IA69"/>
  <c r="IA70" s="1"/>
  <c r="HZ69"/>
  <c r="HZ70" s="1"/>
  <c r="HU69"/>
  <c r="HU70" s="1"/>
  <c r="HT69"/>
  <c r="HT70" s="1"/>
  <c r="HS69"/>
  <c r="HS70" s="1"/>
  <c r="HN69"/>
  <c r="HN70" s="1"/>
  <c r="HM69"/>
  <c r="HM70" s="1"/>
  <c r="HL69"/>
  <c r="HL70" s="1"/>
  <c r="HG69"/>
  <c r="HG70" s="1"/>
  <c r="HF69"/>
  <c r="HF70" s="1"/>
  <c r="HE69"/>
  <c r="HE70" s="1"/>
  <c r="GZ69"/>
  <c r="GY69"/>
  <c r="GX69"/>
  <c r="GX70" s="1"/>
  <c r="GS69"/>
  <c r="GS70" s="1"/>
  <c r="GR69"/>
  <c r="GR70" s="1"/>
  <c r="GQ69"/>
  <c r="GQ70" s="1"/>
  <c r="GL69"/>
  <c r="GL70" s="1"/>
  <c r="GK69"/>
  <c r="GK70" s="1"/>
  <c r="GJ69"/>
  <c r="GJ70" s="1"/>
  <c r="GE69"/>
  <c r="GE70" s="1"/>
  <c r="GD69"/>
  <c r="GD70" s="1"/>
  <c r="GC69"/>
  <c r="GC70" s="1"/>
  <c r="FX69"/>
  <c r="FX70" s="1"/>
  <c r="FW69"/>
  <c r="FW70" s="1"/>
  <c r="FV69"/>
  <c r="FV70" s="1"/>
  <c r="FQ69"/>
  <c r="FQ70" s="1"/>
  <c r="FP69"/>
  <c r="FP70" s="1"/>
  <c r="FO69"/>
  <c r="FO70" s="1"/>
  <c r="FJ69"/>
  <c r="FJ70" s="1"/>
  <c r="FI69"/>
  <c r="FI70" s="1"/>
  <c r="FH69"/>
  <c r="FH70" s="1"/>
  <c r="FC69"/>
  <c r="FC70" s="1"/>
  <c r="FB69"/>
  <c r="FB70" s="1"/>
  <c r="FA69"/>
  <c r="FA70" s="1"/>
  <c r="EV69"/>
  <c r="EV70" s="1"/>
  <c r="EU69"/>
  <c r="EU70" s="1"/>
  <c r="ET69"/>
  <c r="ET70" s="1"/>
  <c r="EO69"/>
  <c r="EO70" s="1"/>
  <c r="EN69"/>
  <c r="EN70" s="1"/>
  <c r="EM69"/>
  <c r="EM70" s="1"/>
  <c r="EH69"/>
  <c r="EH70" s="1"/>
  <c r="EG69"/>
  <c r="EG70" s="1"/>
  <c r="EF69"/>
  <c r="EF70" s="1"/>
  <c r="EA69"/>
  <c r="EA70" s="1"/>
  <c r="DZ69"/>
  <c r="DZ70" s="1"/>
  <c r="DY69"/>
  <c r="DY70" s="1"/>
  <c r="DT69"/>
  <c r="DT70" s="1"/>
  <c r="DS69"/>
  <c r="DS70" s="1"/>
  <c r="DR69"/>
  <c r="DR70" s="1"/>
  <c r="DM69"/>
  <c r="DM70" s="1"/>
  <c r="DL69"/>
  <c r="DL70" s="1"/>
  <c r="DK69"/>
  <c r="DK70" s="1"/>
  <c r="DF69"/>
  <c r="DF70" s="1"/>
  <c r="DE69"/>
  <c r="DE70" s="1"/>
  <c r="DD69"/>
  <c r="DD70" s="1"/>
  <c r="CY69"/>
  <c r="CY70" s="1"/>
  <c r="CX69"/>
  <c r="CX70" s="1"/>
  <c r="CW69"/>
  <c r="CW70" s="1"/>
  <c r="CR69"/>
  <c r="CR70" s="1"/>
  <c r="CQ69"/>
  <c r="CQ70" s="1"/>
  <c r="CP69"/>
  <c r="CP70" s="1"/>
  <c r="CK69"/>
  <c r="CK70" s="1"/>
  <c r="CJ69"/>
  <c r="CJ70" s="1"/>
  <c r="CI69"/>
  <c r="CI70" s="1"/>
  <c r="CD69"/>
  <c r="CD70" s="1"/>
  <c r="CC69"/>
  <c r="CC70" s="1"/>
  <c r="CB69"/>
  <c r="CB70" s="1"/>
  <c r="BW69"/>
  <c r="BW70" s="1"/>
  <c r="BV69"/>
  <c r="BV70" s="1"/>
  <c r="BU69"/>
  <c r="BU70" s="1"/>
  <c r="BP69"/>
  <c r="BP70" s="1"/>
  <c r="BO69"/>
  <c r="BO70" s="1"/>
  <c r="BN69"/>
  <c r="BN70" s="1"/>
  <c r="BI69"/>
  <c r="BI70" s="1"/>
  <c r="BH69"/>
  <c r="BH70" s="1"/>
  <c r="BG69"/>
  <c r="BG70" s="1"/>
  <c r="BB69"/>
  <c r="BB70" s="1"/>
  <c r="BA69"/>
  <c r="BA70" s="1"/>
  <c r="AZ69"/>
  <c r="AZ70" s="1"/>
  <c r="AU69"/>
  <c r="AU70" s="1"/>
  <c r="AT69"/>
  <c r="AT70" s="1"/>
  <c r="AS69"/>
  <c r="AS70" s="1"/>
  <c r="AN69"/>
  <c r="AN70" s="1"/>
  <c r="AM69"/>
  <c r="AM70" s="1"/>
  <c r="AL69"/>
  <c r="AL70" s="1"/>
  <c r="AG69"/>
  <c r="AG70" s="1"/>
  <c r="AF69"/>
  <c r="AF70" s="1"/>
  <c r="AE69"/>
  <c r="AE70" s="1"/>
  <c r="Z69"/>
  <c r="Z70" s="1"/>
  <c r="Y69"/>
  <c r="Y70" s="1"/>
  <c r="X69"/>
  <c r="X70" s="1"/>
  <c r="S69"/>
  <c r="S70" s="1"/>
  <c r="R69"/>
  <c r="R70" s="1"/>
  <c r="Q69"/>
  <c r="Q70" s="1"/>
  <c r="L69"/>
  <c r="L70" s="1"/>
  <c r="K69"/>
  <c r="K70" s="1"/>
  <c r="J69"/>
  <c r="J70" s="1"/>
  <c r="E69"/>
  <c r="E70" s="1"/>
  <c r="D69"/>
  <c r="D70" s="1"/>
  <c r="C69"/>
  <c r="C70" s="1"/>
  <c r="OH68"/>
  <c r="OA68"/>
  <c r="NT68"/>
  <c r="NM68"/>
  <c r="NF68"/>
  <c r="MY68"/>
  <c r="MR68"/>
  <c r="MK68"/>
  <c r="MD68"/>
  <c r="LW68"/>
  <c r="LP68"/>
  <c r="LI68"/>
  <c r="LB68"/>
  <c r="KU68"/>
  <c r="KN68"/>
  <c r="KG68"/>
  <c r="JZ68"/>
  <c r="JS68"/>
  <c r="JL68"/>
  <c r="JE68"/>
  <c r="IX68"/>
  <c r="IQ68"/>
  <c r="IJ68"/>
  <c r="IC68"/>
  <c r="HV68"/>
  <c r="HO68"/>
  <c r="HH68"/>
  <c r="HA68"/>
  <c r="GT68"/>
  <c r="GM68"/>
  <c r="GF68"/>
  <c r="FY68"/>
  <c r="FR68"/>
  <c r="FK68"/>
  <c r="FD68"/>
  <c r="EW68"/>
  <c r="EP68"/>
  <c r="EI68"/>
  <c r="EB68"/>
  <c r="DU68"/>
  <c r="DN68"/>
  <c r="DG68"/>
  <c r="CZ68"/>
  <c r="CS68"/>
  <c r="CL68"/>
  <c r="CE68"/>
  <c r="BX68"/>
  <c r="BQ68"/>
  <c r="BJ68"/>
  <c r="BC68"/>
  <c r="AV68"/>
  <c r="AO68"/>
  <c r="AH68"/>
  <c r="AA68"/>
  <c r="T68"/>
  <c r="M68"/>
  <c r="F68"/>
  <c r="OH67"/>
  <c r="OA67"/>
  <c r="NT67"/>
  <c r="NM67"/>
  <c r="NF67"/>
  <c r="MY67"/>
  <c r="MR67"/>
  <c r="MK67"/>
  <c r="MD67"/>
  <c r="LW67"/>
  <c r="LP67"/>
  <c r="LI67"/>
  <c r="LB67"/>
  <c r="KU67"/>
  <c r="KN67"/>
  <c r="KG67"/>
  <c r="JZ67"/>
  <c r="JS67"/>
  <c r="JL67"/>
  <c r="JE67"/>
  <c r="IX67"/>
  <c r="IQ67"/>
  <c r="IJ67"/>
  <c r="IC67"/>
  <c r="HV67"/>
  <c r="HO67"/>
  <c r="HH67"/>
  <c r="HA67"/>
  <c r="GT67"/>
  <c r="GM67"/>
  <c r="GF67"/>
  <c r="FY67"/>
  <c r="FR67"/>
  <c r="FK67"/>
  <c r="FD67"/>
  <c r="EW67"/>
  <c r="EP67"/>
  <c r="EI67"/>
  <c r="EB67"/>
  <c r="DU67"/>
  <c r="DN67"/>
  <c r="DG67"/>
  <c r="CZ67"/>
  <c r="CS67"/>
  <c r="CL67"/>
  <c r="CE67"/>
  <c r="BX67"/>
  <c r="BQ67"/>
  <c r="BJ67"/>
  <c r="BC67"/>
  <c r="AV67"/>
  <c r="AO67"/>
  <c r="AH67"/>
  <c r="AA67"/>
  <c r="T67"/>
  <c r="M67"/>
  <c r="F67"/>
  <c r="OH66"/>
  <c r="OA66"/>
  <c r="NT66"/>
  <c r="NM66"/>
  <c r="NF66"/>
  <c r="MY66"/>
  <c r="MR66"/>
  <c r="MK66"/>
  <c r="MD66"/>
  <c r="LW66"/>
  <c r="LP66"/>
  <c r="LI66"/>
  <c r="LB66"/>
  <c r="KU66"/>
  <c r="KN66"/>
  <c r="KG66"/>
  <c r="JZ66"/>
  <c r="JS66"/>
  <c r="JL66"/>
  <c r="JE66"/>
  <c r="IX66"/>
  <c r="IQ66"/>
  <c r="IJ66"/>
  <c r="IC66"/>
  <c r="HV66"/>
  <c r="HO66"/>
  <c r="HH66"/>
  <c r="HA66"/>
  <c r="GT66"/>
  <c r="GM66"/>
  <c r="GF66"/>
  <c r="FY66"/>
  <c r="FR66"/>
  <c r="FK66"/>
  <c r="FD66"/>
  <c r="EW66"/>
  <c r="EP66"/>
  <c r="EI66"/>
  <c r="EB66"/>
  <c r="DU66"/>
  <c r="DN66"/>
  <c r="DG66"/>
  <c r="CZ66"/>
  <c r="CS66"/>
  <c r="CL66"/>
  <c r="CE66"/>
  <c r="BX66"/>
  <c r="BQ66"/>
  <c r="BJ66"/>
  <c r="BC66"/>
  <c r="AV66"/>
  <c r="AO66"/>
  <c r="AH66"/>
  <c r="AA66"/>
  <c r="T66"/>
  <c r="M66"/>
  <c r="F66"/>
  <c r="OH65"/>
  <c r="OA65"/>
  <c r="NT65"/>
  <c r="NM65"/>
  <c r="NF65"/>
  <c r="MY65"/>
  <c r="MR65"/>
  <c r="MK65"/>
  <c r="MD65"/>
  <c r="LW65"/>
  <c r="LP65"/>
  <c r="LI65"/>
  <c r="LB65"/>
  <c r="KU65"/>
  <c r="KN65"/>
  <c r="KG65"/>
  <c r="JZ65"/>
  <c r="JS65"/>
  <c r="JL65"/>
  <c r="JE65"/>
  <c r="IX65"/>
  <c r="IQ65"/>
  <c r="IJ65"/>
  <c r="IC65"/>
  <c r="HV65"/>
  <c r="HO65"/>
  <c r="HH65"/>
  <c r="HA65"/>
  <c r="GT65"/>
  <c r="GM65"/>
  <c r="GF65"/>
  <c r="FY65"/>
  <c r="FR65"/>
  <c r="FK65"/>
  <c r="FD65"/>
  <c r="EW65"/>
  <c r="EP65"/>
  <c r="EI65"/>
  <c r="EB65"/>
  <c r="DU65"/>
  <c r="DN65"/>
  <c r="DG65"/>
  <c r="CZ65"/>
  <c r="CS65"/>
  <c r="CL65"/>
  <c r="CE65"/>
  <c r="BX65"/>
  <c r="BQ65"/>
  <c r="BJ65"/>
  <c r="BC65"/>
  <c r="AV65"/>
  <c r="AO65"/>
  <c r="AH65"/>
  <c r="AA65"/>
  <c r="T65"/>
  <c r="M65"/>
  <c r="F65"/>
  <c r="OH64"/>
  <c r="OA64"/>
  <c r="NT64"/>
  <c r="NM64"/>
  <c r="NF64"/>
  <c r="MY64"/>
  <c r="MR64"/>
  <c r="MK64"/>
  <c r="MD64"/>
  <c r="LW64"/>
  <c r="LP64"/>
  <c r="LI64"/>
  <c r="LB64"/>
  <c r="KU64"/>
  <c r="KN64"/>
  <c r="KG64"/>
  <c r="JZ64"/>
  <c r="JS64"/>
  <c r="JL64"/>
  <c r="JE64"/>
  <c r="IX64"/>
  <c r="IQ64"/>
  <c r="IJ64"/>
  <c r="IC64"/>
  <c r="HV64"/>
  <c r="HO64"/>
  <c r="HH64"/>
  <c r="HA64"/>
  <c r="GT64"/>
  <c r="GM64"/>
  <c r="GF64"/>
  <c r="FY64"/>
  <c r="FR64"/>
  <c r="FK64"/>
  <c r="FD64"/>
  <c r="EW64"/>
  <c r="EP64"/>
  <c r="EI64"/>
  <c r="EB64"/>
  <c r="DU64"/>
  <c r="DN64"/>
  <c r="DG64"/>
  <c r="CZ64"/>
  <c r="CS64"/>
  <c r="CL64"/>
  <c r="CE64"/>
  <c r="BX64"/>
  <c r="BQ64"/>
  <c r="BJ64"/>
  <c r="BC64"/>
  <c r="AV64"/>
  <c r="AO64"/>
  <c r="AH64"/>
  <c r="AA64"/>
  <c r="T64"/>
  <c r="M64"/>
  <c r="F64"/>
  <c r="OH63"/>
  <c r="OA63"/>
  <c r="NT63"/>
  <c r="NM63"/>
  <c r="NF63"/>
  <c r="MY63"/>
  <c r="MR63"/>
  <c r="MK63"/>
  <c r="MD63"/>
  <c r="LW63"/>
  <c r="LP63"/>
  <c r="LI63"/>
  <c r="LB63"/>
  <c r="KU63"/>
  <c r="KN63"/>
  <c r="KG63"/>
  <c r="JZ63"/>
  <c r="JS63"/>
  <c r="JL63"/>
  <c r="JE63"/>
  <c r="IX63"/>
  <c r="IQ63"/>
  <c r="IJ63"/>
  <c r="IC63"/>
  <c r="HV63"/>
  <c r="HO63"/>
  <c r="HH63"/>
  <c r="HA63"/>
  <c r="GT63"/>
  <c r="GM63"/>
  <c r="GF63"/>
  <c r="FY63"/>
  <c r="FR63"/>
  <c r="FK63"/>
  <c r="FD63"/>
  <c r="EW63"/>
  <c r="EP63"/>
  <c r="EI63"/>
  <c r="EB63"/>
  <c r="DU63"/>
  <c r="DN63"/>
  <c r="DG63"/>
  <c r="CZ63"/>
  <c r="CS63"/>
  <c r="CL63"/>
  <c r="CE63"/>
  <c r="BX63"/>
  <c r="BQ63"/>
  <c r="BJ63"/>
  <c r="BC63"/>
  <c r="AV63"/>
  <c r="AO63"/>
  <c r="AH63"/>
  <c r="AA63"/>
  <c r="T63"/>
  <c r="M63"/>
  <c r="F63"/>
  <c r="OH62"/>
  <c r="OA62"/>
  <c r="NT62"/>
  <c r="NM62"/>
  <c r="NF62"/>
  <c r="MY62"/>
  <c r="MR62"/>
  <c r="MK62"/>
  <c r="MD62"/>
  <c r="LW62"/>
  <c r="LP62"/>
  <c r="LI62"/>
  <c r="LB62"/>
  <c r="KU62"/>
  <c r="KN62"/>
  <c r="KG62"/>
  <c r="JZ62"/>
  <c r="JS62"/>
  <c r="JL62"/>
  <c r="JE62"/>
  <c r="IX62"/>
  <c r="IQ62"/>
  <c r="IJ62"/>
  <c r="IC62"/>
  <c r="HV62"/>
  <c r="HO62"/>
  <c r="HH62"/>
  <c r="HA62"/>
  <c r="GT62"/>
  <c r="GM62"/>
  <c r="GF62"/>
  <c r="FY62"/>
  <c r="FR62"/>
  <c r="FK62"/>
  <c r="FD62"/>
  <c r="EW62"/>
  <c r="EP62"/>
  <c r="EI62"/>
  <c r="EB62"/>
  <c r="DU62"/>
  <c r="DN62"/>
  <c r="DG62"/>
  <c r="CZ62"/>
  <c r="CS62"/>
  <c r="CL62"/>
  <c r="CE62"/>
  <c r="BX62"/>
  <c r="BQ62"/>
  <c r="BJ62"/>
  <c r="BC62"/>
  <c r="AV62"/>
  <c r="AO62"/>
  <c r="AH62"/>
  <c r="AA62"/>
  <c r="T62"/>
  <c r="M62"/>
  <c r="F62"/>
  <c r="OH61"/>
  <c r="OA61"/>
  <c r="NT61"/>
  <c r="NM61"/>
  <c r="NF61"/>
  <c r="MY61"/>
  <c r="MR61"/>
  <c r="MK61"/>
  <c r="MD61"/>
  <c r="LW61"/>
  <c r="LP61"/>
  <c r="LI61"/>
  <c r="LB61"/>
  <c r="KU61"/>
  <c r="KN61"/>
  <c r="KG61"/>
  <c r="JZ61"/>
  <c r="JS61"/>
  <c r="JL61"/>
  <c r="JE61"/>
  <c r="IX61"/>
  <c r="IQ61"/>
  <c r="IJ61"/>
  <c r="IC61"/>
  <c r="HV61"/>
  <c r="HO61"/>
  <c r="HH61"/>
  <c r="HA61"/>
  <c r="GT61"/>
  <c r="GM61"/>
  <c r="GF61"/>
  <c r="FY61"/>
  <c r="FR61"/>
  <c r="FK61"/>
  <c r="FD61"/>
  <c r="EW61"/>
  <c r="EP61"/>
  <c r="EI61"/>
  <c r="EB61"/>
  <c r="DU61"/>
  <c r="DN61"/>
  <c r="DG61"/>
  <c r="CZ61"/>
  <c r="CS61"/>
  <c r="CL61"/>
  <c r="CE61"/>
  <c r="BX61"/>
  <c r="BQ61"/>
  <c r="BJ61"/>
  <c r="BC61"/>
  <c r="AV61"/>
  <c r="AO61"/>
  <c r="AH61"/>
  <c r="AA61"/>
  <c r="T61"/>
  <c r="M61"/>
  <c r="F61"/>
  <c r="OH60"/>
  <c r="OA60"/>
  <c r="NT60"/>
  <c r="NM60"/>
  <c r="NF60"/>
  <c r="MY60"/>
  <c r="MR60"/>
  <c r="MK60"/>
  <c r="MD60"/>
  <c r="LW60"/>
  <c r="LP60"/>
  <c r="LI60"/>
  <c r="LB60"/>
  <c r="KU60"/>
  <c r="KN60"/>
  <c r="KG60"/>
  <c r="JZ60"/>
  <c r="JS60"/>
  <c r="JL60"/>
  <c r="JE60"/>
  <c r="IX60"/>
  <c r="IQ60"/>
  <c r="IJ60"/>
  <c r="IC60"/>
  <c r="HV60"/>
  <c r="HO60"/>
  <c r="HH60"/>
  <c r="HA60"/>
  <c r="GT60"/>
  <c r="GM60"/>
  <c r="GF60"/>
  <c r="FY60"/>
  <c r="FR60"/>
  <c r="FK60"/>
  <c r="FD60"/>
  <c r="EW60"/>
  <c r="EP60"/>
  <c r="EI60"/>
  <c r="EB60"/>
  <c r="DU60"/>
  <c r="DN60"/>
  <c r="DG60"/>
  <c r="CZ60"/>
  <c r="CS60"/>
  <c r="CL60"/>
  <c r="CE60"/>
  <c r="BX60"/>
  <c r="BQ60"/>
  <c r="BJ60"/>
  <c r="BC60"/>
  <c r="AV60"/>
  <c r="AO60"/>
  <c r="AH60"/>
  <c r="AA60"/>
  <c r="T60"/>
  <c r="M60"/>
  <c r="F60"/>
  <c r="OH59"/>
  <c r="OA59"/>
  <c r="NT59"/>
  <c r="NM59"/>
  <c r="NF59"/>
  <c r="MY59"/>
  <c r="MR59"/>
  <c r="MK59"/>
  <c r="MD59"/>
  <c r="LW59"/>
  <c r="LP59"/>
  <c r="LI59"/>
  <c r="LB59"/>
  <c r="KU59"/>
  <c r="KN59"/>
  <c r="KG59"/>
  <c r="JZ59"/>
  <c r="JS59"/>
  <c r="JL59"/>
  <c r="JE59"/>
  <c r="IX59"/>
  <c r="IQ59"/>
  <c r="IJ59"/>
  <c r="IC59"/>
  <c r="HV59"/>
  <c r="HO59"/>
  <c r="HH59"/>
  <c r="HA59"/>
  <c r="GT59"/>
  <c r="GM59"/>
  <c r="GF59"/>
  <c r="FY59"/>
  <c r="FR59"/>
  <c r="FK59"/>
  <c r="FD59"/>
  <c r="EW59"/>
  <c r="EP59"/>
  <c r="EI59"/>
  <c r="EB59"/>
  <c r="DU59"/>
  <c r="DN59"/>
  <c r="DG59"/>
  <c r="CZ59"/>
  <c r="CS59"/>
  <c r="CL59"/>
  <c r="CE59"/>
  <c r="BX59"/>
  <c r="BQ59"/>
  <c r="BJ59"/>
  <c r="BC59"/>
  <c r="AV59"/>
  <c r="AO59"/>
  <c r="AH59"/>
  <c r="AA59"/>
  <c r="T59"/>
  <c r="M59"/>
  <c r="F59"/>
  <c r="OH58"/>
  <c r="OA58"/>
  <c r="NT58"/>
  <c r="NM58"/>
  <c r="NF58"/>
  <c r="MY58"/>
  <c r="MR58"/>
  <c r="MK58"/>
  <c r="MD58"/>
  <c r="LW58"/>
  <c r="LP58"/>
  <c r="LI58"/>
  <c r="LB58"/>
  <c r="KU58"/>
  <c r="KN58"/>
  <c r="KG58"/>
  <c r="JZ58"/>
  <c r="JS58"/>
  <c r="JL58"/>
  <c r="JE58"/>
  <c r="IX58"/>
  <c r="IQ58"/>
  <c r="IJ58"/>
  <c r="IC58"/>
  <c r="HV58"/>
  <c r="HO58"/>
  <c r="HH58"/>
  <c r="HA58"/>
  <c r="GT58"/>
  <c r="GM58"/>
  <c r="GF58"/>
  <c r="FY58"/>
  <c r="FR58"/>
  <c r="FK58"/>
  <c r="FD58"/>
  <c r="EW58"/>
  <c r="EP58"/>
  <c r="EI58"/>
  <c r="EB58"/>
  <c r="DU58"/>
  <c r="DN58"/>
  <c r="DG58"/>
  <c r="CZ58"/>
  <c r="CS58"/>
  <c r="CL58"/>
  <c r="CE58"/>
  <c r="BX58"/>
  <c r="BQ58"/>
  <c r="BJ58"/>
  <c r="BC58"/>
  <c r="AV58"/>
  <c r="AO58"/>
  <c r="AH58"/>
  <c r="AA58"/>
  <c r="T58"/>
  <c r="M58"/>
  <c r="F58"/>
  <c r="OH57"/>
  <c r="OA57"/>
  <c r="NT57"/>
  <c r="NM57"/>
  <c r="NF57"/>
  <c r="MY57"/>
  <c r="MR57"/>
  <c r="MK57"/>
  <c r="MD57"/>
  <c r="LW57"/>
  <c r="LP57"/>
  <c r="LI57"/>
  <c r="LB57"/>
  <c r="KU57"/>
  <c r="KN57"/>
  <c r="KG57"/>
  <c r="JZ57"/>
  <c r="JS57"/>
  <c r="JL57"/>
  <c r="JE57"/>
  <c r="IX57"/>
  <c r="IQ57"/>
  <c r="IJ57"/>
  <c r="IC57"/>
  <c r="HV57"/>
  <c r="HO57"/>
  <c r="HH57"/>
  <c r="HA57"/>
  <c r="GT57"/>
  <c r="GM57"/>
  <c r="GF57"/>
  <c r="FY57"/>
  <c r="FR57"/>
  <c r="FK57"/>
  <c r="FD57"/>
  <c r="EW57"/>
  <c r="EP57"/>
  <c r="EI57"/>
  <c r="EB57"/>
  <c r="DU57"/>
  <c r="DN57"/>
  <c r="DG57"/>
  <c r="CZ57"/>
  <c r="CS57"/>
  <c r="CL57"/>
  <c r="CE57"/>
  <c r="BX57"/>
  <c r="BQ57"/>
  <c r="BJ57"/>
  <c r="BC57"/>
  <c r="AV57"/>
  <c r="AO57"/>
  <c r="AH57"/>
  <c r="AA57"/>
  <c r="T57"/>
  <c r="M57"/>
  <c r="F57"/>
  <c r="OH56"/>
  <c r="OA56"/>
  <c r="NT56"/>
  <c r="NM56"/>
  <c r="NF56"/>
  <c r="MY56"/>
  <c r="MR56"/>
  <c r="MK56"/>
  <c r="MD56"/>
  <c r="LW56"/>
  <c r="LP56"/>
  <c r="LI56"/>
  <c r="LB56"/>
  <c r="KU56"/>
  <c r="KN56"/>
  <c r="KG56"/>
  <c r="JZ56"/>
  <c r="JS56"/>
  <c r="JL56"/>
  <c r="JE56"/>
  <c r="IX56"/>
  <c r="IQ56"/>
  <c r="IJ56"/>
  <c r="IC56"/>
  <c r="HV56"/>
  <c r="HO56"/>
  <c r="HH56"/>
  <c r="HA56"/>
  <c r="GT56"/>
  <c r="GM56"/>
  <c r="GF56"/>
  <c r="FY56"/>
  <c r="FR56"/>
  <c r="FK56"/>
  <c r="FD56"/>
  <c r="EW56"/>
  <c r="EP56"/>
  <c r="EI56"/>
  <c r="EB56"/>
  <c r="DU56"/>
  <c r="DN56"/>
  <c r="DG56"/>
  <c r="CZ56"/>
  <c r="CS56"/>
  <c r="CL56"/>
  <c r="CE56"/>
  <c r="BX56"/>
  <c r="BQ56"/>
  <c r="BJ56"/>
  <c r="BC56"/>
  <c r="AV56"/>
  <c r="AO56"/>
  <c r="AH56"/>
  <c r="AA56"/>
  <c r="T56"/>
  <c r="M56"/>
  <c r="F56"/>
  <c r="OH55"/>
  <c r="OA55"/>
  <c r="NT55"/>
  <c r="NM55"/>
  <c r="NF55"/>
  <c r="MY55"/>
  <c r="MR55"/>
  <c r="MK55"/>
  <c r="MD55"/>
  <c r="LW55"/>
  <c r="LP55"/>
  <c r="LI55"/>
  <c r="LB55"/>
  <c r="KU55"/>
  <c r="KN55"/>
  <c r="KG55"/>
  <c r="JZ55"/>
  <c r="JS55"/>
  <c r="JL55"/>
  <c r="JE55"/>
  <c r="IX55"/>
  <c r="IQ55"/>
  <c r="IJ55"/>
  <c r="IC55"/>
  <c r="HV55"/>
  <c r="HO55"/>
  <c r="HH55"/>
  <c r="HA55"/>
  <c r="GT55"/>
  <c r="GM55"/>
  <c r="GF55"/>
  <c r="FY55"/>
  <c r="FR55"/>
  <c r="FK55"/>
  <c r="FD55"/>
  <c r="EW55"/>
  <c r="EP55"/>
  <c r="EI55"/>
  <c r="EB55"/>
  <c r="DU55"/>
  <c r="DN55"/>
  <c r="DG55"/>
  <c r="CZ55"/>
  <c r="CS55"/>
  <c r="CL55"/>
  <c r="CE55"/>
  <c r="BX55"/>
  <c r="BQ55"/>
  <c r="BJ55"/>
  <c r="BC55"/>
  <c r="AV55"/>
  <c r="AO55"/>
  <c r="AH55"/>
  <c r="AA55"/>
  <c r="T55"/>
  <c r="M55"/>
  <c r="F55"/>
  <c r="OH54"/>
  <c r="OA54"/>
  <c r="NT54"/>
  <c r="NM54"/>
  <c r="NF54"/>
  <c r="MY54"/>
  <c r="MR54"/>
  <c r="MK54"/>
  <c r="MD54"/>
  <c r="LW54"/>
  <c r="LP54"/>
  <c r="LI54"/>
  <c r="LB54"/>
  <c r="KU54"/>
  <c r="KN54"/>
  <c r="KG54"/>
  <c r="JZ54"/>
  <c r="JS54"/>
  <c r="JL54"/>
  <c r="JE54"/>
  <c r="IX54"/>
  <c r="IQ54"/>
  <c r="IJ54"/>
  <c r="IC54"/>
  <c r="HV54"/>
  <c r="HO54"/>
  <c r="HH54"/>
  <c r="HA54"/>
  <c r="GT54"/>
  <c r="GM54"/>
  <c r="GF54"/>
  <c r="FY54"/>
  <c r="FR54"/>
  <c r="FK54"/>
  <c r="FD54"/>
  <c r="EW54"/>
  <c r="EP54"/>
  <c r="EI54"/>
  <c r="EB54"/>
  <c r="DU54"/>
  <c r="DN54"/>
  <c r="DG54"/>
  <c r="CZ54"/>
  <c r="CS54"/>
  <c r="CL54"/>
  <c r="CE54"/>
  <c r="BX54"/>
  <c r="BQ54"/>
  <c r="BJ54"/>
  <c r="BC54"/>
  <c r="AV54"/>
  <c r="AO54"/>
  <c r="AH54"/>
  <c r="AA54"/>
  <c r="T54"/>
  <c r="M54"/>
  <c r="F54"/>
  <c r="OH53"/>
  <c r="OA53"/>
  <c r="NT53"/>
  <c r="NM53"/>
  <c r="NF53"/>
  <c r="MY53"/>
  <c r="MR53"/>
  <c r="MK53"/>
  <c r="MD53"/>
  <c r="LW53"/>
  <c r="LP53"/>
  <c r="LI53"/>
  <c r="LB53"/>
  <c r="KU53"/>
  <c r="KN53"/>
  <c r="KG53"/>
  <c r="JZ53"/>
  <c r="JS53"/>
  <c r="JL53"/>
  <c r="JE53"/>
  <c r="IX53"/>
  <c r="IQ53"/>
  <c r="IJ53"/>
  <c r="IC53"/>
  <c r="HV53"/>
  <c r="HO53"/>
  <c r="HH53"/>
  <c r="HA53"/>
  <c r="GT53"/>
  <c r="GM53"/>
  <c r="GF53"/>
  <c r="FY53"/>
  <c r="FR53"/>
  <c r="FK53"/>
  <c r="FD53"/>
  <c r="EW53"/>
  <c r="EP53"/>
  <c r="EI53"/>
  <c r="EB53"/>
  <c r="DU53"/>
  <c r="DN53"/>
  <c r="DG53"/>
  <c r="CZ53"/>
  <c r="CS53"/>
  <c r="CL53"/>
  <c r="CE53"/>
  <c r="BX53"/>
  <c r="BQ53"/>
  <c r="BJ53"/>
  <c r="BC53"/>
  <c r="AV53"/>
  <c r="AO53"/>
  <c r="AH53"/>
  <c r="AA53"/>
  <c r="T53"/>
  <c r="M53"/>
  <c r="F53"/>
  <c r="OH52"/>
  <c r="OA52"/>
  <c r="NT52"/>
  <c r="NM52"/>
  <c r="NF52"/>
  <c r="MY52"/>
  <c r="MR52"/>
  <c r="MK52"/>
  <c r="MD52"/>
  <c r="LW52"/>
  <c r="LP52"/>
  <c r="LI52"/>
  <c r="LB52"/>
  <c r="KU52"/>
  <c r="KN52"/>
  <c r="KG52"/>
  <c r="JZ52"/>
  <c r="JS52"/>
  <c r="JL52"/>
  <c r="JE52"/>
  <c r="IX52"/>
  <c r="IQ52"/>
  <c r="IJ52"/>
  <c r="IC52"/>
  <c r="HV52"/>
  <c r="HO52"/>
  <c r="HH52"/>
  <c r="HA52"/>
  <c r="GT52"/>
  <c r="GM52"/>
  <c r="GF52"/>
  <c r="FY52"/>
  <c r="FR52"/>
  <c r="FK52"/>
  <c r="FD52"/>
  <c r="EW52"/>
  <c r="EP52"/>
  <c r="EI52"/>
  <c r="EB52"/>
  <c r="DU52"/>
  <c r="DN52"/>
  <c r="DG52"/>
  <c r="CZ52"/>
  <c r="CS52"/>
  <c r="CL52"/>
  <c r="CE52"/>
  <c r="BX52"/>
  <c r="BQ52"/>
  <c r="BJ52"/>
  <c r="BC52"/>
  <c r="AV52"/>
  <c r="AO52"/>
  <c r="AH52"/>
  <c r="AA52"/>
  <c r="T52"/>
  <c r="M52"/>
  <c r="F52"/>
  <c r="OH51"/>
  <c r="OA51"/>
  <c r="NT51"/>
  <c r="NM51"/>
  <c r="NF51"/>
  <c r="MY51"/>
  <c r="MR51"/>
  <c r="MK51"/>
  <c r="MD51"/>
  <c r="LW51"/>
  <c r="LP51"/>
  <c r="LI51"/>
  <c r="LB51"/>
  <c r="KU51"/>
  <c r="KN51"/>
  <c r="KG51"/>
  <c r="JZ51"/>
  <c r="JS51"/>
  <c r="JL51"/>
  <c r="JE51"/>
  <c r="IX51"/>
  <c r="IQ51"/>
  <c r="IJ51"/>
  <c r="IC51"/>
  <c r="HV51"/>
  <c r="HO51"/>
  <c r="HH51"/>
  <c r="HA51"/>
  <c r="GT51"/>
  <c r="GM51"/>
  <c r="GF51"/>
  <c r="FY51"/>
  <c r="FR51"/>
  <c r="FK51"/>
  <c r="FD51"/>
  <c r="EW51"/>
  <c r="EP51"/>
  <c r="EI51"/>
  <c r="EB51"/>
  <c r="DU51"/>
  <c r="DN51"/>
  <c r="DG51"/>
  <c r="CZ51"/>
  <c r="CS51"/>
  <c r="CL51"/>
  <c r="CE51"/>
  <c r="BX51"/>
  <c r="BQ51"/>
  <c r="BJ51"/>
  <c r="BC51"/>
  <c r="AV51"/>
  <c r="AO51"/>
  <c r="AH51"/>
  <c r="AA51"/>
  <c r="T51"/>
  <c r="M51"/>
  <c r="F51"/>
  <c r="OH50"/>
  <c r="OA50"/>
  <c r="NT50"/>
  <c r="NM50"/>
  <c r="NF50"/>
  <c r="MY50"/>
  <c r="MR50"/>
  <c r="MK50"/>
  <c r="MD50"/>
  <c r="LW50"/>
  <c r="LP50"/>
  <c r="LI50"/>
  <c r="LB50"/>
  <c r="KU50"/>
  <c r="KN50"/>
  <c r="KG50"/>
  <c r="JZ50"/>
  <c r="JS50"/>
  <c r="JL50"/>
  <c r="JE50"/>
  <c r="IX50"/>
  <c r="IQ50"/>
  <c r="IJ50"/>
  <c r="IC50"/>
  <c r="HV50"/>
  <c r="HO50"/>
  <c r="HH50"/>
  <c r="HA50"/>
  <c r="GT50"/>
  <c r="GM50"/>
  <c r="GF50"/>
  <c r="FY50"/>
  <c r="FR50"/>
  <c r="FK50"/>
  <c r="FD50"/>
  <c r="EW50"/>
  <c r="EP50"/>
  <c r="EI50"/>
  <c r="EB50"/>
  <c r="DU50"/>
  <c r="DN50"/>
  <c r="DG50"/>
  <c r="CZ50"/>
  <c r="CS50"/>
  <c r="CL50"/>
  <c r="CE50"/>
  <c r="BX50"/>
  <c r="BQ50"/>
  <c r="BJ50"/>
  <c r="BC50"/>
  <c r="AV50"/>
  <c r="AO50"/>
  <c r="AH50"/>
  <c r="AA50"/>
  <c r="T50"/>
  <c r="M50"/>
  <c r="F50"/>
  <c r="OH49"/>
  <c r="OA49"/>
  <c r="NT49"/>
  <c r="NM49"/>
  <c r="NF49"/>
  <c r="MY49"/>
  <c r="MR49"/>
  <c r="MK49"/>
  <c r="MD49"/>
  <c r="LW49"/>
  <c r="LP49"/>
  <c r="LI49"/>
  <c r="LB49"/>
  <c r="KU49"/>
  <c r="KN49"/>
  <c r="KG49"/>
  <c r="JZ49"/>
  <c r="JS49"/>
  <c r="JL49"/>
  <c r="JE49"/>
  <c r="IX49"/>
  <c r="IQ49"/>
  <c r="IJ49"/>
  <c r="IC49"/>
  <c r="HV49"/>
  <c r="HO49"/>
  <c r="HH49"/>
  <c r="HA49"/>
  <c r="GT49"/>
  <c r="GM49"/>
  <c r="GF49"/>
  <c r="FY49"/>
  <c r="FR49"/>
  <c r="FK49"/>
  <c r="FD49"/>
  <c r="EW49"/>
  <c r="EP49"/>
  <c r="EI49"/>
  <c r="EB49"/>
  <c r="DU49"/>
  <c r="DN49"/>
  <c r="DG49"/>
  <c r="CZ49"/>
  <c r="CS49"/>
  <c r="CL49"/>
  <c r="CE49"/>
  <c r="BX49"/>
  <c r="BQ49"/>
  <c r="BJ49"/>
  <c r="BC49"/>
  <c r="AV49"/>
  <c r="AO49"/>
  <c r="AH49"/>
  <c r="AA49"/>
  <c r="T49"/>
  <c r="M49"/>
  <c r="F49"/>
  <c r="OH48"/>
  <c r="OA48"/>
  <c r="NT48"/>
  <c r="NM48"/>
  <c r="NF48"/>
  <c r="MY48"/>
  <c r="MR48"/>
  <c r="MK48"/>
  <c r="MD48"/>
  <c r="LW48"/>
  <c r="LP48"/>
  <c r="LI48"/>
  <c r="LB48"/>
  <c r="KU48"/>
  <c r="KN48"/>
  <c r="KG48"/>
  <c r="JZ48"/>
  <c r="JS48"/>
  <c r="JL48"/>
  <c r="JE48"/>
  <c r="IX48"/>
  <c r="IQ48"/>
  <c r="IJ48"/>
  <c r="IC48"/>
  <c r="HV48"/>
  <c r="HO48"/>
  <c r="HH48"/>
  <c r="HA48"/>
  <c r="GT48"/>
  <c r="GM48"/>
  <c r="GF48"/>
  <c r="FY48"/>
  <c r="FR48"/>
  <c r="FK48"/>
  <c r="FD48"/>
  <c r="EW48"/>
  <c r="EP48"/>
  <c r="EI48"/>
  <c r="EB48"/>
  <c r="DU48"/>
  <c r="DN48"/>
  <c r="DG48"/>
  <c r="CZ48"/>
  <c r="CS48"/>
  <c r="CL48"/>
  <c r="CE48"/>
  <c r="BX48"/>
  <c r="BQ48"/>
  <c r="BJ48"/>
  <c r="BC48"/>
  <c r="AV48"/>
  <c r="AO48"/>
  <c r="AH48"/>
  <c r="AA48"/>
  <c r="T48"/>
  <c r="M48"/>
  <c r="F48"/>
  <c r="OH47"/>
  <c r="OA47"/>
  <c r="NT47"/>
  <c r="NM47"/>
  <c r="NF47"/>
  <c r="MY47"/>
  <c r="MR47"/>
  <c r="MK47"/>
  <c r="MD47"/>
  <c r="LW47"/>
  <c r="LP47"/>
  <c r="LI47"/>
  <c r="LB47"/>
  <c r="KU47"/>
  <c r="KN47"/>
  <c r="KG47"/>
  <c r="JZ47"/>
  <c r="JS47"/>
  <c r="JL47"/>
  <c r="JE47"/>
  <c r="IX47"/>
  <c r="IQ47"/>
  <c r="IJ47"/>
  <c r="IC47"/>
  <c r="HV47"/>
  <c r="HO47"/>
  <c r="HH47"/>
  <c r="HA47"/>
  <c r="GT47"/>
  <c r="GM47"/>
  <c r="GF47"/>
  <c r="FY47"/>
  <c r="FR47"/>
  <c r="FK47"/>
  <c r="FD47"/>
  <c r="EW47"/>
  <c r="EP47"/>
  <c r="EI47"/>
  <c r="EB47"/>
  <c r="DU47"/>
  <c r="DN47"/>
  <c r="DG47"/>
  <c r="CZ47"/>
  <c r="CS47"/>
  <c r="CL47"/>
  <c r="CE47"/>
  <c r="BX47"/>
  <c r="BQ47"/>
  <c r="BJ47"/>
  <c r="BC47"/>
  <c r="AV47"/>
  <c r="AO47"/>
  <c r="AH47"/>
  <c r="AA47"/>
  <c r="T47"/>
  <c r="M47"/>
  <c r="F47"/>
  <c r="OH46"/>
  <c r="OA46"/>
  <c r="NT46"/>
  <c r="NM46"/>
  <c r="NF46"/>
  <c r="MY46"/>
  <c r="MR46"/>
  <c r="MK46"/>
  <c r="MD46"/>
  <c r="LW46"/>
  <c r="LP46"/>
  <c r="LI46"/>
  <c r="LB46"/>
  <c r="KU46"/>
  <c r="KN46"/>
  <c r="KG46"/>
  <c r="JZ46"/>
  <c r="JS46"/>
  <c r="JL46"/>
  <c r="JE46"/>
  <c r="IX46"/>
  <c r="IQ46"/>
  <c r="IJ46"/>
  <c r="IC46"/>
  <c r="HV46"/>
  <c r="HO46"/>
  <c r="HH46"/>
  <c r="HA46"/>
  <c r="GT46"/>
  <c r="GM46"/>
  <c r="GF46"/>
  <c r="FY46"/>
  <c r="FR46"/>
  <c r="FK46"/>
  <c r="FD46"/>
  <c r="EW46"/>
  <c r="EP46"/>
  <c r="EI46"/>
  <c r="EB46"/>
  <c r="DU46"/>
  <c r="DN46"/>
  <c r="DG46"/>
  <c r="CZ46"/>
  <c r="CS46"/>
  <c r="CL46"/>
  <c r="CE46"/>
  <c r="BX46"/>
  <c r="BQ46"/>
  <c r="BJ46"/>
  <c r="BC46"/>
  <c r="AV46"/>
  <c r="AO46"/>
  <c r="AH46"/>
  <c r="AA46"/>
  <c r="T46"/>
  <c r="M46"/>
  <c r="F46"/>
  <c r="OH45"/>
  <c r="OA45"/>
  <c r="NT45"/>
  <c r="NM45"/>
  <c r="NF45"/>
  <c r="MY45"/>
  <c r="MR45"/>
  <c r="MK45"/>
  <c r="MD45"/>
  <c r="LW45"/>
  <c r="LP45"/>
  <c r="LI45"/>
  <c r="LB45"/>
  <c r="KU45"/>
  <c r="KN45"/>
  <c r="KG45"/>
  <c r="JZ45"/>
  <c r="JS45"/>
  <c r="JL45"/>
  <c r="JE45"/>
  <c r="IX45"/>
  <c r="IQ45"/>
  <c r="IJ45"/>
  <c r="IC45"/>
  <c r="HV45"/>
  <c r="HO45"/>
  <c r="HH45"/>
  <c r="HA45"/>
  <c r="GT45"/>
  <c r="GM45"/>
  <c r="GF45"/>
  <c r="FY45"/>
  <c r="FR45"/>
  <c r="FK45"/>
  <c r="FD45"/>
  <c r="EW45"/>
  <c r="EP45"/>
  <c r="EI45"/>
  <c r="EB45"/>
  <c r="DU45"/>
  <c r="DN45"/>
  <c r="DG45"/>
  <c r="CZ45"/>
  <c r="CS45"/>
  <c r="CL45"/>
  <c r="CE45"/>
  <c r="BX45"/>
  <c r="BQ45"/>
  <c r="BJ45"/>
  <c r="BC45"/>
  <c r="AV45"/>
  <c r="AO45"/>
  <c r="AH45"/>
  <c r="AA45"/>
  <c r="T45"/>
  <c r="M45"/>
  <c r="F45"/>
  <c r="OH44"/>
  <c r="OA44"/>
  <c r="NT44"/>
  <c r="NM44"/>
  <c r="NF44"/>
  <c r="MY44"/>
  <c r="MR44"/>
  <c r="MK44"/>
  <c r="MD44"/>
  <c r="LW44"/>
  <c r="LP44"/>
  <c r="LI44"/>
  <c r="LB44"/>
  <c r="KU44"/>
  <c r="KN44"/>
  <c r="KG44"/>
  <c r="JZ44"/>
  <c r="JS44"/>
  <c r="JL44"/>
  <c r="JE44"/>
  <c r="IX44"/>
  <c r="IQ44"/>
  <c r="IJ44"/>
  <c r="IC44"/>
  <c r="HV44"/>
  <c r="HO44"/>
  <c r="HH44"/>
  <c r="HA44"/>
  <c r="GT44"/>
  <c r="GM44"/>
  <c r="GF44"/>
  <c r="FY44"/>
  <c r="FR44"/>
  <c r="FK44"/>
  <c r="FD44"/>
  <c r="EW44"/>
  <c r="EP44"/>
  <c r="EI44"/>
  <c r="EB44"/>
  <c r="DU44"/>
  <c r="DN44"/>
  <c r="DG44"/>
  <c r="CZ44"/>
  <c r="CS44"/>
  <c r="CL44"/>
  <c r="CE44"/>
  <c r="BX44"/>
  <c r="BQ44"/>
  <c r="BJ44"/>
  <c r="BC44"/>
  <c r="AV44"/>
  <c r="AO44"/>
  <c r="AH44"/>
  <c r="AA44"/>
  <c r="T44"/>
  <c r="M44"/>
  <c r="F44"/>
  <c r="OH43"/>
  <c r="OA43"/>
  <c r="NT43"/>
  <c r="NM43"/>
  <c r="NF43"/>
  <c r="MY43"/>
  <c r="MR43"/>
  <c r="MK43"/>
  <c r="MD43"/>
  <c r="LW43"/>
  <c r="LP43"/>
  <c r="LI43"/>
  <c r="LB43"/>
  <c r="KU43"/>
  <c r="KN43"/>
  <c r="KG43"/>
  <c r="JZ43"/>
  <c r="JS43"/>
  <c r="JL43"/>
  <c r="JE43"/>
  <c r="IX43"/>
  <c r="IQ43"/>
  <c r="IJ43"/>
  <c r="IC43"/>
  <c r="HV43"/>
  <c r="HO43"/>
  <c r="HH43"/>
  <c r="HA43"/>
  <c r="GT43"/>
  <c r="GM43"/>
  <c r="GF43"/>
  <c r="FY43"/>
  <c r="FR43"/>
  <c r="FK43"/>
  <c r="FD43"/>
  <c r="EW43"/>
  <c r="EP43"/>
  <c r="EI43"/>
  <c r="EB43"/>
  <c r="DU43"/>
  <c r="DN43"/>
  <c r="DG43"/>
  <c r="CZ43"/>
  <c r="CS43"/>
  <c r="CL43"/>
  <c r="CE43"/>
  <c r="BX43"/>
  <c r="BQ43"/>
  <c r="BJ43"/>
  <c r="BC43"/>
  <c r="AV43"/>
  <c r="AO43"/>
  <c r="AH43"/>
  <c r="AA43"/>
  <c r="T43"/>
  <c r="M43"/>
  <c r="F43"/>
  <c r="OH42"/>
  <c r="OA42"/>
  <c r="NT42"/>
  <c r="NM42"/>
  <c r="NF42"/>
  <c r="MY42"/>
  <c r="MR42"/>
  <c r="MK42"/>
  <c r="MD42"/>
  <c r="LW42"/>
  <c r="LP42"/>
  <c r="LI42"/>
  <c r="LB42"/>
  <c r="KU42"/>
  <c r="KN42"/>
  <c r="KG42"/>
  <c r="JZ42"/>
  <c r="JS42"/>
  <c r="JL42"/>
  <c r="JE42"/>
  <c r="IX42"/>
  <c r="IQ42"/>
  <c r="IJ42"/>
  <c r="IC42"/>
  <c r="HV42"/>
  <c r="HO42"/>
  <c r="HH42"/>
  <c r="HA42"/>
  <c r="GT42"/>
  <c r="GM42"/>
  <c r="GF42"/>
  <c r="FY42"/>
  <c r="FR42"/>
  <c r="FK42"/>
  <c r="FD42"/>
  <c r="EW42"/>
  <c r="EP42"/>
  <c r="EI42"/>
  <c r="EB42"/>
  <c r="DU42"/>
  <c r="DN42"/>
  <c r="DG42"/>
  <c r="CZ42"/>
  <c r="CS42"/>
  <c r="CL42"/>
  <c r="CE42"/>
  <c r="BX42"/>
  <c r="BQ42"/>
  <c r="BJ42"/>
  <c r="BC42"/>
  <c r="AV42"/>
  <c r="AO42"/>
  <c r="AH42"/>
  <c r="AA42"/>
  <c r="T42"/>
  <c r="M42"/>
  <c r="F42"/>
  <c r="OH41"/>
  <c r="OA41"/>
  <c r="NT41"/>
  <c r="NM41"/>
  <c r="NF41"/>
  <c r="MY41"/>
  <c r="MR41"/>
  <c r="MK41"/>
  <c r="MD41"/>
  <c r="LW41"/>
  <c r="LP41"/>
  <c r="LI41"/>
  <c r="LB41"/>
  <c r="KU41"/>
  <c r="KN41"/>
  <c r="KG41"/>
  <c r="JZ41"/>
  <c r="JS41"/>
  <c r="JL41"/>
  <c r="JE41"/>
  <c r="IX41"/>
  <c r="IQ41"/>
  <c r="IJ41"/>
  <c r="IC41"/>
  <c r="HV41"/>
  <c r="HO41"/>
  <c r="HH41"/>
  <c r="HA41"/>
  <c r="GT41"/>
  <c r="GM41"/>
  <c r="GF41"/>
  <c r="FY41"/>
  <c r="FR41"/>
  <c r="FK41"/>
  <c r="FD41"/>
  <c r="EW41"/>
  <c r="EP41"/>
  <c r="EI41"/>
  <c r="EB41"/>
  <c r="DU41"/>
  <c r="DN41"/>
  <c r="DG41"/>
  <c r="CZ41"/>
  <c r="CS41"/>
  <c r="CL41"/>
  <c r="CE41"/>
  <c r="BX41"/>
  <c r="BQ41"/>
  <c r="BJ41"/>
  <c r="BC41"/>
  <c r="AV41"/>
  <c r="AO41"/>
  <c r="AH41"/>
  <c r="AA41"/>
  <c r="T41"/>
  <c r="M41"/>
  <c r="F41"/>
  <c r="OH40"/>
  <c r="OA40"/>
  <c r="NT40"/>
  <c r="NM40"/>
  <c r="NF40"/>
  <c r="MY40"/>
  <c r="MR40"/>
  <c r="MK40"/>
  <c r="MD40"/>
  <c r="LW40"/>
  <c r="LP40"/>
  <c r="LI40"/>
  <c r="LB40"/>
  <c r="KU40"/>
  <c r="KN40"/>
  <c r="KG40"/>
  <c r="JZ40"/>
  <c r="JS40"/>
  <c r="JL40"/>
  <c r="JE40"/>
  <c r="IX40"/>
  <c r="IQ40"/>
  <c r="IJ40"/>
  <c r="IC40"/>
  <c r="HV40"/>
  <c r="HO40"/>
  <c r="HH40"/>
  <c r="HA40"/>
  <c r="GT40"/>
  <c r="GM40"/>
  <c r="GF40"/>
  <c r="FY40"/>
  <c r="FR40"/>
  <c r="FK40"/>
  <c r="FD40"/>
  <c r="EW40"/>
  <c r="EP40"/>
  <c r="EI40"/>
  <c r="EB40"/>
  <c r="DU40"/>
  <c r="DN40"/>
  <c r="DG40"/>
  <c r="CZ40"/>
  <c r="CS40"/>
  <c r="CL40"/>
  <c r="CE40"/>
  <c r="BX40"/>
  <c r="BQ40"/>
  <c r="BJ40"/>
  <c r="BC40"/>
  <c r="AV40"/>
  <c r="AO40"/>
  <c r="AH40"/>
  <c r="AA40"/>
  <c r="T40"/>
  <c r="M40"/>
  <c r="F40"/>
  <c r="OH39"/>
  <c r="OA39"/>
  <c r="NT39"/>
  <c r="NM39"/>
  <c r="NF39"/>
  <c r="MY39"/>
  <c r="MR39"/>
  <c r="MK39"/>
  <c r="MD39"/>
  <c r="LW39"/>
  <c r="LP39"/>
  <c r="LI39"/>
  <c r="LB39"/>
  <c r="KU39"/>
  <c r="KN39"/>
  <c r="KG39"/>
  <c r="JZ39"/>
  <c r="JS39"/>
  <c r="JL39"/>
  <c r="JE39"/>
  <c r="IX39"/>
  <c r="IQ39"/>
  <c r="IJ39"/>
  <c r="IC39"/>
  <c r="HV39"/>
  <c r="HO39"/>
  <c r="HH39"/>
  <c r="HA39"/>
  <c r="GT39"/>
  <c r="GM39"/>
  <c r="GF39"/>
  <c r="FY39"/>
  <c r="FR39"/>
  <c r="FK39"/>
  <c r="FD39"/>
  <c r="EW39"/>
  <c r="EP39"/>
  <c r="EI39"/>
  <c r="EB39"/>
  <c r="DU39"/>
  <c r="DN39"/>
  <c r="DG39"/>
  <c r="CZ39"/>
  <c r="CS39"/>
  <c r="CL39"/>
  <c r="CE39"/>
  <c r="BX39"/>
  <c r="BQ39"/>
  <c r="BJ39"/>
  <c r="BC39"/>
  <c r="AV39"/>
  <c r="AO39"/>
  <c r="AH39"/>
  <c r="AA39"/>
  <c r="T39"/>
  <c r="M39"/>
  <c r="F39"/>
  <c r="OH38"/>
  <c r="OA38"/>
  <c r="NT38"/>
  <c r="NM38"/>
  <c r="NF38"/>
  <c r="MY38"/>
  <c r="MR38"/>
  <c r="MK38"/>
  <c r="MD38"/>
  <c r="LW38"/>
  <c r="LP38"/>
  <c r="LI38"/>
  <c r="LB38"/>
  <c r="KU38"/>
  <c r="KN38"/>
  <c r="KG38"/>
  <c r="JZ38"/>
  <c r="JS38"/>
  <c r="JL38"/>
  <c r="JE38"/>
  <c r="IX38"/>
  <c r="IQ38"/>
  <c r="IJ38"/>
  <c r="IC38"/>
  <c r="HV38"/>
  <c r="HO38"/>
  <c r="HH38"/>
  <c r="HA38"/>
  <c r="GT38"/>
  <c r="GM38"/>
  <c r="GF38"/>
  <c r="FY38"/>
  <c r="FR38"/>
  <c r="FK38"/>
  <c r="FD38"/>
  <c r="EW38"/>
  <c r="EP38"/>
  <c r="EI38"/>
  <c r="EB38"/>
  <c r="DU38"/>
  <c r="DN38"/>
  <c r="DG38"/>
  <c r="CZ38"/>
  <c r="CS38"/>
  <c r="CL38"/>
  <c r="CE38"/>
  <c r="BX38"/>
  <c r="BQ38"/>
  <c r="BJ38"/>
  <c r="BC38"/>
  <c r="AV38"/>
  <c r="AO38"/>
  <c r="AH38"/>
  <c r="AA38"/>
  <c r="T38"/>
  <c r="M38"/>
  <c r="F38"/>
  <c r="OH37"/>
  <c r="OH103" s="1"/>
  <c r="OH104" s="1"/>
  <c r="OA37"/>
  <c r="OA103" s="1"/>
  <c r="OA104" s="1"/>
  <c r="NT37"/>
  <c r="NT103" s="1"/>
  <c r="NT104" s="1"/>
  <c r="NM37"/>
  <c r="NM103" s="1"/>
  <c r="NM104" s="1"/>
  <c r="NF37"/>
  <c r="NF103" s="1"/>
  <c r="NF104" s="1"/>
  <c r="MY37"/>
  <c r="MY103" s="1"/>
  <c r="MY104" s="1"/>
  <c r="MR37"/>
  <c r="MR103" s="1"/>
  <c r="MR104" s="1"/>
  <c r="MK37"/>
  <c r="MK103" s="1"/>
  <c r="MK104" s="1"/>
  <c r="MD37"/>
  <c r="MD103" s="1"/>
  <c r="MD104" s="1"/>
  <c r="LW37"/>
  <c r="LW103" s="1"/>
  <c r="LW104" s="1"/>
  <c r="LP37"/>
  <c r="LP103" s="1"/>
  <c r="LP104" s="1"/>
  <c r="LI37"/>
  <c r="LI103" s="1"/>
  <c r="LI104" s="1"/>
  <c r="LB37"/>
  <c r="LB103" s="1"/>
  <c r="LB104" s="1"/>
  <c r="KU37"/>
  <c r="KU103" s="1"/>
  <c r="KU104" s="1"/>
  <c r="KN37"/>
  <c r="KN103" s="1"/>
  <c r="KN104" s="1"/>
  <c r="KG37"/>
  <c r="KG103" s="1"/>
  <c r="KG104" s="1"/>
  <c r="JZ37"/>
  <c r="JZ103" s="1"/>
  <c r="JZ104" s="1"/>
  <c r="JS37"/>
  <c r="JS103" s="1"/>
  <c r="JS104" s="1"/>
  <c r="JL37"/>
  <c r="JL103" s="1"/>
  <c r="JL104" s="1"/>
  <c r="JE37"/>
  <c r="JE103" s="1"/>
  <c r="JE104" s="1"/>
  <c r="IX37"/>
  <c r="IX103" s="1"/>
  <c r="IX104" s="1"/>
  <c r="IQ37"/>
  <c r="IQ103" s="1"/>
  <c r="IQ104" s="1"/>
  <c r="IJ37"/>
  <c r="IJ103" s="1"/>
  <c r="IJ104" s="1"/>
  <c r="IC37"/>
  <c r="IC103" s="1"/>
  <c r="IC104" s="1"/>
  <c r="HV37"/>
  <c r="HV103" s="1"/>
  <c r="HV104" s="1"/>
  <c r="HO37"/>
  <c r="HO103" s="1"/>
  <c r="HO104" s="1"/>
  <c r="HH37"/>
  <c r="HH103" s="1"/>
  <c r="HH104" s="1"/>
  <c r="HA37"/>
  <c r="HA103" s="1"/>
  <c r="HA104" s="1"/>
  <c r="GT37"/>
  <c r="GT103" s="1"/>
  <c r="GT104" s="1"/>
  <c r="GM37"/>
  <c r="GM103" s="1"/>
  <c r="GM104" s="1"/>
  <c r="GF37"/>
  <c r="GF103" s="1"/>
  <c r="GF104" s="1"/>
  <c r="FY37"/>
  <c r="FY103" s="1"/>
  <c r="FY104" s="1"/>
  <c r="FR37"/>
  <c r="FR103" s="1"/>
  <c r="FR104" s="1"/>
  <c r="FK37"/>
  <c r="FK103" s="1"/>
  <c r="FK104" s="1"/>
  <c r="FD37"/>
  <c r="FD103" s="1"/>
  <c r="FD104" s="1"/>
  <c r="EW37"/>
  <c r="EW103" s="1"/>
  <c r="EW104" s="1"/>
  <c r="EP37"/>
  <c r="EP103" s="1"/>
  <c r="EP104" s="1"/>
  <c r="EI37"/>
  <c r="EI103" s="1"/>
  <c r="EI104" s="1"/>
  <c r="EB37"/>
  <c r="EB103" s="1"/>
  <c r="EB104" s="1"/>
  <c r="DU37"/>
  <c r="DU103" s="1"/>
  <c r="DU104" s="1"/>
  <c r="DN37"/>
  <c r="DN103" s="1"/>
  <c r="DN104" s="1"/>
  <c r="DG37"/>
  <c r="DG103" s="1"/>
  <c r="DG104" s="1"/>
  <c r="CZ37"/>
  <c r="CZ103" s="1"/>
  <c r="CZ104" s="1"/>
  <c r="CS37"/>
  <c r="CS103" s="1"/>
  <c r="CS104" s="1"/>
  <c r="CL37"/>
  <c r="CL103" s="1"/>
  <c r="CL104" s="1"/>
  <c r="CE37"/>
  <c r="CE103" s="1"/>
  <c r="CE104" s="1"/>
  <c r="BX37"/>
  <c r="BX103" s="1"/>
  <c r="BX104" s="1"/>
  <c r="BQ37"/>
  <c r="BQ103" s="1"/>
  <c r="BQ104" s="1"/>
  <c r="BJ37"/>
  <c r="BJ103" s="1"/>
  <c r="BJ104" s="1"/>
  <c r="BC37"/>
  <c r="BC103" s="1"/>
  <c r="BC104" s="1"/>
  <c r="AV37"/>
  <c r="AV103" s="1"/>
  <c r="AV104" s="1"/>
  <c r="AO37"/>
  <c r="AO103" s="1"/>
  <c r="AO104" s="1"/>
  <c r="AH37"/>
  <c r="AH103" s="1"/>
  <c r="AH104" s="1"/>
  <c r="AA37"/>
  <c r="AA103" s="1"/>
  <c r="AA104" s="1"/>
  <c r="T37"/>
  <c r="T103" s="1"/>
  <c r="T104" s="1"/>
  <c r="M37"/>
  <c r="M103" s="1"/>
  <c r="M104" s="1"/>
  <c r="F37"/>
  <c r="OH36"/>
  <c r="OA36"/>
  <c r="NT36"/>
  <c r="NM36"/>
  <c r="NF36"/>
  <c r="MY36"/>
  <c r="MR36"/>
  <c r="MK36"/>
  <c r="MD36"/>
  <c r="LW36"/>
  <c r="LP36"/>
  <c r="LI36"/>
  <c r="LB36"/>
  <c r="KU36"/>
  <c r="KN36"/>
  <c r="KG36"/>
  <c r="JZ36"/>
  <c r="JS36"/>
  <c r="JL36"/>
  <c r="JE36"/>
  <c r="IX36"/>
  <c r="IQ36"/>
  <c r="IJ36"/>
  <c r="IC36"/>
  <c r="HV36"/>
  <c r="HO36"/>
  <c r="HH36"/>
  <c r="HA36"/>
  <c r="GT36"/>
  <c r="GM36"/>
  <c r="GF36"/>
  <c r="FY36"/>
  <c r="FR36"/>
  <c r="FK36"/>
  <c r="FD36"/>
  <c r="EW36"/>
  <c r="EP36"/>
  <c r="EI36"/>
  <c r="EB36"/>
  <c r="DU36"/>
  <c r="DN36"/>
  <c r="DG36"/>
  <c r="CZ36"/>
  <c r="CS36"/>
  <c r="CL36"/>
  <c r="CE36"/>
  <c r="BX36"/>
  <c r="BQ36"/>
  <c r="BJ36"/>
  <c r="BC36"/>
  <c r="AV36"/>
  <c r="AO36"/>
  <c r="AH36"/>
  <c r="AA36"/>
  <c r="T36"/>
  <c r="M36"/>
  <c r="F36"/>
  <c r="OH35"/>
  <c r="OA35"/>
  <c r="NT35"/>
  <c r="NM35"/>
  <c r="NF35"/>
  <c r="MY35"/>
  <c r="MR35"/>
  <c r="MK35"/>
  <c r="MD35"/>
  <c r="LW35"/>
  <c r="LP35"/>
  <c r="LI35"/>
  <c r="LB35"/>
  <c r="KU35"/>
  <c r="KN35"/>
  <c r="KG35"/>
  <c r="JZ35"/>
  <c r="JS35"/>
  <c r="JL35"/>
  <c r="JE35"/>
  <c r="IX35"/>
  <c r="IQ35"/>
  <c r="IJ35"/>
  <c r="IC35"/>
  <c r="HV35"/>
  <c r="HO35"/>
  <c r="HH35"/>
  <c r="HA35"/>
  <c r="GT35"/>
  <c r="GM35"/>
  <c r="GF35"/>
  <c r="FY35"/>
  <c r="FR35"/>
  <c r="FK35"/>
  <c r="FD35"/>
  <c r="EW35"/>
  <c r="EP35"/>
  <c r="EI35"/>
  <c r="EB35"/>
  <c r="DU35"/>
  <c r="DN35"/>
  <c r="DG35"/>
  <c r="CZ35"/>
  <c r="CS35"/>
  <c r="CL35"/>
  <c r="CE35"/>
  <c r="BX35"/>
  <c r="BQ35"/>
  <c r="BJ35"/>
  <c r="BC35"/>
  <c r="AV35"/>
  <c r="AO35"/>
  <c r="AH35"/>
  <c r="AA35"/>
  <c r="T35"/>
  <c r="M35"/>
  <c r="F35"/>
  <c r="OH34"/>
  <c r="OA34"/>
  <c r="NT34"/>
  <c r="NM34"/>
  <c r="NF34"/>
  <c r="MY34"/>
  <c r="MR34"/>
  <c r="MK34"/>
  <c r="MD34"/>
  <c r="LW34"/>
  <c r="LP34"/>
  <c r="LI34"/>
  <c r="LB34"/>
  <c r="KU34"/>
  <c r="KN34"/>
  <c r="KG34"/>
  <c r="JZ34"/>
  <c r="JS34"/>
  <c r="JL34"/>
  <c r="JE34"/>
  <c r="IX34"/>
  <c r="IQ34"/>
  <c r="IJ34"/>
  <c r="IC34"/>
  <c r="HV34"/>
  <c r="HO34"/>
  <c r="HH34"/>
  <c r="HA34"/>
  <c r="GT34"/>
  <c r="GM34"/>
  <c r="GF34"/>
  <c r="FY34"/>
  <c r="FR34"/>
  <c r="FK34"/>
  <c r="FD34"/>
  <c r="EW34"/>
  <c r="EP34"/>
  <c r="EI34"/>
  <c r="EB34"/>
  <c r="DU34"/>
  <c r="DN34"/>
  <c r="DG34"/>
  <c r="CZ34"/>
  <c r="CS34"/>
  <c r="CL34"/>
  <c r="CE34"/>
  <c r="BX34"/>
  <c r="BQ34"/>
  <c r="BJ34"/>
  <c r="BC34"/>
  <c r="AV34"/>
  <c r="AO34"/>
  <c r="AH34"/>
  <c r="AA34"/>
  <c r="T34"/>
  <c r="M34"/>
  <c r="F34"/>
  <c r="OH33"/>
  <c r="OA33"/>
  <c r="NT33"/>
  <c r="NM33"/>
  <c r="NF33"/>
  <c r="MY33"/>
  <c r="MR33"/>
  <c r="MK33"/>
  <c r="MD33"/>
  <c r="LW33"/>
  <c r="LP33"/>
  <c r="LI33"/>
  <c r="LB33"/>
  <c r="KU33"/>
  <c r="KN33"/>
  <c r="KG33"/>
  <c r="JZ33"/>
  <c r="JS33"/>
  <c r="JL33"/>
  <c r="JE33"/>
  <c r="IX33"/>
  <c r="IQ33"/>
  <c r="IJ33"/>
  <c r="IC33"/>
  <c r="HV33"/>
  <c r="HO33"/>
  <c r="HH33"/>
  <c r="HA33"/>
  <c r="GT33"/>
  <c r="GM33"/>
  <c r="GF33"/>
  <c r="FY33"/>
  <c r="FR33"/>
  <c r="FK33"/>
  <c r="FD33"/>
  <c r="EW33"/>
  <c r="EP33"/>
  <c r="EI33"/>
  <c r="EB33"/>
  <c r="DU33"/>
  <c r="DN33"/>
  <c r="DG33"/>
  <c r="CZ33"/>
  <c r="CS33"/>
  <c r="CL33"/>
  <c r="CE33"/>
  <c r="BX33"/>
  <c r="BQ33"/>
  <c r="BJ33"/>
  <c r="BC33"/>
  <c r="AV33"/>
  <c r="AO33"/>
  <c r="AH33"/>
  <c r="AA33"/>
  <c r="T33"/>
  <c r="M33"/>
  <c r="F33"/>
  <c r="OH32"/>
  <c r="OA32"/>
  <c r="NT32"/>
  <c r="NM32"/>
  <c r="NF32"/>
  <c r="MY32"/>
  <c r="MR32"/>
  <c r="MK32"/>
  <c r="MD32"/>
  <c r="LW32"/>
  <c r="LP32"/>
  <c r="LI32"/>
  <c r="LB32"/>
  <c r="KU32"/>
  <c r="KN32"/>
  <c r="KG32"/>
  <c r="JZ32"/>
  <c r="JS32"/>
  <c r="JL32"/>
  <c r="JE32"/>
  <c r="IX32"/>
  <c r="IQ32"/>
  <c r="IJ32"/>
  <c r="IC32"/>
  <c r="HV32"/>
  <c r="HO32"/>
  <c r="HH32"/>
  <c r="HA32"/>
  <c r="GT32"/>
  <c r="GM32"/>
  <c r="GF32"/>
  <c r="FY32"/>
  <c r="FR32"/>
  <c r="FK32"/>
  <c r="FD32"/>
  <c r="EW32"/>
  <c r="EP32"/>
  <c r="EI32"/>
  <c r="EB32"/>
  <c r="DU32"/>
  <c r="DN32"/>
  <c r="DG32"/>
  <c r="CZ32"/>
  <c r="CS32"/>
  <c r="CL32"/>
  <c r="CE32"/>
  <c r="BX32"/>
  <c r="BQ32"/>
  <c r="BJ32"/>
  <c r="BC32"/>
  <c r="AV32"/>
  <c r="AO32"/>
  <c r="AH32"/>
  <c r="AA32"/>
  <c r="T32"/>
  <c r="M32"/>
  <c r="F32"/>
  <c r="OH31"/>
  <c r="OA31"/>
  <c r="NT31"/>
  <c r="NM31"/>
  <c r="NF31"/>
  <c r="MY31"/>
  <c r="MR31"/>
  <c r="MK31"/>
  <c r="MD31"/>
  <c r="LW31"/>
  <c r="LP31"/>
  <c r="LI31"/>
  <c r="LB31"/>
  <c r="KU31"/>
  <c r="KN31"/>
  <c r="KG31"/>
  <c r="JZ31"/>
  <c r="JS31"/>
  <c r="JL31"/>
  <c r="JE31"/>
  <c r="IX31"/>
  <c r="IQ31"/>
  <c r="IJ31"/>
  <c r="IC31"/>
  <c r="HV31"/>
  <c r="HO31"/>
  <c r="HH31"/>
  <c r="HA31"/>
  <c r="GT31"/>
  <c r="GM31"/>
  <c r="GF31"/>
  <c r="FY31"/>
  <c r="FR31"/>
  <c r="FK31"/>
  <c r="FD31"/>
  <c r="EW31"/>
  <c r="EP31"/>
  <c r="EI31"/>
  <c r="EB31"/>
  <c r="DU31"/>
  <c r="DN31"/>
  <c r="DG31"/>
  <c r="CZ31"/>
  <c r="CS31"/>
  <c r="CL31"/>
  <c r="CE31"/>
  <c r="BX31"/>
  <c r="BQ31"/>
  <c r="BJ31"/>
  <c r="BC31"/>
  <c r="AV31"/>
  <c r="AO31"/>
  <c r="AH31"/>
  <c r="AA31"/>
  <c r="T31"/>
  <c r="M31"/>
  <c r="F31"/>
  <c r="OH30"/>
  <c r="OA30"/>
  <c r="NT30"/>
  <c r="NM30"/>
  <c r="NF30"/>
  <c r="MY30"/>
  <c r="MR30"/>
  <c r="MK30"/>
  <c r="MD30"/>
  <c r="LW30"/>
  <c r="LP30"/>
  <c r="LI30"/>
  <c r="LB30"/>
  <c r="KU30"/>
  <c r="KN30"/>
  <c r="KG30"/>
  <c r="JZ30"/>
  <c r="JS30"/>
  <c r="JL30"/>
  <c r="JE30"/>
  <c r="IX30"/>
  <c r="IQ30"/>
  <c r="IJ30"/>
  <c r="IC30"/>
  <c r="HV30"/>
  <c r="HO30"/>
  <c r="HH30"/>
  <c r="HA30"/>
  <c r="GT30"/>
  <c r="GM30"/>
  <c r="GF30"/>
  <c r="FY30"/>
  <c r="FR30"/>
  <c r="FK30"/>
  <c r="FD30"/>
  <c r="EW30"/>
  <c r="EP30"/>
  <c r="EI30"/>
  <c r="EB30"/>
  <c r="DU30"/>
  <c r="DN30"/>
  <c r="DG30"/>
  <c r="CZ30"/>
  <c r="CS30"/>
  <c r="CL30"/>
  <c r="CE30"/>
  <c r="BX30"/>
  <c r="BQ30"/>
  <c r="BJ30"/>
  <c r="BC30"/>
  <c r="AV30"/>
  <c r="AO30"/>
  <c r="AH30"/>
  <c r="AA30"/>
  <c r="T30"/>
  <c r="M30"/>
  <c r="F30"/>
  <c r="OH29"/>
  <c r="OA29"/>
  <c r="NT29"/>
  <c r="NM29"/>
  <c r="NF29"/>
  <c r="MY29"/>
  <c r="MR29"/>
  <c r="MK29"/>
  <c r="MD29"/>
  <c r="LW29"/>
  <c r="LP29"/>
  <c r="LI29"/>
  <c r="LB29"/>
  <c r="KU29"/>
  <c r="KN29"/>
  <c r="KG29"/>
  <c r="JZ29"/>
  <c r="JS29"/>
  <c r="JL29"/>
  <c r="JE29"/>
  <c r="IX29"/>
  <c r="IQ29"/>
  <c r="IJ29"/>
  <c r="IC29"/>
  <c r="HV29"/>
  <c r="HO29"/>
  <c r="HH29"/>
  <c r="HA29"/>
  <c r="GT29"/>
  <c r="GM29"/>
  <c r="GF29"/>
  <c r="FY29"/>
  <c r="FR29"/>
  <c r="FK29"/>
  <c r="FD29"/>
  <c r="EW29"/>
  <c r="EP29"/>
  <c r="EI29"/>
  <c r="EB29"/>
  <c r="DU29"/>
  <c r="DN29"/>
  <c r="DG29"/>
  <c r="CZ29"/>
  <c r="CS29"/>
  <c r="CL29"/>
  <c r="CE29"/>
  <c r="BX29"/>
  <c r="BQ29"/>
  <c r="BJ29"/>
  <c r="BC29"/>
  <c r="AV29"/>
  <c r="AO29"/>
  <c r="AH29"/>
  <c r="AA29"/>
  <c r="T29"/>
  <c r="M29"/>
  <c r="F29"/>
  <c r="OH28"/>
  <c r="OA28"/>
  <c r="NT28"/>
  <c r="NM28"/>
  <c r="NF28"/>
  <c r="MY28"/>
  <c r="MR28"/>
  <c r="MK28"/>
  <c r="MD28"/>
  <c r="LW28"/>
  <c r="LP28"/>
  <c r="LI28"/>
  <c r="LB28"/>
  <c r="KU28"/>
  <c r="KN28"/>
  <c r="KG28"/>
  <c r="JZ28"/>
  <c r="JS28"/>
  <c r="JL28"/>
  <c r="JE28"/>
  <c r="IX28"/>
  <c r="IQ28"/>
  <c r="IJ28"/>
  <c r="IC28"/>
  <c r="HV28"/>
  <c r="HO28"/>
  <c r="HH28"/>
  <c r="HA28"/>
  <c r="GT28"/>
  <c r="GM28"/>
  <c r="GF28"/>
  <c r="FY28"/>
  <c r="FR28"/>
  <c r="FK28"/>
  <c r="FD28"/>
  <c r="EW28"/>
  <c r="EP28"/>
  <c r="EI28"/>
  <c r="EB28"/>
  <c r="DU28"/>
  <c r="DN28"/>
  <c r="DG28"/>
  <c r="CZ28"/>
  <c r="CS28"/>
  <c r="CL28"/>
  <c r="CE28"/>
  <c r="BX28"/>
  <c r="BQ28"/>
  <c r="BJ28"/>
  <c r="BC28"/>
  <c r="AV28"/>
  <c r="AO28"/>
  <c r="AH28"/>
  <c r="AA28"/>
  <c r="T28"/>
  <c r="M28"/>
  <c r="F28"/>
  <c r="OH27"/>
  <c r="OA27"/>
  <c r="NT27"/>
  <c r="NM27"/>
  <c r="NF27"/>
  <c r="MY27"/>
  <c r="MR27"/>
  <c r="MK27"/>
  <c r="MD27"/>
  <c r="LW27"/>
  <c r="LP27"/>
  <c r="LI27"/>
  <c r="LB27"/>
  <c r="KU27"/>
  <c r="KN27"/>
  <c r="KG27"/>
  <c r="JZ27"/>
  <c r="JS27"/>
  <c r="JL27"/>
  <c r="JE27"/>
  <c r="IX27"/>
  <c r="IQ27"/>
  <c r="IJ27"/>
  <c r="IC27"/>
  <c r="HV27"/>
  <c r="HO27"/>
  <c r="HH27"/>
  <c r="HA27"/>
  <c r="GT27"/>
  <c r="GM27"/>
  <c r="GF27"/>
  <c r="FY27"/>
  <c r="FR27"/>
  <c r="FK27"/>
  <c r="FD27"/>
  <c r="EW27"/>
  <c r="EP27"/>
  <c r="EI27"/>
  <c r="EB27"/>
  <c r="DU27"/>
  <c r="DN27"/>
  <c r="DG27"/>
  <c r="CZ27"/>
  <c r="CS27"/>
  <c r="CL27"/>
  <c r="CE27"/>
  <c r="BX27"/>
  <c r="BQ27"/>
  <c r="BJ27"/>
  <c r="BC27"/>
  <c r="AV27"/>
  <c r="AO27"/>
  <c r="AH27"/>
  <c r="AA27"/>
  <c r="T27"/>
  <c r="M27"/>
  <c r="F27"/>
  <c r="OH26"/>
  <c r="OA26"/>
  <c r="NT26"/>
  <c r="NM26"/>
  <c r="NF26"/>
  <c r="MY26"/>
  <c r="MR26"/>
  <c r="MK26"/>
  <c r="MD26"/>
  <c r="LW26"/>
  <c r="LP26"/>
  <c r="LI26"/>
  <c r="LB26"/>
  <c r="KU26"/>
  <c r="KN26"/>
  <c r="KG26"/>
  <c r="JZ26"/>
  <c r="JS26"/>
  <c r="JL26"/>
  <c r="JE26"/>
  <c r="IX26"/>
  <c r="IQ26"/>
  <c r="IJ26"/>
  <c r="IC26"/>
  <c r="HV26"/>
  <c r="HO26"/>
  <c r="HH26"/>
  <c r="HA26"/>
  <c r="GT26"/>
  <c r="GM26"/>
  <c r="GF26"/>
  <c r="FY26"/>
  <c r="FR26"/>
  <c r="FK26"/>
  <c r="FD26"/>
  <c r="EW26"/>
  <c r="EP26"/>
  <c r="EI26"/>
  <c r="EB26"/>
  <c r="DU26"/>
  <c r="DN26"/>
  <c r="DG26"/>
  <c r="CZ26"/>
  <c r="CS26"/>
  <c r="CL26"/>
  <c r="CE26"/>
  <c r="BX26"/>
  <c r="BQ26"/>
  <c r="BJ26"/>
  <c r="BC26"/>
  <c r="AV26"/>
  <c r="AO26"/>
  <c r="AH26"/>
  <c r="AA26"/>
  <c r="T26"/>
  <c r="M26"/>
  <c r="F26"/>
  <c r="OH25"/>
  <c r="OA25"/>
  <c r="NT25"/>
  <c r="NM25"/>
  <c r="NF25"/>
  <c r="MY25"/>
  <c r="MR25"/>
  <c r="MK25"/>
  <c r="MD25"/>
  <c r="LW25"/>
  <c r="LP25"/>
  <c r="LI25"/>
  <c r="LB25"/>
  <c r="KU25"/>
  <c r="KN25"/>
  <c r="KG25"/>
  <c r="JZ25"/>
  <c r="JS25"/>
  <c r="JL25"/>
  <c r="JE25"/>
  <c r="IX25"/>
  <c r="IQ25"/>
  <c r="IJ25"/>
  <c r="IC25"/>
  <c r="HV25"/>
  <c r="HO25"/>
  <c r="HH25"/>
  <c r="HA25"/>
  <c r="GT25"/>
  <c r="GM25"/>
  <c r="GF25"/>
  <c r="FY25"/>
  <c r="FR25"/>
  <c r="FK25"/>
  <c r="FD25"/>
  <c r="EW25"/>
  <c r="EP25"/>
  <c r="EI25"/>
  <c r="EB25"/>
  <c r="DU25"/>
  <c r="DN25"/>
  <c r="DG25"/>
  <c r="CZ25"/>
  <c r="CS25"/>
  <c r="CL25"/>
  <c r="CE25"/>
  <c r="BX25"/>
  <c r="BQ25"/>
  <c r="BJ25"/>
  <c r="BC25"/>
  <c r="AV25"/>
  <c r="AO25"/>
  <c r="AH25"/>
  <c r="AA25"/>
  <c r="T25"/>
  <c r="M25"/>
  <c r="F25"/>
  <c r="OH24"/>
  <c r="OA24"/>
  <c r="NT24"/>
  <c r="NM24"/>
  <c r="NF24"/>
  <c r="MY24"/>
  <c r="MR24"/>
  <c r="MK24"/>
  <c r="MD24"/>
  <c r="LW24"/>
  <c r="LP24"/>
  <c r="LI24"/>
  <c r="LB24"/>
  <c r="KU24"/>
  <c r="KN24"/>
  <c r="KG24"/>
  <c r="JZ24"/>
  <c r="JS24"/>
  <c r="JL24"/>
  <c r="JE24"/>
  <c r="IX24"/>
  <c r="IQ24"/>
  <c r="IJ24"/>
  <c r="IC24"/>
  <c r="HV24"/>
  <c r="HO24"/>
  <c r="HH24"/>
  <c r="HA24"/>
  <c r="GT24"/>
  <c r="GM24"/>
  <c r="GF24"/>
  <c r="FY24"/>
  <c r="FR24"/>
  <c r="FK24"/>
  <c r="FD24"/>
  <c r="EW24"/>
  <c r="EP24"/>
  <c r="EI24"/>
  <c r="EB24"/>
  <c r="DU24"/>
  <c r="DN24"/>
  <c r="DG24"/>
  <c r="CZ24"/>
  <c r="CS24"/>
  <c r="CL24"/>
  <c r="CE24"/>
  <c r="BX24"/>
  <c r="BQ24"/>
  <c r="BJ24"/>
  <c r="BC24"/>
  <c r="AV24"/>
  <c r="AO24"/>
  <c r="AH24"/>
  <c r="AA24"/>
  <c r="T24"/>
  <c r="M24"/>
  <c r="F24"/>
  <c r="OH23"/>
  <c r="OA23"/>
  <c r="NT23"/>
  <c r="NM23"/>
  <c r="NF23"/>
  <c r="MY23"/>
  <c r="MR23"/>
  <c r="MK23"/>
  <c r="MD23"/>
  <c r="LW23"/>
  <c r="LP23"/>
  <c r="LI23"/>
  <c r="LB23"/>
  <c r="KU23"/>
  <c r="KN23"/>
  <c r="KG23"/>
  <c r="JZ23"/>
  <c r="JS23"/>
  <c r="JL23"/>
  <c r="JE23"/>
  <c r="IX23"/>
  <c r="IQ23"/>
  <c r="IJ23"/>
  <c r="IC23"/>
  <c r="HV23"/>
  <c r="HO23"/>
  <c r="HH23"/>
  <c r="HA23"/>
  <c r="GT23"/>
  <c r="GM23"/>
  <c r="GF23"/>
  <c r="FY23"/>
  <c r="FR23"/>
  <c r="FK23"/>
  <c r="FD23"/>
  <c r="EW23"/>
  <c r="EP23"/>
  <c r="EI23"/>
  <c r="EB23"/>
  <c r="DU23"/>
  <c r="DN23"/>
  <c r="DG23"/>
  <c r="CZ23"/>
  <c r="CS23"/>
  <c r="CL23"/>
  <c r="CE23"/>
  <c r="BX23"/>
  <c r="BQ23"/>
  <c r="BJ23"/>
  <c r="BC23"/>
  <c r="AV23"/>
  <c r="AO23"/>
  <c r="AH23"/>
  <c r="AA23"/>
  <c r="T23"/>
  <c r="M23"/>
  <c r="F23"/>
  <c r="OH22"/>
  <c r="OA22"/>
  <c r="NT22"/>
  <c r="NM22"/>
  <c r="NF22"/>
  <c r="MY22"/>
  <c r="MR22"/>
  <c r="MK22"/>
  <c r="MD22"/>
  <c r="LW22"/>
  <c r="LP22"/>
  <c r="LI22"/>
  <c r="LB22"/>
  <c r="KU22"/>
  <c r="KN22"/>
  <c r="KG22"/>
  <c r="JZ22"/>
  <c r="JS22"/>
  <c r="JL22"/>
  <c r="JE22"/>
  <c r="IX22"/>
  <c r="IQ22"/>
  <c r="IJ22"/>
  <c r="IC22"/>
  <c r="HV22"/>
  <c r="HO22"/>
  <c r="HH22"/>
  <c r="HA22"/>
  <c r="GT22"/>
  <c r="GM22"/>
  <c r="GF22"/>
  <c r="FY22"/>
  <c r="FR22"/>
  <c r="FK22"/>
  <c r="FD22"/>
  <c r="EW22"/>
  <c r="EP22"/>
  <c r="EI22"/>
  <c r="EB22"/>
  <c r="DU22"/>
  <c r="DN22"/>
  <c r="DG22"/>
  <c r="CZ22"/>
  <c r="CS22"/>
  <c r="CL22"/>
  <c r="CE22"/>
  <c r="BX22"/>
  <c r="BQ22"/>
  <c r="BJ22"/>
  <c r="BC22"/>
  <c r="AV22"/>
  <c r="AO22"/>
  <c r="AH22"/>
  <c r="AA22"/>
  <c r="T22"/>
  <c r="M22"/>
  <c r="F22"/>
  <c r="OH21"/>
  <c r="OA21"/>
  <c r="NT21"/>
  <c r="NM21"/>
  <c r="NF21"/>
  <c r="MY21"/>
  <c r="MR21"/>
  <c r="MK21"/>
  <c r="MD21"/>
  <c r="LW21"/>
  <c r="LP21"/>
  <c r="LI21"/>
  <c r="LB21"/>
  <c r="KU21"/>
  <c r="KN21"/>
  <c r="KG21"/>
  <c r="JZ21"/>
  <c r="JS21"/>
  <c r="JL21"/>
  <c r="JE21"/>
  <c r="IX21"/>
  <c r="IQ21"/>
  <c r="IJ21"/>
  <c r="IC21"/>
  <c r="HV21"/>
  <c r="HO21"/>
  <c r="HH21"/>
  <c r="HA21"/>
  <c r="GT21"/>
  <c r="GM21"/>
  <c r="GF21"/>
  <c r="FY21"/>
  <c r="FR21"/>
  <c r="FK21"/>
  <c r="FD21"/>
  <c r="EW21"/>
  <c r="EP21"/>
  <c r="EI21"/>
  <c r="EB21"/>
  <c r="DU21"/>
  <c r="DN21"/>
  <c r="DG21"/>
  <c r="CZ21"/>
  <c r="CS21"/>
  <c r="CL21"/>
  <c r="CE21"/>
  <c r="BX21"/>
  <c r="BQ21"/>
  <c r="BJ21"/>
  <c r="BC21"/>
  <c r="AV21"/>
  <c r="AO21"/>
  <c r="AH21"/>
  <c r="AA21"/>
  <c r="T21"/>
  <c r="M21"/>
  <c r="F21"/>
  <c r="OH20"/>
  <c r="OA20"/>
  <c r="NT20"/>
  <c r="NM20"/>
  <c r="NF20"/>
  <c r="MY20"/>
  <c r="MR20"/>
  <c r="MK20"/>
  <c r="MD20"/>
  <c r="LW20"/>
  <c r="LP20"/>
  <c r="LI20"/>
  <c r="LB20"/>
  <c r="KU20"/>
  <c r="KN20"/>
  <c r="KG20"/>
  <c r="JZ20"/>
  <c r="JS20"/>
  <c r="JL20"/>
  <c r="JE20"/>
  <c r="IX20"/>
  <c r="IQ20"/>
  <c r="IJ20"/>
  <c r="IC20"/>
  <c r="HV20"/>
  <c r="HO20"/>
  <c r="HH20"/>
  <c r="HA20"/>
  <c r="GT20"/>
  <c r="GM20"/>
  <c r="GF20"/>
  <c r="FY20"/>
  <c r="FR20"/>
  <c r="FK20"/>
  <c r="FD20"/>
  <c r="EW20"/>
  <c r="EP20"/>
  <c r="EI20"/>
  <c r="EB20"/>
  <c r="DU20"/>
  <c r="DN20"/>
  <c r="DG20"/>
  <c r="CZ20"/>
  <c r="CS20"/>
  <c r="CL20"/>
  <c r="CE20"/>
  <c r="BX20"/>
  <c r="BQ20"/>
  <c r="BJ20"/>
  <c r="BC20"/>
  <c r="AV20"/>
  <c r="AO20"/>
  <c r="AH20"/>
  <c r="AA20"/>
  <c r="T20"/>
  <c r="M20"/>
  <c r="F20"/>
  <c r="OH19"/>
  <c r="OA19"/>
  <c r="NT19"/>
  <c r="NM19"/>
  <c r="NF19"/>
  <c r="MY19"/>
  <c r="MR19"/>
  <c r="MK19"/>
  <c r="MD19"/>
  <c r="LW19"/>
  <c r="LP19"/>
  <c r="LI19"/>
  <c r="LB19"/>
  <c r="KU19"/>
  <c r="KN19"/>
  <c r="KG19"/>
  <c r="JZ19"/>
  <c r="JS19"/>
  <c r="JL19"/>
  <c r="JE19"/>
  <c r="IX19"/>
  <c r="IQ19"/>
  <c r="IJ19"/>
  <c r="IC19"/>
  <c r="HV19"/>
  <c r="HO19"/>
  <c r="HH19"/>
  <c r="HA19"/>
  <c r="GT19"/>
  <c r="GM19"/>
  <c r="GF19"/>
  <c r="FY19"/>
  <c r="FR19"/>
  <c r="FK19"/>
  <c r="FD19"/>
  <c r="EW19"/>
  <c r="EP19"/>
  <c r="EI19"/>
  <c r="EB19"/>
  <c r="DU19"/>
  <c r="DN19"/>
  <c r="DG19"/>
  <c r="CZ19"/>
  <c r="CS19"/>
  <c r="CL19"/>
  <c r="CE19"/>
  <c r="BX19"/>
  <c r="BQ19"/>
  <c r="BJ19"/>
  <c r="BC19"/>
  <c r="AV19"/>
  <c r="AO19"/>
  <c r="AH19"/>
  <c r="AA19"/>
  <c r="T19"/>
  <c r="M19"/>
  <c r="F19"/>
  <c r="OH18"/>
  <c r="OA18"/>
  <c r="NT18"/>
  <c r="NM18"/>
  <c r="NF18"/>
  <c r="MY18"/>
  <c r="MR18"/>
  <c r="MK18"/>
  <c r="MD18"/>
  <c r="LW18"/>
  <c r="LP18"/>
  <c r="LI18"/>
  <c r="LB18"/>
  <c r="KU18"/>
  <c r="KN18"/>
  <c r="KG18"/>
  <c r="JZ18"/>
  <c r="JS18"/>
  <c r="JL18"/>
  <c r="JE18"/>
  <c r="IX18"/>
  <c r="IQ18"/>
  <c r="IJ18"/>
  <c r="IC18"/>
  <c r="HV18"/>
  <c r="HO18"/>
  <c r="HH18"/>
  <c r="HA18"/>
  <c r="GT18"/>
  <c r="GM18"/>
  <c r="GF18"/>
  <c r="FY18"/>
  <c r="FR18"/>
  <c r="FK18"/>
  <c r="FD18"/>
  <c r="EW18"/>
  <c r="EP18"/>
  <c r="EI18"/>
  <c r="EB18"/>
  <c r="DU18"/>
  <c r="DN18"/>
  <c r="DG18"/>
  <c r="CZ18"/>
  <c r="CS18"/>
  <c r="CL18"/>
  <c r="CE18"/>
  <c r="BX18"/>
  <c r="BQ18"/>
  <c r="BJ18"/>
  <c r="BC18"/>
  <c r="AV18"/>
  <c r="AO18"/>
  <c r="AH18"/>
  <c r="AA18"/>
  <c r="T18"/>
  <c r="M18"/>
  <c r="F18"/>
  <c r="OH17"/>
  <c r="OA17"/>
  <c r="NT17"/>
  <c r="NM17"/>
  <c r="NF17"/>
  <c r="MY17"/>
  <c r="MR17"/>
  <c r="MK17"/>
  <c r="MD17"/>
  <c r="LW17"/>
  <c r="LP17"/>
  <c r="LI17"/>
  <c r="LB17"/>
  <c r="KU17"/>
  <c r="KN17"/>
  <c r="KG17"/>
  <c r="JZ17"/>
  <c r="JS17"/>
  <c r="JL17"/>
  <c r="JE17"/>
  <c r="IX17"/>
  <c r="IQ17"/>
  <c r="IJ17"/>
  <c r="IC17"/>
  <c r="HV17"/>
  <c r="HO17"/>
  <c r="HH17"/>
  <c r="HA17"/>
  <c r="GT17"/>
  <c r="GM17"/>
  <c r="GF17"/>
  <c r="FY17"/>
  <c r="FR17"/>
  <c r="FK17"/>
  <c r="FD17"/>
  <c r="EW17"/>
  <c r="EP17"/>
  <c r="EI17"/>
  <c r="EB17"/>
  <c r="DU17"/>
  <c r="DN17"/>
  <c r="DG17"/>
  <c r="CZ17"/>
  <c r="CS17"/>
  <c r="CL17"/>
  <c r="CE17"/>
  <c r="BX17"/>
  <c r="BQ17"/>
  <c r="BJ17"/>
  <c r="BC17"/>
  <c r="AV17"/>
  <c r="AO17"/>
  <c r="AH17"/>
  <c r="AA17"/>
  <c r="T17"/>
  <c r="M17"/>
  <c r="F17"/>
  <c r="OH16"/>
  <c r="OA16"/>
  <c r="NT16"/>
  <c r="NM16"/>
  <c r="NF16"/>
  <c r="MY16"/>
  <c r="MR16"/>
  <c r="MK16"/>
  <c r="MD16"/>
  <c r="LW16"/>
  <c r="LP16"/>
  <c r="LI16"/>
  <c r="LB16"/>
  <c r="KU16"/>
  <c r="KN16"/>
  <c r="KG16"/>
  <c r="JZ16"/>
  <c r="JS16"/>
  <c r="JL16"/>
  <c r="JE16"/>
  <c r="IX16"/>
  <c r="IQ16"/>
  <c r="IJ16"/>
  <c r="IC16"/>
  <c r="HV16"/>
  <c r="HO16"/>
  <c r="HH16"/>
  <c r="HA16"/>
  <c r="GT16"/>
  <c r="GM16"/>
  <c r="GF16"/>
  <c r="FY16"/>
  <c r="FR16"/>
  <c r="FK16"/>
  <c r="FD16"/>
  <c r="EW16"/>
  <c r="EP16"/>
  <c r="EI16"/>
  <c r="EB16"/>
  <c r="DU16"/>
  <c r="DN16"/>
  <c r="DG16"/>
  <c r="CZ16"/>
  <c r="CS16"/>
  <c r="CL16"/>
  <c r="CE16"/>
  <c r="BX16"/>
  <c r="BQ16"/>
  <c r="BJ16"/>
  <c r="BC16"/>
  <c r="AV16"/>
  <c r="AO16"/>
  <c r="AH16"/>
  <c r="AA16"/>
  <c r="T16"/>
  <c r="M16"/>
  <c r="F16"/>
  <c r="OH15"/>
  <c r="OA15"/>
  <c r="NT15"/>
  <c r="NM15"/>
  <c r="NF15"/>
  <c r="MY15"/>
  <c r="MR15"/>
  <c r="MK15"/>
  <c r="MD15"/>
  <c r="LW15"/>
  <c r="LP15"/>
  <c r="LI15"/>
  <c r="LB15"/>
  <c r="KU15"/>
  <c r="KN15"/>
  <c r="KG15"/>
  <c r="JZ15"/>
  <c r="JS15"/>
  <c r="JL15"/>
  <c r="JE15"/>
  <c r="IX15"/>
  <c r="IQ15"/>
  <c r="IJ15"/>
  <c r="IC15"/>
  <c r="HV15"/>
  <c r="HO15"/>
  <c r="HH15"/>
  <c r="HA15"/>
  <c r="GT15"/>
  <c r="GM15"/>
  <c r="GF15"/>
  <c r="FY15"/>
  <c r="FR15"/>
  <c r="FK15"/>
  <c r="FD15"/>
  <c r="EW15"/>
  <c r="EP15"/>
  <c r="EI15"/>
  <c r="EB15"/>
  <c r="DU15"/>
  <c r="DN15"/>
  <c r="DG15"/>
  <c r="CZ15"/>
  <c r="CS15"/>
  <c r="CL15"/>
  <c r="CE15"/>
  <c r="BX15"/>
  <c r="BQ15"/>
  <c r="BJ15"/>
  <c r="BC15"/>
  <c r="AV15"/>
  <c r="AO15"/>
  <c r="AH15"/>
  <c r="AA15"/>
  <c r="T15"/>
  <c r="M15"/>
  <c r="F15"/>
  <c r="OH14"/>
  <c r="OA14"/>
  <c r="NT14"/>
  <c r="NM14"/>
  <c r="NF14"/>
  <c r="MY14"/>
  <c r="MR14"/>
  <c r="MK14"/>
  <c r="MD14"/>
  <c r="LW14"/>
  <c r="LP14"/>
  <c r="LI14"/>
  <c r="LB14"/>
  <c r="KU14"/>
  <c r="KN14"/>
  <c r="KG14"/>
  <c r="JZ14"/>
  <c r="JS14"/>
  <c r="JL14"/>
  <c r="JE14"/>
  <c r="IX14"/>
  <c r="IQ14"/>
  <c r="IJ14"/>
  <c r="IC14"/>
  <c r="HV14"/>
  <c r="HO14"/>
  <c r="HH14"/>
  <c r="HA14"/>
  <c r="GT14"/>
  <c r="GM14"/>
  <c r="GF14"/>
  <c r="FY14"/>
  <c r="FR14"/>
  <c r="FK14"/>
  <c r="FD14"/>
  <c r="EW14"/>
  <c r="EP14"/>
  <c r="EI14"/>
  <c r="EB14"/>
  <c r="DU14"/>
  <c r="DN14"/>
  <c r="DG14"/>
  <c r="CZ14"/>
  <c r="CS14"/>
  <c r="CL14"/>
  <c r="CE14"/>
  <c r="BX14"/>
  <c r="BQ14"/>
  <c r="BJ14"/>
  <c r="BC14"/>
  <c r="AV14"/>
  <c r="AO14"/>
  <c r="AH14"/>
  <c r="AA14"/>
  <c r="T14"/>
  <c r="M14"/>
  <c r="F14"/>
  <c r="OH13"/>
  <c r="OA13"/>
  <c r="NT13"/>
  <c r="NM13"/>
  <c r="NF13"/>
  <c r="MY13"/>
  <c r="MR13"/>
  <c r="MK13"/>
  <c r="MD13"/>
  <c r="LW13"/>
  <c r="LP13"/>
  <c r="LI13"/>
  <c r="LB13"/>
  <c r="KU13"/>
  <c r="KN13"/>
  <c r="KG13"/>
  <c r="JZ13"/>
  <c r="JS13"/>
  <c r="JL13"/>
  <c r="JE13"/>
  <c r="IX13"/>
  <c r="IQ13"/>
  <c r="IJ13"/>
  <c r="IC13"/>
  <c r="HV13"/>
  <c r="HO13"/>
  <c r="HH13"/>
  <c r="HA13"/>
  <c r="GT13"/>
  <c r="GM13"/>
  <c r="GF13"/>
  <c r="FY13"/>
  <c r="FR13"/>
  <c r="FK13"/>
  <c r="FD13"/>
  <c r="EW13"/>
  <c r="EP13"/>
  <c r="EI13"/>
  <c r="EB13"/>
  <c r="DU13"/>
  <c r="DN13"/>
  <c r="DG13"/>
  <c r="CZ13"/>
  <c r="CS13"/>
  <c r="CL13"/>
  <c r="CE13"/>
  <c r="BX13"/>
  <c r="BQ13"/>
  <c r="BJ13"/>
  <c r="BC13"/>
  <c r="AV13"/>
  <c r="AO13"/>
  <c r="AH13"/>
  <c r="AA13"/>
  <c r="T13"/>
  <c r="M13"/>
  <c r="F13"/>
  <c r="OH12"/>
  <c r="OA12"/>
  <c r="NT12"/>
  <c r="NM12"/>
  <c r="NF12"/>
  <c r="MY12"/>
  <c r="MR12"/>
  <c r="MK12"/>
  <c r="MD12"/>
  <c r="LW12"/>
  <c r="LP12"/>
  <c r="LI12"/>
  <c r="LB12"/>
  <c r="KU12"/>
  <c r="KN12"/>
  <c r="KG12"/>
  <c r="JZ12"/>
  <c r="JS12"/>
  <c r="JL12"/>
  <c r="JE12"/>
  <c r="IX12"/>
  <c r="IQ12"/>
  <c r="IJ12"/>
  <c r="IC12"/>
  <c r="HV12"/>
  <c r="HO12"/>
  <c r="HH12"/>
  <c r="HA12"/>
  <c r="GT12"/>
  <c r="GM12"/>
  <c r="GF12"/>
  <c r="FY12"/>
  <c r="FR12"/>
  <c r="FK12"/>
  <c r="FD12"/>
  <c r="EW12"/>
  <c r="EP12"/>
  <c r="EI12"/>
  <c r="EB12"/>
  <c r="DU12"/>
  <c r="DN12"/>
  <c r="DG12"/>
  <c r="CZ12"/>
  <c r="CS12"/>
  <c r="CL12"/>
  <c r="CE12"/>
  <c r="BX12"/>
  <c r="BQ12"/>
  <c r="BJ12"/>
  <c r="BC12"/>
  <c r="AV12"/>
  <c r="AO12"/>
  <c r="AH12"/>
  <c r="AA12"/>
  <c r="T12"/>
  <c r="M12"/>
  <c r="F12"/>
  <c r="OH11"/>
  <c r="OA11"/>
  <c r="NT11"/>
  <c r="NM11"/>
  <c r="NF11"/>
  <c r="MY11"/>
  <c r="MR11"/>
  <c r="MK11"/>
  <c r="MD11"/>
  <c r="LW11"/>
  <c r="LP11"/>
  <c r="LI11"/>
  <c r="LB11"/>
  <c r="KU11"/>
  <c r="KN11"/>
  <c r="KG11"/>
  <c r="JZ11"/>
  <c r="JS11"/>
  <c r="JL11"/>
  <c r="JE11"/>
  <c r="IX11"/>
  <c r="IQ11"/>
  <c r="IJ11"/>
  <c r="IC11"/>
  <c r="HV11"/>
  <c r="HO11"/>
  <c r="HH11"/>
  <c r="HA11"/>
  <c r="GT11"/>
  <c r="GM11"/>
  <c r="GF11"/>
  <c r="FY11"/>
  <c r="FR11"/>
  <c r="FK11"/>
  <c r="FD11"/>
  <c r="EW11"/>
  <c r="EP11"/>
  <c r="EI11"/>
  <c r="EB11"/>
  <c r="DU11"/>
  <c r="DN11"/>
  <c r="DG11"/>
  <c r="CZ11"/>
  <c r="CS11"/>
  <c r="CL11"/>
  <c r="CE11"/>
  <c r="BX11"/>
  <c r="BQ11"/>
  <c r="BJ11"/>
  <c r="BC11"/>
  <c r="AV11"/>
  <c r="AO11"/>
  <c r="AH11"/>
  <c r="AA11"/>
  <c r="T11"/>
  <c r="M11"/>
  <c r="F11"/>
  <c r="OH10"/>
  <c r="OA10"/>
  <c r="NT10"/>
  <c r="NM10"/>
  <c r="NF10"/>
  <c r="MY10"/>
  <c r="MR10"/>
  <c r="MK10"/>
  <c r="MD10"/>
  <c r="LW10"/>
  <c r="LP10"/>
  <c r="LI10"/>
  <c r="LB10"/>
  <c r="KU10"/>
  <c r="KN10"/>
  <c r="KG10"/>
  <c r="JZ10"/>
  <c r="JS10"/>
  <c r="JL10"/>
  <c r="JE10"/>
  <c r="IX10"/>
  <c r="IQ10"/>
  <c r="IJ10"/>
  <c r="IC10"/>
  <c r="HV10"/>
  <c r="HO10"/>
  <c r="HH10"/>
  <c r="HA10"/>
  <c r="GT10"/>
  <c r="GM10"/>
  <c r="GF10"/>
  <c r="FY10"/>
  <c r="FR10"/>
  <c r="FK10"/>
  <c r="FD10"/>
  <c r="EW10"/>
  <c r="EP10"/>
  <c r="EI10"/>
  <c r="EB10"/>
  <c r="DU10"/>
  <c r="DN10"/>
  <c r="DG10"/>
  <c r="CZ10"/>
  <c r="CS10"/>
  <c r="CL10"/>
  <c r="CE10"/>
  <c r="BX10"/>
  <c r="BQ10"/>
  <c r="BJ10"/>
  <c r="BC10"/>
  <c r="AV10"/>
  <c r="AO10"/>
  <c r="AH10"/>
  <c r="AA10"/>
  <c r="T10"/>
  <c r="M10"/>
  <c r="F10"/>
  <c r="OH9"/>
  <c r="OA9"/>
  <c r="NT9"/>
  <c r="NM9"/>
  <c r="NF9"/>
  <c r="MY9"/>
  <c r="MR9"/>
  <c r="MK9"/>
  <c r="MD9"/>
  <c r="LW9"/>
  <c r="LP9"/>
  <c r="LI9"/>
  <c r="LB9"/>
  <c r="KU9"/>
  <c r="KN9"/>
  <c r="KG9"/>
  <c r="JZ9"/>
  <c r="JS9"/>
  <c r="JL9"/>
  <c r="JE9"/>
  <c r="IX9"/>
  <c r="IQ9"/>
  <c r="IJ9"/>
  <c r="IC9"/>
  <c r="HV9"/>
  <c r="HO9"/>
  <c r="HH9"/>
  <c r="HA9"/>
  <c r="GT9"/>
  <c r="GM9"/>
  <c r="GF9"/>
  <c r="FY9"/>
  <c r="FR9"/>
  <c r="FK9"/>
  <c r="FD9"/>
  <c r="EW9"/>
  <c r="EP9"/>
  <c r="EI9"/>
  <c r="EB9"/>
  <c r="DU9"/>
  <c r="DN9"/>
  <c r="DG9"/>
  <c r="CZ9"/>
  <c r="CS9"/>
  <c r="CL9"/>
  <c r="CE9"/>
  <c r="BX9"/>
  <c r="BQ9"/>
  <c r="BJ9"/>
  <c r="BC9"/>
  <c r="AV9"/>
  <c r="AO9"/>
  <c r="AH9"/>
  <c r="AA9"/>
  <c r="T9"/>
  <c r="M9"/>
  <c r="F9"/>
  <c r="OH8"/>
  <c r="OA8"/>
  <c r="NT8"/>
  <c r="NM8"/>
  <c r="NF8"/>
  <c r="MY8"/>
  <c r="MR8"/>
  <c r="MK8"/>
  <c r="MD8"/>
  <c r="LW8"/>
  <c r="LP8"/>
  <c r="LI8"/>
  <c r="LB8"/>
  <c r="KU8"/>
  <c r="KN8"/>
  <c r="KG8"/>
  <c r="JZ8"/>
  <c r="JS8"/>
  <c r="JL8"/>
  <c r="JE8"/>
  <c r="IX8"/>
  <c r="IQ8"/>
  <c r="IJ8"/>
  <c r="IC8"/>
  <c r="HV8"/>
  <c r="HO8"/>
  <c r="HH8"/>
  <c r="HA8"/>
  <c r="GT8"/>
  <c r="GM8"/>
  <c r="GF8"/>
  <c r="FY8"/>
  <c r="FR8"/>
  <c r="FK8"/>
  <c r="FD8"/>
  <c r="EW8"/>
  <c r="EP8"/>
  <c r="EI8"/>
  <c r="EB8"/>
  <c r="DU8"/>
  <c r="DN8"/>
  <c r="DG8"/>
  <c r="CZ8"/>
  <c r="CS8"/>
  <c r="CL8"/>
  <c r="CE8"/>
  <c r="BX8"/>
  <c r="BQ8"/>
  <c r="BJ8"/>
  <c r="BC8"/>
  <c r="AV8"/>
  <c r="AO8"/>
  <c r="AH8"/>
  <c r="AA8"/>
  <c r="T8"/>
  <c r="M8"/>
  <c r="F8"/>
  <c r="OH7"/>
  <c r="OA7"/>
  <c r="NT7"/>
  <c r="NM7"/>
  <c r="NF7"/>
  <c r="MY7"/>
  <c r="MR7"/>
  <c r="MK7"/>
  <c r="MD7"/>
  <c r="LW7"/>
  <c r="LP7"/>
  <c r="LI7"/>
  <c r="LB7"/>
  <c r="KU7"/>
  <c r="KN7"/>
  <c r="KG7"/>
  <c r="JZ7"/>
  <c r="JS7"/>
  <c r="JL7"/>
  <c r="JE7"/>
  <c r="IX7"/>
  <c r="IQ7"/>
  <c r="IJ7"/>
  <c r="IC7"/>
  <c r="HV7"/>
  <c r="HO7"/>
  <c r="HH7"/>
  <c r="HA7"/>
  <c r="GT7"/>
  <c r="GM7"/>
  <c r="GF7"/>
  <c r="FY7"/>
  <c r="FR7"/>
  <c r="FK7"/>
  <c r="FD7"/>
  <c r="EW7"/>
  <c r="EP7"/>
  <c r="EI7"/>
  <c r="EB7"/>
  <c r="DU7"/>
  <c r="DN7"/>
  <c r="DG7"/>
  <c r="CZ7"/>
  <c r="CS7"/>
  <c r="CL7"/>
  <c r="CE7"/>
  <c r="BX7"/>
  <c r="BQ7"/>
  <c r="BJ7"/>
  <c r="BC7"/>
  <c r="AV7"/>
  <c r="AO7"/>
  <c r="AH7"/>
  <c r="AA7"/>
  <c r="T7"/>
  <c r="M7"/>
  <c r="F7"/>
  <c r="AH71" i="17"/>
  <c r="AA71"/>
  <c r="T71"/>
  <c r="M71"/>
  <c r="F71"/>
  <c r="AG69"/>
  <c r="AG70" s="1"/>
  <c r="AF69"/>
  <c r="AF70" s="1"/>
  <c r="AE69"/>
  <c r="AE70" s="1"/>
  <c r="Z69"/>
  <c r="Z70" s="1"/>
  <c r="Y69"/>
  <c r="Y70" s="1"/>
  <c r="X69"/>
  <c r="X70" s="1"/>
  <c r="S69"/>
  <c r="S70" s="1"/>
  <c r="R69"/>
  <c r="R70" s="1"/>
  <c r="Q69"/>
  <c r="Q70" s="1"/>
  <c r="L69"/>
  <c r="K69"/>
  <c r="J69"/>
  <c r="J70" s="1"/>
  <c r="E69"/>
  <c r="E70" s="1"/>
  <c r="D69"/>
  <c r="D70" s="1"/>
  <c r="C69"/>
  <c r="C70" s="1"/>
  <c r="AH68"/>
  <c r="AA68"/>
  <c r="T68"/>
  <c r="M68"/>
  <c r="F68"/>
  <c r="AH67"/>
  <c r="AA67"/>
  <c r="T67"/>
  <c r="M67"/>
  <c r="F67"/>
  <c r="AH66"/>
  <c r="AA66"/>
  <c r="T66"/>
  <c r="M66"/>
  <c r="F66"/>
  <c r="AH65"/>
  <c r="AA65"/>
  <c r="T65"/>
  <c r="M65"/>
  <c r="F65"/>
  <c r="AH64"/>
  <c r="AA64"/>
  <c r="T64"/>
  <c r="M64"/>
  <c r="F64"/>
  <c r="AH63"/>
  <c r="AA63"/>
  <c r="T63"/>
  <c r="M63"/>
  <c r="F63"/>
  <c r="AH62"/>
  <c r="AA62"/>
  <c r="T62"/>
  <c r="M62"/>
  <c r="F62"/>
  <c r="AH61"/>
  <c r="AA61"/>
  <c r="T61"/>
  <c r="M61"/>
  <c r="F61"/>
  <c r="AH60"/>
  <c r="AA60"/>
  <c r="T60"/>
  <c r="M60"/>
  <c r="F60"/>
  <c r="AH59"/>
  <c r="AA59"/>
  <c r="T59"/>
  <c r="M59"/>
  <c r="F59"/>
  <c r="AH58"/>
  <c r="AA58"/>
  <c r="T58"/>
  <c r="M58"/>
  <c r="F58"/>
  <c r="AH57"/>
  <c r="AA57"/>
  <c r="T57"/>
  <c r="M57"/>
  <c r="F57"/>
  <c r="AH56"/>
  <c r="AA56"/>
  <c r="T56"/>
  <c r="M56"/>
  <c r="F56"/>
  <c r="AH55"/>
  <c r="AA55"/>
  <c r="T55"/>
  <c r="M55"/>
  <c r="F55"/>
  <c r="AH54"/>
  <c r="AA54"/>
  <c r="T54"/>
  <c r="M54"/>
  <c r="F54"/>
  <c r="AH53"/>
  <c r="AA53"/>
  <c r="T53"/>
  <c r="M53"/>
  <c r="F53"/>
  <c r="AH52"/>
  <c r="AA52"/>
  <c r="T52"/>
  <c r="M52"/>
  <c r="F52"/>
  <c r="AH51"/>
  <c r="AA51"/>
  <c r="T51"/>
  <c r="M51"/>
  <c r="F51"/>
  <c r="AH50"/>
  <c r="AA50"/>
  <c r="T50"/>
  <c r="M50"/>
  <c r="F50"/>
  <c r="AH49"/>
  <c r="AA49"/>
  <c r="T49"/>
  <c r="M49"/>
  <c r="F49"/>
  <c r="AH48"/>
  <c r="AA48"/>
  <c r="T48"/>
  <c r="M48"/>
  <c r="F48"/>
  <c r="AH47"/>
  <c r="AA47"/>
  <c r="T47"/>
  <c r="M47"/>
  <c r="F47"/>
  <c r="AH46"/>
  <c r="AA46"/>
  <c r="T46"/>
  <c r="M46"/>
  <c r="F46"/>
  <c r="AH45"/>
  <c r="AA45"/>
  <c r="T45"/>
  <c r="M45"/>
  <c r="F45"/>
  <c r="AH44"/>
  <c r="AA44"/>
  <c r="T44"/>
  <c r="M44"/>
  <c r="F44"/>
  <c r="AH43"/>
  <c r="AA43"/>
  <c r="T43"/>
  <c r="M43"/>
  <c r="F43"/>
  <c r="AH42"/>
  <c r="AA42"/>
  <c r="T42"/>
  <c r="M42"/>
  <c r="F42"/>
  <c r="AH41"/>
  <c r="AA41"/>
  <c r="T41"/>
  <c r="M41"/>
  <c r="F41"/>
  <c r="AH40"/>
  <c r="AA40"/>
  <c r="T40"/>
  <c r="M40"/>
  <c r="F40"/>
  <c r="AH39"/>
  <c r="AA39"/>
  <c r="T39"/>
  <c r="M39"/>
  <c r="F39"/>
  <c r="AH38"/>
  <c r="AA38"/>
  <c r="T38"/>
  <c r="M38"/>
  <c r="F38"/>
  <c r="AH37"/>
  <c r="AH103" s="1"/>
  <c r="AH104" s="1"/>
  <c r="AA37"/>
  <c r="AA103" s="1"/>
  <c r="AA104" s="1"/>
  <c r="T37"/>
  <c r="T103" s="1"/>
  <c r="T104" s="1"/>
  <c r="M37"/>
  <c r="F37"/>
  <c r="AH36"/>
  <c r="AA36"/>
  <c r="T36"/>
  <c r="M36"/>
  <c r="F36"/>
  <c r="AH35"/>
  <c r="AA35"/>
  <c r="T35"/>
  <c r="M35"/>
  <c r="F35"/>
  <c r="AH34"/>
  <c r="AA34"/>
  <c r="T34"/>
  <c r="M34"/>
  <c r="F34"/>
  <c r="AH33"/>
  <c r="AA33"/>
  <c r="T33"/>
  <c r="M33"/>
  <c r="F33"/>
  <c r="AH32"/>
  <c r="AA32"/>
  <c r="T32"/>
  <c r="M32"/>
  <c r="F32"/>
  <c r="AH31"/>
  <c r="AA31"/>
  <c r="T31"/>
  <c r="M31"/>
  <c r="F31"/>
  <c r="AH30"/>
  <c r="AA30"/>
  <c r="T30"/>
  <c r="M30"/>
  <c r="F30"/>
  <c r="AH29"/>
  <c r="AA29"/>
  <c r="T29"/>
  <c r="M29"/>
  <c r="F29"/>
  <c r="AH28"/>
  <c r="AA28"/>
  <c r="T28"/>
  <c r="M28"/>
  <c r="F28"/>
  <c r="AH27"/>
  <c r="AA27"/>
  <c r="T27"/>
  <c r="M27"/>
  <c r="F27"/>
  <c r="AH26"/>
  <c r="AA26"/>
  <c r="T26"/>
  <c r="M26"/>
  <c r="F26"/>
  <c r="AH25"/>
  <c r="AA25"/>
  <c r="T25"/>
  <c r="M25"/>
  <c r="F25"/>
  <c r="AH24"/>
  <c r="AA24"/>
  <c r="T24"/>
  <c r="M24"/>
  <c r="F24"/>
  <c r="AH23"/>
  <c r="AA23"/>
  <c r="T23"/>
  <c r="M23"/>
  <c r="F23"/>
  <c r="AH22"/>
  <c r="AA22"/>
  <c r="T22"/>
  <c r="M22"/>
  <c r="F22"/>
  <c r="AH21"/>
  <c r="AA21"/>
  <c r="T21"/>
  <c r="M21"/>
  <c r="F21"/>
  <c r="AH20"/>
  <c r="AA20"/>
  <c r="T20"/>
  <c r="M20"/>
  <c r="F20"/>
  <c r="AH19"/>
  <c r="AA19"/>
  <c r="T19"/>
  <c r="M19"/>
  <c r="F19"/>
  <c r="AH18"/>
  <c r="AA18"/>
  <c r="T18"/>
  <c r="M18"/>
  <c r="F18"/>
  <c r="AH17"/>
  <c r="AA17"/>
  <c r="T17"/>
  <c r="M17"/>
  <c r="F17"/>
  <c r="AH16"/>
  <c r="AA16"/>
  <c r="T16"/>
  <c r="M16"/>
  <c r="F16"/>
  <c r="AH15"/>
  <c r="AA15"/>
  <c r="T15"/>
  <c r="M15"/>
  <c r="F15"/>
  <c r="AH14"/>
  <c r="AA14"/>
  <c r="T14"/>
  <c r="M14"/>
  <c r="F14"/>
  <c r="AH13"/>
  <c r="AA13"/>
  <c r="T13"/>
  <c r="M13"/>
  <c r="F13"/>
  <c r="AH12"/>
  <c r="AA12"/>
  <c r="T12"/>
  <c r="M12"/>
  <c r="F12"/>
  <c r="AH11"/>
  <c r="AA11"/>
  <c r="T11"/>
  <c r="M11"/>
  <c r="F11"/>
  <c r="AH10"/>
  <c r="AA10"/>
  <c r="T10"/>
  <c r="M10"/>
  <c r="F10"/>
  <c r="AH9"/>
  <c r="AA9"/>
  <c r="T9"/>
  <c r="M9"/>
  <c r="F9"/>
  <c r="AH8"/>
  <c r="AA8"/>
  <c r="T8"/>
  <c r="M8"/>
  <c r="F8"/>
  <c r="AH7"/>
  <c r="AA7"/>
  <c r="T7"/>
  <c r="M7"/>
  <c r="F7"/>
  <c r="BQ71" i="16"/>
  <c r="BJ71"/>
  <c r="BC71"/>
  <c r="AV71"/>
  <c r="AO71"/>
  <c r="AH71"/>
  <c r="AA71"/>
  <c r="T71"/>
  <c r="M71"/>
  <c r="F71"/>
  <c r="BU69"/>
  <c r="BU70" s="1"/>
  <c r="BP69"/>
  <c r="BP70" s="1"/>
  <c r="BO69"/>
  <c r="BO70" s="1"/>
  <c r="BN69"/>
  <c r="BN70" s="1"/>
  <c r="BI69"/>
  <c r="BI70" s="1"/>
  <c r="BH69"/>
  <c r="BH70" s="1"/>
  <c r="BG69"/>
  <c r="BG70" s="1"/>
  <c r="BB69"/>
  <c r="BB70" s="1"/>
  <c r="BA69"/>
  <c r="BA70" s="1"/>
  <c r="AZ69"/>
  <c r="AZ70" s="1"/>
  <c r="AU69"/>
  <c r="AU70" s="1"/>
  <c r="AT69"/>
  <c r="AT70" s="1"/>
  <c r="AS69"/>
  <c r="AS70" s="1"/>
  <c r="AN69"/>
  <c r="AN70" s="1"/>
  <c r="AM69"/>
  <c r="AM70" s="1"/>
  <c r="AL69"/>
  <c r="AL70" s="1"/>
  <c r="AG69"/>
  <c r="AG70" s="1"/>
  <c r="AF69"/>
  <c r="AF70" s="1"/>
  <c r="AE69"/>
  <c r="AE70" s="1"/>
  <c r="Z69"/>
  <c r="Z70" s="1"/>
  <c r="Y69"/>
  <c r="Y70" s="1"/>
  <c r="X69"/>
  <c r="X70" s="1"/>
  <c r="S69"/>
  <c r="S70" s="1"/>
  <c r="R69"/>
  <c r="R70" s="1"/>
  <c r="Q69"/>
  <c r="Q70" s="1"/>
  <c r="L69"/>
  <c r="K69"/>
  <c r="J69"/>
  <c r="J70" s="1"/>
  <c r="E69"/>
  <c r="E70" s="1"/>
  <c r="D69"/>
  <c r="D70" s="1"/>
  <c r="C69"/>
  <c r="C70" s="1"/>
  <c r="BQ68"/>
  <c r="BJ68"/>
  <c r="BC68"/>
  <c r="AV68"/>
  <c r="AO68"/>
  <c r="AH68"/>
  <c r="AA68"/>
  <c r="T68"/>
  <c r="M68"/>
  <c r="F68"/>
  <c r="BQ67"/>
  <c r="BJ67"/>
  <c r="BC67"/>
  <c r="AV67"/>
  <c r="AO67"/>
  <c r="AH67"/>
  <c r="AA67"/>
  <c r="T67"/>
  <c r="M67"/>
  <c r="F67"/>
  <c r="BQ66"/>
  <c r="BJ66"/>
  <c r="BC66"/>
  <c r="AV66"/>
  <c r="AO66"/>
  <c r="AH66"/>
  <c r="AA66"/>
  <c r="T66"/>
  <c r="M66"/>
  <c r="F66"/>
  <c r="BQ65"/>
  <c r="BJ65"/>
  <c r="BC65"/>
  <c r="AV65"/>
  <c r="AO65"/>
  <c r="AH65"/>
  <c r="AA65"/>
  <c r="T65"/>
  <c r="M65"/>
  <c r="F65"/>
  <c r="BQ64"/>
  <c r="BJ64"/>
  <c r="BC64"/>
  <c r="AV64"/>
  <c r="AO64"/>
  <c r="AH64"/>
  <c r="AA64"/>
  <c r="T64"/>
  <c r="M64"/>
  <c r="F64"/>
  <c r="BQ63"/>
  <c r="BJ63"/>
  <c r="BC63"/>
  <c r="AV63"/>
  <c r="AO63"/>
  <c r="AH63"/>
  <c r="AA63"/>
  <c r="T63"/>
  <c r="M63"/>
  <c r="F63"/>
  <c r="BQ62"/>
  <c r="BJ62"/>
  <c r="BC62"/>
  <c r="AV62"/>
  <c r="AO62"/>
  <c r="AH62"/>
  <c r="AA62"/>
  <c r="T62"/>
  <c r="M62"/>
  <c r="F62"/>
  <c r="BQ61"/>
  <c r="BJ61"/>
  <c r="BC61"/>
  <c r="AV61"/>
  <c r="AO61"/>
  <c r="AH61"/>
  <c r="AA61"/>
  <c r="T61"/>
  <c r="M61"/>
  <c r="F61"/>
  <c r="BQ60"/>
  <c r="BJ60"/>
  <c r="BC60"/>
  <c r="AV60"/>
  <c r="AO60"/>
  <c r="AH60"/>
  <c r="AA60"/>
  <c r="T60"/>
  <c r="M60"/>
  <c r="F60"/>
  <c r="BQ59"/>
  <c r="BJ59"/>
  <c r="BC59"/>
  <c r="AV59"/>
  <c r="AO59"/>
  <c r="AH59"/>
  <c r="AA59"/>
  <c r="T59"/>
  <c r="M59"/>
  <c r="F59"/>
  <c r="BQ58"/>
  <c r="BJ58"/>
  <c r="BC58"/>
  <c r="AV58"/>
  <c r="AO58"/>
  <c r="AH58"/>
  <c r="AA58"/>
  <c r="T58"/>
  <c r="M58"/>
  <c r="F58"/>
  <c r="BQ57"/>
  <c r="BJ57"/>
  <c r="BC57"/>
  <c r="AV57"/>
  <c r="AO57"/>
  <c r="AH57"/>
  <c r="AA57"/>
  <c r="T57"/>
  <c r="M57"/>
  <c r="F57"/>
  <c r="BQ56"/>
  <c r="BJ56"/>
  <c r="BC56"/>
  <c r="AV56"/>
  <c r="AO56"/>
  <c r="AH56"/>
  <c r="AA56"/>
  <c r="T56"/>
  <c r="M56"/>
  <c r="F56"/>
  <c r="BQ55"/>
  <c r="BJ55"/>
  <c r="BC55"/>
  <c r="AV55"/>
  <c r="AO55"/>
  <c r="AH55"/>
  <c r="AA55"/>
  <c r="T55"/>
  <c r="M55"/>
  <c r="F55"/>
  <c r="BQ54"/>
  <c r="BJ54"/>
  <c r="BC54"/>
  <c r="AV54"/>
  <c r="AO54"/>
  <c r="AH54"/>
  <c r="AA54"/>
  <c r="T54"/>
  <c r="M54"/>
  <c r="F54"/>
  <c r="BQ53"/>
  <c r="BJ53"/>
  <c r="BC53"/>
  <c r="AV53"/>
  <c r="AO53"/>
  <c r="AH53"/>
  <c r="AA53"/>
  <c r="T53"/>
  <c r="M53"/>
  <c r="F53"/>
  <c r="BQ52"/>
  <c r="BJ52"/>
  <c r="BC52"/>
  <c r="AV52"/>
  <c r="AO52"/>
  <c r="AH52"/>
  <c r="AA52"/>
  <c r="T52"/>
  <c r="M52"/>
  <c r="F52"/>
  <c r="BQ51"/>
  <c r="BJ51"/>
  <c r="BC51"/>
  <c r="AV51"/>
  <c r="AO51"/>
  <c r="AH51"/>
  <c r="AA51"/>
  <c r="T51"/>
  <c r="M51"/>
  <c r="F51"/>
  <c r="BQ50"/>
  <c r="BJ50"/>
  <c r="BC50"/>
  <c r="AV50"/>
  <c r="AO50"/>
  <c r="AH50"/>
  <c r="AA50"/>
  <c r="T50"/>
  <c r="M50"/>
  <c r="F50"/>
  <c r="BQ49"/>
  <c r="BJ49"/>
  <c r="BC49"/>
  <c r="AV49"/>
  <c r="AO49"/>
  <c r="AH49"/>
  <c r="AA49"/>
  <c r="T49"/>
  <c r="M49"/>
  <c r="F49"/>
  <c r="BQ48"/>
  <c r="BJ48"/>
  <c r="BC48"/>
  <c r="AV48"/>
  <c r="AO48"/>
  <c r="AH48"/>
  <c r="AA48"/>
  <c r="T48"/>
  <c r="M48"/>
  <c r="F48"/>
  <c r="BQ47"/>
  <c r="BJ47"/>
  <c r="BC47"/>
  <c r="AV47"/>
  <c r="AO47"/>
  <c r="AH47"/>
  <c r="AA47"/>
  <c r="T47"/>
  <c r="M47"/>
  <c r="F47"/>
  <c r="BQ46"/>
  <c r="BJ46"/>
  <c r="BC46"/>
  <c r="AV46"/>
  <c r="AO46"/>
  <c r="AH46"/>
  <c r="AA46"/>
  <c r="T46"/>
  <c r="M46"/>
  <c r="F46"/>
  <c r="BQ45"/>
  <c r="BJ45"/>
  <c r="BC45"/>
  <c r="AV45"/>
  <c r="AO45"/>
  <c r="AH45"/>
  <c r="AA45"/>
  <c r="T45"/>
  <c r="M45"/>
  <c r="F45"/>
  <c r="BQ44"/>
  <c r="BJ44"/>
  <c r="BC44"/>
  <c r="AV44"/>
  <c r="AO44"/>
  <c r="AH44"/>
  <c r="AA44"/>
  <c r="T44"/>
  <c r="M44"/>
  <c r="F44"/>
  <c r="BQ43"/>
  <c r="BJ43"/>
  <c r="BC43"/>
  <c r="AV43"/>
  <c r="AO43"/>
  <c r="AH43"/>
  <c r="AA43"/>
  <c r="T43"/>
  <c r="M43"/>
  <c r="F43"/>
  <c r="BQ42"/>
  <c r="BJ42"/>
  <c r="BC42"/>
  <c r="AV42"/>
  <c r="AO42"/>
  <c r="AH42"/>
  <c r="AA42"/>
  <c r="T42"/>
  <c r="M42"/>
  <c r="F42"/>
  <c r="BQ41"/>
  <c r="BJ41"/>
  <c r="BC41"/>
  <c r="AV41"/>
  <c r="AO41"/>
  <c r="AH41"/>
  <c r="AA41"/>
  <c r="T41"/>
  <c r="M41"/>
  <c r="F41"/>
  <c r="BQ40"/>
  <c r="BJ40"/>
  <c r="BC40"/>
  <c r="AV40"/>
  <c r="AO40"/>
  <c r="AH40"/>
  <c r="AA40"/>
  <c r="T40"/>
  <c r="M40"/>
  <c r="F40"/>
  <c r="BQ39"/>
  <c r="BJ39"/>
  <c r="BC39"/>
  <c r="AV39"/>
  <c r="AO39"/>
  <c r="AH39"/>
  <c r="AA39"/>
  <c r="T39"/>
  <c r="M39"/>
  <c r="F39"/>
  <c r="BQ38"/>
  <c r="BJ38"/>
  <c r="BC38"/>
  <c r="AV38"/>
  <c r="AO38"/>
  <c r="AH38"/>
  <c r="AA38"/>
  <c r="T38"/>
  <c r="M38"/>
  <c r="F38"/>
  <c r="BQ37"/>
  <c r="BQ103" s="1"/>
  <c r="BQ104" s="1"/>
  <c r="BJ37"/>
  <c r="BJ103" s="1"/>
  <c r="BJ104" s="1"/>
  <c r="BC37"/>
  <c r="BC103" s="1"/>
  <c r="BC104" s="1"/>
  <c r="AV37"/>
  <c r="AV103" s="1"/>
  <c r="AV104" s="1"/>
  <c r="AO37"/>
  <c r="AO103" s="1"/>
  <c r="AO104" s="1"/>
  <c r="AH37"/>
  <c r="AH103" s="1"/>
  <c r="AH104" s="1"/>
  <c r="AA37"/>
  <c r="AA103" s="1"/>
  <c r="AA104" s="1"/>
  <c r="T37"/>
  <c r="T103" s="1"/>
  <c r="T104" s="1"/>
  <c r="M37"/>
  <c r="M103" s="1"/>
  <c r="M104" s="1"/>
  <c r="F37"/>
  <c r="BQ36"/>
  <c r="BJ36"/>
  <c r="BC36"/>
  <c r="AV36"/>
  <c r="AO36"/>
  <c r="AH36"/>
  <c r="AA36"/>
  <c r="T36"/>
  <c r="M36"/>
  <c r="F36"/>
  <c r="BQ35"/>
  <c r="BJ35"/>
  <c r="BC35"/>
  <c r="AV35"/>
  <c r="AO35"/>
  <c r="AH35"/>
  <c r="AA35"/>
  <c r="T35"/>
  <c r="M35"/>
  <c r="F35"/>
  <c r="BQ34"/>
  <c r="BJ34"/>
  <c r="BC34"/>
  <c r="AV34"/>
  <c r="AO34"/>
  <c r="AH34"/>
  <c r="AA34"/>
  <c r="T34"/>
  <c r="M34"/>
  <c r="F34"/>
  <c r="BQ33"/>
  <c r="BJ33"/>
  <c r="BC33"/>
  <c r="AV33"/>
  <c r="AO33"/>
  <c r="AH33"/>
  <c r="AA33"/>
  <c r="T33"/>
  <c r="M33"/>
  <c r="F33"/>
  <c r="BQ32"/>
  <c r="BJ32"/>
  <c r="BC32"/>
  <c r="AV32"/>
  <c r="AO32"/>
  <c r="AH32"/>
  <c r="AA32"/>
  <c r="T32"/>
  <c r="M32"/>
  <c r="F32"/>
  <c r="BQ31"/>
  <c r="BJ31"/>
  <c r="BC31"/>
  <c r="AV31"/>
  <c r="AO31"/>
  <c r="AH31"/>
  <c r="AA31"/>
  <c r="T31"/>
  <c r="M31"/>
  <c r="F31"/>
  <c r="BQ30"/>
  <c r="BJ30"/>
  <c r="BC30"/>
  <c r="AV30"/>
  <c r="AO30"/>
  <c r="AH30"/>
  <c r="AA30"/>
  <c r="T30"/>
  <c r="M30"/>
  <c r="F30"/>
  <c r="BQ29"/>
  <c r="BJ29"/>
  <c r="BC29"/>
  <c r="AV29"/>
  <c r="AO29"/>
  <c r="AH29"/>
  <c r="AA29"/>
  <c r="T29"/>
  <c r="M29"/>
  <c r="F29"/>
  <c r="BQ28"/>
  <c r="BJ28"/>
  <c r="BC28"/>
  <c r="AV28"/>
  <c r="AO28"/>
  <c r="AH28"/>
  <c r="AA28"/>
  <c r="T28"/>
  <c r="M28"/>
  <c r="F28"/>
  <c r="BQ27"/>
  <c r="BJ27"/>
  <c r="BC27"/>
  <c r="AV27"/>
  <c r="AO27"/>
  <c r="AH27"/>
  <c r="AA27"/>
  <c r="T27"/>
  <c r="M27"/>
  <c r="F27"/>
  <c r="BQ26"/>
  <c r="BJ26"/>
  <c r="BC26"/>
  <c r="AV26"/>
  <c r="AO26"/>
  <c r="AH26"/>
  <c r="AA26"/>
  <c r="T26"/>
  <c r="M26"/>
  <c r="F26"/>
  <c r="BQ25"/>
  <c r="BJ25"/>
  <c r="BC25"/>
  <c r="AV25"/>
  <c r="AO25"/>
  <c r="AH25"/>
  <c r="AA25"/>
  <c r="T25"/>
  <c r="M25"/>
  <c r="F25"/>
  <c r="BQ24"/>
  <c r="BJ24"/>
  <c r="BC24"/>
  <c r="AV24"/>
  <c r="AO24"/>
  <c r="AH24"/>
  <c r="AA24"/>
  <c r="T24"/>
  <c r="M24"/>
  <c r="F24"/>
  <c r="BQ23"/>
  <c r="BJ23"/>
  <c r="BC23"/>
  <c r="AV23"/>
  <c r="AO23"/>
  <c r="AH23"/>
  <c r="AA23"/>
  <c r="T23"/>
  <c r="M23"/>
  <c r="F23"/>
  <c r="BQ22"/>
  <c r="BJ22"/>
  <c r="BC22"/>
  <c r="AV22"/>
  <c r="AO22"/>
  <c r="AH22"/>
  <c r="AA22"/>
  <c r="T22"/>
  <c r="M22"/>
  <c r="F22"/>
  <c r="BQ21"/>
  <c r="BJ21"/>
  <c r="BC21"/>
  <c r="AV21"/>
  <c r="AO21"/>
  <c r="AH21"/>
  <c r="AA21"/>
  <c r="T21"/>
  <c r="M21"/>
  <c r="F21"/>
  <c r="BQ20"/>
  <c r="BJ20"/>
  <c r="BC20"/>
  <c r="AV20"/>
  <c r="AO20"/>
  <c r="AH20"/>
  <c r="AA20"/>
  <c r="T20"/>
  <c r="M20"/>
  <c r="F20"/>
  <c r="BQ19"/>
  <c r="BJ19"/>
  <c r="BC19"/>
  <c r="AV19"/>
  <c r="AO19"/>
  <c r="AH19"/>
  <c r="AA19"/>
  <c r="T19"/>
  <c r="M19"/>
  <c r="F19"/>
  <c r="BQ18"/>
  <c r="BJ18"/>
  <c r="BC18"/>
  <c r="AV18"/>
  <c r="AO18"/>
  <c r="AH18"/>
  <c r="AA18"/>
  <c r="T18"/>
  <c r="M18"/>
  <c r="F18"/>
  <c r="BQ17"/>
  <c r="BJ17"/>
  <c r="BC17"/>
  <c r="AV17"/>
  <c r="AO17"/>
  <c r="AH17"/>
  <c r="AA17"/>
  <c r="T17"/>
  <c r="M17"/>
  <c r="F17"/>
  <c r="BQ16"/>
  <c r="BJ16"/>
  <c r="BC16"/>
  <c r="AV16"/>
  <c r="AO16"/>
  <c r="AH16"/>
  <c r="AA16"/>
  <c r="T16"/>
  <c r="M16"/>
  <c r="F16"/>
  <c r="BQ15"/>
  <c r="BJ15"/>
  <c r="BC15"/>
  <c r="AV15"/>
  <c r="AO15"/>
  <c r="AH15"/>
  <c r="AA15"/>
  <c r="T15"/>
  <c r="M15"/>
  <c r="F15"/>
  <c r="BQ14"/>
  <c r="BJ14"/>
  <c r="BC14"/>
  <c r="AV14"/>
  <c r="AO14"/>
  <c r="AH14"/>
  <c r="AA14"/>
  <c r="T14"/>
  <c r="M14"/>
  <c r="F14"/>
  <c r="BQ13"/>
  <c r="BJ13"/>
  <c r="BC13"/>
  <c r="AV13"/>
  <c r="AO13"/>
  <c r="AH13"/>
  <c r="AA13"/>
  <c r="T13"/>
  <c r="M13"/>
  <c r="F13"/>
  <c r="BQ12"/>
  <c r="BJ12"/>
  <c r="BC12"/>
  <c r="AV12"/>
  <c r="AO12"/>
  <c r="AH12"/>
  <c r="AA12"/>
  <c r="T12"/>
  <c r="M12"/>
  <c r="F12"/>
  <c r="BQ11"/>
  <c r="BJ11"/>
  <c r="BC11"/>
  <c r="AV11"/>
  <c r="AO11"/>
  <c r="AH11"/>
  <c r="AA11"/>
  <c r="T11"/>
  <c r="M11"/>
  <c r="F11"/>
  <c r="BQ10"/>
  <c r="BJ10"/>
  <c r="BC10"/>
  <c r="AV10"/>
  <c r="AO10"/>
  <c r="AH10"/>
  <c r="AA10"/>
  <c r="T10"/>
  <c r="M10"/>
  <c r="F10"/>
  <c r="BQ9"/>
  <c r="BJ9"/>
  <c r="BC9"/>
  <c r="AV9"/>
  <c r="AO9"/>
  <c r="AH9"/>
  <c r="AA9"/>
  <c r="T9"/>
  <c r="M9"/>
  <c r="F9"/>
  <c r="BQ8"/>
  <c r="BJ8"/>
  <c r="BC8"/>
  <c r="AV8"/>
  <c r="AO8"/>
  <c r="AH8"/>
  <c r="AA8"/>
  <c r="T8"/>
  <c r="M8"/>
  <c r="F8"/>
  <c r="BQ7"/>
  <c r="BJ7"/>
  <c r="BC7"/>
  <c r="AV7"/>
  <c r="AO7"/>
  <c r="AH7"/>
  <c r="AA7"/>
  <c r="T7"/>
  <c r="M7"/>
  <c r="F7"/>
  <c r="BQ71" i="15"/>
  <c r="BJ71"/>
  <c r="BC71"/>
  <c r="AV71"/>
  <c r="AO71"/>
  <c r="AH71"/>
  <c r="AA71"/>
  <c r="T71"/>
  <c r="M71"/>
  <c r="F71"/>
  <c r="BU69"/>
  <c r="BU70" s="1"/>
  <c r="BP69"/>
  <c r="BP70" s="1"/>
  <c r="BO69"/>
  <c r="BO70" s="1"/>
  <c r="BN69"/>
  <c r="BN70" s="1"/>
  <c r="BI69"/>
  <c r="BI70" s="1"/>
  <c r="BH69"/>
  <c r="BH70" s="1"/>
  <c r="BG69"/>
  <c r="BG70" s="1"/>
  <c r="BB69"/>
  <c r="BB70" s="1"/>
  <c r="BA69"/>
  <c r="BA70" s="1"/>
  <c r="AZ69"/>
  <c r="AZ70" s="1"/>
  <c r="AU69"/>
  <c r="AU70" s="1"/>
  <c r="AT69"/>
  <c r="AT70" s="1"/>
  <c r="AS69"/>
  <c r="AS70" s="1"/>
  <c r="AN69"/>
  <c r="AN70" s="1"/>
  <c r="AM69"/>
  <c r="AM70" s="1"/>
  <c r="AL69"/>
  <c r="AL70" s="1"/>
  <c r="AG69"/>
  <c r="AG70" s="1"/>
  <c r="AF69"/>
  <c r="AF70" s="1"/>
  <c r="AE69"/>
  <c r="AE70" s="1"/>
  <c r="Z69"/>
  <c r="Z70" s="1"/>
  <c r="Y69"/>
  <c r="Y70" s="1"/>
  <c r="X69"/>
  <c r="X70" s="1"/>
  <c r="S69"/>
  <c r="S70" s="1"/>
  <c r="R69"/>
  <c r="R70" s="1"/>
  <c r="Q69"/>
  <c r="Q70" s="1"/>
  <c r="L69"/>
  <c r="K69"/>
  <c r="J69"/>
  <c r="J70" s="1"/>
  <c r="E69"/>
  <c r="E70" s="1"/>
  <c r="D69"/>
  <c r="D70" s="1"/>
  <c r="C69"/>
  <c r="C70" s="1"/>
  <c r="BQ68"/>
  <c r="BJ68"/>
  <c r="BC68"/>
  <c r="AV68"/>
  <c r="AO68"/>
  <c r="AH68"/>
  <c r="AA68"/>
  <c r="T68"/>
  <c r="M68"/>
  <c r="F68"/>
  <c r="BQ67"/>
  <c r="BJ67"/>
  <c r="BC67"/>
  <c r="AV67"/>
  <c r="AO67"/>
  <c r="AH67"/>
  <c r="AA67"/>
  <c r="T67"/>
  <c r="M67"/>
  <c r="F67"/>
  <c r="BQ66"/>
  <c r="BJ66"/>
  <c r="BC66"/>
  <c r="AV66"/>
  <c r="AO66"/>
  <c r="AH66"/>
  <c r="AA66"/>
  <c r="T66"/>
  <c r="M66"/>
  <c r="F66"/>
  <c r="BQ65"/>
  <c r="BJ65"/>
  <c r="BC65"/>
  <c r="AV65"/>
  <c r="AO65"/>
  <c r="AH65"/>
  <c r="AA65"/>
  <c r="T65"/>
  <c r="M65"/>
  <c r="F65"/>
  <c r="BQ64"/>
  <c r="BJ64"/>
  <c r="BC64"/>
  <c r="AV64"/>
  <c r="AO64"/>
  <c r="AH64"/>
  <c r="AA64"/>
  <c r="T64"/>
  <c r="M64"/>
  <c r="F64"/>
  <c r="BQ63"/>
  <c r="BJ63"/>
  <c r="BC63"/>
  <c r="AV63"/>
  <c r="AO63"/>
  <c r="AH63"/>
  <c r="AA63"/>
  <c r="T63"/>
  <c r="M63"/>
  <c r="F63"/>
  <c r="BQ62"/>
  <c r="BJ62"/>
  <c r="BC62"/>
  <c r="AV62"/>
  <c r="AO62"/>
  <c r="AH62"/>
  <c r="AA62"/>
  <c r="T62"/>
  <c r="M62"/>
  <c r="F62"/>
  <c r="BQ61"/>
  <c r="BJ61"/>
  <c r="BC61"/>
  <c r="AV61"/>
  <c r="AO61"/>
  <c r="AH61"/>
  <c r="AA61"/>
  <c r="T61"/>
  <c r="M61"/>
  <c r="F61"/>
  <c r="BQ60"/>
  <c r="BJ60"/>
  <c r="BC60"/>
  <c r="AV60"/>
  <c r="AO60"/>
  <c r="AH60"/>
  <c r="AA60"/>
  <c r="T60"/>
  <c r="M60"/>
  <c r="F60"/>
  <c r="BQ59"/>
  <c r="BJ59"/>
  <c r="BC59"/>
  <c r="AV59"/>
  <c r="AO59"/>
  <c r="AH59"/>
  <c r="AA59"/>
  <c r="T59"/>
  <c r="M59"/>
  <c r="F59"/>
  <c r="BQ58"/>
  <c r="BJ58"/>
  <c r="BC58"/>
  <c r="AV58"/>
  <c r="AO58"/>
  <c r="AH58"/>
  <c r="AA58"/>
  <c r="T58"/>
  <c r="M58"/>
  <c r="F58"/>
  <c r="BQ57"/>
  <c r="BJ57"/>
  <c r="BC57"/>
  <c r="AV57"/>
  <c r="AO57"/>
  <c r="AH57"/>
  <c r="AA57"/>
  <c r="T57"/>
  <c r="M57"/>
  <c r="F57"/>
  <c r="BQ56"/>
  <c r="BJ56"/>
  <c r="BC56"/>
  <c r="AV56"/>
  <c r="AO56"/>
  <c r="AH56"/>
  <c r="AA56"/>
  <c r="T56"/>
  <c r="M56"/>
  <c r="F56"/>
  <c r="BQ55"/>
  <c r="BJ55"/>
  <c r="BC55"/>
  <c r="AV55"/>
  <c r="AO55"/>
  <c r="AH55"/>
  <c r="AA55"/>
  <c r="T55"/>
  <c r="M55"/>
  <c r="F55"/>
  <c r="BQ54"/>
  <c r="BJ54"/>
  <c r="BC54"/>
  <c r="AV54"/>
  <c r="AO54"/>
  <c r="AH54"/>
  <c r="AA54"/>
  <c r="T54"/>
  <c r="M54"/>
  <c r="F54"/>
  <c r="BQ53"/>
  <c r="BJ53"/>
  <c r="BC53"/>
  <c r="AV53"/>
  <c r="AO53"/>
  <c r="AH53"/>
  <c r="AA53"/>
  <c r="T53"/>
  <c r="M53"/>
  <c r="F53"/>
  <c r="BQ52"/>
  <c r="BJ52"/>
  <c r="BC52"/>
  <c r="AV52"/>
  <c r="AO52"/>
  <c r="AH52"/>
  <c r="AA52"/>
  <c r="T52"/>
  <c r="M52"/>
  <c r="F52"/>
  <c r="BQ51"/>
  <c r="BJ51"/>
  <c r="BC51"/>
  <c r="AV51"/>
  <c r="AO51"/>
  <c r="AH51"/>
  <c r="AA51"/>
  <c r="T51"/>
  <c r="M51"/>
  <c r="F51"/>
  <c r="BQ50"/>
  <c r="BJ50"/>
  <c r="BC50"/>
  <c r="AV50"/>
  <c r="AO50"/>
  <c r="AH50"/>
  <c r="AA50"/>
  <c r="T50"/>
  <c r="M50"/>
  <c r="F50"/>
  <c r="BQ49"/>
  <c r="BJ49"/>
  <c r="BC49"/>
  <c r="AV49"/>
  <c r="AO49"/>
  <c r="AH49"/>
  <c r="AA49"/>
  <c r="T49"/>
  <c r="M49"/>
  <c r="F49"/>
  <c r="BQ48"/>
  <c r="BJ48"/>
  <c r="BC48"/>
  <c r="AV48"/>
  <c r="AO48"/>
  <c r="AH48"/>
  <c r="AA48"/>
  <c r="T48"/>
  <c r="M48"/>
  <c r="F48"/>
  <c r="BQ47"/>
  <c r="BJ47"/>
  <c r="BC47"/>
  <c r="AV47"/>
  <c r="AO47"/>
  <c r="AH47"/>
  <c r="AA47"/>
  <c r="T47"/>
  <c r="M47"/>
  <c r="F47"/>
  <c r="BQ46"/>
  <c r="BJ46"/>
  <c r="BC46"/>
  <c r="AV46"/>
  <c r="AO46"/>
  <c r="AH46"/>
  <c r="AA46"/>
  <c r="T46"/>
  <c r="M46"/>
  <c r="F46"/>
  <c r="BQ45"/>
  <c r="BJ45"/>
  <c r="BC45"/>
  <c r="AV45"/>
  <c r="AO45"/>
  <c r="AH45"/>
  <c r="AA45"/>
  <c r="T45"/>
  <c r="M45"/>
  <c r="F45"/>
  <c r="BQ44"/>
  <c r="BJ44"/>
  <c r="BC44"/>
  <c r="AV44"/>
  <c r="AO44"/>
  <c r="AH44"/>
  <c r="AA44"/>
  <c r="T44"/>
  <c r="M44"/>
  <c r="F44"/>
  <c r="BQ43"/>
  <c r="BJ43"/>
  <c r="BC43"/>
  <c r="AV43"/>
  <c r="AO43"/>
  <c r="AH43"/>
  <c r="AA43"/>
  <c r="T43"/>
  <c r="M43"/>
  <c r="F43"/>
  <c r="BQ42"/>
  <c r="BJ42"/>
  <c r="BC42"/>
  <c r="AV42"/>
  <c r="AO42"/>
  <c r="AH42"/>
  <c r="AA42"/>
  <c r="T42"/>
  <c r="M42"/>
  <c r="F42"/>
  <c r="BQ41"/>
  <c r="BJ41"/>
  <c r="BC41"/>
  <c r="AV41"/>
  <c r="AO41"/>
  <c r="AH41"/>
  <c r="AA41"/>
  <c r="T41"/>
  <c r="M41"/>
  <c r="F41"/>
  <c r="BQ40"/>
  <c r="BJ40"/>
  <c r="BC40"/>
  <c r="AV40"/>
  <c r="AO40"/>
  <c r="AH40"/>
  <c r="AA40"/>
  <c r="T40"/>
  <c r="M40"/>
  <c r="F40"/>
  <c r="BQ39"/>
  <c r="BJ39"/>
  <c r="BC39"/>
  <c r="AV39"/>
  <c r="AO39"/>
  <c r="AH39"/>
  <c r="AA39"/>
  <c r="T39"/>
  <c r="M39"/>
  <c r="F39"/>
  <c r="BQ38"/>
  <c r="BJ38"/>
  <c r="BC38"/>
  <c r="AV38"/>
  <c r="AO38"/>
  <c r="AH38"/>
  <c r="AA38"/>
  <c r="T38"/>
  <c r="M38"/>
  <c r="F38"/>
  <c r="BQ37"/>
  <c r="BQ103" s="1"/>
  <c r="BQ104" s="1"/>
  <c r="BJ37"/>
  <c r="BJ103" s="1"/>
  <c r="BJ104" s="1"/>
  <c r="BC37"/>
  <c r="BC103" s="1"/>
  <c r="BC104" s="1"/>
  <c r="AV37"/>
  <c r="AV103" s="1"/>
  <c r="AV104" s="1"/>
  <c r="AO37"/>
  <c r="AO103" s="1"/>
  <c r="AO104" s="1"/>
  <c r="AH37"/>
  <c r="AH103" s="1"/>
  <c r="AH104" s="1"/>
  <c r="AA37"/>
  <c r="AA103" s="1"/>
  <c r="AA104" s="1"/>
  <c r="T37"/>
  <c r="T103" s="1"/>
  <c r="T104" s="1"/>
  <c r="M37"/>
  <c r="M103" s="1"/>
  <c r="M104" s="1"/>
  <c r="F37"/>
  <c r="BQ36"/>
  <c r="BJ36"/>
  <c r="BC36"/>
  <c r="AV36"/>
  <c r="AO36"/>
  <c r="AH36"/>
  <c r="AA36"/>
  <c r="T36"/>
  <c r="M36"/>
  <c r="F36"/>
  <c r="BQ35"/>
  <c r="BJ35"/>
  <c r="BC35"/>
  <c r="AV35"/>
  <c r="AO35"/>
  <c r="AH35"/>
  <c r="AA35"/>
  <c r="T35"/>
  <c r="M35"/>
  <c r="F35"/>
  <c r="BQ34"/>
  <c r="BJ34"/>
  <c r="BC34"/>
  <c r="AV34"/>
  <c r="AO34"/>
  <c r="AH34"/>
  <c r="AA34"/>
  <c r="T34"/>
  <c r="M34"/>
  <c r="F34"/>
  <c r="BQ33"/>
  <c r="BJ33"/>
  <c r="BC33"/>
  <c r="AV33"/>
  <c r="AO33"/>
  <c r="AH33"/>
  <c r="AA33"/>
  <c r="T33"/>
  <c r="M33"/>
  <c r="F33"/>
  <c r="BQ32"/>
  <c r="BJ32"/>
  <c r="BC32"/>
  <c r="AV32"/>
  <c r="AO32"/>
  <c r="AH32"/>
  <c r="AA32"/>
  <c r="T32"/>
  <c r="M32"/>
  <c r="F32"/>
  <c r="BQ31"/>
  <c r="BJ31"/>
  <c r="BC31"/>
  <c r="AV31"/>
  <c r="AO31"/>
  <c r="AH31"/>
  <c r="AA31"/>
  <c r="T31"/>
  <c r="M31"/>
  <c r="F31"/>
  <c r="BQ30"/>
  <c r="BJ30"/>
  <c r="BC30"/>
  <c r="AV30"/>
  <c r="AO30"/>
  <c r="AH30"/>
  <c r="AA30"/>
  <c r="T30"/>
  <c r="M30"/>
  <c r="F30"/>
  <c r="BQ29"/>
  <c r="BJ29"/>
  <c r="BC29"/>
  <c r="AV29"/>
  <c r="AO29"/>
  <c r="AH29"/>
  <c r="AA29"/>
  <c r="T29"/>
  <c r="M29"/>
  <c r="F29"/>
  <c r="BQ28"/>
  <c r="BJ28"/>
  <c r="BC28"/>
  <c r="AV28"/>
  <c r="AO28"/>
  <c r="AH28"/>
  <c r="AA28"/>
  <c r="T28"/>
  <c r="M28"/>
  <c r="F28"/>
  <c r="BQ27"/>
  <c r="BJ27"/>
  <c r="BC27"/>
  <c r="AV27"/>
  <c r="AO27"/>
  <c r="AH27"/>
  <c r="AA27"/>
  <c r="T27"/>
  <c r="M27"/>
  <c r="F27"/>
  <c r="BQ26"/>
  <c r="BJ26"/>
  <c r="BC26"/>
  <c r="AV26"/>
  <c r="AO26"/>
  <c r="AH26"/>
  <c r="AA26"/>
  <c r="T26"/>
  <c r="M26"/>
  <c r="F26"/>
  <c r="BQ25"/>
  <c r="BJ25"/>
  <c r="BC25"/>
  <c r="AV25"/>
  <c r="AO25"/>
  <c r="AH25"/>
  <c r="AA25"/>
  <c r="T25"/>
  <c r="M25"/>
  <c r="F25"/>
  <c r="BQ24"/>
  <c r="BJ24"/>
  <c r="BC24"/>
  <c r="AV24"/>
  <c r="AO24"/>
  <c r="AH24"/>
  <c r="AA24"/>
  <c r="T24"/>
  <c r="M24"/>
  <c r="F24"/>
  <c r="BQ23"/>
  <c r="BJ23"/>
  <c r="BC23"/>
  <c r="AV23"/>
  <c r="AO23"/>
  <c r="AH23"/>
  <c r="AA23"/>
  <c r="T23"/>
  <c r="M23"/>
  <c r="F23"/>
  <c r="BQ22"/>
  <c r="BJ22"/>
  <c r="BC22"/>
  <c r="AV22"/>
  <c r="AO22"/>
  <c r="AH22"/>
  <c r="AA22"/>
  <c r="T22"/>
  <c r="M22"/>
  <c r="F22"/>
  <c r="BQ21"/>
  <c r="BJ21"/>
  <c r="BC21"/>
  <c r="AV21"/>
  <c r="AO21"/>
  <c r="AH21"/>
  <c r="AA21"/>
  <c r="T21"/>
  <c r="M21"/>
  <c r="F21"/>
  <c r="BQ20"/>
  <c r="BJ20"/>
  <c r="BC20"/>
  <c r="AV20"/>
  <c r="AO20"/>
  <c r="AH20"/>
  <c r="AA20"/>
  <c r="T20"/>
  <c r="M20"/>
  <c r="F20"/>
  <c r="BQ19"/>
  <c r="BJ19"/>
  <c r="BC19"/>
  <c r="AV19"/>
  <c r="AO19"/>
  <c r="AH19"/>
  <c r="AA19"/>
  <c r="T19"/>
  <c r="M19"/>
  <c r="F19"/>
  <c r="BQ18"/>
  <c r="BJ18"/>
  <c r="BC18"/>
  <c r="AV18"/>
  <c r="AO18"/>
  <c r="AH18"/>
  <c r="AA18"/>
  <c r="T18"/>
  <c r="M18"/>
  <c r="F18"/>
  <c r="BQ17"/>
  <c r="BJ17"/>
  <c r="BC17"/>
  <c r="AV17"/>
  <c r="AO17"/>
  <c r="AH17"/>
  <c r="AA17"/>
  <c r="T17"/>
  <c r="M17"/>
  <c r="F17"/>
  <c r="BQ16"/>
  <c r="BJ16"/>
  <c r="BC16"/>
  <c r="AV16"/>
  <c r="AO16"/>
  <c r="AH16"/>
  <c r="AA16"/>
  <c r="T16"/>
  <c r="M16"/>
  <c r="F16"/>
  <c r="BQ15"/>
  <c r="BJ15"/>
  <c r="BC15"/>
  <c r="AV15"/>
  <c r="AO15"/>
  <c r="AH15"/>
  <c r="AA15"/>
  <c r="T15"/>
  <c r="M15"/>
  <c r="F15"/>
  <c r="BQ14"/>
  <c r="BJ14"/>
  <c r="BC14"/>
  <c r="AV14"/>
  <c r="AO14"/>
  <c r="AH14"/>
  <c r="AA14"/>
  <c r="T14"/>
  <c r="M14"/>
  <c r="F14"/>
  <c r="BQ13"/>
  <c r="BJ13"/>
  <c r="BC13"/>
  <c r="AV13"/>
  <c r="AO13"/>
  <c r="AH13"/>
  <c r="AA13"/>
  <c r="T13"/>
  <c r="M13"/>
  <c r="F13"/>
  <c r="BQ12"/>
  <c r="BJ12"/>
  <c r="BC12"/>
  <c r="AV12"/>
  <c r="AO12"/>
  <c r="AH12"/>
  <c r="AA12"/>
  <c r="T12"/>
  <c r="M12"/>
  <c r="F12"/>
  <c r="BQ11"/>
  <c r="BJ11"/>
  <c r="BC11"/>
  <c r="AV11"/>
  <c r="AO11"/>
  <c r="AH11"/>
  <c r="AA11"/>
  <c r="T11"/>
  <c r="M11"/>
  <c r="F11"/>
  <c r="BQ10"/>
  <c r="BJ10"/>
  <c r="BC10"/>
  <c r="AV10"/>
  <c r="AO10"/>
  <c r="AH10"/>
  <c r="AA10"/>
  <c r="T10"/>
  <c r="M10"/>
  <c r="F10"/>
  <c r="BQ9"/>
  <c r="BJ9"/>
  <c r="BC9"/>
  <c r="AV9"/>
  <c r="AO9"/>
  <c r="AH9"/>
  <c r="AA9"/>
  <c r="T9"/>
  <c r="M9"/>
  <c r="F9"/>
  <c r="BQ8"/>
  <c r="BJ8"/>
  <c r="BC8"/>
  <c r="AV8"/>
  <c r="AO8"/>
  <c r="AH8"/>
  <c r="AA8"/>
  <c r="T8"/>
  <c r="M8"/>
  <c r="F8"/>
  <c r="BQ7"/>
  <c r="BJ7"/>
  <c r="BC7"/>
  <c r="BC69" s="1"/>
  <c r="AV7"/>
  <c r="AO7"/>
  <c r="AH7"/>
  <c r="AA7"/>
  <c r="AA69" s="1"/>
  <c r="T7"/>
  <c r="M7"/>
  <c r="F7"/>
  <c r="HV71" i="14"/>
  <c r="HO71"/>
  <c r="HH71"/>
  <c r="HA71"/>
  <c r="GT71"/>
  <c r="GM71"/>
  <c r="GF71"/>
  <c r="FY71"/>
  <c r="FR71"/>
  <c r="FK71"/>
  <c r="FD71"/>
  <c r="EW71"/>
  <c r="EP71"/>
  <c r="EI71"/>
  <c r="EB71"/>
  <c r="DU71"/>
  <c r="DN71"/>
  <c r="DG71"/>
  <c r="CZ71"/>
  <c r="CS71"/>
  <c r="CL71"/>
  <c r="CE71"/>
  <c r="BX71"/>
  <c r="BQ71"/>
  <c r="BJ71"/>
  <c r="BC71"/>
  <c r="AV71"/>
  <c r="AO71"/>
  <c r="AH71"/>
  <c r="AA71"/>
  <c r="T71"/>
  <c r="M71"/>
  <c r="F71"/>
  <c r="HZ69"/>
  <c r="HZ70" s="1"/>
  <c r="HU69"/>
  <c r="HU70" s="1"/>
  <c r="HT69"/>
  <c r="HT70" s="1"/>
  <c r="HS69"/>
  <c r="HS70" s="1"/>
  <c r="HN69"/>
  <c r="HN70" s="1"/>
  <c r="HM69"/>
  <c r="HM70" s="1"/>
  <c r="HL69"/>
  <c r="HL70" s="1"/>
  <c r="HG69"/>
  <c r="HG70" s="1"/>
  <c r="HF69"/>
  <c r="HF70" s="1"/>
  <c r="HE69"/>
  <c r="HE70" s="1"/>
  <c r="GZ69"/>
  <c r="GZ70" s="1"/>
  <c r="GY69"/>
  <c r="GY70" s="1"/>
  <c r="GX69"/>
  <c r="GX70" s="1"/>
  <c r="GS69"/>
  <c r="GS70" s="1"/>
  <c r="GR69"/>
  <c r="GR70" s="1"/>
  <c r="GQ69"/>
  <c r="GQ70" s="1"/>
  <c r="GL69"/>
  <c r="GL70" s="1"/>
  <c r="GK69"/>
  <c r="GK70" s="1"/>
  <c r="GJ69"/>
  <c r="GJ70" s="1"/>
  <c r="GE69"/>
  <c r="GE70" s="1"/>
  <c r="GD69"/>
  <c r="GD70" s="1"/>
  <c r="GC69"/>
  <c r="GC70" s="1"/>
  <c r="FX69"/>
  <c r="FX70" s="1"/>
  <c r="FW69"/>
  <c r="FW70" s="1"/>
  <c r="FV69"/>
  <c r="FV70" s="1"/>
  <c r="FQ69"/>
  <c r="FQ70" s="1"/>
  <c r="FP69"/>
  <c r="FP70" s="1"/>
  <c r="FO69"/>
  <c r="FO70" s="1"/>
  <c r="FJ69"/>
  <c r="FJ70" s="1"/>
  <c r="FI69"/>
  <c r="FI70" s="1"/>
  <c r="FH69"/>
  <c r="FH70" s="1"/>
  <c r="FC69"/>
  <c r="FC70" s="1"/>
  <c r="FB69"/>
  <c r="FB70" s="1"/>
  <c r="FA69"/>
  <c r="FA70" s="1"/>
  <c r="EV69"/>
  <c r="EV70" s="1"/>
  <c r="EU69"/>
  <c r="EU70" s="1"/>
  <c r="ET69"/>
  <c r="ET70" s="1"/>
  <c r="EO69"/>
  <c r="EO70" s="1"/>
  <c r="EN69"/>
  <c r="EN70" s="1"/>
  <c r="EM69"/>
  <c r="EM70" s="1"/>
  <c r="EH69"/>
  <c r="EH70" s="1"/>
  <c r="EG69"/>
  <c r="EG70" s="1"/>
  <c r="EF69"/>
  <c r="EF70" s="1"/>
  <c r="EA69"/>
  <c r="EA70" s="1"/>
  <c r="DZ69"/>
  <c r="DZ70" s="1"/>
  <c r="DY69"/>
  <c r="DY70" s="1"/>
  <c r="DT69"/>
  <c r="DT70" s="1"/>
  <c r="DS69"/>
  <c r="DS70" s="1"/>
  <c r="DR69"/>
  <c r="DR70" s="1"/>
  <c r="DM69"/>
  <c r="DM70" s="1"/>
  <c r="DL69"/>
  <c r="DL70" s="1"/>
  <c r="DK69"/>
  <c r="DK70" s="1"/>
  <c r="DF69"/>
  <c r="DF70" s="1"/>
  <c r="DE69"/>
  <c r="DE70" s="1"/>
  <c r="DD69"/>
  <c r="DD70" s="1"/>
  <c r="CY69"/>
  <c r="CY70" s="1"/>
  <c r="CX69"/>
  <c r="CX70" s="1"/>
  <c r="CW69"/>
  <c r="CW70" s="1"/>
  <c r="CR69"/>
  <c r="CR70" s="1"/>
  <c r="CQ69"/>
  <c r="CQ70" s="1"/>
  <c r="CP69"/>
  <c r="CP70" s="1"/>
  <c r="CK69"/>
  <c r="CK70" s="1"/>
  <c r="CJ69"/>
  <c r="CJ70" s="1"/>
  <c r="CI69"/>
  <c r="CI70" s="1"/>
  <c r="CD69"/>
  <c r="CD70" s="1"/>
  <c r="CC69"/>
  <c r="CC70" s="1"/>
  <c r="CB69"/>
  <c r="CB70" s="1"/>
  <c r="BW69"/>
  <c r="BW70" s="1"/>
  <c r="BV69"/>
  <c r="BV70" s="1"/>
  <c r="BU69"/>
  <c r="BU70" s="1"/>
  <c r="BP69"/>
  <c r="BP70" s="1"/>
  <c r="BO69"/>
  <c r="BO70" s="1"/>
  <c r="BN69"/>
  <c r="BN70" s="1"/>
  <c r="BI69"/>
  <c r="BI70" s="1"/>
  <c r="BH69"/>
  <c r="BH70" s="1"/>
  <c r="BG69"/>
  <c r="BG70" s="1"/>
  <c r="BB69"/>
  <c r="BB70" s="1"/>
  <c r="BA69"/>
  <c r="BA70" s="1"/>
  <c r="AZ69"/>
  <c r="AZ70" s="1"/>
  <c r="AU69"/>
  <c r="AU70" s="1"/>
  <c r="AT69"/>
  <c r="AT70" s="1"/>
  <c r="AS69"/>
  <c r="AS70" s="1"/>
  <c r="AN69"/>
  <c r="AN70" s="1"/>
  <c r="AM69"/>
  <c r="AM70" s="1"/>
  <c r="AL69"/>
  <c r="AL70" s="1"/>
  <c r="AG69"/>
  <c r="AG70" s="1"/>
  <c r="AF69"/>
  <c r="AF70" s="1"/>
  <c r="AE69"/>
  <c r="AE70" s="1"/>
  <c r="Z69"/>
  <c r="Z70" s="1"/>
  <c r="Y69"/>
  <c r="Y70" s="1"/>
  <c r="X69"/>
  <c r="X70" s="1"/>
  <c r="S69"/>
  <c r="S70" s="1"/>
  <c r="R69"/>
  <c r="R70" s="1"/>
  <c r="Q69"/>
  <c r="Q70" s="1"/>
  <c r="L69"/>
  <c r="K69"/>
  <c r="J69"/>
  <c r="J70" s="1"/>
  <c r="E69"/>
  <c r="E70" s="1"/>
  <c r="D69"/>
  <c r="D70" s="1"/>
  <c r="C69"/>
  <c r="C70" s="1"/>
  <c r="HV68"/>
  <c r="HO68"/>
  <c r="HH68"/>
  <c r="HA68"/>
  <c r="GT68"/>
  <c r="GM68"/>
  <c r="GF68"/>
  <c r="FY68"/>
  <c r="FR68"/>
  <c r="FK68"/>
  <c r="FD68"/>
  <c r="EW68"/>
  <c r="EP68"/>
  <c r="EI68"/>
  <c r="EB68"/>
  <c r="DU68"/>
  <c r="DN68"/>
  <c r="DG68"/>
  <c r="CZ68"/>
  <c r="CS68"/>
  <c r="CL68"/>
  <c r="CE68"/>
  <c r="BX68"/>
  <c r="BQ68"/>
  <c r="BJ68"/>
  <c r="BC68"/>
  <c r="AV68"/>
  <c r="AO68"/>
  <c r="AH68"/>
  <c r="AA68"/>
  <c r="T68"/>
  <c r="M68"/>
  <c r="F68"/>
  <c r="HV67"/>
  <c r="HO67"/>
  <c r="HH67"/>
  <c r="HA67"/>
  <c r="GT67"/>
  <c r="GM67"/>
  <c r="GF67"/>
  <c r="FY67"/>
  <c r="FR67"/>
  <c r="FK67"/>
  <c r="FD67"/>
  <c r="EW67"/>
  <c r="EP67"/>
  <c r="EI67"/>
  <c r="EB67"/>
  <c r="DU67"/>
  <c r="DN67"/>
  <c r="DG67"/>
  <c r="CZ67"/>
  <c r="CS67"/>
  <c r="CL67"/>
  <c r="CE67"/>
  <c r="BX67"/>
  <c r="BQ67"/>
  <c r="BJ67"/>
  <c r="BC67"/>
  <c r="AV67"/>
  <c r="AO67"/>
  <c r="AH67"/>
  <c r="AA67"/>
  <c r="T67"/>
  <c r="M67"/>
  <c r="F67"/>
  <c r="HV66"/>
  <c r="HO66"/>
  <c r="HH66"/>
  <c r="HA66"/>
  <c r="GT66"/>
  <c r="GM66"/>
  <c r="GF66"/>
  <c r="FY66"/>
  <c r="FR66"/>
  <c r="FK66"/>
  <c r="FD66"/>
  <c r="EW66"/>
  <c r="EP66"/>
  <c r="EI66"/>
  <c r="EB66"/>
  <c r="DU66"/>
  <c r="DN66"/>
  <c r="DG66"/>
  <c r="CZ66"/>
  <c r="CS66"/>
  <c r="CL66"/>
  <c r="CE66"/>
  <c r="BX66"/>
  <c r="BQ66"/>
  <c r="BJ66"/>
  <c r="BC66"/>
  <c r="AV66"/>
  <c r="AO66"/>
  <c r="AH66"/>
  <c r="AA66"/>
  <c r="T66"/>
  <c r="M66"/>
  <c r="F66"/>
  <c r="HV65"/>
  <c r="HO65"/>
  <c r="HH65"/>
  <c r="HA65"/>
  <c r="GT65"/>
  <c r="GM65"/>
  <c r="GF65"/>
  <c r="FY65"/>
  <c r="FR65"/>
  <c r="FK65"/>
  <c r="FD65"/>
  <c r="EW65"/>
  <c r="EP65"/>
  <c r="EI65"/>
  <c r="EB65"/>
  <c r="DU65"/>
  <c r="DN65"/>
  <c r="DG65"/>
  <c r="CZ65"/>
  <c r="CS65"/>
  <c r="CL65"/>
  <c r="CE65"/>
  <c r="BX65"/>
  <c r="BQ65"/>
  <c r="BJ65"/>
  <c r="BC65"/>
  <c r="AV65"/>
  <c r="AO65"/>
  <c r="AH65"/>
  <c r="AA65"/>
  <c r="T65"/>
  <c r="M65"/>
  <c r="F65"/>
  <c r="HV64"/>
  <c r="HO64"/>
  <c r="HH64"/>
  <c r="HA64"/>
  <c r="GT64"/>
  <c r="GM64"/>
  <c r="GF64"/>
  <c r="FY64"/>
  <c r="FR64"/>
  <c r="FK64"/>
  <c r="FD64"/>
  <c r="EW64"/>
  <c r="EP64"/>
  <c r="EI64"/>
  <c r="EB64"/>
  <c r="DU64"/>
  <c r="DN64"/>
  <c r="DG64"/>
  <c r="CZ64"/>
  <c r="CS64"/>
  <c r="CL64"/>
  <c r="CE64"/>
  <c r="BX64"/>
  <c r="BQ64"/>
  <c r="BJ64"/>
  <c r="BC64"/>
  <c r="AV64"/>
  <c r="AO64"/>
  <c r="AH64"/>
  <c r="AA64"/>
  <c r="T64"/>
  <c r="M64"/>
  <c r="F64"/>
  <c r="HV63"/>
  <c r="HO63"/>
  <c r="HH63"/>
  <c r="HA63"/>
  <c r="GT63"/>
  <c r="GM63"/>
  <c r="GF63"/>
  <c r="FY63"/>
  <c r="FR63"/>
  <c r="FK63"/>
  <c r="FD63"/>
  <c r="EW63"/>
  <c r="EP63"/>
  <c r="EI63"/>
  <c r="EB63"/>
  <c r="DU63"/>
  <c r="DN63"/>
  <c r="DG63"/>
  <c r="CZ63"/>
  <c r="CS63"/>
  <c r="CL63"/>
  <c r="CE63"/>
  <c r="BX63"/>
  <c r="BQ63"/>
  <c r="BJ63"/>
  <c r="BC63"/>
  <c r="AV63"/>
  <c r="AO63"/>
  <c r="AH63"/>
  <c r="AA63"/>
  <c r="T63"/>
  <c r="M63"/>
  <c r="F63"/>
  <c r="HV62"/>
  <c r="HO62"/>
  <c r="HH62"/>
  <c r="HA62"/>
  <c r="GT62"/>
  <c r="GM62"/>
  <c r="GF62"/>
  <c r="FY62"/>
  <c r="FR62"/>
  <c r="FK62"/>
  <c r="FD62"/>
  <c r="EW62"/>
  <c r="EP62"/>
  <c r="EI62"/>
  <c r="EB62"/>
  <c r="DU62"/>
  <c r="DN62"/>
  <c r="DG62"/>
  <c r="CZ62"/>
  <c r="CS62"/>
  <c r="CL62"/>
  <c r="CE62"/>
  <c r="BX62"/>
  <c r="BQ62"/>
  <c r="BJ62"/>
  <c r="BC62"/>
  <c r="AV62"/>
  <c r="AO62"/>
  <c r="AH62"/>
  <c r="AA62"/>
  <c r="T62"/>
  <c r="M62"/>
  <c r="F62"/>
  <c r="HV61"/>
  <c r="HO61"/>
  <c r="HH61"/>
  <c r="HA61"/>
  <c r="GT61"/>
  <c r="GM61"/>
  <c r="GF61"/>
  <c r="FY61"/>
  <c r="FR61"/>
  <c r="FK61"/>
  <c r="FD61"/>
  <c r="EW61"/>
  <c r="EP61"/>
  <c r="EI61"/>
  <c r="EB61"/>
  <c r="DU61"/>
  <c r="DN61"/>
  <c r="DG61"/>
  <c r="CZ61"/>
  <c r="CS61"/>
  <c r="CL61"/>
  <c r="CE61"/>
  <c r="BX61"/>
  <c r="BQ61"/>
  <c r="BJ61"/>
  <c r="BC61"/>
  <c r="AV61"/>
  <c r="AO61"/>
  <c r="AH61"/>
  <c r="AA61"/>
  <c r="T61"/>
  <c r="M61"/>
  <c r="F61"/>
  <c r="HV60"/>
  <c r="HO60"/>
  <c r="HH60"/>
  <c r="HA60"/>
  <c r="GT60"/>
  <c r="GM60"/>
  <c r="GF60"/>
  <c r="FY60"/>
  <c r="FR60"/>
  <c r="FK60"/>
  <c r="FD60"/>
  <c r="EW60"/>
  <c r="EP60"/>
  <c r="EI60"/>
  <c r="EB60"/>
  <c r="DU60"/>
  <c r="DN60"/>
  <c r="DG60"/>
  <c r="CZ60"/>
  <c r="CS60"/>
  <c r="CL60"/>
  <c r="CE60"/>
  <c r="BX60"/>
  <c r="BQ60"/>
  <c r="BJ60"/>
  <c r="BC60"/>
  <c r="AV60"/>
  <c r="AO60"/>
  <c r="AH60"/>
  <c r="AA60"/>
  <c r="T60"/>
  <c r="M60"/>
  <c r="F60"/>
  <c r="HV59"/>
  <c r="HO59"/>
  <c r="HH59"/>
  <c r="HA59"/>
  <c r="GT59"/>
  <c r="GM59"/>
  <c r="GF59"/>
  <c r="FY59"/>
  <c r="FR59"/>
  <c r="FK59"/>
  <c r="FD59"/>
  <c r="EW59"/>
  <c r="EP59"/>
  <c r="EI59"/>
  <c r="EB59"/>
  <c r="DU59"/>
  <c r="DN59"/>
  <c r="DG59"/>
  <c r="CZ59"/>
  <c r="CS59"/>
  <c r="CL59"/>
  <c r="CE59"/>
  <c r="BX59"/>
  <c r="BQ59"/>
  <c r="BJ59"/>
  <c r="BC59"/>
  <c r="AV59"/>
  <c r="AO59"/>
  <c r="AH59"/>
  <c r="AA59"/>
  <c r="T59"/>
  <c r="M59"/>
  <c r="F59"/>
  <c r="HV58"/>
  <c r="HO58"/>
  <c r="HH58"/>
  <c r="HA58"/>
  <c r="GT58"/>
  <c r="GM58"/>
  <c r="GF58"/>
  <c r="FY58"/>
  <c r="FR58"/>
  <c r="FK58"/>
  <c r="FD58"/>
  <c r="EW58"/>
  <c r="EP58"/>
  <c r="EI58"/>
  <c r="EB58"/>
  <c r="DU58"/>
  <c r="DN58"/>
  <c r="DG58"/>
  <c r="CZ58"/>
  <c r="CS58"/>
  <c r="CL58"/>
  <c r="CE58"/>
  <c r="BX58"/>
  <c r="BQ58"/>
  <c r="BJ58"/>
  <c r="BC58"/>
  <c r="AV58"/>
  <c r="AO58"/>
  <c r="AH58"/>
  <c r="AA58"/>
  <c r="T58"/>
  <c r="M58"/>
  <c r="F58"/>
  <c r="HV57"/>
  <c r="HO57"/>
  <c r="HH57"/>
  <c r="HA57"/>
  <c r="GT57"/>
  <c r="GM57"/>
  <c r="GF57"/>
  <c r="FY57"/>
  <c r="FR57"/>
  <c r="FK57"/>
  <c r="FD57"/>
  <c r="EW57"/>
  <c r="EP57"/>
  <c r="EI57"/>
  <c r="EB57"/>
  <c r="DU57"/>
  <c r="DN57"/>
  <c r="DG57"/>
  <c r="CZ57"/>
  <c r="CS57"/>
  <c r="CL57"/>
  <c r="CE57"/>
  <c r="BX57"/>
  <c r="BQ57"/>
  <c r="BJ57"/>
  <c r="BC57"/>
  <c r="AV57"/>
  <c r="AO57"/>
  <c r="AH57"/>
  <c r="AA57"/>
  <c r="T57"/>
  <c r="M57"/>
  <c r="F57"/>
  <c r="HV56"/>
  <c r="HO56"/>
  <c r="HH56"/>
  <c r="HA56"/>
  <c r="GT56"/>
  <c r="GM56"/>
  <c r="GF56"/>
  <c r="FY56"/>
  <c r="FR56"/>
  <c r="FK56"/>
  <c r="FD56"/>
  <c r="EW56"/>
  <c r="EP56"/>
  <c r="EI56"/>
  <c r="EB56"/>
  <c r="DU56"/>
  <c r="DN56"/>
  <c r="DG56"/>
  <c r="CZ56"/>
  <c r="CS56"/>
  <c r="CL56"/>
  <c r="CE56"/>
  <c r="BX56"/>
  <c r="BQ56"/>
  <c r="BJ56"/>
  <c r="BC56"/>
  <c r="AV56"/>
  <c r="AO56"/>
  <c r="AH56"/>
  <c r="AA56"/>
  <c r="T56"/>
  <c r="M56"/>
  <c r="F56"/>
  <c r="HV55"/>
  <c r="HO55"/>
  <c r="HH55"/>
  <c r="HA55"/>
  <c r="GT55"/>
  <c r="GM55"/>
  <c r="GF55"/>
  <c r="FY55"/>
  <c r="FR55"/>
  <c r="FK55"/>
  <c r="FD55"/>
  <c r="EW55"/>
  <c r="EP55"/>
  <c r="EI55"/>
  <c r="EB55"/>
  <c r="DU55"/>
  <c r="DN55"/>
  <c r="DG55"/>
  <c r="CZ55"/>
  <c r="CS55"/>
  <c r="CL55"/>
  <c r="CE55"/>
  <c r="BX55"/>
  <c r="BQ55"/>
  <c r="BJ55"/>
  <c r="BC55"/>
  <c r="AV55"/>
  <c r="AO55"/>
  <c r="AH55"/>
  <c r="AA55"/>
  <c r="T55"/>
  <c r="M55"/>
  <c r="F55"/>
  <c r="HV54"/>
  <c r="HO54"/>
  <c r="HH54"/>
  <c r="HA54"/>
  <c r="GT54"/>
  <c r="GM54"/>
  <c r="GF54"/>
  <c r="FY54"/>
  <c r="FR54"/>
  <c r="FK54"/>
  <c r="FD54"/>
  <c r="EW54"/>
  <c r="EP54"/>
  <c r="EI54"/>
  <c r="EB54"/>
  <c r="DU54"/>
  <c r="DN54"/>
  <c r="DG54"/>
  <c r="CZ54"/>
  <c r="CS54"/>
  <c r="CL54"/>
  <c r="CE54"/>
  <c r="BX54"/>
  <c r="BQ54"/>
  <c r="BJ54"/>
  <c r="BC54"/>
  <c r="AV54"/>
  <c r="AO54"/>
  <c r="AH54"/>
  <c r="AA54"/>
  <c r="T54"/>
  <c r="M54"/>
  <c r="F54"/>
  <c r="HV53"/>
  <c r="HO53"/>
  <c r="HH53"/>
  <c r="HA53"/>
  <c r="GT53"/>
  <c r="GM53"/>
  <c r="GF53"/>
  <c r="FY53"/>
  <c r="FR53"/>
  <c r="FK53"/>
  <c r="FD53"/>
  <c r="EW53"/>
  <c r="EP53"/>
  <c r="EI53"/>
  <c r="EB53"/>
  <c r="DU53"/>
  <c r="DN53"/>
  <c r="DG53"/>
  <c r="CZ53"/>
  <c r="CS53"/>
  <c r="CL53"/>
  <c r="CE53"/>
  <c r="BX53"/>
  <c r="BQ53"/>
  <c r="BJ53"/>
  <c r="BC53"/>
  <c r="AV53"/>
  <c r="AO53"/>
  <c r="AH53"/>
  <c r="AA53"/>
  <c r="T53"/>
  <c r="M53"/>
  <c r="F53"/>
  <c r="HV52"/>
  <c r="HO52"/>
  <c r="HH52"/>
  <c r="HA52"/>
  <c r="GT52"/>
  <c r="GM52"/>
  <c r="GF52"/>
  <c r="FY52"/>
  <c r="FR52"/>
  <c r="FK52"/>
  <c r="FD52"/>
  <c r="EW52"/>
  <c r="EP52"/>
  <c r="EI52"/>
  <c r="EB52"/>
  <c r="DU52"/>
  <c r="DN52"/>
  <c r="DG52"/>
  <c r="CZ52"/>
  <c r="CS52"/>
  <c r="CL52"/>
  <c r="CE52"/>
  <c r="BX52"/>
  <c r="BQ52"/>
  <c r="BJ52"/>
  <c r="BC52"/>
  <c r="AV52"/>
  <c r="AO52"/>
  <c r="AH52"/>
  <c r="AA52"/>
  <c r="T52"/>
  <c r="M52"/>
  <c r="F52"/>
  <c r="HV51"/>
  <c r="HO51"/>
  <c r="HH51"/>
  <c r="HA51"/>
  <c r="GT51"/>
  <c r="GM51"/>
  <c r="GF51"/>
  <c r="FY51"/>
  <c r="FR51"/>
  <c r="FK51"/>
  <c r="FD51"/>
  <c r="EW51"/>
  <c r="EP51"/>
  <c r="EI51"/>
  <c r="EB51"/>
  <c r="DU51"/>
  <c r="DN51"/>
  <c r="DG51"/>
  <c r="CZ51"/>
  <c r="CS51"/>
  <c r="CL51"/>
  <c r="CE51"/>
  <c r="BX51"/>
  <c r="BQ51"/>
  <c r="BJ51"/>
  <c r="BC51"/>
  <c r="AV51"/>
  <c r="AO51"/>
  <c r="AH51"/>
  <c r="AA51"/>
  <c r="T51"/>
  <c r="M51"/>
  <c r="F51"/>
  <c r="HV50"/>
  <c r="HO50"/>
  <c r="HH50"/>
  <c r="HA50"/>
  <c r="GT50"/>
  <c r="GM50"/>
  <c r="GF50"/>
  <c r="FY50"/>
  <c r="FR50"/>
  <c r="FK50"/>
  <c r="FD50"/>
  <c r="EW50"/>
  <c r="EP50"/>
  <c r="EI50"/>
  <c r="EB50"/>
  <c r="DU50"/>
  <c r="DN50"/>
  <c r="DG50"/>
  <c r="CZ50"/>
  <c r="CS50"/>
  <c r="CL50"/>
  <c r="CE50"/>
  <c r="BX50"/>
  <c r="BQ50"/>
  <c r="BJ50"/>
  <c r="BC50"/>
  <c r="AV50"/>
  <c r="AO50"/>
  <c r="AH50"/>
  <c r="AA50"/>
  <c r="T50"/>
  <c r="M50"/>
  <c r="F50"/>
  <c r="HV49"/>
  <c r="HO49"/>
  <c r="HH49"/>
  <c r="HA49"/>
  <c r="GT49"/>
  <c r="GM49"/>
  <c r="GF49"/>
  <c r="FY49"/>
  <c r="FR49"/>
  <c r="FK49"/>
  <c r="FD49"/>
  <c r="EW49"/>
  <c r="EP49"/>
  <c r="EI49"/>
  <c r="EB49"/>
  <c r="DU49"/>
  <c r="DN49"/>
  <c r="DG49"/>
  <c r="CZ49"/>
  <c r="CS49"/>
  <c r="CL49"/>
  <c r="CE49"/>
  <c r="BX49"/>
  <c r="BQ49"/>
  <c r="BJ49"/>
  <c r="BC49"/>
  <c r="AV49"/>
  <c r="AO49"/>
  <c r="AH49"/>
  <c r="AA49"/>
  <c r="T49"/>
  <c r="M49"/>
  <c r="F49"/>
  <c r="HV48"/>
  <c r="HO48"/>
  <c r="HH48"/>
  <c r="HA48"/>
  <c r="GT48"/>
  <c r="GM48"/>
  <c r="GF48"/>
  <c r="FY48"/>
  <c r="FR48"/>
  <c r="FK48"/>
  <c r="FD48"/>
  <c r="EW48"/>
  <c r="EP48"/>
  <c r="EI48"/>
  <c r="EB48"/>
  <c r="DU48"/>
  <c r="DN48"/>
  <c r="DG48"/>
  <c r="CZ48"/>
  <c r="CS48"/>
  <c r="CL48"/>
  <c r="CE48"/>
  <c r="BX48"/>
  <c r="BQ48"/>
  <c r="BJ48"/>
  <c r="BC48"/>
  <c r="AV48"/>
  <c r="AO48"/>
  <c r="AH48"/>
  <c r="AA48"/>
  <c r="T48"/>
  <c r="M48"/>
  <c r="F48"/>
  <c r="HV47"/>
  <c r="HO47"/>
  <c r="HH47"/>
  <c r="HA47"/>
  <c r="GT47"/>
  <c r="GM47"/>
  <c r="GF47"/>
  <c r="FY47"/>
  <c r="FR47"/>
  <c r="FK47"/>
  <c r="FD47"/>
  <c r="EW47"/>
  <c r="EP47"/>
  <c r="EI47"/>
  <c r="EB47"/>
  <c r="DU47"/>
  <c r="DN47"/>
  <c r="DG47"/>
  <c r="CZ47"/>
  <c r="CS47"/>
  <c r="CL47"/>
  <c r="CE47"/>
  <c r="BX47"/>
  <c r="BQ47"/>
  <c r="BJ47"/>
  <c r="BC47"/>
  <c r="AV47"/>
  <c r="AO47"/>
  <c r="AH47"/>
  <c r="AA47"/>
  <c r="T47"/>
  <c r="M47"/>
  <c r="F47"/>
  <c r="HV46"/>
  <c r="HO46"/>
  <c r="HH46"/>
  <c r="HA46"/>
  <c r="GT46"/>
  <c r="GM46"/>
  <c r="GF46"/>
  <c r="FY46"/>
  <c r="FR46"/>
  <c r="FK46"/>
  <c r="FD46"/>
  <c r="EW46"/>
  <c r="EP46"/>
  <c r="EI46"/>
  <c r="EB46"/>
  <c r="DU46"/>
  <c r="DN46"/>
  <c r="DG46"/>
  <c r="CZ46"/>
  <c r="CS46"/>
  <c r="CL46"/>
  <c r="CE46"/>
  <c r="BX46"/>
  <c r="BQ46"/>
  <c r="BJ46"/>
  <c r="BC46"/>
  <c r="AV46"/>
  <c r="AO46"/>
  <c r="AH46"/>
  <c r="AA46"/>
  <c r="T46"/>
  <c r="M46"/>
  <c r="F46"/>
  <c r="HV45"/>
  <c r="HO45"/>
  <c r="HH45"/>
  <c r="HA45"/>
  <c r="GT45"/>
  <c r="GM45"/>
  <c r="GF45"/>
  <c r="FY45"/>
  <c r="FR45"/>
  <c r="FK45"/>
  <c r="FD45"/>
  <c r="EW45"/>
  <c r="EP45"/>
  <c r="EI45"/>
  <c r="EB45"/>
  <c r="DU45"/>
  <c r="DN45"/>
  <c r="DG45"/>
  <c r="CZ45"/>
  <c r="CS45"/>
  <c r="CL45"/>
  <c r="CE45"/>
  <c r="BX45"/>
  <c r="BQ45"/>
  <c r="BJ45"/>
  <c r="BC45"/>
  <c r="AV45"/>
  <c r="AO45"/>
  <c r="AH45"/>
  <c r="AA45"/>
  <c r="T45"/>
  <c r="M45"/>
  <c r="F45"/>
  <c r="HV44"/>
  <c r="HO44"/>
  <c r="HH44"/>
  <c r="HA44"/>
  <c r="GT44"/>
  <c r="GM44"/>
  <c r="GF44"/>
  <c r="FY44"/>
  <c r="FR44"/>
  <c r="FK44"/>
  <c r="FD44"/>
  <c r="EW44"/>
  <c r="EP44"/>
  <c r="EI44"/>
  <c r="EB44"/>
  <c r="DU44"/>
  <c r="DN44"/>
  <c r="DG44"/>
  <c r="CZ44"/>
  <c r="CS44"/>
  <c r="CL44"/>
  <c r="CE44"/>
  <c r="BX44"/>
  <c r="BQ44"/>
  <c r="BJ44"/>
  <c r="BC44"/>
  <c r="AV44"/>
  <c r="AO44"/>
  <c r="AH44"/>
  <c r="AA44"/>
  <c r="T44"/>
  <c r="M44"/>
  <c r="F44"/>
  <c r="HV43"/>
  <c r="HO43"/>
  <c r="HH43"/>
  <c r="HA43"/>
  <c r="GT43"/>
  <c r="GM43"/>
  <c r="GF43"/>
  <c r="FY43"/>
  <c r="FR43"/>
  <c r="FK43"/>
  <c r="FD43"/>
  <c r="EW43"/>
  <c r="EP43"/>
  <c r="EI43"/>
  <c r="EB43"/>
  <c r="DU43"/>
  <c r="DN43"/>
  <c r="DG43"/>
  <c r="CZ43"/>
  <c r="CS43"/>
  <c r="CL43"/>
  <c r="CE43"/>
  <c r="BX43"/>
  <c r="BQ43"/>
  <c r="BJ43"/>
  <c r="BC43"/>
  <c r="AV43"/>
  <c r="AO43"/>
  <c r="AH43"/>
  <c r="AA43"/>
  <c r="T43"/>
  <c r="M43"/>
  <c r="F43"/>
  <c r="HV42"/>
  <c r="HO42"/>
  <c r="HH42"/>
  <c r="HA42"/>
  <c r="GT42"/>
  <c r="GM42"/>
  <c r="GF42"/>
  <c r="FY42"/>
  <c r="FR42"/>
  <c r="FK42"/>
  <c r="FD42"/>
  <c r="EW42"/>
  <c r="EP42"/>
  <c r="EI42"/>
  <c r="EB42"/>
  <c r="DU42"/>
  <c r="DN42"/>
  <c r="DG42"/>
  <c r="CZ42"/>
  <c r="CS42"/>
  <c r="CL42"/>
  <c r="CE42"/>
  <c r="BX42"/>
  <c r="BQ42"/>
  <c r="BJ42"/>
  <c r="BC42"/>
  <c r="AV42"/>
  <c r="AO42"/>
  <c r="AH42"/>
  <c r="AA42"/>
  <c r="T42"/>
  <c r="M42"/>
  <c r="F42"/>
  <c r="HV41"/>
  <c r="HO41"/>
  <c r="HH41"/>
  <c r="HA41"/>
  <c r="GT41"/>
  <c r="GM41"/>
  <c r="GF41"/>
  <c r="FY41"/>
  <c r="FR41"/>
  <c r="FK41"/>
  <c r="FD41"/>
  <c r="EW41"/>
  <c r="EP41"/>
  <c r="EI41"/>
  <c r="EB41"/>
  <c r="DU41"/>
  <c r="DN41"/>
  <c r="DG41"/>
  <c r="CZ41"/>
  <c r="CS41"/>
  <c r="CL41"/>
  <c r="CE41"/>
  <c r="BX41"/>
  <c r="BQ41"/>
  <c r="BJ41"/>
  <c r="BC41"/>
  <c r="AV41"/>
  <c r="AO41"/>
  <c r="AH41"/>
  <c r="AA41"/>
  <c r="T41"/>
  <c r="M41"/>
  <c r="F41"/>
  <c r="HV40"/>
  <c r="HO40"/>
  <c r="HH40"/>
  <c r="HA40"/>
  <c r="GT40"/>
  <c r="GM40"/>
  <c r="GF40"/>
  <c r="FY40"/>
  <c r="FR40"/>
  <c r="FK40"/>
  <c r="FD40"/>
  <c r="EW40"/>
  <c r="EP40"/>
  <c r="EI40"/>
  <c r="EB40"/>
  <c r="DU40"/>
  <c r="DN40"/>
  <c r="DG40"/>
  <c r="CZ40"/>
  <c r="CS40"/>
  <c r="CL40"/>
  <c r="CE40"/>
  <c r="BX40"/>
  <c r="BQ40"/>
  <c r="BJ40"/>
  <c r="BC40"/>
  <c r="AV40"/>
  <c r="AO40"/>
  <c r="AH40"/>
  <c r="AA40"/>
  <c r="T40"/>
  <c r="M40"/>
  <c r="F40"/>
  <c r="HV39"/>
  <c r="HO39"/>
  <c r="HH39"/>
  <c r="HA39"/>
  <c r="GT39"/>
  <c r="GM39"/>
  <c r="GF39"/>
  <c r="FY39"/>
  <c r="FR39"/>
  <c r="FK39"/>
  <c r="FD39"/>
  <c r="EW39"/>
  <c r="EP39"/>
  <c r="EI39"/>
  <c r="EB39"/>
  <c r="DU39"/>
  <c r="DN39"/>
  <c r="DG39"/>
  <c r="CZ39"/>
  <c r="CS39"/>
  <c r="CL39"/>
  <c r="CE39"/>
  <c r="BX39"/>
  <c r="BQ39"/>
  <c r="BJ39"/>
  <c r="BC39"/>
  <c r="AV39"/>
  <c r="AO39"/>
  <c r="AH39"/>
  <c r="AA39"/>
  <c r="T39"/>
  <c r="M39"/>
  <c r="F39"/>
  <c r="HV38"/>
  <c r="HO38"/>
  <c r="HH38"/>
  <c r="HA38"/>
  <c r="GT38"/>
  <c r="GM38"/>
  <c r="GF38"/>
  <c r="FY38"/>
  <c r="FR38"/>
  <c r="FK38"/>
  <c r="FD38"/>
  <c r="EW38"/>
  <c r="EP38"/>
  <c r="EI38"/>
  <c r="EB38"/>
  <c r="DU38"/>
  <c r="DN38"/>
  <c r="DG38"/>
  <c r="CZ38"/>
  <c r="CS38"/>
  <c r="CL38"/>
  <c r="CE38"/>
  <c r="BX38"/>
  <c r="BQ38"/>
  <c r="BJ38"/>
  <c r="BC38"/>
  <c r="AV38"/>
  <c r="AO38"/>
  <c r="AH38"/>
  <c r="AA38"/>
  <c r="T38"/>
  <c r="M38"/>
  <c r="F38"/>
  <c r="HV37"/>
  <c r="HV103" s="1"/>
  <c r="HV104" s="1"/>
  <c r="HO37"/>
  <c r="HO103" s="1"/>
  <c r="HO104" s="1"/>
  <c r="HH37"/>
  <c r="HH103" s="1"/>
  <c r="HH104" s="1"/>
  <c r="HA37"/>
  <c r="HA103" s="1"/>
  <c r="HA104" s="1"/>
  <c r="GT37"/>
  <c r="GT103" s="1"/>
  <c r="GT104" s="1"/>
  <c r="GM37"/>
  <c r="GM103" s="1"/>
  <c r="GM104" s="1"/>
  <c r="GF37"/>
  <c r="GF103" s="1"/>
  <c r="GF104" s="1"/>
  <c r="FY37"/>
  <c r="FY103" s="1"/>
  <c r="FY104" s="1"/>
  <c r="FR37"/>
  <c r="FR103" s="1"/>
  <c r="FR104" s="1"/>
  <c r="FK37"/>
  <c r="FK103" s="1"/>
  <c r="FK104" s="1"/>
  <c r="FD37"/>
  <c r="FD103" s="1"/>
  <c r="FD104" s="1"/>
  <c r="EW37"/>
  <c r="EW103" s="1"/>
  <c r="EW104" s="1"/>
  <c r="EP37"/>
  <c r="EP103" s="1"/>
  <c r="EP104" s="1"/>
  <c r="EI37"/>
  <c r="EI103" s="1"/>
  <c r="EI104" s="1"/>
  <c r="EB37"/>
  <c r="EB103" s="1"/>
  <c r="EB104" s="1"/>
  <c r="DU37"/>
  <c r="DU103" s="1"/>
  <c r="DU104" s="1"/>
  <c r="DN37"/>
  <c r="DN103" s="1"/>
  <c r="DN104" s="1"/>
  <c r="DG37"/>
  <c r="DG103" s="1"/>
  <c r="DG104" s="1"/>
  <c r="CZ37"/>
  <c r="CZ103" s="1"/>
  <c r="CZ104" s="1"/>
  <c r="CS37"/>
  <c r="CS103" s="1"/>
  <c r="CS104" s="1"/>
  <c r="CL37"/>
  <c r="CL103" s="1"/>
  <c r="CL104" s="1"/>
  <c r="CE37"/>
  <c r="CE103" s="1"/>
  <c r="CE104" s="1"/>
  <c r="BX37"/>
  <c r="BX103" s="1"/>
  <c r="BX104" s="1"/>
  <c r="BQ37"/>
  <c r="BQ103" s="1"/>
  <c r="BQ104" s="1"/>
  <c r="BJ37"/>
  <c r="BJ103" s="1"/>
  <c r="BJ104" s="1"/>
  <c r="BC37"/>
  <c r="BC103" s="1"/>
  <c r="BC104" s="1"/>
  <c r="AV37"/>
  <c r="AV103" s="1"/>
  <c r="AV104" s="1"/>
  <c r="AO37"/>
  <c r="AO103" s="1"/>
  <c r="AO104" s="1"/>
  <c r="AH37"/>
  <c r="AH103" s="1"/>
  <c r="AH104" s="1"/>
  <c r="AA37"/>
  <c r="AA103" s="1"/>
  <c r="AA104" s="1"/>
  <c r="T37"/>
  <c r="T103" s="1"/>
  <c r="T104" s="1"/>
  <c r="M37"/>
  <c r="M103" s="1"/>
  <c r="M104" s="1"/>
  <c r="F37"/>
  <c r="HV36"/>
  <c r="HO36"/>
  <c r="HH36"/>
  <c r="HA36"/>
  <c r="GT36"/>
  <c r="GM36"/>
  <c r="GF36"/>
  <c r="FY36"/>
  <c r="FR36"/>
  <c r="FK36"/>
  <c r="FD36"/>
  <c r="EW36"/>
  <c r="EP36"/>
  <c r="EI36"/>
  <c r="EB36"/>
  <c r="DU36"/>
  <c r="DN36"/>
  <c r="DG36"/>
  <c r="CZ36"/>
  <c r="CS36"/>
  <c r="CL36"/>
  <c r="CE36"/>
  <c r="BX36"/>
  <c r="BQ36"/>
  <c r="BJ36"/>
  <c r="BC36"/>
  <c r="AV36"/>
  <c r="AO36"/>
  <c r="AH36"/>
  <c r="AA36"/>
  <c r="T36"/>
  <c r="M36"/>
  <c r="F36"/>
  <c r="HV35"/>
  <c r="HO35"/>
  <c r="HH35"/>
  <c r="HA35"/>
  <c r="GT35"/>
  <c r="GM35"/>
  <c r="GF35"/>
  <c r="FY35"/>
  <c r="FR35"/>
  <c r="FK35"/>
  <c r="FD35"/>
  <c r="EW35"/>
  <c r="EP35"/>
  <c r="EI35"/>
  <c r="EB35"/>
  <c r="DU35"/>
  <c r="DN35"/>
  <c r="DG35"/>
  <c r="CZ35"/>
  <c r="CS35"/>
  <c r="CL35"/>
  <c r="CE35"/>
  <c r="BX35"/>
  <c r="BQ35"/>
  <c r="BJ35"/>
  <c r="BC35"/>
  <c r="AV35"/>
  <c r="AO35"/>
  <c r="AH35"/>
  <c r="AA35"/>
  <c r="T35"/>
  <c r="M35"/>
  <c r="F35"/>
  <c r="HV34"/>
  <c r="HO34"/>
  <c r="HH34"/>
  <c r="HA34"/>
  <c r="GT34"/>
  <c r="GM34"/>
  <c r="GF34"/>
  <c r="FY34"/>
  <c r="FR34"/>
  <c r="FK34"/>
  <c r="FD34"/>
  <c r="EW34"/>
  <c r="EP34"/>
  <c r="EI34"/>
  <c r="EB34"/>
  <c r="DU34"/>
  <c r="DN34"/>
  <c r="DG34"/>
  <c r="CZ34"/>
  <c r="CS34"/>
  <c r="CL34"/>
  <c r="CE34"/>
  <c r="BX34"/>
  <c r="BQ34"/>
  <c r="BJ34"/>
  <c r="BC34"/>
  <c r="AV34"/>
  <c r="AO34"/>
  <c r="AH34"/>
  <c r="AA34"/>
  <c r="T34"/>
  <c r="M34"/>
  <c r="F34"/>
  <c r="HV33"/>
  <c r="HO33"/>
  <c r="HH33"/>
  <c r="HA33"/>
  <c r="GT33"/>
  <c r="GM33"/>
  <c r="GF33"/>
  <c r="FY33"/>
  <c r="FR33"/>
  <c r="FK33"/>
  <c r="FD33"/>
  <c r="EW33"/>
  <c r="EP33"/>
  <c r="EI33"/>
  <c r="EB33"/>
  <c r="DU33"/>
  <c r="DN33"/>
  <c r="DG33"/>
  <c r="CZ33"/>
  <c r="CS33"/>
  <c r="CL33"/>
  <c r="CE33"/>
  <c r="BX33"/>
  <c r="BQ33"/>
  <c r="BJ33"/>
  <c r="BC33"/>
  <c r="AV33"/>
  <c r="AO33"/>
  <c r="AH33"/>
  <c r="AA33"/>
  <c r="T33"/>
  <c r="M33"/>
  <c r="F33"/>
  <c r="HV32"/>
  <c r="HO32"/>
  <c r="HH32"/>
  <c r="HA32"/>
  <c r="GT32"/>
  <c r="GM32"/>
  <c r="GF32"/>
  <c r="FY32"/>
  <c r="FR32"/>
  <c r="FK32"/>
  <c r="FD32"/>
  <c r="EW32"/>
  <c r="EP32"/>
  <c r="EI32"/>
  <c r="EB32"/>
  <c r="DU32"/>
  <c r="DN32"/>
  <c r="DG32"/>
  <c r="CZ32"/>
  <c r="CS32"/>
  <c r="CL32"/>
  <c r="CE32"/>
  <c r="BX32"/>
  <c r="BQ32"/>
  <c r="BJ32"/>
  <c r="BC32"/>
  <c r="AV32"/>
  <c r="AO32"/>
  <c r="AH32"/>
  <c r="AA32"/>
  <c r="T32"/>
  <c r="M32"/>
  <c r="F32"/>
  <c r="HV31"/>
  <c r="HO31"/>
  <c r="HH31"/>
  <c r="HA31"/>
  <c r="GT31"/>
  <c r="GM31"/>
  <c r="GF31"/>
  <c r="FY31"/>
  <c r="FR31"/>
  <c r="FK31"/>
  <c r="FD31"/>
  <c r="EW31"/>
  <c r="EP31"/>
  <c r="EI31"/>
  <c r="EB31"/>
  <c r="DU31"/>
  <c r="DN31"/>
  <c r="DG31"/>
  <c r="CZ31"/>
  <c r="CS31"/>
  <c r="CL31"/>
  <c r="CE31"/>
  <c r="BX31"/>
  <c r="BQ31"/>
  <c r="BJ31"/>
  <c r="BC31"/>
  <c r="AV31"/>
  <c r="AO31"/>
  <c r="AH31"/>
  <c r="AA31"/>
  <c r="T31"/>
  <c r="M31"/>
  <c r="F31"/>
  <c r="HV30"/>
  <c r="HO30"/>
  <c r="HH30"/>
  <c r="HA30"/>
  <c r="GT30"/>
  <c r="GM30"/>
  <c r="GF30"/>
  <c r="FY30"/>
  <c r="FR30"/>
  <c r="FK30"/>
  <c r="FD30"/>
  <c r="EW30"/>
  <c r="EP30"/>
  <c r="EI30"/>
  <c r="EB30"/>
  <c r="DU30"/>
  <c r="DN30"/>
  <c r="DG30"/>
  <c r="CZ30"/>
  <c r="CS30"/>
  <c r="CL30"/>
  <c r="CE30"/>
  <c r="BX30"/>
  <c r="BQ30"/>
  <c r="BJ30"/>
  <c r="BC30"/>
  <c r="AV30"/>
  <c r="AO30"/>
  <c r="AH30"/>
  <c r="AA30"/>
  <c r="T30"/>
  <c r="M30"/>
  <c r="F30"/>
  <c r="HV29"/>
  <c r="HO29"/>
  <c r="HH29"/>
  <c r="HA29"/>
  <c r="GT29"/>
  <c r="GM29"/>
  <c r="GF29"/>
  <c r="FY29"/>
  <c r="FR29"/>
  <c r="FK29"/>
  <c r="FD29"/>
  <c r="EW29"/>
  <c r="EP29"/>
  <c r="EI29"/>
  <c r="EB29"/>
  <c r="DU29"/>
  <c r="DN29"/>
  <c r="DG29"/>
  <c r="CZ29"/>
  <c r="CS29"/>
  <c r="CL29"/>
  <c r="CE29"/>
  <c r="BX29"/>
  <c r="BQ29"/>
  <c r="BJ29"/>
  <c r="BC29"/>
  <c r="AV29"/>
  <c r="AO29"/>
  <c r="AH29"/>
  <c r="AA29"/>
  <c r="T29"/>
  <c r="M29"/>
  <c r="F29"/>
  <c r="HV28"/>
  <c r="HO28"/>
  <c r="HH28"/>
  <c r="HA28"/>
  <c r="GT28"/>
  <c r="GM28"/>
  <c r="GF28"/>
  <c r="FY28"/>
  <c r="FR28"/>
  <c r="FK28"/>
  <c r="FD28"/>
  <c r="EW28"/>
  <c r="EP28"/>
  <c r="EI28"/>
  <c r="EB28"/>
  <c r="DU28"/>
  <c r="DN28"/>
  <c r="DG28"/>
  <c r="CZ28"/>
  <c r="CS28"/>
  <c r="CL28"/>
  <c r="CE28"/>
  <c r="BX28"/>
  <c r="BQ28"/>
  <c r="BJ28"/>
  <c r="BC28"/>
  <c r="AV28"/>
  <c r="AO28"/>
  <c r="AH28"/>
  <c r="AA28"/>
  <c r="T28"/>
  <c r="M28"/>
  <c r="F28"/>
  <c r="HV27"/>
  <c r="HO27"/>
  <c r="HH27"/>
  <c r="HA27"/>
  <c r="GT27"/>
  <c r="GM27"/>
  <c r="GF27"/>
  <c r="FY27"/>
  <c r="FR27"/>
  <c r="FK27"/>
  <c r="FD27"/>
  <c r="EW27"/>
  <c r="EP27"/>
  <c r="EI27"/>
  <c r="EB27"/>
  <c r="DU27"/>
  <c r="DN27"/>
  <c r="DG27"/>
  <c r="CZ27"/>
  <c r="CS27"/>
  <c r="CL27"/>
  <c r="CE27"/>
  <c r="BX27"/>
  <c r="BQ27"/>
  <c r="BJ27"/>
  <c r="BC27"/>
  <c r="AV27"/>
  <c r="AO27"/>
  <c r="AH27"/>
  <c r="AA27"/>
  <c r="T27"/>
  <c r="M27"/>
  <c r="F27"/>
  <c r="HV26"/>
  <c r="HO26"/>
  <c r="HH26"/>
  <c r="HA26"/>
  <c r="GT26"/>
  <c r="GM26"/>
  <c r="GF26"/>
  <c r="FY26"/>
  <c r="FR26"/>
  <c r="FK26"/>
  <c r="FD26"/>
  <c r="EW26"/>
  <c r="EP26"/>
  <c r="EI26"/>
  <c r="EB26"/>
  <c r="DU26"/>
  <c r="DN26"/>
  <c r="DG26"/>
  <c r="CZ26"/>
  <c r="CS26"/>
  <c r="CL26"/>
  <c r="CE26"/>
  <c r="BX26"/>
  <c r="BQ26"/>
  <c r="BJ26"/>
  <c r="BC26"/>
  <c r="AV26"/>
  <c r="AO26"/>
  <c r="AH26"/>
  <c r="AA26"/>
  <c r="T26"/>
  <c r="M26"/>
  <c r="F26"/>
  <c r="HV25"/>
  <c r="HO25"/>
  <c r="HH25"/>
  <c r="HA25"/>
  <c r="GT25"/>
  <c r="GM25"/>
  <c r="GF25"/>
  <c r="FY25"/>
  <c r="FR25"/>
  <c r="FK25"/>
  <c r="FD25"/>
  <c r="EW25"/>
  <c r="EP25"/>
  <c r="EI25"/>
  <c r="EB25"/>
  <c r="DU25"/>
  <c r="DN25"/>
  <c r="DG25"/>
  <c r="CZ25"/>
  <c r="CS25"/>
  <c r="CL25"/>
  <c r="CE25"/>
  <c r="BX25"/>
  <c r="BQ25"/>
  <c r="BJ25"/>
  <c r="BC25"/>
  <c r="AV25"/>
  <c r="AO25"/>
  <c r="AH25"/>
  <c r="AA25"/>
  <c r="T25"/>
  <c r="M25"/>
  <c r="F25"/>
  <c r="HV24"/>
  <c r="HO24"/>
  <c r="HH24"/>
  <c r="HA24"/>
  <c r="GT24"/>
  <c r="GM24"/>
  <c r="GF24"/>
  <c r="FY24"/>
  <c r="FR24"/>
  <c r="FK24"/>
  <c r="FD24"/>
  <c r="EW24"/>
  <c r="EP24"/>
  <c r="EI24"/>
  <c r="EB24"/>
  <c r="DU24"/>
  <c r="DN24"/>
  <c r="DG24"/>
  <c r="CZ24"/>
  <c r="CS24"/>
  <c r="CL24"/>
  <c r="CE24"/>
  <c r="BX24"/>
  <c r="BQ24"/>
  <c r="BJ24"/>
  <c r="BC24"/>
  <c r="AV24"/>
  <c r="AO24"/>
  <c r="AH24"/>
  <c r="AA24"/>
  <c r="T24"/>
  <c r="M24"/>
  <c r="F24"/>
  <c r="HV23"/>
  <c r="HO23"/>
  <c r="HH23"/>
  <c r="HA23"/>
  <c r="GT23"/>
  <c r="GM23"/>
  <c r="GF23"/>
  <c r="FY23"/>
  <c r="FR23"/>
  <c r="FK23"/>
  <c r="FD23"/>
  <c r="EW23"/>
  <c r="EP23"/>
  <c r="EI23"/>
  <c r="EB23"/>
  <c r="DU23"/>
  <c r="DN23"/>
  <c r="DG23"/>
  <c r="CZ23"/>
  <c r="CS23"/>
  <c r="CL23"/>
  <c r="CE23"/>
  <c r="BX23"/>
  <c r="BQ23"/>
  <c r="BJ23"/>
  <c r="BC23"/>
  <c r="AV23"/>
  <c r="AO23"/>
  <c r="AH23"/>
  <c r="AA23"/>
  <c r="T23"/>
  <c r="M23"/>
  <c r="F23"/>
  <c r="HV22"/>
  <c r="HO22"/>
  <c r="HH22"/>
  <c r="HA22"/>
  <c r="GT22"/>
  <c r="GM22"/>
  <c r="GF22"/>
  <c r="FY22"/>
  <c r="FR22"/>
  <c r="FK22"/>
  <c r="FD22"/>
  <c r="EW22"/>
  <c r="EP22"/>
  <c r="EI22"/>
  <c r="EB22"/>
  <c r="DU22"/>
  <c r="DN22"/>
  <c r="DG22"/>
  <c r="CZ22"/>
  <c r="CS22"/>
  <c r="CL22"/>
  <c r="CE22"/>
  <c r="BX22"/>
  <c r="BQ22"/>
  <c r="BJ22"/>
  <c r="BC22"/>
  <c r="AV22"/>
  <c r="AO22"/>
  <c r="AH22"/>
  <c r="AA22"/>
  <c r="T22"/>
  <c r="M22"/>
  <c r="F22"/>
  <c r="HV21"/>
  <c r="HO21"/>
  <c r="HH21"/>
  <c r="HA21"/>
  <c r="GT21"/>
  <c r="GM21"/>
  <c r="GF21"/>
  <c r="FY21"/>
  <c r="FR21"/>
  <c r="FK21"/>
  <c r="FD21"/>
  <c r="EW21"/>
  <c r="EP21"/>
  <c r="EI21"/>
  <c r="EB21"/>
  <c r="DU21"/>
  <c r="DN21"/>
  <c r="DG21"/>
  <c r="CZ21"/>
  <c r="CS21"/>
  <c r="CL21"/>
  <c r="CE21"/>
  <c r="BX21"/>
  <c r="BQ21"/>
  <c r="BJ21"/>
  <c r="BC21"/>
  <c r="AV21"/>
  <c r="AO21"/>
  <c r="AH21"/>
  <c r="AA21"/>
  <c r="T21"/>
  <c r="M21"/>
  <c r="F21"/>
  <c r="HV20"/>
  <c r="HO20"/>
  <c r="HH20"/>
  <c r="HA20"/>
  <c r="GT20"/>
  <c r="GM20"/>
  <c r="GF20"/>
  <c r="FY20"/>
  <c r="FR20"/>
  <c r="FK20"/>
  <c r="FD20"/>
  <c r="EW20"/>
  <c r="EP20"/>
  <c r="EI20"/>
  <c r="EB20"/>
  <c r="DU20"/>
  <c r="DN20"/>
  <c r="DG20"/>
  <c r="CZ20"/>
  <c r="CS20"/>
  <c r="CL20"/>
  <c r="CE20"/>
  <c r="BX20"/>
  <c r="BQ20"/>
  <c r="BJ20"/>
  <c r="BC20"/>
  <c r="AV20"/>
  <c r="AO20"/>
  <c r="AH20"/>
  <c r="AA20"/>
  <c r="T20"/>
  <c r="M20"/>
  <c r="F20"/>
  <c r="HV19"/>
  <c r="HO19"/>
  <c r="HH19"/>
  <c r="HA19"/>
  <c r="GT19"/>
  <c r="GM19"/>
  <c r="GF19"/>
  <c r="FY19"/>
  <c r="FR19"/>
  <c r="FK19"/>
  <c r="FD19"/>
  <c r="EW19"/>
  <c r="EP19"/>
  <c r="EI19"/>
  <c r="EB19"/>
  <c r="DU19"/>
  <c r="DN19"/>
  <c r="DG19"/>
  <c r="CZ19"/>
  <c r="CS19"/>
  <c r="CL19"/>
  <c r="CE19"/>
  <c r="BX19"/>
  <c r="BQ19"/>
  <c r="BJ19"/>
  <c r="BC19"/>
  <c r="AV19"/>
  <c r="AO19"/>
  <c r="AH19"/>
  <c r="AA19"/>
  <c r="T19"/>
  <c r="M19"/>
  <c r="F19"/>
  <c r="HV18"/>
  <c r="HO18"/>
  <c r="HH18"/>
  <c r="HA18"/>
  <c r="GT18"/>
  <c r="GM18"/>
  <c r="GF18"/>
  <c r="FY18"/>
  <c r="FR18"/>
  <c r="FK18"/>
  <c r="FD18"/>
  <c r="EW18"/>
  <c r="EP18"/>
  <c r="EI18"/>
  <c r="EB18"/>
  <c r="DU18"/>
  <c r="DN18"/>
  <c r="DG18"/>
  <c r="CZ18"/>
  <c r="CS18"/>
  <c r="CL18"/>
  <c r="CE18"/>
  <c r="BX18"/>
  <c r="BQ18"/>
  <c r="BJ18"/>
  <c r="BC18"/>
  <c r="AV18"/>
  <c r="AO18"/>
  <c r="AH18"/>
  <c r="AA18"/>
  <c r="T18"/>
  <c r="M18"/>
  <c r="F18"/>
  <c r="HV17"/>
  <c r="HO17"/>
  <c r="HH17"/>
  <c r="HA17"/>
  <c r="GT17"/>
  <c r="GM17"/>
  <c r="GF17"/>
  <c r="FY17"/>
  <c r="FR17"/>
  <c r="FK17"/>
  <c r="FD17"/>
  <c r="EW17"/>
  <c r="EP17"/>
  <c r="EI17"/>
  <c r="EB17"/>
  <c r="DU17"/>
  <c r="DN17"/>
  <c r="DG17"/>
  <c r="CZ17"/>
  <c r="CS17"/>
  <c r="CL17"/>
  <c r="CE17"/>
  <c r="BX17"/>
  <c r="BQ17"/>
  <c r="BJ17"/>
  <c r="BC17"/>
  <c r="AV17"/>
  <c r="AO17"/>
  <c r="AH17"/>
  <c r="AA17"/>
  <c r="T17"/>
  <c r="M17"/>
  <c r="F17"/>
  <c r="HV16"/>
  <c r="HO16"/>
  <c r="HH16"/>
  <c r="HA16"/>
  <c r="GT16"/>
  <c r="GM16"/>
  <c r="GF16"/>
  <c r="FY16"/>
  <c r="FR16"/>
  <c r="FK16"/>
  <c r="FD16"/>
  <c r="EW16"/>
  <c r="EP16"/>
  <c r="EI16"/>
  <c r="EB16"/>
  <c r="DU16"/>
  <c r="DN16"/>
  <c r="DG16"/>
  <c r="CZ16"/>
  <c r="CS16"/>
  <c r="CL16"/>
  <c r="CE16"/>
  <c r="BX16"/>
  <c r="BQ16"/>
  <c r="BJ16"/>
  <c r="BC16"/>
  <c r="AV16"/>
  <c r="AO16"/>
  <c r="AH16"/>
  <c r="AA16"/>
  <c r="T16"/>
  <c r="M16"/>
  <c r="F16"/>
  <c r="HV15"/>
  <c r="HO15"/>
  <c r="HH15"/>
  <c r="HA15"/>
  <c r="GT15"/>
  <c r="GM15"/>
  <c r="GF15"/>
  <c r="FY15"/>
  <c r="FR15"/>
  <c r="FK15"/>
  <c r="FD15"/>
  <c r="EW15"/>
  <c r="EP15"/>
  <c r="EI15"/>
  <c r="EB15"/>
  <c r="DU15"/>
  <c r="DN15"/>
  <c r="DG15"/>
  <c r="CZ15"/>
  <c r="CS15"/>
  <c r="CL15"/>
  <c r="CE15"/>
  <c r="BX15"/>
  <c r="BQ15"/>
  <c r="BJ15"/>
  <c r="BC15"/>
  <c r="AV15"/>
  <c r="AO15"/>
  <c r="AH15"/>
  <c r="AA15"/>
  <c r="T15"/>
  <c r="M15"/>
  <c r="F15"/>
  <c r="HV14"/>
  <c r="HO14"/>
  <c r="HH14"/>
  <c r="HA14"/>
  <c r="GT14"/>
  <c r="GM14"/>
  <c r="GF14"/>
  <c r="FY14"/>
  <c r="FR14"/>
  <c r="FK14"/>
  <c r="FD14"/>
  <c r="EW14"/>
  <c r="EP14"/>
  <c r="EI14"/>
  <c r="EB14"/>
  <c r="DU14"/>
  <c r="DN14"/>
  <c r="DG14"/>
  <c r="CZ14"/>
  <c r="CS14"/>
  <c r="CL14"/>
  <c r="CE14"/>
  <c r="BX14"/>
  <c r="BQ14"/>
  <c r="BJ14"/>
  <c r="BC14"/>
  <c r="AV14"/>
  <c r="AO14"/>
  <c r="AH14"/>
  <c r="AA14"/>
  <c r="T14"/>
  <c r="M14"/>
  <c r="F14"/>
  <c r="HV13"/>
  <c r="HO13"/>
  <c r="HH13"/>
  <c r="HA13"/>
  <c r="GT13"/>
  <c r="GM13"/>
  <c r="GF13"/>
  <c r="FY13"/>
  <c r="FR13"/>
  <c r="FK13"/>
  <c r="FD13"/>
  <c r="EW13"/>
  <c r="EP13"/>
  <c r="EI13"/>
  <c r="EB13"/>
  <c r="DU13"/>
  <c r="DN13"/>
  <c r="DG13"/>
  <c r="CZ13"/>
  <c r="CS13"/>
  <c r="CL13"/>
  <c r="CE13"/>
  <c r="BX13"/>
  <c r="BQ13"/>
  <c r="BJ13"/>
  <c r="BC13"/>
  <c r="AV13"/>
  <c r="AO13"/>
  <c r="AH13"/>
  <c r="AA13"/>
  <c r="T13"/>
  <c r="M13"/>
  <c r="F13"/>
  <c r="HV12"/>
  <c r="HO12"/>
  <c r="HH12"/>
  <c r="HA12"/>
  <c r="GT12"/>
  <c r="GM12"/>
  <c r="GF12"/>
  <c r="FY12"/>
  <c r="FR12"/>
  <c r="FK12"/>
  <c r="FD12"/>
  <c r="EW12"/>
  <c r="EP12"/>
  <c r="EI12"/>
  <c r="EB12"/>
  <c r="DU12"/>
  <c r="DN12"/>
  <c r="DG12"/>
  <c r="CZ12"/>
  <c r="CS12"/>
  <c r="CL12"/>
  <c r="CE12"/>
  <c r="BX12"/>
  <c r="BQ12"/>
  <c r="BJ12"/>
  <c r="BC12"/>
  <c r="AV12"/>
  <c r="AO12"/>
  <c r="AH12"/>
  <c r="AA12"/>
  <c r="T12"/>
  <c r="M12"/>
  <c r="F12"/>
  <c r="HV11"/>
  <c r="HO11"/>
  <c r="HH11"/>
  <c r="HA11"/>
  <c r="GT11"/>
  <c r="GM11"/>
  <c r="GF11"/>
  <c r="FY11"/>
  <c r="FR11"/>
  <c r="FK11"/>
  <c r="FD11"/>
  <c r="EW11"/>
  <c r="EP11"/>
  <c r="EI11"/>
  <c r="EB11"/>
  <c r="DU11"/>
  <c r="DN11"/>
  <c r="DG11"/>
  <c r="CZ11"/>
  <c r="CS11"/>
  <c r="CL11"/>
  <c r="CE11"/>
  <c r="BX11"/>
  <c r="BQ11"/>
  <c r="BJ11"/>
  <c r="BC11"/>
  <c r="AV11"/>
  <c r="AO11"/>
  <c r="AH11"/>
  <c r="AA11"/>
  <c r="T11"/>
  <c r="M11"/>
  <c r="F11"/>
  <c r="HV10"/>
  <c r="HO10"/>
  <c r="HH10"/>
  <c r="HA10"/>
  <c r="GT10"/>
  <c r="GM10"/>
  <c r="GF10"/>
  <c r="FY10"/>
  <c r="FR10"/>
  <c r="FK10"/>
  <c r="FD10"/>
  <c r="EW10"/>
  <c r="EP10"/>
  <c r="EI10"/>
  <c r="EB10"/>
  <c r="DU10"/>
  <c r="DN10"/>
  <c r="DG10"/>
  <c r="CZ10"/>
  <c r="CS10"/>
  <c r="CL10"/>
  <c r="CE10"/>
  <c r="BX10"/>
  <c r="BQ10"/>
  <c r="BJ10"/>
  <c r="BC10"/>
  <c r="AV10"/>
  <c r="AO10"/>
  <c r="AH10"/>
  <c r="AA10"/>
  <c r="T10"/>
  <c r="M10"/>
  <c r="F10"/>
  <c r="HV9"/>
  <c r="HO9"/>
  <c r="HH9"/>
  <c r="HA9"/>
  <c r="GT9"/>
  <c r="GM9"/>
  <c r="GF9"/>
  <c r="FY9"/>
  <c r="FR9"/>
  <c r="FK9"/>
  <c r="FD9"/>
  <c r="EW9"/>
  <c r="EP9"/>
  <c r="EI9"/>
  <c r="EB9"/>
  <c r="DU9"/>
  <c r="DN9"/>
  <c r="DG9"/>
  <c r="CZ9"/>
  <c r="CS9"/>
  <c r="CL9"/>
  <c r="CE9"/>
  <c r="BX9"/>
  <c r="BQ9"/>
  <c r="BJ9"/>
  <c r="BC9"/>
  <c r="AV9"/>
  <c r="AO9"/>
  <c r="AH9"/>
  <c r="AA9"/>
  <c r="T9"/>
  <c r="M9"/>
  <c r="F9"/>
  <c r="HV8"/>
  <c r="HO8"/>
  <c r="HH8"/>
  <c r="HA8"/>
  <c r="GT8"/>
  <c r="GM8"/>
  <c r="GF8"/>
  <c r="FY8"/>
  <c r="FR8"/>
  <c r="FK8"/>
  <c r="FD8"/>
  <c r="EW8"/>
  <c r="EP8"/>
  <c r="EI8"/>
  <c r="EB8"/>
  <c r="DU8"/>
  <c r="DN8"/>
  <c r="DG8"/>
  <c r="CZ8"/>
  <c r="CS8"/>
  <c r="CL8"/>
  <c r="CE8"/>
  <c r="BX8"/>
  <c r="BQ8"/>
  <c r="BJ8"/>
  <c r="BC8"/>
  <c r="AV8"/>
  <c r="AO8"/>
  <c r="AH8"/>
  <c r="AA8"/>
  <c r="T8"/>
  <c r="M8"/>
  <c r="F8"/>
  <c r="HV7"/>
  <c r="HO7"/>
  <c r="HH7"/>
  <c r="HA7"/>
  <c r="GT7"/>
  <c r="GM7"/>
  <c r="GF7"/>
  <c r="FY7"/>
  <c r="FR7"/>
  <c r="FK7"/>
  <c r="FD7"/>
  <c r="EW7"/>
  <c r="EP7"/>
  <c r="EI7"/>
  <c r="EB7"/>
  <c r="DU7"/>
  <c r="DN7"/>
  <c r="DG7"/>
  <c r="CZ7"/>
  <c r="CS7"/>
  <c r="CL7"/>
  <c r="CE7"/>
  <c r="BX7"/>
  <c r="BQ7"/>
  <c r="BJ7"/>
  <c r="BC7"/>
  <c r="AV7"/>
  <c r="AO7"/>
  <c r="AH7"/>
  <c r="AA7"/>
  <c r="T7"/>
  <c r="M7"/>
  <c r="F7"/>
  <c r="HO71" i="13"/>
  <c r="HH71"/>
  <c r="HA71"/>
  <c r="GT71"/>
  <c r="GM71"/>
  <c r="GF71"/>
  <c r="FY71"/>
  <c r="FR71"/>
  <c r="FK71"/>
  <c r="FD71"/>
  <c r="EW71"/>
  <c r="EP71"/>
  <c r="EI71"/>
  <c r="EB71"/>
  <c r="DU71"/>
  <c r="DN71"/>
  <c r="DG71"/>
  <c r="CZ71"/>
  <c r="CS71"/>
  <c r="CL71"/>
  <c r="CE71"/>
  <c r="BX71"/>
  <c r="BQ71"/>
  <c r="BJ71"/>
  <c r="BC71"/>
  <c r="AV71"/>
  <c r="AO71"/>
  <c r="AH71"/>
  <c r="AA71"/>
  <c r="T71"/>
  <c r="M71"/>
  <c r="F71"/>
  <c r="WJ71"/>
  <c r="WC71"/>
  <c r="VV71"/>
  <c r="VO71"/>
  <c r="VH71"/>
  <c r="VA71"/>
  <c r="UT71"/>
  <c r="UM71"/>
  <c r="UF71"/>
  <c r="TY71"/>
  <c r="TR71"/>
  <c r="TK71"/>
  <c r="TD71"/>
  <c r="SW71"/>
  <c r="SP71"/>
  <c r="SI71"/>
  <c r="SB71"/>
  <c r="RU71"/>
  <c r="RN71"/>
  <c r="RG71"/>
  <c r="QZ71"/>
  <c r="QS71"/>
  <c r="QL71"/>
  <c r="QE71"/>
  <c r="HN69"/>
  <c r="HN70" s="1"/>
  <c r="HM69"/>
  <c r="HM70" s="1"/>
  <c r="HL69"/>
  <c r="HL70" s="1"/>
  <c r="HG69"/>
  <c r="HG70" s="1"/>
  <c r="HF69"/>
  <c r="HF70" s="1"/>
  <c r="HE69"/>
  <c r="HE70" s="1"/>
  <c r="GZ69"/>
  <c r="GZ70" s="1"/>
  <c r="GY69"/>
  <c r="GY70" s="1"/>
  <c r="GX69"/>
  <c r="GX70" s="1"/>
  <c r="GS69"/>
  <c r="GS70" s="1"/>
  <c r="GR69"/>
  <c r="GR70" s="1"/>
  <c r="GQ69"/>
  <c r="GQ70" s="1"/>
  <c r="GL69"/>
  <c r="GL70" s="1"/>
  <c r="GK69"/>
  <c r="GK70" s="1"/>
  <c r="GJ69"/>
  <c r="GJ70" s="1"/>
  <c r="GE69"/>
  <c r="GE70" s="1"/>
  <c r="GD69"/>
  <c r="GD70" s="1"/>
  <c r="GC69"/>
  <c r="GC70" s="1"/>
  <c r="FX69"/>
  <c r="FX70" s="1"/>
  <c r="FW69"/>
  <c r="FW70" s="1"/>
  <c r="FV69"/>
  <c r="FV70" s="1"/>
  <c r="FQ69"/>
  <c r="FQ70" s="1"/>
  <c r="FP69"/>
  <c r="FP70" s="1"/>
  <c r="FO69"/>
  <c r="FO70" s="1"/>
  <c r="FJ69"/>
  <c r="FJ70" s="1"/>
  <c r="FI69"/>
  <c r="FI70" s="1"/>
  <c r="FH69"/>
  <c r="FH70" s="1"/>
  <c r="FC69"/>
  <c r="FC70" s="1"/>
  <c r="FB69"/>
  <c r="FB70" s="1"/>
  <c r="FA69"/>
  <c r="FA70" s="1"/>
  <c r="EV69"/>
  <c r="EV70" s="1"/>
  <c r="EU69"/>
  <c r="EU70" s="1"/>
  <c r="ET69"/>
  <c r="ET70" s="1"/>
  <c r="EO69"/>
  <c r="EO70" s="1"/>
  <c r="EN69"/>
  <c r="EN70" s="1"/>
  <c r="EM69"/>
  <c r="EM70" s="1"/>
  <c r="EH69"/>
  <c r="EH70" s="1"/>
  <c r="EG69"/>
  <c r="EG70" s="1"/>
  <c r="EF69"/>
  <c r="EF70" s="1"/>
  <c r="EA69"/>
  <c r="EA70" s="1"/>
  <c r="DZ69"/>
  <c r="DZ70" s="1"/>
  <c r="DY69"/>
  <c r="DY70" s="1"/>
  <c r="DT69"/>
  <c r="DT70" s="1"/>
  <c r="DS69"/>
  <c r="DS70" s="1"/>
  <c r="DR69"/>
  <c r="DR70" s="1"/>
  <c r="DM69"/>
  <c r="DM70" s="1"/>
  <c r="DL69"/>
  <c r="DL70" s="1"/>
  <c r="DK69"/>
  <c r="DK70" s="1"/>
  <c r="DF69"/>
  <c r="DF70" s="1"/>
  <c r="DE69"/>
  <c r="DE70" s="1"/>
  <c r="DD69"/>
  <c r="DD70" s="1"/>
  <c r="CY69"/>
  <c r="CY70" s="1"/>
  <c r="CX69"/>
  <c r="CX70" s="1"/>
  <c r="CW69"/>
  <c r="CW70" s="1"/>
  <c r="CR69"/>
  <c r="CR70" s="1"/>
  <c r="CQ69"/>
  <c r="CQ70" s="1"/>
  <c r="CP69"/>
  <c r="CP70" s="1"/>
  <c r="CK69"/>
  <c r="CK70" s="1"/>
  <c r="CJ69"/>
  <c r="CJ70" s="1"/>
  <c r="CI69"/>
  <c r="CI70" s="1"/>
  <c r="CD69"/>
  <c r="CD70" s="1"/>
  <c r="CC69"/>
  <c r="CC70" s="1"/>
  <c r="CB69"/>
  <c r="CB70" s="1"/>
  <c r="BW69"/>
  <c r="BW70" s="1"/>
  <c r="BV69"/>
  <c r="BV70" s="1"/>
  <c r="BU69"/>
  <c r="BU70" s="1"/>
  <c r="BP69"/>
  <c r="BP70" s="1"/>
  <c r="BO69"/>
  <c r="BO70" s="1"/>
  <c r="BN69"/>
  <c r="BN70" s="1"/>
  <c r="BI69"/>
  <c r="BI70" s="1"/>
  <c r="BH69"/>
  <c r="BH70" s="1"/>
  <c r="BG69"/>
  <c r="BG70" s="1"/>
  <c r="BB69"/>
  <c r="BB70" s="1"/>
  <c r="BA69"/>
  <c r="BA70" s="1"/>
  <c r="AZ69"/>
  <c r="AZ70" s="1"/>
  <c r="AU69"/>
  <c r="AU70" s="1"/>
  <c r="AT69"/>
  <c r="AT70" s="1"/>
  <c r="AS69"/>
  <c r="AS70" s="1"/>
  <c r="AN69"/>
  <c r="AN70" s="1"/>
  <c r="AM69"/>
  <c r="AM70" s="1"/>
  <c r="AL69"/>
  <c r="AL70" s="1"/>
  <c r="AG69"/>
  <c r="AG70" s="1"/>
  <c r="AF69"/>
  <c r="AF70" s="1"/>
  <c r="AE69"/>
  <c r="AE70" s="1"/>
  <c r="Z69"/>
  <c r="Z70" s="1"/>
  <c r="Y69"/>
  <c r="Y70" s="1"/>
  <c r="X69"/>
  <c r="X70" s="1"/>
  <c r="S69"/>
  <c r="S70" s="1"/>
  <c r="R69"/>
  <c r="R70" s="1"/>
  <c r="Q69"/>
  <c r="Q70" s="1"/>
  <c r="L69"/>
  <c r="L70" s="1"/>
  <c r="K69"/>
  <c r="K70" s="1"/>
  <c r="J69"/>
  <c r="J70" s="1"/>
  <c r="E69"/>
  <c r="E70" s="1"/>
  <c r="D69"/>
  <c r="D70" s="1"/>
  <c r="C69"/>
  <c r="C70" s="1"/>
  <c r="WI69"/>
  <c r="WI70" s="1"/>
  <c r="WH69"/>
  <c r="WH70" s="1"/>
  <c r="WG69"/>
  <c r="WG70" s="1"/>
  <c r="WB69"/>
  <c r="WB70" s="1"/>
  <c r="WA69"/>
  <c r="WA70" s="1"/>
  <c r="VZ69"/>
  <c r="VZ70" s="1"/>
  <c r="VU69"/>
  <c r="VU70" s="1"/>
  <c r="VT69"/>
  <c r="VT70" s="1"/>
  <c r="VS69"/>
  <c r="VS70" s="1"/>
  <c r="VN69"/>
  <c r="VN70" s="1"/>
  <c r="VM69"/>
  <c r="VM70" s="1"/>
  <c r="VL69"/>
  <c r="VL70" s="1"/>
  <c r="VG69"/>
  <c r="VG70" s="1"/>
  <c r="VF69"/>
  <c r="VF70" s="1"/>
  <c r="VE69"/>
  <c r="VE70" s="1"/>
  <c r="UZ69"/>
  <c r="UZ70" s="1"/>
  <c r="UY69"/>
  <c r="UY70" s="1"/>
  <c r="UX69"/>
  <c r="UX70" s="1"/>
  <c r="US69"/>
  <c r="US70" s="1"/>
  <c r="UR69"/>
  <c r="UR70" s="1"/>
  <c r="UQ69"/>
  <c r="UQ70" s="1"/>
  <c r="UL69"/>
  <c r="UL70" s="1"/>
  <c r="UK69"/>
  <c r="UK70" s="1"/>
  <c r="UJ69"/>
  <c r="UJ70" s="1"/>
  <c r="UE69"/>
  <c r="UE70" s="1"/>
  <c r="UD69"/>
  <c r="UD70" s="1"/>
  <c r="UC69"/>
  <c r="UC70" s="1"/>
  <c r="TX69"/>
  <c r="TX70" s="1"/>
  <c r="TW69"/>
  <c r="TW70" s="1"/>
  <c r="TV69"/>
  <c r="TV70" s="1"/>
  <c r="TQ69"/>
  <c r="TP69"/>
  <c r="TO69"/>
  <c r="TO70" s="1"/>
  <c r="TJ69"/>
  <c r="TJ70" s="1"/>
  <c r="TI69"/>
  <c r="TI70" s="1"/>
  <c r="TH69"/>
  <c r="TH70" s="1"/>
  <c r="TC69"/>
  <c r="TC70" s="1"/>
  <c r="TB69"/>
  <c r="TB70" s="1"/>
  <c r="TA69"/>
  <c r="TA70" s="1"/>
  <c r="SV69"/>
  <c r="SV70" s="1"/>
  <c r="SU69"/>
  <c r="SU70" s="1"/>
  <c r="ST69"/>
  <c r="ST70" s="1"/>
  <c r="SO69"/>
  <c r="SO70" s="1"/>
  <c r="SN69"/>
  <c r="SN70" s="1"/>
  <c r="SM69"/>
  <c r="SM70" s="1"/>
  <c r="SH69"/>
  <c r="SH70" s="1"/>
  <c r="SG69"/>
  <c r="SG70" s="1"/>
  <c r="SF69"/>
  <c r="SF70" s="1"/>
  <c r="SA69"/>
  <c r="SA70" s="1"/>
  <c r="RZ69"/>
  <c r="RZ70" s="1"/>
  <c r="RY69"/>
  <c r="RY70" s="1"/>
  <c r="RT69"/>
  <c r="RT70" s="1"/>
  <c r="RS69"/>
  <c r="RS70" s="1"/>
  <c r="RR69"/>
  <c r="RR70" s="1"/>
  <c r="RM69"/>
  <c r="RM70" s="1"/>
  <c r="RL69"/>
  <c r="RL70" s="1"/>
  <c r="RK69"/>
  <c r="RK70" s="1"/>
  <c r="RF69"/>
  <c r="RF70" s="1"/>
  <c r="RE69"/>
  <c r="RE70" s="1"/>
  <c r="RD69"/>
  <c r="RD70" s="1"/>
  <c r="QY69"/>
  <c r="QY70" s="1"/>
  <c r="QX69"/>
  <c r="QX70" s="1"/>
  <c r="QW69"/>
  <c r="QW70" s="1"/>
  <c r="QR69"/>
  <c r="QR70" s="1"/>
  <c r="QQ69"/>
  <c r="QQ70" s="1"/>
  <c r="QP69"/>
  <c r="QP70" s="1"/>
  <c r="QK69"/>
  <c r="QK70" s="1"/>
  <c r="QJ69"/>
  <c r="QJ70" s="1"/>
  <c r="QI69"/>
  <c r="QI70" s="1"/>
  <c r="QD69"/>
  <c r="QD70" s="1"/>
  <c r="QC69"/>
  <c r="QC70" s="1"/>
  <c r="QB69"/>
  <c r="QB70" s="1"/>
  <c r="HO68"/>
  <c r="HH68"/>
  <c r="HA68"/>
  <c r="GT68"/>
  <c r="GM68"/>
  <c r="GF68"/>
  <c r="FY68"/>
  <c r="FR68"/>
  <c r="FK68"/>
  <c r="FD68"/>
  <c r="EW68"/>
  <c r="EP68"/>
  <c r="EI68"/>
  <c r="EB68"/>
  <c r="DU68"/>
  <c r="DN68"/>
  <c r="DG68"/>
  <c r="CZ68"/>
  <c r="CS68"/>
  <c r="CL68"/>
  <c r="CE68"/>
  <c r="BX68"/>
  <c r="BQ68"/>
  <c r="BJ68"/>
  <c r="BC68"/>
  <c r="AV68"/>
  <c r="AO68"/>
  <c r="AH68"/>
  <c r="AA68"/>
  <c r="T68"/>
  <c r="M68"/>
  <c r="F68"/>
  <c r="WJ68"/>
  <c r="WC68"/>
  <c r="VV68"/>
  <c r="VO68"/>
  <c r="VH68"/>
  <c r="VA68"/>
  <c r="UT68"/>
  <c r="UM68"/>
  <c r="UF68"/>
  <c r="TY68"/>
  <c r="TR68"/>
  <c r="TK68"/>
  <c r="TD68"/>
  <c r="SW68"/>
  <c r="SP68"/>
  <c r="SI68"/>
  <c r="SB68"/>
  <c r="RU68"/>
  <c r="RN68"/>
  <c r="RG68"/>
  <c r="QZ68"/>
  <c r="QS68"/>
  <c r="QL68"/>
  <c r="QE68"/>
  <c r="HO67"/>
  <c r="HH67"/>
  <c r="HA67"/>
  <c r="GT67"/>
  <c r="GM67"/>
  <c r="GF67"/>
  <c r="FY67"/>
  <c r="FR67"/>
  <c r="FK67"/>
  <c r="FD67"/>
  <c r="EW67"/>
  <c r="EP67"/>
  <c r="EI67"/>
  <c r="EB67"/>
  <c r="DU67"/>
  <c r="DN67"/>
  <c r="DG67"/>
  <c r="CZ67"/>
  <c r="CS67"/>
  <c r="CL67"/>
  <c r="CE67"/>
  <c r="BX67"/>
  <c r="BQ67"/>
  <c r="BJ67"/>
  <c r="BC67"/>
  <c r="AV67"/>
  <c r="AO67"/>
  <c r="AH67"/>
  <c r="AA67"/>
  <c r="T67"/>
  <c r="M67"/>
  <c r="F67"/>
  <c r="WJ67"/>
  <c r="WC67"/>
  <c r="VV67"/>
  <c r="VO67"/>
  <c r="VH67"/>
  <c r="VA67"/>
  <c r="UT67"/>
  <c r="UM67"/>
  <c r="UF67"/>
  <c r="TY67"/>
  <c r="TR67"/>
  <c r="TK67"/>
  <c r="TD67"/>
  <c r="SW67"/>
  <c r="SP67"/>
  <c r="SI67"/>
  <c r="SB67"/>
  <c r="RU67"/>
  <c r="RN67"/>
  <c r="RG67"/>
  <c r="QZ67"/>
  <c r="QS67"/>
  <c r="QL67"/>
  <c r="QE67"/>
  <c r="HO66"/>
  <c r="HH66"/>
  <c r="HA66"/>
  <c r="GT66"/>
  <c r="GM66"/>
  <c r="GF66"/>
  <c r="FY66"/>
  <c r="FR66"/>
  <c r="FK66"/>
  <c r="FD66"/>
  <c r="EW66"/>
  <c r="EP66"/>
  <c r="EI66"/>
  <c r="EB66"/>
  <c r="DU66"/>
  <c r="DN66"/>
  <c r="DG66"/>
  <c r="CZ66"/>
  <c r="CS66"/>
  <c r="CL66"/>
  <c r="CE66"/>
  <c r="BX66"/>
  <c r="BQ66"/>
  <c r="BJ66"/>
  <c r="BC66"/>
  <c r="AV66"/>
  <c r="AO66"/>
  <c r="AH66"/>
  <c r="AA66"/>
  <c r="T66"/>
  <c r="M66"/>
  <c r="F66"/>
  <c r="WJ66"/>
  <c r="WC66"/>
  <c r="VV66"/>
  <c r="VO66"/>
  <c r="VH66"/>
  <c r="VA66"/>
  <c r="UT66"/>
  <c r="UM66"/>
  <c r="UF66"/>
  <c r="TY66"/>
  <c r="TR66"/>
  <c r="TK66"/>
  <c r="TD66"/>
  <c r="SW66"/>
  <c r="SP66"/>
  <c r="SI66"/>
  <c r="SB66"/>
  <c r="RU66"/>
  <c r="RN66"/>
  <c r="RG66"/>
  <c r="QZ66"/>
  <c r="QS66"/>
  <c r="QL66"/>
  <c r="QE66"/>
  <c r="HO65"/>
  <c r="HH65"/>
  <c r="HA65"/>
  <c r="GT65"/>
  <c r="GM65"/>
  <c r="GF65"/>
  <c r="FY65"/>
  <c r="FR65"/>
  <c r="FK65"/>
  <c r="FD65"/>
  <c r="EW65"/>
  <c r="EP65"/>
  <c r="EI65"/>
  <c r="EB65"/>
  <c r="DU65"/>
  <c r="DN65"/>
  <c r="DG65"/>
  <c r="CZ65"/>
  <c r="CS65"/>
  <c r="CL65"/>
  <c r="CE65"/>
  <c r="BX65"/>
  <c r="BQ65"/>
  <c r="BJ65"/>
  <c r="BC65"/>
  <c r="AV65"/>
  <c r="AO65"/>
  <c r="AH65"/>
  <c r="AA65"/>
  <c r="T65"/>
  <c r="M65"/>
  <c r="F65"/>
  <c r="WJ65"/>
  <c r="WC65"/>
  <c r="VV65"/>
  <c r="VO65"/>
  <c r="VH65"/>
  <c r="VA65"/>
  <c r="UT65"/>
  <c r="UM65"/>
  <c r="UF65"/>
  <c r="TY65"/>
  <c r="TR65"/>
  <c r="TK65"/>
  <c r="TD65"/>
  <c r="SW65"/>
  <c r="SP65"/>
  <c r="SI65"/>
  <c r="SB65"/>
  <c r="RU65"/>
  <c r="RN65"/>
  <c r="RG65"/>
  <c r="QZ65"/>
  <c r="QS65"/>
  <c r="QL65"/>
  <c r="QE65"/>
  <c r="HO64"/>
  <c r="HH64"/>
  <c r="HA64"/>
  <c r="GT64"/>
  <c r="GM64"/>
  <c r="GF64"/>
  <c r="FY64"/>
  <c r="FR64"/>
  <c r="FK64"/>
  <c r="FD64"/>
  <c r="EW64"/>
  <c r="EP64"/>
  <c r="EI64"/>
  <c r="EB64"/>
  <c r="DU64"/>
  <c r="DN64"/>
  <c r="DG64"/>
  <c r="CZ64"/>
  <c r="CS64"/>
  <c r="CL64"/>
  <c r="CE64"/>
  <c r="BX64"/>
  <c r="BQ64"/>
  <c r="BJ64"/>
  <c r="BC64"/>
  <c r="AV64"/>
  <c r="AO64"/>
  <c r="AH64"/>
  <c r="AA64"/>
  <c r="T64"/>
  <c r="M64"/>
  <c r="F64"/>
  <c r="WJ64"/>
  <c r="WC64"/>
  <c r="VV64"/>
  <c r="VO64"/>
  <c r="VH64"/>
  <c r="VA64"/>
  <c r="UT64"/>
  <c r="UM64"/>
  <c r="UF64"/>
  <c r="TY64"/>
  <c r="TR64"/>
  <c r="TK64"/>
  <c r="TD64"/>
  <c r="SW64"/>
  <c r="SP64"/>
  <c r="SI64"/>
  <c r="SB64"/>
  <c r="RU64"/>
  <c r="RN64"/>
  <c r="RG64"/>
  <c r="QZ64"/>
  <c r="QS64"/>
  <c r="QL64"/>
  <c r="QE64"/>
  <c r="HO63"/>
  <c r="HH63"/>
  <c r="HA63"/>
  <c r="GT63"/>
  <c r="GM63"/>
  <c r="GF63"/>
  <c r="FY63"/>
  <c r="FR63"/>
  <c r="FK63"/>
  <c r="FD63"/>
  <c r="EW63"/>
  <c r="EP63"/>
  <c r="EI63"/>
  <c r="EB63"/>
  <c r="DU63"/>
  <c r="DN63"/>
  <c r="DG63"/>
  <c r="CZ63"/>
  <c r="CS63"/>
  <c r="CL63"/>
  <c r="CE63"/>
  <c r="BX63"/>
  <c r="BQ63"/>
  <c r="BJ63"/>
  <c r="BC63"/>
  <c r="AV63"/>
  <c r="AO63"/>
  <c r="AH63"/>
  <c r="AA63"/>
  <c r="T63"/>
  <c r="M63"/>
  <c r="F63"/>
  <c r="WJ63"/>
  <c r="WC63"/>
  <c r="VV63"/>
  <c r="VO63"/>
  <c r="VH63"/>
  <c r="VA63"/>
  <c r="UT63"/>
  <c r="UM63"/>
  <c r="UF63"/>
  <c r="TY63"/>
  <c r="TR63"/>
  <c r="TK63"/>
  <c r="TD63"/>
  <c r="SW63"/>
  <c r="SP63"/>
  <c r="SI63"/>
  <c r="SB63"/>
  <c r="RU63"/>
  <c r="RN63"/>
  <c r="RG63"/>
  <c r="QZ63"/>
  <c r="QS63"/>
  <c r="QL63"/>
  <c r="QE63"/>
  <c r="HO62"/>
  <c r="HH62"/>
  <c r="HA62"/>
  <c r="GT62"/>
  <c r="GM62"/>
  <c r="GF62"/>
  <c r="FY62"/>
  <c r="FR62"/>
  <c r="FK62"/>
  <c r="FD62"/>
  <c r="EW62"/>
  <c r="EP62"/>
  <c r="EI62"/>
  <c r="EB62"/>
  <c r="DU62"/>
  <c r="DN62"/>
  <c r="DG62"/>
  <c r="CZ62"/>
  <c r="CS62"/>
  <c r="CL62"/>
  <c r="CE62"/>
  <c r="BX62"/>
  <c r="BQ62"/>
  <c r="BJ62"/>
  <c r="BC62"/>
  <c r="AV62"/>
  <c r="AO62"/>
  <c r="AH62"/>
  <c r="AA62"/>
  <c r="T62"/>
  <c r="M62"/>
  <c r="F62"/>
  <c r="WJ62"/>
  <c r="WC62"/>
  <c r="VV62"/>
  <c r="VO62"/>
  <c r="VH62"/>
  <c r="VA62"/>
  <c r="UT62"/>
  <c r="UM62"/>
  <c r="UF62"/>
  <c r="TY62"/>
  <c r="TR62"/>
  <c r="TK62"/>
  <c r="TD62"/>
  <c r="SW62"/>
  <c r="SP62"/>
  <c r="SI62"/>
  <c r="SB62"/>
  <c r="RU62"/>
  <c r="RN62"/>
  <c r="RG62"/>
  <c r="QZ62"/>
  <c r="QS62"/>
  <c r="QL62"/>
  <c r="QE62"/>
  <c r="HO61"/>
  <c r="HH61"/>
  <c r="HA61"/>
  <c r="GT61"/>
  <c r="GM61"/>
  <c r="GF61"/>
  <c r="FY61"/>
  <c r="FR61"/>
  <c r="FK61"/>
  <c r="FD61"/>
  <c r="EW61"/>
  <c r="EP61"/>
  <c r="EI61"/>
  <c r="EB61"/>
  <c r="DU61"/>
  <c r="DN61"/>
  <c r="DG61"/>
  <c r="CZ61"/>
  <c r="CS61"/>
  <c r="CL61"/>
  <c r="CE61"/>
  <c r="BX61"/>
  <c r="BQ61"/>
  <c r="BJ61"/>
  <c r="BC61"/>
  <c r="AV61"/>
  <c r="AO61"/>
  <c r="AH61"/>
  <c r="AA61"/>
  <c r="T61"/>
  <c r="M61"/>
  <c r="F61"/>
  <c r="WJ61"/>
  <c r="WC61"/>
  <c r="VV61"/>
  <c r="VO61"/>
  <c r="VH61"/>
  <c r="VA61"/>
  <c r="UT61"/>
  <c r="UM61"/>
  <c r="UF61"/>
  <c r="TY61"/>
  <c r="TR61"/>
  <c r="TK61"/>
  <c r="TD61"/>
  <c r="SW61"/>
  <c r="SP61"/>
  <c r="SI61"/>
  <c r="SB61"/>
  <c r="RU61"/>
  <c r="RN61"/>
  <c r="RG61"/>
  <c r="QZ61"/>
  <c r="QS61"/>
  <c r="QL61"/>
  <c r="QE61"/>
  <c r="HO60"/>
  <c r="HH60"/>
  <c r="HA60"/>
  <c r="GT60"/>
  <c r="GM60"/>
  <c r="GF60"/>
  <c r="FY60"/>
  <c r="FR60"/>
  <c r="FK60"/>
  <c r="FD60"/>
  <c r="EW60"/>
  <c r="EP60"/>
  <c r="EI60"/>
  <c r="EB60"/>
  <c r="DU60"/>
  <c r="DN60"/>
  <c r="DG60"/>
  <c r="CZ60"/>
  <c r="CS60"/>
  <c r="CL60"/>
  <c r="CE60"/>
  <c r="BX60"/>
  <c r="BQ60"/>
  <c r="BJ60"/>
  <c r="BC60"/>
  <c r="AV60"/>
  <c r="AO60"/>
  <c r="AH60"/>
  <c r="AA60"/>
  <c r="T60"/>
  <c r="M60"/>
  <c r="F60"/>
  <c r="WJ60"/>
  <c r="WC60"/>
  <c r="VV60"/>
  <c r="VO60"/>
  <c r="VH60"/>
  <c r="VA60"/>
  <c r="UT60"/>
  <c r="UM60"/>
  <c r="UF60"/>
  <c r="TY60"/>
  <c r="TR60"/>
  <c r="TK60"/>
  <c r="TD60"/>
  <c r="SW60"/>
  <c r="SP60"/>
  <c r="SI60"/>
  <c r="SB60"/>
  <c r="RU60"/>
  <c r="RN60"/>
  <c r="RG60"/>
  <c r="QZ60"/>
  <c r="QS60"/>
  <c r="QL60"/>
  <c r="QE60"/>
  <c r="HO59"/>
  <c r="HH59"/>
  <c r="HA59"/>
  <c r="GT59"/>
  <c r="GM59"/>
  <c r="GF59"/>
  <c r="FY59"/>
  <c r="FR59"/>
  <c r="FK59"/>
  <c r="FD59"/>
  <c r="EW59"/>
  <c r="EP59"/>
  <c r="EI59"/>
  <c r="EB59"/>
  <c r="DU59"/>
  <c r="DN59"/>
  <c r="DG59"/>
  <c r="CZ59"/>
  <c r="CS59"/>
  <c r="CL59"/>
  <c r="CE59"/>
  <c r="BX59"/>
  <c r="BQ59"/>
  <c r="BJ59"/>
  <c r="BC59"/>
  <c r="AV59"/>
  <c r="AO59"/>
  <c r="AH59"/>
  <c r="AA59"/>
  <c r="T59"/>
  <c r="M59"/>
  <c r="F59"/>
  <c r="WJ59"/>
  <c r="WC59"/>
  <c r="VV59"/>
  <c r="VO59"/>
  <c r="VH59"/>
  <c r="VA59"/>
  <c r="UT59"/>
  <c r="UM59"/>
  <c r="UF59"/>
  <c r="TY59"/>
  <c r="TR59"/>
  <c r="TK59"/>
  <c r="TD59"/>
  <c r="SW59"/>
  <c r="SP59"/>
  <c r="SI59"/>
  <c r="SB59"/>
  <c r="RU59"/>
  <c r="RN59"/>
  <c r="RG59"/>
  <c r="QZ59"/>
  <c r="QS59"/>
  <c r="QL59"/>
  <c r="QE59"/>
  <c r="HO58"/>
  <c r="HH58"/>
  <c r="HA58"/>
  <c r="GT58"/>
  <c r="GM58"/>
  <c r="GF58"/>
  <c r="FY58"/>
  <c r="FR58"/>
  <c r="FK58"/>
  <c r="FD58"/>
  <c r="EW58"/>
  <c r="EP58"/>
  <c r="EI58"/>
  <c r="EB58"/>
  <c r="DU58"/>
  <c r="DN58"/>
  <c r="DG58"/>
  <c r="CZ58"/>
  <c r="CS58"/>
  <c r="CL58"/>
  <c r="CE58"/>
  <c r="BX58"/>
  <c r="BQ58"/>
  <c r="BJ58"/>
  <c r="BC58"/>
  <c r="AV58"/>
  <c r="AO58"/>
  <c r="AH58"/>
  <c r="AA58"/>
  <c r="T58"/>
  <c r="M58"/>
  <c r="F58"/>
  <c r="WJ58"/>
  <c r="WC58"/>
  <c r="VV58"/>
  <c r="VO58"/>
  <c r="VH58"/>
  <c r="VA58"/>
  <c r="UT58"/>
  <c r="UM58"/>
  <c r="UF58"/>
  <c r="TY58"/>
  <c r="TR58"/>
  <c r="TK58"/>
  <c r="TD58"/>
  <c r="SW58"/>
  <c r="SP58"/>
  <c r="SI58"/>
  <c r="SB58"/>
  <c r="RU58"/>
  <c r="RN58"/>
  <c r="RG58"/>
  <c r="QZ58"/>
  <c r="QS58"/>
  <c r="QL58"/>
  <c r="QE58"/>
  <c r="HO57"/>
  <c r="HH57"/>
  <c r="HA57"/>
  <c r="GT57"/>
  <c r="GM57"/>
  <c r="GF57"/>
  <c r="FY57"/>
  <c r="FR57"/>
  <c r="FK57"/>
  <c r="FD57"/>
  <c r="EW57"/>
  <c r="EP57"/>
  <c r="EI57"/>
  <c r="EB57"/>
  <c r="DU57"/>
  <c r="DN57"/>
  <c r="DG57"/>
  <c r="CZ57"/>
  <c r="CS57"/>
  <c r="CL57"/>
  <c r="CE57"/>
  <c r="BX57"/>
  <c r="BQ57"/>
  <c r="BJ57"/>
  <c r="BC57"/>
  <c r="AV57"/>
  <c r="AO57"/>
  <c r="AH57"/>
  <c r="AA57"/>
  <c r="T57"/>
  <c r="M57"/>
  <c r="F57"/>
  <c r="WJ57"/>
  <c r="WC57"/>
  <c r="VV57"/>
  <c r="VO57"/>
  <c r="VH57"/>
  <c r="VA57"/>
  <c r="UT57"/>
  <c r="UM57"/>
  <c r="UF57"/>
  <c r="TY57"/>
  <c r="TR57"/>
  <c r="TK57"/>
  <c r="TD57"/>
  <c r="SW57"/>
  <c r="SP57"/>
  <c r="SI57"/>
  <c r="SB57"/>
  <c r="RU57"/>
  <c r="RN57"/>
  <c r="RG57"/>
  <c r="QZ57"/>
  <c r="QS57"/>
  <c r="QL57"/>
  <c r="QE57"/>
  <c r="HO56"/>
  <c r="HH56"/>
  <c r="HA56"/>
  <c r="GT56"/>
  <c r="GM56"/>
  <c r="GF56"/>
  <c r="FY56"/>
  <c r="FR56"/>
  <c r="FK56"/>
  <c r="FD56"/>
  <c r="EW56"/>
  <c r="EP56"/>
  <c r="EI56"/>
  <c r="EB56"/>
  <c r="DU56"/>
  <c r="DN56"/>
  <c r="DG56"/>
  <c r="CZ56"/>
  <c r="CS56"/>
  <c r="CL56"/>
  <c r="CE56"/>
  <c r="BX56"/>
  <c r="BQ56"/>
  <c r="BJ56"/>
  <c r="BC56"/>
  <c r="AV56"/>
  <c r="AO56"/>
  <c r="AH56"/>
  <c r="AA56"/>
  <c r="T56"/>
  <c r="M56"/>
  <c r="F56"/>
  <c r="WJ56"/>
  <c r="WC56"/>
  <c r="VV56"/>
  <c r="VO56"/>
  <c r="VH56"/>
  <c r="VA56"/>
  <c r="UT56"/>
  <c r="UM56"/>
  <c r="UF56"/>
  <c r="TY56"/>
  <c r="TR56"/>
  <c r="TK56"/>
  <c r="TD56"/>
  <c r="SW56"/>
  <c r="SP56"/>
  <c r="SI56"/>
  <c r="SB56"/>
  <c r="RU56"/>
  <c r="RN56"/>
  <c r="RG56"/>
  <c r="QZ56"/>
  <c r="QS56"/>
  <c r="QL56"/>
  <c r="QE56"/>
  <c r="HO55"/>
  <c r="HH55"/>
  <c r="HA55"/>
  <c r="GT55"/>
  <c r="GM55"/>
  <c r="GF55"/>
  <c r="FY55"/>
  <c r="FR55"/>
  <c r="FK55"/>
  <c r="FD55"/>
  <c r="EW55"/>
  <c r="EP55"/>
  <c r="EI55"/>
  <c r="EB55"/>
  <c r="DU55"/>
  <c r="DN55"/>
  <c r="DG55"/>
  <c r="CZ55"/>
  <c r="CS55"/>
  <c r="CL55"/>
  <c r="CE55"/>
  <c r="BX55"/>
  <c r="BQ55"/>
  <c r="BJ55"/>
  <c r="BC55"/>
  <c r="AV55"/>
  <c r="AO55"/>
  <c r="AH55"/>
  <c r="AA55"/>
  <c r="T55"/>
  <c r="M55"/>
  <c r="F55"/>
  <c r="WJ55"/>
  <c r="WC55"/>
  <c r="VV55"/>
  <c r="VO55"/>
  <c r="VH55"/>
  <c r="VA55"/>
  <c r="UT55"/>
  <c r="UM55"/>
  <c r="UF55"/>
  <c r="TY55"/>
  <c r="TR55"/>
  <c r="TK55"/>
  <c r="TD55"/>
  <c r="SW55"/>
  <c r="SP55"/>
  <c r="SI55"/>
  <c r="SB55"/>
  <c r="RU55"/>
  <c r="RN55"/>
  <c r="RG55"/>
  <c r="QZ55"/>
  <c r="QS55"/>
  <c r="QL55"/>
  <c r="QE55"/>
  <c r="HO54"/>
  <c r="HH54"/>
  <c r="HA54"/>
  <c r="GT54"/>
  <c r="GM54"/>
  <c r="GF54"/>
  <c r="FY54"/>
  <c r="FR54"/>
  <c r="FK54"/>
  <c r="FD54"/>
  <c r="EW54"/>
  <c r="EP54"/>
  <c r="EI54"/>
  <c r="EB54"/>
  <c r="DU54"/>
  <c r="DN54"/>
  <c r="DG54"/>
  <c r="CZ54"/>
  <c r="CS54"/>
  <c r="CL54"/>
  <c r="CE54"/>
  <c r="BX54"/>
  <c r="BQ54"/>
  <c r="BJ54"/>
  <c r="BC54"/>
  <c r="AV54"/>
  <c r="AO54"/>
  <c r="AH54"/>
  <c r="AA54"/>
  <c r="T54"/>
  <c r="M54"/>
  <c r="F54"/>
  <c r="WJ54"/>
  <c r="WC54"/>
  <c r="VV54"/>
  <c r="VO54"/>
  <c r="VH54"/>
  <c r="VA54"/>
  <c r="UT54"/>
  <c r="UM54"/>
  <c r="UF54"/>
  <c r="TY54"/>
  <c r="TR54"/>
  <c r="TK54"/>
  <c r="TD54"/>
  <c r="SW54"/>
  <c r="SP54"/>
  <c r="SI54"/>
  <c r="SB54"/>
  <c r="RU54"/>
  <c r="RN54"/>
  <c r="RG54"/>
  <c r="QZ54"/>
  <c r="QS54"/>
  <c r="QL54"/>
  <c r="QE54"/>
  <c r="HO53"/>
  <c r="HH53"/>
  <c r="HA53"/>
  <c r="GT53"/>
  <c r="GM53"/>
  <c r="GF53"/>
  <c r="FY53"/>
  <c r="FR53"/>
  <c r="FK53"/>
  <c r="FD53"/>
  <c r="EW53"/>
  <c r="EP53"/>
  <c r="EI53"/>
  <c r="EB53"/>
  <c r="DU53"/>
  <c r="DN53"/>
  <c r="DG53"/>
  <c r="CZ53"/>
  <c r="CS53"/>
  <c r="CL53"/>
  <c r="CE53"/>
  <c r="BX53"/>
  <c r="BQ53"/>
  <c r="BJ53"/>
  <c r="BC53"/>
  <c r="AV53"/>
  <c r="AO53"/>
  <c r="AH53"/>
  <c r="AA53"/>
  <c r="T53"/>
  <c r="M53"/>
  <c r="F53"/>
  <c r="WJ53"/>
  <c r="WC53"/>
  <c r="VV53"/>
  <c r="VO53"/>
  <c r="VH53"/>
  <c r="VA53"/>
  <c r="UT53"/>
  <c r="UM53"/>
  <c r="UF53"/>
  <c r="TY53"/>
  <c r="TR53"/>
  <c r="TK53"/>
  <c r="TD53"/>
  <c r="SW53"/>
  <c r="SP53"/>
  <c r="SI53"/>
  <c r="SB53"/>
  <c r="RU53"/>
  <c r="RN53"/>
  <c r="RG53"/>
  <c r="QZ53"/>
  <c r="QS53"/>
  <c r="QL53"/>
  <c r="QE53"/>
  <c r="HO52"/>
  <c r="HH52"/>
  <c r="HA52"/>
  <c r="GT52"/>
  <c r="GM52"/>
  <c r="GF52"/>
  <c r="FY52"/>
  <c r="FR52"/>
  <c r="FK52"/>
  <c r="FD52"/>
  <c r="EW52"/>
  <c r="EP52"/>
  <c r="EI52"/>
  <c r="EB52"/>
  <c r="DU52"/>
  <c r="DN52"/>
  <c r="DG52"/>
  <c r="CZ52"/>
  <c r="CS52"/>
  <c r="CL52"/>
  <c r="CE52"/>
  <c r="BX52"/>
  <c r="BQ52"/>
  <c r="BJ52"/>
  <c r="BC52"/>
  <c r="AV52"/>
  <c r="AO52"/>
  <c r="AH52"/>
  <c r="AA52"/>
  <c r="T52"/>
  <c r="M52"/>
  <c r="F52"/>
  <c r="WJ52"/>
  <c r="WC52"/>
  <c r="VV52"/>
  <c r="VO52"/>
  <c r="VH52"/>
  <c r="VA52"/>
  <c r="UT52"/>
  <c r="UM52"/>
  <c r="UF52"/>
  <c r="TY52"/>
  <c r="TR52"/>
  <c r="TK52"/>
  <c r="TD52"/>
  <c r="SW52"/>
  <c r="SP52"/>
  <c r="SI52"/>
  <c r="SB52"/>
  <c r="RU52"/>
  <c r="RN52"/>
  <c r="RG52"/>
  <c r="QZ52"/>
  <c r="QS52"/>
  <c r="QL52"/>
  <c r="QE52"/>
  <c r="HO51"/>
  <c r="HH51"/>
  <c r="HA51"/>
  <c r="GT51"/>
  <c r="GM51"/>
  <c r="GF51"/>
  <c r="FY51"/>
  <c r="FR51"/>
  <c r="FK51"/>
  <c r="FD51"/>
  <c r="EW51"/>
  <c r="EP51"/>
  <c r="EI51"/>
  <c r="EB51"/>
  <c r="DU51"/>
  <c r="DN51"/>
  <c r="DG51"/>
  <c r="CZ51"/>
  <c r="CS51"/>
  <c r="CL51"/>
  <c r="CE51"/>
  <c r="BX51"/>
  <c r="BQ51"/>
  <c r="BJ51"/>
  <c r="BC51"/>
  <c r="AV51"/>
  <c r="AO51"/>
  <c r="AH51"/>
  <c r="AA51"/>
  <c r="T51"/>
  <c r="M51"/>
  <c r="F51"/>
  <c r="WJ51"/>
  <c r="WC51"/>
  <c r="VV51"/>
  <c r="VO51"/>
  <c r="VH51"/>
  <c r="VA51"/>
  <c r="UT51"/>
  <c r="UM51"/>
  <c r="UF51"/>
  <c r="TY51"/>
  <c r="TR51"/>
  <c r="TK51"/>
  <c r="TD51"/>
  <c r="SW51"/>
  <c r="SP51"/>
  <c r="SI51"/>
  <c r="SB51"/>
  <c r="RU51"/>
  <c r="RN51"/>
  <c r="RG51"/>
  <c r="QZ51"/>
  <c r="QS51"/>
  <c r="QL51"/>
  <c r="QE51"/>
  <c r="HO50"/>
  <c r="HH50"/>
  <c r="HA50"/>
  <c r="GT50"/>
  <c r="GM50"/>
  <c r="GF50"/>
  <c r="FY50"/>
  <c r="FR50"/>
  <c r="FK50"/>
  <c r="FD50"/>
  <c r="EW50"/>
  <c r="EP50"/>
  <c r="EI50"/>
  <c r="EB50"/>
  <c r="DU50"/>
  <c r="DN50"/>
  <c r="DG50"/>
  <c r="CZ50"/>
  <c r="CS50"/>
  <c r="CL50"/>
  <c r="CE50"/>
  <c r="BX50"/>
  <c r="BQ50"/>
  <c r="BJ50"/>
  <c r="BC50"/>
  <c r="AV50"/>
  <c r="AO50"/>
  <c r="AH50"/>
  <c r="AA50"/>
  <c r="T50"/>
  <c r="M50"/>
  <c r="F50"/>
  <c r="WJ50"/>
  <c r="WC50"/>
  <c r="VV50"/>
  <c r="VO50"/>
  <c r="VH50"/>
  <c r="VA50"/>
  <c r="UT50"/>
  <c r="UM50"/>
  <c r="UF50"/>
  <c r="TY50"/>
  <c r="TR50"/>
  <c r="TK50"/>
  <c r="TD50"/>
  <c r="SW50"/>
  <c r="SP50"/>
  <c r="SI50"/>
  <c r="SB50"/>
  <c r="RU50"/>
  <c r="RN50"/>
  <c r="RG50"/>
  <c r="QZ50"/>
  <c r="QS50"/>
  <c r="QL50"/>
  <c r="QE50"/>
  <c r="HO49"/>
  <c r="HH49"/>
  <c r="HA49"/>
  <c r="GT49"/>
  <c r="GM49"/>
  <c r="GF49"/>
  <c r="FY49"/>
  <c r="FR49"/>
  <c r="FK49"/>
  <c r="FD49"/>
  <c r="EW49"/>
  <c r="EP49"/>
  <c r="EI49"/>
  <c r="EB49"/>
  <c r="DU49"/>
  <c r="DN49"/>
  <c r="DG49"/>
  <c r="CZ49"/>
  <c r="CS49"/>
  <c r="CL49"/>
  <c r="CE49"/>
  <c r="BX49"/>
  <c r="BQ49"/>
  <c r="BJ49"/>
  <c r="BC49"/>
  <c r="AV49"/>
  <c r="AO49"/>
  <c r="AH49"/>
  <c r="AA49"/>
  <c r="T49"/>
  <c r="M49"/>
  <c r="F49"/>
  <c r="WJ49"/>
  <c r="WC49"/>
  <c r="VV49"/>
  <c r="VO49"/>
  <c r="VH49"/>
  <c r="VA49"/>
  <c r="UT49"/>
  <c r="UM49"/>
  <c r="UF49"/>
  <c r="TY49"/>
  <c r="TR49"/>
  <c r="TK49"/>
  <c r="TD49"/>
  <c r="SW49"/>
  <c r="SP49"/>
  <c r="SI49"/>
  <c r="SB49"/>
  <c r="RU49"/>
  <c r="RN49"/>
  <c r="RG49"/>
  <c r="QZ49"/>
  <c r="QS49"/>
  <c r="QL49"/>
  <c r="QE49"/>
  <c r="HO48"/>
  <c r="HH48"/>
  <c r="HA48"/>
  <c r="GT48"/>
  <c r="GM48"/>
  <c r="GF48"/>
  <c r="FY48"/>
  <c r="FR48"/>
  <c r="FK48"/>
  <c r="FD48"/>
  <c r="EW48"/>
  <c r="EP48"/>
  <c r="EI48"/>
  <c r="EB48"/>
  <c r="DU48"/>
  <c r="DN48"/>
  <c r="DG48"/>
  <c r="CZ48"/>
  <c r="CS48"/>
  <c r="CL48"/>
  <c r="CE48"/>
  <c r="BX48"/>
  <c r="BQ48"/>
  <c r="BJ48"/>
  <c r="BC48"/>
  <c r="AV48"/>
  <c r="AO48"/>
  <c r="AH48"/>
  <c r="AA48"/>
  <c r="T48"/>
  <c r="M48"/>
  <c r="F48"/>
  <c r="WJ48"/>
  <c r="WC48"/>
  <c r="VV48"/>
  <c r="VO48"/>
  <c r="VH48"/>
  <c r="VA48"/>
  <c r="UT48"/>
  <c r="UM48"/>
  <c r="UF48"/>
  <c r="TY48"/>
  <c r="TR48"/>
  <c r="TK48"/>
  <c r="TD48"/>
  <c r="SW48"/>
  <c r="SP48"/>
  <c r="SI48"/>
  <c r="SB48"/>
  <c r="RU48"/>
  <c r="RN48"/>
  <c r="RG48"/>
  <c r="QZ48"/>
  <c r="QS48"/>
  <c r="QL48"/>
  <c r="QE48"/>
  <c r="HO47"/>
  <c r="HH47"/>
  <c r="HA47"/>
  <c r="GT47"/>
  <c r="GM47"/>
  <c r="GF47"/>
  <c r="FY47"/>
  <c r="FR47"/>
  <c r="FK47"/>
  <c r="FD47"/>
  <c r="EW47"/>
  <c r="EP47"/>
  <c r="EI47"/>
  <c r="EB47"/>
  <c r="DU47"/>
  <c r="DN47"/>
  <c r="DG47"/>
  <c r="CZ47"/>
  <c r="CS47"/>
  <c r="CL47"/>
  <c r="CE47"/>
  <c r="BX47"/>
  <c r="BQ47"/>
  <c r="BJ47"/>
  <c r="BC47"/>
  <c r="AV47"/>
  <c r="AO47"/>
  <c r="AH47"/>
  <c r="AA47"/>
  <c r="T47"/>
  <c r="M47"/>
  <c r="F47"/>
  <c r="WJ47"/>
  <c r="WC47"/>
  <c r="VV47"/>
  <c r="VO47"/>
  <c r="VH47"/>
  <c r="VA47"/>
  <c r="UT47"/>
  <c r="UM47"/>
  <c r="UF47"/>
  <c r="TY47"/>
  <c r="TR47"/>
  <c r="TK47"/>
  <c r="TD47"/>
  <c r="SW47"/>
  <c r="SP47"/>
  <c r="SI47"/>
  <c r="SB47"/>
  <c r="RU47"/>
  <c r="RN47"/>
  <c r="RG47"/>
  <c r="QZ47"/>
  <c r="QS47"/>
  <c r="QL47"/>
  <c r="QE47"/>
  <c r="HO46"/>
  <c r="HH46"/>
  <c r="HA46"/>
  <c r="GT46"/>
  <c r="GM46"/>
  <c r="GF46"/>
  <c r="FY46"/>
  <c r="FR46"/>
  <c r="FK46"/>
  <c r="FD46"/>
  <c r="EW46"/>
  <c r="EP46"/>
  <c r="EI46"/>
  <c r="EB46"/>
  <c r="DU46"/>
  <c r="DN46"/>
  <c r="DG46"/>
  <c r="CZ46"/>
  <c r="CS46"/>
  <c r="CL46"/>
  <c r="CE46"/>
  <c r="BX46"/>
  <c r="BQ46"/>
  <c r="BJ46"/>
  <c r="BC46"/>
  <c r="AV46"/>
  <c r="AO46"/>
  <c r="AH46"/>
  <c r="AA46"/>
  <c r="T46"/>
  <c r="M46"/>
  <c r="F46"/>
  <c r="WJ46"/>
  <c r="WC46"/>
  <c r="VV46"/>
  <c r="VO46"/>
  <c r="VH46"/>
  <c r="VA46"/>
  <c r="UT46"/>
  <c r="UM46"/>
  <c r="UF46"/>
  <c r="TY46"/>
  <c r="TR46"/>
  <c r="TK46"/>
  <c r="TD46"/>
  <c r="SW46"/>
  <c r="SP46"/>
  <c r="SI46"/>
  <c r="SB46"/>
  <c r="RU46"/>
  <c r="RN46"/>
  <c r="RG46"/>
  <c r="QZ46"/>
  <c r="QS46"/>
  <c r="QL46"/>
  <c r="QE46"/>
  <c r="HO45"/>
  <c r="HH45"/>
  <c r="HA45"/>
  <c r="GT45"/>
  <c r="GM45"/>
  <c r="GF45"/>
  <c r="FY45"/>
  <c r="FR45"/>
  <c r="FK45"/>
  <c r="FD45"/>
  <c r="EW45"/>
  <c r="EP45"/>
  <c r="EI45"/>
  <c r="EB45"/>
  <c r="DU45"/>
  <c r="DN45"/>
  <c r="DG45"/>
  <c r="CZ45"/>
  <c r="CS45"/>
  <c r="CL45"/>
  <c r="CE45"/>
  <c r="BX45"/>
  <c r="BQ45"/>
  <c r="BJ45"/>
  <c r="BC45"/>
  <c r="AV45"/>
  <c r="AO45"/>
  <c r="AH45"/>
  <c r="AA45"/>
  <c r="T45"/>
  <c r="M45"/>
  <c r="F45"/>
  <c r="WJ45"/>
  <c r="WC45"/>
  <c r="VV45"/>
  <c r="VO45"/>
  <c r="VH45"/>
  <c r="VA45"/>
  <c r="UT45"/>
  <c r="UM45"/>
  <c r="UF45"/>
  <c r="TY45"/>
  <c r="TR45"/>
  <c r="TK45"/>
  <c r="TD45"/>
  <c r="SW45"/>
  <c r="SP45"/>
  <c r="SI45"/>
  <c r="SB45"/>
  <c r="RU45"/>
  <c r="RN45"/>
  <c r="RG45"/>
  <c r="QZ45"/>
  <c r="QS45"/>
  <c r="QL45"/>
  <c r="QE45"/>
  <c r="HO44"/>
  <c r="HH44"/>
  <c r="HA44"/>
  <c r="GT44"/>
  <c r="GM44"/>
  <c r="GF44"/>
  <c r="FY44"/>
  <c r="FR44"/>
  <c r="FK44"/>
  <c r="FD44"/>
  <c r="EW44"/>
  <c r="EP44"/>
  <c r="EI44"/>
  <c r="EB44"/>
  <c r="DU44"/>
  <c r="DN44"/>
  <c r="DG44"/>
  <c r="CZ44"/>
  <c r="CS44"/>
  <c r="CL44"/>
  <c r="CE44"/>
  <c r="BX44"/>
  <c r="BQ44"/>
  <c r="BJ44"/>
  <c r="BC44"/>
  <c r="AV44"/>
  <c r="AO44"/>
  <c r="AH44"/>
  <c r="AA44"/>
  <c r="T44"/>
  <c r="M44"/>
  <c r="F44"/>
  <c r="WJ44"/>
  <c r="WC44"/>
  <c r="VV44"/>
  <c r="VO44"/>
  <c r="VH44"/>
  <c r="VA44"/>
  <c r="UT44"/>
  <c r="UM44"/>
  <c r="UF44"/>
  <c r="TY44"/>
  <c r="TR44"/>
  <c r="TK44"/>
  <c r="TD44"/>
  <c r="SW44"/>
  <c r="SP44"/>
  <c r="SI44"/>
  <c r="SB44"/>
  <c r="RU44"/>
  <c r="RN44"/>
  <c r="RG44"/>
  <c r="QZ44"/>
  <c r="QS44"/>
  <c r="QL44"/>
  <c r="QE44"/>
  <c r="HO43"/>
  <c r="HH43"/>
  <c r="HA43"/>
  <c r="GT43"/>
  <c r="GM43"/>
  <c r="GF43"/>
  <c r="FY43"/>
  <c r="FR43"/>
  <c r="FK43"/>
  <c r="FD43"/>
  <c r="EW43"/>
  <c r="EP43"/>
  <c r="EI43"/>
  <c r="EB43"/>
  <c r="DU43"/>
  <c r="DN43"/>
  <c r="DG43"/>
  <c r="CZ43"/>
  <c r="CS43"/>
  <c r="CL43"/>
  <c r="CE43"/>
  <c r="BX43"/>
  <c r="BQ43"/>
  <c r="BJ43"/>
  <c r="BC43"/>
  <c r="AV43"/>
  <c r="AO43"/>
  <c r="AH43"/>
  <c r="AA43"/>
  <c r="T43"/>
  <c r="M43"/>
  <c r="F43"/>
  <c r="WJ43"/>
  <c r="WC43"/>
  <c r="VV43"/>
  <c r="VO43"/>
  <c r="VH43"/>
  <c r="VA43"/>
  <c r="UT43"/>
  <c r="UM43"/>
  <c r="UF43"/>
  <c r="TY43"/>
  <c r="TR43"/>
  <c r="TK43"/>
  <c r="TD43"/>
  <c r="SW43"/>
  <c r="SP43"/>
  <c r="SI43"/>
  <c r="SB43"/>
  <c r="RU43"/>
  <c r="RN43"/>
  <c r="RG43"/>
  <c r="QZ43"/>
  <c r="QS43"/>
  <c r="QL43"/>
  <c r="QE43"/>
  <c r="HO42"/>
  <c r="HH42"/>
  <c r="HA42"/>
  <c r="GT42"/>
  <c r="GM42"/>
  <c r="GF42"/>
  <c r="FY42"/>
  <c r="FR42"/>
  <c r="FK42"/>
  <c r="FD42"/>
  <c r="EW42"/>
  <c r="EP42"/>
  <c r="EI42"/>
  <c r="EB42"/>
  <c r="DU42"/>
  <c r="DN42"/>
  <c r="DG42"/>
  <c r="CZ42"/>
  <c r="CS42"/>
  <c r="CL42"/>
  <c r="CE42"/>
  <c r="BX42"/>
  <c r="BQ42"/>
  <c r="BJ42"/>
  <c r="BC42"/>
  <c r="AV42"/>
  <c r="AO42"/>
  <c r="AH42"/>
  <c r="AA42"/>
  <c r="T42"/>
  <c r="M42"/>
  <c r="F42"/>
  <c r="WJ42"/>
  <c r="WC42"/>
  <c r="VV42"/>
  <c r="VO42"/>
  <c r="VH42"/>
  <c r="VA42"/>
  <c r="UT42"/>
  <c r="UM42"/>
  <c r="UF42"/>
  <c r="TY42"/>
  <c r="TR42"/>
  <c r="TK42"/>
  <c r="TD42"/>
  <c r="SW42"/>
  <c r="SP42"/>
  <c r="SI42"/>
  <c r="SB42"/>
  <c r="RU42"/>
  <c r="RN42"/>
  <c r="RG42"/>
  <c r="QZ42"/>
  <c r="QS42"/>
  <c r="QL42"/>
  <c r="QE42"/>
  <c r="HO41"/>
  <c r="HH41"/>
  <c r="HA41"/>
  <c r="GT41"/>
  <c r="GM41"/>
  <c r="GF41"/>
  <c r="FY41"/>
  <c r="FR41"/>
  <c r="FK41"/>
  <c r="FD41"/>
  <c r="EW41"/>
  <c r="EP41"/>
  <c r="EI41"/>
  <c r="EB41"/>
  <c r="DU41"/>
  <c r="DN41"/>
  <c r="DG41"/>
  <c r="CZ41"/>
  <c r="CS41"/>
  <c r="CL41"/>
  <c r="CE41"/>
  <c r="BX41"/>
  <c r="BQ41"/>
  <c r="BJ41"/>
  <c r="BC41"/>
  <c r="AV41"/>
  <c r="AO41"/>
  <c r="AH41"/>
  <c r="AA41"/>
  <c r="T41"/>
  <c r="M41"/>
  <c r="F41"/>
  <c r="WJ41"/>
  <c r="WC41"/>
  <c r="VV41"/>
  <c r="VO41"/>
  <c r="VH41"/>
  <c r="VA41"/>
  <c r="UT41"/>
  <c r="UM41"/>
  <c r="UF41"/>
  <c r="TY41"/>
  <c r="TR41"/>
  <c r="TK41"/>
  <c r="TD41"/>
  <c r="SW41"/>
  <c r="SP41"/>
  <c r="SI41"/>
  <c r="SB41"/>
  <c r="RU41"/>
  <c r="RN41"/>
  <c r="RG41"/>
  <c r="QZ41"/>
  <c r="QS41"/>
  <c r="QL41"/>
  <c r="QE41"/>
  <c r="HO40"/>
  <c r="HH40"/>
  <c r="HA40"/>
  <c r="GT40"/>
  <c r="GM40"/>
  <c r="GF40"/>
  <c r="FY40"/>
  <c r="FR40"/>
  <c r="FK40"/>
  <c r="FD40"/>
  <c r="EW40"/>
  <c r="EP40"/>
  <c r="EI40"/>
  <c r="EB40"/>
  <c r="DU40"/>
  <c r="DN40"/>
  <c r="DG40"/>
  <c r="CZ40"/>
  <c r="CS40"/>
  <c r="CL40"/>
  <c r="CE40"/>
  <c r="BX40"/>
  <c r="BQ40"/>
  <c r="BJ40"/>
  <c r="BC40"/>
  <c r="AV40"/>
  <c r="AO40"/>
  <c r="AH40"/>
  <c r="AA40"/>
  <c r="T40"/>
  <c r="M40"/>
  <c r="F40"/>
  <c r="WJ40"/>
  <c r="WC40"/>
  <c r="VV40"/>
  <c r="VO40"/>
  <c r="VH40"/>
  <c r="VA40"/>
  <c r="UT40"/>
  <c r="UM40"/>
  <c r="UF40"/>
  <c r="TY40"/>
  <c r="TR40"/>
  <c r="TK40"/>
  <c r="TD40"/>
  <c r="SW40"/>
  <c r="SP40"/>
  <c r="SI40"/>
  <c r="SB40"/>
  <c r="RU40"/>
  <c r="RN40"/>
  <c r="RG40"/>
  <c r="QZ40"/>
  <c r="QS40"/>
  <c r="QL40"/>
  <c r="QE40"/>
  <c r="HO39"/>
  <c r="HH39"/>
  <c r="HA39"/>
  <c r="GT39"/>
  <c r="GM39"/>
  <c r="GF39"/>
  <c r="FY39"/>
  <c r="FR39"/>
  <c r="FK39"/>
  <c r="FD39"/>
  <c r="EW39"/>
  <c r="EP39"/>
  <c r="EI39"/>
  <c r="EB39"/>
  <c r="DU39"/>
  <c r="DN39"/>
  <c r="DG39"/>
  <c r="CZ39"/>
  <c r="CS39"/>
  <c r="CL39"/>
  <c r="CE39"/>
  <c r="BX39"/>
  <c r="BQ39"/>
  <c r="BJ39"/>
  <c r="BC39"/>
  <c r="AV39"/>
  <c r="AO39"/>
  <c r="AH39"/>
  <c r="AA39"/>
  <c r="T39"/>
  <c r="M39"/>
  <c r="F39"/>
  <c r="WJ39"/>
  <c r="WC39"/>
  <c r="VV39"/>
  <c r="VO39"/>
  <c r="VH39"/>
  <c r="VA39"/>
  <c r="UT39"/>
  <c r="UM39"/>
  <c r="UF39"/>
  <c r="TY39"/>
  <c r="TR39"/>
  <c r="TK39"/>
  <c r="TD39"/>
  <c r="SW39"/>
  <c r="SP39"/>
  <c r="SI39"/>
  <c r="SB39"/>
  <c r="RU39"/>
  <c r="RN39"/>
  <c r="RG39"/>
  <c r="QZ39"/>
  <c r="QS39"/>
  <c r="QL39"/>
  <c r="QE39"/>
  <c r="HO38"/>
  <c r="HH38"/>
  <c r="HA38"/>
  <c r="GT38"/>
  <c r="GM38"/>
  <c r="GF38"/>
  <c r="FY38"/>
  <c r="FR38"/>
  <c r="FK38"/>
  <c r="FD38"/>
  <c r="EW38"/>
  <c r="EP38"/>
  <c r="EI38"/>
  <c r="EB38"/>
  <c r="DU38"/>
  <c r="DN38"/>
  <c r="DG38"/>
  <c r="CZ38"/>
  <c r="CS38"/>
  <c r="CL38"/>
  <c r="CE38"/>
  <c r="BX38"/>
  <c r="BQ38"/>
  <c r="BJ38"/>
  <c r="BC38"/>
  <c r="AV38"/>
  <c r="AO38"/>
  <c r="AH38"/>
  <c r="AA38"/>
  <c r="T38"/>
  <c r="M38"/>
  <c r="F38"/>
  <c r="WJ38"/>
  <c r="WC38"/>
  <c r="VV38"/>
  <c r="VO38"/>
  <c r="VH38"/>
  <c r="VA38"/>
  <c r="UT38"/>
  <c r="UM38"/>
  <c r="UF38"/>
  <c r="TY38"/>
  <c r="TR38"/>
  <c r="TK38"/>
  <c r="TD38"/>
  <c r="SW38"/>
  <c r="SP38"/>
  <c r="SI38"/>
  <c r="SB38"/>
  <c r="RU38"/>
  <c r="RN38"/>
  <c r="RG38"/>
  <c r="QZ38"/>
  <c r="QS38"/>
  <c r="QL38"/>
  <c r="QE38"/>
  <c r="HO37"/>
  <c r="HO103" s="1"/>
  <c r="HO104" s="1"/>
  <c r="HH37"/>
  <c r="HH103" s="1"/>
  <c r="HH104" s="1"/>
  <c r="HA37"/>
  <c r="HA103" s="1"/>
  <c r="HA104" s="1"/>
  <c r="GT37"/>
  <c r="GT103" s="1"/>
  <c r="GT104" s="1"/>
  <c r="GM37"/>
  <c r="GM103" s="1"/>
  <c r="GM104" s="1"/>
  <c r="GF37"/>
  <c r="GF103" s="1"/>
  <c r="GF104" s="1"/>
  <c r="FY37"/>
  <c r="FY103" s="1"/>
  <c r="FY104" s="1"/>
  <c r="FR37"/>
  <c r="FR103" s="1"/>
  <c r="FR104" s="1"/>
  <c r="FK37"/>
  <c r="FK103" s="1"/>
  <c r="FK104" s="1"/>
  <c r="FD37"/>
  <c r="FD103" s="1"/>
  <c r="FD104" s="1"/>
  <c r="EW37"/>
  <c r="EW103" s="1"/>
  <c r="EW104" s="1"/>
  <c r="EP37"/>
  <c r="EP103" s="1"/>
  <c r="EP104" s="1"/>
  <c r="EI37"/>
  <c r="EI103" s="1"/>
  <c r="EI104" s="1"/>
  <c r="EB37"/>
  <c r="EB103" s="1"/>
  <c r="EB104" s="1"/>
  <c r="DU37"/>
  <c r="DU103" s="1"/>
  <c r="DU104" s="1"/>
  <c r="DN37"/>
  <c r="DN103" s="1"/>
  <c r="DN104" s="1"/>
  <c r="DG37"/>
  <c r="DG103" s="1"/>
  <c r="DG104" s="1"/>
  <c r="CZ37"/>
  <c r="CZ103" s="1"/>
  <c r="CZ104" s="1"/>
  <c r="CS37"/>
  <c r="CS103" s="1"/>
  <c r="CS104" s="1"/>
  <c r="CL37"/>
  <c r="CL103" s="1"/>
  <c r="CL104" s="1"/>
  <c r="CE37"/>
  <c r="CE103" s="1"/>
  <c r="CE104" s="1"/>
  <c r="BX37"/>
  <c r="BX103" s="1"/>
  <c r="BX104" s="1"/>
  <c r="BQ37"/>
  <c r="BQ103" s="1"/>
  <c r="BQ104" s="1"/>
  <c r="BJ37"/>
  <c r="BJ103" s="1"/>
  <c r="BJ104" s="1"/>
  <c r="BC37"/>
  <c r="BC103" s="1"/>
  <c r="BC104" s="1"/>
  <c r="AV37"/>
  <c r="AV103" s="1"/>
  <c r="AV104" s="1"/>
  <c r="AO37"/>
  <c r="AO103" s="1"/>
  <c r="AO104" s="1"/>
  <c r="AH37"/>
  <c r="AH103" s="1"/>
  <c r="AH104" s="1"/>
  <c r="AA37"/>
  <c r="AA103" s="1"/>
  <c r="AA104" s="1"/>
  <c r="T37"/>
  <c r="T103" s="1"/>
  <c r="T104" s="1"/>
  <c r="M37"/>
  <c r="M103" s="1"/>
  <c r="M104" s="1"/>
  <c r="F37"/>
  <c r="WJ37"/>
  <c r="WJ103" s="1"/>
  <c r="WJ104" s="1"/>
  <c r="WC37"/>
  <c r="WC103" s="1"/>
  <c r="WC104" s="1"/>
  <c r="VV37"/>
  <c r="VV103" s="1"/>
  <c r="VV104" s="1"/>
  <c r="VO37"/>
  <c r="VO103" s="1"/>
  <c r="VO104" s="1"/>
  <c r="VH37"/>
  <c r="VH103" s="1"/>
  <c r="VH104" s="1"/>
  <c r="VA37"/>
  <c r="VA103" s="1"/>
  <c r="VA104" s="1"/>
  <c r="UT37"/>
  <c r="UT103" s="1"/>
  <c r="UT104" s="1"/>
  <c r="UM37"/>
  <c r="UM103" s="1"/>
  <c r="UM104" s="1"/>
  <c r="UF37"/>
  <c r="UF103" s="1"/>
  <c r="UF104" s="1"/>
  <c r="TY37"/>
  <c r="TY103" s="1"/>
  <c r="TY104" s="1"/>
  <c r="TR37"/>
  <c r="TR103" s="1"/>
  <c r="TR104" s="1"/>
  <c r="TK37"/>
  <c r="TK103" s="1"/>
  <c r="TK104" s="1"/>
  <c r="TD37"/>
  <c r="TD103" s="1"/>
  <c r="TD104" s="1"/>
  <c r="SW37"/>
  <c r="SW103" s="1"/>
  <c r="SW104" s="1"/>
  <c r="SP37"/>
  <c r="SP103" s="1"/>
  <c r="SP104" s="1"/>
  <c r="SI37"/>
  <c r="SI103" s="1"/>
  <c r="SI104" s="1"/>
  <c r="SB37"/>
  <c r="SB103" s="1"/>
  <c r="SB104" s="1"/>
  <c r="RU37"/>
  <c r="RU103" s="1"/>
  <c r="RU104" s="1"/>
  <c r="RN37"/>
  <c r="RN103" s="1"/>
  <c r="RN104" s="1"/>
  <c r="RG37"/>
  <c r="RG103" s="1"/>
  <c r="RG104" s="1"/>
  <c r="QZ37"/>
  <c r="QZ103" s="1"/>
  <c r="QZ104" s="1"/>
  <c r="QS37"/>
  <c r="QS103" s="1"/>
  <c r="QS104" s="1"/>
  <c r="QL37"/>
  <c r="QL103" s="1"/>
  <c r="QL104" s="1"/>
  <c r="QE37"/>
  <c r="QE103" s="1"/>
  <c r="QE104" s="1"/>
  <c r="HO36"/>
  <c r="HH36"/>
  <c r="HA36"/>
  <c r="GT36"/>
  <c r="GM36"/>
  <c r="GF36"/>
  <c r="FY36"/>
  <c r="FR36"/>
  <c r="FK36"/>
  <c r="FD36"/>
  <c r="EW36"/>
  <c r="EP36"/>
  <c r="EI36"/>
  <c r="EB36"/>
  <c r="DU36"/>
  <c r="DN36"/>
  <c r="DG36"/>
  <c r="CZ36"/>
  <c r="CS36"/>
  <c r="CL36"/>
  <c r="CE36"/>
  <c r="BX36"/>
  <c r="BQ36"/>
  <c r="BJ36"/>
  <c r="BC36"/>
  <c r="AV36"/>
  <c r="AO36"/>
  <c r="AH36"/>
  <c r="AA36"/>
  <c r="T36"/>
  <c r="M36"/>
  <c r="F36"/>
  <c r="WJ36"/>
  <c r="WC36"/>
  <c r="VV36"/>
  <c r="VO36"/>
  <c r="VH36"/>
  <c r="VA36"/>
  <c r="UT36"/>
  <c r="UM36"/>
  <c r="UF36"/>
  <c r="TY36"/>
  <c r="TR36"/>
  <c r="TK36"/>
  <c r="TD36"/>
  <c r="SW36"/>
  <c r="SP36"/>
  <c r="SI36"/>
  <c r="SB36"/>
  <c r="RU36"/>
  <c r="RN36"/>
  <c r="RG36"/>
  <c r="QZ36"/>
  <c r="QS36"/>
  <c r="QL36"/>
  <c r="QE36"/>
  <c r="HO35"/>
  <c r="HH35"/>
  <c r="HA35"/>
  <c r="GT35"/>
  <c r="GM35"/>
  <c r="GF35"/>
  <c r="FY35"/>
  <c r="FR35"/>
  <c r="FK35"/>
  <c r="FD35"/>
  <c r="EW35"/>
  <c r="EP35"/>
  <c r="EI35"/>
  <c r="EB35"/>
  <c r="DU35"/>
  <c r="DN35"/>
  <c r="DG35"/>
  <c r="CZ35"/>
  <c r="CS35"/>
  <c r="CL35"/>
  <c r="CE35"/>
  <c r="BX35"/>
  <c r="BQ35"/>
  <c r="BJ35"/>
  <c r="BC35"/>
  <c r="AV35"/>
  <c r="AO35"/>
  <c r="AH35"/>
  <c r="AA35"/>
  <c r="T35"/>
  <c r="M35"/>
  <c r="F35"/>
  <c r="WJ35"/>
  <c r="WC35"/>
  <c r="VV35"/>
  <c r="VO35"/>
  <c r="VH35"/>
  <c r="VA35"/>
  <c r="UT35"/>
  <c r="UM35"/>
  <c r="UF35"/>
  <c r="TY35"/>
  <c r="TR35"/>
  <c r="TK35"/>
  <c r="TD35"/>
  <c r="SW35"/>
  <c r="SP35"/>
  <c r="SI35"/>
  <c r="SB35"/>
  <c r="RU35"/>
  <c r="RN35"/>
  <c r="RG35"/>
  <c r="QZ35"/>
  <c r="QS35"/>
  <c r="QL35"/>
  <c r="QE35"/>
  <c r="HO34"/>
  <c r="HH34"/>
  <c r="HA34"/>
  <c r="GT34"/>
  <c r="GM34"/>
  <c r="GF34"/>
  <c r="FY34"/>
  <c r="FR34"/>
  <c r="FK34"/>
  <c r="FD34"/>
  <c r="EW34"/>
  <c r="EP34"/>
  <c r="EI34"/>
  <c r="EB34"/>
  <c r="DU34"/>
  <c r="DN34"/>
  <c r="DG34"/>
  <c r="CZ34"/>
  <c r="CS34"/>
  <c r="CL34"/>
  <c r="CE34"/>
  <c r="BX34"/>
  <c r="BQ34"/>
  <c r="BJ34"/>
  <c r="BC34"/>
  <c r="AV34"/>
  <c r="AO34"/>
  <c r="AH34"/>
  <c r="AA34"/>
  <c r="T34"/>
  <c r="M34"/>
  <c r="F34"/>
  <c r="WJ34"/>
  <c r="WC34"/>
  <c r="VV34"/>
  <c r="VO34"/>
  <c r="VH34"/>
  <c r="VA34"/>
  <c r="UT34"/>
  <c r="UM34"/>
  <c r="UF34"/>
  <c r="TY34"/>
  <c r="TR34"/>
  <c r="TK34"/>
  <c r="TD34"/>
  <c r="SW34"/>
  <c r="SP34"/>
  <c r="SI34"/>
  <c r="SB34"/>
  <c r="RU34"/>
  <c r="RN34"/>
  <c r="RG34"/>
  <c r="QZ34"/>
  <c r="QS34"/>
  <c r="QL34"/>
  <c r="QE34"/>
  <c r="HO33"/>
  <c r="HH33"/>
  <c r="HA33"/>
  <c r="GT33"/>
  <c r="GM33"/>
  <c r="GF33"/>
  <c r="FY33"/>
  <c r="FR33"/>
  <c r="FK33"/>
  <c r="FD33"/>
  <c r="EW33"/>
  <c r="EP33"/>
  <c r="EI33"/>
  <c r="EB33"/>
  <c r="DU33"/>
  <c r="DN33"/>
  <c r="DG33"/>
  <c r="CZ33"/>
  <c r="CS33"/>
  <c r="CL33"/>
  <c r="CE33"/>
  <c r="BX33"/>
  <c r="BQ33"/>
  <c r="BJ33"/>
  <c r="BC33"/>
  <c r="AV33"/>
  <c r="AO33"/>
  <c r="AH33"/>
  <c r="AA33"/>
  <c r="T33"/>
  <c r="M33"/>
  <c r="F33"/>
  <c r="WJ33"/>
  <c r="WC33"/>
  <c r="VV33"/>
  <c r="VO33"/>
  <c r="VH33"/>
  <c r="VA33"/>
  <c r="UT33"/>
  <c r="UM33"/>
  <c r="UF33"/>
  <c r="TY33"/>
  <c r="TR33"/>
  <c r="TK33"/>
  <c r="TD33"/>
  <c r="SW33"/>
  <c r="SP33"/>
  <c r="SI33"/>
  <c r="SB33"/>
  <c r="RU33"/>
  <c r="RN33"/>
  <c r="RG33"/>
  <c r="QZ33"/>
  <c r="QS33"/>
  <c r="QL33"/>
  <c r="QE33"/>
  <c r="HO32"/>
  <c r="HH32"/>
  <c r="HA32"/>
  <c r="GT32"/>
  <c r="GM32"/>
  <c r="GF32"/>
  <c r="FY32"/>
  <c r="FR32"/>
  <c r="FK32"/>
  <c r="FD32"/>
  <c r="EW32"/>
  <c r="EP32"/>
  <c r="EI32"/>
  <c r="EB32"/>
  <c r="DU32"/>
  <c r="DN32"/>
  <c r="DG32"/>
  <c r="CZ32"/>
  <c r="CS32"/>
  <c r="CL32"/>
  <c r="CE32"/>
  <c r="BX32"/>
  <c r="BQ32"/>
  <c r="BJ32"/>
  <c r="BC32"/>
  <c r="AV32"/>
  <c r="AO32"/>
  <c r="AH32"/>
  <c r="AA32"/>
  <c r="T32"/>
  <c r="M32"/>
  <c r="F32"/>
  <c r="WJ32"/>
  <c r="WC32"/>
  <c r="VV32"/>
  <c r="VO32"/>
  <c r="VH32"/>
  <c r="VA32"/>
  <c r="UT32"/>
  <c r="UM32"/>
  <c r="UF32"/>
  <c r="TY32"/>
  <c r="TR32"/>
  <c r="TK32"/>
  <c r="TD32"/>
  <c r="SW32"/>
  <c r="SP32"/>
  <c r="SI32"/>
  <c r="SB32"/>
  <c r="RU32"/>
  <c r="RN32"/>
  <c r="RG32"/>
  <c r="QZ32"/>
  <c r="QS32"/>
  <c r="QL32"/>
  <c r="QE32"/>
  <c r="HO31"/>
  <c r="HH31"/>
  <c r="HA31"/>
  <c r="GT31"/>
  <c r="GM31"/>
  <c r="GF31"/>
  <c r="FY31"/>
  <c r="FR31"/>
  <c r="FK31"/>
  <c r="FD31"/>
  <c r="EW31"/>
  <c r="EP31"/>
  <c r="EI31"/>
  <c r="EB31"/>
  <c r="DU31"/>
  <c r="DN31"/>
  <c r="DG31"/>
  <c r="CZ31"/>
  <c r="CS31"/>
  <c r="CL31"/>
  <c r="CE31"/>
  <c r="BX31"/>
  <c r="BQ31"/>
  <c r="BJ31"/>
  <c r="BC31"/>
  <c r="AV31"/>
  <c r="AO31"/>
  <c r="AH31"/>
  <c r="AA31"/>
  <c r="T31"/>
  <c r="M31"/>
  <c r="F31"/>
  <c r="WJ31"/>
  <c r="WC31"/>
  <c r="VV31"/>
  <c r="VO31"/>
  <c r="VH31"/>
  <c r="VA31"/>
  <c r="UT31"/>
  <c r="UM31"/>
  <c r="UF31"/>
  <c r="TY31"/>
  <c r="TR31"/>
  <c r="TK31"/>
  <c r="TD31"/>
  <c r="SW31"/>
  <c r="SP31"/>
  <c r="SI31"/>
  <c r="SB31"/>
  <c r="RU31"/>
  <c r="RN31"/>
  <c r="RG31"/>
  <c r="QZ31"/>
  <c r="QS31"/>
  <c r="QL31"/>
  <c r="QE31"/>
  <c r="HO30"/>
  <c r="HH30"/>
  <c r="HA30"/>
  <c r="GT30"/>
  <c r="GM30"/>
  <c r="GF30"/>
  <c r="FY30"/>
  <c r="FR30"/>
  <c r="FK30"/>
  <c r="FD30"/>
  <c r="EW30"/>
  <c r="EP30"/>
  <c r="EI30"/>
  <c r="EB30"/>
  <c r="DU30"/>
  <c r="DN30"/>
  <c r="DG30"/>
  <c r="CZ30"/>
  <c r="CS30"/>
  <c r="CL30"/>
  <c r="CE30"/>
  <c r="BX30"/>
  <c r="BQ30"/>
  <c r="BJ30"/>
  <c r="BC30"/>
  <c r="AV30"/>
  <c r="AO30"/>
  <c r="AH30"/>
  <c r="AA30"/>
  <c r="T30"/>
  <c r="M30"/>
  <c r="F30"/>
  <c r="WJ30"/>
  <c r="WC30"/>
  <c r="VV30"/>
  <c r="VO30"/>
  <c r="VH30"/>
  <c r="VA30"/>
  <c r="UT30"/>
  <c r="UM30"/>
  <c r="UF30"/>
  <c r="TY30"/>
  <c r="TR30"/>
  <c r="TK30"/>
  <c r="TD30"/>
  <c r="SW30"/>
  <c r="SP30"/>
  <c r="SI30"/>
  <c r="SB30"/>
  <c r="RU30"/>
  <c r="RN30"/>
  <c r="RG30"/>
  <c r="QZ30"/>
  <c r="QS30"/>
  <c r="QL30"/>
  <c r="QE30"/>
  <c r="HO29"/>
  <c r="HH29"/>
  <c r="HA29"/>
  <c r="GT29"/>
  <c r="GM29"/>
  <c r="GF29"/>
  <c r="FY29"/>
  <c r="FR29"/>
  <c r="FK29"/>
  <c r="FD29"/>
  <c r="EW29"/>
  <c r="EP29"/>
  <c r="EI29"/>
  <c r="EB29"/>
  <c r="DU29"/>
  <c r="DN29"/>
  <c r="DG29"/>
  <c r="CZ29"/>
  <c r="CS29"/>
  <c r="CL29"/>
  <c r="CE29"/>
  <c r="BX29"/>
  <c r="BQ29"/>
  <c r="BJ29"/>
  <c r="BC29"/>
  <c r="AV29"/>
  <c r="AO29"/>
  <c r="AH29"/>
  <c r="AA29"/>
  <c r="T29"/>
  <c r="M29"/>
  <c r="F29"/>
  <c r="WJ29"/>
  <c r="WC29"/>
  <c r="VV29"/>
  <c r="VO29"/>
  <c r="VH29"/>
  <c r="VA29"/>
  <c r="UT29"/>
  <c r="UM29"/>
  <c r="UF29"/>
  <c r="TY29"/>
  <c r="TR29"/>
  <c r="TK29"/>
  <c r="TD29"/>
  <c r="SW29"/>
  <c r="SP29"/>
  <c r="SI29"/>
  <c r="SB29"/>
  <c r="RU29"/>
  <c r="RN29"/>
  <c r="RG29"/>
  <c r="QZ29"/>
  <c r="QS29"/>
  <c r="QL29"/>
  <c r="QE29"/>
  <c r="HO28"/>
  <c r="HH28"/>
  <c r="HA28"/>
  <c r="GT28"/>
  <c r="GM28"/>
  <c r="GF28"/>
  <c r="FY28"/>
  <c r="FR28"/>
  <c r="FK28"/>
  <c r="FD28"/>
  <c r="EW28"/>
  <c r="EP28"/>
  <c r="EI28"/>
  <c r="EB28"/>
  <c r="DU28"/>
  <c r="DN28"/>
  <c r="DG28"/>
  <c r="CZ28"/>
  <c r="CS28"/>
  <c r="CL28"/>
  <c r="CE28"/>
  <c r="BX28"/>
  <c r="BQ28"/>
  <c r="BJ28"/>
  <c r="BC28"/>
  <c r="AV28"/>
  <c r="AO28"/>
  <c r="AH28"/>
  <c r="AA28"/>
  <c r="T28"/>
  <c r="M28"/>
  <c r="F28"/>
  <c r="WJ28"/>
  <c r="WC28"/>
  <c r="VV28"/>
  <c r="VO28"/>
  <c r="VH28"/>
  <c r="VA28"/>
  <c r="UT28"/>
  <c r="UM28"/>
  <c r="UF28"/>
  <c r="TY28"/>
  <c r="TR28"/>
  <c r="TK28"/>
  <c r="TD28"/>
  <c r="SW28"/>
  <c r="SP28"/>
  <c r="SI28"/>
  <c r="SB28"/>
  <c r="RU28"/>
  <c r="RN28"/>
  <c r="RG28"/>
  <c r="QZ28"/>
  <c r="QS28"/>
  <c r="QL28"/>
  <c r="QE28"/>
  <c r="HO27"/>
  <c r="HH27"/>
  <c r="HA27"/>
  <c r="GT27"/>
  <c r="GM27"/>
  <c r="GF27"/>
  <c r="FY27"/>
  <c r="FR27"/>
  <c r="FK27"/>
  <c r="FD27"/>
  <c r="EW27"/>
  <c r="EP27"/>
  <c r="EI27"/>
  <c r="EB27"/>
  <c r="DU27"/>
  <c r="DN27"/>
  <c r="DG27"/>
  <c r="CZ27"/>
  <c r="CS27"/>
  <c r="CL27"/>
  <c r="CE27"/>
  <c r="BX27"/>
  <c r="BQ27"/>
  <c r="BJ27"/>
  <c r="BC27"/>
  <c r="AV27"/>
  <c r="AO27"/>
  <c r="AH27"/>
  <c r="AA27"/>
  <c r="T27"/>
  <c r="M27"/>
  <c r="F27"/>
  <c r="WJ27"/>
  <c r="WC27"/>
  <c r="VV27"/>
  <c r="VO27"/>
  <c r="VH27"/>
  <c r="VA27"/>
  <c r="UT27"/>
  <c r="UM27"/>
  <c r="UF27"/>
  <c r="TY27"/>
  <c r="TR27"/>
  <c r="TK27"/>
  <c r="TD27"/>
  <c r="SW27"/>
  <c r="SP27"/>
  <c r="SI27"/>
  <c r="SB27"/>
  <c r="RU27"/>
  <c r="RN27"/>
  <c r="RG27"/>
  <c r="QZ27"/>
  <c r="QS27"/>
  <c r="QL27"/>
  <c r="QE27"/>
  <c r="HO26"/>
  <c r="HH26"/>
  <c r="HA26"/>
  <c r="GT26"/>
  <c r="GM26"/>
  <c r="GF26"/>
  <c r="FY26"/>
  <c r="FR26"/>
  <c r="FK26"/>
  <c r="FD26"/>
  <c r="EW26"/>
  <c r="EP26"/>
  <c r="EI26"/>
  <c r="EB26"/>
  <c r="DU26"/>
  <c r="DN26"/>
  <c r="DG26"/>
  <c r="CZ26"/>
  <c r="CS26"/>
  <c r="CL26"/>
  <c r="CE26"/>
  <c r="BX26"/>
  <c r="BQ26"/>
  <c r="BJ26"/>
  <c r="BC26"/>
  <c r="AV26"/>
  <c r="AO26"/>
  <c r="AH26"/>
  <c r="AA26"/>
  <c r="T26"/>
  <c r="M26"/>
  <c r="F26"/>
  <c r="WJ26"/>
  <c r="WC26"/>
  <c r="VV26"/>
  <c r="VO26"/>
  <c r="VH26"/>
  <c r="VA26"/>
  <c r="UT26"/>
  <c r="UM26"/>
  <c r="UF26"/>
  <c r="TY26"/>
  <c r="TR26"/>
  <c r="TK26"/>
  <c r="TD26"/>
  <c r="SW26"/>
  <c r="SP26"/>
  <c r="SI26"/>
  <c r="SB26"/>
  <c r="RU26"/>
  <c r="RN26"/>
  <c r="RG26"/>
  <c r="QZ26"/>
  <c r="QS26"/>
  <c r="QL26"/>
  <c r="QE26"/>
  <c r="HO25"/>
  <c r="HH25"/>
  <c r="HA25"/>
  <c r="GT25"/>
  <c r="GM25"/>
  <c r="GF25"/>
  <c r="FY25"/>
  <c r="FR25"/>
  <c r="FK25"/>
  <c r="FD25"/>
  <c r="EW25"/>
  <c r="EP25"/>
  <c r="EI25"/>
  <c r="EB25"/>
  <c r="DU25"/>
  <c r="DN25"/>
  <c r="DG25"/>
  <c r="CZ25"/>
  <c r="CS25"/>
  <c r="CL25"/>
  <c r="CE25"/>
  <c r="BX25"/>
  <c r="BQ25"/>
  <c r="BJ25"/>
  <c r="BC25"/>
  <c r="AV25"/>
  <c r="AO25"/>
  <c r="AH25"/>
  <c r="AA25"/>
  <c r="T25"/>
  <c r="M25"/>
  <c r="F25"/>
  <c r="WJ25"/>
  <c r="WC25"/>
  <c r="VV25"/>
  <c r="VO25"/>
  <c r="VH25"/>
  <c r="VA25"/>
  <c r="UT25"/>
  <c r="UM25"/>
  <c r="UF25"/>
  <c r="TY25"/>
  <c r="TR25"/>
  <c r="TK25"/>
  <c r="TD25"/>
  <c r="SW25"/>
  <c r="SP25"/>
  <c r="SI25"/>
  <c r="SB25"/>
  <c r="RU25"/>
  <c r="RN25"/>
  <c r="RG25"/>
  <c r="QZ25"/>
  <c r="QS25"/>
  <c r="QL25"/>
  <c r="QE25"/>
  <c r="HO24"/>
  <c r="HH24"/>
  <c r="HA24"/>
  <c r="GT24"/>
  <c r="GM24"/>
  <c r="GF24"/>
  <c r="FY24"/>
  <c r="FR24"/>
  <c r="FK24"/>
  <c r="FD24"/>
  <c r="EW24"/>
  <c r="EP24"/>
  <c r="EI24"/>
  <c r="EB24"/>
  <c r="DU24"/>
  <c r="DN24"/>
  <c r="DG24"/>
  <c r="CZ24"/>
  <c r="CS24"/>
  <c r="CL24"/>
  <c r="CE24"/>
  <c r="BX24"/>
  <c r="BQ24"/>
  <c r="BJ24"/>
  <c r="BC24"/>
  <c r="AV24"/>
  <c r="AO24"/>
  <c r="AH24"/>
  <c r="AA24"/>
  <c r="T24"/>
  <c r="M24"/>
  <c r="F24"/>
  <c r="WJ24"/>
  <c r="WC24"/>
  <c r="VV24"/>
  <c r="VO24"/>
  <c r="VH24"/>
  <c r="VA24"/>
  <c r="UT24"/>
  <c r="UM24"/>
  <c r="UF24"/>
  <c r="TY24"/>
  <c r="TR24"/>
  <c r="TK24"/>
  <c r="TD24"/>
  <c r="SW24"/>
  <c r="SP24"/>
  <c r="SI24"/>
  <c r="SB24"/>
  <c r="RU24"/>
  <c r="RN24"/>
  <c r="RG24"/>
  <c r="QZ24"/>
  <c r="QS24"/>
  <c r="QL24"/>
  <c r="QE24"/>
  <c r="HO23"/>
  <c r="HH23"/>
  <c r="HA23"/>
  <c r="GT23"/>
  <c r="GM23"/>
  <c r="GF23"/>
  <c r="FY23"/>
  <c r="FR23"/>
  <c r="FK23"/>
  <c r="FD23"/>
  <c r="EW23"/>
  <c r="EP23"/>
  <c r="EI23"/>
  <c r="EB23"/>
  <c r="DU23"/>
  <c r="DN23"/>
  <c r="DG23"/>
  <c r="CZ23"/>
  <c r="CS23"/>
  <c r="CL23"/>
  <c r="CE23"/>
  <c r="BX23"/>
  <c r="BQ23"/>
  <c r="BJ23"/>
  <c r="BC23"/>
  <c r="AV23"/>
  <c r="AO23"/>
  <c r="AH23"/>
  <c r="AA23"/>
  <c r="T23"/>
  <c r="M23"/>
  <c r="F23"/>
  <c r="WJ23"/>
  <c r="WC23"/>
  <c r="VV23"/>
  <c r="VO23"/>
  <c r="VH23"/>
  <c r="VA23"/>
  <c r="UT23"/>
  <c r="UM23"/>
  <c r="UF23"/>
  <c r="TY23"/>
  <c r="TR23"/>
  <c r="TK23"/>
  <c r="TD23"/>
  <c r="SW23"/>
  <c r="SP23"/>
  <c r="SI23"/>
  <c r="SB23"/>
  <c r="RU23"/>
  <c r="RN23"/>
  <c r="RG23"/>
  <c r="QZ23"/>
  <c r="QS23"/>
  <c r="QL23"/>
  <c r="QE23"/>
  <c r="HO22"/>
  <c r="HH22"/>
  <c r="HA22"/>
  <c r="GT22"/>
  <c r="GM22"/>
  <c r="GF22"/>
  <c r="FY22"/>
  <c r="FR22"/>
  <c r="FK22"/>
  <c r="FD22"/>
  <c r="EW22"/>
  <c r="EP22"/>
  <c r="EI22"/>
  <c r="EB22"/>
  <c r="DU22"/>
  <c r="DN22"/>
  <c r="DG22"/>
  <c r="CZ22"/>
  <c r="CS22"/>
  <c r="CL22"/>
  <c r="CE22"/>
  <c r="BX22"/>
  <c r="BQ22"/>
  <c r="BJ22"/>
  <c r="BC22"/>
  <c r="AV22"/>
  <c r="AO22"/>
  <c r="AH22"/>
  <c r="AA22"/>
  <c r="T22"/>
  <c r="M22"/>
  <c r="F22"/>
  <c r="WJ22"/>
  <c r="WC22"/>
  <c r="VV22"/>
  <c r="VO22"/>
  <c r="VH22"/>
  <c r="VA22"/>
  <c r="UT22"/>
  <c r="UM22"/>
  <c r="UF22"/>
  <c r="TY22"/>
  <c r="TR22"/>
  <c r="TK22"/>
  <c r="TD22"/>
  <c r="SW22"/>
  <c r="SP22"/>
  <c r="SI22"/>
  <c r="SB22"/>
  <c r="RU22"/>
  <c r="RN22"/>
  <c r="RG22"/>
  <c r="QZ22"/>
  <c r="QS22"/>
  <c r="QL22"/>
  <c r="QE22"/>
  <c r="HO21"/>
  <c r="HH21"/>
  <c r="HA21"/>
  <c r="GT21"/>
  <c r="GM21"/>
  <c r="GF21"/>
  <c r="FY21"/>
  <c r="FR21"/>
  <c r="FK21"/>
  <c r="FD21"/>
  <c r="EW21"/>
  <c r="EP21"/>
  <c r="EI21"/>
  <c r="EB21"/>
  <c r="DU21"/>
  <c r="DN21"/>
  <c r="DG21"/>
  <c r="CZ21"/>
  <c r="CS21"/>
  <c r="CL21"/>
  <c r="CE21"/>
  <c r="BX21"/>
  <c r="BQ21"/>
  <c r="BJ21"/>
  <c r="BC21"/>
  <c r="AV21"/>
  <c r="AO21"/>
  <c r="AH21"/>
  <c r="AA21"/>
  <c r="T21"/>
  <c r="M21"/>
  <c r="F21"/>
  <c r="WJ21"/>
  <c r="WC21"/>
  <c r="VV21"/>
  <c r="VO21"/>
  <c r="VH21"/>
  <c r="VA21"/>
  <c r="UT21"/>
  <c r="UM21"/>
  <c r="UF21"/>
  <c r="TY21"/>
  <c r="TR21"/>
  <c r="TK21"/>
  <c r="TD21"/>
  <c r="SW21"/>
  <c r="SP21"/>
  <c r="SI21"/>
  <c r="SB21"/>
  <c r="RU21"/>
  <c r="RN21"/>
  <c r="RG21"/>
  <c r="QZ21"/>
  <c r="QS21"/>
  <c r="QL21"/>
  <c r="QE21"/>
  <c r="HO20"/>
  <c r="HH20"/>
  <c r="HA20"/>
  <c r="GT20"/>
  <c r="GM20"/>
  <c r="GF20"/>
  <c r="FY20"/>
  <c r="FR20"/>
  <c r="FK20"/>
  <c r="FD20"/>
  <c r="EW20"/>
  <c r="EP20"/>
  <c r="EI20"/>
  <c r="EB20"/>
  <c r="DU20"/>
  <c r="DN20"/>
  <c r="DG20"/>
  <c r="CZ20"/>
  <c r="CS20"/>
  <c r="CL20"/>
  <c r="CE20"/>
  <c r="BX20"/>
  <c r="BQ20"/>
  <c r="BJ20"/>
  <c r="BC20"/>
  <c r="AV20"/>
  <c r="AO20"/>
  <c r="AH20"/>
  <c r="AA20"/>
  <c r="T20"/>
  <c r="M20"/>
  <c r="F20"/>
  <c r="WJ20"/>
  <c r="WC20"/>
  <c r="VV20"/>
  <c r="VO20"/>
  <c r="VH20"/>
  <c r="VA20"/>
  <c r="UT20"/>
  <c r="UM20"/>
  <c r="UF20"/>
  <c r="TY20"/>
  <c r="TR20"/>
  <c r="TK20"/>
  <c r="TD20"/>
  <c r="SW20"/>
  <c r="SP20"/>
  <c r="SI20"/>
  <c r="SB20"/>
  <c r="RU20"/>
  <c r="RN20"/>
  <c r="RG20"/>
  <c r="QZ20"/>
  <c r="QS20"/>
  <c r="QL20"/>
  <c r="QE20"/>
  <c r="HO19"/>
  <c r="HH19"/>
  <c r="HA19"/>
  <c r="GT19"/>
  <c r="GM19"/>
  <c r="GF19"/>
  <c r="FY19"/>
  <c r="FR19"/>
  <c r="FK19"/>
  <c r="FD19"/>
  <c r="EW19"/>
  <c r="EP19"/>
  <c r="EI19"/>
  <c r="EB19"/>
  <c r="DU19"/>
  <c r="DN19"/>
  <c r="DG19"/>
  <c r="CZ19"/>
  <c r="CS19"/>
  <c r="CL19"/>
  <c r="CE19"/>
  <c r="BX19"/>
  <c r="BQ19"/>
  <c r="BJ19"/>
  <c r="BC19"/>
  <c r="AV19"/>
  <c r="AO19"/>
  <c r="AH19"/>
  <c r="AA19"/>
  <c r="T19"/>
  <c r="M19"/>
  <c r="F19"/>
  <c r="WJ19"/>
  <c r="WC19"/>
  <c r="VV19"/>
  <c r="VO19"/>
  <c r="VH19"/>
  <c r="VA19"/>
  <c r="UT19"/>
  <c r="UM19"/>
  <c r="UF19"/>
  <c r="TY19"/>
  <c r="TR19"/>
  <c r="TK19"/>
  <c r="TD19"/>
  <c r="SW19"/>
  <c r="SP19"/>
  <c r="SI19"/>
  <c r="SB19"/>
  <c r="RU19"/>
  <c r="RN19"/>
  <c r="RG19"/>
  <c r="QZ19"/>
  <c r="QS19"/>
  <c r="QL19"/>
  <c r="QE19"/>
  <c r="HO18"/>
  <c r="HH18"/>
  <c r="HA18"/>
  <c r="GT18"/>
  <c r="GM18"/>
  <c r="GF18"/>
  <c r="FY18"/>
  <c r="FR18"/>
  <c r="FK18"/>
  <c r="FD18"/>
  <c r="EW18"/>
  <c r="EP18"/>
  <c r="EI18"/>
  <c r="EB18"/>
  <c r="DU18"/>
  <c r="DN18"/>
  <c r="DG18"/>
  <c r="CZ18"/>
  <c r="CS18"/>
  <c r="CL18"/>
  <c r="CE18"/>
  <c r="BX18"/>
  <c r="BQ18"/>
  <c r="BJ18"/>
  <c r="BC18"/>
  <c r="AV18"/>
  <c r="AO18"/>
  <c r="AH18"/>
  <c r="AA18"/>
  <c r="T18"/>
  <c r="M18"/>
  <c r="F18"/>
  <c r="WJ18"/>
  <c r="WC18"/>
  <c r="VV18"/>
  <c r="VO18"/>
  <c r="VH18"/>
  <c r="VA18"/>
  <c r="UT18"/>
  <c r="UM18"/>
  <c r="UF18"/>
  <c r="TY18"/>
  <c r="TR18"/>
  <c r="TK18"/>
  <c r="TD18"/>
  <c r="SW18"/>
  <c r="SP18"/>
  <c r="SI18"/>
  <c r="SB18"/>
  <c r="RU18"/>
  <c r="RN18"/>
  <c r="RG18"/>
  <c r="QZ18"/>
  <c r="QS18"/>
  <c r="QL18"/>
  <c r="QE18"/>
  <c r="HO17"/>
  <c r="HH17"/>
  <c r="HA17"/>
  <c r="GT17"/>
  <c r="GM17"/>
  <c r="GF17"/>
  <c r="FY17"/>
  <c r="FR17"/>
  <c r="FK17"/>
  <c r="FD17"/>
  <c r="EW17"/>
  <c r="EP17"/>
  <c r="EI17"/>
  <c r="EB17"/>
  <c r="DU17"/>
  <c r="DN17"/>
  <c r="DG17"/>
  <c r="CZ17"/>
  <c r="CS17"/>
  <c r="CL17"/>
  <c r="CE17"/>
  <c r="BX17"/>
  <c r="BQ17"/>
  <c r="BJ17"/>
  <c r="BC17"/>
  <c r="AV17"/>
  <c r="AO17"/>
  <c r="AH17"/>
  <c r="AA17"/>
  <c r="T17"/>
  <c r="M17"/>
  <c r="F17"/>
  <c r="WJ17"/>
  <c r="WC17"/>
  <c r="VV17"/>
  <c r="VO17"/>
  <c r="VH17"/>
  <c r="VA17"/>
  <c r="UT17"/>
  <c r="UM17"/>
  <c r="UF17"/>
  <c r="TY17"/>
  <c r="TR17"/>
  <c r="TK17"/>
  <c r="TD17"/>
  <c r="SW17"/>
  <c r="SP17"/>
  <c r="SI17"/>
  <c r="SB17"/>
  <c r="RU17"/>
  <c r="RN17"/>
  <c r="RG17"/>
  <c r="QZ17"/>
  <c r="QS17"/>
  <c r="QL17"/>
  <c r="QE17"/>
  <c r="HO16"/>
  <c r="HH16"/>
  <c r="HA16"/>
  <c r="GT16"/>
  <c r="GM16"/>
  <c r="GF16"/>
  <c r="FY16"/>
  <c r="FR16"/>
  <c r="FK16"/>
  <c r="FD16"/>
  <c r="EW16"/>
  <c r="EP16"/>
  <c r="EI16"/>
  <c r="EB16"/>
  <c r="DU16"/>
  <c r="DN16"/>
  <c r="DG16"/>
  <c r="CZ16"/>
  <c r="CS16"/>
  <c r="CL16"/>
  <c r="CE16"/>
  <c r="BX16"/>
  <c r="BQ16"/>
  <c r="BJ16"/>
  <c r="BC16"/>
  <c r="AV16"/>
  <c r="AO16"/>
  <c r="AH16"/>
  <c r="AA16"/>
  <c r="T16"/>
  <c r="M16"/>
  <c r="F16"/>
  <c r="WJ16"/>
  <c r="WC16"/>
  <c r="VV16"/>
  <c r="VO16"/>
  <c r="VH16"/>
  <c r="VA16"/>
  <c r="UT16"/>
  <c r="UM16"/>
  <c r="UF16"/>
  <c r="TY16"/>
  <c r="TR16"/>
  <c r="TK16"/>
  <c r="TD16"/>
  <c r="SW16"/>
  <c r="SP16"/>
  <c r="SI16"/>
  <c r="SB16"/>
  <c r="RU16"/>
  <c r="RN16"/>
  <c r="RG16"/>
  <c r="QZ16"/>
  <c r="QS16"/>
  <c r="QL16"/>
  <c r="QE16"/>
  <c r="HO15"/>
  <c r="HH15"/>
  <c r="HA15"/>
  <c r="GT15"/>
  <c r="GM15"/>
  <c r="GF15"/>
  <c r="FY15"/>
  <c r="FR15"/>
  <c r="FK15"/>
  <c r="FD15"/>
  <c r="EW15"/>
  <c r="EP15"/>
  <c r="EI15"/>
  <c r="EB15"/>
  <c r="DU15"/>
  <c r="DN15"/>
  <c r="DG15"/>
  <c r="CZ15"/>
  <c r="CS15"/>
  <c r="CL15"/>
  <c r="CE15"/>
  <c r="BX15"/>
  <c r="BQ15"/>
  <c r="BJ15"/>
  <c r="BC15"/>
  <c r="AV15"/>
  <c r="AO15"/>
  <c r="AH15"/>
  <c r="AA15"/>
  <c r="T15"/>
  <c r="M15"/>
  <c r="F15"/>
  <c r="WJ15"/>
  <c r="WC15"/>
  <c r="VV15"/>
  <c r="VO15"/>
  <c r="VH15"/>
  <c r="VA15"/>
  <c r="UT15"/>
  <c r="UM15"/>
  <c r="UF15"/>
  <c r="TY15"/>
  <c r="TR15"/>
  <c r="TK15"/>
  <c r="TD15"/>
  <c r="SW15"/>
  <c r="SP15"/>
  <c r="SI15"/>
  <c r="SB15"/>
  <c r="RU15"/>
  <c r="RN15"/>
  <c r="RG15"/>
  <c r="QZ15"/>
  <c r="QS15"/>
  <c r="QL15"/>
  <c r="QE15"/>
  <c r="HO14"/>
  <c r="HH14"/>
  <c r="HA14"/>
  <c r="GT14"/>
  <c r="GM14"/>
  <c r="GF14"/>
  <c r="FY14"/>
  <c r="FR14"/>
  <c r="FK14"/>
  <c r="FD14"/>
  <c r="EW14"/>
  <c r="EP14"/>
  <c r="EI14"/>
  <c r="EB14"/>
  <c r="DU14"/>
  <c r="DN14"/>
  <c r="DG14"/>
  <c r="CZ14"/>
  <c r="CS14"/>
  <c r="CL14"/>
  <c r="CE14"/>
  <c r="BX14"/>
  <c r="BQ14"/>
  <c r="BJ14"/>
  <c r="BC14"/>
  <c r="AV14"/>
  <c r="AO14"/>
  <c r="AH14"/>
  <c r="AA14"/>
  <c r="T14"/>
  <c r="M14"/>
  <c r="F14"/>
  <c r="WJ14"/>
  <c r="WC14"/>
  <c r="VV14"/>
  <c r="VO14"/>
  <c r="VH14"/>
  <c r="VA14"/>
  <c r="UT14"/>
  <c r="UM14"/>
  <c r="UF14"/>
  <c r="TY14"/>
  <c r="TR14"/>
  <c r="TK14"/>
  <c r="TD14"/>
  <c r="SW14"/>
  <c r="SP14"/>
  <c r="SI14"/>
  <c r="SB14"/>
  <c r="RU14"/>
  <c r="RN14"/>
  <c r="RG14"/>
  <c r="QZ14"/>
  <c r="QS14"/>
  <c r="QL14"/>
  <c r="QE14"/>
  <c r="HO13"/>
  <c r="HH13"/>
  <c r="HA13"/>
  <c r="GT13"/>
  <c r="GM13"/>
  <c r="GF13"/>
  <c r="FY13"/>
  <c r="FR13"/>
  <c r="FK13"/>
  <c r="FD13"/>
  <c r="EW13"/>
  <c r="EP13"/>
  <c r="EI13"/>
  <c r="EB13"/>
  <c r="DU13"/>
  <c r="DN13"/>
  <c r="DG13"/>
  <c r="CZ13"/>
  <c r="CS13"/>
  <c r="CL13"/>
  <c r="CE13"/>
  <c r="BX13"/>
  <c r="BQ13"/>
  <c r="BJ13"/>
  <c r="BC13"/>
  <c r="AV13"/>
  <c r="AO13"/>
  <c r="AH13"/>
  <c r="AA13"/>
  <c r="T13"/>
  <c r="M13"/>
  <c r="F13"/>
  <c r="WJ13"/>
  <c r="WC13"/>
  <c r="VV13"/>
  <c r="VO13"/>
  <c r="VH13"/>
  <c r="VA13"/>
  <c r="UT13"/>
  <c r="UM13"/>
  <c r="UF13"/>
  <c r="TY13"/>
  <c r="TR13"/>
  <c r="TK13"/>
  <c r="TD13"/>
  <c r="SW13"/>
  <c r="SP13"/>
  <c r="SI13"/>
  <c r="SB13"/>
  <c r="RU13"/>
  <c r="RN13"/>
  <c r="RG13"/>
  <c r="QZ13"/>
  <c r="QS13"/>
  <c r="QL13"/>
  <c r="QE13"/>
  <c r="HO12"/>
  <c r="HH12"/>
  <c r="HA12"/>
  <c r="GT12"/>
  <c r="GM12"/>
  <c r="GF12"/>
  <c r="FY12"/>
  <c r="FR12"/>
  <c r="FK12"/>
  <c r="FD12"/>
  <c r="EW12"/>
  <c r="EP12"/>
  <c r="EI12"/>
  <c r="EB12"/>
  <c r="DU12"/>
  <c r="DN12"/>
  <c r="DG12"/>
  <c r="CZ12"/>
  <c r="CS12"/>
  <c r="CL12"/>
  <c r="CE12"/>
  <c r="BX12"/>
  <c r="BQ12"/>
  <c r="BJ12"/>
  <c r="BC12"/>
  <c r="AV12"/>
  <c r="AO12"/>
  <c r="AH12"/>
  <c r="AA12"/>
  <c r="T12"/>
  <c r="M12"/>
  <c r="F12"/>
  <c r="WJ12"/>
  <c r="WC12"/>
  <c r="VV12"/>
  <c r="VO12"/>
  <c r="VH12"/>
  <c r="VA12"/>
  <c r="UT12"/>
  <c r="UM12"/>
  <c r="UF12"/>
  <c r="TY12"/>
  <c r="TR12"/>
  <c r="TK12"/>
  <c r="TD12"/>
  <c r="SW12"/>
  <c r="SP12"/>
  <c r="SI12"/>
  <c r="SB12"/>
  <c r="RU12"/>
  <c r="RN12"/>
  <c r="RG12"/>
  <c r="QZ12"/>
  <c r="QS12"/>
  <c r="QL12"/>
  <c r="QE12"/>
  <c r="HO11"/>
  <c r="HH11"/>
  <c r="HA11"/>
  <c r="GT11"/>
  <c r="GM11"/>
  <c r="GF11"/>
  <c r="FY11"/>
  <c r="FR11"/>
  <c r="FK11"/>
  <c r="FD11"/>
  <c r="EW11"/>
  <c r="EP11"/>
  <c r="EI11"/>
  <c r="EB11"/>
  <c r="DU11"/>
  <c r="DN11"/>
  <c r="DG11"/>
  <c r="CZ11"/>
  <c r="CS11"/>
  <c r="CL11"/>
  <c r="CE11"/>
  <c r="BX11"/>
  <c r="BQ11"/>
  <c r="BJ11"/>
  <c r="BC11"/>
  <c r="AV11"/>
  <c r="AO11"/>
  <c r="AH11"/>
  <c r="AA11"/>
  <c r="T11"/>
  <c r="M11"/>
  <c r="F11"/>
  <c r="WJ11"/>
  <c r="WC11"/>
  <c r="VV11"/>
  <c r="VO11"/>
  <c r="VH11"/>
  <c r="VA11"/>
  <c r="UT11"/>
  <c r="UM11"/>
  <c r="UF11"/>
  <c r="TY11"/>
  <c r="TR11"/>
  <c r="TK11"/>
  <c r="TD11"/>
  <c r="SW11"/>
  <c r="SP11"/>
  <c r="SI11"/>
  <c r="SB11"/>
  <c r="RU11"/>
  <c r="RN11"/>
  <c r="RG11"/>
  <c r="QZ11"/>
  <c r="QS11"/>
  <c r="QL11"/>
  <c r="QE11"/>
  <c r="HO10"/>
  <c r="HH10"/>
  <c r="HA10"/>
  <c r="GT10"/>
  <c r="GM10"/>
  <c r="GF10"/>
  <c r="FY10"/>
  <c r="FR10"/>
  <c r="FK10"/>
  <c r="FD10"/>
  <c r="EW10"/>
  <c r="EP10"/>
  <c r="EI10"/>
  <c r="EB10"/>
  <c r="DU10"/>
  <c r="DN10"/>
  <c r="DG10"/>
  <c r="CZ10"/>
  <c r="CS10"/>
  <c r="CL10"/>
  <c r="CE10"/>
  <c r="BX10"/>
  <c r="BQ10"/>
  <c r="BJ10"/>
  <c r="BC10"/>
  <c r="AV10"/>
  <c r="AO10"/>
  <c r="AH10"/>
  <c r="AA10"/>
  <c r="T10"/>
  <c r="M10"/>
  <c r="F10"/>
  <c r="WJ10"/>
  <c r="WC10"/>
  <c r="VV10"/>
  <c r="VO10"/>
  <c r="VH10"/>
  <c r="VA10"/>
  <c r="UT10"/>
  <c r="UM10"/>
  <c r="UF10"/>
  <c r="TY10"/>
  <c r="TR10"/>
  <c r="TK10"/>
  <c r="TD10"/>
  <c r="SW10"/>
  <c r="SP10"/>
  <c r="SI10"/>
  <c r="SB10"/>
  <c r="RU10"/>
  <c r="RN10"/>
  <c r="RG10"/>
  <c r="QZ10"/>
  <c r="QS10"/>
  <c r="QL10"/>
  <c r="QE10"/>
  <c r="HO9"/>
  <c r="HH9"/>
  <c r="HA9"/>
  <c r="GT9"/>
  <c r="GM9"/>
  <c r="GF9"/>
  <c r="FY9"/>
  <c r="FR9"/>
  <c r="FK9"/>
  <c r="FD9"/>
  <c r="EW9"/>
  <c r="EP9"/>
  <c r="EI9"/>
  <c r="EB9"/>
  <c r="DU9"/>
  <c r="DN9"/>
  <c r="DG9"/>
  <c r="CZ9"/>
  <c r="CS9"/>
  <c r="CL9"/>
  <c r="CE9"/>
  <c r="BX9"/>
  <c r="BQ9"/>
  <c r="BJ9"/>
  <c r="BC9"/>
  <c r="AV9"/>
  <c r="AO9"/>
  <c r="AH9"/>
  <c r="AA9"/>
  <c r="T9"/>
  <c r="M9"/>
  <c r="F9"/>
  <c r="WJ9"/>
  <c r="WC9"/>
  <c r="VV9"/>
  <c r="VO9"/>
  <c r="VH9"/>
  <c r="VA9"/>
  <c r="UT9"/>
  <c r="UM9"/>
  <c r="UF9"/>
  <c r="TY9"/>
  <c r="TR9"/>
  <c r="TK9"/>
  <c r="TD9"/>
  <c r="SW9"/>
  <c r="SP9"/>
  <c r="SI9"/>
  <c r="SB9"/>
  <c r="RU9"/>
  <c r="RN9"/>
  <c r="RG9"/>
  <c r="QZ9"/>
  <c r="QS9"/>
  <c r="QL9"/>
  <c r="QE9"/>
  <c r="HO8"/>
  <c r="HH8"/>
  <c r="HA8"/>
  <c r="GT8"/>
  <c r="GM8"/>
  <c r="GF8"/>
  <c r="FY8"/>
  <c r="FR8"/>
  <c r="FK8"/>
  <c r="FD8"/>
  <c r="EW8"/>
  <c r="EP8"/>
  <c r="EI8"/>
  <c r="EB8"/>
  <c r="DU8"/>
  <c r="DN8"/>
  <c r="DG8"/>
  <c r="CZ8"/>
  <c r="CS8"/>
  <c r="CL8"/>
  <c r="CE8"/>
  <c r="BX8"/>
  <c r="BQ8"/>
  <c r="BJ8"/>
  <c r="BC8"/>
  <c r="AV8"/>
  <c r="AO8"/>
  <c r="AH8"/>
  <c r="AA8"/>
  <c r="T8"/>
  <c r="M8"/>
  <c r="F8"/>
  <c r="WJ8"/>
  <c r="WC8"/>
  <c r="VV8"/>
  <c r="VO8"/>
  <c r="VH8"/>
  <c r="VA8"/>
  <c r="UT8"/>
  <c r="UM8"/>
  <c r="UF8"/>
  <c r="TY8"/>
  <c r="TR8"/>
  <c r="TK8"/>
  <c r="TD8"/>
  <c r="SW8"/>
  <c r="SP8"/>
  <c r="SI8"/>
  <c r="SB8"/>
  <c r="RU8"/>
  <c r="RN8"/>
  <c r="RG8"/>
  <c r="QZ8"/>
  <c r="QS8"/>
  <c r="QL8"/>
  <c r="QE8"/>
  <c r="HO7"/>
  <c r="HH7"/>
  <c r="HH69" s="1"/>
  <c r="HH70" s="1"/>
  <c r="HA7"/>
  <c r="GT7"/>
  <c r="GT69" s="1"/>
  <c r="GT70" s="1"/>
  <c r="GM7"/>
  <c r="GF7"/>
  <c r="GF69" s="1"/>
  <c r="GF70" s="1"/>
  <c r="FY7"/>
  <c r="FR7"/>
  <c r="FR69" s="1"/>
  <c r="FK7"/>
  <c r="FD7"/>
  <c r="FD69" s="1"/>
  <c r="FD70" s="1"/>
  <c r="EW7"/>
  <c r="EP7"/>
  <c r="EP69" s="1"/>
  <c r="EP70" s="1"/>
  <c r="EI7"/>
  <c r="EB7"/>
  <c r="EB69" s="1"/>
  <c r="EB70" s="1"/>
  <c r="DU7"/>
  <c r="DN7"/>
  <c r="DN69" s="1"/>
  <c r="DN70" s="1"/>
  <c r="DG7"/>
  <c r="CZ7"/>
  <c r="CZ69" s="1"/>
  <c r="CZ70" s="1"/>
  <c r="CS7"/>
  <c r="CL7"/>
  <c r="CL69" s="1"/>
  <c r="CE7"/>
  <c r="BX7"/>
  <c r="BX69" s="1"/>
  <c r="BX70" s="1"/>
  <c r="BQ7"/>
  <c r="BJ7"/>
  <c r="BJ69" s="1"/>
  <c r="BJ70" s="1"/>
  <c r="BC7"/>
  <c r="AV7"/>
  <c r="AV69" s="1"/>
  <c r="AV70" s="1"/>
  <c r="AO7"/>
  <c r="AH7"/>
  <c r="AH69" s="1"/>
  <c r="AH70" s="1"/>
  <c r="AA7"/>
  <c r="T7"/>
  <c r="T69" s="1"/>
  <c r="T70" s="1"/>
  <c r="M7"/>
  <c r="F7"/>
  <c r="F69" s="1"/>
  <c r="F70" s="1"/>
  <c r="WJ7"/>
  <c r="WC7"/>
  <c r="WC69" s="1"/>
  <c r="WC70" s="1"/>
  <c r="VV7"/>
  <c r="VO7"/>
  <c r="VO69" s="1"/>
  <c r="VO70" s="1"/>
  <c r="VH7"/>
  <c r="VA7"/>
  <c r="VA69" s="1"/>
  <c r="VA70" s="1"/>
  <c r="UT7"/>
  <c r="UM7"/>
  <c r="UM69" s="1"/>
  <c r="UM70" s="1"/>
  <c r="UF7"/>
  <c r="TY7"/>
  <c r="TY69" s="1"/>
  <c r="TY70" s="1"/>
  <c r="TR7"/>
  <c r="TK7"/>
  <c r="TK69" s="1"/>
  <c r="TK70" s="1"/>
  <c r="TD7"/>
  <c r="SW7"/>
  <c r="SW69" s="1"/>
  <c r="SW70" s="1"/>
  <c r="SP7"/>
  <c r="SI7"/>
  <c r="SI69" s="1"/>
  <c r="SI70" s="1"/>
  <c r="SB7"/>
  <c r="RU7"/>
  <c r="RU69" s="1"/>
  <c r="RU70" s="1"/>
  <c r="RN7"/>
  <c r="RG7"/>
  <c r="RG69" s="1"/>
  <c r="RG70" s="1"/>
  <c r="QZ7"/>
  <c r="QS7"/>
  <c r="QS69" s="1"/>
  <c r="QS70" s="1"/>
  <c r="QL7"/>
  <c r="QE7"/>
  <c r="QE69" s="1"/>
  <c r="QE70" s="1"/>
  <c r="BC71" i="12"/>
  <c r="AV71"/>
  <c r="AO71"/>
  <c r="AH71"/>
  <c r="AA71"/>
  <c r="T71"/>
  <c r="M71"/>
  <c r="F71"/>
  <c r="BG69"/>
  <c r="BG70" s="1"/>
  <c r="BB69"/>
  <c r="BB70" s="1"/>
  <c r="BA69"/>
  <c r="BA70" s="1"/>
  <c r="AZ69"/>
  <c r="AZ70" s="1"/>
  <c r="AU69"/>
  <c r="AU70" s="1"/>
  <c r="AT69"/>
  <c r="AT70" s="1"/>
  <c r="AS69"/>
  <c r="AS70" s="1"/>
  <c r="AN69"/>
  <c r="AN70" s="1"/>
  <c r="AM69"/>
  <c r="AM70" s="1"/>
  <c r="AL69"/>
  <c r="AL70" s="1"/>
  <c r="AG69"/>
  <c r="AG70" s="1"/>
  <c r="AF69"/>
  <c r="AF70" s="1"/>
  <c r="AE69"/>
  <c r="AE70" s="1"/>
  <c r="Z69"/>
  <c r="Z70" s="1"/>
  <c r="Y69"/>
  <c r="Y70" s="1"/>
  <c r="X69"/>
  <c r="X70" s="1"/>
  <c r="S69"/>
  <c r="S70" s="1"/>
  <c r="R69"/>
  <c r="R70" s="1"/>
  <c r="Q69"/>
  <c r="Q70" s="1"/>
  <c r="L69"/>
  <c r="K69"/>
  <c r="J69"/>
  <c r="J70" s="1"/>
  <c r="E69"/>
  <c r="E70" s="1"/>
  <c r="D69"/>
  <c r="D70" s="1"/>
  <c r="C69"/>
  <c r="C70" s="1"/>
  <c r="BC68"/>
  <c r="AV68"/>
  <c r="AO68"/>
  <c r="AH68"/>
  <c r="AA68"/>
  <c r="T68"/>
  <c r="M68"/>
  <c r="F68"/>
  <c r="BC67"/>
  <c r="AV67"/>
  <c r="AO67"/>
  <c r="AH67"/>
  <c r="AA67"/>
  <c r="T67"/>
  <c r="M67"/>
  <c r="F67"/>
  <c r="BC66"/>
  <c r="AV66"/>
  <c r="AO66"/>
  <c r="AH66"/>
  <c r="AA66"/>
  <c r="T66"/>
  <c r="M66"/>
  <c r="F66"/>
  <c r="BC65"/>
  <c r="AV65"/>
  <c r="AO65"/>
  <c r="AH65"/>
  <c r="AA65"/>
  <c r="T65"/>
  <c r="M65"/>
  <c r="F65"/>
  <c r="BC64"/>
  <c r="AV64"/>
  <c r="AO64"/>
  <c r="AH64"/>
  <c r="AA64"/>
  <c r="T64"/>
  <c r="M64"/>
  <c r="F64"/>
  <c r="BC63"/>
  <c r="AV63"/>
  <c r="AO63"/>
  <c r="AH63"/>
  <c r="AA63"/>
  <c r="T63"/>
  <c r="M63"/>
  <c r="F63"/>
  <c r="BC62"/>
  <c r="AV62"/>
  <c r="AO62"/>
  <c r="AH62"/>
  <c r="AA62"/>
  <c r="T62"/>
  <c r="M62"/>
  <c r="F62"/>
  <c r="BC61"/>
  <c r="AV61"/>
  <c r="AO61"/>
  <c r="AH61"/>
  <c r="AA61"/>
  <c r="T61"/>
  <c r="M61"/>
  <c r="F61"/>
  <c r="BC60"/>
  <c r="AV60"/>
  <c r="AO60"/>
  <c r="AH60"/>
  <c r="AA60"/>
  <c r="T60"/>
  <c r="M60"/>
  <c r="F60"/>
  <c r="BC59"/>
  <c r="AV59"/>
  <c r="AO59"/>
  <c r="AH59"/>
  <c r="AA59"/>
  <c r="T59"/>
  <c r="M59"/>
  <c r="F59"/>
  <c r="BC58"/>
  <c r="AV58"/>
  <c r="AO58"/>
  <c r="AH58"/>
  <c r="AA58"/>
  <c r="T58"/>
  <c r="M58"/>
  <c r="F58"/>
  <c r="BC57"/>
  <c r="AV57"/>
  <c r="AO57"/>
  <c r="AH57"/>
  <c r="AA57"/>
  <c r="T57"/>
  <c r="M57"/>
  <c r="F57"/>
  <c r="BC56"/>
  <c r="AV56"/>
  <c r="AO56"/>
  <c r="AH56"/>
  <c r="AA56"/>
  <c r="T56"/>
  <c r="M56"/>
  <c r="F56"/>
  <c r="BC55"/>
  <c r="AV55"/>
  <c r="AO55"/>
  <c r="AH55"/>
  <c r="AA55"/>
  <c r="T55"/>
  <c r="M55"/>
  <c r="F55"/>
  <c r="BC54"/>
  <c r="AV54"/>
  <c r="AO54"/>
  <c r="AH54"/>
  <c r="AA54"/>
  <c r="T54"/>
  <c r="M54"/>
  <c r="F54"/>
  <c r="BC53"/>
  <c r="AV53"/>
  <c r="AO53"/>
  <c r="AH53"/>
  <c r="AA53"/>
  <c r="T53"/>
  <c r="M53"/>
  <c r="F53"/>
  <c r="BC52"/>
  <c r="AV52"/>
  <c r="AO52"/>
  <c r="AH52"/>
  <c r="AA52"/>
  <c r="T52"/>
  <c r="M52"/>
  <c r="F52"/>
  <c r="BC51"/>
  <c r="AV51"/>
  <c r="AO51"/>
  <c r="AH51"/>
  <c r="AA51"/>
  <c r="T51"/>
  <c r="M51"/>
  <c r="F51"/>
  <c r="BC50"/>
  <c r="AV50"/>
  <c r="AO50"/>
  <c r="AH50"/>
  <c r="AA50"/>
  <c r="T50"/>
  <c r="M50"/>
  <c r="F50"/>
  <c r="BC49"/>
  <c r="AV49"/>
  <c r="AO49"/>
  <c r="AH49"/>
  <c r="AA49"/>
  <c r="T49"/>
  <c r="M49"/>
  <c r="F49"/>
  <c r="BC48"/>
  <c r="AV48"/>
  <c r="AO48"/>
  <c r="AH48"/>
  <c r="AA48"/>
  <c r="T48"/>
  <c r="M48"/>
  <c r="F48"/>
  <c r="BC47"/>
  <c r="AV47"/>
  <c r="AO47"/>
  <c r="AH47"/>
  <c r="AA47"/>
  <c r="T47"/>
  <c r="M47"/>
  <c r="F47"/>
  <c r="BC46"/>
  <c r="AV46"/>
  <c r="AO46"/>
  <c r="AH46"/>
  <c r="AA46"/>
  <c r="T46"/>
  <c r="M46"/>
  <c r="F46"/>
  <c r="BC45"/>
  <c r="AV45"/>
  <c r="AO45"/>
  <c r="AH45"/>
  <c r="AA45"/>
  <c r="T45"/>
  <c r="M45"/>
  <c r="F45"/>
  <c r="BC44"/>
  <c r="AV44"/>
  <c r="AO44"/>
  <c r="AH44"/>
  <c r="AA44"/>
  <c r="T44"/>
  <c r="M44"/>
  <c r="F44"/>
  <c r="BC43"/>
  <c r="AV43"/>
  <c r="AO43"/>
  <c r="AH43"/>
  <c r="AA43"/>
  <c r="T43"/>
  <c r="M43"/>
  <c r="F43"/>
  <c r="BC42"/>
  <c r="AV42"/>
  <c r="AO42"/>
  <c r="AH42"/>
  <c r="AA42"/>
  <c r="T42"/>
  <c r="M42"/>
  <c r="F42"/>
  <c r="BC41"/>
  <c r="AV41"/>
  <c r="AO41"/>
  <c r="AH41"/>
  <c r="AA41"/>
  <c r="T41"/>
  <c r="M41"/>
  <c r="F41"/>
  <c r="BC40"/>
  <c r="AV40"/>
  <c r="AO40"/>
  <c r="AH40"/>
  <c r="AA40"/>
  <c r="T40"/>
  <c r="M40"/>
  <c r="F40"/>
  <c r="BC39"/>
  <c r="AV39"/>
  <c r="AO39"/>
  <c r="AH39"/>
  <c r="AA39"/>
  <c r="T39"/>
  <c r="M39"/>
  <c r="F39"/>
  <c r="BC38"/>
  <c r="AV38"/>
  <c r="AO38"/>
  <c r="AH38"/>
  <c r="AA38"/>
  <c r="T38"/>
  <c r="M38"/>
  <c r="F38"/>
  <c r="BC37"/>
  <c r="BC103" s="1"/>
  <c r="BC104" s="1"/>
  <c r="AV37"/>
  <c r="AV103" s="1"/>
  <c r="AV104" s="1"/>
  <c r="AO37"/>
  <c r="AO103" s="1"/>
  <c r="AO104" s="1"/>
  <c r="AH37"/>
  <c r="AH103" s="1"/>
  <c r="AH104" s="1"/>
  <c r="AA37"/>
  <c r="AA103" s="1"/>
  <c r="AA104" s="1"/>
  <c r="T37"/>
  <c r="T103" s="1"/>
  <c r="T104" s="1"/>
  <c r="M37"/>
  <c r="M103" s="1"/>
  <c r="M104" s="1"/>
  <c r="F37"/>
  <c r="BC36"/>
  <c r="AV36"/>
  <c r="AO36"/>
  <c r="AH36"/>
  <c r="AA36"/>
  <c r="T36"/>
  <c r="M36"/>
  <c r="F36"/>
  <c r="BC35"/>
  <c r="AV35"/>
  <c r="AO35"/>
  <c r="AH35"/>
  <c r="AA35"/>
  <c r="T35"/>
  <c r="M35"/>
  <c r="F35"/>
  <c r="BC34"/>
  <c r="AV34"/>
  <c r="AO34"/>
  <c r="AH34"/>
  <c r="AA34"/>
  <c r="T34"/>
  <c r="M34"/>
  <c r="F34"/>
  <c r="BC33"/>
  <c r="AV33"/>
  <c r="AO33"/>
  <c r="AH33"/>
  <c r="AA33"/>
  <c r="T33"/>
  <c r="M33"/>
  <c r="F33"/>
  <c r="BC32"/>
  <c r="AV32"/>
  <c r="AO32"/>
  <c r="AH32"/>
  <c r="AA32"/>
  <c r="T32"/>
  <c r="M32"/>
  <c r="F32"/>
  <c r="BC31"/>
  <c r="AV31"/>
  <c r="AO31"/>
  <c r="AH31"/>
  <c r="AA31"/>
  <c r="T31"/>
  <c r="M31"/>
  <c r="F31"/>
  <c r="BC30"/>
  <c r="AV30"/>
  <c r="AO30"/>
  <c r="AH30"/>
  <c r="AA30"/>
  <c r="T30"/>
  <c r="M30"/>
  <c r="F30"/>
  <c r="BC29"/>
  <c r="AV29"/>
  <c r="AO29"/>
  <c r="AH29"/>
  <c r="AA29"/>
  <c r="T29"/>
  <c r="M29"/>
  <c r="F29"/>
  <c r="BC28"/>
  <c r="AV28"/>
  <c r="AO28"/>
  <c r="AH28"/>
  <c r="AA28"/>
  <c r="T28"/>
  <c r="M28"/>
  <c r="F28"/>
  <c r="BC27"/>
  <c r="AV27"/>
  <c r="AO27"/>
  <c r="AH27"/>
  <c r="AA27"/>
  <c r="T27"/>
  <c r="M27"/>
  <c r="F27"/>
  <c r="BC26"/>
  <c r="AV26"/>
  <c r="AO26"/>
  <c r="AH26"/>
  <c r="AA26"/>
  <c r="T26"/>
  <c r="M26"/>
  <c r="F26"/>
  <c r="BC25"/>
  <c r="AV25"/>
  <c r="AO25"/>
  <c r="AH25"/>
  <c r="AA25"/>
  <c r="T25"/>
  <c r="M25"/>
  <c r="F25"/>
  <c r="BC24"/>
  <c r="AV24"/>
  <c r="AO24"/>
  <c r="AH24"/>
  <c r="AA24"/>
  <c r="T24"/>
  <c r="M24"/>
  <c r="F24"/>
  <c r="BC23"/>
  <c r="AV23"/>
  <c r="AO23"/>
  <c r="AH23"/>
  <c r="AA23"/>
  <c r="T23"/>
  <c r="M23"/>
  <c r="F23"/>
  <c r="BC22"/>
  <c r="AV22"/>
  <c r="AO22"/>
  <c r="AH22"/>
  <c r="AA22"/>
  <c r="T22"/>
  <c r="M22"/>
  <c r="F22"/>
  <c r="BC21"/>
  <c r="AV21"/>
  <c r="AO21"/>
  <c r="AH21"/>
  <c r="AA21"/>
  <c r="T21"/>
  <c r="M21"/>
  <c r="F21"/>
  <c r="BC20"/>
  <c r="AV20"/>
  <c r="AO20"/>
  <c r="AH20"/>
  <c r="AA20"/>
  <c r="T20"/>
  <c r="M20"/>
  <c r="F20"/>
  <c r="BC19"/>
  <c r="AV19"/>
  <c r="AO19"/>
  <c r="AH19"/>
  <c r="AA19"/>
  <c r="T19"/>
  <c r="M19"/>
  <c r="F19"/>
  <c r="BC18"/>
  <c r="AV18"/>
  <c r="AO18"/>
  <c r="AH18"/>
  <c r="AA18"/>
  <c r="T18"/>
  <c r="M18"/>
  <c r="F18"/>
  <c r="BC17"/>
  <c r="AV17"/>
  <c r="AO17"/>
  <c r="AH17"/>
  <c r="AA17"/>
  <c r="T17"/>
  <c r="M17"/>
  <c r="F17"/>
  <c r="BC16"/>
  <c r="AV16"/>
  <c r="AO16"/>
  <c r="AH16"/>
  <c r="AA16"/>
  <c r="T16"/>
  <c r="M16"/>
  <c r="F16"/>
  <c r="BC15"/>
  <c r="AV15"/>
  <c r="AO15"/>
  <c r="AH15"/>
  <c r="AA15"/>
  <c r="T15"/>
  <c r="M15"/>
  <c r="F15"/>
  <c r="BC14"/>
  <c r="AV14"/>
  <c r="AO14"/>
  <c r="AH14"/>
  <c r="AA14"/>
  <c r="T14"/>
  <c r="M14"/>
  <c r="F14"/>
  <c r="BC13"/>
  <c r="AV13"/>
  <c r="AO13"/>
  <c r="AH13"/>
  <c r="AA13"/>
  <c r="T13"/>
  <c r="M13"/>
  <c r="F13"/>
  <c r="BC12"/>
  <c r="AV12"/>
  <c r="AO12"/>
  <c r="AH12"/>
  <c r="AA12"/>
  <c r="T12"/>
  <c r="M12"/>
  <c r="F12"/>
  <c r="BC11"/>
  <c r="AV11"/>
  <c r="AO11"/>
  <c r="AH11"/>
  <c r="AA11"/>
  <c r="T11"/>
  <c r="M11"/>
  <c r="F11"/>
  <c r="BC10"/>
  <c r="AV10"/>
  <c r="AO10"/>
  <c r="AH10"/>
  <c r="AA10"/>
  <c r="T10"/>
  <c r="M10"/>
  <c r="F10"/>
  <c r="BC9"/>
  <c r="AV9"/>
  <c r="AO9"/>
  <c r="AH9"/>
  <c r="AA9"/>
  <c r="T9"/>
  <c r="M9"/>
  <c r="F9"/>
  <c r="BC8"/>
  <c r="AV8"/>
  <c r="AO8"/>
  <c r="AH8"/>
  <c r="AA8"/>
  <c r="T8"/>
  <c r="M8"/>
  <c r="F8"/>
  <c r="BC7"/>
  <c r="AV7"/>
  <c r="AV69" s="1"/>
  <c r="AO7"/>
  <c r="AH7"/>
  <c r="AH69" s="1"/>
  <c r="AA7"/>
  <c r="T7"/>
  <c r="T69" s="1"/>
  <c r="M7"/>
  <c r="F7"/>
  <c r="F69" s="1"/>
  <c r="JL71" i="11"/>
  <c r="JE71"/>
  <c r="IX71"/>
  <c r="IQ71"/>
  <c r="IJ71"/>
  <c r="IC71"/>
  <c r="HV71"/>
  <c r="HO71"/>
  <c r="HH71"/>
  <c r="HA71"/>
  <c r="GT71"/>
  <c r="GM71"/>
  <c r="GF71"/>
  <c r="FY71"/>
  <c r="FR71"/>
  <c r="FK71"/>
  <c r="FD71"/>
  <c r="EW71"/>
  <c r="EP71"/>
  <c r="EI71"/>
  <c r="EB71"/>
  <c r="DU71"/>
  <c r="DN71"/>
  <c r="DG71"/>
  <c r="CZ71"/>
  <c r="CS71"/>
  <c r="CL71"/>
  <c r="CE71"/>
  <c r="BX71"/>
  <c r="BQ71"/>
  <c r="BJ71"/>
  <c r="BC71"/>
  <c r="AV71"/>
  <c r="AO71"/>
  <c r="AH71"/>
  <c r="AA71"/>
  <c r="T71"/>
  <c r="M71"/>
  <c r="F71"/>
  <c r="JP69"/>
  <c r="JP70" s="1"/>
  <c r="JK69"/>
  <c r="JK70" s="1"/>
  <c r="JJ69"/>
  <c r="JJ70" s="1"/>
  <c r="JI69"/>
  <c r="JI70" s="1"/>
  <c r="JD69"/>
  <c r="JD70" s="1"/>
  <c r="JC69"/>
  <c r="JC70" s="1"/>
  <c r="JB69"/>
  <c r="JB70" s="1"/>
  <c r="IW69"/>
  <c r="IW70" s="1"/>
  <c r="IV69"/>
  <c r="IV70" s="1"/>
  <c r="IU69"/>
  <c r="IU70" s="1"/>
  <c r="IP69"/>
  <c r="IP70" s="1"/>
  <c r="IO69"/>
  <c r="IO70" s="1"/>
  <c r="IN69"/>
  <c r="IN70" s="1"/>
  <c r="II69"/>
  <c r="II70" s="1"/>
  <c r="IH69"/>
  <c r="IH70" s="1"/>
  <c r="IG69"/>
  <c r="IG70" s="1"/>
  <c r="IB69"/>
  <c r="IB70" s="1"/>
  <c r="IA69"/>
  <c r="IA70" s="1"/>
  <c r="HZ69"/>
  <c r="HZ70" s="1"/>
  <c r="HU69"/>
  <c r="HU70" s="1"/>
  <c r="HT69"/>
  <c r="HS69"/>
  <c r="HS70" s="1"/>
  <c r="HN69"/>
  <c r="HN70" s="1"/>
  <c r="HM69"/>
  <c r="HM70" s="1"/>
  <c r="HL69"/>
  <c r="HL70" s="1"/>
  <c r="HG69"/>
  <c r="HG70" s="1"/>
  <c r="HF69"/>
  <c r="HF70" s="1"/>
  <c r="HE69"/>
  <c r="HE70" s="1"/>
  <c r="GZ69"/>
  <c r="GZ70" s="1"/>
  <c r="GY69"/>
  <c r="GY70" s="1"/>
  <c r="GX69"/>
  <c r="GX70" s="1"/>
  <c r="GS69"/>
  <c r="GS70" s="1"/>
  <c r="GR69"/>
  <c r="GR70" s="1"/>
  <c r="GQ69"/>
  <c r="GQ70" s="1"/>
  <c r="GL69"/>
  <c r="GL70" s="1"/>
  <c r="GK69"/>
  <c r="GK70" s="1"/>
  <c r="GJ69"/>
  <c r="GJ70" s="1"/>
  <c r="GE69"/>
  <c r="GE70" s="1"/>
  <c r="GD69"/>
  <c r="GD70" s="1"/>
  <c r="GC69"/>
  <c r="GC70" s="1"/>
  <c r="FX69"/>
  <c r="FX70" s="1"/>
  <c r="FW69"/>
  <c r="FW70" s="1"/>
  <c r="FV69"/>
  <c r="FV70" s="1"/>
  <c r="FQ69"/>
  <c r="FQ70" s="1"/>
  <c r="FP69"/>
  <c r="FP70" s="1"/>
  <c r="FO69"/>
  <c r="FO70" s="1"/>
  <c r="FJ69"/>
  <c r="FJ70" s="1"/>
  <c r="FI69"/>
  <c r="FI70" s="1"/>
  <c r="FH69"/>
  <c r="FH70" s="1"/>
  <c r="FC69"/>
  <c r="FC70" s="1"/>
  <c r="FB69"/>
  <c r="FB70" s="1"/>
  <c r="FA69"/>
  <c r="FA70" s="1"/>
  <c r="EV69"/>
  <c r="EV70" s="1"/>
  <c r="EU69"/>
  <c r="EU70" s="1"/>
  <c r="ET69"/>
  <c r="ET70" s="1"/>
  <c r="EO69"/>
  <c r="EO70" s="1"/>
  <c r="EN69"/>
  <c r="EN70" s="1"/>
  <c r="EM69"/>
  <c r="EM70" s="1"/>
  <c r="EH69"/>
  <c r="EH70" s="1"/>
  <c r="EG69"/>
  <c r="EG70" s="1"/>
  <c r="EF69"/>
  <c r="EF70" s="1"/>
  <c r="EA69"/>
  <c r="EA70" s="1"/>
  <c r="DZ69"/>
  <c r="DZ70" s="1"/>
  <c r="DY69"/>
  <c r="DY70" s="1"/>
  <c r="DT69"/>
  <c r="DT70" s="1"/>
  <c r="DS69"/>
  <c r="DS70" s="1"/>
  <c r="DR69"/>
  <c r="DR70" s="1"/>
  <c r="DM69"/>
  <c r="DM70" s="1"/>
  <c r="DL69"/>
  <c r="DL70" s="1"/>
  <c r="DK69"/>
  <c r="DK70" s="1"/>
  <c r="DF69"/>
  <c r="DF70" s="1"/>
  <c r="DE69"/>
  <c r="DE70" s="1"/>
  <c r="DD69"/>
  <c r="DD70" s="1"/>
  <c r="CY69"/>
  <c r="CY70" s="1"/>
  <c r="CX69"/>
  <c r="CX70" s="1"/>
  <c r="CW69"/>
  <c r="CW70" s="1"/>
  <c r="CR69"/>
  <c r="CR70" s="1"/>
  <c r="CQ69"/>
  <c r="CQ70" s="1"/>
  <c r="CP69"/>
  <c r="CP70" s="1"/>
  <c r="CK69"/>
  <c r="CK70" s="1"/>
  <c r="CJ69"/>
  <c r="CJ70" s="1"/>
  <c r="CI69"/>
  <c r="CI70" s="1"/>
  <c r="CD69"/>
  <c r="CD70" s="1"/>
  <c r="CC69"/>
  <c r="CC70" s="1"/>
  <c r="CB69"/>
  <c r="CB70" s="1"/>
  <c r="BW69"/>
  <c r="BW70" s="1"/>
  <c r="BV69"/>
  <c r="BV70" s="1"/>
  <c r="BU69"/>
  <c r="BU70" s="1"/>
  <c r="BP69"/>
  <c r="BP70" s="1"/>
  <c r="BO69"/>
  <c r="BO70" s="1"/>
  <c r="BN69"/>
  <c r="BN70" s="1"/>
  <c r="BI69"/>
  <c r="BI70" s="1"/>
  <c r="BH69"/>
  <c r="BH70" s="1"/>
  <c r="BG69"/>
  <c r="BG70" s="1"/>
  <c r="BB69"/>
  <c r="BB70" s="1"/>
  <c r="BA69"/>
  <c r="BA70" s="1"/>
  <c r="AZ69"/>
  <c r="AZ70" s="1"/>
  <c r="AU69"/>
  <c r="AU70" s="1"/>
  <c r="AT69"/>
  <c r="AT70" s="1"/>
  <c r="AS69"/>
  <c r="AS70" s="1"/>
  <c r="AN69"/>
  <c r="AN70" s="1"/>
  <c r="AM69"/>
  <c r="AM70" s="1"/>
  <c r="AL69"/>
  <c r="AL70" s="1"/>
  <c r="AG69"/>
  <c r="AG70" s="1"/>
  <c r="AF69"/>
  <c r="AF70" s="1"/>
  <c r="AE69"/>
  <c r="AE70" s="1"/>
  <c r="Z69"/>
  <c r="Z70" s="1"/>
  <c r="Y69"/>
  <c r="Y70" s="1"/>
  <c r="X69"/>
  <c r="X70" s="1"/>
  <c r="S69"/>
  <c r="S70" s="1"/>
  <c r="R69"/>
  <c r="R70" s="1"/>
  <c r="Q69"/>
  <c r="Q70" s="1"/>
  <c r="L69"/>
  <c r="K69"/>
  <c r="K70" s="1"/>
  <c r="J69"/>
  <c r="J70" s="1"/>
  <c r="E69"/>
  <c r="E70" s="1"/>
  <c r="D69"/>
  <c r="D70" s="1"/>
  <c r="C69"/>
  <c r="C70" s="1"/>
  <c r="JL68"/>
  <c r="JE68"/>
  <c r="IX68"/>
  <c r="IQ68"/>
  <c r="IJ68"/>
  <c r="IC68"/>
  <c r="HV68"/>
  <c r="HO68"/>
  <c r="HH68"/>
  <c r="HA68"/>
  <c r="GT68"/>
  <c r="GM68"/>
  <c r="GF68"/>
  <c r="FY68"/>
  <c r="FR68"/>
  <c r="FK68"/>
  <c r="FD68"/>
  <c r="EW68"/>
  <c r="EP68"/>
  <c r="EI68"/>
  <c r="EB68"/>
  <c r="DU68"/>
  <c r="DN68"/>
  <c r="DG68"/>
  <c r="CZ68"/>
  <c r="CS68"/>
  <c r="CL68"/>
  <c r="CE68"/>
  <c r="BX68"/>
  <c r="BQ68"/>
  <c r="BJ68"/>
  <c r="BC68"/>
  <c r="AV68"/>
  <c r="AO68"/>
  <c r="AH68"/>
  <c r="AA68"/>
  <c r="T68"/>
  <c r="M68"/>
  <c r="F68"/>
  <c r="JL67"/>
  <c r="JE67"/>
  <c r="IX67"/>
  <c r="IQ67"/>
  <c r="IJ67"/>
  <c r="IC67"/>
  <c r="HV67"/>
  <c r="HO67"/>
  <c r="HH67"/>
  <c r="HA67"/>
  <c r="GT67"/>
  <c r="GM67"/>
  <c r="GF67"/>
  <c r="FY67"/>
  <c r="FR67"/>
  <c r="FK67"/>
  <c r="FD67"/>
  <c r="EW67"/>
  <c r="EP67"/>
  <c r="EI67"/>
  <c r="EB67"/>
  <c r="DU67"/>
  <c r="DN67"/>
  <c r="DG67"/>
  <c r="CZ67"/>
  <c r="CS67"/>
  <c r="CL67"/>
  <c r="CE67"/>
  <c r="BX67"/>
  <c r="BQ67"/>
  <c r="BJ67"/>
  <c r="BC67"/>
  <c r="AV67"/>
  <c r="AO67"/>
  <c r="AH67"/>
  <c r="AA67"/>
  <c r="T67"/>
  <c r="M67"/>
  <c r="F67"/>
  <c r="JL66"/>
  <c r="JE66"/>
  <c r="IX66"/>
  <c r="IQ66"/>
  <c r="IJ66"/>
  <c r="IC66"/>
  <c r="HV66"/>
  <c r="HO66"/>
  <c r="HH66"/>
  <c r="HA66"/>
  <c r="GT66"/>
  <c r="GM66"/>
  <c r="GF66"/>
  <c r="FY66"/>
  <c r="FR66"/>
  <c r="FK66"/>
  <c r="FD66"/>
  <c r="EW66"/>
  <c r="EP66"/>
  <c r="EI66"/>
  <c r="EB66"/>
  <c r="DU66"/>
  <c r="DN66"/>
  <c r="DG66"/>
  <c r="CZ66"/>
  <c r="CS66"/>
  <c r="CL66"/>
  <c r="CE66"/>
  <c r="BX66"/>
  <c r="BQ66"/>
  <c r="BJ66"/>
  <c r="BC66"/>
  <c r="AV66"/>
  <c r="AO66"/>
  <c r="AH66"/>
  <c r="AA66"/>
  <c r="T66"/>
  <c r="M66"/>
  <c r="F66"/>
  <c r="JL65"/>
  <c r="JE65"/>
  <c r="IX65"/>
  <c r="IQ65"/>
  <c r="IJ65"/>
  <c r="IC65"/>
  <c r="HV65"/>
  <c r="HO65"/>
  <c r="HH65"/>
  <c r="HA65"/>
  <c r="GT65"/>
  <c r="GM65"/>
  <c r="GF65"/>
  <c r="FY65"/>
  <c r="FR65"/>
  <c r="FK65"/>
  <c r="FD65"/>
  <c r="EW65"/>
  <c r="EP65"/>
  <c r="EI65"/>
  <c r="EB65"/>
  <c r="DU65"/>
  <c r="DN65"/>
  <c r="DG65"/>
  <c r="CZ65"/>
  <c r="CS65"/>
  <c r="CL65"/>
  <c r="CE65"/>
  <c r="BX65"/>
  <c r="BQ65"/>
  <c r="BJ65"/>
  <c r="BC65"/>
  <c r="AV65"/>
  <c r="AO65"/>
  <c r="AH65"/>
  <c r="AA65"/>
  <c r="T65"/>
  <c r="M65"/>
  <c r="F65"/>
  <c r="JL64"/>
  <c r="JE64"/>
  <c r="IX64"/>
  <c r="IQ64"/>
  <c r="IJ64"/>
  <c r="IC64"/>
  <c r="HV64"/>
  <c r="HO64"/>
  <c r="HH64"/>
  <c r="HA64"/>
  <c r="GT64"/>
  <c r="GM64"/>
  <c r="GF64"/>
  <c r="FY64"/>
  <c r="FR64"/>
  <c r="FK64"/>
  <c r="FD64"/>
  <c r="EW64"/>
  <c r="EP64"/>
  <c r="EI64"/>
  <c r="EB64"/>
  <c r="DU64"/>
  <c r="DN64"/>
  <c r="DG64"/>
  <c r="CZ64"/>
  <c r="CS64"/>
  <c r="CL64"/>
  <c r="CE64"/>
  <c r="BX64"/>
  <c r="BQ64"/>
  <c r="BJ64"/>
  <c r="BC64"/>
  <c r="AV64"/>
  <c r="AO64"/>
  <c r="AH64"/>
  <c r="AA64"/>
  <c r="T64"/>
  <c r="M64"/>
  <c r="F64"/>
  <c r="JL63"/>
  <c r="JE63"/>
  <c r="IX63"/>
  <c r="IQ63"/>
  <c r="IJ63"/>
  <c r="IC63"/>
  <c r="HV63"/>
  <c r="HO63"/>
  <c r="HH63"/>
  <c r="HA63"/>
  <c r="GT63"/>
  <c r="GM63"/>
  <c r="GF63"/>
  <c r="FY63"/>
  <c r="FR63"/>
  <c r="FK63"/>
  <c r="FD63"/>
  <c r="EW63"/>
  <c r="EP63"/>
  <c r="EI63"/>
  <c r="EB63"/>
  <c r="DU63"/>
  <c r="DN63"/>
  <c r="DG63"/>
  <c r="CZ63"/>
  <c r="CS63"/>
  <c r="CL63"/>
  <c r="CE63"/>
  <c r="BX63"/>
  <c r="BQ63"/>
  <c r="BJ63"/>
  <c r="BC63"/>
  <c r="AV63"/>
  <c r="AO63"/>
  <c r="AH63"/>
  <c r="AA63"/>
  <c r="T63"/>
  <c r="M63"/>
  <c r="F63"/>
  <c r="JL62"/>
  <c r="JE62"/>
  <c r="IX62"/>
  <c r="IQ62"/>
  <c r="IJ62"/>
  <c r="IC62"/>
  <c r="HV62"/>
  <c r="HO62"/>
  <c r="HH62"/>
  <c r="HA62"/>
  <c r="GT62"/>
  <c r="GM62"/>
  <c r="GF62"/>
  <c r="FY62"/>
  <c r="FR62"/>
  <c r="FK62"/>
  <c r="FD62"/>
  <c r="EW62"/>
  <c r="EP62"/>
  <c r="EI62"/>
  <c r="EB62"/>
  <c r="DU62"/>
  <c r="DN62"/>
  <c r="DG62"/>
  <c r="CZ62"/>
  <c r="CS62"/>
  <c r="CL62"/>
  <c r="CE62"/>
  <c r="BX62"/>
  <c r="BQ62"/>
  <c r="BJ62"/>
  <c r="BC62"/>
  <c r="AV62"/>
  <c r="AO62"/>
  <c r="AH62"/>
  <c r="AA62"/>
  <c r="T62"/>
  <c r="M62"/>
  <c r="F62"/>
  <c r="JL61"/>
  <c r="JE61"/>
  <c r="IX61"/>
  <c r="IQ61"/>
  <c r="IJ61"/>
  <c r="IC61"/>
  <c r="HV61"/>
  <c r="HO61"/>
  <c r="HH61"/>
  <c r="HA61"/>
  <c r="GT61"/>
  <c r="GM61"/>
  <c r="GF61"/>
  <c r="FY61"/>
  <c r="FR61"/>
  <c r="FK61"/>
  <c r="FD61"/>
  <c r="EW61"/>
  <c r="EP61"/>
  <c r="EI61"/>
  <c r="EB61"/>
  <c r="DU61"/>
  <c r="DN61"/>
  <c r="DG61"/>
  <c r="CZ61"/>
  <c r="CS61"/>
  <c r="CL61"/>
  <c r="CE61"/>
  <c r="BX61"/>
  <c r="BQ61"/>
  <c r="BJ61"/>
  <c r="BC61"/>
  <c r="AV61"/>
  <c r="AO61"/>
  <c r="AH61"/>
  <c r="AA61"/>
  <c r="T61"/>
  <c r="M61"/>
  <c r="F61"/>
  <c r="JL60"/>
  <c r="JE60"/>
  <c r="IX60"/>
  <c r="IQ60"/>
  <c r="IJ60"/>
  <c r="IC60"/>
  <c r="HV60"/>
  <c r="HO60"/>
  <c r="HH60"/>
  <c r="HA60"/>
  <c r="GT60"/>
  <c r="GM60"/>
  <c r="GF60"/>
  <c r="FY60"/>
  <c r="FR60"/>
  <c r="FK60"/>
  <c r="FD60"/>
  <c r="EW60"/>
  <c r="EP60"/>
  <c r="EI60"/>
  <c r="EB60"/>
  <c r="DU60"/>
  <c r="DN60"/>
  <c r="DG60"/>
  <c r="CZ60"/>
  <c r="CS60"/>
  <c r="CL60"/>
  <c r="CE60"/>
  <c r="BX60"/>
  <c r="BQ60"/>
  <c r="BJ60"/>
  <c r="BC60"/>
  <c r="AV60"/>
  <c r="AO60"/>
  <c r="AH60"/>
  <c r="AA60"/>
  <c r="T60"/>
  <c r="M60"/>
  <c r="F60"/>
  <c r="JL59"/>
  <c r="JE59"/>
  <c r="IX59"/>
  <c r="IQ59"/>
  <c r="IJ59"/>
  <c r="IC59"/>
  <c r="HV59"/>
  <c r="HO59"/>
  <c r="HH59"/>
  <c r="HA59"/>
  <c r="GT59"/>
  <c r="GM59"/>
  <c r="GF59"/>
  <c r="FY59"/>
  <c r="FR59"/>
  <c r="FK59"/>
  <c r="FD59"/>
  <c r="EW59"/>
  <c r="EP59"/>
  <c r="EI59"/>
  <c r="EB59"/>
  <c r="DU59"/>
  <c r="DN59"/>
  <c r="DG59"/>
  <c r="CZ59"/>
  <c r="CS59"/>
  <c r="CL59"/>
  <c r="CE59"/>
  <c r="BX59"/>
  <c r="BQ59"/>
  <c r="BJ59"/>
  <c r="BC59"/>
  <c r="AV59"/>
  <c r="AO59"/>
  <c r="AH59"/>
  <c r="AA59"/>
  <c r="T59"/>
  <c r="M59"/>
  <c r="F59"/>
  <c r="JL58"/>
  <c r="JE58"/>
  <c r="IX58"/>
  <c r="IQ58"/>
  <c r="IJ58"/>
  <c r="IC58"/>
  <c r="HV58"/>
  <c r="HO58"/>
  <c r="HH58"/>
  <c r="HA58"/>
  <c r="GT58"/>
  <c r="GM58"/>
  <c r="GF58"/>
  <c r="FY58"/>
  <c r="FR58"/>
  <c r="FK58"/>
  <c r="FD58"/>
  <c r="EW58"/>
  <c r="EP58"/>
  <c r="EI58"/>
  <c r="EB58"/>
  <c r="DU58"/>
  <c r="DN58"/>
  <c r="DG58"/>
  <c r="CZ58"/>
  <c r="CS58"/>
  <c r="CL58"/>
  <c r="CE58"/>
  <c r="BX58"/>
  <c r="BQ58"/>
  <c r="BJ58"/>
  <c r="BC58"/>
  <c r="AV58"/>
  <c r="AO58"/>
  <c r="AH58"/>
  <c r="AA58"/>
  <c r="T58"/>
  <c r="M58"/>
  <c r="F58"/>
  <c r="JL57"/>
  <c r="JE57"/>
  <c r="IX57"/>
  <c r="IQ57"/>
  <c r="IJ57"/>
  <c r="IC57"/>
  <c r="HV57"/>
  <c r="HO57"/>
  <c r="HH57"/>
  <c r="HA57"/>
  <c r="GT57"/>
  <c r="GM57"/>
  <c r="GF57"/>
  <c r="FY57"/>
  <c r="FR57"/>
  <c r="FK57"/>
  <c r="FD57"/>
  <c r="EW57"/>
  <c r="EP57"/>
  <c r="EI57"/>
  <c r="EB57"/>
  <c r="DU57"/>
  <c r="DN57"/>
  <c r="DG57"/>
  <c r="CZ57"/>
  <c r="CS57"/>
  <c r="CL57"/>
  <c r="CE57"/>
  <c r="BX57"/>
  <c r="BQ57"/>
  <c r="BJ57"/>
  <c r="BC57"/>
  <c r="AV57"/>
  <c r="AO57"/>
  <c r="AH57"/>
  <c r="AA57"/>
  <c r="T57"/>
  <c r="M57"/>
  <c r="F57"/>
  <c r="JL56"/>
  <c r="JE56"/>
  <c r="IX56"/>
  <c r="IQ56"/>
  <c r="IJ56"/>
  <c r="IC56"/>
  <c r="HV56"/>
  <c r="HO56"/>
  <c r="HH56"/>
  <c r="HA56"/>
  <c r="GT56"/>
  <c r="GM56"/>
  <c r="GF56"/>
  <c r="FY56"/>
  <c r="FR56"/>
  <c r="FK56"/>
  <c r="FD56"/>
  <c r="EW56"/>
  <c r="EP56"/>
  <c r="EI56"/>
  <c r="EB56"/>
  <c r="DU56"/>
  <c r="DN56"/>
  <c r="DG56"/>
  <c r="CZ56"/>
  <c r="CS56"/>
  <c r="CL56"/>
  <c r="CE56"/>
  <c r="BX56"/>
  <c r="BQ56"/>
  <c r="BJ56"/>
  <c r="BC56"/>
  <c r="AV56"/>
  <c r="AO56"/>
  <c r="AH56"/>
  <c r="AA56"/>
  <c r="T56"/>
  <c r="M56"/>
  <c r="F56"/>
  <c r="JL55"/>
  <c r="JE55"/>
  <c r="IX55"/>
  <c r="IQ55"/>
  <c r="IJ55"/>
  <c r="IC55"/>
  <c r="HV55"/>
  <c r="HO55"/>
  <c r="HH55"/>
  <c r="HA55"/>
  <c r="GT55"/>
  <c r="GM55"/>
  <c r="GF55"/>
  <c r="FY55"/>
  <c r="FR55"/>
  <c r="FK55"/>
  <c r="FD55"/>
  <c r="EW55"/>
  <c r="EP55"/>
  <c r="EI55"/>
  <c r="EB55"/>
  <c r="DU55"/>
  <c r="DN55"/>
  <c r="DG55"/>
  <c r="CZ55"/>
  <c r="CS55"/>
  <c r="CL55"/>
  <c r="CE55"/>
  <c r="BX55"/>
  <c r="BQ55"/>
  <c r="BJ55"/>
  <c r="BC55"/>
  <c r="AV55"/>
  <c r="AO55"/>
  <c r="AH55"/>
  <c r="AA55"/>
  <c r="T55"/>
  <c r="M55"/>
  <c r="F55"/>
  <c r="JL54"/>
  <c r="JE54"/>
  <c r="IX54"/>
  <c r="IQ54"/>
  <c r="IJ54"/>
  <c r="IC54"/>
  <c r="HV54"/>
  <c r="HO54"/>
  <c r="HH54"/>
  <c r="HA54"/>
  <c r="GT54"/>
  <c r="GM54"/>
  <c r="GF54"/>
  <c r="FY54"/>
  <c r="FR54"/>
  <c r="FK54"/>
  <c r="FD54"/>
  <c r="EW54"/>
  <c r="EP54"/>
  <c r="EI54"/>
  <c r="EB54"/>
  <c r="DU54"/>
  <c r="DN54"/>
  <c r="DG54"/>
  <c r="CZ54"/>
  <c r="CS54"/>
  <c r="CL54"/>
  <c r="CE54"/>
  <c r="BX54"/>
  <c r="BQ54"/>
  <c r="BJ54"/>
  <c r="BC54"/>
  <c r="AV54"/>
  <c r="AO54"/>
  <c r="AH54"/>
  <c r="AA54"/>
  <c r="T54"/>
  <c r="M54"/>
  <c r="F54"/>
  <c r="JL53"/>
  <c r="JE53"/>
  <c r="IX53"/>
  <c r="IQ53"/>
  <c r="IJ53"/>
  <c r="IC53"/>
  <c r="HV53"/>
  <c r="HO53"/>
  <c r="HH53"/>
  <c r="HA53"/>
  <c r="GT53"/>
  <c r="GM53"/>
  <c r="GF53"/>
  <c r="FY53"/>
  <c r="FR53"/>
  <c r="FK53"/>
  <c r="FD53"/>
  <c r="EW53"/>
  <c r="EP53"/>
  <c r="EI53"/>
  <c r="EB53"/>
  <c r="DU53"/>
  <c r="DN53"/>
  <c r="DG53"/>
  <c r="CZ53"/>
  <c r="CS53"/>
  <c r="CL53"/>
  <c r="CE53"/>
  <c r="BX53"/>
  <c r="BQ53"/>
  <c r="BJ53"/>
  <c r="BC53"/>
  <c r="AV53"/>
  <c r="AO53"/>
  <c r="AH53"/>
  <c r="AA53"/>
  <c r="T53"/>
  <c r="M53"/>
  <c r="F53"/>
  <c r="JL52"/>
  <c r="JE52"/>
  <c r="IX52"/>
  <c r="IQ52"/>
  <c r="IJ52"/>
  <c r="IC52"/>
  <c r="HV52"/>
  <c r="HO52"/>
  <c r="HH52"/>
  <c r="HA52"/>
  <c r="GT52"/>
  <c r="GM52"/>
  <c r="GF52"/>
  <c r="FY52"/>
  <c r="FR52"/>
  <c r="FK52"/>
  <c r="FD52"/>
  <c r="EW52"/>
  <c r="EP52"/>
  <c r="EI52"/>
  <c r="EB52"/>
  <c r="DU52"/>
  <c r="DN52"/>
  <c r="DG52"/>
  <c r="CZ52"/>
  <c r="CS52"/>
  <c r="CL52"/>
  <c r="CE52"/>
  <c r="BX52"/>
  <c r="BQ52"/>
  <c r="BJ52"/>
  <c r="BC52"/>
  <c r="AV52"/>
  <c r="AO52"/>
  <c r="AH52"/>
  <c r="AA52"/>
  <c r="T52"/>
  <c r="M52"/>
  <c r="F52"/>
  <c r="JL51"/>
  <c r="JE51"/>
  <c r="IX51"/>
  <c r="IQ51"/>
  <c r="IJ51"/>
  <c r="IC51"/>
  <c r="HV51"/>
  <c r="HO51"/>
  <c r="HH51"/>
  <c r="HA51"/>
  <c r="GT51"/>
  <c r="GM51"/>
  <c r="GF51"/>
  <c r="FY51"/>
  <c r="FR51"/>
  <c r="FK51"/>
  <c r="FD51"/>
  <c r="EW51"/>
  <c r="EP51"/>
  <c r="EI51"/>
  <c r="EB51"/>
  <c r="DU51"/>
  <c r="DN51"/>
  <c r="DG51"/>
  <c r="CZ51"/>
  <c r="CS51"/>
  <c r="CL51"/>
  <c r="CE51"/>
  <c r="BX51"/>
  <c r="BQ51"/>
  <c r="BJ51"/>
  <c r="BC51"/>
  <c r="AV51"/>
  <c r="AO51"/>
  <c r="AH51"/>
  <c r="AA51"/>
  <c r="T51"/>
  <c r="M51"/>
  <c r="F51"/>
  <c r="JL50"/>
  <c r="JE50"/>
  <c r="IX50"/>
  <c r="IQ50"/>
  <c r="IJ50"/>
  <c r="IC50"/>
  <c r="HV50"/>
  <c r="HO50"/>
  <c r="HH50"/>
  <c r="HA50"/>
  <c r="GT50"/>
  <c r="GM50"/>
  <c r="GF50"/>
  <c r="FY50"/>
  <c r="FR50"/>
  <c r="FK50"/>
  <c r="FD50"/>
  <c r="EW50"/>
  <c r="EP50"/>
  <c r="EI50"/>
  <c r="EB50"/>
  <c r="DU50"/>
  <c r="DN50"/>
  <c r="DG50"/>
  <c r="CZ50"/>
  <c r="CS50"/>
  <c r="CL50"/>
  <c r="CE50"/>
  <c r="BX50"/>
  <c r="BQ50"/>
  <c r="BJ50"/>
  <c r="BC50"/>
  <c r="AV50"/>
  <c r="AO50"/>
  <c r="AH50"/>
  <c r="AA50"/>
  <c r="T50"/>
  <c r="M50"/>
  <c r="F50"/>
  <c r="JL49"/>
  <c r="JE49"/>
  <c r="IX49"/>
  <c r="IQ49"/>
  <c r="IJ49"/>
  <c r="IC49"/>
  <c r="HV49"/>
  <c r="HO49"/>
  <c r="HH49"/>
  <c r="HA49"/>
  <c r="GT49"/>
  <c r="GM49"/>
  <c r="GF49"/>
  <c r="FY49"/>
  <c r="FR49"/>
  <c r="FK49"/>
  <c r="FD49"/>
  <c r="EW49"/>
  <c r="EP49"/>
  <c r="EI49"/>
  <c r="EB49"/>
  <c r="DU49"/>
  <c r="DN49"/>
  <c r="DG49"/>
  <c r="CZ49"/>
  <c r="CS49"/>
  <c r="CL49"/>
  <c r="CE49"/>
  <c r="BX49"/>
  <c r="BQ49"/>
  <c r="BJ49"/>
  <c r="BC49"/>
  <c r="AV49"/>
  <c r="AO49"/>
  <c r="AH49"/>
  <c r="AA49"/>
  <c r="T49"/>
  <c r="M49"/>
  <c r="F49"/>
  <c r="JL48"/>
  <c r="JE48"/>
  <c r="IX48"/>
  <c r="IQ48"/>
  <c r="IJ48"/>
  <c r="IC48"/>
  <c r="HV48"/>
  <c r="HO48"/>
  <c r="HH48"/>
  <c r="HA48"/>
  <c r="GT48"/>
  <c r="GM48"/>
  <c r="GF48"/>
  <c r="FY48"/>
  <c r="FR48"/>
  <c r="FK48"/>
  <c r="FD48"/>
  <c r="EW48"/>
  <c r="EP48"/>
  <c r="EI48"/>
  <c r="EB48"/>
  <c r="DU48"/>
  <c r="DN48"/>
  <c r="DG48"/>
  <c r="CZ48"/>
  <c r="CS48"/>
  <c r="CL48"/>
  <c r="CE48"/>
  <c r="BX48"/>
  <c r="BQ48"/>
  <c r="BJ48"/>
  <c r="BC48"/>
  <c r="AV48"/>
  <c r="AO48"/>
  <c r="AH48"/>
  <c r="AA48"/>
  <c r="T48"/>
  <c r="M48"/>
  <c r="F48"/>
  <c r="JL47"/>
  <c r="JE47"/>
  <c r="IX47"/>
  <c r="IQ47"/>
  <c r="IJ47"/>
  <c r="IC47"/>
  <c r="HV47"/>
  <c r="HO47"/>
  <c r="HH47"/>
  <c r="HA47"/>
  <c r="GT47"/>
  <c r="GM47"/>
  <c r="GF47"/>
  <c r="FY47"/>
  <c r="FR47"/>
  <c r="FK47"/>
  <c r="FD47"/>
  <c r="EW47"/>
  <c r="EP47"/>
  <c r="EI47"/>
  <c r="EB47"/>
  <c r="DU47"/>
  <c r="DN47"/>
  <c r="DG47"/>
  <c r="CZ47"/>
  <c r="CS47"/>
  <c r="CL47"/>
  <c r="CE47"/>
  <c r="BX47"/>
  <c r="BQ47"/>
  <c r="BJ47"/>
  <c r="BC47"/>
  <c r="AV47"/>
  <c r="AO47"/>
  <c r="AH47"/>
  <c r="AA47"/>
  <c r="T47"/>
  <c r="M47"/>
  <c r="F47"/>
  <c r="JL46"/>
  <c r="JE46"/>
  <c r="IX46"/>
  <c r="IQ46"/>
  <c r="IJ46"/>
  <c r="IC46"/>
  <c r="HV46"/>
  <c r="HO46"/>
  <c r="HH46"/>
  <c r="HA46"/>
  <c r="GT46"/>
  <c r="GM46"/>
  <c r="GF46"/>
  <c r="FY46"/>
  <c r="FR46"/>
  <c r="FK46"/>
  <c r="FD46"/>
  <c r="EW46"/>
  <c r="EP46"/>
  <c r="EI46"/>
  <c r="EB46"/>
  <c r="DU46"/>
  <c r="DN46"/>
  <c r="DG46"/>
  <c r="CZ46"/>
  <c r="CS46"/>
  <c r="CL46"/>
  <c r="CE46"/>
  <c r="BX46"/>
  <c r="BQ46"/>
  <c r="BJ46"/>
  <c r="BC46"/>
  <c r="AV46"/>
  <c r="AO46"/>
  <c r="AH46"/>
  <c r="AA46"/>
  <c r="T46"/>
  <c r="M46"/>
  <c r="F46"/>
  <c r="JL45"/>
  <c r="JE45"/>
  <c r="IX45"/>
  <c r="IQ45"/>
  <c r="IJ45"/>
  <c r="IC45"/>
  <c r="HV45"/>
  <c r="HO45"/>
  <c r="HH45"/>
  <c r="HA45"/>
  <c r="GT45"/>
  <c r="GM45"/>
  <c r="GF45"/>
  <c r="FY45"/>
  <c r="FR45"/>
  <c r="FK45"/>
  <c r="FD45"/>
  <c r="EW45"/>
  <c r="EP45"/>
  <c r="EI45"/>
  <c r="EB45"/>
  <c r="DU45"/>
  <c r="DN45"/>
  <c r="DG45"/>
  <c r="CZ45"/>
  <c r="CS45"/>
  <c r="CL45"/>
  <c r="CE45"/>
  <c r="BX45"/>
  <c r="BQ45"/>
  <c r="BJ45"/>
  <c r="BC45"/>
  <c r="AV45"/>
  <c r="AO45"/>
  <c r="AH45"/>
  <c r="AA45"/>
  <c r="T45"/>
  <c r="M45"/>
  <c r="F45"/>
  <c r="JL44"/>
  <c r="JE44"/>
  <c r="IX44"/>
  <c r="IQ44"/>
  <c r="IJ44"/>
  <c r="IC44"/>
  <c r="HV44"/>
  <c r="HO44"/>
  <c r="HH44"/>
  <c r="HA44"/>
  <c r="GT44"/>
  <c r="GM44"/>
  <c r="GF44"/>
  <c r="FY44"/>
  <c r="FR44"/>
  <c r="FK44"/>
  <c r="FD44"/>
  <c r="EW44"/>
  <c r="EP44"/>
  <c r="EI44"/>
  <c r="EB44"/>
  <c r="DU44"/>
  <c r="DN44"/>
  <c r="DG44"/>
  <c r="CZ44"/>
  <c r="CS44"/>
  <c r="CL44"/>
  <c r="CE44"/>
  <c r="BX44"/>
  <c r="BQ44"/>
  <c r="BJ44"/>
  <c r="BC44"/>
  <c r="AV44"/>
  <c r="AO44"/>
  <c r="AH44"/>
  <c r="AA44"/>
  <c r="T44"/>
  <c r="M44"/>
  <c r="F44"/>
  <c r="JL43"/>
  <c r="JE43"/>
  <c r="IX43"/>
  <c r="IQ43"/>
  <c r="IJ43"/>
  <c r="IC43"/>
  <c r="HV43"/>
  <c r="HO43"/>
  <c r="HH43"/>
  <c r="HA43"/>
  <c r="GT43"/>
  <c r="GM43"/>
  <c r="GF43"/>
  <c r="FY43"/>
  <c r="FR43"/>
  <c r="FK43"/>
  <c r="FD43"/>
  <c r="EW43"/>
  <c r="EP43"/>
  <c r="EI43"/>
  <c r="EB43"/>
  <c r="DU43"/>
  <c r="DN43"/>
  <c r="DG43"/>
  <c r="CZ43"/>
  <c r="CS43"/>
  <c r="CL43"/>
  <c r="CE43"/>
  <c r="BX43"/>
  <c r="BQ43"/>
  <c r="BJ43"/>
  <c r="BC43"/>
  <c r="AV43"/>
  <c r="AO43"/>
  <c r="AH43"/>
  <c r="AA43"/>
  <c r="T43"/>
  <c r="M43"/>
  <c r="F43"/>
  <c r="JL42"/>
  <c r="JE42"/>
  <c r="IX42"/>
  <c r="IQ42"/>
  <c r="IJ42"/>
  <c r="IC42"/>
  <c r="HV42"/>
  <c r="HO42"/>
  <c r="HH42"/>
  <c r="HA42"/>
  <c r="GT42"/>
  <c r="GM42"/>
  <c r="GF42"/>
  <c r="FY42"/>
  <c r="FR42"/>
  <c r="FK42"/>
  <c r="FD42"/>
  <c r="EW42"/>
  <c r="EP42"/>
  <c r="EI42"/>
  <c r="EB42"/>
  <c r="DU42"/>
  <c r="DN42"/>
  <c r="DG42"/>
  <c r="CZ42"/>
  <c r="CS42"/>
  <c r="CL42"/>
  <c r="CE42"/>
  <c r="BX42"/>
  <c r="BQ42"/>
  <c r="BJ42"/>
  <c r="BC42"/>
  <c r="AV42"/>
  <c r="AO42"/>
  <c r="AH42"/>
  <c r="AA42"/>
  <c r="T42"/>
  <c r="M42"/>
  <c r="F42"/>
  <c r="JL41"/>
  <c r="JE41"/>
  <c r="IX41"/>
  <c r="IQ41"/>
  <c r="IJ41"/>
  <c r="IC41"/>
  <c r="HV41"/>
  <c r="HO41"/>
  <c r="HH41"/>
  <c r="HA41"/>
  <c r="GT41"/>
  <c r="GM41"/>
  <c r="GF41"/>
  <c r="FY41"/>
  <c r="FR41"/>
  <c r="FK41"/>
  <c r="FD41"/>
  <c r="EW41"/>
  <c r="EP41"/>
  <c r="EI41"/>
  <c r="EB41"/>
  <c r="DU41"/>
  <c r="DN41"/>
  <c r="DG41"/>
  <c r="CZ41"/>
  <c r="CS41"/>
  <c r="CL41"/>
  <c r="CE41"/>
  <c r="BX41"/>
  <c r="BQ41"/>
  <c r="BJ41"/>
  <c r="BC41"/>
  <c r="AV41"/>
  <c r="AO41"/>
  <c r="AH41"/>
  <c r="AA41"/>
  <c r="T41"/>
  <c r="M41"/>
  <c r="F41"/>
  <c r="JL40"/>
  <c r="JE40"/>
  <c r="IX40"/>
  <c r="IQ40"/>
  <c r="IJ40"/>
  <c r="IC40"/>
  <c r="HV40"/>
  <c r="HO40"/>
  <c r="HH40"/>
  <c r="HA40"/>
  <c r="GT40"/>
  <c r="GM40"/>
  <c r="GF40"/>
  <c r="FY40"/>
  <c r="FR40"/>
  <c r="FK40"/>
  <c r="FD40"/>
  <c r="EW40"/>
  <c r="EP40"/>
  <c r="EI40"/>
  <c r="EB40"/>
  <c r="DU40"/>
  <c r="DN40"/>
  <c r="DG40"/>
  <c r="CZ40"/>
  <c r="CS40"/>
  <c r="CL40"/>
  <c r="CE40"/>
  <c r="BX40"/>
  <c r="BQ40"/>
  <c r="BJ40"/>
  <c r="BC40"/>
  <c r="AV40"/>
  <c r="AO40"/>
  <c r="AH40"/>
  <c r="AA40"/>
  <c r="T40"/>
  <c r="M40"/>
  <c r="F40"/>
  <c r="JL39"/>
  <c r="JE39"/>
  <c r="IX39"/>
  <c r="IQ39"/>
  <c r="IJ39"/>
  <c r="IC39"/>
  <c r="HV39"/>
  <c r="HO39"/>
  <c r="HH39"/>
  <c r="HA39"/>
  <c r="GT39"/>
  <c r="GM39"/>
  <c r="GF39"/>
  <c r="FY39"/>
  <c r="FR39"/>
  <c r="FK39"/>
  <c r="FD39"/>
  <c r="EW39"/>
  <c r="EP39"/>
  <c r="EI39"/>
  <c r="EB39"/>
  <c r="DU39"/>
  <c r="DN39"/>
  <c r="DG39"/>
  <c r="CZ39"/>
  <c r="CS39"/>
  <c r="CL39"/>
  <c r="CE39"/>
  <c r="BX39"/>
  <c r="BQ39"/>
  <c r="BJ39"/>
  <c r="BC39"/>
  <c r="AV39"/>
  <c r="AO39"/>
  <c r="AH39"/>
  <c r="AA39"/>
  <c r="T39"/>
  <c r="M39"/>
  <c r="F39"/>
  <c r="JL38"/>
  <c r="JE38"/>
  <c r="IX38"/>
  <c r="IQ38"/>
  <c r="IJ38"/>
  <c r="IC38"/>
  <c r="HV38"/>
  <c r="HO38"/>
  <c r="HH38"/>
  <c r="HA38"/>
  <c r="GT38"/>
  <c r="GM38"/>
  <c r="GF38"/>
  <c r="FY38"/>
  <c r="FR38"/>
  <c r="FK38"/>
  <c r="FD38"/>
  <c r="EW38"/>
  <c r="EP38"/>
  <c r="EI38"/>
  <c r="EB38"/>
  <c r="DU38"/>
  <c r="DN38"/>
  <c r="DG38"/>
  <c r="CZ38"/>
  <c r="CS38"/>
  <c r="CL38"/>
  <c r="CE38"/>
  <c r="BX38"/>
  <c r="BQ38"/>
  <c r="BJ38"/>
  <c r="BC38"/>
  <c r="AV38"/>
  <c r="AO38"/>
  <c r="AH38"/>
  <c r="AA38"/>
  <c r="T38"/>
  <c r="M38"/>
  <c r="F38"/>
  <c r="JL37"/>
  <c r="JL103" s="1"/>
  <c r="JL104" s="1"/>
  <c r="JE37"/>
  <c r="JE103" s="1"/>
  <c r="JE104" s="1"/>
  <c r="IX37"/>
  <c r="IX103" s="1"/>
  <c r="IX104" s="1"/>
  <c r="IQ37"/>
  <c r="IQ103" s="1"/>
  <c r="IQ104" s="1"/>
  <c r="IJ37"/>
  <c r="IJ103" s="1"/>
  <c r="IJ104" s="1"/>
  <c r="IC37"/>
  <c r="IC103" s="1"/>
  <c r="IC104" s="1"/>
  <c r="HV37"/>
  <c r="HV103" s="1"/>
  <c r="HV104" s="1"/>
  <c r="HO37"/>
  <c r="HO103" s="1"/>
  <c r="HO104" s="1"/>
  <c r="HH37"/>
  <c r="HH103" s="1"/>
  <c r="HH104" s="1"/>
  <c r="HA37"/>
  <c r="HA103" s="1"/>
  <c r="HA104" s="1"/>
  <c r="GT37"/>
  <c r="GT103" s="1"/>
  <c r="GT104" s="1"/>
  <c r="GM37"/>
  <c r="GM103" s="1"/>
  <c r="GM104" s="1"/>
  <c r="GF37"/>
  <c r="GF103" s="1"/>
  <c r="GF104" s="1"/>
  <c r="FY37"/>
  <c r="FY103" s="1"/>
  <c r="FY104" s="1"/>
  <c r="FR37"/>
  <c r="FR103" s="1"/>
  <c r="FR104" s="1"/>
  <c r="FK37"/>
  <c r="FK103" s="1"/>
  <c r="FK104" s="1"/>
  <c r="FD37"/>
  <c r="FD103" s="1"/>
  <c r="FD104" s="1"/>
  <c r="EW37"/>
  <c r="EW103" s="1"/>
  <c r="EW104" s="1"/>
  <c r="EP37"/>
  <c r="EP103" s="1"/>
  <c r="EP104" s="1"/>
  <c r="EI37"/>
  <c r="EI103" s="1"/>
  <c r="EI104" s="1"/>
  <c r="EB37"/>
  <c r="EB103" s="1"/>
  <c r="EB104" s="1"/>
  <c r="DU37"/>
  <c r="DU103" s="1"/>
  <c r="DU104" s="1"/>
  <c r="DN37"/>
  <c r="DN103" s="1"/>
  <c r="DN104" s="1"/>
  <c r="DG37"/>
  <c r="DG103" s="1"/>
  <c r="DG104" s="1"/>
  <c r="CZ37"/>
  <c r="CZ103" s="1"/>
  <c r="CZ104" s="1"/>
  <c r="CS37"/>
  <c r="CS103" s="1"/>
  <c r="CS104" s="1"/>
  <c r="CL37"/>
  <c r="CL103" s="1"/>
  <c r="CL104" s="1"/>
  <c r="CE37"/>
  <c r="CE103" s="1"/>
  <c r="CE104" s="1"/>
  <c r="BX37"/>
  <c r="BX103" s="1"/>
  <c r="BX104" s="1"/>
  <c r="BQ37"/>
  <c r="BQ103" s="1"/>
  <c r="BQ104" s="1"/>
  <c r="BJ37"/>
  <c r="BJ103" s="1"/>
  <c r="BJ104" s="1"/>
  <c r="BC37"/>
  <c r="BC103" s="1"/>
  <c r="BC104" s="1"/>
  <c r="AV37"/>
  <c r="AV103" s="1"/>
  <c r="AV104" s="1"/>
  <c r="AO37"/>
  <c r="AO103" s="1"/>
  <c r="AO104" s="1"/>
  <c r="AH37"/>
  <c r="AH103" s="1"/>
  <c r="AH104" s="1"/>
  <c r="AA37"/>
  <c r="AA103" s="1"/>
  <c r="AA104" s="1"/>
  <c r="T37"/>
  <c r="T103" s="1"/>
  <c r="T104" s="1"/>
  <c r="M37"/>
  <c r="M103" s="1"/>
  <c r="M104" s="1"/>
  <c r="F37"/>
  <c r="JL36"/>
  <c r="JE36"/>
  <c r="IX36"/>
  <c r="IQ36"/>
  <c r="IJ36"/>
  <c r="IC36"/>
  <c r="HV36"/>
  <c r="HO36"/>
  <c r="HH36"/>
  <c r="HA36"/>
  <c r="GT36"/>
  <c r="GM36"/>
  <c r="GF36"/>
  <c r="FY36"/>
  <c r="FR36"/>
  <c r="FK36"/>
  <c r="FD36"/>
  <c r="EW36"/>
  <c r="EP36"/>
  <c r="EI36"/>
  <c r="EB36"/>
  <c r="DU36"/>
  <c r="DN36"/>
  <c r="DG36"/>
  <c r="CZ36"/>
  <c r="CS36"/>
  <c r="CL36"/>
  <c r="CE36"/>
  <c r="BX36"/>
  <c r="BQ36"/>
  <c r="BJ36"/>
  <c r="BC36"/>
  <c r="AV36"/>
  <c r="AO36"/>
  <c r="AH36"/>
  <c r="AA36"/>
  <c r="T36"/>
  <c r="M36"/>
  <c r="F36"/>
  <c r="JL35"/>
  <c r="JE35"/>
  <c r="IX35"/>
  <c r="IQ35"/>
  <c r="IJ35"/>
  <c r="IC35"/>
  <c r="HV35"/>
  <c r="HO35"/>
  <c r="HH35"/>
  <c r="HA35"/>
  <c r="GT35"/>
  <c r="GM35"/>
  <c r="GF35"/>
  <c r="FY35"/>
  <c r="FR35"/>
  <c r="FK35"/>
  <c r="FD35"/>
  <c r="EW35"/>
  <c r="EP35"/>
  <c r="EI35"/>
  <c r="EB35"/>
  <c r="DU35"/>
  <c r="DN35"/>
  <c r="DG35"/>
  <c r="CZ35"/>
  <c r="CS35"/>
  <c r="CL35"/>
  <c r="CE35"/>
  <c r="BX35"/>
  <c r="BQ35"/>
  <c r="BJ35"/>
  <c r="BC35"/>
  <c r="AV35"/>
  <c r="AO35"/>
  <c r="AH35"/>
  <c r="AA35"/>
  <c r="T35"/>
  <c r="M35"/>
  <c r="F35"/>
  <c r="JL34"/>
  <c r="JE34"/>
  <c r="IX34"/>
  <c r="IQ34"/>
  <c r="IJ34"/>
  <c r="IC34"/>
  <c r="HV34"/>
  <c r="HO34"/>
  <c r="HH34"/>
  <c r="HA34"/>
  <c r="GT34"/>
  <c r="GM34"/>
  <c r="GF34"/>
  <c r="FY34"/>
  <c r="FR34"/>
  <c r="FK34"/>
  <c r="FD34"/>
  <c r="EW34"/>
  <c r="EP34"/>
  <c r="EI34"/>
  <c r="EB34"/>
  <c r="DU34"/>
  <c r="DN34"/>
  <c r="DG34"/>
  <c r="CZ34"/>
  <c r="CS34"/>
  <c r="CL34"/>
  <c r="CE34"/>
  <c r="BX34"/>
  <c r="BQ34"/>
  <c r="BJ34"/>
  <c r="BC34"/>
  <c r="AV34"/>
  <c r="AO34"/>
  <c r="AH34"/>
  <c r="AA34"/>
  <c r="T34"/>
  <c r="M34"/>
  <c r="F34"/>
  <c r="JL33"/>
  <c r="JE33"/>
  <c r="IX33"/>
  <c r="IQ33"/>
  <c r="IJ33"/>
  <c r="IC33"/>
  <c r="HV33"/>
  <c r="HO33"/>
  <c r="HH33"/>
  <c r="HA33"/>
  <c r="GT33"/>
  <c r="GM33"/>
  <c r="GF33"/>
  <c r="FY33"/>
  <c r="FR33"/>
  <c r="FK33"/>
  <c r="FD33"/>
  <c r="EW33"/>
  <c r="EP33"/>
  <c r="EI33"/>
  <c r="EB33"/>
  <c r="DU33"/>
  <c r="DN33"/>
  <c r="DG33"/>
  <c r="CZ33"/>
  <c r="CS33"/>
  <c r="CL33"/>
  <c r="CE33"/>
  <c r="BX33"/>
  <c r="BQ33"/>
  <c r="BJ33"/>
  <c r="BC33"/>
  <c r="AV33"/>
  <c r="AO33"/>
  <c r="AH33"/>
  <c r="AA33"/>
  <c r="T33"/>
  <c r="M33"/>
  <c r="F33"/>
  <c r="JL32"/>
  <c r="JE32"/>
  <c r="IX32"/>
  <c r="IQ32"/>
  <c r="IJ32"/>
  <c r="IC32"/>
  <c r="HV32"/>
  <c r="HO32"/>
  <c r="HH32"/>
  <c r="HA32"/>
  <c r="GT32"/>
  <c r="GM32"/>
  <c r="GF32"/>
  <c r="FY32"/>
  <c r="FR32"/>
  <c r="FK32"/>
  <c r="FD32"/>
  <c r="EW32"/>
  <c r="EP32"/>
  <c r="EI32"/>
  <c r="EB32"/>
  <c r="DU32"/>
  <c r="DN32"/>
  <c r="DG32"/>
  <c r="CZ32"/>
  <c r="CS32"/>
  <c r="CL32"/>
  <c r="CE32"/>
  <c r="BX32"/>
  <c r="BQ32"/>
  <c r="BJ32"/>
  <c r="BC32"/>
  <c r="AV32"/>
  <c r="AO32"/>
  <c r="AH32"/>
  <c r="AA32"/>
  <c r="T32"/>
  <c r="M32"/>
  <c r="F32"/>
  <c r="JL31"/>
  <c r="JE31"/>
  <c r="IX31"/>
  <c r="IQ31"/>
  <c r="IJ31"/>
  <c r="IC31"/>
  <c r="HV31"/>
  <c r="HO31"/>
  <c r="HH31"/>
  <c r="HA31"/>
  <c r="GT31"/>
  <c r="GM31"/>
  <c r="GF31"/>
  <c r="FY31"/>
  <c r="FR31"/>
  <c r="FK31"/>
  <c r="FD31"/>
  <c r="EW31"/>
  <c r="EP31"/>
  <c r="EI31"/>
  <c r="EB31"/>
  <c r="DU31"/>
  <c r="DN31"/>
  <c r="DG31"/>
  <c r="CZ31"/>
  <c r="CS31"/>
  <c r="CL31"/>
  <c r="CE31"/>
  <c r="BX31"/>
  <c r="BQ31"/>
  <c r="BJ31"/>
  <c r="BC31"/>
  <c r="AV31"/>
  <c r="AO31"/>
  <c r="AH31"/>
  <c r="AA31"/>
  <c r="T31"/>
  <c r="M31"/>
  <c r="F31"/>
  <c r="JL30"/>
  <c r="JE30"/>
  <c r="IX30"/>
  <c r="IQ30"/>
  <c r="IJ30"/>
  <c r="IC30"/>
  <c r="HV30"/>
  <c r="HO30"/>
  <c r="HH30"/>
  <c r="HA30"/>
  <c r="GT30"/>
  <c r="GM30"/>
  <c r="GF30"/>
  <c r="FY30"/>
  <c r="FR30"/>
  <c r="FK30"/>
  <c r="FD30"/>
  <c r="EW30"/>
  <c r="EP30"/>
  <c r="EI30"/>
  <c r="EB30"/>
  <c r="DU30"/>
  <c r="DN30"/>
  <c r="DG30"/>
  <c r="CZ30"/>
  <c r="CS30"/>
  <c r="CL30"/>
  <c r="CE30"/>
  <c r="BX30"/>
  <c r="BQ30"/>
  <c r="BJ30"/>
  <c r="BC30"/>
  <c r="AV30"/>
  <c r="AO30"/>
  <c r="AH30"/>
  <c r="AA30"/>
  <c r="T30"/>
  <c r="M30"/>
  <c r="F30"/>
  <c r="JL29"/>
  <c r="JE29"/>
  <c r="IX29"/>
  <c r="IQ29"/>
  <c r="IJ29"/>
  <c r="IC29"/>
  <c r="HV29"/>
  <c r="HO29"/>
  <c r="HH29"/>
  <c r="HA29"/>
  <c r="GT29"/>
  <c r="GM29"/>
  <c r="GF29"/>
  <c r="FY29"/>
  <c r="FR29"/>
  <c r="FK29"/>
  <c r="FD29"/>
  <c r="EW29"/>
  <c r="EP29"/>
  <c r="EI29"/>
  <c r="EB29"/>
  <c r="DU29"/>
  <c r="DN29"/>
  <c r="DG29"/>
  <c r="CZ29"/>
  <c r="CS29"/>
  <c r="CL29"/>
  <c r="CE29"/>
  <c r="BX29"/>
  <c r="BQ29"/>
  <c r="BJ29"/>
  <c r="BC29"/>
  <c r="AV29"/>
  <c r="AO29"/>
  <c r="AH29"/>
  <c r="AA29"/>
  <c r="T29"/>
  <c r="M29"/>
  <c r="F29"/>
  <c r="JL28"/>
  <c r="JE28"/>
  <c r="IX28"/>
  <c r="IQ28"/>
  <c r="IJ28"/>
  <c r="IC28"/>
  <c r="HV28"/>
  <c r="HO28"/>
  <c r="HH28"/>
  <c r="HA28"/>
  <c r="GT28"/>
  <c r="GM28"/>
  <c r="GF28"/>
  <c r="FY28"/>
  <c r="FR28"/>
  <c r="FK28"/>
  <c r="FD28"/>
  <c r="EW28"/>
  <c r="EP28"/>
  <c r="EI28"/>
  <c r="EB28"/>
  <c r="DU28"/>
  <c r="DN28"/>
  <c r="DG28"/>
  <c r="CZ28"/>
  <c r="CS28"/>
  <c r="CL28"/>
  <c r="CE28"/>
  <c r="BX28"/>
  <c r="BQ28"/>
  <c r="BJ28"/>
  <c r="BC28"/>
  <c r="AV28"/>
  <c r="AO28"/>
  <c r="AH28"/>
  <c r="AA28"/>
  <c r="T28"/>
  <c r="M28"/>
  <c r="F28"/>
  <c r="JL27"/>
  <c r="JE27"/>
  <c r="IX27"/>
  <c r="IQ27"/>
  <c r="IJ27"/>
  <c r="IC27"/>
  <c r="HV27"/>
  <c r="HO27"/>
  <c r="HH27"/>
  <c r="HA27"/>
  <c r="GT27"/>
  <c r="GM27"/>
  <c r="GF27"/>
  <c r="FY27"/>
  <c r="FR27"/>
  <c r="FK27"/>
  <c r="FD27"/>
  <c r="EW27"/>
  <c r="EP27"/>
  <c r="EI27"/>
  <c r="EB27"/>
  <c r="DU27"/>
  <c r="DN27"/>
  <c r="DG27"/>
  <c r="CZ27"/>
  <c r="CS27"/>
  <c r="CL27"/>
  <c r="CE27"/>
  <c r="BX27"/>
  <c r="BQ27"/>
  <c r="BJ27"/>
  <c r="BC27"/>
  <c r="AV27"/>
  <c r="AO27"/>
  <c r="AH27"/>
  <c r="AA27"/>
  <c r="T27"/>
  <c r="M27"/>
  <c r="F27"/>
  <c r="JL26"/>
  <c r="JE26"/>
  <c r="IX26"/>
  <c r="IQ26"/>
  <c r="IJ26"/>
  <c r="IC26"/>
  <c r="HV26"/>
  <c r="HO26"/>
  <c r="HH26"/>
  <c r="HA26"/>
  <c r="GT26"/>
  <c r="GM26"/>
  <c r="GF26"/>
  <c r="FY26"/>
  <c r="FR26"/>
  <c r="FK26"/>
  <c r="FD26"/>
  <c r="EW26"/>
  <c r="EP26"/>
  <c r="EI26"/>
  <c r="EB26"/>
  <c r="DU26"/>
  <c r="DN26"/>
  <c r="DG26"/>
  <c r="CZ26"/>
  <c r="CS26"/>
  <c r="CL26"/>
  <c r="CE26"/>
  <c r="BX26"/>
  <c r="BQ26"/>
  <c r="BJ26"/>
  <c r="BC26"/>
  <c r="AV26"/>
  <c r="AO26"/>
  <c r="AH26"/>
  <c r="AA26"/>
  <c r="T26"/>
  <c r="M26"/>
  <c r="F26"/>
  <c r="JL25"/>
  <c r="JE25"/>
  <c r="IX25"/>
  <c r="IQ25"/>
  <c r="IJ25"/>
  <c r="IC25"/>
  <c r="HV25"/>
  <c r="HO25"/>
  <c r="HH25"/>
  <c r="HA25"/>
  <c r="GT25"/>
  <c r="GM25"/>
  <c r="GF25"/>
  <c r="FY25"/>
  <c r="FR25"/>
  <c r="FK25"/>
  <c r="FD25"/>
  <c r="EW25"/>
  <c r="EP25"/>
  <c r="EI25"/>
  <c r="EB25"/>
  <c r="DU25"/>
  <c r="DN25"/>
  <c r="DG25"/>
  <c r="CZ25"/>
  <c r="CS25"/>
  <c r="CL25"/>
  <c r="CE25"/>
  <c r="BX25"/>
  <c r="BQ25"/>
  <c r="BJ25"/>
  <c r="BC25"/>
  <c r="AV25"/>
  <c r="AO25"/>
  <c r="AH25"/>
  <c r="AA25"/>
  <c r="T25"/>
  <c r="M25"/>
  <c r="F25"/>
  <c r="JL24"/>
  <c r="JE24"/>
  <c r="IX24"/>
  <c r="IQ24"/>
  <c r="IJ24"/>
  <c r="IC24"/>
  <c r="HV24"/>
  <c r="HO24"/>
  <c r="HH24"/>
  <c r="HA24"/>
  <c r="GT24"/>
  <c r="GM24"/>
  <c r="GF24"/>
  <c r="FY24"/>
  <c r="FR24"/>
  <c r="FK24"/>
  <c r="FD24"/>
  <c r="EW24"/>
  <c r="EP24"/>
  <c r="EI24"/>
  <c r="EB24"/>
  <c r="DU24"/>
  <c r="DN24"/>
  <c r="DG24"/>
  <c r="CZ24"/>
  <c r="CS24"/>
  <c r="CL24"/>
  <c r="CE24"/>
  <c r="BX24"/>
  <c r="BQ24"/>
  <c r="BJ24"/>
  <c r="BC24"/>
  <c r="AV24"/>
  <c r="AO24"/>
  <c r="AH24"/>
  <c r="AA24"/>
  <c r="T24"/>
  <c r="M24"/>
  <c r="F24"/>
  <c r="JL23"/>
  <c r="JE23"/>
  <c r="IX23"/>
  <c r="IQ23"/>
  <c r="IJ23"/>
  <c r="IC23"/>
  <c r="HV23"/>
  <c r="HO23"/>
  <c r="HH23"/>
  <c r="HA23"/>
  <c r="GT23"/>
  <c r="GM23"/>
  <c r="GF23"/>
  <c r="FY23"/>
  <c r="FR23"/>
  <c r="FK23"/>
  <c r="FD23"/>
  <c r="EW23"/>
  <c r="EP23"/>
  <c r="EI23"/>
  <c r="EB23"/>
  <c r="DU23"/>
  <c r="DN23"/>
  <c r="DG23"/>
  <c r="CZ23"/>
  <c r="CS23"/>
  <c r="CL23"/>
  <c r="CE23"/>
  <c r="BX23"/>
  <c r="BQ23"/>
  <c r="BJ23"/>
  <c r="BC23"/>
  <c r="AV23"/>
  <c r="AO23"/>
  <c r="AH23"/>
  <c r="AA23"/>
  <c r="T23"/>
  <c r="M23"/>
  <c r="F23"/>
  <c r="JL22"/>
  <c r="JE22"/>
  <c r="IX22"/>
  <c r="IQ22"/>
  <c r="IJ22"/>
  <c r="IC22"/>
  <c r="HV22"/>
  <c r="HO22"/>
  <c r="HH22"/>
  <c r="HA22"/>
  <c r="GT22"/>
  <c r="GM22"/>
  <c r="GF22"/>
  <c r="FY22"/>
  <c r="FR22"/>
  <c r="FK22"/>
  <c r="FD22"/>
  <c r="EW22"/>
  <c r="EP22"/>
  <c r="EI22"/>
  <c r="EB22"/>
  <c r="DU22"/>
  <c r="DN22"/>
  <c r="DG22"/>
  <c r="CZ22"/>
  <c r="CS22"/>
  <c r="CL22"/>
  <c r="CE22"/>
  <c r="BX22"/>
  <c r="BQ22"/>
  <c r="BJ22"/>
  <c r="BC22"/>
  <c r="AV22"/>
  <c r="AO22"/>
  <c r="AH22"/>
  <c r="AA22"/>
  <c r="T22"/>
  <c r="M22"/>
  <c r="F22"/>
  <c r="JL21"/>
  <c r="JE21"/>
  <c r="IX21"/>
  <c r="IQ21"/>
  <c r="IJ21"/>
  <c r="IC21"/>
  <c r="HV21"/>
  <c r="HO21"/>
  <c r="HH21"/>
  <c r="HA21"/>
  <c r="GT21"/>
  <c r="GM21"/>
  <c r="GF21"/>
  <c r="FY21"/>
  <c r="FR21"/>
  <c r="FK21"/>
  <c r="FD21"/>
  <c r="EW21"/>
  <c r="EP21"/>
  <c r="EI21"/>
  <c r="EB21"/>
  <c r="DU21"/>
  <c r="DN21"/>
  <c r="DG21"/>
  <c r="CZ21"/>
  <c r="CS21"/>
  <c r="CL21"/>
  <c r="CE21"/>
  <c r="BX21"/>
  <c r="BQ21"/>
  <c r="BJ21"/>
  <c r="BC21"/>
  <c r="AV21"/>
  <c r="AO21"/>
  <c r="AH21"/>
  <c r="AA21"/>
  <c r="T21"/>
  <c r="M21"/>
  <c r="F21"/>
  <c r="JL20"/>
  <c r="JE20"/>
  <c r="IX20"/>
  <c r="IQ20"/>
  <c r="IJ20"/>
  <c r="IC20"/>
  <c r="HV20"/>
  <c r="HO20"/>
  <c r="HH20"/>
  <c r="HA20"/>
  <c r="GT20"/>
  <c r="GM20"/>
  <c r="GF20"/>
  <c r="FY20"/>
  <c r="FR20"/>
  <c r="FK20"/>
  <c r="FD20"/>
  <c r="EW20"/>
  <c r="EP20"/>
  <c r="EI20"/>
  <c r="EB20"/>
  <c r="DU20"/>
  <c r="DN20"/>
  <c r="DG20"/>
  <c r="CZ20"/>
  <c r="CS20"/>
  <c r="CL20"/>
  <c r="CE20"/>
  <c r="BX20"/>
  <c r="BQ20"/>
  <c r="BJ20"/>
  <c r="BC20"/>
  <c r="AV20"/>
  <c r="AO20"/>
  <c r="AH20"/>
  <c r="AA20"/>
  <c r="T20"/>
  <c r="M20"/>
  <c r="F20"/>
  <c r="JL19"/>
  <c r="JE19"/>
  <c r="IX19"/>
  <c r="IQ19"/>
  <c r="IJ19"/>
  <c r="IC19"/>
  <c r="HV19"/>
  <c r="HO19"/>
  <c r="HH19"/>
  <c r="HA19"/>
  <c r="GT19"/>
  <c r="GM19"/>
  <c r="GF19"/>
  <c r="FY19"/>
  <c r="FR19"/>
  <c r="FK19"/>
  <c r="FD19"/>
  <c r="EW19"/>
  <c r="EP19"/>
  <c r="EI19"/>
  <c r="EB19"/>
  <c r="DU19"/>
  <c r="DN19"/>
  <c r="DG19"/>
  <c r="CZ19"/>
  <c r="CS19"/>
  <c r="CL19"/>
  <c r="CE19"/>
  <c r="BX19"/>
  <c r="BQ19"/>
  <c r="BJ19"/>
  <c r="BC19"/>
  <c r="AV19"/>
  <c r="AO19"/>
  <c r="AH19"/>
  <c r="AA19"/>
  <c r="T19"/>
  <c r="M19"/>
  <c r="F19"/>
  <c r="JL18"/>
  <c r="JE18"/>
  <c r="IX18"/>
  <c r="IQ18"/>
  <c r="IJ18"/>
  <c r="IC18"/>
  <c r="HV18"/>
  <c r="HO18"/>
  <c r="HH18"/>
  <c r="HA18"/>
  <c r="GT18"/>
  <c r="GM18"/>
  <c r="GF18"/>
  <c r="FY18"/>
  <c r="FR18"/>
  <c r="FK18"/>
  <c r="FD18"/>
  <c r="EW18"/>
  <c r="EP18"/>
  <c r="EI18"/>
  <c r="EB18"/>
  <c r="DU18"/>
  <c r="DN18"/>
  <c r="DG18"/>
  <c r="CZ18"/>
  <c r="CS18"/>
  <c r="CL18"/>
  <c r="CE18"/>
  <c r="BX18"/>
  <c r="BQ18"/>
  <c r="BJ18"/>
  <c r="BC18"/>
  <c r="AV18"/>
  <c r="AO18"/>
  <c r="AH18"/>
  <c r="AA18"/>
  <c r="T18"/>
  <c r="M18"/>
  <c r="F18"/>
  <c r="JL17"/>
  <c r="JE17"/>
  <c r="IX17"/>
  <c r="IQ17"/>
  <c r="IJ17"/>
  <c r="IC17"/>
  <c r="HV17"/>
  <c r="HO17"/>
  <c r="HH17"/>
  <c r="HA17"/>
  <c r="GT17"/>
  <c r="GM17"/>
  <c r="GF17"/>
  <c r="FY17"/>
  <c r="FR17"/>
  <c r="FK17"/>
  <c r="FD17"/>
  <c r="EW17"/>
  <c r="EP17"/>
  <c r="EI17"/>
  <c r="EB17"/>
  <c r="DU17"/>
  <c r="DN17"/>
  <c r="DG17"/>
  <c r="CZ17"/>
  <c r="CS17"/>
  <c r="CL17"/>
  <c r="CE17"/>
  <c r="BX17"/>
  <c r="BQ17"/>
  <c r="BJ17"/>
  <c r="BC17"/>
  <c r="AV17"/>
  <c r="AO17"/>
  <c r="AH17"/>
  <c r="AA17"/>
  <c r="T17"/>
  <c r="M17"/>
  <c r="F17"/>
  <c r="JL16"/>
  <c r="JE16"/>
  <c r="IX16"/>
  <c r="IQ16"/>
  <c r="IJ16"/>
  <c r="IC16"/>
  <c r="HV16"/>
  <c r="HO16"/>
  <c r="HH16"/>
  <c r="HA16"/>
  <c r="GT16"/>
  <c r="GM16"/>
  <c r="GF16"/>
  <c r="FY16"/>
  <c r="FR16"/>
  <c r="FK16"/>
  <c r="FD16"/>
  <c r="EW16"/>
  <c r="EP16"/>
  <c r="EI16"/>
  <c r="EB16"/>
  <c r="DU16"/>
  <c r="DN16"/>
  <c r="DG16"/>
  <c r="CZ16"/>
  <c r="CS16"/>
  <c r="CL16"/>
  <c r="CE16"/>
  <c r="BX16"/>
  <c r="BQ16"/>
  <c r="BJ16"/>
  <c r="BC16"/>
  <c r="AV16"/>
  <c r="AO16"/>
  <c r="AH16"/>
  <c r="AA16"/>
  <c r="T16"/>
  <c r="M16"/>
  <c r="F16"/>
  <c r="JL15"/>
  <c r="JE15"/>
  <c r="IX15"/>
  <c r="IQ15"/>
  <c r="IJ15"/>
  <c r="IC15"/>
  <c r="HV15"/>
  <c r="HO15"/>
  <c r="HH15"/>
  <c r="HA15"/>
  <c r="GT15"/>
  <c r="GM15"/>
  <c r="GF15"/>
  <c r="FY15"/>
  <c r="FR15"/>
  <c r="FK15"/>
  <c r="FD15"/>
  <c r="EW15"/>
  <c r="EP15"/>
  <c r="EI15"/>
  <c r="EB15"/>
  <c r="DU15"/>
  <c r="DN15"/>
  <c r="DG15"/>
  <c r="CZ15"/>
  <c r="CS15"/>
  <c r="CL15"/>
  <c r="CE15"/>
  <c r="BX15"/>
  <c r="BQ15"/>
  <c r="BJ15"/>
  <c r="BC15"/>
  <c r="AV15"/>
  <c r="AO15"/>
  <c r="AH15"/>
  <c r="AA15"/>
  <c r="T15"/>
  <c r="M15"/>
  <c r="F15"/>
  <c r="JL14"/>
  <c r="JE14"/>
  <c r="IX14"/>
  <c r="IQ14"/>
  <c r="IJ14"/>
  <c r="IC14"/>
  <c r="HV14"/>
  <c r="HO14"/>
  <c r="HH14"/>
  <c r="HA14"/>
  <c r="GT14"/>
  <c r="GM14"/>
  <c r="GF14"/>
  <c r="FY14"/>
  <c r="FR14"/>
  <c r="FK14"/>
  <c r="FD14"/>
  <c r="EW14"/>
  <c r="EP14"/>
  <c r="EI14"/>
  <c r="EB14"/>
  <c r="DU14"/>
  <c r="DN14"/>
  <c r="DG14"/>
  <c r="CZ14"/>
  <c r="CS14"/>
  <c r="CL14"/>
  <c r="CE14"/>
  <c r="BX14"/>
  <c r="BQ14"/>
  <c r="BJ14"/>
  <c r="BC14"/>
  <c r="AV14"/>
  <c r="AO14"/>
  <c r="AH14"/>
  <c r="AA14"/>
  <c r="T14"/>
  <c r="M14"/>
  <c r="F14"/>
  <c r="JL13"/>
  <c r="JE13"/>
  <c r="IX13"/>
  <c r="IQ13"/>
  <c r="IJ13"/>
  <c r="IC13"/>
  <c r="HV13"/>
  <c r="HO13"/>
  <c r="HH13"/>
  <c r="HA13"/>
  <c r="GT13"/>
  <c r="GM13"/>
  <c r="GF13"/>
  <c r="FY13"/>
  <c r="FR13"/>
  <c r="FK13"/>
  <c r="FD13"/>
  <c r="EW13"/>
  <c r="EP13"/>
  <c r="EI13"/>
  <c r="EB13"/>
  <c r="DU13"/>
  <c r="DN13"/>
  <c r="DG13"/>
  <c r="CZ13"/>
  <c r="CS13"/>
  <c r="CL13"/>
  <c r="CE13"/>
  <c r="BX13"/>
  <c r="BQ13"/>
  <c r="BJ13"/>
  <c r="BC13"/>
  <c r="AV13"/>
  <c r="AO13"/>
  <c r="AH13"/>
  <c r="AA13"/>
  <c r="T13"/>
  <c r="M13"/>
  <c r="F13"/>
  <c r="JL12"/>
  <c r="JE12"/>
  <c r="IX12"/>
  <c r="IQ12"/>
  <c r="IJ12"/>
  <c r="IC12"/>
  <c r="HV12"/>
  <c r="HO12"/>
  <c r="HH12"/>
  <c r="HA12"/>
  <c r="GT12"/>
  <c r="GM12"/>
  <c r="GF12"/>
  <c r="FY12"/>
  <c r="FR12"/>
  <c r="FK12"/>
  <c r="FD12"/>
  <c r="EW12"/>
  <c r="EP12"/>
  <c r="EI12"/>
  <c r="EB12"/>
  <c r="DU12"/>
  <c r="DN12"/>
  <c r="DG12"/>
  <c r="CZ12"/>
  <c r="CS12"/>
  <c r="CL12"/>
  <c r="CE12"/>
  <c r="BX12"/>
  <c r="BQ12"/>
  <c r="BJ12"/>
  <c r="BC12"/>
  <c r="AV12"/>
  <c r="AO12"/>
  <c r="AH12"/>
  <c r="AA12"/>
  <c r="T12"/>
  <c r="M12"/>
  <c r="F12"/>
  <c r="JL11"/>
  <c r="JE11"/>
  <c r="IX11"/>
  <c r="IQ11"/>
  <c r="IJ11"/>
  <c r="IC11"/>
  <c r="HV11"/>
  <c r="HO11"/>
  <c r="HH11"/>
  <c r="HA11"/>
  <c r="GT11"/>
  <c r="GM11"/>
  <c r="GF11"/>
  <c r="FY11"/>
  <c r="FR11"/>
  <c r="FK11"/>
  <c r="FD11"/>
  <c r="EW11"/>
  <c r="EP11"/>
  <c r="EI11"/>
  <c r="EB11"/>
  <c r="DU11"/>
  <c r="DN11"/>
  <c r="DG11"/>
  <c r="CZ11"/>
  <c r="CS11"/>
  <c r="CL11"/>
  <c r="CE11"/>
  <c r="BX11"/>
  <c r="BQ11"/>
  <c r="BJ11"/>
  <c r="BC11"/>
  <c r="AV11"/>
  <c r="AO11"/>
  <c r="AH11"/>
  <c r="AA11"/>
  <c r="T11"/>
  <c r="M11"/>
  <c r="F11"/>
  <c r="JL10"/>
  <c r="JE10"/>
  <c r="IX10"/>
  <c r="IQ10"/>
  <c r="IJ10"/>
  <c r="IC10"/>
  <c r="HV10"/>
  <c r="HO10"/>
  <c r="HH10"/>
  <c r="HA10"/>
  <c r="GT10"/>
  <c r="GM10"/>
  <c r="GF10"/>
  <c r="FY10"/>
  <c r="FR10"/>
  <c r="FK10"/>
  <c r="FD10"/>
  <c r="EW10"/>
  <c r="EP10"/>
  <c r="EI10"/>
  <c r="EB10"/>
  <c r="DU10"/>
  <c r="DN10"/>
  <c r="DG10"/>
  <c r="CZ10"/>
  <c r="CS10"/>
  <c r="CL10"/>
  <c r="CE10"/>
  <c r="BX10"/>
  <c r="BQ10"/>
  <c r="BJ10"/>
  <c r="BC10"/>
  <c r="AV10"/>
  <c r="AO10"/>
  <c r="AH10"/>
  <c r="AA10"/>
  <c r="T10"/>
  <c r="M10"/>
  <c r="F10"/>
  <c r="JL9"/>
  <c r="JE9"/>
  <c r="IX9"/>
  <c r="IQ9"/>
  <c r="IJ9"/>
  <c r="IC9"/>
  <c r="HV9"/>
  <c r="HO9"/>
  <c r="HH9"/>
  <c r="HA9"/>
  <c r="GT9"/>
  <c r="GM9"/>
  <c r="GF9"/>
  <c r="FY9"/>
  <c r="FR9"/>
  <c r="FK9"/>
  <c r="FD9"/>
  <c r="EW9"/>
  <c r="EP9"/>
  <c r="EI9"/>
  <c r="EB9"/>
  <c r="DU9"/>
  <c r="DN9"/>
  <c r="DG9"/>
  <c r="CZ9"/>
  <c r="CS9"/>
  <c r="CL9"/>
  <c r="CE9"/>
  <c r="BX9"/>
  <c r="BQ9"/>
  <c r="BJ9"/>
  <c r="BC9"/>
  <c r="AV9"/>
  <c r="AO9"/>
  <c r="AH9"/>
  <c r="AA9"/>
  <c r="T9"/>
  <c r="M9"/>
  <c r="F9"/>
  <c r="JL8"/>
  <c r="JE8"/>
  <c r="IX8"/>
  <c r="IQ8"/>
  <c r="IJ8"/>
  <c r="IC8"/>
  <c r="HV8"/>
  <c r="HO8"/>
  <c r="HH8"/>
  <c r="HA8"/>
  <c r="GT8"/>
  <c r="GM8"/>
  <c r="GF8"/>
  <c r="FY8"/>
  <c r="FR8"/>
  <c r="FK8"/>
  <c r="FD8"/>
  <c r="EW8"/>
  <c r="EP8"/>
  <c r="EI8"/>
  <c r="EB8"/>
  <c r="DU8"/>
  <c r="DN8"/>
  <c r="DG8"/>
  <c r="CZ8"/>
  <c r="CS8"/>
  <c r="CL8"/>
  <c r="CE8"/>
  <c r="BX8"/>
  <c r="BQ8"/>
  <c r="BJ8"/>
  <c r="BC8"/>
  <c r="AV8"/>
  <c r="AO8"/>
  <c r="AH8"/>
  <c r="AA8"/>
  <c r="T8"/>
  <c r="M8"/>
  <c r="F8"/>
  <c r="JL7"/>
  <c r="JE7"/>
  <c r="IX7"/>
  <c r="IQ7"/>
  <c r="IJ7"/>
  <c r="IC7"/>
  <c r="HV7"/>
  <c r="HO7"/>
  <c r="HH7"/>
  <c r="HA7"/>
  <c r="GT7"/>
  <c r="GM7"/>
  <c r="GF7"/>
  <c r="FY7"/>
  <c r="FR7"/>
  <c r="FK7"/>
  <c r="FD7"/>
  <c r="EW7"/>
  <c r="EP7"/>
  <c r="EI7"/>
  <c r="EB7"/>
  <c r="DU7"/>
  <c r="DN7"/>
  <c r="DG7"/>
  <c r="CZ7"/>
  <c r="CS7"/>
  <c r="CL7"/>
  <c r="CE7"/>
  <c r="BX7"/>
  <c r="BQ7"/>
  <c r="BJ7"/>
  <c r="BC7"/>
  <c r="AV7"/>
  <c r="AO7"/>
  <c r="AH7"/>
  <c r="AA7"/>
  <c r="T7"/>
  <c r="M7"/>
  <c r="F7"/>
  <c r="KN71" i="10"/>
  <c r="KG71"/>
  <c r="JZ71"/>
  <c r="JS71"/>
  <c r="JL71"/>
  <c r="JE71"/>
  <c r="IX71"/>
  <c r="IQ71"/>
  <c r="IJ71"/>
  <c r="IC71"/>
  <c r="HV71"/>
  <c r="HO71"/>
  <c r="HH71"/>
  <c r="HA71"/>
  <c r="GT71"/>
  <c r="GM71"/>
  <c r="GF71"/>
  <c r="FY71"/>
  <c r="FR71"/>
  <c r="FK71"/>
  <c r="FD71"/>
  <c r="EW71"/>
  <c r="EP71"/>
  <c r="EI71"/>
  <c r="EB71"/>
  <c r="DU71"/>
  <c r="DN71"/>
  <c r="DG71"/>
  <c r="CZ71"/>
  <c r="CL71"/>
  <c r="CE71"/>
  <c r="BX71"/>
  <c r="BQ71"/>
  <c r="BJ71"/>
  <c r="BC71"/>
  <c r="AV71"/>
  <c r="AO71"/>
  <c r="AH71"/>
  <c r="AA71"/>
  <c r="T71"/>
  <c r="M71"/>
  <c r="F71"/>
  <c r="KR69"/>
  <c r="KR70" s="1"/>
  <c r="KM69"/>
  <c r="KM70" s="1"/>
  <c r="KL69"/>
  <c r="KL70" s="1"/>
  <c r="KK69"/>
  <c r="KK70" s="1"/>
  <c r="KF69"/>
  <c r="KF70" s="1"/>
  <c r="KE69"/>
  <c r="KE70" s="1"/>
  <c r="KD69"/>
  <c r="KD70" s="1"/>
  <c r="JY69"/>
  <c r="JY70" s="1"/>
  <c r="JX69"/>
  <c r="JX70" s="1"/>
  <c r="JW69"/>
  <c r="JW70" s="1"/>
  <c r="JR69"/>
  <c r="JR70" s="1"/>
  <c r="JQ69"/>
  <c r="JQ70" s="1"/>
  <c r="JP69"/>
  <c r="JP70" s="1"/>
  <c r="JK69"/>
  <c r="JK70" s="1"/>
  <c r="JJ69"/>
  <c r="JJ70" s="1"/>
  <c r="JI69"/>
  <c r="JI70" s="1"/>
  <c r="JD69"/>
  <c r="JD70" s="1"/>
  <c r="JC69"/>
  <c r="JC70" s="1"/>
  <c r="JB69"/>
  <c r="JB70" s="1"/>
  <c r="IW69"/>
  <c r="IW70" s="1"/>
  <c r="IV69"/>
  <c r="IV70" s="1"/>
  <c r="IU69"/>
  <c r="IU70" s="1"/>
  <c r="IP69"/>
  <c r="IP70" s="1"/>
  <c r="IO69"/>
  <c r="IO70" s="1"/>
  <c r="IN69"/>
  <c r="IN70" s="1"/>
  <c r="II69"/>
  <c r="II70" s="1"/>
  <c r="IH69"/>
  <c r="IH70" s="1"/>
  <c r="IG69"/>
  <c r="IG70" s="1"/>
  <c r="IB69"/>
  <c r="IB70" s="1"/>
  <c r="IA69"/>
  <c r="IA70" s="1"/>
  <c r="HZ69"/>
  <c r="HZ70" s="1"/>
  <c r="HU69"/>
  <c r="HU70" s="1"/>
  <c r="HT69"/>
  <c r="HT70" s="1"/>
  <c r="HS69"/>
  <c r="HS70" s="1"/>
  <c r="HN69"/>
  <c r="HN70" s="1"/>
  <c r="HM69"/>
  <c r="HM70" s="1"/>
  <c r="HL69"/>
  <c r="HL70" s="1"/>
  <c r="HG69"/>
  <c r="HG70" s="1"/>
  <c r="HF69"/>
  <c r="HF70" s="1"/>
  <c r="HE69"/>
  <c r="HE70" s="1"/>
  <c r="GZ69"/>
  <c r="GZ70" s="1"/>
  <c r="GY69"/>
  <c r="GY70" s="1"/>
  <c r="GX69"/>
  <c r="GX70" s="1"/>
  <c r="GS69"/>
  <c r="GS70" s="1"/>
  <c r="GR69"/>
  <c r="GR70" s="1"/>
  <c r="GQ69"/>
  <c r="GQ70" s="1"/>
  <c r="GL69"/>
  <c r="GL70" s="1"/>
  <c r="GK69"/>
  <c r="GK70" s="1"/>
  <c r="GJ69"/>
  <c r="GJ70" s="1"/>
  <c r="GE69"/>
  <c r="GD69"/>
  <c r="GC69"/>
  <c r="GC70" s="1"/>
  <c r="FX69"/>
  <c r="FX70" s="1"/>
  <c r="FW69"/>
  <c r="FW70" s="1"/>
  <c r="FV69"/>
  <c r="FV70" s="1"/>
  <c r="FQ69"/>
  <c r="FQ70" s="1"/>
  <c r="FP69"/>
  <c r="FP70" s="1"/>
  <c r="FO69"/>
  <c r="FO70" s="1"/>
  <c r="FJ69"/>
  <c r="FJ70" s="1"/>
  <c r="FI69"/>
  <c r="FI70" s="1"/>
  <c r="FH69"/>
  <c r="FH70" s="1"/>
  <c r="FC69"/>
  <c r="FC70" s="1"/>
  <c r="FB69"/>
  <c r="FB70" s="1"/>
  <c r="FA69"/>
  <c r="FA70" s="1"/>
  <c r="EV69"/>
  <c r="EV70" s="1"/>
  <c r="EU69"/>
  <c r="EU70" s="1"/>
  <c r="ET69"/>
  <c r="ET70" s="1"/>
  <c r="EO69"/>
  <c r="EO70" s="1"/>
  <c r="EN69"/>
  <c r="EN70" s="1"/>
  <c r="EM69"/>
  <c r="EM70" s="1"/>
  <c r="EH69"/>
  <c r="EH70" s="1"/>
  <c r="EG69"/>
  <c r="EG70" s="1"/>
  <c r="EF69"/>
  <c r="EF70" s="1"/>
  <c r="EA69"/>
  <c r="EA70" s="1"/>
  <c r="DZ69"/>
  <c r="DZ70" s="1"/>
  <c r="DY69"/>
  <c r="DY70" s="1"/>
  <c r="DT69"/>
  <c r="DT70" s="1"/>
  <c r="DS69"/>
  <c r="DS70" s="1"/>
  <c r="DR69"/>
  <c r="DR70" s="1"/>
  <c r="DM69"/>
  <c r="DM70" s="1"/>
  <c r="DL69"/>
  <c r="DL70" s="1"/>
  <c r="DK69"/>
  <c r="DK70" s="1"/>
  <c r="DF69"/>
  <c r="DF70" s="1"/>
  <c r="DE69"/>
  <c r="DE70" s="1"/>
  <c r="DD69"/>
  <c r="DD70" s="1"/>
  <c r="CY69"/>
  <c r="CY70" s="1"/>
  <c r="CX69"/>
  <c r="CX70" s="1"/>
  <c r="CW69"/>
  <c r="CW70" s="1"/>
  <c r="CK69"/>
  <c r="CK70" s="1"/>
  <c r="CJ69"/>
  <c r="CJ70" s="1"/>
  <c r="CI69"/>
  <c r="CI70" s="1"/>
  <c r="CD69"/>
  <c r="CD70" s="1"/>
  <c r="CC69"/>
  <c r="CC70" s="1"/>
  <c r="CB69"/>
  <c r="CB70" s="1"/>
  <c r="BW69"/>
  <c r="BW70" s="1"/>
  <c r="BV69"/>
  <c r="BU69"/>
  <c r="BU70" s="1"/>
  <c r="BP69"/>
  <c r="BP70" s="1"/>
  <c r="BO69"/>
  <c r="BO70" s="1"/>
  <c r="BN69"/>
  <c r="BN70" s="1"/>
  <c r="BI69"/>
  <c r="BI70" s="1"/>
  <c r="BH69"/>
  <c r="BH70" s="1"/>
  <c r="BG69"/>
  <c r="BG70" s="1"/>
  <c r="BB69"/>
  <c r="BB70" s="1"/>
  <c r="BA69"/>
  <c r="BA70" s="1"/>
  <c r="AZ69"/>
  <c r="AZ70" s="1"/>
  <c r="AU69"/>
  <c r="AU70" s="1"/>
  <c r="AT69"/>
  <c r="AT70" s="1"/>
  <c r="AS69"/>
  <c r="AS70" s="1"/>
  <c r="AN69"/>
  <c r="AN70" s="1"/>
  <c r="AM69"/>
  <c r="AM70" s="1"/>
  <c r="AL69"/>
  <c r="AL70" s="1"/>
  <c r="AG69"/>
  <c r="AG70" s="1"/>
  <c r="AF69"/>
  <c r="AF70" s="1"/>
  <c r="AE69"/>
  <c r="AE70" s="1"/>
  <c r="Z69"/>
  <c r="Z70" s="1"/>
  <c r="Y69"/>
  <c r="Y70" s="1"/>
  <c r="X69"/>
  <c r="X70" s="1"/>
  <c r="S69"/>
  <c r="S70" s="1"/>
  <c r="R69"/>
  <c r="R70" s="1"/>
  <c r="Q69"/>
  <c r="Q70" s="1"/>
  <c r="L69"/>
  <c r="L70" s="1"/>
  <c r="K69"/>
  <c r="K70" s="1"/>
  <c r="J69"/>
  <c r="J70" s="1"/>
  <c r="E69"/>
  <c r="E70" s="1"/>
  <c r="D69"/>
  <c r="D70" s="1"/>
  <c r="C69"/>
  <c r="C70" s="1"/>
  <c r="KN68"/>
  <c r="KG68"/>
  <c r="JZ68"/>
  <c r="JS68"/>
  <c r="JL68"/>
  <c r="JE68"/>
  <c r="IX68"/>
  <c r="IQ68"/>
  <c r="IJ68"/>
  <c r="IC68"/>
  <c r="HV68"/>
  <c r="HO68"/>
  <c r="HH68"/>
  <c r="HA68"/>
  <c r="GT68"/>
  <c r="GM68"/>
  <c r="GF68"/>
  <c r="FY68"/>
  <c r="FR68"/>
  <c r="FK68"/>
  <c r="FD68"/>
  <c r="EW68"/>
  <c r="EP68"/>
  <c r="EI68"/>
  <c r="EB68"/>
  <c r="DU68"/>
  <c r="DN68"/>
  <c r="DG68"/>
  <c r="CZ68"/>
  <c r="CL68"/>
  <c r="CE68"/>
  <c r="BX68"/>
  <c r="BQ68"/>
  <c r="BJ68"/>
  <c r="BC68"/>
  <c r="AV68"/>
  <c r="AO68"/>
  <c r="AH68"/>
  <c r="AA68"/>
  <c r="T68"/>
  <c r="M68"/>
  <c r="F68"/>
  <c r="KN67"/>
  <c r="KG67"/>
  <c r="JZ67"/>
  <c r="JS67"/>
  <c r="JL67"/>
  <c r="JE67"/>
  <c r="IX67"/>
  <c r="IQ67"/>
  <c r="IJ67"/>
  <c r="IC67"/>
  <c r="HV67"/>
  <c r="HO67"/>
  <c r="HH67"/>
  <c r="HA67"/>
  <c r="GT67"/>
  <c r="GM67"/>
  <c r="GF67"/>
  <c r="FY67"/>
  <c r="FR67"/>
  <c r="FK67"/>
  <c r="FD67"/>
  <c r="EW67"/>
  <c r="EP67"/>
  <c r="EI67"/>
  <c r="EB67"/>
  <c r="DU67"/>
  <c r="DN67"/>
  <c r="DG67"/>
  <c r="CZ67"/>
  <c r="CL67"/>
  <c r="CE67"/>
  <c r="BX67"/>
  <c r="BQ67"/>
  <c r="BJ67"/>
  <c r="BC67"/>
  <c r="AV67"/>
  <c r="AO67"/>
  <c r="AH67"/>
  <c r="AA67"/>
  <c r="T67"/>
  <c r="M67"/>
  <c r="F67"/>
  <c r="KN66"/>
  <c r="KG66"/>
  <c r="JZ66"/>
  <c r="JS66"/>
  <c r="JL66"/>
  <c r="JE66"/>
  <c r="IX66"/>
  <c r="IQ66"/>
  <c r="IJ66"/>
  <c r="IC66"/>
  <c r="HV66"/>
  <c r="HO66"/>
  <c r="HH66"/>
  <c r="HA66"/>
  <c r="GT66"/>
  <c r="GM66"/>
  <c r="GF66"/>
  <c r="FY66"/>
  <c r="FR66"/>
  <c r="FK66"/>
  <c r="FD66"/>
  <c r="EW66"/>
  <c r="EP66"/>
  <c r="EI66"/>
  <c r="EB66"/>
  <c r="DU66"/>
  <c r="DN66"/>
  <c r="DG66"/>
  <c r="CZ66"/>
  <c r="CL66"/>
  <c r="CE66"/>
  <c r="BX66"/>
  <c r="BQ66"/>
  <c r="BJ66"/>
  <c r="BC66"/>
  <c r="AV66"/>
  <c r="AO66"/>
  <c r="AH66"/>
  <c r="AA66"/>
  <c r="T66"/>
  <c r="M66"/>
  <c r="F66"/>
  <c r="KN65"/>
  <c r="KG65"/>
  <c r="JZ65"/>
  <c r="JS65"/>
  <c r="JL65"/>
  <c r="JE65"/>
  <c r="IX65"/>
  <c r="IQ65"/>
  <c r="IJ65"/>
  <c r="IC65"/>
  <c r="HV65"/>
  <c r="HO65"/>
  <c r="HH65"/>
  <c r="HA65"/>
  <c r="GT65"/>
  <c r="GM65"/>
  <c r="GF65"/>
  <c r="FY65"/>
  <c r="FR65"/>
  <c r="FK65"/>
  <c r="FD65"/>
  <c r="EW65"/>
  <c r="EP65"/>
  <c r="EI65"/>
  <c r="EB65"/>
  <c r="DU65"/>
  <c r="DN65"/>
  <c r="DG65"/>
  <c r="CZ65"/>
  <c r="CL65"/>
  <c r="CE65"/>
  <c r="BX65"/>
  <c r="BQ65"/>
  <c r="BJ65"/>
  <c r="BC65"/>
  <c r="AV65"/>
  <c r="AO65"/>
  <c r="AH65"/>
  <c r="AA65"/>
  <c r="T65"/>
  <c r="M65"/>
  <c r="F65"/>
  <c r="KN64"/>
  <c r="KG64"/>
  <c r="JZ64"/>
  <c r="JS64"/>
  <c r="JL64"/>
  <c r="JE64"/>
  <c r="IX64"/>
  <c r="IQ64"/>
  <c r="IJ64"/>
  <c r="IC64"/>
  <c r="HV64"/>
  <c r="HO64"/>
  <c r="HH64"/>
  <c r="HA64"/>
  <c r="GT64"/>
  <c r="GM64"/>
  <c r="GF64"/>
  <c r="FY64"/>
  <c r="FR64"/>
  <c r="FK64"/>
  <c r="FD64"/>
  <c r="EW64"/>
  <c r="EP64"/>
  <c r="EI64"/>
  <c r="EB64"/>
  <c r="DU64"/>
  <c r="DN64"/>
  <c r="DG64"/>
  <c r="CZ64"/>
  <c r="CL64"/>
  <c r="CE64"/>
  <c r="BX64"/>
  <c r="BQ64"/>
  <c r="BJ64"/>
  <c r="BC64"/>
  <c r="AV64"/>
  <c r="AO64"/>
  <c r="AH64"/>
  <c r="AA64"/>
  <c r="T64"/>
  <c r="M64"/>
  <c r="F64"/>
  <c r="KN63"/>
  <c r="KG63"/>
  <c r="JZ63"/>
  <c r="JS63"/>
  <c r="JL63"/>
  <c r="JE63"/>
  <c r="IX63"/>
  <c r="IQ63"/>
  <c r="IJ63"/>
  <c r="IC63"/>
  <c r="HV63"/>
  <c r="HO63"/>
  <c r="HH63"/>
  <c r="HA63"/>
  <c r="GT63"/>
  <c r="GM63"/>
  <c r="GF63"/>
  <c r="FY63"/>
  <c r="FR63"/>
  <c r="FK63"/>
  <c r="FD63"/>
  <c r="EW63"/>
  <c r="EP63"/>
  <c r="EI63"/>
  <c r="EB63"/>
  <c r="DU63"/>
  <c r="DN63"/>
  <c r="DG63"/>
  <c r="CZ63"/>
  <c r="CL63"/>
  <c r="CE63"/>
  <c r="BX63"/>
  <c r="BQ63"/>
  <c r="BJ63"/>
  <c r="BC63"/>
  <c r="AV63"/>
  <c r="AO63"/>
  <c r="AH63"/>
  <c r="AA63"/>
  <c r="T63"/>
  <c r="M63"/>
  <c r="F63"/>
  <c r="KN62"/>
  <c r="KG62"/>
  <c r="JZ62"/>
  <c r="JS62"/>
  <c r="JL62"/>
  <c r="JE62"/>
  <c r="IX62"/>
  <c r="IQ62"/>
  <c r="IJ62"/>
  <c r="IC62"/>
  <c r="HV62"/>
  <c r="HO62"/>
  <c r="HH62"/>
  <c r="HA62"/>
  <c r="GT62"/>
  <c r="GM62"/>
  <c r="GF62"/>
  <c r="FY62"/>
  <c r="FR62"/>
  <c r="FK62"/>
  <c r="FD62"/>
  <c r="EW62"/>
  <c r="EP62"/>
  <c r="EI62"/>
  <c r="EB62"/>
  <c r="DU62"/>
  <c r="DN62"/>
  <c r="DG62"/>
  <c r="CZ62"/>
  <c r="CL62"/>
  <c r="CE62"/>
  <c r="BX62"/>
  <c r="BQ62"/>
  <c r="BJ62"/>
  <c r="BC62"/>
  <c r="AV62"/>
  <c r="AO62"/>
  <c r="AH62"/>
  <c r="AA62"/>
  <c r="T62"/>
  <c r="M62"/>
  <c r="F62"/>
  <c r="KN61"/>
  <c r="KG61"/>
  <c r="JZ61"/>
  <c r="JS61"/>
  <c r="JL61"/>
  <c r="JE61"/>
  <c r="IX61"/>
  <c r="IQ61"/>
  <c r="IJ61"/>
  <c r="IC61"/>
  <c r="HV61"/>
  <c r="HO61"/>
  <c r="HH61"/>
  <c r="HA61"/>
  <c r="GT61"/>
  <c r="GM61"/>
  <c r="GF61"/>
  <c r="FY61"/>
  <c r="FR61"/>
  <c r="FK61"/>
  <c r="FD61"/>
  <c r="EW61"/>
  <c r="EP61"/>
  <c r="EI61"/>
  <c r="EB61"/>
  <c r="DU61"/>
  <c r="DN61"/>
  <c r="DG61"/>
  <c r="CZ61"/>
  <c r="CL61"/>
  <c r="CE61"/>
  <c r="BX61"/>
  <c r="BQ61"/>
  <c r="BJ61"/>
  <c r="BC61"/>
  <c r="AV61"/>
  <c r="AO61"/>
  <c r="AH61"/>
  <c r="AA61"/>
  <c r="T61"/>
  <c r="M61"/>
  <c r="F61"/>
  <c r="KN60"/>
  <c r="KG60"/>
  <c r="JZ60"/>
  <c r="JS60"/>
  <c r="JL60"/>
  <c r="JE60"/>
  <c r="IX60"/>
  <c r="IQ60"/>
  <c r="IJ60"/>
  <c r="IC60"/>
  <c r="HV60"/>
  <c r="HO60"/>
  <c r="HH60"/>
  <c r="HA60"/>
  <c r="GT60"/>
  <c r="GM60"/>
  <c r="GF60"/>
  <c r="FY60"/>
  <c r="FR60"/>
  <c r="FK60"/>
  <c r="FD60"/>
  <c r="EW60"/>
  <c r="EP60"/>
  <c r="EI60"/>
  <c r="EB60"/>
  <c r="DU60"/>
  <c r="DN60"/>
  <c r="DG60"/>
  <c r="CZ60"/>
  <c r="CL60"/>
  <c r="CE60"/>
  <c r="BX60"/>
  <c r="BQ60"/>
  <c r="BJ60"/>
  <c r="BC60"/>
  <c r="AV60"/>
  <c r="AO60"/>
  <c r="AH60"/>
  <c r="AA60"/>
  <c r="T60"/>
  <c r="M60"/>
  <c r="F60"/>
  <c r="KN59"/>
  <c r="KG59"/>
  <c r="JZ59"/>
  <c r="JS59"/>
  <c r="JL59"/>
  <c r="JE59"/>
  <c r="IX59"/>
  <c r="IQ59"/>
  <c r="IJ59"/>
  <c r="IC59"/>
  <c r="HV59"/>
  <c r="HO59"/>
  <c r="HH59"/>
  <c r="HA59"/>
  <c r="GT59"/>
  <c r="GM59"/>
  <c r="GF59"/>
  <c r="FY59"/>
  <c r="FR59"/>
  <c r="FK59"/>
  <c r="FD59"/>
  <c r="EW59"/>
  <c r="EP59"/>
  <c r="EI59"/>
  <c r="EB59"/>
  <c r="DU59"/>
  <c r="DN59"/>
  <c r="DG59"/>
  <c r="CZ59"/>
  <c r="CL59"/>
  <c r="CE59"/>
  <c r="BX59"/>
  <c r="BQ59"/>
  <c r="BJ59"/>
  <c r="BC59"/>
  <c r="AV59"/>
  <c r="AO59"/>
  <c r="AH59"/>
  <c r="AA59"/>
  <c r="T59"/>
  <c r="M59"/>
  <c r="F59"/>
  <c r="KN58"/>
  <c r="KG58"/>
  <c r="JZ58"/>
  <c r="JS58"/>
  <c r="JL58"/>
  <c r="JE58"/>
  <c r="IX58"/>
  <c r="IQ58"/>
  <c r="IJ58"/>
  <c r="IC58"/>
  <c r="HV58"/>
  <c r="HO58"/>
  <c r="HH58"/>
  <c r="HA58"/>
  <c r="GT58"/>
  <c r="GM58"/>
  <c r="GF58"/>
  <c r="FY58"/>
  <c r="FR58"/>
  <c r="FK58"/>
  <c r="FD58"/>
  <c r="EW58"/>
  <c r="EP58"/>
  <c r="EI58"/>
  <c r="EB58"/>
  <c r="DU58"/>
  <c r="DN58"/>
  <c r="DG58"/>
  <c r="CZ58"/>
  <c r="CL58"/>
  <c r="CE58"/>
  <c r="BX58"/>
  <c r="BQ58"/>
  <c r="BJ58"/>
  <c r="BC58"/>
  <c r="AV58"/>
  <c r="AO58"/>
  <c r="AH58"/>
  <c r="AA58"/>
  <c r="T58"/>
  <c r="M58"/>
  <c r="F58"/>
  <c r="KN57"/>
  <c r="KG57"/>
  <c r="JZ57"/>
  <c r="JS57"/>
  <c r="JL57"/>
  <c r="JE57"/>
  <c r="IX57"/>
  <c r="IQ57"/>
  <c r="IJ57"/>
  <c r="IC57"/>
  <c r="HV57"/>
  <c r="HO57"/>
  <c r="HH57"/>
  <c r="HA57"/>
  <c r="GT57"/>
  <c r="GM57"/>
  <c r="GF57"/>
  <c r="FY57"/>
  <c r="FR57"/>
  <c r="FK57"/>
  <c r="FD57"/>
  <c r="EW57"/>
  <c r="EP57"/>
  <c r="EI57"/>
  <c r="EB57"/>
  <c r="DU57"/>
  <c r="DN57"/>
  <c r="DG57"/>
  <c r="CZ57"/>
  <c r="CL57"/>
  <c r="CE57"/>
  <c r="BX57"/>
  <c r="BQ57"/>
  <c r="BJ57"/>
  <c r="BC57"/>
  <c r="AV57"/>
  <c r="AO57"/>
  <c r="AH57"/>
  <c r="AA57"/>
  <c r="T57"/>
  <c r="M57"/>
  <c r="F57"/>
  <c r="KN56"/>
  <c r="KG56"/>
  <c r="JZ56"/>
  <c r="JS56"/>
  <c r="JL56"/>
  <c r="JE56"/>
  <c r="IX56"/>
  <c r="IQ56"/>
  <c r="IJ56"/>
  <c r="IC56"/>
  <c r="HV56"/>
  <c r="HO56"/>
  <c r="HH56"/>
  <c r="HA56"/>
  <c r="GT56"/>
  <c r="GM56"/>
  <c r="GF56"/>
  <c r="FY56"/>
  <c r="FR56"/>
  <c r="FK56"/>
  <c r="FD56"/>
  <c r="EW56"/>
  <c r="EP56"/>
  <c r="EI56"/>
  <c r="EB56"/>
  <c r="DU56"/>
  <c r="DN56"/>
  <c r="DG56"/>
  <c r="CZ56"/>
  <c r="CL56"/>
  <c r="CE56"/>
  <c r="BX56"/>
  <c r="BQ56"/>
  <c r="BJ56"/>
  <c r="BC56"/>
  <c r="AV56"/>
  <c r="AO56"/>
  <c r="AH56"/>
  <c r="AA56"/>
  <c r="T56"/>
  <c r="M56"/>
  <c r="F56"/>
  <c r="KN55"/>
  <c r="KG55"/>
  <c r="JZ55"/>
  <c r="JS55"/>
  <c r="JL55"/>
  <c r="JE55"/>
  <c r="IX55"/>
  <c r="IQ55"/>
  <c r="IJ55"/>
  <c r="IC55"/>
  <c r="HV55"/>
  <c r="HO55"/>
  <c r="HH55"/>
  <c r="HA55"/>
  <c r="GT55"/>
  <c r="GM55"/>
  <c r="GF55"/>
  <c r="FY55"/>
  <c r="FR55"/>
  <c r="FK55"/>
  <c r="FD55"/>
  <c r="EW55"/>
  <c r="EP55"/>
  <c r="EI55"/>
  <c r="EB55"/>
  <c r="DU55"/>
  <c r="DN55"/>
  <c r="DG55"/>
  <c r="CZ55"/>
  <c r="CL55"/>
  <c r="CE55"/>
  <c r="BX55"/>
  <c r="BQ55"/>
  <c r="BJ55"/>
  <c r="BC55"/>
  <c r="AV55"/>
  <c r="AO55"/>
  <c r="AH55"/>
  <c r="AA55"/>
  <c r="T55"/>
  <c r="M55"/>
  <c r="F55"/>
  <c r="KN54"/>
  <c r="KG54"/>
  <c r="JZ54"/>
  <c r="JS54"/>
  <c r="JL54"/>
  <c r="JE54"/>
  <c r="IX54"/>
  <c r="IQ54"/>
  <c r="IJ54"/>
  <c r="IC54"/>
  <c r="HV54"/>
  <c r="HO54"/>
  <c r="HH54"/>
  <c r="HA54"/>
  <c r="GT54"/>
  <c r="GM54"/>
  <c r="GF54"/>
  <c r="FY54"/>
  <c r="FR54"/>
  <c r="FK54"/>
  <c r="FD54"/>
  <c r="EW54"/>
  <c r="EP54"/>
  <c r="EI54"/>
  <c r="EB54"/>
  <c r="DU54"/>
  <c r="DN54"/>
  <c r="DG54"/>
  <c r="CZ54"/>
  <c r="CL54"/>
  <c r="CE54"/>
  <c r="BX54"/>
  <c r="BQ54"/>
  <c r="BJ54"/>
  <c r="BC54"/>
  <c r="AV54"/>
  <c r="AO54"/>
  <c r="AH54"/>
  <c r="AA54"/>
  <c r="T54"/>
  <c r="M54"/>
  <c r="F54"/>
  <c r="KN53"/>
  <c r="KG53"/>
  <c r="JZ53"/>
  <c r="JS53"/>
  <c r="JL53"/>
  <c r="JE53"/>
  <c r="IX53"/>
  <c r="IQ53"/>
  <c r="IJ53"/>
  <c r="IC53"/>
  <c r="HV53"/>
  <c r="HO53"/>
  <c r="HH53"/>
  <c r="HA53"/>
  <c r="GT53"/>
  <c r="GM53"/>
  <c r="GF53"/>
  <c r="FY53"/>
  <c r="FR53"/>
  <c r="FK53"/>
  <c r="FD53"/>
  <c r="EW53"/>
  <c r="EP53"/>
  <c r="EI53"/>
  <c r="EB53"/>
  <c r="DU53"/>
  <c r="DN53"/>
  <c r="DG53"/>
  <c r="CZ53"/>
  <c r="CL53"/>
  <c r="CE53"/>
  <c r="BX53"/>
  <c r="BQ53"/>
  <c r="BJ53"/>
  <c r="BC53"/>
  <c r="AV53"/>
  <c r="AO53"/>
  <c r="AH53"/>
  <c r="AA53"/>
  <c r="T53"/>
  <c r="M53"/>
  <c r="F53"/>
  <c r="KN52"/>
  <c r="KG52"/>
  <c r="JZ52"/>
  <c r="JS52"/>
  <c r="JL52"/>
  <c r="JE52"/>
  <c r="IX52"/>
  <c r="IQ52"/>
  <c r="IJ52"/>
  <c r="IC52"/>
  <c r="HV52"/>
  <c r="HO52"/>
  <c r="HH52"/>
  <c r="HA52"/>
  <c r="GT52"/>
  <c r="GM52"/>
  <c r="GF52"/>
  <c r="FY52"/>
  <c r="FR52"/>
  <c r="FK52"/>
  <c r="FD52"/>
  <c r="EW52"/>
  <c r="EP52"/>
  <c r="EI52"/>
  <c r="EB52"/>
  <c r="DU52"/>
  <c r="DN52"/>
  <c r="DG52"/>
  <c r="CZ52"/>
  <c r="CL52"/>
  <c r="CE52"/>
  <c r="BX52"/>
  <c r="BQ52"/>
  <c r="BJ52"/>
  <c r="BC52"/>
  <c r="AV52"/>
  <c r="AO52"/>
  <c r="AH52"/>
  <c r="AA52"/>
  <c r="T52"/>
  <c r="M52"/>
  <c r="F52"/>
  <c r="KN51"/>
  <c r="KG51"/>
  <c r="JZ51"/>
  <c r="JS51"/>
  <c r="JL51"/>
  <c r="JE51"/>
  <c r="IX51"/>
  <c r="IQ51"/>
  <c r="IJ51"/>
  <c r="IC51"/>
  <c r="HV51"/>
  <c r="HO51"/>
  <c r="HH51"/>
  <c r="HA51"/>
  <c r="GT51"/>
  <c r="GM51"/>
  <c r="GF51"/>
  <c r="FY51"/>
  <c r="FR51"/>
  <c r="FK51"/>
  <c r="FD51"/>
  <c r="EW51"/>
  <c r="EP51"/>
  <c r="EI51"/>
  <c r="EB51"/>
  <c r="DU51"/>
  <c r="DN51"/>
  <c r="DG51"/>
  <c r="CZ51"/>
  <c r="CL51"/>
  <c r="CE51"/>
  <c r="BX51"/>
  <c r="BQ51"/>
  <c r="BJ51"/>
  <c r="BC51"/>
  <c r="AV51"/>
  <c r="AO51"/>
  <c r="AH51"/>
  <c r="AA51"/>
  <c r="T51"/>
  <c r="M51"/>
  <c r="F51"/>
  <c r="KN50"/>
  <c r="KG50"/>
  <c r="JZ50"/>
  <c r="JS50"/>
  <c r="JL50"/>
  <c r="JE50"/>
  <c r="IX50"/>
  <c r="IQ50"/>
  <c r="IJ50"/>
  <c r="IC50"/>
  <c r="HV50"/>
  <c r="HO50"/>
  <c r="HH50"/>
  <c r="HA50"/>
  <c r="GT50"/>
  <c r="GM50"/>
  <c r="GF50"/>
  <c r="FY50"/>
  <c r="FR50"/>
  <c r="FK50"/>
  <c r="FD50"/>
  <c r="EW50"/>
  <c r="EP50"/>
  <c r="EI50"/>
  <c r="EB50"/>
  <c r="DU50"/>
  <c r="DN50"/>
  <c r="DG50"/>
  <c r="CZ50"/>
  <c r="CL50"/>
  <c r="CE50"/>
  <c r="BX50"/>
  <c r="BQ50"/>
  <c r="BJ50"/>
  <c r="BC50"/>
  <c r="AV50"/>
  <c r="AO50"/>
  <c r="AH50"/>
  <c r="AA50"/>
  <c r="T50"/>
  <c r="M50"/>
  <c r="F50"/>
  <c r="KN49"/>
  <c r="KG49"/>
  <c r="JZ49"/>
  <c r="JS49"/>
  <c r="JL49"/>
  <c r="JE49"/>
  <c r="IX49"/>
  <c r="IQ49"/>
  <c r="IJ49"/>
  <c r="IC49"/>
  <c r="HV49"/>
  <c r="HO49"/>
  <c r="HH49"/>
  <c r="HA49"/>
  <c r="GT49"/>
  <c r="GM49"/>
  <c r="GF49"/>
  <c r="FY49"/>
  <c r="FR49"/>
  <c r="FK49"/>
  <c r="FD49"/>
  <c r="EW49"/>
  <c r="EP49"/>
  <c r="EI49"/>
  <c r="EB49"/>
  <c r="DU49"/>
  <c r="DN49"/>
  <c r="DG49"/>
  <c r="CZ49"/>
  <c r="CL49"/>
  <c r="CE49"/>
  <c r="BX49"/>
  <c r="BQ49"/>
  <c r="BJ49"/>
  <c r="BC49"/>
  <c r="AV49"/>
  <c r="AO49"/>
  <c r="AH49"/>
  <c r="AA49"/>
  <c r="T49"/>
  <c r="M49"/>
  <c r="F49"/>
  <c r="KN48"/>
  <c r="KG48"/>
  <c r="JZ48"/>
  <c r="JS48"/>
  <c r="JL48"/>
  <c r="JE48"/>
  <c r="IX48"/>
  <c r="IQ48"/>
  <c r="IJ48"/>
  <c r="IC48"/>
  <c r="HV48"/>
  <c r="HO48"/>
  <c r="HH48"/>
  <c r="HA48"/>
  <c r="GT48"/>
  <c r="GM48"/>
  <c r="GF48"/>
  <c r="FY48"/>
  <c r="FR48"/>
  <c r="FK48"/>
  <c r="FD48"/>
  <c r="EW48"/>
  <c r="EP48"/>
  <c r="EI48"/>
  <c r="EB48"/>
  <c r="DU48"/>
  <c r="DN48"/>
  <c r="DG48"/>
  <c r="CZ48"/>
  <c r="CL48"/>
  <c r="CE48"/>
  <c r="BX48"/>
  <c r="BQ48"/>
  <c r="BJ48"/>
  <c r="BC48"/>
  <c r="AV48"/>
  <c r="AO48"/>
  <c r="AH48"/>
  <c r="AA48"/>
  <c r="T48"/>
  <c r="M48"/>
  <c r="F48"/>
  <c r="KN47"/>
  <c r="KG47"/>
  <c r="JZ47"/>
  <c r="JS47"/>
  <c r="JL47"/>
  <c r="JE47"/>
  <c r="IX47"/>
  <c r="IQ47"/>
  <c r="IJ47"/>
  <c r="IC47"/>
  <c r="HV47"/>
  <c r="HO47"/>
  <c r="HH47"/>
  <c r="HA47"/>
  <c r="GT47"/>
  <c r="GM47"/>
  <c r="GF47"/>
  <c r="FY47"/>
  <c r="FR47"/>
  <c r="FK47"/>
  <c r="FD47"/>
  <c r="EW47"/>
  <c r="EP47"/>
  <c r="EI47"/>
  <c r="EB47"/>
  <c r="DU47"/>
  <c r="DN47"/>
  <c r="DG47"/>
  <c r="CZ47"/>
  <c r="CL47"/>
  <c r="CE47"/>
  <c r="BX47"/>
  <c r="BQ47"/>
  <c r="BJ47"/>
  <c r="BC47"/>
  <c r="AV47"/>
  <c r="AO47"/>
  <c r="AH47"/>
  <c r="AA47"/>
  <c r="T47"/>
  <c r="M47"/>
  <c r="F47"/>
  <c r="KN46"/>
  <c r="KG46"/>
  <c r="JZ46"/>
  <c r="JS46"/>
  <c r="JL46"/>
  <c r="JE46"/>
  <c r="IX46"/>
  <c r="IQ46"/>
  <c r="IJ46"/>
  <c r="IC46"/>
  <c r="HV46"/>
  <c r="HO46"/>
  <c r="HH46"/>
  <c r="HA46"/>
  <c r="GT46"/>
  <c r="GM46"/>
  <c r="GF46"/>
  <c r="FY46"/>
  <c r="FR46"/>
  <c r="FK46"/>
  <c r="FD46"/>
  <c r="EW46"/>
  <c r="EP46"/>
  <c r="EI46"/>
  <c r="EB46"/>
  <c r="DU46"/>
  <c r="DN46"/>
  <c r="DG46"/>
  <c r="CZ46"/>
  <c r="CL46"/>
  <c r="CE46"/>
  <c r="BX46"/>
  <c r="BQ46"/>
  <c r="BJ46"/>
  <c r="BC46"/>
  <c r="AV46"/>
  <c r="AO46"/>
  <c r="AH46"/>
  <c r="AA46"/>
  <c r="T46"/>
  <c r="M46"/>
  <c r="F46"/>
  <c r="KN45"/>
  <c r="KG45"/>
  <c r="JZ45"/>
  <c r="JS45"/>
  <c r="JL45"/>
  <c r="JE45"/>
  <c r="IX45"/>
  <c r="IQ45"/>
  <c r="IJ45"/>
  <c r="IC45"/>
  <c r="HV45"/>
  <c r="HO45"/>
  <c r="HH45"/>
  <c r="HA45"/>
  <c r="GT45"/>
  <c r="GM45"/>
  <c r="GF45"/>
  <c r="FY45"/>
  <c r="FR45"/>
  <c r="FK45"/>
  <c r="FD45"/>
  <c r="EW45"/>
  <c r="EP45"/>
  <c r="EI45"/>
  <c r="EB45"/>
  <c r="DU45"/>
  <c r="DN45"/>
  <c r="DG45"/>
  <c r="CZ45"/>
  <c r="CL45"/>
  <c r="CE45"/>
  <c r="BX45"/>
  <c r="BQ45"/>
  <c r="BJ45"/>
  <c r="BC45"/>
  <c r="AV45"/>
  <c r="AO45"/>
  <c r="AH45"/>
  <c r="AA45"/>
  <c r="T45"/>
  <c r="M45"/>
  <c r="F45"/>
  <c r="KN44"/>
  <c r="KG44"/>
  <c r="JZ44"/>
  <c r="JS44"/>
  <c r="JL44"/>
  <c r="JE44"/>
  <c r="IX44"/>
  <c r="IQ44"/>
  <c r="IJ44"/>
  <c r="IC44"/>
  <c r="HV44"/>
  <c r="HO44"/>
  <c r="HH44"/>
  <c r="HA44"/>
  <c r="GT44"/>
  <c r="GM44"/>
  <c r="GF44"/>
  <c r="FY44"/>
  <c r="FR44"/>
  <c r="FK44"/>
  <c r="FD44"/>
  <c r="EW44"/>
  <c r="EP44"/>
  <c r="EI44"/>
  <c r="EB44"/>
  <c r="DU44"/>
  <c r="DN44"/>
  <c r="DG44"/>
  <c r="CZ44"/>
  <c r="CL44"/>
  <c r="CE44"/>
  <c r="BX44"/>
  <c r="BQ44"/>
  <c r="BJ44"/>
  <c r="BC44"/>
  <c r="AV44"/>
  <c r="AO44"/>
  <c r="AH44"/>
  <c r="AA44"/>
  <c r="T44"/>
  <c r="M44"/>
  <c r="F44"/>
  <c r="KN43"/>
  <c r="KG43"/>
  <c r="JZ43"/>
  <c r="JS43"/>
  <c r="JL43"/>
  <c r="JE43"/>
  <c r="IX43"/>
  <c r="IQ43"/>
  <c r="IJ43"/>
  <c r="IC43"/>
  <c r="HV43"/>
  <c r="HO43"/>
  <c r="HH43"/>
  <c r="HA43"/>
  <c r="GT43"/>
  <c r="GM43"/>
  <c r="GF43"/>
  <c r="FY43"/>
  <c r="FR43"/>
  <c r="FK43"/>
  <c r="FD43"/>
  <c r="EW43"/>
  <c r="EP43"/>
  <c r="EI43"/>
  <c r="EB43"/>
  <c r="DU43"/>
  <c r="DN43"/>
  <c r="DG43"/>
  <c r="CZ43"/>
  <c r="CL43"/>
  <c r="CE43"/>
  <c r="BX43"/>
  <c r="BQ43"/>
  <c r="BJ43"/>
  <c r="BC43"/>
  <c r="AV43"/>
  <c r="AO43"/>
  <c r="AH43"/>
  <c r="AA43"/>
  <c r="T43"/>
  <c r="M43"/>
  <c r="F43"/>
  <c r="KN42"/>
  <c r="KG42"/>
  <c r="JZ42"/>
  <c r="JS42"/>
  <c r="JL42"/>
  <c r="JE42"/>
  <c r="IX42"/>
  <c r="IQ42"/>
  <c r="IJ42"/>
  <c r="IC42"/>
  <c r="HV42"/>
  <c r="HO42"/>
  <c r="HH42"/>
  <c r="HA42"/>
  <c r="GT42"/>
  <c r="GM42"/>
  <c r="GF42"/>
  <c r="FY42"/>
  <c r="FR42"/>
  <c r="FK42"/>
  <c r="FD42"/>
  <c r="EW42"/>
  <c r="EP42"/>
  <c r="EI42"/>
  <c r="EB42"/>
  <c r="DU42"/>
  <c r="DN42"/>
  <c r="DG42"/>
  <c r="CZ42"/>
  <c r="CL42"/>
  <c r="CE42"/>
  <c r="BX42"/>
  <c r="BQ42"/>
  <c r="BJ42"/>
  <c r="BC42"/>
  <c r="AV42"/>
  <c r="AO42"/>
  <c r="AH42"/>
  <c r="AA42"/>
  <c r="T42"/>
  <c r="M42"/>
  <c r="F42"/>
  <c r="KN41"/>
  <c r="KG41"/>
  <c r="JZ41"/>
  <c r="JS41"/>
  <c r="JL41"/>
  <c r="JE41"/>
  <c r="IX41"/>
  <c r="IQ41"/>
  <c r="IJ41"/>
  <c r="IC41"/>
  <c r="HV41"/>
  <c r="HO41"/>
  <c r="HH41"/>
  <c r="HA41"/>
  <c r="GT41"/>
  <c r="GM41"/>
  <c r="GF41"/>
  <c r="FY41"/>
  <c r="FR41"/>
  <c r="FK41"/>
  <c r="FD41"/>
  <c r="EW41"/>
  <c r="EP41"/>
  <c r="EI41"/>
  <c r="EB41"/>
  <c r="DU41"/>
  <c r="DN41"/>
  <c r="DG41"/>
  <c r="CZ41"/>
  <c r="CL41"/>
  <c r="CE41"/>
  <c r="BX41"/>
  <c r="BQ41"/>
  <c r="BJ41"/>
  <c r="BC41"/>
  <c r="AV41"/>
  <c r="AO41"/>
  <c r="AH41"/>
  <c r="AA41"/>
  <c r="T41"/>
  <c r="M41"/>
  <c r="F41"/>
  <c r="KN40"/>
  <c r="KG40"/>
  <c r="JZ40"/>
  <c r="JS40"/>
  <c r="JL40"/>
  <c r="JE40"/>
  <c r="IX40"/>
  <c r="IQ40"/>
  <c r="IJ40"/>
  <c r="IC40"/>
  <c r="HV40"/>
  <c r="HO40"/>
  <c r="HH40"/>
  <c r="HA40"/>
  <c r="GT40"/>
  <c r="GM40"/>
  <c r="GF40"/>
  <c r="FY40"/>
  <c r="FR40"/>
  <c r="FK40"/>
  <c r="FD40"/>
  <c r="EW40"/>
  <c r="EP40"/>
  <c r="EI40"/>
  <c r="EB40"/>
  <c r="DU40"/>
  <c r="DN40"/>
  <c r="DG40"/>
  <c r="CZ40"/>
  <c r="CL40"/>
  <c r="CE40"/>
  <c r="BX40"/>
  <c r="BQ40"/>
  <c r="BJ40"/>
  <c r="BC40"/>
  <c r="AV40"/>
  <c r="AO40"/>
  <c r="AH40"/>
  <c r="AA40"/>
  <c r="T40"/>
  <c r="M40"/>
  <c r="F40"/>
  <c r="KN39"/>
  <c r="KG39"/>
  <c r="JZ39"/>
  <c r="JS39"/>
  <c r="JL39"/>
  <c r="JE39"/>
  <c r="IX39"/>
  <c r="IQ39"/>
  <c r="IJ39"/>
  <c r="IC39"/>
  <c r="HV39"/>
  <c r="HO39"/>
  <c r="HH39"/>
  <c r="HA39"/>
  <c r="GT39"/>
  <c r="GM39"/>
  <c r="GF39"/>
  <c r="FY39"/>
  <c r="FR39"/>
  <c r="FK39"/>
  <c r="FD39"/>
  <c r="EW39"/>
  <c r="EP39"/>
  <c r="EI39"/>
  <c r="EB39"/>
  <c r="DU39"/>
  <c r="DN39"/>
  <c r="DG39"/>
  <c r="CZ39"/>
  <c r="CL39"/>
  <c r="CE39"/>
  <c r="BX39"/>
  <c r="BQ39"/>
  <c r="BJ39"/>
  <c r="BC39"/>
  <c r="AV39"/>
  <c r="AO39"/>
  <c r="AH39"/>
  <c r="AA39"/>
  <c r="T39"/>
  <c r="M39"/>
  <c r="F39"/>
  <c r="KN38"/>
  <c r="KG38"/>
  <c r="JZ38"/>
  <c r="JS38"/>
  <c r="JL38"/>
  <c r="JE38"/>
  <c r="IX38"/>
  <c r="IQ38"/>
  <c r="IJ38"/>
  <c r="IC38"/>
  <c r="HV38"/>
  <c r="HO38"/>
  <c r="HH38"/>
  <c r="HA38"/>
  <c r="GT38"/>
  <c r="GM38"/>
  <c r="GF38"/>
  <c r="FY38"/>
  <c r="FR38"/>
  <c r="FK38"/>
  <c r="FD38"/>
  <c r="EW38"/>
  <c r="EP38"/>
  <c r="EI38"/>
  <c r="EB38"/>
  <c r="DU38"/>
  <c r="DN38"/>
  <c r="DG38"/>
  <c r="CZ38"/>
  <c r="CL38"/>
  <c r="CE38"/>
  <c r="BX38"/>
  <c r="BQ38"/>
  <c r="BJ38"/>
  <c r="BC38"/>
  <c r="AV38"/>
  <c r="AO38"/>
  <c r="AH38"/>
  <c r="AA38"/>
  <c r="T38"/>
  <c r="M38"/>
  <c r="F38"/>
  <c r="KN37"/>
  <c r="KN103" s="1"/>
  <c r="KN104" s="1"/>
  <c r="KG37"/>
  <c r="KG103" s="1"/>
  <c r="KG104" s="1"/>
  <c r="JZ37"/>
  <c r="JZ103" s="1"/>
  <c r="JZ104" s="1"/>
  <c r="JS37"/>
  <c r="JS103" s="1"/>
  <c r="JS104" s="1"/>
  <c r="JL37"/>
  <c r="JL103" s="1"/>
  <c r="JL104" s="1"/>
  <c r="JE37"/>
  <c r="JE103" s="1"/>
  <c r="JE104" s="1"/>
  <c r="IX37"/>
  <c r="IX103" s="1"/>
  <c r="IX104" s="1"/>
  <c r="IQ37"/>
  <c r="IQ103" s="1"/>
  <c r="IQ104" s="1"/>
  <c r="IJ37"/>
  <c r="IJ103" s="1"/>
  <c r="IJ104" s="1"/>
  <c r="IC37"/>
  <c r="IC103" s="1"/>
  <c r="IC104" s="1"/>
  <c r="HV37"/>
  <c r="HV103" s="1"/>
  <c r="HV104" s="1"/>
  <c r="HO37"/>
  <c r="HO103" s="1"/>
  <c r="HO104" s="1"/>
  <c r="HH37"/>
  <c r="HH103" s="1"/>
  <c r="HH104" s="1"/>
  <c r="HA37"/>
  <c r="HA103" s="1"/>
  <c r="HA104" s="1"/>
  <c r="GT37"/>
  <c r="GT103" s="1"/>
  <c r="GT104" s="1"/>
  <c r="GM37"/>
  <c r="GM103" s="1"/>
  <c r="GM104" s="1"/>
  <c r="GF37"/>
  <c r="GF103" s="1"/>
  <c r="GF104" s="1"/>
  <c r="FY37"/>
  <c r="FY103" s="1"/>
  <c r="FY104" s="1"/>
  <c r="FR37"/>
  <c r="FR103" s="1"/>
  <c r="FR104" s="1"/>
  <c r="FK37"/>
  <c r="FK103" s="1"/>
  <c r="FK104" s="1"/>
  <c r="FD37"/>
  <c r="FD103" s="1"/>
  <c r="FD104" s="1"/>
  <c r="EW37"/>
  <c r="EW103" s="1"/>
  <c r="EW104" s="1"/>
  <c r="EP37"/>
  <c r="EP103" s="1"/>
  <c r="EP104" s="1"/>
  <c r="EI37"/>
  <c r="EI103" s="1"/>
  <c r="EI104" s="1"/>
  <c r="EB37"/>
  <c r="EB103" s="1"/>
  <c r="EB104" s="1"/>
  <c r="DU37"/>
  <c r="DU103" s="1"/>
  <c r="DU104" s="1"/>
  <c r="DN37"/>
  <c r="DN103" s="1"/>
  <c r="DN104" s="1"/>
  <c r="DG37"/>
  <c r="DG103" s="1"/>
  <c r="DG104" s="1"/>
  <c r="CZ37"/>
  <c r="CZ103" s="1"/>
  <c r="CZ104" s="1"/>
  <c r="CL37"/>
  <c r="CL103" s="1"/>
  <c r="CL104" s="1"/>
  <c r="CE37"/>
  <c r="CE103" s="1"/>
  <c r="CE104" s="1"/>
  <c r="BX37"/>
  <c r="BX103" s="1"/>
  <c r="BX104" s="1"/>
  <c r="BQ37"/>
  <c r="BQ103" s="1"/>
  <c r="BQ104" s="1"/>
  <c r="BJ37"/>
  <c r="BJ103" s="1"/>
  <c r="BJ104" s="1"/>
  <c r="BC37"/>
  <c r="BC103" s="1"/>
  <c r="BC104" s="1"/>
  <c r="AV37"/>
  <c r="AV103" s="1"/>
  <c r="AV104" s="1"/>
  <c r="AO37"/>
  <c r="AO103" s="1"/>
  <c r="AO104" s="1"/>
  <c r="AH37"/>
  <c r="AH103" s="1"/>
  <c r="AH104" s="1"/>
  <c r="AA37"/>
  <c r="AA103" s="1"/>
  <c r="AA104" s="1"/>
  <c r="T37"/>
  <c r="T103" s="1"/>
  <c r="T104" s="1"/>
  <c r="M37"/>
  <c r="M103" s="1"/>
  <c r="M104" s="1"/>
  <c r="F37"/>
  <c r="KN36"/>
  <c r="KG36"/>
  <c r="JZ36"/>
  <c r="JS36"/>
  <c r="JL36"/>
  <c r="JE36"/>
  <c r="IX36"/>
  <c r="IQ36"/>
  <c r="IJ36"/>
  <c r="IC36"/>
  <c r="HV36"/>
  <c r="HO36"/>
  <c r="HH36"/>
  <c r="HA36"/>
  <c r="GT36"/>
  <c r="GM36"/>
  <c r="GF36"/>
  <c r="FY36"/>
  <c r="FR36"/>
  <c r="FK36"/>
  <c r="FD36"/>
  <c r="EW36"/>
  <c r="EP36"/>
  <c r="EI36"/>
  <c r="EB36"/>
  <c r="DU36"/>
  <c r="DN36"/>
  <c r="DG36"/>
  <c r="CZ36"/>
  <c r="CL36"/>
  <c r="CE36"/>
  <c r="BX36"/>
  <c r="BQ36"/>
  <c r="BJ36"/>
  <c r="BC36"/>
  <c r="AV36"/>
  <c r="AO36"/>
  <c r="AH36"/>
  <c r="AA36"/>
  <c r="T36"/>
  <c r="M36"/>
  <c r="F36"/>
  <c r="KN35"/>
  <c r="KG35"/>
  <c r="JZ35"/>
  <c r="JS35"/>
  <c r="JL35"/>
  <c r="JE35"/>
  <c r="IX35"/>
  <c r="IQ35"/>
  <c r="IJ35"/>
  <c r="IC35"/>
  <c r="HV35"/>
  <c r="HO35"/>
  <c r="HH35"/>
  <c r="HA35"/>
  <c r="GT35"/>
  <c r="GM35"/>
  <c r="GF35"/>
  <c r="FY35"/>
  <c r="FR35"/>
  <c r="FK35"/>
  <c r="FD35"/>
  <c r="EW35"/>
  <c r="EP35"/>
  <c r="EI35"/>
  <c r="EB35"/>
  <c r="DU35"/>
  <c r="DN35"/>
  <c r="DG35"/>
  <c r="CZ35"/>
  <c r="CL35"/>
  <c r="CE35"/>
  <c r="BX35"/>
  <c r="BQ35"/>
  <c r="BJ35"/>
  <c r="BC35"/>
  <c r="AV35"/>
  <c r="AO35"/>
  <c r="AH35"/>
  <c r="AA35"/>
  <c r="T35"/>
  <c r="M35"/>
  <c r="F35"/>
  <c r="KN34"/>
  <c r="KG34"/>
  <c r="JZ34"/>
  <c r="JS34"/>
  <c r="JL34"/>
  <c r="JE34"/>
  <c r="IX34"/>
  <c r="IQ34"/>
  <c r="IJ34"/>
  <c r="IC34"/>
  <c r="HV34"/>
  <c r="HO34"/>
  <c r="HH34"/>
  <c r="HA34"/>
  <c r="GT34"/>
  <c r="GM34"/>
  <c r="GF34"/>
  <c r="FY34"/>
  <c r="FR34"/>
  <c r="FK34"/>
  <c r="FD34"/>
  <c r="EW34"/>
  <c r="EP34"/>
  <c r="EI34"/>
  <c r="EB34"/>
  <c r="DU34"/>
  <c r="DN34"/>
  <c r="DG34"/>
  <c r="CZ34"/>
  <c r="CL34"/>
  <c r="CE34"/>
  <c r="BX34"/>
  <c r="BQ34"/>
  <c r="BJ34"/>
  <c r="BC34"/>
  <c r="AV34"/>
  <c r="AO34"/>
  <c r="AH34"/>
  <c r="AA34"/>
  <c r="T34"/>
  <c r="M34"/>
  <c r="F34"/>
  <c r="KN33"/>
  <c r="KG33"/>
  <c r="JZ33"/>
  <c r="JS33"/>
  <c r="JL33"/>
  <c r="JE33"/>
  <c r="IX33"/>
  <c r="IQ33"/>
  <c r="IJ33"/>
  <c r="IC33"/>
  <c r="HV33"/>
  <c r="HO33"/>
  <c r="HH33"/>
  <c r="HA33"/>
  <c r="GT33"/>
  <c r="GM33"/>
  <c r="GF33"/>
  <c r="FY33"/>
  <c r="FR33"/>
  <c r="FK33"/>
  <c r="FD33"/>
  <c r="EW33"/>
  <c r="EP33"/>
  <c r="EI33"/>
  <c r="EB33"/>
  <c r="DU33"/>
  <c r="DN33"/>
  <c r="DG33"/>
  <c r="CZ33"/>
  <c r="CL33"/>
  <c r="CE33"/>
  <c r="BX33"/>
  <c r="BQ33"/>
  <c r="BJ33"/>
  <c r="BC33"/>
  <c r="AV33"/>
  <c r="AO33"/>
  <c r="AH33"/>
  <c r="AA33"/>
  <c r="T33"/>
  <c r="M33"/>
  <c r="F33"/>
  <c r="KN32"/>
  <c r="KG32"/>
  <c r="JZ32"/>
  <c r="JS32"/>
  <c r="JL32"/>
  <c r="JE32"/>
  <c r="IX32"/>
  <c r="IQ32"/>
  <c r="IJ32"/>
  <c r="IC32"/>
  <c r="HV32"/>
  <c r="HO32"/>
  <c r="HH32"/>
  <c r="HA32"/>
  <c r="GT32"/>
  <c r="GM32"/>
  <c r="GF32"/>
  <c r="FY32"/>
  <c r="FR32"/>
  <c r="FK32"/>
  <c r="FD32"/>
  <c r="EW32"/>
  <c r="EP32"/>
  <c r="EI32"/>
  <c r="EB32"/>
  <c r="DU32"/>
  <c r="DN32"/>
  <c r="DG32"/>
  <c r="CZ32"/>
  <c r="CL32"/>
  <c r="CE32"/>
  <c r="BX32"/>
  <c r="BQ32"/>
  <c r="BJ32"/>
  <c r="BC32"/>
  <c r="AV32"/>
  <c r="AO32"/>
  <c r="AH32"/>
  <c r="AA32"/>
  <c r="T32"/>
  <c r="M32"/>
  <c r="F32"/>
  <c r="KN31"/>
  <c r="KG31"/>
  <c r="JZ31"/>
  <c r="JS31"/>
  <c r="JL31"/>
  <c r="JE31"/>
  <c r="IX31"/>
  <c r="IQ31"/>
  <c r="IJ31"/>
  <c r="IC31"/>
  <c r="HV31"/>
  <c r="HO31"/>
  <c r="HH31"/>
  <c r="HA31"/>
  <c r="GT31"/>
  <c r="GM31"/>
  <c r="GF31"/>
  <c r="FY31"/>
  <c r="FR31"/>
  <c r="FK31"/>
  <c r="FD31"/>
  <c r="EW31"/>
  <c r="EP31"/>
  <c r="EI31"/>
  <c r="EB31"/>
  <c r="DU31"/>
  <c r="DN31"/>
  <c r="DG31"/>
  <c r="CZ31"/>
  <c r="CL31"/>
  <c r="CE31"/>
  <c r="BX31"/>
  <c r="BQ31"/>
  <c r="BJ31"/>
  <c r="BC31"/>
  <c r="AV31"/>
  <c r="AO31"/>
  <c r="AH31"/>
  <c r="AA31"/>
  <c r="T31"/>
  <c r="M31"/>
  <c r="F31"/>
  <c r="KN30"/>
  <c r="KG30"/>
  <c r="JZ30"/>
  <c r="JS30"/>
  <c r="JL30"/>
  <c r="JE30"/>
  <c r="IX30"/>
  <c r="IQ30"/>
  <c r="IJ30"/>
  <c r="IC30"/>
  <c r="HV30"/>
  <c r="HO30"/>
  <c r="HH30"/>
  <c r="HA30"/>
  <c r="GT30"/>
  <c r="GM30"/>
  <c r="GF30"/>
  <c r="FY30"/>
  <c r="FR30"/>
  <c r="FK30"/>
  <c r="FD30"/>
  <c r="EW30"/>
  <c r="EP30"/>
  <c r="EI30"/>
  <c r="EB30"/>
  <c r="DU30"/>
  <c r="DN30"/>
  <c r="DG30"/>
  <c r="CZ30"/>
  <c r="CL30"/>
  <c r="CE30"/>
  <c r="BX30"/>
  <c r="BQ30"/>
  <c r="BJ30"/>
  <c r="BC30"/>
  <c r="AV30"/>
  <c r="AO30"/>
  <c r="AH30"/>
  <c r="AA30"/>
  <c r="T30"/>
  <c r="M30"/>
  <c r="F30"/>
  <c r="KN29"/>
  <c r="KG29"/>
  <c r="JZ29"/>
  <c r="JS29"/>
  <c r="JL29"/>
  <c r="JE29"/>
  <c r="IX29"/>
  <c r="IQ29"/>
  <c r="IJ29"/>
  <c r="IC29"/>
  <c r="HV29"/>
  <c r="HO29"/>
  <c r="HH29"/>
  <c r="HA29"/>
  <c r="GT29"/>
  <c r="GM29"/>
  <c r="GF29"/>
  <c r="FY29"/>
  <c r="FR29"/>
  <c r="FK29"/>
  <c r="FD29"/>
  <c r="EW29"/>
  <c r="EP29"/>
  <c r="EI29"/>
  <c r="EB29"/>
  <c r="DU29"/>
  <c r="DN29"/>
  <c r="DG29"/>
  <c r="CZ29"/>
  <c r="CL29"/>
  <c r="CE29"/>
  <c r="BX29"/>
  <c r="BQ29"/>
  <c r="BJ29"/>
  <c r="BC29"/>
  <c r="AV29"/>
  <c r="AO29"/>
  <c r="AH29"/>
  <c r="AA29"/>
  <c r="T29"/>
  <c r="M29"/>
  <c r="F29"/>
  <c r="KN28"/>
  <c r="KG28"/>
  <c r="JZ28"/>
  <c r="JS28"/>
  <c r="JL28"/>
  <c r="JE28"/>
  <c r="IX28"/>
  <c r="IQ28"/>
  <c r="IJ28"/>
  <c r="IC28"/>
  <c r="HV28"/>
  <c r="HO28"/>
  <c r="HH28"/>
  <c r="HA28"/>
  <c r="GT28"/>
  <c r="GM28"/>
  <c r="GF28"/>
  <c r="FY28"/>
  <c r="FR28"/>
  <c r="FK28"/>
  <c r="FD28"/>
  <c r="EW28"/>
  <c r="EP28"/>
  <c r="EI28"/>
  <c r="EB28"/>
  <c r="DU28"/>
  <c r="DN28"/>
  <c r="DG28"/>
  <c r="CZ28"/>
  <c r="CL28"/>
  <c r="CE28"/>
  <c r="BX28"/>
  <c r="BQ28"/>
  <c r="BJ28"/>
  <c r="BC28"/>
  <c r="AV28"/>
  <c r="AO28"/>
  <c r="AH28"/>
  <c r="AA28"/>
  <c r="T28"/>
  <c r="M28"/>
  <c r="F28"/>
  <c r="KN27"/>
  <c r="KG27"/>
  <c r="JZ27"/>
  <c r="JS27"/>
  <c r="JL27"/>
  <c r="JE27"/>
  <c r="IX27"/>
  <c r="IQ27"/>
  <c r="IJ27"/>
  <c r="IC27"/>
  <c r="HV27"/>
  <c r="HO27"/>
  <c r="HH27"/>
  <c r="HA27"/>
  <c r="GT27"/>
  <c r="GM27"/>
  <c r="GF27"/>
  <c r="FY27"/>
  <c r="FR27"/>
  <c r="FK27"/>
  <c r="FD27"/>
  <c r="EW27"/>
  <c r="EP27"/>
  <c r="EI27"/>
  <c r="EB27"/>
  <c r="DU27"/>
  <c r="DN27"/>
  <c r="DG27"/>
  <c r="CZ27"/>
  <c r="CL27"/>
  <c r="CE27"/>
  <c r="BX27"/>
  <c r="BQ27"/>
  <c r="BJ27"/>
  <c r="BC27"/>
  <c r="AV27"/>
  <c r="AO27"/>
  <c r="AH27"/>
  <c r="AA27"/>
  <c r="T27"/>
  <c r="M27"/>
  <c r="F27"/>
  <c r="KN26"/>
  <c r="KG26"/>
  <c r="JZ26"/>
  <c r="JS26"/>
  <c r="JL26"/>
  <c r="JE26"/>
  <c r="IX26"/>
  <c r="IQ26"/>
  <c r="IJ26"/>
  <c r="IC26"/>
  <c r="HV26"/>
  <c r="HO26"/>
  <c r="HH26"/>
  <c r="HA26"/>
  <c r="GT26"/>
  <c r="GM26"/>
  <c r="GF26"/>
  <c r="FY26"/>
  <c r="FR26"/>
  <c r="FK26"/>
  <c r="FD26"/>
  <c r="EW26"/>
  <c r="EP26"/>
  <c r="EI26"/>
  <c r="EB26"/>
  <c r="DU26"/>
  <c r="DN26"/>
  <c r="DG26"/>
  <c r="CZ26"/>
  <c r="CL26"/>
  <c r="CE26"/>
  <c r="BX26"/>
  <c r="BQ26"/>
  <c r="BJ26"/>
  <c r="BC26"/>
  <c r="AV26"/>
  <c r="AO26"/>
  <c r="AH26"/>
  <c r="AA26"/>
  <c r="T26"/>
  <c r="M26"/>
  <c r="F26"/>
  <c r="KN25"/>
  <c r="KG25"/>
  <c r="JZ25"/>
  <c r="JS25"/>
  <c r="JL25"/>
  <c r="JE25"/>
  <c r="IX25"/>
  <c r="IQ25"/>
  <c r="IJ25"/>
  <c r="IC25"/>
  <c r="HV25"/>
  <c r="HO25"/>
  <c r="HH25"/>
  <c r="HA25"/>
  <c r="GT25"/>
  <c r="GM25"/>
  <c r="GF25"/>
  <c r="FY25"/>
  <c r="FR25"/>
  <c r="FK25"/>
  <c r="FD25"/>
  <c r="EW25"/>
  <c r="EP25"/>
  <c r="EI25"/>
  <c r="EB25"/>
  <c r="DU25"/>
  <c r="DN25"/>
  <c r="DG25"/>
  <c r="CZ25"/>
  <c r="CL25"/>
  <c r="CE25"/>
  <c r="BX25"/>
  <c r="BQ25"/>
  <c r="BJ25"/>
  <c r="BC25"/>
  <c r="AV25"/>
  <c r="AO25"/>
  <c r="AH25"/>
  <c r="AA25"/>
  <c r="T25"/>
  <c r="M25"/>
  <c r="F25"/>
  <c r="KN24"/>
  <c r="KG24"/>
  <c r="JZ24"/>
  <c r="JS24"/>
  <c r="JL24"/>
  <c r="JE24"/>
  <c r="IX24"/>
  <c r="IQ24"/>
  <c r="IJ24"/>
  <c r="IC24"/>
  <c r="HV24"/>
  <c r="HO24"/>
  <c r="HH24"/>
  <c r="HA24"/>
  <c r="GT24"/>
  <c r="GM24"/>
  <c r="GF24"/>
  <c r="FY24"/>
  <c r="FR24"/>
  <c r="FK24"/>
  <c r="FD24"/>
  <c r="EW24"/>
  <c r="EP24"/>
  <c r="EI24"/>
  <c r="EB24"/>
  <c r="DU24"/>
  <c r="DN24"/>
  <c r="DG24"/>
  <c r="CZ24"/>
  <c r="CL24"/>
  <c r="CE24"/>
  <c r="BX24"/>
  <c r="BQ24"/>
  <c r="BJ24"/>
  <c r="BC24"/>
  <c r="AV24"/>
  <c r="AO24"/>
  <c r="AH24"/>
  <c r="AA24"/>
  <c r="T24"/>
  <c r="M24"/>
  <c r="F24"/>
  <c r="KN23"/>
  <c r="KG23"/>
  <c r="JZ23"/>
  <c r="JS23"/>
  <c r="JL23"/>
  <c r="JE23"/>
  <c r="IX23"/>
  <c r="IQ23"/>
  <c r="IJ23"/>
  <c r="IC23"/>
  <c r="HV23"/>
  <c r="HO23"/>
  <c r="HH23"/>
  <c r="HA23"/>
  <c r="GT23"/>
  <c r="GM23"/>
  <c r="GF23"/>
  <c r="FY23"/>
  <c r="FR23"/>
  <c r="FK23"/>
  <c r="FD23"/>
  <c r="EW23"/>
  <c r="EP23"/>
  <c r="EI23"/>
  <c r="EB23"/>
  <c r="DU23"/>
  <c r="DN23"/>
  <c r="DG23"/>
  <c r="CZ23"/>
  <c r="CL23"/>
  <c r="CE23"/>
  <c r="BX23"/>
  <c r="BQ23"/>
  <c r="BJ23"/>
  <c r="BC23"/>
  <c r="AV23"/>
  <c r="AO23"/>
  <c r="AH23"/>
  <c r="AA23"/>
  <c r="T23"/>
  <c r="M23"/>
  <c r="F23"/>
  <c r="KN22"/>
  <c r="KG22"/>
  <c r="JZ22"/>
  <c r="JS22"/>
  <c r="JL22"/>
  <c r="JE22"/>
  <c r="IX22"/>
  <c r="IQ22"/>
  <c r="IJ22"/>
  <c r="IC22"/>
  <c r="HV22"/>
  <c r="HO22"/>
  <c r="HH22"/>
  <c r="HA22"/>
  <c r="GT22"/>
  <c r="GM22"/>
  <c r="GF22"/>
  <c r="FY22"/>
  <c r="FR22"/>
  <c r="FK22"/>
  <c r="FD22"/>
  <c r="EW22"/>
  <c r="EP22"/>
  <c r="EI22"/>
  <c r="EB22"/>
  <c r="DU22"/>
  <c r="DN22"/>
  <c r="DG22"/>
  <c r="CZ22"/>
  <c r="CL22"/>
  <c r="CE22"/>
  <c r="BX22"/>
  <c r="BQ22"/>
  <c r="BJ22"/>
  <c r="BC22"/>
  <c r="AV22"/>
  <c r="AO22"/>
  <c r="AH22"/>
  <c r="AA22"/>
  <c r="T22"/>
  <c r="M22"/>
  <c r="F22"/>
  <c r="KN21"/>
  <c r="KG21"/>
  <c r="JZ21"/>
  <c r="JS21"/>
  <c r="JL21"/>
  <c r="JE21"/>
  <c r="IX21"/>
  <c r="IQ21"/>
  <c r="IJ21"/>
  <c r="IC21"/>
  <c r="HV21"/>
  <c r="HO21"/>
  <c r="HH21"/>
  <c r="HA21"/>
  <c r="GT21"/>
  <c r="GM21"/>
  <c r="GF21"/>
  <c r="FY21"/>
  <c r="FR21"/>
  <c r="FK21"/>
  <c r="FD21"/>
  <c r="EW21"/>
  <c r="EP21"/>
  <c r="EI21"/>
  <c r="EB21"/>
  <c r="DU21"/>
  <c r="DN21"/>
  <c r="DG21"/>
  <c r="CZ21"/>
  <c r="CL21"/>
  <c r="CE21"/>
  <c r="BX21"/>
  <c r="BQ21"/>
  <c r="BJ21"/>
  <c r="BC21"/>
  <c r="AV21"/>
  <c r="AO21"/>
  <c r="AH21"/>
  <c r="AA21"/>
  <c r="T21"/>
  <c r="M21"/>
  <c r="F21"/>
  <c r="KN20"/>
  <c r="KG20"/>
  <c r="JZ20"/>
  <c r="JS20"/>
  <c r="JL20"/>
  <c r="JE20"/>
  <c r="IX20"/>
  <c r="IQ20"/>
  <c r="IJ20"/>
  <c r="IC20"/>
  <c r="HV20"/>
  <c r="HO20"/>
  <c r="HH20"/>
  <c r="HA20"/>
  <c r="GT20"/>
  <c r="GM20"/>
  <c r="GF20"/>
  <c r="FY20"/>
  <c r="FR20"/>
  <c r="FK20"/>
  <c r="FD20"/>
  <c r="EW20"/>
  <c r="EP20"/>
  <c r="EI20"/>
  <c r="EB20"/>
  <c r="DU20"/>
  <c r="DN20"/>
  <c r="DG20"/>
  <c r="CZ20"/>
  <c r="CL20"/>
  <c r="CE20"/>
  <c r="BX20"/>
  <c r="BQ20"/>
  <c r="BJ20"/>
  <c r="BC20"/>
  <c r="AV20"/>
  <c r="AO20"/>
  <c r="AH20"/>
  <c r="AA20"/>
  <c r="T20"/>
  <c r="M20"/>
  <c r="F20"/>
  <c r="KN19"/>
  <c r="KG19"/>
  <c r="JZ19"/>
  <c r="JS19"/>
  <c r="JL19"/>
  <c r="JE19"/>
  <c r="IX19"/>
  <c r="IQ19"/>
  <c r="IJ19"/>
  <c r="IC19"/>
  <c r="HV19"/>
  <c r="HO19"/>
  <c r="HH19"/>
  <c r="HA19"/>
  <c r="GT19"/>
  <c r="GM19"/>
  <c r="GF19"/>
  <c r="FY19"/>
  <c r="FR19"/>
  <c r="FK19"/>
  <c r="FD19"/>
  <c r="EW19"/>
  <c r="EP19"/>
  <c r="EI19"/>
  <c r="EB19"/>
  <c r="DU19"/>
  <c r="DN19"/>
  <c r="DG19"/>
  <c r="CZ19"/>
  <c r="CL19"/>
  <c r="CE19"/>
  <c r="BX19"/>
  <c r="BQ19"/>
  <c r="BJ19"/>
  <c r="BC19"/>
  <c r="AV19"/>
  <c r="AO19"/>
  <c r="AH19"/>
  <c r="AA19"/>
  <c r="T19"/>
  <c r="M19"/>
  <c r="F19"/>
  <c r="KN18"/>
  <c r="KG18"/>
  <c r="JZ18"/>
  <c r="JS18"/>
  <c r="JL18"/>
  <c r="JE18"/>
  <c r="IX18"/>
  <c r="IQ18"/>
  <c r="IJ18"/>
  <c r="IC18"/>
  <c r="HV18"/>
  <c r="HO18"/>
  <c r="HH18"/>
  <c r="HA18"/>
  <c r="GT18"/>
  <c r="GM18"/>
  <c r="GF18"/>
  <c r="FY18"/>
  <c r="FR18"/>
  <c r="FK18"/>
  <c r="FD18"/>
  <c r="EW18"/>
  <c r="EP18"/>
  <c r="EI18"/>
  <c r="EB18"/>
  <c r="DU18"/>
  <c r="DN18"/>
  <c r="DG18"/>
  <c r="CZ18"/>
  <c r="CL18"/>
  <c r="CE18"/>
  <c r="BX18"/>
  <c r="BQ18"/>
  <c r="BJ18"/>
  <c r="BC18"/>
  <c r="AV18"/>
  <c r="AO18"/>
  <c r="AH18"/>
  <c r="AA18"/>
  <c r="T18"/>
  <c r="M18"/>
  <c r="F18"/>
  <c r="KN17"/>
  <c r="KG17"/>
  <c r="JZ17"/>
  <c r="JS17"/>
  <c r="JL17"/>
  <c r="JE17"/>
  <c r="IX17"/>
  <c r="IQ17"/>
  <c r="IJ17"/>
  <c r="IC17"/>
  <c r="HV17"/>
  <c r="HO17"/>
  <c r="HH17"/>
  <c r="HA17"/>
  <c r="GT17"/>
  <c r="GM17"/>
  <c r="GF17"/>
  <c r="FY17"/>
  <c r="FR17"/>
  <c r="FK17"/>
  <c r="FD17"/>
  <c r="EW17"/>
  <c r="EP17"/>
  <c r="EI17"/>
  <c r="EB17"/>
  <c r="DU17"/>
  <c r="DN17"/>
  <c r="DG17"/>
  <c r="CZ17"/>
  <c r="CL17"/>
  <c r="CE17"/>
  <c r="BX17"/>
  <c r="BQ17"/>
  <c r="BJ17"/>
  <c r="BC17"/>
  <c r="AV17"/>
  <c r="AO17"/>
  <c r="AH17"/>
  <c r="AA17"/>
  <c r="T17"/>
  <c r="M17"/>
  <c r="F17"/>
  <c r="KN16"/>
  <c r="KG16"/>
  <c r="JZ16"/>
  <c r="JS16"/>
  <c r="JL16"/>
  <c r="JE16"/>
  <c r="IX16"/>
  <c r="IQ16"/>
  <c r="IJ16"/>
  <c r="IC16"/>
  <c r="HV16"/>
  <c r="HO16"/>
  <c r="HH16"/>
  <c r="HA16"/>
  <c r="GT16"/>
  <c r="GM16"/>
  <c r="GF16"/>
  <c r="FY16"/>
  <c r="FR16"/>
  <c r="FK16"/>
  <c r="FD16"/>
  <c r="EW16"/>
  <c r="EP16"/>
  <c r="EI16"/>
  <c r="EB16"/>
  <c r="DU16"/>
  <c r="DN16"/>
  <c r="DG16"/>
  <c r="CZ16"/>
  <c r="CL16"/>
  <c r="CE16"/>
  <c r="BX16"/>
  <c r="BQ16"/>
  <c r="BJ16"/>
  <c r="BC16"/>
  <c r="AV16"/>
  <c r="AO16"/>
  <c r="AH16"/>
  <c r="AA16"/>
  <c r="T16"/>
  <c r="M16"/>
  <c r="F16"/>
  <c r="KN15"/>
  <c r="KG15"/>
  <c r="JZ15"/>
  <c r="JS15"/>
  <c r="JL15"/>
  <c r="JE15"/>
  <c r="IX15"/>
  <c r="IQ15"/>
  <c r="IJ15"/>
  <c r="IC15"/>
  <c r="HV15"/>
  <c r="HO15"/>
  <c r="HH15"/>
  <c r="HA15"/>
  <c r="GT15"/>
  <c r="GM15"/>
  <c r="GF15"/>
  <c r="FY15"/>
  <c r="FR15"/>
  <c r="FK15"/>
  <c r="FD15"/>
  <c r="EW15"/>
  <c r="EP15"/>
  <c r="EI15"/>
  <c r="EB15"/>
  <c r="DU15"/>
  <c r="DN15"/>
  <c r="DG15"/>
  <c r="CZ15"/>
  <c r="CL15"/>
  <c r="CE15"/>
  <c r="BX15"/>
  <c r="BQ15"/>
  <c r="BJ15"/>
  <c r="BC15"/>
  <c r="AV15"/>
  <c r="AO15"/>
  <c r="AH15"/>
  <c r="AA15"/>
  <c r="T15"/>
  <c r="M15"/>
  <c r="F15"/>
  <c r="KN14"/>
  <c r="KG14"/>
  <c r="JZ14"/>
  <c r="JS14"/>
  <c r="JL14"/>
  <c r="JE14"/>
  <c r="IX14"/>
  <c r="IQ14"/>
  <c r="IJ14"/>
  <c r="IC14"/>
  <c r="HV14"/>
  <c r="HO14"/>
  <c r="HH14"/>
  <c r="HA14"/>
  <c r="GT14"/>
  <c r="GM14"/>
  <c r="GF14"/>
  <c r="FY14"/>
  <c r="FR14"/>
  <c r="FK14"/>
  <c r="FD14"/>
  <c r="EW14"/>
  <c r="EP14"/>
  <c r="EI14"/>
  <c r="EB14"/>
  <c r="DU14"/>
  <c r="DN14"/>
  <c r="DG14"/>
  <c r="CZ14"/>
  <c r="CL14"/>
  <c r="CE14"/>
  <c r="BX14"/>
  <c r="BQ14"/>
  <c r="BJ14"/>
  <c r="BC14"/>
  <c r="AV14"/>
  <c r="AO14"/>
  <c r="AH14"/>
  <c r="AA14"/>
  <c r="T14"/>
  <c r="M14"/>
  <c r="F14"/>
  <c r="KN13"/>
  <c r="KG13"/>
  <c r="JZ13"/>
  <c r="JS13"/>
  <c r="JL13"/>
  <c r="JE13"/>
  <c r="IX13"/>
  <c r="IQ13"/>
  <c r="IJ13"/>
  <c r="IC13"/>
  <c r="HV13"/>
  <c r="HO13"/>
  <c r="HH13"/>
  <c r="HA13"/>
  <c r="GT13"/>
  <c r="GM13"/>
  <c r="GF13"/>
  <c r="FY13"/>
  <c r="FR13"/>
  <c r="FK13"/>
  <c r="FD13"/>
  <c r="EW13"/>
  <c r="EP13"/>
  <c r="EI13"/>
  <c r="EB13"/>
  <c r="DU13"/>
  <c r="DN13"/>
  <c r="DG13"/>
  <c r="CZ13"/>
  <c r="CL13"/>
  <c r="CE13"/>
  <c r="BX13"/>
  <c r="BQ13"/>
  <c r="BJ13"/>
  <c r="BC13"/>
  <c r="AV13"/>
  <c r="AO13"/>
  <c r="AH13"/>
  <c r="AA13"/>
  <c r="T13"/>
  <c r="M13"/>
  <c r="F13"/>
  <c r="KN12"/>
  <c r="KG12"/>
  <c r="JZ12"/>
  <c r="JS12"/>
  <c r="JL12"/>
  <c r="JE12"/>
  <c r="IX12"/>
  <c r="IQ12"/>
  <c r="IJ12"/>
  <c r="IC12"/>
  <c r="HV12"/>
  <c r="HO12"/>
  <c r="HH12"/>
  <c r="HA12"/>
  <c r="GT12"/>
  <c r="GM12"/>
  <c r="GF12"/>
  <c r="FY12"/>
  <c r="FR12"/>
  <c r="FK12"/>
  <c r="FD12"/>
  <c r="EW12"/>
  <c r="EP12"/>
  <c r="EI12"/>
  <c r="EB12"/>
  <c r="DU12"/>
  <c r="DN12"/>
  <c r="DG12"/>
  <c r="CZ12"/>
  <c r="CL12"/>
  <c r="CE12"/>
  <c r="BX12"/>
  <c r="BQ12"/>
  <c r="BJ12"/>
  <c r="BC12"/>
  <c r="AV12"/>
  <c r="AO12"/>
  <c r="AH12"/>
  <c r="AA12"/>
  <c r="T12"/>
  <c r="M12"/>
  <c r="F12"/>
  <c r="KN11"/>
  <c r="KG11"/>
  <c r="JZ11"/>
  <c r="JS11"/>
  <c r="JL11"/>
  <c r="JE11"/>
  <c r="IX11"/>
  <c r="IQ11"/>
  <c r="IJ11"/>
  <c r="IC11"/>
  <c r="HV11"/>
  <c r="HO11"/>
  <c r="HH11"/>
  <c r="HA11"/>
  <c r="GT11"/>
  <c r="GM11"/>
  <c r="GF11"/>
  <c r="FY11"/>
  <c r="FR11"/>
  <c r="FK11"/>
  <c r="FD11"/>
  <c r="EW11"/>
  <c r="EP11"/>
  <c r="EI11"/>
  <c r="EB11"/>
  <c r="DU11"/>
  <c r="DN11"/>
  <c r="DG11"/>
  <c r="CZ11"/>
  <c r="CL11"/>
  <c r="CE11"/>
  <c r="BX11"/>
  <c r="BQ11"/>
  <c r="BJ11"/>
  <c r="BC11"/>
  <c r="AV11"/>
  <c r="AO11"/>
  <c r="AH11"/>
  <c r="AA11"/>
  <c r="T11"/>
  <c r="M11"/>
  <c r="F11"/>
  <c r="KN10"/>
  <c r="KG10"/>
  <c r="JZ10"/>
  <c r="JS10"/>
  <c r="JL10"/>
  <c r="JE10"/>
  <c r="IX10"/>
  <c r="IQ10"/>
  <c r="IJ10"/>
  <c r="IC10"/>
  <c r="HV10"/>
  <c r="HO10"/>
  <c r="HH10"/>
  <c r="HA10"/>
  <c r="GT10"/>
  <c r="GM10"/>
  <c r="GF10"/>
  <c r="FY10"/>
  <c r="FR10"/>
  <c r="FK10"/>
  <c r="FD10"/>
  <c r="EW10"/>
  <c r="EP10"/>
  <c r="EI10"/>
  <c r="EB10"/>
  <c r="DU10"/>
  <c r="DN10"/>
  <c r="DG10"/>
  <c r="CZ10"/>
  <c r="CL10"/>
  <c r="CE10"/>
  <c r="BX10"/>
  <c r="BQ10"/>
  <c r="BJ10"/>
  <c r="BC10"/>
  <c r="AV10"/>
  <c r="AO10"/>
  <c r="AH10"/>
  <c r="AA10"/>
  <c r="T10"/>
  <c r="M10"/>
  <c r="F10"/>
  <c r="KN9"/>
  <c r="KG9"/>
  <c r="JZ9"/>
  <c r="JS9"/>
  <c r="JL9"/>
  <c r="JE9"/>
  <c r="IX9"/>
  <c r="IQ9"/>
  <c r="IJ9"/>
  <c r="IC9"/>
  <c r="HV9"/>
  <c r="HO9"/>
  <c r="HH9"/>
  <c r="HA9"/>
  <c r="GT9"/>
  <c r="GM9"/>
  <c r="GF9"/>
  <c r="FY9"/>
  <c r="FR9"/>
  <c r="FK9"/>
  <c r="FD9"/>
  <c r="EW9"/>
  <c r="EP9"/>
  <c r="EI9"/>
  <c r="EB9"/>
  <c r="DU9"/>
  <c r="DN9"/>
  <c r="DG9"/>
  <c r="CZ9"/>
  <c r="CL9"/>
  <c r="CE9"/>
  <c r="BX9"/>
  <c r="BQ9"/>
  <c r="BJ9"/>
  <c r="BC9"/>
  <c r="AV9"/>
  <c r="AO9"/>
  <c r="AH9"/>
  <c r="AA9"/>
  <c r="T9"/>
  <c r="M9"/>
  <c r="F9"/>
  <c r="KN8"/>
  <c r="KG8"/>
  <c r="JZ8"/>
  <c r="JS8"/>
  <c r="JL8"/>
  <c r="JE8"/>
  <c r="IX8"/>
  <c r="IQ8"/>
  <c r="IJ8"/>
  <c r="IC8"/>
  <c r="HV8"/>
  <c r="HO8"/>
  <c r="HH8"/>
  <c r="HA8"/>
  <c r="GT8"/>
  <c r="GM8"/>
  <c r="GF8"/>
  <c r="FY8"/>
  <c r="FR8"/>
  <c r="FK8"/>
  <c r="FD8"/>
  <c r="EW8"/>
  <c r="EP8"/>
  <c r="EI8"/>
  <c r="EB8"/>
  <c r="DU8"/>
  <c r="DN8"/>
  <c r="DG8"/>
  <c r="CZ8"/>
  <c r="CL8"/>
  <c r="CE8"/>
  <c r="BX8"/>
  <c r="BQ8"/>
  <c r="BJ8"/>
  <c r="BC8"/>
  <c r="AV8"/>
  <c r="AO8"/>
  <c r="AH8"/>
  <c r="AA8"/>
  <c r="T8"/>
  <c r="M8"/>
  <c r="F8"/>
  <c r="KN7"/>
  <c r="KG7"/>
  <c r="JZ7"/>
  <c r="JS7"/>
  <c r="JL7"/>
  <c r="JE7"/>
  <c r="IX7"/>
  <c r="IQ7"/>
  <c r="IJ7"/>
  <c r="IC7"/>
  <c r="HV7"/>
  <c r="HO7"/>
  <c r="HH7"/>
  <c r="HA7"/>
  <c r="GT7"/>
  <c r="GT69" s="1"/>
  <c r="GM7"/>
  <c r="GF7"/>
  <c r="FY7"/>
  <c r="FR7"/>
  <c r="FR69" s="1"/>
  <c r="FK7"/>
  <c r="FD7"/>
  <c r="EW7"/>
  <c r="EP7"/>
  <c r="EP69" s="1"/>
  <c r="EI7"/>
  <c r="EB7"/>
  <c r="DU7"/>
  <c r="DN7"/>
  <c r="DN69" s="1"/>
  <c r="DG7"/>
  <c r="CZ7"/>
  <c r="CL7"/>
  <c r="CE7"/>
  <c r="CE69" s="1"/>
  <c r="BX7"/>
  <c r="BQ7"/>
  <c r="BJ7"/>
  <c r="BC7"/>
  <c r="BC69" s="1"/>
  <c r="AV7"/>
  <c r="AO7"/>
  <c r="AH7"/>
  <c r="AA7"/>
  <c r="AA69" s="1"/>
  <c r="T7"/>
  <c r="M7"/>
  <c r="F7"/>
  <c r="EP71" i="9"/>
  <c r="EI71"/>
  <c r="EB71"/>
  <c r="DU71"/>
  <c r="DN71"/>
  <c r="DG71"/>
  <c r="CZ71"/>
  <c r="CS71"/>
  <c r="CL71"/>
  <c r="CE71"/>
  <c r="BX71"/>
  <c r="BQ71"/>
  <c r="BJ71"/>
  <c r="BC71"/>
  <c r="AV71"/>
  <c r="AO71"/>
  <c r="AH71"/>
  <c r="AA71"/>
  <c r="T71"/>
  <c r="M71"/>
  <c r="F71"/>
  <c r="ET69"/>
  <c r="ET70" s="1"/>
  <c r="EO69"/>
  <c r="EO70" s="1"/>
  <c r="EN69"/>
  <c r="EN70" s="1"/>
  <c r="EM69"/>
  <c r="EM70" s="1"/>
  <c r="EH69"/>
  <c r="EH70" s="1"/>
  <c r="EG69"/>
  <c r="EG70" s="1"/>
  <c r="EF69"/>
  <c r="EF70" s="1"/>
  <c r="EA69"/>
  <c r="EA70" s="1"/>
  <c r="DZ69"/>
  <c r="DZ70" s="1"/>
  <c r="DY69"/>
  <c r="DY70" s="1"/>
  <c r="DT69"/>
  <c r="DT70" s="1"/>
  <c r="DS69"/>
  <c r="DS70" s="1"/>
  <c r="DR69"/>
  <c r="DR70" s="1"/>
  <c r="DM69"/>
  <c r="DM70" s="1"/>
  <c r="DL69"/>
  <c r="DL70" s="1"/>
  <c r="DK69"/>
  <c r="DK70" s="1"/>
  <c r="DF69"/>
  <c r="DF70" s="1"/>
  <c r="DE69"/>
  <c r="DE70" s="1"/>
  <c r="DD69"/>
  <c r="DD70" s="1"/>
  <c r="CY69"/>
  <c r="CY70" s="1"/>
  <c r="CX69"/>
  <c r="CX70" s="1"/>
  <c r="CW69"/>
  <c r="CW70" s="1"/>
  <c r="CR69"/>
  <c r="CR70" s="1"/>
  <c r="CQ69"/>
  <c r="CQ70" s="1"/>
  <c r="CP69"/>
  <c r="CP70" s="1"/>
  <c r="CK69"/>
  <c r="CK70" s="1"/>
  <c r="CJ69"/>
  <c r="CJ70" s="1"/>
  <c r="CI69"/>
  <c r="CI70" s="1"/>
  <c r="CD69"/>
  <c r="CD70" s="1"/>
  <c r="CC69"/>
  <c r="CC70" s="1"/>
  <c r="CB69"/>
  <c r="CB70" s="1"/>
  <c r="BW69"/>
  <c r="BW70" s="1"/>
  <c r="BV69"/>
  <c r="BV70" s="1"/>
  <c r="BU69"/>
  <c r="BU70" s="1"/>
  <c r="BP69"/>
  <c r="BP70" s="1"/>
  <c r="BO69"/>
  <c r="BO70" s="1"/>
  <c r="BN69"/>
  <c r="BN70" s="1"/>
  <c r="BI69"/>
  <c r="BI70" s="1"/>
  <c r="BH69"/>
  <c r="BH70" s="1"/>
  <c r="BG69"/>
  <c r="BG70" s="1"/>
  <c r="BB69"/>
  <c r="BB70" s="1"/>
  <c r="BA69"/>
  <c r="BA70" s="1"/>
  <c r="AZ69"/>
  <c r="AZ70" s="1"/>
  <c r="AU69"/>
  <c r="AU70" s="1"/>
  <c r="AT69"/>
  <c r="AT70" s="1"/>
  <c r="AS69"/>
  <c r="AS70" s="1"/>
  <c r="AN69"/>
  <c r="AN70" s="1"/>
  <c r="AM69"/>
  <c r="AM70" s="1"/>
  <c r="AL69"/>
  <c r="AL70" s="1"/>
  <c r="AG69"/>
  <c r="AG70" s="1"/>
  <c r="AF69"/>
  <c r="AF70" s="1"/>
  <c r="AE69"/>
  <c r="AE70" s="1"/>
  <c r="Z69"/>
  <c r="Z70" s="1"/>
  <c r="Y69"/>
  <c r="Y70" s="1"/>
  <c r="X69"/>
  <c r="X70" s="1"/>
  <c r="S69"/>
  <c r="S70" s="1"/>
  <c r="R69"/>
  <c r="R70" s="1"/>
  <c r="Q69"/>
  <c r="Q70" s="1"/>
  <c r="L69"/>
  <c r="K69"/>
  <c r="J69"/>
  <c r="J70" s="1"/>
  <c r="E69"/>
  <c r="E70" s="1"/>
  <c r="D69"/>
  <c r="D70" s="1"/>
  <c r="C69"/>
  <c r="C70" s="1"/>
  <c r="EP68"/>
  <c r="EI68"/>
  <c r="EB68"/>
  <c r="DU68"/>
  <c r="DN68"/>
  <c r="DG68"/>
  <c r="CZ68"/>
  <c r="CS68"/>
  <c r="CL68"/>
  <c r="CE68"/>
  <c r="BX68"/>
  <c r="BQ68"/>
  <c r="BJ68"/>
  <c r="BC68"/>
  <c r="AV68"/>
  <c r="AO68"/>
  <c r="AH68"/>
  <c r="AA68"/>
  <c r="T68"/>
  <c r="M68"/>
  <c r="F68"/>
  <c r="EP67"/>
  <c r="EI67"/>
  <c r="EB67"/>
  <c r="DU67"/>
  <c r="DN67"/>
  <c r="DG67"/>
  <c r="CZ67"/>
  <c r="CS67"/>
  <c r="CL67"/>
  <c r="CE67"/>
  <c r="BX67"/>
  <c r="BQ67"/>
  <c r="BJ67"/>
  <c r="BC67"/>
  <c r="AV67"/>
  <c r="AO67"/>
  <c r="AH67"/>
  <c r="AA67"/>
  <c r="T67"/>
  <c r="M67"/>
  <c r="F67"/>
  <c r="EP66"/>
  <c r="EI66"/>
  <c r="EB66"/>
  <c r="DU66"/>
  <c r="DN66"/>
  <c r="DG66"/>
  <c r="CZ66"/>
  <c r="CS66"/>
  <c r="CL66"/>
  <c r="CE66"/>
  <c r="BX66"/>
  <c r="BQ66"/>
  <c r="BJ66"/>
  <c r="BC66"/>
  <c r="AV66"/>
  <c r="AO66"/>
  <c r="AH66"/>
  <c r="AA66"/>
  <c r="T66"/>
  <c r="M66"/>
  <c r="F66"/>
  <c r="EP65"/>
  <c r="EI65"/>
  <c r="EB65"/>
  <c r="DU65"/>
  <c r="DN65"/>
  <c r="DG65"/>
  <c r="CZ65"/>
  <c r="CS65"/>
  <c r="CL65"/>
  <c r="CE65"/>
  <c r="BX65"/>
  <c r="BQ65"/>
  <c r="BJ65"/>
  <c r="BC65"/>
  <c r="AV65"/>
  <c r="AO65"/>
  <c r="AH65"/>
  <c r="AA65"/>
  <c r="T65"/>
  <c r="M65"/>
  <c r="F65"/>
  <c r="EP64"/>
  <c r="EI64"/>
  <c r="EB64"/>
  <c r="DU64"/>
  <c r="DN64"/>
  <c r="DG64"/>
  <c r="CZ64"/>
  <c r="CS64"/>
  <c r="CL64"/>
  <c r="CE64"/>
  <c r="BX64"/>
  <c r="BQ64"/>
  <c r="BJ64"/>
  <c r="BC64"/>
  <c r="AV64"/>
  <c r="AO64"/>
  <c r="AH64"/>
  <c r="AA64"/>
  <c r="T64"/>
  <c r="M64"/>
  <c r="F64"/>
  <c r="EP63"/>
  <c r="EI63"/>
  <c r="EB63"/>
  <c r="DU63"/>
  <c r="DN63"/>
  <c r="DG63"/>
  <c r="CZ63"/>
  <c r="CS63"/>
  <c r="CL63"/>
  <c r="CE63"/>
  <c r="BX63"/>
  <c r="BQ63"/>
  <c r="BJ63"/>
  <c r="BC63"/>
  <c r="AV63"/>
  <c r="AO63"/>
  <c r="AH63"/>
  <c r="AA63"/>
  <c r="T63"/>
  <c r="M63"/>
  <c r="F63"/>
  <c r="EP62"/>
  <c r="EI62"/>
  <c r="EB62"/>
  <c r="DU62"/>
  <c r="DN62"/>
  <c r="DG62"/>
  <c r="CZ62"/>
  <c r="CS62"/>
  <c r="CL62"/>
  <c r="CE62"/>
  <c r="BX62"/>
  <c r="BQ62"/>
  <c r="BJ62"/>
  <c r="BC62"/>
  <c r="AV62"/>
  <c r="AO62"/>
  <c r="AH62"/>
  <c r="AA62"/>
  <c r="T62"/>
  <c r="M62"/>
  <c r="F62"/>
  <c r="EP61"/>
  <c r="EI61"/>
  <c r="EB61"/>
  <c r="DU61"/>
  <c r="DN61"/>
  <c r="DG61"/>
  <c r="CZ61"/>
  <c r="CS61"/>
  <c r="CL61"/>
  <c r="CE61"/>
  <c r="BX61"/>
  <c r="BQ61"/>
  <c r="BJ61"/>
  <c r="BC61"/>
  <c r="AV61"/>
  <c r="AO61"/>
  <c r="AH61"/>
  <c r="AA61"/>
  <c r="T61"/>
  <c r="M61"/>
  <c r="F61"/>
  <c r="EP60"/>
  <c r="EI60"/>
  <c r="EB60"/>
  <c r="DU60"/>
  <c r="DN60"/>
  <c r="DG60"/>
  <c r="CZ60"/>
  <c r="CS60"/>
  <c r="CL60"/>
  <c r="CE60"/>
  <c r="BX60"/>
  <c r="BQ60"/>
  <c r="BJ60"/>
  <c r="BC60"/>
  <c r="AV60"/>
  <c r="AO60"/>
  <c r="AH60"/>
  <c r="AA60"/>
  <c r="T60"/>
  <c r="M60"/>
  <c r="F60"/>
  <c r="EP59"/>
  <c r="EI59"/>
  <c r="EB59"/>
  <c r="DU59"/>
  <c r="DN59"/>
  <c r="DG59"/>
  <c r="CZ59"/>
  <c r="CS59"/>
  <c r="CL59"/>
  <c r="CE59"/>
  <c r="BX59"/>
  <c r="BQ59"/>
  <c r="BJ59"/>
  <c r="BC59"/>
  <c r="AV59"/>
  <c r="AO59"/>
  <c r="AH59"/>
  <c r="AA59"/>
  <c r="T59"/>
  <c r="M59"/>
  <c r="F59"/>
  <c r="EP58"/>
  <c r="EI58"/>
  <c r="EB58"/>
  <c r="DU58"/>
  <c r="DN58"/>
  <c r="DG58"/>
  <c r="CZ58"/>
  <c r="CS58"/>
  <c r="CL58"/>
  <c r="CE58"/>
  <c r="BX58"/>
  <c r="BQ58"/>
  <c r="BJ58"/>
  <c r="BC58"/>
  <c r="AV58"/>
  <c r="AO58"/>
  <c r="AH58"/>
  <c r="AA58"/>
  <c r="T58"/>
  <c r="M58"/>
  <c r="F58"/>
  <c r="EP57"/>
  <c r="EI57"/>
  <c r="EB57"/>
  <c r="DU57"/>
  <c r="DN57"/>
  <c r="DG57"/>
  <c r="CZ57"/>
  <c r="CS57"/>
  <c r="CL57"/>
  <c r="CE57"/>
  <c r="BX57"/>
  <c r="BQ57"/>
  <c r="BJ57"/>
  <c r="BC57"/>
  <c r="AV57"/>
  <c r="AO57"/>
  <c r="AH57"/>
  <c r="AA57"/>
  <c r="T57"/>
  <c r="M57"/>
  <c r="F57"/>
  <c r="EP56"/>
  <c r="EI56"/>
  <c r="EB56"/>
  <c r="DU56"/>
  <c r="DN56"/>
  <c r="DG56"/>
  <c r="CZ56"/>
  <c r="CS56"/>
  <c r="CL56"/>
  <c r="CE56"/>
  <c r="BX56"/>
  <c r="BQ56"/>
  <c r="BJ56"/>
  <c r="BC56"/>
  <c r="AV56"/>
  <c r="AO56"/>
  <c r="AH56"/>
  <c r="AA56"/>
  <c r="T56"/>
  <c r="M56"/>
  <c r="F56"/>
  <c r="EP55"/>
  <c r="EI55"/>
  <c r="EB55"/>
  <c r="DU55"/>
  <c r="DN55"/>
  <c r="DG55"/>
  <c r="CZ55"/>
  <c r="CS55"/>
  <c r="CL55"/>
  <c r="CE55"/>
  <c r="BX55"/>
  <c r="BQ55"/>
  <c r="BJ55"/>
  <c r="BC55"/>
  <c r="AV55"/>
  <c r="AO55"/>
  <c r="AH55"/>
  <c r="AA55"/>
  <c r="T55"/>
  <c r="M55"/>
  <c r="F55"/>
  <c r="EP54"/>
  <c r="EI54"/>
  <c r="EB54"/>
  <c r="DU54"/>
  <c r="DN54"/>
  <c r="DG54"/>
  <c r="CZ54"/>
  <c r="CS54"/>
  <c r="CL54"/>
  <c r="CE54"/>
  <c r="BX54"/>
  <c r="BQ54"/>
  <c r="BJ54"/>
  <c r="BC54"/>
  <c r="AV54"/>
  <c r="AO54"/>
  <c r="AH54"/>
  <c r="AA54"/>
  <c r="T54"/>
  <c r="M54"/>
  <c r="F54"/>
  <c r="EP53"/>
  <c r="EI53"/>
  <c r="EB53"/>
  <c r="DU53"/>
  <c r="DN53"/>
  <c r="DG53"/>
  <c r="CZ53"/>
  <c r="CS53"/>
  <c r="CL53"/>
  <c r="CE53"/>
  <c r="BX53"/>
  <c r="BQ53"/>
  <c r="BJ53"/>
  <c r="BC53"/>
  <c r="AV53"/>
  <c r="AO53"/>
  <c r="AH53"/>
  <c r="AA53"/>
  <c r="T53"/>
  <c r="M53"/>
  <c r="F53"/>
  <c r="EP52"/>
  <c r="EI52"/>
  <c r="EB52"/>
  <c r="DU52"/>
  <c r="DN52"/>
  <c r="DG52"/>
  <c r="CZ52"/>
  <c r="CS52"/>
  <c r="CL52"/>
  <c r="CE52"/>
  <c r="BX52"/>
  <c r="BQ52"/>
  <c r="BJ52"/>
  <c r="BC52"/>
  <c r="AV52"/>
  <c r="AO52"/>
  <c r="AH52"/>
  <c r="AA52"/>
  <c r="T52"/>
  <c r="M52"/>
  <c r="F52"/>
  <c r="EP51"/>
  <c r="EI51"/>
  <c r="EB51"/>
  <c r="DU51"/>
  <c r="DN51"/>
  <c r="DG51"/>
  <c r="CZ51"/>
  <c r="CS51"/>
  <c r="CL51"/>
  <c r="CE51"/>
  <c r="BX51"/>
  <c r="BQ51"/>
  <c r="BJ51"/>
  <c r="BC51"/>
  <c r="AV51"/>
  <c r="AO51"/>
  <c r="AH51"/>
  <c r="AA51"/>
  <c r="T51"/>
  <c r="M51"/>
  <c r="F51"/>
  <c r="EP50"/>
  <c r="EI50"/>
  <c r="EB50"/>
  <c r="DU50"/>
  <c r="DN50"/>
  <c r="DG50"/>
  <c r="CZ50"/>
  <c r="CS50"/>
  <c r="CL50"/>
  <c r="CE50"/>
  <c r="BX50"/>
  <c r="BQ50"/>
  <c r="BJ50"/>
  <c r="BC50"/>
  <c r="AV50"/>
  <c r="AO50"/>
  <c r="AH50"/>
  <c r="AA50"/>
  <c r="T50"/>
  <c r="M50"/>
  <c r="F50"/>
  <c r="EP49"/>
  <c r="EI49"/>
  <c r="EB49"/>
  <c r="DU49"/>
  <c r="DN49"/>
  <c r="DG49"/>
  <c r="CZ49"/>
  <c r="CS49"/>
  <c r="CL49"/>
  <c r="CE49"/>
  <c r="BX49"/>
  <c r="BQ49"/>
  <c r="BJ49"/>
  <c r="BC49"/>
  <c r="AV49"/>
  <c r="AO49"/>
  <c r="AH49"/>
  <c r="AA49"/>
  <c r="T49"/>
  <c r="M49"/>
  <c r="F49"/>
  <c r="EP48"/>
  <c r="EI48"/>
  <c r="EB48"/>
  <c r="DU48"/>
  <c r="DN48"/>
  <c r="DG48"/>
  <c r="CZ48"/>
  <c r="CS48"/>
  <c r="CL48"/>
  <c r="CE48"/>
  <c r="BX48"/>
  <c r="BQ48"/>
  <c r="BJ48"/>
  <c r="BC48"/>
  <c r="AV48"/>
  <c r="AO48"/>
  <c r="AH48"/>
  <c r="AA48"/>
  <c r="T48"/>
  <c r="M48"/>
  <c r="F48"/>
  <c r="EP47"/>
  <c r="EI47"/>
  <c r="EB47"/>
  <c r="DU47"/>
  <c r="DN47"/>
  <c r="DG47"/>
  <c r="CZ47"/>
  <c r="CS47"/>
  <c r="CL47"/>
  <c r="CE47"/>
  <c r="BX47"/>
  <c r="BQ47"/>
  <c r="BJ47"/>
  <c r="BC47"/>
  <c r="AV47"/>
  <c r="AO47"/>
  <c r="AH47"/>
  <c r="AA47"/>
  <c r="T47"/>
  <c r="M47"/>
  <c r="F47"/>
  <c r="EP46"/>
  <c r="EI46"/>
  <c r="EB46"/>
  <c r="DU46"/>
  <c r="DN46"/>
  <c r="DG46"/>
  <c r="CZ46"/>
  <c r="CS46"/>
  <c r="CL46"/>
  <c r="CE46"/>
  <c r="BX46"/>
  <c r="BQ46"/>
  <c r="BJ46"/>
  <c r="BC46"/>
  <c r="AV46"/>
  <c r="AO46"/>
  <c r="AH46"/>
  <c r="AA46"/>
  <c r="T46"/>
  <c r="M46"/>
  <c r="F46"/>
  <c r="EP45"/>
  <c r="EI45"/>
  <c r="EB45"/>
  <c r="DU45"/>
  <c r="DN45"/>
  <c r="DG45"/>
  <c r="CZ45"/>
  <c r="CS45"/>
  <c r="CL45"/>
  <c r="CE45"/>
  <c r="BX45"/>
  <c r="BQ45"/>
  <c r="BJ45"/>
  <c r="BC45"/>
  <c r="AV45"/>
  <c r="AO45"/>
  <c r="AH45"/>
  <c r="AA45"/>
  <c r="T45"/>
  <c r="M45"/>
  <c r="F45"/>
  <c r="EP44"/>
  <c r="EI44"/>
  <c r="EB44"/>
  <c r="DU44"/>
  <c r="DN44"/>
  <c r="DG44"/>
  <c r="CZ44"/>
  <c r="CS44"/>
  <c r="CL44"/>
  <c r="CE44"/>
  <c r="BX44"/>
  <c r="BQ44"/>
  <c r="BJ44"/>
  <c r="BC44"/>
  <c r="AV44"/>
  <c r="AO44"/>
  <c r="AH44"/>
  <c r="AA44"/>
  <c r="T44"/>
  <c r="M44"/>
  <c r="F44"/>
  <c r="EP43"/>
  <c r="EI43"/>
  <c r="EB43"/>
  <c r="DU43"/>
  <c r="DN43"/>
  <c r="DG43"/>
  <c r="CZ43"/>
  <c r="CS43"/>
  <c r="CL43"/>
  <c r="CE43"/>
  <c r="BX43"/>
  <c r="BQ43"/>
  <c r="BJ43"/>
  <c r="BC43"/>
  <c r="AV43"/>
  <c r="AO43"/>
  <c r="AH43"/>
  <c r="AA43"/>
  <c r="T43"/>
  <c r="M43"/>
  <c r="F43"/>
  <c r="EP42"/>
  <c r="EI42"/>
  <c r="EB42"/>
  <c r="DU42"/>
  <c r="DN42"/>
  <c r="DG42"/>
  <c r="CZ42"/>
  <c r="CS42"/>
  <c r="CL42"/>
  <c r="CE42"/>
  <c r="BX42"/>
  <c r="BQ42"/>
  <c r="BJ42"/>
  <c r="BC42"/>
  <c r="AV42"/>
  <c r="AO42"/>
  <c r="AH42"/>
  <c r="AA42"/>
  <c r="T42"/>
  <c r="M42"/>
  <c r="F42"/>
  <c r="EP41"/>
  <c r="EI41"/>
  <c r="EB41"/>
  <c r="DU41"/>
  <c r="DN41"/>
  <c r="DG41"/>
  <c r="CZ41"/>
  <c r="CS41"/>
  <c r="CL41"/>
  <c r="CE41"/>
  <c r="BX41"/>
  <c r="BQ41"/>
  <c r="BJ41"/>
  <c r="BC41"/>
  <c r="AV41"/>
  <c r="AO41"/>
  <c r="AH41"/>
  <c r="AA41"/>
  <c r="T41"/>
  <c r="M41"/>
  <c r="F41"/>
  <c r="EP40"/>
  <c r="EI40"/>
  <c r="EB40"/>
  <c r="DU40"/>
  <c r="DN40"/>
  <c r="DG40"/>
  <c r="CZ40"/>
  <c r="CS40"/>
  <c r="CL40"/>
  <c r="CE40"/>
  <c r="BX40"/>
  <c r="BQ40"/>
  <c r="BJ40"/>
  <c r="BC40"/>
  <c r="AV40"/>
  <c r="AO40"/>
  <c r="AH40"/>
  <c r="AA40"/>
  <c r="T40"/>
  <c r="M40"/>
  <c r="F40"/>
  <c r="EP39"/>
  <c r="EI39"/>
  <c r="EB39"/>
  <c r="DU39"/>
  <c r="DN39"/>
  <c r="DG39"/>
  <c r="CZ39"/>
  <c r="CS39"/>
  <c r="CL39"/>
  <c r="CE39"/>
  <c r="BX39"/>
  <c r="BQ39"/>
  <c r="BJ39"/>
  <c r="BC39"/>
  <c r="AV39"/>
  <c r="AO39"/>
  <c r="AH39"/>
  <c r="AA39"/>
  <c r="T39"/>
  <c r="M39"/>
  <c r="F39"/>
  <c r="EP38"/>
  <c r="EI38"/>
  <c r="EB38"/>
  <c r="DU38"/>
  <c r="DN38"/>
  <c r="DG38"/>
  <c r="CZ38"/>
  <c r="CS38"/>
  <c r="CL38"/>
  <c r="CE38"/>
  <c r="BX38"/>
  <c r="BQ38"/>
  <c r="BJ38"/>
  <c r="BC38"/>
  <c r="AV38"/>
  <c r="AO38"/>
  <c r="AH38"/>
  <c r="AA38"/>
  <c r="T38"/>
  <c r="M38"/>
  <c r="F38"/>
  <c r="EP37"/>
  <c r="EP103" s="1"/>
  <c r="EP104" s="1"/>
  <c r="EI37"/>
  <c r="EI103" s="1"/>
  <c r="EI104" s="1"/>
  <c r="EB37"/>
  <c r="EB103" s="1"/>
  <c r="EB104" s="1"/>
  <c r="DU37"/>
  <c r="DU103" s="1"/>
  <c r="DU104" s="1"/>
  <c r="DN37"/>
  <c r="DN103" s="1"/>
  <c r="DN104" s="1"/>
  <c r="DG37"/>
  <c r="DG103" s="1"/>
  <c r="DG104" s="1"/>
  <c r="CZ37"/>
  <c r="CZ103" s="1"/>
  <c r="CZ104" s="1"/>
  <c r="CS37"/>
  <c r="CS103" s="1"/>
  <c r="CS104" s="1"/>
  <c r="CL37"/>
  <c r="CL103" s="1"/>
  <c r="CL104" s="1"/>
  <c r="CE37"/>
  <c r="CE103" s="1"/>
  <c r="CE104" s="1"/>
  <c r="BX37"/>
  <c r="BX103" s="1"/>
  <c r="BX104" s="1"/>
  <c r="BQ37"/>
  <c r="BQ103" s="1"/>
  <c r="BQ104" s="1"/>
  <c r="BJ37"/>
  <c r="BJ103" s="1"/>
  <c r="BJ104" s="1"/>
  <c r="BC37"/>
  <c r="BC103" s="1"/>
  <c r="BC104" s="1"/>
  <c r="AV37"/>
  <c r="AV103" s="1"/>
  <c r="AV104" s="1"/>
  <c r="AO37"/>
  <c r="AO103" s="1"/>
  <c r="AO104" s="1"/>
  <c r="AH37"/>
  <c r="AH103" s="1"/>
  <c r="AH104" s="1"/>
  <c r="AA37"/>
  <c r="AA103" s="1"/>
  <c r="AA104" s="1"/>
  <c r="T37"/>
  <c r="T103" s="1"/>
  <c r="T104" s="1"/>
  <c r="M37"/>
  <c r="M103" s="1"/>
  <c r="M104" s="1"/>
  <c r="F37"/>
  <c r="EP36"/>
  <c r="EI36"/>
  <c r="EB36"/>
  <c r="DU36"/>
  <c r="DN36"/>
  <c r="DG36"/>
  <c r="CZ36"/>
  <c r="CS36"/>
  <c r="CL36"/>
  <c r="CE36"/>
  <c r="BX36"/>
  <c r="BQ36"/>
  <c r="BJ36"/>
  <c r="BC36"/>
  <c r="AV36"/>
  <c r="AO36"/>
  <c r="AH36"/>
  <c r="AA36"/>
  <c r="T36"/>
  <c r="M36"/>
  <c r="F36"/>
  <c r="EP35"/>
  <c r="EI35"/>
  <c r="EB35"/>
  <c r="DU35"/>
  <c r="DN35"/>
  <c r="DG35"/>
  <c r="CZ35"/>
  <c r="CS35"/>
  <c r="CL35"/>
  <c r="CE35"/>
  <c r="BX35"/>
  <c r="BQ35"/>
  <c r="BJ35"/>
  <c r="BC35"/>
  <c r="AV35"/>
  <c r="AO35"/>
  <c r="AH35"/>
  <c r="AA35"/>
  <c r="T35"/>
  <c r="M35"/>
  <c r="F35"/>
  <c r="EP34"/>
  <c r="EI34"/>
  <c r="EB34"/>
  <c r="DU34"/>
  <c r="DN34"/>
  <c r="DG34"/>
  <c r="CZ34"/>
  <c r="CS34"/>
  <c r="CL34"/>
  <c r="CE34"/>
  <c r="BX34"/>
  <c r="BQ34"/>
  <c r="BJ34"/>
  <c r="BC34"/>
  <c r="AV34"/>
  <c r="AO34"/>
  <c r="AH34"/>
  <c r="AA34"/>
  <c r="T34"/>
  <c r="M34"/>
  <c r="F34"/>
  <c r="EP33"/>
  <c r="EI33"/>
  <c r="EB33"/>
  <c r="DU33"/>
  <c r="DN33"/>
  <c r="DG33"/>
  <c r="CZ33"/>
  <c r="CS33"/>
  <c r="CL33"/>
  <c r="CE33"/>
  <c r="BX33"/>
  <c r="BQ33"/>
  <c r="BJ33"/>
  <c r="BC33"/>
  <c r="AV33"/>
  <c r="AO33"/>
  <c r="AH33"/>
  <c r="AA33"/>
  <c r="T33"/>
  <c r="M33"/>
  <c r="F33"/>
  <c r="EP32"/>
  <c r="EI32"/>
  <c r="EB32"/>
  <c r="DU32"/>
  <c r="DN32"/>
  <c r="DG32"/>
  <c r="CZ32"/>
  <c r="CS32"/>
  <c r="CL32"/>
  <c r="CE32"/>
  <c r="BX32"/>
  <c r="BQ32"/>
  <c r="BJ32"/>
  <c r="BC32"/>
  <c r="AV32"/>
  <c r="AO32"/>
  <c r="AH32"/>
  <c r="AA32"/>
  <c r="T32"/>
  <c r="M32"/>
  <c r="F32"/>
  <c r="EP31"/>
  <c r="EI31"/>
  <c r="EB31"/>
  <c r="DU31"/>
  <c r="DN31"/>
  <c r="DG31"/>
  <c r="CZ31"/>
  <c r="CS31"/>
  <c r="CL31"/>
  <c r="CE31"/>
  <c r="BX31"/>
  <c r="BQ31"/>
  <c r="BJ31"/>
  <c r="BC31"/>
  <c r="AV31"/>
  <c r="AO31"/>
  <c r="AH31"/>
  <c r="AA31"/>
  <c r="T31"/>
  <c r="M31"/>
  <c r="F31"/>
  <c r="EP30"/>
  <c r="EI30"/>
  <c r="EB30"/>
  <c r="DU30"/>
  <c r="DN30"/>
  <c r="DG30"/>
  <c r="CZ30"/>
  <c r="CS30"/>
  <c r="CL30"/>
  <c r="CE30"/>
  <c r="BX30"/>
  <c r="BQ30"/>
  <c r="BJ30"/>
  <c r="BC30"/>
  <c r="AV30"/>
  <c r="AO30"/>
  <c r="AH30"/>
  <c r="AA30"/>
  <c r="T30"/>
  <c r="M30"/>
  <c r="F30"/>
  <c r="EP29"/>
  <c r="EI29"/>
  <c r="EB29"/>
  <c r="DU29"/>
  <c r="DN29"/>
  <c r="DG29"/>
  <c r="CZ29"/>
  <c r="CS29"/>
  <c r="CL29"/>
  <c r="CE29"/>
  <c r="BX29"/>
  <c r="BQ29"/>
  <c r="BJ29"/>
  <c r="BC29"/>
  <c r="AV29"/>
  <c r="AO29"/>
  <c r="AH29"/>
  <c r="AA29"/>
  <c r="T29"/>
  <c r="M29"/>
  <c r="F29"/>
  <c r="EP28"/>
  <c r="EI28"/>
  <c r="EB28"/>
  <c r="DU28"/>
  <c r="DN28"/>
  <c r="DG28"/>
  <c r="CZ28"/>
  <c r="CS28"/>
  <c r="CL28"/>
  <c r="CE28"/>
  <c r="BX28"/>
  <c r="BQ28"/>
  <c r="BJ28"/>
  <c r="BC28"/>
  <c r="AV28"/>
  <c r="AO28"/>
  <c r="AH28"/>
  <c r="AA28"/>
  <c r="T28"/>
  <c r="M28"/>
  <c r="F28"/>
  <c r="EP27"/>
  <c r="EI27"/>
  <c r="EB27"/>
  <c r="DU27"/>
  <c r="DN27"/>
  <c r="DG27"/>
  <c r="CZ27"/>
  <c r="CS27"/>
  <c r="CL27"/>
  <c r="CE27"/>
  <c r="BX27"/>
  <c r="BQ27"/>
  <c r="BJ27"/>
  <c r="BC27"/>
  <c r="AV27"/>
  <c r="AO27"/>
  <c r="AH27"/>
  <c r="AA27"/>
  <c r="T27"/>
  <c r="M27"/>
  <c r="F27"/>
  <c r="EP26"/>
  <c r="EI26"/>
  <c r="EB26"/>
  <c r="DU26"/>
  <c r="DN26"/>
  <c r="DG26"/>
  <c r="CZ26"/>
  <c r="CS26"/>
  <c r="CL26"/>
  <c r="CE26"/>
  <c r="BX26"/>
  <c r="BQ26"/>
  <c r="BJ26"/>
  <c r="BC26"/>
  <c r="AV26"/>
  <c r="AO26"/>
  <c r="AH26"/>
  <c r="AA26"/>
  <c r="T26"/>
  <c r="M26"/>
  <c r="F26"/>
  <c r="EP25"/>
  <c r="EI25"/>
  <c r="EB25"/>
  <c r="DU25"/>
  <c r="DN25"/>
  <c r="DG25"/>
  <c r="CZ25"/>
  <c r="CS25"/>
  <c r="CL25"/>
  <c r="CE25"/>
  <c r="BX25"/>
  <c r="BQ25"/>
  <c r="BJ25"/>
  <c r="BC25"/>
  <c r="AV25"/>
  <c r="AO25"/>
  <c r="AH25"/>
  <c r="AA25"/>
  <c r="T25"/>
  <c r="M25"/>
  <c r="F25"/>
  <c r="EP24"/>
  <c r="EI24"/>
  <c r="EB24"/>
  <c r="DU24"/>
  <c r="DN24"/>
  <c r="DG24"/>
  <c r="CZ24"/>
  <c r="CS24"/>
  <c r="CL24"/>
  <c r="CE24"/>
  <c r="BX24"/>
  <c r="BQ24"/>
  <c r="BJ24"/>
  <c r="BC24"/>
  <c r="AV24"/>
  <c r="AO24"/>
  <c r="AH24"/>
  <c r="AA24"/>
  <c r="T24"/>
  <c r="M24"/>
  <c r="F24"/>
  <c r="EP23"/>
  <c r="EI23"/>
  <c r="EB23"/>
  <c r="DU23"/>
  <c r="DN23"/>
  <c r="DG23"/>
  <c r="CZ23"/>
  <c r="CS23"/>
  <c r="CL23"/>
  <c r="CE23"/>
  <c r="BX23"/>
  <c r="BQ23"/>
  <c r="BJ23"/>
  <c r="BC23"/>
  <c r="AV23"/>
  <c r="AO23"/>
  <c r="AH23"/>
  <c r="AA23"/>
  <c r="T23"/>
  <c r="M23"/>
  <c r="F23"/>
  <c r="EP22"/>
  <c r="EI22"/>
  <c r="EB22"/>
  <c r="DU22"/>
  <c r="DN22"/>
  <c r="DG22"/>
  <c r="CZ22"/>
  <c r="CS22"/>
  <c r="CL22"/>
  <c r="CE22"/>
  <c r="BX22"/>
  <c r="BQ22"/>
  <c r="BJ22"/>
  <c r="BC22"/>
  <c r="AV22"/>
  <c r="AO22"/>
  <c r="AH22"/>
  <c r="AA22"/>
  <c r="T22"/>
  <c r="M22"/>
  <c r="F22"/>
  <c r="EP21"/>
  <c r="EI21"/>
  <c r="EB21"/>
  <c r="DU21"/>
  <c r="DN21"/>
  <c r="DG21"/>
  <c r="CZ21"/>
  <c r="CS21"/>
  <c r="CL21"/>
  <c r="CE21"/>
  <c r="BX21"/>
  <c r="BQ21"/>
  <c r="BJ21"/>
  <c r="BC21"/>
  <c r="AV21"/>
  <c r="AO21"/>
  <c r="AH21"/>
  <c r="AA21"/>
  <c r="T21"/>
  <c r="M21"/>
  <c r="F21"/>
  <c r="EP20"/>
  <c r="EI20"/>
  <c r="EB20"/>
  <c r="DU20"/>
  <c r="DN20"/>
  <c r="DG20"/>
  <c r="CZ20"/>
  <c r="CS20"/>
  <c r="CL20"/>
  <c r="CE20"/>
  <c r="BX20"/>
  <c r="BQ20"/>
  <c r="BJ20"/>
  <c r="BC20"/>
  <c r="AV20"/>
  <c r="AO20"/>
  <c r="AH20"/>
  <c r="AA20"/>
  <c r="T20"/>
  <c r="M20"/>
  <c r="F20"/>
  <c r="EP19"/>
  <c r="EI19"/>
  <c r="EB19"/>
  <c r="DU19"/>
  <c r="DN19"/>
  <c r="DG19"/>
  <c r="CZ19"/>
  <c r="CS19"/>
  <c r="CL19"/>
  <c r="CE19"/>
  <c r="BX19"/>
  <c r="BQ19"/>
  <c r="BJ19"/>
  <c r="BC19"/>
  <c r="AV19"/>
  <c r="AO19"/>
  <c r="AH19"/>
  <c r="AA19"/>
  <c r="T19"/>
  <c r="M19"/>
  <c r="F19"/>
  <c r="EP18"/>
  <c r="EI18"/>
  <c r="EB18"/>
  <c r="DU18"/>
  <c r="DN18"/>
  <c r="DG18"/>
  <c r="CZ18"/>
  <c r="CS18"/>
  <c r="CL18"/>
  <c r="CE18"/>
  <c r="BX18"/>
  <c r="BQ18"/>
  <c r="BJ18"/>
  <c r="BC18"/>
  <c r="AV18"/>
  <c r="AO18"/>
  <c r="AH18"/>
  <c r="AA18"/>
  <c r="T18"/>
  <c r="M18"/>
  <c r="F18"/>
  <c r="EP17"/>
  <c r="EI17"/>
  <c r="EB17"/>
  <c r="DU17"/>
  <c r="DN17"/>
  <c r="DG17"/>
  <c r="CZ17"/>
  <c r="CS17"/>
  <c r="CL17"/>
  <c r="CE17"/>
  <c r="BX17"/>
  <c r="BQ17"/>
  <c r="BJ17"/>
  <c r="BC17"/>
  <c r="AV17"/>
  <c r="AO17"/>
  <c r="AH17"/>
  <c r="AA17"/>
  <c r="T17"/>
  <c r="M17"/>
  <c r="F17"/>
  <c r="EP16"/>
  <c r="EI16"/>
  <c r="EB16"/>
  <c r="DU16"/>
  <c r="DN16"/>
  <c r="DG16"/>
  <c r="CZ16"/>
  <c r="CS16"/>
  <c r="CL16"/>
  <c r="CE16"/>
  <c r="BX16"/>
  <c r="BQ16"/>
  <c r="BJ16"/>
  <c r="BC16"/>
  <c r="AV16"/>
  <c r="AO16"/>
  <c r="AH16"/>
  <c r="AA16"/>
  <c r="T16"/>
  <c r="M16"/>
  <c r="F16"/>
  <c r="EP15"/>
  <c r="EI15"/>
  <c r="EB15"/>
  <c r="DU15"/>
  <c r="DN15"/>
  <c r="DG15"/>
  <c r="CZ15"/>
  <c r="CS15"/>
  <c r="CL15"/>
  <c r="CE15"/>
  <c r="BX15"/>
  <c r="BQ15"/>
  <c r="BJ15"/>
  <c r="BC15"/>
  <c r="AV15"/>
  <c r="AO15"/>
  <c r="AH15"/>
  <c r="AA15"/>
  <c r="T15"/>
  <c r="M15"/>
  <c r="F15"/>
  <c r="EP14"/>
  <c r="EI14"/>
  <c r="EB14"/>
  <c r="DU14"/>
  <c r="DN14"/>
  <c r="DG14"/>
  <c r="CZ14"/>
  <c r="CS14"/>
  <c r="CL14"/>
  <c r="CE14"/>
  <c r="BX14"/>
  <c r="BQ14"/>
  <c r="BJ14"/>
  <c r="BC14"/>
  <c r="AV14"/>
  <c r="AO14"/>
  <c r="AH14"/>
  <c r="AA14"/>
  <c r="T14"/>
  <c r="M14"/>
  <c r="F14"/>
  <c r="EP13"/>
  <c r="EI13"/>
  <c r="EB13"/>
  <c r="DU13"/>
  <c r="DN13"/>
  <c r="DG13"/>
  <c r="CZ13"/>
  <c r="CS13"/>
  <c r="CL13"/>
  <c r="CE13"/>
  <c r="BX13"/>
  <c r="BQ13"/>
  <c r="BJ13"/>
  <c r="BC13"/>
  <c r="AV13"/>
  <c r="AO13"/>
  <c r="AH13"/>
  <c r="AA13"/>
  <c r="T13"/>
  <c r="M13"/>
  <c r="F13"/>
  <c r="EP12"/>
  <c r="EI12"/>
  <c r="EB12"/>
  <c r="DU12"/>
  <c r="DN12"/>
  <c r="DG12"/>
  <c r="CZ12"/>
  <c r="CS12"/>
  <c r="CL12"/>
  <c r="CE12"/>
  <c r="BX12"/>
  <c r="BQ12"/>
  <c r="BJ12"/>
  <c r="BC12"/>
  <c r="AV12"/>
  <c r="AO12"/>
  <c r="AH12"/>
  <c r="AA12"/>
  <c r="T12"/>
  <c r="M12"/>
  <c r="F12"/>
  <c r="EP11"/>
  <c r="EI11"/>
  <c r="EB11"/>
  <c r="DU11"/>
  <c r="DN11"/>
  <c r="DG11"/>
  <c r="CZ11"/>
  <c r="CS11"/>
  <c r="CL11"/>
  <c r="CE11"/>
  <c r="BX11"/>
  <c r="BQ11"/>
  <c r="BJ11"/>
  <c r="BC11"/>
  <c r="AV11"/>
  <c r="AO11"/>
  <c r="AH11"/>
  <c r="AA11"/>
  <c r="T11"/>
  <c r="M11"/>
  <c r="F11"/>
  <c r="EP10"/>
  <c r="EI10"/>
  <c r="EB10"/>
  <c r="DU10"/>
  <c r="DN10"/>
  <c r="DG10"/>
  <c r="CZ10"/>
  <c r="CS10"/>
  <c r="CL10"/>
  <c r="CE10"/>
  <c r="BX10"/>
  <c r="BQ10"/>
  <c r="BJ10"/>
  <c r="BC10"/>
  <c r="AV10"/>
  <c r="AO10"/>
  <c r="AH10"/>
  <c r="AA10"/>
  <c r="T10"/>
  <c r="M10"/>
  <c r="F10"/>
  <c r="EP9"/>
  <c r="EI9"/>
  <c r="EB9"/>
  <c r="DU9"/>
  <c r="DN9"/>
  <c r="DG9"/>
  <c r="CZ9"/>
  <c r="CS9"/>
  <c r="CL9"/>
  <c r="CE9"/>
  <c r="BX9"/>
  <c r="BQ9"/>
  <c r="BJ9"/>
  <c r="BC9"/>
  <c r="AV9"/>
  <c r="AO9"/>
  <c r="AH9"/>
  <c r="AA9"/>
  <c r="T9"/>
  <c r="M9"/>
  <c r="F9"/>
  <c r="EP8"/>
  <c r="EI8"/>
  <c r="EB8"/>
  <c r="DU8"/>
  <c r="DN8"/>
  <c r="DG8"/>
  <c r="CZ8"/>
  <c r="CS8"/>
  <c r="CL8"/>
  <c r="CE8"/>
  <c r="BX8"/>
  <c r="BQ8"/>
  <c r="BJ8"/>
  <c r="BC8"/>
  <c r="AV8"/>
  <c r="AO8"/>
  <c r="AH8"/>
  <c r="AA8"/>
  <c r="T8"/>
  <c r="M8"/>
  <c r="F8"/>
  <c r="EP7"/>
  <c r="EI7"/>
  <c r="EB7"/>
  <c r="DU7"/>
  <c r="DN7"/>
  <c r="DG7"/>
  <c r="CZ7"/>
  <c r="CS7"/>
  <c r="CL7"/>
  <c r="CE7"/>
  <c r="BX7"/>
  <c r="BQ7"/>
  <c r="BJ7"/>
  <c r="BC7"/>
  <c r="AV7"/>
  <c r="AO7"/>
  <c r="AH7"/>
  <c r="AA7"/>
  <c r="T7"/>
  <c r="M7"/>
  <c r="F7"/>
  <c r="F71" i="8"/>
  <c r="E69"/>
  <c r="E70" s="1"/>
  <c r="D69"/>
  <c r="D70" s="1"/>
  <c r="C69"/>
  <c r="C70" s="1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AV71" i="7"/>
  <c r="AO71"/>
  <c r="AH71"/>
  <c r="AA71"/>
  <c r="T71"/>
  <c r="M71"/>
  <c r="F71"/>
  <c r="AZ69"/>
  <c r="AZ70" s="1"/>
  <c r="AU69"/>
  <c r="AU70" s="1"/>
  <c r="AT69"/>
  <c r="AT70" s="1"/>
  <c r="AS69"/>
  <c r="AS70" s="1"/>
  <c r="AN69"/>
  <c r="AM69"/>
  <c r="AM70" s="1"/>
  <c r="AL69"/>
  <c r="AL70" s="1"/>
  <c r="AG69"/>
  <c r="AG70" s="1"/>
  <c r="AF69"/>
  <c r="AF70" s="1"/>
  <c r="AE69"/>
  <c r="AE70" s="1"/>
  <c r="Z69"/>
  <c r="Z70" s="1"/>
  <c r="Y69"/>
  <c r="Y70" s="1"/>
  <c r="X69"/>
  <c r="X70" s="1"/>
  <c r="S69"/>
  <c r="S70" s="1"/>
  <c r="R69"/>
  <c r="Q69"/>
  <c r="Q70" s="1"/>
  <c r="L69"/>
  <c r="L70" s="1"/>
  <c r="K69"/>
  <c r="K70" s="1"/>
  <c r="J69"/>
  <c r="J70" s="1"/>
  <c r="E69"/>
  <c r="E70" s="1"/>
  <c r="D69"/>
  <c r="D70" s="1"/>
  <c r="C69"/>
  <c r="C70" s="1"/>
  <c r="AV68"/>
  <c r="AO68"/>
  <c r="AH68"/>
  <c r="AA68"/>
  <c r="T68"/>
  <c r="M68"/>
  <c r="F68"/>
  <c r="AV67"/>
  <c r="AO67"/>
  <c r="AH67"/>
  <c r="AA67"/>
  <c r="T67"/>
  <c r="M67"/>
  <c r="F67"/>
  <c r="AV66"/>
  <c r="AO66"/>
  <c r="AH66"/>
  <c r="AA66"/>
  <c r="T66"/>
  <c r="M66"/>
  <c r="F66"/>
  <c r="AV65"/>
  <c r="AO65"/>
  <c r="AH65"/>
  <c r="AA65"/>
  <c r="T65"/>
  <c r="M65"/>
  <c r="F65"/>
  <c r="AV64"/>
  <c r="AO64"/>
  <c r="AH64"/>
  <c r="AA64"/>
  <c r="T64"/>
  <c r="M64"/>
  <c r="F64"/>
  <c r="AV63"/>
  <c r="AO63"/>
  <c r="AH63"/>
  <c r="AA63"/>
  <c r="T63"/>
  <c r="M63"/>
  <c r="F63"/>
  <c r="AV62"/>
  <c r="AO62"/>
  <c r="AH62"/>
  <c r="AA62"/>
  <c r="T62"/>
  <c r="M62"/>
  <c r="F62"/>
  <c r="AV61"/>
  <c r="AO61"/>
  <c r="AH61"/>
  <c r="AA61"/>
  <c r="T61"/>
  <c r="M61"/>
  <c r="F61"/>
  <c r="AV60"/>
  <c r="AO60"/>
  <c r="AH60"/>
  <c r="AA60"/>
  <c r="T60"/>
  <c r="M60"/>
  <c r="F60"/>
  <c r="AV59"/>
  <c r="AO59"/>
  <c r="AH59"/>
  <c r="AA59"/>
  <c r="T59"/>
  <c r="M59"/>
  <c r="F59"/>
  <c r="AV58"/>
  <c r="AO58"/>
  <c r="AH58"/>
  <c r="AA58"/>
  <c r="T58"/>
  <c r="M58"/>
  <c r="F58"/>
  <c r="AV57"/>
  <c r="AO57"/>
  <c r="AH57"/>
  <c r="AA57"/>
  <c r="T57"/>
  <c r="M57"/>
  <c r="F57"/>
  <c r="AV56"/>
  <c r="AO56"/>
  <c r="AH56"/>
  <c r="AA56"/>
  <c r="T56"/>
  <c r="M56"/>
  <c r="F56"/>
  <c r="AV55"/>
  <c r="AO55"/>
  <c r="AH55"/>
  <c r="AA55"/>
  <c r="T55"/>
  <c r="M55"/>
  <c r="F55"/>
  <c r="AV54"/>
  <c r="AO54"/>
  <c r="AH54"/>
  <c r="AA54"/>
  <c r="T54"/>
  <c r="M54"/>
  <c r="F54"/>
  <c r="AV53"/>
  <c r="AO53"/>
  <c r="AH53"/>
  <c r="AA53"/>
  <c r="T53"/>
  <c r="M53"/>
  <c r="F53"/>
  <c r="AV52"/>
  <c r="AO52"/>
  <c r="AH52"/>
  <c r="AA52"/>
  <c r="T52"/>
  <c r="M52"/>
  <c r="F52"/>
  <c r="AV51"/>
  <c r="AO51"/>
  <c r="AH51"/>
  <c r="AA51"/>
  <c r="T51"/>
  <c r="M51"/>
  <c r="F51"/>
  <c r="AV50"/>
  <c r="AO50"/>
  <c r="AH50"/>
  <c r="AA50"/>
  <c r="T50"/>
  <c r="M50"/>
  <c r="F50"/>
  <c r="AV49"/>
  <c r="AO49"/>
  <c r="AH49"/>
  <c r="AA49"/>
  <c r="T49"/>
  <c r="M49"/>
  <c r="F49"/>
  <c r="AV48"/>
  <c r="AO48"/>
  <c r="AH48"/>
  <c r="AA48"/>
  <c r="T48"/>
  <c r="M48"/>
  <c r="F48"/>
  <c r="AV47"/>
  <c r="AO47"/>
  <c r="AH47"/>
  <c r="AA47"/>
  <c r="T47"/>
  <c r="M47"/>
  <c r="F47"/>
  <c r="AV46"/>
  <c r="AO46"/>
  <c r="AH46"/>
  <c r="AA46"/>
  <c r="T46"/>
  <c r="M46"/>
  <c r="F46"/>
  <c r="AV45"/>
  <c r="AO45"/>
  <c r="AH45"/>
  <c r="AA45"/>
  <c r="T45"/>
  <c r="M45"/>
  <c r="F45"/>
  <c r="AV44"/>
  <c r="AO44"/>
  <c r="AH44"/>
  <c r="AA44"/>
  <c r="T44"/>
  <c r="M44"/>
  <c r="F44"/>
  <c r="AV43"/>
  <c r="AO43"/>
  <c r="AH43"/>
  <c r="AA43"/>
  <c r="T43"/>
  <c r="M43"/>
  <c r="F43"/>
  <c r="AV42"/>
  <c r="AO42"/>
  <c r="AH42"/>
  <c r="AA42"/>
  <c r="T42"/>
  <c r="M42"/>
  <c r="F42"/>
  <c r="AV41"/>
  <c r="AO41"/>
  <c r="AH41"/>
  <c r="AA41"/>
  <c r="T41"/>
  <c r="M41"/>
  <c r="F41"/>
  <c r="AV40"/>
  <c r="AO40"/>
  <c r="AH40"/>
  <c r="AA40"/>
  <c r="T40"/>
  <c r="M40"/>
  <c r="F40"/>
  <c r="AV39"/>
  <c r="AO39"/>
  <c r="AH39"/>
  <c r="AA39"/>
  <c r="T39"/>
  <c r="M39"/>
  <c r="F39"/>
  <c r="AV38"/>
  <c r="AO38"/>
  <c r="AH38"/>
  <c r="AA38"/>
  <c r="T38"/>
  <c r="M38"/>
  <c r="F38"/>
  <c r="AV37"/>
  <c r="AV103" s="1"/>
  <c r="AV104" s="1"/>
  <c r="AO37"/>
  <c r="AO103" s="1"/>
  <c r="AO104" s="1"/>
  <c r="AH37"/>
  <c r="AH103" s="1"/>
  <c r="AH104" s="1"/>
  <c r="AA37"/>
  <c r="AA103" s="1"/>
  <c r="AA104" s="1"/>
  <c r="T37"/>
  <c r="T103" s="1"/>
  <c r="T104" s="1"/>
  <c r="M37"/>
  <c r="M103" s="1"/>
  <c r="M104" s="1"/>
  <c r="F37"/>
  <c r="AV36"/>
  <c r="AO36"/>
  <c r="AH36"/>
  <c r="AA36"/>
  <c r="T36"/>
  <c r="M36"/>
  <c r="F36"/>
  <c r="AV35"/>
  <c r="AO35"/>
  <c r="AH35"/>
  <c r="AA35"/>
  <c r="T35"/>
  <c r="M35"/>
  <c r="F35"/>
  <c r="AV34"/>
  <c r="AO34"/>
  <c r="AH34"/>
  <c r="AA34"/>
  <c r="T34"/>
  <c r="M34"/>
  <c r="F34"/>
  <c r="AV33"/>
  <c r="AO33"/>
  <c r="AH33"/>
  <c r="AA33"/>
  <c r="T33"/>
  <c r="M33"/>
  <c r="F33"/>
  <c r="AV32"/>
  <c r="AO32"/>
  <c r="AH32"/>
  <c r="AA32"/>
  <c r="T32"/>
  <c r="M32"/>
  <c r="F32"/>
  <c r="AV31"/>
  <c r="AO31"/>
  <c r="AH31"/>
  <c r="AA31"/>
  <c r="T31"/>
  <c r="M31"/>
  <c r="F31"/>
  <c r="AV30"/>
  <c r="AO30"/>
  <c r="AH30"/>
  <c r="AA30"/>
  <c r="T30"/>
  <c r="M30"/>
  <c r="F30"/>
  <c r="AV29"/>
  <c r="AO29"/>
  <c r="AH29"/>
  <c r="AA29"/>
  <c r="T29"/>
  <c r="M29"/>
  <c r="F29"/>
  <c r="AV28"/>
  <c r="AO28"/>
  <c r="AH28"/>
  <c r="AA28"/>
  <c r="T28"/>
  <c r="M28"/>
  <c r="F28"/>
  <c r="AV27"/>
  <c r="AO27"/>
  <c r="AH27"/>
  <c r="AA27"/>
  <c r="T27"/>
  <c r="M27"/>
  <c r="F27"/>
  <c r="AV26"/>
  <c r="AO26"/>
  <c r="AH26"/>
  <c r="AA26"/>
  <c r="T26"/>
  <c r="M26"/>
  <c r="F26"/>
  <c r="AV25"/>
  <c r="AO25"/>
  <c r="AH25"/>
  <c r="AA25"/>
  <c r="T25"/>
  <c r="M25"/>
  <c r="F25"/>
  <c r="AV24"/>
  <c r="AO24"/>
  <c r="AH24"/>
  <c r="AA24"/>
  <c r="T24"/>
  <c r="M24"/>
  <c r="F24"/>
  <c r="AV23"/>
  <c r="AO23"/>
  <c r="AH23"/>
  <c r="AA23"/>
  <c r="T23"/>
  <c r="M23"/>
  <c r="F23"/>
  <c r="AV22"/>
  <c r="AO22"/>
  <c r="AH22"/>
  <c r="AA22"/>
  <c r="T22"/>
  <c r="M22"/>
  <c r="F22"/>
  <c r="AV21"/>
  <c r="AO21"/>
  <c r="AH21"/>
  <c r="AA21"/>
  <c r="T21"/>
  <c r="M21"/>
  <c r="F21"/>
  <c r="AV20"/>
  <c r="AO20"/>
  <c r="AH20"/>
  <c r="AA20"/>
  <c r="T20"/>
  <c r="M20"/>
  <c r="F20"/>
  <c r="AV19"/>
  <c r="AO19"/>
  <c r="AH19"/>
  <c r="AA19"/>
  <c r="T19"/>
  <c r="M19"/>
  <c r="F19"/>
  <c r="AV18"/>
  <c r="AO18"/>
  <c r="AH18"/>
  <c r="AA18"/>
  <c r="T18"/>
  <c r="M18"/>
  <c r="F18"/>
  <c r="AV17"/>
  <c r="AO17"/>
  <c r="AH17"/>
  <c r="AA17"/>
  <c r="T17"/>
  <c r="M17"/>
  <c r="F17"/>
  <c r="AV16"/>
  <c r="AO16"/>
  <c r="AH16"/>
  <c r="AA16"/>
  <c r="T16"/>
  <c r="M16"/>
  <c r="F16"/>
  <c r="AV15"/>
  <c r="AO15"/>
  <c r="AH15"/>
  <c r="AA15"/>
  <c r="T15"/>
  <c r="M15"/>
  <c r="F15"/>
  <c r="AV14"/>
  <c r="AO14"/>
  <c r="AH14"/>
  <c r="AA14"/>
  <c r="T14"/>
  <c r="M14"/>
  <c r="F14"/>
  <c r="AV13"/>
  <c r="AO13"/>
  <c r="AH13"/>
  <c r="AA13"/>
  <c r="T13"/>
  <c r="M13"/>
  <c r="F13"/>
  <c r="AV12"/>
  <c r="AO12"/>
  <c r="AH12"/>
  <c r="AA12"/>
  <c r="T12"/>
  <c r="M12"/>
  <c r="F12"/>
  <c r="AV11"/>
  <c r="AO11"/>
  <c r="AH11"/>
  <c r="AA11"/>
  <c r="T11"/>
  <c r="M11"/>
  <c r="F11"/>
  <c r="AV10"/>
  <c r="AO10"/>
  <c r="AH10"/>
  <c r="AA10"/>
  <c r="T10"/>
  <c r="M10"/>
  <c r="F10"/>
  <c r="AV9"/>
  <c r="AO9"/>
  <c r="AH9"/>
  <c r="AA9"/>
  <c r="T9"/>
  <c r="M9"/>
  <c r="F9"/>
  <c r="AV8"/>
  <c r="AO8"/>
  <c r="AH8"/>
  <c r="AA8"/>
  <c r="T8"/>
  <c r="M8"/>
  <c r="F8"/>
  <c r="AV7"/>
  <c r="AO7"/>
  <c r="AH7"/>
  <c r="AA7"/>
  <c r="T7"/>
  <c r="M7"/>
  <c r="F7"/>
  <c r="OH71" i="6"/>
  <c r="OA71"/>
  <c r="NT71"/>
  <c r="NM71"/>
  <c r="NF71"/>
  <c r="MY71"/>
  <c r="MR71"/>
  <c r="MK71"/>
  <c r="MD71"/>
  <c r="LW71"/>
  <c r="LP71"/>
  <c r="LI71"/>
  <c r="LB71"/>
  <c r="KU71"/>
  <c r="KN71"/>
  <c r="KG71"/>
  <c r="JZ71"/>
  <c r="JS71"/>
  <c r="JL71"/>
  <c r="JE71"/>
  <c r="IX71"/>
  <c r="IQ71"/>
  <c r="IJ71"/>
  <c r="IC71"/>
  <c r="HV71"/>
  <c r="HO71"/>
  <c r="HH71"/>
  <c r="HA71"/>
  <c r="GT71"/>
  <c r="GM71"/>
  <c r="GF71"/>
  <c r="FY71"/>
  <c r="FR71"/>
  <c r="FK71"/>
  <c r="FD71"/>
  <c r="EW71"/>
  <c r="EP71"/>
  <c r="EI71"/>
  <c r="EB71"/>
  <c r="DU71"/>
  <c r="DN71"/>
  <c r="DG71"/>
  <c r="CZ71"/>
  <c r="CS71"/>
  <c r="CL71"/>
  <c r="CE71"/>
  <c r="BX71"/>
  <c r="BQ71"/>
  <c r="BJ71"/>
  <c r="BC71"/>
  <c r="AV71"/>
  <c r="AO71"/>
  <c r="AH71"/>
  <c r="AA71"/>
  <c r="T71"/>
  <c r="M71"/>
  <c r="F71"/>
  <c r="OG69"/>
  <c r="OG70" s="1"/>
  <c r="OF69"/>
  <c r="OF70" s="1"/>
  <c r="OE69"/>
  <c r="OE70" s="1"/>
  <c r="NZ69"/>
  <c r="NZ70" s="1"/>
  <c r="NY69"/>
  <c r="NY70" s="1"/>
  <c r="NX69"/>
  <c r="NX70" s="1"/>
  <c r="NS69"/>
  <c r="NS70" s="1"/>
  <c r="NR69"/>
  <c r="NR70" s="1"/>
  <c r="NQ69"/>
  <c r="NQ70" s="1"/>
  <c r="NL69"/>
  <c r="NL70" s="1"/>
  <c r="NK69"/>
  <c r="NK70" s="1"/>
  <c r="NJ69"/>
  <c r="NJ70" s="1"/>
  <c r="NE69"/>
  <c r="NE70" s="1"/>
  <c r="ND69"/>
  <c r="ND70" s="1"/>
  <c r="NC69"/>
  <c r="NC70" s="1"/>
  <c r="MX69"/>
  <c r="MX70" s="1"/>
  <c r="MW69"/>
  <c r="MW70" s="1"/>
  <c r="MV69"/>
  <c r="MV70" s="1"/>
  <c r="MQ69"/>
  <c r="MQ70" s="1"/>
  <c r="MP69"/>
  <c r="MP70" s="1"/>
  <c r="MO69"/>
  <c r="MO70" s="1"/>
  <c r="MJ69"/>
  <c r="MJ70" s="1"/>
  <c r="MI69"/>
  <c r="MI70" s="1"/>
  <c r="MH69"/>
  <c r="MH70" s="1"/>
  <c r="MC69"/>
  <c r="MC70" s="1"/>
  <c r="MB69"/>
  <c r="MB70" s="1"/>
  <c r="MA69"/>
  <c r="MA70" s="1"/>
  <c r="LV69"/>
  <c r="LV70" s="1"/>
  <c r="LU69"/>
  <c r="LU70" s="1"/>
  <c r="LT69"/>
  <c r="LT70" s="1"/>
  <c r="LO69"/>
  <c r="LO70" s="1"/>
  <c r="LN69"/>
  <c r="LN70" s="1"/>
  <c r="LM69"/>
  <c r="LM70" s="1"/>
  <c r="LH69"/>
  <c r="LH70" s="1"/>
  <c r="LG69"/>
  <c r="LG70" s="1"/>
  <c r="LF69"/>
  <c r="LF70" s="1"/>
  <c r="LA69"/>
  <c r="LA70" s="1"/>
  <c r="KZ69"/>
  <c r="KZ70" s="1"/>
  <c r="KY69"/>
  <c r="KY70" s="1"/>
  <c r="KT69"/>
  <c r="KT70" s="1"/>
  <c r="KS69"/>
  <c r="KS70" s="1"/>
  <c r="KR69"/>
  <c r="KR70" s="1"/>
  <c r="KM69"/>
  <c r="KM70" s="1"/>
  <c r="KL69"/>
  <c r="KL70" s="1"/>
  <c r="KK69"/>
  <c r="KK70" s="1"/>
  <c r="KF69"/>
  <c r="KF70" s="1"/>
  <c r="KE69"/>
  <c r="KE70" s="1"/>
  <c r="KD69"/>
  <c r="KD70" s="1"/>
  <c r="JY69"/>
  <c r="JY70" s="1"/>
  <c r="JX69"/>
  <c r="JX70" s="1"/>
  <c r="JW69"/>
  <c r="JW70" s="1"/>
  <c r="JR69"/>
  <c r="JR70" s="1"/>
  <c r="JQ69"/>
  <c r="JQ70" s="1"/>
  <c r="JP69"/>
  <c r="JP70" s="1"/>
  <c r="JK69"/>
  <c r="JK70" s="1"/>
  <c r="JJ69"/>
  <c r="JJ70" s="1"/>
  <c r="JI69"/>
  <c r="JI70" s="1"/>
  <c r="JD69"/>
  <c r="JD70" s="1"/>
  <c r="JC69"/>
  <c r="JC70" s="1"/>
  <c r="JB69"/>
  <c r="JB70" s="1"/>
  <c r="IW69"/>
  <c r="IW70" s="1"/>
  <c r="IV69"/>
  <c r="IV70" s="1"/>
  <c r="IU69"/>
  <c r="IU70" s="1"/>
  <c r="IP69"/>
  <c r="IP70" s="1"/>
  <c r="IO69"/>
  <c r="IO70" s="1"/>
  <c r="IN69"/>
  <c r="IN70" s="1"/>
  <c r="II69"/>
  <c r="II70" s="1"/>
  <c r="IH69"/>
  <c r="IH70" s="1"/>
  <c r="IG69"/>
  <c r="IG70" s="1"/>
  <c r="IB69"/>
  <c r="IB70" s="1"/>
  <c r="IA69"/>
  <c r="IA70" s="1"/>
  <c r="HZ69"/>
  <c r="HZ70" s="1"/>
  <c r="HU69"/>
  <c r="HU70" s="1"/>
  <c r="HT69"/>
  <c r="HT70" s="1"/>
  <c r="HS69"/>
  <c r="HS70" s="1"/>
  <c r="HN69"/>
  <c r="HN70" s="1"/>
  <c r="HM69"/>
  <c r="HM70" s="1"/>
  <c r="HL69"/>
  <c r="HL70" s="1"/>
  <c r="HG69"/>
  <c r="HG70" s="1"/>
  <c r="HF69"/>
  <c r="HF70" s="1"/>
  <c r="HE69"/>
  <c r="HE70" s="1"/>
  <c r="GZ69"/>
  <c r="GZ70" s="1"/>
  <c r="GY69"/>
  <c r="GY70" s="1"/>
  <c r="GX69"/>
  <c r="GX70" s="1"/>
  <c r="GS69"/>
  <c r="GS70" s="1"/>
  <c r="GR69"/>
  <c r="GR70" s="1"/>
  <c r="GQ69"/>
  <c r="GQ70" s="1"/>
  <c r="GL69"/>
  <c r="GL70" s="1"/>
  <c r="GK69"/>
  <c r="GK70" s="1"/>
  <c r="GJ69"/>
  <c r="GJ70" s="1"/>
  <c r="GE69"/>
  <c r="GE70" s="1"/>
  <c r="GD69"/>
  <c r="GD70" s="1"/>
  <c r="GC69"/>
  <c r="GC70" s="1"/>
  <c r="FX69"/>
  <c r="FX70" s="1"/>
  <c r="FW69"/>
  <c r="FW70" s="1"/>
  <c r="FV69"/>
  <c r="FV70" s="1"/>
  <c r="FQ69"/>
  <c r="FQ70" s="1"/>
  <c r="FP69"/>
  <c r="FP70" s="1"/>
  <c r="FO69"/>
  <c r="FO70" s="1"/>
  <c r="FJ69"/>
  <c r="FJ70" s="1"/>
  <c r="FI69"/>
  <c r="FI70" s="1"/>
  <c r="FH69"/>
  <c r="FH70" s="1"/>
  <c r="FC69"/>
  <c r="FC70" s="1"/>
  <c r="FB69"/>
  <c r="FB70" s="1"/>
  <c r="FA69"/>
  <c r="FA70" s="1"/>
  <c r="EV69"/>
  <c r="EV70" s="1"/>
  <c r="EU69"/>
  <c r="EU70" s="1"/>
  <c r="ET69"/>
  <c r="ET70" s="1"/>
  <c r="EO69"/>
  <c r="EO70" s="1"/>
  <c r="EN69"/>
  <c r="EN70" s="1"/>
  <c r="EM69"/>
  <c r="EM70" s="1"/>
  <c r="EH69"/>
  <c r="EH70" s="1"/>
  <c r="EG69"/>
  <c r="EG70" s="1"/>
  <c r="EF69"/>
  <c r="EF70" s="1"/>
  <c r="EA69"/>
  <c r="EA70" s="1"/>
  <c r="DZ69"/>
  <c r="DZ70" s="1"/>
  <c r="DY69"/>
  <c r="DY70" s="1"/>
  <c r="DT69"/>
  <c r="DT70" s="1"/>
  <c r="DS69"/>
  <c r="DS70" s="1"/>
  <c r="DR69"/>
  <c r="DR70" s="1"/>
  <c r="DM69"/>
  <c r="DM70" s="1"/>
  <c r="DL69"/>
  <c r="DL70" s="1"/>
  <c r="DK69"/>
  <c r="DK70" s="1"/>
  <c r="DF69"/>
  <c r="DF70" s="1"/>
  <c r="DE69"/>
  <c r="DE70" s="1"/>
  <c r="DD69"/>
  <c r="DD70" s="1"/>
  <c r="CY69"/>
  <c r="CY70" s="1"/>
  <c r="CX69"/>
  <c r="CX70" s="1"/>
  <c r="CW69"/>
  <c r="CW70" s="1"/>
  <c r="CR69"/>
  <c r="CR70" s="1"/>
  <c r="CQ69"/>
  <c r="CQ70" s="1"/>
  <c r="CP69"/>
  <c r="CP70" s="1"/>
  <c r="CK69"/>
  <c r="CK70" s="1"/>
  <c r="CJ69"/>
  <c r="CJ70" s="1"/>
  <c r="CI69"/>
  <c r="CI70" s="1"/>
  <c r="CD69"/>
  <c r="CD70" s="1"/>
  <c r="CC69"/>
  <c r="CC70" s="1"/>
  <c r="CB69"/>
  <c r="CB70" s="1"/>
  <c r="BW69"/>
  <c r="BW70" s="1"/>
  <c r="BV69"/>
  <c r="BV70" s="1"/>
  <c r="BU69"/>
  <c r="BU70" s="1"/>
  <c r="BP69"/>
  <c r="BP70" s="1"/>
  <c r="BO69"/>
  <c r="BO70" s="1"/>
  <c r="BN69"/>
  <c r="BN70" s="1"/>
  <c r="BI69"/>
  <c r="BI70" s="1"/>
  <c r="BH69"/>
  <c r="BH70" s="1"/>
  <c r="BG69"/>
  <c r="BG70" s="1"/>
  <c r="BB69"/>
  <c r="BB70" s="1"/>
  <c r="BA69"/>
  <c r="BA70" s="1"/>
  <c r="AZ69"/>
  <c r="AZ70" s="1"/>
  <c r="AU69"/>
  <c r="AU70" s="1"/>
  <c r="AT69"/>
  <c r="AT70" s="1"/>
  <c r="AS69"/>
  <c r="AS70" s="1"/>
  <c r="AN69"/>
  <c r="AN70" s="1"/>
  <c r="AM69"/>
  <c r="AM70" s="1"/>
  <c r="AL69"/>
  <c r="AL70" s="1"/>
  <c r="AG69"/>
  <c r="AG70" s="1"/>
  <c r="AF69"/>
  <c r="AF70" s="1"/>
  <c r="AE69"/>
  <c r="AE70" s="1"/>
  <c r="Z69"/>
  <c r="Z70" s="1"/>
  <c r="Y69"/>
  <c r="Y70" s="1"/>
  <c r="X69"/>
  <c r="X70" s="1"/>
  <c r="S69"/>
  <c r="S70" s="1"/>
  <c r="R69"/>
  <c r="R70" s="1"/>
  <c r="Q69"/>
  <c r="Q70" s="1"/>
  <c r="L69"/>
  <c r="K69"/>
  <c r="J69"/>
  <c r="J70" s="1"/>
  <c r="E69"/>
  <c r="E70" s="1"/>
  <c r="D69"/>
  <c r="D70" s="1"/>
  <c r="C69"/>
  <c r="C70" s="1"/>
  <c r="OH68"/>
  <c r="OA68"/>
  <c r="NT68"/>
  <c r="NM68"/>
  <c r="NF68"/>
  <c r="MY68"/>
  <c r="MR68"/>
  <c r="MK68"/>
  <c r="MD68"/>
  <c r="LW68"/>
  <c r="LP68"/>
  <c r="LI68"/>
  <c r="LB68"/>
  <c r="KU68"/>
  <c r="KN68"/>
  <c r="KG68"/>
  <c r="JZ68"/>
  <c r="JS68"/>
  <c r="JL68"/>
  <c r="JE68"/>
  <c r="IX68"/>
  <c r="IQ68"/>
  <c r="IJ68"/>
  <c r="IC68"/>
  <c r="HV68"/>
  <c r="HO68"/>
  <c r="HH68"/>
  <c r="HA68"/>
  <c r="GT68"/>
  <c r="GM68"/>
  <c r="GF68"/>
  <c r="FY68"/>
  <c r="FR68"/>
  <c r="FK68"/>
  <c r="FD68"/>
  <c r="EW68"/>
  <c r="EP68"/>
  <c r="EI68"/>
  <c r="EB68"/>
  <c r="DU68"/>
  <c r="DN68"/>
  <c r="DG68"/>
  <c r="CZ68"/>
  <c r="CS68"/>
  <c r="CL68"/>
  <c r="CE68"/>
  <c r="BX68"/>
  <c r="BQ68"/>
  <c r="BJ68"/>
  <c r="BC68"/>
  <c r="AV68"/>
  <c r="AO68"/>
  <c r="AH68"/>
  <c r="AA68"/>
  <c r="T68"/>
  <c r="M68"/>
  <c r="F68"/>
  <c r="OH67"/>
  <c r="OA67"/>
  <c r="NT67"/>
  <c r="NM67"/>
  <c r="NF67"/>
  <c r="MY67"/>
  <c r="MR67"/>
  <c r="MK67"/>
  <c r="MD67"/>
  <c r="LW67"/>
  <c r="LP67"/>
  <c r="LI67"/>
  <c r="LB67"/>
  <c r="KU67"/>
  <c r="KN67"/>
  <c r="KG67"/>
  <c r="JZ67"/>
  <c r="JS67"/>
  <c r="JL67"/>
  <c r="JE67"/>
  <c r="IX67"/>
  <c r="IQ67"/>
  <c r="IJ67"/>
  <c r="IC67"/>
  <c r="HV67"/>
  <c r="HO67"/>
  <c r="HH67"/>
  <c r="HA67"/>
  <c r="GT67"/>
  <c r="GM67"/>
  <c r="GF67"/>
  <c r="FY67"/>
  <c r="FR67"/>
  <c r="FK67"/>
  <c r="FD67"/>
  <c r="EW67"/>
  <c r="EP67"/>
  <c r="EI67"/>
  <c r="EB67"/>
  <c r="DU67"/>
  <c r="DN67"/>
  <c r="DG67"/>
  <c r="CZ67"/>
  <c r="CS67"/>
  <c r="CL67"/>
  <c r="CE67"/>
  <c r="BX67"/>
  <c r="BQ67"/>
  <c r="BJ67"/>
  <c r="BC67"/>
  <c r="AV67"/>
  <c r="AO67"/>
  <c r="AH67"/>
  <c r="AA67"/>
  <c r="T67"/>
  <c r="M67"/>
  <c r="F67"/>
  <c r="OH66"/>
  <c r="OA66"/>
  <c r="NT66"/>
  <c r="NM66"/>
  <c r="NF66"/>
  <c r="MY66"/>
  <c r="MR66"/>
  <c r="MK66"/>
  <c r="MD66"/>
  <c r="LW66"/>
  <c r="LP66"/>
  <c r="LI66"/>
  <c r="LB66"/>
  <c r="KU66"/>
  <c r="KN66"/>
  <c r="KG66"/>
  <c r="JZ66"/>
  <c r="JS66"/>
  <c r="JL66"/>
  <c r="JE66"/>
  <c r="IX66"/>
  <c r="IQ66"/>
  <c r="IJ66"/>
  <c r="IC66"/>
  <c r="HV66"/>
  <c r="HO66"/>
  <c r="HH66"/>
  <c r="HA66"/>
  <c r="GT66"/>
  <c r="GM66"/>
  <c r="GF66"/>
  <c r="FY66"/>
  <c r="FR66"/>
  <c r="FK66"/>
  <c r="FD66"/>
  <c r="EW66"/>
  <c r="EP66"/>
  <c r="EI66"/>
  <c r="EB66"/>
  <c r="DU66"/>
  <c r="DN66"/>
  <c r="DG66"/>
  <c r="CZ66"/>
  <c r="CS66"/>
  <c r="CL66"/>
  <c r="CE66"/>
  <c r="BX66"/>
  <c r="BQ66"/>
  <c r="BJ66"/>
  <c r="BC66"/>
  <c r="AV66"/>
  <c r="AO66"/>
  <c r="AH66"/>
  <c r="AA66"/>
  <c r="T66"/>
  <c r="M66"/>
  <c r="F66"/>
  <c r="OH65"/>
  <c r="OA65"/>
  <c r="NT65"/>
  <c r="NM65"/>
  <c r="NF65"/>
  <c r="MY65"/>
  <c r="MR65"/>
  <c r="MK65"/>
  <c r="MD65"/>
  <c r="LW65"/>
  <c r="LP65"/>
  <c r="LI65"/>
  <c r="LB65"/>
  <c r="KU65"/>
  <c r="KN65"/>
  <c r="KG65"/>
  <c r="JZ65"/>
  <c r="JS65"/>
  <c r="JL65"/>
  <c r="JE65"/>
  <c r="IX65"/>
  <c r="IQ65"/>
  <c r="IJ65"/>
  <c r="IC65"/>
  <c r="HV65"/>
  <c r="HO65"/>
  <c r="HH65"/>
  <c r="HA65"/>
  <c r="GT65"/>
  <c r="GM65"/>
  <c r="GF65"/>
  <c r="FY65"/>
  <c r="FR65"/>
  <c r="FK65"/>
  <c r="FD65"/>
  <c r="EW65"/>
  <c r="EP65"/>
  <c r="EI65"/>
  <c r="EB65"/>
  <c r="DU65"/>
  <c r="DN65"/>
  <c r="DG65"/>
  <c r="CZ65"/>
  <c r="CS65"/>
  <c r="CL65"/>
  <c r="CE65"/>
  <c r="BX65"/>
  <c r="BQ65"/>
  <c r="BJ65"/>
  <c r="BC65"/>
  <c r="AV65"/>
  <c r="AO65"/>
  <c r="AH65"/>
  <c r="AA65"/>
  <c r="T65"/>
  <c r="M65"/>
  <c r="F65"/>
  <c r="OH64"/>
  <c r="OA64"/>
  <c r="NT64"/>
  <c r="NM64"/>
  <c r="NF64"/>
  <c r="MY64"/>
  <c r="MR64"/>
  <c r="MK64"/>
  <c r="MD64"/>
  <c r="LW64"/>
  <c r="LP64"/>
  <c r="LI64"/>
  <c r="LB64"/>
  <c r="KU64"/>
  <c r="KN64"/>
  <c r="KG64"/>
  <c r="JZ64"/>
  <c r="JS64"/>
  <c r="JL64"/>
  <c r="JE64"/>
  <c r="IX64"/>
  <c r="IQ64"/>
  <c r="IJ64"/>
  <c r="IC64"/>
  <c r="HV64"/>
  <c r="HO64"/>
  <c r="HH64"/>
  <c r="HA64"/>
  <c r="GT64"/>
  <c r="GM64"/>
  <c r="GF64"/>
  <c r="FY64"/>
  <c r="FR64"/>
  <c r="FK64"/>
  <c r="FD64"/>
  <c r="EW64"/>
  <c r="EP64"/>
  <c r="EI64"/>
  <c r="EB64"/>
  <c r="DU64"/>
  <c r="DN64"/>
  <c r="DG64"/>
  <c r="CZ64"/>
  <c r="CS64"/>
  <c r="CL64"/>
  <c r="CE64"/>
  <c r="BX64"/>
  <c r="BQ64"/>
  <c r="BJ64"/>
  <c r="BC64"/>
  <c r="AV64"/>
  <c r="AO64"/>
  <c r="AH64"/>
  <c r="AA64"/>
  <c r="T64"/>
  <c r="M64"/>
  <c r="F64"/>
  <c r="OH63"/>
  <c r="OA63"/>
  <c r="NT63"/>
  <c r="NM63"/>
  <c r="NF63"/>
  <c r="MY63"/>
  <c r="MR63"/>
  <c r="MK63"/>
  <c r="MD63"/>
  <c r="LW63"/>
  <c r="LP63"/>
  <c r="LI63"/>
  <c r="LB63"/>
  <c r="KU63"/>
  <c r="KN63"/>
  <c r="KG63"/>
  <c r="JZ63"/>
  <c r="JS63"/>
  <c r="JL63"/>
  <c r="JE63"/>
  <c r="IX63"/>
  <c r="IQ63"/>
  <c r="IJ63"/>
  <c r="IC63"/>
  <c r="HV63"/>
  <c r="HO63"/>
  <c r="HH63"/>
  <c r="HA63"/>
  <c r="GT63"/>
  <c r="GM63"/>
  <c r="GF63"/>
  <c r="FY63"/>
  <c r="FR63"/>
  <c r="FK63"/>
  <c r="FD63"/>
  <c r="EW63"/>
  <c r="EP63"/>
  <c r="EI63"/>
  <c r="EB63"/>
  <c r="DU63"/>
  <c r="DN63"/>
  <c r="DG63"/>
  <c r="CZ63"/>
  <c r="CS63"/>
  <c r="CL63"/>
  <c r="CE63"/>
  <c r="BX63"/>
  <c r="BQ63"/>
  <c r="BJ63"/>
  <c r="BC63"/>
  <c r="AV63"/>
  <c r="AO63"/>
  <c r="AH63"/>
  <c r="AA63"/>
  <c r="T63"/>
  <c r="M63"/>
  <c r="F63"/>
  <c r="OH62"/>
  <c r="OA62"/>
  <c r="NT62"/>
  <c r="NM62"/>
  <c r="NF62"/>
  <c r="MY62"/>
  <c r="MR62"/>
  <c r="MK62"/>
  <c r="MD62"/>
  <c r="LW62"/>
  <c r="LP62"/>
  <c r="LI62"/>
  <c r="LB62"/>
  <c r="KU62"/>
  <c r="KN62"/>
  <c r="KG62"/>
  <c r="JZ62"/>
  <c r="JS62"/>
  <c r="JL62"/>
  <c r="JE62"/>
  <c r="IX62"/>
  <c r="IQ62"/>
  <c r="IJ62"/>
  <c r="IC62"/>
  <c r="HV62"/>
  <c r="HO62"/>
  <c r="HH62"/>
  <c r="HA62"/>
  <c r="GT62"/>
  <c r="GM62"/>
  <c r="GF62"/>
  <c r="FY62"/>
  <c r="FR62"/>
  <c r="FK62"/>
  <c r="FD62"/>
  <c r="EW62"/>
  <c r="EP62"/>
  <c r="EI62"/>
  <c r="EB62"/>
  <c r="DU62"/>
  <c r="DN62"/>
  <c r="DG62"/>
  <c r="CZ62"/>
  <c r="CS62"/>
  <c r="CL62"/>
  <c r="CE62"/>
  <c r="BX62"/>
  <c r="BQ62"/>
  <c r="BJ62"/>
  <c r="BC62"/>
  <c r="AV62"/>
  <c r="AO62"/>
  <c r="AH62"/>
  <c r="AA62"/>
  <c r="T62"/>
  <c r="M62"/>
  <c r="F62"/>
  <c r="OH61"/>
  <c r="OA61"/>
  <c r="NT61"/>
  <c r="NM61"/>
  <c r="NF61"/>
  <c r="MY61"/>
  <c r="MR61"/>
  <c r="MK61"/>
  <c r="MD61"/>
  <c r="LW61"/>
  <c r="LP61"/>
  <c r="LI61"/>
  <c r="LB61"/>
  <c r="KU61"/>
  <c r="KN61"/>
  <c r="KG61"/>
  <c r="JZ61"/>
  <c r="JS61"/>
  <c r="JL61"/>
  <c r="JE61"/>
  <c r="IX61"/>
  <c r="IQ61"/>
  <c r="IJ61"/>
  <c r="IC61"/>
  <c r="HV61"/>
  <c r="HO61"/>
  <c r="HH61"/>
  <c r="HA61"/>
  <c r="GT61"/>
  <c r="GM61"/>
  <c r="GF61"/>
  <c r="FY61"/>
  <c r="FR61"/>
  <c r="FK61"/>
  <c r="FD61"/>
  <c r="EW61"/>
  <c r="EP61"/>
  <c r="EI61"/>
  <c r="EB61"/>
  <c r="DU61"/>
  <c r="DN61"/>
  <c r="DG61"/>
  <c r="CZ61"/>
  <c r="CS61"/>
  <c r="CL61"/>
  <c r="CE61"/>
  <c r="BX61"/>
  <c r="BQ61"/>
  <c r="BJ61"/>
  <c r="BC61"/>
  <c r="AV61"/>
  <c r="AO61"/>
  <c r="AH61"/>
  <c r="AA61"/>
  <c r="T61"/>
  <c r="M61"/>
  <c r="F61"/>
  <c r="OH60"/>
  <c r="OA60"/>
  <c r="NT60"/>
  <c r="NM60"/>
  <c r="NF60"/>
  <c r="MY60"/>
  <c r="MR60"/>
  <c r="MK60"/>
  <c r="MD60"/>
  <c r="LW60"/>
  <c r="LP60"/>
  <c r="LI60"/>
  <c r="LB60"/>
  <c r="KU60"/>
  <c r="KN60"/>
  <c r="KG60"/>
  <c r="JZ60"/>
  <c r="JS60"/>
  <c r="JL60"/>
  <c r="JE60"/>
  <c r="IX60"/>
  <c r="IQ60"/>
  <c r="IJ60"/>
  <c r="IC60"/>
  <c r="HV60"/>
  <c r="HO60"/>
  <c r="HH60"/>
  <c r="HA60"/>
  <c r="GT60"/>
  <c r="GM60"/>
  <c r="GF60"/>
  <c r="FY60"/>
  <c r="FR60"/>
  <c r="FK60"/>
  <c r="FD60"/>
  <c r="EW60"/>
  <c r="EP60"/>
  <c r="EI60"/>
  <c r="EB60"/>
  <c r="DU60"/>
  <c r="DN60"/>
  <c r="DG60"/>
  <c r="CZ60"/>
  <c r="CS60"/>
  <c r="CL60"/>
  <c r="CE60"/>
  <c r="BX60"/>
  <c r="BQ60"/>
  <c r="BJ60"/>
  <c r="BC60"/>
  <c r="AV60"/>
  <c r="AO60"/>
  <c r="AH60"/>
  <c r="AA60"/>
  <c r="T60"/>
  <c r="M60"/>
  <c r="F60"/>
  <c r="OH59"/>
  <c r="OA59"/>
  <c r="NT59"/>
  <c r="NM59"/>
  <c r="NF59"/>
  <c r="MY59"/>
  <c r="MR59"/>
  <c r="MK59"/>
  <c r="MD59"/>
  <c r="LW59"/>
  <c r="LP59"/>
  <c r="LI59"/>
  <c r="LB59"/>
  <c r="KU59"/>
  <c r="KN59"/>
  <c r="KG59"/>
  <c r="JZ59"/>
  <c r="JS59"/>
  <c r="JL59"/>
  <c r="JE59"/>
  <c r="IX59"/>
  <c r="IQ59"/>
  <c r="IJ59"/>
  <c r="IC59"/>
  <c r="HV59"/>
  <c r="HO59"/>
  <c r="HH59"/>
  <c r="HA59"/>
  <c r="GT59"/>
  <c r="GM59"/>
  <c r="GF59"/>
  <c r="FY59"/>
  <c r="FR59"/>
  <c r="FK59"/>
  <c r="FD59"/>
  <c r="EW59"/>
  <c r="EP59"/>
  <c r="EI59"/>
  <c r="EB59"/>
  <c r="DU59"/>
  <c r="DN59"/>
  <c r="DG59"/>
  <c r="CZ59"/>
  <c r="CS59"/>
  <c r="CL59"/>
  <c r="CE59"/>
  <c r="BX59"/>
  <c r="BQ59"/>
  <c r="BJ59"/>
  <c r="BC59"/>
  <c r="AV59"/>
  <c r="AO59"/>
  <c r="AH59"/>
  <c r="AA59"/>
  <c r="T59"/>
  <c r="M59"/>
  <c r="F59"/>
  <c r="OH58"/>
  <c r="OA58"/>
  <c r="NT58"/>
  <c r="NM58"/>
  <c r="NF58"/>
  <c r="MY58"/>
  <c r="MR58"/>
  <c r="MK58"/>
  <c r="MD58"/>
  <c r="LW58"/>
  <c r="LP58"/>
  <c r="LI58"/>
  <c r="LB58"/>
  <c r="KU58"/>
  <c r="KN58"/>
  <c r="KG58"/>
  <c r="JZ58"/>
  <c r="JS58"/>
  <c r="JL58"/>
  <c r="JE58"/>
  <c r="IX58"/>
  <c r="IQ58"/>
  <c r="IJ58"/>
  <c r="IC58"/>
  <c r="HV58"/>
  <c r="HO58"/>
  <c r="HH58"/>
  <c r="HA58"/>
  <c r="GT58"/>
  <c r="GM58"/>
  <c r="GF58"/>
  <c r="FY58"/>
  <c r="FR58"/>
  <c r="FK58"/>
  <c r="FD58"/>
  <c r="EW58"/>
  <c r="EP58"/>
  <c r="EI58"/>
  <c r="EB58"/>
  <c r="DU58"/>
  <c r="DN58"/>
  <c r="DG58"/>
  <c r="CZ58"/>
  <c r="CS58"/>
  <c r="CL58"/>
  <c r="CE58"/>
  <c r="BX58"/>
  <c r="BQ58"/>
  <c r="BJ58"/>
  <c r="BC58"/>
  <c r="AV58"/>
  <c r="AO58"/>
  <c r="AH58"/>
  <c r="AA58"/>
  <c r="T58"/>
  <c r="M58"/>
  <c r="F58"/>
  <c r="OH57"/>
  <c r="OA57"/>
  <c r="NT57"/>
  <c r="NM57"/>
  <c r="NF57"/>
  <c r="MY57"/>
  <c r="MR57"/>
  <c r="MK57"/>
  <c r="MD57"/>
  <c r="LW57"/>
  <c r="LP57"/>
  <c r="LI57"/>
  <c r="LB57"/>
  <c r="KU57"/>
  <c r="KN57"/>
  <c r="KG57"/>
  <c r="JZ57"/>
  <c r="JS57"/>
  <c r="JL57"/>
  <c r="JE57"/>
  <c r="IX57"/>
  <c r="IQ57"/>
  <c r="IJ57"/>
  <c r="IC57"/>
  <c r="HV57"/>
  <c r="HO57"/>
  <c r="HH57"/>
  <c r="HA57"/>
  <c r="GT57"/>
  <c r="GM57"/>
  <c r="GF57"/>
  <c r="FY57"/>
  <c r="FR57"/>
  <c r="FK57"/>
  <c r="FD57"/>
  <c r="EW57"/>
  <c r="EP57"/>
  <c r="EI57"/>
  <c r="EB57"/>
  <c r="DU57"/>
  <c r="DN57"/>
  <c r="DG57"/>
  <c r="CZ57"/>
  <c r="CS57"/>
  <c r="CL57"/>
  <c r="CE57"/>
  <c r="BX57"/>
  <c r="BQ57"/>
  <c r="BJ57"/>
  <c r="BC57"/>
  <c r="AV57"/>
  <c r="AO57"/>
  <c r="AH57"/>
  <c r="AA57"/>
  <c r="T57"/>
  <c r="M57"/>
  <c r="F57"/>
  <c r="OH56"/>
  <c r="OA56"/>
  <c r="NT56"/>
  <c r="NM56"/>
  <c r="NF56"/>
  <c r="MY56"/>
  <c r="MR56"/>
  <c r="MK56"/>
  <c r="MD56"/>
  <c r="LW56"/>
  <c r="LP56"/>
  <c r="LI56"/>
  <c r="LB56"/>
  <c r="KU56"/>
  <c r="KN56"/>
  <c r="KG56"/>
  <c r="JZ56"/>
  <c r="JS56"/>
  <c r="JL56"/>
  <c r="JE56"/>
  <c r="IX56"/>
  <c r="IQ56"/>
  <c r="IJ56"/>
  <c r="IC56"/>
  <c r="HV56"/>
  <c r="HO56"/>
  <c r="HH56"/>
  <c r="HA56"/>
  <c r="GT56"/>
  <c r="GM56"/>
  <c r="GF56"/>
  <c r="FY56"/>
  <c r="FR56"/>
  <c r="FK56"/>
  <c r="FD56"/>
  <c r="EW56"/>
  <c r="EP56"/>
  <c r="EI56"/>
  <c r="EB56"/>
  <c r="DU56"/>
  <c r="DN56"/>
  <c r="DG56"/>
  <c r="CZ56"/>
  <c r="CS56"/>
  <c r="CL56"/>
  <c r="CE56"/>
  <c r="BX56"/>
  <c r="BQ56"/>
  <c r="BJ56"/>
  <c r="BC56"/>
  <c r="AV56"/>
  <c r="AO56"/>
  <c r="AH56"/>
  <c r="AA56"/>
  <c r="T56"/>
  <c r="M56"/>
  <c r="F56"/>
  <c r="OH55"/>
  <c r="OA55"/>
  <c r="NT55"/>
  <c r="NM55"/>
  <c r="NF55"/>
  <c r="MY55"/>
  <c r="MR55"/>
  <c r="MK55"/>
  <c r="MD55"/>
  <c r="LW55"/>
  <c r="LP55"/>
  <c r="LI55"/>
  <c r="LB55"/>
  <c r="KU55"/>
  <c r="KN55"/>
  <c r="KG55"/>
  <c r="JZ55"/>
  <c r="JS55"/>
  <c r="JL55"/>
  <c r="JE55"/>
  <c r="IX55"/>
  <c r="IQ55"/>
  <c r="IJ55"/>
  <c r="IC55"/>
  <c r="HV55"/>
  <c r="HO55"/>
  <c r="HH55"/>
  <c r="HA55"/>
  <c r="GT55"/>
  <c r="GM55"/>
  <c r="GF55"/>
  <c r="FY55"/>
  <c r="FR55"/>
  <c r="FK55"/>
  <c r="FD55"/>
  <c r="EW55"/>
  <c r="EP55"/>
  <c r="EI55"/>
  <c r="EB55"/>
  <c r="DU55"/>
  <c r="DN55"/>
  <c r="DG55"/>
  <c r="CZ55"/>
  <c r="CS55"/>
  <c r="CL55"/>
  <c r="CE55"/>
  <c r="BX55"/>
  <c r="BQ55"/>
  <c r="BJ55"/>
  <c r="BC55"/>
  <c r="AV55"/>
  <c r="AO55"/>
  <c r="AH55"/>
  <c r="AA55"/>
  <c r="T55"/>
  <c r="M55"/>
  <c r="F55"/>
  <c r="OH54"/>
  <c r="OA54"/>
  <c r="NT54"/>
  <c r="NM54"/>
  <c r="NF54"/>
  <c r="MY54"/>
  <c r="MR54"/>
  <c r="MK54"/>
  <c r="MD54"/>
  <c r="LW54"/>
  <c r="LP54"/>
  <c r="LI54"/>
  <c r="LB54"/>
  <c r="KU54"/>
  <c r="KN54"/>
  <c r="KG54"/>
  <c r="JZ54"/>
  <c r="JS54"/>
  <c r="JL54"/>
  <c r="JE54"/>
  <c r="IX54"/>
  <c r="IQ54"/>
  <c r="IJ54"/>
  <c r="IC54"/>
  <c r="HV54"/>
  <c r="HO54"/>
  <c r="HH54"/>
  <c r="HA54"/>
  <c r="GT54"/>
  <c r="GM54"/>
  <c r="GF54"/>
  <c r="FY54"/>
  <c r="FR54"/>
  <c r="FK54"/>
  <c r="FD54"/>
  <c r="EW54"/>
  <c r="EP54"/>
  <c r="EI54"/>
  <c r="EB54"/>
  <c r="DU54"/>
  <c r="DN54"/>
  <c r="DG54"/>
  <c r="CZ54"/>
  <c r="CS54"/>
  <c r="CL54"/>
  <c r="CE54"/>
  <c r="BX54"/>
  <c r="BQ54"/>
  <c r="BJ54"/>
  <c r="BC54"/>
  <c r="AV54"/>
  <c r="AO54"/>
  <c r="AH54"/>
  <c r="AA54"/>
  <c r="T54"/>
  <c r="M54"/>
  <c r="F54"/>
  <c r="OH53"/>
  <c r="OA53"/>
  <c r="NT53"/>
  <c r="NM53"/>
  <c r="NF53"/>
  <c r="MY53"/>
  <c r="MR53"/>
  <c r="MK53"/>
  <c r="MD53"/>
  <c r="LW53"/>
  <c r="LP53"/>
  <c r="LI53"/>
  <c r="LB53"/>
  <c r="KU53"/>
  <c r="KN53"/>
  <c r="KG53"/>
  <c r="JZ53"/>
  <c r="JS53"/>
  <c r="JL53"/>
  <c r="JE53"/>
  <c r="IX53"/>
  <c r="IQ53"/>
  <c r="IJ53"/>
  <c r="IC53"/>
  <c r="HV53"/>
  <c r="HO53"/>
  <c r="HH53"/>
  <c r="HA53"/>
  <c r="GT53"/>
  <c r="GM53"/>
  <c r="GF53"/>
  <c r="FY53"/>
  <c r="FR53"/>
  <c r="FK53"/>
  <c r="FD53"/>
  <c r="EW53"/>
  <c r="EP53"/>
  <c r="EI53"/>
  <c r="EB53"/>
  <c r="DU53"/>
  <c r="DN53"/>
  <c r="DG53"/>
  <c r="CZ53"/>
  <c r="CS53"/>
  <c r="CL53"/>
  <c r="CE53"/>
  <c r="BX53"/>
  <c r="BQ53"/>
  <c r="BJ53"/>
  <c r="BC53"/>
  <c r="AV53"/>
  <c r="AO53"/>
  <c r="AH53"/>
  <c r="AA53"/>
  <c r="T53"/>
  <c r="M53"/>
  <c r="F53"/>
  <c r="OH52"/>
  <c r="OA52"/>
  <c r="NT52"/>
  <c r="NM52"/>
  <c r="NF52"/>
  <c r="MY52"/>
  <c r="MR52"/>
  <c r="MK52"/>
  <c r="MD52"/>
  <c r="LW52"/>
  <c r="LP52"/>
  <c r="LI52"/>
  <c r="LB52"/>
  <c r="KU52"/>
  <c r="KN52"/>
  <c r="KG52"/>
  <c r="JZ52"/>
  <c r="JS52"/>
  <c r="JL52"/>
  <c r="JE52"/>
  <c r="IX52"/>
  <c r="IQ52"/>
  <c r="IJ52"/>
  <c r="IC52"/>
  <c r="HV52"/>
  <c r="HO52"/>
  <c r="HH52"/>
  <c r="HA52"/>
  <c r="GT52"/>
  <c r="GM52"/>
  <c r="GF52"/>
  <c r="FY52"/>
  <c r="FR52"/>
  <c r="FK52"/>
  <c r="FD52"/>
  <c r="EW52"/>
  <c r="EP52"/>
  <c r="EI52"/>
  <c r="EB52"/>
  <c r="DU52"/>
  <c r="DN52"/>
  <c r="DG52"/>
  <c r="CZ52"/>
  <c r="CS52"/>
  <c r="CL52"/>
  <c r="CE52"/>
  <c r="BX52"/>
  <c r="BQ52"/>
  <c r="BJ52"/>
  <c r="BC52"/>
  <c r="AV52"/>
  <c r="AO52"/>
  <c r="AH52"/>
  <c r="AA52"/>
  <c r="T52"/>
  <c r="M52"/>
  <c r="F52"/>
  <c r="OH51"/>
  <c r="OA51"/>
  <c r="NT51"/>
  <c r="NM51"/>
  <c r="NF51"/>
  <c r="MY51"/>
  <c r="MR51"/>
  <c r="MK51"/>
  <c r="MD51"/>
  <c r="LW51"/>
  <c r="LP51"/>
  <c r="LI51"/>
  <c r="LB51"/>
  <c r="KU51"/>
  <c r="KN51"/>
  <c r="KG51"/>
  <c r="JZ51"/>
  <c r="JS51"/>
  <c r="JL51"/>
  <c r="JE51"/>
  <c r="IX51"/>
  <c r="IQ51"/>
  <c r="IJ51"/>
  <c r="IC51"/>
  <c r="HV51"/>
  <c r="HO51"/>
  <c r="HH51"/>
  <c r="HA51"/>
  <c r="GT51"/>
  <c r="GM51"/>
  <c r="GF51"/>
  <c r="FY51"/>
  <c r="FR51"/>
  <c r="FK51"/>
  <c r="FD51"/>
  <c r="EW51"/>
  <c r="EP51"/>
  <c r="EI51"/>
  <c r="EB51"/>
  <c r="DU51"/>
  <c r="DN51"/>
  <c r="DG51"/>
  <c r="CZ51"/>
  <c r="CS51"/>
  <c r="CL51"/>
  <c r="CE51"/>
  <c r="BX51"/>
  <c r="BQ51"/>
  <c r="BJ51"/>
  <c r="BC51"/>
  <c r="AV51"/>
  <c r="AO51"/>
  <c r="AH51"/>
  <c r="AA51"/>
  <c r="T51"/>
  <c r="M51"/>
  <c r="F51"/>
  <c r="OH50"/>
  <c r="OA50"/>
  <c r="NT50"/>
  <c r="NM50"/>
  <c r="NF50"/>
  <c r="MY50"/>
  <c r="MR50"/>
  <c r="MK50"/>
  <c r="MD50"/>
  <c r="LW50"/>
  <c r="LP50"/>
  <c r="LI50"/>
  <c r="LB50"/>
  <c r="KU50"/>
  <c r="KN50"/>
  <c r="KG50"/>
  <c r="JZ50"/>
  <c r="JS50"/>
  <c r="JL50"/>
  <c r="JE50"/>
  <c r="IX50"/>
  <c r="IQ50"/>
  <c r="IJ50"/>
  <c r="IC50"/>
  <c r="HV50"/>
  <c r="HO50"/>
  <c r="HH50"/>
  <c r="HA50"/>
  <c r="GT50"/>
  <c r="GM50"/>
  <c r="GF50"/>
  <c r="FY50"/>
  <c r="FR50"/>
  <c r="FK50"/>
  <c r="FD50"/>
  <c r="EW50"/>
  <c r="EP50"/>
  <c r="EI50"/>
  <c r="EB50"/>
  <c r="DU50"/>
  <c r="DN50"/>
  <c r="DG50"/>
  <c r="CZ50"/>
  <c r="CS50"/>
  <c r="CL50"/>
  <c r="CE50"/>
  <c r="BX50"/>
  <c r="BQ50"/>
  <c r="BJ50"/>
  <c r="BC50"/>
  <c r="AV50"/>
  <c r="AO50"/>
  <c r="AH50"/>
  <c r="AA50"/>
  <c r="T50"/>
  <c r="M50"/>
  <c r="F50"/>
  <c r="OH49"/>
  <c r="OA49"/>
  <c r="NT49"/>
  <c r="NM49"/>
  <c r="NF49"/>
  <c r="MY49"/>
  <c r="MR49"/>
  <c r="MK49"/>
  <c r="MD49"/>
  <c r="LW49"/>
  <c r="LP49"/>
  <c r="LI49"/>
  <c r="LB49"/>
  <c r="KU49"/>
  <c r="KN49"/>
  <c r="KG49"/>
  <c r="JZ49"/>
  <c r="JS49"/>
  <c r="JL49"/>
  <c r="JE49"/>
  <c r="IX49"/>
  <c r="IQ49"/>
  <c r="IJ49"/>
  <c r="IC49"/>
  <c r="HV49"/>
  <c r="HO49"/>
  <c r="HH49"/>
  <c r="HA49"/>
  <c r="GT49"/>
  <c r="GM49"/>
  <c r="GF49"/>
  <c r="FY49"/>
  <c r="FR49"/>
  <c r="FK49"/>
  <c r="FD49"/>
  <c r="EW49"/>
  <c r="EP49"/>
  <c r="EI49"/>
  <c r="EB49"/>
  <c r="DU49"/>
  <c r="DN49"/>
  <c r="DG49"/>
  <c r="CZ49"/>
  <c r="CS49"/>
  <c r="CL49"/>
  <c r="CE49"/>
  <c r="BX49"/>
  <c r="BQ49"/>
  <c r="BJ49"/>
  <c r="BC49"/>
  <c r="AV49"/>
  <c r="AO49"/>
  <c r="AH49"/>
  <c r="AA49"/>
  <c r="T49"/>
  <c r="M49"/>
  <c r="F49"/>
  <c r="OH48"/>
  <c r="OA48"/>
  <c r="NT48"/>
  <c r="NM48"/>
  <c r="NF48"/>
  <c r="MY48"/>
  <c r="MR48"/>
  <c r="MK48"/>
  <c r="MD48"/>
  <c r="LW48"/>
  <c r="LP48"/>
  <c r="LI48"/>
  <c r="LB48"/>
  <c r="KU48"/>
  <c r="KN48"/>
  <c r="KG48"/>
  <c r="JZ48"/>
  <c r="JS48"/>
  <c r="JL48"/>
  <c r="JE48"/>
  <c r="IX48"/>
  <c r="IQ48"/>
  <c r="IJ48"/>
  <c r="IC48"/>
  <c r="HV48"/>
  <c r="HO48"/>
  <c r="HH48"/>
  <c r="HA48"/>
  <c r="GT48"/>
  <c r="GM48"/>
  <c r="GF48"/>
  <c r="FY48"/>
  <c r="FR48"/>
  <c r="FK48"/>
  <c r="FD48"/>
  <c r="EW48"/>
  <c r="EP48"/>
  <c r="EI48"/>
  <c r="EB48"/>
  <c r="DU48"/>
  <c r="DN48"/>
  <c r="DG48"/>
  <c r="CZ48"/>
  <c r="CS48"/>
  <c r="CL48"/>
  <c r="CE48"/>
  <c r="BX48"/>
  <c r="BQ48"/>
  <c r="BJ48"/>
  <c r="BC48"/>
  <c r="AV48"/>
  <c r="AO48"/>
  <c r="AH48"/>
  <c r="AA48"/>
  <c r="T48"/>
  <c r="M48"/>
  <c r="F48"/>
  <c r="OH47"/>
  <c r="OA47"/>
  <c r="NT47"/>
  <c r="NM47"/>
  <c r="NF47"/>
  <c r="MY47"/>
  <c r="MR47"/>
  <c r="MK47"/>
  <c r="MD47"/>
  <c r="LW47"/>
  <c r="LP47"/>
  <c r="LI47"/>
  <c r="LB47"/>
  <c r="KU47"/>
  <c r="KN47"/>
  <c r="KG47"/>
  <c r="JZ47"/>
  <c r="JS47"/>
  <c r="JL47"/>
  <c r="JE47"/>
  <c r="IX47"/>
  <c r="IQ47"/>
  <c r="IJ47"/>
  <c r="IC47"/>
  <c r="HV47"/>
  <c r="HO47"/>
  <c r="HH47"/>
  <c r="HA47"/>
  <c r="GT47"/>
  <c r="GM47"/>
  <c r="GF47"/>
  <c r="FY47"/>
  <c r="FR47"/>
  <c r="FK47"/>
  <c r="FD47"/>
  <c r="EW47"/>
  <c r="EP47"/>
  <c r="EI47"/>
  <c r="EB47"/>
  <c r="DU47"/>
  <c r="DN47"/>
  <c r="DG47"/>
  <c r="CZ47"/>
  <c r="CS47"/>
  <c r="CL47"/>
  <c r="CE47"/>
  <c r="BX47"/>
  <c r="BQ47"/>
  <c r="BJ47"/>
  <c r="BC47"/>
  <c r="AV47"/>
  <c r="AO47"/>
  <c r="AH47"/>
  <c r="AA47"/>
  <c r="T47"/>
  <c r="M47"/>
  <c r="F47"/>
  <c r="OH46"/>
  <c r="OA46"/>
  <c r="NT46"/>
  <c r="NM46"/>
  <c r="NF46"/>
  <c r="MY46"/>
  <c r="MR46"/>
  <c r="MK46"/>
  <c r="MD46"/>
  <c r="LW46"/>
  <c r="LP46"/>
  <c r="LI46"/>
  <c r="LB46"/>
  <c r="KU46"/>
  <c r="KN46"/>
  <c r="KG46"/>
  <c r="JZ46"/>
  <c r="JS46"/>
  <c r="JL46"/>
  <c r="JE46"/>
  <c r="IX46"/>
  <c r="IQ46"/>
  <c r="IJ46"/>
  <c r="IC46"/>
  <c r="HV46"/>
  <c r="HO46"/>
  <c r="HH46"/>
  <c r="HA46"/>
  <c r="GT46"/>
  <c r="GM46"/>
  <c r="GF46"/>
  <c r="FY46"/>
  <c r="FR46"/>
  <c r="FK46"/>
  <c r="FD46"/>
  <c r="EW46"/>
  <c r="EP46"/>
  <c r="EI46"/>
  <c r="EB46"/>
  <c r="DU46"/>
  <c r="DN46"/>
  <c r="DG46"/>
  <c r="CZ46"/>
  <c r="CS46"/>
  <c r="CL46"/>
  <c r="CE46"/>
  <c r="BX46"/>
  <c r="BQ46"/>
  <c r="BJ46"/>
  <c r="BC46"/>
  <c r="AV46"/>
  <c r="AO46"/>
  <c r="AH46"/>
  <c r="AA46"/>
  <c r="T46"/>
  <c r="M46"/>
  <c r="F46"/>
  <c r="OH45"/>
  <c r="OA45"/>
  <c r="NT45"/>
  <c r="NM45"/>
  <c r="NF45"/>
  <c r="MY45"/>
  <c r="MR45"/>
  <c r="MK45"/>
  <c r="MD45"/>
  <c r="LW45"/>
  <c r="LP45"/>
  <c r="LI45"/>
  <c r="LB45"/>
  <c r="KU45"/>
  <c r="KN45"/>
  <c r="KG45"/>
  <c r="JZ45"/>
  <c r="JS45"/>
  <c r="JL45"/>
  <c r="JE45"/>
  <c r="IX45"/>
  <c r="IQ45"/>
  <c r="IJ45"/>
  <c r="IC45"/>
  <c r="HV45"/>
  <c r="HO45"/>
  <c r="HH45"/>
  <c r="HA45"/>
  <c r="GT45"/>
  <c r="GM45"/>
  <c r="GF45"/>
  <c r="FY45"/>
  <c r="FR45"/>
  <c r="FK45"/>
  <c r="FD45"/>
  <c r="EW45"/>
  <c r="EP45"/>
  <c r="EI45"/>
  <c r="EB45"/>
  <c r="DU45"/>
  <c r="DN45"/>
  <c r="DG45"/>
  <c r="CZ45"/>
  <c r="CS45"/>
  <c r="CL45"/>
  <c r="CE45"/>
  <c r="BX45"/>
  <c r="BQ45"/>
  <c r="BJ45"/>
  <c r="BC45"/>
  <c r="AV45"/>
  <c r="AO45"/>
  <c r="AH45"/>
  <c r="AA45"/>
  <c r="T45"/>
  <c r="M45"/>
  <c r="F45"/>
  <c r="OH44"/>
  <c r="OA44"/>
  <c r="NT44"/>
  <c r="NM44"/>
  <c r="NF44"/>
  <c r="MY44"/>
  <c r="MR44"/>
  <c r="MK44"/>
  <c r="MD44"/>
  <c r="LW44"/>
  <c r="LP44"/>
  <c r="LI44"/>
  <c r="LB44"/>
  <c r="KU44"/>
  <c r="KN44"/>
  <c r="KG44"/>
  <c r="JZ44"/>
  <c r="JS44"/>
  <c r="JL44"/>
  <c r="JE44"/>
  <c r="IX44"/>
  <c r="IQ44"/>
  <c r="IJ44"/>
  <c r="IC44"/>
  <c r="HV44"/>
  <c r="HO44"/>
  <c r="HH44"/>
  <c r="HA44"/>
  <c r="GT44"/>
  <c r="GM44"/>
  <c r="GF44"/>
  <c r="FY44"/>
  <c r="FR44"/>
  <c r="FK44"/>
  <c r="FD44"/>
  <c r="EW44"/>
  <c r="EP44"/>
  <c r="EI44"/>
  <c r="EB44"/>
  <c r="DU44"/>
  <c r="DN44"/>
  <c r="DG44"/>
  <c r="CZ44"/>
  <c r="CS44"/>
  <c r="CL44"/>
  <c r="CE44"/>
  <c r="BX44"/>
  <c r="BQ44"/>
  <c r="BJ44"/>
  <c r="BC44"/>
  <c r="AV44"/>
  <c r="AO44"/>
  <c r="AH44"/>
  <c r="AA44"/>
  <c r="T44"/>
  <c r="M44"/>
  <c r="F44"/>
  <c r="OH43"/>
  <c r="OA43"/>
  <c r="NT43"/>
  <c r="NM43"/>
  <c r="NF43"/>
  <c r="MY43"/>
  <c r="MR43"/>
  <c r="MK43"/>
  <c r="MD43"/>
  <c r="LW43"/>
  <c r="LP43"/>
  <c r="LI43"/>
  <c r="LB43"/>
  <c r="KU43"/>
  <c r="KN43"/>
  <c r="KG43"/>
  <c r="JZ43"/>
  <c r="JS43"/>
  <c r="JL43"/>
  <c r="JE43"/>
  <c r="IX43"/>
  <c r="IQ43"/>
  <c r="IJ43"/>
  <c r="IC43"/>
  <c r="HV43"/>
  <c r="HO43"/>
  <c r="HH43"/>
  <c r="HA43"/>
  <c r="GT43"/>
  <c r="GM43"/>
  <c r="GF43"/>
  <c r="FY43"/>
  <c r="FR43"/>
  <c r="FK43"/>
  <c r="FD43"/>
  <c r="EW43"/>
  <c r="EP43"/>
  <c r="EI43"/>
  <c r="EB43"/>
  <c r="DU43"/>
  <c r="DN43"/>
  <c r="DG43"/>
  <c r="CZ43"/>
  <c r="CS43"/>
  <c r="CL43"/>
  <c r="CE43"/>
  <c r="BX43"/>
  <c r="BQ43"/>
  <c r="BJ43"/>
  <c r="BC43"/>
  <c r="AV43"/>
  <c r="AO43"/>
  <c r="AH43"/>
  <c r="AA43"/>
  <c r="T43"/>
  <c r="M43"/>
  <c r="F43"/>
  <c r="OH42"/>
  <c r="OA42"/>
  <c r="NT42"/>
  <c r="NM42"/>
  <c r="NF42"/>
  <c r="MY42"/>
  <c r="MR42"/>
  <c r="MK42"/>
  <c r="MD42"/>
  <c r="LW42"/>
  <c r="LP42"/>
  <c r="LI42"/>
  <c r="LB42"/>
  <c r="KU42"/>
  <c r="KN42"/>
  <c r="KG42"/>
  <c r="JZ42"/>
  <c r="JS42"/>
  <c r="JL42"/>
  <c r="JE42"/>
  <c r="IX42"/>
  <c r="IQ42"/>
  <c r="IJ42"/>
  <c r="IC42"/>
  <c r="HV42"/>
  <c r="HO42"/>
  <c r="HH42"/>
  <c r="HA42"/>
  <c r="GT42"/>
  <c r="GM42"/>
  <c r="GF42"/>
  <c r="FY42"/>
  <c r="FR42"/>
  <c r="FK42"/>
  <c r="FD42"/>
  <c r="EW42"/>
  <c r="EP42"/>
  <c r="EI42"/>
  <c r="EB42"/>
  <c r="DU42"/>
  <c r="DN42"/>
  <c r="DG42"/>
  <c r="CZ42"/>
  <c r="CS42"/>
  <c r="CL42"/>
  <c r="CE42"/>
  <c r="BX42"/>
  <c r="BQ42"/>
  <c r="BJ42"/>
  <c r="BC42"/>
  <c r="AV42"/>
  <c r="AO42"/>
  <c r="AH42"/>
  <c r="AA42"/>
  <c r="T42"/>
  <c r="M42"/>
  <c r="F42"/>
  <c r="OH41"/>
  <c r="OA41"/>
  <c r="NT41"/>
  <c r="NM41"/>
  <c r="NF41"/>
  <c r="MY41"/>
  <c r="MR41"/>
  <c r="MK41"/>
  <c r="MD41"/>
  <c r="LW41"/>
  <c r="LP41"/>
  <c r="LI41"/>
  <c r="LB41"/>
  <c r="KU41"/>
  <c r="KN41"/>
  <c r="KG41"/>
  <c r="JZ41"/>
  <c r="JS41"/>
  <c r="JL41"/>
  <c r="JE41"/>
  <c r="IX41"/>
  <c r="IQ41"/>
  <c r="IJ41"/>
  <c r="IC41"/>
  <c r="HV41"/>
  <c r="HO41"/>
  <c r="HH41"/>
  <c r="HA41"/>
  <c r="GT41"/>
  <c r="GM41"/>
  <c r="GF41"/>
  <c r="FY41"/>
  <c r="FR41"/>
  <c r="FK41"/>
  <c r="FD41"/>
  <c r="EW41"/>
  <c r="EP41"/>
  <c r="EI41"/>
  <c r="EB41"/>
  <c r="DU41"/>
  <c r="DN41"/>
  <c r="DG41"/>
  <c r="CZ41"/>
  <c r="CS41"/>
  <c r="CL41"/>
  <c r="CE41"/>
  <c r="BX41"/>
  <c r="BQ41"/>
  <c r="BJ41"/>
  <c r="BC41"/>
  <c r="AV41"/>
  <c r="AO41"/>
  <c r="AH41"/>
  <c r="AA41"/>
  <c r="T41"/>
  <c r="M41"/>
  <c r="F41"/>
  <c r="OH40"/>
  <c r="OA40"/>
  <c r="NT40"/>
  <c r="NM40"/>
  <c r="NF40"/>
  <c r="MY40"/>
  <c r="MR40"/>
  <c r="MK40"/>
  <c r="MD40"/>
  <c r="LW40"/>
  <c r="LP40"/>
  <c r="LI40"/>
  <c r="LB40"/>
  <c r="KU40"/>
  <c r="KN40"/>
  <c r="KG40"/>
  <c r="JZ40"/>
  <c r="JS40"/>
  <c r="JL40"/>
  <c r="JE40"/>
  <c r="IX40"/>
  <c r="IQ40"/>
  <c r="IJ40"/>
  <c r="IC40"/>
  <c r="HV40"/>
  <c r="HO40"/>
  <c r="HH40"/>
  <c r="HA40"/>
  <c r="GT40"/>
  <c r="GM40"/>
  <c r="GF40"/>
  <c r="FY40"/>
  <c r="FR40"/>
  <c r="FK40"/>
  <c r="FD40"/>
  <c r="EW40"/>
  <c r="EP40"/>
  <c r="EI40"/>
  <c r="EB40"/>
  <c r="DU40"/>
  <c r="DN40"/>
  <c r="DG40"/>
  <c r="CZ40"/>
  <c r="CS40"/>
  <c r="CL40"/>
  <c r="CE40"/>
  <c r="BX40"/>
  <c r="BQ40"/>
  <c r="BJ40"/>
  <c r="BC40"/>
  <c r="AV40"/>
  <c r="AO40"/>
  <c r="AH40"/>
  <c r="AA40"/>
  <c r="T40"/>
  <c r="M40"/>
  <c r="F40"/>
  <c r="OH39"/>
  <c r="OA39"/>
  <c r="NT39"/>
  <c r="NM39"/>
  <c r="NF39"/>
  <c r="MY39"/>
  <c r="MR39"/>
  <c r="MK39"/>
  <c r="MD39"/>
  <c r="LW39"/>
  <c r="LP39"/>
  <c r="LI39"/>
  <c r="LB39"/>
  <c r="KU39"/>
  <c r="KN39"/>
  <c r="KG39"/>
  <c r="JZ39"/>
  <c r="JS39"/>
  <c r="JL39"/>
  <c r="JE39"/>
  <c r="IX39"/>
  <c r="IQ39"/>
  <c r="IJ39"/>
  <c r="IC39"/>
  <c r="HV39"/>
  <c r="HO39"/>
  <c r="HH39"/>
  <c r="HA39"/>
  <c r="GT39"/>
  <c r="GM39"/>
  <c r="GF39"/>
  <c r="FY39"/>
  <c r="FR39"/>
  <c r="FK39"/>
  <c r="FD39"/>
  <c r="EW39"/>
  <c r="EP39"/>
  <c r="EI39"/>
  <c r="EB39"/>
  <c r="DU39"/>
  <c r="DN39"/>
  <c r="DG39"/>
  <c r="CZ39"/>
  <c r="CS39"/>
  <c r="CL39"/>
  <c r="CE39"/>
  <c r="BX39"/>
  <c r="BQ39"/>
  <c r="BJ39"/>
  <c r="BC39"/>
  <c r="AV39"/>
  <c r="AO39"/>
  <c r="AH39"/>
  <c r="AA39"/>
  <c r="T39"/>
  <c r="M39"/>
  <c r="F39"/>
  <c r="OH38"/>
  <c r="OA38"/>
  <c r="NT38"/>
  <c r="NM38"/>
  <c r="NF38"/>
  <c r="MY38"/>
  <c r="MR38"/>
  <c r="MK38"/>
  <c r="MD38"/>
  <c r="LW38"/>
  <c r="LP38"/>
  <c r="LI38"/>
  <c r="LB38"/>
  <c r="KU38"/>
  <c r="KN38"/>
  <c r="KG38"/>
  <c r="JZ38"/>
  <c r="JS38"/>
  <c r="JL38"/>
  <c r="JE38"/>
  <c r="IX38"/>
  <c r="IQ38"/>
  <c r="IJ38"/>
  <c r="IC38"/>
  <c r="HV38"/>
  <c r="HO38"/>
  <c r="HH38"/>
  <c r="HA38"/>
  <c r="GT38"/>
  <c r="GM38"/>
  <c r="GF38"/>
  <c r="FY38"/>
  <c r="FR38"/>
  <c r="FK38"/>
  <c r="FD38"/>
  <c r="EW38"/>
  <c r="EP38"/>
  <c r="EI38"/>
  <c r="EB38"/>
  <c r="DU38"/>
  <c r="DN38"/>
  <c r="DG38"/>
  <c r="CZ38"/>
  <c r="CS38"/>
  <c r="CL38"/>
  <c r="CE38"/>
  <c r="BX38"/>
  <c r="BQ38"/>
  <c r="BJ38"/>
  <c r="BC38"/>
  <c r="AV38"/>
  <c r="AO38"/>
  <c r="AH38"/>
  <c r="AA38"/>
  <c r="T38"/>
  <c r="M38"/>
  <c r="F38"/>
  <c r="OH37"/>
  <c r="OH103" s="1"/>
  <c r="OH104" s="1"/>
  <c r="OA37"/>
  <c r="OA103" s="1"/>
  <c r="OA104" s="1"/>
  <c r="NT37"/>
  <c r="NT103" s="1"/>
  <c r="NT104" s="1"/>
  <c r="NM37"/>
  <c r="NM103" s="1"/>
  <c r="NM104" s="1"/>
  <c r="NF37"/>
  <c r="NF103" s="1"/>
  <c r="NF104" s="1"/>
  <c r="MY37"/>
  <c r="MY103" s="1"/>
  <c r="MY104" s="1"/>
  <c r="MR37"/>
  <c r="MR103" s="1"/>
  <c r="MR104" s="1"/>
  <c r="MK37"/>
  <c r="MK103" s="1"/>
  <c r="MK104" s="1"/>
  <c r="MD37"/>
  <c r="MD103" s="1"/>
  <c r="MD104" s="1"/>
  <c r="LW37"/>
  <c r="LW103" s="1"/>
  <c r="LW104" s="1"/>
  <c r="LP37"/>
  <c r="LP103" s="1"/>
  <c r="LP104" s="1"/>
  <c r="LI37"/>
  <c r="LI103" s="1"/>
  <c r="LI104" s="1"/>
  <c r="LB37"/>
  <c r="LB103" s="1"/>
  <c r="LB104" s="1"/>
  <c r="KU37"/>
  <c r="KU103" s="1"/>
  <c r="KU104" s="1"/>
  <c r="KN37"/>
  <c r="KN103" s="1"/>
  <c r="KN104" s="1"/>
  <c r="KG37"/>
  <c r="KG103" s="1"/>
  <c r="KG104" s="1"/>
  <c r="JZ37"/>
  <c r="JZ103" s="1"/>
  <c r="JZ104" s="1"/>
  <c r="JS37"/>
  <c r="JS103" s="1"/>
  <c r="JS104" s="1"/>
  <c r="JL37"/>
  <c r="JL103" s="1"/>
  <c r="JL104" s="1"/>
  <c r="JE37"/>
  <c r="JE103" s="1"/>
  <c r="JE104" s="1"/>
  <c r="IX37"/>
  <c r="IX103" s="1"/>
  <c r="IX104" s="1"/>
  <c r="IQ37"/>
  <c r="IQ103" s="1"/>
  <c r="IQ104" s="1"/>
  <c r="IJ37"/>
  <c r="IJ103" s="1"/>
  <c r="IJ104" s="1"/>
  <c r="IC37"/>
  <c r="IC103" s="1"/>
  <c r="IC104" s="1"/>
  <c r="HV37"/>
  <c r="HV103" s="1"/>
  <c r="HV104" s="1"/>
  <c r="HO37"/>
  <c r="HO103" s="1"/>
  <c r="HO104" s="1"/>
  <c r="HH37"/>
  <c r="HH103" s="1"/>
  <c r="HH104" s="1"/>
  <c r="HA37"/>
  <c r="HA103" s="1"/>
  <c r="HA104" s="1"/>
  <c r="GT37"/>
  <c r="GT103" s="1"/>
  <c r="GT104" s="1"/>
  <c r="GM37"/>
  <c r="GM103" s="1"/>
  <c r="GM104" s="1"/>
  <c r="GF37"/>
  <c r="GF103" s="1"/>
  <c r="GF104" s="1"/>
  <c r="FY37"/>
  <c r="FY103" s="1"/>
  <c r="FY104" s="1"/>
  <c r="FR37"/>
  <c r="FR103" s="1"/>
  <c r="FR104" s="1"/>
  <c r="FK37"/>
  <c r="FK103" s="1"/>
  <c r="FK104" s="1"/>
  <c r="FD37"/>
  <c r="FD103" s="1"/>
  <c r="FD104" s="1"/>
  <c r="EW37"/>
  <c r="EW103" s="1"/>
  <c r="EW104" s="1"/>
  <c r="EP37"/>
  <c r="EP103" s="1"/>
  <c r="EP104" s="1"/>
  <c r="EI37"/>
  <c r="EI103" s="1"/>
  <c r="EI104" s="1"/>
  <c r="EB37"/>
  <c r="EB103" s="1"/>
  <c r="EB104" s="1"/>
  <c r="DU37"/>
  <c r="DU103" s="1"/>
  <c r="DU104" s="1"/>
  <c r="DN37"/>
  <c r="DN103" s="1"/>
  <c r="DN104" s="1"/>
  <c r="DG37"/>
  <c r="DG103" s="1"/>
  <c r="DG104" s="1"/>
  <c r="CZ37"/>
  <c r="CZ103" s="1"/>
  <c r="CZ104" s="1"/>
  <c r="CS37"/>
  <c r="CS103" s="1"/>
  <c r="CS104" s="1"/>
  <c r="CL37"/>
  <c r="CL103" s="1"/>
  <c r="CL104" s="1"/>
  <c r="CE37"/>
  <c r="CE103" s="1"/>
  <c r="CE104" s="1"/>
  <c r="BX37"/>
  <c r="BX103" s="1"/>
  <c r="BX104" s="1"/>
  <c r="BQ37"/>
  <c r="BQ103" s="1"/>
  <c r="BQ104" s="1"/>
  <c r="BJ37"/>
  <c r="BJ103" s="1"/>
  <c r="BJ104" s="1"/>
  <c r="BC37"/>
  <c r="BC103" s="1"/>
  <c r="BC104" s="1"/>
  <c r="AV37"/>
  <c r="AV103" s="1"/>
  <c r="AV104" s="1"/>
  <c r="AO37"/>
  <c r="AO103" s="1"/>
  <c r="AO104" s="1"/>
  <c r="AH37"/>
  <c r="AH103" s="1"/>
  <c r="AH104" s="1"/>
  <c r="AA37"/>
  <c r="AA103" s="1"/>
  <c r="AA104" s="1"/>
  <c r="T37"/>
  <c r="T103" s="1"/>
  <c r="T104" s="1"/>
  <c r="M37"/>
  <c r="M103" s="1"/>
  <c r="M104" s="1"/>
  <c r="F37"/>
  <c r="OH36"/>
  <c r="OA36"/>
  <c r="NT36"/>
  <c r="NM36"/>
  <c r="NF36"/>
  <c r="MY36"/>
  <c r="MR36"/>
  <c r="MK36"/>
  <c r="MD36"/>
  <c r="LW36"/>
  <c r="LP36"/>
  <c r="LI36"/>
  <c r="LB36"/>
  <c r="KU36"/>
  <c r="KN36"/>
  <c r="KG36"/>
  <c r="JZ36"/>
  <c r="JS36"/>
  <c r="JL36"/>
  <c r="JE36"/>
  <c r="IX36"/>
  <c r="IQ36"/>
  <c r="IJ36"/>
  <c r="IC36"/>
  <c r="HV36"/>
  <c r="HO36"/>
  <c r="HH36"/>
  <c r="HA36"/>
  <c r="GT36"/>
  <c r="GM36"/>
  <c r="GF36"/>
  <c r="FY36"/>
  <c r="FR36"/>
  <c r="FK36"/>
  <c r="FD36"/>
  <c r="EW36"/>
  <c r="EP36"/>
  <c r="EI36"/>
  <c r="EB36"/>
  <c r="DU36"/>
  <c r="DN36"/>
  <c r="DG36"/>
  <c r="CZ36"/>
  <c r="CS36"/>
  <c r="CL36"/>
  <c r="CE36"/>
  <c r="BX36"/>
  <c r="BQ36"/>
  <c r="BJ36"/>
  <c r="BC36"/>
  <c r="AV36"/>
  <c r="AO36"/>
  <c r="AH36"/>
  <c r="AA36"/>
  <c r="T36"/>
  <c r="M36"/>
  <c r="F36"/>
  <c r="OH35"/>
  <c r="OA35"/>
  <c r="NT35"/>
  <c r="NM35"/>
  <c r="NF35"/>
  <c r="MY35"/>
  <c r="MR35"/>
  <c r="MK35"/>
  <c r="MD35"/>
  <c r="LW35"/>
  <c r="LP35"/>
  <c r="LI35"/>
  <c r="LB35"/>
  <c r="KU35"/>
  <c r="KN35"/>
  <c r="KG35"/>
  <c r="JZ35"/>
  <c r="JS35"/>
  <c r="JL35"/>
  <c r="JE35"/>
  <c r="IX35"/>
  <c r="IQ35"/>
  <c r="IJ35"/>
  <c r="IC35"/>
  <c r="HV35"/>
  <c r="HO35"/>
  <c r="HH35"/>
  <c r="HA35"/>
  <c r="GT35"/>
  <c r="GM35"/>
  <c r="GF35"/>
  <c r="FY35"/>
  <c r="FR35"/>
  <c r="FK35"/>
  <c r="FD35"/>
  <c r="EW35"/>
  <c r="EP35"/>
  <c r="EI35"/>
  <c r="EB35"/>
  <c r="DU35"/>
  <c r="DN35"/>
  <c r="DG35"/>
  <c r="CZ35"/>
  <c r="CS35"/>
  <c r="CL35"/>
  <c r="CE35"/>
  <c r="BX35"/>
  <c r="BQ35"/>
  <c r="BJ35"/>
  <c r="BC35"/>
  <c r="AV35"/>
  <c r="AO35"/>
  <c r="AH35"/>
  <c r="AA35"/>
  <c r="T35"/>
  <c r="M35"/>
  <c r="F35"/>
  <c r="OH34"/>
  <c r="OA34"/>
  <c r="NT34"/>
  <c r="NM34"/>
  <c r="NF34"/>
  <c r="MY34"/>
  <c r="MR34"/>
  <c r="MK34"/>
  <c r="MD34"/>
  <c r="LW34"/>
  <c r="LP34"/>
  <c r="LI34"/>
  <c r="LB34"/>
  <c r="KU34"/>
  <c r="KN34"/>
  <c r="KG34"/>
  <c r="JZ34"/>
  <c r="JS34"/>
  <c r="JL34"/>
  <c r="JE34"/>
  <c r="IX34"/>
  <c r="IQ34"/>
  <c r="IJ34"/>
  <c r="IC34"/>
  <c r="HV34"/>
  <c r="HO34"/>
  <c r="HH34"/>
  <c r="HA34"/>
  <c r="GT34"/>
  <c r="GM34"/>
  <c r="GF34"/>
  <c r="FY34"/>
  <c r="FR34"/>
  <c r="FK34"/>
  <c r="FD34"/>
  <c r="EW34"/>
  <c r="EP34"/>
  <c r="EI34"/>
  <c r="EB34"/>
  <c r="DU34"/>
  <c r="DN34"/>
  <c r="DG34"/>
  <c r="CZ34"/>
  <c r="CS34"/>
  <c r="CL34"/>
  <c r="CE34"/>
  <c r="BX34"/>
  <c r="BQ34"/>
  <c r="BJ34"/>
  <c r="BC34"/>
  <c r="AV34"/>
  <c r="AO34"/>
  <c r="AH34"/>
  <c r="AA34"/>
  <c r="T34"/>
  <c r="M34"/>
  <c r="F34"/>
  <c r="OH33"/>
  <c r="OA33"/>
  <c r="NT33"/>
  <c r="NM33"/>
  <c r="NF33"/>
  <c r="MY33"/>
  <c r="MR33"/>
  <c r="MK33"/>
  <c r="MD33"/>
  <c r="LW33"/>
  <c r="LP33"/>
  <c r="LI33"/>
  <c r="LB33"/>
  <c r="KU33"/>
  <c r="KN33"/>
  <c r="KG33"/>
  <c r="JZ33"/>
  <c r="JS33"/>
  <c r="JL33"/>
  <c r="JE33"/>
  <c r="IX33"/>
  <c r="IQ33"/>
  <c r="IJ33"/>
  <c r="IC33"/>
  <c r="HV33"/>
  <c r="HO33"/>
  <c r="HH33"/>
  <c r="HA33"/>
  <c r="GT33"/>
  <c r="GM33"/>
  <c r="GF33"/>
  <c r="FY33"/>
  <c r="FR33"/>
  <c r="FK33"/>
  <c r="FD33"/>
  <c r="EW33"/>
  <c r="EP33"/>
  <c r="EI33"/>
  <c r="EB33"/>
  <c r="DU33"/>
  <c r="DN33"/>
  <c r="DG33"/>
  <c r="CZ33"/>
  <c r="CS33"/>
  <c r="CL33"/>
  <c r="CE33"/>
  <c r="BX33"/>
  <c r="BQ33"/>
  <c r="BJ33"/>
  <c r="BC33"/>
  <c r="AV33"/>
  <c r="AO33"/>
  <c r="AH33"/>
  <c r="AA33"/>
  <c r="T33"/>
  <c r="M33"/>
  <c r="F33"/>
  <c r="OH32"/>
  <c r="OA32"/>
  <c r="NT32"/>
  <c r="NM32"/>
  <c r="NF32"/>
  <c r="MY32"/>
  <c r="MR32"/>
  <c r="MK32"/>
  <c r="MD32"/>
  <c r="LW32"/>
  <c r="LP32"/>
  <c r="LI32"/>
  <c r="LB32"/>
  <c r="KU32"/>
  <c r="KN32"/>
  <c r="KG32"/>
  <c r="JZ32"/>
  <c r="JS32"/>
  <c r="JL32"/>
  <c r="JE32"/>
  <c r="IX32"/>
  <c r="IQ32"/>
  <c r="IJ32"/>
  <c r="IC32"/>
  <c r="HV32"/>
  <c r="HO32"/>
  <c r="HH32"/>
  <c r="HA32"/>
  <c r="GT32"/>
  <c r="GM32"/>
  <c r="GF32"/>
  <c r="FY32"/>
  <c r="FR32"/>
  <c r="FK32"/>
  <c r="FD32"/>
  <c r="EW32"/>
  <c r="EP32"/>
  <c r="EI32"/>
  <c r="EB32"/>
  <c r="DU32"/>
  <c r="DN32"/>
  <c r="DG32"/>
  <c r="CZ32"/>
  <c r="CS32"/>
  <c r="CL32"/>
  <c r="CE32"/>
  <c r="BX32"/>
  <c r="BQ32"/>
  <c r="BJ32"/>
  <c r="BC32"/>
  <c r="AV32"/>
  <c r="AO32"/>
  <c r="AH32"/>
  <c r="AA32"/>
  <c r="T32"/>
  <c r="M32"/>
  <c r="F32"/>
  <c r="OH31"/>
  <c r="OA31"/>
  <c r="NT31"/>
  <c r="NM31"/>
  <c r="NF31"/>
  <c r="MY31"/>
  <c r="MR31"/>
  <c r="MK31"/>
  <c r="MD31"/>
  <c r="LW31"/>
  <c r="LP31"/>
  <c r="LI31"/>
  <c r="LB31"/>
  <c r="KU31"/>
  <c r="KN31"/>
  <c r="KG31"/>
  <c r="JZ31"/>
  <c r="JS31"/>
  <c r="JL31"/>
  <c r="JE31"/>
  <c r="IX31"/>
  <c r="IQ31"/>
  <c r="IJ31"/>
  <c r="IC31"/>
  <c r="HV31"/>
  <c r="HO31"/>
  <c r="HH31"/>
  <c r="HA31"/>
  <c r="GT31"/>
  <c r="GM31"/>
  <c r="GF31"/>
  <c r="FY31"/>
  <c r="FR31"/>
  <c r="FK31"/>
  <c r="FD31"/>
  <c r="EW31"/>
  <c r="EP31"/>
  <c r="EI31"/>
  <c r="EB31"/>
  <c r="DU31"/>
  <c r="DN31"/>
  <c r="DG31"/>
  <c r="CZ31"/>
  <c r="CS31"/>
  <c r="CL31"/>
  <c r="CE31"/>
  <c r="BX31"/>
  <c r="BQ31"/>
  <c r="BJ31"/>
  <c r="BC31"/>
  <c r="AV31"/>
  <c r="AO31"/>
  <c r="AH31"/>
  <c r="AA31"/>
  <c r="T31"/>
  <c r="M31"/>
  <c r="F31"/>
  <c r="OH30"/>
  <c r="OA30"/>
  <c r="NT30"/>
  <c r="NM30"/>
  <c r="NF30"/>
  <c r="MY30"/>
  <c r="MR30"/>
  <c r="MK30"/>
  <c r="MD30"/>
  <c r="LW30"/>
  <c r="LP30"/>
  <c r="LI30"/>
  <c r="LB30"/>
  <c r="KU30"/>
  <c r="KN30"/>
  <c r="KG30"/>
  <c r="JZ30"/>
  <c r="JS30"/>
  <c r="JL30"/>
  <c r="JE30"/>
  <c r="IX30"/>
  <c r="IQ30"/>
  <c r="IJ30"/>
  <c r="IC30"/>
  <c r="HV30"/>
  <c r="HO30"/>
  <c r="HH30"/>
  <c r="HA30"/>
  <c r="GT30"/>
  <c r="GM30"/>
  <c r="GF30"/>
  <c r="FY30"/>
  <c r="FR30"/>
  <c r="FK30"/>
  <c r="FD30"/>
  <c r="EW30"/>
  <c r="EP30"/>
  <c r="EI30"/>
  <c r="EB30"/>
  <c r="DU30"/>
  <c r="DN30"/>
  <c r="DG30"/>
  <c r="CZ30"/>
  <c r="CS30"/>
  <c r="CL30"/>
  <c r="CE30"/>
  <c r="BX30"/>
  <c r="BQ30"/>
  <c r="BJ30"/>
  <c r="BC30"/>
  <c r="AV30"/>
  <c r="AO30"/>
  <c r="AH30"/>
  <c r="AA30"/>
  <c r="T30"/>
  <c r="M30"/>
  <c r="F30"/>
  <c r="OH29"/>
  <c r="OA29"/>
  <c r="NT29"/>
  <c r="NM29"/>
  <c r="NF29"/>
  <c r="MY29"/>
  <c r="MR29"/>
  <c r="MK29"/>
  <c r="MD29"/>
  <c r="LW29"/>
  <c r="LP29"/>
  <c r="LI29"/>
  <c r="LB29"/>
  <c r="KU29"/>
  <c r="KN29"/>
  <c r="KG29"/>
  <c r="JZ29"/>
  <c r="JS29"/>
  <c r="JL29"/>
  <c r="JE29"/>
  <c r="IX29"/>
  <c r="IQ29"/>
  <c r="IJ29"/>
  <c r="IC29"/>
  <c r="HV29"/>
  <c r="HO29"/>
  <c r="HH29"/>
  <c r="HA29"/>
  <c r="GT29"/>
  <c r="GM29"/>
  <c r="GF29"/>
  <c r="FY29"/>
  <c r="FR29"/>
  <c r="FK29"/>
  <c r="FD29"/>
  <c r="EW29"/>
  <c r="EP29"/>
  <c r="EI29"/>
  <c r="EB29"/>
  <c r="DU29"/>
  <c r="DN29"/>
  <c r="DG29"/>
  <c r="CZ29"/>
  <c r="CS29"/>
  <c r="CL29"/>
  <c r="CE29"/>
  <c r="BX29"/>
  <c r="BQ29"/>
  <c r="BJ29"/>
  <c r="BC29"/>
  <c r="AV29"/>
  <c r="AO29"/>
  <c r="AH29"/>
  <c r="AA29"/>
  <c r="T29"/>
  <c r="M29"/>
  <c r="F29"/>
  <c r="OH28"/>
  <c r="OA28"/>
  <c r="NT28"/>
  <c r="NM28"/>
  <c r="NF28"/>
  <c r="MY28"/>
  <c r="MR28"/>
  <c r="MK28"/>
  <c r="MD28"/>
  <c r="LW28"/>
  <c r="LP28"/>
  <c r="LI28"/>
  <c r="LB28"/>
  <c r="KU28"/>
  <c r="KN28"/>
  <c r="KG28"/>
  <c r="JZ28"/>
  <c r="JS28"/>
  <c r="JL28"/>
  <c r="JE28"/>
  <c r="IX28"/>
  <c r="IQ28"/>
  <c r="IJ28"/>
  <c r="IC28"/>
  <c r="HV28"/>
  <c r="HO28"/>
  <c r="HH28"/>
  <c r="HA28"/>
  <c r="GT28"/>
  <c r="GM28"/>
  <c r="GF28"/>
  <c r="FY28"/>
  <c r="FR28"/>
  <c r="FK28"/>
  <c r="FD28"/>
  <c r="EW28"/>
  <c r="EP28"/>
  <c r="EI28"/>
  <c r="EB28"/>
  <c r="DU28"/>
  <c r="DN28"/>
  <c r="DG28"/>
  <c r="CZ28"/>
  <c r="CS28"/>
  <c r="CL28"/>
  <c r="CE28"/>
  <c r="BX28"/>
  <c r="BQ28"/>
  <c r="BJ28"/>
  <c r="BC28"/>
  <c r="AV28"/>
  <c r="AO28"/>
  <c r="AH28"/>
  <c r="AA28"/>
  <c r="T28"/>
  <c r="M28"/>
  <c r="F28"/>
  <c r="OH27"/>
  <c r="OA27"/>
  <c r="NT27"/>
  <c r="NM27"/>
  <c r="NF27"/>
  <c r="MY27"/>
  <c r="MR27"/>
  <c r="MK27"/>
  <c r="MD27"/>
  <c r="LW27"/>
  <c r="LP27"/>
  <c r="LI27"/>
  <c r="LB27"/>
  <c r="KU27"/>
  <c r="KN27"/>
  <c r="KG27"/>
  <c r="JZ27"/>
  <c r="JS27"/>
  <c r="JL27"/>
  <c r="JE27"/>
  <c r="IX27"/>
  <c r="IQ27"/>
  <c r="IJ27"/>
  <c r="IC27"/>
  <c r="HV27"/>
  <c r="HO27"/>
  <c r="HH27"/>
  <c r="HA27"/>
  <c r="GT27"/>
  <c r="GM27"/>
  <c r="GF27"/>
  <c r="FY27"/>
  <c r="FR27"/>
  <c r="FK27"/>
  <c r="FD27"/>
  <c r="EW27"/>
  <c r="EP27"/>
  <c r="EI27"/>
  <c r="EB27"/>
  <c r="DU27"/>
  <c r="DN27"/>
  <c r="DG27"/>
  <c r="CZ27"/>
  <c r="CS27"/>
  <c r="CL27"/>
  <c r="CE27"/>
  <c r="BX27"/>
  <c r="BQ27"/>
  <c r="BJ27"/>
  <c r="BC27"/>
  <c r="AV27"/>
  <c r="AO27"/>
  <c r="AH27"/>
  <c r="AA27"/>
  <c r="T27"/>
  <c r="M27"/>
  <c r="F27"/>
  <c r="OH26"/>
  <c r="OA26"/>
  <c r="NT26"/>
  <c r="NM26"/>
  <c r="NF26"/>
  <c r="MY26"/>
  <c r="MR26"/>
  <c r="MK26"/>
  <c r="MD26"/>
  <c r="LW26"/>
  <c r="LP26"/>
  <c r="LI26"/>
  <c r="LB26"/>
  <c r="KU26"/>
  <c r="KN26"/>
  <c r="KG26"/>
  <c r="JZ26"/>
  <c r="JS26"/>
  <c r="JL26"/>
  <c r="JE26"/>
  <c r="IX26"/>
  <c r="IQ26"/>
  <c r="IJ26"/>
  <c r="IC26"/>
  <c r="HV26"/>
  <c r="HO26"/>
  <c r="HH26"/>
  <c r="HA26"/>
  <c r="GT26"/>
  <c r="GM26"/>
  <c r="GF26"/>
  <c r="FY26"/>
  <c r="FR26"/>
  <c r="FK26"/>
  <c r="FD26"/>
  <c r="EW26"/>
  <c r="EP26"/>
  <c r="EI26"/>
  <c r="EB26"/>
  <c r="DU26"/>
  <c r="DN26"/>
  <c r="DG26"/>
  <c r="CZ26"/>
  <c r="CS26"/>
  <c r="CL26"/>
  <c r="CE26"/>
  <c r="BX26"/>
  <c r="BQ26"/>
  <c r="BJ26"/>
  <c r="BC26"/>
  <c r="AV26"/>
  <c r="AO26"/>
  <c r="AH26"/>
  <c r="AA26"/>
  <c r="T26"/>
  <c r="M26"/>
  <c r="F26"/>
  <c r="OH25"/>
  <c r="OA25"/>
  <c r="NT25"/>
  <c r="NM25"/>
  <c r="NF25"/>
  <c r="MY25"/>
  <c r="MR25"/>
  <c r="MK25"/>
  <c r="MD25"/>
  <c r="LW25"/>
  <c r="LP25"/>
  <c r="LI25"/>
  <c r="LB25"/>
  <c r="KU25"/>
  <c r="KN25"/>
  <c r="KG25"/>
  <c r="JZ25"/>
  <c r="JS25"/>
  <c r="JL25"/>
  <c r="JE25"/>
  <c r="IX25"/>
  <c r="IQ25"/>
  <c r="IJ25"/>
  <c r="IC25"/>
  <c r="HV25"/>
  <c r="HO25"/>
  <c r="HH25"/>
  <c r="HA25"/>
  <c r="GT25"/>
  <c r="GM25"/>
  <c r="GF25"/>
  <c r="FY25"/>
  <c r="FR25"/>
  <c r="FK25"/>
  <c r="FD25"/>
  <c r="EW25"/>
  <c r="EP25"/>
  <c r="EI25"/>
  <c r="EB25"/>
  <c r="DU25"/>
  <c r="DN25"/>
  <c r="DG25"/>
  <c r="CZ25"/>
  <c r="CS25"/>
  <c r="CL25"/>
  <c r="CE25"/>
  <c r="BX25"/>
  <c r="BQ25"/>
  <c r="BJ25"/>
  <c r="BC25"/>
  <c r="AV25"/>
  <c r="AO25"/>
  <c r="AH25"/>
  <c r="AA25"/>
  <c r="T25"/>
  <c r="M25"/>
  <c r="F25"/>
  <c r="OH24"/>
  <c r="OA24"/>
  <c r="NT24"/>
  <c r="NM24"/>
  <c r="NF24"/>
  <c r="MY24"/>
  <c r="MR24"/>
  <c r="MK24"/>
  <c r="MD24"/>
  <c r="LW24"/>
  <c r="LP24"/>
  <c r="LI24"/>
  <c r="LB24"/>
  <c r="KU24"/>
  <c r="KN24"/>
  <c r="KG24"/>
  <c r="JZ24"/>
  <c r="JS24"/>
  <c r="JL24"/>
  <c r="JE24"/>
  <c r="IX24"/>
  <c r="IQ24"/>
  <c r="IJ24"/>
  <c r="IC24"/>
  <c r="HV24"/>
  <c r="HO24"/>
  <c r="HH24"/>
  <c r="HA24"/>
  <c r="GT24"/>
  <c r="GM24"/>
  <c r="GF24"/>
  <c r="FY24"/>
  <c r="FR24"/>
  <c r="FK24"/>
  <c r="FD24"/>
  <c r="EW24"/>
  <c r="EP24"/>
  <c r="EI24"/>
  <c r="EB24"/>
  <c r="DU24"/>
  <c r="DN24"/>
  <c r="DG24"/>
  <c r="CZ24"/>
  <c r="CS24"/>
  <c r="CL24"/>
  <c r="CE24"/>
  <c r="BX24"/>
  <c r="BQ24"/>
  <c r="BJ24"/>
  <c r="BC24"/>
  <c r="AV24"/>
  <c r="AO24"/>
  <c r="AH24"/>
  <c r="AA24"/>
  <c r="T24"/>
  <c r="M24"/>
  <c r="F24"/>
  <c r="OH23"/>
  <c r="OA23"/>
  <c r="NT23"/>
  <c r="NM23"/>
  <c r="NF23"/>
  <c r="MY23"/>
  <c r="MR23"/>
  <c r="MK23"/>
  <c r="MD23"/>
  <c r="LW23"/>
  <c r="LP23"/>
  <c r="LI23"/>
  <c r="LB23"/>
  <c r="KU23"/>
  <c r="KN23"/>
  <c r="KG23"/>
  <c r="JZ23"/>
  <c r="JS23"/>
  <c r="JL23"/>
  <c r="JE23"/>
  <c r="IX23"/>
  <c r="IQ23"/>
  <c r="IJ23"/>
  <c r="IC23"/>
  <c r="HV23"/>
  <c r="HO23"/>
  <c r="HH23"/>
  <c r="HA23"/>
  <c r="GT23"/>
  <c r="GM23"/>
  <c r="GF23"/>
  <c r="FY23"/>
  <c r="FR23"/>
  <c r="FK23"/>
  <c r="FD23"/>
  <c r="EW23"/>
  <c r="EP23"/>
  <c r="EI23"/>
  <c r="EB23"/>
  <c r="DU23"/>
  <c r="DN23"/>
  <c r="DG23"/>
  <c r="CZ23"/>
  <c r="CS23"/>
  <c r="CL23"/>
  <c r="CE23"/>
  <c r="BX23"/>
  <c r="BQ23"/>
  <c r="BJ23"/>
  <c r="BC23"/>
  <c r="AV23"/>
  <c r="AO23"/>
  <c r="AH23"/>
  <c r="AA23"/>
  <c r="T23"/>
  <c r="M23"/>
  <c r="F23"/>
  <c r="OH22"/>
  <c r="OA22"/>
  <c r="NT22"/>
  <c r="NM22"/>
  <c r="NF22"/>
  <c r="MY22"/>
  <c r="MR22"/>
  <c r="MK22"/>
  <c r="MD22"/>
  <c r="LW22"/>
  <c r="LP22"/>
  <c r="LI22"/>
  <c r="LB22"/>
  <c r="KU22"/>
  <c r="KN22"/>
  <c r="KG22"/>
  <c r="JZ22"/>
  <c r="JS22"/>
  <c r="JL22"/>
  <c r="JE22"/>
  <c r="IX22"/>
  <c r="IQ22"/>
  <c r="IJ22"/>
  <c r="IC22"/>
  <c r="HV22"/>
  <c r="HO22"/>
  <c r="HH22"/>
  <c r="HA22"/>
  <c r="GT22"/>
  <c r="GM22"/>
  <c r="GF22"/>
  <c r="FY22"/>
  <c r="FR22"/>
  <c r="FK22"/>
  <c r="FD22"/>
  <c r="EW22"/>
  <c r="EP22"/>
  <c r="EI22"/>
  <c r="EB22"/>
  <c r="DU22"/>
  <c r="DN22"/>
  <c r="DG22"/>
  <c r="CZ22"/>
  <c r="CS22"/>
  <c r="CL22"/>
  <c r="CE22"/>
  <c r="BX22"/>
  <c r="BQ22"/>
  <c r="BJ22"/>
  <c r="BC22"/>
  <c r="AV22"/>
  <c r="AO22"/>
  <c r="AH22"/>
  <c r="AA22"/>
  <c r="T22"/>
  <c r="M22"/>
  <c r="F22"/>
  <c r="OH21"/>
  <c r="OA21"/>
  <c r="NT21"/>
  <c r="NM21"/>
  <c r="NF21"/>
  <c r="MY21"/>
  <c r="MR21"/>
  <c r="MK21"/>
  <c r="MD21"/>
  <c r="LW21"/>
  <c r="LP21"/>
  <c r="LI21"/>
  <c r="LB21"/>
  <c r="KU21"/>
  <c r="KN21"/>
  <c r="KG21"/>
  <c r="JZ21"/>
  <c r="JS21"/>
  <c r="JL21"/>
  <c r="JE21"/>
  <c r="IX21"/>
  <c r="IQ21"/>
  <c r="IJ21"/>
  <c r="IC21"/>
  <c r="HV21"/>
  <c r="HO21"/>
  <c r="HH21"/>
  <c r="HA21"/>
  <c r="GT21"/>
  <c r="GM21"/>
  <c r="GF21"/>
  <c r="FY21"/>
  <c r="FR21"/>
  <c r="FK21"/>
  <c r="FD21"/>
  <c r="EW21"/>
  <c r="EP21"/>
  <c r="EI21"/>
  <c r="EB21"/>
  <c r="DU21"/>
  <c r="DN21"/>
  <c r="DG21"/>
  <c r="CZ21"/>
  <c r="CS21"/>
  <c r="CL21"/>
  <c r="CE21"/>
  <c r="BX21"/>
  <c r="BQ21"/>
  <c r="BJ21"/>
  <c r="BC21"/>
  <c r="AV21"/>
  <c r="AO21"/>
  <c r="AH21"/>
  <c r="AA21"/>
  <c r="T21"/>
  <c r="M21"/>
  <c r="F21"/>
  <c r="OH20"/>
  <c r="OA20"/>
  <c r="NT20"/>
  <c r="NM20"/>
  <c r="NF20"/>
  <c r="MY20"/>
  <c r="MR20"/>
  <c r="MK20"/>
  <c r="MD20"/>
  <c r="LW20"/>
  <c r="LP20"/>
  <c r="LI20"/>
  <c r="LB20"/>
  <c r="KU20"/>
  <c r="KN20"/>
  <c r="KG20"/>
  <c r="JZ20"/>
  <c r="JS20"/>
  <c r="JL20"/>
  <c r="JE20"/>
  <c r="IX20"/>
  <c r="IQ20"/>
  <c r="IJ20"/>
  <c r="IC20"/>
  <c r="HV20"/>
  <c r="HO20"/>
  <c r="HH20"/>
  <c r="HA20"/>
  <c r="GT20"/>
  <c r="GM20"/>
  <c r="GF20"/>
  <c r="FY20"/>
  <c r="FR20"/>
  <c r="FK20"/>
  <c r="FD20"/>
  <c r="EW20"/>
  <c r="EP20"/>
  <c r="EI20"/>
  <c r="EB20"/>
  <c r="DU20"/>
  <c r="DN20"/>
  <c r="DG20"/>
  <c r="CZ20"/>
  <c r="CS20"/>
  <c r="CL20"/>
  <c r="CE20"/>
  <c r="BX20"/>
  <c r="BQ20"/>
  <c r="BJ20"/>
  <c r="BC20"/>
  <c r="AV20"/>
  <c r="AO20"/>
  <c r="AH20"/>
  <c r="AA20"/>
  <c r="T20"/>
  <c r="M20"/>
  <c r="F20"/>
  <c r="OH19"/>
  <c r="OA19"/>
  <c r="NT19"/>
  <c r="NM19"/>
  <c r="NF19"/>
  <c r="MY19"/>
  <c r="MR19"/>
  <c r="MK19"/>
  <c r="MD19"/>
  <c r="LW19"/>
  <c r="LP19"/>
  <c r="LI19"/>
  <c r="LB19"/>
  <c r="KU19"/>
  <c r="KN19"/>
  <c r="KG19"/>
  <c r="JZ19"/>
  <c r="JS19"/>
  <c r="JL19"/>
  <c r="JE19"/>
  <c r="IX19"/>
  <c r="IQ19"/>
  <c r="IJ19"/>
  <c r="IC19"/>
  <c r="HV19"/>
  <c r="HO19"/>
  <c r="HH19"/>
  <c r="HA19"/>
  <c r="GT19"/>
  <c r="GM19"/>
  <c r="GF19"/>
  <c r="FY19"/>
  <c r="FR19"/>
  <c r="FK19"/>
  <c r="FD19"/>
  <c r="EW19"/>
  <c r="EP19"/>
  <c r="EI19"/>
  <c r="EB19"/>
  <c r="DU19"/>
  <c r="DN19"/>
  <c r="DG19"/>
  <c r="CZ19"/>
  <c r="CS19"/>
  <c r="CL19"/>
  <c r="CE19"/>
  <c r="BX19"/>
  <c r="BQ19"/>
  <c r="BJ19"/>
  <c r="BC19"/>
  <c r="AV19"/>
  <c r="AO19"/>
  <c r="AH19"/>
  <c r="AA19"/>
  <c r="T19"/>
  <c r="M19"/>
  <c r="F19"/>
  <c r="OH18"/>
  <c r="OA18"/>
  <c r="NT18"/>
  <c r="NM18"/>
  <c r="NF18"/>
  <c r="MY18"/>
  <c r="MR18"/>
  <c r="MK18"/>
  <c r="MD18"/>
  <c r="LW18"/>
  <c r="LP18"/>
  <c r="LI18"/>
  <c r="LB18"/>
  <c r="KU18"/>
  <c r="KN18"/>
  <c r="KG18"/>
  <c r="JZ18"/>
  <c r="JS18"/>
  <c r="JL18"/>
  <c r="JE18"/>
  <c r="IX18"/>
  <c r="IQ18"/>
  <c r="IJ18"/>
  <c r="IC18"/>
  <c r="HV18"/>
  <c r="HO18"/>
  <c r="HH18"/>
  <c r="HA18"/>
  <c r="GT18"/>
  <c r="GM18"/>
  <c r="GF18"/>
  <c r="FY18"/>
  <c r="FR18"/>
  <c r="FK18"/>
  <c r="FD18"/>
  <c r="EW18"/>
  <c r="EP18"/>
  <c r="EI18"/>
  <c r="EB18"/>
  <c r="DU18"/>
  <c r="DN18"/>
  <c r="DG18"/>
  <c r="CZ18"/>
  <c r="CS18"/>
  <c r="CL18"/>
  <c r="CE18"/>
  <c r="BX18"/>
  <c r="BQ18"/>
  <c r="BJ18"/>
  <c r="BC18"/>
  <c r="AV18"/>
  <c r="AO18"/>
  <c r="AH18"/>
  <c r="AA18"/>
  <c r="T18"/>
  <c r="M18"/>
  <c r="F18"/>
  <c r="OH17"/>
  <c r="OA17"/>
  <c r="NT17"/>
  <c r="NM17"/>
  <c r="NF17"/>
  <c r="MY17"/>
  <c r="MR17"/>
  <c r="MK17"/>
  <c r="MD17"/>
  <c r="LW17"/>
  <c r="LP17"/>
  <c r="LI17"/>
  <c r="LB17"/>
  <c r="KU17"/>
  <c r="KN17"/>
  <c r="KG17"/>
  <c r="JZ17"/>
  <c r="JS17"/>
  <c r="JL17"/>
  <c r="JE17"/>
  <c r="IX17"/>
  <c r="IQ17"/>
  <c r="IJ17"/>
  <c r="IC17"/>
  <c r="HV17"/>
  <c r="HO17"/>
  <c r="HH17"/>
  <c r="HA17"/>
  <c r="GT17"/>
  <c r="GM17"/>
  <c r="GF17"/>
  <c r="FY17"/>
  <c r="FR17"/>
  <c r="FK17"/>
  <c r="FD17"/>
  <c r="EW17"/>
  <c r="EP17"/>
  <c r="EI17"/>
  <c r="EB17"/>
  <c r="DU17"/>
  <c r="DN17"/>
  <c r="DG17"/>
  <c r="CZ17"/>
  <c r="CS17"/>
  <c r="CL17"/>
  <c r="CE17"/>
  <c r="BX17"/>
  <c r="BQ17"/>
  <c r="BJ17"/>
  <c r="BC17"/>
  <c r="AV17"/>
  <c r="AO17"/>
  <c r="AH17"/>
  <c r="AA17"/>
  <c r="T17"/>
  <c r="M17"/>
  <c r="F17"/>
  <c r="OH16"/>
  <c r="OA16"/>
  <c r="NT16"/>
  <c r="NM16"/>
  <c r="NF16"/>
  <c r="MY16"/>
  <c r="MR16"/>
  <c r="MK16"/>
  <c r="MD16"/>
  <c r="LW16"/>
  <c r="LP16"/>
  <c r="LI16"/>
  <c r="LB16"/>
  <c r="KU16"/>
  <c r="KN16"/>
  <c r="KG16"/>
  <c r="JZ16"/>
  <c r="JS16"/>
  <c r="JL16"/>
  <c r="JE16"/>
  <c r="IX16"/>
  <c r="IQ16"/>
  <c r="IJ16"/>
  <c r="IC16"/>
  <c r="HV16"/>
  <c r="HO16"/>
  <c r="HH16"/>
  <c r="HA16"/>
  <c r="GT16"/>
  <c r="GM16"/>
  <c r="GF16"/>
  <c r="FY16"/>
  <c r="FR16"/>
  <c r="FK16"/>
  <c r="FD16"/>
  <c r="EW16"/>
  <c r="EP16"/>
  <c r="EI16"/>
  <c r="EB16"/>
  <c r="DU16"/>
  <c r="DN16"/>
  <c r="DG16"/>
  <c r="CZ16"/>
  <c r="CS16"/>
  <c r="CL16"/>
  <c r="CE16"/>
  <c r="BX16"/>
  <c r="BQ16"/>
  <c r="BJ16"/>
  <c r="BC16"/>
  <c r="AV16"/>
  <c r="AO16"/>
  <c r="AH16"/>
  <c r="AA16"/>
  <c r="T16"/>
  <c r="M16"/>
  <c r="F16"/>
  <c r="OH15"/>
  <c r="OA15"/>
  <c r="NT15"/>
  <c r="NM15"/>
  <c r="NF15"/>
  <c r="MY15"/>
  <c r="MR15"/>
  <c r="MK15"/>
  <c r="MD15"/>
  <c r="LW15"/>
  <c r="LP15"/>
  <c r="LI15"/>
  <c r="LB15"/>
  <c r="KU15"/>
  <c r="KN15"/>
  <c r="KG15"/>
  <c r="JZ15"/>
  <c r="JS15"/>
  <c r="JL15"/>
  <c r="JE15"/>
  <c r="IX15"/>
  <c r="IQ15"/>
  <c r="IJ15"/>
  <c r="IC15"/>
  <c r="HV15"/>
  <c r="HO15"/>
  <c r="HH15"/>
  <c r="HA15"/>
  <c r="GT15"/>
  <c r="GM15"/>
  <c r="GF15"/>
  <c r="FY15"/>
  <c r="FR15"/>
  <c r="FK15"/>
  <c r="FD15"/>
  <c r="EW15"/>
  <c r="EP15"/>
  <c r="EI15"/>
  <c r="EB15"/>
  <c r="DU15"/>
  <c r="DN15"/>
  <c r="DG15"/>
  <c r="CZ15"/>
  <c r="CS15"/>
  <c r="CL15"/>
  <c r="CE15"/>
  <c r="BX15"/>
  <c r="BQ15"/>
  <c r="BJ15"/>
  <c r="BC15"/>
  <c r="AV15"/>
  <c r="AO15"/>
  <c r="AH15"/>
  <c r="AA15"/>
  <c r="T15"/>
  <c r="M15"/>
  <c r="F15"/>
  <c r="OH14"/>
  <c r="OA14"/>
  <c r="NT14"/>
  <c r="NM14"/>
  <c r="NF14"/>
  <c r="MY14"/>
  <c r="MR14"/>
  <c r="MK14"/>
  <c r="MD14"/>
  <c r="LW14"/>
  <c r="LP14"/>
  <c r="LI14"/>
  <c r="LB14"/>
  <c r="KU14"/>
  <c r="KN14"/>
  <c r="KG14"/>
  <c r="JZ14"/>
  <c r="JS14"/>
  <c r="JL14"/>
  <c r="JE14"/>
  <c r="IX14"/>
  <c r="IQ14"/>
  <c r="IJ14"/>
  <c r="IC14"/>
  <c r="HV14"/>
  <c r="HO14"/>
  <c r="HH14"/>
  <c r="HA14"/>
  <c r="GT14"/>
  <c r="GM14"/>
  <c r="GF14"/>
  <c r="FY14"/>
  <c r="FR14"/>
  <c r="FK14"/>
  <c r="FD14"/>
  <c r="EW14"/>
  <c r="EP14"/>
  <c r="EI14"/>
  <c r="EB14"/>
  <c r="DU14"/>
  <c r="DN14"/>
  <c r="DG14"/>
  <c r="CZ14"/>
  <c r="CS14"/>
  <c r="CL14"/>
  <c r="CE14"/>
  <c r="BX14"/>
  <c r="BQ14"/>
  <c r="BJ14"/>
  <c r="BC14"/>
  <c r="AV14"/>
  <c r="AO14"/>
  <c r="AH14"/>
  <c r="AA14"/>
  <c r="T14"/>
  <c r="M14"/>
  <c r="F14"/>
  <c r="OH13"/>
  <c r="OA13"/>
  <c r="NT13"/>
  <c r="NM13"/>
  <c r="NF13"/>
  <c r="MY13"/>
  <c r="MR13"/>
  <c r="MK13"/>
  <c r="MD13"/>
  <c r="LW13"/>
  <c r="LP13"/>
  <c r="LI13"/>
  <c r="LB13"/>
  <c r="KU13"/>
  <c r="KN13"/>
  <c r="KG13"/>
  <c r="JZ13"/>
  <c r="JS13"/>
  <c r="JL13"/>
  <c r="JE13"/>
  <c r="IX13"/>
  <c r="IQ13"/>
  <c r="IJ13"/>
  <c r="IC13"/>
  <c r="HV13"/>
  <c r="HO13"/>
  <c r="HH13"/>
  <c r="HA13"/>
  <c r="GT13"/>
  <c r="GM13"/>
  <c r="GF13"/>
  <c r="FY13"/>
  <c r="FR13"/>
  <c r="FK13"/>
  <c r="FD13"/>
  <c r="EW13"/>
  <c r="EP13"/>
  <c r="EI13"/>
  <c r="EB13"/>
  <c r="DU13"/>
  <c r="DN13"/>
  <c r="DG13"/>
  <c r="CZ13"/>
  <c r="CS13"/>
  <c r="CL13"/>
  <c r="CE13"/>
  <c r="BX13"/>
  <c r="BQ13"/>
  <c r="BJ13"/>
  <c r="BC13"/>
  <c r="AV13"/>
  <c r="AO13"/>
  <c r="AH13"/>
  <c r="AA13"/>
  <c r="T13"/>
  <c r="M13"/>
  <c r="F13"/>
  <c r="OH12"/>
  <c r="OA12"/>
  <c r="NT12"/>
  <c r="NM12"/>
  <c r="NF12"/>
  <c r="MY12"/>
  <c r="MR12"/>
  <c r="MK12"/>
  <c r="MD12"/>
  <c r="LW12"/>
  <c r="LP12"/>
  <c r="LI12"/>
  <c r="LB12"/>
  <c r="KU12"/>
  <c r="KN12"/>
  <c r="KG12"/>
  <c r="JZ12"/>
  <c r="JS12"/>
  <c r="JL12"/>
  <c r="JE12"/>
  <c r="IX12"/>
  <c r="IQ12"/>
  <c r="IJ12"/>
  <c r="IC12"/>
  <c r="HV12"/>
  <c r="HO12"/>
  <c r="HH12"/>
  <c r="HA12"/>
  <c r="GT12"/>
  <c r="GM12"/>
  <c r="GF12"/>
  <c r="FY12"/>
  <c r="FR12"/>
  <c r="FK12"/>
  <c r="FD12"/>
  <c r="EW12"/>
  <c r="EP12"/>
  <c r="EI12"/>
  <c r="EB12"/>
  <c r="DU12"/>
  <c r="DN12"/>
  <c r="DG12"/>
  <c r="CZ12"/>
  <c r="CS12"/>
  <c r="CL12"/>
  <c r="CE12"/>
  <c r="BX12"/>
  <c r="BQ12"/>
  <c r="BJ12"/>
  <c r="BC12"/>
  <c r="AV12"/>
  <c r="AO12"/>
  <c r="AH12"/>
  <c r="AA12"/>
  <c r="T12"/>
  <c r="M12"/>
  <c r="F12"/>
  <c r="OH11"/>
  <c r="OA11"/>
  <c r="NT11"/>
  <c r="NM11"/>
  <c r="NF11"/>
  <c r="MY11"/>
  <c r="MR11"/>
  <c r="MK11"/>
  <c r="MD11"/>
  <c r="LW11"/>
  <c r="LP11"/>
  <c r="LI11"/>
  <c r="LB11"/>
  <c r="KU11"/>
  <c r="KN11"/>
  <c r="KG11"/>
  <c r="JZ11"/>
  <c r="JS11"/>
  <c r="JL11"/>
  <c r="JE11"/>
  <c r="IX11"/>
  <c r="IQ11"/>
  <c r="IJ11"/>
  <c r="IC11"/>
  <c r="HV11"/>
  <c r="HO11"/>
  <c r="HH11"/>
  <c r="HA11"/>
  <c r="GT11"/>
  <c r="GM11"/>
  <c r="GF11"/>
  <c r="FY11"/>
  <c r="FR11"/>
  <c r="FK11"/>
  <c r="FD11"/>
  <c r="EW11"/>
  <c r="EP11"/>
  <c r="EI11"/>
  <c r="EB11"/>
  <c r="DU11"/>
  <c r="DN11"/>
  <c r="DG11"/>
  <c r="CZ11"/>
  <c r="CS11"/>
  <c r="CL11"/>
  <c r="CE11"/>
  <c r="BX11"/>
  <c r="BQ11"/>
  <c r="BJ11"/>
  <c r="BC11"/>
  <c r="AV11"/>
  <c r="AO11"/>
  <c r="AH11"/>
  <c r="AA11"/>
  <c r="T11"/>
  <c r="M11"/>
  <c r="F11"/>
  <c r="OH10"/>
  <c r="OA10"/>
  <c r="NT10"/>
  <c r="NM10"/>
  <c r="NF10"/>
  <c r="MY10"/>
  <c r="MR10"/>
  <c r="MK10"/>
  <c r="MD10"/>
  <c r="LW10"/>
  <c r="LP10"/>
  <c r="LI10"/>
  <c r="LB10"/>
  <c r="KU10"/>
  <c r="KN10"/>
  <c r="KG10"/>
  <c r="JZ10"/>
  <c r="JS10"/>
  <c r="JL10"/>
  <c r="JE10"/>
  <c r="IX10"/>
  <c r="IQ10"/>
  <c r="IJ10"/>
  <c r="IC10"/>
  <c r="HV10"/>
  <c r="HO10"/>
  <c r="HH10"/>
  <c r="HA10"/>
  <c r="GT10"/>
  <c r="GM10"/>
  <c r="GF10"/>
  <c r="FY10"/>
  <c r="FR10"/>
  <c r="FK10"/>
  <c r="FD10"/>
  <c r="EW10"/>
  <c r="EP10"/>
  <c r="EI10"/>
  <c r="EB10"/>
  <c r="DU10"/>
  <c r="DN10"/>
  <c r="DG10"/>
  <c r="CZ10"/>
  <c r="CS10"/>
  <c r="CL10"/>
  <c r="CE10"/>
  <c r="BX10"/>
  <c r="BQ10"/>
  <c r="BJ10"/>
  <c r="BC10"/>
  <c r="AV10"/>
  <c r="AO10"/>
  <c r="AH10"/>
  <c r="AA10"/>
  <c r="T10"/>
  <c r="M10"/>
  <c r="F10"/>
  <c r="OH9"/>
  <c r="OA9"/>
  <c r="NT9"/>
  <c r="NM9"/>
  <c r="NF9"/>
  <c r="MY9"/>
  <c r="MR9"/>
  <c r="MK9"/>
  <c r="MD9"/>
  <c r="LW9"/>
  <c r="LP9"/>
  <c r="LI9"/>
  <c r="LB9"/>
  <c r="KU9"/>
  <c r="KN9"/>
  <c r="KG9"/>
  <c r="JZ9"/>
  <c r="JS9"/>
  <c r="JL9"/>
  <c r="JE9"/>
  <c r="IX9"/>
  <c r="IQ9"/>
  <c r="IJ9"/>
  <c r="IC9"/>
  <c r="HV9"/>
  <c r="HO9"/>
  <c r="HH9"/>
  <c r="HA9"/>
  <c r="GT9"/>
  <c r="GM9"/>
  <c r="GF9"/>
  <c r="FY9"/>
  <c r="FR9"/>
  <c r="FK9"/>
  <c r="FD9"/>
  <c r="EW9"/>
  <c r="EP9"/>
  <c r="EI9"/>
  <c r="EB9"/>
  <c r="DU9"/>
  <c r="DN9"/>
  <c r="DG9"/>
  <c r="CZ9"/>
  <c r="CS9"/>
  <c r="CL9"/>
  <c r="CE9"/>
  <c r="BX9"/>
  <c r="BQ9"/>
  <c r="BJ9"/>
  <c r="BC9"/>
  <c r="AV9"/>
  <c r="AO9"/>
  <c r="AH9"/>
  <c r="AA9"/>
  <c r="T9"/>
  <c r="M9"/>
  <c r="F9"/>
  <c r="OH8"/>
  <c r="OA8"/>
  <c r="NT8"/>
  <c r="NM8"/>
  <c r="NF8"/>
  <c r="MY8"/>
  <c r="MR8"/>
  <c r="MK8"/>
  <c r="MD8"/>
  <c r="LW8"/>
  <c r="LP8"/>
  <c r="LI8"/>
  <c r="LB8"/>
  <c r="KU8"/>
  <c r="KN8"/>
  <c r="KG8"/>
  <c r="JZ8"/>
  <c r="JS8"/>
  <c r="JL8"/>
  <c r="JE8"/>
  <c r="IX8"/>
  <c r="IQ8"/>
  <c r="IJ8"/>
  <c r="IC8"/>
  <c r="HV8"/>
  <c r="HO8"/>
  <c r="HH8"/>
  <c r="HA8"/>
  <c r="GT8"/>
  <c r="GM8"/>
  <c r="GF8"/>
  <c r="FY8"/>
  <c r="FR8"/>
  <c r="FK8"/>
  <c r="FD8"/>
  <c r="EW8"/>
  <c r="EP8"/>
  <c r="EI8"/>
  <c r="EB8"/>
  <c r="DU8"/>
  <c r="DN8"/>
  <c r="DG8"/>
  <c r="CZ8"/>
  <c r="CS8"/>
  <c r="CL8"/>
  <c r="CE8"/>
  <c r="BX8"/>
  <c r="BQ8"/>
  <c r="BJ8"/>
  <c r="BC8"/>
  <c r="AV8"/>
  <c r="AO8"/>
  <c r="AH8"/>
  <c r="AA8"/>
  <c r="T8"/>
  <c r="M8"/>
  <c r="F8"/>
  <c r="OH7"/>
  <c r="OA7"/>
  <c r="NT7"/>
  <c r="NM7"/>
  <c r="NF7"/>
  <c r="MY7"/>
  <c r="MR7"/>
  <c r="MK7"/>
  <c r="MD7"/>
  <c r="LW7"/>
  <c r="LP7"/>
  <c r="LI7"/>
  <c r="LB7"/>
  <c r="KU7"/>
  <c r="KN7"/>
  <c r="KG7"/>
  <c r="JZ7"/>
  <c r="JS7"/>
  <c r="JL7"/>
  <c r="JE7"/>
  <c r="IX7"/>
  <c r="IQ7"/>
  <c r="IJ7"/>
  <c r="IC7"/>
  <c r="HV7"/>
  <c r="HO7"/>
  <c r="HH7"/>
  <c r="HA7"/>
  <c r="GT7"/>
  <c r="GM7"/>
  <c r="GF7"/>
  <c r="FY7"/>
  <c r="FR7"/>
  <c r="FK7"/>
  <c r="FD7"/>
  <c r="EW7"/>
  <c r="EP7"/>
  <c r="EI7"/>
  <c r="EB7"/>
  <c r="DU7"/>
  <c r="DN7"/>
  <c r="DG7"/>
  <c r="CZ7"/>
  <c r="CS7"/>
  <c r="CL7"/>
  <c r="CE7"/>
  <c r="BX7"/>
  <c r="BQ7"/>
  <c r="BJ7"/>
  <c r="BC7"/>
  <c r="AV7"/>
  <c r="AO7"/>
  <c r="AH7"/>
  <c r="AA7"/>
  <c r="T7"/>
  <c r="M7"/>
  <c r="F7"/>
  <c r="BC71" i="5"/>
  <c r="AV71"/>
  <c r="AO71"/>
  <c r="AH71"/>
  <c r="AA71"/>
  <c r="T71"/>
  <c r="M71"/>
  <c r="F71"/>
  <c r="BG69"/>
  <c r="BG70" s="1"/>
  <c r="BB69"/>
  <c r="BB70" s="1"/>
  <c r="BA69"/>
  <c r="BA70" s="1"/>
  <c r="AZ69"/>
  <c r="AZ70" s="1"/>
  <c r="AU69"/>
  <c r="AU70" s="1"/>
  <c r="AT69"/>
  <c r="AT70" s="1"/>
  <c r="AS69"/>
  <c r="AS70" s="1"/>
  <c r="AN69"/>
  <c r="AN70" s="1"/>
  <c r="AM69"/>
  <c r="AM70" s="1"/>
  <c r="AL69"/>
  <c r="AL70" s="1"/>
  <c r="AG69"/>
  <c r="AG70" s="1"/>
  <c r="AF69"/>
  <c r="AF70" s="1"/>
  <c r="AE69"/>
  <c r="AE70" s="1"/>
  <c r="Z69"/>
  <c r="Z70" s="1"/>
  <c r="Y69"/>
  <c r="Y70" s="1"/>
  <c r="X69"/>
  <c r="X70" s="1"/>
  <c r="S69"/>
  <c r="S70" s="1"/>
  <c r="R69"/>
  <c r="R70" s="1"/>
  <c r="Q69"/>
  <c r="Q70" s="1"/>
  <c r="L69"/>
  <c r="K69"/>
  <c r="J69"/>
  <c r="J70" s="1"/>
  <c r="E69"/>
  <c r="E70" s="1"/>
  <c r="D69"/>
  <c r="D70" s="1"/>
  <c r="C69"/>
  <c r="C70" s="1"/>
  <c r="BC68"/>
  <c r="AV68"/>
  <c r="AO68"/>
  <c r="AH68"/>
  <c r="AA68"/>
  <c r="T68"/>
  <c r="M68"/>
  <c r="F68"/>
  <c r="BC67"/>
  <c r="AV67"/>
  <c r="AO67"/>
  <c r="AH67"/>
  <c r="AA67"/>
  <c r="T67"/>
  <c r="M67"/>
  <c r="F67"/>
  <c r="BC66"/>
  <c r="AV66"/>
  <c r="AO66"/>
  <c r="AH66"/>
  <c r="AA66"/>
  <c r="T66"/>
  <c r="M66"/>
  <c r="F66"/>
  <c r="BC65"/>
  <c r="AV65"/>
  <c r="AO65"/>
  <c r="AH65"/>
  <c r="AA65"/>
  <c r="T65"/>
  <c r="M65"/>
  <c r="F65"/>
  <c r="BC64"/>
  <c r="AV64"/>
  <c r="AO64"/>
  <c r="AH64"/>
  <c r="AA64"/>
  <c r="T64"/>
  <c r="M64"/>
  <c r="F64"/>
  <c r="BC63"/>
  <c r="AV63"/>
  <c r="AO63"/>
  <c r="AH63"/>
  <c r="AA63"/>
  <c r="T63"/>
  <c r="M63"/>
  <c r="F63"/>
  <c r="BC62"/>
  <c r="AV62"/>
  <c r="AO62"/>
  <c r="AH62"/>
  <c r="AA62"/>
  <c r="T62"/>
  <c r="M62"/>
  <c r="F62"/>
  <c r="BC61"/>
  <c r="AV61"/>
  <c r="AO61"/>
  <c r="AH61"/>
  <c r="AA61"/>
  <c r="T61"/>
  <c r="M61"/>
  <c r="F61"/>
  <c r="BC60"/>
  <c r="AV60"/>
  <c r="AO60"/>
  <c r="AH60"/>
  <c r="AA60"/>
  <c r="T60"/>
  <c r="M60"/>
  <c r="F60"/>
  <c r="BC59"/>
  <c r="AV59"/>
  <c r="AO59"/>
  <c r="AH59"/>
  <c r="AA59"/>
  <c r="T59"/>
  <c r="M59"/>
  <c r="F59"/>
  <c r="BC58"/>
  <c r="AV58"/>
  <c r="AO58"/>
  <c r="AH58"/>
  <c r="AA58"/>
  <c r="T58"/>
  <c r="M58"/>
  <c r="F58"/>
  <c r="BC57"/>
  <c r="AV57"/>
  <c r="AO57"/>
  <c r="AH57"/>
  <c r="AA57"/>
  <c r="T57"/>
  <c r="M57"/>
  <c r="F57"/>
  <c r="BC56"/>
  <c r="AV56"/>
  <c r="AO56"/>
  <c r="AH56"/>
  <c r="AA56"/>
  <c r="T56"/>
  <c r="M56"/>
  <c r="F56"/>
  <c r="BC55"/>
  <c r="AV55"/>
  <c r="AO55"/>
  <c r="AH55"/>
  <c r="AA55"/>
  <c r="T55"/>
  <c r="M55"/>
  <c r="F55"/>
  <c r="BC54"/>
  <c r="AV54"/>
  <c r="AO54"/>
  <c r="AH54"/>
  <c r="AA54"/>
  <c r="T54"/>
  <c r="M54"/>
  <c r="F54"/>
  <c r="BC53"/>
  <c r="AV53"/>
  <c r="AO53"/>
  <c r="AH53"/>
  <c r="AA53"/>
  <c r="T53"/>
  <c r="M53"/>
  <c r="F53"/>
  <c r="BC52"/>
  <c r="AV52"/>
  <c r="AO52"/>
  <c r="AH52"/>
  <c r="AA52"/>
  <c r="T52"/>
  <c r="M52"/>
  <c r="F52"/>
  <c r="BC51"/>
  <c r="AV51"/>
  <c r="AO51"/>
  <c r="AH51"/>
  <c r="AA51"/>
  <c r="T51"/>
  <c r="M51"/>
  <c r="F51"/>
  <c r="BC50"/>
  <c r="AV50"/>
  <c r="AO50"/>
  <c r="AH50"/>
  <c r="AA50"/>
  <c r="T50"/>
  <c r="M50"/>
  <c r="F50"/>
  <c r="BC49"/>
  <c r="AV49"/>
  <c r="AO49"/>
  <c r="AH49"/>
  <c r="AA49"/>
  <c r="T49"/>
  <c r="M49"/>
  <c r="F49"/>
  <c r="BC48"/>
  <c r="AV48"/>
  <c r="AO48"/>
  <c r="AH48"/>
  <c r="AA48"/>
  <c r="T48"/>
  <c r="M48"/>
  <c r="F48"/>
  <c r="BC47"/>
  <c r="AV47"/>
  <c r="AO47"/>
  <c r="AH47"/>
  <c r="AA47"/>
  <c r="T47"/>
  <c r="M47"/>
  <c r="F47"/>
  <c r="BC46"/>
  <c r="AV46"/>
  <c r="AO46"/>
  <c r="AH46"/>
  <c r="AA46"/>
  <c r="T46"/>
  <c r="M46"/>
  <c r="F46"/>
  <c r="BC45"/>
  <c r="AV45"/>
  <c r="AO45"/>
  <c r="AH45"/>
  <c r="AA45"/>
  <c r="T45"/>
  <c r="M45"/>
  <c r="F45"/>
  <c r="BC44"/>
  <c r="AV44"/>
  <c r="AO44"/>
  <c r="AH44"/>
  <c r="AA44"/>
  <c r="T44"/>
  <c r="M44"/>
  <c r="F44"/>
  <c r="BC43"/>
  <c r="AV43"/>
  <c r="AO43"/>
  <c r="AH43"/>
  <c r="AA43"/>
  <c r="T43"/>
  <c r="M43"/>
  <c r="F43"/>
  <c r="BC42"/>
  <c r="AV42"/>
  <c r="AO42"/>
  <c r="AH42"/>
  <c r="AA42"/>
  <c r="T42"/>
  <c r="M42"/>
  <c r="F42"/>
  <c r="BC41"/>
  <c r="AV41"/>
  <c r="AO41"/>
  <c r="AH41"/>
  <c r="AA41"/>
  <c r="T41"/>
  <c r="M41"/>
  <c r="F41"/>
  <c r="BC40"/>
  <c r="AV40"/>
  <c r="AO40"/>
  <c r="AH40"/>
  <c r="AA40"/>
  <c r="T40"/>
  <c r="M40"/>
  <c r="F40"/>
  <c r="BC39"/>
  <c r="AV39"/>
  <c r="AO39"/>
  <c r="AH39"/>
  <c r="AA39"/>
  <c r="T39"/>
  <c r="M39"/>
  <c r="F39"/>
  <c r="BC38"/>
  <c r="AV38"/>
  <c r="AO38"/>
  <c r="AH38"/>
  <c r="AA38"/>
  <c r="T38"/>
  <c r="M38"/>
  <c r="F38"/>
  <c r="BC37"/>
  <c r="BC103" s="1"/>
  <c r="BC104" s="1"/>
  <c r="AV37"/>
  <c r="AV103" s="1"/>
  <c r="AV104" s="1"/>
  <c r="AO37"/>
  <c r="AO103" s="1"/>
  <c r="AO104" s="1"/>
  <c r="AH37"/>
  <c r="AH103" s="1"/>
  <c r="AH104" s="1"/>
  <c r="AA37"/>
  <c r="AA103" s="1"/>
  <c r="AA104" s="1"/>
  <c r="T37"/>
  <c r="T103" s="1"/>
  <c r="T104" s="1"/>
  <c r="M37"/>
  <c r="M103" s="1"/>
  <c r="M104" s="1"/>
  <c r="F37"/>
  <c r="BC36"/>
  <c r="AV36"/>
  <c r="AO36"/>
  <c r="AH36"/>
  <c r="AA36"/>
  <c r="T36"/>
  <c r="M36"/>
  <c r="F36"/>
  <c r="BC35"/>
  <c r="AV35"/>
  <c r="AO35"/>
  <c r="AH35"/>
  <c r="AA35"/>
  <c r="T35"/>
  <c r="M35"/>
  <c r="F35"/>
  <c r="BC34"/>
  <c r="AV34"/>
  <c r="AO34"/>
  <c r="AH34"/>
  <c r="AA34"/>
  <c r="T34"/>
  <c r="M34"/>
  <c r="F34"/>
  <c r="BC33"/>
  <c r="AV33"/>
  <c r="AO33"/>
  <c r="AH33"/>
  <c r="AA33"/>
  <c r="T33"/>
  <c r="M33"/>
  <c r="F33"/>
  <c r="BC32"/>
  <c r="AV32"/>
  <c r="AO32"/>
  <c r="AH32"/>
  <c r="AA32"/>
  <c r="T32"/>
  <c r="M32"/>
  <c r="F32"/>
  <c r="BC31"/>
  <c r="AV31"/>
  <c r="AO31"/>
  <c r="AH31"/>
  <c r="AA31"/>
  <c r="T31"/>
  <c r="M31"/>
  <c r="F31"/>
  <c r="BC30"/>
  <c r="AV30"/>
  <c r="AO30"/>
  <c r="AH30"/>
  <c r="AA30"/>
  <c r="T30"/>
  <c r="M30"/>
  <c r="F30"/>
  <c r="BC29"/>
  <c r="AV29"/>
  <c r="AO29"/>
  <c r="AH29"/>
  <c r="AA29"/>
  <c r="T29"/>
  <c r="M29"/>
  <c r="F29"/>
  <c r="BC28"/>
  <c r="AV28"/>
  <c r="AO28"/>
  <c r="AH28"/>
  <c r="AA28"/>
  <c r="T28"/>
  <c r="M28"/>
  <c r="F28"/>
  <c r="BC27"/>
  <c r="AV27"/>
  <c r="AO27"/>
  <c r="AH27"/>
  <c r="AA27"/>
  <c r="T27"/>
  <c r="M27"/>
  <c r="F27"/>
  <c r="BC26"/>
  <c r="AV26"/>
  <c r="AO26"/>
  <c r="AH26"/>
  <c r="AA26"/>
  <c r="T26"/>
  <c r="M26"/>
  <c r="F26"/>
  <c r="BC25"/>
  <c r="AV25"/>
  <c r="AO25"/>
  <c r="AH25"/>
  <c r="AA25"/>
  <c r="T25"/>
  <c r="M25"/>
  <c r="F25"/>
  <c r="BC24"/>
  <c r="AV24"/>
  <c r="AO24"/>
  <c r="AH24"/>
  <c r="AA24"/>
  <c r="T24"/>
  <c r="M24"/>
  <c r="F24"/>
  <c r="BC23"/>
  <c r="AV23"/>
  <c r="AO23"/>
  <c r="AH23"/>
  <c r="AA23"/>
  <c r="T23"/>
  <c r="M23"/>
  <c r="F23"/>
  <c r="BC22"/>
  <c r="AV22"/>
  <c r="AO22"/>
  <c r="AH22"/>
  <c r="AA22"/>
  <c r="T22"/>
  <c r="M22"/>
  <c r="F22"/>
  <c r="BC21"/>
  <c r="AV21"/>
  <c r="AO21"/>
  <c r="AH21"/>
  <c r="AA21"/>
  <c r="T21"/>
  <c r="M21"/>
  <c r="F21"/>
  <c r="BC20"/>
  <c r="AV20"/>
  <c r="AO20"/>
  <c r="AH20"/>
  <c r="AA20"/>
  <c r="T20"/>
  <c r="M20"/>
  <c r="F20"/>
  <c r="BC19"/>
  <c r="AV19"/>
  <c r="AO19"/>
  <c r="AH19"/>
  <c r="AA19"/>
  <c r="T19"/>
  <c r="M19"/>
  <c r="F19"/>
  <c r="BC18"/>
  <c r="AV18"/>
  <c r="AO18"/>
  <c r="AH18"/>
  <c r="AA18"/>
  <c r="T18"/>
  <c r="M18"/>
  <c r="F18"/>
  <c r="BC17"/>
  <c r="AV17"/>
  <c r="AO17"/>
  <c r="AH17"/>
  <c r="AA17"/>
  <c r="T17"/>
  <c r="M17"/>
  <c r="F17"/>
  <c r="BC16"/>
  <c r="AV16"/>
  <c r="AO16"/>
  <c r="AH16"/>
  <c r="AA16"/>
  <c r="T16"/>
  <c r="M16"/>
  <c r="F16"/>
  <c r="BC15"/>
  <c r="AV15"/>
  <c r="AO15"/>
  <c r="AH15"/>
  <c r="AA15"/>
  <c r="T15"/>
  <c r="M15"/>
  <c r="F15"/>
  <c r="BC14"/>
  <c r="AV14"/>
  <c r="AO14"/>
  <c r="AH14"/>
  <c r="AA14"/>
  <c r="T14"/>
  <c r="M14"/>
  <c r="F14"/>
  <c r="BC13"/>
  <c r="AV13"/>
  <c r="AO13"/>
  <c r="AH13"/>
  <c r="AA13"/>
  <c r="T13"/>
  <c r="M13"/>
  <c r="F13"/>
  <c r="BC12"/>
  <c r="AV12"/>
  <c r="AO12"/>
  <c r="AH12"/>
  <c r="AA12"/>
  <c r="T12"/>
  <c r="M12"/>
  <c r="F12"/>
  <c r="BC11"/>
  <c r="AV11"/>
  <c r="AO11"/>
  <c r="AH11"/>
  <c r="AA11"/>
  <c r="T11"/>
  <c r="M11"/>
  <c r="F11"/>
  <c r="BC10"/>
  <c r="AV10"/>
  <c r="AO10"/>
  <c r="AH10"/>
  <c r="AA10"/>
  <c r="T10"/>
  <c r="M10"/>
  <c r="F10"/>
  <c r="BC9"/>
  <c r="AV9"/>
  <c r="AO9"/>
  <c r="AH9"/>
  <c r="AA9"/>
  <c r="T9"/>
  <c r="M9"/>
  <c r="F9"/>
  <c r="BC8"/>
  <c r="AV8"/>
  <c r="AO8"/>
  <c r="AH8"/>
  <c r="AA8"/>
  <c r="T8"/>
  <c r="M8"/>
  <c r="F8"/>
  <c r="BC7"/>
  <c r="BC69" s="1"/>
  <c r="AV7"/>
  <c r="AV69" s="1"/>
  <c r="AO7"/>
  <c r="AO69" s="1"/>
  <c r="AH7"/>
  <c r="AH69" s="1"/>
  <c r="AA7"/>
  <c r="T7"/>
  <c r="T69" s="1"/>
  <c r="M7"/>
  <c r="F7"/>
  <c r="F69" s="1"/>
  <c r="MY71" i="4"/>
  <c r="MR71"/>
  <c r="MK71"/>
  <c r="MD71"/>
  <c r="LW71"/>
  <c r="LP71"/>
  <c r="LI71"/>
  <c r="LB71"/>
  <c r="KU71"/>
  <c r="KN71"/>
  <c r="KG71"/>
  <c r="JZ71"/>
  <c r="JS71"/>
  <c r="JL71"/>
  <c r="JE71"/>
  <c r="IX71"/>
  <c r="IQ71"/>
  <c r="IJ71"/>
  <c r="IC71"/>
  <c r="HV71"/>
  <c r="HO71"/>
  <c r="HH71"/>
  <c r="HA71"/>
  <c r="GT71"/>
  <c r="GM71"/>
  <c r="GF71"/>
  <c r="FY71"/>
  <c r="FR71"/>
  <c r="FK71"/>
  <c r="FD71"/>
  <c r="EW71"/>
  <c r="EP71"/>
  <c r="EI71"/>
  <c r="EB71"/>
  <c r="DU71"/>
  <c r="DN71"/>
  <c r="DG71"/>
  <c r="CZ71"/>
  <c r="CS71"/>
  <c r="CL71"/>
  <c r="CE71"/>
  <c r="BX71"/>
  <c r="BQ71"/>
  <c r="BJ71"/>
  <c r="BC71"/>
  <c r="AV71"/>
  <c r="AO71"/>
  <c r="AH71"/>
  <c r="AA71"/>
  <c r="T71"/>
  <c r="M71"/>
  <c r="F71"/>
  <c r="NC69"/>
  <c r="NC70" s="1"/>
  <c r="MX69"/>
  <c r="MX70" s="1"/>
  <c r="MW69"/>
  <c r="MW70" s="1"/>
  <c r="MV69"/>
  <c r="MV70" s="1"/>
  <c r="MQ69"/>
  <c r="MQ70" s="1"/>
  <c r="MP69"/>
  <c r="MP70" s="1"/>
  <c r="MO69"/>
  <c r="MO70" s="1"/>
  <c r="MJ69"/>
  <c r="MJ70" s="1"/>
  <c r="MI69"/>
  <c r="MI70" s="1"/>
  <c r="MH69"/>
  <c r="MH70" s="1"/>
  <c r="MC69"/>
  <c r="MC70" s="1"/>
  <c r="MB69"/>
  <c r="MB70" s="1"/>
  <c r="MA69"/>
  <c r="MA70" s="1"/>
  <c r="LV69"/>
  <c r="LU69"/>
  <c r="LU70" s="1"/>
  <c r="LT69"/>
  <c r="LT70" s="1"/>
  <c r="LO69"/>
  <c r="LO70" s="1"/>
  <c r="LN69"/>
  <c r="LN70" s="1"/>
  <c r="LM69"/>
  <c r="LM70" s="1"/>
  <c r="LH69"/>
  <c r="LH70" s="1"/>
  <c r="LG69"/>
  <c r="LG70" s="1"/>
  <c r="LF69"/>
  <c r="LF70" s="1"/>
  <c r="LA69"/>
  <c r="LA70" s="1"/>
  <c r="KZ69"/>
  <c r="KZ70" s="1"/>
  <c r="KY69"/>
  <c r="KY70" s="1"/>
  <c r="KT69"/>
  <c r="KT70" s="1"/>
  <c r="KS69"/>
  <c r="KS70" s="1"/>
  <c r="KR69"/>
  <c r="KR70" s="1"/>
  <c r="KM69"/>
  <c r="KM70" s="1"/>
  <c r="KL69"/>
  <c r="KL70" s="1"/>
  <c r="KK69"/>
  <c r="KK70" s="1"/>
  <c r="KF69"/>
  <c r="KF70" s="1"/>
  <c r="KE69"/>
  <c r="KE70" s="1"/>
  <c r="KD69"/>
  <c r="KD70" s="1"/>
  <c r="JY69"/>
  <c r="JY70" s="1"/>
  <c r="JX69"/>
  <c r="JX70" s="1"/>
  <c r="JW69"/>
  <c r="JW70" s="1"/>
  <c r="JR69"/>
  <c r="JR70" s="1"/>
  <c r="JQ69"/>
  <c r="JQ70" s="1"/>
  <c r="JP69"/>
  <c r="JP70" s="1"/>
  <c r="JK69"/>
  <c r="JK70" s="1"/>
  <c r="JJ69"/>
  <c r="JJ70" s="1"/>
  <c r="JI69"/>
  <c r="JI70" s="1"/>
  <c r="JD69"/>
  <c r="JD70" s="1"/>
  <c r="JC69"/>
  <c r="JC70" s="1"/>
  <c r="JB69"/>
  <c r="JB70" s="1"/>
  <c r="IW69"/>
  <c r="IW70" s="1"/>
  <c r="IV69"/>
  <c r="IV70" s="1"/>
  <c r="IU69"/>
  <c r="IU70" s="1"/>
  <c r="IP69"/>
  <c r="IP70" s="1"/>
  <c r="IO69"/>
  <c r="IO70" s="1"/>
  <c r="IN69"/>
  <c r="IN70" s="1"/>
  <c r="II69"/>
  <c r="II70" s="1"/>
  <c r="IH69"/>
  <c r="IH70" s="1"/>
  <c r="IG69"/>
  <c r="IG70" s="1"/>
  <c r="IB69"/>
  <c r="IB70" s="1"/>
  <c r="IA69"/>
  <c r="IA70" s="1"/>
  <c r="HZ69"/>
  <c r="HZ70" s="1"/>
  <c r="HU69"/>
  <c r="HU70" s="1"/>
  <c r="HT69"/>
  <c r="HT70" s="1"/>
  <c r="HS69"/>
  <c r="HS70" s="1"/>
  <c r="HN69"/>
  <c r="HN70" s="1"/>
  <c r="HM69"/>
  <c r="HM70" s="1"/>
  <c r="HL69"/>
  <c r="HL70" s="1"/>
  <c r="HG69"/>
  <c r="HG70" s="1"/>
  <c r="HF69"/>
  <c r="HF70" s="1"/>
  <c r="HE69"/>
  <c r="HE70" s="1"/>
  <c r="GZ69"/>
  <c r="GZ70" s="1"/>
  <c r="GY69"/>
  <c r="GY70" s="1"/>
  <c r="GX69"/>
  <c r="GX70" s="1"/>
  <c r="GS69"/>
  <c r="GS70" s="1"/>
  <c r="GR69"/>
  <c r="GR70" s="1"/>
  <c r="GQ69"/>
  <c r="GQ70" s="1"/>
  <c r="GL69"/>
  <c r="GL70" s="1"/>
  <c r="GK69"/>
  <c r="GK70" s="1"/>
  <c r="GJ69"/>
  <c r="GJ70" s="1"/>
  <c r="GE69"/>
  <c r="GE70" s="1"/>
  <c r="GD69"/>
  <c r="GD70" s="1"/>
  <c r="GC69"/>
  <c r="GC70" s="1"/>
  <c r="FX69"/>
  <c r="FX70" s="1"/>
  <c r="FW69"/>
  <c r="FW70" s="1"/>
  <c r="FV69"/>
  <c r="FV70" s="1"/>
  <c r="FQ69"/>
  <c r="FQ70" s="1"/>
  <c r="FP69"/>
  <c r="FP70" s="1"/>
  <c r="FO69"/>
  <c r="FO70" s="1"/>
  <c r="FJ69"/>
  <c r="FJ70" s="1"/>
  <c r="FI69"/>
  <c r="FI70" s="1"/>
  <c r="FH69"/>
  <c r="FH70" s="1"/>
  <c r="FC69"/>
  <c r="FC70" s="1"/>
  <c r="FB69"/>
  <c r="FB70" s="1"/>
  <c r="FA69"/>
  <c r="FA70" s="1"/>
  <c r="EV69"/>
  <c r="EV70" s="1"/>
  <c r="EU69"/>
  <c r="EU70" s="1"/>
  <c r="ET69"/>
  <c r="ET70" s="1"/>
  <c r="EO69"/>
  <c r="EO70" s="1"/>
  <c r="EN69"/>
  <c r="EN70" s="1"/>
  <c r="EM69"/>
  <c r="EM70" s="1"/>
  <c r="EH69"/>
  <c r="EH70" s="1"/>
  <c r="EG69"/>
  <c r="EG70" s="1"/>
  <c r="EF69"/>
  <c r="EF70" s="1"/>
  <c r="EA69"/>
  <c r="EA70" s="1"/>
  <c r="DZ69"/>
  <c r="DZ70" s="1"/>
  <c r="DY69"/>
  <c r="DY70" s="1"/>
  <c r="DT69"/>
  <c r="DT70" s="1"/>
  <c r="DS69"/>
  <c r="DS70" s="1"/>
  <c r="DR69"/>
  <c r="DR70" s="1"/>
  <c r="DM69"/>
  <c r="DM70" s="1"/>
  <c r="DL69"/>
  <c r="DL70" s="1"/>
  <c r="DK69"/>
  <c r="DK70" s="1"/>
  <c r="DF69"/>
  <c r="DF70" s="1"/>
  <c r="DE69"/>
  <c r="DE70" s="1"/>
  <c r="DD69"/>
  <c r="DD70" s="1"/>
  <c r="CY69"/>
  <c r="CY70" s="1"/>
  <c r="CX69"/>
  <c r="CX70" s="1"/>
  <c r="CW69"/>
  <c r="CW70" s="1"/>
  <c r="CR69"/>
  <c r="CR70" s="1"/>
  <c r="CQ69"/>
  <c r="CQ70" s="1"/>
  <c r="CP69"/>
  <c r="CP70" s="1"/>
  <c r="CK69"/>
  <c r="CK70" s="1"/>
  <c r="CJ69"/>
  <c r="CJ70" s="1"/>
  <c r="CI69"/>
  <c r="CI70" s="1"/>
  <c r="CD69"/>
  <c r="CD70" s="1"/>
  <c r="CC69"/>
  <c r="CB69"/>
  <c r="CB70" s="1"/>
  <c r="BW69"/>
  <c r="BW70" s="1"/>
  <c r="BV69"/>
  <c r="BV70" s="1"/>
  <c r="BU69"/>
  <c r="BU70" s="1"/>
  <c r="BP69"/>
  <c r="BP70" s="1"/>
  <c r="BO69"/>
  <c r="BO70" s="1"/>
  <c r="BN69"/>
  <c r="BN70" s="1"/>
  <c r="BI69"/>
  <c r="BI70" s="1"/>
  <c r="BH69"/>
  <c r="BH70" s="1"/>
  <c r="BG69"/>
  <c r="BG70" s="1"/>
  <c r="BB69"/>
  <c r="BB70" s="1"/>
  <c r="BA69"/>
  <c r="BA70" s="1"/>
  <c r="AZ69"/>
  <c r="AZ70" s="1"/>
  <c r="AU69"/>
  <c r="AU70" s="1"/>
  <c r="AT69"/>
  <c r="AT70" s="1"/>
  <c r="AS69"/>
  <c r="AS70" s="1"/>
  <c r="AN69"/>
  <c r="AN70" s="1"/>
  <c r="AM69"/>
  <c r="AM70" s="1"/>
  <c r="AL69"/>
  <c r="AL70" s="1"/>
  <c r="AG69"/>
  <c r="AG70" s="1"/>
  <c r="AF69"/>
  <c r="AF70" s="1"/>
  <c r="AE69"/>
  <c r="AE70" s="1"/>
  <c r="Z69"/>
  <c r="Z70" s="1"/>
  <c r="Y69"/>
  <c r="Y70" s="1"/>
  <c r="X69"/>
  <c r="X70" s="1"/>
  <c r="S69"/>
  <c r="S70" s="1"/>
  <c r="R69"/>
  <c r="R70" s="1"/>
  <c r="Q69"/>
  <c r="Q70" s="1"/>
  <c r="L69"/>
  <c r="K69"/>
  <c r="J69"/>
  <c r="J70" s="1"/>
  <c r="E69"/>
  <c r="E70" s="1"/>
  <c r="D69"/>
  <c r="D70" s="1"/>
  <c r="C69"/>
  <c r="C70" s="1"/>
  <c r="MY68"/>
  <c r="MR68"/>
  <c r="MK68"/>
  <c r="MD68"/>
  <c r="LW68"/>
  <c r="LP68"/>
  <c r="LI68"/>
  <c r="LB68"/>
  <c r="KU68"/>
  <c r="KN68"/>
  <c r="KG68"/>
  <c r="JZ68"/>
  <c r="JS68"/>
  <c r="JL68"/>
  <c r="JE68"/>
  <c r="IX68"/>
  <c r="IQ68"/>
  <c r="IJ68"/>
  <c r="IC68"/>
  <c r="HV68"/>
  <c r="HO68"/>
  <c r="HH68"/>
  <c r="HA68"/>
  <c r="GT68"/>
  <c r="GM68"/>
  <c r="GF68"/>
  <c r="FY68"/>
  <c r="FR68"/>
  <c r="FK68"/>
  <c r="FD68"/>
  <c r="EW68"/>
  <c r="EP68"/>
  <c r="EI68"/>
  <c r="EB68"/>
  <c r="DU68"/>
  <c r="DN68"/>
  <c r="DG68"/>
  <c r="CZ68"/>
  <c r="CS68"/>
  <c r="CL68"/>
  <c r="CE68"/>
  <c r="BX68"/>
  <c r="BQ68"/>
  <c r="BJ68"/>
  <c r="BC68"/>
  <c r="AV68"/>
  <c r="AO68"/>
  <c r="AH68"/>
  <c r="AA68"/>
  <c r="T68"/>
  <c r="M68"/>
  <c r="F68"/>
  <c r="MY67"/>
  <c r="MR67"/>
  <c r="MK67"/>
  <c r="MD67"/>
  <c r="LW67"/>
  <c r="LP67"/>
  <c r="LI67"/>
  <c r="LB67"/>
  <c r="KU67"/>
  <c r="KN67"/>
  <c r="KG67"/>
  <c r="JZ67"/>
  <c r="JS67"/>
  <c r="JL67"/>
  <c r="JE67"/>
  <c r="IX67"/>
  <c r="IQ67"/>
  <c r="IJ67"/>
  <c r="IC67"/>
  <c r="HV67"/>
  <c r="HO67"/>
  <c r="HH67"/>
  <c r="HA67"/>
  <c r="GT67"/>
  <c r="GM67"/>
  <c r="GF67"/>
  <c r="FY67"/>
  <c r="FR67"/>
  <c r="FK67"/>
  <c r="FD67"/>
  <c r="EW67"/>
  <c r="EP67"/>
  <c r="EI67"/>
  <c r="EB67"/>
  <c r="DU67"/>
  <c r="DN67"/>
  <c r="DG67"/>
  <c r="CZ67"/>
  <c r="CS67"/>
  <c r="CL67"/>
  <c r="CE67"/>
  <c r="BX67"/>
  <c r="BQ67"/>
  <c r="BJ67"/>
  <c r="BC67"/>
  <c r="AV67"/>
  <c r="AO67"/>
  <c r="AH67"/>
  <c r="AA67"/>
  <c r="T67"/>
  <c r="M67"/>
  <c r="F67"/>
  <c r="MY66"/>
  <c r="MR66"/>
  <c r="MK66"/>
  <c r="MD66"/>
  <c r="LW66"/>
  <c r="LP66"/>
  <c r="LI66"/>
  <c r="LB66"/>
  <c r="KU66"/>
  <c r="KN66"/>
  <c r="KG66"/>
  <c r="JZ66"/>
  <c r="JS66"/>
  <c r="JL66"/>
  <c r="JE66"/>
  <c r="IX66"/>
  <c r="IQ66"/>
  <c r="IJ66"/>
  <c r="IC66"/>
  <c r="HV66"/>
  <c r="HO66"/>
  <c r="HH66"/>
  <c r="HA66"/>
  <c r="GT66"/>
  <c r="GM66"/>
  <c r="GF66"/>
  <c r="FY66"/>
  <c r="FR66"/>
  <c r="FK66"/>
  <c r="FD66"/>
  <c r="EW66"/>
  <c r="EP66"/>
  <c r="EI66"/>
  <c r="EB66"/>
  <c r="DU66"/>
  <c r="DN66"/>
  <c r="DG66"/>
  <c r="CZ66"/>
  <c r="CS66"/>
  <c r="CL66"/>
  <c r="CE66"/>
  <c r="BX66"/>
  <c r="BQ66"/>
  <c r="BJ66"/>
  <c r="BC66"/>
  <c r="AV66"/>
  <c r="AO66"/>
  <c r="AH66"/>
  <c r="AA66"/>
  <c r="T66"/>
  <c r="M66"/>
  <c r="F66"/>
  <c r="MY65"/>
  <c r="MR65"/>
  <c r="MK65"/>
  <c r="MD65"/>
  <c r="LW65"/>
  <c r="LP65"/>
  <c r="LI65"/>
  <c r="LB65"/>
  <c r="KU65"/>
  <c r="KN65"/>
  <c r="KG65"/>
  <c r="JZ65"/>
  <c r="JS65"/>
  <c r="JL65"/>
  <c r="JE65"/>
  <c r="IX65"/>
  <c r="IQ65"/>
  <c r="IJ65"/>
  <c r="IC65"/>
  <c r="HV65"/>
  <c r="HO65"/>
  <c r="HH65"/>
  <c r="HA65"/>
  <c r="GT65"/>
  <c r="GM65"/>
  <c r="GF65"/>
  <c r="FY65"/>
  <c r="FR65"/>
  <c r="FK65"/>
  <c r="FD65"/>
  <c r="EW65"/>
  <c r="EP65"/>
  <c r="EI65"/>
  <c r="EB65"/>
  <c r="DU65"/>
  <c r="DN65"/>
  <c r="DG65"/>
  <c r="CZ65"/>
  <c r="CS65"/>
  <c r="CL65"/>
  <c r="CE65"/>
  <c r="BX65"/>
  <c r="BQ65"/>
  <c r="BJ65"/>
  <c r="BC65"/>
  <c r="AV65"/>
  <c r="AO65"/>
  <c r="AH65"/>
  <c r="AA65"/>
  <c r="T65"/>
  <c r="M65"/>
  <c r="F65"/>
  <c r="MY64"/>
  <c r="MR64"/>
  <c r="MK64"/>
  <c r="MD64"/>
  <c r="LW64"/>
  <c r="LP64"/>
  <c r="LI64"/>
  <c r="LB64"/>
  <c r="KU64"/>
  <c r="KN64"/>
  <c r="KG64"/>
  <c r="JZ64"/>
  <c r="JS64"/>
  <c r="JL64"/>
  <c r="JE64"/>
  <c r="IX64"/>
  <c r="IQ64"/>
  <c r="IJ64"/>
  <c r="IC64"/>
  <c r="HV64"/>
  <c r="HO64"/>
  <c r="HH64"/>
  <c r="HA64"/>
  <c r="GT64"/>
  <c r="GM64"/>
  <c r="GF64"/>
  <c r="FY64"/>
  <c r="FR64"/>
  <c r="FK64"/>
  <c r="FD64"/>
  <c r="EW64"/>
  <c r="EP64"/>
  <c r="EI64"/>
  <c r="EB64"/>
  <c r="DU64"/>
  <c r="DN64"/>
  <c r="DG64"/>
  <c r="CZ64"/>
  <c r="CS64"/>
  <c r="CL64"/>
  <c r="CE64"/>
  <c r="BX64"/>
  <c r="BQ64"/>
  <c r="BJ64"/>
  <c r="BC64"/>
  <c r="AV64"/>
  <c r="AO64"/>
  <c r="AH64"/>
  <c r="AA64"/>
  <c r="T64"/>
  <c r="M64"/>
  <c r="F64"/>
  <c r="MY63"/>
  <c r="MR63"/>
  <c r="MK63"/>
  <c r="MD63"/>
  <c r="LW63"/>
  <c r="LP63"/>
  <c r="LI63"/>
  <c r="LB63"/>
  <c r="KU63"/>
  <c r="KN63"/>
  <c r="KG63"/>
  <c r="JZ63"/>
  <c r="JS63"/>
  <c r="JL63"/>
  <c r="JE63"/>
  <c r="IX63"/>
  <c r="IQ63"/>
  <c r="IJ63"/>
  <c r="IC63"/>
  <c r="HV63"/>
  <c r="HO63"/>
  <c r="HH63"/>
  <c r="HA63"/>
  <c r="GT63"/>
  <c r="GM63"/>
  <c r="GF63"/>
  <c r="FY63"/>
  <c r="FR63"/>
  <c r="FK63"/>
  <c r="FD63"/>
  <c r="EW63"/>
  <c r="EP63"/>
  <c r="EI63"/>
  <c r="EB63"/>
  <c r="DU63"/>
  <c r="DN63"/>
  <c r="DG63"/>
  <c r="CZ63"/>
  <c r="CS63"/>
  <c r="CL63"/>
  <c r="CE63"/>
  <c r="BX63"/>
  <c r="BQ63"/>
  <c r="BJ63"/>
  <c r="BC63"/>
  <c r="AV63"/>
  <c r="AO63"/>
  <c r="AH63"/>
  <c r="AA63"/>
  <c r="T63"/>
  <c r="M63"/>
  <c r="F63"/>
  <c r="MY62"/>
  <c r="MR62"/>
  <c r="MK62"/>
  <c r="MD62"/>
  <c r="LW62"/>
  <c r="LP62"/>
  <c r="LI62"/>
  <c r="LB62"/>
  <c r="KU62"/>
  <c r="KN62"/>
  <c r="KG62"/>
  <c r="JZ62"/>
  <c r="JS62"/>
  <c r="JL62"/>
  <c r="JE62"/>
  <c r="IX62"/>
  <c r="IQ62"/>
  <c r="IJ62"/>
  <c r="IC62"/>
  <c r="HV62"/>
  <c r="HO62"/>
  <c r="HH62"/>
  <c r="HA62"/>
  <c r="GT62"/>
  <c r="GM62"/>
  <c r="GF62"/>
  <c r="FY62"/>
  <c r="FR62"/>
  <c r="FK62"/>
  <c r="FD62"/>
  <c r="EW62"/>
  <c r="EP62"/>
  <c r="EI62"/>
  <c r="EB62"/>
  <c r="DU62"/>
  <c r="DN62"/>
  <c r="DG62"/>
  <c r="CZ62"/>
  <c r="CS62"/>
  <c r="CL62"/>
  <c r="CE62"/>
  <c r="BX62"/>
  <c r="BQ62"/>
  <c r="BJ62"/>
  <c r="BC62"/>
  <c r="AV62"/>
  <c r="AO62"/>
  <c r="AH62"/>
  <c r="AA62"/>
  <c r="T62"/>
  <c r="M62"/>
  <c r="F62"/>
  <c r="MY61"/>
  <c r="MR61"/>
  <c r="MK61"/>
  <c r="MD61"/>
  <c r="LW61"/>
  <c r="LP61"/>
  <c r="LI61"/>
  <c r="LB61"/>
  <c r="KU61"/>
  <c r="KN61"/>
  <c r="KG61"/>
  <c r="JZ61"/>
  <c r="JS61"/>
  <c r="JL61"/>
  <c r="JE61"/>
  <c r="IX61"/>
  <c r="IQ61"/>
  <c r="IJ61"/>
  <c r="IC61"/>
  <c r="HV61"/>
  <c r="HO61"/>
  <c r="HH61"/>
  <c r="HA61"/>
  <c r="GT61"/>
  <c r="GM61"/>
  <c r="GF61"/>
  <c r="FY61"/>
  <c r="FR61"/>
  <c r="FK61"/>
  <c r="FD61"/>
  <c r="EW61"/>
  <c r="EP61"/>
  <c r="EI61"/>
  <c r="EB61"/>
  <c r="DU61"/>
  <c r="DN61"/>
  <c r="DG61"/>
  <c r="CZ61"/>
  <c r="CS61"/>
  <c r="CL61"/>
  <c r="CE61"/>
  <c r="BX61"/>
  <c r="BQ61"/>
  <c r="BJ61"/>
  <c r="BC61"/>
  <c r="AV61"/>
  <c r="AO61"/>
  <c r="AH61"/>
  <c r="AA61"/>
  <c r="T61"/>
  <c r="M61"/>
  <c r="F61"/>
  <c r="MY60"/>
  <c r="MR60"/>
  <c r="MK60"/>
  <c r="MD60"/>
  <c r="LW60"/>
  <c r="LP60"/>
  <c r="LI60"/>
  <c r="LB60"/>
  <c r="KU60"/>
  <c r="KN60"/>
  <c r="KG60"/>
  <c r="JZ60"/>
  <c r="JS60"/>
  <c r="JL60"/>
  <c r="JE60"/>
  <c r="IX60"/>
  <c r="IQ60"/>
  <c r="IJ60"/>
  <c r="IC60"/>
  <c r="HV60"/>
  <c r="HO60"/>
  <c r="HH60"/>
  <c r="HA60"/>
  <c r="GT60"/>
  <c r="GM60"/>
  <c r="GF60"/>
  <c r="FY60"/>
  <c r="FR60"/>
  <c r="FK60"/>
  <c r="FD60"/>
  <c r="EW60"/>
  <c r="EP60"/>
  <c r="EI60"/>
  <c r="EB60"/>
  <c r="DU60"/>
  <c r="DN60"/>
  <c r="DG60"/>
  <c r="CZ60"/>
  <c r="CS60"/>
  <c r="CL60"/>
  <c r="CE60"/>
  <c r="BX60"/>
  <c r="BQ60"/>
  <c r="BJ60"/>
  <c r="BC60"/>
  <c r="AV60"/>
  <c r="AO60"/>
  <c r="AH60"/>
  <c r="AA60"/>
  <c r="T60"/>
  <c r="M60"/>
  <c r="F60"/>
  <c r="MY59"/>
  <c r="MR59"/>
  <c r="MK59"/>
  <c r="MD59"/>
  <c r="LW59"/>
  <c r="LP59"/>
  <c r="LI59"/>
  <c r="LB59"/>
  <c r="KU59"/>
  <c r="KN59"/>
  <c r="KG59"/>
  <c r="JZ59"/>
  <c r="JS59"/>
  <c r="JL59"/>
  <c r="JE59"/>
  <c r="IX59"/>
  <c r="IQ59"/>
  <c r="IJ59"/>
  <c r="IC59"/>
  <c r="HV59"/>
  <c r="HO59"/>
  <c r="HH59"/>
  <c r="HA59"/>
  <c r="GT59"/>
  <c r="GM59"/>
  <c r="GF59"/>
  <c r="FY59"/>
  <c r="FR59"/>
  <c r="FK59"/>
  <c r="FD59"/>
  <c r="EW59"/>
  <c r="EP59"/>
  <c r="EI59"/>
  <c r="EB59"/>
  <c r="DU59"/>
  <c r="DN59"/>
  <c r="DG59"/>
  <c r="CZ59"/>
  <c r="CS59"/>
  <c r="CL59"/>
  <c r="CE59"/>
  <c r="BX59"/>
  <c r="BQ59"/>
  <c r="BJ59"/>
  <c r="BC59"/>
  <c r="AV59"/>
  <c r="AO59"/>
  <c r="AH59"/>
  <c r="AA59"/>
  <c r="T59"/>
  <c r="M59"/>
  <c r="F59"/>
  <c r="MY58"/>
  <c r="MR58"/>
  <c r="MK58"/>
  <c r="MD58"/>
  <c r="LW58"/>
  <c r="LP58"/>
  <c r="LI58"/>
  <c r="LB58"/>
  <c r="KU58"/>
  <c r="KN58"/>
  <c r="KG58"/>
  <c r="JZ58"/>
  <c r="JS58"/>
  <c r="JL58"/>
  <c r="JE58"/>
  <c r="IX58"/>
  <c r="IQ58"/>
  <c r="IJ58"/>
  <c r="IC58"/>
  <c r="HV58"/>
  <c r="HO58"/>
  <c r="HH58"/>
  <c r="HA58"/>
  <c r="GT58"/>
  <c r="GM58"/>
  <c r="GF58"/>
  <c r="FY58"/>
  <c r="FR58"/>
  <c r="FK58"/>
  <c r="FD58"/>
  <c r="EW58"/>
  <c r="EP58"/>
  <c r="EI58"/>
  <c r="EB58"/>
  <c r="DU58"/>
  <c r="DN58"/>
  <c r="DG58"/>
  <c r="CZ58"/>
  <c r="CS58"/>
  <c r="CL58"/>
  <c r="CE58"/>
  <c r="BX58"/>
  <c r="BQ58"/>
  <c r="BJ58"/>
  <c r="BC58"/>
  <c r="AV58"/>
  <c r="AO58"/>
  <c r="AH58"/>
  <c r="AA58"/>
  <c r="T58"/>
  <c r="M58"/>
  <c r="F58"/>
  <c r="MY57"/>
  <c r="MR57"/>
  <c r="MK57"/>
  <c r="MD57"/>
  <c r="LW57"/>
  <c r="LP57"/>
  <c r="LI57"/>
  <c r="LB57"/>
  <c r="KU57"/>
  <c r="KN57"/>
  <c r="KG57"/>
  <c r="JZ57"/>
  <c r="JS57"/>
  <c r="JL57"/>
  <c r="JE57"/>
  <c r="IX57"/>
  <c r="IQ57"/>
  <c r="IJ57"/>
  <c r="IC57"/>
  <c r="HV57"/>
  <c r="HO57"/>
  <c r="HH57"/>
  <c r="HA57"/>
  <c r="GT57"/>
  <c r="GM57"/>
  <c r="GF57"/>
  <c r="FY57"/>
  <c r="FR57"/>
  <c r="FK57"/>
  <c r="FD57"/>
  <c r="EW57"/>
  <c r="EP57"/>
  <c r="EI57"/>
  <c r="EB57"/>
  <c r="DU57"/>
  <c r="DN57"/>
  <c r="DG57"/>
  <c r="CZ57"/>
  <c r="CS57"/>
  <c r="CL57"/>
  <c r="CE57"/>
  <c r="BX57"/>
  <c r="BQ57"/>
  <c r="BJ57"/>
  <c r="BC57"/>
  <c r="AV57"/>
  <c r="AO57"/>
  <c r="AH57"/>
  <c r="AA57"/>
  <c r="T57"/>
  <c r="M57"/>
  <c r="F57"/>
  <c r="MY56"/>
  <c r="MR56"/>
  <c r="MK56"/>
  <c r="MD56"/>
  <c r="LW56"/>
  <c r="LP56"/>
  <c r="LI56"/>
  <c r="LB56"/>
  <c r="KU56"/>
  <c r="KN56"/>
  <c r="KG56"/>
  <c r="JZ56"/>
  <c r="JS56"/>
  <c r="JL56"/>
  <c r="JE56"/>
  <c r="IX56"/>
  <c r="IQ56"/>
  <c r="IJ56"/>
  <c r="IC56"/>
  <c r="HV56"/>
  <c r="HO56"/>
  <c r="HH56"/>
  <c r="HA56"/>
  <c r="GT56"/>
  <c r="GM56"/>
  <c r="GF56"/>
  <c r="FY56"/>
  <c r="FR56"/>
  <c r="FK56"/>
  <c r="FD56"/>
  <c r="EW56"/>
  <c r="EP56"/>
  <c r="EI56"/>
  <c r="EB56"/>
  <c r="DU56"/>
  <c r="DN56"/>
  <c r="DG56"/>
  <c r="CZ56"/>
  <c r="CS56"/>
  <c r="CL56"/>
  <c r="CE56"/>
  <c r="BX56"/>
  <c r="BQ56"/>
  <c r="BJ56"/>
  <c r="BC56"/>
  <c r="AV56"/>
  <c r="AO56"/>
  <c r="AH56"/>
  <c r="AA56"/>
  <c r="T56"/>
  <c r="M56"/>
  <c r="F56"/>
  <c r="MY55"/>
  <c r="MR55"/>
  <c r="MK55"/>
  <c r="MD55"/>
  <c r="LW55"/>
  <c r="LP55"/>
  <c r="LI55"/>
  <c r="LB55"/>
  <c r="KU55"/>
  <c r="KN55"/>
  <c r="KG55"/>
  <c r="JZ55"/>
  <c r="JS55"/>
  <c r="JL55"/>
  <c r="JE55"/>
  <c r="IX55"/>
  <c r="IQ55"/>
  <c r="IJ55"/>
  <c r="IC55"/>
  <c r="HV55"/>
  <c r="HO55"/>
  <c r="HH55"/>
  <c r="HA55"/>
  <c r="GT55"/>
  <c r="GM55"/>
  <c r="GF55"/>
  <c r="FY55"/>
  <c r="FR55"/>
  <c r="FK55"/>
  <c r="FD55"/>
  <c r="EW55"/>
  <c r="EP55"/>
  <c r="EI55"/>
  <c r="EB55"/>
  <c r="DU55"/>
  <c r="DN55"/>
  <c r="DG55"/>
  <c r="CZ55"/>
  <c r="CS55"/>
  <c r="CL55"/>
  <c r="CE55"/>
  <c r="BX55"/>
  <c r="BQ55"/>
  <c r="BJ55"/>
  <c r="BC55"/>
  <c r="AV55"/>
  <c r="AO55"/>
  <c r="AH55"/>
  <c r="AA55"/>
  <c r="T55"/>
  <c r="M55"/>
  <c r="F55"/>
  <c r="MY54"/>
  <c r="MR54"/>
  <c r="MK54"/>
  <c r="MD54"/>
  <c r="LW54"/>
  <c r="LP54"/>
  <c r="LI54"/>
  <c r="LB54"/>
  <c r="KU54"/>
  <c r="KN54"/>
  <c r="KG54"/>
  <c r="JZ54"/>
  <c r="JS54"/>
  <c r="JL54"/>
  <c r="JE54"/>
  <c r="IX54"/>
  <c r="IQ54"/>
  <c r="IJ54"/>
  <c r="IC54"/>
  <c r="HV54"/>
  <c r="HO54"/>
  <c r="HH54"/>
  <c r="HA54"/>
  <c r="GT54"/>
  <c r="GM54"/>
  <c r="GF54"/>
  <c r="FY54"/>
  <c r="FR54"/>
  <c r="FK54"/>
  <c r="FD54"/>
  <c r="EW54"/>
  <c r="EP54"/>
  <c r="EI54"/>
  <c r="EB54"/>
  <c r="DU54"/>
  <c r="DN54"/>
  <c r="DG54"/>
  <c r="CZ54"/>
  <c r="CS54"/>
  <c r="CL54"/>
  <c r="CE54"/>
  <c r="BX54"/>
  <c r="BQ54"/>
  <c r="BJ54"/>
  <c r="BC54"/>
  <c r="AV54"/>
  <c r="AO54"/>
  <c r="AH54"/>
  <c r="AA54"/>
  <c r="T54"/>
  <c r="M54"/>
  <c r="F54"/>
  <c r="MY53"/>
  <c r="MR53"/>
  <c r="MK53"/>
  <c r="MD53"/>
  <c r="LW53"/>
  <c r="LP53"/>
  <c r="LI53"/>
  <c r="LB53"/>
  <c r="KU53"/>
  <c r="KN53"/>
  <c r="KG53"/>
  <c r="JZ53"/>
  <c r="JS53"/>
  <c r="JL53"/>
  <c r="JE53"/>
  <c r="IX53"/>
  <c r="IQ53"/>
  <c r="IJ53"/>
  <c r="IC53"/>
  <c r="HV53"/>
  <c r="HO53"/>
  <c r="HH53"/>
  <c r="HA53"/>
  <c r="GT53"/>
  <c r="GM53"/>
  <c r="GF53"/>
  <c r="FY53"/>
  <c r="FR53"/>
  <c r="FK53"/>
  <c r="FD53"/>
  <c r="EW53"/>
  <c r="EP53"/>
  <c r="EI53"/>
  <c r="EB53"/>
  <c r="DU53"/>
  <c r="DN53"/>
  <c r="DG53"/>
  <c r="CZ53"/>
  <c r="CS53"/>
  <c r="CL53"/>
  <c r="CE53"/>
  <c r="BX53"/>
  <c r="BQ53"/>
  <c r="BJ53"/>
  <c r="BC53"/>
  <c r="AV53"/>
  <c r="AO53"/>
  <c r="AH53"/>
  <c r="AA53"/>
  <c r="T53"/>
  <c r="M53"/>
  <c r="F53"/>
  <c r="MY52"/>
  <c r="MR52"/>
  <c r="MK52"/>
  <c r="MD52"/>
  <c r="LW52"/>
  <c r="LP52"/>
  <c r="LI52"/>
  <c r="LB52"/>
  <c r="KU52"/>
  <c r="KN52"/>
  <c r="KG52"/>
  <c r="JZ52"/>
  <c r="JS52"/>
  <c r="JL52"/>
  <c r="JE52"/>
  <c r="IX52"/>
  <c r="IQ52"/>
  <c r="IJ52"/>
  <c r="IC52"/>
  <c r="HV52"/>
  <c r="HO52"/>
  <c r="HH52"/>
  <c r="HA52"/>
  <c r="GT52"/>
  <c r="GM52"/>
  <c r="GF52"/>
  <c r="FY52"/>
  <c r="FR52"/>
  <c r="FK52"/>
  <c r="FD52"/>
  <c r="EW52"/>
  <c r="EP52"/>
  <c r="EI52"/>
  <c r="EB52"/>
  <c r="DU52"/>
  <c r="DN52"/>
  <c r="DG52"/>
  <c r="CZ52"/>
  <c r="CS52"/>
  <c r="CL52"/>
  <c r="CE52"/>
  <c r="BX52"/>
  <c r="BQ52"/>
  <c r="BJ52"/>
  <c r="BC52"/>
  <c r="AV52"/>
  <c r="AO52"/>
  <c r="AH52"/>
  <c r="AA52"/>
  <c r="T52"/>
  <c r="M52"/>
  <c r="F52"/>
  <c r="MY51"/>
  <c r="MR51"/>
  <c r="MK51"/>
  <c r="MD51"/>
  <c r="LW51"/>
  <c r="LP51"/>
  <c r="LI51"/>
  <c r="LB51"/>
  <c r="KU51"/>
  <c r="KN51"/>
  <c r="KG51"/>
  <c r="JZ51"/>
  <c r="JS51"/>
  <c r="JL51"/>
  <c r="JE51"/>
  <c r="IX51"/>
  <c r="IQ51"/>
  <c r="IJ51"/>
  <c r="IC51"/>
  <c r="HV51"/>
  <c r="HO51"/>
  <c r="HH51"/>
  <c r="HA51"/>
  <c r="GT51"/>
  <c r="GM51"/>
  <c r="GF51"/>
  <c r="FY51"/>
  <c r="FR51"/>
  <c r="FK51"/>
  <c r="FD51"/>
  <c r="EW51"/>
  <c r="EP51"/>
  <c r="EI51"/>
  <c r="EB51"/>
  <c r="DU51"/>
  <c r="DN51"/>
  <c r="DG51"/>
  <c r="CZ51"/>
  <c r="CS51"/>
  <c r="CL51"/>
  <c r="CE51"/>
  <c r="BX51"/>
  <c r="BQ51"/>
  <c r="BJ51"/>
  <c r="BC51"/>
  <c r="AV51"/>
  <c r="AO51"/>
  <c r="AH51"/>
  <c r="AA51"/>
  <c r="T51"/>
  <c r="M51"/>
  <c r="F51"/>
  <c r="MY50"/>
  <c r="MR50"/>
  <c r="MK50"/>
  <c r="MD50"/>
  <c r="LW50"/>
  <c r="LP50"/>
  <c r="LI50"/>
  <c r="LB50"/>
  <c r="KU50"/>
  <c r="KN50"/>
  <c r="KG50"/>
  <c r="JZ50"/>
  <c r="JS50"/>
  <c r="JL50"/>
  <c r="JE50"/>
  <c r="IX50"/>
  <c r="IQ50"/>
  <c r="IJ50"/>
  <c r="IC50"/>
  <c r="HV50"/>
  <c r="HO50"/>
  <c r="HH50"/>
  <c r="HA50"/>
  <c r="GT50"/>
  <c r="GM50"/>
  <c r="GF50"/>
  <c r="FY50"/>
  <c r="FR50"/>
  <c r="FK50"/>
  <c r="FD50"/>
  <c r="EW50"/>
  <c r="EP50"/>
  <c r="EI50"/>
  <c r="EB50"/>
  <c r="DU50"/>
  <c r="DN50"/>
  <c r="DG50"/>
  <c r="CZ50"/>
  <c r="CS50"/>
  <c r="CL50"/>
  <c r="CE50"/>
  <c r="BX50"/>
  <c r="BQ50"/>
  <c r="BJ50"/>
  <c r="BC50"/>
  <c r="AV50"/>
  <c r="AO50"/>
  <c r="AH50"/>
  <c r="AA50"/>
  <c r="T50"/>
  <c r="M50"/>
  <c r="F50"/>
  <c r="MY49"/>
  <c r="MR49"/>
  <c r="MK49"/>
  <c r="MD49"/>
  <c r="LW49"/>
  <c r="LP49"/>
  <c r="LI49"/>
  <c r="LB49"/>
  <c r="KU49"/>
  <c r="KN49"/>
  <c r="KG49"/>
  <c r="JZ49"/>
  <c r="JS49"/>
  <c r="JL49"/>
  <c r="JE49"/>
  <c r="IX49"/>
  <c r="IQ49"/>
  <c r="IJ49"/>
  <c r="IC49"/>
  <c r="HV49"/>
  <c r="HO49"/>
  <c r="HH49"/>
  <c r="HA49"/>
  <c r="GT49"/>
  <c r="GM49"/>
  <c r="GF49"/>
  <c r="FY49"/>
  <c r="FR49"/>
  <c r="FK49"/>
  <c r="FD49"/>
  <c r="EW49"/>
  <c r="EP49"/>
  <c r="EI49"/>
  <c r="EB49"/>
  <c r="DU49"/>
  <c r="DN49"/>
  <c r="DG49"/>
  <c r="CZ49"/>
  <c r="CS49"/>
  <c r="CL49"/>
  <c r="CE49"/>
  <c r="BX49"/>
  <c r="BQ49"/>
  <c r="BJ49"/>
  <c r="BC49"/>
  <c r="AV49"/>
  <c r="AO49"/>
  <c r="AH49"/>
  <c r="AA49"/>
  <c r="T49"/>
  <c r="M49"/>
  <c r="F49"/>
  <c r="MY48"/>
  <c r="MR48"/>
  <c r="MK48"/>
  <c r="MD48"/>
  <c r="LW48"/>
  <c r="LP48"/>
  <c r="LI48"/>
  <c r="LB48"/>
  <c r="KU48"/>
  <c r="KN48"/>
  <c r="KG48"/>
  <c r="JZ48"/>
  <c r="JS48"/>
  <c r="JL48"/>
  <c r="JE48"/>
  <c r="IX48"/>
  <c r="IQ48"/>
  <c r="IJ48"/>
  <c r="IC48"/>
  <c r="HV48"/>
  <c r="HO48"/>
  <c r="HH48"/>
  <c r="HA48"/>
  <c r="GT48"/>
  <c r="GM48"/>
  <c r="GF48"/>
  <c r="FY48"/>
  <c r="FR48"/>
  <c r="FK48"/>
  <c r="FD48"/>
  <c r="EW48"/>
  <c r="EP48"/>
  <c r="EI48"/>
  <c r="EB48"/>
  <c r="DU48"/>
  <c r="DN48"/>
  <c r="DG48"/>
  <c r="CZ48"/>
  <c r="CS48"/>
  <c r="CL48"/>
  <c r="CE48"/>
  <c r="BX48"/>
  <c r="BQ48"/>
  <c r="BJ48"/>
  <c r="BC48"/>
  <c r="AV48"/>
  <c r="AO48"/>
  <c r="AH48"/>
  <c r="AA48"/>
  <c r="T48"/>
  <c r="M48"/>
  <c r="F48"/>
  <c r="MY47"/>
  <c r="MR47"/>
  <c r="MK47"/>
  <c r="MD47"/>
  <c r="LW47"/>
  <c r="LP47"/>
  <c r="LI47"/>
  <c r="LB47"/>
  <c r="KU47"/>
  <c r="KN47"/>
  <c r="KG47"/>
  <c r="JZ47"/>
  <c r="JS47"/>
  <c r="JL47"/>
  <c r="JE47"/>
  <c r="IX47"/>
  <c r="IQ47"/>
  <c r="IJ47"/>
  <c r="IC47"/>
  <c r="HV47"/>
  <c r="HO47"/>
  <c r="HH47"/>
  <c r="HA47"/>
  <c r="GT47"/>
  <c r="GM47"/>
  <c r="GF47"/>
  <c r="FY47"/>
  <c r="FR47"/>
  <c r="FK47"/>
  <c r="FD47"/>
  <c r="EW47"/>
  <c r="EP47"/>
  <c r="EI47"/>
  <c r="EB47"/>
  <c r="DU47"/>
  <c r="DN47"/>
  <c r="DG47"/>
  <c r="CZ47"/>
  <c r="CS47"/>
  <c r="CL47"/>
  <c r="CE47"/>
  <c r="BX47"/>
  <c r="BQ47"/>
  <c r="BJ47"/>
  <c r="BC47"/>
  <c r="AV47"/>
  <c r="AO47"/>
  <c r="AH47"/>
  <c r="AA47"/>
  <c r="T47"/>
  <c r="M47"/>
  <c r="F47"/>
  <c r="MY46"/>
  <c r="MR46"/>
  <c r="MK46"/>
  <c r="MD46"/>
  <c r="LW46"/>
  <c r="LP46"/>
  <c r="LI46"/>
  <c r="LB46"/>
  <c r="KU46"/>
  <c r="KN46"/>
  <c r="KG46"/>
  <c r="JZ46"/>
  <c r="JS46"/>
  <c r="JL46"/>
  <c r="JE46"/>
  <c r="IX46"/>
  <c r="IQ46"/>
  <c r="IJ46"/>
  <c r="IC46"/>
  <c r="HV46"/>
  <c r="HO46"/>
  <c r="HH46"/>
  <c r="HA46"/>
  <c r="GT46"/>
  <c r="GM46"/>
  <c r="GF46"/>
  <c r="FY46"/>
  <c r="FR46"/>
  <c r="FK46"/>
  <c r="FD46"/>
  <c r="EW46"/>
  <c r="EP46"/>
  <c r="EI46"/>
  <c r="EB46"/>
  <c r="DU46"/>
  <c r="DN46"/>
  <c r="DG46"/>
  <c r="CZ46"/>
  <c r="CS46"/>
  <c r="CL46"/>
  <c r="CE46"/>
  <c r="BX46"/>
  <c r="BQ46"/>
  <c r="BJ46"/>
  <c r="BC46"/>
  <c r="AV46"/>
  <c r="AO46"/>
  <c r="AH46"/>
  <c r="AA46"/>
  <c r="T46"/>
  <c r="M46"/>
  <c r="F46"/>
  <c r="MY45"/>
  <c r="MR45"/>
  <c r="MK45"/>
  <c r="MD45"/>
  <c r="LW45"/>
  <c r="LP45"/>
  <c r="LI45"/>
  <c r="LB45"/>
  <c r="KU45"/>
  <c r="KN45"/>
  <c r="KG45"/>
  <c r="JZ45"/>
  <c r="JS45"/>
  <c r="JL45"/>
  <c r="JE45"/>
  <c r="IX45"/>
  <c r="IQ45"/>
  <c r="IJ45"/>
  <c r="IC45"/>
  <c r="HV45"/>
  <c r="HO45"/>
  <c r="HH45"/>
  <c r="HA45"/>
  <c r="GT45"/>
  <c r="GM45"/>
  <c r="GF45"/>
  <c r="FY45"/>
  <c r="FR45"/>
  <c r="FK45"/>
  <c r="FD45"/>
  <c r="EW45"/>
  <c r="EP45"/>
  <c r="EI45"/>
  <c r="EB45"/>
  <c r="DU45"/>
  <c r="DN45"/>
  <c r="DG45"/>
  <c r="CZ45"/>
  <c r="CS45"/>
  <c r="CL45"/>
  <c r="CE45"/>
  <c r="BX45"/>
  <c r="BQ45"/>
  <c r="BJ45"/>
  <c r="BC45"/>
  <c r="AV45"/>
  <c r="AO45"/>
  <c r="AH45"/>
  <c r="AA45"/>
  <c r="T45"/>
  <c r="M45"/>
  <c r="F45"/>
  <c r="MY44"/>
  <c r="MR44"/>
  <c r="MK44"/>
  <c r="MD44"/>
  <c r="LW44"/>
  <c r="LP44"/>
  <c r="LI44"/>
  <c r="LB44"/>
  <c r="KU44"/>
  <c r="KN44"/>
  <c r="KG44"/>
  <c r="JZ44"/>
  <c r="JS44"/>
  <c r="JL44"/>
  <c r="JE44"/>
  <c r="IX44"/>
  <c r="IQ44"/>
  <c r="IJ44"/>
  <c r="IC44"/>
  <c r="HV44"/>
  <c r="HO44"/>
  <c r="HH44"/>
  <c r="HA44"/>
  <c r="GT44"/>
  <c r="GM44"/>
  <c r="GF44"/>
  <c r="FY44"/>
  <c r="FR44"/>
  <c r="FK44"/>
  <c r="FD44"/>
  <c r="EW44"/>
  <c r="EP44"/>
  <c r="EI44"/>
  <c r="EB44"/>
  <c r="DU44"/>
  <c r="DN44"/>
  <c r="DG44"/>
  <c r="CZ44"/>
  <c r="CS44"/>
  <c r="CL44"/>
  <c r="CE44"/>
  <c r="BX44"/>
  <c r="BQ44"/>
  <c r="BJ44"/>
  <c r="BC44"/>
  <c r="AV44"/>
  <c r="AO44"/>
  <c r="AH44"/>
  <c r="AA44"/>
  <c r="T44"/>
  <c r="M44"/>
  <c r="F44"/>
  <c r="MY43"/>
  <c r="MR43"/>
  <c r="MK43"/>
  <c r="MD43"/>
  <c r="LW43"/>
  <c r="LP43"/>
  <c r="LI43"/>
  <c r="LB43"/>
  <c r="KU43"/>
  <c r="KN43"/>
  <c r="KG43"/>
  <c r="JZ43"/>
  <c r="JS43"/>
  <c r="JL43"/>
  <c r="JE43"/>
  <c r="IX43"/>
  <c r="IQ43"/>
  <c r="IJ43"/>
  <c r="IC43"/>
  <c r="HV43"/>
  <c r="HO43"/>
  <c r="HH43"/>
  <c r="HA43"/>
  <c r="GT43"/>
  <c r="GM43"/>
  <c r="GF43"/>
  <c r="FY43"/>
  <c r="FR43"/>
  <c r="FK43"/>
  <c r="FD43"/>
  <c r="EW43"/>
  <c r="EP43"/>
  <c r="EI43"/>
  <c r="EB43"/>
  <c r="DU43"/>
  <c r="DN43"/>
  <c r="DG43"/>
  <c r="CZ43"/>
  <c r="CS43"/>
  <c r="CL43"/>
  <c r="CE43"/>
  <c r="BX43"/>
  <c r="BQ43"/>
  <c r="BJ43"/>
  <c r="BC43"/>
  <c r="AV43"/>
  <c r="AO43"/>
  <c r="AH43"/>
  <c r="AA43"/>
  <c r="T43"/>
  <c r="M43"/>
  <c r="F43"/>
  <c r="MY42"/>
  <c r="MR42"/>
  <c r="MK42"/>
  <c r="MD42"/>
  <c r="LW42"/>
  <c r="LP42"/>
  <c r="LI42"/>
  <c r="LB42"/>
  <c r="KU42"/>
  <c r="KN42"/>
  <c r="KG42"/>
  <c r="JZ42"/>
  <c r="JS42"/>
  <c r="JL42"/>
  <c r="JE42"/>
  <c r="IX42"/>
  <c r="IQ42"/>
  <c r="IJ42"/>
  <c r="IC42"/>
  <c r="HV42"/>
  <c r="HO42"/>
  <c r="HH42"/>
  <c r="HA42"/>
  <c r="GT42"/>
  <c r="GM42"/>
  <c r="GF42"/>
  <c r="FY42"/>
  <c r="FR42"/>
  <c r="FK42"/>
  <c r="FD42"/>
  <c r="EW42"/>
  <c r="EP42"/>
  <c r="EI42"/>
  <c r="EB42"/>
  <c r="DU42"/>
  <c r="DN42"/>
  <c r="DG42"/>
  <c r="CZ42"/>
  <c r="CS42"/>
  <c r="CL42"/>
  <c r="CE42"/>
  <c r="BX42"/>
  <c r="BQ42"/>
  <c r="BJ42"/>
  <c r="BC42"/>
  <c r="AV42"/>
  <c r="AO42"/>
  <c r="AH42"/>
  <c r="AA42"/>
  <c r="T42"/>
  <c r="M42"/>
  <c r="F42"/>
  <c r="MY41"/>
  <c r="MR41"/>
  <c r="MK41"/>
  <c r="MD41"/>
  <c r="LW41"/>
  <c r="LP41"/>
  <c r="LI41"/>
  <c r="LB41"/>
  <c r="KU41"/>
  <c r="KN41"/>
  <c r="KG41"/>
  <c r="JZ41"/>
  <c r="JS41"/>
  <c r="JL41"/>
  <c r="JE41"/>
  <c r="IX41"/>
  <c r="IQ41"/>
  <c r="IJ41"/>
  <c r="IC41"/>
  <c r="HV41"/>
  <c r="HO41"/>
  <c r="HH41"/>
  <c r="HA41"/>
  <c r="GT41"/>
  <c r="GM41"/>
  <c r="GF41"/>
  <c r="FY41"/>
  <c r="FR41"/>
  <c r="FK41"/>
  <c r="FD41"/>
  <c r="EW41"/>
  <c r="EP41"/>
  <c r="EI41"/>
  <c r="EB41"/>
  <c r="DU41"/>
  <c r="DN41"/>
  <c r="DG41"/>
  <c r="CZ41"/>
  <c r="CS41"/>
  <c r="CL41"/>
  <c r="CE41"/>
  <c r="BX41"/>
  <c r="BQ41"/>
  <c r="BJ41"/>
  <c r="BC41"/>
  <c r="AV41"/>
  <c r="AO41"/>
  <c r="AH41"/>
  <c r="AA41"/>
  <c r="T41"/>
  <c r="M41"/>
  <c r="F41"/>
  <c r="MY40"/>
  <c r="MR40"/>
  <c r="MK40"/>
  <c r="MD40"/>
  <c r="LW40"/>
  <c r="LP40"/>
  <c r="LI40"/>
  <c r="LB40"/>
  <c r="KU40"/>
  <c r="KN40"/>
  <c r="KG40"/>
  <c r="JZ40"/>
  <c r="JS40"/>
  <c r="JL40"/>
  <c r="JE40"/>
  <c r="IX40"/>
  <c r="IQ40"/>
  <c r="IJ40"/>
  <c r="IC40"/>
  <c r="HV40"/>
  <c r="HO40"/>
  <c r="HH40"/>
  <c r="HA40"/>
  <c r="GT40"/>
  <c r="GM40"/>
  <c r="GF40"/>
  <c r="FY40"/>
  <c r="FR40"/>
  <c r="FK40"/>
  <c r="FD40"/>
  <c r="EW40"/>
  <c r="EP40"/>
  <c r="EI40"/>
  <c r="EB40"/>
  <c r="DU40"/>
  <c r="DN40"/>
  <c r="DG40"/>
  <c r="CZ40"/>
  <c r="CS40"/>
  <c r="CL40"/>
  <c r="CE40"/>
  <c r="BX40"/>
  <c r="BQ40"/>
  <c r="BJ40"/>
  <c r="BC40"/>
  <c r="AV40"/>
  <c r="AO40"/>
  <c r="AH40"/>
  <c r="AA40"/>
  <c r="T40"/>
  <c r="M40"/>
  <c r="F40"/>
  <c r="MY39"/>
  <c r="MR39"/>
  <c r="MK39"/>
  <c r="MD39"/>
  <c r="LW39"/>
  <c r="LP39"/>
  <c r="LI39"/>
  <c r="LB39"/>
  <c r="KU39"/>
  <c r="KN39"/>
  <c r="KG39"/>
  <c r="JZ39"/>
  <c r="JS39"/>
  <c r="JL39"/>
  <c r="JE39"/>
  <c r="IX39"/>
  <c r="IQ39"/>
  <c r="IJ39"/>
  <c r="IC39"/>
  <c r="HV39"/>
  <c r="HO39"/>
  <c r="HH39"/>
  <c r="HA39"/>
  <c r="GT39"/>
  <c r="GM39"/>
  <c r="GF39"/>
  <c r="FY39"/>
  <c r="FR39"/>
  <c r="FK39"/>
  <c r="FD39"/>
  <c r="EW39"/>
  <c r="EP39"/>
  <c r="EI39"/>
  <c r="EB39"/>
  <c r="DU39"/>
  <c r="DN39"/>
  <c r="DG39"/>
  <c r="CZ39"/>
  <c r="CS39"/>
  <c r="CL39"/>
  <c r="CE39"/>
  <c r="BX39"/>
  <c r="BQ39"/>
  <c r="BJ39"/>
  <c r="BC39"/>
  <c r="AV39"/>
  <c r="AO39"/>
  <c r="AH39"/>
  <c r="AA39"/>
  <c r="T39"/>
  <c r="M39"/>
  <c r="F39"/>
  <c r="MY38"/>
  <c r="MR38"/>
  <c r="MK38"/>
  <c r="MD38"/>
  <c r="LW38"/>
  <c r="LP38"/>
  <c r="LI38"/>
  <c r="LB38"/>
  <c r="KU38"/>
  <c r="KN38"/>
  <c r="KG38"/>
  <c r="JZ38"/>
  <c r="JS38"/>
  <c r="JL38"/>
  <c r="JE38"/>
  <c r="IX38"/>
  <c r="IQ38"/>
  <c r="IJ38"/>
  <c r="IC38"/>
  <c r="HV38"/>
  <c r="HO38"/>
  <c r="HH38"/>
  <c r="HA38"/>
  <c r="GT38"/>
  <c r="GM38"/>
  <c r="GF38"/>
  <c r="FY38"/>
  <c r="FR38"/>
  <c r="FK38"/>
  <c r="FD38"/>
  <c r="EW38"/>
  <c r="EP38"/>
  <c r="EI38"/>
  <c r="EB38"/>
  <c r="DU38"/>
  <c r="DN38"/>
  <c r="DG38"/>
  <c r="CZ38"/>
  <c r="CS38"/>
  <c r="CL38"/>
  <c r="CE38"/>
  <c r="BX38"/>
  <c r="BQ38"/>
  <c r="BJ38"/>
  <c r="BC38"/>
  <c r="AV38"/>
  <c r="AO38"/>
  <c r="AH38"/>
  <c r="AA38"/>
  <c r="T38"/>
  <c r="M38"/>
  <c r="F38"/>
  <c r="MY37"/>
  <c r="MY103" s="1"/>
  <c r="MY104" s="1"/>
  <c r="MR37"/>
  <c r="MR103" s="1"/>
  <c r="MR104" s="1"/>
  <c r="MK37"/>
  <c r="MK103" s="1"/>
  <c r="MK104" s="1"/>
  <c r="MD37"/>
  <c r="MD103" s="1"/>
  <c r="MD104" s="1"/>
  <c r="LW37"/>
  <c r="LW103" s="1"/>
  <c r="LW104" s="1"/>
  <c r="LP37"/>
  <c r="LP103" s="1"/>
  <c r="LP104" s="1"/>
  <c r="LI37"/>
  <c r="LI103" s="1"/>
  <c r="LI104" s="1"/>
  <c r="LB37"/>
  <c r="LB103" s="1"/>
  <c r="LB104" s="1"/>
  <c r="KU37"/>
  <c r="KU103" s="1"/>
  <c r="KU104" s="1"/>
  <c r="KN37"/>
  <c r="KN103" s="1"/>
  <c r="KN104" s="1"/>
  <c r="KG37"/>
  <c r="KG103" s="1"/>
  <c r="KG104" s="1"/>
  <c r="JZ37"/>
  <c r="JZ103" s="1"/>
  <c r="JZ104" s="1"/>
  <c r="JS37"/>
  <c r="JS103" s="1"/>
  <c r="JS104" s="1"/>
  <c r="JL37"/>
  <c r="JL103" s="1"/>
  <c r="JL104" s="1"/>
  <c r="JE37"/>
  <c r="JE103" s="1"/>
  <c r="JE104" s="1"/>
  <c r="IX37"/>
  <c r="IX103" s="1"/>
  <c r="IX104" s="1"/>
  <c r="IQ37"/>
  <c r="IQ103" s="1"/>
  <c r="IQ104" s="1"/>
  <c r="IJ37"/>
  <c r="IJ103" s="1"/>
  <c r="IJ104" s="1"/>
  <c r="IC37"/>
  <c r="IC103" s="1"/>
  <c r="IC104" s="1"/>
  <c r="HV37"/>
  <c r="HV103" s="1"/>
  <c r="HV104" s="1"/>
  <c r="HO37"/>
  <c r="HO103" s="1"/>
  <c r="HO104" s="1"/>
  <c r="HH37"/>
  <c r="HH103" s="1"/>
  <c r="HH104" s="1"/>
  <c r="HA37"/>
  <c r="HA103" s="1"/>
  <c r="HA104" s="1"/>
  <c r="GT37"/>
  <c r="GT103" s="1"/>
  <c r="GT104" s="1"/>
  <c r="GM37"/>
  <c r="GM103" s="1"/>
  <c r="GM104" s="1"/>
  <c r="GF37"/>
  <c r="GF103" s="1"/>
  <c r="GF104" s="1"/>
  <c r="FY37"/>
  <c r="FY103" s="1"/>
  <c r="FY104" s="1"/>
  <c r="FR37"/>
  <c r="FR103" s="1"/>
  <c r="FR104" s="1"/>
  <c r="FK37"/>
  <c r="FK103" s="1"/>
  <c r="FK104" s="1"/>
  <c r="FD37"/>
  <c r="FD103" s="1"/>
  <c r="FD104" s="1"/>
  <c r="EW37"/>
  <c r="EW103" s="1"/>
  <c r="EW104" s="1"/>
  <c r="EP37"/>
  <c r="EP103" s="1"/>
  <c r="EP104" s="1"/>
  <c r="EI37"/>
  <c r="EI103" s="1"/>
  <c r="EI104" s="1"/>
  <c r="EB37"/>
  <c r="EB103" s="1"/>
  <c r="EB104" s="1"/>
  <c r="DU37"/>
  <c r="DU103" s="1"/>
  <c r="DU104" s="1"/>
  <c r="DN37"/>
  <c r="DN103" s="1"/>
  <c r="DN104" s="1"/>
  <c r="DG37"/>
  <c r="DG103" s="1"/>
  <c r="DG104" s="1"/>
  <c r="CZ37"/>
  <c r="CZ103" s="1"/>
  <c r="CZ104" s="1"/>
  <c r="CS37"/>
  <c r="CS103" s="1"/>
  <c r="CS104" s="1"/>
  <c r="CL37"/>
  <c r="CL103" s="1"/>
  <c r="CL104" s="1"/>
  <c r="CE37"/>
  <c r="CE103" s="1"/>
  <c r="CE104" s="1"/>
  <c r="BX37"/>
  <c r="BX103" s="1"/>
  <c r="BX104" s="1"/>
  <c r="BQ37"/>
  <c r="BQ103" s="1"/>
  <c r="BQ104" s="1"/>
  <c r="BJ37"/>
  <c r="BJ103" s="1"/>
  <c r="BJ104" s="1"/>
  <c r="BC37"/>
  <c r="BC103" s="1"/>
  <c r="BC104" s="1"/>
  <c r="AV37"/>
  <c r="AV103" s="1"/>
  <c r="AV104" s="1"/>
  <c r="AO37"/>
  <c r="AO103" s="1"/>
  <c r="AO104" s="1"/>
  <c r="AH37"/>
  <c r="AH103" s="1"/>
  <c r="AH104" s="1"/>
  <c r="AA37"/>
  <c r="AA103" s="1"/>
  <c r="AA104" s="1"/>
  <c r="T37"/>
  <c r="T103" s="1"/>
  <c r="T104" s="1"/>
  <c r="M37"/>
  <c r="M103" s="1"/>
  <c r="M104" s="1"/>
  <c r="F37"/>
  <c r="MY36"/>
  <c r="MR36"/>
  <c r="MK36"/>
  <c r="MD36"/>
  <c r="LW36"/>
  <c r="LP36"/>
  <c r="LI36"/>
  <c r="LB36"/>
  <c r="KU36"/>
  <c r="KN36"/>
  <c r="KG36"/>
  <c r="JZ36"/>
  <c r="JS36"/>
  <c r="JL36"/>
  <c r="JE36"/>
  <c r="IX36"/>
  <c r="IQ36"/>
  <c r="IJ36"/>
  <c r="IC36"/>
  <c r="HV36"/>
  <c r="HO36"/>
  <c r="HH36"/>
  <c r="HA36"/>
  <c r="GT36"/>
  <c r="GM36"/>
  <c r="GF36"/>
  <c r="FY36"/>
  <c r="FR36"/>
  <c r="FK36"/>
  <c r="FD36"/>
  <c r="EW36"/>
  <c r="EP36"/>
  <c r="EI36"/>
  <c r="EB36"/>
  <c r="DU36"/>
  <c r="DN36"/>
  <c r="DG36"/>
  <c r="CZ36"/>
  <c r="CS36"/>
  <c r="CL36"/>
  <c r="CE36"/>
  <c r="BX36"/>
  <c r="BQ36"/>
  <c r="BJ36"/>
  <c r="BC36"/>
  <c r="AV36"/>
  <c r="AO36"/>
  <c r="AH36"/>
  <c r="AA36"/>
  <c r="T36"/>
  <c r="M36"/>
  <c r="F36"/>
  <c r="MY35"/>
  <c r="MR35"/>
  <c r="MK35"/>
  <c r="MD35"/>
  <c r="LW35"/>
  <c r="LP35"/>
  <c r="LI35"/>
  <c r="LB35"/>
  <c r="KU35"/>
  <c r="KN35"/>
  <c r="KG35"/>
  <c r="JZ35"/>
  <c r="JS35"/>
  <c r="JL35"/>
  <c r="JE35"/>
  <c r="IX35"/>
  <c r="IQ35"/>
  <c r="IJ35"/>
  <c r="IC35"/>
  <c r="HV35"/>
  <c r="HO35"/>
  <c r="HH35"/>
  <c r="HA35"/>
  <c r="GT35"/>
  <c r="GM35"/>
  <c r="GF35"/>
  <c r="FY35"/>
  <c r="FR35"/>
  <c r="FK35"/>
  <c r="FD35"/>
  <c r="EW35"/>
  <c r="EP35"/>
  <c r="EI35"/>
  <c r="EB35"/>
  <c r="DU35"/>
  <c r="DN35"/>
  <c r="DG35"/>
  <c r="CZ35"/>
  <c r="CS35"/>
  <c r="CL35"/>
  <c r="CE35"/>
  <c r="BX35"/>
  <c r="BQ35"/>
  <c r="BJ35"/>
  <c r="BC35"/>
  <c r="AV35"/>
  <c r="AO35"/>
  <c r="AH35"/>
  <c r="AA35"/>
  <c r="T35"/>
  <c r="M35"/>
  <c r="F35"/>
  <c r="MY34"/>
  <c r="MR34"/>
  <c r="MK34"/>
  <c r="MD34"/>
  <c r="LW34"/>
  <c r="LP34"/>
  <c r="LI34"/>
  <c r="LB34"/>
  <c r="KU34"/>
  <c r="KN34"/>
  <c r="KG34"/>
  <c r="JZ34"/>
  <c r="JS34"/>
  <c r="JL34"/>
  <c r="JE34"/>
  <c r="IX34"/>
  <c r="IQ34"/>
  <c r="IJ34"/>
  <c r="IC34"/>
  <c r="HV34"/>
  <c r="HO34"/>
  <c r="HH34"/>
  <c r="HA34"/>
  <c r="GT34"/>
  <c r="GM34"/>
  <c r="GF34"/>
  <c r="FY34"/>
  <c r="FR34"/>
  <c r="FK34"/>
  <c r="FD34"/>
  <c r="EW34"/>
  <c r="EP34"/>
  <c r="EI34"/>
  <c r="EB34"/>
  <c r="DU34"/>
  <c r="DN34"/>
  <c r="DG34"/>
  <c r="CZ34"/>
  <c r="CS34"/>
  <c r="CL34"/>
  <c r="CE34"/>
  <c r="BX34"/>
  <c r="BQ34"/>
  <c r="BJ34"/>
  <c r="BC34"/>
  <c r="AV34"/>
  <c r="AO34"/>
  <c r="AH34"/>
  <c r="AA34"/>
  <c r="T34"/>
  <c r="M34"/>
  <c r="F34"/>
  <c r="MY33"/>
  <c r="MR33"/>
  <c r="MK33"/>
  <c r="MD33"/>
  <c r="LW33"/>
  <c r="LP33"/>
  <c r="LI33"/>
  <c r="LB33"/>
  <c r="KU33"/>
  <c r="KN33"/>
  <c r="KG33"/>
  <c r="JZ33"/>
  <c r="JS33"/>
  <c r="JL33"/>
  <c r="JE33"/>
  <c r="IX33"/>
  <c r="IQ33"/>
  <c r="IJ33"/>
  <c r="IC33"/>
  <c r="HV33"/>
  <c r="HO33"/>
  <c r="HH33"/>
  <c r="HA33"/>
  <c r="GT33"/>
  <c r="GM33"/>
  <c r="GF33"/>
  <c r="FY33"/>
  <c r="FR33"/>
  <c r="FK33"/>
  <c r="FD33"/>
  <c r="EW33"/>
  <c r="EP33"/>
  <c r="EI33"/>
  <c r="EB33"/>
  <c r="DU33"/>
  <c r="DN33"/>
  <c r="DG33"/>
  <c r="CZ33"/>
  <c r="CS33"/>
  <c r="CL33"/>
  <c r="CE33"/>
  <c r="BX33"/>
  <c r="BQ33"/>
  <c r="BJ33"/>
  <c r="BC33"/>
  <c r="AV33"/>
  <c r="AO33"/>
  <c r="AH33"/>
  <c r="AA33"/>
  <c r="T33"/>
  <c r="M33"/>
  <c r="F33"/>
  <c r="MY32"/>
  <c r="MR32"/>
  <c r="MK32"/>
  <c r="MD32"/>
  <c r="LW32"/>
  <c r="LP32"/>
  <c r="LI32"/>
  <c r="LB32"/>
  <c r="KU32"/>
  <c r="KN32"/>
  <c r="KG32"/>
  <c r="JZ32"/>
  <c r="JS32"/>
  <c r="JL32"/>
  <c r="JE32"/>
  <c r="IX32"/>
  <c r="IQ32"/>
  <c r="IJ32"/>
  <c r="IC32"/>
  <c r="HV32"/>
  <c r="HO32"/>
  <c r="HH32"/>
  <c r="HA32"/>
  <c r="GT32"/>
  <c r="GM32"/>
  <c r="GF32"/>
  <c r="FY32"/>
  <c r="FR32"/>
  <c r="FK32"/>
  <c r="FD32"/>
  <c r="EW32"/>
  <c r="EP32"/>
  <c r="EI32"/>
  <c r="EB32"/>
  <c r="DU32"/>
  <c r="DN32"/>
  <c r="DG32"/>
  <c r="CZ32"/>
  <c r="CS32"/>
  <c r="CL32"/>
  <c r="CE32"/>
  <c r="BX32"/>
  <c r="BQ32"/>
  <c r="BJ32"/>
  <c r="BC32"/>
  <c r="AV32"/>
  <c r="AO32"/>
  <c r="AH32"/>
  <c r="AA32"/>
  <c r="T32"/>
  <c r="M32"/>
  <c r="F32"/>
  <c r="MY31"/>
  <c r="MR31"/>
  <c r="MK31"/>
  <c r="MD31"/>
  <c r="LW31"/>
  <c r="LP31"/>
  <c r="LI31"/>
  <c r="LB31"/>
  <c r="KU31"/>
  <c r="KN31"/>
  <c r="KG31"/>
  <c r="JZ31"/>
  <c r="JS31"/>
  <c r="JL31"/>
  <c r="JE31"/>
  <c r="IX31"/>
  <c r="IQ31"/>
  <c r="IJ31"/>
  <c r="IC31"/>
  <c r="HV31"/>
  <c r="HO31"/>
  <c r="HH31"/>
  <c r="HA31"/>
  <c r="GT31"/>
  <c r="GM31"/>
  <c r="GF31"/>
  <c r="FY31"/>
  <c r="FR31"/>
  <c r="FK31"/>
  <c r="FD31"/>
  <c r="EW31"/>
  <c r="EP31"/>
  <c r="EI31"/>
  <c r="EB31"/>
  <c r="DU31"/>
  <c r="DN31"/>
  <c r="DG31"/>
  <c r="CZ31"/>
  <c r="CS31"/>
  <c r="CL31"/>
  <c r="CE31"/>
  <c r="BX31"/>
  <c r="BQ31"/>
  <c r="BJ31"/>
  <c r="BC31"/>
  <c r="AV31"/>
  <c r="AO31"/>
  <c r="AH31"/>
  <c r="AA31"/>
  <c r="T31"/>
  <c r="M31"/>
  <c r="F31"/>
  <c r="MY30"/>
  <c r="MR30"/>
  <c r="MK30"/>
  <c r="MD30"/>
  <c r="LW30"/>
  <c r="LP30"/>
  <c r="LI30"/>
  <c r="LB30"/>
  <c r="KU30"/>
  <c r="KN30"/>
  <c r="KG30"/>
  <c r="JZ30"/>
  <c r="JS30"/>
  <c r="JL30"/>
  <c r="JE30"/>
  <c r="IX30"/>
  <c r="IQ30"/>
  <c r="IJ30"/>
  <c r="IC30"/>
  <c r="HV30"/>
  <c r="HO30"/>
  <c r="HH30"/>
  <c r="HA30"/>
  <c r="GT30"/>
  <c r="GM30"/>
  <c r="GF30"/>
  <c r="FY30"/>
  <c r="FR30"/>
  <c r="FK30"/>
  <c r="FD30"/>
  <c r="EW30"/>
  <c r="EP30"/>
  <c r="EI30"/>
  <c r="EB30"/>
  <c r="DU30"/>
  <c r="DN30"/>
  <c r="DG30"/>
  <c r="CZ30"/>
  <c r="CS30"/>
  <c r="CL30"/>
  <c r="CE30"/>
  <c r="BX30"/>
  <c r="BQ30"/>
  <c r="BJ30"/>
  <c r="BC30"/>
  <c r="AV30"/>
  <c r="AO30"/>
  <c r="AH30"/>
  <c r="AA30"/>
  <c r="T30"/>
  <c r="M30"/>
  <c r="F30"/>
  <c r="MY29"/>
  <c r="MR29"/>
  <c r="MK29"/>
  <c r="MD29"/>
  <c r="LW29"/>
  <c r="LP29"/>
  <c r="LI29"/>
  <c r="LB29"/>
  <c r="KU29"/>
  <c r="KN29"/>
  <c r="KG29"/>
  <c r="JZ29"/>
  <c r="JS29"/>
  <c r="JL29"/>
  <c r="JE29"/>
  <c r="IX29"/>
  <c r="IQ29"/>
  <c r="IJ29"/>
  <c r="IC29"/>
  <c r="HV29"/>
  <c r="HO29"/>
  <c r="HH29"/>
  <c r="HA29"/>
  <c r="GT29"/>
  <c r="GM29"/>
  <c r="GF29"/>
  <c r="FY29"/>
  <c r="FR29"/>
  <c r="FK29"/>
  <c r="FD29"/>
  <c r="EW29"/>
  <c r="EP29"/>
  <c r="EI29"/>
  <c r="EB29"/>
  <c r="DU29"/>
  <c r="DN29"/>
  <c r="DG29"/>
  <c r="CZ29"/>
  <c r="CS29"/>
  <c r="CL29"/>
  <c r="CE29"/>
  <c r="BX29"/>
  <c r="BQ29"/>
  <c r="BJ29"/>
  <c r="BC29"/>
  <c r="AV29"/>
  <c r="AO29"/>
  <c r="AH29"/>
  <c r="AA29"/>
  <c r="T29"/>
  <c r="M29"/>
  <c r="F29"/>
  <c r="MY28"/>
  <c r="MR28"/>
  <c r="MK28"/>
  <c r="MD28"/>
  <c r="LW28"/>
  <c r="LP28"/>
  <c r="LI28"/>
  <c r="LB28"/>
  <c r="KU28"/>
  <c r="KN28"/>
  <c r="KG28"/>
  <c r="JZ28"/>
  <c r="JS28"/>
  <c r="JL28"/>
  <c r="JE28"/>
  <c r="IX28"/>
  <c r="IQ28"/>
  <c r="IJ28"/>
  <c r="IC28"/>
  <c r="HV28"/>
  <c r="HO28"/>
  <c r="HH28"/>
  <c r="HA28"/>
  <c r="GT28"/>
  <c r="GM28"/>
  <c r="GF28"/>
  <c r="FY28"/>
  <c r="FR28"/>
  <c r="FK28"/>
  <c r="FD28"/>
  <c r="EW28"/>
  <c r="EP28"/>
  <c r="EI28"/>
  <c r="EB28"/>
  <c r="DU28"/>
  <c r="DN28"/>
  <c r="DG28"/>
  <c r="CZ28"/>
  <c r="CS28"/>
  <c r="CL28"/>
  <c r="CE28"/>
  <c r="BX28"/>
  <c r="BQ28"/>
  <c r="BJ28"/>
  <c r="BC28"/>
  <c r="AV28"/>
  <c r="AO28"/>
  <c r="AH28"/>
  <c r="AA28"/>
  <c r="T28"/>
  <c r="M28"/>
  <c r="F28"/>
  <c r="MY27"/>
  <c r="MR27"/>
  <c r="MK27"/>
  <c r="MD27"/>
  <c r="LW27"/>
  <c r="LP27"/>
  <c r="LI27"/>
  <c r="LB27"/>
  <c r="KU27"/>
  <c r="KN27"/>
  <c r="KG27"/>
  <c r="JZ27"/>
  <c r="JS27"/>
  <c r="JL27"/>
  <c r="JE27"/>
  <c r="IX27"/>
  <c r="IQ27"/>
  <c r="IJ27"/>
  <c r="IC27"/>
  <c r="HV27"/>
  <c r="HO27"/>
  <c r="HH27"/>
  <c r="HA27"/>
  <c r="GT27"/>
  <c r="GM27"/>
  <c r="GF27"/>
  <c r="FY27"/>
  <c r="FR27"/>
  <c r="FK27"/>
  <c r="FD27"/>
  <c r="EW27"/>
  <c r="EP27"/>
  <c r="EI27"/>
  <c r="EB27"/>
  <c r="DU27"/>
  <c r="DN27"/>
  <c r="DG27"/>
  <c r="CZ27"/>
  <c r="CS27"/>
  <c r="CL27"/>
  <c r="CE27"/>
  <c r="BX27"/>
  <c r="BQ27"/>
  <c r="BJ27"/>
  <c r="BC27"/>
  <c r="AV27"/>
  <c r="AO27"/>
  <c r="AH27"/>
  <c r="AA27"/>
  <c r="T27"/>
  <c r="M27"/>
  <c r="F27"/>
  <c r="MY26"/>
  <c r="MR26"/>
  <c r="MK26"/>
  <c r="MD26"/>
  <c r="LW26"/>
  <c r="LP26"/>
  <c r="LI26"/>
  <c r="LB26"/>
  <c r="KU26"/>
  <c r="KN26"/>
  <c r="KG26"/>
  <c r="JZ26"/>
  <c r="JS26"/>
  <c r="JL26"/>
  <c r="JE26"/>
  <c r="IX26"/>
  <c r="IQ26"/>
  <c r="IJ26"/>
  <c r="IC26"/>
  <c r="HV26"/>
  <c r="HO26"/>
  <c r="HH26"/>
  <c r="HA26"/>
  <c r="GT26"/>
  <c r="GM26"/>
  <c r="GF26"/>
  <c r="FY26"/>
  <c r="FR26"/>
  <c r="FK26"/>
  <c r="FD26"/>
  <c r="EW26"/>
  <c r="EP26"/>
  <c r="EI26"/>
  <c r="EB26"/>
  <c r="DU26"/>
  <c r="DN26"/>
  <c r="DG26"/>
  <c r="CZ26"/>
  <c r="CS26"/>
  <c r="CL26"/>
  <c r="CE26"/>
  <c r="BX26"/>
  <c r="BQ26"/>
  <c r="BJ26"/>
  <c r="BC26"/>
  <c r="AV26"/>
  <c r="AO26"/>
  <c r="AH26"/>
  <c r="AA26"/>
  <c r="T26"/>
  <c r="M26"/>
  <c r="F26"/>
  <c r="MY25"/>
  <c r="MR25"/>
  <c r="MK25"/>
  <c r="MD25"/>
  <c r="LW25"/>
  <c r="LP25"/>
  <c r="LI25"/>
  <c r="LB25"/>
  <c r="KU25"/>
  <c r="KN25"/>
  <c r="KG25"/>
  <c r="JZ25"/>
  <c r="JS25"/>
  <c r="JL25"/>
  <c r="JE25"/>
  <c r="IX25"/>
  <c r="IQ25"/>
  <c r="IJ25"/>
  <c r="IC25"/>
  <c r="HV25"/>
  <c r="HO25"/>
  <c r="HH25"/>
  <c r="HA25"/>
  <c r="GT25"/>
  <c r="GM25"/>
  <c r="GF25"/>
  <c r="FY25"/>
  <c r="FR25"/>
  <c r="FK25"/>
  <c r="FD25"/>
  <c r="EW25"/>
  <c r="EP25"/>
  <c r="EI25"/>
  <c r="EB25"/>
  <c r="DU25"/>
  <c r="DN25"/>
  <c r="DG25"/>
  <c r="CZ25"/>
  <c r="CS25"/>
  <c r="CL25"/>
  <c r="CE25"/>
  <c r="BX25"/>
  <c r="BQ25"/>
  <c r="BJ25"/>
  <c r="BC25"/>
  <c r="AV25"/>
  <c r="AO25"/>
  <c r="AH25"/>
  <c r="AA25"/>
  <c r="T25"/>
  <c r="M25"/>
  <c r="F25"/>
  <c r="MY24"/>
  <c r="MR24"/>
  <c r="MK24"/>
  <c r="MD24"/>
  <c r="LW24"/>
  <c r="LP24"/>
  <c r="LI24"/>
  <c r="LB24"/>
  <c r="KU24"/>
  <c r="KN24"/>
  <c r="KG24"/>
  <c r="JZ24"/>
  <c r="JS24"/>
  <c r="JL24"/>
  <c r="JE24"/>
  <c r="IX24"/>
  <c r="IQ24"/>
  <c r="IJ24"/>
  <c r="IC24"/>
  <c r="HV24"/>
  <c r="HO24"/>
  <c r="HH24"/>
  <c r="HA24"/>
  <c r="GT24"/>
  <c r="GM24"/>
  <c r="GF24"/>
  <c r="FY24"/>
  <c r="FR24"/>
  <c r="FK24"/>
  <c r="FD24"/>
  <c r="EW24"/>
  <c r="EP24"/>
  <c r="EI24"/>
  <c r="EB24"/>
  <c r="DU24"/>
  <c r="DN24"/>
  <c r="DG24"/>
  <c r="CZ24"/>
  <c r="CS24"/>
  <c r="CL24"/>
  <c r="CE24"/>
  <c r="BX24"/>
  <c r="BQ24"/>
  <c r="BJ24"/>
  <c r="BC24"/>
  <c r="AV24"/>
  <c r="AO24"/>
  <c r="AH24"/>
  <c r="AA24"/>
  <c r="T24"/>
  <c r="M24"/>
  <c r="F24"/>
  <c r="MY23"/>
  <c r="MR23"/>
  <c r="MK23"/>
  <c r="MD23"/>
  <c r="LW23"/>
  <c r="LP23"/>
  <c r="LI23"/>
  <c r="LB23"/>
  <c r="KU23"/>
  <c r="KN23"/>
  <c r="KG23"/>
  <c r="JZ23"/>
  <c r="JS23"/>
  <c r="JL23"/>
  <c r="JE23"/>
  <c r="IX23"/>
  <c r="IQ23"/>
  <c r="IJ23"/>
  <c r="IC23"/>
  <c r="HV23"/>
  <c r="HO23"/>
  <c r="HH23"/>
  <c r="HA23"/>
  <c r="GT23"/>
  <c r="GM23"/>
  <c r="GF23"/>
  <c r="FY23"/>
  <c r="FR23"/>
  <c r="FK23"/>
  <c r="FD23"/>
  <c r="EW23"/>
  <c r="EP23"/>
  <c r="EI23"/>
  <c r="EB23"/>
  <c r="DU23"/>
  <c r="DN23"/>
  <c r="DG23"/>
  <c r="CZ23"/>
  <c r="CS23"/>
  <c r="CL23"/>
  <c r="CE23"/>
  <c r="BX23"/>
  <c r="BQ23"/>
  <c r="BJ23"/>
  <c r="BC23"/>
  <c r="AV23"/>
  <c r="AO23"/>
  <c r="AH23"/>
  <c r="AA23"/>
  <c r="T23"/>
  <c r="M23"/>
  <c r="F23"/>
  <c r="MY22"/>
  <c r="MR22"/>
  <c r="MK22"/>
  <c r="MD22"/>
  <c r="LW22"/>
  <c r="LP22"/>
  <c r="LI22"/>
  <c r="LB22"/>
  <c r="KU22"/>
  <c r="KN22"/>
  <c r="KG22"/>
  <c r="JZ22"/>
  <c r="JS22"/>
  <c r="JL22"/>
  <c r="JE22"/>
  <c r="IX22"/>
  <c r="IQ22"/>
  <c r="IJ22"/>
  <c r="IC22"/>
  <c r="HV22"/>
  <c r="HO22"/>
  <c r="HH22"/>
  <c r="HA22"/>
  <c r="GT22"/>
  <c r="GM22"/>
  <c r="GF22"/>
  <c r="FY22"/>
  <c r="FR22"/>
  <c r="FK22"/>
  <c r="FD22"/>
  <c r="EW22"/>
  <c r="EP22"/>
  <c r="EI22"/>
  <c r="EB22"/>
  <c r="DU22"/>
  <c r="DN22"/>
  <c r="DG22"/>
  <c r="CZ22"/>
  <c r="CS22"/>
  <c r="CL22"/>
  <c r="CE22"/>
  <c r="BX22"/>
  <c r="BQ22"/>
  <c r="BJ22"/>
  <c r="BC22"/>
  <c r="AV22"/>
  <c r="AO22"/>
  <c r="AH22"/>
  <c r="AA22"/>
  <c r="T22"/>
  <c r="M22"/>
  <c r="F22"/>
  <c r="MY21"/>
  <c r="MR21"/>
  <c r="MK21"/>
  <c r="MD21"/>
  <c r="LW21"/>
  <c r="LP21"/>
  <c r="LI21"/>
  <c r="LB21"/>
  <c r="KU21"/>
  <c r="KN21"/>
  <c r="KG21"/>
  <c r="JZ21"/>
  <c r="JS21"/>
  <c r="JL21"/>
  <c r="JE21"/>
  <c r="IX21"/>
  <c r="IQ21"/>
  <c r="IJ21"/>
  <c r="IC21"/>
  <c r="HV21"/>
  <c r="HO21"/>
  <c r="HH21"/>
  <c r="HA21"/>
  <c r="GT21"/>
  <c r="GM21"/>
  <c r="GF21"/>
  <c r="FY21"/>
  <c r="FR21"/>
  <c r="FK21"/>
  <c r="FD21"/>
  <c r="EW21"/>
  <c r="EP21"/>
  <c r="EI21"/>
  <c r="EB21"/>
  <c r="DU21"/>
  <c r="DN21"/>
  <c r="DG21"/>
  <c r="CZ21"/>
  <c r="CS21"/>
  <c r="CL21"/>
  <c r="CE21"/>
  <c r="BX21"/>
  <c r="BQ21"/>
  <c r="BJ21"/>
  <c r="BC21"/>
  <c r="AV21"/>
  <c r="AO21"/>
  <c r="AH21"/>
  <c r="AA21"/>
  <c r="T21"/>
  <c r="M21"/>
  <c r="F21"/>
  <c r="MY20"/>
  <c r="MR20"/>
  <c r="MK20"/>
  <c r="MD20"/>
  <c r="LW20"/>
  <c r="LP20"/>
  <c r="LI20"/>
  <c r="LB20"/>
  <c r="KU20"/>
  <c r="KN20"/>
  <c r="KG20"/>
  <c r="JZ20"/>
  <c r="JS20"/>
  <c r="JL20"/>
  <c r="JE20"/>
  <c r="IX20"/>
  <c r="IQ20"/>
  <c r="IJ20"/>
  <c r="IC20"/>
  <c r="HV20"/>
  <c r="HO20"/>
  <c r="HH20"/>
  <c r="HA20"/>
  <c r="GT20"/>
  <c r="GM20"/>
  <c r="GF20"/>
  <c r="FY20"/>
  <c r="FR20"/>
  <c r="FK20"/>
  <c r="FD20"/>
  <c r="EW20"/>
  <c r="EP20"/>
  <c r="EI20"/>
  <c r="EB20"/>
  <c r="DU20"/>
  <c r="DN20"/>
  <c r="DG20"/>
  <c r="CZ20"/>
  <c r="CS20"/>
  <c r="CL20"/>
  <c r="CE20"/>
  <c r="BX20"/>
  <c r="BQ20"/>
  <c r="BJ20"/>
  <c r="BC20"/>
  <c r="AV20"/>
  <c r="AO20"/>
  <c r="AH20"/>
  <c r="AA20"/>
  <c r="T20"/>
  <c r="M20"/>
  <c r="F20"/>
  <c r="MY19"/>
  <c r="MR19"/>
  <c r="MK19"/>
  <c r="MD19"/>
  <c r="LW19"/>
  <c r="LP19"/>
  <c r="LI19"/>
  <c r="LB19"/>
  <c r="KU19"/>
  <c r="KN19"/>
  <c r="KG19"/>
  <c r="JZ19"/>
  <c r="JS19"/>
  <c r="JL19"/>
  <c r="JE19"/>
  <c r="IX19"/>
  <c r="IQ19"/>
  <c r="IJ19"/>
  <c r="IC19"/>
  <c r="HV19"/>
  <c r="HO19"/>
  <c r="HH19"/>
  <c r="HA19"/>
  <c r="GT19"/>
  <c r="GM19"/>
  <c r="GF19"/>
  <c r="FY19"/>
  <c r="FR19"/>
  <c r="FK19"/>
  <c r="FD19"/>
  <c r="EW19"/>
  <c r="EP19"/>
  <c r="EI19"/>
  <c r="EB19"/>
  <c r="DU19"/>
  <c r="DN19"/>
  <c r="DG19"/>
  <c r="CZ19"/>
  <c r="CS19"/>
  <c r="CL19"/>
  <c r="CE19"/>
  <c r="BX19"/>
  <c r="BQ19"/>
  <c r="BJ19"/>
  <c r="BC19"/>
  <c r="AV19"/>
  <c r="AO19"/>
  <c r="AH19"/>
  <c r="AA19"/>
  <c r="T19"/>
  <c r="M19"/>
  <c r="F19"/>
  <c r="MY18"/>
  <c r="MR18"/>
  <c r="MK18"/>
  <c r="MD18"/>
  <c r="LW18"/>
  <c r="LP18"/>
  <c r="LI18"/>
  <c r="LB18"/>
  <c r="KU18"/>
  <c r="KN18"/>
  <c r="KG18"/>
  <c r="JZ18"/>
  <c r="JS18"/>
  <c r="JL18"/>
  <c r="JE18"/>
  <c r="IX18"/>
  <c r="IQ18"/>
  <c r="IJ18"/>
  <c r="IC18"/>
  <c r="HV18"/>
  <c r="HO18"/>
  <c r="HH18"/>
  <c r="HA18"/>
  <c r="GT18"/>
  <c r="GM18"/>
  <c r="GF18"/>
  <c r="FY18"/>
  <c r="FR18"/>
  <c r="FK18"/>
  <c r="FD18"/>
  <c r="EW18"/>
  <c r="EP18"/>
  <c r="EI18"/>
  <c r="EB18"/>
  <c r="DU18"/>
  <c r="DN18"/>
  <c r="DG18"/>
  <c r="CZ18"/>
  <c r="CS18"/>
  <c r="CL18"/>
  <c r="CE18"/>
  <c r="BX18"/>
  <c r="BQ18"/>
  <c r="BJ18"/>
  <c r="BC18"/>
  <c r="AV18"/>
  <c r="AO18"/>
  <c r="AH18"/>
  <c r="AA18"/>
  <c r="T18"/>
  <c r="M18"/>
  <c r="F18"/>
  <c r="MY17"/>
  <c r="MR17"/>
  <c r="MK17"/>
  <c r="MD17"/>
  <c r="LW17"/>
  <c r="LP17"/>
  <c r="LI17"/>
  <c r="LB17"/>
  <c r="KU17"/>
  <c r="KN17"/>
  <c r="KG17"/>
  <c r="JZ17"/>
  <c r="JS17"/>
  <c r="JL17"/>
  <c r="JE17"/>
  <c r="IX17"/>
  <c r="IQ17"/>
  <c r="IJ17"/>
  <c r="IC17"/>
  <c r="HV17"/>
  <c r="HO17"/>
  <c r="HH17"/>
  <c r="HA17"/>
  <c r="GT17"/>
  <c r="GM17"/>
  <c r="GF17"/>
  <c r="FY17"/>
  <c r="FR17"/>
  <c r="FK17"/>
  <c r="FD17"/>
  <c r="EW17"/>
  <c r="EP17"/>
  <c r="EI17"/>
  <c r="EB17"/>
  <c r="DU17"/>
  <c r="DN17"/>
  <c r="DG17"/>
  <c r="CZ17"/>
  <c r="CS17"/>
  <c r="CL17"/>
  <c r="CE17"/>
  <c r="BX17"/>
  <c r="BQ17"/>
  <c r="BJ17"/>
  <c r="BC17"/>
  <c r="AV17"/>
  <c r="AO17"/>
  <c r="AH17"/>
  <c r="AA17"/>
  <c r="T17"/>
  <c r="M17"/>
  <c r="F17"/>
  <c r="MY16"/>
  <c r="MR16"/>
  <c r="MK16"/>
  <c r="MD16"/>
  <c r="LW16"/>
  <c r="LP16"/>
  <c r="LI16"/>
  <c r="LB16"/>
  <c r="KU16"/>
  <c r="KN16"/>
  <c r="KG16"/>
  <c r="JZ16"/>
  <c r="JS16"/>
  <c r="JL16"/>
  <c r="JE16"/>
  <c r="IX16"/>
  <c r="IQ16"/>
  <c r="IJ16"/>
  <c r="IC16"/>
  <c r="HV16"/>
  <c r="HO16"/>
  <c r="HH16"/>
  <c r="HA16"/>
  <c r="GT16"/>
  <c r="GM16"/>
  <c r="GF16"/>
  <c r="FY16"/>
  <c r="FR16"/>
  <c r="FK16"/>
  <c r="FD16"/>
  <c r="EW16"/>
  <c r="EP16"/>
  <c r="EI16"/>
  <c r="EB16"/>
  <c r="DU16"/>
  <c r="DN16"/>
  <c r="DG16"/>
  <c r="CZ16"/>
  <c r="CS16"/>
  <c r="CL16"/>
  <c r="CE16"/>
  <c r="BX16"/>
  <c r="BQ16"/>
  <c r="BJ16"/>
  <c r="BC16"/>
  <c r="AV16"/>
  <c r="AO16"/>
  <c r="AH16"/>
  <c r="AA16"/>
  <c r="T16"/>
  <c r="M16"/>
  <c r="F16"/>
  <c r="MY15"/>
  <c r="MR15"/>
  <c r="MK15"/>
  <c r="MD15"/>
  <c r="LW15"/>
  <c r="LP15"/>
  <c r="LI15"/>
  <c r="LB15"/>
  <c r="KU15"/>
  <c r="KN15"/>
  <c r="KG15"/>
  <c r="JZ15"/>
  <c r="JS15"/>
  <c r="JL15"/>
  <c r="JE15"/>
  <c r="IX15"/>
  <c r="IQ15"/>
  <c r="IJ15"/>
  <c r="IC15"/>
  <c r="HV15"/>
  <c r="HO15"/>
  <c r="HH15"/>
  <c r="HA15"/>
  <c r="GT15"/>
  <c r="GM15"/>
  <c r="GF15"/>
  <c r="FY15"/>
  <c r="FR15"/>
  <c r="FK15"/>
  <c r="FD15"/>
  <c r="EW15"/>
  <c r="EP15"/>
  <c r="EI15"/>
  <c r="EB15"/>
  <c r="DU15"/>
  <c r="DN15"/>
  <c r="DG15"/>
  <c r="CZ15"/>
  <c r="CS15"/>
  <c r="CL15"/>
  <c r="CE15"/>
  <c r="BX15"/>
  <c r="BQ15"/>
  <c r="BJ15"/>
  <c r="BC15"/>
  <c r="AV15"/>
  <c r="AO15"/>
  <c r="AH15"/>
  <c r="AA15"/>
  <c r="T15"/>
  <c r="M15"/>
  <c r="F15"/>
  <c r="MY14"/>
  <c r="MR14"/>
  <c r="MK14"/>
  <c r="MD14"/>
  <c r="LW14"/>
  <c r="LP14"/>
  <c r="LI14"/>
  <c r="LB14"/>
  <c r="KU14"/>
  <c r="KN14"/>
  <c r="KG14"/>
  <c r="JZ14"/>
  <c r="JS14"/>
  <c r="JL14"/>
  <c r="JE14"/>
  <c r="IX14"/>
  <c r="IQ14"/>
  <c r="IJ14"/>
  <c r="IC14"/>
  <c r="HV14"/>
  <c r="HO14"/>
  <c r="HH14"/>
  <c r="HA14"/>
  <c r="GT14"/>
  <c r="GM14"/>
  <c r="GF14"/>
  <c r="FY14"/>
  <c r="FR14"/>
  <c r="FK14"/>
  <c r="FD14"/>
  <c r="EW14"/>
  <c r="EP14"/>
  <c r="EI14"/>
  <c r="EB14"/>
  <c r="DU14"/>
  <c r="DN14"/>
  <c r="DG14"/>
  <c r="CZ14"/>
  <c r="CS14"/>
  <c r="CL14"/>
  <c r="CE14"/>
  <c r="BX14"/>
  <c r="BQ14"/>
  <c r="BJ14"/>
  <c r="BC14"/>
  <c r="AV14"/>
  <c r="AO14"/>
  <c r="AH14"/>
  <c r="AA14"/>
  <c r="T14"/>
  <c r="M14"/>
  <c r="F14"/>
  <c r="MY13"/>
  <c r="MR13"/>
  <c r="MK13"/>
  <c r="MD13"/>
  <c r="LW13"/>
  <c r="LP13"/>
  <c r="LI13"/>
  <c r="LB13"/>
  <c r="KU13"/>
  <c r="KN13"/>
  <c r="KG13"/>
  <c r="JZ13"/>
  <c r="JS13"/>
  <c r="JL13"/>
  <c r="JE13"/>
  <c r="IX13"/>
  <c r="IQ13"/>
  <c r="IJ13"/>
  <c r="IC13"/>
  <c r="HV13"/>
  <c r="HO13"/>
  <c r="HH13"/>
  <c r="HA13"/>
  <c r="GT13"/>
  <c r="GM13"/>
  <c r="GF13"/>
  <c r="FY13"/>
  <c r="FR13"/>
  <c r="FK13"/>
  <c r="FD13"/>
  <c r="EW13"/>
  <c r="EP13"/>
  <c r="EI13"/>
  <c r="EB13"/>
  <c r="DU13"/>
  <c r="DN13"/>
  <c r="DG13"/>
  <c r="CZ13"/>
  <c r="CS13"/>
  <c r="CL13"/>
  <c r="CE13"/>
  <c r="BX13"/>
  <c r="BQ13"/>
  <c r="BJ13"/>
  <c r="BC13"/>
  <c r="AV13"/>
  <c r="AO13"/>
  <c r="AH13"/>
  <c r="AA13"/>
  <c r="T13"/>
  <c r="M13"/>
  <c r="F13"/>
  <c r="MY12"/>
  <c r="MR12"/>
  <c r="MK12"/>
  <c r="MD12"/>
  <c r="LW12"/>
  <c r="LP12"/>
  <c r="LI12"/>
  <c r="LB12"/>
  <c r="KU12"/>
  <c r="KN12"/>
  <c r="KG12"/>
  <c r="JZ12"/>
  <c r="JS12"/>
  <c r="JL12"/>
  <c r="JE12"/>
  <c r="IX12"/>
  <c r="IQ12"/>
  <c r="IJ12"/>
  <c r="IC12"/>
  <c r="HV12"/>
  <c r="HO12"/>
  <c r="HH12"/>
  <c r="HA12"/>
  <c r="GT12"/>
  <c r="GM12"/>
  <c r="GF12"/>
  <c r="FY12"/>
  <c r="FR12"/>
  <c r="FK12"/>
  <c r="FD12"/>
  <c r="EW12"/>
  <c r="EP12"/>
  <c r="EI12"/>
  <c r="EB12"/>
  <c r="DU12"/>
  <c r="DN12"/>
  <c r="DG12"/>
  <c r="CZ12"/>
  <c r="CS12"/>
  <c r="CL12"/>
  <c r="CE12"/>
  <c r="BX12"/>
  <c r="BQ12"/>
  <c r="BJ12"/>
  <c r="BC12"/>
  <c r="AV12"/>
  <c r="AO12"/>
  <c r="AH12"/>
  <c r="AA12"/>
  <c r="T12"/>
  <c r="M12"/>
  <c r="F12"/>
  <c r="MY11"/>
  <c r="MR11"/>
  <c r="MK11"/>
  <c r="MD11"/>
  <c r="LW11"/>
  <c r="LP11"/>
  <c r="LI11"/>
  <c r="LB11"/>
  <c r="KU11"/>
  <c r="KN11"/>
  <c r="KG11"/>
  <c r="JZ11"/>
  <c r="JS11"/>
  <c r="JL11"/>
  <c r="JE11"/>
  <c r="IX11"/>
  <c r="IQ11"/>
  <c r="IJ11"/>
  <c r="IC11"/>
  <c r="HV11"/>
  <c r="HO11"/>
  <c r="HH11"/>
  <c r="HA11"/>
  <c r="GT11"/>
  <c r="GM11"/>
  <c r="GF11"/>
  <c r="FY11"/>
  <c r="FR11"/>
  <c r="FK11"/>
  <c r="FD11"/>
  <c r="EW11"/>
  <c r="EP11"/>
  <c r="EI11"/>
  <c r="EB11"/>
  <c r="DU11"/>
  <c r="DN11"/>
  <c r="DG11"/>
  <c r="CZ11"/>
  <c r="CS11"/>
  <c r="CL11"/>
  <c r="CE11"/>
  <c r="BX11"/>
  <c r="BQ11"/>
  <c r="BJ11"/>
  <c r="BC11"/>
  <c r="AV11"/>
  <c r="AO11"/>
  <c r="AH11"/>
  <c r="AA11"/>
  <c r="T11"/>
  <c r="M11"/>
  <c r="F11"/>
  <c r="MY10"/>
  <c r="MR10"/>
  <c r="MK10"/>
  <c r="MD10"/>
  <c r="LW10"/>
  <c r="LP10"/>
  <c r="LI10"/>
  <c r="LB10"/>
  <c r="KU10"/>
  <c r="KN10"/>
  <c r="KG10"/>
  <c r="JZ10"/>
  <c r="JS10"/>
  <c r="JL10"/>
  <c r="JE10"/>
  <c r="IX10"/>
  <c r="IQ10"/>
  <c r="IJ10"/>
  <c r="IC10"/>
  <c r="HV10"/>
  <c r="HO10"/>
  <c r="HH10"/>
  <c r="HA10"/>
  <c r="GT10"/>
  <c r="GM10"/>
  <c r="GF10"/>
  <c r="FY10"/>
  <c r="FR10"/>
  <c r="FK10"/>
  <c r="FD10"/>
  <c r="EW10"/>
  <c r="EP10"/>
  <c r="EI10"/>
  <c r="EB10"/>
  <c r="DU10"/>
  <c r="DN10"/>
  <c r="DG10"/>
  <c r="CZ10"/>
  <c r="CS10"/>
  <c r="CL10"/>
  <c r="CE10"/>
  <c r="BX10"/>
  <c r="BQ10"/>
  <c r="BJ10"/>
  <c r="BC10"/>
  <c r="AV10"/>
  <c r="AO10"/>
  <c r="AH10"/>
  <c r="AA10"/>
  <c r="T10"/>
  <c r="M10"/>
  <c r="F10"/>
  <c r="MY9"/>
  <c r="MR9"/>
  <c r="MK9"/>
  <c r="MD9"/>
  <c r="LW9"/>
  <c r="LP9"/>
  <c r="LI9"/>
  <c r="LB9"/>
  <c r="KU9"/>
  <c r="KN9"/>
  <c r="KG9"/>
  <c r="JZ9"/>
  <c r="JS9"/>
  <c r="JL9"/>
  <c r="JE9"/>
  <c r="IX9"/>
  <c r="IQ9"/>
  <c r="IJ9"/>
  <c r="IC9"/>
  <c r="HV9"/>
  <c r="HO9"/>
  <c r="HH9"/>
  <c r="HA9"/>
  <c r="GT9"/>
  <c r="GM9"/>
  <c r="GF9"/>
  <c r="FY9"/>
  <c r="FR9"/>
  <c r="FK9"/>
  <c r="FD9"/>
  <c r="EW9"/>
  <c r="EP9"/>
  <c r="EI9"/>
  <c r="EB9"/>
  <c r="DU9"/>
  <c r="DN9"/>
  <c r="DG9"/>
  <c r="CZ9"/>
  <c r="CS9"/>
  <c r="CL9"/>
  <c r="CE9"/>
  <c r="BX9"/>
  <c r="BQ9"/>
  <c r="BJ9"/>
  <c r="BC9"/>
  <c r="AV9"/>
  <c r="AO9"/>
  <c r="AH9"/>
  <c r="AA9"/>
  <c r="T9"/>
  <c r="M9"/>
  <c r="F9"/>
  <c r="MY8"/>
  <c r="MR8"/>
  <c r="MK8"/>
  <c r="MD8"/>
  <c r="LW8"/>
  <c r="LP8"/>
  <c r="LI8"/>
  <c r="LB8"/>
  <c r="KU8"/>
  <c r="KN8"/>
  <c r="KG8"/>
  <c r="JZ8"/>
  <c r="JS8"/>
  <c r="JL8"/>
  <c r="JE8"/>
  <c r="IX8"/>
  <c r="IQ8"/>
  <c r="IJ8"/>
  <c r="IC8"/>
  <c r="HV8"/>
  <c r="HO8"/>
  <c r="HH8"/>
  <c r="HA8"/>
  <c r="GT8"/>
  <c r="GM8"/>
  <c r="GF8"/>
  <c r="FY8"/>
  <c r="FR8"/>
  <c r="FK8"/>
  <c r="FD8"/>
  <c r="EW8"/>
  <c r="EP8"/>
  <c r="EI8"/>
  <c r="EB8"/>
  <c r="DU8"/>
  <c r="DN8"/>
  <c r="DG8"/>
  <c r="CZ8"/>
  <c r="CS8"/>
  <c r="CL8"/>
  <c r="CE8"/>
  <c r="BX8"/>
  <c r="BQ8"/>
  <c r="BJ8"/>
  <c r="BC8"/>
  <c r="AV8"/>
  <c r="AO8"/>
  <c r="AH8"/>
  <c r="AA8"/>
  <c r="T8"/>
  <c r="M8"/>
  <c r="F8"/>
  <c r="MY7"/>
  <c r="MR7"/>
  <c r="MK7"/>
  <c r="MK69" s="1"/>
  <c r="MD7"/>
  <c r="LW7"/>
  <c r="LW69" s="1"/>
  <c r="LP7"/>
  <c r="LI7"/>
  <c r="LI69" s="1"/>
  <c r="LB7"/>
  <c r="KU7"/>
  <c r="KU69" s="1"/>
  <c r="KN7"/>
  <c r="KG7"/>
  <c r="KG69" s="1"/>
  <c r="JZ7"/>
  <c r="JS7"/>
  <c r="JS69" s="1"/>
  <c r="JL7"/>
  <c r="JE7"/>
  <c r="JE69" s="1"/>
  <c r="IX7"/>
  <c r="IQ7"/>
  <c r="IQ69" s="1"/>
  <c r="IJ7"/>
  <c r="IC7"/>
  <c r="IC69" s="1"/>
  <c r="HV7"/>
  <c r="HO7"/>
  <c r="HO69" s="1"/>
  <c r="HH7"/>
  <c r="HA7"/>
  <c r="HA69" s="1"/>
  <c r="GT7"/>
  <c r="GM7"/>
  <c r="GM69" s="1"/>
  <c r="GF7"/>
  <c r="FY7"/>
  <c r="FY69" s="1"/>
  <c r="FR7"/>
  <c r="FK7"/>
  <c r="FD7"/>
  <c r="EW7"/>
  <c r="EP7"/>
  <c r="EI7"/>
  <c r="EB7"/>
  <c r="DU7"/>
  <c r="DN7"/>
  <c r="DG7"/>
  <c r="CZ7"/>
  <c r="CS7"/>
  <c r="CL7"/>
  <c r="CE7"/>
  <c r="BX7"/>
  <c r="BQ7"/>
  <c r="BJ7"/>
  <c r="BC7"/>
  <c r="AV7"/>
  <c r="AO7"/>
  <c r="AH7"/>
  <c r="AA7"/>
  <c r="T7"/>
  <c r="M7"/>
  <c r="F7"/>
  <c r="FH69" i="3"/>
  <c r="FH70" s="1"/>
  <c r="FD71"/>
  <c r="FC69"/>
  <c r="FC70" s="1"/>
  <c r="FB69"/>
  <c r="FB70" s="1"/>
  <c r="FA69"/>
  <c r="FA70" s="1"/>
  <c r="FD68"/>
  <c r="FD67"/>
  <c r="FD66"/>
  <c r="FD65"/>
  <c r="FD64"/>
  <c r="FD63"/>
  <c r="FD62"/>
  <c r="FD61"/>
  <c r="FD60"/>
  <c r="FD59"/>
  <c r="FD58"/>
  <c r="FD57"/>
  <c r="FD56"/>
  <c r="FD55"/>
  <c r="FD54"/>
  <c r="FD53"/>
  <c r="FD52"/>
  <c r="FD51"/>
  <c r="FD50"/>
  <c r="FD49"/>
  <c r="FD48"/>
  <c r="FD47"/>
  <c r="FD46"/>
  <c r="FD45"/>
  <c r="FD44"/>
  <c r="FD43"/>
  <c r="FD42"/>
  <c r="FD41"/>
  <c r="FD40"/>
  <c r="FD39"/>
  <c r="FD38"/>
  <c r="FD37"/>
  <c r="FD103" s="1"/>
  <c r="FD104" s="1"/>
  <c r="FD36"/>
  <c r="FD35"/>
  <c r="FD34"/>
  <c r="FD33"/>
  <c r="FD32"/>
  <c r="FD31"/>
  <c r="FD30"/>
  <c r="FD29"/>
  <c r="FD28"/>
  <c r="FD27"/>
  <c r="FD26"/>
  <c r="FD25"/>
  <c r="FD24"/>
  <c r="FD23"/>
  <c r="FD22"/>
  <c r="FD21"/>
  <c r="FD20"/>
  <c r="FD19"/>
  <c r="FD18"/>
  <c r="FD17"/>
  <c r="FD16"/>
  <c r="FD15"/>
  <c r="FD14"/>
  <c r="FD13"/>
  <c r="FD12"/>
  <c r="FD11"/>
  <c r="FD10"/>
  <c r="FD9"/>
  <c r="FD8"/>
  <c r="FD7"/>
  <c r="EW71"/>
  <c r="EV69"/>
  <c r="EV70" s="1"/>
  <c r="EU69"/>
  <c r="EU70" s="1"/>
  <c r="ET69"/>
  <c r="ET70" s="1"/>
  <c r="EW68"/>
  <c r="EW67"/>
  <c r="EW66"/>
  <c r="EW65"/>
  <c r="EW64"/>
  <c r="EW63"/>
  <c r="EW62"/>
  <c r="EW61"/>
  <c r="EW60"/>
  <c r="EW59"/>
  <c r="EW58"/>
  <c r="EW57"/>
  <c r="EW56"/>
  <c r="EW55"/>
  <c r="EW54"/>
  <c r="EW53"/>
  <c r="EW52"/>
  <c r="EW51"/>
  <c r="EW50"/>
  <c r="EW49"/>
  <c r="EW48"/>
  <c r="EW47"/>
  <c r="EW46"/>
  <c r="EW45"/>
  <c r="EW44"/>
  <c r="EW43"/>
  <c r="EW42"/>
  <c r="EW41"/>
  <c r="EW40"/>
  <c r="EW39"/>
  <c r="EW38"/>
  <c r="EW37"/>
  <c r="EW103" s="1"/>
  <c r="EW104" s="1"/>
  <c r="EW36"/>
  <c r="EW35"/>
  <c r="EW34"/>
  <c r="EW33"/>
  <c r="EW32"/>
  <c r="EW31"/>
  <c r="EW30"/>
  <c r="EW29"/>
  <c r="EW28"/>
  <c r="EW27"/>
  <c r="EW26"/>
  <c r="EW25"/>
  <c r="EW24"/>
  <c r="EW23"/>
  <c r="EW22"/>
  <c r="EW21"/>
  <c r="EW20"/>
  <c r="EW19"/>
  <c r="EW18"/>
  <c r="EW17"/>
  <c r="EW16"/>
  <c r="EW15"/>
  <c r="EW14"/>
  <c r="EW13"/>
  <c r="EW12"/>
  <c r="EW11"/>
  <c r="EW10"/>
  <c r="EW9"/>
  <c r="EW8"/>
  <c r="EW7"/>
  <c r="EP71"/>
  <c r="EO69"/>
  <c r="EO70" s="1"/>
  <c r="EN69"/>
  <c r="EN70" s="1"/>
  <c r="EM69"/>
  <c r="EM70" s="1"/>
  <c r="EP68"/>
  <c r="EP67"/>
  <c r="EP66"/>
  <c r="EP65"/>
  <c r="EP64"/>
  <c r="EP63"/>
  <c r="EP62"/>
  <c r="EP61"/>
  <c r="EP60"/>
  <c r="EP59"/>
  <c r="EP58"/>
  <c r="EP57"/>
  <c r="EP56"/>
  <c r="EP55"/>
  <c r="EP54"/>
  <c r="EP53"/>
  <c r="EP52"/>
  <c r="EP51"/>
  <c r="EP50"/>
  <c r="EP49"/>
  <c r="EP48"/>
  <c r="EP47"/>
  <c r="EP46"/>
  <c r="EP45"/>
  <c r="EP44"/>
  <c r="EP43"/>
  <c r="EP42"/>
  <c r="EP41"/>
  <c r="EP40"/>
  <c r="EP39"/>
  <c r="EP38"/>
  <c r="EP37"/>
  <c r="EP103" s="1"/>
  <c r="EP104" s="1"/>
  <c r="EP36"/>
  <c r="EP35"/>
  <c r="EP34"/>
  <c r="EP33"/>
  <c r="EP32"/>
  <c r="EP31"/>
  <c r="EP30"/>
  <c r="EP29"/>
  <c r="EP28"/>
  <c r="EP27"/>
  <c r="EP26"/>
  <c r="EP25"/>
  <c r="EP24"/>
  <c r="EP23"/>
  <c r="EP22"/>
  <c r="EP21"/>
  <c r="EP20"/>
  <c r="EP19"/>
  <c r="EP18"/>
  <c r="EP17"/>
  <c r="EP16"/>
  <c r="EP15"/>
  <c r="EP14"/>
  <c r="EP13"/>
  <c r="EP12"/>
  <c r="EP11"/>
  <c r="EP10"/>
  <c r="EP9"/>
  <c r="EP8"/>
  <c r="EP7"/>
  <c r="EI71"/>
  <c r="EH69"/>
  <c r="EH70" s="1"/>
  <c r="EG69"/>
  <c r="EG70" s="1"/>
  <c r="EF69"/>
  <c r="EF70" s="1"/>
  <c r="EI68"/>
  <c r="EI67"/>
  <c r="EI66"/>
  <c r="EI65"/>
  <c r="EI64"/>
  <c r="EI63"/>
  <c r="EI62"/>
  <c r="EI61"/>
  <c r="EI60"/>
  <c r="EI59"/>
  <c r="EI58"/>
  <c r="EI57"/>
  <c r="EI56"/>
  <c r="EI55"/>
  <c r="EI54"/>
  <c r="EI53"/>
  <c r="EI52"/>
  <c r="EI51"/>
  <c r="EI50"/>
  <c r="EI49"/>
  <c r="EI48"/>
  <c r="EI47"/>
  <c r="EI46"/>
  <c r="EI45"/>
  <c r="EI44"/>
  <c r="EI43"/>
  <c r="EI42"/>
  <c r="EI41"/>
  <c r="EI40"/>
  <c r="EI39"/>
  <c r="EI38"/>
  <c r="EI37"/>
  <c r="EI103" s="1"/>
  <c r="EI104" s="1"/>
  <c r="EI36"/>
  <c r="EI35"/>
  <c r="EI34"/>
  <c r="EI33"/>
  <c r="EI32"/>
  <c r="EI31"/>
  <c r="EI30"/>
  <c r="EI29"/>
  <c r="EI28"/>
  <c r="EI27"/>
  <c r="EI26"/>
  <c r="EI25"/>
  <c r="EI24"/>
  <c r="EI23"/>
  <c r="EI22"/>
  <c r="EI21"/>
  <c r="EI20"/>
  <c r="EI19"/>
  <c r="EI18"/>
  <c r="EI17"/>
  <c r="EI16"/>
  <c r="EI15"/>
  <c r="EI14"/>
  <c r="EI13"/>
  <c r="EI12"/>
  <c r="EI11"/>
  <c r="EI10"/>
  <c r="EI9"/>
  <c r="EI8"/>
  <c r="EI7"/>
  <c r="EB71"/>
  <c r="EA69"/>
  <c r="EA70" s="1"/>
  <c r="DZ69"/>
  <c r="DZ70" s="1"/>
  <c r="DY69"/>
  <c r="DY70" s="1"/>
  <c r="EB68"/>
  <c r="EB67"/>
  <c r="EB66"/>
  <c r="EB65"/>
  <c r="EB64"/>
  <c r="EB63"/>
  <c r="EB62"/>
  <c r="EB61"/>
  <c r="EB60"/>
  <c r="EB59"/>
  <c r="EB58"/>
  <c r="EB57"/>
  <c r="EB56"/>
  <c r="EB55"/>
  <c r="EB54"/>
  <c r="EB53"/>
  <c r="EB52"/>
  <c r="EB51"/>
  <c r="EB50"/>
  <c r="EB49"/>
  <c r="EB48"/>
  <c r="EB47"/>
  <c r="EB46"/>
  <c r="EB45"/>
  <c r="EB44"/>
  <c r="EB43"/>
  <c r="EB42"/>
  <c r="EB41"/>
  <c r="EB40"/>
  <c r="EB39"/>
  <c r="EB38"/>
  <c r="EB37"/>
  <c r="EB103" s="1"/>
  <c r="EB104" s="1"/>
  <c r="EB36"/>
  <c r="EB35"/>
  <c r="EB34"/>
  <c r="EB33"/>
  <c r="EB32"/>
  <c r="EB31"/>
  <c r="EB30"/>
  <c r="EB29"/>
  <c r="EB28"/>
  <c r="EB27"/>
  <c r="EB26"/>
  <c r="EB25"/>
  <c r="EB24"/>
  <c r="EB23"/>
  <c r="EB22"/>
  <c r="EB21"/>
  <c r="EB20"/>
  <c r="EB19"/>
  <c r="EB18"/>
  <c r="EB17"/>
  <c r="EB16"/>
  <c r="EB15"/>
  <c r="EB14"/>
  <c r="EB13"/>
  <c r="EB12"/>
  <c r="EB11"/>
  <c r="EB10"/>
  <c r="EB9"/>
  <c r="EB8"/>
  <c r="EB7"/>
  <c r="DU71"/>
  <c r="DT69"/>
  <c r="DT70" s="1"/>
  <c r="DS69"/>
  <c r="DS70" s="1"/>
  <c r="DR69"/>
  <c r="DR70" s="1"/>
  <c r="DU68"/>
  <c r="DU67"/>
  <c r="DU66"/>
  <c r="DU65"/>
  <c r="DU64"/>
  <c r="DU63"/>
  <c r="DU62"/>
  <c r="DU61"/>
  <c r="DU60"/>
  <c r="DU59"/>
  <c r="DU58"/>
  <c r="DU57"/>
  <c r="DU56"/>
  <c r="DU55"/>
  <c r="DU54"/>
  <c r="DU53"/>
  <c r="DU52"/>
  <c r="DU51"/>
  <c r="DU50"/>
  <c r="DU49"/>
  <c r="DU48"/>
  <c r="DU47"/>
  <c r="DU46"/>
  <c r="DU45"/>
  <c r="DU44"/>
  <c r="DU43"/>
  <c r="DU42"/>
  <c r="DU41"/>
  <c r="DU40"/>
  <c r="DU39"/>
  <c r="DU38"/>
  <c r="DU37"/>
  <c r="DU103" s="1"/>
  <c r="DU104" s="1"/>
  <c r="DU36"/>
  <c r="DU35"/>
  <c r="DU34"/>
  <c r="DU33"/>
  <c r="DU32"/>
  <c r="DU31"/>
  <c r="DU30"/>
  <c r="DU29"/>
  <c r="DU28"/>
  <c r="DU27"/>
  <c r="DU26"/>
  <c r="DU25"/>
  <c r="DU24"/>
  <c r="DU23"/>
  <c r="DU22"/>
  <c r="DU21"/>
  <c r="DU20"/>
  <c r="DU19"/>
  <c r="DU18"/>
  <c r="DU17"/>
  <c r="DU16"/>
  <c r="DU15"/>
  <c r="DU14"/>
  <c r="DU13"/>
  <c r="DU12"/>
  <c r="DU11"/>
  <c r="DU10"/>
  <c r="DU9"/>
  <c r="DU8"/>
  <c r="DU7"/>
  <c r="DN71"/>
  <c r="DM69"/>
  <c r="DM70" s="1"/>
  <c r="DL69"/>
  <c r="DL70" s="1"/>
  <c r="DK69"/>
  <c r="DK70" s="1"/>
  <c r="DN68"/>
  <c r="DN67"/>
  <c r="DN66"/>
  <c r="DN65"/>
  <c r="DN64"/>
  <c r="DN63"/>
  <c r="DN62"/>
  <c r="DN61"/>
  <c r="DN60"/>
  <c r="DN59"/>
  <c r="DN58"/>
  <c r="DN57"/>
  <c r="DN56"/>
  <c r="DN55"/>
  <c r="DN54"/>
  <c r="DN53"/>
  <c r="DN52"/>
  <c r="DN51"/>
  <c r="DN50"/>
  <c r="DN49"/>
  <c r="DN48"/>
  <c r="DN47"/>
  <c r="DN46"/>
  <c r="DN45"/>
  <c r="DN44"/>
  <c r="DN43"/>
  <c r="DN42"/>
  <c r="DN41"/>
  <c r="DN40"/>
  <c r="DN39"/>
  <c r="DN38"/>
  <c r="DN37"/>
  <c r="DN103" s="1"/>
  <c r="DN104" s="1"/>
  <c r="DN36"/>
  <c r="DN35"/>
  <c r="DN34"/>
  <c r="DN33"/>
  <c r="DN32"/>
  <c r="DN31"/>
  <c r="DN30"/>
  <c r="DN29"/>
  <c r="DN28"/>
  <c r="DN27"/>
  <c r="DN26"/>
  <c r="DN25"/>
  <c r="DN24"/>
  <c r="DN23"/>
  <c r="DN22"/>
  <c r="DN21"/>
  <c r="DN20"/>
  <c r="DN19"/>
  <c r="DN18"/>
  <c r="DN17"/>
  <c r="DN16"/>
  <c r="DN15"/>
  <c r="DN14"/>
  <c r="DN13"/>
  <c r="DN12"/>
  <c r="DN11"/>
  <c r="DN10"/>
  <c r="DN9"/>
  <c r="DN8"/>
  <c r="DN7"/>
  <c r="DG71"/>
  <c r="DF69"/>
  <c r="DF70" s="1"/>
  <c r="DE69"/>
  <c r="DE70" s="1"/>
  <c r="DD69"/>
  <c r="DD70" s="1"/>
  <c r="DG68"/>
  <c r="DG67"/>
  <c r="DG66"/>
  <c r="DG65"/>
  <c r="DG64"/>
  <c r="DG63"/>
  <c r="DG62"/>
  <c r="DG61"/>
  <c r="DG60"/>
  <c r="DG59"/>
  <c r="DG58"/>
  <c r="DG57"/>
  <c r="DG56"/>
  <c r="DG55"/>
  <c r="DG54"/>
  <c r="DG53"/>
  <c r="DG52"/>
  <c r="DG51"/>
  <c r="DG50"/>
  <c r="DG49"/>
  <c r="DG48"/>
  <c r="DG47"/>
  <c r="DG46"/>
  <c r="DG45"/>
  <c r="DG44"/>
  <c r="DG43"/>
  <c r="DG42"/>
  <c r="DG41"/>
  <c r="DG40"/>
  <c r="DG39"/>
  <c r="DG38"/>
  <c r="DG37"/>
  <c r="DG103" s="1"/>
  <c r="DG104" s="1"/>
  <c r="DG36"/>
  <c r="DG35"/>
  <c r="DG34"/>
  <c r="DG33"/>
  <c r="DG32"/>
  <c r="DG31"/>
  <c r="DG30"/>
  <c r="DG29"/>
  <c r="DG28"/>
  <c r="DG27"/>
  <c r="DG26"/>
  <c r="DG25"/>
  <c r="DG24"/>
  <c r="DG23"/>
  <c r="DG22"/>
  <c r="DG21"/>
  <c r="DG20"/>
  <c r="DG19"/>
  <c r="DG18"/>
  <c r="DG17"/>
  <c r="DG16"/>
  <c r="DG15"/>
  <c r="DG14"/>
  <c r="DG13"/>
  <c r="DG12"/>
  <c r="DG11"/>
  <c r="DG10"/>
  <c r="DG9"/>
  <c r="DG8"/>
  <c r="DG7"/>
  <c r="CZ71"/>
  <c r="CY69"/>
  <c r="CY70" s="1"/>
  <c r="CX69"/>
  <c r="CX70" s="1"/>
  <c r="CW69"/>
  <c r="CW70" s="1"/>
  <c r="CZ68"/>
  <c r="CZ67"/>
  <c r="CZ66"/>
  <c r="CZ65"/>
  <c r="CZ64"/>
  <c r="CZ63"/>
  <c r="CZ62"/>
  <c r="CZ61"/>
  <c r="CZ60"/>
  <c r="CZ59"/>
  <c r="CZ58"/>
  <c r="CZ57"/>
  <c r="CZ56"/>
  <c r="CZ55"/>
  <c r="CZ54"/>
  <c r="CZ53"/>
  <c r="CZ52"/>
  <c r="CZ51"/>
  <c r="CZ50"/>
  <c r="CZ49"/>
  <c r="CZ48"/>
  <c r="CZ47"/>
  <c r="CZ46"/>
  <c r="CZ45"/>
  <c r="CZ44"/>
  <c r="CZ43"/>
  <c r="CZ42"/>
  <c r="CZ41"/>
  <c r="CZ40"/>
  <c r="CZ39"/>
  <c r="CZ38"/>
  <c r="CZ37"/>
  <c r="CZ103" s="1"/>
  <c r="CZ104" s="1"/>
  <c r="CZ36"/>
  <c r="CZ35"/>
  <c r="CZ34"/>
  <c r="CZ33"/>
  <c r="CZ32"/>
  <c r="CZ31"/>
  <c r="CZ30"/>
  <c r="CZ29"/>
  <c r="CZ28"/>
  <c r="CZ27"/>
  <c r="CZ26"/>
  <c r="CZ25"/>
  <c r="CZ24"/>
  <c r="CZ23"/>
  <c r="CZ22"/>
  <c r="CZ21"/>
  <c r="CZ20"/>
  <c r="CZ19"/>
  <c r="CZ18"/>
  <c r="CZ17"/>
  <c r="CZ16"/>
  <c r="CZ15"/>
  <c r="CZ14"/>
  <c r="CZ13"/>
  <c r="CZ12"/>
  <c r="CZ11"/>
  <c r="CZ10"/>
  <c r="CZ9"/>
  <c r="CZ8"/>
  <c r="CZ7"/>
  <c r="CS71"/>
  <c r="CR69"/>
  <c r="CR70" s="1"/>
  <c r="CQ69"/>
  <c r="CQ70" s="1"/>
  <c r="CP69"/>
  <c r="CP70" s="1"/>
  <c r="CS68"/>
  <c r="CS67"/>
  <c r="CS66"/>
  <c r="CS65"/>
  <c r="CS64"/>
  <c r="CS63"/>
  <c r="CS62"/>
  <c r="CS61"/>
  <c r="CS60"/>
  <c r="CS59"/>
  <c r="CS58"/>
  <c r="CS57"/>
  <c r="CS56"/>
  <c r="CS55"/>
  <c r="CS54"/>
  <c r="CS53"/>
  <c r="CS52"/>
  <c r="CS51"/>
  <c r="CS50"/>
  <c r="CS49"/>
  <c r="CS48"/>
  <c r="CS47"/>
  <c r="CS46"/>
  <c r="CS45"/>
  <c r="CS44"/>
  <c r="CS43"/>
  <c r="CS42"/>
  <c r="CS41"/>
  <c r="CS40"/>
  <c r="CS39"/>
  <c r="CS38"/>
  <c r="CS37"/>
  <c r="CS103" s="1"/>
  <c r="CS104" s="1"/>
  <c r="CS36"/>
  <c r="CS35"/>
  <c r="CS34"/>
  <c r="CS33"/>
  <c r="CS32"/>
  <c r="CS31"/>
  <c r="CS30"/>
  <c r="CS29"/>
  <c r="CS28"/>
  <c r="CS27"/>
  <c r="CS26"/>
  <c r="CS25"/>
  <c r="CS24"/>
  <c r="CS23"/>
  <c r="CS22"/>
  <c r="CS21"/>
  <c r="CS20"/>
  <c r="CS19"/>
  <c r="CS18"/>
  <c r="CS17"/>
  <c r="CS16"/>
  <c r="CS15"/>
  <c r="CS14"/>
  <c r="CS13"/>
  <c r="CS12"/>
  <c r="CS11"/>
  <c r="CS10"/>
  <c r="CS9"/>
  <c r="CS8"/>
  <c r="CS7"/>
  <c r="CL71"/>
  <c r="CK69"/>
  <c r="CK70" s="1"/>
  <c r="CJ69"/>
  <c r="CJ70" s="1"/>
  <c r="CI69"/>
  <c r="CI70" s="1"/>
  <c r="CL68"/>
  <c r="CL67"/>
  <c r="CL66"/>
  <c r="CL65"/>
  <c r="CL64"/>
  <c r="CL63"/>
  <c r="CL62"/>
  <c r="CL61"/>
  <c r="CL60"/>
  <c r="CL59"/>
  <c r="CL58"/>
  <c r="CL57"/>
  <c r="CL56"/>
  <c r="CL55"/>
  <c r="CL54"/>
  <c r="CL53"/>
  <c r="CL52"/>
  <c r="CL51"/>
  <c r="CL50"/>
  <c r="CL49"/>
  <c r="CL48"/>
  <c r="CL47"/>
  <c r="CL46"/>
  <c r="CL45"/>
  <c r="CL44"/>
  <c r="CL43"/>
  <c r="CL42"/>
  <c r="CL41"/>
  <c r="CL40"/>
  <c r="CL39"/>
  <c r="CL38"/>
  <c r="CL37"/>
  <c r="CL103" s="1"/>
  <c r="CL104" s="1"/>
  <c r="CL36"/>
  <c r="CL35"/>
  <c r="CL34"/>
  <c r="CL33"/>
  <c r="CL32"/>
  <c r="CL31"/>
  <c r="CL30"/>
  <c r="CL29"/>
  <c r="CL28"/>
  <c r="CL27"/>
  <c r="CL26"/>
  <c r="CL25"/>
  <c r="CL24"/>
  <c r="CL23"/>
  <c r="CL22"/>
  <c r="CL21"/>
  <c r="CL20"/>
  <c r="CL19"/>
  <c r="CL18"/>
  <c r="CL17"/>
  <c r="CL16"/>
  <c r="CL15"/>
  <c r="CL14"/>
  <c r="CL13"/>
  <c r="CL12"/>
  <c r="CL11"/>
  <c r="CL10"/>
  <c r="CL9"/>
  <c r="CL8"/>
  <c r="CL7"/>
  <c r="CE71"/>
  <c r="CD69"/>
  <c r="CD70" s="1"/>
  <c r="CC69"/>
  <c r="CC70" s="1"/>
  <c r="CB69"/>
  <c r="CB70" s="1"/>
  <c r="CE68"/>
  <c r="CE67"/>
  <c r="CE66"/>
  <c r="CE65"/>
  <c r="CE64"/>
  <c r="CE63"/>
  <c r="CE62"/>
  <c r="CE61"/>
  <c r="CE60"/>
  <c r="CE59"/>
  <c r="CE58"/>
  <c r="CE57"/>
  <c r="CE56"/>
  <c r="CE55"/>
  <c r="CE54"/>
  <c r="CE53"/>
  <c r="CE52"/>
  <c r="CE51"/>
  <c r="CE50"/>
  <c r="CE49"/>
  <c r="CE48"/>
  <c r="CE47"/>
  <c r="CE46"/>
  <c r="CE45"/>
  <c r="CE44"/>
  <c r="CE43"/>
  <c r="CE42"/>
  <c r="CE41"/>
  <c r="CE40"/>
  <c r="CE39"/>
  <c r="CE38"/>
  <c r="CE37"/>
  <c r="CE103" s="1"/>
  <c r="CE104" s="1"/>
  <c r="CE36"/>
  <c r="CE35"/>
  <c r="CE34"/>
  <c r="CE33"/>
  <c r="CE32"/>
  <c r="CE31"/>
  <c r="CE30"/>
  <c r="CE29"/>
  <c r="CE28"/>
  <c r="CE27"/>
  <c r="CE26"/>
  <c r="CE25"/>
  <c r="CE24"/>
  <c r="CE23"/>
  <c r="CE22"/>
  <c r="CE21"/>
  <c r="CE20"/>
  <c r="CE19"/>
  <c r="CE18"/>
  <c r="CE17"/>
  <c r="CE16"/>
  <c r="CE15"/>
  <c r="CE14"/>
  <c r="CE13"/>
  <c r="CE12"/>
  <c r="CE11"/>
  <c r="CE10"/>
  <c r="CE9"/>
  <c r="CE8"/>
  <c r="CE7"/>
  <c r="BX71"/>
  <c r="BW69"/>
  <c r="BW70" s="1"/>
  <c r="BV69"/>
  <c r="BV70" s="1"/>
  <c r="BU69"/>
  <c r="BU70" s="1"/>
  <c r="BX68"/>
  <c r="BX67"/>
  <c r="BX66"/>
  <c r="BX65"/>
  <c r="BX64"/>
  <c r="BX63"/>
  <c r="BX62"/>
  <c r="BX61"/>
  <c r="BX60"/>
  <c r="BX59"/>
  <c r="BX58"/>
  <c r="BX57"/>
  <c r="BX56"/>
  <c r="BX55"/>
  <c r="BX54"/>
  <c r="BX53"/>
  <c r="BX52"/>
  <c r="BX51"/>
  <c r="BX50"/>
  <c r="BX49"/>
  <c r="BX48"/>
  <c r="BX47"/>
  <c r="BX46"/>
  <c r="BX45"/>
  <c r="BX44"/>
  <c r="BX43"/>
  <c r="BX42"/>
  <c r="BX41"/>
  <c r="BX40"/>
  <c r="BX39"/>
  <c r="BX38"/>
  <c r="BX37"/>
  <c r="BX103" s="1"/>
  <c r="BX104" s="1"/>
  <c r="BX36"/>
  <c r="BX35"/>
  <c r="BX34"/>
  <c r="BX33"/>
  <c r="BX32"/>
  <c r="BX31"/>
  <c r="BX30"/>
  <c r="BX29"/>
  <c r="BX28"/>
  <c r="BX27"/>
  <c r="BX26"/>
  <c r="BX25"/>
  <c r="BX24"/>
  <c r="BX23"/>
  <c r="BX22"/>
  <c r="BX21"/>
  <c r="BX20"/>
  <c r="BX19"/>
  <c r="BX18"/>
  <c r="BX17"/>
  <c r="BX16"/>
  <c r="BX15"/>
  <c r="BX14"/>
  <c r="BX13"/>
  <c r="BX12"/>
  <c r="BX11"/>
  <c r="BX10"/>
  <c r="BX9"/>
  <c r="BX8"/>
  <c r="BX7"/>
  <c r="BQ71"/>
  <c r="BP69"/>
  <c r="BP70" s="1"/>
  <c r="BO69"/>
  <c r="BO70" s="1"/>
  <c r="BN69"/>
  <c r="BN70" s="1"/>
  <c r="BQ68"/>
  <c r="BQ67"/>
  <c r="BQ66"/>
  <c r="BQ65"/>
  <c r="BQ64"/>
  <c r="BQ63"/>
  <c r="BQ62"/>
  <c r="BQ61"/>
  <c r="BQ60"/>
  <c r="BQ59"/>
  <c r="BQ58"/>
  <c r="BQ57"/>
  <c r="BQ56"/>
  <c r="BQ55"/>
  <c r="BQ54"/>
  <c r="BQ53"/>
  <c r="BQ52"/>
  <c r="BQ51"/>
  <c r="BQ50"/>
  <c r="BQ49"/>
  <c r="BQ48"/>
  <c r="BQ47"/>
  <c r="BQ46"/>
  <c r="BQ45"/>
  <c r="BQ44"/>
  <c r="BQ43"/>
  <c r="BQ42"/>
  <c r="BQ41"/>
  <c r="BQ40"/>
  <c r="BQ39"/>
  <c r="BQ38"/>
  <c r="BQ37"/>
  <c r="BQ103" s="1"/>
  <c r="BQ104" s="1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J71"/>
  <c r="BI69"/>
  <c r="BI70" s="1"/>
  <c r="BH69"/>
  <c r="BH70" s="1"/>
  <c r="BG69"/>
  <c r="BG70" s="1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103" s="1"/>
  <c r="BJ104" s="1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C71"/>
  <c r="BB69"/>
  <c r="BB70" s="1"/>
  <c r="BA69"/>
  <c r="BA70" s="1"/>
  <c r="AZ69"/>
  <c r="AZ70" s="1"/>
  <c r="BC68"/>
  <c r="BC67"/>
  <c r="BC66"/>
  <c r="BC65"/>
  <c r="BC64"/>
  <c r="BC63"/>
  <c r="BC62"/>
  <c r="BC61"/>
  <c r="BC60"/>
  <c r="BC59"/>
  <c r="BC58"/>
  <c r="BC57"/>
  <c r="BC56"/>
  <c r="BC55"/>
  <c r="BC54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103" s="1"/>
  <c r="BC104" s="1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AV71"/>
  <c r="AU69"/>
  <c r="AU70" s="1"/>
  <c r="AT69"/>
  <c r="AT70" s="1"/>
  <c r="AS69"/>
  <c r="AS70" s="1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3"/>
  <c r="AV42"/>
  <c r="AV41"/>
  <c r="AV40"/>
  <c r="AV39"/>
  <c r="AV38"/>
  <c r="AV37"/>
  <c r="AV103" s="1"/>
  <c r="AV104" s="1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V11"/>
  <c r="AV10"/>
  <c r="AV9"/>
  <c r="AV8"/>
  <c r="AV7"/>
  <c r="AO71"/>
  <c r="AN69"/>
  <c r="AN70" s="1"/>
  <c r="AM69"/>
  <c r="AM70" s="1"/>
  <c r="AL69"/>
  <c r="AL70" s="1"/>
  <c r="AO68"/>
  <c r="AO67"/>
  <c r="AO66"/>
  <c r="AO65"/>
  <c r="AO64"/>
  <c r="AO63"/>
  <c r="AO62"/>
  <c r="AO61"/>
  <c r="AO60"/>
  <c r="AO59"/>
  <c r="AO58"/>
  <c r="AO57"/>
  <c r="AO56"/>
  <c r="AO55"/>
  <c r="AO54"/>
  <c r="AO53"/>
  <c r="AO52"/>
  <c r="AO51"/>
  <c r="AO50"/>
  <c r="AO49"/>
  <c r="AO48"/>
  <c r="AO47"/>
  <c r="AO46"/>
  <c r="AO45"/>
  <c r="AO44"/>
  <c r="AO43"/>
  <c r="AO42"/>
  <c r="AO41"/>
  <c r="AO40"/>
  <c r="AO39"/>
  <c r="AO38"/>
  <c r="AO37"/>
  <c r="AO103" s="1"/>
  <c r="AO104" s="1"/>
  <c r="AO36"/>
  <c r="AO35"/>
  <c r="AO34"/>
  <c r="AO33"/>
  <c r="AO32"/>
  <c r="AO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10"/>
  <c r="AO9"/>
  <c r="AO8"/>
  <c r="AO7"/>
  <c r="AH71"/>
  <c r="AG69"/>
  <c r="AG70" s="1"/>
  <c r="AF69"/>
  <c r="AF70" s="1"/>
  <c r="AE69"/>
  <c r="AE70" s="1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103" s="1"/>
  <c r="AH104" s="1"/>
  <c r="AH36"/>
  <c r="AH35"/>
  <c r="AH34"/>
  <c r="AH33"/>
  <c r="AH32"/>
  <c r="AH31"/>
  <c r="AH30"/>
  <c r="AH29"/>
  <c r="AH28"/>
  <c r="AH27"/>
  <c r="AH26"/>
  <c r="AH25"/>
  <c r="AH24"/>
  <c r="AH23"/>
  <c r="AH22"/>
  <c r="AH21"/>
  <c r="AH20"/>
  <c r="AH19"/>
  <c r="AH18"/>
  <c r="AH17"/>
  <c r="AH16"/>
  <c r="AH15"/>
  <c r="AH14"/>
  <c r="AH13"/>
  <c r="AH12"/>
  <c r="AH11"/>
  <c r="AH10"/>
  <c r="AH9"/>
  <c r="AH8"/>
  <c r="AH7"/>
  <c r="AA71"/>
  <c r="Z69"/>
  <c r="Z70" s="1"/>
  <c r="Y69"/>
  <c r="Y70" s="1"/>
  <c r="X69"/>
  <c r="X70" s="1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103" s="1"/>
  <c r="AA104" s="1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AA7"/>
  <c r="T71"/>
  <c r="S69"/>
  <c r="S70" s="1"/>
  <c r="R69"/>
  <c r="R70" s="1"/>
  <c r="Q69"/>
  <c r="Q70" s="1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103" s="1"/>
  <c r="T104" s="1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M71"/>
  <c r="L69"/>
  <c r="L70" s="1"/>
  <c r="K69"/>
  <c r="K70" s="1"/>
  <c r="J69"/>
  <c r="J70" s="1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103" s="1"/>
  <c r="M104" s="1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F71"/>
  <c r="E69"/>
  <c r="E70" s="1"/>
  <c r="D69"/>
  <c r="D70" s="1"/>
  <c r="C69"/>
  <c r="C70" s="1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LW71" i="2"/>
  <c r="LP71"/>
  <c r="LI71"/>
  <c r="LB71"/>
  <c r="KU71"/>
  <c r="KN71"/>
  <c r="KG71"/>
  <c r="JZ71"/>
  <c r="JS71"/>
  <c r="JL71"/>
  <c r="JE71"/>
  <c r="IX71"/>
  <c r="IQ71"/>
  <c r="IJ71"/>
  <c r="IC71"/>
  <c r="HV71"/>
  <c r="HO71"/>
  <c r="HH71"/>
  <c r="HA71"/>
  <c r="GT71"/>
  <c r="GM71"/>
  <c r="GF71"/>
  <c r="FY71"/>
  <c r="FR71"/>
  <c r="FK71"/>
  <c r="FD71"/>
  <c r="EW71"/>
  <c r="EP71"/>
  <c r="EI71"/>
  <c r="EB71"/>
  <c r="DU71"/>
  <c r="DN71"/>
  <c r="DG71"/>
  <c r="CZ71"/>
  <c r="CS71"/>
  <c r="CL71"/>
  <c r="CE71"/>
  <c r="BX71"/>
  <c r="BQ71"/>
  <c r="BJ71"/>
  <c r="BC71"/>
  <c r="AV71"/>
  <c r="AO71"/>
  <c r="AH71"/>
  <c r="AA71"/>
  <c r="T71"/>
  <c r="F71"/>
  <c r="MC71"/>
  <c r="MB71"/>
  <c r="MC68"/>
  <c r="MB68"/>
  <c r="MC67"/>
  <c r="MB67"/>
  <c r="MC66"/>
  <c r="MB66"/>
  <c r="MC65"/>
  <c r="MB65"/>
  <c r="MC64"/>
  <c r="MB64"/>
  <c r="MC63"/>
  <c r="MB63"/>
  <c r="MC62"/>
  <c r="MB62"/>
  <c r="MC61"/>
  <c r="MB61"/>
  <c r="MC60"/>
  <c r="MB60"/>
  <c r="MC59"/>
  <c r="MB59"/>
  <c r="MC58"/>
  <c r="MB58"/>
  <c r="MC57"/>
  <c r="MB57"/>
  <c r="MC56"/>
  <c r="MB56"/>
  <c r="MC55"/>
  <c r="MB55"/>
  <c r="MC54"/>
  <c r="MB54"/>
  <c r="MC53"/>
  <c r="MB53"/>
  <c r="MC52"/>
  <c r="MB52"/>
  <c r="MC51"/>
  <c r="MB51"/>
  <c r="MC50"/>
  <c r="MB50"/>
  <c r="MC49"/>
  <c r="MB49"/>
  <c r="MC48"/>
  <c r="MB48"/>
  <c r="MC47"/>
  <c r="MB47"/>
  <c r="MC46"/>
  <c r="MB46"/>
  <c r="MC45"/>
  <c r="MB45"/>
  <c r="MC44"/>
  <c r="MB44"/>
  <c r="MC43"/>
  <c r="MB43"/>
  <c r="MC42"/>
  <c r="MB42"/>
  <c r="MC41"/>
  <c r="MB41"/>
  <c r="MC40"/>
  <c r="MB40"/>
  <c r="MC39"/>
  <c r="MB39"/>
  <c r="MC38"/>
  <c r="MB38"/>
  <c r="MC37"/>
  <c r="E3" i="21" s="1"/>
  <c r="MB37" i="2"/>
  <c r="D3" i="21" s="1"/>
  <c r="MC36" i="2"/>
  <c r="MB36"/>
  <c r="MC35"/>
  <c r="MB35"/>
  <c r="MC34"/>
  <c r="MB34"/>
  <c r="MC33"/>
  <c r="MB33"/>
  <c r="MC32"/>
  <c r="MB32"/>
  <c r="MC31"/>
  <c r="MB31"/>
  <c r="MC30"/>
  <c r="MB30"/>
  <c r="MC29"/>
  <c r="MB29"/>
  <c r="MC28"/>
  <c r="MB28"/>
  <c r="MC27"/>
  <c r="MB27"/>
  <c r="MC26"/>
  <c r="MB26"/>
  <c r="MC25"/>
  <c r="MB25"/>
  <c r="MC24"/>
  <c r="MB24"/>
  <c r="MC23"/>
  <c r="MB23"/>
  <c r="MC22"/>
  <c r="MB22"/>
  <c r="MC21"/>
  <c r="MB21"/>
  <c r="MC20"/>
  <c r="MB20"/>
  <c r="MC19"/>
  <c r="MB19"/>
  <c r="MC18"/>
  <c r="MB18"/>
  <c r="MC17"/>
  <c r="MB17"/>
  <c r="MC16"/>
  <c r="MB16"/>
  <c r="MC15"/>
  <c r="MB15"/>
  <c r="MC14"/>
  <c r="MB14"/>
  <c r="MC13"/>
  <c r="MB13"/>
  <c r="MC12"/>
  <c r="MB12"/>
  <c r="MC11"/>
  <c r="MB11"/>
  <c r="MC10"/>
  <c r="MB10"/>
  <c r="MC9"/>
  <c r="MB9"/>
  <c r="MC8"/>
  <c r="MB8"/>
  <c r="MC7"/>
  <c r="MB7"/>
  <c r="M71"/>
  <c r="MA69"/>
  <c r="MA70" s="1"/>
  <c r="LV69"/>
  <c r="LV70" s="1"/>
  <c r="LU69"/>
  <c r="LU70" s="1"/>
  <c r="LT69"/>
  <c r="LT70" s="1"/>
  <c r="LW68"/>
  <c r="LW67"/>
  <c r="LW66"/>
  <c r="LW65"/>
  <c r="LW64"/>
  <c r="LW63"/>
  <c r="LW62"/>
  <c r="LW61"/>
  <c r="LW60"/>
  <c r="LW59"/>
  <c r="LW58"/>
  <c r="LW57"/>
  <c r="LW56"/>
  <c r="LW55"/>
  <c r="LW54"/>
  <c r="LW53"/>
  <c r="LW52"/>
  <c r="LW51"/>
  <c r="LW50"/>
  <c r="LW49"/>
  <c r="LW48"/>
  <c r="LW47"/>
  <c r="LW46"/>
  <c r="LW45"/>
  <c r="LW44"/>
  <c r="LW43"/>
  <c r="LW42"/>
  <c r="LW41"/>
  <c r="LW40"/>
  <c r="LW39"/>
  <c r="LW38"/>
  <c r="LW37"/>
  <c r="LW103" s="1"/>
  <c r="LW104" s="1"/>
  <c r="LW36"/>
  <c r="LW35"/>
  <c r="LW34"/>
  <c r="LW33"/>
  <c r="LW32"/>
  <c r="LW31"/>
  <c r="LW30"/>
  <c r="LW29"/>
  <c r="LW28"/>
  <c r="LW27"/>
  <c r="LW26"/>
  <c r="LW25"/>
  <c r="LW24"/>
  <c r="LW23"/>
  <c r="LW22"/>
  <c r="LW21"/>
  <c r="LW20"/>
  <c r="LW19"/>
  <c r="LW18"/>
  <c r="LW17"/>
  <c r="LW16"/>
  <c r="LW15"/>
  <c r="LW14"/>
  <c r="LW13"/>
  <c r="LW12"/>
  <c r="LW11"/>
  <c r="LW10"/>
  <c r="LW9"/>
  <c r="LW8"/>
  <c r="LW7"/>
  <c r="LO69"/>
  <c r="LO70" s="1"/>
  <c r="LN69"/>
  <c r="LN70" s="1"/>
  <c r="LM69"/>
  <c r="LM70" s="1"/>
  <c r="LP68"/>
  <c r="LP67"/>
  <c r="LP66"/>
  <c r="LP65"/>
  <c r="LP64"/>
  <c r="LP63"/>
  <c r="LP62"/>
  <c r="LP61"/>
  <c r="LP60"/>
  <c r="LP59"/>
  <c r="LP58"/>
  <c r="LP57"/>
  <c r="LP56"/>
  <c r="LP55"/>
  <c r="LP54"/>
  <c r="LP53"/>
  <c r="LP52"/>
  <c r="LP51"/>
  <c r="LP50"/>
  <c r="LP49"/>
  <c r="LP48"/>
  <c r="LP47"/>
  <c r="LP46"/>
  <c r="LP45"/>
  <c r="LP44"/>
  <c r="LP43"/>
  <c r="LP42"/>
  <c r="LP41"/>
  <c r="LP40"/>
  <c r="LP39"/>
  <c r="LP38"/>
  <c r="LP37"/>
  <c r="LP103" s="1"/>
  <c r="LP104" s="1"/>
  <c r="LP36"/>
  <c r="LP35"/>
  <c r="LP34"/>
  <c r="LP33"/>
  <c r="LP32"/>
  <c r="LP31"/>
  <c r="LP30"/>
  <c r="LP29"/>
  <c r="LP28"/>
  <c r="LP27"/>
  <c r="LP26"/>
  <c r="LP25"/>
  <c r="LP24"/>
  <c r="LP23"/>
  <c r="LP22"/>
  <c r="LP21"/>
  <c r="LP20"/>
  <c r="LP19"/>
  <c r="LP18"/>
  <c r="LP17"/>
  <c r="LP16"/>
  <c r="LP15"/>
  <c r="LP14"/>
  <c r="LP13"/>
  <c r="LP12"/>
  <c r="LP11"/>
  <c r="LP10"/>
  <c r="LP9"/>
  <c r="LP8"/>
  <c r="LP7"/>
  <c r="LH69"/>
  <c r="LH70" s="1"/>
  <c r="LG69"/>
  <c r="LG70" s="1"/>
  <c r="LF69"/>
  <c r="LF70" s="1"/>
  <c r="LI68"/>
  <c r="LI67"/>
  <c r="LI66"/>
  <c r="LI65"/>
  <c r="LI64"/>
  <c r="LI63"/>
  <c r="LI62"/>
  <c r="LI61"/>
  <c r="LI60"/>
  <c r="LI59"/>
  <c r="LI58"/>
  <c r="LI57"/>
  <c r="LI56"/>
  <c r="LI55"/>
  <c r="LI54"/>
  <c r="LI53"/>
  <c r="LI52"/>
  <c r="LI51"/>
  <c r="LI50"/>
  <c r="LI49"/>
  <c r="LI48"/>
  <c r="LI47"/>
  <c r="LI46"/>
  <c r="LI45"/>
  <c r="LI44"/>
  <c r="LI43"/>
  <c r="LI42"/>
  <c r="LI41"/>
  <c r="LI40"/>
  <c r="LI39"/>
  <c r="LI38"/>
  <c r="LI37"/>
  <c r="LI103" s="1"/>
  <c r="LI104" s="1"/>
  <c r="LI36"/>
  <c r="LI35"/>
  <c r="LI34"/>
  <c r="LI33"/>
  <c r="LI32"/>
  <c r="LI31"/>
  <c r="LI30"/>
  <c r="LI29"/>
  <c r="LI28"/>
  <c r="LI27"/>
  <c r="LI26"/>
  <c r="LI25"/>
  <c r="LI24"/>
  <c r="LI23"/>
  <c r="LI22"/>
  <c r="LI21"/>
  <c r="LI20"/>
  <c r="LI19"/>
  <c r="LI18"/>
  <c r="LI17"/>
  <c r="LI16"/>
  <c r="LI15"/>
  <c r="LI14"/>
  <c r="LI13"/>
  <c r="LI12"/>
  <c r="LI11"/>
  <c r="LI10"/>
  <c r="LI9"/>
  <c r="LI8"/>
  <c r="LI7"/>
  <c r="LA69"/>
  <c r="LA70" s="1"/>
  <c r="KZ69"/>
  <c r="KZ70" s="1"/>
  <c r="KY69"/>
  <c r="KY70" s="1"/>
  <c r="LB68"/>
  <c r="LB67"/>
  <c r="LB66"/>
  <c r="LB65"/>
  <c r="LB64"/>
  <c r="LB63"/>
  <c r="LB62"/>
  <c r="LB61"/>
  <c r="LB60"/>
  <c r="LB59"/>
  <c r="LB58"/>
  <c r="LB57"/>
  <c r="LB56"/>
  <c r="LB55"/>
  <c r="LB54"/>
  <c r="LB53"/>
  <c r="LB52"/>
  <c r="LB51"/>
  <c r="LB50"/>
  <c r="LB49"/>
  <c r="LB48"/>
  <c r="LB47"/>
  <c r="LB46"/>
  <c r="LB45"/>
  <c r="LB44"/>
  <c r="LB43"/>
  <c r="LB42"/>
  <c r="LB41"/>
  <c r="LB40"/>
  <c r="LB39"/>
  <c r="LB38"/>
  <c r="LB37"/>
  <c r="LB103" s="1"/>
  <c r="LB104" s="1"/>
  <c r="LB36"/>
  <c r="LB35"/>
  <c r="LB34"/>
  <c r="LB33"/>
  <c r="LB32"/>
  <c r="LB31"/>
  <c r="LB30"/>
  <c r="LB29"/>
  <c r="LB28"/>
  <c r="LB27"/>
  <c r="LB26"/>
  <c r="LB25"/>
  <c r="LB24"/>
  <c r="LB23"/>
  <c r="LB22"/>
  <c r="LB21"/>
  <c r="LB20"/>
  <c r="LB19"/>
  <c r="LB18"/>
  <c r="LB17"/>
  <c r="LB16"/>
  <c r="LB15"/>
  <c r="LB14"/>
  <c r="LB13"/>
  <c r="LB12"/>
  <c r="LB11"/>
  <c r="LB10"/>
  <c r="LB9"/>
  <c r="LB8"/>
  <c r="LB7"/>
  <c r="KT69"/>
  <c r="KT70" s="1"/>
  <c r="KS69"/>
  <c r="KS70" s="1"/>
  <c r="KR69"/>
  <c r="KR70" s="1"/>
  <c r="KU68"/>
  <c r="KU67"/>
  <c r="KU66"/>
  <c r="KU65"/>
  <c r="KU64"/>
  <c r="KU63"/>
  <c r="KU62"/>
  <c r="KU61"/>
  <c r="KU60"/>
  <c r="KU59"/>
  <c r="KU58"/>
  <c r="KU57"/>
  <c r="KU56"/>
  <c r="KU55"/>
  <c r="KU54"/>
  <c r="KU53"/>
  <c r="KU52"/>
  <c r="KU51"/>
  <c r="KU50"/>
  <c r="KU49"/>
  <c r="KU48"/>
  <c r="KU47"/>
  <c r="KU46"/>
  <c r="KU45"/>
  <c r="KU44"/>
  <c r="KU43"/>
  <c r="KU42"/>
  <c r="KU41"/>
  <c r="KU40"/>
  <c r="KU39"/>
  <c r="KU38"/>
  <c r="KU37"/>
  <c r="KU103" s="1"/>
  <c r="KU104" s="1"/>
  <c r="KU36"/>
  <c r="KU35"/>
  <c r="KU34"/>
  <c r="KU33"/>
  <c r="KU32"/>
  <c r="KU31"/>
  <c r="KU30"/>
  <c r="KU29"/>
  <c r="KU28"/>
  <c r="KU27"/>
  <c r="KU26"/>
  <c r="KU25"/>
  <c r="KU24"/>
  <c r="KU23"/>
  <c r="KU22"/>
  <c r="KU21"/>
  <c r="KU20"/>
  <c r="KU19"/>
  <c r="KU18"/>
  <c r="KU17"/>
  <c r="KU16"/>
  <c r="KU15"/>
  <c r="KU14"/>
  <c r="KU13"/>
  <c r="KU12"/>
  <c r="KU11"/>
  <c r="KU10"/>
  <c r="KU9"/>
  <c r="KU8"/>
  <c r="KU7"/>
  <c r="KM69"/>
  <c r="KM70" s="1"/>
  <c r="KL69"/>
  <c r="KL70" s="1"/>
  <c r="KK69"/>
  <c r="KK70" s="1"/>
  <c r="KN68"/>
  <c r="KN67"/>
  <c r="KN66"/>
  <c r="KN65"/>
  <c r="KN64"/>
  <c r="KN63"/>
  <c r="KN62"/>
  <c r="KN61"/>
  <c r="KN60"/>
  <c r="KN59"/>
  <c r="KN58"/>
  <c r="KN57"/>
  <c r="KN56"/>
  <c r="KN55"/>
  <c r="KN54"/>
  <c r="KN53"/>
  <c r="KN52"/>
  <c r="KN51"/>
  <c r="KN50"/>
  <c r="KN49"/>
  <c r="KN48"/>
  <c r="KN47"/>
  <c r="KN46"/>
  <c r="KN45"/>
  <c r="KN44"/>
  <c r="KN43"/>
  <c r="KN42"/>
  <c r="KN41"/>
  <c r="KN40"/>
  <c r="KN39"/>
  <c r="KN38"/>
  <c r="KN37"/>
  <c r="KN103" s="1"/>
  <c r="KN104" s="1"/>
  <c r="KN36"/>
  <c r="KN35"/>
  <c r="KN34"/>
  <c r="KN33"/>
  <c r="KN32"/>
  <c r="KN31"/>
  <c r="KN30"/>
  <c r="KN29"/>
  <c r="KN28"/>
  <c r="KN27"/>
  <c r="KN26"/>
  <c r="KN25"/>
  <c r="KN24"/>
  <c r="KN23"/>
  <c r="KN22"/>
  <c r="KN21"/>
  <c r="KN20"/>
  <c r="KN19"/>
  <c r="KN18"/>
  <c r="KN17"/>
  <c r="KN16"/>
  <c r="KN15"/>
  <c r="KN14"/>
  <c r="KN13"/>
  <c r="KN12"/>
  <c r="KN11"/>
  <c r="KN10"/>
  <c r="KN9"/>
  <c r="KN8"/>
  <c r="KN7"/>
  <c r="KF69"/>
  <c r="KF70" s="1"/>
  <c r="KE69"/>
  <c r="KE70" s="1"/>
  <c r="KD69"/>
  <c r="KD70" s="1"/>
  <c r="KG68"/>
  <c r="KG67"/>
  <c r="KG66"/>
  <c r="KG65"/>
  <c r="KG64"/>
  <c r="KG63"/>
  <c r="KG62"/>
  <c r="KG61"/>
  <c r="KG60"/>
  <c r="KG59"/>
  <c r="KG58"/>
  <c r="KG57"/>
  <c r="KG56"/>
  <c r="KG55"/>
  <c r="KG54"/>
  <c r="KG53"/>
  <c r="KG52"/>
  <c r="KG51"/>
  <c r="KG50"/>
  <c r="KG49"/>
  <c r="KG48"/>
  <c r="KG47"/>
  <c r="KG46"/>
  <c r="KG45"/>
  <c r="KG44"/>
  <c r="KG43"/>
  <c r="KG42"/>
  <c r="KG41"/>
  <c r="KG40"/>
  <c r="KG39"/>
  <c r="KG38"/>
  <c r="KG37"/>
  <c r="KG103" s="1"/>
  <c r="KG104" s="1"/>
  <c r="KG36"/>
  <c r="KG35"/>
  <c r="KG34"/>
  <c r="KG33"/>
  <c r="KG32"/>
  <c r="KG31"/>
  <c r="KG30"/>
  <c r="KG29"/>
  <c r="KG28"/>
  <c r="KG27"/>
  <c r="KG26"/>
  <c r="KG25"/>
  <c r="KG24"/>
  <c r="KG23"/>
  <c r="KG22"/>
  <c r="KG21"/>
  <c r="KG20"/>
  <c r="KG19"/>
  <c r="KG18"/>
  <c r="KG17"/>
  <c r="KG16"/>
  <c r="KG15"/>
  <c r="KG14"/>
  <c r="KG13"/>
  <c r="KG12"/>
  <c r="KG11"/>
  <c r="KG10"/>
  <c r="KG9"/>
  <c r="KG8"/>
  <c r="KG7"/>
  <c r="JY69"/>
  <c r="JY70" s="1"/>
  <c r="JX69"/>
  <c r="JX70" s="1"/>
  <c r="JW69"/>
  <c r="JW70" s="1"/>
  <c r="JZ68"/>
  <c r="JZ67"/>
  <c r="JZ66"/>
  <c r="JZ65"/>
  <c r="JZ64"/>
  <c r="JZ63"/>
  <c r="JZ62"/>
  <c r="JZ61"/>
  <c r="JZ60"/>
  <c r="JZ59"/>
  <c r="JZ58"/>
  <c r="JZ57"/>
  <c r="JZ56"/>
  <c r="JZ55"/>
  <c r="JZ54"/>
  <c r="JZ53"/>
  <c r="JZ52"/>
  <c r="JZ51"/>
  <c r="JZ50"/>
  <c r="JZ49"/>
  <c r="JZ48"/>
  <c r="JZ47"/>
  <c r="JZ46"/>
  <c r="JZ45"/>
  <c r="JZ44"/>
  <c r="JZ43"/>
  <c r="JZ42"/>
  <c r="JZ41"/>
  <c r="JZ40"/>
  <c r="JZ39"/>
  <c r="JZ38"/>
  <c r="JZ37"/>
  <c r="JZ103" s="1"/>
  <c r="JZ104" s="1"/>
  <c r="JZ36"/>
  <c r="JZ35"/>
  <c r="JZ34"/>
  <c r="JZ33"/>
  <c r="JZ32"/>
  <c r="JZ31"/>
  <c r="JZ30"/>
  <c r="JZ29"/>
  <c r="JZ28"/>
  <c r="JZ27"/>
  <c r="JZ26"/>
  <c r="JZ25"/>
  <c r="JZ24"/>
  <c r="JZ23"/>
  <c r="JZ22"/>
  <c r="JZ21"/>
  <c r="JZ20"/>
  <c r="JZ19"/>
  <c r="JZ18"/>
  <c r="JZ17"/>
  <c r="JZ16"/>
  <c r="JZ15"/>
  <c r="JZ14"/>
  <c r="JZ13"/>
  <c r="JZ12"/>
  <c r="JZ11"/>
  <c r="JZ10"/>
  <c r="JZ9"/>
  <c r="JZ8"/>
  <c r="JZ7"/>
  <c r="JR69"/>
  <c r="JR70" s="1"/>
  <c r="JQ69"/>
  <c r="JQ70" s="1"/>
  <c r="JP69"/>
  <c r="JP70" s="1"/>
  <c r="JS68"/>
  <c r="JS67"/>
  <c r="JS66"/>
  <c r="JS65"/>
  <c r="JS64"/>
  <c r="JS63"/>
  <c r="JS62"/>
  <c r="JS61"/>
  <c r="JS60"/>
  <c r="JS59"/>
  <c r="JS58"/>
  <c r="JS57"/>
  <c r="JS56"/>
  <c r="JS55"/>
  <c r="JS54"/>
  <c r="JS53"/>
  <c r="JS52"/>
  <c r="JS51"/>
  <c r="JS50"/>
  <c r="JS49"/>
  <c r="JS48"/>
  <c r="JS47"/>
  <c r="JS46"/>
  <c r="JS45"/>
  <c r="JS44"/>
  <c r="JS43"/>
  <c r="JS42"/>
  <c r="JS41"/>
  <c r="JS40"/>
  <c r="JS39"/>
  <c r="JS38"/>
  <c r="JS37"/>
  <c r="JS103" s="1"/>
  <c r="JS104" s="1"/>
  <c r="JS36"/>
  <c r="JS35"/>
  <c r="JS34"/>
  <c r="JS33"/>
  <c r="JS32"/>
  <c r="JS31"/>
  <c r="JS30"/>
  <c r="JS29"/>
  <c r="JS28"/>
  <c r="JS27"/>
  <c r="JS26"/>
  <c r="JS25"/>
  <c r="JS24"/>
  <c r="JS23"/>
  <c r="JS22"/>
  <c r="JS21"/>
  <c r="JS20"/>
  <c r="JS19"/>
  <c r="JS18"/>
  <c r="JS17"/>
  <c r="JS16"/>
  <c r="JS15"/>
  <c r="JS14"/>
  <c r="JS13"/>
  <c r="JS12"/>
  <c r="JS11"/>
  <c r="JS10"/>
  <c r="JS9"/>
  <c r="JS8"/>
  <c r="JS7"/>
  <c r="JK69"/>
  <c r="JK70" s="1"/>
  <c r="JJ69"/>
  <c r="JJ70" s="1"/>
  <c r="JI69"/>
  <c r="JI70" s="1"/>
  <c r="JL68"/>
  <c r="JL67"/>
  <c r="JL66"/>
  <c r="JL65"/>
  <c r="JL64"/>
  <c r="JL63"/>
  <c r="JL62"/>
  <c r="JL61"/>
  <c r="JL60"/>
  <c r="JL59"/>
  <c r="JL58"/>
  <c r="JL57"/>
  <c r="JL56"/>
  <c r="JL55"/>
  <c r="JL54"/>
  <c r="JL53"/>
  <c r="JL52"/>
  <c r="JL51"/>
  <c r="JL50"/>
  <c r="JL49"/>
  <c r="JL48"/>
  <c r="JL47"/>
  <c r="JL46"/>
  <c r="JL45"/>
  <c r="JL44"/>
  <c r="JL43"/>
  <c r="JL42"/>
  <c r="JL41"/>
  <c r="JL40"/>
  <c r="JL39"/>
  <c r="JL38"/>
  <c r="JL37"/>
  <c r="JL103" s="1"/>
  <c r="JL104" s="1"/>
  <c r="JL36"/>
  <c r="JL35"/>
  <c r="JL34"/>
  <c r="JL33"/>
  <c r="JL32"/>
  <c r="JL31"/>
  <c r="JL30"/>
  <c r="JL29"/>
  <c r="JL28"/>
  <c r="JL27"/>
  <c r="JL26"/>
  <c r="JL25"/>
  <c r="JL24"/>
  <c r="JL23"/>
  <c r="JL22"/>
  <c r="JL21"/>
  <c r="JL20"/>
  <c r="JL19"/>
  <c r="JL18"/>
  <c r="JL17"/>
  <c r="JL16"/>
  <c r="JL15"/>
  <c r="JL14"/>
  <c r="JL13"/>
  <c r="JL12"/>
  <c r="JL11"/>
  <c r="JL10"/>
  <c r="JL9"/>
  <c r="JL8"/>
  <c r="JL7"/>
  <c r="JD69"/>
  <c r="JD70" s="1"/>
  <c r="JC69"/>
  <c r="JC70" s="1"/>
  <c r="JB69"/>
  <c r="JB70" s="1"/>
  <c r="JE68"/>
  <c r="JE67"/>
  <c r="JE66"/>
  <c r="JE65"/>
  <c r="JE64"/>
  <c r="JE63"/>
  <c r="JE62"/>
  <c r="JE61"/>
  <c r="JE60"/>
  <c r="JE59"/>
  <c r="JE58"/>
  <c r="JE57"/>
  <c r="JE56"/>
  <c r="JE55"/>
  <c r="JE54"/>
  <c r="JE53"/>
  <c r="JE52"/>
  <c r="JE51"/>
  <c r="JE50"/>
  <c r="JE49"/>
  <c r="JE48"/>
  <c r="JE47"/>
  <c r="JE46"/>
  <c r="JE45"/>
  <c r="JE44"/>
  <c r="JE43"/>
  <c r="JE42"/>
  <c r="JE41"/>
  <c r="JE40"/>
  <c r="JE39"/>
  <c r="JE38"/>
  <c r="JE37"/>
  <c r="JE103" s="1"/>
  <c r="JE104" s="1"/>
  <c r="JE36"/>
  <c r="JE35"/>
  <c r="JE34"/>
  <c r="JE33"/>
  <c r="JE32"/>
  <c r="JE31"/>
  <c r="JE30"/>
  <c r="JE29"/>
  <c r="JE28"/>
  <c r="JE27"/>
  <c r="JE26"/>
  <c r="JE25"/>
  <c r="JE24"/>
  <c r="JE23"/>
  <c r="JE22"/>
  <c r="JE21"/>
  <c r="JE20"/>
  <c r="JE19"/>
  <c r="JE18"/>
  <c r="JE17"/>
  <c r="JE16"/>
  <c r="JE15"/>
  <c r="JE14"/>
  <c r="JE13"/>
  <c r="JE12"/>
  <c r="JE11"/>
  <c r="JE10"/>
  <c r="JE9"/>
  <c r="JE8"/>
  <c r="JE7"/>
  <c r="IW69"/>
  <c r="IW70" s="1"/>
  <c r="IV69"/>
  <c r="IV70" s="1"/>
  <c r="IU69"/>
  <c r="IU70" s="1"/>
  <c r="IX68"/>
  <c r="IX67"/>
  <c r="IX66"/>
  <c r="IX65"/>
  <c r="IX64"/>
  <c r="IX63"/>
  <c r="IX62"/>
  <c r="IX61"/>
  <c r="IX60"/>
  <c r="IX59"/>
  <c r="IX58"/>
  <c r="IX57"/>
  <c r="IX56"/>
  <c r="IX55"/>
  <c r="IX54"/>
  <c r="IX53"/>
  <c r="IX52"/>
  <c r="IX51"/>
  <c r="IX50"/>
  <c r="IX49"/>
  <c r="IX48"/>
  <c r="IX47"/>
  <c r="IX46"/>
  <c r="IX45"/>
  <c r="IX44"/>
  <c r="IX43"/>
  <c r="IX42"/>
  <c r="IX41"/>
  <c r="IX40"/>
  <c r="IX39"/>
  <c r="IX38"/>
  <c r="IX37"/>
  <c r="IX103" s="1"/>
  <c r="IX104" s="1"/>
  <c r="IX36"/>
  <c r="IX35"/>
  <c r="IX34"/>
  <c r="IX33"/>
  <c r="IX32"/>
  <c r="IX31"/>
  <c r="IX30"/>
  <c r="IX29"/>
  <c r="IX28"/>
  <c r="IX27"/>
  <c r="IX26"/>
  <c r="IX25"/>
  <c r="IX24"/>
  <c r="IX23"/>
  <c r="IX22"/>
  <c r="IX21"/>
  <c r="IX20"/>
  <c r="IX19"/>
  <c r="IX18"/>
  <c r="IX17"/>
  <c r="IX16"/>
  <c r="IX15"/>
  <c r="IX14"/>
  <c r="IX13"/>
  <c r="IX12"/>
  <c r="IX11"/>
  <c r="IX10"/>
  <c r="IX9"/>
  <c r="IX8"/>
  <c r="IX7"/>
  <c r="IP69"/>
  <c r="IP70" s="1"/>
  <c r="IO69"/>
  <c r="IO70" s="1"/>
  <c r="IN69"/>
  <c r="IN70" s="1"/>
  <c r="IQ68"/>
  <c r="IQ67"/>
  <c r="IQ66"/>
  <c r="IQ65"/>
  <c r="IQ64"/>
  <c r="IQ63"/>
  <c r="IQ62"/>
  <c r="IQ61"/>
  <c r="IQ60"/>
  <c r="IQ59"/>
  <c r="IQ58"/>
  <c r="IQ57"/>
  <c r="IQ56"/>
  <c r="IQ55"/>
  <c r="IQ54"/>
  <c r="IQ53"/>
  <c r="IQ52"/>
  <c r="IQ51"/>
  <c r="IQ50"/>
  <c r="IQ49"/>
  <c r="IQ48"/>
  <c r="IQ47"/>
  <c r="IQ46"/>
  <c r="IQ45"/>
  <c r="IQ44"/>
  <c r="IQ43"/>
  <c r="IQ42"/>
  <c r="IQ41"/>
  <c r="IQ40"/>
  <c r="IQ39"/>
  <c r="IQ38"/>
  <c r="IQ37"/>
  <c r="IQ103" s="1"/>
  <c r="IQ104" s="1"/>
  <c r="IQ36"/>
  <c r="IQ35"/>
  <c r="IQ34"/>
  <c r="IQ33"/>
  <c r="IQ32"/>
  <c r="IQ31"/>
  <c r="IQ30"/>
  <c r="IQ29"/>
  <c r="IQ28"/>
  <c r="IQ27"/>
  <c r="IQ26"/>
  <c r="IQ25"/>
  <c r="IQ24"/>
  <c r="IQ23"/>
  <c r="IQ22"/>
  <c r="IQ21"/>
  <c r="IQ20"/>
  <c r="IQ19"/>
  <c r="IQ18"/>
  <c r="IQ17"/>
  <c r="IQ16"/>
  <c r="IQ15"/>
  <c r="IQ14"/>
  <c r="IQ13"/>
  <c r="IQ12"/>
  <c r="IQ11"/>
  <c r="IQ10"/>
  <c r="IQ9"/>
  <c r="IQ8"/>
  <c r="IQ7"/>
  <c r="II69"/>
  <c r="II70" s="1"/>
  <c r="IH69"/>
  <c r="IH70" s="1"/>
  <c r="IG69"/>
  <c r="IG70" s="1"/>
  <c r="IJ68"/>
  <c r="IJ67"/>
  <c r="IJ66"/>
  <c r="IJ65"/>
  <c r="IJ64"/>
  <c r="IJ63"/>
  <c r="IJ62"/>
  <c r="IJ61"/>
  <c r="IJ60"/>
  <c r="IJ59"/>
  <c r="IJ58"/>
  <c r="IJ57"/>
  <c r="IJ56"/>
  <c r="IJ55"/>
  <c r="IJ54"/>
  <c r="IJ53"/>
  <c r="IJ52"/>
  <c r="IJ51"/>
  <c r="IJ50"/>
  <c r="IJ49"/>
  <c r="IJ48"/>
  <c r="IJ47"/>
  <c r="IJ46"/>
  <c r="IJ45"/>
  <c r="IJ44"/>
  <c r="IJ43"/>
  <c r="IJ42"/>
  <c r="IJ41"/>
  <c r="IJ40"/>
  <c r="IJ39"/>
  <c r="IJ38"/>
  <c r="IJ37"/>
  <c r="IJ103" s="1"/>
  <c r="IJ104" s="1"/>
  <c r="IJ36"/>
  <c r="IJ35"/>
  <c r="IJ34"/>
  <c r="IJ33"/>
  <c r="IJ32"/>
  <c r="IJ31"/>
  <c r="IJ30"/>
  <c r="IJ29"/>
  <c r="IJ28"/>
  <c r="IJ27"/>
  <c r="IJ26"/>
  <c r="IJ25"/>
  <c r="IJ24"/>
  <c r="IJ23"/>
  <c r="IJ22"/>
  <c r="IJ21"/>
  <c r="IJ20"/>
  <c r="IJ19"/>
  <c r="IJ18"/>
  <c r="IJ17"/>
  <c r="IJ16"/>
  <c r="IJ15"/>
  <c r="IJ14"/>
  <c r="IJ13"/>
  <c r="IJ12"/>
  <c r="IJ11"/>
  <c r="IJ10"/>
  <c r="IJ9"/>
  <c r="IJ8"/>
  <c r="IJ7"/>
  <c r="IB69"/>
  <c r="IB70" s="1"/>
  <c r="IA69"/>
  <c r="IA70" s="1"/>
  <c r="HZ69"/>
  <c r="HZ70" s="1"/>
  <c r="IC68"/>
  <c r="IC67"/>
  <c r="IC66"/>
  <c r="IC65"/>
  <c r="IC64"/>
  <c r="IC63"/>
  <c r="IC62"/>
  <c r="IC61"/>
  <c r="IC60"/>
  <c r="IC59"/>
  <c r="IC58"/>
  <c r="IC57"/>
  <c r="IC56"/>
  <c r="IC55"/>
  <c r="IC54"/>
  <c r="IC53"/>
  <c r="IC52"/>
  <c r="IC51"/>
  <c r="IC50"/>
  <c r="IC49"/>
  <c r="IC48"/>
  <c r="IC47"/>
  <c r="IC46"/>
  <c r="IC45"/>
  <c r="IC44"/>
  <c r="IC43"/>
  <c r="IC42"/>
  <c r="IC41"/>
  <c r="IC40"/>
  <c r="IC39"/>
  <c r="IC38"/>
  <c r="IC37"/>
  <c r="IC103" s="1"/>
  <c r="IC104" s="1"/>
  <c r="IC36"/>
  <c r="IC35"/>
  <c r="IC34"/>
  <c r="IC33"/>
  <c r="IC32"/>
  <c r="IC31"/>
  <c r="IC30"/>
  <c r="IC29"/>
  <c r="IC28"/>
  <c r="IC27"/>
  <c r="IC26"/>
  <c r="IC25"/>
  <c r="IC24"/>
  <c r="IC23"/>
  <c r="IC22"/>
  <c r="IC21"/>
  <c r="IC20"/>
  <c r="IC19"/>
  <c r="IC18"/>
  <c r="IC17"/>
  <c r="IC16"/>
  <c r="IC15"/>
  <c r="IC14"/>
  <c r="IC13"/>
  <c r="IC12"/>
  <c r="IC11"/>
  <c r="IC10"/>
  <c r="IC9"/>
  <c r="IC8"/>
  <c r="IC7"/>
  <c r="HU69"/>
  <c r="HU70" s="1"/>
  <c r="HT69"/>
  <c r="HT70" s="1"/>
  <c r="HS69"/>
  <c r="HS70" s="1"/>
  <c r="HV68"/>
  <c r="HV67"/>
  <c r="HV66"/>
  <c r="HV65"/>
  <c r="HV64"/>
  <c r="HV63"/>
  <c r="HV62"/>
  <c r="HV61"/>
  <c r="HV60"/>
  <c r="HV59"/>
  <c r="HV58"/>
  <c r="HV57"/>
  <c r="HV56"/>
  <c r="HV55"/>
  <c r="HV54"/>
  <c r="HV53"/>
  <c r="HV52"/>
  <c r="HV51"/>
  <c r="HV50"/>
  <c r="HV49"/>
  <c r="HV48"/>
  <c r="HV47"/>
  <c r="HV46"/>
  <c r="HV45"/>
  <c r="HV44"/>
  <c r="HV43"/>
  <c r="HV42"/>
  <c r="HV41"/>
  <c r="HV40"/>
  <c r="HV39"/>
  <c r="HV38"/>
  <c r="HV37"/>
  <c r="HV103" s="1"/>
  <c r="HV104" s="1"/>
  <c r="HV36"/>
  <c r="HV35"/>
  <c r="HV34"/>
  <c r="HV33"/>
  <c r="HV32"/>
  <c r="HV31"/>
  <c r="HV30"/>
  <c r="HV29"/>
  <c r="HV28"/>
  <c r="HV27"/>
  <c r="HV26"/>
  <c r="HV25"/>
  <c r="HV24"/>
  <c r="HV23"/>
  <c r="HV22"/>
  <c r="HV21"/>
  <c r="HV20"/>
  <c r="HV19"/>
  <c r="HV18"/>
  <c r="HV17"/>
  <c r="HV16"/>
  <c r="HV15"/>
  <c r="HV14"/>
  <c r="HV13"/>
  <c r="HV12"/>
  <c r="HV11"/>
  <c r="HV10"/>
  <c r="HV9"/>
  <c r="HV8"/>
  <c r="HV7"/>
  <c r="HN69"/>
  <c r="HN70" s="1"/>
  <c r="HM69"/>
  <c r="HM70" s="1"/>
  <c r="HL69"/>
  <c r="HL70" s="1"/>
  <c r="HO68"/>
  <c r="HO67"/>
  <c r="HO66"/>
  <c r="HO65"/>
  <c r="HO64"/>
  <c r="HO63"/>
  <c r="HO62"/>
  <c r="HO61"/>
  <c r="HO60"/>
  <c r="HO59"/>
  <c r="HO58"/>
  <c r="HO57"/>
  <c r="HO56"/>
  <c r="HO55"/>
  <c r="HO54"/>
  <c r="HO53"/>
  <c r="HO52"/>
  <c r="HO51"/>
  <c r="HO50"/>
  <c r="HO49"/>
  <c r="HO48"/>
  <c r="HO47"/>
  <c r="HO46"/>
  <c r="HO45"/>
  <c r="HO44"/>
  <c r="HO43"/>
  <c r="HO42"/>
  <c r="HO41"/>
  <c r="HO40"/>
  <c r="HO39"/>
  <c r="HO38"/>
  <c r="HO37"/>
  <c r="HO103" s="1"/>
  <c r="HO104" s="1"/>
  <c r="HO36"/>
  <c r="HO35"/>
  <c r="HO34"/>
  <c r="HO33"/>
  <c r="HO32"/>
  <c r="HO31"/>
  <c r="HO30"/>
  <c r="HO29"/>
  <c r="HO28"/>
  <c r="HO27"/>
  <c r="HO26"/>
  <c r="HO25"/>
  <c r="HO24"/>
  <c r="HO23"/>
  <c r="HO22"/>
  <c r="HO21"/>
  <c r="HO20"/>
  <c r="HO19"/>
  <c r="HO18"/>
  <c r="HO17"/>
  <c r="HO16"/>
  <c r="HO15"/>
  <c r="HO14"/>
  <c r="HO13"/>
  <c r="HO12"/>
  <c r="HO11"/>
  <c r="HO10"/>
  <c r="HO9"/>
  <c r="HO8"/>
  <c r="HO7"/>
  <c r="HG69"/>
  <c r="HG70" s="1"/>
  <c r="HF69"/>
  <c r="HF70" s="1"/>
  <c r="HE69"/>
  <c r="HE70" s="1"/>
  <c r="HH68"/>
  <c r="HH67"/>
  <c r="HH66"/>
  <c r="HH65"/>
  <c r="HH64"/>
  <c r="HH63"/>
  <c r="HH62"/>
  <c r="HH61"/>
  <c r="HH60"/>
  <c r="HH59"/>
  <c r="HH58"/>
  <c r="HH57"/>
  <c r="HH56"/>
  <c r="HH55"/>
  <c r="HH54"/>
  <c r="HH53"/>
  <c r="HH52"/>
  <c r="HH51"/>
  <c r="HH50"/>
  <c r="HH49"/>
  <c r="HH48"/>
  <c r="HH47"/>
  <c r="HH46"/>
  <c r="HH45"/>
  <c r="HH44"/>
  <c r="HH43"/>
  <c r="HH42"/>
  <c r="HH41"/>
  <c r="HH40"/>
  <c r="HH39"/>
  <c r="HH38"/>
  <c r="HH37"/>
  <c r="HH103" s="1"/>
  <c r="HH104" s="1"/>
  <c r="HH36"/>
  <c r="HH35"/>
  <c r="HH34"/>
  <c r="HH33"/>
  <c r="HH32"/>
  <c r="HH31"/>
  <c r="HH30"/>
  <c r="HH29"/>
  <c r="HH28"/>
  <c r="HH27"/>
  <c r="HH26"/>
  <c r="HH25"/>
  <c r="HH24"/>
  <c r="HH23"/>
  <c r="HH22"/>
  <c r="HH21"/>
  <c r="HH20"/>
  <c r="HH19"/>
  <c r="HH18"/>
  <c r="HH17"/>
  <c r="HH16"/>
  <c r="HH15"/>
  <c r="HH14"/>
  <c r="HH13"/>
  <c r="HH12"/>
  <c r="HH11"/>
  <c r="HH10"/>
  <c r="HH9"/>
  <c r="HH8"/>
  <c r="HH7"/>
  <c r="GZ69"/>
  <c r="GZ70" s="1"/>
  <c r="GY69"/>
  <c r="GY70" s="1"/>
  <c r="GX69"/>
  <c r="GX70" s="1"/>
  <c r="HA68"/>
  <c r="HA67"/>
  <c r="HA66"/>
  <c r="HA65"/>
  <c r="HA64"/>
  <c r="HA63"/>
  <c r="HA62"/>
  <c r="HA61"/>
  <c r="HA60"/>
  <c r="HA59"/>
  <c r="HA58"/>
  <c r="HA57"/>
  <c r="HA56"/>
  <c r="HA55"/>
  <c r="HA54"/>
  <c r="HA53"/>
  <c r="HA52"/>
  <c r="HA51"/>
  <c r="HA50"/>
  <c r="HA49"/>
  <c r="HA48"/>
  <c r="HA47"/>
  <c r="HA46"/>
  <c r="HA45"/>
  <c r="HA44"/>
  <c r="HA43"/>
  <c r="HA42"/>
  <c r="HA41"/>
  <c r="HA40"/>
  <c r="HA39"/>
  <c r="HA38"/>
  <c r="HA37"/>
  <c r="HA103" s="1"/>
  <c r="HA104" s="1"/>
  <c r="HA36"/>
  <c r="HA35"/>
  <c r="HA34"/>
  <c r="HA33"/>
  <c r="HA32"/>
  <c r="HA31"/>
  <c r="HA30"/>
  <c r="HA29"/>
  <c r="HA28"/>
  <c r="HA27"/>
  <c r="HA26"/>
  <c r="HA25"/>
  <c r="HA24"/>
  <c r="HA23"/>
  <c r="HA22"/>
  <c r="HA21"/>
  <c r="HA20"/>
  <c r="HA19"/>
  <c r="HA18"/>
  <c r="HA17"/>
  <c r="HA16"/>
  <c r="HA15"/>
  <c r="HA14"/>
  <c r="HA13"/>
  <c r="HA12"/>
  <c r="HA11"/>
  <c r="HA10"/>
  <c r="HA9"/>
  <c r="HA8"/>
  <c r="HA7"/>
  <c r="GS69"/>
  <c r="GS70" s="1"/>
  <c r="GR69"/>
  <c r="GR70" s="1"/>
  <c r="GQ69"/>
  <c r="GQ70" s="1"/>
  <c r="GT68"/>
  <c r="GT67"/>
  <c r="GT66"/>
  <c r="GT65"/>
  <c r="GT64"/>
  <c r="GT63"/>
  <c r="GT62"/>
  <c r="GT61"/>
  <c r="GT60"/>
  <c r="GT59"/>
  <c r="GT58"/>
  <c r="GT57"/>
  <c r="GT56"/>
  <c r="GT55"/>
  <c r="GT54"/>
  <c r="GT53"/>
  <c r="GT52"/>
  <c r="GT51"/>
  <c r="GT50"/>
  <c r="GT49"/>
  <c r="GT48"/>
  <c r="GT47"/>
  <c r="GT46"/>
  <c r="GT45"/>
  <c r="GT44"/>
  <c r="GT43"/>
  <c r="GT42"/>
  <c r="GT41"/>
  <c r="GT40"/>
  <c r="GT39"/>
  <c r="GT38"/>
  <c r="GT37"/>
  <c r="GT103" s="1"/>
  <c r="GT104" s="1"/>
  <c r="GT36"/>
  <c r="GT35"/>
  <c r="GT34"/>
  <c r="GT33"/>
  <c r="GT32"/>
  <c r="GT31"/>
  <c r="GT30"/>
  <c r="GT29"/>
  <c r="GT28"/>
  <c r="GT27"/>
  <c r="GT26"/>
  <c r="GT25"/>
  <c r="GT24"/>
  <c r="GT23"/>
  <c r="GT22"/>
  <c r="GT21"/>
  <c r="GT20"/>
  <c r="GT19"/>
  <c r="GT18"/>
  <c r="GT17"/>
  <c r="GT16"/>
  <c r="GT15"/>
  <c r="GT14"/>
  <c r="GT13"/>
  <c r="GT12"/>
  <c r="GT11"/>
  <c r="GT10"/>
  <c r="GT9"/>
  <c r="GT8"/>
  <c r="GT7"/>
  <c r="GL69"/>
  <c r="GL70" s="1"/>
  <c r="GK69"/>
  <c r="GK70" s="1"/>
  <c r="GJ69"/>
  <c r="GJ70" s="1"/>
  <c r="GM68"/>
  <c r="GM67"/>
  <c r="GM66"/>
  <c r="GM65"/>
  <c r="GM64"/>
  <c r="GM63"/>
  <c r="GM62"/>
  <c r="GM61"/>
  <c r="GM60"/>
  <c r="GM59"/>
  <c r="GM58"/>
  <c r="GM57"/>
  <c r="GM56"/>
  <c r="GM55"/>
  <c r="GM54"/>
  <c r="GM53"/>
  <c r="GM52"/>
  <c r="GM51"/>
  <c r="GM50"/>
  <c r="GM49"/>
  <c r="GM48"/>
  <c r="GM47"/>
  <c r="GM46"/>
  <c r="GM45"/>
  <c r="GM44"/>
  <c r="GM43"/>
  <c r="GM42"/>
  <c r="GM41"/>
  <c r="GM40"/>
  <c r="GM39"/>
  <c r="GM38"/>
  <c r="GM37"/>
  <c r="GM103" s="1"/>
  <c r="GM104" s="1"/>
  <c r="GM36"/>
  <c r="GM35"/>
  <c r="GM34"/>
  <c r="GM33"/>
  <c r="GM32"/>
  <c r="GM31"/>
  <c r="GM30"/>
  <c r="GM29"/>
  <c r="GM28"/>
  <c r="GM27"/>
  <c r="GM26"/>
  <c r="GM25"/>
  <c r="GM24"/>
  <c r="GM23"/>
  <c r="GM22"/>
  <c r="GM21"/>
  <c r="GM20"/>
  <c r="GM19"/>
  <c r="GM18"/>
  <c r="GM17"/>
  <c r="GM16"/>
  <c r="GM15"/>
  <c r="GM14"/>
  <c r="GM13"/>
  <c r="GM12"/>
  <c r="GM11"/>
  <c r="GM10"/>
  <c r="GM9"/>
  <c r="GM8"/>
  <c r="GM7"/>
  <c r="GE69"/>
  <c r="GE70" s="1"/>
  <c r="GD69"/>
  <c r="GD70" s="1"/>
  <c r="GC69"/>
  <c r="GC70" s="1"/>
  <c r="GF68"/>
  <c r="GF67"/>
  <c r="GF66"/>
  <c r="GF65"/>
  <c r="GF64"/>
  <c r="GF63"/>
  <c r="GF62"/>
  <c r="GF61"/>
  <c r="GF60"/>
  <c r="GF59"/>
  <c r="GF58"/>
  <c r="GF57"/>
  <c r="GF56"/>
  <c r="GF55"/>
  <c r="GF54"/>
  <c r="GF53"/>
  <c r="GF52"/>
  <c r="GF51"/>
  <c r="GF50"/>
  <c r="GF49"/>
  <c r="GF48"/>
  <c r="GF47"/>
  <c r="GF46"/>
  <c r="GF45"/>
  <c r="GF44"/>
  <c r="GF43"/>
  <c r="GF42"/>
  <c r="GF41"/>
  <c r="GF40"/>
  <c r="GF39"/>
  <c r="GF38"/>
  <c r="GF37"/>
  <c r="GF103" s="1"/>
  <c r="GF104" s="1"/>
  <c r="GF36"/>
  <c r="GF35"/>
  <c r="GF34"/>
  <c r="GF33"/>
  <c r="GF32"/>
  <c r="GF31"/>
  <c r="GF30"/>
  <c r="GF29"/>
  <c r="GF28"/>
  <c r="GF27"/>
  <c r="GF26"/>
  <c r="GF25"/>
  <c r="GF24"/>
  <c r="GF23"/>
  <c r="GF22"/>
  <c r="GF21"/>
  <c r="GF20"/>
  <c r="GF19"/>
  <c r="GF18"/>
  <c r="GF17"/>
  <c r="GF16"/>
  <c r="GF15"/>
  <c r="GF14"/>
  <c r="GF13"/>
  <c r="GF12"/>
  <c r="GF11"/>
  <c r="GF10"/>
  <c r="GF9"/>
  <c r="GF8"/>
  <c r="GF7"/>
  <c r="FX69"/>
  <c r="FX70" s="1"/>
  <c r="FW69"/>
  <c r="FW70" s="1"/>
  <c r="FV69"/>
  <c r="FV70" s="1"/>
  <c r="FY68"/>
  <c r="FY67"/>
  <c r="FY66"/>
  <c r="FY65"/>
  <c r="FY64"/>
  <c r="FY63"/>
  <c r="FY62"/>
  <c r="FY61"/>
  <c r="FY60"/>
  <c r="FY59"/>
  <c r="FY58"/>
  <c r="FY57"/>
  <c r="FY56"/>
  <c r="FY55"/>
  <c r="FY54"/>
  <c r="FY53"/>
  <c r="FY52"/>
  <c r="FY51"/>
  <c r="FY50"/>
  <c r="FY49"/>
  <c r="FY48"/>
  <c r="FY47"/>
  <c r="FY46"/>
  <c r="FY45"/>
  <c r="FY44"/>
  <c r="FY43"/>
  <c r="FY42"/>
  <c r="FY41"/>
  <c r="FY40"/>
  <c r="FY39"/>
  <c r="FY38"/>
  <c r="FY37"/>
  <c r="FY103" s="1"/>
  <c r="FY104" s="1"/>
  <c r="FY36"/>
  <c r="FY35"/>
  <c r="FY34"/>
  <c r="FY33"/>
  <c r="FY32"/>
  <c r="FY31"/>
  <c r="FY30"/>
  <c r="FY29"/>
  <c r="FY28"/>
  <c r="FY27"/>
  <c r="FY26"/>
  <c r="FY25"/>
  <c r="FY24"/>
  <c r="FY23"/>
  <c r="FY22"/>
  <c r="FY21"/>
  <c r="FY20"/>
  <c r="FY19"/>
  <c r="FY18"/>
  <c r="FY17"/>
  <c r="FY16"/>
  <c r="FY15"/>
  <c r="FY14"/>
  <c r="FY13"/>
  <c r="FY12"/>
  <c r="FY11"/>
  <c r="FY10"/>
  <c r="FY9"/>
  <c r="FY8"/>
  <c r="FY7"/>
  <c r="FQ69"/>
  <c r="FQ70" s="1"/>
  <c r="FP69"/>
  <c r="FP70" s="1"/>
  <c r="FO69"/>
  <c r="FO70" s="1"/>
  <c r="FR68"/>
  <c r="FR67"/>
  <c r="FR66"/>
  <c r="FR65"/>
  <c r="FR64"/>
  <c r="FR63"/>
  <c r="FR62"/>
  <c r="FR61"/>
  <c r="FR60"/>
  <c r="FR59"/>
  <c r="FR58"/>
  <c r="FR57"/>
  <c r="FR56"/>
  <c r="FR55"/>
  <c r="FR54"/>
  <c r="FR53"/>
  <c r="FR52"/>
  <c r="FR51"/>
  <c r="FR50"/>
  <c r="FR49"/>
  <c r="FR48"/>
  <c r="FR47"/>
  <c r="FR46"/>
  <c r="FR45"/>
  <c r="FR44"/>
  <c r="FR43"/>
  <c r="FR42"/>
  <c r="FR41"/>
  <c r="FR40"/>
  <c r="FR39"/>
  <c r="FR38"/>
  <c r="FR37"/>
  <c r="FR103" s="1"/>
  <c r="FR104" s="1"/>
  <c r="FR36"/>
  <c r="FR35"/>
  <c r="FR34"/>
  <c r="FR33"/>
  <c r="FR32"/>
  <c r="FR31"/>
  <c r="FR30"/>
  <c r="FR29"/>
  <c r="FR28"/>
  <c r="FR27"/>
  <c r="FR26"/>
  <c r="FR25"/>
  <c r="FR24"/>
  <c r="FR23"/>
  <c r="FR22"/>
  <c r="FR21"/>
  <c r="FR20"/>
  <c r="FR19"/>
  <c r="FR18"/>
  <c r="FR17"/>
  <c r="FR16"/>
  <c r="FR15"/>
  <c r="FR14"/>
  <c r="FR13"/>
  <c r="FR12"/>
  <c r="FR11"/>
  <c r="FR10"/>
  <c r="FR9"/>
  <c r="FR8"/>
  <c r="FR7"/>
  <c r="FJ69"/>
  <c r="FJ70" s="1"/>
  <c r="FI69"/>
  <c r="FI70" s="1"/>
  <c r="FH69"/>
  <c r="FH70" s="1"/>
  <c r="FK68"/>
  <c r="FK67"/>
  <c r="FK66"/>
  <c r="FK65"/>
  <c r="FK64"/>
  <c r="FK63"/>
  <c r="FK62"/>
  <c r="FK61"/>
  <c r="FK60"/>
  <c r="FK59"/>
  <c r="FK58"/>
  <c r="FK57"/>
  <c r="FK56"/>
  <c r="FK55"/>
  <c r="FK54"/>
  <c r="FK53"/>
  <c r="FK52"/>
  <c r="FK51"/>
  <c r="FK50"/>
  <c r="FK49"/>
  <c r="FK48"/>
  <c r="FK47"/>
  <c r="FK46"/>
  <c r="FK45"/>
  <c r="FK44"/>
  <c r="FK43"/>
  <c r="FK42"/>
  <c r="FK41"/>
  <c r="FK40"/>
  <c r="FK39"/>
  <c r="FK38"/>
  <c r="FK37"/>
  <c r="FK103" s="1"/>
  <c r="FK104" s="1"/>
  <c r="FK36"/>
  <c r="FK35"/>
  <c r="FK34"/>
  <c r="FK33"/>
  <c r="FK32"/>
  <c r="FK31"/>
  <c r="FK30"/>
  <c r="FK29"/>
  <c r="FK28"/>
  <c r="FK27"/>
  <c r="FK26"/>
  <c r="FK25"/>
  <c r="FK24"/>
  <c r="FK23"/>
  <c r="FK22"/>
  <c r="FK21"/>
  <c r="FK20"/>
  <c r="FK19"/>
  <c r="FK18"/>
  <c r="FK17"/>
  <c r="FK16"/>
  <c r="FK15"/>
  <c r="FK14"/>
  <c r="FK13"/>
  <c r="FK12"/>
  <c r="FK11"/>
  <c r="FK10"/>
  <c r="FK9"/>
  <c r="FK8"/>
  <c r="FK7"/>
  <c r="FC69"/>
  <c r="FC70" s="1"/>
  <c r="FB69"/>
  <c r="FB70" s="1"/>
  <c r="FA69"/>
  <c r="FA70" s="1"/>
  <c r="FD68"/>
  <c r="FD67"/>
  <c r="FD66"/>
  <c r="FD65"/>
  <c r="FD64"/>
  <c r="FD63"/>
  <c r="FD62"/>
  <c r="FD61"/>
  <c r="FD60"/>
  <c r="FD59"/>
  <c r="FD58"/>
  <c r="FD57"/>
  <c r="FD56"/>
  <c r="FD55"/>
  <c r="FD54"/>
  <c r="FD53"/>
  <c r="FD52"/>
  <c r="FD51"/>
  <c r="FD50"/>
  <c r="FD49"/>
  <c r="FD48"/>
  <c r="FD47"/>
  <c r="FD46"/>
  <c r="FD45"/>
  <c r="FD44"/>
  <c r="FD43"/>
  <c r="FD42"/>
  <c r="FD41"/>
  <c r="FD40"/>
  <c r="FD39"/>
  <c r="FD38"/>
  <c r="FD37"/>
  <c r="FD103" s="1"/>
  <c r="FD104" s="1"/>
  <c r="FD36"/>
  <c r="FD35"/>
  <c r="FD34"/>
  <c r="FD33"/>
  <c r="FD32"/>
  <c r="FD31"/>
  <c r="FD30"/>
  <c r="FD29"/>
  <c r="FD28"/>
  <c r="FD27"/>
  <c r="FD26"/>
  <c r="FD25"/>
  <c r="FD24"/>
  <c r="FD23"/>
  <c r="FD22"/>
  <c r="FD21"/>
  <c r="FD20"/>
  <c r="FD19"/>
  <c r="FD18"/>
  <c r="FD17"/>
  <c r="FD16"/>
  <c r="FD15"/>
  <c r="FD14"/>
  <c r="FD13"/>
  <c r="FD12"/>
  <c r="FD11"/>
  <c r="FD10"/>
  <c r="FD9"/>
  <c r="FD8"/>
  <c r="FD7"/>
  <c r="EV69"/>
  <c r="EV70" s="1"/>
  <c r="EU69"/>
  <c r="EU70" s="1"/>
  <c r="ET69"/>
  <c r="ET70" s="1"/>
  <c r="EW68"/>
  <c r="EW67"/>
  <c r="EW66"/>
  <c r="EW65"/>
  <c r="EW64"/>
  <c r="EW63"/>
  <c r="EW62"/>
  <c r="EW61"/>
  <c r="EW60"/>
  <c r="EW59"/>
  <c r="EW58"/>
  <c r="EW57"/>
  <c r="EW56"/>
  <c r="EW55"/>
  <c r="EW54"/>
  <c r="EW53"/>
  <c r="EW52"/>
  <c r="EW51"/>
  <c r="EW50"/>
  <c r="EW49"/>
  <c r="EW48"/>
  <c r="EW47"/>
  <c r="EW46"/>
  <c r="EW45"/>
  <c r="EW44"/>
  <c r="EW43"/>
  <c r="EW42"/>
  <c r="EW41"/>
  <c r="EW40"/>
  <c r="EW39"/>
  <c r="EW38"/>
  <c r="EW37"/>
  <c r="EW103" s="1"/>
  <c r="EW104" s="1"/>
  <c r="EW36"/>
  <c r="EW35"/>
  <c r="EW34"/>
  <c r="EW33"/>
  <c r="EW32"/>
  <c r="EW31"/>
  <c r="EW30"/>
  <c r="EW29"/>
  <c r="EW28"/>
  <c r="EW27"/>
  <c r="EW26"/>
  <c r="EW25"/>
  <c r="EW24"/>
  <c r="EW23"/>
  <c r="EW22"/>
  <c r="EW21"/>
  <c r="EW20"/>
  <c r="EW19"/>
  <c r="EW18"/>
  <c r="EW17"/>
  <c r="EW16"/>
  <c r="EW15"/>
  <c r="EW14"/>
  <c r="EW13"/>
  <c r="EW12"/>
  <c r="EW11"/>
  <c r="EW10"/>
  <c r="EW9"/>
  <c r="EW8"/>
  <c r="EW7"/>
  <c r="EO69"/>
  <c r="EO70" s="1"/>
  <c r="EN69"/>
  <c r="EN70" s="1"/>
  <c r="EM69"/>
  <c r="EM70" s="1"/>
  <c r="EP68"/>
  <c r="EP67"/>
  <c r="EP66"/>
  <c r="EP65"/>
  <c r="EP64"/>
  <c r="EP63"/>
  <c r="EP62"/>
  <c r="EP61"/>
  <c r="EP60"/>
  <c r="EP59"/>
  <c r="EP58"/>
  <c r="EP57"/>
  <c r="EP56"/>
  <c r="EP55"/>
  <c r="EP54"/>
  <c r="EP53"/>
  <c r="EP52"/>
  <c r="EP51"/>
  <c r="EP50"/>
  <c r="EP49"/>
  <c r="EP48"/>
  <c r="EP47"/>
  <c r="EP46"/>
  <c r="EP45"/>
  <c r="EP44"/>
  <c r="EP43"/>
  <c r="EP42"/>
  <c r="EP41"/>
  <c r="EP40"/>
  <c r="EP39"/>
  <c r="EP38"/>
  <c r="EP37"/>
  <c r="EP103" s="1"/>
  <c r="EP104" s="1"/>
  <c r="EP36"/>
  <c r="EP35"/>
  <c r="EP34"/>
  <c r="EP33"/>
  <c r="EP32"/>
  <c r="EP31"/>
  <c r="EP30"/>
  <c r="EP29"/>
  <c r="EP28"/>
  <c r="EP27"/>
  <c r="EP26"/>
  <c r="EP25"/>
  <c r="EP24"/>
  <c r="EP23"/>
  <c r="EP22"/>
  <c r="EP21"/>
  <c r="EP20"/>
  <c r="EP19"/>
  <c r="EP18"/>
  <c r="EP17"/>
  <c r="EP16"/>
  <c r="EP15"/>
  <c r="EP14"/>
  <c r="EP13"/>
  <c r="EP12"/>
  <c r="EP11"/>
  <c r="EP10"/>
  <c r="EP9"/>
  <c r="EP8"/>
  <c r="EP7"/>
  <c r="EH69"/>
  <c r="EH70" s="1"/>
  <c r="EG69"/>
  <c r="EG70" s="1"/>
  <c r="EF69"/>
  <c r="EF70" s="1"/>
  <c r="EI68"/>
  <c r="EI67"/>
  <c r="EI66"/>
  <c r="EI65"/>
  <c r="EI64"/>
  <c r="EI63"/>
  <c r="EI62"/>
  <c r="EI61"/>
  <c r="EI60"/>
  <c r="EI59"/>
  <c r="EI58"/>
  <c r="EI57"/>
  <c r="EI56"/>
  <c r="EI55"/>
  <c r="EI54"/>
  <c r="EI53"/>
  <c r="EI52"/>
  <c r="EI51"/>
  <c r="EI50"/>
  <c r="EI49"/>
  <c r="EI48"/>
  <c r="EI47"/>
  <c r="EI46"/>
  <c r="EI45"/>
  <c r="EI44"/>
  <c r="EI43"/>
  <c r="EI42"/>
  <c r="EI41"/>
  <c r="EI40"/>
  <c r="EI39"/>
  <c r="EI38"/>
  <c r="EI37"/>
  <c r="EI103" s="1"/>
  <c r="EI104" s="1"/>
  <c r="EI36"/>
  <c r="EI35"/>
  <c r="EI34"/>
  <c r="EI33"/>
  <c r="EI32"/>
  <c r="EI31"/>
  <c r="EI30"/>
  <c r="EI29"/>
  <c r="EI28"/>
  <c r="EI27"/>
  <c r="EI26"/>
  <c r="EI25"/>
  <c r="EI24"/>
  <c r="EI23"/>
  <c r="EI22"/>
  <c r="EI21"/>
  <c r="EI20"/>
  <c r="EI19"/>
  <c r="EI18"/>
  <c r="EI17"/>
  <c r="EI16"/>
  <c r="EI15"/>
  <c r="EI14"/>
  <c r="EI13"/>
  <c r="EI12"/>
  <c r="EI11"/>
  <c r="EI10"/>
  <c r="EI9"/>
  <c r="EI8"/>
  <c r="EI7"/>
  <c r="EA69"/>
  <c r="EA70" s="1"/>
  <c r="DZ69"/>
  <c r="DZ70" s="1"/>
  <c r="DY69"/>
  <c r="DY70" s="1"/>
  <c r="EB68"/>
  <c r="EB67"/>
  <c r="EB66"/>
  <c r="EB65"/>
  <c r="EB64"/>
  <c r="EB63"/>
  <c r="EB62"/>
  <c r="EB61"/>
  <c r="EB60"/>
  <c r="EB59"/>
  <c r="EB58"/>
  <c r="EB57"/>
  <c r="EB56"/>
  <c r="EB55"/>
  <c r="EB54"/>
  <c r="EB53"/>
  <c r="EB52"/>
  <c r="EB51"/>
  <c r="EB50"/>
  <c r="EB49"/>
  <c r="EB48"/>
  <c r="EB47"/>
  <c r="EB46"/>
  <c r="EB45"/>
  <c r="EB44"/>
  <c r="EB43"/>
  <c r="EB42"/>
  <c r="EB41"/>
  <c r="EB40"/>
  <c r="EB39"/>
  <c r="EB38"/>
  <c r="EB37"/>
  <c r="EB103" s="1"/>
  <c r="EB104" s="1"/>
  <c r="EB36"/>
  <c r="EB35"/>
  <c r="EB34"/>
  <c r="EB33"/>
  <c r="EB32"/>
  <c r="EB31"/>
  <c r="EB30"/>
  <c r="EB29"/>
  <c r="EB28"/>
  <c r="EB27"/>
  <c r="EB26"/>
  <c r="EB25"/>
  <c r="EB24"/>
  <c r="EB23"/>
  <c r="EB22"/>
  <c r="EB21"/>
  <c r="EB20"/>
  <c r="EB19"/>
  <c r="EB18"/>
  <c r="EB17"/>
  <c r="EB16"/>
  <c r="EB15"/>
  <c r="EB14"/>
  <c r="EB13"/>
  <c r="EB12"/>
  <c r="EB11"/>
  <c r="EB10"/>
  <c r="EB9"/>
  <c r="EB8"/>
  <c r="EB7"/>
  <c r="DT69"/>
  <c r="DT70" s="1"/>
  <c r="DS69"/>
  <c r="DS70" s="1"/>
  <c r="DR69"/>
  <c r="DR70" s="1"/>
  <c r="DU68"/>
  <c r="DU67"/>
  <c r="DU66"/>
  <c r="DU65"/>
  <c r="DU64"/>
  <c r="DU63"/>
  <c r="DU62"/>
  <c r="DU61"/>
  <c r="DU60"/>
  <c r="DU59"/>
  <c r="DU58"/>
  <c r="DU57"/>
  <c r="DU56"/>
  <c r="DU55"/>
  <c r="DU54"/>
  <c r="DU53"/>
  <c r="DU52"/>
  <c r="DU51"/>
  <c r="DU50"/>
  <c r="DU49"/>
  <c r="DU48"/>
  <c r="DU47"/>
  <c r="DU46"/>
  <c r="DU45"/>
  <c r="DU44"/>
  <c r="DU43"/>
  <c r="DU42"/>
  <c r="DU41"/>
  <c r="DU40"/>
  <c r="DU39"/>
  <c r="DU38"/>
  <c r="DU37"/>
  <c r="DU103" s="1"/>
  <c r="DU104" s="1"/>
  <c r="DU36"/>
  <c r="DU35"/>
  <c r="DU34"/>
  <c r="DU33"/>
  <c r="DU32"/>
  <c r="DU31"/>
  <c r="DU30"/>
  <c r="DU29"/>
  <c r="DU28"/>
  <c r="DU27"/>
  <c r="DU26"/>
  <c r="DU25"/>
  <c r="DU24"/>
  <c r="DU23"/>
  <c r="DU22"/>
  <c r="DU21"/>
  <c r="DU20"/>
  <c r="DU19"/>
  <c r="DU18"/>
  <c r="DU17"/>
  <c r="DU16"/>
  <c r="DU15"/>
  <c r="DU14"/>
  <c r="DU13"/>
  <c r="DU12"/>
  <c r="DU11"/>
  <c r="DU10"/>
  <c r="DU9"/>
  <c r="DU8"/>
  <c r="DU7"/>
  <c r="DM69"/>
  <c r="DM70" s="1"/>
  <c r="DL69"/>
  <c r="DL70" s="1"/>
  <c r="DK69"/>
  <c r="DK70" s="1"/>
  <c r="DN68"/>
  <c r="DN67"/>
  <c r="DN66"/>
  <c r="DN65"/>
  <c r="DN64"/>
  <c r="DN63"/>
  <c r="DN62"/>
  <c r="DN61"/>
  <c r="DN60"/>
  <c r="DN59"/>
  <c r="DN58"/>
  <c r="DN57"/>
  <c r="DN56"/>
  <c r="DN55"/>
  <c r="DN54"/>
  <c r="DN53"/>
  <c r="DN52"/>
  <c r="DN51"/>
  <c r="DN50"/>
  <c r="DN49"/>
  <c r="DN48"/>
  <c r="DN47"/>
  <c r="DN46"/>
  <c r="DN45"/>
  <c r="DN44"/>
  <c r="DN43"/>
  <c r="DN42"/>
  <c r="DN41"/>
  <c r="DN40"/>
  <c r="DN39"/>
  <c r="DN38"/>
  <c r="DN37"/>
  <c r="DN103" s="1"/>
  <c r="DN104" s="1"/>
  <c r="DN36"/>
  <c r="DN35"/>
  <c r="DN34"/>
  <c r="DN33"/>
  <c r="DN32"/>
  <c r="DN31"/>
  <c r="DN30"/>
  <c r="DN29"/>
  <c r="DN28"/>
  <c r="DN27"/>
  <c r="DN26"/>
  <c r="DN25"/>
  <c r="DN24"/>
  <c r="DN23"/>
  <c r="DN22"/>
  <c r="DN21"/>
  <c r="DN20"/>
  <c r="DN19"/>
  <c r="DN18"/>
  <c r="DN17"/>
  <c r="DN16"/>
  <c r="DN15"/>
  <c r="DN14"/>
  <c r="DN13"/>
  <c r="DN12"/>
  <c r="DN11"/>
  <c r="DN10"/>
  <c r="DN9"/>
  <c r="DN8"/>
  <c r="DN7"/>
  <c r="DF69"/>
  <c r="DF70" s="1"/>
  <c r="DE69"/>
  <c r="DE70" s="1"/>
  <c r="DD69"/>
  <c r="DD70" s="1"/>
  <c r="DG68"/>
  <c r="DG67"/>
  <c r="DG66"/>
  <c r="DG65"/>
  <c r="DG64"/>
  <c r="DG63"/>
  <c r="DG62"/>
  <c r="DG61"/>
  <c r="DG60"/>
  <c r="DG59"/>
  <c r="DG58"/>
  <c r="DG57"/>
  <c r="DG56"/>
  <c r="DG55"/>
  <c r="DG54"/>
  <c r="DG53"/>
  <c r="DG52"/>
  <c r="DG51"/>
  <c r="DG50"/>
  <c r="DG49"/>
  <c r="DG48"/>
  <c r="DG47"/>
  <c r="DG46"/>
  <c r="DG45"/>
  <c r="DG44"/>
  <c r="DG43"/>
  <c r="DG42"/>
  <c r="DG41"/>
  <c r="DG40"/>
  <c r="DG39"/>
  <c r="DG38"/>
  <c r="DG37"/>
  <c r="DG103" s="1"/>
  <c r="DG104" s="1"/>
  <c r="DG36"/>
  <c r="DG35"/>
  <c r="DG34"/>
  <c r="DG33"/>
  <c r="DG32"/>
  <c r="DG31"/>
  <c r="DG30"/>
  <c r="DG29"/>
  <c r="DG28"/>
  <c r="DG27"/>
  <c r="DG26"/>
  <c r="DG25"/>
  <c r="DG24"/>
  <c r="DG23"/>
  <c r="DG22"/>
  <c r="DG21"/>
  <c r="DG20"/>
  <c r="DG19"/>
  <c r="DG18"/>
  <c r="DG17"/>
  <c r="DG16"/>
  <c r="DG15"/>
  <c r="DG14"/>
  <c r="DG13"/>
  <c r="DG12"/>
  <c r="DG11"/>
  <c r="DG10"/>
  <c r="DG9"/>
  <c r="DG8"/>
  <c r="DG7"/>
  <c r="CY69"/>
  <c r="CY70" s="1"/>
  <c r="CX69"/>
  <c r="CX70" s="1"/>
  <c r="CW69"/>
  <c r="CW70" s="1"/>
  <c r="CZ68"/>
  <c r="CZ67"/>
  <c r="CZ66"/>
  <c r="CZ65"/>
  <c r="CZ64"/>
  <c r="CZ63"/>
  <c r="CZ62"/>
  <c r="CZ61"/>
  <c r="CZ60"/>
  <c r="CZ59"/>
  <c r="CZ58"/>
  <c r="CZ57"/>
  <c r="CZ56"/>
  <c r="CZ55"/>
  <c r="CZ54"/>
  <c r="CZ53"/>
  <c r="CZ52"/>
  <c r="CZ51"/>
  <c r="CZ50"/>
  <c r="CZ49"/>
  <c r="CZ48"/>
  <c r="CZ47"/>
  <c r="CZ46"/>
  <c r="CZ45"/>
  <c r="CZ44"/>
  <c r="CZ43"/>
  <c r="CZ42"/>
  <c r="CZ41"/>
  <c r="CZ40"/>
  <c r="CZ39"/>
  <c r="CZ38"/>
  <c r="CZ37"/>
  <c r="CZ103" s="1"/>
  <c r="CZ104" s="1"/>
  <c r="CZ36"/>
  <c r="CZ35"/>
  <c r="CZ34"/>
  <c r="CZ33"/>
  <c r="CZ32"/>
  <c r="CZ31"/>
  <c r="CZ30"/>
  <c r="CZ29"/>
  <c r="CZ28"/>
  <c r="CZ27"/>
  <c r="CZ26"/>
  <c r="CZ25"/>
  <c r="CZ24"/>
  <c r="CZ23"/>
  <c r="CZ22"/>
  <c r="CZ21"/>
  <c r="CZ20"/>
  <c r="CZ19"/>
  <c r="CZ18"/>
  <c r="CZ17"/>
  <c r="CZ16"/>
  <c r="CZ15"/>
  <c r="CZ14"/>
  <c r="CZ13"/>
  <c r="CZ12"/>
  <c r="CZ11"/>
  <c r="CZ10"/>
  <c r="CZ9"/>
  <c r="CZ8"/>
  <c r="CZ7"/>
  <c r="CR69"/>
  <c r="CR70" s="1"/>
  <c r="CQ69"/>
  <c r="CQ70" s="1"/>
  <c r="CP69"/>
  <c r="CP70" s="1"/>
  <c r="CS68"/>
  <c r="CS67"/>
  <c r="CS66"/>
  <c r="CS65"/>
  <c r="CS64"/>
  <c r="CS63"/>
  <c r="CS62"/>
  <c r="CS61"/>
  <c r="CS60"/>
  <c r="CS59"/>
  <c r="CS58"/>
  <c r="CS57"/>
  <c r="CS56"/>
  <c r="CS55"/>
  <c r="CS54"/>
  <c r="CS53"/>
  <c r="CS52"/>
  <c r="CS51"/>
  <c r="CS50"/>
  <c r="CS49"/>
  <c r="CS48"/>
  <c r="CS47"/>
  <c r="CS46"/>
  <c r="CS45"/>
  <c r="CS44"/>
  <c r="CS43"/>
  <c r="CS42"/>
  <c r="CS41"/>
  <c r="CS40"/>
  <c r="CS39"/>
  <c r="CS38"/>
  <c r="CS37"/>
  <c r="CS103" s="1"/>
  <c r="CS104" s="1"/>
  <c r="CS36"/>
  <c r="CS35"/>
  <c r="CS34"/>
  <c r="CS33"/>
  <c r="CS32"/>
  <c r="CS31"/>
  <c r="CS30"/>
  <c r="CS29"/>
  <c r="CS28"/>
  <c r="CS27"/>
  <c r="CS26"/>
  <c r="CS25"/>
  <c r="CS24"/>
  <c r="CS23"/>
  <c r="CS22"/>
  <c r="CS21"/>
  <c r="CS20"/>
  <c r="CS19"/>
  <c r="CS18"/>
  <c r="CS17"/>
  <c r="CS16"/>
  <c r="CS15"/>
  <c r="CS14"/>
  <c r="CS13"/>
  <c r="CS12"/>
  <c r="CS11"/>
  <c r="CS10"/>
  <c r="CS9"/>
  <c r="CS8"/>
  <c r="CS7"/>
  <c r="CK69"/>
  <c r="CK70" s="1"/>
  <c r="CJ69"/>
  <c r="CJ70" s="1"/>
  <c r="CI69"/>
  <c r="CI70" s="1"/>
  <c r="CL68"/>
  <c r="CL67"/>
  <c r="CL66"/>
  <c r="CL65"/>
  <c r="CL64"/>
  <c r="CL63"/>
  <c r="CL62"/>
  <c r="CL61"/>
  <c r="CL60"/>
  <c r="CL59"/>
  <c r="CL58"/>
  <c r="CL57"/>
  <c r="CL56"/>
  <c r="CL55"/>
  <c r="CL54"/>
  <c r="CL53"/>
  <c r="CL52"/>
  <c r="CL51"/>
  <c r="CL50"/>
  <c r="CL49"/>
  <c r="CL48"/>
  <c r="CL47"/>
  <c r="CL46"/>
  <c r="CL45"/>
  <c r="CL44"/>
  <c r="CL43"/>
  <c r="CL42"/>
  <c r="CL41"/>
  <c r="CL40"/>
  <c r="CL39"/>
  <c r="CL38"/>
  <c r="CL37"/>
  <c r="CL103" s="1"/>
  <c r="CL104" s="1"/>
  <c r="CL36"/>
  <c r="CL35"/>
  <c r="CL34"/>
  <c r="CL33"/>
  <c r="CL32"/>
  <c r="CL31"/>
  <c r="CL30"/>
  <c r="CL29"/>
  <c r="CL28"/>
  <c r="CL27"/>
  <c r="CL26"/>
  <c r="CL25"/>
  <c r="CL24"/>
  <c r="CL23"/>
  <c r="CL22"/>
  <c r="CL21"/>
  <c r="CL20"/>
  <c r="CL19"/>
  <c r="CL18"/>
  <c r="CL17"/>
  <c r="CL16"/>
  <c r="CL15"/>
  <c r="CL14"/>
  <c r="CL13"/>
  <c r="CL12"/>
  <c r="CL11"/>
  <c r="CL10"/>
  <c r="CL9"/>
  <c r="CL8"/>
  <c r="CL7"/>
  <c r="CD69"/>
  <c r="CD70" s="1"/>
  <c r="CC69"/>
  <c r="CC70" s="1"/>
  <c r="CB69"/>
  <c r="CB70" s="1"/>
  <c r="CE68"/>
  <c r="CE67"/>
  <c r="CE66"/>
  <c r="CE65"/>
  <c r="CE64"/>
  <c r="CE63"/>
  <c r="CE62"/>
  <c r="CE61"/>
  <c r="CE60"/>
  <c r="CE59"/>
  <c r="CE58"/>
  <c r="CE57"/>
  <c r="CE56"/>
  <c r="CE55"/>
  <c r="CE54"/>
  <c r="CE53"/>
  <c r="CE52"/>
  <c r="CE51"/>
  <c r="CE50"/>
  <c r="CE49"/>
  <c r="CE48"/>
  <c r="CE47"/>
  <c r="CE46"/>
  <c r="CE45"/>
  <c r="CE44"/>
  <c r="CE43"/>
  <c r="CE42"/>
  <c r="CE41"/>
  <c r="CE40"/>
  <c r="CE39"/>
  <c r="CE38"/>
  <c r="CE37"/>
  <c r="CE103" s="1"/>
  <c r="CE104" s="1"/>
  <c r="CE36"/>
  <c r="CE35"/>
  <c r="CE34"/>
  <c r="CE33"/>
  <c r="CE32"/>
  <c r="CE31"/>
  <c r="CE30"/>
  <c r="CE29"/>
  <c r="CE28"/>
  <c r="CE27"/>
  <c r="CE26"/>
  <c r="CE25"/>
  <c r="CE24"/>
  <c r="CE23"/>
  <c r="CE22"/>
  <c r="CE21"/>
  <c r="CE20"/>
  <c r="CE19"/>
  <c r="CE18"/>
  <c r="CE17"/>
  <c r="CE16"/>
  <c r="CE15"/>
  <c r="CE14"/>
  <c r="CE13"/>
  <c r="CE12"/>
  <c r="CE11"/>
  <c r="CE10"/>
  <c r="CE9"/>
  <c r="CE8"/>
  <c r="CE7"/>
  <c r="BW69"/>
  <c r="BW70" s="1"/>
  <c r="BV69"/>
  <c r="BV70" s="1"/>
  <c r="BU69"/>
  <c r="BU70" s="1"/>
  <c r="BX68"/>
  <c r="BX67"/>
  <c r="BX66"/>
  <c r="BX65"/>
  <c r="BX64"/>
  <c r="BX63"/>
  <c r="BX62"/>
  <c r="BX61"/>
  <c r="BX60"/>
  <c r="BX59"/>
  <c r="BX58"/>
  <c r="BX57"/>
  <c r="BX56"/>
  <c r="BX55"/>
  <c r="BX54"/>
  <c r="BX53"/>
  <c r="BX52"/>
  <c r="BX51"/>
  <c r="BX50"/>
  <c r="BX49"/>
  <c r="BX48"/>
  <c r="BX47"/>
  <c r="BX46"/>
  <c r="BX45"/>
  <c r="BX44"/>
  <c r="BX43"/>
  <c r="BX42"/>
  <c r="BX41"/>
  <c r="BX40"/>
  <c r="BX39"/>
  <c r="BX38"/>
  <c r="BX37"/>
  <c r="BX103" s="1"/>
  <c r="BX104" s="1"/>
  <c r="BX36"/>
  <c r="BX35"/>
  <c r="BX34"/>
  <c r="BX33"/>
  <c r="BX32"/>
  <c r="BX31"/>
  <c r="BX30"/>
  <c r="BX29"/>
  <c r="BX28"/>
  <c r="BX27"/>
  <c r="BX26"/>
  <c r="BX25"/>
  <c r="BX24"/>
  <c r="BX23"/>
  <c r="BX22"/>
  <c r="BX21"/>
  <c r="BX20"/>
  <c r="BX19"/>
  <c r="BX18"/>
  <c r="BX17"/>
  <c r="BX16"/>
  <c r="BX15"/>
  <c r="BX14"/>
  <c r="BX13"/>
  <c r="BX12"/>
  <c r="BX11"/>
  <c r="BX10"/>
  <c r="BX9"/>
  <c r="BX8"/>
  <c r="BX7"/>
  <c r="BP69"/>
  <c r="BP70" s="1"/>
  <c r="BO69"/>
  <c r="BO70" s="1"/>
  <c r="BN69"/>
  <c r="BN70" s="1"/>
  <c r="BQ68"/>
  <c r="BQ67"/>
  <c r="BQ66"/>
  <c r="BQ65"/>
  <c r="BQ64"/>
  <c r="BQ63"/>
  <c r="BQ62"/>
  <c r="BQ61"/>
  <c r="BQ60"/>
  <c r="BQ59"/>
  <c r="BQ58"/>
  <c r="BQ57"/>
  <c r="BQ56"/>
  <c r="BQ55"/>
  <c r="BQ54"/>
  <c r="BQ53"/>
  <c r="BQ52"/>
  <c r="BQ51"/>
  <c r="BQ50"/>
  <c r="BQ49"/>
  <c r="BQ48"/>
  <c r="BQ47"/>
  <c r="BQ46"/>
  <c r="BQ45"/>
  <c r="BQ44"/>
  <c r="BQ43"/>
  <c r="BQ42"/>
  <c r="BQ41"/>
  <c r="BQ40"/>
  <c r="BQ39"/>
  <c r="BQ38"/>
  <c r="BQ37"/>
  <c r="BQ103" s="1"/>
  <c r="BQ104" s="1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I69"/>
  <c r="BI70" s="1"/>
  <c r="BH69"/>
  <c r="BH70" s="1"/>
  <c r="BG69"/>
  <c r="BG70" s="1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103" s="1"/>
  <c r="BJ104" s="1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B69"/>
  <c r="BB70" s="1"/>
  <c r="BA69"/>
  <c r="BA70" s="1"/>
  <c r="AZ69"/>
  <c r="AZ70" s="1"/>
  <c r="BC68"/>
  <c r="BC67"/>
  <c r="BC66"/>
  <c r="BC65"/>
  <c r="BC64"/>
  <c r="BC63"/>
  <c r="BC62"/>
  <c r="BC61"/>
  <c r="BC60"/>
  <c r="BC59"/>
  <c r="BC58"/>
  <c r="BC57"/>
  <c r="BC56"/>
  <c r="BC55"/>
  <c r="BC54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103" s="1"/>
  <c r="BC104" s="1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AU69"/>
  <c r="AU70" s="1"/>
  <c r="AT69"/>
  <c r="AT70" s="1"/>
  <c r="AS69"/>
  <c r="AS70" s="1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3"/>
  <c r="AV42"/>
  <c r="AV41"/>
  <c r="AV40"/>
  <c r="AV39"/>
  <c r="AV38"/>
  <c r="AV37"/>
  <c r="AV103" s="1"/>
  <c r="AV104" s="1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V11"/>
  <c r="AV10"/>
  <c r="AV9"/>
  <c r="AV8"/>
  <c r="AV7"/>
  <c r="AN69"/>
  <c r="AN70" s="1"/>
  <c r="AM69"/>
  <c r="AM70" s="1"/>
  <c r="AL69"/>
  <c r="AL70" s="1"/>
  <c r="AO68"/>
  <c r="AO67"/>
  <c r="AO66"/>
  <c r="AO65"/>
  <c r="AO64"/>
  <c r="AO63"/>
  <c r="AO62"/>
  <c r="AO61"/>
  <c r="AO60"/>
  <c r="AO59"/>
  <c r="AO58"/>
  <c r="AO57"/>
  <c r="AO56"/>
  <c r="AO55"/>
  <c r="AO54"/>
  <c r="AO53"/>
  <c r="AO52"/>
  <c r="AO51"/>
  <c r="AO50"/>
  <c r="AO49"/>
  <c r="AO48"/>
  <c r="AO47"/>
  <c r="AO46"/>
  <c r="AO45"/>
  <c r="AO44"/>
  <c r="AO43"/>
  <c r="AO42"/>
  <c r="AO41"/>
  <c r="AO40"/>
  <c r="AO39"/>
  <c r="AO38"/>
  <c r="AO37"/>
  <c r="AO103" s="1"/>
  <c r="AO104" s="1"/>
  <c r="AO36"/>
  <c r="AO35"/>
  <c r="AO34"/>
  <c r="AO33"/>
  <c r="AO32"/>
  <c r="AO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10"/>
  <c r="AO9"/>
  <c r="AO8"/>
  <c r="AO7"/>
  <c r="AG69"/>
  <c r="AG70" s="1"/>
  <c r="AF69"/>
  <c r="AF70" s="1"/>
  <c r="AE69"/>
  <c r="AE70" s="1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103" s="1"/>
  <c r="AH104" s="1"/>
  <c r="AH36"/>
  <c r="AH35"/>
  <c r="AH34"/>
  <c r="AH33"/>
  <c r="AH32"/>
  <c r="AH31"/>
  <c r="AH30"/>
  <c r="AH29"/>
  <c r="AH28"/>
  <c r="AH27"/>
  <c r="AH26"/>
  <c r="AH25"/>
  <c r="AH24"/>
  <c r="AH23"/>
  <c r="AH22"/>
  <c r="AH21"/>
  <c r="AH20"/>
  <c r="AH19"/>
  <c r="AH18"/>
  <c r="AH17"/>
  <c r="AH16"/>
  <c r="AH15"/>
  <c r="AH14"/>
  <c r="AH13"/>
  <c r="AH12"/>
  <c r="AH11"/>
  <c r="AH10"/>
  <c r="AH9"/>
  <c r="AH8"/>
  <c r="AH7"/>
  <c r="Z69"/>
  <c r="Z70" s="1"/>
  <c r="Y69"/>
  <c r="Y70" s="1"/>
  <c r="X69"/>
  <c r="X70" s="1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103" s="1"/>
  <c r="AA104" s="1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AA7"/>
  <c r="S69"/>
  <c r="S70" s="1"/>
  <c r="R69"/>
  <c r="R70" s="1"/>
  <c r="Q69"/>
  <c r="Q70" s="1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104" s="1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L69"/>
  <c r="L70" s="1"/>
  <c r="K69"/>
  <c r="K70" s="1"/>
  <c r="J69"/>
  <c r="J70" s="1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103" s="1"/>
  <c r="M104" s="1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F64"/>
  <c r="F65"/>
  <c r="F60"/>
  <c r="F61"/>
  <c r="F62"/>
  <c r="F63"/>
  <c r="T69" i="16" l="1"/>
  <c r="AV69"/>
  <c r="AR37" i="17"/>
  <c r="AR103" s="1"/>
  <c r="AR104" s="1"/>
  <c r="M103"/>
  <c r="M104" s="1"/>
  <c r="FY70" i="4"/>
  <c r="HA70"/>
  <c r="JE70"/>
  <c r="KG70"/>
  <c r="LI70"/>
  <c r="MK70"/>
  <c r="F69" i="15"/>
  <c r="F70" s="1"/>
  <c r="AH69"/>
  <c r="BJ69"/>
  <c r="MD71" i="2"/>
  <c r="HV69" i="10"/>
  <c r="IX69"/>
  <c r="JZ69"/>
  <c r="IC48" i="14"/>
  <c r="IC52"/>
  <c r="IC56"/>
  <c r="IC60"/>
  <c r="IC64"/>
  <c r="IC68"/>
  <c r="BC70" i="15"/>
  <c r="T70" i="16"/>
  <c r="AV70"/>
  <c r="CE69" i="18"/>
  <c r="CE70" s="1"/>
  <c r="DG69"/>
  <c r="DG70" s="1"/>
  <c r="EI69"/>
  <c r="EI70" s="1"/>
  <c r="FK69"/>
  <c r="FK70" s="1"/>
  <c r="GM69"/>
  <c r="GM70" s="1"/>
  <c r="HO69"/>
  <c r="HO70" s="1"/>
  <c r="IQ69"/>
  <c r="IQ70" s="1"/>
  <c r="JS69"/>
  <c r="JS70" s="1"/>
  <c r="KU69"/>
  <c r="KU70" s="1"/>
  <c r="LW69"/>
  <c r="LW70" s="1"/>
  <c r="MY69"/>
  <c r="MY70" s="1"/>
  <c r="OA69"/>
  <c r="OA70" s="1"/>
  <c r="AA48" i="20"/>
  <c r="AA52"/>
  <c r="AA56"/>
  <c r="AA60"/>
  <c r="AA64"/>
  <c r="KU70" i="4"/>
  <c r="GM70"/>
  <c r="HO70"/>
  <c r="IQ70"/>
  <c r="JS70"/>
  <c r="LW70"/>
  <c r="AA50" i="20"/>
  <c r="AA54"/>
  <c r="AA58"/>
  <c r="AA62"/>
  <c r="AA66"/>
  <c r="AA71"/>
  <c r="AA69" i="16"/>
  <c r="BC69"/>
  <c r="BC70" s="1"/>
  <c r="T69" i="11"/>
  <c r="T70" s="1"/>
  <c r="AV69"/>
  <c r="AV70" s="1"/>
  <c r="BX69"/>
  <c r="BX70" s="1"/>
  <c r="CZ69"/>
  <c r="CZ70" s="1"/>
  <c r="EB69"/>
  <c r="EB70" s="1"/>
  <c r="FD69"/>
  <c r="FD70" s="1"/>
  <c r="GF69"/>
  <c r="GF70" s="1"/>
  <c r="HH69"/>
  <c r="HH70" s="1"/>
  <c r="IJ69"/>
  <c r="IJ70" s="1"/>
  <c r="JL69"/>
  <c r="JL70" s="1"/>
  <c r="AA70" i="10"/>
  <c r="BC70"/>
  <c r="CE70"/>
  <c r="DN70"/>
  <c r="EP70"/>
  <c r="GT70"/>
  <c r="HV70"/>
  <c r="IX70"/>
  <c r="JZ70"/>
  <c r="AA69" i="7"/>
  <c r="AA70" s="1"/>
  <c r="BC10"/>
  <c r="BC14"/>
  <c r="BC18"/>
  <c r="BC22"/>
  <c r="BC26"/>
  <c r="T70" i="5"/>
  <c r="AV70"/>
  <c r="BJ67"/>
  <c r="BJ68"/>
  <c r="BJ71"/>
  <c r="F70"/>
  <c r="AH70"/>
  <c r="FK71" i="3"/>
  <c r="F69" i="6"/>
  <c r="F70" s="1"/>
  <c r="DN69"/>
  <c r="DN70" s="1"/>
  <c r="EP69"/>
  <c r="EP70" s="1"/>
  <c r="GT69"/>
  <c r="GT70" s="1"/>
  <c r="HV69"/>
  <c r="HV70" s="1"/>
  <c r="IX69"/>
  <c r="IX70" s="1"/>
  <c r="JZ69"/>
  <c r="MD69"/>
  <c r="MD70" s="1"/>
  <c r="NF69"/>
  <c r="NF70" s="1"/>
  <c r="OH69"/>
  <c r="OH70" s="1"/>
  <c r="KU71" i="10"/>
  <c r="JS71" i="11"/>
  <c r="T70" i="12"/>
  <c r="AV70"/>
  <c r="BJ71"/>
  <c r="T69" i="15"/>
  <c r="T70" s="1"/>
  <c r="AV69"/>
  <c r="AV70" s="1"/>
  <c r="AO69" i="16"/>
  <c r="AO70" s="1"/>
  <c r="BQ69"/>
  <c r="BQ70" s="1"/>
  <c r="F69" i="17"/>
  <c r="F70" s="1"/>
  <c r="AH69"/>
  <c r="AH70" s="1"/>
  <c r="AV69" i="18"/>
  <c r="AV70" s="1"/>
  <c r="CZ69"/>
  <c r="CZ70" s="1"/>
  <c r="EB69"/>
  <c r="EB70" s="1"/>
  <c r="FD69"/>
  <c r="FD70" s="1"/>
  <c r="GF69"/>
  <c r="GF70" s="1"/>
  <c r="HH69"/>
  <c r="HH70" s="1"/>
  <c r="IJ69"/>
  <c r="IJ70" s="1"/>
  <c r="JL69"/>
  <c r="JL70" s="1"/>
  <c r="KN69"/>
  <c r="KN70" s="1"/>
  <c r="LP69"/>
  <c r="LP70" s="1"/>
  <c r="NT69"/>
  <c r="NT70" s="1"/>
  <c r="F69" i="3"/>
  <c r="M69" i="7"/>
  <c r="M70" s="1"/>
  <c r="AO69"/>
  <c r="AO70" s="1"/>
  <c r="BC8"/>
  <c r="BC12"/>
  <c r="BC16"/>
  <c r="BC20"/>
  <c r="BC24"/>
  <c r="BC28"/>
  <c r="BC71"/>
  <c r="M69" i="10"/>
  <c r="M70" s="1"/>
  <c r="AO69"/>
  <c r="AO70" s="1"/>
  <c r="BQ69"/>
  <c r="BQ70" s="1"/>
  <c r="CZ69"/>
  <c r="CZ70" s="1"/>
  <c r="EB69"/>
  <c r="EB70" s="1"/>
  <c r="FD69"/>
  <c r="FD70" s="1"/>
  <c r="HH69"/>
  <c r="HH70" s="1"/>
  <c r="IJ69"/>
  <c r="JL69"/>
  <c r="JL70" s="1"/>
  <c r="F69" i="11"/>
  <c r="F70" s="1"/>
  <c r="AH69"/>
  <c r="AH70" s="1"/>
  <c r="BJ69"/>
  <c r="BJ70" s="1"/>
  <c r="CL69"/>
  <c r="CL70" s="1"/>
  <c r="DN69"/>
  <c r="DN70" s="1"/>
  <c r="EP69"/>
  <c r="EP70" s="1"/>
  <c r="FR69"/>
  <c r="FR70" s="1"/>
  <c r="GT69"/>
  <c r="GT70" s="1"/>
  <c r="JS68"/>
  <c r="BJ7" i="12"/>
  <c r="BJ8"/>
  <c r="BJ9"/>
  <c r="BJ10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103" s="1"/>
  <c r="BJ104" s="1"/>
  <c r="BJ38"/>
  <c r="BJ39"/>
  <c r="BJ40"/>
  <c r="BJ41"/>
  <c r="BJ42"/>
  <c r="BJ43"/>
  <c r="BJ44"/>
  <c r="BJ45"/>
  <c r="BJ46"/>
  <c r="BJ47"/>
  <c r="BJ48"/>
  <c r="BJ49"/>
  <c r="BJ50"/>
  <c r="BJ51"/>
  <c r="BJ52"/>
  <c r="BJ54"/>
  <c r="BJ55"/>
  <c r="BJ56"/>
  <c r="BJ57"/>
  <c r="BJ58"/>
  <c r="BJ59"/>
  <c r="BJ60"/>
  <c r="BJ61"/>
  <c r="BJ62"/>
  <c r="BJ63"/>
  <c r="IC46" i="14"/>
  <c r="IC50"/>
  <c r="IC54"/>
  <c r="IC58"/>
  <c r="IC62"/>
  <c r="IC66"/>
  <c r="AO69" i="15"/>
  <c r="AO70" s="1"/>
  <c r="BQ69"/>
  <c r="BQ70" s="1"/>
  <c r="F69" i="16"/>
  <c r="F70" s="1"/>
  <c r="AH69"/>
  <c r="AH70" s="1"/>
  <c r="BJ69"/>
  <c r="BJ70" s="1"/>
  <c r="BX71"/>
  <c r="M69" i="18"/>
  <c r="AO69"/>
  <c r="AO70" s="1"/>
  <c r="BQ69"/>
  <c r="BQ70" s="1"/>
  <c r="CS69"/>
  <c r="CS70" s="1"/>
  <c r="DU69"/>
  <c r="DU70" s="1"/>
  <c r="EW69"/>
  <c r="EW70" s="1"/>
  <c r="IC69"/>
  <c r="IC70" s="1"/>
  <c r="JE69"/>
  <c r="JE70" s="1"/>
  <c r="KG69"/>
  <c r="KG70" s="1"/>
  <c r="LI69"/>
  <c r="LI70" s="1"/>
  <c r="MK69"/>
  <c r="MK70" s="1"/>
  <c r="NM69"/>
  <c r="NM70" s="1"/>
  <c r="YN71"/>
  <c r="MC70" i="2"/>
  <c r="T69" i="6"/>
  <c r="T70" s="1"/>
  <c r="AV69"/>
  <c r="AV70" s="1"/>
  <c r="BX69"/>
  <c r="BX70" s="1"/>
  <c r="FD69"/>
  <c r="FD70" s="1"/>
  <c r="GF69"/>
  <c r="HH69"/>
  <c r="HH70" s="1"/>
  <c r="IJ69"/>
  <c r="IJ70" s="1"/>
  <c r="JL69"/>
  <c r="JL70" s="1"/>
  <c r="KN69"/>
  <c r="LP69"/>
  <c r="LP70" s="1"/>
  <c r="MR69"/>
  <c r="MR70" s="1"/>
  <c r="NT69"/>
  <c r="NT70" s="1"/>
  <c r="ZW68"/>
  <c r="ZW71"/>
  <c r="EW71" i="9"/>
  <c r="F70" i="12"/>
  <c r="AH70"/>
  <c r="IC71" i="14"/>
  <c r="AH70" i="15"/>
  <c r="BX71"/>
  <c r="AA70" i="16"/>
  <c r="T69" i="17"/>
  <c r="T70" s="1"/>
  <c r="F69" i="18"/>
  <c r="F70" s="1"/>
  <c r="AH69"/>
  <c r="AH70" s="1"/>
  <c r="BJ69"/>
  <c r="BJ70" s="1"/>
  <c r="DN69"/>
  <c r="DN70" s="1"/>
  <c r="EP69"/>
  <c r="EP70" s="1"/>
  <c r="FR69"/>
  <c r="FR70" s="1"/>
  <c r="GT69"/>
  <c r="GT70" s="1"/>
  <c r="HV69"/>
  <c r="HV70" s="1"/>
  <c r="IX69"/>
  <c r="IX70" s="1"/>
  <c r="JZ69"/>
  <c r="JZ70" s="1"/>
  <c r="LB69"/>
  <c r="LB70" s="1"/>
  <c r="MD69"/>
  <c r="MD70" s="1"/>
  <c r="NF69"/>
  <c r="NF70" s="1"/>
  <c r="OH69"/>
  <c r="OH70" s="1"/>
  <c r="AH71" i="19"/>
  <c r="ACA71" i="13"/>
  <c r="BC30" i="7"/>
  <c r="AA9" i="20"/>
  <c r="AA11"/>
  <c r="AA13"/>
  <c r="AA15"/>
  <c r="AA17"/>
  <c r="AA19"/>
  <c r="AA21"/>
  <c r="AA23"/>
  <c r="AA25"/>
  <c r="AA27"/>
  <c r="AA29"/>
  <c r="AA31"/>
  <c r="AA33"/>
  <c r="AA35"/>
  <c r="AA37"/>
  <c r="AA103" s="1"/>
  <c r="AA104" s="1"/>
  <c r="AA39"/>
  <c r="AA41"/>
  <c r="AA43"/>
  <c r="AA45"/>
  <c r="AA47"/>
  <c r="AA68"/>
  <c r="L70" i="19"/>
  <c r="AG70" s="1"/>
  <c r="AG69"/>
  <c r="AH63"/>
  <c r="AH64"/>
  <c r="AH65"/>
  <c r="AH66"/>
  <c r="AH67"/>
  <c r="AH68"/>
  <c r="BX8" i="16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103" s="1"/>
  <c r="BX104" s="1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J64" i="12"/>
  <c r="BC32" i="7"/>
  <c r="BC34"/>
  <c r="BC36"/>
  <c r="BC38"/>
  <c r="BC40"/>
  <c r="BC42"/>
  <c r="BC44"/>
  <c r="BC46"/>
  <c r="BC48"/>
  <c r="BC50"/>
  <c r="BC52"/>
  <c r="BC54"/>
  <c r="BC56"/>
  <c r="BC58"/>
  <c r="BC60"/>
  <c r="BC62"/>
  <c r="BC64"/>
  <c r="BC66"/>
  <c r="L70" i="17"/>
  <c r="AH69" i="6"/>
  <c r="AH70" s="1"/>
  <c r="LB69"/>
  <c r="LB70" s="1"/>
  <c r="JS67" i="11"/>
  <c r="L70"/>
  <c r="JR70" s="1"/>
  <c r="JR69"/>
  <c r="JS66"/>
  <c r="CZ69" i="6"/>
  <c r="CZ70" s="1"/>
  <c r="AA69" i="5"/>
  <c r="AA70" s="1"/>
  <c r="MR69" i="18"/>
  <c r="MR70" s="1"/>
  <c r="BX69"/>
  <c r="BX70" s="1"/>
  <c r="EB69" i="6"/>
  <c r="EB70" s="1"/>
  <c r="BC69" i="18"/>
  <c r="BC70" s="1"/>
  <c r="T69"/>
  <c r="T70" s="1"/>
  <c r="AA69"/>
  <c r="AA70" s="1"/>
  <c r="FR69" i="6"/>
  <c r="FR70" s="1"/>
  <c r="EW65" i="9"/>
  <c r="EW67"/>
  <c r="IC8" i="14"/>
  <c r="IC10"/>
  <c r="IC12"/>
  <c r="IC14"/>
  <c r="IC16"/>
  <c r="IC18"/>
  <c r="IC20"/>
  <c r="IC22"/>
  <c r="IC24"/>
  <c r="IC26"/>
  <c r="IC28"/>
  <c r="IC30"/>
  <c r="IC32"/>
  <c r="IC34"/>
  <c r="IC36"/>
  <c r="IC38"/>
  <c r="IC40"/>
  <c r="IC42"/>
  <c r="IC44"/>
  <c r="IX69" i="11"/>
  <c r="IX70" s="1"/>
  <c r="AH8" i="19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103" s="1"/>
  <c r="AH104" s="1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BX61" i="16"/>
  <c r="BX62"/>
  <c r="BX63"/>
  <c r="BX64"/>
  <c r="BJ65" i="12"/>
  <c r="BJ66"/>
  <c r="BJ53"/>
  <c r="CL69" i="18"/>
  <c r="CL70" s="1"/>
  <c r="CL69" i="6"/>
  <c r="CL70" s="1"/>
  <c r="ZW20"/>
  <c r="ZW22"/>
  <c r="ZW24"/>
  <c r="ZW26"/>
  <c r="ZW28"/>
  <c r="ZW30"/>
  <c r="ZW32"/>
  <c r="ZW34"/>
  <c r="ZW36"/>
  <c r="ZW38"/>
  <c r="ZW40"/>
  <c r="ZW42"/>
  <c r="ZW44"/>
  <c r="ZW46"/>
  <c r="ZW48"/>
  <c r="ZW50"/>
  <c r="ZW52"/>
  <c r="ZW54"/>
  <c r="ZW56"/>
  <c r="ZW58"/>
  <c r="ZW60"/>
  <c r="ZW62"/>
  <c r="ZW64"/>
  <c r="BJ53" i="5"/>
  <c r="BJ54"/>
  <c r="BJ55"/>
  <c r="BJ56"/>
  <c r="BJ57"/>
  <c r="BJ58"/>
  <c r="BJ59"/>
  <c r="BJ60"/>
  <c r="BJ61"/>
  <c r="BJ62"/>
  <c r="BJ63"/>
  <c r="BJ64"/>
  <c r="BJ65"/>
  <c r="BJ66"/>
  <c r="BJ8"/>
  <c r="BJ9"/>
  <c r="BJ10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103" s="1"/>
  <c r="BJ104" s="1"/>
  <c r="BJ38"/>
  <c r="BJ39"/>
  <c r="BJ40"/>
  <c r="BJ41"/>
  <c r="BJ42"/>
  <c r="BJ43"/>
  <c r="BJ44"/>
  <c r="BJ45"/>
  <c r="BJ46"/>
  <c r="BJ47"/>
  <c r="BJ48"/>
  <c r="BJ49"/>
  <c r="BJ50"/>
  <c r="BJ51"/>
  <c r="BJ52"/>
  <c r="K70"/>
  <c r="BH70" s="1"/>
  <c r="BH69"/>
  <c r="M69"/>
  <c r="BJ7"/>
  <c r="L70"/>
  <c r="BI70" s="1"/>
  <c r="BI69"/>
  <c r="ZW66" i="6"/>
  <c r="ACA7" i="13"/>
  <c r="ACA8"/>
  <c r="ACA9"/>
  <c r="ACA10"/>
  <c r="ACA11"/>
  <c r="ACA12"/>
  <c r="ACA13"/>
  <c r="ACA14"/>
  <c r="ACA15"/>
  <c r="ACA16"/>
  <c r="ACA17"/>
  <c r="ACA18"/>
  <c r="ACA19"/>
  <c r="ACA20"/>
  <c r="ACA21"/>
  <c r="ACA22"/>
  <c r="ACA23"/>
  <c r="ACA24"/>
  <c r="ACA25"/>
  <c r="ACA26"/>
  <c r="ACA27"/>
  <c r="ACA28"/>
  <c r="ACA29"/>
  <c r="ACA30"/>
  <c r="ACA31"/>
  <c r="ACA32"/>
  <c r="ACA33"/>
  <c r="ACA34"/>
  <c r="ACA35"/>
  <c r="ACA36"/>
  <c r="ACA37"/>
  <c r="ACA103" s="1"/>
  <c r="ACA104" s="1"/>
  <c r="ACA38"/>
  <c r="ACA39"/>
  <c r="ACA40"/>
  <c r="ACA41"/>
  <c r="ACA42"/>
  <c r="ACA43"/>
  <c r="ACA44"/>
  <c r="ACA45"/>
  <c r="ACA46"/>
  <c r="ACA47"/>
  <c r="ACA48"/>
  <c r="ACA49"/>
  <c r="ACA50"/>
  <c r="ACA51"/>
  <c r="ACA52"/>
  <c r="ACA53"/>
  <c r="ACA54"/>
  <c r="ACA55"/>
  <c r="ACA56"/>
  <c r="ACA57"/>
  <c r="ACA58"/>
  <c r="ACA59"/>
  <c r="ACA60"/>
  <c r="ACA61"/>
  <c r="ACA62"/>
  <c r="ACA63"/>
  <c r="ACA64"/>
  <c r="ACA65"/>
  <c r="ACA66"/>
  <c r="ACA67"/>
  <c r="ACA68"/>
  <c r="FK7" i="3"/>
  <c r="FK9"/>
  <c r="FK11"/>
  <c r="FK13"/>
  <c r="FK15"/>
  <c r="FK17"/>
  <c r="FK19"/>
  <c r="FK21"/>
  <c r="FK23"/>
  <c r="FK25"/>
  <c r="FK27"/>
  <c r="FK29"/>
  <c r="FK31"/>
  <c r="FK33"/>
  <c r="FK35"/>
  <c r="FK37"/>
  <c r="FK103" s="1"/>
  <c r="FK39"/>
  <c r="FK41"/>
  <c r="FK43"/>
  <c r="FK45"/>
  <c r="FK47"/>
  <c r="FK49"/>
  <c r="FK51"/>
  <c r="FK53"/>
  <c r="FK55"/>
  <c r="FK57"/>
  <c r="FK59"/>
  <c r="FK61"/>
  <c r="FK63"/>
  <c r="FK65"/>
  <c r="FK67"/>
  <c r="FJ70"/>
  <c r="FK8"/>
  <c r="FK10"/>
  <c r="FK12"/>
  <c r="FK14"/>
  <c r="FK16"/>
  <c r="FK18"/>
  <c r="FK20"/>
  <c r="FK22"/>
  <c r="FK24"/>
  <c r="FK26"/>
  <c r="FK28"/>
  <c r="FK30"/>
  <c r="FK32"/>
  <c r="FK34"/>
  <c r="FK36"/>
  <c r="FK38"/>
  <c r="FK40"/>
  <c r="FK42"/>
  <c r="FK44"/>
  <c r="FK46"/>
  <c r="FK48"/>
  <c r="FK50"/>
  <c r="FK52"/>
  <c r="FK54"/>
  <c r="FK56"/>
  <c r="FK58"/>
  <c r="FK60"/>
  <c r="FK62"/>
  <c r="FK64"/>
  <c r="FK66"/>
  <c r="FK68"/>
  <c r="FI70"/>
  <c r="JS65" i="11"/>
  <c r="JS64"/>
  <c r="EW7" i="9"/>
  <c r="EW9"/>
  <c r="EW11"/>
  <c r="EW13"/>
  <c r="EW15"/>
  <c r="EW17"/>
  <c r="EW19"/>
  <c r="EW21"/>
  <c r="EW23"/>
  <c r="EW25"/>
  <c r="EW27"/>
  <c r="EW29"/>
  <c r="EW31"/>
  <c r="EW33"/>
  <c r="EW35"/>
  <c r="EW37"/>
  <c r="EW103" s="1"/>
  <c r="EW104" s="1"/>
  <c r="EW39"/>
  <c r="EW41"/>
  <c r="EW43"/>
  <c r="EW45"/>
  <c r="EW47"/>
  <c r="EW49"/>
  <c r="EW51"/>
  <c r="EW53"/>
  <c r="EW55"/>
  <c r="EW57"/>
  <c r="EW59"/>
  <c r="EW61"/>
  <c r="EW63"/>
  <c r="JS9" i="11"/>
  <c r="JS11"/>
  <c r="JS13"/>
  <c r="JS15"/>
  <c r="JS17"/>
  <c r="JS19"/>
  <c r="JS21"/>
  <c r="JS23"/>
  <c r="JS25"/>
  <c r="JS27"/>
  <c r="JS29"/>
  <c r="JS31"/>
  <c r="JS33"/>
  <c r="JS35"/>
  <c r="JS37"/>
  <c r="JS103" s="1"/>
  <c r="JS104" s="1"/>
  <c r="JS39"/>
  <c r="JS41"/>
  <c r="JS43"/>
  <c r="JS45"/>
  <c r="JS47"/>
  <c r="JS49"/>
  <c r="JS51"/>
  <c r="JS53"/>
  <c r="JS55"/>
  <c r="JS57"/>
  <c r="JS59"/>
  <c r="JS61"/>
  <c r="JS63"/>
  <c r="JS8"/>
  <c r="JS10"/>
  <c r="JS12"/>
  <c r="JS14"/>
  <c r="JS16"/>
  <c r="JS18"/>
  <c r="JS20"/>
  <c r="JS22"/>
  <c r="JS24"/>
  <c r="JS26"/>
  <c r="JS28"/>
  <c r="JS30"/>
  <c r="JS32"/>
  <c r="JS34"/>
  <c r="JS36"/>
  <c r="JS38"/>
  <c r="JS40"/>
  <c r="JS42"/>
  <c r="JS44"/>
  <c r="JS46"/>
  <c r="JS48"/>
  <c r="JS50"/>
  <c r="JS52"/>
  <c r="JS54"/>
  <c r="JS56"/>
  <c r="JS58"/>
  <c r="JS60"/>
  <c r="JS62"/>
  <c r="K70" i="17"/>
  <c r="Y70" i="19"/>
  <c r="AF70" s="1"/>
  <c r="AF69"/>
  <c r="AA69"/>
  <c r="AH7"/>
  <c r="HV69" i="11"/>
  <c r="JS7"/>
  <c r="HT70"/>
  <c r="JQ70" s="1"/>
  <c r="JQ69"/>
  <c r="AN70" i="7"/>
  <c r="BB70" s="1"/>
  <c r="BB69"/>
  <c r="BC68"/>
  <c r="BC7"/>
  <c r="BC9"/>
  <c r="BC11"/>
  <c r="BC13"/>
  <c r="BC15"/>
  <c r="BC17"/>
  <c r="BC19"/>
  <c r="BC21"/>
  <c r="BC23"/>
  <c r="BC25"/>
  <c r="BC27"/>
  <c r="BC29"/>
  <c r="BC31"/>
  <c r="BC33"/>
  <c r="BC35"/>
  <c r="BC37"/>
  <c r="BC103" s="1"/>
  <c r="BC104" s="1"/>
  <c r="BC39"/>
  <c r="BC41"/>
  <c r="BC43"/>
  <c r="BC45"/>
  <c r="BC47"/>
  <c r="BC49"/>
  <c r="BC51"/>
  <c r="BC53"/>
  <c r="BC55"/>
  <c r="BC57"/>
  <c r="BC59"/>
  <c r="BC61"/>
  <c r="BC63"/>
  <c r="BC65"/>
  <c r="BC67"/>
  <c r="FY69" i="18"/>
  <c r="FY70" s="1"/>
  <c r="NF7" i="4"/>
  <c r="NF8"/>
  <c r="NF9"/>
  <c r="NF10"/>
  <c r="NF11"/>
  <c r="NF12"/>
  <c r="NF13"/>
  <c r="NF14"/>
  <c r="NF15"/>
  <c r="NF16"/>
  <c r="NF17"/>
  <c r="NF18"/>
  <c r="NF19"/>
  <c r="NF20"/>
  <c r="NF21"/>
  <c r="NF22"/>
  <c r="NF23"/>
  <c r="NF24"/>
  <c r="NF25"/>
  <c r="NF26"/>
  <c r="NF27"/>
  <c r="NF28"/>
  <c r="NF29"/>
  <c r="NF30"/>
  <c r="NF31"/>
  <c r="NF32"/>
  <c r="NF33"/>
  <c r="NF34"/>
  <c r="NF35"/>
  <c r="NF36"/>
  <c r="NF37"/>
  <c r="NF103" s="1"/>
  <c r="NF104" s="1"/>
  <c r="NF38"/>
  <c r="NF39"/>
  <c r="NF40"/>
  <c r="NF41"/>
  <c r="NF42"/>
  <c r="NF43"/>
  <c r="NF44"/>
  <c r="NF45"/>
  <c r="NF46"/>
  <c r="NF47"/>
  <c r="NF48"/>
  <c r="NF49"/>
  <c r="NF50"/>
  <c r="NF51"/>
  <c r="NF52"/>
  <c r="NF53"/>
  <c r="NF54"/>
  <c r="NF55"/>
  <c r="NF56"/>
  <c r="NF57"/>
  <c r="NF58"/>
  <c r="NF59"/>
  <c r="NF60"/>
  <c r="NF61"/>
  <c r="NF62"/>
  <c r="NF63"/>
  <c r="NF64"/>
  <c r="NF65"/>
  <c r="NF66"/>
  <c r="NF67"/>
  <c r="K70" i="9"/>
  <c r="EU70" s="1"/>
  <c r="EU69"/>
  <c r="F69"/>
  <c r="F70" s="1"/>
  <c r="T69"/>
  <c r="T70" s="1"/>
  <c r="AH69"/>
  <c r="AH70" s="1"/>
  <c r="AV69"/>
  <c r="BJ69"/>
  <c r="BJ70" s="1"/>
  <c r="BX69"/>
  <c r="BX70" s="1"/>
  <c r="CL69"/>
  <c r="CL70" s="1"/>
  <c r="CZ69"/>
  <c r="CZ70" s="1"/>
  <c r="DN69"/>
  <c r="DN70" s="1"/>
  <c r="EB69"/>
  <c r="EB70" s="1"/>
  <c r="EP69"/>
  <c r="EP70" s="1"/>
  <c r="EW8"/>
  <c r="EW10"/>
  <c r="EW12"/>
  <c r="EW14"/>
  <c r="EW16"/>
  <c r="EW18"/>
  <c r="EW20"/>
  <c r="EW22"/>
  <c r="EW24"/>
  <c r="EW26"/>
  <c r="EW28"/>
  <c r="EW30"/>
  <c r="EW32"/>
  <c r="EW34"/>
  <c r="EW36"/>
  <c r="EW38"/>
  <c r="EW40"/>
  <c r="EW42"/>
  <c r="EW44"/>
  <c r="EW46"/>
  <c r="EW48"/>
  <c r="EW50"/>
  <c r="EW52"/>
  <c r="EW54"/>
  <c r="EW56"/>
  <c r="EW58"/>
  <c r="EW60"/>
  <c r="EW62"/>
  <c r="EW64"/>
  <c r="EW66"/>
  <c r="EW68"/>
  <c r="L70"/>
  <c r="EV70" s="1"/>
  <c r="EV69"/>
  <c r="KU8" i="10"/>
  <c r="KU9"/>
  <c r="KU10"/>
  <c r="KU11"/>
  <c r="KU12"/>
  <c r="KU13"/>
  <c r="KU14"/>
  <c r="KU15"/>
  <c r="KU16"/>
  <c r="KU17"/>
  <c r="KU18"/>
  <c r="KU19"/>
  <c r="KU20"/>
  <c r="KU21"/>
  <c r="KU22"/>
  <c r="KU23"/>
  <c r="KU24"/>
  <c r="KU25"/>
  <c r="KU26"/>
  <c r="KU27"/>
  <c r="KU28"/>
  <c r="KU29"/>
  <c r="KU30"/>
  <c r="KU31"/>
  <c r="KU32"/>
  <c r="KU33"/>
  <c r="KU34"/>
  <c r="KU35"/>
  <c r="KU36"/>
  <c r="KU37"/>
  <c r="KU103" s="1"/>
  <c r="KU104" s="1"/>
  <c r="KU38"/>
  <c r="KU39"/>
  <c r="KU40"/>
  <c r="KU41"/>
  <c r="KU42"/>
  <c r="KU43"/>
  <c r="KU44"/>
  <c r="KU45"/>
  <c r="KU46"/>
  <c r="KU47"/>
  <c r="KU48"/>
  <c r="KU49"/>
  <c r="KU50"/>
  <c r="KU51"/>
  <c r="KU52"/>
  <c r="KU53"/>
  <c r="KU54"/>
  <c r="KU55"/>
  <c r="KU56"/>
  <c r="KU57"/>
  <c r="KU58"/>
  <c r="KU59"/>
  <c r="KU60"/>
  <c r="KU61"/>
  <c r="KU62"/>
  <c r="KU63"/>
  <c r="KU64"/>
  <c r="KU65"/>
  <c r="KU66"/>
  <c r="KU67"/>
  <c r="KU68"/>
  <c r="NF71" i="4"/>
  <c r="YN8" i="18"/>
  <c r="YN10"/>
  <c r="YN12"/>
  <c r="YN14"/>
  <c r="YN16"/>
  <c r="YN18"/>
  <c r="YN20"/>
  <c r="YN22"/>
  <c r="YN24"/>
  <c r="YN26"/>
  <c r="YN28"/>
  <c r="YN30"/>
  <c r="YN32"/>
  <c r="YN34"/>
  <c r="YN36"/>
  <c r="YN38"/>
  <c r="YN40"/>
  <c r="YN42"/>
  <c r="YN44"/>
  <c r="YN46"/>
  <c r="YN48"/>
  <c r="YN50"/>
  <c r="YN52"/>
  <c r="YN54"/>
  <c r="YN56"/>
  <c r="YN58"/>
  <c r="YN60"/>
  <c r="YN62"/>
  <c r="YN64"/>
  <c r="YN66"/>
  <c r="YN68"/>
  <c r="YN9"/>
  <c r="YN11"/>
  <c r="YN13"/>
  <c r="YN15"/>
  <c r="YN17"/>
  <c r="YN19"/>
  <c r="YN21"/>
  <c r="YN23"/>
  <c r="YN25"/>
  <c r="YN27"/>
  <c r="YN29"/>
  <c r="YN31"/>
  <c r="YN33"/>
  <c r="YN35"/>
  <c r="YN37"/>
  <c r="YN103" s="1"/>
  <c r="YN104" s="1"/>
  <c r="YN39"/>
  <c r="YN41"/>
  <c r="YN43"/>
  <c r="YN45"/>
  <c r="YN47"/>
  <c r="YN49"/>
  <c r="YN51"/>
  <c r="YN53"/>
  <c r="YN55"/>
  <c r="YN57"/>
  <c r="YN59"/>
  <c r="YN61"/>
  <c r="YN63"/>
  <c r="YN65"/>
  <c r="YN67"/>
  <c r="FJ69" i="3"/>
  <c r="NF68" i="4"/>
  <c r="GF69" i="10"/>
  <c r="KU7"/>
  <c r="GE70"/>
  <c r="KT70" s="1"/>
  <c r="KT69"/>
  <c r="GD70"/>
  <c r="KS69"/>
  <c r="TP70" i="13"/>
  <c r="ABY70" s="1"/>
  <c r="ABY69"/>
  <c r="TQ70"/>
  <c r="ABZ70" s="1"/>
  <c r="ABZ69"/>
  <c r="GY70" i="18"/>
  <c r="YL70" s="1"/>
  <c r="YL69"/>
  <c r="HA69"/>
  <c r="YN7"/>
  <c r="GZ70"/>
  <c r="YM70" s="1"/>
  <c r="YM69"/>
  <c r="LV70" i="4"/>
  <c r="NE69"/>
  <c r="BX8" i="15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103" s="1"/>
  <c r="BX104" s="1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V70" i="10"/>
  <c r="R70" i="7"/>
  <c r="BA70" s="1"/>
  <c r="BA69"/>
  <c r="BJ69" i="6"/>
  <c r="BJ70" s="1"/>
  <c r="ZW8"/>
  <c r="ZW10"/>
  <c r="ZW12"/>
  <c r="ZW14"/>
  <c r="ZW16"/>
  <c r="ZW18"/>
  <c r="CC70" i="4"/>
  <c r="ND69"/>
  <c r="FI69" i="3"/>
  <c r="MC69" i="2"/>
  <c r="MD8"/>
  <c r="MD10"/>
  <c r="MD12"/>
  <c r="MD14"/>
  <c r="MD16"/>
  <c r="MD18"/>
  <c r="MD20"/>
  <c r="MD22"/>
  <c r="MD24"/>
  <c r="MD26"/>
  <c r="MD28"/>
  <c r="MD30"/>
  <c r="MD32"/>
  <c r="MD34"/>
  <c r="MD36"/>
  <c r="MD38"/>
  <c r="MD40"/>
  <c r="MD42"/>
  <c r="MD44"/>
  <c r="MD46"/>
  <c r="MD48"/>
  <c r="MD50"/>
  <c r="MD52"/>
  <c r="MD54"/>
  <c r="MD56"/>
  <c r="MD58"/>
  <c r="MD60"/>
  <c r="MD62"/>
  <c r="MD64"/>
  <c r="MD66"/>
  <c r="MD68"/>
  <c r="MB70"/>
  <c r="MD7"/>
  <c r="MD9"/>
  <c r="MD11"/>
  <c r="MD13"/>
  <c r="MD15"/>
  <c r="MD17"/>
  <c r="MD19"/>
  <c r="MD21"/>
  <c r="MD23"/>
  <c r="MD25"/>
  <c r="MD27"/>
  <c r="MD29"/>
  <c r="MD31"/>
  <c r="MD33"/>
  <c r="MD35"/>
  <c r="MD37"/>
  <c r="MD39"/>
  <c r="MD41"/>
  <c r="MD43"/>
  <c r="MD45"/>
  <c r="MD47"/>
  <c r="MD49"/>
  <c r="MD51"/>
  <c r="MD53"/>
  <c r="MD55"/>
  <c r="MD57"/>
  <c r="MD59"/>
  <c r="MD61"/>
  <c r="MD63"/>
  <c r="MD65"/>
  <c r="MD67"/>
  <c r="MB69"/>
  <c r="M69" i="20"/>
  <c r="AA7"/>
  <c r="L70"/>
  <c r="Z70" s="1"/>
  <c r="Z69"/>
  <c r="AA49"/>
  <c r="AA51"/>
  <c r="AA53"/>
  <c r="AA55"/>
  <c r="AA57"/>
  <c r="AA59"/>
  <c r="AA61"/>
  <c r="AA63"/>
  <c r="AA65"/>
  <c r="AA67"/>
  <c r="K70"/>
  <c r="Y70" s="1"/>
  <c r="Y69"/>
  <c r="F69"/>
  <c r="F70" s="1"/>
  <c r="T69"/>
  <c r="T70" s="1"/>
  <c r="AA8"/>
  <c r="AA10"/>
  <c r="AA12"/>
  <c r="AA14"/>
  <c r="AA16"/>
  <c r="AA18"/>
  <c r="AA20"/>
  <c r="AA22"/>
  <c r="AA24"/>
  <c r="AA26"/>
  <c r="AA28"/>
  <c r="AA30"/>
  <c r="AA32"/>
  <c r="AA34"/>
  <c r="AA36"/>
  <c r="AA38"/>
  <c r="AA40"/>
  <c r="AA42"/>
  <c r="AA44"/>
  <c r="AA46"/>
  <c r="M70" i="19"/>
  <c r="F69"/>
  <c r="F70" s="1"/>
  <c r="T69"/>
  <c r="T70" s="1"/>
  <c r="M70" i="18"/>
  <c r="M69" i="17"/>
  <c r="AA69"/>
  <c r="AA70" s="1"/>
  <c r="M69" i="16"/>
  <c r="BX7"/>
  <c r="L70"/>
  <c r="BW70" s="1"/>
  <c r="BW69"/>
  <c r="BX65"/>
  <c r="BX66"/>
  <c r="BX67"/>
  <c r="BX68"/>
  <c r="K70"/>
  <c r="BV70" s="1"/>
  <c r="BV69"/>
  <c r="M69" i="15"/>
  <c r="BX7"/>
  <c r="L70"/>
  <c r="BW70" s="1"/>
  <c r="BW69"/>
  <c r="BX66"/>
  <c r="BX67"/>
  <c r="BX68"/>
  <c r="K70"/>
  <c r="BV70" s="1"/>
  <c r="BV69"/>
  <c r="BJ70"/>
  <c r="AA70"/>
  <c r="K70" i="12"/>
  <c r="BH70" s="1"/>
  <c r="BH69"/>
  <c r="L70"/>
  <c r="BI70" s="1"/>
  <c r="BI69"/>
  <c r="BJ67"/>
  <c r="BJ68"/>
  <c r="M69"/>
  <c r="AA69"/>
  <c r="AA70" s="1"/>
  <c r="AO69"/>
  <c r="AO70" s="1"/>
  <c r="BC69"/>
  <c r="BC70" s="1"/>
  <c r="M69" i="11"/>
  <c r="M70" s="1"/>
  <c r="AA69"/>
  <c r="AA70" s="1"/>
  <c r="AO69"/>
  <c r="AO70" s="1"/>
  <c r="BC69"/>
  <c r="BC70" s="1"/>
  <c r="BQ69"/>
  <c r="BQ70" s="1"/>
  <c r="CE69"/>
  <c r="CE70" s="1"/>
  <c r="CS69"/>
  <c r="CS70" s="1"/>
  <c r="DG69"/>
  <c r="DG70" s="1"/>
  <c r="DU69"/>
  <c r="DU70" s="1"/>
  <c r="EI69"/>
  <c r="EI70" s="1"/>
  <c r="EW69"/>
  <c r="EW70" s="1"/>
  <c r="FK69"/>
  <c r="FK70" s="1"/>
  <c r="FY69"/>
  <c r="FY70" s="1"/>
  <c r="GM69"/>
  <c r="GM70" s="1"/>
  <c r="HA69"/>
  <c r="HA70" s="1"/>
  <c r="HO69"/>
  <c r="HO70" s="1"/>
  <c r="IC69"/>
  <c r="IC70" s="1"/>
  <c r="IQ69"/>
  <c r="IQ70" s="1"/>
  <c r="JE69"/>
  <c r="JE70" s="1"/>
  <c r="KN69" i="10"/>
  <c r="KN70" s="1"/>
  <c r="IJ70"/>
  <c r="FR70"/>
  <c r="F69"/>
  <c r="F70" s="1"/>
  <c r="T69"/>
  <c r="T70" s="1"/>
  <c r="AH69"/>
  <c r="AH70" s="1"/>
  <c r="AV69"/>
  <c r="AV70" s="1"/>
  <c r="BJ69"/>
  <c r="BJ70" s="1"/>
  <c r="BX69"/>
  <c r="CL69"/>
  <c r="CL70" s="1"/>
  <c r="DG69"/>
  <c r="DG70" s="1"/>
  <c r="DU69"/>
  <c r="DU70" s="1"/>
  <c r="EI69"/>
  <c r="EI70" s="1"/>
  <c r="EW69"/>
  <c r="EW70" s="1"/>
  <c r="FK69"/>
  <c r="FK70" s="1"/>
  <c r="FY69"/>
  <c r="FY70" s="1"/>
  <c r="GM69"/>
  <c r="GM70" s="1"/>
  <c r="HA69"/>
  <c r="HA70" s="1"/>
  <c r="HO69"/>
  <c r="HO70" s="1"/>
  <c r="IC69"/>
  <c r="IC70" s="1"/>
  <c r="IQ69"/>
  <c r="IQ70" s="1"/>
  <c r="JE69"/>
  <c r="JE70" s="1"/>
  <c r="JS69"/>
  <c r="JS70" s="1"/>
  <c r="KG69"/>
  <c r="KG70" s="1"/>
  <c r="AV70" i="9"/>
  <c r="M69"/>
  <c r="AA69"/>
  <c r="AA70" s="1"/>
  <c r="AO69"/>
  <c r="AO70" s="1"/>
  <c r="BC69"/>
  <c r="BC70" s="1"/>
  <c r="BQ69"/>
  <c r="BQ70" s="1"/>
  <c r="CE69"/>
  <c r="CE70" s="1"/>
  <c r="CS69"/>
  <c r="CS70" s="1"/>
  <c r="DG69"/>
  <c r="DG70" s="1"/>
  <c r="DU69"/>
  <c r="DU70" s="1"/>
  <c r="EI69"/>
  <c r="EI70" s="1"/>
  <c r="FR70" i="13"/>
  <c r="CL70"/>
  <c r="QL69"/>
  <c r="QL70" s="1"/>
  <c r="QZ69"/>
  <c r="QZ70" s="1"/>
  <c r="RN69"/>
  <c r="RN70" s="1"/>
  <c r="SB69"/>
  <c r="SB70" s="1"/>
  <c r="SP69"/>
  <c r="SP70" s="1"/>
  <c r="TD69"/>
  <c r="TD70" s="1"/>
  <c r="TR69"/>
  <c r="UF69"/>
  <c r="UF70" s="1"/>
  <c r="UT69"/>
  <c r="UT70" s="1"/>
  <c r="VH69"/>
  <c r="VH70" s="1"/>
  <c r="VV69"/>
  <c r="VV70" s="1"/>
  <c r="WJ69"/>
  <c r="WJ70" s="1"/>
  <c r="M69"/>
  <c r="M70" s="1"/>
  <c r="AA69"/>
  <c r="AA70" s="1"/>
  <c r="AO69"/>
  <c r="AO70" s="1"/>
  <c r="BC69"/>
  <c r="BC70" s="1"/>
  <c r="BQ69"/>
  <c r="BQ70" s="1"/>
  <c r="CE69"/>
  <c r="CE70" s="1"/>
  <c r="CS69"/>
  <c r="CS70" s="1"/>
  <c r="DG69"/>
  <c r="DG70" s="1"/>
  <c r="DU69"/>
  <c r="DU70" s="1"/>
  <c r="EI69"/>
  <c r="EI70" s="1"/>
  <c r="EW69"/>
  <c r="EW70" s="1"/>
  <c r="FK69"/>
  <c r="FK70" s="1"/>
  <c r="FY69"/>
  <c r="FY70" s="1"/>
  <c r="GM69"/>
  <c r="GM70" s="1"/>
  <c r="HA69"/>
  <c r="HA70" s="1"/>
  <c r="HO69"/>
  <c r="HO70" s="1"/>
  <c r="F69" i="8"/>
  <c r="F70" s="1"/>
  <c r="F69" i="7"/>
  <c r="F70" s="1"/>
  <c r="T69"/>
  <c r="AH69"/>
  <c r="AH70" s="1"/>
  <c r="AV69"/>
  <c r="AV70" s="1"/>
  <c r="L70" i="6"/>
  <c r="ZV70" s="1"/>
  <c r="ZV69"/>
  <c r="ZW7"/>
  <c r="ZW9"/>
  <c r="ZW11"/>
  <c r="ZW13"/>
  <c r="ZW15"/>
  <c r="ZW17"/>
  <c r="ZW19"/>
  <c r="ZW21"/>
  <c r="ZW23"/>
  <c r="ZW25"/>
  <c r="ZW27"/>
  <c r="ZW29"/>
  <c r="ZW31"/>
  <c r="ZW33"/>
  <c r="ZW35"/>
  <c r="ZW37"/>
  <c r="ZW103" s="1"/>
  <c r="ZW104" s="1"/>
  <c r="ZW39"/>
  <c r="ZW41"/>
  <c r="ZW43"/>
  <c r="ZW45"/>
  <c r="ZW47"/>
  <c r="ZW49"/>
  <c r="ZW51"/>
  <c r="ZW53"/>
  <c r="ZW55"/>
  <c r="ZW57"/>
  <c r="ZW59"/>
  <c r="ZW61"/>
  <c r="ZW63"/>
  <c r="ZW65"/>
  <c r="ZW67"/>
  <c r="K70"/>
  <c r="ZU70" s="1"/>
  <c r="ZU69"/>
  <c r="KN70"/>
  <c r="JZ70"/>
  <c r="GF70"/>
  <c r="M69"/>
  <c r="AA69"/>
  <c r="AA70" s="1"/>
  <c r="AO69"/>
  <c r="AO70" s="1"/>
  <c r="BC69"/>
  <c r="BC70" s="1"/>
  <c r="BQ69"/>
  <c r="BQ70" s="1"/>
  <c r="CE69"/>
  <c r="CE70" s="1"/>
  <c r="CS69"/>
  <c r="CS70" s="1"/>
  <c r="DG69"/>
  <c r="DG70" s="1"/>
  <c r="DU69"/>
  <c r="DU70" s="1"/>
  <c r="EI69"/>
  <c r="EI70" s="1"/>
  <c r="EW69"/>
  <c r="EW70" s="1"/>
  <c r="FK69"/>
  <c r="FK70" s="1"/>
  <c r="FY69"/>
  <c r="FY70" s="1"/>
  <c r="GM69"/>
  <c r="GM70" s="1"/>
  <c r="HA69"/>
  <c r="HA70" s="1"/>
  <c r="HO69"/>
  <c r="HO70" s="1"/>
  <c r="IC69"/>
  <c r="IC70" s="1"/>
  <c r="IQ69"/>
  <c r="IQ70" s="1"/>
  <c r="JE69"/>
  <c r="JE70" s="1"/>
  <c r="JS69"/>
  <c r="JS70" s="1"/>
  <c r="KG69"/>
  <c r="KG70" s="1"/>
  <c r="KU69"/>
  <c r="KU70" s="1"/>
  <c r="LI69"/>
  <c r="LI70" s="1"/>
  <c r="LW69"/>
  <c r="LW70" s="1"/>
  <c r="MK69"/>
  <c r="MK70" s="1"/>
  <c r="MY69"/>
  <c r="MY70" s="1"/>
  <c r="NM69"/>
  <c r="NM70" s="1"/>
  <c r="OA69"/>
  <c r="OA70" s="1"/>
  <c r="M69" i="14"/>
  <c r="M70" s="1"/>
  <c r="IC7"/>
  <c r="L70"/>
  <c r="IB70" s="1"/>
  <c r="IB69"/>
  <c r="AA69"/>
  <c r="AA70" s="1"/>
  <c r="AO69"/>
  <c r="AO70" s="1"/>
  <c r="BC69"/>
  <c r="BQ69"/>
  <c r="BQ70" s="1"/>
  <c r="CE69"/>
  <c r="CS69"/>
  <c r="CS70" s="1"/>
  <c r="DG69"/>
  <c r="DG70" s="1"/>
  <c r="DU69"/>
  <c r="DU70" s="1"/>
  <c r="EI69"/>
  <c r="EI70" s="1"/>
  <c r="EW69"/>
  <c r="EW70" s="1"/>
  <c r="FK69"/>
  <c r="FK70" s="1"/>
  <c r="FY69"/>
  <c r="FY70" s="1"/>
  <c r="GM69"/>
  <c r="GM70" s="1"/>
  <c r="HA69"/>
  <c r="HA70" s="1"/>
  <c r="HO69"/>
  <c r="HO70" s="1"/>
  <c r="F69"/>
  <c r="F70" s="1"/>
  <c r="T69"/>
  <c r="T70" s="1"/>
  <c r="AH69"/>
  <c r="AH70" s="1"/>
  <c r="AV69"/>
  <c r="AV70" s="1"/>
  <c r="BJ69"/>
  <c r="BJ70" s="1"/>
  <c r="BX69"/>
  <c r="BX70" s="1"/>
  <c r="CL69"/>
  <c r="CL70" s="1"/>
  <c r="CZ69"/>
  <c r="CZ70" s="1"/>
  <c r="DN69"/>
  <c r="DN70" s="1"/>
  <c r="EB69"/>
  <c r="EB70" s="1"/>
  <c r="EP69"/>
  <c r="EP70" s="1"/>
  <c r="FD69"/>
  <c r="FD70" s="1"/>
  <c r="FR69"/>
  <c r="FR70" s="1"/>
  <c r="GF69"/>
  <c r="GF70" s="1"/>
  <c r="GT69"/>
  <c r="GT70" s="1"/>
  <c r="HH69"/>
  <c r="HH70" s="1"/>
  <c r="IC9"/>
  <c r="IC11"/>
  <c r="IC13"/>
  <c r="IC15"/>
  <c r="IC17"/>
  <c r="IC19"/>
  <c r="IC21"/>
  <c r="IC23"/>
  <c r="IC25"/>
  <c r="IC27"/>
  <c r="IC29"/>
  <c r="IC31"/>
  <c r="IC33"/>
  <c r="IC35"/>
  <c r="IC37"/>
  <c r="IC103" s="1"/>
  <c r="IC104" s="1"/>
  <c r="IC39"/>
  <c r="IC41"/>
  <c r="IC43"/>
  <c r="IC45"/>
  <c r="IC47"/>
  <c r="IC49"/>
  <c r="IC51"/>
  <c r="IC53"/>
  <c r="IC55"/>
  <c r="IC57"/>
  <c r="IC59"/>
  <c r="IC61"/>
  <c r="IC63"/>
  <c r="IC65"/>
  <c r="IC67"/>
  <c r="K70"/>
  <c r="IA70" s="1"/>
  <c r="IA69"/>
  <c r="CE70"/>
  <c r="BC70"/>
  <c r="HV69"/>
  <c r="HV70" s="1"/>
  <c r="BC70" i="5"/>
  <c r="AO70"/>
  <c r="M70"/>
  <c r="F69" i="4"/>
  <c r="F70" s="1"/>
  <c r="T69"/>
  <c r="T70" s="1"/>
  <c r="AH69"/>
  <c r="AH70" s="1"/>
  <c r="AV69"/>
  <c r="AV70" s="1"/>
  <c r="BJ69"/>
  <c r="BJ70" s="1"/>
  <c r="BX69"/>
  <c r="BX70" s="1"/>
  <c r="CL69"/>
  <c r="CL70" s="1"/>
  <c r="CZ69"/>
  <c r="CZ70" s="1"/>
  <c r="DN69"/>
  <c r="DN70" s="1"/>
  <c r="EB69"/>
  <c r="EB70" s="1"/>
  <c r="EP69"/>
  <c r="EP70" s="1"/>
  <c r="FD69"/>
  <c r="FD70" s="1"/>
  <c r="FR69"/>
  <c r="FR70" s="1"/>
  <c r="MY69"/>
  <c r="MY70" s="1"/>
  <c r="L70"/>
  <c r="K70"/>
  <c r="IC70"/>
  <c r="M69"/>
  <c r="AA69"/>
  <c r="AA70" s="1"/>
  <c r="AO69"/>
  <c r="AO70" s="1"/>
  <c r="BC69"/>
  <c r="BC70" s="1"/>
  <c r="BQ69"/>
  <c r="BQ70" s="1"/>
  <c r="CE69"/>
  <c r="CS69"/>
  <c r="CS70" s="1"/>
  <c r="DG69"/>
  <c r="DG70" s="1"/>
  <c r="DU69"/>
  <c r="DU70" s="1"/>
  <c r="EI69"/>
  <c r="EI70" s="1"/>
  <c r="EW69"/>
  <c r="EW70" s="1"/>
  <c r="FK69"/>
  <c r="FK70" s="1"/>
  <c r="GF69"/>
  <c r="GF70" s="1"/>
  <c r="GT69"/>
  <c r="GT70" s="1"/>
  <c r="HH69"/>
  <c r="HH70" s="1"/>
  <c r="HV69"/>
  <c r="HV70" s="1"/>
  <c r="IJ69"/>
  <c r="IJ70" s="1"/>
  <c r="IX69"/>
  <c r="IX70" s="1"/>
  <c r="JL69"/>
  <c r="JL70" s="1"/>
  <c r="JZ69"/>
  <c r="JZ70" s="1"/>
  <c r="KN69"/>
  <c r="KN70" s="1"/>
  <c r="LB69"/>
  <c r="LB70" s="1"/>
  <c r="LP69"/>
  <c r="LP70" s="1"/>
  <c r="MD69"/>
  <c r="MD70" s="1"/>
  <c r="MR69"/>
  <c r="MR70" s="1"/>
  <c r="M69" i="3"/>
  <c r="M70" s="1"/>
  <c r="T69"/>
  <c r="T70" s="1"/>
  <c r="AA69"/>
  <c r="AA70" s="1"/>
  <c r="AH69"/>
  <c r="AO69"/>
  <c r="AO70" s="1"/>
  <c r="AV69"/>
  <c r="AV70" s="1"/>
  <c r="BC69"/>
  <c r="BC70" s="1"/>
  <c r="BJ69"/>
  <c r="BJ70" s="1"/>
  <c r="BQ69"/>
  <c r="BX69"/>
  <c r="BX70" s="1"/>
  <c r="CE69"/>
  <c r="CE70" s="1"/>
  <c r="CL69"/>
  <c r="CL70" s="1"/>
  <c r="CS69"/>
  <c r="CS70" s="1"/>
  <c r="CZ69"/>
  <c r="CZ70" s="1"/>
  <c r="DG69"/>
  <c r="DG70" s="1"/>
  <c r="DN69"/>
  <c r="DN70" s="1"/>
  <c r="DU69"/>
  <c r="DU70" s="1"/>
  <c r="EB69"/>
  <c r="EB70" s="1"/>
  <c r="EI69"/>
  <c r="EI70" s="1"/>
  <c r="EP69"/>
  <c r="EP70" s="1"/>
  <c r="EW69"/>
  <c r="EW70" s="1"/>
  <c r="FD69"/>
  <c r="FD70" s="1"/>
  <c r="BQ70"/>
  <c r="F70"/>
  <c r="T69" i="2"/>
  <c r="T70" s="1"/>
  <c r="AH69"/>
  <c r="AH70" s="1"/>
  <c r="AV69"/>
  <c r="AV70" s="1"/>
  <c r="BJ69"/>
  <c r="BX69"/>
  <c r="BX70" s="1"/>
  <c r="CL69"/>
  <c r="CL70" s="1"/>
  <c r="CZ69"/>
  <c r="CZ70" s="1"/>
  <c r="DN69"/>
  <c r="DN70" s="1"/>
  <c r="EB69"/>
  <c r="EB70" s="1"/>
  <c r="EP69"/>
  <c r="EP70" s="1"/>
  <c r="FD69"/>
  <c r="FD70" s="1"/>
  <c r="FR69"/>
  <c r="FR70" s="1"/>
  <c r="GF69"/>
  <c r="GF70" s="1"/>
  <c r="GT69"/>
  <c r="GT70" s="1"/>
  <c r="HH69"/>
  <c r="HH70" s="1"/>
  <c r="HV69"/>
  <c r="HV70" s="1"/>
  <c r="IJ69"/>
  <c r="IJ70" s="1"/>
  <c r="IX69"/>
  <c r="IX70" s="1"/>
  <c r="JL69"/>
  <c r="JL70" s="1"/>
  <c r="JZ69"/>
  <c r="JZ70" s="1"/>
  <c r="KN69"/>
  <c r="KN70" s="1"/>
  <c r="LB69"/>
  <c r="LB70" s="1"/>
  <c r="LP69"/>
  <c r="LP70" s="1"/>
  <c r="M69"/>
  <c r="M70" s="1"/>
  <c r="AA69"/>
  <c r="AA70" s="1"/>
  <c r="AO69"/>
  <c r="AO70" s="1"/>
  <c r="BC69"/>
  <c r="BC70" s="1"/>
  <c r="BQ69"/>
  <c r="BQ70" s="1"/>
  <c r="CE69"/>
  <c r="CE70" s="1"/>
  <c r="CS69"/>
  <c r="CS70" s="1"/>
  <c r="DG69"/>
  <c r="DG70" s="1"/>
  <c r="DU69"/>
  <c r="DU70" s="1"/>
  <c r="EI69"/>
  <c r="EI70" s="1"/>
  <c r="EW69"/>
  <c r="EW70" s="1"/>
  <c r="FK69"/>
  <c r="FK70" s="1"/>
  <c r="FY69"/>
  <c r="FY70" s="1"/>
  <c r="GM69"/>
  <c r="GM70" s="1"/>
  <c r="HA69"/>
  <c r="HA70" s="1"/>
  <c r="HO69"/>
  <c r="HO70" s="1"/>
  <c r="IC69"/>
  <c r="IC70" s="1"/>
  <c r="IQ69"/>
  <c r="IQ70" s="1"/>
  <c r="JE69"/>
  <c r="JE70" s="1"/>
  <c r="JS69"/>
  <c r="JS70" s="1"/>
  <c r="KG69"/>
  <c r="KG70" s="1"/>
  <c r="KU69"/>
  <c r="KU70" s="1"/>
  <c r="LI69"/>
  <c r="LI70" s="1"/>
  <c r="LW69"/>
  <c r="LW70" s="1"/>
  <c r="D69"/>
  <c r="D70" s="1"/>
  <c r="E69"/>
  <c r="E70" s="1"/>
  <c r="C69"/>
  <c r="C70" s="1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6"/>
  <c r="F67"/>
  <c r="F68"/>
  <c r="F7"/>
  <c r="BX69" i="16" l="1"/>
  <c r="FK104" i="3"/>
  <c r="FK105"/>
  <c r="F3" i="21"/>
  <c r="F36" s="1"/>
  <c r="F35" s="1"/>
  <c r="MD103" i="2"/>
  <c r="MD104" s="1"/>
  <c r="MD105" s="1"/>
  <c r="YU71" i="18"/>
  <c r="M70" i="16"/>
  <c r="BX70" s="1"/>
  <c r="BJ69" i="5"/>
  <c r="BJ70"/>
  <c r="KS70" i="10"/>
  <c r="M70" i="17"/>
  <c r="AA70" i="19"/>
  <c r="AH70" s="1"/>
  <c r="AH69"/>
  <c r="HV70" i="11"/>
  <c r="JS70" s="1"/>
  <c r="JS69"/>
  <c r="ND70" i="4"/>
  <c r="NE70"/>
  <c r="M70" i="9"/>
  <c r="EW70" s="1"/>
  <c r="EW69"/>
  <c r="GF70" i="10"/>
  <c r="KU69"/>
  <c r="TR70" i="13"/>
  <c r="ACA70" s="1"/>
  <c r="ACA69"/>
  <c r="HA70" i="18"/>
  <c r="YN70" s="1"/>
  <c r="YN69"/>
  <c r="BX70" i="10"/>
  <c r="T70" i="7"/>
  <c r="BC70" s="1"/>
  <c r="BC69"/>
  <c r="CE70" i="4"/>
  <c r="NF69"/>
  <c r="AH70" i="3"/>
  <c r="FK70" s="1"/>
  <c r="FK69"/>
  <c r="BJ70" i="2"/>
  <c r="MD70" s="1"/>
  <c r="MD69"/>
  <c r="M70" i="20"/>
  <c r="AA70" s="1"/>
  <c r="AA69"/>
  <c r="M70" i="15"/>
  <c r="BX70" s="1"/>
  <c r="BX69"/>
  <c r="M70" i="12"/>
  <c r="BJ70" s="1"/>
  <c r="BJ69"/>
  <c r="M70" i="6"/>
  <c r="ZW70" s="1"/>
  <c r="ZW69"/>
  <c r="IC69" i="14"/>
  <c r="IC70"/>
  <c r="M70" i="4"/>
  <c r="F69" i="2"/>
  <c r="F70" s="1"/>
  <c r="KU70" i="10" l="1"/>
  <c r="NF70" i="4"/>
  <c r="YT70" i="18" l="1"/>
  <c r="YU70"/>
  <c r="YS70"/>
  <c r="T103" i="2"/>
</calcChain>
</file>

<file path=xl/sharedStrings.xml><?xml version="1.0" encoding="utf-8"?>
<sst xmlns="http://schemas.openxmlformats.org/spreadsheetml/2006/main" count="49660" uniqueCount="1954">
  <si>
    <t>Sl. No.</t>
  </si>
  <si>
    <t xml:space="preserve"> Districts</t>
  </si>
  <si>
    <t>a</t>
  </si>
  <si>
    <t>b</t>
  </si>
  <si>
    <t>Araria</t>
  </si>
  <si>
    <t>Arwal</t>
  </si>
  <si>
    <t>Aurangabad</t>
  </si>
  <si>
    <t>Banka</t>
  </si>
  <si>
    <t>Begusarai</t>
  </si>
  <si>
    <t>Bhagalpur</t>
  </si>
  <si>
    <t>Bhojpur</t>
  </si>
  <si>
    <t>Buxar</t>
  </si>
  <si>
    <t>Darbhanga</t>
  </si>
  <si>
    <t xml:space="preserve">East Champaran </t>
  </si>
  <si>
    <t>Gaya</t>
  </si>
  <si>
    <t>Gopalganj</t>
  </si>
  <si>
    <t>Jamui</t>
  </si>
  <si>
    <t>Jehanabad</t>
  </si>
  <si>
    <t>Kaimur</t>
  </si>
  <si>
    <t>Katihar</t>
  </si>
  <si>
    <t>Khagaria</t>
  </si>
  <si>
    <t>Kishanganj</t>
  </si>
  <si>
    <t>Lakhisarai</t>
  </si>
  <si>
    <t>Madhepura</t>
  </si>
  <si>
    <t>Madhubani</t>
  </si>
  <si>
    <t>Munger</t>
  </si>
  <si>
    <t>Muzaffarpur</t>
  </si>
  <si>
    <t>Nalanda</t>
  </si>
  <si>
    <t>Nawada</t>
  </si>
  <si>
    <t xml:space="preserve">Patna </t>
  </si>
  <si>
    <t>Purnia</t>
  </si>
  <si>
    <t>Rohtas</t>
  </si>
  <si>
    <t>Saharsa</t>
  </si>
  <si>
    <t>Samastipur</t>
  </si>
  <si>
    <t>Saran</t>
  </si>
  <si>
    <t>Sheikhpura</t>
  </si>
  <si>
    <t>Sheohar</t>
  </si>
  <si>
    <t>Sitamarhi</t>
  </si>
  <si>
    <t>Siwan</t>
  </si>
  <si>
    <t>Supaul</t>
  </si>
  <si>
    <t>Vaishali</t>
  </si>
  <si>
    <t xml:space="preserve">West Champaran </t>
  </si>
  <si>
    <t>ANMMCH, Gaya</t>
  </si>
  <si>
    <t>DMCH, Darbhanga</t>
  </si>
  <si>
    <t>JLNMCH, Bhagalpur</t>
  </si>
  <si>
    <t>NMCH, Patna</t>
  </si>
  <si>
    <t>PMCH, Patna</t>
  </si>
  <si>
    <t>SKMCH, Muzaffarpur</t>
  </si>
  <si>
    <t>IGIMS</t>
  </si>
  <si>
    <t>AIIMS</t>
  </si>
  <si>
    <t>T.B.D.C, Patna</t>
  </si>
  <si>
    <t>T.B.D.C, Darbhanga</t>
  </si>
  <si>
    <t>Govt. Medical College, Madhepura</t>
  </si>
  <si>
    <t>Total</t>
  </si>
  <si>
    <t>State Level Fund Retention</t>
  </si>
  <si>
    <t>Grand Total</t>
  </si>
  <si>
    <t>RPMU Bhagalpur</t>
  </si>
  <si>
    <t>RPMU Darbhanga</t>
  </si>
  <si>
    <t>RPMU Kosi</t>
  </si>
  <si>
    <t>RPMU Magadh</t>
  </si>
  <si>
    <t>RPMU Munger</t>
  </si>
  <si>
    <t>RPMU Patna</t>
  </si>
  <si>
    <t>RPMU Purnia</t>
  </si>
  <si>
    <t>RPMU Saran</t>
  </si>
  <si>
    <t>RPMU Tirhut</t>
  </si>
  <si>
    <t>SIHFW</t>
  </si>
  <si>
    <t>BMSICL</t>
  </si>
  <si>
    <t>MJK / GMC, Betiya</t>
  </si>
  <si>
    <t>Vardhaman Medical college Pawapuri</t>
  </si>
  <si>
    <t>Budget  as approved in ROP 2018-19 (in Rs.)</t>
  </si>
  <si>
    <t>Committed Expenditure 2018-19 (in Rs.)</t>
  </si>
  <si>
    <t>District Total Allotment 2018-19
(in Rs.)</t>
  </si>
  <si>
    <t>Physical Target as per ROP 2018-19 (Physical indicator is no. ………………</t>
  </si>
  <si>
    <t xml:space="preserve">Annexure-1 </t>
  </si>
  <si>
    <t>Remarks</t>
  </si>
  <si>
    <t>c</t>
  </si>
  <si>
    <t>d</t>
  </si>
  <si>
    <t>e</t>
  </si>
  <si>
    <t>(d+e)</t>
  </si>
  <si>
    <t xml:space="preserve">ROP/FMR Budget Head: </t>
  </si>
  <si>
    <t>Old FMR Budget code No. Part-  :</t>
  </si>
  <si>
    <t>ROP/New FMR Budget code No.(as per ROP 2018-19):Part-  :1.1.1.1</t>
  </si>
  <si>
    <t>Old FMR Budget code No. Part-  :A.1.5.4</t>
  </si>
  <si>
    <t>ROP/FMR Budget Head: PMSMA activities at State/ District level</t>
  </si>
  <si>
    <t>ROP/New FMR Budget code No.(as per ROP 2018-19):Part-  :1.1.1.2</t>
  </si>
  <si>
    <t>Old FMR Budget code No. Part-  :A.1.6.3</t>
  </si>
  <si>
    <t>ROP/FMR Budget Head: Diet services for JSSK Beneficaries (3 days for Normal Delivery and 7 days for Caesarean)</t>
  </si>
  <si>
    <t>ROP/New FMR Budget code No.(as per ROP 2018-19):Part-  : 1.1.1.3</t>
  </si>
  <si>
    <t>Old FMR Budget code No. Part-  :A.1.6.2</t>
  </si>
  <si>
    <t>ROP/FMR Budget Head: Blood Transfusion for JSSK Beneficiaries</t>
  </si>
  <si>
    <t>ROP/New FMR Budget code No.(as per ROP 2018-19):Part-  :1.1.1.4</t>
  </si>
  <si>
    <t>Old FMR Budget code No. Part-  :A.1.6.5.1</t>
  </si>
  <si>
    <t>ROP/FMR Budget Head: Antenatal Screening of all pregnant women coming to the facilities in their first trimester for Sickle cell trait, β Thalassemia, Haemoglobin variants esp. Haemoglobin E and Anemia  -Refer Hemoglobinopathies guidelines</t>
  </si>
  <si>
    <t>ROP/New FMR Budget code No.(as per ROP 2018-19):Part-  :1.1.1.5</t>
  </si>
  <si>
    <t>ROP/FMR Budget Head: LaQshya Related Activities</t>
  </si>
  <si>
    <t>ROP/New FMR Budget code No.(as per ROP 2018-19):Part-  :1.1.1.6</t>
  </si>
  <si>
    <t>ROP/FMR Budget Head: Operalization of Safe Abortion</t>
  </si>
  <si>
    <t>ROP/New FMR Budget code No.(as per ROP 2018-19):Part-  :1.1.2.3</t>
  </si>
  <si>
    <t>Old FMR Budget code No. Part-  :A.5.2</t>
  </si>
  <si>
    <t>ROP/FMR Budget Head: Referral Support for Secondary/ Tertiary care (pl give unit cost and unit of measure as per RBSK guidelines) - RBSK</t>
  </si>
  <si>
    <t>ROP/New FMR Budget code No.(as per ROP 2018-19):Part-  :1.1.3.1.1</t>
  </si>
  <si>
    <t>Old FMR Budget code No. Part-  :A.3.1.1</t>
  </si>
  <si>
    <t>ROP/FMR Budget Head: Female sterilization fixed day services</t>
  </si>
  <si>
    <t>ROP/New FMR Budget code No.(as per ROP 2018-19):Part-  :1.1.3.1.2</t>
  </si>
  <si>
    <t>ROP/FMR Budget Head: Male Sterilization fixed day services</t>
  </si>
  <si>
    <t>Old FMR Budget code No. Part-  :A.3.1.2</t>
  </si>
  <si>
    <t>ROP/New FMR Budget code No.(as per ROP 2018-19):Part-  :1.1.3.2.1</t>
  </si>
  <si>
    <t>ROP/FMR Budget Head: IUCD fixed day services</t>
  </si>
  <si>
    <t>Old FMR Budget code No. Part-  :A.3.2.1</t>
  </si>
  <si>
    <t>ROP/New FMR Budget code No.(as per ROP 2018-19):Part-  :1.1.5.1</t>
  </si>
  <si>
    <t>ROP/FMR Budget Head: Dengue &amp; Chikungunya: Case management</t>
  </si>
  <si>
    <t>Old FMR Budget code No. Part-  :F.1.2.e</t>
  </si>
  <si>
    <t>ROP/New FMR Budget code No.(as per ROP 2018-19):Part-  :1.1.5.2</t>
  </si>
  <si>
    <t>Old FMR Budget code No. Part-  :F.1.3.i</t>
  </si>
  <si>
    <t>ROP/FMR Budget Head: Acute Encephalitis Syndrome (AES)/ Japanese Encephalitis (JE): Rehabilitation Setup for selected endemic districts</t>
  </si>
  <si>
    <t>ROP/New FMR Budget code No.(as per ROP 2018-19):Part-  :1.1.5.3</t>
  </si>
  <si>
    <t>Old FMR Budget code No. Part-  :F.1.4.a</t>
  </si>
  <si>
    <t>ROP/FMR Budget Head: Lymphatic Filariasis: Morbidity Management</t>
  </si>
  <si>
    <t>ROP/New FMR Budget code No.(as per ROP 2018-19):Part-  : 1.1.5.4</t>
  </si>
  <si>
    <t>Old FMR Budget code No. Part-  :G.1.1</t>
  </si>
  <si>
    <t>ROP/FMR Budget Head: Case detection &amp; Management: Specific -plan for High Endemic Districts</t>
  </si>
  <si>
    <t>ROP/New FMR Budget code No.(as per ROP 2018-19):Part-  :1.1.5.5</t>
  </si>
  <si>
    <t xml:space="preserve">Old FMR Budget code No. Part-  :G.1.2 </t>
  </si>
  <si>
    <t>ROP/FMR Budget Head: Case detection &amp; Management: Services in Urban Areas</t>
  </si>
  <si>
    <t>ROP/New FMR Budget code No.(as per ROP 2018-19):Part-  :1.1.5.6</t>
  </si>
  <si>
    <t>Old FMR Budget code No. Part-  :G.2.4</t>
  </si>
  <si>
    <t>ROP/FMR Budget Head: Support to govt. institutions for RCS</t>
  </si>
  <si>
    <t>ROP/New FMR Budget code No.(as per ROP 2018-19):Part-  :1.1.5.7</t>
  </si>
  <si>
    <t>ROP/FMR Budget Head: Loss of Wages (please specify)</t>
  </si>
  <si>
    <t>ROP/New FMR Budget code No.(as per ROP 2018-19):Part-  :1.1.6.1</t>
  </si>
  <si>
    <t>Old FMR Budget code No. Part-  :O.2.8.2</t>
  </si>
  <si>
    <t>ROP/FMR Budget Head: Integration with AYUSH at District NCD Cell / Clinic</t>
  </si>
  <si>
    <t>ROP/New FMR Budget code No.(as per ROP 2018-19):Part-  :1.1.6.4</t>
  </si>
  <si>
    <t>Old FMR Budget code No. Part-  :B.29.2.3</t>
  </si>
  <si>
    <t>ROP/FMR Budget Head: Recurring Grant-in-aid (For ongoing selected district): Medical Management including Treatment, surgery and rehab</t>
  </si>
  <si>
    <t>ROP/New FMR Budget code No.(as per ROP 2018-19):Part-  :1.1.7.5</t>
  </si>
  <si>
    <t>Old FMR Budget code No. Part-  :B18.3</t>
  </si>
  <si>
    <t>ROP/FMR Budget Head:Strengthening of Subcenters as first post of call to provide comprehensive primary healthcare: strengthening of in-house services/ through hub and spoke model (PPP model to be budgeted under FMR 15.9)</t>
  </si>
  <si>
    <t>ROP/New FMR Budget code No.(as per ROP 2018-19):Part-  :1.2.1.1</t>
  </si>
  <si>
    <t>Old FMR Budget code No. Part-  :A.1.3.1</t>
  </si>
  <si>
    <t>ROP/FMR Budget Head: Home deliveries</t>
  </si>
  <si>
    <t>ROP/New FMR Budget code No.(as per ROP 2018-19):Part-  :1.2.1.2.a</t>
  </si>
  <si>
    <t>Old FMR Budget code No. Part-  :A.1.3.2.a</t>
  </si>
  <si>
    <t>ROP/FMR Budget Head: Rural</t>
  </si>
  <si>
    <t>ROP/New FMR Budget code No.(as per ROP 2018-19):Part-  :1.2.1.2.b</t>
  </si>
  <si>
    <t>Old FMR Budget code No. Part-  :A.1.3.2.b</t>
  </si>
  <si>
    <t>ROP/FMR Budget Head: Urban</t>
  </si>
  <si>
    <t>ROP/New FMR Budget code No.(as per ROP 2018-19):Part-  :1.2.1.2.c</t>
  </si>
  <si>
    <t>Old FMR Budget code No. Part-  :A.1.3.2.c</t>
  </si>
  <si>
    <t>ROP/FMR Budget Head: C-sections</t>
  </si>
  <si>
    <t>ROP/New FMR Budget code No.(as per ROP 2018-19):Part-  :1.2.2.1.a</t>
  </si>
  <si>
    <t>Old FMR Budget code No. Part-  :A.3.1.3</t>
  </si>
  <si>
    <t>ROP/FMR Budget Head: Compensation for female sterilization</t>
  </si>
  <si>
    <t>ROP/New FMR Budget code No.(as per ROP 2018-19):Part-  :1.2.2.1.b</t>
  </si>
  <si>
    <t>Old FMR Budget code No. Part-  :A.3.1.4</t>
  </si>
  <si>
    <t xml:space="preserve">ROP/FMR Budget Head: Compensation for male sterilization/NSV </t>
  </si>
  <si>
    <t>ROP/New FMR Budget code No.(as per ROP 2018-19):Part-  :1.2.2.2.a</t>
  </si>
  <si>
    <t>Old FMR Budget code No. Part-  :A.3.2.2</t>
  </si>
  <si>
    <t>ROP/FMR Budget Head: Compensation for IUCD insertion at health facilities (including fixed day services at SHC and PHC)</t>
  </si>
  <si>
    <t>ROP/New FMR Budget code No.(as per ROP 2018-19):Part-  :1.2.2.2.b</t>
  </si>
  <si>
    <t>Old FMR Budget code No. Part-  :A.3.2.3</t>
  </si>
  <si>
    <t>ROP/FMR Budget Head: PPIUCD services: Compensation to beneficiary@Rs 300/PPIUCD insertion</t>
  </si>
  <si>
    <t>ROP/New FMR Budget code No.(as per ROP 2018-19):Part-  :1.2.2.2.c</t>
  </si>
  <si>
    <t>Old FMR Budget code No. Part-  :A.3.2.4</t>
  </si>
  <si>
    <t xml:space="preserve">ROP/FMR Budget Head: PAIUCD Services: Compensation to beneficiary@Rs 300 per PAIUCD insertion) </t>
  </si>
  <si>
    <t>ROP/New FMR Budget code No.(as per ROP 2018-19):Part-  :1.2.2.2.d</t>
  </si>
  <si>
    <t>Old FMR Budget code No. Part-  :A.3.7.3</t>
  </si>
  <si>
    <t>ROP/FMR Budget Head: Injectable contraceptive incentive for beneficiaries</t>
  </si>
  <si>
    <t>ROP/New FMR Budget code No.(as per ROP 2018-19):Part-  :1.2.2.3</t>
  </si>
  <si>
    <t>ROP/New FMR Budget code No.(as per ROP 2018-19):Part-  :1.2.3.1</t>
  </si>
  <si>
    <t>Old FMR Budget code No. Part-  :G.2.3</t>
  </si>
  <si>
    <t>ROP/FMR Budget Head: Welfare  allowance to patients for RCS</t>
  </si>
  <si>
    <t>ROP/New FMR Budget code No.(as per ROP 2018-19):Part-  :1.3.1.1.</t>
  </si>
  <si>
    <t>Old FMR Budget code No. Part-  :A.2.2.1</t>
  </si>
  <si>
    <t>ROP/FMR Budget Head: SNCU</t>
  </si>
  <si>
    <t>ROP/New FMR Budget code No.(as per ROP 2018-19):Part-  :1.3.1.2</t>
  </si>
  <si>
    <t>Old FMR Budget code No. Part-  :A.2.2.2</t>
  </si>
  <si>
    <t>ROP/FMR Budget Head: NBSU</t>
  </si>
  <si>
    <t>ROP/New FMR Budget code No.(as per ROP 2018-19):Part-  :1.3.1.3</t>
  </si>
  <si>
    <t>Old FMR Budget code No. Part-  :A.2.2.3</t>
  </si>
  <si>
    <t>ROP/FMR Budget Head: NBCC</t>
  </si>
  <si>
    <t>ROP/New FMR Budget code No.(as per ROP 2018-19):Part-  :1.3.1.4</t>
  </si>
  <si>
    <t>Old FMR Budget code No. Part-  :A.2.5</t>
  </si>
  <si>
    <t>ROP/FMR Budget Head: NRCs</t>
  </si>
  <si>
    <t>ROP/New FMR Budget code No.(as per ROP 2018-19):Part-  :1.3.1.5</t>
  </si>
  <si>
    <t xml:space="preserve">Old FMR Budget code No. Part-  </t>
  </si>
  <si>
    <t>ROP/FMR Budget Head: :Family participatory care (KMC)</t>
  </si>
  <si>
    <t>ROP/New FMR Budget code No.(as per ROP 2018-19):Part-  :1.3.1.6</t>
  </si>
  <si>
    <t>Old FMR Budget code No. Part-  :A.4.1.3</t>
  </si>
  <si>
    <t>ROP/FMR Budget Head: AH/ RKSK Clinics</t>
  </si>
  <si>
    <t>ROP/New FMR Budget code No.(as per ROP 2018-19):Part-  :1.3.1.7</t>
  </si>
  <si>
    <t>Old FMR Budget code No. Part-  :A.5.1.4/ B16.1.6.3.5</t>
  </si>
  <si>
    <t>ROP/FMR Budget Head: DEIC (including Data card internet connection for laptops and rental)</t>
  </si>
  <si>
    <t>ROP/New FMR Budget code No.(as per ROP 2018-19):Part-  :1.3.1.8</t>
  </si>
  <si>
    <t>Old FMR Budget code No. Part-  :O.2.2.1.3/ O1.1.3.1</t>
  </si>
  <si>
    <t>ROP/FMR Budget Head: District NCD Clinic: Strengthening of lab, Mobility , Miscellaneous &amp; Contingencies</t>
  </si>
  <si>
    <t>ROP/New FMR Budget code No.(as per ROP 2018-19):Part-  :1.3.1.9</t>
  </si>
  <si>
    <t>Old FMR Budget code No. Part-  :O.2.2.1.4</t>
  </si>
  <si>
    <t>ROP/FMR Budget Head: CHC NCD Clinic: Mobility , Miscellaneous &amp; Contingencies</t>
  </si>
  <si>
    <t>ROP/New FMR Budget code No.(as per ROP 2018-19):Part-  :1.3.1.10</t>
  </si>
  <si>
    <t>Old FMR Budget code No. Part-  :O.2.2.1.5</t>
  </si>
  <si>
    <t>ROP/FMR Budget Head: PHC level: Mobility , Miscellaneous &amp; Contingencies</t>
  </si>
  <si>
    <t>ROP/New FMR Budget code No.(as per ROP 2018-19):Part-  :1.3.1.12</t>
  </si>
  <si>
    <t>Old FMR Budget code No. Part-  :H.5</t>
  </si>
  <si>
    <t>ROP/FMR Budget Head: Maintenance of office equipment for DTC, DRTB centre and Labs (under RNTCP)</t>
  </si>
  <si>
    <t>ROP/New FMR Budget code No.(as per ROP 2018-19):Part-  :1.3.2.1</t>
  </si>
  <si>
    <t>Old FMR Budget code No. Part-  :B.23.1</t>
  </si>
  <si>
    <t>ROP/FMR Budget Head: Power Back-up for blood bank/storage (ideally integrated power back up for facility)</t>
  </si>
  <si>
    <t>ROP/New FMR Budget code No.(as per ROP 2018-19):Part-  :1.3.2.3</t>
  </si>
  <si>
    <t>Old FMR Budget code No. Part-  :B.29.2.2</t>
  </si>
  <si>
    <t>ROP/FMR Budget Head: Recurring Grant-in-aid (For ongoing selected districts under NPPF):  Laboratory Diagnostic facilities</t>
  </si>
  <si>
    <t>ROP/New FMR Budget code No.(as per ROP 2018-19):Part-  :1.3.2.4</t>
  </si>
  <si>
    <t>Old FMR Budget code No. Part-  :C.1.m</t>
  </si>
  <si>
    <t>ROP/FMR Budget Head: Consumables for computer including provision for internet access  for strengthening RI</t>
  </si>
  <si>
    <t>ROP/New FMR Budget code No.(as per ROP 2018-19):Part-  :1.3.2.6</t>
  </si>
  <si>
    <t>Old FMR Budget code No. Part-  :B.14.3</t>
  </si>
  <si>
    <t>ROP/FMR Budget Head: Any other (please specify)</t>
  </si>
  <si>
    <t>Total Service Delivery (Facility Based)</t>
  </si>
  <si>
    <t>Service Delivery (Facility Based)</t>
  </si>
  <si>
    <t>ROP/New FMR Budget code No.(as per ROP 2018-19):Part-  :2.1.1.2</t>
  </si>
  <si>
    <t>Old FMR Budget code No. Part-  :B11.1.2</t>
  </si>
  <si>
    <t>ROP/FMR Budget Head: Opex</t>
  </si>
  <si>
    <t>ROP/New FMR Budget code No.(as per ROP 2018-19):Part-  :2.1.2.2</t>
  </si>
  <si>
    <t>Old FMR Budget code No. Part-  :Opex</t>
  </si>
  <si>
    <t>ROP/New FMR Budget code No.(as per ROP 2018-19):Part-  : 2.1.3.2</t>
  </si>
  <si>
    <t xml:space="preserve">ROP/FMR Budget Head: Grant in aid for Mobile Ophthalmic Units </t>
  </si>
  <si>
    <t>Old FMR Budget code No. Part-  :I.2.8</t>
  </si>
  <si>
    <t>ROP/New FMR Budget code No.(as per ROP 2018-19):Part-  : 2.2.1</t>
  </si>
  <si>
    <t>Old FMR Budget code No. Part-  : A.3.3</t>
  </si>
  <si>
    <t>ROP/FMR Budget Head: POL for Family Planning/ Others (including additional mobility support to surgeon's team if req)</t>
  </si>
  <si>
    <t>ROP/New FMR Budget code No.(as per ROP 2018-19):Part-  :  2.2.3</t>
  </si>
  <si>
    <t>Old FMR Budget code No. Part-  : A.5.1.3</t>
  </si>
  <si>
    <t>ROP/FMR Budget Head:  Mobility support  for RBSK Mobile health team</t>
  </si>
  <si>
    <t>ROP/New FMR Budget code No.(as per ROP 2018-19):Part-  :2.2.4</t>
  </si>
  <si>
    <t>Old FMR Budget code No. Part-  :B16.1.6.3.6</t>
  </si>
  <si>
    <t>ROP/FMR Budget Head: Support for RBSK: CUG connection per team and rental</t>
  </si>
  <si>
    <t>ROP/New FMR Budget code No.(as per ROP 2018-19):Part-  :2.2.8</t>
  </si>
  <si>
    <t>Old FMR Budget code No. Part-  :C.6</t>
  </si>
  <si>
    <t>ROP/FMR Budget Head: Pulse Polio operating costs</t>
  </si>
  <si>
    <t>ROP/New FMR Budget code No.(as per ROP 2018-19):Part-  :2.2.9</t>
  </si>
  <si>
    <t>Old FMR Budget code No. Part-  :C.1.s</t>
  </si>
  <si>
    <t>ROP/FMR Budget Head: Measles Rubella SIA operational Cost</t>
  </si>
  <si>
    <t>ROP/New FMR Budget code No.(as per ROP 2018-19):Part-  :2.2.10</t>
  </si>
  <si>
    <t>Old FMR Budget code No. Part-  :F.1.5.c</t>
  </si>
  <si>
    <t>ROP/FMR Budget Head: Kala-azar Case search/ Camp Approach: Mobility/POL/supervision</t>
  </si>
  <si>
    <t>ROP/New FMR Budget code No.(as per ROP 2018-19):Part-  :2.3.1.1.b</t>
  </si>
  <si>
    <t>Old FMR Budget code No. Part-  :A.1.2.2</t>
  </si>
  <si>
    <t>ROP/FMR Budget Head: Monthly Village Health and Nutrition Days</t>
  </si>
  <si>
    <t>ROP/New FMR Budget code No.(as per ROP 2018-19):Part-  :2.3.1.2</t>
  </si>
  <si>
    <t>Old FMR Budget code No. Part-  :A.1.5.1</t>
  </si>
  <si>
    <t>ROP/FMR Budget Head: Line listing and follow-up of severely anaemic women</t>
  </si>
  <si>
    <t>ROP/New FMR Budget code No.(as per ROP 2018-19):Part-  :2.3.1.5</t>
  </si>
  <si>
    <t>Old FMR Budget code No. Part-  :A.4.2.2</t>
  </si>
  <si>
    <t>ROP/FMR Budget Head: Organizing Adolescent Health day</t>
  </si>
  <si>
    <t>ROP/New FMR Budget code No.(as per ROP 2018-19):Part-  :2.3.1.6</t>
  </si>
  <si>
    <t>Old FMR Budget code No. Part-  :A.4.2.3</t>
  </si>
  <si>
    <t xml:space="preserve">ROP/FMR Budget Head: Organising Adolescent Friendly Club  meetings at subcentre level </t>
  </si>
  <si>
    <t>ROP/New FMR Budget code No.(as per ROP 2018-19):Part-  :2.3.1.9</t>
  </si>
  <si>
    <t>Old FMR Budget code No. Part-  :C.1.f</t>
  </si>
  <si>
    <t>ROP/FMR Budget Head: Focus on slum &amp; underserved areas in urban areas/alternative vaccinator for slums (only where regular ANM under NUHM not engaged)</t>
  </si>
  <si>
    <t>ROP/New FMR Budget code No.(as per ROP 2018-19):Part-  :2.3.1.10</t>
  </si>
  <si>
    <t>ROP/FMR Budget Head: Mobility support for mobile health team/  TA/DA to vaccinators for coverage in vacant sub-centers</t>
  </si>
  <si>
    <t>ROP/New FMR Budget code No.(as per ROP 2018-19):Part-  :2.3.2.1</t>
  </si>
  <si>
    <t>Old FMR Budget code No. Part-  :B18.2</t>
  </si>
  <si>
    <t>ROP/FMR Budget Head: Universal health check-up and screening of NCDs</t>
  </si>
  <si>
    <t>ROP/New FMR Budget code No.(as per ROP 2018-19):Part-  :2.3.2.2</t>
  </si>
  <si>
    <t>Old FMR Budget code No. Part-  :G.2.5</t>
  </si>
  <si>
    <t>ROP/FMR Budget Head: DPMR: At camps</t>
  </si>
  <si>
    <t>ROP/New FMR Budget code No.(as per ROP 2018-19):Part-  :2.3.2.3</t>
  </si>
  <si>
    <t>Old FMR Budget code No. Part-  :J.1.3</t>
  </si>
  <si>
    <t>ROP/FMR Budget Head: DMHP: Targeted interventions at community level Activities &amp; interventions targeted at schools, colleges, workplaces, out of school adolescents, urban slums and suicide prevention.</t>
  </si>
  <si>
    <t>ROP/New FMR Budget code No.(as per ROP 2018-19):Part-  :2.3.2.5</t>
  </si>
  <si>
    <t>Old FMR Budget code No. Part-  :M.2.1.1</t>
  </si>
  <si>
    <t>ROP/FMR Budget Head: Tobacco Cessation Centre (TCC): Weekly FGD with the tobacco users</t>
  </si>
  <si>
    <t>ROP/New FMR Budget code No.(as per ROP 2018-19):Part-  :2.3.3.2</t>
  </si>
  <si>
    <t>Old FMR Budget code No. Part-  :I.1.3</t>
  </si>
  <si>
    <t>ROP/FMR Budget Head: Screening and free spectacles to school children  @ Rs.275/- per case</t>
  </si>
  <si>
    <t>ROP/New FMR Budget code No.(as per ROP 2018-19):Part-  :2.3.3.3</t>
  </si>
  <si>
    <t>Old FMR Budget code No. Part-  :I.1.4</t>
  </si>
  <si>
    <t>ROP/FMR Budget Head: Screening and free spectacles for near work to Old Person (New component) @Rs.100/- per case</t>
  </si>
  <si>
    <t>ROP/New FMR Budget code No.(as per ROP 2018-19):Part-  :2.3.3.4.1</t>
  </si>
  <si>
    <t>Old FMR Budget code No. Part-  :M.1.2.1</t>
  </si>
  <si>
    <t>ROP/FMR Budget Head: Coverage of Public School</t>
  </si>
  <si>
    <t>Service Delivery Community Base</t>
  </si>
  <si>
    <t>Community Interventions</t>
  </si>
  <si>
    <t>ROP/New FMR Budget code No.(as per ROP 2018-19):Part-  :3.1.1.1.1</t>
  </si>
  <si>
    <t xml:space="preserve">Old FMR Budget code No. Part-  :A.1.3.4 </t>
  </si>
  <si>
    <t xml:space="preserve">ROP/FMR Budget Head: JSY Incentive to ASHA </t>
  </si>
  <si>
    <t>ROP/New FMR Budget code No.(as per ROP 2018-19):Part-  :3.1.1.1.2</t>
  </si>
  <si>
    <t>Old FMR Budget code No. Part-  :B1.1.3.2.6</t>
  </si>
  <si>
    <t xml:space="preserve">ROP/FMR Budget Head: ASHA incentive under MAA programme @ Rs 100 per ASHA for quarterly mother's meeting </t>
  </si>
  <si>
    <t>ROP/New FMR Budget code No.(as per ROP 2018-19):Part-  :3.1.1.1.3</t>
  </si>
  <si>
    <t>Old FMR Budget code No. Part-  :B1.1.3.2.1</t>
  </si>
  <si>
    <t>ROP/FMR Budget Head: Incentive for Home Based Newborn Care programme</t>
  </si>
  <si>
    <t>ROP/New FMR Budget code No.(as per ROP 2018-19):Part-  :3.1.1.1.4</t>
  </si>
  <si>
    <t>Old FMR Budget code No. Part-  :B1.1.3.2.2</t>
  </si>
  <si>
    <t>ROP/FMR Budget Head: Incentive to ASHA for follow up of SNCU discharge babies and for follow up of LBW babies</t>
  </si>
  <si>
    <t>ROP/New FMR Budget code No.(as per ROP 2018-19):Part-  :3.1.1.1.5</t>
  </si>
  <si>
    <t>Old FMR Budget code No. Part-  :B1.1.3.2.4</t>
  </si>
  <si>
    <t>ROP/FMR Budget Head: Incentive for referral of SAM cases to NRC and for follow up of discharge SAM children from NRCs</t>
  </si>
  <si>
    <t>ROP/New FMR Budget code No.(as per ROP 2018-19):Part-  : 3.1.1.1.6</t>
  </si>
  <si>
    <t>Old FMR Budget code No. Part-  :B1.1.3.2.7</t>
  </si>
  <si>
    <t>ROP/FMR Budget Head: Incentive for National Deworming Day  for mobilising out of school children</t>
  </si>
  <si>
    <t>ROP/New FMR Budget code No.(as per ROP 2018-19):Part-  :3.1.1.1.7</t>
  </si>
  <si>
    <t>Old FMR Budget code No. Part-  :B1.1.3.2.8</t>
  </si>
  <si>
    <t xml:space="preserve">ROP/FMR Budget Head: Incentive for IDCF for prophylactic distribution of ORS  to family with under-five children. </t>
  </si>
  <si>
    <t>ROP/New FMR Budget code No.(as per ROP 2018-19):Part-  :3.1.1.1.9</t>
  </si>
  <si>
    <t>Old FMR Budget code No. Part-  :B1.1.3.5.2</t>
  </si>
  <si>
    <t>ROP/FMR Budget Head: National Iron Plus Incentive for mobilizing children and/or ensuring compliance and reporting (6-59 months)</t>
  </si>
  <si>
    <t>ROP/New FMR Budget code No.(as per ROP 2018-19):Part-  :3.1.1.1.11</t>
  </si>
  <si>
    <t>Old FMR Budget code No. Part-  :C.5</t>
  </si>
  <si>
    <t>ROP/FMR Budget Head: ASHA Incentive under Immunzation</t>
  </si>
  <si>
    <t>ROP/New FMR Budget code No.(as per ROP 2018-19):Part-  :3.1.1.1.12</t>
  </si>
  <si>
    <t>ROP/FMR Budget Head: ASHA incentives for CAC and HBYC &amp; HBNC+</t>
  </si>
  <si>
    <t>ROP/New FMR Budget code No.(as per ROP 2018-19):Part-  :3.1.1.2.1</t>
  </si>
  <si>
    <t>Old FMR Budget code No. Part-  :A.3.7.1</t>
  </si>
  <si>
    <t>ROP/FMR Budget Head: ASHA Incentives under Saas Bahu Sammellan</t>
  </si>
  <si>
    <t>ROP/New FMR Budget code No.(as per ROP 2018-19):Part-  :3.1.1.2.2</t>
  </si>
  <si>
    <t>Old FMR Budget code No. Part-  :A.3.7.2</t>
  </si>
  <si>
    <t>ROP/FMR Budget Head: ASHA Incentives under Nayi Pehl Kit</t>
  </si>
  <si>
    <t>ROP/New FMR Budget code No.(as per ROP 2018-19):Part-  :3.1.1.2.3</t>
  </si>
  <si>
    <t>ROP/FMR Budget Head: ASHA incentive for updation of EC survey before each MPV campaign</t>
  </si>
  <si>
    <t>ROP/New FMR Budget code No.(as per ROP 2018-19):Part-  :3.1.1.2.4</t>
  </si>
  <si>
    <t>Old FMR Budget code No. Part-  : B1.1.3.3.1</t>
  </si>
  <si>
    <t>ROP/FMR Budget Head: ASHA PPIUCD incentive for accompanying the client for PPIUCD insertion (@ Rs. 150/ASHA/insertion)</t>
  </si>
  <si>
    <t>ROP/New FMR Budget code No.(as per ROP 2018-19):Part-  :3.1.1.2.5</t>
  </si>
  <si>
    <t>Old FMR Budget code No. Part-  :B1.1.3.3.2</t>
  </si>
  <si>
    <t>ROP/FMR Budget Head: ASHA PAIUCD incentive for accompanying the client for PAIUCD insertion (@ Rs. 150/ASHA/insertion)</t>
  </si>
  <si>
    <t>ROP/New FMR Budget code No.(as per ROP 2018-19):Part-  :3.1.1.2.6</t>
  </si>
  <si>
    <t>Old FMR Budget code No. Part-  :B1.1.3.3.3</t>
  </si>
  <si>
    <t>ROP/FMR Budget Head: ASHA incentive under ESB scheme for promoting spacing of births</t>
  </si>
  <si>
    <t>ROP/New FMR Budget code No.(as per ROP 2018-19):Part-  :3.1.1.2.7</t>
  </si>
  <si>
    <t>Old FMR Budget code No. Part-  :B1.1.3.3.4</t>
  </si>
  <si>
    <t>ROP/FMR Budget Head: ASHA Incentive under ESB scheme for promoting adoption of limiting method upto two children</t>
  </si>
  <si>
    <t>ROP/New FMR Budget code No.(as per ROP 2018-19):Part-  : 3.1.1.2.8</t>
  </si>
  <si>
    <t>ROP/FMR Budget Head: Any other ASHA incentives (please specify)</t>
  </si>
  <si>
    <t>ROP/New FMR Budget code No.(as per ROP 2018-19):Part-  :3.1.1.3.2</t>
  </si>
  <si>
    <t>Old FMR Budget code No. Part-  :B.1.1.3.4.2</t>
  </si>
  <si>
    <t>ROP/FMR Budget Head: Incentive for mobilizing adolescents  and community for AHD</t>
  </si>
  <si>
    <t>ROP/New FMR Budget code No.(as per ROP 2018-19):Part-  :3.1.1.4.1</t>
  </si>
  <si>
    <t>Old FMR Budget code No. Part-  :F.1.1.b</t>
  </si>
  <si>
    <t>ROP/New FMR Budget code No.(as per ROP 2018-19):Part-  : 3.1.1.4.2</t>
  </si>
  <si>
    <t>Old FMR Budget code No. Part-  :F.1.2.i</t>
  </si>
  <si>
    <t>ROP/FMR Budget Head: ASHA Incentive for Dengue and Chikungunya</t>
  </si>
  <si>
    <t>ROP/New FMR Budget code No.(as per ROP 2018-19):Part-  :3.1.1.4.3</t>
  </si>
  <si>
    <t>Old FMR Budget code No. Part-  :F.1.3.k</t>
  </si>
  <si>
    <t xml:space="preserve">ROP/FMR Budget Head: ASHA Incentivization for sensitizing community for AES/JE </t>
  </si>
  <si>
    <t>ROP/New FMR Budget code No.(as per ROP 2018-19):Part-  :3.1.1.4.4</t>
  </si>
  <si>
    <t>Old FMR Budget code No. Part-  :F.1.3.m</t>
  </si>
  <si>
    <t>ROP/FMR Budget Head: ASHA incentive for referral of AES/JE cases to the nearest CHC/DH/Medical College</t>
  </si>
  <si>
    <t>ROP/New FMR Budget code No.(as per ROP 2018-19):Part-  :3.1.1.4.5</t>
  </si>
  <si>
    <t>Old FMR Budget code No. Part-  :F.1.4.e</t>
  </si>
  <si>
    <t>ROP/FMR Budget Head: Honorarium  for Drug Distribution including ASHAs and supervisors involved in MDA</t>
  </si>
  <si>
    <t>ROP/New FMR Budget code No.(as per ROP 2018-19):Part-  :3.1.1.4.7.a</t>
  </si>
  <si>
    <t>Old FMR Budget code No. Part-  :G.1.3.b.i</t>
  </si>
  <si>
    <t>ROP/FMR Budget Head: ASHA incentive for detection of leprosy</t>
  </si>
  <si>
    <t>ROP/New FMR Budget code No.(as per ROP 2018-19):Part-  :3.1.1.4.7.b</t>
  </si>
  <si>
    <t>Old FMR Budget code No. Part-  :G.1.3.b.ii</t>
  </si>
  <si>
    <t>ROP/FMR Budget Head: ASHA Incentive for PB (Treatment completion)</t>
  </si>
  <si>
    <t>ROP/New FMR Budget code No.(as per ROP 2018-19):Part-  : 3.1.1.4.7.c</t>
  </si>
  <si>
    <t>Old FMR Budget code No. Part-  :G.1.3.b.iii</t>
  </si>
  <si>
    <t>ROP/FMR Budget Head: ASHA Incentive for MB (Treatment completion)</t>
  </si>
  <si>
    <t>ROP/New FMR Budget code No.(as per ROP 2018-19):Part-  :3.1.1.4.8</t>
  </si>
  <si>
    <t>ROP/New FMR Budget code No.(as per ROP 2018-19):Part-  :3.1.1.5.2</t>
  </si>
  <si>
    <t>ROP/New FMR Budget code No.(as per ROP 2018-19):Part-  :3.1.1.6.1</t>
  </si>
  <si>
    <t>Old FMR Budget code No. Part-  :B1.1.3.6.1</t>
  </si>
  <si>
    <t xml:space="preserve">ROP/FMR Budget Head: ASHA incentives for routine activities </t>
  </si>
  <si>
    <t>ROP/New FMR Budget code No.(as per ROP 2018-19):Part-  :3.1.1.6.2</t>
  </si>
  <si>
    <t>ROP/New FMR Budget code No.(as per ROP 2018-19):Part-  :3.1.2.2</t>
  </si>
  <si>
    <t>Old FMR Budget code No. Part-  :B1.1.1.2</t>
  </si>
  <si>
    <t xml:space="preserve">ROP/FMR Budget Head: Module VI &amp; VII </t>
  </si>
  <si>
    <t>ROP/New FMR Budget code No.(as per ROP 2018-19):Part-  :3.1.2.5</t>
  </si>
  <si>
    <t>Old FMR Budget code No. Part-  :A.3.2.6</t>
  </si>
  <si>
    <t>ROP/New FMR Budget code No.(as per ROP 2018-19):Part-  : 3.1.3.1</t>
  </si>
  <si>
    <t>Old FMR Budget code No. Part-  :B1.1.1.4.1</t>
  </si>
  <si>
    <t>ROP/FMR Budget Head: Supervision costs  by ASHA facilitators(12 months)</t>
  </si>
  <si>
    <t>ROP/New FMR Budget code No.(as per ROP 2018-19):Part-  : 3.1.3.2</t>
  </si>
  <si>
    <t>Old FMR Budget code No. Part-  : B1.1.3.7</t>
  </si>
  <si>
    <t>ROP/FMR Budget Head: Support provisions to ASHA (Uniform)</t>
  </si>
  <si>
    <t>ROP/New FMR Budget code No.(as per ROP 2018-19):Part-  : 3.1.3.3</t>
  </si>
  <si>
    <t>Old FMR Budget code No. Part-  :  B1.1.4</t>
  </si>
  <si>
    <t>ROP/FMR Budget Head: Awards to ASHA's/Link workers</t>
  </si>
  <si>
    <t>ROP/New FMR Budget code No.(as per ROP 2018-19):Part-  :3.1.3.4</t>
  </si>
  <si>
    <t>Old FMR Budget code No. Part-  :C.1.g</t>
  </si>
  <si>
    <t>ROP/FMR Budget Head: Mobilization of children through ASHA or other mobilizers</t>
  </si>
  <si>
    <t>ROP/New FMR Budget code No.(as per ROP 2018-19):Part-  :3.1.3.5</t>
  </si>
  <si>
    <t>ROP/New FMR Budget code No.(as per ROP 2018-19):Part-  :3.2.1</t>
  </si>
  <si>
    <t>Old FMR Budget code No. Part-  :A.3.7.5</t>
  </si>
  <si>
    <t>ROP/FMR Budget Head: Other activities under Mission Parivar Vikas : Demand Generation (Saarthi, Saas Bahu Sammellan, Creating enabling environment)</t>
  </si>
  <si>
    <t>ROP/New FMR Budget code No.(as per ROP 2018-19):Part-  :3.2.2</t>
  </si>
  <si>
    <t>Old FMR Budget code No. Part-  :A.4.2.1</t>
  </si>
  <si>
    <t>ROP/FMR Budget Head: Incentives for Peer Educators</t>
  </si>
  <si>
    <t>ROP/New FMR Budget code No.(as per ROP 2018-19):Part-  :3.2.3</t>
  </si>
  <si>
    <t>Old FMR Budget code No. Part-  : H.3</t>
  </si>
  <si>
    <t>ROP/FMR Budget Head: Honorarium/Counselling Charges for RNTCP</t>
  </si>
  <si>
    <t>ROP/New FMR Budget code No.(as per ROP 2018-19):Part-  : 3.2.4.1</t>
  </si>
  <si>
    <t>Old FMR Budget code No. Part-  : B15.1.1</t>
  </si>
  <si>
    <t>ROP/FMR Budget Head: State level</t>
  </si>
  <si>
    <t>ROP/New FMR Budget code No.(as per ROP 2018-19):Part-  :3.2.4.2</t>
  </si>
  <si>
    <t>Old FMR Budget code No. Part-  :B15.1.2</t>
  </si>
  <si>
    <t>ROP/FMR Budget Head: District level</t>
  </si>
  <si>
    <t>ROP/New FMR Budget code No.(as per ROP 2018-19):Part-  : 3.2.4.5</t>
  </si>
  <si>
    <t>ROP/New FMR Budget code No.(as per ROP 2018-19):Part-  :3.2.5.2.1</t>
  </si>
  <si>
    <t>Old FMR Budget code No. Part-  : F.1.2.f</t>
  </si>
  <si>
    <t>ROP/FMR Budget Head: Dengue &amp; Chikungunya: Vector Control,  environmental management &amp; fogging machine</t>
  </si>
  <si>
    <t>ROP/New FMR Budget code No.(as per ROP 2018-19):Part-  : 3.2.5.2.2</t>
  </si>
  <si>
    <t>Old FMR Budget code No. Part-  :  F.1.3.g</t>
  </si>
  <si>
    <t>ROP/FMR Budget Head: Acute Encephalitis Syndrome (AES)/ Japanese Encephalitis (JE): Operational costs for malathion  fogging</t>
  </si>
  <si>
    <t>ROP/New FMR Budget code No.(as per ROP 2018-19):Part-  : 3.2.5.2.3</t>
  </si>
  <si>
    <t>Old FMR Budget code No. Part-  :  F.1.5.b</t>
  </si>
  <si>
    <t>ROP/FMR Budget Head:  Kala-azar: Operational cost for spray including spray wages</t>
  </si>
  <si>
    <t>ROP/New FMR Budget code No.(as per ROP 2018-19):Part-  :  3.2.5.2.4</t>
  </si>
  <si>
    <t>Old FMR Budget code No. Part-  :  F.1.5.e</t>
  </si>
  <si>
    <t>ROP/FMR Budget Head:  Kala-azar: Training for spraying</t>
  </si>
  <si>
    <t>ROP/New FMR Budget code No.(as per ROP 2018-19):Part-  : 3.2.5.3</t>
  </si>
  <si>
    <t>Old FMR Budget code No. Part-  :  J.1.3</t>
  </si>
  <si>
    <t>ROP/FMR Budget Head: District counselling centre (DCC) and crisis helpline outsourced to psychology department/ NGO per year</t>
  </si>
  <si>
    <t>ROP/New FMR Budget code No.(as per ROP 2018-19):Part-  : 3.3.3.2</t>
  </si>
  <si>
    <t>Old FMR Budget code No. Part-  :  M.1.1.4</t>
  </si>
  <si>
    <t>ROP/FMR Budget Head:  Training of PRI's representatives/ Police personnel/ Teachers/ Transport personnel/ NGO personnel/ other stakeholders</t>
  </si>
  <si>
    <t xml:space="preserve"> Untied Fund</t>
  </si>
  <si>
    <t>ROP/New FMR Budget code No.(as per ROP 2018-19):Part-  : 4.1.1</t>
  </si>
  <si>
    <t>Old FMR Budget code No. Part-  : B2.1</t>
  </si>
  <si>
    <t xml:space="preserve">ROP/FMR Budget Head:  District Hospitals </t>
  </si>
  <si>
    <t>ROP/New FMR Budget code No.(as per ROP 2018-19):Part-  :  4.1.2</t>
  </si>
  <si>
    <t>Old FMR Budget code No. Part-  : B2.2</t>
  </si>
  <si>
    <t>ROP/FMR Budget Head:  SDH</t>
  </si>
  <si>
    <t>ROP/New FMR Budget code No.(as per ROP 2018-19):Part-  : 4.1.3</t>
  </si>
  <si>
    <t>Old FMR Budget code No. Part-  :B2.3</t>
  </si>
  <si>
    <t>ROP/FMR Budget Head:  CHCs</t>
  </si>
  <si>
    <t>ROP/New FMR Budget code No.(as per ROP 2018-19):Part-  : 4.1.4</t>
  </si>
  <si>
    <t>Old FMR Budget code No. Part-  :  B2.4</t>
  </si>
  <si>
    <t>ROP/FMR Budget Head:  PHCs</t>
  </si>
  <si>
    <t>ROP/New FMR Budget code No.(as per ROP 2018-19):Part-  : 4.1.5</t>
  </si>
  <si>
    <t>Old FMR Budget code No. Part-  :  B2.5</t>
  </si>
  <si>
    <t>ROP/FMR Budget Head:  Sub Centres</t>
  </si>
  <si>
    <t>ROP/New FMR Budget code No.(as per ROP 2018-19):Part-  :  4.1.6</t>
  </si>
  <si>
    <t>Old FMR Budget code No. Part-  :  B2.6</t>
  </si>
  <si>
    <t>ROP/FMR Budget Head:  VHSC</t>
  </si>
  <si>
    <t>ROP/New FMR Budget code No.(as per ROP 2018-19):Part-  :  4.1.7</t>
  </si>
  <si>
    <t>Old FMR Budget code No. Part-  :  B2.7</t>
  </si>
  <si>
    <t>ROP/FMR Budget Head:  APHC</t>
  </si>
  <si>
    <t>ROP/New FMR Budget code No.(as per ROP 2018-19):Part-  :5.1.1.1.a</t>
  </si>
  <si>
    <t>Old FMR Budget code No. Part-  : B4.1.1.1</t>
  </si>
  <si>
    <t>ROP/FMR Budget Head:  District Hospitals (As per the DH Strengthening Guidelines)</t>
  </si>
  <si>
    <t>Infrastructure Strengthening</t>
  </si>
  <si>
    <t>ROP/New FMR Budget code No.(as per ROP 2018-19):Part-  : 5.1.1.1.c</t>
  </si>
  <si>
    <t>Old FMR Budget code No. Part-  : B4.1.2.1</t>
  </si>
  <si>
    <t>ROP/New FMR Budget code No.(as per ROP 2018-19):Part-  : 5.1.1.2.b</t>
  </si>
  <si>
    <t>Old FMR Budget code No. Part-  :  B.26.1.1</t>
  </si>
  <si>
    <t xml:space="preserve">ROP/FMR Budget Head:  Renovation, Dental Chair, Equipment - District Hospitals </t>
  </si>
  <si>
    <t>ROP/New FMR Budget code No.(as per ROP 2018-19):Part-  : 5.1.1.2.h</t>
  </si>
  <si>
    <t>Old FMR Budget code No. Part-  :  B18.3</t>
  </si>
  <si>
    <t>ROP/FMR Budget Head:  Infrastructure strengthening of SC to H&amp;WC</t>
  </si>
  <si>
    <t>ROP/New FMR Budget code No.(as per ROP 2018-19):Part-  :  5.1.1.2.i</t>
  </si>
  <si>
    <t>Old FMR Budget code No. Part-  : B.5.10.1.2</t>
  </si>
  <si>
    <t>ROP/FMR Budget Head:  Training Institutions</t>
  </si>
  <si>
    <t>ROP/New FMR Budget code No.(as per ROP 2018-19):Part-  : 5.1.1.2.j</t>
  </si>
  <si>
    <t>ROP/New FMR Budget code No.(as per ROP 2018-19):Part-  : 5.1.1.2.k</t>
  </si>
  <si>
    <t>ROP/FMR Budget Head: Upgradation/ Renovation of Obstetric ICUs/ HDUs (as per operational guidelines of ICUs and HDUs, 2017)</t>
  </si>
  <si>
    <t>ROP/New FMR Budget code No.(as per ROP 2018-19):Part-  : 5.1.1.2.l</t>
  </si>
  <si>
    <t>ROP/FMR Budget Head: Others--Rennovation of SHSB</t>
  </si>
  <si>
    <t>ROP/New FMR Budget code No.(as per ROP 2018-19):Part-  : 5.1.1.3.a</t>
  </si>
  <si>
    <t>Old FMR Budget code No. Part-  :  B4.1.1.3</t>
  </si>
  <si>
    <t>ROP/FMR Budget Head: District Hospitals (As per the DH Strengthening Guidelines)</t>
  </si>
  <si>
    <t>ROP/New FMR Budget code No.(as per ROP 2018-19):Part-  : 5.1.1.3.c</t>
  </si>
  <si>
    <t>Old FMR Budget code No. Part-  : B4.1.2.3</t>
  </si>
  <si>
    <t>ROP/New FMR Budget code No.(as per ROP 2018-19):Part-  : 5.1.1.3.f</t>
  </si>
  <si>
    <t>Old FMR Budget code No. Part-  :  B4.1.5.3</t>
  </si>
  <si>
    <t>ROP/FMR Budget Head: MCH Wings</t>
  </si>
  <si>
    <t>ROP/New FMR Budget code No.(as per ROP 2018-19):Part-  :5.1.1.3.g</t>
  </si>
  <si>
    <t>ROP/FMR Budget Head: Facility based newborn care centres (SNCU/NBSU/NBCC/KMC unit)</t>
  </si>
  <si>
    <t>ROP/New FMR Budget code No.(as per ROP 2018-19):Part-  : 5.1.1.3.i</t>
  </si>
  <si>
    <t>Old FMR Budget code No. Part-  : B.5.10.1.3</t>
  </si>
  <si>
    <t>ROP/New FMR Budget code No.(as per ROP 2018-19):Part-  : 5.1.1.4.a</t>
  </si>
  <si>
    <t>Old FMR Budget code No. Part-  : B4.1.1.4</t>
  </si>
  <si>
    <t>ROP/New FMR Budget code No.(as per ROP 2018-19):Part-  : 5.1.1.4.b</t>
  </si>
  <si>
    <t>Old FMR Budget code No. Part-  : B4.1.6.4</t>
  </si>
  <si>
    <t>ROP/New FMR Budget code No.(as per ROP 2018-19):Part-  :5.1.1.4.c</t>
  </si>
  <si>
    <t>Old FMR Budget code No. Part-  :B4.1.2.4</t>
  </si>
  <si>
    <t>ROP/New FMR Budget code No.(as per ROP 2018-19):Part-  : 5.1.1.4.d</t>
  </si>
  <si>
    <t>Old FMR Budget code No. Part-  : B4.1.3.4</t>
  </si>
  <si>
    <t>ROP/New FMR Budget code No.(as per ROP 2018-19):Part-  : 5.1.1.4.e</t>
  </si>
  <si>
    <t>Old FMR Budget code No. Part-  : B4.1.4.4</t>
  </si>
  <si>
    <t>ROP/New FMR Budget code No.(as per ROP 2018-19):Part-  : 5.1.2</t>
  </si>
  <si>
    <t>Old FMR Budget code No. Part-  : B.4.3</t>
  </si>
  <si>
    <t>ROP/FMR Budget Head:  Sub Centre Rent and Contingencies</t>
  </si>
  <si>
    <t>ROP/New FMR Budget code No.(as per ROP 2018-19):Part-  : 5.2.1.6</t>
  </si>
  <si>
    <t>Old FMR Budget code No. Part-  : B4.1.5.1</t>
  </si>
  <si>
    <t>ROP/FMR Budget Head:  MCH Wings</t>
  </si>
  <si>
    <t>ROP/New FMR Budget code No.(as per ROP 2018-19):Part-  :5.2.1.7</t>
  </si>
  <si>
    <t>Old FMR Budget code No. Part-  : B.5.6.1</t>
  </si>
  <si>
    <t>ROP/New FMR Budget code No.(as per ROP 2018-19):Part-  : 5.2.1.9</t>
  </si>
  <si>
    <t>Old FMR Budget code No. Part-  : A.4.1.2</t>
  </si>
  <si>
    <t xml:space="preserve">ROP/FMR Budget Head: AFHCs at Medical college/ DH/CHC/PHC level  </t>
  </si>
  <si>
    <t>ROP/New FMR Budget code No.(as per ROP 2018-19):Part-  : 5.2.2.4</t>
  </si>
  <si>
    <t>Old FMR Budget code No. Part-  : B5.2.2</t>
  </si>
  <si>
    <t>ROP/New FMR Budget code No.(as per ROP 2018-19):Part-  : 5.2.2.5</t>
  </si>
  <si>
    <t>Old FMR Budget code No. Part-  : B5.3.2</t>
  </si>
  <si>
    <t>ROP/FMR Budget Head: SHCs/Sub Centres</t>
  </si>
  <si>
    <t>ROP/New FMR Budget code No.(as per ROP 2018-19):Part-  : 5.2.2.6</t>
  </si>
  <si>
    <t>Old FMR Budget code No. Part-  : B.5.6.2</t>
  </si>
  <si>
    <t>ROP/New FMR Budget code No.(as per ROP 2018-19):Part-  :5.2.2.7</t>
  </si>
  <si>
    <t>Old FMR Budget code No. Part-  : B.5.13.2</t>
  </si>
  <si>
    <t>ROP/FMR Budget Head:  DEIC (RBSK)</t>
  </si>
  <si>
    <t>ROP/New FMR Budget code No.(as per ROP 2018-19):Part-  : 5.3.7</t>
  </si>
  <si>
    <t>ROP/New FMR Budget code No.(as per ROP 2018-19):Part-  : 5.3.9</t>
  </si>
  <si>
    <t>Old FMR Budget code No. Part-  : C.1.p</t>
  </si>
  <si>
    <t>ROP/FMR Budget Head: Safety Pits</t>
  </si>
  <si>
    <t>ROP/New FMR Budget code No.(as per ROP 2018-19):Part-  : 5.3.13</t>
  </si>
  <si>
    <t>Old FMR Budget code No. Part-  : F.1.3.j</t>
  </si>
  <si>
    <t>ROP/FMR Budget Head: ICU Establishment in Endemic District</t>
  </si>
  <si>
    <t>ROP/New FMR Budget code No.(as per ROP 2018-19):Part-  : 5.3.14</t>
  </si>
  <si>
    <t>Old FMR Budget code No. Part-  : H.1</t>
  </si>
  <si>
    <t>ROP/FMR Budget Head:  Civil Works under RNTCP</t>
  </si>
  <si>
    <t>ROP/New FMR Budget code No.(as per ROP 2018-19):Part-  : 5.3.15</t>
  </si>
  <si>
    <t>Old FMR Budget code No. Part-  : J.1.1</t>
  </si>
  <si>
    <t>ROP/FMR Budget Head: District DMHP Centre, Counselling Centre under psychology deptt. In a selected college including crisis helpline</t>
  </si>
  <si>
    <t>ROP/New FMR Budget code No.(as per ROP 2018-19):Part-  : 5.3.16</t>
  </si>
  <si>
    <t>Old FMR Budget code No. Part-  : K.2.1.1</t>
  </si>
  <si>
    <t>ROP/FMR Budget Head: Non-recurring GIA: Construction/ renovation/ extension of the existing building and Geriatrics Unit with 10 beds and OPD facilities at DH</t>
  </si>
  <si>
    <t xml:space="preserve">Old FMR Budget code No. Part-  : </t>
  </si>
  <si>
    <t>ROP/FMR Budget Head: Drug Warehouses</t>
  </si>
  <si>
    <t>ROP/FMR Budget Head:  Infrastructure for paediatric OPD and ward</t>
  </si>
  <si>
    <t>Procurement</t>
  </si>
  <si>
    <t>ROP/New FMR Budget code No.(as per ROP 2018-19):Part-  :6.1.1.1.b</t>
  </si>
  <si>
    <t>ROP/FMR Budget Head: Procurement under LaQshya</t>
  </si>
  <si>
    <t>ROP/New FMR Budget code No.(as per ROP 2018-19):Part-  : 6.1.1.1.c</t>
  </si>
  <si>
    <t>ROP/FMR Budget Head: Equipment for  Obstetric ICUs/ HDUs (as per operational guidelines of ICUs and HDUs, 2017)</t>
  </si>
  <si>
    <t>ROP/New FMR Budget code No.(as per ROP 2018-19):Part-  : 6.1.1.1.d</t>
  </si>
  <si>
    <t>Old FMR Budget code No. Part-  :B16.1.1.3</t>
  </si>
  <si>
    <t>ROP/FMR Budget Head: Hb testing kit / equipment/instrument for 500 L1/(please specify)</t>
  </si>
  <si>
    <t>ROP/New FMR Budget code No.(as per ROP 2018-19):Part-  :6.1.1.2.a</t>
  </si>
  <si>
    <t>Old FMR Budget code No. Part-  : B16.1.2.1</t>
  </si>
  <si>
    <t>ROP/FMR Budget Head: Equipment for Paediatric OPD and Ward</t>
  </si>
  <si>
    <t>ROP/New FMR Budget code No.(as per ROP 2018-19):Part-  : 6.1.1.2.b</t>
  </si>
  <si>
    <t>Old FMR Budget code No. Part-  :  B16.1.2.2</t>
  </si>
  <si>
    <t>ROP/FMR Budget Head:  SNCU  Equipment (please specify)</t>
  </si>
  <si>
    <t>ROP/New FMR Budget code No.(as per ROP 2018-19):Part-  :6.1.1.3.a</t>
  </si>
  <si>
    <t>Old FMR Budget code No. Part-  : B16.1.3.1</t>
  </si>
  <si>
    <t>ROP/FMR Budget Head: NSV kits</t>
  </si>
  <si>
    <t>ROP/New FMR Budget code No.(as per ROP 2018-19):Part-  : 6.1.1.3.b</t>
  </si>
  <si>
    <t>Old FMR Budget code No. Part-  : B16.1.3.2</t>
  </si>
  <si>
    <t>ROP/FMR Budget Head: IUCD kits</t>
  </si>
  <si>
    <t>ROP/New FMR Budget code No.(as per ROP 2018-19):Part-  : 6.1.1.3.c</t>
  </si>
  <si>
    <t>Old FMR Budget code No. Part-  :B16.1.3.3</t>
  </si>
  <si>
    <t>ROP/New FMR Budget code No.(as per ROP 2018-19):Part-  : 6.1.1.3.d</t>
  </si>
  <si>
    <t>Old FMR Budget code No. Part-  : B16.1.3.4</t>
  </si>
  <si>
    <t>ROP/FMR Budget Head: laparoscopes</t>
  </si>
  <si>
    <t>ROP/FMR Budget Head: Minilap kits</t>
  </si>
  <si>
    <t>ROP/New FMR Budget code No.(as per ROP 2018-19):Part-  : 6.1.1.3.e</t>
  </si>
  <si>
    <t>Old FMR Budget code No. Part-  : B16.1.3.5</t>
  </si>
  <si>
    <t>ROP/FMR Budget Head:  PPIUCD forceps</t>
  </si>
  <si>
    <t>ROP/New FMR Budget code No.(as per ROP 2018-19):Part-  : 6.1.1.3.f</t>
  </si>
  <si>
    <t>Old FMR Budget code No. Part-  : B16.1.3.6</t>
  </si>
  <si>
    <t>ROP/FMR Budget Head: Any other equipment (please specify)</t>
  </si>
  <si>
    <t>ROP/New FMR Budget code No.(as per ROP 2018-19):Part-  :6.1.1.5.a</t>
  </si>
  <si>
    <t>Old FMR Budget code No. Part-  :B16.1.6.3.1</t>
  </si>
  <si>
    <t xml:space="preserve">ROP/FMR Budget Head: Equipment for Mobile health teams </t>
  </si>
  <si>
    <t>ROP/New FMR Budget code No.(as per ROP 2018-19):Part-  : 6.1.1.5.b</t>
  </si>
  <si>
    <t>Old FMR Budget code No. Part-  : B16.1.6.3.2</t>
  </si>
  <si>
    <t xml:space="preserve">ROP/FMR Budget Head: Equipment for DEIC </t>
  </si>
  <si>
    <t>ROP/FMR Budget Head: Equipment for Rollout of B.Sc. (Community Health)</t>
  </si>
  <si>
    <t>ROP/New FMR Budget code No.(as per ROP 2018-19):Part-  : 6.1.1.7.d</t>
  </si>
  <si>
    <t>Old FMR Budget code No. Part-  : B16.1.7/ A.9.10.1</t>
  </si>
  <si>
    <t>ROP/FMR Budget Head: Equipment for nursing schools/institutions</t>
  </si>
  <si>
    <t>ROP/New FMR Budget code No.(as per ROP 2018-19):Part-  : 6.1.1.9.a</t>
  </si>
  <si>
    <t>ROP/FMR Budget Head: procurement of equipments for Day care centre for hemoglobinopathies</t>
  </si>
  <si>
    <t>ROP/New FMR Budget code No.(as per ROP 2018-19):Part-  : 6.1.1.9.b</t>
  </si>
  <si>
    <t>ROP/FMR Budget Head:  Equpiment of Blood Bank/Bsus</t>
  </si>
  <si>
    <t>ROP/New FMR Budget code No.(as per ROP 2018-19):Part-  : 6.1.1.10.a</t>
  </si>
  <si>
    <t>Old FMR Budget code No. Part-  :C.1.o</t>
  </si>
  <si>
    <t xml:space="preserve">ROP/FMR Budget Head: Hub Cutter </t>
  </si>
  <si>
    <t>ROP/New FMR Budget code No.(as per ROP 2018-19):Part-  : 6.1.1.10.b</t>
  </si>
  <si>
    <t>Old FMR Budget code No. Part-  : B16.1.6.2</t>
  </si>
  <si>
    <t xml:space="preserve">ROP/FMR Budget Head:  establishment of Effluent Treatment Plant </t>
  </si>
  <si>
    <t>ROP/New FMR Budget code No.(as per ROP 2018-19):Part-  : 6.1.1.11.a</t>
  </si>
  <si>
    <t>ROP/FMR Budget Head: Procurement of Equipment at District Hospital for NPPCD</t>
  </si>
  <si>
    <t>ROP/New FMR Budget code No.(as per ROP 2018-19):Part-  : 6.1.1.17.a</t>
  </si>
  <si>
    <t>Old FMR Budget code No. Part-  : G.1.4</t>
  </si>
  <si>
    <t>ROP/FMR Budget Head:  Equipments</t>
  </si>
  <si>
    <t>ROP/New FMR Budget code No.(as per ROP 2018-19):Part-  : 6.1.1.18.a</t>
  </si>
  <si>
    <t>Old FMR Budget code No. Part-  : H.17</t>
  </si>
  <si>
    <t>ROP/FMR Budget Head:  Procurement of Equipment</t>
  </si>
  <si>
    <t>ROP/New FMR Budget code No.(as per ROP 2018-19):Part-  : 6.1.1.19.a</t>
  </si>
  <si>
    <t>Old FMR Budget code No. Part-  : I.2.1.</t>
  </si>
  <si>
    <t>ROP/FMR Budget Head:  Grant-in-aid for District Hospitals</t>
  </si>
  <si>
    <t>ROP/New FMR Budget code No.(as per ROP 2018-19):Part-  : 6.1.1.20.a</t>
  </si>
  <si>
    <t>Old FMR Budget code No. Part-  : J.1.4</t>
  </si>
  <si>
    <t>ROP/FMR Budget Head:  Equipment</t>
  </si>
  <si>
    <t>ROP/New FMR Budget code No.(as per ROP 2018-19):Part-  : 6.1.1.21.a</t>
  </si>
  <si>
    <t>Old FMR Budget code No. Part-  : K.1.1.1</t>
  </si>
  <si>
    <t>ROP/FMR Budget Head: Recurring GIA: Machinery &amp; Equipment for DH</t>
  </si>
  <si>
    <t>ROP/FMR Budget Head:Non-recurring GIA: Machinery &amp; Equipment for DH</t>
  </si>
  <si>
    <t>ROP/New FMR Budget code No.(as per ROP 2018-19):Part-  : 6.1.1.21.c</t>
  </si>
  <si>
    <t>Old FMR Budget code No. Part-  :K.2.1.2</t>
  </si>
  <si>
    <t>ROP/New FMR Budget code No.(as per ROP 2018-19):Part-  : 6.1.1.22.a</t>
  </si>
  <si>
    <t>Old FMR Budget code No. Part-  : M.1.5.1</t>
  </si>
  <si>
    <t>ROP/FMR Budget Head: Non-recurring: Equipment for DTCC</t>
  </si>
  <si>
    <t>ROP/New FMR Budget code No.(as per ROP 2018-19):Part-  : 6.1.1.22.b</t>
  </si>
  <si>
    <t>Old FMR Budget code No. Part-  : M.2.3.1</t>
  </si>
  <si>
    <t>ROP/FMR Budget Head: Non-recurring: Equipment for TCC</t>
  </si>
  <si>
    <t>ROP/New FMR Budget code No.(as per ROP 2018-19):Part-  : 6.1.1.23.b</t>
  </si>
  <si>
    <t>Old FMR Budget code No. Part-  : O1.1.2.2</t>
  </si>
  <si>
    <t>ROP/FMR Budget Head: Non recurring: Equipment for Cancer  Care</t>
  </si>
  <si>
    <t>ROP/New FMR Budget code No.(as per ROP 2018-19):Part-  : 6.1.1.25.a</t>
  </si>
  <si>
    <t>ROP/FMR Budget Head: BMW Bins &amp; BMW Trolleys/Needle Cutter &amp; Puncture Proof Box</t>
  </si>
  <si>
    <t>ROP/New FMR Budget code No.(as per ROP 2018-19):Part-  : 6.1.1.25.b</t>
  </si>
  <si>
    <t>ROP/FMR Budget Head: Procurement of Equipment for PHCs upgraded into CHC</t>
  </si>
  <si>
    <t>ROP/New FMR Budget code No.(as per ROP 2018-19):Part-  : 6.1.2.1.a</t>
  </si>
  <si>
    <t>ROP/FMR Budget Head: Furniture for paediatric OPD and ward</t>
  </si>
  <si>
    <t>ROP/New FMR Budget code No.(as per ROP 2018-19):Part-  : 6.1.2.1.c</t>
  </si>
  <si>
    <t>Old FMR Budget code No. Part-  : B16.1.6.3.4</t>
  </si>
  <si>
    <t>ROP/FMR Budget Head: Desktop for DEIC</t>
  </si>
  <si>
    <t>ROP/New FMR Budget code No.(as per ROP 2018-19):Part-  : 6.1.2.1.d</t>
  </si>
  <si>
    <t>ROP/FMR Budget Head:  U.S.G Machine for 150 FRU and Computer for SPMU (please specify)</t>
  </si>
  <si>
    <t>ROP/New FMR Budget code No.(as per ROP 2018-19):Part-  : 6.1.2.2.a</t>
  </si>
  <si>
    <t>Old FMR Budget code No. Part-  : F.1.3.f</t>
  </si>
  <si>
    <t>ROP/FMR Budget Head:  Fogging Machine</t>
  </si>
  <si>
    <t>ROP/New FMR Budget code No.(as per ROP 2018-19):Part-  : 6.1.2.2.b</t>
  </si>
  <si>
    <t>Old FMR Budget code No. Part-  : F.1.5.a</t>
  </si>
  <si>
    <t>ROP/FMR Budget Head: Spray Pumps &amp; accessories</t>
  </si>
  <si>
    <t>ROP/New FMR Budget code No.(as per ROP 2018-19):Part-  : 6.1.2.3.a</t>
  </si>
  <si>
    <t>Old FMR Budget code No. Part-  : G.2.1</t>
  </si>
  <si>
    <t>ROP/FMR Budget Head:  MCR</t>
  </si>
  <si>
    <t>ROP/New FMR Budget code No.(as per ROP 2018-19):Part-  :6.1.2.3.b</t>
  </si>
  <si>
    <t>Old FMR Budget code No. Part-  :G.2.2</t>
  </si>
  <si>
    <t>ROP/FMR Budget Head:  Aids/Appliance</t>
  </si>
  <si>
    <t>ROP/New FMR Budget code No.(as per ROP 2018-19):Part-  : 6.1.2.5.a</t>
  </si>
  <si>
    <t>ROP/FMR Budget Head: Tablets; software for H&amp;WC and ANM/ MPW</t>
  </si>
  <si>
    <t>ROP/New FMR Budget code No.(as per ROP 2018-19):Part-  : 6.1.2.5.b</t>
  </si>
  <si>
    <t>ROP/FMR Budget Head: Tablets; software for implementation of ANMOL</t>
  </si>
  <si>
    <t>ROP/New FMR Budget code No.(as per ROP 2018-19):Part-  :6.1.2.6.a</t>
  </si>
  <si>
    <t>Old FMR Budget code No. Part-  :B.18.2</t>
  </si>
  <si>
    <t>ROP/FMR Budget Head: Procurement for Universal Screening of NCDs</t>
  </si>
  <si>
    <t>ROP/New FMR Budget code No.(as per ROP 2018-19):Part-  : 6.1.2.6.b</t>
  </si>
  <si>
    <t>ROP/FMR Budget Head: Supply of Satrangi (Indradhanushi Chadar)</t>
  </si>
  <si>
    <t>ROP/New FMR Budget code No.(as per ROP 2018-19):Part-  : 6.1.3.1.b</t>
  </si>
  <si>
    <t>Old FMR Budget code No. Part-  : E.3.3</t>
  </si>
  <si>
    <t>ROP/FMR Budget Head: Equipment AMC cost (DPHL)</t>
  </si>
  <si>
    <t>ROP/New FMR Budget code No.(as per ROP 2018-19):Part-  : 6.1.3.1.c</t>
  </si>
  <si>
    <t>Old FMR Budget code No. Part-  : H.5</t>
  </si>
  <si>
    <t>ROP/FMR Budget Head:  Equipment Maintenance</t>
  </si>
  <si>
    <t>ROP/New FMR Budget code No.(as per ROP 2018-19):Part-  : 6.1.3.1.d</t>
  </si>
  <si>
    <t>Old FMR Budget code No. Part-  : I.1.8</t>
  </si>
  <si>
    <t>ROP/FMR Budget Head:  Maintenance of Ophthalmic Equipment</t>
  </si>
  <si>
    <t>ROP/New FMR Budget code No.(as per ROP 2018-19):Part-  : 6.1.3.2.a</t>
  </si>
  <si>
    <t>ROP/FMR Budget Head: Maintenance and CMC/AMC of Equipments</t>
  </si>
  <si>
    <t>ROP/New FMR Budget code No.(as per ROP 2018-19):Part-  : 6.1.3.2.b</t>
  </si>
  <si>
    <t>ROP/FMR Budget Head:  Mapping of equpiments</t>
  </si>
  <si>
    <t>ROP/New FMR Budget code No.(as per ROP 2018-19):Part-  :6.2.1.2</t>
  </si>
  <si>
    <t>Old FMR Budget code No. Part-  :B.16.2.1.2</t>
  </si>
  <si>
    <t>ROP/FMR Budget Head:  Drugs for Safe Abortion (MMA)</t>
  </si>
  <si>
    <t>ROP/New FMR Budget code No.(as per ROP 2018-19):Part-  : 6.2.1.3</t>
  </si>
  <si>
    <t>Old FMR Budget code No. Part-  : B.16.2.1.4</t>
  </si>
  <si>
    <t>ROP/FMR Budget Head:  RPR Kits</t>
  </si>
  <si>
    <t>ROP/New FMR Budget code No.(as per ROP 2018-19):Part-  : 6.2.1.4</t>
  </si>
  <si>
    <t>Old FMR Budget code No. Part-  :B.16.2.1.5</t>
  </si>
  <si>
    <t>ROP/FMR Budget Head: Whole blood finger prick test for HIV</t>
  </si>
  <si>
    <t>ROP/New FMR Budget code No.(as per ROP 2018-19):Part-  : 6.2.1.7.e</t>
  </si>
  <si>
    <t>Old FMR Budget code No. Part-  :B.16.2.1.3.1</t>
  </si>
  <si>
    <t>ROP/FMR Budget Head:  Other JSSK drugs &amp; consumables</t>
  </si>
  <si>
    <t>ROP/New FMR Budget code No.(as per ROP 2018-19):Part-  : 6.2.2.1</t>
  </si>
  <si>
    <t>Old FMR Budget code No. Part-  : B.16.2.2.1</t>
  </si>
  <si>
    <t>ROP/FMR Budget Head:  JSSK drugs and consumables</t>
  </si>
  <si>
    <t>ROP/New FMR Budget code No.(as per ROP 2018-19):Part-  : 6.2.2.3</t>
  </si>
  <si>
    <t>Old FMR Budget code No. Part-  : B.16.2.6.1.a</t>
  </si>
  <si>
    <t>ROP/FMR Budget Head: IFA syrups (with auto dispenser) for children (6-60months)</t>
  </si>
  <si>
    <t>ROP/New FMR Budget code No.(as per ROP 2018-19):Part-  : 6.2.2.4</t>
  </si>
  <si>
    <t>Old FMR Budget code No. Part-  : B.16.2.6.1.b</t>
  </si>
  <si>
    <t>ROP/FMR Budget Head: Albendazole Tablets for children (6-60months)</t>
  </si>
  <si>
    <t>ROP/New FMR Budget code No.(as per ROP 2018-19):Part-  : 6.2.2.5</t>
  </si>
  <si>
    <t>Old FMR Budget code No. Part-  : B.16.2.6.2.a</t>
  </si>
  <si>
    <t>ROP/FMR Budget Head: IFA tablets  (IFA WIFS Junior tablets- pink sugar coated) for children (5-10 yrs)</t>
  </si>
  <si>
    <t xml:space="preserve">Old FMR Budget code No. Part- : </t>
  </si>
  <si>
    <t>ROP/New FMR Budget code No.(as per ROP 2018-19):Part-  :  6.2.2.6</t>
  </si>
  <si>
    <t>Old FMR Budget code No. Part- :  B.16.2.6.2.b</t>
  </si>
  <si>
    <t>ROP/FMR Budget Head: Albendazole Tablets for children (5-10 yrs)</t>
  </si>
  <si>
    <t>ROP/New FMR Budget code No.(as per ROP 2018-19):Part-  :  6.2.2.7</t>
  </si>
  <si>
    <t>Old FMR Budget code No. Part- :  B.16.2.2.2</t>
  </si>
  <si>
    <t>ROP/FMR Budget Head: Vitamin A syrup</t>
  </si>
  <si>
    <t>ROP/New FMR Budget code No.(as per ROP 2018-19):Part-  : 6.2.2.8.a</t>
  </si>
  <si>
    <t>Old FMR Budget code No. Part- :  B.16.2.2.3</t>
  </si>
  <si>
    <t>ROP/FMR Budget Head: ORS</t>
  </si>
  <si>
    <t>ROP/New FMR Budget code No.(as per ROP 2018-19):Part-  : 6.2.2.8.b</t>
  </si>
  <si>
    <t>Old FMR Budget code No. Part- :  B.16.2.2.4</t>
  </si>
  <si>
    <t>ROP/FMR Budget Head: Zinc</t>
  </si>
  <si>
    <t>ROP/New FMR Budget code No.(as per ROP 2018-19):Part-  :  6.2.2.8.c</t>
  </si>
  <si>
    <t>ROP/FMR Budget Head: Albendazole Tablets for children (10-19 years Children)</t>
  </si>
  <si>
    <t>ROP/New FMR Budget code No.(as per ROP 2018-19):Part-  :  6.2.3.1</t>
  </si>
  <si>
    <t>Old FMR Budget code No. Part- :  A.3.7.2</t>
  </si>
  <si>
    <t>ROP/FMR Budget Head: Nayi Pehl Kit</t>
  </si>
  <si>
    <t>ROP/New FMR Budget code No.(as per ROP 2018-19):Part-  :  6.2.4.1</t>
  </si>
  <si>
    <t>Old FMR Budget code No. Part- : B.16.2.6.3.a</t>
  </si>
  <si>
    <t>ROP/FMR Budget Head: IFA tablets under WIFS (10-19 yrs)</t>
  </si>
  <si>
    <t>ROP/New FMR Budget code No.(as per ROP 2018-19):Part-  : 6.2.5.1</t>
  </si>
  <si>
    <t>Old FMR Budget code No. Part- : B.16.2.7.1</t>
  </si>
  <si>
    <t>ROP/FMR Budget Head: Medicine for Mobile health team</t>
  </si>
  <si>
    <t>ROP/New FMR Budget code No.(as per ROP 2018-19):Part-  : 6.2.6.3</t>
  </si>
  <si>
    <t>Old FMR Budget code No. Part- :  B.16.2.10.3.1</t>
  </si>
  <si>
    <t>ROP/FMR Budget Head: New ASHA HBNC Kits</t>
  </si>
  <si>
    <t>ROP/New FMR Budget code No.(as per ROP 2018-19):Part-  : 6.2.7.1</t>
  </si>
  <si>
    <t>Old FMR Budget code No. Part- : B.16.2.11.1</t>
  </si>
  <si>
    <t xml:space="preserve">ROP/FMR Budget Head: Drugs and Supplies for blood services </t>
  </si>
  <si>
    <t>ROP/New FMR Budget code No.(as per ROP 2018-19):Part-  : 6.2.7.2</t>
  </si>
  <si>
    <t>ROP/FMR Budget Head: Drugs and Supplies for blood related disorders- Haemoglobinopathies</t>
  </si>
  <si>
    <t>ROP/New FMR Budget code No.(as per ROP 2018-19):Part-  :  6.2.8.1</t>
  </si>
  <si>
    <t>Old FMR Budget code No. Part- : C.1.n</t>
  </si>
  <si>
    <t>ROP/FMR Budget Head: Red/Black plastic bags etc.</t>
  </si>
  <si>
    <t>ROP/New FMR Budget code No.(as per ROP 2018-19):Part-  : 6.2.8.2</t>
  </si>
  <si>
    <t>Old FMR Budget code No. Part- : C.1.o</t>
  </si>
  <si>
    <t>ROP/FMR Budget Head: Bleach/Hypochlorite solution/ Twin bucket</t>
  </si>
  <si>
    <t>ROP/New FMR Budget code No.(as per ROP 2018-19):Part-  : 6.2.10.1</t>
  </si>
  <si>
    <t>Old FMR Budget code No. Part- : B.16.2.11.2</t>
  </si>
  <si>
    <t>ROP/FMR Budget Head: Consumables for NOHP</t>
  </si>
  <si>
    <t>ROP/New FMR Budget code No.(as per ROP 2018-19):Part-  : 6.2.12.1</t>
  </si>
  <si>
    <t>Old FMR Budget code No. Part- : B.16.2.11.3.a</t>
  </si>
  <si>
    <t>ROP/FMR Budget Head: Chloroquine phosphate tablets</t>
  </si>
  <si>
    <t>ROP/New FMR Budget code No.(as per ROP 2018-19):Part-  :  6.2.12.2</t>
  </si>
  <si>
    <t>Old FMR Budget code No. Part- : B.16.2.11.3.b</t>
  </si>
  <si>
    <t>ROP/FMR Budget Head: Primaquine tablets 2.5 mg</t>
  </si>
  <si>
    <t>ROP/New FMR Budget code No.(as per ROP 2018-19):Part-  : 6.2.12.3</t>
  </si>
  <si>
    <t>Old FMR Budget code No. Part- : B.16.2.11.3.c</t>
  </si>
  <si>
    <t>ROP/FMR Budget Head: Primaquine tablets 7.5 mg</t>
  </si>
  <si>
    <t>ROP/New FMR Budget code No.(as per ROP 2018-19):Part-  : 6.2.12.4</t>
  </si>
  <si>
    <t>Old FMR Budget code No. Part- : B.16.2.11.3.d</t>
  </si>
  <si>
    <t>ROP/FMR Budget Head: Quinine sulphate tablets</t>
  </si>
  <si>
    <t>ROP/New FMR Budget code No.(as per ROP 2018-19):Part-  : 6.2.12.5</t>
  </si>
  <si>
    <t>Old FMR Budget code No. Part- : B.16.2.11.3.e</t>
  </si>
  <si>
    <t>ROP/FMR Budget Head: Quinine Injections and Artisunate Injection</t>
  </si>
  <si>
    <t>ROP/New FMR Budget code No.(as per ROP 2018-19):Part-  : 6.2.12.8</t>
  </si>
  <si>
    <t>Old FMR Budget code No. Part- : B.16.2.11.3.h</t>
  </si>
  <si>
    <t>ROP/FMR Budget Head: Dengue NS1 antigen kit</t>
  </si>
  <si>
    <t>ROP/New FMR Budget code No.(as per ROP 2018-19):Part-  : 6.2.12.9</t>
  </si>
  <si>
    <t>Old FMR Budget code No. Part- : B.16.2.11.3.i</t>
  </si>
  <si>
    <t>ROP/FMR Budget Head: Temephos, Bti (AS) / Bti (wp) (for polluted &amp; non polluted water)</t>
  </si>
  <si>
    <t>ROP/New FMR Budget code No.(as per ROP 2018-19):Part-  : 6.2.12.14</t>
  </si>
  <si>
    <t>Old FMR Budget code No. Part- : F.1.3.e</t>
  </si>
  <si>
    <t>ROP/FMR Budget Head: Procurement of Insecticides (Technical Malathion)</t>
  </si>
  <si>
    <t>ROP/New FMR Budget code No.(as per ROP 2018-19):Part-  : 6.2.13.1</t>
  </si>
  <si>
    <t>Old FMR Budget code No. Part- : G.1.4</t>
  </si>
  <si>
    <t>ROP/FMR Budget Head: Supportive drugs, lab. Reagents</t>
  </si>
  <si>
    <t>ROP/New FMR Budget code No.(as per ROP 2018-19):Part-  :  6.2.14.1</t>
  </si>
  <si>
    <t>Old FMR Budget code No. Part- : H.2</t>
  </si>
  <si>
    <t>ROP/FMR Budget Head: Laboratory Materials</t>
  </si>
  <si>
    <t>ROP/New FMR Budget code No.(as per ROP 2018-19):Part-  : 6.2.14.2</t>
  </si>
  <si>
    <t>Old FMR Budget code No. Part- : H.15</t>
  </si>
  <si>
    <t>ROP/FMR Budget Head: Procurement of Drugs</t>
  </si>
  <si>
    <t>ROP/New FMR Budget code No.(as per ROP 2018-19):Part-  : 6.2.14.3</t>
  </si>
  <si>
    <t>ROP/FMR Budget Head: Any other drugs &amp; supplies (please specify)</t>
  </si>
  <si>
    <t>ROP/New FMR Budget code No.(as per ROP 2018-19):Part-  :6.2.15.1</t>
  </si>
  <si>
    <t>Old FMR Budget code No. Part- : B.16.2.11.4.a</t>
  </si>
  <si>
    <t>ROP/FMR Budget Head: Assistance for consumables/drugs/medicines to the Govt./District Hospital for Cat sx  etc.@ Rs.450/- per case</t>
  </si>
  <si>
    <t>ROP/New FMR Budget code No.(as per ROP 2018-19):Part-  : 6.2.16.1</t>
  </si>
  <si>
    <t xml:space="preserve">ROP/FMR Budget Head: Psychotropic Drugs (NMHP) </t>
  </si>
  <si>
    <t>ROP/New FMR Budget code No.(as per ROP 2018-19):Part-  : 6.2.17.1</t>
  </si>
  <si>
    <t>ROP/FMR Budget Head: Drugs and Consumables for NPHCE</t>
  </si>
  <si>
    <t>ROP/New FMR Budget code No.(as per ROP 2018-19):Part-  :6.2.18.1</t>
  </si>
  <si>
    <t>Old FMR Budget code No. Part- : B.16.2.11.7</t>
  </si>
  <si>
    <t>ROP/FMR Budget Head:Procurement of medicine &amp; consumables for TCC under NTCP</t>
  </si>
  <si>
    <t>ROP/New FMR Budget code No.(as per ROP 2018-19):Part-  : 6.2.19.1</t>
  </si>
  <si>
    <t>Old FMR Budget code No. Part- : B.16.2.11.8.a</t>
  </si>
  <si>
    <t>ROP/FMR Budget Head: Drugs &amp; supplies for District  NCD Clinic</t>
  </si>
  <si>
    <t>ROP/New FMR Budget code No.(as per ROP 2018-19):Part-  : 6.2.19.2</t>
  </si>
  <si>
    <t>Old FMR Budget code No. Part- : B.16.2.11.8.b</t>
  </si>
  <si>
    <t>ROP/FMR Budget Head: Drugs &amp; supplies for District CCU/ICU &amp;Cancer Care</t>
  </si>
  <si>
    <t>ROP/New FMR Budget code No.(as per ROP 2018-19):Part-  : 6.2.19.3</t>
  </si>
  <si>
    <t>Old FMR Budget code No. Part- : B.16.2.11.8.c</t>
  </si>
  <si>
    <t>ROP/FMR Budget Head: Drugs &amp; supplies for CHC N C D Clinic</t>
  </si>
  <si>
    <t>ROP/New FMR Budget code No.(as per ROP 2018-19):Part-  :6.2.19.4</t>
  </si>
  <si>
    <t>Old FMR Budget code No. Part- : B.16.2.11.8.d</t>
  </si>
  <si>
    <t>ROP/FMR Budget Head:Drugs &amp; supplies for PHC level</t>
  </si>
  <si>
    <t>ROP/New FMR Budget code No.(as per ROP 2018-19):Part-  :6.2.19.6</t>
  </si>
  <si>
    <t>Old FMR Budget code No. Part- : B18.2</t>
  </si>
  <si>
    <t>ROP/FMR Budget Head: Drugs &amp; supplies for Universal Screening of NCDs</t>
  </si>
  <si>
    <t>ROP/New FMR Budget code No.(as per ROP 2018-19):Part-  : 6.2.21.1</t>
  </si>
  <si>
    <t>Old FMR Budget code No. Part- : B.16.2.5.1</t>
  </si>
  <si>
    <t>ROP/FMR Budget Head  : NHM Free Drug services</t>
  </si>
  <si>
    <t>ROP/New FMR Budget code No.(as per ROP 2018-19):Part-  :6.2.21.2</t>
  </si>
  <si>
    <t>Old FMR Budget code No. Part- : B.16.2.5.2</t>
  </si>
  <si>
    <t>ROP/FMR Budget Head: Other Free Drug Services (State not opted 16.2.5.1)</t>
  </si>
  <si>
    <t>ROP/New FMR Budget code No.(as per ROP 2018-19):Part-  : 6.4.1</t>
  </si>
  <si>
    <t>Old FMR Budget code No. Part- : B.16.3.1</t>
  </si>
  <si>
    <t>ROP/FMR Budget Head: Free Pathological services</t>
  </si>
  <si>
    <t>ROP/New FMR Budget code No.(as per ROP 2018-19):Part-  : 6.4.2</t>
  </si>
  <si>
    <t>Old FMR Budget code No. Part- : B.16.3.2</t>
  </si>
  <si>
    <t>ROP/FMR Budget Head: Free Radiological services</t>
  </si>
  <si>
    <t>ROP/New FMR Budget code No.(as per ROP 2018-19):Part-  : 6.5.1</t>
  </si>
  <si>
    <t>Old FMR Budget code No. Part- : H.16</t>
  </si>
  <si>
    <t>ROP/FMR Budget Head:Procurement of Vehicles</t>
  </si>
  <si>
    <t>ROP/New FMR Budget code No.(as per ROP 2018-19):Part-  :6.5.2</t>
  </si>
  <si>
    <t>ROP/FMR Budget Head: Procurement of sleeves and drug boxes</t>
  </si>
  <si>
    <t xml:space="preserve"> Referral Transport</t>
  </si>
  <si>
    <t>ROP/New FMR Budget code No.(as per ROP 2018-19):Part-  :7.1</t>
  </si>
  <si>
    <t>Old FMR Budget code No. Part-  :A.1.6.4</t>
  </si>
  <si>
    <t>ROP/FMR Budget Head: Free Referral Transport - JSSK for Pregnant Women</t>
  </si>
  <si>
    <t>ROP/New FMR Budget code No.(as per ROP 2018-19):Part-  :7.3</t>
  </si>
  <si>
    <t>Old FMR Budget code No. Part-  :B12.2.9.1</t>
  </si>
  <si>
    <t>ROP/FMR Budget Head: Drop back scheme for sterilization clients</t>
  </si>
  <si>
    <t>ROP/New FMR Budget code No.(as per ROP 2018-19):Part-  : 7.4.8</t>
  </si>
  <si>
    <t>Old FMR Budget code No. Part-  :B12.2.2</t>
  </si>
  <si>
    <t>ROP/FMR Budget Head:  Operating Cost /Opex for ASL ambulance</t>
  </si>
  <si>
    <t>ROP/New FMR Budget code No.(as per ROP 2018-19):Part-  : 7.4.9</t>
  </si>
  <si>
    <t>Old FMR Budget code No. Part-  :B12.2.3</t>
  </si>
  <si>
    <t>ROP/FMR Budget Head: Opex EMRI-BLS</t>
  </si>
  <si>
    <t>ROP/New FMR Budget code No.(as per ROP 2018-19):Part-  : 7.5</t>
  </si>
  <si>
    <t>Old FMR Budget code No. Part-  :H.18</t>
  </si>
  <si>
    <t>ROP/FMR Budget Head: Patient Support &amp; Transportation Charges</t>
  </si>
  <si>
    <t>ROP/New FMR Budget code No.(as per ROP 2018-19):Part-  :7.7</t>
  </si>
  <si>
    <t>Old FMR Budget code No. Part-  :J.1.6</t>
  </si>
  <si>
    <t>ROP/FMR Budget Head: Ambulatory Services</t>
  </si>
  <si>
    <t>ROP/New FMR Budget code No.(as per ROP 2018-19):Part-  :8.1.1.1</t>
  </si>
  <si>
    <t>Old FMR Budget code No. Part-  :B.30.1.1</t>
  </si>
  <si>
    <t>ROP/FMR Budget Head: ANMs</t>
  </si>
  <si>
    <t>ROP/FMR Budget Head: Others</t>
  </si>
  <si>
    <t xml:space="preserve">ROP/FMR Budget Head: Annual increment for all the existing positions </t>
  </si>
  <si>
    <t>ROP/New FMR Budget code No.(as per ROP 2018-19):Part-  :8.4.1</t>
  </si>
  <si>
    <t>Old FMR Budget code No. Part-  : B.30.15</t>
  </si>
  <si>
    <t>ROP/FMR Budget Head: Additional Allowances/ Incentives to Medical Officers</t>
  </si>
  <si>
    <t>ROP/New FMR Budget code No.(as per ROP 2018-19):Part-  : 8.4.2</t>
  </si>
  <si>
    <t>Old FMR Budget code No. Part-  :B.30.18</t>
  </si>
  <si>
    <t>ROP/FMR Budget Head: Incentive/ Awards etc. to SN, ANMs etc. (Including group/team based incentives at sub-centre/PHC for primary care)</t>
  </si>
  <si>
    <t>ROP/New FMR Budget code No.(as per ROP 2018-19):Part-  : 8.4.5</t>
  </si>
  <si>
    <t>Old FMR Budget code No. Part-  :  A.3.5.3</t>
  </si>
  <si>
    <t>ROP/FMR Budget Head: Performance reward if any</t>
  </si>
  <si>
    <t>ROP/New FMR Budget code No.(as per ROP 2018-19):Part-  :8.4.8</t>
  </si>
  <si>
    <t>ROP/FMR Budget Head: Incentive to provider for PAIUCD Services @Rs 150 per PAIUCD insertion</t>
  </si>
  <si>
    <t>ROP/New FMR Budget code No.(as per ROP 2018-19):Part-  :8.4.10</t>
  </si>
  <si>
    <t>ROP/FMR Budget Head: Hiring of H.R agency &amp; professional Fee for taking legal Opinion from eminent layer/Other Professonal   (please specify)</t>
  </si>
  <si>
    <t>Human Resources - Service Delivery</t>
  </si>
  <si>
    <t xml:space="preserve"> Training and Capacity Building</t>
  </si>
  <si>
    <t>ROP/New FMR Budget code No.(as per ROP 2018-19):Part-  : 9.1.5</t>
  </si>
  <si>
    <t>Old FMR Budget code No. Part-  : A.9.10.1</t>
  </si>
  <si>
    <t>ROP/FMR Budget Head: Strengthening of Existing Training Institutions/Nursing School (excluding infrastructure and HR)</t>
  </si>
  <si>
    <t>ROP/New FMR Budget code No.(as per ROP 2018-19):Part-  :9.2.2</t>
  </si>
  <si>
    <t>Old FMR Budget code No. Part-  : A.9.1.1</t>
  </si>
  <si>
    <t>ROP/FMR Budget Head:  HR for Nursing Schools/ Institutions/ Nursing Directorate/ SIHFW</t>
  </si>
  <si>
    <t>ROP/New FMR Budget code No.(as per ROP 2018-19):Part-  : 9.2.3</t>
  </si>
  <si>
    <t>ROP/New FMR Budget code No.(as per ROP 2018-19):Part-  : 9.3</t>
  </si>
  <si>
    <t>ROP/New FMR Budget code No.(as per ROP 2018-19):Part-  :9.5.1.1</t>
  </si>
  <si>
    <t>Old FMR Budget code No. Part-  :A.1.4</t>
  </si>
  <si>
    <t xml:space="preserve">ROP/FMR Budget Head:  Maternal Death Review Trainings </t>
  </si>
  <si>
    <t>ROP/New FMR Budget code No.(as per ROP 2018-19):Part-  : 9.5.1.5</t>
  </si>
  <si>
    <t>Old FMR Budget code No. Part-  :A.9.3.1.2</t>
  </si>
  <si>
    <t>ROP/FMR Budget Head:  TOT for SBA</t>
  </si>
  <si>
    <t>ROP/New FMR Budget code No.(as per ROP 2018-19):Part-  :9.5.1.6</t>
  </si>
  <si>
    <t>Old FMR Budget code No. Part-  :A.9.3.1.3</t>
  </si>
  <si>
    <t>ROP/FMR Budget Head: Training of Staff Nurses/ANMs / LHVs in SBA</t>
  </si>
  <si>
    <t>ROP/New FMR Budget code No.(as per ROP 2018-19):Part-  : 9.5.1.7</t>
  </si>
  <si>
    <t>Old FMR Budget code No. Part-  :A.9.3.2.2</t>
  </si>
  <si>
    <t>ROP/FMR Budget Head: TOT for EmOC</t>
  </si>
  <si>
    <t>ROP/New FMR Budget code No.(as per ROP 2018-19):Part-  : 9.5.1.8</t>
  </si>
  <si>
    <t>Old FMR Budget code No. Part-  :A.9.3.2.3</t>
  </si>
  <si>
    <t>ROP/FMR Budget Head: Training of Medical Officers in EmOC</t>
  </si>
  <si>
    <t>ROP/New FMR Budget code No.(as per ROP 2018-19):Part-  :9.5.1.9</t>
  </si>
  <si>
    <t>Old FMR Budget code No. Part-  :A.9.3.3.2</t>
  </si>
  <si>
    <t>ROP/FMR Budget Head: TOT for Anaesthesia skills training</t>
  </si>
  <si>
    <t>ROP/New FMR Budget code No.(as per ROP 2018-19):Part-  : 9.5.1.10</t>
  </si>
  <si>
    <t>Old FMR Budget code No. Part-  : A.9.3.3.3</t>
  </si>
  <si>
    <t>ROP/FMR Budget Head:  Training of Medical Officers in life saving Anaesthesia skills</t>
  </si>
  <si>
    <t>ROP/New FMR Budget code No.(as per ROP 2018-19):Part-  : 9.5.1.11</t>
  </si>
  <si>
    <t>Old FMR Budget code No. Part-  : A.9.3.4.1</t>
  </si>
  <si>
    <t>ROP/FMR Budget Head: TOT on safe abortion services</t>
  </si>
  <si>
    <t>ROP/New FMR Budget code No.(as per ROP 2018-19):Part-  :9.5.1.12</t>
  </si>
  <si>
    <t>Old FMR Budget code No. Part-  :A.9.3.4.2, A.1.1</t>
  </si>
  <si>
    <t>ROP/FMR Budget Head: Training of Medical Officers in safe abortion</t>
  </si>
  <si>
    <t>ROP/New FMR Budget code No.(as per ROP 2018-19):Part-  :9.5.1.18</t>
  </si>
  <si>
    <t>Old FMR Budget code No. Part-  :A.9.3.6.2</t>
  </si>
  <si>
    <t>ROP/FMR Budget Head: BEmOC training  for MOs/LMOs</t>
  </si>
  <si>
    <t>ROP/New FMR Budget code No.(as per ROP 2018-19):Part-  :9.5.1.19</t>
  </si>
  <si>
    <t>ROP/New FMR Budget code No.(as per ROP 2018-19):Part-  : 9.5.1.23</t>
  </si>
  <si>
    <t>ROP/FMR Budget Head: Training of MOs/SNs</t>
  </si>
  <si>
    <t>ROP/New FMR Budget code No.(as per ROP 2018-19):Part-  :9.5.1.25</t>
  </si>
  <si>
    <t>Old FMR Budget code No. Part-  :A.9.3.7</t>
  </si>
  <si>
    <t>ROP/FMR Budget Head: Other maternal health trainings (please specify)</t>
  </si>
  <si>
    <t>ROP/New FMR Budget code No.(as per ROP 2018-19):Part-  :9.5.2.2</t>
  </si>
  <si>
    <t>Old FMR Budget code No. Part-  :A.2.6</t>
  </si>
  <si>
    <t>ROP/FMR Budget Head: Management of Diarrhoea &amp; ARI &amp; micronutrient malnutrition (trainings only)</t>
  </si>
  <si>
    <t>ROP/New FMR Budget code No.(as per ROP 2018-19):Part-  :9.5.2.3</t>
  </si>
  <si>
    <t>Old FMR Budget code No. Part-  :A.2.7</t>
  </si>
  <si>
    <t xml:space="preserve">ROP/FMR Budget Head: Micronutrient Supplementation Programme ( cost of activities except cost of procurement of supplements) (trainings only)
</t>
  </si>
  <si>
    <t>ROP/New FMR Budget code No.(as per ROP 2018-19):Part-  :9.5.2.4</t>
  </si>
  <si>
    <t>Old FMR Budget code No. Part-  :A.2.8</t>
  </si>
  <si>
    <t>ROP/FMR Budget Head: Child Death Review Trainings</t>
  </si>
  <si>
    <t>ROP/New FMR Budget code No.(as per ROP 2018-19):Part-  : 9.5.2.5</t>
  </si>
  <si>
    <t>Old FMR Budget code No. Part-  :A.2.11.1</t>
  </si>
  <si>
    <t>ROP/FMR Budget Head: Provision for State &amp; District level (Training and Workshops) (Dissemination to be budgeted under IEC; Meetings/ review meetings to be budgeted under PM)</t>
  </si>
  <si>
    <t>ROP/New FMR Budget code No.(as per ROP 2018-19):Part-  : 9.5.2.8</t>
  </si>
  <si>
    <t>Old FMR Budget code No. Part-  :A.9.5.2.1</t>
  </si>
  <si>
    <t>ROP/FMR Budget Head: TOT on F-IMNCI</t>
  </si>
  <si>
    <t>ROP/New FMR Budget code No.(as per ROP 2018-19):Part-  :9.5.2.9</t>
  </si>
  <si>
    <t>Old FMR Budget code No. Part-  :A.9.5.2.2</t>
  </si>
  <si>
    <t>ROP/FMR Budget Head: F-IMNCI Training for Medical Officers</t>
  </si>
  <si>
    <t>ROP/New FMR Budget code No.(as per ROP 2018-19):Part-  :9.5.2.10</t>
  </si>
  <si>
    <t>Old FMR Budget code No. Part-  :A.9.5.2.3</t>
  </si>
  <si>
    <t>ROP/FMR Budget Head: F-IMNCI Training for Staff Nurses</t>
  </si>
  <si>
    <t>ROP/New FMR Budget code No.(as per ROP 2018-19):Part-  : 9.5.2.11</t>
  </si>
  <si>
    <t>Old FMR Budget code No. Part-  : A.9.5.4.1</t>
  </si>
  <si>
    <t>ROP/FMR Budget Head: Training on facility based management of Severe Acute Malnutrition (including refreshers)</t>
  </si>
  <si>
    <t>ROP/New FMR Budget code No.(as per ROP 2018-19):Part-  : 9.5.2.13</t>
  </si>
  <si>
    <t>Old FMR Budget code No. Part-  : A.9.5.5.1.2</t>
  </si>
  <si>
    <t>ROP/FMR Budget Head:  NSSK Training for Medical Officers</t>
  </si>
  <si>
    <t>ROP/New FMR Budget code No.(as per ROP 2018-19):Part-  : 9.5.2.14</t>
  </si>
  <si>
    <t>Old FMR Budget code No. Part-  :A.9.5.5.1.3</t>
  </si>
  <si>
    <t>ROP/FMR Budget Head: NSSK Training for SNs</t>
  </si>
  <si>
    <t>ROP/New FMR Budget code No.(as per ROP 2018-19):Part-  :9.5.2.16</t>
  </si>
  <si>
    <t>Old FMR Budget code No. Part-  : A.9.5.5.2.a</t>
  </si>
  <si>
    <t xml:space="preserve">ROP/FMR Budget Head: 4 days Training for facility based newborn care </t>
  </si>
  <si>
    <t>ROP/New FMR Budget code No.(as per ROP 2018-19):Part-  :9.5.2.17</t>
  </si>
  <si>
    <t>Old FMR Budget code No. Part-  :A.9.5.5.2.b</t>
  </si>
  <si>
    <t>ROP/FMR Budget Head: 2 weeks observership for facility based newborn care</t>
  </si>
  <si>
    <t>ROP/New FMR Budget code No.(as per ROP 2018-19):Part-  :9.5.2.18</t>
  </si>
  <si>
    <t>Old FMR Budget code No. Part-  :A.9.5.5.2.c</t>
  </si>
  <si>
    <t>ROP/New FMR Budget code No.(as per ROP 2018-19):Part-  :9.5.2.19</t>
  </si>
  <si>
    <t>Old FMR Budget code No. Part-  :A.9.5.5.2.d</t>
  </si>
  <si>
    <t>ROP/FMR Budget Head: Orientation on National Deworming Day</t>
  </si>
  <si>
    <t>ROP/New FMR Budget code No.(as per ROP 2018-19):Part-  :9.5.2.20</t>
  </si>
  <si>
    <t>ROP/FMR Budget Head: TOT (MO, SN) for Family participatory care (KMC)</t>
  </si>
  <si>
    <t>ROP/New FMR Budget code No.(as per ROP 2018-19):Part-  :9.5.2.21</t>
  </si>
  <si>
    <t>ROP/FMR Budget Head: Trainings for Family participatory care (KMC)</t>
  </si>
  <si>
    <t>ROP/New FMR Budget code No.(as per ROP 2018-19):Part-  :9.5.2.23</t>
  </si>
  <si>
    <t>ROP/New FMR Budget code No.(as per ROP 2018-19):Part-  :9.5.3.1</t>
  </si>
  <si>
    <t>ROP/New FMR Budget code No.(as per ROP 2018-19):Part-  :9.5.3.2</t>
  </si>
  <si>
    <t>Old FMR Budget code No. Part-  :A.3.2.7</t>
  </si>
  <si>
    <t>ROP/FMR Budget Head: Dissemination of FP manuals and guidelines (workshops only)</t>
  </si>
  <si>
    <t>ROP/New FMR Budget code No.(as per ROP 2018-19):Part-  :9.5.3.7</t>
  </si>
  <si>
    <t>Old FMR Budget code No. Part :- A.9.6.2.2</t>
  </si>
  <si>
    <t>ROP/FMR Budget Head: Minilap training for medical officers</t>
  </si>
  <si>
    <t>ROP/New FMR Budget code No.(as per ROP 2018-19):Part-  :9.5.3.8</t>
  </si>
  <si>
    <t>Old FMR Budget code No. Part-  :A.9.6.2.3</t>
  </si>
  <si>
    <t>ROP/FMR Budget Head: Refresher training on Minilap sterilization</t>
  </si>
  <si>
    <t>ROP/New FMR Budget code No.(as per ROP 2018-19):Part-  :9.5.3.10</t>
  </si>
  <si>
    <t>Old FMR Budget code No. Part-  : A.9.6.3.3</t>
  </si>
  <si>
    <r>
      <t>ROP/FMR Budget Head</t>
    </r>
    <r>
      <rPr>
        <sz val="10"/>
        <rFont val="Arial Narrow"/>
        <family val="2"/>
      </rPr>
      <t>:</t>
    </r>
    <r>
      <rPr>
        <b/>
        <sz val="10"/>
        <rFont val="Arial Narrow"/>
        <family val="2"/>
      </rPr>
      <t>Refresher training on NSV sterilization</t>
    </r>
  </si>
  <si>
    <t>ROP/New FMR Budget code No.(as per ROP 2018-19):Part-  :9.5.3.14</t>
  </si>
  <si>
    <t>Old FMR Budget code No. Part-  :A.9.6.4.4</t>
  </si>
  <si>
    <t>ROP/New FMR Budget code No.(as per ROP 2018-19):Part-  :9.5.3.16</t>
  </si>
  <si>
    <t>Old FMR Budget code No. Part-  :A.9.6.5.2</t>
  </si>
  <si>
    <t>ROP/FMR Budget Head:Training of Medical officers (PPIUCD insertion training)</t>
  </si>
  <si>
    <t>ROP/FMR Budget Head:Training of Medical officers (Injectible Contraceptive Trainings)</t>
  </si>
  <si>
    <t>ROP/New FMR Budget code No.(as per ROP 2018-19):Part-  :9.5.3.24</t>
  </si>
  <si>
    <t>Old FMR Budget code No. Part-  :A.9.6.9.4</t>
  </si>
  <si>
    <t>ROP/FMR Budget Head:Training of Nurses (Staff Nurse/LHV/ANM) (Injectible Contraceptive Trainings)</t>
  </si>
  <si>
    <t>ROP/New FMR Budget code No.(as per ROP 2018-19):Part-  :9.5.3.25</t>
  </si>
  <si>
    <t>Old FMR Budget code No. Part-  :A.9.6.10</t>
  </si>
  <si>
    <t>ROP/FMR Budget Head:Oral Pills Training</t>
  </si>
  <si>
    <t>ROP/New FMR Budget code No.(as per ROP 2018-19):Part-  : 9.5.3.26</t>
  </si>
  <si>
    <t>ROP/FMR Budget Head:FP-LMIS training</t>
  </si>
  <si>
    <t>ROP/New FMR Budget code No.(as per ROP 2018-19):Part-  :9.5.3.27</t>
  </si>
  <si>
    <t>ROP/New FMR Budget code No.(as per ROP 2018-19):Part-  : 9.5.4.1</t>
  </si>
  <si>
    <t>Old FMR Budget code No. Part-  : A.4.1.1</t>
  </si>
  <si>
    <t xml:space="preserve">ROP/FMR Budget Head:Dissemination workshops under RKSK </t>
  </si>
  <si>
    <t>ROP/New FMR Budget code No.(as per ROP 2018-19):Part-  :9.5.4.3</t>
  </si>
  <si>
    <t>Old FMR Budget code No. Part-  :A.9.7.1.2</t>
  </si>
  <si>
    <t xml:space="preserve">ROP/FMR Budget Head:AFHS training of Medical Officers </t>
  </si>
  <si>
    <t>ROP/New FMR Budget code No.(as per ROP 2018-19):Part-  : 9.5.4.4</t>
  </si>
  <si>
    <t>Old FMR Budget code No. Part-  : A.9.7.1.3</t>
  </si>
  <si>
    <t>ROP/FMR Budget Head:AFHS training of ANM/LHV/MPW</t>
  </si>
  <si>
    <t>ROP/New FMR Budget code No.(as per ROP 2018-19):Part-  : 9.5.4.5</t>
  </si>
  <si>
    <t>Old FMR Budget code No. Part-  : A.9.7.1.5</t>
  </si>
  <si>
    <t>ROP/FMR Budget Head:Training of AH counsellors</t>
  </si>
  <si>
    <t>ROP/New FMR Budget code No.(as per ROP 2018-19):Part-  :9.5.4.8</t>
  </si>
  <si>
    <t>Old FMR Budget code No. Part-  :A.9.7.2.3</t>
  </si>
  <si>
    <t>ROP/FMR Budget Head:Training of Peer Educator (Sub block level)</t>
  </si>
  <si>
    <t>ROP/New FMR Budget code No.(as per ROP 2018-19):Part-  : 9.5.4.9</t>
  </si>
  <si>
    <t>Old FMR Budget code No. Part-  :A.9.7.3.1</t>
  </si>
  <si>
    <t>ROP/FMR Budget Head:WIFS trainings (District)</t>
  </si>
  <si>
    <t>ROP/New FMR Budget code No.(as per ROP 2018-19):Part-  : 9.5.4.10</t>
  </si>
  <si>
    <t>Old FMR Budget code No. Part-  : A.9.7.3.2</t>
  </si>
  <si>
    <t>ROP/FMR Budget Head:WIFS trainings (Block)</t>
  </si>
  <si>
    <t>ROP/New FMR Budget code No.(as per ROP 2018-19):Part-  : 9.5.5.1</t>
  </si>
  <si>
    <t>Old FMR Budget code No. Part-  :A.9.12.1</t>
  </si>
  <si>
    <t>ROP/FMR Budget Head:RBSK Training -Training of Mobile health team – technical and managerial (5 days)</t>
  </si>
  <si>
    <t>ROP/New FMR Budget code No.(as per ROP 2018-19):Part-  :9.5.5.2</t>
  </si>
  <si>
    <t>Old FMR Budget code No. Part-  : A.9.12.2</t>
  </si>
  <si>
    <t>ROP/FMR Budget Head:RBSK DEIC Staff training (15 days)</t>
  </si>
  <si>
    <t>ROP/New FMR Budget code No.(as per ROP 2018-19):Part-  :9.5.5.3</t>
  </si>
  <si>
    <t>Old FMR Budget code No. Part-  :A.9.12.3</t>
  </si>
  <si>
    <t>ROP/FMR Budget Head:One day orientation for  MO / other staff Delivery points (RBSK trainings)</t>
  </si>
  <si>
    <t>ROP/New FMR Budget code No.(as per ROP 2018-19):Part-  : 9.5.5.4</t>
  </si>
  <si>
    <t>Old FMR Budget code No. Part-  : A.9.12.4</t>
  </si>
  <si>
    <t>ROP/FMR Budget Head:Training/Refresher training -ANM (one day) (RBSK trainings)</t>
  </si>
  <si>
    <t>ROP/New FMR Budget code No.(as per ROP 2018-19):Part-  : 9.5.6.1</t>
  </si>
  <si>
    <t>Old FMR Budget code No. Part-  : A.9.3.8</t>
  </si>
  <si>
    <t>ROP/FMR Budget Head:Blood Bank/Blood Storage Unit (BSU) Training</t>
  </si>
  <si>
    <t>ROP/New FMR Budget code No.(as per ROP 2018-19):Part-  : 9.5.7.1</t>
  </si>
  <si>
    <t>Old FMR Budget code No. Part-  : B.25.2.1.b</t>
  </si>
  <si>
    <t>ROP/FMR Budget Head: Trainings at District Hospital @Rs.20 lakh/ Dist..</t>
  </si>
  <si>
    <t>ROP/New FMR Budget code No.(as per ROP 2018-19):Part-  : 9.5.9.1</t>
  </si>
  <si>
    <t xml:space="preserve">Old FMR Budget code No. Part-  :B.29.1.4 </t>
  </si>
  <si>
    <t>ROP/FMR Budget Head:Training of medical and paramedical personnel at district level under NPPCF</t>
  </si>
  <si>
    <t>ROP/New FMR Budget code No.(as per ROP 2018-19):Part-  :9.5.10.1</t>
  </si>
  <si>
    <t>Old FMR Budget code No. Part-  : C.3</t>
  </si>
  <si>
    <t>ROP/FMR Budget Head:Training under Immunisation</t>
  </si>
  <si>
    <t>ROP/New FMR Budget code No.(as per ROP 2018-19):Part-  : 9.5.11.1</t>
  </si>
  <si>
    <t>Old FMR Budget code No. Part-  : E.2.1</t>
  </si>
  <si>
    <t>ROP/FMR Budget Head:Medical Officers (1 day)</t>
  </si>
  <si>
    <t>ROP/New FMR Budget code No.(as per ROP 2018-19):Part-  :9.5.11.2</t>
  </si>
  <si>
    <t>Old FMR Budget code No. Part-  : E.2.2</t>
  </si>
  <si>
    <t>ROP/FMR Budget Head: Medical College Doctors (1 day)</t>
  </si>
  <si>
    <t>ROP/New FMR Budget code No.(as per ROP 2018-19):Part-  : 9.5.11.3</t>
  </si>
  <si>
    <t>Old FMR Budget code No. Part-  : E.2.3</t>
  </si>
  <si>
    <t>ROP/FMR Budget Head: Hospital Pharmacists/Nurses Training (1 day)</t>
  </si>
  <si>
    <t>ROP/New FMR Budget code No.(as per ROP 2018-19):Part-  :9.5.11.4</t>
  </si>
  <si>
    <t>Old FMR Budget code No. Part-  : E.2.4</t>
  </si>
  <si>
    <t>ROP/FMR Budget Head: Lab. Technician (3 days)</t>
  </si>
  <si>
    <t>ROP/New FMR Budget code No.(as per ROP 2018-19):Part-  :9.5.11.5</t>
  </si>
  <si>
    <t>Old FMR Budget code No. Part-  : E.2.5</t>
  </si>
  <si>
    <t>ROP/FMR Budget Head:  Data Managers (2days)</t>
  </si>
  <si>
    <t>ROP/New FMR Budget code No.(as per ROP 2018-19):Part-  : 9.5.11.6</t>
  </si>
  <si>
    <t>Old FMR Budget code No. Part-  : E.2.6</t>
  </si>
  <si>
    <t>ROP/FMR Budget Head:  Date Entry Operators cum Accountant (2 days)</t>
  </si>
  <si>
    <t>ROP/New FMR Budget code No.(as per ROP 2018-19):Part-  : 9.5.11.7</t>
  </si>
  <si>
    <t>Old FMR Budget code No. Part-  : E.2.7</t>
  </si>
  <si>
    <t>ROP/FMR Budget Head:  ASHA &amp; MPWs, AWW &amp; Community volunteers (1 day)</t>
  </si>
  <si>
    <t>ROP/New FMR Budget code No.(as per ROP 2018-19):Part-  : 9.5.11.8</t>
  </si>
  <si>
    <t>Old FMR Budget code No. Part-  : E.2.8</t>
  </si>
  <si>
    <t>ROP/New FMR Budget code No.(as per ROP 2018-19):Part-  : 9.5.11.9</t>
  </si>
  <si>
    <t>Old FMR Budget code No. Part-  : E.2.10</t>
  </si>
  <si>
    <t>ROP/New FMR Budget code No.(as per ROP 2018-19):Part-  : 9.5.12.1</t>
  </si>
  <si>
    <t>Old FMR Budget code No. Part-  :F.1.1.f</t>
  </si>
  <si>
    <t>ROP/FMR Budget Head:  Training / Capacity Building (Malaria)</t>
  </si>
  <si>
    <t>ROP/New FMR Budget code No.(as per ROP 2018-19):Part-  : 9.5.12.2</t>
  </si>
  <si>
    <t>Old FMR Budget code No. Part-  : F.1.2.h</t>
  </si>
  <si>
    <t>ROP/FMR Budget Head:  Training / Workshop (Dengue and Chikungunya)</t>
  </si>
  <si>
    <t>ROP/New FMR Budget code No.(as per ROP 2018-19):Part-  :9.5.12.3</t>
  </si>
  <si>
    <t>Old FMR Budget code No. Part-  :F.1.3.b</t>
  </si>
  <si>
    <t>ROP/FMR Budget Head: Capacity Building (AES/ JE)</t>
  </si>
  <si>
    <t>ROP/New FMR Budget code No.(as per ROP 2018-19):Part-  : 9.5.12.5</t>
  </si>
  <si>
    <t>Old FMR Budget code No. Part-  : F.1.3.l</t>
  </si>
  <si>
    <t>ROP/FMR Budget Head: Other Charges for  Training /Workshop Meeting (AES/ JE)</t>
  </si>
  <si>
    <t>ROP/New FMR Budget code No.(as per ROP 2018-19):Part-  :9.5.12.6</t>
  </si>
  <si>
    <t>Old FMR Budget code No. Part-  :F.1.4.d</t>
  </si>
  <si>
    <t>ROP/FMR Budget Head: Training/sensitization of district level officers on ELF and drug distributors including peripheral health workers (AES/ JE)</t>
  </si>
  <si>
    <t>ROP/New FMR Budget code No.(as per ROP 2018-19):Part-  : 9.5.12.7</t>
  </si>
  <si>
    <t>ROP/New FMR Budget code No.(as per ROP 2018-19):Part-  :9.5.13.1</t>
  </si>
  <si>
    <t>Old FMR Budget code No. Part-  : G.3.1</t>
  </si>
  <si>
    <t>ROP/FMR Budget Head: Capacity building under NLEP</t>
  </si>
  <si>
    <t>ROP/New FMR Budget code No.(as per ROP 2018-19):Part-  : 9.5.14.1</t>
  </si>
  <si>
    <t>Old FMR Budget code No. Part-  : H.6</t>
  </si>
  <si>
    <t>ROP/FMR Budget Head: Trainings under RNTCP</t>
  </si>
  <si>
    <t>ROP/New FMR Budget code No.(as per ROP 2018-19):Part-  : 9.5.14.2</t>
  </si>
  <si>
    <t>Old FMR Budget code No. Part-  :H.10</t>
  </si>
  <si>
    <t>ROP/FMR Budget Head:  CME (Medical Colleges)</t>
  </si>
  <si>
    <t>ROP/New FMR Budget code No.(as per ROP 2018-19):Part-  : 9.5.15.1</t>
  </si>
  <si>
    <t>Old FMR Budget code No. Part-  : I.1.6</t>
  </si>
  <si>
    <t>ROP/FMR Budget Head:  Training of PMOA under NPCB</t>
  </si>
  <si>
    <t>ROP/New FMR Budget code No.(as per ROP 2018-19):Part-  : 9.5.16.1</t>
  </si>
  <si>
    <t>Old FMR Budget code No. Part-  : J.1.2</t>
  </si>
  <si>
    <t>ROP/FMR Budget Head:  Training of PHC Medical Officers, Nurses, Paramedical Workers &amp; Other Health Staff working under NMHP</t>
  </si>
  <si>
    <t>ROP/New FMR Budget code No.(as per ROP 2018-19):Part-  : 9.5.17.1</t>
  </si>
  <si>
    <t>Old FMR Budget code No. Part-  : K.1.1.2</t>
  </si>
  <si>
    <t>ROP/FMR Budget Head: Training of doctors and staff from CHCs and PHCs under NPHCE</t>
  </si>
  <si>
    <t>ROP/New FMR Budget code No.(as per ROP 2018-19):Part-  : 9.5.18.1.a</t>
  </si>
  <si>
    <t>Old FMR Budget code No. Part-  : M.1.1.1</t>
  </si>
  <si>
    <t>ROP/FMR Budget Head:  Orientation of Stakeholder organizations</t>
  </si>
  <si>
    <t>ROP/New FMR Budget code No.(as per ROP 2018-19):Part-  : 9.5.18.1.d</t>
  </si>
  <si>
    <t>Old FMR Budget code No. Part-  : M.1.1.5</t>
  </si>
  <si>
    <t>ROP/FMR Budget Head:  Other Trainings/Orientations - sessions incorporated in other's training</t>
  </si>
  <si>
    <t>ROP/New FMR Budget code No.(as per ROP 2018-19):Part-  : 9.5.18.2.a</t>
  </si>
  <si>
    <t>Old FMR Budget code No. Part-  : M.3.1.1</t>
  </si>
  <si>
    <t xml:space="preserve">ROP/FMR Budget Head: State Level Advocacy Workshop </t>
  </si>
  <si>
    <t>ROP/New FMR Budget code No.(as per ROP 2018-19):Part-  : 9.5.19.1</t>
  </si>
  <si>
    <t>Old FMR Budget code No. Part-  : O.2.3.1</t>
  </si>
  <si>
    <t>ROP/FMR Budget Head:  State NCD  Cell</t>
  </si>
  <si>
    <t>ROP/New FMR Budget code No.(as per ROP 2018-19):Part-  : 9.5.19.2</t>
  </si>
  <si>
    <t>Old FMR Budget code No. Part-  : O.2.3.2</t>
  </si>
  <si>
    <t>ROP/FMR Budget Head:  District  NCD Cell</t>
  </si>
  <si>
    <t>ROP/New FMR Budget code No.(as per ROP 2018-19):Part-  :  9.5.19.3</t>
  </si>
  <si>
    <t>ROP/FMR Budget Head:  Training for Universal Screening for NCDs</t>
  </si>
  <si>
    <t>ROP/New FMR Budget code No.(as per ROP 2018-19):Part-  :  9.5.20.1.a</t>
  </si>
  <si>
    <t>ROP/FMR Budget Head:  Training on Finance</t>
  </si>
  <si>
    <t>ROP/New FMR Budget code No.(as per ROP 2018-19):Part-  :  9.5.20.1.c</t>
  </si>
  <si>
    <t>ROP/FMR Budget Head:  Any other (please specify)</t>
  </si>
  <si>
    <t>ROP/New FMR Budget code No.(as per ROP 2018-19):Part-  :  9.5.20.2.c</t>
  </si>
  <si>
    <t>ROP/New FMR Budget code No.(as per ROP 2018-19):Part-  : 9.5.20.3.c</t>
  </si>
  <si>
    <t>ROP/New FMR Budget code No.(as per ROP 2018-19):Part-  :  9.5.23.4</t>
  </si>
  <si>
    <t>ROP/New FMR Budget code No.(as per ROP 2018-19):Part-  : 9.5.25.1</t>
  </si>
  <si>
    <t>Old FMR Budget code No. Part-  :  B15.2.3</t>
  </si>
  <si>
    <t>ROP/FMR Budget Head:  Quality Assurance Training (including training for internal assessors at State and District levels)</t>
  </si>
  <si>
    <t>ROP/New FMR Budget code No.(as per ROP 2018-19):Part-  :  9.5.25.2</t>
  </si>
  <si>
    <t>Old FMR Budget code No. Part-  : B15.2.6</t>
  </si>
  <si>
    <t>ROP/FMR Budget Head:  Miscellaneous Activities under QA (Quality Course)</t>
  </si>
  <si>
    <t>ROP/New FMR Budget code No.(as per ROP 2018-19):Part-  : 9.5.25.3</t>
  </si>
  <si>
    <t>Old FMR Budget code No. Part-  :  B15.2.7.1</t>
  </si>
  <si>
    <t>ROP/FMR Budget Head:  Kayakalp Trainings</t>
  </si>
  <si>
    <t>ROP/New FMR Budget code No.(as per ROP 2018-19):Part-  : 9.5.26.1</t>
  </si>
  <si>
    <t>Old FMR Budget code No. Part-  : B15.3.1.4.1</t>
  </si>
  <si>
    <t>ROP/FMR Budget Head:  Training cum review meeting for HMIS &amp; MCTS at State level</t>
  </si>
  <si>
    <t>Old FMR Budget code No. Part-  : B15.3.1.4.2</t>
  </si>
  <si>
    <t>ROP/FMR Budget Head:  Training cum review meeting for HMIS &amp; MCTS at District level</t>
  </si>
  <si>
    <t>ROP/New FMR Budget code No.(as per ROP 2018-19):Part-  : 9.5.26.2</t>
  </si>
  <si>
    <t>ROP/New FMR Budget code No.(as per ROP 2018-19):Part-  : 9.5.26.3</t>
  </si>
  <si>
    <t>Old FMR Budget code No. Part-  : B15.3.1.4.3</t>
  </si>
  <si>
    <t>ROP/FMR Budget Head:  Training cum review meeting for HMIS &amp; MCTS at Block level</t>
  </si>
  <si>
    <t>ROP/New FMR Budget code No.(as per ROP 2018-19):Part-  : 9.5.27.1</t>
  </si>
  <si>
    <t>Old FMR Budget code No. Part-  : B18.3</t>
  </si>
  <si>
    <t>ROP/FMR Budget Head:  Bridge Course/ training on the Standard Treatment Protocols</t>
  </si>
  <si>
    <t>ROP/New FMR Budget code No.(as per ROP 2018-19):Part-  :  9.5.27.2</t>
  </si>
  <si>
    <t>ROP/FMR Budget Head:  Multi-skilling of ANMs, ASHA, MPW</t>
  </si>
  <si>
    <t>ROP/New FMR Budget code No.(as per ROP 2018-19):Part-  : 9.5.28.1</t>
  </si>
  <si>
    <t>Old FMR Budget code No. Part-  : A.9.11.3.1</t>
  </si>
  <si>
    <t>ROP/FMR Budget Head:  PGDHM Courses</t>
  </si>
  <si>
    <t>ROP/New FMR Budget code No.(as per ROP 2018-19):Part-  :  9.5.28.4</t>
  </si>
  <si>
    <t>Old FMR Budget code No. Part-  : A.9.11.2</t>
  </si>
  <si>
    <t>ROP/FMR Budget Head:  Training of ANMs, Staff nurses, AWW, AWS</t>
  </si>
  <si>
    <t>ROP/New FMR Budget code No.(as per ROP 2018-19):Part-  : 9.5.28.5.b</t>
  </si>
  <si>
    <t>Old FMR Budget code No. Part-  : A.9.4.2</t>
  </si>
  <si>
    <t>ROP/FMR Budget Head: IMEP training for state and district programme managers</t>
  </si>
  <si>
    <t>ROP/New FMR Budget code No.(as per ROP 2018-19):Part-  : 9.5.28.6</t>
  </si>
  <si>
    <t>ROP/FMR Budget Head: Drug Store Management / Indenting and Stock Register Record Keeping practices. (please specify)</t>
  </si>
  <si>
    <t>ROP/New FMR Budget code No.(as per ROP 2018-19):Part-  : 9.5.22.1</t>
  </si>
  <si>
    <t>Old FMR Budget code No. Part-  : B1.1.1.5.2</t>
  </si>
  <si>
    <t>ROP/FMR Budget Head:  Training of District trainers</t>
  </si>
  <si>
    <t>Review, Research &amp; Surveys and Surveillance</t>
  </si>
  <si>
    <t>ROP/New FMR Budget code No.(as per ROP 2018-19):Part-  : 10.1.1</t>
  </si>
  <si>
    <t>Old FMR Budget code No. Part-  : A.1.4</t>
  </si>
  <si>
    <t>ROP/FMR Budget Head:  Maternal Death Review (both in institutions and community)</t>
  </si>
  <si>
    <t>ROP/New FMR Budget code No.(as per ROP 2018-19):Part-  : 10.1.2</t>
  </si>
  <si>
    <t>ROP/FMR Budget Head: Child Death Review</t>
  </si>
  <si>
    <t>ROP/New FMR Budget code No.(as per ROP 2018-19):Part-  : 10.1.3</t>
  </si>
  <si>
    <t xml:space="preserve">ROP/FMR Budget Head: Review Meeting of Drug Therapeutic Committee 
</t>
  </si>
  <si>
    <t>ROP/New FMR Budget code No.(as per ROP 2018-19):Part-  :10.2.1</t>
  </si>
  <si>
    <t>Old FMR Budget code No. Part-  :B.20</t>
  </si>
  <si>
    <t>ROP/FMR Budget Head: Research, Studies, Analysis</t>
  </si>
  <si>
    <t>Old FMR Budget code No. Part-  :D.3</t>
  </si>
  <si>
    <t>ROP/FMR Budget Head: IDD Surveys/Re-surveys</t>
  </si>
  <si>
    <t>ROP/New FMR Budget code No.(as per ROP 2018-19):Part-  :10.2.4</t>
  </si>
  <si>
    <t>Old FMR Budget code No. Part-  :F.1.4.b</t>
  </si>
  <si>
    <t>ROP/FMR Budget Head: Microfilaria Survey - Lymphatic Filariasis</t>
  </si>
  <si>
    <t>ROP/New FMR Budget code No.(as per ROP 2018-19):Part-  :10.2.5</t>
  </si>
  <si>
    <t>Old FMR Budget code No. Part-  :F.1.4.c</t>
  </si>
  <si>
    <t>ROP/FMR Budget Head: Monitoring  &amp;Evaluation (Post MDA assessment by medical colleges (Govt. &amp; private)/ICMR institutions )</t>
  </si>
  <si>
    <t>ROP/New FMR Budget code No.(as per ROP 2018-19):Part-  :10.2.8</t>
  </si>
  <si>
    <t>Old FMR Budget code No. Part-  :H.14</t>
  </si>
  <si>
    <t>ROP/FMR Budget Head: Research &amp; Studies &amp; Consultancy</t>
  </si>
  <si>
    <t>ROP/New FMR Budget code No.(as per ROP 2018-19):Part-  :10.2.9</t>
  </si>
  <si>
    <t>ROP/FMR Budget Head: Research for medical colleges</t>
  </si>
  <si>
    <t>ROP/New FMR Budget code No.(as per ROP 2018-19):Part-  :10.2.11</t>
  </si>
  <si>
    <t>Old FMR Budget code No. Part-  :M.3.2.2</t>
  </si>
  <si>
    <t>ROP/FMR Budget Head: Baseline/Endline surveys/ Research studies (STCC)</t>
  </si>
  <si>
    <t>Old FMR Budget code No. Part-  :O.2.7.1</t>
  </si>
  <si>
    <t>ROP/FMR Budget Head: Research at State NCD Cell</t>
  </si>
  <si>
    <t>ROP/New FMR Budget code No.(as per ROP 2018-19):Part-  : 10.3.1.2</t>
  </si>
  <si>
    <t>Old FMR Budget code No. Part-  :F.1.2.a(ii)</t>
  </si>
  <si>
    <t xml:space="preserve">ROP/FMR Budget Head: Sentinel surveillance Hospital recurrent </t>
  </si>
  <si>
    <t>ROP/New FMR Budget code No.(as per ROP 2018-19):Part-  : 10.3.1.5</t>
  </si>
  <si>
    <t>Old FMR Budget code No. Part-  :F.1.4.h</t>
  </si>
  <si>
    <t xml:space="preserve">ROP/FMR Budget Head: Post-MDA surveillance </t>
  </si>
  <si>
    <t>ROP/New FMR Budget code No.(as per ROP 2018-19):Part-  :10.3.3</t>
  </si>
  <si>
    <t>ROP/FMR Budget Head: Any Other surveillance activities (please specify)</t>
  </si>
  <si>
    <t>ROP/New FMR Budget code No.(as per ROP 2018-19):Part-  :10.4.1</t>
  </si>
  <si>
    <t>Old FMR Budget code No. Part-  :D.6</t>
  </si>
  <si>
    <t>ROP/FMR Budget Head: Management of IDD Monitoring Laboratory</t>
  </si>
  <si>
    <t>ROP/New FMR Budget code No.(as per ROP 2018-19):Part-  :10.4.2</t>
  </si>
  <si>
    <t>Old FMR Budget code No. Part-  :E.3.2</t>
  </si>
  <si>
    <t>ROP/New FMR Budget code No.(as per ROP 2018-19):Part-  :10.4.3</t>
  </si>
  <si>
    <t>Old FMR Budget code No. Part-  :E.3.4</t>
  </si>
  <si>
    <t>ROP/New FMR Budget code No.(as per ROP 2018-19):Part-  :10.4.4</t>
  </si>
  <si>
    <t>Old FMR Budget code No. Part-  :E.3.5</t>
  </si>
  <si>
    <t xml:space="preserve">ROP/FMR Budget Head: Expenses on account of consumables, operating expenses, office expenses, transport of samples, miscellaneous etc.    </t>
  </si>
  <si>
    <t>ROP/New FMR Budget code No.(as per ROP 2018-19):Part-  :10.4.5</t>
  </si>
  <si>
    <t>Old FMR Budget code No. Part-  :E.5.1</t>
  </si>
  <si>
    <t>ROP/FMR Budget Head: Costs on Account of newly formed districts</t>
  </si>
  <si>
    <t>ROP/New FMR Budget code No.(as per ROP 2018-19):Part-  : 10.4.7</t>
  </si>
  <si>
    <t>ROP/New FMR Budget code No.(as per ROP 2018-19):Part-  :11.1</t>
  </si>
  <si>
    <t>Old FMR Budget code No. Part-  :B.10.2</t>
  </si>
  <si>
    <t>ROP/FMR Budget Head: Development of State Communication strategy (comprising of district plans)</t>
  </si>
  <si>
    <t>ROP/New FMR Budget code No.(as per ROP 2018-19):Part-  :11.3</t>
  </si>
  <si>
    <t>Old FMR Budget code No. Part-  : B.10.5</t>
  </si>
  <si>
    <t>ROP/FMR Budget Head:  Targeting Naturally Occurring Gathering of People/ Health Mela</t>
  </si>
  <si>
    <t>ROP/New FMR Budget code No.(as per ROP 2018-19):Part-  : 11.4.1</t>
  </si>
  <si>
    <t>Old FMR Budget code No. Part-  : B.10.3.1.1</t>
  </si>
  <si>
    <t>ROP/FMR Budget Head: Media Mix of Mid Media/ Mass Media</t>
  </si>
  <si>
    <t>ROP/New FMR Budget code No.(as per ROP 2018-19):Part-  : 11.4.2</t>
  </si>
  <si>
    <t>Old FMR Budget code No. Part-  :B.10.3.1.2</t>
  </si>
  <si>
    <t>ROP/FMR Budget Head:  Inter Personal Communication</t>
  </si>
  <si>
    <t>ROP/New FMR Budget code No.(as per ROP 2018-19):Part-  : 11.4.3</t>
  </si>
  <si>
    <t>ROP/FMR Budget Head: Any other IEC/BCC activities (please specify)</t>
  </si>
  <si>
    <t>ROP/New FMR Budget code No.(as per ROP 2018-19):Part-  : 11.5.1</t>
  </si>
  <si>
    <t>Old FMR Budget code No. Part-  :B.10.3.2.1</t>
  </si>
  <si>
    <t>ROP/New FMR Budget code No.(as per ROP 2018-19):Part-  :11.5.2</t>
  </si>
  <si>
    <t>Old FMR Budget code No. Part-  : B.10.3.2.2</t>
  </si>
  <si>
    <t>ROP/FMR Budget Head: Inter Personal Communication</t>
  </si>
  <si>
    <t>ROP/New FMR Budget code No.(as per ROP 2018-19):Part-  : 11.6.1</t>
  </si>
  <si>
    <t>Old FMR Budget code No. Part-  :B.10.3.3.1</t>
  </si>
  <si>
    <t>ROP/New FMR Budget code No.(as per ROP 2018-19):Part-  : 11.6.2</t>
  </si>
  <si>
    <t>Old FMR Budget code No. Part-  : B.10.3.3.2</t>
  </si>
  <si>
    <t>ROP/New FMR Budget code No.(as per ROP 2018-19):Part-  : 11.6.3</t>
  </si>
  <si>
    <t>Old FMR Budget code No. Part-  :A.3.5.4</t>
  </si>
  <si>
    <t>ROP/FMR Budget Head:  IEC &amp; promotional activities for World Population Day celebration</t>
  </si>
  <si>
    <t>ROP/New FMR Budget code No.(as per ROP 2018-19):Part-  : 11.6.4</t>
  </si>
  <si>
    <t>Old FMR Budget code No. Part-  : A.3.5.5</t>
  </si>
  <si>
    <t xml:space="preserve">ROP/FMR Budget Head:  IEC &amp; promotional activities for Vasectomy Fortnight celebration </t>
  </si>
  <si>
    <t>ROP/New FMR Budget code No.(as per ROP 2018-19):Part-  : 11.6.5</t>
  </si>
  <si>
    <t>Old FMR Budget code No. Part-  : A.3.7.4</t>
  </si>
  <si>
    <t>ROP/FMR Budget Head: IEC activities for Mission Parivar Vikas Campaign (Frequency-at least 4/year)</t>
  </si>
  <si>
    <t>ROP/New FMR Budget code No.(as per ROP 2018-19):Part-  : 11.7.1</t>
  </si>
  <si>
    <t>Old FMR Budget code No. Part-  : B.10.3.4.1</t>
  </si>
  <si>
    <t>ROP/FMR Budget Head: Media Mix of Mass Media/ Mid Media including promotion of menstrual hygiene scheme</t>
  </si>
  <si>
    <t>ROP/New FMR Budget code No.(as per ROP 2018-19):Part-  : 11.7.2</t>
  </si>
  <si>
    <t>Old FMR Budget code No. Part-  : B.10.3.4.2</t>
  </si>
  <si>
    <t>ROP/New FMR Budget code No.(as per ROP 2018-19):Part-  : 11.7.3</t>
  </si>
  <si>
    <t>ROP/FMR Budget Head:  Any other IEC/BCC activities (please specify)</t>
  </si>
  <si>
    <t>ROP/New FMR Budget code No.(as per ROP 2018-19):Part-  : 11.8.1</t>
  </si>
  <si>
    <t>ROP/FMR Budget Head: IEC activities for Immunization</t>
  </si>
  <si>
    <t>ROP/New FMR Budget code No.(as per ROP 2018-19):Part-  : 11.9.1</t>
  </si>
  <si>
    <t>Old FMR Budget code No. Part-  : B.10.3.5</t>
  </si>
  <si>
    <t>ROP/FMR Budget Head: Creating awareness on declining sex ratio issue (PNDT)</t>
  </si>
  <si>
    <t>ROP/New FMR Budget code No.(as per ROP 2018-19):Part-  : 11.11.1</t>
  </si>
  <si>
    <t>ROP/FMR Budget Head: IEC Activity for awareness</t>
  </si>
  <si>
    <t>ROP/New FMR Budget code No.(as per ROP 2018-19):Part-  : 11.13.1</t>
  </si>
  <si>
    <t>Old FMR Budget code No. Part-  : B.10.6.6</t>
  </si>
  <si>
    <t>ROP/FMR Budget Head: Health Education &amp; Publicity for National Programme for Fluorosis (State and District Level)</t>
  </si>
  <si>
    <t>ROP/New FMR Budget code No.(as per ROP 2018-19):Part-  :11.14.1</t>
  </si>
  <si>
    <t>Old FMR Budget code No. Part-  :B.10.6.7</t>
  </si>
  <si>
    <t>ROP/FMR Budget Head: Health Education &amp; Publicity for NIDDCP</t>
  </si>
  <si>
    <t>ROP/New FMR Budget code No.(as per ROP 2018-19):Part-  : 11.15.1</t>
  </si>
  <si>
    <t>Old FMR Budget code No. Part-  : B.10.6.9.a</t>
  </si>
  <si>
    <t>ROP/FMR Budget Head: IEC/BCC for Malaria</t>
  </si>
  <si>
    <t>ROP/New FMR Budget code No.(as per ROP 2018-19):Part-  :11.15.2</t>
  </si>
  <si>
    <t>Old FMR Budget code No. Part-  :B.10.6.9.b</t>
  </si>
  <si>
    <t>ROP/FMR Budget Head: IEC/BCC for Social mobilization (Dengue and Chikungunya)</t>
  </si>
  <si>
    <t>ROP/New FMR Budget code No.(as per ROP 2018-19):Part-  : 11.15.3</t>
  </si>
  <si>
    <t>Old FMR Budget code No. Part-  :B.10.6.9.c</t>
  </si>
  <si>
    <t>ROP/FMR Budget Head: IEC/BCC specific to J.E. in endemic areas</t>
  </si>
  <si>
    <t>ROP/New FMR Budget code No.(as per ROP 2018-19):Part-  : 11.15.4</t>
  </si>
  <si>
    <t>Old FMR Budget code No. Part-  :B.10.6.9.d</t>
  </si>
  <si>
    <t>ROP/New FMR Budget code No.(as per ROP 2018-19):Part-  : 11.15.5</t>
  </si>
  <si>
    <t>Old FMR Budget code No. Part-  : B.10.6.9.e</t>
  </si>
  <si>
    <t>ROP/FMR Budget Head: IEC/BCC/Advocacy for Kala-azar</t>
  </si>
  <si>
    <t>ROP/New FMR Budget code No.(as per ROP 2018-19):Part-  : 11.16.1</t>
  </si>
  <si>
    <t>Old FMR Budget code No. Part-  : B.10.6.10</t>
  </si>
  <si>
    <t>ROP/FMR Budget Head: IEC/BCC: Mass media, Outdoor media, Rural media, Advocacy media for NLEP</t>
  </si>
  <si>
    <t>ROP/New FMR Budget code No.(as per ROP 2018-19):Part-  : 11.16.2</t>
  </si>
  <si>
    <t>ROP/New FMR Budget code No.(as per ROP 2018-19):Part-  : 11.17.1</t>
  </si>
  <si>
    <t>Old FMR Budget code No. Part-  : H.4</t>
  </si>
  <si>
    <t>ROP/FMR Budget Head: ACSM (State &amp; district)</t>
  </si>
  <si>
    <t>ROP/New FMR Budget code No.(as per ROP 2018-19):Part-  : 11.18.1</t>
  </si>
  <si>
    <t>Old FMR Budget code No. Part-  : B.10.6.11</t>
  </si>
  <si>
    <t>ROP/FMR Budget Head: State level IEC @Rs.5 lakh for Minor State and Rs.10 lakh for Major States under NPCB</t>
  </si>
  <si>
    <t>ROP/New FMR Budget code No.(as per ROP 2018-19):Part-  :11.19.1</t>
  </si>
  <si>
    <t>Old FMR Budget code No. Part-  : B.10.6.12.a</t>
  </si>
  <si>
    <t>ROP/New FMR Budget code No.(as per ROP 2018-19):Part-  : 11.19.2</t>
  </si>
  <si>
    <t>Old FMR Budget code No. Part-  : B.10.6.12.b</t>
  </si>
  <si>
    <t>ROP/New FMR Budget code No.(as per ROP 2018-19):Part-  : 11.20.1</t>
  </si>
  <si>
    <t>Old FMR Budget code No. Part-  : B.10.6.13</t>
  </si>
  <si>
    <t xml:space="preserve">ROP/FMR Budget Head: Public Awareness &amp; IEC for NPHCE </t>
  </si>
  <si>
    <t>ROP/New FMR Budget code No.(as per ROP 2018-19):Part-  : 11.20.2</t>
  </si>
  <si>
    <t>ROP/New FMR Budget code No.(as per ROP 2018-19):Part-  : 11.21.1</t>
  </si>
  <si>
    <t>Old FMR Budget code No. Part-  : B.10.6.14</t>
  </si>
  <si>
    <t>ROP/FMR Budget Head:  IEC/SBCC for NTCP</t>
  </si>
  <si>
    <t>ROP/New FMR Budget code No.(as per ROP 2018-19):Part-  : 11.22.1</t>
  </si>
  <si>
    <t>ROP/FMR Budget Head:  IEC/BCC for State NCD  Cell</t>
  </si>
  <si>
    <t>ROP/New FMR Budget code No.(as per ROP 2018-19):Part-  : 11.22.2</t>
  </si>
  <si>
    <t>ROP/FMR Budget Head:  IEC/BCC for District  NCD Cell</t>
  </si>
  <si>
    <t>ROP/New FMR Budget code No.(as per ROP 2018-19):Part-  : 11.22.3</t>
  </si>
  <si>
    <t>ROP/FMR Budget Head: IEC/BCC activities for Universal Screening of NCDs</t>
  </si>
  <si>
    <t>ROP/New FMR Budget code No.(as per ROP 2018-19):Part-  : 11.24.1</t>
  </si>
  <si>
    <t>ROP/FMR Budget Head:  IEC activities for Health &amp; Wellness centre (H&amp;WC)</t>
  </si>
  <si>
    <t>ROP/New FMR Budget code No.(as per ROP 2018-19):Part-  : 11.24.2</t>
  </si>
  <si>
    <t>Old FMR Budget code No. Part-  : B.10.6.1</t>
  </si>
  <si>
    <t>ROP/FMR Budget Head:  Innovative IEC/ BCC Strategies including mobile based solutions, social media and engagement of youth</t>
  </si>
  <si>
    <t>ROP/New FMR Budget code No.(as per ROP 2018-19):Part-  : 11.24.3.2</t>
  </si>
  <si>
    <t>Old FMR Budget code No. Part-  : B.10.6.14.1.c</t>
  </si>
  <si>
    <t>ROP/FMR Budget Head:  Usage of Folk media such as Nukkad Natak/ mobile audio visual services/ local radio etc.</t>
  </si>
  <si>
    <t>ROP/New FMR Budget code No.(as per ROP 2018-19):Part-  : 11.24.5.1</t>
  </si>
  <si>
    <t>ROP/FMR Budget Head: Other IEC/BCC Campaign of different health campaign and Nukkad Natak of RBSK.</t>
  </si>
  <si>
    <t xml:space="preserve"> IEC/BCC</t>
  </si>
  <si>
    <t xml:space="preserve"> Printing</t>
  </si>
  <si>
    <t>ROP/New FMR Budget code No.(as per ROP 2018-19):Part-  : 12.1.1</t>
  </si>
  <si>
    <t>ROP/FMR Budget Head: Printing of MDR formats</t>
  </si>
  <si>
    <t>ROP/New FMR Budget code No.(as per ROP 2018-19):Part-  : 12.1.2</t>
  </si>
  <si>
    <t>Old FMR Budget code No. Part-  : B.10.7.1</t>
  </si>
  <si>
    <t>ROP/FMR Budget Head: Printing of MCP cards,  safe motherhood booklets  etc.</t>
  </si>
  <si>
    <t>ROP/New FMR Budget code No.(as per ROP 2018-19):Part-  : 12.1.3</t>
  </si>
  <si>
    <t xml:space="preserve">ROP/FMR Budget Head: Printing of labor room registers and casesheets/ LaQshya related printing </t>
  </si>
  <si>
    <t>ROP/New FMR Budget code No.(as per ROP 2018-19):Part-  : 12.1.4</t>
  </si>
  <si>
    <t>ROP/FMR Budget Head: Printing cost for MAA programme</t>
  </si>
  <si>
    <t>ROP/New FMR Budget code No.(as per ROP 2018-19):Part-  : 12.2.1</t>
  </si>
  <si>
    <t>Old FMR Budget code No. Part-  : A.2.1</t>
  </si>
  <si>
    <t>ROP/FMR Budget Head:  Printing for IMNCI</t>
  </si>
  <si>
    <t>ROP/New FMR Budget code No.(as per ROP 2018-19):Part-  : 12.2.4</t>
  </si>
  <si>
    <t>Old FMR Budget code No. Part-  : A.2.8</t>
  </si>
  <si>
    <t>ROP/FMR Budget Head:  Printing of Child Death Review formats</t>
  </si>
  <si>
    <t>ROP/New FMR Budget code No.(as per ROP 2018-19):Part-  : 12.2.5</t>
  </si>
  <si>
    <t>Old FMR Budget code No. Part-  : B.10.7.4.1</t>
  </si>
  <si>
    <t>ROP/FMR Budget Head:  Printing of compliance cards and reporting formats for National Iron Plus Initiative-for 6-59 months  age group and for 5-10 years age group</t>
  </si>
  <si>
    <t>ROP/New FMR Budget code No.(as per ROP 2018-19):Part-  : 12.2.6</t>
  </si>
  <si>
    <t>Old FMR Budget code No. Part-  : B.10.7.4.7</t>
  </si>
  <si>
    <t>ROP/FMR Budget Head:  Printing of IEC materials and reporting formats etc.  for National Deworming Day</t>
  </si>
  <si>
    <t>ROP/New FMR Budget code No.(as per ROP 2018-19):Part-  : 12.2.7</t>
  </si>
  <si>
    <t>Old FMR Budget code No. Part-  : B.10.7.4.8</t>
  </si>
  <si>
    <t>ROP/FMR Budget Head:  Printing of IEC Materials and monitoring formats for IDCF</t>
  </si>
  <si>
    <t>ROP/New FMR Budget code No.(as per ROP 2018-19):Part-  : 12.2.9</t>
  </si>
  <si>
    <t>ROP/FMR Budget Head: Printing &amp; translation cost for Family participatory care (KMC)</t>
  </si>
  <si>
    <t>ROP/New FMR Budget code No.(as per ROP 2018-19):Part-  : 12.2.10</t>
  </si>
  <si>
    <t>ROP/FMR Budget Head: Printing (SNCU data management)</t>
  </si>
  <si>
    <t>ROP/New FMR Budget code No.(as per ROP 2018-19):Part-  : 12.2.11</t>
  </si>
  <si>
    <t>ROP/FMR Budget Head: Printing of HBNC referral cards and other formats</t>
  </si>
  <si>
    <t>ROP/New FMR Budget code No.(as per ROP 2018-19):Part-  : 12.2.12</t>
  </si>
  <si>
    <t>ROP/New FMR Budget code No.(as per ROP 2018-19):Part-  : 12.3.2</t>
  </si>
  <si>
    <t xml:space="preserve">ROP/FMR Budget Head:  Printing for Mission Parivar Vikas Campaign </t>
  </si>
  <si>
    <t>ROP/New FMR Budget code No.(as per ROP 2018-19):Part-  : 12.3.3</t>
  </si>
  <si>
    <t>Old FMR Budget code No. Part-  : A.3.5.6.1</t>
  </si>
  <si>
    <t>ROP/FMR Budget Head: Printing of FP Manuals, Guidelines, etc.</t>
  </si>
  <si>
    <t>ROP/New FMR Budget code No.(as per ROP 2018-19):Part-  : 12.3.4</t>
  </si>
  <si>
    <t>Old FMR Budget code No. Part-  : B.10.7.3</t>
  </si>
  <si>
    <t>ROP/FMR Budget Head:  Printing of IUCD cards, MPA Card, FP manuals, guidelines etc.</t>
  </si>
  <si>
    <t>ROP/New FMR Budget code No.(as per ROP 2018-19):Part-  : 12.4.1</t>
  </si>
  <si>
    <t>Old FMR Budget code No. Part-  : A.4.2.4</t>
  </si>
  <si>
    <t xml:space="preserve">ROP/FMR Budget Head:  PE Kit and PE Diary  </t>
  </si>
  <si>
    <t>ROP/New FMR Budget code No.(as per ROP 2018-19):Part-  : 12.4.4</t>
  </si>
  <si>
    <t xml:space="preserve">ROP/FMR Budget Head: Printing of AFHS Training manuals for  MO,  ANM and Counselor; ANM  training manual for PE training </t>
  </si>
  <si>
    <t>ROP/New FMR Budget code No.(as per ROP 2018-19):Part-  : 12.4.5</t>
  </si>
  <si>
    <t>ROP/New FMR Budget code No.(as per ROP 2018-19):Part-  : 12.5.4</t>
  </si>
  <si>
    <t>Old FMR Budget code No. Part-  : B.10.7.4.3</t>
  </si>
  <si>
    <t>ROP/FMR Budget Head:  Printing of RBSK card and registers</t>
  </si>
  <si>
    <t>ROP/New FMR Budget code No.(as per ROP 2018-19):Part-  : 12.5.5</t>
  </si>
  <si>
    <t>Old FMR Budget code No. Part-  : B.10.7.4.4</t>
  </si>
  <si>
    <t>ROP/FMR Budget Head:  Printing cost for DEIC</t>
  </si>
  <si>
    <t xml:space="preserve">ROP/New FMR Budget code No.(as per ROP 2018-19):Part-  : 12.5.6 </t>
  </si>
  <si>
    <t>ROP/New FMR Budget code No.(as per ROP 2018-19):Part-  : 12.7.2</t>
  </si>
  <si>
    <t>ROP/FMR Budget Head:  Printing of ASHA Modules and formats</t>
  </si>
  <si>
    <t>ROP/New FMR Budget code No.(as per ROP 2018-19):Part-  : 12.7.5</t>
  </si>
  <si>
    <t>ROP/New FMR Budget code No.(as per ROP 2018-19):Part-  : 12.9.2</t>
  </si>
  <si>
    <t>Old FMR Budget code No. Part-  : B15.3.2.1</t>
  </si>
  <si>
    <t xml:space="preserve">ROP/FMR Budget Head:  Printing of RCH Registers </t>
  </si>
  <si>
    <t>ROP/New FMR Budget code No.(as per ROP 2018-19):Part-  : 12.9.3</t>
  </si>
  <si>
    <t>Old FMR Budget code No. Part-  : B15.3.2.2</t>
  </si>
  <si>
    <t>ROP/FMR Budget Head:  Printing of MCTS follow-up formats/ services due list/ work plan</t>
  </si>
  <si>
    <t>ROP/New FMR Budget code No.(as per ROP 2018-19):Part-  : 12.10.1</t>
  </si>
  <si>
    <t>Old FMR Budget code No. Part-  : B.10.7.4.10</t>
  </si>
  <si>
    <t>ROP/FMR Budget Head:  Printing and dissemination of Immunization cards, tally sheets, monitoring forms etc.</t>
  </si>
  <si>
    <t>ROP/New FMR Budget code No.(as per ROP 2018-19):Part-  : 12.10.2</t>
  </si>
  <si>
    <t>ROP/New FMR Budget code No.(as per ROP 2018-19):Part-  : 12.11.1</t>
  </si>
  <si>
    <t>Old FMR Budget code No. Part-  : F.1.4.a</t>
  </si>
  <si>
    <t>ROP/FMR Budget Head:  Printing of forms/registers for Lymphatic Filariasis</t>
  </si>
  <si>
    <t>ROP/New FMR Budget code No.(as per ROP 2018-19):Part-  : 12.12.1</t>
  </si>
  <si>
    <t>ROP/FMR Budget Head:  Printing works</t>
  </si>
  <si>
    <t>ROP/New FMR Budget code No.(as per ROP 2018-19):Part-  : 12.13.1</t>
  </si>
  <si>
    <t>ROP/FMR Budget Head:  Printing (ACSM)</t>
  </si>
  <si>
    <t>ROP/New FMR Budget code No.(as per ROP 2018-19):Part-  : 12.13.2</t>
  </si>
  <si>
    <t>Old FMR Budget code No. Part-  : H.13</t>
  </si>
  <si>
    <t>ROP/FMR Budget Head:  Printing</t>
  </si>
  <si>
    <t>ROP/New FMR Budget code No.(as per ROP 2018-19):Part-  : 12.14.1</t>
  </si>
  <si>
    <t>Old FMR Budget code No. Part-  : B.10.7.4.11</t>
  </si>
  <si>
    <t>ROP/FMR Budget Head:  Printing of Challan Books under NTCP</t>
  </si>
  <si>
    <t>ROP/New FMR Budget code No.(as per ROP 2018-19):Part-  : 12.15.1</t>
  </si>
  <si>
    <t>Old FMR Budget code No. Part-  : O.2.2.1.8.i</t>
  </si>
  <si>
    <t>ROP/FMR Budget Head:  Patient referral cards at PHC Level</t>
  </si>
  <si>
    <t>ROP/New FMR Budget code No.(as per ROP 2018-19):Part-  : 12.15.2</t>
  </si>
  <si>
    <t>Old FMR Budget code No. Part-  : O.2.2.1.8.ii</t>
  </si>
  <si>
    <t>ROP/FMR Budget Head:  Patient referral cards at Sub-centre level</t>
  </si>
  <si>
    <t>ROP/New FMR Budget code No.(as per ROP 2018-19):Part-  : 12.15.3</t>
  </si>
  <si>
    <t>ROP/FMR Budget Head: Printing activities for Universal Screening of NCDs - printing of cards and modules</t>
  </si>
  <si>
    <t>ROP/New FMR Budget code No.(as per ROP 2018-19):Part-  : 12.15.4</t>
  </si>
  <si>
    <t>ROP/New FMR Budget code No.(as per ROP 2018-19):Part-  : 12.17.2</t>
  </si>
  <si>
    <t xml:space="preserve">ROP/FMR Budget Head: Misscellaneous work of Printing </t>
  </si>
  <si>
    <t>Quality Assurance</t>
  </si>
  <si>
    <t>ROP/New FMR Budget code No.(as per ROP 2018-19):Part-  : 13.1.1</t>
  </si>
  <si>
    <t>Old FMR Budget code No. Part-  :  B15.2.4</t>
  </si>
  <si>
    <t>ROP/FMR Budget Head:  Quality Assurance Implementation (for traversing gaps)</t>
  </si>
  <si>
    <t>Old FMR Budget code No. Part-  :B15.2.5</t>
  </si>
  <si>
    <t>ROP/New FMR Budget code No.(as per ROP 2018-19):Part-  : 13.2.1</t>
  </si>
  <si>
    <t>Old FMR Budget code No. Part-  : B15.2.7. 2</t>
  </si>
  <si>
    <t>ROP/FMR Budget Head:  Assessments</t>
  </si>
  <si>
    <t>ROP/New FMR Budget code No.(as per ROP 2018-19):Part-  : 13.2.2</t>
  </si>
  <si>
    <t>Old FMR Budget code No. Part-  : B15.2.7.3</t>
  </si>
  <si>
    <t>ROP/FMR Budget Head:  Kayakalp Awards</t>
  </si>
  <si>
    <t>ROP/New FMR Budget code No.(as per ROP 2018-19):Part-  : 13.2.4</t>
  </si>
  <si>
    <t>Old FMR Budget code No. Part-  : B15.2.7.5</t>
  </si>
  <si>
    <t>ROP/FMR Budget Head:  Contingencies</t>
  </si>
  <si>
    <t>ROP/New FMR Budget code No.(as per ROP 2018-19):Part-  : 13.2.5</t>
  </si>
  <si>
    <t>Old FMR Budget code No. Part-  : B15.2.7.6</t>
  </si>
  <si>
    <t>ROP/FMR Budget Head:  Swachh Swasth Sarvatra</t>
  </si>
  <si>
    <t>ROP/New FMR Budget code No.(as per ROP 2018-19):Part-  : 13.2.6</t>
  </si>
  <si>
    <t>ROP/FMR Budget Head: Services of Hospital Waste Management - Segregation, Collection, Treatment and Disposal of BMW in all health facilities upt PHC level</t>
  </si>
  <si>
    <t>Drug Warehouse and Logistics</t>
  </si>
  <si>
    <t>ROP/New FMR Budget code No.(as per ROP 2018-19):Part-  : 14.2.1</t>
  </si>
  <si>
    <t>Old FMR Budget code No. Part-  : B.17.2</t>
  </si>
  <si>
    <t>ROP/FMR Budget Head:  Supply chain logistic system for drug warehouses</t>
  </si>
  <si>
    <t>ROP/New FMR Budget code No.(as per ROP 2018-19):Part-  : 14.2.2</t>
  </si>
  <si>
    <t>Old FMR Budget code No. Part-  : B15.3.3.1</t>
  </si>
  <si>
    <t xml:space="preserve">ROP/FMR Budget Head:  Implementation of DVDMS </t>
  </si>
  <si>
    <t>ROP/New FMR Budget code No.(as per ROP 2018-19):Part-  : 14.2.3</t>
  </si>
  <si>
    <t>ROP/FMR Budget Head:  Implementation of FP-LMIS</t>
  </si>
  <si>
    <t>ROP/New FMR Budget code No.(as per ROP 2018-19):Part-  : 14.2.4</t>
  </si>
  <si>
    <t>Old FMR Budget code No. Part-  : C.1.h</t>
  </si>
  <si>
    <t>ROP/FMR Budget Head:  Alternative vaccine delivery in hard to reach areas</t>
  </si>
  <si>
    <t>ROP/New FMR Budget code No.(as per ROP 2018-19):Part-  : 14.2.5</t>
  </si>
  <si>
    <t>Old FMR Budget code No. Part-  : C.1.i</t>
  </si>
  <si>
    <t>ROP/FMR Budget Head:  Alternative Vaccine Delivery in other areas</t>
  </si>
  <si>
    <t>ROP/New FMR Budget code No.(as per ROP 2018-19):Part-  : 14.2.6</t>
  </si>
  <si>
    <t>Old FMR Budget code No. Part-  : C.1.l</t>
  </si>
  <si>
    <t>ROP/FMR Budget Head: POL for vaccine delivery from State to district and from district to PHC/CHCs</t>
  </si>
  <si>
    <t>ROP/New FMR Budget code No.(as per ROP 2018-19):Part-  : 14.2.7</t>
  </si>
  <si>
    <t>Old FMR Budget code No. Part-  : C.4</t>
  </si>
  <si>
    <t xml:space="preserve">ROP/FMR Budget Head: Cold chain maintenance </t>
  </si>
  <si>
    <t>ROP/New FMR Budget code No.(as per ROP 2018-19):Part-  : 14.2.8</t>
  </si>
  <si>
    <t>Old FMR Budget code No. Part-  : C.1.u</t>
  </si>
  <si>
    <t>ROP/FMR Budget Head: Operational cost of e-VIN(like temperature logger sim card and  Data sim card for e-VIN)</t>
  </si>
  <si>
    <t>ROP/New FMR Budget code No.(as per ROP 2018-19):Part-  : 14.2.13</t>
  </si>
  <si>
    <t>ROP/FMR Budget Head: Strenghtheing and Equiping of District Drug Store (please specify)</t>
  </si>
  <si>
    <t>ROP/New FMR Budget code No.(as per ROP 2018-19):Part-  : 15.1.1</t>
  </si>
  <si>
    <t xml:space="preserve">ROP/FMR Budget Head: Processing accreditation/empanelment for private facilities/providers to provide sterilization services </t>
  </si>
  <si>
    <t>ROP/New FMR Budget code No.(as per ROP 2018-19):Part-  : 15.3.1</t>
  </si>
  <si>
    <t>Old FMR Budget code No. Part-  : F.1.1.e</t>
  </si>
  <si>
    <t xml:space="preserve">ROP/FMR Budget Head:  PPP / NGO and Intersectoral Convergence </t>
  </si>
  <si>
    <t>ROP/New FMR Budget code No.(as per ROP 2018-19):Part-  : 15.3.2</t>
  </si>
  <si>
    <t>Old FMR Budget code No. Part-  :  F.1.2.g</t>
  </si>
  <si>
    <t>ROP/FMR Budget Head:  Inter-sectoral convergence</t>
  </si>
  <si>
    <t>ROP/New FMR Budget code No.(as per ROP 2018-19):Part-  :15.4.1</t>
  </si>
  <si>
    <t>Old FMR Budget code No. Part-  : G.1.5</t>
  </si>
  <si>
    <t>ROP/FMR Budget Head:  NGO -  Scheme</t>
  </si>
  <si>
    <t>ROP/New FMR Budget code No.(as per ROP 2018-19):Part-  : 15.5.1</t>
  </si>
  <si>
    <t>Old FMR Budget code No. Part-  : H.9</t>
  </si>
  <si>
    <t xml:space="preserve">ROP/FMR Budget Head:  Public Private Mix (PP/NGO Support) </t>
  </si>
  <si>
    <t>ROP/New FMR Budget code No.(as per ROP 2018-19):Part-  : 15.6.1</t>
  </si>
  <si>
    <t>Old FMR Budget code No. Part-  : I.1.1</t>
  </si>
  <si>
    <t>ROP/FMR Budget Head: Reimbursement for cataract operation for NGO and Private  Practitioners as per NGO norms @Rs.1000/-</t>
  </si>
  <si>
    <t>ROP/New FMR Budget code No.(as per ROP 2018-19):Part-  : 15.9.4</t>
  </si>
  <si>
    <t>Old FMR Budget code No. Part-  :B.13.4</t>
  </si>
  <si>
    <t>ROP/FMR Budget Head: Pradhan Mantri National Dialysis Programme</t>
  </si>
  <si>
    <t>ROP/New FMR Budget code No.(as per ROP 2018-19):Part-  : 15.9.6</t>
  </si>
  <si>
    <t>ROP/FMR Budget Head:  Strengthening of diagnostic services of H&amp;WC through PPP</t>
  </si>
  <si>
    <t>ROP/New FMR Budget code No.(as per ROP 2018-19):Part-  : 15.9.7</t>
  </si>
  <si>
    <t>PPP</t>
  </si>
  <si>
    <t>ROP/New FMR Budget code No.(as per ROP 2018-19):Part-  :16.5.2</t>
  </si>
  <si>
    <t>Old FMR Budget code No. Part-  :A.7.3</t>
  </si>
  <si>
    <t>ROP/FMR Budget Head:  Mobility support</t>
  </si>
  <si>
    <t>ROP/New FMR Budget code No.(as per ROP 2018-19):Part-  : 16.5.3</t>
  </si>
  <si>
    <t>Old FMR Budget code No. Part-  : A.7.2</t>
  </si>
  <si>
    <t>ROP/FMR Budget Head: Other PNDT activities (please specify) /Decoy</t>
  </si>
  <si>
    <t>ROP/New FMR Budget code No.(as per ROP 2018-19):Part-  : 16.6.1</t>
  </si>
  <si>
    <t>Old FMR Budget code No. Part-  : B15.3.1.1/ B15.3.1.2</t>
  </si>
  <si>
    <t>ROP/FMR Budget Head: HR Suppport for HMIS &amp; MCTS</t>
  </si>
  <si>
    <t>ROP/New FMR Budget code No.(as per ROP 2018-19):Part-  : 16.8.1.1</t>
  </si>
  <si>
    <t>Old FMR Budget code No. Part-  : A.10.1.10/ D.1.a/ D.1.b/ D.1.c</t>
  </si>
  <si>
    <t>ROP/FMR Budget Head:  Salaries for Staff on Deputation (Please specify)</t>
  </si>
  <si>
    <t>ROP/New FMR Budget code No.(as per ROP 2018-19):Part-  : 16.8.1.3.1</t>
  </si>
  <si>
    <t>ROP/FMR Budget Head:  Programme Managers</t>
  </si>
  <si>
    <t xml:space="preserve"> Programme Management</t>
  </si>
  <si>
    <t>ROP/New FMR Budget code No.(as per ROP 2018-19):Part-  : 16.1</t>
  </si>
  <si>
    <t>Old FMR Budget code No. Part-  :B7.1</t>
  </si>
  <si>
    <t>ROP/FMR Budget Head:  State Planning</t>
  </si>
  <si>
    <t>Old FMR Budget code No. Part-  :B7.2</t>
  </si>
  <si>
    <t>ROP/FMR Budget Head:  District  Planning</t>
  </si>
  <si>
    <t>ROP/FMR Budget Head: Block Planning</t>
  </si>
  <si>
    <t>Old FMR Budget code No. Part-  :B.7.3</t>
  </si>
  <si>
    <t>Old FMR Budget code No. Part-  : A.5.1.1</t>
  </si>
  <si>
    <t>ROP/FMR Budget Head: Prepare and disseminate guidelines for RBSK</t>
  </si>
  <si>
    <t>Old FMR Budget code No. Part-  : C.1.j</t>
  </si>
  <si>
    <t>ROP/FMR Budget Head: To develop microplan at sub-centre level</t>
  </si>
  <si>
    <t>Old FMR Budget code No. Part-  : C.1.k</t>
  </si>
  <si>
    <t>ROP/FMR Budget Head: For consolidation of micro plans at block level</t>
  </si>
  <si>
    <t>Old FMR Budget code No. Part-  : C.1.1</t>
  </si>
  <si>
    <t>ROP/FMR Budget Head: Incentive to CCH</t>
  </si>
  <si>
    <t>ROP/FMR Budget Head: Provision for State &amp; District level (Meetings/ review meetings)</t>
  </si>
  <si>
    <t>ROP/FMR Budget Head: Review/orientation meetings for HBNC</t>
  </si>
  <si>
    <t>Old FMR Budget code No. Part-  :A.3.5.1</t>
  </si>
  <si>
    <t>ROP/FMR Budget Head: FP QAC meetings (Minimum frequency of QAC meetings as per Supreme court mandate: State level - Biannual meeting; District level - Quarterly)</t>
  </si>
  <si>
    <t>Old FMR Budget code No. Part-  :A.3.5.2</t>
  </si>
  <si>
    <t>ROP/FMR Budget Head: FP review meetings (As per Hon'ble SC judgement)</t>
  </si>
  <si>
    <t>Old FMR Budget code No. Part-  : A.5.1.2</t>
  </si>
  <si>
    <t xml:space="preserve">ROP/FMR Budget Head: RBSK Convergence/Monitoring meetings   </t>
  </si>
  <si>
    <t>Old FMR Budget code No. Part-  :B15.2.1</t>
  </si>
  <si>
    <t>ROP/FMR Budget Head: State Quality Assurance Unit (Review meeting)</t>
  </si>
  <si>
    <t>Old FMR Budget code No. Part-  :B15.2.2</t>
  </si>
  <si>
    <t>ROP/FMR Budget Head: District Quality Assurance Unit (Review Meeting)</t>
  </si>
  <si>
    <t>Old FMR Budget code No. Part-  :B.29.1.7, B.29.2.4</t>
  </si>
  <si>
    <t>ROP/FMR Budget Head:  NPPCF Coordination Meeting (Newly Selected Districts and On-going Districts)</t>
  </si>
  <si>
    <t>Old FMR Budget code No. Part-  : C.1.c</t>
  </si>
  <si>
    <t>ROP/FMR Budget Head: Support for Quarterly State level review meetings of district officer</t>
  </si>
  <si>
    <t>Old FMR Budget code No. Part-  :C.1.d</t>
  </si>
  <si>
    <t>ROP/FMR Budget Head: Quarterly review meetings exclusive for RI at district level with Block MOs, CDPO, and other stake holders</t>
  </si>
  <si>
    <t>Old FMR Budget code No. Part-  : C.1.e</t>
  </si>
  <si>
    <t>ROP/FMR Budget Head:  Quarterly review meetings exclusive for RI at block level</t>
  </si>
  <si>
    <t>ROP/FMR Budget Head: State Task Force, State Technical Advisory Committee meeting, District coordination meeting (Lymphatic Filariasis)</t>
  </si>
  <si>
    <t xml:space="preserve">Old FMR Budget code No. Part-  : G.4.2 </t>
  </si>
  <si>
    <t xml:space="preserve">ROP/FMR Budget Head: NLEP Review Meetings </t>
  </si>
  <si>
    <t>Old FMR Budget code No. Part-  : H.10</t>
  </si>
  <si>
    <t>ROP/FMR Budget Head: Medical Colleges (Any meetings)</t>
  </si>
  <si>
    <t>ROP/FMR Budget Head:   Others</t>
  </si>
  <si>
    <t>Old FMR Budget code No. Part-  :A.2.4.2</t>
  </si>
  <si>
    <t>ROP/FMR Budget Head:  Monitoring and Award/ Recognition  for MAA programme</t>
  </si>
  <si>
    <t>Old FMR Budget code No. Part-  : B15.2.1</t>
  </si>
  <si>
    <t>ROP/FMR Budget Head: State Quality Assurance Unit (Monitoring &amp; Supervision)</t>
  </si>
  <si>
    <t>Old FMR Budget code No. Part-  : F.1.1.d</t>
  </si>
  <si>
    <t>ROP/FMR Budget Head: Monitoring , Evaluation &amp; Supervision (Malaria)</t>
  </si>
  <si>
    <t>Old FMR Budget code No. Part-  :F.1.2.c</t>
  </si>
  <si>
    <t>ROP/FMR Budget Head: Monitoring/supervision and Rapid response (Dengue and Chikungunya)</t>
  </si>
  <si>
    <t>Old FMR Budget code No. Part-  : F.1.3.d</t>
  </si>
  <si>
    <t>ROP/FMR Budget Head: Monitoring &amp; Supervision (Lymphatic Filariasis)</t>
  </si>
  <si>
    <t>Old FMR Budget code No. Part-  : F.1.5.d</t>
  </si>
  <si>
    <t>ROP/FMR Budget Head: Monitoring &amp; Evaluation (Kala Azar)</t>
  </si>
  <si>
    <t>Old FMR Budget code No. Part-  : O.2.2.1.1</t>
  </si>
  <si>
    <t>ROP/FMR Budget Head: State NCD  Cell</t>
  </si>
  <si>
    <t>Old FMR Budget code No. Part-  :O.2.2.1.2</t>
  </si>
  <si>
    <t>ROP/FMR Budget Head: District  NCD Cell</t>
  </si>
  <si>
    <t>Old FMR Budget code No. Part-  : H.19</t>
  </si>
  <si>
    <t>ROP/FMR Budget Head: Supervision and Monitoring</t>
  </si>
  <si>
    <t>Old FMR Budget code No. Part-  : A.10.7.1</t>
  </si>
  <si>
    <t>ROP/FMR Budget Head: Mobility Support for SPMU/State</t>
  </si>
  <si>
    <t>Old FMR Budget code No. Part-  :B1.1.5.4</t>
  </si>
  <si>
    <t>Old FMR Budget code No. Part-  : C.1.b</t>
  </si>
  <si>
    <t>ROP/FMR Budget Head: Mobility support for supervision at State level</t>
  </si>
  <si>
    <t>Old FMR Budget code No. Part-  : C.2.3</t>
  </si>
  <si>
    <t>ROP/FMR Budget Head: Mobility support for staff for E-Vin (VCCM)</t>
  </si>
  <si>
    <t>Old FMR Budget code No. Part-  : E.4.1</t>
  </si>
  <si>
    <t xml:space="preserve">ROP/FMR Budget Head: MOBILITY: Travel Cost, POL, etc. during outbreak investigations and field visits for monitoring programme activities at SSU on need basis </t>
  </si>
  <si>
    <t xml:space="preserve">ROP/FMR Budget Head: Mobility support for Rapid Response Team </t>
  </si>
  <si>
    <t>Old FMR Budget code No. Part-  : G.4.1.a</t>
  </si>
  <si>
    <t>ROP/FMR Budget Head: Travel expenses - Contractual Staff at State level</t>
  </si>
  <si>
    <t>Old FMR Budget code No. Part-  : G.4.5.a</t>
  </si>
  <si>
    <t>ROP/FMR Budget Head: Mobility Support: State Cell</t>
  </si>
  <si>
    <t>Old FMR Budget code No. Part-  : H.7</t>
  </si>
  <si>
    <t>ROP/FMR Budget Head: Vehicle Operation (POL)</t>
  </si>
  <si>
    <t>Old FMR Budget code No. Part-  :H.8</t>
  </si>
  <si>
    <t>ROP/FMR Budget Head: Vehicle hiring</t>
  </si>
  <si>
    <t>Old FMR Budget code No. Part-  : M.2.2.1</t>
  </si>
  <si>
    <t>ROP/FMR Budget Head: Tobacco Cessation Centre (TCC): Mobility support</t>
  </si>
  <si>
    <t>Old FMR Budget code No. Part-  :M.3.3.1</t>
  </si>
  <si>
    <t>ROP/FMR Budget Head: Mobility of Enforcement Squad</t>
  </si>
  <si>
    <t>Old FMR Budget code No. Part-  :M.3.3.2</t>
  </si>
  <si>
    <t>ROP/FMR Budget Head: Hiring of Operational Vehicle under NTCP*</t>
  </si>
  <si>
    <t>Old FMR Budget code No. Part-  : O.2.2.1</t>
  </si>
  <si>
    <t>ROP/FMR Budget Head: State NCD Cell (TA,DA, POL)</t>
  </si>
  <si>
    <t>ROP/FMR Budget Head: Others (District NCD Cell (TA,DA, POL)</t>
  </si>
  <si>
    <t>Old FMR Budget code No. Part-  : F.1.1.g</t>
  </si>
  <si>
    <t>ROP/FMR Budget Head: Zonal Entomological units</t>
  </si>
  <si>
    <t>ROP/FMR Budget Head: PM activities for World Population Day’ celebration (Only mobility cost): funds earmarked for district level activities</t>
  </si>
  <si>
    <t>Old FMR Budget code No. Part-  :A.3.5.5</t>
  </si>
  <si>
    <t>ROP/FMR Budget Head: PM ativities for Vasectomy Fortnight celebration  (Only mobility cost): funds earmarked for district level activities</t>
  </si>
  <si>
    <t>Old FMR Budget code No. Part-  :A.10.7.2</t>
  </si>
  <si>
    <t>ROP/FMR Budget Head: Mobility Support for DPMU/District</t>
  </si>
  <si>
    <t>Old FMR Budget code No. Part-  : B1.1.5.4</t>
  </si>
  <si>
    <t>Old FMR Budget code No. Part-  :B.29.1.2</t>
  </si>
  <si>
    <t>ROP/FMR Budget Head:  Travel costs under NPPCF</t>
  </si>
  <si>
    <t>Old FMR Budget code No. Part-  : C.1.a</t>
  </si>
  <si>
    <t>ROP/FMR Budget Head: Mobility Support for supervision for district level officers.</t>
  </si>
  <si>
    <t>Old FMR Budget code No. Part-  :E.4.1</t>
  </si>
  <si>
    <t xml:space="preserve">ROP/FMR Budget Head: MOBILITY: Travel Cost, POL, etc. during outbreak investigations and field visits for monitoring programme activities at DSU on need basis </t>
  </si>
  <si>
    <t>Old FMR Budget code No. Part-  :G.4.1.b</t>
  </si>
  <si>
    <t>ROP/FMR Budget Head: Travel expenses - Contractual Staff at District level</t>
  </si>
  <si>
    <t>Old FMR Budget code No. Part-  :G.4.5.b</t>
  </si>
  <si>
    <t>ROP/FMR Budget Head: Mobility Support: District Cell</t>
  </si>
  <si>
    <t>Old FMR Budget code No. Part-  : J.1.7</t>
  </si>
  <si>
    <t>ROP/FMR Budget Head:  Miscellaneous/ Travel</t>
  </si>
  <si>
    <t>Old FMR Budget code No. Part-  : M.1.3.3</t>
  </si>
  <si>
    <t>ROP/FMR Budget Head: Enforcement Squads</t>
  </si>
  <si>
    <t>Old FMR Budget code No. Part-  : M.1.4.3</t>
  </si>
  <si>
    <t>ROP/FMR Budget Head: District Tobacco Control Cell (DTCC): Mobility Support</t>
  </si>
  <si>
    <t>Old FMR Budget code No. Part-  :A.10.7.3</t>
  </si>
  <si>
    <t>ROP/FMR Budget Head: Mobility Support - BPMU/Block</t>
  </si>
  <si>
    <t>Old FMR Budget code No. Part-  : G.5</t>
  </si>
  <si>
    <t>ROP/FMR Budget Head: Others: travel expenses  for regular staff.</t>
  </si>
  <si>
    <t>Old FMR Budget code No. Part-  : A.1.3.3</t>
  </si>
  <si>
    <t xml:space="preserve">ROP/FMR Budget Head: JSY Administrative Expenses </t>
  </si>
  <si>
    <t>Old FMR Budget code No. Part-  : B.10.6.8</t>
  </si>
  <si>
    <t>ROP/FMR Budget Head:  Information, Communication and Technology under IDSP</t>
  </si>
  <si>
    <t>Old FMR Budget code No. Part-  :E.4.2</t>
  </si>
  <si>
    <t>ROP/FMR Budget Head: Office expenses on telephone, fax, Broadband Expenses &amp; Other Miscellaneous Expenditures</t>
  </si>
  <si>
    <t xml:space="preserve">ROP/FMR Budget Head: contingency support </t>
  </si>
  <si>
    <t>Old FMR Budget code No. Part-  :G.4.3.a</t>
  </si>
  <si>
    <t>ROP/FMR Budget Head: Office operation &amp; Maintenance - State Cell</t>
  </si>
  <si>
    <t>Old FMR Budget code No. Part-  :G.4.4.a</t>
  </si>
  <si>
    <t>ROP/FMR Budget Head:  State Cell - Consumables</t>
  </si>
  <si>
    <t>Old FMR Budget code No. Part-  : H.11</t>
  </si>
  <si>
    <t>ROP/FMR Budget Head: Office Operation (Miscellaneous)</t>
  </si>
  <si>
    <t>Old FMR Budget code No. Part-  :M.2.2.2</t>
  </si>
  <si>
    <t>ROP/FMR Budget Head: Tobacco Cessation Centre (TCC): Office Expenses</t>
  </si>
  <si>
    <t>Old FMR Budget code No. Part-  : M.3.2.3</t>
  </si>
  <si>
    <t>ROP/FMR Budget Head: State Tobacco Control Cell (STCC): Misc./Office Expenses</t>
  </si>
  <si>
    <t>Old FMR Budget code No. Part-  :O.2.2.1</t>
  </si>
  <si>
    <t>ROP/FMR Budget Head: State NCD Cell (Contingency)</t>
  </si>
  <si>
    <t>Old FMR Budget code No. Part-  : B15.2.2</t>
  </si>
  <si>
    <t>ROP/FMR Budget Head: District Quality Assurance Unit (Operational cost)</t>
  </si>
  <si>
    <t>Old FMR Budget code No. Part-  : G.4.3.b</t>
  </si>
  <si>
    <t>ROP/FMR Budget Head: Office operation &amp; Maintenance - District Cell</t>
  </si>
  <si>
    <t>Old FMR Budget code No. Part-  : G.4.4.b</t>
  </si>
  <si>
    <t>ROP/FMR Budget Head:  District Cell - Consumables</t>
  </si>
  <si>
    <t>Old FMR Budget code No. Part-  : J.1.5</t>
  </si>
  <si>
    <t>ROP/FMR Budget Head: Operational expenses of the district centre : rent, telephone expenses, website etc.</t>
  </si>
  <si>
    <t>Old FMR Budget code No. Part-  :J.1.7</t>
  </si>
  <si>
    <t>ROP/FMR Budget Head: Contingency under NMHP</t>
  </si>
  <si>
    <t>Old FMR Budget code No. Part-  : M.1.3.5</t>
  </si>
  <si>
    <t>ROP/FMR Budget Head: District Tobacco Control Cell (DTCC): Misc./Office Expenses</t>
  </si>
  <si>
    <t>ROP/FMR Budget Head: District NCD Cell (Contingency)</t>
  </si>
  <si>
    <t>ROP/FMR Budget Head: Minor repairs and AMC of IT/office equipment supplied under IDSP</t>
  </si>
  <si>
    <t>Old FMR Budget code No. Part-  : G.4.3.c</t>
  </si>
  <si>
    <t>ROP/FMR Budget Head: Office equipment maint. State</t>
  </si>
  <si>
    <t>Old FMR Budget code No. Part-  : O1.1.1.1</t>
  </si>
  <si>
    <t>Old FMR Budget code No. Part-  : O1.1.1.2</t>
  </si>
  <si>
    <t>ROP/FMR Budget Head:  District NCD Cell</t>
  </si>
  <si>
    <t>Old FMR Budget code No. Part-  :A.10.5</t>
  </si>
  <si>
    <t>ROP/FMR Budget Head: Audit Fees</t>
  </si>
  <si>
    <t>Old FMR Budget code No. Part-  : A.10.6</t>
  </si>
  <si>
    <t>ROP/FMR Budget Head: Concurrent Audit system</t>
  </si>
  <si>
    <t>Old FMR Budget code No. Part-  : B15.2.8</t>
  </si>
  <si>
    <t>ROP/FMR Budget Head: Comprehensive Grievance Redressal Mechanism</t>
  </si>
  <si>
    <t>Old FMR Budget code No. Part-  : F.1.2.d</t>
  </si>
  <si>
    <t>ROP/FMR Budget Head: Epidemic preparedness</t>
  </si>
  <si>
    <t>Old FMR Budget code No. Part-  : I.1.7</t>
  </si>
  <si>
    <t>ROP/FMR Budget Head: Management of Health Society (State to provide details of PM Staff in the remarks column separately)</t>
  </si>
  <si>
    <t>Old FMR Budget code No. Part-  :M.1.3.1</t>
  </si>
  <si>
    <t>ROP/FMR Budget Head: District level Coordination Committee</t>
  </si>
  <si>
    <t>Old FMR Budget code No. Part-  : M.3.2.1</t>
  </si>
  <si>
    <t>ROP/FMR Budget Head: State-level Coordination Committee</t>
  </si>
  <si>
    <t>Old FMR Budget code No. Part-  :O.2.8.1</t>
  </si>
  <si>
    <t>ROP/FMR Budget Head: State NCD Cell</t>
  </si>
  <si>
    <t>ROP/New FMR Budget code No.(as per ROP 2018-19):Part-  : 17.1</t>
  </si>
  <si>
    <t>Old FMR Budget code No. Part-  :I.2.9</t>
  </si>
  <si>
    <t>ROP/FMR Budget Head: Fixed tele- ophthalmic network unit in Got. Set up/ internet based ophthalmic consultation unit) @Rs.15 lakh</t>
  </si>
  <si>
    <t>ROP/New FMR Budget code No.(as per ROP 2018-19):Part-  : 17.3</t>
  </si>
  <si>
    <t>ROP/FMR Budget Head: Implementation of ANMOL (Excl Procurement)</t>
  </si>
  <si>
    <t>ROP/New FMR Budget code No.(as per ROP 2018-19):Part-  : 17.6</t>
  </si>
  <si>
    <t>Old FMR Budget code No. Part-  :B15.3.4.1</t>
  </si>
  <si>
    <t xml:space="preserve">ROP/FMR Budget Head: Implementation of Hospital Management System </t>
  </si>
  <si>
    <t>IT Initiatives - Service Delivery</t>
  </si>
  <si>
    <t>ROP/New FMR Budget code No.(as per ROP 2018-19):Part-  :18.2</t>
  </si>
  <si>
    <t>ROP/FMR Budget Head: SMNet Funding Support &amp; Saghan Tikkakaran Abhiyaan for non IMI districts</t>
  </si>
  <si>
    <t>ROP/New FMR Budget code No.(as per ROP 2018-19):Part-  : 18.5</t>
  </si>
  <si>
    <t>ROP/FMR Budget Head: ASHA Soft</t>
  </si>
  <si>
    <t>Innovations</t>
  </si>
  <si>
    <t xml:space="preserve">Physical Target as per ROP 2018-19 (Physical indicator is no. of FDS for Female Sterilization </t>
  </si>
  <si>
    <t>Physical Target as per ROP 2018-19 (Physical indicator is no. of FDS for Male Sterilization</t>
  </si>
  <si>
    <t>Physical Target as per ROP 2018-19 (Physical indicator is no. of FDS for IUCD Services</t>
  </si>
  <si>
    <t>Physical Target as per ROP 2018-19 (Physical indicator is no. of Female Sterilization</t>
  </si>
  <si>
    <t>Physical Target as per ROP 2018-19 (Physical indicator is no. Family Planning Corner at PHC to be strengthen</t>
  </si>
  <si>
    <t>Physical Target as per ROP 2018-19 (Physical indicator is no. of PPIUCD insertion</t>
  </si>
  <si>
    <t xml:space="preserve"> ROP 2018-19 (Physical indicator is no. of PAIUCD Insertion</t>
  </si>
  <si>
    <t xml:space="preserve">Physical Target as per ROP 2018-19 (Physical indicator is no. of MPA(Antra) doses administrated </t>
  </si>
  <si>
    <t>Physical Target as per ROP 2018-19 (Physical indicator is no. of claim settled under FPIS</t>
  </si>
  <si>
    <t>ROP/FMR Budget Head : Family Planning Indemnity Scheme</t>
  </si>
  <si>
    <t>Physical Target as per ROP 2018-19 (Physical indicator is no. of Saas Bahu Sammellan organised</t>
  </si>
  <si>
    <t>Physical Target as per ROP 2018-19 (Physical indicator is no. of Nayi Pehl Kit Distributed to Newly Wed.</t>
  </si>
  <si>
    <t>Physical Target as per ROP 2018-19 (Physical indicator is no. of EC Survey conducted during MPV Campaign</t>
  </si>
  <si>
    <t xml:space="preserve">Physical Target as per ROP 2018-19 (Physical indicator is no. of PPIUCD Insertion </t>
  </si>
  <si>
    <t xml:space="preserve">Physical Target as per ROP 2018-19 (Physical indicator is no. of PAIUCD instertion </t>
  </si>
  <si>
    <t>Physical Target as per ROP 2018-19 (Physical indicator is no. of Claim under ADY (Delaying and Spacing)</t>
  </si>
  <si>
    <t>Physical Target as per ROP 2018-19 (Physical indicator is no. no. of Claim under ADY (Limiting)</t>
  </si>
  <si>
    <t>Physical Target as per ROP 2018-19 (Physical indicator is no. of Client motivated for Antara</t>
  </si>
  <si>
    <t>Physical Target as per ROP 2018-19 (Physical indicator is no. of Batches on FPLMIS Organised</t>
  </si>
  <si>
    <t>Physical Target as per ROP 2018-19 (Physical indicator is MPV Activities</t>
  </si>
  <si>
    <t>Physical Target as per ROP 2018-19 (Physical indicator is no. IUCD Kits</t>
  </si>
  <si>
    <t>Physical Target as per ROP 2018-19 (Physical indicator is no. of Minilap Kit</t>
  </si>
  <si>
    <t>Physical Target as per ROP 2018-19 (Physical indicator is no. Condom Boxes and Displa Board/Basket</t>
  </si>
  <si>
    <t xml:space="preserve">Physical Target as per ROP 2018-19 (Physical indicator is no. of Client availing Drop Back service after sterilization </t>
  </si>
  <si>
    <t>Physical Target as per ROP 2018-19 (Physical indicator is no.of Award Ceremony)</t>
  </si>
  <si>
    <t>ROP/New FMR Budget code No.(as per ROP 2018-19):Part-  : 8.4.7</t>
  </si>
  <si>
    <t>Old FMR Budget code No. Part-  :: A.3.2.3</t>
  </si>
  <si>
    <t>ROP/FMR Budget Head:  Incentive to provider for PPIUCD services @Rs 150 per PPIUCD insertion</t>
  </si>
  <si>
    <t>Physical Target as per ROP 2018-19 (Physical indicator is no. of PPIUCD Insertion</t>
  </si>
  <si>
    <t>Physical Target as per ROP 2018-19 (Physical indicator is no. of ANM batches of FPLMIS</t>
  </si>
  <si>
    <t>ROP/FMR Budget Head: Orientation/review  of ANM/AWW (On FPLMIS) at Block Level</t>
  </si>
  <si>
    <t>Physical Target as per ROP 2018-19 (Physical indicator is no. of Dissemnination Workshop</t>
  </si>
  <si>
    <t>Physical Target as per ROP 2018-19 (Physical indicator is no. of NSV /Refresher Batchs</t>
  </si>
  <si>
    <t>Physical Target as per ROP 2018-19 (Physical indicator is no.of PPIUCD training batches)</t>
  </si>
  <si>
    <t xml:space="preserve">Physical Target as per ROP 2018-19 (Physical indicator is no. of MO training batches  for Injectable Contraceptive </t>
  </si>
  <si>
    <t>ROP/New FMR Budget code No.(as per ROP 2018-19):Part-  : 9.5.3.22</t>
  </si>
  <si>
    <t>Old FMR Budget code No. Part-  :A.9.6.9.2</t>
  </si>
  <si>
    <t>Physical Target as per ROP 2018-19 (Physical indicator is no. of batches on Antara</t>
  </si>
  <si>
    <t>Physical Target as per ROP 2018-19 (Physical indicator is no. of batches on OCP</t>
  </si>
  <si>
    <t xml:space="preserve">Physical Target as per ROP 2018-19 (Physical indicator is no. of batch on FPLMIS </t>
  </si>
  <si>
    <t>ROP/FMR Budget Head: Other Family Planning trainings (FP Counseling)</t>
  </si>
  <si>
    <t>Physical Target as per ROP 2018-19 (Physical indicator is no. of Health Mela</t>
  </si>
  <si>
    <t>ROP/New FMR Budget code No.(as per ROP 2018-19):Part-  : 11.6.6</t>
  </si>
  <si>
    <t>ROP/FMR Budget Head: Any other IEC/BCC activities (Wall painting)</t>
  </si>
  <si>
    <t>Old FMR Budget code No. Part-  : A.3.1.5</t>
  </si>
  <si>
    <t>Physical Target as per ROP 2018-19* (Physical indicator is no. of spray squad (fw &amp; sfw)+ camp search in each district</t>
  </si>
  <si>
    <t>Physical Target as per ROP 2018-19* (Physical indicator, No. of FW &amp; SFW,  )</t>
  </si>
  <si>
    <t>Physical Target as per ROP 2018-19* (Physical indicator, No. of MO,LT,FLA &amp; KTS,  )</t>
  </si>
  <si>
    <t>Physical Target as per ROP 2018-19* (Physical indicator, DMO office/PHC &amp; Aff. Vill</t>
  </si>
  <si>
    <t>Physical Target as per ROP 2018-19* (Physical indicator, no. of KA patients (VL+PKDL)</t>
  </si>
  <si>
    <t>Physical Target as per ROP 2018-19* (Physical indicator, no. Asha</t>
  </si>
  <si>
    <t>Physical Target as per ROP 2018-19* (Physical indicator, no. Affected Village</t>
  </si>
  <si>
    <t xml:space="preserve"> Total 16.1 (Programme Management)</t>
  </si>
  <si>
    <t>16.1 (Programme Management)</t>
  </si>
  <si>
    <t>Physical Target as per ROP 2018-19 (Physical indicator is no. of OPD &amp; Drug Distribution Counter)</t>
  </si>
  <si>
    <t>ROP/New FMR Budget code No.(as per ROP 2018-19):Part-  : 3.3.3.1</t>
  </si>
  <si>
    <t>Old FMR Budget code No. Part-  : E.2.9</t>
  </si>
  <si>
    <t>ROP/FMR Budget Head:  One day sensitization for PRIs</t>
  </si>
  <si>
    <t>Physical Target as per ROP 2018-19 (Physical indicator is no. …of Contractual Staff at Nursing Institute/Directorate/SIHFW……………</t>
  </si>
  <si>
    <t>Physical Target as per ROP 2018-19 (Physical indicator is no. ……of Govt. Nursing Institutes…………</t>
  </si>
  <si>
    <t>Physical Target as per ROP 2018-19 (Physical indicator is no. 85000</t>
  </si>
  <si>
    <t>Physical Target as per ROP 2018-19 (Physical indicator is no. 132061</t>
  </si>
  <si>
    <t>Physical Target as per ROP 2018-19 (Physical indicator is no. 4470</t>
  </si>
  <si>
    <t>Physical Target as per ROP 2018-19 (Physical indicator is no. 88000</t>
  </si>
  <si>
    <t>Physical Target as per ROP 2018-19 (Physical indicator is no. 534</t>
  </si>
  <si>
    <t>Physical Target as per ROP 2018-19 (Physical indicator is no. 86500</t>
  </si>
  <si>
    <t>Physical Target as per ROP 2018-19 (Physical indicator is no. 2500</t>
  </si>
  <si>
    <t>Physical Target as per ROP 2018-19 (Physical indicator is no. 4361</t>
  </si>
  <si>
    <t>.</t>
  </si>
  <si>
    <t>Physical Target as per ROP 2018-19 (Physical indicator is no. of DH)</t>
  </si>
  <si>
    <t xml:space="preserve"> </t>
  </si>
  <si>
    <t>Physical Target as per ROP 2018-19 (Physical indicator is no. of RH+SDH)</t>
  </si>
  <si>
    <t>Physical Target as per ROP 2018-19 (Physical indicator is no. of CHC)</t>
  </si>
  <si>
    <t>Physical Target as per ROP 2018-19 (Physical indicator is no. of PHCs)</t>
  </si>
  <si>
    <t>Physical Target as per ROP 2018-19 (Physical indicator is no.)</t>
  </si>
  <si>
    <t>Physical Target as per ROP 2018-19 (Physical indicator is no. of APHCs)</t>
  </si>
  <si>
    <t>Physical Target as per ROP 2018-19 (Physical indicator is no. of DEIC</t>
  </si>
  <si>
    <t>Physical Target as per ROP 2018-19 (Physical indicator is no.  Vehicles for Mobile Health Team</t>
  </si>
  <si>
    <t>Physical Target as per ROP 2018-19 (Physical indicator is no. Data card rental)</t>
  </si>
  <si>
    <t>Physical Target as per ROP 2018-19 (Physical indicator is no. Mobile Health Teams</t>
  </si>
  <si>
    <t>Physical Target as per ROP 2018-19 (Physical indicator is no. of equipments and logistics</t>
  </si>
  <si>
    <t xml:space="preserve">Physical Target as per ROP 2018-19 (Physical indicator is no. of refilling of RBSK Non EDL Medicine </t>
  </si>
  <si>
    <t>Physical Target as per ROP 2018-19 (Physical indicator is no. of training batches</t>
  </si>
  <si>
    <t>Physical Target as per ROP 2018-19 (Physical indicator is no. State level Disseminateion-cum- Coordination workshop</t>
  </si>
  <si>
    <t>Physical Target as per ROP 2018-19 (Physical indicator is no.  of Meetings</t>
  </si>
  <si>
    <t>Physical Target as per ROP 2018-19 (Physical indicator is no. State Level Training (04 Nos.)</t>
  </si>
  <si>
    <t>ROP/New FMR Budget code No.(as per ROP 2018-19):Part-  : 13.1.4</t>
  </si>
  <si>
    <t>Physical Target as per ROP 2018-19 (Physical indicator is no. Screening and free spectacles to school children @ 350/- per case</t>
  </si>
  <si>
    <t>Physical Target as per ROP 2018-19 (Physical indicator is no. Training of PMOA under NPCB</t>
  </si>
  <si>
    <t xml:space="preserve">Physical Target as per ROP 2018-19 (Physical indicator is no.  Management of Health Society </t>
  </si>
  <si>
    <t>Physical Target as per ROP 2018-19 (Physical indicator is no. Assistance for consumables/ drugs/ me dicines to the Govt./ District Hospita; for Cat sx etc. @ 1000/- per case</t>
  </si>
  <si>
    <t>Physical Target as per ROP 2018-19 (Physical indicator is no. IEC at District leavel for Eye donation fortnight, world site day and world glaucoma day @ Rs. 14000/- per programme</t>
  </si>
  <si>
    <t>ROP/New FMR Budget code No.(as per ROP 2018-19):Part-  : 6.1.1.23.d</t>
  </si>
  <si>
    <t>Old FMR Budget code No. Part-  : O1.1.4.1</t>
  </si>
  <si>
    <t>ROP/FMR Budget Head: Non-recurring: Equipment at CHC NCD clinic</t>
  </si>
  <si>
    <t>ROP/FMR Budget Head: ASHA Incentive/ Honorarium for Malaria or Intervention/ASHA Acivities) Incentive to Asha for referal of KA cases &amp; Mobilization during IRS.</t>
  </si>
  <si>
    <t>Physical Target as per ROP 2018-19 (Physical indicator is no. course TISS (03 Nos.)</t>
  </si>
  <si>
    <t xml:space="preserve">Physical Target as per ROP 2018-19 (Physical indicator is no. State Level + 38 D.LTraining </t>
  </si>
  <si>
    <t>Physical Target as per ROP 2018-19 Gaps 217 for Districts.</t>
  </si>
  <si>
    <t>ROP/FMR Budget Head:   Any Other (ISO 9001:2015 for SHSB certification)</t>
  </si>
  <si>
    <t>Physical Target as per ROP 2018-19 . ISO For SHSB</t>
  </si>
  <si>
    <t>ROP 2018-19 (Physical indicator is no. Facility for Assessment</t>
  </si>
  <si>
    <t>Physical Target as per ROP 2018-19 no. of Awards</t>
  </si>
  <si>
    <t xml:space="preserve">Physical Target as per ROP 2018-19 </t>
  </si>
  <si>
    <t xml:space="preserve">Physical Target as per ROP 2018-19 (Physical indicator is no. </t>
  </si>
  <si>
    <t xml:space="preserve">Physical Target as per ROP 2018-19 no. of Blocks. </t>
  </si>
  <si>
    <t>Physical Target as per ROP 2018-19 (Physical indicator is no.of trainings)</t>
  </si>
  <si>
    <t>Physical Target as per ROP 2018-19 (Physical indicator is Number of Training Batches)</t>
  </si>
  <si>
    <t>Physical Target as per ROP 2018-19 (Physical indicator is no. of clinics</t>
  </si>
  <si>
    <t>Physical Target as per ROP 2018-19 (Physical indicator is no. of  PE villages)</t>
  </si>
  <si>
    <t>Physical Target as per ROP 2018-19 (Physical indicator is no. of   HSC in Selected APHCs of   PE Blocks)</t>
  </si>
  <si>
    <t>Physical Target as per ROP 2018-19 (Physical indicator is no. of ASHA involved in PE program)</t>
  </si>
  <si>
    <t>Physical Target as per ROP 2018-19 (Physical indicator is no. of Peer Eductors</t>
  </si>
  <si>
    <t>Physical Target as per ROP 2018-19 (Physical indicator is no. of Adolescent Friendly Health clinics)</t>
  </si>
  <si>
    <t>Physical Target as per ROP 2018-19 (Physical indicator is no. of meetings)</t>
  </si>
  <si>
    <t>Physical Target as per ROP 2018-19 (Physical indicator is no. )</t>
  </si>
  <si>
    <t xml:space="preserve">Physical Target as per ROP 2018-19 (Physical indicator is no. …no. of participants per qurter i.e.( 533 PHCs+38 DHQs+9 Urban Units Patna+75 UPHCs )X 5 participants per quarter for 4 quarters </t>
  </si>
  <si>
    <t>Physical Target as per ROP 2018-19 (Physical indicator is no. …alternate vaccinator  at  Rs. 450 / session / month</t>
  </si>
  <si>
    <t>Physical Target as per ROP 2018-19 (Physical indicator is no. …of Seccion sites per month including H to R &amp; Urban sites per month @150/- per site</t>
  </si>
  <si>
    <t>Physical Target as per ROP 2018-19 (Physical indicator is no. …hard to reach areas  @ Rs. 200 per session for 17672 session sites per month &amp; 8910 very H to R area @Rs.450/- per session per month</t>
  </si>
  <si>
    <t>Physical Target as per ROP 2018-19 (Physical indicator is no. of normal session site per month</t>
  </si>
  <si>
    <t>Physical Target as per ROP 2018-19 (Physical indicator is no. …HSC/APHC</t>
  </si>
  <si>
    <t xml:space="preserve">Physical Target as per ROP 2018-19 (Physical indicator is no.  of PHC+UPHC+DHQ </t>
  </si>
  <si>
    <t>Physical Target as per ROP 2018-19 (Physical indicator is no. …No. of PHC</t>
  </si>
  <si>
    <t xml:space="preserve">Physical Target as per ROP 2018-19 (Physical indicator is no. DIO office consumbles </t>
  </si>
  <si>
    <t>Physical Target as per ROP 2018-19 (Physical indicator is no. of session site per month</t>
  </si>
  <si>
    <t>Physical Target as per ROP 2018-19 (Physical indicator is no. of Cold Chain Points</t>
  </si>
  <si>
    <t>Physical Target as per ROP 2018-19 (Physical indicator is no. …50% of Cold Chain Points</t>
  </si>
  <si>
    <t>Physical Target as per ROP 2018-19 (Physical indicator is no. …of DF /ILR</t>
  </si>
  <si>
    <t>Physical Target as per ROP 2018-19 (Physical indicator is no. of Benefeciaries</t>
  </si>
  <si>
    <t>Physical Target as per ROP 2018-19 (Physical indicator is no. …of Cold Chain Points</t>
  </si>
  <si>
    <t>Physical Target as per ROP 2018-19 (Physical indicator is no. …of SVS/DVS/RVS</t>
  </si>
  <si>
    <t>Physical Target as per ROP 2018-19 (Physical indicator is no. of DISC/RQAC/SISC Meeting</t>
  </si>
  <si>
    <t>Old FMR Budget code No. Part-  : A.3.5.4/A.3.5.5/A.3.7.4</t>
  </si>
  <si>
    <t>Physical Target as per ROP 2018-19 (Physical indicator is no. of district training (1 each ) + no. of block training)</t>
  </si>
  <si>
    <t>Physical Target as per ROP 2018-19 (Physical indicator is no. no. of ASHA/Urban ASHA / other mobilizer etc)</t>
  </si>
  <si>
    <t xml:space="preserve">Physical Target as per ROP 2018-19 (Physical indicator is -  no. Of Vit A bottles)
  </t>
  </si>
  <si>
    <t>ROP/New FMR Budget code No.(as per ROP 2018-19):Part-  6.1.1.7.b</t>
  </si>
  <si>
    <t>Old FMR Budget code No. Part-  : B16.1.7</t>
  </si>
  <si>
    <t>Physical Target as per ROP 2018-19 (Physical indicator is no. APHC and HSC</t>
  </si>
  <si>
    <t>Physical Target as per ROP 2018-19 (Physical indicator is no. of VHSND</t>
  </si>
  <si>
    <t>Physical Target as per ROP 2018-19 (Physical indicator is no. of  PMSMA activities at State/District level)</t>
  </si>
  <si>
    <t xml:space="preserve">Physical Target as per ROP 2018-19  (Physical indicator is no. of Blood Transfusion per case @300 </t>
  </si>
  <si>
    <t>Physical Target as per ROP 2018-19 (Physical indicator is no. of  Pregnant Women @ Rs. 3/per Pregnant Woman</t>
  </si>
  <si>
    <t>Physical Target as per ROP 2018-19 (Physical indicator is no. of  LaQshya / Dakashata Related Activities)</t>
  </si>
  <si>
    <t>Physical Target as per ROP 2018-19 (Physical indicator is no. of Operalization of Safe Abortion)</t>
  </si>
  <si>
    <t>Physical Target as per ROP 2018-19 (Physical indicator is no. of Home delivery attended by SBA @500/HD)</t>
  </si>
  <si>
    <t>Physical Target as per ROP 2018-19 (Physical indicator is no. of Institutional delivery@1400/ID)</t>
  </si>
  <si>
    <t>Physical Target as per ROP 2018-19 (Physical indicator is no. of Institutional delivery@1000/ID)</t>
  </si>
  <si>
    <t>Physical Target as per ROP 2018-19 (Physical indicator is no. of C-section delivery@10000/C-Sec)</t>
  </si>
  <si>
    <t>Physical Target as per ROP 2018-19 (Physical indicator is no. of BSU/BB @ Rs.15000 per annum as contigency charge for BSU/BB and (@ Rs.24000 per month for fuel and miscellaneous for BB.</t>
  </si>
  <si>
    <t>Physical Target as per ROP 2018-19 (Physical indicator is no. of PW (Severely Anaemic) @100/PW To ASHA)</t>
  </si>
  <si>
    <t>Physical Target as per ROP 2018-19 (Physical indicator is no. of delivery @Rs. 600/ Rural &amp; 400/Urban)</t>
  </si>
  <si>
    <t>Physical Target as per ROP 2018-19 (Physical indicator is no. of Procurement under LaQshya)</t>
  </si>
  <si>
    <t>Physical Target as per ROP 2018-19 (Physical indicator is no. of Equipment for Obsteric ICUs/HDUs)</t>
  </si>
  <si>
    <t>Physical Target as per ROP 2018-19 (Physical indicator is no. of Hb testing kit / equipment / Instrument for 500 L1)</t>
  </si>
  <si>
    <t>Physical Target as per ROP 2018-19 (Physical indicator is no. of Equpiment of Blood Bank/BSUs)</t>
  </si>
  <si>
    <t>Physical Target as per ROP 2018-19 (Physical indicator is no. of MMA Kit to be Procured @ Rs. 60 per kit )</t>
  </si>
  <si>
    <t>Physical Target as per ROP 2018-19 (Physical indicator is no. of RPR Kits. @Rs.50 per kit.)</t>
  </si>
  <si>
    <t>Physical Target as per ROP 2018-19 (Physical indicator is no. of  Whole blood finger prick test kits. @Rs.32 per kit.)</t>
  </si>
  <si>
    <t>Physical Target as per ROP 2018-19 (Physical indicator is no. of Blood Donation Camp@2000/Camp)</t>
  </si>
  <si>
    <t>Physical Target as per ROP 2018-19 (Physical indicator is no. ofDrugs and Supplies for blood related disorders Haemoglobinopathies)</t>
  </si>
  <si>
    <t>Physical Target as per ROP 2018-19 (Physical indicator is no. of C section conducted beyond 10 C-section at DH and 5 at SDH/RH @Rs.3000/EmOC Team)/C-section.</t>
  </si>
  <si>
    <t>Physical Target as per ROP 2018-19 (Physical indicator is no. of SN, ANM, etc.Including group/team based incentives at sub-centre/PHC for primary care in 20 HPD Districts)</t>
  </si>
  <si>
    <t>Physical Target as per ROP 2018-19  (Physical indicator is no. of Maternal Death Review Traning of Doctors (O&amp;G Department 2 days) Per Batch @RS.133000.)</t>
  </si>
  <si>
    <t>Physical Target as per ROP 2018-19  (Physical indicator is no. of Dakshata Training (3 days) Per Batch @RS.73650.</t>
  </si>
  <si>
    <t>Physical Target as per ROP 2018-19  (Physical indicator is no. of Blood Bank/Blood Storage Unit (BSU) Traning)</t>
  </si>
  <si>
    <t>Physical Target as per ROP 2018-19  (Physical indicator is no. of Maternal Death @900/MDR)</t>
  </si>
  <si>
    <t>Physical Target as per ROP 2018-19 (Physical indicator is no. of JSY Administrative Expenses)</t>
  </si>
  <si>
    <t>ROP/FMR Budget Head: Mobility Cost for ASHA Resource Centre/ASHA Mentoring Group (State &amp; DAC)</t>
  </si>
  <si>
    <t>Physical Target as per ROP 2018-19 (Physical indicator is no. 38</t>
  </si>
  <si>
    <t>ROP/FMR Budget Head: Mobility Cost for ASHA Resource Centre/ASHA Mentoring Group (DCM)</t>
  </si>
  <si>
    <t>Physical Target as per ROP 2018-19 (Physical indicator is no.No of Gram Panchayat/Mukhiya</t>
  </si>
  <si>
    <t>Physical Target as per ROP 2018-19 (Physical indicator is no. No of batches</t>
  </si>
  <si>
    <t>Physical Target as per ROP 2018-19 (Physical indicator is no. of  batches</t>
  </si>
  <si>
    <t>Physical Target as per ROP 2018-19 (Physical indicator is no. of days</t>
  </si>
  <si>
    <t>Physical Target as per ROP 2018-19 (Physical indicator is no. of ASHA Facilitators</t>
  </si>
  <si>
    <t>Physical Target as per ROP 2018-19 (Physical indicator is no. :No of batches</t>
  </si>
  <si>
    <t>Physical Target as per ROP 2018-19 (Physical indicator is no. of APHC/HSC/UPHC</t>
  </si>
  <si>
    <t>Physical Target as per ROP 2018-19 (Physical indicator is no. APHC/HSC/UPHC</t>
  </si>
  <si>
    <t>Physical Target as per ROP 2018-19 (Physical indicator is no.  APHC and HSC</t>
  </si>
  <si>
    <t>Physical Target as per ROP 2018-19 (Physical indicator is no.  Population</t>
  </si>
  <si>
    <t xml:space="preserve">Physical Target as per ROP 2018-19 (Physical indicator is no.  </t>
  </si>
  <si>
    <t>Physical Target as per ROP 2018-19 (Physical indicator is number of CHC)</t>
  </si>
  <si>
    <t>Physical Target as per ROP 2018-19 (Physical indicator is no. of District Drug Warehouse)</t>
  </si>
  <si>
    <t>Physical Target as per ROP 2018-19 (Physical indicator is no.  @ 10 lakhs/SNCU)</t>
  </si>
  <si>
    <t>Physical Target as per ROP 2018-19 (Physical indicator is no. 41 existing NBSUs @ Rs 87500/ NBSU )</t>
  </si>
  <si>
    <t>Physical Target as per ROP 2018-19 (Physical indicator is no. Operational cost of 860 existing NBCCs @ Rs 10000/ NBCC )</t>
  </si>
  <si>
    <t>Physical Target as per ROP 2018-19 (Physical indicator is no. of NRC)</t>
  </si>
  <si>
    <t>Physical Target as per ROP 2018-19 (Physical indicator is @ 90000 or 80000 Rs/unit)</t>
  </si>
  <si>
    <t>Physical Target as per ROP 2018-19 (Physical indicator is @ Rs 100 per ASHA for quarterly mother's meeting)</t>
  </si>
  <si>
    <t>Physical Target as per ROP 2018-19 (Physical indicator is no. of Newborn @250/NB )</t>
  </si>
  <si>
    <t>Physical Target as per ROP 2018-19 (Physical indicator is @Rs 200/baby for LBW or SNCU dischargeed babies</t>
  </si>
  <si>
    <t>Physical Target as per ROP 2018-19 (Physical indicator is no. of children admitted at NRC)</t>
  </si>
  <si>
    <t>Physical Target as per ROP 2018-19 (Physical indicator is incentive to ASHA for NDD @ Rs. 100 per ASHA for 2 rounds of NDD)</t>
  </si>
  <si>
    <t>Physical Target as per ROP 2018-19 (Physical indicator is no. ASHA @Rs 100 / ASHA per Round)</t>
  </si>
  <si>
    <t>Physical Target as per ROP 2018-19 (Physical indicator is @ Rs 100 per month per ASHA)</t>
  </si>
  <si>
    <t>Physical Target as per ROP 2018-19 (Physical indicator is no. of Newborn@ 50/visit)</t>
  </si>
  <si>
    <t>Physical Target as per ROP 2018-19 (Physical indicator is No of SNCUs at 19 SDHs and 1 DH Araria @ Rs 75 lakhs/unit)</t>
  </si>
  <si>
    <t>Physical Target as per ROP 2018-19 (Physical indicator is establishment of KMC ward @Rs 1 lakh/KMC for 36 SNCUs)</t>
  </si>
  <si>
    <t xml:space="preserve">Physical Target as per ROP 2018-19 (Physical indicator is no.of DH @Rs 4 Lakhs/unit) </t>
  </si>
  <si>
    <t>Physical Target as per ROP 2018-19 (Physical indicator is no. of Paediatric ward</t>
  </si>
  <si>
    <t>Physical Target as per ROP 2018-19 (Physical indicator is no. of Newborn)</t>
  </si>
  <si>
    <t>Physical Target as per ROP 2018-19 (Physical indicator is no. of Tab @Rs 0.78/tab)</t>
  </si>
  <si>
    <t>Physical Target as per ROP 2018-19 (Physical indicator @ 3500 Rs per PHC and @ 40000 Rs per District)</t>
  </si>
  <si>
    <t>Physical Target as per ROP 2018-19 (Physical indicator is no. batch @Rs 20000/ District and @Rs 3000/Block)</t>
  </si>
  <si>
    <t>Physical Target as per ROP 2018-19 (Physical indicator is no. of Batch)</t>
  </si>
  <si>
    <t>Physical Target as per ROP 2018-19 (Physical indicator is @ 68100 Rs per Batch)</t>
  </si>
  <si>
    <t>Physical Target as per ROP 2018-19 (Physical indicator is no. of batch) @ 383200/batch</t>
  </si>
  <si>
    <t>Physical Target as per ROP 2018-19 (Physical indicator is no. of batch @ 264600/batch)</t>
  </si>
  <si>
    <t>Physical Target as per ROP 2018-19 (Physical indicator is @ 139900 Rs per Batch)</t>
  </si>
  <si>
    <t>Physical Target as per ROP 2018-19 (Physical indicator is @10000 Rs per District)</t>
  </si>
  <si>
    <t xml:space="preserve">ROP/FMR Budget Head: Other Child Health trainings ((HBYC Trainings and INAP Trainings) </t>
  </si>
  <si>
    <t>Physical Target as per ROP 2018-19 (Physical indicator is no. of child death</t>
  </si>
  <si>
    <t>Physical Target as per ROP 2018-19 (Physical indicator is no. of block@Rs.500/ block for wall painiting under NDD</t>
  </si>
  <si>
    <t>Old FMR Budget code No. Part- :A.3.6</t>
  </si>
  <si>
    <t xml:space="preserve"> ROP 2018-19  (Physical indicator is no. of Diet services for JSSK Beneficaries (3 days for Normal Delivery and 7 days for Caesarean) ) </t>
  </si>
  <si>
    <t xml:space="preserve"> ROP 2018-19* (Physical indicator is no. of spray squad (fw &amp; sfw)+ camp search in each district</t>
  </si>
  <si>
    <t xml:space="preserve">ROP 2018-19 (Physical indicator is no. Mobility support to mobile team for hiring of boats/ other vehicle ( i.e. Hard to Reach Area) &amp; TA/DA to ANM/vaccinators @ Rs. 500 </t>
  </si>
  <si>
    <t xml:space="preserve"> ROP 2018-19 (Physical indicator is no. Screening and free spectacles for near work to Old person (New component) @ 350/- per case</t>
  </si>
  <si>
    <t xml:space="preserve"> ROP 2018-19 (Physical indicator is no. ………………</t>
  </si>
  <si>
    <t xml:space="preserve"> ROP 2018-19 (Physical indicator is no. Grant-in-aid for strengthening of  District Hospitals</t>
  </si>
  <si>
    <t xml:space="preserve"> ROP 2018-19 (Physical indicator is no. of Laparoscopes</t>
  </si>
  <si>
    <t>ROP 2018-19 (Physical indicator is no. of Procurement of equipment for Day care centre for hemogiobinopathies)</t>
  </si>
  <si>
    <t>ROP 2018-19* (Physical indicator is no. of spray pump,CP,Bucket &amp;pond measure) for two round</t>
  </si>
  <si>
    <t>ROP 2018-19 (Physical indicator is no. of deliveries(normal and c-section). Drugs and consumables for  Normal Delivery @Rs. 350 and C-section @Rs. 1600 per beneficiary</t>
  </si>
  <si>
    <t xml:space="preserve"> ROP 2018-19 (Physical indicator is no. of Adolescent Friendly Health clinics)</t>
  </si>
  <si>
    <t>ROP 2018-19 (Physical indicator is no. ………………</t>
  </si>
  <si>
    <t>ROP/New FMR Budget code No.(as per ROP 2018-19):Part- :10.2.2</t>
  </si>
  <si>
    <t>ROP/New FMR Budget code No.(as per ROP 2018-19):Part-:10.2.12</t>
  </si>
  <si>
    <t>ROP 2018-19 (Physical indicator is no. of expected AFP,VPD,Measles,Diphtheria, Pertussis and Neonatal Tetanus</t>
  </si>
  <si>
    <t xml:space="preserve">ROP/FMR Budget Head: Recurring costs on account of Consumables, kits, communication, misc. expenses etc. at each  district public health lab </t>
  </si>
  <si>
    <t>ROP/FMR Budget Head: Referral Network of laboratories (Govt. Medical College labs) Reimbursement based payment for laboratory tests</t>
  </si>
  <si>
    <t>ROP/FMR Budget Head: District level monthly E-Aushadhi and Inventory Management review meeting of Pharmacist/Store In-charge, MOICs, BHM</t>
  </si>
  <si>
    <t>ROP 2018-19 (Physical indicator is no. of Desktop Comuter set with Printer and Others</t>
  </si>
  <si>
    <t xml:space="preserve"> ROP 2018-19 (Physical indicator is Remburshment for cataract operation for NGO and Private Practitioners as per NGO norms @ 2000/- per case</t>
  </si>
  <si>
    <t>ROP 2018-19 (Physical indicator is no. of HWCs</t>
  </si>
  <si>
    <t xml:space="preserve"> ROP 2018-19 (Physical indicator is no. …no. of 110960 Mobilizers (ASHA/Link worker based on session site)  @ Rs. 75/ participant + Rs. 25/- for meeting Expenses per participants / quarter  </t>
  </si>
  <si>
    <t>ROP 2018-19* (Physical indicator is no. of spray squad (fw &amp; sfw)+ camp search in each district</t>
  </si>
  <si>
    <t>ROP 2018-19* (Physical indicatorACMO,CS, DMO,MO, VBDC, MI.186 motor cycle maintenance,KTS POL &amp; DA</t>
  </si>
  <si>
    <t xml:space="preserve"> (Physical indicator is no. Fixed tele opthalmic network unit in Govt. Set up/ internet based opthalmic consulation unit @ 25 Lacs per unit</t>
  </si>
  <si>
    <t>ROP/FMR Budget Head:  Translation of IEC material and distribution (NMHP)</t>
  </si>
  <si>
    <t>ROP/FMR Budget Head: Awareness generation activities in the community, schools, workplaces with community involvement (NMHP)</t>
  </si>
  <si>
    <t>ROP/FMR Budget Head: Specific IEC/BCC for Lymphatic Filariasis at State, District, PHC, Sub-centre and village level including VHSC/GKs.</t>
  </si>
  <si>
    <t xml:space="preserve">ROP/FMR Budget Head: Any other IEC/BCC activities </t>
  </si>
  <si>
    <t>ROP 2018-19 (Physical indicator is no. of Tin Plate, Flex for mobile health team vehicle  and Banner for districts.</t>
  </si>
  <si>
    <t xml:space="preserve"> ROP 2018-19 (Physical indicator is @ 90200 Rs per Batch)</t>
  </si>
  <si>
    <t>ROP 2018-19 (Physical indicator is no. of Minilap Bataches</t>
  </si>
  <si>
    <t xml:space="preserve"> ROP 2018-19 (Physical indicator is no. of PPS/ Minilap Refresher  </t>
  </si>
  <si>
    <r>
      <t xml:space="preserve">ROP/FMR Budget Head:  Training of Nurses (Staff Nurse/LHV/ANM) (PPIUCD insertion training) </t>
    </r>
    <r>
      <rPr>
        <b/>
        <u/>
        <sz val="9"/>
        <color rgb="FFFF0000"/>
        <rFont val="Arial Narrow"/>
        <family val="2"/>
      </rPr>
      <t>+ Committed for HLFPPT (Staff Nurse/ANM/MO-IUCD Training)</t>
    </r>
  </si>
  <si>
    <t>ROP/FMR Budget Head: Any other (DAKSH TOT)</t>
  </si>
  <si>
    <t>ROP/New FMR Budget code No.(as per ROP 2018-19):Part-  : 6.2.9.1</t>
  </si>
  <si>
    <t>ROP/FMR Budget Head:  Drugs &amp; supplies for AYUSH</t>
  </si>
  <si>
    <t>Physical Target as per ROP 2018-19 (Physical indicator is no. of MNCU @92.00 lakh/MNCU for 5 MNCUs</t>
  </si>
  <si>
    <t>ROP 2018-19 (Physical indicator is @Rs 9 lakhs/unit (6 lakh for Emergency &amp; HDU + 3 lakh for Ped. OPD &amp; Ward))</t>
  </si>
  <si>
    <t>Physical Target as per ROP 2018-19 (Physical indicator is no. ……</t>
  </si>
  <si>
    <t>Physical Target as per ROP 2018-19 (Physical indicator is no of batch@Rs.278700/batch</t>
  </si>
  <si>
    <t xml:space="preserve">ROP/FMR Budget Head: Medical Colleges </t>
  </si>
  <si>
    <t xml:space="preserve"> ROP 2018-19 (Physical indicator is no. of batches</t>
  </si>
  <si>
    <t>ROP/FMR Budget Head:  One day training for Data entry and analysis for Block Health Team (including BPM)</t>
  </si>
  <si>
    <t>ROP/FMR Budget Head:  Trining of MO, LT, KTS, VBD &amp; MI under KA programme</t>
  </si>
  <si>
    <t>ROP/FMR Budget Head:  Any other  (Training of SPMSU staff)</t>
  </si>
  <si>
    <t>ROP/FMR Budget Head: DAKSHTA training</t>
  </si>
  <si>
    <t>ROP/FMR Budget Head: 4 days Trainings on IYCF for MOs, SNs, ANMs of all DPs and SCs (ToT, 4 days IYCF Trainings &amp; 1 day Sensitisation on MAA  prg.)</t>
  </si>
  <si>
    <t xml:space="preserve">ROP/FMR Budget Head: Orientation/review  of ASHAs (as applicable) for New Contraceptives, Post partum and post abortion Family Planning, Scheme for home delivery of contraceptives (HDC), Ensuring spacing at birth Pregnancy Testing Kits (PTK) </t>
  </si>
  <si>
    <t xml:space="preserve">ROP/FMR Budget Head: Communication Allowance to ASHA  / CUG SIMs for HR of ASHA Programme and Communication Allowance </t>
  </si>
  <si>
    <t xml:space="preserve">ROP/FMR Budget Head: Any other </t>
  </si>
  <si>
    <t>ROP/FMR Budget Head: Monitoring and supervision (JES/ AES)</t>
  </si>
  <si>
    <t xml:space="preserve">Mobility Support &amp; Computer,Laptop,Fax, &amp; Accessories for all 38 districts  in ROP 2018-19 </t>
  </si>
  <si>
    <t>Physical Target as per ROP 2018-19 (Physical indicator is no. of Training-cum-Review Meeting for HMIS &amp; RCH Portal)</t>
  </si>
  <si>
    <t xml:space="preserve">Physical Target as per ROP 2018-19 (Physical indicator is no. of Traininig cum Review Meeting for HMIS &amp; RCH Portal (MCTS) at Block Level) </t>
  </si>
  <si>
    <t xml:space="preserve"> ROP 2018-19 (Physical indicator is no. of Districts)</t>
  </si>
  <si>
    <t>Grand Total Programme Management</t>
  </si>
  <si>
    <t>AMNOUR</t>
  </si>
  <si>
    <t>BANIYAPUR  FRU</t>
  </si>
  <si>
    <t xml:space="preserve">BANIYAPUR  </t>
  </si>
  <si>
    <t>DARIYAPUR</t>
  </si>
  <si>
    <t>DIGHWARA</t>
  </si>
  <si>
    <t>EKMA</t>
  </si>
  <si>
    <t>GARKHA</t>
  </si>
  <si>
    <t>Isuapur</t>
  </si>
  <si>
    <t>JALALPUR</t>
  </si>
  <si>
    <t>Lahladpur</t>
  </si>
  <si>
    <t>Maker</t>
  </si>
  <si>
    <t>MANJHI</t>
  </si>
  <si>
    <t>MARHOWRAH FRU</t>
  </si>
  <si>
    <t xml:space="preserve">MARHOWRAH </t>
  </si>
  <si>
    <t>Nagra</t>
  </si>
  <si>
    <t>MASHRAKH</t>
  </si>
  <si>
    <t>Panapur</t>
  </si>
  <si>
    <t>PARSA</t>
  </si>
  <si>
    <t>REVELGANJ</t>
  </si>
  <si>
    <t>SADAR BLOCK</t>
  </si>
  <si>
    <t>SADAR HOSPITAL</t>
  </si>
  <si>
    <t>SONEPUR SDH</t>
  </si>
  <si>
    <t xml:space="preserve">SONEPUR </t>
  </si>
  <si>
    <t>TARAIYA FRU</t>
  </si>
  <si>
    <t xml:space="preserve">TARAIYA </t>
  </si>
  <si>
    <t>DHS</t>
  </si>
  <si>
    <t>DTO, Saran</t>
  </si>
  <si>
    <t>DLO, Saran</t>
  </si>
  <si>
    <t>DIO, Saran</t>
  </si>
  <si>
    <t>DBO, Saran</t>
  </si>
  <si>
    <t xml:space="preserve"> Districts &amp; Block</t>
  </si>
  <si>
    <t>1114+1668</t>
  </si>
  <si>
    <t>1380+3019</t>
  </si>
  <si>
    <t>1381+3529</t>
  </si>
  <si>
    <t>658+2499</t>
  </si>
  <si>
    <t>1091+3524</t>
  </si>
  <si>
    <t>1649+3822</t>
  </si>
  <si>
    <t>697+1194</t>
  </si>
  <si>
    <t>1172+2725</t>
  </si>
  <si>
    <t>407+791</t>
  </si>
  <si>
    <t>520+1421</t>
  </si>
  <si>
    <t>1277+1802</t>
  </si>
  <si>
    <t>1380+3052</t>
  </si>
  <si>
    <t>952+2392</t>
  </si>
  <si>
    <t>654+1710</t>
  </si>
  <si>
    <t>650+703</t>
  </si>
  <si>
    <t>857+3035</t>
  </si>
  <si>
    <t>638+919</t>
  </si>
  <si>
    <t>1070+346</t>
  </si>
  <si>
    <t>652+1379</t>
  </si>
  <si>
    <t>1298+5537+400</t>
  </si>
  <si>
    <t>1459+3766+100</t>
  </si>
  <si>
    <t>20956+48833+500</t>
  </si>
  <si>
    <t>DVBDCO</t>
  </si>
  <si>
    <t>20956+4883+500</t>
  </si>
  <si>
    <t xml:space="preserve">Fund Allocation Under National Health Mission </t>
  </si>
</sst>
</file>

<file path=xl/styles.xml><?xml version="1.0" encoding="utf-8"?>
<styleSheet xmlns="http://schemas.openxmlformats.org/spreadsheetml/2006/main">
  <fonts count="4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0"/>
      <name val="Arial Narrow"/>
      <family val="2"/>
    </font>
    <font>
      <sz val="11"/>
      <color theme="1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1"/>
      <name val="Arial Narrow"/>
      <family val="2"/>
    </font>
    <font>
      <sz val="10"/>
      <name val="Arial Narrow"/>
      <family val="2"/>
    </font>
    <font>
      <b/>
      <sz val="22"/>
      <color theme="1"/>
      <name val="Arial Narrow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Arial Narrow"/>
      <family val="2"/>
    </font>
    <font>
      <b/>
      <sz val="14"/>
      <name val="Arial Narrow"/>
      <family val="2"/>
    </font>
    <font>
      <sz val="12"/>
      <name val="Times New Roman"/>
      <family val="1"/>
    </font>
    <font>
      <sz val="10"/>
      <color theme="1"/>
      <name val="Calibri"/>
      <family val="2"/>
      <scheme val="minor"/>
    </font>
    <font>
      <b/>
      <sz val="9"/>
      <name val="Arial Narrow"/>
      <family val="2"/>
    </font>
    <font>
      <sz val="9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Arial Narrow"/>
      <family val="2"/>
    </font>
    <font>
      <b/>
      <sz val="9"/>
      <color theme="1"/>
      <name val="Arial Narrow"/>
      <family val="2"/>
    </font>
    <font>
      <b/>
      <sz val="8"/>
      <name val="Arial Narrow"/>
      <family val="2"/>
    </font>
    <font>
      <b/>
      <u/>
      <sz val="9"/>
      <color rgb="FFFF0000"/>
      <name val="Arial Narrow"/>
      <family val="2"/>
    </font>
    <font>
      <b/>
      <sz val="12"/>
      <color theme="1"/>
      <name val="Arial Narrow"/>
      <family val="2"/>
    </font>
    <font>
      <sz val="11"/>
      <color rgb="FFFF0000"/>
      <name val="Calibri"/>
      <family val="2"/>
      <scheme val="minor"/>
    </font>
    <font>
      <sz val="11"/>
      <color rgb="FFFF0000"/>
      <name val="Arial Narrow"/>
      <family val="2"/>
    </font>
    <font>
      <sz val="14"/>
      <color rgb="FFFF0000"/>
      <name val="Arial Narrow"/>
      <family val="2"/>
    </font>
    <font>
      <sz val="14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12"/>
      <color theme="1"/>
      <name val="Calibri"/>
      <family val="2"/>
      <scheme val="minor"/>
    </font>
    <font>
      <sz val="14"/>
      <name val="Arial Narrow"/>
      <family val="2"/>
    </font>
    <font>
      <sz val="12"/>
      <name val="Arial Narrow"/>
      <family val="2"/>
    </font>
    <font>
      <b/>
      <sz val="11"/>
      <color rgb="FFFF0000"/>
      <name val="Arial Narrow"/>
      <family val="2"/>
    </font>
    <font>
      <sz val="12"/>
      <color rgb="FFFF000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 Narrow"/>
      <family val="2"/>
    </font>
    <font>
      <sz val="12"/>
      <color rgb="FFFF0000"/>
      <name val="Calibri"/>
      <family val="2"/>
      <scheme val="minor"/>
    </font>
    <font>
      <b/>
      <sz val="12"/>
      <name val="Arial Narrow"/>
      <family val="2"/>
    </font>
    <font>
      <sz val="12"/>
      <name val="Calibri"/>
      <family val="2"/>
      <scheme val="minor"/>
    </font>
    <font>
      <b/>
      <sz val="16"/>
      <color theme="1"/>
      <name val="Book Antiqua"/>
      <family val="1"/>
    </font>
  </fonts>
  <fills count="1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352">
    <xf numFmtId="0" fontId="0" fillId="0" borderId="0" xfId="0"/>
    <xf numFmtId="0" fontId="3" fillId="0" borderId="1" xfId="1" applyFont="1" applyFill="1" applyBorder="1" applyAlignment="1" applyProtection="1">
      <alignment horizontal="center"/>
      <protection locked="0"/>
    </xf>
    <xf numFmtId="0" fontId="3" fillId="0" borderId="1" xfId="1" applyFont="1" applyFill="1" applyBorder="1" applyAlignment="1" applyProtection="1">
      <alignment horizontal="left"/>
      <protection locked="0"/>
    </xf>
    <xf numFmtId="0" fontId="3" fillId="0" borderId="1" xfId="1" applyFont="1" applyFill="1" applyBorder="1" applyAlignment="1" applyProtection="1">
      <alignment horizontal="left" vertical="top" wrapText="1"/>
      <protection locked="0"/>
    </xf>
    <xf numFmtId="0" fontId="5" fillId="0" borderId="0" xfId="0" applyFont="1"/>
    <xf numFmtId="1" fontId="3" fillId="0" borderId="1" xfId="0" applyNumberFormat="1" applyFont="1" applyFill="1" applyBorder="1" applyProtection="1">
      <protection locked="0"/>
    </xf>
    <xf numFmtId="1" fontId="2" fillId="2" borderId="1" xfId="1" applyNumberFormat="1" applyFont="1" applyFill="1" applyBorder="1" applyAlignment="1" applyProtection="1">
      <alignment vertical="center"/>
      <protection locked="0"/>
    </xf>
    <xf numFmtId="1" fontId="4" fillId="3" borderId="1" xfId="0" applyNumberFormat="1" applyFont="1" applyFill="1" applyBorder="1" applyAlignment="1" applyProtection="1">
      <alignment vertical="top" wrapText="1"/>
      <protection locked="0"/>
    </xf>
    <xf numFmtId="1" fontId="4" fillId="4" borderId="1" xfId="0" applyNumberFormat="1" applyFont="1" applyFill="1" applyBorder="1" applyAlignment="1" applyProtection="1">
      <protection locked="0"/>
    </xf>
    <xf numFmtId="0" fontId="0" fillId="0" borderId="1" xfId="0" applyBorder="1"/>
    <xf numFmtId="0" fontId="3" fillId="5" borderId="1" xfId="1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/>
      <protection locked="0"/>
    </xf>
    <xf numFmtId="0" fontId="0" fillId="5" borderId="1" xfId="0" applyFill="1" applyBorder="1"/>
    <xf numFmtId="0" fontId="0" fillId="5" borderId="0" xfId="0" applyFill="1"/>
    <xf numFmtId="1" fontId="0" fillId="0" borderId="0" xfId="0" applyNumberFormat="1"/>
    <xf numFmtId="0" fontId="0" fillId="0" borderId="0" xfId="0" applyAlignment="1">
      <alignment vertical="top"/>
    </xf>
    <xf numFmtId="0" fontId="4" fillId="0" borderId="1" xfId="0" applyFont="1" applyFill="1" applyBorder="1" applyAlignment="1" applyProtection="1">
      <alignment horizontal="left" vertical="top" wrapText="1"/>
      <protection locked="0"/>
    </xf>
    <xf numFmtId="0" fontId="5" fillId="5" borderId="1" xfId="0" applyFont="1" applyFill="1" applyBorder="1" applyAlignment="1" applyProtection="1">
      <alignment horizontal="left" vertical="center"/>
      <protection locked="0"/>
    </xf>
    <xf numFmtId="1" fontId="3" fillId="0" borderId="1" xfId="0" applyNumberFormat="1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2" fillId="0" borderId="1" xfId="1" applyFont="1" applyFill="1" applyBorder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/>
    </xf>
    <xf numFmtId="1" fontId="3" fillId="0" borderId="1" xfId="0" applyNumberFormat="1" applyFont="1" applyFill="1" applyBorder="1" applyAlignment="1" applyProtection="1">
      <alignment horizontal="right"/>
      <protection locked="0"/>
    </xf>
    <xf numFmtId="0" fontId="3" fillId="0" borderId="1" xfId="1" applyFont="1" applyFill="1" applyBorder="1" applyAlignment="1" applyProtection="1">
      <alignment horizontal="center" vertical="center"/>
      <protection locked="0"/>
    </xf>
    <xf numFmtId="1" fontId="15" fillId="6" borderId="1" xfId="0" applyNumberFormat="1" applyFont="1" applyFill="1" applyBorder="1" applyAlignment="1" applyProtection="1">
      <alignment vertical="center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9" fillId="0" borderId="1" xfId="0" applyFont="1" applyFill="1" applyBorder="1" applyAlignment="1" applyProtection="1">
      <alignment horizontal="left" vertical="top" wrapText="1"/>
      <protection locked="0"/>
    </xf>
    <xf numFmtId="0" fontId="16" fillId="0" borderId="0" xfId="0" applyFont="1"/>
    <xf numFmtId="0" fontId="18" fillId="0" borderId="0" xfId="0" applyFont="1"/>
    <xf numFmtId="0" fontId="16" fillId="0" borderId="0" xfId="0" applyFont="1" applyAlignment="1">
      <alignment horizontal="left" vertical="top"/>
    </xf>
    <xf numFmtId="3" fontId="9" fillId="0" borderId="1" xfId="0" applyNumberFormat="1" applyFont="1" applyFill="1" applyBorder="1" applyAlignment="1" applyProtection="1">
      <alignment horizontal="left" vertical="top" wrapText="1"/>
      <protection locked="0"/>
    </xf>
    <xf numFmtId="0" fontId="20" fillId="0" borderId="0" xfId="0" applyFont="1" applyAlignment="1">
      <alignment horizontal="left" vertical="top"/>
    </xf>
    <xf numFmtId="0" fontId="5" fillId="5" borderId="1" xfId="0" applyFont="1" applyFill="1" applyBorder="1" applyAlignment="1" applyProtection="1">
      <alignment horizontal="right" vertical="center"/>
      <protection locked="0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9" fillId="0" borderId="1" xfId="0" applyFont="1" applyFill="1" applyBorder="1" applyAlignment="1" applyProtection="1">
      <alignment vertical="top" wrapText="1"/>
      <protection locked="0"/>
    </xf>
    <xf numFmtId="0" fontId="6" fillId="0" borderId="1" xfId="1" applyFont="1" applyFill="1" applyBorder="1" applyAlignment="1" applyProtection="1">
      <alignment vertical="top" wrapText="1"/>
      <protection locked="0"/>
    </xf>
    <xf numFmtId="0" fontId="19" fillId="0" borderId="1" xfId="0" applyFont="1" applyFill="1" applyBorder="1" applyAlignment="1" applyProtection="1">
      <alignment vertical="top" wrapText="1"/>
      <protection locked="0"/>
    </xf>
    <xf numFmtId="0" fontId="16" fillId="0" borderId="0" xfId="0" applyFont="1" applyAlignment="1">
      <alignment vertical="top"/>
    </xf>
    <xf numFmtId="0" fontId="9" fillId="0" borderId="1" xfId="0" applyFont="1" applyFill="1" applyBorder="1" applyAlignment="1" applyProtection="1">
      <alignment horizontal="left" vertical="center" wrapText="1"/>
      <protection locked="0"/>
    </xf>
    <xf numFmtId="0" fontId="6" fillId="0" borderId="1" xfId="1" applyFont="1" applyFill="1" applyBorder="1" applyAlignment="1" applyProtection="1">
      <alignment horizontal="center" vertical="top" wrapText="1"/>
      <protection locked="0"/>
    </xf>
    <xf numFmtId="0" fontId="9" fillId="0" borderId="1" xfId="0" applyFont="1" applyFill="1" applyBorder="1" applyAlignment="1" applyProtection="1">
      <alignment horizontal="center" vertical="top" wrapText="1"/>
      <protection locked="0"/>
    </xf>
    <xf numFmtId="0" fontId="21" fillId="0" borderId="1" xfId="0" applyFont="1" applyFill="1" applyBorder="1" applyAlignment="1" applyProtection="1">
      <alignment horizontal="left" vertical="top" wrapText="1"/>
      <protection locked="0"/>
    </xf>
    <xf numFmtId="0" fontId="20" fillId="0" borderId="1" xfId="0" applyFont="1" applyFill="1" applyBorder="1" applyAlignment="1" applyProtection="1">
      <alignment horizontal="center" vertical="center" wrapText="1"/>
      <protection locked="0"/>
    </xf>
    <xf numFmtId="1" fontId="3" fillId="3" borderId="1" xfId="0" applyNumberFormat="1" applyFont="1" applyFill="1" applyBorder="1" applyProtection="1">
      <protection locked="0"/>
    </xf>
    <xf numFmtId="0" fontId="17" fillId="0" borderId="1" xfId="1" applyFont="1" applyFill="1" applyBorder="1" applyAlignment="1" applyProtection="1">
      <alignment horizontal="left" vertical="top" wrapText="1"/>
      <protection locked="0"/>
    </xf>
    <xf numFmtId="0" fontId="18" fillId="0" borderId="0" xfId="0" applyFont="1" applyAlignment="1">
      <alignment horizontal="left" vertical="top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17" fillId="0" borderId="1" xfId="1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Fill="1" applyBorder="1" applyAlignment="1" applyProtection="1">
      <alignment horizontal="center" vertical="top" wrapText="1"/>
      <protection locked="0"/>
    </xf>
    <xf numFmtId="0" fontId="10" fillId="0" borderId="1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21" fillId="0" borderId="1" xfId="0" applyFont="1" applyFill="1" applyBorder="1" applyAlignment="1" applyProtection="1">
      <alignment horizontal="left" vertical="center" wrapText="1"/>
      <protection locked="0"/>
    </xf>
    <xf numFmtId="0" fontId="3" fillId="7" borderId="1" xfId="1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/>
      <protection locked="0"/>
    </xf>
    <xf numFmtId="0" fontId="0" fillId="7" borderId="1" xfId="0" applyFill="1" applyBorder="1"/>
    <xf numFmtId="0" fontId="0" fillId="7" borderId="0" xfId="0" applyFill="1"/>
    <xf numFmtId="0" fontId="4" fillId="0" borderId="1" xfId="0" applyFont="1" applyBorder="1" applyAlignment="1" applyProtection="1">
      <alignment horizontal="center"/>
      <protection locked="0"/>
    </xf>
    <xf numFmtId="0" fontId="17" fillId="0" borderId="1" xfId="1" applyFont="1" applyBorder="1" applyAlignment="1" applyProtection="1">
      <alignment horizontal="left" vertical="top" wrapText="1"/>
      <protection locked="0"/>
    </xf>
    <xf numFmtId="0" fontId="26" fillId="3" borderId="1" xfId="1" applyFont="1" applyFill="1" applyBorder="1" applyAlignment="1" applyProtection="1">
      <alignment horizontal="center"/>
      <protection locked="0"/>
    </xf>
    <xf numFmtId="0" fontId="26" fillId="3" borderId="1" xfId="1" applyFont="1" applyFill="1" applyBorder="1" applyAlignment="1" applyProtection="1">
      <alignment horizontal="left"/>
      <protection locked="0"/>
    </xf>
    <xf numFmtId="1" fontId="26" fillId="3" borderId="1" xfId="0" applyNumberFormat="1" applyFont="1" applyFill="1" applyBorder="1" applyProtection="1">
      <protection locked="0"/>
    </xf>
    <xf numFmtId="0" fontId="25" fillId="3" borderId="1" xfId="0" applyFont="1" applyFill="1" applyBorder="1"/>
    <xf numFmtId="0" fontId="25" fillId="3" borderId="0" xfId="0" applyFont="1" applyFill="1"/>
    <xf numFmtId="0" fontId="27" fillId="3" borderId="1" xfId="1" applyFont="1" applyFill="1" applyBorder="1" applyAlignment="1" applyProtection="1">
      <alignment horizontal="center"/>
      <protection locked="0"/>
    </xf>
    <xf numFmtId="0" fontId="27" fillId="3" borderId="1" xfId="1" applyFont="1" applyFill="1" applyBorder="1" applyAlignment="1" applyProtection="1">
      <alignment horizontal="left"/>
      <protection locked="0"/>
    </xf>
    <xf numFmtId="1" fontId="27" fillId="3" borderId="1" xfId="0" applyNumberFormat="1" applyFont="1" applyFill="1" applyBorder="1" applyProtection="1">
      <protection locked="0"/>
    </xf>
    <xf numFmtId="0" fontId="28" fillId="3" borderId="1" xfId="0" applyFont="1" applyFill="1" applyBorder="1"/>
    <xf numFmtId="0" fontId="28" fillId="3" borderId="0" xfId="0" applyFont="1" applyFill="1"/>
    <xf numFmtId="0" fontId="5" fillId="0" borderId="0" xfId="0" applyFont="1" applyAlignment="1">
      <alignment horizontal="center"/>
    </xf>
    <xf numFmtId="0" fontId="6" fillId="0" borderId="1" xfId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0" fontId="16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0" fontId="29" fillId="4" borderId="0" xfId="0" applyFont="1" applyFill="1"/>
    <xf numFmtId="0" fontId="0" fillId="3" borderId="0" xfId="0" applyFill="1"/>
    <xf numFmtId="0" fontId="29" fillId="2" borderId="0" xfId="0" applyFont="1" applyFill="1"/>
    <xf numFmtId="0" fontId="12" fillId="4" borderId="0" xfId="0" applyFont="1" applyFill="1"/>
    <xf numFmtId="1" fontId="24" fillId="4" borderId="1" xfId="0" applyNumberFormat="1" applyFont="1" applyFill="1" applyBorder="1" applyProtection="1">
      <protection locked="0"/>
    </xf>
    <xf numFmtId="0" fontId="31" fillId="3" borderId="0" xfId="0" applyFont="1" applyFill="1"/>
    <xf numFmtId="1" fontId="30" fillId="3" borderId="1" xfId="0" applyNumberFormat="1" applyFont="1" applyFill="1" applyBorder="1" applyProtection="1">
      <protection locked="0"/>
    </xf>
    <xf numFmtId="0" fontId="12" fillId="2" borderId="0" xfId="0" applyFont="1" applyFill="1"/>
    <xf numFmtId="1" fontId="12" fillId="4" borderId="0" xfId="0" applyNumberFormat="1" applyFont="1" applyFill="1"/>
    <xf numFmtId="1" fontId="12" fillId="4" borderId="0" xfId="0" applyNumberFormat="1" applyFont="1" applyFill="1" applyAlignment="1">
      <alignment horizontal="center"/>
    </xf>
    <xf numFmtId="49" fontId="9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5" borderId="1" xfId="0" applyNumberFormat="1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Protection="1">
      <protection locked="0"/>
    </xf>
    <xf numFmtId="49" fontId="0" fillId="0" borderId="0" xfId="0" applyNumberFormat="1"/>
    <xf numFmtId="1" fontId="12" fillId="2" borderId="0" xfId="0" applyNumberFormat="1" applyFont="1" applyFill="1" applyAlignment="1">
      <alignment horizontal="center"/>
    </xf>
    <xf numFmtId="1" fontId="31" fillId="3" borderId="0" xfId="0" applyNumberFormat="1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0" fillId="4" borderId="0" xfId="0" applyFill="1"/>
    <xf numFmtId="0" fontId="0" fillId="2" borderId="0" xfId="0" applyFill="1"/>
    <xf numFmtId="1" fontId="32" fillId="0" borderId="1" xfId="0" applyNumberFormat="1" applyFont="1" applyFill="1" applyBorder="1" applyProtection="1">
      <protection locked="0"/>
    </xf>
    <xf numFmtId="1" fontId="32" fillId="3" borderId="1" xfId="0" applyNumberFormat="1" applyFont="1" applyFill="1" applyBorder="1" applyProtection="1">
      <protection locked="0"/>
    </xf>
    <xf numFmtId="1" fontId="33" fillId="3" borderId="1" xfId="0" applyNumberFormat="1" applyFont="1" applyFill="1" applyBorder="1" applyProtection="1">
      <protection locked="0"/>
    </xf>
    <xf numFmtId="1" fontId="33" fillId="3" borderId="1" xfId="1" applyNumberFormat="1" applyFont="1" applyFill="1" applyBorder="1" applyAlignment="1" applyProtection="1">
      <alignment horizontal="right"/>
      <protection locked="0"/>
    </xf>
    <xf numFmtId="0" fontId="26" fillId="3" borderId="1" xfId="1" applyFont="1" applyFill="1" applyBorder="1" applyAlignment="1" applyProtection="1">
      <alignment horizontal="center" vertical="center"/>
      <protection locked="0"/>
    </xf>
    <xf numFmtId="0" fontId="6" fillId="0" borderId="12" xfId="1" applyFont="1" applyFill="1" applyBorder="1" applyAlignment="1" applyProtection="1">
      <alignment horizontal="center" vertical="top" wrapText="1"/>
      <protection locked="0"/>
    </xf>
    <xf numFmtId="0" fontId="3" fillId="5" borderId="12" xfId="1" applyFont="1" applyFill="1" applyBorder="1" applyAlignment="1" applyProtection="1">
      <alignment horizontal="center" vertical="center" wrapText="1"/>
      <protection locked="0"/>
    </xf>
    <xf numFmtId="0" fontId="3" fillId="0" borderId="12" xfId="1" applyFont="1" applyFill="1" applyBorder="1" applyAlignment="1" applyProtection="1">
      <alignment horizontal="center"/>
      <protection locked="0"/>
    </xf>
    <xf numFmtId="0" fontId="27" fillId="3" borderId="12" xfId="1" applyFont="1" applyFill="1" applyBorder="1" applyAlignment="1" applyProtection="1">
      <alignment horizontal="center"/>
      <protection locked="0"/>
    </xf>
    <xf numFmtId="0" fontId="0" fillId="4" borderId="1" xfId="0" applyFill="1" applyBorder="1"/>
    <xf numFmtId="0" fontId="0" fillId="3" borderId="1" xfId="0" applyFill="1" applyBorder="1"/>
    <xf numFmtId="1" fontId="12" fillId="2" borderId="1" xfId="0" applyNumberFormat="1" applyFont="1" applyFill="1" applyBorder="1"/>
    <xf numFmtId="0" fontId="0" fillId="2" borderId="1" xfId="0" applyFill="1" applyBorder="1"/>
    <xf numFmtId="0" fontId="34" fillId="3" borderId="1" xfId="0" applyFont="1" applyFill="1" applyBorder="1" applyAlignment="1" applyProtection="1">
      <alignment horizontal="left" vertical="top" wrapText="1"/>
      <protection locked="0"/>
    </xf>
    <xf numFmtId="1" fontId="34" fillId="3" borderId="1" xfId="0" applyNumberFormat="1" applyFont="1" applyFill="1" applyBorder="1" applyAlignment="1" applyProtection="1">
      <alignment horizontal="right" vertical="top" wrapText="1"/>
      <protection locked="0"/>
    </xf>
    <xf numFmtId="0" fontId="0" fillId="0" borderId="1" xfId="0" applyBorder="1" applyAlignment="1">
      <alignment horizontal="center"/>
    </xf>
    <xf numFmtId="0" fontId="30" fillId="0" borderId="1" xfId="0" applyFont="1" applyBorder="1"/>
    <xf numFmtId="0" fontId="0" fillId="4" borderId="1" xfId="0" applyFill="1" applyBorder="1" applyAlignment="1">
      <alignment horizontal="center"/>
    </xf>
    <xf numFmtId="1" fontId="12" fillId="4" borderId="1" xfId="0" applyNumberFormat="1" applyFont="1" applyFill="1" applyBorder="1" applyAlignment="1">
      <alignment horizontal="center"/>
    </xf>
    <xf numFmtId="1" fontId="12" fillId="4" borderId="1" xfId="0" applyNumberFormat="1" applyFont="1" applyFill="1" applyBorder="1"/>
    <xf numFmtId="0" fontId="12" fillId="4" borderId="1" xfId="0" applyFont="1" applyFill="1" applyBorder="1"/>
    <xf numFmtId="0" fontId="0" fillId="3" borderId="1" xfId="0" applyFill="1" applyBorder="1" applyAlignment="1">
      <alignment horizontal="center"/>
    </xf>
    <xf numFmtId="1" fontId="31" fillId="3" borderId="1" xfId="0" applyNumberFormat="1" applyFont="1" applyFill="1" applyBorder="1" applyAlignment="1">
      <alignment horizontal="center"/>
    </xf>
    <xf numFmtId="1" fontId="2" fillId="3" borderId="1" xfId="0" applyNumberFormat="1" applyFont="1" applyFill="1" applyBorder="1" applyAlignment="1" applyProtection="1">
      <alignment horizontal="right" vertical="top" wrapText="1"/>
      <protection locked="0"/>
    </xf>
    <xf numFmtId="0" fontId="0" fillId="2" borderId="1" xfId="0" applyFill="1" applyBorder="1" applyAlignment="1">
      <alignment horizontal="center"/>
    </xf>
    <xf numFmtId="1" fontId="12" fillId="2" borderId="1" xfId="0" applyNumberFormat="1" applyFont="1" applyFill="1" applyBorder="1" applyAlignment="1">
      <alignment horizontal="center"/>
    </xf>
    <xf numFmtId="0" fontId="12" fillId="2" borderId="1" xfId="0" applyFont="1" applyFill="1" applyBorder="1"/>
    <xf numFmtId="1" fontId="3" fillId="0" borderId="1" xfId="0" applyNumberFormat="1" applyFont="1" applyFill="1" applyBorder="1" applyAlignment="1" applyProtection="1">
      <alignment horizontal="right" vertical="top" wrapText="1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0" fillId="9" borderId="0" xfId="0" applyFill="1"/>
    <xf numFmtId="0" fontId="9" fillId="9" borderId="1" xfId="0" applyFont="1" applyFill="1" applyBorder="1" applyAlignment="1" applyProtection="1">
      <alignment horizontal="left" vertical="top" wrapText="1"/>
      <protection locked="0"/>
    </xf>
    <xf numFmtId="0" fontId="5" fillId="9" borderId="1" xfId="0" applyFont="1" applyFill="1" applyBorder="1" applyAlignment="1" applyProtection="1">
      <alignment horizontal="center" vertical="center"/>
      <protection locked="0"/>
    </xf>
    <xf numFmtId="1" fontId="3" fillId="9" borderId="1" xfId="0" applyNumberFormat="1" applyFont="1" applyFill="1" applyBorder="1" applyProtection="1">
      <protection locked="0"/>
    </xf>
    <xf numFmtId="0" fontId="29" fillId="4" borderId="1" xfId="0" applyFont="1" applyFill="1" applyBorder="1"/>
    <xf numFmtId="0" fontId="31" fillId="3" borderId="1" xfId="0" applyFont="1" applyFill="1" applyBorder="1"/>
    <xf numFmtId="0" fontId="29" fillId="2" borderId="1" xfId="0" applyFont="1" applyFill="1" applyBorder="1"/>
    <xf numFmtId="0" fontId="35" fillId="3" borderId="1" xfId="1" applyFont="1" applyFill="1" applyBorder="1" applyAlignment="1" applyProtection="1">
      <alignment horizontal="center"/>
      <protection locked="0"/>
    </xf>
    <xf numFmtId="0" fontId="35" fillId="3" borderId="1" xfId="1" applyFont="1" applyFill="1" applyBorder="1" applyAlignment="1" applyProtection="1">
      <alignment horizontal="left"/>
      <protection locked="0"/>
    </xf>
    <xf numFmtId="1" fontId="35" fillId="3" borderId="1" xfId="0" applyNumberFormat="1" applyFont="1" applyFill="1" applyBorder="1" applyProtection="1">
      <protection locked="0"/>
    </xf>
    <xf numFmtId="0" fontId="35" fillId="3" borderId="1" xfId="0" applyFont="1" applyFill="1" applyBorder="1"/>
    <xf numFmtId="49" fontId="35" fillId="3" borderId="1" xfId="0" applyNumberFormat="1" applyFont="1" applyFill="1" applyBorder="1" applyProtection="1">
      <protection locked="0"/>
    </xf>
    <xf numFmtId="1" fontId="35" fillId="3" borderId="1" xfId="0" applyNumberFormat="1" applyFont="1" applyFill="1" applyBorder="1" applyAlignment="1" applyProtection="1">
      <alignment horizontal="center"/>
      <protection locked="0"/>
    </xf>
    <xf numFmtId="0" fontId="36" fillId="0" borderId="1" xfId="1" applyFont="1" applyFill="1" applyBorder="1" applyAlignment="1" applyProtection="1">
      <alignment horizontal="center"/>
      <protection locked="0"/>
    </xf>
    <xf numFmtId="0" fontId="36" fillId="0" borderId="1" xfId="1" applyFont="1" applyFill="1" applyBorder="1" applyAlignment="1" applyProtection="1">
      <alignment horizontal="left"/>
      <protection locked="0"/>
    </xf>
    <xf numFmtId="1" fontId="36" fillId="0" borderId="1" xfId="0" applyNumberFormat="1" applyFont="1" applyFill="1" applyBorder="1" applyProtection="1">
      <protection locked="0"/>
    </xf>
    <xf numFmtId="0" fontId="37" fillId="0" borderId="1" xfId="0" applyFont="1" applyBorder="1"/>
    <xf numFmtId="49" fontId="36" fillId="0" borderId="1" xfId="0" applyNumberFormat="1" applyFont="1" applyFill="1" applyBorder="1" applyProtection="1">
      <protection locked="0"/>
    </xf>
    <xf numFmtId="1" fontId="36" fillId="0" borderId="1" xfId="0" applyNumberFormat="1" applyFont="1" applyFill="1" applyBorder="1" applyAlignment="1" applyProtection="1">
      <alignment horizontal="center"/>
      <protection locked="0"/>
    </xf>
    <xf numFmtId="0" fontId="36" fillId="0" borderId="1" xfId="1" applyFont="1" applyFill="1" applyBorder="1" applyAlignment="1" applyProtection="1">
      <alignment horizontal="left" vertical="top" wrapText="1"/>
      <protection locked="0"/>
    </xf>
    <xf numFmtId="0" fontId="36" fillId="0" borderId="1" xfId="1" applyFont="1" applyFill="1" applyBorder="1" applyAlignment="1" applyProtection="1">
      <alignment horizontal="center" vertical="center"/>
      <protection locked="0"/>
    </xf>
    <xf numFmtId="1" fontId="38" fillId="2" borderId="1" xfId="1" applyNumberFormat="1" applyFont="1" applyFill="1" applyBorder="1" applyAlignment="1" applyProtection="1">
      <alignment vertical="center"/>
      <protection locked="0"/>
    </xf>
    <xf numFmtId="49" fontId="38" fillId="2" borderId="1" xfId="1" applyNumberFormat="1" applyFont="1" applyFill="1" applyBorder="1" applyAlignment="1" applyProtection="1">
      <alignment vertical="center"/>
      <protection locked="0"/>
    </xf>
    <xf numFmtId="1" fontId="38" fillId="2" borderId="1" xfId="1" applyNumberFormat="1" applyFont="1" applyFill="1" applyBorder="1" applyAlignment="1" applyProtection="1">
      <alignment horizontal="center" vertical="center"/>
      <protection locked="0"/>
    </xf>
    <xf numFmtId="1" fontId="39" fillId="3" borderId="1" xfId="0" applyNumberFormat="1" applyFont="1" applyFill="1" applyBorder="1" applyAlignment="1" applyProtection="1">
      <alignment vertical="top" wrapText="1"/>
      <protection locked="0"/>
    </xf>
    <xf numFmtId="49" fontId="39" fillId="3" borderId="1" xfId="0" applyNumberFormat="1" applyFont="1" applyFill="1" applyBorder="1" applyAlignment="1" applyProtection="1">
      <alignment vertical="top" wrapText="1"/>
      <protection locked="0"/>
    </xf>
    <xf numFmtId="1" fontId="39" fillId="3" borderId="1" xfId="0" applyNumberFormat="1" applyFont="1" applyFill="1" applyBorder="1" applyAlignment="1" applyProtection="1">
      <alignment horizontal="center" vertical="top" wrapText="1"/>
      <protection locked="0"/>
    </xf>
    <xf numFmtId="1" fontId="39" fillId="4" borderId="1" xfId="0" applyNumberFormat="1" applyFont="1" applyFill="1" applyBorder="1" applyAlignment="1" applyProtection="1">
      <protection locked="0"/>
    </xf>
    <xf numFmtId="49" fontId="39" fillId="4" borderId="1" xfId="0" applyNumberFormat="1" applyFont="1" applyFill="1" applyBorder="1" applyAlignment="1" applyProtection="1">
      <protection locked="0"/>
    </xf>
    <xf numFmtId="1" fontId="39" fillId="4" borderId="1" xfId="0" applyNumberFormat="1" applyFont="1" applyFill="1" applyBorder="1" applyAlignment="1" applyProtection="1">
      <alignment horizontal="center"/>
      <protection locked="0"/>
    </xf>
    <xf numFmtId="0" fontId="37" fillId="0" borderId="1" xfId="0" applyFont="1" applyBorder="1" applyAlignment="1">
      <alignment horizontal="center"/>
    </xf>
    <xf numFmtId="1" fontId="37" fillId="0" borderId="1" xfId="0" applyNumberFormat="1" applyFont="1" applyBorder="1" applyAlignment="1">
      <alignment horizontal="center"/>
    </xf>
    <xf numFmtId="1" fontId="37" fillId="0" borderId="1" xfId="0" applyNumberFormat="1" applyFont="1" applyFill="1" applyBorder="1" applyProtection="1">
      <protection locked="0"/>
    </xf>
    <xf numFmtId="49" fontId="37" fillId="0" borderId="1" xfId="0" applyNumberFormat="1" applyFont="1" applyBorder="1" applyAlignment="1">
      <alignment horizontal="center"/>
    </xf>
    <xf numFmtId="1" fontId="37" fillId="0" borderId="1" xfId="0" applyNumberFormat="1" applyFont="1" applyBorder="1"/>
    <xf numFmtId="2" fontId="37" fillId="0" borderId="1" xfId="0" applyNumberFormat="1" applyFont="1" applyBorder="1"/>
    <xf numFmtId="0" fontId="37" fillId="0" borderId="1" xfId="0" applyFont="1" applyBorder="1" applyAlignment="1">
      <alignment horizontal="right"/>
    </xf>
    <xf numFmtId="0" fontId="37" fillId="8" borderId="1" xfId="0" applyFont="1" applyFill="1" applyBorder="1"/>
    <xf numFmtId="0" fontId="37" fillId="0" borderId="1" xfId="0" applyFont="1" applyBorder="1" applyAlignment="1"/>
    <xf numFmtId="0" fontId="39" fillId="4" borderId="1" xfId="0" applyFont="1" applyFill="1" applyBorder="1" applyAlignment="1">
      <alignment horizontal="center"/>
    </xf>
    <xf numFmtId="0" fontId="39" fillId="4" borderId="1" xfId="0" applyFont="1" applyFill="1" applyBorder="1"/>
    <xf numFmtId="1" fontId="39" fillId="4" borderId="1" xfId="0" applyNumberFormat="1" applyFont="1" applyFill="1" applyBorder="1" applyAlignment="1">
      <alignment horizontal="center"/>
    </xf>
    <xf numFmtId="1" fontId="39" fillId="4" borderId="1" xfId="0" applyNumberFormat="1" applyFont="1" applyFill="1" applyBorder="1" applyProtection="1">
      <protection locked="0"/>
    </xf>
    <xf numFmtId="49" fontId="39" fillId="4" borderId="1" xfId="0" applyNumberFormat="1" applyFont="1" applyFill="1" applyBorder="1" applyAlignment="1">
      <alignment horizontal="center"/>
    </xf>
    <xf numFmtId="1" fontId="39" fillId="4" borderId="1" xfId="0" applyNumberFormat="1" applyFont="1" applyFill="1" applyBorder="1"/>
    <xf numFmtId="0" fontId="37" fillId="3" borderId="1" xfId="0" applyFont="1" applyFill="1" applyBorder="1" applyAlignment="1">
      <alignment horizontal="center"/>
    </xf>
    <xf numFmtId="0" fontId="37" fillId="3" borderId="1" xfId="0" applyFont="1" applyFill="1" applyBorder="1"/>
    <xf numFmtId="1" fontId="37" fillId="3" borderId="1" xfId="0" applyNumberFormat="1" applyFont="1" applyFill="1" applyBorder="1" applyProtection="1">
      <protection locked="0"/>
    </xf>
    <xf numFmtId="49" fontId="37" fillId="3" borderId="1" xfId="0" applyNumberFormat="1" applyFont="1" applyFill="1" applyBorder="1"/>
    <xf numFmtId="1" fontId="37" fillId="3" borderId="1" xfId="0" applyNumberFormat="1" applyFont="1" applyFill="1" applyBorder="1" applyAlignment="1">
      <alignment horizontal="center"/>
    </xf>
    <xf numFmtId="0" fontId="39" fillId="2" borderId="1" xfId="0" applyFont="1" applyFill="1" applyBorder="1" applyAlignment="1">
      <alignment horizontal="center"/>
    </xf>
    <xf numFmtId="0" fontId="39" fillId="2" borderId="1" xfId="0" applyFont="1" applyFill="1" applyBorder="1"/>
    <xf numFmtId="49" fontId="39" fillId="2" borderId="1" xfId="0" applyNumberFormat="1" applyFont="1" applyFill="1" applyBorder="1" applyAlignment="1">
      <alignment horizontal="center"/>
    </xf>
    <xf numFmtId="1" fontId="39" fillId="2" borderId="1" xfId="0" applyNumberFormat="1" applyFont="1" applyFill="1" applyBorder="1"/>
    <xf numFmtId="1" fontId="39" fillId="2" borderId="1" xfId="0" applyNumberFormat="1" applyFont="1" applyFill="1" applyBorder="1" applyAlignment="1">
      <alignment horizontal="center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40" fillId="3" borderId="1" xfId="1" applyFont="1" applyFill="1" applyBorder="1" applyAlignment="1" applyProtection="1">
      <alignment horizontal="center" vertical="center"/>
      <protection locked="0"/>
    </xf>
    <xf numFmtId="0" fontId="40" fillId="3" borderId="1" xfId="1" applyFont="1" applyFill="1" applyBorder="1" applyAlignment="1" applyProtection="1">
      <alignment horizontal="left"/>
      <protection locked="0"/>
    </xf>
    <xf numFmtId="1" fontId="40" fillId="3" borderId="1" xfId="0" applyNumberFormat="1" applyFont="1" applyFill="1" applyBorder="1" applyProtection="1">
      <protection locked="0"/>
    </xf>
    <xf numFmtId="0" fontId="41" fillId="3" borderId="1" xfId="0" applyFont="1" applyFill="1" applyBorder="1"/>
    <xf numFmtId="0" fontId="40" fillId="3" borderId="1" xfId="1" applyFont="1" applyFill="1" applyBorder="1" applyAlignment="1" applyProtection="1">
      <alignment horizontal="center"/>
      <protection locked="0"/>
    </xf>
    <xf numFmtId="0" fontId="33" fillId="0" borderId="1" xfId="1" applyFont="1" applyFill="1" applyBorder="1" applyAlignment="1" applyProtection="1">
      <alignment horizontal="center" vertical="center"/>
      <protection locked="0"/>
    </xf>
    <xf numFmtId="0" fontId="33" fillId="0" borderId="1" xfId="1" applyFont="1" applyFill="1" applyBorder="1" applyAlignment="1" applyProtection="1">
      <alignment horizontal="left"/>
      <protection locked="0"/>
    </xf>
    <xf numFmtId="1" fontId="33" fillId="0" borderId="1" xfId="0" applyNumberFormat="1" applyFont="1" applyFill="1" applyBorder="1" applyProtection="1">
      <protection locked="0"/>
    </xf>
    <xf numFmtId="0" fontId="31" fillId="0" borderId="1" xfId="0" applyFont="1" applyBorder="1"/>
    <xf numFmtId="0" fontId="33" fillId="0" borderId="1" xfId="1" applyFont="1" applyFill="1" applyBorder="1" applyAlignment="1" applyProtection="1">
      <alignment horizontal="center"/>
      <protection locked="0"/>
    </xf>
    <xf numFmtId="0" fontId="33" fillId="0" borderId="1" xfId="1" applyFont="1" applyFill="1" applyBorder="1" applyAlignment="1" applyProtection="1">
      <alignment horizontal="left" vertical="top" wrapText="1"/>
      <protection locked="0"/>
    </xf>
    <xf numFmtId="0" fontId="42" fillId="2" borderId="1" xfId="1" applyFont="1" applyFill="1" applyBorder="1" applyAlignment="1" applyProtection="1">
      <alignment horizontal="center"/>
      <protection locked="0"/>
    </xf>
    <xf numFmtId="1" fontId="42" fillId="2" borderId="1" xfId="1" applyNumberFormat="1" applyFont="1" applyFill="1" applyBorder="1" applyAlignment="1" applyProtection="1">
      <alignment vertical="center"/>
      <protection locked="0"/>
    </xf>
    <xf numFmtId="0" fontId="24" fillId="3" borderId="1" xfId="0" applyNumberFormat="1" applyFont="1" applyFill="1" applyBorder="1" applyAlignment="1" applyProtection="1">
      <alignment horizontal="center" vertical="top" wrapText="1"/>
      <protection locked="0"/>
    </xf>
    <xf numFmtId="1" fontId="24" fillId="3" borderId="1" xfId="0" applyNumberFormat="1" applyFont="1" applyFill="1" applyBorder="1" applyAlignment="1" applyProtection="1">
      <alignment vertical="top" wrapText="1"/>
      <protection locked="0"/>
    </xf>
    <xf numFmtId="0" fontId="24" fillId="4" borderId="1" xfId="0" applyFont="1" applyFill="1" applyBorder="1" applyAlignment="1" applyProtection="1">
      <alignment horizontal="center"/>
      <protection locked="0"/>
    </xf>
    <xf numFmtId="1" fontId="24" fillId="4" borderId="1" xfId="0" applyNumberFormat="1" applyFont="1" applyFill="1" applyBorder="1" applyAlignment="1" applyProtection="1">
      <protection locked="0"/>
    </xf>
    <xf numFmtId="0" fontId="31" fillId="0" borderId="1" xfId="0" applyFont="1" applyBorder="1" applyAlignment="1">
      <alignment horizontal="center" vertical="center"/>
    </xf>
    <xf numFmtId="1" fontId="31" fillId="0" borderId="1" xfId="0" applyNumberFormat="1" applyFont="1" applyBorder="1"/>
    <xf numFmtId="1" fontId="30" fillId="0" borderId="1" xfId="0" applyNumberFormat="1" applyFont="1" applyFill="1" applyBorder="1" applyProtection="1">
      <protection locked="0"/>
    </xf>
    <xf numFmtId="0" fontId="31" fillId="4" borderId="1" xfId="0" applyFont="1" applyFill="1" applyBorder="1" applyAlignment="1">
      <alignment horizontal="center" vertical="center"/>
    </xf>
    <xf numFmtId="0" fontId="31" fillId="4" borderId="1" xfId="0" applyFont="1" applyFill="1" applyBorder="1"/>
    <xf numFmtId="0" fontId="31" fillId="3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31" fillId="2" borderId="1" xfId="0" applyFont="1" applyFill="1" applyBorder="1"/>
    <xf numFmtId="1" fontId="40" fillId="3" borderId="1" xfId="0" applyNumberFormat="1" applyFont="1" applyFill="1" applyBorder="1" applyAlignment="1" applyProtection="1">
      <alignment horizontal="center"/>
      <protection locked="0"/>
    </xf>
    <xf numFmtId="1" fontId="33" fillId="0" borderId="1" xfId="0" applyNumberFormat="1" applyFont="1" applyFill="1" applyBorder="1" applyAlignment="1" applyProtection="1">
      <alignment horizontal="center"/>
      <protection locked="0"/>
    </xf>
    <xf numFmtId="1" fontId="42" fillId="2" borderId="1" xfId="1" applyNumberFormat="1" applyFont="1" applyFill="1" applyBorder="1" applyAlignment="1" applyProtection="1">
      <alignment horizontal="center" vertical="center"/>
      <protection locked="0"/>
    </xf>
    <xf numFmtId="1" fontId="24" fillId="3" borderId="1" xfId="0" applyNumberFormat="1" applyFont="1" applyFill="1" applyBorder="1" applyAlignment="1" applyProtection="1">
      <alignment horizontal="center" vertical="top" wrapText="1"/>
      <protection locked="0"/>
    </xf>
    <xf numFmtId="1" fontId="24" fillId="4" borderId="1" xfId="0" applyNumberFormat="1" applyFont="1" applyFill="1" applyBorder="1" applyAlignment="1" applyProtection="1">
      <alignment horizontal="center"/>
      <protection locked="0"/>
    </xf>
    <xf numFmtId="0" fontId="31" fillId="0" borderId="1" xfId="0" applyFont="1" applyBorder="1" applyAlignment="1">
      <alignment horizontal="center"/>
    </xf>
    <xf numFmtId="1" fontId="40" fillId="3" borderId="1" xfId="0" applyNumberFormat="1" applyFont="1" applyFill="1" applyBorder="1" applyAlignment="1" applyProtection="1">
      <alignment horizontal="left"/>
      <protection locked="0"/>
    </xf>
    <xf numFmtId="1" fontId="40" fillId="9" borderId="1" xfId="0" applyNumberFormat="1" applyFont="1" applyFill="1" applyBorder="1" applyProtection="1">
      <protection locked="0"/>
    </xf>
    <xf numFmtId="1" fontId="40" fillId="3" borderId="1" xfId="0" applyNumberFormat="1" applyFont="1" applyFill="1" applyBorder="1" applyAlignment="1" applyProtection="1">
      <alignment horizontal="right"/>
      <protection locked="0"/>
    </xf>
    <xf numFmtId="1" fontId="33" fillId="0" borderId="1" xfId="0" applyNumberFormat="1" applyFont="1" applyFill="1" applyBorder="1" applyAlignment="1" applyProtection="1">
      <alignment horizontal="left"/>
      <protection locked="0"/>
    </xf>
    <xf numFmtId="1" fontId="33" fillId="9" borderId="1" xfId="0" applyNumberFormat="1" applyFont="1" applyFill="1" applyBorder="1" applyProtection="1">
      <protection locked="0"/>
    </xf>
    <xf numFmtId="1" fontId="33" fillId="0" borderId="1" xfId="0" applyNumberFormat="1" applyFont="1" applyFill="1" applyBorder="1" applyAlignment="1" applyProtection="1">
      <alignment horizontal="right"/>
      <protection locked="0"/>
    </xf>
    <xf numFmtId="1" fontId="42" fillId="2" borderId="1" xfId="1" applyNumberFormat="1" applyFont="1" applyFill="1" applyBorder="1" applyAlignment="1" applyProtection="1">
      <alignment horizontal="left" vertical="center"/>
      <protection locked="0"/>
    </xf>
    <xf numFmtId="1" fontId="42" fillId="9" borderId="1" xfId="1" applyNumberFormat="1" applyFont="1" applyFill="1" applyBorder="1" applyAlignment="1" applyProtection="1">
      <alignment vertical="center"/>
      <protection locked="0"/>
    </xf>
    <xf numFmtId="1" fontId="42" fillId="2" borderId="1" xfId="1" applyNumberFormat="1" applyFont="1" applyFill="1" applyBorder="1" applyAlignment="1" applyProtection="1">
      <alignment horizontal="right" vertical="center"/>
      <protection locked="0"/>
    </xf>
    <xf numFmtId="1" fontId="24" fillId="3" borderId="1" xfId="0" applyNumberFormat="1" applyFont="1" applyFill="1" applyBorder="1" applyAlignment="1" applyProtection="1">
      <alignment horizontal="left" vertical="top" wrapText="1"/>
      <protection locked="0"/>
    </xf>
    <xf numFmtId="1" fontId="24" fillId="9" borderId="1" xfId="0" applyNumberFormat="1" applyFont="1" applyFill="1" applyBorder="1" applyAlignment="1" applyProtection="1">
      <alignment vertical="top" wrapText="1"/>
      <protection locked="0"/>
    </xf>
    <xf numFmtId="1" fontId="24" fillId="3" borderId="1" xfId="0" applyNumberFormat="1" applyFont="1" applyFill="1" applyBorder="1" applyAlignment="1" applyProtection="1">
      <alignment horizontal="right" vertical="top" wrapText="1"/>
      <protection locked="0"/>
    </xf>
    <xf numFmtId="1" fontId="24" fillId="4" borderId="1" xfId="0" applyNumberFormat="1" applyFont="1" applyFill="1" applyBorder="1" applyAlignment="1" applyProtection="1">
      <alignment horizontal="left"/>
      <protection locked="0"/>
    </xf>
    <xf numFmtId="1" fontId="24" fillId="9" borderId="1" xfId="0" applyNumberFormat="1" applyFont="1" applyFill="1" applyBorder="1" applyAlignment="1" applyProtection="1">
      <protection locked="0"/>
    </xf>
    <xf numFmtId="1" fontId="24" fillId="4" borderId="1" xfId="0" applyNumberFormat="1" applyFont="1" applyFill="1" applyBorder="1" applyAlignment="1" applyProtection="1">
      <alignment horizontal="right"/>
      <protection locked="0"/>
    </xf>
    <xf numFmtId="0" fontId="28" fillId="3" borderId="12" xfId="0" applyFont="1" applyFill="1" applyBorder="1"/>
    <xf numFmtId="0" fontId="0" fillId="0" borderId="12" xfId="0" applyBorder="1"/>
    <xf numFmtId="0" fontId="31" fillId="0" borderId="1" xfId="0" applyFont="1" applyBorder="1" applyAlignment="1">
      <alignment horizontal="left"/>
    </xf>
    <xf numFmtId="0" fontId="31" fillId="9" borderId="1" xfId="0" applyFont="1" applyFill="1" applyBorder="1"/>
    <xf numFmtId="0" fontId="31" fillId="4" borderId="1" xfId="0" applyFont="1" applyFill="1" applyBorder="1" applyAlignment="1">
      <alignment horizontal="center"/>
    </xf>
    <xf numFmtId="0" fontId="31" fillId="4" borderId="1" xfId="0" applyFont="1" applyFill="1" applyBorder="1" applyAlignment="1">
      <alignment horizontal="left"/>
    </xf>
    <xf numFmtId="0" fontId="31" fillId="3" borderId="1" xfId="0" applyFont="1" applyFill="1" applyBorder="1" applyAlignment="1">
      <alignment horizontal="center"/>
    </xf>
    <xf numFmtId="0" fontId="31" fillId="3" borderId="1" xfId="0" applyFont="1" applyFill="1" applyBorder="1" applyAlignment="1">
      <alignment horizontal="left"/>
    </xf>
    <xf numFmtId="0" fontId="31" fillId="2" borderId="1" xfId="0" applyFont="1" applyFill="1" applyBorder="1" applyAlignment="1">
      <alignment horizontal="center"/>
    </xf>
    <xf numFmtId="0" fontId="31" fillId="2" borderId="1" xfId="0" applyFont="1" applyFill="1" applyBorder="1" applyAlignment="1">
      <alignment horizontal="left"/>
    </xf>
    <xf numFmtId="1" fontId="12" fillId="9" borderId="1" xfId="0" applyNumberFormat="1" applyFont="1" applyFill="1" applyBorder="1" applyAlignment="1">
      <alignment horizontal="center"/>
    </xf>
    <xf numFmtId="1" fontId="31" fillId="3" borderId="1" xfId="0" applyNumberFormat="1" applyFont="1" applyFill="1" applyBorder="1"/>
    <xf numFmtId="1" fontId="31" fillId="9" borderId="1" xfId="0" applyNumberFormat="1" applyFont="1" applyFill="1" applyBorder="1" applyAlignment="1">
      <alignment horizontal="center"/>
    </xf>
    <xf numFmtId="1" fontId="33" fillId="6" borderId="1" xfId="0" applyNumberFormat="1" applyFont="1" applyFill="1" applyBorder="1" applyProtection="1">
      <protection locked="0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1" fontId="40" fillId="3" borderId="1" xfId="1" applyNumberFormat="1" applyFont="1" applyFill="1" applyBorder="1" applyAlignment="1" applyProtection="1">
      <alignment horizontal="right"/>
      <protection locked="0"/>
    </xf>
    <xf numFmtId="1" fontId="33" fillId="0" borderId="1" xfId="1" applyNumberFormat="1" applyFont="1" applyFill="1" applyBorder="1" applyAlignment="1" applyProtection="1">
      <alignment horizontal="right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0" fillId="0" borderId="1" xfId="0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" fontId="33" fillId="0" borderId="1" xfId="0" applyNumberFormat="1" applyFont="1" applyFill="1" applyBorder="1" applyAlignment="1" applyProtection="1">
      <alignment vertical="top"/>
      <protection locked="0"/>
    </xf>
    <xf numFmtId="0" fontId="31" fillId="0" borderId="1" xfId="0" applyFont="1" applyBorder="1" applyAlignment="1">
      <alignment vertical="top"/>
    </xf>
    <xf numFmtId="0" fontId="33" fillId="0" borderId="1" xfId="1" applyFont="1" applyFill="1" applyBorder="1" applyAlignment="1" applyProtection="1">
      <alignment horizontal="center" vertical="top"/>
      <protection locked="0"/>
    </xf>
    <xf numFmtId="0" fontId="43" fillId="0" borderId="1" xfId="0" applyFont="1" applyFill="1" applyBorder="1"/>
    <xf numFmtId="0" fontId="2" fillId="0" borderId="1" xfId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1" fontId="42" fillId="0" borderId="1" xfId="1" applyNumberFormat="1" applyFont="1" applyFill="1" applyBorder="1" applyAlignment="1" applyProtection="1">
      <alignment vertical="center"/>
      <protection locked="0"/>
    </xf>
    <xf numFmtId="1" fontId="24" fillId="0" borderId="1" xfId="0" applyNumberFormat="1" applyFont="1" applyFill="1" applyBorder="1" applyAlignment="1" applyProtection="1">
      <alignment vertical="top" wrapText="1"/>
      <protection locked="0"/>
    </xf>
    <xf numFmtId="1" fontId="24" fillId="0" borderId="1" xfId="0" applyNumberFormat="1" applyFont="1" applyFill="1" applyBorder="1" applyAlignment="1" applyProtection="1">
      <protection locked="0"/>
    </xf>
    <xf numFmtId="0" fontId="31" fillId="0" borderId="1" xfId="0" applyFont="1" applyFill="1" applyBorder="1"/>
    <xf numFmtId="0" fontId="0" fillId="0" borderId="0" xfId="0" applyFill="1"/>
    <xf numFmtId="0" fontId="38" fillId="2" borderId="1" xfId="1" applyFont="1" applyFill="1" applyBorder="1" applyAlignment="1" applyProtection="1">
      <alignment horizontal="center"/>
      <protection locked="0"/>
    </xf>
    <xf numFmtId="0" fontId="39" fillId="3" borderId="1" xfId="0" applyNumberFormat="1" applyFont="1" applyFill="1" applyBorder="1" applyAlignment="1" applyProtection="1">
      <alignment horizontal="center" vertical="top" wrapText="1"/>
      <protection locked="0"/>
    </xf>
    <xf numFmtId="0" fontId="39" fillId="4" borderId="1" xfId="0" applyFont="1" applyFill="1" applyBorder="1" applyAlignment="1" applyProtection="1">
      <alignment horizontal="center"/>
      <protection locked="0"/>
    </xf>
    <xf numFmtId="0" fontId="8" fillId="0" borderId="2" xfId="0" applyFont="1" applyBorder="1" applyAlignment="1" applyProtection="1">
      <alignment horizontal="left" vertical="center" wrapText="1"/>
      <protection locked="0"/>
    </xf>
    <xf numFmtId="0" fontId="8" fillId="0" borderId="3" xfId="0" applyFont="1" applyBorder="1" applyAlignment="1" applyProtection="1">
      <alignment horizontal="left" vertical="center" wrapText="1"/>
      <protection locked="0"/>
    </xf>
    <xf numFmtId="0" fontId="8" fillId="0" borderId="4" xfId="0" applyFont="1" applyBorder="1" applyAlignment="1" applyProtection="1">
      <alignment horizontal="left" vertical="center" wrapText="1"/>
      <protection locked="0"/>
    </xf>
    <xf numFmtId="0" fontId="8" fillId="0" borderId="5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6" xfId="0" applyFont="1" applyBorder="1" applyAlignment="1" applyProtection="1">
      <alignment horizontal="left" vertical="center" wrapText="1"/>
      <protection locked="0"/>
    </xf>
    <xf numFmtId="0" fontId="8" fillId="0" borderId="7" xfId="0" applyFont="1" applyBorder="1" applyAlignment="1" applyProtection="1">
      <alignment horizontal="left" vertical="center" wrapText="1"/>
      <protection locked="0"/>
    </xf>
    <xf numFmtId="0" fontId="8" fillId="0" borderId="8" xfId="0" applyFont="1" applyBorder="1" applyAlignment="1" applyProtection="1">
      <alignment horizontal="left" vertical="center" wrapText="1"/>
      <protection locked="0"/>
    </xf>
    <xf numFmtId="0" fontId="8" fillId="0" borderId="9" xfId="0" applyFont="1" applyBorder="1" applyAlignment="1" applyProtection="1">
      <alignment horizontal="left" vertical="center" wrapText="1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left" vertical="center" wrapText="1"/>
      <protection locked="0"/>
    </xf>
    <xf numFmtId="0" fontId="14" fillId="0" borderId="1" xfId="1" applyFont="1" applyBorder="1" applyAlignment="1" applyProtection="1">
      <alignment horizontal="center" vertical="center" wrapText="1"/>
      <protection locked="0"/>
    </xf>
    <xf numFmtId="0" fontId="24" fillId="4" borderId="1" xfId="0" applyFont="1" applyFill="1" applyBorder="1" applyAlignment="1" applyProtection="1">
      <alignment horizontal="center"/>
      <protection locked="0"/>
    </xf>
    <xf numFmtId="0" fontId="42" fillId="2" borderId="1" xfId="1" applyFont="1" applyFill="1" applyBorder="1" applyAlignment="1" applyProtection="1">
      <alignment horizontal="center"/>
      <protection locked="0"/>
    </xf>
    <xf numFmtId="0" fontId="24" fillId="3" borderId="1" xfId="0" applyNumberFormat="1" applyFont="1" applyFill="1" applyBorder="1" applyAlignment="1" applyProtection="1">
      <alignment horizontal="center" vertical="top" wrapText="1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17" fillId="0" borderId="1" xfId="1" applyFont="1" applyBorder="1" applyAlignment="1" applyProtection="1">
      <alignment horizontal="left" vertical="top" wrapText="1"/>
      <protection locked="0"/>
    </xf>
    <xf numFmtId="0" fontId="17" fillId="0" borderId="1" xfId="1" applyFont="1" applyFill="1" applyBorder="1" applyAlignment="1" applyProtection="1">
      <alignment horizontal="left" vertical="top" wrapText="1"/>
      <protection locked="0"/>
    </xf>
    <xf numFmtId="0" fontId="17" fillId="6" borderId="1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6" fillId="6" borderId="1" xfId="1" applyFont="1" applyFill="1" applyBorder="1" applyAlignment="1" applyProtection="1">
      <alignment horizontal="left" vertical="top" wrapText="1"/>
      <protection locked="0"/>
    </xf>
    <xf numFmtId="0" fontId="6" fillId="0" borderId="10" xfId="1" applyFont="1" applyBorder="1" applyAlignment="1" applyProtection="1">
      <alignment horizontal="left" vertical="top" wrapText="1"/>
      <protection locked="0"/>
    </xf>
    <xf numFmtId="0" fontId="6" fillId="0" borderId="11" xfId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left" vertical="top" wrapText="1"/>
      <protection locked="0"/>
    </xf>
    <xf numFmtId="0" fontId="21" fillId="0" borderId="1" xfId="0" applyFont="1" applyBorder="1" applyAlignment="1" applyProtection="1">
      <alignment horizontal="center"/>
      <protection locked="0"/>
    </xf>
    <xf numFmtId="0" fontId="21" fillId="0" borderId="1" xfId="0" applyFont="1" applyFill="1" applyBorder="1" applyAlignment="1" applyProtection="1">
      <alignment horizontal="center"/>
      <protection locked="0"/>
    </xf>
    <xf numFmtId="0" fontId="8" fillId="0" borderId="2" xfId="0" applyFont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center"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center" vertical="center"/>
      <protection locked="0"/>
    </xf>
    <xf numFmtId="0" fontId="21" fillId="6" borderId="1" xfId="0" applyFont="1" applyFill="1" applyBorder="1" applyAlignment="1" applyProtection="1">
      <alignment horizontal="center"/>
      <protection locked="0"/>
    </xf>
    <xf numFmtId="0" fontId="8" fillId="0" borderId="2" xfId="0" applyFont="1" applyBorder="1" applyAlignment="1" applyProtection="1">
      <alignment horizontal="left" vertical="center"/>
      <protection locked="0"/>
    </xf>
    <xf numFmtId="0" fontId="8" fillId="0" borderId="3" xfId="0" applyFont="1" applyBorder="1" applyAlignment="1" applyProtection="1">
      <alignment horizontal="left" vertical="center"/>
      <protection locked="0"/>
    </xf>
    <xf numFmtId="0" fontId="8" fillId="0" borderId="4" xfId="0" applyFont="1" applyBorder="1" applyAlignment="1" applyProtection="1">
      <alignment horizontal="left" vertical="center"/>
      <protection locked="0"/>
    </xf>
    <xf numFmtId="0" fontId="8" fillId="0" borderId="5" xfId="0" applyFont="1" applyBorder="1" applyAlignment="1" applyProtection="1">
      <alignment horizontal="left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8" fillId="0" borderId="6" xfId="0" applyFont="1" applyBorder="1" applyAlignment="1" applyProtection="1">
      <alignment horizontal="left" vertical="center"/>
      <protection locked="0"/>
    </xf>
    <xf numFmtId="0" fontId="8" fillId="0" borderId="7" xfId="0" applyFont="1" applyBorder="1" applyAlignment="1" applyProtection="1">
      <alignment horizontal="left" vertical="center"/>
      <protection locked="0"/>
    </xf>
    <xf numFmtId="0" fontId="8" fillId="0" borderId="8" xfId="0" applyFont="1" applyBorder="1" applyAlignment="1" applyProtection="1">
      <alignment horizontal="left" vertical="center"/>
      <protection locked="0"/>
    </xf>
    <xf numFmtId="0" fontId="8" fillId="0" borderId="9" xfId="0" applyFont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 applyProtection="1">
      <alignment horizontal="center"/>
      <protection locked="0"/>
    </xf>
    <xf numFmtId="0" fontId="8" fillId="0" borderId="2" xfId="0" applyFont="1" applyBorder="1" applyAlignment="1" applyProtection="1">
      <alignment horizontal="center" vertical="center" wrapText="1"/>
      <protection locked="0"/>
    </xf>
    <xf numFmtId="0" fontId="8" fillId="0" borderId="3" xfId="0" applyFont="1" applyBorder="1" applyAlignment="1" applyProtection="1">
      <alignment horizontal="center" vertical="center" wrapText="1"/>
      <protection locked="0"/>
    </xf>
    <xf numFmtId="0" fontId="8" fillId="0" borderId="4" xfId="0" applyFont="1" applyBorder="1" applyAlignment="1" applyProtection="1">
      <alignment horizontal="center" vertical="center" wrapText="1"/>
      <protection locked="0"/>
    </xf>
    <xf numFmtId="0" fontId="8" fillId="0" borderId="5" xfId="0" applyFont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8" fillId="0" borderId="6" xfId="0" applyFont="1" applyBorder="1" applyAlignment="1" applyProtection="1">
      <alignment horizontal="center" vertical="center" wrapText="1"/>
      <protection locked="0"/>
    </xf>
    <xf numFmtId="0" fontId="8" fillId="0" borderId="7" xfId="0" applyFont="1" applyBorder="1" applyAlignment="1" applyProtection="1">
      <alignment horizontal="center" vertical="center" wrapText="1"/>
      <protection locked="0"/>
    </xf>
    <xf numFmtId="0" fontId="8" fillId="0" borderId="8" xfId="0" applyFont="1" applyBorder="1" applyAlignment="1" applyProtection="1">
      <alignment horizontal="center" vertical="center" wrapText="1"/>
      <protection locked="0"/>
    </xf>
    <xf numFmtId="0" fontId="8" fillId="0" borderId="9" xfId="0" applyFont="1" applyBorder="1" applyAlignment="1" applyProtection="1">
      <alignment horizontal="center" vertical="center" wrapText="1"/>
      <protection locked="0"/>
    </xf>
    <xf numFmtId="0" fontId="22" fillId="0" borderId="1" xfId="1" applyFont="1" applyBorder="1" applyAlignment="1" applyProtection="1">
      <alignment horizontal="left" vertical="top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4" fillId="4" borderId="1" xfId="0" applyFont="1" applyFill="1" applyBorder="1" applyAlignment="1" applyProtection="1">
      <alignment horizontal="center"/>
      <protection locked="0"/>
    </xf>
    <xf numFmtId="0" fontId="2" fillId="2" borderId="1" xfId="1" applyFont="1" applyFill="1" applyBorder="1" applyAlignment="1" applyProtection="1">
      <alignment horizontal="center"/>
      <protection locked="0"/>
    </xf>
    <xf numFmtId="0" fontId="4" fillId="3" borderId="1" xfId="0" applyNumberFormat="1" applyFont="1" applyFill="1" applyBorder="1" applyAlignment="1" applyProtection="1">
      <alignment horizontal="center" vertical="top" wrapText="1"/>
      <protection locked="0"/>
    </xf>
    <xf numFmtId="0" fontId="2" fillId="2" borderId="12" xfId="1" applyFont="1" applyFill="1" applyBorder="1" applyAlignment="1" applyProtection="1">
      <alignment horizontal="center"/>
      <protection locked="0"/>
    </xf>
    <xf numFmtId="0" fontId="4" fillId="3" borderId="12" xfId="0" applyNumberFormat="1" applyFont="1" applyFill="1" applyBorder="1" applyAlignment="1" applyProtection="1">
      <alignment horizontal="center" vertical="top" wrapText="1"/>
      <protection locked="0"/>
    </xf>
    <xf numFmtId="0" fontId="4" fillId="4" borderId="12" xfId="0" applyFont="1" applyFill="1" applyBorder="1" applyAlignment="1" applyProtection="1">
      <alignment horizontal="center"/>
      <protection locked="0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center" vertical="center"/>
      <protection locked="0"/>
    </xf>
    <xf numFmtId="0" fontId="13" fillId="0" borderId="4" xfId="0" applyFont="1" applyBorder="1" applyAlignment="1" applyProtection="1">
      <alignment horizontal="center" vertical="center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Border="1" applyAlignment="1" applyProtection="1">
      <alignment horizontal="center" vertical="center"/>
      <protection locked="0"/>
    </xf>
    <xf numFmtId="0" fontId="13" fillId="0" borderId="6" xfId="0" applyFont="1" applyBorder="1" applyAlignment="1" applyProtection="1">
      <alignment horizontal="center" vertical="center"/>
      <protection locked="0"/>
    </xf>
    <xf numFmtId="0" fontId="13" fillId="0" borderId="7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center" vertical="center"/>
      <protection locked="0"/>
    </xf>
    <xf numFmtId="0" fontId="13" fillId="0" borderId="9" xfId="0" applyFont="1" applyBorder="1" applyAlignment="1" applyProtection="1">
      <alignment horizontal="center" vertical="center"/>
      <protection locked="0"/>
    </xf>
    <xf numFmtId="0" fontId="44" fillId="0" borderId="10" xfId="0" applyFont="1" applyBorder="1" applyAlignment="1" applyProtection="1">
      <alignment horizontal="center" vertical="center"/>
      <protection locked="0"/>
    </xf>
    <xf numFmtId="0" fontId="44" fillId="0" borderId="11" xfId="0" applyFont="1" applyBorder="1" applyAlignment="1" applyProtection="1">
      <alignment horizontal="center" vertical="center"/>
      <protection locked="0"/>
    </xf>
    <xf numFmtId="0" fontId="44" fillId="0" borderId="12" xfId="0" applyFont="1" applyBorder="1" applyAlignment="1" applyProtection="1">
      <alignment horizontal="center" vertical="center"/>
      <protection locked="0"/>
    </xf>
    <xf numFmtId="1" fontId="40" fillId="0" borderId="1" xfId="0" applyNumberFormat="1" applyFont="1" applyFill="1" applyBorder="1" applyProtection="1">
      <protection locked="0"/>
    </xf>
    <xf numFmtId="1" fontId="31" fillId="0" borderId="1" xfId="0" applyNumberFormat="1" applyFont="1" applyFill="1" applyBorder="1"/>
  </cellXfs>
  <cellStyles count="6">
    <cellStyle name="Normal" xfId="0" builtinId="0"/>
    <cellStyle name="Normal 2" xfId="1"/>
    <cellStyle name="Normal 3 2 3" xfId="2"/>
    <cellStyle name="Normal 3 2 5" xfId="4"/>
    <cellStyle name="Normal 6" xfId="3"/>
    <cellStyle name="Normal 7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ME112"/>
  <sheetViews>
    <sheetView workbookViewId="0">
      <pane xSplit="2" ySplit="6" topLeftCell="KY36" activePane="bottomRight" state="frozen"/>
      <selection pane="topRight" activeCell="C1" sqref="C1"/>
      <selection pane="bottomLeft" activeCell="A7" sqref="A7"/>
      <selection pane="bottomRight" activeCell="LM37" sqref="LM37"/>
    </sheetView>
  </sheetViews>
  <sheetFormatPr defaultRowHeight="16.5"/>
  <cols>
    <col min="1" max="1" width="9.7109375" style="72" customWidth="1"/>
    <col min="2" max="2" width="21.140625" style="4" customWidth="1"/>
    <col min="3" max="3" width="25" style="4" hidden="1" customWidth="1"/>
    <col min="4" max="4" width="17.85546875" style="4" hidden="1" customWidth="1"/>
    <col min="5" max="5" width="17.140625" style="4" hidden="1" customWidth="1"/>
    <col min="6" max="6" width="21" style="4" hidden="1" customWidth="1"/>
    <col min="7" max="7" width="9.140625" hidden="1" customWidth="1"/>
    <col min="8" max="8" width="19" hidden="1" customWidth="1"/>
    <col min="9" max="9" width="35.85546875" hidden="1" customWidth="1"/>
    <col min="10" max="12" width="15.7109375" customWidth="1"/>
    <col min="13" max="14" width="15.140625" customWidth="1"/>
    <col min="15" max="15" width="6" hidden="1" customWidth="1"/>
    <col min="16" max="16" width="8.140625" hidden="1" customWidth="1"/>
    <col min="17" max="17" width="15.7109375" style="92" customWidth="1"/>
    <col min="18" max="21" width="15.7109375" customWidth="1"/>
    <col min="22" max="23" width="15.7109375" hidden="1" customWidth="1"/>
    <col min="24" max="28" width="15.7109375" customWidth="1"/>
    <col min="29" max="38" width="15.7109375" hidden="1" customWidth="1"/>
    <col min="39" max="39" width="16.85546875" customWidth="1"/>
    <col min="40" max="40" width="18.28515625" customWidth="1"/>
    <col min="41" max="41" width="18.42578125" bestFit="1" customWidth="1"/>
    <col min="42" max="42" width="15.7109375" customWidth="1"/>
    <col min="43" max="44" width="15.7109375" hidden="1" customWidth="1"/>
    <col min="45" max="49" width="15.7109375" customWidth="1"/>
    <col min="50" max="58" width="15.7109375" hidden="1" customWidth="1"/>
    <col min="59" max="63" width="15.7109375" customWidth="1"/>
    <col min="64" max="65" width="15.7109375" hidden="1" customWidth="1"/>
    <col min="66" max="70" width="15.7109375" customWidth="1"/>
    <col min="71" max="72" width="15.7109375" hidden="1" customWidth="1"/>
    <col min="73" max="77" width="15.7109375" customWidth="1"/>
    <col min="78" max="79" width="15.7109375" hidden="1" customWidth="1"/>
    <col min="80" max="84" width="15.7109375" customWidth="1"/>
    <col min="85" max="93" width="15.7109375" hidden="1" customWidth="1"/>
    <col min="94" max="98" width="15.7109375" customWidth="1"/>
    <col min="99" max="100" width="15.7109375" hidden="1" customWidth="1"/>
    <col min="101" max="105" width="15.7109375" customWidth="1"/>
    <col min="106" max="107" width="15.7109375" hidden="1" customWidth="1"/>
    <col min="108" max="112" width="15.7109375" customWidth="1"/>
    <col min="113" max="121" width="15.7109375" hidden="1" customWidth="1"/>
    <col min="122" max="126" width="15.7109375" customWidth="1"/>
    <col min="127" max="142" width="15.7109375" hidden="1" customWidth="1"/>
    <col min="143" max="146" width="15.7109375" customWidth="1"/>
    <col min="147" max="147" width="12.85546875" customWidth="1"/>
    <col min="148" max="149" width="15.7109375" hidden="1" customWidth="1"/>
    <col min="150" max="154" width="15.7109375" customWidth="1"/>
    <col min="155" max="156" width="15.7109375" hidden="1" customWidth="1"/>
    <col min="157" max="161" width="15.7109375" customWidth="1"/>
    <col min="162" max="163" width="15.7109375" hidden="1" customWidth="1"/>
    <col min="164" max="168" width="15.7109375" customWidth="1"/>
    <col min="169" max="170" width="15.7109375" hidden="1" customWidth="1"/>
    <col min="171" max="175" width="15.7109375" customWidth="1"/>
    <col min="176" max="177" width="15.7109375" hidden="1" customWidth="1"/>
    <col min="178" max="182" width="15.7109375" customWidth="1"/>
    <col min="183" max="184" width="15.7109375" hidden="1" customWidth="1"/>
    <col min="185" max="189" width="15.7109375" customWidth="1"/>
    <col min="190" max="191" width="15.7109375" hidden="1" customWidth="1"/>
    <col min="192" max="196" width="15.7109375" customWidth="1"/>
    <col min="197" max="198" width="15.7109375" hidden="1" customWidth="1"/>
    <col min="199" max="203" width="15.7109375" customWidth="1"/>
    <col min="204" max="205" width="15.7109375" hidden="1" customWidth="1"/>
    <col min="206" max="210" width="15.7109375" customWidth="1"/>
    <col min="211" max="212" width="15.7109375" hidden="1" customWidth="1"/>
    <col min="213" max="217" width="15.7109375" customWidth="1"/>
    <col min="218" max="233" width="15.7109375" hidden="1" customWidth="1"/>
    <col min="234" max="238" width="15.7109375" customWidth="1"/>
    <col min="239" max="240" width="15.7109375" hidden="1" customWidth="1"/>
    <col min="241" max="245" width="15.7109375" customWidth="1"/>
    <col min="246" max="247" width="15.7109375" hidden="1" customWidth="1"/>
    <col min="248" max="252" width="15.7109375" customWidth="1"/>
    <col min="253" max="254" width="15.7109375" hidden="1" customWidth="1"/>
    <col min="255" max="259" width="15.7109375" customWidth="1"/>
    <col min="260" max="261" width="15.7109375" hidden="1" customWidth="1"/>
    <col min="262" max="266" width="15.7109375" customWidth="1"/>
    <col min="267" max="268" width="15.7109375" hidden="1" customWidth="1"/>
    <col min="269" max="273" width="15.7109375" customWidth="1"/>
    <col min="274" max="275" width="15.7109375" hidden="1" customWidth="1"/>
    <col min="276" max="280" width="15.7109375" customWidth="1"/>
    <col min="281" max="282" width="15.7109375" hidden="1" customWidth="1"/>
    <col min="283" max="287" width="15.7109375" customWidth="1"/>
    <col min="288" max="289" width="15.7109375" hidden="1" customWidth="1"/>
    <col min="290" max="294" width="15.7109375" customWidth="1"/>
    <col min="295" max="296" width="15.7109375" hidden="1" customWidth="1"/>
    <col min="297" max="301" width="15.7109375" customWidth="1"/>
    <col min="302" max="310" width="15.7109375" hidden="1" customWidth="1"/>
    <col min="311" max="315" width="15.7109375" customWidth="1"/>
    <col min="316" max="324" width="15.7109375" hidden="1" customWidth="1"/>
    <col min="325" max="329" width="15.7109375" customWidth="1"/>
    <col min="330" max="338" width="15.7109375" hidden="1" customWidth="1"/>
    <col min="339" max="342" width="15.7109375" customWidth="1"/>
    <col min="343" max="343" width="0" hidden="1" customWidth="1"/>
  </cols>
  <sheetData>
    <row r="1" spans="1:343" s="77" customFormat="1" ht="13.5">
      <c r="A1" s="267" t="s">
        <v>218</v>
      </c>
      <c r="B1" s="268"/>
      <c r="C1" s="268"/>
      <c r="D1" s="268"/>
      <c r="E1" s="268"/>
      <c r="F1" s="268"/>
      <c r="G1" s="269"/>
      <c r="H1" s="276" t="s">
        <v>73</v>
      </c>
      <c r="I1" s="276"/>
      <c r="J1" s="276"/>
      <c r="K1" s="276"/>
      <c r="L1" s="276"/>
      <c r="M1" s="276"/>
      <c r="N1" s="276"/>
      <c r="O1" s="276" t="s">
        <v>73</v>
      </c>
      <c r="P1" s="276"/>
      <c r="Q1" s="276"/>
      <c r="R1" s="276"/>
      <c r="S1" s="276"/>
      <c r="T1" s="276"/>
      <c r="U1" s="276"/>
      <c r="V1" s="276" t="s">
        <v>73</v>
      </c>
      <c r="W1" s="276"/>
      <c r="X1" s="276"/>
      <c r="Y1" s="276"/>
      <c r="Z1" s="276"/>
      <c r="AA1" s="276"/>
      <c r="AB1" s="276"/>
      <c r="AC1" s="276" t="s">
        <v>73</v>
      </c>
      <c r="AD1" s="276"/>
      <c r="AE1" s="276"/>
      <c r="AF1" s="276"/>
      <c r="AG1" s="276"/>
      <c r="AH1" s="276"/>
      <c r="AI1" s="276"/>
      <c r="AJ1" s="276" t="s">
        <v>73</v>
      </c>
      <c r="AK1" s="276"/>
      <c r="AL1" s="276"/>
      <c r="AM1" s="276"/>
      <c r="AN1" s="276"/>
      <c r="AO1" s="276"/>
      <c r="AP1" s="276"/>
      <c r="AQ1" s="276" t="s">
        <v>73</v>
      </c>
      <c r="AR1" s="276"/>
      <c r="AS1" s="276"/>
      <c r="AT1" s="276"/>
      <c r="AU1" s="276"/>
      <c r="AV1" s="276"/>
      <c r="AW1" s="276"/>
      <c r="AX1" s="276" t="s">
        <v>73</v>
      </c>
      <c r="AY1" s="276"/>
      <c r="AZ1" s="276"/>
      <c r="BA1" s="276"/>
      <c r="BB1" s="276"/>
      <c r="BC1" s="276"/>
      <c r="BD1" s="276"/>
      <c r="BE1" s="276" t="s">
        <v>73</v>
      </c>
      <c r="BF1" s="276"/>
      <c r="BG1" s="276"/>
      <c r="BH1" s="276"/>
      <c r="BI1" s="276"/>
      <c r="BJ1" s="276"/>
      <c r="BK1" s="276"/>
      <c r="BL1" s="276" t="s">
        <v>73</v>
      </c>
      <c r="BM1" s="276"/>
      <c r="BN1" s="276"/>
      <c r="BO1" s="276"/>
      <c r="BP1" s="276"/>
      <c r="BQ1" s="276"/>
      <c r="BR1" s="276"/>
      <c r="BS1" s="276" t="s">
        <v>73</v>
      </c>
      <c r="BT1" s="276"/>
      <c r="BU1" s="276"/>
      <c r="BV1" s="276"/>
      <c r="BW1" s="276"/>
      <c r="BX1" s="276"/>
      <c r="BY1" s="276"/>
      <c r="BZ1" s="276" t="s">
        <v>73</v>
      </c>
      <c r="CA1" s="276"/>
      <c r="CB1" s="276"/>
      <c r="CC1" s="276"/>
      <c r="CD1" s="276"/>
      <c r="CE1" s="276"/>
      <c r="CF1" s="276"/>
      <c r="CG1" s="276" t="s">
        <v>73</v>
      </c>
      <c r="CH1" s="276"/>
      <c r="CI1" s="276"/>
      <c r="CJ1" s="276"/>
      <c r="CK1" s="276"/>
      <c r="CL1" s="276"/>
      <c r="CM1" s="276"/>
      <c r="CN1" s="276" t="s">
        <v>73</v>
      </c>
      <c r="CO1" s="276"/>
      <c r="CP1" s="276"/>
      <c r="CQ1" s="276"/>
      <c r="CR1" s="276"/>
      <c r="CS1" s="276"/>
      <c r="CT1" s="276"/>
      <c r="CU1" s="276" t="s">
        <v>73</v>
      </c>
      <c r="CV1" s="276"/>
      <c r="CW1" s="276"/>
      <c r="CX1" s="276"/>
      <c r="CY1" s="276"/>
      <c r="CZ1" s="276"/>
      <c r="DA1" s="276"/>
      <c r="DB1" s="276" t="s">
        <v>73</v>
      </c>
      <c r="DC1" s="276"/>
      <c r="DD1" s="276"/>
      <c r="DE1" s="276"/>
      <c r="DF1" s="276"/>
      <c r="DG1" s="276"/>
      <c r="DH1" s="276"/>
      <c r="DI1" s="276" t="s">
        <v>73</v>
      </c>
      <c r="DJ1" s="276"/>
      <c r="DK1" s="276"/>
      <c r="DL1" s="276"/>
      <c r="DM1" s="276"/>
      <c r="DN1" s="276"/>
      <c r="DO1" s="276"/>
      <c r="DP1" s="276" t="s">
        <v>73</v>
      </c>
      <c r="DQ1" s="276"/>
      <c r="DR1" s="276"/>
      <c r="DS1" s="276"/>
      <c r="DT1" s="276"/>
      <c r="DU1" s="276"/>
      <c r="DV1" s="276"/>
      <c r="DW1" s="276" t="s">
        <v>73</v>
      </c>
      <c r="DX1" s="276"/>
      <c r="DY1" s="276"/>
      <c r="DZ1" s="276"/>
      <c r="EA1" s="276"/>
      <c r="EB1" s="276"/>
      <c r="EC1" s="276"/>
      <c r="ED1" s="276" t="s">
        <v>73</v>
      </c>
      <c r="EE1" s="276"/>
      <c r="EF1" s="276"/>
      <c r="EG1" s="276"/>
      <c r="EH1" s="276"/>
      <c r="EI1" s="276"/>
      <c r="EJ1" s="276"/>
      <c r="EK1" s="276" t="s">
        <v>73</v>
      </c>
      <c r="EL1" s="276"/>
      <c r="EM1" s="276"/>
      <c r="EN1" s="276"/>
      <c r="EO1" s="276"/>
      <c r="EP1" s="276"/>
      <c r="EQ1" s="276"/>
      <c r="ER1" s="276" t="s">
        <v>73</v>
      </c>
      <c r="ES1" s="276"/>
      <c r="ET1" s="276"/>
      <c r="EU1" s="276"/>
      <c r="EV1" s="276"/>
      <c r="EW1" s="276"/>
      <c r="EX1" s="276"/>
      <c r="EY1" s="276" t="s">
        <v>73</v>
      </c>
      <c r="EZ1" s="276"/>
      <c r="FA1" s="276"/>
      <c r="FB1" s="276"/>
      <c r="FC1" s="276"/>
      <c r="FD1" s="276"/>
      <c r="FE1" s="276"/>
      <c r="FF1" s="276" t="s">
        <v>73</v>
      </c>
      <c r="FG1" s="276"/>
      <c r="FH1" s="276"/>
      <c r="FI1" s="276"/>
      <c r="FJ1" s="276"/>
      <c r="FK1" s="276"/>
      <c r="FL1" s="276"/>
      <c r="FM1" s="276" t="s">
        <v>73</v>
      </c>
      <c r="FN1" s="276"/>
      <c r="FO1" s="276"/>
      <c r="FP1" s="276"/>
      <c r="FQ1" s="276"/>
      <c r="FR1" s="276"/>
      <c r="FS1" s="276"/>
      <c r="FT1" s="276" t="s">
        <v>73</v>
      </c>
      <c r="FU1" s="276"/>
      <c r="FV1" s="276"/>
      <c r="FW1" s="276"/>
      <c r="FX1" s="276"/>
      <c r="FY1" s="276"/>
      <c r="FZ1" s="276"/>
      <c r="GA1" s="276" t="s">
        <v>73</v>
      </c>
      <c r="GB1" s="276"/>
      <c r="GC1" s="276"/>
      <c r="GD1" s="276"/>
      <c r="GE1" s="276"/>
      <c r="GF1" s="276"/>
      <c r="GG1" s="276"/>
      <c r="GH1" s="276" t="s">
        <v>73</v>
      </c>
      <c r="GI1" s="276"/>
      <c r="GJ1" s="276"/>
      <c r="GK1" s="276"/>
      <c r="GL1" s="276"/>
      <c r="GM1" s="276"/>
      <c r="GN1" s="276"/>
      <c r="GO1" s="276" t="s">
        <v>73</v>
      </c>
      <c r="GP1" s="276"/>
      <c r="GQ1" s="276"/>
      <c r="GR1" s="276"/>
      <c r="GS1" s="276"/>
      <c r="GT1" s="276"/>
      <c r="GU1" s="276"/>
      <c r="GV1" s="276" t="s">
        <v>73</v>
      </c>
      <c r="GW1" s="276"/>
      <c r="GX1" s="276"/>
      <c r="GY1" s="276"/>
      <c r="GZ1" s="276"/>
      <c r="HA1" s="276"/>
      <c r="HB1" s="276"/>
      <c r="HC1" s="276" t="s">
        <v>73</v>
      </c>
      <c r="HD1" s="276"/>
      <c r="HE1" s="276"/>
      <c r="HF1" s="276"/>
      <c r="HG1" s="276"/>
      <c r="HH1" s="276"/>
      <c r="HI1" s="276"/>
      <c r="HJ1" s="276" t="s">
        <v>73</v>
      </c>
      <c r="HK1" s="276"/>
      <c r="HL1" s="276"/>
      <c r="HM1" s="276"/>
      <c r="HN1" s="276"/>
      <c r="HO1" s="276"/>
      <c r="HP1" s="276"/>
      <c r="HQ1" s="276" t="s">
        <v>73</v>
      </c>
      <c r="HR1" s="276"/>
      <c r="HS1" s="276"/>
      <c r="HT1" s="276"/>
      <c r="HU1" s="276"/>
      <c r="HV1" s="276"/>
      <c r="HW1" s="276"/>
      <c r="HX1" s="276" t="s">
        <v>73</v>
      </c>
      <c r="HY1" s="276"/>
      <c r="HZ1" s="276"/>
      <c r="IA1" s="276"/>
      <c r="IB1" s="276"/>
      <c r="IC1" s="276"/>
      <c r="ID1" s="276"/>
      <c r="IE1" s="276" t="s">
        <v>73</v>
      </c>
      <c r="IF1" s="276"/>
      <c r="IG1" s="276"/>
      <c r="IH1" s="276"/>
      <c r="II1" s="276"/>
      <c r="IJ1" s="276"/>
      <c r="IK1" s="276"/>
      <c r="IL1" s="276" t="s">
        <v>73</v>
      </c>
      <c r="IM1" s="276"/>
      <c r="IN1" s="276"/>
      <c r="IO1" s="276"/>
      <c r="IP1" s="276"/>
      <c r="IQ1" s="276"/>
      <c r="IR1" s="276"/>
      <c r="IS1" s="276" t="s">
        <v>73</v>
      </c>
      <c r="IT1" s="276"/>
      <c r="IU1" s="276"/>
      <c r="IV1" s="276"/>
      <c r="IW1" s="276"/>
      <c r="IX1" s="276"/>
      <c r="IY1" s="276"/>
      <c r="IZ1" s="276" t="s">
        <v>73</v>
      </c>
      <c r="JA1" s="276"/>
      <c r="JB1" s="276"/>
      <c r="JC1" s="276"/>
      <c r="JD1" s="276"/>
      <c r="JE1" s="276"/>
      <c r="JF1" s="276"/>
      <c r="JG1" s="276" t="s">
        <v>73</v>
      </c>
      <c r="JH1" s="276"/>
      <c r="JI1" s="276"/>
      <c r="JJ1" s="276"/>
      <c r="JK1" s="276"/>
      <c r="JL1" s="276"/>
      <c r="JM1" s="276"/>
      <c r="JN1" s="276" t="s">
        <v>73</v>
      </c>
      <c r="JO1" s="276"/>
      <c r="JP1" s="276"/>
      <c r="JQ1" s="276"/>
      <c r="JR1" s="276"/>
      <c r="JS1" s="276"/>
      <c r="JT1" s="276"/>
      <c r="JU1" s="276" t="s">
        <v>73</v>
      </c>
      <c r="JV1" s="276"/>
      <c r="JW1" s="276"/>
      <c r="JX1" s="276"/>
      <c r="JY1" s="276"/>
      <c r="JZ1" s="276"/>
      <c r="KA1" s="276"/>
      <c r="KB1" s="276" t="s">
        <v>73</v>
      </c>
      <c r="KC1" s="276"/>
      <c r="KD1" s="276"/>
      <c r="KE1" s="276"/>
      <c r="KF1" s="276"/>
      <c r="KG1" s="276"/>
      <c r="KH1" s="276"/>
      <c r="KI1" s="276" t="s">
        <v>73</v>
      </c>
      <c r="KJ1" s="276"/>
      <c r="KK1" s="276"/>
      <c r="KL1" s="276"/>
      <c r="KM1" s="276"/>
      <c r="KN1" s="276"/>
      <c r="KO1" s="276"/>
      <c r="KP1" s="276" t="s">
        <v>73</v>
      </c>
      <c r="KQ1" s="276"/>
      <c r="KR1" s="276"/>
      <c r="KS1" s="276"/>
      <c r="KT1" s="276"/>
      <c r="KU1" s="276"/>
      <c r="KV1" s="276"/>
      <c r="KW1" s="276" t="s">
        <v>73</v>
      </c>
      <c r="KX1" s="276"/>
      <c r="KY1" s="276"/>
      <c r="KZ1" s="276"/>
      <c r="LA1" s="276"/>
      <c r="LB1" s="276"/>
      <c r="LC1" s="276"/>
      <c r="LD1" s="276" t="s">
        <v>73</v>
      </c>
      <c r="LE1" s="276"/>
      <c r="LF1" s="276"/>
      <c r="LG1" s="276"/>
      <c r="LH1" s="276"/>
      <c r="LI1" s="276"/>
      <c r="LJ1" s="276"/>
      <c r="LK1" s="276" t="s">
        <v>73</v>
      </c>
      <c r="LL1" s="276"/>
      <c r="LM1" s="276"/>
      <c r="LN1" s="276"/>
      <c r="LO1" s="276"/>
      <c r="LP1" s="276"/>
      <c r="LQ1" s="276"/>
      <c r="LR1" s="276" t="s">
        <v>73</v>
      </c>
      <c r="LS1" s="276"/>
      <c r="LT1" s="276"/>
      <c r="LU1" s="276"/>
      <c r="LV1" s="276"/>
      <c r="LW1" s="276"/>
      <c r="LX1" s="276"/>
      <c r="LY1" s="276" t="s">
        <v>73</v>
      </c>
      <c r="LZ1" s="276"/>
      <c r="MA1" s="276"/>
      <c r="MB1" s="276"/>
      <c r="MC1" s="276"/>
      <c r="MD1" s="276"/>
      <c r="ME1" s="276"/>
    </row>
    <row r="2" spans="1:343" s="78" customFormat="1" ht="15">
      <c r="A2" s="270"/>
      <c r="B2" s="271"/>
      <c r="C2" s="271"/>
      <c r="D2" s="271"/>
      <c r="E2" s="271"/>
      <c r="F2" s="271"/>
      <c r="G2" s="272"/>
      <c r="H2" s="277" t="s">
        <v>81</v>
      </c>
      <c r="I2" s="277"/>
      <c r="J2" s="277"/>
      <c r="K2" s="277"/>
      <c r="L2" s="277"/>
      <c r="M2" s="277"/>
      <c r="N2" s="277"/>
      <c r="O2" s="277" t="s">
        <v>84</v>
      </c>
      <c r="P2" s="277"/>
      <c r="Q2" s="277"/>
      <c r="R2" s="277"/>
      <c r="S2" s="277"/>
      <c r="T2" s="277"/>
      <c r="U2" s="277"/>
      <c r="V2" s="277" t="s">
        <v>87</v>
      </c>
      <c r="W2" s="277"/>
      <c r="X2" s="277"/>
      <c r="Y2" s="277"/>
      <c r="Z2" s="277"/>
      <c r="AA2" s="277"/>
      <c r="AB2" s="277"/>
      <c r="AC2" s="277" t="s">
        <v>90</v>
      </c>
      <c r="AD2" s="277"/>
      <c r="AE2" s="277"/>
      <c r="AF2" s="277"/>
      <c r="AG2" s="277"/>
      <c r="AH2" s="277"/>
      <c r="AI2" s="277"/>
      <c r="AJ2" s="277" t="s">
        <v>93</v>
      </c>
      <c r="AK2" s="277"/>
      <c r="AL2" s="277"/>
      <c r="AM2" s="277"/>
      <c r="AN2" s="277"/>
      <c r="AO2" s="277"/>
      <c r="AP2" s="277"/>
      <c r="AQ2" s="277" t="s">
        <v>95</v>
      </c>
      <c r="AR2" s="277"/>
      <c r="AS2" s="277"/>
      <c r="AT2" s="277"/>
      <c r="AU2" s="277"/>
      <c r="AV2" s="277"/>
      <c r="AW2" s="277"/>
      <c r="AX2" s="277" t="s">
        <v>97</v>
      </c>
      <c r="AY2" s="277"/>
      <c r="AZ2" s="277"/>
      <c r="BA2" s="277"/>
      <c r="BB2" s="277"/>
      <c r="BC2" s="277"/>
      <c r="BD2" s="277"/>
      <c r="BE2" s="277" t="s">
        <v>100</v>
      </c>
      <c r="BF2" s="277"/>
      <c r="BG2" s="277"/>
      <c r="BH2" s="277"/>
      <c r="BI2" s="277"/>
      <c r="BJ2" s="277"/>
      <c r="BK2" s="277"/>
      <c r="BL2" s="277" t="s">
        <v>103</v>
      </c>
      <c r="BM2" s="277"/>
      <c r="BN2" s="277"/>
      <c r="BO2" s="277"/>
      <c r="BP2" s="277"/>
      <c r="BQ2" s="277"/>
      <c r="BR2" s="277"/>
      <c r="BS2" s="277" t="s">
        <v>106</v>
      </c>
      <c r="BT2" s="277"/>
      <c r="BU2" s="277"/>
      <c r="BV2" s="277"/>
      <c r="BW2" s="277"/>
      <c r="BX2" s="277"/>
      <c r="BY2" s="277"/>
      <c r="BZ2" s="277" t="s">
        <v>109</v>
      </c>
      <c r="CA2" s="277"/>
      <c r="CB2" s="277"/>
      <c r="CC2" s="277"/>
      <c r="CD2" s="277"/>
      <c r="CE2" s="277"/>
      <c r="CF2" s="277"/>
      <c r="CG2" s="277" t="s">
        <v>112</v>
      </c>
      <c r="CH2" s="277"/>
      <c r="CI2" s="277"/>
      <c r="CJ2" s="277"/>
      <c r="CK2" s="277"/>
      <c r="CL2" s="277"/>
      <c r="CM2" s="277"/>
      <c r="CN2" s="277" t="s">
        <v>115</v>
      </c>
      <c r="CO2" s="277"/>
      <c r="CP2" s="277"/>
      <c r="CQ2" s="277"/>
      <c r="CR2" s="277"/>
      <c r="CS2" s="277"/>
      <c r="CT2" s="277"/>
      <c r="CU2" s="277" t="s">
        <v>118</v>
      </c>
      <c r="CV2" s="277"/>
      <c r="CW2" s="277"/>
      <c r="CX2" s="277"/>
      <c r="CY2" s="277"/>
      <c r="CZ2" s="277"/>
      <c r="DA2" s="277"/>
      <c r="DB2" s="277" t="s">
        <v>121</v>
      </c>
      <c r="DC2" s="277"/>
      <c r="DD2" s="277"/>
      <c r="DE2" s="277"/>
      <c r="DF2" s="277"/>
      <c r="DG2" s="277"/>
      <c r="DH2" s="277"/>
      <c r="DI2" s="277" t="s">
        <v>124</v>
      </c>
      <c r="DJ2" s="277"/>
      <c r="DK2" s="277"/>
      <c r="DL2" s="277"/>
      <c r="DM2" s="277"/>
      <c r="DN2" s="277"/>
      <c r="DO2" s="277"/>
      <c r="DP2" s="277" t="s">
        <v>127</v>
      </c>
      <c r="DQ2" s="277"/>
      <c r="DR2" s="277"/>
      <c r="DS2" s="277"/>
      <c r="DT2" s="277"/>
      <c r="DU2" s="277"/>
      <c r="DV2" s="277"/>
      <c r="DW2" s="277" t="s">
        <v>129</v>
      </c>
      <c r="DX2" s="277"/>
      <c r="DY2" s="277"/>
      <c r="DZ2" s="277"/>
      <c r="EA2" s="277"/>
      <c r="EB2" s="277"/>
      <c r="EC2" s="277"/>
      <c r="ED2" s="277" t="s">
        <v>132</v>
      </c>
      <c r="EE2" s="277"/>
      <c r="EF2" s="277"/>
      <c r="EG2" s="277"/>
      <c r="EH2" s="277"/>
      <c r="EI2" s="277"/>
      <c r="EJ2" s="277"/>
      <c r="EK2" s="277" t="s">
        <v>135</v>
      </c>
      <c r="EL2" s="277"/>
      <c r="EM2" s="277"/>
      <c r="EN2" s="277"/>
      <c r="EO2" s="277"/>
      <c r="EP2" s="277"/>
      <c r="EQ2" s="277"/>
      <c r="ER2" s="277" t="s">
        <v>138</v>
      </c>
      <c r="ES2" s="277"/>
      <c r="ET2" s="277"/>
      <c r="EU2" s="277"/>
      <c r="EV2" s="277"/>
      <c r="EW2" s="277"/>
      <c r="EX2" s="277"/>
      <c r="EY2" s="277" t="s">
        <v>141</v>
      </c>
      <c r="EZ2" s="277"/>
      <c r="FA2" s="277"/>
      <c r="FB2" s="277"/>
      <c r="FC2" s="277"/>
      <c r="FD2" s="277"/>
      <c r="FE2" s="277"/>
      <c r="FF2" s="277" t="s">
        <v>144</v>
      </c>
      <c r="FG2" s="277"/>
      <c r="FH2" s="277"/>
      <c r="FI2" s="277"/>
      <c r="FJ2" s="277"/>
      <c r="FK2" s="277"/>
      <c r="FL2" s="277"/>
      <c r="FM2" s="277" t="s">
        <v>147</v>
      </c>
      <c r="FN2" s="277"/>
      <c r="FO2" s="277"/>
      <c r="FP2" s="277"/>
      <c r="FQ2" s="277"/>
      <c r="FR2" s="277"/>
      <c r="FS2" s="277"/>
      <c r="FT2" s="277" t="s">
        <v>150</v>
      </c>
      <c r="FU2" s="277"/>
      <c r="FV2" s="277"/>
      <c r="FW2" s="277"/>
      <c r="FX2" s="277"/>
      <c r="FY2" s="277"/>
      <c r="FZ2" s="277"/>
      <c r="GA2" s="277" t="s">
        <v>153</v>
      </c>
      <c r="GB2" s="277"/>
      <c r="GC2" s="277"/>
      <c r="GD2" s="277"/>
      <c r="GE2" s="277"/>
      <c r="GF2" s="277"/>
      <c r="GG2" s="277"/>
      <c r="GH2" s="277" t="s">
        <v>156</v>
      </c>
      <c r="GI2" s="277"/>
      <c r="GJ2" s="277"/>
      <c r="GK2" s="277"/>
      <c r="GL2" s="277"/>
      <c r="GM2" s="277"/>
      <c r="GN2" s="277"/>
      <c r="GO2" s="277" t="s">
        <v>159</v>
      </c>
      <c r="GP2" s="277"/>
      <c r="GQ2" s="277"/>
      <c r="GR2" s="277"/>
      <c r="GS2" s="277"/>
      <c r="GT2" s="277"/>
      <c r="GU2" s="277"/>
      <c r="GV2" s="277" t="s">
        <v>162</v>
      </c>
      <c r="GW2" s="277"/>
      <c r="GX2" s="277"/>
      <c r="GY2" s="277"/>
      <c r="GZ2" s="277"/>
      <c r="HA2" s="277"/>
      <c r="HB2" s="277"/>
      <c r="HC2" s="277" t="s">
        <v>165</v>
      </c>
      <c r="HD2" s="277"/>
      <c r="HE2" s="277"/>
      <c r="HF2" s="277"/>
      <c r="HG2" s="277"/>
      <c r="HH2" s="277"/>
      <c r="HI2" s="277"/>
      <c r="HJ2" s="277" t="s">
        <v>168</v>
      </c>
      <c r="HK2" s="277"/>
      <c r="HL2" s="277"/>
      <c r="HM2" s="277"/>
      <c r="HN2" s="277"/>
      <c r="HO2" s="277"/>
      <c r="HP2" s="277"/>
      <c r="HQ2" s="277" t="s">
        <v>169</v>
      </c>
      <c r="HR2" s="277"/>
      <c r="HS2" s="277"/>
      <c r="HT2" s="277"/>
      <c r="HU2" s="277"/>
      <c r="HV2" s="277"/>
      <c r="HW2" s="277"/>
      <c r="HX2" s="277" t="s">
        <v>172</v>
      </c>
      <c r="HY2" s="277"/>
      <c r="HZ2" s="277"/>
      <c r="IA2" s="277"/>
      <c r="IB2" s="277"/>
      <c r="IC2" s="277"/>
      <c r="ID2" s="277"/>
      <c r="IE2" s="277" t="s">
        <v>175</v>
      </c>
      <c r="IF2" s="277"/>
      <c r="IG2" s="277"/>
      <c r="IH2" s="277"/>
      <c r="II2" s="277"/>
      <c r="IJ2" s="277"/>
      <c r="IK2" s="277"/>
      <c r="IL2" s="277" t="s">
        <v>178</v>
      </c>
      <c r="IM2" s="277"/>
      <c r="IN2" s="277"/>
      <c r="IO2" s="277"/>
      <c r="IP2" s="277"/>
      <c r="IQ2" s="277"/>
      <c r="IR2" s="277"/>
      <c r="IS2" s="277" t="s">
        <v>181</v>
      </c>
      <c r="IT2" s="277"/>
      <c r="IU2" s="277"/>
      <c r="IV2" s="277"/>
      <c r="IW2" s="277"/>
      <c r="IX2" s="277"/>
      <c r="IY2" s="277"/>
      <c r="IZ2" s="277" t="s">
        <v>184</v>
      </c>
      <c r="JA2" s="277"/>
      <c r="JB2" s="277"/>
      <c r="JC2" s="277"/>
      <c r="JD2" s="277"/>
      <c r="JE2" s="277"/>
      <c r="JF2" s="277"/>
      <c r="JG2" s="277" t="s">
        <v>187</v>
      </c>
      <c r="JH2" s="277"/>
      <c r="JI2" s="277"/>
      <c r="JJ2" s="277"/>
      <c r="JK2" s="277"/>
      <c r="JL2" s="277"/>
      <c r="JM2" s="277"/>
      <c r="JN2" s="277" t="s">
        <v>190</v>
      </c>
      <c r="JO2" s="277"/>
      <c r="JP2" s="277"/>
      <c r="JQ2" s="277"/>
      <c r="JR2" s="277"/>
      <c r="JS2" s="277"/>
      <c r="JT2" s="277"/>
      <c r="JU2" s="277" t="s">
        <v>193</v>
      </c>
      <c r="JV2" s="277"/>
      <c r="JW2" s="277"/>
      <c r="JX2" s="277"/>
      <c r="JY2" s="277"/>
      <c r="JZ2" s="277"/>
      <c r="KA2" s="277"/>
      <c r="KB2" s="277" t="s">
        <v>196</v>
      </c>
      <c r="KC2" s="277"/>
      <c r="KD2" s="277"/>
      <c r="KE2" s="277"/>
      <c r="KF2" s="277"/>
      <c r="KG2" s="277"/>
      <c r="KH2" s="277"/>
      <c r="KI2" s="277" t="s">
        <v>199</v>
      </c>
      <c r="KJ2" s="277"/>
      <c r="KK2" s="277"/>
      <c r="KL2" s="277"/>
      <c r="KM2" s="277"/>
      <c r="KN2" s="277"/>
      <c r="KO2" s="277"/>
      <c r="KP2" s="277" t="s">
        <v>202</v>
      </c>
      <c r="KQ2" s="277"/>
      <c r="KR2" s="277"/>
      <c r="KS2" s="277"/>
      <c r="KT2" s="277"/>
      <c r="KU2" s="277"/>
      <c r="KV2" s="277"/>
      <c r="KW2" s="277" t="s">
        <v>205</v>
      </c>
      <c r="KX2" s="277"/>
      <c r="KY2" s="277"/>
      <c r="KZ2" s="277"/>
      <c r="LA2" s="277"/>
      <c r="LB2" s="277"/>
      <c r="LC2" s="277"/>
      <c r="LD2" s="277" t="s">
        <v>208</v>
      </c>
      <c r="LE2" s="277"/>
      <c r="LF2" s="277"/>
      <c r="LG2" s="277"/>
      <c r="LH2" s="277"/>
      <c r="LI2" s="277"/>
      <c r="LJ2" s="277"/>
      <c r="LK2" s="277" t="s">
        <v>211</v>
      </c>
      <c r="LL2" s="277"/>
      <c r="LM2" s="277"/>
      <c r="LN2" s="277"/>
      <c r="LO2" s="277"/>
      <c r="LP2" s="277"/>
      <c r="LQ2" s="277"/>
      <c r="LR2" s="277" t="s">
        <v>214</v>
      </c>
      <c r="LS2" s="277"/>
      <c r="LT2" s="277"/>
      <c r="LU2" s="277"/>
      <c r="LV2" s="277"/>
      <c r="LW2" s="277"/>
      <c r="LX2" s="277"/>
      <c r="LY2" s="278" t="s">
        <v>217</v>
      </c>
      <c r="LZ2" s="278"/>
      <c r="MA2" s="278"/>
      <c r="MB2" s="278"/>
      <c r="MC2" s="278"/>
      <c r="MD2" s="278"/>
      <c r="ME2" s="278"/>
    </row>
    <row r="3" spans="1:343" s="78" customFormat="1" ht="15">
      <c r="A3" s="270"/>
      <c r="B3" s="271"/>
      <c r="C3" s="271"/>
      <c r="D3" s="271"/>
      <c r="E3" s="271"/>
      <c r="F3" s="271"/>
      <c r="G3" s="272"/>
      <c r="H3" s="277" t="s">
        <v>82</v>
      </c>
      <c r="I3" s="277"/>
      <c r="J3" s="277"/>
      <c r="K3" s="277"/>
      <c r="L3" s="277"/>
      <c r="M3" s="277"/>
      <c r="N3" s="277"/>
      <c r="O3" s="277" t="s">
        <v>85</v>
      </c>
      <c r="P3" s="277"/>
      <c r="Q3" s="277"/>
      <c r="R3" s="277"/>
      <c r="S3" s="277"/>
      <c r="T3" s="277"/>
      <c r="U3" s="277"/>
      <c r="V3" s="277" t="s">
        <v>88</v>
      </c>
      <c r="W3" s="277"/>
      <c r="X3" s="277"/>
      <c r="Y3" s="277"/>
      <c r="Z3" s="277"/>
      <c r="AA3" s="277"/>
      <c r="AB3" s="277"/>
      <c r="AC3" s="277" t="s">
        <v>91</v>
      </c>
      <c r="AD3" s="277"/>
      <c r="AE3" s="277"/>
      <c r="AF3" s="277"/>
      <c r="AG3" s="277"/>
      <c r="AH3" s="277"/>
      <c r="AI3" s="277"/>
      <c r="AJ3" s="277" t="s">
        <v>80</v>
      </c>
      <c r="AK3" s="277"/>
      <c r="AL3" s="277"/>
      <c r="AM3" s="277"/>
      <c r="AN3" s="277"/>
      <c r="AO3" s="277"/>
      <c r="AP3" s="277"/>
      <c r="AQ3" s="277" t="s">
        <v>80</v>
      </c>
      <c r="AR3" s="277"/>
      <c r="AS3" s="277"/>
      <c r="AT3" s="277"/>
      <c r="AU3" s="277"/>
      <c r="AV3" s="277"/>
      <c r="AW3" s="277"/>
      <c r="AX3" s="277" t="s">
        <v>98</v>
      </c>
      <c r="AY3" s="277"/>
      <c r="AZ3" s="277"/>
      <c r="BA3" s="277"/>
      <c r="BB3" s="277"/>
      <c r="BC3" s="277"/>
      <c r="BD3" s="277"/>
      <c r="BE3" s="277" t="s">
        <v>101</v>
      </c>
      <c r="BF3" s="277"/>
      <c r="BG3" s="277"/>
      <c r="BH3" s="277"/>
      <c r="BI3" s="277"/>
      <c r="BJ3" s="277"/>
      <c r="BK3" s="277"/>
      <c r="BL3" s="277" t="s">
        <v>105</v>
      </c>
      <c r="BM3" s="277"/>
      <c r="BN3" s="277"/>
      <c r="BO3" s="277"/>
      <c r="BP3" s="277"/>
      <c r="BQ3" s="277"/>
      <c r="BR3" s="277"/>
      <c r="BS3" s="277" t="s">
        <v>108</v>
      </c>
      <c r="BT3" s="277"/>
      <c r="BU3" s="277"/>
      <c r="BV3" s="277"/>
      <c r="BW3" s="277"/>
      <c r="BX3" s="277"/>
      <c r="BY3" s="277"/>
      <c r="BZ3" s="277" t="s">
        <v>111</v>
      </c>
      <c r="CA3" s="277"/>
      <c r="CB3" s="277"/>
      <c r="CC3" s="277"/>
      <c r="CD3" s="277"/>
      <c r="CE3" s="277"/>
      <c r="CF3" s="277"/>
      <c r="CG3" s="277" t="s">
        <v>113</v>
      </c>
      <c r="CH3" s="277"/>
      <c r="CI3" s="277"/>
      <c r="CJ3" s="277"/>
      <c r="CK3" s="277"/>
      <c r="CL3" s="277"/>
      <c r="CM3" s="277"/>
      <c r="CN3" s="277" t="s">
        <v>116</v>
      </c>
      <c r="CO3" s="277"/>
      <c r="CP3" s="277"/>
      <c r="CQ3" s="277"/>
      <c r="CR3" s="277"/>
      <c r="CS3" s="277"/>
      <c r="CT3" s="277"/>
      <c r="CU3" s="277" t="s">
        <v>119</v>
      </c>
      <c r="CV3" s="277"/>
      <c r="CW3" s="277"/>
      <c r="CX3" s="277"/>
      <c r="CY3" s="277"/>
      <c r="CZ3" s="277"/>
      <c r="DA3" s="277"/>
      <c r="DB3" s="277" t="s">
        <v>122</v>
      </c>
      <c r="DC3" s="277"/>
      <c r="DD3" s="277"/>
      <c r="DE3" s="277"/>
      <c r="DF3" s="277"/>
      <c r="DG3" s="277"/>
      <c r="DH3" s="277"/>
      <c r="DI3" s="277" t="s">
        <v>125</v>
      </c>
      <c r="DJ3" s="277"/>
      <c r="DK3" s="277"/>
      <c r="DL3" s="277"/>
      <c r="DM3" s="277"/>
      <c r="DN3" s="277"/>
      <c r="DO3" s="277"/>
      <c r="DP3" s="277" t="s">
        <v>80</v>
      </c>
      <c r="DQ3" s="277"/>
      <c r="DR3" s="277"/>
      <c r="DS3" s="277"/>
      <c r="DT3" s="277"/>
      <c r="DU3" s="277"/>
      <c r="DV3" s="277"/>
      <c r="DW3" s="277" t="s">
        <v>130</v>
      </c>
      <c r="DX3" s="277"/>
      <c r="DY3" s="277"/>
      <c r="DZ3" s="277"/>
      <c r="EA3" s="277"/>
      <c r="EB3" s="277"/>
      <c r="EC3" s="277"/>
      <c r="ED3" s="277" t="s">
        <v>133</v>
      </c>
      <c r="EE3" s="277"/>
      <c r="EF3" s="277"/>
      <c r="EG3" s="277"/>
      <c r="EH3" s="277"/>
      <c r="EI3" s="277"/>
      <c r="EJ3" s="277"/>
      <c r="EK3" s="277" t="s">
        <v>136</v>
      </c>
      <c r="EL3" s="277"/>
      <c r="EM3" s="277"/>
      <c r="EN3" s="277"/>
      <c r="EO3" s="277"/>
      <c r="EP3" s="277"/>
      <c r="EQ3" s="277"/>
      <c r="ER3" s="277" t="s">
        <v>139</v>
      </c>
      <c r="ES3" s="277"/>
      <c r="ET3" s="277"/>
      <c r="EU3" s="277"/>
      <c r="EV3" s="277"/>
      <c r="EW3" s="277"/>
      <c r="EX3" s="277"/>
      <c r="EY3" s="277" t="s">
        <v>142</v>
      </c>
      <c r="EZ3" s="277"/>
      <c r="FA3" s="277"/>
      <c r="FB3" s="277"/>
      <c r="FC3" s="277"/>
      <c r="FD3" s="277"/>
      <c r="FE3" s="277"/>
      <c r="FF3" s="277" t="s">
        <v>145</v>
      </c>
      <c r="FG3" s="277"/>
      <c r="FH3" s="277"/>
      <c r="FI3" s="277"/>
      <c r="FJ3" s="277"/>
      <c r="FK3" s="277"/>
      <c r="FL3" s="277"/>
      <c r="FM3" s="277" t="s">
        <v>148</v>
      </c>
      <c r="FN3" s="277"/>
      <c r="FO3" s="277"/>
      <c r="FP3" s="277"/>
      <c r="FQ3" s="277"/>
      <c r="FR3" s="277"/>
      <c r="FS3" s="277"/>
      <c r="FT3" s="277" t="s">
        <v>151</v>
      </c>
      <c r="FU3" s="277"/>
      <c r="FV3" s="277"/>
      <c r="FW3" s="277"/>
      <c r="FX3" s="277"/>
      <c r="FY3" s="277"/>
      <c r="FZ3" s="277"/>
      <c r="GA3" s="277" t="s">
        <v>154</v>
      </c>
      <c r="GB3" s="277"/>
      <c r="GC3" s="277"/>
      <c r="GD3" s="277"/>
      <c r="GE3" s="277"/>
      <c r="GF3" s="277"/>
      <c r="GG3" s="277"/>
      <c r="GH3" s="277" t="s">
        <v>157</v>
      </c>
      <c r="GI3" s="277"/>
      <c r="GJ3" s="277"/>
      <c r="GK3" s="277"/>
      <c r="GL3" s="277"/>
      <c r="GM3" s="277"/>
      <c r="GN3" s="277"/>
      <c r="GO3" s="277" t="s">
        <v>160</v>
      </c>
      <c r="GP3" s="277"/>
      <c r="GQ3" s="277"/>
      <c r="GR3" s="277"/>
      <c r="GS3" s="277"/>
      <c r="GT3" s="277"/>
      <c r="GU3" s="277"/>
      <c r="GV3" s="277" t="s">
        <v>163</v>
      </c>
      <c r="GW3" s="277"/>
      <c r="GX3" s="277"/>
      <c r="GY3" s="277"/>
      <c r="GZ3" s="277"/>
      <c r="HA3" s="277"/>
      <c r="HB3" s="277"/>
      <c r="HC3" s="277" t="s">
        <v>166</v>
      </c>
      <c r="HD3" s="277"/>
      <c r="HE3" s="277"/>
      <c r="HF3" s="277"/>
      <c r="HG3" s="277"/>
      <c r="HH3" s="277"/>
      <c r="HI3" s="277"/>
      <c r="HJ3" s="277" t="s">
        <v>1840</v>
      </c>
      <c r="HK3" s="277"/>
      <c r="HL3" s="277"/>
      <c r="HM3" s="277"/>
      <c r="HN3" s="277"/>
      <c r="HO3" s="277"/>
      <c r="HP3" s="277"/>
      <c r="HQ3" s="277" t="s">
        <v>170</v>
      </c>
      <c r="HR3" s="277"/>
      <c r="HS3" s="277"/>
      <c r="HT3" s="277"/>
      <c r="HU3" s="277"/>
      <c r="HV3" s="277"/>
      <c r="HW3" s="277"/>
      <c r="HX3" s="277" t="s">
        <v>173</v>
      </c>
      <c r="HY3" s="277"/>
      <c r="HZ3" s="277"/>
      <c r="IA3" s="277"/>
      <c r="IB3" s="277"/>
      <c r="IC3" s="277"/>
      <c r="ID3" s="277"/>
      <c r="IE3" s="277" t="s">
        <v>176</v>
      </c>
      <c r="IF3" s="277"/>
      <c r="IG3" s="277"/>
      <c r="IH3" s="277"/>
      <c r="II3" s="277"/>
      <c r="IJ3" s="277"/>
      <c r="IK3" s="277"/>
      <c r="IL3" s="277" t="s">
        <v>179</v>
      </c>
      <c r="IM3" s="277"/>
      <c r="IN3" s="277"/>
      <c r="IO3" s="277"/>
      <c r="IP3" s="277"/>
      <c r="IQ3" s="277"/>
      <c r="IR3" s="277"/>
      <c r="IS3" s="277" t="s">
        <v>182</v>
      </c>
      <c r="IT3" s="277"/>
      <c r="IU3" s="277"/>
      <c r="IV3" s="277"/>
      <c r="IW3" s="277"/>
      <c r="IX3" s="277"/>
      <c r="IY3" s="277"/>
      <c r="IZ3" s="277" t="s">
        <v>185</v>
      </c>
      <c r="JA3" s="277"/>
      <c r="JB3" s="277"/>
      <c r="JC3" s="277"/>
      <c r="JD3" s="277"/>
      <c r="JE3" s="277"/>
      <c r="JF3" s="277"/>
      <c r="JG3" s="277" t="s">
        <v>188</v>
      </c>
      <c r="JH3" s="277"/>
      <c r="JI3" s="277"/>
      <c r="JJ3" s="277"/>
      <c r="JK3" s="277"/>
      <c r="JL3" s="277"/>
      <c r="JM3" s="277"/>
      <c r="JN3" s="277" t="s">
        <v>191</v>
      </c>
      <c r="JO3" s="277"/>
      <c r="JP3" s="277"/>
      <c r="JQ3" s="277"/>
      <c r="JR3" s="277"/>
      <c r="JS3" s="277"/>
      <c r="JT3" s="277"/>
      <c r="JU3" s="277" t="s">
        <v>194</v>
      </c>
      <c r="JV3" s="277"/>
      <c r="JW3" s="277"/>
      <c r="JX3" s="277"/>
      <c r="JY3" s="277"/>
      <c r="JZ3" s="277"/>
      <c r="KA3" s="277"/>
      <c r="KB3" s="277" t="s">
        <v>197</v>
      </c>
      <c r="KC3" s="277"/>
      <c r="KD3" s="277"/>
      <c r="KE3" s="277"/>
      <c r="KF3" s="277"/>
      <c r="KG3" s="277"/>
      <c r="KH3" s="277"/>
      <c r="KI3" s="277" t="s">
        <v>200</v>
      </c>
      <c r="KJ3" s="277"/>
      <c r="KK3" s="277"/>
      <c r="KL3" s="277"/>
      <c r="KM3" s="277"/>
      <c r="KN3" s="277"/>
      <c r="KO3" s="277"/>
      <c r="KP3" s="277" t="s">
        <v>203</v>
      </c>
      <c r="KQ3" s="277"/>
      <c r="KR3" s="277"/>
      <c r="KS3" s="277"/>
      <c r="KT3" s="277"/>
      <c r="KU3" s="277"/>
      <c r="KV3" s="277"/>
      <c r="KW3" s="277" t="s">
        <v>206</v>
      </c>
      <c r="KX3" s="277"/>
      <c r="KY3" s="277"/>
      <c r="KZ3" s="277"/>
      <c r="LA3" s="277"/>
      <c r="LB3" s="277"/>
      <c r="LC3" s="277"/>
      <c r="LD3" s="277" t="s">
        <v>209</v>
      </c>
      <c r="LE3" s="277"/>
      <c r="LF3" s="277"/>
      <c r="LG3" s="277"/>
      <c r="LH3" s="277"/>
      <c r="LI3" s="277"/>
      <c r="LJ3" s="277"/>
      <c r="LK3" s="277" t="s">
        <v>212</v>
      </c>
      <c r="LL3" s="277"/>
      <c r="LM3" s="277"/>
      <c r="LN3" s="277"/>
      <c r="LO3" s="277"/>
      <c r="LP3" s="277"/>
      <c r="LQ3" s="277"/>
      <c r="LR3" s="277" t="s">
        <v>215</v>
      </c>
      <c r="LS3" s="277"/>
      <c r="LT3" s="277"/>
      <c r="LU3" s="277"/>
      <c r="LV3" s="277"/>
      <c r="LW3" s="277"/>
      <c r="LX3" s="277"/>
      <c r="LY3" s="278"/>
      <c r="LZ3" s="278"/>
      <c r="MA3" s="278"/>
      <c r="MB3" s="278"/>
      <c r="MC3" s="278"/>
      <c r="MD3" s="278"/>
      <c r="ME3" s="278"/>
    </row>
    <row r="4" spans="1:343" s="78" customFormat="1" ht="15">
      <c r="A4" s="273"/>
      <c r="B4" s="274"/>
      <c r="C4" s="274"/>
      <c r="D4" s="274"/>
      <c r="E4" s="274"/>
      <c r="F4" s="274"/>
      <c r="G4" s="275"/>
      <c r="H4" s="277" t="s">
        <v>83</v>
      </c>
      <c r="I4" s="277"/>
      <c r="J4" s="277"/>
      <c r="K4" s="277"/>
      <c r="L4" s="277"/>
      <c r="M4" s="277"/>
      <c r="N4" s="277"/>
      <c r="O4" s="277" t="s">
        <v>86</v>
      </c>
      <c r="P4" s="277"/>
      <c r="Q4" s="277"/>
      <c r="R4" s="277"/>
      <c r="S4" s="277"/>
      <c r="T4" s="277"/>
      <c r="U4" s="277"/>
      <c r="V4" s="277" t="s">
        <v>89</v>
      </c>
      <c r="W4" s="277"/>
      <c r="X4" s="277"/>
      <c r="Y4" s="277"/>
      <c r="Z4" s="277"/>
      <c r="AA4" s="277"/>
      <c r="AB4" s="277"/>
      <c r="AC4" s="277" t="s">
        <v>92</v>
      </c>
      <c r="AD4" s="277"/>
      <c r="AE4" s="277"/>
      <c r="AF4" s="277"/>
      <c r="AG4" s="277"/>
      <c r="AH4" s="277"/>
      <c r="AI4" s="277"/>
      <c r="AJ4" s="277" t="s">
        <v>94</v>
      </c>
      <c r="AK4" s="277"/>
      <c r="AL4" s="277"/>
      <c r="AM4" s="277"/>
      <c r="AN4" s="277"/>
      <c r="AO4" s="277"/>
      <c r="AP4" s="277"/>
      <c r="AQ4" s="277" t="s">
        <v>96</v>
      </c>
      <c r="AR4" s="277"/>
      <c r="AS4" s="277"/>
      <c r="AT4" s="277"/>
      <c r="AU4" s="277"/>
      <c r="AV4" s="277"/>
      <c r="AW4" s="277"/>
      <c r="AX4" s="277" t="s">
        <v>99</v>
      </c>
      <c r="AY4" s="277"/>
      <c r="AZ4" s="277"/>
      <c r="BA4" s="277"/>
      <c r="BB4" s="277"/>
      <c r="BC4" s="277"/>
      <c r="BD4" s="277"/>
      <c r="BE4" s="277" t="s">
        <v>102</v>
      </c>
      <c r="BF4" s="277"/>
      <c r="BG4" s="277"/>
      <c r="BH4" s="277"/>
      <c r="BI4" s="277"/>
      <c r="BJ4" s="277"/>
      <c r="BK4" s="277"/>
      <c r="BL4" s="277" t="s">
        <v>104</v>
      </c>
      <c r="BM4" s="277"/>
      <c r="BN4" s="277"/>
      <c r="BO4" s="277"/>
      <c r="BP4" s="277"/>
      <c r="BQ4" s="277"/>
      <c r="BR4" s="277"/>
      <c r="BS4" s="277" t="s">
        <v>107</v>
      </c>
      <c r="BT4" s="277"/>
      <c r="BU4" s="277"/>
      <c r="BV4" s="277"/>
      <c r="BW4" s="277"/>
      <c r="BX4" s="277"/>
      <c r="BY4" s="277"/>
      <c r="BZ4" s="277" t="s">
        <v>110</v>
      </c>
      <c r="CA4" s="277"/>
      <c r="CB4" s="277"/>
      <c r="CC4" s="277"/>
      <c r="CD4" s="277"/>
      <c r="CE4" s="277"/>
      <c r="CF4" s="277"/>
      <c r="CG4" s="277" t="s">
        <v>114</v>
      </c>
      <c r="CH4" s="277"/>
      <c r="CI4" s="277"/>
      <c r="CJ4" s="277"/>
      <c r="CK4" s="277"/>
      <c r="CL4" s="277"/>
      <c r="CM4" s="277"/>
      <c r="CN4" s="277" t="s">
        <v>117</v>
      </c>
      <c r="CO4" s="277"/>
      <c r="CP4" s="277"/>
      <c r="CQ4" s="277"/>
      <c r="CR4" s="277"/>
      <c r="CS4" s="277"/>
      <c r="CT4" s="277"/>
      <c r="CU4" s="277" t="s">
        <v>120</v>
      </c>
      <c r="CV4" s="277"/>
      <c r="CW4" s="277"/>
      <c r="CX4" s="277"/>
      <c r="CY4" s="277"/>
      <c r="CZ4" s="277"/>
      <c r="DA4" s="277"/>
      <c r="DB4" s="277" t="s">
        <v>123</v>
      </c>
      <c r="DC4" s="277"/>
      <c r="DD4" s="277"/>
      <c r="DE4" s="277"/>
      <c r="DF4" s="277"/>
      <c r="DG4" s="277"/>
      <c r="DH4" s="277"/>
      <c r="DI4" s="277" t="s">
        <v>126</v>
      </c>
      <c r="DJ4" s="277"/>
      <c r="DK4" s="277"/>
      <c r="DL4" s="277"/>
      <c r="DM4" s="277"/>
      <c r="DN4" s="277"/>
      <c r="DO4" s="277"/>
      <c r="DP4" s="277" t="s">
        <v>128</v>
      </c>
      <c r="DQ4" s="277"/>
      <c r="DR4" s="277"/>
      <c r="DS4" s="277"/>
      <c r="DT4" s="277"/>
      <c r="DU4" s="277"/>
      <c r="DV4" s="277"/>
      <c r="DW4" s="277" t="s">
        <v>131</v>
      </c>
      <c r="DX4" s="277"/>
      <c r="DY4" s="277"/>
      <c r="DZ4" s="277"/>
      <c r="EA4" s="277"/>
      <c r="EB4" s="277"/>
      <c r="EC4" s="277"/>
      <c r="ED4" s="277" t="s">
        <v>134</v>
      </c>
      <c r="EE4" s="277"/>
      <c r="EF4" s="277"/>
      <c r="EG4" s="277"/>
      <c r="EH4" s="277"/>
      <c r="EI4" s="277"/>
      <c r="EJ4" s="277"/>
      <c r="EK4" s="277" t="s">
        <v>137</v>
      </c>
      <c r="EL4" s="277"/>
      <c r="EM4" s="277"/>
      <c r="EN4" s="277"/>
      <c r="EO4" s="277"/>
      <c r="EP4" s="277"/>
      <c r="EQ4" s="277"/>
      <c r="ER4" s="277" t="s">
        <v>140</v>
      </c>
      <c r="ES4" s="277"/>
      <c r="ET4" s="277"/>
      <c r="EU4" s="277"/>
      <c r="EV4" s="277"/>
      <c r="EW4" s="277"/>
      <c r="EX4" s="277"/>
      <c r="EY4" s="277" t="s">
        <v>143</v>
      </c>
      <c r="EZ4" s="277"/>
      <c r="FA4" s="277"/>
      <c r="FB4" s="277"/>
      <c r="FC4" s="277"/>
      <c r="FD4" s="277"/>
      <c r="FE4" s="277"/>
      <c r="FF4" s="277" t="s">
        <v>146</v>
      </c>
      <c r="FG4" s="277"/>
      <c r="FH4" s="277"/>
      <c r="FI4" s="277"/>
      <c r="FJ4" s="277"/>
      <c r="FK4" s="277"/>
      <c r="FL4" s="277"/>
      <c r="FM4" s="277" t="s">
        <v>149</v>
      </c>
      <c r="FN4" s="277"/>
      <c r="FO4" s="277"/>
      <c r="FP4" s="277"/>
      <c r="FQ4" s="277"/>
      <c r="FR4" s="277"/>
      <c r="FS4" s="277"/>
      <c r="FT4" s="277" t="s">
        <v>152</v>
      </c>
      <c r="FU4" s="277"/>
      <c r="FV4" s="277"/>
      <c r="FW4" s="277"/>
      <c r="FX4" s="277"/>
      <c r="FY4" s="277"/>
      <c r="FZ4" s="277"/>
      <c r="GA4" s="277" t="s">
        <v>155</v>
      </c>
      <c r="GB4" s="277"/>
      <c r="GC4" s="277"/>
      <c r="GD4" s="277"/>
      <c r="GE4" s="277"/>
      <c r="GF4" s="277"/>
      <c r="GG4" s="277"/>
      <c r="GH4" s="277" t="s">
        <v>158</v>
      </c>
      <c r="GI4" s="277"/>
      <c r="GJ4" s="277"/>
      <c r="GK4" s="277"/>
      <c r="GL4" s="277"/>
      <c r="GM4" s="277"/>
      <c r="GN4" s="277"/>
      <c r="GO4" s="277" t="s">
        <v>161</v>
      </c>
      <c r="GP4" s="277"/>
      <c r="GQ4" s="277"/>
      <c r="GR4" s="277"/>
      <c r="GS4" s="277"/>
      <c r="GT4" s="277"/>
      <c r="GU4" s="277"/>
      <c r="GV4" s="277" t="s">
        <v>164</v>
      </c>
      <c r="GW4" s="277"/>
      <c r="GX4" s="277"/>
      <c r="GY4" s="277"/>
      <c r="GZ4" s="277"/>
      <c r="HA4" s="277"/>
      <c r="HB4" s="277"/>
      <c r="HC4" s="277" t="s">
        <v>167</v>
      </c>
      <c r="HD4" s="277"/>
      <c r="HE4" s="277"/>
      <c r="HF4" s="277"/>
      <c r="HG4" s="277"/>
      <c r="HH4" s="277"/>
      <c r="HI4" s="277"/>
      <c r="HJ4" s="277" t="s">
        <v>1634</v>
      </c>
      <c r="HK4" s="277"/>
      <c r="HL4" s="277"/>
      <c r="HM4" s="277"/>
      <c r="HN4" s="277"/>
      <c r="HO4" s="277"/>
      <c r="HP4" s="277"/>
      <c r="HQ4" s="277" t="s">
        <v>171</v>
      </c>
      <c r="HR4" s="277"/>
      <c r="HS4" s="277"/>
      <c r="HT4" s="277"/>
      <c r="HU4" s="277"/>
      <c r="HV4" s="277"/>
      <c r="HW4" s="277"/>
      <c r="HX4" s="277" t="s">
        <v>174</v>
      </c>
      <c r="HY4" s="277"/>
      <c r="HZ4" s="277"/>
      <c r="IA4" s="277"/>
      <c r="IB4" s="277"/>
      <c r="IC4" s="277"/>
      <c r="ID4" s="277"/>
      <c r="IE4" s="277" t="s">
        <v>177</v>
      </c>
      <c r="IF4" s="277"/>
      <c r="IG4" s="277"/>
      <c r="IH4" s="277"/>
      <c r="II4" s="277"/>
      <c r="IJ4" s="277"/>
      <c r="IK4" s="277"/>
      <c r="IL4" s="277" t="s">
        <v>180</v>
      </c>
      <c r="IM4" s="277"/>
      <c r="IN4" s="277"/>
      <c r="IO4" s="277"/>
      <c r="IP4" s="277"/>
      <c r="IQ4" s="277"/>
      <c r="IR4" s="277"/>
      <c r="IS4" s="277" t="s">
        <v>183</v>
      </c>
      <c r="IT4" s="277"/>
      <c r="IU4" s="277"/>
      <c r="IV4" s="277"/>
      <c r="IW4" s="277"/>
      <c r="IX4" s="277"/>
      <c r="IY4" s="277"/>
      <c r="IZ4" s="277" t="s">
        <v>186</v>
      </c>
      <c r="JA4" s="277"/>
      <c r="JB4" s="277"/>
      <c r="JC4" s="277"/>
      <c r="JD4" s="277"/>
      <c r="JE4" s="277"/>
      <c r="JF4" s="277"/>
      <c r="JG4" s="277" t="s">
        <v>189</v>
      </c>
      <c r="JH4" s="277"/>
      <c r="JI4" s="277"/>
      <c r="JJ4" s="277"/>
      <c r="JK4" s="277"/>
      <c r="JL4" s="277"/>
      <c r="JM4" s="277"/>
      <c r="JN4" s="277" t="s">
        <v>192</v>
      </c>
      <c r="JO4" s="277"/>
      <c r="JP4" s="277"/>
      <c r="JQ4" s="277"/>
      <c r="JR4" s="277"/>
      <c r="JS4" s="277"/>
      <c r="JT4" s="277"/>
      <c r="JU4" s="277" t="s">
        <v>195</v>
      </c>
      <c r="JV4" s="277"/>
      <c r="JW4" s="277"/>
      <c r="JX4" s="277"/>
      <c r="JY4" s="277"/>
      <c r="JZ4" s="277"/>
      <c r="KA4" s="277"/>
      <c r="KB4" s="277" t="s">
        <v>198</v>
      </c>
      <c r="KC4" s="277"/>
      <c r="KD4" s="277"/>
      <c r="KE4" s="277"/>
      <c r="KF4" s="277"/>
      <c r="KG4" s="277"/>
      <c r="KH4" s="277"/>
      <c r="KI4" s="277" t="s">
        <v>201</v>
      </c>
      <c r="KJ4" s="277"/>
      <c r="KK4" s="277"/>
      <c r="KL4" s="277"/>
      <c r="KM4" s="277"/>
      <c r="KN4" s="277"/>
      <c r="KO4" s="277"/>
      <c r="KP4" s="277" t="s">
        <v>204</v>
      </c>
      <c r="KQ4" s="277"/>
      <c r="KR4" s="277"/>
      <c r="KS4" s="277"/>
      <c r="KT4" s="277"/>
      <c r="KU4" s="277"/>
      <c r="KV4" s="277"/>
      <c r="KW4" s="277" t="s">
        <v>207</v>
      </c>
      <c r="KX4" s="277"/>
      <c r="KY4" s="277"/>
      <c r="KZ4" s="277"/>
      <c r="LA4" s="277"/>
      <c r="LB4" s="277"/>
      <c r="LC4" s="277"/>
      <c r="LD4" s="277" t="s">
        <v>210</v>
      </c>
      <c r="LE4" s="277"/>
      <c r="LF4" s="277"/>
      <c r="LG4" s="277"/>
      <c r="LH4" s="277"/>
      <c r="LI4" s="277"/>
      <c r="LJ4" s="277"/>
      <c r="LK4" s="277" t="s">
        <v>213</v>
      </c>
      <c r="LL4" s="277"/>
      <c r="LM4" s="277"/>
      <c r="LN4" s="277"/>
      <c r="LO4" s="277"/>
      <c r="LP4" s="277"/>
      <c r="LQ4" s="277"/>
      <c r="LR4" s="277" t="s">
        <v>216</v>
      </c>
      <c r="LS4" s="277"/>
      <c r="LT4" s="277"/>
      <c r="LU4" s="277"/>
      <c r="LV4" s="277"/>
      <c r="LW4" s="277"/>
      <c r="LX4" s="277"/>
      <c r="LY4" s="278"/>
      <c r="LZ4" s="278"/>
      <c r="MA4" s="278"/>
      <c r="MB4" s="278"/>
      <c r="MC4" s="278"/>
      <c r="MD4" s="278"/>
      <c r="ME4" s="278"/>
    </row>
    <row r="5" spans="1:343" s="76" customFormat="1" ht="114.75" customHeight="1">
      <c r="A5" s="73" t="s">
        <v>0</v>
      </c>
      <c r="B5" s="74" t="s">
        <v>1928</v>
      </c>
      <c r="C5" s="40" t="s">
        <v>72</v>
      </c>
      <c r="D5" s="40" t="s">
        <v>69</v>
      </c>
      <c r="E5" s="40" t="s">
        <v>70</v>
      </c>
      <c r="F5" s="40" t="s">
        <v>71</v>
      </c>
      <c r="G5" s="40" t="s">
        <v>74</v>
      </c>
      <c r="H5" s="74" t="s">
        <v>0</v>
      </c>
      <c r="I5" s="74" t="s">
        <v>1</v>
      </c>
      <c r="J5" s="40" t="s">
        <v>1766</v>
      </c>
      <c r="K5" s="40" t="s">
        <v>69</v>
      </c>
      <c r="L5" s="40" t="s">
        <v>70</v>
      </c>
      <c r="M5" s="40" t="s">
        <v>71</v>
      </c>
      <c r="N5" s="40" t="s">
        <v>74</v>
      </c>
      <c r="O5" s="74" t="s">
        <v>0</v>
      </c>
      <c r="P5" s="74" t="s">
        <v>1</v>
      </c>
      <c r="Q5" s="89" t="s">
        <v>1841</v>
      </c>
      <c r="R5" s="40" t="s">
        <v>69</v>
      </c>
      <c r="S5" s="40" t="s">
        <v>70</v>
      </c>
      <c r="T5" s="40" t="s">
        <v>71</v>
      </c>
      <c r="U5" s="40" t="s">
        <v>74</v>
      </c>
      <c r="V5" s="74" t="s">
        <v>0</v>
      </c>
      <c r="W5" s="74" t="s">
        <v>1</v>
      </c>
      <c r="X5" s="40" t="s">
        <v>1767</v>
      </c>
      <c r="Y5" s="40" t="s">
        <v>69</v>
      </c>
      <c r="Z5" s="40" t="s">
        <v>70</v>
      </c>
      <c r="AA5" s="40" t="s">
        <v>71</v>
      </c>
      <c r="AB5" s="40" t="s">
        <v>74</v>
      </c>
      <c r="AC5" s="74" t="s">
        <v>0</v>
      </c>
      <c r="AD5" s="74" t="s">
        <v>1</v>
      </c>
      <c r="AE5" s="40" t="s">
        <v>1768</v>
      </c>
      <c r="AF5" s="40" t="s">
        <v>69</v>
      </c>
      <c r="AG5" s="40" t="s">
        <v>70</v>
      </c>
      <c r="AH5" s="40" t="s">
        <v>71</v>
      </c>
      <c r="AI5" s="40" t="s">
        <v>74</v>
      </c>
      <c r="AJ5" s="74" t="s">
        <v>0</v>
      </c>
      <c r="AK5" s="74" t="s">
        <v>1</v>
      </c>
      <c r="AL5" s="40" t="s">
        <v>1769</v>
      </c>
      <c r="AM5" s="40" t="s">
        <v>69</v>
      </c>
      <c r="AN5" s="40" t="s">
        <v>70</v>
      </c>
      <c r="AO5" s="40" t="s">
        <v>71</v>
      </c>
      <c r="AP5" s="40" t="s">
        <v>74</v>
      </c>
      <c r="AQ5" s="74" t="s">
        <v>0</v>
      </c>
      <c r="AR5" s="74" t="s">
        <v>1</v>
      </c>
      <c r="AS5" s="40" t="s">
        <v>1770</v>
      </c>
      <c r="AT5" s="40" t="s">
        <v>69</v>
      </c>
      <c r="AU5" s="40" t="s">
        <v>70</v>
      </c>
      <c r="AV5" s="40" t="s">
        <v>71</v>
      </c>
      <c r="AW5" s="40" t="s">
        <v>74</v>
      </c>
      <c r="AX5" s="74" t="s">
        <v>0</v>
      </c>
      <c r="AY5" s="74" t="s">
        <v>1</v>
      </c>
      <c r="AZ5" s="40" t="s">
        <v>72</v>
      </c>
      <c r="BA5" s="40" t="s">
        <v>69</v>
      </c>
      <c r="BB5" s="40" t="s">
        <v>70</v>
      </c>
      <c r="BC5" s="40" t="s">
        <v>71</v>
      </c>
      <c r="BD5" s="40" t="s">
        <v>74</v>
      </c>
      <c r="BE5" s="74" t="s">
        <v>0</v>
      </c>
      <c r="BF5" s="74" t="s">
        <v>1</v>
      </c>
      <c r="BG5" s="40" t="s">
        <v>1625</v>
      </c>
      <c r="BH5" s="40" t="s">
        <v>69</v>
      </c>
      <c r="BI5" s="40" t="s">
        <v>70</v>
      </c>
      <c r="BJ5" s="40" t="s">
        <v>71</v>
      </c>
      <c r="BK5" s="40" t="s">
        <v>74</v>
      </c>
      <c r="BL5" s="74" t="s">
        <v>0</v>
      </c>
      <c r="BM5" s="74" t="s">
        <v>1</v>
      </c>
      <c r="BN5" s="40" t="s">
        <v>1626</v>
      </c>
      <c r="BO5" s="40" t="s">
        <v>69</v>
      </c>
      <c r="BP5" s="40" t="s">
        <v>70</v>
      </c>
      <c r="BQ5" s="40" t="s">
        <v>71</v>
      </c>
      <c r="BR5" s="40" t="s">
        <v>74</v>
      </c>
      <c r="BS5" s="74" t="s">
        <v>0</v>
      </c>
      <c r="BT5" s="74" t="s">
        <v>1</v>
      </c>
      <c r="BU5" s="40" t="s">
        <v>1627</v>
      </c>
      <c r="BV5" s="40" t="s">
        <v>69</v>
      </c>
      <c r="BW5" s="40" t="s">
        <v>70</v>
      </c>
      <c r="BX5" s="40" t="s">
        <v>71</v>
      </c>
      <c r="BY5" s="40" t="s">
        <v>74</v>
      </c>
      <c r="BZ5" s="74" t="s">
        <v>0</v>
      </c>
      <c r="CA5" s="74" t="s">
        <v>1</v>
      </c>
      <c r="CB5" s="40" t="s">
        <v>1842</v>
      </c>
      <c r="CC5" s="40" t="s">
        <v>69</v>
      </c>
      <c r="CD5" s="40" t="s">
        <v>70</v>
      </c>
      <c r="CE5" s="40" t="s">
        <v>71</v>
      </c>
      <c r="CF5" s="40" t="s">
        <v>74</v>
      </c>
      <c r="CG5" s="74" t="s">
        <v>0</v>
      </c>
      <c r="CH5" s="74" t="s">
        <v>1</v>
      </c>
      <c r="CI5" s="40" t="s">
        <v>72</v>
      </c>
      <c r="CJ5" s="40" t="s">
        <v>69</v>
      </c>
      <c r="CK5" s="40" t="s">
        <v>70</v>
      </c>
      <c r="CL5" s="40" t="s">
        <v>71</v>
      </c>
      <c r="CM5" s="40" t="s">
        <v>74</v>
      </c>
      <c r="CN5" s="74" t="s">
        <v>0</v>
      </c>
      <c r="CO5" s="74" t="s">
        <v>1</v>
      </c>
      <c r="CP5" s="40" t="s">
        <v>72</v>
      </c>
      <c r="CQ5" s="40" t="s">
        <v>69</v>
      </c>
      <c r="CR5" s="40" t="s">
        <v>70</v>
      </c>
      <c r="CS5" s="40" t="s">
        <v>71</v>
      </c>
      <c r="CT5" s="40" t="s">
        <v>74</v>
      </c>
      <c r="CU5" s="74" t="s">
        <v>0</v>
      </c>
      <c r="CV5" s="74" t="s">
        <v>1</v>
      </c>
      <c r="CW5" s="40" t="s">
        <v>72</v>
      </c>
      <c r="CX5" s="40" t="s">
        <v>69</v>
      </c>
      <c r="CY5" s="40" t="s">
        <v>70</v>
      </c>
      <c r="CZ5" s="40" t="s">
        <v>71</v>
      </c>
      <c r="DA5" s="40" t="s">
        <v>74</v>
      </c>
      <c r="DB5" s="74" t="s">
        <v>0</v>
      </c>
      <c r="DC5" s="74" t="s">
        <v>1</v>
      </c>
      <c r="DD5" s="40" t="s">
        <v>72</v>
      </c>
      <c r="DE5" s="40" t="s">
        <v>69</v>
      </c>
      <c r="DF5" s="40" t="s">
        <v>70</v>
      </c>
      <c r="DG5" s="40" t="s">
        <v>71</v>
      </c>
      <c r="DH5" s="40" t="s">
        <v>74</v>
      </c>
      <c r="DI5" s="74" t="s">
        <v>0</v>
      </c>
      <c r="DJ5" s="74" t="s">
        <v>1</v>
      </c>
      <c r="DK5" s="40" t="s">
        <v>72</v>
      </c>
      <c r="DL5" s="40" t="s">
        <v>69</v>
      </c>
      <c r="DM5" s="40" t="s">
        <v>70</v>
      </c>
      <c r="DN5" s="40" t="s">
        <v>71</v>
      </c>
      <c r="DO5" s="40" t="s">
        <v>74</v>
      </c>
      <c r="DP5" s="74" t="s">
        <v>0</v>
      </c>
      <c r="DQ5" s="74" t="s">
        <v>1</v>
      </c>
      <c r="DR5" s="40" t="s">
        <v>1674</v>
      </c>
      <c r="DS5" s="40" t="s">
        <v>69</v>
      </c>
      <c r="DT5" s="40" t="s">
        <v>70</v>
      </c>
      <c r="DU5" s="40" t="s">
        <v>71</v>
      </c>
      <c r="DV5" s="40" t="s">
        <v>74</v>
      </c>
      <c r="DW5" s="74" t="s">
        <v>0</v>
      </c>
      <c r="DX5" s="74" t="s">
        <v>1</v>
      </c>
      <c r="DY5" s="40" t="s">
        <v>72</v>
      </c>
      <c r="DZ5" s="40" t="s">
        <v>69</v>
      </c>
      <c r="EA5" s="40" t="s">
        <v>70</v>
      </c>
      <c r="EB5" s="40" t="s">
        <v>71</v>
      </c>
      <c r="EC5" s="40" t="s">
        <v>74</v>
      </c>
      <c r="ED5" s="74" t="s">
        <v>0</v>
      </c>
      <c r="EE5" s="74" t="s">
        <v>1</v>
      </c>
      <c r="EF5" s="40" t="s">
        <v>72</v>
      </c>
      <c r="EG5" s="40" t="s">
        <v>69</v>
      </c>
      <c r="EH5" s="40" t="s">
        <v>70</v>
      </c>
      <c r="EI5" s="40" t="s">
        <v>71</v>
      </c>
      <c r="EJ5" s="40" t="s">
        <v>74</v>
      </c>
      <c r="EK5" s="74" t="s">
        <v>0</v>
      </c>
      <c r="EL5" s="74" t="s">
        <v>1</v>
      </c>
      <c r="EM5" s="40" t="s">
        <v>1803</v>
      </c>
      <c r="EN5" s="40" t="s">
        <v>69</v>
      </c>
      <c r="EO5" s="40" t="s">
        <v>70</v>
      </c>
      <c r="EP5" s="40" t="s">
        <v>71</v>
      </c>
      <c r="EQ5" s="40" t="s">
        <v>74</v>
      </c>
      <c r="ER5" s="74" t="s">
        <v>0</v>
      </c>
      <c r="ES5" s="74" t="s">
        <v>1</v>
      </c>
      <c r="ET5" s="40" t="s">
        <v>1771</v>
      </c>
      <c r="EU5" s="40" t="s">
        <v>69</v>
      </c>
      <c r="EV5" s="40" t="s">
        <v>70</v>
      </c>
      <c r="EW5" s="40" t="s">
        <v>71</v>
      </c>
      <c r="EX5" s="40" t="s">
        <v>74</v>
      </c>
      <c r="EY5" s="74" t="s">
        <v>0</v>
      </c>
      <c r="EZ5" s="74" t="s">
        <v>1</v>
      </c>
      <c r="FA5" s="40" t="s">
        <v>1772</v>
      </c>
      <c r="FB5" s="40" t="s">
        <v>69</v>
      </c>
      <c r="FC5" s="40" t="s">
        <v>70</v>
      </c>
      <c r="FD5" s="40" t="s">
        <v>71</v>
      </c>
      <c r="FE5" s="40" t="s">
        <v>74</v>
      </c>
      <c r="FF5" s="74" t="s">
        <v>0</v>
      </c>
      <c r="FG5" s="74" t="s">
        <v>1</v>
      </c>
      <c r="FH5" s="40" t="s">
        <v>1773</v>
      </c>
      <c r="FI5" s="40" t="s">
        <v>69</v>
      </c>
      <c r="FJ5" s="40" t="s">
        <v>70</v>
      </c>
      <c r="FK5" s="40" t="s">
        <v>71</v>
      </c>
      <c r="FL5" s="40" t="s">
        <v>74</v>
      </c>
      <c r="FM5" s="74" t="s">
        <v>0</v>
      </c>
      <c r="FN5" s="74" t="s">
        <v>1</v>
      </c>
      <c r="FO5" s="40" t="s">
        <v>1774</v>
      </c>
      <c r="FP5" s="40" t="s">
        <v>69</v>
      </c>
      <c r="FQ5" s="40" t="s">
        <v>70</v>
      </c>
      <c r="FR5" s="40" t="s">
        <v>71</v>
      </c>
      <c r="FS5" s="40" t="s">
        <v>74</v>
      </c>
      <c r="FT5" s="74" t="s">
        <v>0</v>
      </c>
      <c r="FU5" s="74" t="s">
        <v>1</v>
      </c>
      <c r="FV5" s="40" t="s">
        <v>1628</v>
      </c>
      <c r="FW5" s="40" t="s">
        <v>69</v>
      </c>
      <c r="FX5" s="40" t="s">
        <v>70</v>
      </c>
      <c r="FY5" s="40" t="s">
        <v>71</v>
      </c>
      <c r="FZ5" s="40" t="s">
        <v>74</v>
      </c>
      <c r="GA5" s="74" t="s">
        <v>0</v>
      </c>
      <c r="GB5" s="74" t="s">
        <v>1</v>
      </c>
      <c r="GC5" s="40" t="s">
        <v>72</v>
      </c>
      <c r="GD5" s="40" t="s">
        <v>69</v>
      </c>
      <c r="GE5" s="40" t="s">
        <v>70</v>
      </c>
      <c r="GF5" s="40" t="s">
        <v>71</v>
      </c>
      <c r="GG5" s="40" t="s">
        <v>74</v>
      </c>
      <c r="GH5" s="74" t="s">
        <v>0</v>
      </c>
      <c r="GI5" s="74" t="s">
        <v>1</v>
      </c>
      <c r="GJ5" s="40" t="s">
        <v>1629</v>
      </c>
      <c r="GK5" s="40" t="s">
        <v>69</v>
      </c>
      <c r="GL5" s="40" t="s">
        <v>70</v>
      </c>
      <c r="GM5" s="40" t="s">
        <v>71</v>
      </c>
      <c r="GN5" s="40" t="s">
        <v>74</v>
      </c>
      <c r="GO5" s="74" t="s">
        <v>0</v>
      </c>
      <c r="GP5" s="74" t="s">
        <v>1</v>
      </c>
      <c r="GQ5" s="40" t="s">
        <v>1630</v>
      </c>
      <c r="GR5" s="40" t="s">
        <v>69</v>
      </c>
      <c r="GS5" s="40" t="s">
        <v>70</v>
      </c>
      <c r="GT5" s="40" t="s">
        <v>71</v>
      </c>
      <c r="GU5" s="40" t="s">
        <v>74</v>
      </c>
      <c r="GV5" s="74" t="s">
        <v>0</v>
      </c>
      <c r="GW5" s="74" t="s">
        <v>1</v>
      </c>
      <c r="GX5" s="40" t="s">
        <v>1631</v>
      </c>
      <c r="GY5" s="40" t="s">
        <v>69</v>
      </c>
      <c r="GZ5" s="40" t="s">
        <v>70</v>
      </c>
      <c r="HA5" s="40" t="s">
        <v>71</v>
      </c>
      <c r="HB5" s="40" t="s">
        <v>74</v>
      </c>
      <c r="HC5" s="74" t="s">
        <v>0</v>
      </c>
      <c r="HD5" s="74" t="s">
        <v>1</v>
      </c>
      <c r="HE5" s="40" t="s">
        <v>1632</v>
      </c>
      <c r="HF5" s="40" t="s">
        <v>69</v>
      </c>
      <c r="HG5" s="40" t="s">
        <v>70</v>
      </c>
      <c r="HH5" s="40" t="s">
        <v>71</v>
      </c>
      <c r="HI5" s="40" t="s">
        <v>74</v>
      </c>
      <c r="HJ5" s="74" t="s">
        <v>0</v>
      </c>
      <c r="HK5" s="74" t="s">
        <v>1</v>
      </c>
      <c r="HL5" s="40" t="s">
        <v>1633</v>
      </c>
      <c r="HM5" s="40" t="s">
        <v>69</v>
      </c>
      <c r="HN5" s="40" t="s">
        <v>70</v>
      </c>
      <c r="HO5" s="40" t="s">
        <v>71</v>
      </c>
      <c r="HP5" s="40" t="s">
        <v>74</v>
      </c>
      <c r="HQ5" s="74" t="s">
        <v>0</v>
      </c>
      <c r="HR5" s="74" t="s">
        <v>1</v>
      </c>
      <c r="HS5" s="40" t="s">
        <v>72</v>
      </c>
      <c r="HT5" s="40" t="s">
        <v>69</v>
      </c>
      <c r="HU5" s="40" t="s">
        <v>70</v>
      </c>
      <c r="HV5" s="40" t="s">
        <v>71</v>
      </c>
      <c r="HW5" s="40" t="s">
        <v>74</v>
      </c>
      <c r="HX5" s="74" t="s">
        <v>0</v>
      </c>
      <c r="HY5" s="74" t="s">
        <v>1</v>
      </c>
      <c r="HZ5" s="40" t="s">
        <v>1810</v>
      </c>
      <c r="IA5" s="40" t="s">
        <v>69</v>
      </c>
      <c r="IB5" s="40" t="s">
        <v>70</v>
      </c>
      <c r="IC5" s="40" t="s">
        <v>71</v>
      </c>
      <c r="ID5" s="40" t="s">
        <v>74</v>
      </c>
      <c r="IE5" s="74" t="s">
        <v>0</v>
      </c>
      <c r="IF5" s="74" t="s">
        <v>1</v>
      </c>
      <c r="IG5" s="40" t="s">
        <v>1811</v>
      </c>
      <c r="IH5" s="40" t="s">
        <v>69</v>
      </c>
      <c r="II5" s="40" t="s">
        <v>70</v>
      </c>
      <c r="IJ5" s="40" t="s">
        <v>71</v>
      </c>
      <c r="IK5" s="40" t="s">
        <v>74</v>
      </c>
      <c r="IL5" s="74" t="s">
        <v>0</v>
      </c>
      <c r="IM5" s="74" t="s">
        <v>1</v>
      </c>
      <c r="IN5" s="40" t="s">
        <v>1812</v>
      </c>
      <c r="IO5" s="40" t="s">
        <v>69</v>
      </c>
      <c r="IP5" s="40" t="s">
        <v>70</v>
      </c>
      <c r="IQ5" s="40" t="s">
        <v>71</v>
      </c>
      <c r="IR5" s="40" t="s">
        <v>74</v>
      </c>
      <c r="IS5" s="74" t="s">
        <v>0</v>
      </c>
      <c r="IT5" s="74" t="s">
        <v>1</v>
      </c>
      <c r="IU5" s="40" t="s">
        <v>1813</v>
      </c>
      <c r="IV5" s="40" t="s">
        <v>69</v>
      </c>
      <c r="IW5" s="40" t="s">
        <v>70</v>
      </c>
      <c r="IX5" s="40" t="s">
        <v>71</v>
      </c>
      <c r="IY5" s="40" t="s">
        <v>74</v>
      </c>
      <c r="IZ5" s="74" t="s">
        <v>0</v>
      </c>
      <c r="JA5" s="74" t="s">
        <v>1</v>
      </c>
      <c r="JB5" s="40" t="s">
        <v>1814</v>
      </c>
      <c r="JC5" s="40" t="s">
        <v>69</v>
      </c>
      <c r="JD5" s="40" t="s">
        <v>70</v>
      </c>
      <c r="JE5" s="40" t="s">
        <v>71</v>
      </c>
      <c r="JF5" s="40" t="s">
        <v>74</v>
      </c>
      <c r="JG5" s="74" t="s">
        <v>0</v>
      </c>
      <c r="JH5" s="74" t="s">
        <v>1</v>
      </c>
      <c r="JI5" s="40" t="s">
        <v>1733</v>
      </c>
      <c r="JJ5" s="40" t="s">
        <v>69</v>
      </c>
      <c r="JK5" s="40" t="s">
        <v>70</v>
      </c>
      <c r="JL5" s="40" t="s">
        <v>71</v>
      </c>
      <c r="JM5" s="40" t="s">
        <v>74</v>
      </c>
      <c r="JN5" s="74" t="s">
        <v>0</v>
      </c>
      <c r="JO5" s="74" t="s">
        <v>1</v>
      </c>
      <c r="JP5" s="40" t="s">
        <v>1701</v>
      </c>
      <c r="JQ5" s="40" t="s">
        <v>69</v>
      </c>
      <c r="JR5" s="40" t="s">
        <v>70</v>
      </c>
      <c r="JS5" s="40" t="s">
        <v>71</v>
      </c>
      <c r="JT5" s="40" t="s">
        <v>74</v>
      </c>
      <c r="JU5" s="74" t="s">
        <v>0</v>
      </c>
      <c r="JV5" s="74" t="s">
        <v>1</v>
      </c>
      <c r="JW5" s="40" t="s">
        <v>72</v>
      </c>
      <c r="JX5" s="40" t="s">
        <v>69</v>
      </c>
      <c r="JY5" s="40" t="s">
        <v>70</v>
      </c>
      <c r="JZ5" s="40" t="s">
        <v>71</v>
      </c>
      <c r="KA5" s="40" t="s">
        <v>74</v>
      </c>
      <c r="KB5" s="74" t="s">
        <v>0</v>
      </c>
      <c r="KC5" s="74" t="s">
        <v>1</v>
      </c>
      <c r="KD5" s="40" t="s">
        <v>72</v>
      </c>
      <c r="KE5" s="40" t="s">
        <v>69</v>
      </c>
      <c r="KF5" s="40" t="s">
        <v>70</v>
      </c>
      <c r="KG5" s="40" t="s">
        <v>71</v>
      </c>
      <c r="KH5" s="40" t="s">
        <v>74</v>
      </c>
      <c r="KI5" s="74" t="s">
        <v>0</v>
      </c>
      <c r="KJ5" s="74" t="s">
        <v>1</v>
      </c>
      <c r="KK5" s="40" t="s">
        <v>72</v>
      </c>
      <c r="KL5" s="40" t="s">
        <v>69</v>
      </c>
      <c r="KM5" s="40" t="s">
        <v>70</v>
      </c>
      <c r="KN5" s="40" t="s">
        <v>71</v>
      </c>
      <c r="KO5" s="40" t="s">
        <v>74</v>
      </c>
      <c r="KP5" s="74" t="s">
        <v>0</v>
      </c>
      <c r="KQ5" s="74" t="s">
        <v>1</v>
      </c>
      <c r="KR5" s="40" t="s">
        <v>72</v>
      </c>
      <c r="KS5" s="40" t="s">
        <v>69</v>
      </c>
      <c r="KT5" s="40" t="s">
        <v>70</v>
      </c>
      <c r="KU5" s="40" t="s">
        <v>71</v>
      </c>
      <c r="KV5" s="40" t="s">
        <v>74</v>
      </c>
      <c r="KW5" s="74" t="s">
        <v>0</v>
      </c>
      <c r="KX5" s="74" t="s">
        <v>1</v>
      </c>
      <c r="KY5" s="40" t="s">
        <v>1775</v>
      </c>
      <c r="KZ5" s="40" t="s">
        <v>69</v>
      </c>
      <c r="LA5" s="40" t="s">
        <v>70</v>
      </c>
      <c r="LB5" s="40" t="s">
        <v>71</v>
      </c>
      <c r="LC5" s="40" t="s">
        <v>74</v>
      </c>
      <c r="LD5" s="74" t="s">
        <v>0</v>
      </c>
      <c r="LE5" s="74" t="s">
        <v>1</v>
      </c>
      <c r="LF5" s="40" t="s">
        <v>72</v>
      </c>
      <c r="LG5" s="40" t="s">
        <v>69</v>
      </c>
      <c r="LH5" s="40" t="s">
        <v>70</v>
      </c>
      <c r="LI5" s="40" t="s">
        <v>71</v>
      </c>
      <c r="LJ5" s="40" t="s">
        <v>74</v>
      </c>
      <c r="LK5" s="74" t="s">
        <v>0</v>
      </c>
      <c r="LL5" s="74" t="s">
        <v>1</v>
      </c>
      <c r="LM5" s="40" t="s">
        <v>1749</v>
      </c>
      <c r="LN5" s="40" t="s">
        <v>69</v>
      </c>
      <c r="LO5" s="40" t="s">
        <v>70</v>
      </c>
      <c r="LP5" s="40" t="s">
        <v>71</v>
      </c>
      <c r="LQ5" s="40" t="s">
        <v>74</v>
      </c>
      <c r="LR5" s="74" t="s">
        <v>0</v>
      </c>
      <c r="LS5" s="74" t="s">
        <v>1</v>
      </c>
      <c r="LT5" s="40" t="s">
        <v>72</v>
      </c>
      <c r="LU5" s="40" t="s">
        <v>69</v>
      </c>
      <c r="LV5" s="40" t="s">
        <v>70</v>
      </c>
      <c r="LW5" s="40" t="s">
        <v>71</v>
      </c>
      <c r="LX5" s="40" t="s">
        <v>74</v>
      </c>
      <c r="LY5" s="74" t="s">
        <v>0</v>
      </c>
      <c r="LZ5" s="74" t="s">
        <v>1</v>
      </c>
      <c r="MA5" s="40" t="s">
        <v>72</v>
      </c>
      <c r="MB5" s="40" t="s">
        <v>69</v>
      </c>
      <c r="MC5" s="40" t="s">
        <v>70</v>
      </c>
      <c r="MD5" s="75" t="s">
        <v>71</v>
      </c>
      <c r="ME5" s="40" t="s">
        <v>74</v>
      </c>
    </row>
    <row r="6" spans="1:343" s="13" customFormat="1" ht="9.75" hidden="1" customHeight="1">
      <c r="A6" s="10"/>
      <c r="B6" s="10"/>
      <c r="C6" s="11"/>
      <c r="D6" s="11"/>
      <c r="E6" s="11"/>
      <c r="F6" s="11"/>
      <c r="G6" s="12"/>
      <c r="H6" s="10"/>
      <c r="I6" s="10"/>
      <c r="J6" s="11"/>
      <c r="K6" s="11"/>
      <c r="L6" s="11"/>
      <c r="M6" s="11"/>
      <c r="N6" s="12"/>
      <c r="O6" s="10"/>
      <c r="P6" s="10"/>
      <c r="Q6" s="90"/>
      <c r="R6" s="11"/>
      <c r="S6" s="11"/>
      <c r="T6" s="11"/>
      <c r="U6" s="12"/>
      <c r="V6" s="10"/>
      <c r="W6" s="10"/>
      <c r="X6" s="11"/>
      <c r="Y6" s="11"/>
      <c r="Z6" s="11"/>
      <c r="AA6" s="11"/>
      <c r="AB6" s="12"/>
      <c r="AC6" s="10"/>
      <c r="AD6" s="10"/>
      <c r="AE6" s="11"/>
      <c r="AF6" s="11"/>
      <c r="AG6" s="11"/>
      <c r="AH6" s="11"/>
      <c r="AI6" s="12"/>
      <c r="AJ6" s="10"/>
      <c r="AK6" s="10"/>
      <c r="AL6" s="11"/>
      <c r="AM6" s="11"/>
      <c r="AN6" s="11"/>
      <c r="AO6" s="11"/>
      <c r="AP6" s="12"/>
      <c r="AQ6" s="10"/>
      <c r="AR6" s="10"/>
      <c r="AS6" s="11"/>
      <c r="AT6" s="11"/>
      <c r="AU6" s="11"/>
      <c r="AV6" s="11"/>
      <c r="AW6" s="12"/>
      <c r="AX6" s="10"/>
      <c r="AY6" s="10"/>
      <c r="AZ6" s="11"/>
      <c r="BA6" s="11"/>
      <c r="BB6" s="11"/>
      <c r="BC6" s="11"/>
      <c r="BD6" s="12"/>
      <c r="BE6" s="10"/>
      <c r="BF6" s="10"/>
      <c r="BG6" s="11"/>
      <c r="BH6" s="11"/>
      <c r="BI6" s="11"/>
      <c r="BJ6" s="11"/>
      <c r="BK6" s="12"/>
      <c r="BL6" s="10"/>
      <c r="BM6" s="10"/>
      <c r="BN6" s="11"/>
      <c r="BO6" s="11"/>
      <c r="BP6" s="11"/>
      <c r="BQ6" s="11"/>
      <c r="BR6" s="12"/>
      <c r="BS6" s="10"/>
      <c r="BT6" s="10"/>
      <c r="BU6" s="11"/>
      <c r="BV6" s="11"/>
      <c r="BW6" s="11"/>
      <c r="BX6" s="11"/>
      <c r="BY6" s="12"/>
      <c r="BZ6" s="10"/>
      <c r="CA6" s="10"/>
      <c r="CB6" s="11"/>
      <c r="CC6" s="11"/>
      <c r="CD6" s="11"/>
      <c r="CE6" s="11"/>
      <c r="CF6" s="12"/>
      <c r="CG6" s="10"/>
      <c r="CH6" s="10"/>
      <c r="CI6" s="11"/>
      <c r="CJ6" s="11"/>
      <c r="CK6" s="11"/>
      <c r="CL6" s="11"/>
      <c r="CM6" s="12"/>
      <c r="CN6" s="10"/>
      <c r="CO6" s="10"/>
      <c r="CP6" s="11"/>
      <c r="CQ6" s="11"/>
      <c r="CR6" s="11"/>
      <c r="CS6" s="11"/>
      <c r="CT6" s="12"/>
      <c r="CU6" s="10"/>
      <c r="CV6" s="10"/>
      <c r="CW6" s="11"/>
      <c r="CX6" s="11"/>
      <c r="CY6" s="11"/>
      <c r="CZ6" s="11"/>
      <c r="DA6" s="12"/>
      <c r="DB6" s="10"/>
      <c r="DC6" s="10"/>
      <c r="DD6" s="11"/>
      <c r="DE6" s="11"/>
      <c r="DF6" s="11"/>
      <c r="DG6" s="11"/>
      <c r="DH6" s="12"/>
      <c r="DI6" s="10"/>
      <c r="DJ6" s="10"/>
      <c r="DK6" s="11"/>
      <c r="DL6" s="11"/>
      <c r="DM6" s="11"/>
      <c r="DN6" s="11"/>
      <c r="DO6" s="12"/>
      <c r="DP6" s="10"/>
      <c r="DQ6" s="10"/>
      <c r="DR6" s="11"/>
      <c r="DS6" s="11"/>
      <c r="DT6" s="11"/>
      <c r="DU6" s="11"/>
      <c r="DV6" s="12"/>
      <c r="DW6" s="10"/>
      <c r="DX6" s="10"/>
      <c r="DY6" s="11"/>
      <c r="DZ6" s="11"/>
      <c r="EA6" s="11"/>
      <c r="EB6" s="11"/>
      <c r="EC6" s="12"/>
      <c r="ED6" s="10"/>
      <c r="EE6" s="10"/>
      <c r="EF6" s="11"/>
      <c r="EG6" s="11"/>
      <c r="EH6" s="11"/>
      <c r="EI6" s="11"/>
      <c r="EJ6" s="12"/>
      <c r="EK6" s="10"/>
      <c r="EL6" s="10"/>
      <c r="EM6" s="11"/>
      <c r="EN6" s="11"/>
      <c r="EO6" s="11"/>
      <c r="EP6" s="11"/>
      <c r="EQ6" s="12"/>
      <c r="ER6" s="10"/>
      <c r="ES6" s="10"/>
      <c r="ET6" s="11"/>
      <c r="EU6" s="11"/>
      <c r="EV6" s="11"/>
      <c r="EW6" s="11"/>
      <c r="EX6" s="12"/>
      <c r="EY6" s="10"/>
      <c r="EZ6" s="10"/>
      <c r="FA6" s="11"/>
      <c r="FB6" s="11"/>
      <c r="FC6" s="11"/>
      <c r="FD6" s="11"/>
      <c r="FE6" s="12"/>
      <c r="FF6" s="10"/>
      <c r="FG6" s="10"/>
      <c r="FH6" s="11"/>
      <c r="FI6" s="11"/>
      <c r="FJ6" s="11"/>
      <c r="FK6" s="11"/>
      <c r="FL6" s="12"/>
      <c r="FM6" s="10"/>
      <c r="FN6" s="10"/>
      <c r="FO6" s="11"/>
      <c r="FP6" s="11"/>
      <c r="FQ6" s="11"/>
      <c r="FR6" s="11"/>
      <c r="FS6" s="12"/>
      <c r="FT6" s="10"/>
      <c r="FU6" s="10"/>
      <c r="FV6" s="11"/>
      <c r="FW6" s="11"/>
      <c r="FX6" s="11"/>
      <c r="FY6" s="11"/>
      <c r="FZ6" s="12"/>
      <c r="GA6" s="10"/>
      <c r="GB6" s="10"/>
      <c r="GC6" s="11"/>
      <c r="GD6" s="11"/>
      <c r="GE6" s="11"/>
      <c r="GF6" s="11"/>
      <c r="GG6" s="12"/>
      <c r="GH6" s="10"/>
      <c r="GI6" s="10"/>
      <c r="GJ6" s="11"/>
      <c r="GK6" s="11"/>
      <c r="GL6" s="11"/>
      <c r="GM6" s="11"/>
      <c r="GN6" s="12"/>
      <c r="GO6" s="10"/>
      <c r="GP6" s="10"/>
      <c r="GQ6" s="11"/>
      <c r="GR6" s="11"/>
      <c r="GS6" s="11"/>
      <c r="GT6" s="11"/>
      <c r="GU6" s="12"/>
      <c r="GV6" s="10"/>
      <c r="GW6" s="10"/>
      <c r="GX6" s="11"/>
      <c r="GY6" s="11"/>
      <c r="GZ6" s="11"/>
      <c r="HA6" s="11"/>
      <c r="HB6" s="12"/>
      <c r="HC6" s="10"/>
      <c r="HD6" s="10"/>
      <c r="HE6" s="11"/>
      <c r="HF6" s="11"/>
      <c r="HG6" s="11"/>
      <c r="HH6" s="11"/>
      <c r="HI6" s="12"/>
      <c r="HJ6" s="10"/>
      <c r="HK6" s="10"/>
      <c r="HL6" s="11"/>
      <c r="HM6" s="11"/>
      <c r="HN6" s="11"/>
      <c r="HO6" s="11"/>
      <c r="HP6" s="12"/>
      <c r="HQ6" s="10"/>
      <c r="HR6" s="10"/>
      <c r="HS6" s="11"/>
      <c r="HT6" s="11"/>
      <c r="HU6" s="11"/>
      <c r="HV6" s="11"/>
      <c r="HW6" s="12"/>
      <c r="HX6" s="10"/>
      <c r="HY6" s="10"/>
      <c r="HZ6" s="11"/>
      <c r="IA6" s="11"/>
      <c r="IB6" s="11"/>
      <c r="IC6" s="11"/>
      <c r="ID6" s="12"/>
      <c r="IE6" s="10"/>
      <c r="IF6" s="10"/>
      <c r="IG6" s="11"/>
      <c r="IH6" s="11"/>
      <c r="II6" s="11"/>
      <c r="IJ6" s="11"/>
      <c r="IK6" s="12"/>
      <c r="IL6" s="10"/>
      <c r="IM6" s="10"/>
      <c r="IN6" s="11"/>
      <c r="IO6" s="11"/>
      <c r="IP6" s="11"/>
      <c r="IQ6" s="11"/>
      <c r="IR6" s="12"/>
      <c r="IS6" s="10"/>
      <c r="IT6" s="10"/>
      <c r="IU6" s="11"/>
      <c r="IV6" s="11"/>
      <c r="IW6" s="11"/>
      <c r="IX6" s="11"/>
      <c r="IY6" s="12"/>
      <c r="IZ6" s="10"/>
      <c r="JA6" s="10"/>
      <c r="JB6" s="11"/>
      <c r="JC6" s="11"/>
      <c r="JD6" s="11"/>
      <c r="JE6" s="11"/>
      <c r="JF6" s="12"/>
      <c r="JG6" s="10"/>
      <c r="JH6" s="10"/>
      <c r="JI6" s="11"/>
      <c r="JJ6" s="11"/>
      <c r="JK6" s="11"/>
      <c r="JL6" s="11"/>
      <c r="JM6" s="12"/>
      <c r="JN6" s="10"/>
      <c r="JO6" s="10"/>
      <c r="JP6" s="11"/>
      <c r="JQ6" s="11"/>
      <c r="JR6" s="11"/>
      <c r="JS6" s="11"/>
      <c r="JT6" s="12"/>
      <c r="JU6" s="10"/>
      <c r="JV6" s="10"/>
      <c r="JW6" s="11"/>
      <c r="JX6" s="11"/>
      <c r="JY6" s="11"/>
      <c r="JZ6" s="11"/>
      <c r="KA6" s="12"/>
      <c r="KB6" s="10"/>
      <c r="KC6" s="10"/>
      <c r="KD6" s="11"/>
      <c r="KE6" s="11"/>
      <c r="KF6" s="11"/>
      <c r="KG6" s="11"/>
      <c r="KH6" s="12"/>
      <c r="KI6" s="10"/>
      <c r="KJ6" s="10"/>
      <c r="KK6" s="11"/>
      <c r="KL6" s="11"/>
      <c r="KM6" s="11"/>
      <c r="KN6" s="11"/>
      <c r="KO6" s="12"/>
      <c r="KP6" s="10"/>
      <c r="KQ6" s="10"/>
      <c r="KR6" s="11"/>
      <c r="KS6" s="11"/>
      <c r="KT6" s="11"/>
      <c r="KU6" s="11"/>
      <c r="KV6" s="12"/>
      <c r="KW6" s="10"/>
      <c r="KX6" s="10"/>
      <c r="KY6" s="11"/>
      <c r="KZ6" s="11"/>
      <c r="LA6" s="11"/>
      <c r="LB6" s="11"/>
      <c r="LC6" s="12"/>
      <c r="LD6" s="10"/>
      <c r="LE6" s="10"/>
      <c r="LF6" s="11"/>
      <c r="LG6" s="11"/>
      <c r="LH6" s="11"/>
      <c r="LI6" s="11"/>
      <c r="LJ6" s="12"/>
      <c r="LK6" s="10"/>
      <c r="LL6" s="10"/>
      <c r="LM6" s="11"/>
      <c r="LN6" s="11"/>
      <c r="LO6" s="11"/>
      <c r="LP6" s="11"/>
      <c r="LQ6" s="12"/>
      <c r="LR6" s="10"/>
      <c r="LS6" s="10"/>
      <c r="LT6" s="11"/>
      <c r="LU6" s="11"/>
      <c r="LV6" s="11"/>
      <c r="LW6" s="11"/>
      <c r="LX6" s="12"/>
      <c r="LY6" s="10"/>
      <c r="LZ6" s="10"/>
      <c r="MA6" s="11"/>
      <c r="MB6" s="11"/>
      <c r="MC6" s="11"/>
      <c r="MD6" s="11"/>
      <c r="ME6" s="12"/>
    </row>
    <row r="7" spans="1:343" hidden="1">
      <c r="A7" s="1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0</v>
      </c>
      <c r="K7" s="5">
        <v>1435800</v>
      </c>
      <c r="L7" s="5">
        <v>0</v>
      </c>
      <c r="M7" s="5">
        <f>K7+L7</f>
        <v>1435800</v>
      </c>
      <c r="N7" s="9"/>
      <c r="O7" s="1">
        <v>1</v>
      </c>
      <c r="P7" s="2" t="s">
        <v>4</v>
      </c>
      <c r="Q7" s="91">
        <v>0</v>
      </c>
      <c r="R7" s="5">
        <v>17007500</v>
      </c>
      <c r="S7" s="5">
        <v>0</v>
      </c>
      <c r="T7" s="5">
        <f>R7+S7</f>
        <v>17007500</v>
      </c>
      <c r="U7" s="9"/>
      <c r="V7" s="1">
        <v>1</v>
      </c>
      <c r="W7" s="2" t="s">
        <v>4</v>
      </c>
      <c r="X7" s="5">
        <v>100</v>
      </c>
      <c r="Y7" s="5">
        <v>30000</v>
      </c>
      <c r="Z7" s="5">
        <v>0</v>
      </c>
      <c r="AA7" s="5">
        <f>Y7+Z7</f>
        <v>30000</v>
      </c>
      <c r="AB7" s="9"/>
      <c r="AC7" s="1">
        <v>1</v>
      </c>
      <c r="AD7" s="2" t="s">
        <v>4</v>
      </c>
      <c r="AE7" s="5">
        <v>100879</v>
      </c>
      <c r="AF7" s="5">
        <v>302637</v>
      </c>
      <c r="AG7" s="5">
        <v>0</v>
      </c>
      <c r="AH7" s="5">
        <f>AF7+AG7</f>
        <v>302637</v>
      </c>
      <c r="AI7" s="9"/>
      <c r="AJ7" s="1">
        <v>1</v>
      </c>
      <c r="AK7" s="2" t="s">
        <v>4</v>
      </c>
      <c r="AL7" s="5">
        <v>0</v>
      </c>
      <c r="AM7" s="5">
        <v>212000</v>
      </c>
      <c r="AN7" s="5">
        <v>0</v>
      </c>
      <c r="AO7" s="5">
        <f>AM7+AN7</f>
        <v>212000</v>
      </c>
      <c r="AP7" s="9"/>
      <c r="AQ7" s="1">
        <v>1</v>
      </c>
      <c r="AR7" s="2" t="s">
        <v>4</v>
      </c>
      <c r="AS7" s="5">
        <v>0</v>
      </c>
      <c r="AT7" s="5">
        <v>126950</v>
      </c>
      <c r="AU7" s="5">
        <v>0</v>
      </c>
      <c r="AV7" s="5">
        <f>AT7+AU7</f>
        <v>126950</v>
      </c>
      <c r="AW7" s="9"/>
      <c r="AX7" s="1">
        <v>1</v>
      </c>
      <c r="AY7" s="2" t="s">
        <v>4</v>
      </c>
      <c r="AZ7" s="5">
        <v>0</v>
      </c>
      <c r="BA7" s="5">
        <v>0</v>
      </c>
      <c r="BB7" s="5">
        <v>0</v>
      </c>
      <c r="BC7" s="5">
        <f>BA7+BB7</f>
        <v>0</v>
      </c>
      <c r="BD7" s="9"/>
      <c r="BE7" s="1">
        <v>1</v>
      </c>
      <c r="BF7" s="2" t="s">
        <v>4</v>
      </c>
      <c r="BG7" s="5">
        <v>108</v>
      </c>
      <c r="BH7" s="5">
        <v>540000</v>
      </c>
      <c r="BI7" s="5">
        <v>0</v>
      </c>
      <c r="BJ7" s="5">
        <f>BH7+BI7</f>
        <v>540000</v>
      </c>
      <c r="BK7" s="9"/>
      <c r="BL7" s="1">
        <v>1</v>
      </c>
      <c r="BM7" s="2" t="s">
        <v>4</v>
      </c>
      <c r="BN7" s="5">
        <v>12</v>
      </c>
      <c r="BO7" s="5">
        <v>60000</v>
      </c>
      <c r="BP7" s="5">
        <v>0</v>
      </c>
      <c r="BQ7" s="5">
        <f>BO7+BP7</f>
        <v>60000</v>
      </c>
      <c r="BR7" s="9"/>
      <c r="BS7" s="1">
        <v>1</v>
      </c>
      <c r="BT7" s="2" t="s">
        <v>4</v>
      </c>
      <c r="BU7" s="5">
        <v>30</v>
      </c>
      <c r="BV7" s="5">
        <v>30000</v>
      </c>
      <c r="BW7" s="5">
        <v>0</v>
      </c>
      <c r="BX7" s="5">
        <f>BV7+BW7</f>
        <v>30000</v>
      </c>
      <c r="BY7" s="9"/>
      <c r="BZ7" s="1">
        <v>1</v>
      </c>
      <c r="CA7" s="2" t="s">
        <v>4</v>
      </c>
      <c r="CB7" s="5">
        <v>0</v>
      </c>
      <c r="CC7" s="5">
        <v>11875</v>
      </c>
      <c r="CD7" s="5">
        <v>0</v>
      </c>
      <c r="CE7" s="5">
        <f>CC7+CD7</f>
        <v>11875</v>
      </c>
      <c r="CF7" s="9"/>
      <c r="CG7" s="1">
        <v>1</v>
      </c>
      <c r="CH7" s="2" t="s">
        <v>4</v>
      </c>
      <c r="CI7" s="5">
        <v>0</v>
      </c>
      <c r="CJ7" s="5">
        <v>0</v>
      </c>
      <c r="CK7" s="5">
        <v>0</v>
      </c>
      <c r="CL7" s="5">
        <f>CJ7+CK7</f>
        <v>0</v>
      </c>
      <c r="CM7" s="9"/>
      <c r="CN7" s="1">
        <v>1</v>
      </c>
      <c r="CO7" s="2" t="s">
        <v>4</v>
      </c>
      <c r="CP7" s="5">
        <v>3137962</v>
      </c>
      <c r="CQ7" s="5">
        <v>16948</v>
      </c>
      <c r="CR7" s="5">
        <v>0</v>
      </c>
      <c r="CS7" s="5">
        <f>CQ7+CR7</f>
        <v>16948</v>
      </c>
      <c r="CT7" s="9"/>
      <c r="CU7" s="1">
        <v>1</v>
      </c>
      <c r="CV7" s="2" t="s">
        <v>4</v>
      </c>
      <c r="CW7" s="5">
        <v>0</v>
      </c>
      <c r="CX7" s="5">
        <v>5303263.1607258404</v>
      </c>
      <c r="CY7" s="5">
        <v>2651631</v>
      </c>
      <c r="CZ7" s="5">
        <f>CX7+CY7</f>
        <v>7954894.1607258404</v>
      </c>
      <c r="DA7" s="9"/>
      <c r="DB7" s="1">
        <v>1</v>
      </c>
      <c r="DC7" s="2" t="s">
        <v>4</v>
      </c>
      <c r="DD7" s="5">
        <v>0</v>
      </c>
      <c r="DE7" s="5">
        <v>0</v>
      </c>
      <c r="DF7" s="5">
        <v>0</v>
      </c>
      <c r="DG7" s="5">
        <f>DE7+DF7</f>
        <v>0</v>
      </c>
      <c r="DH7" s="9"/>
      <c r="DI7" s="1">
        <v>1</v>
      </c>
      <c r="DJ7" s="2" t="s">
        <v>4</v>
      </c>
      <c r="DK7" s="5">
        <v>0</v>
      </c>
      <c r="DL7" s="5">
        <v>0</v>
      </c>
      <c r="DM7" s="5">
        <v>0</v>
      </c>
      <c r="DN7" s="5">
        <f>DL7+DM7</f>
        <v>0</v>
      </c>
      <c r="DO7" s="9"/>
      <c r="DP7" s="1">
        <v>1</v>
      </c>
      <c r="DQ7" s="2" t="s">
        <v>4</v>
      </c>
      <c r="DR7" s="5">
        <v>299</v>
      </c>
      <c r="DS7" s="5">
        <v>200000</v>
      </c>
      <c r="DT7" s="5">
        <v>257500</v>
      </c>
      <c r="DU7" s="5">
        <f>DS7+DT7</f>
        <v>457500</v>
      </c>
      <c r="DV7" s="9"/>
      <c r="DW7" s="1">
        <v>1</v>
      </c>
      <c r="DX7" s="2" t="s">
        <v>4</v>
      </c>
      <c r="DY7" s="5">
        <v>0</v>
      </c>
      <c r="DZ7" s="5">
        <v>0</v>
      </c>
      <c r="EA7" s="5">
        <v>0</v>
      </c>
      <c r="EB7" s="5">
        <f>DZ7+EA7</f>
        <v>0</v>
      </c>
      <c r="EC7" s="9"/>
      <c r="ED7" s="1">
        <v>1</v>
      </c>
      <c r="EE7" s="2" t="s">
        <v>4</v>
      </c>
      <c r="EF7" s="5">
        <v>0</v>
      </c>
      <c r="EG7" s="5">
        <v>0</v>
      </c>
      <c r="EH7" s="5">
        <v>0</v>
      </c>
      <c r="EI7" s="5">
        <f>EG7+EH7</f>
        <v>0</v>
      </c>
      <c r="EJ7" s="9"/>
      <c r="EK7" s="1">
        <v>1</v>
      </c>
      <c r="EL7" s="2" t="s">
        <v>4</v>
      </c>
      <c r="EM7" s="5">
        <v>12</v>
      </c>
      <c r="EN7" s="5">
        <v>2268000</v>
      </c>
      <c r="EO7" s="5">
        <v>0</v>
      </c>
      <c r="EP7" s="5">
        <f>EN7+EO7</f>
        <v>2268000</v>
      </c>
      <c r="EQ7" s="9"/>
      <c r="ER7" s="1">
        <v>1</v>
      </c>
      <c r="ES7" s="2" t="s">
        <v>4</v>
      </c>
      <c r="ET7" s="5">
        <v>135</v>
      </c>
      <c r="EU7" s="5">
        <v>67500</v>
      </c>
      <c r="EV7" s="5">
        <v>0</v>
      </c>
      <c r="EW7" s="5">
        <f>EU7+EV7</f>
        <v>67500</v>
      </c>
      <c r="EX7" s="9"/>
      <c r="EY7" s="1">
        <v>1</v>
      </c>
      <c r="EZ7" s="2" t="s">
        <v>4</v>
      </c>
      <c r="FA7" s="5">
        <v>52803</v>
      </c>
      <c r="FB7" s="5">
        <v>73924200</v>
      </c>
      <c r="FC7" s="5">
        <v>0</v>
      </c>
      <c r="FD7" s="5">
        <f>FB7+FC7</f>
        <v>73924200</v>
      </c>
      <c r="FE7" s="9"/>
      <c r="FF7" s="1">
        <v>1</v>
      </c>
      <c r="FG7" s="2" t="s">
        <v>4</v>
      </c>
      <c r="FH7" s="5">
        <v>740</v>
      </c>
      <c r="FI7" s="5">
        <v>740000</v>
      </c>
      <c r="FJ7" s="5">
        <v>0</v>
      </c>
      <c r="FK7" s="5">
        <f>FI7+FJ7</f>
        <v>740000</v>
      </c>
      <c r="FL7" s="9"/>
      <c r="FM7" s="1">
        <v>1</v>
      </c>
      <c r="FN7" s="2" t="s">
        <v>4</v>
      </c>
      <c r="FO7" s="5">
        <v>50</v>
      </c>
      <c r="FP7" s="5">
        <v>500000</v>
      </c>
      <c r="FQ7" s="5">
        <v>0</v>
      </c>
      <c r="FR7" s="5">
        <f>FP7+FQ7</f>
        <v>500000</v>
      </c>
      <c r="FS7" s="9"/>
      <c r="FT7" s="1">
        <v>1</v>
      </c>
      <c r="FU7" s="2" t="s">
        <v>4</v>
      </c>
      <c r="FV7" s="5">
        <v>9895</v>
      </c>
      <c r="FW7" s="5">
        <v>30502000</v>
      </c>
      <c r="FX7" s="5">
        <v>0</v>
      </c>
      <c r="FY7" s="5">
        <f>FW7+FX7</f>
        <v>30502000</v>
      </c>
      <c r="FZ7" s="9"/>
      <c r="GA7" s="1">
        <v>1</v>
      </c>
      <c r="GB7" s="2" t="s">
        <v>4</v>
      </c>
      <c r="GC7" s="5">
        <v>90</v>
      </c>
      <c r="GD7" s="5">
        <v>385000</v>
      </c>
      <c r="GE7" s="5">
        <v>0</v>
      </c>
      <c r="GF7" s="5">
        <f>GD7+GE7</f>
        <v>385000</v>
      </c>
      <c r="GG7" s="9"/>
      <c r="GH7" s="1">
        <v>1</v>
      </c>
      <c r="GI7" s="2" t="s">
        <v>4</v>
      </c>
      <c r="GJ7" s="5">
        <v>9</v>
      </c>
      <c r="GK7" s="5">
        <v>245049</v>
      </c>
      <c r="GL7" s="5">
        <v>0</v>
      </c>
      <c r="GM7" s="5">
        <f>GK7+GL7</f>
        <v>245049</v>
      </c>
      <c r="GN7" s="9"/>
      <c r="GO7" s="1">
        <v>1</v>
      </c>
      <c r="GP7" s="2" t="s">
        <v>4</v>
      </c>
      <c r="GQ7" s="5">
        <v>12445</v>
      </c>
      <c r="GR7" s="5">
        <v>3733500</v>
      </c>
      <c r="GS7" s="5">
        <v>0</v>
      </c>
      <c r="GT7" s="5">
        <f>GR7+GS7</f>
        <v>3733500</v>
      </c>
      <c r="GU7" s="9"/>
      <c r="GV7" s="1">
        <v>1</v>
      </c>
      <c r="GW7" s="2" t="s">
        <v>4</v>
      </c>
      <c r="GX7" s="5">
        <v>100</v>
      </c>
      <c r="GY7" s="5">
        <v>30000</v>
      </c>
      <c r="GZ7" s="5">
        <v>0</v>
      </c>
      <c r="HA7" s="5">
        <f>GY7+GZ7</f>
        <v>30000</v>
      </c>
      <c r="HB7" s="9"/>
      <c r="HC7" s="1">
        <v>1</v>
      </c>
      <c r="HD7" s="2" t="s">
        <v>4</v>
      </c>
      <c r="HE7" s="5">
        <v>3346</v>
      </c>
      <c r="HF7" s="5">
        <v>334600</v>
      </c>
      <c r="HG7" s="5">
        <v>0</v>
      </c>
      <c r="HH7" s="5">
        <f>HF7+HG7</f>
        <v>334600</v>
      </c>
      <c r="HI7" s="9"/>
      <c r="HJ7" s="1">
        <v>1</v>
      </c>
      <c r="HK7" s="2" t="s">
        <v>4</v>
      </c>
      <c r="HL7" s="5">
        <v>0</v>
      </c>
      <c r="HM7" s="5">
        <v>0</v>
      </c>
      <c r="HN7" s="5">
        <v>0</v>
      </c>
      <c r="HO7" s="5">
        <f>HM7+HN7</f>
        <v>0</v>
      </c>
      <c r="HP7" s="9"/>
      <c r="HQ7" s="1">
        <v>1</v>
      </c>
      <c r="HR7" s="2" t="s">
        <v>4</v>
      </c>
      <c r="HS7" s="5">
        <v>0</v>
      </c>
      <c r="HT7" s="5">
        <v>0</v>
      </c>
      <c r="HU7" s="5">
        <v>0</v>
      </c>
      <c r="HV7" s="5">
        <f>HT7+HU7</f>
        <v>0</v>
      </c>
      <c r="HW7" s="9"/>
      <c r="HX7" s="1">
        <v>1</v>
      </c>
      <c r="HY7" s="2" t="s">
        <v>4</v>
      </c>
      <c r="HZ7" s="5">
        <v>1</v>
      </c>
      <c r="IA7" s="5">
        <v>600000</v>
      </c>
      <c r="IB7" s="5">
        <v>0</v>
      </c>
      <c r="IC7" s="5">
        <f>IA7+IB7</f>
        <v>600000</v>
      </c>
      <c r="ID7" s="9"/>
      <c r="IE7" s="1">
        <v>1</v>
      </c>
      <c r="IF7" s="2" t="s">
        <v>4</v>
      </c>
      <c r="IG7" s="5">
        <v>1</v>
      </c>
      <c r="IH7" s="5">
        <v>87500</v>
      </c>
      <c r="II7" s="5">
        <v>0</v>
      </c>
      <c r="IJ7" s="5">
        <f>IH7+II7</f>
        <v>87500</v>
      </c>
      <c r="IK7" s="9"/>
      <c r="IL7" s="1">
        <v>1</v>
      </c>
      <c r="IM7" s="2" t="s">
        <v>4</v>
      </c>
      <c r="IN7" s="5">
        <v>15</v>
      </c>
      <c r="IO7" s="5">
        <v>150000</v>
      </c>
      <c r="IP7" s="5">
        <v>0</v>
      </c>
      <c r="IQ7" s="5">
        <f>IO7+IP7</f>
        <v>150000</v>
      </c>
      <c r="IR7" s="9"/>
      <c r="IS7" s="1">
        <v>1</v>
      </c>
      <c r="IT7" s="2" t="s">
        <v>4</v>
      </c>
      <c r="IU7" s="5">
        <v>1</v>
      </c>
      <c r="IV7" s="5">
        <v>1135192.5000000002</v>
      </c>
      <c r="IW7" s="5">
        <v>0</v>
      </c>
      <c r="IX7" s="5">
        <f>IV7+IW7</f>
        <v>1135192.5000000002</v>
      </c>
      <c r="IY7" s="9"/>
      <c r="IZ7" s="1">
        <v>1</v>
      </c>
      <c r="JA7" s="2" t="s">
        <v>4</v>
      </c>
      <c r="JB7" s="5">
        <v>1</v>
      </c>
      <c r="JC7" s="5">
        <v>75000</v>
      </c>
      <c r="JD7" s="5">
        <v>0</v>
      </c>
      <c r="JE7" s="5">
        <f>JC7+JD7</f>
        <v>75000</v>
      </c>
      <c r="JF7" s="9"/>
      <c r="JG7" s="1">
        <v>1</v>
      </c>
      <c r="JH7" s="2" t="s">
        <v>4</v>
      </c>
      <c r="JI7" s="5">
        <v>10</v>
      </c>
      <c r="JJ7" s="5">
        <v>100000</v>
      </c>
      <c r="JK7" s="5">
        <v>0</v>
      </c>
      <c r="JL7" s="5">
        <f>JJ7+JK7</f>
        <v>100000</v>
      </c>
      <c r="JM7" s="9"/>
      <c r="JN7" s="1">
        <v>1</v>
      </c>
      <c r="JO7" s="2" t="s">
        <v>4</v>
      </c>
      <c r="JP7" s="5">
        <v>0</v>
      </c>
      <c r="JQ7" s="5">
        <v>0</v>
      </c>
      <c r="JR7" s="5">
        <v>0</v>
      </c>
      <c r="JS7" s="5">
        <f>JQ7+JR7</f>
        <v>0</v>
      </c>
      <c r="JT7" s="9"/>
      <c r="JU7" s="1">
        <v>1</v>
      </c>
      <c r="JV7" s="2" t="s">
        <v>4</v>
      </c>
      <c r="JW7" s="5">
        <v>1</v>
      </c>
      <c r="JX7" s="5">
        <v>100000</v>
      </c>
      <c r="JY7" s="5">
        <v>0</v>
      </c>
      <c r="JZ7" s="5">
        <f>JX7+JY7</f>
        <v>100000</v>
      </c>
      <c r="KA7" s="9"/>
      <c r="KB7" s="1">
        <v>1</v>
      </c>
      <c r="KC7" s="2" t="s">
        <v>4</v>
      </c>
      <c r="KD7" s="5">
        <v>0</v>
      </c>
      <c r="KE7" s="5">
        <v>0</v>
      </c>
      <c r="KF7" s="5">
        <v>0</v>
      </c>
      <c r="KG7" s="5">
        <f>KE7+KF7</f>
        <v>0</v>
      </c>
      <c r="KH7" s="9"/>
      <c r="KI7" s="1">
        <v>1</v>
      </c>
      <c r="KJ7" s="2" t="s">
        <v>4</v>
      </c>
      <c r="KK7" s="5">
        <v>9</v>
      </c>
      <c r="KL7" s="5">
        <v>45000</v>
      </c>
      <c r="KM7" s="5">
        <v>0</v>
      </c>
      <c r="KN7" s="5">
        <f>KL7+KM7</f>
        <v>45000</v>
      </c>
      <c r="KO7" s="9"/>
      <c r="KP7" s="1">
        <v>1</v>
      </c>
      <c r="KQ7" s="2" t="s">
        <v>4</v>
      </c>
      <c r="KR7" s="5">
        <v>0</v>
      </c>
      <c r="KS7" s="5">
        <v>0</v>
      </c>
      <c r="KT7" s="5">
        <v>0</v>
      </c>
      <c r="KU7" s="5">
        <f>KS7+KT7</f>
        <v>0</v>
      </c>
      <c r="KV7" s="9"/>
      <c r="KW7" s="1">
        <v>1</v>
      </c>
      <c r="KX7" s="2" t="s">
        <v>4</v>
      </c>
      <c r="KY7" s="5">
        <v>3</v>
      </c>
      <c r="KZ7" s="5">
        <v>45000</v>
      </c>
      <c r="LA7" s="5">
        <v>0</v>
      </c>
      <c r="LB7" s="5">
        <f>KZ7+LA7</f>
        <v>45000</v>
      </c>
      <c r="LC7" s="9"/>
      <c r="LD7" s="1">
        <v>1</v>
      </c>
      <c r="LE7" s="2" t="s">
        <v>4</v>
      </c>
      <c r="LF7" s="5">
        <v>0</v>
      </c>
      <c r="LG7" s="5">
        <v>0</v>
      </c>
      <c r="LH7" s="5">
        <v>0</v>
      </c>
      <c r="LI7" s="5">
        <f>LG7+LH7</f>
        <v>0</v>
      </c>
      <c r="LJ7" s="9"/>
      <c r="LK7" s="1">
        <v>1</v>
      </c>
      <c r="LL7" s="2" t="s">
        <v>4</v>
      </c>
      <c r="LM7" s="5">
        <v>1</v>
      </c>
      <c r="LN7" s="5">
        <v>12000</v>
      </c>
      <c r="LO7" s="5">
        <v>0</v>
      </c>
      <c r="LP7" s="5">
        <f>LN7+LO7</f>
        <v>12000</v>
      </c>
      <c r="LQ7" s="9"/>
      <c r="LR7" s="1">
        <v>1</v>
      </c>
      <c r="LS7" s="2" t="s">
        <v>4</v>
      </c>
      <c r="LT7" s="5">
        <v>0</v>
      </c>
      <c r="LU7" s="5">
        <v>0</v>
      </c>
      <c r="LV7" s="5">
        <v>0</v>
      </c>
      <c r="LW7" s="5">
        <f>LU7+LV7</f>
        <v>0</v>
      </c>
      <c r="LX7" s="9"/>
      <c r="LY7" s="1">
        <v>1</v>
      </c>
      <c r="LZ7" s="2" t="s">
        <v>4</v>
      </c>
      <c r="MA7" s="5"/>
      <c r="MB7" s="5">
        <f>K7+R7+Y7+AF7+AM7+AT7+BA7+BH7+BO7+BV7+CC7+CJ7+CQ7+CX7+DE7+DL7+DS7+DZ7+EG7+EN7+EU7+FB7+FI7+FP7+FW7+GD7+GK7+GR7+GY7+HF7+HM7+HT7+IA7+IH7+IO7+IV7+JC7+JJ7+JQ7+JX7+KE7+KL7+KS7+KZ7+LG7+LN7+LU7</f>
        <v>140356514.66072583</v>
      </c>
      <c r="MC7" s="5">
        <f t="shared" ref="MC7:MC70" si="0">L7+S7+Z7+AG7+AN7+AU7+BB7+BI7+BP7+BW7+CD7+CK7+CR7+CY7+DF7+DM7+DT7+EA7+EH7+EO7+EV7+FC7+FJ7+FQ7+FX7+GE7+GL7+GS7+GZ7+HG7+HN7+HU7+IB7+II7+IP7+IW7+JD7+JK7+JR7+JY7+KF7+KM7+KT7+LA7+LH7+LO7+LV7</f>
        <v>2909131</v>
      </c>
      <c r="MD7" s="5">
        <f t="shared" ref="MD7:MD71" si="1">M7+T7+AA7+AH7+AO7+AV7+BC7+BJ7+BQ7+BX7+CE7+CL7+CS7+CZ7+DG7+DN7+DU7+EB7+EI7+EP7+EW7+FD7+FK7+FR7+FY7+GF7+GM7+GT7+HA7+HH7+HO7+HV7+IC7+IJ7+IQ7+IX7+JE7+JL7+JS7+JZ7+KG7+KN7+KU7+LB7+LI7+LP7+LW7</f>
        <v>143265645.66072583</v>
      </c>
      <c r="ME7" s="9"/>
    </row>
    <row r="8" spans="1:343" hidden="1">
      <c r="A8" s="1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2">D8+E8</f>
        <v>0</v>
      </c>
      <c r="G8" s="9"/>
      <c r="H8" s="1">
        <v>2</v>
      </c>
      <c r="I8" s="2" t="s">
        <v>5</v>
      </c>
      <c r="J8" s="5">
        <v>0</v>
      </c>
      <c r="K8" s="5">
        <v>720600</v>
      </c>
      <c r="L8" s="5">
        <v>0</v>
      </c>
      <c r="M8" s="5">
        <f t="shared" ref="M8:M68" si="3">K8+L8</f>
        <v>720600</v>
      </c>
      <c r="N8" s="9"/>
      <c r="O8" s="1">
        <v>2</v>
      </c>
      <c r="P8" s="2" t="s">
        <v>5</v>
      </c>
      <c r="Q8" s="91">
        <v>0</v>
      </c>
      <c r="R8" s="5">
        <v>3786650</v>
      </c>
      <c r="S8" s="5">
        <v>0</v>
      </c>
      <c r="T8" s="5">
        <f t="shared" ref="T8:T68" si="4">R8+S8</f>
        <v>3786650</v>
      </c>
      <c r="U8" s="9"/>
      <c r="V8" s="1">
        <v>2</v>
      </c>
      <c r="W8" s="2" t="s">
        <v>5</v>
      </c>
      <c r="X8" s="5">
        <v>100</v>
      </c>
      <c r="Y8" s="5">
        <v>30000</v>
      </c>
      <c r="Z8" s="5">
        <v>0</v>
      </c>
      <c r="AA8" s="5">
        <f t="shared" ref="AA8:AA68" si="5">Y8+Z8</f>
        <v>30000</v>
      </c>
      <c r="AB8" s="9"/>
      <c r="AC8" s="1">
        <v>2</v>
      </c>
      <c r="AD8" s="2" t="s">
        <v>5</v>
      </c>
      <c r="AE8" s="5"/>
      <c r="AF8" s="5">
        <v>0</v>
      </c>
      <c r="AG8" s="5">
        <v>0</v>
      </c>
      <c r="AH8" s="5">
        <f t="shared" ref="AH8:AH68" si="6">AF8+AG8</f>
        <v>0</v>
      </c>
      <c r="AI8" s="9"/>
      <c r="AJ8" s="1">
        <v>2</v>
      </c>
      <c r="AK8" s="2" t="s">
        <v>5</v>
      </c>
      <c r="AL8" s="5">
        <v>0</v>
      </c>
      <c r="AM8" s="5">
        <v>208000</v>
      </c>
      <c r="AN8" s="5">
        <v>0</v>
      </c>
      <c r="AO8" s="5">
        <f t="shared" ref="AO8:AO68" si="7">AM8+AN8</f>
        <v>208000</v>
      </c>
      <c r="AP8" s="9"/>
      <c r="AQ8" s="1">
        <v>2</v>
      </c>
      <c r="AR8" s="2" t="s">
        <v>5</v>
      </c>
      <c r="AS8" s="5">
        <v>0</v>
      </c>
      <c r="AT8" s="5">
        <v>80600</v>
      </c>
      <c r="AU8" s="5">
        <v>0</v>
      </c>
      <c r="AV8" s="5">
        <f t="shared" ref="AV8:AV68" si="8">AT8+AU8</f>
        <v>80600</v>
      </c>
      <c r="AW8" s="9"/>
      <c r="AX8" s="1">
        <v>2</v>
      </c>
      <c r="AY8" s="2" t="s">
        <v>5</v>
      </c>
      <c r="AZ8" s="5">
        <v>0</v>
      </c>
      <c r="BA8" s="5">
        <v>0</v>
      </c>
      <c r="BB8" s="5">
        <v>0</v>
      </c>
      <c r="BC8" s="5">
        <f t="shared" ref="BC8:BC68" si="9">BA8+BB8</f>
        <v>0</v>
      </c>
      <c r="BD8" s="9"/>
      <c r="BE8" s="1">
        <v>2</v>
      </c>
      <c r="BF8" s="2" t="s">
        <v>5</v>
      </c>
      <c r="BG8" s="5">
        <v>60</v>
      </c>
      <c r="BH8" s="5">
        <v>300000</v>
      </c>
      <c r="BI8" s="5">
        <v>0</v>
      </c>
      <c r="BJ8" s="5">
        <f t="shared" ref="BJ8:BJ68" si="10">BH8+BI8</f>
        <v>300000</v>
      </c>
      <c r="BK8" s="9"/>
      <c r="BL8" s="1">
        <v>2</v>
      </c>
      <c r="BM8" s="2" t="s">
        <v>5</v>
      </c>
      <c r="BN8" s="5">
        <v>6</v>
      </c>
      <c r="BO8" s="5">
        <v>30000</v>
      </c>
      <c r="BP8" s="5">
        <v>0</v>
      </c>
      <c r="BQ8" s="5">
        <f t="shared" ref="BQ8:BQ68" si="11">BO8+BP8</f>
        <v>30000</v>
      </c>
      <c r="BR8" s="9"/>
      <c r="BS8" s="1">
        <v>2</v>
      </c>
      <c r="BT8" s="2" t="s">
        <v>5</v>
      </c>
      <c r="BU8" s="5">
        <v>28</v>
      </c>
      <c r="BV8" s="5">
        <v>28000</v>
      </c>
      <c r="BW8" s="5">
        <v>0</v>
      </c>
      <c r="BX8" s="5">
        <f t="shared" ref="BX8:BX68" si="12">BV8+BW8</f>
        <v>28000</v>
      </c>
      <c r="BY8" s="9"/>
      <c r="BZ8" s="1">
        <v>2</v>
      </c>
      <c r="CA8" s="2" t="s">
        <v>5</v>
      </c>
      <c r="CB8" s="5">
        <v>0</v>
      </c>
      <c r="CC8" s="5">
        <v>11875</v>
      </c>
      <c r="CD8" s="5">
        <v>0</v>
      </c>
      <c r="CE8" s="5">
        <f t="shared" ref="CE8:CE68" si="13">CC8+CD8</f>
        <v>11875</v>
      </c>
      <c r="CF8" s="9"/>
      <c r="CG8" s="1">
        <v>2</v>
      </c>
      <c r="CH8" s="2" t="s">
        <v>5</v>
      </c>
      <c r="CI8" s="5">
        <v>0</v>
      </c>
      <c r="CJ8" s="5">
        <v>0</v>
      </c>
      <c r="CK8" s="5">
        <v>0</v>
      </c>
      <c r="CL8" s="5">
        <f t="shared" ref="CL8:CL68" si="14">CJ8+CK8</f>
        <v>0</v>
      </c>
      <c r="CM8" s="9"/>
      <c r="CN8" s="1">
        <v>2</v>
      </c>
      <c r="CO8" s="2" t="s">
        <v>5</v>
      </c>
      <c r="CP8" s="5">
        <v>782269</v>
      </c>
      <c r="CQ8" s="5">
        <v>7588</v>
      </c>
      <c r="CR8" s="5">
        <v>0</v>
      </c>
      <c r="CS8" s="5">
        <f t="shared" ref="CS8:CS68" si="15">CQ8+CR8</f>
        <v>7588</v>
      </c>
      <c r="CT8" s="9"/>
      <c r="CU8" s="1">
        <v>2</v>
      </c>
      <c r="CV8" s="2" t="s">
        <v>5</v>
      </c>
      <c r="CW8" s="5">
        <v>0</v>
      </c>
      <c r="CX8" s="5">
        <v>1527419.8822059301</v>
      </c>
      <c r="CY8" s="5">
        <v>763709</v>
      </c>
      <c r="CZ8" s="5">
        <f t="shared" ref="CZ8:CZ68" si="16">CX8+CY8</f>
        <v>2291128.8822059301</v>
      </c>
      <c r="DA8" s="9"/>
      <c r="DB8" s="1">
        <v>2</v>
      </c>
      <c r="DC8" s="2" t="s">
        <v>5</v>
      </c>
      <c r="DD8" s="5">
        <v>0</v>
      </c>
      <c r="DE8" s="5">
        <v>0</v>
      </c>
      <c r="DF8" s="5">
        <v>0</v>
      </c>
      <c r="DG8" s="5">
        <f t="shared" ref="DG8:DG68" si="17">DE8+DF8</f>
        <v>0</v>
      </c>
      <c r="DH8" s="9"/>
      <c r="DI8" s="1">
        <v>2</v>
      </c>
      <c r="DJ8" s="2" t="s">
        <v>5</v>
      </c>
      <c r="DK8" s="5">
        <v>0</v>
      </c>
      <c r="DL8" s="5">
        <v>0</v>
      </c>
      <c r="DM8" s="5">
        <v>0</v>
      </c>
      <c r="DN8" s="5">
        <f t="shared" ref="DN8:DN68" si="18">DL8+DM8</f>
        <v>0</v>
      </c>
      <c r="DO8" s="9"/>
      <c r="DP8" s="1">
        <v>2</v>
      </c>
      <c r="DQ8" s="2" t="s">
        <v>5</v>
      </c>
      <c r="DR8" s="5">
        <v>1</v>
      </c>
      <c r="DS8" s="5">
        <v>5000</v>
      </c>
      <c r="DT8" s="5">
        <v>1000</v>
      </c>
      <c r="DU8" s="5">
        <f t="shared" ref="DU8:DU68" si="19">DS8+DT8</f>
        <v>6000</v>
      </c>
      <c r="DV8" s="9"/>
      <c r="DW8" s="1">
        <v>2</v>
      </c>
      <c r="DX8" s="2" t="s">
        <v>5</v>
      </c>
      <c r="DY8" s="5">
        <v>0</v>
      </c>
      <c r="DZ8" s="5">
        <v>0</v>
      </c>
      <c r="EA8" s="5">
        <v>0</v>
      </c>
      <c r="EB8" s="5">
        <f t="shared" ref="EB8:EB68" si="20">DZ8+EA8</f>
        <v>0</v>
      </c>
      <c r="EC8" s="9"/>
      <c r="ED8" s="1">
        <v>2</v>
      </c>
      <c r="EE8" s="2" t="s">
        <v>5</v>
      </c>
      <c r="EF8" s="5">
        <v>0</v>
      </c>
      <c r="EG8" s="5">
        <v>0</v>
      </c>
      <c r="EH8" s="5">
        <v>0</v>
      </c>
      <c r="EI8" s="5">
        <f t="shared" ref="EI8:EI68" si="21">EG8+EH8</f>
        <v>0</v>
      </c>
      <c r="EJ8" s="9"/>
      <c r="EK8" s="1">
        <v>2</v>
      </c>
      <c r="EL8" s="2" t="s">
        <v>5</v>
      </c>
      <c r="EM8" s="5">
        <v>7</v>
      </c>
      <c r="EN8" s="5">
        <v>1323000</v>
      </c>
      <c r="EO8" s="5">
        <v>0</v>
      </c>
      <c r="EP8" s="5">
        <f t="shared" ref="EP8:EP68" si="22">EN8+EO8</f>
        <v>1323000</v>
      </c>
      <c r="EQ8" s="9"/>
      <c r="ER8" s="1">
        <v>2</v>
      </c>
      <c r="ES8" s="2" t="s">
        <v>5</v>
      </c>
      <c r="ET8" s="5">
        <v>25</v>
      </c>
      <c r="EU8" s="5">
        <v>12500</v>
      </c>
      <c r="EV8" s="5">
        <v>0</v>
      </c>
      <c r="EW8" s="5">
        <f t="shared" ref="EW8:EW68" si="23">EU8+EV8</f>
        <v>12500</v>
      </c>
      <c r="EX8" s="9"/>
      <c r="EY8" s="1">
        <v>2</v>
      </c>
      <c r="EZ8" s="2" t="s">
        <v>5</v>
      </c>
      <c r="FA8" s="5">
        <v>10396</v>
      </c>
      <c r="FB8" s="5">
        <v>14554400</v>
      </c>
      <c r="FC8" s="5">
        <v>0</v>
      </c>
      <c r="FD8" s="5">
        <f t="shared" ref="FD8:FD68" si="24">FB8+FC8</f>
        <v>14554400</v>
      </c>
      <c r="FE8" s="9"/>
      <c r="FF8" s="1">
        <v>2</v>
      </c>
      <c r="FG8" s="2" t="s">
        <v>5</v>
      </c>
      <c r="FH8" s="5">
        <v>971</v>
      </c>
      <c r="FI8" s="5">
        <v>971000</v>
      </c>
      <c r="FJ8" s="5">
        <v>0</v>
      </c>
      <c r="FK8" s="5">
        <f t="shared" ref="FK8:FK68" si="25">FI8+FJ8</f>
        <v>971000</v>
      </c>
      <c r="FL8" s="9"/>
      <c r="FM8" s="1">
        <v>2</v>
      </c>
      <c r="FN8" s="2" t="s">
        <v>5</v>
      </c>
      <c r="FO8" s="5">
        <v>50</v>
      </c>
      <c r="FP8" s="5">
        <v>500000</v>
      </c>
      <c r="FQ8" s="5">
        <v>0</v>
      </c>
      <c r="FR8" s="5">
        <f t="shared" ref="FR8:FR68" si="26">FP8+FQ8</f>
        <v>500000</v>
      </c>
      <c r="FS8" s="9"/>
      <c r="FT8" s="1">
        <v>2</v>
      </c>
      <c r="FU8" s="2" t="s">
        <v>5</v>
      </c>
      <c r="FV8" s="5">
        <v>3117</v>
      </c>
      <c r="FW8" s="5">
        <v>10248000</v>
      </c>
      <c r="FX8" s="5">
        <v>0</v>
      </c>
      <c r="FY8" s="5">
        <f t="shared" ref="FY8:FY68" si="27">FW8+FX8</f>
        <v>10248000</v>
      </c>
      <c r="FZ8" s="9"/>
      <c r="GA8" s="1">
        <v>2</v>
      </c>
      <c r="GB8" s="2" t="s">
        <v>5</v>
      </c>
      <c r="GC8" s="5">
        <v>40</v>
      </c>
      <c r="GD8" s="5">
        <v>167500</v>
      </c>
      <c r="GE8" s="5">
        <v>0</v>
      </c>
      <c r="GF8" s="5">
        <f t="shared" ref="GF8:GF68" si="28">GD8+GE8</f>
        <v>167500</v>
      </c>
      <c r="GG8" s="9"/>
      <c r="GH8" s="1">
        <v>2</v>
      </c>
      <c r="GI8" s="2" t="s">
        <v>5</v>
      </c>
      <c r="GJ8" s="5">
        <v>4</v>
      </c>
      <c r="GK8" s="5">
        <v>108909</v>
      </c>
      <c r="GL8" s="5">
        <v>0</v>
      </c>
      <c r="GM8" s="5">
        <f t="shared" ref="GM8:GM68" si="29">GK8+GL8</f>
        <v>108909</v>
      </c>
      <c r="GN8" s="9"/>
      <c r="GO8" s="1">
        <v>2</v>
      </c>
      <c r="GP8" s="2" t="s">
        <v>5</v>
      </c>
      <c r="GQ8" s="5">
        <v>1010</v>
      </c>
      <c r="GR8" s="5">
        <v>303000</v>
      </c>
      <c r="GS8" s="5">
        <v>0</v>
      </c>
      <c r="GT8" s="5">
        <f t="shared" ref="GT8:GT68" si="30">GR8+GS8</f>
        <v>303000</v>
      </c>
      <c r="GU8" s="9"/>
      <c r="GV8" s="1">
        <v>2</v>
      </c>
      <c r="GW8" s="2" t="s">
        <v>5</v>
      </c>
      <c r="GX8" s="5">
        <v>50</v>
      </c>
      <c r="GY8" s="5">
        <v>15000</v>
      </c>
      <c r="GZ8" s="5">
        <v>0</v>
      </c>
      <c r="HA8" s="5">
        <f t="shared" ref="HA8:HA68" si="31">GY8+GZ8</f>
        <v>15000</v>
      </c>
      <c r="HB8" s="9"/>
      <c r="HC8" s="1">
        <v>2</v>
      </c>
      <c r="HD8" s="2" t="s">
        <v>5</v>
      </c>
      <c r="HE8" s="5">
        <v>573</v>
      </c>
      <c r="HF8" s="5">
        <v>57300</v>
      </c>
      <c r="HG8" s="5">
        <v>0</v>
      </c>
      <c r="HH8" s="5">
        <f t="shared" ref="HH8:HH68" si="32">HF8+HG8</f>
        <v>57300</v>
      </c>
      <c r="HI8" s="9"/>
      <c r="HJ8" s="1">
        <v>2</v>
      </c>
      <c r="HK8" s="2" t="s">
        <v>5</v>
      </c>
      <c r="HL8" s="5">
        <v>0</v>
      </c>
      <c r="HM8" s="5">
        <v>0</v>
      </c>
      <c r="HN8" s="5">
        <v>0</v>
      </c>
      <c r="HO8" s="5">
        <f t="shared" ref="HO8:HO68" si="33">HM8+HN8</f>
        <v>0</v>
      </c>
      <c r="HP8" s="9"/>
      <c r="HQ8" s="1">
        <v>2</v>
      </c>
      <c r="HR8" s="2" t="s">
        <v>5</v>
      </c>
      <c r="HS8" s="5">
        <v>0</v>
      </c>
      <c r="HT8" s="5">
        <v>0</v>
      </c>
      <c r="HU8" s="5">
        <v>0</v>
      </c>
      <c r="HV8" s="5">
        <f t="shared" ref="HV8:HV68" si="34">HT8+HU8</f>
        <v>0</v>
      </c>
      <c r="HW8" s="9"/>
      <c r="HX8" s="1">
        <v>2</v>
      </c>
      <c r="HY8" s="2" t="s">
        <v>5</v>
      </c>
      <c r="HZ8" s="5">
        <v>1</v>
      </c>
      <c r="IA8" s="5">
        <v>1000000</v>
      </c>
      <c r="IB8" s="5">
        <v>0</v>
      </c>
      <c r="IC8" s="5">
        <f t="shared" ref="IC8:IC68" si="35">IA8+IB8</f>
        <v>1000000</v>
      </c>
      <c r="ID8" s="9"/>
      <c r="IE8" s="1">
        <v>2</v>
      </c>
      <c r="IF8" s="2" t="s">
        <v>5</v>
      </c>
      <c r="IG8" s="5">
        <v>0</v>
      </c>
      <c r="IH8" s="5">
        <v>0</v>
      </c>
      <c r="II8" s="5">
        <v>0</v>
      </c>
      <c r="IJ8" s="5">
        <f t="shared" ref="IJ8:IJ68" si="36">IH8+II8</f>
        <v>0</v>
      </c>
      <c r="IK8" s="9"/>
      <c r="IL8" s="1">
        <v>2</v>
      </c>
      <c r="IM8" s="2" t="s">
        <v>5</v>
      </c>
      <c r="IN8" s="5">
        <v>7</v>
      </c>
      <c r="IO8" s="5">
        <v>70000</v>
      </c>
      <c r="IP8" s="5">
        <v>0</v>
      </c>
      <c r="IQ8" s="5">
        <f t="shared" ref="IQ8:IQ68" si="37">IO8+IP8</f>
        <v>70000</v>
      </c>
      <c r="IR8" s="9"/>
      <c r="IS8" s="1">
        <v>2</v>
      </c>
      <c r="IT8" s="2" t="s">
        <v>5</v>
      </c>
      <c r="IU8" s="5">
        <v>1</v>
      </c>
      <c r="IV8" s="5">
        <v>585000</v>
      </c>
      <c r="IW8" s="5">
        <v>0</v>
      </c>
      <c r="IX8" s="5">
        <f t="shared" ref="IX8:IX68" si="38">IV8+IW8</f>
        <v>585000</v>
      </c>
      <c r="IY8" s="9"/>
      <c r="IZ8" s="1">
        <v>2</v>
      </c>
      <c r="JA8" s="2" t="s">
        <v>5</v>
      </c>
      <c r="JB8" s="5">
        <v>1</v>
      </c>
      <c r="JC8" s="5">
        <v>75000</v>
      </c>
      <c r="JD8" s="5">
        <v>0</v>
      </c>
      <c r="JE8" s="5">
        <f t="shared" ref="JE8:JE68" si="39">JC8+JD8</f>
        <v>75000</v>
      </c>
      <c r="JF8" s="9"/>
      <c r="JG8" s="1">
        <v>2</v>
      </c>
      <c r="JH8" s="2" t="s">
        <v>5</v>
      </c>
      <c r="JI8" s="5">
        <v>0</v>
      </c>
      <c r="JJ8" s="5">
        <v>0</v>
      </c>
      <c r="JK8" s="5">
        <v>0</v>
      </c>
      <c r="JL8" s="5">
        <f t="shared" ref="JL8:JL68" si="40">JJ8+JK8</f>
        <v>0</v>
      </c>
      <c r="JM8" s="9"/>
      <c r="JN8" s="1">
        <v>2</v>
      </c>
      <c r="JO8" s="2" t="s">
        <v>5</v>
      </c>
      <c r="JP8" s="5">
        <v>0</v>
      </c>
      <c r="JQ8" s="5">
        <v>0</v>
      </c>
      <c r="JR8" s="5">
        <v>0</v>
      </c>
      <c r="JS8" s="5">
        <f t="shared" ref="JS8:JS68" si="41">JQ8+JR8</f>
        <v>0</v>
      </c>
      <c r="JT8" s="9"/>
      <c r="JU8" s="1">
        <v>2</v>
      </c>
      <c r="JV8" s="2" t="s">
        <v>5</v>
      </c>
      <c r="JW8" s="5">
        <v>1</v>
      </c>
      <c r="JX8" s="5">
        <v>100000</v>
      </c>
      <c r="JY8" s="5">
        <v>0</v>
      </c>
      <c r="JZ8" s="5">
        <f t="shared" ref="JZ8:JZ68" si="42">JX8+JY8</f>
        <v>100000</v>
      </c>
      <c r="KA8" s="9"/>
      <c r="KB8" s="1">
        <v>2</v>
      </c>
      <c r="KC8" s="2" t="s">
        <v>5</v>
      </c>
      <c r="KD8" s="5">
        <v>1</v>
      </c>
      <c r="KE8" s="5">
        <v>100000</v>
      </c>
      <c r="KF8" s="5">
        <v>0</v>
      </c>
      <c r="KG8" s="5">
        <f t="shared" ref="KG8:KG68" si="43">KE8+KF8</f>
        <v>100000</v>
      </c>
      <c r="KH8" s="9"/>
      <c r="KI8" s="1">
        <v>2</v>
      </c>
      <c r="KJ8" s="2" t="s">
        <v>5</v>
      </c>
      <c r="KK8" s="5">
        <v>5</v>
      </c>
      <c r="KL8" s="5">
        <v>25000</v>
      </c>
      <c r="KM8" s="5">
        <v>0</v>
      </c>
      <c r="KN8" s="5">
        <f t="shared" ref="KN8:KN68" si="44">KL8+KM8</f>
        <v>25000</v>
      </c>
      <c r="KO8" s="9"/>
      <c r="KP8" s="1">
        <v>2</v>
      </c>
      <c r="KQ8" s="2" t="s">
        <v>5</v>
      </c>
      <c r="KR8" s="5">
        <v>0</v>
      </c>
      <c r="KS8" s="5">
        <v>0</v>
      </c>
      <c r="KT8" s="5">
        <v>0</v>
      </c>
      <c r="KU8" s="5">
        <f t="shared" ref="KU8:KU68" si="45">KS8+KT8</f>
        <v>0</v>
      </c>
      <c r="KV8" s="9"/>
      <c r="KW8" s="1">
        <v>2</v>
      </c>
      <c r="KX8" s="2" t="s">
        <v>5</v>
      </c>
      <c r="KY8" s="5">
        <v>1</v>
      </c>
      <c r="KZ8" s="5">
        <v>15000</v>
      </c>
      <c r="LA8" s="5">
        <v>0</v>
      </c>
      <c r="LB8" s="5">
        <f t="shared" ref="LB8:LB68" si="46">KZ8+LA8</f>
        <v>15000</v>
      </c>
      <c r="LC8" s="9"/>
      <c r="LD8" s="1">
        <v>2</v>
      </c>
      <c r="LE8" s="2" t="s">
        <v>5</v>
      </c>
      <c r="LF8" s="5">
        <v>0</v>
      </c>
      <c r="LG8" s="5">
        <v>0</v>
      </c>
      <c r="LH8" s="5">
        <v>0</v>
      </c>
      <c r="LI8" s="5">
        <f t="shared" ref="LI8:LI68" si="47">LG8+LH8</f>
        <v>0</v>
      </c>
      <c r="LJ8" s="9"/>
      <c r="LK8" s="1">
        <v>2</v>
      </c>
      <c r="LL8" s="2" t="s">
        <v>5</v>
      </c>
      <c r="LM8" s="5">
        <v>1</v>
      </c>
      <c r="LN8" s="5">
        <v>12000</v>
      </c>
      <c r="LO8" s="5">
        <v>0</v>
      </c>
      <c r="LP8" s="5">
        <f t="shared" ref="LP8:LP68" si="48">LN8+LO8</f>
        <v>12000</v>
      </c>
      <c r="LQ8" s="9"/>
      <c r="LR8" s="1">
        <v>2</v>
      </c>
      <c r="LS8" s="2" t="s">
        <v>5</v>
      </c>
      <c r="LT8" s="5">
        <v>0</v>
      </c>
      <c r="LU8" s="5">
        <v>0</v>
      </c>
      <c r="LV8" s="5">
        <v>0</v>
      </c>
      <c r="LW8" s="5">
        <f t="shared" ref="LW8:LW68" si="49">LU8+LV8</f>
        <v>0</v>
      </c>
      <c r="LX8" s="9"/>
      <c r="LY8" s="1">
        <v>2</v>
      </c>
      <c r="LZ8" s="2" t="s">
        <v>5</v>
      </c>
      <c r="MA8" s="5">
        <v>0</v>
      </c>
      <c r="MB8" s="5">
        <f t="shared" ref="MB8:MB71" si="50">K8+R8+Y8+AF8+AM8+AT8+BA8+BH8+BO8+BV8+CC8+CJ8+CQ8+CX8+DE8+DL8+DS8+DZ8+EG8+EN8+EU8+FB8+FI8+FP8+FW8+GD8+GK8+GR8+GY8+HF8+HM8+HT8+IA8+IH8+IO8+IV8+JC8+JJ8+JQ8+JX8+KE8+KL8+KS8+KZ8+LG8+LN8+LU8</f>
        <v>36978341.882205933</v>
      </c>
      <c r="MC8" s="5">
        <f t="shared" si="0"/>
        <v>764709</v>
      </c>
      <c r="MD8" s="5">
        <f t="shared" si="1"/>
        <v>37743050.882205933</v>
      </c>
      <c r="ME8" s="9"/>
    </row>
    <row r="9" spans="1:343" hidden="1">
      <c r="A9" s="1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2"/>
        <v>0</v>
      </c>
      <c r="G9" s="9"/>
      <c r="H9" s="1">
        <v>3</v>
      </c>
      <c r="I9" s="2" t="s">
        <v>6</v>
      </c>
      <c r="J9" s="5">
        <v>0</v>
      </c>
      <c r="K9" s="5">
        <v>2054400</v>
      </c>
      <c r="L9" s="5">
        <v>0</v>
      </c>
      <c r="M9" s="5">
        <f t="shared" si="3"/>
        <v>2054400</v>
      </c>
      <c r="N9" s="9"/>
      <c r="O9" s="1">
        <v>3</v>
      </c>
      <c r="P9" s="2" t="s">
        <v>6</v>
      </c>
      <c r="Q9" s="91">
        <v>0</v>
      </c>
      <c r="R9" s="5">
        <v>12961950</v>
      </c>
      <c r="S9" s="5">
        <v>0</v>
      </c>
      <c r="T9" s="5">
        <f t="shared" si="4"/>
        <v>12961950</v>
      </c>
      <c r="U9" s="9"/>
      <c r="V9" s="1">
        <v>3</v>
      </c>
      <c r="W9" s="2" t="s">
        <v>6</v>
      </c>
      <c r="X9" s="5">
        <v>100</v>
      </c>
      <c r="Y9" s="5">
        <v>30000</v>
      </c>
      <c r="Z9" s="5">
        <v>0</v>
      </c>
      <c r="AA9" s="5">
        <f t="shared" si="5"/>
        <v>30000</v>
      </c>
      <c r="AB9" s="9"/>
      <c r="AC9" s="1">
        <v>3</v>
      </c>
      <c r="AD9" s="2" t="s">
        <v>6</v>
      </c>
      <c r="AE9" s="5">
        <v>66549</v>
      </c>
      <c r="AF9" s="5">
        <v>199647</v>
      </c>
      <c r="AG9" s="5">
        <v>0</v>
      </c>
      <c r="AH9" s="5">
        <f t="shared" si="6"/>
        <v>199647</v>
      </c>
      <c r="AI9" s="9"/>
      <c r="AJ9" s="1">
        <v>3</v>
      </c>
      <c r="AK9" s="2" t="s">
        <v>6</v>
      </c>
      <c r="AL9" s="5">
        <v>0</v>
      </c>
      <c r="AM9" s="5">
        <v>211000</v>
      </c>
      <c r="AN9" s="5">
        <v>0</v>
      </c>
      <c r="AO9" s="5">
        <f t="shared" si="7"/>
        <v>211000</v>
      </c>
      <c r="AP9" s="9"/>
      <c r="AQ9" s="1">
        <v>3</v>
      </c>
      <c r="AR9" s="2" t="s">
        <v>6</v>
      </c>
      <c r="AS9" s="5">
        <v>0</v>
      </c>
      <c r="AT9" s="5">
        <v>561700</v>
      </c>
      <c r="AU9" s="5">
        <v>0</v>
      </c>
      <c r="AV9" s="5">
        <f t="shared" si="8"/>
        <v>561700</v>
      </c>
      <c r="AW9" s="9"/>
      <c r="AX9" s="1">
        <v>3</v>
      </c>
      <c r="AY9" s="2" t="s">
        <v>6</v>
      </c>
      <c r="AZ9" s="5">
        <v>0</v>
      </c>
      <c r="BA9" s="5">
        <v>0</v>
      </c>
      <c r="BB9" s="5">
        <v>0</v>
      </c>
      <c r="BC9" s="5">
        <f t="shared" si="9"/>
        <v>0</v>
      </c>
      <c r="BD9" s="9"/>
      <c r="BE9" s="1">
        <v>3</v>
      </c>
      <c r="BF9" s="2" t="s">
        <v>6</v>
      </c>
      <c r="BG9" s="5">
        <v>132</v>
      </c>
      <c r="BH9" s="5">
        <v>660000</v>
      </c>
      <c r="BI9" s="5">
        <v>0</v>
      </c>
      <c r="BJ9" s="5">
        <f t="shared" si="10"/>
        <v>660000</v>
      </c>
      <c r="BK9" s="9"/>
      <c r="BL9" s="1">
        <v>3</v>
      </c>
      <c r="BM9" s="2" t="s">
        <v>6</v>
      </c>
      <c r="BN9" s="5">
        <v>12</v>
      </c>
      <c r="BO9" s="5">
        <v>60000</v>
      </c>
      <c r="BP9" s="5">
        <v>0</v>
      </c>
      <c r="BQ9" s="5">
        <f t="shared" si="11"/>
        <v>60000</v>
      </c>
      <c r="BR9" s="9"/>
      <c r="BS9" s="1">
        <v>3</v>
      </c>
      <c r="BT9" s="2" t="s">
        <v>6</v>
      </c>
      <c r="BU9" s="5">
        <v>60</v>
      </c>
      <c r="BV9" s="5">
        <v>60000</v>
      </c>
      <c r="BW9" s="5">
        <v>0</v>
      </c>
      <c r="BX9" s="5">
        <f t="shared" si="12"/>
        <v>60000</v>
      </c>
      <c r="BY9" s="9"/>
      <c r="BZ9" s="1">
        <v>3</v>
      </c>
      <c r="CA9" s="2" t="s">
        <v>6</v>
      </c>
      <c r="CB9" s="5">
        <v>0</v>
      </c>
      <c r="CC9" s="5">
        <v>11875</v>
      </c>
      <c r="CD9" s="5">
        <v>0</v>
      </c>
      <c r="CE9" s="5">
        <f t="shared" si="13"/>
        <v>11875</v>
      </c>
      <c r="CF9" s="9"/>
      <c r="CG9" s="1">
        <v>3</v>
      </c>
      <c r="CH9" s="2" t="s">
        <v>6</v>
      </c>
      <c r="CI9" s="5">
        <v>0</v>
      </c>
      <c r="CJ9" s="5">
        <v>0</v>
      </c>
      <c r="CK9" s="5">
        <v>0</v>
      </c>
      <c r="CL9" s="5">
        <f t="shared" si="14"/>
        <v>0</v>
      </c>
      <c r="CM9" s="9"/>
      <c r="CN9" s="1">
        <v>3</v>
      </c>
      <c r="CO9" s="2" t="s">
        <v>6</v>
      </c>
      <c r="CP9" s="5">
        <v>2808133</v>
      </c>
      <c r="CQ9" s="5">
        <v>20692</v>
      </c>
      <c r="CR9" s="5">
        <v>0</v>
      </c>
      <c r="CS9" s="5">
        <f t="shared" si="15"/>
        <v>20692</v>
      </c>
      <c r="CT9" s="9"/>
      <c r="CU9" s="1">
        <v>3</v>
      </c>
      <c r="CV9" s="2" t="s">
        <v>6</v>
      </c>
      <c r="CW9" s="5">
        <v>0</v>
      </c>
      <c r="CX9" s="5">
        <v>4811974.8145640632</v>
      </c>
      <c r="CY9" s="5">
        <v>2405987</v>
      </c>
      <c r="CZ9" s="5">
        <f t="shared" si="16"/>
        <v>7217961.8145640632</v>
      </c>
      <c r="DA9" s="9"/>
      <c r="DB9" s="1">
        <v>3</v>
      </c>
      <c r="DC9" s="2" t="s">
        <v>6</v>
      </c>
      <c r="DD9" s="5">
        <v>0</v>
      </c>
      <c r="DE9" s="5">
        <v>130000</v>
      </c>
      <c r="DF9" s="5">
        <v>0</v>
      </c>
      <c r="DG9" s="5">
        <f t="shared" si="17"/>
        <v>130000</v>
      </c>
      <c r="DH9" s="9"/>
      <c r="DI9" s="1">
        <v>3</v>
      </c>
      <c r="DJ9" s="2" t="s">
        <v>6</v>
      </c>
      <c r="DK9" s="5">
        <v>0</v>
      </c>
      <c r="DL9" s="5">
        <v>0</v>
      </c>
      <c r="DM9" s="5">
        <v>0</v>
      </c>
      <c r="DN9" s="5">
        <f t="shared" si="18"/>
        <v>0</v>
      </c>
      <c r="DO9" s="9"/>
      <c r="DP9" s="1">
        <v>3</v>
      </c>
      <c r="DQ9" s="2" t="s">
        <v>6</v>
      </c>
      <c r="DR9" s="5">
        <v>0</v>
      </c>
      <c r="DS9" s="5">
        <v>0</v>
      </c>
      <c r="DT9" s="5">
        <v>0</v>
      </c>
      <c r="DU9" s="5">
        <f t="shared" si="19"/>
        <v>0</v>
      </c>
      <c r="DV9" s="9"/>
      <c r="DW9" s="1">
        <v>3</v>
      </c>
      <c r="DX9" s="2" t="s">
        <v>6</v>
      </c>
      <c r="DY9" s="5">
        <v>0</v>
      </c>
      <c r="DZ9" s="5">
        <v>0</v>
      </c>
      <c r="EA9" s="5">
        <v>0</v>
      </c>
      <c r="EB9" s="5">
        <f t="shared" si="20"/>
        <v>0</v>
      </c>
      <c r="EC9" s="9"/>
      <c r="ED9" s="1">
        <v>3</v>
      </c>
      <c r="EE9" s="2" t="s">
        <v>6</v>
      </c>
      <c r="EF9" s="5">
        <v>0</v>
      </c>
      <c r="EG9" s="5">
        <v>250000</v>
      </c>
      <c r="EH9" s="5">
        <v>0</v>
      </c>
      <c r="EI9" s="5">
        <f t="shared" si="21"/>
        <v>250000</v>
      </c>
      <c r="EJ9" s="9"/>
      <c r="EK9" s="1">
        <v>3</v>
      </c>
      <c r="EL9" s="2" t="s">
        <v>6</v>
      </c>
      <c r="EM9" s="5">
        <v>18</v>
      </c>
      <c r="EN9" s="5">
        <v>3402000</v>
      </c>
      <c r="EO9" s="5">
        <v>0</v>
      </c>
      <c r="EP9" s="5">
        <f t="shared" si="22"/>
        <v>3402000</v>
      </c>
      <c r="EQ9" s="9"/>
      <c r="ER9" s="1">
        <v>3</v>
      </c>
      <c r="ES9" s="2" t="s">
        <v>6</v>
      </c>
      <c r="ET9" s="5">
        <v>85</v>
      </c>
      <c r="EU9" s="5">
        <v>42500</v>
      </c>
      <c r="EV9" s="5">
        <v>0</v>
      </c>
      <c r="EW9" s="5">
        <f t="shared" si="23"/>
        <v>42500</v>
      </c>
      <c r="EX9" s="9"/>
      <c r="EY9" s="1">
        <v>3</v>
      </c>
      <c r="EZ9" s="2" t="s">
        <v>6</v>
      </c>
      <c r="FA9" s="5">
        <v>35150</v>
      </c>
      <c r="FB9" s="5">
        <v>49210000</v>
      </c>
      <c r="FC9" s="5">
        <v>0</v>
      </c>
      <c r="FD9" s="5">
        <f t="shared" si="24"/>
        <v>49210000</v>
      </c>
      <c r="FE9" s="9"/>
      <c r="FF9" s="1">
        <v>3</v>
      </c>
      <c r="FG9" s="2" t="s">
        <v>6</v>
      </c>
      <c r="FH9" s="5">
        <v>1200</v>
      </c>
      <c r="FI9" s="5">
        <v>1200000</v>
      </c>
      <c r="FJ9" s="5">
        <v>0</v>
      </c>
      <c r="FK9" s="5">
        <f t="shared" si="25"/>
        <v>1200000</v>
      </c>
      <c r="FL9" s="9"/>
      <c r="FM9" s="1">
        <v>3</v>
      </c>
      <c r="FN9" s="2" t="s">
        <v>6</v>
      </c>
      <c r="FO9" s="5">
        <v>50</v>
      </c>
      <c r="FP9" s="5">
        <v>500000</v>
      </c>
      <c r="FQ9" s="5">
        <v>0</v>
      </c>
      <c r="FR9" s="5">
        <f t="shared" si="26"/>
        <v>500000</v>
      </c>
      <c r="FS9" s="9"/>
      <c r="FT9" s="1">
        <v>3</v>
      </c>
      <c r="FU9" s="2" t="s">
        <v>6</v>
      </c>
      <c r="FV9" s="5">
        <v>9531</v>
      </c>
      <c r="FW9" s="5">
        <v>29644800</v>
      </c>
      <c r="FX9" s="5">
        <v>0</v>
      </c>
      <c r="FY9" s="5">
        <f t="shared" si="27"/>
        <v>29644800</v>
      </c>
      <c r="FZ9" s="9"/>
      <c r="GA9" s="1">
        <v>3</v>
      </c>
      <c r="GB9" s="2" t="s">
        <v>6</v>
      </c>
      <c r="GC9" s="5">
        <v>125</v>
      </c>
      <c r="GD9" s="5">
        <v>537500</v>
      </c>
      <c r="GE9" s="5">
        <v>0</v>
      </c>
      <c r="GF9" s="5">
        <f t="shared" si="28"/>
        <v>537500</v>
      </c>
      <c r="GG9" s="9"/>
      <c r="GH9" s="1">
        <v>3</v>
      </c>
      <c r="GI9" s="2" t="s">
        <v>6</v>
      </c>
      <c r="GJ9" s="5">
        <v>6</v>
      </c>
      <c r="GK9" s="5">
        <v>163365</v>
      </c>
      <c r="GL9" s="5">
        <v>0</v>
      </c>
      <c r="GM9" s="5">
        <f t="shared" si="29"/>
        <v>163365</v>
      </c>
      <c r="GN9" s="9"/>
      <c r="GO9" s="1">
        <v>3</v>
      </c>
      <c r="GP9" s="2" t="s">
        <v>6</v>
      </c>
      <c r="GQ9" s="5">
        <v>4439</v>
      </c>
      <c r="GR9" s="5">
        <v>1331700</v>
      </c>
      <c r="GS9" s="5">
        <v>0</v>
      </c>
      <c r="GT9" s="5">
        <f t="shared" si="30"/>
        <v>1331700</v>
      </c>
      <c r="GU9" s="9"/>
      <c r="GV9" s="1">
        <v>3</v>
      </c>
      <c r="GW9" s="2" t="s">
        <v>6</v>
      </c>
      <c r="GX9" s="5">
        <v>100</v>
      </c>
      <c r="GY9" s="5">
        <v>30000</v>
      </c>
      <c r="GZ9" s="5">
        <v>0</v>
      </c>
      <c r="HA9" s="5">
        <f t="shared" si="31"/>
        <v>30000</v>
      </c>
      <c r="HB9" s="9"/>
      <c r="HC9" s="1">
        <v>3</v>
      </c>
      <c r="HD9" s="2" t="s">
        <v>6</v>
      </c>
      <c r="HE9" s="5">
        <v>861</v>
      </c>
      <c r="HF9" s="5">
        <v>86100</v>
      </c>
      <c r="HG9" s="5">
        <v>0</v>
      </c>
      <c r="HH9" s="5">
        <f t="shared" si="32"/>
        <v>86100</v>
      </c>
      <c r="HI9" s="9"/>
      <c r="HJ9" s="1">
        <v>3</v>
      </c>
      <c r="HK9" s="2" t="s">
        <v>6</v>
      </c>
      <c r="HL9" s="5">
        <v>0</v>
      </c>
      <c r="HM9" s="5">
        <v>0</v>
      </c>
      <c r="HN9" s="5">
        <v>0</v>
      </c>
      <c r="HO9" s="5">
        <f t="shared" si="33"/>
        <v>0</v>
      </c>
      <c r="HP9" s="9"/>
      <c r="HQ9" s="1">
        <v>3</v>
      </c>
      <c r="HR9" s="2" t="s">
        <v>6</v>
      </c>
      <c r="HS9" s="5">
        <v>0</v>
      </c>
      <c r="HT9" s="5">
        <v>0</v>
      </c>
      <c r="HU9" s="5">
        <v>0</v>
      </c>
      <c r="HV9" s="5">
        <f t="shared" si="34"/>
        <v>0</v>
      </c>
      <c r="HW9" s="9"/>
      <c r="HX9" s="1">
        <v>3</v>
      </c>
      <c r="HY9" s="2" t="s">
        <v>6</v>
      </c>
      <c r="HZ9" s="5">
        <v>1</v>
      </c>
      <c r="IA9" s="5">
        <v>1000000</v>
      </c>
      <c r="IB9" s="5">
        <v>0</v>
      </c>
      <c r="IC9" s="5">
        <f t="shared" si="35"/>
        <v>1000000</v>
      </c>
      <c r="ID9" s="9"/>
      <c r="IE9" s="1">
        <v>3</v>
      </c>
      <c r="IF9" s="2" t="s">
        <v>6</v>
      </c>
      <c r="IG9" s="5">
        <v>1</v>
      </c>
      <c r="IH9" s="5">
        <v>87500</v>
      </c>
      <c r="II9" s="5">
        <v>0</v>
      </c>
      <c r="IJ9" s="5">
        <f t="shared" si="36"/>
        <v>87500</v>
      </c>
      <c r="IK9" s="9"/>
      <c r="IL9" s="1">
        <v>3</v>
      </c>
      <c r="IM9" s="2" t="s">
        <v>6</v>
      </c>
      <c r="IN9" s="5">
        <v>21</v>
      </c>
      <c r="IO9" s="5">
        <v>210000</v>
      </c>
      <c r="IP9" s="5">
        <v>0</v>
      </c>
      <c r="IQ9" s="5">
        <f t="shared" si="37"/>
        <v>210000</v>
      </c>
      <c r="IR9" s="9"/>
      <c r="IS9" s="1">
        <v>3</v>
      </c>
      <c r="IT9" s="2" t="s">
        <v>6</v>
      </c>
      <c r="IU9" s="5">
        <v>1</v>
      </c>
      <c r="IV9" s="5">
        <v>500838.00000000006</v>
      </c>
      <c r="IW9" s="5">
        <v>0</v>
      </c>
      <c r="IX9" s="5">
        <f t="shared" si="38"/>
        <v>500838.00000000006</v>
      </c>
      <c r="IY9" s="9"/>
      <c r="IZ9" s="1">
        <v>3</v>
      </c>
      <c r="JA9" s="2" t="s">
        <v>6</v>
      </c>
      <c r="JB9" s="5">
        <v>1</v>
      </c>
      <c r="JC9" s="5">
        <v>75000</v>
      </c>
      <c r="JD9" s="5">
        <v>0</v>
      </c>
      <c r="JE9" s="5">
        <f t="shared" si="39"/>
        <v>75000</v>
      </c>
      <c r="JF9" s="9"/>
      <c r="JG9" s="1">
        <v>3</v>
      </c>
      <c r="JH9" s="2" t="s">
        <v>6</v>
      </c>
      <c r="JI9" s="5">
        <v>4</v>
      </c>
      <c r="JJ9" s="5">
        <v>40000</v>
      </c>
      <c r="JK9" s="5">
        <v>0</v>
      </c>
      <c r="JL9" s="5">
        <f t="shared" si="40"/>
        <v>40000</v>
      </c>
      <c r="JM9" s="9"/>
      <c r="JN9" s="1">
        <v>3</v>
      </c>
      <c r="JO9" s="2" t="s">
        <v>6</v>
      </c>
      <c r="JP9" s="5">
        <v>0</v>
      </c>
      <c r="JQ9" s="5">
        <v>0</v>
      </c>
      <c r="JR9" s="5">
        <v>0</v>
      </c>
      <c r="JS9" s="5">
        <f t="shared" si="41"/>
        <v>0</v>
      </c>
      <c r="JT9" s="9"/>
      <c r="JU9" s="1">
        <v>3</v>
      </c>
      <c r="JV9" s="2" t="s">
        <v>6</v>
      </c>
      <c r="JW9" s="5">
        <v>1</v>
      </c>
      <c r="JX9" s="5">
        <v>100000</v>
      </c>
      <c r="JY9" s="5">
        <v>0</v>
      </c>
      <c r="JZ9" s="5">
        <f t="shared" si="42"/>
        <v>100000</v>
      </c>
      <c r="KA9" s="9"/>
      <c r="KB9" s="1">
        <v>3</v>
      </c>
      <c r="KC9" s="2" t="s">
        <v>6</v>
      </c>
      <c r="KD9" s="5">
        <v>1</v>
      </c>
      <c r="KE9" s="5">
        <v>100000</v>
      </c>
      <c r="KF9" s="5">
        <v>0</v>
      </c>
      <c r="KG9" s="5">
        <f t="shared" si="43"/>
        <v>100000</v>
      </c>
      <c r="KH9" s="9"/>
      <c r="KI9" s="1">
        <v>3</v>
      </c>
      <c r="KJ9" s="2" t="s">
        <v>6</v>
      </c>
      <c r="KK9" s="5">
        <v>11</v>
      </c>
      <c r="KL9" s="5">
        <v>55000</v>
      </c>
      <c r="KM9" s="5">
        <v>0</v>
      </c>
      <c r="KN9" s="5">
        <f t="shared" si="44"/>
        <v>55000</v>
      </c>
      <c r="KO9" s="9"/>
      <c r="KP9" s="1">
        <v>3</v>
      </c>
      <c r="KQ9" s="2" t="s">
        <v>6</v>
      </c>
      <c r="KR9" s="5">
        <v>0</v>
      </c>
      <c r="KS9" s="5">
        <v>0</v>
      </c>
      <c r="KT9" s="5">
        <v>0</v>
      </c>
      <c r="KU9" s="5">
        <f t="shared" si="45"/>
        <v>0</v>
      </c>
      <c r="KV9" s="9"/>
      <c r="KW9" s="1">
        <v>3</v>
      </c>
      <c r="KX9" s="2" t="s">
        <v>6</v>
      </c>
      <c r="KY9" s="5">
        <v>5</v>
      </c>
      <c r="KZ9" s="5">
        <v>363000</v>
      </c>
      <c r="LA9" s="5">
        <v>0</v>
      </c>
      <c r="LB9" s="5">
        <f t="shared" si="46"/>
        <v>363000</v>
      </c>
      <c r="LC9" s="9"/>
      <c r="LD9" s="1">
        <v>3</v>
      </c>
      <c r="LE9" s="2" t="s">
        <v>6</v>
      </c>
      <c r="LF9" s="5">
        <v>0</v>
      </c>
      <c r="LG9" s="5">
        <v>168000</v>
      </c>
      <c r="LH9" s="5">
        <v>0</v>
      </c>
      <c r="LI9" s="5">
        <f t="shared" si="47"/>
        <v>168000</v>
      </c>
      <c r="LJ9" s="9"/>
      <c r="LK9" s="1">
        <v>3</v>
      </c>
      <c r="LL9" s="2" t="s">
        <v>6</v>
      </c>
      <c r="LM9" s="5">
        <v>1</v>
      </c>
      <c r="LN9" s="5">
        <v>12000</v>
      </c>
      <c r="LO9" s="5">
        <v>0</v>
      </c>
      <c r="LP9" s="5">
        <f t="shared" si="48"/>
        <v>12000</v>
      </c>
      <c r="LQ9" s="9"/>
      <c r="LR9" s="1">
        <v>3</v>
      </c>
      <c r="LS9" s="2" t="s">
        <v>6</v>
      </c>
      <c r="LT9" s="5">
        <v>0</v>
      </c>
      <c r="LU9" s="5">
        <v>0</v>
      </c>
      <c r="LV9" s="5">
        <v>0</v>
      </c>
      <c r="LW9" s="5">
        <f t="shared" si="49"/>
        <v>0</v>
      </c>
      <c r="LX9" s="9"/>
      <c r="LY9" s="1">
        <v>3</v>
      </c>
      <c r="LZ9" s="2" t="s">
        <v>6</v>
      </c>
      <c r="MA9" s="5">
        <v>0</v>
      </c>
      <c r="MB9" s="5">
        <f t="shared" si="50"/>
        <v>110882541.81456406</v>
      </c>
      <c r="MC9" s="5">
        <f t="shared" si="0"/>
        <v>2405987</v>
      </c>
      <c r="MD9" s="5">
        <f t="shared" si="1"/>
        <v>113288528.81456406</v>
      </c>
      <c r="ME9" s="9"/>
    </row>
    <row r="10" spans="1:343" hidden="1">
      <c r="A10" s="1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2"/>
        <v>0</v>
      </c>
      <c r="G10" s="9"/>
      <c r="H10" s="1">
        <v>4</v>
      </c>
      <c r="I10" s="2" t="s">
        <v>7</v>
      </c>
      <c r="J10" s="5">
        <v>0</v>
      </c>
      <c r="K10" s="5">
        <v>1659600</v>
      </c>
      <c r="L10" s="5">
        <v>0</v>
      </c>
      <c r="M10" s="5">
        <f t="shared" si="3"/>
        <v>1659600</v>
      </c>
      <c r="N10" s="9"/>
      <c r="O10" s="1">
        <v>4</v>
      </c>
      <c r="P10" s="2" t="s">
        <v>7</v>
      </c>
      <c r="Q10" s="91">
        <v>0</v>
      </c>
      <c r="R10" s="5">
        <v>12551550</v>
      </c>
      <c r="S10" s="5">
        <v>0</v>
      </c>
      <c r="T10" s="5">
        <f t="shared" si="4"/>
        <v>12551550</v>
      </c>
      <c r="U10" s="9"/>
      <c r="V10" s="1">
        <v>4</v>
      </c>
      <c r="W10" s="2" t="s">
        <v>7</v>
      </c>
      <c r="X10" s="5">
        <v>100</v>
      </c>
      <c r="Y10" s="5">
        <v>30000</v>
      </c>
      <c r="Z10" s="5">
        <v>0</v>
      </c>
      <c r="AA10" s="5">
        <f t="shared" si="5"/>
        <v>30000</v>
      </c>
      <c r="AB10" s="9"/>
      <c r="AC10" s="1">
        <v>4</v>
      </c>
      <c r="AD10" s="2" t="s">
        <v>7</v>
      </c>
      <c r="AE10" s="5">
        <v>57975</v>
      </c>
      <c r="AF10" s="5">
        <v>173925</v>
      </c>
      <c r="AG10" s="5">
        <v>0</v>
      </c>
      <c r="AH10" s="5">
        <f t="shared" si="6"/>
        <v>173925</v>
      </c>
      <c r="AI10" s="9"/>
      <c r="AJ10" s="1">
        <v>4</v>
      </c>
      <c r="AK10" s="2" t="s">
        <v>7</v>
      </c>
      <c r="AL10" s="5">
        <v>0</v>
      </c>
      <c r="AM10" s="5">
        <v>210000</v>
      </c>
      <c r="AN10" s="5">
        <v>0</v>
      </c>
      <c r="AO10" s="5">
        <f t="shared" si="7"/>
        <v>210000</v>
      </c>
      <c r="AP10" s="9"/>
      <c r="AQ10" s="1">
        <v>4</v>
      </c>
      <c r="AR10" s="2" t="s">
        <v>7</v>
      </c>
      <c r="AS10" s="5">
        <v>0</v>
      </c>
      <c r="AT10" s="5">
        <v>280600</v>
      </c>
      <c r="AU10" s="5">
        <v>0</v>
      </c>
      <c r="AV10" s="5">
        <f t="shared" si="8"/>
        <v>280600</v>
      </c>
      <c r="AW10" s="9"/>
      <c r="AX10" s="1">
        <v>4</v>
      </c>
      <c r="AY10" s="2" t="s">
        <v>7</v>
      </c>
      <c r="AZ10" s="5">
        <v>0</v>
      </c>
      <c r="BA10" s="5">
        <v>0</v>
      </c>
      <c r="BB10" s="5">
        <v>0</v>
      </c>
      <c r="BC10" s="5">
        <f t="shared" si="9"/>
        <v>0</v>
      </c>
      <c r="BD10" s="9"/>
      <c r="BE10" s="1">
        <v>4</v>
      </c>
      <c r="BF10" s="2" t="s">
        <v>7</v>
      </c>
      <c r="BG10" s="5">
        <v>132</v>
      </c>
      <c r="BH10" s="5">
        <v>660000</v>
      </c>
      <c r="BI10" s="5">
        <v>0</v>
      </c>
      <c r="BJ10" s="5">
        <f t="shared" si="10"/>
        <v>660000</v>
      </c>
      <c r="BK10" s="9"/>
      <c r="BL10" s="1">
        <v>4</v>
      </c>
      <c r="BM10" s="2" t="s">
        <v>7</v>
      </c>
      <c r="BN10" s="5">
        <v>12</v>
      </c>
      <c r="BO10" s="5">
        <v>60000</v>
      </c>
      <c r="BP10" s="5">
        <v>0</v>
      </c>
      <c r="BQ10" s="5">
        <f t="shared" si="11"/>
        <v>60000</v>
      </c>
      <c r="BR10" s="9"/>
      <c r="BS10" s="1">
        <v>4</v>
      </c>
      <c r="BT10" s="2" t="s">
        <v>7</v>
      </c>
      <c r="BU10" s="5">
        <v>32</v>
      </c>
      <c r="BV10" s="5">
        <v>32000</v>
      </c>
      <c r="BW10" s="5">
        <v>0</v>
      </c>
      <c r="BX10" s="5">
        <f t="shared" si="12"/>
        <v>32000</v>
      </c>
      <c r="BY10" s="9"/>
      <c r="BZ10" s="1">
        <v>4</v>
      </c>
      <c r="CA10" s="2" t="s">
        <v>7</v>
      </c>
      <c r="CB10" s="5">
        <v>0</v>
      </c>
      <c r="CC10" s="5">
        <v>11875</v>
      </c>
      <c r="CD10" s="5">
        <v>0</v>
      </c>
      <c r="CE10" s="5">
        <f t="shared" si="13"/>
        <v>11875</v>
      </c>
      <c r="CF10" s="9"/>
      <c r="CG10" s="1">
        <v>4</v>
      </c>
      <c r="CH10" s="2" t="s">
        <v>7</v>
      </c>
      <c r="CI10" s="5">
        <v>0</v>
      </c>
      <c r="CJ10" s="5">
        <v>0</v>
      </c>
      <c r="CK10" s="5">
        <v>0</v>
      </c>
      <c r="CL10" s="5">
        <f t="shared" si="14"/>
        <v>0</v>
      </c>
      <c r="CM10" s="9"/>
      <c r="CN10" s="1">
        <v>4</v>
      </c>
      <c r="CO10" s="2" t="s">
        <v>7</v>
      </c>
      <c r="CP10" s="5">
        <v>2269257</v>
      </c>
      <c r="CQ10" s="5">
        <v>20692</v>
      </c>
      <c r="CR10" s="5">
        <v>0</v>
      </c>
      <c r="CS10" s="5">
        <f t="shared" si="15"/>
        <v>20692</v>
      </c>
      <c r="CT10" s="9"/>
      <c r="CU10" s="1">
        <v>4</v>
      </c>
      <c r="CV10" s="2" t="s">
        <v>7</v>
      </c>
      <c r="CW10" s="5">
        <v>0</v>
      </c>
      <c r="CX10" s="5">
        <v>3957840.713193852</v>
      </c>
      <c r="CY10" s="5">
        <v>1978920</v>
      </c>
      <c r="CZ10" s="5">
        <f t="shared" si="16"/>
        <v>5936760.7131938525</v>
      </c>
      <c r="DA10" s="9"/>
      <c r="DB10" s="1">
        <v>4</v>
      </c>
      <c r="DC10" s="2" t="s">
        <v>7</v>
      </c>
      <c r="DD10" s="5">
        <v>0</v>
      </c>
      <c r="DE10" s="5">
        <v>0</v>
      </c>
      <c r="DF10" s="5">
        <v>0</v>
      </c>
      <c r="DG10" s="5">
        <f t="shared" si="17"/>
        <v>0</v>
      </c>
      <c r="DH10" s="9"/>
      <c r="DI10" s="1">
        <v>4</v>
      </c>
      <c r="DJ10" s="2" t="s">
        <v>7</v>
      </c>
      <c r="DK10" s="5">
        <v>0</v>
      </c>
      <c r="DL10" s="5">
        <v>0</v>
      </c>
      <c r="DM10" s="5">
        <v>0</v>
      </c>
      <c r="DN10" s="5">
        <f t="shared" si="18"/>
        <v>0</v>
      </c>
      <c r="DO10" s="9"/>
      <c r="DP10" s="1">
        <v>4</v>
      </c>
      <c r="DQ10" s="2" t="s">
        <v>7</v>
      </c>
      <c r="DR10" s="5">
        <v>5</v>
      </c>
      <c r="DS10" s="5">
        <v>5000</v>
      </c>
      <c r="DT10" s="5">
        <v>2500</v>
      </c>
      <c r="DU10" s="5">
        <f t="shared" si="19"/>
        <v>7500</v>
      </c>
      <c r="DV10" s="9"/>
      <c r="DW10" s="1">
        <v>4</v>
      </c>
      <c r="DX10" s="2" t="s">
        <v>7</v>
      </c>
      <c r="DY10" s="5">
        <v>0</v>
      </c>
      <c r="DZ10" s="5">
        <v>0</v>
      </c>
      <c r="EA10" s="5">
        <v>0</v>
      </c>
      <c r="EB10" s="5">
        <f t="shared" si="20"/>
        <v>0</v>
      </c>
      <c r="EC10" s="9"/>
      <c r="ED10" s="1">
        <v>4</v>
      </c>
      <c r="EE10" s="2" t="s">
        <v>7</v>
      </c>
      <c r="EF10" s="5">
        <v>0</v>
      </c>
      <c r="EG10" s="5">
        <v>250000</v>
      </c>
      <c r="EH10" s="5">
        <v>0</v>
      </c>
      <c r="EI10" s="5">
        <f t="shared" si="21"/>
        <v>250000</v>
      </c>
      <c r="EJ10" s="9"/>
      <c r="EK10" s="1">
        <v>4</v>
      </c>
      <c r="EL10" s="2" t="s">
        <v>7</v>
      </c>
      <c r="EM10" s="5">
        <v>14</v>
      </c>
      <c r="EN10" s="5">
        <v>2646000</v>
      </c>
      <c r="EO10" s="5">
        <v>0</v>
      </c>
      <c r="EP10" s="5">
        <f t="shared" si="22"/>
        <v>2646000</v>
      </c>
      <c r="EQ10" s="9"/>
      <c r="ER10" s="1">
        <v>4</v>
      </c>
      <c r="ES10" s="2" t="s">
        <v>7</v>
      </c>
      <c r="ET10" s="5">
        <v>95</v>
      </c>
      <c r="EU10" s="5">
        <v>47500</v>
      </c>
      <c r="EV10" s="5">
        <v>0</v>
      </c>
      <c r="EW10" s="5">
        <f t="shared" si="23"/>
        <v>47500</v>
      </c>
      <c r="EX10" s="9"/>
      <c r="EY10" s="1">
        <v>4</v>
      </c>
      <c r="EZ10" s="2" t="s">
        <v>7</v>
      </c>
      <c r="FA10" s="5">
        <v>34400</v>
      </c>
      <c r="FB10" s="5">
        <v>48160000</v>
      </c>
      <c r="FC10" s="5">
        <v>0</v>
      </c>
      <c r="FD10" s="5">
        <f t="shared" si="24"/>
        <v>48160000</v>
      </c>
      <c r="FE10" s="9"/>
      <c r="FF10" s="1">
        <v>4</v>
      </c>
      <c r="FG10" s="2" t="s">
        <v>7</v>
      </c>
      <c r="FH10" s="5">
        <v>740</v>
      </c>
      <c r="FI10" s="5">
        <v>740000</v>
      </c>
      <c r="FJ10" s="5">
        <v>0</v>
      </c>
      <c r="FK10" s="5">
        <f t="shared" si="25"/>
        <v>740000</v>
      </c>
      <c r="FL10" s="9"/>
      <c r="FM10" s="1">
        <v>4</v>
      </c>
      <c r="FN10" s="2" t="s">
        <v>7</v>
      </c>
      <c r="FO10" s="5">
        <v>50</v>
      </c>
      <c r="FP10" s="5">
        <v>500000</v>
      </c>
      <c r="FQ10" s="5">
        <v>0</v>
      </c>
      <c r="FR10" s="5">
        <f t="shared" si="26"/>
        <v>500000</v>
      </c>
      <c r="FS10" s="9"/>
      <c r="FT10" s="1">
        <v>4</v>
      </c>
      <c r="FU10" s="2" t="s">
        <v>7</v>
      </c>
      <c r="FV10" s="5">
        <v>10648</v>
      </c>
      <c r="FW10" s="5">
        <v>34090000</v>
      </c>
      <c r="FX10" s="5">
        <v>0</v>
      </c>
      <c r="FY10" s="5">
        <f t="shared" si="27"/>
        <v>34090000</v>
      </c>
      <c r="FZ10" s="9"/>
      <c r="GA10" s="1">
        <v>4</v>
      </c>
      <c r="GB10" s="2" t="s">
        <v>7</v>
      </c>
      <c r="GC10" s="5">
        <v>55</v>
      </c>
      <c r="GD10" s="5">
        <v>235000</v>
      </c>
      <c r="GE10" s="5">
        <v>0</v>
      </c>
      <c r="GF10" s="5">
        <f t="shared" si="28"/>
        <v>235000</v>
      </c>
      <c r="GG10" s="9"/>
      <c r="GH10" s="1">
        <v>4</v>
      </c>
      <c r="GI10" s="2" t="s">
        <v>7</v>
      </c>
      <c r="GJ10" s="5">
        <v>9</v>
      </c>
      <c r="GK10" s="5">
        <v>245049</v>
      </c>
      <c r="GL10" s="5">
        <v>0</v>
      </c>
      <c r="GM10" s="5">
        <f t="shared" si="29"/>
        <v>245049</v>
      </c>
      <c r="GN10" s="9"/>
      <c r="GO10" s="1">
        <v>4</v>
      </c>
      <c r="GP10" s="2" t="s">
        <v>7</v>
      </c>
      <c r="GQ10" s="5">
        <v>4749</v>
      </c>
      <c r="GR10" s="5">
        <v>1424700</v>
      </c>
      <c r="GS10" s="5">
        <v>0</v>
      </c>
      <c r="GT10" s="5">
        <f t="shared" si="30"/>
        <v>1424700</v>
      </c>
      <c r="GU10" s="9"/>
      <c r="GV10" s="1">
        <v>4</v>
      </c>
      <c r="GW10" s="2" t="s">
        <v>7</v>
      </c>
      <c r="GX10" s="5">
        <v>100</v>
      </c>
      <c r="GY10" s="5">
        <v>30000</v>
      </c>
      <c r="GZ10" s="5">
        <v>0</v>
      </c>
      <c r="HA10" s="5">
        <f t="shared" si="31"/>
        <v>30000</v>
      </c>
      <c r="HB10" s="9"/>
      <c r="HC10" s="1">
        <v>4</v>
      </c>
      <c r="HD10" s="2" t="s">
        <v>7</v>
      </c>
      <c r="HE10" s="5">
        <v>1969</v>
      </c>
      <c r="HF10" s="5">
        <v>196900</v>
      </c>
      <c r="HG10" s="5">
        <v>0</v>
      </c>
      <c r="HH10" s="5">
        <f t="shared" si="32"/>
        <v>196900</v>
      </c>
      <c r="HI10" s="9"/>
      <c r="HJ10" s="1">
        <v>4</v>
      </c>
      <c r="HK10" s="2" t="s">
        <v>7</v>
      </c>
      <c r="HL10" s="5">
        <v>0</v>
      </c>
      <c r="HM10" s="5">
        <v>30000</v>
      </c>
      <c r="HN10" s="5">
        <v>0</v>
      </c>
      <c r="HO10" s="5">
        <f t="shared" si="33"/>
        <v>30000</v>
      </c>
      <c r="HP10" s="9"/>
      <c r="HQ10" s="1">
        <v>4</v>
      </c>
      <c r="HR10" s="2" t="s">
        <v>7</v>
      </c>
      <c r="HS10" s="5">
        <v>0</v>
      </c>
      <c r="HT10" s="5">
        <v>0</v>
      </c>
      <c r="HU10" s="5">
        <v>0</v>
      </c>
      <c r="HV10" s="5">
        <f t="shared" si="34"/>
        <v>0</v>
      </c>
      <c r="HW10" s="9"/>
      <c r="HX10" s="1">
        <v>4</v>
      </c>
      <c r="HY10" s="2" t="s">
        <v>7</v>
      </c>
      <c r="HZ10" s="5">
        <v>1</v>
      </c>
      <c r="IA10" s="5">
        <v>800000</v>
      </c>
      <c r="IB10" s="5">
        <v>0</v>
      </c>
      <c r="IC10" s="5">
        <f t="shared" si="35"/>
        <v>800000</v>
      </c>
      <c r="ID10" s="9"/>
      <c r="IE10" s="1">
        <v>4</v>
      </c>
      <c r="IF10" s="2" t="s">
        <v>7</v>
      </c>
      <c r="IG10" s="5">
        <v>1</v>
      </c>
      <c r="IH10" s="5">
        <v>87500</v>
      </c>
      <c r="II10" s="5">
        <v>0</v>
      </c>
      <c r="IJ10" s="5">
        <f t="shared" si="36"/>
        <v>87500</v>
      </c>
      <c r="IK10" s="9"/>
      <c r="IL10" s="1">
        <v>4</v>
      </c>
      <c r="IM10" s="2" t="s">
        <v>7</v>
      </c>
      <c r="IN10" s="5">
        <v>20</v>
      </c>
      <c r="IO10" s="5">
        <v>200000</v>
      </c>
      <c r="IP10" s="5">
        <v>0</v>
      </c>
      <c r="IQ10" s="5">
        <f t="shared" si="37"/>
        <v>200000</v>
      </c>
      <c r="IR10" s="9"/>
      <c r="IS10" s="1">
        <v>4</v>
      </c>
      <c r="IT10" s="2" t="s">
        <v>7</v>
      </c>
      <c r="IU10" s="5">
        <v>1</v>
      </c>
      <c r="IV10" s="5">
        <v>622995.75</v>
      </c>
      <c r="IW10" s="5">
        <v>0</v>
      </c>
      <c r="IX10" s="5">
        <f t="shared" si="38"/>
        <v>622995.75</v>
      </c>
      <c r="IY10" s="9"/>
      <c r="IZ10" s="1">
        <v>4</v>
      </c>
      <c r="JA10" s="2" t="s">
        <v>7</v>
      </c>
      <c r="JB10" s="5">
        <v>1</v>
      </c>
      <c r="JC10" s="5">
        <v>75000</v>
      </c>
      <c r="JD10" s="5">
        <v>0</v>
      </c>
      <c r="JE10" s="5">
        <f t="shared" si="39"/>
        <v>75000</v>
      </c>
      <c r="JF10" s="9"/>
      <c r="JG10" s="1">
        <v>4</v>
      </c>
      <c r="JH10" s="2" t="s">
        <v>7</v>
      </c>
      <c r="JI10" s="5">
        <v>5</v>
      </c>
      <c r="JJ10" s="5">
        <v>50000</v>
      </c>
      <c r="JK10" s="5">
        <v>0</v>
      </c>
      <c r="JL10" s="5">
        <f t="shared" si="40"/>
        <v>50000</v>
      </c>
      <c r="JM10" s="9"/>
      <c r="JN10" s="1">
        <v>4</v>
      </c>
      <c r="JO10" s="2" t="s">
        <v>7</v>
      </c>
      <c r="JP10" s="5">
        <v>0</v>
      </c>
      <c r="JQ10" s="5">
        <v>0</v>
      </c>
      <c r="JR10" s="5">
        <v>0</v>
      </c>
      <c r="JS10" s="5">
        <f t="shared" si="41"/>
        <v>0</v>
      </c>
      <c r="JT10" s="9"/>
      <c r="JU10" s="1">
        <v>4</v>
      </c>
      <c r="JV10" s="2" t="s">
        <v>7</v>
      </c>
      <c r="JW10" s="5">
        <v>1</v>
      </c>
      <c r="JX10" s="5">
        <v>100000</v>
      </c>
      <c r="JY10" s="5">
        <v>0</v>
      </c>
      <c r="JZ10" s="5">
        <f t="shared" si="42"/>
        <v>100000</v>
      </c>
      <c r="KA10" s="9"/>
      <c r="KB10" s="1">
        <v>4</v>
      </c>
      <c r="KC10" s="2" t="s">
        <v>7</v>
      </c>
      <c r="KD10" s="5">
        <v>1</v>
      </c>
      <c r="KE10" s="5">
        <v>100000</v>
      </c>
      <c r="KF10" s="5">
        <v>0</v>
      </c>
      <c r="KG10" s="5">
        <f t="shared" si="43"/>
        <v>100000</v>
      </c>
      <c r="KH10" s="9"/>
      <c r="KI10" s="1">
        <v>4</v>
      </c>
      <c r="KJ10" s="2" t="s">
        <v>7</v>
      </c>
      <c r="KK10" s="5">
        <v>11</v>
      </c>
      <c r="KL10" s="5">
        <v>55000</v>
      </c>
      <c r="KM10" s="5">
        <v>0</v>
      </c>
      <c r="KN10" s="5">
        <f t="shared" si="44"/>
        <v>55000</v>
      </c>
      <c r="KO10" s="9"/>
      <c r="KP10" s="1">
        <v>4</v>
      </c>
      <c r="KQ10" s="2" t="s">
        <v>7</v>
      </c>
      <c r="KR10" s="5">
        <v>0</v>
      </c>
      <c r="KS10" s="5">
        <v>0</v>
      </c>
      <c r="KT10" s="5">
        <v>0</v>
      </c>
      <c r="KU10" s="5">
        <f t="shared" si="45"/>
        <v>0</v>
      </c>
      <c r="KV10" s="9"/>
      <c r="KW10" s="1">
        <v>4</v>
      </c>
      <c r="KX10" s="2" t="s">
        <v>7</v>
      </c>
      <c r="KY10" s="5">
        <v>4</v>
      </c>
      <c r="KZ10" s="5">
        <v>60000</v>
      </c>
      <c r="LA10" s="5">
        <v>0</v>
      </c>
      <c r="LB10" s="5">
        <f t="shared" si="46"/>
        <v>60000</v>
      </c>
      <c r="LC10" s="9"/>
      <c r="LD10" s="1">
        <v>4</v>
      </c>
      <c r="LE10" s="2" t="s">
        <v>7</v>
      </c>
      <c r="LF10" s="5">
        <v>0</v>
      </c>
      <c r="LG10" s="5">
        <v>168000</v>
      </c>
      <c r="LH10" s="5">
        <v>0</v>
      </c>
      <c r="LI10" s="5">
        <f t="shared" si="47"/>
        <v>168000</v>
      </c>
      <c r="LJ10" s="9"/>
      <c r="LK10" s="1">
        <v>4</v>
      </c>
      <c r="LL10" s="2" t="s">
        <v>7</v>
      </c>
      <c r="LM10" s="5">
        <v>1</v>
      </c>
      <c r="LN10" s="5">
        <v>12000</v>
      </c>
      <c r="LO10" s="5">
        <v>0</v>
      </c>
      <c r="LP10" s="5">
        <f t="shared" si="48"/>
        <v>12000</v>
      </c>
      <c r="LQ10" s="9"/>
      <c r="LR10" s="1">
        <v>4</v>
      </c>
      <c r="LS10" s="2" t="s">
        <v>7</v>
      </c>
      <c r="LT10" s="5">
        <v>0</v>
      </c>
      <c r="LU10" s="5">
        <v>0</v>
      </c>
      <c r="LV10" s="5">
        <v>0</v>
      </c>
      <c r="LW10" s="5">
        <f t="shared" si="49"/>
        <v>0</v>
      </c>
      <c r="LX10" s="9"/>
      <c r="LY10" s="1">
        <v>4</v>
      </c>
      <c r="LZ10" s="2" t="s">
        <v>7</v>
      </c>
      <c r="MA10" s="5">
        <v>0</v>
      </c>
      <c r="MB10" s="5">
        <f t="shared" si="50"/>
        <v>110578727.46319385</v>
      </c>
      <c r="MC10" s="5">
        <f t="shared" si="0"/>
        <v>1981420</v>
      </c>
      <c r="MD10" s="5">
        <f t="shared" si="1"/>
        <v>112560147.46319385</v>
      </c>
      <c r="ME10" s="9"/>
    </row>
    <row r="11" spans="1:343" hidden="1">
      <c r="A11" s="1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2"/>
        <v>0</v>
      </c>
      <c r="G11" s="9"/>
      <c r="H11" s="1">
        <v>5</v>
      </c>
      <c r="I11" s="2" t="s">
        <v>8</v>
      </c>
      <c r="J11" s="5">
        <v>0</v>
      </c>
      <c r="K11" s="5">
        <v>2237400</v>
      </c>
      <c r="L11" s="5">
        <v>0</v>
      </c>
      <c r="M11" s="5">
        <f t="shared" si="3"/>
        <v>2237400</v>
      </c>
      <c r="N11" s="9"/>
      <c r="O11" s="1">
        <v>5</v>
      </c>
      <c r="P11" s="2" t="s">
        <v>8</v>
      </c>
      <c r="Q11" s="91">
        <v>0</v>
      </c>
      <c r="R11" s="5">
        <v>19673700</v>
      </c>
      <c r="S11" s="5">
        <v>0</v>
      </c>
      <c r="T11" s="5">
        <f t="shared" si="4"/>
        <v>19673700</v>
      </c>
      <c r="U11" s="9"/>
      <c r="V11" s="1">
        <v>5</v>
      </c>
      <c r="W11" s="2" t="s">
        <v>8</v>
      </c>
      <c r="X11" s="5">
        <v>150</v>
      </c>
      <c r="Y11" s="5">
        <v>45000</v>
      </c>
      <c r="Z11" s="5">
        <v>0</v>
      </c>
      <c r="AA11" s="5">
        <f t="shared" si="5"/>
        <v>45000</v>
      </c>
      <c r="AB11" s="9"/>
      <c r="AC11" s="1">
        <v>5</v>
      </c>
      <c r="AD11" s="2" t="s">
        <v>8</v>
      </c>
      <c r="AE11" s="5">
        <v>80291</v>
      </c>
      <c r="AF11" s="5">
        <v>240873</v>
      </c>
      <c r="AG11" s="5">
        <v>0</v>
      </c>
      <c r="AH11" s="5">
        <f t="shared" si="6"/>
        <v>240873</v>
      </c>
      <c r="AI11" s="9"/>
      <c r="AJ11" s="1">
        <v>5</v>
      </c>
      <c r="AK11" s="2" t="s">
        <v>8</v>
      </c>
      <c r="AL11" s="5">
        <v>0</v>
      </c>
      <c r="AM11" s="5">
        <v>215000</v>
      </c>
      <c r="AN11" s="5">
        <v>0</v>
      </c>
      <c r="AO11" s="5">
        <f t="shared" si="7"/>
        <v>215000</v>
      </c>
      <c r="AP11" s="9"/>
      <c r="AQ11" s="1">
        <v>5</v>
      </c>
      <c r="AR11" s="2" t="s">
        <v>8</v>
      </c>
      <c r="AS11" s="5">
        <v>0</v>
      </c>
      <c r="AT11" s="5">
        <v>101200</v>
      </c>
      <c r="AU11" s="5">
        <v>0</v>
      </c>
      <c r="AV11" s="5">
        <f t="shared" si="8"/>
        <v>101200</v>
      </c>
      <c r="AW11" s="9"/>
      <c r="AX11" s="1">
        <v>5</v>
      </c>
      <c r="AY11" s="2" t="s">
        <v>8</v>
      </c>
      <c r="AZ11" s="5">
        <v>0</v>
      </c>
      <c r="BA11" s="5">
        <v>0</v>
      </c>
      <c r="BB11" s="5">
        <v>0</v>
      </c>
      <c r="BC11" s="5">
        <f t="shared" si="9"/>
        <v>0</v>
      </c>
      <c r="BD11" s="9"/>
      <c r="BE11" s="1">
        <v>5</v>
      </c>
      <c r="BF11" s="2" t="s">
        <v>8</v>
      </c>
      <c r="BG11" s="5">
        <v>216</v>
      </c>
      <c r="BH11" s="5">
        <v>1080000</v>
      </c>
      <c r="BI11" s="5">
        <v>0</v>
      </c>
      <c r="BJ11" s="5">
        <f t="shared" si="10"/>
        <v>1080000</v>
      </c>
      <c r="BK11" s="9"/>
      <c r="BL11" s="1">
        <v>5</v>
      </c>
      <c r="BM11" s="2" t="s">
        <v>8</v>
      </c>
      <c r="BN11" s="5">
        <v>12</v>
      </c>
      <c r="BO11" s="5">
        <v>60000</v>
      </c>
      <c r="BP11" s="5">
        <v>0</v>
      </c>
      <c r="BQ11" s="5">
        <f t="shared" si="11"/>
        <v>60000</v>
      </c>
      <c r="BR11" s="9"/>
      <c r="BS11" s="1">
        <v>5</v>
      </c>
      <c r="BT11" s="2" t="s">
        <v>8</v>
      </c>
      <c r="BU11" s="5">
        <v>22</v>
      </c>
      <c r="BV11" s="5">
        <v>22000</v>
      </c>
      <c r="BW11" s="5">
        <v>0</v>
      </c>
      <c r="BX11" s="5">
        <f t="shared" si="12"/>
        <v>22000</v>
      </c>
      <c r="BY11" s="9"/>
      <c r="BZ11" s="1">
        <v>5</v>
      </c>
      <c r="CA11" s="2" t="s">
        <v>8</v>
      </c>
      <c r="CB11" s="5">
        <v>0</v>
      </c>
      <c r="CC11" s="5">
        <v>11875</v>
      </c>
      <c r="CD11" s="5">
        <v>0</v>
      </c>
      <c r="CE11" s="5">
        <f t="shared" si="13"/>
        <v>11875</v>
      </c>
      <c r="CF11" s="9"/>
      <c r="CG11" s="1">
        <v>5</v>
      </c>
      <c r="CH11" s="2" t="s">
        <v>8</v>
      </c>
      <c r="CI11" s="5">
        <v>0</v>
      </c>
      <c r="CJ11" s="5">
        <v>0</v>
      </c>
      <c r="CK11" s="5">
        <v>0</v>
      </c>
      <c r="CL11" s="5">
        <f t="shared" si="14"/>
        <v>0</v>
      </c>
      <c r="CM11" s="9"/>
      <c r="CN11" s="1">
        <v>5</v>
      </c>
      <c r="CO11" s="2" t="s">
        <v>8</v>
      </c>
      <c r="CP11" s="5">
        <v>3303645</v>
      </c>
      <c r="CQ11" s="5">
        <v>33796</v>
      </c>
      <c r="CR11" s="5">
        <v>0</v>
      </c>
      <c r="CS11" s="5">
        <f t="shared" si="15"/>
        <v>33796</v>
      </c>
      <c r="CT11" s="9"/>
      <c r="CU11" s="1">
        <v>5</v>
      </c>
      <c r="CV11" s="2" t="s">
        <v>8</v>
      </c>
      <c r="CW11" s="5">
        <v>0</v>
      </c>
      <c r="CX11" s="5">
        <v>5670876.4139947277</v>
      </c>
      <c r="CY11" s="5">
        <v>2835438</v>
      </c>
      <c r="CZ11" s="5">
        <f t="shared" si="16"/>
        <v>8506314.4139947277</v>
      </c>
      <c r="DA11" s="9"/>
      <c r="DB11" s="1">
        <v>5</v>
      </c>
      <c r="DC11" s="2" t="s">
        <v>8</v>
      </c>
      <c r="DD11" s="5">
        <v>0</v>
      </c>
      <c r="DE11" s="5">
        <v>130000</v>
      </c>
      <c r="DF11" s="5">
        <v>0</v>
      </c>
      <c r="DG11" s="5">
        <f t="shared" si="17"/>
        <v>130000</v>
      </c>
      <c r="DH11" s="9"/>
      <c r="DI11" s="1">
        <v>5</v>
      </c>
      <c r="DJ11" s="2" t="s">
        <v>8</v>
      </c>
      <c r="DK11" s="5">
        <v>0</v>
      </c>
      <c r="DL11" s="5">
        <v>0</v>
      </c>
      <c r="DM11" s="5">
        <v>0</v>
      </c>
      <c r="DN11" s="5">
        <f t="shared" si="18"/>
        <v>0</v>
      </c>
      <c r="DO11" s="9"/>
      <c r="DP11" s="1">
        <v>5</v>
      </c>
      <c r="DQ11" s="2" t="s">
        <v>8</v>
      </c>
      <c r="DR11" s="5">
        <v>81</v>
      </c>
      <c r="DS11" s="5">
        <v>50000</v>
      </c>
      <c r="DT11" s="5">
        <v>56500</v>
      </c>
      <c r="DU11" s="5">
        <f t="shared" si="19"/>
        <v>106500</v>
      </c>
      <c r="DV11" s="9"/>
      <c r="DW11" s="1">
        <v>5</v>
      </c>
      <c r="DX11" s="2" t="s">
        <v>8</v>
      </c>
      <c r="DY11" s="5">
        <v>0</v>
      </c>
      <c r="DZ11" s="5">
        <v>0</v>
      </c>
      <c r="EA11" s="5">
        <v>0</v>
      </c>
      <c r="EB11" s="5">
        <f t="shared" si="20"/>
        <v>0</v>
      </c>
      <c r="EC11" s="9"/>
      <c r="ED11" s="1">
        <v>5</v>
      </c>
      <c r="EE11" s="2" t="s">
        <v>8</v>
      </c>
      <c r="EF11" s="5">
        <v>0</v>
      </c>
      <c r="EG11" s="5">
        <v>0</v>
      </c>
      <c r="EH11" s="5">
        <v>0</v>
      </c>
      <c r="EI11" s="5">
        <f t="shared" si="21"/>
        <v>0</v>
      </c>
      <c r="EJ11" s="9"/>
      <c r="EK11" s="1">
        <v>5</v>
      </c>
      <c r="EL11" s="2" t="s">
        <v>8</v>
      </c>
      <c r="EM11" s="5">
        <v>17</v>
      </c>
      <c r="EN11" s="5">
        <v>3213000</v>
      </c>
      <c r="EO11" s="5">
        <v>0</v>
      </c>
      <c r="EP11" s="5">
        <f t="shared" si="22"/>
        <v>3213000</v>
      </c>
      <c r="EQ11" s="9"/>
      <c r="ER11" s="1">
        <v>5</v>
      </c>
      <c r="ES11" s="2" t="s">
        <v>8</v>
      </c>
      <c r="ET11" s="5">
        <v>145</v>
      </c>
      <c r="EU11" s="5">
        <v>72500</v>
      </c>
      <c r="EV11" s="5">
        <v>0</v>
      </c>
      <c r="EW11" s="5">
        <f t="shared" si="23"/>
        <v>72500</v>
      </c>
      <c r="EX11" s="9"/>
      <c r="EY11" s="1">
        <v>5</v>
      </c>
      <c r="EZ11" s="2" t="s">
        <v>8</v>
      </c>
      <c r="FA11" s="5">
        <v>53906</v>
      </c>
      <c r="FB11" s="5">
        <v>75468400</v>
      </c>
      <c r="FC11" s="5">
        <v>0</v>
      </c>
      <c r="FD11" s="5">
        <f t="shared" si="24"/>
        <v>75468400</v>
      </c>
      <c r="FE11" s="9"/>
      <c r="FF11" s="1">
        <v>5</v>
      </c>
      <c r="FG11" s="2" t="s">
        <v>8</v>
      </c>
      <c r="FH11" s="5">
        <v>4682</v>
      </c>
      <c r="FI11" s="5">
        <v>4682000</v>
      </c>
      <c r="FJ11" s="5">
        <v>0</v>
      </c>
      <c r="FK11" s="5">
        <f t="shared" si="25"/>
        <v>4682000</v>
      </c>
      <c r="FL11" s="9"/>
      <c r="FM11" s="1">
        <v>5</v>
      </c>
      <c r="FN11" s="2" t="s">
        <v>8</v>
      </c>
      <c r="FO11" s="5">
        <v>50</v>
      </c>
      <c r="FP11" s="5">
        <v>500000</v>
      </c>
      <c r="FQ11" s="5">
        <v>0</v>
      </c>
      <c r="FR11" s="5">
        <f t="shared" si="26"/>
        <v>500000</v>
      </c>
      <c r="FS11" s="9"/>
      <c r="FT11" s="1">
        <v>5</v>
      </c>
      <c r="FU11" s="2" t="s">
        <v>8</v>
      </c>
      <c r="FV11" s="5">
        <v>14469</v>
      </c>
      <c r="FW11" s="5">
        <v>48086400</v>
      </c>
      <c r="FX11" s="5">
        <v>0</v>
      </c>
      <c r="FY11" s="5">
        <f t="shared" si="27"/>
        <v>48086400</v>
      </c>
      <c r="FZ11" s="9"/>
      <c r="GA11" s="1">
        <v>5</v>
      </c>
      <c r="GB11" s="2" t="s">
        <v>8</v>
      </c>
      <c r="GC11" s="5">
        <v>105</v>
      </c>
      <c r="GD11" s="5">
        <v>437500</v>
      </c>
      <c r="GE11" s="5">
        <v>0</v>
      </c>
      <c r="GF11" s="5">
        <f t="shared" si="28"/>
        <v>437500</v>
      </c>
      <c r="GG11" s="9"/>
      <c r="GH11" s="1">
        <v>5</v>
      </c>
      <c r="GI11" s="2" t="s">
        <v>8</v>
      </c>
      <c r="GJ11" s="5">
        <v>15</v>
      </c>
      <c r="GK11" s="5">
        <v>408417</v>
      </c>
      <c r="GL11" s="5">
        <v>0</v>
      </c>
      <c r="GM11" s="5">
        <f t="shared" si="29"/>
        <v>408417</v>
      </c>
      <c r="GN11" s="9"/>
      <c r="GO11" s="1">
        <v>5</v>
      </c>
      <c r="GP11" s="2" t="s">
        <v>8</v>
      </c>
      <c r="GQ11" s="5">
        <v>11404</v>
      </c>
      <c r="GR11" s="5">
        <v>3421200</v>
      </c>
      <c r="GS11" s="5">
        <v>0</v>
      </c>
      <c r="GT11" s="5">
        <f t="shared" si="30"/>
        <v>3421200</v>
      </c>
      <c r="GU11" s="9"/>
      <c r="GV11" s="1">
        <v>5</v>
      </c>
      <c r="GW11" s="2" t="s">
        <v>8</v>
      </c>
      <c r="GX11" s="5">
        <v>100</v>
      </c>
      <c r="GY11" s="5">
        <v>30000</v>
      </c>
      <c r="GZ11" s="5">
        <v>0</v>
      </c>
      <c r="HA11" s="5">
        <f t="shared" si="31"/>
        <v>30000</v>
      </c>
      <c r="HB11" s="9"/>
      <c r="HC11" s="1">
        <v>5</v>
      </c>
      <c r="HD11" s="2" t="s">
        <v>8</v>
      </c>
      <c r="HE11" s="5">
        <v>5877</v>
      </c>
      <c r="HF11" s="5">
        <v>587700</v>
      </c>
      <c r="HG11" s="5">
        <v>0</v>
      </c>
      <c r="HH11" s="5">
        <f t="shared" si="32"/>
        <v>587700</v>
      </c>
      <c r="HI11" s="9"/>
      <c r="HJ11" s="1">
        <v>5</v>
      </c>
      <c r="HK11" s="2" t="s">
        <v>8</v>
      </c>
      <c r="HL11" s="5">
        <v>0</v>
      </c>
      <c r="HM11" s="5">
        <v>0</v>
      </c>
      <c r="HN11" s="5">
        <v>0</v>
      </c>
      <c r="HO11" s="5">
        <f t="shared" si="33"/>
        <v>0</v>
      </c>
      <c r="HP11" s="9"/>
      <c r="HQ11" s="1">
        <v>5</v>
      </c>
      <c r="HR11" s="2" t="s">
        <v>8</v>
      </c>
      <c r="HS11" s="5">
        <v>0</v>
      </c>
      <c r="HT11" s="5">
        <v>0</v>
      </c>
      <c r="HU11" s="5">
        <v>0</v>
      </c>
      <c r="HV11" s="5">
        <f t="shared" si="34"/>
        <v>0</v>
      </c>
      <c r="HW11" s="9"/>
      <c r="HX11" s="1">
        <v>5</v>
      </c>
      <c r="HY11" s="2" t="s">
        <v>8</v>
      </c>
      <c r="HZ11" s="5">
        <v>1</v>
      </c>
      <c r="IA11" s="5">
        <v>800000</v>
      </c>
      <c r="IB11" s="5">
        <v>0</v>
      </c>
      <c r="IC11" s="5">
        <f t="shared" si="35"/>
        <v>800000</v>
      </c>
      <c r="ID11" s="9"/>
      <c r="IE11" s="1">
        <v>5</v>
      </c>
      <c r="IF11" s="2" t="s">
        <v>8</v>
      </c>
      <c r="IG11" s="5">
        <v>1</v>
      </c>
      <c r="IH11" s="5">
        <v>87500</v>
      </c>
      <c r="II11" s="5">
        <v>0</v>
      </c>
      <c r="IJ11" s="5">
        <f t="shared" si="36"/>
        <v>87500</v>
      </c>
      <c r="IK11" s="9"/>
      <c r="IL11" s="1">
        <v>5</v>
      </c>
      <c r="IM11" s="2" t="s">
        <v>8</v>
      </c>
      <c r="IN11" s="5">
        <v>28</v>
      </c>
      <c r="IO11" s="5">
        <v>280000</v>
      </c>
      <c r="IP11" s="5">
        <v>0</v>
      </c>
      <c r="IQ11" s="5">
        <f t="shared" si="37"/>
        <v>280000</v>
      </c>
      <c r="IR11" s="9"/>
      <c r="IS11" s="1">
        <v>5</v>
      </c>
      <c r="IT11" s="2" t="s">
        <v>8</v>
      </c>
      <c r="IU11" s="5">
        <v>1</v>
      </c>
      <c r="IV11" s="5">
        <v>585000</v>
      </c>
      <c r="IW11" s="5">
        <v>0</v>
      </c>
      <c r="IX11" s="5">
        <f t="shared" si="38"/>
        <v>585000</v>
      </c>
      <c r="IY11" s="9"/>
      <c r="IZ11" s="1">
        <v>5</v>
      </c>
      <c r="JA11" s="2" t="s">
        <v>8</v>
      </c>
      <c r="JB11" s="5">
        <v>1</v>
      </c>
      <c r="JC11" s="5">
        <v>75000</v>
      </c>
      <c r="JD11" s="5">
        <v>0</v>
      </c>
      <c r="JE11" s="5">
        <f t="shared" si="39"/>
        <v>75000</v>
      </c>
      <c r="JF11" s="9"/>
      <c r="JG11" s="1">
        <v>5</v>
      </c>
      <c r="JH11" s="2" t="s">
        <v>8</v>
      </c>
      <c r="JI11" s="5">
        <v>0</v>
      </c>
      <c r="JJ11" s="5">
        <v>0</v>
      </c>
      <c r="JK11" s="5">
        <v>0</v>
      </c>
      <c r="JL11" s="5">
        <f t="shared" si="40"/>
        <v>0</v>
      </c>
      <c r="JM11" s="9"/>
      <c r="JN11" s="1">
        <v>5</v>
      </c>
      <c r="JO11" s="2" t="s">
        <v>8</v>
      </c>
      <c r="JP11" s="5">
        <v>0</v>
      </c>
      <c r="JQ11" s="5">
        <v>0</v>
      </c>
      <c r="JR11" s="5">
        <v>0</v>
      </c>
      <c r="JS11" s="5">
        <f t="shared" si="41"/>
        <v>0</v>
      </c>
      <c r="JT11" s="9"/>
      <c r="JU11" s="1">
        <v>5</v>
      </c>
      <c r="JV11" s="2" t="s">
        <v>8</v>
      </c>
      <c r="JW11" s="5">
        <v>1</v>
      </c>
      <c r="JX11" s="5">
        <v>100000</v>
      </c>
      <c r="JY11" s="5">
        <v>0</v>
      </c>
      <c r="JZ11" s="5">
        <f t="shared" si="42"/>
        <v>100000</v>
      </c>
      <c r="KA11" s="9"/>
      <c r="KB11" s="1">
        <v>5</v>
      </c>
      <c r="KC11" s="2" t="s">
        <v>8</v>
      </c>
      <c r="KD11" s="5">
        <v>1</v>
      </c>
      <c r="KE11" s="5">
        <v>100000</v>
      </c>
      <c r="KF11" s="5">
        <v>0</v>
      </c>
      <c r="KG11" s="5">
        <f t="shared" si="43"/>
        <v>100000</v>
      </c>
      <c r="KH11" s="9"/>
      <c r="KI11" s="1">
        <v>5</v>
      </c>
      <c r="KJ11" s="2" t="s">
        <v>8</v>
      </c>
      <c r="KK11" s="5">
        <v>18</v>
      </c>
      <c r="KL11" s="5">
        <v>90000</v>
      </c>
      <c r="KM11" s="5">
        <v>0</v>
      </c>
      <c r="KN11" s="5">
        <f t="shared" si="44"/>
        <v>90000</v>
      </c>
      <c r="KO11" s="9"/>
      <c r="KP11" s="1">
        <v>5</v>
      </c>
      <c r="KQ11" s="2" t="s">
        <v>8</v>
      </c>
      <c r="KR11" s="5">
        <v>0</v>
      </c>
      <c r="KS11" s="5">
        <v>0</v>
      </c>
      <c r="KT11" s="5">
        <v>0</v>
      </c>
      <c r="KU11" s="5">
        <f t="shared" si="45"/>
        <v>0</v>
      </c>
      <c r="KV11" s="9"/>
      <c r="KW11" s="1">
        <v>5</v>
      </c>
      <c r="KX11" s="2" t="s">
        <v>8</v>
      </c>
      <c r="KY11" s="5">
        <v>5</v>
      </c>
      <c r="KZ11" s="5">
        <v>363000</v>
      </c>
      <c r="LA11" s="5">
        <v>0</v>
      </c>
      <c r="LB11" s="5">
        <f t="shared" si="46"/>
        <v>363000</v>
      </c>
      <c r="LC11" s="9"/>
      <c r="LD11" s="1">
        <v>5</v>
      </c>
      <c r="LE11" s="2" t="s">
        <v>8</v>
      </c>
      <c r="LF11" s="5">
        <v>0</v>
      </c>
      <c r="LG11" s="5">
        <v>0</v>
      </c>
      <c r="LH11" s="5">
        <v>0</v>
      </c>
      <c r="LI11" s="5">
        <f t="shared" si="47"/>
        <v>0</v>
      </c>
      <c r="LJ11" s="9"/>
      <c r="LK11" s="1">
        <v>5</v>
      </c>
      <c r="LL11" s="2" t="s">
        <v>8</v>
      </c>
      <c r="LM11" s="5">
        <v>1</v>
      </c>
      <c r="LN11" s="5">
        <v>12000</v>
      </c>
      <c r="LO11" s="5">
        <v>0</v>
      </c>
      <c r="LP11" s="5">
        <f t="shared" si="48"/>
        <v>12000</v>
      </c>
      <c r="LQ11" s="9"/>
      <c r="LR11" s="1">
        <v>5</v>
      </c>
      <c r="LS11" s="2" t="s">
        <v>8</v>
      </c>
      <c r="LT11" s="5">
        <v>0</v>
      </c>
      <c r="LU11" s="5">
        <v>0</v>
      </c>
      <c r="LV11" s="5">
        <v>0</v>
      </c>
      <c r="LW11" s="5">
        <f t="shared" si="49"/>
        <v>0</v>
      </c>
      <c r="LX11" s="9"/>
      <c r="LY11" s="1">
        <v>5</v>
      </c>
      <c r="LZ11" s="2" t="s">
        <v>8</v>
      </c>
      <c r="MA11" s="5">
        <v>0</v>
      </c>
      <c r="MB11" s="5">
        <f t="shared" si="50"/>
        <v>168971337.41399473</v>
      </c>
      <c r="MC11" s="5">
        <f t="shared" si="0"/>
        <v>2891938</v>
      </c>
      <c r="MD11" s="5">
        <f t="shared" si="1"/>
        <v>171863275.41399473</v>
      </c>
      <c r="ME11" s="9"/>
    </row>
    <row r="12" spans="1:343" hidden="1">
      <c r="A12" s="1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2"/>
        <v>0</v>
      </c>
      <c r="G12" s="9"/>
      <c r="H12" s="1">
        <v>6</v>
      </c>
      <c r="I12" s="2" t="s">
        <v>9</v>
      </c>
      <c r="J12" s="5">
        <v>0</v>
      </c>
      <c r="K12" s="5">
        <v>1479000</v>
      </c>
      <c r="L12" s="5">
        <v>0</v>
      </c>
      <c r="M12" s="5">
        <f t="shared" si="3"/>
        <v>1479000</v>
      </c>
      <c r="N12" s="9"/>
      <c r="O12" s="1">
        <v>6</v>
      </c>
      <c r="P12" s="2" t="s">
        <v>9</v>
      </c>
      <c r="Q12" s="91">
        <v>0</v>
      </c>
      <c r="R12" s="5">
        <v>16929350</v>
      </c>
      <c r="S12" s="5">
        <v>0</v>
      </c>
      <c r="T12" s="5">
        <f t="shared" si="4"/>
        <v>16929350</v>
      </c>
      <c r="U12" s="9"/>
      <c r="V12" s="1">
        <v>6</v>
      </c>
      <c r="W12" s="2" t="s">
        <v>9</v>
      </c>
      <c r="X12" s="5">
        <v>300</v>
      </c>
      <c r="Y12" s="5">
        <v>90000</v>
      </c>
      <c r="Z12" s="5">
        <v>0</v>
      </c>
      <c r="AA12" s="5">
        <f t="shared" si="5"/>
        <v>90000</v>
      </c>
      <c r="AB12" s="9"/>
      <c r="AC12" s="1">
        <v>6</v>
      </c>
      <c r="AD12" s="2" t="s">
        <v>9</v>
      </c>
      <c r="AE12" s="5"/>
      <c r="AF12" s="5">
        <v>0</v>
      </c>
      <c r="AG12" s="5">
        <v>0</v>
      </c>
      <c r="AH12" s="5">
        <f t="shared" si="6"/>
        <v>0</v>
      </c>
      <c r="AI12" s="9"/>
      <c r="AJ12" s="1">
        <v>6</v>
      </c>
      <c r="AK12" s="2" t="s">
        <v>9</v>
      </c>
      <c r="AL12" s="5">
        <v>0</v>
      </c>
      <c r="AM12" s="5">
        <v>215000</v>
      </c>
      <c r="AN12" s="5">
        <v>0</v>
      </c>
      <c r="AO12" s="5">
        <f t="shared" si="7"/>
        <v>215000</v>
      </c>
      <c r="AP12" s="9"/>
      <c r="AQ12" s="1">
        <v>6</v>
      </c>
      <c r="AR12" s="2" t="s">
        <v>9</v>
      </c>
      <c r="AS12" s="5">
        <v>0</v>
      </c>
      <c r="AT12" s="5">
        <v>1240000</v>
      </c>
      <c r="AU12" s="5">
        <v>0</v>
      </c>
      <c r="AV12" s="5">
        <f t="shared" si="8"/>
        <v>1240000</v>
      </c>
      <c r="AW12" s="9"/>
      <c r="AX12" s="1">
        <v>6</v>
      </c>
      <c r="AY12" s="2" t="s">
        <v>9</v>
      </c>
      <c r="AZ12" s="5">
        <v>0</v>
      </c>
      <c r="BA12" s="5">
        <v>0</v>
      </c>
      <c r="BB12" s="5">
        <v>0</v>
      </c>
      <c r="BC12" s="5">
        <f t="shared" si="9"/>
        <v>0</v>
      </c>
      <c r="BD12" s="9"/>
      <c r="BE12" s="1">
        <v>6</v>
      </c>
      <c r="BF12" s="2" t="s">
        <v>9</v>
      </c>
      <c r="BG12" s="5">
        <v>192</v>
      </c>
      <c r="BH12" s="5">
        <v>960000</v>
      </c>
      <c r="BI12" s="5">
        <v>0</v>
      </c>
      <c r="BJ12" s="5">
        <f t="shared" si="10"/>
        <v>960000</v>
      </c>
      <c r="BK12" s="9"/>
      <c r="BL12" s="1">
        <v>6</v>
      </c>
      <c r="BM12" s="2" t="s">
        <v>9</v>
      </c>
      <c r="BN12" s="5">
        <v>12</v>
      </c>
      <c r="BO12" s="5">
        <v>60000</v>
      </c>
      <c r="BP12" s="5">
        <v>0</v>
      </c>
      <c r="BQ12" s="5">
        <f t="shared" si="11"/>
        <v>60000</v>
      </c>
      <c r="BR12" s="9"/>
      <c r="BS12" s="1">
        <v>6</v>
      </c>
      <c r="BT12" s="2" t="s">
        <v>9</v>
      </c>
      <c r="BU12" s="5">
        <v>55</v>
      </c>
      <c r="BV12" s="5">
        <v>55000</v>
      </c>
      <c r="BW12" s="5">
        <v>0</v>
      </c>
      <c r="BX12" s="5">
        <f t="shared" si="12"/>
        <v>55000</v>
      </c>
      <c r="BY12" s="9"/>
      <c r="BZ12" s="1">
        <v>6</v>
      </c>
      <c r="CA12" s="2" t="s">
        <v>9</v>
      </c>
      <c r="CB12" s="5">
        <v>0</v>
      </c>
      <c r="CC12" s="5">
        <v>20000</v>
      </c>
      <c r="CD12" s="5">
        <v>0</v>
      </c>
      <c r="CE12" s="5">
        <f t="shared" si="13"/>
        <v>20000</v>
      </c>
      <c r="CF12" s="9"/>
      <c r="CG12" s="1">
        <v>6</v>
      </c>
      <c r="CH12" s="2" t="s">
        <v>9</v>
      </c>
      <c r="CI12" s="5">
        <v>0</v>
      </c>
      <c r="CJ12" s="5">
        <v>0</v>
      </c>
      <c r="CK12" s="5">
        <v>0</v>
      </c>
      <c r="CL12" s="5">
        <f t="shared" si="14"/>
        <v>0</v>
      </c>
      <c r="CM12" s="9"/>
      <c r="CN12" s="1">
        <v>6</v>
      </c>
      <c r="CO12" s="2" t="s">
        <v>9</v>
      </c>
      <c r="CP12" s="5">
        <v>3390708</v>
      </c>
      <c r="CQ12" s="5">
        <v>30952</v>
      </c>
      <c r="CR12" s="5">
        <v>0</v>
      </c>
      <c r="CS12" s="5">
        <f t="shared" si="15"/>
        <v>30952</v>
      </c>
      <c r="CT12" s="9"/>
      <c r="CU12" s="1">
        <v>6</v>
      </c>
      <c r="CV12" s="2" t="s">
        <v>9</v>
      </c>
      <c r="CW12" s="5">
        <v>0</v>
      </c>
      <c r="CX12" s="5">
        <v>5787875.1274350584</v>
      </c>
      <c r="CY12" s="5">
        <v>2893937</v>
      </c>
      <c r="CZ12" s="5">
        <f t="shared" si="16"/>
        <v>8681812.1274350584</v>
      </c>
      <c r="DA12" s="9"/>
      <c r="DB12" s="1">
        <v>6</v>
      </c>
      <c r="DC12" s="2" t="s">
        <v>9</v>
      </c>
      <c r="DD12" s="5">
        <v>0</v>
      </c>
      <c r="DE12" s="5">
        <v>240000</v>
      </c>
      <c r="DF12" s="5">
        <v>0</v>
      </c>
      <c r="DG12" s="5">
        <f t="shared" si="17"/>
        <v>240000</v>
      </c>
      <c r="DH12" s="9"/>
      <c r="DI12" s="1">
        <v>6</v>
      </c>
      <c r="DJ12" s="2" t="s">
        <v>9</v>
      </c>
      <c r="DK12" s="5">
        <v>0</v>
      </c>
      <c r="DL12" s="5">
        <v>0</v>
      </c>
      <c r="DM12" s="5">
        <v>0</v>
      </c>
      <c r="DN12" s="5">
        <f t="shared" si="18"/>
        <v>0</v>
      </c>
      <c r="DO12" s="9"/>
      <c r="DP12" s="1">
        <v>6</v>
      </c>
      <c r="DQ12" s="2" t="s">
        <v>9</v>
      </c>
      <c r="DR12" s="5">
        <v>46</v>
      </c>
      <c r="DS12" s="5">
        <v>25000</v>
      </c>
      <c r="DT12" s="5">
        <v>27000</v>
      </c>
      <c r="DU12" s="5">
        <f t="shared" si="19"/>
        <v>52000</v>
      </c>
      <c r="DV12" s="9"/>
      <c r="DW12" s="1">
        <v>6</v>
      </c>
      <c r="DX12" s="2" t="s">
        <v>9</v>
      </c>
      <c r="DY12" s="5">
        <v>0</v>
      </c>
      <c r="DZ12" s="5">
        <v>0</v>
      </c>
      <c r="EA12" s="5">
        <v>0</v>
      </c>
      <c r="EB12" s="5">
        <f t="shared" si="20"/>
        <v>0</v>
      </c>
      <c r="EC12" s="9"/>
      <c r="ED12" s="1">
        <v>6</v>
      </c>
      <c r="EE12" s="2" t="s">
        <v>9</v>
      </c>
      <c r="EF12" s="5">
        <v>0</v>
      </c>
      <c r="EG12" s="5">
        <v>250000</v>
      </c>
      <c r="EH12" s="5">
        <v>0</v>
      </c>
      <c r="EI12" s="5">
        <f t="shared" si="21"/>
        <v>250000</v>
      </c>
      <c r="EJ12" s="9"/>
      <c r="EK12" s="1">
        <v>6</v>
      </c>
      <c r="EL12" s="2" t="s">
        <v>9</v>
      </c>
      <c r="EM12" s="5">
        <v>21</v>
      </c>
      <c r="EN12" s="5">
        <v>3969000</v>
      </c>
      <c r="EO12" s="5">
        <v>0</v>
      </c>
      <c r="EP12" s="5">
        <f t="shared" si="22"/>
        <v>3969000</v>
      </c>
      <c r="EQ12" s="9"/>
      <c r="ER12" s="1">
        <v>6</v>
      </c>
      <c r="ES12" s="2" t="s">
        <v>9</v>
      </c>
      <c r="ET12" s="5">
        <v>135</v>
      </c>
      <c r="EU12" s="5">
        <v>67500</v>
      </c>
      <c r="EV12" s="5">
        <v>0</v>
      </c>
      <c r="EW12" s="5">
        <f t="shared" si="23"/>
        <v>67500</v>
      </c>
      <c r="EX12" s="9"/>
      <c r="EY12" s="1">
        <v>6</v>
      </c>
      <c r="EZ12" s="2" t="s">
        <v>9</v>
      </c>
      <c r="FA12" s="5">
        <v>45696</v>
      </c>
      <c r="FB12" s="5">
        <v>63974400</v>
      </c>
      <c r="FC12" s="5">
        <v>0</v>
      </c>
      <c r="FD12" s="5">
        <f t="shared" si="24"/>
        <v>63974400</v>
      </c>
      <c r="FE12" s="9"/>
      <c r="FF12" s="1">
        <v>6</v>
      </c>
      <c r="FG12" s="2" t="s">
        <v>9</v>
      </c>
      <c r="FH12" s="5">
        <v>2048</v>
      </c>
      <c r="FI12" s="5">
        <v>2048000</v>
      </c>
      <c r="FJ12" s="5">
        <v>0</v>
      </c>
      <c r="FK12" s="5">
        <f t="shared" si="25"/>
        <v>2048000</v>
      </c>
      <c r="FL12" s="9"/>
      <c r="FM12" s="1">
        <v>6</v>
      </c>
      <c r="FN12" s="2" t="s">
        <v>9</v>
      </c>
      <c r="FO12" s="5">
        <v>90</v>
      </c>
      <c r="FP12" s="5">
        <v>900000</v>
      </c>
      <c r="FQ12" s="5">
        <v>0</v>
      </c>
      <c r="FR12" s="5">
        <f t="shared" si="26"/>
        <v>900000</v>
      </c>
      <c r="FS12" s="9"/>
      <c r="FT12" s="1">
        <v>6</v>
      </c>
      <c r="FU12" s="2" t="s">
        <v>9</v>
      </c>
      <c r="FV12" s="5">
        <v>18874</v>
      </c>
      <c r="FW12" s="5">
        <v>63950800</v>
      </c>
      <c r="FX12" s="5">
        <v>0</v>
      </c>
      <c r="FY12" s="5">
        <f t="shared" si="27"/>
        <v>63950800</v>
      </c>
      <c r="FZ12" s="9"/>
      <c r="GA12" s="1">
        <v>6</v>
      </c>
      <c r="GB12" s="2" t="s">
        <v>9</v>
      </c>
      <c r="GC12" s="5">
        <v>125</v>
      </c>
      <c r="GD12" s="5">
        <v>537500</v>
      </c>
      <c r="GE12" s="5">
        <v>0</v>
      </c>
      <c r="GF12" s="5">
        <f t="shared" si="28"/>
        <v>537500</v>
      </c>
      <c r="GG12" s="9"/>
      <c r="GH12" s="1">
        <v>6</v>
      </c>
      <c r="GI12" s="2" t="s">
        <v>9</v>
      </c>
      <c r="GJ12" s="5">
        <v>15</v>
      </c>
      <c r="GK12" s="5">
        <v>408417</v>
      </c>
      <c r="GL12" s="5">
        <v>0</v>
      </c>
      <c r="GM12" s="5">
        <f t="shared" si="29"/>
        <v>408417</v>
      </c>
      <c r="GN12" s="9"/>
      <c r="GO12" s="1">
        <v>6</v>
      </c>
      <c r="GP12" s="2" t="s">
        <v>9</v>
      </c>
      <c r="GQ12" s="5">
        <v>5787</v>
      </c>
      <c r="GR12" s="5">
        <v>1736100</v>
      </c>
      <c r="GS12" s="5">
        <v>0</v>
      </c>
      <c r="GT12" s="5">
        <f t="shared" si="30"/>
        <v>1736100</v>
      </c>
      <c r="GU12" s="9"/>
      <c r="GV12" s="1">
        <v>6</v>
      </c>
      <c r="GW12" s="2" t="s">
        <v>9</v>
      </c>
      <c r="GX12" s="5">
        <v>100</v>
      </c>
      <c r="GY12" s="5">
        <v>30000</v>
      </c>
      <c r="GZ12" s="5">
        <v>0</v>
      </c>
      <c r="HA12" s="5">
        <f t="shared" si="31"/>
        <v>30000</v>
      </c>
      <c r="HB12" s="9"/>
      <c r="HC12" s="1">
        <v>6</v>
      </c>
      <c r="HD12" s="2" t="s">
        <v>9</v>
      </c>
      <c r="HE12" s="5">
        <v>4865</v>
      </c>
      <c r="HF12" s="5">
        <v>486500</v>
      </c>
      <c r="HG12" s="5">
        <v>0</v>
      </c>
      <c r="HH12" s="5">
        <f t="shared" si="32"/>
        <v>486500</v>
      </c>
      <c r="HI12" s="9"/>
      <c r="HJ12" s="1">
        <v>6</v>
      </c>
      <c r="HK12" s="2" t="s">
        <v>9</v>
      </c>
      <c r="HL12" s="5">
        <v>0</v>
      </c>
      <c r="HM12" s="5">
        <v>200000</v>
      </c>
      <c r="HN12" s="5">
        <v>0</v>
      </c>
      <c r="HO12" s="5">
        <f t="shared" si="33"/>
        <v>200000</v>
      </c>
      <c r="HP12" s="9"/>
      <c r="HQ12" s="1">
        <v>6</v>
      </c>
      <c r="HR12" s="2" t="s">
        <v>9</v>
      </c>
      <c r="HS12" s="5">
        <v>10</v>
      </c>
      <c r="HT12" s="5">
        <v>80000</v>
      </c>
      <c r="HU12" s="5">
        <v>0</v>
      </c>
      <c r="HV12" s="5">
        <f t="shared" si="34"/>
        <v>80000</v>
      </c>
      <c r="HW12" s="9"/>
      <c r="HX12" s="1">
        <v>6</v>
      </c>
      <c r="HY12" s="2" t="s">
        <v>9</v>
      </c>
      <c r="HZ12" s="5">
        <v>1</v>
      </c>
      <c r="IA12" s="5">
        <v>800000</v>
      </c>
      <c r="IB12" s="5">
        <v>0</v>
      </c>
      <c r="IC12" s="5">
        <f t="shared" si="35"/>
        <v>800000</v>
      </c>
      <c r="ID12" s="9"/>
      <c r="IE12" s="1">
        <v>6</v>
      </c>
      <c r="IF12" s="2" t="s">
        <v>9</v>
      </c>
      <c r="IG12" s="5">
        <v>2</v>
      </c>
      <c r="IH12" s="5">
        <v>175000</v>
      </c>
      <c r="II12" s="5">
        <v>0</v>
      </c>
      <c r="IJ12" s="5">
        <f t="shared" si="36"/>
        <v>175000</v>
      </c>
      <c r="IK12" s="9"/>
      <c r="IL12" s="1">
        <v>6</v>
      </c>
      <c r="IM12" s="2" t="s">
        <v>9</v>
      </c>
      <c r="IN12" s="5">
        <v>26</v>
      </c>
      <c r="IO12" s="5">
        <v>260000</v>
      </c>
      <c r="IP12" s="5">
        <v>0</v>
      </c>
      <c r="IQ12" s="5">
        <f t="shared" si="37"/>
        <v>260000</v>
      </c>
      <c r="IR12" s="9"/>
      <c r="IS12" s="1">
        <v>6</v>
      </c>
      <c r="IT12" s="2" t="s">
        <v>9</v>
      </c>
      <c r="IU12" s="5">
        <v>1</v>
      </c>
      <c r="IV12" s="5">
        <v>778342.5</v>
      </c>
      <c r="IW12" s="5">
        <v>0</v>
      </c>
      <c r="IX12" s="5">
        <f t="shared" si="38"/>
        <v>778342.5</v>
      </c>
      <c r="IY12" s="9"/>
      <c r="IZ12" s="1">
        <v>6</v>
      </c>
      <c r="JA12" s="2" t="s">
        <v>9</v>
      </c>
      <c r="JB12" s="5">
        <v>1</v>
      </c>
      <c r="JC12" s="5">
        <v>75000</v>
      </c>
      <c r="JD12" s="5">
        <v>0</v>
      </c>
      <c r="JE12" s="5">
        <f t="shared" si="39"/>
        <v>75000</v>
      </c>
      <c r="JF12" s="9"/>
      <c r="JG12" s="1">
        <v>6</v>
      </c>
      <c r="JH12" s="2" t="s">
        <v>9</v>
      </c>
      <c r="JI12" s="5">
        <v>0</v>
      </c>
      <c r="JJ12" s="5">
        <v>0</v>
      </c>
      <c r="JK12" s="5">
        <v>0</v>
      </c>
      <c r="JL12" s="5">
        <f t="shared" si="40"/>
        <v>0</v>
      </c>
      <c r="JM12" s="9"/>
      <c r="JN12" s="1">
        <v>6</v>
      </c>
      <c r="JO12" s="2" t="s">
        <v>9</v>
      </c>
      <c r="JP12" s="5">
        <v>1</v>
      </c>
      <c r="JQ12" s="5">
        <v>128800</v>
      </c>
      <c r="JR12" s="5">
        <v>0</v>
      </c>
      <c r="JS12" s="5">
        <f t="shared" si="41"/>
        <v>128800</v>
      </c>
      <c r="JT12" s="9"/>
      <c r="JU12" s="1">
        <v>6</v>
      </c>
      <c r="JV12" s="2" t="s">
        <v>9</v>
      </c>
      <c r="JW12" s="5">
        <v>1</v>
      </c>
      <c r="JX12" s="5">
        <v>100000</v>
      </c>
      <c r="JY12" s="5">
        <v>0</v>
      </c>
      <c r="JZ12" s="5">
        <f t="shared" si="42"/>
        <v>100000</v>
      </c>
      <c r="KA12" s="9"/>
      <c r="KB12" s="1">
        <v>6</v>
      </c>
      <c r="KC12" s="2" t="s">
        <v>9</v>
      </c>
      <c r="KD12" s="5">
        <v>1</v>
      </c>
      <c r="KE12" s="5">
        <v>100000</v>
      </c>
      <c r="KF12" s="5">
        <v>0</v>
      </c>
      <c r="KG12" s="5">
        <f t="shared" si="43"/>
        <v>100000</v>
      </c>
      <c r="KH12" s="9"/>
      <c r="KI12" s="1">
        <v>6</v>
      </c>
      <c r="KJ12" s="2" t="s">
        <v>9</v>
      </c>
      <c r="KK12" s="5">
        <v>16</v>
      </c>
      <c r="KL12" s="5">
        <v>80000</v>
      </c>
      <c r="KM12" s="5">
        <v>0</v>
      </c>
      <c r="KN12" s="5">
        <f t="shared" si="44"/>
        <v>80000</v>
      </c>
      <c r="KO12" s="9"/>
      <c r="KP12" s="1">
        <v>6</v>
      </c>
      <c r="KQ12" s="2" t="s">
        <v>9</v>
      </c>
      <c r="KR12" s="5">
        <v>0</v>
      </c>
      <c r="KS12" s="5">
        <v>200000</v>
      </c>
      <c r="KT12" s="5">
        <v>0</v>
      </c>
      <c r="KU12" s="5">
        <f t="shared" si="45"/>
        <v>200000</v>
      </c>
      <c r="KV12" s="9"/>
      <c r="KW12" s="1">
        <v>6</v>
      </c>
      <c r="KX12" s="2" t="s">
        <v>9</v>
      </c>
      <c r="KY12" s="5">
        <v>7</v>
      </c>
      <c r="KZ12" s="5">
        <v>105000</v>
      </c>
      <c r="LA12" s="5">
        <v>0</v>
      </c>
      <c r="LB12" s="5">
        <f t="shared" si="46"/>
        <v>105000</v>
      </c>
      <c r="LC12" s="9"/>
      <c r="LD12" s="1">
        <v>6</v>
      </c>
      <c r="LE12" s="2" t="s">
        <v>9</v>
      </c>
      <c r="LF12" s="5">
        <v>0</v>
      </c>
      <c r="LG12" s="5">
        <v>168000</v>
      </c>
      <c r="LH12" s="5">
        <v>0</v>
      </c>
      <c r="LI12" s="5">
        <f t="shared" si="47"/>
        <v>168000</v>
      </c>
      <c r="LJ12" s="9"/>
      <c r="LK12" s="1">
        <v>6</v>
      </c>
      <c r="LL12" s="2" t="s">
        <v>9</v>
      </c>
      <c r="LM12" s="5">
        <v>1</v>
      </c>
      <c r="LN12" s="5">
        <v>12000</v>
      </c>
      <c r="LO12" s="5">
        <v>0</v>
      </c>
      <c r="LP12" s="5">
        <f t="shared" si="48"/>
        <v>12000</v>
      </c>
      <c r="LQ12" s="9"/>
      <c r="LR12" s="1">
        <v>6</v>
      </c>
      <c r="LS12" s="2" t="s">
        <v>9</v>
      </c>
      <c r="LT12" s="5">
        <v>0</v>
      </c>
      <c r="LU12" s="5">
        <v>0</v>
      </c>
      <c r="LV12" s="5">
        <v>0</v>
      </c>
      <c r="LW12" s="5">
        <f t="shared" si="49"/>
        <v>0</v>
      </c>
      <c r="LX12" s="9"/>
      <c r="LY12" s="1">
        <v>6</v>
      </c>
      <c r="LZ12" s="2" t="s">
        <v>9</v>
      </c>
      <c r="MA12" s="5">
        <v>0</v>
      </c>
      <c r="MB12" s="5">
        <f t="shared" si="50"/>
        <v>168752536.62743506</v>
      </c>
      <c r="MC12" s="5">
        <f t="shared" si="0"/>
        <v>2920937</v>
      </c>
      <c r="MD12" s="5">
        <f t="shared" si="1"/>
        <v>171673473.62743506</v>
      </c>
      <c r="ME12" s="9"/>
    </row>
    <row r="13" spans="1:343" hidden="1">
      <c r="A13" s="1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2"/>
        <v>0</v>
      </c>
      <c r="G13" s="9"/>
      <c r="H13" s="1">
        <v>7</v>
      </c>
      <c r="I13" s="2" t="s">
        <v>10</v>
      </c>
      <c r="J13" s="5">
        <v>0</v>
      </c>
      <c r="K13" s="5">
        <v>1473000</v>
      </c>
      <c r="L13" s="5">
        <v>0</v>
      </c>
      <c r="M13" s="5">
        <f t="shared" si="3"/>
        <v>1473000</v>
      </c>
      <c r="N13" s="9"/>
      <c r="O13" s="1">
        <v>7</v>
      </c>
      <c r="P13" s="2" t="s">
        <v>10</v>
      </c>
      <c r="Q13" s="91">
        <v>0</v>
      </c>
      <c r="R13" s="5">
        <v>13006800</v>
      </c>
      <c r="S13" s="5">
        <v>0</v>
      </c>
      <c r="T13" s="5">
        <f t="shared" si="4"/>
        <v>13006800</v>
      </c>
      <c r="U13" s="9"/>
      <c r="V13" s="1">
        <v>7</v>
      </c>
      <c r="W13" s="2" t="s">
        <v>10</v>
      </c>
      <c r="X13" s="5">
        <v>200</v>
      </c>
      <c r="Y13" s="5">
        <v>60000</v>
      </c>
      <c r="Z13" s="5">
        <v>0</v>
      </c>
      <c r="AA13" s="5">
        <f t="shared" si="5"/>
        <v>60000</v>
      </c>
      <c r="AB13" s="9"/>
      <c r="AC13" s="1">
        <v>7</v>
      </c>
      <c r="AD13" s="2" t="s">
        <v>10</v>
      </c>
      <c r="AE13" s="5"/>
      <c r="AF13" s="5">
        <v>0</v>
      </c>
      <c r="AG13" s="5">
        <v>0</v>
      </c>
      <c r="AH13" s="5">
        <f t="shared" si="6"/>
        <v>0</v>
      </c>
      <c r="AI13" s="9"/>
      <c r="AJ13" s="1">
        <v>7</v>
      </c>
      <c r="AK13" s="2" t="s">
        <v>10</v>
      </c>
      <c r="AL13" s="5">
        <v>0</v>
      </c>
      <c r="AM13" s="5">
        <v>208000</v>
      </c>
      <c r="AN13" s="5">
        <v>0</v>
      </c>
      <c r="AO13" s="5">
        <f t="shared" si="7"/>
        <v>208000</v>
      </c>
      <c r="AP13" s="9"/>
      <c r="AQ13" s="1">
        <v>7</v>
      </c>
      <c r="AR13" s="2" t="s">
        <v>10</v>
      </c>
      <c r="AS13" s="5">
        <v>0</v>
      </c>
      <c r="AT13" s="5">
        <v>2580500</v>
      </c>
      <c r="AU13" s="5">
        <v>0</v>
      </c>
      <c r="AV13" s="5">
        <f t="shared" si="8"/>
        <v>2580500</v>
      </c>
      <c r="AW13" s="9"/>
      <c r="AX13" s="1">
        <v>7</v>
      </c>
      <c r="AY13" s="2" t="s">
        <v>10</v>
      </c>
      <c r="AZ13" s="5">
        <v>0</v>
      </c>
      <c r="BA13" s="5">
        <v>0</v>
      </c>
      <c r="BB13" s="5">
        <v>0</v>
      </c>
      <c r="BC13" s="5">
        <f t="shared" si="9"/>
        <v>0</v>
      </c>
      <c r="BD13" s="9"/>
      <c r="BE13" s="1">
        <v>7</v>
      </c>
      <c r="BF13" s="2" t="s">
        <v>10</v>
      </c>
      <c r="BG13" s="5">
        <v>168</v>
      </c>
      <c r="BH13" s="5">
        <v>840000</v>
      </c>
      <c r="BI13" s="5">
        <v>0</v>
      </c>
      <c r="BJ13" s="5">
        <f t="shared" si="10"/>
        <v>840000</v>
      </c>
      <c r="BK13" s="9"/>
      <c r="BL13" s="1">
        <v>7</v>
      </c>
      <c r="BM13" s="2" t="s">
        <v>10</v>
      </c>
      <c r="BN13" s="5">
        <v>12</v>
      </c>
      <c r="BO13" s="5">
        <v>60000</v>
      </c>
      <c r="BP13" s="5">
        <v>0</v>
      </c>
      <c r="BQ13" s="5">
        <f t="shared" si="11"/>
        <v>60000</v>
      </c>
      <c r="BR13" s="9"/>
      <c r="BS13" s="1">
        <v>7</v>
      </c>
      <c r="BT13" s="2" t="s">
        <v>10</v>
      </c>
      <c r="BU13" s="5">
        <v>27</v>
      </c>
      <c r="BV13" s="5">
        <v>27000</v>
      </c>
      <c r="BW13" s="5">
        <v>0</v>
      </c>
      <c r="BX13" s="5">
        <f t="shared" si="12"/>
        <v>27000</v>
      </c>
      <c r="BY13" s="9"/>
      <c r="BZ13" s="1">
        <v>7</v>
      </c>
      <c r="CA13" s="2" t="s">
        <v>10</v>
      </c>
      <c r="CB13" s="5">
        <v>0</v>
      </c>
      <c r="CC13" s="5">
        <v>11875</v>
      </c>
      <c r="CD13" s="5">
        <v>0</v>
      </c>
      <c r="CE13" s="5">
        <f t="shared" si="13"/>
        <v>11875</v>
      </c>
      <c r="CF13" s="9"/>
      <c r="CG13" s="1">
        <v>7</v>
      </c>
      <c r="CH13" s="2" t="s">
        <v>10</v>
      </c>
      <c r="CI13" s="5">
        <v>0</v>
      </c>
      <c r="CJ13" s="5">
        <v>0</v>
      </c>
      <c r="CK13" s="5">
        <v>0</v>
      </c>
      <c r="CL13" s="5">
        <f t="shared" si="14"/>
        <v>0</v>
      </c>
      <c r="CM13" s="9"/>
      <c r="CN13" s="1">
        <v>7</v>
      </c>
      <c r="CO13" s="2" t="s">
        <v>10</v>
      </c>
      <c r="CP13" s="5">
        <v>3041743</v>
      </c>
      <c r="CQ13" s="5">
        <v>26208</v>
      </c>
      <c r="CR13" s="5">
        <v>0</v>
      </c>
      <c r="CS13" s="5">
        <f t="shared" si="15"/>
        <v>26208</v>
      </c>
      <c r="CT13" s="9"/>
      <c r="CU13" s="1">
        <v>7</v>
      </c>
      <c r="CV13" s="2" t="s">
        <v>10</v>
      </c>
      <c r="CW13" s="5">
        <v>0</v>
      </c>
      <c r="CX13" s="5">
        <v>5213754.8426162042</v>
      </c>
      <c r="CY13" s="5">
        <v>2606877</v>
      </c>
      <c r="CZ13" s="5">
        <f t="shared" si="16"/>
        <v>7820631.8426162042</v>
      </c>
      <c r="DA13" s="9"/>
      <c r="DB13" s="1">
        <v>7</v>
      </c>
      <c r="DC13" s="2" t="s">
        <v>10</v>
      </c>
      <c r="DD13" s="5">
        <v>0</v>
      </c>
      <c r="DE13" s="5">
        <v>130000</v>
      </c>
      <c r="DF13" s="5">
        <v>0</v>
      </c>
      <c r="DG13" s="5">
        <f t="shared" si="17"/>
        <v>130000</v>
      </c>
      <c r="DH13" s="9"/>
      <c r="DI13" s="1">
        <v>7</v>
      </c>
      <c r="DJ13" s="2" t="s">
        <v>10</v>
      </c>
      <c r="DK13" s="5">
        <v>0</v>
      </c>
      <c r="DL13" s="5">
        <v>0</v>
      </c>
      <c r="DM13" s="5">
        <v>0</v>
      </c>
      <c r="DN13" s="5">
        <f t="shared" si="18"/>
        <v>0</v>
      </c>
      <c r="DO13" s="9"/>
      <c r="DP13" s="1">
        <v>7</v>
      </c>
      <c r="DQ13" s="2" t="s">
        <v>10</v>
      </c>
      <c r="DR13" s="5">
        <v>9</v>
      </c>
      <c r="DS13" s="5">
        <v>10000</v>
      </c>
      <c r="DT13" s="5">
        <v>4500</v>
      </c>
      <c r="DU13" s="5">
        <f t="shared" si="19"/>
        <v>14500</v>
      </c>
      <c r="DV13" s="9"/>
      <c r="DW13" s="1">
        <v>7</v>
      </c>
      <c r="DX13" s="2" t="s">
        <v>10</v>
      </c>
      <c r="DY13" s="5">
        <v>0</v>
      </c>
      <c r="DZ13" s="5">
        <v>0</v>
      </c>
      <c r="EA13" s="5">
        <v>0</v>
      </c>
      <c r="EB13" s="5">
        <f t="shared" si="20"/>
        <v>0</v>
      </c>
      <c r="EC13" s="9"/>
      <c r="ED13" s="1">
        <v>7</v>
      </c>
      <c r="EE13" s="2" t="s">
        <v>10</v>
      </c>
      <c r="EF13" s="5">
        <v>0</v>
      </c>
      <c r="EG13" s="5">
        <v>0</v>
      </c>
      <c r="EH13" s="5">
        <v>0</v>
      </c>
      <c r="EI13" s="5">
        <f t="shared" si="21"/>
        <v>0</v>
      </c>
      <c r="EJ13" s="9"/>
      <c r="EK13" s="1">
        <v>7</v>
      </c>
      <c r="EL13" s="2" t="s">
        <v>10</v>
      </c>
      <c r="EM13" s="5">
        <v>10</v>
      </c>
      <c r="EN13" s="5">
        <v>1890000</v>
      </c>
      <c r="EO13" s="5">
        <v>0</v>
      </c>
      <c r="EP13" s="5">
        <f t="shared" si="22"/>
        <v>1890000</v>
      </c>
      <c r="EQ13" s="9"/>
      <c r="ER13" s="1">
        <v>7</v>
      </c>
      <c r="ES13" s="2" t="s">
        <v>10</v>
      </c>
      <c r="ET13" s="5">
        <v>100</v>
      </c>
      <c r="EU13" s="5">
        <v>50000</v>
      </c>
      <c r="EV13" s="5">
        <v>0</v>
      </c>
      <c r="EW13" s="5">
        <f t="shared" si="23"/>
        <v>50000</v>
      </c>
      <c r="EX13" s="9"/>
      <c r="EY13" s="1">
        <v>7</v>
      </c>
      <c r="EZ13" s="2" t="s">
        <v>10</v>
      </c>
      <c r="FA13" s="5">
        <v>35000</v>
      </c>
      <c r="FB13" s="5">
        <v>49000000</v>
      </c>
      <c r="FC13" s="5">
        <v>0</v>
      </c>
      <c r="FD13" s="5">
        <f t="shared" si="24"/>
        <v>49000000</v>
      </c>
      <c r="FE13" s="9"/>
      <c r="FF13" s="1">
        <v>7</v>
      </c>
      <c r="FG13" s="2" t="s">
        <v>10</v>
      </c>
      <c r="FH13" s="5">
        <v>3000</v>
      </c>
      <c r="FI13" s="5">
        <v>3000000</v>
      </c>
      <c r="FJ13" s="5">
        <v>0</v>
      </c>
      <c r="FK13" s="5">
        <f t="shared" si="25"/>
        <v>3000000</v>
      </c>
      <c r="FL13" s="9"/>
      <c r="FM13" s="1">
        <v>7</v>
      </c>
      <c r="FN13" s="2" t="s">
        <v>10</v>
      </c>
      <c r="FO13" s="5">
        <v>50</v>
      </c>
      <c r="FP13" s="5">
        <v>500000</v>
      </c>
      <c r="FQ13" s="5">
        <v>0</v>
      </c>
      <c r="FR13" s="5">
        <f t="shared" si="26"/>
        <v>500000</v>
      </c>
      <c r="FS13" s="9"/>
      <c r="FT13" s="1">
        <v>7</v>
      </c>
      <c r="FU13" s="2" t="s">
        <v>10</v>
      </c>
      <c r="FV13" s="5">
        <v>6465</v>
      </c>
      <c r="FW13" s="5">
        <v>20917200</v>
      </c>
      <c r="FX13" s="5">
        <v>0</v>
      </c>
      <c r="FY13" s="5">
        <f t="shared" si="27"/>
        <v>20917200</v>
      </c>
      <c r="FZ13" s="9"/>
      <c r="GA13" s="1">
        <v>7</v>
      </c>
      <c r="GB13" s="2" t="s">
        <v>10</v>
      </c>
      <c r="GC13" s="5">
        <v>175</v>
      </c>
      <c r="GD13" s="5">
        <v>737500</v>
      </c>
      <c r="GE13" s="5">
        <v>0</v>
      </c>
      <c r="GF13" s="5">
        <f t="shared" si="28"/>
        <v>737500</v>
      </c>
      <c r="GG13" s="9"/>
      <c r="GH13" s="1">
        <v>7</v>
      </c>
      <c r="GI13" s="2" t="s">
        <v>10</v>
      </c>
      <c r="GJ13" s="5">
        <v>10</v>
      </c>
      <c r="GK13" s="5">
        <v>272277</v>
      </c>
      <c r="GL13" s="5">
        <v>0</v>
      </c>
      <c r="GM13" s="5">
        <f t="shared" si="29"/>
        <v>272277</v>
      </c>
      <c r="GN13" s="9"/>
      <c r="GO13" s="1">
        <v>7</v>
      </c>
      <c r="GP13" s="2" t="s">
        <v>10</v>
      </c>
      <c r="GQ13" s="5">
        <v>2211</v>
      </c>
      <c r="GR13" s="5">
        <v>663300</v>
      </c>
      <c r="GS13" s="5">
        <v>0</v>
      </c>
      <c r="GT13" s="5">
        <f t="shared" si="30"/>
        <v>663300</v>
      </c>
      <c r="GU13" s="9"/>
      <c r="GV13" s="1">
        <v>7</v>
      </c>
      <c r="GW13" s="2" t="s">
        <v>10</v>
      </c>
      <c r="GX13" s="5">
        <v>100</v>
      </c>
      <c r="GY13" s="5">
        <v>30000</v>
      </c>
      <c r="GZ13" s="5">
        <v>0</v>
      </c>
      <c r="HA13" s="5">
        <f t="shared" si="31"/>
        <v>30000</v>
      </c>
      <c r="HB13" s="9"/>
      <c r="HC13" s="1">
        <v>7</v>
      </c>
      <c r="HD13" s="2" t="s">
        <v>10</v>
      </c>
      <c r="HE13" s="5">
        <v>3856</v>
      </c>
      <c r="HF13" s="5">
        <v>385600</v>
      </c>
      <c r="HG13" s="5">
        <v>0</v>
      </c>
      <c r="HH13" s="5">
        <f t="shared" si="32"/>
        <v>385600</v>
      </c>
      <c r="HI13" s="9"/>
      <c r="HJ13" s="1">
        <v>7</v>
      </c>
      <c r="HK13" s="2" t="s">
        <v>10</v>
      </c>
      <c r="HL13" s="5">
        <v>0</v>
      </c>
      <c r="HM13" s="5">
        <v>0</v>
      </c>
      <c r="HN13" s="5">
        <v>0</v>
      </c>
      <c r="HO13" s="5">
        <f t="shared" si="33"/>
        <v>0</v>
      </c>
      <c r="HP13" s="9"/>
      <c r="HQ13" s="1">
        <v>7</v>
      </c>
      <c r="HR13" s="2" t="s">
        <v>10</v>
      </c>
      <c r="HS13" s="5">
        <v>0</v>
      </c>
      <c r="HT13" s="5">
        <v>0</v>
      </c>
      <c r="HU13" s="5">
        <v>0</v>
      </c>
      <c r="HV13" s="5">
        <f t="shared" si="34"/>
        <v>0</v>
      </c>
      <c r="HW13" s="9"/>
      <c r="HX13" s="1">
        <v>7</v>
      </c>
      <c r="HY13" s="2" t="s">
        <v>10</v>
      </c>
      <c r="HZ13" s="5">
        <v>1</v>
      </c>
      <c r="IA13" s="5">
        <v>1000000</v>
      </c>
      <c r="IB13" s="5">
        <v>0</v>
      </c>
      <c r="IC13" s="5">
        <f t="shared" si="35"/>
        <v>1000000</v>
      </c>
      <c r="ID13" s="9"/>
      <c r="IE13" s="1">
        <v>7</v>
      </c>
      <c r="IF13" s="2" t="s">
        <v>10</v>
      </c>
      <c r="IG13" s="5">
        <v>1</v>
      </c>
      <c r="IH13" s="5">
        <v>87500</v>
      </c>
      <c r="II13" s="5">
        <v>0</v>
      </c>
      <c r="IJ13" s="5">
        <f t="shared" si="36"/>
        <v>87500</v>
      </c>
      <c r="IK13" s="9"/>
      <c r="IL13" s="1">
        <v>7</v>
      </c>
      <c r="IM13" s="2" t="s">
        <v>10</v>
      </c>
      <c r="IN13" s="5">
        <v>26</v>
      </c>
      <c r="IO13" s="5">
        <v>260000</v>
      </c>
      <c r="IP13" s="5">
        <v>0</v>
      </c>
      <c r="IQ13" s="5">
        <f t="shared" si="37"/>
        <v>260000</v>
      </c>
      <c r="IR13" s="9"/>
      <c r="IS13" s="1">
        <v>7</v>
      </c>
      <c r="IT13" s="2" t="s">
        <v>10</v>
      </c>
      <c r="IU13" s="5">
        <v>1</v>
      </c>
      <c r="IV13" s="5">
        <v>1130073.75</v>
      </c>
      <c r="IW13" s="5">
        <v>0</v>
      </c>
      <c r="IX13" s="5">
        <f t="shared" si="38"/>
        <v>1130073.75</v>
      </c>
      <c r="IY13" s="9"/>
      <c r="IZ13" s="1">
        <v>7</v>
      </c>
      <c r="JA13" s="2" t="s">
        <v>10</v>
      </c>
      <c r="JB13" s="5">
        <v>1</v>
      </c>
      <c r="JC13" s="5">
        <v>75000</v>
      </c>
      <c r="JD13" s="5">
        <v>0</v>
      </c>
      <c r="JE13" s="5">
        <f t="shared" si="39"/>
        <v>75000</v>
      </c>
      <c r="JF13" s="9"/>
      <c r="JG13" s="1">
        <v>7</v>
      </c>
      <c r="JH13" s="2" t="s">
        <v>10</v>
      </c>
      <c r="JI13" s="5">
        <v>5</v>
      </c>
      <c r="JJ13" s="5">
        <v>50000</v>
      </c>
      <c r="JK13" s="5">
        <v>0</v>
      </c>
      <c r="JL13" s="5">
        <f t="shared" si="40"/>
        <v>50000</v>
      </c>
      <c r="JM13" s="9"/>
      <c r="JN13" s="1">
        <v>7</v>
      </c>
      <c r="JO13" s="2" t="s">
        <v>10</v>
      </c>
      <c r="JP13" s="5">
        <v>0</v>
      </c>
      <c r="JQ13" s="5">
        <v>0</v>
      </c>
      <c r="JR13" s="5">
        <v>0</v>
      </c>
      <c r="JS13" s="5">
        <f t="shared" si="41"/>
        <v>0</v>
      </c>
      <c r="JT13" s="9"/>
      <c r="JU13" s="1">
        <v>7</v>
      </c>
      <c r="JV13" s="2" t="s">
        <v>10</v>
      </c>
      <c r="JW13" s="5">
        <v>1</v>
      </c>
      <c r="JX13" s="5">
        <v>100000</v>
      </c>
      <c r="JY13" s="5">
        <v>0</v>
      </c>
      <c r="JZ13" s="5">
        <f t="shared" si="42"/>
        <v>100000</v>
      </c>
      <c r="KA13" s="9"/>
      <c r="KB13" s="1">
        <v>7</v>
      </c>
      <c r="KC13" s="2" t="s">
        <v>10</v>
      </c>
      <c r="KD13" s="5">
        <v>1</v>
      </c>
      <c r="KE13" s="5">
        <v>100000</v>
      </c>
      <c r="KF13" s="5">
        <v>0</v>
      </c>
      <c r="KG13" s="5">
        <f t="shared" si="43"/>
        <v>100000</v>
      </c>
      <c r="KH13" s="9"/>
      <c r="KI13" s="1">
        <v>7</v>
      </c>
      <c r="KJ13" s="2" t="s">
        <v>10</v>
      </c>
      <c r="KK13" s="5">
        <v>14</v>
      </c>
      <c r="KL13" s="5">
        <v>70000</v>
      </c>
      <c r="KM13" s="5">
        <v>0</v>
      </c>
      <c r="KN13" s="5">
        <f t="shared" si="44"/>
        <v>70000</v>
      </c>
      <c r="KO13" s="9"/>
      <c r="KP13" s="1">
        <v>7</v>
      </c>
      <c r="KQ13" s="2" t="s">
        <v>10</v>
      </c>
      <c r="KR13" s="5">
        <v>0</v>
      </c>
      <c r="KS13" s="5">
        <v>0</v>
      </c>
      <c r="KT13" s="5">
        <v>0</v>
      </c>
      <c r="KU13" s="5">
        <f t="shared" si="45"/>
        <v>0</v>
      </c>
      <c r="KV13" s="9"/>
      <c r="KW13" s="1">
        <v>7</v>
      </c>
      <c r="KX13" s="2" t="s">
        <v>10</v>
      </c>
      <c r="KY13" s="5">
        <v>4</v>
      </c>
      <c r="KZ13" s="5">
        <v>348000</v>
      </c>
      <c r="LA13" s="5">
        <v>0</v>
      </c>
      <c r="LB13" s="5">
        <f t="shared" si="46"/>
        <v>348000</v>
      </c>
      <c r="LC13" s="9"/>
      <c r="LD13" s="1">
        <v>7</v>
      </c>
      <c r="LE13" s="2" t="s">
        <v>10</v>
      </c>
      <c r="LF13" s="5">
        <v>0</v>
      </c>
      <c r="LG13" s="5">
        <v>0</v>
      </c>
      <c r="LH13" s="5">
        <v>0</v>
      </c>
      <c r="LI13" s="5">
        <f t="shared" si="47"/>
        <v>0</v>
      </c>
      <c r="LJ13" s="9"/>
      <c r="LK13" s="1">
        <v>7</v>
      </c>
      <c r="LL13" s="2" t="s">
        <v>10</v>
      </c>
      <c r="LM13" s="5">
        <v>1</v>
      </c>
      <c r="LN13" s="5">
        <v>12000</v>
      </c>
      <c r="LO13" s="5">
        <v>0</v>
      </c>
      <c r="LP13" s="5">
        <f t="shared" si="48"/>
        <v>12000</v>
      </c>
      <c r="LQ13" s="9"/>
      <c r="LR13" s="1">
        <v>7</v>
      </c>
      <c r="LS13" s="2" t="s">
        <v>10</v>
      </c>
      <c r="LT13" s="5">
        <v>0</v>
      </c>
      <c r="LU13" s="5">
        <v>0</v>
      </c>
      <c r="LV13" s="5">
        <v>0</v>
      </c>
      <c r="LW13" s="5">
        <f t="shared" si="49"/>
        <v>0</v>
      </c>
      <c r="LX13" s="9"/>
      <c r="LY13" s="1">
        <v>7</v>
      </c>
      <c r="LZ13" s="2" t="s">
        <v>10</v>
      </c>
      <c r="MA13" s="5">
        <v>0</v>
      </c>
      <c r="MB13" s="5">
        <f t="shared" si="50"/>
        <v>104325588.5926162</v>
      </c>
      <c r="MC13" s="5">
        <f t="shared" si="0"/>
        <v>2611377</v>
      </c>
      <c r="MD13" s="5">
        <f t="shared" si="1"/>
        <v>106936965.5926162</v>
      </c>
      <c r="ME13" s="9"/>
    </row>
    <row r="14" spans="1:343" hidden="1">
      <c r="A14" s="1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2"/>
        <v>0</v>
      </c>
      <c r="G14" s="9"/>
      <c r="H14" s="1">
        <v>8</v>
      </c>
      <c r="I14" s="2" t="s">
        <v>11</v>
      </c>
      <c r="J14" s="5">
        <v>0</v>
      </c>
      <c r="K14" s="5">
        <v>1429200</v>
      </c>
      <c r="L14" s="5">
        <v>0</v>
      </c>
      <c r="M14" s="5">
        <f t="shared" si="3"/>
        <v>1429200</v>
      </c>
      <c r="N14" s="9"/>
      <c r="O14" s="1">
        <v>8</v>
      </c>
      <c r="P14" s="2" t="s">
        <v>11</v>
      </c>
      <c r="Q14" s="91">
        <v>0</v>
      </c>
      <c r="R14" s="5">
        <v>7565550</v>
      </c>
      <c r="S14" s="5">
        <v>0</v>
      </c>
      <c r="T14" s="5">
        <f t="shared" si="4"/>
        <v>7565550</v>
      </c>
      <c r="U14" s="9"/>
      <c r="V14" s="1">
        <v>8</v>
      </c>
      <c r="W14" s="2" t="s">
        <v>11</v>
      </c>
      <c r="X14" s="5">
        <v>100</v>
      </c>
      <c r="Y14" s="5">
        <v>30000</v>
      </c>
      <c r="Z14" s="5">
        <v>0</v>
      </c>
      <c r="AA14" s="5">
        <f t="shared" si="5"/>
        <v>30000</v>
      </c>
      <c r="AB14" s="9"/>
      <c r="AC14" s="1">
        <v>8</v>
      </c>
      <c r="AD14" s="2" t="s">
        <v>11</v>
      </c>
      <c r="AE14" s="5"/>
      <c r="AF14" s="5">
        <v>0</v>
      </c>
      <c r="AG14" s="5">
        <v>0</v>
      </c>
      <c r="AH14" s="5">
        <f t="shared" si="6"/>
        <v>0</v>
      </c>
      <c r="AI14" s="9"/>
      <c r="AJ14" s="1">
        <v>8</v>
      </c>
      <c r="AK14" s="2" t="s">
        <v>11</v>
      </c>
      <c r="AL14" s="5">
        <v>0</v>
      </c>
      <c r="AM14" s="5">
        <v>208000</v>
      </c>
      <c r="AN14" s="5">
        <v>0</v>
      </c>
      <c r="AO14" s="5">
        <f t="shared" si="7"/>
        <v>208000</v>
      </c>
      <c r="AP14" s="9"/>
      <c r="AQ14" s="1">
        <v>8</v>
      </c>
      <c r="AR14" s="2" t="s">
        <v>11</v>
      </c>
      <c r="AS14" s="5">
        <v>0</v>
      </c>
      <c r="AT14" s="5">
        <v>1450500</v>
      </c>
      <c r="AU14" s="5">
        <v>0</v>
      </c>
      <c r="AV14" s="5">
        <f t="shared" si="8"/>
        <v>1450500</v>
      </c>
      <c r="AW14" s="9"/>
      <c r="AX14" s="1">
        <v>8</v>
      </c>
      <c r="AY14" s="2" t="s">
        <v>11</v>
      </c>
      <c r="AZ14" s="5">
        <v>0</v>
      </c>
      <c r="BA14" s="5">
        <v>0</v>
      </c>
      <c r="BB14" s="5">
        <v>0</v>
      </c>
      <c r="BC14" s="5">
        <f t="shared" si="9"/>
        <v>0</v>
      </c>
      <c r="BD14" s="9"/>
      <c r="BE14" s="1">
        <v>8</v>
      </c>
      <c r="BF14" s="2" t="s">
        <v>11</v>
      </c>
      <c r="BG14" s="5">
        <v>132</v>
      </c>
      <c r="BH14" s="5">
        <v>660000</v>
      </c>
      <c r="BI14" s="5">
        <v>0</v>
      </c>
      <c r="BJ14" s="5">
        <f t="shared" si="10"/>
        <v>660000</v>
      </c>
      <c r="BK14" s="9"/>
      <c r="BL14" s="1">
        <v>8</v>
      </c>
      <c r="BM14" s="2" t="s">
        <v>11</v>
      </c>
      <c r="BN14" s="5">
        <v>12</v>
      </c>
      <c r="BO14" s="5">
        <v>60000</v>
      </c>
      <c r="BP14" s="5">
        <v>0</v>
      </c>
      <c r="BQ14" s="5">
        <f t="shared" si="11"/>
        <v>60000</v>
      </c>
      <c r="BR14" s="9"/>
      <c r="BS14" s="1">
        <v>8</v>
      </c>
      <c r="BT14" s="2" t="s">
        <v>11</v>
      </c>
      <c r="BU14" s="5">
        <v>28</v>
      </c>
      <c r="BV14" s="5">
        <v>28000</v>
      </c>
      <c r="BW14" s="5">
        <v>0</v>
      </c>
      <c r="BX14" s="5">
        <f t="shared" si="12"/>
        <v>28000</v>
      </c>
      <c r="BY14" s="9"/>
      <c r="BZ14" s="1">
        <v>8</v>
      </c>
      <c r="CA14" s="2" t="s">
        <v>11</v>
      </c>
      <c r="CB14" s="5">
        <v>0</v>
      </c>
      <c r="CC14" s="5">
        <v>11875</v>
      </c>
      <c r="CD14" s="5">
        <v>0</v>
      </c>
      <c r="CE14" s="5">
        <f t="shared" si="13"/>
        <v>11875</v>
      </c>
      <c r="CF14" s="9"/>
      <c r="CG14" s="1">
        <v>8</v>
      </c>
      <c r="CH14" s="2" t="s">
        <v>11</v>
      </c>
      <c r="CI14" s="5">
        <v>0</v>
      </c>
      <c r="CJ14" s="5">
        <v>0</v>
      </c>
      <c r="CK14" s="5">
        <v>0</v>
      </c>
      <c r="CL14" s="5">
        <f t="shared" si="14"/>
        <v>0</v>
      </c>
      <c r="CM14" s="9"/>
      <c r="CN14" s="1">
        <v>8</v>
      </c>
      <c r="CO14" s="2" t="s">
        <v>11</v>
      </c>
      <c r="CP14" s="5">
        <v>1909529</v>
      </c>
      <c r="CQ14" s="5">
        <v>18820</v>
      </c>
      <c r="CR14" s="5">
        <v>0</v>
      </c>
      <c r="CS14" s="5">
        <f t="shared" si="15"/>
        <v>18820</v>
      </c>
      <c r="CT14" s="9"/>
      <c r="CU14" s="1">
        <v>8</v>
      </c>
      <c r="CV14" s="2" t="s">
        <v>11</v>
      </c>
      <c r="CW14" s="5">
        <v>0</v>
      </c>
      <c r="CX14" s="5">
        <v>3387659.9567447365</v>
      </c>
      <c r="CY14" s="5">
        <v>1693829</v>
      </c>
      <c r="CZ14" s="5">
        <f t="shared" si="16"/>
        <v>5081488.9567447361</v>
      </c>
      <c r="DA14" s="9"/>
      <c r="DB14" s="1">
        <v>8</v>
      </c>
      <c r="DC14" s="2" t="s">
        <v>11</v>
      </c>
      <c r="DD14" s="5">
        <v>0</v>
      </c>
      <c r="DE14" s="5">
        <v>130000</v>
      </c>
      <c r="DF14" s="5">
        <v>0</v>
      </c>
      <c r="DG14" s="5">
        <f t="shared" si="17"/>
        <v>130000</v>
      </c>
      <c r="DH14" s="9"/>
      <c r="DI14" s="1">
        <v>8</v>
      </c>
      <c r="DJ14" s="2" t="s">
        <v>11</v>
      </c>
      <c r="DK14" s="5">
        <v>0</v>
      </c>
      <c r="DL14" s="5">
        <v>0</v>
      </c>
      <c r="DM14" s="5">
        <v>0</v>
      </c>
      <c r="DN14" s="5">
        <f t="shared" si="18"/>
        <v>0</v>
      </c>
      <c r="DO14" s="9"/>
      <c r="DP14" s="1">
        <v>8</v>
      </c>
      <c r="DQ14" s="2" t="s">
        <v>11</v>
      </c>
      <c r="DR14" s="5">
        <v>2</v>
      </c>
      <c r="DS14" s="5">
        <v>10000</v>
      </c>
      <c r="DT14" s="5">
        <v>1000</v>
      </c>
      <c r="DU14" s="5">
        <f t="shared" si="19"/>
        <v>11000</v>
      </c>
      <c r="DV14" s="9"/>
      <c r="DW14" s="1">
        <v>8</v>
      </c>
      <c r="DX14" s="2" t="s">
        <v>11</v>
      </c>
      <c r="DY14" s="5">
        <v>0</v>
      </c>
      <c r="DZ14" s="5">
        <v>0</v>
      </c>
      <c r="EA14" s="5">
        <v>0</v>
      </c>
      <c r="EB14" s="5">
        <f t="shared" si="20"/>
        <v>0</v>
      </c>
      <c r="EC14" s="9"/>
      <c r="ED14" s="1">
        <v>8</v>
      </c>
      <c r="EE14" s="2" t="s">
        <v>11</v>
      </c>
      <c r="EF14" s="5">
        <v>0</v>
      </c>
      <c r="EG14" s="5">
        <v>0</v>
      </c>
      <c r="EH14" s="5">
        <v>0</v>
      </c>
      <c r="EI14" s="5">
        <f t="shared" si="21"/>
        <v>0</v>
      </c>
      <c r="EJ14" s="9"/>
      <c r="EK14" s="1">
        <v>8</v>
      </c>
      <c r="EL14" s="2" t="s">
        <v>11</v>
      </c>
      <c r="EM14" s="5">
        <v>11</v>
      </c>
      <c r="EN14" s="5">
        <v>2079000</v>
      </c>
      <c r="EO14" s="5">
        <v>0</v>
      </c>
      <c r="EP14" s="5">
        <f t="shared" si="22"/>
        <v>2079000</v>
      </c>
      <c r="EQ14" s="9"/>
      <c r="ER14" s="1">
        <v>8</v>
      </c>
      <c r="ES14" s="2" t="s">
        <v>11</v>
      </c>
      <c r="ET14" s="5">
        <v>55</v>
      </c>
      <c r="EU14" s="5">
        <v>27500</v>
      </c>
      <c r="EV14" s="5">
        <v>0</v>
      </c>
      <c r="EW14" s="5">
        <f t="shared" si="23"/>
        <v>27500</v>
      </c>
      <c r="EX14" s="9"/>
      <c r="EY14" s="1">
        <v>8</v>
      </c>
      <c r="EZ14" s="2" t="s">
        <v>11</v>
      </c>
      <c r="FA14" s="5">
        <v>22322</v>
      </c>
      <c r="FB14" s="5">
        <v>31250800</v>
      </c>
      <c r="FC14" s="5">
        <v>0</v>
      </c>
      <c r="FD14" s="5">
        <f t="shared" si="24"/>
        <v>31250800</v>
      </c>
      <c r="FE14" s="9"/>
      <c r="FF14" s="1">
        <v>8</v>
      </c>
      <c r="FG14" s="2" t="s">
        <v>11</v>
      </c>
      <c r="FH14" s="5">
        <v>1000</v>
      </c>
      <c r="FI14" s="5">
        <v>1000000</v>
      </c>
      <c r="FJ14" s="5">
        <v>0</v>
      </c>
      <c r="FK14" s="5">
        <f t="shared" si="25"/>
        <v>1000000</v>
      </c>
      <c r="FL14" s="9"/>
      <c r="FM14" s="1">
        <v>8</v>
      </c>
      <c r="FN14" s="2" t="s">
        <v>11</v>
      </c>
      <c r="FO14" s="5">
        <v>50</v>
      </c>
      <c r="FP14" s="5">
        <v>500000</v>
      </c>
      <c r="FQ14" s="5">
        <v>0</v>
      </c>
      <c r="FR14" s="5">
        <f t="shared" si="26"/>
        <v>500000</v>
      </c>
      <c r="FS14" s="9"/>
      <c r="FT14" s="1">
        <v>8</v>
      </c>
      <c r="FU14" s="2" t="s">
        <v>11</v>
      </c>
      <c r="FV14" s="5">
        <v>4632</v>
      </c>
      <c r="FW14" s="5">
        <v>14494800</v>
      </c>
      <c r="FX14" s="5">
        <v>0</v>
      </c>
      <c r="FY14" s="5">
        <f t="shared" si="27"/>
        <v>14494800</v>
      </c>
      <c r="FZ14" s="9"/>
      <c r="GA14" s="1">
        <v>8</v>
      </c>
      <c r="GB14" s="2" t="s">
        <v>11</v>
      </c>
      <c r="GC14" s="5">
        <v>175</v>
      </c>
      <c r="GD14" s="5">
        <v>787500</v>
      </c>
      <c r="GE14" s="5">
        <v>0</v>
      </c>
      <c r="GF14" s="5">
        <f t="shared" si="28"/>
        <v>787500</v>
      </c>
      <c r="GG14" s="9"/>
      <c r="GH14" s="1">
        <v>8</v>
      </c>
      <c r="GI14" s="2" t="s">
        <v>11</v>
      </c>
      <c r="GJ14" s="5">
        <v>8</v>
      </c>
      <c r="GK14" s="5">
        <v>217821</v>
      </c>
      <c r="GL14" s="5">
        <v>0</v>
      </c>
      <c r="GM14" s="5">
        <f t="shared" si="29"/>
        <v>217821</v>
      </c>
      <c r="GN14" s="9"/>
      <c r="GO14" s="1">
        <v>8</v>
      </c>
      <c r="GP14" s="2" t="s">
        <v>11</v>
      </c>
      <c r="GQ14" s="5">
        <v>2003</v>
      </c>
      <c r="GR14" s="5">
        <v>600900</v>
      </c>
      <c r="GS14" s="5">
        <v>0</v>
      </c>
      <c r="GT14" s="5">
        <f t="shared" si="30"/>
        <v>600900</v>
      </c>
      <c r="GU14" s="9"/>
      <c r="GV14" s="1">
        <v>8</v>
      </c>
      <c r="GW14" s="2" t="s">
        <v>11</v>
      </c>
      <c r="GX14" s="5">
        <v>100</v>
      </c>
      <c r="GY14" s="5">
        <v>30000</v>
      </c>
      <c r="GZ14" s="5">
        <v>0</v>
      </c>
      <c r="HA14" s="5">
        <f t="shared" si="31"/>
        <v>30000</v>
      </c>
      <c r="HB14" s="9"/>
      <c r="HC14" s="1">
        <v>8</v>
      </c>
      <c r="HD14" s="2" t="s">
        <v>11</v>
      </c>
      <c r="HE14" s="5">
        <v>1000</v>
      </c>
      <c r="HF14" s="5">
        <v>100000</v>
      </c>
      <c r="HG14" s="5">
        <v>0</v>
      </c>
      <c r="HH14" s="5">
        <f t="shared" si="32"/>
        <v>100000</v>
      </c>
      <c r="HI14" s="9"/>
      <c r="HJ14" s="1">
        <v>8</v>
      </c>
      <c r="HK14" s="2" t="s">
        <v>11</v>
      </c>
      <c r="HL14" s="5">
        <v>0</v>
      </c>
      <c r="HM14" s="5">
        <v>0</v>
      </c>
      <c r="HN14" s="5">
        <v>0</v>
      </c>
      <c r="HO14" s="5">
        <f t="shared" si="33"/>
        <v>0</v>
      </c>
      <c r="HP14" s="9"/>
      <c r="HQ14" s="1">
        <v>8</v>
      </c>
      <c r="HR14" s="2" t="s">
        <v>11</v>
      </c>
      <c r="HS14" s="5">
        <v>0</v>
      </c>
      <c r="HT14" s="5">
        <v>0</v>
      </c>
      <c r="HU14" s="5">
        <v>0</v>
      </c>
      <c r="HV14" s="5">
        <f t="shared" si="34"/>
        <v>0</v>
      </c>
      <c r="HW14" s="9"/>
      <c r="HX14" s="1">
        <v>8</v>
      </c>
      <c r="HY14" s="2" t="s">
        <v>11</v>
      </c>
      <c r="HZ14" s="5">
        <v>1</v>
      </c>
      <c r="IA14" s="5">
        <v>1000000</v>
      </c>
      <c r="IB14" s="5">
        <v>0</v>
      </c>
      <c r="IC14" s="5">
        <f t="shared" si="35"/>
        <v>1000000</v>
      </c>
      <c r="ID14" s="9"/>
      <c r="IE14" s="1">
        <v>8</v>
      </c>
      <c r="IF14" s="2" t="s">
        <v>11</v>
      </c>
      <c r="IG14" s="5">
        <v>1</v>
      </c>
      <c r="IH14" s="5">
        <v>87500</v>
      </c>
      <c r="II14" s="5">
        <v>0</v>
      </c>
      <c r="IJ14" s="5">
        <f t="shared" si="36"/>
        <v>87500</v>
      </c>
      <c r="IK14" s="9"/>
      <c r="IL14" s="1">
        <v>8</v>
      </c>
      <c r="IM14" s="2" t="s">
        <v>11</v>
      </c>
      <c r="IN14" s="5">
        <v>16</v>
      </c>
      <c r="IO14" s="5">
        <v>160000</v>
      </c>
      <c r="IP14" s="5">
        <v>0</v>
      </c>
      <c r="IQ14" s="5">
        <f t="shared" si="37"/>
        <v>160000</v>
      </c>
      <c r="IR14" s="9"/>
      <c r="IS14" s="1">
        <v>8</v>
      </c>
      <c r="IT14" s="2" t="s">
        <v>11</v>
      </c>
      <c r="IU14" s="5">
        <v>1</v>
      </c>
      <c r="IV14" s="5">
        <v>878150</v>
      </c>
      <c r="IW14" s="5">
        <v>0</v>
      </c>
      <c r="IX14" s="5">
        <f t="shared" si="38"/>
        <v>878150</v>
      </c>
      <c r="IY14" s="9"/>
      <c r="IZ14" s="1">
        <v>8</v>
      </c>
      <c r="JA14" s="2" t="s">
        <v>11</v>
      </c>
      <c r="JB14" s="5">
        <v>1</v>
      </c>
      <c r="JC14" s="5">
        <v>75000</v>
      </c>
      <c r="JD14" s="5">
        <v>0</v>
      </c>
      <c r="JE14" s="5">
        <f t="shared" si="39"/>
        <v>75000</v>
      </c>
      <c r="JF14" s="9"/>
      <c r="JG14" s="1">
        <v>8</v>
      </c>
      <c r="JH14" s="2" t="s">
        <v>11</v>
      </c>
      <c r="JI14" s="5">
        <v>0</v>
      </c>
      <c r="JJ14" s="5">
        <v>0</v>
      </c>
      <c r="JK14" s="5">
        <v>0</v>
      </c>
      <c r="JL14" s="5">
        <f t="shared" si="40"/>
        <v>0</v>
      </c>
      <c r="JM14" s="9"/>
      <c r="JN14" s="1">
        <v>8</v>
      </c>
      <c r="JO14" s="2" t="s">
        <v>11</v>
      </c>
      <c r="JP14" s="5">
        <v>0</v>
      </c>
      <c r="JQ14" s="5">
        <v>0</v>
      </c>
      <c r="JR14" s="5">
        <v>0</v>
      </c>
      <c r="JS14" s="5">
        <f t="shared" si="41"/>
        <v>0</v>
      </c>
      <c r="JT14" s="9"/>
      <c r="JU14" s="1">
        <v>8</v>
      </c>
      <c r="JV14" s="2" t="s">
        <v>11</v>
      </c>
      <c r="JW14" s="5">
        <v>1</v>
      </c>
      <c r="JX14" s="5">
        <v>100000</v>
      </c>
      <c r="JY14" s="5">
        <v>0</v>
      </c>
      <c r="JZ14" s="5">
        <f t="shared" si="42"/>
        <v>100000</v>
      </c>
      <c r="KA14" s="9"/>
      <c r="KB14" s="1">
        <v>8</v>
      </c>
      <c r="KC14" s="2" t="s">
        <v>11</v>
      </c>
      <c r="KD14" s="5">
        <v>1</v>
      </c>
      <c r="KE14" s="5">
        <v>100000</v>
      </c>
      <c r="KF14" s="5">
        <v>0</v>
      </c>
      <c r="KG14" s="5">
        <f t="shared" si="43"/>
        <v>100000</v>
      </c>
      <c r="KH14" s="9"/>
      <c r="KI14" s="1">
        <v>8</v>
      </c>
      <c r="KJ14" s="2" t="s">
        <v>11</v>
      </c>
      <c r="KK14" s="5">
        <v>11</v>
      </c>
      <c r="KL14" s="5">
        <v>55000</v>
      </c>
      <c r="KM14" s="5">
        <v>0</v>
      </c>
      <c r="KN14" s="5">
        <f t="shared" si="44"/>
        <v>55000</v>
      </c>
      <c r="KO14" s="9"/>
      <c r="KP14" s="1">
        <v>8</v>
      </c>
      <c r="KQ14" s="2" t="s">
        <v>11</v>
      </c>
      <c r="KR14" s="5">
        <v>0</v>
      </c>
      <c r="KS14" s="5">
        <v>0</v>
      </c>
      <c r="KT14" s="5">
        <v>0</v>
      </c>
      <c r="KU14" s="5">
        <f t="shared" si="45"/>
        <v>0</v>
      </c>
      <c r="KV14" s="9"/>
      <c r="KW14" s="1">
        <v>8</v>
      </c>
      <c r="KX14" s="2" t="s">
        <v>11</v>
      </c>
      <c r="KY14" s="5">
        <v>2</v>
      </c>
      <c r="KZ14" s="5">
        <v>318000</v>
      </c>
      <c r="LA14" s="5">
        <v>0</v>
      </c>
      <c r="LB14" s="5">
        <f t="shared" si="46"/>
        <v>318000</v>
      </c>
      <c r="LC14" s="9"/>
      <c r="LD14" s="1">
        <v>8</v>
      </c>
      <c r="LE14" s="2" t="s">
        <v>11</v>
      </c>
      <c r="LF14" s="5">
        <v>0</v>
      </c>
      <c r="LG14" s="5">
        <v>0</v>
      </c>
      <c r="LH14" s="5">
        <v>0</v>
      </c>
      <c r="LI14" s="5">
        <f t="shared" si="47"/>
        <v>0</v>
      </c>
      <c r="LJ14" s="9"/>
      <c r="LK14" s="1">
        <v>8</v>
      </c>
      <c r="LL14" s="2" t="s">
        <v>11</v>
      </c>
      <c r="LM14" s="5">
        <v>1</v>
      </c>
      <c r="LN14" s="5">
        <v>12000</v>
      </c>
      <c r="LO14" s="5">
        <v>0</v>
      </c>
      <c r="LP14" s="5">
        <f t="shared" si="48"/>
        <v>12000</v>
      </c>
      <c r="LQ14" s="9"/>
      <c r="LR14" s="1">
        <v>8</v>
      </c>
      <c r="LS14" s="2" t="s">
        <v>11</v>
      </c>
      <c r="LT14" s="5">
        <v>0</v>
      </c>
      <c r="LU14" s="5">
        <v>0</v>
      </c>
      <c r="LV14" s="5">
        <v>0</v>
      </c>
      <c r="LW14" s="5">
        <f t="shared" si="49"/>
        <v>0</v>
      </c>
      <c r="LX14" s="9"/>
      <c r="LY14" s="1">
        <v>8</v>
      </c>
      <c r="LZ14" s="2" t="s">
        <v>11</v>
      </c>
      <c r="MA14" s="5">
        <v>0</v>
      </c>
      <c r="MB14" s="5">
        <f t="shared" si="50"/>
        <v>68863575.95674473</v>
      </c>
      <c r="MC14" s="5">
        <f t="shared" si="0"/>
        <v>1694829</v>
      </c>
      <c r="MD14" s="5">
        <f t="shared" si="1"/>
        <v>70558404.95674473</v>
      </c>
      <c r="ME14" s="9"/>
    </row>
    <row r="15" spans="1:343" hidden="1">
      <c r="A15" s="1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2"/>
        <v>0</v>
      </c>
      <c r="G15" s="9"/>
      <c r="H15" s="1">
        <v>9</v>
      </c>
      <c r="I15" s="2" t="s">
        <v>12</v>
      </c>
      <c r="J15" s="5">
        <v>0</v>
      </c>
      <c r="K15" s="5">
        <v>2997000</v>
      </c>
      <c r="L15" s="5">
        <v>0</v>
      </c>
      <c r="M15" s="5">
        <f t="shared" si="3"/>
        <v>2997000</v>
      </c>
      <c r="N15" s="9"/>
      <c r="O15" s="1">
        <v>9</v>
      </c>
      <c r="P15" s="2" t="s">
        <v>12</v>
      </c>
      <c r="Q15" s="91">
        <v>0</v>
      </c>
      <c r="R15" s="5">
        <v>16054950</v>
      </c>
      <c r="S15" s="5">
        <v>0</v>
      </c>
      <c r="T15" s="5">
        <f t="shared" si="4"/>
        <v>16054950</v>
      </c>
      <c r="U15" s="9"/>
      <c r="V15" s="1">
        <v>9</v>
      </c>
      <c r="W15" s="2" t="s">
        <v>12</v>
      </c>
      <c r="X15" s="5">
        <v>200</v>
      </c>
      <c r="Y15" s="5">
        <v>60000</v>
      </c>
      <c r="Z15" s="5">
        <v>0</v>
      </c>
      <c r="AA15" s="5">
        <f t="shared" si="5"/>
        <v>60000</v>
      </c>
      <c r="AB15" s="9"/>
      <c r="AC15" s="1">
        <v>9</v>
      </c>
      <c r="AD15" s="2" t="s">
        <v>12</v>
      </c>
      <c r="AE15" s="5">
        <v>105052</v>
      </c>
      <c r="AF15" s="5">
        <v>315156</v>
      </c>
      <c r="AG15" s="5">
        <v>0</v>
      </c>
      <c r="AH15" s="5">
        <f t="shared" si="6"/>
        <v>315156</v>
      </c>
      <c r="AI15" s="9"/>
      <c r="AJ15" s="1">
        <v>9</v>
      </c>
      <c r="AK15" s="2" t="s">
        <v>12</v>
      </c>
      <c r="AL15" s="5">
        <v>0</v>
      </c>
      <c r="AM15" s="5">
        <v>212000</v>
      </c>
      <c r="AN15" s="5">
        <v>0</v>
      </c>
      <c r="AO15" s="5">
        <f t="shared" si="7"/>
        <v>212000</v>
      </c>
      <c r="AP15" s="9"/>
      <c r="AQ15" s="1">
        <v>9</v>
      </c>
      <c r="AR15" s="2" t="s">
        <v>12</v>
      </c>
      <c r="AS15" s="5">
        <v>0</v>
      </c>
      <c r="AT15" s="5">
        <v>1188500</v>
      </c>
      <c r="AU15" s="5">
        <v>0</v>
      </c>
      <c r="AV15" s="5">
        <f t="shared" si="8"/>
        <v>1188500</v>
      </c>
      <c r="AW15" s="9"/>
      <c r="AX15" s="1">
        <v>9</v>
      </c>
      <c r="AY15" s="2" t="s">
        <v>12</v>
      </c>
      <c r="AZ15" s="5">
        <v>0</v>
      </c>
      <c r="BA15" s="5">
        <v>0</v>
      </c>
      <c r="BB15" s="5">
        <v>0</v>
      </c>
      <c r="BC15" s="5">
        <f t="shared" si="9"/>
        <v>0</v>
      </c>
      <c r="BD15" s="9"/>
      <c r="BE15" s="1">
        <v>9</v>
      </c>
      <c r="BF15" s="2" t="s">
        <v>12</v>
      </c>
      <c r="BG15" s="5">
        <v>216</v>
      </c>
      <c r="BH15" s="5">
        <v>1080000</v>
      </c>
      <c r="BI15" s="5">
        <v>0</v>
      </c>
      <c r="BJ15" s="5">
        <f t="shared" si="10"/>
        <v>1080000</v>
      </c>
      <c r="BK15" s="9"/>
      <c r="BL15" s="1">
        <v>9</v>
      </c>
      <c r="BM15" s="2" t="s">
        <v>12</v>
      </c>
      <c r="BN15" s="5">
        <v>12</v>
      </c>
      <c r="BO15" s="5">
        <v>60000</v>
      </c>
      <c r="BP15" s="5">
        <v>0</v>
      </c>
      <c r="BQ15" s="5">
        <f t="shared" si="11"/>
        <v>60000</v>
      </c>
      <c r="BR15" s="9"/>
      <c r="BS15" s="1">
        <v>9</v>
      </c>
      <c r="BT15" s="2" t="s">
        <v>12</v>
      </c>
      <c r="BU15" s="5">
        <v>50</v>
      </c>
      <c r="BV15" s="5">
        <v>50000</v>
      </c>
      <c r="BW15" s="5">
        <v>0</v>
      </c>
      <c r="BX15" s="5">
        <f t="shared" si="12"/>
        <v>50000</v>
      </c>
      <c r="BY15" s="9"/>
      <c r="BZ15" s="1">
        <v>9</v>
      </c>
      <c r="CA15" s="2" t="s">
        <v>12</v>
      </c>
      <c r="CB15" s="5">
        <v>0</v>
      </c>
      <c r="CC15" s="5">
        <v>11875</v>
      </c>
      <c r="CD15" s="5">
        <v>0</v>
      </c>
      <c r="CE15" s="5">
        <f t="shared" si="13"/>
        <v>11875</v>
      </c>
      <c r="CF15" s="9"/>
      <c r="CG15" s="1">
        <v>9</v>
      </c>
      <c r="CH15" s="2" t="s">
        <v>12</v>
      </c>
      <c r="CI15" s="5">
        <v>0</v>
      </c>
      <c r="CJ15" s="5">
        <v>0</v>
      </c>
      <c r="CK15" s="5">
        <v>0</v>
      </c>
      <c r="CL15" s="5">
        <f t="shared" si="14"/>
        <v>0</v>
      </c>
      <c r="CM15" s="9"/>
      <c r="CN15" s="1">
        <v>9</v>
      </c>
      <c r="CO15" s="2" t="s">
        <v>12</v>
      </c>
      <c r="CP15" s="5">
        <v>4385643</v>
      </c>
      <c r="CQ15" s="5">
        <v>33796</v>
      </c>
      <c r="CR15" s="5">
        <v>0</v>
      </c>
      <c r="CS15" s="5">
        <f t="shared" si="15"/>
        <v>33796</v>
      </c>
      <c r="CT15" s="9"/>
      <c r="CU15" s="1">
        <v>9</v>
      </c>
      <c r="CV15" s="2" t="s">
        <v>12</v>
      </c>
      <c r="CW15" s="5">
        <v>0</v>
      </c>
      <c r="CX15" s="5">
        <v>7385875.6545486804</v>
      </c>
      <c r="CY15" s="5">
        <v>3692937</v>
      </c>
      <c r="CZ15" s="5">
        <f t="shared" si="16"/>
        <v>11078812.65454868</v>
      </c>
      <c r="DA15" s="9"/>
      <c r="DB15" s="1">
        <v>9</v>
      </c>
      <c r="DC15" s="2" t="s">
        <v>12</v>
      </c>
      <c r="DD15" s="5">
        <v>0</v>
      </c>
      <c r="DE15" s="5">
        <v>240000</v>
      </c>
      <c r="DF15" s="5">
        <v>0</v>
      </c>
      <c r="DG15" s="5">
        <f t="shared" si="17"/>
        <v>240000</v>
      </c>
      <c r="DH15" s="9"/>
      <c r="DI15" s="1">
        <v>9</v>
      </c>
      <c r="DJ15" s="2" t="s">
        <v>12</v>
      </c>
      <c r="DK15" s="5">
        <v>10</v>
      </c>
      <c r="DL15" s="5">
        <v>50000</v>
      </c>
      <c r="DM15" s="5">
        <v>0</v>
      </c>
      <c r="DN15" s="5">
        <f t="shared" si="18"/>
        <v>50000</v>
      </c>
      <c r="DO15" s="9"/>
      <c r="DP15" s="1">
        <v>9</v>
      </c>
      <c r="DQ15" s="2" t="s">
        <v>12</v>
      </c>
      <c r="DR15" s="5">
        <v>211</v>
      </c>
      <c r="DS15" s="5">
        <v>115000</v>
      </c>
      <c r="DT15" s="5">
        <v>117500</v>
      </c>
      <c r="DU15" s="5">
        <f t="shared" si="19"/>
        <v>232500</v>
      </c>
      <c r="DV15" s="9"/>
      <c r="DW15" s="1">
        <v>9</v>
      </c>
      <c r="DX15" s="2" t="s">
        <v>12</v>
      </c>
      <c r="DY15" s="5">
        <v>0</v>
      </c>
      <c r="DZ15" s="5">
        <v>0</v>
      </c>
      <c r="EA15" s="5">
        <v>0</v>
      </c>
      <c r="EB15" s="5">
        <f t="shared" si="20"/>
        <v>0</v>
      </c>
      <c r="EC15" s="9"/>
      <c r="ED15" s="1">
        <v>9</v>
      </c>
      <c r="EE15" s="2" t="s">
        <v>12</v>
      </c>
      <c r="EF15" s="5">
        <v>0</v>
      </c>
      <c r="EG15" s="5">
        <v>0</v>
      </c>
      <c r="EH15" s="5">
        <v>0</v>
      </c>
      <c r="EI15" s="5">
        <f t="shared" si="21"/>
        <v>0</v>
      </c>
      <c r="EJ15" s="9"/>
      <c r="EK15" s="1">
        <v>9</v>
      </c>
      <c r="EL15" s="2" t="s">
        <v>12</v>
      </c>
      <c r="EM15" s="5">
        <v>20</v>
      </c>
      <c r="EN15" s="5">
        <v>3780000</v>
      </c>
      <c r="EO15" s="5">
        <v>0</v>
      </c>
      <c r="EP15" s="5">
        <f t="shared" si="22"/>
        <v>3780000</v>
      </c>
      <c r="EQ15" s="9"/>
      <c r="ER15" s="1">
        <v>9</v>
      </c>
      <c r="ES15" s="2" t="s">
        <v>12</v>
      </c>
      <c r="ET15" s="5">
        <v>125</v>
      </c>
      <c r="EU15" s="5">
        <v>62500</v>
      </c>
      <c r="EV15" s="5">
        <v>0</v>
      </c>
      <c r="EW15" s="5">
        <f t="shared" si="23"/>
        <v>62500</v>
      </c>
      <c r="EX15" s="9"/>
      <c r="EY15" s="1">
        <v>9</v>
      </c>
      <c r="EZ15" s="2" t="s">
        <v>12</v>
      </c>
      <c r="FA15" s="5">
        <v>42221</v>
      </c>
      <c r="FB15" s="5">
        <v>59109400</v>
      </c>
      <c r="FC15" s="5">
        <v>0</v>
      </c>
      <c r="FD15" s="5">
        <f t="shared" si="24"/>
        <v>59109400</v>
      </c>
      <c r="FE15" s="9"/>
      <c r="FF15" s="1">
        <v>9</v>
      </c>
      <c r="FG15" s="2" t="s">
        <v>12</v>
      </c>
      <c r="FH15" s="5">
        <v>971</v>
      </c>
      <c r="FI15" s="5">
        <v>971000</v>
      </c>
      <c r="FJ15" s="5">
        <v>0</v>
      </c>
      <c r="FK15" s="5">
        <f t="shared" si="25"/>
        <v>971000</v>
      </c>
      <c r="FL15" s="9"/>
      <c r="FM15" s="1">
        <v>9</v>
      </c>
      <c r="FN15" s="2" t="s">
        <v>12</v>
      </c>
      <c r="FO15" s="5">
        <v>50</v>
      </c>
      <c r="FP15" s="5">
        <v>500000</v>
      </c>
      <c r="FQ15" s="5">
        <v>0</v>
      </c>
      <c r="FR15" s="5">
        <f t="shared" si="26"/>
        <v>500000</v>
      </c>
      <c r="FS15" s="9"/>
      <c r="FT15" s="1">
        <v>9</v>
      </c>
      <c r="FU15" s="2" t="s">
        <v>12</v>
      </c>
      <c r="FV15" s="5">
        <v>9571</v>
      </c>
      <c r="FW15" s="5">
        <v>29272000</v>
      </c>
      <c r="FX15" s="5">
        <v>0</v>
      </c>
      <c r="FY15" s="5">
        <f t="shared" si="27"/>
        <v>29272000</v>
      </c>
      <c r="FZ15" s="9"/>
      <c r="GA15" s="1">
        <v>9</v>
      </c>
      <c r="GB15" s="2" t="s">
        <v>12</v>
      </c>
      <c r="GC15" s="5">
        <v>55</v>
      </c>
      <c r="GD15" s="5">
        <v>235000</v>
      </c>
      <c r="GE15" s="5">
        <v>0</v>
      </c>
      <c r="GF15" s="5">
        <f t="shared" si="28"/>
        <v>235000</v>
      </c>
      <c r="GG15" s="9"/>
      <c r="GH15" s="1">
        <v>9</v>
      </c>
      <c r="GI15" s="2" t="s">
        <v>12</v>
      </c>
      <c r="GJ15" s="5">
        <v>12</v>
      </c>
      <c r="GK15" s="5">
        <v>326733</v>
      </c>
      <c r="GL15" s="5">
        <v>0</v>
      </c>
      <c r="GM15" s="5">
        <f t="shared" si="29"/>
        <v>326733</v>
      </c>
      <c r="GN15" s="9"/>
      <c r="GO15" s="1">
        <v>9</v>
      </c>
      <c r="GP15" s="2" t="s">
        <v>12</v>
      </c>
      <c r="GQ15" s="5">
        <v>4051</v>
      </c>
      <c r="GR15" s="5">
        <v>1215300</v>
      </c>
      <c r="GS15" s="5">
        <v>0</v>
      </c>
      <c r="GT15" s="5">
        <f t="shared" si="30"/>
        <v>1215300</v>
      </c>
      <c r="GU15" s="9"/>
      <c r="GV15" s="1">
        <v>9</v>
      </c>
      <c r="GW15" s="2" t="s">
        <v>12</v>
      </c>
      <c r="GX15" s="5">
        <v>100</v>
      </c>
      <c r="GY15" s="5">
        <v>30000</v>
      </c>
      <c r="GZ15" s="5">
        <v>0</v>
      </c>
      <c r="HA15" s="5">
        <f t="shared" si="31"/>
        <v>30000</v>
      </c>
      <c r="HB15" s="9"/>
      <c r="HC15" s="1">
        <v>9</v>
      </c>
      <c r="HD15" s="2" t="s">
        <v>12</v>
      </c>
      <c r="HE15" s="5">
        <v>1833</v>
      </c>
      <c r="HF15" s="5">
        <v>183300</v>
      </c>
      <c r="HG15" s="5">
        <v>0</v>
      </c>
      <c r="HH15" s="5">
        <f t="shared" si="32"/>
        <v>183300</v>
      </c>
      <c r="HI15" s="9"/>
      <c r="HJ15" s="1">
        <v>9</v>
      </c>
      <c r="HK15" s="2" t="s">
        <v>12</v>
      </c>
      <c r="HL15" s="5">
        <v>0</v>
      </c>
      <c r="HM15" s="5">
        <v>0</v>
      </c>
      <c r="HN15" s="5">
        <v>0</v>
      </c>
      <c r="HO15" s="5">
        <f t="shared" si="33"/>
        <v>0</v>
      </c>
      <c r="HP15" s="9"/>
      <c r="HQ15" s="1">
        <v>9</v>
      </c>
      <c r="HR15" s="2" t="s">
        <v>12</v>
      </c>
      <c r="HS15" s="5">
        <v>20</v>
      </c>
      <c r="HT15" s="5">
        <v>160000</v>
      </c>
      <c r="HU15" s="5">
        <v>0</v>
      </c>
      <c r="HV15" s="5">
        <f t="shared" si="34"/>
        <v>160000</v>
      </c>
      <c r="HW15" s="9"/>
      <c r="HX15" s="1">
        <v>9</v>
      </c>
      <c r="HY15" s="2" t="s">
        <v>12</v>
      </c>
      <c r="HZ15" s="5">
        <v>0</v>
      </c>
      <c r="IA15" s="5">
        <v>0</v>
      </c>
      <c r="IB15" s="5">
        <v>0</v>
      </c>
      <c r="IC15" s="5">
        <f t="shared" si="35"/>
        <v>0</v>
      </c>
      <c r="ID15" s="9"/>
      <c r="IE15" s="1">
        <v>9</v>
      </c>
      <c r="IF15" s="2" t="s">
        <v>12</v>
      </c>
      <c r="IG15" s="5">
        <v>2</v>
      </c>
      <c r="IH15" s="5">
        <v>175000</v>
      </c>
      <c r="II15" s="5">
        <v>0</v>
      </c>
      <c r="IJ15" s="5">
        <f t="shared" si="36"/>
        <v>175000</v>
      </c>
      <c r="IK15" s="9"/>
      <c r="IL15" s="1">
        <v>9</v>
      </c>
      <c r="IM15" s="2" t="s">
        <v>12</v>
      </c>
      <c r="IN15" s="5">
        <v>25</v>
      </c>
      <c r="IO15" s="5">
        <v>250000</v>
      </c>
      <c r="IP15" s="5">
        <v>0</v>
      </c>
      <c r="IQ15" s="5">
        <f t="shared" si="37"/>
        <v>250000</v>
      </c>
      <c r="IR15" s="9"/>
      <c r="IS15" s="1">
        <v>9</v>
      </c>
      <c r="IT15" s="2" t="s">
        <v>12</v>
      </c>
      <c r="IU15" s="5">
        <v>1</v>
      </c>
      <c r="IV15" s="5">
        <v>292500</v>
      </c>
      <c r="IW15" s="5">
        <v>0</v>
      </c>
      <c r="IX15" s="5">
        <f t="shared" si="38"/>
        <v>292500</v>
      </c>
      <c r="IY15" s="9"/>
      <c r="IZ15" s="1">
        <v>9</v>
      </c>
      <c r="JA15" s="2" t="s">
        <v>12</v>
      </c>
      <c r="JB15" s="5">
        <v>0</v>
      </c>
      <c r="JC15" s="5">
        <v>0</v>
      </c>
      <c r="JD15" s="5">
        <v>0</v>
      </c>
      <c r="JE15" s="5">
        <f t="shared" si="39"/>
        <v>0</v>
      </c>
      <c r="JF15" s="9"/>
      <c r="JG15" s="1">
        <v>9</v>
      </c>
      <c r="JH15" s="2" t="s">
        <v>12</v>
      </c>
      <c r="JI15" s="5">
        <v>5</v>
      </c>
      <c r="JJ15" s="5">
        <v>50000</v>
      </c>
      <c r="JK15" s="5">
        <v>0</v>
      </c>
      <c r="JL15" s="5">
        <f t="shared" si="40"/>
        <v>50000</v>
      </c>
      <c r="JM15" s="9"/>
      <c r="JN15" s="1">
        <v>9</v>
      </c>
      <c r="JO15" s="2" t="s">
        <v>12</v>
      </c>
      <c r="JP15" s="5">
        <v>1</v>
      </c>
      <c r="JQ15" s="5">
        <v>128800</v>
      </c>
      <c r="JR15" s="5">
        <v>0</v>
      </c>
      <c r="JS15" s="5">
        <f t="shared" si="41"/>
        <v>128800</v>
      </c>
      <c r="JT15" s="9"/>
      <c r="JU15" s="1">
        <v>9</v>
      </c>
      <c r="JV15" s="2" t="s">
        <v>12</v>
      </c>
      <c r="JW15" s="5">
        <v>1</v>
      </c>
      <c r="JX15" s="5">
        <v>100000</v>
      </c>
      <c r="JY15" s="5">
        <v>0</v>
      </c>
      <c r="JZ15" s="5">
        <f t="shared" si="42"/>
        <v>100000</v>
      </c>
      <c r="KA15" s="9"/>
      <c r="KB15" s="1">
        <v>9</v>
      </c>
      <c r="KC15" s="2" t="s">
        <v>12</v>
      </c>
      <c r="KD15" s="5">
        <v>1</v>
      </c>
      <c r="KE15" s="5">
        <v>100000</v>
      </c>
      <c r="KF15" s="5">
        <v>0</v>
      </c>
      <c r="KG15" s="5">
        <f t="shared" si="43"/>
        <v>100000</v>
      </c>
      <c r="KH15" s="9"/>
      <c r="KI15" s="1">
        <v>9</v>
      </c>
      <c r="KJ15" s="2" t="s">
        <v>12</v>
      </c>
      <c r="KK15" s="5">
        <v>18</v>
      </c>
      <c r="KL15" s="5">
        <v>90000</v>
      </c>
      <c r="KM15" s="5">
        <v>0</v>
      </c>
      <c r="KN15" s="5">
        <f t="shared" si="44"/>
        <v>90000</v>
      </c>
      <c r="KO15" s="9"/>
      <c r="KP15" s="1">
        <v>9</v>
      </c>
      <c r="KQ15" s="2" t="s">
        <v>12</v>
      </c>
      <c r="KR15" s="5">
        <v>0</v>
      </c>
      <c r="KS15" s="5">
        <v>0</v>
      </c>
      <c r="KT15" s="5">
        <v>0</v>
      </c>
      <c r="KU15" s="5">
        <f t="shared" si="45"/>
        <v>0</v>
      </c>
      <c r="KV15" s="9"/>
      <c r="KW15" s="1">
        <v>9</v>
      </c>
      <c r="KX15" s="2" t="s">
        <v>12</v>
      </c>
      <c r="KY15" s="5">
        <v>3</v>
      </c>
      <c r="KZ15" s="5">
        <v>45000</v>
      </c>
      <c r="LA15" s="5">
        <v>0</v>
      </c>
      <c r="LB15" s="5">
        <f t="shared" si="46"/>
        <v>45000</v>
      </c>
      <c r="LC15" s="9"/>
      <c r="LD15" s="1">
        <v>9</v>
      </c>
      <c r="LE15" s="2" t="s">
        <v>12</v>
      </c>
      <c r="LF15" s="5">
        <v>0</v>
      </c>
      <c r="LG15" s="5">
        <v>0</v>
      </c>
      <c r="LH15" s="5">
        <v>0</v>
      </c>
      <c r="LI15" s="5">
        <f t="shared" si="47"/>
        <v>0</v>
      </c>
      <c r="LJ15" s="9"/>
      <c r="LK15" s="1">
        <v>9</v>
      </c>
      <c r="LL15" s="2" t="s">
        <v>12</v>
      </c>
      <c r="LM15" s="5">
        <v>1</v>
      </c>
      <c r="LN15" s="5">
        <v>12000</v>
      </c>
      <c r="LO15" s="5">
        <v>0</v>
      </c>
      <c r="LP15" s="5">
        <f t="shared" si="48"/>
        <v>12000</v>
      </c>
      <c r="LQ15" s="9"/>
      <c r="LR15" s="1">
        <v>9</v>
      </c>
      <c r="LS15" s="2" t="s">
        <v>12</v>
      </c>
      <c r="LT15" s="5">
        <v>0</v>
      </c>
      <c r="LU15" s="5">
        <v>0</v>
      </c>
      <c r="LV15" s="5">
        <v>0</v>
      </c>
      <c r="LW15" s="5">
        <f t="shared" si="49"/>
        <v>0</v>
      </c>
      <c r="LX15" s="9"/>
      <c r="LY15" s="1">
        <v>9</v>
      </c>
      <c r="LZ15" s="2" t="s">
        <v>12</v>
      </c>
      <c r="MA15" s="5">
        <v>0</v>
      </c>
      <c r="MB15" s="5">
        <f t="shared" si="50"/>
        <v>126942685.65454867</v>
      </c>
      <c r="MC15" s="5">
        <f t="shared" si="0"/>
        <v>3810437</v>
      </c>
      <c r="MD15" s="5">
        <f t="shared" si="1"/>
        <v>130753122.65454867</v>
      </c>
      <c r="ME15" s="9"/>
    </row>
    <row r="16" spans="1:343" hidden="1">
      <c r="A16" s="1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2"/>
        <v>0</v>
      </c>
      <c r="G16" s="9"/>
      <c r="H16" s="1">
        <v>10</v>
      </c>
      <c r="I16" s="2" t="s">
        <v>13</v>
      </c>
      <c r="J16" s="5">
        <v>0</v>
      </c>
      <c r="K16" s="5">
        <v>3549000</v>
      </c>
      <c r="L16" s="5">
        <v>0</v>
      </c>
      <c r="M16" s="5">
        <f t="shared" si="3"/>
        <v>3549000</v>
      </c>
      <c r="N16" s="9"/>
      <c r="O16" s="1">
        <v>10</v>
      </c>
      <c r="P16" s="2" t="s">
        <v>13</v>
      </c>
      <c r="Q16" s="91">
        <v>0</v>
      </c>
      <c r="R16" s="5">
        <v>24407500</v>
      </c>
      <c r="S16" s="5">
        <v>0</v>
      </c>
      <c r="T16" s="5">
        <f t="shared" si="4"/>
        <v>24407500</v>
      </c>
      <c r="U16" s="9"/>
      <c r="V16" s="1">
        <v>10</v>
      </c>
      <c r="W16" s="2" t="s">
        <v>13</v>
      </c>
      <c r="X16" s="5">
        <v>250</v>
      </c>
      <c r="Y16" s="5">
        <v>75000</v>
      </c>
      <c r="Z16" s="5">
        <v>0</v>
      </c>
      <c r="AA16" s="5">
        <f t="shared" si="5"/>
        <v>75000</v>
      </c>
      <c r="AB16" s="9"/>
      <c r="AC16" s="1">
        <v>10</v>
      </c>
      <c r="AD16" s="2" t="s">
        <v>13</v>
      </c>
      <c r="AE16" s="5">
        <v>170363</v>
      </c>
      <c r="AF16" s="5">
        <v>511089</v>
      </c>
      <c r="AG16" s="5">
        <v>0</v>
      </c>
      <c r="AH16" s="5">
        <f t="shared" si="6"/>
        <v>511089</v>
      </c>
      <c r="AI16" s="9"/>
      <c r="AJ16" s="1">
        <v>10</v>
      </c>
      <c r="AK16" s="2" t="s">
        <v>13</v>
      </c>
      <c r="AL16" s="5">
        <v>0</v>
      </c>
      <c r="AM16" s="5">
        <v>220000</v>
      </c>
      <c r="AN16" s="5">
        <v>0</v>
      </c>
      <c r="AO16" s="5">
        <f t="shared" si="7"/>
        <v>220000</v>
      </c>
      <c r="AP16" s="9"/>
      <c r="AQ16" s="1">
        <v>10</v>
      </c>
      <c r="AR16" s="2" t="s">
        <v>13</v>
      </c>
      <c r="AS16" s="5">
        <v>0</v>
      </c>
      <c r="AT16" s="5">
        <v>398400</v>
      </c>
      <c r="AU16" s="5">
        <v>0</v>
      </c>
      <c r="AV16" s="5">
        <f t="shared" si="8"/>
        <v>398400</v>
      </c>
      <c r="AW16" s="9"/>
      <c r="AX16" s="1">
        <v>10</v>
      </c>
      <c r="AY16" s="2" t="s">
        <v>13</v>
      </c>
      <c r="AZ16" s="5">
        <v>0</v>
      </c>
      <c r="BA16" s="5">
        <v>0</v>
      </c>
      <c r="BB16" s="5">
        <v>0</v>
      </c>
      <c r="BC16" s="5">
        <f t="shared" si="9"/>
        <v>0</v>
      </c>
      <c r="BD16" s="9"/>
      <c r="BE16" s="1">
        <v>10</v>
      </c>
      <c r="BF16" s="2" t="s">
        <v>13</v>
      </c>
      <c r="BG16" s="5">
        <v>324</v>
      </c>
      <c r="BH16" s="5">
        <v>1620000</v>
      </c>
      <c r="BI16" s="5">
        <v>0</v>
      </c>
      <c r="BJ16" s="5">
        <f t="shared" si="10"/>
        <v>1620000</v>
      </c>
      <c r="BK16" s="9"/>
      <c r="BL16" s="1">
        <v>10</v>
      </c>
      <c r="BM16" s="2" t="s">
        <v>13</v>
      </c>
      <c r="BN16" s="5">
        <v>18</v>
      </c>
      <c r="BO16" s="5">
        <v>90000</v>
      </c>
      <c r="BP16" s="5">
        <v>0</v>
      </c>
      <c r="BQ16" s="5">
        <f t="shared" si="11"/>
        <v>90000</v>
      </c>
      <c r="BR16" s="9"/>
      <c r="BS16" s="1">
        <v>10</v>
      </c>
      <c r="BT16" s="2" t="s">
        <v>13</v>
      </c>
      <c r="BU16" s="5">
        <v>54</v>
      </c>
      <c r="BV16" s="5">
        <v>54000</v>
      </c>
      <c r="BW16" s="5">
        <v>0</v>
      </c>
      <c r="BX16" s="5">
        <f t="shared" si="12"/>
        <v>54000</v>
      </c>
      <c r="BY16" s="9"/>
      <c r="BZ16" s="1">
        <v>10</v>
      </c>
      <c r="CA16" s="2" t="s">
        <v>13</v>
      </c>
      <c r="CB16" s="5">
        <v>0</v>
      </c>
      <c r="CC16" s="5">
        <v>11875</v>
      </c>
      <c r="CD16" s="5">
        <v>0</v>
      </c>
      <c r="CE16" s="5">
        <f t="shared" si="13"/>
        <v>11875</v>
      </c>
      <c r="CF16" s="9"/>
      <c r="CG16" s="1">
        <v>10</v>
      </c>
      <c r="CH16" s="2" t="s">
        <v>13</v>
      </c>
      <c r="CI16" s="5">
        <v>0</v>
      </c>
      <c r="CJ16" s="5">
        <v>0</v>
      </c>
      <c r="CK16" s="5">
        <v>0</v>
      </c>
      <c r="CL16" s="5">
        <f t="shared" si="14"/>
        <v>0</v>
      </c>
      <c r="CM16" s="9"/>
      <c r="CN16" s="1">
        <v>10</v>
      </c>
      <c r="CO16" s="2" t="s">
        <v>13</v>
      </c>
      <c r="CP16" s="5">
        <v>5683788</v>
      </c>
      <c r="CQ16" s="5">
        <v>50644</v>
      </c>
      <c r="CR16" s="5">
        <v>0</v>
      </c>
      <c r="CS16" s="5">
        <f t="shared" si="15"/>
        <v>50644</v>
      </c>
      <c r="CT16" s="9"/>
      <c r="CU16" s="1">
        <v>10</v>
      </c>
      <c r="CV16" s="2" t="s">
        <v>13</v>
      </c>
      <c r="CW16" s="5">
        <v>0</v>
      </c>
      <c r="CX16" s="5">
        <v>9537973.3016876765</v>
      </c>
      <c r="CY16" s="5">
        <v>4768986</v>
      </c>
      <c r="CZ16" s="5">
        <f t="shared" si="16"/>
        <v>14306959.301687676</v>
      </c>
      <c r="DA16" s="9"/>
      <c r="DB16" s="1">
        <v>10</v>
      </c>
      <c r="DC16" s="2" t="s">
        <v>13</v>
      </c>
      <c r="DD16" s="5">
        <v>0</v>
      </c>
      <c r="DE16" s="5">
        <v>130000</v>
      </c>
      <c r="DF16" s="5">
        <v>0</v>
      </c>
      <c r="DG16" s="5">
        <f t="shared" si="17"/>
        <v>130000</v>
      </c>
      <c r="DH16" s="9"/>
      <c r="DI16" s="1">
        <v>10</v>
      </c>
      <c r="DJ16" s="2" t="s">
        <v>13</v>
      </c>
      <c r="DK16" s="5">
        <v>0</v>
      </c>
      <c r="DL16" s="5">
        <v>0</v>
      </c>
      <c r="DM16" s="5">
        <v>0</v>
      </c>
      <c r="DN16" s="5">
        <f t="shared" si="18"/>
        <v>0</v>
      </c>
      <c r="DO16" s="9"/>
      <c r="DP16" s="1">
        <v>10</v>
      </c>
      <c r="DQ16" s="2" t="s">
        <v>13</v>
      </c>
      <c r="DR16" s="5">
        <v>260</v>
      </c>
      <c r="DS16" s="5">
        <v>140000</v>
      </c>
      <c r="DT16" s="5">
        <v>190000</v>
      </c>
      <c r="DU16" s="5">
        <f t="shared" si="19"/>
        <v>330000</v>
      </c>
      <c r="DV16" s="9"/>
      <c r="DW16" s="1">
        <v>10</v>
      </c>
      <c r="DX16" s="2" t="s">
        <v>13</v>
      </c>
      <c r="DY16" s="5">
        <v>0</v>
      </c>
      <c r="DZ16" s="5">
        <v>0</v>
      </c>
      <c r="EA16" s="5">
        <v>0</v>
      </c>
      <c r="EB16" s="5">
        <f t="shared" si="20"/>
        <v>0</v>
      </c>
      <c r="EC16" s="9"/>
      <c r="ED16" s="1">
        <v>10</v>
      </c>
      <c r="EE16" s="2" t="s">
        <v>13</v>
      </c>
      <c r="EF16" s="5">
        <v>0</v>
      </c>
      <c r="EG16" s="5">
        <v>0</v>
      </c>
      <c r="EH16" s="5">
        <v>0</v>
      </c>
      <c r="EI16" s="5">
        <f t="shared" si="21"/>
        <v>0</v>
      </c>
      <c r="EJ16" s="9"/>
      <c r="EK16" s="1">
        <v>10</v>
      </c>
      <c r="EL16" s="2" t="s">
        <v>13</v>
      </c>
      <c r="EM16" s="5">
        <v>16</v>
      </c>
      <c r="EN16" s="5">
        <v>3024000</v>
      </c>
      <c r="EO16" s="5">
        <v>0</v>
      </c>
      <c r="EP16" s="5">
        <f t="shared" si="22"/>
        <v>3024000</v>
      </c>
      <c r="EQ16" s="9"/>
      <c r="ER16" s="1">
        <v>10</v>
      </c>
      <c r="ES16" s="2" t="s">
        <v>13</v>
      </c>
      <c r="ET16" s="5">
        <v>130</v>
      </c>
      <c r="EU16" s="5">
        <v>65000</v>
      </c>
      <c r="EV16" s="5">
        <v>0</v>
      </c>
      <c r="EW16" s="5">
        <f t="shared" si="23"/>
        <v>65000</v>
      </c>
      <c r="EX16" s="9"/>
      <c r="EY16" s="1">
        <v>10</v>
      </c>
      <c r="EZ16" s="2" t="s">
        <v>13</v>
      </c>
      <c r="FA16" s="5">
        <v>74000</v>
      </c>
      <c r="FB16" s="5">
        <v>103600000</v>
      </c>
      <c r="FC16" s="5">
        <v>0</v>
      </c>
      <c r="FD16" s="5">
        <f t="shared" si="24"/>
        <v>103600000</v>
      </c>
      <c r="FE16" s="9"/>
      <c r="FF16" s="1">
        <v>10</v>
      </c>
      <c r="FG16" s="2" t="s">
        <v>13</v>
      </c>
      <c r="FH16" s="5">
        <v>789</v>
      </c>
      <c r="FI16" s="5">
        <v>789000</v>
      </c>
      <c r="FJ16" s="5">
        <v>0</v>
      </c>
      <c r="FK16" s="5">
        <f t="shared" si="25"/>
        <v>789000</v>
      </c>
      <c r="FL16" s="9"/>
      <c r="FM16" s="1">
        <v>10</v>
      </c>
      <c r="FN16" s="2" t="s">
        <v>13</v>
      </c>
      <c r="FO16" s="5">
        <v>55</v>
      </c>
      <c r="FP16" s="5">
        <v>550000</v>
      </c>
      <c r="FQ16" s="5">
        <v>0</v>
      </c>
      <c r="FR16" s="5">
        <f t="shared" si="26"/>
        <v>550000</v>
      </c>
      <c r="FS16" s="9"/>
      <c r="FT16" s="1">
        <v>10</v>
      </c>
      <c r="FU16" s="2" t="s">
        <v>13</v>
      </c>
      <c r="FV16" s="5">
        <v>14618</v>
      </c>
      <c r="FW16" s="5">
        <v>48264800</v>
      </c>
      <c r="FX16" s="5">
        <v>0</v>
      </c>
      <c r="FY16" s="5">
        <f t="shared" si="27"/>
        <v>48264800</v>
      </c>
      <c r="FZ16" s="9"/>
      <c r="GA16" s="1">
        <v>10</v>
      </c>
      <c r="GB16" s="2" t="s">
        <v>13</v>
      </c>
      <c r="GC16" s="5">
        <v>400</v>
      </c>
      <c r="GD16" s="5">
        <v>1775000</v>
      </c>
      <c r="GE16" s="5">
        <v>0</v>
      </c>
      <c r="GF16" s="5">
        <f t="shared" si="28"/>
        <v>1775000</v>
      </c>
      <c r="GG16" s="9"/>
      <c r="GH16" s="1">
        <v>10</v>
      </c>
      <c r="GI16" s="2" t="s">
        <v>13</v>
      </c>
      <c r="GJ16" s="5">
        <v>14</v>
      </c>
      <c r="GK16" s="5">
        <v>381189</v>
      </c>
      <c r="GL16" s="5">
        <v>0</v>
      </c>
      <c r="GM16" s="5">
        <f t="shared" si="29"/>
        <v>381189</v>
      </c>
      <c r="GN16" s="9"/>
      <c r="GO16" s="1">
        <v>10</v>
      </c>
      <c r="GP16" s="2" t="s">
        <v>13</v>
      </c>
      <c r="GQ16" s="5">
        <v>6282</v>
      </c>
      <c r="GR16" s="5">
        <v>1884600</v>
      </c>
      <c r="GS16" s="5">
        <v>0</v>
      </c>
      <c r="GT16" s="5">
        <f t="shared" si="30"/>
        <v>1884600</v>
      </c>
      <c r="GU16" s="9"/>
      <c r="GV16" s="1">
        <v>10</v>
      </c>
      <c r="GW16" s="2" t="s">
        <v>13</v>
      </c>
      <c r="GX16" s="5">
        <v>100</v>
      </c>
      <c r="GY16" s="5">
        <v>30000</v>
      </c>
      <c r="GZ16" s="5">
        <v>0</v>
      </c>
      <c r="HA16" s="5">
        <f t="shared" si="31"/>
        <v>30000</v>
      </c>
      <c r="HB16" s="9"/>
      <c r="HC16" s="1">
        <v>10</v>
      </c>
      <c r="HD16" s="2" t="s">
        <v>13</v>
      </c>
      <c r="HE16" s="5">
        <v>5931</v>
      </c>
      <c r="HF16" s="5">
        <v>593100</v>
      </c>
      <c r="HG16" s="5">
        <v>0</v>
      </c>
      <c r="HH16" s="5">
        <f t="shared" si="32"/>
        <v>593100</v>
      </c>
      <c r="HI16" s="9"/>
      <c r="HJ16" s="1">
        <v>10</v>
      </c>
      <c r="HK16" s="2" t="s">
        <v>13</v>
      </c>
      <c r="HL16" s="5">
        <v>0</v>
      </c>
      <c r="HM16" s="5">
        <v>0</v>
      </c>
      <c r="HN16" s="5">
        <v>0</v>
      </c>
      <c r="HO16" s="5">
        <f t="shared" si="33"/>
        <v>0</v>
      </c>
      <c r="HP16" s="9"/>
      <c r="HQ16" s="1">
        <v>10</v>
      </c>
      <c r="HR16" s="2" t="s">
        <v>13</v>
      </c>
      <c r="HS16" s="5">
        <v>0</v>
      </c>
      <c r="HT16" s="5">
        <v>0</v>
      </c>
      <c r="HU16" s="5">
        <v>0</v>
      </c>
      <c r="HV16" s="5">
        <f t="shared" si="34"/>
        <v>0</v>
      </c>
      <c r="HW16" s="9"/>
      <c r="HX16" s="1">
        <v>10</v>
      </c>
      <c r="HY16" s="2" t="s">
        <v>13</v>
      </c>
      <c r="HZ16" s="5">
        <v>1</v>
      </c>
      <c r="IA16" s="5">
        <v>1000000</v>
      </c>
      <c r="IB16" s="5">
        <v>0</v>
      </c>
      <c r="IC16" s="5">
        <f t="shared" si="35"/>
        <v>1000000</v>
      </c>
      <c r="ID16" s="9"/>
      <c r="IE16" s="1">
        <v>10</v>
      </c>
      <c r="IF16" s="2" t="s">
        <v>13</v>
      </c>
      <c r="IG16" s="5">
        <v>1</v>
      </c>
      <c r="IH16" s="5">
        <v>87500</v>
      </c>
      <c r="II16" s="5">
        <v>0</v>
      </c>
      <c r="IJ16" s="5">
        <f t="shared" si="36"/>
        <v>87500</v>
      </c>
      <c r="IK16" s="9"/>
      <c r="IL16" s="1">
        <v>10</v>
      </c>
      <c r="IM16" s="2" t="s">
        <v>13</v>
      </c>
      <c r="IN16" s="5">
        <v>35</v>
      </c>
      <c r="IO16" s="5">
        <v>350000</v>
      </c>
      <c r="IP16" s="5">
        <v>0</v>
      </c>
      <c r="IQ16" s="5">
        <f t="shared" si="37"/>
        <v>350000</v>
      </c>
      <c r="IR16" s="9"/>
      <c r="IS16" s="1">
        <v>10</v>
      </c>
      <c r="IT16" s="2" t="s">
        <v>13</v>
      </c>
      <c r="IU16" s="5">
        <v>1</v>
      </c>
      <c r="IV16" s="5">
        <v>468000</v>
      </c>
      <c r="IW16" s="5">
        <v>0</v>
      </c>
      <c r="IX16" s="5">
        <f t="shared" si="38"/>
        <v>468000</v>
      </c>
      <c r="IY16" s="9"/>
      <c r="IZ16" s="1">
        <v>10</v>
      </c>
      <c r="JA16" s="2" t="s">
        <v>13</v>
      </c>
      <c r="JB16" s="5">
        <v>1</v>
      </c>
      <c r="JC16" s="5">
        <v>75000</v>
      </c>
      <c r="JD16" s="5">
        <v>0</v>
      </c>
      <c r="JE16" s="5">
        <f t="shared" si="39"/>
        <v>75000</v>
      </c>
      <c r="JF16" s="9"/>
      <c r="JG16" s="1">
        <v>10</v>
      </c>
      <c r="JH16" s="2" t="s">
        <v>13</v>
      </c>
      <c r="JI16" s="5">
        <v>28</v>
      </c>
      <c r="JJ16" s="5">
        <v>280000</v>
      </c>
      <c r="JK16" s="5">
        <v>0</v>
      </c>
      <c r="JL16" s="5">
        <f t="shared" si="40"/>
        <v>280000</v>
      </c>
      <c r="JM16" s="9"/>
      <c r="JN16" s="1">
        <v>10</v>
      </c>
      <c r="JO16" s="2" t="s">
        <v>13</v>
      </c>
      <c r="JP16" s="5">
        <v>0</v>
      </c>
      <c r="JQ16" s="5">
        <v>0</v>
      </c>
      <c r="JR16" s="5">
        <v>0</v>
      </c>
      <c r="JS16" s="5">
        <f t="shared" si="41"/>
        <v>0</v>
      </c>
      <c r="JT16" s="9"/>
      <c r="JU16" s="1">
        <v>10</v>
      </c>
      <c r="JV16" s="2" t="s">
        <v>13</v>
      </c>
      <c r="JW16" s="5">
        <v>1</v>
      </c>
      <c r="JX16" s="5">
        <v>100000</v>
      </c>
      <c r="JY16" s="5">
        <v>0</v>
      </c>
      <c r="JZ16" s="5">
        <f t="shared" si="42"/>
        <v>100000</v>
      </c>
      <c r="KA16" s="9"/>
      <c r="KB16" s="1">
        <v>10</v>
      </c>
      <c r="KC16" s="2" t="s">
        <v>13</v>
      </c>
      <c r="KD16" s="5">
        <v>11</v>
      </c>
      <c r="KE16" s="5">
        <v>1100000</v>
      </c>
      <c r="KF16" s="5">
        <v>0</v>
      </c>
      <c r="KG16" s="5">
        <f t="shared" si="43"/>
        <v>1100000</v>
      </c>
      <c r="KH16" s="9"/>
      <c r="KI16" s="1">
        <v>10</v>
      </c>
      <c r="KJ16" s="2" t="s">
        <v>13</v>
      </c>
      <c r="KK16" s="5">
        <v>27</v>
      </c>
      <c r="KL16" s="5">
        <v>135000</v>
      </c>
      <c r="KM16" s="5">
        <v>0</v>
      </c>
      <c r="KN16" s="5">
        <f t="shared" si="44"/>
        <v>135000</v>
      </c>
      <c r="KO16" s="9"/>
      <c r="KP16" s="1">
        <v>10</v>
      </c>
      <c r="KQ16" s="2" t="s">
        <v>13</v>
      </c>
      <c r="KR16" s="5">
        <v>0</v>
      </c>
      <c r="KS16" s="5">
        <v>0</v>
      </c>
      <c r="KT16" s="5">
        <v>0</v>
      </c>
      <c r="KU16" s="5">
        <f t="shared" si="45"/>
        <v>0</v>
      </c>
      <c r="KV16" s="9"/>
      <c r="KW16" s="1">
        <v>10</v>
      </c>
      <c r="KX16" s="2" t="s">
        <v>13</v>
      </c>
      <c r="KY16" s="5">
        <v>2</v>
      </c>
      <c r="KZ16" s="5">
        <v>30000</v>
      </c>
      <c r="LA16" s="5">
        <v>0</v>
      </c>
      <c r="LB16" s="5">
        <f t="shared" si="46"/>
        <v>30000</v>
      </c>
      <c r="LC16" s="9"/>
      <c r="LD16" s="1">
        <v>10</v>
      </c>
      <c r="LE16" s="2" t="s">
        <v>13</v>
      </c>
      <c r="LF16" s="5">
        <v>0</v>
      </c>
      <c r="LG16" s="5">
        <v>0</v>
      </c>
      <c r="LH16" s="5">
        <v>0</v>
      </c>
      <c r="LI16" s="5">
        <f t="shared" si="47"/>
        <v>0</v>
      </c>
      <c r="LJ16" s="9"/>
      <c r="LK16" s="1">
        <v>10</v>
      </c>
      <c r="LL16" s="2" t="s">
        <v>13</v>
      </c>
      <c r="LM16" s="5">
        <v>1</v>
      </c>
      <c r="LN16" s="5">
        <v>12000</v>
      </c>
      <c r="LO16" s="5">
        <v>0</v>
      </c>
      <c r="LP16" s="5">
        <f t="shared" si="48"/>
        <v>12000</v>
      </c>
      <c r="LQ16" s="9"/>
      <c r="LR16" s="1">
        <v>10</v>
      </c>
      <c r="LS16" s="2" t="s">
        <v>13</v>
      </c>
      <c r="LT16" s="5">
        <v>0</v>
      </c>
      <c r="LU16" s="5">
        <v>0</v>
      </c>
      <c r="LV16" s="5">
        <v>0</v>
      </c>
      <c r="LW16" s="5">
        <f t="shared" si="49"/>
        <v>0</v>
      </c>
      <c r="LX16" s="9"/>
      <c r="LY16" s="1">
        <v>10</v>
      </c>
      <c r="LZ16" s="2" t="s">
        <v>13</v>
      </c>
      <c r="MA16" s="5">
        <v>0</v>
      </c>
      <c r="MB16" s="5">
        <f t="shared" si="50"/>
        <v>205389670.30168766</v>
      </c>
      <c r="MC16" s="5">
        <f t="shared" si="0"/>
        <v>4958986</v>
      </c>
      <c r="MD16" s="5">
        <f t="shared" si="1"/>
        <v>210348656.30168766</v>
      </c>
      <c r="ME16" s="9"/>
    </row>
    <row r="17" spans="1:343" hidden="1">
      <c r="A17" s="1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2"/>
        <v>0</v>
      </c>
      <c r="G17" s="9"/>
      <c r="H17" s="1">
        <v>11</v>
      </c>
      <c r="I17" s="2" t="s">
        <v>14</v>
      </c>
      <c r="J17" s="5">
        <v>0</v>
      </c>
      <c r="K17" s="5">
        <v>2038800</v>
      </c>
      <c r="L17" s="5">
        <v>0</v>
      </c>
      <c r="M17" s="5">
        <f t="shared" si="3"/>
        <v>2038800</v>
      </c>
      <c r="N17" s="9"/>
      <c r="O17" s="1">
        <v>11</v>
      </c>
      <c r="P17" s="2" t="s">
        <v>14</v>
      </c>
      <c r="Q17" s="91">
        <v>0</v>
      </c>
      <c r="R17" s="5">
        <v>18231950</v>
      </c>
      <c r="S17" s="5">
        <v>0</v>
      </c>
      <c r="T17" s="5">
        <f t="shared" si="4"/>
        <v>18231950</v>
      </c>
      <c r="U17" s="9"/>
      <c r="V17" s="1">
        <v>11</v>
      </c>
      <c r="W17" s="2" t="s">
        <v>14</v>
      </c>
      <c r="X17" s="5">
        <v>300</v>
      </c>
      <c r="Y17" s="5">
        <v>90000</v>
      </c>
      <c r="Z17" s="5">
        <v>0</v>
      </c>
      <c r="AA17" s="5">
        <f t="shared" si="5"/>
        <v>90000</v>
      </c>
      <c r="AB17" s="9"/>
      <c r="AC17" s="1">
        <v>11</v>
      </c>
      <c r="AD17" s="2" t="s">
        <v>14</v>
      </c>
      <c r="AE17" s="5">
        <v>134434</v>
      </c>
      <c r="AF17" s="5">
        <v>403302</v>
      </c>
      <c r="AG17" s="5">
        <v>0</v>
      </c>
      <c r="AH17" s="5">
        <f t="shared" si="6"/>
        <v>403302</v>
      </c>
      <c r="AI17" s="9"/>
      <c r="AJ17" s="1">
        <v>11</v>
      </c>
      <c r="AK17" s="2" t="s">
        <v>14</v>
      </c>
      <c r="AL17" s="5">
        <v>0</v>
      </c>
      <c r="AM17" s="5">
        <v>221000</v>
      </c>
      <c r="AN17" s="5">
        <v>0</v>
      </c>
      <c r="AO17" s="5">
        <f t="shared" si="7"/>
        <v>221000</v>
      </c>
      <c r="AP17" s="9"/>
      <c r="AQ17" s="1">
        <v>11</v>
      </c>
      <c r="AR17" s="2" t="s">
        <v>14</v>
      </c>
      <c r="AS17" s="5">
        <v>0</v>
      </c>
      <c r="AT17" s="5">
        <v>5616000</v>
      </c>
      <c r="AU17" s="5">
        <v>0</v>
      </c>
      <c r="AV17" s="5">
        <f t="shared" si="8"/>
        <v>5616000</v>
      </c>
      <c r="AW17" s="9"/>
      <c r="AX17" s="1">
        <v>11</v>
      </c>
      <c r="AY17" s="2" t="s">
        <v>14</v>
      </c>
      <c r="AZ17" s="5">
        <v>0</v>
      </c>
      <c r="BA17" s="5">
        <v>0</v>
      </c>
      <c r="BB17" s="5">
        <v>0</v>
      </c>
      <c r="BC17" s="5">
        <f t="shared" si="9"/>
        <v>0</v>
      </c>
      <c r="BD17" s="9"/>
      <c r="BE17" s="1">
        <v>11</v>
      </c>
      <c r="BF17" s="2" t="s">
        <v>14</v>
      </c>
      <c r="BG17" s="5">
        <v>288</v>
      </c>
      <c r="BH17" s="5">
        <v>1440000</v>
      </c>
      <c r="BI17" s="5">
        <v>0</v>
      </c>
      <c r="BJ17" s="5">
        <f t="shared" si="10"/>
        <v>1440000</v>
      </c>
      <c r="BK17" s="9"/>
      <c r="BL17" s="1">
        <v>11</v>
      </c>
      <c r="BM17" s="2" t="s">
        <v>14</v>
      </c>
      <c r="BN17" s="5">
        <v>12</v>
      </c>
      <c r="BO17" s="5">
        <v>60000</v>
      </c>
      <c r="BP17" s="5">
        <v>0</v>
      </c>
      <c r="BQ17" s="5">
        <f t="shared" si="11"/>
        <v>60000</v>
      </c>
      <c r="BR17" s="9"/>
      <c r="BS17" s="1">
        <v>11</v>
      </c>
      <c r="BT17" s="2" t="s">
        <v>14</v>
      </c>
      <c r="BU17" s="5">
        <v>47</v>
      </c>
      <c r="BV17" s="5">
        <v>47000</v>
      </c>
      <c r="BW17" s="5">
        <v>0</v>
      </c>
      <c r="BX17" s="5">
        <f t="shared" si="12"/>
        <v>47000</v>
      </c>
      <c r="BY17" s="9"/>
      <c r="BZ17" s="1">
        <v>11</v>
      </c>
      <c r="CA17" s="2" t="s">
        <v>14</v>
      </c>
      <c r="CB17" s="5">
        <v>0</v>
      </c>
      <c r="CC17" s="5">
        <v>20000</v>
      </c>
      <c r="CD17" s="5">
        <v>0</v>
      </c>
      <c r="CE17" s="5">
        <f t="shared" si="13"/>
        <v>20000</v>
      </c>
      <c r="CF17" s="9"/>
      <c r="CG17" s="1">
        <v>11</v>
      </c>
      <c r="CH17" s="2" t="s">
        <v>14</v>
      </c>
      <c r="CI17" s="5">
        <v>0</v>
      </c>
      <c r="CJ17" s="5">
        <v>0</v>
      </c>
      <c r="CK17" s="5">
        <v>0</v>
      </c>
      <c r="CL17" s="5">
        <f t="shared" si="14"/>
        <v>0</v>
      </c>
      <c r="CM17" s="9"/>
      <c r="CN17" s="1">
        <v>11</v>
      </c>
      <c r="CO17" s="2" t="s">
        <v>14</v>
      </c>
      <c r="CP17" s="5">
        <v>4897132</v>
      </c>
      <c r="CQ17" s="5">
        <v>45928</v>
      </c>
      <c r="CR17" s="5">
        <v>0</v>
      </c>
      <c r="CS17" s="5">
        <f t="shared" si="15"/>
        <v>45928</v>
      </c>
      <c r="CT17" s="9"/>
      <c r="CU17" s="1">
        <v>11</v>
      </c>
      <c r="CV17" s="2" t="s">
        <v>14</v>
      </c>
      <c r="CW17" s="5">
        <v>0</v>
      </c>
      <c r="CX17" s="5">
        <v>8259601.935826676</v>
      </c>
      <c r="CY17" s="5">
        <v>4129800</v>
      </c>
      <c r="CZ17" s="5">
        <f t="shared" si="16"/>
        <v>12389401.935826676</v>
      </c>
      <c r="DA17" s="9"/>
      <c r="DB17" s="1">
        <v>11</v>
      </c>
      <c r="DC17" s="2" t="s">
        <v>14</v>
      </c>
      <c r="DD17" s="5">
        <v>0</v>
      </c>
      <c r="DE17" s="5">
        <v>240000</v>
      </c>
      <c r="DF17" s="5">
        <v>0</v>
      </c>
      <c r="DG17" s="5">
        <f t="shared" si="17"/>
        <v>240000</v>
      </c>
      <c r="DH17" s="9"/>
      <c r="DI17" s="1">
        <v>11</v>
      </c>
      <c r="DJ17" s="2" t="s">
        <v>14</v>
      </c>
      <c r="DK17" s="5">
        <v>0</v>
      </c>
      <c r="DL17" s="5">
        <v>0</v>
      </c>
      <c r="DM17" s="5">
        <v>0</v>
      </c>
      <c r="DN17" s="5">
        <f t="shared" si="18"/>
        <v>0</v>
      </c>
      <c r="DO17" s="9"/>
      <c r="DP17" s="1">
        <v>11</v>
      </c>
      <c r="DQ17" s="2" t="s">
        <v>14</v>
      </c>
      <c r="DR17" s="5">
        <v>0</v>
      </c>
      <c r="DS17" s="5">
        <v>0</v>
      </c>
      <c r="DT17" s="5">
        <v>0</v>
      </c>
      <c r="DU17" s="5">
        <f t="shared" si="19"/>
        <v>0</v>
      </c>
      <c r="DV17" s="9"/>
      <c r="DW17" s="1">
        <v>11</v>
      </c>
      <c r="DX17" s="2" t="s">
        <v>14</v>
      </c>
      <c r="DY17" s="5">
        <v>1</v>
      </c>
      <c r="DZ17" s="5">
        <v>500000</v>
      </c>
      <c r="EA17" s="5">
        <v>0</v>
      </c>
      <c r="EB17" s="5">
        <f t="shared" si="20"/>
        <v>500000</v>
      </c>
      <c r="EC17" s="9"/>
      <c r="ED17" s="1">
        <v>11</v>
      </c>
      <c r="EE17" s="2" t="s">
        <v>14</v>
      </c>
      <c r="EF17" s="5">
        <v>0</v>
      </c>
      <c r="EG17" s="5">
        <v>250000</v>
      </c>
      <c r="EH17" s="5">
        <v>0</v>
      </c>
      <c r="EI17" s="5">
        <f t="shared" si="21"/>
        <v>250000</v>
      </c>
      <c r="EJ17" s="9"/>
      <c r="EK17" s="1">
        <v>11</v>
      </c>
      <c r="EL17" s="2" t="s">
        <v>14</v>
      </c>
      <c r="EM17" s="5">
        <v>21</v>
      </c>
      <c r="EN17" s="5">
        <v>3969000</v>
      </c>
      <c r="EO17" s="5">
        <v>0</v>
      </c>
      <c r="EP17" s="5">
        <f t="shared" si="22"/>
        <v>3969000</v>
      </c>
      <c r="EQ17" s="9"/>
      <c r="ER17" s="1">
        <v>11</v>
      </c>
      <c r="ES17" s="2" t="s">
        <v>14</v>
      </c>
      <c r="ET17" s="5">
        <v>165</v>
      </c>
      <c r="EU17" s="5">
        <v>82500</v>
      </c>
      <c r="EV17" s="5">
        <v>0</v>
      </c>
      <c r="EW17" s="5">
        <f t="shared" si="23"/>
        <v>82500</v>
      </c>
      <c r="EX17" s="9"/>
      <c r="EY17" s="1">
        <v>11</v>
      </c>
      <c r="EZ17" s="2" t="s">
        <v>14</v>
      </c>
      <c r="FA17" s="5">
        <v>51645</v>
      </c>
      <c r="FB17" s="5">
        <v>72303000</v>
      </c>
      <c r="FC17" s="5">
        <v>0</v>
      </c>
      <c r="FD17" s="5">
        <f t="shared" si="24"/>
        <v>72303000</v>
      </c>
      <c r="FE17" s="9"/>
      <c r="FF17" s="1">
        <v>11</v>
      </c>
      <c r="FG17" s="2" t="s">
        <v>14</v>
      </c>
      <c r="FH17" s="5">
        <v>2021</v>
      </c>
      <c r="FI17" s="5">
        <v>2021000</v>
      </c>
      <c r="FJ17" s="5">
        <v>0</v>
      </c>
      <c r="FK17" s="5">
        <f t="shared" si="25"/>
        <v>2021000</v>
      </c>
      <c r="FL17" s="9"/>
      <c r="FM17" s="1">
        <v>11</v>
      </c>
      <c r="FN17" s="2" t="s">
        <v>14</v>
      </c>
      <c r="FO17" s="5">
        <v>55</v>
      </c>
      <c r="FP17" s="5">
        <v>550000</v>
      </c>
      <c r="FQ17" s="5">
        <v>0</v>
      </c>
      <c r="FR17" s="5">
        <f t="shared" si="26"/>
        <v>550000</v>
      </c>
      <c r="FS17" s="9"/>
      <c r="FT17" s="1">
        <v>11</v>
      </c>
      <c r="FU17" s="2" t="s">
        <v>14</v>
      </c>
      <c r="FV17" s="5">
        <v>20325</v>
      </c>
      <c r="FW17" s="5">
        <v>66276000</v>
      </c>
      <c r="FX17" s="5">
        <v>0</v>
      </c>
      <c r="FY17" s="5">
        <f t="shared" si="27"/>
        <v>66276000</v>
      </c>
      <c r="FZ17" s="9"/>
      <c r="GA17" s="1">
        <v>11</v>
      </c>
      <c r="GB17" s="2" t="s">
        <v>14</v>
      </c>
      <c r="GC17" s="5">
        <v>250</v>
      </c>
      <c r="GD17" s="5">
        <v>1075000</v>
      </c>
      <c r="GE17" s="5">
        <v>0</v>
      </c>
      <c r="GF17" s="5">
        <f t="shared" si="28"/>
        <v>1075000</v>
      </c>
      <c r="GG17" s="9"/>
      <c r="GH17" s="1">
        <v>11</v>
      </c>
      <c r="GI17" s="2" t="s">
        <v>14</v>
      </c>
      <c r="GJ17" s="5">
        <v>16</v>
      </c>
      <c r="GK17" s="5">
        <v>435645</v>
      </c>
      <c r="GL17" s="5">
        <v>0</v>
      </c>
      <c r="GM17" s="5">
        <f t="shared" si="29"/>
        <v>435645</v>
      </c>
      <c r="GN17" s="9"/>
      <c r="GO17" s="1">
        <v>11</v>
      </c>
      <c r="GP17" s="2" t="s">
        <v>14</v>
      </c>
      <c r="GQ17" s="5">
        <v>4752</v>
      </c>
      <c r="GR17" s="5">
        <v>1425600</v>
      </c>
      <c r="GS17" s="5">
        <v>0</v>
      </c>
      <c r="GT17" s="5">
        <f t="shared" si="30"/>
        <v>1425600</v>
      </c>
      <c r="GU17" s="9"/>
      <c r="GV17" s="1">
        <v>11</v>
      </c>
      <c r="GW17" s="2" t="s">
        <v>14</v>
      </c>
      <c r="GX17" s="5">
        <v>100</v>
      </c>
      <c r="GY17" s="5">
        <v>30000</v>
      </c>
      <c r="GZ17" s="5">
        <v>0</v>
      </c>
      <c r="HA17" s="5">
        <f t="shared" si="31"/>
        <v>30000</v>
      </c>
      <c r="HB17" s="9"/>
      <c r="HC17" s="1">
        <v>11</v>
      </c>
      <c r="HD17" s="2" t="s">
        <v>14</v>
      </c>
      <c r="HE17" s="5">
        <v>3534</v>
      </c>
      <c r="HF17" s="5">
        <v>353400</v>
      </c>
      <c r="HG17" s="5">
        <v>0</v>
      </c>
      <c r="HH17" s="5">
        <f t="shared" si="32"/>
        <v>353400</v>
      </c>
      <c r="HI17" s="9"/>
      <c r="HJ17" s="1">
        <v>11</v>
      </c>
      <c r="HK17" s="2" t="s">
        <v>14</v>
      </c>
      <c r="HL17" s="5">
        <v>0</v>
      </c>
      <c r="HM17" s="5">
        <v>0</v>
      </c>
      <c r="HN17" s="5">
        <v>0</v>
      </c>
      <c r="HO17" s="5">
        <f t="shared" si="33"/>
        <v>0</v>
      </c>
      <c r="HP17" s="9"/>
      <c r="HQ17" s="1">
        <v>11</v>
      </c>
      <c r="HR17" s="2" t="s">
        <v>14</v>
      </c>
      <c r="HS17" s="5">
        <v>10</v>
      </c>
      <c r="HT17" s="5">
        <v>80000</v>
      </c>
      <c r="HU17" s="5">
        <v>0</v>
      </c>
      <c r="HV17" s="5">
        <f t="shared" si="34"/>
        <v>80000</v>
      </c>
      <c r="HW17" s="9"/>
      <c r="HX17" s="1">
        <v>11</v>
      </c>
      <c r="HY17" s="2" t="s">
        <v>14</v>
      </c>
      <c r="HZ17" s="5">
        <v>1</v>
      </c>
      <c r="IA17" s="5">
        <v>1000000</v>
      </c>
      <c r="IB17" s="5">
        <v>0</v>
      </c>
      <c r="IC17" s="5">
        <f t="shared" si="35"/>
        <v>1000000</v>
      </c>
      <c r="ID17" s="9"/>
      <c r="IE17" s="1">
        <v>11</v>
      </c>
      <c r="IF17" s="2" t="s">
        <v>14</v>
      </c>
      <c r="IG17" s="5">
        <v>1</v>
      </c>
      <c r="IH17" s="5">
        <v>87500</v>
      </c>
      <c r="II17" s="5">
        <v>0</v>
      </c>
      <c r="IJ17" s="5">
        <f t="shared" si="36"/>
        <v>87500</v>
      </c>
      <c r="IK17" s="9"/>
      <c r="IL17" s="1">
        <v>11</v>
      </c>
      <c r="IM17" s="2" t="s">
        <v>14</v>
      </c>
      <c r="IN17" s="5">
        <v>36</v>
      </c>
      <c r="IO17" s="5">
        <v>360000</v>
      </c>
      <c r="IP17" s="5">
        <v>0</v>
      </c>
      <c r="IQ17" s="5">
        <f t="shared" si="37"/>
        <v>360000</v>
      </c>
      <c r="IR17" s="9"/>
      <c r="IS17" s="1">
        <v>11</v>
      </c>
      <c r="IT17" s="2" t="s">
        <v>14</v>
      </c>
      <c r="IU17" s="5">
        <v>1</v>
      </c>
      <c r="IV17" s="5">
        <v>664014</v>
      </c>
      <c r="IW17" s="5">
        <v>0</v>
      </c>
      <c r="IX17" s="5">
        <f t="shared" si="38"/>
        <v>664014</v>
      </c>
      <c r="IY17" s="9"/>
      <c r="IZ17" s="1">
        <v>11</v>
      </c>
      <c r="JA17" s="2" t="s">
        <v>14</v>
      </c>
      <c r="JB17" s="5">
        <v>1</v>
      </c>
      <c r="JC17" s="5">
        <v>75000</v>
      </c>
      <c r="JD17" s="5">
        <v>0</v>
      </c>
      <c r="JE17" s="5">
        <f t="shared" si="39"/>
        <v>75000</v>
      </c>
      <c r="JF17" s="9"/>
      <c r="JG17" s="1">
        <v>11</v>
      </c>
      <c r="JH17" s="2" t="s">
        <v>14</v>
      </c>
      <c r="JI17" s="5">
        <v>25</v>
      </c>
      <c r="JJ17" s="5">
        <v>250000</v>
      </c>
      <c r="JK17" s="5">
        <v>0</v>
      </c>
      <c r="JL17" s="5">
        <f t="shared" si="40"/>
        <v>250000</v>
      </c>
      <c r="JM17" s="9"/>
      <c r="JN17" s="1">
        <v>11</v>
      </c>
      <c r="JO17" s="2" t="s">
        <v>14</v>
      </c>
      <c r="JP17" s="5">
        <v>1</v>
      </c>
      <c r="JQ17" s="5">
        <v>128800</v>
      </c>
      <c r="JR17" s="5">
        <v>0</v>
      </c>
      <c r="JS17" s="5">
        <f t="shared" si="41"/>
        <v>128800</v>
      </c>
      <c r="JT17" s="9"/>
      <c r="JU17" s="1">
        <v>11</v>
      </c>
      <c r="JV17" s="2" t="s">
        <v>14</v>
      </c>
      <c r="JW17" s="5">
        <v>1</v>
      </c>
      <c r="JX17" s="5">
        <v>100000</v>
      </c>
      <c r="JY17" s="5">
        <v>0</v>
      </c>
      <c r="JZ17" s="5">
        <f t="shared" si="42"/>
        <v>100000</v>
      </c>
      <c r="KA17" s="9"/>
      <c r="KB17" s="1">
        <v>11</v>
      </c>
      <c r="KC17" s="2" t="s">
        <v>14</v>
      </c>
      <c r="KD17" s="5">
        <v>1</v>
      </c>
      <c r="KE17" s="5">
        <v>100000</v>
      </c>
      <c r="KF17" s="5">
        <v>0</v>
      </c>
      <c r="KG17" s="5">
        <f t="shared" si="43"/>
        <v>100000</v>
      </c>
      <c r="KH17" s="9"/>
      <c r="KI17" s="1">
        <v>11</v>
      </c>
      <c r="KJ17" s="2" t="s">
        <v>14</v>
      </c>
      <c r="KK17" s="5">
        <v>24</v>
      </c>
      <c r="KL17" s="5">
        <v>120000</v>
      </c>
      <c r="KM17" s="5">
        <v>0</v>
      </c>
      <c r="KN17" s="5">
        <f t="shared" si="44"/>
        <v>120000</v>
      </c>
      <c r="KO17" s="9"/>
      <c r="KP17" s="1">
        <v>11</v>
      </c>
      <c r="KQ17" s="2" t="s">
        <v>14</v>
      </c>
      <c r="KR17" s="5">
        <v>0</v>
      </c>
      <c r="KS17" s="5">
        <v>0</v>
      </c>
      <c r="KT17" s="5">
        <v>0</v>
      </c>
      <c r="KU17" s="5">
        <f t="shared" si="45"/>
        <v>0</v>
      </c>
      <c r="KV17" s="9"/>
      <c r="KW17" s="1">
        <v>11</v>
      </c>
      <c r="KX17" s="2" t="s">
        <v>14</v>
      </c>
      <c r="KY17" s="5">
        <v>3</v>
      </c>
      <c r="KZ17" s="5">
        <v>45000</v>
      </c>
      <c r="LA17" s="5">
        <v>0</v>
      </c>
      <c r="LB17" s="5">
        <f t="shared" si="46"/>
        <v>45000</v>
      </c>
      <c r="LC17" s="9"/>
      <c r="LD17" s="1">
        <v>11</v>
      </c>
      <c r="LE17" s="2" t="s">
        <v>14</v>
      </c>
      <c r="LF17" s="5">
        <v>0</v>
      </c>
      <c r="LG17" s="5">
        <v>168000</v>
      </c>
      <c r="LH17" s="5">
        <v>0</v>
      </c>
      <c r="LI17" s="5">
        <f t="shared" si="47"/>
        <v>168000</v>
      </c>
      <c r="LJ17" s="9"/>
      <c r="LK17" s="1">
        <v>11</v>
      </c>
      <c r="LL17" s="2" t="s">
        <v>14</v>
      </c>
      <c r="LM17" s="5">
        <v>1</v>
      </c>
      <c r="LN17" s="5">
        <v>12000</v>
      </c>
      <c r="LO17" s="5">
        <v>0</v>
      </c>
      <c r="LP17" s="5">
        <f t="shared" si="48"/>
        <v>12000</v>
      </c>
      <c r="LQ17" s="9"/>
      <c r="LR17" s="1">
        <v>11</v>
      </c>
      <c r="LS17" s="2" t="s">
        <v>14</v>
      </c>
      <c r="LT17" s="5">
        <v>0</v>
      </c>
      <c r="LU17" s="5">
        <v>0</v>
      </c>
      <c r="LV17" s="5">
        <v>0</v>
      </c>
      <c r="LW17" s="5">
        <f t="shared" si="49"/>
        <v>0</v>
      </c>
      <c r="LX17" s="9"/>
      <c r="LY17" s="1">
        <v>11</v>
      </c>
      <c r="LZ17" s="2" t="s">
        <v>14</v>
      </c>
      <c r="MA17" s="5">
        <v>0</v>
      </c>
      <c r="MB17" s="5">
        <f t="shared" si="50"/>
        <v>189175040.93582666</v>
      </c>
      <c r="MC17" s="5">
        <f t="shared" si="0"/>
        <v>4129800</v>
      </c>
      <c r="MD17" s="5">
        <f t="shared" si="1"/>
        <v>193304840.93582666</v>
      </c>
      <c r="ME17" s="9"/>
    </row>
    <row r="18" spans="1:343" hidden="1">
      <c r="A18" s="1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2"/>
        <v>0</v>
      </c>
      <c r="G18" s="9"/>
      <c r="H18" s="1">
        <v>12</v>
      </c>
      <c r="I18" s="2" t="s">
        <v>15</v>
      </c>
      <c r="J18" s="5">
        <v>0</v>
      </c>
      <c r="K18" s="5">
        <v>1563000</v>
      </c>
      <c r="L18" s="5">
        <v>0</v>
      </c>
      <c r="M18" s="5">
        <f t="shared" si="3"/>
        <v>1563000</v>
      </c>
      <c r="N18" s="9"/>
      <c r="O18" s="1">
        <v>12</v>
      </c>
      <c r="P18" s="2" t="s">
        <v>15</v>
      </c>
      <c r="Q18" s="91">
        <v>0</v>
      </c>
      <c r="R18" s="5">
        <v>13365550</v>
      </c>
      <c r="S18" s="5">
        <v>0</v>
      </c>
      <c r="T18" s="5">
        <f t="shared" si="4"/>
        <v>13365550</v>
      </c>
      <c r="U18" s="9"/>
      <c r="V18" s="1">
        <v>12</v>
      </c>
      <c r="W18" s="2" t="s">
        <v>15</v>
      </c>
      <c r="X18" s="5">
        <v>100</v>
      </c>
      <c r="Y18" s="5">
        <v>30000</v>
      </c>
      <c r="Z18" s="5">
        <v>0</v>
      </c>
      <c r="AA18" s="5">
        <f t="shared" si="5"/>
        <v>30000</v>
      </c>
      <c r="AB18" s="9"/>
      <c r="AC18" s="1">
        <v>12</v>
      </c>
      <c r="AD18" s="2" t="s">
        <v>15</v>
      </c>
      <c r="AE18" s="5"/>
      <c r="AF18" s="5">
        <v>0</v>
      </c>
      <c r="AG18" s="5">
        <v>0</v>
      </c>
      <c r="AH18" s="5">
        <f t="shared" si="6"/>
        <v>0</v>
      </c>
      <c r="AI18" s="9"/>
      <c r="AJ18" s="1">
        <v>12</v>
      </c>
      <c r="AK18" s="2" t="s">
        <v>15</v>
      </c>
      <c r="AL18" s="5">
        <v>0</v>
      </c>
      <c r="AM18" s="5">
        <v>217000</v>
      </c>
      <c r="AN18" s="5">
        <v>0</v>
      </c>
      <c r="AO18" s="5">
        <f t="shared" si="7"/>
        <v>217000</v>
      </c>
      <c r="AP18" s="9"/>
      <c r="AQ18" s="1">
        <v>12</v>
      </c>
      <c r="AR18" s="2" t="s">
        <v>15</v>
      </c>
      <c r="AS18" s="5">
        <v>0</v>
      </c>
      <c r="AT18" s="5">
        <v>1790400</v>
      </c>
      <c r="AU18" s="5">
        <v>0</v>
      </c>
      <c r="AV18" s="5">
        <f t="shared" si="8"/>
        <v>1790400</v>
      </c>
      <c r="AW18" s="9"/>
      <c r="AX18" s="1">
        <v>12</v>
      </c>
      <c r="AY18" s="2" t="s">
        <v>15</v>
      </c>
      <c r="AZ18" s="5">
        <v>0</v>
      </c>
      <c r="BA18" s="5">
        <v>0</v>
      </c>
      <c r="BB18" s="5">
        <v>0</v>
      </c>
      <c r="BC18" s="5">
        <f t="shared" si="9"/>
        <v>0</v>
      </c>
      <c r="BD18" s="9"/>
      <c r="BE18" s="1">
        <v>12</v>
      </c>
      <c r="BF18" s="2" t="s">
        <v>15</v>
      </c>
      <c r="BG18" s="5">
        <v>168</v>
      </c>
      <c r="BH18" s="5">
        <v>840000</v>
      </c>
      <c r="BI18" s="5">
        <v>0</v>
      </c>
      <c r="BJ18" s="5">
        <f t="shared" si="10"/>
        <v>840000</v>
      </c>
      <c r="BK18" s="9"/>
      <c r="BL18" s="1">
        <v>12</v>
      </c>
      <c r="BM18" s="2" t="s">
        <v>15</v>
      </c>
      <c r="BN18" s="5">
        <v>12</v>
      </c>
      <c r="BO18" s="5">
        <v>60000</v>
      </c>
      <c r="BP18" s="5">
        <v>0</v>
      </c>
      <c r="BQ18" s="5">
        <f t="shared" si="11"/>
        <v>60000</v>
      </c>
      <c r="BR18" s="9"/>
      <c r="BS18" s="1">
        <v>12</v>
      </c>
      <c r="BT18" s="2" t="s">
        <v>15</v>
      </c>
      <c r="BU18" s="5">
        <v>22</v>
      </c>
      <c r="BV18" s="5">
        <v>22000</v>
      </c>
      <c r="BW18" s="5">
        <v>0</v>
      </c>
      <c r="BX18" s="5">
        <f t="shared" si="12"/>
        <v>22000</v>
      </c>
      <c r="BY18" s="9"/>
      <c r="BZ18" s="1">
        <v>12</v>
      </c>
      <c r="CA18" s="2" t="s">
        <v>15</v>
      </c>
      <c r="CB18" s="5">
        <v>0</v>
      </c>
      <c r="CC18" s="5">
        <v>11875</v>
      </c>
      <c r="CD18" s="5">
        <v>0</v>
      </c>
      <c r="CE18" s="5">
        <f t="shared" si="13"/>
        <v>11875</v>
      </c>
      <c r="CF18" s="9"/>
      <c r="CG18" s="1">
        <v>12</v>
      </c>
      <c r="CH18" s="2" t="s">
        <v>15</v>
      </c>
      <c r="CI18" s="5">
        <v>0</v>
      </c>
      <c r="CJ18" s="5">
        <v>0</v>
      </c>
      <c r="CK18" s="5">
        <v>0</v>
      </c>
      <c r="CL18" s="5">
        <f t="shared" si="14"/>
        <v>0</v>
      </c>
      <c r="CM18" s="9"/>
      <c r="CN18" s="1">
        <v>12</v>
      </c>
      <c r="CO18" s="2" t="s">
        <v>15</v>
      </c>
      <c r="CP18" s="5">
        <v>2860460</v>
      </c>
      <c r="CQ18" s="5">
        <v>26308</v>
      </c>
      <c r="CR18" s="5">
        <v>0</v>
      </c>
      <c r="CS18" s="5">
        <f t="shared" si="15"/>
        <v>26308</v>
      </c>
      <c r="CT18" s="9"/>
      <c r="CU18" s="1">
        <v>12</v>
      </c>
      <c r="CV18" s="2" t="s">
        <v>15</v>
      </c>
      <c r="CW18" s="5">
        <v>0</v>
      </c>
      <c r="CX18" s="5">
        <v>4936913.6026631836</v>
      </c>
      <c r="CY18" s="5">
        <v>2468456</v>
      </c>
      <c r="CZ18" s="5">
        <f t="shared" si="16"/>
        <v>7405369.6026631836</v>
      </c>
      <c r="DA18" s="9"/>
      <c r="DB18" s="1">
        <v>12</v>
      </c>
      <c r="DC18" s="2" t="s">
        <v>15</v>
      </c>
      <c r="DD18" s="5">
        <v>0</v>
      </c>
      <c r="DE18" s="5">
        <v>130000</v>
      </c>
      <c r="DF18" s="5">
        <v>0</v>
      </c>
      <c r="DG18" s="5">
        <f t="shared" si="17"/>
        <v>130000</v>
      </c>
      <c r="DH18" s="9"/>
      <c r="DI18" s="1">
        <v>12</v>
      </c>
      <c r="DJ18" s="2" t="s">
        <v>15</v>
      </c>
      <c r="DK18" s="5">
        <v>0</v>
      </c>
      <c r="DL18" s="5">
        <v>0</v>
      </c>
      <c r="DM18" s="5">
        <v>0</v>
      </c>
      <c r="DN18" s="5">
        <f t="shared" si="18"/>
        <v>0</v>
      </c>
      <c r="DO18" s="9"/>
      <c r="DP18" s="1">
        <v>12</v>
      </c>
      <c r="DQ18" s="2" t="s">
        <v>15</v>
      </c>
      <c r="DR18" s="5">
        <v>383</v>
      </c>
      <c r="DS18" s="5">
        <v>200000</v>
      </c>
      <c r="DT18" s="5">
        <v>411500</v>
      </c>
      <c r="DU18" s="5">
        <f t="shared" si="19"/>
        <v>611500</v>
      </c>
      <c r="DV18" s="9"/>
      <c r="DW18" s="1">
        <v>12</v>
      </c>
      <c r="DX18" s="2" t="s">
        <v>15</v>
      </c>
      <c r="DY18" s="5">
        <v>0</v>
      </c>
      <c r="DZ18" s="5">
        <v>0</v>
      </c>
      <c r="EA18" s="5">
        <v>0</v>
      </c>
      <c r="EB18" s="5">
        <f t="shared" si="20"/>
        <v>0</v>
      </c>
      <c r="EC18" s="9"/>
      <c r="ED18" s="1">
        <v>12</v>
      </c>
      <c r="EE18" s="2" t="s">
        <v>15</v>
      </c>
      <c r="EF18" s="5">
        <v>0</v>
      </c>
      <c r="EG18" s="5">
        <v>0</v>
      </c>
      <c r="EH18" s="5">
        <v>0</v>
      </c>
      <c r="EI18" s="5">
        <f t="shared" si="21"/>
        <v>0</v>
      </c>
      <c r="EJ18" s="9"/>
      <c r="EK18" s="1">
        <v>12</v>
      </c>
      <c r="EL18" s="2" t="s">
        <v>15</v>
      </c>
      <c r="EM18" s="5">
        <v>16</v>
      </c>
      <c r="EN18" s="5">
        <v>3024000</v>
      </c>
      <c r="EO18" s="5">
        <v>0</v>
      </c>
      <c r="EP18" s="5">
        <f t="shared" si="22"/>
        <v>3024000</v>
      </c>
      <c r="EQ18" s="9"/>
      <c r="ER18" s="1">
        <v>12</v>
      </c>
      <c r="ES18" s="2" t="s">
        <v>15</v>
      </c>
      <c r="ET18" s="5">
        <v>100</v>
      </c>
      <c r="EU18" s="5">
        <v>50000</v>
      </c>
      <c r="EV18" s="5">
        <v>0</v>
      </c>
      <c r="EW18" s="5">
        <f t="shared" si="23"/>
        <v>50000</v>
      </c>
      <c r="EX18" s="9"/>
      <c r="EY18" s="1">
        <v>12</v>
      </c>
      <c r="EZ18" s="2" t="s">
        <v>15</v>
      </c>
      <c r="FA18" s="5">
        <v>39745</v>
      </c>
      <c r="FB18" s="5">
        <v>55643000</v>
      </c>
      <c r="FC18" s="5">
        <v>0</v>
      </c>
      <c r="FD18" s="5">
        <f t="shared" si="24"/>
        <v>55643000</v>
      </c>
      <c r="FE18" s="9"/>
      <c r="FF18" s="1">
        <v>12</v>
      </c>
      <c r="FG18" s="2" t="s">
        <v>15</v>
      </c>
      <c r="FH18" s="5">
        <v>833</v>
      </c>
      <c r="FI18" s="5">
        <v>833000</v>
      </c>
      <c r="FJ18" s="5">
        <v>0</v>
      </c>
      <c r="FK18" s="5">
        <f t="shared" si="25"/>
        <v>833000</v>
      </c>
      <c r="FL18" s="9"/>
      <c r="FM18" s="1">
        <v>12</v>
      </c>
      <c r="FN18" s="2" t="s">
        <v>15</v>
      </c>
      <c r="FO18" s="5">
        <v>50</v>
      </c>
      <c r="FP18" s="5">
        <v>500000</v>
      </c>
      <c r="FQ18" s="5">
        <v>0</v>
      </c>
      <c r="FR18" s="5">
        <f t="shared" si="26"/>
        <v>500000</v>
      </c>
      <c r="FS18" s="9"/>
      <c r="FT18" s="1">
        <v>12</v>
      </c>
      <c r="FU18" s="2" t="s">
        <v>15</v>
      </c>
      <c r="FV18" s="5">
        <v>6778</v>
      </c>
      <c r="FW18" s="5">
        <v>20554000</v>
      </c>
      <c r="FX18" s="5">
        <v>0</v>
      </c>
      <c r="FY18" s="5">
        <f t="shared" si="27"/>
        <v>20554000</v>
      </c>
      <c r="FZ18" s="9"/>
      <c r="GA18" s="1">
        <v>12</v>
      </c>
      <c r="GB18" s="2" t="s">
        <v>15</v>
      </c>
      <c r="GC18" s="5">
        <v>85</v>
      </c>
      <c r="GD18" s="5">
        <v>360000</v>
      </c>
      <c r="GE18" s="5">
        <v>0</v>
      </c>
      <c r="GF18" s="5">
        <f t="shared" si="28"/>
        <v>360000</v>
      </c>
      <c r="GG18" s="9"/>
      <c r="GH18" s="1">
        <v>12</v>
      </c>
      <c r="GI18" s="2" t="s">
        <v>15</v>
      </c>
      <c r="GJ18" s="5">
        <v>9</v>
      </c>
      <c r="GK18" s="5">
        <v>245049</v>
      </c>
      <c r="GL18" s="5">
        <v>0</v>
      </c>
      <c r="GM18" s="5">
        <f t="shared" si="29"/>
        <v>245049</v>
      </c>
      <c r="GN18" s="9"/>
      <c r="GO18" s="1">
        <v>12</v>
      </c>
      <c r="GP18" s="2" t="s">
        <v>15</v>
      </c>
      <c r="GQ18" s="5">
        <v>4155</v>
      </c>
      <c r="GR18" s="5">
        <v>1246500</v>
      </c>
      <c r="GS18" s="5">
        <v>0</v>
      </c>
      <c r="GT18" s="5">
        <f t="shared" si="30"/>
        <v>1246500</v>
      </c>
      <c r="GU18" s="9"/>
      <c r="GV18" s="1">
        <v>12</v>
      </c>
      <c r="GW18" s="2" t="s">
        <v>15</v>
      </c>
      <c r="GX18" s="5">
        <v>100</v>
      </c>
      <c r="GY18" s="5">
        <v>30000</v>
      </c>
      <c r="GZ18" s="5">
        <v>0</v>
      </c>
      <c r="HA18" s="5">
        <f t="shared" si="31"/>
        <v>30000</v>
      </c>
      <c r="HB18" s="9"/>
      <c r="HC18" s="1">
        <v>12</v>
      </c>
      <c r="HD18" s="2" t="s">
        <v>15</v>
      </c>
      <c r="HE18" s="5">
        <v>1890</v>
      </c>
      <c r="HF18" s="5">
        <v>189000</v>
      </c>
      <c r="HG18" s="5">
        <v>0</v>
      </c>
      <c r="HH18" s="5">
        <f t="shared" si="32"/>
        <v>189000</v>
      </c>
      <c r="HI18" s="9"/>
      <c r="HJ18" s="1">
        <v>12</v>
      </c>
      <c r="HK18" s="2" t="s">
        <v>15</v>
      </c>
      <c r="HL18" s="5">
        <v>0</v>
      </c>
      <c r="HM18" s="5">
        <v>0</v>
      </c>
      <c r="HN18" s="5">
        <v>0</v>
      </c>
      <c r="HO18" s="5">
        <f t="shared" si="33"/>
        <v>0</v>
      </c>
      <c r="HP18" s="9"/>
      <c r="HQ18" s="1">
        <v>12</v>
      </c>
      <c r="HR18" s="2" t="s">
        <v>15</v>
      </c>
      <c r="HS18" s="5">
        <v>0</v>
      </c>
      <c r="HT18" s="5">
        <v>0</v>
      </c>
      <c r="HU18" s="5">
        <v>0</v>
      </c>
      <c r="HV18" s="5">
        <f t="shared" si="34"/>
        <v>0</v>
      </c>
      <c r="HW18" s="9"/>
      <c r="HX18" s="1">
        <v>12</v>
      </c>
      <c r="HY18" s="2" t="s">
        <v>15</v>
      </c>
      <c r="HZ18" s="5">
        <v>1</v>
      </c>
      <c r="IA18" s="5">
        <v>1000000</v>
      </c>
      <c r="IB18" s="5">
        <v>0</v>
      </c>
      <c r="IC18" s="5">
        <f t="shared" si="35"/>
        <v>1000000</v>
      </c>
      <c r="ID18" s="9"/>
      <c r="IE18" s="1">
        <v>12</v>
      </c>
      <c r="IF18" s="2" t="s">
        <v>15</v>
      </c>
      <c r="IG18" s="5">
        <v>1</v>
      </c>
      <c r="IH18" s="5">
        <v>87500</v>
      </c>
      <c r="II18" s="5">
        <v>0</v>
      </c>
      <c r="IJ18" s="5">
        <f t="shared" si="36"/>
        <v>87500</v>
      </c>
      <c r="IK18" s="9"/>
      <c r="IL18" s="1">
        <v>12</v>
      </c>
      <c r="IM18" s="2" t="s">
        <v>15</v>
      </c>
      <c r="IN18" s="5">
        <v>23</v>
      </c>
      <c r="IO18" s="5">
        <v>230000</v>
      </c>
      <c r="IP18" s="5">
        <v>0</v>
      </c>
      <c r="IQ18" s="5">
        <f t="shared" si="37"/>
        <v>230000</v>
      </c>
      <c r="IR18" s="9"/>
      <c r="IS18" s="1">
        <v>12</v>
      </c>
      <c r="IT18" s="2" t="s">
        <v>15</v>
      </c>
      <c r="IU18" s="5">
        <v>1</v>
      </c>
      <c r="IV18" s="5">
        <v>930150</v>
      </c>
      <c r="IW18" s="5">
        <v>0</v>
      </c>
      <c r="IX18" s="5">
        <f t="shared" si="38"/>
        <v>930150</v>
      </c>
      <c r="IY18" s="9"/>
      <c r="IZ18" s="1">
        <v>12</v>
      </c>
      <c r="JA18" s="2" t="s">
        <v>15</v>
      </c>
      <c r="JB18" s="5">
        <v>1</v>
      </c>
      <c r="JC18" s="5">
        <v>75000</v>
      </c>
      <c r="JD18" s="5">
        <v>0</v>
      </c>
      <c r="JE18" s="5">
        <f t="shared" si="39"/>
        <v>75000</v>
      </c>
      <c r="JF18" s="9"/>
      <c r="JG18" s="1">
        <v>12</v>
      </c>
      <c r="JH18" s="2" t="s">
        <v>15</v>
      </c>
      <c r="JI18" s="5">
        <v>0</v>
      </c>
      <c r="JJ18" s="5">
        <v>0</v>
      </c>
      <c r="JK18" s="5">
        <v>0</v>
      </c>
      <c r="JL18" s="5">
        <f t="shared" si="40"/>
        <v>0</v>
      </c>
      <c r="JM18" s="9"/>
      <c r="JN18" s="1">
        <v>12</v>
      </c>
      <c r="JO18" s="2" t="s">
        <v>15</v>
      </c>
      <c r="JP18" s="5">
        <v>0</v>
      </c>
      <c r="JQ18" s="5">
        <v>0</v>
      </c>
      <c r="JR18" s="5">
        <v>0</v>
      </c>
      <c r="JS18" s="5">
        <f t="shared" si="41"/>
        <v>0</v>
      </c>
      <c r="JT18" s="9"/>
      <c r="JU18" s="1">
        <v>12</v>
      </c>
      <c r="JV18" s="2" t="s">
        <v>15</v>
      </c>
      <c r="JW18" s="5">
        <v>1</v>
      </c>
      <c r="JX18" s="5">
        <v>100000</v>
      </c>
      <c r="JY18" s="5">
        <v>0</v>
      </c>
      <c r="JZ18" s="5">
        <f t="shared" si="42"/>
        <v>100000</v>
      </c>
      <c r="KA18" s="9"/>
      <c r="KB18" s="1">
        <v>12</v>
      </c>
      <c r="KC18" s="2" t="s">
        <v>15</v>
      </c>
      <c r="KD18" s="5">
        <v>1</v>
      </c>
      <c r="KE18" s="5">
        <v>100000</v>
      </c>
      <c r="KF18" s="5">
        <v>0</v>
      </c>
      <c r="KG18" s="5">
        <f t="shared" si="43"/>
        <v>100000</v>
      </c>
      <c r="KH18" s="9"/>
      <c r="KI18" s="1">
        <v>12</v>
      </c>
      <c r="KJ18" s="2" t="s">
        <v>15</v>
      </c>
      <c r="KK18" s="5">
        <v>14</v>
      </c>
      <c r="KL18" s="5">
        <v>70000</v>
      </c>
      <c r="KM18" s="5">
        <v>0</v>
      </c>
      <c r="KN18" s="5">
        <f t="shared" si="44"/>
        <v>70000</v>
      </c>
      <c r="KO18" s="9"/>
      <c r="KP18" s="1">
        <v>12</v>
      </c>
      <c r="KQ18" s="2" t="s">
        <v>15</v>
      </c>
      <c r="KR18" s="5">
        <v>0</v>
      </c>
      <c r="KS18" s="5">
        <v>0</v>
      </c>
      <c r="KT18" s="5">
        <v>0</v>
      </c>
      <c r="KU18" s="5">
        <f t="shared" si="45"/>
        <v>0</v>
      </c>
      <c r="KV18" s="9"/>
      <c r="KW18" s="1">
        <v>12</v>
      </c>
      <c r="KX18" s="2" t="s">
        <v>15</v>
      </c>
      <c r="KY18" s="5">
        <v>4</v>
      </c>
      <c r="KZ18" s="5">
        <v>348000</v>
      </c>
      <c r="LA18" s="5">
        <v>0</v>
      </c>
      <c r="LB18" s="5">
        <f t="shared" si="46"/>
        <v>348000</v>
      </c>
      <c r="LC18" s="9"/>
      <c r="LD18" s="1">
        <v>12</v>
      </c>
      <c r="LE18" s="2" t="s">
        <v>15</v>
      </c>
      <c r="LF18" s="5">
        <v>0</v>
      </c>
      <c r="LG18" s="5">
        <v>0</v>
      </c>
      <c r="LH18" s="5">
        <v>0</v>
      </c>
      <c r="LI18" s="5">
        <f t="shared" si="47"/>
        <v>0</v>
      </c>
      <c r="LJ18" s="9"/>
      <c r="LK18" s="1">
        <v>12</v>
      </c>
      <c r="LL18" s="2" t="s">
        <v>15</v>
      </c>
      <c r="LM18" s="5">
        <v>1</v>
      </c>
      <c r="LN18" s="5">
        <v>12000</v>
      </c>
      <c r="LO18" s="5">
        <v>0</v>
      </c>
      <c r="LP18" s="5">
        <f t="shared" si="48"/>
        <v>12000</v>
      </c>
      <c r="LQ18" s="9"/>
      <c r="LR18" s="1">
        <v>12</v>
      </c>
      <c r="LS18" s="2" t="s">
        <v>15</v>
      </c>
      <c r="LT18" s="5">
        <v>0</v>
      </c>
      <c r="LU18" s="5">
        <v>0</v>
      </c>
      <c r="LV18" s="5">
        <v>0</v>
      </c>
      <c r="LW18" s="5">
        <f t="shared" si="49"/>
        <v>0</v>
      </c>
      <c r="LX18" s="9"/>
      <c r="LY18" s="1">
        <v>12</v>
      </c>
      <c r="LZ18" s="2" t="s">
        <v>15</v>
      </c>
      <c r="MA18" s="5">
        <v>0</v>
      </c>
      <c r="MB18" s="5">
        <f t="shared" si="50"/>
        <v>108820245.60266319</v>
      </c>
      <c r="MC18" s="5">
        <f t="shared" si="0"/>
        <v>2879956</v>
      </c>
      <c r="MD18" s="5">
        <f t="shared" si="1"/>
        <v>111700201.60266319</v>
      </c>
      <c r="ME18" s="9"/>
    </row>
    <row r="19" spans="1:343" hidden="1">
      <c r="A19" s="1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2"/>
        <v>0</v>
      </c>
      <c r="G19" s="9"/>
      <c r="H19" s="1">
        <v>13</v>
      </c>
      <c r="I19" s="2" t="s">
        <v>16</v>
      </c>
      <c r="J19" s="5">
        <v>0</v>
      </c>
      <c r="K19" s="5">
        <v>1396200</v>
      </c>
      <c r="L19" s="5">
        <v>0</v>
      </c>
      <c r="M19" s="5">
        <f t="shared" si="3"/>
        <v>1396200</v>
      </c>
      <c r="N19" s="9"/>
      <c r="O19" s="1">
        <v>13</v>
      </c>
      <c r="P19" s="2" t="s">
        <v>16</v>
      </c>
      <c r="Q19" s="91">
        <v>0</v>
      </c>
      <c r="R19" s="5">
        <v>10342100</v>
      </c>
      <c r="S19" s="5">
        <v>0</v>
      </c>
      <c r="T19" s="5">
        <f t="shared" si="4"/>
        <v>10342100</v>
      </c>
      <c r="U19" s="9"/>
      <c r="V19" s="1">
        <v>13</v>
      </c>
      <c r="W19" s="2" t="s">
        <v>16</v>
      </c>
      <c r="X19" s="5">
        <v>200</v>
      </c>
      <c r="Y19" s="5">
        <v>60000</v>
      </c>
      <c r="Z19" s="5">
        <v>0</v>
      </c>
      <c r="AA19" s="5">
        <f t="shared" si="5"/>
        <v>60000</v>
      </c>
      <c r="AB19" s="9"/>
      <c r="AC19" s="1">
        <v>13</v>
      </c>
      <c r="AD19" s="2" t="s">
        <v>16</v>
      </c>
      <c r="AE19" s="5">
        <v>48927</v>
      </c>
      <c r="AF19" s="5">
        <v>146781</v>
      </c>
      <c r="AG19" s="5">
        <v>0</v>
      </c>
      <c r="AH19" s="5">
        <f t="shared" si="6"/>
        <v>146781</v>
      </c>
      <c r="AI19" s="9"/>
      <c r="AJ19" s="1">
        <v>13</v>
      </c>
      <c r="AK19" s="2" t="s">
        <v>16</v>
      </c>
      <c r="AL19" s="5">
        <v>0</v>
      </c>
      <c r="AM19" s="5">
        <v>212000</v>
      </c>
      <c r="AN19" s="5">
        <v>0</v>
      </c>
      <c r="AO19" s="5">
        <f t="shared" si="7"/>
        <v>212000</v>
      </c>
      <c r="AP19" s="9"/>
      <c r="AQ19" s="1">
        <v>13</v>
      </c>
      <c r="AR19" s="2" t="s">
        <v>16</v>
      </c>
      <c r="AS19" s="5">
        <v>0</v>
      </c>
      <c r="AT19" s="5">
        <v>2429000</v>
      </c>
      <c r="AU19" s="5">
        <v>0</v>
      </c>
      <c r="AV19" s="5">
        <f t="shared" si="8"/>
        <v>2429000</v>
      </c>
      <c r="AW19" s="9"/>
      <c r="AX19" s="1">
        <v>13</v>
      </c>
      <c r="AY19" s="2" t="s">
        <v>16</v>
      </c>
      <c r="AZ19" s="5">
        <v>0</v>
      </c>
      <c r="BA19" s="5">
        <v>0</v>
      </c>
      <c r="BB19" s="5">
        <v>0</v>
      </c>
      <c r="BC19" s="5">
        <f t="shared" si="9"/>
        <v>0</v>
      </c>
      <c r="BD19" s="9"/>
      <c r="BE19" s="1">
        <v>13</v>
      </c>
      <c r="BF19" s="2" t="s">
        <v>16</v>
      </c>
      <c r="BG19" s="5">
        <v>120</v>
      </c>
      <c r="BH19" s="5">
        <v>600000</v>
      </c>
      <c r="BI19" s="5">
        <v>0</v>
      </c>
      <c r="BJ19" s="5">
        <f t="shared" si="10"/>
        <v>600000</v>
      </c>
      <c r="BK19" s="9"/>
      <c r="BL19" s="1">
        <v>13</v>
      </c>
      <c r="BM19" s="2" t="s">
        <v>16</v>
      </c>
      <c r="BN19" s="5">
        <v>12</v>
      </c>
      <c r="BO19" s="5">
        <v>60000</v>
      </c>
      <c r="BP19" s="5">
        <v>0</v>
      </c>
      <c r="BQ19" s="5">
        <f t="shared" si="11"/>
        <v>60000</v>
      </c>
      <c r="BR19" s="9"/>
      <c r="BS19" s="1">
        <v>13</v>
      </c>
      <c r="BT19" s="2" t="s">
        <v>16</v>
      </c>
      <c r="BU19" s="5">
        <v>27</v>
      </c>
      <c r="BV19" s="5">
        <v>27000</v>
      </c>
      <c r="BW19" s="5">
        <v>0</v>
      </c>
      <c r="BX19" s="5">
        <f t="shared" si="12"/>
        <v>27000</v>
      </c>
      <c r="BY19" s="9"/>
      <c r="BZ19" s="1">
        <v>13</v>
      </c>
      <c r="CA19" s="2" t="s">
        <v>16</v>
      </c>
      <c r="CB19" s="5">
        <v>0</v>
      </c>
      <c r="CC19" s="5">
        <v>11875</v>
      </c>
      <c r="CD19" s="5">
        <v>0</v>
      </c>
      <c r="CE19" s="5">
        <f t="shared" si="13"/>
        <v>11875</v>
      </c>
      <c r="CF19" s="9"/>
      <c r="CG19" s="1">
        <v>13</v>
      </c>
      <c r="CH19" s="2" t="s">
        <v>16</v>
      </c>
      <c r="CI19" s="5">
        <v>0</v>
      </c>
      <c r="CJ19" s="5">
        <v>0</v>
      </c>
      <c r="CK19" s="5">
        <v>0</v>
      </c>
      <c r="CL19" s="5">
        <f t="shared" si="14"/>
        <v>0</v>
      </c>
      <c r="CM19" s="9"/>
      <c r="CN19" s="1">
        <v>13</v>
      </c>
      <c r="CO19" s="2" t="s">
        <v>16</v>
      </c>
      <c r="CP19" s="5">
        <v>1963690</v>
      </c>
      <c r="CQ19" s="5">
        <v>18820</v>
      </c>
      <c r="CR19" s="5">
        <v>0</v>
      </c>
      <c r="CS19" s="5">
        <f t="shared" si="15"/>
        <v>18820</v>
      </c>
      <c r="CT19" s="9"/>
      <c r="CU19" s="1">
        <v>13</v>
      </c>
      <c r="CV19" s="2" t="s">
        <v>16</v>
      </c>
      <c r="CW19" s="5">
        <v>0</v>
      </c>
      <c r="CX19" s="5">
        <v>3452507.6272712601</v>
      </c>
      <c r="CY19" s="5">
        <v>1726253</v>
      </c>
      <c r="CZ19" s="5">
        <f t="shared" si="16"/>
        <v>5178760.6272712601</v>
      </c>
      <c r="DA19" s="9"/>
      <c r="DB19" s="1">
        <v>13</v>
      </c>
      <c r="DC19" s="2" t="s">
        <v>16</v>
      </c>
      <c r="DD19" s="5">
        <v>0</v>
      </c>
      <c r="DE19" s="5">
        <v>130000</v>
      </c>
      <c r="DF19" s="5">
        <v>0</v>
      </c>
      <c r="DG19" s="5">
        <f t="shared" si="17"/>
        <v>130000</v>
      </c>
      <c r="DH19" s="9"/>
      <c r="DI19" s="1">
        <v>13</v>
      </c>
      <c r="DJ19" s="2" t="s">
        <v>16</v>
      </c>
      <c r="DK19" s="5">
        <v>0</v>
      </c>
      <c r="DL19" s="5">
        <v>0</v>
      </c>
      <c r="DM19" s="5">
        <v>0</v>
      </c>
      <c r="DN19" s="5">
        <f t="shared" si="18"/>
        <v>0</v>
      </c>
      <c r="DO19" s="9"/>
      <c r="DP19" s="1">
        <v>13</v>
      </c>
      <c r="DQ19" s="2" t="s">
        <v>16</v>
      </c>
      <c r="DR19" s="5">
        <v>0</v>
      </c>
      <c r="DS19" s="5">
        <v>0</v>
      </c>
      <c r="DT19" s="5">
        <v>0</v>
      </c>
      <c r="DU19" s="5">
        <f t="shared" si="19"/>
        <v>0</v>
      </c>
      <c r="DV19" s="9"/>
      <c r="DW19" s="1">
        <v>13</v>
      </c>
      <c r="DX19" s="2" t="s">
        <v>16</v>
      </c>
      <c r="DY19" s="5">
        <v>0</v>
      </c>
      <c r="DZ19" s="5">
        <v>0</v>
      </c>
      <c r="EA19" s="5">
        <v>0</v>
      </c>
      <c r="EB19" s="5">
        <f t="shared" si="20"/>
        <v>0</v>
      </c>
      <c r="EC19" s="9"/>
      <c r="ED19" s="1">
        <v>13</v>
      </c>
      <c r="EE19" s="2" t="s">
        <v>16</v>
      </c>
      <c r="EF19" s="5">
        <v>0</v>
      </c>
      <c r="EG19" s="5">
        <v>250000</v>
      </c>
      <c r="EH19" s="5">
        <v>0</v>
      </c>
      <c r="EI19" s="5">
        <f t="shared" si="21"/>
        <v>250000</v>
      </c>
      <c r="EJ19" s="9"/>
      <c r="EK19" s="1">
        <v>13</v>
      </c>
      <c r="EL19" s="2" t="s">
        <v>16</v>
      </c>
      <c r="EM19" s="5">
        <v>12</v>
      </c>
      <c r="EN19" s="5">
        <v>2268000</v>
      </c>
      <c r="EO19" s="5">
        <v>0</v>
      </c>
      <c r="EP19" s="5">
        <f t="shared" si="22"/>
        <v>2268000</v>
      </c>
      <c r="EQ19" s="9"/>
      <c r="ER19" s="1">
        <v>13</v>
      </c>
      <c r="ES19" s="2" t="s">
        <v>16</v>
      </c>
      <c r="ET19" s="5">
        <v>42</v>
      </c>
      <c r="EU19" s="5">
        <v>21000</v>
      </c>
      <c r="EV19" s="5">
        <v>0</v>
      </c>
      <c r="EW19" s="5">
        <f t="shared" si="23"/>
        <v>21000</v>
      </c>
      <c r="EX19" s="9"/>
      <c r="EY19" s="1">
        <v>13</v>
      </c>
      <c r="EZ19" s="2" t="s">
        <v>16</v>
      </c>
      <c r="FA19" s="5">
        <v>29086</v>
      </c>
      <c r="FB19" s="5">
        <v>40720400</v>
      </c>
      <c r="FC19" s="5">
        <v>0</v>
      </c>
      <c r="FD19" s="5">
        <f t="shared" si="24"/>
        <v>40720400</v>
      </c>
      <c r="FE19" s="9"/>
      <c r="FF19" s="1">
        <v>13</v>
      </c>
      <c r="FG19" s="2" t="s">
        <v>16</v>
      </c>
      <c r="FH19" s="5">
        <v>1790</v>
      </c>
      <c r="FI19" s="5">
        <v>1790000</v>
      </c>
      <c r="FJ19" s="5">
        <v>0</v>
      </c>
      <c r="FK19" s="5">
        <f t="shared" si="25"/>
        <v>1790000</v>
      </c>
      <c r="FL19" s="9"/>
      <c r="FM19" s="1">
        <v>13</v>
      </c>
      <c r="FN19" s="2" t="s">
        <v>16</v>
      </c>
      <c r="FO19" s="5">
        <v>46</v>
      </c>
      <c r="FP19" s="5">
        <v>460000</v>
      </c>
      <c r="FQ19" s="5">
        <v>0</v>
      </c>
      <c r="FR19" s="5">
        <f t="shared" si="26"/>
        <v>460000</v>
      </c>
      <c r="FS19" s="9"/>
      <c r="FT19" s="1">
        <v>13</v>
      </c>
      <c r="FU19" s="2" t="s">
        <v>16</v>
      </c>
      <c r="FV19" s="5">
        <v>5038</v>
      </c>
      <c r="FW19" s="5">
        <v>15684400</v>
      </c>
      <c r="FX19" s="5">
        <v>0</v>
      </c>
      <c r="FY19" s="5">
        <f t="shared" si="27"/>
        <v>15684400</v>
      </c>
      <c r="FZ19" s="9"/>
      <c r="GA19" s="1">
        <v>13</v>
      </c>
      <c r="GB19" s="2" t="s">
        <v>16</v>
      </c>
      <c r="GC19" s="5">
        <v>200</v>
      </c>
      <c r="GD19" s="5">
        <v>825000</v>
      </c>
      <c r="GE19" s="5">
        <v>0</v>
      </c>
      <c r="GF19" s="5">
        <f t="shared" si="28"/>
        <v>825000</v>
      </c>
      <c r="GG19" s="9"/>
      <c r="GH19" s="1">
        <v>13</v>
      </c>
      <c r="GI19" s="2" t="s">
        <v>16</v>
      </c>
      <c r="GJ19" s="5">
        <v>7</v>
      </c>
      <c r="GK19" s="5">
        <v>190593</v>
      </c>
      <c r="GL19" s="5">
        <v>0</v>
      </c>
      <c r="GM19" s="5">
        <f t="shared" si="29"/>
        <v>190593</v>
      </c>
      <c r="GN19" s="9"/>
      <c r="GO19" s="1">
        <v>13</v>
      </c>
      <c r="GP19" s="2" t="s">
        <v>16</v>
      </c>
      <c r="GQ19" s="5">
        <v>2304</v>
      </c>
      <c r="GR19" s="5">
        <v>691200</v>
      </c>
      <c r="GS19" s="5">
        <v>0</v>
      </c>
      <c r="GT19" s="5">
        <f t="shared" si="30"/>
        <v>691200</v>
      </c>
      <c r="GU19" s="9"/>
      <c r="GV19" s="1">
        <v>13</v>
      </c>
      <c r="GW19" s="2" t="s">
        <v>16</v>
      </c>
      <c r="GX19" s="5">
        <v>50</v>
      </c>
      <c r="GY19" s="5">
        <v>15000</v>
      </c>
      <c r="GZ19" s="5">
        <v>0</v>
      </c>
      <c r="HA19" s="5">
        <f t="shared" si="31"/>
        <v>15000</v>
      </c>
      <c r="HB19" s="9"/>
      <c r="HC19" s="1">
        <v>13</v>
      </c>
      <c r="HD19" s="2" t="s">
        <v>16</v>
      </c>
      <c r="HE19" s="5">
        <v>1385</v>
      </c>
      <c r="HF19" s="5">
        <v>138500</v>
      </c>
      <c r="HG19" s="5">
        <v>0</v>
      </c>
      <c r="HH19" s="5">
        <f t="shared" si="32"/>
        <v>138500</v>
      </c>
      <c r="HI19" s="9"/>
      <c r="HJ19" s="1">
        <v>13</v>
      </c>
      <c r="HK19" s="2" t="s">
        <v>16</v>
      </c>
      <c r="HL19" s="5">
        <v>0</v>
      </c>
      <c r="HM19" s="5">
        <v>0</v>
      </c>
      <c r="HN19" s="5">
        <v>0</v>
      </c>
      <c r="HO19" s="5">
        <f t="shared" si="33"/>
        <v>0</v>
      </c>
      <c r="HP19" s="9"/>
      <c r="HQ19" s="1">
        <v>13</v>
      </c>
      <c r="HR19" s="2" t="s">
        <v>16</v>
      </c>
      <c r="HS19" s="5">
        <v>0</v>
      </c>
      <c r="HT19" s="5">
        <v>0</v>
      </c>
      <c r="HU19" s="5">
        <v>0</v>
      </c>
      <c r="HV19" s="5">
        <f t="shared" si="34"/>
        <v>0</v>
      </c>
      <c r="HW19" s="9"/>
      <c r="HX19" s="1">
        <v>13</v>
      </c>
      <c r="HY19" s="2" t="s">
        <v>16</v>
      </c>
      <c r="HZ19" s="5">
        <v>1</v>
      </c>
      <c r="IA19" s="5">
        <v>1000000</v>
      </c>
      <c r="IB19" s="5">
        <v>0</v>
      </c>
      <c r="IC19" s="5">
        <f t="shared" si="35"/>
        <v>1000000</v>
      </c>
      <c r="ID19" s="9"/>
      <c r="IE19" s="1">
        <v>13</v>
      </c>
      <c r="IF19" s="2" t="s">
        <v>16</v>
      </c>
      <c r="IG19" s="5">
        <v>1</v>
      </c>
      <c r="IH19" s="5">
        <v>87500</v>
      </c>
      <c r="II19" s="5">
        <v>0</v>
      </c>
      <c r="IJ19" s="5">
        <f t="shared" si="36"/>
        <v>87500</v>
      </c>
      <c r="IK19" s="9"/>
      <c r="IL19" s="1">
        <v>13</v>
      </c>
      <c r="IM19" s="2" t="s">
        <v>16</v>
      </c>
      <c r="IN19" s="5">
        <v>17</v>
      </c>
      <c r="IO19" s="5">
        <v>170000</v>
      </c>
      <c r="IP19" s="5">
        <v>0</v>
      </c>
      <c r="IQ19" s="5">
        <f t="shared" si="37"/>
        <v>170000</v>
      </c>
      <c r="IR19" s="9"/>
      <c r="IS19" s="1">
        <v>13</v>
      </c>
      <c r="IT19" s="2" t="s">
        <v>16</v>
      </c>
      <c r="IU19" s="5">
        <v>1</v>
      </c>
      <c r="IV19" s="5">
        <v>711750</v>
      </c>
      <c r="IW19" s="5">
        <v>0</v>
      </c>
      <c r="IX19" s="5">
        <f t="shared" si="38"/>
        <v>711750</v>
      </c>
      <c r="IY19" s="9"/>
      <c r="IZ19" s="1">
        <v>13</v>
      </c>
      <c r="JA19" s="2" t="s">
        <v>16</v>
      </c>
      <c r="JB19" s="5">
        <v>1</v>
      </c>
      <c r="JC19" s="5">
        <v>75000</v>
      </c>
      <c r="JD19" s="5">
        <v>0</v>
      </c>
      <c r="JE19" s="5">
        <f t="shared" si="39"/>
        <v>75000</v>
      </c>
      <c r="JF19" s="9"/>
      <c r="JG19" s="1">
        <v>13</v>
      </c>
      <c r="JH19" s="2" t="s">
        <v>16</v>
      </c>
      <c r="JI19" s="5">
        <v>11</v>
      </c>
      <c r="JJ19" s="5">
        <v>110000</v>
      </c>
      <c r="JK19" s="5">
        <v>0</v>
      </c>
      <c r="JL19" s="5">
        <f t="shared" si="40"/>
        <v>110000</v>
      </c>
      <c r="JM19" s="9"/>
      <c r="JN19" s="1">
        <v>13</v>
      </c>
      <c r="JO19" s="2" t="s">
        <v>16</v>
      </c>
      <c r="JP19" s="5">
        <v>0</v>
      </c>
      <c r="JQ19" s="5">
        <v>0</v>
      </c>
      <c r="JR19" s="5">
        <v>0</v>
      </c>
      <c r="JS19" s="5">
        <f t="shared" si="41"/>
        <v>0</v>
      </c>
      <c r="JT19" s="9"/>
      <c r="JU19" s="1">
        <v>13</v>
      </c>
      <c r="JV19" s="2" t="s">
        <v>16</v>
      </c>
      <c r="JW19" s="5">
        <v>1</v>
      </c>
      <c r="JX19" s="5">
        <v>100000</v>
      </c>
      <c r="JY19" s="5">
        <v>0</v>
      </c>
      <c r="JZ19" s="5">
        <f t="shared" si="42"/>
        <v>100000</v>
      </c>
      <c r="KA19" s="9"/>
      <c r="KB19" s="1">
        <v>13</v>
      </c>
      <c r="KC19" s="2" t="s">
        <v>16</v>
      </c>
      <c r="KD19" s="5">
        <v>1</v>
      </c>
      <c r="KE19" s="5">
        <v>100000</v>
      </c>
      <c r="KF19" s="5">
        <v>0</v>
      </c>
      <c r="KG19" s="5">
        <f t="shared" si="43"/>
        <v>100000</v>
      </c>
      <c r="KH19" s="9"/>
      <c r="KI19" s="1">
        <v>13</v>
      </c>
      <c r="KJ19" s="2" t="s">
        <v>16</v>
      </c>
      <c r="KK19" s="5">
        <v>11</v>
      </c>
      <c r="KL19" s="5">
        <v>55000</v>
      </c>
      <c r="KM19" s="5">
        <v>0</v>
      </c>
      <c r="KN19" s="5">
        <f t="shared" si="44"/>
        <v>55000</v>
      </c>
      <c r="KO19" s="9"/>
      <c r="KP19" s="1">
        <v>13</v>
      </c>
      <c r="KQ19" s="2" t="s">
        <v>16</v>
      </c>
      <c r="KR19" s="5">
        <v>0</v>
      </c>
      <c r="KS19" s="5">
        <v>0</v>
      </c>
      <c r="KT19" s="5">
        <v>0</v>
      </c>
      <c r="KU19" s="5">
        <f t="shared" si="45"/>
        <v>0</v>
      </c>
      <c r="KV19" s="9"/>
      <c r="KW19" s="1">
        <v>13</v>
      </c>
      <c r="KX19" s="2" t="s">
        <v>16</v>
      </c>
      <c r="KY19" s="5">
        <v>3</v>
      </c>
      <c r="KZ19" s="5">
        <v>333000</v>
      </c>
      <c r="LA19" s="5">
        <v>0</v>
      </c>
      <c r="LB19" s="5">
        <f t="shared" si="46"/>
        <v>333000</v>
      </c>
      <c r="LC19" s="9"/>
      <c r="LD19" s="1">
        <v>13</v>
      </c>
      <c r="LE19" s="2" t="s">
        <v>16</v>
      </c>
      <c r="LF19" s="5">
        <v>0</v>
      </c>
      <c r="LG19" s="5">
        <v>168000</v>
      </c>
      <c r="LH19" s="5">
        <v>0</v>
      </c>
      <c r="LI19" s="5">
        <f t="shared" si="47"/>
        <v>168000</v>
      </c>
      <c r="LJ19" s="9"/>
      <c r="LK19" s="1">
        <v>13</v>
      </c>
      <c r="LL19" s="2" t="s">
        <v>16</v>
      </c>
      <c r="LM19" s="5">
        <v>1</v>
      </c>
      <c r="LN19" s="5">
        <v>12000</v>
      </c>
      <c r="LO19" s="5">
        <v>0</v>
      </c>
      <c r="LP19" s="5">
        <f t="shared" si="48"/>
        <v>12000</v>
      </c>
      <c r="LQ19" s="9"/>
      <c r="LR19" s="1">
        <v>13</v>
      </c>
      <c r="LS19" s="2" t="s">
        <v>16</v>
      </c>
      <c r="LT19" s="5">
        <v>0</v>
      </c>
      <c r="LU19" s="5">
        <v>0</v>
      </c>
      <c r="LV19" s="5">
        <v>0</v>
      </c>
      <c r="LW19" s="5">
        <f t="shared" si="49"/>
        <v>0</v>
      </c>
      <c r="LX19" s="9"/>
      <c r="LY19" s="1">
        <v>13</v>
      </c>
      <c r="LZ19" s="2" t="s">
        <v>16</v>
      </c>
      <c r="MA19" s="5">
        <v>0</v>
      </c>
      <c r="MB19" s="5">
        <f t="shared" si="50"/>
        <v>84862626.627271265</v>
      </c>
      <c r="MC19" s="5">
        <f t="shared" si="0"/>
        <v>1726253</v>
      </c>
      <c r="MD19" s="5">
        <f t="shared" si="1"/>
        <v>86588879.627271265</v>
      </c>
      <c r="ME19" s="9"/>
    </row>
    <row r="20" spans="1:343" hidden="1">
      <c r="A20" s="1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2"/>
        <v>0</v>
      </c>
      <c r="G20" s="9"/>
      <c r="H20" s="1">
        <v>14</v>
      </c>
      <c r="I20" s="2" t="s">
        <v>17</v>
      </c>
      <c r="J20" s="5">
        <v>0</v>
      </c>
      <c r="K20" s="5">
        <v>870000</v>
      </c>
      <c r="L20" s="5">
        <v>0</v>
      </c>
      <c r="M20" s="5">
        <f t="shared" si="3"/>
        <v>870000</v>
      </c>
      <c r="N20" s="9"/>
      <c r="O20" s="1">
        <v>14</v>
      </c>
      <c r="P20" s="2" t="s">
        <v>17</v>
      </c>
      <c r="Q20" s="91">
        <v>0</v>
      </c>
      <c r="R20" s="5">
        <v>5464250</v>
      </c>
      <c r="S20" s="5">
        <v>0</v>
      </c>
      <c r="T20" s="5">
        <f t="shared" si="4"/>
        <v>5464250</v>
      </c>
      <c r="U20" s="9"/>
      <c r="V20" s="1">
        <v>14</v>
      </c>
      <c r="W20" s="2" t="s">
        <v>17</v>
      </c>
      <c r="X20" s="5">
        <v>150</v>
      </c>
      <c r="Y20" s="5">
        <v>45000</v>
      </c>
      <c r="Z20" s="5">
        <v>0</v>
      </c>
      <c r="AA20" s="5">
        <f t="shared" si="5"/>
        <v>45000</v>
      </c>
      <c r="AB20" s="9"/>
      <c r="AC20" s="1">
        <v>14</v>
      </c>
      <c r="AD20" s="2" t="s">
        <v>17</v>
      </c>
      <c r="AE20" s="5"/>
      <c r="AF20" s="5">
        <v>0</v>
      </c>
      <c r="AG20" s="5">
        <v>0</v>
      </c>
      <c r="AH20" s="5">
        <f t="shared" si="6"/>
        <v>0</v>
      </c>
      <c r="AI20" s="9"/>
      <c r="AJ20" s="1">
        <v>14</v>
      </c>
      <c r="AK20" s="2" t="s">
        <v>17</v>
      </c>
      <c r="AL20" s="5">
        <v>0</v>
      </c>
      <c r="AM20" s="5">
        <v>208000</v>
      </c>
      <c r="AN20" s="5">
        <v>0</v>
      </c>
      <c r="AO20" s="5">
        <f t="shared" si="7"/>
        <v>208000</v>
      </c>
      <c r="AP20" s="9"/>
      <c r="AQ20" s="1">
        <v>14</v>
      </c>
      <c r="AR20" s="2" t="s">
        <v>17</v>
      </c>
      <c r="AS20" s="5">
        <v>0</v>
      </c>
      <c r="AT20" s="5">
        <v>101200</v>
      </c>
      <c r="AU20" s="5">
        <v>0</v>
      </c>
      <c r="AV20" s="5">
        <f t="shared" si="8"/>
        <v>101200</v>
      </c>
      <c r="AW20" s="9"/>
      <c r="AX20" s="1">
        <v>14</v>
      </c>
      <c r="AY20" s="2" t="s">
        <v>17</v>
      </c>
      <c r="AZ20" s="5">
        <v>0</v>
      </c>
      <c r="BA20" s="5">
        <v>0</v>
      </c>
      <c r="BB20" s="5">
        <v>0</v>
      </c>
      <c r="BC20" s="5">
        <f t="shared" si="9"/>
        <v>0</v>
      </c>
      <c r="BD20" s="9"/>
      <c r="BE20" s="1">
        <v>14</v>
      </c>
      <c r="BF20" s="2" t="s">
        <v>17</v>
      </c>
      <c r="BG20" s="5">
        <v>84</v>
      </c>
      <c r="BH20" s="5">
        <v>420000</v>
      </c>
      <c r="BI20" s="5">
        <v>0</v>
      </c>
      <c r="BJ20" s="5">
        <f t="shared" si="10"/>
        <v>420000</v>
      </c>
      <c r="BK20" s="9"/>
      <c r="BL20" s="1">
        <v>14</v>
      </c>
      <c r="BM20" s="2" t="s">
        <v>17</v>
      </c>
      <c r="BN20" s="5">
        <v>12</v>
      </c>
      <c r="BO20" s="5">
        <v>60000</v>
      </c>
      <c r="BP20" s="5">
        <v>0</v>
      </c>
      <c r="BQ20" s="5">
        <f t="shared" si="11"/>
        <v>60000</v>
      </c>
      <c r="BR20" s="9"/>
      <c r="BS20" s="1">
        <v>14</v>
      </c>
      <c r="BT20" s="2" t="s">
        <v>17</v>
      </c>
      <c r="BU20" s="5">
        <v>30</v>
      </c>
      <c r="BV20" s="5">
        <v>30000</v>
      </c>
      <c r="BW20" s="5">
        <v>0</v>
      </c>
      <c r="BX20" s="5">
        <f t="shared" si="12"/>
        <v>30000</v>
      </c>
      <c r="BY20" s="9"/>
      <c r="BZ20" s="1">
        <v>14</v>
      </c>
      <c r="CA20" s="2" t="s">
        <v>17</v>
      </c>
      <c r="CB20" s="5">
        <v>0</v>
      </c>
      <c r="CC20" s="5">
        <v>11875</v>
      </c>
      <c r="CD20" s="5">
        <v>0</v>
      </c>
      <c r="CE20" s="5">
        <f t="shared" si="13"/>
        <v>11875</v>
      </c>
      <c r="CF20" s="9"/>
      <c r="CG20" s="1">
        <v>14</v>
      </c>
      <c r="CH20" s="2" t="s">
        <v>17</v>
      </c>
      <c r="CI20" s="5">
        <v>0</v>
      </c>
      <c r="CJ20" s="5">
        <v>0</v>
      </c>
      <c r="CK20" s="5">
        <v>0</v>
      </c>
      <c r="CL20" s="5">
        <f t="shared" si="14"/>
        <v>0</v>
      </c>
      <c r="CM20" s="9"/>
      <c r="CN20" s="1">
        <v>14</v>
      </c>
      <c r="CO20" s="2" t="s">
        <v>17</v>
      </c>
      <c r="CP20" s="5">
        <v>1257081</v>
      </c>
      <c r="CQ20" s="5">
        <v>13204</v>
      </c>
      <c r="CR20" s="5">
        <v>0</v>
      </c>
      <c r="CS20" s="5">
        <f t="shared" si="15"/>
        <v>13204</v>
      </c>
      <c r="CT20" s="9"/>
      <c r="CU20" s="1">
        <v>14</v>
      </c>
      <c r="CV20" s="2" t="s">
        <v>17</v>
      </c>
      <c r="CW20" s="5">
        <v>0</v>
      </c>
      <c r="CX20" s="5">
        <v>2311511.6071756482</v>
      </c>
      <c r="CY20" s="5">
        <v>1155755</v>
      </c>
      <c r="CZ20" s="5">
        <f t="shared" si="16"/>
        <v>3467266.6071756482</v>
      </c>
      <c r="DA20" s="9"/>
      <c r="DB20" s="1">
        <v>14</v>
      </c>
      <c r="DC20" s="2" t="s">
        <v>17</v>
      </c>
      <c r="DD20" s="5">
        <v>0</v>
      </c>
      <c r="DE20" s="5">
        <v>130000</v>
      </c>
      <c r="DF20" s="5">
        <v>0</v>
      </c>
      <c r="DG20" s="5">
        <f t="shared" si="17"/>
        <v>130000</v>
      </c>
      <c r="DH20" s="9"/>
      <c r="DI20" s="1">
        <v>14</v>
      </c>
      <c r="DJ20" s="2" t="s">
        <v>17</v>
      </c>
      <c r="DK20" s="5">
        <v>0</v>
      </c>
      <c r="DL20" s="5">
        <v>0</v>
      </c>
      <c r="DM20" s="5">
        <v>0</v>
      </c>
      <c r="DN20" s="5">
        <f t="shared" si="18"/>
        <v>0</v>
      </c>
      <c r="DO20" s="9"/>
      <c r="DP20" s="1">
        <v>14</v>
      </c>
      <c r="DQ20" s="2" t="s">
        <v>17</v>
      </c>
      <c r="DR20" s="5">
        <v>2</v>
      </c>
      <c r="DS20" s="5">
        <v>5000</v>
      </c>
      <c r="DT20" s="5">
        <v>5000</v>
      </c>
      <c r="DU20" s="5">
        <f t="shared" si="19"/>
        <v>10000</v>
      </c>
      <c r="DV20" s="9"/>
      <c r="DW20" s="1">
        <v>14</v>
      </c>
      <c r="DX20" s="2" t="s">
        <v>17</v>
      </c>
      <c r="DY20" s="5">
        <v>0</v>
      </c>
      <c r="DZ20" s="5">
        <v>0</v>
      </c>
      <c r="EA20" s="5">
        <v>0</v>
      </c>
      <c r="EB20" s="5">
        <f t="shared" si="20"/>
        <v>0</v>
      </c>
      <c r="EC20" s="9"/>
      <c r="ED20" s="1">
        <v>14</v>
      </c>
      <c r="EE20" s="2" t="s">
        <v>17</v>
      </c>
      <c r="EF20" s="5">
        <v>0</v>
      </c>
      <c r="EG20" s="5">
        <v>0</v>
      </c>
      <c r="EH20" s="5">
        <v>0</v>
      </c>
      <c r="EI20" s="5">
        <f t="shared" si="21"/>
        <v>0</v>
      </c>
      <c r="EJ20" s="9"/>
      <c r="EK20" s="1">
        <v>14</v>
      </c>
      <c r="EL20" s="2" t="s">
        <v>17</v>
      </c>
      <c r="EM20" s="5">
        <v>12</v>
      </c>
      <c r="EN20" s="5">
        <v>2268000</v>
      </c>
      <c r="EO20" s="5">
        <v>0</v>
      </c>
      <c r="EP20" s="5">
        <f t="shared" si="22"/>
        <v>2268000</v>
      </c>
      <c r="EQ20" s="9"/>
      <c r="ER20" s="1">
        <v>14</v>
      </c>
      <c r="ES20" s="2" t="s">
        <v>17</v>
      </c>
      <c r="ET20" s="5">
        <v>75</v>
      </c>
      <c r="EU20" s="5">
        <v>37500</v>
      </c>
      <c r="EV20" s="5">
        <v>0</v>
      </c>
      <c r="EW20" s="5">
        <f t="shared" si="23"/>
        <v>37500</v>
      </c>
      <c r="EX20" s="9"/>
      <c r="EY20" s="1">
        <v>14</v>
      </c>
      <c r="EZ20" s="2" t="s">
        <v>17</v>
      </c>
      <c r="FA20" s="5">
        <v>15046</v>
      </c>
      <c r="FB20" s="5">
        <v>21064400</v>
      </c>
      <c r="FC20" s="5">
        <v>0</v>
      </c>
      <c r="FD20" s="5">
        <f t="shared" si="24"/>
        <v>21064400</v>
      </c>
      <c r="FE20" s="9"/>
      <c r="FF20" s="1">
        <v>14</v>
      </c>
      <c r="FG20" s="2" t="s">
        <v>17</v>
      </c>
      <c r="FH20" s="5">
        <v>413</v>
      </c>
      <c r="FI20" s="5">
        <v>413000</v>
      </c>
      <c r="FJ20" s="5">
        <v>0</v>
      </c>
      <c r="FK20" s="5">
        <f t="shared" si="25"/>
        <v>413000</v>
      </c>
      <c r="FL20" s="9"/>
      <c r="FM20" s="1">
        <v>14</v>
      </c>
      <c r="FN20" s="2" t="s">
        <v>17</v>
      </c>
      <c r="FO20" s="5">
        <v>45</v>
      </c>
      <c r="FP20" s="5">
        <v>450000</v>
      </c>
      <c r="FQ20" s="5">
        <v>0</v>
      </c>
      <c r="FR20" s="5">
        <f t="shared" si="26"/>
        <v>450000</v>
      </c>
      <c r="FS20" s="9"/>
      <c r="FT20" s="1">
        <v>14</v>
      </c>
      <c r="FU20" s="2" t="s">
        <v>17</v>
      </c>
      <c r="FV20" s="5">
        <v>4317</v>
      </c>
      <c r="FW20" s="5">
        <v>13856400</v>
      </c>
      <c r="FX20" s="5">
        <v>0</v>
      </c>
      <c r="FY20" s="5">
        <f t="shared" si="27"/>
        <v>13856400</v>
      </c>
      <c r="FZ20" s="9"/>
      <c r="GA20" s="1">
        <v>14</v>
      </c>
      <c r="GB20" s="2" t="s">
        <v>17</v>
      </c>
      <c r="GC20" s="5">
        <v>55</v>
      </c>
      <c r="GD20" s="5">
        <v>235000</v>
      </c>
      <c r="GE20" s="5">
        <v>0</v>
      </c>
      <c r="GF20" s="5">
        <f t="shared" si="28"/>
        <v>235000</v>
      </c>
      <c r="GG20" s="9"/>
      <c r="GH20" s="1">
        <v>14</v>
      </c>
      <c r="GI20" s="2" t="s">
        <v>17</v>
      </c>
      <c r="GJ20" s="5">
        <v>6</v>
      </c>
      <c r="GK20" s="5">
        <v>163365</v>
      </c>
      <c r="GL20" s="5">
        <v>0</v>
      </c>
      <c r="GM20" s="5">
        <f t="shared" si="29"/>
        <v>163365</v>
      </c>
      <c r="GN20" s="9"/>
      <c r="GO20" s="1">
        <v>14</v>
      </c>
      <c r="GP20" s="2" t="s">
        <v>17</v>
      </c>
      <c r="GQ20" s="5">
        <v>1795</v>
      </c>
      <c r="GR20" s="5">
        <v>538500</v>
      </c>
      <c r="GS20" s="5">
        <v>0</v>
      </c>
      <c r="GT20" s="5">
        <f t="shared" si="30"/>
        <v>538500</v>
      </c>
      <c r="GU20" s="9"/>
      <c r="GV20" s="1">
        <v>14</v>
      </c>
      <c r="GW20" s="2" t="s">
        <v>17</v>
      </c>
      <c r="GX20" s="5">
        <v>50</v>
      </c>
      <c r="GY20" s="5">
        <v>15000</v>
      </c>
      <c r="GZ20" s="5">
        <v>0</v>
      </c>
      <c r="HA20" s="5">
        <f t="shared" si="31"/>
        <v>15000</v>
      </c>
      <c r="HB20" s="9"/>
      <c r="HC20" s="1">
        <v>14</v>
      </c>
      <c r="HD20" s="2" t="s">
        <v>17</v>
      </c>
      <c r="HE20" s="5">
        <v>678</v>
      </c>
      <c r="HF20" s="5">
        <v>67800</v>
      </c>
      <c r="HG20" s="5">
        <v>0</v>
      </c>
      <c r="HH20" s="5">
        <f t="shared" si="32"/>
        <v>67800</v>
      </c>
      <c r="HI20" s="9"/>
      <c r="HJ20" s="1">
        <v>14</v>
      </c>
      <c r="HK20" s="2" t="s">
        <v>17</v>
      </c>
      <c r="HL20" s="5">
        <v>0</v>
      </c>
      <c r="HM20" s="5">
        <v>0</v>
      </c>
      <c r="HN20" s="5">
        <v>0</v>
      </c>
      <c r="HO20" s="5">
        <f t="shared" si="33"/>
        <v>0</v>
      </c>
      <c r="HP20" s="9"/>
      <c r="HQ20" s="1">
        <v>14</v>
      </c>
      <c r="HR20" s="2" t="s">
        <v>17</v>
      </c>
      <c r="HS20" s="5">
        <v>0</v>
      </c>
      <c r="HT20" s="5">
        <v>0</v>
      </c>
      <c r="HU20" s="5">
        <v>0</v>
      </c>
      <c r="HV20" s="5">
        <f t="shared" si="34"/>
        <v>0</v>
      </c>
      <c r="HW20" s="9"/>
      <c r="HX20" s="1">
        <v>14</v>
      </c>
      <c r="HY20" s="2" t="s">
        <v>17</v>
      </c>
      <c r="HZ20" s="5">
        <v>1</v>
      </c>
      <c r="IA20" s="5">
        <v>1000000</v>
      </c>
      <c r="IB20" s="5">
        <v>0</v>
      </c>
      <c r="IC20" s="5">
        <f t="shared" si="35"/>
        <v>1000000</v>
      </c>
      <c r="ID20" s="9"/>
      <c r="IE20" s="1">
        <v>14</v>
      </c>
      <c r="IF20" s="2" t="s">
        <v>17</v>
      </c>
      <c r="IG20" s="5">
        <v>1</v>
      </c>
      <c r="IH20" s="5">
        <v>87500</v>
      </c>
      <c r="II20" s="5">
        <v>0</v>
      </c>
      <c r="IJ20" s="5">
        <f t="shared" si="36"/>
        <v>87500</v>
      </c>
      <c r="IK20" s="9"/>
      <c r="IL20" s="1">
        <v>14</v>
      </c>
      <c r="IM20" s="2" t="s">
        <v>17</v>
      </c>
      <c r="IN20" s="5">
        <v>15</v>
      </c>
      <c r="IO20" s="5">
        <v>150000</v>
      </c>
      <c r="IP20" s="5">
        <v>0</v>
      </c>
      <c r="IQ20" s="5">
        <f t="shared" si="37"/>
        <v>150000</v>
      </c>
      <c r="IR20" s="9"/>
      <c r="IS20" s="1">
        <v>14</v>
      </c>
      <c r="IT20" s="2" t="s">
        <v>17</v>
      </c>
      <c r="IU20" s="5">
        <v>1</v>
      </c>
      <c r="IV20" s="5">
        <v>738660</v>
      </c>
      <c r="IW20" s="5">
        <v>0</v>
      </c>
      <c r="IX20" s="5">
        <f t="shared" si="38"/>
        <v>738660</v>
      </c>
      <c r="IY20" s="9"/>
      <c r="IZ20" s="1">
        <v>14</v>
      </c>
      <c r="JA20" s="2" t="s">
        <v>17</v>
      </c>
      <c r="JB20" s="5">
        <v>1</v>
      </c>
      <c r="JC20" s="5">
        <v>75000</v>
      </c>
      <c r="JD20" s="5">
        <v>0</v>
      </c>
      <c r="JE20" s="5">
        <f t="shared" si="39"/>
        <v>75000</v>
      </c>
      <c r="JF20" s="9"/>
      <c r="JG20" s="1">
        <v>14</v>
      </c>
      <c r="JH20" s="2" t="s">
        <v>17</v>
      </c>
      <c r="JI20" s="5">
        <v>0</v>
      </c>
      <c r="JJ20" s="5">
        <v>0</v>
      </c>
      <c r="JK20" s="5">
        <v>0</v>
      </c>
      <c r="JL20" s="5">
        <f t="shared" si="40"/>
        <v>0</v>
      </c>
      <c r="JM20" s="9"/>
      <c r="JN20" s="1">
        <v>14</v>
      </c>
      <c r="JO20" s="2" t="s">
        <v>17</v>
      </c>
      <c r="JP20" s="5">
        <v>0</v>
      </c>
      <c r="JQ20" s="5">
        <v>0</v>
      </c>
      <c r="JR20" s="5">
        <v>0</v>
      </c>
      <c r="JS20" s="5">
        <f t="shared" si="41"/>
        <v>0</v>
      </c>
      <c r="JT20" s="9"/>
      <c r="JU20" s="1">
        <v>14</v>
      </c>
      <c r="JV20" s="2" t="s">
        <v>17</v>
      </c>
      <c r="JW20" s="5">
        <v>1</v>
      </c>
      <c r="JX20" s="5">
        <v>100000</v>
      </c>
      <c r="JY20" s="5">
        <v>0</v>
      </c>
      <c r="JZ20" s="5">
        <f t="shared" si="42"/>
        <v>100000</v>
      </c>
      <c r="KA20" s="9"/>
      <c r="KB20" s="1">
        <v>14</v>
      </c>
      <c r="KC20" s="2" t="s">
        <v>17</v>
      </c>
      <c r="KD20" s="5">
        <v>1</v>
      </c>
      <c r="KE20" s="5">
        <v>100000</v>
      </c>
      <c r="KF20" s="5">
        <v>0</v>
      </c>
      <c r="KG20" s="5">
        <f t="shared" si="43"/>
        <v>100000</v>
      </c>
      <c r="KH20" s="9"/>
      <c r="KI20" s="1">
        <v>14</v>
      </c>
      <c r="KJ20" s="2" t="s">
        <v>17</v>
      </c>
      <c r="KK20" s="5">
        <v>7</v>
      </c>
      <c r="KL20" s="5">
        <v>35000</v>
      </c>
      <c r="KM20" s="5">
        <v>0</v>
      </c>
      <c r="KN20" s="5">
        <f t="shared" si="44"/>
        <v>35000</v>
      </c>
      <c r="KO20" s="9"/>
      <c r="KP20" s="1">
        <v>14</v>
      </c>
      <c r="KQ20" s="2" t="s">
        <v>17</v>
      </c>
      <c r="KR20" s="5">
        <v>0</v>
      </c>
      <c r="KS20" s="5">
        <v>0</v>
      </c>
      <c r="KT20" s="5">
        <v>0</v>
      </c>
      <c r="KU20" s="5">
        <f t="shared" si="45"/>
        <v>0</v>
      </c>
      <c r="KV20" s="9"/>
      <c r="KW20" s="1">
        <v>14</v>
      </c>
      <c r="KX20" s="2" t="s">
        <v>17</v>
      </c>
      <c r="KY20" s="5">
        <v>3</v>
      </c>
      <c r="KZ20" s="5">
        <v>333000</v>
      </c>
      <c r="LA20" s="5">
        <v>0</v>
      </c>
      <c r="LB20" s="5">
        <f t="shared" si="46"/>
        <v>333000</v>
      </c>
      <c r="LC20" s="9"/>
      <c r="LD20" s="1">
        <v>14</v>
      </c>
      <c r="LE20" s="2" t="s">
        <v>17</v>
      </c>
      <c r="LF20" s="5">
        <v>0</v>
      </c>
      <c r="LG20" s="5">
        <v>0</v>
      </c>
      <c r="LH20" s="5">
        <v>0</v>
      </c>
      <c r="LI20" s="5">
        <f t="shared" si="47"/>
        <v>0</v>
      </c>
      <c r="LJ20" s="9"/>
      <c r="LK20" s="1">
        <v>14</v>
      </c>
      <c r="LL20" s="2" t="s">
        <v>17</v>
      </c>
      <c r="LM20" s="5">
        <v>1</v>
      </c>
      <c r="LN20" s="5">
        <v>12000</v>
      </c>
      <c r="LO20" s="5">
        <v>0</v>
      </c>
      <c r="LP20" s="5">
        <f t="shared" si="48"/>
        <v>12000</v>
      </c>
      <c r="LQ20" s="9"/>
      <c r="LR20" s="1">
        <v>14</v>
      </c>
      <c r="LS20" s="2" t="s">
        <v>17</v>
      </c>
      <c r="LT20" s="5">
        <v>0</v>
      </c>
      <c r="LU20" s="5">
        <v>0</v>
      </c>
      <c r="LV20" s="5">
        <v>0</v>
      </c>
      <c r="LW20" s="5">
        <f t="shared" si="49"/>
        <v>0</v>
      </c>
      <c r="LX20" s="9"/>
      <c r="LY20" s="1">
        <v>14</v>
      </c>
      <c r="LZ20" s="2" t="s">
        <v>17</v>
      </c>
      <c r="MA20" s="5">
        <v>0</v>
      </c>
      <c r="MB20" s="5">
        <f t="shared" si="50"/>
        <v>51410165.607175648</v>
      </c>
      <c r="MC20" s="5">
        <f t="shared" si="0"/>
        <v>1160755</v>
      </c>
      <c r="MD20" s="5">
        <f t="shared" si="1"/>
        <v>52570920.607175648</v>
      </c>
      <c r="ME20" s="9"/>
    </row>
    <row r="21" spans="1:343" hidden="1">
      <c r="A21" s="1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2"/>
        <v>0</v>
      </c>
      <c r="G21" s="9"/>
      <c r="H21" s="1">
        <v>15</v>
      </c>
      <c r="I21" s="2" t="s">
        <v>18</v>
      </c>
      <c r="J21" s="5">
        <v>0</v>
      </c>
      <c r="K21" s="5">
        <v>1459800</v>
      </c>
      <c r="L21" s="5">
        <v>0</v>
      </c>
      <c r="M21" s="5">
        <f t="shared" si="3"/>
        <v>1459800</v>
      </c>
      <c r="N21" s="9"/>
      <c r="O21" s="1">
        <v>15</v>
      </c>
      <c r="P21" s="2" t="s">
        <v>18</v>
      </c>
      <c r="Q21" s="91">
        <v>0</v>
      </c>
      <c r="R21" s="5">
        <v>9430200</v>
      </c>
      <c r="S21" s="5">
        <v>0</v>
      </c>
      <c r="T21" s="5">
        <f t="shared" si="4"/>
        <v>9430200</v>
      </c>
      <c r="U21" s="9"/>
      <c r="V21" s="1">
        <v>15</v>
      </c>
      <c r="W21" s="2" t="s">
        <v>18</v>
      </c>
      <c r="X21" s="5">
        <v>150</v>
      </c>
      <c r="Y21" s="5">
        <v>45000</v>
      </c>
      <c r="Z21" s="5">
        <v>0</v>
      </c>
      <c r="AA21" s="5">
        <f t="shared" si="5"/>
        <v>45000</v>
      </c>
      <c r="AB21" s="9"/>
      <c r="AC21" s="1">
        <v>15</v>
      </c>
      <c r="AD21" s="2" t="s">
        <v>18</v>
      </c>
      <c r="AE21" s="5"/>
      <c r="AF21" s="5">
        <v>0</v>
      </c>
      <c r="AG21" s="5">
        <v>0</v>
      </c>
      <c r="AH21" s="5">
        <f t="shared" si="6"/>
        <v>0</v>
      </c>
      <c r="AI21" s="9"/>
      <c r="AJ21" s="1">
        <v>15</v>
      </c>
      <c r="AK21" s="2" t="s">
        <v>18</v>
      </c>
      <c r="AL21" s="5">
        <v>0</v>
      </c>
      <c r="AM21" s="5">
        <v>214000</v>
      </c>
      <c r="AN21" s="5">
        <v>0</v>
      </c>
      <c r="AO21" s="5">
        <f t="shared" si="7"/>
        <v>214000</v>
      </c>
      <c r="AP21" s="9"/>
      <c r="AQ21" s="1">
        <v>15</v>
      </c>
      <c r="AR21" s="2" t="s">
        <v>18</v>
      </c>
      <c r="AS21" s="5">
        <v>0</v>
      </c>
      <c r="AT21" s="5">
        <v>80600</v>
      </c>
      <c r="AU21" s="5">
        <v>0</v>
      </c>
      <c r="AV21" s="5">
        <f t="shared" si="8"/>
        <v>80600</v>
      </c>
      <c r="AW21" s="9"/>
      <c r="AX21" s="1">
        <v>15</v>
      </c>
      <c r="AY21" s="2" t="s">
        <v>18</v>
      </c>
      <c r="AZ21" s="5">
        <v>0</v>
      </c>
      <c r="BA21" s="5">
        <v>0</v>
      </c>
      <c r="BB21" s="5">
        <v>0</v>
      </c>
      <c r="BC21" s="5">
        <f t="shared" si="9"/>
        <v>0</v>
      </c>
      <c r="BD21" s="9"/>
      <c r="BE21" s="1">
        <v>15</v>
      </c>
      <c r="BF21" s="2" t="s">
        <v>18</v>
      </c>
      <c r="BG21" s="5">
        <v>132</v>
      </c>
      <c r="BH21" s="5">
        <v>660000</v>
      </c>
      <c r="BI21" s="5">
        <v>0</v>
      </c>
      <c r="BJ21" s="5">
        <f t="shared" si="10"/>
        <v>660000</v>
      </c>
      <c r="BK21" s="9"/>
      <c r="BL21" s="1">
        <v>15</v>
      </c>
      <c r="BM21" s="2" t="s">
        <v>18</v>
      </c>
      <c r="BN21" s="5">
        <v>12</v>
      </c>
      <c r="BO21" s="5">
        <v>60000</v>
      </c>
      <c r="BP21" s="5">
        <v>0</v>
      </c>
      <c r="BQ21" s="5">
        <f t="shared" si="11"/>
        <v>60000</v>
      </c>
      <c r="BR21" s="9"/>
      <c r="BS21" s="1">
        <v>15</v>
      </c>
      <c r="BT21" s="2" t="s">
        <v>18</v>
      </c>
      <c r="BU21" s="5">
        <v>19</v>
      </c>
      <c r="BV21" s="5">
        <v>19000</v>
      </c>
      <c r="BW21" s="5">
        <v>0</v>
      </c>
      <c r="BX21" s="5">
        <f t="shared" si="12"/>
        <v>19000</v>
      </c>
      <c r="BY21" s="9"/>
      <c r="BZ21" s="1">
        <v>15</v>
      </c>
      <c r="CA21" s="2" t="s">
        <v>18</v>
      </c>
      <c r="CB21" s="5">
        <v>0</v>
      </c>
      <c r="CC21" s="5">
        <v>11875</v>
      </c>
      <c r="CD21" s="5">
        <v>0</v>
      </c>
      <c r="CE21" s="5">
        <f t="shared" si="13"/>
        <v>11875</v>
      </c>
      <c r="CF21" s="9"/>
      <c r="CG21" s="1">
        <v>15</v>
      </c>
      <c r="CH21" s="2" t="s">
        <v>18</v>
      </c>
      <c r="CI21" s="5">
        <v>0</v>
      </c>
      <c r="CJ21" s="5">
        <v>0</v>
      </c>
      <c r="CK21" s="5">
        <v>0</v>
      </c>
      <c r="CL21" s="5">
        <f t="shared" si="14"/>
        <v>0</v>
      </c>
      <c r="CM21" s="9"/>
      <c r="CN21" s="1">
        <v>15</v>
      </c>
      <c r="CO21" s="2" t="s">
        <v>18</v>
      </c>
      <c r="CP21" s="5">
        <v>1819240</v>
      </c>
      <c r="CQ21" s="5">
        <v>20692</v>
      </c>
      <c r="CR21" s="5">
        <v>0</v>
      </c>
      <c r="CS21" s="5">
        <f t="shared" si="15"/>
        <v>20692</v>
      </c>
      <c r="CT21" s="9"/>
      <c r="CU21" s="1">
        <v>15</v>
      </c>
      <c r="CV21" s="2" t="s">
        <v>18</v>
      </c>
      <c r="CW21" s="5">
        <v>0</v>
      </c>
      <c r="CX21" s="5">
        <v>3297049.5658847149</v>
      </c>
      <c r="CY21" s="5">
        <v>1648524</v>
      </c>
      <c r="CZ21" s="5">
        <f t="shared" si="16"/>
        <v>4945573.5658847149</v>
      </c>
      <c r="DA21" s="9"/>
      <c r="DB21" s="1">
        <v>15</v>
      </c>
      <c r="DC21" s="2" t="s">
        <v>18</v>
      </c>
      <c r="DD21" s="5">
        <v>0</v>
      </c>
      <c r="DE21" s="5">
        <v>0</v>
      </c>
      <c r="DF21" s="5">
        <v>0</v>
      </c>
      <c r="DG21" s="5">
        <f t="shared" si="17"/>
        <v>0</v>
      </c>
      <c r="DH21" s="9"/>
      <c r="DI21" s="1">
        <v>15</v>
      </c>
      <c r="DJ21" s="2" t="s">
        <v>18</v>
      </c>
      <c r="DK21" s="5">
        <v>0</v>
      </c>
      <c r="DL21" s="5">
        <v>0</v>
      </c>
      <c r="DM21" s="5">
        <v>0</v>
      </c>
      <c r="DN21" s="5">
        <f t="shared" si="18"/>
        <v>0</v>
      </c>
      <c r="DO21" s="9"/>
      <c r="DP21" s="1">
        <v>15</v>
      </c>
      <c r="DQ21" s="2" t="s">
        <v>18</v>
      </c>
      <c r="DR21" s="5">
        <v>0</v>
      </c>
      <c r="DS21" s="5">
        <v>0</v>
      </c>
      <c r="DT21" s="5">
        <v>0</v>
      </c>
      <c r="DU21" s="5">
        <f t="shared" si="19"/>
        <v>0</v>
      </c>
      <c r="DV21" s="9"/>
      <c r="DW21" s="1">
        <v>15</v>
      </c>
      <c r="DX21" s="2" t="s">
        <v>18</v>
      </c>
      <c r="DY21" s="5">
        <v>0</v>
      </c>
      <c r="DZ21" s="5">
        <v>0</v>
      </c>
      <c r="EA21" s="5">
        <v>0</v>
      </c>
      <c r="EB21" s="5">
        <f t="shared" si="20"/>
        <v>0</v>
      </c>
      <c r="EC21" s="9"/>
      <c r="ED21" s="1">
        <v>15</v>
      </c>
      <c r="EE21" s="2" t="s">
        <v>18</v>
      </c>
      <c r="EF21" s="5">
        <v>0</v>
      </c>
      <c r="EG21" s="5">
        <v>250000</v>
      </c>
      <c r="EH21" s="5">
        <v>0</v>
      </c>
      <c r="EI21" s="5">
        <f t="shared" si="21"/>
        <v>250000</v>
      </c>
      <c r="EJ21" s="9"/>
      <c r="EK21" s="1">
        <v>15</v>
      </c>
      <c r="EL21" s="2" t="s">
        <v>18</v>
      </c>
      <c r="EM21" s="5">
        <v>8</v>
      </c>
      <c r="EN21" s="5">
        <v>1512000</v>
      </c>
      <c r="EO21" s="5">
        <v>0</v>
      </c>
      <c r="EP21" s="5">
        <f t="shared" si="22"/>
        <v>1512000</v>
      </c>
      <c r="EQ21" s="9"/>
      <c r="ER21" s="1">
        <v>15</v>
      </c>
      <c r="ES21" s="2" t="s">
        <v>18</v>
      </c>
      <c r="ET21" s="5">
        <v>58</v>
      </c>
      <c r="EU21" s="5">
        <v>29000</v>
      </c>
      <c r="EV21" s="5">
        <v>0</v>
      </c>
      <c r="EW21" s="5">
        <f t="shared" si="23"/>
        <v>29000</v>
      </c>
      <c r="EX21" s="9"/>
      <c r="EY21" s="1">
        <v>15</v>
      </c>
      <c r="EZ21" s="2" t="s">
        <v>18</v>
      </c>
      <c r="FA21" s="5">
        <v>26793</v>
      </c>
      <c r="FB21" s="5">
        <v>37510200</v>
      </c>
      <c r="FC21" s="5">
        <v>0</v>
      </c>
      <c r="FD21" s="5">
        <f t="shared" si="24"/>
        <v>37510200</v>
      </c>
      <c r="FE21" s="9"/>
      <c r="FF21" s="1">
        <v>15</v>
      </c>
      <c r="FG21" s="2" t="s">
        <v>18</v>
      </c>
      <c r="FH21" s="5">
        <v>775</v>
      </c>
      <c r="FI21" s="5">
        <v>775000</v>
      </c>
      <c r="FJ21" s="5">
        <v>0</v>
      </c>
      <c r="FK21" s="5">
        <f t="shared" si="25"/>
        <v>775000</v>
      </c>
      <c r="FL21" s="9"/>
      <c r="FM21" s="1">
        <v>15</v>
      </c>
      <c r="FN21" s="2" t="s">
        <v>18</v>
      </c>
      <c r="FO21" s="5">
        <v>46</v>
      </c>
      <c r="FP21" s="5">
        <v>460000</v>
      </c>
      <c r="FQ21" s="5">
        <v>0</v>
      </c>
      <c r="FR21" s="5">
        <f t="shared" si="26"/>
        <v>460000</v>
      </c>
      <c r="FS21" s="9"/>
      <c r="FT21" s="1">
        <v>15</v>
      </c>
      <c r="FU21" s="2" t="s">
        <v>18</v>
      </c>
      <c r="FV21" s="5">
        <v>6588</v>
      </c>
      <c r="FW21" s="5">
        <v>19728000</v>
      </c>
      <c r="FX21" s="5">
        <v>0</v>
      </c>
      <c r="FY21" s="5">
        <f t="shared" si="27"/>
        <v>19728000</v>
      </c>
      <c r="FZ21" s="9"/>
      <c r="GA21" s="1">
        <v>15</v>
      </c>
      <c r="GB21" s="2" t="s">
        <v>18</v>
      </c>
      <c r="GC21" s="5">
        <v>45</v>
      </c>
      <c r="GD21" s="5">
        <v>185000</v>
      </c>
      <c r="GE21" s="5">
        <v>0</v>
      </c>
      <c r="GF21" s="5">
        <f t="shared" si="28"/>
        <v>185000</v>
      </c>
      <c r="GG21" s="9"/>
      <c r="GH21" s="1">
        <v>15</v>
      </c>
      <c r="GI21" s="2" t="s">
        <v>18</v>
      </c>
      <c r="GJ21" s="5">
        <v>8</v>
      </c>
      <c r="GK21" s="5">
        <v>217821</v>
      </c>
      <c r="GL21" s="5">
        <v>0</v>
      </c>
      <c r="GM21" s="5">
        <f t="shared" si="29"/>
        <v>217821</v>
      </c>
      <c r="GN21" s="9"/>
      <c r="GO21" s="1">
        <v>15</v>
      </c>
      <c r="GP21" s="2" t="s">
        <v>18</v>
      </c>
      <c r="GQ21" s="5">
        <v>2373</v>
      </c>
      <c r="GR21" s="5">
        <v>711900</v>
      </c>
      <c r="GS21" s="5">
        <v>0</v>
      </c>
      <c r="GT21" s="5">
        <f t="shared" si="30"/>
        <v>711900</v>
      </c>
      <c r="GU21" s="9"/>
      <c r="GV21" s="1">
        <v>15</v>
      </c>
      <c r="GW21" s="2" t="s">
        <v>18</v>
      </c>
      <c r="GX21" s="5">
        <v>100</v>
      </c>
      <c r="GY21" s="5">
        <v>30000</v>
      </c>
      <c r="GZ21" s="5">
        <v>0</v>
      </c>
      <c r="HA21" s="5">
        <f t="shared" si="31"/>
        <v>30000</v>
      </c>
      <c r="HB21" s="9"/>
      <c r="HC21" s="1">
        <v>15</v>
      </c>
      <c r="HD21" s="2" t="s">
        <v>18</v>
      </c>
      <c r="HE21" s="5">
        <v>946</v>
      </c>
      <c r="HF21" s="5">
        <v>94600</v>
      </c>
      <c r="HG21" s="5">
        <v>0</v>
      </c>
      <c r="HH21" s="5">
        <f t="shared" si="32"/>
        <v>94600</v>
      </c>
      <c r="HI21" s="9"/>
      <c r="HJ21" s="1">
        <v>15</v>
      </c>
      <c r="HK21" s="2" t="s">
        <v>18</v>
      </c>
      <c r="HL21" s="5">
        <v>0</v>
      </c>
      <c r="HM21" s="5">
        <v>0</v>
      </c>
      <c r="HN21" s="5">
        <v>0</v>
      </c>
      <c r="HO21" s="5">
        <f t="shared" si="33"/>
        <v>0</v>
      </c>
      <c r="HP21" s="9"/>
      <c r="HQ21" s="1">
        <v>15</v>
      </c>
      <c r="HR21" s="2" t="s">
        <v>18</v>
      </c>
      <c r="HS21" s="5">
        <v>0</v>
      </c>
      <c r="HT21" s="5">
        <v>0</v>
      </c>
      <c r="HU21" s="5">
        <v>0</v>
      </c>
      <c r="HV21" s="5">
        <f t="shared" si="34"/>
        <v>0</v>
      </c>
      <c r="HW21" s="9"/>
      <c r="HX21" s="1">
        <v>15</v>
      </c>
      <c r="HY21" s="2" t="s">
        <v>18</v>
      </c>
      <c r="HZ21" s="5">
        <v>1</v>
      </c>
      <c r="IA21" s="5">
        <v>1200000</v>
      </c>
      <c r="IB21" s="5">
        <v>0</v>
      </c>
      <c r="IC21" s="5">
        <f t="shared" si="35"/>
        <v>1200000</v>
      </c>
      <c r="ID21" s="9"/>
      <c r="IE21" s="1">
        <v>15</v>
      </c>
      <c r="IF21" s="2" t="s">
        <v>18</v>
      </c>
      <c r="IG21" s="5">
        <v>1</v>
      </c>
      <c r="IH21" s="5">
        <v>87500</v>
      </c>
      <c r="II21" s="5">
        <v>0</v>
      </c>
      <c r="IJ21" s="5">
        <f t="shared" si="36"/>
        <v>87500</v>
      </c>
      <c r="IK21" s="9"/>
      <c r="IL21" s="1">
        <v>15</v>
      </c>
      <c r="IM21" s="2" t="s">
        <v>18</v>
      </c>
      <c r="IN21" s="5">
        <v>20</v>
      </c>
      <c r="IO21" s="5">
        <v>200000</v>
      </c>
      <c r="IP21" s="5">
        <v>0</v>
      </c>
      <c r="IQ21" s="5">
        <f t="shared" si="37"/>
        <v>200000</v>
      </c>
      <c r="IR21" s="9"/>
      <c r="IS21" s="1">
        <v>15</v>
      </c>
      <c r="IT21" s="2" t="s">
        <v>18</v>
      </c>
      <c r="IU21" s="5">
        <v>1</v>
      </c>
      <c r="IV21" s="5">
        <v>700050.00000000012</v>
      </c>
      <c r="IW21" s="5">
        <v>0</v>
      </c>
      <c r="IX21" s="5">
        <f t="shared" si="38"/>
        <v>700050.00000000012</v>
      </c>
      <c r="IY21" s="9"/>
      <c r="IZ21" s="1">
        <v>15</v>
      </c>
      <c r="JA21" s="2" t="s">
        <v>18</v>
      </c>
      <c r="JB21" s="5">
        <v>1</v>
      </c>
      <c r="JC21" s="5">
        <v>75000</v>
      </c>
      <c r="JD21" s="5">
        <v>0</v>
      </c>
      <c r="JE21" s="5">
        <f t="shared" si="39"/>
        <v>75000</v>
      </c>
      <c r="JF21" s="9"/>
      <c r="JG21" s="1">
        <v>15</v>
      </c>
      <c r="JH21" s="2" t="s">
        <v>18</v>
      </c>
      <c r="JI21" s="5">
        <v>0</v>
      </c>
      <c r="JJ21" s="5">
        <v>0</v>
      </c>
      <c r="JK21" s="5">
        <v>0</v>
      </c>
      <c r="JL21" s="5">
        <f t="shared" si="40"/>
        <v>0</v>
      </c>
      <c r="JM21" s="9"/>
      <c r="JN21" s="1">
        <v>15</v>
      </c>
      <c r="JO21" s="2" t="s">
        <v>18</v>
      </c>
      <c r="JP21" s="5">
        <v>0</v>
      </c>
      <c r="JQ21" s="5">
        <v>0</v>
      </c>
      <c r="JR21" s="5">
        <v>0</v>
      </c>
      <c r="JS21" s="5">
        <f t="shared" si="41"/>
        <v>0</v>
      </c>
      <c r="JT21" s="9"/>
      <c r="JU21" s="1">
        <v>15</v>
      </c>
      <c r="JV21" s="2" t="s">
        <v>18</v>
      </c>
      <c r="JW21" s="5">
        <v>1</v>
      </c>
      <c r="JX21" s="5">
        <v>100000</v>
      </c>
      <c r="JY21" s="5">
        <v>0</v>
      </c>
      <c r="JZ21" s="5">
        <f t="shared" si="42"/>
        <v>100000</v>
      </c>
      <c r="KA21" s="9"/>
      <c r="KB21" s="1">
        <v>15</v>
      </c>
      <c r="KC21" s="2" t="s">
        <v>18</v>
      </c>
      <c r="KD21" s="5">
        <v>3</v>
      </c>
      <c r="KE21" s="5">
        <v>300000</v>
      </c>
      <c r="KF21" s="5">
        <v>0</v>
      </c>
      <c r="KG21" s="5">
        <f t="shared" si="43"/>
        <v>300000</v>
      </c>
      <c r="KH21" s="9"/>
      <c r="KI21" s="1">
        <v>15</v>
      </c>
      <c r="KJ21" s="2" t="s">
        <v>18</v>
      </c>
      <c r="KK21" s="5">
        <v>11</v>
      </c>
      <c r="KL21" s="5">
        <v>55000</v>
      </c>
      <c r="KM21" s="5">
        <v>0</v>
      </c>
      <c r="KN21" s="5">
        <f t="shared" si="44"/>
        <v>55000</v>
      </c>
      <c r="KO21" s="9"/>
      <c r="KP21" s="1">
        <v>15</v>
      </c>
      <c r="KQ21" s="2" t="s">
        <v>18</v>
      </c>
      <c r="KR21" s="5">
        <v>0</v>
      </c>
      <c r="KS21" s="5">
        <v>0</v>
      </c>
      <c r="KT21" s="5">
        <v>0</v>
      </c>
      <c r="KU21" s="5">
        <f t="shared" si="45"/>
        <v>0</v>
      </c>
      <c r="KV21" s="9"/>
      <c r="KW21" s="1">
        <v>15</v>
      </c>
      <c r="KX21" s="2" t="s">
        <v>18</v>
      </c>
      <c r="KY21" s="5">
        <v>4</v>
      </c>
      <c r="KZ21" s="5">
        <v>348000</v>
      </c>
      <c r="LA21" s="5">
        <v>0</v>
      </c>
      <c r="LB21" s="5">
        <f t="shared" si="46"/>
        <v>348000</v>
      </c>
      <c r="LC21" s="9"/>
      <c r="LD21" s="1">
        <v>15</v>
      </c>
      <c r="LE21" s="2" t="s">
        <v>18</v>
      </c>
      <c r="LF21" s="5">
        <v>0</v>
      </c>
      <c r="LG21" s="5">
        <v>168000</v>
      </c>
      <c r="LH21" s="5">
        <v>0</v>
      </c>
      <c r="LI21" s="5">
        <f t="shared" si="47"/>
        <v>168000</v>
      </c>
      <c r="LJ21" s="9"/>
      <c r="LK21" s="1">
        <v>15</v>
      </c>
      <c r="LL21" s="2" t="s">
        <v>18</v>
      </c>
      <c r="LM21" s="5">
        <v>1</v>
      </c>
      <c r="LN21" s="5">
        <v>12000</v>
      </c>
      <c r="LO21" s="5">
        <v>0</v>
      </c>
      <c r="LP21" s="5">
        <f t="shared" si="48"/>
        <v>12000</v>
      </c>
      <c r="LQ21" s="9"/>
      <c r="LR21" s="1">
        <v>15</v>
      </c>
      <c r="LS21" s="2" t="s">
        <v>18</v>
      </c>
      <c r="LT21" s="5">
        <v>0</v>
      </c>
      <c r="LU21" s="5">
        <v>0</v>
      </c>
      <c r="LV21" s="5">
        <v>0</v>
      </c>
      <c r="LW21" s="5">
        <f t="shared" si="49"/>
        <v>0</v>
      </c>
      <c r="LX21" s="9"/>
      <c r="LY21" s="1">
        <v>15</v>
      </c>
      <c r="LZ21" s="2" t="s">
        <v>18</v>
      </c>
      <c r="MA21" s="5">
        <v>0</v>
      </c>
      <c r="MB21" s="5">
        <f t="shared" si="50"/>
        <v>80047287.565884709</v>
      </c>
      <c r="MC21" s="5">
        <f t="shared" si="0"/>
        <v>1648524</v>
      </c>
      <c r="MD21" s="5">
        <f t="shared" si="1"/>
        <v>81695811.565884709</v>
      </c>
      <c r="ME21" s="9"/>
    </row>
    <row r="22" spans="1:343" hidden="1">
      <c r="A22" s="1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2"/>
        <v>0</v>
      </c>
      <c r="G22" s="9"/>
      <c r="H22" s="1">
        <v>16</v>
      </c>
      <c r="I22" s="2" t="s">
        <v>19</v>
      </c>
      <c r="J22" s="5">
        <v>0</v>
      </c>
      <c r="K22" s="5">
        <v>2170200</v>
      </c>
      <c r="L22" s="5">
        <v>0</v>
      </c>
      <c r="M22" s="5">
        <f t="shared" si="3"/>
        <v>2170200</v>
      </c>
      <c r="N22" s="9"/>
      <c r="O22" s="1">
        <v>16</v>
      </c>
      <c r="P22" s="2" t="s">
        <v>19</v>
      </c>
      <c r="Q22" s="91">
        <v>0</v>
      </c>
      <c r="R22" s="5">
        <v>16729300</v>
      </c>
      <c r="S22" s="5">
        <v>0</v>
      </c>
      <c r="T22" s="5">
        <f t="shared" si="4"/>
        <v>16729300</v>
      </c>
      <c r="U22" s="9"/>
      <c r="V22" s="1">
        <v>16</v>
      </c>
      <c r="W22" s="2" t="s">
        <v>19</v>
      </c>
      <c r="X22" s="5">
        <v>150</v>
      </c>
      <c r="Y22" s="5">
        <v>45000</v>
      </c>
      <c r="Z22" s="5">
        <v>0</v>
      </c>
      <c r="AA22" s="5">
        <f t="shared" si="5"/>
        <v>45000</v>
      </c>
      <c r="AB22" s="9"/>
      <c r="AC22" s="1">
        <v>16</v>
      </c>
      <c r="AD22" s="2" t="s">
        <v>19</v>
      </c>
      <c r="AE22" s="5">
        <v>104513</v>
      </c>
      <c r="AF22" s="5">
        <v>313539</v>
      </c>
      <c r="AG22" s="5">
        <v>0</v>
      </c>
      <c r="AH22" s="5">
        <f t="shared" si="6"/>
        <v>313539</v>
      </c>
      <c r="AI22" s="9"/>
      <c r="AJ22" s="1">
        <v>16</v>
      </c>
      <c r="AK22" s="2" t="s">
        <v>19</v>
      </c>
      <c r="AL22" s="5">
        <v>0</v>
      </c>
      <c r="AM22" s="5">
        <v>218000</v>
      </c>
      <c r="AN22" s="5">
        <v>0</v>
      </c>
      <c r="AO22" s="5">
        <f t="shared" si="7"/>
        <v>218000</v>
      </c>
      <c r="AP22" s="9"/>
      <c r="AQ22" s="1">
        <v>16</v>
      </c>
      <c r="AR22" s="2" t="s">
        <v>19</v>
      </c>
      <c r="AS22" s="5">
        <v>0</v>
      </c>
      <c r="AT22" s="5">
        <v>226950</v>
      </c>
      <c r="AU22" s="5">
        <v>0</v>
      </c>
      <c r="AV22" s="5">
        <f t="shared" si="8"/>
        <v>226950</v>
      </c>
      <c r="AW22" s="9"/>
      <c r="AX22" s="1">
        <v>16</v>
      </c>
      <c r="AY22" s="2" t="s">
        <v>19</v>
      </c>
      <c r="AZ22" s="5">
        <v>0</v>
      </c>
      <c r="BA22" s="5">
        <v>0</v>
      </c>
      <c r="BB22" s="5">
        <v>0</v>
      </c>
      <c r="BC22" s="5">
        <f t="shared" si="9"/>
        <v>0</v>
      </c>
      <c r="BD22" s="9"/>
      <c r="BE22" s="1">
        <v>16</v>
      </c>
      <c r="BF22" s="2" t="s">
        <v>19</v>
      </c>
      <c r="BG22" s="5">
        <v>192</v>
      </c>
      <c r="BH22" s="5">
        <v>960000</v>
      </c>
      <c r="BI22" s="5">
        <v>0</v>
      </c>
      <c r="BJ22" s="5">
        <f t="shared" si="10"/>
        <v>960000</v>
      </c>
      <c r="BK22" s="9"/>
      <c r="BL22" s="1">
        <v>16</v>
      </c>
      <c r="BM22" s="2" t="s">
        <v>19</v>
      </c>
      <c r="BN22" s="5">
        <v>12</v>
      </c>
      <c r="BO22" s="5">
        <v>60000</v>
      </c>
      <c r="BP22" s="5">
        <v>0</v>
      </c>
      <c r="BQ22" s="5">
        <f t="shared" si="11"/>
        <v>60000</v>
      </c>
      <c r="BR22" s="9"/>
      <c r="BS22" s="1">
        <v>16</v>
      </c>
      <c r="BT22" s="2" t="s">
        <v>19</v>
      </c>
      <c r="BU22" s="5">
        <v>45</v>
      </c>
      <c r="BV22" s="5">
        <v>45000</v>
      </c>
      <c r="BW22" s="5">
        <v>0</v>
      </c>
      <c r="BX22" s="5">
        <f t="shared" si="12"/>
        <v>45000</v>
      </c>
      <c r="BY22" s="9"/>
      <c r="BZ22" s="1">
        <v>16</v>
      </c>
      <c r="CA22" s="2" t="s">
        <v>19</v>
      </c>
      <c r="CB22" s="5">
        <v>0</v>
      </c>
      <c r="CC22" s="5">
        <v>11875</v>
      </c>
      <c r="CD22" s="5">
        <v>0</v>
      </c>
      <c r="CE22" s="5">
        <f t="shared" si="13"/>
        <v>11875</v>
      </c>
      <c r="CF22" s="9"/>
      <c r="CG22" s="1">
        <v>16</v>
      </c>
      <c r="CH22" s="2" t="s">
        <v>19</v>
      </c>
      <c r="CI22" s="5">
        <v>0</v>
      </c>
      <c r="CJ22" s="5">
        <v>0</v>
      </c>
      <c r="CK22" s="5">
        <v>0</v>
      </c>
      <c r="CL22" s="5">
        <f t="shared" si="14"/>
        <v>0</v>
      </c>
      <c r="CM22" s="9"/>
      <c r="CN22" s="1">
        <v>16</v>
      </c>
      <c r="CO22" s="2" t="s">
        <v>19</v>
      </c>
      <c r="CP22" s="5">
        <v>3430878</v>
      </c>
      <c r="CQ22" s="5">
        <v>30952</v>
      </c>
      <c r="CR22" s="5">
        <v>0</v>
      </c>
      <c r="CS22" s="5">
        <f t="shared" si="15"/>
        <v>30952</v>
      </c>
      <c r="CT22" s="9"/>
      <c r="CU22" s="1">
        <v>16</v>
      </c>
      <c r="CV22" s="2" t="s">
        <v>19</v>
      </c>
      <c r="CW22" s="5">
        <v>0</v>
      </c>
      <c r="CX22" s="5">
        <v>5746545.6764807012</v>
      </c>
      <c r="CY22" s="5">
        <v>2873272</v>
      </c>
      <c r="CZ22" s="5">
        <f t="shared" si="16"/>
        <v>8619817.6764807012</v>
      </c>
      <c r="DA22" s="9"/>
      <c r="DB22" s="1">
        <v>16</v>
      </c>
      <c r="DC22" s="2" t="s">
        <v>19</v>
      </c>
      <c r="DD22" s="5">
        <v>0</v>
      </c>
      <c r="DE22" s="5">
        <v>130000</v>
      </c>
      <c r="DF22" s="5">
        <v>0</v>
      </c>
      <c r="DG22" s="5">
        <f t="shared" si="17"/>
        <v>130000</v>
      </c>
      <c r="DH22" s="9"/>
      <c r="DI22" s="1">
        <v>16</v>
      </c>
      <c r="DJ22" s="2" t="s">
        <v>19</v>
      </c>
      <c r="DK22" s="5">
        <v>0</v>
      </c>
      <c r="DL22" s="5">
        <v>0</v>
      </c>
      <c r="DM22" s="5">
        <v>0</v>
      </c>
      <c r="DN22" s="5">
        <f t="shared" si="18"/>
        <v>0</v>
      </c>
      <c r="DO22" s="9"/>
      <c r="DP22" s="1">
        <v>16</v>
      </c>
      <c r="DQ22" s="2" t="s">
        <v>19</v>
      </c>
      <c r="DR22" s="5">
        <v>160</v>
      </c>
      <c r="DS22" s="5">
        <v>100000</v>
      </c>
      <c r="DT22" s="5">
        <v>144000</v>
      </c>
      <c r="DU22" s="5">
        <f t="shared" si="19"/>
        <v>244000</v>
      </c>
      <c r="DV22" s="9"/>
      <c r="DW22" s="1">
        <v>16</v>
      </c>
      <c r="DX22" s="2" t="s">
        <v>19</v>
      </c>
      <c r="DY22" s="5">
        <v>0</v>
      </c>
      <c r="DZ22" s="5">
        <v>0</v>
      </c>
      <c r="EA22" s="5">
        <v>0</v>
      </c>
      <c r="EB22" s="5">
        <f t="shared" si="20"/>
        <v>0</v>
      </c>
      <c r="EC22" s="9"/>
      <c r="ED22" s="1">
        <v>16</v>
      </c>
      <c r="EE22" s="2" t="s">
        <v>19</v>
      </c>
      <c r="EF22" s="5">
        <v>0</v>
      </c>
      <c r="EG22" s="5">
        <v>0</v>
      </c>
      <c r="EH22" s="5">
        <v>0</v>
      </c>
      <c r="EI22" s="5">
        <f t="shared" si="21"/>
        <v>0</v>
      </c>
      <c r="EJ22" s="9"/>
      <c r="EK22" s="1">
        <v>16</v>
      </c>
      <c r="EL22" s="2" t="s">
        <v>19</v>
      </c>
      <c r="EM22" s="5">
        <v>17</v>
      </c>
      <c r="EN22" s="5">
        <v>3213000</v>
      </c>
      <c r="EO22" s="5">
        <v>0</v>
      </c>
      <c r="EP22" s="5">
        <f t="shared" si="22"/>
        <v>3213000</v>
      </c>
      <c r="EQ22" s="9"/>
      <c r="ER22" s="1">
        <v>16</v>
      </c>
      <c r="ES22" s="2" t="s">
        <v>19</v>
      </c>
      <c r="ET22" s="5">
        <v>135</v>
      </c>
      <c r="EU22" s="5">
        <v>67500</v>
      </c>
      <c r="EV22" s="5">
        <v>0</v>
      </c>
      <c r="EW22" s="5">
        <f t="shared" si="23"/>
        <v>67500</v>
      </c>
      <c r="EX22" s="9"/>
      <c r="EY22" s="1">
        <v>16</v>
      </c>
      <c r="EZ22" s="2" t="s">
        <v>19</v>
      </c>
      <c r="FA22" s="5">
        <v>47862</v>
      </c>
      <c r="FB22" s="5">
        <v>67006800</v>
      </c>
      <c r="FC22" s="5">
        <v>0</v>
      </c>
      <c r="FD22" s="5">
        <f t="shared" si="24"/>
        <v>67006800</v>
      </c>
      <c r="FE22" s="9"/>
      <c r="FF22" s="1">
        <v>16</v>
      </c>
      <c r="FG22" s="2" t="s">
        <v>19</v>
      </c>
      <c r="FH22" s="5">
        <v>2176</v>
      </c>
      <c r="FI22" s="5">
        <v>2176000</v>
      </c>
      <c r="FJ22" s="5">
        <v>0</v>
      </c>
      <c r="FK22" s="5">
        <f t="shared" si="25"/>
        <v>2176000</v>
      </c>
      <c r="FL22" s="9"/>
      <c r="FM22" s="1">
        <v>16</v>
      </c>
      <c r="FN22" s="2" t="s">
        <v>19</v>
      </c>
      <c r="FO22" s="5">
        <v>50</v>
      </c>
      <c r="FP22" s="5">
        <v>500000</v>
      </c>
      <c r="FQ22" s="5">
        <v>0</v>
      </c>
      <c r="FR22" s="5">
        <f t="shared" si="26"/>
        <v>500000</v>
      </c>
      <c r="FS22" s="9"/>
      <c r="FT22" s="1">
        <v>16</v>
      </c>
      <c r="FU22" s="2" t="s">
        <v>19</v>
      </c>
      <c r="FV22" s="5">
        <v>11220</v>
      </c>
      <c r="FW22" s="5">
        <v>34556400</v>
      </c>
      <c r="FX22" s="5">
        <v>0</v>
      </c>
      <c r="FY22" s="5">
        <f t="shared" si="27"/>
        <v>34556400</v>
      </c>
      <c r="FZ22" s="9"/>
      <c r="GA22" s="1">
        <v>16</v>
      </c>
      <c r="GB22" s="2" t="s">
        <v>19</v>
      </c>
      <c r="GC22" s="5">
        <v>55</v>
      </c>
      <c r="GD22" s="5">
        <v>235000</v>
      </c>
      <c r="GE22" s="5">
        <v>0</v>
      </c>
      <c r="GF22" s="5">
        <f t="shared" si="28"/>
        <v>235000</v>
      </c>
      <c r="GG22" s="9"/>
      <c r="GH22" s="1">
        <v>16</v>
      </c>
      <c r="GI22" s="2" t="s">
        <v>19</v>
      </c>
      <c r="GJ22" s="5">
        <v>13</v>
      </c>
      <c r="GK22" s="5">
        <v>353961</v>
      </c>
      <c r="GL22" s="5">
        <v>0</v>
      </c>
      <c r="GM22" s="5">
        <f t="shared" si="29"/>
        <v>353961</v>
      </c>
      <c r="GN22" s="9"/>
      <c r="GO22" s="1">
        <v>16</v>
      </c>
      <c r="GP22" s="2" t="s">
        <v>19</v>
      </c>
      <c r="GQ22" s="5">
        <v>5295</v>
      </c>
      <c r="GR22" s="5">
        <v>1588500</v>
      </c>
      <c r="GS22" s="5">
        <v>0</v>
      </c>
      <c r="GT22" s="5">
        <f t="shared" si="30"/>
        <v>1588500</v>
      </c>
      <c r="GU22" s="9"/>
      <c r="GV22" s="1">
        <v>16</v>
      </c>
      <c r="GW22" s="2" t="s">
        <v>19</v>
      </c>
      <c r="GX22" s="5">
        <v>100</v>
      </c>
      <c r="GY22" s="5">
        <v>30000</v>
      </c>
      <c r="GZ22" s="5">
        <v>0</v>
      </c>
      <c r="HA22" s="5">
        <f t="shared" si="31"/>
        <v>30000</v>
      </c>
      <c r="HB22" s="9"/>
      <c r="HC22" s="1">
        <v>16</v>
      </c>
      <c r="HD22" s="2" t="s">
        <v>19</v>
      </c>
      <c r="HE22" s="5">
        <v>1228</v>
      </c>
      <c r="HF22" s="5">
        <v>122800</v>
      </c>
      <c r="HG22" s="5">
        <v>0</v>
      </c>
      <c r="HH22" s="5">
        <f t="shared" si="32"/>
        <v>122800</v>
      </c>
      <c r="HI22" s="9"/>
      <c r="HJ22" s="1">
        <v>16</v>
      </c>
      <c r="HK22" s="2" t="s">
        <v>19</v>
      </c>
      <c r="HL22" s="5">
        <v>0</v>
      </c>
      <c r="HM22" s="5">
        <v>0</v>
      </c>
      <c r="HN22" s="5">
        <v>0</v>
      </c>
      <c r="HO22" s="5">
        <f t="shared" si="33"/>
        <v>0</v>
      </c>
      <c r="HP22" s="9"/>
      <c r="HQ22" s="1">
        <v>16</v>
      </c>
      <c r="HR22" s="2" t="s">
        <v>19</v>
      </c>
      <c r="HS22" s="5">
        <v>10</v>
      </c>
      <c r="HT22" s="5">
        <v>80000</v>
      </c>
      <c r="HU22" s="5">
        <v>0</v>
      </c>
      <c r="HV22" s="5">
        <f t="shared" si="34"/>
        <v>80000</v>
      </c>
      <c r="HW22" s="9"/>
      <c r="HX22" s="1">
        <v>16</v>
      </c>
      <c r="HY22" s="2" t="s">
        <v>19</v>
      </c>
      <c r="HZ22" s="5">
        <v>1</v>
      </c>
      <c r="IA22" s="5">
        <v>1000000</v>
      </c>
      <c r="IB22" s="5">
        <v>0</v>
      </c>
      <c r="IC22" s="5">
        <f t="shared" si="35"/>
        <v>1000000</v>
      </c>
      <c r="ID22" s="9"/>
      <c r="IE22" s="1">
        <v>16</v>
      </c>
      <c r="IF22" s="2" t="s">
        <v>19</v>
      </c>
      <c r="IG22" s="5">
        <v>1</v>
      </c>
      <c r="IH22" s="5">
        <v>87500</v>
      </c>
      <c r="II22" s="5">
        <v>0</v>
      </c>
      <c r="IJ22" s="5">
        <f t="shared" si="36"/>
        <v>87500</v>
      </c>
      <c r="IK22" s="9"/>
      <c r="IL22" s="1">
        <v>16</v>
      </c>
      <c r="IM22" s="2" t="s">
        <v>19</v>
      </c>
      <c r="IN22" s="5">
        <v>25</v>
      </c>
      <c r="IO22" s="5">
        <v>250000</v>
      </c>
      <c r="IP22" s="5">
        <v>0</v>
      </c>
      <c r="IQ22" s="5">
        <f t="shared" si="37"/>
        <v>250000</v>
      </c>
      <c r="IR22" s="9"/>
      <c r="IS22" s="1">
        <v>16</v>
      </c>
      <c r="IT22" s="2" t="s">
        <v>19</v>
      </c>
      <c r="IU22" s="5">
        <v>1</v>
      </c>
      <c r="IV22" s="5">
        <v>1071525</v>
      </c>
      <c r="IW22" s="5">
        <v>0</v>
      </c>
      <c r="IX22" s="5">
        <f t="shared" si="38"/>
        <v>1071525</v>
      </c>
      <c r="IY22" s="9"/>
      <c r="IZ22" s="1">
        <v>16</v>
      </c>
      <c r="JA22" s="2" t="s">
        <v>19</v>
      </c>
      <c r="JB22" s="5">
        <v>1</v>
      </c>
      <c r="JC22" s="5">
        <v>75000</v>
      </c>
      <c r="JD22" s="5">
        <v>0</v>
      </c>
      <c r="JE22" s="5">
        <f t="shared" si="39"/>
        <v>75000</v>
      </c>
      <c r="JF22" s="9"/>
      <c r="JG22" s="1">
        <v>16</v>
      </c>
      <c r="JH22" s="2" t="s">
        <v>19</v>
      </c>
      <c r="JI22" s="5">
        <v>17</v>
      </c>
      <c r="JJ22" s="5">
        <v>170000</v>
      </c>
      <c r="JK22" s="5">
        <v>0</v>
      </c>
      <c r="JL22" s="5">
        <f t="shared" si="40"/>
        <v>170000</v>
      </c>
      <c r="JM22" s="9"/>
      <c r="JN22" s="1">
        <v>16</v>
      </c>
      <c r="JO22" s="2" t="s">
        <v>19</v>
      </c>
      <c r="JP22" s="5">
        <v>0</v>
      </c>
      <c r="JQ22" s="5">
        <v>0</v>
      </c>
      <c r="JR22" s="5">
        <v>0</v>
      </c>
      <c r="JS22" s="5">
        <f t="shared" si="41"/>
        <v>0</v>
      </c>
      <c r="JT22" s="9"/>
      <c r="JU22" s="1">
        <v>16</v>
      </c>
      <c r="JV22" s="2" t="s">
        <v>19</v>
      </c>
      <c r="JW22" s="5">
        <v>1</v>
      </c>
      <c r="JX22" s="5">
        <v>100000</v>
      </c>
      <c r="JY22" s="5">
        <v>0</v>
      </c>
      <c r="JZ22" s="5">
        <f t="shared" si="42"/>
        <v>100000</v>
      </c>
      <c r="KA22" s="9"/>
      <c r="KB22" s="1">
        <v>16</v>
      </c>
      <c r="KC22" s="2" t="s">
        <v>19</v>
      </c>
      <c r="KD22" s="5">
        <v>1</v>
      </c>
      <c r="KE22" s="5">
        <v>100000</v>
      </c>
      <c r="KF22" s="5">
        <v>0</v>
      </c>
      <c r="KG22" s="5">
        <f t="shared" si="43"/>
        <v>100000</v>
      </c>
      <c r="KH22" s="9"/>
      <c r="KI22" s="1">
        <v>16</v>
      </c>
      <c r="KJ22" s="2" t="s">
        <v>19</v>
      </c>
      <c r="KK22" s="5">
        <v>16</v>
      </c>
      <c r="KL22" s="5">
        <v>80000</v>
      </c>
      <c r="KM22" s="5">
        <v>0</v>
      </c>
      <c r="KN22" s="5">
        <f t="shared" si="44"/>
        <v>80000</v>
      </c>
      <c r="KO22" s="9"/>
      <c r="KP22" s="1">
        <v>16</v>
      </c>
      <c r="KQ22" s="2" t="s">
        <v>19</v>
      </c>
      <c r="KR22" s="5">
        <v>0</v>
      </c>
      <c r="KS22" s="5">
        <v>0</v>
      </c>
      <c r="KT22" s="5">
        <v>0</v>
      </c>
      <c r="KU22" s="5">
        <f t="shared" si="45"/>
        <v>0</v>
      </c>
      <c r="KV22" s="9"/>
      <c r="KW22" s="1">
        <v>16</v>
      </c>
      <c r="KX22" s="2" t="s">
        <v>19</v>
      </c>
      <c r="KY22" s="5">
        <v>3</v>
      </c>
      <c r="KZ22" s="5">
        <v>333000</v>
      </c>
      <c r="LA22" s="5">
        <v>0</v>
      </c>
      <c r="LB22" s="5">
        <f t="shared" si="46"/>
        <v>333000</v>
      </c>
      <c r="LC22" s="9"/>
      <c r="LD22" s="1">
        <v>16</v>
      </c>
      <c r="LE22" s="2" t="s">
        <v>19</v>
      </c>
      <c r="LF22" s="5">
        <v>0</v>
      </c>
      <c r="LG22" s="5">
        <v>0</v>
      </c>
      <c r="LH22" s="5">
        <v>0</v>
      </c>
      <c r="LI22" s="5">
        <f t="shared" si="47"/>
        <v>0</v>
      </c>
      <c r="LJ22" s="9"/>
      <c r="LK22" s="1">
        <v>16</v>
      </c>
      <c r="LL22" s="2" t="s">
        <v>19</v>
      </c>
      <c r="LM22" s="5">
        <v>1</v>
      </c>
      <c r="LN22" s="5">
        <v>12000</v>
      </c>
      <c r="LO22" s="5">
        <v>0</v>
      </c>
      <c r="LP22" s="5">
        <f t="shared" si="48"/>
        <v>12000</v>
      </c>
      <c r="LQ22" s="9"/>
      <c r="LR22" s="1">
        <v>16</v>
      </c>
      <c r="LS22" s="2" t="s">
        <v>19</v>
      </c>
      <c r="LT22" s="5">
        <v>0</v>
      </c>
      <c r="LU22" s="5">
        <v>0</v>
      </c>
      <c r="LV22" s="5">
        <v>0</v>
      </c>
      <c r="LW22" s="5">
        <f t="shared" si="49"/>
        <v>0</v>
      </c>
      <c r="LX22" s="9"/>
      <c r="LY22" s="1">
        <v>16</v>
      </c>
      <c r="LZ22" s="2" t="s">
        <v>19</v>
      </c>
      <c r="MA22" s="5">
        <v>0</v>
      </c>
      <c r="MB22" s="5">
        <f t="shared" si="50"/>
        <v>139996347.67648071</v>
      </c>
      <c r="MC22" s="5">
        <f t="shared" si="0"/>
        <v>3017272</v>
      </c>
      <c r="MD22" s="5">
        <f t="shared" si="1"/>
        <v>143013619.67648071</v>
      </c>
      <c r="ME22" s="9"/>
    </row>
    <row r="23" spans="1:343" hidden="1">
      <c r="A23" s="1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2"/>
        <v>0</v>
      </c>
      <c r="G23" s="9"/>
      <c r="H23" s="1">
        <v>17</v>
      </c>
      <c r="I23" s="2" t="s">
        <v>20</v>
      </c>
      <c r="J23" s="5">
        <v>0</v>
      </c>
      <c r="K23" s="5">
        <v>1369800</v>
      </c>
      <c r="L23" s="5">
        <v>0</v>
      </c>
      <c r="M23" s="5">
        <f t="shared" si="3"/>
        <v>1369800</v>
      </c>
      <c r="N23" s="9"/>
      <c r="O23" s="1">
        <v>17</v>
      </c>
      <c r="P23" s="2" t="s">
        <v>20</v>
      </c>
      <c r="Q23" s="91">
        <v>0</v>
      </c>
      <c r="R23" s="5">
        <v>13065700</v>
      </c>
      <c r="S23" s="5">
        <v>0</v>
      </c>
      <c r="T23" s="5">
        <f t="shared" si="4"/>
        <v>13065700</v>
      </c>
      <c r="U23" s="9"/>
      <c r="V23" s="1">
        <v>17</v>
      </c>
      <c r="W23" s="2" t="s">
        <v>20</v>
      </c>
      <c r="X23" s="5">
        <v>100</v>
      </c>
      <c r="Y23" s="5">
        <v>30000</v>
      </c>
      <c r="Z23" s="5">
        <v>0</v>
      </c>
      <c r="AA23" s="5">
        <f t="shared" si="5"/>
        <v>30000</v>
      </c>
      <c r="AB23" s="9"/>
      <c r="AC23" s="1">
        <v>17</v>
      </c>
      <c r="AD23" s="2" t="s">
        <v>20</v>
      </c>
      <c r="AE23" s="5">
        <v>58577</v>
      </c>
      <c r="AF23" s="5">
        <v>175731</v>
      </c>
      <c r="AG23" s="5">
        <v>0</v>
      </c>
      <c r="AH23" s="5">
        <f t="shared" si="6"/>
        <v>175731</v>
      </c>
      <c r="AI23" s="9"/>
      <c r="AJ23" s="1">
        <v>17</v>
      </c>
      <c r="AK23" s="2" t="s">
        <v>20</v>
      </c>
      <c r="AL23" s="5">
        <v>0</v>
      </c>
      <c r="AM23" s="5">
        <v>211000</v>
      </c>
      <c r="AN23" s="5">
        <v>0</v>
      </c>
      <c r="AO23" s="5">
        <f t="shared" si="7"/>
        <v>211000</v>
      </c>
      <c r="AP23" s="9"/>
      <c r="AQ23" s="1">
        <v>17</v>
      </c>
      <c r="AR23" s="2" t="s">
        <v>20</v>
      </c>
      <c r="AS23" s="5">
        <v>0</v>
      </c>
      <c r="AT23" s="5">
        <v>126950</v>
      </c>
      <c r="AU23" s="5">
        <v>0</v>
      </c>
      <c r="AV23" s="5">
        <f t="shared" si="8"/>
        <v>126950</v>
      </c>
      <c r="AW23" s="9"/>
      <c r="AX23" s="1">
        <v>17</v>
      </c>
      <c r="AY23" s="2" t="s">
        <v>20</v>
      </c>
      <c r="AZ23" s="5">
        <v>0</v>
      </c>
      <c r="BA23" s="5">
        <v>0</v>
      </c>
      <c r="BB23" s="5">
        <v>0</v>
      </c>
      <c r="BC23" s="5">
        <f t="shared" si="9"/>
        <v>0</v>
      </c>
      <c r="BD23" s="9"/>
      <c r="BE23" s="1">
        <v>17</v>
      </c>
      <c r="BF23" s="2" t="s">
        <v>20</v>
      </c>
      <c r="BG23" s="5">
        <v>84</v>
      </c>
      <c r="BH23" s="5">
        <v>420000</v>
      </c>
      <c r="BI23" s="5">
        <v>0</v>
      </c>
      <c r="BJ23" s="5">
        <f t="shared" si="10"/>
        <v>420000</v>
      </c>
      <c r="BK23" s="9"/>
      <c r="BL23" s="1">
        <v>17</v>
      </c>
      <c r="BM23" s="2" t="s">
        <v>20</v>
      </c>
      <c r="BN23" s="5">
        <v>12</v>
      </c>
      <c r="BO23" s="5">
        <v>60000</v>
      </c>
      <c r="BP23" s="5">
        <v>0</v>
      </c>
      <c r="BQ23" s="5">
        <f t="shared" si="11"/>
        <v>60000</v>
      </c>
      <c r="BR23" s="9"/>
      <c r="BS23" s="1">
        <v>17</v>
      </c>
      <c r="BT23" s="2" t="s">
        <v>20</v>
      </c>
      <c r="BU23" s="5">
        <v>25</v>
      </c>
      <c r="BV23" s="5">
        <v>25000</v>
      </c>
      <c r="BW23" s="5">
        <v>0</v>
      </c>
      <c r="BX23" s="5">
        <f t="shared" si="12"/>
        <v>25000</v>
      </c>
      <c r="BY23" s="9"/>
      <c r="BZ23" s="1">
        <v>17</v>
      </c>
      <c r="CA23" s="2" t="s">
        <v>20</v>
      </c>
      <c r="CB23" s="5">
        <v>0</v>
      </c>
      <c r="CC23" s="5">
        <v>11875</v>
      </c>
      <c r="CD23" s="5">
        <v>0</v>
      </c>
      <c r="CE23" s="5">
        <f t="shared" si="13"/>
        <v>11875</v>
      </c>
      <c r="CF23" s="9"/>
      <c r="CG23" s="1">
        <v>17</v>
      </c>
      <c r="CH23" s="2" t="s">
        <v>20</v>
      </c>
      <c r="CI23" s="5">
        <v>0</v>
      </c>
      <c r="CJ23" s="5">
        <v>0</v>
      </c>
      <c r="CK23" s="5">
        <v>0</v>
      </c>
      <c r="CL23" s="5">
        <f t="shared" si="14"/>
        <v>0</v>
      </c>
      <c r="CM23" s="9"/>
      <c r="CN23" s="1">
        <v>17</v>
      </c>
      <c r="CO23" s="2" t="s">
        <v>20</v>
      </c>
      <c r="CP23" s="5">
        <v>1853567</v>
      </c>
      <c r="CQ23" s="5">
        <v>13204</v>
      </c>
      <c r="CR23" s="5">
        <v>0</v>
      </c>
      <c r="CS23" s="5">
        <f t="shared" si="15"/>
        <v>13204</v>
      </c>
      <c r="CT23" s="9"/>
      <c r="CU23" s="1">
        <v>17</v>
      </c>
      <c r="CV23" s="2" t="s">
        <v>20</v>
      </c>
      <c r="CW23" s="5">
        <v>0</v>
      </c>
      <c r="CX23" s="5">
        <v>3288459.757864628</v>
      </c>
      <c r="CY23" s="5">
        <v>1644229</v>
      </c>
      <c r="CZ23" s="5">
        <f t="shared" si="16"/>
        <v>4932688.757864628</v>
      </c>
      <c r="DA23" s="9"/>
      <c r="DB23" s="1">
        <v>17</v>
      </c>
      <c r="DC23" s="2" t="s">
        <v>20</v>
      </c>
      <c r="DD23" s="5">
        <v>0</v>
      </c>
      <c r="DE23" s="5">
        <v>0</v>
      </c>
      <c r="DF23" s="5">
        <v>0</v>
      </c>
      <c r="DG23" s="5">
        <f t="shared" si="17"/>
        <v>0</v>
      </c>
      <c r="DH23" s="9"/>
      <c r="DI23" s="1">
        <v>17</v>
      </c>
      <c r="DJ23" s="2" t="s">
        <v>20</v>
      </c>
      <c r="DK23" s="5">
        <v>0</v>
      </c>
      <c r="DL23" s="5">
        <v>0</v>
      </c>
      <c r="DM23" s="5">
        <v>0</v>
      </c>
      <c r="DN23" s="5">
        <f t="shared" si="18"/>
        <v>0</v>
      </c>
      <c r="DO23" s="9"/>
      <c r="DP23" s="1">
        <v>17</v>
      </c>
      <c r="DQ23" s="2" t="s">
        <v>20</v>
      </c>
      <c r="DR23" s="5">
        <v>89</v>
      </c>
      <c r="DS23" s="5">
        <v>50000</v>
      </c>
      <c r="DT23" s="5">
        <v>72500</v>
      </c>
      <c r="DU23" s="5">
        <f t="shared" si="19"/>
        <v>122500</v>
      </c>
      <c r="DV23" s="9"/>
      <c r="DW23" s="1">
        <v>17</v>
      </c>
      <c r="DX23" s="2" t="s">
        <v>20</v>
      </c>
      <c r="DY23" s="5">
        <v>0</v>
      </c>
      <c r="DZ23" s="5">
        <v>0</v>
      </c>
      <c r="EA23" s="5">
        <v>0</v>
      </c>
      <c r="EB23" s="5">
        <f t="shared" si="20"/>
        <v>0</v>
      </c>
      <c r="EC23" s="9"/>
      <c r="ED23" s="1">
        <v>17</v>
      </c>
      <c r="EE23" s="2" t="s">
        <v>20</v>
      </c>
      <c r="EF23" s="5">
        <v>0</v>
      </c>
      <c r="EG23" s="5">
        <v>0</v>
      </c>
      <c r="EH23" s="5">
        <v>0</v>
      </c>
      <c r="EI23" s="5">
        <f t="shared" si="21"/>
        <v>0</v>
      </c>
      <c r="EJ23" s="9"/>
      <c r="EK23" s="1">
        <v>17</v>
      </c>
      <c r="EL23" s="2" t="s">
        <v>20</v>
      </c>
      <c r="EM23" s="5">
        <v>12</v>
      </c>
      <c r="EN23" s="5">
        <v>2268000</v>
      </c>
      <c r="EO23" s="5">
        <v>0</v>
      </c>
      <c r="EP23" s="5">
        <f t="shared" si="22"/>
        <v>2268000</v>
      </c>
      <c r="EQ23" s="9"/>
      <c r="ER23" s="1">
        <v>17</v>
      </c>
      <c r="ES23" s="2" t="s">
        <v>20</v>
      </c>
      <c r="ET23" s="5">
        <v>88</v>
      </c>
      <c r="EU23" s="5">
        <v>44000</v>
      </c>
      <c r="EV23" s="5">
        <v>0</v>
      </c>
      <c r="EW23" s="5">
        <f t="shared" si="23"/>
        <v>44000</v>
      </c>
      <c r="EX23" s="9"/>
      <c r="EY23" s="1">
        <v>17</v>
      </c>
      <c r="EZ23" s="2" t="s">
        <v>20</v>
      </c>
      <c r="FA23" s="5">
        <v>38791</v>
      </c>
      <c r="FB23" s="5">
        <v>54307400</v>
      </c>
      <c r="FC23" s="5">
        <v>0</v>
      </c>
      <c r="FD23" s="5">
        <f t="shared" si="24"/>
        <v>54307400</v>
      </c>
      <c r="FE23" s="9"/>
      <c r="FF23" s="1">
        <v>17</v>
      </c>
      <c r="FG23" s="2" t="s">
        <v>20</v>
      </c>
      <c r="FH23" s="5">
        <v>673</v>
      </c>
      <c r="FI23" s="5">
        <v>673000</v>
      </c>
      <c r="FJ23" s="5">
        <v>0</v>
      </c>
      <c r="FK23" s="5">
        <f t="shared" si="25"/>
        <v>673000</v>
      </c>
      <c r="FL23" s="9"/>
      <c r="FM23" s="1">
        <v>17</v>
      </c>
      <c r="FN23" s="2" t="s">
        <v>20</v>
      </c>
      <c r="FO23" s="5">
        <v>50</v>
      </c>
      <c r="FP23" s="5">
        <v>500000</v>
      </c>
      <c r="FQ23" s="5">
        <v>0</v>
      </c>
      <c r="FR23" s="5">
        <f t="shared" si="26"/>
        <v>500000</v>
      </c>
      <c r="FS23" s="9"/>
      <c r="FT23" s="1">
        <v>17</v>
      </c>
      <c r="FU23" s="2" t="s">
        <v>20</v>
      </c>
      <c r="FV23" s="5">
        <v>8555</v>
      </c>
      <c r="FW23" s="5">
        <v>26276000</v>
      </c>
      <c r="FX23" s="5">
        <v>0</v>
      </c>
      <c r="FY23" s="5">
        <f t="shared" si="27"/>
        <v>26276000</v>
      </c>
      <c r="FZ23" s="9"/>
      <c r="GA23" s="1">
        <v>17</v>
      </c>
      <c r="GB23" s="2" t="s">
        <v>20</v>
      </c>
      <c r="GC23" s="5">
        <v>55</v>
      </c>
      <c r="GD23" s="5">
        <v>235000</v>
      </c>
      <c r="GE23" s="5">
        <v>0</v>
      </c>
      <c r="GF23" s="5">
        <f t="shared" si="28"/>
        <v>235000</v>
      </c>
      <c r="GG23" s="9"/>
      <c r="GH23" s="1">
        <v>17</v>
      </c>
      <c r="GI23" s="2" t="s">
        <v>20</v>
      </c>
      <c r="GJ23" s="5">
        <v>5</v>
      </c>
      <c r="GK23" s="5">
        <v>136137</v>
      </c>
      <c r="GL23" s="5">
        <v>0</v>
      </c>
      <c r="GM23" s="5">
        <f t="shared" si="29"/>
        <v>136137</v>
      </c>
      <c r="GN23" s="9"/>
      <c r="GO23" s="1">
        <v>17</v>
      </c>
      <c r="GP23" s="2" t="s">
        <v>20</v>
      </c>
      <c r="GQ23" s="5">
        <v>5736</v>
      </c>
      <c r="GR23" s="5">
        <v>1720800</v>
      </c>
      <c r="GS23" s="5">
        <v>0</v>
      </c>
      <c r="GT23" s="5">
        <f t="shared" si="30"/>
        <v>1720800</v>
      </c>
      <c r="GU23" s="9"/>
      <c r="GV23" s="1">
        <v>17</v>
      </c>
      <c r="GW23" s="2" t="s">
        <v>20</v>
      </c>
      <c r="GX23" s="5">
        <v>50</v>
      </c>
      <c r="GY23" s="5">
        <v>15000</v>
      </c>
      <c r="GZ23" s="5">
        <v>0</v>
      </c>
      <c r="HA23" s="5">
        <f t="shared" si="31"/>
        <v>15000</v>
      </c>
      <c r="HB23" s="9"/>
      <c r="HC23" s="1">
        <v>17</v>
      </c>
      <c r="HD23" s="2" t="s">
        <v>20</v>
      </c>
      <c r="HE23" s="5">
        <v>584</v>
      </c>
      <c r="HF23" s="5">
        <v>58400</v>
      </c>
      <c r="HG23" s="5">
        <v>0</v>
      </c>
      <c r="HH23" s="5">
        <f t="shared" si="32"/>
        <v>58400</v>
      </c>
      <c r="HI23" s="9"/>
      <c r="HJ23" s="1">
        <v>17</v>
      </c>
      <c r="HK23" s="2" t="s">
        <v>20</v>
      </c>
      <c r="HL23" s="5">
        <v>0</v>
      </c>
      <c r="HM23" s="5">
        <v>0</v>
      </c>
      <c r="HN23" s="5">
        <v>0</v>
      </c>
      <c r="HO23" s="5">
        <f t="shared" si="33"/>
        <v>0</v>
      </c>
      <c r="HP23" s="9"/>
      <c r="HQ23" s="1">
        <v>17</v>
      </c>
      <c r="HR23" s="2" t="s">
        <v>20</v>
      </c>
      <c r="HS23" s="5">
        <v>0</v>
      </c>
      <c r="HT23" s="5">
        <v>0</v>
      </c>
      <c r="HU23" s="5">
        <v>0</v>
      </c>
      <c r="HV23" s="5">
        <f t="shared" si="34"/>
        <v>0</v>
      </c>
      <c r="HW23" s="9"/>
      <c r="HX23" s="1">
        <v>17</v>
      </c>
      <c r="HY23" s="2" t="s">
        <v>20</v>
      </c>
      <c r="HZ23" s="5">
        <v>1</v>
      </c>
      <c r="IA23" s="5">
        <v>600000</v>
      </c>
      <c r="IB23" s="5">
        <v>0</v>
      </c>
      <c r="IC23" s="5">
        <f t="shared" si="35"/>
        <v>600000</v>
      </c>
      <c r="ID23" s="9"/>
      <c r="IE23" s="1">
        <v>17</v>
      </c>
      <c r="IF23" s="2" t="s">
        <v>20</v>
      </c>
      <c r="IG23" s="5">
        <v>1</v>
      </c>
      <c r="IH23" s="5">
        <v>87500</v>
      </c>
      <c r="II23" s="5">
        <v>0</v>
      </c>
      <c r="IJ23" s="5">
        <f t="shared" si="36"/>
        <v>87500</v>
      </c>
      <c r="IK23" s="9"/>
      <c r="IL23" s="1">
        <v>17</v>
      </c>
      <c r="IM23" s="2" t="s">
        <v>20</v>
      </c>
      <c r="IN23" s="5">
        <v>14</v>
      </c>
      <c r="IO23" s="5">
        <v>140000</v>
      </c>
      <c r="IP23" s="5">
        <v>0</v>
      </c>
      <c r="IQ23" s="5">
        <f t="shared" si="37"/>
        <v>140000</v>
      </c>
      <c r="IR23" s="9"/>
      <c r="IS23" s="1">
        <v>17</v>
      </c>
      <c r="IT23" s="2" t="s">
        <v>20</v>
      </c>
      <c r="IU23" s="5">
        <v>1</v>
      </c>
      <c r="IV23" s="5">
        <v>814125</v>
      </c>
      <c r="IW23" s="5">
        <v>0</v>
      </c>
      <c r="IX23" s="5">
        <f t="shared" si="38"/>
        <v>814125</v>
      </c>
      <c r="IY23" s="9"/>
      <c r="IZ23" s="1">
        <v>17</v>
      </c>
      <c r="JA23" s="2" t="s">
        <v>20</v>
      </c>
      <c r="JB23" s="5">
        <v>1</v>
      </c>
      <c r="JC23" s="5">
        <v>75000</v>
      </c>
      <c r="JD23" s="5">
        <v>0</v>
      </c>
      <c r="JE23" s="5">
        <f t="shared" si="39"/>
        <v>75000</v>
      </c>
      <c r="JF23" s="9"/>
      <c r="JG23" s="1">
        <v>17</v>
      </c>
      <c r="JH23" s="2" t="s">
        <v>20</v>
      </c>
      <c r="JI23" s="5">
        <v>0</v>
      </c>
      <c r="JJ23" s="5">
        <v>0</v>
      </c>
      <c r="JK23" s="5">
        <v>0</v>
      </c>
      <c r="JL23" s="5">
        <f t="shared" si="40"/>
        <v>0</v>
      </c>
      <c r="JM23" s="9"/>
      <c r="JN23" s="1">
        <v>17</v>
      </c>
      <c r="JO23" s="2" t="s">
        <v>20</v>
      </c>
      <c r="JP23" s="5">
        <v>0</v>
      </c>
      <c r="JQ23" s="5">
        <v>0</v>
      </c>
      <c r="JR23" s="5">
        <v>0</v>
      </c>
      <c r="JS23" s="5">
        <f t="shared" si="41"/>
        <v>0</v>
      </c>
      <c r="JT23" s="9"/>
      <c r="JU23" s="1">
        <v>17</v>
      </c>
      <c r="JV23" s="2" t="s">
        <v>20</v>
      </c>
      <c r="JW23" s="5">
        <v>1</v>
      </c>
      <c r="JX23" s="5">
        <v>100000</v>
      </c>
      <c r="JY23" s="5">
        <v>0</v>
      </c>
      <c r="JZ23" s="5">
        <f t="shared" si="42"/>
        <v>100000</v>
      </c>
      <c r="KA23" s="9"/>
      <c r="KB23" s="1">
        <v>17</v>
      </c>
      <c r="KC23" s="2" t="s">
        <v>20</v>
      </c>
      <c r="KD23" s="5">
        <v>1</v>
      </c>
      <c r="KE23" s="5">
        <v>100000</v>
      </c>
      <c r="KF23" s="5">
        <v>0</v>
      </c>
      <c r="KG23" s="5">
        <f t="shared" si="43"/>
        <v>100000</v>
      </c>
      <c r="KH23" s="9"/>
      <c r="KI23" s="1">
        <v>17</v>
      </c>
      <c r="KJ23" s="2" t="s">
        <v>20</v>
      </c>
      <c r="KK23" s="5">
        <v>7</v>
      </c>
      <c r="KL23" s="5">
        <v>35000</v>
      </c>
      <c r="KM23" s="5">
        <v>0</v>
      </c>
      <c r="KN23" s="5">
        <f t="shared" si="44"/>
        <v>35000</v>
      </c>
      <c r="KO23" s="9"/>
      <c r="KP23" s="1">
        <v>17</v>
      </c>
      <c r="KQ23" s="2" t="s">
        <v>20</v>
      </c>
      <c r="KR23" s="5">
        <v>0</v>
      </c>
      <c r="KS23" s="5">
        <v>0</v>
      </c>
      <c r="KT23" s="5">
        <v>0</v>
      </c>
      <c r="KU23" s="5">
        <f t="shared" si="45"/>
        <v>0</v>
      </c>
      <c r="KV23" s="9"/>
      <c r="KW23" s="1">
        <v>17</v>
      </c>
      <c r="KX23" s="2" t="s">
        <v>20</v>
      </c>
      <c r="KY23" s="5">
        <v>2</v>
      </c>
      <c r="KZ23" s="5">
        <v>318000</v>
      </c>
      <c r="LA23" s="5">
        <v>0</v>
      </c>
      <c r="LB23" s="5">
        <f t="shared" si="46"/>
        <v>318000</v>
      </c>
      <c r="LC23" s="9"/>
      <c r="LD23" s="1">
        <v>17</v>
      </c>
      <c r="LE23" s="2" t="s">
        <v>20</v>
      </c>
      <c r="LF23" s="5">
        <v>0</v>
      </c>
      <c r="LG23" s="5">
        <v>0</v>
      </c>
      <c r="LH23" s="5">
        <v>0</v>
      </c>
      <c r="LI23" s="5">
        <f t="shared" si="47"/>
        <v>0</v>
      </c>
      <c r="LJ23" s="9"/>
      <c r="LK23" s="1">
        <v>17</v>
      </c>
      <c r="LL23" s="2" t="s">
        <v>20</v>
      </c>
      <c r="LM23" s="5">
        <v>1</v>
      </c>
      <c r="LN23" s="5">
        <v>12000</v>
      </c>
      <c r="LO23" s="5">
        <v>0</v>
      </c>
      <c r="LP23" s="5">
        <f t="shared" si="48"/>
        <v>12000</v>
      </c>
      <c r="LQ23" s="9"/>
      <c r="LR23" s="1">
        <v>17</v>
      </c>
      <c r="LS23" s="2" t="s">
        <v>20</v>
      </c>
      <c r="LT23" s="5">
        <v>0</v>
      </c>
      <c r="LU23" s="5">
        <v>0</v>
      </c>
      <c r="LV23" s="5">
        <v>0</v>
      </c>
      <c r="LW23" s="5">
        <f t="shared" si="49"/>
        <v>0</v>
      </c>
      <c r="LX23" s="9"/>
      <c r="LY23" s="1">
        <v>17</v>
      </c>
      <c r="LZ23" s="2" t="s">
        <v>20</v>
      </c>
      <c r="MA23" s="5">
        <v>0</v>
      </c>
      <c r="MB23" s="5">
        <f t="shared" si="50"/>
        <v>107363081.75786462</v>
      </c>
      <c r="MC23" s="5">
        <f t="shared" si="0"/>
        <v>1716729</v>
      </c>
      <c r="MD23" s="5">
        <f t="shared" si="1"/>
        <v>109079810.75786462</v>
      </c>
      <c r="ME23" s="9"/>
    </row>
    <row r="24" spans="1:343" hidden="1">
      <c r="A24" s="1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2"/>
        <v>0</v>
      </c>
      <c r="G24" s="9"/>
      <c r="H24" s="1">
        <v>18</v>
      </c>
      <c r="I24" s="2" t="s">
        <v>21</v>
      </c>
      <c r="J24" s="5">
        <v>0</v>
      </c>
      <c r="K24" s="5">
        <v>1236000</v>
      </c>
      <c r="L24" s="5">
        <v>0</v>
      </c>
      <c r="M24" s="5">
        <f t="shared" si="3"/>
        <v>1236000</v>
      </c>
      <c r="N24" s="9"/>
      <c r="O24" s="1">
        <v>18</v>
      </c>
      <c r="P24" s="2" t="s">
        <v>21</v>
      </c>
      <c r="Q24" s="91">
        <v>0</v>
      </c>
      <c r="R24" s="5">
        <v>8472250</v>
      </c>
      <c r="S24" s="5">
        <v>0</v>
      </c>
      <c r="T24" s="5">
        <f t="shared" si="4"/>
        <v>8472250</v>
      </c>
      <c r="U24" s="9"/>
      <c r="V24" s="1">
        <v>18</v>
      </c>
      <c r="W24" s="2" t="s">
        <v>21</v>
      </c>
      <c r="X24" s="5">
        <v>100</v>
      </c>
      <c r="Y24" s="5">
        <v>30000</v>
      </c>
      <c r="Z24" s="5">
        <v>0</v>
      </c>
      <c r="AA24" s="5">
        <f t="shared" si="5"/>
        <v>30000</v>
      </c>
      <c r="AB24" s="9"/>
      <c r="AC24" s="1">
        <v>18</v>
      </c>
      <c r="AD24" s="2" t="s">
        <v>21</v>
      </c>
      <c r="AE24" s="5">
        <v>55053</v>
      </c>
      <c r="AF24" s="5">
        <v>165159</v>
      </c>
      <c r="AG24" s="5">
        <v>0</v>
      </c>
      <c r="AH24" s="5">
        <f t="shared" si="6"/>
        <v>165159</v>
      </c>
      <c r="AI24" s="9"/>
      <c r="AJ24" s="1">
        <v>18</v>
      </c>
      <c r="AK24" s="2" t="s">
        <v>21</v>
      </c>
      <c r="AL24" s="5">
        <v>0</v>
      </c>
      <c r="AM24" s="5">
        <v>211000</v>
      </c>
      <c r="AN24" s="5">
        <v>0</v>
      </c>
      <c r="AO24" s="5">
        <f t="shared" si="7"/>
        <v>211000</v>
      </c>
      <c r="AP24" s="9"/>
      <c r="AQ24" s="1">
        <v>18</v>
      </c>
      <c r="AR24" s="2" t="s">
        <v>21</v>
      </c>
      <c r="AS24" s="5">
        <v>0</v>
      </c>
      <c r="AT24" s="5">
        <v>326950</v>
      </c>
      <c r="AU24" s="5">
        <v>0</v>
      </c>
      <c r="AV24" s="5">
        <f t="shared" si="8"/>
        <v>326950</v>
      </c>
      <c r="AW24" s="9"/>
      <c r="AX24" s="1">
        <v>18</v>
      </c>
      <c r="AY24" s="2" t="s">
        <v>21</v>
      </c>
      <c r="AZ24" s="5">
        <v>0</v>
      </c>
      <c r="BA24" s="5">
        <v>0</v>
      </c>
      <c r="BB24" s="5">
        <v>0</v>
      </c>
      <c r="BC24" s="5">
        <f t="shared" si="9"/>
        <v>0</v>
      </c>
      <c r="BD24" s="9"/>
      <c r="BE24" s="1">
        <v>18</v>
      </c>
      <c r="BF24" s="2" t="s">
        <v>21</v>
      </c>
      <c r="BG24" s="5">
        <v>84</v>
      </c>
      <c r="BH24" s="5">
        <v>420000</v>
      </c>
      <c r="BI24" s="5">
        <v>0</v>
      </c>
      <c r="BJ24" s="5">
        <f t="shared" si="10"/>
        <v>420000</v>
      </c>
      <c r="BK24" s="9"/>
      <c r="BL24" s="1">
        <v>18</v>
      </c>
      <c r="BM24" s="2" t="s">
        <v>21</v>
      </c>
      <c r="BN24" s="5">
        <v>12</v>
      </c>
      <c r="BO24" s="5">
        <v>60000</v>
      </c>
      <c r="BP24" s="5">
        <v>0</v>
      </c>
      <c r="BQ24" s="5">
        <f t="shared" si="11"/>
        <v>60000</v>
      </c>
      <c r="BR24" s="9"/>
      <c r="BS24" s="1">
        <v>18</v>
      </c>
      <c r="BT24" s="2" t="s">
        <v>21</v>
      </c>
      <c r="BU24" s="5">
        <v>9</v>
      </c>
      <c r="BV24" s="5">
        <v>9000</v>
      </c>
      <c r="BW24" s="5">
        <v>0</v>
      </c>
      <c r="BX24" s="5">
        <f t="shared" si="12"/>
        <v>9000</v>
      </c>
      <c r="BY24" s="9"/>
      <c r="BZ24" s="1">
        <v>18</v>
      </c>
      <c r="CA24" s="2" t="s">
        <v>21</v>
      </c>
      <c r="CB24" s="5">
        <v>0</v>
      </c>
      <c r="CC24" s="5">
        <v>11875</v>
      </c>
      <c r="CD24" s="5">
        <v>0</v>
      </c>
      <c r="CE24" s="5">
        <f t="shared" si="13"/>
        <v>11875</v>
      </c>
      <c r="CF24" s="9"/>
      <c r="CG24" s="1">
        <v>18</v>
      </c>
      <c r="CH24" s="2" t="s">
        <v>21</v>
      </c>
      <c r="CI24" s="5">
        <v>0</v>
      </c>
      <c r="CJ24" s="5">
        <v>0</v>
      </c>
      <c r="CK24" s="5">
        <v>0</v>
      </c>
      <c r="CL24" s="5">
        <f t="shared" si="14"/>
        <v>0</v>
      </c>
      <c r="CM24" s="9"/>
      <c r="CN24" s="1">
        <v>18</v>
      </c>
      <c r="CO24" s="2" t="s">
        <v>21</v>
      </c>
      <c r="CP24" s="5">
        <v>1890859</v>
      </c>
      <c r="CQ24" s="5">
        <v>13204</v>
      </c>
      <c r="CR24" s="5">
        <v>0</v>
      </c>
      <c r="CS24" s="5">
        <f t="shared" si="15"/>
        <v>13204</v>
      </c>
      <c r="CT24" s="9"/>
      <c r="CU24" s="1">
        <v>18</v>
      </c>
      <c r="CV24" s="2" t="s">
        <v>21</v>
      </c>
      <c r="CW24" s="5">
        <v>0</v>
      </c>
      <c r="CX24" s="5">
        <v>3316068.9128227206</v>
      </c>
      <c r="CY24" s="5">
        <v>1658034</v>
      </c>
      <c r="CZ24" s="5">
        <f t="shared" si="16"/>
        <v>4974102.9128227206</v>
      </c>
      <c r="DA24" s="9"/>
      <c r="DB24" s="1">
        <v>18</v>
      </c>
      <c r="DC24" s="2" t="s">
        <v>21</v>
      </c>
      <c r="DD24" s="5">
        <v>0</v>
      </c>
      <c r="DE24" s="5">
        <v>130000</v>
      </c>
      <c r="DF24" s="5">
        <v>0</v>
      </c>
      <c r="DG24" s="5">
        <f t="shared" si="17"/>
        <v>130000</v>
      </c>
      <c r="DH24" s="9"/>
      <c r="DI24" s="1">
        <v>18</v>
      </c>
      <c r="DJ24" s="2" t="s">
        <v>21</v>
      </c>
      <c r="DK24" s="5">
        <v>0</v>
      </c>
      <c r="DL24" s="5">
        <v>0</v>
      </c>
      <c r="DM24" s="5">
        <v>0</v>
      </c>
      <c r="DN24" s="5">
        <f t="shared" si="18"/>
        <v>0</v>
      </c>
      <c r="DO24" s="9"/>
      <c r="DP24" s="1">
        <v>18</v>
      </c>
      <c r="DQ24" s="2" t="s">
        <v>21</v>
      </c>
      <c r="DR24" s="5">
        <v>58</v>
      </c>
      <c r="DS24" s="5">
        <v>30000</v>
      </c>
      <c r="DT24" s="5">
        <v>37000</v>
      </c>
      <c r="DU24" s="5">
        <f t="shared" si="19"/>
        <v>67000</v>
      </c>
      <c r="DV24" s="9"/>
      <c r="DW24" s="1">
        <v>18</v>
      </c>
      <c r="DX24" s="2" t="s">
        <v>21</v>
      </c>
      <c r="DY24" s="5">
        <v>0</v>
      </c>
      <c r="DZ24" s="5">
        <v>0</v>
      </c>
      <c r="EA24" s="5">
        <v>0</v>
      </c>
      <c r="EB24" s="5">
        <f t="shared" si="20"/>
        <v>0</v>
      </c>
      <c r="EC24" s="9"/>
      <c r="ED24" s="1">
        <v>18</v>
      </c>
      <c r="EE24" s="2" t="s">
        <v>21</v>
      </c>
      <c r="EF24" s="5">
        <v>0</v>
      </c>
      <c r="EG24" s="5">
        <v>0</v>
      </c>
      <c r="EH24" s="5">
        <v>0</v>
      </c>
      <c r="EI24" s="5">
        <f t="shared" si="21"/>
        <v>0</v>
      </c>
      <c r="EJ24" s="9"/>
      <c r="EK24" s="1">
        <v>18</v>
      </c>
      <c r="EL24" s="2" t="s">
        <v>21</v>
      </c>
      <c r="EM24" s="5">
        <v>10</v>
      </c>
      <c r="EN24" s="5">
        <v>1890000</v>
      </c>
      <c r="EO24" s="5">
        <v>0</v>
      </c>
      <c r="EP24" s="5">
        <f t="shared" si="22"/>
        <v>1890000</v>
      </c>
      <c r="EQ24" s="9"/>
      <c r="ER24" s="1">
        <v>18</v>
      </c>
      <c r="ES24" s="2" t="s">
        <v>21</v>
      </c>
      <c r="ET24" s="5">
        <v>54</v>
      </c>
      <c r="EU24" s="5">
        <v>27000</v>
      </c>
      <c r="EV24" s="5">
        <v>0</v>
      </c>
      <c r="EW24" s="5">
        <f t="shared" si="23"/>
        <v>27000</v>
      </c>
      <c r="EX24" s="9"/>
      <c r="EY24" s="1">
        <v>18</v>
      </c>
      <c r="EZ24" s="2" t="s">
        <v>21</v>
      </c>
      <c r="FA24" s="5">
        <v>22240</v>
      </c>
      <c r="FB24" s="5">
        <v>31136000</v>
      </c>
      <c r="FC24" s="5">
        <v>0</v>
      </c>
      <c r="FD24" s="5">
        <f t="shared" si="24"/>
        <v>31136000</v>
      </c>
      <c r="FE24" s="9"/>
      <c r="FF24" s="1">
        <v>18</v>
      </c>
      <c r="FG24" s="2" t="s">
        <v>21</v>
      </c>
      <c r="FH24" s="5">
        <v>3750</v>
      </c>
      <c r="FI24" s="5">
        <v>3750000</v>
      </c>
      <c r="FJ24" s="5">
        <v>0</v>
      </c>
      <c r="FK24" s="5">
        <f t="shared" si="25"/>
        <v>3750000</v>
      </c>
      <c r="FL24" s="9"/>
      <c r="FM24" s="1">
        <v>18</v>
      </c>
      <c r="FN24" s="2" t="s">
        <v>21</v>
      </c>
      <c r="FO24" s="5">
        <v>46</v>
      </c>
      <c r="FP24" s="5">
        <v>460000</v>
      </c>
      <c r="FQ24" s="5">
        <v>0</v>
      </c>
      <c r="FR24" s="5">
        <f t="shared" si="26"/>
        <v>460000</v>
      </c>
      <c r="FS24" s="9"/>
      <c r="FT24" s="1">
        <v>18</v>
      </c>
      <c r="FU24" s="2" t="s">
        <v>21</v>
      </c>
      <c r="FV24" s="5">
        <v>3781</v>
      </c>
      <c r="FW24" s="5">
        <v>12124000</v>
      </c>
      <c r="FX24" s="5">
        <v>0</v>
      </c>
      <c r="FY24" s="5">
        <f t="shared" si="27"/>
        <v>12124000</v>
      </c>
      <c r="FZ24" s="9"/>
      <c r="GA24" s="1">
        <v>18</v>
      </c>
      <c r="GB24" s="2" t="s">
        <v>21</v>
      </c>
      <c r="GC24" s="5">
        <v>50</v>
      </c>
      <c r="GD24" s="5">
        <v>217500</v>
      </c>
      <c r="GE24" s="5">
        <v>0</v>
      </c>
      <c r="GF24" s="5">
        <f t="shared" si="28"/>
        <v>217500</v>
      </c>
      <c r="GG24" s="9"/>
      <c r="GH24" s="1">
        <v>18</v>
      </c>
      <c r="GI24" s="2" t="s">
        <v>21</v>
      </c>
      <c r="GJ24" s="5">
        <v>7</v>
      </c>
      <c r="GK24" s="5">
        <v>190593</v>
      </c>
      <c r="GL24" s="5">
        <v>0</v>
      </c>
      <c r="GM24" s="5">
        <f t="shared" si="29"/>
        <v>190593</v>
      </c>
      <c r="GN24" s="9"/>
      <c r="GO24" s="1">
        <v>18</v>
      </c>
      <c r="GP24" s="2" t="s">
        <v>21</v>
      </c>
      <c r="GQ24" s="5">
        <v>2298</v>
      </c>
      <c r="GR24" s="5">
        <v>689400</v>
      </c>
      <c r="GS24" s="5">
        <v>0</v>
      </c>
      <c r="GT24" s="5">
        <f t="shared" si="30"/>
        <v>689400</v>
      </c>
      <c r="GU24" s="9"/>
      <c r="GV24" s="1">
        <v>18</v>
      </c>
      <c r="GW24" s="2" t="s">
        <v>21</v>
      </c>
      <c r="GX24" s="5">
        <v>50</v>
      </c>
      <c r="GY24" s="5">
        <v>15000</v>
      </c>
      <c r="GZ24" s="5">
        <v>0</v>
      </c>
      <c r="HA24" s="5">
        <f t="shared" si="31"/>
        <v>15000</v>
      </c>
      <c r="HB24" s="9"/>
      <c r="HC24" s="1">
        <v>18</v>
      </c>
      <c r="HD24" s="2" t="s">
        <v>21</v>
      </c>
      <c r="HE24" s="5">
        <v>2286</v>
      </c>
      <c r="HF24" s="5">
        <v>228600</v>
      </c>
      <c r="HG24" s="5">
        <v>0</v>
      </c>
      <c r="HH24" s="5">
        <f t="shared" si="32"/>
        <v>228600</v>
      </c>
      <c r="HI24" s="9"/>
      <c r="HJ24" s="1">
        <v>18</v>
      </c>
      <c r="HK24" s="2" t="s">
        <v>21</v>
      </c>
      <c r="HL24" s="5">
        <v>0</v>
      </c>
      <c r="HM24" s="5">
        <v>0</v>
      </c>
      <c r="HN24" s="5">
        <v>0</v>
      </c>
      <c r="HO24" s="5">
        <f t="shared" si="33"/>
        <v>0</v>
      </c>
      <c r="HP24" s="9"/>
      <c r="HQ24" s="1">
        <v>18</v>
      </c>
      <c r="HR24" s="2" t="s">
        <v>21</v>
      </c>
      <c r="HS24" s="5">
        <v>0</v>
      </c>
      <c r="HT24" s="5">
        <v>0</v>
      </c>
      <c r="HU24" s="5">
        <v>0</v>
      </c>
      <c r="HV24" s="5">
        <f t="shared" si="34"/>
        <v>0</v>
      </c>
      <c r="HW24" s="9"/>
      <c r="HX24" s="1">
        <v>18</v>
      </c>
      <c r="HY24" s="2" t="s">
        <v>21</v>
      </c>
      <c r="HZ24" s="5">
        <v>1</v>
      </c>
      <c r="IA24" s="5">
        <v>800000</v>
      </c>
      <c r="IB24" s="5">
        <v>0</v>
      </c>
      <c r="IC24" s="5">
        <f t="shared" si="35"/>
        <v>800000</v>
      </c>
      <c r="ID24" s="9"/>
      <c r="IE24" s="1">
        <v>18</v>
      </c>
      <c r="IF24" s="2" t="s">
        <v>21</v>
      </c>
      <c r="IG24" s="5">
        <v>1</v>
      </c>
      <c r="IH24" s="5">
        <v>87500</v>
      </c>
      <c r="II24" s="5">
        <v>0</v>
      </c>
      <c r="IJ24" s="5">
        <f t="shared" si="36"/>
        <v>87500</v>
      </c>
      <c r="IK24" s="9"/>
      <c r="IL24" s="1">
        <v>18</v>
      </c>
      <c r="IM24" s="2" t="s">
        <v>21</v>
      </c>
      <c r="IN24" s="5">
        <v>14</v>
      </c>
      <c r="IO24" s="5">
        <v>140000</v>
      </c>
      <c r="IP24" s="5">
        <v>0</v>
      </c>
      <c r="IQ24" s="5">
        <f t="shared" si="37"/>
        <v>140000</v>
      </c>
      <c r="IR24" s="9"/>
      <c r="IS24" s="1">
        <v>18</v>
      </c>
      <c r="IT24" s="2" t="s">
        <v>21</v>
      </c>
      <c r="IU24" s="5">
        <v>1</v>
      </c>
      <c r="IV24" s="5">
        <v>591132.75</v>
      </c>
      <c r="IW24" s="5">
        <v>0</v>
      </c>
      <c r="IX24" s="5">
        <f t="shared" si="38"/>
        <v>591132.75</v>
      </c>
      <c r="IY24" s="9"/>
      <c r="IZ24" s="1">
        <v>18</v>
      </c>
      <c r="JA24" s="2" t="s">
        <v>21</v>
      </c>
      <c r="JB24" s="5">
        <v>1</v>
      </c>
      <c r="JC24" s="5">
        <v>75000</v>
      </c>
      <c r="JD24" s="5">
        <v>0</v>
      </c>
      <c r="JE24" s="5">
        <f t="shared" si="39"/>
        <v>75000</v>
      </c>
      <c r="JF24" s="9"/>
      <c r="JG24" s="1">
        <v>18</v>
      </c>
      <c r="JH24" s="2" t="s">
        <v>21</v>
      </c>
      <c r="JI24" s="5">
        <v>8</v>
      </c>
      <c r="JJ24" s="5">
        <v>80000</v>
      </c>
      <c r="JK24" s="5">
        <v>0</v>
      </c>
      <c r="JL24" s="5">
        <f t="shared" si="40"/>
        <v>80000</v>
      </c>
      <c r="JM24" s="9"/>
      <c r="JN24" s="1">
        <v>18</v>
      </c>
      <c r="JO24" s="2" t="s">
        <v>21</v>
      </c>
      <c r="JP24" s="5">
        <v>0</v>
      </c>
      <c r="JQ24" s="5">
        <v>0</v>
      </c>
      <c r="JR24" s="5">
        <v>0</v>
      </c>
      <c r="JS24" s="5">
        <f t="shared" si="41"/>
        <v>0</v>
      </c>
      <c r="JT24" s="9"/>
      <c r="JU24" s="1">
        <v>18</v>
      </c>
      <c r="JV24" s="2" t="s">
        <v>21</v>
      </c>
      <c r="JW24" s="5">
        <v>1</v>
      </c>
      <c r="JX24" s="5">
        <v>100000</v>
      </c>
      <c r="JY24" s="5">
        <v>0</v>
      </c>
      <c r="JZ24" s="5">
        <f t="shared" si="42"/>
        <v>100000</v>
      </c>
      <c r="KA24" s="9"/>
      <c r="KB24" s="1">
        <v>18</v>
      </c>
      <c r="KC24" s="2" t="s">
        <v>21</v>
      </c>
      <c r="KD24" s="5">
        <v>0</v>
      </c>
      <c r="KE24" s="5">
        <v>0</v>
      </c>
      <c r="KF24" s="5">
        <v>0</v>
      </c>
      <c r="KG24" s="5">
        <f t="shared" si="43"/>
        <v>0</v>
      </c>
      <c r="KH24" s="9"/>
      <c r="KI24" s="1">
        <v>18</v>
      </c>
      <c r="KJ24" s="2" t="s">
        <v>21</v>
      </c>
      <c r="KK24" s="5">
        <v>7</v>
      </c>
      <c r="KL24" s="5">
        <v>35000</v>
      </c>
      <c r="KM24" s="5">
        <v>0</v>
      </c>
      <c r="KN24" s="5">
        <f t="shared" si="44"/>
        <v>35000</v>
      </c>
      <c r="KO24" s="9"/>
      <c r="KP24" s="1">
        <v>18</v>
      </c>
      <c r="KQ24" s="2" t="s">
        <v>21</v>
      </c>
      <c r="KR24" s="5">
        <v>0</v>
      </c>
      <c r="KS24" s="5">
        <v>0</v>
      </c>
      <c r="KT24" s="5">
        <v>0</v>
      </c>
      <c r="KU24" s="5">
        <f t="shared" si="45"/>
        <v>0</v>
      </c>
      <c r="KV24" s="9"/>
      <c r="KW24" s="1">
        <v>18</v>
      </c>
      <c r="KX24" s="2" t="s">
        <v>21</v>
      </c>
      <c r="KY24" s="5">
        <v>2</v>
      </c>
      <c r="KZ24" s="5">
        <v>318000</v>
      </c>
      <c r="LA24" s="5">
        <v>0</v>
      </c>
      <c r="LB24" s="5">
        <f t="shared" si="46"/>
        <v>318000</v>
      </c>
      <c r="LC24" s="9"/>
      <c r="LD24" s="1">
        <v>18</v>
      </c>
      <c r="LE24" s="2" t="s">
        <v>21</v>
      </c>
      <c r="LF24" s="5">
        <v>0</v>
      </c>
      <c r="LG24" s="5">
        <v>0</v>
      </c>
      <c r="LH24" s="5">
        <v>0</v>
      </c>
      <c r="LI24" s="5">
        <f t="shared" si="47"/>
        <v>0</v>
      </c>
      <c r="LJ24" s="9"/>
      <c r="LK24" s="1">
        <v>18</v>
      </c>
      <c r="LL24" s="2" t="s">
        <v>21</v>
      </c>
      <c r="LM24" s="5">
        <v>1</v>
      </c>
      <c r="LN24" s="5">
        <v>12000</v>
      </c>
      <c r="LO24" s="5">
        <v>0</v>
      </c>
      <c r="LP24" s="5">
        <f t="shared" si="48"/>
        <v>12000</v>
      </c>
      <c r="LQ24" s="9"/>
      <c r="LR24" s="1">
        <v>18</v>
      </c>
      <c r="LS24" s="2" t="s">
        <v>21</v>
      </c>
      <c r="LT24" s="5">
        <v>0</v>
      </c>
      <c r="LU24" s="5">
        <v>0</v>
      </c>
      <c r="LV24" s="5">
        <v>0</v>
      </c>
      <c r="LW24" s="5">
        <f t="shared" si="49"/>
        <v>0</v>
      </c>
      <c r="LX24" s="9"/>
      <c r="LY24" s="1">
        <v>18</v>
      </c>
      <c r="LZ24" s="2" t="s">
        <v>21</v>
      </c>
      <c r="MA24" s="5">
        <v>0</v>
      </c>
      <c r="MB24" s="5">
        <f t="shared" si="50"/>
        <v>67398232.662822723</v>
      </c>
      <c r="MC24" s="5">
        <f t="shared" si="0"/>
        <v>1695034</v>
      </c>
      <c r="MD24" s="5">
        <f t="shared" si="1"/>
        <v>69093266.662822723</v>
      </c>
      <c r="ME24" s="9"/>
    </row>
    <row r="25" spans="1:343" hidden="1">
      <c r="A25" s="1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2"/>
        <v>0</v>
      </c>
      <c r="G25" s="9"/>
      <c r="H25" s="1">
        <v>19</v>
      </c>
      <c r="I25" s="2" t="s">
        <v>22</v>
      </c>
      <c r="J25" s="5">
        <v>0</v>
      </c>
      <c r="K25" s="5">
        <v>847800</v>
      </c>
      <c r="L25" s="5">
        <v>0</v>
      </c>
      <c r="M25" s="5">
        <f t="shared" si="3"/>
        <v>847800</v>
      </c>
      <c r="N25" s="9"/>
      <c r="O25" s="1">
        <v>19</v>
      </c>
      <c r="P25" s="2" t="s">
        <v>22</v>
      </c>
      <c r="Q25" s="91">
        <v>0</v>
      </c>
      <c r="R25" s="5">
        <v>5144700</v>
      </c>
      <c r="S25" s="5">
        <v>0</v>
      </c>
      <c r="T25" s="5">
        <f t="shared" si="4"/>
        <v>5144700</v>
      </c>
      <c r="U25" s="9"/>
      <c r="V25" s="1">
        <v>19</v>
      </c>
      <c r="W25" s="2" t="s">
        <v>22</v>
      </c>
      <c r="X25" s="5">
        <v>100</v>
      </c>
      <c r="Y25" s="5">
        <v>30000</v>
      </c>
      <c r="Z25" s="5">
        <v>0</v>
      </c>
      <c r="AA25" s="5">
        <f t="shared" si="5"/>
        <v>30000</v>
      </c>
      <c r="AB25" s="9"/>
      <c r="AC25" s="1">
        <v>19</v>
      </c>
      <c r="AD25" s="2" t="s">
        <v>22</v>
      </c>
      <c r="AE25" s="5"/>
      <c r="AF25" s="5">
        <v>0</v>
      </c>
      <c r="AG25" s="5">
        <v>0</v>
      </c>
      <c r="AH25" s="5">
        <f t="shared" si="6"/>
        <v>0</v>
      </c>
      <c r="AI25" s="9"/>
      <c r="AJ25" s="1">
        <v>19</v>
      </c>
      <c r="AK25" s="2" t="s">
        <v>22</v>
      </c>
      <c r="AL25" s="5">
        <v>0</v>
      </c>
      <c r="AM25" s="5">
        <v>209000</v>
      </c>
      <c r="AN25" s="5">
        <v>0</v>
      </c>
      <c r="AO25" s="5">
        <f t="shared" si="7"/>
        <v>209000</v>
      </c>
      <c r="AP25" s="9"/>
      <c r="AQ25" s="1">
        <v>19</v>
      </c>
      <c r="AR25" s="2" t="s">
        <v>22</v>
      </c>
      <c r="AS25" s="5">
        <v>0</v>
      </c>
      <c r="AT25" s="5">
        <v>101200</v>
      </c>
      <c r="AU25" s="5">
        <v>0</v>
      </c>
      <c r="AV25" s="5">
        <f t="shared" si="8"/>
        <v>101200</v>
      </c>
      <c r="AW25" s="9"/>
      <c r="AX25" s="1">
        <v>19</v>
      </c>
      <c r="AY25" s="2" t="s">
        <v>22</v>
      </c>
      <c r="AZ25" s="5">
        <v>0</v>
      </c>
      <c r="BA25" s="5">
        <v>0</v>
      </c>
      <c r="BB25" s="5">
        <v>0</v>
      </c>
      <c r="BC25" s="5">
        <f t="shared" si="9"/>
        <v>0</v>
      </c>
      <c r="BD25" s="9"/>
      <c r="BE25" s="1">
        <v>19</v>
      </c>
      <c r="BF25" s="2" t="s">
        <v>22</v>
      </c>
      <c r="BG25" s="5">
        <v>84</v>
      </c>
      <c r="BH25" s="5">
        <v>420000</v>
      </c>
      <c r="BI25" s="5">
        <v>0</v>
      </c>
      <c r="BJ25" s="5">
        <f t="shared" si="10"/>
        <v>420000</v>
      </c>
      <c r="BK25" s="9"/>
      <c r="BL25" s="1">
        <v>19</v>
      </c>
      <c r="BM25" s="2" t="s">
        <v>22</v>
      </c>
      <c r="BN25" s="5">
        <v>12</v>
      </c>
      <c r="BO25" s="5">
        <v>60000</v>
      </c>
      <c r="BP25" s="5">
        <v>0</v>
      </c>
      <c r="BQ25" s="5">
        <f t="shared" si="11"/>
        <v>60000</v>
      </c>
      <c r="BR25" s="9"/>
      <c r="BS25" s="1">
        <v>19</v>
      </c>
      <c r="BT25" s="2" t="s">
        <v>22</v>
      </c>
      <c r="BU25" s="5">
        <v>13</v>
      </c>
      <c r="BV25" s="5">
        <v>13000</v>
      </c>
      <c r="BW25" s="5">
        <v>0</v>
      </c>
      <c r="BX25" s="5">
        <f t="shared" si="12"/>
        <v>13000</v>
      </c>
      <c r="BY25" s="9"/>
      <c r="BZ25" s="1">
        <v>19</v>
      </c>
      <c r="CA25" s="2" t="s">
        <v>22</v>
      </c>
      <c r="CB25" s="5">
        <v>0</v>
      </c>
      <c r="CC25" s="5">
        <v>11875</v>
      </c>
      <c r="CD25" s="5">
        <v>0</v>
      </c>
      <c r="CE25" s="5">
        <f t="shared" si="13"/>
        <v>11875</v>
      </c>
      <c r="CF25" s="9"/>
      <c r="CG25" s="1">
        <v>19</v>
      </c>
      <c r="CH25" s="2" t="s">
        <v>22</v>
      </c>
      <c r="CI25" s="5">
        <v>0</v>
      </c>
      <c r="CJ25" s="5">
        <v>0</v>
      </c>
      <c r="CK25" s="5">
        <v>0</v>
      </c>
      <c r="CL25" s="5">
        <f t="shared" si="14"/>
        <v>0</v>
      </c>
      <c r="CM25" s="9"/>
      <c r="CN25" s="1">
        <v>19</v>
      </c>
      <c r="CO25" s="2" t="s">
        <v>22</v>
      </c>
      <c r="CP25" s="5">
        <v>1119027</v>
      </c>
      <c r="CQ25" s="5">
        <v>13204</v>
      </c>
      <c r="CR25" s="5">
        <v>0</v>
      </c>
      <c r="CS25" s="5">
        <f t="shared" si="15"/>
        <v>13204</v>
      </c>
      <c r="CT25" s="9"/>
      <c r="CU25" s="1">
        <v>19</v>
      </c>
      <c r="CV25" s="2" t="s">
        <v>22</v>
      </c>
      <c r="CW25" s="5">
        <v>0</v>
      </c>
      <c r="CX25" s="5">
        <v>2071690.71119261</v>
      </c>
      <c r="CY25" s="5">
        <v>1035845</v>
      </c>
      <c r="CZ25" s="5">
        <f t="shared" si="16"/>
        <v>3107535.7111926097</v>
      </c>
      <c r="DA25" s="9"/>
      <c r="DB25" s="1">
        <v>19</v>
      </c>
      <c r="DC25" s="2" t="s">
        <v>22</v>
      </c>
      <c r="DD25" s="5">
        <v>0</v>
      </c>
      <c r="DE25" s="5">
        <v>0</v>
      </c>
      <c r="DF25" s="5">
        <v>0</v>
      </c>
      <c r="DG25" s="5">
        <f t="shared" si="17"/>
        <v>0</v>
      </c>
      <c r="DH25" s="9"/>
      <c r="DI25" s="1">
        <v>19</v>
      </c>
      <c r="DJ25" s="2" t="s">
        <v>22</v>
      </c>
      <c r="DK25" s="5">
        <v>0</v>
      </c>
      <c r="DL25" s="5">
        <v>0</v>
      </c>
      <c r="DM25" s="5">
        <v>0</v>
      </c>
      <c r="DN25" s="5">
        <f t="shared" si="18"/>
        <v>0</v>
      </c>
      <c r="DO25" s="9"/>
      <c r="DP25" s="1">
        <v>19</v>
      </c>
      <c r="DQ25" s="2" t="s">
        <v>22</v>
      </c>
      <c r="DR25" s="5">
        <v>5</v>
      </c>
      <c r="DS25" s="5">
        <v>5000</v>
      </c>
      <c r="DT25" s="5">
        <v>2500</v>
      </c>
      <c r="DU25" s="5">
        <f t="shared" si="19"/>
        <v>7500</v>
      </c>
      <c r="DV25" s="9"/>
      <c r="DW25" s="1">
        <v>19</v>
      </c>
      <c r="DX25" s="2" t="s">
        <v>22</v>
      </c>
      <c r="DY25" s="5">
        <v>0</v>
      </c>
      <c r="DZ25" s="5">
        <v>0</v>
      </c>
      <c r="EA25" s="5">
        <v>0</v>
      </c>
      <c r="EB25" s="5">
        <f t="shared" si="20"/>
        <v>0</v>
      </c>
      <c r="EC25" s="9"/>
      <c r="ED25" s="1">
        <v>19</v>
      </c>
      <c r="EE25" s="2" t="s">
        <v>22</v>
      </c>
      <c r="EF25" s="5">
        <v>0</v>
      </c>
      <c r="EG25" s="5">
        <v>0</v>
      </c>
      <c r="EH25" s="5">
        <v>0</v>
      </c>
      <c r="EI25" s="5">
        <f t="shared" si="21"/>
        <v>0</v>
      </c>
      <c r="EJ25" s="9"/>
      <c r="EK25" s="1">
        <v>19</v>
      </c>
      <c r="EL25" s="2" t="s">
        <v>22</v>
      </c>
      <c r="EM25" s="5">
        <v>9</v>
      </c>
      <c r="EN25" s="5">
        <v>1701000</v>
      </c>
      <c r="EO25" s="5">
        <v>0</v>
      </c>
      <c r="EP25" s="5">
        <f t="shared" si="22"/>
        <v>1701000</v>
      </c>
      <c r="EQ25" s="9"/>
      <c r="ER25" s="1">
        <v>19</v>
      </c>
      <c r="ES25" s="2" t="s">
        <v>22</v>
      </c>
      <c r="ET25" s="5">
        <v>42</v>
      </c>
      <c r="EU25" s="5">
        <v>21000</v>
      </c>
      <c r="EV25" s="5">
        <v>0</v>
      </c>
      <c r="EW25" s="5">
        <f t="shared" si="23"/>
        <v>21000</v>
      </c>
      <c r="EX25" s="9"/>
      <c r="EY25" s="1">
        <v>19</v>
      </c>
      <c r="EZ25" s="2" t="s">
        <v>22</v>
      </c>
      <c r="FA25" s="5">
        <v>14410</v>
      </c>
      <c r="FB25" s="5">
        <v>20174000</v>
      </c>
      <c r="FC25" s="5">
        <v>0</v>
      </c>
      <c r="FD25" s="5">
        <f t="shared" si="24"/>
        <v>20174000</v>
      </c>
      <c r="FE25" s="9"/>
      <c r="FF25" s="1">
        <v>19</v>
      </c>
      <c r="FG25" s="2" t="s">
        <v>22</v>
      </c>
      <c r="FH25" s="5">
        <v>1252</v>
      </c>
      <c r="FI25" s="5">
        <v>1252000</v>
      </c>
      <c r="FJ25" s="5">
        <v>0</v>
      </c>
      <c r="FK25" s="5">
        <f t="shared" si="25"/>
        <v>1252000</v>
      </c>
      <c r="FL25" s="9"/>
      <c r="FM25" s="1">
        <v>19</v>
      </c>
      <c r="FN25" s="2" t="s">
        <v>22</v>
      </c>
      <c r="FO25" s="5">
        <v>46</v>
      </c>
      <c r="FP25" s="5">
        <v>460000</v>
      </c>
      <c r="FQ25" s="5">
        <v>0</v>
      </c>
      <c r="FR25" s="5">
        <f t="shared" si="26"/>
        <v>460000</v>
      </c>
      <c r="FS25" s="9"/>
      <c r="FT25" s="1">
        <v>19</v>
      </c>
      <c r="FU25" s="2" t="s">
        <v>22</v>
      </c>
      <c r="FV25" s="5">
        <v>4146</v>
      </c>
      <c r="FW25" s="5">
        <v>13317600</v>
      </c>
      <c r="FX25" s="5">
        <v>0</v>
      </c>
      <c r="FY25" s="5">
        <f t="shared" si="27"/>
        <v>13317600</v>
      </c>
      <c r="FZ25" s="9"/>
      <c r="GA25" s="1">
        <v>19</v>
      </c>
      <c r="GB25" s="2" t="s">
        <v>22</v>
      </c>
      <c r="GC25" s="5">
        <v>45</v>
      </c>
      <c r="GD25" s="5">
        <v>185000</v>
      </c>
      <c r="GE25" s="5">
        <v>0</v>
      </c>
      <c r="GF25" s="5">
        <f t="shared" si="28"/>
        <v>185000</v>
      </c>
      <c r="GG25" s="9"/>
      <c r="GH25" s="1">
        <v>19</v>
      </c>
      <c r="GI25" s="2" t="s">
        <v>22</v>
      </c>
      <c r="GJ25" s="5">
        <v>6</v>
      </c>
      <c r="GK25" s="5">
        <v>163365</v>
      </c>
      <c r="GL25" s="5">
        <v>0</v>
      </c>
      <c r="GM25" s="5">
        <f t="shared" si="29"/>
        <v>163365</v>
      </c>
      <c r="GN25" s="9"/>
      <c r="GO25" s="1">
        <v>19</v>
      </c>
      <c r="GP25" s="2" t="s">
        <v>22</v>
      </c>
      <c r="GQ25" s="5">
        <v>2138</v>
      </c>
      <c r="GR25" s="5">
        <v>641400</v>
      </c>
      <c r="GS25" s="5">
        <v>0</v>
      </c>
      <c r="GT25" s="5">
        <f t="shared" si="30"/>
        <v>641400</v>
      </c>
      <c r="GU25" s="9"/>
      <c r="GV25" s="1">
        <v>19</v>
      </c>
      <c r="GW25" s="2" t="s">
        <v>22</v>
      </c>
      <c r="GX25" s="5">
        <v>50</v>
      </c>
      <c r="GY25" s="5">
        <v>15000</v>
      </c>
      <c r="GZ25" s="5">
        <v>0</v>
      </c>
      <c r="HA25" s="5">
        <f t="shared" si="31"/>
        <v>15000</v>
      </c>
      <c r="HB25" s="9"/>
      <c r="HC25" s="1">
        <v>19</v>
      </c>
      <c r="HD25" s="2" t="s">
        <v>22</v>
      </c>
      <c r="HE25" s="5">
        <v>735</v>
      </c>
      <c r="HF25" s="5">
        <v>73500</v>
      </c>
      <c r="HG25" s="5">
        <v>0</v>
      </c>
      <c r="HH25" s="5">
        <f t="shared" si="32"/>
        <v>73500</v>
      </c>
      <c r="HI25" s="9"/>
      <c r="HJ25" s="1">
        <v>19</v>
      </c>
      <c r="HK25" s="2" t="s">
        <v>22</v>
      </c>
      <c r="HL25" s="5">
        <v>0</v>
      </c>
      <c r="HM25" s="5">
        <v>0</v>
      </c>
      <c r="HN25" s="5">
        <v>0</v>
      </c>
      <c r="HO25" s="5">
        <f t="shared" si="33"/>
        <v>0</v>
      </c>
      <c r="HP25" s="9"/>
      <c r="HQ25" s="1">
        <v>19</v>
      </c>
      <c r="HR25" s="2" t="s">
        <v>22</v>
      </c>
      <c r="HS25" s="5">
        <v>0</v>
      </c>
      <c r="HT25" s="5">
        <v>0</v>
      </c>
      <c r="HU25" s="5">
        <v>0</v>
      </c>
      <c r="HV25" s="5">
        <f t="shared" si="34"/>
        <v>0</v>
      </c>
      <c r="HW25" s="9"/>
      <c r="HX25" s="1">
        <v>19</v>
      </c>
      <c r="HY25" s="2" t="s">
        <v>22</v>
      </c>
      <c r="HZ25" s="5">
        <v>1</v>
      </c>
      <c r="IA25" s="5">
        <v>600000</v>
      </c>
      <c r="IB25" s="5">
        <v>0</v>
      </c>
      <c r="IC25" s="5">
        <f t="shared" si="35"/>
        <v>600000</v>
      </c>
      <c r="ID25" s="9"/>
      <c r="IE25" s="1">
        <v>19</v>
      </c>
      <c r="IF25" s="2" t="s">
        <v>22</v>
      </c>
      <c r="IG25" s="5">
        <v>1</v>
      </c>
      <c r="IH25" s="5">
        <v>87500</v>
      </c>
      <c r="II25" s="5">
        <v>0</v>
      </c>
      <c r="IJ25" s="5">
        <f t="shared" si="36"/>
        <v>87500</v>
      </c>
      <c r="IK25" s="9"/>
      <c r="IL25" s="1">
        <v>19</v>
      </c>
      <c r="IM25" s="2" t="s">
        <v>22</v>
      </c>
      <c r="IN25" s="5">
        <v>12</v>
      </c>
      <c r="IO25" s="5">
        <v>120000</v>
      </c>
      <c r="IP25" s="5">
        <v>0</v>
      </c>
      <c r="IQ25" s="5">
        <f t="shared" si="37"/>
        <v>120000</v>
      </c>
      <c r="IR25" s="9"/>
      <c r="IS25" s="1">
        <v>19</v>
      </c>
      <c r="IT25" s="2" t="s">
        <v>22</v>
      </c>
      <c r="IU25" s="5">
        <v>1</v>
      </c>
      <c r="IV25" s="5">
        <v>292500</v>
      </c>
      <c r="IW25" s="5">
        <v>0</v>
      </c>
      <c r="IX25" s="5">
        <f t="shared" si="38"/>
        <v>292500</v>
      </c>
      <c r="IY25" s="9"/>
      <c r="IZ25" s="1">
        <v>19</v>
      </c>
      <c r="JA25" s="2" t="s">
        <v>22</v>
      </c>
      <c r="JB25" s="5">
        <v>1</v>
      </c>
      <c r="JC25" s="5">
        <v>75000</v>
      </c>
      <c r="JD25" s="5">
        <v>0</v>
      </c>
      <c r="JE25" s="5">
        <f t="shared" si="39"/>
        <v>75000</v>
      </c>
      <c r="JF25" s="9"/>
      <c r="JG25" s="1">
        <v>19</v>
      </c>
      <c r="JH25" s="2" t="s">
        <v>22</v>
      </c>
      <c r="JI25" s="5">
        <v>0</v>
      </c>
      <c r="JJ25" s="5">
        <v>0</v>
      </c>
      <c r="JK25" s="5">
        <v>0</v>
      </c>
      <c r="JL25" s="5">
        <f t="shared" si="40"/>
        <v>0</v>
      </c>
      <c r="JM25" s="9"/>
      <c r="JN25" s="1">
        <v>19</v>
      </c>
      <c r="JO25" s="2" t="s">
        <v>22</v>
      </c>
      <c r="JP25" s="5">
        <v>0</v>
      </c>
      <c r="JQ25" s="5">
        <v>0</v>
      </c>
      <c r="JR25" s="5">
        <v>0</v>
      </c>
      <c r="JS25" s="5">
        <f t="shared" si="41"/>
        <v>0</v>
      </c>
      <c r="JT25" s="9"/>
      <c r="JU25" s="1">
        <v>19</v>
      </c>
      <c r="JV25" s="2" t="s">
        <v>22</v>
      </c>
      <c r="JW25" s="5">
        <v>1</v>
      </c>
      <c r="JX25" s="5">
        <v>100000</v>
      </c>
      <c r="JY25" s="5">
        <v>0</v>
      </c>
      <c r="JZ25" s="5">
        <f t="shared" si="42"/>
        <v>100000</v>
      </c>
      <c r="KA25" s="9"/>
      <c r="KB25" s="1">
        <v>19</v>
      </c>
      <c r="KC25" s="2" t="s">
        <v>22</v>
      </c>
      <c r="KD25" s="5">
        <v>1</v>
      </c>
      <c r="KE25" s="5">
        <v>100000</v>
      </c>
      <c r="KF25" s="5">
        <v>0</v>
      </c>
      <c r="KG25" s="5">
        <f t="shared" si="43"/>
        <v>100000</v>
      </c>
      <c r="KH25" s="9"/>
      <c r="KI25" s="1">
        <v>19</v>
      </c>
      <c r="KJ25" s="2" t="s">
        <v>22</v>
      </c>
      <c r="KK25" s="5">
        <v>6</v>
      </c>
      <c r="KL25" s="5">
        <v>30000</v>
      </c>
      <c r="KM25" s="5">
        <v>0</v>
      </c>
      <c r="KN25" s="5">
        <f t="shared" si="44"/>
        <v>30000</v>
      </c>
      <c r="KO25" s="9"/>
      <c r="KP25" s="1">
        <v>19</v>
      </c>
      <c r="KQ25" s="2" t="s">
        <v>22</v>
      </c>
      <c r="KR25" s="5">
        <v>0</v>
      </c>
      <c r="KS25" s="5">
        <v>0</v>
      </c>
      <c r="KT25" s="5">
        <v>0</v>
      </c>
      <c r="KU25" s="5">
        <f t="shared" si="45"/>
        <v>0</v>
      </c>
      <c r="KV25" s="9"/>
      <c r="KW25" s="1">
        <v>19</v>
      </c>
      <c r="KX25" s="2" t="s">
        <v>22</v>
      </c>
      <c r="KY25" s="5">
        <v>2</v>
      </c>
      <c r="KZ25" s="5">
        <v>318000</v>
      </c>
      <c r="LA25" s="5">
        <v>0</v>
      </c>
      <c r="LB25" s="5">
        <f t="shared" si="46"/>
        <v>318000</v>
      </c>
      <c r="LC25" s="9"/>
      <c r="LD25" s="1">
        <v>19</v>
      </c>
      <c r="LE25" s="2" t="s">
        <v>22</v>
      </c>
      <c r="LF25" s="5">
        <v>0</v>
      </c>
      <c r="LG25" s="5">
        <v>0</v>
      </c>
      <c r="LH25" s="5">
        <v>0</v>
      </c>
      <c r="LI25" s="5">
        <f t="shared" si="47"/>
        <v>0</v>
      </c>
      <c r="LJ25" s="9"/>
      <c r="LK25" s="1">
        <v>19</v>
      </c>
      <c r="LL25" s="2" t="s">
        <v>22</v>
      </c>
      <c r="LM25" s="5">
        <v>1</v>
      </c>
      <c r="LN25" s="5">
        <v>12000</v>
      </c>
      <c r="LO25" s="5">
        <v>0</v>
      </c>
      <c r="LP25" s="5">
        <f t="shared" si="48"/>
        <v>12000</v>
      </c>
      <c r="LQ25" s="9"/>
      <c r="LR25" s="1">
        <v>19</v>
      </c>
      <c r="LS25" s="2" t="s">
        <v>22</v>
      </c>
      <c r="LT25" s="5">
        <v>0</v>
      </c>
      <c r="LU25" s="5">
        <v>0</v>
      </c>
      <c r="LV25" s="5">
        <v>0</v>
      </c>
      <c r="LW25" s="5">
        <f t="shared" si="49"/>
        <v>0</v>
      </c>
      <c r="LX25" s="9"/>
      <c r="LY25" s="1">
        <v>19</v>
      </c>
      <c r="LZ25" s="2" t="s">
        <v>22</v>
      </c>
      <c r="MA25" s="5">
        <v>0</v>
      </c>
      <c r="MB25" s="5">
        <f t="shared" si="50"/>
        <v>48666334.711192608</v>
      </c>
      <c r="MC25" s="5">
        <f t="shared" si="0"/>
        <v>1038345</v>
      </c>
      <c r="MD25" s="5">
        <f t="shared" si="1"/>
        <v>49704679.711192608</v>
      </c>
      <c r="ME25" s="9"/>
    </row>
    <row r="26" spans="1:343" hidden="1">
      <c r="A26" s="1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2"/>
        <v>0</v>
      </c>
      <c r="G26" s="9"/>
      <c r="H26" s="1">
        <v>20</v>
      </c>
      <c r="I26" s="2" t="s">
        <v>23</v>
      </c>
      <c r="J26" s="5">
        <v>0</v>
      </c>
      <c r="K26" s="5">
        <v>1612200</v>
      </c>
      <c r="L26" s="5">
        <v>0</v>
      </c>
      <c r="M26" s="5">
        <f t="shared" si="3"/>
        <v>1612200</v>
      </c>
      <c r="N26" s="9"/>
      <c r="O26" s="1">
        <v>20</v>
      </c>
      <c r="P26" s="2" t="s">
        <v>23</v>
      </c>
      <c r="Q26" s="91">
        <v>0</v>
      </c>
      <c r="R26" s="5">
        <v>17106450</v>
      </c>
      <c r="S26" s="5">
        <v>0</v>
      </c>
      <c r="T26" s="5">
        <f t="shared" si="4"/>
        <v>17106450</v>
      </c>
      <c r="U26" s="9"/>
      <c r="V26" s="1">
        <v>20</v>
      </c>
      <c r="W26" s="2" t="s">
        <v>23</v>
      </c>
      <c r="X26" s="5">
        <v>150</v>
      </c>
      <c r="Y26" s="5">
        <v>45000</v>
      </c>
      <c r="Z26" s="5">
        <v>0</v>
      </c>
      <c r="AA26" s="5">
        <f t="shared" si="5"/>
        <v>45000</v>
      </c>
      <c r="AB26" s="9"/>
      <c r="AC26" s="1">
        <v>20</v>
      </c>
      <c r="AD26" s="2" t="s">
        <v>23</v>
      </c>
      <c r="AE26" s="5">
        <v>54608</v>
      </c>
      <c r="AF26" s="5">
        <v>163824</v>
      </c>
      <c r="AG26" s="5">
        <v>0</v>
      </c>
      <c r="AH26" s="5">
        <f t="shared" si="6"/>
        <v>163824</v>
      </c>
      <c r="AI26" s="9"/>
      <c r="AJ26" s="1">
        <v>20</v>
      </c>
      <c r="AK26" s="2" t="s">
        <v>23</v>
      </c>
      <c r="AL26" s="5">
        <v>0</v>
      </c>
      <c r="AM26" s="5">
        <v>217000</v>
      </c>
      <c r="AN26" s="5">
        <v>0</v>
      </c>
      <c r="AO26" s="5">
        <f t="shared" si="7"/>
        <v>217000</v>
      </c>
      <c r="AP26" s="9"/>
      <c r="AQ26" s="1">
        <v>20</v>
      </c>
      <c r="AR26" s="2" t="s">
        <v>23</v>
      </c>
      <c r="AS26" s="5">
        <v>0</v>
      </c>
      <c r="AT26" s="5">
        <v>80600</v>
      </c>
      <c r="AU26" s="5">
        <v>0</v>
      </c>
      <c r="AV26" s="5">
        <f t="shared" si="8"/>
        <v>80600</v>
      </c>
      <c r="AW26" s="9"/>
      <c r="AX26" s="1">
        <v>20</v>
      </c>
      <c r="AY26" s="2" t="s">
        <v>23</v>
      </c>
      <c r="AZ26" s="5">
        <v>0</v>
      </c>
      <c r="BA26" s="5">
        <v>0</v>
      </c>
      <c r="BB26" s="5">
        <v>0</v>
      </c>
      <c r="BC26" s="5">
        <f t="shared" si="9"/>
        <v>0</v>
      </c>
      <c r="BD26" s="9"/>
      <c r="BE26" s="1">
        <v>20</v>
      </c>
      <c r="BF26" s="2" t="s">
        <v>23</v>
      </c>
      <c r="BG26" s="5">
        <v>156</v>
      </c>
      <c r="BH26" s="5">
        <v>780000</v>
      </c>
      <c r="BI26" s="5">
        <v>0</v>
      </c>
      <c r="BJ26" s="5">
        <f t="shared" si="10"/>
        <v>780000</v>
      </c>
      <c r="BK26" s="9"/>
      <c r="BL26" s="1">
        <v>20</v>
      </c>
      <c r="BM26" s="2" t="s">
        <v>23</v>
      </c>
      <c r="BN26" s="5">
        <v>12</v>
      </c>
      <c r="BO26" s="5">
        <v>60000</v>
      </c>
      <c r="BP26" s="5">
        <v>0</v>
      </c>
      <c r="BQ26" s="5">
        <f t="shared" si="11"/>
        <v>60000</v>
      </c>
      <c r="BR26" s="9"/>
      <c r="BS26" s="1">
        <v>20</v>
      </c>
      <c r="BT26" s="2" t="s">
        <v>23</v>
      </c>
      <c r="BU26" s="5">
        <v>34</v>
      </c>
      <c r="BV26" s="5">
        <v>34000</v>
      </c>
      <c r="BW26" s="5">
        <v>0</v>
      </c>
      <c r="BX26" s="5">
        <f t="shared" si="12"/>
        <v>34000</v>
      </c>
      <c r="BY26" s="9"/>
      <c r="BZ26" s="1">
        <v>20</v>
      </c>
      <c r="CA26" s="2" t="s">
        <v>23</v>
      </c>
      <c r="CB26" s="5">
        <v>0</v>
      </c>
      <c r="CC26" s="5">
        <v>11875</v>
      </c>
      <c r="CD26" s="5">
        <v>0</v>
      </c>
      <c r="CE26" s="5">
        <f t="shared" si="13"/>
        <v>11875</v>
      </c>
      <c r="CF26" s="9"/>
      <c r="CG26" s="1">
        <v>20</v>
      </c>
      <c r="CH26" s="2" t="s">
        <v>23</v>
      </c>
      <c r="CI26" s="5">
        <v>0</v>
      </c>
      <c r="CJ26" s="5">
        <v>0</v>
      </c>
      <c r="CK26" s="5">
        <v>0</v>
      </c>
      <c r="CL26" s="5">
        <f t="shared" si="14"/>
        <v>0</v>
      </c>
      <c r="CM26" s="9"/>
      <c r="CN26" s="1">
        <v>20</v>
      </c>
      <c r="CO26" s="2" t="s">
        <v>23</v>
      </c>
      <c r="CP26" s="5">
        <v>2230431</v>
      </c>
      <c r="CQ26" s="5">
        <v>24436</v>
      </c>
      <c r="CR26" s="5">
        <v>0</v>
      </c>
      <c r="CS26" s="5">
        <f t="shared" si="15"/>
        <v>24436</v>
      </c>
      <c r="CT26" s="9"/>
      <c r="CU26" s="1">
        <v>20</v>
      </c>
      <c r="CV26" s="2" t="s">
        <v>23</v>
      </c>
      <c r="CW26" s="5">
        <v>0</v>
      </c>
      <c r="CX26" s="5">
        <v>3927800.0289096399</v>
      </c>
      <c r="CY26" s="5">
        <v>1963900</v>
      </c>
      <c r="CZ26" s="5">
        <f t="shared" si="16"/>
        <v>5891700.0289096404</v>
      </c>
      <c r="DA26" s="9"/>
      <c r="DB26" s="1">
        <v>20</v>
      </c>
      <c r="DC26" s="2" t="s">
        <v>23</v>
      </c>
      <c r="DD26" s="5">
        <v>0</v>
      </c>
      <c r="DE26" s="5">
        <v>130000</v>
      </c>
      <c r="DF26" s="5">
        <v>0</v>
      </c>
      <c r="DG26" s="5">
        <f t="shared" si="17"/>
        <v>130000</v>
      </c>
      <c r="DH26" s="9"/>
      <c r="DI26" s="1">
        <v>20</v>
      </c>
      <c r="DJ26" s="2" t="s">
        <v>23</v>
      </c>
      <c r="DK26" s="5">
        <v>0</v>
      </c>
      <c r="DL26" s="5">
        <v>0</v>
      </c>
      <c r="DM26" s="5">
        <v>0</v>
      </c>
      <c r="DN26" s="5">
        <f t="shared" si="18"/>
        <v>0</v>
      </c>
      <c r="DO26" s="9"/>
      <c r="DP26" s="1">
        <v>20</v>
      </c>
      <c r="DQ26" s="2" t="s">
        <v>23</v>
      </c>
      <c r="DR26" s="5">
        <v>162</v>
      </c>
      <c r="DS26" s="5">
        <v>100000</v>
      </c>
      <c r="DT26" s="5">
        <v>133000</v>
      </c>
      <c r="DU26" s="5">
        <f t="shared" si="19"/>
        <v>233000</v>
      </c>
      <c r="DV26" s="9"/>
      <c r="DW26" s="1">
        <v>20</v>
      </c>
      <c r="DX26" s="2" t="s">
        <v>23</v>
      </c>
      <c r="DY26" s="5">
        <v>0</v>
      </c>
      <c r="DZ26" s="5">
        <v>0</v>
      </c>
      <c r="EA26" s="5">
        <v>0</v>
      </c>
      <c r="EB26" s="5">
        <f t="shared" si="20"/>
        <v>0</v>
      </c>
      <c r="EC26" s="9"/>
      <c r="ED26" s="1">
        <v>20</v>
      </c>
      <c r="EE26" s="2" t="s">
        <v>23</v>
      </c>
      <c r="EF26" s="5">
        <v>0</v>
      </c>
      <c r="EG26" s="5">
        <v>0</v>
      </c>
      <c r="EH26" s="5">
        <v>0</v>
      </c>
      <c r="EI26" s="5">
        <f t="shared" si="21"/>
        <v>0</v>
      </c>
      <c r="EJ26" s="9"/>
      <c r="EK26" s="1">
        <v>20</v>
      </c>
      <c r="EL26" s="2" t="s">
        <v>23</v>
      </c>
      <c r="EM26" s="5">
        <v>11</v>
      </c>
      <c r="EN26" s="5">
        <v>2079000</v>
      </c>
      <c r="EO26" s="5">
        <v>0</v>
      </c>
      <c r="EP26" s="5">
        <f t="shared" si="22"/>
        <v>2079000</v>
      </c>
      <c r="EQ26" s="9"/>
      <c r="ER26" s="1">
        <v>20</v>
      </c>
      <c r="ES26" s="2" t="s">
        <v>23</v>
      </c>
      <c r="ET26" s="5">
        <v>97</v>
      </c>
      <c r="EU26" s="5">
        <v>48500</v>
      </c>
      <c r="EV26" s="5">
        <v>0</v>
      </c>
      <c r="EW26" s="5">
        <f t="shared" si="23"/>
        <v>48500</v>
      </c>
      <c r="EX26" s="9"/>
      <c r="EY26" s="1">
        <v>20</v>
      </c>
      <c r="EZ26" s="2" t="s">
        <v>23</v>
      </c>
      <c r="FA26" s="5">
        <v>51027</v>
      </c>
      <c r="FB26" s="5">
        <v>71437800</v>
      </c>
      <c r="FC26" s="5">
        <v>0</v>
      </c>
      <c r="FD26" s="5">
        <f t="shared" si="24"/>
        <v>71437800</v>
      </c>
      <c r="FE26" s="9"/>
      <c r="FF26" s="1">
        <v>20</v>
      </c>
      <c r="FG26" s="2" t="s">
        <v>23</v>
      </c>
      <c r="FH26" s="5">
        <v>1249</v>
      </c>
      <c r="FI26" s="5">
        <v>1249000</v>
      </c>
      <c r="FJ26" s="5">
        <v>0</v>
      </c>
      <c r="FK26" s="5">
        <f t="shared" si="25"/>
        <v>1249000</v>
      </c>
      <c r="FL26" s="9"/>
      <c r="FM26" s="1">
        <v>20</v>
      </c>
      <c r="FN26" s="2" t="s">
        <v>23</v>
      </c>
      <c r="FO26" s="5">
        <v>46</v>
      </c>
      <c r="FP26" s="5">
        <v>460000</v>
      </c>
      <c r="FQ26" s="5">
        <v>0</v>
      </c>
      <c r="FR26" s="5">
        <f t="shared" si="26"/>
        <v>460000</v>
      </c>
      <c r="FS26" s="9"/>
      <c r="FT26" s="1">
        <v>20</v>
      </c>
      <c r="FU26" s="2" t="s">
        <v>23</v>
      </c>
      <c r="FV26" s="5">
        <v>9482</v>
      </c>
      <c r="FW26" s="5">
        <v>28070000</v>
      </c>
      <c r="FX26" s="5">
        <v>0</v>
      </c>
      <c r="FY26" s="5">
        <f t="shared" si="27"/>
        <v>28070000</v>
      </c>
      <c r="FZ26" s="9"/>
      <c r="GA26" s="1">
        <v>20</v>
      </c>
      <c r="GB26" s="2" t="s">
        <v>23</v>
      </c>
      <c r="GC26" s="5">
        <v>55</v>
      </c>
      <c r="GD26" s="5">
        <v>235000</v>
      </c>
      <c r="GE26" s="5">
        <v>0</v>
      </c>
      <c r="GF26" s="5">
        <f t="shared" si="28"/>
        <v>235000</v>
      </c>
      <c r="GG26" s="9"/>
      <c r="GH26" s="1">
        <v>20</v>
      </c>
      <c r="GI26" s="2" t="s">
        <v>23</v>
      </c>
      <c r="GJ26" s="5">
        <v>12</v>
      </c>
      <c r="GK26" s="5">
        <v>326733</v>
      </c>
      <c r="GL26" s="5">
        <v>0</v>
      </c>
      <c r="GM26" s="5">
        <f t="shared" si="29"/>
        <v>326733</v>
      </c>
      <c r="GN26" s="9"/>
      <c r="GO26" s="1">
        <v>20</v>
      </c>
      <c r="GP26" s="2" t="s">
        <v>23</v>
      </c>
      <c r="GQ26" s="5">
        <v>6747</v>
      </c>
      <c r="GR26" s="5">
        <v>2024100</v>
      </c>
      <c r="GS26" s="5">
        <v>0</v>
      </c>
      <c r="GT26" s="5">
        <f t="shared" si="30"/>
        <v>2024100</v>
      </c>
      <c r="GU26" s="9"/>
      <c r="GV26" s="1">
        <v>20</v>
      </c>
      <c r="GW26" s="2" t="s">
        <v>23</v>
      </c>
      <c r="GX26" s="5">
        <v>100</v>
      </c>
      <c r="GY26" s="5">
        <v>30000</v>
      </c>
      <c r="GZ26" s="5">
        <v>0</v>
      </c>
      <c r="HA26" s="5">
        <f t="shared" si="31"/>
        <v>30000</v>
      </c>
      <c r="HB26" s="9"/>
      <c r="HC26" s="1">
        <v>20</v>
      </c>
      <c r="HD26" s="2" t="s">
        <v>23</v>
      </c>
      <c r="HE26" s="5">
        <v>2411</v>
      </c>
      <c r="HF26" s="5">
        <v>241100</v>
      </c>
      <c r="HG26" s="5">
        <v>0</v>
      </c>
      <c r="HH26" s="5">
        <f t="shared" si="32"/>
        <v>241100</v>
      </c>
      <c r="HI26" s="9"/>
      <c r="HJ26" s="1">
        <v>20</v>
      </c>
      <c r="HK26" s="2" t="s">
        <v>23</v>
      </c>
      <c r="HL26" s="5">
        <v>0</v>
      </c>
      <c r="HM26" s="5">
        <v>0</v>
      </c>
      <c r="HN26" s="5">
        <v>0</v>
      </c>
      <c r="HO26" s="5">
        <f t="shared" si="33"/>
        <v>0</v>
      </c>
      <c r="HP26" s="9"/>
      <c r="HQ26" s="1">
        <v>20</v>
      </c>
      <c r="HR26" s="2" t="s">
        <v>23</v>
      </c>
      <c r="HS26" s="5">
        <v>0</v>
      </c>
      <c r="HT26" s="5">
        <v>0</v>
      </c>
      <c r="HU26" s="5">
        <v>0</v>
      </c>
      <c r="HV26" s="5">
        <f t="shared" si="34"/>
        <v>0</v>
      </c>
      <c r="HW26" s="9"/>
      <c r="HX26" s="1">
        <v>20</v>
      </c>
      <c r="HY26" s="2" t="s">
        <v>23</v>
      </c>
      <c r="HZ26" s="5">
        <v>1</v>
      </c>
      <c r="IA26" s="5">
        <v>800000</v>
      </c>
      <c r="IB26" s="5">
        <v>0</v>
      </c>
      <c r="IC26" s="5">
        <f t="shared" si="35"/>
        <v>800000</v>
      </c>
      <c r="ID26" s="9"/>
      <c r="IE26" s="1">
        <v>20</v>
      </c>
      <c r="IF26" s="2" t="s">
        <v>23</v>
      </c>
      <c r="IG26" s="5">
        <v>1</v>
      </c>
      <c r="IH26" s="5">
        <v>87500</v>
      </c>
      <c r="II26" s="5">
        <v>0</v>
      </c>
      <c r="IJ26" s="5">
        <f t="shared" si="36"/>
        <v>87500</v>
      </c>
      <c r="IK26" s="9"/>
      <c r="IL26" s="1">
        <v>20</v>
      </c>
      <c r="IM26" s="2" t="s">
        <v>23</v>
      </c>
      <c r="IN26" s="5">
        <v>19</v>
      </c>
      <c r="IO26" s="5">
        <v>190000</v>
      </c>
      <c r="IP26" s="5">
        <v>0</v>
      </c>
      <c r="IQ26" s="5">
        <f t="shared" si="37"/>
        <v>190000</v>
      </c>
      <c r="IR26" s="9"/>
      <c r="IS26" s="1">
        <v>20</v>
      </c>
      <c r="IT26" s="2" t="s">
        <v>23</v>
      </c>
      <c r="IU26" s="5">
        <v>1</v>
      </c>
      <c r="IV26" s="5">
        <v>867490</v>
      </c>
      <c r="IW26" s="5">
        <v>0</v>
      </c>
      <c r="IX26" s="5">
        <f t="shared" si="38"/>
        <v>867490</v>
      </c>
      <c r="IY26" s="9"/>
      <c r="IZ26" s="1">
        <v>20</v>
      </c>
      <c r="JA26" s="2" t="s">
        <v>23</v>
      </c>
      <c r="JB26" s="5">
        <v>1</v>
      </c>
      <c r="JC26" s="5">
        <v>75000</v>
      </c>
      <c r="JD26" s="5">
        <v>0</v>
      </c>
      <c r="JE26" s="5">
        <f t="shared" si="39"/>
        <v>75000</v>
      </c>
      <c r="JF26" s="9"/>
      <c r="JG26" s="1">
        <v>20</v>
      </c>
      <c r="JH26" s="2" t="s">
        <v>23</v>
      </c>
      <c r="JI26" s="5">
        <v>0</v>
      </c>
      <c r="JJ26" s="5">
        <v>0</v>
      </c>
      <c r="JK26" s="5">
        <v>0</v>
      </c>
      <c r="JL26" s="5">
        <f t="shared" si="40"/>
        <v>0</v>
      </c>
      <c r="JM26" s="9"/>
      <c r="JN26" s="1">
        <v>20</v>
      </c>
      <c r="JO26" s="2" t="s">
        <v>23</v>
      </c>
      <c r="JP26" s="5">
        <v>0</v>
      </c>
      <c r="JQ26" s="5">
        <v>0</v>
      </c>
      <c r="JR26" s="5">
        <v>0</v>
      </c>
      <c r="JS26" s="5">
        <f t="shared" si="41"/>
        <v>0</v>
      </c>
      <c r="JT26" s="9"/>
      <c r="JU26" s="1">
        <v>20</v>
      </c>
      <c r="JV26" s="2" t="s">
        <v>23</v>
      </c>
      <c r="JW26" s="5">
        <v>1</v>
      </c>
      <c r="JX26" s="5">
        <v>100000</v>
      </c>
      <c r="JY26" s="5">
        <v>0</v>
      </c>
      <c r="JZ26" s="5">
        <f t="shared" si="42"/>
        <v>100000</v>
      </c>
      <c r="KA26" s="9"/>
      <c r="KB26" s="1">
        <v>20</v>
      </c>
      <c r="KC26" s="2" t="s">
        <v>23</v>
      </c>
      <c r="KD26" s="5">
        <v>1</v>
      </c>
      <c r="KE26" s="5">
        <v>100000</v>
      </c>
      <c r="KF26" s="5">
        <v>0</v>
      </c>
      <c r="KG26" s="5">
        <f t="shared" si="43"/>
        <v>100000</v>
      </c>
      <c r="KH26" s="9"/>
      <c r="KI26" s="1">
        <v>20</v>
      </c>
      <c r="KJ26" s="2" t="s">
        <v>23</v>
      </c>
      <c r="KK26" s="5">
        <v>13</v>
      </c>
      <c r="KL26" s="5">
        <v>65000</v>
      </c>
      <c r="KM26" s="5">
        <v>0</v>
      </c>
      <c r="KN26" s="5">
        <f t="shared" si="44"/>
        <v>65000</v>
      </c>
      <c r="KO26" s="9"/>
      <c r="KP26" s="1">
        <v>20</v>
      </c>
      <c r="KQ26" s="2" t="s">
        <v>23</v>
      </c>
      <c r="KR26" s="5">
        <v>0</v>
      </c>
      <c r="KS26" s="5">
        <v>0</v>
      </c>
      <c r="KT26" s="5">
        <v>0</v>
      </c>
      <c r="KU26" s="5">
        <f t="shared" si="45"/>
        <v>0</v>
      </c>
      <c r="KV26" s="9"/>
      <c r="KW26" s="1">
        <v>20</v>
      </c>
      <c r="KX26" s="2" t="s">
        <v>23</v>
      </c>
      <c r="KY26" s="5">
        <v>4</v>
      </c>
      <c r="KZ26" s="5">
        <v>348000</v>
      </c>
      <c r="LA26" s="5">
        <v>0</v>
      </c>
      <c r="LB26" s="5">
        <f t="shared" si="46"/>
        <v>348000</v>
      </c>
      <c r="LC26" s="9"/>
      <c r="LD26" s="1">
        <v>20</v>
      </c>
      <c r="LE26" s="2" t="s">
        <v>23</v>
      </c>
      <c r="LF26" s="5">
        <v>0</v>
      </c>
      <c r="LG26" s="5">
        <v>0</v>
      </c>
      <c r="LH26" s="5">
        <v>0</v>
      </c>
      <c r="LI26" s="5">
        <f t="shared" si="47"/>
        <v>0</v>
      </c>
      <c r="LJ26" s="9"/>
      <c r="LK26" s="1">
        <v>20</v>
      </c>
      <c r="LL26" s="2" t="s">
        <v>23</v>
      </c>
      <c r="LM26" s="5">
        <v>1</v>
      </c>
      <c r="LN26" s="5">
        <v>12000</v>
      </c>
      <c r="LO26" s="5">
        <v>0</v>
      </c>
      <c r="LP26" s="5">
        <f t="shared" si="48"/>
        <v>12000</v>
      </c>
      <c r="LQ26" s="9"/>
      <c r="LR26" s="1">
        <v>20</v>
      </c>
      <c r="LS26" s="2" t="s">
        <v>23</v>
      </c>
      <c r="LT26" s="5">
        <v>0</v>
      </c>
      <c r="LU26" s="5">
        <v>0</v>
      </c>
      <c r="LV26" s="5">
        <v>0</v>
      </c>
      <c r="LW26" s="5">
        <f t="shared" si="49"/>
        <v>0</v>
      </c>
      <c r="LX26" s="9"/>
      <c r="LY26" s="1">
        <v>20</v>
      </c>
      <c r="LZ26" s="2" t="s">
        <v>23</v>
      </c>
      <c r="MA26" s="5">
        <v>0</v>
      </c>
      <c r="MB26" s="5">
        <f t="shared" si="50"/>
        <v>133139408.02890964</v>
      </c>
      <c r="MC26" s="5">
        <f t="shared" si="0"/>
        <v>2096900</v>
      </c>
      <c r="MD26" s="5">
        <f t="shared" si="1"/>
        <v>135236308.02890962</v>
      </c>
      <c r="ME26" s="9"/>
    </row>
    <row r="27" spans="1:343" hidden="1">
      <c r="A27" s="1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2"/>
        <v>0</v>
      </c>
      <c r="G27" s="9"/>
      <c r="H27" s="1">
        <v>21</v>
      </c>
      <c r="I27" s="2" t="s">
        <v>24</v>
      </c>
      <c r="J27" s="5">
        <v>0</v>
      </c>
      <c r="K27" s="5">
        <v>2850600</v>
      </c>
      <c r="L27" s="5">
        <v>0</v>
      </c>
      <c r="M27" s="5">
        <f t="shared" si="3"/>
        <v>2850600</v>
      </c>
      <c r="N27" s="9"/>
      <c r="O27" s="1">
        <v>21</v>
      </c>
      <c r="P27" s="2" t="s">
        <v>24</v>
      </c>
      <c r="Q27" s="91">
        <v>0</v>
      </c>
      <c r="R27" s="5">
        <v>22567000</v>
      </c>
      <c r="S27" s="5">
        <v>0</v>
      </c>
      <c r="T27" s="5">
        <f t="shared" si="4"/>
        <v>22567000</v>
      </c>
      <c r="U27" s="9"/>
      <c r="V27" s="1">
        <v>21</v>
      </c>
      <c r="W27" s="2" t="s">
        <v>24</v>
      </c>
      <c r="X27" s="5">
        <v>200</v>
      </c>
      <c r="Y27" s="5">
        <v>60000</v>
      </c>
      <c r="Z27" s="5">
        <v>0</v>
      </c>
      <c r="AA27" s="5">
        <f t="shared" si="5"/>
        <v>60000</v>
      </c>
      <c r="AB27" s="9"/>
      <c r="AC27" s="1">
        <v>21</v>
      </c>
      <c r="AD27" s="2" t="s">
        <v>24</v>
      </c>
      <c r="AE27" s="5">
        <v>120504</v>
      </c>
      <c r="AF27" s="5">
        <v>361512</v>
      </c>
      <c r="AG27" s="5">
        <v>0</v>
      </c>
      <c r="AH27" s="5">
        <f t="shared" si="6"/>
        <v>361512</v>
      </c>
      <c r="AI27" s="9"/>
      <c r="AJ27" s="1">
        <v>21</v>
      </c>
      <c r="AK27" s="2" t="s">
        <v>24</v>
      </c>
      <c r="AL27" s="5">
        <v>0</v>
      </c>
      <c r="AM27" s="5">
        <v>222000</v>
      </c>
      <c r="AN27" s="5">
        <v>0</v>
      </c>
      <c r="AO27" s="5">
        <f t="shared" si="7"/>
        <v>222000</v>
      </c>
      <c r="AP27" s="9"/>
      <c r="AQ27" s="1">
        <v>21</v>
      </c>
      <c r="AR27" s="2" t="s">
        <v>24</v>
      </c>
      <c r="AS27" s="5">
        <v>0</v>
      </c>
      <c r="AT27" s="5">
        <v>201200</v>
      </c>
      <c r="AU27" s="5">
        <v>0</v>
      </c>
      <c r="AV27" s="5">
        <f t="shared" si="8"/>
        <v>201200</v>
      </c>
      <c r="AW27" s="9"/>
      <c r="AX27" s="1">
        <v>21</v>
      </c>
      <c r="AY27" s="2" t="s">
        <v>24</v>
      </c>
      <c r="AZ27" s="5">
        <v>0</v>
      </c>
      <c r="BA27" s="5">
        <v>0</v>
      </c>
      <c r="BB27" s="5">
        <v>0</v>
      </c>
      <c r="BC27" s="5">
        <f t="shared" si="9"/>
        <v>0</v>
      </c>
      <c r="BD27" s="9"/>
      <c r="BE27" s="1">
        <v>21</v>
      </c>
      <c r="BF27" s="2" t="s">
        <v>24</v>
      </c>
      <c r="BG27" s="5">
        <v>252</v>
      </c>
      <c r="BH27" s="5">
        <v>1260000</v>
      </c>
      <c r="BI27" s="5">
        <v>0</v>
      </c>
      <c r="BJ27" s="5">
        <f t="shared" si="10"/>
        <v>1260000</v>
      </c>
      <c r="BK27" s="9"/>
      <c r="BL27" s="1">
        <v>21</v>
      </c>
      <c r="BM27" s="2" t="s">
        <v>24</v>
      </c>
      <c r="BN27" s="5">
        <v>12</v>
      </c>
      <c r="BO27" s="5">
        <v>60000</v>
      </c>
      <c r="BP27" s="5">
        <v>0</v>
      </c>
      <c r="BQ27" s="5">
        <f t="shared" si="11"/>
        <v>60000</v>
      </c>
      <c r="BR27" s="9"/>
      <c r="BS27" s="1">
        <v>21</v>
      </c>
      <c r="BT27" s="2" t="s">
        <v>24</v>
      </c>
      <c r="BU27" s="5">
        <v>69</v>
      </c>
      <c r="BV27" s="5">
        <v>69000</v>
      </c>
      <c r="BW27" s="5">
        <v>0</v>
      </c>
      <c r="BX27" s="5">
        <f t="shared" si="12"/>
        <v>69000</v>
      </c>
      <c r="BY27" s="9"/>
      <c r="BZ27" s="1">
        <v>21</v>
      </c>
      <c r="CA27" s="2" t="s">
        <v>24</v>
      </c>
      <c r="CB27" s="5">
        <v>0</v>
      </c>
      <c r="CC27" s="5">
        <v>11875</v>
      </c>
      <c r="CD27" s="5">
        <v>0</v>
      </c>
      <c r="CE27" s="5">
        <f t="shared" si="13"/>
        <v>11875</v>
      </c>
      <c r="CF27" s="9"/>
      <c r="CG27" s="1">
        <v>21</v>
      </c>
      <c r="CH27" s="2" t="s">
        <v>24</v>
      </c>
      <c r="CI27" s="5">
        <v>0</v>
      </c>
      <c r="CJ27" s="5">
        <v>0</v>
      </c>
      <c r="CK27" s="5">
        <v>0</v>
      </c>
      <c r="CL27" s="5">
        <f t="shared" si="14"/>
        <v>0</v>
      </c>
      <c r="CM27" s="9"/>
      <c r="CN27" s="1">
        <v>21</v>
      </c>
      <c r="CO27" s="2" t="s">
        <v>24</v>
      </c>
      <c r="CP27" s="5">
        <v>5005221</v>
      </c>
      <c r="CQ27" s="5">
        <v>39412</v>
      </c>
      <c r="CR27" s="5">
        <v>0</v>
      </c>
      <c r="CS27" s="5">
        <f t="shared" si="15"/>
        <v>39412</v>
      </c>
      <c r="CT27" s="9"/>
      <c r="CU27" s="1">
        <v>21</v>
      </c>
      <c r="CV27" s="2" t="s">
        <v>24</v>
      </c>
      <c r="CW27" s="5">
        <v>0</v>
      </c>
      <c r="CX27" s="5">
        <v>8409925.9963904992</v>
      </c>
      <c r="CY27" s="5">
        <v>4204962</v>
      </c>
      <c r="CZ27" s="5">
        <f t="shared" si="16"/>
        <v>12614887.996390499</v>
      </c>
      <c r="DA27" s="9"/>
      <c r="DB27" s="1">
        <v>21</v>
      </c>
      <c r="DC27" s="2" t="s">
        <v>24</v>
      </c>
      <c r="DD27" s="5">
        <v>0</v>
      </c>
      <c r="DE27" s="5">
        <v>130000</v>
      </c>
      <c r="DF27" s="5">
        <v>0</v>
      </c>
      <c r="DG27" s="5">
        <f t="shared" si="17"/>
        <v>130000</v>
      </c>
      <c r="DH27" s="9"/>
      <c r="DI27" s="1">
        <v>21</v>
      </c>
      <c r="DJ27" s="2" t="s">
        <v>24</v>
      </c>
      <c r="DK27" s="5">
        <v>0</v>
      </c>
      <c r="DL27" s="5">
        <v>0</v>
      </c>
      <c r="DM27" s="5">
        <v>0</v>
      </c>
      <c r="DN27" s="5">
        <f t="shared" si="18"/>
        <v>0</v>
      </c>
      <c r="DO27" s="9"/>
      <c r="DP27" s="1">
        <v>21</v>
      </c>
      <c r="DQ27" s="2" t="s">
        <v>24</v>
      </c>
      <c r="DR27" s="5">
        <v>122</v>
      </c>
      <c r="DS27" s="5">
        <v>65000</v>
      </c>
      <c r="DT27" s="5">
        <v>65000</v>
      </c>
      <c r="DU27" s="5">
        <f t="shared" si="19"/>
        <v>130000</v>
      </c>
      <c r="DV27" s="9"/>
      <c r="DW27" s="1">
        <v>21</v>
      </c>
      <c r="DX27" s="2" t="s">
        <v>24</v>
      </c>
      <c r="DY27" s="5">
        <v>0</v>
      </c>
      <c r="DZ27" s="5">
        <v>0</v>
      </c>
      <c r="EA27" s="5">
        <v>0</v>
      </c>
      <c r="EB27" s="5">
        <f t="shared" si="20"/>
        <v>0</v>
      </c>
      <c r="EC27" s="9"/>
      <c r="ED27" s="1">
        <v>21</v>
      </c>
      <c r="EE27" s="2" t="s">
        <v>24</v>
      </c>
      <c r="EF27" s="5">
        <v>0</v>
      </c>
      <c r="EG27" s="5">
        <v>0</v>
      </c>
      <c r="EH27" s="5">
        <v>0</v>
      </c>
      <c r="EI27" s="5">
        <f t="shared" si="21"/>
        <v>0</v>
      </c>
      <c r="EJ27" s="9"/>
      <c r="EK27" s="1">
        <v>21</v>
      </c>
      <c r="EL27" s="2" t="s">
        <v>24</v>
      </c>
      <c r="EM27" s="5">
        <v>22</v>
      </c>
      <c r="EN27" s="5">
        <v>4158000</v>
      </c>
      <c r="EO27" s="5">
        <v>0</v>
      </c>
      <c r="EP27" s="5">
        <f t="shared" si="22"/>
        <v>4158000</v>
      </c>
      <c r="EQ27" s="9"/>
      <c r="ER27" s="1">
        <v>21</v>
      </c>
      <c r="ES27" s="2" t="s">
        <v>24</v>
      </c>
      <c r="ET27" s="5">
        <v>140</v>
      </c>
      <c r="EU27" s="5">
        <v>70000</v>
      </c>
      <c r="EV27" s="5">
        <v>0</v>
      </c>
      <c r="EW27" s="5">
        <f t="shared" si="23"/>
        <v>70000</v>
      </c>
      <c r="EX27" s="9"/>
      <c r="EY27" s="1">
        <v>21</v>
      </c>
      <c r="EZ27" s="2" t="s">
        <v>24</v>
      </c>
      <c r="FA27" s="5">
        <v>66720</v>
      </c>
      <c r="FB27" s="5">
        <v>93408000</v>
      </c>
      <c r="FC27" s="5">
        <v>0</v>
      </c>
      <c r="FD27" s="5">
        <f t="shared" si="24"/>
        <v>93408000</v>
      </c>
      <c r="FE27" s="9"/>
      <c r="FF27" s="1">
        <v>21</v>
      </c>
      <c r="FG27" s="2" t="s">
        <v>24</v>
      </c>
      <c r="FH27" s="5">
        <v>870</v>
      </c>
      <c r="FI27" s="5">
        <v>870000</v>
      </c>
      <c r="FJ27" s="5">
        <v>0</v>
      </c>
      <c r="FK27" s="5">
        <f t="shared" si="25"/>
        <v>870000</v>
      </c>
      <c r="FL27" s="9"/>
      <c r="FM27" s="1">
        <v>21</v>
      </c>
      <c r="FN27" s="2" t="s">
        <v>24</v>
      </c>
      <c r="FO27" s="5">
        <v>50</v>
      </c>
      <c r="FP27" s="5">
        <v>500000</v>
      </c>
      <c r="FQ27" s="5">
        <v>0</v>
      </c>
      <c r="FR27" s="5">
        <f t="shared" si="26"/>
        <v>500000</v>
      </c>
      <c r="FS27" s="9"/>
      <c r="FT27" s="1">
        <v>21</v>
      </c>
      <c r="FU27" s="2" t="s">
        <v>24</v>
      </c>
      <c r="FV27" s="5">
        <v>14404</v>
      </c>
      <c r="FW27" s="5">
        <v>46298800</v>
      </c>
      <c r="FX27" s="5">
        <v>0</v>
      </c>
      <c r="FY27" s="5">
        <f t="shared" si="27"/>
        <v>46298800</v>
      </c>
      <c r="FZ27" s="9"/>
      <c r="GA27" s="1">
        <v>21</v>
      </c>
      <c r="GB27" s="2" t="s">
        <v>24</v>
      </c>
      <c r="GC27" s="5">
        <v>100</v>
      </c>
      <c r="GD27" s="5">
        <v>437500</v>
      </c>
      <c r="GE27" s="5">
        <v>0</v>
      </c>
      <c r="GF27" s="5">
        <f t="shared" si="28"/>
        <v>437500</v>
      </c>
      <c r="GG27" s="9"/>
      <c r="GH27" s="1">
        <v>21</v>
      </c>
      <c r="GI27" s="2" t="s">
        <v>24</v>
      </c>
      <c r="GJ27" s="5">
        <v>19</v>
      </c>
      <c r="GK27" s="5">
        <v>517329</v>
      </c>
      <c r="GL27" s="5">
        <v>0</v>
      </c>
      <c r="GM27" s="5">
        <f t="shared" si="29"/>
        <v>517329</v>
      </c>
      <c r="GN27" s="9"/>
      <c r="GO27" s="1">
        <v>21</v>
      </c>
      <c r="GP27" s="2" t="s">
        <v>24</v>
      </c>
      <c r="GQ27" s="5">
        <v>4601</v>
      </c>
      <c r="GR27" s="5">
        <v>1380300</v>
      </c>
      <c r="GS27" s="5">
        <v>0</v>
      </c>
      <c r="GT27" s="5">
        <f t="shared" si="30"/>
        <v>1380300</v>
      </c>
      <c r="GU27" s="9"/>
      <c r="GV27" s="1">
        <v>21</v>
      </c>
      <c r="GW27" s="2" t="s">
        <v>24</v>
      </c>
      <c r="GX27" s="5">
        <v>100</v>
      </c>
      <c r="GY27" s="5">
        <v>30000</v>
      </c>
      <c r="GZ27" s="5">
        <v>0</v>
      </c>
      <c r="HA27" s="5">
        <f t="shared" si="31"/>
        <v>30000</v>
      </c>
      <c r="HB27" s="9"/>
      <c r="HC27" s="1">
        <v>21</v>
      </c>
      <c r="HD27" s="2" t="s">
        <v>24</v>
      </c>
      <c r="HE27" s="5">
        <v>4446</v>
      </c>
      <c r="HF27" s="5">
        <v>444600</v>
      </c>
      <c r="HG27" s="5">
        <v>0</v>
      </c>
      <c r="HH27" s="5">
        <f t="shared" si="32"/>
        <v>444600</v>
      </c>
      <c r="HI27" s="9"/>
      <c r="HJ27" s="1">
        <v>21</v>
      </c>
      <c r="HK27" s="2" t="s">
        <v>24</v>
      </c>
      <c r="HL27" s="5">
        <v>0</v>
      </c>
      <c r="HM27" s="5">
        <v>0</v>
      </c>
      <c r="HN27" s="5">
        <v>0</v>
      </c>
      <c r="HO27" s="5">
        <f t="shared" si="33"/>
        <v>0</v>
      </c>
      <c r="HP27" s="9"/>
      <c r="HQ27" s="1">
        <v>21</v>
      </c>
      <c r="HR27" s="2" t="s">
        <v>24</v>
      </c>
      <c r="HS27" s="5">
        <v>0</v>
      </c>
      <c r="HT27" s="5">
        <v>0</v>
      </c>
      <c r="HU27" s="5">
        <v>0</v>
      </c>
      <c r="HV27" s="5">
        <f t="shared" si="34"/>
        <v>0</v>
      </c>
      <c r="HW27" s="9"/>
      <c r="HX27" s="1">
        <v>21</v>
      </c>
      <c r="HY27" s="2" t="s">
        <v>24</v>
      </c>
      <c r="HZ27" s="5">
        <v>1</v>
      </c>
      <c r="IA27" s="5">
        <v>1200000</v>
      </c>
      <c r="IB27" s="5">
        <v>0</v>
      </c>
      <c r="IC27" s="5">
        <f t="shared" si="35"/>
        <v>1200000</v>
      </c>
      <c r="ID27" s="9"/>
      <c r="IE27" s="1">
        <v>21</v>
      </c>
      <c r="IF27" s="2" t="s">
        <v>24</v>
      </c>
      <c r="IG27" s="5">
        <v>1</v>
      </c>
      <c r="IH27" s="5">
        <v>87500</v>
      </c>
      <c r="II27" s="5">
        <v>0</v>
      </c>
      <c r="IJ27" s="5">
        <f t="shared" si="36"/>
        <v>87500</v>
      </c>
      <c r="IK27" s="9"/>
      <c r="IL27" s="1">
        <v>21</v>
      </c>
      <c r="IM27" s="2" t="s">
        <v>24</v>
      </c>
      <c r="IN27" s="5">
        <v>34</v>
      </c>
      <c r="IO27" s="5">
        <v>340000</v>
      </c>
      <c r="IP27" s="5">
        <v>0</v>
      </c>
      <c r="IQ27" s="5">
        <f t="shared" si="37"/>
        <v>340000</v>
      </c>
      <c r="IR27" s="9"/>
      <c r="IS27" s="1">
        <v>21</v>
      </c>
      <c r="IT27" s="2" t="s">
        <v>24</v>
      </c>
      <c r="IU27" s="5">
        <v>1</v>
      </c>
      <c r="IV27" s="5">
        <v>777591.75</v>
      </c>
      <c r="IW27" s="5">
        <v>0</v>
      </c>
      <c r="IX27" s="5">
        <f t="shared" si="38"/>
        <v>777591.75</v>
      </c>
      <c r="IY27" s="9"/>
      <c r="IZ27" s="1">
        <v>21</v>
      </c>
      <c r="JA27" s="2" t="s">
        <v>24</v>
      </c>
      <c r="JB27" s="5">
        <v>1</v>
      </c>
      <c r="JC27" s="5">
        <v>75000</v>
      </c>
      <c r="JD27" s="5">
        <v>0</v>
      </c>
      <c r="JE27" s="5">
        <f t="shared" si="39"/>
        <v>75000</v>
      </c>
      <c r="JF27" s="9"/>
      <c r="JG27" s="1">
        <v>21</v>
      </c>
      <c r="JH27" s="2" t="s">
        <v>24</v>
      </c>
      <c r="JI27" s="5">
        <v>0</v>
      </c>
      <c r="JJ27" s="5">
        <v>0</v>
      </c>
      <c r="JK27" s="5">
        <v>0</v>
      </c>
      <c r="JL27" s="5">
        <f t="shared" si="40"/>
        <v>0</v>
      </c>
      <c r="JM27" s="9"/>
      <c r="JN27" s="1">
        <v>21</v>
      </c>
      <c r="JO27" s="2" t="s">
        <v>24</v>
      </c>
      <c r="JP27" s="5">
        <v>0</v>
      </c>
      <c r="JQ27" s="5">
        <v>0</v>
      </c>
      <c r="JR27" s="5">
        <v>0</v>
      </c>
      <c r="JS27" s="5">
        <f t="shared" si="41"/>
        <v>0</v>
      </c>
      <c r="JT27" s="9"/>
      <c r="JU27" s="1">
        <v>21</v>
      </c>
      <c r="JV27" s="2" t="s">
        <v>24</v>
      </c>
      <c r="JW27" s="5">
        <v>1</v>
      </c>
      <c r="JX27" s="5">
        <v>100000</v>
      </c>
      <c r="JY27" s="5">
        <v>0</v>
      </c>
      <c r="JZ27" s="5">
        <f t="shared" si="42"/>
        <v>100000</v>
      </c>
      <c r="KA27" s="9"/>
      <c r="KB27" s="1">
        <v>21</v>
      </c>
      <c r="KC27" s="2" t="s">
        <v>24</v>
      </c>
      <c r="KD27" s="5">
        <v>1</v>
      </c>
      <c r="KE27" s="5">
        <v>100000</v>
      </c>
      <c r="KF27" s="5">
        <v>0</v>
      </c>
      <c r="KG27" s="5">
        <f t="shared" si="43"/>
        <v>100000</v>
      </c>
      <c r="KH27" s="9"/>
      <c r="KI27" s="1">
        <v>21</v>
      </c>
      <c r="KJ27" s="2" t="s">
        <v>24</v>
      </c>
      <c r="KK27" s="5">
        <v>21</v>
      </c>
      <c r="KL27" s="5">
        <v>105000</v>
      </c>
      <c r="KM27" s="5">
        <v>0</v>
      </c>
      <c r="KN27" s="5">
        <f t="shared" si="44"/>
        <v>105000</v>
      </c>
      <c r="KO27" s="9"/>
      <c r="KP27" s="1">
        <v>21</v>
      </c>
      <c r="KQ27" s="2" t="s">
        <v>24</v>
      </c>
      <c r="KR27" s="5">
        <v>0</v>
      </c>
      <c r="KS27" s="5">
        <v>0</v>
      </c>
      <c r="KT27" s="5">
        <v>0</v>
      </c>
      <c r="KU27" s="5">
        <f t="shared" si="45"/>
        <v>0</v>
      </c>
      <c r="KV27" s="9"/>
      <c r="KW27" s="1">
        <v>21</v>
      </c>
      <c r="KX27" s="2" t="s">
        <v>24</v>
      </c>
      <c r="KY27" s="5">
        <v>1</v>
      </c>
      <c r="KZ27" s="5">
        <v>303000</v>
      </c>
      <c r="LA27" s="5">
        <v>0</v>
      </c>
      <c r="LB27" s="5">
        <f t="shared" si="46"/>
        <v>303000</v>
      </c>
      <c r="LC27" s="9"/>
      <c r="LD27" s="1">
        <v>21</v>
      </c>
      <c r="LE27" s="2" t="s">
        <v>24</v>
      </c>
      <c r="LF27" s="5">
        <v>0</v>
      </c>
      <c r="LG27" s="5">
        <v>0</v>
      </c>
      <c r="LH27" s="5">
        <v>0</v>
      </c>
      <c r="LI27" s="5">
        <f t="shared" si="47"/>
        <v>0</v>
      </c>
      <c r="LJ27" s="9"/>
      <c r="LK27" s="1">
        <v>21</v>
      </c>
      <c r="LL27" s="2" t="s">
        <v>24</v>
      </c>
      <c r="LM27" s="5">
        <v>1</v>
      </c>
      <c r="LN27" s="5">
        <v>12000</v>
      </c>
      <c r="LO27" s="5">
        <v>0</v>
      </c>
      <c r="LP27" s="5">
        <f t="shared" si="48"/>
        <v>12000</v>
      </c>
      <c r="LQ27" s="9"/>
      <c r="LR27" s="1">
        <v>21</v>
      </c>
      <c r="LS27" s="2" t="s">
        <v>24</v>
      </c>
      <c r="LT27" s="5">
        <v>0</v>
      </c>
      <c r="LU27" s="5">
        <v>0</v>
      </c>
      <c r="LV27" s="5">
        <v>0</v>
      </c>
      <c r="LW27" s="5">
        <f t="shared" si="49"/>
        <v>0</v>
      </c>
      <c r="LX27" s="9"/>
      <c r="LY27" s="1">
        <v>21</v>
      </c>
      <c r="LZ27" s="2" t="s">
        <v>24</v>
      </c>
      <c r="MA27" s="5">
        <v>0</v>
      </c>
      <c r="MB27" s="5">
        <f t="shared" si="50"/>
        <v>187522145.74639049</v>
      </c>
      <c r="MC27" s="5">
        <f t="shared" si="0"/>
        <v>4269962</v>
      </c>
      <c r="MD27" s="5">
        <f t="shared" si="1"/>
        <v>191792107.74639049</v>
      </c>
      <c r="ME27" s="9"/>
    </row>
    <row r="28" spans="1:343" hidden="1">
      <c r="A28" s="1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2"/>
        <v>0</v>
      </c>
      <c r="G28" s="9"/>
      <c r="H28" s="1">
        <v>22</v>
      </c>
      <c r="I28" s="2" t="s">
        <v>25</v>
      </c>
      <c r="J28" s="5">
        <v>0</v>
      </c>
      <c r="K28" s="5">
        <v>1029600</v>
      </c>
      <c r="L28" s="5">
        <v>0</v>
      </c>
      <c r="M28" s="5">
        <f t="shared" si="3"/>
        <v>1029600</v>
      </c>
      <c r="N28" s="9"/>
      <c r="O28" s="1">
        <v>22</v>
      </c>
      <c r="P28" s="2" t="s">
        <v>25</v>
      </c>
      <c r="Q28" s="91">
        <v>0</v>
      </c>
      <c r="R28" s="5">
        <v>8227450</v>
      </c>
      <c r="S28" s="5">
        <v>0</v>
      </c>
      <c r="T28" s="5">
        <f t="shared" si="4"/>
        <v>8227450</v>
      </c>
      <c r="U28" s="9"/>
      <c r="V28" s="1">
        <v>22</v>
      </c>
      <c r="W28" s="2" t="s">
        <v>25</v>
      </c>
      <c r="X28" s="5">
        <v>150</v>
      </c>
      <c r="Y28" s="5">
        <v>45000</v>
      </c>
      <c r="Z28" s="5">
        <v>0</v>
      </c>
      <c r="AA28" s="5">
        <f t="shared" si="5"/>
        <v>45000</v>
      </c>
      <c r="AB28" s="9"/>
      <c r="AC28" s="1">
        <v>22</v>
      </c>
      <c r="AD28" s="2" t="s">
        <v>25</v>
      </c>
      <c r="AE28" s="5"/>
      <c r="AF28" s="5">
        <v>0</v>
      </c>
      <c r="AG28" s="5">
        <v>0</v>
      </c>
      <c r="AH28" s="5">
        <f t="shared" si="6"/>
        <v>0</v>
      </c>
      <c r="AI28" s="9"/>
      <c r="AJ28" s="1">
        <v>22</v>
      </c>
      <c r="AK28" s="2" t="s">
        <v>25</v>
      </c>
      <c r="AL28" s="5">
        <v>0</v>
      </c>
      <c r="AM28" s="5">
        <v>211000</v>
      </c>
      <c r="AN28" s="5">
        <v>0</v>
      </c>
      <c r="AO28" s="5">
        <f t="shared" si="7"/>
        <v>211000</v>
      </c>
      <c r="AP28" s="9"/>
      <c r="AQ28" s="1">
        <v>22</v>
      </c>
      <c r="AR28" s="2" t="s">
        <v>25</v>
      </c>
      <c r="AS28" s="5">
        <v>0</v>
      </c>
      <c r="AT28" s="5">
        <v>201200</v>
      </c>
      <c r="AU28" s="5">
        <v>0</v>
      </c>
      <c r="AV28" s="5">
        <f t="shared" si="8"/>
        <v>201200</v>
      </c>
      <c r="AW28" s="9"/>
      <c r="AX28" s="1">
        <v>22</v>
      </c>
      <c r="AY28" s="2" t="s">
        <v>25</v>
      </c>
      <c r="AZ28" s="5">
        <v>0</v>
      </c>
      <c r="BA28" s="5">
        <v>0</v>
      </c>
      <c r="BB28" s="5">
        <v>0</v>
      </c>
      <c r="BC28" s="5">
        <f t="shared" si="9"/>
        <v>0</v>
      </c>
      <c r="BD28" s="9"/>
      <c r="BE28" s="1">
        <v>22</v>
      </c>
      <c r="BF28" s="2" t="s">
        <v>25</v>
      </c>
      <c r="BG28" s="5">
        <v>108</v>
      </c>
      <c r="BH28" s="5">
        <v>540000</v>
      </c>
      <c r="BI28" s="5">
        <v>0</v>
      </c>
      <c r="BJ28" s="5">
        <f t="shared" si="10"/>
        <v>540000</v>
      </c>
      <c r="BK28" s="9"/>
      <c r="BL28" s="1">
        <v>22</v>
      </c>
      <c r="BM28" s="2" t="s">
        <v>25</v>
      </c>
      <c r="BN28" s="5">
        <v>12</v>
      </c>
      <c r="BO28" s="5">
        <v>60000</v>
      </c>
      <c r="BP28" s="5">
        <v>0</v>
      </c>
      <c r="BQ28" s="5">
        <f t="shared" si="11"/>
        <v>60000</v>
      </c>
      <c r="BR28" s="9"/>
      <c r="BS28" s="1">
        <v>22</v>
      </c>
      <c r="BT28" s="2" t="s">
        <v>25</v>
      </c>
      <c r="BU28" s="5">
        <v>21</v>
      </c>
      <c r="BV28" s="5">
        <v>21000</v>
      </c>
      <c r="BW28" s="5">
        <v>0</v>
      </c>
      <c r="BX28" s="5">
        <f t="shared" si="12"/>
        <v>21000</v>
      </c>
      <c r="BY28" s="9"/>
      <c r="BZ28" s="1">
        <v>22</v>
      </c>
      <c r="CA28" s="2" t="s">
        <v>25</v>
      </c>
      <c r="CB28" s="5">
        <v>0</v>
      </c>
      <c r="CC28" s="5">
        <v>11875</v>
      </c>
      <c r="CD28" s="5">
        <v>0</v>
      </c>
      <c r="CE28" s="5">
        <f t="shared" si="13"/>
        <v>11875</v>
      </c>
      <c r="CF28" s="9"/>
      <c r="CG28" s="1">
        <v>22</v>
      </c>
      <c r="CH28" s="2" t="s">
        <v>25</v>
      </c>
      <c r="CI28" s="5">
        <v>0</v>
      </c>
      <c r="CJ28" s="5">
        <v>0</v>
      </c>
      <c r="CK28" s="5">
        <v>0</v>
      </c>
      <c r="CL28" s="5">
        <f t="shared" si="14"/>
        <v>0</v>
      </c>
      <c r="CM28" s="9"/>
      <c r="CN28" s="1">
        <v>22</v>
      </c>
      <c r="CO28" s="2" t="s">
        <v>25</v>
      </c>
      <c r="CP28" s="5">
        <v>1519727</v>
      </c>
      <c r="CQ28" s="5">
        <v>16244</v>
      </c>
      <c r="CR28" s="5">
        <v>0</v>
      </c>
      <c r="CS28" s="5">
        <f t="shared" si="15"/>
        <v>16244</v>
      </c>
      <c r="CT28" s="9"/>
      <c r="CU28" s="1">
        <v>22</v>
      </c>
      <c r="CV28" s="2" t="s">
        <v>25</v>
      </c>
      <c r="CW28" s="5">
        <v>0</v>
      </c>
      <c r="CX28" s="5">
        <v>2748813.3052579202</v>
      </c>
      <c r="CY28" s="5">
        <v>1374406</v>
      </c>
      <c r="CZ28" s="5">
        <f t="shared" si="16"/>
        <v>4123219.3052579202</v>
      </c>
      <c r="DA28" s="9"/>
      <c r="DB28" s="1">
        <v>22</v>
      </c>
      <c r="DC28" s="2" t="s">
        <v>25</v>
      </c>
      <c r="DD28" s="5">
        <v>0</v>
      </c>
      <c r="DE28" s="5">
        <v>130000</v>
      </c>
      <c r="DF28" s="5">
        <v>0</v>
      </c>
      <c r="DG28" s="5">
        <f t="shared" si="17"/>
        <v>130000</v>
      </c>
      <c r="DH28" s="9"/>
      <c r="DI28" s="1">
        <v>22</v>
      </c>
      <c r="DJ28" s="2" t="s">
        <v>25</v>
      </c>
      <c r="DK28" s="5">
        <v>0</v>
      </c>
      <c r="DL28" s="5">
        <v>0</v>
      </c>
      <c r="DM28" s="5">
        <v>0</v>
      </c>
      <c r="DN28" s="5">
        <f t="shared" si="18"/>
        <v>0</v>
      </c>
      <c r="DO28" s="9"/>
      <c r="DP28" s="1">
        <v>22</v>
      </c>
      <c r="DQ28" s="2" t="s">
        <v>25</v>
      </c>
      <c r="DR28" s="5">
        <v>23</v>
      </c>
      <c r="DS28" s="5">
        <v>11500</v>
      </c>
      <c r="DT28" s="5">
        <v>15500</v>
      </c>
      <c r="DU28" s="5">
        <f t="shared" si="19"/>
        <v>27000</v>
      </c>
      <c r="DV28" s="9"/>
      <c r="DW28" s="1">
        <v>22</v>
      </c>
      <c r="DX28" s="2" t="s">
        <v>25</v>
      </c>
      <c r="DY28" s="5">
        <v>0</v>
      </c>
      <c r="DZ28" s="5">
        <v>0</v>
      </c>
      <c r="EA28" s="5">
        <v>0</v>
      </c>
      <c r="EB28" s="5">
        <f t="shared" si="20"/>
        <v>0</v>
      </c>
      <c r="EC28" s="9"/>
      <c r="ED28" s="1">
        <v>22</v>
      </c>
      <c r="EE28" s="2" t="s">
        <v>25</v>
      </c>
      <c r="EF28" s="5">
        <v>0</v>
      </c>
      <c r="EG28" s="5">
        <v>250000</v>
      </c>
      <c r="EH28" s="5">
        <v>0</v>
      </c>
      <c r="EI28" s="5">
        <f t="shared" si="21"/>
        <v>250000</v>
      </c>
      <c r="EJ28" s="9"/>
      <c r="EK28" s="1">
        <v>22</v>
      </c>
      <c r="EL28" s="2" t="s">
        <v>25</v>
      </c>
      <c r="EM28" s="5">
        <v>11</v>
      </c>
      <c r="EN28" s="5">
        <v>2079000</v>
      </c>
      <c r="EO28" s="5">
        <v>0</v>
      </c>
      <c r="EP28" s="5">
        <f t="shared" si="22"/>
        <v>2079000</v>
      </c>
      <c r="EQ28" s="9"/>
      <c r="ER28" s="1">
        <v>22</v>
      </c>
      <c r="ES28" s="2" t="s">
        <v>25</v>
      </c>
      <c r="ET28" s="5">
        <v>54</v>
      </c>
      <c r="EU28" s="5">
        <v>27000</v>
      </c>
      <c r="EV28" s="5">
        <v>0</v>
      </c>
      <c r="EW28" s="5">
        <f t="shared" si="23"/>
        <v>27000</v>
      </c>
      <c r="EX28" s="9"/>
      <c r="EY28" s="1">
        <v>22</v>
      </c>
      <c r="EZ28" s="2" t="s">
        <v>25</v>
      </c>
      <c r="FA28" s="5">
        <v>20875</v>
      </c>
      <c r="FB28" s="5">
        <v>29225000</v>
      </c>
      <c r="FC28" s="5">
        <v>0</v>
      </c>
      <c r="FD28" s="5">
        <f t="shared" si="24"/>
        <v>29225000</v>
      </c>
      <c r="FE28" s="9"/>
      <c r="FF28" s="1">
        <v>22</v>
      </c>
      <c r="FG28" s="2" t="s">
        <v>25</v>
      </c>
      <c r="FH28" s="5">
        <v>2402</v>
      </c>
      <c r="FI28" s="5">
        <v>2402000</v>
      </c>
      <c r="FJ28" s="5">
        <v>0</v>
      </c>
      <c r="FK28" s="5">
        <f t="shared" si="25"/>
        <v>2402000</v>
      </c>
      <c r="FL28" s="9"/>
      <c r="FM28" s="1">
        <v>22</v>
      </c>
      <c r="FN28" s="2" t="s">
        <v>25</v>
      </c>
      <c r="FO28" s="5">
        <v>50</v>
      </c>
      <c r="FP28" s="5">
        <v>500000</v>
      </c>
      <c r="FQ28" s="5">
        <v>0</v>
      </c>
      <c r="FR28" s="5">
        <f t="shared" si="26"/>
        <v>500000</v>
      </c>
      <c r="FS28" s="9"/>
      <c r="FT28" s="1">
        <v>22</v>
      </c>
      <c r="FU28" s="2" t="s">
        <v>25</v>
      </c>
      <c r="FV28" s="5">
        <v>5565</v>
      </c>
      <c r="FW28" s="5">
        <v>17756400</v>
      </c>
      <c r="FX28" s="5">
        <v>0</v>
      </c>
      <c r="FY28" s="5">
        <f t="shared" si="27"/>
        <v>17756400</v>
      </c>
      <c r="FZ28" s="9"/>
      <c r="GA28" s="1">
        <v>22</v>
      </c>
      <c r="GB28" s="2" t="s">
        <v>25</v>
      </c>
      <c r="GC28" s="5">
        <v>55</v>
      </c>
      <c r="GD28" s="5">
        <v>235000</v>
      </c>
      <c r="GE28" s="5">
        <v>0</v>
      </c>
      <c r="GF28" s="5">
        <f t="shared" si="28"/>
        <v>235000</v>
      </c>
      <c r="GG28" s="9"/>
      <c r="GH28" s="1">
        <v>22</v>
      </c>
      <c r="GI28" s="2" t="s">
        <v>25</v>
      </c>
      <c r="GJ28" s="5">
        <v>7</v>
      </c>
      <c r="GK28" s="5">
        <v>190593</v>
      </c>
      <c r="GL28" s="5">
        <v>0</v>
      </c>
      <c r="GM28" s="5">
        <f t="shared" si="29"/>
        <v>190593</v>
      </c>
      <c r="GN28" s="9"/>
      <c r="GO28" s="1">
        <v>22</v>
      </c>
      <c r="GP28" s="2" t="s">
        <v>25</v>
      </c>
      <c r="GQ28" s="5">
        <v>3652</v>
      </c>
      <c r="GR28" s="5">
        <v>1095600</v>
      </c>
      <c r="GS28" s="5">
        <v>0</v>
      </c>
      <c r="GT28" s="5">
        <f t="shared" si="30"/>
        <v>1095600</v>
      </c>
      <c r="GU28" s="9"/>
      <c r="GV28" s="1">
        <v>22</v>
      </c>
      <c r="GW28" s="2" t="s">
        <v>25</v>
      </c>
      <c r="GX28" s="5">
        <v>100</v>
      </c>
      <c r="GY28" s="5">
        <v>30000</v>
      </c>
      <c r="GZ28" s="5">
        <v>0</v>
      </c>
      <c r="HA28" s="5">
        <f t="shared" si="31"/>
        <v>30000</v>
      </c>
      <c r="HB28" s="9"/>
      <c r="HC28" s="1">
        <v>22</v>
      </c>
      <c r="HD28" s="2" t="s">
        <v>25</v>
      </c>
      <c r="HE28" s="5">
        <v>1106</v>
      </c>
      <c r="HF28" s="5">
        <v>110600</v>
      </c>
      <c r="HG28" s="5">
        <v>0</v>
      </c>
      <c r="HH28" s="5">
        <f t="shared" si="32"/>
        <v>110600</v>
      </c>
      <c r="HI28" s="9"/>
      <c r="HJ28" s="1">
        <v>22</v>
      </c>
      <c r="HK28" s="2" t="s">
        <v>25</v>
      </c>
      <c r="HL28" s="5">
        <v>0</v>
      </c>
      <c r="HM28" s="5">
        <v>0</v>
      </c>
      <c r="HN28" s="5">
        <v>0</v>
      </c>
      <c r="HO28" s="5">
        <f t="shared" si="33"/>
        <v>0</v>
      </c>
      <c r="HP28" s="9"/>
      <c r="HQ28" s="1">
        <v>22</v>
      </c>
      <c r="HR28" s="2" t="s">
        <v>25</v>
      </c>
      <c r="HS28" s="5">
        <v>0</v>
      </c>
      <c r="HT28" s="5">
        <v>0</v>
      </c>
      <c r="HU28" s="5">
        <v>0</v>
      </c>
      <c r="HV28" s="5">
        <f t="shared" si="34"/>
        <v>0</v>
      </c>
      <c r="HW28" s="9"/>
      <c r="HX28" s="1">
        <v>22</v>
      </c>
      <c r="HY28" s="2" t="s">
        <v>25</v>
      </c>
      <c r="HZ28" s="5">
        <v>1</v>
      </c>
      <c r="IA28" s="5">
        <v>1000000</v>
      </c>
      <c r="IB28" s="5">
        <v>0</v>
      </c>
      <c r="IC28" s="5">
        <f t="shared" si="35"/>
        <v>1000000</v>
      </c>
      <c r="ID28" s="9"/>
      <c r="IE28" s="1">
        <v>22</v>
      </c>
      <c r="IF28" s="2" t="s">
        <v>25</v>
      </c>
      <c r="IG28" s="5">
        <v>1</v>
      </c>
      <c r="IH28" s="5">
        <v>87500</v>
      </c>
      <c r="II28" s="5">
        <v>0</v>
      </c>
      <c r="IJ28" s="5">
        <f t="shared" si="36"/>
        <v>87500</v>
      </c>
      <c r="IK28" s="9"/>
      <c r="IL28" s="1">
        <v>22</v>
      </c>
      <c r="IM28" s="2" t="s">
        <v>25</v>
      </c>
      <c r="IN28" s="5">
        <v>16</v>
      </c>
      <c r="IO28" s="5">
        <v>160000</v>
      </c>
      <c r="IP28" s="5">
        <v>0</v>
      </c>
      <c r="IQ28" s="5">
        <f t="shared" si="37"/>
        <v>160000</v>
      </c>
      <c r="IR28" s="9"/>
      <c r="IS28" s="1">
        <v>22</v>
      </c>
      <c r="IT28" s="2" t="s">
        <v>25</v>
      </c>
      <c r="IU28" s="5">
        <v>1</v>
      </c>
      <c r="IV28" s="5">
        <v>585000</v>
      </c>
      <c r="IW28" s="5">
        <v>0</v>
      </c>
      <c r="IX28" s="5">
        <f t="shared" si="38"/>
        <v>585000</v>
      </c>
      <c r="IY28" s="9"/>
      <c r="IZ28" s="1">
        <v>22</v>
      </c>
      <c r="JA28" s="2" t="s">
        <v>25</v>
      </c>
      <c r="JB28" s="5">
        <v>1</v>
      </c>
      <c r="JC28" s="5">
        <v>75000</v>
      </c>
      <c r="JD28" s="5">
        <v>0</v>
      </c>
      <c r="JE28" s="5">
        <f t="shared" si="39"/>
        <v>75000</v>
      </c>
      <c r="JF28" s="9"/>
      <c r="JG28" s="1">
        <v>22</v>
      </c>
      <c r="JH28" s="2" t="s">
        <v>25</v>
      </c>
      <c r="JI28" s="5">
        <v>5</v>
      </c>
      <c r="JJ28" s="5">
        <v>50000</v>
      </c>
      <c r="JK28" s="5">
        <v>0</v>
      </c>
      <c r="JL28" s="5">
        <f t="shared" si="40"/>
        <v>50000</v>
      </c>
      <c r="JM28" s="9"/>
      <c r="JN28" s="1">
        <v>22</v>
      </c>
      <c r="JO28" s="2" t="s">
        <v>25</v>
      </c>
      <c r="JP28" s="5">
        <v>1</v>
      </c>
      <c r="JQ28" s="5">
        <v>128800</v>
      </c>
      <c r="JR28" s="5">
        <v>0</v>
      </c>
      <c r="JS28" s="5">
        <f t="shared" si="41"/>
        <v>128800</v>
      </c>
      <c r="JT28" s="9"/>
      <c r="JU28" s="1">
        <v>22</v>
      </c>
      <c r="JV28" s="2" t="s">
        <v>25</v>
      </c>
      <c r="JW28" s="5">
        <v>1</v>
      </c>
      <c r="JX28" s="5">
        <v>100000</v>
      </c>
      <c r="JY28" s="5">
        <v>0</v>
      </c>
      <c r="JZ28" s="5">
        <f t="shared" si="42"/>
        <v>100000</v>
      </c>
      <c r="KA28" s="9"/>
      <c r="KB28" s="1">
        <v>22</v>
      </c>
      <c r="KC28" s="2" t="s">
        <v>25</v>
      </c>
      <c r="KD28" s="5">
        <v>1</v>
      </c>
      <c r="KE28" s="5">
        <v>100000</v>
      </c>
      <c r="KF28" s="5">
        <v>0</v>
      </c>
      <c r="KG28" s="5">
        <f t="shared" si="43"/>
        <v>100000</v>
      </c>
      <c r="KH28" s="9"/>
      <c r="KI28" s="1">
        <v>22</v>
      </c>
      <c r="KJ28" s="2" t="s">
        <v>25</v>
      </c>
      <c r="KK28" s="5">
        <v>9</v>
      </c>
      <c r="KL28" s="5">
        <v>45000</v>
      </c>
      <c r="KM28" s="5">
        <v>0</v>
      </c>
      <c r="KN28" s="5">
        <f t="shared" si="44"/>
        <v>45000</v>
      </c>
      <c r="KO28" s="9"/>
      <c r="KP28" s="1">
        <v>22</v>
      </c>
      <c r="KQ28" s="2" t="s">
        <v>25</v>
      </c>
      <c r="KR28" s="5">
        <v>0</v>
      </c>
      <c r="KS28" s="5">
        <v>0</v>
      </c>
      <c r="KT28" s="5">
        <v>0</v>
      </c>
      <c r="KU28" s="5">
        <f t="shared" si="45"/>
        <v>0</v>
      </c>
      <c r="KV28" s="9"/>
      <c r="KW28" s="1">
        <v>22</v>
      </c>
      <c r="KX28" s="2" t="s">
        <v>25</v>
      </c>
      <c r="KY28" s="5">
        <v>3</v>
      </c>
      <c r="KZ28" s="5">
        <v>333000</v>
      </c>
      <c r="LA28" s="5">
        <v>0</v>
      </c>
      <c r="LB28" s="5">
        <f t="shared" si="46"/>
        <v>333000</v>
      </c>
      <c r="LC28" s="9"/>
      <c r="LD28" s="1">
        <v>22</v>
      </c>
      <c r="LE28" s="2" t="s">
        <v>25</v>
      </c>
      <c r="LF28" s="5">
        <v>0</v>
      </c>
      <c r="LG28" s="5">
        <v>168000</v>
      </c>
      <c r="LH28" s="5">
        <v>0</v>
      </c>
      <c r="LI28" s="5">
        <f t="shared" si="47"/>
        <v>168000</v>
      </c>
      <c r="LJ28" s="9"/>
      <c r="LK28" s="1">
        <v>22</v>
      </c>
      <c r="LL28" s="2" t="s">
        <v>25</v>
      </c>
      <c r="LM28" s="5">
        <v>1</v>
      </c>
      <c r="LN28" s="5">
        <v>12000</v>
      </c>
      <c r="LO28" s="5">
        <v>0</v>
      </c>
      <c r="LP28" s="5">
        <f t="shared" si="48"/>
        <v>12000</v>
      </c>
      <c r="LQ28" s="9"/>
      <c r="LR28" s="1">
        <v>22</v>
      </c>
      <c r="LS28" s="2" t="s">
        <v>25</v>
      </c>
      <c r="LT28" s="5">
        <v>0</v>
      </c>
      <c r="LU28" s="5">
        <v>0</v>
      </c>
      <c r="LV28" s="5">
        <v>0</v>
      </c>
      <c r="LW28" s="5">
        <f t="shared" si="49"/>
        <v>0</v>
      </c>
      <c r="LX28" s="9"/>
      <c r="LY28" s="1">
        <v>22</v>
      </c>
      <c r="LZ28" s="2" t="s">
        <v>25</v>
      </c>
      <c r="MA28" s="5">
        <v>0</v>
      </c>
      <c r="MB28" s="5">
        <f t="shared" si="50"/>
        <v>69999175.305257916</v>
      </c>
      <c r="MC28" s="5">
        <f t="shared" si="0"/>
        <v>1389906</v>
      </c>
      <c r="MD28" s="5">
        <f t="shared" si="1"/>
        <v>71389081.305257916</v>
      </c>
      <c r="ME28" s="9"/>
    </row>
    <row r="29" spans="1:343" hidden="1">
      <c r="A29" s="1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2"/>
        <v>0</v>
      </c>
      <c r="G29" s="9"/>
      <c r="H29" s="1">
        <v>23</v>
      </c>
      <c r="I29" s="2" t="s">
        <v>26</v>
      </c>
      <c r="J29" s="5">
        <v>0</v>
      </c>
      <c r="K29" s="5">
        <v>2783400</v>
      </c>
      <c r="L29" s="5">
        <v>0</v>
      </c>
      <c r="M29" s="5">
        <f t="shared" si="3"/>
        <v>2783400</v>
      </c>
      <c r="N29" s="9"/>
      <c r="O29" s="1">
        <v>23</v>
      </c>
      <c r="P29" s="2" t="s">
        <v>26</v>
      </c>
      <c r="Q29" s="91">
        <v>0</v>
      </c>
      <c r="R29" s="5">
        <v>16482850</v>
      </c>
      <c r="S29" s="5">
        <v>0</v>
      </c>
      <c r="T29" s="5">
        <f t="shared" si="4"/>
        <v>16482850</v>
      </c>
      <c r="U29" s="9"/>
      <c r="V29" s="1">
        <v>23</v>
      </c>
      <c r="W29" s="2" t="s">
        <v>26</v>
      </c>
      <c r="X29" s="5">
        <v>150</v>
      </c>
      <c r="Y29" s="5">
        <v>45000</v>
      </c>
      <c r="Z29" s="5">
        <v>0</v>
      </c>
      <c r="AA29" s="5">
        <f t="shared" si="5"/>
        <v>45000</v>
      </c>
      <c r="AB29" s="9"/>
      <c r="AC29" s="1">
        <v>23</v>
      </c>
      <c r="AD29" s="2" t="s">
        <v>26</v>
      </c>
      <c r="AE29" s="5">
        <v>120662</v>
      </c>
      <c r="AF29" s="5">
        <v>361986</v>
      </c>
      <c r="AG29" s="5">
        <v>0</v>
      </c>
      <c r="AH29" s="5">
        <f t="shared" si="6"/>
        <v>361986</v>
      </c>
      <c r="AI29" s="9"/>
      <c r="AJ29" s="1">
        <v>23</v>
      </c>
      <c r="AK29" s="2" t="s">
        <v>26</v>
      </c>
      <c r="AL29" s="5">
        <v>0</v>
      </c>
      <c r="AM29" s="5">
        <v>220000</v>
      </c>
      <c r="AN29" s="5">
        <v>0</v>
      </c>
      <c r="AO29" s="5">
        <f t="shared" si="7"/>
        <v>220000</v>
      </c>
      <c r="AP29" s="9"/>
      <c r="AQ29" s="1">
        <v>23</v>
      </c>
      <c r="AR29" s="2" t="s">
        <v>26</v>
      </c>
      <c r="AS29" s="5">
        <v>0</v>
      </c>
      <c r="AT29" s="5">
        <v>1222400</v>
      </c>
      <c r="AU29" s="5">
        <v>0</v>
      </c>
      <c r="AV29" s="5">
        <f t="shared" si="8"/>
        <v>1222400</v>
      </c>
      <c r="AW29" s="9"/>
      <c r="AX29" s="1">
        <v>23</v>
      </c>
      <c r="AY29" s="2" t="s">
        <v>26</v>
      </c>
      <c r="AZ29" s="5">
        <v>0</v>
      </c>
      <c r="BA29" s="5">
        <v>0</v>
      </c>
      <c r="BB29" s="5">
        <v>0</v>
      </c>
      <c r="BC29" s="5">
        <f t="shared" si="9"/>
        <v>0</v>
      </c>
      <c r="BD29" s="9"/>
      <c r="BE29" s="1">
        <v>23</v>
      </c>
      <c r="BF29" s="2" t="s">
        <v>26</v>
      </c>
      <c r="BG29" s="5">
        <v>192</v>
      </c>
      <c r="BH29" s="5">
        <v>960000</v>
      </c>
      <c r="BI29" s="5">
        <v>0</v>
      </c>
      <c r="BJ29" s="5">
        <f t="shared" si="10"/>
        <v>960000</v>
      </c>
      <c r="BK29" s="9"/>
      <c r="BL29" s="1">
        <v>23</v>
      </c>
      <c r="BM29" s="2" t="s">
        <v>26</v>
      </c>
      <c r="BN29" s="5">
        <v>12</v>
      </c>
      <c r="BO29" s="5">
        <v>60000</v>
      </c>
      <c r="BP29" s="5">
        <v>0</v>
      </c>
      <c r="BQ29" s="5">
        <f t="shared" si="11"/>
        <v>60000</v>
      </c>
      <c r="BR29" s="9"/>
      <c r="BS29" s="1">
        <v>23</v>
      </c>
      <c r="BT29" s="2" t="s">
        <v>26</v>
      </c>
      <c r="BU29" s="5">
        <v>83</v>
      </c>
      <c r="BV29" s="5">
        <v>83000</v>
      </c>
      <c r="BW29" s="5">
        <v>0</v>
      </c>
      <c r="BX29" s="5">
        <f t="shared" si="12"/>
        <v>83000</v>
      </c>
      <c r="BY29" s="9"/>
      <c r="BZ29" s="1">
        <v>23</v>
      </c>
      <c r="CA29" s="2" t="s">
        <v>26</v>
      </c>
      <c r="CB29" s="5">
        <v>0</v>
      </c>
      <c r="CC29" s="5">
        <v>20000</v>
      </c>
      <c r="CD29" s="5">
        <v>0</v>
      </c>
      <c r="CE29" s="5">
        <f t="shared" si="13"/>
        <v>20000</v>
      </c>
      <c r="CF29" s="9"/>
      <c r="CG29" s="1">
        <v>23</v>
      </c>
      <c r="CH29" s="2" t="s">
        <v>26</v>
      </c>
      <c r="CI29" s="5">
        <v>0</v>
      </c>
      <c r="CJ29" s="5">
        <v>0</v>
      </c>
      <c r="CK29" s="5">
        <v>0</v>
      </c>
      <c r="CL29" s="5">
        <f t="shared" si="14"/>
        <v>0</v>
      </c>
      <c r="CM29" s="9"/>
      <c r="CN29" s="1">
        <v>23</v>
      </c>
      <c r="CO29" s="2" t="s">
        <v>26</v>
      </c>
      <c r="CP29" s="5">
        <v>5343557</v>
      </c>
      <c r="CQ29" s="5">
        <v>29952</v>
      </c>
      <c r="CR29" s="5">
        <v>0</v>
      </c>
      <c r="CS29" s="5">
        <f t="shared" si="15"/>
        <v>29952</v>
      </c>
      <c r="CT29" s="9"/>
      <c r="CU29" s="1">
        <v>23</v>
      </c>
      <c r="CV29" s="2" t="s">
        <v>26</v>
      </c>
      <c r="CW29" s="5">
        <v>0</v>
      </c>
      <c r="CX29" s="5">
        <v>8883199.6293542162</v>
      </c>
      <c r="CY29" s="5">
        <v>4441599</v>
      </c>
      <c r="CZ29" s="5">
        <f t="shared" si="16"/>
        <v>13324798.629354216</v>
      </c>
      <c r="DA29" s="9"/>
      <c r="DB29" s="1">
        <v>23</v>
      </c>
      <c r="DC29" s="2" t="s">
        <v>26</v>
      </c>
      <c r="DD29" s="5">
        <v>0</v>
      </c>
      <c r="DE29" s="5">
        <v>240000</v>
      </c>
      <c r="DF29" s="5">
        <v>0</v>
      </c>
      <c r="DG29" s="5">
        <f t="shared" si="17"/>
        <v>240000</v>
      </c>
      <c r="DH29" s="9"/>
      <c r="DI29" s="1">
        <v>23</v>
      </c>
      <c r="DJ29" s="2" t="s">
        <v>26</v>
      </c>
      <c r="DK29" s="5">
        <v>0</v>
      </c>
      <c r="DL29" s="5">
        <v>0</v>
      </c>
      <c r="DM29" s="5">
        <v>0</v>
      </c>
      <c r="DN29" s="5">
        <f t="shared" si="18"/>
        <v>0</v>
      </c>
      <c r="DO29" s="9"/>
      <c r="DP29" s="1">
        <v>23</v>
      </c>
      <c r="DQ29" s="2" t="s">
        <v>26</v>
      </c>
      <c r="DR29" s="5">
        <v>579</v>
      </c>
      <c r="DS29" s="5">
        <v>400000</v>
      </c>
      <c r="DT29" s="5">
        <v>445500</v>
      </c>
      <c r="DU29" s="5">
        <f t="shared" si="19"/>
        <v>845500</v>
      </c>
      <c r="DV29" s="9"/>
      <c r="DW29" s="1">
        <v>23</v>
      </c>
      <c r="DX29" s="2" t="s">
        <v>26</v>
      </c>
      <c r="DY29" s="5">
        <v>0</v>
      </c>
      <c r="DZ29" s="5">
        <v>0</v>
      </c>
      <c r="EA29" s="5">
        <v>0</v>
      </c>
      <c r="EB29" s="5">
        <f t="shared" si="20"/>
        <v>0</v>
      </c>
      <c r="EC29" s="9"/>
      <c r="ED29" s="1">
        <v>23</v>
      </c>
      <c r="EE29" s="2" t="s">
        <v>26</v>
      </c>
      <c r="EF29" s="5">
        <v>0</v>
      </c>
      <c r="EG29" s="5">
        <v>0</v>
      </c>
      <c r="EH29" s="5">
        <v>0</v>
      </c>
      <c r="EI29" s="5">
        <f t="shared" si="21"/>
        <v>0</v>
      </c>
      <c r="EJ29" s="9"/>
      <c r="EK29" s="1">
        <v>23</v>
      </c>
      <c r="EL29" s="2" t="s">
        <v>26</v>
      </c>
      <c r="EM29" s="5">
        <v>20</v>
      </c>
      <c r="EN29" s="5">
        <v>3780000</v>
      </c>
      <c r="EO29" s="5">
        <v>0</v>
      </c>
      <c r="EP29" s="5">
        <f t="shared" si="22"/>
        <v>3780000</v>
      </c>
      <c r="EQ29" s="9"/>
      <c r="ER29" s="1">
        <v>23</v>
      </c>
      <c r="ES29" s="2" t="s">
        <v>26</v>
      </c>
      <c r="ET29" s="5">
        <v>140</v>
      </c>
      <c r="EU29" s="5">
        <v>70000</v>
      </c>
      <c r="EV29" s="5">
        <v>0</v>
      </c>
      <c r="EW29" s="5">
        <f t="shared" si="23"/>
        <v>70000</v>
      </c>
      <c r="EX29" s="9"/>
      <c r="EY29" s="1">
        <v>23</v>
      </c>
      <c r="EZ29" s="2" t="s">
        <v>26</v>
      </c>
      <c r="FA29" s="5">
        <v>44747</v>
      </c>
      <c r="FB29" s="5">
        <v>62645800</v>
      </c>
      <c r="FC29" s="5">
        <v>0</v>
      </c>
      <c r="FD29" s="5">
        <f t="shared" si="24"/>
        <v>62645800</v>
      </c>
      <c r="FE29" s="9"/>
      <c r="FF29" s="1">
        <v>23</v>
      </c>
      <c r="FG29" s="2" t="s">
        <v>26</v>
      </c>
      <c r="FH29" s="5">
        <v>1500</v>
      </c>
      <c r="FI29" s="5">
        <v>1500000</v>
      </c>
      <c r="FJ29" s="5">
        <v>0</v>
      </c>
      <c r="FK29" s="5">
        <f t="shared" si="25"/>
        <v>1500000</v>
      </c>
      <c r="FL29" s="9"/>
      <c r="FM29" s="1">
        <v>23</v>
      </c>
      <c r="FN29" s="2" t="s">
        <v>26</v>
      </c>
      <c r="FO29" s="5">
        <v>55</v>
      </c>
      <c r="FP29" s="5">
        <v>550000</v>
      </c>
      <c r="FQ29" s="5">
        <v>0</v>
      </c>
      <c r="FR29" s="5">
        <f t="shared" si="26"/>
        <v>550000</v>
      </c>
      <c r="FS29" s="9"/>
      <c r="FT29" s="1">
        <v>23</v>
      </c>
      <c r="FU29" s="2" t="s">
        <v>26</v>
      </c>
      <c r="FV29" s="5">
        <v>16012</v>
      </c>
      <c r="FW29" s="5">
        <v>53186800</v>
      </c>
      <c r="FX29" s="5">
        <v>0</v>
      </c>
      <c r="FY29" s="5">
        <f t="shared" si="27"/>
        <v>53186800</v>
      </c>
      <c r="FZ29" s="9"/>
      <c r="GA29" s="1">
        <v>23</v>
      </c>
      <c r="GB29" s="2" t="s">
        <v>26</v>
      </c>
      <c r="GC29" s="5">
        <v>200</v>
      </c>
      <c r="GD29" s="5">
        <v>875000</v>
      </c>
      <c r="GE29" s="5">
        <v>0</v>
      </c>
      <c r="GF29" s="5">
        <f t="shared" si="28"/>
        <v>875000</v>
      </c>
      <c r="GG29" s="9"/>
      <c r="GH29" s="1">
        <v>23</v>
      </c>
      <c r="GI29" s="2" t="s">
        <v>26</v>
      </c>
      <c r="GJ29" s="5">
        <v>7</v>
      </c>
      <c r="GK29" s="5">
        <v>190593</v>
      </c>
      <c r="GL29" s="5">
        <v>0</v>
      </c>
      <c r="GM29" s="5">
        <f t="shared" si="29"/>
        <v>190593</v>
      </c>
      <c r="GN29" s="9"/>
      <c r="GO29" s="1">
        <v>23</v>
      </c>
      <c r="GP29" s="2" t="s">
        <v>26</v>
      </c>
      <c r="GQ29" s="5">
        <v>6353</v>
      </c>
      <c r="GR29" s="5">
        <v>1905900</v>
      </c>
      <c r="GS29" s="5">
        <v>0</v>
      </c>
      <c r="GT29" s="5">
        <f t="shared" si="30"/>
        <v>1905900</v>
      </c>
      <c r="GU29" s="9"/>
      <c r="GV29" s="1">
        <v>23</v>
      </c>
      <c r="GW29" s="2" t="s">
        <v>26</v>
      </c>
      <c r="GX29" s="5">
        <v>100</v>
      </c>
      <c r="GY29" s="5">
        <v>30000</v>
      </c>
      <c r="GZ29" s="5">
        <v>0</v>
      </c>
      <c r="HA29" s="5">
        <f t="shared" si="31"/>
        <v>30000</v>
      </c>
      <c r="HB29" s="9"/>
      <c r="HC29" s="1">
        <v>23</v>
      </c>
      <c r="HD29" s="2" t="s">
        <v>26</v>
      </c>
      <c r="HE29" s="5">
        <v>5828</v>
      </c>
      <c r="HF29" s="5">
        <v>582800</v>
      </c>
      <c r="HG29" s="5">
        <v>0</v>
      </c>
      <c r="HH29" s="5">
        <f t="shared" si="32"/>
        <v>582800</v>
      </c>
      <c r="HI29" s="9"/>
      <c r="HJ29" s="1">
        <v>23</v>
      </c>
      <c r="HK29" s="2" t="s">
        <v>26</v>
      </c>
      <c r="HL29" s="5">
        <v>0</v>
      </c>
      <c r="HM29" s="5">
        <v>0</v>
      </c>
      <c r="HN29" s="5">
        <v>0</v>
      </c>
      <c r="HO29" s="5">
        <f t="shared" si="33"/>
        <v>0</v>
      </c>
      <c r="HP29" s="9"/>
      <c r="HQ29" s="1">
        <v>23</v>
      </c>
      <c r="HR29" s="2" t="s">
        <v>26</v>
      </c>
      <c r="HS29" s="5">
        <v>80</v>
      </c>
      <c r="HT29" s="5">
        <v>640000</v>
      </c>
      <c r="HU29" s="5">
        <v>0</v>
      </c>
      <c r="HV29" s="5">
        <f t="shared" si="34"/>
        <v>640000</v>
      </c>
      <c r="HW29" s="9"/>
      <c r="HX29" s="1">
        <v>23</v>
      </c>
      <c r="HY29" s="2" t="s">
        <v>26</v>
      </c>
      <c r="HZ29" s="5">
        <v>1</v>
      </c>
      <c r="IA29" s="5">
        <v>800000</v>
      </c>
      <c r="IB29" s="5">
        <v>0</v>
      </c>
      <c r="IC29" s="5">
        <f t="shared" si="35"/>
        <v>800000</v>
      </c>
      <c r="ID29" s="9"/>
      <c r="IE29" s="1">
        <v>23</v>
      </c>
      <c r="IF29" s="2" t="s">
        <v>26</v>
      </c>
      <c r="IG29" s="5">
        <v>1</v>
      </c>
      <c r="IH29" s="5">
        <v>87500</v>
      </c>
      <c r="II29" s="5">
        <v>0</v>
      </c>
      <c r="IJ29" s="5">
        <f t="shared" si="36"/>
        <v>87500</v>
      </c>
      <c r="IK29" s="9"/>
      <c r="IL29" s="1">
        <v>23</v>
      </c>
      <c r="IM29" s="2" t="s">
        <v>26</v>
      </c>
      <c r="IN29" s="5">
        <v>24</v>
      </c>
      <c r="IO29" s="5">
        <v>240000</v>
      </c>
      <c r="IP29" s="5">
        <v>0</v>
      </c>
      <c r="IQ29" s="5">
        <f t="shared" si="37"/>
        <v>240000</v>
      </c>
      <c r="IR29" s="9"/>
      <c r="IS29" s="1">
        <v>23</v>
      </c>
      <c r="IT29" s="2" t="s">
        <v>26</v>
      </c>
      <c r="IU29" s="5">
        <v>1</v>
      </c>
      <c r="IV29" s="5">
        <v>260000</v>
      </c>
      <c r="IW29" s="5">
        <v>0</v>
      </c>
      <c r="IX29" s="5">
        <f t="shared" si="38"/>
        <v>260000</v>
      </c>
      <c r="IY29" s="9"/>
      <c r="IZ29" s="1">
        <v>23</v>
      </c>
      <c r="JA29" s="2" t="s">
        <v>26</v>
      </c>
      <c r="JB29" s="5">
        <v>1</v>
      </c>
      <c r="JC29" s="5">
        <v>75000</v>
      </c>
      <c r="JD29" s="5">
        <v>0</v>
      </c>
      <c r="JE29" s="5">
        <f t="shared" si="39"/>
        <v>75000</v>
      </c>
      <c r="JF29" s="9"/>
      <c r="JG29" s="1">
        <v>23</v>
      </c>
      <c r="JH29" s="2" t="s">
        <v>26</v>
      </c>
      <c r="JI29" s="5">
        <v>0</v>
      </c>
      <c r="JJ29" s="5">
        <v>0</v>
      </c>
      <c r="JK29" s="5">
        <v>0</v>
      </c>
      <c r="JL29" s="5">
        <f t="shared" si="40"/>
        <v>0</v>
      </c>
      <c r="JM29" s="9"/>
      <c r="JN29" s="1">
        <v>23</v>
      </c>
      <c r="JO29" s="2" t="s">
        <v>26</v>
      </c>
      <c r="JP29" s="5">
        <v>1</v>
      </c>
      <c r="JQ29" s="5">
        <v>128800</v>
      </c>
      <c r="JR29" s="5">
        <v>0</v>
      </c>
      <c r="JS29" s="5">
        <f t="shared" si="41"/>
        <v>128800</v>
      </c>
      <c r="JT29" s="9"/>
      <c r="JU29" s="1">
        <v>23</v>
      </c>
      <c r="JV29" s="2" t="s">
        <v>26</v>
      </c>
      <c r="JW29" s="5">
        <v>1</v>
      </c>
      <c r="JX29" s="5">
        <v>100000</v>
      </c>
      <c r="JY29" s="5">
        <v>0</v>
      </c>
      <c r="JZ29" s="5">
        <f t="shared" si="42"/>
        <v>100000</v>
      </c>
      <c r="KA29" s="9"/>
      <c r="KB29" s="1">
        <v>23</v>
      </c>
      <c r="KC29" s="2" t="s">
        <v>26</v>
      </c>
      <c r="KD29" s="5">
        <v>9</v>
      </c>
      <c r="KE29" s="5">
        <v>900000</v>
      </c>
      <c r="KF29" s="5">
        <v>0</v>
      </c>
      <c r="KG29" s="5">
        <f t="shared" si="43"/>
        <v>900000</v>
      </c>
      <c r="KH29" s="9"/>
      <c r="KI29" s="1">
        <v>23</v>
      </c>
      <c r="KJ29" s="2" t="s">
        <v>26</v>
      </c>
      <c r="KK29" s="5">
        <v>16</v>
      </c>
      <c r="KL29" s="5">
        <v>80000</v>
      </c>
      <c r="KM29" s="5">
        <v>0</v>
      </c>
      <c r="KN29" s="5">
        <f t="shared" si="44"/>
        <v>80000</v>
      </c>
      <c r="KO29" s="9"/>
      <c r="KP29" s="1">
        <v>23</v>
      </c>
      <c r="KQ29" s="2" t="s">
        <v>26</v>
      </c>
      <c r="KR29" s="5">
        <v>0</v>
      </c>
      <c r="KS29" s="5">
        <v>0</v>
      </c>
      <c r="KT29" s="5">
        <v>0</v>
      </c>
      <c r="KU29" s="5">
        <f t="shared" si="45"/>
        <v>0</v>
      </c>
      <c r="KV29" s="9"/>
      <c r="KW29" s="1">
        <v>23</v>
      </c>
      <c r="KX29" s="2" t="s">
        <v>26</v>
      </c>
      <c r="KY29" s="5">
        <v>2</v>
      </c>
      <c r="KZ29" s="5">
        <v>318000</v>
      </c>
      <c r="LA29" s="5">
        <v>0</v>
      </c>
      <c r="LB29" s="5">
        <f t="shared" si="46"/>
        <v>318000</v>
      </c>
      <c r="LC29" s="9"/>
      <c r="LD29" s="1">
        <v>23</v>
      </c>
      <c r="LE29" s="2" t="s">
        <v>26</v>
      </c>
      <c r="LF29" s="5">
        <v>0</v>
      </c>
      <c r="LG29" s="5">
        <v>0</v>
      </c>
      <c r="LH29" s="5">
        <v>0</v>
      </c>
      <c r="LI29" s="5">
        <f t="shared" si="47"/>
        <v>0</v>
      </c>
      <c r="LJ29" s="9"/>
      <c r="LK29" s="1">
        <v>23</v>
      </c>
      <c r="LL29" s="2" t="s">
        <v>26</v>
      </c>
      <c r="LM29" s="5">
        <v>1</v>
      </c>
      <c r="LN29" s="5">
        <v>12000</v>
      </c>
      <c r="LO29" s="5">
        <v>0</v>
      </c>
      <c r="LP29" s="5">
        <f t="shared" si="48"/>
        <v>12000</v>
      </c>
      <c r="LQ29" s="9"/>
      <c r="LR29" s="1">
        <v>23</v>
      </c>
      <c r="LS29" s="2" t="s">
        <v>26</v>
      </c>
      <c r="LT29" s="5">
        <v>0</v>
      </c>
      <c r="LU29" s="5">
        <v>0</v>
      </c>
      <c r="LV29" s="5">
        <v>0</v>
      </c>
      <c r="LW29" s="5">
        <f t="shared" si="49"/>
        <v>0</v>
      </c>
      <c r="LX29" s="9"/>
      <c r="LY29" s="1">
        <v>23</v>
      </c>
      <c r="LZ29" s="2" t="s">
        <v>26</v>
      </c>
      <c r="MA29" s="5">
        <v>0</v>
      </c>
      <c r="MB29" s="5">
        <f t="shared" si="50"/>
        <v>160749980.62935421</v>
      </c>
      <c r="MC29" s="5">
        <f t="shared" si="0"/>
        <v>4887099</v>
      </c>
      <c r="MD29" s="5">
        <f t="shared" si="1"/>
        <v>165637079.62935421</v>
      </c>
      <c r="ME29" s="9"/>
    </row>
    <row r="30" spans="1:343" hidden="1">
      <c r="A30" s="1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2"/>
        <v>0</v>
      </c>
      <c r="G30" s="9"/>
      <c r="H30" s="1">
        <v>24</v>
      </c>
      <c r="I30" s="2" t="s">
        <v>27</v>
      </c>
      <c r="J30" s="5">
        <v>0</v>
      </c>
      <c r="K30" s="5">
        <v>2191800</v>
      </c>
      <c r="L30" s="5">
        <v>0</v>
      </c>
      <c r="M30" s="5">
        <f t="shared" si="3"/>
        <v>2191800</v>
      </c>
      <c r="N30" s="9"/>
      <c r="O30" s="1">
        <v>24</v>
      </c>
      <c r="P30" s="2" t="s">
        <v>27</v>
      </c>
      <c r="Q30" s="91">
        <v>0</v>
      </c>
      <c r="R30" s="5">
        <v>18148850</v>
      </c>
      <c r="S30" s="5">
        <v>0</v>
      </c>
      <c r="T30" s="5">
        <f t="shared" si="4"/>
        <v>18148850</v>
      </c>
      <c r="U30" s="9"/>
      <c r="V30" s="1">
        <v>24</v>
      </c>
      <c r="W30" s="2" t="s">
        <v>27</v>
      </c>
      <c r="X30" s="5">
        <v>250</v>
      </c>
      <c r="Y30" s="5">
        <v>75000</v>
      </c>
      <c r="Z30" s="5">
        <v>0</v>
      </c>
      <c r="AA30" s="5">
        <f t="shared" si="5"/>
        <v>75000</v>
      </c>
      <c r="AB30" s="9"/>
      <c r="AC30" s="1">
        <v>24</v>
      </c>
      <c r="AD30" s="2" t="s">
        <v>27</v>
      </c>
      <c r="AE30" s="5"/>
      <c r="AF30" s="5">
        <v>0</v>
      </c>
      <c r="AG30" s="5">
        <v>0</v>
      </c>
      <c r="AH30" s="5">
        <f t="shared" si="6"/>
        <v>0</v>
      </c>
      <c r="AI30" s="9"/>
      <c r="AJ30" s="1">
        <v>24</v>
      </c>
      <c r="AK30" s="2" t="s">
        <v>27</v>
      </c>
      <c r="AL30" s="5">
        <v>0</v>
      </c>
      <c r="AM30" s="5">
        <v>220000</v>
      </c>
      <c r="AN30" s="5">
        <v>0</v>
      </c>
      <c r="AO30" s="5">
        <f t="shared" si="7"/>
        <v>220000</v>
      </c>
      <c r="AP30" s="9"/>
      <c r="AQ30" s="1">
        <v>24</v>
      </c>
      <c r="AR30" s="2" t="s">
        <v>27</v>
      </c>
      <c r="AS30" s="5">
        <v>0</v>
      </c>
      <c r="AT30" s="5">
        <v>6549000</v>
      </c>
      <c r="AU30" s="5">
        <v>0</v>
      </c>
      <c r="AV30" s="5">
        <f t="shared" si="8"/>
        <v>6549000</v>
      </c>
      <c r="AW30" s="9"/>
      <c r="AX30" s="1">
        <v>24</v>
      </c>
      <c r="AY30" s="2" t="s">
        <v>27</v>
      </c>
      <c r="AZ30" s="5">
        <v>0</v>
      </c>
      <c r="BA30" s="5">
        <v>0</v>
      </c>
      <c r="BB30" s="5">
        <v>0</v>
      </c>
      <c r="BC30" s="5">
        <f t="shared" si="9"/>
        <v>0</v>
      </c>
      <c r="BD30" s="9"/>
      <c r="BE30" s="1">
        <v>24</v>
      </c>
      <c r="BF30" s="2" t="s">
        <v>27</v>
      </c>
      <c r="BG30" s="5">
        <v>240</v>
      </c>
      <c r="BH30" s="5">
        <v>1200000</v>
      </c>
      <c r="BI30" s="5">
        <v>0</v>
      </c>
      <c r="BJ30" s="5">
        <f t="shared" si="10"/>
        <v>1200000</v>
      </c>
      <c r="BK30" s="9"/>
      <c r="BL30" s="1">
        <v>24</v>
      </c>
      <c r="BM30" s="2" t="s">
        <v>27</v>
      </c>
      <c r="BN30" s="5">
        <v>12</v>
      </c>
      <c r="BO30" s="5">
        <v>60000</v>
      </c>
      <c r="BP30" s="5">
        <v>0</v>
      </c>
      <c r="BQ30" s="5">
        <f t="shared" si="11"/>
        <v>60000</v>
      </c>
      <c r="BR30" s="9"/>
      <c r="BS30" s="1">
        <v>24</v>
      </c>
      <c r="BT30" s="2" t="s">
        <v>27</v>
      </c>
      <c r="BU30" s="5">
        <v>43</v>
      </c>
      <c r="BV30" s="5">
        <v>43000</v>
      </c>
      <c r="BW30" s="5">
        <v>0</v>
      </c>
      <c r="BX30" s="5">
        <f t="shared" si="12"/>
        <v>43000</v>
      </c>
      <c r="BY30" s="9"/>
      <c r="BZ30" s="1">
        <v>24</v>
      </c>
      <c r="CA30" s="2" t="s">
        <v>27</v>
      </c>
      <c r="CB30" s="5">
        <v>0</v>
      </c>
      <c r="CC30" s="5">
        <v>20000</v>
      </c>
      <c r="CD30" s="5">
        <v>0</v>
      </c>
      <c r="CE30" s="5">
        <f t="shared" si="13"/>
        <v>20000</v>
      </c>
      <c r="CF30" s="9"/>
      <c r="CG30" s="1">
        <v>24</v>
      </c>
      <c r="CH30" s="2" t="s">
        <v>27</v>
      </c>
      <c r="CI30" s="5">
        <v>0</v>
      </c>
      <c r="CJ30" s="5">
        <v>0</v>
      </c>
      <c r="CK30" s="5">
        <v>0</v>
      </c>
      <c r="CL30" s="5">
        <f t="shared" si="14"/>
        <v>0</v>
      </c>
      <c r="CM30" s="9"/>
      <c r="CN30" s="1">
        <v>24</v>
      </c>
      <c r="CO30" s="2" t="s">
        <v>27</v>
      </c>
      <c r="CP30" s="5">
        <v>3212126</v>
      </c>
      <c r="CQ30" s="5">
        <v>37440</v>
      </c>
      <c r="CR30" s="5">
        <v>0</v>
      </c>
      <c r="CS30" s="5">
        <f t="shared" si="15"/>
        <v>37440</v>
      </c>
      <c r="CT30" s="9"/>
      <c r="CU30" s="1">
        <v>24</v>
      </c>
      <c r="CV30" s="2" t="s">
        <v>27</v>
      </c>
      <c r="CW30" s="5">
        <v>0</v>
      </c>
      <c r="CX30" s="5">
        <v>5557315.1655578101</v>
      </c>
      <c r="CY30" s="5">
        <v>2778657</v>
      </c>
      <c r="CZ30" s="5">
        <f t="shared" si="16"/>
        <v>8335972.1655578101</v>
      </c>
      <c r="DA30" s="9"/>
      <c r="DB30" s="1">
        <v>24</v>
      </c>
      <c r="DC30" s="2" t="s">
        <v>27</v>
      </c>
      <c r="DD30" s="5">
        <v>0</v>
      </c>
      <c r="DE30" s="5">
        <v>130000</v>
      </c>
      <c r="DF30" s="5">
        <v>0</v>
      </c>
      <c r="DG30" s="5">
        <f t="shared" si="17"/>
        <v>130000</v>
      </c>
      <c r="DH30" s="9"/>
      <c r="DI30" s="1">
        <v>24</v>
      </c>
      <c r="DJ30" s="2" t="s">
        <v>27</v>
      </c>
      <c r="DK30" s="5">
        <v>0</v>
      </c>
      <c r="DL30" s="5">
        <v>0</v>
      </c>
      <c r="DM30" s="5">
        <v>0</v>
      </c>
      <c r="DN30" s="5">
        <f t="shared" si="18"/>
        <v>0</v>
      </c>
      <c r="DO30" s="9"/>
      <c r="DP30" s="1">
        <v>24</v>
      </c>
      <c r="DQ30" s="2" t="s">
        <v>27</v>
      </c>
      <c r="DR30" s="5">
        <v>44</v>
      </c>
      <c r="DS30" s="5">
        <v>22000</v>
      </c>
      <c r="DT30" s="5">
        <v>30000</v>
      </c>
      <c r="DU30" s="5">
        <f t="shared" si="19"/>
        <v>52000</v>
      </c>
      <c r="DV30" s="9"/>
      <c r="DW30" s="1">
        <v>24</v>
      </c>
      <c r="DX30" s="2" t="s">
        <v>27</v>
      </c>
      <c r="DY30" s="5">
        <v>0</v>
      </c>
      <c r="DZ30" s="5">
        <v>0</v>
      </c>
      <c r="EA30" s="5">
        <v>0</v>
      </c>
      <c r="EB30" s="5">
        <f t="shared" si="20"/>
        <v>0</v>
      </c>
      <c r="EC30" s="9"/>
      <c r="ED30" s="1">
        <v>24</v>
      </c>
      <c r="EE30" s="2" t="s">
        <v>27</v>
      </c>
      <c r="EF30" s="5">
        <v>0</v>
      </c>
      <c r="EG30" s="5">
        <v>250000</v>
      </c>
      <c r="EH30" s="5">
        <v>0</v>
      </c>
      <c r="EI30" s="5">
        <f t="shared" si="21"/>
        <v>250000</v>
      </c>
      <c r="EJ30" s="9"/>
      <c r="EK30" s="1">
        <v>24</v>
      </c>
      <c r="EL30" s="2" t="s">
        <v>27</v>
      </c>
      <c r="EM30" s="5">
        <v>20</v>
      </c>
      <c r="EN30" s="5">
        <v>3780000</v>
      </c>
      <c r="EO30" s="5">
        <v>0</v>
      </c>
      <c r="EP30" s="5">
        <f t="shared" si="22"/>
        <v>3780000</v>
      </c>
      <c r="EQ30" s="9"/>
      <c r="ER30" s="1">
        <v>24</v>
      </c>
      <c r="ES30" s="2" t="s">
        <v>27</v>
      </c>
      <c r="ET30" s="5">
        <v>107</v>
      </c>
      <c r="EU30" s="5">
        <v>53500</v>
      </c>
      <c r="EV30" s="5">
        <v>0</v>
      </c>
      <c r="EW30" s="5">
        <f t="shared" si="23"/>
        <v>53500</v>
      </c>
      <c r="EX30" s="9"/>
      <c r="EY30" s="1">
        <v>24</v>
      </c>
      <c r="EZ30" s="2" t="s">
        <v>27</v>
      </c>
      <c r="FA30" s="5">
        <v>45314</v>
      </c>
      <c r="FB30" s="5">
        <v>63439600</v>
      </c>
      <c r="FC30" s="5">
        <v>0</v>
      </c>
      <c r="FD30" s="5">
        <f t="shared" si="24"/>
        <v>63439600</v>
      </c>
      <c r="FE30" s="9"/>
      <c r="FF30" s="1">
        <v>24</v>
      </c>
      <c r="FG30" s="2" t="s">
        <v>27</v>
      </c>
      <c r="FH30" s="5">
        <v>2600</v>
      </c>
      <c r="FI30" s="5">
        <v>2600000</v>
      </c>
      <c r="FJ30" s="5">
        <v>0</v>
      </c>
      <c r="FK30" s="5">
        <f t="shared" si="25"/>
        <v>2600000</v>
      </c>
      <c r="FL30" s="9"/>
      <c r="FM30" s="1">
        <v>24</v>
      </c>
      <c r="FN30" s="2" t="s">
        <v>27</v>
      </c>
      <c r="FO30" s="5">
        <v>50</v>
      </c>
      <c r="FP30" s="5">
        <v>500000</v>
      </c>
      <c r="FQ30" s="5">
        <v>0</v>
      </c>
      <c r="FR30" s="5">
        <f t="shared" si="26"/>
        <v>500000</v>
      </c>
      <c r="FS30" s="9"/>
      <c r="FT30" s="1">
        <v>24</v>
      </c>
      <c r="FU30" s="2" t="s">
        <v>27</v>
      </c>
      <c r="FV30" s="5">
        <v>15026</v>
      </c>
      <c r="FW30" s="5">
        <v>49581200</v>
      </c>
      <c r="FX30" s="5">
        <v>0</v>
      </c>
      <c r="FY30" s="5">
        <f t="shared" si="27"/>
        <v>49581200</v>
      </c>
      <c r="FZ30" s="9"/>
      <c r="GA30" s="1">
        <v>24</v>
      </c>
      <c r="GB30" s="2" t="s">
        <v>27</v>
      </c>
      <c r="GC30" s="5">
        <v>125</v>
      </c>
      <c r="GD30" s="5">
        <v>537500</v>
      </c>
      <c r="GE30" s="5">
        <v>0</v>
      </c>
      <c r="GF30" s="5">
        <f t="shared" si="28"/>
        <v>537500</v>
      </c>
      <c r="GG30" s="9"/>
      <c r="GH30" s="1">
        <v>24</v>
      </c>
      <c r="GI30" s="2" t="s">
        <v>27</v>
      </c>
      <c r="GJ30" s="5">
        <v>18</v>
      </c>
      <c r="GK30" s="5">
        <v>490101</v>
      </c>
      <c r="GL30" s="5">
        <v>0</v>
      </c>
      <c r="GM30" s="5">
        <f t="shared" si="29"/>
        <v>490101</v>
      </c>
      <c r="GN30" s="9"/>
      <c r="GO30" s="1">
        <v>24</v>
      </c>
      <c r="GP30" s="2" t="s">
        <v>27</v>
      </c>
      <c r="GQ30" s="5">
        <v>5077</v>
      </c>
      <c r="GR30" s="5">
        <v>1523100</v>
      </c>
      <c r="GS30" s="5">
        <v>0</v>
      </c>
      <c r="GT30" s="5">
        <f t="shared" si="30"/>
        <v>1523100</v>
      </c>
      <c r="GU30" s="9"/>
      <c r="GV30" s="1">
        <v>24</v>
      </c>
      <c r="GW30" s="2" t="s">
        <v>27</v>
      </c>
      <c r="GX30" s="5">
        <v>100</v>
      </c>
      <c r="GY30" s="5">
        <v>30000</v>
      </c>
      <c r="GZ30" s="5">
        <v>0</v>
      </c>
      <c r="HA30" s="5">
        <f t="shared" si="31"/>
        <v>30000</v>
      </c>
      <c r="HB30" s="9"/>
      <c r="HC30" s="1">
        <v>24</v>
      </c>
      <c r="HD30" s="2" t="s">
        <v>27</v>
      </c>
      <c r="HE30" s="5">
        <v>5623</v>
      </c>
      <c r="HF30" s="5">
        <v>562300</v>
      </c>
      <c r="HG30" s="5">
        <v>0</v>
      </c>
      <c r="HH30" s="5">
        <f t="shared" si="32"/>
        <v>562300</v>
      </c>
      <c r="HI30" s="9"/>
      <c r="HJ30" s="1">
        <v>24</v>
      </c>
      <c r="HK30" s="2" t="s">
        <v>27</v>
      </c>
      <c r="HL30" s="5">
        <v>0</v>
      </c>
      <c r="HM30" s="5">
        <v>0</v>
      </c>
      <c r="HN30" s="5">
        <v>0</v>
      </c>
      <c r="HO30" s="5">
        <f t="shared" si="33"/>
        <v>0</v>
      </c>
      <c r="HP30" s="9"/>
      <c r="HQ30" s="1">
        <v>24</v>
      </c>
      <c r="HR30" s="2" t="s">
        <v>27</v>
      </c>
      <c r="HS30" s="5">
        <v>0</v>
      </c>
      <c r="HT30" s="5">
        <v>0</v>
      </c>
      <c r="HU30" s="5">
        <v>0</v>
      </c>
      <c r="HV30" s="5">
        <f t="shared" si="34"/>
        <v>0</v>
      </c>
      <c r="HW30" s="9"/>
      <c r="HX30" s="1">
        <v>24</v>
      </c>
      <c r="HY30" s="2" t="s">
        <v>27</v>
      </c>
      <c r="HZ30" s="5">
        <v>1</v>
      </c>
      <c r="IA30" s="5">
        <v>1000000</v>
      </c>
      <c r="IB30" s="5">
        <v>0</v>
      </c>
      <c r="IC30" s="5">
        <f t="shared" si="35"/>
        <v>1000000</v>
      </c>
      <c r="ID30" s="9"/>
      <c r="IE30" s="1">
        <v>24</v>
      </c>
      <c r="IF30" s="2" t="s">
        <v>27</v>
      </c>
      <c r="IG30" s="5">
        <v>1</v>
      </c>
      <c r="IH30" s="5">
        <v>87500</v>
      </c>
      <c r="II30" s="5">
        <v>0</v>
      </c>
      <c r="IJ30" s="5">
        <f t="shared" si="36"/>
        <v>87500</v>
      </c>
      <c r="IK30" s="9"/>
      <c r="IL30" s="1">
        <v>24</v>
      </c>
      <c r="IM30" s="2" t="s">
        <v>27</v>
      </c>
      <c r="IN30" s="5">
        <v>30</v>
      </c>
      <c r="IO30" s="5">
        <v>300000</v>
      </c>
      <c r="IP30" s="5">
        <v>0</v>
      </c>
      <c r="IQ30" s="5">
        <f t="shared" si="37"/>
        <v>300000</v>
      </c>
      <c r="IR30" s="9"/>
      <c r="IS30" s="1">
        <v>24</v>
      </c>
      <c r="IT30" s="2" t="s">
        <v>27</v>
      </c>
      <c r="IU30" s="5">
        <v>1</v>
      </c>
      <c r="IV30" s="5">
        <v>555750.00000000012</v>
      </c>
      <c r="IW30" s="5">
        <v>0</v>
      </c>
      <c r="IX30" s="5">
        <f t="shared" si="38"/>
        <v>555750.00000000012</v>
      </c>
      <c r="IY30" s="9"/>
      <c r="IZ30" s="1">
        <v>24</v>
      </c>
      <c r="JA30" s="2" t="s">
        <v>27</v>
      </c>
      <c r="JB30" s="5">
        <v>1</v>
      </c>
      <c r="JC30" s="5">
        <v>75000</v>
      </c>
      <c r="JD30" s="5">
        <v>0</v>
      </c>
      <c r="JE30" s="5">
        <f t="shared" si="39"/>
        <v>75000</v>
      </c>
      <c r="JF30" s="9"/>
      <c r="JG30" s="1">
        <v>24</v>
      </c>
      <c r="JH30" s="2" t="s">
        <v>27</v>
      </c>
      <c r="JI30" s="5">
        <v>5</v>
      </c>
      <c r="JJ30" s="5">
        <v>50000</v>
      </c>
      <c r="JK30" s="5">
        <v>0</v>
      </c>
      <c r="JL30" s="5">
        <f t="shared" si="40"/>
        <v>50000</v>
      </c>
      <c r="JM30" s="9"/>
      <c r="JN30" s="1">
        <v>24</v>
      </c>
      <c r="JO30" s="2" t="s">
        <v>27</v>
      </c>
      <c r="JP30" s="5">
        <v>0</v>
      </c>
      <c r="JQ30" s="5">
        <v>0</v>
      </c>
      <c r="JR30" s="5">
        <v>0</v>
      </c>
      <c r="JS30" s="5">
        <f t="shared" si="41"/>
        <v>0</v>
      </c>
      <c r="JT30" s="9"/>
      <c r="JU30" s="1">
        <v>24</v>
      </c>
      <c r="JV30" s="2" t="s">
        <v>27</v>
      </c>
      <c r="JW30" s="5">
        <v>1</v>
      </c>
      <c r="JX30" s="5">
        <v>100000</v>
      </c>
      <c r="JY30" s="5">
        <v>0</v>
      </c>
      <c r="JZ30" s="5">
        <f t="shared" si="42"/>
        <v>100000</v>
      </c>
      <c r="KA30" s="9"/>
      <c r="KB30" s="1">
        <v>24</v>
      </c>
      <c r="KC30" s="2" t="s">
        <v>27</v>
      </c>
      <c r="KD30" s="5">
        <v>1</v>
      </c>
      <c r="KE30" s="5">
        <v>100000</v>
      </c>
      <c r="KF30" s="5">
        <v>0</v>
      </c>
      <c r="KG30" s="5">
        <f t="shared" si="43"/>
        <v>100000</v>
      </c>
      <c r="KH30" s="9"/>
      <c r="KI30" s="1">
        <v>24</v>
      </c>
      <c r="KJ30" s="2" t="s">
        <v>27</v>
      </c>
      <c r="KK30" s="5">
        <v>20</v>
      </c>
      <c r="KL30" s="5">
        <v>100000</v>
      </c>
      <c r="KM30" s="5">
        <v>0</v>
      </c>
      <c r="KN30" s="5">
        <f t="shared" si="44"/>
        <v>100000</v>
      </c>
      <c r="KO30" s="9"/>
      <c r="KP30" s="1">
        <v>24</v>
      </c>
      <c r="KQ30" s="2" t="s">
        <v>27</v>
      </c>
      <c r="KR30" s="5">
        <v>0</v>
      </c>
      <c r="KS30" s="5">
        <v>0</v>
      </c>
      <c r="KT30" s="5">
        <v>0</v>
      </c>
      <c r="KU30" s="5">
        <f t="shared" si="45"/>
        <v>0</v>
      </c>
      <c r="KV30" s="9"/>
      <c r="KW30" s="1">
        <v>24</v>
      </c>
      <c r="KX30" s="2" t="s">
        <v>27</v>
      </c>
      <c r="KY30" s="5">
        <v>7</v>
      </c>
      <c r="KZ30" s="5">
        <v>393000</v>
      </c>
      <c r="LA30" s="5">
        <v>0</v>
      </c>
      <c r="LB30" s="5">
        <f t="shared" si="46"/>
        <v>393000</v>
      </c>
      <c r="LC30" s="9"/>
      <c r="LD30" s="1">
        <v>24</v>
      </c>
      <c r="LE30" s="2" t="s">
        <v>27</v>
      </c>
      <c r="LF30" s="5">
        <v>0</v>
      </c>
      <c r="LG30" s="5">
        <v>168000</v>
      </c>
      <c r="LH30" s="5">
        <v>0</v>
      </c>
      <c r="LI30" s="5">
        <f t="shared" si="47"/>
        <v>168000</v>
      </c>
      <c r="LJ30" s="9"/>
      <c r="LK30" s="1">
        <v>24</v>
      </c>
      <c r="LL30" s="2" t="s">
        <v>27</v>
      </c>
      <c r="LM30" s="5">
        <v>1</v>
      </c>
      <c r="LN30" s="5">
        <v>12000</v>
      </c>
      <c r="LO30" s="5">
        <v>0</v>
      </c>
      <c r="LP30" s="5">
        <f t="shared" si="48"/>
        <v>12000</v>
      </c>
      <c r="LQ30" s="9"/>
      <c r="LR30" s="1">
        <v>24</v>
      </c>
      <c r="LS30" s="2" t="s">
        <v>27</v>
      </c>
      <c r="LT30" s="5">
        <v>0</v>
      </c>
      <c r="LU30" s="5">
        <v>0</v>
      </c>
      <c r="LV30" s="5">
        <v>0</v>
      </c>
      <c r="LW30" s="5">
        <f t="shared" si="49"/>
        <v>0</v>
      </c>
      <c r="LX30" s="9"/>
      <c r="LY30" s="1">
        <v>24</v>
      </c>
      <c r="LZ30" s="2" t="s">
        <v>27</v>
      </c>
      <c r="MA30" s="5">
        <v>0</v>
      </c>
      <c r="MB30" s="5">
        <f t="shared" si="50"/>
        <v>160542956.1655578</v>
      </c>
      <c r="MC30" s="5">
        <f t="shared" si="0"/>
        <v>2808657</v>
      </c>
      <c r="MD30" s="5">
        <f t="shared" si="1"/>
        <v>163351613.1655578</v>
      </c>
      <c r="ME30" s="9"/>
    </row>
    <row r="31" spans="1:343" hidden="1">
      <c r="A31" s="1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2"/>
        <v>0</v>
      </c>
      <c r="G31" s="9"/>
      <c r="H31" s="1">
        <v>25</v>
      </c>
      <c r="I31" s="2" t="s">
        <v>28</v>
      </c>
      <c r="J31" s="5">
        <v>0</v>
      </c>
      <c r="K31" s="5">
        <v>1815000</v>
      </c>
      <c r="L31" s="5">
        <v>0</v>
      </c>
      <c r="M31" s="5">
        <f t="shared" si="3"/>
        <v>1815000</v>
      </c>
      <c r="N31" s="9"/>
      <c r="O31" s="1">
        <v>25</v>
      </c>
      <c r="P31" s="2" t="s">
        <v>28</v>
      </c>
      <c r="Q31" s="91">
        <v>0</v>
      </c>
      <c r="R31" s="5">
        <v>11130800</v>
      </c>
      <c r="S31" s="5">
        <v>0</v>
      </c>
      <c r="T31" s="5">
        <f t="shared" si="4"/>
        <v>11130800</v>
      </c>
      <c r="U31" s="9"/>
      <c r="V31" s="1">
        <v>25</v>
      </c>
      <c r="W31" s="2" t="s">
        <v>28</v>
      </c>
      <c r="X31" s="5">
        <v>100</v>
      </c>
      <c r="Y31" s="5">
        <v>30000</v>
      </c>
      <c r="Z31" s="5">
        <v>0</v>
      </c>
      <c r="AA31" s="5">
        <f t="shared" si="5"/>
        <v>30000</v>
      </c>
      <c r="AB31" s="9"/>
      <c r="AC31" s="1">
        <v>25</v>
      </c>
      <c r="AD31" s="2" t="s">
        <v>28</v>
      </c>
      <c r="AE31" s="5">
        <v>51721</v>
      </c>
      <c r="AF31" s="5">
        <v>155163</v>
      </c>
      <c r="AG31" s="5">
        <v>0</v>
      </c>
      <c r="AH31" s="5">
        <f t="shared" si="6"/>
        <v>155163</v>
      </c>
      <c r="AI31" s="9"/>
      <c r="AJ31" s="1">
        <v>25</v>
      </c>
      <c r="AK31" s="2" t="s">
        <v>28</v>
      </c>
      <c r="AL31" s="5">
        <v>0</v>
      </c>
      <c r="AM31" s="5">
        <v>216000</v>
      </c>
      <c r="AN31" s="5">
        <v>0</v>
      </c>
      <c r="AO31" s="5">
        <f t="shared" si="7"/>
        <v>216000</v>
      </c>
      <c r="AP31" s="9"/>
      <c r="AQ31" s="1">
        <v>25</v>
      </c>
      <c r="AR31" s="2" t="s">
        <v>28</v>
      </c>
      <c r="AS31" s="5">
        <v>0</v>
      </c>
      <c r="AT31" s="5">
        <v>126950</v>
      </c>
      <c r="AU31" s="5">
        <v>0</v>
      </c>
      <c r="AV31" s="5">
        <f t="shared" si="8"/>
        <v>126950</v>
      </c>
      <c r="AW31" s="9"/>
      <c r="AX31" s="1">
        <v>25</v>
      </c>
      <c r="AY31" s="2" t="s">
        <v>28</v>
      </c>
      <c r="AZ31" s="5">
        <v>0</v>
      </c>
      <c r="BA31" s="5">
        <v>0</v>
      </c>
      <c r="BB31" s="5">
        <v>0</v>
      </c>
      <c r="BC31" s="5">
        <f t="shared" si="9"/>
        <v>0</v>
      </c>
      <c r="BD31" s="9"/>
      <c r="BE31" s="1">
        <v>25</v>
      </c>
      <c r="BF31" s="2" t="s">
        <v>28</v>
      </c>
      <c r="BG31" s="5">
        <v>168</v>
      </c>
      <c r="BH31" s="5">
        <v>840000</v>
      </c>
      <c r="BI31" s="5">
        <v>0</v>
      </c>
      <c r="BJ31" s="5">
        <f t="shared" si="10"/>
        <v>840000</v>
      </c>
      <c r="BK31" s="9"/>
      <c r="BL31" s="1">
        <v>25</v>
      </c>
      <c r="BM31" s="2" t="s">
        <v>28</v>
      </c>
      <c r="BN31" s="5">
        <v>12</v>
      </c>
      <c r="BO31" s="5">
        <v>60000</v>
      </c>
      <c r="BP31" s="5">
        <v>0</v>
      </c>
      <c r="BQ31" s="5">
        <f t="shared" si="11"/>
        <v>60000</v>
      </c>
      <c r="BR31" s="9"/>
      <c r="BS31" s="1">
        <v>25</v>
      </c>
      <c r="BT31" s="2" t="s">
        <v>28</v>
      </c>
      <c r="BU31" s="5">
        <v>34</v>
      </c>
      <c r="BV31" s="5">
        <v>34000</v>
      </c>
      <c r="BW31" s="5">
        <v>0</v>
      </c>
      <c r="BX31" s="5">
        <f t="shared" si="12"/>
        <v>34000</v>
      </c>
      <c r="BY31" s="9"/>
      <c r="BZ31" s="1">
        <v>25</v>
      </c>
      <c r="CA31" s="2" t="s">
        <v>28</v>
      </c>
      <c r="CB31" s="5">
        <v>0</v>
      </c>
      <c r="CC31" s="5">
        <v>11875</v>
      </c>
      <c r="CD31" s="5">
        <v>0</v>
      </c>
      <c r="CE31" s="5">
        <f t="shared" si="13"/>
        <v>11875</v>
      </c>
      <c r="CF31" s="9"/>
      <c r="CG31" s="1">
        <v>25</v>
      </c>
      <c r="CH31" s="2" t="s">
        <v>28</v>
      </c>
      <c r="CI31" s="5">
        <v>0</v>
      </c>
      <c r="CJ31" s="5">
        <v>0</v>
      </c>
      <c r="CK31" s="5">
        <v>0</v>
      </c>
      <c r="CL31" s="5">
        <f t="shared" si="14"/>
        <v>0</v>
      </c>
      <c r="CM31" s="9"/>
      <c r="CN31" s="1">
        <v>25</v>
      </c>
      <c r="CO31" s="2" t="s">
        <v>28</v>
      </c>
      <c r="CP31" s="5">
        <v>2478715</v>
      </c>
      <c r="CQ31" s="5">
        <v>26208</v>
      </c>
      <c r="CR31" s="5">
        <v>0</v>
      </c>
      <c r="CS31" s="5">
        <f t="shared" si="15"/>
        <v>26208</v>
      </c>
      <c r="CT31" s="9"/>
      <c r="CU31" s="1">
        <v>25</v>
      </c>
      <c r="CV31" s="2" t="s">
        <v>28</v>
      </c>
      <c r="CW31" s="5">
        <v>0</v>
      </c>
      <c r="CX31" s="5">
        <v>4321337.8425038997</v>
      </c>
      <c r="CY31" s="5">
        <v>2160668</v>
      </c>
      <c r="CZ31" s="5">
        <f t="shared" si="16"/>
        <v>6482005.8425038997</v>
      </c>
      <c r="DA31" s="9"/>
      <c r="DB31" s="1">
        <v>25</v>
      </c>
      <c r="DC31" s="2" t="s">
        <v>28</v>
      </c>
      <c r="DD31" s="5">
        <v>0</v>
      </c>
      <c r="DE31" s="5">
        <v>130000</v>
      </c>
      <c r="DF31" s="5">
        <v>0</v>
      </c>
      <c r="DG31" s="5">
        <f t="shared" si="17"/>
        <v>130000</v>
      </c>
      <c r="DH31" s="9"/>
      <c r="DI31" s="1">
        <v>25</v>
      </c>
      <c r="DJ31" s="2" t="s">
        <v>28</v>
      </c>
      <c r="DK31" s="5">
        <v>0</v>
      </c>
      <c r="DL31" s="5">
        <v>0</v>
      </c>
      <c r="DM31" s="5">
        <v>0</v>
      </c>
      <c r="DN31" s="5">
        <f t="shared" si="18"/>
        <v>0</v>
      </c>
      <c r="DO31" s="9"/>
      <c r="DP31" s="1">
        <v>25</v>
      </c>
      <c r="DQ31" s="2" t="s">
        <v>28</v>
      </c>
      <c r="DR31" s="5">
        <v>17</v>
      </c>
      <c r="DS31" s="5">
        <v>8500</v>
      </c>
      <c r="DT31" s="5">
        <v>8500</v>
      </c>
      <c r="DU31" s="5">
        <f t="shared" si="19"/>
        <v>17000</v>
      </c>
      <c r="DV31" s="9"/>
      <c r="DW31" s="1">
        <v>25</v>
      </c>
      <c r="DX31" s="2" t="s">
        <v>28</v>
      </c>
      <c r="DY31" s="5">
        <v>0</v>
      </c>
      <c r="DZ31" s="5">
        <v>0</v>
      </c>
      <c r="EA31" s="5">
        <v>0</v>
      </c>
      <c r="EB31" s="5">
        <f t="shared" si="20"/>
        <v>0</v>
      </c>
      <c r="EC31" s="9"/>
      <c r="ED31" s="1">
        <v>25</v>
      </c>
      <c r="EE31" s="2" t="s">
        <v>28</v>
      </c>
      <c r="EF31" s="5">
        <v>0</v>
      </c>
      <c r="EG31" s="5">
        <v>250000</v>
      </c>
      <c r="EH31" s="5">
        <v>0</v>
      </c>
      <c r="EI31" s="5">
        <f t="shared" si="21"/>
        <v>250000</v>
      </c>
      <c r="EJ31" s="9"/>
      <c r="EK31" s="1">
        <v>25</v>
      </c>
      <c r="EL31" s="2" t="s">
        <v>28</v>
      </c>
      <c r="EM31" s="5">
        <v>10</v>
      </c>
      <c r="EN31" s="5">
        <v>1890000</v>
      </c>
      <c r="EO31" s="5">
        <v>0</v>
      </c>
      <c r="EP31" s="5">
        <f t="shared" si="22"/>
        <v>1890000</v>
      </c>
      <c r="EQ31" s="9"/>
      <c r="ER31" s="1">
        <v>25</v>
      </c>
      <c r="ES31" s="2" t="s">
        <v>28</v>
      </c>
      <c r="ET31" s="5">
        <v>77</v>
      </c>
      <c r="EU31" s="5">
        <v>38500</v>
      </c>
      <c r="EV31" s="5">
        <v>0</v>
      </c>
      <c r="EW31" s="5">
        <f t="shared" si="23"/>
        <v>38500</v>
      </c>
      <c r="EX31" s="9"/>
      <c r="EY31" s="1">
        <v>25</v>
      </c>
      <c r="EZ31" s="2" t="s">
        <v>28</v>
      </c>
      <c r="FA31" s="5">
        <v>33758</v>
      </c>
      <c r="FB31" s="5">
        <v>47261200</v>
      </c>
      <c r="FC31" s="5">
        <v>0</v>
      </c>
      <c r="FD31" s="5">
        <f t="shared" si="24"/>
        <v>47261200</v>
      </c>
      <c r="FE31" s="9"/>
      <c r="FF31" s="1">
        <v>25</v>
      </c>
      <c r="FG31" s="2" t="s">
        <v>28</v>
      </c>
      <c r="FH31" s="5">
        <v>610</v>
      </c>
      <c r="FI31" s="5">
        <v>610000</v>
      </c>
      <c r="FJ31" s="5">
        <v>0</v>
      </c>
      <c r="FK31" s="5">
        <f t="shared" si="25"/>
        <v>610000</v>
      </c>
      <c r="FL31" s="9"/>
      <c r="FM31" s="1">
        <v>25</v>
      </c>
      <c r="FN31" s="2" t="s">
        <v>28</v>
      </c>
      <c r="FO31" s="5">
        <v>50</v>
      </c>
      <c r="FP31" s="5">
        <v>500000</v>
      </c>
      <c r="FQ31" s="5">
        <v>0</v>
      </c>
      <c r="FR31" s="5">
        <f t="shared" si="26"/>
        <v>500000</v>
      </c>
      <c r="FS31" s="9"/>
      <c r="FT31" s="1">
        <v>25</v>
      </c>
      <c r="FU31" s="2" t="s">
        <v>28</v>
      </c>
      <c r="FV31" s="5">
        <v>6607</v>
      </c>
      <c r="FW31" s="5">
        <v>19770400</v>
      </c>
      <c r="FX31" s="5">
        <v>0</v>
      </c>
      <c r="FY31" s="5">
        <f t="shared" si="27"/>
        <v>19770400</v>
      </c>
      <c r="FZ31" s="9"/>
      <c r="GA31" s="1">
        <v>25</v>
      </c>
      <c r="GB31" s="2" t="s">
        <v>28</v>
      </c>
      <c r="GC31" s="5">
        <v>45</v>
      </c>
      <c r="GD31" s="5">
        <v>185000</v>
      </c>
      <c r="GE31" s="5">
        <v>0</v>
      </c>
      <c r="GF31" s="5">
        <f t="shared" si="28"/>
        <v>185000</v>
      </c>
      <c r="GG31" s="9"/>
      <c r="GH31" s="1">
        <v>25</v>
      </c>
      <c r="GI31" s="2" t="s">
        <v>28</v>
      </c>
      <c r="GJ31" s="5">
        <v>10</v>
      </c>
      <c r="GK31" s="5">
        <v>272277</v>
      </c>
      <c r="GL31" s="5">
        <v>0</v>
      </c>
      <c r="GM31" s="5">
        <f t="shared" si="29"/>
        <v>272277</v>
      </c>
      <c r="GN31" s="9"/>
      <c r="GO31" s="1">
        <v>25</v>
      </c>
      <c r="GP31" s="2" t="s">
        <v>28</v>
      </c>
      <c r="GQ31" s="5">
        <v>3542</v>
      </c>
      <c r="GR31" s="5">
        <v>1062600</v>
      </c>
      <c r="GS31" s="5">
        <v>0</v>
      </c>
      <c r="GT31" s="5">
        <f t="shared" si="30"/>
        <v>1062600</v>
      </c>
      <c r="GU31" s="9"/>
      <c r="GV31" s="1">
        <v>25</v>
      </c>
      <c r="GW31" s="2" t="s">
        <v>28</v>
      </c>
      <c r="GX31" s="5">
        <v>100</v>
      </c>
      <c r="GY31" s="5">
        <v>30000</v>
      </c>
      <c r="GZ31" s="5">
        <v>0</v>
      </c>
      <c r="HA31" s="5">
        <f t="shared" si="31"/>
        <v>30000</v>
      </c>
      <c r="HB31" s="9"/>
      <c r="HC31" s="1">
        <v>25</v>
      </c>
      <c r="HD31" s="2" t="s">
        <v>28</v>
      </c>
      <c r="HE31" s="5">
        <v>2055</v>
      </c>
      <c r="HF31" s="5">
        <v>205500</v>
      </c>
      <c r="HG31" s="5">
        <v>0</v>
      </c>
      <c r="HH31" s="5">
        <f t="shared" si="32"/>
        <v>205500</v>
      </c>
      <c r="HI31" s="9"/>
      <c r="HJ31" s="1">
        <v>25</v>
      </c>
      <c r="HK31" s="2" t="s">
        <v>28</v>
      </c>
      <c r="HL31" s="5">
        <v>0</v>
      </c>
      <c r="HM31" s="5">
        <v>0</v>
      </c>
      <c r="HN31" s="5">
        <v>0</v>
      </c>
      <c r="HO31" s="5">
        <f t="shared" si="33"/>
        <v>0</v>
      </c>
      <c r="HP31" s="9"/>
      <c r="HQ31" s="1">
        <v>25</v>
      </c>
      <c r="HR31" s="2" t="s">
        <v>28</v>
      </c>
      <c r="HS31" s="5">
        <v>0</v>
      </c>
      <c r="HT31" s="5">
        <v>0</v>
      </c>
      <c r="HU31" s="5">
        <v>0</v>
      </c>
      <c r="HV31" s="5">
        <f t="shared" si="34"/>
        <v>0</v>
      </c>
      <c r="HW31" s="9"/>
      <c r="HX31" s="1">
        <v>25</v>
      </c>
      <c r="HY31" s="2" t="s">
        <v>28</v>
      </c>
      <c r="HZ31" s="5">
        <v>1</v>
      </c>
      <c r="IA31" s="5">
        <v>800000</v>
      </c>
      <c r="IB31" s="5">
        <v>0</v>
      </c>
      <c r="IC31" s="5">
        <f t="shared" si="35"/>
        <v>800000</v>
      </c>
      <c r="ID31" s="9"/>
      <c r="IE31" s="1">
        <v>25</v>
      </c>
      <c r="IF31" s="2" t="s">
        <v>28</v>
      </c>
      <c r="IG31" s="5">
        <v>1</v>
      </c>
      <c r="IH31" s="5">
        <v>87500</v>
      </c>
      <c r="II31" s="5">
        <v>0</v>
      </c>
      <c r="IJ31" s="5">
        <f t="shared" si="36"/>
        <v>87500</v>
      </c>
      <c r="IK31" s="9"/>
      <c r="IL31" s="1">
        <v>25</v>
      </c>
      <c r="IM31" s="2" t="s">
        <v>28</v>
      </c>
      <c r="IN31" s="5">
        <v>22</v>
      </c>
      <c r="IO31" s="5">
        <v>220000</v>
      </c>
      <c r="IP31" s="5">
        <v>0</v>
      </c>
      <c r="IQ31" s="5">
        <f t="shared" si="37"/>
        <v>220000</v>
      </c>
      <c r="IR31" s="9"/>
      <c r="IS31" s="1">
        <v>25</v>
      </c>
      <c r="IT31" s="2" t="s">
        <v>28</v>
      </c>
      <c r="IU31" s="5">
        <v>1</v>
      </c>
      <c r="IV31" s="5">
        <v>585000</v>
      </c>
      <c r="IW31" s="5">
        <v>0</v>
      </c>
      <c r="IX31" s="5">
        <f t="shared" si="38"/>
        <v>585000</v>
      </c>
      <c r="IY31" s="9"/>
      <c r="IZ31" s="1">
        <v>25</v>
      </c>
      <c r="JA31" s="2" t="s">
        <v>28</v>
      </c>
      <c r="JB31" s="5">
        <v>1</v>
      </c>
      <c r="JC31" s="5">
        <v>75000</v>
      </c>
      <c r="JD31" s="5">
        <v>0</v>
      </c>
      <c r="JE31" s="5">
        <f t="shared" si="39"/>
        <v>75000</v>
      </c>
      <c r="JF31" s="9"/>
      <c r="JG31" s="1">
        <v>25</v>
      </c>
      <c r="JH31" s="2" t="s">
        <v>28</v>
      </c>
      <c r="JI31" s="5">
        <v>4</v>
      </c>
      <c r="JJ31" s="5">
        <v>40000</v>
      </c>
      <c r="JK31" s="5">
        <v>0</v>
      </c>
      <c r="JL31" s="5">
        <f t="shared" si="40"/>
        <v>40000</v>
      </c>
      <c r="JM31" s="9"/>
      <c r="JN31" s="1">
        <v>25</v>
      </c>
      <c r="JO31" s="2" t="s">
        <v>28</v>
      </c>
      <c r="JP31" s="5">
        <v>0</v>
      </c>
      <c r="JQ31" s="5">
        <v>0</v>
      </c>
      <c r="JR31" s="5">
        <v>0</v>
      </c>
      <c r="JS31" s="5">
        <f t="shared" si="41"/>
        <v>0</v>
      </c>
      <c r="JT31" s="9"/>
      <c r="JU31" s="1">
        <v>25</v>
      </c>
      <c r="JV31" s="2" t="s">
        <v>28</v>
      </c>
      <c r="JW31" s="5">
        <v>1</v>
      </c>
      <c r="JX31" s="5">
        <v>100000</v>
      </c>
      <c r="JY31" s="5">
        <v>0</v>
      </c>
      <c r="JZ31" s="5">
        <f t="shared" si="42"/>
        <v>100000</v>
      </c>
      <c r="KA31" s="9"/>
      <c r="KB31" s="1">
        <v>25</v>
      </c>
      <c r="KC31" s="2" t="s">
        <v>28</v>
      </c>
      <c r="KD31" s="5">
        <v>1</v>
      </c>
      <c r="KE31" s="5">
        <v>100000</v>
      </c>
      <c r="KF31" s="5">
        <v>0</v>
      </c>
      <c r="KG31" s="5">
        <f t="shared" si="43"/>
        <v>100000</v>
      </c>
      <c r="KH31" s="9"/>
      <c r="KI31" s="1">
        <v>25</v>
      </c>
      <c r="KJ31" s="2" t="s">
        <v>28</v>
      </c>
      <c r="KK31" s="5">
        <v>14</v>
      </c>
      <c r="KL31" s="5">
        <v>70000</v>
      </c>
      <c r="KM31" s="5">
        <v>0</v>
      </c>
      <c r="KN31" s="5">
        <f t="shared" si="44"/>
        <v>70000</v>
      </c>
      <c r="KO31" s="9"/>
      <c r="KP31" s="1">
        <v>25</v>
      </c>
      <c r="KQ31" s="2" t="s">
        <v>28</v>
      </c>
      <c r="KR31" s="5">
        <v>0</v>
      </c>
      <c r="KS31" s="5">
        <v>0</v>
      </c>
      <c r="KT31" s="5">
        <v>0</v>
      </c>
      <c r="KU31" s="5">
        <f t="shared" si="45"/>
        <v>0</v>
      </c>
      <c r="KV31" s="9"/>
      <c r="KW31" s="1">
        <v>25</v>
      </c>
      <c r="KX31" s="2" t="s">
        <v>28</v>
      </c>
      <c r="KY31" s="5">
        <v>4</v>
      </c>
      <c r="KZ31" s="5">
        <v>348000</v>
      </c>
      <c r="LA31" s="5">
        <v>0</v>
      </c>
      <c r="LB31" s="5">
        <f t="shared" si="46"/>
        <v>348000</v>
      </c>
      <c r="LC31" s="9"/>
      <c r="LD31" s="1">
        <v>25</v>
      </c>
      <c r="LE31" s="2" t="s">
        <v>28</v>
      </c>
      <c r="LF31" s="5">
        <v>0</v>
      </c>
      <c r="LG31" s="5">
        <v>168000</v>
      </c>
      <c r="LH31" s="5">
        <v>0</v>
      </c>
      <c r="LI31" s="5">
        <f t="shared" si="47"/>
        <v>168000</v>
      </c>
      <c r="LJ31" s="9"/>
      <c r="LK31" s="1">
        <v>25</v>
      </c>
      <c r="LL31" s="2" t="s">
        <v>28</v>
      </c>
      <c r="LM31" s="5">
        <v>1</v>
      </c>
      <c r="LN31" s="5">
        <v>12000</v>
      </c>
      <c r="LO31" s="5">
        <v>0</v>
      </c>
      <c r="LP31" s="5">
        <f t="shared" si="48"/>
        <v>12000</v>
      </c>
      <c r="LQ31" s="9"/>
      <c r="LR31" s="1">
        <v>25</v>
      </c>
      <c r="LS31" s="2" t="s">
        <v>28</v>
      </c>
      <c r="LT31" s="5">
        <v>0</v>
      </c>
      <c r="LU31" s="5">
        <v>0</v>
      </c>
      <c r="LV31" s="5">
        <v>0</v>
      </c>
      <c r="LW31" s="5">
        <f t="shared" si="49"/>
        <v>0</v>
      </c>
      <c r="LX31" s="9"/>
      <c r="LY31" s="1">
        <v>25</v>
      </c>
      <c r="LZ31" s="2" t="s">
        <v>28</v>
      </c>
      <c r="MA31" s="5">
        <v>0</v>
      </c>
      <c r="MB31" s="5">
        <f t="shared" si="50"/>
        <v>93586810.842503905</v>
      </c>
      <c r="MC31" s="5">
        <f t="shared" si="0"/>
        <v>2169168</v>
      </c>
      <c r="MD31" s="5">
        <f t="shared" si="1"/>
        <v>95755978.842503905</v>
      </c>
      <c r="ME31" s="9"/>
    </row>
    <row r="32" spans="1:343" hidden="1">
      <c r="A32" s="1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2"/>
        <v>0</v>
      </c>
      <c r="G32" s="9"/>
      <c r="H32" s="1">
        <v>26</v>
      </c>
      <c r="I32" s="2" t="s">
        <v>29</v>
      </c>
      <c r="J32" s="5">
        <v>0</v>
      </c>
      <c r="K32" s="5">
        <v>2883000</v>
      </c>
      <c r="L32" s="5">
        <v>0</v>
      </c>
      <c r="M32" s="5">
        <f t="shared" si="3"/>
        <v>2883000</v>
      </c>
      <c r="N32" s="9"/>
      <c r="O32" s="1">
        <v>26</v>
      </c>
      <c r="P32" s="2" t="s">
        <v>29</v>
      </c>
      <c r="Q32" s="91">
        <v>0</v>
      </c>
      <c r="R32" s="5">
        <v>21819750</v>
      </c>
      <c r="S32" s="5">
        <v>0</v>
      </c>
      <c r="T32" s="5">
        <f t="shared" si="4"/>
        <v>21819750</v>
      </c>
      <c r="U32" s="9"/>
      <c r="V32" s="1">
        <v>26</v>
      </c>
      <c r="W32" s="2" t="s">
        <v>29</v>
      </c>
      <c r="X32" s="5">
        <v>300</v>
      </c>
      <c r="Y32" s="5">
        <v>90000</v>
      </c>
      <c r="Z32" s="5">
        <v>0</v>
      </c>
      <c r="AA32" s="5">
        <f t="shared" si="5"/>
        <v>90000</v>
      </c>
      <c r="AB32" s="9"/>
      <c r="AC32" s="1">
        <v>26</v>
      </c>
      <c r="AD32" s="2" t="s">
        <v>29</v>
      </c>
      <c r="AE32" s="5"/>
      <c r="AF32" s="5">
        <v>0</v>
      </c>
      <c r="AG32" s="5">
        <v>0</v>
      </c>
      <c r="AH32" s="5">
        <f t="shared" si="6"/>
        <v>0</v>
      </c>
      <c r="AI32" s="9"/>
      <c r="AJ32" s="1">
        <v>26</v>
      </c>
      <c r="AK32" s="2" t="s">
        <v>29</v>
      </c>
      <c r="AL32" s="5">
        <v>0</v>
      </c>
      <c r="AM32" s="5">
        <v>226000</v>
      </c>
      <c r="AN32" s="5">
        <v>0</v>
      </c>
      <c r="AO32" s="5">
        <f t="shared" si="7"/>
        <v>226000</v>
      </c>
      <c r="AP32" s="9"/>
      <c r="AQ32" s="1">
        <v>26</v>
      </c>
      <c r="AR32" s="2" t="s">
        <v>29</v>
      </c>
      <c r="AS32" s="5">
        <v>0</v>
      </c>
      <c r="AT32" s="5">
        <v>5124000</v>
      </c>
      <c r="AU32" s="5">
        <v>0</v>
      </c>
      <c r="AV32" s="5">
        <f t="shared" si="8"/>
        <v>5124000</v>
      </c>
      <c r="AW32" s="9"/>
      <c r="AX32" s="1">
        <v>26</v>
      </c>
      <c r="AY32" s="2" t="s">
        <v>29</v>
      </c>
      <c r="AZ32" s="5">
        <v>0</v>
      </c>
      <c r="BA32" s="5">
        <v>0</v>
      </c>
      <c r="BB32" s="5">
        <v>0</v>
      </c>
      <c r="BC32" s="5">
        <f t="shared" si="9"/>
        <v>0</v>
      </c>
      <c r="BD32" s="9"/>
      <c r="BE32" s="1">
        <v>26</v>
      </c>
      <c r="BF32" s="2" t="s">
        <v>29</v>
      </c>
      <c r="BG32" s="5">
        <v>276</v>
      </c>
      <c r="BH32" s="5">
        <v>1380000</v>
      </c>
      <c r="BI32" s="5">
        <v>0</v>
      </c>
      <c r="BJ32" s="5">
        <f t="shared" si="10"/>
        <v>1380000</v>
      </c>
      <c r="BK32" s="9"/>
      <c r="BL32" s="1">
        <v>26</v>
      </c>
      <c r="BM32" s="2" t="s">
        <v>29</v>
      </c>
      <c r="BN32" s="5">
        <v>12</v>
      </c>
      <c r="BO32" s="5">
        <v>60000</v>
      </c>
      <c r="BP32" s="5">
        <v>0</v>
      </c>
      <c r="BQ32" s="5">
        <f t="shared" si="11"/>
        <v>60000</v>
      </c>
      <c r="BR32" s="9"/>
      <c r="BS32" s="1">
        <v>26</v>
      </c>
      <c r="BT32" s="2" t="s">
        <v>29</v>
      </c>
      <c r="BU32" s="5">
        <v>67</v>
      </c>
      <c r="BV32" s="5">
        <v>67000</v>
      </c>
      <c r="BW32" s="5">
        <v>0</v>
      </c>
      <c r="BX32" s="5">
        <f t="shared" si="12"/>
        <v>67000</v>
      </c>
      <c r="BY32" s="9"/>
      <c r="BZ32" s="1">
        <v>26</v>
      </c>
      <c r="CA32" s="2" t="s">
        <v>29</v>
      </c>
      <c r="CB32" s="5">
        <v>0</v>
      </c>
      <c r="CC32" s="5">
        <v>20000</v>
      </c>
      <c r="CD32" s="5">
        <v>0</v>
      </c>
      <c r="CE32" s="5">
        <f t="shared" si="13"/>
        <v>20000</v>
      </c>
      <c r="CF32" s="9"/>
      <c r="CG32" s="1">
        <v>26</v>
      </c>
      <c r="CH32" s="2" t="s">
        <v>29</v>
      </c>
      <c r="CI32" s="5">
        <v>0</v>
      </c>
      <c r="CJ32" s="5">
        <v>0</v>
      </c>
      <c r="CK32" s="5">
        <v>0</v>
      </c>
      <c r="CL32" s="5">
        <f t="shared" si="14"/>
        <v>0</v>
      </c>
      <c r="CM32" s="9"/>
      <c r="CN32" s="1">
        <v>26</v>
      </c>
      <c r="CO32" s="2" t="s">
        <v>29</v>
      </c>
      <c r="CP32" s="5">
        <v>6455289</v>
      </c>
      <c r="CQ32" s="5">
        <v>43056</v>
      </c>
      <c r="CR32" s="5">
        <v>0</v>
      </c>
      <c r="CS32" s="5">
        <f t="shared" si="15"/>
        <v>43056</v>
      </c>
      <c r="CT32" s="9"/>
      <c r="CU32" s="1">
        <v>26</v>
      </c>
      <c r="CV32" s="2" t="s">
        <v>29</v>
      </c>
      <c r="CW32" s="5">
        <v>0</v>
      </c>
      <c r="CX32" s="5">
        <v>10739827.739674229</v>
      </c>
      <c r="CY32" s="5">
        <v>5369913</v>
      </c>
      <c r="CZ32" s="5">
        <f t="shared" si="16"/>
        <v>16109740.739674229</v>
      </c>
      <c r="DA32" s="9"/>
      <c r="DB32" s="1">
        <v>26</v>
      </c>
      <c r="DC32" s="2" t="s">
        <v>29</v>
      </c>
      <c r="DD32" s="5">
        <v>0</v>
      </c>
      <c r="DE32" s="5">
        <v>240000</v>
      </c>
      <c r="DF32" s="5">
        <v>0</v>
      </c>
      <c r="DG32" s="5">
        <f t="shared" si="17"/>
        <v>240000</v>
      </c>
      <c r="DH32" s="9"/>
      <c r="DI32" s="1">
        <v>26</v>
      </c>
      <c r="DJ32" s="2" t="s">
        <v>29</v>
      </c>
      <c r="DK32" s="5">
        <v>20</v>
      </c>
      <c r="DL32" s="5">
        <v>100000</v>
      </c>
      <c r="DM32" s="5">
        <v>0</v>
      </c>
      <c r="DN32" s="5">
        <f t="shared" si="18"/>
        <v>100000</v>
      </c>
      <c r="DO32" s="9"/>
      <c r="DP32" s="1">
        <v>26</v>
      </c>
      <c r="DQ32" s="2" t="s">
        <v>29</v>
      </c>
      <c r="DR32" s="5">
        <v>87</v>
      </c>
      <c r="DS32" s="5">
        <v>43500</v>
      </c>
      <c r="DT32" s="5">
        <v>75500</v>
      </c>
      <c r="DU32" s="5">
        <f t="shared" si="19"/>
        <v>119000</v>
      </c>
      <c r="DV32" s="9"/>
      <c r="DW32" s="1">
        <v>26</v>
      </c>
      <c r="DX32" s="2" t="s">
        <v>29</v>
      </c>
      <c r="DY32" s="5">
        <v>0</v>
      </c>
      <c r="DZ32" s="5">
        <v>0</v>
      </c>
      <c r="EA32" s="5">
        <v>0</v>
      </c>
      <c r="EB32" s="5">
        <f t="shared" si="20"/>
        <v>0</v>
      </c>
      <c r="EC32" s="9"/>
      <c r="ED32" s="1">
        <v>26</v>
      </c>
      <c r="EE32" s="2" t="s">
        <v>29</v>
      </c>
      <c r="EF32" s="5">
        <v>0</v>
      </c>
      <c r="EG32" s="5">
        <v>0</v>
      </c>
      <c r="EH32" s="5">
        <v>0</v>
      </c>
      <c r="EI32" s="5">
        <f t="shared" si="21"/>
        <v>0</v>
      </c>
      <c r="EJ32" s="9"/>
      <c r="EK32" s="1">
        <v>26</v>
      </c>
      <c r="EL32" s="2" t="s">
        <v>29</v>
      </c>
      <c r="EM32" s="5">
        <v>24</v>
      </c>
      <c r="EN32" s="5">
        <v>4536000</v>
      </c>
      <c r="EO32" s="5">
        <v>0</v>
      </c>
      <c r="EP32" s="5">
        <f t="shared" si="22"/>
        <v>4536000</v>
      </c>
      <c r="EQ32" s="9"/>
      <c r="ER32" s="1">
        <v>26</v>
      </c>
      <c r="ES32" s="2" t="s">
        <v>29</v>
      </c>
      <c r="ET32" s="5">
        <v>166</v>
      </c>
      <c r="EU32" s="5">
        <v>83000</v>
      </c>
      <c r="EV32" s="5">
        <v>0</v>
      </c>
      <c r="EW32" s="5">
        <f t="shared" si="23"/>
        <v>83000</v>
      </c>
      <c r="EX32" s="9"/>
      <c r="EY32" s="1">
        <v>26</v>
      </c>
      <c r="EZ32" s="2" t="s">
        <v>29</v>
      </c>
      <c r="FA32" s="5">
        <v>52451</v>
      </c>
      <c r="FB32" s="5">
        <v>73431400</v>
      </c>
      <c r="FC32" s="5">
        <v>0</v>
      </c>
      <c r="FD32" s="5">
        <f t="shared" si="24"/>
        <v>73431400</v>
      </c>
      <c r="FE32" s="9"/>
      <c r="FF32" s="1">
        <v>26</v>
      </c>
      <c r="FG32" s="2" t="s">
        <v>29</v>
      </c>
      <c r="FH32" s="5">
        <v>4920</v>
      </c>
      <c r="FI32" s="5">
        <v>4920000</v>
      </c>
      <c r="FJ32" s="5">
        <v>0</v>
      </c>
      <c r="FK32" s="5">
        <f t="shared" si="25"/>
        <v>4920000</v>
      </c>
      <c r="FL32" s="9"/>
      <c r="FM32" s="1">
        <v>26</v>
      </c>
      <c r="FN32" s="2" t="s">
        <v>29</v>
      </c>
      <c r="FO32" s="5">
        <v>90</v>
      </c>
      <c r="FP32" s="5">
        <v>900000</v>
      </c>
      <c r="FQ32" s="5">
        <v>0</v>
      </c>
      <c r="FR32" s="5">
        <f t="shared" si="26"/>
        <v>900000</v>
      </c>
      <c r="FS32" s="9"/>
      <c r="FT32" s="1">
        <v>26</v>
      </c>
      <c r="FU32" s="2" t="s">
        <v>29</v>
      </c>
      <c r="FV32" s="5">
        <v>35900</v>
      </c>
      <c r="FW32" s="5">
        <v>88800000</v>
      </c>
      <c r="FX32" s="5">
        <v>0</v>
      </c>
      <c r="FY32" s="5">
        <f t="shared" si="27"/>
        <v>88800000</v>
      </c>
      <c r="FZ32" s="9"/>
      <c r="GA32" s="1">
        <v>26</v>
      </c>
      <c r="GB32" s="2" t="s">
        <v>29</v>
      </c>
      <c r="GC32" s="5">
        <v>350</v>
      </c>
      <c r="GD32" s="5">
        <v>975000</v>
      </c>
      <c r="GE32" s="5">
        <v>0</v>
      </c>
      <c r="GF32" s="5">
        <f t="shared" si="28"/>
        <v>975000</v>
      </c>
      <c r="GG32" s="9"/>
      <c r="GH32" s="1">
        <v>26</v>
      </c>
      <c r="GI32" s="2" t="s">
        <v>29</v>
      </c>
      <c r="GJ32" s="5">
        <v>22</v>
      </c>
      <c r="GK32" s="5">
        <v>599013</v>
      </c>
      <c r="GL32" s="5">
        <v>0</v>
      </c>
      <c r="GM32" s="5">
        <f t="shared" si="29"/>
        <v>599013</v>
      </c>
      <c r="GN32" s="9"/>
      <c r="GO32" s="1">
        <v>26</v>
      </c>
      <c r="GP32" s="2" t="s">
        <v>29</v>
      </c>
      <c r="GQ32" s="5">
        <v>4253</v>
      </c>
      <c r="GR32" s="5">
        <v>1275900</v>
      </c>
      <c r="GS32" s="5">
        <v>0</v>
      </c>
      <c r="GT32" s="5">
        <f t="shared" si="30"/>
        <v>1275900</v>
      </c>
      <c r="GU32" s="9"/>
      <c r="GV32" s="1">
        <v>26</v>
      </c>
      <c r="GW32" s="2" t="s">
        <v>29</v>
      </c>
      <c r="GX32" s="5">
        <v>200</v>
      </c>
      <c r="GY32" s="5">
        <v>60000</v>
      </c>
      <c r="GZ32" s="5">
        <v>0</v>
      </c>
      <c r="HA32" s="5">
        <f t="shared" si="31"/>
        <v>60000</v>
      </c>
      <c r="HB32" s="9"/>
      <c r="HC32" s="1">
        <v>26</v>
      </c>
      <c r="HD32" s="2" t="s">
        <v>29</v>
      </c>
      <c r="HE32" s="5">
        <v>0</v>
      </c>
      <c r="HF32" s="5">
        <v>0</v>
      </c>
      <c r="HG32" s="5">
        <v>0</v>
      </c>
      <c r="HH32" s="5">
        <f t="shared" si="32"/>
        <v>0</v>
      </c>
      <c r="HI32" s="9"/>
      <c r="HJ32" s="1">
        <v>26</v>
      </c>
      <c r="HK32" s="2" t="s">
        <v>29</v>
      </c>
      <c r="HL32" s="5">
        <v>0</v>
      </c>
      <c r="HM32" s="5">
        <v>0</v>
      </c>
      <c r="HN32" s="5">
        <v>0</v>
      </c>
      <c r="HO32" s="5">
        <f t="shared" si="33"/>
        <v>0</v>
      </c>
      <c r="HP32" s="9"/>
      <c r="HQ32" s="1">
        <v>26</v>
      </c>
      <c r="HR32" s="2" t="s">
        <v>29</v>
      </c>
      <c r="HS32" s="5">
        <v>100</v>
      </c>
      <c r="HT32" s="5">
        <v>800000</v>
      </c>
      <c r="HU32" s="5">
        <v>0</v>
      </c>
      <c r="HV32" s="5">
        <f t="shared" si="34"/>
        <v>800000</v>
      </c>
      <c r="HW32" s="9"/>
      <c r="HX32" s="1">
        <v>26</v>
      </c>
      <c r="HY32" s="2" t="s">
        <v>29</v>
      </c>
      <c r="HZ32" s="5">
        <v>0</v>
      </c>
      <c r="IA32" s="5">
        <v>0</v>
      </c>
      <c r="IB32" s="5">
        <v>0</v>
      </c>
      <c r="IC32" s="5">
        <f t="shared" si="35"/>
        <v>0</v>
      </c>
      <c r="ID32" s="9"/>
      <c r="IE32" s="1">
        <v>26</v>
      </c>
      <c r="IF32" s="2" t="s">
        <v>29</v>
      </c>
      <c r="IG32" s="5">
        <v>2</v>
      </c>
      <c r="IH32" s="5">
        <v>175000</v>
      </c>
      <c r="II32" s="5">
        <v>0</v>
      </c>
      <c r="IJ32" s="5">
        <f t="shared" si="36"/>
        <v>175000</v>
      </c>
      <c r="IK32" s="9"/>
      <c r="IL32" s="1">
        <v>26</v>
      </c>
      <c r="IM32" s="2" t="s">
        <v>29</v>
      </c>
      <c r="IN32" s="5">
        <v>35</v>
      </c>
      <c r="IO32" s="5">
        <v>350000</v>
      </c>
      <c r="IP32" s="5">
        <v>0</v>
      </c>
      <c r="IQ32" s="5">
        <f t="shared" si="37"/>
        <v>350000</v>
      </c>
      <c r="IR32" s="9"/>
      <c r="IS32" s="1">
        <v>26</v>
      </c>
      <c r="IT32" s="2" t="s">
        <v>29</v>
      </c>
      <c r="IU32" s="5">
        <v>1</v>
      </c>
      <c r="IV32" s="5">
        <v>501969</v>
      </c>
      <c r="IW32" s="5">
        <v>0</v>
      </c>
      <c r="IX32" s="5">
        <f t="shared" si="38"/>
        <v>501969</v>
      </c>
      <c r="IY32" s="9"/>
      <c r="IZ32" s="1">
        <v>26</v>
      </c>
      <c r="JA32" s="2" t="s">
        <v>29</v>
      </c>
      <c r="JB32" s="5">
        <v>0</v>
      </c>
      <c r="JC32" s="5">
        <v>0</v>
      </c>
      <c r="JD32" s="5">
        <v>0</v>
      </c>
      <c r="JE32" s="5">
        <f t="shared" si="39"/>
        <v>0</v>
      </c>
      <c r="JF32" s="9"/>
      <c r="JG32" s="1">
        <v>26</v>
      </c>
      <c r="JH32" s="2" t="s">
        <v>29</v>
      </c>
      <c r="JI32" s="5">
        <v>5</v>
      </c>
      <c r="JJ32" s="5">
        <v>50000</v>
      </c>
      <c r="JK32" s="5">
        <v>0</v>
      </c>
      <c r="JL32" s="5">
        <f t="shared" si="40"/>
        <v>50000</v>
      </c>
      <c r="JM32" s="9"/>
      <c r="JN32" s="1">
        <v>26</v>
      </c>
      <c r="JO32" s="2" t="s">
        <v>29</v>
      </c>
      <c r="JP32" s="5">
        <v>1</v>
      </c>
      <c r="JQ32" s="5">
        <v>128800</v>
      </c>
      <c r="JR32" s="5">
        <v>0</v>
      </c>
      <c r="JS32" s="5">
        <f t="shared" si="41"/>
        <v>128800</v>
      </c>
      <c r="JT32" s="9"/>
      <c r="JU32" s="1">
        <v>26</v>
      </c>
      <c r="JV32" s="2" t="s">
        <v>29</v>
      </c>
      <c r="JW32" s="5">
        <v>1</v>
      </c>
      <c r="JX32" s="5">
        <v>100000</v>
      </c>
      <c r="JY32" s="5">
        <v>0</v>
      </c>
      <c r="JZ32" s="5">
        <f t="shared" si="42"/>
        <v>100000</v>
      </c>
      <c r="KA32" s="9"/>
      <c r="KB32" s="1">
        <v>26</v>
      </c>
      <c r="KC32" s="2" t="s">
        <v>29</v>
      </c>
      <c r="KD32" s="5">
        <v>1</v>
      </c>
      <c r="KE32" s="5">
        <v>100000</v>
      </c>
      <c r="KF32" s="5">
        <v>0</v>
      </c>
      <c r="KG32" s="5">
        <f t="shared" si="43"/>
        <v>100000</v>
      </c>
      <c r="KH32" s="9"/>
      <c r="KI32" s="1">
        <v>26</v>
      </c>
      <c r="KJ32" s="2" t="s">
        <v>29</v>
      </c>
      <c r="KK32" s="5">
        <v>23</v>
      </c>
      <c r="KL32" s="5">
        <v>115000</v>
      </c>
      <c r="KM32" s="5">
        <v>0</v>
      </c>
      <c r="KN32" s="5">
        <f t="shared" si="44"/>
        <v>115000</v>
      </c>
      <c r="KO32" s="9"/>
      <c r="KP32" s="1">
        <v>26</v>
      </c>
      <c r="KQ32" s="2" t="s">
        <v>29</v>
      </c>
      <c r="KR32" s="5">
        <v>0</v>
      </c>
      <c r="KS32" s="5">
        <v>0</v>
      </c>
      <c r="KT32" s="5">
        <v>0</v>
      </c>
      <c r="KU32" s="5">
        <f t="shared" si="45"/>
        <v>0</v>
      </c>
      <c r="KV32" s="9"/>
      <c r="KW32" s="1">
        <v>26</v>
      </c>
      <c r="KX32" s="2" t="s">
        <v>29</v>
      </c>
      <c r="KY32" s="5">
        <v>11</v>
      </c>
      <c r="KZ32" s="5">
        <v>165000</v>
      </c>
      <c r="LA32" s="5">
        <v>0</v>
      </c>
      <c r="LB32" s="5">
        <f t="shared" si="46"/>
        <v>165000</v>
      </c>
      <c r="LC32" s="9"/>
      <c r="LD32" s="1">
        <v>26</v>
      </c>
      <c r="LE32" s="2" t="s">
        <v>29</v>
      </c>
      <c r="LF32" s="5">
        <v>0</v>
      </c>
      <c r="LG32" s="5">
        <v>0</v>
      </c>
      <c r="LH32" s="5">
        <v>0</v>
      </c>
      <c r="LI32" s="5">
        <f t="shared" si="47"/>
        <v>0</v>
      </c>
      <c r="LJ32" s="9"/>
      <c r="LK32" s="1">
        <v>26</v>
      </c>
      <c r="LL32" s="2" t="s">
        <v>29</v>
      </c>
      <c r="LM32" s="5">
        <v>1</v>
      </c>
      <c r="LN32" s="5">
        <v>12000</v>
      </c>
      <c r="LO32" s="5">
        <v>0</v>
      </c>
      <c r="LP32" s="5">
        <f t="shared" si="48"/>
        <v>12000</v>
      </c>
      <c r="LQ32" s="9"/>
      <c r="LR32" s="1">
        <v>26</v>
      </c>
      <c r="LS32" s="2" t="s">
        <v>29</v>
      </c>
      <c r="LT32" s="5">
        <v>0</v>
      </c>
      <c r="LU32" s="5">
        <v>0</v>
      </c>
      <c r="LV32" s="5">
        <v>0</v>
      </c>
      <c r="LW32" s="5">
        <f t="shared" si="49"/>
        <v>0</v>
      </c>
      <c r="LX32" s="9"/>
      <c r="LY32" s="1">
        <v>26</v>
      </c>
      <c r="LZ32" s="2" t="s">
        <v>29</v>
      </c>
      <c r="MA32" s="5">
        <v>0</v>
      </c>
      <c r="MB32" s="5">
        <f t="shared" si="50"/>
        <v>220914215.73967421</v>
      </c>
      <c r="MC32" s="5">
        <f t="shared" si="0"/>
        <v>5445413</v>
      </c>
      <c r="MD32" s="5">
        <f t="shared" si="1"/>
        <v>226359628.73967421</v>
      </c>
      <c r="ME32" s="9"/>
    </row>
    <row r="33" spans="1:343" hidden="1">
      <c r="A33" s="1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2"/>
        <v>0</v>
      </c>
      <c r="G33" s="9"/>
      <c r="H33" s="1">
        <v>27</v>
      </c>
      <c r="I33" s="2" t="s">
        <v>30</v>
      </c>
      <c r="J33" s="5">
        <v>0</v>
      </c>
      <c r="K33" s="5">
        <v>2021400</v>
      </c>
      <c r="L33" s="5">
        <v>0</v>
      </c>
      <c r="M33" s="5">
        <f t="shared" si="3"/>
        <v>2021400</v>
      </c>
      <c r="N33" s="9"/>
      <c r="O33" s="1">
        <v>27</v>
      </c>
      <c r="P33" s="2" t="s">
        <v>30</v>
      </c>
      <c r="Q33" s="91">
        <v>0</v>
      </c>
      <c r="R33" s="5">
        <v>24729250</v>
      </c>
      <c r="S33" s="5">
        <v>0</v>
      </c>
      <c r="T33" s="5">
        <f t="shared" si="4"/>
        <v>24729250</v>
      </c>
      <c r="U33" s="9"/>
      <c r="V33" s="1">
        <v>27</v>
      </c>
      <c r="W33" s="2" t="s">
        <v>30</v>
      </c>
      <c r="X33" s="5">
        <v>300</v>
      </c>
      <c r="Y33" s="5">
        <v>90000</v>
      </c>
      <c r="Z33" s="5">
        <v>0</v>
      </c>
      <c r="AA33" s="5">
        <f t="shared" si="5"/>
        <v>90000</v>
      </c>
      <c r="AB33" s="9"/>
      <c r="AC33" s="1">
        <v>27</v>
      </c>
      <c r="AD33" s="2" t="s">
        <v>30</v>
      </c>
      <c r="AE33" s="5">
        <v>108378</v>
      </c>
      <c r="AF33" s="5">
        <v>325134</v>
      </c>
      <c r="AG33" s="5">
        <v>0</v>
      </c>
      <c r="AH33" s="5">
        <f t="shared" si="6"/>
        <v>325134</v>
      </c>
      <c r="AI33" s="9"/>
      <c r="AJ33" s="1">
        <v>27</v>
      </c>
      <c r="AK33" s="2" t="s">
        <v>30</v>
      </c>
      <c r="AL33" s="5">
        <v>0</v>
      </c>
      <c r="AM33" s="5">
        <v>218000</v>
      </c>
      <c r="AN33" s="5">
        <v>0</v>
      </c>
      <c r="AO33" s="5">
        <f t="shared" si="7"/>
        <v>218000</v>
      </c>
      <c r="AP33" s="9"/>
      <c r="AQ33" s="1">
        <v>27</v>
      </c>
      <c r="AR33" s="2" t="s">
        <v>30</v>
      </c>
      <c r="AS33" s="5">
        <v>0</v>
      </c>
      <c r="AT33" s="5">
        <v>176950</v>
      </c>
      <c r="AU33" s="5">
        <v>0</v>
      </c>
      <c r="AV33" s="5">
        <f t="shared" si="8"/>
        <v>176950</v>
      </c>
      <c r="AW33" s="9"/>
      <c r="AX33" s="1">
        <v>27</v>
      </c>
      <c r="AY33" s="2" t="s">
        <v>30</v>
      </c>
      <c r="AZ33" s="5">
        <v>0</v>
      </c>
      <c r="BA33" s="5">
        <v>0</v>
      </c>
      <c r="BB33" s="5">
        <v>0</v>
      </c>
      <c r="BC33" s="5">
        <f t="shared" si="9"/>
        <v>0</v>
      </c>
      <c r="BD33" s="9"/>
      <c r="BE33" s="1">
        <v>27</v>
      </c>
      <c r="BF33" s="2" t="s">
        <v>30</v>
      </c>
      <c r="BG33" s="5">
        <v>168</v>
      </c>
      <c r="BH33" s="5">
        <v>840000</v>
      </c>
      <c r="BI33" s="5">
        <v>0</v>
      </c>
      <c r="BJ33" s="5">
        <f t="shared" si="10"/>
        <v>840000</v>
      </c>
      <c r="BK33" s="9"/>
      <c r="BL33" s="1">
        <v>27</v>
      </c>
      <c r="BM33" s="2" t="s">
        <v>30</v>
      </c>
      <c r="BN33" s="5">
        <v>12</v>
      </c>
      <c r="BO33" s="5">
        <v>60000</v>
      </c>
      <c r="BP33" s="5">
        <v>0</v>
      </c>
      <c r="BQ33" s="5">
        <f t="shared" si="11"/>
        <v>60000</v>
      </c>
      <c r="BR33" s="9"/>
      <c r="BS33" s="1">
        <v>27</v>
      </c>
      <c r="BT33" s="2" t="s">
        <v>30</v>
      </c>
      <c r="BU33" s="5">
        <v>38</v>
      </c>
      <c r="BV33" s="5">
        <v>38000</v>
      </c>
      <c r="BW33" s="5">
        <v>0</v>
      </c>
      <c r="BX33" s="5">
        <f t="shared" si="12"/>
        <v>38000</v>
      </c>
      <c r="BY33" s="9"/>
      <c r="BZ33" s="1">
        <v>27</v>
      </c>
      <c r="CA33" s="2" t="s">
        <v>30</v>
      </c>
      <c r="CB33" s="5">
        <v>0</v>
      </c>
      <c r="CC33" s="5">
        <v>11875</v>
      </c>
      <c r="CD33" s="5">
        <v>0</v>
      </c>
      <c r="CE33" s="5">
        <f t="shared" si="13"/>
        <v>11875</v>
      </c>
      <c r="CF33" s="9"/>
      <c r="CG33" s="1">
        <v>27</v>
      </c>
      <c r="CH33" s="2" t="s">
        <v>30</v>
      </c>
      <c r="CI33" s="5">
        <v>0</v>
      </c>
      <c r="CJ33" s="5">
        <v>0</v>
      </c>
      <c r="CK33" s="5">
        <v>0</v>
      </c>
      <c r="CL33" s="5">
        <f t="shared" si="14"/>
        <v>0</v>
      </c>
      <c r="CM33" s="9"/>
      <c r="CN33" s="1">
        <v>27</v>
      </c>
      <c r="CO33" s="2" t="s">
        <v>30</v>
      </c>
      <c r="CP33" s="5">
        <v>3660090</v>
      </c>
      <c r="CQ33" s="5">
        <v>26208</v>
      </c>
      <c r="CR33" s="5">
        <v>0</v>
      </c>
      <c r="CS33" s="5">
        <f t="shared" si="15"/>
        <v>26208</v>
      </c>
      <c r="CT33" s="9"/>
      <c r="CU33" s="1">
        <v>27</v>
      </c>
      <c r="CV33" s="2" t="s">
        <v>30</v>
      </c>
      <c r="CW33" s="5">
        <v>0</v>
      </c>
      <c r="CX33" s="5">
        <v>6193852.673970188</v>
      </c>
      <c r="CY33" s="5">
        <v>3096926</v>
      </c>
      <c r="CZ33" s="5">
        <f t="shared" si="16"/>
        <v>9290778.6739701889</v>
      </c>
      <c r="DA33" s="9"/>
      <c r="DB33" s="1">
        <v>27</v>
      </c>
      <c r="DC33" s="2" t="s">
        <v>30</v>
      </c>
      <c r="DD33" s="5">
        <v>0</v>
      </c>
      <c r="DE33" s="5">
        <v>240000</v>
      </c>
      <c r="DF33" s="5">
        <v>0</v>
      </c>
      <c r="DG33" s="5">
        <f t="shared" si="17"/>
        <v>240000</v>
      </c>
      <c r="DH33" s="9"/>
      <c r="DI33" s="1">
        <v>27</v>
      </c>
      <c r="DJ33" s="2" t="s">
        <v>30</v>
      </c>
      <c r="DK33" s="5">
        <v>0</v>
      </c>
      <c r="DL33" s="5">
        <v>0</v>
      </c>
      <c r="DM33" s="5">
        <v>0</v>
      </c>
      <c r="DN33" s="5">
        <f t="shared" si="18"/>
        <v>0</v>
      </c>
      <c r="DO33" s="9"/>
      <c r="DP33" s="1">
        <v>27</v>
      </c>
      <c r="DQ33" s="2" t="s">
        <v>30</v>
      </c>
      <c r="DR33" s="5">
        <v>279</v>
      </c>
      <c r="DS33" s="5">
        <v>170000</v>
      </c>
      <c r="DT33" s="5">
        <v>435500</v>
      </c>
      <c r="DU33" s="5">
        <f t="shared" si="19"/>
        <v>605500</v>
      </c>
      <c r="DV33" s="9"/>
      <c r="DW33" s="1">
        <v>27</v>
      </c>
      <c r="DX33" s="2" t="s">
        <v>30</v>
      </c>
      <c r="DY33" s="5">
        <v>0</v>
      </c>
      <c r="DZ33" s="5">
        <v>0</v>
      </c>
      <c r="EA33" s="5">
        <v>0</v>
      </c>
      <c r="EB33" s="5">
        <f t="shared" si="20"/>
        <v>0</v>
      </c>
      <c r="EC33" s="9"/>
      <c r="ED33" s="1">
        <v>27</v>
      </c>
      <c r="EE33" s="2" t="s">
        <v>30</v>
      </c>
      <c r="EF33" s="5">
        <v>0</v>
      </c>
      <c r="EG33" s="5">
        <v>0</v>
      </c>
      <c r="EH33" s="5">
        <v>0</v>
      </c>
      <c r="EI33" s="5">
        <f t="shared" si="21"/>
        <v>0</v>
      </c>
      <c r="EJ33" s="9"/>
      <c r="EK33" s="1">
        <v>27</v>
      </c>
      <c r="EL33" s="2" t="s">
        <v>30</v>
      </c>
      <c r="EM33" s="5">
        <v>20</v>
      </c>
      <c r="EN33" s="5">
        <v>3780000</v>
      </c>
      <c r="EO33" s="5">
        <v>0</v>
      </c>
      <c r="EP33" s="5">
        <f t="shared" si="22"/>
        <v>3780000</v>
      </c>
      <c r="EQ33" s="9"/>
      <c r="ER33" s="1">
        <v>27</v>
      </c>
      <c r="ES33" s="2" t="s">
        <v>30</v>
      </c>
      <c r="ET33" s="5">
        <v>184</v>
      </c>
      <c r="EU33" s="5">
        <v>92000</v>
      </c>
      <c r="EV33" s="5">
        <v>0</v>
      </c>
      <c r="EW33" s="5">
        <f t="shared" si="23"/>
        <v>92000</v>
      </c>
      <c r="EX33" s="9"/>
      <c r="EY33" s="1">
        <v>27</v>
      </c>
      <c r="EZ33" s="2" t="s">
        <v>30</v>
      </c>
      <c r="FA33" s="5">
        <v>75000</v>
      </c>
      <c r="FB33" s="5">
        <v>105000000</v>
      </c>
      <c r="FC33" s="5">
        <v>0</v>
      </c>
      <c r="FD33" s="5">
        <f t="shared" si="24"/>
        <v>105000000</v>
      </c>
      <c r="FE33" s="9"/>
      <c r="FF33" s="1">
        <v>27</v>
      </c>
      <c r="FG33" s="2" t="s">
        <v>30</v>
      </c>
      <c r="FH33" s="5">
        <v>2500</v>
      </c>
      <c r="FI33" s="5">
        <v>2500000</v>
      </c>
      <c r="FJ33" s="5">
        <v>0</v>
      </c>
      <c r="FK33" s="5">
        <f t="shared" si="25"/>
        <v>2500000</v>
      </c>
      <c r="FL33" s="9"/>
      <c r="FM33" s="1">
        <v>27</v>
      </c>
      <c r="FN33" s="2" t="s">
        <v>30</v>
      </c>
      <c r="FO33" s="5">
        <v>55</v>
      </c>
      <c r="FP33" s="5">
        <v>550000</v>
      </c>
      <c r="FQ33" s="5">
        <v>0</v>
      </c>
      <c r="FR33" s="5">
        <f t="shared" si="26"/>
        <v>550000</v>
      </c>
      <c r="FS33" s="9"/>
      <c r="FT33" s="1">
        <v>27</v>
      </c>
      <c r="FU33" s="2" t="s">
        <v>30</v>
      </c>
      <c r="FV33" s="5">
        <v>17506</v>
      </c>
      <c r="FW33" s="5">
        <v>56531200</v>
      </c>
      <c r="FX33" s="5">
        <v>0</v>
      </c>
      <c r="FY33" s="5">
        <f t="shared" si="27"/>
        <v>56531200</v>
      </c>
      <c r="FZ33" s="9"/>
      <c r="GA33" s="1">
        <v>27</v>
      </c>
      <c r="GB33" s="2" t="s">
        <v>30</v>
      </c>
      <c r="GC33" s="5">
        <v>200</v>
      </c>
      <c r="GD33" s="5">
        <v>875000</v>
      </c>
      <c r="GE33" s="5">
        <v>0</v>
      </c>
      <c r="GF33" s="5">
        <f t="shared" si="28"/>
        <v>875000</v>
      </c>
      <c r="GG33" s="9"/>
      <c r="GH33" s="1">
        <v>27</v>
      </c>
      <c r="GI33" s="2" t="s">
        <v>30</v>
      </c>
      <c r="GJ33" s="5">
        <v>12</v>
      </c>
      <c r="GK33" s="5">
        <v>326733</v>
      </c>
      <c r="GL33" s="5">
        <v>0</v>
      </c>
      <c r="GM33" s="5">
        <f t="shared" si="29"/>
        <v>326733</v>
      </c>
      <c r="GN33" s="9"/>
      <c r="GO33" s="1">
        <v>27</v>
      </c>
      <c r="GP33" s="2" t="s">
        <v>30</v>
      </c>
      <c r="GQ33" s="5">
        <v>6207</v>
      </c>
      <c r="GR33" s="5">
        <v>1862100</v>
      </c>
      <c r="GS33" s="5">
        <v>0</v>
      </c>
      <c r="GT33" s="5">
        <f t="shared" si="30"/>
        <v>1862100</v>
      </c>
      <c r="GU33" s="9"/>
      <c r="GV33" s="1">
        <v>27</v>
      </c>
      <c r="GW33" s="2" t="s">
        <v>30</v>
      </c>
      <c r="GX33" s="5">
        <v>100</v>
      </c>
      <c r="GY33" s="5">
        <v>30000</v>
      </c>
      <c r="GZ33" s="5">
        <v>0</v>
      </c>
      <c r="HA33" s="5">
        <f t="shared" si="31"/>
        <v>30000</v>
      </c>
      <c r="HB33" s="9"/>
      <c r="HC33" s="1">
        <v>27</v>
      </c>
      <c r="HD33" s="2" t="s">
        <v>30</v>
      </c>
      <c r="HE33" s="5">
        <v>3112</v>
      </c>
      <c r="HF33" s="5">
        <v>311200</v>
      </c>
      <c r="HG33" s="5">
        <v>0</v>
      </c>
      <c r="HH33" s="5">
        <f t="shared" si="32"/>
        <v>311200</v>
      </c>
      <c r="HI33" s="9"/>
      <c r="HJ33" s="1">
        <v>27</v>
      </c>
      <c r="HK33" s="2" t="s">
        <v>30</v>
      </c>
      <c r="HL33" s="5">
        <v>0</v>
      </c>
      <c r="HM33" s="5">
        <v>0</v>
      </c>
      <c r="HN33" s="5">
        <v>0</v>
      </c>
      <c r="HO33" s="5">
        <f t="shared" si="33"/>
        <v>0</v>
      </c>
      <c r="HP33" s="9"/>
      <c r="HQ33" s="1">
        <v>27</v>
      </c>
      <c r="HR33" s="2" t="s">
        <v>30</v>
      </c>
      <c r="HS33" s="5">
        <v>0</v>
      </c>
      <c r="HT33" s="5">
        <v>0</v>
      </c>
      <c r="HU33" s="5">
        <v>0</v>
      </c>
      <c r="HV33" s="5">
        <f t="shared" si="34"/>
        <v>0</v>
      </c>
      <c r="HW33" s="9"/>
      <c r="HX33" s="1">
        <v>27</v>
      </c>
      <c r="HY33" s="2" t="s">
        <v>30</v>
      </c>
      <c r="HZ33" s="5">
        <v>1</v>
      </c>
      <c r="IA33" s="5">
        <v>1800000</v>
      </c>
      <c r="IB33" s="5">
        <v>0</v>
      </c>
      <c r="IC33" s="5">
        <f t="shared" si="35"/>
        <v>1800000</v>
      </c>
      <c r="ID33" s="9"/>
      <c r="IE33" s="1">
        <v>27</v>
      </c>
      <c r="IF33" s="2" t="s">
        <v>30</v>
      </c>
      <c r="IG33" s="5">
        <v>1</v>
      </c>
      <c r="IH33" s="5">
        <v>87500</v>
      </c>
      <c r="II33" s="5">
        <v>0</v>
      </c>
      <c r="IJ33" s="5">
        <f t="shared" si="36"/>
        <v>87500</v>
      </c>
      <c r="IK33" s="9"/>
      <c r="IL33" s="1">
        <v>27</v>
      </c>
      <c r="IM33" s="2" t="s">
        <v>30</v>
      </c>
      <c r="IN33" s="5">
        <v>31</v>
      </c>
      <c r="IO33" s="5">
        <v>310000</v>
      </c>
      <c r="IP33" s="5">
        <v>0</v>
      </c>
      <c r="IQ33" s="5">
        <f t="shared" si="37"/>
        <v>310000</v>
      </c>
      <c r="IR33" s="9"/>
      <c r="IS33" s="1">
        <v>27</v>
      </c>
      <c r="IT33" s="2" t="s">
        <v>30</v>
      </c>
      <c r="IU33" s="5">
        <v>1</v>
      </c>
      <c r="IV33" s="5">
        <v>397029.75</v>
      </c>
      <c r="IW33" s="5">
        <v>0</v>
      </c>
      <c r="IX33" s="5">
        <f t="shared" si="38"/>
        <v>397029.75</v>
      </c>
      <c r="IY33" s="9"/>
      <c r="IZ33" s="1">
        <v>27</v>
      </c>
      <c r="JA33" s="2" t="s">
        <v>30</v>
      </c>
      <c r="JB33" s="5">
        <v>1</v>
      </c>
      <c r="JC33" s="5">
        <v>75000</v>
      </c>
      <c r="JD33" s="5">
        <v>0</v>
      </c>
      <c r="JE33" s="5">
        <f t="shared" si="39"/>
        <v>75000</v>
      </c>
      <c r="JF33" s="9"/>
      <c r="JG33" s="1">
        <v>27</v>
      </c>
      <c r="JH33" s="2" t="s">
        <v>30</v>
      </c>
      <c r="JI33" s="5">
        <v>15</v>
      </c>
      <c r="JJ33" s="5">
        <v>150000</v>
      </c>
      <c r="JK33" s="5">
        <v>0</v>
      </c>
      <c r="JL33" s="5">
        <f t="shared" si="40"/>
        <v>150000</v>
      </c>
      <c r="JM33" s="9"/>
      <c r="JN33" s="1">
        <v>27</v>
      </c>
      <c r="JO33" s="2" t="s">
        <v>30</v>
      </c>
      <c r="JP33" s="5">
        <v>1</v>
      </c>
      <c r="JQ33" s="5">
        <v>128800</v>
      </c>
      <c r="JR33" s="5">
        <v>0</v>
      </c>
      <c r="JS33" s="5">
        <f t="shared" si="41"/>
        <v>128800</v>
      </c>
      <c r="JT33" s="9"/>
      <c r="JU33" s="1">
        <v>27</v>
      </c>
      <c r="JV33" s="2" t="s">
        <v>30</v>
      </c>
      <c r="JW33" s="5">
        <v>1</v>
      </c>
      <c r="JX33" s="5">
        <v>100000</v>
      </c>
      <c r="JY33" s="5">
        <v>0</v>
      </c>
      <c r="JZ33" s="5">
        <f t="shared" si="42"/>
        <v>100000</v>
      </c>
      <c r="KA33" s="9"/>
      <c r="KB33" s="1">
        <v>27</v>
      </c>
      <c r="KC33" s="2" t="s">
        <v>30</v>
      </c>
      <c r="KD33" s="5">
        <v>1</v>
      </c>
      <c r="KE33" s="5">
        <v>100000</v>
      </c>
      <c r="KF33" s="5">
        <v>0</v>
      </c>
      <c r="KG33" s="5">
        <f t="shared" si="43"/>
        <v>100000</v>
      </c>
      <c r="KH33" s="9"/>
      <c r="KI33" s="1">
        <v>27</v>
      </c>
      <c r="KJ33" s="2" t="s">
        <v>30</v>
      </c>
      <c r="KK33" s="5">
        <v>14</v>
      </c>
      <c r="KL33" s="5">
        <v>70000</v>
      </c>
      <c r="KM33" s="5">
        <v>0</v>
      </c>
      <c r="KN33" s="5">
        <f t="shared" si="44"/>
        <v>70000</v>
      </c>
      <c r="KO33" s="9"/>
      <c r="KP33" s="1">
        <v>27</v>
      </c>
      <c r="KQ33" s="2" t="s">
        <v>30</v>
      </c>
      <c r="KR33" s="5">
        <v>0</v>
      </c>
      <c r="KS33" s="5">
        <v>0</v>
      </c>
      <c r="KT33" s="5">
        <v>0</v>
      </c>
      <c r="KU33" s="5">
        <f t="shared" si="45"/>
        <v>0</v>
      </c>
      <c r="KV33" s="9"/>
      <c r="KW33" s="1">
        <v>27</v>
      </c>
      <c r="KX33" s="2" t="s">
        <v>30</v>
      </c>
      <c r="KY33" s="5">
        <v>5</v>
      </c>
      <c r="KZ33" s="5">
        <v>363000</v>
      </c>
      <c r="LA33" s="5">
        <v>0</v>
      </c>
      <c r="LB33" s="5">
        <f t="shared" si="46"/>
        <v>363000</v>
      </c>
      <c r="LC33" s="9"/>
      <c r="LD33" s="1">
        <v>27</v>
      </c>
      <c r="LE33" s="2" t="s">
        <v>30</v>
      </c>
      <c r="LF33" s="5">
        <v>0</v>
      </c>
      <c r="LG33" s="5">
        <v>0</v>
      </c>
      <c r="LH33" s="5">
        <v>0</v>
      </c>
      <c r="LI33" s="5">
        <f t="shared" si="47"/>
        <v>0</v>
      </c>
      <c r="LJ33" s="9"/>
      <c r="LK33" s="1">
        <v>27</v>
      </c>
      <c r="LL33" s="2" t="s">
        <v>30</v>
      </c>
      <c r="LM33" s="5">
        <v>1</v>
      </c>
      <c r="LN33" s="5">
        <v>12000</v>
      </c>
      <c r="LO33" s="5">
        <v>0</v>
      </c>
      <c r="LP33" s="5">
        <f t="shared" si="48"/>
        <v>12000</v>
      </c>
      <c r="LQ33" s="9"/>
      <c r="LR33" s="1">
        <v>27</v>
      </c>
      <c r="LS33" s="2" t="s">
        <v>30</v>
      </c>
      <c r="LT33" s="5">
        <v>0</v>
      </c>
      <c r="LU33" s="5">
        <v>0</v>
      </c>
      <c r="LV33" s="5">
        <v>0</v>
      </c>
      <c r="LW33" s="5">
        <f t="shared" si="49"/>
        <v>0</v>
      </c>
      <c r="LX33" s="9"/>
      <c r="LY33" s="1">
        <v>27</v>
      </c>
      <c r="LZ33" s="2" t="s">
        <v>30</v>
      </c>
      <c r="MA33" s="5">
        <v>0</v>
      </c>
      <c r="MB33" s="5">
        <f t="shared" si="50"/>
        <v>210592232.42397019</v>
      </c>
      <c r="MC33" s="5">
        <f t="shared" si="0"/>
        <v>3532426</v>
      </c>
      <c r="MD33" s="5">
        <f t="shared" si="1"/>
        <v>214124658.42397019</v>
      </c>
      <c r="ME33" s="9"/>
    </row>
    <row r="34" spans="1:343" hidden="1">
      <c r="A34" s="1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2"/>
        <v>0</v>
      </c>
      <c r="G34" s="9"/>
      <c r="H34" s="1">
        <v>28</v>
      </c>
      <c r="I34" s="2" t="s">
        <v>31</v>
      </c>
      <c r="J34" s="5">
        <v>0</v>
      </c>
      <c r="K34" s="5">
        <v>1695600</v>
      </c>
      <c r="L34" s="5">
        <v>0</v>
      </c>
      <c r="M34" s="5">
        <f t="shared" si="3"/>
        <v>1695600</v>
      </c>
      <c r="N34" s="9"/>
      <c r="O34" s="1">
        <v>28</v>
      </c>
      <c r="P34" s="2" t="s">
        <v>31</v>
      </c>
      <c r="Q34" s="91">
        <v>0</v>
      </c>
      <c r="R34" s="5">
        <v>9228050</v>
      </c>
      <c r="S34" s="5">
        <v>0</v>
      </c>
      <c r="T34" s="5">
        <f t="shared" si="4"/>
        <v>9228050</v>
      </c>
      <c r="U34" s="9"/>
      <c r="V34" s="1">
        <v>28</v>
      </c>
      <c r="W34" s="2" t="s">
        <v>31</v>
      </c>
      <c r="X34" s="5">
        <v>100</v>
      </c>
      <c r="Y34" s="5">
        <v>30000</v>
      </c>
      <c r="Z34" s="5">
        <v>0</v>
      </c>
      <c r="AA34" s="5">
        <f t="shared" si="5"/>
        <v>30000</v>
      </c>
      <c r="AB34" s="9"/>
      <c r="AC34" s="1">
        <v>28</v>
      </c>
      <c r="AD34" s="2" t="s">
        <v>31</v>
      </c>
      <c r="AE34" s="5"/>
      <c r="AF34" s="5">
        <v>0</v>
      </c>
      <c r="AG34" s="5">
        <v>0</v>
      </c>
      <c r="AH34" s="5">
        <f t="shared" si="6"/>
        <v>0</v>
      </c>
      <c r="AI34" s="9"/>
      <c r="AJ34" s="1">
        <v>28</v>
      </c>
      <c r="AK34" s="2" t="s">
        <v>31</v>
      </c>
      <c r="AL34" s="5">
        <v>0</v>
      </c>
      <c r="AM34" s="5">
        <v>214000</v>
      </c>
      <c r="AN34" s="5">
        <v>0</v>
      </c>
      <c r="AO34" s="5">
        <f t="shared" si="7"/>
        <v>214000</v>
      </c>
      <c r="AP34" s="9"/>
      <c r="AQ34" s="1">
        <v>28</v>
      </c>
      <c r="AR34" s="2" t="s">
        <v>31</v>
      </c>
      <c r="AS34" s="5">
        <v>0</v>
      </c>
      <c r="AT34" s="5">
        <v>126950</v>
      </c>
      <c r="AU34" s="5">
        <v>0</v>
      </c>
      <c r="AV34" s="5">
        <f t="shared" si="8"/>
        <v>126950</v>
      </c>
      <c r="AW34" s="9"/>
      <c r="AX34" s="1">
        <v>28</v>
      </c>
      <c r="AY34" s="2" t="s">
        <v>31</v>
      </c>
      <c r="AZ34" s="5">
        <v>0</v>
      </c>
      <c r="BA34" s="5">
        <v>0</v>
      </c>
      <c r="BB34" s="5">
        <v>0</v>
      </c>
      <c r="BC34" s="5">
        <f t="shared" si="9"/>
        <v>0</v>
      </c>
      <c r="BD34" s="9"/>
      <c r="BE34" s="1">
        <v>28</v>
      </c>
      <c r="BF34" s="2" t="s">
        <v>31</v>
      </c>
      <c r="BG34" s="5">
        <v>228</v>
      </c>
      <c r="BH34" s="5">
        <v>1140000</v>
      </c>
      <c r="BI34" s="5">
        <v>0</v>
      </c>
      <c r="BJ34" s="5">
        <f t="shared" si="10"/>
        <v>1140000</v>
      </c>
      <c r="BK34" s="9"/>
      <c r="BL34" s="1">
        <v>28</v>
      </c>
      <c r="BM34" s="2" t="s">
        <v>31</v>
      </c>
      <c r="BN34" s="5">
        <v>12</v>
      </c>
      <c r="BO34" s="5">
        <v>60000</v>
      </c>
      <c r="BP34" s="5">
        <v>0</v>
      </c>
      <c r="BQ34" s="5">
        <f t="shared" si="11"/>
        <v>60000</v>
      </c>
      <c r="BR34" s="9"/>
      <c r="BS34" s="1">
        <v>28</v>
      </c>
      <c r="BT34" s="2" t="s">
        <v>31</v>
      </c>
      <c r="BU34" s="5">
        <v>32</v>
      </c>
      <c r="BV34" s="5">
        <v>32000</v>
      </c>
      <c r="BW34" s="5">
        <v>0</v>
      </c>
      <c r="BX34" s="5">
        <f t="shared" si="12"/>
        <v>32000</v>
      </c>
      <c r="BY34" s="9"/>
      <c r="BZ34" s="1">
        <v>28</v>
      </c>
      <c r="CA34" s="2" t="s">
        <v>31</v>
      </c>
      <c r="CB34" s="5">
        <v>0</v>
      </c>
      <c r="CC34" s="5">
        <v>11875</v>
      </c>
      <c r="CD34" s="5">
        <v>0</v>
      </c>
      <c r="CE34" s="5">
        <f t="shared" si="13"/>
        <v>11875</v>
      </c>
      <c r="CF34" s="9"/>
      <c r="CG34" s="1">
        <v>28</v>
      </c>
      <c r="CH34" s="2" t="s">
        <v>31</v>
      </c>
      <c r="CI34" s="5">
        <v>0</v>
      </c>
      <c r="CJ34" s="5">
        <v>0</v>
      </c>
      <c r="CK34" s="5">
        <v>0</v>
      </c>
      <c r="CL34" s="5">
        <f t="shared" si="14"/>
        <v>0</v>
      </c>
      <c r="CM34" s="9"/>
      <c r="CN34" s="1">
        <v>28</v>
      </c>
      <c r="CO34" s="2" t="s">
        <v>31</v>
      </c>
      <c r="CP34" s="5">
        <v>3312843</v>
      </c>
      <c r="CQ34" s="5">
        <v>35568</v>
      </c>
      <c r="CR34" s="5">
        <v>0</v>
      </c>
      <c r="CS34" s="5">
        <f t="shared" si="15"/>
        <v>35568</v>
      </c>
      <c r="CT34" s="9"/>
      <c r="CU34" s="1">
        <v>28</v>
      </c>
      <c r="CV34" s="2" t="s">
        <v>31</v>
      </c>
      <c r="CW34" s="5">
        <v>0</v>
      </c>
      <c r="CX34" s="5">
        <v>5706455.6338067697</v>
      </c>
      <c r="CY34" s="5">
        <v>2853227</v>
      </c>
      <c r="CZ34" s="5">
        <f t="shared" si="16"/>
        <v>8559682.6338067688</v>
      </c>
      <c r="DA34" s="9"/>
      <c r="DB34" s="1">
        <v>28</v>
      </c>
      <c r="DC34" s="2" t="s">
        <v>31</v>
      </c>
      <c r="DD34" s="5">
        <v>0</v>
      </c>
      <c r="DE34" s="5">
        <v>130000</v>
      </c>
      <c r="DF34" s="5">
        <v>0</v>
      </c>
      <c r="DG34" s="5">
        <f t="shared" si="17"/>
        <v>130000</v>
      </c>
      <c r="DH34" s="9"/>
      <c r="DI34" s="1">
        <v>28</v>
      </c>
      <c r="DJ34" s="2" t="s">
        <v>31</v>
      </c>
      <c r="DK34" s="5">
        <v>0</v>
      </c>
      <c r="DL34" s="5">
        <v>0</v>
      </c>
      <c r="DM34" s="5">
        <v>0</v>
      </c>
      <c r="DN34" s="5">
        <f t="shared" si="18"/>
        <v>0</v>
      </c>
      <c r="DO34" s="9"/>
      <c r="DP34" s="1">
        <v>28</v>
      </c>
      <c r="DQ34" s="2" t="s">
        <v>31</v>
      </c>
      <c r="DR34" s="5">
        <v>0</v>
      </c>
      <c r="DS34" s="5">
        <v>0</v>
      </c>
      <c r="DT34" s="5">
        <v>0</v>
      </c>
      <c r="DU34" s="5">
        <f t="shared" si="19"/>
        <v>0</v>
      </c>
      <c r="DV34" s="9"/>
      <c r="DW34" s="1">
        <v>28</v>
      </c>
      <c r="DX34" s="2" t="s">
        <v>31</v>
      </c>
      <c r="DY34" s="5">
        <v>0</v>
      </c>
      <c r="DZ34" s="5">
        <v>0</v>
      </c>
      <c r="EA34" s="5">
        <v>0</v>
      </c>
      <c r="EB34" s="5">
        <f t="shared" si="20"/>
        <v>0</v>
      </c>
      <c r="EC34" s="9"/>
      <c r="ED34" s="1">
        <v>28</v>
      </c>
      <c r="EE34" s="2" t="s">
        <v>31</v>
      </c>
      <c r="EF34" s="5">
        <v>0</v>
      </c>
      <c r="EG34" s="5">
        <v>250000</v>
      </c>
      <c r="EH34" s="5">
        <v>0</v>
      </c>
      <c r="EI34" s="5">
        <f t="shared" si="21"/>
        <v>250000</v>
      </c>
      <c r="EJ34" s="9"/>
      <c r="EK34" s="1">
        <v>28</v>
      </c>
      <c r="EL34" s="2" t="s">
        <v>31</v>
      </c>
      <c r="EM34" s="5">
        <v>12</v>
      </c>
      <c r="EN34" s="5">
        <v>2268000</v>
      </c>
      <c r="EO34" s="5">
        <v>0</v>
      </c>
      <c r="EP34" s="5">
        <f t="shared" si="22"/>
        <v>2268000</v>
      </c>
      <c r="EQ34" s="9"/>
      <c r="ER34" s="1">
        <v>28</v>
      </c>
      <c r="ES34" s="2" t="s">
        <v>31</v>
      </c>
      <c r="ET34" s="5">
        <v>68</v>
      </c>
      <c r="EU34" s="5">
        <v>34000</v>
      </c>
      <c r="EV34" s="5">
        <v>0</v>
      </c>
      <c r="EW34" s="5">
        <f t="shared" si="23"/>
        <v>34000</v>
      </c>
      <c r="EX34" s="9"/>
      <c r="EY34" s="1">
        <v>28</v>
      </c>
      <c r="EZ34" s="2" t="s">
        <v>31</v>
      </c>
      <c r="FA34" s="5">
        <v>26811</v>
      </c>
      <c r="FB34" s="5">
        <v>37535400</v>
      </c>
      <c r="FC34" s="5">
        <v>0</v>
      </c>
      <c r="FD34" s="5">
        <f t="shared" si="24"/>
        <v>37535400</v>
      </c>
      <c r="FE34" s="9"/>
      <c r="FF34" s="1">
        <v>28</v>
      </c>
      <c r="FG34" s="2" t="s">
        <v>31</v>
      </c>
      <c r="FH34" s="5">
        <v>526</v>
      </c>
      <c r="FI34" s="5">
        <v>526000</v>
      </c>
      <c r="FJ34" s="5">
        <v>0</v>
      </c>
      <c r="FK34" s="5">
        <f t="shared" si="25"/>
        <v>526000</v>
      </c>
      <c r="FL34" s="9"/>
      <c r="FM34" s="1">
        <v>28</v>
      </c>
      <c r="FN34" s="2" t="s">
        <v>31</v>
      </c>
      <c r="FO34" s="5">
        <v>45</v>
      </c>
      <c r="FP34" s="5">
        <v>450000</v>
      </c>
      <c r="FQ34" s="5">
        <v>0</v>
      </c>
      <c r="FR34" s="5">
        <f t="shared" si="26"/>
        <v>450000</v>
      </c>
      <c r="FS34" s="9"/>
      <c r="FT34" s="1">
        <v>28</v>
      </c>
      <c r="FU34" s="2" t="s">
        <v>31</v>
      </c>
      <c r="FV34" s="5">
        <v>8156</v>
      </c>
      <c r="FW34" s="5">
        <v>25382000</v>
      </c>
      <c r="FX34" s="5">
        <v>0</v>
      </c>
      <c r="FY34" s="5">
        <f t="shared" si="27"/>
        <v>25382000</v>
      </c>
      <c r="FZ34" s="9"/>
      <c r="GA34" s="1">
        <v>28</v>
      </c>
      <c r="GB34" s="2" t="s">
        <v>31</v>
      </c>
      <c r="GC34" s="5">
        <v>300</v>
      </c>
      <c r="GD34" s="5">
        <v>1275000</v>
      </c>
      <c r="GE34" s="5">
        <v>0</v>
      </c>
      <c r="GF34" s="5">
        <f t="shared" si="28"/>
        <v>1275000</v>
      </c>
      <c r="GG34" s="9"/>
      <c r="GH34" s="1">
        <v>28</v>
      </c>
      <c r="GI34" s="2" t="s">
        <v>31</v>
      </c>
      <c r="GJ34" s="5">
        <v>15</v>
      </c>
      <c r="GK34" s="5">
        <v>408417</v>
      </c>
      <c r="GL34" s="5">
        <v>0</v>
      </c>
      <c r="GM34" s="5">
        <f t="shared" si="29"/>
        <v>408417</v>
      </c>
      <c r="GN34" s="9"/>
      <c r="GO34" s="1">
        <v>28</v>
      </c>
      <c r="GP34" s="2" t="s">
        <v>31</v>
      </c>
      <c r="GQ34" s="5">
        <v>3904</v>
      </c>
      <c r="GR34" s="5">
        <v>1171200</v>
      </c>
      <c r="GS34" s="5">
        <v>0</v>
      </c>
      <c r="GT34" s="5">
        <f t="shared" si="30"/>
        <v>1171200</v>
      </c>
      <c r="GU34" s="9"/>
      <c r="GV34" s="1">
        <v>28</v>
      </c>
      <c r="GW34" s="2" t="s">
        <v>31</v>
      </c>
      <c r="GX34" s="5">
        <v>100</v>
      </c>
      <c r="GY34" s="5">
        <v>30000</v>
      </c>
      <c r="GZ34" s="5">
        <v>0</v>
      </c>
      <c r="HA34" s="5">
        <f t="shared" si="31"/>
        <v>30000</v>
      </c>
      <c r="HB34" s="9"/>
      <c r="HC34" s="1">
        <v>28</v>
      </c>
      <c r="HD34" s="2" t="s">
        <v>31</v>
      </c>
      <c r="HE34" s="5">
        <v>2374</v>
      </c>
      <c r="HF34" s="5">
        <v>237400</v>
      </c>
      <c r="HG34" s="5">
        <v>0</v>
      </c>
      <c r="HH34" s="5">
        <f t="shared" si="32"/>
        <v>237400</v>
      </c>
      <c r="HI34" s="9"/>
      <c r="HJ34" s="1">
        <v>28</v>
      </c>
      <c r="HK34" s="2" t="s">
        <v>31</v>
      </c>
      <c r="HL34" s="5">
        <v>0</v>
      </c>
      <c r="HM34" s="5">
        <v>90000</v>
      </c>
      <c r="HN34" s="5">
        <v>0</v>
      </c>
      <c r="HO34" s="5">
        <f t="shared" si="33"/>
        <v>90000</v>
      </c>
      <c r="HP34" s="9"/>
      <c r="HQ34" s="1">
        <v>28</v>
      </c>
      <c r="HR34" s="2" t="s">
        <v>31</v>
      </c>
      <c r="HS34" s="5">
        <v>130</v>
      </c>
      <c r="HT34" s="5">
        <v>1040000</v>
      </c>
      <c r="HU34" s="5">
        <v>0</v>
      </c>
      <c r="HV34" s="5">
        <f t="shared" si="34"/>
        <v>1040000</v>
      </c>
      <c r="HW34" s="9"/>
      <c r="HX34" s="1">
        <v>28</v>
      </c>
      <c r="HY34" s="2" t="s">
        <v>31</v>
      </c>
      <c r="HZ34" s="5">
        <v>1</v>
      </c>
      <c r="IA34" s="5">
        <v>1000000</v>
      </c>
      <c r="IB34" s="5">
        <v>0</v>
      </c>
      <c r="IC34" s="5">
        <f t="shared" si="35"/>
        <v>1000000</v>
      </c>
      <c r="ID34" s="9"/>
      <c r="IE34" s="1">
        <v>28</v>
      </c>
      <c r="IF34" s="2" t="s">
        <v>31</v>
      </c>
      <c r="IG34" s="5">
        <v>1</v>
      </c>
      <c r="IH34" s="5">
        <v>87500</v>
      </c>
      <c r="II34" s="5">
        <v>0</v>
      </c>
      <c r="IJ34" s="5">
        <f t="shared" si="36"/>
        <v>87500</v>
      </c>
      <c r="IK34" s="9"/>
      <c r="IL34" s="1">
        <v>28</v>
      </c>
      <c r="IM34" s="2" t="s">
        <v>31</v>
      </c>
      <c r="IN34" s="5">
        <v>27</v>
      </c>
      <c r="IO34" s="5">
        <v>270000</v>
      </c>
      <c r="IP34" s="5">
        <v>0</v>
      </c>
      <c r="IQ34" s="5">
        <f t="shared" si="37"/>
        <v>270000</v>
      </c>
      <c r="IR34" s="9"/>
      <c r="IS34" s="1">
        <v>28</v>
      </c>
      <c r="IT34" s="2" t="s">
        <v>31</v>
      </c>
      <c r="IU34" s="5">
        <v>1</v>
      </c>
      <c r="IV34" s="5">
        <v>796575.00000000012</v>
      </c>
      <c r="IW34" s="5">
        <v>0</v>
      </c>
      <c r="IX34" s="5">
        <f t="shared" si="38"/>
        <v>796575.00000000012</v>
      </c>
      <c r="IY34" s="9"/>
      <c r="IZ34" s="1">
        <v>28</v>
      </c>
      <c r="JA34" s="2" t="s">
        <v>31</v>
      </c>
      <c r="JB34" s="5">
        <v>1</v>
      </c>
      <c r="JC34" s="5">
        <v>75000</v>
      </c>
      <c r="JD34" s="5">
        <v>0</v>
      </c>
      <c r="JE34" s="5">
        <f t="shared" si="39"/>
        <v>75000</v>
      </c>
      <c r="JF34" s="9"/>
      <c r="JG34" s="1">
        <v>28</v>
      </c>
      <c r="JH34" s="2" t="s">
        <v>31</v>
      </c>
      <c r="JI34" s="5">
        <v>0</v>
      </c>
      <c r="JJ34" s="5">
        <v>0</v>
      </c>
      <c r="JK34" s="5">
        <v>0</v>
      </c>
      <c r="JL34" s="5">
        <f t="shared" si="40"/>
        <v>0</v>
      </c>
      <c r="JM34" s="9"/>
      <c r="JN34" s="1">
        <v>28</v>
      </c>
      <c r="JO34" s="2" t="s">
        <v>31</v>
      </c>
      <c r="JP34" s="5">
        <v>0</v>
      </c>
      <c r="JQ34" s="5">
        <v>0</v>
      </c>
      <c r="JR34" s="5">
        <v>0</v>
      </c>
      <c r="JS34" s="5">
        <f t="shared" si="41"/>
        <v>0</v>
      </c>
      <c r="JT34" s="9"/>
      <c r="JU34" s="1">
        <v>28</v>
      </c>
      <c r="JV34" s="2" t="s">
        <v>31</v>
      </c>
      <c r="JW34" s="5">
        <v>1</v>
      </c>
      <c r="JX34" s="5">
        <v>100000</v>
      </c>
      <c r="JY34" s="5">
        <v>0</v>
      </c>
      <c r="JZ34" s="5">
        <f t="shared" si="42"/>
        <v>100000</v>
      </c>
      <c r="KA34" s="9"/>
      <c r="KB34" s="1">
        <v>28</v>
      </c>
      <c r="KC34" s="2" t="s">
        <v>31</v>
      </c>
      <c r="KD34" s="5">
        <v>4</v>
      </c>
      <c r="KE34" s="5">
        <v>400000</v>
      </c>
      <c r="KF34" s="5">
        <v>0</v>
      </c>
      <c r="KG34" s="5">
        <f t="shared" si="43"/>
        <v>400000</v>
      </c>
      <c r="KH34" s="9"/>
      <c r="KI34" s="1">
        <v>28</v>
      </c>
      <c r="KJ34" s="2" t="s">
        <v>31</v>
      </c>
      <c r="KK34" s="5">
        <v>19</v>
      </c>
      <c r="KL34" s="5">
        <v>95000</v>
      </c>
      <c r="KM34" s="5">
        <v>0</v>
      </c>
      <c r="KN34" s="5">
        <f t="shared" si="44"/>
        <v>95000</v>
      </c>
      <c r="KO34" s="9"/>
      <c r="KP34" s="1">
        <v>28</v>
      </c>
      <c r="KQ34" s="2" t="s">
        <v>31</v>
      </c>
      <c r="KR34" s="5">
        <v>0</v>
      </c>
      <c r="KS34" s="5">
        <v>0</v>
      </c>
      <c r="KT34" s="5">
        <v>0</v>
      </c>
      <c r="KU34" s="5">
        <f t="shared" si="45"/>
        <v>0</v>
      </c>
      <c r="KV34" s="9"/>
      <c r="KW34" s="1">
        <v>28</v>
      </c>
      <c r="KX34" s="2" t="s">
        <v>31</v>
      </c>
      <c r="KY34" s="5">
        <v>4</v>
      </c>
      <c r="KZ34" s="5">
        <v>348000</v>
      </c>
      <c r="LA34" s="5">
        <v>0</v>
      </c>
      <c r="LB34" s="5">
        <f t="shared" si="46"/>
        <v>348000</v>
      </c>
      <c r="LC34" s="9"/>
      <c r="LD34" s="1">
        <v>28</v>
      </c>
      <c r="LE34" s="2" t="s">
        <v>31</v>
      </c>
      <c r="LF34" s="5">
        <v>0</v>
      </c>
      <c r="LG34" s="5">
        <v>168000</v>
      </c>
      <c r="LH34" s="5">
        <v>0</v>
      </c>
      <c r="LI34" s="5">
        <f t="shared" si="47"/>
        <v>168000</v>
      </c>
      <c r="LJ34" s="9"/>
      <c r="LK34" s="1">
        <v>28</v>
      </c>
      <c r="LL34" s="2" t="s">
        <v>31</v>
      </c>
      <c r="LM34" s="5">
        <v>1</v>
      </c>
      <c r="LN34" s="5">
        <v>12000</v>
      </c>
      <c r="LO34" s="5">
        <v>0</v>
      </c>
      <c r="LP34" s="5">
        <f t="shared" si="48"/>
        <v>12000</v>
      </c>
      <c r="LQ34" s="9"/>
      <c r="LR34" s="1">
        <v>28</v>
      </c>
      <c r="LS34" s="2" t="s">
        <v>31</v>
      </c>
      <c r="LT34" s="5">
        <v>0</v>
      </c>
      <c r="LU34" s="5">
        <v>0</v>
      </c>
      <c r="LV34" s="5">
        <v>0</v>
      </c>
      <c r="LW34" s="5">
        <f t="shared" si="49"/>
        <v>0</v>
      </c>
      <c r="LX34" s="9"/>
      <c r="LY34" s="1">
        <v>28</v>
      </c>
      <c r="LZ34" s="2" t="s">
        <v>31</v>
      </c>
      <c r="MA34" s="5">
        <v>0</v>
      </c>
      <c r="MB34" s="5">
        <f t="shared" si="50"/>
        <v>92459990.633806765</v>
      </c>
      <c r="MC34" s="5">
        <f t="shared" si="0"/>
        <v>2853227</v>
      </c>
      <c r="MD34" s="5">
        <f t="shared" si="1"/>
        <v>95313217.633806765</v>
      </c>
      <c r="ME34" s="9"/>
    </row>
    <row r="35" spans="1:343" hidden="1">
      <c r="A35" s="1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2"/>
        <v>0</v>
      </c>
      <c r="G35" s="9"/>
      <c r="H35" s="1">
        <v>29</v>
      </c>
      <c r="I35" s="2" t="s">
        <v>32</v>
      </c>
      <c r="J35" s="5">
        <v>0</v>
      </c>
      <c r="K35" s="5">
        <v>1381200</v>
      </c>
      <c r="L35" s="5">
        <v>0</v>
      </c>
      <c r="M35" s="5">
        <f t="shared" si="3"/>
        <v>1381200</v>
      </c>
      <c r="N35" s="9"/>
      <c r="O35" s="1">
        <v>29</v>
      </c>
      <c r="P35" s="2" t="s">
        <v>32</v>
      </c>
      <c r="Q35" s="91">
        <v>0</v>
      </c>
      <c r="R35" s="5">
        <v>13683250</v>
      </c>
      <c r="S35" s="5">
        <v>0</v>
      </c>
      <c r="T35" s="5">
        <f t="shared" si="4"/>
        <v>13683250</v>
      </c>
      <c r="U35" s="9"/>
      <c r="V35" s="1">
        <v>29</v>
      </c>
      <c r="W35" s="2" t="s">
        <v>32</v>
      </c>
      <c r="X35" s="5">
        <v>150</v>
      </c>
      <c r="Y35" s="5">
        <v>45000</v>
      </c>
      <c r="Z35" s="5">
        <v>0</v>
      </c>
      <c r="AA35" s="5">
        <f t="shared" si="5"/>
        <v>45000</v>
      </c>
      <c r="AB35" s="9"/>
      <c r="AC35" s="1">
        <v>29</v>
      </c>
      <c r="AD35" s="2" t="s">
        <v>32</v>
      </c>
      <c r="AE35" s="5">
        <v>62546</v>
      </c>
      <c r="AF35" s="5">
        <v>187638</v>
      </c>
      <c r="AG35" s="5">
        <v>0</v>
      </c>
      <c r="AH35" s="5">
        <f t="shared" si="6"/>
        <v>187638</v>
      </c>
      <c r="AI35" s="9"/>
      <c r="AJ35" s="1">
        <v>29</v>
      </c>
      <c r="AK35" s="2" t="s">
        <v>32</v>
      </c>
      <c r="AL35" s="5">
        <v>0</v>
      </c>
      <c r="AM35" s="5">
        <v>214000</v>
      </c>
      <c r="AN35" s="5">
        <v>0</v>
      </c>
      <c r="AO35" s="5">
        <f t="shared" si="7"/>
        <v>214000</v>
      </c>
      <c r="AP35" s="9"/>
      <c r="AQ35" s="1">
        <v>29</v>
      </c>
      <c r="AR35" s="2" t="s">
        <v>32</v>
      </c>
      <c r="AS35" s="5">
        <v>0</v>
      </c>
      <c r="AT35" s="5">
        <v>235100</v>
      </c>
      <c r="AU35" s="5">
        <v>0</v>
      </c>
      <c r="AV35" s="5">
        <f t="shared" si="8"/>
        <v>235100</v>
      </c>
      <c r="AW35" s="9"/>
      <c r="AX35" s="1">
        <v>29</v>
      </c>
      <c r="AY35" s="2" t="s">
        <v>32</v>
      </c>
      <c r="AZ35" s="5">
        <v>0</v>
      </c>
      <c r="BA35" s="5">
        <v>0</v>
      </c>
      <c r="BB35" s="5">
        <v>0</v>
      </c>
      <c r="BC35" s="5">
        <f t="shared" si="9"/>
        <v>0</v>
      </c>
      <c r="BD35" s="9"/>
      <c r="BE35" s="1">
        <v>29</v>
      </c>
      <c r="BF35" s="2" t="s">
        <v>32</v>
      </c>
      <c r="BG35" s="5">
        <v>120</v>
      </c>
      <c r="BH35" s="5">
        <v>600000</v>
      </c>
      <c r="BI35" s="5">
        <v>0</v>
      </c>
      <c r="BJ35" s="5">
        <f t="shared" si="10"/>
        <v>600000</v>
      </c>
      <c r="BK35" s="9"/>
      <c r="BL35" s="1">
        <v>29</v>
      </c>
      <c r="BM35" s="2" t="s">
        <v>32</v>
      </c>
      <c r="BN35" s="5">
        <v>12</v>
      </c>
      <c r="BO35" s="5">
        <v>60000</v>
      </c>
      <c r="BP35" s="5">
        <v>0</v>
      </c>
      <c r="BQ35" s="5">
        <f t="shared" si="11"/>
        <v>60000</v>
      </c>
      <c r="BR35" s="9"/>
      <c r="BS35" s="1">
        <v>29</v>
      </c>
      <c r="BT35" s="2" t="s">
        <v>32</v>
      </c>
      <c r="BU35" s="5">
        <v>26</v>
      </c>
      <c r="BV35" s="5">
        <v>26000</v>
      </c>
      <c r="BW35" s="5">
        <v>0</v>
      </c>
      <c r="BX35" s="5">
        <f t="shared" si="12"/>
        <v>26000</v>
      </c>
      <c r="BY35" s="9"/>
      <c r="BZ35" s="1">
        <v>29</v>
      </c>
      <c r="CA35" s="2" t="s">
        <v>32</v>
      </c>
      <c r="CB35" s="5">
        <v>0</v>
      </c>
      <c r="CC35" s="5">
        <v>11875</v>
      </c>
      <c r="CD35" s="5">
        <v>0</v>
      </c>
      <c r="CE35" s="5">
        <f t="shared" si="13"/>
        <v>11875</v>
      </c>
      <c r="CF35" s="9"/>
      <c r="CG35" s="1">
        <v>29</v>
      </c>
      <c r="CH35" s="2" t="s">
        <v>32</v>
      </c>
      <c r="CI35" s="5">
        <v>0</v>
      </c>
      <c r="CJ35" s="5">
        <v>0</v>
      </c>
      <c r="CK35" s="5">
        <v>0</v>
      </c>
      <c r="CL35" s="5">
        <f t="shared" si="14"/>
        <v>0</v>
      </c>
      <c r="CM35" s="9"/>
      <c r="CN35" s="1">
        <v>29</v>
      </c>
      <c r="CO35" s="2" t="s">
        <v>32</v>
      </c>
      <c r="CP35" s="5">
        <v>2121386</v>
      </c>
      <c r="CQ35" s="5">
        <v>18720</v>
      </c>
      <c r="CR35" s="5">
        <v>0</v>
      </c>
      <c r="CS35" s="5">
        <f t="shared" si="15"/>
        <v>18720</v>
      </c>
      <c r="CT35" s="9"/>
      <c r="CU35" s="1">
        <v>29</v>
      </c>
      <c r="CV35" s="2" t="s">
        <v>32</v>
      </c>
      <c r="CW35" s="5">
        <v>0</v>
      </c>
      <c r="CX35" s="5">
        <v>3712959.3674194794</v>
      </c>
      <c r="CY35" s="5">
        <v>1856479</v>
      </c>
      <c r="CZ35" s="5">
        <f t="shared" si="16"/>
        <v>5569438.3674194794</v>
      </c>
      <c r="DA35" s="9"/>
      <c r="DB35" s="1">
        <v>29</v>
      </c>
      <c r="DC35" s="2" t="s">
        <v>32</v>
      </c>
      <c r="DD35" s="5">
        <v>0</v>
      </c>
      <c r="DE35" s="5">
        <v>130000</v>
      </c>
      <c r="DF35" s="5">
        <v>0</v>
      </c>
      <c r="DG35" s="5">
        <f t="shared" si="17"/>
        <v>130000</v>
      </c>
      <c r="DH35" s="9"/>
      <c r="DI35" s="1">
        <v>29</v>
      </c>
      <c r="DJ35" s="2" t="s">
        <v>32</v>
      </c>
      <c r="DK35" s="5">
        <v>0</v>
      </c>
      <c r="DL35" s="5">
        <v>0</v>
      </c>
      <c r="DM35" s="5">
        <v>0</v>
      </c>
      <c r="DN35" s="5">
        <f t="shared" si="18"/>
        <v>0</v>
      </c>
      <c r="DO35" s="9"/>
      <c r="DP35" s="1">
        <v>29</v>
      </c>
      <c r="DQ35" s="2" t="s">
        <v>32</v>
      </c>
      <c r="DR35" s="5">
        <v>237</v>
      </c>
      <c r="DS35" s="5">
        <v>120000</v>
      </c>
      <c r="DT35" s="5">
        <v>218500</v>
      </c>
      <c r="DU35" s="5">
        <f t="shared" si="19"/>
        <v>338500</v>
      </c>
      <c r="DV35" s="9"/>
      <c r="DW35" s="1">
        <v>29</v>
      </c>
      <c r="DX35" s="2" t="s">
        <v>32</v>
      </c>
      <c r="DY35" s="5">
        <v>0</v>
      </c>
      <c r="DZ35" s="5">
        <v>0</v>
      </c>
      <c r="EA35" s="5">
        <v>0</v>
      </c>
      <c r="EB35" s="5">
        <f t="shared" si="20"/>
        <v>0</v>
      </c>
      <c r="EC35" s="9"/>
      <c r="ED35" s="1">
        <v>29</v>
      </c>
      <c r="EE35" s="2" t="s">
        <v>32</v>
      </c>
      <c r="EF35" s="5">
        <v>0</v>
      </c>
      <c r="EG35" s="5">
        <v>0</v>
      </c>
      <c r="EH35" s="5">
        <v>0</v>
      </c>
      <c r="EI35" s="5">
        <f t="shared" si="21"/>
        <v>0</v>
      </c>
      <c r="EJ35" s="9"/>
      <c r="EK35" s="1">
        <v>29</v>
      </c>
      <c r="EL35" s="2" t="s">
        <v>32</v>
      </c>
      <c r="EM35" s="5">
        <v>11</v>
      </c>
      <c r="EN35" s="5">
        <v>2079000</v>
      </c>
      <c r="EO35" s="5">
        <v>0</v>
      </c>
      <c r="EP35" s="5">
        <f t="shared" si="22"/>
        <v>2079000</v>
      </c>
      <c r="EQ35" s="9"/>
      <c r="ER35" s="1">
        <v>29</v>
      </c>
      <c r="ES35" s="2" t="s">
        <v>32</v>
      </c>
      <c r="ET35" s="5">
        <v>103</v>
      </c>
      <c r="EU35" s="5">
        <v>51500</v>
      </c>
      <c r="EV35" s="5">
        <v>0</v>
      </c>
      <c r="EW35" s="5">
        <f t="shared" si="23"/>
        <v>51500</v>
      </c>
      <c r="EX35" s="9"/>
      <c r="EY35" s="1">
        <v>29</v>
      </c>
      <c r="EZ35" s="2" t="s">
        <v>32</v>
      </c>
      <c r="FA35" s="5">
        <v>41454</v>
      </c>
      <c r="FB35" s="5">
        <v>58035600</v>
      </c>
      <c r="FC35" s="5">
        <v>0</v>
      </c>
      <c r="FD35" s="5">
        <f t="shared" si="24"/>
        <v>58035600</v>
      </c>
      <c r="FE35" s="9"/>
      <c r="FF35" s="1">
        <v>29</v>
      </c>
      <c r="FG35" s="2" t="s">
        <v>32</v>
      </c>
      <c r="FH35" s="5">
        <v>1800</v>
      </c>
      <c r="FI35" s="5">
        <v>1800000</v>
      </c>
      <c r="FJ35" s="5">
        <v>0</v>
      </c>
      <c r="FK35" s="5">
        <f t="shared" si="25"/>
        <v>1800000</v>
      </c>
      <c r="FL35" s="9"/>
      <c r="FM35" s="1">
        <v>29</v>
      </c>
      <c r="FN35" s="2" t="s">
        <v>32</v>
      </c>
      <c r="FO35" s="5">
        <v>45</v>
      </c>
      <c r="FP35" s="5">
        <v>450000</v>
      </c>
      <c r="FQ35" s="5">
        <v>0</v>
      </c>
      <c r="FR35" s="5">
        <f t="shared" si="26"/>
        <v>450000</v>
      </c>
      <c r="FS35" s="9"/>
      <c r="FT35" s="1">
        <v>29</v>
      </c>
      <c r="FU35" s="2" t="s">
        <v>32</v>
      </c>
      <c r="FV35" s="5">
        <v>11207</v>
      </c>
      <c r="FW35" s="5">
        <v>36947600</v>
      </c>
      <c r="FX35" s="5">
        <v>0</v>
      </c>
      <c r="FY35" s="5">
        <f t="shared" si="27"/>
        <v>36947600</v>
      </c>
      <c r="FZ35" s="9"/>
      <c r="GA35" s="1">
        <v>29</v>
      </c>
      <c r="GB35" s="2" t="s">
        <v>32</v>
      </c>
      <c r="GC35" s="5">
        <v>100</v>
      </c>
      <c r="GD35" s="5">
        <v>437500</v>
      </c>
      <c r="GE35" s="5">
        <v>0</v>
      </c>
      <c r="GF35" s="5">
        <f t="shared" si="28"/>
        <v>437500</v>
      </c>
      <c r="GG35" s="9"/>
      <c r="GH35" s="1">
        <v>29</v>
      </c>
      <c r="GI35" s="2" t="s">
        <v>32</v>
      </c>
      <c r="GJ35" s="5">
        <v>8</v>
      </c>
      <c r="GK35" s="5">
        <v>217821</v>
      </c>
      <c r="GL35" s="5">
        <v>0</v>
      </c>
      <c r="GM35" s="5">
        <f t="shared" si="29"/>
        <v>217821</v>
      </c>
      <c r="GN35" s="9"/>
      <c r="GO35" s="1">
        <v>29</v>
      </c>
      <c r="GP35" s="2" t="s">
        <v>32</v>
      </c>
      <c r="GQ35" s="5">
        <v>3153</v>
      </c>
      <c r="GR35" s="5">
        <v>945900</v>
      </c>
      <c r="GS35" s="5">
        <v>0</v>
      </c>
      <c r="GT35" s="5">
        <f t="shared" si="30"/>
        <v>945900</v>
      </c>
      <c r="GU35" s="9"/>
      <c r="GV35" s="1">
        <v>29</v>
      </c>
      <c r="GW35" s="2" t="s">
        <v>32</v>
      </c>
      <c r="GX35" s="5">
        <v>100</v>
      </c>
      <c r="GY35" s="5">
        <v>30000</v>
      </c>
      <c r="GZ35" s="5">
        <v>0</v>
      </c>
      <c r="HA35" s="5">
        <f t="shared" si="31"/>
        <v>30000</v>
      </c>
      <c r="HB35" s="9"/>
      <c r="HC35" s="1">
        <v>29</v>
      </c>
      <c r="HD35" s="2" t="s">
        <v>32</v>
      </c>
      <c r="HE35" s="5">
        <v>1271</v>
      </c>
      <c r="HF35" s="5">
        <v>127100</v>
      </c>
      <c r="HG35" s="5">
        <v>0</v>
      </c>
      <c r="HH35" s="5">
        <f t="shared" si="32"/>
        <v>127100</v>
      </c>
      <c r="HI35" s="9"/>
      <c r="HJ35" s="1">
        <v>29</v>
      </c>
      <c r="HK35" s="2" t="s">
        <v>32</v>
      </c>
      <c r="HL35" s="5">
        <v>0</v>
      </c>
      <c r="HM35" s="5">
        <v>0</v>
      </c>
      <c r="HN35" s="5">
        <v>0</v>
      </c>
      <c r="HO35" s="5">
        <f t="shared" si="33"/>
        <v>0</v>
      </c>
      <c r="HP35" s="9"/>
      <c r="HQ35" s="1">
        <v>29</v>
      </c>
      <c r="HR35" s="2" t="s">
        <v>32</v>
      </c>
      <c r="HS35" s="5">
        <v>0</v>
      </c>
      <c r="HT35" s="5">
        <v>0</v>
      </c>
      <c r="HU35" s="5">
        <v>0</v>
      </c>
      <c r="HV35" s="5">
        <f t="shared" si="34"/>
        <v>0</v>
      </c>
      <c r="HW35" s="9"/>
      <c r="HX35" s="1">
        <v>29</v>
      </c>
      <c r="HY35" s="2" t="s">
        <v>32</v>
      </c>
      <c r="HZ35" s="5">
        <v>1</v>
      </c>
      <c r="IA35" s="5">
        <v>1200000</v>
      </c>
      <c r="IB35" s="5">
        <v>0</v>
      </c>
      <c r="IC35" s="5">
        <f t="shared" si="35"/>
        <v>1200000</v>
      </c>
      <c r="ID35" s="9"/>
      <c r="IE35" s="1">
        <v>29</v>
      </c>
      <c r="IF35" s="2" t="s">
        <v>32</v>
      </c>
      <c r="IG35" s="5">
        <v>1</v>
      </c>
      <c r="IH35" s="5">
        <v>87500</v>
      </c>
      <c r="II35" s="5">
        <v>0</v>
      </c>
      <c r="IJ35" s="5">
        <f t="shared" si="36"/>
        <v>87500</v>
      </c>
      <c r="IK35" s="9"/>
      <c r="IL35" s="1">
        <v>29</v>
      </c>
      <c r="IM35" s="2" t="s">
        <v>32</v>
      </c>
      <c r="IN35" s="5">
        <v>16</v>
      </c>
      <c r="IO35" s="5">
        <v>160000</v>
      </c>
      <c r="IP35" s="5">
        <v>0</v>
      </c>
      <c r="IQ35" s="5">
        <f t="shared" si="37"/>
        <v>160000</v>
      </c>
      <c r="IR35" s="9"/>
      <c r="IS35" s="1">
        <v>29</v>
      </c>
      <c r="IT35" s="2" t="s">
        <v>32</v>
      </c>
      <c r="IU35" s="5">
        <v>1</v>
      </c>
      <c r="IV35" s="5">
        <v>1089465</v>
      </c>
      <c r="IW35" s="5">
        <v>0</v>
      </c>
      <c r="IX35" s="5">
        <f t="shared" si="38"/>
        <v>1089465</v>
      </c>
      <c r="IY35" s="9"/>
      <c r="IZ35" s="1">
        <v>29</v>
      </c>
      <c r="JA35" s="2" t="s">
        <v>32</v>
      </c>
      <c r="JB35" s="5">
        <v>1</v>
      </c>
      <c r="JC35" s="5">
        <v>75000</v>
      </c>
      <c r="JD35" s="5">
        <v>0</v>
      </c>
      <c r="JE35" s="5">
        <f t="shared" si="39"/>
        <v>75000</v>
      </c>
      <c r="JF35" s="9"/>
      <c r="JG35" s="1">
        <v>29</v>
      </c>
      <c r="JH35" s="2" t="s">
        <v>32</v>
      </c>
      <c r="JI35" s="5">
        <v>11</v>
      </c>
      <c r="JJ35" s="5">
        <v>110000</v>
      </c>
      <c r="JK35" s="5">
        <v>0</v>
      </c>
      <c r="JL35" s="5">
        <f t="shared" si="40"/>
        <v>110000</v>
      </c>
      <c r="JM35" s="9"/>
      <c r="JN35" s="1">
        <v>29</v>
      </c>
      <c r="JO35" s="2" t="s">
        <v>32</v>
      </c>
      <c r="JP35" s="5">
        <v>1</v>
      </c>
      <c r="JQ35" s="5">
        <v>128800</v>
      </c>
      <c r="JR35" s="5">
        <v>0</v>
      </c>
      <c r="JS35" s="5">
        <f t="shared" si="41"/>
        <v>128800</v>
      </c>
      <c r="JT35" s="9"/>
      <c r="JU35" s="1">
        <v>29</v>
      </c>
      <c r="JV35" s="2" t="s">
        <v>32</v>
      </c>
      <c r="JW35" s="5">
        <v>1</v>
      </c>
      <c r="JX35" s="5">
        <v>100000</v>
      </c>
      <c r="JY35" s="5">
        <v>0</v>
      </c>
      <c r="JZ35" s="5">
        <f t="shared" si="42"/>
        <v>100000</v>
      </c>
      <c r="KA35" s="9"/>
      <c r="KB35" s="1">
        <v>29</v>
      </c>
      <c r="KC35" s="2" t="s">
        <v>32</v>
      </c>
      <c r="KD35" s="5">
        <v>1</v>
      </c>
      <c r="KE35" s="5">
        <v>100000</v>
      </c>
      <c r="KF35" s="5">
        <v>0</v>
      </c>
      <c r="KG35" s="5">
        <f t="shared" si="43"/>
        <v>100000</v>
      </c>
      <c r="KH35" s="9"/>
      <c r="KI35" s="1">
        <v>29</v>
      </c>
      <c r="KJ35" s="2" t="s">
        <v>32</v>
      </c>
      <c r="KK35" s="5">
        <v>10</v>
      </c>
      <c r="KL35" s="5">
        <v>50000</v>
      </c>
      <c r="KM35" s="5">
        <v>0</v>
      </c>
      <c r="KN35" s="5">
        <f t="shared" si="44"/>
        <v>50000</v>
      </c>
      <c r="KO35" s="9"/>
      <c r="KP35" s="1">
        <v>29</v>
      </c>
      <c r="KQ35" s="2" t="s">
        <v>32</v>
      </c>
      <c r="KR35" s="5">
        <v>0</v>
      </c>
      <c r="KS35" s="5">
        <v>0</v>
      </c>
      <c r="KT35" s="5">
        <v>0</v>
      </c>
      <c r="KU35" s="5">
        <f t="shared" si="45"/>
        <v>0</v>
      </c>
      <c r="KV35" s="9"/>
      <c r="KW35" s="1">
        <v>29</v>
      </c>
      <c r="KX35" s="2" t="s">
        <v>32</v>
      </c>
      <c r="KY35" s="5">
        <v>2</v>
      </c>
      <c r="KZ35" s="5">
        <v>318000</v>
      </c>
      <c r="LA35" s="5">
        <v>0</v>
      </c>
      <c r="LB35" s="5">
        <f t="shared" si="46"/>
        <v>318000</v>
      </c>
      <c r="LC35" s="9"/>
      <c r="LD35" s="1">
        <v>29</v>
      </c>
      <c r="LE35" s="2" t="s">
        <v>32</v>
      </c>
      <c r="LF35" s="5">
        <v>0</v>
      </c>
      <c r="LG35" s="5">
        <v>0</v>
      </c>
      <c r="LH35" s="5">
        <v>0</v>
      </c>
      <c r="LI35" s="5">
        <f t="shared" si="47"/>
        <v>0</v>
      </c>
      <c r="LJ35" s="9"/>
      <c r="LK35" s="1">
        <v>29</v>
      </c>
      <c r="LL35" s="2" t="s">
        <v>32</v>
      </c>
      <c r="LM35" s="5">
        <v>1</v>
      </c>
      <c r="LN35" s="5">
        <v>12000</v>
      </c>
      <c r="LO35" s="5">
        <v>0</v>
      </c>
      <c r="LP35" s="5">
        <f t="shared" si="48"/>
        <v>12000</v>
      </c>
      <c r="LQ35" s="9"/>
      <c r="LR35" s="1">
        <v>29</v>
      </c>
      <c r="LS35" s="2" t="s">
        <v>32</v>
      </c>
      <c r="LT35" s="5">
        <v>0</v>
      </c>
      <c r="LU35" s="5">
        <v>0</v>
      </c>
      <c r="LV35" s="5">
        <v>0</v>
      </c>
      <c r="LW35" s="5">
        <f t="shared" si="49"/>
        <v>0</v>
      </c>
      <c r="LX35" s="9"/>
      <c r="LY35" s="1">
        <v>29</v>
      </c>
      <c r="LZ35" s="2" t="s">
        <v>32</v>
      </c>
      <c r="MA35" s="5">
        <v>0</v>
      </c>
      <c r="MB35" s="5">
        <f t="shared" si="50"/>
        <v>124978528.36741948</v>
      </c>
      <c r="MC35" s="5">
        <f t="shared" si="0"/>
        <v>2074979</v>
      </c>
      <c r="MD35" s="5">
        <f t="shared" si="1"/>
        <v>127053507.36741948</v>
      </c>
      <c r="ME35" s="9"/>
    </row>
    <row r="36" spans="1:343" ht="0.75" customHeight="1">
      <c r="A36" s="1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2"/>
        <v>0</v>
      </c>
      <c r="G36" s="9"/>
      <c r="H36" s="1">
        <v>30</v>
      </c>
      <c r="I36" s="2" t="s">
        <v>33</v>
      </c>
      <c r="J36" s="5">
        <v>0</v>
      </c>
      <c r="K36" s="5">
        <v>2878800</v>
      </c>
      <c r="L36" s="5">
        <v>0</v>
      </c>
      <c r="M36" s="5">
        <f t="shared" si="3"/>
        <v>2878800</v>
      </c>
      <c r="N36" s="9"/>
      <c r="O36" s="1">
        <v>30</v>
      </c>
      <c r="P36" s="2" t="s">
        <v>33</v>
      </c>
      <c r="Q36" s="91">
        <v>0</v>
      </c>
      <c r="R36" s="5">
        <v>32964850</v>
      </c>
      <c r="S36" s="5">
        <v>0</v>
      </c>
      <c r="T36" s="5">
        <f t="shared" si="4"/>
        <v>32964850</v>
      </c>
      <c r="U36" s="9"/>
      <c r="V36" s="1">
        <v>30</v>
      </c>
      <c r="W36" s="2" t="s">
        <v>33</v>
      </c>
      <c r="X36" s="5">
        <v>150</v>
      </c>
      <c r="Y36" s="5">
        <v>45000</v>
      </c>
      <c r="Z36" s="5">
        <v>0</v>
      </c>
      <c r="AA36" s="5">
        <f t="shared" si="5"/>
        <v>45000</v>
      </c>
      <c r="AB36" s="9"/>
      <c r="AC36" s="1">
        <v>30</v>
      </c>
      <c r="AD36" s="2" t="s">
        <v>33</v>
      </c>
      <c r="AE36" s="5"/>
      <c r="AF36" s="5">
        <v>0</v>
      </c>
      <c r="AG36" s="5">
        <v>0</v>
      </c>
      <c r="AH36" s="5">
        <f t="shared" si="6"/>
        <v>0</v>
      </c>
      <c r="AI36" s="9"/>
      <c r="AJ36" s="1">
        <v>30</v>
      </c>
      <c r="AK36" s="2" t="s">
        <v>33</v>
      </c>
      <c r="AL36" s="5">
        <v>0</v>
      </c>
      <c r="AM36" s="5">
        <v>224000</v>
      </c>
      <c r="AN36" s="5">
        <v>0</v>
      </c>
      <c r="AO36" s="5">
        <f t="shared" si="7"/>
        <v>224000</v>
      </c>
      <c r="AP36" s="9"/>
      <c r="AQ36" s="1">
        <v>30</v>
      </c>
      <c r="AR36" s="2" t="s">
        <v>33</v>
      </c>
      <c r="AS36" s="5">
        <v>0</v>
      </c>
      <c r="AT36" s="5">
        <v>1090000</v>
      </c>
      <c r="AU36" s="5">
        <v>0</v>
      </c>
      <c r="AV36" s="5">
        <f t="shared" si="8"/>
        <v>1090000</v>
      </c>
      <c r="AW36" s="9"/>
      <c r="AX36" s="1">
        <v>30</v>
      </c>
      <c r="AY36" s="2" t="s">
        <v>33</v>
      </c>
      <c r="AZ36" s="5">
        <v>0</v>
      </c>
      <c r="BA36" s="5">
        <v>0</v>
      </c>
      <c r="BB36" s="5">
        <v>0</v>
      </c>
      <c r="BC36" s="5">
        <f t="shared" si="9"/>
        <v>0</v>
      </c>
      <c r="BD36" s="9"/>
      <c r="BE36" s="1">
        <v>30</v>
      </c>
      <c r="BF36" s="2" t="s">
        <v>33</v>
      </c>
      <c r="BG36" s="5">
        <v>240</v>
      </c>
      <c r="BH36" s="5">
        <v>1200000</v>
      </c>
      <c r="BI36" s="5">
        <v>0</v>
      </c>
      <c r="BJ36" s="5">
        <f t="shared" si="10"/>
        <v>1200000</v>
      </c>
      <c r="BK36" s="9"/>
      <c r="BL36" s="1">
        <v>30</v>
      </c>
      <c r="BM36" s="2" t="s">
        <v>33</v>
      </c>
      <c r="BN36" s="5">
        <v>12</v>
      </c>
      <c r="BO36" s="5">
        <v>60000</v>
      </c>
      <c r="BP36" s="5">
        <v>0</v>
      </c>
      <c r="BQ36" s="5">
        <f t="shared" si="11"/>
        <v>60000</v>
      </c>
      <c r="BR36" s="9"/>
      <c r="BS36" s="1">
        <v>30</v>
      </c>
      <c r="BT36" s="2" t="s">
        <v>33</v>
      </c>
      <c r="BU36" s="5">
        <v>46</v>
      </c>
      <c r="BV36" s="5">
        <v>46000</v>
      </c>
      <c r="BW36" s="5">
        <v>0</v>
      </c>
      <c r="BX36" s="5">
        <f t="shared" si="12"/>
        <v>46000</v>
      </c>
      <c r="BY36" s="9"/>
      <c r="BZ36" s="1">
        <v>30</v>
      </c>
      <c r="CA36" s="2" t="s">
        <v>33</v>
      </c>
      <c r="CB36" s="5">
        <v>0</v>
      </c>
      <c r="CC36" s="5">
        <v>11875</v>
      </c>
      <c r="CD36" s="5">
        <v>0</v>
      </c>
      <c r="CE36" s="5">
        <f t="shared" si="13"/>
        <v>11875</v>
      </c>
      <c r="CF36" s="9"/>
      <c r="CG36" s="1">
        <v>30</v>
      </c>
      <c r="CH36" s="2" t="s">
        <v>33</v>
      </c>
      <c r="CI36" s="5">
        <v>0</v>
      </c>
      <c r="CJ36" s="5">
        <v>0</v>
      </c>
      <c r="CK36" s="5">
        <v>0</v>
      </c>
      <c r="CL36" s="5">
        <f t="shared" si="14"/>
        <v>0</v>
      </c>
      <c r="CM36" s="9"/>
      <c r="CN36" s="1">
        <v>30</v>
      </c>
      <c r="CO36" s="2" t="s">
        <v>33</v>
      </c>
      <c r="CP36" s="5">
        <v>4757801</v>
      </c>
      <c r="CQ36" s="5">
        <v>37440</v>
      </c>
      <c r="CR36" s="5">
        <v>0</v>
      </c>
      <c r="CS36" s="5">
        <f t="shared" si="15"/>
        <v>37440</v>
      </c>
      <c r="CT36" s="9"/>
      <c r="CU36" s="1">
        <v>30</v>
      </c>
      <c r="CV36" s="2" t="s">
        <v>33</v>
      </c>
      <c r="CW36" s="5">
        <v>0</v>
      </c>
      <c r="CX36" s="5">
        <v>7996757.2534367032</v>
      </c>
      <c r="CY36" s="5">
        <v>3998378</v>
      </c>
      <c r="CZ36" s="5">
        <f t="shared" si="16"/>
        <v>11995135.253436703</v>
      </c>
      <c r="DA36" s="9"/>
      <c r="DB36" s="1">
        <v>30</v>
      </c>
      <c r="DC36" s="2" t="s">
        <v>33</v>
      </c>
      <c r="DD36" s="5">
        <v>0</v>
      </c>
      <c r="DE36" s="5">
        <v>130000</v>
      </c>
      <c r="DF36" s="5">
        <v>0</v>
      </c>
      <c r="DG36" s="5">
        <f t="shared" si="17"/>
        <v>130000</v>
      </c>
      <c r="DH36" s="9"/>
      <c r="DI36" s="1">
        <v>30</v>
      </c>
      <c r="DJ36" s="2" t="s">
        <v>33</v>
      </c>
      <c r="DK36" s="5">
        <v>0</v>
      </c>
      <c r="DL36" s="5">
        <v>0</v>
      </c>
      <c r="DM36" s="5">
        <v>0</v>
      </c>
      <c r="DN36" s="5">
        <f t="shared" si="18"/>
        <v>0</v>
      </c>
      <c r="DO36" s="9"/>
      <c r="DP36" s="1">
        <v>30</v>
      </c>
      <c r="DQ36" s="2" t="s">
        <v>33</v>
      </c>
      <c r="DR36" s="5">
        <v>175</v>
      </c>
      <c r="DS36" s="5">
        <v>100000</v>
      </c>
      <c r="DT36" s="5">
        <v>123500</v>
      </c>
      <c r="DU36" s="5">
        <f t="shared" si="19"/>
        <v>223500</v>
      </c>
      <c r="DV36" s="9"/>
      <c r="DW36" s="1">
        <v>30</v>
      </c>
      <c r="DX36" s="2" t="s">
        <v>33</v>
      </c>
      <c r="DY36" s="5">
        <v>0</v>
      </c>
      <c r="DZ36" s="5">
        <v>0</v>
      </c>
      <c r="EA36" s="5">
        <v>0</v>
      </c>
      <c r="EB36" s="5">
        <f t="shared" si="20"/>
        <v>0</v>
      </c>
      <c r="EC36" s="9"/>
      <c r="ED36" s="1">
        <v>30</v>
      </c>
      <c r="EE36" s="2" t="s">
        <v>33</v>
      </c>
      <c r="EF36" s="5">
        <v>0</v>
      </c>
      <c r="EG36" s="5">
        <v>0</v>
      </c>
      <c r="EH36" s="5">
        <v>0</v>
      </c>
      <c r="EI36" s="5">
        <f t="shared" si="21"/>
        <v>0</v>
      </c>
      <c r="EJ36" s="9"/>
      <c r="EK36" s="1">
        <v>30</v>
      </c>
      <c r="EL36" s="2" t="s">
        <v>33</v>
      </c>
      <c r="EM36" s="5">
        <v>12</v>
      </c>
      <c r="EN36" s="5">
        <v>2268000</v>
      </c>
      <c r="EO36" s="5">
        <v>0</v>
      </c>
      <c r="EP36" s="5">
        <f t="shared" si="22"/>
        <v>2268000</v>
      </c>
      <c r="EQ36" s="9"/>
      <c r="ER36" s="1">
        <v>30</v>
      </c>
      <c r="ES36" s="2" t="s">
        <v>33</v>
      </c>
      <c r="ET36" s="5">
        <v>227</v>
      </c>
      <c r="EU36" s="5">
        <v>113500</v>
      </c>
      <c r="EV36" s="5">
        <v>0</v>
      </c>
      <c r="EW36" s="5">
        <f t="shared" si="23"/>
        <v>113500</v>
      </c>
      <c r="EX36" s="9"/>
      <c r="EY36" s="1">
        <v>30</v>
      </c>
      <c r="EZ36" s="2" t="s">
        <v>33</v>
      </c>
      <c r="FA36" s="5">
        <v>102832</v>
      </c>
      <c r="FB36" s="5">
        <v>143964800</v>
      </c>
      <c r="FC36" s="5">
        <v>0</v>
      </c>
      <c r="FD36" s="5">
        <f t="shared" si="24"/>
        <v>143964800</v>
      </c>
      <c r="FE36" s="9"/>
      <c r="FF36" s="1">
        <v>30</v>
      </c>
      <c r="FG36" s="2" t="s">
        <v>33</v>
      </c>
      <c r="FH36" s="5">
        <v>184</v>
      </c>
      <c r="FI36" s="5">
        <v>184000</v>
      </c>
      <c r="FJ36" s="5">
        <v>0</v>
      </c>
      <c r="FK36" s="5">
        <f t="shared" si="25"/>
        <v>184000</v>
      </c>
      <c r="FL36" s="9"/>
      <c r="FM36" s="1">
        <v>30</v>
      </c>
      <c r="FN36" s="2" t="s">
        <v>33</v>
      </c>
      <c r="FO36" s="5">
        <v>50</v>
      </c>
      <c r="FP36" s="5">
        <v>500000</v>
      </c>
      <c r="FQ36" s="5">
        <v>0</v>
      </c>
      <c r="FR36" s="5">
        <f t="shared" si="26"/>
        <v>500000</v>
      </c>
      <c r="FS36" s="9"/>
      <c r="FT36" s="1">
        <v>30</v>
      </c>
      <c r="FU36" s="2" t="s">
        <v>33</v>
      </c>
      <c r="FV36" s="5">
        <v>16736</v>
      </c>
      <c r="FW36" s="5">
        <v>52574000</v>
      </c>
      <c r="FX36" s="5">
        <v>0</v>
      </c>
      <c r="FY36" s="5">
        <f t="shared" si="27"/>
        <v>52574000</v>
      </c>
      <c r="FZ36" s="9"/>
      <c r="GA36" s="1">
        <v>30</v>
      </c>
      <c r="GB36" s="2" t="s">
        <v>33</v>
      </c>
      <c r="GC36" s="5">
        <v>125</v>
      </c>
      <c r="GD36" s="5">
        <v>537500</v>
      </c>
      <c r="GE36" s="5">
        <v>0</v>
      </c>
      <c r="GF36" s="5">
        <f t="shared" si="28"/>
        <v>537500</v>
      </c>
      <c r="GG36" s="9"/>
      <c r="GH36" s="1">
        <v>30</v>
      </c>
      <c r="GI36" s="2" t="s">
        <v>33</v>
      </c>
      <c r="GJ36" s="5">
        <v>12</v>
      </c>
      <c r="GK36" s="5">
        <v>326733</v>
      </c>
      <c r="GL36" s="5">
        <v>0</v>
      </c>
      <c r="GM36" s="5">
        <f t="shared" si="29"/>
        <v>326733</v>
      </c>
      <c r="GN36" s="9"/>
      <c r="GO36" s="1">
        <v>30</v>
      </c>
      <c r="GP36" s="2" t="s">
        <v>33</v>
      </c>
      <c r="GQ36" s="5">
        <v>10281</v>
      </c>
      <c r="GR36" s="5">
        <v>3084300</v>
      </c>
      <c r="GS36" s="5">
        <v>0</v>
      </c>
      <c r="GT36" s="5">
        <f t="shared" si="30"/>
        <v>3084300</v>
      </c>
      <c r="GU36" s="9"/>
      <c r="GV36" s="1">
        <v>30</v>
      </c>
      <c r="GW36" s="2" t="s">
        <v>33</v>
      </c>
      <c r="GX36" s="5">
        <v>100</v>
      </c>
      <c r="GY36" s="5">
        <v>30000</v>
      </c>
      <c r="GZ36" s="5">
        <v>0</v>
      </c>
      <c r="HA36" s="5">
        <f t="shared" si="31"/>
        <v>30000</v>
      </c>
      <c r="HB36" s="9"/>
      <c r="HC36" s="1">
        <v>30</v>
      </c>
      <c r="HD36" s="2" t="s">
        <v>33</v>
      </c>
      <c r="HE36" s="5">
        <v>5062</v>
      </c>
      <c r="HF36" s="5">
        <v>506200</v>
      </c>
      <c r="HG36" s="5">
        <v>0</v>
      </c>
      <c r="HH36" s="5">
        <f t="shared" si="32"/>
        <v>506200</v>
      </c>
      <c r="HI36" s="9"/>
      <c r="HJ36" s="1">
        <v>30</v>
      </c>
      <c r="HK36" s="2" t="s">
        <v>33</v>
      </c>
      <c r="HL36" s="5">
        <v>0</v>
      </c>
      <c r="HM36" s="5">
        <v>0</v>
      </c>
      <c r="HN36" s="5">
        <v>0</v>
      </c>
      <c r="HO36" s="5">
        <f t="shared" si="33"/>
        <v>0</v>
      </c>
      <c r="HP36" s="9"/>
      <c r="HQ36" s="1">
        <v>30</v>
      </c>
      <c r="HR36" s="2" t="s">
        <v>33</v>
      </c>
      <c r="HS36" s="5">
        <v>0</v>
      </c>
      <c r="HT36" s="5">
        <v>0</v>
      </c>
      <c r="HU36" s="5">
        <v>0</v>
      </c>
      <c r="HV36" s="5">
        <f t="shared" si="34"/>
        <v>0</v>
      </c>
      <c r="HW36" s="9"/>
      <c r="HX36" s="1">
        <v>30</v>
      </c>
      <c r="HY36" s="2" t="s">
        <v>33</v>
      </c>
      <c r="HZ36" s="5">
        <v>1</v>
      </c>
      <c r="IA36" s="5">
        <v>1400000</v>
      </c>
      <c r="IB36" s="5">
        <v>0</v>
      </c>
      <c r="IC36" s="5">
        <f t="shared" si="35"/>
        <v>1400000</v>
      </c>
      <c r="ID36" s="9"/>
      <c r="IE36" s="1">
        <v>30</v>
      </c>
      <c r="IF36" s="2" t="s">
        <v>33</v>
      </c>
      <c r="IG36" s="5">
        <v>2</v>
      </c>
      <c r="IH36" s="5">
        <v>175000</v>
      </c>
      <c r="II36" s="5">
        <v>0</v>
      </c>
      <c r="IJ36" s="5">
        <f t="shared" si="36"/>
        <v>175000</v>
      </c>
      <c r="IK36" s="9"/>
      <c r="IL36" s="1">
        <v>30</v>
      </c>
      <c r="IM36" s="2" t="s">
        <v>33</v>
      </c>
      <c r="IN36" s="5">
        <v>29</v>
      </c>
      <c r="IO36" s="5">
        <v>290000</v>
      </c>
      <c r="IP36" s="5">
        <v>0</v>
      </c>
      <c r="IQ36" s="5">
        <f t="shared" si="37"/>
        <v>290000</v>
      </c>
      <c r="IR36" s="9"/>
      <c r="IS36" s="1">
        <v>30</v>
      </c>
      <c r="IT36" s="2" t="s">
        <v>33</v>
      </c>
      <c r="IU36" s="5">
        <v>1</v>
      </c>
      <c r="IV36" s="5">
        <v>955516.98387096776</v>
      </c>
      <c r="IW36" s="5">
        <v>0</v>
      </c>
      <c r="IX36" s="5">
        <f t="shared" si="38"/>
        <v>955516.98387096776</v>
      </c>
      <c r="IY36" s="9"/>
      <c r="IZ36" s="1">
        <v>30</v>
      </c>
      <c r="JA36" s="2" t="s">
        <v>33</v>
      </c>
      <c r="JB36" s="5">
        <v>1</v>
      </c>
      <c r="JC36" s="5">
        <v>75000</v>
      </c>
      <c r="JD36" s="5">
        <v>0</v>
      </c>
      <c r="JE36" s="5">
        <f t="shared" si="39"/>
        <v>75000</v>
      </c>
      <c r="JF36" s="9"/>
      <c r="JG36" s="1">
        <v>30</v>
      </c>
      <c r="JH36" s="2" t="s">
        <v>33</v>
      </c>
      <c r="JI36" s="5">
        <v>0</v>
      </c>
      <c r="JJ36" s="5">
        <v>0</v>
      </c>
      <c r="JK36" s="5">
        <v>0</v>
      </c>
      <c r="JL36" s="5">
        <f t="shared" si="40"/>
        <v>0</v>
      </c>
      <c r="JM36" s="9"/>
      <c r="JN36" s="1">
        <v>30</v>
      </c>
      <c r="JO36" s="2" t="s">
        <v>33</v>
      </c>
      <c r="JP36" s="5">
        <v>0</v>
      </c>
      <c r="JQ36" s="5">
        <v>0</v>
      </c>
      <c r="JR36" s="5">
        <v>0</v>
      </c>
      <c r="JS36" s="5">
        <f t="shared" si="41"/>
        <v>0</v>
      </c>
      <c r="JT36" s="9"/>
      <c r="JU36" s="1">
        <v>30</v>
      </c>
      <c r="JV36" s="2" t="s">
        <v>33</v>
      </c>
      <c r="JW36" s="5">
        <v>1</v>
      </c>
      <c r="JX36" s="5">
        <v>100000</v>
      </c>
      <c r="JY36" s="5">
        <v>0</v>
      </c>
      <c r="JZ36" s="5">
        <f t="shared" si="42"/>
        <v>100000</v>
      </c>
      <c r="KA36" s="9"/>
      <c r="KB36" s="1">
        <v>30</v>
      </c>
      <c r="KC36" s="2" t="s">
        <v>33</v>
      </c>
      <c r="KD36" s="5">
        <v>1</v>
      </c>
      <c r="KE36" s="5">
        <v>100000</v>
      </c>
      <c r="KF36" s="5">
        <v>0</v>
      </c>
      <c r="KG36" s="5">
        <f t="shared" si="43"/>
        <v>100000</v>
      </c>
      <c r="KH36" s="9"/>
      <c r="KI36" s="1">
        <v>30</v>
      </c>
      <c r="KJ36" s="2" t="s">
        <v>33</v>
      </c>
      <c r="KK36" s="5">
        <v>20</v>
      </c>
      <c r="KL36" s="5">
        <v>100000</v>
      </c>
      <c r="KM36" s="5">
        <v>0</v>
      </c>
      <c r="KN36" s="5">
        <f t="shared" si="44"/>
        <v>100000</v>
      </c>
      <c r="KO36" s="9"/>
      <c r="KP36" s="1">
        <v>30</v>
      </c>
      <c r="KQ36" s="2" t="s">
        <v>33</v>
      </c>
      <c r="KR36" s="5">
        <v>0</v>
      </c>
      <c r="KS36" s="5">
        <v>0</v>
      </c>
      <c r="KT36" s="5">
        <v>0</v>
      </c>
      <c r="KU36" s="5">
        <f t="shared" si="45"/>
        <v>0</v>
      </c>
      <c r="KV36" s="9"/>
      <c r="KW36" s="1">
        <v>30</v>
      </c>
      <c r="KX36" s="2" t="s">
        <v>33</v>
      </c>
      <c r="KY36" s="5">
        <v>6</v>
      </c>
      <c r="KZ36" s="5">
        <v>378000</v>
      </c>
      <c r="LA36" s="5">
        <v>0</v>
      </c>
      <c r="LB36" s="5">
        <f t="shared" si="46"/>
        <v>378000</v>
      </c>
      <c r="LC36" s="9"/>
      <c r="LD36" s="1">
        <v>30</v>
      </c>
      <c r="LE36" s="2" t="s">
        <v>33</v>
      </c>
      <c r="LF36" s="5">
        <v>0</v>
      </c>
      <c r="LG36" s="5">
        <v>0</v>
      </c>
      <c r="LH36" s="5">
        <v>0</v>
      </c>
      <c r="LI36" s="5">
        <f t="shared" si="47"/>
        <v>0</v>
      </c>
      <c r="LJ36" s="9"/>
      <c r="LK36" s="1">
        <v>30</v>
      </c>
      <c r="LL36" s="2" t="s">
        <v>33</v>
      </c>
      <c r="LM36" s="5">
        <v>1</v>
      </c>
      <c r="LN36" s="5">
        <v>12000</v>
      </c>
      <c r="LO36" s="5">
        <v>0</v>
      </c>
      <c r="LP36" s="5">
        <f t="shared" si="48"/>
        <v>12000</v>
      </c>
      <c r="LQ36" s="9"/>
      <c r="LR36" s="1">
        <v>30</v>
      </c>
      <c r="LS36" s="2" t="s">
        <v>33</v>
      </c>
      <c r="LT36" s="5">
        <v>0</v>
      </c>
      <c r="LU36" s="5">
        <v>0</v>
      </c>
      <c r="LV36" s="5">
        <v>0</v>
      </c>
      <c r="LW36" s="5">
        <f t="shared" si="49"/>
        <v>0</v>
      </c>
      <c r="LX36" s="9"/>
      <c r="LY36" s="1">
        <v>30</v>
      </c>
      <c r="LZ36" s="2" t="s">
        <v>33</v>
      </c>
      <c r="MA36" s="5">
        <v>0</v>
      </c>
      <c r="MB36" s="5">
        <f t="shared" si="50"/>
        <v>254459272.23730764</v>
      </c>
      <c r="MC36" s="5">
        <f t="shared" si="0"/>
        <v>4121878</v>
      </c>
      <c r="MD36" s="5">
        <f t="shared" si="1"/>
        <v>258581150.23730764</v>
      </c>
      <c r="ME36" s="9"/>
    </row>
    <row r="37" spans="1:343" s="71" customFormat="1" ht="18.75">
      <c r="A37" s="134">
        <v>31</v>
      </c>
      <c r="B37" s="135" t="s">
        <v>34</v>
      </c>
      <c r="C37" s="136">
        <v>0</v>
      </c>
      <c r="D37" s="136">
        <v>0</v>
      </c>
      <c r="E37" s="136">
        <v>0</v>
      </c>
      <c r="F37" s="136">
        <f t="shared" si="2"/>
        <v>0</v>
      </c>
      <c r="G37" s="137"/>
      <c r="H37" s="134">
        <v>31</v>
      </c>
      <c r="I37" s="135" t="s">
        <v>34</v>
      </c>
      <c r="J37" s="136">
        <v>0</v>
      </c>
      <c r="K37" s="136">
        <v>2466600</v>
      </c>
      <c r="L37" s="136">
        <v>0</v>
      </c>
      <c r="M37" s="136">
        <f t="shared" si="3"/>
        <v>2466600</v>
      </c>
      <c r="N37" s="137"/>
      <c r="O37" s="134">
        <v>31</v>
      </c>
      <c r="P37" s="135" t="s">
        <v>34</v>
      </c>
      <c r="Q37" s="138">
        <v>0</v>
      </c>
      <c r="R37" s="136">
        <v>16047700</v>
      </c>
      <c r="S37" s="136">
        <v>0</v>
      </c>
      <c r="T37" s="136">
        <f t="shared" si="4"/>
        <v>16047700</v>
      </c>
      <c r="U37" s="137"/>
      <c r="V37" s="134">
        <v>31</v>
      </c>
      <c r="W37" s="135" t="s">
        <v>34</v>
      </c>
      <c r="X37" s="136">
        <v>150</v>
      </c>
      <c r="Y37" s="136">
        <v>45000</v>
      </c>
      <c r="Z37" s="136">
        <v>0</v>
      </c>
      <c r="AA37" s="136">
        <f t="shared" si="5"/>
        <v>45000</v>
      </c>
      <c r="AB37" s="137"/>
      <c r="AC37" s="134">
        <v>31</v>
      </c>
      <c r="AD37" s="135" t="s">
        <v>34</v>
      </c>
      <c r="AE37" s="136"/>
      <c r="AF37" s="136">
        <v>0</v>
      </c>
      <c r="AG37" s="136">
        <v>0</v>
      </c>
      <c r="AH37" s="136">
        <f t="shared" si="6"/>
        <v>0</v>
      </c>
      <c r="AI37" s="137"/>
      <c r="AJ37" s="134">
        <v>31</v>
      </c>
      <c r="AK37" s="135" t="s">
        <v>34</v>
      </c>
      <c r="AL37" s="136">
        <v>0</v>
      </c>
      <c r="AM37" s="136">
        <v>221000</v>
      </c>
      <c r="AN37" s="136">
        <v>0</v>
      </c>
      <c r="AO37" s="136">
        <f t="shared" si="7"/>
        <v>221000</v>
      </c>
      <c r="AP37" s="137"/>
      <c r="AQ37" s="134">
        <v>31</v>
      </c>
      <c r="AR37" s="135" t="s">
        <v>34</v>
      </c>
      <c r="AS37" s="136">
        <v>0</v>
      </c>
      <c r="AT37" s="136">
        <v>2942500</v>
      </c>
      <c r="AU37" s="136">
        <v>0</v>
      </c>
      <c r="AV37" s="136">
        <f t="shared" si="8"/>
        <v>2942500</v>
      </c>
      <c r="AW37" s="137"/>
      <c r="AX37" s="134">
        <v>31</v>
      </c>
      <c r="AY37" s="135" t="s">
        <v>34</v>
      </c>
      <c r="AZ37" s="136">
        <v>0</v>
      </c>
      <c r="BA37" s="136">
        <v>0</v>
      </c>
      <c r="BB37" s="136">
        <v>0</v>
      </c>
      <c r="BC37" s="136">
        <f t="shared" si="9"/>
        <v>0</v>
      </c>
      <c r="BD37" s="137"/>
      <c r="BE37" s="134">
        <v>31</v>
      </c>
      <c r="BF37" s="135" t="s">
        <v>34</v>
      </c>
      <c r="BG37" s="139">
        <v>240</v>
      </c>
      <c r="BH37" s="136">
        <v>1200000</v>
      </c>
      <c r="BI37" s="136">
        <v>0</v>
      </c>
      <c r="BJ37" s="136">
        <f t="shared" si="10"/>
        <v>1200000</v>
      </c>
      <c r="BK37" s="137"/>
      <c r="BL37" s="134">
        <v>31</v>
      </c>
      <c r="BM37" s="135" t="s">
        <v>34</v>
      </c>
      <c r="BN37" s="139">
        <v>12</v>
      </c>
      <c r="BO37" s="136">
        <v>60000</v>
      </c>
      <c r="BP37" s="136">
        <v>0</v>
      </c>
      <c r="BQ37" s="136">
        <f t="shared" si="11"/>
        <v>60000</v>
      </c>
      <c r="BR37" s="137"/>
      <c r="BS37" s="134">
        <v>31</v>
      </c>
      <c r="BT37" s="135" t="s">
        <v>34</v>
      </c>
      <c r="BU37" s="139">
        <v>43</v>
      </c>
      <c r="BV37" s="136">
        <v>43000</v>
      </c>
      <c r="BW37" s="136">
        <v>0</v>
      </c>
      <c r="BX37" s="136">
        <f t="shared" si="12"/>
        <v>43000</v>
      </c>
      <c r="BY37" s="137"/>
      <c r="BZ37" s="134">
        <v>31</v>
      </c>
      <c r="CA37" s="135" t="s">
        <v>34</v>
      </c>
      <c r="CB37" s="136">
        <v>0</v>
      </c>
      <c r="CC37" s="136">
        <v>11875</v>
      </c>
      <c r="CD37" s="136">
        <v>0</v>
      </c>
      <c r="CE37" s="136">
        <f t="shared" si="13"/>
        <v>11875</v>
      </c>
      <c r="CF37" s="137"/>
      <c r="CG37" s="134">
        <v>31</v>
      </c>
      <c r="CH37" s="135" t="s">
        <v>34</v>
      </c>
      <c r="CI37" s="136">
        <v>0</v>
      </c>
      <c r="CJ37" s="136">
        <v>0</v>
      </c>
      <c r="CK37" s="136">
        <v>0</v>
      </c>
      <c r="CL37" s="136">
        <f t="shared" si="14"/>
        <v>0</v>
      </c>
      <c r="CM37" s="137"/>
      <c r="CN37" s="134">
        <v>31</v>
      </c>
      <c r="CO37" s="135" t="s">
        <v>34</v>
      </c>
      <c r="CP37" s="136">
        <v>4409268</v>
      </c>
      <c r="CQ37" s="136">
        <v>37440</v>
      </c>
      <c r="CR37" s="136">
        <v>0</v>
      </c>
      <c r="CS37" s="136">
        <f t="shared" si="15"/>
        <v>37440</v>
      </c>
      <c r="CT37" s="137"/>
      <c r="CU37" s="134">
        <v>31</v>
      </c>
      <c r="CV37" s="135" t="s">
        <v>34</v>
      </c>
      <c r="CW37" s="136">
        <v>0</v>
      </c>
      <c r="CX37" s="136">
        <v>7444321.5080345897</v>
      </c>
      <c r="CY37" s="136">
        <v>3722160</v>
      </c>
      <c r="CZ37" s="136">
        <f t="shared" si="16"/>
        <v>11166481.508034591</v>
      </c>
      <c r="DA37" s="137"/>
      <c r="DB37" s="134">
        <v>31</v>
      </c>
      <c r="DC37" s="135" t="s">
        <v>34</v>
      </c>
      <c r="DD37" s="136">
        <v>0</v>
      </c>
      <c r="DE37" s="136">
        <v>130000</v>
      </c>
      <c r="DF37" s="136">
        <v>0</v>
      </c>
      <c r="DG37" s="136">
        <f t="shared" si="17"/>
        <v>130000</v>
      </c>
      <c r="DH37" s="137"/>
      <c r="DI37" s="134">
        <v>31</v>
      </c>
      <c r="DJ37" s="135" t="s">
        <v>34</v>
      </c>
      <c r="DK37" s="136">
        <v>0</v>
      </c>
      <c r="DL37" s="136">
        <v>0</v>
      </c>
      <c r="DM37" s="136">
        <v>0</v>
      </c>
      <c r="DN37" s="136">
        <f t="shared" si="18"/>
        <v>0</v>
      </c>
      <c r="DO37" s="137"/>
      <c r="DP37" s="134">
        <v>31</v>
      </c>
      <c r="DQ37" s="135" t="s">
        <v>34</v>
      </c>
      <c r="DR37" s="136">
        <v>750</v>
      </c>
      <c r="DS37" s="136">
        <v>400000</v>
      </c>
      <c r="DT37" s="136">
        <v>627000</v>
      </c>
      <c r="DU37" s="136">
        <f t="shared" si="19"/>
        <v>1027000</v>
      </c>
      <c r="DV37" s="137"/>
      <c r="DW37" s="134">
        <v>31</v>
      </c>
      <c r="DX37" s="135" t="s">
        <v>34</v>
      </c>
      <c r="DY37" s="136">
        <v>0</v>
      </c>
      <c r="DZ37" s="136">
        <v>0</v>
      </c>
      <c r="EA37" s="136">
        <v>0</v>
      </c>
      <c r="EB37" s="136">
        <f t="shared" si="20"/>
        <v>0</v>
      </c>
      <c r="EC37" s="137"/>
      <c r="ED37" s="134">
        <v>31</v>
      </c>
      <c r="EE37" s="135" t="s">
        <v>34</v>
      </c>
      <c r="EF37" s="136">
        <v>0</v>
      </c>
      <c r="EG37" s="136">
        <v>0</v>
      </c>
      <c r="EH37" s="136">
        <v>0</v>
      </c>
      <c r="EI37" s="136">
        <f t="shared" si="21"/>
        <v>0</v>
      </c>
      <c r="EJ37" s="137"/>
      <c r="EK37" s="134">
        <v>31</v>
      </c>
      <c r="EL37" s="135" t="s">
        <v>34</v>
      </c>
      <c r="EM37" s="139">
        <v>15</v>
      </c>
      <c r="EN37" s="136">
        <v>2835000</v>
      </c>
      <c r="EO37" s="136">
        <v>0</v>
      </c>
      <c r="EP37" s="136">
        <f t="shared" si="22"/>
        <v>2835000</v>
      </c>
      <c r="EQ37" s="137"/>
      <c r="ER37" s="134">
        <v>31</v>
      </c>
      <c r="ES37" s="135" t="s">
        <v>34</v>
      </c>
      <c r="ET37" s="139">
        <v>125</v>
      </c>
      <c r="EU37" s="136">
        <v>62500</v>
      </c>
      <c r="EV37" s="136">
        <v>0</v>
      </c>
      <c r="EW37" s="136">
        <f t="shared" si="23"/>
        <v>62500</v>
      </c>
      <c r="EX37" s="137"/>
      <c r="EY37" s="134">
        <v>31</v>
      </c>
      <c r="EZ37" s="135" t="s">
        <v>34</v>
      </c>
      <c r="FA37" s="139">
        <v>45989</v>
      </c>
      <c r="FB37" s="136">
        <v>64384600</v>
      </c>
      <c r="FC37" s="136">
        <v>0</v>
      </c>
      <c r="FD37" s="136">
        <f t="shared" si="24"/>
        <v>64384600</v>
      </c>
      <c r="FE37" s="137"/>
      <c r="FF37" s="134">
        <v>31</v>
      </c>
      <c r="FG37" s="135" t="s">
        <v>34</v>
      </c>
      <c r="FH37" s="136">
        <v>2844</v>
      </c>
      <c r="FI37" s="136">
        <v>2844000</v>
      </c>
      <c r="FJ37" s="136">
        <v>0</v>
      </c>
      <c r="FK37" s="136">
        <f t="shared" si="25"/>
        <v>2844000</v>
      </c>
      <c r="FL37" s="137"/>
      <c r="FM37" s="134">
        <v>31</v>
      </c>
      <c r="FN37" s="135" t="s">
        <v>34</v>
      </c>
      <c r="FO37" s="136">
        <v>55</v>
      </c>
      <c r="FP37" s="136">
        <v>550000</v>
      </c>
      <c r="FQ37" s="136">
        <v>0</v>
      </c>
      <c r="FR37" s="136">
        <f t="shared" si="26"/>
        <v>550000</v>
      </c>
      <c r="FS37" s="137"/>
      <c r="FT37" s="134">
        <v>31</v>
      </c>
      <c r="FU37" s="135" t="s">
        <v>34</v>
      </c>
      <c r="FV37" s="136">
        <v>11566</v>
      </c>
      <c r="FW37" s="136">
        <v>37816000</v>
      </c>
      <c r="FX37" s="136">
        <v>0</v>
      </c>
      <c r="FY37" s="136">
        <f t="shared" si="27"/>
        <v>37816000</v>
      </c>
      <c r="FZ37" s="137"/>
      <c r="GA37" s="134">
        <v>31</v>
      </c>
      <c r="GB37" s="135" t="s">
        <v>34</v>
      </c>
      <c r="GC37" s="136">
        <v>125</v>
      </c>
      <c r="GD37" s="136">
        <v>537500</v>
      </c>
      <c r="GE37" s="136">
        <v>0</v>
      </c>
      <c r="GF37" s="136">
        <f t="shared" si="28"/>
        <v>537500</v>
      </c>
      <c r="GG37" s="137"/>
      <c r="GH37" s="134">
        <v>31</v>
      </c>
      <c r="GI37" s="135" t="s">
        <v>34</v>
      </c>
      <c r="GJ37" s="136">
        <v>12</v>
      </c>
      <c r="GK37" s="136">
        <v>326733</v>
      </c>
      <c r="GL37" s="136">
        <v>0</v>
      </c>
      <c r="GM37" s="136">
        <f t="shared" si="29"/>
        <v>326733</v>
      </c>
      <c r="GN37" s="137"/>
      <c r="GO37" s="134">
        <v>31</v>
      </c>
      <c r="GP37" s="135" t="s">
        <v>34</v>
      </c>
      <c r="GQ37" s="136">
        <v>4686</v>
      </c>
      <c r="GR37" s="136">
        <v>1405800</v>
      </c>
      <c r="GS37" s="136">
        <v>0</v>
      </c>
      <c r="GT37" s="136">
        <f t="shared" si="30"/>
        <v>1405800</v>
      </c>
      <c r="GU37" s="137"/>
      <c r="GV37" s="134">
        <v>31</v>
      </c>
      <c r="GW37" s="135" t="s">
        <v>34</v>
      </c>
      <c r="GX37" s="136">
        <v>100</v>
      </c>
      <c r="GY37" s="136">
        <v>30000</v>
      </c>
      <c r="GZ37" s="136">
        <v>0</v>
      </c>
      <c r="HA37" s="136">
        <f t="shared" si="31"/>
        <v>30000</v>
      </c>
      <c r="HB37" s="137"/>
      <c r="HC37" s="134">
        <v>31</v>
      </c>
      <c r="HD37" s="135" t="s">
        <v>34</v>
      </c>
      <c r="HE37" s="136">
        <v>1747</v>
      </c>
      <c r="HF37" s="136">
        <v>174700</v>
      </c>
      <c r="HG37" s="136">
        <v>0</v>
      </c>
      <c r="HH37" s="136">
        <f t="shared" si="32"/>
        <v>174700</v>
      </c>
      <c r="HI37" s="137"/>
      <c r="HJ37" s="134">
        <v>31</v>
      </c>
      <c r="HK37" s="135" t="s">
        <v>34</v>
      </c>
      <c r="HL37" s="136">
        <v>0</v>
      </c>
      <c r="HM37" s="136">
        <v>0</v>
      </c>
      <c r="HN37" s="136">
        <v>0</v>
      </c>
      <c r="HO37" s="136">
        <f t="shared" si="33"/>
        <v>0</v>
      </c>
      <c r="HP37" s="137"/>
      <c r="HQ37" s="134">
        <v>31</v>
      </c>
      <c r="HR37" s="135" t="s">
        <v>34</v>
      </c>
      <c r="HS37" s="136">
        <v>0</v>
      </c>
      <c r="HT37" s="136">
        <v>0</v>
      </c>
      <c r="HU37" s="136">
        <v>0</v>
      </c>
      <c r="HV37" s="136">
        <f t="shared" si="34"/>
        <v>0</v>
      </c>
      <c r="HW37" s="137"/>
      <c r="HX37" s="134">
        <v>31</v>
      </c>
      <c r="HY37" s="135" t="s">
        <v>34</v>
      </c>
      <c r="HZ37" s="136">
        <v>1</v>
      </c>
      <c r="IA37" s="136">
        <v>1000000</v>
      </c>
      <c r="IB37" s="136">
        <v>0</v>
      </c>
      <c r="IC37" s="136">
        <f t="shared" si="35"/>
        <v>1000000</v>
      </c>
      <c r="ID37" s="137"/>
      <c r="IE37" s="134">
        <v>31</v>
      </c>
      <c r="IF37" s="135" t="s">
        <v>34</v>
      </c>
      <c r="IG37" s="136">
        <v>1</v>
      </c>
      <c r="IH37" s="136">
        <v>87500</v>
      </c>
      <c r="II37" s="136">
        <v>0</v>
      </c>
      <c r="IJ37" s="136">
        <f t="shared" si="36"/>
        <v>87500</v>
      </c>
      <c r="IK37" s="137"/>
      <c r="IL37" s="134">
        <v>31</v>
      </c>
      <c r="IM37" s="135" t="s">
        <v>34</v>
      </c>
      <c r="IN37" s="136">
        <v>28</v>
      </c>
      <c r="IO37" s="136">
        <v>280000</v>
      </c>
      <c r="IP37" s="136">
        <v>0</v>
      </c>
      <c r="IQ37" s="136">
        <f t="shared" si="37"/>
        <v>280000</v>
      </c>
      <c r="IR37" s="137"/>
      <c r="IS37" s="134">
        <v>31</v>
      </c>
      <c r="IT37" s="135" t="s">
        <v>34</v>
      </c>
      <c r="IU37" s="136">
        <v>1</v>
      </c>
      <c r="IV37" s="136">
        <v>1091025</v>
      </c>
      <c r="IW37" s="136">
        <v>0</v>
      </c>
      <c r="IX37" s="136">
        <f t="shared" si="38"/>
        <v>1091025</v>
      </c>
      <c r="IY37" s="137"/>
      <c r="IZ37" s="134">
        <v>31</v>
      </c>
      <c r="JA37" s="135" t="s">
        <v>34</v>
      </c>
      <c r="JB37" s="136">
        <v>1</v>
      </c>
      <c r="JC37" s="136">
        <v>75000</v>
      </c>
      <c r="JD37" s="136">
        <v>0</v>
      </c>
      <c r="JE37" s="136">
        <f t="shared" si="39"/>
        <v>75000</v>
      </c>
      <c r="JF37" s="137"/>
      <c r="JG37" s="134">
        <v>31</v>
      </c>
      <c r="JH37" s="135" t="s">
        <v>34</v>
      </c>
      <c r="JI37" s="136">
        <v>5</v>
      </c>
      <c r="JJ37" s="136">
        <v>50000</v>
      </c>
      <c r="JK37" s="136">
        <v>0</v>
      </c>
      <c r="JL37" s="136">
        <f t="shared" si="40"/>
        <v>50000</v>
      </c>
      <c r="JM37" s="137"/>
      <c r="JN37" s="134">
        <v>31</v>
      </c>
      <c r="JO37" s="135" t="s">
        <v>34</v>
      </c>
      <c r="JP37" s="136">
        <v>1</v>
      </c>
      <c r="JQ37" s="136">
        <v>128800</v>
      </c>
      <c r="JR37" s="136">
        <v>0</v>
      </c>
      <c r="JS37" s="136">
        <f t="shared" si="41"/>
        <v>128800</v>
      </c>
      <c r="JT37" s="137"/>
      <c r="JU37" s="134">
        <v>31</v>
      </c>
      <c r="JV37" s="135" t="s">
        <v>34</v>
      </c>
      <c r="JW37" s="136">
        <v>1</v>
      </c>
      <c r="JX37" s="136">
        <v>100000</v>
      </c>
      <c r="JY37" s="136">
        <v>0</v>
      </c>
      <c r="JZ37" s="136">
        <f t="shared" si="42"/>
        <v>100000</v>
      </c>
      <c r="KA37" s="137"/>
      <c r="KB37" s="134">
        <v>31</v>
      </c>
      <c r="KC37" s="135" t="s">
        <v>34</v>
      </c>
      <c r="KD37" s="136">
        <v>1</v>
      </c>
      <c r="KE37" s="136">
        <v>100000</v>
      </c>
      <c r="KF37" s="136">
        <v>0</v>
      </c>
      <c r="KG37" s="136">
        <f t="shared" si="43"/>
        <v>100000</v>
      </c>
      <c r="KH37" s="137"/>
      <c r="KI37" s="134">
        <v>31</v>
      </c>
      <c r="KJ37" s="135" t="s">
        <v>34</v>
      </c>
      <c r="KK37" s="136">
        <v>20</v>
      </c>
      <c r="KL37" s="136">
        <v>100000</v>
      </c>
      <c r="KM37" s="136">
        <v>0</v>
      </c>
      <c r="KN37" s="136">
        <f t="shared" si="44"/>
        <v>100000</v>
      </c>
      <c r="KO37" s="137"/>
      <c r="KP37" s="134">
        <v>31</v>
      </c>
      <c r="KQ37" s="135" t="s">
        <v>34</v>
      </c>
      <c r="KR37" s="136">
        <v>0</v>
      </c>
      <c r="KS37" s="136">
        <v>0</v>
      </c>
      <c r="KT37" s="136">
        <v>0</v>
      </c>
      <c r="KU37" s="136">
        <f t="shared" si="45"/>
        <v>0</v>
      </c>
      <c r="KV37" s="137"/>
      <c r="KW37" s="134">
        <v>31</v>
      </c>
      <c r="KX37" s="135" t="s">
        <v>34</v>
      </c>
      <c r="KY37" s="136">
        <v>5</v>
      </c>
      <c r="KZ37" s="136">
        <v>363000</v>
      </c>
      <c r="LA37" s="136">
        <v>0</v>
      </c>
      <c r="LB37" s="136">
        <f t="shared" si="46"/>
        <v>363000</v>
      </c>
      <c r="LC37" s="137"/>
      <c r="LD37" s="134">
        <v>31</v>
      </c>
      <c r="LE37" s="135" t="s">
        <v>34</v>
      </c>
      <c r="LF37" s="136">
        <v>0</v>
      </c>
      <c r="LG37" s="136">
        <v>0</v>
      </c>
      <c r="LH37" s="136">
        <v>0</v>
      </c>
      <c r="LI37" s="136">
        <f t="shared" si="47"/>
        <v>0</v>
      </c>
      <c r="LJ37" s="137"/>
      <c r="LK37" s="134">
        <v>31</v>
      </c>
      <c r="LL37" s="135" t="s">
        <v>34</v>
      </c>
      <c r="LM37" s="136">
        <v>1</v>
      </c>
      <c r="LN37" s="136">
        <v>12000</v>
      </c>
      <c r="LO37" s="136">
        <v>0</v>
      </c>
      <c r="LP37" s="136">
        <f t="shared" si="48"/>
        <v>12000</v>
      </c>
      <c r="LQ37" s="137"/>
      <c r="LR37" s="134">
        <v>31</v>
      </c>
      <c r="LS37" s="135" t="s">
        <v>34</v>
      </c>
      <c r="LT37" s="136">
        <v>0</v>
      </c>
      <c r="LU37" s="136">
        <v>0</v>
      </c>
      <c r="LV37" s="136">
        <v>0</v>
      </c>
      <c r="LW37" s="136">
        <f t="shared" si="49"/>
        <v>0</v>
      </c>
      <c r="LX37" s="137"/>
      <c r="LY37" s="134">
        <v>31</v>
      </c>
      <c r="LZ37" s="135" t="s">
        <v>34</v>
      </c>
      <c r="MA37" s="136">
        <v>0</v>
      </c>
      <c r="MB37" s="136">
        <f t="shared" si="50"/>
        <v>145403594.50803459</v>
      </c>
      <c r="MC37" s="136">
        <f t="shared" si="0"/>
        <v>4349160</v>
      </c>
      <c r="MD37" s="136">
        <f t="shared" si="1"/>
        <v>149752754.50803459</v>
      </c>
      <c r="ME37" s="70"/>
    </row>
    <row r="38" spans="1:343" ht="15.75" hidden="1">
      <c r="A38" s="140">
        <v>32</v>
      </c>
      <c r="B38" s="141" t="s">
        <v>35</v>
      </c>
      <c r="C38" s="142">
        <v>0</v>
      </c>
      <c r="D38" s="142">
        <v>0</v>
      </c>
      <c r="E38" s="142">
        <v>0</v>
      </c>
      <c r="F38" s="142">
        <f t="shared" si="2"/>
        <v>0</v>
      </c>
      <c r="G38" s="143"/>
      <c r="H38" s="140">
        <v>32</v>
      </c>
      <c r="I38" s="141" t="s">
        <v>35</v>
      </c>
      <c r="J38" s="142">
        <v>0</v>
      </c>
      <c r="K38" s="142">
        <v>536400</v>
      </c>
      <c r="L38" s="142">
        <v>0</v>
      </c>
      <c r="M38" s="142">
        <f t="shared" si="3"/>
        <v>536400</v>
      </c>
      <c r="N38" s="143"/>
      <c r="O38" s="140">
        <v>32</v>
      </c>
      <c r="P38" s="141" t="s">
        <v>35</v>
      </c>
      <c r="Q38" s="144">
        <v>0</v>
      </c>
      <c r="R38" s="142">
        <v>5105800</v>
      </c>
      <c r="S38" s="142">
        <v>0</v>
      </c>
      <c r="T38" s="142">
        <f t="shared" si="4"/>
        <v>5105800</v>
      </c>
      <c r="U38" s="143"/>
      <c r="V38" s="140">
        <v>32</v>
      </c>
      <c r="W38" s="141" t="s">
        <v>35</v>
      </c>
      <c r="X38" s="142">
        <v>100</v>
      </c>
      <c r="Y38" s="142">
        <v>30000</v>
      </c>
      <c r="Z38" s="142">
        <v>0</v>
      </c>
      <c r="AA38" s="142">
        <f t="shared" si="5"/>
        <v>30000</v>
      </c>
      <c r="AB38" s="143"/>
      <c r="AC38" s="140">
        <v>32</v>
      </c>
      <c r="AD38" s="141" t="s">
        <v>35</v>
      </c>
      <c r="AE38" s="142">
        <v>15290</v>
      </c>
      <c r="AF38" s="142">
        <v>45870</v>
      </c>
      <c r="AG38" s="142">
        <v>0</v>
      </c>
      <c r="AH38" s="142">
        <f t="shared" si="6"/>
        <v>45870</v>
      </c>
      <c r="AI38" s="143"/>
      <c r="AJ38" s="140">
        <v>32</v>
      </c>
      <c r="AK38" s="141" t="s">
        <v>35</v>
      </c>
      <c r="AL38" s="142">
        <v>0</v>
      </c>
      <c r="AM38" s="142">
        <v>208000</v>
      </c>
      <c r="AN38" s="142">
        <v>0</v>
      </c>
      <c r="AO38" s="142">
        <f t="shared" si="7"/>
        <v>208000</v>
      </c>
      <c r="AP38" s="143"/>
      <c r="AQ38" s="140">
        <v>32</v>
      </c>
      <c r="AR38" s="141" t="s">
        <v>35</v>
      </c>
      <c r="AS38" s="142">
        <v>0</v>
      </c>
      <c r="AT38" s="142">
        <v>101200</v>
      </c>
      <c r="AU38" s="142">
        <v>0</v>
      </c>
      <c r="AV38" s="142">
        <f t="shared" si="8"/>
        <v>101200</v>
      </c>
      <c r="AW38" s="143"/>
      <c r="AX38" s="140">
        <v>32</v>
      </c>
      <c r="AY38" s="141" t="s">
        <v>35</v>
      </c>
      <c r="AZ38" s="142">
        <v>0</v>
      </c>
      <c r="BA38" s="142">
        <v>0</v>
      </c>
      <c r="BB38" s="142">
        <v>0</v>
      </c>
      <c r="BC38" s="142">
        <f t="shared" si="9"/>
        <v>0</v>
      </c>
      <c r="BD38" s="143"/>
      <c r="BE38" s="140">
        <v>32</v>
      </c>
      <c r="BF38" s="141" t="s">
        <v>35</v>
      </c>
      <c r="BG38" s="142">
        <v>72</v>
      </c>
      <c r="BH38" s="142">
        <v>360000</v>
      </c>
      <c r="BI38" s="142">
        <v>0</v>
      </c>
      <c r="BJ38" s="142">
        <f t="shared" si="10"/>
        <v>360000</v>
      </c>
      <c r="BK38" s="143"/>
      <c r="BL38" s="140">
        <v>32</v>
      </c>
      <c r="BM38" s="141" t="s">
        <v>35</v>
      </c>
      <c r="BN38" s="145">
        <v>12</v>
      </c>
      <c r="BO38" s="142">
        <v>60000</v>
      </c>
      <c r="BP38" s="142">
        <v>0</v>
      </c>
      <c r="BQ38" s="142">
        <f t="shared" si="11"/>
        <v>60000</v>
      </c>
      <c r="BR38" s="143"/>
      <c r="BS38" s="140">
        <v>32</v>
      </c>
      <c r="BT38" s="141" t="s">
        <v>35</v>
      </c>
      <c r="BU38" s="142">
        <v>17</v>
      </c>
      <c r="BV38" s="142">
        <v>17000</v>
      </c>
      <c r="BW38" s="142">
        <v>0</v>
      </c>
      <c r="BX38" s="142">
        <f t="shared" si="12"/>
        <v>17000</v>
      </c>
      <c r="BY38" s="143"/>
      <c r="BZ38" s="140">
        <v>32</v>
      </c>
      <c r="CA38" s="141" t="s">
        <v>35</v>
      </c>
      <c r="CB38" s="142">
        <v>0</v>
      </c>
      <c r="CC38" s="142">
        <v>11875</v>
      </c>
      <c r="CD38" s="142">
        <v>0</v>
      </c>
      <c r="CE38" s="142">
        <f t="shared" si="13"/>
        <v>11875</v>
      </c>
      <c r="CF38" s="143"/>
      <c r="CG38" s="140">
        <v>32</v>
      </c>
      <c r="CH38" s="141" t="s">
        <v>35</v>
      </c>
      <c r="CI38" s="142">
        <v>0</v>
      </c>
      <c r="CJ38" s="142">
        <v>0</v>
      </c>
      <c r="CK38" s="142">
        <v>0</v>
      </c>
      <c r="CL38" s="142">
        <f t="shared" si="14"/>
        <v>0</v>
      </c>
      <c r="CM38" s="143"/>
      <c r="CN38" s="140">
        <v>32</v>
      </c>
      <c r="CO38" s="141" t="s">
        <v>35</v>
      </c>
      <c r="CP38" s="142">
        <v>709990</v>
      </c>
      <c r="CQ38" s="142">
        <v>11232</v>
      </c>
      <c r="CR38" s="142">
        <v>0</v>
      </c>
      <c r="CS38" s="142">
        <f t="shared" si="15"/>
        <v>11232</v>
      </c>
      <c r="CT38" s="143"/>
      <c r="CU38" s="140">
        <v>32</v>
      </c>
      <c r="CV38" s="141" t="s">
        <v>35</v>
      </c>
      <c r="CW38" s="142">
        <v>0</v>
      </c>
      <c r="CX38" s="142">
        <v>1423356.3198814699</v>
      </c>
      <c r="CY38" s="142">
        <v>711678</v>
      </c>
      <c r="CZ38" s="142">
        <f t="shared" si="16"/>
        <v>2135034.3198814699</v>
      </c>
      <c r="DA38" s="143"/>
      <c r="DB38" s="140">
        <v>32</v>
      </c>
      <c r="DC38" s="141" t="s">
        <v>35</v>
      </c>
      <c r="DD38" s="142">
        <v>0</v>
      </c>
      <c r="DE38" s="142">
        <v>0</v>
      </c>
      <c r="DF38" s="142">
        <v>0</v>
      </c>
      <c r="DG38" s="142">
        <f t="shared" si="17"/>
        <v>0</v>
      </c>
      <c r="DH38" s="143"/>
      <c r="DI38" s="140">
        <v>32</v>
      </c>
      <c r="DJ38" s="141" t="s">
        <v>35</v>
      </c>
      <c r="DK38" s="142">
        <v>0</v>
      </c>
      <c r="DL38" s="142">
        <v>0</v>
      </c>
      <c r="DM38" s="142">
        <v>0</v>
      </c>
      <c r="DN38" s="142">
        <f t="shared" si="18"/>
        <v>0</v>
      </c>
      <c r="DO38" s="143"/>
      <c r="DP38" s="140">
        <v>32</v>
      </c>
      <c r="DQ38" s="141" t="s">
        <v>35</v>
      </c>
      <c r="DR38" s="142">
        <v>26</v>
      </c>
      <c r="DS38" s="142">
        <v>20000</v>
      </c>
      <c r="DT38" s="142">
        <v>17000</v>
      </c>
      <c r="DU38" s="142">
        <f t="shared" si="19"/>
        <v>37000</v>
      </c>
      <c r="DV38" s="143"/>
      <c r="DW38" s="140">
        <v>32</v>
      </c>
      <c r="DX38" s="141" t="s">
        <v>35</v>
      </c>
      <c r="DY38" s="142">
        <v>0</v>
      </c>
      <c r="DZ38" s="142">
        <v>0</v>
      </c>
      <c r="EA38" s="142">
        <v>0</v>
      </c>
      <c r="EB38" s="142">
        <f t="shared" si="20"/>
        <v>0</v>
      </c>
      <c r="EC38" s="143"/>
      <c r="ED38" s="140">
        <v>32</v>
      </c>
      <c r="EE38" s="141" t="s">
        <v>35</v>
      </c>
      <c r="EF38" s="142">
        <v>0</v>
      </c>
      <c r="EG38" s="142">
        <v>250000</v>
      </c>
      <c r="EH38" s="142">
        <v>0</v>
      </c>
      <c r="EI38" s="142">
        <f t="shared" si="21"/>
        <v>250000</v>
      </c>
      <c r="EJ38" s="143"/>
      <c r="EK38" s="140">
        <v>32</v>
      </c>
      <c r="EL38" s="141" t="s">
        <v>35</v>
      </c>
      <c r="EM38" s="142">
        <v>5</v>
      </c>
      <c r="EN38" s="142">
        <v>945000</v>
      </c>
      <c r="EO38" s="142">
        <v>0</v>
      </c>
      <c r="EP38" s="142">
        <f t="shared" si="22"/>
        <v>945000</v>
      </c>
      <c r="EQ38" s="143"/>
      <c r="ER38" s="140">
        <v>32</v>
      </c>
      <c r="ES38" s="141" t="s">
        <v>35</v>
      </c>
      <c r="ET38" s="142">
        <v>35</v>
      </c>
      <c r="EU38" s="142">
        <v>17500</v>
      </c>
      <c r="EV38" s="142">
        <v>0</v>
      </c>
      <c r="EW38" s="142">
        <f t="shared" si="23"/>
        <v>17500</v>
      </c>
      <c r="EX38" s="143"/>
      <c r="EY38" s="140">
        <v>32</v>
      </c>
      <c r="EZ38" s="141" t="s">
        <v>35</v>
      </c>
      <c r="FA38" s="142">
        <v>13759</v>
      </c>
      <c r="FB38" s="142">
        <v>19262600</v>
      </c>
      <c r="FC38" s="142">
        <v>0</v>
      </c>
      <c r="FD38" s="142">
        <f t="shared" si="24"/>
        <v>19262600</v>
      </c>
      <c r="FE38" s="143"/>
      <c r="FF38" s="140">
        <v>32</v>
      </c>
      <c r="FG38" s="141" t="s">
        <v>35</v>
      </c>
      <c r="FH38" s="142">
        <v>1280</v>
      </c>
      <c r="FI38" s="142">
        <v>1280000</v>
      </c>
      <c r="FJ38" s="142">
        <v>0</v>
      </c>
      <c r="FK38" s="142">
        <f t="shared" si="25"/>
        <v>1280000</v>
      </c>
      <c r="FL38" s="143"/>
      <c r="FM38" s="140">
        <v>32</v>
      </c>
      <c r="FN38" s="141" t="s">
        <v>35</v>
      </c>
      <c r="FO38" s="142">
        <v>45</v>
      </c>
      <c r="FP38" s="142">
        <v>450000</v>
      </c>
      <c r="FQ38" s="142">
        <v>0</v>
      </c>
      <c r="FR38" s="142">
        <f t="shared" si="26"/>
        <v>450000</v>
      </c>
      <c r="FS38" s="143"/>
      <c r="FT38" s="140">
        <v>32</v>
      </c>
      <c r="FU38" s="141" t="s">
        <v>35</v>
      </c>
      <c r="FV38" s="142">
        <v>3849</v>
      </c>
      <c r="FW38" s="142">
        <v>12523200</v>
      </c>
      <c r="FX38" s="142">
        <v>0</v>
      </c>
      <c r="FY38" s="142">
        <f t="shared" si="27"/>
        <v>12523200</v>
      </c>
      <c r="FZ38" s="143"/>
      <c r="GA38" s="140">
        <v>32</v>
      </c>
      <c r="GB38" s="141" t="s">
        <v>35</v>
      </c>
      <c r="GC38" s="142">
        <v>55</v>
      </c>
      <c r="GD38" s="142">
        <v>235000</v>
      </c>
      <c r="GE38" s="142">
        <v>0</v>
      </c>
      <c r="GF38" s="142">
        <f t="shared" si="28"/>
        <v>235000</v>
      </c>
      <c r="GG38" s="143"/>
      <c r="GH38" s="140">
        <v>32</v>
      </c>
      <c r="GI38" s="141" t="s">
        <v>35</v>
      </c>
      <c r="GJ38" s="142">
        <v>6</v>
      </c>
      <c r="GK38" s="142">
        <v>163365</v>
      </c>
      <c r="GL38" s="142">
        <v>0</v>
      </c>
      <c r="GM38" s="142">
        <f t="shared" si="29"/>
        <v>163365</v>
      </c>
      <c r="GN38" s="143"/>
      <c r="GO38" s="140">
        <v>32</v>
      </c>
      <c r="GP38" s="141" t="s">
        <v>35</v>
      </c>
      <c r="GQ38" s="142">
        <v>1120</v>
      </c>
      <c r="GR38" s="142">
        <v>336000</v>
      </c>
      <c r="GS38" s="142">
        <v>0</v>
      </c>
      <c r="GT38" s="142">
        <f t="shared" si="30"/>
        <v>336000</v>
      </c>
      <c r="GU38" s="143"/>
      <c r="GV38" s="140">
        <v>32</v>
      </c>
      <c r="GW38" s="141" t="s">
        <v>35</v>
      </c>
      <c r="GX38" s="142">
        <v>50</v>
      </c>
      <c r="GY38" s="142">
        <v>15000</v>
      </c>
      <c r="GZ38" s="142">
        <v>0</v>
      </c>
      <c r="HA38" s="142">
        <f t="shared" si="31"/>
        <v>15000</v>
      </c>
      <c r="HB38" s="143"/>
      <c r="HC38" s="140">
        <v>32</v>
      </c>
      <c r="HD38" s="141" t="s">
        <v>35</v>
      </c>
      <c r="HE38" s="142">
        <v>1285</v>
      </c>
      <c r="HF38" s="142">
        <v>128500</v>
      </c>
      <c r="HG38" s="142">
        <v>0</v>
      </c>
      <c r="HH38" s="142">
        <f t="shared" si="32"/>
        <v>128500</v>
      </c>
      <c r="HI38" s="143"/>
      <c r="HJ38" s="140">
        <v>32</v>
      </c>
      <c r="HK38" s="141" t="s">
        <v>35</v>
      </c>
      <c r="HL38" s="142">
        <v>0</v>
      </c>
      <c r="HM38" s="142">
        <v>0</v>
      </c>
      <c r="HN38" s="142">
        <v>0</v>
      </c>
      <c r="HO38" s="142">
        <f t="shared" si="33"/>
        <v>0</v>
      </c>
      <c r="HP38" s="143"/>
      <c r="HQ38" s="140">
        <v>32</v>
      </c>
      <c r="HR38" s="141" t="s">
        <v>35</v>
      </c>
      <c r="HS38" s="142">
        <v>0</v>
      </c>
      <c r="HT38" s="142">
        <v>0</v>
      </c>
      <c r="HU38" s="142">
        <v>0</v>
      </c>
      <c r="HV38" s="142">
        <f t="shared" si="34"/>
        <v>0</v>
      </c>
      <c r="HW38" s="143"/>
      <c r="HX38" s="140">
        <v>32</v>
      </c>
      <c r="HY38" s="141" t="s">
        <v>35</v>
      </c>
      <c r="HZ38" s="142">
        <v>1</v>
      </c>
      <c r="IA38" s="142">
        <v>1000000</v>
      </c>
      <c r="IB38" s="142">
        <v>0</v>
      </c>
      <c r="IC38" s="142">
        <f t="shared" si="35"/>
        <v>1000000</v>
      </c>
      <c r="ID38" s="143"/>
      <c r="IE38" s="140">
        <v>32</v>
      </c>
      <c r="IF38" s="141" t="s">
        <v>35</v>
      </c>
      <c r="IG38" s="142">
        <v>1</v>
      </c>
      <c r="IH38" s="142">
        <v>87500</v>
      </c>
      <c r="II38" s="142">
        <v>0</v>
      </c>
      <c r="IJ38" s="142">
        <f t="shared" si="36"/>
        <v>87500</v>
      </c>
      <c r="IK38" s="143"/>
      <c r="IL38" s="140">
        <v>32</v>
      </c>
      <c r="IM38" s="141" t="s">
        <v>35</v>
      </c>
      <c r="IN38" s="142">
        <v>12</v>
      </c>
      <c r="IO38" s="142">
        <v>120000</v>
      </c>
      <c r="IP38" s="142">
        <v>0</v>
      </c>
      <c r="IQ38" s="142">
        <f t="shared" si="37"/>
        <v>120000</v>
      </c>
      <c r="IR38" s="143"/>
      <c r="IS38" s="140">
        <v>32</v>
      </c>
      <c r="IT38" s="141" t="s">
        <v>35</v>
      </c>
      <c r="IU38" s="142">
        <v>1</v>
      </c>
      <c r="IV38" s="142">
        <v>756600</v>
      </c>
      <c r="IW38" s="142">
        <v>0</v>
      </c>
      <c r="IX38" s="142">
        <f t="shared" si="38"/>
        <v>756600</v>
      </c>
      <c r="IY38" s="143"/>
      <c r="IZ38" s="140">
        <v>32</v>
      </c>
      <c r="JA38" s="141" t="s">
        <v>35</v>
      </c>
      <c r="JB38" s="142">
        <v>1</v>
      </c>
      <c r="JC38" s="142">
        <v>75000</v>
      </c>
      <c r="JD38" s="142">
        <v>0</v>
      </c>
      <c r="JE38" s="142">
        <f t="shared" si="39"/>
        <v>75000</v>
      </c>
      <c r="JF38" s="143"/>
      <c r="JG38" s="140">
        <v>32</v>
      </c>
      <c r="JH38" s="141" t="s">
        <v>35</v>
      </c>
      <c r="JI38" s="142">
        <v>0</v>
      </c>
      <c r="JJ38" s="142">
        <v>0</v>
      </c>
      <c r="JK38" s="142">
        <v>0</v>
      </c>
      <c r="JL38" s="142">
        <f t="shared" si="40"/>
        <v>0</v>
      </c>
      <c r="JM38" s="143"/>
      <c r="JN38" s="140">
        <v>32</v>
      </c>
      <c r="JO38" s="141" t="s">
        <v>35</v>
      </c>
      <c r="JP38" s="142">
        <v>0</v>
      </c>
      <c r="JQ38" s="142">
        <v>0</v>
      </c>
      <c r="JR38" s="142">
        <v>0</v>
      </c>
      <c r="JS38" s="142">
        <f t="shared" si="41"/>
        <v>0</v>
      </c>
      <c r="JT38" s="143"/>
      <c r="JU38" s="140">
        <v>32</v>
      </c>
      <c r="JV38" s="141" t="s">
        <v>35</v>
      </c>
      <c r="JW38" s="142">
        <v>1</v>
      </c>
      <c r="JX38" s="142">
        <v>100000</v>
      </c>
      <c r="JY38" s="142">
        <v>0</v>
      </c>
      <c r="JZ38" s="142">
        <f t="shared" si="42"/>
        <v>100000</v>
      </c>
      <c r="KA38" s="143"/>
      <c r="KB38" s="140">
        <v>32</v>
      </c>
      <c r="KC38" s="141" t="s">
        <v>35</v>
      </c>
      <c r="KD38" s="142">
        <v>0</v>
      </c>
      <c r="KE38" s="142">
        <v>0</v>
      </c>
      <c r="KF38" s="142">
        <v>0</v>
      </c>
      <c r="KG38" s="142">
        <f t="shared" si="43"/>
        <v>0</v>
      </c>
      <c r="KH38" s="143"/>
      <c r="KI38" s="140">
        <v>32</v>
      </c>
      <c r="KJ38" s="141" t="s">
        <v>35</v>
      </c>
      <c r="KK38" s="142">
        <v>6</v>
      </c>
      <c r="KL38" s="142">
        <v>30000</v>
      </c>
      <c r="KM38" s="142">
        <v>0</v>
      </c>
      <c r="KN38" s="142">
        <f t="shared" si="44"/>
        <v>30000</v>
      </c>
      <c r="KO38" s="143"/>
      <c r="KP38" s="140">
        <v>32</v>
      </c>
      <c r="KQ38" s="141" t="s">
        <v>35</v>
      </c>
      <c r="KR38" s="142">
        <v>0</v>
      </c>
      <c r="KS38" s="142">
        <v>0</v>
      </c>
      <c r="KT38" s="142">
        <v>0</v>
      </c>
      <c r="KU38" s="142">
        <f t="shared" si="45"/>
        <v>0</v>
      </c>
      <c r="KV38" s="143"/>
      <c r="KW38" s="140">
        <v>32</v>
      </c>
      <c r="KX38" s="141" t="s">
        <v>35</v>
      </c>
      <c r="KY38" s="142">
        <v>2</v>
      </c>
      <c r="KZ38" s="142">
        <v>318000</v>
      </c>
      <c r="LA38" s="142">
        <v>0</v>
      </c>
      <c r="LB38" s="142">
        <f t="shared" si="46"/>
        <v>318000</v>
      </c>
      <c r="LC38" s="143"/>
      <c r="LD38" s="140">
        <v>32</v>
      </c>
      <c r="LE38" s="141" t="s">
        <v>35</v>
      </c>
      <c r="LF38" s="142">
        <v>0</v>
      </c>
      <c r="LG38" s="142">
        <v>168000</v>
      </c>
      <c r="LH38" s="142">
        <v>0</v>
      </c>
      <c r="LI38" s="142">
        <f t="shared" si="47"/>
        <v>168000</v>
      </c>
      <c r="LJ38" s="143"/>
      <c r="LK38" s="140">
        <v>32</v>
      </c>
      <c r="LL38" s="141" t="s">
        <v>35</v>
      </c>
      <c r="LM38" s="142">
        <v>1</v>
      </c>
      <c r="LN38" s="142">
        <v>12000</v>
      </c>
      <c r="LO38" s="142">
        <v>0</v>
      </c>
      <c r="LP38" s="142">
        <f t="shared" si="48"/>
        <v>12000</v>
      </c>
      <c r="LQ38" s="143"/>
      <c r="LR38" s="140">
        <v>32</v>
      </c>
      <c r="LS38" s="141" t="s">
        <v>35</v>
      </c>
      <c r="LT38" s="142">
        <v>0</v>
      </c>
      <c r="LU38" s="142">
        <v>0</v>
      </c>
      <c r="LV38" s="142">
        <v>0</v>
      </c>
      <c r="LW38" s="142">
        <f t="shared" si="49"/>
        <v>0</v>
      </c>
      <c r="LX38" s="143"/>
      <c r="LY38" s="140">
        <v>32</v>
      </c>
      <c r="LZ38" s="141" t="s">
        <v>35</v>
      </c>
      <c r="MA38" s="142">
        <v>0</v>
      </c>
      <c r="MB38" s="142">
        <f t="shared" si="50"/>
        <v>46203998.319881469</v>
      </c>
      <c r="MC38" s="142">
        <f t="shared" si="0"/>
        <v>728678</v>
      </c>
      <c r="MD38" s="142">
        <f t="shared" si="1"/>
        <v>46932676.319881469</v>
      </c>
      <c r="ME38" s="9"/>
    </row>
    <row r="39" spans="1:343" ht="15.75" hidden="1">
      <c r="A39" s="140">
        <v>33</v>
      </c>
      <c r="B39" s="141" t="s">
        <v>36</v>
      </c>
      <c r="C39" s="142">
        <v>0</v>
      </c>
      <c r="D39" s="142">
        <v>0</v>
      </c>
      <c r="E39" s="142">
        <v>0</v>
      </c>
      <c r="F39" s="142">
        <f t="shared" si="2"/>
        <v>0</v>
      </c>
      <c r="G39" s="143"/>
      <c r="H39" s="140">
        <v>33</v>
      </c>
      <c r="I39" s="141" t="s">
        <v>36</v>
      </c>
      <c r="J39" s="142">
        <v>0</v>
      </c>
      <c r="K39" s="142">
        <v>586200</v>
      </c>
      <c r="L39" s="142">
        <v>0</v>
      </c>
      <c r="M39" s="142">
        <f t="shared" si="3"/>
        <v>586200</v>
      </c>
      <c r="N39" s="143"/>
      <c r="O39" s="140">
        <v>33</v>
      </c>
      <c r="P39" s="141" t="s">
        <v>36</v>
      </c>
      <c r="Q39" s="144">
        <v>0</v>
      </c>
      <c r="R39" s="142">
        <v>3387000</v>
      </c>
      <c r="S39" s="142">
        <v>0</v>
      </c>
      <c r="T39" s="142">
        <f t="shared" si="4"/>
        <v>3387000</v>
      </c>
      <c r="U39" s="143"/>
      <c r="V39" s="140">
        <v>33</v>
      </c>
      <c r="W39" s="141" t="s">
        <v>36</v>
      </c>
      <c r="X39" s="142">
        <v>50</v>
      </c>
      <c r="Y39" s="142">
        <v>15000</v>
      </c>
      <c r="Z39" s="142">
        <v>0</v>
      </c>
      <c r="AA39" s="142">
        <f t="shared" si="5"/>
        <v>15000</v>
      </c>
      <c r="AB39" s="143"/>
      <c r="AC39" s="140">
        <v>33</v>
      </c>
      <c r="AD39" s="141" t="s">
        <v>36</v>
      </c>
      <c r="AE39" s="142">
        <v>20670</v>
      </c>
      <c r="AF39" s="142">
        <v>62010</v>
      </c>
      <c r="AG39" s="142">
        <v>0</v>
      </c>
      <c r="AH39" s="142">
        <f t="shared" si="6"/>
        <v>62010</v>
      </c>
      <c r="AI39" s="143"/>
      <c r="AJ39" s="140">
        <v>33</v>
      </c>
      <c r="AK39" s="141" t="s">
        <v>36</v>
      </c>
      <c r="AL39" s="142">
        <v>0</v>
      </c>
      <c r="AM39" s="142">
        <v>207000</v>
      </c>
      <c r="AN39" s="142">
        <v>0</v>
      </c>
      <c r="AO39" s="142">
        <f t="shared" si="7"/>
        <v>207000</v>
      </c>
      <c r="AP39" s="143"/>
      <c r="AQ39" s="140">
        <v>33</v>
      </c>
      <c r="AR39" s="141" t="s">
        <v>36</v>
      </c>
      <c r="AS39" s="142">
        <v>0</v>
      </c>
      <c r="AT39" s="142">
        <v>80600</v>
      </c>
      <c r="AU39" s="142">
        <v>0</v>
      </c>
      <c r="AV39" s="142">
        <f t="shared" si="8"/>
        <v>80600</v>
      </c>
      <c r="AW39" s="143"/>
      <c r="AX39" s="140">
        <v>33</v>
      </c>
      <c r="AY39" s="141" t="s">
        <v>36</v>
      </c>
      <c r="AZ39" s="142">
        <v>0</v>
      </c>
      <c r="BA39" s="142">
        <v>0</v>
      </c>
      <c r="BB39" s="142">
        <v>0</v>
      </c>
      <c r="BC39" s="142">
        <f t="shared" si="9"/>
        <v>0</v>
      </c>
      <c r="BD39" s="143"/>
      <c r="BE39" s="140">
        <v>33</v>
      </c>
      <c r="BF39" s="141" t="s">
        <v>36</v>
      </c>
      <c r="BG39" s="142">
        <v>60</v>
      </c>
      <c r="BH39" s="142">
        <v>300000</v>
      </c>
      <c r="BI39" s="142">
        <v>0</v>
      </c>
      <c r="BJ39" s="142">
        <f t="shared" si="10"/>
        <v>300000</v>
      </c>
      <c r="BK39" s="143"/>
      <c r="BL39" s="140">
        <v>33</v>
      </c>
      <c r="BM39" s="141" t="s">
        <v>36</v>
      </c>
      <c r="BN39" s="145">
        <v>6</v>
      </c>
      <c r="BO39" s="142">
        <v>30000</v>
      </c>
      <c r="BP39" s="142">
        <v>0</v>
      </c>
      <c r="BQ39" s="142">
        <f t="shared" si="11"/>
        <v>30000</v>
      </c>
      <c r="BR39" s="143"/>
      <c r="BS39" s="140">
        <v>33</v>
      </c>
      <c r="BT39" s="141" t="s">
        <v>36</v>
      </c>
      <c r="BU39" s="142">
        <v>10</v>
      </c>
      <c r="BV39" s="142">
        <v>10000</v>
      </c>
      <c r="BW39" s="142">
        <v>0</v>
      </c>
      <c r="BX39" s="142">
        <f t="shared" si="12"/>
        <v>10000</v>
      </c>
      <c r="BY39" s="143"/>
      <c r="BZ39" s="140">
        <v>33</v>
      </c>
      <c r="CA39" s="141" t="s">
        <v>36</v>
      </c>
      <c r="CB39" s="142">
        <v>0</v>
      </c>
      <c r="CC39" s="142">
        <v>11875</v>
      </c>
      <c r="CD39" s="142">
        <v>0</v>
      </c>
      <c r="CE39" s="142">
        <f t="shared" si="13"/>
        <v>11875</v>
      </c>
      <c r="CF39" s="143"/>
      <c r="CG39" s="140">
        <v>33</v>
      </c>
      <c r="CH39" s="141" t="s">
        <v>36</v>
      </c>
      <c r="CI39" s="142">
        <v>0</v>
      </c>
      <c r="CJ39" s="142">
        <v>0</v>
      </c>
      <c r="CK39" s="142">
        <v>0</v>
      </c>
      <c r="CL39" s="142">
        <f t="shared" si="14"/>
        <v>0</v>
      </c>
      <c r="CM39" s="143"/>
      <c r="CN39" s="140">
        <v>33</v>
      </c>
      <c r="CO39" s="141" t="s">
        <v>36</v>
      </c>
      <c r="CP39" s="142">
        <v>734579</v>
      </c>
      <c r="CQ39" s="142">
        <v>9360</v>
      </c>
      <c r="CR39" s="142">
        <v>0</v>
      </c>
      <c r="CS39" s="142">
        <f t="shared" si="15"/>
        <v>9360</v>
      </c>
      <c r="CT39" s="143"/>
      <c r="CU39" s="140">
        <v>33</v>
      </c>
      <c r="CV39" s="141" t="s">
        <v>36</v>
      </c>
      <c r="CW39" s="142">
        <v>0</v>
      </c>
      <c r="CX39" s="142">
        <v>1451830.3733847539</v>
      </c>
      <c r="CY39" s="142">
        <v>725915</v>
      </c>
      <c r="CZ39" s="142">
        <f t="shared" si="16"/>
        <v>2177745.3733847542</v>
      </c>
      <c r="DA39" s="143"/>
      <c r="DB39" s="140">
        <v>33</v>
      </c>
      <c r="DC39" s="141" t="s">
        <v>36</v>
      </c>
      <c r="DD39" s="142">
        <v>0</v>
      </c>
      <c r="DE39" s="142">
        <v>0</v>
      </c>
      <c r="DF39" s="142">
        <v>0</v>
      </c>
      <c r="DG39" s="142">
        <f t="shared" si="17"/>
        <v>0</v>
      </c>
      <c r="DH39" s="143"/>
      <c r="DI39" s="140">
        <v>33</v>
      </c>
      <c r="DJ39" s="141" t="s">
        <v>36</v>
      </c>
      <c r="DK39" s="142">
        <v>0</v>
      </c>
      <c r="DL39" s="142">
        <v>0</v>
      </c>
      <c r="DM39" s="142">
        <v>0</v>
      </c>
      <c r="DN39" s="142">
        <f t="shared" si="18"/>
        <v>0</v>
      </c>
      <c r="DO39" s="143"/>
      <c r="DP39" s="140">
        <v>33</v>
      </c>
      <c r="DQ39" s="141" t="s">
        <v>36</v>
      </c>
      <c r="DR39" s="142">
        <v>64</v>
      </c>
      <c r="DS39" s="142">
        <v>32000</v>
      </c>
      <c r="DT39" s="142">
        <v>32000</v>
      </c>
      <c r="DU39" s="142">
        <f t="shared" si="19"/>
        <v>64000</v>
      </c>
      <c r="DV39" s="143"/>
      <c r="DW39" s="140">
        <v>33</v>
      </c>
      <c r="DX39" s="141" t="s">
        <v>36</v>
      </c>
      <c r="DY39" s="142">
        <v>0</v>
      </c>
      <c r="DZ39" s="142">
        <v>0</v>
      </c>
      <c r="EA39" s="142">
        <v>0</v>
      </c>
      <c r="EB39" s="142">
        <f t="shared" si="20"/>
        <v>0</v>
      </c>
      <c r="EC39" s="143"/>
      <c r="ED39" s="140">
        <v>33</v>
      </c>
      <c r="EE39" s="141" t="s">
        <v>36</v>
      </c>
      <c r="EF39" s="142">
        <v>0</v>
      </c>
      <c r="EG39" s="142">
        <v>0</v>
      </c>
      <c r="EH39" s="142">
        <v>0</v>
      </c>
      <c r="EI39" s="142">
        <f t="shared" si="21"/>
        <v>0</v>
      </c>
      <c r="EJ39" s="143"/>
      <c r="EK39" s="140">
        <v>33</v>
      </c>
      <c r="EL39" s="141" t="s">
        <v>36</v>
      </c>
      <c r="EM39" s="142">
        <v>4</v>
      </c>
      <c r="EN39" s="142">
        <v>756000</v>
      </c>
      <c r="EO39" s="142">
        <v>0</v>
      </c>
      <c r="EP39" s="142">
        <f t="shared" si="22"/>
        <v>756000</v>
      </c>
      <c r="EQ39" s="143"/>
      <c r="ER39" s="140">
        <v>33</v>
      </c>
      <c r="ES39" s="141" t="s">
        <v>36</v>
      </c>
      <c r="ET39" s="142">
        <v>24</v>
      </c>
      <c r="EU39" s="142">
        <v>12000</v>
      </c>
      <c r="EV39" s="142">
        <v>0</v>
      </c>
      <c r="EW39" s="142">
        <f t="shared" si="23"/>
        <v>12000</v>
      </c>
      <c r="EX39" s="143"/>
      <c r="EY39" s="140">
        <v>33</v>
      </c>
      <c r="EZ39" s="141" t="s">
        <v>36</v>
      </c>
      <c r="FA39" s="142">
        <v>10408</v>
      </c>
      <c r="FB39" s="142">
        <v>14571200</v>
      </c>
      <c r="FC39" s="142">
        <v>0</v>
      </c>
      <c r="FD39" s="142">
        <f t="shared" si="24"/>
        <v>14571200</v>
      </c>
      <c r="FE39" s="143"/>
      <c r="FF39" s="140">
        <v>33</v>
      </c>
      <c r="FG39" s="141" t="s">
        <v>36</v>
      </c>
      <c r="FH39" s="142">
        <v>277</v>
      </c>
      <c r="FI39" s="142">
        <v>277000</v>
      </c>
      <c r="FJ39" s="142">
        <v>0</v>
      </c>
      <c r="FK39" s="142">
        <f t="shared" si="25"/>
        <v>277000</v>
      </c>
      <c r="FL39" s="143"/>
      <c r="FM39" s="140">
        <v>33</v>
      </c>
      <c r="FN39" s="141" t="s">
        <v>36</v>
      </c>
      <c r="FO39" s="142">
        <v>45</v>
      </c>
      <c r="FP39" s="142">
        <v>450000</v>
      </c>
      <c r="FQ39" s="142">
        <v>0</v>
      </c>
      <c r="FR39" s="142">
        <f t="shared" si="26"/>
        <v>450000</v>
      </c>
      <c r="FS39" s="143"/>
      <c r="FT39" s="140">
        <v>33</v>
      </c>
      <c r="FU39" s="141" t="s">
        <v>36</v>
      </c>
      <c r="FV39" s="142">
        <v>2217</v>
      </c>
      <c r="FW39" s="142">
        <v>7414800</v>
      </c>
      <c r="FX39" s="142">
        <v>0</v>
      </c>
      <c r="FY39" s="142">
        <f t="shared" si="27"/>
        <v>7414800</v>
      </c>
      <c r="FZ39" s="143"/>
      <c r="GA39" s="140">
        <v>33</v>
      </c>
      <c r="GB39" s="141" t="s">
        <v>36</v>
      </c>
      <c r="GC39" s="142">
        <v>55</v>
      </c>
      <c r="GD39" s="142">
        <v>235000</v>
      </c>
      <c r="GE39" s="142">
        <v>0</v>
      </c>
      <c r="GF39" s="142">
        <f t="shared" si="28"/>
        <v>235000</v>
      </c>
      <c r="GG39" s="143"/>
      <c r="GH39" s="140">
        <v>33</v>
      </c>
      <c r="GI39" s="141" t="s">
        <v>36</v>
      </c>
      <c r="GJ39" s="142">
        <v>4</v>
      </c>
      <c r="GK39" s="142">
        <v>108909</v>
      </c>
      <c r="GL39" s="142">
        <v>0</v>
      </c>
      <c r="GM39" s="142">
        <f t="shared" si="29"/>
        <v>108909</v>
      </c>
      <c r="GN39" s="143"/>
      <c r="GO39" s="140">
        <v>33</v>
      </c>
      <c r="GP39" s="141" t="s">
        <v>36</v>
      </c>
      <c r="GQ39" s="142">
        <v>1991</v>
      </c>
      <c r="GR39" s="142">
        <v>597300</v>
      </c>
      <c r="GS39" s="142">
        <v>0</v>
      </c>
      <c r="GT39" s="142">
        <f t="shared" si="30"/>
        <v>597300</v>
      </c>
      <c r="GU39" s="143"/>
      <c r="GV39" s="140">
        <v>33</v>
      </c>
      <c r="GW39" s="141" t="s">
        <v>36</v>
      </c>
      <c r="GX39" s="142">
        <v>50</v>
      </c>
      <c r="GY39" s="142">
        <v>15000</v>
      </c>
      <c r="GZ39" s="142">
        <v>0</v>
      </c>
      <c r="HA39" s="142">
        <f t="shared" si="31"/>
        <v>15000</v>
      </c>
      <c r="HB39" s="143"/>
      <c r="HC39" s="140">
        <v>33</v>
      </c>
      <c r="HD39" s="141" t="s">
        <v>36</v>
      </c>
      <c r="HE39" s="142">
        <v>530</v>
      </c>
      <c r="HF39" s="142">
        <v>53000</v>
      </c>
      <c r="HG39" s="142">
        <v>0</v>
      </c>
      <c r="HH39" s="142">
        <f t="shared" si="32"/>
        <v>53000</v>
      </c>
      <c r="HI39" s="143"/>
      <c r="HJ39" s="140">
        <v>33</v>
      </c>
      <c r="HK39" s="141" t="s">
        <v>36</v>
      </c>
      <c r="HL39" s="142">
        <v>0</v>
      </c>
      <c r="HM39" s="142">
        <v>0</v>
      </c>
      <c r="HN39" s="142">
        <v>0</v>
      </c>
      <c r="HO39" s="142">
        <f t="shared" si="33"/>
        <v>0</v>
      </c>
      <c r="HP39" s="143"/>
      <c r="HQ39" s="140">
        <v>33</v>
      </c>
      <c r="HR39" s="141" t="s">
        <v>36</v>
      </c>
      <c r="HS39" s="142">
        <v>0</v>
      </c>
      <c r="HT39" s="142">
        <v>0</v>
      </c>
      <c r="HU39" s="142">
        <v>0</v>
      </c>
      <c r="HV39" s="142">
        <f t="shared" si="34"/>
        <v>0</v>
      </c>
      <c r="HW39" s="143"/>
      <c r="HX39" s="140">
        <v>33</v>
      </c>
      <c r="HY39" s="141" t="s">
        <v>36</v>
      </c>
      <c r="HZ39" s="142">
        <v>1</v>
      </c>
      <c r="IA39" s="142">
        <v>500000</v>
      </c>
      <c r="IB39" s="142">
        <v>0</v>
      </c>
      <c r="IC39" s="142">
        <f t="shared" si="35"/>
        <v>500000</v>
      </c>
      <c r="ID39" s="143"/>
      <c r="IE39" s="140">
        <v>33</v>
      </c>
      <c r="IF39" s="141" t="s">
        <v>36</v>
      </c>
      <c r="IG39" s="142">
        <v>0</v>
      </c>
      <c r="IH39" s="142">
        <v>0</v>
      </c>
      <c r="II39" s="142">
        <v>0</v>
      </c>
      <c r="IJ39" s="142">
        <f t="shared" si="36"/>
        <v>0</v>
      </c>
      <c r="IK39" s="143"/>
      <c r="IL39" s="140">
        <v>33</v>
      </c>
      <c r="IM39" s="141" t="s">
        <v>36</v>
      </c>
      <c r="IN39" s="142">
        <v>9</v>
      </c>
      <c r="IO39" s="142">
        <v>90000</v>
      </c>
      <c r="IP39" s="142">
        <v>0</v>
      </c>
      <c r="IQ39" s="142">
        <f t="shared" si="37"/>
        <v>90000</v>
      </c>
      <c r="IR39" s="143"/>
      <c r="IS39" s="140">
        <v>33</v>
      </c>
      <c r="IT39" s="141" t="s">
        <v>36</v>
      </c>
      <c r="IU39" s="142">
        <v>0</v>
      </c>
      <c r="IV39" s="142">
        <v>312000</v>
      </c>
      <c r="IW39" s="142">
        <v>0</v>
      </c>
      <c r="IX39" s="142">
        <f t="shared" si="38"/>
        <v>312000</v>
      </c>
      <c r="IY39" s="143"/>
      <c r="IZ39" s="140">
        <v>33</v>
      </c>
      <c r="JA39" s="141" t="s">
        <v>36</v>
      </c>
      <c r="JB39" s="142">
        <v>1</v>
      </c>
      <c r="JC39" s="142">
        <v>75000</v>
      </c>
      <c r="JD39" s="142">
        <v>0</v>
      </c>
      <c r="JE39" s="142">
        <f t="shared" si="39"/>
        <v>75000</v>
      </c>
      <c r="JF39" s="143"/>
      <c r="JG39" s="140">
        <v>33</v>
      </c>
      <c r="JH39" s="141" t="s">
        <v>36</v>
      </c>
      <c r="JI39" s="142">
        <v>6</v>
      </c>
      <c r="JJ39" s="142">
        <v>60000</v>
      </c>
      <c r="JK39" s="142">
        <v>0</v>
      </c>
      <c r="JL39" s="142">
        <f t="shared" si="40"/>
        <v>60000</v>
      </c>
      <c r="JM39" s="143"/>
      <c r="JN39" s="140">
        <v>33</v>
      </c>
      <c r="JO39" s="141" t="s">
        <v>36</v>
      </c>
      <c r="JP39" s="142">
        <v>0</v>
      </c>
      <c r="JQ39" s="142">
        <v>0</v>
      </c>
      <c r="JR39" s="142">
        <v>0</v>
      </c>
      <c r="JS39" s="142">
        <f t="shared" si="41"/>
        <v>0</v>
      </c>
      <c r="JT39" s="143"/>
      <c r="JU39" s="140">
        <v>33</v>
      </c>
      <c r="JV39" s="141" t="s">
        <v>36</v>
      </c>
      <c r="JW39" s="142">
        <v>1</v>
      </c>
      <c r="JX39" s="142">
        <v>100000</v>
      </c>
      <c r="JY39" s="142">
        <v>0</v>
      </c>
      <c r="JZ39" s="142">
        <f t="shared" si="42"/>
        <v>100000</v>
      </c>
      <c r="KA39" s="143"/>
      <c r="KB39" s="140">
        <v>33</v>
      </c>
      <c r="KC39" s="141" t="s">
        <v>36</v>
      </c>
      <c r="KD39" s="142">
        <v>1</v>
      </c>
      <c r="KE39" s="142">
        <v>100000</v>
      </c>
      <c r="KF39" s="142">
        <v>0</v>
      </c>
      <c r="KG39" s="142">
        <f t="shared" si="43"/>
        <v>100000</v>
      </c>
      <c r="KH39" s="143"/>
      <c r="KI39" s="140">
        <v>33</v>
      </c>
      <c r="KJ39" s="141" t="s">
        <v>36</v>
      </c>
      <c r="KK39" s="142">
        <v>5</v>
      </c>
      <c r="KL39" s="142">
        <v>25000</v>
      </c>
      <c r="KM39" s="142">
        <v>0</v>
      </c>
      <c r="KN39" s="142">
        <f t="shared" si="44"/>
        <v>25000</v>
      </c>
      <c r="KO39" s="143"/>
      <c r="KP39" s="140">
        <v>33</v>
      </c>
      <c r="KQ39" s="141" t="s">
        <v>36</v>
      </c>
      <c r="KR39" s="142">
        <v>0</v>
      </c>
      <c r="KS39" s="142">
        <v>0</v>
      </c>
      <c r="KT39" s="142">
        <v>0</v>
      </c>
      <c r="KU39" s="142">
        <f t="shared" si="45"/>
        <v>0</v>
      </c>
      <c r="KV39" s="143"/>
      <c r="KW39" s="140">
        <v>33</v>
      </c>
      <c r="KX39" s="141" t="s">
        <v>36</v>
      </c>
      <c r="KY39" s="142">
        <v>1</v>
      </c>
      <c r="KZ39" s="142">
        <v>15000</v>
      </c>
      <c r="LA39" s="142">
        <v>0</v>
      </c>
      <c r="LB39" s="142">
        <f t="shared" si="46"/>
        <v>15000</v>
      </c>
      <c r="LC39" s="143"/>
      <c r="LD39" s="140">
        <v>33</v>
      </c>
      <c r="LE39" s="141" t="s">
        <v>36</v>
      </c>
      <c r="LF39" s="142">
        <v>0</v>
      </c>
      <c r="LG39" s="142">
        <v>0</v>
      </c>
      <c r="LH39" s="142">
        <v>0</v>
      </c>
      <c r="LI39" s="142">
        <f t="shared" si="47"/>
        <v>0</v>
      </c>
      <c r="LJ39" s="143"/>
      <c r="LK39" s="140">
        <v>33</v>
      </c>
      <c r="LL39" s="141" t="s">
        <v>36</v>
      </c>
      <c r="LM39" s="142">
        <v>1</v>
      </c>
      <c r="LN39" s="142">
        <v>12000</v>
      </c>
      <c r="LO39" s="142">
        <v>0</v>
      </c>
      <c r="LP39" s="142">
        <f t="shared" si="48"/>
        <v>12000</v>
      </c>
      <c r="LQ39" s="143"/>
      <c r="LR39" s="140">
        <v>33</v>
      </c>
      <c r="LS39" s="141" t="s">
        <v>36</v>
      </c>
      <c r="LT39" s="142">
        <v>0</v>
      </c>
      <c r="LU39" s="142">
        <v>0</v>
      </c>
      <c r="LV39" s="142">
        <v>0</v>
      </c>
      <c r="LW39" s="142">
        <f t="shared" si="49"/>
        <v>0</v>
      </c>
      <c r="LX39" s="143"/>
      <c r="LY39" s="140">
        <v>33</v>
      </c>
      <c r="LZ39" s="141" t="s">
        <v>36</v>
      </c>
      <c r="MA39" s="142">
        <v>0</v>
      </c>
      <c r="MB39" s="142">
        <f t="shared" si="50"/>
        <v>31962084.373384755</v>
      </c>
      <c r="MC39" s="142">
        <f t="shared" si="0"/>
        <v>757915</v>
      </c>
      <c r="MD39" s="142">
        <f t="shared" si="1"/>
        <v>32719999.373384755</v>
      </c>
      <c r="ME39" s="9"/>
    </row>
    <row r="40" spans="1:343" ht="15.75" hidden="1">
      <c r="A40" s="140">
        <v>34</v>
      </c>
      <c r="B40" s="141" t="s">
        <v>37</v>
      </c>
      <c r="C40" s="142">
        <v>0</v>
      </c>
      <c r="D40" s="142">
        <v>0</v>
      </c>
      <c r="E40" s="142">
        <v>0</v>
      </c>
      <c r="F40" s="142">
        <f t="shared" si="2"/>
        <v>0</v>
      </c>
      <c r="G40" s="143"/>
      <c r="H40" s="140">
        <v>34</v>
      </c>
      <c r="I40" s="141" t="s">
        <v>37</v>
      </c>
      <c r="J40" s="142">
        <v>0</v>
      </c>
      <c r="K40" s="142">
        <v>2164200</v>
      </c>
      <c r="L40" s="142">
        <v>0</v>
      </c>
      <c r="M40" s="142">
        <f t="shared" si="3"/>
        <v>2164200</v>
      </c>
      <c r="N40" s="143"/>
      <c r="O40" s="140">
        <v>34</v>
      </c>
      <c r="P40" s="141" t="s">
        <v>37</v>
      </c>
      <c r="Q40" s="144">
        <v>0</v>
      </c>
      <c r="R40" s="142">
        <v>16790250</v>
      </c>
      <c r="S40" s="142">
        <v>0</v>
      </c>
      <c r="T40" s="142">
        <f t="shared" si="4"/>
        <v>16790250</v>
      </c>
      <c r="U40" s="143"/>
      <c r="V40" s="140">
        <v>34</v>
      </c>
      <c r="W40" s="141" t="s">
        <v>37</v>
      </c>
      <c r="X40" s="142">
        <v>100</v>
      </c>
      <c r="Y40" s="142">
        <v>30000</v>
      </c>
      <c r="Z40" s="142">
        <v>0</v>
      </c>
      <c r="AA40" s="142">
        <f t="shared" si="5"/>
        <v>30000</v>
      </c>
      <c r="AB40" s="143"/>
      <c r="AC40" s="140">
        <v>34</v>
      </c>
      <c r="AD40" s="141" t="s">
        <v>37</v>
      </c>
      <c r="AE40" s="142">
        <v>109000</v>
      </c>
      <c r="AF40" s="142">
        <v>327000</v>
      </c>
      <c r="AG40" s="142">
        <v>0</v>
      </c>
      <c r="AH40" s="142">
        <f t="shared" si="6"/>
        <v>327000</v>
      </c>
      <c r="AI40" s="143"/>
      <c r="AJ40" s="140">
        <v>34</v>
      </c>
      <c r="AK40" s="141" t="s">
        <v>37</v>
      </c>
      <c r="AL40" s="142">
        <v>0</v>
      </c>
      <c r="AM40" s="142">
        <v>221000</v>
      </c>
      <c r="AN40" s="142">
        <v>0</v>
      </c>
      <c r="AO40" s="142">
        <f t="shared" si="7"/>
        <v>221000</v>
      </c>
      <c r="AP40" s="143"/>
      <c r="AQ40" s="140">
        <v>34</v>
      </c>
      <c r="AR40" s="141" t="s">
        <v>37</v>
      </c>
      <c r="AS40" s="142">
        <v>0</v>
      </c>
      <c r="AT40" s="142">
        <v>126950</v>
      </c>
      <c r="AU40" s="142">
        <v>0</v>
      </c>
      <c r="AV40" s="142">
        <f t="shared" si="8"/>
        <v>126950</v>
      </c>
      <c r="AW40" s="143"/>
      <c r="AX40" s="140">
        <v>34</v>
      </c>
      <c r="AY40" s="141" t="s">
        <v>37</v>
      </c>
      <c r="AZ40" s="142">
        <v>0</v>
      </c>
      <c r="BA40" s="142">
        <v>0</v>
      </c>
      <c r="BB40" s="142">
        <v>0</v>
      </c>
      <c r="BC40" s="142">
        <f t="shared" si="9"/>
        <v>0</v>
      </c>
      <c r="BD40" s="143"/>
      <c r="BE40" s="140">
        <v>34</v>
      </c>
      <c r="BF40" s="141" t="s">
        <v>37</v>
      </c>
      <c r="BG40" s="142">
        <v>204</v>
      </c>
      <c r="BH40" s="142">
        <v>1020000</v>
      </c>
      <c r="BI40" s="142">
        <v>0</v>
      </c>
      <c r="BJ40" s="142">
        <f t="shared" si="10"/>
        <v>1020000</v>
      </c>
      <c r="BK40" s="143"/>
      <c r="BL40" s="140">
        <v>34</v>
      </c>
      <c r="BM40" s="141" t="s">
        <v>37</v>
      </c>
      <c r="BN40" s="145">
        <v>12</v>
      </c>
      <c r="BO40" s="142">
        <v>60000</v>
      </c>
      <c r="BP40" s="142">
        <v>0</v>
      </c>
      <c r="BQ40" s="142">
        <f t="shared" si="11"/>
        <v>60000</v>
      </c>
      <c r="BR40" s="143"/>
      <c r="BS40" s="140">
        <v>34</v>
      </c>
      <c r="BT40" s="141" t="s">
        <v>37</v>
      </c>
      <c r="BU40" s="142">
        <v>37</v>
      </c>
      <c r="BV40" s="142">
        <v>37000</v>
      </c>
      <c r="BW40" s="142">
        <v>0</v>
      </c>
      <c r="BX40" s="142">
        <f t="shared" si="12"/>
        <v>37000</v>
      </c>
      <c r="BY40" s="143"/>
      <c r="BZ40" s="140">
        <v>34</v>
      </c>
      <c r="CA40" s="141" t="s">
        <v>37</v>
      </c>
      <c r="CB40" s="142">
        <v>0</v>
      </c>
      <c r="CC40" s="142">
        <v>11875</v>
      </c>
      <c r="CD40" s="142">
        <v>0</v>
      </c>
      <c r="CE40" s="142">
        <f t="shared" si="13"/>
        <v>11875</v>
      </c>
      <c r="CF40" s="143"/>
      <c r="CG40" s="140">
        <v>34</v>
      </c>
      <c r="CH40" s="141" t="s">
        <v>37</v>
      </c>
      <c r="CI40" s="142">
        <v>0</v>
      </c>
      <c r="CJ40" s="142">
        <v>0</v>
      </c>
      <c r="CK40" s="142">
        <v>0</v>
      </c>
      <c r="CL40" s="142">
        <f t="shared" si="14"/>
        <v>0</v>
      </c>
      <c r="CM40" s="143"/>
      <c r="CN40" s="140">
        <v>34</v>
      </c>
      <c r="CO40" s="141" t="s">
        <v>37</v>
      </c>
      <c r="CP40" s="142">
        <v>3823905</v>
      </c>
      <c r="CQ40" s="142">
        <v>31824</v>
      </c>
      <c r="CR40" s="142">
        <v>0</v>
      </c>
      <c r="CS40" s="142">
        <f t="shared" si="15"/>
        <v>31824</v>
      </c>
      <c r="CT40" s="143"/>
      <c r="CU40" s="140">
        <v>34</v>
      </c>
      <c r="CV40" s="141" t="s">
        <v>37</v>
      </c>
      <c r="CW40" s="142">
        <v>0</v>
      </c>
      <c r="CX40" s="142">
        <v>6485004.0043316418</v>
      </c>
      <c r="CY40" s="142">
        <v>3242502</v>
      </c>
      <c r="CZ40" s="142">
        <f t="shared" si="16"/>
        <v>9727506.0043316409</v>
      </c>
      <c r="DA40" s="143"/>
      <c r="DB40" s="140">
        <v>34</v>
      </c>
      <c r="DC40" s="141" t="s">
        <v>37</v>
      </c>
      <c r="DD40" s="142">
        <v>0</v>
      </c>
      <c r="DE40" s="142">
        <v>130000</v>
      </c>
      <c r="DF40" s="142">
        <v>0</v>
      </c>
      <c r="DG40" s="142">
        <f t="shared" si="17"/>
        <v>130000</v>
      </c>
      <c r="DH40" s="143"/>
      <c r="DI40" s="140">
        <v>34</v>
      </c>
      <c r="DJ40" s="141" t="s">
        <v>37</v>
      </c>
      <c r="DK40" s="142">
        <v>0</v>
      </c>
      <c r="DL40" s="142">
        <v>0</v>
      </c>
      <c r="DM40" s="142">
        <v>0</v>
      </c>
      <c r="DN40" s="142">
        <f t="shared" si="18"/>
        <v>0</v>
      </c>
      <c r="DO40" s="143"/>
      <c r="DP40" s="140">
        <v>34</v>
      </c>
      <c r="DQ40" s="141" t="s">
        <v>37</v>
      </c>
      <c r="DR40" s="142">
        <v>273</v>
      </c>
      <c r="DS40" s="142">
        <v>160000</v>
      </c>
      <c r="DT40" s="142">
        <v>180500</v>
      </c>
      <c r="DU40" s="142">
        <f t="shared" si="19"/>
        <v>340500</v>
      </c>
      <c r="DV40" s="143"/>
      <c r="DW40" s="140">
        <v>34</v>
      </c>
      <c r="DX40" s="141" t="s">
        <v>37</v>
      </c>
      <c r="DY40" s="142">
        <v>0</v>
      </c>
      <c r="DZ40" s="142">
        <v>0</v>
      </c>
      <c r="EA40" s="142">
        <v>0</v>
      </c>
      <c r="EB40" s="142">
        <f t="shared" si="20"/>
        <v>0</v>
      </c>
      <c r="EC40" s="143"/>
      <c r="ED40" s="140">
        <v>34</v>
      </c>
      <c r="EE40" s="141" t="s">
        <v>37</v>
      </c>
      <c r="EF40" s="142">
        <v>0</v>
      </c>
      <c r="EG40" s="142">
        <v>0</v>
      </c>
      <c r="EH40" s="142">
        <v>0</v>
      </c>
      <c r="EI40" s="142">
        <f t="shared" si="21"/>
        <v>0</v>
      </c>
      <c r="EJ40" s="143"/>
      <c r="EK40" s="140">
        <v>34</v>
      </c>
      <c r="EL40" s="141" t="s">
        <v>37</v>
      </c>
      <c r="EM40" s="142">
        <v>13</v>
      </c>
      <c r="EN40" s="142">
        <v>2457000</v>
      </c>
      <c r="EO40" s="142">
        <v>0</v>
      </c>
      <c r="EP40" s="142">
        <f t="shared" si="22"/>
        <v>2457000</v>
      </c>
      <c r="EQ40" s="143"/>
      <c r="ER40" s="140">
        <v>34</v>
      </c>
      <c r="ES40" s="141" t="s">
        <v>37</v>
      </c>
      <c r="ET40" s="142">
        <v>112</v>
      </c>
      <c r="EU40" s="142">
        <v>56000</v>
      </c>
      <c r="EV40" s="142">
        <v>0</v>
      </c>
      <c r="EW40" s="142">
        <f t="shared" si="23"/>
        <v>56000</v>
      </c>
      <c r="EX40" s="143"/>
      <c r="EY40" s="140">
        <v>34</v>
      </c>
      <c r="EZ40" s="141" t="s">
        <v>37</v>
      </c>
      <c r="FA40" s="142">
        <v>50204</v>
      </c>
      <c r="FB40" s="142">
        <v>70285600</v>
      </c>
      <c r="FC40" s="142">
        <v>0</v>
      </c>
      <c r="FD40" s="142">
        <f t="shared" si="24"/>
        <v>70285600</v>
      </c>
      <c r="FE40" s="143"/>
      <c r="FF40" s="140">
        <v>34</v>
      </c>
      <c r="FG40" s="141" t="s">
        <v>37</v>
      </c>
      <c r="FH40" s="142">
        <v>1380</v>
      </c>
      <c r="FI40" s="142">
        <v>1380000</v>
      </c>
      <c r="FJ40" s="142">
        <v>0</v>
      </c>
      <c r="FK40" s="142">
        <f t="shared" si="25"/>
        <v>1380000</v>
      </c>
      <c r="FL40" s="143"/>
      <c r="FM40" s="140">
        <v>34</v>
      </c>
      <c r="FN40" s="141" t="s">
        <v>37</v>
      </c>
      <c r="FO40" s="142">
        <v>50</v>
      </c>
      <c r="FP40" s="142">
        <v>500000</v>
      </c>
      <c r="FQ40" s="142">
        <v>0</v>
      </c>
      <c r="FR40" s="142">
        <f t="shared" si="26"/>
        <v>500000</v>
      </c>
      <c r="FS40" s="143"/>
      <c r="FT40" s="140">
        <v>34</v>
      </c>
      <c r="FU40" s="141" t="s">
        <v>37</v>
      </c>
      <c r="FV40" s="142">
        <v>10333</v>
      </c>
      <c r="FW40" s="142">
        <f>31522000-138</f>
        <v>31521862</v>
      </c>
      <c r="FX40" s="142">
        <v>0</v>
      </c>
      <c r="FY40" s="142">
        <f t="shared" si="27"/>
        <v>31521862</v>
      </c>
      <c r="FZ40" s="143"/>
      <c r="GA40" s="140">
        <v>34</v>
      </c>
      <c r="GB40" s="141" t="s">
        <v>37</v>
      </c>
      <c r="GC40" s="142">
        <v>125</v>
      </c>
      <c r="GD40" s="142">
        <v>537500</v>
      </c>
      <c r="GE40" s="142">
        <v>0</v>
      </c>
      <c r="GF40" s="142">
        <f t="shared" si="28"/>
        <v>537500</v>
      </c>
      <c r="GG40" s="143"/>
      <c r="GH40" s="140">
        <v>34</v>
      </c>
      <c r="GI40" s="141" t="s">
        <v>37</v>
      </c>
      <c r="GJ40" s="142">
        <v>12</v>
      </c>
      <c r="GK40" s="142">
        <v>326733</v>
      </c>
      <c r="GL40" s="142">
        <v>0</v>
      </c>
      <c r="GM40" s="142">
        <f t="shared" si="29"/>
        <v>326733</v>
      </c>
      <c r="GN40" s="143"/>
      <c r="GO40" s="140">
        <v>34</v>
      </c>
      <c r="GP40" s="141" t="s">
        <v>37</v>
      </c>
      <c r="GQ40" s="142">
        <v>5038</v>
      </c>
      <c r="GR40" s="142">
        <v>1511400</v>
      </c>
      <c r="GS40" s="142">
        <v>0</v>
      </c>
      <c r="GT40" s="142">
        <f t="shared" si="30"/>
        <v>1511400</v>
      </c>
      <c r="GU40" s="143"/>
      <c r="GV40" s="140">
        <v>34</v>
      </c>
      <c r="GW40" s="141" t="s">
        <v>37</v>
      </c>
      <c r="GX40" s="142">
        <v>100</v>
      </c>
      <c r="GY40" s="142">
        <v>30000</v>
      </c>
      <c r="GZ40" s="142">
        <v>0</v>
      </c>
      <c r="HA40" s="142">
        <f t="shared" si="31"/>
        <v>30000</v>
      </c>
      <c r="HB40" s="143"/>
      <c r="HC40" s="140">
        <v>34</v>
      </c>
      <c r="HD40" s="141" t="s">
        <v>37</v>
      </c>
      <c r="HE40" s="142">
        <v>2961</v>
      </c>
      <c r="HF40" s="142">
        <v>296100</v>
      </c>
      <c r="HG40" s="142">
        <v>0</v>
      </c>
      <c r="HH40" s="142">
        <f t="shared" si="32"/>
        <v>296100</v>
      </c>
      <c r="HI40" s="143"/>
      <c r="HJ40" s="140">
        <v>34</v>
      </c>
      <c r="HK40" s="141" t="s">
        <v>37</v>
      </c>
      <c r="HL40" s="142">
        <v>0</v>
      </c>
      <c r="HM40" s="142">
        <v>0</v>
      </c>
      <c r="HN40" s="142">
        <v>0</v>
      </c>
      <c r="HO40" s="142">
        <f t="shared" si="33"/>
        <v>0</v>
      </c>
      <c r="HP40" s="143"/>
      <c r="HQ40" s="140">
        <v>34</v>
      </c>
      <c r="HR40" s="141" t="s">
        <v>37</v>
      </c>
      <c r="HS40" s="142">
        <v>0</v>
      </c>
      <c r="HT40" s="142">
        <v>0</v>
      </c>
      <c r="HU40" s="142">
        <v>0</v>
      </c>
      <c r="HV40" s="142">
        <f t="shared" si="34"/>
        <v>0</v>
      </c>
      <c r="HW40" s="143"/>
      <c r="HX40" s="140">
        <v>34</v>
      </c>
      <c r="HY40" s="141" t="s">
        <v>37</v>
      </c>
      <c r="HZ40" s="142">
        <v>1</v>
      </c>
      <c r="IA40" s="142">
        <v>1000000</v>
      </c>
      <c r="IB40" s="142">
        <v>0</v>
      </c>
      <c r="IC40" s="142">
        <f t="shared" si="35"/>
        <v>1000000</v>
      </c>
      <c r="ID40" s="143"/>
      <c r="IE40" s="140">
        <v>34</v>
      </c>
      <c r="IF40" s="141" t="s">
        <v>37</v>
      </c>
      <c r="IG40" s="142">
        <v>1</v>
      </c>
      <c r="IH40" s="142">
        <v>87500</v>
      </c>
      <c r="II40" s="142">
        <v>0</v>
      </c>
      <c r="IJ40" s="142">
        <f t="shared" si="36"/>
        <v>87500</v>
      </c>
      <c r="IK40" s="143"/>
      <c r="IL40" s="140">
        <v>34</v>
      </c>
      <c r="IM40" s="141" t="s">
        <v>37</v>
      </c>
      <c r="IN40" s="142">
        <v>23</v>
      </c>
      <c r="IO40" s="142">
        <v>230000</v>
      </c>
      <c r="IP40" s="142">
        <v>0</v>
      </c>
      <c r="IQ40" s="142">
        <f t="shared" si="37"/>
        <v>230000</v>
      </c>
      <c r="IR40" s="143"/>
      <c r="IS40" s="140">
        <v>34</v>
      </c>
      <c r="IT40" s="141" t="s">
        <v>37</v>
      </c>
      <c r="IU40" s="142">
        <v>1</v>
      </c>
      <c r="IV40" s="142">
        <v>770250</v>
      </c>
      <c r="IW40" s="142">
        <v>0</v>
      </c>
      <c r="IX40" s="142">
        <f t="shared" si="38"/>
        <v>770250</v>
      </c>
      <c r="IY40" s="143"/>
      <c r="IZ40" s="140">
        <v>34</v>
      </c>
      <c r="JA40" s="141" t="s">
        <v>37</v>
      </c>
      <c r="JB40" s="142">
        <v>1</v>
      </c>
      <c r="JC40" s="142">
        <v>75000</v>
      </c>
      <c r="JD40" s="142">
        <v>0</v>
      </c>
      <c r="JE40" s="142">
        <f t="shared" si="39"/>
        <v>75000</v>
      </c>
      <c r="JF40" s="143"/>
      <c r="JG40" s="140">
        <v>34</v>
      </c>
      <c r="JH40" s="141" t="s">
        <v>37</v>
      </c>
      <c r="JI40" s="142">
        <v>18</v>
      </c>
      <c r="JJ40" s="142">
        <v>180000</v>
      </c>
      <c r="JK40" s="142">
        <v>0</v>
      </c>
      <c r="JL40" s="142">
        <f t="shared" si="40"/>
        <v>180000</v>
      </c>
      <c r="JM40" s="143"/>
      <c r="JN40" s="140">
        <v>34</v>
      </c>
      <c r="JO40" s="141" t="s">
        <v>37</v>
      </c>
      <c r="JP40" s="142">
        <v>0</v>
      </c>
      <c r="JQ40" s="142">
        <v>0</v>
      </c>
      <c r="JR40" s="142">
        <v>0</v>
      </c>
      <c r="JS40" s="142">
        <f t="shared" si="41"/>
        <v>0</v>
      </c>
      <c r="JT40" s="143"/>
      <c r="JU40" s="140">
        <v>34</v>
      </c>
      <c r="JV40" s="141" t="s">
        <v>37</v>
      </c>
      <c r="JW40" s="142">
        <v>1</v>
      </c>
      <c r="JX40" s="142">
        <v>100000</v>
      </c>
      <c r="JY40" s="142">
        <v>0</v>
      </c>
      <c r="JZ40" s="142">
        <f t="shared" si="42"/>
        <v>100000</v>
      </c>
      <c r="KA40" s="143"/>
      <c r="KB40" s="140">
        <v>34</v>
      </c>
      <c r="KC40" s="141" t="s">
        <v>37</v>
      </c>
      <c r="KD40" s="142">
        <v>1</v>
      </c>
      <c r="KE40" s="142">
        <v>100000</v>
      </c>
      <c r="KF40" s="142">
        <v>0</v>
      </c>
      <c r="KG40" s="142">
        <f t="shared" si="43"/>
        <v>100000</v>
      </c>
      <c r="KH40" s="143"/>
      <c r="KI40" s="140">
        <v>34</v>
      </c>
      <c r="KJ40" s="141" t="s">
        <v>37</v>
      </c>
      <c r="KK40" s="142">
        <v>17</v>
      </c>
      <c r="KL40" s="142">
        <v>85000</v>
      </c>
      <c r="KM40" s="142">
        <v>0</v>
      </c>
      <c r="KN40" s="142">
        <f t="shared" si="44"/>
        <v>85000</v>
      </c>
      <c r="KO40" s="143"/>
      <c r="KP40" s="140">
        <v>34</v>
      </c>
      <c r="KQ40" s="141" t="s">
        <v>37</v>
      </c>
      <c r="KR40" s="142">
        <v>0</v>
      </c>
      <c r="KS40" s="142">
        <v>0</v>
      </c>
      <c r="KT40" s="142">
        <v>0</v>
      </c>
      <c r="KU40" s="142">
        <f t="shared" si="45"/>
        <v>0</v>
      </c>
      <c r="KV40" s="143"/>
      <c r="KW40" s="140">
        <v>34</v>
      </c>
      <c r="KX40" s="141" t="s">
        <v>37</v>
      </c>
      <c r="KY40" s="142">
        <v>4</v>
      </c>
      <c r="KZ40" s="142">
        <v>348000</v>
      </c>
      <c r="LA40" s="142">
        <v>0</v>
      </c>
      <c r="LB40" s="142">
        <f t="shared" si="46"/>
        <v>348000</v>
      </c>
      <c r="LC40" s="143"/>
      <c r="LD40" s="140">
        <v>34</v>
      </c>
      <c r="LE40" s="141" t="s">
        <v>37</v>
      </c>
      <c r="LF40" s="142">
        <v>0</v>
      </c>
      <c r="LG40" s="142">
        <v>0</v>
      </c>
      <c r="LH40" s="142">
        <v>0</v>
      </c>
      <c r="LI40" s="142">
        <f t="shared" si="47"/>
        <v>0</v>
      </c>
      <c r="LJ40" s="143"/>
      <c r="LK40" s="140">
        <v>34</v>
      </c>
      <c r="LL40" s="141" t="s">
        <v>37</v>
      </c>
      <c r="LM40" s="142">
        <v>1</v>
      </c>
      <c r="LN40" s="142">
        <v>12000</v>
      </c>
      <c r="LO40" s="142">
        <v>0</v>
      </c>
      <c r="LP40" s="142">
        <f t="shared" si="48"/>
        <v>12000</v>
      </c>
      <c r="LQ40" s="143"/>
      <c r="LR40" s="140">
        <v>34</v>
      </c>
      <c r="LS40" s="141" t="s">
        <v>37</v>
      </c>
      <c r="LT40" s="142">
        <v>0</v>
      </c>
      <c r="LU40" s="142">
        <v>0</v>
      </c>
      <c r="LV40" s="142">
        <v>0</v>
      </c>
      <c r="LW40" s="142">
        <f t="shared" si="49"/>
        <v>0</v>
      </c>
      <c r="LX40" s="143"/>
      <c r="LY40" s="140">
        <v>34</v>
      </c>
      <c r="LZ40" s="141" t="s">
        <v>37</v>
      </c>
      <c r="MA40" s="142">
        <v>0</v>
      </c>
      <c r="MB40" s="142">
        <f t="shared" si="50"/>
        <v>139485048.00433165</v>
      </c>
      <c r="MC40" s="142">
        <f t="shared" si="0"/>
        <v>3423002</v>
      </c>
      <c r="MD40" s="142">
        <f t="shared" si="1"/>
        <v>142908050.00433165</v>
      </c>
      <c r="ME40" s="9"/>
    </row>
    <row r="41" spans="1:343" ht="15.75" hidden="1">
      <c r="A41" s="140">
        <v>35</v>
      </c>
      <c r="B41" s="141" t="s">
        <v>38</v>
      </c>
      <c r="C41" s="142">
        <v>0</v>
      </c>
      <c r="D41" s="142">
        <v>0</v>
      </c>
      <c r="E41" s="142">
        <v>0</v>
      </c>
      <c r="F41" s="142">
        <f t="shared" si="2"/>
        <v>0</v>
      </c>
      <c r="G41" s="143"/>
      <c r="H41" s="140">
        <v>35</v>
      </c>
      <c r="I41" s="141" t="s">
        <v>38</v>
      </c>
      <c r="J41" s="142">
        <v>0</v>
      </c>
      <c r="K41" s="142">
        <v>2611200</v>
      </c>
      <c r="L41" s="142">
        <v>0</v>
      </c>
      <c r="M41" s="142">
        <f t="shared" si="3"/>
        <v>2611200</v>
      </c>
      <c r="N41" s="143"/>
      <c r="O41" s="140">
        <v>35</v>
      </c>
      <c r="P41" s="141" t="s">
        <v>38</v>
      </c>
      <c r="Q41" s="144">
        <v>0</v>
      </c>
      <c r="R41" s="142">
        <v>14189200</v>
      </c>
      <c r="S41" s="142">
        <v>0</v>
      </c>
      <c r="T41" s="142">
        <f t="shared" si="4"/>
        <v>14189200</v>
      </c>
      <c r="U41" s="143"/>
      <c r="V41" s="140">
        <v>35</v>
      </c>
      <c r="W41" s="141" t="s">
        <v>38</v>
      </c>
      <c r="X41" s="142">
        <v>150</v>
      </c>
      <c r="Y41" s="142">
        <v>45000</v>
      </c>
      <c r="Z41" s="142">
        <v>0</v>
      </c>
      <c r="AA41" s="142">
        <f t="shared" si="5"/>
        <v>45000</v>
      </c>
      <c r="AB41" s="143"/>
      <c r="AC41" s="140">
        <v>35</v>
      </c>
      <c r="AD41" s="141" t="s">
        <v>38</v>
      </c>
      <c r="AE41" s="142"/>
      <c r="AF41" s="142">
        <v>0</v>
      </c>
      <c r="AG41" s="142">
        <v>0</v>
      </c>
      <c r="AH41" s="142">
        <f t="shared" si="6"/>
        <v>0</v>
      </c>
      <c r="AI41" s="143"/>
      <c r="AJ41" s="140">
        <v>35</v>
      </c>
      <c r="AK41" s="141" t="s">
        <v>38</v>
      </c>
      <c r="AL41" s="142">
        <v>0</v>
      </c>
      <c r="AM41" s="142">
        <v>220000</v>
      </c>
      <c r="AN41" s="142">
        <v>0</v>
      </c>
      <c r="AO41" s="142">
        <f t="shared" si="7"/>
        <v>220000</v>
      </c>
      <c r="AP41" s="143"/>
      <c r="AQ41" s="140">
        <v>35</v>
      </c>
      <c r="AR41" s="141" t="s">
        <v>38</v>
      </c>
      <c r="AS41" s="142">
        <v>0</v>
      </c>
      <c r="AT41" s="142">
        <v>201200</v>
      </c>
      <c r="AU41" s="142">
        <v>0</v>
      </c>
      <c r="AV41" s="142">
        <f t="shared" si="8"/>
        <v>201200</v>
      </c>
      <c r="AW41" s="143"/>
      <c r="AX41" s="140">
        <v>35</v>
      </c>
      <c r="AY41" s="141" t="s">
        <v>38</v>
      </c>
      <c r="AZ41" s="142">
        <v>0</v>
      </c>
      <c r="BA41" s="142">
        <v>0</v>
      </c>
      <c r="BB41" s="142">
        <v>0</v>
      </c>
      <c r="BC41" s="142">
        <f t="shared" si="9"/>
        <v>0</v>
      </c>
      <c r="BD41" s="143"/>
      <c r="BE41" s="140">
        <v>35</v>
      </c>
      <c r="BF41" s="141" t="s">
        <v>38</v>
      </c>
      <c r="BG41" s="142">
        <v>228</v>
      </c>
      <c r="BH41" s="142">
        <v>1140000</v>
      </c>
      <c r="BI41" s="142">
        <v>0</v>
      </c>
      <c r="BJ41" s="142">
        <f t="shared" si="10"/>
        <v>1140000</v>
      </c>
      <c r="BK41" s="143"/>
      <c r="BL41" s="140">
        <v>35</v>
      </c>
      <c r="BM41" s="141" t="s">
        <v>38</v>
      </c>
      <c r="BN41" s="145">
        <v>12</v>
      </c>
      <c r="BO41" s="142">
        <v>60000</v>
      </c>
      <c r="BP41" s="142">
        <v>0</v>
      </c>
      <c r="BQ41" s="142">
        <f t="shared" si="11"/>
        <v>60000</v>
      </c>
      <c r="BR41" s="143"/>
      <c r="BS41" s="140">
        <v>35</v>
      </c>
      <c r="BT41" s="141" t="s">
        <v>38</v>
      </c>
      <c r="BU41" s="142">
        <v>48</v>
      </c>
      <c r="BV41" s="142">
        <v>48000</v>
      </c>
      <c r="BW41" s="142">
        <v>0</v>
      </c>
      <c r="BX41" s="142">
        <f t="shared" si="12"/>
        <v>48000</v>
      </c>
      <c r="BY41" s="143"/>
      <c r="BZ41" s="140">
        <v>35</v>
      </c>
      <c r="CA41" s="141" t="s">
        <v>38</v>
      </c>
      <c r="CB41" s="142">
        <v>0</v>
      </c>
      <c r="CC41" s="142">
        <v>11875</v>
      </c>
      <c r="CD41" s="142">
        <v>0</v>
      </c>
      <c r="CE41" s="142">
        <f t="shared" si="13"/>
        <v>11875</v>
      </c>
      <c r="CF41" s="143"/>
      <c r="CG41" s="140">
        <v>35</v>
      </c>
      <c r="CH41" s="141" t="s">
        <v>38</v>
      </c>
      <c r="CI41" s="142">
        <v>0</v>
      </c>
      <c r="CJ41" s="142">
        <v>0</v>
      </c>
      <c r="CK41" s="142">
        <v>0</v>
      </c>
      <c r="CL41" s="142">
        <f t="shared" si="14"/>
        <v>0</v>
      </c>
      <c r="CM41" s="143"/>
      <c r="CN41" s="140">
        <v>35</v>
      </c>
      <c r="CO41" s="141" t="s">
        <v>38</v>
      </c>
      <c r="CP41" s="142">
        <v>3710465</v>
      </c>
      <c r="CQ41" s="142">
        <v>35568</v>
      </c>
      <c r="CR41" s="142">
        <v>0</v>
      </c>
      <c r="CS41" s="142">
        <f t="shared" si="15"/>
        <v>35568</v>
      </c>
      <c r="CT41" s="143"/>
      <c r="CU41" s="140">
        <v>35</v>
      </c>
      <c r="CV41" s="141" t="s">
        <v>38</v>
      </c>
      <c r="CW41" s="142">
        <v>0</v>
      </c>
      <c r="CX41" s="142">
        <v>6326198.5988949183</v>
      </c>
      <c r="CY41" s="142">
        <v>3163099</v>
      </c>
      <c r="CZ41" s="142">
        <f t="shared" si="16"/>
        <v>9489297.5988949183</v>
      </c>
      <c r="DA41" s="143"/>
      <c r="DB41" s="140">
        <v>35</v>
      </c>
      <c r="DC41" s="141" t="s">
        <v>38</v>
      </c>
      <c r="DD41" s="142">
        <v>0</v>
      </c>
      <c r="DE41" s="142">
        <v>130000</v>
      </c>
      <c r="DF41" s="142">
        <v>0</v>
      </c>
      <c r="DG41" s="142">
        <f t="shared" si="17"/>
        <v>130000</v>
      </c>
      <c r="DH41" s="143"/>
      <c r="DI41" s="140">
        <v>35</v>
      </c>
      <c r="DJ41" s="141" t="s">
        <v>38</v>
      </c>
      <c r="DK41" s="142">
        <v>0</v>
      </c>
      <c r="DL41" s="142">
        <v>0</v>
      </c>
      <c r="DM41" s="142">
        <v>0</v>
      </c>
      <c r="DN41" s="142">
        <f t="shared" si="18"/>
        <v>0</v>
      </c>
      <c r="DO41" s="143"/>
      <c r="DP41" s="140">
        <v>35</v>
      </c>
      <c r="DQ41" s="141" t="s">
        <v>38</v>
      </c>
      <c r="DR41" s="142">
        <v>317</v>
      </c>
      <c r="DS41" s="142">
        <v>196000</v>
      </c>
      <c r="DT41" s="142">
        <v>286500</v>
      </c>
      <c r="DU41" s="142">
        <f t="shared" si="19"/>
        <v>482500</v>
      </c>
      <c r="DV41" s="143"/>
      <c r="DW41" s="140">
        <v>35</v>
      </c>
      <c r="DX41" s="141" t="s">
        <v>38</v>
      </c>
      <c r="DY41" s="142">
        <v>0</v>
      </c>
      <c r="DZ41" s="142">
        <v>0</v>
      </c>
      <c r="EA41" s="142">
        <v>0</v>
      </c>
      <c r="EB41" s="142">
        <f t="shared" si="20"/>
        <v>0</v>
      </c>
      <c r="EC41" s="143"/>
      <c r="ED41" s="140">
        <v>35</v>
      </c>
      <c r="EE41" s="141" t="s">
        <v>38</v>
      </c>
      <c r="EF41" s="142">
        <v>0</v>
      </c>
      <c r="EG41" s="142">
        <v>0</v>
      </c>
      <c r="EH41" s="142">
        <v>0</v>
      </c>
      <c r="EI41" s="142">
        <f t="shared" si="21"/>
        <v>0</v>
      </c>
      <c r="EJ41" s="143"/>
      <c r="EK41" s="140">
        <v>35</v>
      </c>
      <c r="EL41" s="141" t="s">
        <v>38</v>
      </c>
      <c r="EM41" s="142">
        <v>11</v>
      </c>
      <c r="EN41" s="142">
        <v>2079000</v>
      </c>
      <c r="EO41" s="142">
        <v>0</v>
      </c>
      <c r="EP41" s="142">
        <f t="shared" si="22"/>
        <v>2079000</v>
      </c>
      <c r="EQ41" s="143"/>
      <c r="ER41" s="140">
        <v>35</v>
      </c>
      <c r="ES41" s="141" t="s">
        <v>38</v>
      </c>
      <c r="ET41" s="142">
        <v>101</v>
      </c>
      <c r="EU41" s="142">
        <v>50500</v>
      </c>
      <c r="EV41" s="142">
        <v>0</v>
      </c>
      <c r="EW41" s="142">
        <f t="shared" si="23"/>
        <v>50500</v>
      </c>
      <c r="EX41" s="143"/>
      <c r="EY41" s="140">
        <v>35</v>
      </c>
      <c r="EZ41" s="141" t="s">
        <v>38</v>
      </c>
      <c r="FA41" s="142">
        <v>39930</v>
      </c>
      <c r="FB41" s="142">
        <v>55902000</v>
      </c>
      <c r="FC41" s="142">
        <v>0</v>
      </c>
      <c r="FD41" s="142">
        <f t="shared" si="24"/>
        <v>55902000</v>
      </c>
      <c r="FE41" s="143"/>
      <c r="FF41" s="140">
        <v>35</v>
      </c>
      <c r="FG41" s="141" t="s">
        <v>38</v>
      </c>
      <c r="FH41" s="142">
        <v>1072</v>
      </c>
      <c r="FI41" s="142">
        <v>1072000</v>
      </c>
      <c r="FJ41" s="142">
        <v>0</v>
      </c>
      <c r="FK41" s="142">
        <f t="shared" si="25"/>
        <v>1072000</v>
      </c>
      <c r="FL41" s="143"/>
      <c r="FM41" s="140">
        <v>35</v>
      </c>
      <c r="FN41" s="141" t="s">
        <v>38</v>
      </c>
      <c r="FO41" s="142">
        <v>50</v>
      </c>
      <c r="FP41" s="142">
        <v>500000</v>
      </c>
      <c r="FQ41" s="142">
        <v>0</v>
      </c>
      <c r="FR41" s="142">
        <f t="shared" si="26"/>
        <v>500000</v>
      </c>
      <c r="FS41" s="143"/>
      <c r="FT41" s="140">
        <v>35</v>
      </c>
      <c r="FU41" s="141" t="s">
        <v>38</v>
      </c>
      <c r="FV41" s="142">
        <v>8358</v>
      </c>
      <c r="FW41" s="142">
        <v>26331600</v>
      </c>
      <c r="FX41" s="142">
        <v>0</v>
      </c>
      <c r="FY41" s="142">
        <f t="shared" si="27"/>
        <v>26331600</v>
      </c>
      <c r="FZ41" s="143"/>
      <c r="GA41" s="140">
        <v>35</v>
      </c>
      <c r="GB41" s="141" t="s">
        <v>38</v>
      </c>
      <c r="GC41" s="142">
        <v>75</v>
      </c>
      <c r="GD41" s="142">
        <v>312500</v>
      </c>
      <c r="GE41" s="142">
        <v>0</v>
      </c>
      <c r="GF41" s="142">
        <f t="shared" si="28"/>
        <v>312500</v>
      </c>
      <c r="GG41" s="143"/>
      <c r="GH41" s="140">
        <v>35</v>
      </c>
      <c r="GI41" s="141" t="s">
        <v>38</v>
      </c>
      <c r="GJ41" s="142">
        <v>12</v>
      </c>
      <c r="GK41" s="142">
        <v>326733</v>
      </c>
      <c r="GL41" s="142">
        <v>0</v>
      </c>
      <c r="GM41" s="142">
        <f t="shared" si="29"/>
        <v>326733</v>
      </c>
      <c r="GN41" s="143"/>
      <c r="GO41" s="140">
        <v>35</v>
      </c>
      <c r="GP41" s="141" t="s">
        <v>38</v>
      </c>
      <c r="GQ41" s="142">
        <v>3933</v>
      </c>
      <c r="GR41" s="142">
        <v>1179900</v>
      </c>
      <c r="GS41" s="142">
        <v>0</v>
      </c>
      <c r="GT41" s="142">
        <f t="shared" si="30"/>
        <v>1179900</v>
      </c>
      <c r="GU41" s="143"/>
      <c r="GV41" s="140">
        <v>35</v>
      </c>
      <c r="GW41" s="141" t="s">
        <v>38</v>
      </c>
      <c r="GX41" s="142">
        <v>100</v>
      </c>
      <c r="GY41" s="142">
        <v>30000</v>
      </c>
      <c r="GZ41" s="142">
        <v>0</v>
      </c>
      <c r="HA41" s="142">
        <f t="shared" si="31"/>
        <v>30000</v>
      </c>
      <c r="HB41" s="143"/>
      <c r="HC41" s="140">
        <v>35</v>
      </c>
      <c r="HD41" s="141" t="s">
        <v>38</v>
      </c>
      <c r="HE41" s="142">
        <v>5025</v>
      </c>
      <c r="HF41" s="142">
        <v>502500</v>
      </c>
      <c r="HG41" s="142">
        <v>0</v>
      </c>
      <c r="HH41" s="142">
        <f t="shared" si="32"/>
        <v>502500</v>
      </c>
      <c r="HI41" s="143"/>
      <c r="HJ41" s="140">
        <v>35</v>
      </c>
      <c r="HK41" s="141" t="s">
        <v>38</v>
      </c>
      <c r="HL41" s="142">
        <v>0</v>
      </c>
      <c r="HM41" s="142">
        <v>0</v>
      </c>
      <c r="HN41" s="142">
        <v>0</v>
      </c>
      <c r="HO41" s="142">
        <f t="shared" si="33"/>
        <v>0</v>
      </c>
      <c r="HP41" s="143"/>
      <c r="HQ41" s="140">
        <v>35</v>
      </c>
      <c r="HR41" s="141" t="s">
        <v>38</v>
      </c>
      <c r="HS41" s="142">
        <v>0</v>
      </c>
      <c r="HT41" s="142">
        <v>0</v>
      </c>
      <c r="HU41" s="142">
        <v>0</v>
      </c>
      <c r="HV41" s="142">
        <f t="shared" si="34"/>
        <v>0</v>
      </c>
      <c r="HW41" s="143"/>
      <c r="HX41" s="140">
        <v>35</v>
      </c>
      <c r="HY41" s="141" t="s">
        <v>38</v>
      </c>
      <c r="HZ41" s="142">
        <v>1</v>
      </c>
      <c r="IA41" s="142">
        <v>700000</v>
      </c>
      <c r="IB41" s="142">
        <v>0</v>
      </c>
      <c r="IC41" s="142">
        <f t="shared" si="35"/>
        <v>700000</v>
      </c>
      <c r="ID41" s="143"/>
      <c r="IE41" s="140">
        <v>35</v>
      </c>
      <c r="IF41" s="141" t="s">
        <v>38</v>
      </c>
      <c r="IG41" s="142">
        <v>1</v>
      </c>
      <c r="IH41" s="142">
        <v>87500</v>
      </c>
      <c r="II41" s="142">
        <v>0</v>
      </c>
      <c r="IJ41" s="142">
        <f t="shared" si="36"/>
        <v>87500</v>
      </c>
      <c r="IK41" s="143"/>
      <c r="IL41" s="140">
        <v>35</v>
      </c>
      <c r="IM41" s="141" t="s">
        <v>38</v>
      </c>
      <c r="IN41" s="142">
        <v>29</v>
      </c>
      <c r="IO41" s="142">
        <v>290000</v>
      </c>
      <c r="IP41" s="142">
        <v>0</v>
      </c>
      <c r="IQ41" s="142">
        <f t="shared" si="37"/>
        <v>290000</v>
      </c>
      <c r="IR41" s="143"/>
      <c r="IS41" s="140">
        <v>35</v>
      </c>
      <c r="IT41" s="141" t="s">
        <v>38</v>
      </c>
      <c r="IU41" s="142">
        <v>1</v>
      </c>
      <c r="IV41" s="142">
        <v>556725</v>
      </c>
      <c r="IW41" s="142">
        <v>0</v>
      </c>
      <c r="IX41" s="142">
        <f t="shared" si="38"/>
        <v>556725</v>
      </c>
      <c r="IY41" s="143"/>
      <c r="IZ41" s="140">
        <v>35</v>
      </c>
      <c r="JA41" s="141" t="s">
        <v>38</v>
      </c>
      <c r="JB41" s="142">
        <v>1</v>
      </c>
      <c r="JC41" s="142">
        <v>75000</v>
      </c>
      <c r="JD41" s="142">
        <v>0</v>
      </c>
      <c r="JE41" s="142">
        <f t="shared" si="39"/>
        <v>75000</v>
      </c>
      <c r="JF41" s="143"/>
      <c r="JG41" s="140">
        <v>35</v>
      </c>
      <c r="JH41" s="141" t="s">
        <v>38</v>
      </c>
      <c r="JI41" s="142">
        <v>0</v>
      </c>
      <c r="JJ41" s="142">
        <v>0</v>
      </c>
      <c r="JK41" s="142">
        <v>0</v>
      </c>
      <c r="JL41" s="142">
        <f t="shared" si="40"/>
        <v>0</v>
      </c>
      <c r="JM41" s="143"/>
      <c r="JN41" s="140">
        <v>35</v>
      </c>
      <c r="JO41" s="141" t="s">
        <v>38</v>
      </c>
      <c r="JP41" s="142">
        <v>0</v>
      </c>
      <c r="JQ41" s="142">
        <v>0</v>
      </c>
      <c r="JR41" s="142">
        <v>0</v>
      </c>
      <c r="JS41" s="142">
        <f t="shared" si="41"/>
        <v>0</v>
      </c>
      <c r="JT41" s="143"/>
      <c r="JU41" s="140">
        <v>35</v>
      </c>
      <c r="JV41" s="141" t="s">
        <v>38</v>
      </c>
      <c r="JW41" s="142">
        <v>1</v>
      </c>
      <c r="JX41" s="142">
        <v>100000</v>
      </c>
      <c r="JY41" s="142">
        <v>0</v>
      </c>
      <c r="JZ41" s="142">
        <f t="shared" si="42"/>
        <v>100000</v>
      </c>
      <c r="KA41" s="143"/>
      <c r="KB41" s="140">
        <v>35</v>
      </c>
      <c r="KC41" s="141" t="s">
        <v>38</v>
      </c>
      <c r="KD41" s="142">
        <v>1</v>
      </c>
      <c r="KE41" s="142">
        <v>100000</v>
      </c>
      <c r="KF41" s="142">
        <v>0</v>
      </c>
      <c r="KG41" s="142">
        <f t="shared" si="43"/>
        <v>100000</v>
      </c>
      <c r="KH41" s="143"/>
      <c r="KI41" s="140">
        <v>35</v>
      </c>
      <c r="KJ41" s="141" t="s">
        <v>38</v>
      </c>
      <c r="KK41" s="142">
        <v>19</v>
      </c>
      <c r="KL41" s="142">
        <v>95000</v>
      </c>
      <c r="KM41" s="142">
        <v>0</v>
      </c>
      <c r="KN41" s="142">
        <f t="shared" si="44"/>
        <v>95000</v>
      </c>
      <c r="KO41" s="143"/>
      <c r="KP41" s="140">
        <v>35</v>
      </c>
      <c r="KQ41" s="141" t="s">
        <v>38</v>
      </c>
      <c r="KR41" s="142">
        <v>0</v>
      </c>
      <c r="KS41" s="142">
        <v>0</v>
      </c>
      <c r="KT41" s="142">
        <v>0</v>
      </c>
      <c r="KU41" s="142">
        <f t="shared" si="45"/>
        <v>0</v>
      </c>
      <c r="KV41" s="143"/>
      <c r="KW41" s="140">
        <v>35</v>
      </c>
      <c r="KX41" s="141" t="s">
        <v>38</v>
      </c>
      <c r="KY41" s="142">
        <v>5</v>
      </c>
      <c r="KZ41" s="142">
        <v>363000</v>
      </c>
      <c r="LA41" s="142">
        <v>0</v>
      </c>
      <c r="LB41" s="142">
        <f t="shared" si="46"/>
        <v>363000</v>
      </c>
      <c r="LC41" s="143"/>
      <c r="LD41" s="140">
        <v>35</v>
      </c>
      <c r="LE41" s="141" t="s">
        <v>38</v>
      </c>
      <c r="LF41" s="142">
        <v>0</v>
      </c>
      <c r="LG41" s="142">
        <v>0</v>
      </c>
      <c r="LH41" s="142">
        <v>0</v>
      </c>
      <c r="LI41" s="142">
        <f t="shared" si="47"/>
        <v>0</v>
      </c>
      <c r="LJ41" s="143"/>
      <c r="LK41" s="140">
        <v>35</v>
      </c>
      <c r="LL41" s="141" t="s">
        <v>38</v>
      </c>
      <c r="LM41" s="142">
        <v>1</v>
      </c>
      <c r="LN41" s="142">
        <v>12000</v>
      </c>
      <c r="LO41" s="142">
        <v>0</v>
      </c>
      <c r="LP41" s="142">
        <f t="shared" si="48"/>
        <v>12000</v>
      </c>
      <c r="LQ41" s="143"/>
      <c r="LR41" s="140">
        <v>35</v>
      </c>
      <c r="LS41" s="141" t="s">
        <v>38</v>
      </c>
      <c r="LT41" s="142">
        <v>0</v>
      </c>
      <c r="LU41" s="142">
        <v>0</v>
      </c>
      <c r="LV41" s="142">
        <v>0</v>
      </c>
      <c r="LW41" s="142">
        <f t="shared" si="49"/>
        <v>0</v>
      </c>
      <c r="LX41" s="143"/>
      <c r="LY41" s="140">
        <v>35</v>
      </c>
      <c r="LZ41" s="141" t="s">
        <v>38</v>
      </c>
      <c r="MA41" s="142">
        <v>0</v>
      </c>
      <c r="MB41" s="142">
        <f t="shared" si="50"/>
        <v>115880199.59889492</v>
      </c>
      <c r="MC41" s="142">
        <f t="shared" si="0"/>
        <v>3449599</v>
      </c>
      <c r="MD41" s="142">
        <f t="shared" si="1"/>
        <v>119329798.59889492</v>
      </c>
      <c r="ME41" s="9"/>
    </row>
    <row r="42" spans="1:343" ht="15.75" hidden="1">
      <c r="A42" s="140">
        <v>36</v>
      </c>
      <c r="B42" s="141" t="s">
        <v>39</v>
      </c>
      <c r="C42" s="142">
        <v>0</v>
      </c>
      <c r="D42" s="142">
        <v>0</v>
      </c>
      <c r="E42" s="142">
        <v>0</v>
      </c>
      <c r="F42" s="142">
        <f t="shared" si="2"/>
        <v>0</v>
      </c>
      <c r="G42" s="143"/>
      <c r="H42" s="140">
        <v>36</v>
      </c>
      <c r="I42" s="141" t="s">
        <v>39</v>
      </c>
      <c r="J42" s="142">
        <v>0</v>
      </c>
      <c r="K42" s="142">
        <v>1922400</v>
      </c>
      <c r="L42" s="142">
        <v>0</v>
      </c>
      <c r="M42" s="142">
        <f t="shared" si="3"/>
        <v>1922400</v>
      </c>
      <c r="N42" s="143"/>
      <c r="O42" s="140">
        <v>36</v>
      </c>
      <c r="P42" s="141" t="s">
        <v>39</v>
      </c>
      <c r="Q42" s="144">
        <v>0</v>
      </c>
      <c r="R42" s="142">
        <v>15755800</v>
      </c>
      <c r="S42" s="142">
        <v>0</v>
      </c>
      <c r="T42" s="142">
        <f t="shared" si="4"/>
        <v>15755800</v>
      </c>
      <c r="U42" s="143"/>
      <c r="V42" s="140">
        <v>36</v>
      </c>
      <c r="W42" s="141" t="s">
        <v>39</v>
      </c>
      <c r="X42" s="142">
        <v>150</v>
      </c>
      <c r="Y42" s="142">
        <v>45000</v>
      </c>
      <c r="Z42" s="142">
        <v>0</v>
      </c>
      <c r="AA42" s="142">
        <f t="shared" si="5"/>
        <v>45000</v>
      </c>
      <c r="AB42" s="143"/>
      <c r="AC42" s="140">
        <v>36</v>
      </c>
      <c r="AD42" s="141" t="s">
        <v>39</v>
      </c>
      <c r="AE42" s="142"/>
      <c r="AF42" s="142">
        <v>0</v>
      </c>
      <c r="AG42" s="142">
        <v>0</v>
      </c>
      <c r="AH42" s="142">
        <f t="shared" si="6"/>
        <v>0</v>
      </c>
      <c r="AI42" s="143"/>
      <c r="AJ42" s="140">
        <v>36</v>
      </c>
      <c r="AK42" s="141" t="s">
        <v>39</v>
      </c>
      <c r="AL42" s="142">
        <v>0</v>
      </c>
      <c r="AM42" s="142">
        <v>215000</v>
      </c>
      <c r="AN42" s="142">
        <v>0</v>
      </c>
      <c r="AO42" s="142">
        <f t="shared" si="7"/>
        <v>215000</v>
      </c>
      <c r="AP42" s="143"/>
      <c r="AQ42" s="140">
        <v>36</v>
      </c>
      <c r="AR42" s="141" t="s">
        <v>39</v>
      </c>
      <c r="AS42" s="142">
        <v>0</v>
      </c>
      <c r="AT42" s="142">
        <v>80600</v>
      </c>
      <c r="AU42" s="142">
        <v>0</v>
      </c>
      <c r="AV42" s="142">
        <f t="shared" si="8"/>
        <v>80600</v>
      </c>
      <c r="AW42" s="143"/>
      <c r="AX42" s="140">
        <v>36</v>
      </c>
      <c r="AY42" s="141" t="s">
        <v>39</v>
      </c>
      <c r="AZ42" s="142">
        <v>0</v>
      </c>
      <c r="BA42" s="142">
        <v>0</v>
      </c>
      <c r="BB42" s="142">
        <v>0</v>
      </c>
      <c r="BC42" s="142">
        <f t="shared" si="9"/>
        <v>0</v>
      </c>
      <c r="BD42" s="143"/>
      <c r="BE42" s="140">
        <v>36</v>
      </c>
      <c r="BF42" s="141" t="s">
        <v>39</v>
      </c>
      <c r="BG42" s="142">
        <v>132</v>
      </c>
      <c r="BH42" s="142">
        <v>660000</v>
      </c>
      <c r="BI42" s="142">
        <v>0</v>
      </c>
      <c r="BJ42" s="142">
        <f t="shared" si="10"/>
        <v>660000</v>
      </c>
      <c r="BK42" s="143"/>
      <c r="BL42" s="140">
        <v>36</v>
      </c>
      <c r="BM42" s="141" t="s">
        <v>39</v>
      </c>
      <c r="BN42" s="145">
        <v>12</v>
      </c>
      <c r="BO42" s="142">
        <v>60000</v>
      </c>
      <c r="BP42" s="142">
        <v>0</v>
      </c>
      <c r="BQ42" s="142">
        <f t="shared" si="11"/>
        <v>60000</v>
      </c>
      <c r="BR42" s="143"/>
      <c r="BS42" s="140">
        <v>36</v>
      </c>
      <c r="BT42" s="141" t="s">
        <v>39</v>
      </c>
      <c r="BU42" s="142">
        <v>20</v>
      </c>
      <c r="BV42" s="142">
        <v>20000</v>
      </c>
      <c r="BW42" s="142">
        <v>0</v>
      </c>
      <c r="BX42" s="142">
        <f t="shared" si="12"/>
        <v>20000</v>
      </c>
      <c r="BY42" s="143"/>
      <c r="BZ42" s="140">
        <v>36</v>
      </c>
      <c r="CA42" s="141" t="s">
        <v>39</v>
      </c>
      <c r="CB42" s="142">
        <v>0</v>
      </c>
      <c r="CC42" s="142">
        <v>11875</v>
      </c>
      <c r="CD42" s="142">
        <v>0</v>
      </c>
      <c r="CE42" s="142">
        <f t="shared" si="13"/>
        <v>11875</v>
      </c>
      <c r="CF42" s="143"/>
      <c r="CG42" s="140">
        <v>36</v>
      </c>
      <c r="CH42" s="141" t="s">
        <v>39</v>
      </c>
      <c r="CI42" s="142">
        <v>0</v>
      </c>
      <c r="CJ42" s="142">
        <v>0</v>
      </c>
      <c r="CK42" s="142">
        <v>0</v>
      </c>
      <c r="CL42" s="142">
        <f t="shared" si="14"/>
        <v>0</v>
      </c>
      <c r="CM42" s="143"/>
      <c r="CN42" s="140">
        <v>36</v>
      </c>
      <c r="CO42" s="141" t="s">
        <v>39</v>
      </c>
      <c r="CP42" s="142">
        <v>2491848</v>
      </c>
      <c r="CQ42" s="142">
        <v>20592</v>
      </c>
      <c r="CR42" s="142">
        <v>0</v>
      </c>
      <c r="CS42" s="142">
        <f t="shared" si="15"/>
        <v>20592</v>
      </c>
      <c r="CT42" s="143"/>
      <c r="CU42" s="140">
        <v>36</v>
      </c>
      <c r="CV42" s="141" t="s">
        <v>39</v>
      </c>
      <c r="CW42" s="142">
        <v>0</v>
      </c>
      <c r="CX42" s="142">
        <v>4310654.1524459999</v>
      </c>
      <c r="CY42" s="142">
        <v>2155327</v>
      </c>
      <c r="CZ42" s="142">
        <f t="shared" si="16"/>
        <v>6465981.1524459999</v>
      </c>
      <c r="DA42" s="143"/>
      <c r="DB42" s="140">
        <v>36</v>
      </c>
      <c r="DC42" s="141" t="s">
        <v>39</v>
      </c>
      <c r="DD42" s="142">
        <v>0</v>
      </c>
      <c r="DE42" s="142">
        <v>130000</v>
      </c>
      <c r="DF42" s="142">
        <v>0</v>
      </c>
      <c r="DG42" s="142">
        <f t="shared" si="17"/>
        <v>130000</v>
      </c>
      <c r="DH42" s="143"/>
      <c r="DI42" s="140">
        <v>36</v>
      </c>
      <c r="DJ42" s="141" t="s">
        <v>39</v>
      </c>
      <c r="DK42" s="142">
        <v>0</v>
      </c>
      <c r="DL42" s="142">
        <v>0</v>
      </c>
      <c r="DM42" s="142">
        <v>0</v>
      </c>
      <c r="DN42" s="142">
        <f t="shared" si="18"/>
        <v>0</v>
      </c>
      <c r="DO42" s="143"/>
      <c r="DP42" s="140">
        <v>36</v>
      </c>
      <c r="DQ42" s="141" t="s">
        <v>39</v>
      </c>
      <c r="DR42" s="142">
        <v>67</v>
      </c>
      <c r="DS42" s="142">
        <v>33500</v>
      </c>
      <c r="DT42" s="142">
        <v>105000</v>
      </c>
      <c r="DU42" s="142">
        <f t="shared" si="19"/>
        <v>138500</v>
      </c>
      <c r="DV42" s="143"/>
      <c r="DW42" s="140">
        <v>36</v>
      </c>
      <c r="DX42" s="141" t="s">
        <v>39</v>
      </c>
      <c r="DY42" s="142">
        <v>0</v>
      </c>
      <c r="DZ42" s="142">
        <v>0</v>
      </c>
      <c r="EA42" s="142">
        <v>0</v>
      </c>
      <c r="EB42" s="142">
        <f t="shared" si="20"/>
        <v>0</v>
      </c>
      <c r="EC42" s="143"/>
      <c r="ED42" s="140">
        <v>36</v>
      </c>
      <c r="EE42" s="141" t="s">
        <v>39</v>
      </c>
      <c r="EF42" s="142">
        <v>0</v>
      </c>
      <c r="EG42" s="142">
        <v>0</v>
      </c>
      <c r="EH42" s="142">
        <v>0</v>
      </c>
      <c r="EI42" s="142">
        <f t="shared" si="21"/>
        <v>0</v>
      </c>
      <c r="EJ42" s="143"/>
      <c r="EK42" s="140">
        <v>36</v>
      </c>
      <c r="EL42" s="141" t="s">
        <v>39</v>
      </c>
      <c r="EM42" s="142">
        <v>11</v>
      </c>
      <c r="EN42" s="142">
        <v>2079000</v>
      </c>
      <c r="EO42" s="142">
        <v>0</v>
      </c>
      <c r="EP42" s="142">
        <f t="shared" si="22"/>
        <v>2079000</v>
      </c>
      <c r="EQ42" s="143"/>
      <c r="ER42" s="140">
        <v>36</v>
      </c>
      <c r="ES42" s="141" t="s">
        <v>39</v>
      </c>
      <c r="ET42" s="142">
        <v>120</v>
      </c>
      <c r="EU42" s="142">
        <v>60000</v>
      </c>
      <c r="EV42" s="142">
        <v>0</v>
      </c>
      <c r="EW42" s="142">
        <f t="shared" si="23"/>
        <v>60000</v>
      </c>
      <c r="EX42" s="143"/>
      <c r="EY42" s="140">
        <v>36</v>
      </c>
      <c r="EZ42" s="141" t="s">
        <v>39</v>
      </c>
      <c r="FA42" s="142">
        <v>47410</v>
      </c>
      <c r="FB42" s="142">
        <v>66374000</v>
      </c>
      <c r="FC42" s="142">
        <v>0</v>
      </c>
      <c r="FD42" s="142">
        <f t="shared" si="24"/>
        <v>66374000</v>
      </c>
      <c r="FE42" s="143"/>
      <c r="FF42" s="140">
        <v>36</v>
      </c>
      <c r="FG42" s="141" t="s">
        <v>39</v>
      </c>
      <c r="FH42" s="142">
        <v>1222</v>
      </c>
      <c r="FI42" s="142">
        <v>1222000</v>
      </c>
      <c r="FJ42" s="142">
        <v>0</v>
      </c>
      <c r="FK42" s="142">
        <f t="shared" si="25"/>
        <v>1222000</v>
      </c>
      <c r="FL42" s="143"/>
      <c r="FM42" s="140">
        <v>36</v>
      </c>
      <c r="FN42" s="141" t="s">
        <v>39</v>
      </c>
      <c r="FO42" s="142">
        <v>50</v>
      </c>
      <c r="FP42" s="142">
        <v>500000</v>
      </c>
      <c r="FQ42" s="142">
        <v>0</v>
      </c>
      <c r="FR42" s="142">
        <f t="shared" si="26"/>
        <v>500000</v>
      </c>
      <c r="FS42" s="143"/>
      <c r="FT42" s="140">
        <v>36</v>
      </c>
      <c r="FU42" s="141" t="s">
        <v>39</v>
      </c>
      <c r="FV42" s="142">
        <v>12418</v>
      </c>
      <c r="FW42" s="142">
        <v>37717600</v>
      </c>
      <c r="FX42" s="142">
        <v>0</v>
      </c>
      <c r="FY42" s="142">
        <f t="shared" si="27"/>
        <v>37717600</v>
      </c>
      <c r="FZ42" s="143"/>
      <c r="GA42" s="140">
        <v>36</v>
      </c>
      <c r="GB42" s="141" t="s">
        <v>39</v>
      </c>
      <c r="GC42" s="142">
        <v>125</v>
      </c>
      <c r="GD42" s="142">
        <v>525000</v>
      </c>
      <c r="GE42" s="142">
        <v>0</v>
      </c>
      <c r="GF42" s="142">
        <f t="shared" si="28"/>
        <v>525000</v>
      </c>
      <c r="GG42" s="143"/>
      <c r="GH42" s="140">
        <v>36</v>
      </c>
      <c r="GI42" s="141" t="s">
        <v>39</v>
      </c>
      <c r="GJ42" s="142">
        <v>10</v>
      </c>
      <c r="GK42" s="142">
        <v>272277</v>
      </c>
      <c r="GL42" s="142">
        <v>0</v>
      </c>
      <c r="GM42" s="142">
        <f t="shared" si="29"/>
        <v>272277</v>
      </c>
      <c r="GN42" s="143"/>
      <c r="GO42" s="140">
        <v>36</v>
      </c>
      <c r="GP42" s="141" t="s">
        <v>39</v>
      </c>
      <c r="GQ42" s="142">
        <v>3856</v>
      </c>
      <c r="GR42" s="142">
        <v>1156800</v>
      </c>
      <c r="GS42" s="142">
        <v>0</v>
      </c>
      <c r="GT42" s="142">
        <f t="shared" si="30"/>
        <v>1156800</v>
      </c>
      <c r="GU42" s="143"/>
      <c r="GV42" s="140">
        <v>36</v>
      </c>
      <c r="GW42" s="141" t="s">
        <v>39</v>
      </c>
      <c r="GX42" s="142">
        <v>50</v>
      </c>
      <c r="GY42" s="142">
        <v>15000</v>
      </c>
      <c r="GZ42" s="142">
        <v>0</v>
      </c>
      <c r="HA42" s="142">
        <f t="shared" si="31"/>
        <v>15000</v>
      </c>
      <c r="HB42" s="143"/>
      <c r="HC42" s="140">
        <v>36</v>
      </c>
      <c r="HD42" s="141" t="s">
        <v>39</v>
      </c>
      <c r="HE42" s="142">
        <v>3782</v>
      </c>
      <c r="HF42" s="142">
        <v>378200</v>
      </c>
      <c r="HG42" s="142">
        <v>0</v>
      </c>
      <c r="HH42" s="142">
        <f t="shared" si="32"/>
        <v>378200</v>
      </c>
      <c r="HI42" s="143"/>
      <c r="HJ42" s="140">
        <v>36</v>
      </c>
      <c r="HK42" s="141" t="s">
        <v>39</v>
      </c>
      <c r="HL42" s="142">
        <v>0</v>
      </c>
      <c r="HM42" s="142">
        <v>0</v>
      </c>
      <c r="HN42" s="142">
        <v>0</v>
      </c>
      <c r="HO42" s="142">
        <f t="shared" si="33"/>
        <v>0</v>
      </c>
      <c r="HP42" s="143"/>
      <c r="HQ42" s="140">
        <v>36</v>
      </c>
      <c r="HR42" s="141" t="s">
        <v>39</v>
      </c>
      <c r="HS42" s="142">
        <v>0</v>
      </c>
      <c r="HT42" s="142">
        <v>0</v>
      </c>
      <c r="HU42" s="142">
        <v>0</v>
      </c>
      <c r="HV42" s="142">
        <f t="shared" si="34"/>
        <v>0</v>
      </c>
      <c r="HW42" s="143"/>
      <c r="HX42" s="140">
        <v>36</v>
      </c>
      <c r="HY42" s="141" t="s">
        <v>39</v>
      </c>
      <c r="HZ42" s="142">
        <v>1</v>
      </c>
      <c r="IA42" s="142">
        <v>800000</v>
      </c>
      <c r="IB42" s="142">
        <v>0</v>
      </c>
      <c r="IC42" s="142">
        <f t="shared" si="35"/>
        <v>800000</v>
      </c>
      <c r="ID42" s="143"/>
      <c r="IE42" s="140">
        <v>36</v>
      </c>
      <c r="IF42" s="141" t="s">
        <v>39</v>
      </c>
      <c r="IG42" s="142">
        <v>1</v>
      </c>
      <c r="IH42" s="142">
        <v>87500</v>
      </c>
      <c r="II42" s="142">
        <v>0</v>
      </c>
      <c r="IJ42" s="142">
        <f t="shared" si="36"/>
        <v>87500</v>
      </c>
      <c r="IK42" s="143"/>
      <c r="IL42" s="140">
        <v>36</v>
      </c>
      <c r="IM42" s="141" t="s">
        <v>39</v>
      </c>
      <c r="IN42" s="142">
        <v>18</v>
      </c>
      <c r="IO42" s="142">
        <v>180000</v>
      </c>
      <c r="IP42" s="142">
        <v>0</v>
      </c>
      <c r="IQ42" s="142">
        <f t="shared" si="37"/>
        <v>180000</v>
      </c>
      <c r="IR42" s="143"/>
      <c r="IS42" s="140">
        <v>36</v>
      </c>
      <c r="IT42" s="141" t="s">
        <v>39</v>
      </c>
      <c r="IU42" s="142">
        <v>1</v>
      </c>
      <c r="IV42" s="142">
        <v>943800</v>
      </c>
      <c r="IW42" s="142">
        <v>0</v>
      </c>
      <c r="IX42" s="142">
        <f t="shared" si="38"/>
        <v>943800</v>
      </c>
      <c r="IY42" s="143"/>
      <c r="IZ42" s="140">
        <v>36</v>
      </c>
      <c r="JA42" s="141" t="s">
        <v>39</v>
      </c>
      <c r="JB42" s="142">
        <v>1</v>
      </c>
      <c r="JC42" s="142">
        <v>75000</v>
      </c>
      <c r="JD42" s="142">
        <v>0</v>
      </c>
      <c r="JE42" s="142">
        <f t="shared" si="39"/>
        <v>75000</v>
      </c>
      <c r="JF42" s="143"/>
      <c r="JG42" s="140">
        <v>36</v>
      </c>
      <c r="JH42" s="141" t="s">
        <v>39</v>
      </c>
      <c r="JI42" s="142">
        <v>0</v>
      </c>
      <c r="JJ42" s="142">
        <v>0</v>
      </c>
      <c r="JK42" s="142">
        <v>0</v>
      </c>
      <c r="JL42" s="142">
        <f t="shared" si="40"/>
        <v>0</v>
      </c>
      <c r="JM42" s="143"/>
      <c r="JN42" s="140">
        <v>36</v>
      </c>
      <c r="JO42" s="141" t="s">
        <v>39</v>
      </c>
      <c r="JP42" s="142">
        <v>0</v>
      </c>
      <c r="JQ42" s="142">
        <v>0</v>
      </c>
      <c r="JR42" s="142">
        <v>0</v>
      </c>
      <c r="JS42" s="142">
        <f t="shared" si="41"/>
        <v>0</v>
      </c>
      <c r="JT42" s="143"/>
      <c r="JU42" s="140">
        <v>36</v>
      </c>
      <c r="JV42" s="141" t="s">
        <v>39</v>
      </c>
      <c r="JW42" s="142">
        <v>1</v>
      </c>
      <c r="JX42" s="142">
        <v>100000</v>
      </c>
      <c r="JY42" s="142">
        <v>0</v>
      </c>
      <c r="JZ42" s="142">
        <f t="shared" si="42"/>
        <v>100000</v>
      </c>
      <c r="KA42" s="143"/>
      <c r="KB42" s="140">
        <v>36</v>
      </c>
      <c r="KC42" s="141" t="s">
        <v>39</v>
      </c>
      <c r="KD42" s="142">
        <v>1</v>
      </c>
      <c r="KE42" s="142">
        <v>100000</v>
      </c>
      <c r="KF42" s="142">
        <v>0</v>
      </c>
      <c r="KG42" s="142">
        <f t="shared" si="43"/>
        <v>100000</v>
      </c>
      <c r="KH42" s="143"/>
      <c r="KI42" s="140">
        <v>36</v>
      </c>
      <c r="KJ42" s="141" t="s">
        <v>39</v>
      </c>
      <c r="KK42" s="142">
        <v>11</v>
      </c>
      <c r="KL42" s="142">
        <v>55000</v>
      </c>
      <c r="KM42" s="142">
        <v>0</v>
      </c>
      <c r="KN42" s="142">
        <f t="shared" si="44"/>
        <v>55000</v>
      </c>
      <c r="KO42" s="143"/>
      <c r="KP42" s="140">
        <v>36</v>
      </c>
      <c r="KQ42" s="141" t="s">
        <v>39</v>
      </c>
      <c r="KR42" s="142">
        <v>0</v>
      </c>
      <c r="KS42" s="142">
        <v>0</v>
      </c>
      <c r="KT42" s="142">
        <v>0</v>
      </c>
      <c r="KU42" s="142">
        <f t="shared" si="45"/>
        <v>0</v>
      </c>
      <c r="KV42" s="143"/>
      <c r="KW42" s="140">
        <v>36</v>
      </c>
      <c r="KX42" s="141" t="s">
        <v>39</v>
      </c>
      <c r="KY42" s="142">
        <v>4</v>
      </c>
      <c r="KZ42" s="142">
        <v>60000</v>
      </c>
      <c r="LA42" s="142">
        <v>0</v>
      </c>
      <c r="LB42" s="142">
        <f t="shared" si="46"/>
        <v>60000</v>
      </c>
      <c r="LC42" s="143"/>
      <c r="LD42" s="140">
        <v>36</v>
      </c>
      <c r="LE42" s="141" t="s">
        <v>39</v>
      </c>
      <c r="LF42" s="142">
        <v>0</v>
      </c>
      <c r="LG42" s="142">
        <v>0</v>
      </c>
      <c r="LH42" s="142">
        <v>0</v>
      </c>
      <c r="LI42" s="142">
        <f t="shared" si="47"/>
        <v>0</v>
      </c>
      <c r="LJ42" s="143"/>
      <c r="LK42" s="140">
        <v>36</v>
      </c>
      <c r="LL42" s="141" t="s">
        <v>39</v>
      </c>
      <c r="LM42" s="142">
        <v>1</v>
      </c>
      <c r="LN42" s="142">
        <v>12000</v>
      </c>
      <c r="LO42" s="142">
        <v>0</v>
      </c>
      <c r="LP42" s="142">
        <f t="shared" si="48"/>
        <v>12000</v>
      </c>
      <c r="LQ42" s="143"/>
      <c r="LR42" s="140">
        <v>36</v>
      </c>
      <c r="LS42" s="141" t="s">
        <v>39</v>
      </c>
      <c r="LT42" s="142">
        <v>0</v>
      </c>
      <c r="LU42" s="142">
        <v>0</v>
      </c>
      <c r="LV42" s="142">
        <v>0</v>
      </c>
      <c r="LW42" s="142">
        <f t="shared" si="49"/>
        <v>0</v>
      </c>
      <c r="LX42" s="143"/>
      <c r="LY42" s="140">
        <v>36</v>
      </c>
      <c r="LZ42" s="141" t="s">
        <v>39</v>
      </c>
      <c r="MA42" s="142">
        <v>0</v>
      </c>
      <c r="MB42" s="142">
        <f t="shared" si="50"/>
        <v>135978598.152446</v>
      </c>
      <c r="MC42" s="142">
        <f t="shared" si="0"/>
        <v>2260327</v>
      </c>
      <c r="MD42" s="142">
        <f t="shared" si="1"/>
        <v>138238925.152446</v>
      </c>
      <c r="ME42" s="9"/>
    </row>
    <row r="43" spans="1:343" ht="15.75" hidden="1">
      <c r="A43" s="140">
        <v>37</v>
      </c>
      <c r="B43" s="141" t="s">
        <v>40</v>
      </c>
      <c r="C43" s="142">
        <v>0</v>
      </c>
      <c r="D43" s="142">
        <v>0</v>
      </c>
      <c r="E43" s="142">
        <v>0</v>
      </c>
      <c r="F43" s="142">
        <f t="shared" si="2"/>
        <v>0</v>
      </c>
      <c r="G43" s="143"/>
      <c r="H43" s="140">
        <v>37</v>
      </c>
      <c r="I43" s="141" t="s">
        <v>40</v>
      </c>
      <c r="J43" s="142">
        <v>0</v>
      </c>
      <c r="K43" s="142">
        <v>2867400</v>
      </c>
      <c r="L43" s="142">
        <v>0</v>
      </c>
      <c r="M43" s="142">
        <f t="shared" si="3"/>
        <v>2867400</v>
      </c>
      <c r="N43" s="143"/>
      <c r="O43" s="140">
        <v>37</v>
      </c>
      <c r="P43" s="141" t="s">
        <v>40</v>
      </c>
      <c r="Q43" s="144">
        <v>0</v>
      </c>
      <c r="R43" s="142">
        <v>17395300</v>
      </c>
      <c r="S43" s="142">
        <v>0</v>
      </c>
      <c r="T43" s="142">
        <f t="shared" si="4"/>
        <v>17395300</v>
      </c>
      <c r="U43" s="143"/>
      <c r="V43" s="140">
        <v>37</v>
      </c>
      <c r="W43" s="141" t="s">
        <v>40</v>
      </c>
      <c r="X43" s="142">
        <v>200</v>
      </c>
      <c r="Y43" s="142">
        <v>60000</v>
      </c>
      <c r="Z43" s="142">
        <v>0</v>
      </c>
      <c r="AA43" s="142">
        <f t="shared" si="5"/>
        <v>60000</v>
      </c>
      <c r="AB43" s="143"/>
      <c r="AC43" s="140">
        <v>37</v>
      </c>
      <c r="AD43" s="141" t="s">
        <v>40</v>
      </c>
      <c r="AE43" s="142">
        <v>0</v>
      </c>
      <c r="AF43" s="142">
        <v>0</v>
      </c>
      <c r="AG43" s="142">
        <v>0</v>
      </c>
      <c r="AH43" s="142">
        <f t="shared" si="6"/>
        <v>0</v>
      </c>
      <c r="AI43" s="143"/>
      <c r="AJ43" s="140">
        <v>37</v>
      </c>
      <c r="AK43" s="141" t="s">
        <v>40</v>
      </c>
      <c r="AL43" s="142">
        <v>0</v>
      </c>
      <c r="AM43" s="142">
        <v>221000</v>
      </c>
      <c r="AN43" s="142">
        <v>0</v>
      </c>
      <c r="AO43" s="142">
        <f t="shared" si="7"/>
        <v>221000</v>
      </c>
      <c r="AP43" s="143"/>
      <c r="AQ43" s="140">
        <v>37</v>
      </c>
      <c r="AR43" s="141" t="s">
        <v>40</v>
      </c>
      <c r="AS43" s="142">
        <v>0</v>
      </c>
      <c r="AT43" s="142">
        <v>914050</v>
      </c>
      <c r="AU43" s="142">
        <v>0</v>
      </c>
      <c r="AV43" s="142">
        <f t="shared" si="8"/>
        <v>914050</v>
      </c>
      <c r="AW43" s="143"/>
      <c r="AX43" s="140">
        <v>37</v>
      </c>
      <c r="AY43" s="141" t="s">
        <v>40</v>
      </c>
      <c r="AZ43" s="142">
        <v>0</v>
      </c>
      <c r="BA43" s="142">
        <v>0</v>
      </c>
      <c r="BB43" s="142">
        <v>0</v>
      </c>
      <c r="BC43" s="142">
        <f t="shared" si="9"/>
        <v>0</v>
      </c>
      <c r="BD43" s="143"/>
      <c r="BE43" s="140">
        <v>37</v>
      </c>
      <c r="BF43" s="141" t="s">
        <v>40</v>
      </c>
      <c r="BG43" s="142">
        <v>192</v>
      </c>
      <c r="BH43" s="142">
        <v>960000</v>
      </c>
      <c r="BI43" s="142">
        <v>0</v>
      </c>
      <c r="BJ43" s="142">
        <f t="shared" si="10"/>
        <v>960000</v>
      </c>
      <c r="BK43" s="143"/>
      <c r="BL43" s="140">
        <v>37</v>
      </c>
      <c r="BM43" s="141" t="s">
        <v>40</v>
      </c>
      <c r="BN43" s="145">
        <v>12</v>
      </c>
      <c r="BO43" s="142">
        <v>60000</v>
      </c>
      <c r="BP43" s="142">
        <v>0</v>
      </c>
      <c r="BQ43" s="142">
        <f t="shared" si="11"/>
        <v>60000</v>
      </c>
      <c r="BR43" s="143"/>
      <c r="BS43" s="140">
        <v>37</v>
      </c>
      <c r="BT43" s="141" t="s">
        <v>40</v>
      </c>
      <c r="BU43" s="142">
        <v>28</v>
      </c>
      <c r="BV43" s="142">
        <v>28000</v>
      </c>
      <c r="BW43" s="142">
        <v>0</v>
      </c>
      <c r="BX43" s="142">
        <f t="shared" si="12"/>
        <v>28000</v>
      </c>
      <c r="BY43" s="143"/>
      <c r="BZ43" s="140">
        <v>37</v>
      </c>
      <c r="CA43" s="141" t="s">
        <v>40</v>
      </c>
      <c r="CB43" s="142">
        <v>0</v>
      </c>
      <c r="CC43" s="142">
        <v>20000</v>
      </c>
      <c r="CD43" s="142">
        <v>0</v>
      </c>
      <c r="CE43" s="142">
        <f t="shared" si="13"/>
        <v>20000</v>
      </c>
      <c r="CF43" s="143"/>
      <c r="CG43" s="140">
        <v>37</v>
      </c>
      <c r="CH43" s="141" t="s">
        <v>40</v>
      </c>
      <c r="CI43" s="142">
        <v>0</v>
      </c>
      <c r="CJ43" s="142">
        <v>0</v>
      </c>
      <c r="CK43" s="142">
        <v>0</v>
      </c>
      <c r="CL43" s="142">
        <f t="shared" si="14"/>
        <v>0</v>
      </c>
      <c r="CM43" s="143"/>
      <c r="CN43" s="140">
        <v>37</v>
      </c>
      <c r="CO43" s="141" t="s">
        <v>40</v>
      </c>
      <c r="CP43" s="142">
        <v>3908471</v>
      </c>
      <c r="CQ43" s="142">
        <v>29952</v>
      </c>
      <c r="CR43" s="142">
        <v>0</v>
      </c>
      <c r="CS43" s="142">
        <f t="shared" si="15"/>
        <v>29952</v>
      </c>
      <c r="CT43" s="143"/>
      <c r="CU43" s="140">
        <v>37</v>
      </c>
      <c r="CV43" s="141" t="s">
        <v>40</v>
      </c>
      <c r="CW43" s="142">
        <v>0</v>
      </c>
      <c r="CX43" s="142">
        <v>6608544.5816449998</v>
      </c>
      <c r="CY43" s="142">
        <v>3304272</v>
      </c>
      <c r="CZ43" s="142">
        <f t="shared" si="16"/>
        <v>9912816.5816450007</v>
      </c>
      <c r="DA43" s="143"/>
      <c r="DB43" s="140">
        <v>37</v>
      </c>
      <c r="DC43" s="141" t="s">
        <v>40</v>
      </c>
      <c r="DD43" s="142">
        <v>0</v>
      </c>
      <c r="DE43" s="142">
        <v>130000</v>
      </c>
      <c r="DF43" s="142">
        <v>0</v>
      </c>
      <c r="DG43" s="142">
        <f t="shared" si="17"/>
        <v>130000</v>
      </c>
      <c r="DH43" s="143"/>
      <c r="DI43" s="140">
        <v>37</v>
      </c>
      <c r="DJ43" s="141" t="s">
        <v>40</v>
      </c>
      <c r="DK43" s="142">
        <v>0</v>
      </c>
      <c r="DL43" s="142">
        <v>0</v>
      </c>
      <c r="DM43" s="142">
        <v>0</v>
      </c>
      <c r="DN43" s="142">
        <f t="shared" si="18"/>
        <v>0</v>
      </c>
      <c r="DO43" s="143"/>
      <c r="DP43" s="140">
        <v>37</v>
      </c>
      <c r="DQ43" s="141" t="s">
        <v>40</v>
      </c>
      <c r="DR43" s="142">
        <v>236</v>
      </c>
      <c r="DS43" s="142">
        <v>150000</v>
      </c>
      <c r="DT43" s="142">
        <v>206000</v>
      </c>
      <c r="DU43" s="142">
        <f t="shared" si="19"/>
        <v>356000</v>
      </c>
      <c r="DV43" s="143"/>
      <c r="DW43" s="140">
        <v>37</v>
      </c>
      <c r="DX43" s="141" t="s">
        <v>40</v>
      </c>
      <c r="DY43" s="142">
        <v>0</v>
      </c>
      <c r="DZ43" s="142">
        <v>0</v>
      </c>
      <c r="EA43" s="142">
        <v>0</v>
      </c>
      <c r="EB43" s="142">
        <f t="shared" si="20"/>
        <v>0</v>
      </c>
      <c r="EC43" s="143"/>
      <c r="ED43" s="140">
        <v>37</v>
      </c>
      <c r="EE43" s="141" t="s">
        <v>40</v>
      </c>
      <c r="EF43" s="142">
        <v>0</v>
      </c>
      <c r="EG43" s="142">
        <v>0</v>
      </c>
      <c r="EH43" s="142">
        <v>0</v>
      </c>
      <c r="EI43" s="142">
        <f t="shared" si="21"/>
        <v>0</v>
      </c>
      <c r="EJ43" s="143"/>
      <c r="EK43" s="140">
        <v>37</v>
      </c>
      <c r="EL43" s="141" t="s">
        <v>40</v>
      </c>
      <c r="EM43" s="142">
        <v>15</v>
      </c>
      <c r="EN43" s="142">
        <v>2835000</v>
      </c>
      <c r="EO43" s="142">
        <v>0</v>
      </c>
      <c r="EP43" s="142">
        <f t="shared" si="22"/>
        <v>2835000</v>
      </c>
      <c r="EQ43" s="143"/>
      <c r="ER43" s="140">
        <v>37</v>
      </c>
      <c r="ES43" s="141" t="s">
        <v>40</v>
      </c>
      <c r="ET43" s="142">
        <v>156</v>
      </c>
      <c r="EU43" s="142">
        <v>78000</v>
      </c>
      <c r="EV43" s="142">
        <v>0</v>
      </c>
      <c r="EW43" s="142">
        <f t="shared" si="23"/>
        <v>78000</v>
      </c>
      <c r="EX43" s="143"/>
      <c r="EY43" s="140">
        <v>37</v>
      </c>
      <c r="EZ43" s="141" t="s">
        <v>40</v>
      </c>
      <c r="FA43" s="142">
        <v>49609</v>
      </c>
      <c r="FB43" s="142">
        <v>69452600</v>
      </c>
      <c r="FC43" s="142">
        <v>0</v>
      </c>
      <c r="FD43" s="142">
        <f t="shared" si="24"/>
        <v>69452600</v>
      </c>
      <c r="FE43" s="143"/>
      <c r="FF43" s="140">
        <v>37</v>
      </c>
      <c r="FG43" s="141" t="s">
        <v>40</v>
      </c>
      <c r="FH43" s="142">
        <v>1288</v>
      </c>
      <c r="FI43" s="142">
        <v>1288000</v>
      </c>
      <c r="FJ43" s="142">
        <v>0</v>
      </c>
      <c r="FK43" s="142">
        <f t="shared" si="25"/>
        <v>1288000</v>
      </c>
      <c r="FL43" s="143"/>
      <c r="FM43" s="140">
        <v>37</v>
      </c>
      <c r="FN43" s="141" t="s">
        <v>40</v>
      </c>
      <c r="FO43" s="142">
        <v>50</v>
      </c>
      <c r="FP43" s="142">
        <v>500000</v>
      </c>
      <c r="FQ43" s="142">
        <v>0</v>
      </c>
      <c r="FR43" s="142">
        <f t="shared" si="26"/>
        <v>500000</v>
      </c>
      <c r="FS43" s="143"/>
      <c r="FT43" s="140">
        <v>37</v>
      </c>
      <c r="FU43" s="141" t="s">
        <v>40</v>
      </c>
      <c r="FV43" s="142">
        <v>17413</v>
      </c>
      <c r="FW43" s="142">
        <v>57006400</v>
      </c>
      <c r="FX43" s="142">
        <v>0</v>
      </c>
      <c r="FY43" s="142">
        <f t="shared" si="27"/>
        <v>57006400</v>
      </c>
      <c r="FZ43" s="143"/>
      <c r="GA43" s="140">
        <v>37</v>
      </c>
      <c r="GB43" s="141" t="s">
        <v>40</v>
      </c>
      <c r="GC43" s="142">
        <v>250</v>
      </c>
      <c r="GD43" s="142">
        <v>1050000</v>
      </c>
      <c r="GE43" s="142">
        <v>0</v>
      </c>
      <c r="GF43" s="142">
        <f t="shared" si="28"/>
        <v>1050000</v>
      </c>
      <c r="GG43" s="143"/>
      <c r="GH43" s="140">
        <v>37</v>
      </c>
      <c r="GI43" s="141" t="s">
        <v>40</v>
      </c>
      <c r="GJ43" s="142">
        <v>15</v>
      </c>
      <c r="GK43" s="142">
        <v>408417</v>
      </c>
      <c r="GL43" s="142">
        <v>0</v>
      </c>
      <c r="GM43" s="142">
        <f t="shared" si="29"/>
        <v>408417</v>
      </c>
      <c r="GN43" s="143"/>
      <c r="GO43" s="140">
        <v>37</v>
      </c>
      <c r="GP43" s="141" t="s">
        <v>40</v>
      </c>
      <c r="GQ43" s="142">
        <v>6300</v>
      </c>
      <c r="GR43" s="142">
        <v>1890000</v>
      </c>
      <c r="GS43" s="142">
        <v>0</v>
      </c>
      <c r="GT43" s="142">
        <f t="shared" si="30"/>
        <v>1890000</v>
      </c>
      <c r="GU43" s="143"/>
      <c r="GV43" s="140">
        <v>37</v>
      </c>
      <c r="GW43" s="141" t="s">
        <v>40</v>
      </c>
      <c r="GX43" s="142">
        <v>100</v>
      </c>
      <c r="GY43" s="142">
        <v>30000</v>
      </c>
      <c r="GZ43" s="142">
        <v>0</v>
      </c>
      <c r="HA43" s="142">
        <f t="shared" si="31"/>
        <v>30000</v>
      </c>
      <c r="HB43" s="143"/>
      <c r="HC43" s="140">
        <v>37</v>
      </c>
      <c r="HD43" s="141" t="s">
        <v>40</v>
      </c>
      <c r="HE43" s="142">
        <v>3782</v>
      </c>
      <c r="HF43" s="142">
        <v>378200</v>
      </c>
      <c r="HG43" s="142">
        <v>0</v>
      </c>
      <c r="HH43" s="142">
        <f t="shared" si="32"/>
        <v>378200</v>
      </c>
      <c r="HI43" s="143"/>
      <c r="HJ43" s="140">
        <v>37</v>
      </c>
      <c r="HK43" s="141" t="s">
        <v>40</v>
      </c>
      <c r="HL43" s="142">
        <v>0</v>
      </c>
      <c r="HM43" s="142">
        <v>0</v>
      </c>
      <c r="HN43" s="142">
        <v>0</v>
      </c>
      <c r="HO43" s="142">
        <f t="shared" si="33"/>
        <v>0</v>
      </c>
      <c r="HP43" s="143"/>
      <c r="HQ43" s="140">
        <v>37</v>
      </c>
      <c r="HR43" s="141" t="s">
        <v>40</v>
      </c>
      <c r="HS43" s="142">
        <v>0</v>
      </c>
      <c r="HT43" s="142">
        <v>0</v>
      </c>
      <c r="HU43" s="142">
        <v>0</v>
      </c>
      <c r="HV43" s="142">
        <f t="shared" si="34"/>
        <v>0</v>
      </c>
      <c r="HW43" s="143"/>
      <c r="HX43" s="140">
        <v>37</v>
      </c>
      <c r="HY43" s="141" t="s">
        <v>40</v>
      </c>
      <c r="HZ43" s="142">
        <v>1</v>
      </c>
      <c r="IA43" s="142">
        <v>1500000</v>
      </c>
      <c r="IB43" s="142">
        <v>0</v>
      </c>
      <c r="IC43" s="142">
        <f t="shared" si="35"/>
        <v>1500000</v>
      </c>
      <c r="ID43" s="143"/>
      <c r="IE43" s="140">
        <v>37</v>
      </c>
      <c r="IF43" s="141" t="s">
        <v>40</v>
      </c>
      <c r="IG43" s="142">
        <v>2</v>
      </c>
      <c r="IH43" s="142">
        <v>175000</v>
      </c>
      <c r="II43" s="142">
        <v>0</v>
      </c>
      <c r="IJ43" s="142">
        <f t="shared" si="36"/>
        <v>175000</v>
      </c>
      <c r="IK43" s="143"/>
      <c r="IL43" s="140">
        <v>37</v>
      </c>
      <c r="IM43" s="141" t="s">
        <v>40</v>
      </c>
      <c r="IN43" s="142">
        <v>25</v>
      </c>
      <c r="IO43" s="142">
        <v>250000</v>
      </c>
      <c r="IP43" s="142">
        <v>0</v>
      </c>
      <c r="IQ43" s="142">
        <f t="shared" si="37"/>
        <v>250000</v>
      </c>
      <c r="IR43" s="143"/>
      <c r="IS43" s="140">
        <v>37</v>
      </c>
      <c r="IT43" s="141" t="s">
        <v>40</v>
      </c>
      <c r="IU43" s="142">
        <v>1</v>
      </c>
      <c r="IV43" s="142">
        <v>701024.99999999988</v>
      </c>
      <c r="IW43" s="142">
        <v>0</v>
      </c>
      <c r="IX43" s="142">
        <f t="shared" si="38"/>
        <v>701024.99999999988</v>
      </c>
      <c r="IY43" s="143"/>
      <c r="IZ43" s="140">
        <v>37</v>
      </c>
      <c r="JA43" s="141" t="s">
        <v>40</v>
      </c>
      <c r="JB43" s="142">
        <v>1</v>
      </c>
      <c r="JC43" s="142">
        <v>75000</v>
      </c>
      <c r="JD43" s="142">
        <v>0</v>
      </c>
      <c r="JE43" s="142">
        <f t="shared" si="39"/>
        <v>75000</v>
      </c>
      <c r="JF43" s="143"/>
      <c r="JG43" s="140">
        <v>37</v>
      </c>
      <c r="JH43" s="141" t="s">
        <v>40</v>
      </c>
      <c r="JI43" s="142">
        <v>5</v>
      </c>
      <c r="JJ43" s="142">
        <v>50000</v>
      </c>
      <c r="JK43" s="142">
        <v>0</v>
      </c>
      <c r="JL43" s="142">
        <f t="shared" si="40"/>
        <v>50000</v>
      </c>
      <c r="JM43" s="143"/>
      <c r="JN43" s="140">
        <v>37</v>
      </c>
      <c r="JO43" s="141" t="s">
        <v>40</v>
      </c>
      <c r="JP43" s="142">
        <v>0</v>
      </c>
      <c r="JQ43" s="142">
        <v>0</v>
      </c>
      <c r="JR43" s="142">
        <v>0</v>
      </c>
      <c r="JS43" s="142">
        <f t="shared" si="41"/>
        <v>0</v>
      </c>
      <c r="JT43" s="143"/>
      <c r="JU43" s="140">
        <v>37</v>
      </c>
      <c r="JV43" s="141" t="s">
        <v>40</v>
      </c>
      <c r="JW43" s="142">
        <v>1</v>
      </c>
      <c r="JX43" s="142">
        <v>100000</v>
      </c>
      <c r="JY43" s="142">
        <v>0</v>
      </c>
      <c r="JZ43" s="142">
        <f t="shared" si="42"/>
        <v>100000</v>
      </c>
      <c r="KA43" s="143"/>
      <c r="KB43" s="140">
        <v>37</v>
      </c>
      <c r="KC43" s="141" t="s">
        <v>40</v>
      </c>
      <c r="KD43" s="142">
        <v>1</v>
      </c>
      <c r="KE43" s="142">
        <v>100000</v>
      </c>
      <c r="KF43" s="142">
        <v>0</v>
      </c>
      <c r="KG43" s="142">
        <f t="shared" si="43"/>
        <v>100000</v>
      </c>
      <c r="KH43" s="143"/>
      <c r="KI43" s="140">
        <v>37</v>
      </c>
      <c r="KJ43" s="141" t="s">
        <v>40</v>
      </c>
      <c r="KK43" s="142">
        <v>16</v>
      </c>
      <c r="KL43" s="142">
        <v>80000</v>
      </c>
      <c r="KM43" s="142">
        <v>0</v>
      </c>
      <c r="KN43" s="142">
        <f t="shared" si="44"/>
        <v>80000</v>
      </c>
      <c r="KO43" s="143"/>
      <c r="KP43" s="140">
        <v>37</v>
      </c>
      <c r="KQ43" s="141" t="s">
        <v>40</v>
      </c>
      <c r="KR43" s="142">
        <v>0</v>
      </c>
      <c r="KS43" s="142">
        <v>0</v>
      </c>
      <c r="KT43" s="142">
        <v>0</v>
      </c>
      <c r="KU43" s="142">
        <f t="shared" si="45"/>
        <v>0</v>
      </c>
      <c r="KV43" s="143"/>
      <c r="KW43" s="140">
        <v>37</v>
      </c>
      <c r="KX43" s="141" t="s">
        <v>40</v>
      </c>
      <c r="KY43" s="142">
        <v>6</v>
      </c>
      <c r="KZ43" s="142">
        <v>378000</v>
      </c>
      <c r="LA43" s="142">
        <v>0</v>
      </c>
      <c r="LB43" s="142">
        <f t="shared" si="46"/>
        <v>378000</v>
      </c>
      <c r="LC43" s="143"/>
      <c r="LD43" s="140">
        <v>37</v>
      </c>
      <c r="LE43" s="141" t="s">
        <v>40</v>
      </c>
      <c r="LF43" s="142">
        <v>0</v>
      </c>
      <c r="LG43" s="142">
        <v>0</v>
      </c>
      <c r="LH43" s="142">
        <v>0</v>
      </c>
      <c r="LI43" s="142">
        <f t="shared" si="47"/>
        <v>0</v>
      </c>
      <c r="LJ43" s="143"/>
      <c r="LK43" s="140">
        <v>37</v>
      </c>
      <c r="LL43" s="141" t="s">
        <v>40</v>
      </c>
      <c r="LM43" s="142">
        <v>1</v>
      </c>
      <c r="LN43" s="142">
        <v>12000</v>
      </c>
      <c r="LO43" s="142">
        <v>0</v>
      </c>
      <c r="LP43" s="142">
        <f t="shared" si="48"/>
        <v>12000</v>
      </c>
      <c r="LQ43" s="143"/>
      <c r="LR43" s="140">
        <v>37</v>
      </c>
      <c r="LS43" s="141" t="s">
        <v>40</v>
      </c>
      <c r="LT43" s="142">
        <v>0</v>
      </c>
      <c r="LU43" s="142">
        <v>0</v>
      </c>
      <c r="LV43" s="142">
        <v>0</v>
      </c>
      <c r="LW43" s="142">
        <f t="shared" si="49"/>
        <v>0</v>
      </c>
      <c r="LX43" s="143"/>
      <c r="LY43" s="140">
        <v>37</v>
      </c>
      <c r="LZ43" s="141" t="s">
        <v>40</v>
      </c>
      <c r="MA43" s="142">
        <v>0</v>
      </c>
      <c r="MB43" s="142">
        <f t="shared" si="50"/>
        <v>167781888.58164501</v>
      </c>
      <c r="MC43" s="142">
        <f t="shared" si="0"/>
        <v>3510272</v>
      </c>
      <c r="MD43" s="142">
        <f t="shared" si="1"/>
        <v>171292160.58164501</v>
      </c>
      <c r="ME43" s="9"/>
    </row>
    <row r="44" spans="1:343" ht="15.75" hidden="1">
      <c r="A44" s="140">
        <v>38</v>
      </c>
      <c r="B44" s="141" t="s">
        <v>41</v>
      </c>
      <c r="C44" s="142">
        <v>0</v>
      </c>
      <c r="D44" s="142">
        <v>0</v>
      </c>
      <c r="E44" s="142">
        <v>0</v>
      </c>
      <c r="F44" s="142">
        <f t="shared" si="2"/>
        <v>0</v>
      </c>
      <c r="G44" s="143"/>
      <c r="H44" s="140">
        <v>38</v>
      </c>
      <c r="I44" s="141" t="s">
        <v>41</v>
      </c>
      <c r="J44" s="142">
        <v>0</v>
      </c>
      <c r="K44" s="142">
        <v>1943400</v>
      </c>
      <c r="L44" s="142">
        <v>0</v>
      </c>
      <c r="M44" s="142">
        <f t="shared" si="3"/>
        <v>1943400</v>
      </c>
      <c r="N44" s="143"/>
      <c r="O44" s="140">
        <v>38</v>
      </c>
      <c r="P44" s="141" t="s">
        <v>41</v>
      </c>
      <c r="Q44" s="144">
        <v>0</v>
      </c>
      <c r="R44" s="142">
        <v>31093100</v>
      </c>
      <c r="S44" s="142">
        <v>0</v>
      </c>
      <c r="T44" s="142">
        <f t="shared" si="4"/>
        <v>31093100</v>
      </c>
      <c r="U44" s="143"/>
      <c r="V44" s="140">
        <v>38</v>
      </c>
      <c r="W44" s="141" t="s">
        <v>41</v>
      </c>
      <c r="X44" s="142">
        <v>150</v>
      </c>
      <c r="Y44" s="142">
        <v>45000</v>
      </c>
      <c r="Z44" s="142">
        <v>0</v>
      </c>
      <c r="AA44" s="142">
        <f t="shared" si="5"/>
        <v>45000</v>
      </c>
      <c r="AB44" s="143"/>
      <c r="AC44" s="140">
        <v>38</v>
      </c>
      <c r="AD44" s="141" t="s">
        <v>41</v>
      </c>
      <c r="AE44" s="142">
        <v>0</v>
      </c>
      <c r="AF44" s="142">
        <v>0</v>
      </c>
      <c r="AG44" s="142">
        <v>0</v>
      </c>
      <c r="AH44" s="142">
        <f t="shared" si="6"/>
        <v>0</v>
      </c>
      <c r="AI44" s="143"/>
      <c r="AJ44" s="140">
        <v>38</v>
      </c>
      <c r="AK44" s="141" t="s">
        <v>41</v>
      </c>
      <c r="AL44" s="142">
        <v>0</v>
      </c>
      <c r="AM44" s="142">
        <v>217000</v>
      </c>
      <c r="AN44" s="142">
        <v>0</v>
      </c>
      <c r="AO44" s="142">
        <f t="shared" si="7"/>
        <v>217000</v>
      </c>
      <c r="AP44" s="143"/>
      <c r="AQ44" s="140">
        <v>38</v>
      </c>
      <c r="AR44" s="141" t="s">
        <v>41</v>
      </c>
      <c r="AS44" s="142">
        <v>0</v>
      </c>
      <c r="AT44" s="142">
        <v>207850</v>
      </c>
      <c r="AU44" s="142">
        <v>0</v>
      </c>
      <c r="AV44" s="142">
        <f t="shared" si="8"/>
        <v>207850</v>
      </c>
      <c r="AW44" s="143"/>
      <c r="AX44" s="140">
        <v>38</v>
      </c>
      <c r="AY44" s="141" t="s">
        <v>41</v>
      </c>
      <c r="AZ44" s="142">
        <v>0</v>
      </c>
      <c r="BA44" s="142">
        <v>0</v>
      </c>
      <c r="BB44" s="142">
        <v>0</v>
      </c>
      <c r="BC44" s="142">
        <f t="shared" si="9"/>
        <v>0</v>
      </c>
      <c r="BD44" s="143"/>
      <c r="BE44" s="140">
        <v>38</v>
      </c>
      <c r="BF44" s="141" t="s">
        <v>41</v>
      </c>
      <c r="BG44" s="142">
        <v>216</v>
      </c>
      <c r="BH44" s="142">
        <v>1080000</v>
      </c>
      <c r="BI44" s="142">
        <v>0</v>
      </c>
      <c r="BJ44" s="142">
        <f t="shared" si="10"/>
        <v>1080000</v>
      </c>
      <c r="BK44" s="143"/>
      <c r="BL44" s="140">
        <v>38</v>
      </c>
      <c r="BM44" s="141" t="s">
        <v>41</v>
      </c>
      <c r="BN44" s="145">
        <v>18</v>
      </c>
      <c r="BO44" s="142">
        <v>90000</v>
      </c>
      <c r="BP44" s="142">
        <v>0</v>
      </c>
      <c r="BQ44" s="142">
        <f t="shared" si="11"/>
        <v>90000</v>
      </c>
      <c r="BR44" s="143"/>
      <c r="BS44" s="140">
        <v>38</v>
      </c>
      <c r="BT44" s="141" t="s">
        <v>41</v>
      </c>
      <c r="BU44" s="142">
        <v>31</v>
      </c>
      <c r="BV44" s="142">
        <v>31000</v>
      </c>
      <c r="BW44" s="142">
        <v>0</v>
      </c>
      <c r="BX44" s="142">
        <f t="shared" si="12"/>
        <v>31000</v>
      </c>
      <c r="BY44" s="143"/>
      <c r="BZ44" s="140">
        <v>38</v>
      </c>
      <c r="CA44" s="141" t="s">
        <v>41</v>
      </c>
      <c r="CB44" s="142">
        <v>0</v>
      </c>
      <c r="CC44" s="142">
        <v>11875</v>
      </c>
      <c r="CD44" s="142">
        <v>0</v>
      </c>
      <c r="CE44" s="142">
        <f t="shared" si="13"/>
        <v>11875</v>
      </c>
      <c r="CF44" s="143"/>
      <c r="CG44" s="140">
        <v>38</v>
      </c>
      <c r="CH44" s="141" t="s">
        <v>41</v>
      </c>
      <c r="CI44" s="142">
        <v>0</v>
      </c>
      <c r="CJ44" s="142">
        <v>0</v>
      </c>
      <c r="CK44" s="142">
        <v>0</v>
      </c>
      <c r="CL44" s="142">
        <f t="shared" si="14"/>
        <v>0</v>
      </c>
      <c r="CM44" s="143"/>
      <c r="CN44" s="140">
        <v>38</v>
      </c>
      <c r="CO44" s="141" t="s">
        <v>41</v>
      </c>
      <c r="CP44" s="142">
        <v>4386547</v>
      </c>
      <c r="CQ44" s="142">
        <v>33696</v>
      </c>
      <c r="CR44" s="142">
        <v>0</v>
      </c>
      <c r="CS44" s="142">
        <f t="shared" si="15"/>
        <v>33696</v>
      </c>
      <c r="CT44" s="143"/>
      <c r="CU44" s="140">
        <v>38</v>
      </c>
      <c r="CV44" s="141" t="s">
        <v>41</v>
      </c>
      <c r="CW44" s="142">
        <v>0</v>
      </c>
      <c r="CX44" s="142">
        <v>7387308.5914099999</v>
      </c>
      <c r="CY44" s="142">
        <v>3693654</v>
      </c>
      <c r="CZ44" s="142">
        <f t="shared" si="16"/>
        <v>11080962.59141</v>
      </c>
      <c r="DA44" s="143"/>
      <c r="DB44" s="140">
        <v>38</v>
      </c>
      <c r="DC44" s="141" t="s">
        <v>41</v>
      </c>
      <c r="DD44" s="142">
        <v>0</v>
      </c>
      <c r="DE44" s="142">
        <v>130000</v>
      </c>
      <c r="DF44" s="142">
        <v>0</v>
      </c>
      <c r="DG44" s="142">
        <f t="shared" si="17"/>
        <v>130000</v>
      </c>
      <c r="DH44" s="143"/>
      <c r="DI44" s="140">
        <v>38</v>
      </c>
      <c r="DJ44" s="141" t="s">
        <v>41</v>
      </c>
      <c r="DK44" s="142">
        <v>0</v>
      </c>
      <c r="DL44" s="142">
        <v>0</v>
      </c>
      <c r="DM44" s="142">
        <v>0</v>
      </c>
      <c r="DN44" s="142">
        <f t="shared" si="18"/>
        <v>0</v>
      </c>
      <c r="DO44" s="143"/>
      <c r="DP44" s="140">
        <v>38</v>
      </c>
      <c r="DQ44" s="141" t="s">
        <v>41</v>
      </c>
      <c r="DR44" s="142">
        <v>36</v>
      </c>
      <c r="DS44" s="142">
        <v>18000</v>
      </c>
      <c r="DT44" s="142">
        <v>34000</v>
      </c>
      <c r="DU44" s="142">
        <f t="shared" si="19"/>
        <v>52000</v>
      </c>
      <c r="DV44" s="143"/>
      <c r="DW44" s="140">
        <v>38</v>
      </c>
      <c r="DX44" s="141" t="s">
        <v>41</v>
      </c>
      <c r="DY44" s="142">
        <v>0</v>
      </c>
      <c r="DZ44" s="142">
        <v>0</v>
      </c>
      <c r="EA44" s="142">
        <v>0</v>
      </c>
      <c r="EB44" s="142">
        <f t="shared" si="20"/>
        <v>0</v>
      </c>
      <c r="EC44" s="143"/>
      <c r="ED44" s="140">
        <v>38</v>
      </c>
      <c r="EE44" s="141" t="s">
        <v>41</v>
      </c>
      <c r="EF44" s="142">
        <v>0</v>
      </c>
      <c r="EG44" s="142">
        <v>0</v>
      </c>
      <c r="EH44" s="142">
        <v>0</v>
      </c>
      <c r="EI44" s="142">
        <f t="shared" si="21"/>
        <v>0</v>
      </c>
      <c r="EJ44" s="143"/>
      <c r="EK44" s="140">
        <v>38</v>
      </c>
      <c r="EL44" s="141" t="s">
        <v>41</v>
      </c>
      <c r="EM44" s="142">
        <v>24</v>
      </c>
      <c r="EN44" s="142">
        <v>4536000</v>
      </c>
      <c r="EO44" s="142">
        <v>0</v>
      </c>
      <c r="EP44" s="142">
        <f t="shared" si="22"/>
        <v>4536000</v>
      </c>
      <c r="EQ44" s="143"/>
      <c r="ER44" s="140">
        <v>38</v>
      </c>
      <c r="ES44" s="141" t="s">
        <v>41</v>
      </c>
      <c r="ET44" s="142">
        <v>175</v>
      </c>
      <c r="EU44" s="142">
        <v>87500</v>
      </c>
      <c r="EV44" s="142">
        <v>0</v>
      </c>
      <c r="EW44" s="142">
        <f t="shared" si="23"/>
        <v>87500</v>
      </c>
      <c r="EX44" s="143"/>
      <c r="EY44" s="140">
        <v>38</v>
      </c>
      <c r="EZ44" s="141" t="s">
        <v>41</v>
      </c>
      <c r="FA44" s="142">
        <v>91990</v>
      </c>
      <c r="FB44" s="142">
        <v>128786000</v>
      </c>
      <c r="FC44" s="142">
        <v>0</v>
      </c>
      <c r="FD44" s="142">
        <f t="shared" si="24"/>
        <v>128786000</v>
      </c>
      <c r="FE44" s="143"/>
      <c r="FF44" s="140">
        <v>38</v>
      </c>
      <c r="FG44" s="141" t="s">
        <v>41</v>
      </c>
      <c r="FH44" s="142">
        <v>4014</v>
      </c>
      <c r="FI44" s="142">
        <v>4014000</v>
      </c>
      <c r="FJ44" s="142">
        <v>0</v>
      </c>
      <c r="FK44" s="142">
        <f t="shared" si="25"/>
        <v>4014000</v>
      </c>
      <c r="FL44" s="143"/>
      <c r="FM44" s="140">
        <v>38</v>
      </c>
      <c r="FN44" s="141" t="s">
        <v>41</v>
      </c>
      <c r="FO44" s="142">
        <v>90</v>
      </c>
      <c r="FP44" s="142">
        <v>900000</v>
      </c>
      <c r="FQ44" s="142">
        <v>0</v>
      </c>
      <c r="FR44" s="142">
        <f t="shared" si="26"/>
        <v>900000</v>
      </c>
      <c r="FS44" s="143"/>
      <c r="FT44" s="140">
        <v>38</v>
      </c>
      <c r="FU44" s="141" t="s">
        <v>41</v>
      </c>
      <c r="FV44" s="142">
        <v>13227</v>
      </c>
      <c r="FW44" s="142">
        <v>44366400</v>
      </c>
      <c r="FX44" s="142">
        <v>0</v>
      </c>
      <c r="FY44" s="142">
        <f t="shared" si="27"/>
        <v>44366400</v>
      </c>
      <c r="FZ44" s="143"/>
      <c r="GA44" s="140">
        <v>38</v>
      </c>
      <c r="GB44" s="141" t="s">
        <v>41</v>
      </c>
      <c r="GC44" s="142">
        <v>650</v>
      </c>
      <c r="GD44" s="142">
        <v>2850000</v>
      </c>
      <c r="GE44" s="142">
        <v>0</v>
      </c>
      <c r="GF44" s="142">
        <f t="shared" si="28"/>
        <v>2850000</v>
      </c>
      <c r="GG44" s="143"/>
      <c r="GH44" s="140">
        <v>38</v>
      </c>
      <c r="GI44" s="141" t="s">
        <v>41</v>
      </c>
      <c r="GJ44" s="142">
        <v>12</v>
      </c>
      <c r="GK44" s="142">
        <v>326735</v>
      </c>
      <c r="GL44" s="142">
        <v>0</v>
      </c>
      <c r="GM44" s="142">
        <f t="shared" si="29"/>
        <v>326735</v>
      </c>
      <c r="GN44" s="143"/>
      <c r="GO44" s="140">
        <v>38</v>
      </c>
      <c r="GP44" s="141" t="s">
        <v>41</v>
      </c>
      <c r="GQ44" s="142">
        <v>8892</v>
      </c>
      <c r="GR44" s="142">
        <v>2667600</v>
      </c>
      <c r="GS44" s="142">
        <v>0</v>
      </c>
      <c r="GT44" s="142">
        <f t="shared" si="30"/>
        <v>2667600</v>
      </c>
      <c r="GU44" s="143"/>
      <c r="GV44" s="140">
        <v>38</v>
      </c>
      <c r="GW44" s="141" t="s">
        <v>41</v>
      </c>
      <c r="GX44" s="142">
        <v>200</v>
      </c>
      <c r="GY44" s="142">
        <v>60000</v>
      </c>
      <c r="GZ44" s="142">
        <v>0</v>
      </c>
      <c r="HA44" s="142">
        <f t="shared" si="31"/>
        <v>60000</v>
      </c>
      <c r="HB44" s="143"/>
      <c r="HC44" s="140">
        <v>38</v>
      </c>
      <c r="HD44" s="141" t="s">
        <v>41</v>
      </c>
      <c r="HE44" s="142">
        <v>3514</v>
      </c>
      <c r="HF44" s="142">
        <v>351400</v>
      </c>
      <c r="HG44" s="142">
        <v>0</v>
      </c>
      <c r="HH44" s="142">
        <f t="shared" si="32"/>
        <v>351400</v>
      </c>
      <c r="HI44" s="143"/>
      <c r="HJ44" s="140">
        <v>38</v>
      </c>
      <c r="HK44" s="141" t="s">
        <v>41</v>
      </c>
      <c r="HL44" s="142">
        <v>0</v>
      </c>
      <c r="HM44" s="142">
        <v>0</v>
      </c>
      <c r="HN44" s="142">
        <v>0</v>
      </c>
      <c r="HO44" s="142">
        <f t="shared" si="33"/>
        <v>0</v>
      </c>
      <c r="HP44" s="143"/>
      <c r="HQ44" s="140">
        <v>38</v>
      </c>
      <c r="HR44" s="141" t="s">
        <v>41</v>
      </c>
      <c r="HS44" s="142">
        <v>0</v>
      </c>
      <c r="HT44" s="142">
        <v>0</v>
      </c>
      <c r="HU44" s="142">
        <v>0</v>
      </c>
      <c r="HV44" s="142">
        <f t="shared" si="34"/>
        <v>0</v>
      </c>
      <c r="HW44" s="143"/>
      <c r="HX44" s="140">
        <v>38</v>
      </c>
      <c r="HY44" s="141" t="s">
        <v>41</v>
      </c>
      <c r="HZ44" s="142">
        <v>1</v>
      </c>
      <c r="IA44" s="142">
        <v>800000</v>
      </c>
      <c r="IB44" s="142">
        <v>0</v>
      </c>
      <c r="IC44" s="142">
        <f t="shared" si="35"/>
        <v>800000</v>
      </c>
      <c r="ID44" s="143"/>
      <c r="IE44" s="140">
        <v>38</v>
      </c>
      <c r="IF44" s="141" t="s">
        <v>41</v>
      </c>
      <c r="IG44" s="142">
        <v>1</v>
      </c>
      <c r="IH44" s="142">
        <v>87500</v>
      </c>
      <c r="II44" s="142">
        <v>0</v>
      </c>
      <c r="IJ44" s="142">
        <f t="shared" si="36"/>
        <v>87500</v>
      </c>
      <c r="IK44" s="143"/>
      <c r="IL44" s="140">
        <v>38</v>
      </c>
      <c r="IM44" s="141" t="s">
        <v>41</v>
      </c>
      <c r="IN44" s="142">
        <v>27</v>
      </c>
      <c r="IO44" s="142">
        <v>270000</v>
      </c>
      <c r="IP44" s="142">
        <v>0</v>
      </c>
      <c r="IQ44" s="142">
        <f t="shared" si="37"/>
        <v>270000</v>
      </c>
      <c r="IR44" s="143"/>
      <c r="IS44" s="140">
        <v>38</v>
      </c>
      <c r="IT44" s="141" t="s">
        <v>41</v>
      </c>
      <c r="IU44" s="142">
        <v>1</v>
      </c>
      <c r="IV44" s="142">
        <v>1044761.2500000002</v>
      </c>
      <c r="IW44" s="142">
        <v>0</v>
      </c>
      <c r="IX44" s="142">
        <f t="shared" si="38"/>
        <v>1044761.2500000002</v>
      </c>
      <c r="IY44" s="143"/>
      <c r="IZ44" s="140">
        <v>38</v>
      </c>
      <c r="JA44" s="141" t="s">
        <v>41</v>
      </c>
      <c r="JB44" s="142">
        <v>1</v>
      </c>
      <c r="JC44" s="142">
        <v>75000</v>
      </c>
      <c r="JD44" s="142">
        <v>0</v>
      </c>
      <c r="JE44" s="142">
        <f t="shared" si="39"/>
        <v>75000</v>
      </c>
      <c r="JF44" s="143"/>
      <c r="JG44" s="140">
        <v>38</v>
      </c>
      <c r="JH44" s="141" t="s">
        <v>41</v>
      </c>
      <c r="JI44" s="142">
        <v>4</v>
      </c>
      <c r="JJ44" s="142">
        <v>40000</v>
      </c>
      <c r="JK44" s="142">
        <v>0</v>
      </c>
      <c r="JL44" s="142">
        <f t="shared" si="40"/>
        <v>40000</v>
      </c>
      <c r="JM44" s="143"/>
      <c r="JN44" s="140">
        <v>38</v>
      </c>
      <c r="JO44" s="141" t="s">
        <v>41</v>
      </c>
      <c r="JP44" s="142">
        <v>0</v>
      </c>
      <c r="JQ44" s="142">
        <v>0</v>
      </c>
      <c r="JR44" s="142">
        <v>0</v>
      </c>
      <c r="JS44" s="142">
        <f t="shared" si="41"/>
        <v>0</v>
      </c>
      <c r="JT44" s="143"/>
      <c r="JU44" s="140">
        <v>38</v>
      </c>
      <c r="JV44" s="141" t="s">
        <v>41</v>
      </c>
      <c r="JW44" s="142">
        <v>1</v>
      </c>
      <c r="JX44" s="142">
        <v>100000</v>
      </c>
      <c r="JY44" s="142">
        <v>0</v>
      </c>
      <c r="JZ44" s="142">
        <f t="shared" si="42"/>
        <v>100000</v>
      </c>
      <c r="KA44" s="143"/>
      <c r="KB44" s="140">
        <v>38</v>
      </c>
      <c r="KC44" s="141" t="s">
        <v>41</v>
      </c>
      <c r="KD44" s="142">
        <v>6</v>
      </c>
      <c r="KE44" s="142">
        <v>600000</v>
      </c>
      <c r="KF44" s="142">
        <v>0</v>
      </c>
      <c r="KG44" s="142">
        <f t="shared" si="43"/>
        <v>600000</v>
      </c>
      <c r="KH44" s="143"/>
      <c r="KI44" s="140">
        <v>38</v>
      </c>
      <c r="KJ44" s="141" t="s">
        <v>41</v>
      </c>
      <c r="KK44" s="142">
        <v>18</v>
      </c>
      <c r="KL44" s="142">
        <v>90000</v>
      </c>
      <c r="KM44" s="142">
        <v>0</v>
      </c>
      <c r="KN44" s="142">
        <f t="shared" si="44"/>
        <v>90000</v>
      </c>
      <c r="KO44" s="143"/>
      <c r="KP44" s="140">
        <v>38</v>
      </c>
      <c r="KQ44" s="141" t="s">
        <v>41</v>
      </c>
      <c r="KR44" s="142">
        <v>0</v>
      </c>
      <c r="KS44" s="142">
        <v>0</v>
      </c>
      <c r="KT44" s="142">
        <v>0</v>
      </c>
      <c r="KU44" s="142">
        <f t="shared" si="45"/>
        <v>0</v>
      </c>
      <c r="KV44" s="143"/>
      <c r="KW44" s="140">
        <v>38</v>
      </c>
      <c r="KX44" s="141" t="s">
        <v>41</v>
      </c>
      <c r="KY44" s="142">
        <v>7</v>
      </c>
      <c r="KZ44" s="142">
        <v>393000</v>
      </c>
      <c r="LA44" s="142">
        <v>0</v>
      </c>
      <c r="LB44" s="142">
        <f t="shared" si="46"/>
        <v>393000</v>
      </c>
      <c r="LC44" s="143"/>
      <c r="LD44" s="140">
        <v>38</v>
      </c>
      <c r="LE44" s="141" t="s">
        <v>41</v>
      </c>
      <c r="LF44" s="142">
        <v>0</v>
      </c>
      <c r="LG44" s="142">
        <v>0</v>
      </c>
      <c r="LH44" s="142">
        <v>0</v>
      </c>
      <c r="LI44" s="142">
        <f t="shared" si="47"/>
        <v>0</v>
      </c>
      <c r="LJ44" s="143"/>
      <c r="LK44" s="140">
        <v>38</v>
      </c>
      <c r="LL44" s="141" t="s">
        <v>41</v>
      </c>
      <c r="LM44" s="142">
        <v>1</v>
      </c>
      <c r="LN44" s="142">
        <v>12000</v>
      </c>
      <c r="LO44" s="142">
        <v>0</v>
      </c>
      <c r="LP44" s="142">
        <f t="shared" si="48"/>
        <v>12000</v>
      </c>
      <c r="LQ44" s="143"/>
      <c r="LR44" s="140">
        <v>38</v>
      </c>
      <c r="LS44" s="141" t="s">
        <v>41</v>
      </c>
      <c r="LT44" s="142">
        <v>0</v>
      </c>
      <c r="LU44" s="142">
        <v>0</v>
      </c>
      <c r="LV44" s="142">
        <v>0</v>
      </c>
      <c r="LW44" s="142">
        <f t="shared" si="49"/>
        <v>0</v>
      </c>
      <c r="LX44" s="143"/>
      <c r="LY44" s="140">
        <v>38</v>
      </c>
      <c r="LZ44" s="141" t="s">
        <v>41</v>
      </c>
      <c r="MA44" s="142">
        <v>0</v>
      </c>
      <c r="MB44" s="142">
        <f t="shared" si="50"/>
        <v>234746125.84140998</v>
      </c>
      <c r="MC44" s="142">
        <f t="shared" si="0"/>
        <v>3727654</v>
      </c>
      <c r="MD44" s="142">
        <f t="shared" si="1"/>
        <v>238473779.84140998</v>
      </c>
      <c r="ME44" s="9"/>
    </row>
    <row r="45" spans="1:343" ht="15.75" hidden="1">
      <c r="A45" s="140">
        <v>39</v>
      </c>
      <c r="B45" s="141" t="s">
        <v>56</v>
      </c>
      <c r="C45" s="142">
        <v>0</v>
      </c>
      <c r="D45" s="142">
        <v>0</v>
      </c>
      <c r="E45" s="142">
        <v>0</v>
      </c>
      <c r="F45" s="142">
        <f t="shared" si="2"/>
        <v>0</v>
      </c>
      <c r="G45" s="143"/>
      <c r="H45" s="140">
        <v>39</v>
      </c>
      <c r="I45" s="141" t="s">
        <v>56</v>
      </c>
      <c r="J45" s="142">
        <v>0</v>
      </c>
      <c r="K45" s="142">
        <v>10000</v>
      </c>
      <c r="L45" s="142">
        <v>0</v>
      </c>
      <c r="M45" s="142">
        <f t="shared" si="3"/>
        <v>10000</v>
      </c>
      <c r="N45" s="143"/>
      <c r="O45" s="140">
        <v>39</v>
      </c>
      <c r="P45" s="141" t="s">
        <v>56</v>
      </c>
      <c r="Q45" s="144">
        <v>0</v>
      </c>
      <c r="R45" s="142">
        <v>0</v>
      </c>
      <c r="S45" s="142">
        <v>0</v>
      </c>
      <c r="T45" s="142">
        <f t="shared" si="4"/>
        <v>0</v>
      </c>
      <c r="U45" s="143"/>
      <c r="V45" s="140">
        <v>39</v>
      </c>
      <c r="W45" s="141" t="s">
        <v>56</v>
      </c>
      <c r="X45" s="142">
        <v>0</v>
      </c>
      <c r="Y45" s="142">
        <v>0</v>
      </c>
      <c r="Z45" s="142">
        <v>0</v>
      </c>
      <c r="AA45" s="142">
        <f t="shared" si="5"/>
        <v>0</v>
      </c>
      <c r="AB45" s="143"/>
      <c r="AC45" s="140">
        <v>39</v>
      </c>
      <c r="AD45" s="141" t="s">
        <v>56</v>
      </c>
      <c r="AE45" s="142">
        <v>0</v>
      </c>
      <c r="AF45" s="142">
        <v>0</v>
      </c>
      <c r="AG45" s="142">
        <v>0</v>
      </c>
      <c r="AH45" s="142">
        <f t="shared" si="6"/>
        <v>0</v>
      </c>
      <c r="AI45" s="143"/>
      <c r="AJ45" s="140">
        <v>39</v>
      </c>
      <c r="AK45" s="141" t="s">
        <v>56</v>
      </c>
      <c r="AL45" s="142">
        <v>0</v>
      </c>
      <c r="AM45" s="142">
        <v>15400</v>
      </c>
      <c r="AN45" s="142">
        <v>0</v>
      </c>
      <c r="AO45" s="142">
        <f t="shared" si="7"/>
        <v>15400</v>
      </c>
      <c r="AP45" s="143"/>
      <c r="AQ45" s="140">
        <v>39</v>
      </c>
      <c r="AR45" s="141" t="s">
        <v>56</v>
      </c>
      <c r="AS45" s="142">
        <v>0</v>
      </c>
      <c r="AT45" s="142"/>
      <c r="AU45" s="142">
        <v>0</v>
      </c>
      <c r="AV45" s="142">
        <f t="shared" si="8"/>
        <v>0</v>
      </c>
      <c r="AW45" s="143"/>
      <c r="AX45" s="140">
        <v>39</v>
      </c>
      <c r="AY45" s="141" t="s">
        <v>56</v>
      </c>
      <c r="AZ45" s="142">
        <v>0</v>
      </c>
      <c r="BA45" s="142">
        <v>0</v>
      </c>
      <c r="BB45" s="142">
        <v>0</v>
      </c>
      <c r="BC45" s="142">
        <f t="shared" si="9"/>
        <v>0</v>
      </c>
      <c r="BD45" s="143"/>
      <c r="BE45" s="140">
        <v>39</v>
      </c>
      <c r="BF45" s="141" t="s">
        <v>56</v>
      </c>
      <c r="BG45" s="142">
        <v>0</v>
      </c>
      <c r="BH45" s="142">
        <v>0</v>
      </c>
      <c r="BI45" s="142">
        <v>0</v>
      </c>
      <c r="BJ45" s="142">
        <f t="shared" si="10"/>
        <v>0</v>
      </c>
      <c r="BK45" s="143"/>
      <c r="BL45" s="140">
        <v>39</v>
      </c>
      <c r="BM45" s="141" t="s">
        <v>56</v>
      </c>
      <c r="BN45" s="145">
        <v>0</v>
      </c>
      <c r="BO45" s="142">
        <v>0</v>
      </c>
      <c r="BP45" s="142">
        <v>0</v>
      </c>
      <c r="BQ45" s="142">
        <f t="shared" si="11"/>
        <v>0</v>
      </c>
      <c r="BR45" s="143"/>
      <c r="BS45" s="140">
        <v>39</v>
      </c>
      <c r="BT45" s="141" t="s">
        <v>56</v>
      </c>
      <c r="BU45" s="142">
        <v>0</v>
      </c>
      <c r="BV45" s="142">
        <v>0</v>
      </c>
      <c r="BW45" s="142">
        <v>0</v>
      </c>
      <c r="BX45" s="142">
        <f t="shared" si="12"/>
        <v>0</v>
      </c>
      <c r="BY45" s="143"/>
      <c r="BZ45" s="140">
        <v>39</v>
      </c>
      <c r="CA45" s="141" t="s">
        <v>56</v>
      </c>
      <c r="CB45" s="142">
        <v>0</v>
      </c>
      <c r="CC45" s="142">
        <v>0</v>
      </c>
      <c r="CD45" s="142">
        <v>0</v>
      </c>
      <c r="CE45" s="142">
        <f t="shared" si="13"/>
        <v>0</v>
      </c>
      <c r="CF45" s="143"/>
      <c r="CG45" s="140">
        <v>39</v>
      </c>
      <c r="CH45" s="141" t="s">
        <v>56</v>
      </c>
      <c r="CI45" s="142">
        <v>0</v>
      </c>
      <c r="CJ45" s="142">
        <v>0</v>
      </c>
      <c r="CK45" s="142">
        <v>0</v>
      </c>
      <c r="CL45" s="142">
        <f t="shared" si="14"/>
        <v>0</v>
      </c>
      <c r="CM45" s="143"/>
      <c r="CN45" s="140">
        <v>39</v>
      </c>
      <c r="CO45" s="141" t="s">
        <v>56</v>
      </c>
      <c r="CP45" s="142">
        <v>0</v>
      </c>
      <c r="CQ45" s="142">
        <v>0</v>
      </c>
      <c r="CR45" s="142">
        <v>0</v>
      </c>
      <c r="CS45" s="142">
        <f t="shared" si="15"/>
        <v>0</v>
      </c>
      <c r="CT45" s="143"/>
      <c r="CU45" s="140">
        <v>39</v>
      </c>
      <c r="CV45" s="141" t="s">
        <v>56</v>
      </c>
      <c r="CW45" s="142">
        <v>0</v>
      </c>
      <c r="CX45" s="142">
        <v>0</v>
      </c>
      <c r="CY45" s="142">
        <v>0</v>
      </c>
      <c r="CZ45" s="142">
        <f t="shared" si="16"/>
        <v>0</v>
      </c>
      <c r="DA45" s="143"/>
      <c r="DB45" s="140">
        <v>39</v>
      </c>
      <c r="DC45" s="141" t="s">
        <v>56</v>
      </c>
      <c r="DD45" s="142">
        <v>0</v>
      </c>
      <c r="DE45" s="142">
        <v>0</v>
      </c>
      <c r="DF45" s="142">
        <v>0</v>
      </c>
      <c r="DG45" s="142">
        <f t="shared" si="17"/>
        <v>0</v>
      </c>
      <c r="DH45" s="143"/>
      <c r="DI45" s="140">
        <v>39</v>
      </c>
      <c r="DJ45" s="141" t="s">
        <v>56</v>
      </c>
      <c r="DK45" s="142">
        <v>0</v>
      </c>
      <c r="DL45" s="142">
        <v>0</v>
      </c>
      <c r="DM45" s="142">
        <v>0</v>
      </c>
      <c r="DN45" s="142">
        <f t="shared" si="18"/>
        <v>0</v>
      </c>
      <c r="DO45" s="143"/>
      <c r="DP45" s="140">
        <v>39</v>
      </c>
      <c r="DQ45" s="141" t="s">
        <v>56</v>
      </c>
      <c r="DR45" s="142">
        <v>0</v>
      </c>
      <c r="DS45" s="142">
        <v>0</v>
      </c>
      <c r="DT45" s="142">
        <v>0</v>
      </c>
      <c r="DU45" s="142">
        <f t="shared" si="19"/>
        <v>0</v>
      </c>
      <c r="DV45" s="143"/>
      <c r="DW45" s="140">
        <v>39</v>
      </c>
      <c r="DX45" s="141" t="s">
        <v>56</v>
      </c>
      <c r="DY45" s="142">
        <v>0</v>
      </c>
      <c r="DZ45" s="142">
        <v>0</v>
      </c>
      <c r="EA45" s="142">
        <v>0</v>
      </c>
      <c r="EB45" s="142">
        <f t="shared" si="20"/>
        <v>0</v>
      </c>
      <c r="EC45" s="143"/>
      <c r="ED45" s="140">
        <v>39</v>
      </c>
      <c r="EE45" s="141" t="s">
        <v>56</v>
      </c>
      <c r="EF45" s="142">
        <v>0</v>
      </c>
      <c r="EG45" s="142">
        <v>0</v>
      </c>
      <c r="EH45" s="142">
        <v>0</v>
      </c>
      <c r="EI45" s="142">
        <f t="shared" si="21"/>
        <v>0</v>
      </c>
      <c r="EJ45" s="143"/>
      <c r="EK45" s="140">
        <v>39</v>
      </c>
      <c r="EL45" s="141" t="s">
        <v>56</v>
      </c>
      <c r="EM45" s="142">
        <v>0</v>
      </c>
      <c r="EN45" s="142">
        <v>0</v>
      </c>
      <c r="EO45" s="142">
        <v>0</v>
      </c>
      <c r="EP45" s="142">
        <f t="shared" si="22"/>
        <v>0</v>
      </c>
      <c r="EQ45" s="143"/>
      <c r="ER45" s="140">
        <v>39</v>
      </c>
      <c r="ES45" s="141" t="s">
        <v>56</v>
      </c>
      <c r="ET45" s="142">
        <v>0</v>
      </c>
      <c r="EU45" s="142">
        <v>0</v>
      </c>
      <c r="EV45" s="142">
        <v>0</v>
      </c>
      <c r="EW45" s="142">
        <f t="shared" si="23"/>
        <v>0</v>
      </c>
      <c r="EX45" s="143"/>
      <c r="EY45" s="140">
        <v>39</v>
      </c>
      <c r="EZ45" s="141" t="s">
        <v>56</v>
      </c>
      <c r="FA45" s="142">
        <v>0</v>
      </c>
      <c r="FB45" s="142">
        <v>0</v>
      </c>
      <c r="FC45" s="142">
        <v>0</v>
      </c>
      <c r="FD45" s="142">
        <f t="shared" si="24"/>
        <v>0</v>
      </c>
      <c r="FE45" s="143"/>
      <c r="FF45" s="140">
        <v>39</v>
      </c>
      <c r="FG45" s="141" t="s">
        <v>56</v>
      </c>
      <c r="FH45" s="142">
        <v>0</v>
      </c>
      <c r="FI45" s="142">
        <v>0</v>
      </c>
      <c r="FJ45" s="142">
        <v>0</v>
      </c>
      <c r="FK45" s="142">
        <f t="shared" si="25"/>
        <v>0</v>
      </c>
      <c r="FL45" s="143"/>
      <c r="FM45" s="140">
        <v>39</v>
      </c>
      <c r="FN45" s="141" t="s">
        <v>56</v>
      </c>
      <c r="FO45" s="142">
        <v>0</v>
      </c>
      <c r="FP45" s="142">
        <v>0</v>
      </c>
      <c r="FQ45" s="142">
        <v>0</v>
      </c>
      <c r="FR45" s="142">
        <f t="shared" si="26"/>
        <v>0</v>
      </c>
      <c r="FS45" s="143"/>
      <c r="FT45" s="140">
        <v>39</v>
      </c>
      <c r="FU45" s="141" t="s">
        <v>56</v>
      </c>
      <c r="FV45" s="142">
        <v>0</v>
      </c>
      <c r="FW45" s="142">
        <v>0</v>
      </c>
      <c r="FX45" s="142">
        <v>0</v>
      </c>
      <c r="FY45" s="142">
        <f t="shared" si="27"/>
        <v>0</v>
      </c>
      <c r="FZ45" s="143"/>
      <c r="GA45" s="140">
        <v>39</v>
      </c>
      <c r="GB45" s="141" t="s">
        <v>56</v>
      </c>
      <c r="GC45" s="142">
        <v>0</v>
      </c>
      <c r="GD45" s="142">
        <v>0</v>
      </c>
      <c r="GE45" s="142">
        <v>0</v>
      </c>
      <c r="GF45" s="142">
        <f t="shared" si="28"/>
        <v>0</v>
      </c>
      <c r="GG45" s="143"/>
      <c r="GH45" s="140">
        <v>39</v>
      </c>
      <c r="GI45" s="141" t="s">
        <v>56</v>
      </c>
      <c r="GJ45" s="142">
        <v>0</v>
      </c>
      <c r="GK45" s="142">
        <v>0</v>
      </c>
      <c r="GL45" s="142">
        <v>0</v>
      </c>
      <c r="GM45" s="142">
        <f t="shared" si="29"/>
        <v>0</v>
      </c>
      <c r="GN45" s="143"/>
      <c r="GO45" s="140">
        <v>39</v>
      </c>
      <c r="GP45" s="141" t="s">
        <v>56</v>
      </c>
      <c r="GQ45" s="142">
        <v>0</v>
      </c>
      <c r="GR45" s="142">
        <v>0</v>
      </c>
      <c r="GS45" s="142">
        <v>0</v>
      </c>
      <c r="GT45" s="142">
        <f t="shared" si="30"/>
        <v>0</v>
      </c>
      <c r="GU45" s="143"/>
      <c r="GV45" s="140">
        <v>39</v>
      </c>
      <c r="GW45" s="141" t="s">
        <v>56</v>
      </c>
      <c r="GX45" s="142">
        <v>0</v>
      </c>
      <c r="GY45" s="142">
        <v>0</v>
      </c>
      <c r="GZ45" s="142">
        <v>0</v>
      </c>
      <c r="HA45" s="142">
        <f t="shared" si="31"/>
        <v>0</v>
      </c>
      <c r="HB45" s="143"/>
      <c r="HC45" s="140">
        <v>39</v>
      </c>
      <c r="HD45" s="141" t="s">
        <v>56</v>
      </c>
      <c r="HE45" s="142">
        <v>0</v>
      </c>
      <c r="HF45" s="142">
        <v>0</v>
      </c>
      <c r="HG45" s="142">
        <v>0</v>
      </c>
      <c r="HH45" s="142">
        <f t="shared" si="32"/>
        <v>0</v>
      </c>
      <c r="HI45" s="143"/>
      <c r="HJ45" s="140">
        <v>39</v>
      </c>
      <c r="HK45" s="141" t="s">
        <v>56</v>
      </c>
      <c r="HL45" s="142">
        <v>0</v>
      </c>
      <c r="HM45" s="142">
        <v>0</v>
      </c>
      <c r="HN45" s="142">
        <v>0</v>
      </c>
      <c r="HO45" s="142">
        <f t="shared" si="33"/>
        <v>0</v>
      </c>
      <c r="HP45" s="143"/>
      <c r="HQ45" s="140">
        <v>39</v>
      </c>
      <c r="HR45" s="141" t="s">
        <v>56</v>
      </c>
      <c r="HS45" s="142">
        <v>0</v>
      </c>
      <c r="HT45" s="142">
        <v>0</v>
      </c>
      <c r="HU45" s="142">
        <v>0</v>
      </c>
      <c r="HV45" s="142">
        <f t="shared" si="34"/>
        <v>0</v>
      </c>
      <c r="HW45" s="143"/>
      <c r="HX45" s="140">
        <v>39</v>
      </c>
      <c r="HY45" s="141" t="s">
        <v>56</v>
      </c>
      <c r="HZ45" s="142">
        <v>0</v>
      </c>
      <c r="IA45" s="142">
        <v>0</v>
      </c>
      <c r="IB45" s="142">
        <v>0</v>
      </c>
      <c r="IC45" s="142">
        <f t="shared" si="35"/>
        <v>0</v>
      </c>
      <c r="ID45" s="143"/>
      <c r="IE45" s="140">
        <v>39</v>
      </c>
      <c r="IF45" s="141" t="s">
        <v>56</v>
      </c>
      <c r="IG45" s="142">
        <v>0</v>
      </c>
      <c r="IH45" s="142">
        <v>0</v>
      </c>
      <c r="II45" s="142">
        <v>0</v>
      </c>
      <c r="IJ45" s="142">
        <f t="shared" si="36"/>
        <v>0</v>
      </c>
      <c r="IK45" s="143"/>
      <c r="IL45" s="140">
        <v>39</v>
      </c>
      <c r="IM45" s="141" t="s">
        <v>56</v>
      </c>
      <c r="IN45" s="142">
        <v>0</v>
      </c>
      <c r="IO45" s="142">
        <v>0</v>
      </c>
      <c r="IP45" s="142">
        <v>0</v>
      </c>
      <c r="IQ45" s="142">
        <f t="shared" si="37"/>
        <v>0</v>
      </c>
      <c r="IR45" s="143"/>
      <c r="IS45" s="140">
        <v>39</v>
      </c>
      <c r="IT45" s="141" t="s">
        <v>56</v>
      </c>
      <c r="IU45" s="142">
        <v>0</v>
      </c>
      <c r="IV45" s="142">
        <v>0</v>
      </c>
      <c r="IW45" s="142">
        <v>0</v>
      </c>
      <c r="IX45" s="142">
        <f t="shared" si="38"/>
        <v>0</v>
      </c>
      <c r="IY45" s="143"/>
      <c r="IZ45" s="140">
        <v>39</v>
      </c>
      <c r="JA45" s="141" t="s">
        <v>56</v>
      </c>
      <c r="JB45" s="142">
        <v>0</v>
      </c>
      <c r="JC45" s="142"/>
      <c r="JD45" s="142">
        <v>0</v>
      </c>
      <c r="JE45" s="142">
        <f t="shared" si="39"/>
        <v>0</v>
      </c>
      <c r="JF45" s="143"/>
      <c r="JG45" s="140">
        <v>39</v>
      </c>
      <c r="JH45" s="141" t="s">
        <v>56</v>
      </c>
      <c r="JI45" s="142">
        <v>0</v>
      </c>
      <c r="JJ45" s="142">
        <v>0</v>
      </c>
      <c r="JK45" s="142">
        <v>0</v>
      </c>
      <c r="JL45" s="142">
        <f t="shared" si="40"/>
        <v>0</v>
      </c>
      <c r="JM45" s="143"/>
      <c r="JN45" s="140">
        <v>39</v>
      </c>
      <c r="JO45" s="141" t="s">
        <v>56</v>
      </c>
      <c r="JP45" s="142">
        <v>0</v>
      </c>
      <c r="JQ45" s="142">
        <v>0</v>
      </c>
      <c r="JR45" s="142">
        <v>0</v>
      </c>
      <c r="JS45" s="142">
        <f t="shared" si="41"/>
        <v>0</v>
      </c>
      <c r="JT45" s="143"/>
      <c r="JU45" s="140">
        <v>39</v>
      </c>
      <c r="JV45" s="141" t="s">
        <v>56</v>
      </c>
      <c r="JW45" s="142">
        <v>0</v>
      </c>
      <c r="JX45" s="142">
        <v>0</v>
      </c>
      <c r="JY45" s="142">
        <v>0</v>
      </c>
      <c r="JZ45" s="142">
        <f t="shared" si="42"/>
        <v>0</v>
      </c>
      <c r="KA45" s="143"/>
      <c r="KB45" s="140">
        <v>39</v>
      </c>
      <c r="KC45" s="141" t="s">
        <v>56</v>
      </c>
      <c r="KD45" s="142">
        <v>0</v>
      </c>
      <c r="KE45" s="142">
        <v>0</v>
      </c>
      <c r="KF45" s="142">
        <v>0</v>
      </c>
      <c r="KG45" s="142">
        <f t="shared" si="43"/>
        <v>0</v>
      </c>
      <c r="KH45" s="143"/>
      <c r="KI45" s="140">
        <v>39</v>
      </c>
      <c r="KJ45" s="141" t="s">
        <v>56</v>
      </c>
      <c r="KK45" s="142">
        <v>0</v>
      </c>
      <c r="KL45" s="142">
        <v>0</v>
      </c>
      <c r="KM45" s="142">
        <v>0</v>
      </c>
      <c r="KN45" s="142">
        <f t="shared" si="44"/>
        <v>0</v>
      </c>
      <c r="KO45" s="143"/>
      <c r="KP45" s="140">
        <v>39</v>
      </c>
      <c r="KQ45" s="141" t="s">
        <v>56</v>
      </c>
      <c r="KR45" s="142">
        <v>0</v>
      </c>
      <c r="KS45" s="142">
        <v>0</v>
      </c>
      <c r="KT45" s="142">
        <v>0</v>
      </c>
      <c r="KU45" s="142">
        <f t="shared" si="45"/>
        <v>0</v>
      </c>
      <c r="KV45" s="143"/>
      <c r="KW45" s="140">
        <v>39</v>
      </c>
      <c r="KX45" s="141" t="s">
        <v>56</v>
      </c>
      <c r="KY45" s="142">
        <v>0</v>
      </c>
      <c r="KZ45" s="142">
        <v>0</v>
      </c>
      <c r="LA45" s="142">
        <v>0</v>
      </c>
      <c r="LB45" s="142">
        <f t="shared" si="46"/>
        <v>0</v>
      </c>
      <c r="LC45" s="143"/>
      <c r="LD45" s="140">
        <v>39</v>
      </c>
      <c r="LE45" s="141" t="s">
        <v>56</v>
      </c>
      <c r="LF45" s="142">
        <v>0</v>
      </c>
      <c r="LG45" s="142">
        <v>0</v>
      </c>
      <c r="LH45" s="142">
        <v>0</v>
      </c>
      <c r="LI45" s="142">
        <f t="shared" si="47"/>
        <v>0</v>
      </c>
      <c r="LJ45" s="143"/>
      <c r="LK45" s="140">
        <v>39</v>
      </c>
      <c r="LL45" s="141" t="s">
        <v>56</v>
      </c>
      <c r="LM45" s="142">
        <v>0</v>
      </c>
      <c r="LN45" s="142">
        <v>0</v>
      </c>
      <c r="LO45" s="142">
        <v>0</v>
      </c>
      <c r="LP45" s="142">
        <f t="shared" si="48"/>
        <v>0</v>
      </c>
      <c r="LQ45" s="143"/>
      <c r="LR45" s="140">
        <v>39</v>
      </c>
      <c r="LS45" s="141" t="s">
        <v>56</v>
      </c>
      <c r="LT45" s="142">
        <v>0</v>
      </c>
      <c r="LU45" s="142">
        <v>0</v>
      </c>
      <c r="LV45" s="142">
        <v>0</v>
      </c>
      <c r="LW45" s="142">
        <f t="shared" si="49"/>
        <v>0</v>
      </c>
      <c r="LX45" s="143"/>
      <c r="LY45" s="140">
        <v>39</v>
      </c>
      <c r="LZ45" s="141" t="s">
        <v>56</v>
      </c>
      <c r="MA45" s="142">
        <v>0</v>
      </c>
      <c r="MB45" s="142">
        <f t="shared" si="50"/>
        <v>25400</v>
      </c>
      <c r="MC45" s="142">
        <f t="shared" si="0"/>
        <v>0</v>
      </c>
      <c r="MD45" s="142">
        <f t="shared" si="1"/>
        <v>25400</v>
      </c>
      <c r="ME45" s="9"/>
    </row>
    <row r="46" spans="1:343" ht="15.75" hidden="1">
      <c r="A46" s="140">
        <v>40</v>
      </c>
      <c r="B46" s="141" t="s">
        <v>57</v>
      </c>
      <c r="C46" s="142">
        <v>0</v>
      </c>
      <c r="D46" s="142">
        <v>0</v>
      </c>
      <c r="E46" s="142">
        <v>0</v>
      </c>
      <c r="F46" s="142">
        <f t="shared" si="2"/>
        <v>0</v>
      </c>
      <c r="G46" s="143"/>
      <c r="H46" s="140">
        <v>40</v>
      </c>
      <c r="I46" s="141" t="s">
        <v>57</v>
      </c>
      <c r="J46" s="142">
        <v>0</v>
      </c>
      <c r="K46" s="142">
        <v>10000</v>
      </c>
      <c r="L46" s="142">
        <v>0</v>
      </c>
      <c r="M46" s="142">
        <f t="shared" si="3"/>
        <v>10000</v>
      </c>
      <c r="N46" s="143"/>
      <c r="O46" s="140">
        <v>40</v>
      </c>
      <c r="P46" s="141" t="s">
        <v>57</v>
      </c>
      <c r="Q46" s="144">
        <v>0</v>
      </c>
      <c r="R46" s="142">
        <v>0</v>
      </c>
      <c r="S46" s="142">
        <v>0</v>
      </c>
      <c r="T46" s="142">
        <f t="shared" si="4"/>
        <v>0</v>
      </c>
      <c r="U46" s="143"/>
      <c r="V46" s="140">
        <v>40</v>
      </c>
      <c r="W46" s="141" t="s">
        <v>57</v>
      </c>
      <c r="X46" s="142">
        <v>0</v>
      </c>
      <c r="Y46" s="142">
        <v>0</v>
      </c>
      <c r="Z46" s="142">
        <v>0</v>
      </c>
      <c r="AA46" s="142">
        <f t="shared" si="5"/>
        <v>0</v>
      </c>
      <c r="AB46" s="143"/>
      <c r="AC46" s="140">
        <v>40</v>
      </c>
      <c r="AD46" s="141" t="s">
        <v>57</v>
      </c>
      <c r="AE46" s="142">
        <v>0</v>
      </c>
      <c r="AF46" s="142">
        <v>0</v>
      </c>
      <c r="AG46" s="142">
        <v>0</v>
      </c>
      <c r="AH46" s="142">
        <f t="shared" si="6"/>
        <v>0</v>
      </c>
      <c r="AI46" s="143"/>
      <c r="AJ46" s="140">
        <v>40</v>
      </c>
      <c r="AK46" s="141" t="s">
        <v>57</v>
      </c>
      <c r="AL46" s="142">
        <v>0</v>
      </c>
      <c r="AM46" s="142">
        <v>15400</v>
      </c>
      <c r="AN46" s="142">
        <v>0</v>
      </c>
      <c r="AO46" s="142">
        <f t="shared" si="7"/>
        <v>15400</v>
      </c>
      <c r="AP46" s="143"/>
      <c r="AQ46" s="140">
        <v>40</v>
      </c>
      <c r="AR46" s="141" t="s">
        <v>57</v>
      </c>
      <c r="AS46" s="142">
        <v>0</v>
      </c>
      <c r="AT46" s="142"/>
      <c r="AU46" s="142">
        <v>0</v>
      </c>
      <c r="AV46" s="142">
        <f t="shared" si="8"/>
        <v>0</v>
      </c>
      <c r="AW46" s="143"/>
      <c r="AX46" s="140">
        <v>40</v>
      </c>
      <c r="AY46" s="141" t="s">
        <v>57</v>
      </c>
      <c r="AZ46" s="142">
        <v>0</v>
      </c>
      <c r="BA46" s="142">
        <v>0</v>
      </c>
      <c r="BB46" s="142">
        <v>0</v>
      </c>
      <c r="BC46" s="142">
        <f t="shared" si="9"/>
        <v>0</v>
      </c>
      <c r="BD46" s="143"/>
      <c r="BE46" s="140">
        <v>40</v>
      </c>
      <c r="BF46" s="141" t="s">
        <v>57</v>
      </c>
      <c r="BG46" s="142">
        <v>0</v>
      </c>
      <c r="BH46" s="142">
        <v>0</v>
      </c>
      <c r="BI46" s="142">
        <v>0</v>
      </c>
      <c r="BJ46" s="142">
        <f t="shared" si="10"/>
        <v>0</v>
      </c>
      <c r="BK46" s="143"/>
      <c r="BL46" s="140">
        <v>40</v>
      </c>
      <c r="BM46" s="141" t="s">
        <v>57</v>
      </c>
      <c r="BN46" s="145">
        <v>0</v>
      </c>
      <c r="BO46" s="142">
        <v>0</v>
      </c>
      <c r="BP46" s="142">
        <v>0</v>
      </c>
      <c r="BQ46" s="142">
        <f t="shared" si="11"/>
        <v>0</v>
      </c>
      <c r="BR46" s="143"/>
      <c r="BS46" s="140">
        <v>40</v>
      </c>
      <c r="BT46" s="141" t="s">
        <v>57</v>
      </c>
      <c r="BU46" s="142">
        <v>0</v>
      </c>
      <c r="BV46" s="142">
        <v>0</v>
      </c>
      <c r="BW46" s="142">
        <v>0</v>
      </c>
      <c r="BX46" s="142">
        <f t="shared" si="12"/>
        <v>0</v>
      </c>
      <c r="BY46" s="143"/>
      <c r="BZ46" s="140">
        <v>40</v>
      </c>
      <c r="CA46" s="141" t="s">
        <v>57</v>
      </c>
      <c r="CB46" s="142">
        <v>0</v>
      </c>
      <c r="CC46" s="142">
        <v>0</v>
      </c>
      <c r="CD46" s="142">
        <v>0</v>
      </c>
      <c r="CE46" s="142">
        <f t="shared" si="13"/>
        <v>0</v>
      </c>
      <c r="CF46" s="143"/>
      <c r="CG46" s="140">
        <v>40</v>
      </c>
      <c r="CH46" s="141" t="s">
        <v>57</v>
      </c>
      <c r="CI46" s="142">
        <v>0</v>
      </c>
      <c r="CJ46" s="142">
        <v>0</v>
      </c>
      <c r="CK46" s="142">
        <v>0</v>
      </c>
      <c r="CL46" s="142">
        <f t="shared" si="14"/>
        <v>0</v>
      </c>
      <c r="CM46" s="143"/>
      <c r="CN46" s="140">
        <v>40</v>
      </c>
      <c r="CO46" s="141" t="s">
        <v>57</v>
      </c>
      <c r="CP46" s="142">
        <v>0</v>
      </c>
      <c r="CQ46" s="142">
        <v>0</v>
      </c>
      <c r="CR46" s="142">
        <v>0</v>
      </c>
      <c r="CS46" s="142">
        <f t="shared" si="15"/>
        <v>0</v>
      </c>
      <c r="CT46" s="143"/>
      <c r="CU46" s="140">
        <v>40</v>
      </c>
      <c r="CV46" s="141" t="s">
        <v>57</v>
      </c>
      <c r="CW46" s="142">
        <v>0</v>
      </c>
      <c r="CX46" s="142">
        <v>0</v>
      </c>
      <c r="CY46" s="142">
        <v>0</v>
      </c>
      <c r="CZ46" s="142">
        <f t="shared" si="16"/>
        <v>0</v>
      </c>
      <c r="DA46" s="143"/>
      <c r="DB46" s="140">
        <v>40</v>
      </c>
      <c r="DC46" s="141" t="s">
        <v>57</v>
      </c>
      <c r="DD46" s="142">
        <v>0</v>
      </c>
      <c r="DE46" s="142">
        <v>0</v>
      </c>
      <c r="DF46" s="142">
        <v>0</v>
      </c>
      <c r="DG46" s="142">
        <f t="shared" si="17"/>
        <v>0</v>
      </c>
      <c r="DH46" s="143"/>
      <c r="DI46" s="140">
        <v>40</v>
      </c>
      <c r="DJ46" s="141" t="s">
        <v>57</v>
      </c>
      <c r="DK46" s="142">
        <v>0</v>
      </c>
      <c r="DL46" s="142">
        <v>0</v>
      </c>
      <c r="DM46" s="142">
        <v>0</v>
      </c>
      <c r="DN46" s="142">
        <f t="shared" si="18"/>
        <v>0</v>
      </c>
      <c r="DO46" s="143"/>
      <c r="DP46" s="140">
        <v>40</v>
      </c>
      <c r="DQ46" s="141" t="s">
        <v>57</v>
      </c>
      <c r="DR46" s="142">
        <v>0</v>
      </c>
      <c r="DS46" s="142">
        <v>0</v>
      </c>
      <c r="DT46" s="142">
        <v>0</v>
      </c>
      <c r="DU46" s="142">
        <f t="shared" si="19"/>
        <v>0</v>
      </c>
      <c r="DV46" s="143"/>
      <c r="DW46" s="140">
        <v>40</v>
      </c>
      <c r="DX46" s="141" t="s">
        <v>57</v>
      </c>
      <c r="DY46" s="142">
        <v>0</v>
      </c>
      <c r="DZ46" s="142">
        <v>0</v>
      </c>
      <c r="EA46" s="142">
        <v>0</v>
      </c>
      <c r="EB46" s="142">
        <f t="shared" si="20"/>
        <v>0</v>
      </c>
      <c r="EC46" s="143"/>
      <c r="ED46" s="140">
        <v>40</v>
      </c>
      <c r="EE46" s="141" t="s">
        <v>57</v>
      </c>
      <c r="EF46" s="142">
        <v>0</v>
      </c>
      <c r="EG46" s="142">
        <v>0</v>
      </c>
      <c r="EH46" s="142">
        <v>0</v>
      </c>
      <c r="EI46" s="142">
        <f t="shared" si="21"/>
        <v>0</v>
      </c>
      <c r="EJ46" s="143"/>
      <c r="EK46" s="140">
        <v>40</v>
      </c>
      <c r="EL46" s="141" t="s">
        <v>57</v>
      </c>
      <c r="EM46" s="142">
        <v>0</v>
      </c>
      <c r="EN46" s="142">
        <v>0</v>
      </c>
      <c r="EO46" s="142">
        <v>0</v>
      </c>
      <c r="EP46" s="142">
        <f t="shared" si="22"/>
        <v>0</v>
      </c>
      <c r="EQ46" s="143"/>
      <c r="ER46" s="140">
        <v>40</v>
      </c>
      <c r="ES46" s="141" t="s">
        <v>57</v>
      </c>
      <c r="ET46" s="142">
        <v>0</v>
      </c>
      <c r="EU46" s="142">
        <v>0</v>
      </c>
      <c r="EV46" s="142">
        <v>0</v>
      </c>
      <c r="EW46" s="142">
        <f t="shared" si="23"/>
        <v>0</v>
      </c>
      <c r="EX46" s="143"/>
      <c r="EY46" s="140">
        <v>40</v>
      </c>
      <c r="EZ46" s="141" t="s">
        <v>57</v>
      </c>
      <c r="FA46" s="142">
        <v>0</v>
      </c>
      <c r="FB46" s="142">
        <v>0</v>
      </c>
      <c r="FC46" s="142">
        <v>0</v>
      </c>
      <c r="FD46" s="142">
        <f t="shared" si="24"/>
        <v>0</v>
      </c>
      <c r="FE46" s="143"/>
      <c r="FF46" s="140">
        <v>40</v>
      </c>
      <c r="FG46" s="141" t="s">
        <v>57</v>
      </c>
      <c r="FH46" s="142">
        <v>0</v>
      </c>
      <c r="FI46" s="142">
        <v>0</v>
      </c>
      <c r="FJ46" s="142">
        <v>0</v>
      </c>
      <c r="FK46" s="142">
        <f t="shared" si="25"/>
        <v>0</v>
      </c>
      <c r="FL46" s="143"/>
      <c r="FM46" s="140">
        <v>40</v>
      </c>
      <c r="FN46" s="141" t="s">
        <v>57</v>
      </c>
      <c r="FO46" s="142">
        <v>0</v>
      </c>
      <c r="FP46" s="142">
        <v>0</v>
      </c>
      <c r="FQ46" s="142">
        <v>0</v>
      </c>
      <c r="FR46" s="142">
        <f t="shared" si="26"/>
        <v>0</v>
      </c>
      <c r="FS46" s="143"/>
      <c r="FT46" s="140">
        <v>40</v>
      </c>
      <c r="FU46" s="141" t="s">
        <v>57</v>
      </c>
      <c r="FV46" s="142">
        <v>0</v>
      </c>
      <c r="FW46" s="142">
        <v>0</v>
      </c>
      <c r="FX46" s="142">
        <v>0</v>
      </c>
      <c r="FY46" s="142">
        <f t="shared" si="27"/>
        <v>0</v>
      </c>
      <c r="FZ46" s="143"/>
      <c r="GA46" s="140">
        <v>40</v>
      </c>
      <c r="GB46" s="141" t="s">
        <v>57</v>
      </c>
      <c r="GC46" s="142">
        <v>0</v>
      </c>
      <c r="GD46" s="142">
        <v>0</v>
      </c>
      <c r="GE46" s="142">
        <v>0</v>
      </c>
      <c r="GF46" s="142">
        <f t="shared" si="28"/>
        <v>0</v>
      </c>
      <c r="GG46" s="143"/>
      <c r="GH46" s="140">
        <v>40</v>
      </c>
      <c r="GI46" s="141" t="s">
        <v>57</v>
      </c>
      <c r="GJ46" s="142">
        <v>0</v>
      </c>
      <c r="GK46" s="142">
        <v>0</v>
      </c>
      <c r="GL46" s="142">
        <v>0</v>
      </c>
      <c r="GM46" s="142">
        <f t="shared" si="29"/>
        <v>0</v>
      </c>
      <c r="GN46" s="143"/>
      <c r="GO46" s="140">
        <v>40</v>
      </c>
      <c r="GP46" s="141" t="s">
        <v>57</v>
      </c>
      <c r="GQ46" s="142">
        <v>0</v>
      </c>
      <c r="GR46" s="142">
        <v>0</v>
      </c>
      <c r="GS46" s="142">
        <v>0</v>
      </c>
      <c r="GT46" s="142">
        <f t="shared" si="30"/>
        <v>0</v>
      </c>
      <c r="GU46" s="143"/>
      <c r="GV46" s="140">
        <v>40</v>
      </c>
      <c r="GW46" s="141" t="s">
        <v>57</v>
      </c>
      <c r="GX46" s="142">
        <v>0</v>
      </c>
      <c r="GY46" s="142">
        <v>0</v>
      </c>
      <c r="GZ46" s="142">
        <v>0</v>
      </c>
      <c r="HA46" s="142">
        <f t="shared" si="31"/>
        <v>0</v>
      </c>
      <c r="HB46" s="143"/>
      <c r="HC46" s="140">
        <v>40</v>
      </c>
      <c r="HD46" s="141" t="s">
        <v>57</v>
      </c>
      <c r="HE46" s="142">
        <v>0</v>
      </c>
      <c r="HF46" s="142">
        <v>0</v>
      </c>
      <c r="HG46" s="142">
        <v>0</v>
      </c>
      <c r="HH46" s="142">
        <f t="shared" si="32"/>
        <v>0</v>
      </c>
      <c r="HI46" s="143"/>
      <c r="HJ46" s="140">
        <v>40</v>
      </c>
      <c r="HK46" s="141" t="s">
        <v>57</v>
      </c>
      <c r="HL46" s="142">
        <v>0</v>
      </c>
      <c r="HM46" s="142">
        <v>0</v>
      </c>
      <c r="HN46" s="142">
        <v>0</v>
      </c>
      <c r="HO46" s="142">
        <f t="shared" si="33"/>
        <v>0</v>
      </c>
      <c r="HP46" s="143"/>
      <c r="HQ46" s="140">
        <v>40</v>
      </c>
      <c r="HR46" s="141" t="s">
        <v>57</v>
      </c>
      <c r="HS46" s="142">
        <v>0</v>
      </c>
      <c r="HT46" s="142">
        <v>0</v>
      </c>
      <c r="HU46" s="142">
        <v>0</v>
      </c>
      <c r="HV46" s="142">
        <f t="shared" si="34"/>
        <v>0</v>
      </c>
      <c r="HW46" s="143"/>
      <c r="HX46" s="140">
        <v>40</v>
      </c>
      <c r="HY46" s="141" t="s">
        <v>57</v>
      </c>
      <c r="HZ46" s="142">
        <v>0</v>
      </c>
      <c r="IA46" s="142">
        <v>0</v>
      </c>
      <c r="IB46" s="142">
        <v>0</v>
      </c>
      <c r="IC46" s="142">
        <f t="shared" si="35"/>
        <v>0</v>
      </c>
      <c r="ID46" s="143"/>
      <c r="IE46" s="140">
        <v>40</v>
      </c>
      <c r="IF46" s="141" t="s">
        <v>57</v>
      </c>
      <c r="IG46" s="142">
        <v>0</v>
      </c>
      <c r="IH46" s="142">
        <v>0</v>
      </c>
      <c r="II46" s="142">
        <v>0</v>
      </c>
      <c r="IJ46" s="142">
        <f t="shared" si="36"/>
        <v>0</v>
      </c>
      <c r="IK46" s="143"/>
      <c r="IL46" s="140">
        <v>40</v>
      </c>
      <c r="IM46" s="141" t="s">
        <v>57</v>
      </c>
      <c r="IN46" s="142">
        <v>0</v>
      </c>
      <c r="IO46" s="142">
        <v>0</v>
      </c>
      <c r="IP46" s="142">
        <v>0</v>
      </c>
      <c r="IQ46" s="142">
        <f t="shared" si="37"/>
        <v>0</v>
      </c>
      <c r="IR46" s="143"/>
      <c r="IS46" s="140">
        <v>40</v>
      </c>
      <c r="IT46" s="141" t="s">
        <v>57</v>
      </c>
      <c r="IU46" s="142">
        <v>0</v>
      </c>
      <c r="IV46" s="142">
        <v>0</v>
      </c>
      <c r="IW46" s="142">
        <v>0</v>
      </c>
      <c r="IX46" s="142">
        <f t="shared" si="38"/>
        <v>0</v>
      </c>
      <c r="IY46" s="143"/>
      <c r="IZ46" s="140">
        <v>40</v>
      </c>
      <c r="JA46" s="141" t="s">
        <v>57</v>
      </c>
      <c r="JB46" s="142">
        <v>0</v>
      </c>
      <c r="JC46" s="142"/>
      <c r="JD46" s="142">
        <v>0</v>
      </c>
      <c r="JE46" s="142">
        <f t="shared" si="39"/>
        <v>0</v>
      </c>
      <c r="JF46" s="143"/>
      <c r="JG46" s="140">
        <v>40</v>
      </c>
      <c r="JH46" s="141" t="s">
        <v>57</v>
      </c>
      <c r="JI46" s="142">
        <v>0</v>
      </c>
      <c r="JJ46" s="142">
        <v>0</v>
      </c>
      <c r="JK46" s="142">
        <v>0</v>
      </c>
      <c r="JL46" s="142">
        <f t="shared" si="40"/>
        <v>0</v>
      </c>
      <c r="JM46" s="143"/>
      <c r="JN46" s="140">
        <v>40</v>
      </c>
      <c r="JO46" s="141" t="s">
        <v>57</v>
      </c>
      <c r="JP46" s="142">
        <v>0</v>
      </c>
      <c r="JQ46" s="142">
        <v>0</v>
      </c>
      <c r="JR46" s="142">
        <v>0</v>
      </c>
      <c r="JS46" s="142">
        <f t="shared" si="41"/>
        <v>0</v>
      </c>
      <c r="JT46" s="143"/>
      <c r="JU46" s="140">
        <v>40</v>
      </c>
      <c r="JV46" s="141" t="s">
        <v>57</v>
      </c>
      <c r="JW46" s="142">
        <v>0</v>
      </c>
      <c r="JX46" s="142">
        <v>0</v>
      </c>
      <c r="JY46" s="142">
        <v>0</v>
      </c>
      <c r="JZ46" s="142">
        <f t="shared" si="42"/>
        <v>0</v>
      </c>
      <c r="KA46" s="143"/>
      <c r="KB46" s="140">
        <v>40</v>
      </c>
      <c r="KC46" s="141" t="s">
        <v>57</v>
      </c>
      <c r="KD46" s="142">
        <v>0</v>
      </c>
      <c r="KE46" s="142">
        <v>0</v>
      </c>
      <c r="KF46" s="142">
        <v>0</v>
      </c>
      <c r="KG46" s="142">
        <f t="shared" si="43"/>
        <v>0</v>
      </c>
      <c r="KH46" s="143"/>
      <c r="KI46" s="140">
        <v>40</v>
      </c>
      <c r="KJ46" s="141" t="s">
        <v>57</v>
      </c>
      <c r="KK46" s="142">
        <v>0</v>
      </c>
      <c r="KL46" s="142">
        <v>0</v>
      </c>
      <c r="KM46" s="142">
        <v>0</v>
      </c>
      <c r="KN46" s="142">
        <f t="shared" si="44"/>
        <v>0</v>
      </c>
      <c r="KO46" s="143"/>
      <c r="KP46" s="140">
        <v>40</v>
      </c>
      <c r="KQ46" s="141" t="s">
        <v>57</v>
      </c>
      <c r="KR46" s="142">
        <v>0</v>
      </c>
      <c r="KS46" s="142">
        <v>0</v>
      </c>
      <c r="KT46" s="142">
        <v>0</v>
      </c>
      <c r="KU46" s="142">
        <f t="shared" si="45"/>
        <v>0</v>
      </c>
      <c r="KV46" s="143"/>
      <c r="KW46" s="140">
        <v>40</v>
      </c>
      <c r="KX46" s="141" t="s">
        <v>57</v>
      </c>
      <c r="KY46" s="142">
        <v>0</v>
      </c>
      <c r="KZ46" s="142">
        <v>0</v>
      </c>
      <c r="LA46" s="142">
        <v>0</v>
      </c>
      <c r="LB46" s="142">
        <f t="shared" si="46"/>
        <v>0</v>
      </c>
      <c r="LC46" s="143"/>
      <c r="LD46" s="140">
        <v>40</v>
      </c>
      <c r="LE46" s="141" t="s">
        <v>57</v>
      </c>
      <c r="LF46" s="142">
        <v>0</v>
      </c>
      <c r="LG46" s="142">
        <v>0</v>
      </c>
      <c r="LH46" s="142">
        <v>0</v>
      </c>
      <c r="LI46" s="142">
        <f t="shared" si="47"/>
        <v>0</v>
      </c>
      <c r="LJ46" s="143"/>
      <c r="LK46" s="140">
        <v>40</v>
      </c>
      <c r="LL46" s="141" t="s">
        <v>57</v>
      </c>
      <c r="LM46" s="142">
        <v>0</v>
      </c>
      <c r="LN46" s="142">
        <v>0</v>
      </c>
      <c r="LO46" s="142">
        <v>0</v>
      </c>
      <c r="LP46" s="142">
        <f t="shared" si="48"/>
        <v>0</v>
      </c>
      <c r="LQ46" s="143"/>
      <c r="LR46" s="140">
        <v>40</v>
      </c>
      <c r="LS46" s="141" t="s">
        <v>57</v>
      </c>
      <c r="LT46" s="142">
        <v>0</v>
      </c>
      <c r="LU46" s="142">
        <v>0</v>
      </c>
      <c r="LV46" s="142">
        <v>0</v>
      </c>
      <c r="LW46" s="142">
        <f t="shared" si="49"/>
        <v>0</v>
      </c>
      <c r="LX46" s="143"/>
      <c r="LY46" s="140">
        <v>40</v>
      </c>
      <c r="LZ46" s="141" t="s">
        <v>57</v>
      </c>
      <c r="MA46" s="142">
        <v>0</v>
      </c>
      <c r="MB46" s="142">
        <f t="shared" si="50"/>
        <v>25400</v>
      </c>
      <c r="MC46" s="142">
        <f t="shared" si="0"/>
        <v>0</v>
      </c>
      <c r="MD46" s="142">
        <f t="shared" si="1"/>
        <v>25400</v>
      </c>
      <c r="ME46" s="9"/>
    </row>
    <row r="47" spans="1:343" ht="15.75" hidden="1">
      <c r="A47" s="140">
        <v>41</v>
      </c>
      <c r="B47" s="141" t="s">
        <v>58</v>
      </c>
      <c r="C47" s="142">
        <v>0</v>
      </c>
      <c r="D47" s="142">
        <v>0</v>
      </c>
      <c r="E47" s="142">
        <v>0</v>
      </c>
      <c r="F47" s="142">
        <f t="shared" si="2"/>
        <v>0</v>
      </c>
      <c r="G47" s="143"/>
      <c r="H47" s="140">
        <v>41</v>
      </c>
      <c r="I47" s="141" t="s">
        <v>58</v>
      </c>
      <c r="J47" s="142">
        <v>0</v>
      </c>
      <c r="K47" s="142">
        <v>10000</v>
      </c>
      <c r="L47" s="142">
        <v>0</v>
      </c>
      <c r="M47" s="142">
        <f t="shared" si="3"/>
        <v>10000</v>
      </c>
      <c r="N47" s="143"/>
      <c r="O47" s="140">
        <v>41</v>
      </c>
      <c r="P47" s="141" t="s">
        <v>58</v>
      </c>
      <c r="Q47" s="144">
        <v>0</v>
      </c>
      <c r="R47" s="142">
        <v>0</v>
      </c>
      <c r="S47" s="142">
        <v>0</v>
      </c>
      <c r="T47" s="142">
        <f t="shared" si="4"/>
        <v>0</v>
      </c>
      <c r="U47" s="143"/>
      <c r="V47" s="140">
        <v>41</v>
      </c>
      <c r="W47" s="141" t="s">
        <v>58</v>
      </c>
      <c r="X47" s="142">
        <v>0</v>
      </c>
      <c r="Y47" s="142">
        <v>0</v>
      </c>
      <c r="Z47" s="142">
        <v>0</v>
      </c>
      <c r="AA47" s="142">
        <f t="shared" si="5"/>
        <v>0</v>
      </c>
      <c r="AB47" s="143"/>
      <c r="AC47" s="140">
        <v>41</v>
      </c>
      <c r="AD47" s="141" t="s">
        <v>58</v>
      </c>
      <c r="AE47" s="142">
        <v>0</v>
      </c>
      <c r="AF47" s="142">
        <v>0</v>
      </c>
      <c r="AG47" s="142">
        <v>0</v>
      </c>
      <c r="AH47" s="142">
        <f t="shared" si="6"/>
        <v>0</v>
      </c>
      <c r="AI47" s="143"/>
      <c r="AJ47" s="140">
        <v>41</v>
      </c>
      <c r="AK47" s="141" t="s">
        <v>58</v>
      </c>
      <c r="AL47" s="142">
        <v>0</v>
      </c>
      <c r="AM47" s="142">
        <v>15400</v>
      </c>
      <c r="AN47" s="142">
        <v>0</v>
      </c>
      <c r="AO47" s="142">
        <f t="shared" si="7"/>
        <v>15400</v>
      </c>
      <c r="AP47" s="143"/>
      <c r="AQ47" s="140">
        <v>41</v>
      </c>
      <c r="AR47" s="141" t="s">
        <v>58</v>
      </c>
      <c r="AS47" s="142">
        <v>0</v>
      </c>
      <c r="AT47" s="142"/>
      <c r="AU47" s="142">
        <v>0</v>
      </c>
      <c r="AV47" s="142">
        <f t="shared" si="8"/>
        <v>0</v>
      </c>
      <c r="AW47" s="143"/>
      <c r="AX47" s="140">
        <v>41</v>
      </c>
      <c r="AY47" s="141" t="s">
        <v>58</v>
      </c>
      <c r="AZ47" s="142">
        <v>0</v>
      </c>
      <c r="BA47" s="142">
        <v>0</v>
      </c>
      <c r="BB47" s="142">
        <v>0</v>
      </c>
      <c r="BC47" s="142">
        <f t="shared" si="9"/>
        <v>0</v>
      </c>
      <c r="BD47" s="143"/>
      <c r="BE47" s="140">
        <v>41</v>
      </c>
      <c r="BF47" s="141" t="s">
        <v>58</v>
      </c>
      <c r="BG47" s="142">
        <v>0</v>
      </c>
      <c r="BH47" s="142">
        <v>0</v>
      </c>
      <c r="BI47" s="142">
        <v>0</v>
      </c>
      <c r="BJ47" s="142">
        <f t="shared" si="10"/>
        <v>0</v>
      </c>
      <c r="BK47" s="143"/>
      <c r="BL47" s="140">
        <v>41</v>
      </c>
      <c r="BM47" s="141" t="s">
        <v>58</v>
      </c>
      <c r="BN47" s="145">
        <v>0</v>
      </c>
      <c r="BO47" s="142">
        <v>0</v>
      </c>
      <c r="BP47" s="142">
        <v>0</v>
      </c>
      <c r="BQ47" s="142">
        <f t="shared" si="11"/>
        <v>0</v>
      </c>
      <c r="BR47" s="143"/>
      <c r="BS47" s="140">
        <v>41</v>
      </c>
      <c r="BT47" s="141" t="s">
        <v>58</v>
      </c>
      <c r="BU47" s="142">
        <v>0</v>
      </c>
      <c r="BV47" s="142">
        <v>0</v>
      </c>
      <c r="BW47" s="142">
        <v>0</v>
      </c>
      <c r="BX47" s="142">
        <f t="shared" si="12"/>
        <v>0</v>
      </c>
      <c r="BY47" s="143"/>
      <c r="BZ47" s="140">
        <v>41</v>
      </c>
      <c r="CA47" s="141" t="s">
        <v>58</v>
      </c>
      <c r="CB47" s="142">
        <v>0</v>
      </c>
      <c r="CC47" s="142">
        <v>0</v>
      </c>
      <c r="CD47" s="142">
        <v>0</v>
      </c>
      <c r="CE47" s="142">
        <f t="shared" si="13"/>
        <v>0</v>
      </c>
      <c r="CF47" s="143"/>
      <c r="CG47" s="140">
        <v>41</v>
      </c>
      <c r="CH47" s="141" t="s">
        <v>58</v>
      </c>
      <c r="CI47" s="142">
        <v>0</v>
      </c>
      <c r="CJ47" s="142">
        <v>0</v>
      </c>
      <c r="CK47" s="142">
        <v>0</v>
      </c>
      <c r="CL47" s="142">
        <f t="shared" si="14"/>
        <v>0</v>
      </c>
      <c r="CM47" s="143"/>
      <c r="CN47" s="140">
        <v>41</v>
      </c>
      <c r="CO47" s="141" t="s">
        <v>58</v>
      </c>
      <c r="CP47" s="142">
        <v>0</v>
      </c>
      <c r="CQ47" s="142">
        <v>0</v>
      </c>
      <c r="CR47" s="142">
        <v>0</v>
      </c>
      <c r="CS47" s="142">
        <f t="shared" si="15"/>
        <v>0</v>
      </c>
      <c r="CT47" s="143"/>
      <c r="CU47" s="140">
        <v>41</v>
      </c>
      <c r="CV47" s="141" t="s">
        <v>58</v>
      </c>
      <c r="CW47" s="142">
        <v>0</v>
      </c>
      <c r="CX47" s="142">
        <v>0</v>
      </c>
      <c r="CY47" s="142">
        <v>0</v>
      </c>
      <c r="CZ47" s="142">
        <f t="shared" si="16"/>
        <v>0</v>
      </c>
      <c r="DA47" s="143"/>
      <c r="DB47" s="140">
        <v>41</v>
      </c>
      <c r="DC47" s="141" t="s">
        <v>58</v>
      </c>
      <c r="DD47" s="142">
        <v>0</v>
      </c>
      <c r="DE47" s="142">
        <v>0</v>
      </c>
      <c r="DF47" s="142">
        <v>0</v>
      </c>
      <c r="DG47" s="142">
        <f t="shared" si="17"/>
        <v>0</v>
      </c>
      <c r="DH47" s="143"/>
      <c r="DI47" s="140">
        <v>41</v>
      </c>
      <c r="DJ47" s="141" t="s">
        <v>58</v>
      </c>
      <c r="DK47" s="142">
        <v>0</v>
      </c>
      <c r="DL47" s="142">
        <v>0</v>
      </c>
      <c r="DM47" s="142">
        <v>0</v>
      </c>
      <c r="DN47" s="142">
        <f t="shared" si="18"/>
        <v>0</v>
      </c>
      <c r="DO47" s="143"/>
      <c r="DP47" s="140">
        <v>41</v>
      </c>
      <c r="DQ47" s="141" t="s">
        <v>58</v>
      </c>
      <c r="DR47" s="142">
        <v>0</v>
      </c>
      <c r="DS47" s="142">
        <v>0</v>
      </c>
      <c r="DT47" s="142">
        <v>0</v>
      </c>
      <c r="DU47" s="142">
        <f t="shared" si="19"/>
        <v>0</v>
      </c>
      <c r="DV47" s="143"/>
      <c r="DW47" s="140">
        <v>41</v>
      </c>
      <c r="DX47" s="141" t="s">
        <v>58</v>
      </c>
      <c r="DY47" s="142">
        <v>0</v>
      </c>
      <c r="DZ47" s="142">
        <v>0</v>
      </c>
      <c r="EA47" s="142">
        <v>0</v>
      </c>
      <c r="EB47" s="142">
        <f t="shared" si="20"/>
        <v>0</v>
      </c>
      <c r="EC47" s="143"/>
      <c r="ED47" s="140">
        <v>41</v>
      </c>
      <c r="EE47" s="141" t="s">
        <v>58</v>
      </c>
      <c r="EF47" s="142">
        <v>0</v>
      </c>
      <c r="EG47" s="142">
        <v>0</v>
      </c>
      <c r="EH47" s="142">
        <v>0</v>
      </c>
      <c r="EI47" s="142">
        <f t="shared" si="21"/>
        <v>0</v>
      </c>
      <c r="EJ47" s="143"/>
      <c r="EK47" s="140">
        <v>41</v>
      </c>
      <c r="EL47" s="141" t="s">
        <v>58</v>
      </c>
      <c r="EM47" s="142">
        <v>0</v>
      </c>
      <c r="EN47" s="142">
        <v>0</v>
      </c>
      <c r="EO47" s="142">
        <v>0</v>
      </c>
      <c r="EP47" s="142">
        <f t="shared" si="22"/>
        <v>0</v>
      </c>
      <c r="EQ47" s="143"/>
      <c r="ER47" s="140">
        <v>41</v>
      </c>
      <c r="ES47" s="141" t="s">
        <v>58</v>
      </c>
      <c r="ET47" s="142">
        <v>0</v>
      </c>
      <c r="EU47" s="142">
        <v>0</v>
      </c>
      <c r="EV47" s="142">
        <v>0</v>
      </c>
      <c r="EW47" s="142">
        <f t="shared" si="23"/>
        <v>0</v>
      </c>
      <c r="EX47" s="143"/>
      <c r="EY47" s="140">
        <v>41</v>
      </c>
      <c r="EZ47" s="141" t="s">
        <v>58</v>
      </c>
      <c r="FA47" s="142">
        <v>0</v>
      </c>
      <c r="FB47" s="142">
        <v>0</v>
      </c>
      <c r="FC47" s="142">
        <v>0</v>
      </c>
      <c r="FD47" s="142">
        <f t="shared" si="24"/>
        <v>0</v>
      </c>
      <c r="FE47" s="143"/>
      <c r="FF47" s="140">
        <v>41</v>
      </c>
      <c r="FG47" s="141" t="s">
        <v>58</v>
      </c>
      <c r="FH47" s="142">
        <v>0</v>
      </c>
      <c r="FI47" s="142">
        <v>0</v>
      </c>
      <c r="FJ47" s="142">
        <v>0</v>
      </c>
      <c r="FK47" s="142">
        <f t="shared" si="25"/>
        <v>0</v>
      </c>
      <c r="FL47" s="143"/>
      <c r="FM47" s="140">
        <v>41</v>
      </c>
      <c r="FN47" s="141" t="s">
        <v>58</v>
      </c>
      <c r="FO47" s="142">
        <v>0</v>
      </c>
      <c r="FP47" s="142">
        <v>0</v>
      </c>
      <c r="FQ47" s="142">
        <v>0</v>
      </c>
      <c r="FR47" s="142">
        <f t="shared" si="26"/>
        <v>0</v>
      </c>
      <c r="FS47" s="143"/>
      <c r="FT47" s="140">
        <v>41</v>
      </c>
      <c r="FU47" s="141" t="s">
        <v>58</v>
      </c>
      <c r="FV47" s="142">
        <v>0</v>
      </c>
      <c r="FW47" s="142">
        <v>0</v>
      </c>
      <c r="FX47" s="142">
        <v>0</v>
      </c>
      <c r="FY47" s="142">
        <f t="shared" si="27"/>
        <v>0</v>
      </c>
      <c r="FZ47" s="143"/>
      <c r="GA47" s="140">
        <v>41</v>
      </c>
      <c r="GB47" s="141" t="s">
        <v>58</v>
      </c>
      <c r="GC47" s="142">
        <v>0</v>
      </c>
      <c r="GD47" s="142">
        <v>0</v>
      </c>
      <c r="GE47" s="142">
        <v>0</v>
      </c>
      <c r="GF47" s="142">
        <f t="shared" si="28"/>
        <v>0</v>
      </c>
      <c r="GG47" s="143"/>
      <c r="GH47" s="140">
        <v>41</v>
      </c>
      <c r="GI47" s="141" t="s">
        <v>58</v>
      </c>
      <c r="GJ47" s="142">
        <v>0</v>
      </c>
      <c r="GK47" s="142">
        <v>0</v>
      </c>
      <c r="GL47" s="142">
        <v>0</v>
      </c>
      <c r="GM47" s="142">
        <f t="shared" si="29"/>
        <v>0</v>
      </c>
      <c r="GN47" s="143"/>
      <c r="GO47" s="140">
        <v>41</v>
      </c>
      <c r="GP47" s="141" t="s">
        <v>58</v>
      </c>
      <c r="GQ47" s="142">
        <v>0</v>
      </c>
      <c r="GR47" s="142">
        <v>0</v>
      </c>
      <c r="GS47" s="142">
        <v>0</v>
      </c>
      <c r="GT47" s="142">
        <f t="shared" si="30"/>
        <v>0</v>
      </c>
      <c r="GU47" s="143"/>
      <c r="GV47" s="140">
        <v>41</v>
      </c>
      <c r="GW47" s="141" t="s">
        <v>58</v>
      </c>
      <c r="GX47" s="142">
        <v>0</v>
      </c>
      <c r="GY47" s="142">
        <v>0</v>
      </c>
      <c r="GZ47" s="142">
        <v>0</v>
      </c>
      <c r="HA47" s="142">
        <f t="shared" si="31"/>
        <v>0</v>
      </c>
      <c r="HB47" s="143"/>
      <c r="HC47" s="140">
        <v>41</v>
      </c>
      <c r="HD47" s="141" t="s">
        <v>58</v>
      </c>
      <c r="HE47" s="142">
        <v>0</v>
      </c>
      <c r="HF47" s="142">
        <v>0</v>
      </c>
      <c r="HG47" s="142">
        <v>0</v>
      </c>
      <c r="HH47" s="142">
        <f t="shared" si="32"/>
        <v>0</v>
      </c>
      <c r="HI47" s="143"/>
      <c r="HJ47" s="140">
        <v>41</v>
      </c>
      <c r="HK47" s="141" t="s">
        <v>58</v>
      </c>
      <c r="HL47" s="142">
        <v>0</v>
      </c>
      <c r="HM47" s="142">
        <v>0</v>
      </c>
      <c r="HN47" s="142">
        <v>0</v>
      </c>
      <c r="HO47" s="142">
        <f t="shared" si="33"/>
        <v>0</v>
      </c>
      <c r="HP47" s="143"/>
      <c r="HQ47" s="140">
        <v>41</v>
      </c>
      <c r="HR47" s="141" t="s">
        <v>58</v>
      </c>
      <c r="HS47" s="142">
        <v>0</v>
      </c>
      <c r="HT47" s="142">
        <v>0</v>
      </c>
      <c r="HU47" s="142">
        <v>0</v>
      </c>
      <c r="HV47" s="142">
        <f t="shared" si="34"/>
        <v>0</v>
      </c>
      <c r="HW47" s="143"/>
      <c r="HX47" s="140">
        <v>41</v>
      </c>
      <c r="HY47" s="141" t="s">
        <v>58</v>
      </c>
      <c r="HZ47" s="142">
        <v>0</v>
      </c>
      <c r="IA47" s="142">
        <v>0</v>
      </c>
      <c r="IB47" s="142">
        <v>0</v>
      </c>
      <c r="IC47" s="142">
        <f t="shared" si="35"/>
        <v>0</v>
      </c>
      <c r="ID47" s="143"/>
      <c r="IE47" s="140">
        <v>41</v>
      </c>
      <c r="IF47" s="141" t="s">
        <v>58</v>
      </c>
      <c r="IG47" s="142">
        <v>0</v>
      </c>
      <c r="IH47" s="142">
        <v>0</v>
      </c>
      <c r="II47" s="142">
        <v>0</v>
      </c>
      <c r="IJ47" s="142">
        <f t="shared" si="36"/>
        <v>0</v>
      </c>
      <c r="IK47" s="143"/>
      <c r="IL47" s="140">
        <v>41</v>
      </c>
      <c r="IM47" s="141" t="s">
        <v>58</v>
      </c>
      <c r="IN47" s="142">
        <v>0</v>
      </c>
      <c r="IO47" s="142">
        <v>0</v>
      </c>
      <c r="IP47" s="142">
        <v>0</v>
      </c>
      <c r="IQ47" s="142">
        <f t="shared" si="37"/>
        <v>0</v>
      </c>
      <c r="IR47" s="143"/>
      <c r="IS47" s="140">
        <v>41</v>
      </c>
      <c r="IT47" s="141" t="s">
        <v>58</v>
      </c>
      <c r="IU47" s="142">
        <v>0</v>
      </c>
      <c r="IV47" s="142">
        <v>0</v>
      </c>
      <c r="IW47" s="142">
        <v>0</v>
      </c>
      <c r="IX47" s="142">
        <f t="shared" si="38"/>
        <v>0</v>
      </c>
      <c r="IY47" s="143"/>
      <c r="IZ47" s="140">
        <v>41</v>
      </c>
      <c r="JA47" s="141" t="s">
        <v>58</v>
      </c>
      <c r="JB47" s="142">
        <v>0</v>
      </c>
      <c r="JC47" s="142">
        <v>0</v>
      </c>
      <c r="JD47" s="142">
        <v>0</v>
      </c>
      <c r="JE47" s="142">
        <f t="shared" si="39"/>
        <v>0</v>
      </c>
      <c r="JF47" s="143"/>
      <c r="JG47" s="140">
        <v>41</v>
      </c>
      <c r="JH47" s="141" t="s">
        <v>58</v>
      </c>
      <c r="JI47" s="142">
        <v>0</v>
      </c>
      <c r="JJ47" s="142">
        <v>0</v>
      </c>
      <c r="JK47" s="142">
        <v>0</v>
      </c>
      <c r="JL47" s="142">
        <f t="shared" si="40"/>
        <v>0</v>
      </c>
      <c r="JM47" s="143"/>
      <c r="JN47" s="140">
        <v>41</v>
      </c>
      <c r="JO47" s="141" t="s">
        <v>58</v>
      </c>
      <c r="JP47" s="142">
        <v>0</v>
      </c>
      <c r="JQ47" s="142">
        <v>0</v>
      </c>
      <c r="JR47" s="142">
        <v>0</v>
      </c>
      <c r="JS47" s="142">
        <f t="shared" si="41"/>
        <v>0</v>
      </c>
      <c r="JT47" s="143"/>
      <c r="JU47" s="140">
        <v>41</v>
      </c>
      <c r="JV47" s="141" t="s">
        <v>58</v>
      </c>
      <c r="JW47" s="142">
        <v>0</v>
      </c>
      <c r="JX47" s="142">
        <v>0</v>
      </c>
      <c r="JY47" s="142">
        <v>0</v>
      </c>
      <c r="JZ47" s="142">
        <f t="shared" si="42"/>
        <v>0</v>
      </c>
      <c r="KA47" s="143"/>
      <c r="KB47" s="140">
        <v>41</v>
      </c>
      <c r="KC47" s="141" t="s">
        <v>58</v>
      </c>
      <c r="KD47" s="142">
        <v>0</v>
      </c>
      <c r="KE47" s="142">
        <v>0</v>
      </c>
      <c r="KF47" s="142">
        <v>0</v>
      </c>
      <c r="KG47" s="142">
        <f t="shared" si="43"/>
        <v>0</v>
      </c>
      <c r="KH47" s="143"/>
      <c r="KI47" s="140">
        <v>41</v>
      </c>
      <c r="KJ47" s="141" t="s">
        <v>58</v>
      </c>
      <c r="KK47" s="142">
        <v>0</v>
      </c>
      <c r="KL47" s="142">
        <v>0</v>
      </c>
      <c r="KM47" s="142">
        <v>0</v>
      </c>
      <c r="KN47" s="142">
        <f t="shared" si="44"/>
        <v>0</v>
      </c>
      <c r="KO47" s="143"/>
      <c r="KP47" s="140">
        <v>41</v>
      </c>
      <c r="KQ47" s="141" t="s">
        <v>58</v>
      </c>
      <c r="KR47" s="142">
        <v>0</v>
      </c>
      <c r="KS47" s="142">
        <v>0</v>
      </c>
      <c r="KT47" s="142">
        <v>0</v>
      </c>
      <c r="KU47" s="142">
        <f t="shared" si="45"/>
        <v>0</v>
      </c>
      <c r="KV47" s="143"/>
      <c r="KW47" s="140">
        <v>41</v>
      </c>
      <c r="KX47" s="141" t="s">
        <v>58</v>
      </c>
      <c r="KY47" s="142">
        <v>0</v>
      </c>
      <c r="KZ47" s="142">
        <v>0</v>
      </c>
      <c r="LA47" s="142">
        <v>0</v>
      </c>
      <c r="LB47" s="142">
        <f t="shared" si="46"/>
        <v>0</v>
      </c>
      <c r="LC47" s="143"/>
      <c r="LD47" s="140">
        <v>41</v>
      </c>
      <c r="LE47" s="141" t="s">
        <v>58</v>
      </c>
      <c r="LF47" s="142">
        <v>0</v>
      </c>
      <c r="LG47" s="142">
        <v>0</v>
      </c>
      <c r="LH47" s="142">
        <v>0</v>
      </c>
      <c r="LI47" s="142">
        <f t="shared" si="47"/>
        <v>0</v>
      </c>
      <c r="LJ47" s="143"/>
      <c r="LK47" s="140">
        <v>41</v>
      </c>
      <c r="LL47" s="141" t="s">
        <v>58</v>
      </c>
      <c r="LM47" s="142">
        <v>0</v>
      </c>
      <c r="LN47" s="142">
        <v>0</v>
      </c>
      <c r="LO47" s="142">
        <v>0</v>
      </c>
      <c r="LP47" s="142">
        <f t="shared" si="48"/>
        <v>0</v>
      </c>
      <c r="LQ47" s="143"/>
      <c r="LR47" s="140">
        <v>41</v>
      </c>
      <c r="LS47" s="141" t="s">
        <v>58</v>
      </c>
      <c r="LT47" s="142">
        <v>0</v>
      </c>
      <c r="LU47" s="142">
        <v>0</v>
      </c>
      <c r="LV47" s="142">
        <v>0</v>
      </c>
      <c r="LW47" s="142">
        <f t="shared" si="49"/>
        <v>0</v>
      </c>
      <c r="LX47" s="143"/>
      <c r="LY47" s="140">
        <v>41</v>
      </c>
      <c r="LZ47" s="141" t="s">
        <v>58</v>
      </c>
      <c r="MA47" s="142">
        <v>0</v>
      </c>
      <c r="MB47" s="142">
        <f t="shared" si="50"/>
        <v>25400</v>
      </c>
      <c r="MC47" s="142">
        <f t="shared" si="0"/>
        <v>0</v>
      </c>
      <c r="MD47" s="142">
        <f t="shared" si="1"/>
        <v>25400</v>
      </c>
      <c r="ME47" s="9"/>
    </row>
    <row r="48" spans="1:343" ht="15.75" hidden="1">
      <c r="A48" s="140">
        <v>42</v>
      </c>
      <c r="B48" s="141" t="s">
        <v>59</v>
      </c>
      <c r="C48" s="142">
        <v>0</v>
      </c>
      <c r="D48" s="142">
        <v>0</v>
      </c>
      <c r="E48" s="142">
        <v>0</v>
      </c>
      <c r="F48" s="142">
        <f t="shared" si="2"/>
        <v>0</v>
      </c>
      <c r="G48" s="143"/>
      <c r="H48" s="140">
        <v>42</v>
      </c>
      <c r="I48" s="141" t="s">
        <v>59</v>
      </c>
      <c r="J48" s="142">
        <v>0</v>
      </c>
      <c r="K48" s="142">
        <v>10000</v>
      </c>
      <c r="L48" s="142">
        <v>0</v>
      </c>
      <c r="M48" s="142">
        <f t="shared" si="3"/>
        <v>10000</v>
      </c>
      <c r="N48" s="143"/>
      <c r="O48" s="140">
        <v>42</v>
      </c>
      <c r="P48" s="141" t="s">
        <v>59</v>
      </c>
      <c r="Q48" s="144">
        <v>0</v>
      </c>
      <c r="R48" s="142">
        <v>0</v>
      </c>
      <c r="S48" s="142">
        <v>0</v>
      </c>
      <c r="T48" s="142">
        <f t="shared" si="4"/>
        <v>0</v>
      </c>
      <c r="U48" s="143"/>
      <c r="V48" s="140">
        <v>42</v>
      </c>
      <c r="W48" s="141" t="s">
        <v>59</v>
      </c>
      <c r="X48" s="142">
        <v>0</v>
      </c>
      <c r="Y48" s="142">
        <v>0</v>
      </c>
      <c r="Z48" s="142">
        <v>0</v>
      </c>
      <c r="AA48" s="142">
        <f t="shared" si="5"/>
        <v>0</v>
      </c>
      <c r="AB48" s="143"/>
      <c r="AC48" s="140">
        <v>42</v>
      </c>
      <c r="AD48" s="141" t="s">
        <v>59</v>
      </c>
      <c r="AE48" s="142">
        <v>0</v>
      </c>
      <c r="AF48" s="142">
        <v>0</v>
      </c>
      <c r="AG48" s="142">
        <v>0</v>
      </c>
      <c r="AH48" s="142">
        <f t="shared" si="6"/>
        <v>0</v>
      </c>
      <c r="AI48" s="143"/>
      <c r="AJ48" s="140">
        <v>42</v>
      </c>
      <c r="AK48" s="141" t="s">
        <v>59</v>
      </c>
      <c r="AL48" s="142">
        <v>0</v>
      </c>
      <c r="AM48" s="142">
        <v>15400</v>
      </c>
      <c r="AN48" s="142">
        <v>0</v>
      </c>
      <c r="AO48" s="142">
        <f t="shared" si="7"/>
        <v>15400</v>
      </c>
      <c r="AP48" s="143"/>
      <c r="AQ48" s="140">
        <v>42</v>
      </c>
      <c r="AR48" s="141" t="s">
        <v>59</v>
      </c>
      <c r="AS48" s="142">
        <v>0</v>
      </c>
      <c r="AT48" s="142"/>
      <c r="AU48" s="142">
        <v>0</v>
      </c>
      <c r="AV48" s="142">
        <f t="shared" si="8"/>
        <v>0</v>
      </c>
      <c r="AW48" s="143"/>
      <c r="AX48" s="140">
        <v>42</v>
      </c>
      <c r="AY48" s="141" t="s">
        <v>59</v>
      </c>
      <c r="AZ48" s="142">
        <v>0</v>
      </c>
      <c r="BA48" s="142">
        <v>0</v>
      </c>
      <c r="BB48" s="142">
        <v>0</v>
      </c>
      <c r="BC48" s="142">
        <f t="shared" si="9"/>
        <v>0</v>
      </c>
      <c r="BD48" s="143"/>
      <c r="BE48" s="140">
        <v>42</v>
      </c>
      <c r="BF48" s="141" t="s">
        <v>59</v>
      </c>
      <c r="BG48" s="142">
        <v>0</v>
      </c>
      <c r="BH48" s="142">
        <v>0</v>
      </c>
      <c r="BI48" s="142">
        <v>0</v>
      </c>
      <c r="BJ48" s="142">
        <f t="shared" si="10"/>
        <v>0</v>
      </c>
      <c r="BK48" s="143"/>
      <c r="BL48" s="140">
        <v>42</v>
      </c>
      <c r="BM48" s="141" t="s">
        <v>59</v>
      </c>
      <c r="BN48" s="145">
        <v>0</v>
      </c>
      <c r="BO48" s="142">
        <v>0</v>
      </c>
      <c r="BP48" s="142">
        <v>0</v>
      </c>
      <c r="BQ48" s="142">
        <f t="shared" si="11"/>
        <v>0</v>
      </c>
      <c r="BR48" s="143"/>
      <c r="BS48" s="140">
        <v>42</v>
      </c>
      <c r="BT48" s="141" t="s">
        <v>59</v>
      </c>
      <c r="BU48" s="142">
        <v>0</v>
      </c>
      <c r="BV48" s="142">
        <v>0</v>
      </c>
      <c r="BW48" s="142">
        <v>0</v>
      </c>
      <c r="BX48" s="142">
        <f t="shared" si="12"/>
        <v>0</v>
      </c>
      <c r="BY48" s="143"/>
      <c r="BZ48" s="140">
        <v>42</v>
      </c>
      <c r="CA48" s="141" t="s">
        <v>59</v>
      </c>
      <c r="CB48" s="142">
        <v>0</v>
      </c>
      <c r="CC48" s="142">
        <v>0</v>
      </c>
      <c r="CD48" s="142">
        <v>0</v>
      </c>
      <c r="CE48" s="142">
        <f t="shared" si="13"/>
        <v>0</v>
      </c>
      <c r="CF48" s="143"/>
      <c r="CG48" s="140">
        <v>42</v>
      </c>
      <c r="CH48" s="141" t="s">
        <v>59</v>
      </c>
      <c r="CI48" s="142">
        <v>0</v>
      </c>
      <c r="CJ48" s="142">
        <v>0</v>
      </c>
      <c r="CK48" s="142">
        <v>0</v>
      </c>
      <c r="CL48" s="142">
        <f t="shared" si="14"/>
        <v>0</v>
      </c>
      <c r="CM48" s="143"/>
      <c r="CN48" s="140">
        <v>42</v>
      </c>
      <c r="CO48" s="141" t="s">
        <v>59</v>
      </c>
      <c r="CP48" s="142">
        <v>0</v>
      </c>
      <c r="CQ48" s="142">
        <v>0</v>
      </c>
      <c r="CR48" s="142">
        <v>0</v>
      </c>
      <c r="CS48" s="142">
        <f t="shared" si="15"/>
        <v>0</v>
      </c>
      <c r="CT48" s="143"/>
      <c r="CU48" s="140">
        <v>42</v>
      </c>
      <c r="CV48" s="141" t="s">
        <v>59</v>
      </c>
      <c r="CW48" s="142">
        <v>0</v>
      </c>
      <c r="CX48" s="142">
        <v>0</v>
      </c>
      <c r="CY48" s="142">
        <v>0</v>
      </c>
      <c r="CZ48" s="142">
        <f t="shared" si="16"/>
        <v>0</v>
      </c>
      <c r="DA48" s="143"/>
      <c r="DB48" s="140">
        <v>42</v>
      </c>
      <c r="DC48" s="141" t="s">
        <v>59</v>
      </c>
      <c r="DD48" s="142">
        <v>0</v>
      </c>
      <c r="DE48" s="142">
        <v>0</v>
      </c>
      <c r="DF48" s="142">
        <v>0</v>
      </c>
      <c r="DG48" s="142">
        <f t="shared" si="17"/>
        <v>0</v>
      </c>
      <c r="DH48" s="143"/>
      <c r="DI48" s="140">
        <v>42</v>
      </c>
      <c r="DJ48" s="141" t="s">
        <v>59</v>
      </c>
      <c r="DK48" s="142">
        <v>0</v>
      </c>
      <c r="DL48" s="142">
        <v>0</v>
      </c>
      <c r="DM48" s="142">
        <v>0</v>
      </c>
      <c r="DN48" s="142">
        <f t="shared" si="18"/>
        <v>0</v>
      </c>
      <c r="DO48" s="143"/>
      <c r="DP48" s="140">
        <v>42</v>
      </c>
      <c r="DQ48" s="141" t="s">
        <v>59</v>
      </c>
      <c r="DR48" s="142">
        <v>0</v>
      </c>
      <c r="DS48" s="142">
        <v>0</v>
      </c>
      <c r="DT48" s="142">
        <v>0</v>
      </c>
      <c r="DU48" s="142">
        <f t="shared" si="19"/>
        <v>0</v>
      </c>
      <c r="DV48" s="143"/>
      <c r="DW48" s="140">
        <v>42</v>
      </c>
      <c r="DX48" s="141" t="s">
        <v>59</v>
      </c>
      <c r="DY48" s="142">
        <v>0</v>
      </c>
      <c r="DZ48" s="142">
        <v>0</v>
      </c>
      <c r="EA48" s="142">
        <v>0</v>
      </c>
      <c r="EB48" s="142">
        <f t="shared" si="20"/>
        <v>0</v>
      </c>
      <c r="EC48" s="143"/>
      <c r="ED48" s="140">
        <v>42</v>
      </c>
      <c r="EE48" s="141" t="s">
        <v>59</v>
      </c>
      <c r="EF48" s="142">
        <v>0</v>
      </c>
      <c r="EG48" s="142">
        <v>0</v>
      </c>
      <c r="EH48" s="142">
        <v>0</v>
      </c>
      <c r="EI48" s="142">
        <f t="shared" si="21"/>
        <v>0</v>
      </c>
      <c r="EJ48" s="143"/>
      <c r="EK48" s="140">
        <v>42</v>
      </c>
      <c r="EL48" s="141" t="s">
        <v>59</v>
      </c>
      <c r="EM48" s="142">
        <v>0</v>
      </c>
      <c r="EN48" s="142">
        <v>0</v>
      </c>
      <c r="EO48" s="142">
        <v>0</v>
      </c>
      <c r="EP48" s="142">
        <f t="shared" si="22"/>
        <v>0</v>
      </c>
      <c r="EQ48" s="143"/>
      <c r="ER48" s="140">
        <v>42</v>
      </c>
      <c r="ES48" s="141" t="s">
        <v>59</v>
      </c>
      <c r="ET48" s="142">
        <v>0</v>
      </c>
      <c r="EU48" s="142">
        <v>0</v>
      </c>
      <c r="EV48" s="142">
        <v>0</v>
      </c>
      <c r="EW48" s="142">
        <f t="shared" si="23"/>
        <v>0</v>
      </c>
      <c r="EX48" s="143"/>
      <c r="EY48" s="140">
        <v>42</v>
      </c>
      <c r="EZ48" s="141" t="s">
        <v>59</v>
      </c>
      <c r="FA48" s="142">
        <v>0</v>
      </c>
      <c r="FB48" s="142">
        <v>0</v>
      </c>
      <c r="FC48" s="142">
        <v>0</v>
      </c>
      <c r="FD48" s="142">
        <f t="shared" si="24"/>
        <v>0</v>
      </c>
      <c r="FE48" s="143"/>
      <c r="FF48" s="140">
        <v>42</v>
      </c>
      <c r="FG48" s="141" t="s">
        <v>59</v>
      </c>
      <c r="FH48" s="142">
        <v>0</v>
      </c>
      <c r="FI48" s="142">
        <v>0</v>
      </c>
      <c r="FJ48" s="142">
        <v>0</v>
      </c>
      <c r="FK48" s="142">
        <f t="shared" si="25"/>
        <v>0</v>
      </c>
      <c r="FL48" s="143"/>
      <c r="FM48" s="140">
        <v>42</v>
      </c>
      <c r="FN48" s="141" t="s">
        <v>59</v>
      </c>
      <c r="FO48" s="142">
        <v>0</v>
      </c>
      <c r="FP48" s="142">
        <v>0</v>
      </c>
      <c r="FQ48" s="142">
        <v>0</v>
      </c>
      <c r="FR48" s="142">
        <f t="shared" si="26"/>
        <v>0</v>
      </c>
      <c r="FS48" s="143"/>
      <c r="FT48" s="140">
        <v>42</v>
      </c>
      <c r="FU48" s="141" t="s">
        <v>59</v>
      </c>
      <c r="FV48" s="142">
        <v>0</v>
      </c>
      <c r="FW48" s="142">
        <v>0</v>
      </c>
      <c r="FX48" s="142">
        <v>0</v>
      </c>
      <c r="FY48" s="142">
        <f t="shared" si="27"/>
        <v>0</v>
      </c>
      <c r="FZ48" s="143"/>
      <c r="GA48" s="140">
        <v>42</v>
      </c>
      <c r="GB48" s="141" t="s">
        <v>59</v>
      </c>
      <c r="GC48" s="142">
        <v>0</v>
      </c>
      <c r="GD48" s="142">
        <v>0</v>
      </c>
      <c r="GE48" s="142">
        <v>0</v>
      </c>
      <c r="GF48" s="142">
        <f t="shared" si="28"/>
        <v>0</v>
      </c>
      <c r="GG48" s="143"/>
      <c r="GH48" s="140">
        <v>42</v>
      </c>
      <c r="GI48" s="141" t="s">
        <v>59</v>
      </c>
      <c r="GJ48" s="142">
        <v>0</v>
      </c>
      <c r="GK48" s="142">
        <v>0</v>
      </c>
      <c r="GL48" s="142">
        <v>0</v>
      </c>
      <c r="GM48" s="142">
        <f t="shared" si="29"/>
        <v>0</v>
      </c>
      <c r="GN48" s="143"/>
      <c r="GO48" s="140">
        <v>42</v>
      </c>
      <c r="GP48" s="141" t="s">
        <v>59</v>
      </c>
      <c r="GQ48" s="142">
        <v>0</v>
      </c>
      <c r="GR48" s="142">
        <v>0</v>
      </c>
      <c r="GS48" s="142">
        <v>0</v>
      </c>
      <c r="GT48" s="142">
        <f t="shared" si="30"/>
        <v>0</v>
      </c>
      <c r="GU48" s="143"/>
      <c r="GV48" s="140">
        <v>42</v>
      </c>
      <c r="GW48" s="141" t="s">
        <v>59</v>
      </c>
      <c r="GX48" s="142">
        <v>0</v>
      </c>
      <c r="GY48" s="142">
        <v>0</v>
      </c>
      <c r="GZ48" s="142">
        <v>0</v>
      </c>
      <c r="HA48" s="142">
        <f t="shared" si="31"/>
        <v>0</v>
      </c>
      <c r="HB48" s="143"/>
      <c r="HC48" s="140">
        <v>42</v>
      </c>
      <c r="HD48" s="141" t="s">
        <v>59</v>
      </c>
      <c r="HE48" s="142">
        <v>0</v>
      </c>
      <c r="HF48" s="142">
        <v>0</v>
      </c>
      <c r="HG48" s="142">
        <v>0</v>
      </c>
      <c r="HH48" s="142">
        <f t="shared" si="32"/>
        <v>0</v>
      </c>
      <c r="HI48" s="143"/>
      <c r="HJ48" s="140">
        <v>42</v>
      </c>
      <c r="HK48" s="141" t="s">
        <v>59</v>
      </c>
      <c r="HL48" s="142">
        <v>0</v>
      </c>
      <c r="HM48" s="142">
        <v>0</v>
      </c>
      <c r="HN48" s="142">
        <v>0</v>
      </c>
      <c r="HO48" s="142">
        <f t="shared" si="33"/>
        <v>0</v>
      </c>
      <c r="HP48" s="143"/>
      <c r="HQ48" s="140">
        <v>42</v>
      </c>
      <c r="HR48" s="141" t="s">
        <v>59</v>
      </c>
      <c r="HS48" s="142">
        <v>0</v>
      </c>
      <c r="HT48" s="142">
        <v>0</v>
      </c>
      <c r="HU48" s="142">
        <v>0</v>
      </c>
      <c r="HV48" s="142">
        <f t="shared" si="34"/>
        <v>0</v>
      </c>
      <c r="HW48" s="143"/>
      <c r="HX48" s="140">
        <v>42</v>
      </c>
      <c r="HY48" s="141" t="s">
        <v>59</v>
      </c>
      <c r="HZ48" s="142">
        <v>0</v>
      </c>
      <c r="IA48" s="142">
        <v>0</v>
      </c>
      <c r="IB48" s="142">
        <v>0</v>
      </c>
      <c r="IC48" s="142">
        <f t="shared" si="35"/>
        <v>0</v>
      </c>
      <c r="ID48" s="143"/>
      <c r="IE48" s="140">
        <v>42</v>
      </c>
      <c r="IF48" s="141" t="s">
        <v>59</v>
      </c>
      <c r="IG48" s="142">
        <v>0</v>
      </c>
      <c r="IH48" s="142">
        <v>0</v>
      </c>
      <c r="II48" s="142">
        <v>0</v>
      </c>
      <c r="IJ48" s="142">
        <f t="shared" si="36"/>
        <v>0</v>
      </c>
      <c r="IK48" s="143"/>
      <c r="IL48" s="140">
        <v>42</v>
      </c>
      <c r="IM48" s="141" t="s">
        <v>59</v>
      </c>
      <c r="IN48" s="142">
        <v>0</v>
      </c>
      <c r="IO48" s="142">
        <v>0</v>
      </c>
      <c r="IP48" s="142">
        <v>0</v>
      </c>
      <c r="IQ48" s="142">
        <f t="shared" si="37"/>
        <v>0</v>
      </c>
      <c r="IR48" s="143"/>
      <c r="IS48" s="140">
        <v>42</v>
      </c>
      <c r="IT48" s="141" t="s">
        <v>59</v>
      </c>
      <c r="IU48" s="142">
        <v>0</v>
      </c>
      <c r="IV48" s="142">
        <v>0</v>
      </c>
      <c r="IW48" s="142">
        <v>0</v>
      </c>
      <c r="IX48" s="142">
        <f t="shared" si="38"/>
        <v>0</v>
      </c>
      <c r="IY48" s="143"/>
      <c r="IZ48" s="140">
        <v>42</v>
      </c>
      <c r="JA48" s="141" t="s">
        <v>59</v>
      </c>
      <c r="JB48" s="142">
        <v>0</v>
      </c>
      <c r="JC48" s="142">
        <v>0</v>
      </c>
      <c r="JD48" s="142">
        <v>0</v>
      </c>
      <c r="JE48" s="142">
        <f t="shared" si="39"/>
        <v>0</v>
      </c>
      <c r="JF48" s="143"/>
      <c r="JG48" s="140">
        <v>42</v>
      </c>
      <c r="JH48" s="141" t="s">
        <v>59</v>
      </c>
      <c r="JI48" s="142">
        <v>0</v>
      </c>
      <c r="JJ48" s="142">
        <v>0</v>
      </c>
      <c r="JK48" s="142">
        <v>0</v>
      </c>
      <c r="JL48" s="142">
        <f t="shared" si="40"/>
        <v>0</v>
      </c>
      <c r="JM48" s="143"/>
      <c r="JN48" s="140">
        <v>42</v>
      </c>
      <c r="JO48" s="141" t="s">
        <v>59</v>
      </c>
      <c r="JP48" s="142">
        <v>0</v>
      </c>
      <c r="JQ48" s="142">
        <v>0</v>
      </c>
      <c r="JR48" s="142">
        <v>0</v>
      </c>
      <c r="JS48" s="142">
        <f t="shared" si="41"/>
        <v>0</v>
      </c>
      <c r="JT48" s="143"/>
      <c r="JU48" s="140">
        <v>42</v>
      </c>
      <c r="JV48" s="141" t="s">
        <v>59</v>
      </c>
      <c r="JW48" s="142">
        <v>0</v>
      </c>
      <c r="JX48" s="142">
        <v>0</v>
      </c>
      <c r="JY48" s="142">
        <v>0</v>
      </c>
      <c r="JZ48" s="142">
        <f t="shared" si="42"/>
        <v>0</v>
      </c>
      <c r="KA48" s="143"/>
      <c r="KB48" s="140">
        <v>42</v>
      </c>
      <c r="KC48" s="141" t="s">
        <v>59</v>
      </c>
      <c r="KD48" s="142">
        <v>0</v>
      </c>
      <c r="KE48" s="142">
        <v>0</v>
      </c>
      <c r="KF48" s="142">
        <v>0</v>
      </c>
      <c r="KG48" s="142">
        <f t="shared" si="43"/>
        <v>0</v>
      </c>
      <c r="KH48" s="143"/>
      <c r="KI48" s="140">
        <v>42</v>
      </c>
      <c r="KJ48" s="141" t="s">
        <v>59</v>
      </c>
      <c r="KK48" s="142">
        <v>0</v>
      </c>
      <c r="KL48" s="142">
        <v>0</v>
      </c>
      <c r="KM48" s="142">
        <v>0</v>
      </c>
      <c r="KN48" s="142">
        <f t="shared" si="44"/>
        <v>0</v>
      </c>
      <c r="KO48" s="143"/>
      <c r="KP48" s="140">
        <v>42</v>
      </c>
      <c r="KQ48" s="141" t="s">
        <v>59</v>
      </c>
      <c r="KR48" s="142">
        <v>0</v>
      </c>
      <c r="KS48" s="142">
        <v>0</v>
      </c>
      <c r="KT48" s="142">
        <v>0</v>
      </c>
      <c r="KU48" s="142">
        <f t="shared" si="45"/>
        <v>0</v>
      </c>
      <c r="KV48" s="143"/>
      <c r="KW48" s="140">
        <v>42</v>
      </c>
      <c r="KX48" s="141" t="s">
        <v>59</v>
      </c>
      <c r="KY48" s="142">
        <v>0</v>
      </c>
      <c r="KZ48" s="142">
        <v>0</v>
      </c>
      <c r="LA48" s="142">
        <v>0</v>
      </c>
      <c r="LB48" s="142">
        <f t="shared" si="46"/>
        <v>0</v>
      </c>
      <c r="LC48" s="143"/>
      <c r="LD48" s="140">
        <v>42</v>
      </c>
      <c r="LE48" s="141" t="s">
        <v>59</v>
      </c>
      <c r="LF48" s="142">
        <v>0</v>
      </c>
      <c r="LG48" s="142">
        <v>0</v>
      </c>
      <c r="LH48" s="142">
        <v>0</v>
      </c>
      <c r="LI48" s="142">
        <f t="shared" si="47"/>
        <v>0</v>
      </c>
      <c r="LJ48" s="143"/>
      <c r="LK48" s="140">
        <v>42</v>
      </c>
      <c r="LL48" s="141" t="s">
        <v>59</v>
      </c>
      <c r="LM48" s="142">
        <v>0</v>
      </c>
      <c r="LN48" s="142">
        <v>0</v>
      </c>
      <c r="LO48" s="142">
        <v>0</v>
      </c>
      <c r="LP48" s="142">
        <f t="shared" si="48"/>
        <v>0</v>
      </c>
      <c r="LQ48" s="143"/>
      <c r="LR48" s="140">
        <v>42</v>
      </c>
      <c r="LS48" s="141" t="s">
        <v>59</v>
      </c>
      <c r="LT48" s="142">
        <v>0</v>
      </c>
      <c r="LU48" s="142">
        <v>0</v>
      </c>
      <c r="LV48" s="142">
        <v>0</v>
      </c>
      <c r="LW48" s="142">
        <f t="shared" si="49"/>
        <v>0</v>
      </c>
      <c r="LX48" s="143"/>
      <c r="LY48" s="140">
        <v>42</v>
      </c>
      <c r="LZ48" s="141" t="s">
        <v>59</v>
      </c>
      <c r="MA48" s="142">
        <v>0</v>
      </c>
      <c r="MB48" s="142">
        <f t="shared" si="50"/>
        <v>25400</v>
      </c>
      <c r="MC48" s="142">
        <f t="shared" si="0"/>
        <v>0</v>
      </c>
      <c r="MD48" s="142">
        <f t="shared" si="1"/>
        <v>25400</v>
      </c>
      <c r="ME48" s="9"/>
    </row>
    <row r="49" spans="1:343" ht="15.75" hidden="1">
      <c r="A49" s="140">
        <v>43</v>
      </c>
      <c r="B49" s="141" t="s">
        <v>60</v>
      </c>
      <c r="C49" s="142">
        <v>0</v>
      </c>
      <c r="D49" s="142">
        <v>0</v>
      </c>
      <c r="E49" s="142">
        <v>0</v>
      </c>
      <c r="F49" s="142">
        <f t="shared" si="2"/>
        <v>0</v>
      </c>
      <c r="G49" s="143"/>
      <c r="H49" s="140">
        <v>43</v>
      </c>
      <c r="I49" s="141" t="s">
        <v>60</v>
      </c>
      <c r="J49" s="142">
        <v>0</v>
      </c>
      <c r="K49" s="142">
        <v>10000</v>
      </c>
      <c r="L49" s="142">
        <v>0</v>
      </c>
      <c r="M49" s="142">
        <f t="shared" si="3"/>
        <v>10000</v>
      </c>
      <c r="N49" s="143"/>
      <c r="O49" s="140">
        <v>43</v>
      </c>
      <c r="P49" s="141" t="s">
        <v>60</v>
      </c>
      <c r="Q49" s="144">
        <v>0</v>
      </c>
      <c r="R49" s="142">
        <v>0</v>
      </c>
      <c r="S49" s="142">
        <v>0</v>
      </c>
      <c r="T49" s="142">
        <f t="shared" si="4"/>
        <v>0</v>
      </c>
      <c r="U49" s="143"/>
      <c r="V49" s="140">
        <v>43</v>
      </c>
      <c r="W49" s="141" t="s">
        <v>60</v>
      </c>
      <c r="X49" s="142">
        <v>0</v>
      </c>
      <c r="Y49" s="142">
        <v>0</v>
      </c>
      <c r="Z49" s="142">
        <v>0</v>
      </c>
      <c r="AA49" s="142">
        <f t="shared" si="5"/>
        <v>0</v>
      </c>
      <c r="AB49" s="143"/>
      <c r="AC49" s="140">
        <v>43</v>
      </c>
      <c r="AD49" s="141" t="s">
        <v>60</v>
      </c>
      <c r="AE49" s="142">
        <v>0</v>
      </c>
      <c r="AF49" s="142">
        <v>0</v>
      </c>
      <c r="AG49" s="142">
        <v>0</v>
      </c>
      <c r="AH49" s="142">
        <f t="shared" si="6"/>
        <v>0</v>
      </c>
      <c r="AI49" s="143"/>
      <c r="AJ49" s="140">
        <v>43</v>
      </c>
      <c r="AK49" s="141" t="s">
        <v>60</v>
      </c>
      <c r="AL49" s="142">
        <v>0</v>
      </c>
      <c r="AM49" s="142">
        <v>15400</v>
      </c>
      <c r="AN49" s="142">
        <v>0</v>
      </c>
      <c r="AO49" s="142">
        <f t="shared" si="7"/>
        <v>15400</v>
      </c>
      <c r="AP49" s="143"/>
      <c r="AQ49" s="140">
        <v>43</v>
      </c>
      <c r="AR49" s="141" t="s">
        <v>60</v>
      </c>
      <c r="AS49" s="142">
        <v>0</v>
      </c>
      <c r="AT49" s="142"/>
      <c r="AU49" s="142">
        <v>0</v>
      </c>
      <c r="AV49" s="142">
        <f t="shared" si="8"/>
        <v>0</v>
      </c>
      <c r="AW49" s="143"/>
      <c r="AX49" s="140">
        <v>43</v>
      </c>
      <c r="AY49" s="141" t="s">
        <v>60</v>
      </c>
      <c r="AZ49" s="142">
        <v>0</v>
      </c>
      <c r="BA49" s="142">
        <v>0</v>
      </c>
      <c r="BB49" s="142">
        <v>0</v>
      </c>
      <c r="BC49" s="142">
        <f t="shared" si="9"/>
        <v>0</v>
      </c>
      <c r="BD49" s="143"/>
      <c r="BE49" s="140">
        <v>43</v>
      </c>
      <c r="BF49" s="141" t="s">
        <v>60</v>
      </c>
      <c r="BG49" s="142">
        <v>0</v>
      </c>
      <c r="BH49" s="142">
        <v>0</v>
      </c>
      <c r="BI49" s="142">
        <v>0</v>
      </c>
      <c r="BJ49" s="142">
        <f t="shared" si="10"/>
        <v>0</v>
      </c>
      <c r="BK49" s="143"/>
      <c r="BL49" s="140">
        <v>43</v>
      </c>
      <c r="BM49" s="141" t="s">
        <v>60</v>
      </c>
      <c r="BN49" s="145">
        <v>0</v>
      </c>
      <c r="BO49" s="142">
        <v>0</v>
      </c>
      <c r="BP49" s="142">
        <v>0</v>
      </c>
      <c r="BQ49" s="142">
        <f t="shared" si="11"/>
        <v>0</v>
      </c>
      <c r="BR49" s="143"/>
      <c r="BS49" s="140">
        <v>43</v>
      </c>
      <c r="BT49" s="141" t="s">
        <v>60</v>
      </c>
      <c r="BU49" s="142">
        <v>0</v>
      </c>
      <c r="BV49" s="142">
        <v>0</v>
      </c>
      <c r="BW49" s="142">
        <v>0</v>
      </c>
      <c r="BX49" s="142">
        <f t="shared" si="12"/>
        <v>0</v>
      </c>
      <c r="BY49" s="143"/>
      <c r="BZ49" s="140">
        <v>43</v>
      </c>
      <c r="CA49" s="141" t="s">
        <v>60</v>
      </c>
      <c r="CB49" s="142">
        <v>0</v>
      </c>
      <c r="CC49" s="142">
        <v>0</v>
      </c>
      <c r="CD49" s="142">
        <v>0</v>
      </c>
      <c r="CE49" s="142">
        <f t="shared" si="13"/>
        <v>0</v>
      </c>
      <c r="CF49" s="143"/>
      <c r="CG49" s="140">
        <v>43</v>
      </c>
      <c r="CH49" s="141" t="s">
        <v>60</v>
      </c>
      <c r="CI49" s="142">
        <v>0</v>
      </c>
      <c r="CJ49" s="142">
        <v>0</v>
      </c>
      <c r="CK49" s="142">
        <v>0</v>
      </c>
      <c r="CL49" s="142">
        <f t="shared" si="14"/>
        <v>0</v>
      </c>
      <c r="CM49" s="143"/>
      <c r="CN49" s="140">
        <v>43</v>
      </c>
      <c r="CO49" s="141" t="s">
        <v>60</v>
      </c>
      <c r="CP49" s="142">
        <v>0</v>
      </c>
      <c r="CQ49" s="142">
        <v>0</v>
      </c>
      <c r="CR49" s="142">
        <v>0</v>
      </c>
      <c r="CS49" s="142">
        <f t="shared" si="15"/>
        <v>0</v>
      </c>
      <c r="CT49" s="143"/>
      <c r="CU49" s="140">
        <v>43</v>
      </c>
      <c r="CV49" s="141" t="s">
        <v>60</v>
      </c>
      <c r="CW49" s="142">
        <v>0</v>
      </c>
      <c r="CX49" s="142">
        <v>0</v>
      </c>
      <c r="CY49" s="142">
        <v>0</v>
      </c>
      <c r="CZ49" s="142">
        <f t="shared" si="16"/>
        <v>0</v>
      </c>
      <c r="DA49" s="143"/>
      <c r="DB49" s="140">
        <v>43</v>
      </c>
      <c r="DC49" s="141" t="s">
        <v>60</v>
      </c>
      <c r="DD49" s="142">
        <v>0</v>
      </c>
      <c r="DE49" s="142">
        <v>0</v>
      </c>
      <c r="DF49" s="142">
        <v>0</v>
      </c>
      <c r="DG49" s="142">
        <f t="shared" si="17"/>
        <v>0</v>
      </c>
      <c r="DH49" s="143"/>
      <c r="DI49" s="140">
        <v>43</v>
      </c>
      <c r="DJ49" s="141" t="s">
        <v>60</v>
      </c>
      <c r="DK49" s="142">
        <v>0</v>
      </c>
      <c r="DL49" s="142">
        <v>0</v>
      </c>
      <c r="DM49" s="142">
        <v>0</v>
      </c>
      <c r="DN49" s="142">
        <f t="shared" si="18"/>
        <v>0</v>
      </c>
      <c r="DO49" s="143"/>
      <c r="DP49" s="140">
        <v>43</v>
      </c>
      <c r="DQ49" s="141" t="s">
        <v>60</v>
      </c>
      <c r="DR49" s="142">
        <v>0</v>
      </c>
      <c r="DS49" s="142">
        <v>0</v>
      </c>
      <c r="DT49" s="142">
        <v>0</v>
      </c>
      <c r="DU49" s="142">
        <f t="shared" si="19"/>
        <v>0</v>
      </c>
      <c r="DV49" s="143"/>
      <c r="DW49" s="140">
        <v>43</v>
      </c>
      <c r="DX49" s="141" t="s">
        <v>60</v>
      </c>
      <c r="DY49" s="142">
        <v>0</v>
      </c>
      <c r="DZ49" s="142">
        <v>0</v>
      </c>
      <c r="EA49" s="142">
        <v>0</v>
      </c>
      <c r="EB49" s="142">
        <f t="shared" si="20"/>
        <v>0</v>
      </c>
      <c r="EC49" s="143"/>
      <c r="ED49" s="140">
        <v>43</v>
      </c>
      <c r="EE49" s="141" t="s">
        <v>60</v>
      </c>
      <c r="EF49" s="142">
        <v>0</v>
      </c>
      <c r="EG49" s="142">
        <v>0</v>
      </c>
      <c r="EH49" s="142">
        <v>0</v>
      </c>
      <c r="EI49" s="142">
        <f t="shared" si="21"/>
        <v>0</v>
      </c>
      <c r="EJ49" s="143"/>
      <c r="EK49" s="140">
        <v>43</v>
      </c>
      <c r="EL49" s="141" t="s">
        <v>60</v>
      </c>
      <c r="EM49" s="142">
        <v>0</v>
      </c>
      <c r="EN49" s="142">
        <v>0</v>
      </c>
      <c r="EO49" s="142">
        <v>0</v>
      </c>
      <c r="EP49" s="142">
        <f t="shared" si="22"/>
        <v>0</v>
      </c>
      <c r="EQ49" s="143"/>
      <c r="ER49" s="140">
        <v>43</v>
      </c>
      <c r="ES49" s="141" t="s">
        <v>60</v>
      </c>
      <c r="ET49" s="142">
        <v>0</v>
      </c>
      <c r="EU49" s="142">
        <v>0</v>
      </c>
      <c r="EV49" s="142">
        <v>0</v>
      </c>
      <c r="EW49" s="142">
        <f t="shared" si="23"/>
        <v>0</v>
      </c>
      <c r="EX49" s="143"/>
      <c r="EY49" s="140">
        <v>43</v>
      </c>
      <c r="EZ49" s="141" t="s">
        <v>60</v>
      </c>
      <c r="FA49" s="142">
        <v>0</v>
      </c>
      <c r="FB49" s="142">
        <v>0</v>
      </c>
      <c r="FC49" s="142">
        <v>0</v>
      </c>
      <c r="FD49" s="142">
        <f t="shared" si="24"/>
        <v>0</v>
      </c>
      <c r="FE49" s="143"/>
      <c r="FF49" s="140">
        <v>43</v>
      </c>
      <c r="FG49" s="141" t="s">
        <v>60</v>
      </c>
      <c r="FH49" s="142">
        <v>0</v>
      </c>
      <c r="FI49" s="142">
        <v>0</v>
      </c>
      <c r="FJ49" s="142">
        <v>0</v>
      </c>
      <c r="FK49" s="142">
        <f t="shared" si="25"/>
        <v>0</v>
      </c>
      <c r="FL49" s="143"/>
      <c r="FM49" s="140">
        <v>43</v>
      </c>
      <c r="FN49" s="141" t="s">
        <v>60</v>
      </c>
      <c r="FO49" s="142">
        <v>0</v>
      </c>
      <c r="FP49" s="142">
        <v>0</v>
      </c>
      <c r="FQ49" s="142">
        <v>0</v>
      </c>
      <c r="FR49" s="142">
        <f t="shared" si="26"/>
        <v>0</v>
      </c>
      <c r="FS49" s="143"/>
      <c r="FT49" s="140">
        <v>43</v>
      </c>
      <c r="FU49" s="141" t="s">
        <v>60</v>
      </c>
      <c r="FV49" s="142">
        <v>0</v>
      </c>
      <c r="FW49" s="142">
        <v>0</v>
      </c>
      <c r="FX49" s="142">
        <v>0</v>
      </c>
      <c r="FY49" s="142">
        <f t="shared" si="27"/>
        <v>0</v>
      </c>
      <c r="FZ49" s="143"/>
      <c r="GA49" s="140">
        <v>43</v>
      </c>
      <c r="GB49" s="141" t="s">
        <v>60</v>
      </c>
      <c r="GC49" s="142">
        <v>0</v>
      </c>
      <c r="GD49" s="142">
        <v>0</v>
      </c>
      <c r="GE49" s="142">
        <v>0</v>
      </c>
      <c r="GF49" s="142">
        <f t="shared" si="28"/>
        <v>0</v>
      </c>
      <c r="GG49" s="143"/>
      <c r="GH49" s="140">
        <v>43</v>
      </c>
      <c r="GI49" s="141" t="s">
        <v>60</v>
      </c>
      <c r="GJ49" s="142">
        <v>0</v>
      </c>
      <c r="GK49" s="142">
        <v>0</v>
      </c>
      <c r="GL49" s="142">
        <v>0</v>
      </c>
      <c r="GM49" s="142">
        <f t="shared" si="29"/>
        <v>0</v>
      </c>
      <c r="GN49" s="143"/>
      <c r="GO49" s="140">
        <v>43</v>
      </c>
      <c r="GP49" s="141" t="s">
        <v>60</v>
      </c>
      <c r="GQ49" s="142">
        <v>0</v>
      </c>
      <c r="GR49" s="142">
        <v>0</v>
      </c>
      <c r="GS49" s="142">
        <v>0</v>
      </c>
      <c r="GT49" s="142">
        <f t="shared" si="30"/>
        <v>0</v>
      </c>
      <c r="GU49" s="143"/>
      <c r="GV49" s="140">
        <v>43</v>
      </c>
      <c r="GW49" s="141" t="s">
        <v>60</v>
      </c>
      <c r="GX49" s="142">
        <v>0</v>
      </c>
      <c r="GY49" s="142">
        <v>0</v>
      </c>
      <c r="GZ49" s="142">
        <v>0</v>
      </c>
      <c r="HA49" s="142">
        <f t="shared" si="31"/>
        <v>0</v>
      </c>
      <c r="HB49" s="143"/>
      <c r="HC49" s="140">
        <v>43</v>
      </c>
      <c r="HD49" s="141" t="s">
        <v>60</v>
      </c>
      <c r="HE49" s="142">
        <v>0</v>
      </c>
      <c r="HF49" s="142">
        <v>0</v>
      </c>
      <c r="HG49" s="142">
        <v>0</v>
      </c>
      <c r="HH49" s="142">
        <f t="shared" si="32"/>
        <v>0</v>
      </c>
      <c r="HI49" s="143"/>
      <c r="HJ49" s="140">
        <v>43</v>
      </c>
      <c r="HK49" s="141" t="s">
        <v>60</v>
      </c>
      <c r="HL49" s="142">
        <v>0</v>
      </c>
      <c r="HM49" s="142">
        <v>0</v>
      </c>
      <c r="HN49" s="142">
        <v>0</v>
      </c>
      <c r="HO49" s="142">
        <f t="shared" si="33"/>
        <v>0</v>
      </c>
      <c r="HP49" s="143"/>
      <c r="HQ49" s="140">
        <v>43</v>
      </c>
      <c r="HR49" s="141" t="s">
        <v>60</v>
      </c>
      <c r="HS49" s="142">
        <v>0</v>
      </c>
      <c r="HT49" s="142">
        <v>0</v>
      </c>
      <c r="HU49" s="142">
        <v>0</v>
      </c>
      <c r="HV49" s="142">
        <f t="shared" si="34"/>
        <v>0</v>
      </c>
      <c r="HW49" s="143"/>
      <c r="HX49" s="140">
        <v>43</v>
      </c>
      <c r="HY49" s="141" t="s">
        <v>60</v>
      </c>
      <c r="HZ49" s="142">
        <v>0</v>
      </c>
      <c r="IA49" s="142">
        <v>0</v>
      </c>
      <c r="IB49" s="142">
        <v>0</v>
      </c>
      <c r="IC49" s="142">
        <f t="shared" si="35"/>
        <v>0</v>
      </c>
      <c r="ID49" s="143"/>
      <c r="IE49" s="140">
        <v>43</v>
      </c>
      <c r="IF49" s="141" t="s">
        <v>60</v>
      </c>
      <c r="IG49" s="142">
        <v>0</v>
      </c>
      <c r="IH49" s="142">
        <v>0</v>
      </c>
      <c r="II49" s="142">
        <v>0</v>
      </c>
      <c r="IJ49" s="142">
        <f t="shared" si="36"/>
        <v>0</v>
      </c>
      <c r="IK49" s="143"/>
      <c r="IL49" s="140">
        <v>43</v>
      </c>
      <c r="IM49" s="141" t="s">
        <v>60</v>
      </c>
      <c r="IN49" s="142">
        <v>0</v>
      </c>
      <c r="IO49" s="142">
        <v>0</v>
      </c>
      <c r="IP49" s="142">
        <v>0</v>
      </c>
      <c r="IQ49" s="142">
        <f t="shared" si="37"/>
        <v>0</v>
      </c>
      <c r="IR49" s="143"/>
      <c r="IS49" s="140">
        <v>43</v>
      </c>
      <c r="IT49" s="141" t="s">
        <v>60</v>
      </c>
      <c r="IU49" s="142">
        <v>0</v>
      </c>
      <c r="IV49" s="142">
        <v>0</v>
      </c>
      <c r="IW49" s="142">
        <v>0</v>
      </c>
      <c r="IX49" s="142">
        <f t="shared" si="38"/>
        <v>0</v>
      </c>
      <c r="IY49" s="143"/>
      <c r="IZ49" s="140">
        <v>43</v>
      </c>
      <c r="JA49" s="141" t="s">
        <v>60</v>
      </c>
      <c r="JB49" s="142">
        <v>0</v>
      </c>
      <c r="JC49" s="142">
        <v>0</v>
      </c>
      <c r="JD49" s="142">
        <v>0</v>
      </c>
      <c r="JE49" s="142">
        <f t="shared" si="39"/>
        <v>0</v>
      </c>
      <c r="JF49" s="143"/>
      <c r="JG49" s="140">
        <v>43</v>
      </c>
      <c r="JH49" s="141" t="s">
        <v>60</v>
      </c>
      <c r="JI49" s="142">
        <v>0</v>
      </c>
      <c r="JJ49" s="142">
        <v>0</v>
      </c>
      <c r="JK49" s="142">
        <v>0</v>
      </c>
      <c r="JL49" s="142">
        <f t="shared" si="40"/>
        <v>0</v>
      </c>
      <c r="JM49" s="143"/>
      <c r="JN49" s="140">
        <v>43</v>
      </c>
      <c r="JO49" s="141" t="s">
        <v>60</v>
      </c>
      <c r="JP49" s="142">
        <v>0</v>
      </c>
      <c r="JQ49" s="142">
        <v>0</v>
      </c>
      <c r="JR49" s="142">
        <v>0</v>
      </c>
      <c r="JS49" s="142">
        <f t="shared" si="41"/>
        <v>0</v>
      </c>
      <c r="JT49" s="143"/>
      <c r="JU49" s="140">
        <v>43</v>
      </c>
      <c r="JV49" s="141" t="s">
        <v>60</v>
      </c>
      <c r="JW49" s="142">
        <v>0</v>
      </c>
      <c r="JX49" s="142">
        <v>0</v>
      </c>
      <c r="JY49" s="142">
        <v>0</v>
      </c>
      <c r="JZ49" s="142">
        <f t="shared" si="42"/>
        <v>0</v>
      </c>
      <c r="KA49" s="143"/>
      <c r="KB49" s="140">
        <v>43</v>
      </c>
      <c r="KC49" s="141" t="s">
        <v>60</v>
      </c>
      <c r="KD49" s="142">
        <v>0</v>
      </c>
      <c r="KE49" s="142">
        <v>0</v>
      </c>
      <c r="KF49" s="142">
        <v>0</v>
      </c>
      <c r="KG49" s="142">
        <f t="shared" si="43"/>
        <v>0</v>
      </c>
      <c r="KH49" s="143"/>
      <c r="KI49" s="140">
        <v>43</v>
      </c>
      <c r="KJ49" s="141" t="s">
        <v>60</v>
      </c>
      <c r="KK49" s="142">
        <v>0</v>
      </c>
      <c r="KL49" s="142">
        <v>0</v>
      </c>
      <c r="KM49" s="142">
        <v>0</v>
      </c>
      <c r="KN49" s="142">
        <f t="shared" si="44"/>
        <v>0</v>
      </c>
      <c r="KO49" s="143"/>
      <c r="KP49" s="140">
        <v>43</v>
      </c>
      <c r="KQ49" s="141" t="s">
        <v>60</v>
      </c>
      <c r="KR49" s="142">
        <v>0</v>
      </c>
      <c r="KS49" s="142">
        <v>0</v>
      </c>
      <c r="KT49" s="142">
        <v>0</v>
      </c>
      <c r="KU49" s="142">
        <f t="shared" si="45"/>
        <v>0</v>
      </c>
      <c r="KV49" s="143"/>
      <c r="KW49" s="140">
        <v>43</v>
      </c>
      <c r="KX49" s="141" t="s">
        <v>60</v>
      </c>
      <c r="KY49" s="142">
        <v>0</v>
      </c>
      <c r="KZ49" s="142">
        <v>0</v>
      </c>
      <c r="LA49" s="142">
        <v>0</v>
      </c>
      <c r="LB49" s="142">
        <f t="shared" si="46"/>
        <v>0</v>
      </c>
      <c r="LC49" s="143"/>
      <c r="LD49" s="140">
        <v>43</v>
      </c>
      <c r="LE49" s="141" t="s">
        <v>60</v>
      </c>
      <c r="LF49" s="142">
        <v>0</v>
      </c>
      <c r="LG49" s="142">
        <v>0</v>
      </c>
      <c r="LH49" s="142">
        <v>0</v>
      </c>
      <c r="LI49" s="142">
        <f t="shared" si="47"/>
        <v>0</v>
      </c>
      <c r="LJ49" s="143"/>
      <c r="LK49" s="140">
        <v>43</v>
      </c>
      <c r="LL49" s="141" t="s">
        <v>60</v>
      </c>
      <c r="LM49" s="142">
        <v>0</v>
      </c>
      <c r="LN49" s="142">
        <v>0</v>
      </c>
      <c r="LO49" s="142">
        <v>0</v>
      </c>
      <c r="LP49" s="142">
        <f t="shared" si="48"/>
        <v>0</v>
      </c>
      <c r="LQ49" s="143"/>
      <c r="LR49" s="140">
        <v>43</v>
      </c>
      <c r="LS49" s="141" t="s">
        <v>60</v>
      </c>
      <c r="LT49" s="142">
        <v>0</v>
      </c>
      <c r="LU49" s="142">
        <v>0</v>
      </c>
      <c r="LV49" s="142">
        <v>0</v>
      </c>
      <c r="LW49" s="142">
        <f t="shared" si="49"/>
        <v>0</v>
      </c>
      <c r="LX49" s="143"/>
      <c r="LY49" s="140">
        <v>43</v>
      </c>
      <c r="LZ49" s="141" t="s">
        <v>60</v>
      </c>
      <c r="MA49" s="142">
        <v>0</v>
      </c>
      <c r="MB49" s="142">
        <f t="shared" si="50"/>
        <v>25400</v>
      </c>
      <c r="MC49" s="142">
        <f t="shared" si="0"/>
        <v>0</v>
      </c>
      <c r="MD49" s="142">
        <f t="shared" si="1"/>
        <v>25400</v>
      </c>
      <c r="ME49" s="9"/>
    </row>
    <row r="50" spans="1:343" ht="15.75" hidden="1">
      <c r="A50" s="140">
        <v>44</v>
      </c>
      <c r="B50" s="141" t="s">
        <v>61</v>
      </c>
      <c r="C50" s="142">
        <v>0</v>
      </c>
      <c r="D50" s="142">
        <v>0</v>
      </c>
      <c r="E50" s="142">
        <v>0</v>
      </c>
      <c r="F50" s="142">
        <f t="shared" si="2"/>
        <v>0</v>
      </c>
      <c r="G50" s="143"/>
      <c r="H50" s="140">
        <v>44</v>
      </c>
      <c r="I50" s="141" t="s">
        <v>61</v>
      </c>
      <c r="J50" s="142">
        <v>0</v>
      </c>
      <c r="K50" s="142">
        <v>10000</v>
      </c>
      <c r="L50" s="142">
        <v>0</v>
      </c>
      <c r="M50" s="142">
        <f t="shared" si="3"/>
        <v>10000</v>
      </c>
      <c r="N50" s="143"/>
      <c r="O50" s="140">
        <v>44</v>
      </c>
      <c r="P50" s="141" t="s">
        <v>61</v>
      </c>
      <c r="Q50" s="144">
        <v>0</v>
      </c>
      <c r="R50" s="142">
        <v>0</v>
      </c>
      <c r="S50" s="142">
        <v>0</v>
      </c>
      <c r="T50" s="142">
        <f t="shared" si="4"/>
        <v>0</v>
      </c>
      <c r="U50" s="143"/>
      <c r="V50" s="140">
        <v>44</v>
      </c>
      <c r="W50" s="141" t="s">
        <v>61</v>
      </c>
      <c r="X50" s="142">
        <v>0</v>
      </c>
      <c r="Y50" s="142">
        <v>0</v>
      </c>
      <c r="Z50" s="142">
        <v>0</v>
      </c>
      <c r="AA50" s="142">
        <f t="shared" si="5"/>
        <v>0</v>
      </c>
      <c r="AB50" s="143"/>
      <c r="AC50" s="140">
        <v>44</v>
      </c>
      <c r="AD50" s="141" t="s">
        <v>61</v>
      </c>
      <c r="AE50" s="142">
        <v>0</v>
      </c>
      <c r="AF50" s="142">
        <v>0</v>
      </c>
      <c r="AG50" s="142">
        <v>0</v>
      </c>
      <c r="AH50" s="142">
        <f t="shared" si="6"/>
        <v>0</v>
      </c>
      <c r="AI50" s="143"/>
      <c r="AJ50" s="140">
        <v>44</v>
      </c>
      <c r="AK50" s="141" t="s">
        <v>61</v>
      </c>
      <c r="AL50" s="142">
        <v>0</v>
      </c>
      <c r="AM50" s="142">
        <v>15400</v>
      </c>
      <c r="AN50" s="142">
        <v>0</v>
      </c>
      <c r="AO50" s="142">
        <f t="shared" si="7"/>
        <v>15400</v>
      </c>
      <c r="AP50" s="143"/>
      <c r="AQ50" s="140">
        <v>44</v>
      </c>
      <c r="AR50" s="141" t="s">
        <v>61</v>
      </c>
      <c r="AS50" s="142">
        <v>0</v>
      </c>
      <c r="AT50" s="142"/>
      <c r="AU50" s="142">
        <v>0</v>
      </c>
      <c r="AV50" s="142">
        <f t="shared" si="8"/>
        <v>0</v>
      </c>
      <c r="AW50" s="143"/>
      <c r="AX50" s="140">
        <v>44</v>
      </c>
      <c r="AY50" s="141" t="s">
        <v>61</v>
      </c>
      <c r="AZ50" s="142">
        <v>0</v>
      </c>
      <c r="BA50" s="142">
        <v>0</v>
      </c>
      <c r="BB50" s="142">
        <v>0</v>
      </c>
      <c r="BC50" s="142">
        <f t="shared" si="9"/>
        <v>0</v>
      </c>
      <c r="BD50" s="143"/>
      <c r="BE50" s="140">
        <v>44</v>
      </c>
      <c r="BF50" s="141" t="s">
        <v>61</v>
      </c>
      <c r="BG50" s="142">
        <v>0</v>
      </c>
      <c r="BH50" s="142">
        <v>0</v>
      </c>
      <c r="BI50" s="142">
        <v>0</v>
      </c>
      <c r="BJ50" s="142">
        <f t="shared" si="10"/>
        <v>0</v>
      </c>
      <c r="BK50" s="143"/>
      <c r="BL50" s="140">
        <v>44</v>
      </c>
      <c r="BM50" s="141" t="s">
        <v>61</v>
      </c>
      <c r="BN50" s="145">
        <v>0</v>
      </c>
      <c r="BO50" s="142">
        <v>0</v>
      </c>
      <c r="BP50" s="142">
        <v>0</v>
      </c>
      <c r="BQ50" s="142">
        <f t="shared" si="11"/>
        <v>0</v>
      </c>
      <c r="BR50" s="143"/>
      <c r="BS50" s="140">
        <v>44</v>
      </c>
      <c r="BT50" s="141" t="s">
        <v>61</v>
      </c>
      <c r="BU50" s="142">
        <v>0</v>
      </c>
      <c r="BV50" s="142">
        <v>0</v>
      </c>
      <c r="BW50" s="142">
        <v>0</v>
      </c>
      <c r="BX50" s="142">
        <f t="shared" si="12"/>
        <v>0</v>
      </c>
      <c r="BY50" s="143"/>
      <c r="BZ50" s="140">
        <v>44</v>
      </c>
      <c r="CA50" s="141" t="s">
        <v>61</v>
      </c>
      <c r="CB50" s="142">
        <v>0</v>
      </c>
      <c r="CC50" s="142">
        <v>0</v>
      </c>
      <c r="CD50" s="142">
        <v>0</v>
      </c>
      <c r="CE50" s="142">
        <f t="shared" si="13"/>
        <v>0</v>
      </c>
      <c r="CF50" s="143"/>
      <c r="CG50" s="140">
        <v>44</v>
      </c>
      <c r="CH50" s="141" t="s">
        <v>61</v>
      </c>
      <c r="CI50" s="142">
        <v>0</v>
      </c>
      <c r="CJ50" s="142">
        <v>0</v>
      </c>
      <c r="CK50" s="142">
        <v>0</v>
      </c>
      <c r="CL50" s="142">
        <f t="shared" si="14"/>
        <v>0</v>
      </c>
      <c r="CM50" s="143"/>
      <c r="CN50" s="140">
        <v>44</v>
      </c>
      <c r="CO50" s="141" t="s">
        <v>61</v>
      </c>
      <c r="CP50" s="142">
        <v>0</v>
      </c>
      <c r="CQ50" s="142">
        <v>0</v>
      </c>
      <c r="CR50" s="142">
        <v>0</v>
      </c>
      <c r="CS50" s="142">
        <f t="shared" si="15"/>
        <v>0</v>
      </c>
      <c r="CT50" s="143"/>
      <c r="CU50" s="140">
        <v>44</v>
      </c>
      <c r="CV50" s="141" t="s">
        <v>61</v>
      </c>
      <c r="CW50" s="142">
        <v>0</v>
      </c>
      <c r="CX50" s="142">
        <v>0</v>
      </c>
      <c r="CY50" s="142">
        <v>0</v>
      </c>
      <c r="CZ50" s="142">
        <f t="shared" si="16"/>
        <v>0</v>
      </c>
      <c r="DA50" s="143"/>
      <c r="DB50" s="140">
        <v>44</v>
      </c>
      <c r="DC50" s="141" t="s">
        <v>61</v>
      </c>
      <c r="DD50" s="142">
        <v>0</v>
      </c>
      <c r="DE50" s="142">
        <v>0</v>
      </c>
      <c r="DF50" s="142">
        <v>0</v>
      </c>
      <c r="DG50" s="142">
        <f t="shared" si="17"/>
        <v>0</v>
      </c>
      <c r="DH50" s="143"/>
      <c r="DI50" s="140">
        <v>44</v>
      </c>
      <c r="DJ50" s="141" t="s">
        <v>61</v>
      </c>
      <c r="DK50" s="142">
        <v>0</v>
      </c>
      <c r="DL50" s="142">
        <v>0</v>
      </c>
      <c r="DM50" s="142">
        <v>0</v>
      </c>
      <c r="DN50" s="142">
        <f t="shared" si="18"/>
        <v>0</v>
      </c>
      <c r="DO50" s="143"/>
      <c r="DP50" s="140">
        <v>44</v>
      </c>
      <c r="DQ50" s="141" t="s">
        <v>61</v>
      </c>
      <c r="DR50" s="142">
        <v>0</v>
      </c>
      <c r="DS50" s="142">
        <v>0</v>
      </c>
      <c r="DT50" s="142">
        <v>0</v>
      </c>
      <c r="DU50" s="142">
        <f t="shared" si="19"/>
        <v>0</v>
      </c>
      <c r="DV50" s="143"/>
      <c r="DW50" s="140">
        <v>44</v>
      </c>
      <c r="DX50" s="141" t="s">
        <v>61</v>
      </c>
      <c r="DY50" s="142">
        <v>0</v>
      </c>
      <c r="DZ50" s="142">
        <v>0</v>
      </c>
      <c r="EA50" s="142">
        <v>0</v>
      </c>
      <c r="EB50" s="142">
        <f t="shared" si="20"/>
        <v>0</v>
      </c>
      <c r="EC50" s="143"/>
      <c r="ED50" s="140">
        <v>44</v>
      </c>
      <c r="EE50" s="141" t="s">
        <v>61</v>
      </c>
      <c r="EF50" s="142">
        <v>0</v>
      </c>
      <c r="EG50" s="142">
        <v>0</v>
      </c>
      <c r="EH50" s="142">
        <v>0</v>
      </c>
      <c r="EI50" s="142">
        <f t="shared" si="21"/>
        <v>0</v>
      </c>
      <c r="EJ50" s="143"/>
      <c r="EK50" s="140">
        <v>44</v>
      </c>
      <c r="EL50" s="141" t="s">
        <v>61</v>
      </c>
      <c r="EM50" s="142">
        <v>0</v>
      </c>
      <c r="EN50" s="142">
        <v>0</v>
      </c>
      <c r="EO50" s="142">
        <v>0</v>
      </c>
      <c r="EP50" s="142">
        <f t="shared" si="22"/>
        <v>0</v>
      </c>
      <c r="EQ50" s="143"/>
      <c r="ER50" s="140">
        <v>44</v>
      </c>
      <c r="ES50" s="141" t="s">
        <v>61</v>
      </c>
      <c r="ET50" s="142">
        <v>0</v>
      </c>
      <c r="EU50" s="142">
        <v>0</v>
      </c>
      <c r="EV50" s="142">
        <v>0</v>
      </c>
      <c r="EW50" s="142">
        <f t="shared" si="23"/>
        <v>0</v>
      </c>
      <c r="EX50" s="143"/>
      <c r="EY50" s="140">
        <v>44</v>
      </c>
      <c r="EZ50" s="141" t="s">
        <v>61</v>
      </c>
      <c r="FA50" s="142">
        <v>0</v>
      </c>
      <c r="FB50" s="142">
        <v>0</v>
      </c>
      <c r="FC50" s="142">
        <v>0</v>
      </c>
      <c r="FD50" s="142">
        <f t="shared" si="24"/>
        <v>0</v>
      </c>
      <c r="FE50" s="143"/>
      <c r="FF50" s="140">
        <v>44</v>
      </c>
      <c r="FG50" s="141" t="s">
        <v>61</v>
      </c>
      <c r="FH50" s="142">
        <v>0</v>
      </c>
      <c r="FI50" s="142">
        <v>0</v>
      </c>
      <c r="FJ50" s="142">
        <v>0</v>
      </c>
      <c r="FK50" s="142">
        <f t="shared" si="25"/>
        <v>0</v>
      </c>
      <c r="FL50" s="143"/>
      <c r="FM50" s="140">
        <v>44</v>
      </c>
      <c r="FN50" s="141" t="s">
        <v>61</v>
      </c>
      <c r="FO50" s="142">
        <v>0</v>
      </c>
      <c r="FP50" s="142">
        <v>0</v>
      </c>
      <c r="FQ50" s="142">
        <v>0</v>
      </c>
      <c r="FR50" s="142">
        <f t="shared" si="26"/>
        <v>0</v>
      </c>
      <c r="FS50" s="143"/>
      <c r="FT50" s="140">
        <v>44</v>
      </c>
      <c r="FU50" s="141" t="s">
        <v>61</v>
      </c>
      <c r="FV50" s="142">
        <v>0</v>
      </c>
      <c r="FW50" s="142">
        <v>0</v>
      </c>
      <c r="FX50" s="142">
        <v>0</v>
      </c>
      <c r="FY50" s="142">
        <f t="shared" si="27"/>
        <v>0</v>
      </c>
      <c r="FZ50" s="143"/>
      <c r="GA50" s="140">
        <v>44</v>
      </c>
      <c r="GB50" s="141" t="s">
        <v>61</v>
      </c>
      <c r="GC50" s="142">
        <v>0</v>
      </c>
      <c r="GD50" s="142">
        <v>0</v>
      </c>
      <c r="GE50" s="142">
        <v>0</v>
      </c>
      <c r="GF50" s="142">
        <f t="shared" si="28"/>
        <v>0</v>
      </c>
      <c r="GG50" s="143"/>
      <c r="GH50" s="140">
        <v>44</v>
      </c>
      <c r="GI50" s="141" t="s">
        <v>61</v>
      </c>
      <c r="GJ50" s="142">
        <v>0</v>
      </c>
      <c r="GK50" s="142">
        <v>0</v>
      </c>
      <c r="GL50" s="142">
        <v>0</v>
      </c>
      <c r="GM50" s="142">
        <f t="shared" si="29"/>
        <v>0</v>
      </c>
      <c r="GN50" s="143"/>
      <c r="GO50" s="140">
        <v>44</v>
      </c>
      <c r="GP50" s="141" t="s">
        <v>61</v>
      </c>
      <c r="GQ50" s="142">
        <v>0</v>
      </c>
      <c r="GR50" s="142">
        <v>0</v>
      </c>
      <c r="GS50" s="142">
        <v>0</v>
      </c>
      <c r="GT50" s="142">
        <f t="shared" si="30"/>
        <v>0</v>
      </c>
      <c r="GU50" s="143"/>
      <c r="GV50" s="140">
        <v>44</v>
      </c>
      <c r="GW50" s="141" t="s">
        <v>61</v>
      </c>
      <c r="GX50" s="142">
        <v>0</v>
      </c>
      <c r="GY50" s="142">
        <v>0</v>
      </c>
      <c r="GZ50" s="142">
        <v>0</v>
      </c>
      <c r="HA50" s="142">
        <f t="shared" si="31"/>
        <v>0</v>
      </c>
      <c r="HB50" s="143"/>
      <c r="HC50" s="140">
        <v>44</v>
      </c>
      <c r="HD50" s="141" t="s">
        <v>61</v>
      </c>
      <c r="HE50" s="142">
        <v>0</v>
      </c>
      <c r="HF50" s="142">
        <v>0</v>
      </c>
      <c r="HG50" s="142">
        <v>0</v>
      </c>
      <c r="HH50" s="142">
        <f t="shared" si="32"/>
        <v>0</v>
      </c>
      <c r="HI50" s="143"/>
      <c r="HJ50" s="140">
        <v>44</v>
      </c>
      <c r="HK50" s="141" t="s">
        <v>61</v>
      </c>
      <c r="HL50" s="142">
        <v>0</v>
      </c>
      <c r="HM50" s="142">
        <v>0</v>
      </c>
      <c r="HN50" s="142">
        <v>0</v>
      </c>
      <c r="HO50" s="142">
        <f t="shared" si="33"/>
        <v>0</v>
      </c>
      <c r="HP50" s="143"/>
      <c r="HQ50" s="140">
        <v>44</v>
      </c>
      <c r="HR50" s="141" t="s">
        <v>61</v>
      </c>
      <c r="HS50" s="142">
        <v>0</v>
      </c>
      <c r="HT50" s="142">
        <v>0</v>
      </c>
      <c r="HU50" s="142">
        <v>0</v>
      </c>
      <c r="HV50" s="142">
        <f t="shared" si="34"/>
        <v>0</v>
      </c>
      <c r="HW50" s="143"/>
      <c r="HX50" s="140">
        <v>44</v>
      </c>
      <c r="HY50" s="141" t="s">
        <v>61</v>
      </c>
      <c r="HZ50" s="142">
        <v>0</v>
      </c>
      <c r="IA50" s="142">
        <v>0</v>
      </c>
      <c r="IB50" s="142">
        <v>0</v>
      </c>
      <c r="IC50" s="142">
        <f t="shared" si="35"/>
        <v>0</v>
      </c>
      <c r="ID50" s="143"/>
      <c r="IE50" s="140">
        <v>44</v>
      </c>
      <c r="IF50" s="141" t="s">
        <v>61</v>
      </c>
      <c r="IG50" s="142">
        <v>0</v>
      </c>
      <c r="IH50" s="142">
        <v>0</v>
      </c>
      <c r="II50" s="142">
        <v>0</v>
      </c>
      <c r="IJ50" s="142">
        <f t="shared" si="36"/>
        <v>0</v>
      </c>
      <c r="IK50" s="143"/>
      <c r="IL50" s="140">
        <v>44</v>
      </c>
      <c r="IM50" s="141" t="s">
        <v>61</v>
      </c>
      <c r="IN50" s="142">
        <v>0</v>
      </c>
      <c r="IO50" s="142">
        <v>0</v>
      </c>
      <c r="IP50" s="142">
        <v>0</v>
      </c>
      <c r="IQ50" s="142">
        <f t="shared" si="37"/>
        <v>0</v>
      </c>
      <c r="IR50" s="143"/>
      <c r="IS50" s="140">
        <v>44</v>
      </c>
      <c r="IT50" s="141" t="s">
        <v>61</v>
      </c>
      <c r="IU50" s="142">
        <v>0</v>
      </c>
      <c r="IV50" s="142">
        <v>0</v>
      </c>
      <c r="IW50" s="142">
        <v>0</v>
      </c>
      <c r="IX50" s="142">
        <f t="shared" si="38"/>
        <v>0</v>
      </c>
      <c r="IY50" s="143"/>
      <c r="IZ50" s="140">
        <v>44</v>
      </c>
      <c r="JA50" s="141" t="s">
        <v>61</v>
      </c>
      <c r="JB50" s="142">
        <v>0</v>
      </c>
      <c r="JC50" s="142">
        <v>0</v>
      </c>
      <c r="JD50" s="142">
        <v>0</v>
      </c>
      <c r="JE50" s="142">
        <f t="shared" si="39"/>
        <v>0</v>
      </c>
      <c r="JF50" s="143"/>
      <c r="JG50" s="140">
        <v>44</v>
      </c>
      <c r="JH50" s="141" t="s">
        <v>61</v>
      </c>
      <c r="JI50" s="142">
        <v>0</v>
      </c>
      <c r="JJ50" s="142">
        <v>0</v>
      </c>
      <c r="JK50" s="142">
        <v>0</v>
      </c>
      <c r="JL50" s="142">
        <f t="shared" si="40"/>
        <v>0</v>
      </c>
      <c r="JM50" s="143"/>
      <c r="JN50" s="140">
        <v>44</v>
      </c>
      <c r="JO50" s="141" t="s">
        <v>61</v>
      </c>
      <c r="JP50" s="142">
        <v>0</v>
      </c>
      <c r="JQ50" s="142">
        <v>0</v>
      </c>
      <c r="JR50" s="142">
        <v>0</v>
      </c>
      <c r="JS50" s="142">
        <f t="shared" si="41"/>
        <v>0</v>
      </c>
      <c r="JT50" s="143"/>
      <c r="JU50" s="140">
        <v>44</v>
      </c>
      <c r="JV50" s="141" t="s">
        <v>61</v>
      </c>
      <c r="JW50" s="142">
        <v>0</v>
      </c>
      <c r="JX50" s="142">
        <v>0</v>
      </c>
      <c r="JY50" s="142">
        <v>0</v>
      </c>
      <c r="JZ50" s="142">
        <f t="shared" si="42"/>
        <v>0</v>
      </c>
      <c r="KA50" s="143"/>
      <c r="KB50" s="140">
        <v>44</v>
      </c>
      <c r="KC50" s="141" t="s">
        <v>61</v>
      </c>
      <c r="KD50" s="142">
        <v>0</v>
      </c>
      <c r="KE50" s="142">
        <v>0</v>
      </c>
      <c r="KF50" s="142">
        <v>0</v>
      </c>
      <c r="KG50" s="142">
        <f t="shared" si="43"/>
        <v>0</v>
      </c>
      <c r="KH50" s="143"/>
      <c r="KI50" s="140">
        <v>44</v>
      </c>
      <c r="KJ50" s="141" t="s">
        <v>61</v>
      </c>
      <c r="KK50" s="142">
        <v>0</v>
      </c>
      <c r="KL50" s="142">
        <v>0</v>
      </c>
      <c r="KM50" s="142">
        <v>0</v>
      </c>
      <c r="KN50" s="142">
        <f t="shared" si="44"/>
        <v>0</v>
      </c>
      <c r="KO50" s="143"/>
      <c r="KP50" s="140">
        <v>44</v>
      </c>
      <c r="KQ50" s="141" t="s">
        <v>61</v>
      </c>
      <c r="KR50" s="142">
        <v>0</v>
      </c>
      <c r="KS50" s="142">
        <v>0</v>
      </c>
      <c r="KT50" s="142">
        <v>0</v>
      </c>
      <c r="KU50" s="142">
        <f t="shared" si="45"/>
        <v>0</v>
      </c>
      <c r="KV50" s="143"/>
      <c r="KW50" s="140">
        <v>44</v>
      </c>
      <c r="KX50" s="141" t="s">
        <v>61</v>
      </c>
      <c r="KY50" s="142">
        <v>0</v>
      </c>
      <c r="KZ50" s="142">
        <v>0</v>
      </c>
      <c r="LA50" s="142">
        <v>0</v>
      </c>
      <c r="LB50" s="142">
        <f t="shared" si="46"/>
        <v>0</v>
      </c>
      <c r="LC50" s="143"/>
      <c r="LD50" s="140">
        <v>44</v>
      </c>
      <c r="LE50" s="141" t="s">
        <v>61</v>
      </c>
      <c r="LF50" s="142">
        <v>0</v>
      </c>
      <c r="LG50" s="142">
        <v>0</v>
      </c>
      <c r="LH50" s="142">
        <v>0</v>
      </c>
      <c r="LI50" s="142">
        <f t="shared" si="47"/>
        <v>0</v>
      </c>
      <c r="LJ50" s="143"/>
      <c r="LK50" s="140">
        <v>44</v>
      </c>
      <c r="LL50" s="141" t="s">
        <v>61</v>
      </c>
      <c r="LM50" s="142">
        <v>0</v>
      </c>
      <c r="LN50" s="142">
        <v>0</v>
      </c>
      <c r="LO50" s="142">
        <v>0</v>
      </c>
      <c r="LP50" s="142">
        <f t="shared" si="48"/>
        <v>0</v>
      </c>
      <c r="LQ50" s="143"/>
      <c r="LR50" s="140">
        <v>44</v>
      </c>
      <c r="LS50" s="141" t="s">
        <v>61</v>
      </c>
      <c r="LT50" s="142">
        <v>0</v>
      </c>
      <c r="LU50" s="142">
        <v>0</v>
      </c>
      <c r="LV50" s="142">
        <v>0</v>
      </c>
      <c r="LW50" s="142">
        <f t="shared" si="49"/>
        <v>0</v>
      </c>
      <c r="LX50" s="143"/>
      <c r="LY50" s="140">
        <v>44</v>
      </c>
      <c r="LZ50" s="141" t="s">
        <v>61</v>
      </c>
      <c r="MA50" s="142">
        <v>0</v>
      </c>
      <c r="MB50" s="142">
        <f t="shared" si="50"/>
        <v>25400</v>
      </c>
      <c r="MC50" s="142">
        <f t="shared" si="0"/>
        <v>0</v>
      </c>
      <c r="MD50" s="142">
        <f t="shared" si="1"/>
        <v>25400</v>
      </c>
      <c r="ME50" s="9"/>
    </row>
    <row r="51" spans="1:343" ht="15.75" hidden="1">
      <c r="A51" s="140">
        <v>45</v>
      </c>
      <c r="B51" s="141" t="s">
        <v>62</v>
      </c>
      <c r="C51" s="142">
        <v>0</v>
      </c>
      <c r="D51" s="142">
        <v>0</v>
      </c>
      <c r="E51" s="142">
        <v>0</v>
      </c>
      <c r="F51" s="142">
        <f t="shared" si="2"/>
        <v>0</v>
      </c>
      <c r="G51" s="143"/>
      <c r="H51" s="140">
        <v>45</v>
      </c>
      <c r="I51" s="141" t="s">
        <v>62</v>
      </c>
      <c r="J51" s="142">
        <v>0</v>
      </c>
      <c r="K51" s="142">
        <v>10000</v>
      </c>
      <c r="L51" s="142">
        <v>0</v>
      </c>
      <c r="M51" s="142">
        <f t="shared" si="3"/>
        <v>10000</v>
      </c>
      <c r="N51" s="143"/>
      <c r="O51" s="140">
        <v>45</v>
      </c>
      <c r="P51" s="141" t="s">
        <v>62</v>
      </c>
      <c r="Q51" s="144">
        <v>0</v>
      </c>
      <c r="R51" s="142">
        <v>0</v>
      </c>
      <c r="S51" s="142">
        <v>0</v>
      </c>
      <c r="T51" s="142">
        <f t="shared" si="4"/>
        <v>0</v>
      </c>
      <c r="U51" s="143"/>
      <c r="V51" s="140">
        <v>45</v>
      </c>
      <c r="W51" s="141" t="s">
        <v>62</v>
      </c>
      <c r="X51" s="142">
        <v>0</v>
      </c>
      <c r="Y51" s="142">
        <v>0</v>
      </c>
      <c r="Z51" s="142">
        <v>0</v>
      </c>
      <c r="AA51" s="142">
        <f t="shared" si="5"/>
        <v>0</v>
      </c>
      <c r="AB51" s="143"/>
      <c r="AC51" s="140">
        <v>45</v>
      </c>
      <c r="AD51" s="141" t="s">
        <v>62</v>
      </c>
      <c r="AE51" s="142">
        <v>0</v>
      </c>
      <c r="AF51" s="142">
        <v>0</v>
      </c>
      <c r="AG51" s="142">
        <v>0</v>
      </c>
      <c r="AH51" s="142">
        <f t="shared" si="6"/>
        <v>0</v>
      </c>
      <c r="AI51" s="143"/>
      <c r="AJ51" s="140">
        <v>45</v>
      </c>
      <c r="AK51" s="141" t="s">
        <v>62</v>
      </c>
      <c r="AL51" s="142">
        <v>0</v>
      </c>
      <c r="AM51" s="142">
        <v>15400</v>
      </c>
      <c r="AN51" s="142">
        <v>0</v>
      </c>
      <c r="AO51" s="142">
        <f t="shared" si="7"/>
        <v>15400</v>
      </c>
      <c r="AP51" s="143"/>
      <c r="AQ51" s="140">
        <v>45</v>
      </c>
      <c r="AR51" s="141" t="s">
        <v>62</v>
      </c>
      <c r="AS51" s="142">
        <v>0</v>
      </c>
      <c r="AT51" s="142"/>
      <c r="AU51" s="142">
        <v>0</v>
      </c>
      <c r="AV51" s="142">
        <f t="shared" si="8"/>
        <v>0</v>
      </c>
      <c r="AW51" s="143"/>
      <c r="AX51" s="140">
        <v>45</v>
      </c>
      <c r="AY51" s="141" t="s">
        <v>62</v>
      </c>
      <c r="AZ51" s="142">
        <v>0</v>
      </c>
      <c r="BA51" s="142">
        <v>0</v>
      </c>
      <c r="BB51" s="142">
        <v>0</v>
      </c>
      <c r="BC51" s="142">
        <f t="shared" si="9"/>
        <v>0</v>
      </c>
      <c r="BD51" s="143"/>
      <c r="BE51" s="140">
        <v>45</v>
      </c>
      <c r="BF51" s="141" t="s">
        <v>62</v>
      </c>
      <c r="BG51" s="142">
        <v>0</v>
      </c>
      <c r="BH51" s="142">
        <v>0</v>
      </c>
      <c r="BI51" s="142">
        <v>0</v>
      </c>
      <c r="BJ51" s="142">
        <f t="shared" si="10"/>
        <v>0</v>
      </c>
      <c r="BK51" s="143"/>
      <c r="BL51" s="140">
        <v>45</v>
      </c>
      <c r="BM51" s="141" t="s">
        <v>62</v>
      </c>
      <c r="BN51" s="145">
        <v>0</v>
      </c>
      <c r="BO51" s="142">
        <v>0</v>
      </c>
      <c r="BP51" s="142">
        <v>0</v>
      </c>
      <c r="BQ51" s="142">
        <f t="shared" si="11"/>
        <v>0</v>
      </c>
      <c r="BR51" s="143"/>
      <c r="BS51" s="140">
        <v>45</v>
      </c>
      <c r="BT51" s="141" t="s">
        <v>62</v>
      </c>
      <c r="BU51" s="142">
        <v>0</v>
      </c>
      <c r="BV51" s="142">
        <v>0</v>
      </c>
      <c r="BW51" s="142">
        <v>0</v>
      </c>
      <c r="BX51" s="142">
        <f t="shared" si="12"/>
        <v>0</v>
      </c>
      <c r="BY51" s="143"/>
      <c r="BZ51" s="140">
        <v>45</v>
      </c>
      <c r="CA51" s="141" t="s">
        <v>62</v>
      </c>
      <c r="CB51" s="142">
        <v>0</v>
      </c>
      <c r="CC51" s="142">
        <v>0</v>
      </c>
      <c r="CD51" s="142">
        <v>0</v>
      </c>
      <c r="CE51" s="142">
        <f t="shared" si="13"/>
        <v>0</v>
      </c>
      <c r="CF51" s="143"/>
      <c r="CG51" s="140">
        <v>45</v>
      </c>
      <c r="CH51" s="141" t="s">
        <v>62</v>
      </c>
      <c r="CI51" s="142">
        <v>0</v>
      </c>
      <c r="CJ51" s="142">
        <v>0</v>
      </c>
      <c r="CK51" s="142">
        <v>0</v>
      </c>
      <c r="CL51" s="142">
        <f t="shared" si="14"/>
        <v>0</v>
      </c>
      <c r="CM51" s="143"/>
      <c r="CN51" s="140">
        <v>45</v>
      </c>
      <c r="CO51" s="141" t="s">
        <v>62</v>
      </c>
      <c r="CP51" s="142">
        <v>0</v>
      </c>
      <c r="CQ51" s="142">
        <v>0</v>
      </c>
      <c r="CR51" s="142">
        <v>0</v>
      </c>
      <c r="CS51" s="142">
        <f t="shared" si="15"/>
        <v>0</v>
      </c>
      <c r="CT51" s="143"/>
      <c r="CU51" s="140">
        <v>45</v>
      </c>
      <c r="CV51" s="141" t="s">
        <v>62</v>
      </c>
      <c r="CW51" s="142">
        <v>0</v>
      </c>
      <c r="CX51" s="142">
        <v>0</v>
      </c>
      <c r="CY51" s="142">
        <v>0</v>
      </c>
      <c r="CZ51" s="142">
        <f t="shared" si="16"/>
        <v>0</v>
      </c>
      <c r="DA51" s="143"/>
      <c r="DB51" s="140">
        <v>45</v>
      </c>
      <c r="DC51" s="141" t="s">
        <v>62</v>
      </c>
      <c r="DD51" s="142">
        <v>0</v>
      </c>
      <c r="DE51" s="142">
        <v>0</v>
      </c>
      <c r="DF51" s="142">
        <v>0</v>
      </c>
      <c r="DG51" s="142">
        <f t="shared" si="17"/>
        <v>0</v>
      </c>
      <c r="DH51" s="143"/>
      <c r="DI51" s="140">
        <v>45</v>
      </c>
      <c r="DJ51" s="141" t="s">
        <v>62</v>
      </c>
      <c r="DK51" s="142">
        <v>0</v>
      </c>
      <c r="DL51" s="142">
        <v>0</v>
      </c>
      <c r="DM51" s="142">
        <v>0</v>
      </c>
      <c r="DN51" s="142">
        <f t="shared" si="18"/>
        <v>0</v>
      </c>
      <c r="DO51" s="143"/>
      <c r="DP51" s="140">
        <v>45</v>
      </c>
      <c r="DQ51" s="141" t="s">
        <v>62</v>
      </c>
      <c r="DR51" s="142">
        <v>0</v>
      </c>
      <c r="DS51" s="142">
        <v>0</v>
      </c>
      <c r="DT51" s="142">
        <v>0</v>
      </c>
      <c r="DU51" s="142">
        <f t="shared" si="19"/>
        <v>0</v>
      </c>
      <c r="DV51" s="143"/>
      <c r="DW51" s="140">
        <v>45</v>
      </c>
      <c r="DX51" s="141" t="s">
        <v>62</v>
      </c>
      <c r="DY51" s="142">
        <v>0</v>
      </c>
      <c r="DZ51" s="142">
        <v>0</v>
      </c>
      <c r="EA51" s="142">
        <v>0</v>
      </c>
      <c r="EB51" s="142">
        <f t="shared" si="20"/>
        <v>0</v>
      </c>
      <c r="EC51" s="143"/>
      <c r="ED51" s="140">
        <v>45</v>
      </c>
      <c r="EE51" s="141" t="s">
        <v>62</v>
      </c>
      <c r="EF51" s="142">
        <v>0</v>
      </c>
      <c r="EG51" s="142">
        <v>0</v>
      </c>
      <c r="EH51" s="142">
        <v>0</v>
      </c>
      <c r="EI51" s="142">
        <f t="shared" si="21"/>
        <v>0</v>
      </c>
      <c r="EJ51" s="143"/>
      <c r="EK51" s="140">
        <v>45</v>
      </c>
      <c r="EL51" s="141" t="s">
        <v>62</v>
      </c>
      <c r="EM51" s="142">
        <v>0</v>
      </c>
      <c r="EN51" s="142">
        <v>0</v>
      </c>
      <c r="EO51" s="142">
        <v>0</v>
      </c>
      <c r="EP51" s="142">
        <f t="shared" si="22"/>
        <v>0</v>
      </c>
      <c r="EQ51" s="143"/>
      <c r="ER51" s="140">
        <v>45</v>
      </c>
      <c r="ES51" s="141" t="s">
        <v>62</v>
      </c>
      <c r="ET51" s="142">
        <v>0</v>
      </c>
      <c r="EU51" s="142">
        <v>0</v>
      </c>
      <c r="EV51" s="142">
        <v>0</v>
      </c>
      <c r="EW51" s="142">
        <f t="shared" si="23"/>
        <v>0</v>
      </c>
      <c r="EX51" s="143"/>
      <c r="EY51" s="140">
        <v>45</v>
      </c>
      <c r="EZ51" s="141" t="s">
        <v>62</v>
      </c>
      <c r="FA51" s="142">
        <v>0</v>
      </c>
      <c r="FB51" s="142">
        <v>0</v>
      </c>
      <c r="FC51" s="142">
        <v>0</v>
      </c>
      <c r="FD51" s="142">
        <f t="shared" si="24"/>
        <v>0</v>
      </c>
      <c r="FE51" s="143"/>
      <c r="FF51" s="140">
        <v>45</v>
      </c>
      <c r="FG51" s="141" t="s">
        <v>62</v>
      </c>
      <c r="FH51" s="142">
        <v>0</v>
      </c>
      <c r="FI51" s="142">
        <v>0</v>
      </c>
      <c r="FJ51" s="142">
        <v>0</v>
      </c>
      <c r="FK51" s="142">
        <f t="shared" si="25"/>
        <v>0</v>
      </c>
      <c r="FL51" s="143"/>
      <c r="FM51" s="140">
        <v>45</v>
      </c>
      <c r="FN51" s="141" t="s">
        <v>62</v>
      </c>
      <c r="FO51" s="142">
        <v>0</v>
      </c>
      <c r="FP51" s="142">
        <v>0</v>
      </c>
      <c r="FQ51" s="142">
        <v>0</v>
      </c>
      <c r="FR51" s="142">
        <f t="shared" si="26"/>
        <v>0</v>
      </c>
      <c r="FS51" s="143"/>
      <c r="FT51" s="140">
        <v>45</v>
      </c>
      <c r="FU51" s="141" t="s">
        <v>62</v>
      </c>
      <c r="FV51" s="142">
        <v>0</v>
      </c>
      <c r="FW51" s="142">
        <v>0</v>
      </c>
      <c r="FX51" s="142">
        <v>0</v>
      </c>
      <c r="FY51" s="142">
        <f t="shared" si="27"/>
        <v>0</v>
      </c>
      <c r="FZ51" s="143"/>
      <c r="GA51" s="140">
        <v>45</v>
      </c>
      <c r="GB51" s="141" t="s">
        <v>62</v>
      </c>
      <c r="GC51" s="142">
        <v>0</v>
      </c>
      <c r="GD51" s="142">
        <v>0</v>
      </c>
      <c r="GE51" s="142">
        <v>0</v>
      </c>
      <c r="GF51" s="142">
        <f t="shared" si="28"/>
        <v>0</v>
      </c>
      <c r="GG51" s="143"/>
      <c r="GH51" s="140">
        <v>45</v>
      </c>
      <c r="GI51" s="141" t="s">
        <v>62</v>
      </c>
      <c r="GJ51" s="142">
        <v>0</v>
      </c>
      <c r="GK51" s="142">
        <v>0</v>
      </c>
      <c r="GL51" s="142">
        <v>0</v>
      </c>
      <c r="GM51" s="142">
        <f t="shared" si="29"/>
        <v>0</v>
      </c>
      <c r="GN51" s="143"/>
      <c r="GO51" s="140">
        <v>45</v>
      </c>
      <c r="GP51" s="141" t="s">
        <v>62</v>
      </c>
      <c r="GQ51" s="142">
        <v>0</v>
      </c>
      <c r="GR51" s="142">
        <v>0</v>
      </c>
      <c r="GS51" s="142">
        <v>0</v>
      </c>
      <c r="GT51" s="142">
        <f t="shared" si="30"/>
        <v>0</v>
      </c>
      <c r="GU51" s="143"/>
      <c r="GV51" s="140">
        <v>45</v>
      </c>
      <c r="GW51" s="141" t="s">
        <v>62</v>
      </c>
      <c r="GX51" s="142">
        <v>0</v>
      </c>
      <c r="GY51" s="142">
        <v>0</v>
      </c>
      <c r="GZ51" s="142">
        <v>0</v>
      </c>
      <c r="HA51" s="142">
        <f t="shared" si="31"/>
        <v>0</v>
      </c>
      <c r="HB51" s="143"/>
      <c r="HC51" s="140">
        <v>45</v>
      </c>
      <c r="HD51" s="141" t="s">
        <v>62</v>
      </c>
      <c r="HE51" s="142">
        <v>0</v>
      </c>
      <c r="HF51" s="142">
        <v>0</v>
      </c>
      <c r="HG51" s="142">
        <v>0</v>
      </c>
      <c r="HH51" s="142">
        <f t="shared" si="32"/>
        <v>0</v>
      </c>
      <c r="HI51" s="143"/>
      <c r="HJ51" s="140">
        <v>45</v>
      </c>
      <c r="HK51" s="141" t="s">
        <v>62</v>
      </c>
      <c r="HL51" s="142">
        <v>0</v>
      </c>
      <c r="HM51" s="142">
        <v>0</v>
      </c>
      <c r="HN51" s="142">
        <v>0</v>
      </c>
      <c r="HO51" s="142">
        <f t="shared" si="33"/>
        <v>0</v>
      </c>
      <c r="HP51" s="143"/>
      <c r="HQ51" s="140">
        <v>45</v>
      </c>
      <c r="HR51" s="141" t="s">
        <v>62</v>
      </c>
      <c r="HS51" s="142">
        <v>0</v>
      </c>
      <c r="HT51" s="142">
        <v>0</v>
      </c>
      <c r="HU51" s="142">
        <v>0</v>
      </c>
      <c r="HV51" s="142">
        <f t="shared" si="34"/>
        <v>0</v>
      </c>
      <c r="HW51" s="143"/>
      <c r="HX51" s="140">
        <v>45</v>
      </c>
      <c r="HY51" s="141" t="s">
        <v>62</v>
      </c>
      <c r="HZ51" s="142">
        <v>0</v>
      </c>
      <c r="IA51" s="142">
        <v>0</v>
      </c>
      <c r="IB51" s="142">
        <v>0</v>
      </c>
      <c r="IC51" s="142">
        <f t="shared" si="35"/>
        <v>0</v>
      </c>
      <c r="ID51" s="143"/>
      <c r="IE51" s="140">
        <v>45</v>
      </c>
      <c r="IF51" s="141" t="s">
        <v>62</v>
      </c>
      <c r="IG51" s="142">
        <v>0</v>
      </c>
      <c r="IH51" s="142">
        <v>0</v>
      </c>
      <c r="II51" s="142">
        <v>0</v>
      </c>
      <c r="IJ51" s="142">
        <f t="shared" si="36"/>
        <v>0</v>
      </c>
      <c r="IK51" s="143"/>
      <c r="IL51" s="140">
        <v>45</v>
      </c>
      <c r="IM51" s="141" t="s">
        <v>62</v>
      </c>
      <c r="IN51" s="142">
        <v>0</v>
      </c>
      <c r="IO51" s="142">
        <v>0</v>
      </c>
      <c r="IP51" s="142">
        <v>0</v>
      </c>
      <c r="IQ51" s="142">
        <f t="shared" si="37"/>
        <v>0</v>
      </c>
      <c r="IR51" s="143"/>
      <c r="IS51" s="140">
        <v>45</v>
      </c>
      <c r="IT51" s="141" t="s">
        <v>62</v>
      </c>
      <c r="IU51" s="142">
        <v>0</v>
      </c>
      <c r="IV51" s="142">
        <v>0</v>
      </c>
      <c r="IW51" s="142">
        <v>0</v>
      </c>
      <c r="IX51" s="142">
        <f t="shared" si="38"/>
        <v>0</v>
      </c>
      <c r="IY51" s="143"/>
      <c r="IZ51" s="140">
        <v>45</v>
      </c>
      <c r="JA51" s="141" t="s">
        <v>62</v>
      </c>
      <c r="JB51" s="142">
        <v>0</v>
      </c>
      <c r="JC51" s="142">
        <v>0</v>
      </c>
      <c r="JD51" s="142">
        <v>0</v>
      </c>
      <c r="JE51" s="142">
        <f t="shared" si="39"/>
        <v>0</v>
      </c>
      <c r="JF51" s="143"/>
      <c r="JG51" s="140">
        <v>45</v>
      </c>
      <c r="JH51" s="141" t="s">
        <v>62</v>
      </c>
      <c r="JI51" s="142">
        <v>0</v>
      </c>
      <c r="JJ51" s="142">
        <v>0</v>
      </c>
      <c r="JK51" s="142">
        <v>0</v>
      </c>
      <c r="JL51" s="142">
        <f t="shared" si="40"/>
        <v>0</v>
      </c>
      <c r="JM51" s="143"/>
      <c r="JN51" s="140">
        <v>45</v>
      </c>
      <c r="JO51" s="141" t="s">
        <v>62</v>
      </c>
      <c r="JP51" s="142">
        <v>0</v>
      </c>
      <c r="JQ51" s="142">
        <v>0</v>
      </c>
      <c r="JR51" s="142">
        <v>0</v>
      </c>
      <c r="JS51" s="142">
        <f t="shared" si="41"/>
        <v>0</v>
      </c>
      <c r="JT51" s="143"/>
      <c r="JU51" s="140">
        <v>45</v>
      </c>
      <c r="JV51" s="141" t="s">
        <v>62</v>
      </c>
      <c r="JW51" s="142">
        <v>0</v>
      </c>
      <c r="JX51" s="142">
        <v>0</v>
      </c>
      <c r="JY51" s="142">
        <v>0</v>
      </c>
      <c r="JZ51" s="142">
        <f t="shared" si="42"/>
        <v>0</v>
      </c>
      <c r="KA51" s="143"/>
      <c r="KB51" s="140">
        <v>45</v>
      </c>
      <c r="KC51" s="141" t="s">
        <v>62</v>
      </c>
      <c r="KD51" s="142">
        <v>0</v>
      </c>
      <c r="KE51" s="142">
        <v>0</v>
      </c>
      <c r="KF51" s="142">
        <v>0</v>
      </c>
      <c r="KG51" s="142">
        <f t="shared" si="43"/>
        <v>0</v>
      </c>
      <c r="KH51" s="143"/>
      <c r="KI51" s="140">
        <v>45</v>
      </c>
      <c r="KJ51" s="141" t="s">
        <v>62</v>
      </c>
      <c r="KK51" s="142">
        <v>0</v>
      </c>
      <c r="KL51" s="142">
        <v>0</v>
      </c>
      <c r="KM51" s="142">
        <v>0</v>
      </c>
      <c r="KN51" s="142">
        <f t="shared" si="44"/>
        <v>0</v>
      </c>
      <c r="KO51" s="143"/>
      <c r="KP51" s="140">
        <v>45</v>
      </c>
      <c r="KQ51" s="141" t="s">
        <v>62</v>
      </c>
      <c r="KR51" s="142">
        <v>0</v>
      </c>
      <c r="KS51" s="142">
        <v>0</v>
      </c>
      <c r="KT51" s="142">
        <v>0</v>
      </c>
      <c r="KU51" s="142">
        <f t="shared" si="45"/>
        <v>0</v>
      </c>
      <c r="KV51" s="143"/>
      <c r="KW51" s="140">
        <v>45</v>
      </c>
      <c r="KX51" s="141" t="s">
        <v>62</v>
      </c>
      <c r="KY51" s="142">
        <v>0</v>
      </c>
      <c r="KZ51" s="142">
        <v>0</v>
      </c>
      <c r="LA51" s="142">
        <v>0</v>
      </c>
      <c r="LB51" s="142">
        <f t="shared" si="46"/>
        <v>0</v>
      </c>
      <c r="LC51" s="143"/>
      <c r="LD51" s="140">
        <v>45</v>
      </c>
      <c r="LE51" s="141" t="s">
        <v>62</v>
      </c>
      <c r="LF51" s="142">
        <v>0</v>
      </c>
      <c r="LG51" s="142">
        <v>0</v>
      </c>
      <c r="LH51" s="142">
        <v>0</v>
      </c>
      <c r="LI51" s="142">
        <f t="shared" si="47"/>
        <v>0</v>
      </c>
      <c r="LJ51" s="143"/>
      <c r="LK51" s="140">
        <v>45</v>
      </c>
      <c r="LL51" s="141" t="s">
        <v>62</v>
      </c>
      <c r="LM51" s="142">
        <v>0</v>
      </c>
      <c r="LN51" s="142">
        <v>0</v>
      </c>
      <c r="LO51" s="142">
        <v>0</v>
      </c>
      <c r="LP51" s="142">
        <f t="shared" si="48"/>
        <v>0</v>
      </c>
      <c r="LQ51" s="143"/>
      <c r="LR51" s="140">
        <v>45</v>
      </c>
      <c r="LS51" s="141" t="s">
        <v>62</v>
      </c>
      <c r="LT51" s="142">
        <v>0</v>
      </c>
      <c r="LU51" s="142">
        <v>0</v>
      </c>
      <c r="LV51" s="142">
        <v>0</v>
      </c>
      <c r="LW51" s="142">
        <f t="shared" si="49"/>
        <v>0</v>
      </c>
      <c r="LX51" s="143"/>
      <c r="LY51" s="140">
        <v>45</v>
      </c>
      <c r="LZ51" s="141" t="s">
        <v>62</v>
      </c>
      <c r="MA51" s="142">
        <v>0</v>
      </c>
      <c r="MB51" s="142">
        <f t="shared" si="50"/>
        <v>25400</v>
      </c>
      <c r="MC51" s="142">
        <f t="shared" si="0"/>
        <v>0</v>
      </c>
      <c r="MD51" s="142">
        <f t="shared" si="1"/>
        <v>25400</v>
      </c>
      <c r="ME51" s="9"/>
    </row>
    <row r="52" spans="1:343" ht="15.75" hidden="1">
      <c r="A52" s="140">
        <v>46</v>
      </c>
      <c r="B52" s="141" t="s">
        <v>63</v>
      </c>
      <c r="C52" s="142">
        <v>0</v>
      </c>
      <c r="D52" s="142">
        <v>0</v>
      </c>
      <c r="E52" s="142">
        <v>0</v>
      </c>
      <c r="F52" s="142">
        <f t="shared" si="2"/>
        <v>0</v>
      </c>
      <c r="G52" s="143"/>
      <c r="H52" s="140">
        <v>46</v>
      </c>
      <c r="I52" s="141" t="s">
        <v>63</v>
      </c>
      <c r="J52" s="142">
        <v>0</v>
      </c>
      <c r="K52" s="142">
        <v>10000</v>
      </c>
      <c r="L52" s="142">
        <v>0</v>
      </c>
      <c r="M52" s="142">
        <f t="shared" si="3"/>
        <v>10000</v>
      </c>
      <c r="N52" s="143"/>
      <c r="O52" s="140">
        <v>46</v>
      </c>
      <c r="P52" s="141" t="s">
        <v>63</v>
      </c>
      <c r="Q52" s="144">
        <v>0</v>
      </c>
      <c r="R52" s="142">
        <v>0</v>
      </c>
      <c r="S52" s="142">
        <v>0</v>
      </c>
      <c r="T52" s="142">
        <f t="shared" si="4"/>
        <v>0</v>
      </c>
      <c r="U52" s="143"/>
      <c r="V52" s="140">
        <v>46</v>
      </c>
      <c r="W52" s="141" t="s">
        <v>63</v>
      </c>
      <c r="X52" s="142">
        <v>0</v>
      </c>
      <c r="Y52" s="142">
        <v>0</v>
      </c>
      <c r="Z52" s="142">
        <v>0</v>
      </c>
      <c r="AA52" s="142">
        <f t="shared" si="5"/>
        <v>0</v>
      </c>
      <c r="AB52" s="143"/>
      <c r="AC52" s="140">
        <v>46</v>
      </c>
      <c r="AD52" s="141" t="s">
        <v>63</v>
      </c>
      <c r="AE52" s="142">
        <v>0</v>
      </c>
      <c r="AF52" s="142">
        <v>0</v>
      </c>
      <c r="AG52" s="142">
        <v>0</v>
      </c>
      <c r="AH52" s="142">
        <f t="shared" si="6"/>
        <v>0</v>
      </c>
      <c r="AI52" s="143"/>
      <c r="AJ52" s="140">
        <v>46</v>
      </c>
      <c r="AK52" s="141" t="s">
        <v>63</v>
      </c>
      <c r="AL52" s="142">
        <v>0</v>
      </c>
      <c r="AM52" s="142">
        <v>15400</v>
      </c>
      <c r="AN52" s="142">
        <v>0</v>
      </c>
      <c r="AO52" s="142">
        <f t="shared" si="7"/>
        <v>15400</v>
      </c>
      <c r="AP52" s="143"/>
      <c r="AQ52" s="140">
        <v>46</v>
      </c>
      <c r="AR52" s="141" t="s">
        <v>63</v>
      </c>
      <c r="AS52" s="142">
        <v>0</v>
      </c>
      <c r="AT52" s="142"/>
      <c r="AU52" s="142">
        <v>0</v>
      </c>
      <c r="AV52" s="142">
        <f t="shared" si="8"/>
        <v>0</v>
      </c>
      <c r="AW52" s="143"/>
      <c r="AX52" s="140">
        <v>46</v>
      </c>
      <c r="AY52" s="141" t="s">
        <v>63</v>
      </c>
      <c r="AZ52" s="142">
        <v>0</v>
      </c>
      <c r="BA52" s="142">
        <v>0</v>
      </c>
      <c r="BB52" s="142">
        <v>0</v>
      </c>
      <c r="BC52" s="142">
        <f t="shared" si="9"/>
        <v>0</v>
      </c>
      <c r="BD52" s="143"/>
      <c r="BE52" s="140">
        <v>46</v>
      </c>
      <c r="BF52" s="141" t="s">
        <v>63</v>
      </c>
      <c r="BG52" s="142">
        <v>0</v>
      </c>
      <c r="BH52" s="142">
        <v>0</v>
      </c>
      <c r="BI52" s="142">
        <v>0</v>
      </c>
      <c r="BJ52" s="142">
        <f t="shared" si="10"/>
        <v>0</v>
      </c>
      <c r="BK52" s="143"/>
      <c r="BL52" s="140">
        <v>46</v>
      </c>
      <c r="BM52" s="141" t="s">
        <v>63</v>
      </c>
      <c r="BN52" s="145">
        <v>0</v>
      </c>
      <c r="BO52" s="142">
        <v>0</v>
      </c>
      <c r="BP52" s="142">
        <v>0</v>
      </c>
      <c r="BQ52" s="142">
        <f t="shared" si="11"/>
        <v>0</v>
      </c>
      <c r="BR52" s="143"/>
      <c r="BS52" s="140">
        <v>46</v>
      </c>
      <c r="BT52" s="141" t="s">
        <v>63</v>
      </c>
      <c r="BU52" s="142">
        <v>0</v>
      </c>
      <c r="BV52" s="142">
        <v>0</v>
      </c>
      <c r="BW52" s="142">
        <v>0</v>
      </c>
      <c r="BX52" s="142">
        <f t="shared" si="12"/>
        <v>0</v>
      </c>
      <c r="BY52" s="143"/>
      <c r="BZ52" s="140">
        <v>46</v>
      </c>
      <c r="CA52" s="141" t="s">
        <v>63</v>
      </c>
      <c r="CB52" s="142">
        <v>0</v>
      </c>
      <c r="CC52" s="142">
        <v>0</v>
      </c>
      <c r="CD52" s="142">
        <v>0</v>
      </c>
      <c r="CE52" s="142">
        <f t="shared" si="13"/>
        <v>0</v>
      </c>
      <c r="CF52" s="143"/>
      <c r="CG52" s="140">
        <v>46</v>
      </c>
      <c r="CH52" s="141" t="s">
        <v>63</v>
      </c>
      <c r="CI52" s="142">
        <v>0</v>
      </c>
      <c r="CJ52" s="142">
        <v>0</v>
      </c>
      <c r="CK52" s="142">
        <v>0</v>
      </c>
      <c r="CL52" s="142">
        <f t="shared" si="14"/>
        <v>0</v>
      </c>
      <c r="CM52" s="143"/>
      <c r="CN52" s="140">
        <v>46</v>
      </c>
      <c r="CO52" s="141" t="s">
        <v>63</v>
      </c>
      <c r="CP52" s="142">
        <v>0</v>
      </c>
      <c r="CQ52" s="142">
        <v>0</v>
      </c>
      <c r="CR52" s="142">
        <v>0</v>
      </c>
      <c r="CS52" s="142">
        <f t="shared" si="15"/>
        <v>0</v>
      </c>
      <c r="CT52" s="143"/>
      <c r="CU52" s="140">
        <v>46</v>
      </c>
      <c r="CV52" s="141" t="s">
        <v>63</v>
      </c>
      <c r="CW52" s="142">
        <v>0</v>
      </c>
      <c r="CX52" s="142">
        <v>0</v>
      </c>
      <c r="CY52" s="142">
        <v>0</v>
      </c>
      <c r="CZ52" s="142">
        <f t="shared" si="16"/>
        <v>0</v>
      </c>
      <c r="DA52" s="143"/>
      <c r="DB52" s="140">
        <v>46</v>
      </c>
      <c r="DC52" s="141" t="s">
        <v>63</v>
      </c>
      <c r="DD52" s="142">
        <v>0</v>
      </c>
      <c r="DE52" s="142">
        <v>0</v>
      </c>
      <c r="DF52" s="142">
        <v>0</v>
      </c>
      <c r="DG52" s="142">
        <f t="shared" si="17"/>
        <v>0</v>
      </c>
      <c r="DH52" s="143"/>
      <c r="DI52" s="140">
        <v>46</v>
      </c>
      <c r="DJ52" s="141" t="s">
        <v>63</v>
      </c>
      <c r="DK52" s="142">
        <v>0</v>
      </c>
      <c r="DL52" s="142">
        <v>0</v>
      </c>
      <c r="DM52" s="142">
        <v>0</v>
      </c>
      <c r="DN52" s="142">
        <f t="shared" si="18"/>
        <v>0</v>
      </c>
      <c r="DO52" s="143"/>
      <c r="DP52" s="140">
        <v>46</v>
      </c>
      <c r="DQ52" s="141" t="s">
        <v>63</v>
      </c>
      <c r="DR52" s="142">
        <v>0</v>
      </c>
      <c r="DS52" s="142">
        <v>0</v>
      </c>
      <c r="DT52" s="142">
        <v>0</v>
      </c>
      <c r="DU52" s="142">
        <f t="shared" si="19"/>
        <v>0</v>
      </c>
      <c r="DV52" s="143"/>
      <c r="DW52" s="140">
        <v>46</v>
      </c>
      <c r="DX52" s="141" t="s">
        <v>63</v>
      </c>
      <c r="DY52" s="142">
        <v>0</v>
      </c>
      <c r="DZ52" s="142">
        <v>0</v>
      </c>
      <c r="EA52" s="142">
        <v>0</v>
      </c>
      <c r="EB52" s="142">
        <f t="shared" si="20"/>
        <v>0</v>
      </c>
      <c r="EC52" s="143"/>
      <c r="ED52" s="140">
        <v>46</v>
      </c>
      <c r="EE52" s="141" t="s">
        <v>63</v>
      </c>
      <c r="EF52" s="142">
        <v>0</v>
      </c>
      <c r="EG52" s="142">
        <v>0</v>
      </c>
      <c r="EH52" s="142">
        <v>0</v>
      </c>
      <c r="EI52" s="142">
        <f t="shared" si="21"/>
        <v>0</v>
      </c>
      <c r="EJ52" s="143"/>
      <c r="EK52" s="140">
        <v>46</v>
      </c>
      <c r="EL52" s="141" t="s">
        <v>63</v>
      </c>
      <c r="EM52" s="142">
        <v>0</v>
      </c>
      <c r="EN52" s="142">
        <v>0</v>
      </c>
      <c r="EO52" s="142">
        <v>0</v>
      </c>
      <c r="EP52" s="142">
        <f t="shared" si="22"/>
        <v>0</v>
      </c>
      <c r="EQ52" s="143"/>
      <c r="ER52" s="140">
        <v>46</v>
      </c>
      <c r="ES52" s="141" t="s">
        <v>63</v>
      </c>
      <c r="ET52" s="142">
        <v>0</v>
      </c>
      <c r="EU52" s="142">
        <v>0</v>
      </c>
      <c r="EV52" s="142">
        <v>0</v>
      </c>
      <c r="EW52" s="142">
        <f t="shared" si="23"/>
        <v>0</v>
      </c>
      <c r="EX52" s="143"/>
      <c r="EY52" s="140">
        <v>46</v>
      </c>
      <c r="EZ52" s="141" t="s">
        <v>63</v>
      </c>
      <c r="FA52" s="142">
        <v>0</v>
      </c>
      <c r="FB52" s="142">
        <v>0</v>
      </c>
      <c r="FC52" s="142">
        <v>0</v>
      </c>
      <c r="FD52" s="142">
        <f t="shared" si="24"/>
        <v>0</v>
      </c>
      <c r="FE52" s="143"/>
      <c r="FF52" s="140">
        <v>46</v>
      </c>
      <c r="FG52" s="141" t="s">
        <v>63</v>
      </c>
      <c r="FH52" s="142">
        <v>0</v>
      </c>
      <c r="FI52" s="142">
        <v>0</v>
      </c>
      <c r="FJ52" s="142">
        <v>0</v>
      </c>
      <c r="FK52" s="142">
        <f t="shared" si="25"/>
        <v>0</v>
      </c>
      <c r="FL52" s="143"/>
      <c r="FM52" s="140">
        <v>46</v>
      </c>
      <c r="FN52" s="141" t="s">
        <v>63</v>
      </c>
      <c r="FO52" s="142">
        <v>0</v>
      </c>
      <c r="FP52" s="142">
        <v>0</v>
      </c>
      <c r="FQ52" s="142">
        <v>0</v>
      </c>
      <c r="FR52" s="142">
        <f t="shared" si="26"/>
        <v>0</v>
      </c>
      <c r="FS52" s="143"/>
      <c r="FT52" s="140">
        <v>46</v>
      </c>
      <c r="FU52" s="141" t="s">
        <v>63</v>
      </c>
      <c r="FV52" s="142">
        <v>0</v>
      </c>
      <c r="FW52" s="142">
        <v>0</v>
      </c>
      <c r="FX52" s="142">
        <v>0</v>
      </c>
      <c r="FY52" s="142">
        <f t="shared" si="27"/>
        <v>0</v>
      </c>
      <c r="FZ52" s="143"/>
      <c r="GA52" s="140">
        <v>46</v>
      </c>
      <c r="GB52" s="141" t="s">
        <v>63</v>
      </c>
      <c r="GC52" s="142">
        <v>0</v>
      </c>
      <c r="GD52" s="142">
        <v>0</v>
      </c>
      <c r="GE52" s="142">
        <v>0</v>
      </c>
      <c r="GF52" s="142">
        <f t="shared" si="28"/>
        <v>0</v>
      </c>
      <c r="GG52" s="143"/>
      <c r="GH52" s="140">
        <v>46</v>
      </c>
      <c r="GI52" s="141" t="s">
        <v>63</v>
      </c>
      <c r="GJ52" s="142">
        <v>0</v>
      </c>
      <c r="GK52" s="142">
        <v>0</v>
      </c>
      <c r="GL52" s="142">
        <v>0</v>
      </c>
      <c r="GM52" s="142">
        <f t="shared" si="29"/>
        <v>0</v>
      </c>
      <c r="GN52" s="143"/>
      <c r="GO52" s="140">
        <v>46</v>
      </c>
      <c r="GP52" s="141" t="s">
        <v>63</v>
      </c>
      <c r="GQ52" s="142">
        <v>0</v>
      </c>
      <c r="GR52" s="142">
        <v>0</v>
      </c>
      <c r="GS52" s="142">
        <v>0</v>
      </c>
      <c r="GT52" s="142">
        <f t="shared" si="30"/>
        <v>0</v>
      </c>
      <c r="GU52" s="143"/>
      <c r="GV52" s="140">
        <v>46</v>
      </c>
      <c r="GW52" s="141" t="s">
        <v>63</v>
      </c>
      <c r="GX52" s="142">
        <v>0</v>
      </c>
      <c r="GY52" s="142">
        <v>0</v>
      </c>
      <c r="GZ52" s="142">
        <v>0</v>
      </c>
      <c r="HA52" s="142">
        <f t="shared" si="31"/>
        <v>0</v>
      </c>
      <c r="HB52" s="143"/>
      <c r="HC52" s="140">
        <v>46</v>
      </c>
      <c r="HD52" s="141" t="s">
        <v>63</v>
      </c>
      <c r="HE52" s="142">
        <v>0</v>
      </c>
      <c r="HF52" s="142">
        <v>0</v>
      </c>
      <c r="HG52" s="142">
        <v>0</v>
      </c>
      <c r="HH52" s="142">
        <f t="shared" si="32"/>
        <v>0</v>
      </c>
      <c r="HI52" s="143"/>
      <c r="HJ52" s="140">
        <v>46</v>
      </c>
      <c r="HK52" s="141" t="s">
        <v>63</v>
      </c>
      <c r="HL52" s="142">
        <v>0</v>
      </c>
      <c r="HM52" s="142">
        <v>0</v>
      </c>
      <c r="HN52" s="142">
        <v>0</v>
      </c>
      <c r="HO52" s="142">
        <f t="shared" si="33"/>
        <v>0</v>
      </c>
      <c r="HP52" s="143"/>
      <c r="HQ52" s="140">
        <v>46</v>
      </c>
      <c r="HR52" s="141" t="s">
        <v>63</v>
      </c>
      <c r="HS52" s="142">
        <v>0</v>
      </c>
      <c r="HT52" s="142">
        <v>0</v>
      </c>
      <c r="HU52" s="142">
        <v>0</v>
      </c>
      <c r="HV52" s="142">
        <f t="shared" si="34"/>
        <v>0</v>
      </c>
      <c r="HW52" s="143"/>
      <c r="HX52" s="140">
        <v>46</v>
      </c>
      <c r="HY52" s="141" t="s">
        <v>63</v>
      </c>
      <c r="HZ52" s="142">
        <v>0</v>
      </c>
      <c r="IA52" s="142">
        <v>0</v>
      </c>
      <c r="IB52" s="142">
        <v>0</v>
      </c>
      <c r="IC52" s="142">
        <f t="shared" si="35"/>
        <v>0</v>
      </c>
      <c r="ID52" s="143"/>
      <c r="IE52" s="140">
        <v>46</v>
      </c>
      <c r="IF52" s="141" t="s">
        <v>63</v>
      </c>
      <c r="IG52" s="142">
        <v>0</v>
      </c>
      <c r="IH52" s="142">
        <v>0</v>
      </c>
      <c r="II52" s="142">
        <v>0</v>
      </c>
      <c r="IJ52" s="142">
        <f t="shared" si="36"/>
        <v>0</v>
      </c>
      <c r="IK52" s="143"/>
      <c r="IL52" s="140">
        <v>46</v>
      </c>
      <c r="IM52" s="141" t="s">
        <v>63</v>
      </c>
      <c r="IN52" s="142">
        <v>0</v>
      </c>
      <c r="IO52" s="142">
        <v>0</v>
      </c>
      <c r="IP52" s="142">
        <v>0</v>
      </c>
      <c r="IQ52" s="142">
        <f t="shared" si="37"/>
        <v>0</v>
      </c>
      <c r="IR52" s="143"/>
      <c r="IS52" s="140">
        <v>46</v>
      </c>
      <c r="IT52" s="141" t="s">
        <v>63</v>
      </c>
      <c r="IU52" s="142">
        <v>0</v>
      </c>
      <c r="IV52" s="142">
        <v>0</v>
      </c>
      <c r="IW52" s="142">
        <v>0</v>
      </c>
      <c r="IX52" s="142">
        <f t="shared" si="38"/>
        <v>0</v>
      </c>
      <c r="IY52" s="143"/>
      <c r="IZ52" s="140">
        <v>46</v>
      </c>
      <c r="JA52" s="141" t="s">
        <v>63</v>
      </c>
      <c r="JB52" s="142">
        <v>0</v>
      </c>
      <c r="JC52" s="142">
        <v>0</v>
      </c>
      <c r="JD52" s="142">
        <v>0</v>
      </c>
      <c r="JE52" s="142">
        <f t="shared" si="39"/>
        <v>0</v>
      </c>
      <c r="JF52" s="143"/>
      <c r="JG52" s="140">
        <v>46</v>
      </c>
      <c r="JH52" s="141" t="s">
        <v>63</v>
      </c>
      <c r="JI52" s="142">
        <v>0</v>
      </c>
      <c r="JJ52" s="142">
        <v>0</v>
      </c>
      <c r="JK52" s="142">
        <v>0</v>
      </c>
      <c r="JL52" s="142">
        <f t="shared" si="40"/>
        <v>0</v>
      </c>
      <c r="JM52" s="143"/>
      <c r="JN52" s="140">
        <v>46</v>
      </c>
      <c r="JO52" s="141" t="s">
        <v>63</v>
      </c>
      <c r="JP52" s="142">
        <v>0</v>
      </c>
      <c r="JQ52" s="142">
        <v>0</v>
      </c>
      <c r="JR52" s="142">
        <v>0</v>
      </c>
      <c r="JS52" s="142">
        <f t="shared" si="41"/>
        <v>0</v>
      </c>
      <c r="JT52" s="143"/>
      <c r="JU52" s="140">
        <v>46</v>
      </c>
      <c r="JV52" s="141" t="s">
        <v>63</v>
      </c>
      <c r="JW52" s="142">
        <v>0</v>
      </c>
      <c r="JX52" s="142">
        <v>0</v>
      </c>
      <c r="JY52" s="142">
        <v>0</v>
      </c>
      <c r="JZ52" s="142">
        <f t="shared" si="42"/>
        <v>0</v>
      </c>
      <c r="KA52" s="143"/>
      <c r="KB52" s="140">
        <v>46</v>
      </c>
      <c r="KC52" s="141" t="s">
        <v>63</v>
      </c>
      <c r="KD52" s="142">
        <v>0</v>
      </c>
      <c r="KE52" s="142">
        <v>0</v>
      </c>
      <c r="KF52" s="142">
        <v>0</v>
      </c>
      <c r="KG52" s="142">
        <f t="shared" si="43"/>
        <v>0</v>
      </c>
      <c r="KH52" s="143"/>
      <c r="KI52" s="140">
        <v>46</v>
      </c>
      <c r="KJ52" s="141" t="s">
        <v>63</v>
      </c>
      <c r="KK52" s="142">
        <v>0</v>
      </c>
      <c r="KL52" s="142">
        <v>0</v>
      </c>
      <c r="KM52" s="142">
        <v>0</v>
      </c>
      <c r="KN52" s="142">
        <f t="shared" si="44"/>
        <v>0</v>
      </c>
      <c r="KO52" s="143"/>
      <c r="KP52" s="140">
        <v>46</v>
      </c>
      <c r="KQ52" s="141" t="s">
        <v>63</v>
      </c>
      <c r="KR52" s="142">
        <v>0</v>
      </c>
      <c r="KS52" s="142">
        <v>0</v>
      </c>
      <c r="KT52" s="142">
        <v>0</v>
      </c>
      <c r="KU52" s="142">
        <f t="shared" si="45"/>
        <v>0</v>
      </c>
      <c r="KV52" s="143"/>
      <c r="KW52" s="140">
        <v>46</v>
      </c>
      <c r="KX52" s="141" t="s">
        <v>63</v>
      </c>
      <c r="KY52" s="142">
        <v>0</v>
      </c>
      <c r="KZ52" s="142">
        <v>0</v>
      </c>
      <c r="LA52" s="142">
        <v>0</v>
      </c>
      <c r="LB52" s="142">
        <f t="shared" si="46"/>
        <v>0</v>
      </c>
      <c r="LC52" s="143"/>
      <c r="LD52" s="140">
        <v>46</v>
      </c>
      <c r="LE52" s="141" t="s">
        <v>63</v>
      </c>
      <c r="LF52" s="142">
        <v>0</v>
      </c>
      <c r="LG52" s="142">
        <v>0</v>
      </c>
      <c r="LH52" s="142">
        <v>0</v>
      </c>
      <c r="LI52" s="142">
        <f t="shared" si="47"/>
        <v>0</v>
      </c>
      <c r="LJ52" s="143"/>
      <c r="LK52" s="140">
        <v>46</v>
      </c>
      <c r="LL52" s="141" t="s">
        <v>63</v>
      </c>
      <c r="LM52" s="142">
        <v>0</v>
      </c>
      <c r="LN52" s="142">
        <v>0</v>
      </c>
      <c r="LO52" s="142">
        <v>0</v>
      </c>
      <c r="LP52" s="142">
        <f t="shared" si="48"/>
        <v>0</v>
      </c>
      <c r="LQ52" s="143"/>
      <c r="LR52" s="140">
        <v>46</v>
      </c>
      <c r="LS52" s="141" t="s">
        <v>63</v>
      </c>
      <c r="LT52" s="142">
        <v>0</v>
      </c>
      <c r="LU52" s="142">
        <v>0</v>
      </c>
      <c r="LV52" s="142">
        <v>0</v>
      </c>
      <c r="LW52" s="142">
        <f t="shared" si="49"/>
        <v>0</v>
      </c>
      <c r="LX52" s="143"/>
      <c r="LY52" s="140">
        <v>46</v>
      </c>
      <c r="LZ52" s="141" t="s">
        <v>63</v>
      </c>
      <c r="MA52" s="142">
        <v>0</v>
      </c>
      <c r="MB52" s="142">
        <f t="shared" si="50"/>
        <v>25400</v>
      </c>
      <c r="MC52" s="142">
        <f t="shared" si="0"/>
        <v>0</v>
      </c>
      <c r="MD52" s="142">
        <f t="shared" si="1"/>
        <v>25400</v>
      </c>
      <c r="ME52" s="9"/>
    </row>
    <row r="53" spans="1:343" ht="15.75" hidden="1">
      <c r="A53" s="140">
        <v>47</v>
      </c>
      <c r="B53" s="141" t="s">
        <v>64</v>
      </c>
      <c r="C53" s="142">
        <v>0</v>
      </c>
      <c r="D53" s="142">
        <v>0</v>
      </c>
      <c r="E53" s="142">
        <v>0</v>
      </c>
      <c r="F53" s="142">
        <f t="shared" si="2"/>
        <v>0</v>
      </c>
      <c r="G53" s="143"/>
      <c r="H53" s="140">
        <v>47</v>
      </c>
      <c r="I53" s="141" t="s">
        <v>64</v>
      </c>
      <c r="J53" s="142">
        <v>0</v>
      </c>
      <c r="K53" s="142">
        <v>10000</v>
      </c>
      <c r="L53" s="142">
        <v>0</v>
      </c>
      <c r="M53" s="142">
        <f t="shared" si="3"/>
        <v>10000</v>
      </c>
      <c r="N53" s="143"/>
      <c r="O53" s="140">
        <v>47</v>
      </c>
      <c r="P53" s="141" t="s">
        <v>64</v>
      </c>
      <c r="Q53" s="144">
        <v>0</v>
      </c>
      <c r="R53" s="142">
        <v>0</v>
      </c>
      <c r="S53" s="142">
        <v>0</v>
      </c>
      <c r="T53" s="142">
        <f t="shared" si="4"/>
        <v>0</v>
      </c>
      <c r="U53" s="143"/>
      <c r="V53" s="140">
        <v>47</v>
      </c>
      <c r="W53" s="141" t="s">
        <v>64</v>
      </c>
      <c r="X53" s="142">
        <v>0</v>
      </c>
      <c r="Y53" s="142">
        <v>0</v>
      </c>
      <c r="Z53" s="142">
        <v>0</v>
      </c>
      <c r="AA53" s="142">
        <f t="shared" si="5"/>
        <v>0</v>
      </c>
      <c r="AB53" s="143"/>
      <c r="AC53" s="140">
        <v>47</v>
      </c>
      <c r="AD53" s="141" t="s">
        <v>64</v>
      </c>
      <c r="AE53" s="142">
        <v>0</v>
      </c>
      <c r="AF53" s="142">
        <v>0</v>
      </c>
      <c r="AG53" s="142">
        <v>0</v>
      </c>
      <c r="AH53" s="142">
        <f t="shared" si="6"/>
        <v>0</v>
      </c>
      <c r="AI53" s="143"/>
      <c r="AJ53" s="140">
        <v>47</v>
      </c>
      <c r="AK53" s="141" t="s">
        <v>64</v>
      </c>
      <c r="AL53" s="142">
        <v>0</v>
      </c>
      <c r="AM53" s="142">
        <v>15400</v>
      </c>
      <c r="AN53" s="142">
        <v>0</v>
      </c>
      <c r="AO53" s="142">
        <f t="shared" si="7"/>
        <v>15400</v>
      </c>
      <c r="AP53" s="143"/>
      <c r="AQ53" s="140">
        <v>47</v>
      </c>
      <c r="AR53" s="141" t="s">
        <v>64</v>
      </c>
      <c r="AS53" s="142">
        <v>0</v>
      </c>
      <c r="AT53" s="142"/>
      <c r="AU53" s="142">
        <v>0</v>
      </c>
      <c r="AV53" s="142">
        <f t="shared" si="8"/>
        <v>0</v>
      </c>
      <c r="AW53" s="143"/>
      <c r="AX53" s="140">
        <v>47</v>
      </c>
      <c r="AY53" s="141" t="s">
        <v>64</v>
      </c>
      <c r="AZ53" s="142">
        <v>0</v>
      </c>
      <c r="BA53" s="142">
        <v>0</v>
      </c>
      <c r="BB53" s="142">
        <v>0</v>
      </c>
      <c r="BC53" s="142">
        <f t="shared" si="9"/>
        <v>0</v>
      </c>
      <c r="BD53" s="143"/>
      <c r="BE53" s="140">
        <v>47</v>
      </c>
      <c r="BF53" s="141" t="s">
        <v>64</v>
      </c>
      <c r="BG53" s="142">
        <v>0</v>
      </c>
      <c r="BH53" s="142">
        <v>0</v>
      </c>
      <c r="BI53" s="142">
        <v>0</v>
      </c>
      <c r="BJ53" s="142">
        <f t="shared" si="10"/>
        <v>0</v>
      </c>
      <c r="BK53" s="143"/>
      <c r="BL53" s="140">
        <v>47</v>
      </c>
      <c r="BM53" s="141" t="s">
        <v>64</v>
      </c>
      <c r="BN53" s="145">
        <v>0</v>
      </c>
      <c r="BO53" s="142">
        <v>0</v>
      </c>
      <c r="BP53" s="142">
        <v>0</v>
      </c>
      <c r="BQ53" s="142">
        <f t="shared" si="11"/>
        <v>0</v>
      </c>
      <c r="BR53" s="143"/>
      <c r="BS53" s="140">
        <v>47</v>
      </c>
      <c r="BT53" s="141" t="s">
        <v>64</v>
      </c>
      <c r="BU53" s="142">
        <v>0</v>
      </c>
      <c r="BV53" s="142">
        <v>0</v>
      </c>
      <c r="BW53" s="142">
        <v>0</v>
      </c>
      <c r="BX53" s="142">
        <f t="shared" si="12"/>
        <v>0</v>
      </c>
      <c r="BY53" s="143"/>
      <c r="BZ53" s="140">
        <v>47</v>
      </c>
      <c r="CA53" s="141" t="s">
        <v>64</v>
      </c>
      <c r="CB53" s="142">
        <v>0</v>
      </c>
      <c r="CC53" s="142">
        <v>0</v>
      </c>
      <c r="CD53" s="142">
        <v>0</v>
      </c>
      <c r="CE53" s="142">
        <f t="shared" si="13"/>
        <v>0</v>
      </c>
      <c r="CF53" s="143"/>
      <c r="CG53" s="140">
        <v>47</v>
      </c>
      <c r="CH53" s="141" t="s">
        <v>64</v>
      </c>
      <c r="CI53" s="142">
        <v>0</v>
      </c>
      <c r="CJ53" s="142">
        <v>0</v>
      </c>
      <c r="CK53" s="142">
        <v>0</v>
      </c>
      <c r="CL53" s="142">
        <f t="shared" si="14"/>
        <v>0</v>
      </c>
      <c r="CM53" s="143"/>
      <c r="CN53" s="140">
        <v>47</v>
      </c>
      <c r="CO53" s="141" t="s">
        <v>64</v>
      </c>
      <c r="CP53" s="142">
        <v>0</v>
      </c>
      <c r="CQ53" s="142">
        <v>0</v>
      </c>
      <c r="CR53" s="142">
        <v>0</v>
      </c>
      <c r="CS53" s="142">
        <f t="shared" si="15"/>
        <v>0</v>
      </c>
      <c r="CT53" s="143"/>
      <c r="CU53" s="140">
        <v>47</v>
      </c>
      <c r="CV53" s="141" t="s">
        <v>64</v>
      </c>
      <c r="CW53" s="142">
        <v>0</v>
      </c>
      <c r="CX53" s="142">
        <v>0</v>
      </c>
      <c r="CY53" s="142">
        <v>0</v>
      </c>
      <c r="CZ53" s="142">
        <f t="shared" si="16"/>
        <v>0</v>
      </c>
      <c r="DA53" s="143"/>
      <c r="DB53" s="140">
        <v>47</v>
      </c>
      <c r="DC53" s="141" t="s">
        <v>64</v>
      </c>
      <c r="DD53" s="142">
        <v>0</v>
      </c>
      <c r="DE53" s="142">
        <v>0</v>
      </c>
      <c r="DF53" s="142">
        <v>0</v>
      </c>
      <c r="DG53" s="142">
        <f t="shared" si="17"/>
        <v>0</v>
      </c>
      <c r="DH53" s="143"/>
      <c r="DI53" s="140">
        <v>47</v>
      </c>
      <c r="DJ53" s="141" t="s">
        <v>64</v>
      </c>
      <c r="DK53" s="142">
        <v>0</v>
      </c>
      <c r="DL53" s="142">
        <v>0</v>
      </c>
      <c r="DM53" s="142">
        <v>0</v>
      </c>
      <c r="DN53" s="142">
        <f t="shared" si="18"/>
        <v>0</v>
      </c>
      <c r="DO53" s="143"/>
      <c r="DP53" s="140">
        <v>47</v>
      </c>
      <c r="DQ53" s="141" t="s">
        <v>64</v>
      </c>
      <c r="DR53" s="142">
        <v>0</v>
      </c>
      <c r="DS53" s="142">
        <v>0</v>
      </c>
      <c r="DT53" s="142">
        <v>0</v>
      </c>
      <c r="DU53" s="142">
        <f t="shared" si="19"/>
        <v>0</v>
      </c>
      <c r="DV53" s="143"/>
      <c r="DW53" s="140">
        <v>47</v>
      </c>
      <c r="DX53" s="141" t="s">
        <v>64</v>
      </c>
      <c r="DY53" s="142">
        <v>0</v>
      </c>
      <c r="DZ53" s="142">
        <v>0</v>
      </c>
      <c r="EA53" s="142">
        <v>0</v>
      </c>
      <c r="EB53" s="142">
        <f t="shared" si="20"/>
        <v>0</v>
      </c>
      <c r="EC53" s="143"/>
      <c r="ED53" s="140">
        <v>47</v>
      </c>
      <c r="EE53" s="141" t="s">
        <v>64</v>
      </c>
      <c r="EF53" s="142">
        <v>0</v>
      </c>
      <c r="EG53" s="142">
        <v>0</v>
      </c>
      <c r="EH53" s="142">
        <v>0</v>
      </c>
      <c r="EI53" s="142">
        <f t="shared" si="21"/>
        <v>0</v>
      </c>
      <c r="EJ53" s="143"/>
      <c r="EK53" s="140">
        <v>47</v>
      </c>
      <c r="EL53" s="141" t="s">
        <v>64</v>
      </c>
      <c r="EM53" s="142">
        <v>0</v>
      </c>
      <c r="EN53" s="142">
        <v>0</v>
      </c>
      <c r="EO53" s="142">
        <v>0</v>
      </c>
      <c r="EP53" s="142">
        <f t="shared" si="22"/>
        <v>0</v>
      </c>
      <c r="EQ53" s="143"/>
      <c r="ER53" s="140">
        <v>47</v>
      </c>
      <c r="ES53" s="141" t="s">
        <v>64</v>
      </c>
      <c r="ET53" s="142">
        <v>0</v>
      </c>
      <c r="EU53" s="142">
        <v>0</v>
      </c>
      <c r="EV53" s="142">
        <v>0</v>
      </c>
      <c r="EW53" s="142">
        <f t="shared" si="23"/>
        <v>0</v>
      </c>
      <c r="EX53" s="143"/>
      <c r="EY53" s="140">
        <v>47</v>
      </c>
      <c r="EZ53" s="141" t="s">
        <v>64</v>
      </c>
      <c r="FA53" s="142">
        <v>0</v>
      </c>
      <c r="FB53" s="142">
        <v>0</v>
      </c>
      <c r="FC53" s="142">
        <v>0</v>
      </c>
      <c r="FD53" s="142">
        <f t="shared" si="24"/>
        <v>0</v>
      </c>
      <c r="FE53" s="143"/>
      <c r="FF53" s="140">
        <v>47</v>
      </c>
      <c r="FG53" s="141" t="s">
        <v>64</v>
      </c>
      <c r="FH53" s="142">
        <v>0</v>
      </c>
      <c r="FI53" s="142">
        <v>0</v>
      </c>
      <c r="FJ53" s="142">
        <v>0</v>
      </c>
      <c r="FK53" s="142">
        <f t="shared" si="25"/>
        <v>0</v>
      </c>
      <c r="FL53" s="143"/>
      <c r="FM53" s="140">
        <v>47</v>
      </c>
      <c r="FN53" s="141" t="s">
        <v>64</v>
      </c>
      <c r="FO53" s="142">
        <v>0</v>
      </c>
      <c r="FP53" s="142">
        <v>0</v>
      </c>
      <c r="FQ53" s="142">
        <v>0</v>
      </c>
      <c r="FR53" s="142">
        <f t="shared" si="26"/>
        <v>0</v>
      </c>
      <c r="FS53" s="143"/>
      <c r="FT53" s="140">
        <v>47</v>
      </c>
      <c r="FU53" s="141" t="s">
        <v>64</v>
      </c>
      <c r="FV53" s="142">
        <v>0</v>
      </c>
      <c r="FW53" s="142">
        <v>0</v>
      </c>
      <c r="FX53" s="142">
        <v>0</v>
      </c>
      <c r="FY53" s="142">
        <f t="shared" si="27"/>
        <v>0</v>
      </c>
      <c r="FZ53" s="143"/>
      <c r="GA53" s="140">
        <v>47</v>
      </c>
      <c r="GB53" s="141" t="s">
        <v>64</v>
      </c>
      <c r="GC53" s="142">
        <v>0</v>
      </c>
      <c r="GD53" s="142">
        <v>0</v>
      </c>
      <c r="GE53" s="142">
        <v>0</v>
      </c>
      <c r="GF53" s="142">
        <f t="shared" si="28"/>
        <v>0</v>
      </c>
      <c r="GG53" s="143"/>
      <c r="GH53" s="140">
        <v>47</v>
      </c>
      <c r="GI53" s="141" t="s">
        <v>64</v>
      </c>
      <c r="GJ53" s="142">
        <v>0</v>
      </c>
      <c r="GK53" s="142">
        <v>0</v>
      </c>
      <c r="GL53" s="142">
        <v>0</v>
      </c>
      <c r="GM53" s="142">
        <f t="shared" si="29"/>
        <v>0</v>
      </c>
      <c r="GN53" s="143"/>
      <c r="GO53" s="140">
        <v>47</v>
      </c>
      <c r="GP53" s="141" t="s">
        <v>64</v>
      </c>
      <c r="GQ53" s="142">
        <v>0</v>
      </c>
      <c r="GR53" s="142">
        <v>0</v>
      </c>
      <c r="GS53" s="142">
        <v>0</v>
      </c>
      <c r="GT53" s="142">
        <f t="shared" si="30"/>
        <v>0</v>
      </c>
      <c r="GU53" s="143"/>
      <c r="GV53" s="140">
        <v>47</v>
      </c>
      <c r="GW53" s="141" t="s">
        <v>64</v>
      </c>
      <c r="GX53" s="142">
        <v>0</v>
      </c>
      <c r="GY53" s="142">
        <v>0</v>
      </c>
      <c r="GZ53" s="142">
        <v>0</v>
      </c>
      <c r="HA53" s="142">
        <f t="shared" si="31"/>
        <v>0</v>
      </c>
      <c r="HB53" s="143"/>
      <c r="HC53" s="140">
        <v>47</v>
      </c>
      <c r="HD53" s="141" t="s">
        <v>64</v>
      </c>
      <c r="HE53" s="142">
        <v>0</v>
      </c>
      <c r="HF53" s="142">
        <v>0</v>
      </c>
      <c r="HG53" s="142">
        <v>0</v>
      </c>
      <c r="HH53" s="142">
        <f t="shared" si="32"/>
        <v>0</v>
      </c>
      <c r="HI53" s="143"/>
      <c r="HJ53" s="140">
        <v>47</v>
      </c>
      <c r="HK53" s="141" t="s">
        <v>64</v>
      </c>
      <c r="HL53" s="142">
        <v>0</v>
      </c>
      <c r="HM53" s="142">
        <v>0</v>
      </c>
      <c r="HN53" s="142">
        <v>0</v>
      </c>
      <c r="HO53" s="142">
        <f t="shared" si="33"/>
        <v>0</v>
      </c>
      <c r="HP53" s="143"/>
      <c r="HQ53" s="140">
        <v>47</v>
      </c>
      <c r="HR53" s="141" t="s">
        <v>64</v>
      </c>
      <c r="HS53" s="142">
        <v>0</v>
      </c>
      <c r="HT53" s="142">
        <v>0</v>
      </c>
      <c r="HU53" s="142">
        <v>0</v>
      </c>
      <c r="HV53" s="142">
        <f t="shared" si="34"/>
        <v>0</v>
      </c>
      <c r="HW53" s="143"/>
      <c r="HX53" s="140">
        <v>47</v>
      </c>
      <c r="HY53" s="141" t="s">
        <v>64</v>
      </c>
      <c r="HZ53" s="142">
        <v>0</v>
      </c>
      <c r="IA53" s="142">
        <v>0</v>
      </c>
      <c r="IB53" s="142">
        <v>0</v>
      </c>
      <c r="IC53" s="142">
        <f t="shared" si="35"/>
        <v>0</v>
      </c>
      <c r="ID53" s="143"/>
      <c r="IE53" s="140">
        <v>47</v>
      </c>
      <c r="IF53" s="141" t="s">
        <v>64</v>
      </c>
      <c r="IG53" s="142">
        <v>0</v>
      </c>
      <c r="IH53" s="142">
        <v>0</v>
      </c>
      <c r="II53" s="142">
        <v>0</v>
      </c>
      <c r="IJ53" s="142">
        <f t="shared" si="36"/>
        <v>0</v>
      </c>
      <c r="IK53" s="143"/>
      <c r="IL53" s="140">
        <v>47</v>
      </c>
      <c r="IM53" s="141" t="s">
        <v>64</v>
      </c>
      <c r="IN53" s="142">
        <v>0</v>
      </c>
      <c r="IO53" s="142">
        <v>0</v>
      </c>
      <c r="IP53" s="142">
        <v>0</v>
      </c>
      <c r="IQ53" s="142">
        <f t="shared" si="37"/>
        <v>0</v>
      </c>
      <c r="IR53" s="143"/>
      <c r="IS53" s="140">
        <v>47</v>
      </c>
      <c r="IT53" s="141" t="s">
        <v>64</v>
      </c>
      <c r="IU53" s="142">
        <v>0</v>
      </c>
      <c r="IV53" s="142">
        <v>0</v>
      </c>
      <c r="IW53" s="142">
        <v>0</v>
      </c>
      <c r="IX53" s="142">
        <f t="shared" si="38"/>
        <v>0</v>
      </c>
      <c r="IY53" s="143"/>
      <c r="IZ53" s="140">
        <v>47</v>
      </c>
      <c r="JA53" s="141" t="s">
        <v>64</v>
      </c>
      <c r="JB53" s="142">
        <v>0</v>
      </c>
      <c r="JC53" s="142">
        <v>0</v>
      </c>
      <c r="JD53" s="142">
        <v>0</v>
      </c>
      <c r="JE53" s="142">
        <f t="shared" si="39"/>
        <v>0</v>
      </c>
      <c r="JF53" s="143"/>
      <c r="JG53" s="140">
        <v>47</v>
      </c>
      <c r="JH53" s="141" t="s">
        <v>64</v>
      </c>
      <c r="JI53" s="142">
        <v>0</v>
      </c>
      <c r="JJ53" s="142">
        <v>0</v>
      </c>
      <c r="JK53" s="142">
        <v>0</v>
      </c>
      <c r="JL53" s="142">
        <f t="shared" si="40"/>
        <v>0</v>
      </c>
      <c r="JM53" s="143"/>
      <c r="JN53" s="140">
        <v>47</v>
      </c>
      <c r="JO53" s="141" t="s">
        <v>64</v>
      </c>
      <c r="JP53" s="142">
        <v>0</v>
      </c>
      <c r="JQ53" s="142">
        <v>0</v>
      </c>
      <c r="JR53" s="142">
        <v>0</v>
      </c>
      <c r="JS53" s="142">
        <f t="shared" si="41"/>
        <v>0</v>
      </c>
      <c r="JT53" s="143"/>
      <c r="JU53" s="140">
        <v>47</v>
      </c>
      <c r="JV53" s="141" t="s">
        <v>64</v>
      </c>
      <c r="JW53" s="142">
        <v>0</v>
      </c>
      <c r="JX53" s="142">
        <v>0</v>
      </c>
      <c r="JY53" s="142">
        <v>0</v>
      </c>
      <c r="JZ53" s="142">
        <f t="shared" si="42"/>
        <v>0</v>
      </c>
      <c r="KA53" s="143"/>
      <c r="KB53" s="140">
        <v>47</v>
      </c>
      <c r="KC53" s="141" t="s">
        <v>64</v>
      </c>
      <c r="KD53" s="142">
        <v>0</v>
      </c>
      <c r="KE53" s="142">
        <v>0</v>
      </c>
      <c r="KF53" s="142">
        <v>0</v>
      </c>
      <c r="KG53" s="142">
        <f t="shared" si="43"/>
        <v>0</v>
      </c>
      <c r="KH53" s="143"/>
      <c r="KI53" s="140">
        <v>47</v>
      </c>
      <c r="KJ53" s="141" t="s">
        <v>64</v>
      </c>
      <c r="KK53" s="142">
        <v>0</v>
      </c>
      <c r="KL53" s="142">
        <v>0</v>
      </c>
      <c r="KM53" s="142">
        <v>0</v>
      </c>
      <c r="KN53" s="142">
        <f t="shared" si="44"/>
        <v>0</v>
      </c>
      <c r="KO53" s="143"/>
      <c r="KP53" s="140">
        <v>47</v>
      </c>
      <c r="KQ53" s="141" t="s">
        <v>64</v>
      </c>
      <c r="KR53" s="142">
        <v>0</v>
      </c>
      <c r="KS53" s="142">
        <v>0</v>
      </c>
      <c r="KT53" s="142">
        <v>0</v>
      </c>
      <c r="KU53" s="142">
        <f t="shared" si="45"/>
        <v>0</v>
      </c>
      <c r="KV53" s="143"/>
      <c r="KW53" s="140">
        <v>47</v>
      </c>
      <c r="KX53" s="141" t="s">
        <v>64</v>
      </c>
      <c r="KY53" s="142">
        <v>0</v>
      </c>
      <c r="KZ53" s="142">
        <v>0</v>
      </c>
      <c r="LA53" s="142">
        <v>0</v>
      </c>
      <c r="LB53" s="142">
        <f t="shared" si="46"/>
        <v>0</v>
      </c>
      <c r="LC53" s="143"/>
      <c r="LD53" s="140">
        <v>47</v>
      </c>
      <c r="LE53" s="141" t="s">
        <v>64</v>
      </c>
      <c r="LF53" s="142">
        <v>0</v>
      </c>
      <c r="LG53" s="142">
        <v>0</v>
      </c>
      <c r="LH53" s="142">
        <v>0</v>
      </c>
      <c r="LI53" s="142">
        <f t="shared" si="47"/>
        <v>0</v>
      </c>
      <c r="LJ53" s="143"/>
      <c r="LK53" s="140">
        <v>47</v>
      </c>
      <c r="LL53" s="141" t="s">
        <v>64</v>
      </c>
      <c r="LM53" s="142">
        <v>0</v>
      </c>
      <c r="LN53" s="142">
        <v>0</v>
      </c>
      <c r="LO53" s="142">
        <v>0</v>
      </c>
      <c r="LP53" s="142">
        <f t="shared" si="48"/>
        <v>0</v>
      </c>
      <c r="LQ53" s="143"/>
      <c r="LR53" s="140">
        <v>47</v>
      </c>
      <c r="LS53" s="141" t="s">
        <v>64</v>
      </c>
      <c r="LT53" s="142">
        <v>0</v>
      </c>
      <c r="LU53" s="142">
        <v>0</v>
      </c>
      <c r="LV53" s="142">
        <v>0</v>
      </c>
      <c r="LW53" s="142">
        <f t="shared" si="49"/>
        <v>0</v>
      </c>
      <c r="LX53" s="143"/>
      <c r="LY53" s="140">
        <v>47</v>
      </c>
      <c r="LZ53" s="141" t="s">
        <v>64</v>
      </c>
      <c r="MA53" s="142">
        <v>0</v>
      </c>
      <c r="MB53" s="142">
        <f t="shared" si="50"/>
        <v>25400</v>
      </c>
      <c r="MC53" s="142">
        <f t="shared" si="0"/>
        <v>0</v>
      </c>
      <c r="MD53" s="142">
        <f t="shared" si="1"/>
        <v>25400</v>
      </c>
      <c r="ME53" s="9"/>
    </row>
    <row r="54" spans="1:343" ht="15.75" hidden="1">
      <c r="A54" s="140">
        <v>48</v>
      </c>
      <c r="B54" s="141" t="s">
        <v>42</v>
      </c>
      <c r="C54" s="142">
        <v>0</v>
      </c>
      <c r="D54" s="142">
        <v>0</v>
      </c>
      <c r="E54" s="142">
        <v>0</v>
      </c>
      <c r="F54" s="142">
        <f t="shared" si="2"/>
        <v>0</v>
      </c>
      <c r="G54" s="143"/>
      <c r="H54" s="140">
        <v>48</v>
      </c>
      <c r="I54" s="141" t="s">
        <v>42</v>
      </c>
      <c r="J54" s="142">
        <v>0</v>
      </c>
      <c r="K54" s="142">
        <v>15000</v>
      </c>
      <c r="L54" s="142">
        <v>0</v>
      </c>
      <c r="M54" s="142">
        <f t="shared" si="3"/>
        <v>15000</v>
      </c>
      <c r="N54" s="143"/>
      <c r="O54" s="140">
        <v>48</v>
      </c>
      <c r="P54" s="141" t="s">
        <v>42</v>
      </c>
      <c r="Q54" s="144">
        <v>0</v>
      </c>
      <c r="R54" s="142">
        <v>180000</v>
      </c>
      <c r="S54" s="142">
        <v>0</v>
      </c>
      <c r="T54" s="142">
        <f t="shared" si="4"/>
        <v>180000</v>
      </c>
      <c r="U54" s="143"/>
      <c r="V54" s="140">
        <v>48</v>
      </c>
      <c r="W54" s="141" t="s">
        <v>42</v>
      </c>
      <c r="X54" s="142">
        <v>0</v>
      </c>
      <c r="Y54" s="142">
        <v>0</v>
      </c>
      <c r="Z54" s="142">
        <v>0</v>
      </c>
      <c r="AA54" s="142">
        <f t="shared" si="5"/>
        <v>0</v>
      </c>
      <c r="AB54" s="143"/>
      <c r="AC54" s="140">
        <v>48</v>
      </c>
      <c r="AD54" s="141" t="s">
        <v>42</v>
      </c>
      <c r="AE54" s="142">
        <v>0</v>
      </c>
      <c r="AF54" s="142">
        <v>0</v>
      </c>
      <c r="AG54" s="142">
        <v>0</v>
      </c>
      <c r="AH54" s="142">
        <f t="shared" si="6"/>
        <v>0</v>
      </c>
      <c r="AI54" s="143"/>
      <c r="AJ54" s="140">
        <v>48</v>
      </c>
      <c r="AK54" s="141" t="s">
        <v>42</v>
      </c>
      <c r="AL54" s="142">
        <v>0</v>
      </c>
      <c r="AM54" s="142">
        <v>161000</v>
      </c>
      <c r="AN54" s="142">
        <v>0</v>
      </c>
      <c r="AO54" s="142">
        <f t="shared" si="7"/>
        <v>161000</v>
      </c>
      <c r="AP54" s="143"/>
      <c r="AQ54" s="140">
        <v>48</v>
      </c>
      <c r="AR54" s="141" t="s">
        <v>42</v>
      </c>
      <c r="AS54" s="142">
        <v>0</v>
      </c>
      <c r="AT54" s="142"/>
      <c r="AU54" s="142">
        <v>0</v>
      </c>
      <c r="AV54" s="142">
        <f t="shared" si="8"/>
        <v>0</v>
      </c>
      <c r="AW54" s="143"/>
      <c r="AX54" s="140">
        <v>48</v>
      </c>
      <c r="AY54" s="141" t="s">
        <v>42</v>
      </c>
      <c r="AZ54" s="142">
        <v>0</v>
      </c>
      <c r="BA54" s="142">
        <v>0</v>
      </c>
      <c r="BB54" s="142">
        <v>0</v>
      </c>
      <c r="BC54" s="142">
        <f t="shared" si="9"/>
        <v>0</v>
      </c>
      <c r="BD54" s="143"/>
      <c r="BE54" s="140">
        <v>48</v>
      </c>
      <c r="BF54" s="141" t="s">
        <v>42</v>
      </c>
      <c r="BG54" s="142">
        <v>0</v>
      </c>
      <c r="BH54" s="142">
        <v>0</v>
      </c>
      <c r="BI54" s="142">
        <v>0</v>
      </c>
      <c r="BJ54" s="142">
        <f t="shared" si="10"/>
        <v>0</v>
      </c>
      <c r="BK54" s="143"/>
      <c r="BL54" s="140">
        <v>48</v>
      </c>
      <c r="BM54" s="141" t="s">
        <v>42</v>
      </c>
      <c r="BN54" s="145">
        <v>0</v>
      </c>
      <c r="BO54" s="142">
        <v>0</v>
      </c>
      <c r="BP54" s="142">
        <v>0</v>
      </c>
      <c r="BQ54" s="142">
        <f t="shared" si="11"/>
        <v>0</v>
      </c>
      <c r="BR54" s="143"/>
      <c r="BS54" s="140">
        <v>48</v>
      </c>
      <c r="BT54" s="141" t="s">
        <v>42</v>
      </c>
      <c r="BU54" s="142">
        <v>0</v>
      </c>
      <c r="BV54" s="142">
        <v>0</v>
      </c>
      <c r="BW54" s="142">
        <v>0</v>
      </c>
      <c r="BX54" s="142">
        <f t="shared" si="12"/>
        <v>0</v>
      </c>
      <c r="BY54" s="143"/>
      <c r="BZ54" s="140">
        <v>48</v>
      </c>
      <c r="CA54" s="141" t="s">
        <v>42</v>
      </c>
      <c r="CB54" s="142">
        <v>0</v>
      </c>
      <c r="CC54" s="142">
        <v>0</v>
      </c>
      <c r="CD54" s="142">
        <v>0</v>
      </c>
      <c r="CE54" s="142">
        <f t="shared" si="13"/>
        <v>0</v>
      </c>
      <c r="CF54" s="143"/>
      <c r="CG54" s="140">
        <v>48</v>
      </c>
      <c r="CH54" s="141" t="s">
        <v>42</v>
      </c>
      <c r="CI54" s="142">
        <v>0</v>
      </c>
      <c r="CJ54" s="142">
        <v>0</v>
      </c>
      <c r="CK54" s="142">
        <v>0</v>
      </c>
      <c r="CL54" s="142">
        <f t="shared" si="14"/>
        <v>0</v>
      </c>
      <c r="CM54" s="143"/>
      <c r="CN54" s="140">
        <v>48</v>
      </c>
      <c r="CO54" s="141" t="s">
        <v>42</v>
      </c>
      <c r="CP54" s="142">
        <v>0</v>
      </c>
      <c r="CQ54" s="142">
        <v>0</v>
      </c>
      <c r="CR54" s="142">
        <v>0</v>
      </c>
      <c r="CS54" s="142">
        <f t="shared" si="15"/>
        <v>0</v>
      </c>
      <c r="CT54" s="143"/>
      <c r="CU54" s="140">
        <v>48</v>
      </c>
      <c r="CV54" s="141" t="s">
        <v>42</v>
      </c>
      <c r="CW54" s="142">
        <v>0</v>
      </c>
      <c r="CX54" s="142">
        <v>0</v>
      </c>
      <c r="CY54" s="142">
        <v>0</v>
      </c>
      <c r="CZ54" s="142">
        <f t="shared" si="16"/>
        <v>0</v>
      </c>
      <c r="DA54" s="143"/>
      <c r="DB54" s="140">
        <v>48</v>
      </c>
      <c r="DC54" s="141" t="s">
        <v>42</v>
      </c>
      <c r="DD54" s="142">
        <v>0</v>
      </c>
      <c r="DE54" s="142">
        <v>0</v>
      </c>
      <c r="DF54" s="142">
        <v>0</v>
      </c>
      <c r="DG54" s="142">
        <f t="shared" si="17"/>
        <v>0</v>
      </c>
      <c r="DH54" s="143"/>
      <c r="DI54" s="140">
        <v>48</v>
      </c>
      <c r="DJ54" s="141" t="s">
        <v>42</v>
      </c>
      <c r="DK54" s="142">
        <v>0</v>
      </c>
      <c r="DL54" s="142">
        <v>0</v>
      </c>
      <c r="DM54" s="142">
        <v>0</v>
      </c>
      <c r="DN54" s="142">
        <f t="shared" si="18"/>
        <v>0</v>
      </c>
      <c r="DO54" s="143"/>
      <c r="DP54" s="140">
        <v>48</v>
      </c>
      <c r="DQ54" s="141" t="s">
        <v>42</v>
      </c>
      <c r="DR54" s="142">
        <v>0</v>
      </c>
      <c r="DS54" s="142">
        <v>0</v>
      </c>
      <c r="DT54" s="142">
        <v>0</v>
      </c>
      <c r="DU54" s="142">
        <f t="shared" si="19"/>
        <v>0</v>
      </c>
      <c r="DV54" s="143"/>
      <c r="DW54" s="140">
        <v>48</v>
      </c>
      <c r="DX54" s="141" t="s">
        <v>42</v>
      </c>
      <c r="DY54" s="142">
        <v>0</v>
      </c>
      <c r="DZ54" s="142">
        <v>0</v>
      </c>
      <c r="EA54" s="142">
        <v>0</v>
      </c>
      <c r="EB54" s="142">
        <f t="shared" si="20"/>
        <v>0</v>
      </c>
      <c r="EC54" s="143"/>
      <c r="ED54" s="140">
        <v>48</v>
      </c>
      <c r="EE54" s="141" t="s">
        <v>42</v>
      </c>
      <c r="EF54" s="142">
        <v>0</v>
      </c>
      <c r="EG54" s="142">
        <v>0</v>
      </c>
      <c r="EH54" s="142">
        <v>0</v>
      </c>
      <c r="EI54" s="142">
        <f t="shared" si="21"/>
        <v>0</v>
      </c>
      <c r="EJ54" s="143"/>
      <c r="EK54" s="140">
        <v>48</v>
      </c>
      <c r="EL54" s="141" t="s">
        <v>42</v>
      </c>
      <c r="EM54" s="142">
        <v>0</v>
      </c>
      <c r="EN54" s="142">
        <v>0</v>
      </c>
      <c r="EO54" s="142">
        <v>0</v>
      </c>
      <c r="EP54" s="142">
        <f t="shared" si="22"/>
        <v>0</v>
      </c>
      <c r="EQ54" s="143"/>
      <c r="ER54" s="140">
        <v>48</v>
      </c>
      <c r="ES54" s="141" t="s">
        <v>42</v>
      </c>
      <c r="ET54" s="142">
        <v>0</v>
      </c>
      <c r="EU54" s="142">
        <v>0</v>
      </c>
      <c r="EV54" s="142">
        <v>0</v>
      </c>
      <c r="EW54" s="142">
        <f t="shared" si="23"/>
        <v>0</v>
      </c>
      <c r="EX54" s="143"/>
      <c r="EY54" s="140">
        <v>48</v>
      </c>
      <c r="EZ54" s="141" t="s">
        <v>42</v>
      </c>
      <c r="FA54" s="142">
        <v>1700</v>
      </c>
      <c r="FB54" s="142">
        <v>2380000</v>
      </c>
      <c r="FC54" s="142">
        <v>0</v>
      </c>
      <c r="FD54" s="142">
        <f t="shared" si="24"/>
        <v>2380000</v>
      </c>
      <c r="FE54" s="143"/>
      <c r="FF54" s="140">
        <v>48</v>
      </c>
      <c r="FG54" s="141" t="s">
        <v>42</v>
      </c>
      <c r="FH54" s="142">
        <v>1000</v>
      </c>
      <c r="FI54" s="142">
        <v>1000000</v>
      </c>
      <c r="FJ54" s="142">
        <v>0</v>
      </c>
      <c r="FK54" s="142">
        <f t="shared" si="25"/>
        <v>1000000</v>
      </c>
      <c r="FL54" s="143"/>
      <c r="FM54" s="140">
        <v>48</v>
      </c>
      <c r="FN54" s="141" t="s">
        <v>42</v>
      </c>
      <c r="FO54" s="142">
        <v>0</v>
      </c>
      <c r="FP54" s="142">
        <v>0</v>
      </c>
      <c r="FQ54" s="142">
        <v>0</v>
      </c>
      <c r="FR54" s="142">
        <f t="shared" si="26"/>
        <v>0</v>
      </c>
      <c r="FS54" s="143"/>
      <c r="FT54" s="140">
        <v>48</v>
      </c>
      <c r="FU54" s="141" t="s">
        <v>42</v>
      </c>
      <c r="FV54" s="142">
        <v>400</v>
      </c>
      <c r="FW54" s="142">
        <v>1240000</v>
      </c>
      <c r="FX54" s="142">
        <v>0</v>
      </c>
      <c r="FY54" s="142">
        <f t="shared" si="27"/>
        <v>1240000</v>
      </c>
      <c r="FZ54" s="143"/>
      <c r="GA54" s="140">
        <v>48</v>
      </c>
      <c r="GB54" s="141" t="s">
        <v>42</v>
      </c>
      <c r="GC54" s="142">
        <v>8</v>
      </c>
      <c r="GD54" s="142">
        <v>32000</v>
      </c>
      <c r="GE54" s="142">
        <v>0</v>
      </c>
      <c r="GF54" s="142">
        <f t="shared" si="28"/>
        <v>32000</v>
      </c>
      <c r="GG54" s="143"/>
      <c r="GH54" s="140">
        <v>48</v>
      </c>
      <c r="GI54" s="141" t="s">
        <v>42</v>
      </c>
      <c r="GJ54" s="142">
        <v>0</v>
      </c>
      <c r="GK54" s="142">
        <v>0</v>
      </c>
      <c r="GL54" s="142">
        <v>0</v>
      </c>
      <c r="GM54" s="142">
        <f t="shared" si="29"/>
        <v>0</v>
      </c>
      <c r="GN54" s="143"/>
      <c r="GO54" s="140">
        <v>48</v>
      </c>
      <c r="GP54" s="141" t="s">
        <v>42</v>
      </c>
      <c r="GQ54" s="142">
        <v>100</v>
      </c>
      <c r="GR54" s="142">
        <v>30000</v>
      </c>
      <c r="GS54" s="142">
        <v>0</v>
      </c>
      <c r="GT54" s="142">
        <f t="shared" si="30"/>
        <v>30000</v>
      </c>
      <c r="GU54" s="143"/>
      <c r="GV54" s="140">
        <v>48</v>
      </c>
      <c r="GW54" s="141" t="s">
        <v>42</v>
      </c>
      <c r="GX54" s="142">
        <v>150</v>
      </c>
      <c r="GY54" s="142">
        <v>45000</v>
      </c>
      <c r="GZ54" s="142">
        <v>0</v>
      </c>
      <c r="HA54" s="142">
        <f t="shared" si="31"/>
        <v>45000</v>
      </c>
      <c r="HB54" s="143"/>
      <c r="HC54" s="140">
        <v>48</v>
      </c>
      <c r="HD54" s="141" t="s">
        <v>42</v>
      </c>
      <c r="HE54" s="142">
        <v>100</v>
      </c>
      <c r="HF54" s="142">
        <v>10000</v>
      </c>
      <c r="HG54" s="142">
        <v>0</v>
      </c>
      <c r="HH54" s="142">
        <f t="shared" si="32"/>
        <v>10000</v>
      </c>
      <c r="HI54" s="143"/>
      <c r="HJ54" s="140">
        <v>48</v>
      </c>
      <c r="HK54" s="141" t="s">
        <v>42</v>
      </c>
      <c r="HL54" s="142">
        <v>0</v>
      </c>
      <c r="HM54" s="142">
        <v>0</v>
      </c>
      <c r="HN54" s="142">
        <v>0</v>
      </c>
      <c r="HO54" s="142">
        <f t="shared" si="33"/>
        <v>0</v>
      </c>
      <c r="HP54" s="143"/>
      <c r="HQ54" s="140">
        <v>48</v>
      </c>
      <c r="HR54" s="141" t="s">
        <v>42</v>
      </c>
      <c r="HS54" s="142">
        <v>0</v>
      </c>
      <c r="HT54" s="142">
        <v>0</v>
      </c>
      <c r="HU54" s="142">
        <v>0</v>
      </c>
      <c r="HV54" s="142">
        <f t="shared" si="34"/>
        <v>0</v>
      </c>
      <c r="HW54" s="143"/>
      <c r="HX54" s="140">
        <v>48</v>
      </c>
      <c r="HY54" s="141" t="s">
        <v>42</v>
      </c>
      <c r="HZ54" s="142">
        <v>1</v>
      </c>
      <c r="IA54" s="142">
        <v>500000</v>
      </c>
      <c r="IB54" s="142">
        <v>0</v>
      </c>
      <c r="IC54" s="142">
        <f t="shared" si="35"/>
        <v>500000</v>
      </c>
      <c r="ID54" s="143"/>
      <c r="IE54" s="140">
        <v>48</v>
      </c>
      <c r="IF54" s="141" t="s">
        <v>42</v>
      </c>
      <c r="IG54" s="142">
        <v>0</v>
      </c>
      <c r="IH54" s="142">
        <v>0</v>
      </c>
      <c r="II54" s="142">
        <v>0</v>
      </c>
      <c r="IJ54" s="142">
        <f t="shared" si="36"/>
        <v>0</v>
      </c>
      <c r="IK54" s="143"/>
      <c r="IL54" s="140">
        <v>48</v>
      </c>
      <c r="IM54" s="141" t="s">
        <v>42</v>
      </c>
      <c r="IN54" s="142">
        <v>2</v>
      </c>
      <c r="IO54" s="142">
        <v>20000</v>
      </c>
      <c r="IP54" s="142">
        <v>0</v>
      </c>
      <c r="IQ54" s="142">
        <f t="shared" si="37"/>
        <v>20000</v>
      </c>
      <c r="IR54" s="143"/>
      <c r="IS54" s="140">
        <v>48</v>
      </c>
      <c r="IT54" s="141" t="s">
        <v>42</v>
      </c>
      <c r="IU54" s="142">
        <v>0</v>
      </c>
      <c r="IV54" s="142">
        <v>0</v>
      </c>
      <c r="IW54" s="142">
        <v>0</v>
      </c>
      <c r="IX54" s="142">
        <f t="shared" si="38"/>
        <v>0</v>
      </c>
      <c r="IY54" s="143"/>
      <c r="IZ54" s="140">
        <v>48</v>
      </c>
      <c r="JA54" s="141" t="s">
        <v>42</v>
      </c>
      <c r="JB54" s="142">
        <v>0</v>
      </c>
      <c r="JC54" s="142">
        <v>0</v>
      </c>
      <c r="JD54" s="142">
        <v>0</v>
      </c>
      <c r="JE54" s="142">
        <f t="shared" si="39"/>
        <v>0</v>
      </c>
      <c r="JF54" s="143"/>
      <c r="JG54" s="140">
        <v>48</v>
      </c>
      <c r="JH54" s="141" t="s">
        <v>42</v>
      </c>
      <c r="JI54" s="142">
        <v>0</v>
      </c>
      <c r="JJ54" s="142">
        <v>0</v>
      </c>
      <c r="JK54" s="142">
        <v>0</v>
      </c>
      <c r="JL54" s="142">
        <f t="shared" si="40"/>
        <v>0</v>
      </c>
      <c r="JM54" s="143"/>
      <c r="JN54" s="140">
        <v>48</v>
      </c>
      <c r="JO54" s="141" t="s">
        <v>42</v>
      </c>
      <c r="JP54" s="142">
        <v>0</v>
      </c>
      <c r="JQ54" s="142">
        <v>0</v>
      </c>
      <c r="JR54" s="142">
        <v>0</v>
      </c>
      <c r="JS54" s="142">
        <f t="shared" si="41"/>
        <v>0</v>
      </c>
      <c r="JT54" s="143"/>
      <c r="JU54" s="140">
        <v>48</v>
      </c>
      <c r="JV54" s="141" t="s">
        <v>42</v>
      </c>
      <c r="JW54" s="142">
        <v>0</v>
      </c>
      <c r="JX54" s="142">
        <v>0</v>
      </c>
      <c r="JY54" s="142">
        <v>0</v>
      </c>
      <c r="JZ54" s="142">
        <f t="shared" si="42"/>
        <v>0</v>
      </c>
      <c r="KA54" s="143"/>
      <c r="KB54" s="140">
        <v>48</v>
      </c>
      <c r="KC54" s="141" t="s">
        <v>42</v>
      </c>
      <c r="KD54" s="142">
        <v>0</v>
      </c>
      <c r="KE54" s="142">
        <v>0</v>
      </c>
      <c r="KF54" s="142">
        <v>0</v>
      </c>
      <c r="KG54" s="142">
        <f t="shared" si="43"/>
        <v>0</v>
      </c>
      <c r="KH54" s="143"/>
      <c r="KI54" s="140">
        <v>48</v>
      </c>
      <c r="KJ54" s="141" t="s">
        <v>42</v>
      </c>
      <c r="KK54" s="142">
        <v>0</v>
      </c>
      <c r="KL54" s="142">
        <v>0</v>
      </c>
      <c r="KM54" s="142">
        <v>0</v>
      </c>
      <c r="KN54" s="142">
        <f t="shared" si="44"/>
        <v>0</v>
      </c>
      <c r="KO54" s="143"/>
      <c r="KP54" s="140">
        <v>48</v>
      </c>
      <c r="KQ54" s="141" t="s">
        <v>42</v>
      </c>
      <c r="KR54" s="142">
        <v>0</v>
      </c>
      <c r="KS54" s="142">
        <v>0</v>
      </c>
      <c r="KT54" s="142">
        <v>0</v>
      </c>
      <c r="KU54" s="142">
        <f t="shared" si="45"/>
        <v>0</v>
      </c>
      <c r="KV54" s="143"/>
      <c r="KW54" s="140">
        <v>48</v>
      </c>
      <c r="KX54" s="141" t="s">
        <v>42</v>
      </c>
      <c r="KY54" s="142">
        <v>0</v>
      </c>
      <c r="KZ54" s="142">
        <v>0</v>
      </c>
      <c r="LA54" s="142">
        <v>0</v>
      </c>
      <c r="LB54" s="142">
        <f t="shared" si="46"/>
        <v>0</v>
      </c>
      <c r="LC54" s="143"/>
      <c r="LD54" s="140">
        <v>48</v>
      </c>
      <c r="LE54" s="141" t="s">
        <v>42</v>
      </c>
      <c r="LF54" s="142">
        <v>0</v>
      </c>
      <c r="LG54" s="142">
        <v>0</v>
      </c>
      <c r="LH54" s="142">
        <v>0</v>
      </c>
      <c r="LI54" s="142">
        <f t="shared" si="47"/>
        <v>0</v>
      </c>
      <c r="LJ54" s="143"/>
      <c r="LK54" s="140">
        <v>48</v>
      </c>
      <c r="LL54" s="141" t="s">
        <v>42</v>
      </c>
      <c r="LM54" s="142">
        <v>0</v>
      </c>
      <c r="LN54" s="142">
        <v>0</v>
      </c>
      <c r="LO54" s="142">
        <v>0</v>
      </c>
      <c r="LP54" s="142">
        <f t="shared" si="48"/>
        <v>0</v>
      </c>
      <c r="LQ54" s="143"/>
      <c r="LR54" s="140">
        <v>48</v>
      </c>
      <c r="LS54" s="141" t="s">
        <v>42</v>
      </c>
      <c r="LT54" s="142">
        <v>0</v>
      </c>
      <c r="LU54" s="142">
        <v>0</v>
      </c>
      <c r="LV54" s="142">
        <v>0</v>
      </c>
      <c r="LW54" s="142">
        <f t="shared" si="49"/>
        <v>0</v>
      </c>
      <c r="LX54" s="143"/>
      <c r="LY54" s="140">
        <v>48</v>
      </c>
      <c r="LZ54" s="141" t="s">
        <v>42</v>
      </c>
      <c r="MA54" s="142">
        <v>0</v>
      </c>
      <c r="MB54" s="142">
        <f t="shared" si="50"/>
        <v>5613000</v>
      </c>
      <c r="MC54" s="142">
        <f t="shared" si="0"/>
        <v>0</v>
      </c>
      <c r="MD54" s="142">
        <f t="shared" si="1"/>
        <v>5613000</v>
      </c>
      <c r="ME54" s="9"/>
    </row>
    <row r="55" spans="1:343" ht="15.75" hidden="1">
      <c r="A55" s="140">
        <v>49</v>
      </c>
      <c r="B55" s="141" t="s">
        <v>43</v>
      </c>
      <c r="C55" s="142">
        <v>0</v>
      </c>
      <c r="D55" s="142">
        <v>0</v>
      </c>
      <c r="E55" s="142">
        <v>0</v>
      </c>
      <c r="F55" s="142">
        <f t="shared" si="2"/>
        <v>0</v>
      </c>
      <c r="G55" s="143"/>
      <c r="H55" s="140">
        <v>49</v>
      </c>
      <c r="I55" s="141" t="s">
        <v>43</v>
      </c>
      <c r="J55" s="142">
        <v>0</v>
      </c>
      <c r="K55" s="142">
        <v>15000</v>
      </c>
      <c r="L55" s="142">
        <v>0</v>
      </c>
      <c r="M55" s="142">
        <f t="shared" si="3"/>
        <v>15000</v>
      </c>
      <c r="N55" s="143"/>
      <c r="O55" s="140">
        <v>49</v>
      </c>
      <c r="P55" s="141" t="s">
        <v>43</v>
      </c>
      <c r="Q55" s="144">
        <v>0</v>
      </c>
      <c r="R55" s="142">
        <v>150000</v>
      </c>
      <c r="S55" s="142">
        <v>0</v>
      </c>
      <c r="T55" s="142">
        <f t="shared" si="4"/>
        <v>150000</v>
      </c>
      <c r="U55" s="143"/>
      <c r="V55" s="140">
        <v>49</v>
      </c>
      <c r="W55" s="141" t="s">
        <v>43</v>
      </c>
      <c r="X55" s="142">
        <v>0</v>
      </c>
      <c r="Y55" s="142">
        <v>0</v>
      </c>
      <c r="Z55" s="142">
        <v>0</v>
      </c>
      <c r="AA55" s="142">
        <f t="shared" si="5"/>
        <v>0</v>
      </c>
      <c r="AB55" s="143"/>
      <c r="AC55" s="140">
        <v>49</v>
      </c>
      <c r="AD55" s="141" t="s">
        <v>43</v>
      </c>
      <c r="AE55" s="142">
        <v>0</v>
      </c>
      <c r="AF55" s="142">
        <v>0</v>
      </c>
      <c r="AG55" s="142">
        <v>0</v>
      </c>
      <c r="AH55" s="142">
        <f t="shared" si="6"/>
        <v>0</v>
      </c>
      <c r="AI55" s="143"/>
      <c r="AJ55" s="140">
        <v>49</v>
      </c>
      <c r="AK55" s="141" t="s">
        <v>43</v>
      </c>
      <c r="AL55" s="142">
        <v>0</v>
      </c>
      <c r="AM55" s="142">
        <v>161000</v>
      </c>
      <c r="AN55" s="142">
        <v>0</v>
      </c>
      <c r="AO55" s="142">
        <f t="shared" si="7"/>
        <v>161000</v>
      </c>
      <c r="AP55" s="143"/>
      <c r="AQ55" s="140">
        <v>49</v>
      </c>
      <c r="AR55" s="141" t="s">
        <v>43</v>
      </c>
      <c r="AS55" s="142">
        <v>0</v>
      </c>
      <c r="AT55" s="142"/>
      <c r="AU55" s="142">
        <v>0</v>
      </c>
      <c r="AV55" s="142">
        <f t="shared" si="8"/>
        <v>0</v>
      </c>
      <c r="AW55" s="143"/>
      <c r="AX55" s="140">
        <v>49</v>
      </c>
      <c r="AY55" s="141" t="s">
        <v>43</v>
      </c>
      <c r="AZ55" s="142">
        <v>0</v>
      </c>
      <c r="BA55" s="142">
        <v>0</v>
      </c>
      <c r="BB55" s="142">
        <v>0</v>
      </c>
      <c r="BC55" s="142">
        <f t="shared" si="9"/>
        <v>0</v>
      </c>
      <c r="BD55" s="143"/>
      <c r="BE55" s="140">
        <v>49</v>
      </c>
      <c r="BF55" s="141" t="s">
        <v>43</v>
      </c>
      <c r="BG55" s="142">
        <v>0</v>
      </c>
      <c r="BH55" s="142">
        <v>0</v>
      </c>
      <c r="BI55" s="142">
        <v>0</v>
      </c>
      <c r="BJ55" s="142">
        <f t="shared" si="10"/>
        <v>0</v>
      </c>
      <c r="BK55" s="143"/>
      <c r="BL55" s="140">
        <v>49</v>
      </c>
      <c r="BM55" s="141" t="s">
        <v>43</v>
      </c>
      <c r="BN55" s="145">
        <v>0</v>
      </c>
      <c r="BO55" s="142">
        <v>0</v>
      </c>
      <c r="BP55" s="142">
        <v>0</v>
      </c>
      <c r="BQ55" s="142">
        <f t="shared" si="11"/>
        <v>0</v>
      </c>
      <c r="BR55" s="143"/>
      <c r="BS55" s="140">
        <v>49</v>
      </c>
      <c r="BT55" s="141" t="s">
        <v>43</v>
      </c>
      <c r="BU55" s="142">
        <v>0</v>
      </c>
      <c r="BV55" s="142">
        <v>0</v>
      </c>
      <c r="BW55" s="142">
        <v>0</v>
      </c>
      <c r="BX55" s="142">
        <f t="shared" si="12"/>
        <v>0</v>
      </c>
      <c r="BY55" s="143"/>
      <c r="BZ55" s="140">
        <v>49</v>
      </c>
      <c r="CA55" s="141" t="s">
        <v>43</v>
      </c>
      <c r="CB55" s="142">
        <v>0</v>
      </c>
      <c r="CC55" s="142">
        <v>0</v>
      </c>
      <c r="CD55" s="142">
        <v>0</v>
      </c>
      <c r="CE55" s="142">
        <f t="shared" si="13"/>
        <v>0</v>
      </c>
      <c r="CF55" s="143"/>
      <c r="CG55" s="140">
        <v>49</v>
      </c>
      <c r="CH55" s="141" t="s">
        <v>43</v>
      </c>
      <c r="CI55" s="142">
        <v>0</v>
      </c>
      <c r="CJ55" s="142">
        <v>0</v>
      </c>
      <c r="CK55" s="142">
        <v>0</v>
      </c>
      <c r="CL55" s="142">
        <f t="shared" si="14"/>
        <v>0</v>
      </c>
      <c r="CM55" s="143"/>
      <c r="CN55" s="140">
        <v>49</v>
      </c>
      <c r="CO55" s="141" t="s">
        <v>43</v>
      </c>
      <c r="CP55" s="142">
        <v>0</v>
      </c>
      <c r="CQ55" s="142">
        <v>0</v>
      </c>
      <c r="CR55" s="142">
        <v>0</v>
      </c>
      <c r="CS55" s="142">
        <f t="shared" si="15"/>
        <v>0</v>
      </c>
      <c r="CT55" s="143"/>
      <c r="CU55" s="140">
        <v>49</v>
      </c>
      <c r="CV55" s="141" t="s">
        <v>43</v>
      </c>
      <c r="CW55" s="142">
        <v>0</v>
      </c>
      <c r="CX55" s="142">
        <v>0</v>
      </c>
      <c r="CY55" s="142">
        <v>0</v>
      </c>
      <c r="CZ55" s="142">
        <f t="shared" si="16"/>
        <v>0</v>
      </c>
      <c r="DA55" s="143"/>
      <c r="DB55" s="140">
        <v>49</v>
      </c>
      <c r="DC55" s="141" t="s">
        <v>43</v>
      </c>
      <c r="DD55" s="142">
        <v>0</v>
      </c>
      <c r="DE55" s="142">
        <v>0</v>
      </c>
      <c r="DF55" s="142">
        <v>0</v>
      </c>
      <c r="DG55" s="142">
        <f t="shared" si="17"/>
        <v>0</v>
      </c>
      <c r="DH55" s="143"/>
      <c r="DI55" s="140">
        <v>49</v>
      </c>
      <c r="DJ55" s="141" t="s">
        <v>43</v>
      </c>
      <c r="DK55" s="142">
        <v>0</v>
      </c>
      <c r="DL55" s="142">
        <v>0</v>
      </c>
      <c r="DM55" s="142">
        <v>0</v>
      </c>
      <c r="DN55" s="142">
        <f t="shared" si="18"/>
        <v>0</v>
      </c>
      <c r="DO55" s="143"/>
      <c r="DP55" s="140">
        <v>49</v>
      </c>
      <c r="DQ55" s="141" t="s">
        <v>43</v>
      </c>
      <c r="DR55" s="142">
        <v>0</v>
      </c>
      <c r="DS55" s="142">
        <v>0</v>
      </c>
      <c r="DT55" s="142">
        <v>0</v>
      </c>
      <c r="DU55" s="142">
        <f t="shared" si="19"/>
        <v>0</v>
      </c>
      <c r="DV55" s="143"/>
      <c r="DW55" s="140">
        <v>49</v>
      </c>
      <c r="DX55" s="141" t="s">
        <v>43</v>
      </c>
      <c r="DY55" s="142">
        <v>0</v>
      </c>
      <c r="DZ55" s="142">
        <v>0</v>
      </c>
      <c r="EA55" s="142">
        <v>0</v>
      </c>
      <c r="EB55" s="142">
        <f t="shared" si="20"/>
        <v>0</v>
      </c>
      <c r="EC55" s="143"/>
      <c r="ED55" s="140">
        <v>49</v>
      </c>
      <c r="EE55" s="141" t="s">
        <v>43</v>
      </c>
      <c r="EF55" s="142">
        <v>0</v>
      </c>
      <c r="EG55" s="142">
        <v>0</v>
      </c>
      <c r="EH55" s="142">
        <v>0</v>
      </c>
      <c r="EI55" s="142">
        <f t="shared" si="21"/>
        <v>0</v>
      </c>
      <c r="EJ55" s="143"/>
      <c r="EK55" s="140">
        <v>49</v>
      </c>
      <c r="EL55" s="141" t="s">
        <v>43</v>
      </c>
      <c r="EM55" s="142">
        <v>0</v>
      </c>
      <c r="EN55" s="142">
        <v>0</v>
      </c>
      <c r="EO55" s="142">
        <v>0</v>
      </c>
      <c r="EP55" s="142">
        <f t="shared" si="22"/>
        <v>0</v>
      </c>
      <c r="EQ55" s="143"/>
      <c r="ER55" s="140">
        <v>49</v>
      </c>
      <c r="ES55" s="141" t="s">
        <v>43</v>
      </c>
      <c r="ET55" s="142">
        <v>0</v>
      </c>
      <c r="EU55" s="142">
        <v>0</v>
      </c>
      <c r="EV55" s="142">
        <v>0</v>
      </c>
      <c r="EW55" s="142">
        <f t="shared" si="23"/>
        <v>0</v>
      </c>
      <c r="EX55" s="143"/>
      <c r="EY55" s="140">
        <v>49</v>
      </c>
      <c r="EZ55" s="141" t="s">
        <v>43</v>
      </c>
      <c r="FA55" s="142">
        <v>5500</v>
      </c>
      <c r="FB55" s="142">
        <v>7700000</v>
      </c>
      <c r="FC55" s="142">
        <v>0</v>
      </c>
      <c r="FD55" s="142">
        <f t="shared" si="24"/>
        <v>7700000</v>
      </c>
      <c r="FE55" s="143"/>
      <c r="FF55" s="140">
        <v>49</v>
      </c>
      <c r="FG55" s="141" t="s">
        <v>43</v>
      </c>
      <c r="FH55" s="142">
        <v>2000</v>
      </c>
      <c r="FI55" s="142">
        <v>2000000</v>
      </c>
      <c r="FJ55" s="142">
        <v>0</v>
      </c>
      <c r="FK55" s="142">
        <f t="shared" si="25"/>
        <v>2000000</v>
      </c>
      <c r="FL55" s="143"/>
      <c r="FM55" s="140">
        <v>49</v>
      </c>
      <c r="FN55" s="141" t="s">
        <v>43</v>
      </c>
      <c r="FO55" s="142">
        <v>0</v>
      </c>
      <c r="FP55" s="142">
        <v>0</v>
      </c>
      <c r="FQ55" s="142">
        <v>0</v>
      </c>
      <c r="FR55" s="142">
        <f t="shared" si="26"/>
        <v>0</v>
      </c>
      <c r="FS55" s="143"/>
      <c r="FT55" s="140">
        <v>49</v>
      </c>
      <c r="FU55" s="141" t="s">
        <v>43</v>
      </c>
      <c r="FV55" s="142">
        <v>400</v>
      </c>
      <c r="FW55" s="142">
        <v>1240000</v>
      </c>
      <c r="FX55" s="142">
        <v>0</v>
      </c>
      <c r="FY55" s="142">
        <f t="shared" si="27"/>
        <v>1240000</v>
      </c>
      <c r="FZ55" s="143"/>
      <c r="GA55" s="140">
        <v>49</v>
      </c>
      <c r="GB55" s="141" t="s">
        <v>43</v>
      </c>
      <c r="GC55" s="142">
        <v>8</v>
      </c>
      <c r="GD55" s="142">
        <v>32000</v>
      </c>
      <c r="GE55" s="142">
        <v>0</v>
      </c>
      <c r="GF55" s="142">
        <f t="shared" si="28"/>
        <v>32000</v>
      </c>
      <c r="GG55" s="143"/>
      <c r="GH55" s="140">
        <v>49</v>
      </c>
      <c r="GI55" s="141" t="s">
        <v>43</v>
      </c>
      <c r="GJ55" s="142">
        <v>0</v>
      </c>
      <c r="GK55" s="142">
        <v>0</v>
      </c>
      <c r="GL55" s="142">
        <v>0</v>
      </c>
      <c r="GM55" s="142">
        <f t="shared" si="29"/>
        <v>0</v>
      </c>
      <c r="GN55" s="143"/>
      <c r="GO55" s="140">
        <v>49</v>
      </c>
      <c r="GP55" s="141" t="s">
        <v>43</v>
      </c>
      <c r="GQ55" s="142">
        <v>100</v>
      </c>
      <c r="GR55" s="142">
        <v>30000</v>
      </c>
      <c r="GS55" s="142">
        <v>0</v>
      </c>
      <c r="GT55" s="142">
        <f t="shared" si="30"/>
        <v>30000</v>
      </c>
      <c r="GU55" s="143"/>
      <c r="GV55" s="140">
        <v>49</v>
      </c>
      <c r="GW55" s="141" t="s">
        <v>43</v>
      </c>
      <c r="GX55" s="142">
        <v>150</v>
      </c>
      <c r="GY55" s="142">
        <v>45000</v>
      </c>
      <c r="GZ55" s="142">
        <v>0</v>
      </c>
      <c r="HA55" s="142">
        <f t="shared" si="31"/>
        <v>45000</v>
      </c>
      <c r="HB55" s="143"/>
      <c r="HC55" s="140">
        <v>49</v>
      </c>
      <c r="HD55" s="141" t="s">
        <v>43</v>
      </c>
      <c r="HE55" s="142">
        <v>100</v>
      </c>
      <c r="HF55" s="142">
        <v>10000</v>
      </c>
      <c r="HG55" s="142">
        <v>0</v>
      </c>
      <c r="HH55" s="142">
        <f t="shared" si="32"/>
        <v>10000</v>
      </c>
      <c r="HI55" s="143"/>
      <c r="HJ55" s="140">
        <v>49</v>
      </c>
      <c r="HK55" s="141" t="s">
        <v>43</v>
      </c>
      <c r="HL55" s="142">
        <v>0</v>
      </c>
      <c r="HM55" s="142">
        <v>0</v>
      </c>
      <c r="HN55" s="142">
        <v>0</v>
      </c>
      <c r="HO55" s="142">
        <f t="shared" si="33"/>
        <v>0</v>
      </c>
      <c r="HP55" s="143"/>
      <c r="HQ55" s="140">
        <v>49</v>
      </c>
      <c r="HR55" s="141" t="s">
        <v>43</v>
      </c>
      <c r="HS55" s="142">
        <v>0</v>
      </c>
      <c r="HT55" s="142">
        <v>0</v>
      </c>
      <c r="HU55" s="142">
        <v>0</v>
      </c>
      <c r="HV55" s="142">
        <f t="shared" si="34"/>
        <v>0</v>
      </c>
      <c r="HW55" s="143"/>
      <c r="HX55" s="140">
        <v>49</v>
      </c>
      <c r="HY55" s="141" t="s">
        <v>43</v>
      </c>
      <c r="HZ55" s="142">
        <v>1</v>
      </c>
      <c r="IA55" s="142">
        <v>1600000</v>
      </c>
      <c r="IB55" s="142">
        <v>0</v>
      </c>
      <c r="IC55" s="142">
        <f t="shared" si="35"/>
        <v>1600000</v>
      </c>
      <c r="ID55" s="143"/>
      <c r="IE55" s="140">
        <v>49</v>
      </c>
      <c r="IF55" s="141" t="s">
        <v>43</v>
      </c>
      <c r="IG55" s="142">
        <v>0</v>
      </c>
      <c r="IH55" s="142">
        <v>0</v>
      </c>
      <c r="II55" s="142">
        <v>0</v>
      </c>
      <c r="IJ55" s="142">
        <f t="shared" si="36"/>
        <v>0</v>
      </c>
      <c r="IK55" s="143"/>
      <c r="IL55" s="140">
        <v>49</v>
      </c>
      <c r="IM55" s="141" t="s">
        <v>43</v>
      </c>
      <c r="IN55" s="142">
        <v>1</v>
      </c>
      <c r="IO55" s="142">
        <v>10000</v>
      </c>
      <c r="IP55" s="142">
        <v>0</v>
      </c>
      <c r="IQ55" s="142">
        <f t="shared" si="37"/>
        <v>10000</v>
      </c>
      <c r="IR55" s="143"/>
      <c r="IS55" s="140">
        <v>49</v>
      </c>
      <c r="IT55" s="141" t="s">
        <v>43</v>
      </c>
      <c r="IU55" s="142">
        <v>1</v>
      </c>
      <c r="IV55" s="142">
        <v>468000</v>
      </c>
      <c r="IW55" s="142">
        <v>0</v>
      </c>
      <c r="IX55" s="142">
        <f t="shared" si="38"/>
        <v>468000</v>
      </c>
      <c r="IY55" s="143"/>
      <c r="IZ55" s="140">
        <v>49</v>
      </c>
      <c r="JA55" s="141" t="s">
        <v>43</v>
      </c>
      <c r="JB55" s="142">
        <v>0</v>
      </c>
      <c r="JC55" s="142">
        <v>0</v>
      </c>
      <c r="JD55" s="142">
        <v>0</v>
      </c>
      <c r="JE55" s="142">
        <f t="shared" si="39"/>
        <v>0</v>
      </c>
      <c r="JF55" s="143"/>
      <c r="JG55" s="140">
        <v>49</v>
      </c>
      <c r="JH55" s="141" t="s">
        <v>43</v>
      </c>
      <c r="JI55" s="142">
        <v>0</v>
      </c>
      <c r="JJ55" s="142">
        <v>0</v>
      </c>
      <c r="JK55" s="142">
        <v>0</v>
      </c>
      <c r="JL55" s="142">
        <f t="shared" si="40"/>
        <v>0</v>
      </c>
      <c r="JM55" s="143"/>
      <c r="JN55" s="140">
        <v>49</v>
      </c>
      <c r="JO55" s="141" t="s">
        <v>43</v>
      </c>
      <c r="JP55" s="142">
        <v>0</v>
      </c>
      <c r="JQ55" s="142">
        <v>0</v>
      </c>
      <c r="JR55" s="142">
        <v>0</v>
      </c>
      <c r="JS55" s="142">
        <f t="shared" si="41"/>
        <v>0</v>
      </c>
      <c r="JT55" s="143"/>
      <c r="JU55" s="140">
        <v>49</v>
      </c>
      <c r="JV55" s="141" t="s">
        <v>43</v>
      </c>
      <c r="JW55" s="142">
        <v>0</v>
      </c>
      <c r="JX55" s="142">
        <v>0</v>
      </c>
      <c r="JY55" s="142">
        <v>0</v>
      </c>
      <c r="JZ55" s="142">
        <f t="shared" si="42"/>
        <v>0</v>
      </c>
      <c r="KA55" s="143"/>
      <c r="KB55" s="140">
        <v>49</v>
      </c>
      <c r="KC55" s="141" t="s">
        <v>43</v>
      </c>
      <c r="KD55" s="142">
        <v>0</v>
      </c>
      <c r="KE55" s="142">
        <v>0</v>
      </c>
      <c r="KF55" s="142">
        <v>0</v>
      </c>
      <c r="KG55" s="142">
        <f t="shared" si="43"/>
        <v>0</v>
      </c>
      <c r="KH55" s="143"/>
      <c r="KI55" s="140">
        <v>49</v>
      </c>
      <c r="KJ55" s="141" t="s">
        <v>43</v>
      </c>
      <c r="KK55" s="142">
        <v>0</v>
      </c>
      <c r="KL55" s="142">
        <v>0</v>
      </c>
      <c r="KM55" s="142">
        <v>0</v>
      </c>
      <c r="KN55" s="142">
        <f t="shared" si="44"/>
        <v>0</v>
      </c>
      <c r="KO55" s="143"/>
      <c r="KP55" s="140">
        <v>49</v>
      </c>
      <c r="KQ55" s="141" t="s">
        <v>43</v>
      </c>
      <c r="KR55" s="142">
        <v>0</v>
      </c>
      <c r="KS55" s="142">
        <v>0</v>
      </c>
      <c r="KT55" s="142">
        <v>0</v>
      </c>
      <c r="KU55" s="142">
        <f t="shared" si="45"/>
        <v>0</v>
      </c>
      <c r="KV55" s="143"/>
      <c r="KW55" s="140">
        <v>49</v>
      </c>
      <c r="KX55" s="141" t="s">
        <v>43</v>
      </c>
      <c r="KY55" s="142">
        <v>0</v>
      </c>
      <c r="KZ55" s="142">
        <v>0</v>
      </c>
      <c r="LA55" s="142">
        <v>0</v>
      </c>
      <c r="LB55" s="142">
        <f t="shared" si="46"/>
        <v>0</v>
      </c>
      <c r="LC55" s="143"/>
      <c r="LD55" s="140">
        <v>49</v>
      </c>
      <c r="LE55" s="141" t="s">
        <v>43</v>
      </c>
      <c r="LF55" s="142">
        <v>0</v>
      </c>
      <c r="LG55" s="142">
        <v>0</v>
      </c>
      <c r="LH55" s="142">
        <v>0</v>
      </c>
      <c r="LI55" s="142">
        <f t="shared" si="47"/>
        <v>0</v>
      </c>
      <c r="LJ55" s="143"/>
      <c r="LK55" s="140">
        <v>49</v>
      </c>
      <c r="LL55" s="141" t="s">
        <v>43</v>
      </c>
      <c r="LM55" s="142">
        <v>0</v>
      </c>
      <c r="LN55" s="142">
        <v>0</v>
      </c>
      <c r="LO55" s="142">
        <v>0</v>
      </c>
      <c r="LP55" s="142">
        <f t="shared" si="48"/>
        <v>0</v>
      </c>
      <c r="LQ55" s="143"/>
      <c r="LR55" s="140">
        <v>49</v>
      </c>
      <c r="LS55" s="141" t="s">
        <v>43</v>
      </c>
      <c r="LT55" s="142">
        <v>0</v>
      </c>
      <c r="LU55" s="142">
        <v>0</v>
      </c>
      <c r="LV55" s="142">
        <v>0</v>
      </c>
      <c r="LW55" s="142">
        <f t="shared" si="49"/>
        <v>0</v>
      </c>
      <c r="LX55" s="143"/>
      <c r="LY55" s="140">
        <v>49</v>
      </c>
      <c r="LZ55" s="141" t="s">
        <v>43</v>
      </c>
      <c r="MA55" s="142">
        <v>0</v>
      </c>
      <c r="MB55" s="142">
        <f t="shared" si="50"/>
        <v>13461000</v>
      </c>
      <c r="MC55" s="142">
        <f t="shared" si="0"/>
        <v>0</v>
      </c>
      <c r="MD55" s="142">
        <f t="shared" si="1"/>
        <v>13461000</v>
      </c>
      <c r="ME55" s="9"/>
    </row>
    <row r="56" spans="1:343" ht="15.75" hidden="1">
      <c r="A56" s="140">
        <v>50</v>
      </c>
      <c r="B56" s="141" t="s">
        <v>44</v>
      </c>
      <c r="C56" s="142">
        <v>0</v>
      </c>
      <c r="D56" s="142">
        <v>0</v>
      </c>
      <c r="E56" s="142">
        <v>0</v>
      </c>
      <c r="F56" s="142">
        <f t="shared" si="2"/>
        <v>0</v>
      </c>
      <c r="G56" s="143"/>
      <c r="H56" s="140">
        <v>50</v>
      </c>
      <c r="I56" s="141" t="s">
        <v>44</v>
      </c>
      <c r="J56" s="142">
        <v>0</v>
      </c>
      <c r="K56" s="142">
        <v>15000</v>
      </c>
      <c r="L56" s="142">
        <v>0</v>
      </c>
      <c r="M56" s="142">
        <f t="shared" si="3"/>
        <v>15000</v>
      </c>
      <c r="N56" s="143"/>
      <c r="O56" s="140">
        <v>50</v>
      </c>
      <c r="P56" s="141" t="s">
        <v>44</v>
      </c>
      <c r="Q56" s="144">
        <v>0</v>
      </c>
      <c r="R56" s="142">
        <v>240000</v>
      </c>
      <c r="S56" s="142">
        <v>0</v>
      </c>
      <c r="T56" s="142">
        <f t="shared" si="4"/>
        <v>240000</v>
      </c>
      <c r="U56" s="143"/>
      <c r="V56" s="140">
        <v>50</v>
      </c>
      <c r="W56" s="141" t="s">
        <v>44</v>
      </c>
      <c r="X56" s="142">
        <v>0</v>
      </c>
      <c r="Y56" s="142">
        <v>0</v>
      </c>
      <c r="Z56" s="142">
        <v>0</v>
      </c>
      <c r="AA56" s="142">
        <f t="shared" si="5"/>
        <v>0</v>
      </c>
      <c r="AB56" s="143"/>
      <c r="AC56" s="140">
        <v>50</v>
      </c>
      <c r="AD56" s="141" t="s">
        <v>44</v>
      </c>
      <c r="AE56" s="142">
        <v>0</v>
      </c>
      <c r="AF56" s="142">
        <v>0</v>
      </c>
      <c r="AG56" s="142">
        <v>0</v>
      </c>
      <c r="AH56" s="142">
        <f t="shared" si="6"/>
        <v>0</v>
      </c>
      <c r="AI56" s="143"/>
      <c r="AJ56" s="140">
        <v>50</v>
      </c>
      <c r="AK56" s="141" t="s">
        <v>44</v>
      </c>
      <c r="AL56" s="142">
        <v>0</v>
      </c>
      <c r="AM56" s="142">
        <v>161000</v>
      </c>
      <c r="AN56" s="142">
        <v>0</v>
      </c>
      <c r="AO56" s="142">
        <f t="shared" si="7"/>
        <v>161000</v>
      </c>
      <c r="AP56" s="143"/>
      <c r="AQ56" s="140">
        <v>50</v>
      </c>
      <c r="AR56" s="141" t="s">
        <v>44</v>
      </c>
      <c r="AS56" s="142">
        <v>0</v>
      </c>
      <c r="AT56" s="142"/>
      <c r="AU56" s="142">
        <v>0</v>
      </c>
      <c r="AV56" s="142">
        <f t="shared" si="8"/>
        <v>0</v>
      </c>
      <c r="AW56" s="143"/>
      <c r="AX56" s="140">
        <v>50</v>
      </c>
      <c r="AY56" s="141" t="s">
        <v>44</v>
      </c>
      <c r="AZ56" s="142">
        <v>0</v>
      </c>
      <c r="BA56" s="142">
        <v>0</v>
      </c>
      <c r="BB56" s="142">
        <v>0</v>
      </c>
      <c r="BC56" s="142">
        <f t="shared" si="9"/>
        <v>0</v>
      </c>
      <c r="BD56" s="143"/>
      <c r="BE56" s="140">
        <v>50</v>
      </c>
      <c r="BF56" s="141" t="s">
        <v>44</v>
      </c>
      <c r="BG56" s="142">
        <v>0</v>
      </c>
      <c r="BH56" s="142">
        <v>0</v>
      </c>
      <c r="BI56" s="142">
        <v>0</v>
      </c>
      <c r="BJ56" s="142">
        <f t="shared" si="10"/>
        <v>0</v>
      </c>
      <c r="BK56" s="143"/>
      <c r="BL56" s="140">
        <v>50</v>
      </c>
      <c r="BM56" s="141" t="s">
        <v>44</v>
      </c>
      <c r="BN56" s="145">
        <v>0</v>
      </c>
      <c r="BO56" s="142">
        <v>0</v>
      </c>
      <c r="BP56" s="142">
        <v>0</v>
      </c>
      <c r="BQ56" s="142">
        <f t="shared" si="11"/>
        <v>0</v>
      </c>
      <c r="BR56" s="143"/>
      <c r="BS56" s="140">
        <v>50</v>
      </c>
      <c r="BT56" s="141" t="s">
        <v>44</v>
      </c>
      <c r="BU56" s="142">
        <v>0</v>
      </c>
      <c r="BV56" s="142">
        <v>0</v>
      </c>
      <c r="BW56" s="142">
        <v>0</v>
      </c>
      <c r="BX56" s="142">
        <f t="shared" si="12"/>
        <v>0</v>
      </c>
      <c r="BY56" s="143"/>
      <c r="BZ56" s="140">
        <v>50</v>
      </c>
      <c r="CA56" s="141" t="s">
        <v>44</v>
      </c>
      <c r="CB56" s="142">
        <v>0</v>
      </c>
      <c r="CC56" s="142">
        <v>0</v>
      </c>
      <c r="CD56" s="142">
        <v>0</v>
      </c>
      <c r="CE56" s="142">
        <f t="shared" si="13"/>
        <v>0</v>
      </c>
      <c r="CF56" s="143"/>
      <c r="CG56" s="140">
        <v>50</v>
      </c>
      <c r="CH56" s="141" t="s">
        <v>44</v>
      </c>
      <c r="CI56" s="142">
        <v>0</v>
      </c>
      <c r="CJ56" s="142">
        <v>0</v>
      </c>
      <c r="CK56" s="142">
        <v>0</v>
      </c>
      <c r="CL56" s="142">
        <f t="shared" si="14"/>
        <v>0</v>
      </c>
      <c r="CM56" s="143"/>
      <c r="CN56" s="140">
        <v>50</v>
      </c>
      <c r="CO56" s="141" t="s">
        <v>44</v>
      </c>
      <c r="CP56" s="142">
        <v>0</v>
      </c>
      <c r="CQ56" s="142">
        <v>0</v>
      </c>
      <c r="CR56" s="142">
        <v>0</v>
      </c>
      <c r="CS56" s="142">
        <f t="shared" si="15"/>
        <v>0</v>
      </c>
      <c r="CT56" s="143"/>
      <c r="CU56" s="140">
        <v>50</v>
      </c>
      <c r="CV56" s="141" t="s">
        <v>44</v>
      </c>
      <c r="CW56" s="142">
        <v>0</v>
      </c>
      <c r="CX56" s="142">
        <v>0</v>
      </c>
      <c r="CY56" s="142">
        <v>0</v>
      </c>
      <c r="CZ56" s="142">
        <f t="shared" si="16"/>
        <v>0</v>
      </c>
      <c r="DA56" s="143"/>
      <c r="DB56" s="140">
        <v>50</v>
      </c>
      <c r="DC56" s="141" t="s">
        <v>44</v>
      </c>
      <c r="DD56" s="142">
        <v>0</v>
      </c>
      <c r="DE56" s="142">
        <v>0</v>
      </c>
      <c r="DF56" s="142">
        <v>0</v>
      </c>
      <c r="DG56" s="142">
        <f t="shared" si="17"/>
        <v>0</v>
      </c>
      <c r="DH56" s="143"/>
      <c r="DI56" s="140">
        <v>50</v>
      </c>
      <c r="DJ56" s="141" t="s">
        <v>44</v>
      </c>
      <c r="DK56" s="142">
        <v>0</v>
      </c>
      <c r="DL56" s="142">
        <v>0</v>
      </c>
      <c r="DM56" s="142">
        <v>0</v>
      </c>
      <c r="DN56" s="142">
        <f t="shared" si="18"/>
        <v>0</v>
      </c>
      <c r="DO56" s="143"/>
      <c r="DP56" s="140">
        <v>50</v>
      </c>
      <c r="DQ56" s="141" t="s">
        <v>44</v>
      </c>
      <c r="DR56" s="142">
        <v>0</v>
      </c>
      <c r="DS56" s="142">
        <v>0</v>
      </c>
      <c r="DT56" s="142">
        <v>0</v>
      </c>
      <c r="DU56" s="142">
        <f t="shared" si="19"/>
        <v>0</v>
      </c>
      <c r="DV56" s="143"/>
      <c r="DW56" s="140">
        <v>50</v>
      </c>
      <c r="DX56" s="141" t="s">
        <v>44</v>
      </c>
      <c r="DY56" s="142">
        <v>0</v>
      </c>
      <c r="DZ56" s="142">
        <v>0</v>
      </c>
      <c r="EA56" s="142">
        <v>0</v>
      </c>
      <c r="EB56" s="142">
        <f t="shared" si="20"/>
        <v>0</v>
      </c>
      <c r="EC56" s="143"/>
      <c r="ED56" s="140">
        <v>50</v>
      </c>
      <c r="EE56" s="141" t="s">
        <v>44</v>
      </c>
      <c r="EF56" s="142">
        <v>0</v>
      </c>
      <c r="EG56" s="142">
        <v>0</v>
      </c>
      <c r="EH56" s="142">
        <v>0</v>
      </c>
      <c r="EI56" s="142">
        <f t="shared" si="21"/>
        <v>0</v>
      </c>
      <c r="EJ56" s="143"/>
      <c r="EK56" s="140">
        <v>50</v>
      </c>
      <c r="EL56" s="141" t="s">
        <v>44</v>
      </c>
      <c r="EM56" s="142">
        <v>0</v>
      </c>
      <c r="EN56" s="142">
        <v>0</v>
      </c>
      <c r="EO56" s="142">
        <v>0</v>
      </c>
      <c r="EP56" s="142">
        <f t="shared" si="22"/>
        <v>0</v>
      </c>
      <c r="EQ56" s="143"/>
      <c r="ER56" s="140">
        <v>50</v>
      </c>
      <c r="ES56" s="141" t="s">
        <v>44</v>
      </c>
      <c r="ET56" s="142">
        <v>0</v>
      </c>
      <c r="EU56" s="142">
        <v>0</v>
      </c>
      <c r="EV56" s="142">
        <v>0</v>
      </c>
      <c r="EW56" s="142">
        <f t="shared" si="23"/>
        <v>0</v>
      </c>
      <c r="EX56" s="143"/>
      <c r="EY56" s="140">
        <v>50</v>
      </c>
      <c r="EZ56" s="141" t="s">
        <v>44</v>
      </c>
      <c r="FA56" s="142">
        <v>3000</v>
      </c>
      <c r="FB56" s="142">
        <v>4200000</v>
      </c>
      <c r="FC56" s="142">
        <v>0</v>
      </c>
      <c r="FD56" s="142">
        <f t="shared" si="24"/>
        <v>4200000</v>
      </c>
      <c r="FE56" s="143"/>
      <c r="FF56" s="140">
        <v>50</v>
      </c>
      <c r="FG56" s="141" t="s">
        <v>44</v>
      </c>
      <c r="FH56" s="142">
        <v>1500</v>
      </c>
      <c r="FI56" s="142">
        <v>1500000</v>
      </c>
      <c r="FJ56" s="142">
        <v>0</v>
      </c>
      <c r="FK56" s="142">
        <f t="shared" si="25"/>
        <v>1500000</v>
      </c>
      <c r="FL56" s="143"/>
      <c r="FM56" s="140">
        <v>50</v>
      </c>
      <c r="FN56" s="141" t="s">
        <v>44</v>
      </c>
      <c r="FO56" s="142">
        <v>0</v>
      </c>
      <c r="FP56" s="142">
        <v>0</v>
      </c>
      <c r="FQ56" s="142">
        <v>0</v>
      </c>
      <c r="FR56" s="142">
        <f t="shared" si="26"/>
        <v>0</v>
      </c>
      <c r="FS56" s="143"/>
      <c r="FT56" s="140">
        <v>50</v>
      </c>
      <c r="FU56" s="141" t="s">
        <v>44</v>
      </c>
      <c r="FV56" s="142">
        <v>400</v>
      </c>
      <c r="FW56" s="142">
        <v>1240000</v>
      </c>
      <c r="FX56" s="142">
        <v>0</v>
      </c>
      <c r="FY56" s="142">
        <f t="shared" si="27"/>
        <v>1240000</v>
      </c>
      <c r="FZ56" s="143"/>
      <c r="GA56" s="140">
        <v>50</v>
      </c>
      <c r="GB56" s="141" t="s">
        <v>44</v>
      </c>
      <c r="GC56" s="142">
        <v>8</v>
      </c>
      <c r="GD56" s="142">
        <v>32000</v>
      </c>
      <c r="GE56" s="142">
        <v>0</v>
      </c>
      <c r="GF56" s="142">
        <f t="shared" si="28"/>
        <v>32000</v>
      </c>
      <c r="GG56" s="143"/>
      <c r="GH56" s="140">
        <v>50</v>
      </c>
      <c r="GI56" s="141" t="s">
        <v>44</v>
      </c>
      <c r="GJ56" s="142">
        <v>0</v>
      </c>
      <c r="GK56" s="142">
        <v>0</v>
      </c>
      <c r="GL56" s="142">
        <v>0</v>
      </c>
      <c r="GM56" s="142">
        <f t="shared" si="29"/>
        <v>0</v>
      </c>
      <c r="GN56" s="143"/>
      <c r="GO56" s="140">
        <v>50</v>
      </c>
      <c r="GP56" s="141" t="s">
        <v>44</v>
      </c>
      <c r="GQ56" s="142">
        <v>100</v>
      </c>
      <c r="GR56" s="142">
        <v>30000</v>
      </c>
      <c r="GS56" s="142">
        <v>0</v>
      </c>
      <c r="GT56" s="142">
        <f t="shared" si="30"/>
        <v>30000</v>
      </c>
      <c r="GU56" s="143"/>
      <c r="GV56" s="140">
        <v>50</v>
      </c>
      <c r="GW56" s="141" t="s">
        <v>44</v>
      </c>
      <c r="GX56" s="142">
        <v>150</v>
      </c>
      <c r="GY56" s="142">
        <v>45000</v>
      </c>
      <c r="GZ56" s="142">
        <v>0</v>
      </c>
      <c r="HA56" s="142">
        <f t="shared" si="31"/>
        <v>45000</v>
      </c>
      <c r="HB56" s="143"/>
      <c r="HC56" s="140">
        <v>50</v>
      </c>
      <c r="HD56" s="141" t="s">
        <v>44</v>
      </c>
      <c r="HE56" s="142">
        <v>100</v>
      </c>
      <c r="HF56" s="142">
        <v>10000</v>
      </c>
      <c r="HG56" s="142">
        <v>0</v>
      </c>
      <c r="HH56" s="142">
        <f t="shared" si="32"/>
        <v>10000</v>
      </c>
      <c r="HI56" s="143"/>
      <c r="HJ56" s="140">
        <v>50</v>
      </c>
      <c r="HK56" s="141" t="s">
        <v>44</v>
      </c>
      <c r="HL56" s="142">
        <v>0</v>
      </c>
      <c r="HM56" s="142">
        <v>0</v>
      </c>
      <c r="HN56" s="142">
        <v>0</v>
      </c>
      <c r="HO56" s="142">
        <f t="shared" si="33"/>
        <v>0</v>
      </c>
      <c r="HP56" s="143"/>
      <c r="HQ56" s="140">
        <v>50</v>
      </c>
      <c r="HR56" s="141" t="s">
        <v>44</v>
      </c>
      <c r="HS56" s="142">
        <v>0</v>
      </c>
      <c r="HT56" s="142">
        <v>0</v>
      </c>
      <c r="HU56" s="142">
        <v>0</v>
      </c>
      <c r="HV56" s="142">
        <f t="shared" si="34"/>
        <v>0</v>
      </c>
      <c r="HW56" s="143"/>
      <c r="HX56" s="140">
        <v>50</v>
      </c>
      <c r="HY56" s="141" t="s">
        <v>44</v>
      </c>
      <c r="HZ56" s="142">
        <v>1</v>
      </c>
      <c r="IA56" s="142">
        <v>1400000</v>
      </c>
      <c r="IB56" s="142">
        <v>0</v>
      </c>
      <c r="IC56" s="142">
        <f t="shared" si="35"/>
        <v>1400000</v>
      </c>
      <c r="ID56" s="143"/>
      <c r="IE56" s="140">
        <v>50</v>
      </c>
      <c r="IF56" s="141" t="s">
        <v>44</v>
      </c>
      <c r="IG56" s="142">
        <v>0</v>
      </c>
      <c r="IH56" s="142">
        <v>0</v>
      </c>
      <c r="II56" s="142">
        <v>0</v>
      </c>
      <c r="IJ56" s="142">
        <f t="shared" si="36"/>
        <v>0</v>
      </c>
      <c r="IK56" s="143"/>
      <c r="IL56" s="140">
        <v>50</v>
      </c>
      <c r="IM56" s="141" t="s">
        <v>44</v>
      </c>
      <c r="IN56" s="142">
        <v>2</v>
      </c>
      <c r="IO56" s="142">
        <v>20000</v>
      </c>
      <c r="IP56" s="142">
        <v>0</v>
      </c>
      <c r="IQ56" s="142">
        <f t="shared" si="37"/>
        <v>20000</v>
      </c>
      <c r="IR56" s="143"/>
      <c r="IS56" s="140">
        <v>50</v>
      </c>
      <c r="IT56" s="141" t="s">
        <v>44</v>
      </c>
      <c r="IU56" s="142">
        <v>0</v>
      </c>
      <c r="IV56" s="142">
        <v>0</v>
      </c>
      <c r="IW56" s="142">
        <v>0</v>
      </c>
      <c r="IX56" s="142">
        <f t="shared" si="38"/>
        <v>0</v>
      </c>
      <c r="IY56" s="143"/>
      <c r="IZ56" s="140">
        <v>50</v>
      </c>
      <c r="JA56" s="141" t="s">
        <v>44</v>
      </c>
      <c r="JB56" s="142">
        <v>0</v>
      </c>
      <c r="JC56" s="142">
        <v>0</v>
      </c>
      <c r="JD56" s="142">
        <v>0</v>
      </c>
      <c r="JE56" s="142">
        <f t="shared" si="39"/>
        <v>0</v>
      </c>
      <c r="JF56" s="143"/>
      <c r="JG56" s="140">
        <v>50</v>
      </c>
      <c r="JH56" s="141" t="s">
        <v>44</v>
      </c>
      <c r="JI56" s="142">
        <v>0</v>
      </c>
      <c r="JJ56" s="142">
        <v>0</v>
      </c>
      <c r="JK56" s="142">
        <v>0</v>
      </c>
      <c r="JL56" s="142">
        <f t="shared" si="40"/>
        <v>0</v>
      </c>
      <c r="JM56" s="143"/>
      <c r="JN56" s="140">
        <v>50</v>
      </c>
      <c r="JO56" s="141" t="s">
        <v>44</v>
      </c>
      <c r="JP56" s="142">
        <v>0</v>
      </c>
      <c r="JQ56" s="142">
        <v>0</v>
      </c>
      <c r="JR56" s="142">
        <v>0</v>
      </c>
      <c r="JS56" s="142">
        <f t="shared" si="41"/>
        <v>0</v>
      </c>
      <c r="JT56" s="143"/>
      <c r="JU56" s="140">
        <v>50</v>
      </c>
      <c r="JV56" s="141" t="s">
        <v>44</v>
      </c>
      <c r="JW56" s="142">
        <v>0</v>
      </c>
      <c r="JX56" s="142">
        <v>0</v>
      </c>
      <c r="JY56" s="142">
        <v>0</v>
      </c>
      <c r="JZ56" s="142">
        <f t="shared" si="42"/>
        <v>0</v>
      </c>
      <c r="KA56" s="143"/>
      <c r="KB56" s="140">
        <v>50</v>
      </c>
      <c r="KC56" s="141" t="s">
        <v>44</v>
      </c>
      <c r="KD56" s="142">
        <v>0</v>
      </c>
      <c r="KE56" s="142">
        <v>0</v>
      </c>
      <c r="KF56" s="142">
        <v>0</v>
      </c>
      <c r="KG56" s="142">
        <f t="shared" si="43"/>
        <v>0</v>
      </c>
      <c r="KH56" s="143"/>
      <c r="KI56" s="140">
        <v>50</v>
      </c>
      <c r="KJ56" s="141" t="s">
        <v>44</v>
      </c>
      <c r="KK56" s="142">
        <v>0</v>
      </c>
      <c r="KL56" s="142">
        <v>0</v>
      </c>
      <c r="KM56" s="142">
        <v>0</v>
      </c>
      <c r="KN56" s="142">
        <f t="shared" si="44"/>
        <v>0</v>
      </c>
      <c r="KO56" s="143"/>
      <c r="KP56" s="140">
        <v>50</v>
      </c>
      <c r="KQ56" s="141" t="s">
        <v>44</v>
      </c>
      <c r="KR56" s="142">
        <v>0</v>
      </c>
      <c r="KS56" s="142">
        <v>300000</v>
      </c>
      <c r="KT56" s="142">
        <v>0</v>
      </c>
      <c r="KU56" s="142">
        <f t="shared" si="45"/>
        <v>300000</v>
      </c>
      <c r="KV56" s="143"/>
      <c r="KW56" s="140">
        <v>50</v>
      </c>
      <c r="KX56" s="141" t="s">
        <v>44</v>
      </c>
      <c r="KY56" s="142">
        <v>0</v>
      </c>
      <c r="KZ56" s="142">
        <v>0</v>
      </c>
      <c r="LA56" s="142">
        <v>0</v>
      </c>
      <c r="LB56" s="142">
        <f t="shared" si="46"/>
        <v>0</v>
      </c>
      <c r="LC56" s="143"/>
      <c r="LD56" s="140">
        <v>50</v>
      </c>
      <c r="LE56" s="141" t="s">
        <v>44</v>
      </c>
      <c r="LF56" s="142">
        <v>0</v>
      </c>
      <c r="LG56" s="142">
        <v>0</v>
      </c>
      <c r="LH56" s="142">
        <v>0</v>
      </c>
      <c r="LI56" s="142">
        <f t="shared" si="47"/>
        <v>0</v>
      </c>
      <c r="LJ56" s="143"/>
      <c r="LK56" s="140">
        <v>50</v>
      </c>
      <c r="LL56" s="141" t="s">
        <v>44</v>
      </c>
      <c r="LM56" s="142">
        <v>0</v>
      </c>
      <c r="LN56" s="142">
        <v>0</v>
      </c>
      <c r="LO56" s="142">
        <v>0</v>
      </c>
      <c r="LP56" s="142">
        <f t="shared" si="48"/>
        <v>0</v>
      </c>
      <c r="LQ56" s="143"/>
      <c r="LR56" s="140">
        <v>50</v>
      </c>
      <c r="LS56" s="141" t="s">
        <v>44</v>
      </c>
      <c r="LT56" s="142">
        <v>0</v>
      </c>
      <c r="LU56" s="142">
        <v>0</v>
      </c>
      <c r="LV56" s="142">
        <v>0</v>
      </c>
      <c r="LW56" s="142">
        <f t="shared" si="49"/>
        <v>0</v>
      </c>
      <c r="LX56" s="143"/>
      <c r="LY56" s="140">
        <v>50</v>
      </c>
      <c r="LZ56" s="141" t="s">
        <v>44</v>
      </c>
      <c r="MA56" s="142">
        <v>0</v>
      </c>
      <c r="MB56" s="142">
        <f t="shared" si="50"/>
        <v>9193000</v>
      </c>
      <c r="MC56" s="142">
        <f t="shared" si="0"/>
        <v>0</v>
      </c>
      <c r="MD56" s="142">
        <f t="shared" si="1"/>
        <v>9193000</v>
      </c>
      <c r="ME56" s="9"/>
    </row>
    <row r="57" spans="1:343" ht="15.75" hidden="1">
      <c r="A57" s="140">
        <v>51</v>
      </c>
      <c r="B57" s="141" t="s">
        <v>45</v>
      </c>
      <c r="C57" s="142">
        <v>0</v>
      </c>
      <c r="D57" s="142">
        <v>0</v>
      </c>
      <c r="E57" s="142">
        <v>0</v>
      </c>
      <c r="F57" s="142">
        <f t="shared" si="2"/>
        <v>0</v>
      </c>
      <c r="G57" s="143"/>
      <c r="H57" s="140">
        <v>51</v>
      </c>
      <c r="I57" s="141" t="s">
        <v>45</v>
      </c>
      <c r="J57" s="142">
        <v>0</v>
      </c>
      <c r="K57" s="142">
        <v>15000</v>
      </c>
      <c r="L57" s="142">
        <v>0</v>
      </c>
      <c r="M57" s="142">
        <f t="shared" si="3"/>
        <v>15000</v>
      </c>
      <c r="N57" s="143"/>
      <c r="O57" s="140">
        <v>51</v>
      </c>
      <c r="P57" s="141" t="s">
        <v>45</v>
      </c>
      <c r="Q57" s="144">
        <v>0</v>
      </c>
      <c r="R57" s="142">
        <v>150000</v>
      </c>
      <c r="S57" s="142">
        <v>0</v>
      </c>
      <c r="T57" s="142">
        <f t="shared" si="4"/>
        <v>150000</v>
      </c>
      <c r="U57" s="143"/>
      <c r="V57" s="140">
        <v>51</v>
      </c>
      <c r="W57" s="141" t="s">
        <v>45</v>
      </c>
      <c r="X57" s="142">
        <v>0</v>
      </c>
      <c r="Y57" s="142">
        <v>0</v>
      </c>
      <c r="Z57" s="142">
        <v>0</v>
      </c>
      <c r="AA57" s="142">
        <f t="shared" si="5"/>
        <v>0</v>
      </c>
      <c r="AB57" s="143"/>
      <c r="AC57" s="140">
        <v>51</v>
      </c>
      <c r="AD57" s="141" t="s">
        <v>45</v>
      </c>
      <c r="AE57" s="142">
        <v>0</v>
      </c>
      <c r="AF57" s="142">
        <v>0</v>
      </c>
      <c r="AG57" s="142">
        <v>0</v>
      </c>
      <c r="AH57" s="142">
        <f t="shared" si="6"/>
        <v>0</v>
      </c>
      <c r="AI57" s="143"/>
      <c r="AJ57" s="140">
        <v>51</v>
      </c>
      <c r="AK57" s="141" t="s">
        <v>45</v>
      </c>
      <c r="AL57" s="142">
        <v>0</v>
      </c>
      <c r="AM57" s="142">
        <v>161000</v>
      </c>
      <c r="AN57" s="142">
        <v>0</v>
      </c>
      <c r="AO57" s="142">
        <f t="shared" si="7"/>
        <v>161000</v>
      </c>
      <c r="AP57" s="143"/>
      <c r="AQ57" s="140">
        <v>51</v>
      </c>
      <c r="AR57" s="141" t="s">
        <v>45</v>
      </c>
      <c r="AS57" s="142">
        <v>0</v>
      </c>
      <c r="AT57" s="142"/>
      <c r="AU57" s="142">
        <v>0</v>
      </c>
      <c r="AV57" s="142">
        <f t="shared" si="8"/>
        <v>0</v>
      </c>
      <c r="AW57" s="143"/>
      <c r="AX57" s="140">
        <v>51</v>
      </c>
      <c r="AY57" s="141" t="s">
        <v>45</v>
      </c>
      <c r="AZ57" s="142">
        <v>0</v>
      </c>
      <c r="BA57" s="142">
        <v>0</v>
      </c>
      <c r="BB57" s="142">
        <v>0</v>
      </c>
      <c r="BC57" s="142">
        <f t="shared" si="9"/>
        <v>0</v>
      </c>
      <c r="BD57" s="143"/>
      <c r="BE57" s="140">
        <v>51</v>
      </c>
      <c r="BF57" s="141" t="s">
        <v>45</v>
      </c>
      <c r="BG57" s="142">
        <v>0</v>
      </c>
      <c r="BH57" s="142">
        <v>0</v>
      </c>
      <c r="BI57" s="142">
        <v>0</v>
      </c>
      <c r="BJ57" s="142">
        <f t="shared" si="10"/>
        <v>0</v>
      </c>
      <c r="BK57" s="143"/>
      <c r="BL57" s="140">
        <v>51</v>
      </c>
      <c r="BM57" s="141" t="s">
        <v>45</v>
      </c>
      <c r="BN57" s="145">
        <v>0</v>
      </c>
      <c r="BO57" s="142">
        <v>0</v>
      </c>
      <c r="BP57" s="142">
        <v>0</v>
      </c>
      <c r="BQ57" s="142">
        <f t="shared" si="11"/>
        <v>0</v>
      </c>
      <c r="BR57" s="143"/>
      <c r="BS57" s="140">
        <v>51</v>
      </c>
      <c r="BT57" s="141" t="s">
        <v>45</v>
      </c>
      <c r="BU57" s="142">
        <v>0</v>
      </c>
      <c r="BV57" s="142">
        <v>0</v>
      </c>
      <c r="BW57" s="142">
        <v>0</v>
      </c>
      <c r="BX57" s="142">
        <f t="shared" si="12"/>
        <v>0</v>
      </c>
      <c r="BY57" s="143"/>
      <c r="BZ57" s="140">
        <v>51</v>
      </c>
      <c r="CA57" s="141" t="s">
        <v>45</v>
      </c>
      <c r="CB57" s="142">
        <v>0</v>
      </c>
      <c r="CC57" s="142">
        <v>0</v>
      </c>
      <c r="CD57" s="142">
        <v>0</v>
      </c>
      <c r="CE57" s="142">
        <f t="shared" si="13"/>
        <v>0</v>
      </c>
      <c r="CF57" s="143"/>
      <c r="CG57" s="140">
        <v>51</v>
      </c>
      <c r="CH57" s="141" t="s">
        <v>45</v>
      </c>
      <c r="CI57" s="142">
        <v>0</v>
      </c>
      <c r="CJ57" s="142">
        <v>0</v>
      </c>
      <c r="CK57" s="142">
        <v>0</v>
      </c>
      <c r="CL57" s="142">
        <f t="shared" si="14"/>
        <v>0</v>
      </c>
      <c r="CM57" s="143"/>
      <c r="CN57" s="140">
        <v>51</v>
      </c>
      <c r="CO57" s="141" t="s">
        <v>45</v>
      </c>
      <c r="CP57" s="142">
        <v>0</v>
      </c>
      <c r="CQ57" s="142">
        <v>0</v>
      </c>
      <c r="CR57" s="142">
        <v>0</v>
      </c>
      <c r="CS57" s="142">
        <f t="shared" si="15"/>
        <v>0</v>
      </c>
      <c r="CT57" s="143"/>
      <c r="CU57" s="140">
        <v>51</v>
      </c>
      <c r="CV57" s="141" t="s">
        <v>45</v>
      </c>
      <c r="CW57" s="142">
        <v>0</v>
      </c>
      <c r="CX57" s="142">
        <v>0</v>
      </c>
      <c r="CY57" s="142">
        <v>0</v>
      </c>
      <c r="CZ57" s="142">
        <f t="shared" si="16"/>
        <v>0</v>
      </c>
      <c r="DA57" s="143"/>
      <c r="DB57" s="140">
        <v>51</v>
      </c>
      <c r="DC57" s="141" t="s">
        <v>45</v>
      </c>
      <c r="DD57" s="142">
        <v>0</v>
      </c>
      <c r="DE57" s="142">
        <v>0</v>
      </c>
      <c r="DF57" s="142">
        <v>0</v>
      </c>
      <c r="DG57" s="142">
        <f t="shared" si="17"/>
        <v>0</v>
      </c>
      <c r="DH57" s="143"/>
      <c r="DI57" s="140">
        <v>51</v>
      </c>
      <c r="DJ57" s="141" t="s">
        <v>45</v>
      </c>
      <c r="DK57" s="142">
        <v>0</v>
      </c>
      <c r="DL57" s="142">
        <v>0</v>
      </c>
      <c r="DM57" s="142">
        <v>0</v>
      </c>
      <c r="DN57" s="142">
        <f t="shared" si="18"/>
        <v>0</v>
      </c>
      <c r="DO57" s="143"/>
      <c r="DP57" s="140">
        <v>51</v>
      </c>
      <c r="DQ57" s="141" t="s">
        <v>45</v>
      </c>
      <c r="DR57" s="142">
        <v>0</v>
      </c>
      <c r="DS57" s="142">
        <v>0</v>
      </c>
      <c r="DT57" s="142">
        <v>0</v>
      </c>
      <c r="DU57" s="142">
        <f t="shared" si="19"/>
        <v>0</v>
      </c>
      <c r="DV57" s="143"/>
      <c r="DW57" s="140">
        <v>51</v>
      </c>
      <c r="DX57" s="141" t="s">
        <v>45</v>
      </c>
      <c r="DY57" s="142">
        <v>0</v>
      </c>
      <c r="DZ57" s="142">
        <v>0</v>
      </c>
      <c r="EA57" s="142">
        <v>0</v>
      </c>
      <c r="EB57" s="142">
        <f t="shared" si="20"/>
        <v>0</v>
      </c>
      <c r="EC57" s="143"/>
      <c r="ED57" s="140">
        <v>51</v>
      </c>
      <c r="EE57" s="141" t="s">
        <v>45</v>
      </c>
      <c r="EF57" s="142">
        <v>0</v>
      </c>
      <c r="EG57" s="142">
        <v>0</v>
      </c>
      <c r="EH57" s="142">
        <v>0</v>
      </c>
      <c r="EI57" s="142">
        <f t="shared" si="21"/>
        <v>0</v>
      </c>
      <c r="EJ57" s="143"/>
      <c r="EK57" s="140">
        <v>51</v>
      </c>
      <c r="EL57" s="141" t="s">
        <v>45</v>
      </c>
      <c r="EM57" s="142">
        <v>0</v>
      </c>
      <c r="EN57" s="142">
        <v>0</v>
      </c>
      <c r="EO57" s="142">
        <v>0</v>
      </c>
      <c r="EP57" s="142">
        <f t="shared" si="22"/>
        <v>0</v>
      </c>
      <c r="EQ57" s="143"/>
      <c r="ER57" s="140">
        <v>51</v>
      </c>
      <c r="ES57" s="141" t="s">
        <v>45</v>
      </c>
      <c r="ET57" s="142">
        <v>0</v>
      </c>
      <c r="EU57" s="142">
        <v>0</v>
      </c>
      <c r="EV57" s="142">
        <v>0</v>
      </c>
      <c r="EW57" s="142">
        <f t="shared" si="23"/>
        <v>0</v>
      </c>
      <c r="EX57" s="143"/>
      <c r="EY57" s="140">
        <v>51</v>
      </c>
      <c r="EZ57" s="141" t="s">
        <v>45</v>
      </c>
      <c r="FA57" s="142">
        <v>3500</v>
      </c>
      <c r="FB57" s="142">
        <v>4900000</v>
      </c>
      <c r="FC57" s="142">
        <v>0</v>
      </c>
      <c r="FD57" s="142">
        <f t="shared" si="24"/>
        <v>4900000</v>
      </c>
      <c r="FE57" s="143"/>
      <c r="FF57" s="140">
        <v>51</v>
      </c>
      <c r="FG57" s="141" t="s">
        <v>45</v>
      </c>
      <c r="FH57" s="142">
        <v>1500</v>
      </c>
      <c r="FI57" s="142">
        <v>1500000</v>
      </c>
      <c r="FJ57" s="142">
        <v>0</v>
      </c>
      <c r="FK57" s="142">
        <f t="shared" si="25"/>
        <v>1500000</v>
      </c>
      <c r="FL57" s="143"/>
      <c r="FM57" s="140">
        <v>51</v>
      </c>
      <c r="FN57" s="141" t="s">
        <v>45</v>
      </c>
      <c r="FO57" s="142">
        <v>0</v>
      </c>
      <c r="FP57" s="142">
        <v>0</v>
      </c>
      <c r="FQ57" s="142">
        <v>0</v>
      </c>
      <c r="FR57" s="142">
        <f t="shared" si="26"/>
        <v>0</v>
      </c>
      <c r="FS57" s="143"/>
      <c r="FT57" s="140">
        <v>51</v>
      </c>
      <c r="FU57" s="141" t="s">
        <v>45</v>
      </c>
      <c r="FV57" s="142">
        <v>400</v>
      </c>
      <c r="FW57" s="142">
        <v>900000</v>
      </c>
      <c r="FX57" s="142">
        <v>0</v>
      </c>
      <c r="FY57" s="142">
        <f t="shared" si="27"/>
        <v>900000</v>
      </c>
      <c r="FZ57" s="143"/>
      <c r="GA57" s="140">
        <v>51</v>
      </c>
      <c r="GB57" s="141" t="s">
        <v>45</v>
      </c>
      <c r="GC57" s="142">
        <v>25</v>
      </c>
      <c r="GD57" s="142">
        <v>67500</v>
      </c>
      <c r="GE57" s="142">
        <v>0</v>
      </c>
      <c r="GF57" s="142">
        <f t="shared" si="28"/>
        <v>67500</v>
      </c>
      <c r="GG57" s="143"/>
      <c r="GH57" s="140">
        <v>51</v>
      </c>
      <c r="GI57" s="141" t="s">
        <v>45</v>
      </c>
      <c r="GJ57" s="142">
        <v>0</v>
      </c>
      <c r="GK57" s="142">
        <v>0</v>
      </c>
      <c r="GL57" s="142">
        <v>0</v>
      </c>
      <c r="GM57" s="142">
        <f t="shared" si="29"/>
        <v>0</v>
      </c>
      <c r="GN57" s="143"/>
      <c r="GO57" s="140">
        <v>51</v>
      </c>
      <c r="GP57" s="141" t="s">
        <v>45</v>
      </c>
      <c r="GQ57" s="142">
        <v>100</v>
      </c>
      <c r="GR57" s="142">
        <v>30000</v>
      </c>
      <c r="GS57" s="142">
        <v>0</v>
      </c>
      <c r="GT57" s="142">
        <f t="shared" si="30"/>
        <v>30000</v>
      </c>
      <c r="GU57" s="143"/>
      <c r="GV57" s="140">
        <v>51</v>
      </c>
      <c r="GW57" s="141" t="s">
        <v>45</v>
      </c>
      <c r="GX57" s="142">
        <v>175</v>
      </c>
      <c r="GY57" s="142">
        <v>52500</v>
      </c>
      <c r="GZ57" s="142">
        <v>0</v>
      </c>
      <c r="HA57" s="142">
        <f t="shared" si="31"/>
        <v>52500</v>
      </c>
      <c r="HB57" s="143"/>
      <c r="HC57" s="140">
        <v>51</v>
      </c>
      <c r="HD57" s="141" t="s">
        <v>45</v>
      </c>
      <c r="HE57" s="142">
        <v>0</v>
      </c>
      <c r="HF57" s="142">
        <v>0</v>
      </c>
      <c r="HG57" s="142">
        <v>0</v>
      </c>
      <c r="HH57" s="142">
        <f t="shared" si="32"/>
        <v>0</v>
      </c>
      <c r="HI57" s="143"/>
      <c r="HJ57" s="140">
        <v>51</v>
      </c>
      <c r="HK57" s="141" t="s">
        <v>45</v>
      </c>
      <c r="HL57" s="142">
        <v>0</v>
      </c>
      <c r="HM57" s="142">
        <v>0</v>
      </c>
      <c r="HN57" s="142">
        <v>0</v>
      </c>
      <c r="HO57" s="142">
        <f t="shared" si="33"/>
        <v>0</v>
      </c>
      <c r="HP57" s="143"/>
      <c r="HQ57" s="140">
        <v>51</v>
      </c>
      <c r="HR57" s="141" t="s">
        <v>45</v>
      </c>
      <c r="HS57" s="142">
        <v>0</v>
      </c>
      <c r="HT57" s="142">
        <v>0</v>
      </c>
      <c r="HU57" s="142">
        <v>0</v>
      </c>
      <c r="HV57" s="142">
        <f t="shared" si="34"/>
        <v>0</v>
      </c>
      <c r="HW57" s="143"/>
      <c r="HX57" s="140">
        <v>51</v>
      </c>
      <c r="HY57" s="141" t="s">
        <v>45</v>
      </c>
      <c r="HZ57" s="142">
        <v>1</v>
      </c>
      <c r="IA57" s="142">
        <v>800000</v>
      </c>
      <c r="IB57" s="142">
        <v>0</v>
      </c>
      <c r="IC57" s="142">
        <f t="shared" si="35"/>
        <v>800000</v>
      </c>
      <c r="ID57" s="143"/>
      <c r="IE57" s="140">
        <v>51</v>
      </c>
      <c r="IF57" s="141" t="s">
        <v>45</v>
      </c>
      <c r="IG57" s="142">
        <v>0</v>
      </c>
      <c r="IH57" s="142">
        <v>0</v>
      </c>
      <c r="II57" s="142">
        <v>0</v>
      </c>
      <c r="IJ57" s="142">
        <f t="shared" si="36"/>
        <v>0</v>
      </c>
      <c r="IK57" s="143"/>
      <c r="IL57" s="140">
        <v>51</v>
      </c>
      <c r="IM57" s="141" t="s">
        <v>45</v>
      </c>
      <c r="IN57" s="142">
        <v>2</v>
      </c>
      <c r="IO57" s="142">
        <v>20000</v>
      </c>
      <c r="IP57" s="142">
        <v>0</v>
      </c>
      <c r="IQ57" s="142">
        <f t="shared" si="37"/>
        <v>20000</v>
      </c>
      <c r="IR57" s="143"/>
      <c r="IS57" s="140">
        <v>51</v>
      </c>
      <c r="IT57" s="141" t="s">
        <v>45</v>
      </c>
      <c r="IU57" s="142">
        <v>1</v>
      </c>
      <c r="IV57" s="142">
        <v>514800</v>
      </c>
      <c r="IW57" s="142">
        <v>0</v>
      </c>
      <c r="IX57" s="142">
        <f t="shared" si="38"/>
        <v>514800</v>
      </c>
      <c r="IY57" s="143"/>
      <c r="IZ57" s="140">
        <v>51</v>
      </c>
      <c r="JA57" s="141" t="s">
        <v>45</v>
      </c>
      <c r="JB57" s="142">
        <v>0</v>
      </c>
      <c r="JC57" s="142">
        <v>0</v>
      </c>
      <c r="JD57" s="142">
        <v>0</v>
      </c>
      <c r="JE57" s="142">
        <f t="shared" si="39"/>
        <v>0</v>
      </c>
      <c r="JF57" s="143"/>
      <c r="JG57" s="140">
        <v>51</v>
      </c>
      <c r="JH57" s="141" t="s">
        <v>45</v>
      </c>
      <c r="JI57" s="142">
        <v>1</v>
      </c>
      <c r="JJ57" s="142">
        <v>10000</v>
      </c>
      <c r="JK57" s="142">
        <v>0</v>
      </c>
      <c r="JL57" s="142">
        <f t="shared" si="40"/>
        <v>10000</v>
      </c>
      <c r="JM57" s="143"/>
      <c r="JN57" s="140">
        <v>51</v>
      </c>
      <c r="JO57" s="141" t="s">
        <v>45</v>
      </c>
      <c r="JP57" s="142">
        <v>0</v>
      </c>
      <c r="JQ57" s="142">
        <v>0</v>
      </c>
      <c r="JR57" s="142">
        <v>0</v>
      </c>
      <c r="JS57" s="142">
        <f t="shared" si="41"/>
        <v>0</v>
      </c>
      <c r="JT57" s="143"/>
      <c r="JU57" s="140">
        <v>51</v>
      </c>
      <c r="JV57" s="141" t="s">
        <v>45</v>
      </c>
      <c r="JW57" s="142">
        <v>0</v>
      </c>
      <c r="JX57" s="142">
        <v>0</v>
      </c>
      <c r="JY57" s="142">
        <v>0</v>
      </c>
      <c r="JZ57" s="142">
        <f t="shared" si="42"/>
        <v>0</v>
      </c>
      <c r="KA57" s="143"/>
      <c r="KB57" s="140">
        <v>51</v>
      </c>
      <c r="KC57" s="141" t="s">
        <v>45</v>
      </c>
      <c r="KD57" s="142">
        <v>0</v>
      </c>
      <c r="KE57" s="142">
        <v>0</v>
      </c>
      <c r="KF57" s="142">
        <v>0</v>
      </c>
      <c r="KG57" s="142">
        <f t="shared" si="43"/>
        <v>0</v>
      </c>
      <c r="KH57" s="143"/>
      <c r="KI57" s="140">
        <v>51</v>
      </c>
      <c r="KJ57" s="141" t="s">
        <v>45</v>
      </c>
      <c r="KK57" s="142">
        <v>0</v>
      </c>
      <c r="KL57" s="142">
        <v>0</v>
      </c>
      <c r="KM57" s="142">
        <v>0</v>
      </c>
      <c r="KN57" s="142">
        <f t="shared" si="44"/>
        <v>0</v>
      </c>
      <c r="KO57" s="143"/>
      <c r="KP57" s="140">
        <v>51</v>
      </c>
      <c r="KQ57" s="141" t="s">
        <v>45</v>
      </c>
      <c r="KR57" s="142">
        <v>0</v>
      </c>
      <c r="KS57" s="142">
        <v>0</v>
      </c>
      <c r="KT57" s="142">
        <v>0</v>
      </c>
      <c r="KU57" s="142">
        <f t="shared" si="45"/>
        <v>0</v>
      </c>
      <c r="KV57" s="143"/>
      <c r="KW57" s="140">
        <v>51</v>
      </c>
      <c r="KX57" s="141" t="s">
        <v>45</v>
      </c>
      <c r="KY57" s="142">
        <v>0</v>
      </c>
      <c r="KZ57" s="142">
        <v>0</v>
      </c>
      <c r="LA57" s="142">
        <v>0</v>
      </c>
      <c r="LB57" s="142">
        <f t="shared" si="46"/>
        <v>0</v>
      </c>
      <c r="LC57" s="143"/>
      <c r="LD57" s="140">
        <v>51</v>
      </c>
      <c r="LE57" s="141" t="s">
        <v>45</v>
      </c>
      <c r="LF57" s="142">
        <v>0</v>
      </c>
      <c r="LG57" s="142">
        <v>0</v>
      </c>
      <c r="LH57" s="142">
        <v>0</v>
      </c>
      <c r="LI57" s="142">
        <f t="shared" si="47"/>
        <v>0</v>
      </c>
      <c r="LJ57" s="143"/>
      <c r="LK57" s="140">
        <v>51</v>
      </c>
      <c r="LL57" s="141" t="s">
        <v>45</v>
      </c>
      <c r="LM57" s="142">
        <v>0</v>
      </c>
      <c r="LN57" s="142">
        <v>0</v>
      </c>
      <c r="LO57" s="142">
        <v>0</v>
      </c>
      <c r="LP57" s="142">
        <f t="shared" si="48"/>
        <v>0</v>
      </c>
      <c r="LQ57" s="143"/>
      <c r="LR57" s="140">
        <v>51</v>
      </c>
      <c r="LS57" s="141" t="s">
        <v>45</v>
      </c>
      <c r="LT57" s="142">
        <v>0</v>
      </c>
      <c r="LU57" s="142">
        <v>0</v>
      </c>
      <c r="LV57" s="142">
        <v>0</v>
      </c>
      <c r="LW57" s="142">
        <f t="shared" si="49"/>
        <v>0</v>
      </c>
      <c r="LX57" s="143"/>
      <c r="LY57" s="140">
        <v>51</v>
      </c>
      <c r="LZ57" s="141" t="s">
        <v>45</v>
      </c>
      <c r="MA57" s="142">
        <v>0</v>
      </c>
      <c r="MB57" s="142">
        <f t="shared" si="50"/>
        <v>9120800</v>
      </c>
      <c r="MC57" s="142">
        <f t="shared" si="0"/>
        <v>0</v>
      </c>
      <c r="MD57" s="142">
        <f t="shared" si="1"/>
        <v>9120800</v>
      </c>
      <c r="ME57" s="9"/>
    </row>
    <row r="58" spans="1:343" ht="15.75" hidden="1">
      <c r="A58" s="140">
        <v>52</v>
      </c>
      <c r="B58" s="141" t="s">
        <v>46</v>
      </c>
      <c r="C58" s="142">
        <v>0</v>
      </c>
      <c r="D58" s="142">
        <v>0</v>
      </c>
      <c r="E58" s="142">
        <v>0</v>
      </c>
      <c r="F58" s="142">
        <f t="shared" si="2"/>
        <v>0</v>
      </c>
      <c r="G58" s="143"/>
      <c r="H58" s="140">
        <v>52</v>
      </c>
      <c r="I58" s="141" t="s">
        <v>46</v>
      </c>
      <c r="J58" s="142">
        <v>0</v>
      </c>
      <c r="K58" s="142">
        <v>15000</v>
      </c>
      <c r="L58" s="142">
        <v>0</v>
      </c>
      <c r="M58" s="142">
        <f t="shared" si="3"/>
        <v>15000</v>
      </c>
      <c r="N58" s="143"/>
      <c r="O58" s="140">
        <v>52</v>
      </c>
      <c r="P58" s="141" t="s">
        <v>46</v>
      </c>
      <c r="Q58" s="144">
        <v>0</v>
      </c>
      <c r="R58" s="142">
        <v>210000</v>
      </c>
      <c r="S58" s="142">
        <v>0</v>
      </c>
      <c r="T58" s="142">
        <f t="shared" si="4"/>
        <v>210000</v>
      </c>
      <c r="U58" s="143"/>
      <c r="V58" s="140">
        <v>52</v>
      </c>
      <c r="W58" s="141" t="s">
        <v>46</v>
      </c>
      <c r="X58" s="142">
        <v>0</v>
      </c>
      <c r="Y58" s="142">
        <v>0</v>
      </c>
      <c r="Z58" s="142">
        <v>0</v>
      </c>
      <c r="AA58" s="142">
        <f t="shared" si="5"/>
        <v>0</v>
      </c>
      <c r="AB58" s="143"/>
      <c r="AC58" s="140">
        <v>52</v>
      </c>
      <c r="AD58" s="141" t="s">
        <v>46</v>
      </c>
      <c r="AE58" s="142">
        <v>0</v>
      </c>
      <c r="AF58" s="142">
        <v>0</v>
      </c>
      <c r="AG58" s="142">
        <v>0</v>
      </c>
      <c r="AH58" s="142">
        <f t="shared" si="6"/>
        <v>0</v>
      </c>
      <c r="AI58" s="143"/>
      <c r="AJ58" s="140">
        <v>52</v>
      </c>
      <c r="AK58" s="141" t="s">
        <v>46</v>
      </c>
      <c r="AL58" s="142">
        <v>0</v>
      </c>
      <c r="AM58" s="142">
        <v>161000</v>
      </c>
      <c r="AN58" s="142">
        <v>0</v>
      </c>
      <c r="AO58" s="142">
        <f t="shared" si="7"/>
        <v>161000</v>
      </c>
      <c r="AP58" s="143"/>
      <c r="AQ58" s="140">
        <v>52</v>
      </c>
      <c r="AR58" s="141" t="s">
        <v>46</v>
      </c>
      <c r="AS58" s="142">
        <v>0</v>
      </c>
      <c r="AT58" s="142"/>
      <c r="AU58" s="142">
        <v>0</v>
      </c>
      <c r="AV58" s="142">
        <f t="shared" si="8"/>
        <v>0</v>
      </c>
      <c r="AW58" s="143"/>
      <c r="AX58" s="140">
        <v>52</v>
      </c>
      <c r="AY58" s="141" t="s">
        <v>46</v>
      </c>
      <c r="AZ58" s="142">
        <v>0</v>
      </c>
      <c r="BA58" s="142">
        <v>0</v>
      </c>
      <c r="BB58" s="142">
        <v>0</v>
      </c>
      <c r="BC58" s="142">
        <f t="shared" si="9"/>
        <v>0</v>
      </c>
      <c r="BD58" s="143"/>
      <c r="BE58" s="140">
        <v>52</v>
      </c>
      <c r="BF58" s="141" t="s">
        <v>46</v>
      </c>
      <c r="BG58" s="142">
        <v>0</v>
      </c>
      <c r="BH58" s="142">
        <v>0</v>
      </c>
      <c r="BI58" s="142">
        <v>0</v>
      </c>
      <c r="BJ58" s="142">
        <f t="shared" si="10"/>
        <v>0</v>
      </c>
      <c r="BK58" s="143"/>
      <c r="BL58" s="140">
        <v>52</v>
      </c>
      <c r="BM58" s="141" t="s">
        <v>46</v>
      </c>
      <c r="BN58" s="145">
        <v>0</v>
      </c>
      <c r="BO58" s="142">
        <v>0</v>
      </c>
      <c r="BP58" s="142">
        <v>0</v>
      </c>
      <c r="BQ58" s="142">
        <f t="shared" si="11"/>
        <v>0</v>
      </c>
      <c r="BR58" s="143"/>
      <c r="BS58" s="140">
        <v>52</v>
      </c>
      <c r="BT58" s="141" t="s">
        <v>46</v>
      </c>
      <c r="BU58" s="142">
        <v>0</v>
      </c>
      <c r="BV58" s="142">
        <v>0</v>
      </c>
      <c r="BW58" s="142">
        <v>0</v>
      </c>
      <c r="BX58" s="142">
        <f t="shared" si="12"/>
        <v>0</v>
      </c>
      <c r="BY58" s="143"/>
      <c r="BZ58" s="140">
        <v>52</v>
      </c>
      <c r="CA58" s="141" t="s">
        <v>46</v>
      </c>
      <c r="CB58" s="142">
        <v>0</v>
      </c>
      <c r="CC58" s="142">
        <v>0</v>
      </c>
      <c r="CD58" s="142">
        <v>0</v>
      </c>
      <c r="CE58" s="142">
        <f t="shared" si="13"/>
        <v>0</v>
      </c>
      <c r="CF58" s="143"/>
      <c r="CG58" s="140">
        <v>52</v>
      </c>
      <c r="CH58" s="141" t="s">
        <v>46</v>
      </c>
      <c r="CI58" s="142">
        <v>0</v>
      </c>
      <c r="CJ58" s="142">
        <v>0</v>
      </c>
      <c r="CK58" s="142">
        <v>0</v>
      </c>
      <c r="CL58" s="142">
        <f t="shared" si="14"/>
        <v>0</v>
      </c>
      <c r="CM58" s="143"/>
      <c r="CN58" s="140">
        <v>52</v>
      </c>
      <c r="CO58" s="141" t="s">
        <v>46</v>
      </c>
      <c r="CP58" s="142">
        <v>0</v>
      </c>
      <c r="CQ58" s="142">
        <v>0</v>
      </c>
      <c r="CR58" s="142">
        <v>0</v>
      </c>
      <c r="CS58" s="142">
        <f t="shared" si="15"/>
        <v>0</v>
      </c>
      <c r="CT58" s="143"/>
      <c r="CU58" s="140">
        <v>52</v>
      </c>
      <c r="CV58" s="141" t="s">
        <v>46</v>
      </c>
      <c r="CW58" s="142">
        <v>0</v>
      </c>
      <c r="CX58" s="142">
        <v>0</v>
      </c>
      <c r="CY58" s="142">
        <v>0</v>
      </c>
      <c r="CZ58" s="142">
        <f t="shared" si="16"/>
        <v>0</v>
      </c>
      <c r="DA58" s="143"/>
      <c r="DB58" s="140">
        <v>52</v>
      </c>
      <c r="DC58" s="141" t="s">
        <v>46</v>
      </c>
      <c r="DD58" s="142">
        <v>0</v>
      </c>
      <c r="DE58" s="142">
        <v>0</v>
      </c>
      <c r="DF58" s="142">
        <v>0</v>
      </c>
      <c r="DG58" s="142">
        <f t="shared" si="17"/>
        <v>0</v>
      </c>
      <c r="DH58" s="143"/>
      <c r="DI58" s="140">
        <v>52</v>
      </c>
      <c r="DJ58" s="141" t="s">
        <v>46</v>
      </c>
      <c r="DK58" s="142">
        <v>0</v>
      </c>
      <c r="DL58" s="142">
        <v>0</v>
      </c>
      <c r="DM58" s="142">
        <v>0</v>
      </c>
      <c r="DN58" s="142">
        <f t="shared" si="18"/>
        <v>0</v>
      </c>
      <c r="DO58" s="143"/>
      <c r="DP58" s="140">
        <v>52</v>
      </c>
      <c r="DQ58" s="141" t="s">
        <v>46</v>
      </c>
      <c r="DR58" s="142">
        <v>0</v>
      </c>
      <c r="DS58" s="142">
        <v>0</v>
      </c>
      <c r="DT58" s="142">
        <v>0</v>
      </c>
      <c r="DU58" s="142">
        <f t="shared" si="19"/>
        <v>0</v>
      </c>
      <c r="DV58" s="143"/>
      <c r="DW58" s="140">
        <v>52</v>
      </c>
      <c r="DX58" s="141" t="s">
        <v>46</v>
      </c>
      <c r="DY58" s="142">
        <v>0</v>
      </c>
      <c r="DZ58" s="142">
        <v>0</v>
      </c>
      <c r="EA58" s="142">
        <v>0</v>
      </c>
      <c r="EB58" s="142">
        <f t="shared" si="20"/>
        <v>0</v>
      </c>
      <c r="EC58" s="143"/>
      <c r="ED58" s="140">
        <v>52</v>
      </c>
      <c r="EE58" s="141" t="s">
        <v>46</v>
      </c>
      <c r="EF58" s="142">
        <v>0</v>
      </c>
      <c r="EG58" s="142">
        <v>0</v>
      </c>
      <c r="EH58" s="142">
        <v>0</v>
      </c>
      <c r="EI58" s="142">
        <f t="shared" si="21"/>
        <v>0</v>
      </c>
      <c r="EJ58" s="143"/>
      <c r="EK58" s="140">
        <v>52</v>
      </c>
      <c r="EL58" s="141" t="s">
        <v>46</v>
      </c>
      <c r="EM58" s="142">
        <v>0</v>
      </c>
      <c r="EN58" s="142">
        <v>0</v>
      </c>
      <c r="EO58" s="142">
        <v>0</v>
      </c>
      <c r="EP58" s="142">
        <f t="shared" si="22"/>
        <v>0</v>
      </c>
      <c r="EQ58" s="143"/>
      <c r="ER58" s="140">
        <v>52</v>
      </c>
      <c r="ES58" s="141" t="s">
        <v>46</v>
      </c>
      <c r="ET58" s="142">
        <v>0</v>
      </c>
      <c r="EU58" s="142">
        <v>0</v>
      </c>
      <c r="EV58" s="142">
        <v>0</v>
      </c>
      <c r="EW58" s="142">
        <f t="shared" si="23"/>
        <v>0</v>
      </c>
      <c r="EX58" s="143"/>
      <c r="EY58" s="140">
        <v>52</v>
      </c>
      <c r="EZ58" s="141" t="s">
        <v>46</v>
      </c>
      <c r="FA58" s="142">
        <v>5000</v>
      </c>
      <c r="FB58" s="142">
        <v>7000000</v>
      </c>
      <c r="FC58" s="142">
        <v>0</v>
      </c>
      <c r="FD58" s="142">
        <f t="shared" si="24"/>
        <v>7000000</v>
      </c>
      <c r="FE58" s="143"/>
      <c r="FF58" s="140">
        <v>52</v>
      </c>
      <c r="FG58" s="141" t="s">
        <v>46</v>
      </c>
      <c r="FH58" s="142">
        <v>2000</v>
      </c>
      <c r="FI58" s="142">
        <v>2000000</v>
      </c>
      <c r="FJ58" s="142">
        <v>0</v>
      </c>
      <c r="FK58" s="142">
        <f t="shared" si="25"/>
        <v>2000000</v>
      </c>
      <c r="FL58" s="143"/>
      <c r="FM58" s="140">
        <v>52</v>
      </c>
      <c r="FN58" s="141" t="s">
        <v>46</v>
      </c>
      <c r="FO58" s="142">
        <v>0</v>
      </c>
      <c r="FP58" s="142">
        <v>0</v>
      </c>
      <c r="FQ58" s="142">
        <v>0</v>
      </c>
      <c r="FR58" s="142">
        <f t="shared" si="26"/>
        <v>0</v>
      </c>
      <c r="FS58" s="143"/>
      <c r="FT58" s="140">
        <v>52</v>
      </c>
      <c r="FU58" s="141" t="s">
        <v>46</v>
      </c>
      <c r="FV58" s="142">
        <v>700</v>
      </c>
      <c r="FW58" s="142">
        <v>1600000</v>
      </c>
      <c r="FX58" s="142">
        <v>0</v>
      </c>
      <c r="FY58" s="142">
        <f t="shared" si="27"/>
        <v>1600000</v>
      </c>
      <c r="FZ58" s="143"/>
      <c r="GA58" s="140">
        <v>52</v>
      </c>
      <c r="GB58" s="141" t="s">
        <v>46</v>
      </c>
      <c r="GC58" s="142">
        <v>50</v>
      </c>
      <c r="GD58" s="142">
        <v>135000</v>
      </c>
      <c r="GE58" s="142">
        <v>0</v>
      </c>
      <c r="GF58" s="142">
        <f t="shared" si="28"/>
        <v>135000</v>
      </c>
      <c r="GG58" s="143"/>
      <c r="GH58" s="140">
        <v>52</v>
      </c>
      <c r="GI58" s="141" t="s">
        <v>46</v>
      </c>
      <c r="GJ58" s="142">
        <v>0</v>
      </c>
      <c r="GK58" s="142">
        <v>0</v>
      </c>
      <c r="GL58" s="142">
        <v>0</v>
      </c>
      <c r="GM58" s="142">
        <f t="shared" si="29"/>
        <v>0</v>
      </c>
      <c r="GN58" s="143"/>
      <c r="GO58" s="140">
        <v>52</v>
      </c>
      <c r="GP58" s="141" t="s">
        <v>46</v>
      </c>
      <c r="GQ58" s="142">
        <v>100</v>
      </c>
      <c r="GR58" s="142">
        <v>30000</v>
      </c>
      <c r="GS58" s="142">
        <v>0</v>
      </c>
      <c r="GT58" s="142">
        <f t="shared" si="30"/>
        <v>30000</v>
      </c>
      <c r="GU58" s="143"/>
      <c r="GV58" s="140">
        <v>52</v>
      </c>
      <c r="GW58" s="141" t="s">
        <v>46</v>
      </c>
      <c r="GX58" s="142">
        <v>175</v>
      </c>
      <c r="GY58" s="142">
        <v>52500</v>
      </c>
      <c r="GZ58" s="142">
        <v>0</v>
      </c>
      <c r="HA58" s="142">
        <f t="shared" si="31"/>
        <v>52500</v>
      </c>
      <c r="HB58" s="143"/>
      <c r="HC58" s="140">
        <v>52</v>
      </c>
      <c r="HD58" s="141" t="s">
        <v>46</v>
      </c>
      <c r="HE58" s="142">
        <v>0</v>
      </c>
      <c r="HF58" s="142">
        <v>0</v>
      </c>
      <c r="HG58" s="142">
        <v>0</v>
      </c>
      <c r="HH58" s="142">
        <f t="shared" si="32"/>
        <v>0</v>
      </c>
      <c r="HI58" s="143"/>
      <c r="HJ58" s="140">
        <v>52</v>
      </c>
      <c r="HK58" s="141" t="s">
        <v>46</v>
      </c>
      <c r="HL58" s="142">
        <v>0</v>
      </c>
      <c r="HM58" s="142">
        <v>0</v>
      </c>
      <c r="HN58" s="142">
        <v>0</v>
      </c>
      <c r="HO58" s="142">
        <f t="shared" si="33"/>
        <v>0</v>
      </c>
      <c r="HP58" s="143"/>
      <c r="HQ58" s="140">
        <v>52</v>
      </c>
      <c r="HR58" s="141" t="s">
        <v>46</v>
      </c>
      <c r="HS58" s="142">
        <v>0</v>
      </c>
      <c r="HT58" s="142">
        <v>0</v>
      </c>
      <c r="HU58" s="142">
        <v>0</v>
      </c>
      <c r="HV58" s="142">
        <f t="shared" si="34"/>
        <v>0</v>
      </c>
      <c r="HW58" s="143"/>
      <c r="HX58" s="140">
        <v>52</v>
      </c>
      <c r="HY58" s="141" t="s">
        <v>46</v>
      </c>
      <c r="HZ58" s="142">
        <v>1</v>
      </c>
      <c r="IA58" s="142">
        <v>1800000</v>
      </c>
      <c r="IB58" s="142">
        <v>0</v>
      </c>
      <c r="IC58" s="142">
        <f t="shared" si="35"/>
        <v>1800000</v>
      </c>
      <c r="ID58" s="143"/>
      <c r="IE58" s="140">
        <v>52</v>
      </c>
      <c r="IF58" s="141" t="s">
        <v>46</v>
      </c>
      <c r="IG58" s="142">
        <v>0</v>
      </c>
      <c r="IH58" s="142">
        <v>0</v>
      </c>
      <c r="II58" s="142">
        <v>0</v>
      </c>
      <c r="IJ58" s="142">
        <f t="shared" si="36"/>
        <v>0</v>
      </c>
      <c r="IK58" s="143"/>
      <c r="IL58" s="140">
        <v>52</v>
      </c>
      <c r="IM58" s="141" t="s">
        <v>46</v>
      </c>
      <c r="IN58" s="142">
        <v>2</v>
      </c>
      <c r="IO58" s="142">
        <v>20000</v>
      </c>
      <c r="IP58" s="142">
        <v>0</v>
      </c>
      <c r="IQ58" s="142">
        <f t="shared" si="37"/>
        <v>20000</v>
      </c>
      <c r="IR58" s="143"/>
      <c r="IS58" s="140">
        <v>52</v>
      </c>
      <c r="IT58" s="141" t="s">
        <v>46</v>
      </c>
      <c r="IU58" s="142">
        <v>1</v>
      </c>
      <c r="IV58" s="142">
        <v>514800</v>
      </c>
      <c r="IW58" s="142">
        <v>0</v>
      </c>
      <c r="IX58" s="142">
        <f t="shared" si="38"/>
        <v>514800</v>
      </c>
      <c r="IY58" s="143"/>
      <c r="IZ58" s="140">
        <v>52</v>
      </c>
      <c r="JA58" s="141" t="s">
        <v>46</v>
      </c>
      <c r="JB58" s="142">
        <v>0</v>
      </c>
      <c r="JC58" s="142">
        <v>0</v>
      </c>
      <c r="JD58" s="142">
        <v>0</v>
      </c>
      <c r="JE58" s="142">
        <f t="shared" si="39"/>
        <v>0</v>
      </c>
      <c r="JF58" s="143"/>
      <c r="JG58" s="140">
        <v>52</v>
      </c>
      <c r="JH58" s="141" t="s">
        <v>46</v>
      </c>
      <c r="JI58" s="142">
        <v>2</v>
      </c>
      <c r="JJ58" s="142">
        <v>20000</v>
      </c>
      <c r="JK58" s="142">
        <v>0</v>
      </c>
      <c r="JL58" s="142">
        <f t="shared" si="40"/>
        <v>20000</v>
      </c>
      <c r="JM58" s="143"/>
      <c r="JN58" s="140">
        <v>52</v>
      </c>
      <c r="JO58" s="141" t="s">
        <v>46</v>
      </c>
      <c r="JP58" s="142">
        <v>0</v>
      </c>
      <c r="JQ58" s="142">
        <v>0</v>
      </c>
      <c r="JR58" s="142">
        <v>0</v>
      </c>
      <c r="JS58" s="142">
        <f t="shared" si="41"/>
        <v>0</v>
      </c>
      <c r="JT58" s="143"/>
      <c r="JU58" s="140">
        <v>52</v>
      </c>
      <c r="JV58" s="141" t="s">
        <v>46</v>
      </c>
      <c r="JW58" s="142">
        <v>0</v>
      </c>
      <c r="JX58" s="142">
        <v>0</v>
      </c>
      <c r="JY58" s="142">
        <v>0</v>
      </c>
      <c r="JZ58" s="142">
        <f t="shared" si="42"/>
        <v>0</v>
      </c>
      <c r="KA58" s="143"/>
      <c r="KB58" s="140">
        <v>52</v>
      </c>
      <c r="KC58" s="141" t="s">
        <v>46</v>
      </c>
      <c r="KD58" s="142">
        <v>0</v>
      </c>
      <c r="KE58" s="142">
        <v>0</v>
      </c>
      <c r="KF58" s="142">
        <v>0</v>
      </c>
      <c r="KG58" s="142">
        <f t="shared" si="43"/>
        <v>0</v>
      </c>
      <c r="KH58" s="143"/>
      <c r="KI58" s="140">
        <v>52</v>
      </c>
      <c r="KJ58" s="141" t="s">
        <v>46</v>
      </c>
      <c r="KK58" s="142">
        <v>0</v>
      </c>
      <c r="KL58" s="142">
        <v>0</v>
      </c>
      <c r="KM58" s="142">
        <v>0</v>
      </c>
      <c r="KN58" s="142">
        <f t="shared" si="44"/>
        <v>0</v>
      </c>
      <c r="KO58" s="143"/>
      <c r="KP58" s="140">
        <v>52</v>
      </c>
      <c r="KQ58" s="141" t="s">
        <v>46</v>
      </c>
      <c r="KR58" s="142">
        <v>0</v>
      </c>
      <c r="KS58" s="142">
        <v>0</v>
      </c>
      <c r="KT58" s="142">
        <v>0</v>
      </c>
      <c r="KU58" s="142">
        <f t="shared" si="45"/>
        <v>0</v>
      </c>
      <c r="KV58" s="143"/>
      <c r="KW58" s="140">
        <v>52</v>
      </c>
      <c r="KX58" s="141" t="s">
        <v>46</v>
      </c>
      <c r="KY58" s="142">
        <v>0</v>
      </c>
      <c r="KZ58" s="142">
        <v>0</v>
      </c>
      <c r="LA58" s="142">
        <v>0</v>
      </c>
      <c r="LB58" s="142">
        <f t="shared" si="46"/>
        <v>0</v>
      </c>
      <c r="LC58" s="143"/>
      <c r="LD58" s="140">
        <v>52</v>
      </c>
      <c r="LE58" s="141" t="s">
        <v>46</v>
      </c>
      <c r="LF58" s="142">
        <v>0</v>
      </c>
      <c r="LG58" s="142">
        <v>0</v>
      </c>
      <c r="LH58" s="142">
        <v>0</v>
      </c>
      <c r="LI58" s="142">
        <f t="shared" si="47"/>
        <v>0</v>
      </c>
      <c r="LJ58" s="143"/>
      <c r="LK58" s="140">
        <v>52</v>
      </c>
      <c r="LL58" s="141" t="s">
        <v>46</v>
      </c>
      <c r="LM58" s="142">
        <v>0</v>
      </c>
      <c r="LN58" s="142">
        <v>0</v>
      </c>
      <c r="LO58" s="142">
        <v>0</v>
      </c>
      <c r="LP58" s="142">
        <f t="shared" si="48"/>
        <v>0</v>
      </c>
      <c r="LQ58" s="143"/>
      <c r="LR58" s="140">
        <v>52</v>
      </c>
      <c r="LS58" s="141" t="s">
        <v>46</v>
      </c>
      <c r="LT58" s="142">
        <v>0</v>
      </c>
      <c r="LU58" s="142">
        <v>0</v>
      </c>
      <c r="LV58" s="142">
        <v>0</v>
      </c>
      <c r="LW58" s="142">
        <f t="shared" si="49"/>
        <v>0</v>
      </c>
      <c r="LX58" s="143"/>
      <c r="LY58" s="140">
        <v>52</v>
      </c>
      <c r="LZ58" s="141" t="s">
        <v>46</v>
      </c>
      <c r="MA58" s="142">
        <v>0</v>
      </c>
      <c r="MB58" s="142">
        <f t="shared" si="50"/>
        <v>13558300</v>
      </c>
      <c r="MC58" s="142">
        <f t="shared" si="0"/>
        <v>0</v>
      </c>
      <c r="MD58" s="142">
        <f t="shared" si="1"/>
        <v>13558300</v>
      </c>
      <c r="ME58" s="9"/>
    </row>
    <row r="59" spans="1:343" ht="15.75" hidden="1">
      <c r="A59" s="140">
        <v>53</v>
      </c>
      <c r="B59" s="141" t="s">
        <v>47</v>
      </c>
      <c r="C59" s="142">
        <v>0</v>
      </c>
      <c r="D59" s="142">
        <v>0</v>
      </c>
      <c r="E59" s="142">
        <v>0</v>
      </c>
      <c r="F59" s="142">
        <f t="shared" si="2"/>
        <v>0</v>
      </c>
      <c r="G59" s="143"/>
      <c r="H59" s="140">
        <v>53</v>
      </c>
      <c r="I59" s="141" t="s">
        <v>47</v>
      </c>
      <c r="J59" s="142">
        <v>0</v>
      </c>
      <c r="K59" s="142">
        <v>15000</v>
      </c>
      <c r="L59" s="142">
        <v>0</v>
      </c>
      <c r="M59" s="142">
        <f t="shared" si="3"/>
        <v>15000</v>
      </c>
      <c r="N59" s="143"/>
      <c r="O59" s="140">
        <v>53</v>
      </c>
      <c r="P59" s="141" t="s">
        <v>47</v>
      </c>
      <c r="Q59" s="144">
        <v>0</v>
      </c>
      <c r="R59" s="142">
        <v>240000</v>
      </c>
      <c r="S59" s="142">
        <v>0</v>
      </c>
      <c r="T59" s="142">
        <f t="shared" si="4"/>
        <v>240000</v>
      </c>
      <c r="U59" s="143"/>
      <c r="V59" s="140">
        <v>53</v>
      </c>
      <c r="W59" s="141" t="s">
        <v>47</v>
      </c>
      <c r="X59" s="142">
        <v>0</v>
      </c>
      <c r="Y59" s="142">
        <v>0</v>
      </c>
      <c r="Z59" s="142">
        <v>0</v>
      </c>
      <c r="AA59" s="142">
        <f t="shared" si="5"/>
        <v>0</v>
      </c>
      <c r="AB59" s="143"/>
      <c r="AC59" s="140">
        <v>53</v>
      </c>
      <c r="AD59" s="141" t="s">
        <v>47</v>
      </c>
      <c r="AE59" s="142">
        <v>0</v>
      </c>
      <c r="AF59" s="142">
        <v>0</v>
      </c>
      <c r="AG59" s="142">
        <v>0</v>
      </c>
      <c r="AH59" s="142">
        <f t="shared" si="6"/>
        <v>0</v>
      </c>
      <c r="AI59" s="143"/>
      <c r="AJ59" s="140">
        <v>53</v>
      </c>
      <c r="AK59" s="141" t="s">
        <v>47</v>
      </c>
      <c r="AL59" s="142">
        <v>0</v>
      </c>
      <c r="AM59" s="142">
        <v>161000</v>
      </c>
      <c r="AN59" s="142">
        <v>0</v>
      </c>
      <c r="AO59" s="142">
        <f t="shared" si="7"/>
        <v>161000</v>
      </c>
      <c r="AP59" s="143"/>
      <c r="AQ59" s="140">
        <v>53</v>
      </c>
      <c r="AR59" s="141" t="s">
        <v>47</v>
      </c>
      <c r="AS59" s="142">
        <v>0</v>
      </c>
      <c r="AT59" s="142"/>
      <c r="AU59" s="142">
        <v>0</v>
      </c>
      <c r="AV59" s="142">
        <f t="shared" si="8"/>
        <v>0</v>
      </c>
      <c r="AW59" s="143"/>
      <c r="AX59" s="140">
        <v>53</v>
      </c>
      <c r="AY59" s="141" t="s">
        <v>47</v>
      </c>
      <c r="AZ59" s="142">
        <v>0</v>
      </c>
      <c r="BA59" s="142">
        <v>0</v>
      </c>
      <c r="BB59" s="142">
        <v>0</v>
      </c>
      <c r="BC59" s="142">
        <f t="shared" si="9"/>
        <v>0</v>
      </c>
      <c r="BD59" s="143"/>
      <c r="BE59" s="140">
        <v>53</v>
      </c>
      <c r="BF59" s="141" t="s">
        <v>47</v>
      </c>
      <c r="BG59" s="142">
        <v>0</v>
      </c>
      <c r="BH59" s="142">
        <v>0</v>
      </c>
      <c r="BI59" s="142">
        <v>0</v>
      </c>
      <c r="BJ59" s="142">
        <f t="shared" si="10"/>
        <v>0</v>
      </c>
      <c r="BK59" s="143"/>
      <c r="BL59" s="140">
        <v>53</v>
      </c>
      <c r="BM59" s="141" t="s">
        <v>47</v>
      </c>
      <c r="BN59" s="145">
        <v>0</v>
      </c>
      <c r="BO59" s="142">
        <v>0</v>
      </c>
      <c r="BP59" s="142">
        <v>0</v>
      </c>
      <c r="BQ59" s="142">
        <f t="shared" si="11"/>
        <v>0</v>
      </c>
      <c r="BR59" s="143"/>
      <c r="BS59" s="140">
        <v>53</v>
      </c>
      <c r="BT59" s="141" t="s">
        <v>47</v>
      </c>
      <c r="BU59" s="142">
        <v>0</v>
      </c>
      <c r="BV59" s="142">
        <v>0</v>
      </c>
      <c r="BW59" s="142">
        <v>0</v>
      </c>
      <c r="BX59" s="142">
        <f t="shared" si="12"/>
        <v>0</v>
      </c>
      <c r="BY59" s="143"/>
      <c r="BZ59" s="140">
        <v>53</v>
      </c>
      <c r="CA59" s="141" t="s">
        <v>47</v>
      </c>
      <c r="CB59" s="142">
        <v>0</v>
      </c>
      <c r="CC59" s="142">
        <v>0</v>
      </c>
      <c r="CD59" s="142">
        <v>0</v>
      </c>
      <c r="CE59" s="142">
        <f t="shared" si="13"/>
        <v>0</v>
      </c>
      <c r="CF59" s="143"/>
      <c r="CG59" s="140">
        <v>53</v>
      </c>
      <c r="CH59" s="141" t="s">
        <v>47</v>
      </c>
      <c r="CI59" s="142">
        <v>0</v>
      </c>
      <c r="CJ59" s="142">
        <v>0</v>
      </c>
      <c r="CK59" s="142">
        <v>0</v>
      </c>
      <c r="CL59" s="142">
        <f t="shared" si="14"/>
        <v>0</v>
      </c>
      <c r="CM59" s="143"/>
      <c r="CN59" s="140">
        <v>53</v>
      </c>
      <c r="CO59" s="141" t="s">
        <v>47</v>
      </c>
      <c r="CP59" s="142">
        <v>0</v>
      </c>
      <c r="CQ59" s="142">
        <v>0</v>
      </c>
      <c r="CR59" s="142">
        <v>0</v>
      </c>
      <c r="CS59" s="142">
        <f t="shared" si="15"/>
        <v>0</v>
      </c>
      <c r="CT59" s="143"/>
      <c r="CU59" s="140">
        <v>53</v>
      </c>
      <c r="CV59" s="141" t="s">
        <v>47</v>
      </c>
      <c r="CW59" s="142">
        <v>0</v>
      </c>
      <c r="CX59" s="142">
        <v>0</v>
      </c>
      <c r="CY59" s="142">
        <v>0</v>
      </c>
      <c r="CZ59" s="142">
        <f t="shared" si="16"/>
        <v>0</v>
      </c>
      <c r="DA59" s="143"/>
      <c r="DB59" s="140">
        <v>53</v>
      </c>
      <c r="DC59" s="141" t="s">
        <v>47</v>
      </c>
      <c r="DD59" s="142">
        <v>0</v>
      </c>
      <c r="DE59" s="142">
        <v>0</v>
      </c>
      <c r="DF59" s="142">
        <v>0</v>
      </c>
      <c r="DG59" s="142">
        <f t="shared" si="17"/>
        <v>0</v>
      </c>
      <c r="DH59" s="143"/>
      <c r="DI59" s="140">
        <v>53</v>
      </c>
      <c r="DJ59" s="141" t="s">
        <v>47</v>
      </c>
      <c r="DK59" s="142">
        <v>0</v>
      </c>
      <c r="DL59" s="142">
        <v>0</v>
      </c>
      <c r="DM59" s="142">
        <v>0</v>
      </c>
      <c r="DN59" s="142">
        <f t="shared" si="18"/>
        <v>0</v>
      </c>
      <c r="DO59" s="143"/>
      <c r="DP59" s="140">
        <v>53</v>
      </c>
      <c r="DQ59" s="141" t="s">
        <v>47</v>
      </c>
      <c r="DR59" s="142">
        <v>0</v>
      </c>
      <c r="DS59" s="142">
        <v>0</v>
      </c>
      <c r="DT59" s="142">
        <v>0</v>
      </c>
      <c r="DU59" s="142">
        <f t="shared" si="19"/>
        <v>0</v>
      </c>
      <c r="DV59" s="143"/>
      <c r="DW59" s="140">
        <v>53</v>
      </c>
      <c r="DX59" s="141" t="s">
        <v>47</v>
      </c>
      <c r="DY59" s="142">
        <v>0</v>
      </c>
      <c r="DZ59" s="142">
        <v>0</v>
      </c>
      <c r="EA59" s="142">
        <v>0</v>
      </c>
      <c r="EB59" s="142">
        <f t="shared" si="20"/>
        <v>0</v>
      </c>
      <c r="EC59" s="143"/>
      <c r="ED59" s="140">
        <v>53</v>
      </c>
      <c r="EE59" s="141" t="s">
        <v>47</v>
      </c>
      <c r="EF59" s="142">
        <v>0</v>
      </c>
      <c r="EG59" s="142">
        <v>0</v>
      </c>
      <c r="EH59" s="142">
        <v>0</v>
      </c>
      <c r="EI59" s="142">
        <f t="shared" si="21"/>
        <v>0</v>
      </c>
      <c r="EJ59" s="143"/>
      <c r="EK59" s="140">
        <v>53</v>
      </c>
      <c r="EL59" s="141" t="s">
        <v>47</v>
      </c>
      <c r="EM59" s="142">
        <v>0</v>
      </c>
      <c r="EN59" s="142">
        <v>0</v>
      </c>
      <c r="EO59" s="142">
        <v>0</v>
      </c>
      <c r="EP59" s="142">
        <f t="shared" si="22"/>
        <v>0</v>
      </c>
      <c r="EQ59" s="143"/>
      <c r="ER59" s="140">
        <v>53</v>
      </c>
      <c r="ES59" s="141" t="s">
        <v>47</v>
      </c>
      <c r="ET59" s="142">
        <v>0</v>
      </c>
      <c r="EU59" s="142">
        <v>0</v>
      </c>
      <c r="EV59" s="142">
        <v>0</v>
      </c>
      <c r="EW59" s="142">
        <f t="shared" si="23"/>
        <v>0</v>
      </c>
      <c r="EX59" s="143"/>
      <c r="EY59" s="140">
        <v>53</v>
      </c>
      <c r="EZ59" s="141" t="s">
        <v>47</v>
      </c>
      <c r="FA59" s="142">
        <v>6500</v>
      </c>
      <c r="FB59" s="142">
        <v>9100000</v>
      </c>
      <c r="FC59" s="142">
        <v>0</v>
      </c>
      <c r="FD59" s="142">
        <f t="shared" si="24"/>
        <v>9100000</v>
      </c>
      <c r="FE59" s="143"/>
      <c r="FF59" s="140">
        <v>53</v>
      </c>
      <c r="FG59" s="141" t="s">
        <v>47</v>
      </c>
      <c r="FH59" s="142">
        <v>2000</v>
      </c>
      <c r="FI59" s="142">
        <v>2000000</v>
      </c>
      <c r="FJ59" s="142">
        <v>0</v>
      </c>
      <c r="FK59" s="142">
        <f t="shared" si="25"/>
        <v>2000000</v>
      </c>
      <c r="FL59" s="143"/>
      <c r="FM59" s="140">
        <v>53</v>
      </c>
      <c r="FN59" s="141" t="s">
        <v>47</v>
      </c>
      <c r="FO59" s="142">
        <v>0</v>
      </c>
      <c r="FP59" s="142">
        <v>0</v>
      </c>
      <c r="FQ59" s="142">
        <v>0</v>
      </c>
      <c r="FR59" s="142">
        <f t="shared" si="26"/>
        <v>0</v>
      </c>
      <c r="FS59" s="143"/>
      <c r="FT59" s="140">
        <v>53</v>
      </c>
      <c r="FU59" s="141" t="s">
        <v>47</v>
      </c>
      <c r="FV59" s="142">
        <v>400</v>
      </c>
      <c r="FW59" s="142">
        <v>1240000</v>
      </c>
      <c r="FX59" s="142">
        <v>0</v>
      </c>
      <c r="FY59" s="142">
        <f t="shared" si="27"/>
        <v>1240000</v>
      </c>
      <c r="FZ59" s="143"/>
      <c r="GA59" s="140">
        <v>53</v>
      </c>
      <c r="GB59" s="141" t="s">
        <v>47</v>
      </c>
      <c r="GC59" s="142">
        <v>8</v>
      </c>
      <c r="GD59" s="142">
        <v>32000</v>
      </c>
      <c r="GE59" s="142">
        <v>0</v>
      </c>
      <c r="GF59" s="142">
        <f t="shared" si="28"/>
        <v>32000</v>
      </c>
      <c r="GG59" s="143"/>
      <c r="GH59" s="140">
        <v>53</v>
      </c>
      <c r="GI59" s="141" t="s">
        <v>47</v>
      </c>
      <c r="GJ59" s="142">
        <v>0</v>
      </c>
      <c r="GK59" s="142">
        <v>0</v>
      </c>
      <c r="GL59" s="142">
        <v>0</v>
      </c>
      <c r="GM59" s="142">
        <f t="shared" si="29"/>
        <v>0</v>
      </c>
      <c r="GN59" s="143"/>
      <c r="GO59" s="140">
        <v>53</v>
      </c>
      <c r="GP59" s="141" t="s">
        <v>47</v>
      </c>
      <c r="GQ59" s="142">
        <v>100</v>
      </c>
      <c r="GR59" s="142">
        <v>30000</v>
      </c>
      <c r="GS59" s="142">
        <v>0</v>
      </c>
      <c r="GT59" s="142">
        <f t="shared" si="30"/>
        <v>30000</v>
      </c>
      <c r="GU59" s="143"/>
      <c r="GV59" s="140">
        <v>53</v>
      </c>
      <c r="GW59" s="141" t="s">
        <v>47</v>
      </c>
      <c r="GX59" s="142">
        <v>150</v>
      </c>
      <c r="GY59" s="142">
        <v>45000</v>
      </c>
      <c r="GZ59" s="142">
        <v>0</v>
      </c>
      <c r="HA59" s="142">
        <f t="shared" si="31"/>
        <v>45000</v>
      </c>
      <c r="HB59" s="143"/>
      <c r="HC59" s="140">
        <v>53</v>
      </c>
      <c r="HD59" s="141" t="s">
        <v>47</v>
      </c>
      <c r="HE59" s="142">
        <v>100</v>
      </c>
      <c r="HF59" s="142">
        <v>10000</v>
      </c>
      <c r="HG59" s="142">
        <v>0</v>
      </c>
      <c r="HH59" s="142">
        <f t="shared" si="32"/>
        <v>10000</v>
      </c>
      <c r="HI59" s="143"/>
      <c r="HJ59" s="140">
        <v>53</v>
      </c>
      <c r="HK59" s="141" t="s">
        <v>47</v>
      </c>
      <c r="HL59" s="142">
        <v>0</v>
      </c>
      <c r="HM59" s="142">
        <v>0</v>
      </c>
      <c r="HN59" s="142">
        <v>0</v>
      </c>
      <c r="HO59" s="142">
        <f t="shared" si="33"/>
        <v>0</v>
      </c>
      <c r="HP59" s="143"/>
      <c r="HQ59" s="140">
        <v>53</v>
      </c>
      <c r="HR59" s="141" t="s">
        <v>47</v>
      </c>
      <c r="HS59" s="142">
        <v>0</v>
      </c>
      <c r="HT59" s="142">
        <v>0</v>
      </c>
      <c r="HU59" s="142">
        <v>0</v>
      </c>
      <c r="HV59" s="142">
        <f t="shared" si="34"/>
        <v>0</v>
      </c>
      <c r="HW59" s="143"/>
      <c r="HX59" s="140">
        <v>53</v>
      </c>
      <c r="HY59" s="141" t="s">
        <v>47</v>
      </c>
      <c r="HZ59" s="142">
        <v>1</v>
      </c>
      <c r="IA59" s="142">
        <v>1000000</v>
      </c>
      <c r="IB59" s="142">
        <v>0</v>
      </c>
      <c r="IC59" s="142">
        <f t="shared" si="35"/>
        <v>1000000</v>
      </c>
      <c r="ID59" s="143"/>
      <c r="IE59" s="140">
        <v>53</v>
      </c>
      <c r="IF59" s="141" t="s">
        <v>47</v>
      </c>
      <c r="IG59" s="142">
        <v>0</v>
      </c>
      <c r="IH59" s="142">
        <v>0</v>
      </c>
      <c r="II59" s="142">
        <v>0</v>
      </c>
      <c r="IJ59" s="142">
        <f t="shared" si="36"/>
        <v>0</v>
      </c>
      <c r="IK59" s="143"/>
      <c r="IL59" s="140">
        <v>53</v>
      </c>
      <c r="IM59" s="141" t="s">
        <v>47</v>
      </c>
      <c r="IN59" s="142">
        <v>2</v>
      </c>
      <c r="IO59" s="142">
        <v>20000</v>
      </c>
      <c r="IP59" s="142">
        <v>0</v>
      </c>
      <c r="IQ59" s="142">
        <f t="shared" si="37"/>
        <v>20000</v>
      </c>
      <c r="IR59" s="143"/>
      <c r="IS59" s="140">
        <v>53</v>
      </c>
      <c r="IT59" s="141" t="s">
        <v>47</v>
      </c>
      <c r="IU59" s="142">
        <v>0</v>
      </c>
      <c r="IV59" s="142">
        <v>0</v>
      </c>
      <c r="IW59" s="142">
        <v>0</v>
      </c>
      <c r="IX59" s="142">
        <f t="shared" si="38"/>
        <v>0</v>
      </c>
      <c r="IY59" s="143"/>
      <c r="IZ59" s="140">
        <v>53</v>
      </c>
      <c r="JA59" s="141" t="s">
        <v>47</v>
      </c>
      <c r="JB59" s="142">
        <v>0</v>
      </c>
      <c r="JC59" s="142">
        <v>0</v>
      </c>
      <c r="JD59" s="142">
        <v>0</v>
      </c>
      <c r="JE59" s="142">
        <f t="shared" si="39"/>
        <v>0</v>
      </c>
      <c r="JF59" s="143"/>
      <c r="JG59" s="140">
        <v>53</v>
      </c>
      <c r="JH59" s="141" t="s">
        <v>47</v>
      </c>
      <c r="JI59" s="142">
        <v>0</v>
      </c>
      <c r="JJ59" s="142">
        <v>0</v>
      </c>
      <c r="JK59" s="142">
        <v>0</v>
      </c>
      <c r="JL59" s="142">
        <f t="shared" si="40"/>
        <v>0</v>
      </c>
      <c r="JM59" s="143"/>
      <c r="JN59" s="140">
        <v>53</v>
      </c>
      <c r="JO59" s="141" t="s">
        <v>47</v>
      </c>
      <c r="JP59" s="142">
        <v>0</v>
      </c>
      <c r="JQ59" s="142">
        <v>0</v>
      </c>
      <c r="JR59" s="142">
        <v>0</v>
      </c>
      <c r="JS59" s="142">
        <f t="shared" si="41"/>
        <v>0</v>
      </c>
      <c r="JT59" s="143"/>
      <c r="JU59" s="140">
        <v>53</v>
      </c>
      <c r="JV59" s="141" t="s">
        <v>47</v>
      </c>
      <c r="JW59" s="142">
        <v>0</v>
      </c>
      <c r="JX59" s="142">
        <v>0</v>
      </c>
      <c r="JY59" s="142">
        <v>0</v>
      </c>
      <c r="JZ59" s="142">
        <f t="shared" si="42"/>
        <v>0</v>
      </c>
      <c r="KA59" s="143"/>
      <c r="KB59" s="140">
        <v>53</v>
      </c>
      <c r="KC59" s="141" t="s">
        <v>47</v>
      </c>
      <c r="KD59" s="142">
        <v>0</v>
      </c>
      <c r="KE59" s="142">
        <v>0</v>
      </c>
      <c r="KF59" s="142">
        <v>0</v>
      </c>
      <c r="KG59" s="142">
        <f t="shared" si="43"/>
        <v>0</v>
      </c>
      <c r="KH59" s="143"/>
      <c r="KI59" s="140">
        <v>53</v>
      </c>
      <c r="KJ59" s="141" t="s">
        <v>47</v>
      </c>
      <c r="KK59" s="142">
        <v>0</v>
      </c>
      <c r="KL59" s="142">
        <v>0</v>
      </c>
      <c r="KM59" s="142">
        <v>0</v>
      </c>
      <c r="KN59" s="142">
        <f t="shared" si="44"/>
        <v>0</v>
      </c>
      <c r="KO59" s="143"/>
      <c r="KP59" s="140">
        <v>53</v>
      </c>
      <c r="KQ59" s="141" t="s">
        <v>47</v>
      </c>
      <c r="KR59" s="142">
        <v>0</v>
      </c>
      <c r="KS59" s="142">
        <v>0</v>
      </c>
      <c r="KT59" s="142">
        <v>0</v>
      </c>
      <c r="KU59" s="142">
        <f t="shared" si="45"/>
        <v>0</v>
      </c>
      <c r="KV59" s="143"/>
      <c r="KW59" s="140">
        <v>53</v>
      </c>
      <c r="KX59" s="141" t="s">
        <v>47</v>
      </c>
      <c r="KY59" s="142">
        <v>0</v>
      </c>
      <c r="KZ59" s="142">
        <v>0</v>
      </c>
      <c r="LA59" s="142">
        <v>0</v>
      </c>
      <c r="LB59" s="142">
        <f t="shared" si="46"/>
        <v>0</v>
      </c>
      <c r="LC59" s="143"/>
      <c r="LD59" s="140">
        <v>53</v>
      </c>
      <c r="LE59" s="141" t="s">
        <v>47</v>
      </c>
      <c r="LF59" s="142">
        <v>0</v>
      </c>
      <c r="LG59" s="142">
        <v>0</v>
      </c>
      <c r="LH59" s="142">
        <v>0</v>
      </c>
      <c r="LI59" s="142">
        <f t="shared" si="47"/>
        <v>0</v>
      </c>
      <c r="LJ59" s="143"/>
      <c r="LK59" s="140">
        <v>53</v>
      </c>
      <c r="LL59" s="141" t="s">
        <v>47</v>
      </c>
      <c r="LM59" s="142">
        <v>0</v>
      </c>
      <c r="LN59" s="142">
        <v>0</v>
      </c>
      <c r="LO59" s="142">
        <v>0</v>
      </c>
      <c r="LP59" s="142">
        <f t="shared" si="48"/>
        <v>0</v>
      </c>
      <c r="LQ59" s="143"/>
      <c r="LR59" s="140">
        <v>53</v>
      </c>
      <c r="LS59" s="141" t="s">
        <v>47</v>
      </c>
      <c r="LT59" s="142">
        <v>0</v>
      </c>
      <c r="LU59" s="142">
        <v>0</v>
      </c>
      <c r="LV59" s="142">
        <v>0</v>
      </c>
      <c r="LW59" s="142">
        <f t="shared" si="49"/>
        <v>0</v>
      </c>
      <c r="LX59" s="143"/>
      <c r="LY59" s="140">
        <v>53</v>
      </c>
      <c r="LZ59" s="141" t="s">
        <v>47</v>
      </c>
      <c r="MA59" s="142">
        <v>0</v>
      </c>
      <c r="MB59" s="142">
        <f t="shared" si="50"/>
        <v>13893000</v>
      </c>
      <c r="MC59" s="142">
        <f t="shared" si="0"/>
        <v>0</v>
      </c>
      <c r="MD59" s="142">
        <f t="shared" si="1"/>
        <v>13893000</v>
      </c>
      <c r="ME59" s="9"/>
    </row>
    <row r="60" spans="1:343" ht="19.5" hidden="1" customHeight="1">
      <c r="A60" s="140">
        <v>54</v>
      </c>
      <c r="B60" s="146" t="s">
        <v>68</v>
      </c>
      <c r="C60" s="142">
        <v>0</v>
      </c>
      <c r="D60" s="142">
        <v>0</v>
      </c>
      <c r="E60" s="142">
        <v>0</v>
      </c>
      <c r="F60" s="142">
        <f t="shared" si="2"/>
        <v>0</v>
      </c>
      <c r="G60" s="143"/>
      <c r="H60" s="140">
        <v>54</v>
      </c>
      <c r="I60" s="146" t="s">
        <v>68</v>
      </c>
      <c r="J60" s="142">
        <v>0</v>
      </c>
      <c r="K60" s="142">
        <v>0</v>
      </c>
      <c r="L60" s="142">
        <v>0</v>
      </c>
      <c r="M60" s="142">
        <f t="shared" si="3"/>
        <v>0</v>
      </c>
      <c r="N60" s="143"/>
      <c r="O60" s="140">
        <v>54</v>
      </c>
      <c r="P60" s="146" t="s">
        <v>68</v>
      </c>
      <c r="Q60" s="144">
        <v>0</v>
      </c>
      <c r="R60" s="142">
        <v>60000</v>
      </c>
      <c r="S60" s="142">
        <v>0</v>
      </c>
      <c r="T60" s="142">
        <f t="shared" si="4"/>
        <v>60000</v>
      </c>
      <c r="U60" s="143"/>
      <c r="V60" s="140">
        <v>54</v>
      </c>
      <c r="W60" s="146" t="s">
        <v>68</v>
      </c>
      <c r="X60" s="142">
        <v>0</v>
      </c>
      <c r="Y60" s="142">
        <v>0</v>
      </c>
      <c r="Z60" s="142">
        <v>0</v>
      </c>
      <c r="AA60" s="142">
        <f t="shared" si="5"/>
        <v>0</v>
      </c>
      <c r="AB60" s="143"/>
      <c r="AC60" s="140">
        <v>54</v>
      </c>
      <c r="AD60" s="146" t="s">
        <v>68</v>
      </c>
      <c r="AE60" s="142">
        <v>0</v>
      </c>
      <c r="AF60" s="142">
        <v>0</v>
      </c>
      <c r="AG60" s="142">
        <v>0</v>
      </c>
      <c r="AH60" s="142">
        <f t="shared" si="6"/>
        <v>0</v>
      </c>
      <c r="AI60" s="143"/>
      <c r="AJ60" s="140">
        <v>54</v>
      </c>
      <c r="AK60" s="146" t="s">
        <v>68</v>
      </c>
      <c r="AL60" s="142">
        <v>0</v>
      </c>
      <c r="AM60" s="142">
        <v>0</v>
      </c>
      <c r="AN60" s="142">
        <v>0</v>
      </c>
      <c r="AO60" s="142">
        <f t="shared" si="7"/>
        <v>0</v>
      </c>
      <c r="AP60" s="143"/>
      <c r="AQ60" s="140">
        <v>54</v>
      </c>
      <c r="AR60" s="146" t="s">
        <v>68</v>
      </c>
      <c r="AS60" s="142">
        <v>0</v>
      </c>
      <c r="AT60" s="142"/>
      <c r="AU60" s="142">
        <v>0</v>
      </c>
      <c r="AV60" s="142">
        <f t="shared" si="8"/>
        <v>0</v>
      </c>
      <c r="AW60" s="143"/>
      <c r="AX60" s="140">
        <v>54</v>
      </c>
      <c r="AY60" s="146" t="s">
        <v>68</v>
      </c>
      <c r="AZ60" s="142">
        <v>0</v>
      </c>
      <c r="BA60" s="142">
        <v>0</v>
      </c>
      <c r="BB60" s="142">
        <v>0</v>
      </c>
      <c r="BC60" s="142">
        <f t="shared" si="9"/>
        <v>0</v>
      </c>
      <c r="BD60" s="143"/>
      <c r="BE60" s="140">
        <v>54</v>
      </c>
      <c r="BF60" s="146" t="s">
        <v>68</v>
      </c>
      <c r="BG60" s="142">
        <v>0</v>
      </c>
      <c r="BH60" s="142">
        <v>0</v>
      </c>
      <c r="BI60" s="142">
        <v>0</v>
      </c>
      <c r="BJ60" s="142">
        <f t="shared" si="10"/>
        <v>0</v>
      </c>
      <c r="BK60" s="143"/>
      <c r="BL60" s="140">
        <v>54</v>
      </c>
      <c r="BM60" s="146" t="s">
        <v>68</v>
      </c>
      <c r="BN60" s="145">
        <v>0</v>
      </c>
      <c r="BO60" s="142">
        <v>0</v>
      </c>
      <c r="BP60" s="142">
        <v>0</v>
      </c>
      <c r="BQ60" s="142">
        <f t="shared" si="11"/>
        <v>0</v>
      </c>
      <c r="BR60" s="143"/>
      <c r="BS60" s="140">
        <v>54</v>
      </c>
      <c r="BT60" s="146" t="s">
        <v>68</v>
      </c>
      <c r="BU60" s="142">
        <v>0</v>
      </c>
      <c r="BV60" s="142">
        <v>0</v>
      </c>
      <c r="BW60" s="142">
        <v>0</v>
      </c>
      <c r="BX60" s="142">
        <f t="shared" si="12"/>
        <v>0</v>
      </c>
      <c r="BY60" s="143"/>
      <c r="BZ60" s="140">
        <v>54</v>
      </c>
      <c r="CA60" s="146" t="s">
        <v>68</v>
      </c>
      <c r="CB60" s="142">
        <v>0</v>
      </c>
      <c r="CC60" s="142">
        <v>0</v>
      </c>
      <c r="CD60" s="142">
        <v>0</v>
      </c>
      <c r="CE60" s="142">
        <f t="shared" si="13"/>
        <v>0</v>
      </c>
      <c r="CF60" s="143"/>
      <c r="CG60" s="140">
        <v>54</v>
      </c>
      <c r="CH60" s="146" t="s">
        <v>68</v>
      </c>
      <c r="CI60" s="142">
        <v>0</v>
      </c>
      <c r="CJ60" s="142">
        <v>0</v>
      </c>
      <c r="CK60" s="142">
        <v>0</v>
      </c>
      <c r="CL60" s="142">
        <f t="shared" si="14"/>
        <v>0</v>
      </c>
      <c r="CM60" s="143"/>
      <c r="CN60" s="140">
        <v>54</v>
      </c>
      <c r="CO60" s="146" t="s">
        <v>68</v>
      </c>
      <c r="CP60" s="142">
        <v>0</v>
      </c>
      <c r="CQ60" s="142">
        <v>0</v>
      </c>
      <c r="CR60" s="142">
        <v>0</v>
      </c>
      <c r="CS60" s="142">
        <f t="shared" si="15"/>
        <v>0</v>
      </c>
      <c r="CT60" s="143"/>
      <c r="CU60" s="140">
        <v>54</v>
      </c>
      <c r="CV60" s="146" t="s">
        <v>68</v>
      </c>
      <c r="CW60" s="142">
        <v>0</v>
      </c>
      <c r="CX60" s="142">
        <v>0</v>
      </c>
      <c r="CY60" s="142">
        <v>0</v>
      </c>
      <c r="CZ60" s="142">
        <f t="shared" si="16"/>
        <v>0</v>
      </c>
      <c r="DA60" s="143"/>
      <c r="DB60" s="140">
        <v>54</v>
      </c>
      <c r="DC60" s="146" t="s">
        <v>68</v>
      </c>
      <c r="DD60" s="142">
        <v>0</v>
      </c>
      <c r="DE60" s="142">
        <v>0</v>
      </c>
      <c r="DF60" s="142">
        <v>0</v>
      </c>
      <c r="DG60" s="142">
        <f t="shared" si="17"/>
        <v>0</v>
      </c>
      <c r="DH60" s="143"/>
      <c r="DI60" s="140">
        <v>54</v>
      </c>
      <c r="DJ60" s="146" t="s">
        <v>68</v>
      </c>
      <c r="DK60" s="142">
        <v>0</v>
      </c>
      <c r="DL60" s="142">
        <v>0</v>
      </c>
      <c r="DM60" s="142">
        <v>0</v>
      </c>
      <c r="DN60" s="142">
        <f t="shared" si="18"/>
        <v>0</v>
      </c>
      <c r="DO60" s="143"/>
      <c r="DP60" s="140">
        <v>54</v>
      </c>
      <c r="DQ60" s="146" t="s">
        <v>68</v>
      </c>
      <c r="DR60" s="142">
        <v>0</v>
      </c>
      <c r="DS60" s="142">
        <v>0</v>
      </c>
      <c r="DT60" s="142">
        <v>0</v>
      </c>
      <c r="DU60" s="142">
        <f t="shared" si="19"/>
        <v>0</v>
      </c>
      <c r="DV60" s="143"/>
      <c r="DW60" s="140">
        <v>54</v>
      </c>
      <c r="DX60" s="146" t="s">
        <v>68</v>
      </c>
      <c r="DY60" s="142">
        <v>0</v>
      </c>
      <c r="DZ60" s="142">
        <v>0</v>
      </c>
      <c r="EA60" s="142">
        <v>0</v>
      </c>
      <c r="EB60" s="142">
        <f t="shared" si="20"/>
        <v>0</v>
      </c>
      <c r="EC60" s="143"/>
      <c r="ED60" s="140">
        <v>54</v>
      </c>
      <c r="EE60" s="146" t="s">
        <v>68</v>
      </c>
      <c r="EF60" s="142">
        <v>0</v>
      </c>
      <c r="EG60" s="142">
        <v>0</v>
      </c>
      <c r="EH60" s="142">
        <v>0</v>
      </c>
      <c r="EI60" s="142">
        <f t="shared" si="21"/>
        <v>0</v>
      </c>
      <c r="EJ60" s="143"/>
      <c r="EK60" s="140">
        <v>54</v>
      </c>
      <c r="EL60" s="146" t="s">
        <v>68</v>
      </c>
      <c r="EM60" s="142">
        <v>0</v>
      </c>
      <c r="EN60" s="142">
        <v>0</v>
      </c>
      <c r="EO60" s="142">
        <v>0</v>
      </c>
      <c r="EP60" s="142">
        <f t="shared" si="22"/>
        <v>0</v>
      </c>
      <c r="EQ60" s="143"/>
      <c r="ER60" s="140">
        <v>54</v>
      </c>
      <c r="ES60" s="146" t="s">
        <v>68</v>
      </c>
      <c r="ET60" s="142">
        <v>0</v>
      </c>
      <c r="EU60" s="142">
        <v>0</v>
      </c>
      <c r="EV60" s="142">
        <v>0</v>
      </c>
      <c r="EW60" s="142">
        <f t="shared" si="23"/>
        <v>0</v>
      </c>
      <c r="EX60" s="143"/>
      <c r="EY60" s="140">
        <v>54</v>
      </c>
      <c r="EZ60" s="146" t="s">
        <v>68</v>
      </c>
      <c r="FA60" s="142">
        <v>500</v>
      </c>
      <c r="FB60" s="142">
        <v>700000</v>
      </c>
      <c r="FC60" s="142">
        <v>0</v>
      </c>
      <c r="FD60" s="142">
        <f t="shared" si="24"/>
        <v>700000</v>
      </c>
      <c r="FE60" s="143"/>
      <c r="FF60" s="140">
        <v>54</v>
      </c>
      <c r="FG60" s="146" t="s">
        <v>68</v>
      </c>
      <c r="FH60" s="142">
        <v>200</v>
      </c>
      <c r="FI60" s="142">
        <v>200000</v>
      </c>
      <c r="FJ60" s="142">
        <v>0</v>
      </c>
      <c r="FK60" s="142">
        <f t="shared" si="25"/>
        <v>200000</v>
      </c>
      <c r="FL60" s="143"/>
      <c r="FM60" s="140">
        <v>54</v>
      </c>
      <c r="FN60" s="146" t="s">
        <v>68</v>
      </c>
      <c r="FO60" s="142">
        <v>0</v>
      </c>
      <c r="FP60" s="142">
        <v>0</v>
      </c>
      <c r="FQ60" s="142">
        <v>0</v>
      </c>
      <c r="FR60" s="142">
        <f t="shared" si="26"/>
        <v>0</v>
      </c>
      <c r="FS60" s="143"/>
      <c r="FT60" s="140">
        <v>54</v>
      </c>
      <c r="FU60" s="146" t="s">
        <v>68</v>
      </c>
      <c r="FV60" s="142">
        <v>300</v>
      </c>
      <c r="FW60" s="142">
        <v>960000</v>
      </c>
      <c r="FX60" s="142">
        <v>0</v>
      </c>
      <c r="FY60" s="142">
        <f t="shared" si="27"/>
        <v>960000</v>
      </c>
      <c r="FZ60" s="143"/>
      <c r="GA60" s="140">
        <v>54</v>
      </c>
      <c r="GB60" s="146" t="s">
        <v>68</v>
      </c>
      <c r="GC60" s="142">
        <v>5</v>
      </c>
      <c r="GD60" s="142">
        <v>20000</v>
      </c>
      <c r="GE60" s="142">
        <v>0</v>
      </c>
      <c r="GF60" s="142">
        <f t="shared" si="28"/>
        <v>20000</v>
      </c>
      <c r="GG60" s="143"/>
      <c r="GH60" s="140">
        <v>54</v>
      </c>
      <c r="GI60" s="146" t="s">
        <v>68</v>
      </c>
      <c r="GJ60" s="142">
        <v>0</v>
      </c>
      <c r="GK60" s="142">
        <v>0</v>
      </c>
      <c r="GL60" s="142">
        <v>0</v>
      </c>
      <c r="GM60" s="142">
        <f t="shared" si="29"/>
        <v>0</v>
      </c>
      <c r="GN60" s="143"/>
      <c r="GO60" s="140">
        <v>54</v>
      </c>
      <c r="GP60" s="146" t="s">
        <v>68</v>
      </c>
      <c r="GQ60" s="142">
        <v>100</v>
      </c>
      <c r="GR60" s="142">
        <v>30000</v>
      </c>
      <c r="GS60" s="142">
        <v>0</v>
      </c>
      <c r="GT60" s="142">
        <f t="shared" si="30"/>
        <v>30000</v>
      </c>
      <c r="GU60" s="143"/>
      <c r="GV60" s="140">
        <v>54</v>
      </c>
      <c r="GW60" s="146" t="s">
        <v>68</v>
      </c>
      <c r="GX60" s="142">
        <v>100</v>
      </c>
      <c r="GY60" s="142">
        <v>30000</v>
      </c>
      <c r="GZ60" s="142">
        <v>0</v>
      </c>
      <c r="HA60" s="142">
        <f t="shared" si="31"/>
        <v>30000</v>
      </c>
      <c r="HB60" s="143"/>
      <c r="HC60" s="140">
        <v>54</v>
      </c>
      <c r="HD60" s="146" t="s">
        <v>68</v>
      </c>
      <c r="HE60" s="142">
        <v>100</v>
      </c>
      <c r="HF60" s="142">
        <v>10000</v>
      </c>
      <c r="HG60" s="142">
        <v>0</v>
      </c>
      <c r="HH60" s="142">
        <f t="shared" si="32"/>
        <v>10000</v>
      </c>
      <c r="HI60" s="143"/>
      <c r="HJ60" s="140">
        <v>54</v>
      </c>
      <c r="HK60" s="146" t="s">
        <v>68</v>
      </c>
      <c r="HL60" s="142">
        <v>0</v>
      </c>
      <c r="HM60" s="142">
        <v>0</v>
      </c>
      <c r="HN60" s="142">
        <v>0</v>
      </c>
      <c r="HO60" s="142">
        <f t="shared" si="33"/>
        <v>0</v>
      </c>
      <c r="HP60" s="143"/>
      <c r="HQ60" s="140">
        <v>54</v>
      </c>
      <c r="HR60" s="146" t="s">
        <v>68</v>
      </c>
      <c r="HS60" s="142">
        <v>0</v>
      </c>
      <c r="HT60" s="142">
        <v>0</v>
      </c>
      <c r="HU60" s="142">
        <v>0</v>
      </c>
      <c r="HV60" s="142">
        <f t="shared" si="34"/>
        <v>0</v>
      </c>
      <c r="HW60" s="143"/>
      <c r="HX60" s="140">
        <v>54</v>
      </c>
      <c r="HY60" s="146" t="s">
        <v>68</v>
      </c>
      <c r="HZ60" s="142">
        <v>0</v>
      </c>
      <c r="IA60" s="142">
        <v>0</v>
      </c>
      <c r="IB60" s="142">
        <v>0</v>
      </c>
      <c r="IC60" s="142">
        <f t="shared" si="35"/>
        <v>0</v>
      </c>
      <c r="ID60" s="143"/>
      <c r="IE60" s="140">
        <v>54</v>
      </c>
      <c r="IF60" s="146" t="s">
        <v>68</v>
      </c>
      <c r="IG60" s="142">
        <v>0</v>
      </c>
      <c r="IH60" s="142">
        <v>0</v>
      </c>
      <c r="II60" s="142">
        <v>0</v>
      </c>
      <c r="IJ60" s="142">
        <f t="shared" si="36"/>
        <v>0</v>
      </c>
      <c r="IK60" s="143"/>
      <c r="IL60" s="140">
        <v>54</v>
      </c>
      <c r="IM60" s="146" t="s">
        <v>68</v>
      </c>
      <c r="IN60" s="142">
        <v>0</v>
      </c>
      <c r="IO60" s="142">
        <v>0</v>
      </c>
      <c r="IP60" s="142">
        <v>0</v>
      </c>
      <c r="IQ60" s="142">
        <f t="shared" si="37"/>
        <v>0</v>
      </c>
      <c r="IR60" s="143"/>
      <c r="IS60" s="140">
        <v>54</v>
      </c>
      <c r="IT60" s="146" t="s">
        <v>68</v>
      </c>
      <c r="IU60" s="142">
        <v>0</v>
      </c>
      <c r="IV60" s="142">
        <v>0</v>
      </c>
      <c r="IW60" s="142">
        <v>0</v>
      </c>
      <c r="IX60" s="142">
        <f t="shared" si="38"/>
        <v>0</v>
      </c>
      <c r="IY60" s="143"/>
      <c r="IZ60" s="140">
        <v>54</v>
      </c>
      <c r="JA60" s="146" t="s">
        <v>68</v>
      </c>
      <c r="JB60" s="142">
        <v>0</v>
      </c>
      <c r="JC60" s="142">
        <v>0</v>
      </c>
      <c r="JD60" s="142">
        <v>0</v>
      </c>
      <c r="JE60" s="142">
        <f t="shared" si="39"/>
        <v>0</v>
      </c>
      <c r="JF60" s="143"/>
      <c r="JG60" s="140">
        <v>54</v>
      </c>
      <c r="JH60" s="146" t="s">
        <v>68</v>
      </c>
      <c r="JI60" s="142">
        <v>0</v>
      </c>
      <c r="JJ60" s="142">
        <v>0</v>
      </c>
      <c r="JK60" s="142">
        <v>0</v>
      </c>
      <c r="JL60" s="142">
        <f t="shared" si="40"/>
        <v>0</v>
      </c>
      <c r="JM60" s="143"/>
      <c r="JN60" s="140">
        <v>54</v>
      </c>
      <c r="JO60" s="146" t="s">
        <v>68</v>
      </c>
      <c r="JP60" s="142">
        <v>0</v>
      </c>
      <c r="JQ60" s="142">
        <v>0</v>
      </c>
      <c r="JR60" s="142">
        <v>0</v>
      </c>
      <c r="JS60" s="142">
        <f t="shared" si="41"/>
        <v>0</v>
      </c>
      <c r="JT60" s="143"/>
      <c r="JU60" s="140">
        <v>54</v>
      </c>
      <c r="JV60" s="146" t="s">
        <v>68</v>
      </c>
      <c r="JW60" s="142">
        <v>0</v>
      </c>
      <c r="JX60" s="142">
        <v>0</v>
      </c>
      <c r="JY60" s="142">
        <v>0</v>
      </c>
      <c r="JZ60" s="142">
        <f t="shared" si="42"/>
        <v>0</v>
      </c>
      <c r="KA60" s="143"/>
      <c r="KB60" s="140">
        <v>54</v>
      </c>
      <c r="KC60" s="146" t="s">
        <v>68</v>
      </c>
      <c r="KD60" s="142">
        <v>0</v>
      </c>
      <c r="KE60" s="142">
        <v>0</v>
      </c>
      <c r="KF60" s="142">
        <v>0</v>
      </c>
      <c r="KG60" s="142">
        <f t="shared" si="43"/>
        <v>0</v>
      </c>
      <c r="KH60" s="143"/>
      <c r="KI60" s="140">
        <v>54</v>
      </c>
      <c r="KJ60" s="146" t="s">
        <v>68</v>
      </c>
      <c r="KK60" s="142">
        <v>0</v>
      </c>
      <c r="KL60" s="142">
        <v>0</v>
      </c>
      <c r="KM60" s="142">
        <v>0</v>
      </c>
      <c r="KN60" s="142">
        <f t="shared" si="44"/>
        <v>0</v>
      </c>
      <c r="KO60" s="143"/>
      <c r="KP60" s="140">
        <v>54</v>
      </c>
      <c r="KQ60" s="146" t="s">
        <v>68</v>
      </c>
      <c r="KR60" s="142">
        <v>0</v>
      </c>
      <c r="KS60" s="142">
        <v>0</v>
      </c>
      <c r="KT60" s="142">
        <v>0</v>
      </c>
      <c r="KU60" s="142">
        <f t="shared" si="45"/>
        <v>0</v>
      </c>
      <c r="KV60" s="143"/>
      <c r="KW60" s="140">
        <v>54</v>
      </c>
      <c r="KX60" s="146" t="s">
        <v>68</v>
      </c>
      <c r="KY60" s="142">
        <v>0</v>
      </c>
      <c r="KZ60" s="142">
        <v>0</v>
      </c>
      <c r="LA60" s="142">
        <v>0</v>
      </c>
      <c r="LB60" s="142">
        <f t="shared" si="46"/>
        <v>0</v>
      </c>
      <c r="LC60" s="143"/>
      <c r="LD60" s="140">
        <v>54</v>
      </c>
      <c r="LE60" s="146" t="s">
        <v>68</v>
      </c>
      <c r="LF60" s="142">
        <v>0</v>
      </c>
      <c r="LG60" s="142">
        <v>0</v>
      </c>
      <c r="LH60" s="142">
        <v>0</v>
      </c>
      <c r="LI60" s="142">
        <f t="shared" si="47"/>
        <v>0</v>
      </c>
      <c r="LJ60" s="143"/>
      <c r="LK60" s="140">
        <v>54</v>
      </c>
      <c r="LL60" s="146" t="s">
        <v>68</v>
      </c>
      <c r="LM60" s="142">
        <v>0</v>
      </c>
      <c r="LN60" s="142">
        <v>0</v>
      </c>
      <c r="LO60" s="142">
        <v>0</v>
      </c>
      <c r="LP60" s="142">
        <f t="shared" si="48"/>
        <v>0</v>
      </c>
      <c r="LQ60" s="143"/>
      <c r="LR60" s="140">
        <v>54</v>
      </c>
      <c r="LS60" s="146" t="s">
        <v>68</v>
      </c>
      <c r="LT60" s="142">
        <v>0</v>
      </c>
      <c r="LU60" s="142">
        <v>0</v>
      </c>
      <c r="LV60" s="142">
        <v>0</v>
      </c>
      <c r="LW60" s="142">
        <f t="shared" si="49"/>
        <v>0</v>
      </c>
      <c r="LX60" s="143"/>
      <c r="LY60" s="140">
        <v>54</v>
      </c>
      <c r="LZ60" s="146" t="s">
        <v>68</v>
      </c>
      <c r="MA60" s="142">
        <v>0</v>
      </c>
      <c r="MB60" s="142">
        <f t="shared" si="50"/>
        <v>2010000</v>
      </c>
      <c r="MC60" s="142">
        <f t="shared" si="0"/>
        <v>0</v>
      </c>
      <c r="MD60" s="142">
        <f t="shared" si="1"/>
        <v>2010000</v>
      </c>
      <c r="ME60" s="9"/>
    </row>
    <row r="61" spans="1:343" ht="18.75" hidden="1" customHeight="1">
      <c r="A61" s="140">
        <v>55</v>
      </c>
      <c r="B61" s="146" t="s">
        <v>67</v>
      </c>
      <c r="C61" s="142">
        <v>0</v>
      </c>
      <c r="D61" s="142">
        <v>0</v>
      </c>
      <c r="E61" s="142">
        <v>0</v>
      </c>
      <c r="F61" s="142">
        <f t="shared" si="2"/>
        <v>0</v>
      </c>
      <c r="G61" s="143"/>
      <c r="H61" s="140">
        <v>55</v>
      </c>
      <c r="I61" s="146" t="s">
        <v>67</v>
      </c>
      <c r="J61" s="142">
        <v>0</v>
      </c>
      <c r="K61" s="142">
        <v>0</v>
      </c>
      <c r="L61" s="142">
        <v>0</v>
      </c>
      <c r="M61" s="142">
        <f t="shared" si="3"/>
        <v>0</v>
      </c>
      <c r="N61" s="143"/>
      <c r="O61" s="140">
        <v>55</v>
      </c>
      <c r="P61" s="146" t="s">
        <v>67</v>
      </c>
      <c r="Q61" s="144">
        <v>0</v>
      </c>
      <c r="R61" s="142">
        <v>0</v>
      </c>
      <c r="S61" s="142">
        <v>0</v>
      </c>
      <c r="T61" s="142">
        <f t="shared" si="4"/>
        <v>0</v>
      </c>
      <c r="U61" s="143"/>
      <c r="V61" s="140">
        <v>55</v>
      </c>
      <c r="W61" s="146" t="s">
        <v>67</v>
      </c>
      <c r="X61" s="142">
        <v>0</v>
      </c>
      <c r="Y61" s="142">
        <v>0</v>
      </c>
      <c r="Z61" s="142">
        <v>0</v>
      </c>
      <c r="AA61" s="142">
        <f t="shared" si="5"/>
        <v>0</v>
      </c>
      <c r="AB61" s="143"/>
      <c r="AC61" s="140">
        <v>55</v>
      </c>
      <c r="AD61" s="146" t="s">
        <v>67</v>
      </c>
      <c r="AE61" s="142">
        <v>0</v>
      </c>
      <c r="AF61" s="142">
        <v>0</v>
      </c>
      <c r="AG61" s="142">
        <v>0</v>
      </c>
      <c r="AH61" s="142">
        <f t="shared" si="6"/>
        <v>0</v>
      </c>
      <c r="AI61" s="143"/>
      <c r="AJ61" s="140">
        <v>55</v>
      </c>
      <c r="AK61" s="146" t="s">
        <v>67</v>
      </c>
      <c r="AL61" s="142">
        <v>0</v>
      </c>
      <c r="AM61" s="142">
        <v>0</v>
      </c>
      <c r="AN61" s="142">
        <v>0</v>
      </c>
      <c r="AO61" s="142">
        <f t="shared" si="7"/>
        <v>0</v>
      </c>
      <c r="AP61" s="143"/>
      <c r="AQ61" s="140">
        <v>55</v>
      </c>
      <c r="AR61" s="146" t="s">
        <v>67</v>
      </c>
      <c r="AS61" s="142">
        <v>0</v>
      </c>
      <c r="AT61" s="142"/>
      <c r="AU61" s="142">
        <v>0</v>
      </c>
      <c r="AV61" s="142">
        <f t="shared" si="8"/>
        <v>0</v>
      </c>
      <c r="AW61" s="143"/>
      <c r="AX61" s="140">
        <v>55</v>
      </c>
      <c r="AY61" s="146" t="s">
        <v>67</v>
      </c>
      <c r="AZ61" s="142">
        <v>0</v>
      </c>
      <c r="BA61" s="142">
        <v>0</v>
      </c>
      <c r="BB61" s="142">
        <v>0</v>
      </c>
      <c r="BC61" s="142">
        <f t="shared" si="9"/>
        <v>0</v>
      </c>
      <c r="BD61" s="143"/>
      <c r="BE61" s="140">
        <v>55</v>
      </c>
      <c r="BF61" s="146" t="s">
        <v>67</v>
      </c>
      <c r="BG61" s="142">
        <v>0</v>
      </c>
      <c r="BH61" s="142">
        <v>0</v>
      </c>
      <c r="BI61" s="142">
        <v>0</v>
      </c>
      <c r="BJ61" s="142">
        <f t="shared" si="10"/>
        <v>0</v>
      </c>
      <c r="BK61" s="143"/>
      <c r="BL61" s="140">
        <v>55</v>
      </c>
      <c r="BM61" s="146" t="s">
        <v>67</v>
      </c>
      <c r="BN61" s="145">
        <v>0</v>
      </c>
      <c r="BO61" s="142">
        <v>0</v>
      </c>
      <c r="BP61" s="142">
        <v>0</v>
      </c>
      <c r="BQ61" s="142">
        <f t="shared" si="11"/>
        <v>0</v>
      </c>
      <c r="BR61" s="143"/>
      <c r="BS61" s="140">
        <v>55</v>
      </c>
      <c r="BT61" s="146" t="s">
        <v>67</v>
      </c>
      <c r="BU61" s="142">
        <v>0</v>
      </c>
      <c r="BV61" s="142">
        <v>0</v>
      </c>
      <c r="BW61" s="142">
        <v>0</v>
      </c>
      <c r="BX61" s="142">
        <f t="shared" si="12"/>
        <v>0</v>
      </c>
      <c r="BY61" s="143"/>
      <c r="BZ61" s="140">
        <v>55</v>
      </c>
      <c r="CA61" s="146" t="s">
        <v>67</v>
      </c>
      <c r="CB61" s="142">
        <v>0</v>
      </c>
      <c r="CC61" s="142">
        <v>0</v>
      </c>
      <c r="CD61" s="142">
        <v>0</v>
      </c>
      <c r="CE61" s="142">
        <f t="shared" si="13"/>
        <v>0</v>
      </c>
      <c r="CF61" s="143"/>
      <c r="CG61" s="140">
        <v>55</v>
      </c>
      <c r="CH61" s="146" t="s">
        <v>67</v>
      </c>
      <c r="CI61" s="142">
        <v>0</v>
      </c>
      <c r="CJ61" s="142">
        <v>0</v>
      </c>
      <c r="CK61" s="142">
        <v>0</v>
      </c>
      <c r="CL61" s="142">
        <f t="shared" si="14"/>
        <v>0</v>
      </c>
      <c r="CM61" s="143"/>
      <c r="CN61" s="140">
        <v>55</v>
      </c>
      <c r="CO61" s="146" t="s">
        <v>67</v>
      </c>
      <c r="CP61" s="142">
        <v>0</v>
      </c>
      <c r="CQ61" s="142">
        <v>0</v>
      </c>
      <c r="CR61" s="142">
        <v>0</v>
      </c>
      <c r="CS61" s="142">
        <f t="shared" si="15"/>
        <v>0</v>
      </c>
      <c r="CT61" s="143"/>
      <c r="CU61" s="140">
        <v>55</v>
      </c>
      <c r="CV61" s="146" t="s">
        <v>67</v>
      </c>
      <c r="CW61" s="142">
        <v>0</v>
      </c>
      <c r="CX61" s="142">
        <v>0</v>
      </c>
      <c r="CY61" s="142">
        <v>0</v>
      </c>
      <c r="CZ61" s="142">
        <f t="shared" si="16"/>
        <v>0</v>
      </c>
      <c r="DA61" s="143"/>
      <c r="DB61" s="140">
        <v>55</v>
      </c>
      <c r="DC61" s="146" t="s">
        <v>67</v>
      </c>
      <c r="DD61" s="142">
        <v>0</v>
      </c>
      <c r="DE61" s="142">
        <v>0</v>
      </c>
      <c r="DF61" s="142">
        <v>0</v>
      </c>
      <c r="DG61" s="142">
        <f t="shared" si="17"/>
        <v>0</v>
      </c>
      <c r="DH61" s="143"/>
      <c r="DI61" s="140">
        <v>55</v>
      </c>
      <c r="DJ61" s="146" t="s">
        <v>67</v>
      </c>
      <c r="DK61" s="142">
        <v>0</v>
      </c>
      <c r="DL61" s="142">
        <v>0</v>
      </c>
      <c r="DM61" s="142">
        <v>0</v>
      </c>
      <c r="DN61" s="142">
        <f t="shared" si="18"/>
        <v>0</v>
      </c>
      <c r="DO61" s="143"/>
      <c r="DP61" s="140">
        <v>55</v>
      </c>
      <c r="DQ61" s="146" t="s">
        <v>67</v>
      </c>
      <c r="DR61" s="142">
        <v>0</v>
      </c>
      <c r="DS61" s="142">
        <v>0</v>
      </c>
      <c r="DT61" s="142">
        <v>0</v>
      </c>
      <c r="DU61" s="142">
        <f t="shared" si="19"/>
        <v>0</v>
      </c>
      <c r="DV61" s="143"/>
      <c r="DW61" s="140">
        <v>55</v>
      </c>
      <c r="DX61" s="146" t="s">
        <v>67</v>
      </c>
      <c r="DY61" s="142">
        <v>0</v>
      </c>
      <c r="DZ61" s="142">
        <v>0</v>
      </c>
      <c r="EA61" s="142">
        <v>0</v>
      </c>
      <c r="EB61" s="142">
        <f t="shared" si="20"/>
        <v>0</v>
      </c>
      <c r="EC61" s="143"/>
      <c r="ED61" s="140">
        <v>55</v>
      </c>
      <c r="EE61" s="146" t="s">
        <v>67</v>
      </c>
      <c r="EF61" s="142">
        <v>0</v>
      </c>
      <c r="EG61" s="142">
        <v>0</v>
      </c>
      <c r="EH61" s="142">
        <v>0</v>
      </c>
      <c r="EI61" s="142">
        <f t="shared" si="21"/>
        <v>0</v>
      </c>
      <c r="EJ61" s="143"/>
      <c r="EK61" s="140">
        <v>55</v>
      </c>
      <c r="EL61" s="146" t="s">
        <v>67</v>
      </c>
      <c r="EM61" s="142">
        <v>0</v>
      </c>
      <c r="EN61" s="142">
        <v>0</v>
      </c>
      <c r="EO61" s="142">
        <v>0</v>
      </c>
      <c r="EP61" s="142">
        <f t="shared" si="22"/>
        <v>0</v>
      </c>
      <c r="EQ61" s="143"/>
      <c r="ER61" s="140">
        <v>55</v>
      </c>
      <c r="ES61" s="146" t="s">
        <v>67</v>
      </c>
      <c r="ET61" s="142">
        <v>0</v>
      </c>
      <c r="EU61" s="142">
        <v>0</v>
      </c>
      <c r="EV61" s="142">
        <v>0</v>
      </c>
      <c r="EW61" s="142">
        <f t="shared" si="23"/>
        <v>0</v>
      </c>
      <c r="EX61" s="143"/>
      <c r="EY61" s="140">
        <v>55</v>
      </c>
      <c r="EZ61" s="146" t="s">
        <v>67</v>
      </c>
      <c r="FA61" s="142"/>
      <c r="FB61" s="142"/>
      <c r="FC61" s="142">
        <v>0</v>
      </c>
      <c r="FD61" s="142">
        <f t="shared" si="24"/>
        <v>0</v>
      </c>
      <c r="FE61" s="143"/>
      <c r="FF61" s="140">
        <v>55</v>
      </c>
      <c r="FG61" s="146" t="s">
        <v>67</v>
      </c>
      <c r="FH61" s="142"/>
      <c r="FI61" s="142"/>
      <c r="FJ61" s="142">
        <v>0</v>
      </c>
      <c r="FK61" s="142">
        <f t="shared" si="25"/>
        <v>0</v>
      </c>
      <c r="FL61" s="143"/>
      <c r="FM61" s="140">
        <v>55</v>
      </c>
      <c r="FN61" s="146" t="s">
        <v>67</v>
      </c>
      <c r="FO61" s="142">
        <v>0</v>
      </c>
      <c r="FP61" s="142">
        <v>0</v>
      </c>
      <c r="FQ61" s="142">
        <v>0</v>
      </c>
      <c r="FR61" s="142">
        <f t="shared" si="26"/>
        <v>0</v>
      </c>
      <c r="FS61" s="143"/>
      <c r="FT61" s="140">
        <v>55</v>
      </c>
      <c r="FU61" s="146" t="s">
        <v>67</v>
      </c>
      <c r="FV61" s="142">
        <v>300</v>
      </c>
      <c r="FW61" s="142">
        <v>960000</v>
      </c>
      <c r="FX61" s="142">
        <v>0</v>
      </c>
      <c r="FY61" s="142">
        <f t="shared" si="27"/>
        <v>960000</v>
      </c>
      <c r="FZ61" s="143"/>
      <c r="GA61" s="140">
        <v>55</v>
      </c>
      <c r="GB61" s="146" t="s">
        <v>67</v>
      </c>
      <c r="GC61" s="142">
        <v>8</v>
      </c>
      <c r="GD61" s="142">
        <v>32000</v>
      </c>
      <c r="GE61" s="142">
        <v>0</v>
      </c>
      <c r="GF61" s="142">
        <f t="shared" si="28"/>
        <v>32000</v>
      </c>
      <c r="GG61" s="143"/>
      <c r="GH61" s="140">
        <v>55</v>
      </c>
      <c r="GI61" s="146" t="s">
        <v>67</v>
      </c>
      <c r="GJ61" s="142">
        <v>0</v>
      </c>
      <c r="GK61" s="142">
        <v>0</v>
      </c>
      <c r="GL61" s="142">
        <v>0</v>
      </c>
      <c r="GM61" s="142">
        <f t="shared" si="29"/>
        <v>0</v>
      </c>
      <c r="GN61" s="143"/>
      <c r="GO61" s="140">
        <v>55</v>
      </c>
      <c r="GP61" s="146" t="s">
        <v>67</v>
      </c>
      <c r="GQ61" s="142">
        <v>250</v>
      </c>
      <c r="GR61" s="142">
        <v>75000</v>
      </c>
      <c r="GS61" s="142">
        <v>0</v>
      </c>
      <c r="GT61" s="142">
        <f t="shared" si="30"/>
        <v>75000</v>
      </c>
      <c r="GU61" s="143"/>
      <c r="GV61" s="140">
        <v>55</v>
      </c>
      <c r="GW61" s="146" t="s">
        <v>67</v>
      </c>
      <c r="GX61" s="142">
        <v>150</v>
      </c>
      <c r="GY61" s="142">
        <v>45000</v>
      </c>
      <c r="GZ61" s="142">
        <v>0</v>
      </c>
      <c r="HA61" s="142">
        <f t="shared" si="31"/>
        <v>45000</v>
      </c>
      <c r="HB61" s="143"/>
      <c r="HC61" s="140">
        <v>55</v>
      </c>
      <c r="HD61" s="146" t="s">
        <v>67</v>
      </c>
      <c r="HE61" s="142">
        <v>150</v>
      </c>
      <c r="HF61" s="142">
        <v>15000</v>
      </c>
      <c r="HG61" s="142">
        <v>0</v>
      </c>
      <c r="HH61" s="142">
        <f t="shared" si="32"/>
        <v>15000</v>
      </c>
      <c r="HI61" s="143"/>
      <c r="HJ61" s="140">
        <v>55</v>
      </c>
      <c r="HK61" s="146" t="s">
        <v>67</v>
      </c>
      <c r="HL61" s="142">
        <v>0</v>
      </c>
      <c r="HM61" s="142">
        <v>0</v>
      </c>
      <c r="HN61" s="142">
        <v>0</v>
      </c>
      <c r="HO61" s="142">
        <f t="shared" si="33"/>
        <v>0</v>
      </c>
      <c r="HP61" s="143"/>
      <c r="HQ61" s="140">
        <v>55</v>
      </c>
      <c r="HR61" s="146" t="s">
        <v>67</v>
      </c>
      <c r="HS61" s="142">
        <v>0</v>
      </c>
      <c r="HT61" s="142">
        <v>0</v>
      </c>
      <c r="HU61" s="142">
        <v>0</v>
      </c>
      <c r="HV61" s="142">
        <f t="shared" si="34"/>
        <v>0</v>
      </c>
      <c r="HW61" s="143"/>
      <c r="HX61" s="140">
        <v>55</v>
      </c>
      <c r="HY61" s="146" t="s">
        <v>67</v>
      </c>
      <c r="HZ61" s="142">
        <v>0</v>
      </c>
      <c r="IA61" s="142">
        <v>0</v>
      </c>
      <c r="IB61" s="142">
        <v>0</v>
      </c>
      <c r="IC61" s="142">
        <f t="shared" si="35"/>
        <v>0</v>
      </c>
      <c r="ID61" s="143"/>
      <c r="IE61" s="140">
        <v>55</v>
      </c>
      <c r="IF61" s="146" t="s">
        <v>67</v>
      </c>
      <c r="IG61" s="142">
        <v>0</v>
      </c>
      <c r="IH61" s="142">
        <v>0</v>
      </c>
      <c r="II61" s="142">
        <v>0</v>
      </c>
      <c r="IJ61" s="142">
        <f t="shared" si="36"/>
        <v>0</v>
      </c>
      <c r="IK61" s="143"/>
      <c r="IL61" s="140">
        <v>55</v>
      </c>
      <c r="IM61" s="146" t="s">
        <v>67</v>
      </c>
      <c r="IN61" s="142">
        <v>0</v>
      </c>
      <c r="IO61" s="142">
        <v>0</v>
      </c>
      <c r="IP61" s="142">
        <v>0</v>
      </c>
      <c r="IQ61" s="142">
        <f t="shared" si="37"/>
        <v>0</v>
      </c>
      <c r="IR61" s="143"/>
      <c r="IS61" s="140">
        <v>55</v>
      </c>
      <c r="IT61" s="146" t="s">
        <v>67</v>
      </c>
      <c r="IU61" s="142">
        <v>0</v>
      </c>
      <c r="IV61" s="142">
        <v>0</v>
      </c>
      <c r="IW61" s="142">
        <v>0</v>
      </c>
      <c r="IX61" s="142">
        <f t="shared" si="38"/>
        <v>0</v>
      </c>
      <c r="IY61" s="143"/>
      <c r="IZ61" s="140">
        <v>55</v>
      </c>
      <c r="JA61" s="146" t="s">
        <v>67</v>
      </c>
      <c r="JB61" s="142">
        <v>0</v>
      </c>
      <c r="JC61" s="142">
        <v>0</v>
      </c>
      <c r="JD61" s="142">
        <v>0</v>
      </c>
      <c r="JE61" s="142">
        <f t="shared" si="39"/>
        <v>0</v>
      </c>
      <c r="JF61" s="143"/>
      <c r="JG61" s="140">
        <v>55</v>
      </c>
      <c r="JH61" s="146" t="s">
        <v>67</v>
      </c>
      <c r="JI61" s="142">
        <v>0</v>
      </c>
      <c r="JJ61" s="142">
        <v>0</v>
      </c>
      <c r="JK61" s="142">
        <v>0</v>
      </c>
      <c r="JL61" s="142">
        <f t="shared" si="40"/>
        <v>0</v>
      </c>
      <c r="JM61" s="143"/>
      <c r="JN61" s="140">
        <v>55</v>
      </c>
      <c r="JO61" s="146" t="s">
        <v>67</v>
      </c>
      <c r="JP61" s="142">
        <v>0</v>
      </c>
      <c r="JQ61" s="142">
        <v>0</v>
      </c>
      <c r="JR61" s="142">
        <v>0</v>
      </c>
      <c r="JS61" s="142">
        <f t="shared" si="41"/>
        <v>0</v>
      </c>
      <c r="JT61" s="143"/>
      <c r="JU61" s="140">
        <v>55</v>
      </c>
      <c r="JV61" s="146" t="s">
        <v>67</v>
      </c>
      <c r="JW61" s="142">
        <v>0</v>
      </c>
      <c r="JX61" s="142">
        <v>0</v>
      </c>
      <c r="JY61" s="142">
        <v>0</v>
      </c>
      <c r="JZ61" s="142">
        <f t="shared" si="42"/>
        <v>0</v>
      </c>
      <c r="KA61" s="143"/>
      <c r="KB61" s="140">
        <v>55</v>
      </c>
      <c r="KC61" s="146" t="s">
        <v>67</v>
      </c>
      <c r="KD61" s="142">
        <v>0</v>
      </c>
      <c r="KE61" s="142">
        <v>0</v>
      </c>
      <c r="KF61" s="142">
        <v>0</v>
      </c>
      <c r="KG61" s="142">
        <f t="shared" si="43"/>
        <v>0</v>
      </c>
      <c r="KH61" s="143"/>
      <c r="KI61" s="140">
        <v>55</v>
      </c>
      <c r="KJ61" s="146" t="s">
        <v>67</v>
      </c>
      <c r="KK61" s="142">
        <v>0</v>
      </c>
      <c r="KL61" s="142">
        <v>0</v>
      </c>
      <c r="KM61" s="142">
        <v>0</v>
      </c>
      <c r="KN61" s="142">
        <f t="shared" si="44"/>
        <v>0</v>
      </c>
      <c r="KO61" s="143"/>
      <c r="KP61" s="140">
        <v>55</v>
      </c>
      <c r="KQ61" s="146" t="s">
        <v>67</v>
      </c>
      <c r="KR61" s="142">
        <v>0</v>
      </c>
      <c r="KS61" s="142">
        <v>0</v>
      </c>
      <c r="KT61" s="142">
        <v>0</v>
      </c>
      <c r="KU61" s="142">
        <f t="shared" si="45"/>
        <v>0</v>
      </c>
      <c r="KV61" s="143"/>
      <c r="KW61" s="140">
        <v>55</v>
      </c>
      <c r="KX61" s="146" t="s">
        <v>67</v>
      </c>
      <c r="KY61" s="142">
        <v>0</v>
      </c>
      <c r="KZ61" s="142">
        <v>0</v>
      </c>
      <c r="LA61" s="142">
        <v>0</v>
      </c>
      <c r="LB61" s="142">
        <f t="shared" si="46"/>
        <v>0</v>
      </c>
      <c r="LC61" s="143"/>
      <c r="LD61" s="140">
        <v>55</v>
      </c>
      <c r="LE61" s="146" t="s">
        <v>67</v>
      </c>
      <c r="LF61" s="142">
        <v>0</v>
      </c>
      <c r="LG61" s="142">
        <v>0</v>
      </c>
      <c r="LH61" s="142">
        <v>0</v>
      </c>
      <c r="LI61" s="142">
        <f t="shared" si="47"/>
        <v>0</v>
      </c>
      <c r="LJ61" s="143"/>
      <c r="LK61" s="140">
        <v>55</v>
      </c>
      <c r="LL61" s="146" t="s">
        <v>67</v>
      </c>
      <c r="LM61" s="142">
        <v>0</v>
      </c>
      <c r="LN61" s="142">
        <v>0</v>
      </c>
      <c r="LO61" s="142">
        <v>0</v>
      </c>
      <c r="LP61" s="142">
        <f t="shared" si="48"/>
        <v>0</v>
      </c>
      <c r="LQ61" s="143"/>
      <c r="LR61" s="140">
        <v>55</v>
      </c>
      <c r="LS61" s="146" t="s">
        <v>67</v>
      </c>
      <c r="LT61" s="142">
        <v>0</v>
      </c>
      <c r="LU61" s="142">
        <v>0</v>
      </c>
      <c r="LV61" s="142">
        <v>0</v>
      </c>
      <c r="LW61" s="142">
        <f t="shared" si="49"/>
        <v>0</v>
      </c>
      <c r="LX61" s="143"/>
      <c r="LY61" s="140">
        <v>55</v>
      </c>
      <c r="LZ61" s="146" t="s">
        <v>67</v>
      </c>
      <c r="MA61" s="142">
        <v>0</v>
      </c>
      <c r="MB61" s="142">
        <f t="shared" si="50"/>
        <v>1127000</v>
      </c>
      <c r="MC61" s="142">
        <f t="shared" si="0"/>
        <v>0</v>
      </c>
      <c r="MD61" s="142">
        <f t="shared" si="1"/>
        <v>1127000</v>
      </c>
      <c r="ME61" s="9"/>
    </row>
    <row r="62" spans="1:343" ht="15.75" hidden="1">
      <c r="A62" s="140">
        <v>56</v>
      </c>
      <c r="B62" s="141" t="s">
        <v>48</v>
      </c>
      <c r="C62" s="142">
        <v>0</v>
      </c>
      <c r="D62" s="142">
        <v>0</v>
      </c>
      <c r="E62" s="142">
        <v>0</v>
      </c>
      <c r="F62" s="142">
        <f t="shared" si="2"/>
        <v>0</v>
      </c>
      <c r="G62" s="143"/>
      <c r="H62" s="140">
        <v>56</v>
      </c>
      <c r="I62" s="141" t="s">
        <v>48</v>
      </c>
      <c r="J62" s="142">
        <v>0</v>
      </c>
      <c r="K62" s="142">
        <v>0</v>
      </c>
      <c r="L62" s="142">
        <v>0</v>
      </c>
      <c r="M62" s="142">
        <f t="shared" si="3"/>
        <v>0</v>
      </c>
      <c r="N62" s="143"/>
      <c r="O62" s="140">
        <v>56</v>
      </c>
      <c r="P62" s="141" t="s">
        <v>48</v>
      </c>
      <c r="Q62" s="144">
        <v>0</v>
      </c>
      <c r="R62" s="142">
        <v>0</v>
      </c>
      <c r="S62" s="142">
        <v>0</v>
      </c>
      <c r="T62" s="142">
        <f t="shared" si="4"/>
        <v>0</v>
      </c>
      <c r="U62" s="143"/>
      <c r="V62" s="140">
        <v>56</v>
      </c>
      <c r="W62" s="141" t="s">
        <v>48</v>
      </c>
      <c r="X62" s="142">
        <v>0</v>
      </c>
      <c r="Y62" s="142">
        <v>0</v>
      </c>
      <c r="Z62" s="142">
        <v>0</v>
      </c>
      <c r="AA62" s="142">
        <f t="shared" si="5"/>
        <v>0</v>
      </c>
      <c r="AB62" s="143"/>
      <c r="AC62" s="140">
        <v>56</v>
      </c>
      <c r="AD62" s="141" t="s">
        <v>48</v>
      </c>
      <c r="AE62" s="142">
        <v>0</v>
      </c>
      <c r="AF62" s="142">
        <v>0</v>
      </c>
      <c r="AG62" s="142">
        <v>0</v>
      </c>
      <c r="AH62" s="142">
        <f t="shared" si="6"/>
        <v>0</v>
      </c>
      <c r="AI62" s="143"/>
      <c r="AJ62" s="140">
        <v>56</v>
      </c>
      <c r="AK62" s="141" t="s">
        <v>48</v>
      </c>
      <c r="AL62" s="142">
        <v>0</v>
      </c>
      <c r="AM62" s="142">
        <v>0</v>
      </c>
      <c r="AN62" s="142">
        <v>0</v>
      </c>
      <c r="AO62" s="142">
        <f t="shared" si="7"/>
        <v>0</v>
      </c>
      <c r="AP62" s="143"/>
      <c r="AQ62" s="140">
        <v>56</v>
      </c>
      <c r="AR62" s="141" t="s">
        <v>48</v>
      </c>
      <c r="AS62" s="142">
        <v>0</v>
      </c>
      <c r="AT62" s="142"/>
      <c r="AU62" s="142">
        <v>0</v>
      </c>
      <c r="AV62" s="142">
        <f t="shared" si="8"/>
        <v>0</v>
      </c>
      <c r="AW62" s="143"/>
      <c r="AX62" s="140">
        <v>56</v>
      </c>
      <c r="AY62" s="141" t="s">
        <v>48</v>
      </c>
      <c r="AZ62" s="142">
        <v>0</v>
      </c>
      <c r="BA62" s="142">
        <v>0</v>
      </c>
      <c r="BB62" s="142">
        <v>0</v>
      </c>
      <c r="BC62" s="142">
        <f t="shared" si="9"/>
        <v>0</v>
      </c>
      <c r="BD62" s="143"/>
      <c r="BE62" s="140">
        <v>56</v>
      </c>
      <c r="BF62" s="141" t="s">
        <v>48</v>
      </c>
      <c r="BG62" s="142">
        <v>0</v>
      </c>
      <c r="BH62" s="142">
        <v>0</v>
      </c>
      <c r="BI62" s="142">
        <v>0</v>
      </c>
      <c r="BJ62" s="142">
        <f t="shared" si="10"/>
        <v>0</v>
      </c>
      <c r="BK62" s="143"/>
      <c r="BL62" s="140">
        <v>56</v>
      </c>
      <c r="BM62" s="141" t="s">
        <v>48</v>
      </c>
      <c r="BN62" s="145">
        <v>0</v>
      </c>
      <c r="BO62" s="142">
        <v>0</v>
      </c>
      <c r="BP62" s="142">
        <v>0</v>
      </c>
      <c r="BQ62" s="142">
        <f t="shared" si="11"/>
        <v>0</v>
      </c>
      <c r="BR62" s="143"/>
      <c r="BS62" s="140">
        <v>56</v>
      </c>
      <c r="BT62" s="141" t="s">
        <v>48</v>
      </c>
      <c r="BU62" s="142">
        <v>0</v>
      </c>
      <c r="BV62" s="142">
        <v>0</v>
      </c>
      <c r="BW62" s="142">
        <v>0</v>
      </c>
      <c r="BX62" s="142">
        <f t="shared" si="12"/>
        <v>0</v>
      </c>
      <c r="BY62" s="143"/>
      <c r="BZ62" s="140">
        <v>56</v>
      </c>
      <c r="CA62" s="141" t="s">
        <v>48</v>
      </c>
      <c r="CB62" s="142">
        <v>0</v>
      </c>
      <c r="CC62" s="142">
        <v>0</v>
      </c>
      <c r="CD62" s="142">
        <v>0</v>
      </c>
      <c r="CE62" s="142">
        <f t="shared" si="13"/>
        <v>0</v>
      </c>
      <c r="CF62" s="143"/>
      <c r="CG62" s="140">
        <v>56</v>
      </c>
      <c r="CH62" s="141" t="s">
        <v>48</v>
      </c>
      <c r="CI62" s="142">
        <v>0</v>
      </c>
      <c r="CJ62" s="142">
        <v>0</v>
      </c>
      <c r="CK62" s="142">
        <v>0</v>
      </c>
      <c r="CL62" s="142">
        <f t="shared" si="14"/>
        <v>0</v>
      </c>
      <c r="CM62" s="143"/>
      <c r="CN62" s="140">
        <v>56</v>
      </c>
      <c r="CO62" s="141" t="s">
        <v>48</v>
      </c>
      <c r="CP62" s="142">
        <v>0</v>
      </c>
      <c r="CQ62" s="142">
        <v>0</v>
      </c>
      <c r="CR62" s="142">
        <v>0</v>
      </c>
      <c r="CS62" s="142">
        <f t="shared" si="15"/>
        <v>0</v>
      </c>
      <c r="CT62" s="143"/>
      <c r="CU62" s="140">
        <v>56</v>
      </c>
      <c r="CV62" s="141" t="s">
        <v>48</v>
      </c>
      <c r="CW62" s="142">
        <v>0</v>
      </c>
      <c r="CX62" s="142">
        <v>0</v>
      </c>
      <c r="CY62" s="142">
        <v>0</v>
      </c>
      <c r="CZ62" s="142">
        <f t="shared" si="16"/>
        <v>0</v>
      </c>
      <c r="DA62" s="143"/>
      <c r="DB62" s="140">
        <v>56</v>
      </c>
      <c r="DC62" s="141" t="s">
        <v>48</v>
      </c>
      <c r="DD62" s="142">
        <v>0</v>
      </c>
      <c r="DE62" s="142">
        <v>0</v>
      </c>
      <c r="DF62" s="142">
        <v>0</v>
      </c>
      <c r="DG62" s="142">
        <f t="shared" si="17"/>
        <v>0</v>
      </c>
      <c r="DH62" s="143"/>
      <c r="DI62" s="140">
        <v>56</v>
      </c>
      <c r="DJ62" s="141" t="s">
        <v>48</v>
      </c>
      <c r="DK62" s="142">
        <v>0</v>
      </c>
      <c r="DL62" s="142">
        <v>0</v>
      </c>
      <c r="DM62" s="142">
        <v>0</v>
      </c>
      <c r="DN62" s="142">
        <f t="shared" si="18"/>
        <v>0</v>
      </c>
      <c r="DO62" s="143"/>
      <c r="DP62" s="140">
        <v>56</v>
      </c>
      <c r="DQ62" s="141" t="s">
        <v>48</v>
      </c>
      <c r="DR62" s="142">
        <v>0</v>
      </c>
      <c r="DS62" s="142">
        <v>0</v>
      </c>
      <c r="DT62" s="142">
        <v>0</v>
      </c>
      <c r="DU62" s="142">
        <f t="shared" si="19"/>
        <v>0</v>
      </c>
      <c r="DV62" s="143"/>
      <c r="DW62" s="140">
        <v>56</v>
      </c>
      <c r="DX62" s="141" t="s">
        <v>48</v>
      </c>
      <c r="DY62" s="142">
        <v>0</v>
      </c>
      <c r="DZ62" s="142">
        <v>0</v>
      </c>
      <c r="EA62" s="142">
        <v>0</v>
      </c>
      <c r="EB62" s="142">
        <f t="shared" si="20"/>
        <v>0</v>
      </c>
      <c r="EC62" s="143"/>
      <c r="ED62" s="140">
        <v>56</v>
      </c>
      <c r="EE62" s="141" t="s">
        <v>48</v>
      </c>
      <c r="EF62" s="142">
        <v>0</v>
      </c>
      <c r="EG62" s="142">
        <v>0</v>
      </c>
      <c r="EH62" s="142">
        <v>0</v>
      </c>
      <c r="EI62" s="142">
        <f t="shared" si="21"/>
        <v>0</v>
      </c>
      <c r="EJ62" s="143"/>
      <c r="EK62" s="140">
        <v>56</v>
      </c>
      <c r="EL62" s="141" t="s">
        <v>48</v>
      </c>
      <c r="EM62" s="142">
        <v>0</v>
      </c>
      <c r="EN62" s="142">
        <v>0</v>
      </c>
      <c r="EO62" s="142">
        <v>0</v>
      </c>
      <c r="EP62" s="142">
        <f t="shared" si="22"/>
        <v>0</v>
      </c>
      <c r="EQ62" s="143"/>
      <c r="ER62" s="140">
        <v>56</v>
      </c>
      <c r="ES62" s="141" t="s">
        <v>48</v>
      </c>
      <c r="ET62" s="142">
        <v>0</v>
      </c>
      <c r="EU62" s="142">
        <v>0</v>
      </c>
      <c r="EV62" s="142">
        <v>0</v>
      </c>
      <c r="EW62" s="142">
        <f t="shared" si="23"/>
        <v>0</v>
      </c>
      <c r="EX62" s="143"/>
      <c r="EY62" s="140">
        <v>56</v>
      </c>
      <c r="EZ62" s="141" t="s">
        <v>48</v>
      </c>
      <c r="FA62" s="142">
        <v>500</v>
      </c>
      <c r="FB62" s="142">
        <v>700000</v>
      </c>
      <c r="FC62" s="142">
        <v>0</v>
      </c>
      <c r="FD62" s="142">
        <f t="shared" si="24"/>
        <v>700000</v>
      </c>
      <c r="FE62" s="143"/>
      <c r="FF62" s="140">
        <v>56</v>
      </c>
      <c r="FG62" s="141" t="s">
        <v>48</v>
      </c>
      <c r="FH62" s="142">
        <v>500</v>
      </c>
      <c r="FI62" s="142">
        <v>500000</v>
      </c>
      <c r="FJ62" s="142">
        <v>0</v>
      </c>
      <c r="FK62" s="142">
        <f t="shared" si="25"/>
        <v>500000</v>
      </c>
      <c r="FL62" s="143"/>
      <c r="FM62" s="140">
        <v>56</v>
      </c>
      <c r="FN62" s="141" t="s">
        <v>48</v>
      </c>
      <c r="FO62" s="142">
        <v>0</v>
      </c>
      <c r="FP62" s="142">
        <v>0</v>
      </c>
      <c r="FQ62" s="142">
        <v>0</v>
      </c>
      <c r="FR62" s="142">
        <f t="shared" si="26"/>
        <v>0</v>
      </c>
      <c r="FS62" s="143"/>
      <c r="FT62" s="140">
        <v>56</v>
      </c>
      <c r="FU62" s="141" t="s">
        <v>48</v>
      </c>
      <c r="FV62" s="142">
        <v>200</v>
      </c>
      <c r="FW62" s="142">
        <v>500000</v>
      </c>
      <c r="FX62" s="142">
        <v>0</v>
      </c>
      <c r="FY62" s="142">
        <f t="shared" si="27"/>
        <v>500000</v>
      </c>
      <c r="FZ62" s="143"/>
      <c r="GA62" s="140">
        <v>56</v>
      </c>
      <c r="GB62" s="141" t="s">
        <v>48</v>
      </c>
      <c r="GC62" s="142">
        <v>25</v>
      </c>
      <c r="GD62" s="142">
        <v>67500</v>
      </c>
      <c r="GE62" s="142">
        <v>0</v>
      </c>
      <c r="GF62" s="142">
        <f t="shared" si="28"/>
        <v>67500</v>
      </c>
      <c r="GG62" s="143"/>
      <c r="GH62" s="140">
        <v>56</v>
      </c>
      <c r="GI62" s="141" t="s">
        <v>48</v>
      </c>
      <c r="GJ62" s="142">
        <v>0</v>
      </c>
      <c r="GK62" s="142">
        <v>0</v>
      </c>
      <c r="GL62" s="142">
        <v>0</v>
      </c>
      <c r="GM62" s="142">
        <f t="shared" si="29"/>
        <v>0</v>
      </c>
      <c r="GN62" s="143"/>
      <c r="GO62" s="140">
        <v>56</v>
      </c>
      <c r="GP62" s="141" t="s">
        <v>48</v>
      </c>
      <c r="GQ62" s="142">
        <v>100</v>
      </c>
      <c r="GR62" s="142">
        <v>30000</v>
      </c>
      <c r="GS62" s="142">
        <v>0</v>
      </c>
      <c r="GT62" s="142">
        <f t="shared" si="30"/>
        <v>30000</v>
      </c>
      <c r="GU62" s="143"/>
      <c r="GV62" s="140">
        <v>56</v>
      </c>
      <c r="GW62" s="141" t="s">
        <v>48</v>
      </c>
      <c r="GX62" s="142">
        <v>100</v>
      </c>
      <c r="GY62" s="142">
        <v>30000</v>
      </c>
      <c r="GZ62" s="142">
        <v>0</v>
      </c>
      <c r="HA62" s="142">
        <f t="shared" si="31"/>
        <v>30000</v>
      </c>
      <c r="HB62" s="143"/>
      <c r="HC62" s="140">
        <v>56</v>
      </c>
      <c r="HD62" s="141" t="s">
        <v>48</v>
      </c>
      <c r="HE62" s="142">
        <v>0</v>
      </c>
      <c r="HF62" s="142">
        <v>0</v>
      </c>
      <c r="HG62" s="142">
        <v>0</v>
      </c>
      <c r="HH62" s="142">
        <f t="shared" si="32"/>
        <v>0</v>
      </c>
      <c r="HI62" s="143"/>
      <c r="HJ62" s="140">
        <v>56</v>
      </c>
      <c r="HK62" s="141" t="s">
        <v>48</v>
      </c>
      <c r="HL62" s="142">
        <v>0</v>
      </c>
      <c r="HM62" s="142">
        <v>0</v>
      </c>
      <c r="HN62" s="142">
        <v>0</v>
      </c>
      <c r="HO62" s="142">
        <f t="shared" si="33"/>
        <v>0</v>
      </c>
      <c r="HP62" s="143"/>
      <c r="HQ62" s="140">
        <v>56</v>
      </c>
      <c r="HR62" s="141" t="s">
        <v>48</v>
      </c>
      <c r="HS62" s="142">
        <v>0</v>
      </c>
      <c r="HT62" s="142">
        <v>0</v>
      </c>
      <c r="HU62" s="142">
        <v>0</v>
      </c>
      <c r="HV62" s="142">
        <f t="shared" si="34"/>
        <v>0</v>
      </c>
      <c r="HW62" s="143"/>
      <c r="HX62" s="140">
        <v>56</v>
      </c>
      <c r="HY62" s="141" t="s">
        <v>48</v>
      </c>
      <c r="HZ62" s="142">
        <v>0</v>
      </c>
      <c r="IA62" s="142">
        <v>0</v>
      </c>
      <c r="IB62" s="142">
        <v>0</v>
      </c>
      <c r="IC62" s="142">
        <f t="shared" si="35"/>
        <v>0</v>
      </c>
      <c r="ID62" s="143"/>
      <c r="IE62" s="140">
        <v>56</v>
      </c>
      <c r="IF62" s="141" t="s">
        <v>48</v>
      </c>
      <c r="IG62" s="142">
        <v>0</v>
      </c>
      <c r="IH62" s="142">
        <v>0</v>
      </c>
      <c r="II62" s="142">
        <v>0</v>
      </c>
      <c r="IJ62" s="142">
        <f t="shared" si="36"/>
        <v>0</v>
      </c>
      <c r="IK62" s="143"/>
      <c r="IL62" s="140">
        <v>56</v>
      </c>
      <c r="IM62" s="141" t="s">
        <v>48</v>
      </c>
      <c r="IN62" s="142">
        <v>0</v>
      </c>
      <c r="IO62" s="142">
        <v>0</v>
      </c>
      <c r="IP62" s="142">
        <v>0</v>
      </c>
      <c r="IQ62" s="142">
        <f t="shared" si="37"/>
        <v>0</v>
      </c>
      <c r="IR62" s="143"/>
      <c r="IS62" s="140">
        <v>56</v>
      </c>
      <c r="IT62" s="141" t="s">
        <v>48</v>
      </c>
      <c r="IU62" s="142">
        <v>0</v>
      </c>
      <c r="IV62" s="142">
        <v>0</v>
      </c>
      <c r="IW62" s="142">
        <v>0</v>
      </c>
      <c r="IX62" s="142">
        <f t="shared" si="38"/>
        <v>0</v>
      </c>
      <c r="IY62" s="143"/>
      <c r="IZ62" s="140">
        <v>56</v>
      </c>
      <c r="JA62" s="141" t="s">
        <v>48</v>
      </c>
      <c r="JB62" s="142">
        <v>0</v>
      </c>
      <c r="JC62" s="142">
        <v>0</v>
      </c>
      <c r="JD62" s="142">
        <v>0</v>
      </c>
      <c r="JE62" s="142">
        <f t="shared" si="39"/>
        <v>0</v>
      </c>
      <c r="JF62" s="143"/>
      <c r="JG62" s="140">
        <v>56</v>
      </c>
      <c r="JH62" s="141" t="s">
        <v>48</v>
      </c>
      <c r="JI62" s="142">
        <v>1</v>
      </c>
      <c r="JJ62" s="142">
        <v>10000</v>
      </c>
      <c r="JK62" s="142">
        <v>0</v>
      </c>
      <c r="JL62" s="142">
        <f t="shared" si="40"/>
        <v>10000</v>
      </c>
      <c r="JM62" s="143"/>
      <c r="JN62" s="140">
        <v>56</v>
      </c>
      <c r="JO62" s="141" t="s">
        <v>48</v>
      </c>
      <c r="JP62" s="142">
        <v>0</v>
      </c>
      <c r="JQ62" s="142">
        <v>0</v>
      </c>
      <c r="JR62" s="142">
        <v>0</v>
      </c>
      <c r="JS62" s="142">
        <f t="shared" si="41"/>
        <v>0</v>
      </c>
      <c r="JT62" s="143"/>
      <c r="JU62" s="140">
        <v>56</v>
      </c>
      <c r="JV62" s="141" t="s">
        <v>48</v>
      </c>
      <c r="JW62" s="142">
        <v>0</v>
      </c>
      <c r="JX62" s="142">
        <v>0</v>
      </c>
      <c r="JY62" s="142">
        <v>0</v>
      </c>
      <c r="JZ62" s="142">
        <f t="shared" si="42"/>
        <v>0</v>
      </c>
      <c r="KA62" s="143"/>
      <c r="KB62" s="140">
        <v>56</v>
      </c>
      <c r="KC62" s="141" t="s">
        <v>48</v>
      </c>
      <c r="KD62" s="142">
        <v>0</v>
      </c>
      <c r="KE62" s="142">
        <v>0</v>
      </c>
      <c r="KF62" s="142">
        <v>0</v>
      </c>
      <c r="KG62" s="142">
        <f t="shared" si="43"/>
        <v>0</v>
      </c>
      <c r="KH62" s="143"/>
      <c r="KI62" s="140">
        <v>56</v>
      </c>
      <c r="KJ62" s="141" t="s">
        <v>48</v>
      </c>
      <c r="KK62" s="142">
        <v>0</v>
      </c>
      <c r="KL62" s="142">
        <v>0</v>
      </c>
      <c r="KM62" s="142">
        <v>0</v>
      </c>
      <c r="KN62" s="142">
        <f t="shared" si="44"/>
        <v>0</v>
      </c>
      <c r="KO62" s="143"/>
      <c r="KP62" s="140">
        <v>56</v>
      </c>
      <c r="KQ62" s="141" t="s">
        <v>48</v>
      </c>
      <c r="KR62" s="142">
        <v>0</v>
      </c>
      <c r="KS62" s="142">
        <v>0</v>
      </c>
      <c r="KT62" s="142">
        <v>0</v>
      </c>
      <c r="KU62" s="142">
        <f t="shared" si="45"/>
        <v>0</v>
      </c>
      <c r="KV62" s="143"/>
      <c r="KW62" s="140">
        <v>56</v>
      </c>
      <c r="KX62" s="141" t="s">
        <v>48</v>
      </c>
      <c r="KY62" s="142">
        <v>0</v>
      </c>
      <c r="KZ62" s="142">
        <v>0</v>
      </c>
      <c r="LA62" s="142">
        <v>0</v>
      </c>
      <c r="LB62" s="142">
        <f t="shared" si="46"/>
        <v>0</v>
      </c>
      <c r="LC62" s="143"/>
      <c r="LD62" s="140">
        <v>56</v>
      </c>
      <c r="LE62" s="141" t="s">
        <v>48</v>
      </c>
      <c r="LF62" s="142">
        <v>0</v>
      </c>
      <c r="LG62" s="142">
        <v>0</v>
      </c>
      <c r="LH62" s="142">
        <v>0</v>
      </c>
      <c r="LI62" s="142">
        <f t="shared" si="47"/>
        <v>0</v>
      </c>
      <c r="LJ62" s="143"/>
      <c r="LK62" s="140">
        <v>56</v>
      </c>
      <c r="LL62" s="141" t="s">
        <v>48</v>
      </c>
      <c r="LM62" s="142">
        <v>0</v>
      </c>
      <c r="LN62" s="142">
        <v>0</v>
      </c>
      <c r="LO62" s="142">
        <v>0</v>
      </c>
      <c r="LP62" s="142">
        <f t="shared" si="48"/>
        <v>0</v>
      </c>
      <c r="LQ62" s="143"/>
      <c r="LR62" s="140">
        <v>56</v>
      </c>
      <c r="LS62" s="141" t="s">
        <v>48</v>
      </c>
      <c r="LT62" s="142">
        <v>0</v>
      </c>
      <c r="LU62" s="142">
        <v>0</v>
      </c>
      <c r="LV62" s="142">
        <v>0</v>
      </c>
      <c r="LW62" s="142">
        <f t="shared" si="49"/>
        <v>0</v>
      </c>
      <c r="LX62" s="143"/>
      <c r="LY62" s="140">
        <v>56</v>
      </c>
      <c r="LZ62" s="141" t="s">
        <v>48</v>
      </c>
      <c r="MA62" s="142">
        <v>0</v>
      </c>
      <c r="MB62" s="142">
        <f t="shared" si="50"/>
        <v>1837500</v>
      </c>
      <c r="MC62" s="142">
        <f t="shared" si="0"/>
        <v>0</v>
      </c>
      <c r="MD62" s="142">
        <f t="shared" si="1"/>
        <v>1837500</v>
      </c>
      <c r="ME62" s="9"/>
    </row>
    <row r="63" spans="1:343" ht="15.75" hidden="1">
      <c r="A63" s="140">
        <v>57</v>
      </c>
      <c r="B63" s="141" t="s">
        <v>65</v>
      </c>
      <c r="C63" s="142">
        <v>0</v>
      </c>
      <c r="D63" s="142">
        <v>0</v>
      </c>
      <c r="E63" s="142">
        <v>0</v>
      </c>
      <c r="F63" s="142">
        <f t="shared" si="2"/>
        <v>0</v>
      </c>
      <c r="G63" s="143"/>
      <c r="H63" s="140">
        <v>57</v>
      </c>
      <c r="I63" s="141" t="s">
        <v>65</v>
      </c>
      <c r="J63" s="142">
        <v>0</v>
      </c>
      <c r="K63" s="142">
        <v>0</v>
      </c>
      <c r="L63" s="142">
        <v>0</v>
      </c>
      <c r="M63" s="142">
        <f t="shared" si="3"/>
        <v>0</v>
      </c>
      <c r="N63" s="143"/>
      <c r="O63" s="140">
        <v>57</v>
      </c>
      <c r="P63" s="141" t="s">
        <v>65</v>
      </c>
      <c r="Q63" s="144">
        <v>0</v>
      </c>
      <c r="R63" s="142">
        <v>0</v>
      </c>
      <c r="S63" s="142">
        <v>0</v>
      </c>
      <c r="T63" s="142">
        <f t="shared" si="4"/>
        <v>0</v>
      </c>
      <c r="U63" s="143"/>
      <c r="V63" s="140">
        <v>57</v>
      </c>
      <c r="W63" s="141" t="s">
        <v>65</v>
      </c>
      <c r="X63" s="142">
        <v>0</v>
      </c>
      <c r="Y63" s="142">
        <v>0</v>
      </c>
      <c r="Z63" s="142">
        <v>0</v>
      </c>
      <c r="AA63" s="142">
        <f t="shared" si="5"/>
        <v>0</v>
      </c>
      <c r="AB63" s="143"/>
      <c r="AC63" s="140">
        <v>57</v>
      </c>
      <c r="AD63" s="141" t="s">
        <v>65</v>
      </c>
      <c r="AE63" s="142">
        <v>0</v>
      </c>
      <c r="AF63" s="142">
        <v>0</v>
      </c>
      <c r="AG63" s="142">
        <v>0</v>
      </c>
      <c r="AH63" s="142">
        <f t="shared" si="6"/>
        <v>0</v>
      </c>
      <c r="AI63" s="143"/>
      <c r="AJ63" s="140">
        <v>57</v>
      </c>
      <c r="AK63" s="141" t="s">
        <v>65</v>
      </c>
      <c r="AL63" s="142">
        <v>0</v>
      </c>
      <c r="AM63" s="142">
        <v>0</v>
      </c>
      <c r="AN63" s="142">
        <v>0</v>
      </c>
      <c r="AO63" s="142">
        <f t="shared" si="7"/>
        <v>0</v>
      </c>
      <c r="AP63" s="143"/>
      <c r="AQ63" s="140">
        <v>57</v>
      </c>
      <c r="AR63" s="141" t="s">
        <v>65</v>
      </c>
      <c r="AS63" s="142">
        <v>0</v>
      </c>
      <c r="AT63" s="142"/>
      <c r="AU63" s="142">
        <v>0</v>
      </c>
      <c r="AV63" s="142">
        <f t="shared" si="8"/>
        <v>0</v>
      </c>
      <c r="AW63" s="143"/>
      <c r="AX63" s="140">
        <v>57</v>
      </c>
      <c r="AY63" s="141" t="s">
        <v>65</v>
      </c>
      <c r="AZ63" s="142">
        <v>0</v>
      </c>
      <c r="BA63" s="142">
        <v>0</v>
      </c>
      <c r="BB63" s="142">
        <v>0</v>
      </c>
      <c r="BC63" s="142">
        <f t="shared" si="9"/>
        <v>0</v>
      </c>
      <c r="BD63" s="143"/>
      <c r="BE63" s="140">
        <v>57</v>
      </c>
      <c r="BF63" s="141" t="s">
        <v>65</v>
      </c>
      <c r="BG63" s="142">
        <v>0</v>
      </c>
      <c r="BH63" s="142">
        <v>0</v>
      </c>
      <c r="BI63" s="142">
        <v>0</v>
      </c>
      <c r="BJ63" s="142">
        <f t="shared" si="10"/>
        <v>0</v>
      </c>
      <c r="BK63" s="143"/>
      <c r="BL63" s="140">
        <v>57</v>
      </c>
      <c r="BM63" s="141" t="s">
        <v>65</v>
      </c>
      <c r="BN63" s="145">
        <v>0</v>
      </c>
      <c r="BO63" s="142">
        <v>0</v>
      </c>
      <c r="BP63" s="142">
        <v>0</v>
      </c>
      <c r="BQ63" s="142">
        <f t="shared" si="11"/>
        <v>0</v>
      </c>
      <c r="BR63" s="143"/>
      <c r="BS63" s="140">
        <v>57</v>
      </c>
      <c r="BT63" s="141" t="s">
        <v>65</v>
      </c>
      <c r="BU63" s="142">
        <v>0</v>
      </c>
      <c r="BV63" s="142">
        <v>0</v>
      </c>
      <c r="BW63" s="142">
        <v>0</v>
      </c>
      <c r="BX63" s="142">
        <f t="shared" si="12"/>
        <v>0</v>
      </c>
      <c r="BY63" s="143"/>
      <c r="BZ63" s="140">
        <v>57</v>
      </c>
      <c r="CA63" s="141" t="s">
        <v>65</v>
      </c>
      <c r="CB63" s="142">
        <v>0</v>
      </c>
      <c r="CC63" s="142">
        <v>0</v>
      </c>
      <c r="CD63" s="142">
        <v>0</v>
      </c>
      <c r="CE63" s="142">
        <f t="shared" si="13"/>
        <v>0</v>
      </c>
      <c r="CF63" s="143"/>
      <c r="CG63" s="140">
        <v>57</v>
      </c>
      <c r="CH63" s="141" t="s">
        <v>65</v>
      </c>
      <c r="CI63" s="142">
        <v>0</v>
      </c>
      <c r="CJ63" s="142">
        <v>0</v>
      </c>
      <c r="CK63" s="142">
        <v>0</v>
      </c>
      <c r="CL63" s="142">
        <f t="shared" si="14"/>
        <v>0</v>
      </c>
      <c r="CM63" s="143"/>
      <c r="CN63" s="140">
        <v>57</v>
      </c>
      <c r="CO63" s="141" t="s">
        <v>65</v>
      </c>
      <c r="CP63" s="142">
        <v>0</v>
      </c>
      <c r="CQ63" s="142">
        <v>0</v>
      </c>
      <c r="CR63" s="142">
        <v>0</v>
      </c>
      <c r="CS63" s="142">
        <f t="shared" si="15"/>
        <v>0</v>
      </c>
      <c r="CT63" s="143"/>
      <c r="CU63" s="140">
        <v>57</v>
      </c>
      <c r="CV63" s="141" t="s">
        <v>65</v>
      </c>
      <c r="CW63" s="142">
        <v>0</v>
      </c>
      <c r="CX63" s="142">
        <v>0</v>
      </c>
      <c r="CY63" s="142">
        <v>0</v>
      </c>
      <c r="CZ63" s="142">
        <f t="shared" si="16"/>
        <v>0</v>
      </c>
      <c r="DA63" s="143"/>
      <c r="DB63" s="140">
        <v>57</v>
      </c>
      <c r="DC63" s="141" t="s">
        <v>65</v>
      </c>
      <c r="DD63" s="142">
        <v>0</v>
      </c>
      <c r="DE63" s="142">
        <v>0</v>
      </c>
      <c r="DF63" s="142">
        <v>0</v>
      </c>
      <c r="DG63" s="142">
        <f t="shared" si="17"/>
        <v>0</v>
      </c>
      <c r="DH63" s="143"/>
      <c r="DI63" s="140">
        <v>57</v>
      </c>
      <c r="DJ63" s="141" t="s">
        <v>65</v>
      </c>
      <c r="DK63" s="142">
        <v>0</v>
      </c>
      <c r="DL63" s="142">
        <v>0</v>
      </c>
      <c r="DM63" s="142">
        <v>0</v>
      </c>
      <c r="DN63" s="142">
        <f t="shared" si="18"/>
        <v>0</v>
      </c>
      <c r="DO63" s="143"/>
      <c r="DP63" s="140">
        <v>57</v>
      </c>
      <c r="DQ63" s="141" t="s">
        <v>65</v>
      </c>
      <c r="DR63" s="142">
        <v>0</v>
      </c>
      <c r="DS63" s="142">
        <v>0</v>
      </c>
      <c r="DT63" s="142">
        <v>0</v>
      </c>
      <c r="DU63" s="142">
        <f t="shared" si="19"/>
        <v>0</v>
      </c>
      <c r="DV63" s="143"/>
      <c r="DW63" s="140">
        <v>57</v>
      </c>
      <c r="DX63" s="141" t="s">
        <v>65</v>
      </c>
      <c r="DY63" s="142">
        <v>0</v>
      </c>
      <c r="DZ63" s="142">
        <v>0</v>
      </c>
      <c r="EA63" s="142">
        <v>0</v>
      </c>
      <c r="EB63" s="142">
        <f t="shared" si="20"/>
        <v>0</v>
      </c>
      <c r="EC63" s="143"/>
      <c r="ED63" s="140">
        <v>57</v>
      </c>
      <c r="EE63" s="141" t="s">
        <v>65</v>
      </c>
      <c r="EF63" s="142">
        <v>0</v>
      </c>
      <c r="EG63" s="142">
        <v>0</v>
      </c>
      <c r="EH63" s="142">
        <v>0</v>
      </c>
      <c r="EI63" s="142">
        <f t="shared" si="21"/>
        <v>0</v>
      </c>
      <c r="EJ63" s="143"/>
      <c r="EK63" s="140">
        <v>57</v>
      </c>
      <c r="EL63" s="141" t="s">
        <v>65</v>
      </c>
      <c r="EM63" s="142">
        <v>0</v>
      </c>
      <c r="EN63" s="142">
        <v>0</v>
      </c>
      <c r="EO63" s="142">
        <v>0</v>
      </c>
      <c r="EP63" s="142">
        <f t="shared" si="22"/>
        <v>0</v>
      </c>
      <c r="EQ63" s="143"/>
      <c r="ER63" s="140">
        <v>57</v>
      </c>
      <c r="ES63" s="141" t="s">
        <v>65</v>
      </c>
      <c r="ET63" s="142">
        <v>0</v>
      </c>
      <c r="EU63" s="142">
        <v>0</v>
      </c>
      <c r="EV63" s="142">
        <v>0</v>
      </c>
      <c r="EW63" s="142">
        <f t="shared" si="23"/>
        <v>0</v>
      </c>
      <c r="EX63" s="143"/>
      <c r="EY63" s="140">
        <v>57</v>
      </c>
      <c r="EZ63" s="141" t="s">
        <v>65</v>
      </c>
      <c r="FA63" s="142">
        <v>0</v>
      </c>
      <c r="FB63" s="142">
        <v>0</v>
      </c>
      <c r="FC63" s="142">
        <v>0</v>
      </c>
      <c r="FD63" s="142">
        <f t="shared" si="24"/>
        <v>0</v>
      </c>
      <c r="FE63" s="143"/>
      <c r="FF63" s="140">
        <v>57</v>
      </c>
      <c r="FG63" s="141" t="s">
        <v>65</v>
      </c>
      <c r="FH63" s="142">
        <v>0</v>
      </c>
      <c r="FI63" s="142">
        <v>0</v>
      </c>
      <c r="FJ63" s="142">
        <v>0</v>
      </c>
      <c r="FK63" s="142">
        <f t="shared" si="25"/>
        <v>0</v>
      </c>
      <c r="FL63" s="143"/>
      <c r="FM63" s="140">
        <v>57</v>
      </c>
      <c r="FN63" s="141" t="s">
        <v>65</v>
      </c>
      <c r="FO63" s="142">
        <v>0</v>
      </c>
      <c r="FP63" s="142">
        <v>0</v>
      </c>
      <c r="FQ63" s="142">
        <v>0</v>
      </c>
      <c r="FR63" s="142">
        <f t="shared" si="26"/>
        <v>0</v>
      </c>
      <c r="FS63" s="143"/>
      <c r="FT63" s="140">
        <v>57</v>
      </c>
      <c r="FU63" s="141" t="s">
        <v>65</v>
      </c>
      <c r="FV63" s="142">
        <v>0</v>
      </c>
      <c r="FW63" s="142">
        <v>0</v>
      </c>
      <c r="FX63" s="142">
        <v>0</v>
      </c>
      <c r="FY63" s="142">
        <f t="shared" si="27"/>
        <v>0</v>
      </c>
      <c r="FZ63" s="143"/>
      <c r="GA63" s="140">
        <v>57</v>
      </c>
      <c r="GB63" s="141" t="s">
        <v>65</v>
      </c>
      <c r="GC63" s="142">
        <v>0</v>
      </c>
      <c r="GD63" s="142">
        <v>0</v>
      </c>
      <c r="GE63" s="142">
        <v>0</v>
      </c>
      <c r="GF63" s="142">
        <f t="shared" si="28"/>
        <v>0</v>
      </c>
      <c r="GG63" s="143"/>
      <c r="GH63" s="140">
        <v>57</v>
      </c>
      <c r="GI63" s="141" t="s">
        <v>65</v>
      </c>
      <c r="GJ63" s="142">
        <v>0</v>
      </c>
      <c r="GK63" s="142">
        <v>0</v>
      </c>
      <c r="GL63" s="142">
        <v>0</v>
      </c>
      <c r="GM63" s="142">
        <f t="shared" si="29"/>
        <v>0</v>
      </c>
      <c r="GN63" s="143"/>
      <c r="GO63" s="140">
        <v>57</v>
      </c>
      <c r="GP63" s="141" t="s">
        <v>65</v>
      </c>
      <c r="GQ63" s="142">
        <v>0</v>
      </c>
      <c r="GR63" s="142">
        <v>0</v>
      </c>
      <c r="GS63" s="142">
        <v>0</v>
      </c>
      <c r="GT63" s="142">
        <f t="shared" si="30"/>
        <v>0</v>
      </c>
      <c r="GU63" s="143"/>
      <c r="GV63" s="140">
        <v>57</v>
      </c>
      <c r="GW63" s="141" t="s">
        <v>65</v>
      </c>
      <c r="GX63" s="142">
        <v>0</v>
      </c>
      <c r="GY63" s="142">
        <v>0</v>
      </c>
      <c r="GZ63" s="142">
        <v>0</v>
      </c>
      <c r="HA63" s="142">
        <f t="shared" si="31"/>
        <v>0</v>
      </c>
      <c r="HB63" s="143"/>
      <c r="HC63" s="140">
        <v>57</v>
      </c>
      <c r="HD63" s="141" t="s">
        <v>65</v>
      </c>
      <c r="HE63" s="142">
        <v>0</v>
      </c>
      <c r="HF63" s="142">
        <v>0</v>
      </c>
      <c r="HG63" s="142">
        <v>0</v>
      </c>
      <c r="HH63" s="142">
        <f t="shared" si="32"/>
        <v>0</v>
      </c>
      <c r="HI63" s="143"/>
      <c r="HJ63" s="140">
        <v>57</v>
      </c>
      <c r="HK63" s="141" t="s">
        <v>65</v>
      </c>
      <c r="HL63" s="142">
        <v>0</v>
      </c>
      <c r="HM63" s="142">
        <v>0</v>
      </c>
      <c r="HN63" s="142">
        <v>0</v>
      </c>
      <c r="HO63" s="142">
        <f t="shared" si="33"/>
        <v>0</v>
      </c>
      <c r="HP63" s="143"/>
      <c r="HQ63" s="140">
        <v>57</v>
      </c>
      <c r="HR63" s="141" t="s">
        <v>65</v>
      </c>
      <c r="HS63" s="142">
        <v>0</v>
      </c>
      <c r="HT63" s="142">
        <v>0</v>
      </c>
      <c r="HU63" s="142">
        <v>0</v>
      </c>
      <c r="HV63" s="142">
        <f t="shared" si="34"/>
        <v>0</v>
      </c>
      <c r="HW63" s="143"/>
      <c r="HX63" s="140">
        <v>57</v>
      </c>
      <c r="HY63" s="141" t="s">
        <v>65</v>
      </c>
      <c r="HZ63" s="142">
        <v>0</v>
      </c>
      <c r="IA63" s="142">
        <v>0</v>
      </c>
      <c r="IB63" s="142">
        <v>0</v>
      </c>
      <c r="IC63" s="142">
        <f t="shared" si="35"/>
        <v>0</v>
      </c>
      <c r="ID63" s="143"/>
      <c r="IE63" s="140">
        <v>57</v>
      </c>
      <c r="IF63" s="141" t="s">
        <v>65</v>
      </c>
      <c r="IG63" s="142">
        <v>0</v>
      </c>
      <c r="IH63" s="142">
        <v>0</v>
      </c>
      <c r="II63" s="142">
        <v>0</v>
      </c>
      <c r="IJ63" s="142">
        <f t="shared" si="36"/>
        <v>0</v>
      </c>
      <c r="IK63" s="143"/>
      <c r="IL63" s="140">
        <v>57</v>
      </c>
      <c r="IM63" s="141" t="s">
        <v>65</v>
      </c>
      <c r="IN63" s="142">
        <v>0</v>
      </c>
      <c r="IO63" s="142">
        <v>0</v>
      </c>
      <c r="IP63" s="142">
        <v>0</v>
      </c>
      <c r="IQ63" s="142">
        <f t="shared" si="37"/>
        <v>0</v>
      </c>
      <c r="IR63" s="143"/>
      <c r="IS63" s="140">
        <v>57</v>
      </c>
      <c r="IT63" s="141" t="s">
        <v>65</v>
      </c>
      <c r="IU63" s="142">
        <v>0</v>
      </c>
      <c r="IV63" s="142">
        <v>0</v>
      </c>
      <c r="IW63" s="142">
        <v>0</v>
      </c>
      <c r="IX63" s="142">
        <f t="shared" si="38"/>
        <v>0</v>
      </c>
      <c r="IY63" s="143"/>
      <c r="IZ63" s="140">
        <v>57</v>
      </c>
      <c r="JA63" s="141" t="s">
        <v>65</v>
      </c>
      <c r="JB63" s="142">
        <v>0</v>
      </c>
      <c r="JC63" s="142">
        <v>0</v>
      </c>
      <c r="JD63" s="142">
        <v>0</v>
      </c>
      <c r="JE63" s="142">
        <f t="shared" si="39"/>
        <v>0</v>
      </c>
      <c r="JF63" s="143"/>
      <c r="JG63" s="140">
        <v>57</v>
      </c>
      <c r="JH63" s="141" t="s">
        <v>65</v>
      </c>
      <c r="JI63" s="142">
        <v>0</v>
      </c>
      <c r="JJ63" s="142">
        <v>0</v>
      </c>
      <c r="JK63" s="142">
        <v>0</v>
      </c>
      <c r="JL63" s="142">
        <f t="shared" si="40"/>
        <v>0</v>
      </c>
      <c r="JM63" s="143"/>
      <c r="JN63" s="140">
        <v>57</v>
      </c>
      <c r="JO63" s="141" t="s">
        <v>65</v>
      </c>
      <c r="JP63" s="142">
        <v>0</v>
      </c>
      <c r="JQ63" s="142">
        <v>0</v>
      </c>
      <c r="JR63" s="142">
        <v>0</v>
      </c>
      <c r="JS63" s="142">
        <f t="shared" si="41"/>
        <v>0</v>
      </c>
      <c r="JT63" s="143"/>
      <c r="JU63" s="140">
        <v>57</v>
      </c>
      <c r="JV63" s="141" t="s">
        <v>65</v>
      </c>
      <c r="JW63" s="142">
        <v>0</v>
      </c>
      <c r="JX63" s="142">
        <v>0</v>
      </c>
      <c r="JY63" s="142">
        <v>0</v>
      </c>
      <c r="JZ63" s="142">
        <f t="shared" si="42"/>
        <v>0</v>
      </c>
      <c r="KA63" s="143"/>
      <c r="KB63" s="140">
        <v>57</v>
      </c>
      <c r="KC63" s="141" t="s">
        <v>65</v>
      </c>
      <c r="KD63" s="142">
        <v>0</v>
      </c>
      <c r="KE63" s="142">
        <v>0</v>
      </c>
      <c r="KF63" s="142">
        <v>0</v>
      </c>
      <c r="KG63" s="142">
        <f t="shared" si="43"/>
        <v>0</v>
      </c>
      <c r="KH63" s="143"/>
      <c r="KI63" s="140">
        <v>57</v>
      </c>
      <c r="KJ63" s="141" t="s">
        <v>65</v>
      </c>
      <c r="KK63" s="142">
        <v>0</v>
      </c>
      <c r="KL63" s="142">
        <v>0</v>
      </c>
      <c r="KM63" s="142">
        <v>0</v>
      </c>
      <c r="KN63" s="142">
        <f t="shared" si="44"/>
        <v>0</v>
      </c>
      <c r="KO63" s="143"/>
      <c r="KP63" s="140">
        <v>57</v>
      </c>
      <c r="KQ63" s="141" t="s">
        <v>65</v>
      </c>
      <c r="KR63" s="142">
        <v>0</v>
      </c>
      <c r="KS63" s="142">
        <v>0</v>
      </c>
      <c r="KT63" s="142">
        <v>0</v>
      </c>
      <c r="KU63" s="142">
        <f t="shared" si="45"/>
        <v>0</v>
      </c>
      <c r="KV63" s="143"/>
      <c r="KW63" s="140">
        <v>57</v>
      </c>
      <c r="KX63" s="141" t="s">
        <v>65</v>
      </c>
      <c r="KY63" s="142">
        <v>0</v>
      </c>
      <c r="KZ63" s="142">
        <v>0</v>
      </c>
      <c r="LA63" s="142">
        <v>0</v>
      </c>
      <c r="LB63" s="142">
        <f t="shared" si="46"/>
        <v>0</v>
      </c>
      <c r="LC63" s="143"/>
      <c r="LD63" s="140">
        <v>57</v>
      </c>
      <c r="LE63" s="141" t="s">
        <v>65</v>
      </c>
      <c r="LF63" s="142">
        <v>0</v>
      </c>
      <c r="LG63" s="142">
        <v>0</v>
      </c>
      <c r="LH63" s="142">
        <v>0</v>
      </c>
      <c r="LI63" s="142">
        <f t="shared" si="47"/>
        <v>0</v>
      </c>
      <c r="LJ63" s="143"/>
      <c r="LK63" s="140">
        <v>57</v>
      </c>
      <c r="LL63" s="141" t="s">
        <v>65</v>
      </c>
      <c r="LM63" s="142">
        <v>0</v>
      </c>
      <c r="LN63" s="142">
        <v>0</v>
      </c>
      <c r="LO63" s="142">
        <v>0</v>
      </c>
      <c r="LP63" s="142">
        <f t="shared" si="48"/>
        <v>0</v>
      </c>
      <c r="LQ63" s="143"/>
      <c r="LR63" s="140">
        <v>57</v>
      </c>
      <c r="LS63" s="141" t="s">
        <v>65</v>
      </c>
      <c r="LT63" s="142">
        <v>0</v>
      </c>
      <c r="LU63" s="142">
        <v>0</v>
      </c>
      <c r="LV63" s="142">
        <v>0</v>
      </c>
      <c r="LW63" s="142">
        <f t="shared" si="49"/>
        <v>0</v>
      </c>
      <c r="LX63" s="143"/>
      <c r="LY63" s="140">
        <v>57</v>
      </c>
      <c r="LZ63" s="141" t="s">
        <v>65</v>
      </c>
      <c r="MA63" s="142">
        <v>0</v>
      </c>
      <c r="MB63" s="142">
        <f t="shared" si="50"/>
        <v>0</v>
      </c>
      <c r="MC63" s="142">
        <f t="shared" si="0"/>
        <v>0</v>
      </c>
      <c r="MD63" s="142">
        <f t="shared" si="1"/>
        <v>0</v>
      </c>
      <c r="ME63" s="9"/>
    </row>
    <row r="64" spans="1:343" ht="15.75" hidden="1">
      <c r="A64" s="140">
        <v>58</v>
      </c>
      <c r="B64" s="141" t="s">
        <v>49</v>
      </c>
      <c r="C64" s="142">
        <v>0</v>
      </c>
      <c r="D64" s="142">
        <v>0</v>
      </c>
      <c r="E64" s="142">
        <v>0</v>
      </c>
      <c r="F64" s="142">
        <f t="shared" ref="F64" si="51">D64+E64</f>
        <v>0</v>
      </c>
      <c r="G64" s="143"/>
      <c r="H64" s="140">
        <v>58</v>
      </c>
      <c r="I64" s="141" t="s">
        <v>49</v>
      </c>
      <c r="J64" s="142">
        <v>0</v>
      </c>
      <c r="K64" s="142">
        <v>0</v>
      </c>
      <c r="L64" s="142">
        <v>0</v>
      </c>
      <c r="M64" s="142">
        <f t="shared" si="3"/>
        <v>0</v>
      </c>
      <c r="N64" s="143"/>
      <c r="O64" s="140">
        <v>58</v>
      </c>
      <c r="P64" s="141" t="s">
        <v>49</v>
      </c>
      <c r="Q64" s="144">
        <v>0</v>
      </c>
      <c r="R64" s="142">
        <v>0</v>
      </c>
      <c r="S64" s="142">
        <v>0</v>
      </c>
      <c r="T64" s="142">
        <f t="shared" si="4"/>
        <v>0</v>
      </c>
      <c r="U64" s="143"/>
      <c r="V64" s="140">
        <v>58</v>
      </c>
      <c r="W64" s="141" t="s">
        <v>49</v>
      </c>
      <c r="X64" s="142">
        <v>0</v>
      </c>
      <c r="Y64" s="142">
        <v>0</v>
      </c>
      <c r="Z64" s="142">
        <v>0</v>
      </c>
      <c r="AA64" s="142">
        <f t="shared" si="5"/>
        <v>0</v>
      </c>
      <c r="AB64" s="143"/>
      <c r="AC64" s="140">
        <v>58</v>
      </c>
      <c r="AD64" s="141" t="s">
        <v>49</v>
      </c>
      <c r="AE64" s="142">
        <v>0</v>
      </c>
      <c r="AF64" s="142">
        <v>0</v>
      </c>
      <c r="AG64" s="142">
        <v>0</v>
      </c>
      <c r="AH64" s="142">
        <f t="shared" si="6"/>
        <v>0</v>
      </c>
      <c r="AI64" s="143"/>
      <c r="AJ64" s="140">
        <v>58</v>
      </c>
      <c r="AK64" s="141" t="s">
        <v>49</v>
      </c>
      <c r="AL64" s="142">
        <v>0</v>
      </c>
      <c r="AM64" s="142">
        <v>0</v>
      </c>
      <c r="AN64" s="142">
        <v>0</v>
      </c>
      <c r="AO64" s="142">
        <f t="shared" si="7"/>
        <v>0</v>
      </c>
      <c r="AP64" s="143"/>
      <c r="AQ64" s="140">
        <v>58</v>
      </c>
      <c r="AR64" s="141" t="s">
        <v>49</v>
      </c>
      <c r="AS64" s="142">
        <v>0</v>
      </c>
      <c r="AT64" s="142"/>
      <c r="AU64" s="142">
        <v>0</v>
      </c>
      <c r="AV64" s="142">
        <f t="shared" si="8"/>
        <v>0</v>
      </c>
      <c r="AW64" s="143"/>
      <c r="AX64" s="140">
        <v>58</v>
      </c>
      <c r="AY64" s="141" t="s">
        <v>49</v>
      </c>
      <c r="AZ64" s="142">
        <v>0</v>
      </c>
      <c r="BA64" s="142">
        <v>0</v>
      </c>
      <c r="BB64" s="142">
        <v>0</v>
      </c>
      <c r="BC64" s="142">
        <f t="shared" si="9"/>
        <v>0</v>
      </c>
      <c r="BD64" s="143"/>
      <c r="BE64" s="140">
        <v>58</v>
      </c>
      <c r="BF64" s="141" t="s">
        <v>49</v>
      </c>
      <c r="BG64" s="142">
        <v>0</v>
      </c>
      <c r="BH64" s="142">
        <v>0</v>
      </c>
      <c r="BI64" s="142">
        <v>0</v>
      </c>
      <c r="BJ64" s="142">
        <f t="shared" si="10"/>
        <v>0</v>
      </c>
      <c r="BK64" s="143"/>
      <c r="BL64" s="140">
        <v>58</v>
      </c>
      <c r="BM64" s="141" t="s">
        <v>49</v>
      </c>
      <c r="BN64" s="145">
        <v>0</v>
      </c>
      <c r="BO64" s="142">
        <v>0</v>
      </c>
      <c r="BP64" s="142">
        <v>0</v>
      </c>
      <c r="BQ64" s="142">
        <f t="shared" si="11"/>
        <v>0</v>
      </c>
      <c r="BR64" s="143"/>
      <c r="BS64" s="140">
        <v>58</v>
      </c>
      <c r="BT64" s="141" t="s">
        <v>49</v>
      </c>
      <c r="BU64" s="142">
        <v>0</v>
      </c>
      <c r="BV64" s="142">
        <v>0</v>
      </c>
      <c r="BW64" s="142">
        <v>0</v>
      </c>
      <c r="BX64" s="142">
        <f t="shared" si="12"/>
        <v>0</v>
      </c>
      <c r="BY64" s="143"/>
      <c r="BZ64" s="140">
        <v>58</v>
      </c>
      <c r="CA64" s="141" t="s">
        <v>49</v>
      </c>
      <c r="CB64" s="142">
        <v>0</v>
      </c>
      <c r="CC64" s="142">
        <v>0</v>
      </c>
      <c r="CD64" s="142">
        <v>0</v>
      </c>
      <c r="CE64" s="142">
        <f t="shared" si="13"/>
        <v>0</v>
      </c>
      <c r="CF64" s="143"/>
      <c r="CG64" s="140">
        <v>58</v>
      </c>
      <c r="CH64" s="141" t="s">
        <v>49</v>
      </c>
      <c r="CI64" s="142">
        <v>0</v>
      </c>
      <c r="CJ64" s="142">
        <v>0</v>
      </c>
      <c r="CK64" s="142">
        <v>0</v>
      </c>
      <c r="CL64" s="142">
        <f t="shared" si="14"/>
        <v>0</v>
      </c>
      <c r="CM64" s="143"/>
      <c r="CN64" s="140">
        <v>58</v>
      </c>
      <c r="CO64" s="141" t="s">
        <v>49</v>
      </c>
      <c r="CP64" s="142">
        <v>0</v>
      </c>
      <c r="CQ64" s="142">
        <v>0</v>
      </c>
      <c r="CR64" s="142">
        <v>0</v>
      </c>
      <c r="CS64" s="142">
        <f t="shared" si="15"/>
        <v>0</v>
      </c>
      <c r="CT64" s="143"/>
      <c r="CU64" s="140">
        <v>58</v>
      </c>
      <c r="CV64" s="141" t="s">
        <v>49</v>
      </c>
      <c r="CW64" s="142">
        <v>0</v>
      </c>
      <c r="CX64" s="142">
        <v>0</v>
      </c>
      <c r="CY64" s="142">
        <v>0</v>
      </c>
      <c r="CZ64" s="142">
        <f t="shared" si="16"/>
        <v>0</v>
      </c>
      <c r="DA64" s="143"/>
      <c r="DB64" s="140">
        <v>58</v>
      </c>
      <c r="DC64" s="141" t="s">
        <v>49</v>
      </c>
      <c r="DD64" s="142">
        <v>0</v>
      </c>
      <c r="DE64" s="142">
        <v>0</v>
      </c>
      <c r="DF64" s="142">
        <v>0</v>
      </c>
      <c r="DG64" s="142">
        <f t="shared" si="17"/>
        <v>0</v>
      </c>
      <c r="DH64" s="143"/>
      <c r="DI64" s="140">
        <v>58</v>
      </c>
      <c r="DJ64" s="141" t="s">
        <v>49</v>
      </c>
      <c r="DK64" s="142">
        <v>0</v>
      </c>
      <c r="DL64" s="142">
        <v>0</v>
      </c>
      <c r="DM64" s="142">
        <v>0</v>
      </c>
      <c r="DN64" s="142">
        <f t="shared" si="18"/>
        <v>0</v>
      </c>
      <c r="DO64" s="143"/>
      <c r="DP64" s="140">
        <v>58</v>
      </c>
      <c r="DQ64" s="141" t="s">
        <v>49</v>
      </c>
      <c r="DR64" s="142">
        <v>0</v>
      </c>
      <c r="DS64" s="142">
        <v>0</v>
      </c>
      <c r="DT64" s="142">
        <v>0</v>
      </c>
      <c r="DU64" s="142">
        <f t="shared" si="19"/>
        <v>0</v>
      </c>
      <c r="DV64" s="143"/>
      <c r="DW64" s="140">
        <v>58</v>
      </c>
      <c r="DX64" s="141" t="s">
        <v>49</v>
      </c>
      <c r="DY64" s="142">
        <v>0</v>
      </c>
      <c r="DZ64" s="142">
        <v>0</v>
      </c>
      <c r="EA64" s="142">
        <v>0</v>
      </c>
      <c r="EB64" s="142">
        <f t="shared" si="20"/>
        <v>0</v>
      </c>
      <c r="EC64" s="143"/>
      <c r="ED64" s="140">
        <v>58</v>
      </c>
      <c r="EE64" s="141" t="s">
        <v>49</v>
      </c>
      <c r="EF64" s="142">
        <v>0</v>
      </c>
      <c r="EG64" s="142">
        <v>0</v>
      </c>
      <c r="EH64" s="142">
        <v>0</v>
      </c>
      <c r="EI64" s="142">
        <f t="shared" si="21"/>
        <v>0</v>
      </c>
      <c r="EJ64" s="143"/>
      <c r="EK64" s="140">
        <v>58</v>
      </c>
      <c r="EL64" s="141" t="s">
        <v>49</v>
      </c>
      <c r="EM64" s="142">
        <v>0</v>
      </c>
      <c r="EN64" s="142">
        <v>0</v>
      </c>
      <c r="EO64" s="142">
        <v>0</v>
      </c>
      <c r="EP64" s="142">
        <f t="shared" si="22"/>
        <v>0</v>
      </c>
      <c r="EQ64" s="143"/>
      <c r="ER64" s="140">
        <v>58</v>
      </c>
      <c r="ES64" s="141" t="s">
        <v>49</v>
      </c>
      <c r="ET64" s="142">
        <v>0</v>
      </c>
      <c r="EU64" s="142">
        <v>0</v>
      </c>
      <c r="EV64" s="142">
        <v>0</v>
      </c>
      <c r="EW64" s="142">
        <f t="shared" si="23"/>
        <v>0</v>
      </c>
      <c r="EX64" s="143"/>
      <c r="EY64" s="140">
        <v>58</v>
      </c>
      <c r="EZ64" s="141" t="s">
        <v>49</v>
      </c>
      <c r="FA64" s="142">
        <v>0</v>
      </c>
      <c r="FB64" s="142">
        <v>0</v>
      </c>
      <c r="FC64" s="142">
        <v>0</v>
      </c>
      <c r="FD64" s="142">
        <f t="shared" si="24"/>
        <v>0</v>
      </c>
      <c r="FE64" s="143"/>
      <c r="FF64" s="140">
        <v>58</v>
      </c>
      <c r="FG64" s="141" t="s">
        <v>49</v>
      </c>
      <c r="FH64" s="142">
        <v>0</v>
      </c>
      <c r="FI64" s="142">
        <v>0</v>
      </c>
      <c r="FJ64" s="142">
        <v>0</v>
      </c>
      <c r="FK64" s="142">
        <f t="shared" si="25"/>
        <v>0</v>
      </c>
      <c r="FL64" s="143"/>
      <c r="FM64" s="140">
        <v>58</v>
      </c>
      <c r="FN64" s="141" t="s">
        <v>49</v>
      </c>
      <c r="FO64" s="142">
        <v>0</v>
      </c>
      <c r="FP64" s="142">
        <v>0</v>
      </c>
      <c r="FQ64" s="142">
        <v>0</v>
      </c>
      <c r="FR64" s="142">
        <f t="shared" si="26"/>
        <v>0</v>
      </c>
      <c r="FS64" s="143"/>
      <c r="FT64" s="140">
        <v>58</v>
      </c>
      <c r="FU64" s="141" t="s">
        <v>49</v>
      </c>
      <c r="FV64" s="142">
        <v>300</v>
      </c>
      <c r="FW64" s="142">
        <v>700000</v>
      </c>
      <c r="FX64" s="142">
        <v>0</v>
      </c>
      <c r="FY64" s="142">
        <f t="shared" si="27"/>
        <v>700000</v>
      </c>
      <c r="FZ64" s="143"/>
      <c r="GA64" s="140">
        <v>58</v>
      </c>
      <c r="GB64" s="141" t="s">
        <v>49</v>
      </c>
      <c r="GC64" s="142">
        <v>50</v>
      </c>
      <c r="GD64" s="142">
        <v>135000</v>
      </c>
      <c r="GE64" s="142">
        <v>0</v>
      </c>
      <c r="GF64" s="142">
        <f t="shared" si="28"/>
        <v>135000</v>
      </c>
      <c r="GG64" s="143"/>
      <c r="GH64" s="140">
        <v>58</v>
      </c>
      <c r="GI64" s="141" t="s">
        <v>49</v>
      </c>
      <c r="GJ64" s="142">
        <v>0</v>
      </c>
      <c r="GK64" s="142">
        <v>0</v>
      </c>
      <c r="GL64" s="142">
        <v>0</v>
      </c>
      <c r="GM64" s="142">
        <f t="shared" si="29"/>
        <v>0</v>
      </c>
      <c r="GN64" s="143"/>
      <c r="GO64" s="140">
        <v>58</v>
      </c>
      <c r="GP64" s="141" t="s">
        <v>49</v>
      </c>
      <c r="GQ64" s="142">
        <v>100</v>
      </c>
      <c r="GR64" s="142">
        <v>30000</v>
      </c>
      <c r="GS64" s="142">
        <v>0</v>
      </c>
      <c r="GT64" s="142">
        <f t="shared" si="30"/>
        <v>30000</v>
      </c>
      <c r="GU64" s="143"/>
      <c r="GV64" s="140">
        <v>58</v>
      </c>
      <c r="GW64" s="141" t="s">
        <v>49</v>
      </c>
      <c r="GX64" s="142">
        <v>100</v>
      </c>
      <c r="GY64" s="142">
        <v>30000</v>
      </c>
      <c r="GZ64" s="142">
        <v>0</v>
      </c>
      <c r="HA64" s="142">
        <f t="shared" si="31"/>
        <v>30000</v>
      </c>
      <c r="HB64" s="143"/>
      <c r="HC64" s="140">
        <v>58</v>
      </c>
      <c r="HD64" s="141" t="s">
        <v>49</v>
      </c>
      <c r="HE64" s="142">
        <v>0</v>
      </c>
      <c r="HF64" s="142">
        <v>0</v>
      </c>
      <c r="HG64" s="142">
        <v>0</v>
      </c>
      <c r="HH64" s="142">
        <f t="shared" si="32"/>
        <v>0</v>
      </c>
      <c r="HI64" s="143"/>
      <c r="HJ64" s="140">
        <v>58</v>
      </c>
      <c r="HK64" s="141" t="s">
        <v>49</v>
      </c>
      <c r="HL64" s="142">
        <v>0</v>
      </c>
      <c r="HM64" s="142">
        <v>0</v>
      </c>
      <c r="HN64" s="142">
        <v>0</v>
      </c>
      <c r="HO64" s="142">
        <f t="shared" si="33"/>
        <v>0</v>
      </c>
      <c r="HP64" s="143"/>
      <c r="HQ64" s="140">
        <v>58</v>
      </c>
      <c r="HR64" s="141" t="s">
        <v>49</v>
      </c>
      <c r="HS64" s="142">
        <v>0</v>
      </c>
      <c r="HT64" s="142">
        <v>0</v>
      </c>
      <c r="HU64" s="142">
        <v>0</v>
      </c>
      <c r="HV64" s="142">
        <f t="shared" si="34"/>
        <v>0</v>
      </c>
      <c r="HW64" s="143"/>
      <c r="HX64" s="140">
        <v>58</v>
      </c>
      <c r="HY64" s="141" t="s">
        <v>49</v>
      </c>
      <c r="HZ64" s="142">
        <v>0</v>
      </c>
      <c r="IA64" s="142">
        <v>0</v>
      </c>
      <c r="IB64" s="142">
        <v>0</v>
      </c>
      <c r="IC64" s="142">
        <f t="shared" si="35"/>
        <v>0</v>
      </c>
      <c r="ID64" s="143"/>
      <c r="IE64" s="140">
        <v>58</v>
      </c>
      <c r="IF64" s="141" t="s">
        <v>49</v>
      </c>
      <c r="IG64" s="142">
        <v>0</v>
      </c>
      <c r="IH64" s="142">
        <v>0</v>
      </c>
      <c r="II64" s="142">
        <v>0</v>
      </c>
      <c r="IJ64" s="142">
        <f t="shared" si="36"/>
        <v>0</v>
      </c>
      <c r="IK64" s="143"/>
      <c r="IL64" s="140">
        <v>58</v>
      </c>
      <c r="IM64" s="141" t="s">
        <v>49</v>
      </c>
      <c r="IN64" s="142">
        <v>0</v>
      </c>
      <c r="IO64" s="142">
        <v>0</v>
      </c>
      <c r="IP64" s="142">
        <v>0</v>
      </c>
      <c r="IQ64" s="142">
        <f t="shared" si="37"/>
        <v>0</v>
      </c>
      <c r="IR64" s="143"/>
      <c r="IS64" s="140">
        <v>58</v>
      </c>
      <c r="IT64" s="141" t="s">
        <v>49</v>
      </c>
      <c r="IU64" s="142">
        <v>0</v>
      </c>
      <c r="IV64" s="142">
        <v>0</v>
      </c>
      <c r="IW64" s="142">
        <v>0</v>
      </c>
      <c r="IX64" s="142">
        <f t="shared" si="38"/>
        <v>0</v>
      </c>
      <c r="IY64" s="143"/>
      <c r="IZ64" s="140">
        <v>58</v>
      </c>
      <c r="JA64" s="141" t="s">
        <v>49</v>
      </c>
      <c r="JB64" s="142">
        <v>0</v>
      </c>
      <c r="JC64" s="142">
        <v>0</v>
      </c>
      <c r="JD64" s="142">
        <v>0</v>
      </c>
      <c r="JE64" s="142">
        <f t="shared" si="39"/>
        <v>0</v>
      </c>
      <c r="JF64" s="143"/>
      <c r="JG64" s="140">
        <v>58</v>
      </c>
      <c r="JH64" s="141" t="s">
        <v>49</v>
      </c>
      <c r="JI64" s="142">
        <v>0</v>
      </c>
      <c r="JJ64" s="142">
        <v>0</v>
      </c>
      <c r="JK64" s="142">
        <v>0</v>
      </c>
      <c r="JL64" s="142">
        <f t="shared" si="40"/>
        <v>0</v>
      </c>
      <c r="JM64" s="143"/>
      <c r="JN64" s="140">
        <v>58</v>
      </c>
      <c r="JO64" s="141" t="s">
        <v>49</v>
      </c>
      <c r="JP64" s="142">
        <v>0</v>
      </c>
      <c r="JQ64" s="142">
        <v>0</v>
      </c>
      <c r="JR64" s="142">
        <v>0</v>
      </c>
      <c r="JS64" s="142">
        <f t="shared" si="41"/>
        <v>0</v>
      </c>
      <c r="JT64" s="143"/>
      <c r="JU64" s="140">
        <v>58</v>
      </c>
      <c r="JV64" s="141" t="s">
        <v>49</v>
      </c>
      <c r="JW64" s="142">
        <v>0</v>
      </c>
      <c r="JX64" s="142">
        <v>0</v>
      </c>
      <c r="JY64" s="142">
        <v>0</v>
      </c>
      <c r="JZ64" s="142">
        <f t="shared" si="42"/>
        <v>0</v>
      </c>
      <c r="KA64" s="143"/>
      <c r="KB64" s="140">
        <v>58</v>
      </c>
      <c r="KC64" s="141" t="s">
        <v>49</v>
      </c>
      <c r="KD64" s="142">
        <v>0</v>
      </c>
      <c r="KE64" s="142">
        <v>0</v>
      </c>
      <c r="KF64" s="142">
        <v>0</v>
      </c>
      <c r="KG64" s="142">
        <f t="shared" si="43"/>
        <v>0</v>
      </c>
      <c r="KH64" s="143"/>
      <c r="KI64" s="140">
        <v>58</v>
      </c>
      <c r="KJ64" s="141" t="s">
        <v>49</v>
      </c>
      <c r="KK64" s="142">
        <v>0</v>
      </c>
      <c r="KL64" s="142">
        <v>0</v>
      </c>
      <c r="KM64" s="142">
        <v>0</v>
      </c>
      <c r="KN64" s="142">
        <f t="shared" si="44"/>
        <v>0</v>
      </c>
      <c r="KO64" s="143"/>
      <c r="KP64" s="140">
        <v>58</v>
      </c>
      <c r="KQ64" s="141" t="s">
        <v>49</v>
      </c>
      <c r="KR64" s="142">
        <v>0</v>
      </c>
      <c r="KS64" s="142">
        <v>0</v>
      </c>
      <c r="KT64" s="142">
        <v>0</v>
      </c>
      <c r="KU64" s="142">
        <f t="shared" si="45"/>
        <v>0</v>
      </c>
      <c r="KV64" s="143"/>
      <c r="KW64" s="140">
        <v>58</v>
      </c>
      <c r="KX64" s="141" t="s">
        <v>49</v>
      </c>
      <c r="KY64" s="142">
        <v>0</v>
      </c>
      <c r="KZ64" s="142">
        <v>0</v>
      </c>
      <c r="LA64" s="142">
        <v>0</v>
      </c>
      <c r="LB64" s="142">
        <f t="shared" si="46"/>
        <v>0</v>
      </c>
      <c r="LC64" s="143"/>
      <c r="LD64" s="140">
        <v>58</v>
      </c>
      <c r="LE64" s="141" t="s">
        <v>49</v>
      </c>
      <c r="LF64" s="142">
        <v>0</v>
      </c>
      <c r="LG64" s="142">
        <v>0</v>
      </c>
      <c r="LH64" s="142">
        <v>0</v>
      </c>
      <c r="LI64" s="142">
        <f t="shared" si="47"/>
        <v>0</v>
      </c>
      <c r="LJ64" s="143"/>
      <c r="LK64" s="140">
        <v>58</v>
      </c>
      <c r="LL64" s="141" t="s">
        <v>49</v>
      </c>
      <c r="LM64" s="142">
        <v>0</v>
      </c>
      <c r="LN64" s="142">
        <v>0</v>
      </c>
      <c r="LO64" s="142">
        <v>0</v>
      </c>
      <c r="LP64" s="142">
        <f t="shared" si="48"/>
        <v>0</v>
      </c>
      <c r="LQ64" s="143"/>
      <c r="LR64" s="140">
        <v>58</v>
      </c>
      <c r="LS64" s="141" t="s">
        <v>49</v>
      </c>
      <c r="LT64" s="142">
        <v>0</v>
      </c>
      <c r="LU64" s="142">
        <v>0</v>
      </c>
      <c r="LV64" s="142">
        <v>0</v>
      </c>
      <c r="LW64" s="142">
        <f t="shared" si="49"/>
        <v>0</v>
      </c>
      <c r="LX64" s="143"/>
      <c r="LY64" s="140">
        <v>58</v>
      </c>
      <c r="LZ64" s="141" t="s">
        <v>49</v>
      </c>
      <c r="MA64" s="142">
        <v>0</v>
      </c>
      <c r="MB64" s="142">
        <f t="shared" si="50"/>
        <v>895000</v>
      </c>
      <c r="MC64" s="142">
        <f t="shared" si="0"/>
        <v>0</v>
      </c>
      <c r="MD64" s="142">
        <f t="shared" si="1"/>
        <v>895000</v>
      </c>
      <c r="ME64" s="9"/>
    </row>
    <row r="65" spans="1:343" ht="15.75" hidden="1">
      <c r="A65" s="140">
        <v>59</v>
      </c>
      <c r="B65" s="141" t="s">
        <v>66</v>
      </c>
      <c r="C65" s="142">
        <v>0</v>
      </c>
      <c r="D65" s="142">
        <v>0</v>
      </c>
      <c r="E65" s="142">
        <v>0</v>
      </c>
      <c r="F65" s="142">
        <f t="shared" si="2"/>
        <v>0</v>
      </c>
      <c r="G65" s="143"/>
      <c r="H65" s="140">
        <v>59</v>
      </c>
      <c r="I65" s="141" t="s">
        <v>66</v>
      </c>
      <c r="J65" s="142">
        <v>0</v>
      </c>
      <c r="K65" s="142">
        <v>0</v>
      </c>
      <c r="L65" s="142">
        <v>0</v>
      </c>
      <c r="M65" s="142">
        <f t="shared" si="3"/>
        <v>0</v>
      </c>
      <c r="N65" s="143"/>
      <c r="O65" s="140">
        <v>59</v>
      </c>
      <c r="P65" s="141" t="s">
        <v>66</v>
      </c>
      <c r="Q65" s="144">
        <v>0</v>
      </c>
      <c r="R65" s="142">
        <v>0</v>
      </c>
      <c r="S65" s="142">
        <v>0</v>
      </c>
      <c r="T65" s="142">
        <f t="shared" si="4"/>
        <v>0</v>
      </c>
      <c r="U65" s="143"/>
      <c r="V65" s="140">
        <v>59</v>
      </c>
      <c r="W65" s="141" t="s">
        <v>66</v>
      </c>
      <c r="X65" s="142">
        <v>0</v>
      </c>
      <c r="Y65" s="142">
        <v>0</v>
      </c>
      <c r="Z65" s="142">
        <v>0</v>
      </c>
      <c r="AA65" s="142">
        <f t="shared" si="5"/>
        <v>0</v>
      </c>
      <c r="AB65" s="143"/>
      <c r="AC65" s="140">
        <v>59</v>
      </c>
      <c r="AD65" s="141" t="s">
        <v>66</v>
      </c>
      <c r="AE65" s="142">
        <v>0</v>
      </c>
      <c r="AF65" s="142">
        <v>0</v>
      </c>
      <c r="AG65" s="142">
        <v>0</v>
      </c>
      <c r="AH65" s="142">
        <f t="shared" si="6"/>
        <v>0</v>
      </c>
      <c r="AI65" s="143"/>
      <c r="AJ65" s="140">
        <v>59</v>
      </c>
      <c r="AK65" s="141" t="s">
        <v>66</v>
      </c>
      <c r="AL65" s="142">
        <v>0</v>
      </c>
      <c r="AM65" s="142">
        <v>0</v>
      </c>
      <c r="AN65" s="142">
        <v>0</v>
      </c>
      <c r="AO65" s="142">
        <f t="shared" si="7"/>
        <v>0</v>
      </c>
      <c r="AP65" s="143"/>
      <c r="AQ65" s="140">
        <v>59</v>
      </c>
      <c r="AR65" s="141" t="s">
        <v>66</v>
      </c>
      <c r="AS65" s="142">
        <v>0</v>
      </c>
      <c r="AT65" s="142">
        <v>0</v>
      </c>
      <c r="AU65" s="142">
        <v>0</v>
      </c>
      <c r="AV65" s="142">
        <f t="shared" si="8"/>
        <v>0</v>
      </c>
      <c r="AW65" s="143"/>
      <c r="AX65" s="140">
        <v>59</v>
      </c>
      <c r="AY65" s="141" t="s">
        <v>66</v>
      </c>
      <c r="AZ65" s="142">
        <v>0</v>
      </c>
      <c r="BA65" s="142">
        <v>0</v>
      </c>
      <c r="BB65" s="142">
        <v>0</v>
      </c>
      <c r="BC65" s="142">
        <f t="shared" si="9"/>
        <v>0</v>
      </c>
      <c r="BD65" s="143"/>
      <c r="BE65" s="140">
        <v>59</v>
      </c>
      <c r="BF65" s="141" t="s">
        <v>66</v>
      </c>
      <c r="BG65" s="142">
        <v>0</v>
      </c>
      <c r="BH65" s="142">
        <v>0</v>
      </c>
      <c r="BI65" s="142">
        <v>0</v>
      </c>
      <c r="BJ65" s="142">
        <f t="shared" si="10"/>
        <v>0</v>
      </c>
      <c r="BK65" s="143"/>
      <c r="BL65" s="140">
        <v>59</v>
      </c>
      <c r="BM65" s="141" t="s">
        <v>66</v>
      </c>
      <c r="BN65" s="145">
        <v>0</v>
      </c>
      <c r="BO65" s="142">
        <v>0</v>
      </c>
      <c r="BP65" s="142">
        <v>0</v>
      </c>
      <c r="BQ65" s="142">
        <f t="shared" si="11"/>
        <v>0</v>
      </c>
      <c r="BR65" s="143"/>
      <c r="BS65" s="140">
        <v>59</v>
      </c>
      <c r="BT65" s="141" t="s">
        <v>66</v>
      </c>
      <c r="BU65" s="142">
        <v>0</v>
      </c>
      <c r="BV65" s="142">
        <v>0</v>
      </c>
      <c r="BW65" s="142">
        <v>0</v>
      </c>
      <c r="BX65" s="142">
        <f t="shared" si="12"/>
        <v>0</v>
      </c>
      <c r="BY65" s="143"/>
      <c r="BZ65" s="140">
        <v>59</v>
      </c>
      <c r="CA65" s="141" t="s">
        <v>66</v>
      </c>
      <c r="CB65" s="142">
        <v>0</v>
      </c>
      <c r="CC65" s="142">
        <v>0</v>
      </c>
      <c r="CD65" s="142">
        <v>0</v>
      </c>
      <c r="CE65" s="142">
        <f t="shared" si="13"/>
        <v>0</v>
      </c>
      <c r="CF65" s="143"/>
      <c r="CG65" s="140">
        <v>59</v>
      </c>
      <c r="CH65" s="141" t="s">
        <v>66</v>
      </c>
      <c r="CI65" s="142">
        <v>0</v>
      </c>
      <c r="CJ65" s="142">
        <v>0</v>
      </c>
      <c r="CK65" s="142">
        <v>40000000</v>
      </c>
      <c r="CL65" s="142">
        <f t="shared" si="14"/>
        <v>40000000</v>
      </c>
      <c r="CM65" s="143"/>
      <c r="CN65" s="140">
        <v>59</v>
      </c>
      <c r="CO65" s="141" t="s">
        <v>66</v>
      </c>
      <c r="CP65" s="142">
        <v>0</v>
      </c>
      <c r="CQ65" s="142">
        <v>0</v>
      </c>
      <c r="CR65" s="142">
        <v>0</v>
      </c>
      <c r="CS65" s="142">
        <f t="shared" si="15"/>
        <v>0</v>
      </c>
      <c r="CT65" s="143"/>
      <c r="CU65" s="140">
        <v>59</v>
      </c>
      <c r="CV65" s="141" t="s">
        <v>66</v>
      </c>
      <c r="CW65" s="142">
        <v>0</v>
      </c>
      <c r="CX65" s="142">
        <v>0</v>
      </c>
      <c r="CY65" s="142">
        <v>0</v>
      </c>
      <c r="CZ65" s="142">
        <f t="shared" si="16"/>
        <v>0</v>
      </c>
      <c r="DA65" s="143"/>
      <c r="DB65" s="140">
        <v>59</v>
      </c>
      <c r="DC65" s="141" t="s">
        <v>66</v>
      </c>
      <c r="DD65" s="142">
        <v>0</v>
      </c>
      <c r="DE65" s="142">
        <v>0</v>
      </c>
      <c r="DF65" s="142">
        <v>0</v>
      </c>
      <c r="DG65" s="142">
        <f t="shared" si="17"/>
        <v>0</v>
      </c>
      <c r="DH65" s="143"/>
      <c r="DI65" s="140">
        <v>59</v>
      </c>
      <c r="DJ65" s="141" t="s">
        <v>66</v>
      </c>
      <c r="DK65" s="142">
        <v>0</v>
      </c>
      <c r="DL65" s="142">
        <v>0</v>
      </c>
      <c r="DM65" s="142">
        <v>0</v>
      </c>
      <c r="DN65" s="142">
        <f t="shared" si="18"/>
        <v>0</v>
      </c>
      <c r="DO65" s="143"/>
      <c r="DP65" s="140">
        <v>59</v>
      </c>
      <c r="DQ65" s="141" t="s">
        <v>66</v>
      </c>
      <c r="DR65" s="142">
        <v>0</v>
      </c>
      <c r="DS65" s="142">
        <v>0</v>
      </c>
      <c r="DT65" s="142">
        <v>0</v>
      </c>
      <c r="DU65" s="142">
        <f t="shared" si="19"/>
        <v>0</v>
      </c>
      <c r="DV65" s="143"/>
      <c r="DW65" s="140">
        <v>59</v>
      </c>
      <c r="DX65" s="141" t="s">
        <v>66</v>
      </c>
      <c r="DY65" s="142">
        <v>0</v>
      </c>
      <c r="DZ65" s="142">
        <v>0</v>
      </c>
      <c r="EA65" s="142">
        <v>0</v>
      </c>
      <c r="EB65" s="142">
        <f t="shared" si="20"/>
        <v>0</v>
      </c>
      <c r="EC65" s="143"/>
      <c r="ED65" s="140">
        <v>59</v>
      </c>
      <c r="EE65" s="141" t="s">
        <v>66</v>
      </c>
      <c r="EF65" s="142">
        <v>0</v>
      </c>
      <c r="EG65" s="142">
        <v>0</v>
      </c>
      <c r="EH65" s="142">
        <v>0</v>
      </c>
      <c r="EI65" s="142">
        <f t="shared" si="21"/>
        <v>0</v>
      </c>
      <c r="EJ65" s="143"/>
      <c r="EK65" s="140">
        <v>59</v>
      </c>
      <c r="EL65" s="141" t="s">
        <v>66</v>
      </c>
      <c r="EM65" s="142">
        <v>0</v>
      </c>
      <c r="EN65" s="142">
        <v>0</v>
      </c>
      <c r="EO65" s="142">
        <v>0</v>
      </c>
      <c r="EP65" s="142">
        <f t="shared" si="22"/>
        <v>0</v>
      </c>
      <c r="EQ65" s="143"/>
      <c r="ER65" s="140">
        <v>59</v>
      </c>
      <c r="ES65" s="141" t="s">
        <v>66</v>
      </c>
      <c r="ET65" s="142">
        <v>0</v>
      </c>
      <c r="EU65" s="142">
        <v>0</v>
      </c>
      <c r="EV65" s="142">
        <v>0</v>
      </c>
      <c r="EW65" s="142">
        <f t="shared" si="23"/>
        <v>0</v>
      </c>
      <c r="EX65" s="143"/>
      <c r="EY65" s="140">
        <v>59</v>
      </c>
      <c r="EZ65" s="141" t="s">
        <v>66</v>
      </c>
      <c r="FA65" s="142">
        <v>0</v>
      </c>
      <c r="FB65" s="142">
        <v>0</v>
      </c>
      <c r="FC65" s="142">
        <v>0</v>
      </c>
      <c r="FD65" s="142">
        <f t="shared" si="24"/>
        <v>0</v>
      </c>
      <c r="FE65" s="143"/>
      <c r="FF65" s="140">
        <v>59</v>
      </c>
      <c r="FG65" s="141" t="s">
        <v>66</v>
      </c>
      <c r="FH65" s="142">
        <v>0</v>
      </c>
      <c r="FI65" s="142">
        <v>0</v>
      </c>
      <c r="FJ65" s="142">
        <v>0</v>
      </c>
      <c r="FK65" s="142">
        <f t="shared" si="25"/>
        <v>0</v>
      </c>
      <c r="FL65" s="143"/>
      <c r="FM65" s="140">
        <v>59</v>
      </c>
      <c r="FN65" s="141" t="s">
        <v>66</v>
      </c>
      <c r="FO65" s="142">
        <v>0</v>
      </c>
      <c r="FP65" s="142">
        <v>0</v>
      </c>
      <c r="FQ65" s="142">
        <v>0</v>
      </c>
      <c r="FR65" s="142">
        <f t="shared" si="26"/>
        <v>0</v>
      </c>
      <c r="FS65" s="143"/>
      <c r="FT65" s="140">
        <v>59</v>
      </c>
      <c r="FU65" s="141" t="s">
        <v>66</v>
      </c>
      <c r="FV65" s="142">
        <v>0</v>
      </c>
      <c r="FW65" s="142">
        <v>0</v>
      </c>
      <c r="FX65" s="142">
        <v>0</v>
      </c>
      <c r="FY65" s="142">
        <f t="shared" si="27"/>
        <v>0</v>
      </c>
      <c r="FZ65" s="143"/>
      <c r="GA65" s="140">
        <v>59</v>
      </c>
      <c r="GB65" s="141" t="s">
        <v>66</v>
      </c>
      <c r="GC65" s="142">
        <v>0</v>
      </c>
      <c r="GD65" s="142">
        <v>0</v>
      </c>
      <c r="GE65" s="142">
        <v>0</v>
      </c>
      <c r="GF65" s="142">
        <f t="shared" si="28"/>
        <v>0</v>
      </c>
      <c r="GG65" s="143"/>
      <c r="GH65" s="140">
        <v>59</v>
      </c>
      <c r="GI65" s="141" t="s">
        <v>66</v>
      </c>
      <c r="GJ65" s="142">
        <v>0</v>
      </c>
      <c r="GK65" s="142">
        <v>0</v>
      </c>
      <c r="GL65" s="142">
        <v>0</v>
      </c>
      <c r="GM65" s="142">
        <f t="shared" si="29"/>
        <v>0</v>
      </c>
      <c r="GN65" s="143"/>
      <c r="GO65" s="140">
        <v>59</v>
      </c>
      <c r="GP65" s="141" t="s">
        <v>66</v>
      </c>
      <c r="GQ65" s="142">
        <v>0</v>
      </c>
      <c r="GR65" s="142">
        <v>0</v>
      </c>
      <c r="GS65" s="142">
        <v>0</v>
      </c>
      <c r="GT65" s="142">
        <f t="shared" si="30"/>
        <v>0</v>
      </c>
      <c r="GU65" s="143"/>
      <c r="GV65" s="140">
        <v>59</v>
      </c>
      <c r="GW65" s="141" t="s">
        <v>66</v>
      </c>
      <c r="GX65" s="142">
        <v>0</v>
      </c>
      <c r="GY65" s="142">
        <v>0</v>
      </c>
      <c r="GZ65" s="142">
        <v>0</v>
      </c>
      <c r="HA65" s="142">
        <f t="shared" si="31"/>
        <v>0</v>
      </c>
      <c r="HB65" s="143"/>
      <c r="HC65" s="140">
        <v>59</v>
      </c>
      <c r="HD65" s="141" t="s">
        <v>66</v>
      </c>
      <c r="HE65" s="142">
        <v>0</v>
      </c>
      <c r="HF65" s="142">
        <v>0</v>
      </c>
      <c r="HG65" s="142">
        <v>0</v>
      </c>
      <c r="HH65" s="142">
        <f t="shared" si="32"/>
        <v>0</v>
      </c>
      <c r="HI65" s="143"/>
      <c r="HJ65" s="140">
        <v>59</v>
      </c>
      <c r="HK65" s="141" t="s">
        <v>66</v>
      </c>
      <c r="HL65" s="142">
        <v>0</v>
      </c>
      <c r="HM65" s="142">
        <v>0</v>
      </c>
      <c r="HN65" s="142">
        <v>0</v>
      </c>
      <c r="HO65" s="142">
        <f t="shared" si="33"/>
        <v>0</v>
      </c>
      <c r="HP65" s="143"/>
      <c r="HQ65" s="140">
        <v>59</v>
      </c>
      <c r="HR65" s="141" t="s">
        <v>66</v>
      </c>
      <c r="HS65" s="142">
        <v>0</v>
      </c>
      <c r="HT65" s="142">
        <v>0</v>
      </c>
      <c r="HU65" s="142">
        <v>0</v>
      </c>
      <c r="HV65" s="142">
        <f t="shared" si="34"/>
        <v>0</v>
      </c>
      <c r="HW65" s="143"/>
      <c r="HX65" s="140">
        <v>59</v>
      </c>
      <c r="HY65" s="141" t="s">
        <v>66</v>
      </c>
      <c r="HZ65" s="142">
        <v>0</v>
      </c>
      <c r="IA65" s="142">
        <v>0</v>
      </c>
      <c r="IB65" s="142">
        <v>0</v>
      </c>
      <c r="IC65" s="142">
        <f t="shared" si="35"/>
        <v>0</v>
      </c>
      <c r="ID65" s="143"/>
      <c r="IE65" s="140">
        <v>59</v>
      </c>
      <c r="IF65" s="141" t="s">
        <v>66</v>
      </c>
      <c r="IG65" s="142">
        <v>0</v>
      </c>
      <c r="IH65" s="142">
        <v>0</v>
      </c>
      <c r="II65" s="142">
        <v>0</v>
      </c>
      <c r="IJ65" s="142">
        <f t="shared" si="36"/>
        <v>0</v>
      </c>
      <c r="IK65" s="143"/>
      <c r="IL65" s="140">
        <v>59</v>
      </c>
      <c r="IM65" s="141" t="s">
        <v>66</v>
      </c>
      <c r="IN65" s="142">
        <v>0</v>
      </c>
      <c r="IO65" s="142">
        <v>0</v>
      </c>
      <c r="IP65" s="142">
        <v>0</v>
      </c>
      <c r="IQ65" s="142">
        <f t="shared" si="37"/>
        <v>0</v>
      </c>
      <c r="IR65" s="143"/>
      <c r="IS65" s="140">
        <v>59</v>
      </c>
      <c r="IT65" s="141" t="s">
        <v>66</v>
      </c>
      <c r="IU65" s="142">
        <v>0</v>
      </c>
      <c r="IV65" s="142">
        <v>0</v>
      </c>
      <c r="IW65" s="142">
        <v>0</v>
      </c>
      <c r="IX65" s="142">
        <f t="shared" si="38"/>
        <v>0</v>
      </c>
      <c r="IY65" s="143"/>
      <c r="IZ65" s="140">
        <v>59</v>
      </c>
      <c r="JA65" s="141" t="s">
        <v>66</v>
      </c>
      <c r="JB65" s="142">
        <v>0</v>
      </c>
      <c r="JC65" s="142">
        <v>0</v>
      </c>
      <c r="JD65" s="142">
        <v>0</v>
      </c>
      <c r="JE65" s="142">
        <f t="shared" si="39"/>
        <v>0</v>
      </c>
      <c r="JF65" s="143"/>
      <c r="JG65" s="140">
        <v>59</v>
      </c>
      <c r="JH65" s="141" t="s">
        <v>66</v>
      </c>
      <c r="JI65" s="142">
        <v>0</v>
      </c>
      <c r="JJ65" s="142">
        <v>0</v>
      </c>
      <c r="JK65" s="142">
        <v>0</v>
      </c>
      <c r="JL65" s="142">
        <f t="shared" si="40"/>
        <v>0</v>
      </c>
      <c r="JM65" s="143"/>
      <c r="JN65" s="140">
        <v>59</v>
      </c>
      <c r="JO65" s="141" t="s">
        <v>66</v>
      </c>
      <c r="JP65" s="142">
        <v>0</v>
      </c>
      <c r="JQ65" s="142">
        <v>0</v>
      </c>
      <c r="JR65" s="142">
        <v>0</v>
      </c>
      <c r="JS65" s="142">
        <f t="shared" si="41"/>
        <v>0</v>
      </c>
      <c r="JT65" s="143"/>
      <c r="JU65" s="140">
        <v>59</v>
      </c>
      <c r="JV65" s="141" t="s">
        <v>66</v>
      </c>
      <c r="JW65" s="142">
        <v>0</v>
      </c>
      <c r="JX65" s="142">
        <v>0</v>
      </c>
      <c r="JY65" s="142">
        <v>0</v>
      </c>
      <c r="JZ65" s="142">
        <f t="shared" si="42"/>
        <v>0</v>
      </c>
      <c r="KA65" s="143"/>
      <c r="KB65" s="140">
        <v>59</v>
      </c>
      <c r="KC65" s="141" t="s">
        <v>66</v>
      </c>
      <c r="KD65" s="142">
        <v>0</v>
      </c>
      <c r="KE65" s="142">
        <v>0</v>
      </c>
      <c r="KF65" s="142">
        <v>0</v>
      </c>
      <c r="KG65" s="142">
        <f t="shared" si="43"/>
        <v>0</v>
      </c>
      <c r="KH65" s="143"/>
      <c r="KI65" s="140">
        <v>59</v>
      </c>
      <c r="KJ65" s="141" t="s">
        <v>66</v>
      </c>
      <c r="KK65" s="142">
        <v>0</v>
      </c>
      <c r="KL65" s="142">
        <v>0</v>
      </c>
      <c r="KM65" s="142">
        <v>0</v>
      </c>
      <c r="KN65" s="142">
        <f t="shared" si="44"/>
        <v>0</v>
      </c>
      <c r="KO65" s="143"/>
      <c r="KP65" s="140">
        <v>59</v>
      </c>
      <c r="KQ65" s="141" t="s">
        <v>66</v>
      </c>
      <c r="KR65" s="142">
        <v>0</v>
      </c>
      <c r="KS65" s="142">
        <v>0</v>
      </c>
      <c r="KT65" s="142">
        <v>0</v>
      </c>
      <c r="KU65" s="142">
        <f t="shared" si="45"/>
        <v>0</v>
      </c>
      <c r="KV65" s="143"/>
      <c r="KW65" s="140">
        <v>59</v>
      </c>
      <c r="KX65" s="141" t="s">
        <v>66</v>
      </c>
      <c r="KY65" s="142">
        <v>0</v>
      </c>
      <c r="KZ65" s="142">
        <v>0</v>
      </c>
      <c r="LA65" s="142">
        <v>0</v>
      </c>
      <c r="LB65" s="142">
        <f t="shared" si="46"/>
        <v>0</v>
      </c>
      <c r="LC65" s="143"/>
      <c r="LD65" s="140">
        <v>59</v>
      </c>
      <c r="LE65" s="141" t="s">
        <v>66</v>
      </c>
      <c r="LF65" s="142">
        <v>0</v>
      </c>
      <c r="LG65" s="142">
        <v>0</v>
      </c>
      <c r="LH65" s="142">
        <v>0</v>
      </c>
      <c r="LI65" s="142">
        <f t="shared" si="47"/>
        <v>0</v>
      </c>
      <c r="LJ65" s="143"/>
      <c r="LK65" s="140">
        <v>59</v>
      </c>
      <c r="LL65" s="141" t="s">
        <v>66</v>
      </c>
      <c r="LM65" s="142">
        <v>0</v>
      </c>
      <c r="LN65" s="142">
        <v>0</v>
      </c>
      <c r="LO65" s="142">
        <v>0</v>
      </c>
      <c r="LP65" s="142">
        <f t="shared" si="48"/>
        <v>0</v>
      </c>
      <c r="LQ65" s="143"/>
      <c r="LR65" s="140">
        <v>59</v>
      </c>
      <c r="LS65" s="141" t="s">
        <v>66</v>
      </c>
      <c r="LT65" s="142">
        <v>0</v>
      </c>
      <c r="LU65" s="142">
        <v>0</v>
      </c>
      <c r="LV65" s="142">
        <v>0</v>
      </c>
      <c r="LW65" s="142">
        <f t="shared" si="49"/>
        <v>0</v>
      </c>
      <c r="LX65" s="143"/>
      <c r="LY65" s="140">
        <v>59</v>
      </c>
      <c r="LZ65" s="141" t="s">
        <v>66</v>
      </c>
      <c r="MA65" s="142">
        <v>0</v>
      </c>
      <c r="MB65" s="142">
        <f t="shared" si="50"/>
        <v>0</v>
      </c>
      <c r="MC65" s="142">
        <f t="shared" si="0"/>
        <v>40000000</v>
      </c>
      <c r="MD65" s="142">
        <f t="shared" si="1"/>
        <v>40000000</v>
      </c>
      <c r="ME65" s="9"/>
    </row>
    <row r="66" spans="1:343" ht="15.75" hidden="1">
      <c r="A66" s="140">
        <v>60</v>
      </c>
      <c r="B66" s="141" t="s">
        <v>50</v>
      </c>
      <c r="C66" s="142">
        <v>0</v>
      </c>
      <c r="D66" s="142">
        <v>0</v>
      </c>
      <c r="E66" s="142">
        <v>0</v>
      </c>
      <c r="F66" s="142">
        <f t="shared" si="2"/>
        <v>0</v>
      </c>
      <c r="G66" s="143"/>
      <c r="H66" s="140">
        <v>60</v>
      </c>
      <c r="I66" s="141" t="s">
        <v>50</v>
      </c>
      <c r="J66" s="142">
        <v>0</v>
      </c>
      <c r="K66" s="142">
        <v>0</v>
      </c>
      <c r="L66" s="142">
        <v>0</v>
      </c>
      <c r="M66" s="142">
        <f t="shared" si="3"/>
        <v>0</v>
      </c>
      <c r="N66" s="143"/>
      <c r="O66" s="140">
        <v>60</v>
      </c>
      <c r="P66" s="141" t="s">
        <v>50</v>
      </c>
      <c r="Q66" s="144">
        <v>0</v>
      </c>
      <c r="R66" s="142">
        <v>0</v>
      </c>
      <c r="S66" s="142">
        <v>0</v>
      </c>
      <c r="T66" s="142">
        <f t="shared" si="4"/>
        <v>0</v>
      </c>
      <c r="U66" s="143"/>
      <c r="V66" s="140">
        <v>60</v>
      </c>
      <c r="W66" s="141" t="s">
        <v>50</v>
      </c>
      <c r="X66" s="142">
        <v>0</v>
      </c>
      <c r="Y66" s="142">
        <v>0</v>
      </c>
      <c r="Z66" s="142">
        <v>0</v>
      </c>
      <c r="AA66" s="142">
        <f t="shared" si="5"/>
        <v>0</v>
      </c>
      <c r="AB66" s="143"/>
      <c r="AC66" s="140">
        <v>60</v>
      </c>
      <c r="AD66" s="141" t="s">
        <v>50</v>
      </c>
      <c r="AE66" s="142">
        <v>0</v>
      </c>
      <c r="AF66" s="142">
        <v>0</v>
      </c>
      <c r="AG66" s="142">
        <v>0</v>
      </c>
      <c r="AH66" s="142">
        <f t="shared" si="6"/>
        <v>0</v>
      </c>
      <c r="AI66" s="143"/>
      <c r="AJ66" s="140">
        <v>60</v>
      </c>
      <c r="AK66" s="141" t="s">
        <v>50</v>
      </c>
      <c r="AL66" s="142">
        <v>0</v>
      </c>
      <c r="AM66" s="142">
        <v>0</v>
      </c>
      <c r="AN66" s="142">
        <v>0</v>
      </c>
      <c r="AO66" s="142">
        <f t="shared" si="7"/>
        <v>0</v>
      </c>
      <c r="AP66" s="143"/>
      <c r="AQ66" s="140">
        <v>60</v>
      </c>
      <c r="AR66" s="141" t="s">
        <v>50</v>
      </c>
      <c r="AS66" s="142">
        <v>0</v>
      </c>
      <c r="AT66" s="142">
        <v>0</v>
      </c>
      <c r="AU66" s="142">
        <v>0</v>
      </c>
      <c r="AV66" s="142">
        <f t="shared" si="8"/>
        <v>0</v>
      </c>
      <c r="AW66" s="143"/>
      <c r="AX66" s="140">
        <v>60</v>
      </c>
      <c r="AY66" s="141" t="s">
        <v>50</v>
      </c>
      <c r="AZ66" s="142">
        <v>0</v>
      </c>
      <c r="BA66" s="142">
        <v>0</v>
      </c>
      <c r="BB66" s="142">
        <v>0</v>
      </c>
      <c r="BC66" s="142">
        <f t="shared" si="9"/>
        <v>0</v>
      </c>
      <c r="BD66" s="143"/>
      <c r="BE66" s="140">
        <v>60</v>
      </c>
      <c r="BF66" s="141" t="s">
        <v>50</v>
      </c>
      <c r="BG66" s="142">
        <v>0</v>
      </c>
      <c r="BH66" s="142">
        <v>0</v>
      </c>
      <c r="BI66" s="142">
        <v>0</v>
      </c>
      <c r="BJ66" s="142">
        <f t="shared" si="10"/>
        <v>0</v>
      </c>
      <c r="BK66" s="143"/>
      <c r="BL66" s="140">
        <v>60</v>
      </c>
      <c r="BM66" s="141" t="s">
        <v>50</v>
      </c>
      <c r="BN66" s="145">
        <v>0</v>
      </c>
      <c r="BO66" s="142">
        <v>0</v>
      </c>
      <c r="BP66" s="142">
        <v>0</v>
      </c>
      <c r="BQ66" s="142">
        <f t="shared" si="11"/>
        <v>0</v>
      </c>
      <c r="BR66" s="143"/>
      <c r="BS66" s="140">
        <v>60</v>
      </c>
      <c r="BT66" s="141" t="s">
        <v>50</v>
      </c>
      <c r="BU66" s="142">
        <v>0</v>
      </c>
      <c r="BV66" s="142">
        <v>0</v>
      </c>
      <c r="BW66" s="142">
        <v>0</v>
      </c>
      <c r="BX66" s="142">
        <f t="shared" si="12"/>
        <v>0</v>
      </c>
      <c r="BY66" s="143"/>
      <c r="BZ66" s="140">
        <v>60</v>
      </c>
      <c r="CA66" s="141" t="s">
        <v>50</v>
      </c>
      <c r="CB66" s="142">
        <v>0</v>
      </c>
      <c r="CC66" s="142">
        <v>0</v>
      </c>
      <c r="CD66" s="142">
        <v>0</v>
      </c>
      <c r="CE66" s="142">
        <f t="shared" si="13"/>
        <v>0</v>
      </c>
      <c r="CF66" s="143"/>
      <c r="CG66" s="140">
        <v>60</v>
      </c>
      <c r="CH66" s="141" t="s">
        <v>50</v>
      </c>
      <c r="CI66" s="142">
        <v>0</v>
      </c>
      <c r="CJ66" s="142">
        <v>0</v>
      </c>
      <c r="CK66" s="142">
        <v>0</v>
      </c>
      <c r="CL66" s="142">
        <f t="shared" si="14"/>
        <v>0</v>
      </c>
      <c r="CM66" s="143"/>
      <c r="CN66" s="140">
        <v>60</v>
      </c>
      <c r="CO66" s="141" t="s">
        <v>50</v>
      </c>
      <c r="CP66" s="142">
        <v>0</v>
      </c>
      <c r="CQ66" s="142">
        <v>0</v>
      </c>
      <c r="CR66" s="142">
        <v>0</v>
      </c>
      <c r="CS66" s="142">
        <f t="shared" si="15"/>
        <v>0</v>
      </c>
      <c r="CT66" s="143"/>
      <c r="CU66" s="140">
        <v>60</v>
      </c>
      <c r="CV66" s="141" t="s">
        <v>50</v>
      </c>
      <c r="CW66" s="142">
        <v>0</v>
      </c>
      <c r="CX66" s="142">
        <v>0</v>
      </c>
      <c r="CY66" s="142">
        <v>0</v>
      </c>
      <c r="CZ66" s="142">
        <f t="shared" si="16"/>
        <v>0</v>
      </c>
      <c r="DA66" s="143"/>
      <c r="DB66" s="140">
        <v>60</v>
      </c>
      <c r="DC66" s="141" t="s">
        <v>50</v>
      </c>
      <c r="DD66" s="142">
        <v>0</v>
      </c>
      <c r="DE66" s="142">
        <v>0</v>
      </c>
      <c r="DF66" s="142">
        <v>0</v>
      </c>
      <c r="DG66" s="142">
        <f t="shared" si="17"/>
        <v>0</v>
      </c>
      <c r="DH66" s="143"/>
      <c r="DI66" s="140">
        <v>60</v>
      </c>
      <c r="DJ66" s="141" t="s">
        <v>50</v>
      </c>
      <c r="DK66" s="142">
        <v>0</v>
      </c>
      <c r="DL66" s="142">
        <v>0</v>
      </c>
      <c r="DM66" s="142">
        <v>0</v>
      </c>
      <c r="DN66" s="142">
        <f t="shared" si="18"/>
        <v>0</v>
      </c>
      <c r="DO66" s="143"/>
      <c r="DP66" s="140">
        <v>60</v>
      </c>
      <c r="DQ66" s="141" t="s">
        <v>50</v>
      </c>
      <c r="DR66" s="142">
        <v>0</v>
      </c>
      <c r="DS66" s="142">
        <v>0</v>
      </c>
      <c r="DT66" s="142">
        <v>0</v>
      </c>
      <c r="DU66" s="142">
        <f t="shared" si="19"/>
        <v>0</v>
      </c>
      <c r="DV66" s="143"/>
      <c r="DW66" s="140">
        <v>60</v>
      </c>
      <c r="DX66" s="141" t="s">
        <v>50</v>
      </c>
      <c r="DY66" s="142">
        <v>0</v>
      </c>
      <c r="DZ66" s="142">
        <v>0</v>
      </c>
      <c r="EA66" s="142">
        <v>0</v>
      </c>
      <c r="EB66" s="142">
        <f t="shared" si="20"/>
        <v>0</v>
      </c>
      <c r="EC66" s="143"/>
      <c r="ED66" s="140">
        <v>60</v>
      </c>
      <c r="EE66" s="141" t="s">
        <v>50</v>
      </c>
      <c r="EF66" s="142">
        <v>0</v>
      </c>
      <c r="EG66" s="142">
        <v>0</v>
      </c>
      <c r="EH66" s="142">
        <v>0</v>
      </c>
      <c r="EI66" s="142">
        <f t="shared" si="21"/>
        <v>0</v>
      </c>
      <c r="EJ66" s="143"/>
      <c r="EK66" s="140">
        <v>60</v>
      </c>
      <c r="EL66" s="141" t="s">
        <v>50</v>
      </c>
      <c r="EM66" s="142">
        <v>0</v>
      </c>
      <c r="EN66" s="142">
        <v>0</v>
      </c>
      <c r="EO66" s="142">
        <v>0</v>
      </c>
      <c r="EP66" s="142">
        <f t="shared" si="22"/>
        <v>0</v>
      </c>
      <c r="EQ66" s="143"/>
      <c r="ER66" s="140">
        <v>60</v>
      </c>
      <c r="ES66" s="141" t="s">
        <v>50</v>
      </c>
      <c r="ET66" s="142">
        <v>0</v>
      </c>
      <c r="EU66" s="142">
        <v>0</v>
      </c>
      <c r="EV66" s="142">
        <v>0</v>
      </c>
      <c r="EW66" s="142">
        <f t="shared" si="23"/>
        <v>0</v>
      </c>
      <c r="EX66" s="143"/>
      <c r="EY66" s="140">
        <v>60</v>
      </c>
      <c r="EZ66" s="141" t="s">
        <v>50</v>
      </c>
      <c r="FA66" s="142">
        <v>0</v>
      </c>
      <c r="FB66" s="142">
        <v>0</v>
      </c>
      <c r="FC66" s="142">
        <v>0</v>
      </c>
      <c r="FD66" s="142">
        <f t="shared" si="24"/>
        <v>0</v>
      </c>
      <c r="FE66" s="143"/>
      <c r="FF66" s="140">
        <v>60</v>
      </c>
      <c r="FG66" s="141" t="s">
        <v>50</v>
      </c>
      <c r="FH66" s="142">
        <v>0</v>
      </c>
      <c r="FI66" s="142">
        <v>0</v>
      </c>
      <c r="FJ66" s="142">
        <v>0</v>
      </c>
      <c r="FK66" s="142">
        <f t="shared" si="25"/>
        <v>0</v>
      </c>
      <c r="FL66" s="143"/>
      <c r="FM66" s="140">
        <v>60</v>
      </c>
      <c r="FN66" s="141" t="s">
        <v>50</v>
      </c>
      <c r="FO66" s="142">
        <v>0</v>
      </c>
      <c r="FP66" s="142">
        <v>0</v>
      </c>
      <c r="FQ66" s="142">
        <v>0</v>
      </c>
      <c r="FR66" s="142">
        <f t="shared" si="26"/>
        <v>0</v>
      </c>
      <c r="FS66" s="143"/>
      <c r="FT66" s="140">
        <v>60</v>
      </c>
      <c r="FU66" s="141" t="s">
        <v>50</v>
      </c>
      <c r="FV66" s="142">
        <v>0</v>
      </c>
      <c r="FW66" s="142">
        <v>0</v>
      </c>
      <c r="FX66" s="142">
        <v>0</v>
      </c>
      <c r="FY66" s="142">
        <f t="shared" si="27"/>
        <v>0</v>
      </c>
      <c r="FZ66" s="143"/>
      <c r="GA66" s="140">
        <v>60</v>
      </c>
      <c r="GB66" s="141" t="s">
        <v>50</v>
      </c>
      <c r="GC66" s="142">
        <v>0</v>
      </c>
      <c r="GD66" s="142">
        <v>0</v>
      </c>
      <c r="GE66" s="142">
        <v>0</v>
      </c>
      <c r="GF66" s="142">
        <f t="shared" si="28"/>
        <v>0</v>
      </c>
      <c r="GG66" s="143"/>
      <c r="GH66" s="140">
        <v>60</v>
      </c>
      <c r="GI66" s="141" t="s">
        <v>50</v>
      </c>
      <c r="GJ66" s="142">
        <v>0</v>
      </c>
      <c r="GK66" s="142">
        <v>0</v>
      </c>
      <c r="GL66" s="142">
        <v>0</v>
      </c>
      <c r="GM66" s="142">
        <f t="shared" si="29"/>
        <v>0</v>
      </c>
      <c r="GN66" s="143"/>
      <c r="GO66" s="140">
        <v>60</v>
      </c>
      <c r="GP66" s="141" t="s">
        <v>50</v>
      </c>
      <c r="GQ66" s="142">
        <v>0</v>
      </c>
      <c r="GR66" s="142">
        <v>0</v>
      </c>
      <c r="GS66" s="142">
        <v>0</v>
      </c>
      <c r="GT66" s="142">
        <f t="shared" si="30"/>
        <v>0</v>
      </c>
      <c r="GU66" s="143"/>
      <c r="GV66" s="140">
        <v>60</v>
      </c>
      <c r="GW66" s="141" t="s">
        <v>50</v>
      </c>
      <c r="GX66" s="142">
        <v>0</v>
      </c>
      <c r="GY66" s="142">
        <v>0</v>
      </c>
      <c r="GZ66" s="142">
        <v>0</v>
      </c>
      <c r="HA66" s="142">
        <f t="shared" si="31"/>
        <v>0</v>
      </c>
      <c r="HB66" s="143"/>
      <c r="HC66" s="140">
        <v>60</v>
      </c>
      <c r="HD66" s="141" t="s">
        <v>50</v>
      </c>
      <c r="HE66" s="142">
        <v>0</v>
      </c>
      <c r="HF66" s="142">
        <v>0</v>
      </c>
      <c r="HG66" s="142">
        <v>0</v>
      </c>
      <c r="HH66" s="142">
        <f t="shared" si="32"/>
        <v>0</v>
      </c>
      <c r="HI66" s="143"/>
      <c r="HJ66" s="140">
        <v>60</v>
      </c>
      <c r="HK66" s="141" t="s">
        <v>50</v>
      </c>
      <c r="HL66" s="142">
        <v>0</v>
      </c>
      <c r="HM66" s="142">
        <v>0</v>
      </c>
      <c r="HN66" s="142">
        <v>0</v>
      </c>
      <c r="HO66" s="142">
        <f t="shared" si="33"/>
        <v>0</v>
      </c>
      <c r="HP66" s="143"/>
      <c r="HQ66" s="140">
        <v>60</v>
      </c>
      <c r="HR66" s="141" t="s">
        <v>50</v>
      </c>
      <c r="HS66" s="142">
        <v>0</v>
      </c>
      <c r="HT66" s="142">
        <v>0</v>
      </c>
      <c r="HU66" s="142">
        <v>0</v>
      </c>
      <c r="HV66" s="142">
        <f t="shared" si="34"/>
        <v>0</v>
      </c>
      <c r="HW66" s="143"/>
      <c r="HX66" s="140">
        <v>60</v>
      </c>
      <c r="HY66" s="141" t="s">
        <v>50</v>
      </c>
      <c r="HZ66" s="142">
        <v>0</v>
      </c>
      <c r="IA66" s="142">
        <v>0</v>
      </c>
      <c r="IB66" s="142">
        <v>0</v>
      </c>
      <c r="IC66" s="142">
        <f t="shared" si="35"/>
        <v>0</v>
      </c>
      <c r="ID66" s="143"/>
      <c r="IE66" s="140">
        <v>60</v>
      </c>
      <c r="IF66" s="141" t="s">
        <v>50</v>
      </c>
      <c r="IG66" s="142">
        <v>0</v>
      </c>
      <c r="IH66" s="142">
        <v>0</v>
      </c>
      <c r="II66" s="142">
        <v>0</v>
      </c>
      <c r="IJ66" s="142">
        <f t="shared" si="36"/>
        <v>0</v>
      </c>
      <c r="IK66" s="143"/>
      <c r="IL66" s="140">
        <v>60</v>
      </c>
      <c r="IM66" s="141" t="s">
        <v>50</v>
      </c>
      <c r="IN66" s="142">
        <v>0</v>
      </c>
      <c r="IO66" s="142">
        <v>0</v>
      </c>
      <c r="IP66" s="142">
        <v>0</v>
      </c>
      <c r="IQ66" s="142">
        <f t="shared" si="37"/>
        <v>0</v>
      </c>
      <c r="IR66" s="143"/>
      <c r="IS66" s="140">
        <v>60</v>
      </c>
      <c r="IT66" s="141" t="s">
        <v>50</v>
      </c>
      <c r="IU66" s="142">
        <v>0</v>
      </c>
      <c r="IV66" s="142">
        <v>0</v>
      </c>
      <c r="IW66" s="142">
        <v>0</v>
      </c>
      <c r="IX66" s="142">
        <f t="shared" si="38"/>
        <v>0</v>
      </c>
      <c r="IY66" s="143"/>
      <c r="IZ66" s="140">
        <v>60</v>
      </c>
      <c r="JA66" s="141" t="s">
        <v>50</v>
      </c>
      <c r="JB66" s="142">
        <v>0</v>
      </c>
      <c r="JC66" s="142">
        <v>0</v>
      </c>
      <c r="JD66" s="142">
        <v>0</v>
      </c>
      <c r="JE66" s="142">
        <f t="shared" si="39"/>
        <v>0</v>
      </c>
      <c r="JF66" s="143"/>
      <c r="JG66" s="140">
        <v>60</v>
      </c>
      <c r="JH66" s="141" t="s">
        <v>50</v>
      </c>
      <c r="JI66" s="142">
        <v>0</v>
      </c>
      <c r="JJ66" s="142">
        <v>0</v>
      </c>
      <c r="JK66" s="142">
        <v>0</v>
      </c>
      <c r="JL66" s="142">
        <f t="shared" si="40"/>
        <v>0</v>
      </c>
      <c r="JM66" s="143"/>
      <c r="JN66" s="140">
        <v>60</v>
      </c>
      <c r="JO66" s="141" t="s">
        <v>50</v>
      </c>
      <c r="JP66" s="142">
        <v>0</v>
      </c>
      <c r="JQ66" s="142">
        <v>0</v>
      </c>
      <c r="JR66" s="142">
        <v>0</v>
      </c>
      <c r="JS66" s="142">
        <f t="shared" si="41"/>
        <v>0</v>
      </c>
      <c r="JT66" s="143"/>
      <c r="JU66" s="140">
        <v>60</v>
      </c>
      <c r="JV66" s="141" t="s">
        <v>50</v>
      </c>
      <c r="JW66" s="142">
        <v>0</v>
      </c>
      <c r="JX66" s="142">
        <v>0</v>
      </c>
      <c r="JY66" s="142">
        <v>0</v>
      </c>
      <c r="JZ66" s="142">
        <f t="shared" si="42"/>
        <v>0</v>
      </c>
      <c r="KA66" s="143"/>
      <c r="KB66" s="140">
        <v>60</v>
      </c>
      <c r="KC66" s="141" t="s">
        <v>50</v>
      </c>
      <c r="KD66" s="142">
        <v>0</v>
      </c>
      <c r="KE66" s="142">
        <v>0</v>
      </c>
      <c r="KF66" s="142">
        <v>0</v>
      </c>
      <c r="KG66" s="142">
        <f t="shared" si="43"/>
        <v>0</v>
      </c>
      <c r="KH66" s="143"/>
      <c r="KI66" s="140">
        <v>60</v>
      </c>
      <c r="KJ66" s="141" t="s">
        <v>50</v>
      </c>
      <c r="KK66" s="142">
        <v>0</v>
      </c>
      <c r="KL66" s="142">
        <v>0</v>
      </c>
      <c r="KM66" s="142">
        <v>0</v>
      </c>
      <c r="KN66" s="142">
        <f t="shared" si="44"/>
        <v>0</v>
      </c>
      <c r="KO66" s="143"/>
      <c r="KP66" s="140">
        <v>60</v>
      </c>
      <c r="KQ66" s="141" t="s">
        <v>50</v>
      </c>
      <c r="KR66" s="142">
        <v>0</v>
      </c>
      <c r="KS66" s="142">
        <v>300000</v>
      </c>
      <c r="KT66" s="142">
        <v>0</v>
      </c>
      <c r="KU66" s="142">
        <f t="shared" si="45"/>
        <v>300000</v>
      </c>
      <c r="KV66" s="143"/>
      <c r="KW66" s="140">
        <v>60</v>
      </c>
      <c r="KX66" s="141" t="s">
        <v>50</v>
      </c>
      <c r="KY66" s="142">
        <v>0</v>
      </c>
      <c r="KZ66" s="142">
        <v>0</v>
      </c>
      <c r="LA66" s="142">
        <v>0</v>
      </c>
      <c r="LB66" s="142">
        <f t="shared" si="46"/>
        <v>0</v>
      </c>
      <c r="LC66" s="143"/>
      <c r="LD66" s="140">
        <v>60</v>
      </c>
      <c r="LE66" s="141" t="s">
        <v>50</v>
      </c>
      <c r="LF66" s="142">
        <v>0</v>
      </c>
      <c r="LG66" s="142">
        <v>0</v>
      </c>
      <c r="LH66" s="142">
        <v>0</v>
      </c>
      <c r="LI66" s="142">
        <f t="shared" si="47"/>
        <v>0</v>
      </c>
      <c r="LJ66" s="143"/>
      <c r="LK66" s="140">
        <v>60</v>
      </c>
      <c r="LL66" s="141" t="s">
        <v>50</v>
      </c>
      <c r="LM66" s="142">
        <v>0</v>
      </c>
      <c r="LN66" s="142">
        <v>0</v>
      </c>
      <c r="LO66" s="142">
        <v>0</v>
      </c>
      <c r="LP66" s="142">
        <f t="shared" si="48"/>
        <v>0</v>
      </c>
      <c r="LQ66" s="143"/>
      <c r="LR66" s="140">
        <v>60</v>
      </c>
      <c r="LS66" s="141" t="s">
        <v>50</v>
      </c>
      <c r="LT66" s="142">
        <v>0</v>
      </c>
      <c r="LU66" s="142">
        <v>0</v>
      </c>
      <c r="LV66" s="142">
        <v>0</v>
      </c>
      <c r="LW66" s="142">
        <f t="shared" si="49"/>
        <v>0</v>
      </c>
      <c r="LX66" s="143"/>
      <c r="LY66" s="140">
        <v>60</v>
      </c>
      <c r="LZ66" s="141" t="s">
        <v>50</v>
      </c>
      <c r="MA66" s="142">
        <v>0</v>
      </c>
      <c r="MB66" s="142">
        <f t="shared" si="50"/>
        <v>300000</v>
      </c>
      <c r="MC66" s="142">
        <f t="shared" si="0"/>
        <v>0</v>
      </c>
      <c r="MD66" s="142">
        <f t="shared" si="1"/>
        <v>300000</v>
      </c>
      <c r="ME66" s="9"/>
    </row>
    <row r="67" spans="1:343" ht="15.75" hidden="1">
      <c r="A67" s="140">
        <v>61</v>
      </c>
      <c r="B67" s="141" t="s">
        <v>51</v>
      </c>
      <c r="C67" s="142">
        <v>0</v>
      </c>
      <c r="D67" s="142">
        <v>0</v>
      </c>
      <c r="E67" s="142">
        <v>0</v>
      </c>
      <c r="F67" s="142">
        <f t="shared" si="2"/>
        <v>0</v>
      </c>
      <c r="G67" s="143"/>
      <c r="H67" s="140">
        <v>61</v>
      </c>
      <c r="I67" s="141" t="s">
        <v>51</v>
      </c>
      <c r="J67" s="142">
        <v>0</v>
      </c>
      <c r="K67" s="142">
        <v>0</v>
      </c>
      <c r="L67" s="142">
        <v>0</v>
      </c>
      <c r="M67" s="142">
        <f t="shared" si="3"/>
        <v>0</v>
      </c>
      <c r="N67" s="143"/>
      <c r="O67" s="140">
        <v>61</v>
      </c>
      <c r="P67" s="141" t="s">
        <v>51</v>
      </c>
      <c r="Q67" s="144">
        <v>0</v>
      </c>
      <c r="R67" s="142">
        <v>0</v>
      </c>
      <c r="S67" s="142">
        <v>0</v>
      </c>
      <c r="T67" s="142">
        <f t="shared" si="4"/>
        <v>0</v>
      </c>
      <c r="U67" s="143"/>
      <c r="V67" s="140">
        <v>61</v>
      </c>
      <c r="W67" s="141" t="s">
        <v>51</v>
      </c>
      <c r="X67" s="142">
        <v>0</v>
      </c>
      <c r="Y67" s="142">
        <v>0</v>
      </c>
      <c r="Z67" s="142">
        <v>0</v>
      </c>
      <c r="AA67" s="142">
        <f t="shared" si="5"/>
        <v>0</v>
      </c>
      <c r="AB67" s="143"/>
      <c r="AC67" s="140">
        <v>61</v>
      </c>
      <c r="AD67" s="141" t="s">
        <v>51</v>
      </c>
      <c r="AE67" s="142">
        <v>0</v>
      </c>
      <c r="AF67" s="142">
        <v>0</v>
      </c>
      <c r="AG67" s="142">
        <v>0</v>
      </c>
      <c r="AH67" s="142">
        <f t="shared" si="6"/>
        <v>0</v>
      </c>
      <c r="AI67" s="143"/>
      <c r="AJ67" s="140">
        <v>61</v>
      </c>
      <c r="AK67" s="141" t="s">
        <v>51</v>
      </c>
      <c r="AL67" s="142">
        <v>0</v>
      </c>
      <c r="AM67" s="142">
        <v>0</v>
      </c>
      <c r="AN67" s="142">
        <v>0</v>
      </c>
      <c r="AO67" s="142">
        <f t="shared" si="7"/>
        <v>0</v>
      </c>
      <c r="AP67" s="143"/>
      <c r="AQ67" s="140">
        <v>61</v>
      </c>
      <c r="AR67" s="141" t="s">
        <v>51</v>
      </c>
      <c r="AS67" s="142">
        <v>0</v>
      </c>
      <c r="AT67" s="142">
        <v>0</v>
      </c>
      <c r="AU67" s="142">
        <v>0</v>
      </c>
      <c r="AV67" s="142">
        <f t="shared" si="8"/>
        <v>0</v>
      </c>
      <c r="AW67" s="143"/>
      <c r="AX67" s="140">
        <v>61</v>
      </c>
      <c r="AY67" s="141" t="s">
        <v>51</v>
      </c>
      <c r="AZ67" s="142">
        <v>0</v>
      </c>
      <c r="BA67" s="142">
        <v>0</v>
      </c>
      <c r="BB67" s="142">
        <v>0</v>
      </c>
      <c r="BC67" s="142">
        <f t="shared" si="9"/>
        <v>0</v>
      </c>
      <c r="BD67" s="143"/>
      <c r="BE67" s="140">
        <v>61</v>
      </c>
      <c r="BF67" s="141" t="s">
        <v>51</v>
      </c>
      <c r="BG67" s="142">
        <v>0</v>
      </c>
      <c r="BH67" s="142">
        <v>0</v>
      </c>
      <c r="BI67" s="142">
        <v>0</v>
      </c>
      <c r="BJ67" s="142">
        <f t="shared" si="10"/>
        <v>0</v>
      </c>
      <c r="BK67" s="143"/>
      <c r="BL67" s="140">
        <v>61</v>
      </c>
      <c r="BM67" s="141" t="s">
        <v>51</v>
      </c>
      <c r="BN67" s="145">
        <v>0</v>
      </c>
      <c r="BO67" s="142">
        <v>0</v>
      </c>
      <c r="BP67" s="142">
        <v>0</v>
      </c>
      <c r="BQ67" s="142">
        <f t="shared" si="11"/>
        <v>0</v>
      </c>
      <c r="BR67" s="143"/>
      <c r="BS67" s="140">
        <v>61</v>
      </c>
      <c r="BT67" s="141" t="s">
        <v>51</v>
      </c>
      <c r="BU67" s="142">
        <v>0</v>
      </c>
      <c r="BV67" s="142">
        <v>0</v>
      </c>
      <c r="BW67" s="142">
        <v>0</v>
      </c>
      <c r="BX67" s="142">
        <f t="shared" si="12"/>
        <v>0</v>
      </c>
      <c r="BY67" s="143"/>
      <c r="BZ67" s="140">
        <v>61</v>
      </c>
      <c r="CA67" s="141" t="s">
        <v>51</v>
      </c>
      <c r="CB67" s="142">
        <v>0</v>
      </c>
      <c r="CC67" s="142">
        <v>0</v>
      </c>
      <c r="CD67" s="142">
        <v>0</v>
      </c>
      <c r="CE67" s="142">
        <f t="shared" si="13"/>
        <v>0</v>
      </c>
      <c r="CF67" s="143"/>
      <c r="CG67" s="140">
        <v>61</v>
      </c>
      <c r="CH67" s="141" t="s">
        <v>51</v>
      </c>
      <c r="CI67" s="142">
        <v>0</v>
      </c>
      <c r="CJ67" s="142">
        <v>0</v>
      </c>
      <c r="CK67" s="142">
        <v>0</v>
      </c>
      <c r="CL67" s="142">
        <f t="shared" si="14"/>
        <v>0</v>
      </c>
      <c r="CM67" s="143"/>
      <c r="CN67" s="140">
        <v>61</v>
      </c>
      <c r="CO67" s="141" t="s">
        <v>51</v>
      </c>
      <c r="CP67" s="142">
        <v>0</v>
      </c>
      <c r="CQ67" s="142">
        <v>0</v>
      </c>
      <c r="CR67" s="142">
        <v>0</v>
      </c>
      <c r="CS67" s="142">
        <f t="shared" si="15"/>
        <v>0</v>
      </c>
      <c r="CT67" s="143"/>
      <c r="CU67" s="140">
        <v>61</v>
      </c>
      <c r="CV67" s="141" t="s">
        <v>51</v>
      </c>
      <c r="CW67" s="142">
        <v>0</v>
      </c>
      <c r="CX67" s="142">
        <v>0</v>
      </c>
      <c r="CY67" s="142">
        <v>0</v>
      </c>
      <c r="CZ67" s="142">
        <f t="shared" si="16"/>
        <v>0</v>
      </c>
      <c r="DA67" s="143"/>
      <c r="DB67" s="140">
        <v>61</v>
      </c>
      <c r="DC67" s="141" t="s">
        <v>51</v>
      </c>
      <c r="DD67" s="142">
        <v>0</v>
      </c>
      <c r="DE67" s="142">
        <v>0</v>
      </c>
      <c r="DF67" s="142">
        <v>0</v>
      </c>
      <c r="DG67" s="142">
        <f t="shared" si="17"/>
        <v>0</v>
      </c>
      <c r="DH67" s="143"/>
      <c r="DI67" s="140">
        <v>61</v>
      </c>
      <c r="DJ67" s="141" t="s">
        <v>51</v>
      </c>
      <c r="DK67" s="142">
        <v>0</v>
      </c>
      <c r="DL67" s="142">
        <v>0</v>
      </c>
      <c r="DM67" s="142">
        <v>0</v>
      </c>
      <c r="DN67" s="142">
        <f t="shared" si="18"/>
        <v>0</v>
      </c>
      <c r="DO67" s="143"/>
      <c r="DP67" s="140">
        <v>61</v>
      </c>
      <c r="DQ67" s="141" t="s">
        <v>51</v>
      </c>
      <c r="DR67" s="142">
        <v>0</v>
      </c>
      <c r="DS67" s="142">
        <v>0</v>
      </c>
      <c r="DT67" s="142">
        <v>0</v>
      </c>
      <c r="DU67" s="142">
        <f t="shared" si="19"/>
        <v>0</v>
      </c>
      <c r="DV67" s="143"/>
      <c r="DW67" s="140">
        <v>61</v>
      </c>
      <c r="DX67" s="141" t="s">
        <v>51</v>
      </c>
      <c r="DY67" s="142">
        <v>0</v>
      </c>
      <c r="DZ67" s="142">
        <v>0</v>
      </c>
      <c r="EA67" s="142">
        <v>0</v>
      </c>
      <c r="EB67" s="142">
        <f t="shared" si="20"/>
        <v>0</v>
      </c>
      <c r="EC67" s="143"/>
      <c r="ED67" s="140">
        <v>61</v>
      </c>
      <c r="EE67" s="141" t="s">
        <v>51</v>
      </c>
      <c r="EF67" s="142">
        <v>0</v>
      </c>
      <c r="EG67" s="142">
        <v>0</v>
      </c>
      <c r="EH67" s="142">
        <v>0</v>
      </c>
      <c r="EI67" s="142">
        <f t="shared" si="21"/>
        <v>0</v>
      </c>
      <c r="EJ67" s="143"/>
      <c r="EK67" s="140">
        <v>61</v>
      </c>
      <c r="EL67" s="141" t="s">
        <v>51</v>
      </c>
      <c r="EM67" s="142">
        <v>0</v>
      </c>
      <c r="EN67" s="142">
        <v>0</v>
      </c>
      <c r="EO67" s="142">
        <v>0</v>
      </c>
      <c r="EP67" s="142">
        <f t="shared" si="22"/>
        <v>0</v>
      </c>
      <c r="EQ67" s="143"/>
      <c r="ER67" s="140">
        <v>61</v>
      </c>
      <c r="ES67" s="141" t="s">
        <v>51</v>
      </c>
      <c r="ET67" s="142">
        <v>0</v>
      </c>
      <c r="EU67" s="142">
        <v>0</v>
      </c>
      <c r="EV67" s="142">
        <v>0</v>
      </c>
      <c r="EW67" s="142">
        <f t="shared" si="23"/>
        <v>0</v>
      </c>
      <c r="EX67" s="143"/>
      <c r="EY67" s="140">
        <v>61</v>
      </c>
      <c r="EZ67" s="141" t="s">
        <v>51</v>
      </c>
      <c r="FA67" s="142">
        <v>0</v>
      </c>
      <c r="FB67" s="142">
        <v>0</v>
      </c>
      <c r="FC67" s="142">
        <v>0</v>
      </c>
      <c r="FD67" s="142">
        <f t="shared" si="24"/>
        <v>0</v>
      </c>
      <c r="FE67" s="143"/>
      <c r="FF67" s="140">
        <v>61</v>
      </c>
      <c r="FG67" s="141" t="s">
        <v>51</v>
      </c>
      <c r="FH67" s="142">
        <v>0</v>
      </c>
      <c r="FI67" s="142">
        <v>0</v>
      </c>
      <c r="FJ67" s="142">
        <v>0</v>
      </c>
      <c r="FK67" s="142">
        <f t="shared" si="25"/>
        <v>0</v>
      </c>
      <c r="FL67" s="143"/>
      <c r="FM67" s="140">
        <v>61</v>
      </c>
      <c r="FN67" s="141" t="s">
        <v>51</v>
      </c>
      <c r="FO67" s="142">
        <v>0</v>
      </c>
      <c r="FP67" s="142">
        <v>0</v>
      </c>
      <c r="FQ67" s="142">
        <v>0</v>
      </c>
      <c r="FR67" s="142">
        <f t="shared" si="26"/>
        <v>0</v>
      </c>
      <c r="FS67" s="143"/>
      <c r="FT67" s="140">
        <v>61</v>
      </c>
      <c r="FU67" s="141" t="s">
        <v>51</v>
      </c>
      <c r="FV67" s="142">
        <v>0</v>
      </c>
      <c r="FW67" s="142">
        <v>0</v>
      </c>
      <c r="FX67" s="142">
        <v>0</v>
      </c>
      <c r="FY67" s="142">
        <f t="shared" si="27"/>
        <v>0</v>
      </c>
      <c r="FZ67" s="143"/>
      <c r="GA67" s="140">
        <v>61</v>
      </c>
      <c r="GB67" s="141" t="s">
        <v>51</v>
      </c>
      <c r="GC67" s="142">
        <v>0</v>
      </c>
      <c r="GD67" s="142">
        <v>0</v>
      </c>
      <c r="GE67" s="142">
        <v>0</v>
      </c>
      <c r="GF67" s="142">
        <f t="shared" si="28"/>
        <v>0</v>
      </c>
      <c r="GG67" s="143"/>
      <c r="GH67" s="140">
        <v>61</v>
      </c>
      <c r="GI67" s="141" t="s">
        <v>51</v>
      </c>
      <c r="GJ67" s="142">
        <v>0</v>
      </c>
      <c r="GK67" s="142">
        <v>0</v>
      </c>
      <c r="GL67" s="142">
        <v>0</v>
      </c>
      <c r="GM67" s="142">
        <f t="shared" si="29"/>
        <v>0</v>
      </c>
      <c r="GN67" s="143"/>
      <c r="GO67" s="140">
        <v>61</v>
      </c>
      <c r="GP67" s="141" t="s">
        <v>51</v>
      </c>
      <c r="GQ67" s="142">
        <v>0</v>
      </c>
      <c r="GR67" s="142">
        <v>0</v>
      </c>
      <c r="GS67" s="142">
        <v>0</v>
      </c>
      <c r="GT67" s="142">
        <f t="shared" si="30"/>
        <v>0</v>
      </c>
      <c r="GU67" s="143"/>
      <c r="GV67" s="140">
        <v>61</v>
      </c>
      <c r="GW67" s="141" t="s">
        <v>51</v>
      </c>
      <c r="GX67" s="142">
        <v>0</v>
      </c>
      <c r="GY67" s="142">
        <v>0</v>
      </c>
      <c r="GZ67" s="142">
        <v>0</v>
      </c>
      <c r="HA67" s="142">
        <f t="shared" si="31"/>
        <v>0</v>
      </c>
      <c r="HB67" s="143"/>
      <c r="HC67" s="140">
        <v>61</v>
      </c>
      <c r="HD67" s="141" t="s">
        <v>51</v>
      </c>
      <c r="HE67" s="142">
        <v>0</v>
      </c>
      <c r="HF67" s="142">
        <v>0</v>
      </c>
      <c r="HG67" s="142">
        <v>0</v>
      </c>
      <c r="HH67" s="142">
        <f t="shared" si="32"/>
        <v>0</v>
      </c>
      <c r="HI67" s="143"/>
      <c r="HJ67" s="140">
        <v>61</v>
      </c>
      <c r="HK67" s="141" t="s">
        <v>51</v>
      </c>
      <c r="HL67" s="142">
        <v>0</v>
      </c>
      <c r="HM67" s="142">
        <v>0</v>
      </c>
      <c r="HN67" s="142">
        <v>0</v>
      </c>
      <c r="HO67" s="142">
        <f t="shared" si="33"/>
        <v>0</v>
      </c>
      <c r="HP67" s="143"/>
      <c r="HQ67" s="140">
        <v>61</v>
      </c>
      <c r="HR67" s="141" t="s">
        <v>51</v>
      </c>
      <c r="HS67" s="142">
        <v>0</v>
      </c>
      <c r="HT67" s="142">
        <v>0</v>
      </c>
      <c r="HU67" s="142">
        <v>0</v>
      </c>
      <c r="HV67" s="142">
        <f t="shared" si="34"/>
        <v>0</v>
      </c>
      <c r="HW67" s="143"/>
      <c r="HX67" s="140">
        <v>61</v>
      </c>
      <c r="HY67" s="141" t="s">
        <v>51</v>
      </c>
      <c r="HZ67" s="142">
        <v>0</v>
      </c>
      <c r="IA67" s="142">
        <v>0</v>
      </c>
      <c r="IB67" s="142">
        <v>0</v>
      </c>
      <c r="IC67" s="142">
        <f t="shared" si="35"/>
        <v>0</v>
      </c>
      <c r="ID67" s="143"/>
      <c r="IE67" s="140">
        <v>61</v>
      </c>
      <c r="IF67" s="141" t="s">
        <v>51</v>
      </c>
      <c r="IG67" s="142">
        <v>0</v>
      </c>
      <c r="IH67" s="142">
        <v>0</v>
      </c>
      <c r="II67" s="142">
        <v>0</v>
      </c>
      <c r="IJ67" s="142">
        <f t="shared" si="36"/>
        <v>0</v>
      </c>
      <c r="IK67" s="143"/>
      <c r="IL67" s="140">
        <v>61</v>
      </c>
      <c r="IM67" s="141" t="s">
        <v>51</v>
      </c>
      <c r="IN67" s="142">
        <v>0</v>
      </c>
      <c r="IO67" s="142">
        <v>0</v>
      </c>
      <c r="IP67" s="142">
        <v>0</v>
      </c>
      <c r="IQ67" s="142">
        <f t="shared" si="37"/>
        <v>0</v>
      </c>
      <c r="IR67" s="143"/>
      <c r="IS67" s="140">
        <v>61</v>
      </c>
      <c r="IT67" s="141" t="s">
        <v>51</v>
      </c>
      <c r="IU67" s="142">
        <v>0</v>
      </c>
      <c r="IV67" s="142">
        <v>0</v>
      </c>
      <c r="IW67" s="142">
        <v>0</v>
      </c>
      <c r="IX67" s="142">
        <f t="shared" si="38"/>
        <v>0</v>
      </c>
      <c r="IY67" s="143"/>
      <c r="IZ67" s="140">
        <v>61</v>
      </c>
      <c r="JA67" s="141" t="s">
        <v>51</v>
      </c>
      <c r="JB67" s="142">
        <v>0</v>
      </c>
      <c r="JC67" s="142">
        <v>0</v>
      </c>
      <c r="JD67" s="142">
        <v>0</v>
      </c>
      <c r="JE67" s="142">
        <f t="shared" si="39"/>
        <v>0</v>
      </c>
      <c r="JF67" s="143"/>
      <c r="JG67" s="140">
        <v>61</v>
      </c>
      <c r="JH67" s="141" t="s">
        <v>51</v>
      </c>
      <c r="JI67" s="142">
        <v>0</v>
      </c>
      <c r="JJ67" s="142">
        <v>0</v>
      </c>
      <c r="JK67" s="142">
        <v>0</v>
      </c>
      <c r="JL67" s="142">
        <f t="shared" si="40"/>
        <v>0</v>
      </c>
      <c r="JM67" s="143"/>
      <c r="JN67" s="140">
        <v>61</v>
      </c>
      <c r="JO67" s="141" t="s">
        <v>51</v>
      </c>
      <c r="JP67" s="142">
        <v>0</v>
      </c>
      <c r="JQ67" s="142">
        <v>0</v>
      </c>
      <c r="JR67" s="142">
        <v>0</v>
      </c>
      <c r="JS67" s="142">
        <f t="shared" si="41"/>
        <v>0</v>
      </c>
      <c r="JT67" s="143"/>
      <c r="JU67" s="140">
        <v>61</v>
      </c>
      <c r="JV67" s="141" t="s">
        <v>51</v>
      </c>
      <c r="JW67" s="142">
        <v>0</v>
      </c>
      <c r="JX67" s="142">
        <v>0</v>
      </c>
      <c r="JY67" s="142">
        <v>0</v>
      </c>
      <c r="JZ67" s="142">
        <f t="shared" si="42"/>
        <v>0</v>
      </c>
      <c r="KA67" s="143"/>
      <c r="KB67" s="140">
        <v>61</v>
      </c>
      <c r="KC67" s="141" t="s">
        <v>51</v>
      </c>
      <c r="KD67" s="142">
        <v>0</v>
      </c>
      <c r="KE67" s="142">
        <v>0</v>
      </c>
      <c r="KF67" s="142">
        <v>0</v>
      </c>
      <c r="KG67" s="142">
        <f t="shared" si="43"/>
        <v>0</v>
      </c>
      <c r="KH67" s="143"/>
      <c r="KI67" s="140">
        <v>61</v>
      </c>
      <c r="KJ67" s="141" t="s">
        <v>51</v>
      </c>
      <c r="KK67" s="142">
        <v>0</v>
      </c>
      <c r="KL67" s="142">
        <v>0</v>
      </c>
      <c r="KM67" s="142">
        <v>0</v>
      </c>
      <c r="KN67" s="142">
        <f t="shared" si="44"/>
        <v>0</v>
      </c>
      <c r="KO67" s="143"/>
      <c r="KP67" s="140">
        <v>61</v>
      </c>
      <c r="KQ67" s="141" t="s">
        <v>51</v>
      </c>
      <c r="KR67" s="142">
        <v>0</v>
      </c>
      <c r="KS67" s="142">
        <v>0</v>
      </c>
      <c r="KT67" s="142">
        <v>0</v>
      </c>
      <c r="KU67" s="142">
        <f t="shared" si="45"/>
        <v>0</v>
      </c>
      <c r="KV67" s="143"/>
      <c r="KW67" s="140">
        <v>61</v>
      </c>
      <c r="KX67" s="141" t="s">
        <v>51</v>
      </c>
      <c r="KY67" s="142">
        <v>0</v>
      </c>
      <c r="KZ67" s="142">
        <v>0</v>
      </c>
      <c r="LA67" s="142">
        <v>0</v>
      </c>
      <c r="LB67" s="142">
        <f t="shared" si="46"/>
        <v>0</v>
      </c>
      <c r="LC67" s="143"/>
      <c r="LD67" s="140">
        <v>61</v>
      </c>
      <c r="LE67" s="141" t="s">
        <v>51</v>
      </c>
      <c r="LF67" s="142">
        <v>0</v>
      </c>
      <c r="LG67" s="142">
        <v>0</v>
      </c>
      <c r="LH67" s="142">
        <v>0</v>
      </c>
      <c r="LI67" s="142">
        <f t="shared" si="47"/>
        <v>0</v>
      </c>
      <c r="LJ67" s="143"/>
      <c r="LK67" s="140">
        <v>61</v>
      </c>
      <c r="LL67" s="141" t="s">
        <v>51</v>
      </c>
      <c r="LM67" s="142">
        <v>0</v>
      </c>
      <c r="LN67" s="142">
        <v>0</v>
      </c>
      <c r="LO67" s="142">
        <v>0</v>
      </c>
      <c r="LP67" s="142">
        <f t="shared" si="48"/>
        <v>0</v>
      </c>
      <c r="LQ67" s="143"/>
      <c r="LR67" s="140">
        <v>61</v>
      </c>
      <c r="LS67" s="141" t="s">
        <v>51</v>
      </c>
      <c r="LT67" s="142">
        <v>0</v>
      </c>
      <c r="LU67" s="142">
        <v>0</v>
      </c>
      <c r="LV67" s="142">
        <v>0</v>
      </c>
      <c r="LW67" s="142">
        <f t="shared" si="49"/>
        <v>0</v>
      </c>
      <c r="LX67" s="143"/>
      <c r="LY67" s="140">
        <v>61</v>
      </c>
      <c r="LZ67" s="141" t="s">
        <v>51</v>
      </c>
      <c r="MA67" s="142">
        <v>0</v>
      </c>
      <c r="MB67" s="142">
        <f t="shared" si="50"/>
        <v>0</v>
      </c>
      <c r="MC67" s="142">
        <f t="shared" si="0"/>
        <v>0</v>
      </c>
      <c r="MD67" s="142">
        <f t="shared" si="1"/>
        <v>0</v>
      </c>
      <c r="ME67" s="9"/>
    </row>
    <row r="68" spans="1:343" ht="15.75" hidden="1" customHeight="1">
      <c r="A68" s="147">
        <v>62</v>
      </c>
      <c r="B68" s="146" t="s">
        <v>52</v>
      </c>
      <c r="C68" s="142">
        <v>0</v>
      </c>
      <c r="D68" s="142">
        <v>0</v>
      </c>
      <c r="E68" s="142">
        <v>0</v>
      </c>
      <c r="F68" s="142">
        <f t="shared" si="2"/>
        <v>0</v>
      </c>
      <c r="G68" s="143"/>
      <c r="H68" s="140">
        <v>62</v>
      </c>
      <c r="I68" s="146" t="s">
        <v>52</v>
      </c>
      <c r="J68" s="142">
        <v>0</v>
      </c>
      <c r="K68" s="142">
        <v>0</v>
      </c>
      <c r="L68" s="142">
        <v>0</v>
      </c>
      <c r="M68" s="142">
        <f t="shared" si="3"/>
        <v>0</v>
      </c>
      <c r="N68" s="143"/>
      <c r="O68" s="140">
        <v>62</v>
      </c>
      <c r="P68" s="146" t="s">
        <v>52</v>
      </c>
      <c r="Q68" s="144">
        <v>0</v>
      </c>
      <c r="R68" s="142">
        <v>0</v>
      </c>
      <c r="S68" s="142">
        <v>0</v>
      </c>
      <c r="T68" s="142">
        <f t="shared" si="4"/>
        <v>0</v>
      </c>
      <c r="U68" s="143"/>
      <c r="V68" s="140">
        <v>62</v>
      </c>
      <c r="W68" s="146" t="s">
        <v>52</v>
      </c>
      <c r="X68" s="142">
        <v>0</v>
      </c>
      <c r="Y68" s="142">
        <v>0</v>
      </c>
      <c r="Z68" s="142">
        <v>0</v>
      </c>
      <c r="AA68" s="142">
        <f t="shared" si="5"/>
        <v>0</v>
      </c>
      <c r="AB68" s="143"/>
      <c r="AC68" s="140">
        <v>62</v>
      </c>
      <c r="AD68" s="146" t="s">
        <v>52</v>
      </c>
      <c r="AE68" s="142">
        <v>0</v>
      </c>
      <c r="AF68" s="142">
        <v>0</v>
      </c>
      <c r="AG68" s="142">
        <v>0</v>
      </c>
      <c r="AH68" s="142">
        <f t="shared" si="6"/>
        <v>0</v>
      </c>
      <c r="AI68" s="143"/>
      <c r="AJ68" s="140">
        <v>62</v>
      </c>
      <c r="AK68" s="146" t="s">
        <v>52</v>
      </c>
      <c r="AL68" s="142">
        <v>0</v>
      </c>
      <c r="AM68" s="142">
        <v>0</v>
      </c>
      <c r="AN68" s="142">
        <v>0</v>
      </c>
      <c r="AO68" s="142">
        <f t="shared" si="7"/>
        <v>0</v>
      </c>
      <c r="AP68" s="143"/>
      <c r="AQ68" s="140">
        <v>62</v>
      </c>
      <c r="AR68" s="146" t="s">
        <v>52</v>
      </c>
      <c r="AS68" s="142">
        <v>0</v>
      </c>
      <c r="AT68" s="142">
        <v>0</v>
      </c>
      <c r="AU68" s="142">
        <v>0</v>
      </c>
      <c r="AV68" s="142">
        <f t="shared" si="8"/>
        <v>0</v>
      </c>
      <c r="AW68" s="143"/>
      <c r="AX68" s="140">
        <v>62</v>
      </c>
      <c r="AY68" s="146" t="s">
        <v>52</v>
      </c>
      <c r="AZ68" s="142">
        <v>0</v>
      </c>
      <c r="BA68" s="142">
        <v>0</v>
      </c>
      <c r="BB68" s="142">
        <v>0</v>
      </c>
      <c r="BC68" s="142">
        <f t="shared" si="9"/>
        <v>0</v>
      </c>
      <c r="BD68" s="143"/>
      <c r="BE68" s="140">
        <v>62</v>
      </c>
      <c r="BF68" s="146" t="s">
        <v>52</v>
      </c>
      <c r="BG68" s="142">
        <v>0</v>
      </c>
      <c r="BH68" s="142">
        <v>0</v>
      </c>
      <c r="BI68" s="142">
        <v>0</v>
      </c>
      <c r="BJ68" s="142">
        <f t="shared" si="10"/>
        <v>0</v>
      </c>
      <c r="BK68" s="143"/>
      <c r="BL68" s="140">
        <v>62</v>
      </c>
      <c r="BM68" s="146" t="s">
        <v>52</v>
      </c>
      <c r="BN68" s="145">
        <v>0</v>
      </c>
      <c r="BO68" s="142">
        <v>0</v>
      </c>
      <c r="BP68" s="142">
        <v>0</v>
      </c>
      <c r="BQ68" s="142">
        <f t="shared" si="11"/>
        <v>0</v>
      </c>
      <c r="BR68" s="143"/>
      <c r="BS68" s="140">
        <v>62</v>
      </c>
      <c r="BT68" s="146" t="s">
        <v>52</v>
      </c>
      <c r="BU68" s="142">
        <v>0</v>
      </c>
      <c r="BV68" s="142">
        <v>0</v>
      </c>
      <c r="BW68" s="142">
        <v>0</v>
      </c>
      <c r="BX68" s="142">
        <f t="shared" si="12"/>
        <v>0</v>
      </c>
      <c r="BY68" s="143"/>
      <c r="BZ68" s="140">
        <v>62</v>
      </c>
      <c r="CA68" s="146" t="s">
        <v>52</v>
      </c>
      <c r="CB68" s="142">
        <v>0</v>
      </c>
      <c r="CC68" s="142">
        <v>0</v>
      </c>
      <c r="CD68" s="142">
        <v>0</v>
      </c>
      <c r="CE68" s="142">
        <f t="shared" si="13"/>
        <v>0</v>
      </c>
      <c r="CF68" s="143"/>
      <c r="CG68" s="140">
        <v>62</v>
      </c>
      <c r="CH68" s="146" t="s">
        <v>52</v>
      </c>
      <c r="CI68" s="142">
        <v>0</v>
      </c>
      <c r="CJ68" s="142">
        <v>0</v>
      </c>
      <c r="CK68" s="142">
        <v>0</v>
      </c>
      <c r="CL68" s="142">
        <f t="shared" si="14"/>
        <v>0</v>
      </c>
      <c r="CM68" s="143"/>
      <c r="CN68" s="140">
        <v>62</v>
      </c>
      <c r="CO68" s="146" t="s">
        <v>52</v>
      </c>
      <c r="CP68" s="142">
        <v>0</v>
      </c>
      <c r="CQ68" s="142">
        <v>0</v>
      </c>
      <c r="CR68" s="142">
        <v>0</v>
      </c>
      <c r="CS68" s="142">
        <f t="shared" si="15"/>
        <v>0</v>
      </c>
      <c r="CT68" s="143"/>
      <c r="CU68" s="140">
        <v>62</v>
      </c>
      <c r="CV68" s="146" t="s">
        <v>52</v>
      </c>
      <c r="CW68" s="142">
        <v>0</v>
      </c>
      <c r="CX68" s="142">
        <v>0</v>
      </c>
      <c r="CY68" s="142">
        <v>0</v>
      </c>
      <c r="CZ68" s="142">
        <f t="shared" si="16"/>
        <v>0</v>
      </c>
      <c r="DA68" s="143"/>
      <c r="DB68" s="140">
        <v>62</v>
      </c>
      <c r="DC68" s="146" t="s">
        <v>52</v>
      </c>
      <c r="DD68" s="142">
        <v>0</v>
      </c>
      <c r="DE68" s="142">
        <v>0</v>
      </c>
      <c r="DF68" s="142">
        <v>0</v>
      </c>
      <c r="DG68" s="142">
        <f t="shared" si="17"/>
        <v>0</v>
      </c>
      <c r="DH68" s="143"/>
      <c r="DI68" s="140">
        <v>62</v>
      </c>
      <c r="DJ68" s="146" t="s">
        <v>52</v>
      </c>
      <c r="DK68" s="142">
        <v>0</v>
      </c>
      <c r="DL68" s="142">
        <v>0</v>
      </c>
      <c r="DM68" s="142">
        <v>0</v>
      </c>
      <c r="DN68" s="142">
        <f t="shared" si="18"/>
        <v>0</v>
      </c>
      <c r="DO68" s="143"/>
      <c r="DP68" s="140">
        <v>62</v>
      </c>
      <c r="DQ68" s="146" t="s">
        <v>52</v>
      </c>
      <c r="DR68" s="142">
        <v>0</v>
      </c>
      <c r="DS68" s="142">
        <v>0</v>
      </c>
      <c r="DT68" s="142">
        <v>0</v>
      </c>
      <c r="DU68" s="142">
        <f t="shared" si="19"/>
        <v>0</v>
      </c>
      <c r="DV68" s="143"/>
      <c r="DW68" s="140">
        <v>62</v>
      </c>
      <c r="DX68" s="146" t="s">
        <v>52</v>
      </c>
      <c r="DY68" s="142">
        <v>0</v>
      </c>
      <c r="DZ68" s="142">
        <v>0</v>
      </c>
      <c r="EA68" s="142">
        <v>0</v>
      </c>
      <c r="EB68" s="142">
        <f t="shared" si="20"/>
        <v>0</v>
      </c>
      <c r="EC68" s="143"/>
      <c r="ED68" s="140">
        <v>62</v>
      </c>
      <c r="EE68" s="146" t="s">
        <v>52</v>
      </c>
      <c r="EF68" s="142">
        <v>0</v>
      </c>
      <c r="EG68" s="142">
        <v>0</v>
      </c>
      <c r="EH68" s="142">
        <v>0</v>
      </c>
      <c r="EI68" s="142">
        <f t="shared" si="21"/>
        <v>0</v>
      </c>
      <c r="EJ68" s="143"/>
      <c r="EK68" s="140">
        <v>62</v>
      </c>
      <c r="EL68" s="146" t="s">
        <v>52</v>
      </c>
      <c r="EM68" s="142">
        <v>0</v>
      </c>
      <c r="EN68" s="142">
        <v>0</v>
      </c>
      <c r="EO68" s="142">
        <v>0</v>
      </c>
      <c r="EP68" s="142">
        <f t="shared" si="22"/>
        <v>0</v>
      </c>
      <c r="EQ68" s="143"/>
      <c r="ER68" s="140">
        <v>62</v>
      </c>
      <c r="ES68" s="146" t="s">
        <v>52</v>
      </c>
      <c r="ET68" s="142">
        <v>0</v>
      </c>
      <c r="EU68" s="142">
        <v>0</v>
      </c>
      <c r="EV68" s="142">
        <v>0</v>
      </c>
      <c r="EW68" s="142">
        <f t="shared" si="23"/>
        <v>0</v>
      </c>
      <c r="EX68" s="143"/>
      <c r="EY68" s="140">
        <v>62</v>
      </c>
      <c r="EZ68" s="146" t="s">
        <v>52</v>
      </c>
      <c r="FA68" s="142">
        <v>0</v>
      </c>
      <c r="FB68" s="142">
        <v>0</v>
      </c>
      <c r="FC68" s="142">
        <v>0</v>
      </c>
      <c r="FD68" s="142">
        <f t="shared" si="24"/>
        <v>0</v>
      </c>
      <c r="FE68" s="143"/>
      <c r="FF68" s="140">
        <v>62</v>
      </c>
      <c r="FG68" s="146" t="s">
        <v>52</v>
      </c>
      <c r="FH68" s="142">
        <v>0</v>
      </c>
      <c r="FI68" s="142">
        <v>0</v>
      </c>
      <c r="FJ68" s="142">
        <v>0</v>
      </c>
      <c r="FK68" s="142">
        <f t="shared" si="25"/>
        <v>0</v>
      </c>
      <c r="FL68" s="143"/>
      <c r="FM68" s="140">
        <v>62</v>
      </c>
      <c r="FN68" s="146" t="s">
        <v>52</v>
      </c>
      <c r="FO68" s="142">
        <v>0</v>
      </c>
      <c r="FP68" s="142">
        <v>0</v>
      </c>
      <c r="FQ68" s="142">
        <v>0</v>
      </c>
      <c r="FR68" s="142">
        <f t="shared" si="26"/>
        <v>0</v>
      </c>
      <c r="FS68" s="143"/>
      <c r="FT68" s="140">
        <v>62</v>
      </c>
      <c r="FU68" s="146" t="s">
        <v>52</v>
      </c>
      <c r="FV68" s="142">
        <v>150</v>
      </c>
      <c r="FW68" s="142">
        <v>480000</v>
      </c>
      <c r="FX68" s="142">
        <v>0</v>
      </c>
      <c r="FY68" s="142">
        <f t="shared" si="27"/>
        <v>480000</v>
      </c>
      <c r="FZ68" s="143"/>
      <c r="GA68" s="140">
        <v>62</v>
      </c>
      <c r="GB68" s="146" t="s">
        <v>52</v>
      </c>
      <c r="GC68" s="142">
        <v>5</v>
      </c>
      <c r="GD68" s="142">
        <v>20000</v>
      </c>
      <c r="GE68" s="142">
        <v>0</v>
      </c>
      <c r="GF68" s="142">
        <f t="shared" si="28"/>
        <v>20000</v>
      </c>
      <c r="GG68" s="143"/>
      <c r="GH68" s="140">
        <v>62</v>
      </c>
      <c r="GI68" s="146" t="s">
        <v>52</v>
      </c>
      <c r="GJ68" s="142">
        <v>0</v>
      </c>
      <c r="GK68" s="142">
        <v>0</v>
      </c>
      <c r="GL68" s="142">
        <v>0</v>
      </c>
      <c r="GM68" s="142">
        <f t="shared" si="29"/>
        <v>0</v>
      </c>
      <c r="GN68" s="143"/>
      <c r="GO68" s="140">
        <v>62</v>
      </c>
      <c r="GP68" s="146" t="s">
        <v>52</v>
      </c>
      <c r="GQ68" s="142">
        <v>37</v>
      </c>
      <c r="GR68" s="142">
        <v>11100</v>
      </c>
      <c r="GS68" s="142">
        <v>0</v>
      </c>
      <c r="GT68" s="142">
        <f t="shared" si="30"/>
        <v>11100</v>
      </c>
      <c r="GU68" s="143"/>
      <c r="GV68" s="140">
        <v>62</v>
      </c>
      <c r="GW68" s="146" t="s">
        <v>52</v>
      </c>
      <c r="GX68" s="142">
        <v>50</v>
      </c>
      <c r="GY68" s="142">
        <v>15000</v>
      </c>
      <c r="GZ68" s="142">
        <v>0</v>
      </c>
      <c r="HA68" s="142">
        <f t="shared" si="31"/>
        <v>15000</v>
      </c>
      <c r="HB68" s="143"/>
      <c r="HC68" s="140">
        <v>62</v>
      </c>
      <c r="HD68" s="146" t="s">
        <v>52</v>
      </c>
      <c r="HE68" s="142">
        <v>59</v>
      </c>
      <c r="HF68" s="142">
        <v>5900</v>
      </c>
      <c r="HG68" s="142">
        <v>0</v>
      </c>
      <c r="HH68" s="142">
        <f t="shared" si="32"/>
        <v>5900</v>
      </c>
      <c r="HI68" s="143"/>
      <c r="HJ68" s="140">
        <v>62</v>
      </c>
      <c r="HK68" s="146" t="s">
        <v>52</v>
      </c>
      <c r="HL68" s="142">
        <v>0</v>
      </c>
      <c r="HM68" s="142">
        <v>0</v>
      </c>
      <c r="HN68" s="142">
        <v>0</v>
      </c>
      <c r="HO68" s="142">
        <f t="shared" si="33"/>
        <v>0</v>
      </c>
      <c r="HP68" s="143"/>
      <c r="HQ68" s="140">
        <v>62</v>
      </c>
      <c r="HR68" s="146" t="s">
        <v>52</v>
      </c>
      <c r="HS68" s="142">
        <v>0</v>
      </c>
      <c r="HT68" s="142">
        <v>0</v>
      </c>
      <c r="HU68" s="142">
        <v>0</v>
      </c>
      <c r="HV68" s="142">
        <f t="shared" si="34"/>
        <v>0</v>
      </c>
      <c r="HW68" s="143"/>
      <c r="HX68" s="140">
        <v>62</v>
      </c>
      <c r="HY68" s="146" t="s">
        <v>52</v>
      </c>
      <c r="HZ68" s="142">
        <v>0</v>
      </c>
      <c r="IA68" s="142"/>
      <c r="IB68" s="142">
        <v>0</v>
      </c>
      <c r="IC68" s="142">
        <f t="shared" si="35"/>
        <v>0</v>
      </c>
      <c r="ID68" s="143"/>
      <c r="IE68" s="140">
        <v>62</v>
      </c>
      <c r="IF68" s="146" t="s">
        <v>52</v>
      </c>
      <c r="IG68" s="142">
        <v>0</v>
      </c>
      <c r="IH68" s="142">
        <v>0</v>
      </c>
      <c r="II68" s="142">
        <v>0</v>
      </c>
      <c r="IJ68" s="142">
        <f t="shared" si="36"/>
        <v>0</v>
      </c>
      <c r="IK68" s="143"/>
      <c r="IL68" s="140">
        <v>62</v>
      </c>
      <c r="IM68" s="146" t="s">
        <v>52</v>
      </c>
      <c r="IN68" s="142">
        <v>0</v>
      </c>
      <c r="IO68" s="142">
        <v>0</v>
      </c>
      <c r="IP68" s="142">
        <v>0</v>
      </c>
      <c r="IQ68" s="142">
        <f t="shared" si="37"/>
        <v>0</v>
      </c>
      <c r="IR68" s="143"/>
      <c r="IS68" s="140">
        <v>62</v>
      </c>
      <c r="IT68" s="146" t="s">
        <v>52</v>
      </c>
      <c r="IU68" s="142">
        <v>0</v>
      </c>
      <c r="IV68" s="142">
        <v>0</v>
      </c>
      <c r="IW68" s="142">
        <v>0</v>
      </c>
      <c r="IX68" s="142">
        <f t="shared" si="38"/>
        <v>0</v>
      </c>
      <c r="IY68" s="143"/>
      <c r="IZ68" s="140">
        <v>62</v>
      </c>
      <c r="JA68" s="146" t="s">
        <v>52</v>
      </c>
      <c r="JB68" s="142">
        <v>0</v>
      </c>
      <c r="JC68" s="142">
        <v>0</v>
      </c>
      <c r="JD68" s="142">
        <v>0</v>
      </c>
      <c r="JE68" s="142">
        <f t="shared" si="39"/>
        <v>0</v>
      </c>
      <c r="JF68" s="143"/>
      <c r="JG68" s="140">
        <v>62</v>
      </c>
      <c r="JH68" s="146" t="s">
        <v>52</v>
      </c>
      <c r="JI68" s="142">
        <v>0</v>
      </c>
      <c r="JJ68" s="142">
        <v>0</v>
      </c>
      <c r="JK68" s="142">
        <v>0</v>
      </c>
      <c r="JL68" s="142">
        <f t="shared" si="40"/>
        <v>0</v>
      </c>
      <c r="JM68" s="143"/>
      <c r="JN68" s="140">
        <v>62</v>
      </c>
      <c r="JO68" s="146" t="s">
        <v>52</v>
      </c>
      <c r="JP68" s="142">
        <v>0</v>
      </c>
      <c r="JQ68" s="142">
        <v>0</v>
      </c>
      <c r="JR68" s="142">
        <v>0</v>
      </c>
      <c r="JS68" s="142">
        <f t="shared" si="41"/>
        <v>0</v>
      </c>
      <c r="JT68" s="143"/>
      <c r="JU68" s="140">
        <v>62</v>
      </c>
      <c r="JV68" s="146" t="s">
        <v>52</v>
      </c>
      <c r="JW68" s="142">
        <v>0</v>
      </c>
      <c r="JX68" s="142">
        <v>0</v>
      </c>
      <c r="JY68" s="142">
        <v>0</v>
      </c>
      <c r="JZ68" s="142">
        <f t="shared" si="42"/>
        <v>0</v>
      </c>
      <c r="KA68" s="143"/>
      <c r="KB68" s="140">
        <v>62</v>
      </c>
      <c r="KC68" s="146" t="s">
        <v>52</v>
      </c>
      <c r="KD68" s="142">
        <v>0</v>
      </c>
      <c r="KE68" s="142">
        <v>0</v>
      </c>
      <c r="KF68" s="142">
        <v>0</v>
      </c>
      <c r="KG68" s="142">
        <f t="shared" si="43"/>
        <v>0</v>
      </c>
      <c r="KH68" s="143"/>
      <c r="KI68" s="140">
        <v>62</v>
      </c>
      <c r="KJ68" s="146" t="s">
        <v>52</v>
      </c>
      <c r="KK68" s="142">
        <v>0</v>
      </c>
      <c r="KL68" s="142">
        <v>0</v>
      </c>
      <c r="KM68" s="142">
        <v>0</v>
      </c>
      <c r="KN68" s="142">
        <f t="shared" si="44"/>
        <v>0</v>
      </c>
      <c r="KO68" s="143"/>
      <c r="KP68" s="140">
        <v>62</v>
      </c>
      <c r="KQ68" s="146" t="s">
        <v>52</v>
      </c>
      <c r="KR68" s="142">
        <v>0</v>
      </c>
      <c r="KS68" s="142">
        <v>0</v>
      </c>
      <c r="KT68" s="142">
        <v>0</v>
      </c>
      <c r="KU68" s="142">
        <f t="shared" si="45"/>
        <v>0</v>
      </c>
      <c r="KV68" s="143"/>
      <c r="KW68" s="140">
        <v>62</v>
      </c>
      <c r="KX68" s="146" t="s">
        <v>52</v>
      </c>
      <c r="KY68" s="142">
        <v>0</v>
      </c>
      <c r="KZ68" s="142">
        <v>0</v>
      </c>
      <c r="LA68" s="142">
        <v>0</v>
      </c>
      <c r="LB68" s="142">
        <f t="shared" si="46"/>
        <v>0</v>
      </c>
      <c r="LC68" s="143"/>
      <c r="LD68" s="140">
        <v>62</v>
      </c>
      <c r="LE68" s="146" t="s">
        <v>52</v>
      </c>
      <c r="LF68" s="142">
        <v>0</v>
      </c>
      <c r="LG68" s="142">
        <v>0</v>
      </c>
      <c r="LH68" s="142">
        <v>0</v>
      </c>
      <c r="LI68" s="142">
        <f t="shared" si="47"/>
        <v>0</v>
      </c>
      <c r="LJ68" s="143"/>
      <c r="LK68" s="140">
        <v>62</v>
      </c>
      <c r="LL68" s="146" t="s">
        <v>52</v>
      </c>
      <c r="LM68" s="142">
        <v>0</v>
      </c>
      <c r="LN68" s="142">
        <v>0</v>
      </c>
      <c r="LO68" s="142">
        <v>0</v>
      </c>
      <c r="LP68" s="142">
        <f t="shared" si="48"/>
        <v>0</v>
      </c>
      <c r="LQ68" s="143"/>
      <c r="LR68" s="140">
        <v>62</v>
      </c>
      <c r="LS68" s="146" t="s">
        <v>52</v>
      </c>
      <c r="LT68" s="142">
        <v>0</v>
      </c>
      <c r="LU68" s="142">
        <v>0</v>
      </c>
      <c r="LV68" s="142">
        <v>0</v>
      </c>
      <c r="LW68" s="142">
        <f t="shared" si="49"/>
        <v>0</v>
      </c>
      <c r="LX68" s="143"/>
      <c r="LY68" s="140">
        <v>62</v>
      </c>
      <c r="LZ68" s="146" t="s">
        <v>52</v>
      </c>
      <c r="MA68" s="142">
        <v>0</v>
      </c>
      <c r="MB68" s="142">
        <f t="shared" si="50"/>
        <v>532000</v>
      </c>
      <c r="MC68" s="142">
        <f t="shared" si="0"/>
        <v>0</v>
      </c>
      <c r="MD68" s="142">
        <f t="shared" si="1"/>
        <v>532000</v>
      </c>
      <c r="ME68" s="9"/>
    </row>
    <row r="69" spans="1:343" ht="15.75" hidden="1">
      <c r="A69" s="264" t="s">
        <v>53</v>
      </c>
      <c r="B69" s="264"/>
      <c r="C69" s="148">
        <f>SUM(C7:C68)</f>
        <v>0</v>
      </c>
      <c r="D69" s="148">
        <f>SUM(D7:D68)</f>
        <v>0</v>
      </c>
      <c r="E69" s="148">
        <f>SUM(E7:E68)</f>
        <v>0</v>
      </c>
      <c r="F69" s="148">
        <f>SUM(F7:F68)</f>
        <v>0</v>
      </c>
      <c r="G69" s="143"/>
      <c r="H69" s="264" t="s">
        <v>53</v>
      </c>
      <c r="I69" s="264"/>
      <c r="J69" s="148">
        <f>SUM(J7:J68)</f>
        <v>0</v>
      </c>
      <c r="K69" s="148">
        <f>SUM(K7:K68)</f>
        <v>70407000</v>
      </c>
      <c r="L69" s="148">
        <f>SUM(L7:L68)</f>
        <v>0</v>
      </c>
      <c r="M69" s="148">
        <f>SUM(M7:M68)</f>
        <v>70407000</v>
      </c>
      <c r="N69" s="143"/>
      <c r="O69" s="264" t="s">
        <v>53</v>
      </c>
      <c r="P69" s="264"/>
      <c r="Q69" s="149">
        <f>SUM(Q7:Q68)</f>
        <v>0</v>
      </c>
      <c r="R69" s="148">
        <f>SUM(R7:R68)</f>
        <v>561274200</v>
      </c>
      <c r="S69" s="148">
        <f>SUM(S7:S68)</f>
        <v>0</v>
      </c>
      <c r="T69" s="148">
        <f>SUM(T7:T68)</f>
        <v>561274200</v>
      </c>
      <c r="U69" s="143"/>
      <c r="V69" s="264" t="s">
        <v>53</v>
      </c>
      <c r="W69" s="264"/>
      <c r="X69" s="148">
        <f>SUM(X7:X68)</f>
        <v>6000</v>
      </c>
      <c r="Y69" s="148">
        <f>SUM(Y7:Y68)</f>
        <v>1800000</v>
      </c>
      <c r="Z69" s="148">
        <f>SUM(Z7:Z68)</f>
        <v>0</v>
      </c>
      <c r="AA69" s="148">
        <f>SUM(AA7:AA68)</f>
        <v>1800000</v>
      </c>
      <c r="AB69" s="143"/>
      <c r="AC69" s="264" t="s">
        <v>53</v>
      </c>
      <c r="AD69" s="264"/>
      <c r="AE69" s="148">
        <f>SUM(AE7:AE68)</f>
        <v>1645992</v>
      </c>
      <c r="AF69" s="148">
        <f>SUM(AF7:AF68)</f>
        <v>4937976</v>
      </c>
      <c r="AG69" s="148">
        <f>SUM(AG7:AG68)</f>
        <v>0</v>
      </c>
      <c r="AH69" s="148">
        <f>SUM(AH7:AH68)</f>
        <v>4937976</v>
      </c>
      <c r="AI69" s="143"/>
      <c r="AJ69" s="264" t="s">
        <v>53</v>
      </c>
      <c r="AK69" s="264"/>
      <c r="AL69" s="148">
        <f>SUM(AL7:AL68)</f>
        <v>0</v>
      </c>
      <c r="AM69" s="148">
        <f>SUM(AM7:AM68)</f>
        <v>9276600</v>
      </c>
      <c r="AN69" s="148">
        <f>SUM(AN7:AN68)</f>
        <v>0</v>
      </c>
      <c r="AO69" s="148">
        <f>SUM(AO7:AO68)</f>
        <v>9276600</v>
      </c>
      <c r="AP69" s="143"/>
      <c r="AQ69" s="264" t="s">
        <v>53</v>
      </c>
      <c r="AR69" s="264"/>
      <c r="AS69" s="148">
        <f>SUM(AS7:AS68)</f>
        <v>0</v>
      </c>
      <c r="AT69" s="148">
        <f>SUM(AT7:AT68)</f>
        <v>38597500</v>
      </c>
      <c r="AU69" s="148">
        <f>SUM(AU7:AU68)</f>
        <v>0</v>
      </c>
      <c r="AV69" s="148">
        <f>SUM(AV7:AV68)</f>
        <v>38597500</v>
      </c>
      <c r="AW69" s="143"/>
      <c r="AX69" s="264" t="s">
        <v>53</v>
      </c>
      <c r="AY69" s="264"/>
      <c r="AZ69" s="148">
        <f>SUM(AZ7:AZ68)</f>
        <v>0</v>
      </c>
      <c r="BA69" s="148">
        <f>SUM(BA7:BA68)</f>
        <v>0</v>
      </c>
      <c r="BB69" s="148">
        <f>SUM(BB7:BB68)</f>
        <v>0</v>
      </c>
      <c r="BC69" s="148">
        <f>SUM(BC7:BC68)</f>
        <v>0</v>
      </c>
      <c r="BD69" s="143"/>
      <c r="BE69" s="264" t="s">
        <v>53</v>
      </c>
      <c r="BF69" s="264"/>
      <c r="BG69" s="148">
        <f>SUM(BG7:BG68)</f>
        <v>6408</v>
      </c>
      <c r="BH69" s="148">
        <f>SUM(BH7:BH68)</f>
        <v>32040000</v>
      </c>
      <c r="BI69" s="148">
        <f>SUM(BI7:BI68)</f>
        <v>0</v>
      </c>
      <c r="BJ69" s="148">
        <f>SUM(BJ7:BJ68)</f>
        <v>32040000</v>
      </c>
      <c r="BK69" s="143"/>
      <c r="BL69" s="264" t="s">
        <v>53</v>
      </c>
      <c r="BM69" s="264"/>
      <c r="BN69" s="150">
        <f>SUM(BN7:BN68)</f>
        <v>456</v>
      </c>
      <c r="BO69" s="148">
        <f>SUM(BO7:BO68)</f>
        <v>2280000</v>
      </c>
      <c r="BP69" s="148">
        <f>SUM(BP7:BP68)</f>
        <v>0</v>
      </c>
      <c r="BQ69" s="148">
        <f>SUM(BQ7:BQ68)</f>
        <v>2280000</v>
      </c>
      <c r="BR69" s="143"/>
      <c r="BS69" s="264" t="s">
        <v>53</v>
      </c>
      <c r="BT69" s="264"/>
      <c r="BU69" s="148">
        <f>SUM(BU7:BU68)</f>
        <v>1350</v>
      </c>
      <c r="BV69" s="148">
        <f>SUM(BV7:BV68)</f>
        <v>1350000</v>
      </c>
      <c r="BW69" s="148">
        <f>SUM(BW7:BW68)</f>
        <v>0</v>
      </c>
      <c r="BX69" s="148">
        <f>SUM(BX7:BX68)</f>
        <v>1350000</v>
      </c>
      <c r="BY69" s="143"/>
      <c r="BZ69" s="264" t="s">
        <v>53</v>
      </c>
      <c r="CA69" s="264"/>
      <c r="CB69" s="148">
        <f>SUM(CB7:CB68)</f>
        <v>0</v>
      </c>
      <c r="CC69" s="148">
        <f>SUM(CC7:CC68)</f>
        <v>500000</v>
      </c>
      <c r="CD69" s="148">
        <f>SUM(CD7:CD68)</f>
        <v>0</v>
      </c>
      <c r="CE69" s="148">
        <f>SUM(CE7:CE68)</f>
        <v>500000</v>
      </c>
      <c r="CF69" s="143"/>
      <c r="CG69" s="264" t="s">
        <v>53</v>
      </c>
      <c r="CH69" s="264"/>
      <c r="CI69" s="148">
        <f>SUM(CI7:CI68)</f>
        <v>0</v>
      </c>
      <c r="CJ69" s="148">
        <f>SUM(CJ7:CJ68)</f>
        <v>0</v>
      </c>
      <c r="CK69" s="148">
        <f>SUM(CK7:CK68)</f>
        <v>40000000</v>
      </c>
      <c r="CL69" s="148">
        <f>SUM(CL7:CL68)</f>
        <v>40000000</v>
      </c>
      <c r="CM69" s="143"/>
      <c r="CN69" s="264" t="s">
        <v>53</v>
      </c>
      <c r="CO69" s="264"/>
      <c r="CP69" s="148">
        <f>SUM(CP7:CP68)</f>
        <v>116076870</v>
      </c>
      <c r="CQ69" s="148">
        <f>SUM(CQ7:CQ68)</f>
        <v>1000000</v>
      </c>
      <c r="CR69" s="148">
        <f>SUM(CR7:CR68)</f>
        <v>0</v>
      </c>
      <c r="CS69" s="148">
        <f>SUM(CS7:CS68)</f>
        <v>1000000</v>
      </c>
      <c r="CT69" s="143"/>
      <c r="CU69" s="264" t="s">
        <v>53</v>
      </c>
      <c r="CV69" s="264"/>
      <c r="CW69" s="148">
        <f>SUM(CW7:CW68)</f>
        <v>0</v>
      </c>
      <c r="CX69" s="148">
        <f>SUM(CX7:CX68)</f>
        <v>198900326.03120866</v>
      </c>
      <c r="CY69" s="148">
        <f>SUM(CY7:CY68)</f>
        <v>99450141</v>
      </c>
      <c r="CZ69" s="148">
        <f>SUM(CZ7:CZ68)</f>
        <v>298350467.03120857</v>
      </c>
      <c r="DA69" s="143"/>
      <c r="DB69" s="264" t="s">
        <v>53</v>
      </c>
      <c r="DC69" s="264"/>
      <c r="DD69" s="148">
        <f>SUM(DD7:DD68)</f>
        <v>0</v>
      </c>
      <c r="DE69" s="148">
        <f>SUM(DE7:DE68)</f>
        <v>4560000</v>
      </c>
      <c r="DF69" s="148">
        <f>SUM(DF7:DF68)</f>
        <v>0</v>
      </c>
      <c r="DG69" s="148">
        <f>SUM(DG7:DG68)</f>
        <v>4560000</v>
      </c>
      <c r="DH69" s="143"/>
      <c r="DI69" s="264" t="s">
        <v>53</v>
      </c>
      <c r="DJ69" s="264"/>
      <c r="DK69" s="148">
        <f>SUM(DK7:DK68)</f>
        <v>30</v>
      </c>
      <c r="DL69" s="148">
        <f>SUM(DL7:DL68)</f>
        <v>150000</v>
      </c>
      <c r="DM69" s="148">
        <f>SUM(DM7:DM68)</f>
        <v>0</v>
      </c>
      <c r="DN69" s="148">
        <f>SUM(DN7:DN68)</f>
        <v>150000</v>
      </c>
      <c r="DO69" s="143"/>
      <c r="DP69" s="264" t="s">
        <v>53</v>
      </c>
      <c r="DQ69" s="264"/>
      <c r="DR69" s="148">
        <f>SUM(DR7:DR68)</f>
        <v>5105</v>
      </c>
      <c r="DS69" s="148">
        <f>SUM(DS7:DS68)</f>
        <v>3000000</v>
      </c>
      <c r="DT69" s="148">
        <f>SUM(DT7:DT68)</f>
        <v>4368500</v>
      </c>
      <c r="DU69" s="148">
        <f>SUM(DU7:DU68)</f>
        <v>7368500</v>
      </c>
      <c r="DV69" s="143"/>
      <c r="DW69" s="264" t="s">
        <v>53</v>
      </c>
      <c r="DX69" s="264"/>
      <c r="DY69" s="148">
        <f>SUM(DY7:DY68)</f>
        <v>1</v>
      </c>
      <c r="DZ69" s="148">
        <f>SUM(DZ7:DZ68)</f>
        <v>500000</v>
      </c>
      <c r="EA69" s="148">
        <f>SUM(EA7:EA68)</f>
        <v>0</v>
      </c>
      <c r="EB69" s="148">
        <f>SUM(EB7:EB68)</f>
        <v>500000</v>
      </c>
      <c r="EC69" s="143"/>
      <c r="ED69" s="264" t="s">
        <v>53</v>
      </c>
      <c r="EE69" s="264"/>
      <c r="EF69" s="148">
        <f>SUM(EF7:EF68)</f>
        <v>0</v>
      </c>
      <c r="EG69" s="148">
        <f>SUM(EG7:EG68)</f>
        <v>2750000</v>
      </c>
      <c r="EH69" s="148">
        <f>SUM(EH7:EH68)</f>
        <v>0</v>
      </c>
      <c r="EI69" s="148">
        <f>SUM(EI7:EI68)</f>
        <v>2750000</v>
      </c>
      <c r="EJ69" s="143"/>
      <c r="EK69" s="264" t="s">
        <v>53</v>
      </c>
      <c r="EL69" s="264"/>
      <c r="EM69" s="148">
        <f>SUM(EM7:EM68)</f>
        <v>534</v>
      </c>
      <c r="EN69" s="148">
        <f>SUM(EN7:EN68)</f>
        <v>100926000</v>
      </c>
      <c r="EO69" s="148">
        <f>SUM(EO7:EO68)</f>
        <v>0</v>
      </c>
      <c r="EP69" s="148">
        <f>SUM(EP7:EP68)</f>
        <v>100926000</v>
      </c>
      <c r="EQ69" s="143"/>
      <c r="ER69" s="264" t="s">
        <v>53</v>
      </c>
      <c r="ES69" s="264"/>
      <c r="ET69" s="148">
        <f>SUM(ET7:ET68)</f>
        <v>4000</v>
      </c>
      <c r="EU69" s="148">
        <f>SUM(EU7:EU68)</f>
        <v>2000000</v>
      </c>
      <c r="EV69" s="148">
        <f>SUM(EV7:EV68)</f>
        <v>0</v>
      </c>
      <c r="EW69" s="148">
        <f>SUM(EW7:EW68)</f>
        <v>2000000</v>
      </c>
      <c r="EX69" s="143"/>
      <c r="EY69" s="264" t="s">
        <v>53</v>
      </c>
      <c r="EZ69" s="264"/>
      <c r="FA69" s="148">
        <f>SUM(FA7:FA68)</f>
        <v>1628000</v>
      </c>
      <c r="FB69" s="148">
        <f>SUM(FB7:FB68)</f>
        <v>2279200000</v>
      </c>
      <c r="FC69" s="148">
        <f>SUM(FC7:FC68)</f>
        <v>0</v>
      </c>
      <c r="FD69" s="148">
        <f>SUM(FD7:FD68)</f>
        <v>2279200000</v>
      </c>
      <c r="FE69" s="143"/>
      <c r="FF69" s="264" t="s">
        <v>53</v>
      </c>
      <c r="FG69" s="264"/>
      <c r="FH69" s="148">
        <f>SUM(FH7:FH68)</f>
        <v>73062</v>
      </c>
      <c r="FI69" s="148">
        <f>SUM(FI7:FI68)</f>
        <v>73062000</v>
      </c>
      <c r="FJ69" s="148">
        <f>SUM(FJ7:FJ68)</f>
        <v>0</v>
      </c>
      <c r="FK69" s="148">
        <f>SUM(FK7:FK68)</f>
        <v>73062000</v>
      </c>
      <c r="FL69" s="143"/>
      <c r="FM69" s="264" t="s">
        <v>53</v>
      </c>
      <c r="FN69" s="264"/>
      <c r="FO69" s="148">
        <f>SUM(FO7:FO68)</f>
        <v>2000</v>
      </c>
      <c r="FP69" s="148">
        <f>SUM(FP7:FP68)</f>
        <v>20000000</v>
      </c>
      <c r="FQ69" s="148">
        <f>SUM(FQ7:FQ68)</f>
        <v>0</v>
      </c>
      <c r="FR69" s="148">
        <f>SUM(FR7:FR68)</f>
        <v>20000000</v>
      </c>
      <c r="FS69" s="143"/>
      <c r="FT69" s="264" t="s">
        <v>53</v>
      </c>
      <c r="FU69" s="264"/>
      <c r="FV69" s="148">
        <f>SUM(FV7:FV68)</f>
        <v>412500</v>
      </c>
      <c r="FW69" s="148">
        <f>SUM(FW7:FW68)</f>
        <v>1292499862</v>
      </c>
      <c r="FX69" s="148">
        <f>SUM(FX7:FX68)</f>
        <v>0</v>
      </c>
      <c r="FY69" s="148">
        <f>SUM(FY7:FY68)</f>
        <v>1292499862</v>
      </c>
      <c r="FZ69" s="143"/>
      <c r="GA69" s="264" t="s">
        <v>53</v>
      </c>
      <c r="GB69" s="264"/>
      <c r="GC69" s="148">
        <f>SUM(GC7:GC68)</f>
        <v>5500</v>
      </c>
      <c r="GD69" s="148">
        <f>SUM(GD7:GD68)</f>
        <v>22880000</v>
      </c>
      <c r="GE69" s="148">
        <f>SUM(GE7:GE68)</f>
        <v>0</v>
      </c>
      <c r="GF69" s="148">
        <f>SUM(GF7:GF68)</f>
        <v>22880000</v>
      </c>
      <c r="GG69" s="143"/>
      <c r="GH69" s="264" t="s">
        <v>53</v>
      </c>
      <c r="GI69" s="264"/>
      <c r="GJ69" s="148">
        <f>SUM(GJ7:GJ68)</f>
        <v>404</v>
      </c>
      <c r="GK69" s="148">
        <f>SUM(GK7:GK68)</f>
        <v>11000000</v>
      </c>
      <c r="GL69" s="148">
        <f>SUM(GL7:GL68)</f>
        <v>0</v>
      </c>
      <c r="GM69" s="148">
        <f>SUM(GM7:GM68)</f>
        <v>11000000</v>
      </c>
      <c r="GN69" s="143"/>
      <c r="GO69" s="264" t="s">
        <v>53</v>
      </c>
      <c r="GP69" s="264"/>
      <c r="GQ69" s="148">
        <f>SUM(GQ7:GQ68)</f>
        <v>180000</v>
      </c>
      <c r="GR69" s="148">
        <f>SUM(GR7:GR68)</f>
        <v>54000000</v>
      </c>
      <c r="GS69" s="148">
        <f>SUM(GS7:GS68)</f>
        <v>0</v>
      </c>
      <c r="GT69" s="148">
        <f>SUM(GT7:GT68)</f>
        <v>54000000</v>
      </c>
      <c r="GU69" s="143"/>
      <c r="GV69" s="264" t="s">
        <v>53</v>
      </c>
      <c r="GW69" s="264"/>
      <c r="GX69" s="148">
        <f>SUM(GX7:GX68)</f>
        <v>5000</v>
      </c>
      <c r="GY69" s="148">
        <f>SUM(GY7:GY68)</f>
        <v>1500000</v>
      </c>
      <c r="GZ69" s="148">
        <f>SUM(GZ7:GZ68)</f>
        <v>0</v>
      </c>
      <c r="HA69" s="148">
        <f>SUM(HA7:HA68)</f>
        <v>1500000</v>
      </c>
      <c r="HB69" s="143"/>
      <c r="HC69" s="264" t="s">
        <v>53</v>
      </c>
      <c r="HD69" s="264"/>
      <c r="HE69" s="148">
        <f>SUM(HE7:HE68)</f>
        <v>100000</v>
      </c>
      <c r="HF69" s="148">
        <f>SUM(HF7:HF68)</f>
        <v>10000000</v>
      </c>
      <c r="HG69" s="148">
        <f>SUM(HG7:HG68)</f>
        <v>0</v>
      </c>
      <c r="HH69" s="148">
        <f>SUM(HH7:HH68)</f>
        <v>10000000</v>
      </c>
      <c r="HI69" s="143"/>
      <c r="HJ69" s="264" t="s">
        <v>53</v>
      </c>
      <c r="HK69" s="264"/>
      <c r="HL69" s="148">
        <f>SUM(HL7:HL68)</f>
        <v>0</v>
      </c>
      <c r="HM69" s="148">
        <f>SUM(HM7:HM68)</f>
        <v>320000</v>
      </c>
      <c r="HN69" s="148">
        <f>SUM(HN7:HN68)</f>
        <v>0</v>
      </c>
      <c r="HO69" s="148">
        <f>SUM(HO7:HO68)</f>
        <v>320000</v>
      </c>
      <c r="HP69" s="143"/>
      <c r="HQ69" s="264" t="s">
        <v>53</v>
      </c>
      <c r="HR69" s="264"/>
      <c r="HS69" s="148">
        <f>SUM(HS7:HS68)</f>
        <v>360</v>
      </c>
      <c r="HT69" s="148">
        <f>SUM(HT7:HT68)</f>
        <v>2880000</v>
      </c>
      <c r="HU69" s="148">
        <f>SUM(HU7:HU68)</f>
        <v>0</v>
      </c>
      <c r="HV69" s="148">
        <f>SUM(HV7:HV68)</f>
        <v>2880000</v>
      </c>
      <c r="HW69" s="143"/>
      <c r="HX69" s="264" t="s">
        <v>53</v>
      </c>
      <c r="HY69" s="264"/>
      <c r="HZ69" s="148">
        <f>SUM(HZ7:HZ68)</f>
        <v>42</v>
      </c>
      <c r="IA69" s="148">
        <f>SUM(IA7:IA68)</f>
        <v>41600000</v>
      </c>
      <c r="IB69" s="148">
        <f>SUM(IB7:IB68)</f>
        <v>0</v>
      </c>
      <c r="IC69" s="148">
        <f>SUM(IC7:IC68)</f>
        <v>41600000</v>
      </c>
      <c r="ID69" s="143"/>
      <c r="IE69" s="264" t="s">
        <v>53</v>
      </c>
      <c r="IF69" s="264"/>
      <c r="IG69" s="148">
        <f>SUM(IG7:IG68)</f>
        <v>41</v>
      </c>
      <c r="IH69" s="148">
        <f>SUM(IH7:IH68)</f>
        <v>3587500</v>
      </c>
      <c r="II69" s="148">
        <f>SUM(II7:II68)</f>
        <v>0</v>
      </c>
      <c r="IJ69" s="148">
        <f>SUM(IJ7:IJ68)</f>
        <v>3587500</v>
      </c>
      <c r="IK69" s="143"/>
      <c r="IL69" s="264" t="s">
        <v>53</v>
      </c>
      <c r="IM69" s="264"/>
      <c r="IN69" s="148">
        <f>SUM(IN7:IN68)</f>
        <v>860</v>
      </c>
      <c r="IO69" s="148">
        <f>SUM(IO7:IO68)</f>
        <v>8600000</v>
      </c>
      <c r="IP69" s="148">
        <f>SUM(IP7:IP68)</f>
        <v>0</v>
      </c>
      <c r="IQ69" s="148">
        <f>SUM(IQ7:IQ68)</f>
        <v>8600000</v>
      </c>
      <c r="IR69" s="143"/>
      <c r="IS69" s="264" t="s">
        <v>53</v>
      </c>
      <c r="IT69" s="264"/>
      <c r="IU69" s="148">
        <f>SUM(IU7:IU68)</f>
        <v>40</v>
      </c>
      <c r="IV69" s="148">
        <f>SUM(IV7:IV68)</f>
        <v>28535172.983870968</v>
      </c>
      <c r="IW69" s="148">
        <f>SUM(IW7:IW68)</f>
        <v>0</v>
      </c>
      <c r="IX69" s="148">
        <f>SUM(IX7:IX68)</f>
        <v>28535172.983870968</v>
      </c>
      <c r="IY69" s="143"/>
      <c r="IZ69" s="264" t="s">
        <v>53</v>
      </c>
      <c r="JA69" s="264"/>
      <c r="JB69" s="148">
        <f>SUM(JB7:JB68)</f>
        <v>36</v>
      </c>
      <c r="JC69" s="148">
        <f>SUM(JC7:JC68)</f>
        <v>2700000</v>
      </c>
      <c r="JD69" s="148">
        <f>SUM(JD7:JD68)</f>
        <v>0</v>
      </c>
      <c r="JE69" s="148">
        <f>SUM(JE7:JE68)</f>
        <v>2700000</v>
      </c>
      <c r="JF69" s="143"/>
      <c r="JG69" s="264" t="s">
        <v>53</v>
      </c>
      <c r="JH69" s="264"/>
      <c r="JI69" s="148">
        <f>SUM(JI7:JI68)</f>
        <v>205</v>
      </c>
      <c r="JJ69" s="148">
        <f>SUM(JJ7:JJ68)</f>
        <v>2050000</v>
      </c>
      <c r="JK69" s="148">
        <f>SUM(JK7:JK68)</f>
        <v>0</v>
      </c>
      <c r="JL69" s="148">
        <f>SUM(JL7:JL68)</f>
        <v>2050000</v>
      </c>
      <c r="JM69" s="143"/>
      <c r="JN69" s="264" t="s">
        <v>53</v>
      </c>
      <c r="JO69" s="264"/>
      <c r="JP69" s="148">
        <f>SUM(JP7:JP68)</f>
        <v>9</v>
      </c>
      <c r="JQ69" s="148">
        <f>SUM(JQ7:JQ68)</f>
        <v>1159200</v>
      </c>
      <c r="JR69" s="148">
        <f>SUM(JR7:JR68)</f>
        <v>0</v>
      </c>
      <c r="JS69" s="148">
        <f>SUM(JS7:JS68)</f>
        <v>1159200</v>
      </c>
      <c r="JT69" s="143"/>
      <c r="JU69" s="264" t="s">
        <v>53</v>
      </c>
      <c r="JV69" s="264"/>
      <c r="JW69" s="148">
        <f>SUM(JW7:JW68)</f>
        <v>38</v>
      </c>
      <c r="JX69" s="148">
        <f>SUM(JX7:JX68)</f>
        <v>3800000</v>
      </c>
      <c r="JY69" s="148">
        <f>SUM(JY7:JY68)</f>
        <v>0</v>
      </c>
      <c r="JZ69" s="148">
        <f>SUM(JZ7:JZ68)</f>
        <v>3800000</v>
      </c>
      <c r="KA69" s="143"/>
      <c r="KB69" s="264" t="s">
        <v>53</v>
      </c>
      <c r="KC69" s="264"/>
      <c r="KD69" s="148">
        <f>SUM(KD7:KD68)</f>
        <v>63</v>
      </c>
      <c r="KE69" s="148">
        <f>SUM(KE7:KE68)</f>
        <v>6300000</v>
      </c>
      <c r="KF69" s="148">
        <f>SUM(KF7:KF68)</f>
        <v>0</v>
      </c>
      <c r="KG69" s="148">
        <f>SUM(KG7:KG68)</f>
        <v>6300000</v>
      </c>
      <c r="KH69" s="143"/>
      <c r="KI69" s="264" t="s">
        <v>53</v>
      </c>
      <c r="KJ69" s="264"/>
      <c r="KK69" s="148">
        <f>SUM(KK7:KK68)</f>
        <v>534</v>
      </c>
      <c r="KL69" s="148">
        <f>SUM(KL7:KL68)</f>
        <v>2670000</v>
      </c>
      <c r="KM69" s="148">
        <f>SUM(KM7:KM68)</f>
        <v>0</v>
      </c>
      <c r="KN69" s="148">
        <f>SUM(KN7:KN68)</f>
        <v>2670000</v>
      </c>
      <c r="KO69" s="143"/>
      <c r="KP69" s="264" t="s">
        <v>53</v>
      </c>
      <c r="KQ69" s="264"/>
      <c r="KR69" s="148">
        <f>SUM(KR7:KR68)</f>
        <v>0</v>
      </c>
      <c r="KS69" s="148">
        <f>SUM(KS7:KS68)</f>
        <v>800000</v>
      </c>
      <c r="KT69" s="148">
        <f>SUM(KT7:KT68)</f>
        <v>0</v>
      </c>
      <c r="KU69" s="148">
        <f>SUM(KU7:KU68)</f>
        <v>800000</v>
      </c>
      <c r="KV69" s="143"/>
      <c r="KW69" s="264" t="s">
        <v>53</v>
      </c>
      <c r="KX69" s="264"/>
      <c r="KY69" s="148">
        <f>SUM(KY7:KY68)</f>
        <v>145</v>
      </c>
      <c r="KZ69" s="148">
        <f>SUM(KZ7:KZ68)</f>
        <v>10239000</v>
      </c>
      <c r="LA69" s="148">
        <f>SUM(LA7:LA68)</f>
        <v>0</v>
      </c>
      <c r="LB69" s="148">
        <f>SUM(LB7:LB68)</f>
        <v>10239000</v>
      </c>
      <c r="LC69" s="143"/>
      <c r="LD69" s="264" t="s">
        <v>53</v>
      </c>
      <c r="LE69" s="264"/>
      <c r="LF69" s="148">
        <f>SUM(LF7:LF68)</f>
        <v>0</v>
      </c>
      <c r="LG69" s="148">
        <f>SUM(LG7:LG68)</f>
        <v>1848000</v>
      </c>
      <c r="LH69" s="148">
        <f>SUM(LH7:LH68)</f>
        <v>0</v>
      </c>
      <c r="LI69" s="148">
        <f>SUM(LI7:LI68)</f>
        <v>1848000</v>
      </c>
      <c r="LJ69" s="143"/>
      <c r="LK69" s="264" t="s">
        <v>53</v>
      </c>
      <c r="LL69" s="264"/>
      <c r="LM69" s="148">
        <f>SUM(LM7:LM68)</f>
        <v>38</v>
      </c>
      <c r="LN69" s="148">
        <f>SUM(LN7:LN68)</f>
        <v>456000</v>
      </c>
      <c r="LO69" s="148">
        <f>SUM(LO7:LO68)</f>
        <v>0</v>
      </c>
      <c r="LP69" s="148">
        <f>SUM(LP7:LP68)</f>
        <v>456000</v>
      </c>
      <c r="LQ69" s="143"/>
      <c r="LR69" s="264" t="s">
        <v>53</v>
      </c>
      <c r="LS69" s="264"/>
      <c r="LT69" s="148">
        <f>SUM(LT7:LT68)</f>
        <v>0</v>
      </c>
      <c r="LU69" s="148">
        <f>SUM(LU7:LU68)</f>
        <v>0</v>
      </c>
      <c r="LV69" s="148">
        <f>SUM(LV7:LV68)</f>
        <v>0</v>
      </c>
      <c r="LW69" s="148">
        <f>SUM(LW7:LW68)</f>
        <v>0</v>
      </c>
      <c r="LX69" s="143"/>
      <c r="LY69" s="264" t="s">
        <v>53</v>
      </c>
      <c r="LZ69" s="264"/>
      <c r="MA69" s="148">
        <f>SUM(MA7:MA68)</f>
        <v>0</v>
      </c>
      <c r="MB69" s="148">
        <f t="shared" si="50"/>
        <v>4917936337.0150785</v>
      </c>
      <c r="MC69" s="148">
        <f t="shared" si="0"/>
        <v>143818641</v>
      </c>
      <c r="MD69" s="148">
        <f t="shared" si="1"/>
        <v>5061754978.0150785</v>
      </c>
      <c r="ME69" s="9"/>
    </row>
    <row r="70" spans="1:343" ht="16.5" hidden="1" customHeight="1">
      <c r="A70" s="265" t="s">
        <v>54</v>
      </c>
      <c r="B70" s="265"/>
      <c r="C70" s="151">
        <f>C71-C69</f>
        <v>0</v>
      </c>
      <c r="D70" s="151">
        <f t="shared" ref="D70:E70" si="52">D71-D69</f>
        <v>0</v>
      </c>
      <c r="E70" s="151">
        <f t="shared" si="52"/>
        <v>0</v>
      </c>
      <c r="F70" s="151">
        <f>F71-F69</f>
        <v>0</v>
      </c>
      <c r="G70" s="143"/>
      <c r="H70" s="265" t="s">
        <v>54</v>
      </c>
      <c r="I70" s="265"/>
      <c r="J70" s="151">
        <f>J71-J69</f>
        <v>0</v>
      </c>
      <c r="K70" s="151">
        <f t="shared" ref="K70:L70" si="53">K71-K69</f>
        <v>565000</v>
      </c>
      <c r="L70" s="151">
        <f t="shared" si="53"/>
        <v>400000</v>
      </c>
      <c r="M70" s="151">
        <f>M71-M69</f>
        <v>965000</v>
      </c>
      <c r="N70" s="143"/>
      <c r="O70" s="265" t="s">
        <v>54</v>
      </c>
      <c r="P70" s="265"/>
      <c r="Q70" s="152">
        <f>Q71-Q69</f>
        <v>0</v>
      </c>
      <c r="R70" s="151">
        <f t="shared" ref="R70:S70" si="54">R71-R69</f>
        <v>60075800</v>
      </c>
      <c r="S70" s="151">
        <f t="shared" si="54"/>
        <v>0</v>
      </c>
      <c r="T70" s="151">
        <f>T71-T69</f>
        <v>60075800</v>
      </c>
      <c r="U70" s="143"/>
      <c r="V70" s="265" t="s">
        <v>54</v>
      </c>
      <c r="W70" s="265"/>
      <c r="X70" s="151">
        <f>X71-X69</f>
        <v>0</v>
      </c>
      <c r="Y70" s="151">
        <f t="shared" ref="Y70:Z70" si="55">Y71-Y69</f>
        <v>0</v>
      </c>
      <c r="Z70" s="151">
        <f t="shared" si="55"/>
        <v>0</v>
      </c>
      <c r="AA70" s="151">
        <f>AA71-AA69</f>
        <v>0</v>
      </c>
      <c r="AB70" s="143"/>
      <c r="AC70" s="265" t="s">
        <v>54</v>
      </c>
      <c r="AD70" s="265"/>
      <c r="AE70" s="151">
        <f>AE71-AE69</f>
        <v>0</v>
      </c>
      <c r="AF70" s="151">
        <f t="shared" ref="AF70:AG70" si="56">AF71-AF69</f>
        <v>0</v>
      </c>
      <c r="AG70" s="151">
        <f t="shared" si="56"/>
        <v>0</v>
      </c>
      <c r="AH70" s="151">
        <f>AH71-AH69</f>
        <v>0</v>
      </c>
      <c r="AI70" s="143"/>
      <c r="AJ70" s="265" t="s">
        <v>54</v>
      </c>
      <c r="AK70" s="265"/>
      <c r="AL70" s="151">
        <f>AL71-AL69</f>
        <v>0</v>
      </c>
      <c r="AM70" s="151">
        <f t="shared" ref="AM70:AN70" si="57">AM71-AM69</f>
        <v>622800</v>
      </c>
      <c r="AN70" s="151">
        <f t="shared" si="57"/>
        <v>0</v>
      </c>
      <c r="AO70" s="151">
        <f>AO71-AO69</f>
        <v>622800</v>
      </c>
      <c r="AP70" s="143"/>
      <c r="AQ70" s="265" t="s">
        <v>54</v>
      </c>
      <c r="AR70" s="265"/>
      <c r="AS70" s="151">
        <f>AS71-AS69</f>
        <v>0</v>
      </c>
      <c r="AT70" s="151">
        <f t="shared" ref="AT70:AU70" si="58">AT71-AT69</f>
        <v>500</v>
      </c>
      <c r="AU70" s="151">
        <f t="shared" si="58"/>
        <v>0</v>
      </c>
      <c r="AV70" s="151">
        <f>AV71-AV69</f>
        <v>500</v>
      </c>
      <c r="AW70" s="143"/>
      <c r="AX70" s="265" t="s">
        <v>54</v>
      </c>
      <c r="AY70" s="265"/>
      <c r="AZ70" s="151">
        <f>AZ71-AZ69</f>
        <v>15417</v>
      </c>
      <c r="BA70" s="151">
        <f t="shared" ref="BA70:BB70" si="59">BA71-BA69</f>
        <v>25670000</v>
      </c>
      <c r="BB70" s="151">
        <f t="shared" si="59"/>
        <v>0</v>
      </c>
      <c r="BC70" s="151">
        <f>BC71-BC69</f>
        <v>25670000</v>
      </c>
      <c r="BD70" s="143"/>
      <c r="BE70" s="265" t="s">
        <v>54</v>
      </c>
      <c r="BF70" s="265"/>
      <c r="BG70" s="151">
        <f>BG71-BG69</f>
        <v>0</v>
      </c>
      <c r="BH70" s="151">
        <f t="shared" ref="BH70:BI70" si="60">BH71-BH69</f>
        <v>0</v>
      </c>
      <c r="BI70" s="151">
        <f t="shared" si="60"/>
        <v>0</v>
      </c>
      <c r="BJ70" s="151">
        <f>BJ71-BJ69</f>
        <v>0</v>
      </c>
      <c r="BK70" s="143"/>
      <c r="BL70" s="265" t="s">
        <v>54</v>
      </c>
      <c r="BM70" s="265"/>
      <c r="BN70" s="153">
        <f>BN71-BN69</f>
        <v>0</v>
      </c>
      <c r="BO70" s="151">
        <f t="shared" ref="BO70:BP70" si="61">BO71-BO69</f>
        <v>0</v>
      </c>
      <c r="BP70" s="151">
        <f t="shared" si="61"/>
        <v>0</v>
      </c>
      <c r="BQ70" s="151">
        <f>BQ71-BQ69</f>
        <v>0</v>
      </c>
      <c r="BR70" s="143"/>
      <c r="BS70" s="265" t="s">
        <v>54</v>
      </c>
      <c r="BT70" s="265"/>
      <c r="BU70" s="151">
        <f>BU71-BU69</f>
        <v>0</v>
      </c>
      <c r="BV70" s="151">
        <f t="shared" ref="BV70:BW70" si="62">BV71-BV69</f>
        <v>0</v>
      </c>
      <c r="BW70" s="151">
        <f t="shared" si="62"/>
        <v>0</v>
      </c>
      <c r="BX70" s="151">
        <f>BX71-BX69</f>
        <v>0</v>
      </c>
      <c r="BY70" s="143"/>
      <c r="BZ70" s="265" t="s">
        <v>54</v>
      </c>
      <c r="CA70" s="265"/>
      <c r="CB70" s="151">
        <f>CB71-CB69</f>
        <v>0</v>
      </c>
      <c r="CC70" s="151">
        <f t="shared" ref="CC70:CD70" si="63">CC71-CC69</f>
        <v>0</v>
      </c>
      <c r="CD70" s="151">
        <f t="shared" si="63"/>
        <v>0</v>
      </c>
      <c r="CE70" s="151">
        <f>CE71-CE69</f>
        <v>0</v>
      </c>
      <c r="CF70" s="143"/>
      <c r="CG70" s="265" t="s">
        <v>54</v>
      </c>
      <c r="CH70" s="265"/>
      <c r="CI70" s="151">
        <f>CI71-CI69</f>
        <v>0</v>
      </c>
      <c r="CJ70" s="151">
        <f t="shared" ref="CJ70:CK70" si="64">CJ71-CJ69</f>
        <v>0</v>
      </c>
      <c r="CK70" s="151">
        <f t="shared" si="64"/>
        <v>0</v>
      </c>
      <c r="CL70" s="151">
        <f>CL71-CL69</f>
        <v>0</v>
      </c>
      <c r="CM70" s="143"/>
      <c r="CN70" s="265" t="s">
        <v>54</v>
      </c>
      <c r="CO70" s="265"/>
      <c r="CP70" s="151">
        <f>CP71-CP69</f>
        <v>0</v>
      </c>
      <c r="CQ70" s="151">
        <f t="shared" ref="CQ70:CR70" si="65">CQ71-CQ69</f>
        <v>0</v>
      </c>
      <c r="CR70" s="151">
        <f t="shared" si="65"/>
        <v>0</v>
      </c>
      <c r="CS70" s="151">
        <f>CS71-CS69</f>
        <v>0</v>
      </c>
      <c r="CT70" s="143"/>
      <c r="CU70" s="265" t="s">
        <v>54</v>
      </c>
      <c r="CV70" s="265"/>
      <c r="CW70" s="151">
        <f>CW71-CW69</f>
        <v>0</v>
      </c>
      <c r="CX70" s="151">
        <f t="shared" ref="CX70:CY70" si="66">CX71-CX69</f>
        <v>2299673.9687913358</v>
      </c>
      <c r="CY70" s="151">
        <f t="shared" si="66"/>
        <v>1149859</v>
      </c>
      <c r="CZ70" s="151">
        <f>CZ71-CZ69</f>
        <v>3449532.9687914252</v>
      </c>
      <c r="DA70" s="143"/>
      <c r="DB70" s="265" t="s">
        <v>54</v>
      </c>
      <c r="DC70" s="265"/>
      <c r="DD70" s="151">
        <f>DD71-DD69</f>
        <v>0</v>
      </c>
      <c r="DE70" s="151">
        <f t="shared" ref="DE70:DF70" si="67">DE71-DE69</f>
        <v>456000</v>
      </c>
      <c r="DF70" s="151">
        <f t="shared" si="67"/>
        <v>0</v>
      </c>
      <c r="DG70" s="151">
        <f>DG71-DG69</f>
        <v>456000</v>
      </c>
      <c r="DH70" s="143"/>
      <c r="DI70" s="265" t="s">
        <v>54</v>
      </c>
      <c r="DJ70" s="265"/>
      <c r="DK70" s="151">
        <f>DK71-DK69</f>
        <v>17790</v>
      </c>
      <c r="DL70" s="151">
        <f t="shared" ref="DL70:DM70" si="68">DL71-DL69</f>
        <v>600000</v>
      </c>
      <c r="DM70" s="151">
        <f t="shared" si="68"/>
        <v>0</v>
      </c>
      <c r="DN70" s="151">
        <f>DN71-DN69</f>
        <v>600000</v>
      </c>
      <c r="DO70" s="143"/>
      <c r="DP70" s="265" t="s">
        <v>54</v>
      </c>
      <c r="DQ70" s="265"/>
      <c r="DR70" s="151">
        <f>DR71-DR69</f>
        <v>0</v>
      </c>
      <c r="DS70" s="151">
        <f t="shared" ref="DS70:DT70" si="69">DS71-DS69</f>
        <v>0</v>
      </c>
      <c r="DT70" s="151">
        <f t="shared" si="69"/>
        <v>0</v>
      </c>
      <c r="DU70" s="151">
        <f>DU71-DU69</f>
        <v>0</v>
      </c>
      <c r="DV70" s="143"/>
      <c r="DW70" s="265" t="s">
        <v>54</v>
      </c>
      <c r="DX70" s="265"/>
      <c r="DY70" s="151">
        <f>DY71-DY69</f>
        <v>0</v>
      </c>
      <c r="DZ70" s="151">
        <f t="shared" ref="DZ70:EA70" si="70">DZ71-DZ69</f>
        <v>0</v>
      </c>
      <c r="EA70" s="151">
        <f t="shared" si="70"/>
        <v>0</v>
      </c>
      <c r="EB70" s="151">
        <f>EB71-EB69</f>
        <v>0</v>
      </c>
      <c r="EC70" s="143"/>
      <c r="ED70" s="265" t="s">
        <v>54</v>
      </c>
      <c r="EE70" s="265"/>
      <c r="EF70" s="151">
        <f>EF71-EF69</f>
        <v>0</v>
      </c>
      <c r="EG70" s="151">
        <f t="shared" ref="EG70:EH70" si="71">EG71-EG69</f>
        <v>0</v>
      </c>
      <c r="EH70" s="151">
        <f t="shared" si="71"/>
        <v>0</v>
      </c>
      <c r="EI70" s="151">
        <f>EI71-EI69</f>
        <v>0</v>
      </c>
      <c r="EJ70" s="143"/>
      <c r="EK70" s="265" t="s">
        <v>54</v>
      </c>
      <c r="EL70" s="265"/>
      <c r="EM70" s="151">
        <f>EM71-EM69</f>
        <v>0</v>
      </c>
      <c r="EN70" s="151">
        <f t="shared" ref="EN70:EO70" si="72">EN71-EN69</f>
        <v>0</v>
      </c>
      <c r="EO70" s="151">
        <f t="shared" si="72"/>
        <v>0</v>
      </c>
      <c r="EP70" s="151">
        <f>EP71-EP69</f>
        <v>0</v>
      </c>
      <c r="EQ70" s="143"/>
      <c r="ER70" s="265" t="s">
        <v>54</v>
      </c>
      <c r="ES70" s="265"/>
      <c r="ET70" s="151">
        <f>ET71-ET69</f>
        <v>0</v>
      </c>
      <c r="EU70" s="151">
        <f t="shared" ref="EU70:EV70" si="73">EU71-EU69</f>
        <v>0</v>
      </c>
      <c r="EV70" s="151">
        <f t="shared" si="73"/>
        <v>0</v>
      </c>
      <c r="EW70" s="151">
        <f>EW71-EW69</f>
        <v>0</v>
      </c>
      <c r="EX70" s="143"/>
      <c r="EY70" s="265" t="s">
        <v>54</v>
      </c>
      <c r="EZ70" s="265"/>
      <c r="FA70" s="151">
        <f>FA71-FA69</f>
        <v>0</v>
      </c>
      <c r="FB70" s="151">
        <f t="shared" ref="FB70:FC70" si="74">FB71-FB69</f>
        <v>0</v>
      </c>
      <c r="FC70" s="151">
        <f t="shared" si="74"/>
        <v>0</v>
      </c>
      <c r="FD70" s="151">
        <f>FD71-FD69</f>
        <v>0</v>
      </c>
      <c r="FE70" s="143"/>
      <c r="FF70" s="265" t="s">
        <v>54</v>
      </c>
      <c r="FG70" s="265"/>
      <c r="FH70" s="151">
        <f>FH71-FH69</f>
        <v>0</v>
      </c>
      <c r="FI70" s="151">
        <f t="shared" ref="FI70:FJ70" si="75">FI71-FI69</f>
        <v>0</v>
      </c>
      <c r="FJ70" s="151">
        <f t="shared" si="75"/>
        <v>0</v>
      </c>
      <c r="FK70" s="151">
        <f>FK71-FK69</f>
        <v>0</v>
      </c>
      <c r="FL70" s="143"/>
      <c r="FM70" s="265" t="s">
        <v>54</v>
      </c>
      <c r="FN70" s="265"/>
      <c r="FO70" s="151">
        <f>FO71-FO69</f>
        <v>0</v>
      </c>
      <c r="FP70" s="151">
        <f t="shared" ref="FP70:FQ70" si="76">FP71-FP69</f>
        <v>0</v>
      </c>
      <c r="FQ70" s="151">
        <f t="shared" si="76"/>
        <v>0</v>
      </c>
      <c r="FR70" s="151">
        <f>FR71-FR69</f>
        <v>0</v>
      </c>
      <c r="FS70" s="143"/>
      <c r="FT70" s="265" t="s">
        <v>54</v>
      </c>
      <c r="FU70" s="265"/>
      <c r="FV70" s="151">
        <f>FV71-FV69</f>
        <v>0</v>
      </c>
      <c r="FW70" s="151">
        <f t="shared" ref="FW70:FX70" si="77">FW71-FW69</f>
        <v>0</v>
      </c>
      <c r="FX70" s="151">
        <f t="shared" si="77"/>
        <v>0</v>
      </c>
      <c r="FY70" s="151">
        <f>FY71-FY69</f>
        <v>0</v>
      </c>
      <c r="FZ70" s="143"/>
      <c r="GA70" s="265" t="s">
        <v>54</v>
      </c>
      <c r="GB70" s="265"/>
      <c r="GC70" s="151">
        <f>GC71-GC69</f>
        <v>0</v>
      </c>
      <c r="GD70" s="151">
        <f t="shared" ref="GD70:GE70" si="78">GD71-GD69</f>
        <v>0</v>
      </c>
      <c r="GE70" s="151">
        <f t="shared" si="78"/>
        <v>0</v>
      </c>
      <c r="GF70" s="151">
        <f>GF71-GF69</f>
        <v>0</v>
      </c>
      <c r="GG70" s="143"/>
      <c r="GH70" s="265" t="s">
        <v>54</v>
      </c>
      <c r="GI70" s="265"/>
      <c r="GJ70" s="151">
        <f>GJ71-GJ69</f>
        <v>0</v>
      </c>
      <c r="GK70" s="151">
        <f t="shared" ref="GK70:GL70" si="79">GK71-GK69</f>
        <v>0</v>
      </c>
      <c r="GL70" s="151">
        <f t="shared" si="79"/>
        <v>0</v>
      </c>
      <c r="GM70" s="151">
        <f>GM71-GM69</f>
        <v>0</v>
      </c>
      <c r="GN70" s="143"/>
      <c r="GO70" s="265" t="s">
        <v>54</v>
      </c>
      <c r="GP70" s="265"/>
      <c r="GQ70" s="151">
        <f>GQ71-GQ69</f>
        <v>0</v>
      </c>
      <c r="GR70" s="151">
        <f t="shared" ref="GR70:GS70" si="80">GR71-GR69</f>
        <v>0</v>
      </c>
      <c r="GS70" s="151">
        <f t="shared" si="80"/>
        <v>0</v>
      </c>
      <c r="GT70" s="151">
        <f>GT71-GT69</f>
        <v>0</v>
      </c>
      <c r="GU70" s="143"/>
      <c r="GV70" s="265" t="s">
        <v>54</v>
      </c>
      <c r="GW70" s="265"/>
      <c r="GX70" s="151">
        <f>GX71-GX69</f>
        <v>0</v>
      </c>
      <c r="GY70" s="151">
        <f t="shared" ref="GY70:GZ70" si="81">GY71-GY69</f>
        <v>0</v>
      </c>
      <c r="GZ70" s="151">
        <f t="shared" si="81"/>
        <v>0</v>
      </c>
      <c r="HA70" s="151">
        <f>HA71-HA69</f>
        <v>0</v>
      </c>
      <c r="HB70" s="143"/>
      <c r="HC70" s="265" t="s">
        <v>54</v>
      </c>
      <c r="HD70" s="265"/>
      <c r="HE70" s="151">
        <f>HE71-HE69</f>
        <v>0</v>
      </c>
      <c r="HF70" s="151">
        <f t="shared" ref="HF70:HG70" si="82">HF71-HF69</f>
        <v>0</v>
      </c>
      <c r="HG70" s="151">
        <f t="shared" si="82"/>
        <v>0</v>
      </c>
      <c r="HH70" s="151">
        <f>HH71-HH69</f>
        <v>0</v>
      </c>
      <c r="HI70" s="143"/>
      <c r="HJ70" s="265" t="s">
        <v>54</v>
      </c>
      <c r="HK70" s="265"/>
      <c r="HL70" s="151">
        <f>HL71-HL69</f>
        <v>0</v>
      </c>
      <c r="HM70" s="151">
        <f t="shared" ref="HM70:HN70" si="83">HM71-HM69</f>
        <v>3130000</v>
      </c>
      <c r="HN70" s="151">
        <f t="shared" si="83"/>
        <v>0</v>
      </c>
      <c r="HO70" s="151">
        <f>HO71-HO69</f>
        <v>3130000</v>
      </c>
      <c r="HP70" s="143"/>
      <c r="HQ70" s="265" t="s">
        <v>54</v>
      </c>
      <c r="HR70" s="265"/>
      <c r="HS70" s="151">
        <f>HS71-HS69</f>
        <v>0</v>
      </c>
      <c r="HT70" s="151">
        <f t="shared" ref="HT70:HU70" si="84">HT71-HT69</f>
        <v>0</v>
      </c>
      <c r="HU70" s="151">
        <f t="shared" si="84"/>
        <v>160000</v>
      </c>
      <c r="HV70" s="151">
        <f>HV71-HV69</f>
        <v>160000</v>
      </c>
      <c r="HW70" s="143"/>
      <c r="HX70" s="265" t="s">
        <v>54</v>
      </c>
      <c r="HY70" s="265"/>
      <c r="HZ70" s="151">
        <f>HZ71-HZ69</f>
        <v>2</v>
      </c>
      <c r="IA70" s="151">
        <f t="shared" ref="IA70:IB70" si="85">IA71-IA69</f>
        <v>2400000</v>
      </c>
      <c r="IB70" s="151">
        <f t="shared" si="85"/>
        <v>0</v>
      </c>
      <c r="IC70" s="151">
        <f>IC71-IC69</f>
        <v>2400000</v>
      </c>
      <c r="ID70" s="143"/>
      <c r="IE70" s="265" t="s">
        <v>54</v>
      </c>
      <c r="IF70" s="265"/>
      <c r="IG70" s="151">
        <f>IG71-IG69</f>
        <v>0</v>
      </c>
      <c r="IH70" s="151">
        <f t="shared" ref="IH70:II70" si="86">IH71-IH69</f>
        <v>0</v>
      </c>
      <c r="II70" s="151">
        <f t="shared" si="86"/>
        <v>0</v>
      </c>
      <c r="IJ70" s="151">
        <f>IJ71-IJ69</f>
        <v>0</v>
      </c>
      <c r="IK70" s="143"/>
      <c r="IL70" s="265" t="s">
        <v>54</v>
      </c>
      <c r="IM70" s="265"/>
      <c r="IN70" s="151">
        <f>IN71-IN69</f>
        <v>0</v>
      </c>
      <c r="IO70" s="151">
        <f t="shared" ref="IO70:IP70" si="87">IO71-IO69</f>
        <v>0</v>
      </c>
      <c r="IP70" s="151">
        <f t="shared" si="87"/>
        <v>0</v>
      </c>
      <c r="IQ70" s="151">
        <f>IQ71-IQ69</f>
        <v>0</v>
      </c>
      <c r="IR70" s="143"/>
      <c r="IS70" s="265" t="s">
        <v>54</v>
      </c>
      <c r="IT70" s="265"/>
      <c r="IU70" s="151">
        <f>IU71-IU69</f>
        <v>0</v>
      </c>
      <c r="IV70" s="151">
        <f t="shared" ref="IV70:IW70" si="88">IV71-IV69</f>
        <v>1104827.0161290281</v>
      </c>
      <c r="IW70" s="151">
        <f t="shared" si="88"/>
        <v>0</v>
      </c>
      <c r="IX70" s="151">
        <f>IX71-IX69</f>
        <v>1104827.0161290281</v>
      </c>
      <c r="IY70" s="143"/>
      <c r="IZ70" s="265" t="s">
        <v>54</v>
      </c>
      <c r="JA70" s="265"/>
      <c r="JB70" s="151">
        <f>JB71-JB69</f>
        <v>0</v>
      </c>
      <c r="JC70" s="151">
        <f t="shared" ref="JC70:JD70" si="89">JC71-JC69</f>
        <v>500000</v>
      </c>
      <c r="JD70" s="151">
        <f t="shared" si="89"/>
        <v>0</v>
      </c>
      <c r="JE70" s="151">
        <f>JE71-JE69</f>
        <v>500000</v>
      </c>
      <c r="JF70" s="143"/>
      <c r="JG70" s="265" t="s">
        <v>54</v>
      </c>
      <c r="JH70" s="265"/>
      <c r="JI70" s="151">
        <f>JI71-JI69</f>
        <v>0</v>
      </c>
      <c r="JJ70" s="151">
        <f t="shared" ref="JJ70:JK70" si="90">JJ71-JJ69</f>
        <v>0</v>
      </c>
      <c r="JK70" s="151">
        <f t="shared" si="90"/>
        <v>0</v>
      </c>
      <c r="JL70" s="151">
        <f>JL71-JL69</f>
        <v>0</v>
      </c>
      <c r="JM70" s="143"/>
      <c r="JN70" s="265" t="s">
        <v>54</v>
      </c>
      <c r="JO70" s="265"/>
      <c r="JP70" s="151">
        <f>JP71-JP69</f>
        <v>0</v>
      </c>
      <c r="JQ70" s="151">
        <f t="shared" ref="JQ70:JR70" si="91">JQ71-JQ69</f>
        <v>6800</v>
      </c>
      <c r="JR70" s="151">
        <f t="shared" si="91"/>
        <v>0</v>
      </c>
      <c r="JS70" s="151">
        <f>JS71-JS69</f>
        <v>6800</v>
      </c>
      <c r="JT70" s="143"/>
      <c r="JU70" s="265" t="s">
        <v>54</v>
      </c>
      <c r="JV70" s="265"/>
      <c r="JW70" s="151">
        <f>JW71-JW69</f>
        <v>0</v>
      </c>
      <c r="JX70" s="151">
        <f t="shared" ref="JX70:JY70" si="92">JX71-JX69</f>
        <v>0</v>
      </c>
      <c r="JY70" s="151">
        <f t="shared" si="92"/>
        <v>0</v>
      </c>
      <c r="JZ70" s="151">
        <f>JZ71-JZ69</f>
        <v>0</v>
      </c>
      <c r="KA70" s="143"/>
      <c r="KB70" s="265" t="s">
        <v>54</v>
      </c>
      <c r="KC70" s="265"/>
      <c r="KD70" s="151">
        <f>KD71-KD69</f>
        <v>0</v>
      </c>
      <c r="KE70" s="151">
        <f t="shared" ref="KE70:KF70" si="93">KE71-KE69</f>
        <v>0</v>
      </c>
      <c r="KF70" s="151">
        <f t="shared" si="93"/>
        <v>0</v>
      </c>
      <c r="KG70" s="151">
        <f>KG71-KG69</f>
        <v>0</v>
      </c>
      <c r="KH70" s="143"/>
      <c r="KI70" s="265" t="s">
        <v>54</v>
      </c>
      <c r="KJ70" s="265"/>
      <c r="KK70" s="151">
        <f>KK71-KK69</f>
        <v>0</v>
      </c>
      <c r="KL70" s="151">
        <f t="shared" ref="KL70:KM70" si="94">KL71-KL69</f>
        <v>0</v>
      </c>
      <c r="KM70" s="151">
        <f t="shared" si="94"/>
        <v>0</v>
      </c>
      <c r="KN70" s="151">
        <f>KN71-KN69</f>
        <v>0</v>
      </c>
      <c r="KO70" s="143"/>
      <c r="KP70" s="265" t="s">
        <v>54</v>
      </c>
      <c r="KQ70" s="265"/>
      <c r="KR70" s="151">
        <f>KR71-KR69</f>
        <v>0</v>
      </c>
      <c r="KS70" s="151">
        <f t="shared" ref="KS70:KT70" si="95">KS71-KS69</f>
        <v>400000</v>
      </c>
      <c r="KT70" s="151">
        <f t="shared" si="95"/>
        <v>0</v>
      </c>
      <c r="KU70" s="151">
        <f>KU71-KU69</f>
        <v>400000</v>
      </c>
      <c r="KV70" s="143"/>
      <c r="KW70" s="265" t="s">
        <v>54</v>
      </c>
      <c r="KX70" s="265"/>
      <c r="KY70" s="151">
        <f>KY71-KY69</f>
        <v>58</v>
      </c>
      <c r="KZ70" s="151">
        <f t="shared" ref="KZ70:LA70" si="96">KZ71-KZ69</f>
        <v>6630000</v>
      </c>
      <c r="LA70" s="151">
        <f t="shared" si="96"/>
        <v>0</v>
      </c>
      <c r="LB70" s="151">
        <f>LB71-LB69</f>
        <v>6630000</v>
      </c>
      <c r="LC70" s="143"/>
      <c r="LD70" s="265" t="s">
        <v>54</v>
      </c>
      <c r="LE70" s="265"/>
      <c r="LF70" s="151">
        <f>LF71-LF69</f>
        <v>0</v>
      </c>
      <c r="LG70" s="151">
        <f t="shared" ref="LG70:LH70" si="97">LG71-LG69</f>
        <v>0</v>
      </c>
      <c r="LH70" s="151">
        <f t="shared" si="97"/>
        <v>0</v>
      </c>
      <c r="LI70" s="151">
        <f>LI71-LI69</f>
        <v>0</v>
      </c>
      <c r="LJ70" s="143"/>
      <c r="LK70" s="265" t="s">
        <v>54</v>
      </c>
      <c r="LL70" s="265"/>
      <c r="LM70" s="151">
        <f>LM71-LM69</f>
        <v>0</v>
      </c>
      <c r="LN70" s="151">
        <f t="shared" ref="LN70:LO70" si="98">LN71-LN69</f>
        <v>0</v>
      </c>
      <c r="LO70" s="151">
        <f t="shared" si="98"/>
        <v>10000</v>
      </c>
      <c r="LP70" s="151">
        <f>LP71-LP69</f>
        <v>9999.9999999999418</v>
      </c>
      <c r="LQ70" s="143"/>
      <c r="LR70" s="265" t="s">
        <v>54</v>
      </c>
      <c r="LS70" s="265"/>
      <c r="LT70" s="151">
        <f>LT71-LT69</f>
        <v>0</v>
      </c>
      <c r="LU70" s="151">
        <f t="shared" ref="LU70:LV70" si="99">LU71-LU69</f>
        <v>2200000</v>
      </c>
      <c r="LV70" s="151">
        <f t="shared" si="99"/>
        <v>0</v>
      </c>
      <c r="LW70" s="151">
        <f>LW71-LW69</f>
        <v>2200000</v>
      </c>
      <c r="LX70" s="143"/>
      <c r="LY70" s="265" t="s">
        <v>54</v>
      </c>
      <c r="LZ70" s="265"/>
      <c r="MA70" s="151">
        <f>MA71-MA69</f>
        <v>0</v>
      </c>
      <c r="MB70" s="151">
        <f t="shared" si="50"/>
        <v>106661400.98492037</v>
      </c>
      <c r="MC70" s="151">
        <f t="shared" si="0"/>
        <v>1719859</v>
      </c>
      <c r="MD70" s="151">
        <f t="shared" si="1"/>
        <v>108381259.98492046</v>
      </c>
      <c r="ME70" s="9"/>
    </row>
    <row r="71" spans="1:343" ht="15.75" hidden="1">
      <c r="A71" s="266" t="s">
        <v>55</v>
      </c>
      <c r="B71" s="266"/>
      <c r="C71" s="154">
        <v>0</v>
      </c>
      <c r="D71" s="154">
        <v>0</v>
      </c>
      <c r="E71" s="154">
        <v>0</v>
      </c>
      <c r="F71" s="154">
        <f>D71+E71</f>
        <v>0</v>
      </c>
      <c r="G71" s="143"/>
      <c r="H71" s="266" t="s">
        <v>55</v>
      </c>
      <c r="I71" s="266"/>
      <c r="J71" s="154">
        <v>0</v>
      </c>
      <c r="K71" s="154">
        <v>70972000</v>
      </c>
      <c r="L71" s="154">
        <v>400000</v>
      </c>
      <c r="M71" s="154">
        <f>K71+L71</f>
        <v>71372000</v>
      </c>
      <c r="N71" s="143"/>
      <c r="O71" s="266" t="s">
        <v>55</v>
      </c>
      <c r="P71" s="266"/>
      <c r="Q71" s="155">
        <v>0</v>
      </c>
      <c r="R71" s="154">
        <v>621350000</v>
      </c>
      <c r="S71" s="154"/>
      <c r="T71" s="154">
        <f>R71+S71</f>
        <v>621350000</v>
      </c>
      <c r="U71" s="143"/>
      <c r="V71" s="266" t="s">
        <v>55</v>
      </c>
      <c r="W71" s="266"/>
      <c r="X71" s="154">
        <v>6000</v>
      </c>
      <c r="Y71" s="154">
        <v>1800000</v>
      </c>
      <c r="Z71" s="154"/>
      <c r="AA71" s="154">
        <f>Y71+Z71</f>
        <v>1800000</v>
      </c>
      <c r="AB71" s="143"/>
      <c r="AC71" s="266" t="s">
        <v>55</v>
      </c>
      <c r="AD71" s="266"/>
      <c r="AE71" s="154">
        <v>1645992</v>
      </c>
      <c r="AF71" s="154">
        <v>4937976</v>
      </c>
      <c r="AG71" s="154"/>
      <c r="AH71" s="154">
        <f>AF71+AG71</f>
        <v>4937976</v>
      </c>
      <c r="AI71" s="143"/>
      <c r="AJ71" s="266" t="s">
        <v>55</v>
      </c>
      <c r="AK71" s="266"/>
      <c r="AL71" s="154">
        <v>0</v>
      </c>
      <c r="AM71" s="154">
        <v>9899400</v>
      </c>
      <c r="AN71" s="154"/>
      <c r="AO71" s="154">
        <f>AM71+AN71</f>
        <v>9899400</v>
      </c>
      <c r="AP71" s="143"/>
      <c r="AQ71" s="266" t="s">
        <v>55</v>
      </c>
      <c r="AR71" s="266"/>
      <c r="AS71" s="154">
        <v>0</v>
      </c>
      <c r="AT71" s="154">
        <v>38598000</v>
      </c>
      <c r="AU71" s="154"/>
      <c r="AV71" s="154">
        <f>AT71+AU71</f>
        <v>38598000</v>
      </c>
      <c r="AW71" s="143"/>
      <c r="AX71" s="266" t="s">
        <v>55</v>
      </c>
      <c r="AY71" s="266"/>
      <c r="AZ71" s="154">
        <v>15417</v>
      </c>
      <c r="BA71" s="154">
        <v>25670000</v>
      </c>
      <c r="BB71" s="154"/>
      <c r="BC71" s="154">
        <f>BA71+BB71</f>
        <v>25670000</v>
      </c>
      <c r="BD71" s="143"/>
      <c r="BE71" s="266" t="s">
        <v>55</v>
      </c>
      <c r="BF71" s="266"/>
      <c r="BG71" s="154">
        <v>6408</v>
      </c>
      <c r="BH71" s="154">
        <v>32039999.999999996</v>
      </c>
      <c r="BI71" s="154"/>
      <c r="BJ71" s="154">
        <f>BH71+BI71</f>
        <v>32039999.999999996</v>
      </c>
      <c r="BK71" s="143"/>
      <c r="BL71" s="266" t="s">
        <v>55</v>
      </c>
      <c r="BM71" s="266"/>
      <c r="BN71" s="156">
        <v>456</v>
      </c>
      <c r="BO71" s="154">
        <v>2280000</v>
      </c>
      <c r="BP71" s="154"/>
      <c r="BQ71" s="154">
        <f>BO71+BP71</f>
        <v>2280000</v>
      </c>
      <c r="BR71" s="143"/>
      <c r="BS71" s="266" t="s">
        <v>55</v>
      </c>
      <c r="BT71" s="266"/>
      <c r="BU71" s="154">
        <v>1350</v>
      </c>
      <c r="BV71" s="154">
        <v>1350000</v>
      </c>
      <c r="BW71" s="154"/>
      <c r="BX71" s="154">
        <f>BV71+BW71</f>
        <v>1350000</v>
      </c>
      <c r="BY71" s="143"/>
      <c r="BZ71" s="266" t="s">
        <v>55</v>
      </c>
      <c r="CA71" s="266"/>
      <c r="CB71" s="154">
        <v>0</v>
      </c>
      <c r="CC71" s="154">
        <v>500000</v>
      </c>
      <c r="CD71" s="154">
        <v>0</v>
      </c>
      <c r="CE71" s="154">
        <f>CC71+CD71</f>
        <v>500000</v>
      </c>
      <c r="CF71" s="143"/>
      <c r="CG71" s="266" t="s">
        <v>55</v>
      </c>
      <c r="CH71" s="266"/>
      <c r="CI71" s="154">
        <v>0</v>
      </c>
      <c r="CJ71" s="154">
        <v>0</v>
      </c>
      <c r="CK71" s="154">
        <v>40000000</v>
      </c>
      <c r="CL71" s="154">
        <f>CJ71+CK71</f>
        <v>40000000</v>
      </c>
      <c r="CM71" s="143"/>
      <c r="CN71" s="266" t="s">
        <v>55</v>
      </c>
      <c r="CO71" s="266"/>
      <c r="CP71" s="154">
        <v>116076870</v>
      </c>
      <c r="CQ71" s="154">
        <v>1000000</v>
      </c>
      <c r="CR71" s="154">
        <v>0</v>
      </c>
      <c r="CS71" s="154">
        <f>CQ71+CR71</f>
        <v>1000000</v>
      </c>
      <c r="CT71" s="143"/>
      <c r="CU71" s="266" t="s">
        <v>55</v>
      </c>
      <c r="CV71" s="266"/>
      <c r="CW71" s="154">
        <v>0</v>
      </c>
      <c r="CX71" s="154">
        <v>201200000</v>
      </c>
      <c r="CY71" s="154">
        <v>100600000</v>
      </c>
      <c r="CZ71" s="154">
        <f>CX71+CY71</f>
        <v>301800000</v>
      </c>
      <c r="DA71" s="143"/>
      <c r="DB71" s="266" t="s">
        <v>55</v>
      </c>
      <c r="DC71" s="266"/>
      <c r="DD71" s="154">
        <v>0</v>
      </c>
      <c r="DE71" s="154">
        <v>5016000</v>
      </c>
      <c r="DF71" s="154">
        <v>0</v>
      </c>
      <c r="DG71" s="154">
        <f>DE71+DF71</f>
        <v>5016000</v>
      </c>
      <c r="DH71" s="143"/>
      <c r="DI71" s="266" t="s">
        <v>55</v>
      </c>
      <c r="DJ71" s="266"/>
      <c r="DK71" s="154">
        <v>17820</v>
      </c>
      <c r="DL71" s="154">
        <v>750000</v>
      </c>
      <c r="DM71" s="154">
        <v>0</v>
      </c>
      <c r="DN71" s="154">
        <f>DL71+DM71</f>
        <v>750000</v>
      </c>
      <c r="DO71" s="143"/>
      <c r="DP71" s="266" t="s">
        <v>55</v>
      </c>
      <c r="DQ71" s="266"/>
      <c r="DR71" s="154">
        <v>5105</v>
      </c>
      <c r="DS71" s="154">
        <v>3000000</v>
      </c>
      <c r="DT71" s="154">
        <v>4368500</v>
      </c>
      <c r="DU71" s="154">
        <f>DS71+DT71</f>
        <v>7368500</v>
      </c>
      <c r="DV71" s="143"/>
      <c r="DW71" s="266" t="s">
        <v>55</v>
      </c>
      <c r="DX71" s="266"/>
      <c r="DY71" s="154">
        <v>1</v>
      </c>
      <c r="DZ71" s="154">
        <v>500000</v>
      </c>
      <c r="EA71" s="154"/>
      <c r="EB71" s="154">
        <f>DZ71+EA71</f>
        <v>500000</v>
      </c>
      <c r="EC71" s="143"/>
      <c r="ED71" s="266" t="s">
        <v>55</v>
      </c>
      <c r="EE71" s="266"/>
      <c r="EF71" s="154">
        <v>0</v>
      </c>
      <c r="EG71" s="154">
        <v>2750000</v>
      </c>
      <c r="EH71" s="154">
        <v>0</v>
      </c>
      <c r="EI71" s="154">
        <f>EG71+EH71</f>
        <v>2750000</v>
      </c>
      <c r="EJ71" s="143"/>
      <c r="EK71" s="266" t="s">
        <v>55</v>
      </c>
      <c r="EL71" s="266"/>
      <c r="EM71" s="154">
        <v>534</v>
      </c>
      <c r="EN71" s="154">
        <v>100926000</v>
      </c>
      <c r="EO71" s="154">
        <v>0</v>
      </c>
      <c r="EP71" s="154">
        <f>EN71+EO71</f>
        <v>100926000</v>
      </c>
      <c r="EQ71" s="143"/>
      <c r="ER71" s="266" t="s">
        <v>55</v>
      </c>
      <c r="ES71" s="266"/>
      <c r="ET71" s="154">
        <v>4000</v>
      </c>
      <c r="EU71" s="154">
        <v>2000000</v>
      </c>
      <c r="EV71" s="154"/>
      <c r="EW71" s="154">
        <f>EU71+EV71</f>
        <v>2000000</v>
      </c>
      <c r="EX71" s="143"/>
      <c r="EY71" s="266" t="s">
        <v>55</v>
      </c>
      <c r="EZ71" s="266"/>
      <c r="FA71" s="154">
        <v>1628000</v>
      </c>
      <c r="FB71" s="154">
        <v>2279200000</v>
      </c>
      <c r="FC71" s="154"/>
      <c r="FD71" s="154">
        <f>FB71+FC71</f>
        <v>2279200000</v>
      </c>
      <c r="FE71" s="143"/>
      <c r="FF71" s="266" t="s">
        <v>55</v>
      </c>
      <c r="FG71" s="266"/>
      <c r="FH71" s="154">
        <v>73062</v>
      </c>
      <c r="FI71" s="154">
        <v>73062000</v>
      </c>
      <c r="FJ71" s="154"/>
      <c r="FK71" s="154">
        <f>FI71+FJ71</f>
        <v>73062000</v>
      </c>
      <c r="FL71" s="143"/>
      <c r="FM71" s="266" t="s">
        <v>55</v>
      </c>
      <c r="FN71" s="266"/>
      <c r="FO71" s="154">
        <v>2000</v>
      </c>
      <c r="FP71" s="154">
        <v>20000000</v>
      </c>
      <c r="FQ71" s="154"/>
      <c r="FR71" s="154">
        <f>FP71+FQ71</f>
        <v>20000000</v>
      </c>
      <c r="FS71" s="143"/>
      <c r="FT71" s="266" t="s">
        <v>55</v>
      </c>
      <c r="FU71" s="266"/>
      <c r="FV71" s="154">
        <v>412500</v>
      </c>
      <c r="FW71" s="154">
        <v>1292499862</v>
      </c>
      <c r="FX71" s="154">
        <v>0</v>
      </c>
      <c r="FY71" s="154">
        <f>FW71+FX71</f>
        <v>1292499862</v>
      </c>
      <c r="FZ71" s="143"/>
      <c r="GA71" s="266" t="s">
        <v>55</v>
      </c>
      <c r="GB71" s="266"/>
      <c r="GC71" s="154">
        <v>5500</v>
      </c>
      <c r="GD71" s="154">
        <v>22880000</v>
      </c>
      <c r="GE71" s="154">
        <v>0</v>
      </c>
      <c r="GF71" s="154">
        <f>GD71+GE71</f>
        <v>22880000</v>
      </c>
      <c r="GG71" s="143"/>
      <c r="GH71" s="266" t="s">
        <v>55</v>
      </c>
      <c r="GI71" s="266"/>
      <c r="GJ71" s="154">
        <v>404</v>
      </c>
      <c r="GK71" s="154">
        <v>11000000</v>
      </c>
      <c r="GL71" s="154">
        <v>0</v>
      </c>
      <c r="GM71" s="154">
        <f>GK71+GL71</f>
        <v>11000000</v>
      </c>
      <c r="GN71" s="143"/>
      <c r="GO71" s="266" t="s">
        <v>55</v>
      </c>
      <c r="GP71" s="266"/>
      <c r="GQ71" s="154">
        <v>180000</v>
      </c>
      <c r="GR71" s="154">
        <v>54000000</v>
      </c>
      <c r="GS71" s="154">
        <v>0</v>
      </c>
      <c r="GT71" s="154">
        <f>GR71+GS71</f>
        <v>54000000</v>
      </c>
      <c r="GU71" s="143"/>
      <c r="GV71" s="266" t="s">
        <v>55</v>
      </c>
      <c r="GW71" s="266"/>
      <c r="GX71" s="154">
        <v>5000</v>
      </c>
      <c r="GY71" s="154">
        <v>1500000</v>
      </c>
      <c r="GZ71" s="154">
        <v>0</v>
      </c>
      <c r="HA71" s="154">
        <f>GY71+GZ71</f>
        <v>1500000</v>
      </c>
      <c r="HB71" s="143"/>
      <c r="HC71" s="266" t="s">
        <v>55</v>
      </c>
      <c r="HD71" s="266"/>
      <c r="HE71" s="154">
        <v>100000</v>
      </c>
      <c r="HF71" s="154">
        <v>10000000</v>
      </c>
      <c r="HG71" s="154">
        <v>0</v>
      </c>
      <c r="HH71" s="154">
        <f>HF71+HG71</f>
        <v>10000000</v>
      </c>
      <c r="HI71" s="143"/>
      <c r="HJ71" s="266" t="s">
        <v>55</v>
      </c>
      <c r="HK71" s="266"/>
      <c r="HL71" s="154">
        <v>0</v>
      </c>
      <c r="HM71" s="154">
        <v>3450000</v>
      </c>
      <c r="HN71" s="154">
        <v>0</v>
      </c>
      <c r="HO71" s="154">
        <f>HM71+HN71</f>
        <v>3450000</v>
      </c>
      <c r="HP71" s="143"/>
      <c r="HQ71" s="266" t="s">
        <v>55</v>
      </c>
      <c r="HR71" s="266"/>
      <c r="HS71" s="154">
        <v>360</v>
      </c>
      <c r="HT71" s="154">
        <v>2880000</v>
      </c>
      <c r="HU71" s="154">
        <v>160000</v>
      </c>
      <c r="HV71" s="154">
        <f>HT71+HU71</f>
        <v>3040000</v>
      </c>
      <c r="HW71" s="143"/>
      <c r="HX71" s="266" t="s">
        <v>55</v>
      </c>
      <c r="HY71" s="266"/>
      <c r="HZ71" s="154">
        <v>44</v>
      </c>
      <c r="IA71" s="154">
        <v>44000000</v>
      </c>
      <c r="IB71" s="154"/>
      <c r="IC71" s="154">
        <f>IA71+IB71</f>
        <v>44000000</v>
      </c>
      <c r="ID71" s="143"/>
      <c r="IE71" s="266" t="s">
        <v>55</v>
      </c>
      <c r="IF71" s="266"/>
      <c r="IG71" s="154">
        <v>41</v>
      </c>
      <c r="IH71" s="154">
        <v>3587500</v>
      </c>
      <c r="II71" s="154">
        <v>0</v>
      </c>
      <c r="IJ71" s="154">
        <f>IH71+II71</f>
        <v>3587500</v>
      </c>
      <c r="IK71" s="143"/>
      <c r="IL71" s="266" t="s">
        <v>55</v>
      </c>
      <c r="IM71" s="266"/>
      <c r="IN71" s="154">
        <v>860</v>
      </c>
      <c r="IO71" s="154">
        <v>8600000</v>
      </c>
      <c r="IP71" s="154">
        <v>0</v>
      </c>
      <c r="IQ71" s="154">
        <f>IO71+IP71</f>
        <v>8600000</v>
      </c>
      <c r="IR71" s="143"/>
      <c r="IS71" s="266" t="s">
        <v>55</v>
      </c>
      <c r="IT71" s="266"/>
      <c r="IU71" s="154">
        <v>40</v>
      </c>
      <c r="IV71" s="154">
        <v>29639999.999999996</v>
      </c>
      <c r="IW71" s="154">
        <v>0</v>
      </c>
      <c r="IX71" s="154">
        <f>IV71+IW71</f>
        <v>29639999.999999996</v>
      </c>
      <c r="IY71" s="143"/>
      <c r="IZ71" s="266" t="s">
        <v>55</v>
      </c>
      <c r="JA71" s="266"/>
      <c r="JB71" s="154">
        <v>36</v>
      </c>
      <c r="JC71" s="154">
        <v>3200000</v>
      </c>
      <c r="JD71" s="154">
        <v>0</v>
      </c>
      <c r="JE71" s="154">
        <f>JC71+JD71</f>
        <v>3200000</v>
      </c>
      <c r="JF71" s="143"/>
      <c r="JG71" s="266" t="s">
        <v>55</v>
      </c>
      <c r="JH71" s="266"/>
      <c r="JI71" s="154">
        <v>205</v>
      </c>
      <c r="JJ71" s="154">
        <v>2050000</v>
      </c>
      <c r="JK71" s="154"/>
      <c r="JL71" s="154">
        <f>JJ71+JK71</f>
        <v>2050000</v>
      </c>
      <c r="JM71" s="143"/>
      <c r="JN71" s="266" t="s">
        <v>55</v>
      </c>
      <c r="JO71" s="266"/>
      <c r="JP71" s="154">
        <v>9</v>
      </c>
      <c r="JQ71" s="154">
        <v>1166000</v>
      </c>
      <c r="JR71" s="154"/>
      <c r="JS71" s="154">
        <f>JQ71+JR71</f>
        <v>1166000</v>
      </c>
      <c r="JT71" s="143"/>
      <c r="JU71" s="266" t="s">
        <v>55</v>
      </c>
      <c r="JV71" s="266"/>
      <c r="JW71" s="154">
        <v>38</v>
      </c>
      <c r="JX71" s="154">
        <v>3800000</v>
      </c>
      <c r="JY71" s="154">
        <v>0</v>
      </c>
      <c r="JZ71" s="154">
        <f>JX71+JY71</f>
        <v>3800000</v>
      </c>
      <c r="KA71" s="143"/>
      <c r="KB71" s="266" t="s">
        <v>55</v>
      </c>
      <c r="KC71" s="266"/>
      <c r="KD71" s="154">
        <v>63</v>
      </c>
      <c r="KE71" s="154">
        <v>6300000</v>
      </c>
      <c r="KF71" s="154">
        <v>0</v>
      </c>
      <c r="KG71" s="154">
        <f>KE71+KF71</f>
        <v>6300000</v>
      </c>
      <c r="KH71" s="143"/>
      <c r="KI71" s="266" t="s">
        <v>55</v>
      </c>
      <c r="KJ71" s="266"/>
      <c r="KK71" s="154">
        <v>534</v>
      </c>
      <c r="KL71" s="154">
        <v>2670000</v>
      </c>
      <c r="KM71" s="154">
        <v>0</v>
      </c>
      <c r="KN71" s="154">
        <f>KL71+KM71</f>
        <v>2670000</v>
      </c>
      <c r="KO71" s="143"/>
      <c r="KP71" s="266" t="s">
        <v>55</v>
      </c>
      <c r="KQ71" s="266"/>
      <c r="KR71" s="154">
        <v>0</v>
      </c>
      <c r="KS71" s="154">
        <v>1200000</v>
      </c>
      <c r="KT71" s="154"/>
      <c r="KU71" s="154">
        <f>KS71+KT71</f>
        <v>1200000</v>
      </c>
      <c r="KV71" s="143"/>
      <c r="KW71" s="266" t="s">
        <v>55</v>
      </c>
      <c r="KX71" s="266"/>
      <c r="KY71" s="154">
        <v>203</v>
      </c>
      <c r="KZ71" s="154">
        <v>16869000</v>
      </c>
      <c r="LA71" s="154">
        <v>0</v>
      </c>
      <c r="LB71" s="154">
        <f>KZ71+LA71</f>
        <v>16869000</v>
      </c>
      <c r="LC71" s="143"/>
      <c r="LD71" s="266" t="s">
        <v>55</v>
      </c>
      <c r="LE71" s="266"/>
      <c r="LF71" s="154">
        <v>0</v>
      </c>
      <c r="LG71" s="154">
        <v>1848000</v>
      </c>
      <c r="LH71" s="154"/>
      <c r="LI71" s="154">
        <f>LG71+LH71</f>
        <v>1848000</v>
      </c>
      <c r="LJ71" s="143"/>
      <c r="LK71" s="266" t="s">
        <v>55</v>
      </c>
      <c r="LL71" s="266"/>
      <c r="LM71" s="154">
        <v>38</v>
      </c>
      <c r="LN71" s="154">
        <v>455999.99999999994</v>
      </c>
      <c r="LO71" s="154">
        <v>10000</v>
      </c>
      <c r="LP71" s="154">
        <f>LN71+LO71</f>
        <v>465999.99999999994</v>
      </c>
      <c r="LQ71" s="143"/>
      <c r="LR71" s="266" t="s">
        <v>55</v>
      </c>
      <c r="LS71" s="266"/>
      <c r="LT71" s="154">
        <v>0</v>
      </c>
      <c r="LU71" s="154">
        <v>2200000</v>
      </c>
      <c r="LV71" s="154">
        <v>0</v>
      </c>
      <c r="LW71" s="154">
        <f>LU71+LV71</f>
        <v>2200000</v>
      </c>
      <c r="LX71" s="143"/>
      <c r="LY71" s="266" t="s">
        <v>55</v>
      </c>
      <c r="LZ71" s="266"/>
      <c r="MA71" s="154">
        <v>0</v>
      </c>
      <c r="MB71" s="154">
        <f t="shared" si="50"/>
        <v>5024597738</v>
      </c>
      <c r="MC71" s="154">
        <f t="shared" ref="MC71:MC103" si="100">L71+S71+Z71+AG71+AN71+AU71+BB71+BI71+BP71+BW71+CD71+CK71+CR71+CY71+DF71+DM71+DT71+EA71+EH71+EO71+EV71+FC71+FJ71+FQ71+FX71+GE71+GL71+GS71+GZ71+HG71+HN71+HU71+IB71+II71+IP71+IW71+JD71+JK71+JR71+JY71+KF71+KM71+KT71+LA71+LH71+LO71+LV71</f>
        <v>145538500</v>
      </c>
      <c r="MD71" s="151">
        <f t="shared" si="1"/>
        <v>5170136238</v>
      </c>
      <c r="ME71" s="9"/>
    </row>
    <row r="72" spans="1:343" ht="18" customHeight="1">
      <c r="A72" s="157">
        <v>1</v>
      </c>
      <c r="B72" s="143" t="s">
        <v>1898</v>
      </c>
      <c r="C72" s="143"/>
      <c r="D72" s="143"/>
      <c r="E72" s="143"/>
      <c r="F72" s="143"/>
      <c r="G72" s="143"/>
      <c r="H72" s="143"/>
      <c r="I72" s="143"/>
      <c r="J72" s="158">
        <v>98</v>
      </c>
      <c r="K72" s="143">
        <f>J72*1200+15000</f>
        <v>132600</v>
      </c>
      <c r="L72" s="158"/>
      <c r="M72" s="159">
        <f t="shared" ref="M72:M102" si="101">K72+L72</f>
        <v>132600</v>
      </c>
      <c r="N72" s="143"/>
      <c r="O72" s="143"/>
      <c r="P72" s="143"/>
      <c r="Q72" s="160" t="s">
        <v>1929</v>
      </c>
      <c r="R72" s="161">
        <v>556100</v>
      </c>
      <c r="S72" s="161"/>
      <c r="T72" s="161">
        <f>R72+S72</f>
        <v>556100</v>
      </c>
      <c r="U72" s="161"/>
      <c r="V72" s="143"/>
      <c r="W72" s="143"/>
      <c r="X72" s="143"/>
      <c r="Y72" s="143"/>
      <c r="Z72" s="143"/>
      <c r="AA72" s="143">
        <f>Y72+Z72</f>
        <v>0</v>
      </c>
      <c r="AB72" s="143"/>
      <c r="AC72" s="143"/>
      <c r="AD72" s="143"/>
      <c r="AE72" s="143"/>
      <c r="AF72" s="143"/>
      <c r="AG72" s="143"/>
      <c r="AH72" s="143">
        <f>AF72+AG72</f>
        <v>0</v>
      </c>
      <c r="AI72" s="143"/>
      <c r="AJ72" s="143"/>
      <c r="AK72" s="143"/>
      <c r="AL72" s="143"/>
      <c r="AM72" s="143"/>
      <c r="AN72" s="143"/>
      <c r="AO72" s="143">
        <f>AM72+AN72</f>
        <v>0</v>
      </c>
      <c r="AP72" s="143"/>
      <c r="AQ72" s="143"/>
      <c r="AR72" s="143"/>
      <c r="AS72" s="143"/>
      <c r="AT72" s="143"/>
      <c r="AU72" s="143"/>
      <c r="AV72" s="143">
        <f>AT72+AU72</f>
        <v>0</v>
      </c>
      <c r="AW72" s="143"/>
      <c r="AX72" s="143"/>
      <c r="AY72" s="143"/>
      <c r="AZ72" s="143"/>
      <c r="BA72" s="143"/>
      <c r="BB72" s="143"/>
      <c r="BC72" s="143">
        <f>BA72+BB72</f>
        <v>0</v>
      </c>
      <c r="BD72" s="143"/>
      <c r="BE72" s="143"/>
      <c r="BF72" s="143"/>
      <c r="BG72" s="158">
        <v>7</v>
      </c>
      <c r="BH72" s="143">
        <f>BG72*5000</f>
        <v>35000</v>
      </c>
      <c r="BI72" s="143"/>
      <c r="BJ72" s="143">
        <f>BH72+BI72</f>
        <v>35000</v>
      </c>
      <c r="BK72" s="143"/>
      <c r="BL72" s="143"/>
      <c r="BM72" s="143"/>
      <c r="BN72" s="157"/>
      <c r="BO72" s="143">
        <f>BN72*5000</f>
        <v>0</v>
      </c>
      <c r="BP72" s="143"/>
      <c r="BQ72" s="143">
        <f>BO72+BP72</f>
        <v>0</v>
      </c>
      <c r="BR72" s="143"/>
      <c r="BS72" s="143"/>
      <c r="BT72" s="143"/>
      <c r="BU72" s="157">
        <v>2</v>
      </c>
      <c r="BV72" s="143">
        <f>BU72*1000</f>
        <v>2000</v>
      </c>
      <c r="BW72" s="143"/>
      <c r="BX72" s="143">
        <f>BV72+BW72</f>
        <v>2000</v>
      </c>
      <c r="BY72" s="143"/>
      <c r="BZ72" s="143"/>
      <c r="CA72" s="143"/>
      <c r="CB72" s="143"/>
      <c r="CC72" s="143"/>
      <c r="CD72" s="143"/>
      <c r="CE72" s="143">
        <f>CC72+CD72</f>
        <v>0</v>
      </c>
      <c r="CF72" s="143"/>
      <c r="CG72" s="143"/>
      <c r="CH72" s="143"/>
      <c r="CI72" s="143"/>
      <c r="CJ72" s="143"/>
      <c r="CK72" s="143"/>
      <c r="CL72" s="143">
        <f>CJ72+CK72</f>
        <v>0</v>
      </c>
      <c r="CM72" s="143"/>
      <c r="CN72" s="143"/>
      <c r="CO72" s="143"/>
      <c r="CP72" s="143"/>
      <c r="CQ72" s="143"/>
      <c r="CR72" s="143"/>
      <c r="CS72" s="143">
        <f>CQ72+CR72</f>
        <v>0</v>
      </c>
      <c r="CT72" s="143"/>
      <c r="CU72" s="143"/>
      <c r="CV72" s="143"/>
      <c r="CW72" s="143"/>
      <c r="CX72" s="143"/>
      <c r="CY72" s="143"/>
      <c r="CZ72" s="143">
        <f>CX72+CY72</f>
        <v>0</v>
      </c>
      <c r="DA72" s="143"/>
      <c r="DB72" s="143"/>
      <c r="DC72" s="143"/>
      <c r="DD72" s="143"/>
      <c r="DE72" s="143"/>
      <c r="DF72" s="143"/>
      <c r="DG72" s="143">
        <f>DE72+DF72</f>
        <v>0</v>
      </c>
      <c r="DH72" s="143"/>
      <c r="DI72" s="143"/>
      <c r="DJ72" s="143"/>
      <c r="DK72" s="143"/>
      <c r="DL72" s="143"/>
      <c r="DM72" s="143"/>
      <c r="DN72" s="143">
        <f>DL72+DM72</f>
        <v>0</v>
      </c>
      <c r="DO72" s="143"/>
      <c r="DP72" s="143"/>
      <c r="DQ72" s="143"/>
      <c r="DR72" s="143"/>
      <c r="DS72" s="143"/>
      <c r="DT72" s="143"/>
      <c r="DU72" s="143">
        <f>DS72+DT72</f>
        <v>0</v>
      </c>
      <c r="DV72" s="143"/>
      <c r="DW72" s="143"/>
      <c r="DX72" s="143"/>
      <c r="DY72" s="143"/>
      <c r="DZ72" s="143"/>
      <c r="EA72" s="143"/>
      <c r="EB72" s="143">
        <f>DZ72+EA72</f>
        <v>0</v>
      </c>
      <c r="EC72" s="143"/>
      <c r="ED72" s="143"/>
      <c r="EE72" s="143"/>
      <c r="EF72" s="143"/>
      <c r="EG72" s="143"/>
      <c r="EH72" s="143"/>
      <c r="EI72" s="143">
        <f>EG72+EH72</f>
        <v>0</v>
      </c>
      <c r="EJ72" s="143"/>
      <c r="EK72" s="143"/>
      <c r="EL72" s="143"/>
      <c r="EM72" s="143"/>
      <c r="EN72" s="143"/>
      <c r="EO72" s="143"/>
      <c r="EP72" s="143">
        <f>EN72+EO72</f>
        <v>0</v>
      </c>
      <c r="EQ72" s="143"/>
      <c r="ER72" s="143"/>
      <c r="ES72" s="143"/>
      <c r="ET72" s="157">
        <v>9</v>
      </c>
      <c r="EU72" s="143">
        <f>ET72*500</f>
        <v>4500</v>
      </c>
      <c r="EV72" s="143"/>
      <c r="EW72" s="143">
        <f>EU72+EV72</f>
        <v>4500</v>
      </c>
      <c r="EX72" s="161"/>
      <c r="EY72" s="162"/>
      <c r="EZ72" s="143"/>
      <c r="FA72" s="157">
        <v>1572</v>
      </c>
      <c r="FB72" s="161">
        <f>FA72*1400</f>
        <v>2200800</v>
      </c>
      <c r="FC72" s="161"/>
      <c r="FD72" s="161">
        <f>FA72+FB72+FC72</f>
        <v>2202372</v>
      </c>
      <c r="FE72" s="143"/>
      <c r="FF72" s="143"/>
      <c r="FG72" s="143"/>
      <c r="FH72" s="143"/>
      <c r="FI72" s="143"/>
      <c r="FJ72" s="143"/>
      <c r="FK72" s="143">
        <f>FI72+FJ72</f>
        <v>0</v>
      </c>
      <c r="FL72" s="143"/>
      <c r="FM72" s="143"/>
      <c r="FN72" s="143"/>
      <c r="FO72" s="143"/>
      <c r="FP72" s="143"/>
      <c r="FQ72" s="143"/>
      <c r="FR72" s="143">
        <f>FP72+FQ72</f>
        <v>0</v>
      </c>
      <c r="FS72" s="143"/>
      <c r="FT72" s="143"/>
      <c r="FU72" s="143"/>
      <c r="FV72" s="143">
        <v>277</v>
      </c>
      <c r="FW72" s="143">
        <f>FV72*3270</f>
        <v>905790</v>
      </c>
      <c r="FX72" s="143"/>
      <c r="FY72" s="143">
        <f>FW72+FX72</f>
        <v>905790</v>
      </c>
      <c r="FZ72" s="143"/>
      <c r="GA72" s="161"/>
      <c r="GB72" s="143"/>
      <c r="GC72" s="143">
        <v>4</v>
      </c>
      <c r="GD72" s="143">
        <f>GC72*4300</f>
        <v>17200</v>
      </c>
      <c r="GE72" s="143"/>
      <c r="GF72" s="143">
        <f>GD72+GE72</f>
        <v>17200</v>
      </c>
      <c r="GG72" s="143"/>
      <c r="GH72" s="143"/>
      <c r="GI72" s="143"/>
      <c r="GJ72" s="143">
        <v>0</v>
      </c>
      <c r="GK72" s="143">
        <f>GJ72*27225</f>
        <v>0</v>
      </c>
      <c r="GL72" s="143"/>
      <c r="GM72" s="143">
        <f>GK72+GL72</f>
        <v>0</v>
      </c>
      <c r="GN72" s="143"/>
      <c r="GO72" s="143"/>
      <c r="GP72" s="143"/>
      <c r="GQ72" s="143">
        <v>216</v>
      </c>
      <c r="GR72" s="143">
        <f>GQ72*300</f>
        <v>64800</v>
      </c>
      <c r="GS72" s="143"/>
      <c r="GT72" s="143">
        <f>GR72+GS72</f>
        <v>64800</v>
      </c>
      <c r="GU72" s="143"/>
      <c r="GV72" s="143"/>
      <c r="GW72" s="143"/>
      <c r="GX72" s="143">
        <v>5</v>
      </c>
      <c r="GY72" s="143">
        <f>GX72*300</f>
        <v>1500</v>
      </c>
      <c r="GZ72" s="143"/>
      <c r="HA72" s="143">
        <f>GY72+GZ72</f>
        <v>1500</v>
      </c>
      <c r="HB72" s="143"/>
      <c r="HC72" s="143"/>
      <c r="HD72" s="143"/>
      <c r="HE72" s="143">
        <v>60</v>
      </c>
      <c r="HF72" s="143">
        <f>HE72*100</f>
        <v>6000</v>
      </c>
      <c r="HG72" s="143"/>
      <c r="HH72" s="143">
        <f>HF72+HG72</f>
        <v>6000</v>
      </c>
      <c r="HI72" s="143"/>
      <c r="HJ72" s="143"/>
      <c r="HK72" s="143"/>
      <c r="HL72" s="143"/>
      <c r="HM72" s="143"/>
      <c r="HN72" s="143"/>
      <c r="HO72" s="143">
        <f>HM72+HN72</f>
        <v>0</v>
      </c>
      <c r="HP72" s="143"/>
      <c r="HQ72" s="143"/>
      <c r="HR72" s="143"/>
      <c r="HS72" s="143"/>
      <c r="HT72" s="143"/>
      <c r="HU72" s="143"/>
      <c r="HV72" s="143">
        <f>HT72+HU72</f>
        <v>0</v>
      </c>
      <c r="HW72" s="143"/>
      <c r="HX72" s="143"/>
      <c r="HY72" s="143"/>
      <c r="HZ72" s="143"/>
      <c r="IA72" s="143"/>
      <c r="IB72" s="143"/>
      <c r="IC72" s="143">
        <f>IA72+IB72</f>
        <v>0</v>
      </c>
      <c r="ID72" s="143"/>
      <c r="IE72" s="143"/>
      <c r="IF72" s="143"/>
      <c r="IG72" s="143"/>
      <c r="IH72" s="143"/>
      <c r="II72" s="143"/>
      <c r="IJ72" s="163">
        <f>IH72+II72</f>
        <v>0</v>
      </c>
      <c r="IK72" s="143"/>
      <c r="IL72" s="143"/>
      <c r="IM72" s="143"/>
      <c r="IN72" s="143">
        <v>1</v>
      </c>
      <c r="IO72" s="143">
        <f>IN72*10000</f>
        <v>10000</v>
      </c>
      <c r="IP72" s="143"/>
      <c r="IQ72" s="143">
        <f>IO72+IP72</f>
        <v>10000</v>
      </c>
      <c r="IR72" s="143"/>
      <c r="IS72" s="143"/>
      <c r="IT72" s="143"/>
      <c r="IU72" s="143"/>
      <c r="IV72" s="143"/>
      <c r="IW72" s="143"/>
      <c r="IX72" s="143">
        <f>IV72+IW72</f>
        <v>0</v>
      </c>
      <c r="IY72" s="143"/>
      <c r="IZ72" s="143"/>
      <c r="JA72" s="143"/>
      <c r="JB72" s="143"/>
      <c r="JC72" s="143"/>
      <c r="JD72" s="143"/>
      <c r="JE72" s="143">
        <f>JC72+JD72</f>
        <v>0</v>
      </c>
      <c r="JF72" s="143"/>
      <c r="JG72" s="143"/>
      <c r="JH72" s="143"/>
      <c r="JI72" s="143">
        <v>1</v>
      </c>
      <c r="JJ72" s="143">
        <f>JI72*10000</f>
        <v>10000</v>
      </c>
      <c r="JK72" s="143"/>
      <c r="JL72" s="143">
        <f>JJ72+JK72</f>
        <v>10000</v>
      </c>
      <c r="JM72" s="143"/>
      <c r="JN72" s="143"/>
      <c r="JO72" s="143"/>
      <c r="JP72" s="143"/>
      <c r="JQ72" s="143"/>
      <c r="JR72" s="143"/>
      <c r="JS72" s="143">
        <f>JQ72+JR72</f>
        <v>0</v>
      </c>
      <c r="JT72" s="143"/>
      <c r="JU72" s="143"/>
      <c r="JV72" s="143"/>
      <c r="JW72" s="143"/>
      <c r="JX72" s="143"/>
      <c r="JY72" s="143"/>
      <c r="JZ72" s="143">
        <f>JX72+JY72</f>
        <v>0</v>
      </c>
      <c r="KA72" s="143"/>
      <c r="KB72" s="143"/>
      <c r="KC72" s="143"/>
      <c r="KD72" s="143"/>
      <c r="KE72" s="143"/>
      <c r="KF72" s="143"/>
      <c r="KG72" s="143">
        <f>KE72+KF72</f>
        <v>0</v>
      </c>
      <c r="KH72" s="143"/>
      <c r="KI72" s="143"/>
      <c r="KJ72" s="143"/>
      <c r="KK72" s="143">
        <v>1</v>
      </c>
      <c r="KL72" s="143">
        <f>KK72*5000</f>
        <v>5000</v>
      </c>
      <c r="KM72" s="143"/>
      <c r="KN72" s="143">
        <f>KL72+KM72</f>
        <v>5000</v>
      </c>
      <c r="KO72" s="143"/>
      <c r="KP72" s="143"/>
      <c r="KQ72" s="143"/>
      <c r="KR72" s="143"/>
      <c r="KS72" s="143"/>
      <c r="KT72" s="143"/>
      <c r="KU72" s="143">
        <f>KS72+KT72</f>
        <v>0</v>
      </c>
      <c r="KV72" s="143"/>
      <c r="KW72" s="143"/>
      <c r="KX72" s="143"/>
      <c r="KY72" s="143"/>
      <c r="KZ72" s="143"/>
      <c r="LA72" s="143"/>
      <c r="LB72" s="143">
        <f>KZ72+LA72</f>
        <v>0</v>
      </c>
      <c r="LC72" s="143"/>
      <c r="LD72" s="143"/>
      <c r="LE72" s="143"/>
      <c r="LF72" s="143"/>
      <c r="LG72" s="143"/>
      <c r="LH72" s="143"/>
      <c r="LI72" s="143">
        <f>LG72+LH72</f>
        <v>0</v>
      </c>
      <c r="LJ72" s="143"/>
      <c r="LK72" s="143"/>
      <c r="LL72" s="143"/>
      <c r="LM72" s="143"/>
      <c r="LN72" s="143"/>
      <c r="LO72" s="143"/>
      <c r="LP72" s="143">
        <f>LN72+LO72</f>
        <v>0</v>
      </c>
      <c r="LQ72" s="143"/>
      <c r="LR72" s="143"/>
      <c r="LS72" s="143"/>
      <c r="LT72" s="143"/>
      <c r="LU72" s="143"/>
      <c r="LV72" s="143"/>
      <c r="LW72" s="143">
        <f>LU72+LV72</f>
        <v>0</v>
      </c>
      <c r="LX72" s="143"/>
      <c r="LY72" s="143"/>
      <c r="LZ72" s="143"/>
      <c r="MA72" s="143"/>
      <c r="MB72" s="159">
        <f t="shared" ref="MB72:MB101" si="102">K72+R72+Y72+AF72+AM72+AT72+BA72+BH72+BO72+BV72+CC72+CJ72+CQ72+CX72+DE72+DL72+DS72+DZ72+EG72+EN72+EU72+FB72+FI72+FP72+FW72+GD72+GK72+GR72+GY72+HF72+HM72+HT72+IA72+IH72+IO72+IV72+JC72+JJ72+JQ72+JX72+KE72+KL72+KS72+KZ72+LG72+LN72+LU72</f>
        <v>3951290</v>
      </c>
      <c r="MC72" s="159">
        <f t="shared" si="100"/>
        <v>0</v>
      </c>
      <c r="MD72" s="159">
        <f t="shared" ref="MB72:MD103" si="103">M72+T72+AA72+AH72+AO72+AV72+BC72+BJ72+BQ72+BX72+CE72+CL72+CS72+CZ72+DG72+DN72+DU72+EB72+EI72+EP72+EW72+FD72+FK72+FR72+FY72+GF72+GM72+GT72+HA72+HH72+HO72+HV72+IC72+IJ72+IQ72+IX72+JE72+JL72+JS72+JZ72+KG72+KN72+KU72+LB72+LI72+LP72+LW72</f>
        <v>3952862</v>
      </c>
      <c r="ME72" s="9"/>
    </row>
    <row r="73" spans="1:343" ht="18" customHeight="1">
      <c r="A73" s="157">
        <v>2</v>
      </c>
      <c r="B73" s="143" t="s">
        <v>1899</v>
      </c>
      <c r="C73" s="143"/>
      <c r="D73" s="143"/>
      <c r="E73" s="143"/>
      <c r="F73" s="143"/>
      <c r="G73" s="143"/>
      <c r="H73" s="143"/>
      <c r="I73" s="143"/>
      <c r="J73" s="158">
        <v>129</v>
      </c>
      <c r="K73" s="143">
        <f t="shared" ref="K73:K95" si="104">J73*1200+15000</f>
        <v>169800</v>
      </c>
      <c r="L73" s="158"/>
      <c r="M73" s="159">
        <f t="shared" si="101"/>
        <v>169800</v>
      </c>
      <c r="N73" s="143"/>
      <c r="O73" s="143"/>
      <c r="P73" s="143"/>
      <c r="Q73" s="160" t="s">
        <v>1930</v>
      </c>
      <c r="R73" s="161">
        <v>974700</v>
      </c>
      <c r="S73" s="161"/>
      <c r="T73" s="161">
        <f t="shared" ref="T73:T101" si="105">R73+S73</f>
        <v>974700</v>
      </c>
      <c r="U73" s="161"/>
      <c r="V73" s="143"/>
      <c r="W73" s="143"/>
      <c r="X73" s="143"/>
      <c r="Y73" s="143"/>
      <c r="Z73" s="143"/>
      <c r="AA73" s="143">
        <f t="shared" ref="AA73:AA101" si="106">Y73+Z73</f>
        <v>0</v>
      </c>
      <c r="AB73" s="143"/>
      <c r="AC73" s="143"/>
      <c r="AD73" s="143"/>
      <c r="AE73" s="143"/>
      <c r="AF73" s="143"/>
      <c r="AG73" s="143"/>
      <c r="AH73" s="143">
        <f t="shared" ref="AH73:AH101" si="107">AF73+AG73</f>
        <v>0</v>
      </c>
      <c r="AI73" s="143"/>
      <c r="AJ73" s="143"/>
      <c r="AK73" s="143"/>
      <c r="AL73" s="143"/>
      <c r="AM73" s="143"/>
      <c r="AN73" s="143"/>
      <c r="AO73" s="143">
        <f t="shared" ref="AO73:AO101" si="108">AM73+AN73</f>
        <v>0</v>
      </c>
      <c r="AP73" s="143"/>
      <c r="AQ73" s="143"/>
      <c r="AR73" s="143"/>
      <c r="AS73" s="143"/>
      <c r="AT73" s="143"/>
      <c r="AU73" s="143"/>
      <c r="AV73" s="143">
        <f t="shared" ref="AV73:AV101" si="109">AT73+AU73</f>
        <v>0</v>
      </c>
      <c r="AW73" s="143"/>
      <c r="AX73" s="143"/>
      <c r="AY73" s="143"/>
      <c r="AZ73" s="143"/>
      <c r="BA73" s="143"/>
      <c r="BB73" s="143"/>
      <c r="BC73" s="143">
        <f t="shared" ref="BC73:BC101" si="110">BA73+BB73</f>
        <v>0</v>
      </c>
      <c r="BD73" s="143"/>
      <c r="BE73" s="143"/>
      <c r="BF73" s="143"/>
      <c r="BG73" s="158">
        <v>15</v>
      </c>
      <c r="BH73" s="143">
        <f t="shared" ref="BH73:BH101" si="111">BG73*5000</f>
        <v>75000</v>
      </c>
      <c r="BI73" s="143"/>
      <c r="BJ73" s="143">
        <f t="shared" ref="BJ73:BJ101" si="112">BH73+BI73</f>
        <v>75000</v>
      </c>
      <c r="BK73" s="143"/>
      <c r="BL73" s="143"/>
      <c r="BM73" s="143"/>
      <c r="BN73" s="157"/>
      <c r="BO73" s="143">
        <f t="shared" ref="BO73:BO101" si="113">BN73*5000</f>
        <v>0</v>
      </c>
      <c r="BP73" s="143"/>
      <c r="BQ73" s="143">
        <f t="shared" ref="BQ73:BQ101" si="114">BO73+BP73</f>
        <v>0</v>
      </c>
      <c r="BR73" s="143"/>
      <c r="BS73" s="143"/>
      <c r="BT73" s="143"/>
      <c r="BU73" s="157">
        <v>2</v>
      </c>
      <c r="BV73" s="143">
        <f t="shared" ref="BV73:BV101" si="115">BU73*1000</f>
        <v>2000</v>
      </c>
      <c r="BW73" s="143"/>
      <c r="BX73" s="143">
        <f t="shared" ref="BX73:BX101" si="116">BV73+BW73</f>
        <v>2000</v>
      </c>
      <c r="BY73" s="143"/>
      <c r="BZ73" s="143"/>
      <c r="CA73" s="143"/>
      <c r="CB73" s="143"/>
      <c r="CC73" s="143"/>
      <c r="CD73" s="143"/>
      <c r="CE73" s="143">
        <f t="shared" ref="CE73:CE101" si="117">CC73+CD73</f>
        <v>0</v>
      </c>
      <c r="CF73" s="143"/>
      <c r="CG73" s="143"/>
      <c r="CH73" s="143"/>
      <c r="CI73" s="143"/>
      <c r="CJ73" s="143"/>
      <c r="CK73" s="143"/>
      <c r="CL73" s="143">
        <f t="shared" ref="CL73:CL101" si="118">CJ73+CK73</f>
        <v>0</v>
      </c>
      <c r="CM73" s="143"/>
      <c r="CN73" s="143"/>
      <c r="CO73" s="143"/>
      <c r="CP73" s="143"/>
      <c r="CQ73" s="143"/>
      <c r="CR73" s="143"/>
      <c r="CS73" s="143">
        <f t="shared" ref="CS73:CS101" si="119">CQ73+CR73</f>
        <v>0</v>
      </c>
      <c r="CT73" s="143"/>
      <c r="CU73" s="143"/>
      <c r="CV73" s="143"/>
      <c r="CW73" s="143"/>
      <c r="CX73" s="143"/>
      <c r="CY73" s="143"/>
      <c r="CZ73" s="143">
        <f t="shared" ref="CZ73:CZ101" si="120">CX73+CY73</f>
        <v>0</v>
      </c>
      <c r="DA73" s="143"/>
      <c r="DB73" s="143"/>
      <c r="DC73" s="143"/>
      <c r="DD73" s="143"/>
      <c r="DE73" s="143"/>
      <c r="DF73" s="143"/>
      <c r="DG73" s="143">
        <f t="shared" ref="DG73:DG101" si="121">DE73+DF73</f>
        <v>0</v>
      </c>
      <c r="DH73" s="143"/>
      <c r="DI73" s="143"/>
      <c r="DJ73" s="143"/>
      <c r="DK73" s="143"/>
      <c r="DL73" s="143"/>
      <c r="DM73" s="143"/>
      <c r="DN73" s="143">
        <f t="shared" ref="DN73:DN101" si="122">DL73+DM73</f>
        <v>0</v>
      </c>
      <c r="DO73" s="143"/>
      <c r="DP73" s="143"/>
      <c r="DQ73" s="143"/>
      <c r="DR73" s="143"/>
      <c r="DS73" s="143"/>
      <c r="DT73" s="143"/>
      <c r="DU73" s="143">
        <f t="shared" ref="DU73:DU101" si="123">DS73+DT73</f>
        <v>0</v>
      </c>
      <c r="DV73" s="143"/>
      <c r="DW73" s="143"/>
      <c r="DX73" s="143"/>
      <c r="DY73" s="143"/>
      <c r="DZ73" s="143"/>
      <c r="EA73" s="143"/>
      <c r="EB73" s="143">
        <f t="shared" ref="EB73:EB101" si="124">DZ73+EA73</f>
        <v>0</v>
      </c>
      <c r="EC73" s="143"/>
      <c r="ED73" s="143"/>
      <c r="EE73" s="143"/>
      <c r="EF73" s="143"/>
      <c r="EG73" s="143"/>
      <c r="EH73" s="143"/>
      <c r="EI73" s="143">
        <f t="shared" ref="EI73:EI101" si="125">EG73+EH73</f>
        <v>0</v>
      </c>
      <c r="EJ73" s="143"/>
      <c r="EK73" s="143"/>
      <c r="EL73" s="143"/>
      <c r="EM73" s="143"/>
      <c r="EN73" s="143"/>
      <c r="EO73" s="143"/>
      <c r="EP73" s="143">
        <f t="shared" ref="EP73:EP101" si="126">EN73+EO73</f>
        <v>0</v>
      </c>
      <c r="EQ73" s="143"/>
      <c r="ER73" s="143"/>
      <c r="ES73" s="143"/>
      <c r="ET73" s="157">
        <v>10</v>
      </c>
      <c r="EU73" s="143">
        <f t="shared" ref="EU73:EU95" si="127">ET73*500</f>
        <v>5000</v>
      </c>
      <c r="EV73" s="143"/>
      <c r="EW73" s="143">
        <f t="shared" ref="EW73:EW95" si="128">EU73+EV73</f>
        <v>5000</v>
      </c>
      <c r="EX73" s="161"/>
      <c r="EY73" s="143"/>
      <c r="EZ73" s="143"/>
      <c r="FA73" s="157">
        <v>2843</v>
      </c>
      <c r="FB73" s="161">
        <f t="shared" ref="FB73:FB95" si="129">FA73*1400</f>
        <v>3980200</v>
      </c>
      <c r="FC73" s="161"/>
      <c r="FD73" s="161">
        <f t="shared" ref="FD73:FD101" si="130">FA73+FB73+FC73</f>
        <v>3983043</v>
      </c>
      <c r="FE73" s="143"/>
      <c r="FF73" s="143"/>
      <c r="FG73" s="143"/>
      <c r="FH73" s="143"/>
      <c r="FI73" s="143"/>
      <c r="FJ73" s="143"/>
      <c r="FK73" s="143">
        <f t="shared" ref="FK73:FK101" si="131">FI73+FJ73</f>
        <v>0</v>
      </c>
      <c r="FL73" s="143"/>
      <c r="FM73" s="143"/>
      <c r="FN73" s="143"/>
      <c r="FO73" s="143"/>
      <c r="FP73" s="143"/>
      <c r="FQ73" s="143"/>
      <c r="FR73" s="143">
        <f t="shared" ref="FR73:FR101" si="132">FP73+FQ73</f>
        <v>0</v>
      </c>
      <c r="FS73" s="143"/>
      <c r="FT73" s="143"/>
      <c r="FU73" s="143"/>
      <c r="FV73" s="143">
        <v>599</v>
      </c>
      <c r="FW73" s="143">
        <f t="shared" ref="FW73:FW101" si="133">FV73*3270</f>
        <v>1958730</v>
      </c>
      <c r="FX73" s="143"/>
      <c r="FY73" s="143">
        <f t="shared" ref="FY73:FY101" si="134">FW73+FX73</f>
        <v>1958730</v>
      </c>
      <c r="FZ73" s="143"/>
      <c r="GA73" s="161"/>
      <c r="GB73" s="143"/>
      <c r="GC73" s="143">
        <v>8</v>
      </c>
      <c r="GD73" s="143">
        <f t="shared" ref="GD73:GD101" si="135">GC73*4300</f>
        <v>34400</v>
      </c>
      <c r="GE73" s="143"/>
      <c r="GF73" s="143">
        <f t="shared" ref="GF73:GF101" si="136">GD73+GE73</f>
        <v>34400</v>
      </c>
      <c r="GG73" s="143"/>
      <c r="GH73" s="143"/>
      <c r="GI73" s="143"/>
      <c r="GJ73" s="143"/>
      <c r="GK73" s="143">
        <f t="shared" ref="GK73:GK101" si="137">GJ73*27225</f>
        <v>0</v>
      </c>
      <c r="GL73" s="143"/>
      <c r="GM73" s="143">
        <f t="shared" ref="GM73:GM101" si="138">GK73+GL73</f>
        <v>0</v>
      </c>
      <c r="GN73" s="143"/>
      <c r="GO73" s="143"/>
      <c r="GP73" s="143"/>
      <c r="GQ73" s="143">
        <v>328</v>
      </c>
      <c r="GR73" s="143">
        <f t="shared" ref="GR73:GR101" si="139">GQ73*300</f>
        <v>98400</v>
      </c>
      <c r="GS73" s="143"/>
      <c r="GT73" s="143">
        <f t="shared" ref="GT73:GT101" si="140">GR73+GS73</f>
        <v>98400</v>
      </c>
      <c r="GU73" s="143"/>
      <c r="GV73" s="143"/>
      <c r="GW73" s="143"/>
      <c r="GX73" s="143">
        <v>7</v>
      </c>
      <c r="GY73" s="143">
        <f t="shared" ref="GY73:GY101" si="141">GX73*300</f>
        <v>2100</v>
      </c>
      <c r="GZ73" s="143"/>
      <c r="HA73" s="143">
        <f t="shared" ref="HA73:HA101" si="142">GY73+GZ73</f>
        <v>2100</v>
      </c>
      <c r="HB73" s="143"/>
      <c r="HC73" s="143"/>
      <c r="HD73" s="143"/>
      <c r="HE73" s="143">
        <v>108</v>
      </c>
      <c r="HF73" s="143">
        <f t="shared" ref="HF73:HF101" si="143">HE73*100</f>
        <v>10800</v>
      </c>
      <c r="HG73" s="143"/>
      <c r="HH73" s="143">
        <f t="shared" ref="HH73:HH101" si="144">HF73+HG73</f>
        <v>10800</v>
      </c>
      <c r="HI73" s="143"/>
      <c r="HJ73" s="143"/>
      <c r="HK73" s="143"/>
      <c r="HL73" s="143"/>
      <c r="HM73" s="143"/>
      <c r="HN73" s="143"/>
      <c r="HO73" s="143">
        <f t="shared" ref="HO73:HO101" si="145">HM73+HN73</f>
        <v>0</v>
      </c>
      <c r="HP73" s="143"/>
      <c r="HQ73" s="143"/>
      <c r="HR73" s="143"/>
      <c r="HS73" s="143"/>
      <c r="HT73" s="143"/>
      <c r="HU73" s="143"/>
      <c r="HV73" s="143">
        <f t="shared" ref="HV73:HV101" si="146">HT73+HU73</f>
        <v>0</v>
      </c>
      <c r="HW73" s="143"/>
      <c r="HX73" s="143"/>
      <c r="HY73" s="143"/>
      <c r="HZ73" s="143"/>
      <c r="IA73" s="143"/>
      <c r="IB73" s="143"/>
      <c r="IC73" s="143">
        <f t="shared" ref="IC73:IC101" si="147">IA73+IB73</f>
        <v>0</v>
      </c>
      <c r="ID73" s="143"/>
      <c r="IE73" s="143"/>
      <c r="IF73" s="143"/>
      <c r="IG73" s="143"/>
      <c r="IH73" s="143"/>
      <c r="II73" s="143"/>
      <c r="IJ73" s="163">
        <f t="shared" ref="IJ73:IJ101" si="148">IH73+II73</f>
        <v>0</v>
      </c>
      <c r="IK73" s="143"/>
      <c r="IL73" s="143"/>
      <c r="IM73" s="143"/>
      <c r="IN73" s="143">
        <v>1</v>
      </c>
      <c r="IO73" s="143">
        <f t="shared" ref="IO73:IO101" si="149">IN73*10000</f>
        <v>10000</v>
      </c>
      <c r="IP73" s="143"/>
      <c r="IQ73" s="143">
        <f t="shared" ref="IQ73:IQ101" si="150">IO73+IP73</f>
        <v>10000</v>
      </c>
      <c r="IR73" s="143"/>
      <c r="IS73" s="143"/>
      <c r="IT73" s="143"/>
      <c r="IU73" s="143"/>
      <c r="IV73" s="143"/>
      <c r="IW73" s="143"/>
      <c r="IX73" s="143">
        <f t="shared" ref="IX73:IX101" si="151">IV73+IW73</f>
        <v>0</v>
      </c>
      <c r="IY73" s="143"/>
      <c r="IZ73" s="143"/>
      <c r="JA73" s="143"/>
      <c r="JB73" s="143"/>
      <c r="JC73" s="143"/>
      <c r="JD73" s="143"/>
      <c r="JE73" s="143">
        <f t="shared" ref="JE73:JE101" si="152">JC73+JD73</f>
        <v>0</v>
      </c>
      <c r="JF73" s="143"/>
      <c r="JG73" s="143"/>
      <c r="JH73" s="143"/>
      <c r="JI73" s="164">
        <v>0</v>
      </c>
      <c r="JJ73" s="164">
        <f t="shared" ref="JJ73:JJ101" si="153">JI73*10000</f>
        <v>0</v>
      </c>
      <c r="JK73" s="143"/>
      <c r="JL73" s="143">
        <f t="shared" ref="JL73:JL101" si="154">JJ73+JK73</f>
        <v>0</v>
      </c>
      <c r="JM73" s="143"/>
      <c r="JN73" s="143"/>
      <c r="JO73" s="143"/>
      <c r="JP73" s="143"/>
      <c r="JQ73" s="143"/>
      <c r="JR73" s="143"/>
      <c r="JS73" s="143">
        <f t="shared" ref="JS73:JS101" si="155">JQ73+JR73</f>
        <v>0</v>
      </c>
      <c r="JT73" s="143"/>
      <c r="JU73" s="143"/>
      <c r="JV73" s="143"/>
      <c r="JW73" s="143"/>
      <c r="JX73" s="143"/>
      <c r="JY73" s="143"/>
      <c r="JZ73" s="143">
        <f t="shared" ref="JZ73:JZ101" si="156">JX73+JY73</f>
        <v>0</v>
      </c>
      <c r="KA73" s="143"/>
      <c r="KB73" s="143"/>
      <c r="KC73" s="143"/>
      <c r="KD73" s="143"/>
      <c r="KE73" s="143"/>
      <c r="KF73" s="143"/>
      <c r="KG73" s="143">
        <f t="shared" ref="KG73:KG101" si="157">KE73+KF73</f>
        <v>0</v>
      </c>
      <c r="KH73" s="143"/>
      <c r="KI73" s="143"/>
      <c r="KJ73" s="143"/>
      <c r="KK73" s="143"/>
      <c r="KL73" s="143">
        <f t="shared" ref="KL73:KL101" si="158">KK73*5000</f>
        <v>0</v>
      </c>
      <c r="KM73" s="143"/>
      <c r="KN73" s="143">
        <f t="shared" ref="KN73:KN101" si="159">KL73+KM73</f>
        <v>0</v>
      </c>
      <c r="KO73" s="143"/>
      <c r="KP73" s="143"/>
      <c r="KQ73" s="143"/>
      <c r="KR73" s="143"/>
      <c r="KS73" s="143"/>
      <c r="KT73" s="143"/>
      <c r="KU73" s="143">
        <f t="shared" ref="KU73:KU101" si="160">KS73+KT73</f>
        <v>0</v>
      </c>
      <c r="KV73" s="143"/>
      <c r="KW73" s="143"/>
      <c r="KX73" s="143"/>
      <c r="KY73" s="143">
        <v>1</v>
      </c>
      <c r="KZ73" s="143">
        <v>15000</v>
      </c>
      <c r="LA73" s="143"/>
      <c r="LB73" s="143">
        <f t="shared" ref="LB73:LB101" si="161">KZ73+LA73</f>
        <v>15000</v>
      </c>
      <c r="LC73" s="143"/>
      <c r="LD73" s="143"/>
      <c r="LE73" s="143"/>
      <c r="LF73" s="143"/>
      <c r="LG73" s="143"/>
      <c r="LH73" s="143"/>
      <c r="LI73" s="143">
        <f t="shared" ref="LI73:LI101" si="162">LG73+LH73</f>
        <v>0</v>
      </c>
      <c r="LJ73" s="143"/>
      <c r="LK73" s="143"/>
      <c r="LL73" s="143"/>
      <c r="LM73" s="143"/>
      <c r="LN73" s="143"/>
      <c r="LO73" s="143"/>
      <c r="LP73" s="143">
        <f t="shared" ref="LP73:LP101" si="163">LN73+LO73</f>
        <v>0</v>
      </c>
      <c r="LQ73" s="143"/>
      <c r="LR73" s="143"/>
      <c r="LS73" s="143"/>
      <c r="LT73" s="143"/>
      <c r="LU73" s="143"/>
      <c r="LV73" s="143"/>
      <c r="LW73" s="143">
        <f t="shared" ref="LW73:LW101" si="164">LU73+LV73</f>
        <v>0</v>
      </c>
      <c r="LX73" s="143"/>
      <c r="LY73" s="143"/>
      <c r="LZ73" s="143"/>
      <c r="MA73" s="143"/>
      <c r="MB73" s="159">
        <f t="shared" si="102"/>
        <v>7336130</v>
      </c>
      <c r="MC73" s="159">
        <f t="shared" si="100"/>
        <v>0</v>
      </c>
      <c r="MD73" s="159">
        <f t="shared" si="103"/>
        <v>7338973</v>
      </c>
      <c r="ME73" s="9"/>
    </row>
    <row r="74" spans="1:343" ht="18" customHeight="1">
      <c r="A74" s="157">
        <v>3</v>
      </c>
      <c r="B74" s="143" t="s">
        <v>1900</v>
      </c>
      <c r="C74" s="143"/>
      <c r="D74" s="161"/>
      <c r="E74" s="161"/>
      <c r="F74" s="161"/>
      <c r="G74" s="143"/>
      <c r="H74" s="143"/>
      <c r="I74" s="143"/>
      <c r="J74" s="158">
        <v>0</v>
      </c>
      <c r="K74" s="143">
        <v>0</v>
      </c>
      <c r="L74" s="158"/>
      <c r="M74" s="159">
        <f t="shared" si="101"/>
        <v>0</v>
      </c>
      <c r="N74" s="143"/>
      <c r="O74" s="143"/>
      <c r="P74" s="143"/>
      <c r="Q74" s="160">
        <v>0</v>
      </c>
      <c r="R74" s="161">
        <v>0</v>
      </c>
      <c r="S74" s="161"/>
      <c r="T74" s="161">
        <f t="shared" si="105"/>
        <v>0</v>
      </c>
      <c r="U74" s="161"/>
      <c r="V74" s="143"/>
      <c r="W74" s="143"/>
      <c r="X74" s="143"/>
      <c r="Y74" s="143"/>
      <c r="Z74" s="143"/>
      <c r="AA74" s="143">
        <f t="shared" si="106"/>
        <v>0</v>
      </c>
      <c r="AB74" s="143"/>
      <c r="AC74" s="143"/>
      <c r="AD74" s="143"/>
      <c r="AE74" s="143"/>
      <c r="AF74" s="143"/>
      <c r="AG74" s="143"/>
      <c r="AH74" s="143">
        <f t="shared" si="107"/>
        <v>0</v>
      </c>
      <c r="AI74" s="143"/>
      <c r="AJ74" s="143"/>
      <c r="AK74" s="143"/>
      <c r="AL74" s="143"/>
      <c r="AM74" s="143"/>
      <c r="AN74" s="143"/>
      <c r="AO74" s="143">
        <f t="shared" si="108"/>
        <v>0</v>
      </c>
      <c r="AP74" s="143"/>
      <c r="AQ74" s="143"/>
      <c r="AR74" s="143"/>
      <c r="AS74" s="143"/>
      <c r="AT74" s="143"/>
      <c r="AU74" s="143"/>
      <c r="AV74" s="143">
        <f t="shared" si="109"/>
        <v>0</v>
      </c>
      <c r="AW74" s="143"/>
      <c r="AX74" s="143"/>
      <c r="AY74" s="143"/>
      <c r="AZ74" s="143"/>
      <c r="BA74" s="143"/>
      <c r="BB74" s="143"/>
      <c r="BC74" s="143">
        <f t="shared" si="110"/>
        <v>0</v>
      </c>
      <c r="BD74" s="143"/>
      <c r="BE74" s="143"/>
      <c r="BF74" s="143"/>
      <c r="BG74" s="158">
        <v>0</v>
      </c>
      <c r="BH74" s="143">
        <f t="shared" si="111"/>
        <v>0</v>
      </c>
      <c r="BI74" s="143"/>
      <c r="BJ74" s="143">
        <f t="shared" si="112"/>
        <v>0</v>
      </c>
      <c r="BK74" s="143"/>
      <c r="BL74" s="143"/>
      <c r="BM74" s="143"/>
      <c r="BN74" s="157"/>
      <c r="BO74" s="143">
        <f t="shared" si="113"/>
        <v>0</v>
      </c>
      <c r="BP74" s="143"/>
      <c r="BQ74" s="143">
        <f t="shared" si="114"/>
        <v>0</v>
      </c>
      <c r="BR74" s="143"/>
      <c r="BS74" s="143"/>
      <c r="BT74" s="143"/>
      <c r="BU74" s="157">
        <v>0</v>
      </c>
      <c r="BV74" s="143">
        <f t="shared" si="115"/>
        <v>0</v>
      </c>
      <c r="BW74" s="143"/>
      <c r="BX74" s="143">
        <f t="shared" si="116"/>
        <v>0</v>
      </c>
      <c r="BY74" s="143"/>
      <c r="BZ74" s="143"/>
      <c r="CA74" s="143"/>
      <c r="CB74" s="143"/>
      <c r="CC74" s="143"/>
      <c r="CD74" s="143"/>
      <c r="CE74" s="143">
        <f t="shared" si="117"/>
        <v>0</v>
      </c>
      <c r="CF74" s="143"/>
      <c r="CG74" s="143"/>
      <c r="CH74" s="143"/>
      <c r="CI74" s="143"/>
      <c r="CJ74" s="143"/>
      <c r="CK74" s="143"/>
      <c r="CL74" s="143">
        <f t="shared" si="118"/>
        <v>0</v>
      </c>
      <c r="CM74" s="143"/>
      <c r="CN74" s="143"/>
      <c r="CO74" s="143"/>
      <c r="CP74" s="143"/>
      <c r="CQ74" s="143"/>
      <c r="CR74" s="143"/>
      <c r="CS74" s="143">
        <f t="shared" si="119"/>
        <v>0</v>
      </c>
      <c r="CT74" s="143"/>
      <c r="CU74" s="143"/>
      <c r="CV74" s="143"/>
      <c r="CW74" s="165"/>
      <c r="CX74" s="143"/>
      <c r="CY74" s="143"/>
      <c r="CZ74" s="143">
        <f t="shared" si="120"/>
        <v>0</v>
      </c>
      <c r="DA74" s="143"/>
      <c r="DB74" s="143"/>
      <c r="DC74" s="143"/>
      <c r="DD74" s="143"/>
      <c r="DE74" s="143"/>
      <c r="DF74" s="143"/>
      <c r="DG74" s="143">
        <f t="shared" si="121"/>
        <v>0</v>
      </c>
      <c r="DH74" s="143"/>
      <c r="DI74" s="143"/>
      <c r="DJ74" s="143"/>
      <c r="DK74" s="143"/>
      <c r="DL74" s="143"/>
      <c r="DM74" s="143"/>
      <c r="DN74" s="143">
        <f t="shared" si="122"/>
        <v>0</v>
      </c>
      <c r="DO74" s="143"/>
      <c r="DP74" s="143"/>
      <c r="DQ74" s="143"/>
      <c r="DR74" s="143"/>
      <c r="DS74" s="143"/>
      <c r="DT74" s="143"/>
      <c r="DU74" s="143">
        <f t="shared" si="123"/>
        <v>0</v>
      </c>
      <c r="DV74" s="143"/>
      <c r="DW74" s="143"/>
      <c r="DX74" s="143"/>
      <c r="DY74" s="165"/>
      <c r="DZ74" s="143"/>
      <c r="EA74" s="143"/>
      <c r="EB74" s="143">
        <f t="shared" si="124"/>
        <v>0</v>
      </c>
      <c r="EC74" s="143"/>
      <c r="ED74" s="143"/>
      <c r="EE74" s="143"/>
      <c r="EF74" s="143"/>
      <c r="EG74" s="143"/>
      <c r="EH74" s="143"/>
      <c r="EI74" s="143">
        <f t="shared" si="125"/>
        <v>0</v>
      </c>
      <c r="EJ74" s="143"/>
      <c r="EK74" s="143"/>
      <c r="EL74" s="143"/>
      <c r="EM74" s="143"/>
      <c r="EN74" s="143"/>
      <c r="EO74" s="143"/>
      <c r="EP74" s="143">
        <f t="shared" si="126"/>
        <v>0</v>
      </c>
      <c r="EQ74" s="143"/>
      <c r="ER74" s="143"/>
      <c r="ES74" s="143"/>
      <c r="ET74" s="157"/>
      <c r="EU74" s="143">
        <f t="shared" si="127"/>
        <v>0</v>
      </c>
      <c r="EV74" s="143"/>
      <c r="EW74" s="143">
        <f t="shared" si="128"/>
        <v>0</v>
      </c>
      <c r="EX74" s="161"/>
      <c r="EY74" s="143"/>
      <c r="EZ74" s="143"/>
      <c r="FA74" s="157"/>
      <c r="FB74" s="161">
        <f t="shared" si="129"/>
        <v>0</v>
      </c>
      <c r="FC74" s="161"/>
      <c r="FD74" s="161">
        <f t="shared" si="130"/>
        <v>0</v>
      </c>
      <c r="FE74" s="143"/>
      <c r="FF74" s="143"/>
      <c r="FG74" s="143"/>
      <c r="FH74" s="143"/>
      <c r="FI74" s="143"/>
      <c r="FJ74" s="143"/>
      <c r="FK74" s="143">
        <f t="shared" si="131"/>
        <v>0</v>
      </c>
      <c r="FL74" s="143"/>
      <c r="FM74" s="143"/>
      <c r="FN74" s="143"/>
      <c r="FO74" s="143"/>
      <c r="FP74" s="143"/>
      <c r="FQ74" s="143"/>
      <c r="FR74" s="143">
        <f t="shared" si="132"/>
        <v>0</v>
      </c>
      <c r="FS74" s="143"/>
      <c r="FT74" s="143"/>
      <c r="FU74" s="143"/>
      <c r="FV74" s="143">
        <v>0</v>
      </c>
      <c r="FW74" s="143">
        <f t="shared" si="133"/>
        <v>0</v>
      </c>
      <c r="FX74" s="143"/>
      <c r="FY74" s="143">
        <f t="shared" si="134"/>
        <v>0</v>
      </c>
      <c r="FZ74" s="143"/>
      <c r="GA74" s="161"/>
      <c r="GB74" s="143"/>
      <c r="GC74" s="143">
        <f t="shared" ref="GC74:GC101" si="165">FV74*1.32/100</f>
        <v>0</v>
      </c>
      <c r="GD74" s="143">
        <f t="shared" si="135"/>
        <v>0</v>
      </c>
      <c r="GE74" s="143"/>
      <c r="GF74" s="143">
        <f t="shared" si="136"/>
        <v>0</v>
      </c>
      <c r="GG74" s="143"/>
      <c r="GH74" s="143"/>
      <c r="GI74" s="143"/>
      <c r="GJ74" s="143">
        <v>1</v>
      </c>
      <c r="GK74" s="143">
        <f t="shared" si="137"/>
        <v>27225</v>
      </c>
      <c r="GL74" s="143"/>
      <c r="GM74" s="143">
        <f t="shared" si="138"/>
        <v>27225</v>
      </c>
      <c r="GN74" s="143"/>
      <c r="GO74" s="143"/>
      <c r="GP74" s="143"/>
      <c r="GQ74" s="143"/>
      <c r="GR74" s="143">
        <f t="shared" si="139"/>
        <v>0</v>
      </c>
      <c r="GS74" s="143"/>
      <c r="GT74" s="143">
        <f t="shared" si="140"/>
        <v>0</v>
      </c>
      <c r="GU74" s="143"/>
      <c r="GV74" s="143"/>
      <c r="GW74" s="143"/>
      <c r="GX74" s="143">
        <f t="shared" ref="GX74:GX101" si="166">GQ74*2.28/100</f>
        <v>0</v>
      </c>
      <c r="GY74" s="143">
        <f t="shared" si="141"/>
        <v>0</v>
      </c>
      <c r="GZ74" s="143"/>
      <c r="HA74" s="143">
        <f t="shared" si="142"/>
        <v>0</v>
      </c>
      <c r="HB74" s="143"/>
      <c r="HC74" s="143"/>
      <c r="HD74" s="143"/>
      <c r="HE74" s="143">
        <f t="shared" ref="HE74:HE101" si="167">FA74*3.8/100</f>
        <v>0</v>
      </c>
      <c r="HF74" s="143">
        <f t="shared" si="143"/>
        <v>0</v>
      </c>
      <c r="HG74" s="143"/>
      <c r="HH74" s="143">
        <f t="shared" si="144"/>
        <v>0</v>
      </c>
      <c r="HI74" s="143"/>
      <c r="HJ74" s="143"/>
      <c r="HK74" s="143"/>
      <c r="HL74" s="143"/>
      <c r="HM74" s="143"/>
      <c r="HN74" s="143"/>
      <c r="HO74" s="143">
        <f t="shared" si="145"/>
        <v>0</v>
      </c>
      <c r="HP74" s="143"/>
      <c r="HQ74" s="143"/>
      <c r="HR74" s="143"/>
      <c r="HS74" s="143"/>
      <c r="HT74" s="143"/>
      <c r="HU74" s="143"/>
      <c r="HV74" s="143">
        <f t="shared" si="146"/>
        <v>0</v>
      </c>
      <c r="HW74" s="143"/>
      <c r="HX74" s="143"/>
      <c r="HY74" s="143"/>
      <c r="HZ74" s="143"/>
      <c r="IA74" s="143"/>
      <c r="IB74" s="143"/>
      <c r="IC74" s="143">
        <f t="shared" si="147"/>
        <v>0</v>
      </c>
      <c r="ID74" s="143"/>
      <c r="IE74" s="143"/>
      <c r="IF74" s="143"/>
      <c r="IG74" s="143"/>
      <c r="IH74" s="143"/>
      <c r="II74" s="143"/>
      <c r="IJ74" s="163">
        <f t="shared" si="148"/>
        <v>0</v>
      </c>
      <c r="IK74" s="143"/>
      <c r="IL74" s="143"/>
      <c r="IM74" s="143"/>
      <c r="IN74" s="143"/>
      <c r="IO74" s="143">
        <f t="shared" si="149"/>
        <v>0</v>
      </c>
      <c r="IP74" s="143"/>
      <c r="IQ74" s="143">
        <f t="shared" si="150"/>
        <v>0</v>
      </c>
      <c r="IR74" s="143"/>
      <c r="IS74" s="143"/>
      <c r="IT74" s="143"/>
      <c r="IU74" s="143"/>
      <c r="IV74" s="143"/>
      <c r="IW74" s="143"/>
      <c r="IX74" s="143">
        <f t="shared" si="151"/>
        <v>0</v>
      </c>
      <c r="IY74" s="143"/>
      <c r="IZ74" s="143"/>
      <c r="JA74" s="143"/>
      <c r="JB74" s="143"/>
      <c r="JC74" s="143"/>
      <c r="JD74" s="143"/>
      <c r="JE74" s="143">
        <f t="shared" si="152"/>
        <v>0</v>
      </c>
      <c r="JF74" s="143"/>
      <c r="JG74" s="143"/>
      <c r="JH74" s="143"/>
      <c r="JI74" s="164"/>
      <c r="JJ74" s="164">
        <f t="shared" si="153"/>
        <v>0</v>
      </c>
      <c r="JK74" s="143"/>
      <c r="JL74" s="143">
        <f t="shared" si="154"/>
        <v>0</v>
      </c>
      <c r="JM74" s="143"/>
      <c r="JN74" s="143"/>
      <c r="JO74" s="143"/>
      <c r="JP74" s="143"/>
      <c r="JQ74" s="143"/>
      <c r="JR74" s="143"/>
      <c r="JS74" s="143">
        <f t="shared" si="155"/>
        <v>0</v>
      </c>
      <c r="JT74" s="143"/>
      <c r="JU74" s="143"/>
      <c r="JV74" s="143"/>
      <c r="JW74" s="143"/>
      <c r="JX74" s="143"/>
      <c r="JY74" s="143"/>
      <c r="JZ74" s="143">
        <f t="shared" si="156"/>
        <v>0</v>
      </c>
      <c r="KA74" s="143"/>
      <c r="KB74" s="143"/>
      <c r="KC74" s="143"/>
      <c r="KD74" s="143"/>
      <c r="KE74" s="143"/>
      <c r="KF74" s="143"/>
      <c r="KG74" s="143">
        <f t="shared" si="157"/>
        <v>0</v>
      </c>
      <c r="KH74" s="143"/>
      <c r="KI74" s="143"/>
      <c r="KJ74" s="143"/>
      <c r="KK74" s="143">
        <v>1</v>
      </c>
      <c r="KL74" s="143">
        <f t="shared" si="158"/>
        <v>5000</v>
      </c>
      <c r="KM74" s="143"/>
      <c r="KN74" s="143">
        <f t="shared" si="159"/>
        <v>5000</v>
      </c>
      <c r="KO74" s="143"/>
      <c r="KP74" s="143"/>
      <c r="KQ74" s="143"/>
      <c r="KR74" s="143"/>
      <c r="KS74" s="143"/>
      <c r="KT74" s="143"/>
      <c r="KU74" s="143">
        <f t="shared" si="160"/>
        <v>0</v>
      </c>
      <c r="KV74" s="143"/>
      <c r="KW74" s="143"/>
      <c r="KX74" s="143"/>
      <c r="KY74" s="143"/>
      <c r="KZ74" s="143"/>
      <c r="LA74" s="143"/>
      <c r="LB74" s="143">
        <f t="shared" si="161"/>
        <v>0</v>
      </c>
      <c r="LC74" s="143"/>
      <c r="LD74" s="143"/>
      <c r="LE74" s="143"/>
      <c r="LF74" s="143"/>
      <c r="LG74" s="143"/>
      <c r="LH74" s="143"/>
      <c r="LI74" s="143">
        <f t="shared" si="162"/>
        <v>0</v>
      </c>
      <c r="LJ74" s="143"/>
      <c r="LK74" s="143"/>
      <c r="LL74" s="143"/>
      <c r="LM74" s="143"/>
      <c r="LN74" s="143"/>
      <c r="LO74" s="143"/>
      <c r="LP74" s="143">
        <f t="shared" si="163"/>
        <v>0</v>
      </c>
      <c r="LQ74" s="143"/>
      <c r="LR74" s="143"/>
      <c r="LS74" s="143"/>
      <c r="LT74" s="143"/>
      <c r="LU74" s="143"/>
      <c r="LV74" s="143"/>
      <c r="LW74" s="143">
        <f t="shared" si="164"/>
        <v>0</v>
      </c>
      <c r="LX74" s="143"/>
      <c r="LY74" s="143"/>
      <c r="LZ74" s="143"/>
      <c r="MA74" s="143"/>
      <c r="MB74" s="159">
        <f t="shared" si="102"/>
        <v>32225</v>
      </c>
      <c r="MC74" s="159">
        <f t="shared" si="100"/>
        <v>0</v>
      </c>
      <c r="MD74" s="159">
        <f t="shared" si="103"/>
        <v>32225</v>
      </c>
      <c r="ME74" s="9"/>
    </row>
    <row r="75" spans="1:343" ht="18" customHeight="1">
      <c r="A75" s="157">
        <v>4</v>
      </c>
      <c r="B75" s="143" t="s">
        <v>1901</v>
      </c>
      <c r="C75" s="143"/>
      <c r="D75" s="143"/>
      <c r="E75" s="143"/>
      <c r="F75" s="143"/>
      <c r="G75" s="143"/>
      <c r="H75" s="143"/>
      <c r="I75" s="143"/>
      <c r="J75" s="158">
        <v>148</v>
      </c>
      <c r="K75" s="143">
        <f t="shared" si="104"/>
        <v>192600</v>
      </c>
      <c r="L75" s="158"/>
      <c r="M75" s="159">
        <f t="shared" si="101"/>
        <v>192600</v>
      </c>
      <c r="N75" s="143"/>
      <c r="O75" s="143"/>
      <c r="P75" s="143"/>
      <c r="Q75" s="160" t="s">
        <v>1931</v>
      </c>
      <c r="R75" s="161">
        <v>1127750</v>
      </c>
      <c r="S75" s="161"/>
      <c r="T75" s="161">
        <f t="shared" si="105"/>
        <v>1127750</v>
      </c>
      <c r="U75" s="161"/>
      <c r="V75" s="143"/>
      <c r="W75" s="143"/>
      <c r="X75" s="143"/>
      <c r="Y75" s="143"/>
      <c r="Z75" s="143"/>
      <c r="AA75" s="143">
        <f t="shared" si="106"/>
        <v>0</v>
      </c>
      <c r="AB75" s="143"/>
      <c r="AC75" s="143"/>
      <c r="AD75" s="143"/>
      <c r="AE75" s="143"/>
      <c r="AF75" s="143"/>
      <c r="AG75" s="143"/>
      <c r="AH75" s="143">
        <f t="shared" si="107"/>
        <v>0</v>
      </c>
      <c r="AI75" s="143"/>
      <c r="AJ75" s="143"/>
      <c r="AK75" s="143"/>
      <c r="AL75" s="143"/>
      <c r="AM75" s="143"/>
      <c r="AN75" s="143"/>
      <c r="AO75" s="143">
        <f t="shared" si="108"/>
        <v>0</v>
      </c>
      <c r="AP75" s="143"/>
      <c r="AQ75" s="143"/>
      <c r="AR75" s="143"/>
      <c r="AS75" s="143"/>
      <c r="AT75" s="143"/>
      <c r="AU75" s="143"/>
      <c r="AV75" s="143">
        <f t="shared" si="109"/>
        <v>0</v>
      </c>
      <c r="AW75" s="143"/>
      <c r="AX75" s="143"/>
      <c r="AY75" s="143"/>
      <c r="AZ75" s="143"/>
      <c r="BA75" s="143"/>
      <c r="BB75" s="143"/>
      <c r="BC75" s="143">
        <f t="shared" si="110"/>
        <v>0</v>
      </c>
      <c r="BD75" s="143"/>
      <c r="BE75" s="143"/>
      <c r="BF75" s="143"/>
      <c r="BG75" s="158">
        <v>10</v>
      </c>
      <c r="BH75" s="143">
        <f t="shared" si="111"/>
        <v>50000</v>
      </c>
      <c r="BI75" s="143"/>
      <c r="BJ75" s="143">
        <f t="shared" si="112"/>
        <v>50000</v>
      </c>
      <c r="BK75" s="143"/>
      <c r="BL75" s="143"/>
      <c r="BM75" s="143"/>
      <c r="BN75" s="157">
        <v>1</v>
      </c>
      <c r="BO75" s="143">
        <f t="shared" si="113"/>
        <v>5000</v>
      </c>
      <c r="BP75" s="143"/>
      <c r="BQ75" s="143">
        <f t="shared" si="114"/>
        <v>5000</v>
      </c>
      <c r="BR75" s="143"/>
      <c r="BS75" s="143"/>
      <c r="BT75" s="143"/>
      <c r="BU75" s="157">
        <v>2</v>
      </c>
      <c r="BV75" s="143">
        <f t="shared" si="115"/>
        <v>2000</v>
      </c>
      <c r="BW75" s="143"/>
      <c r="BX75" s="143">
        <f t="shared" si="116"/>
        <v>2000</v>
      </c>
      <c r="BY75" s="143"/>
      <c r="BZ75" s="143"/>
      <c r="CA75" s="143"/>
      <c r="CB75" s="143"/>
      <c r="CC75" s="143"/>
      <c r="CD75" s="143"/>
      <c r="CE75" s="143">
        <f t="shared" si="117"/>
        <v>0</v>
      </c>
      <c r="CF75" s="143"/>
      <c r="CG75" s="143"/>
      <c r="CH75" s="143"/>
      <c r="CI75" s="143"/>
      <c r="CJ75" s="143"/>
      <c r="CK75" s="143"/>
      <c r="CL75" s="143">
        <f t="shared" si="118"/>
        <v>0</v>
      </c>
      <c r="CM75" s="143"/>
      <c r="CN75" s="143"/>
      <c r="CO75" s="143"/>
      <c r="CP75" s="143"/>
      <c r="CQ75" s="143"/>
      <c r="CR75" s="143"/>
      <c r="CS75" s="143">
        <f t="shared" si="119"/>
        <v>0</v>
      </c>
      <c r="CT75" s="143"/>
      <c r="CU75" s="143"/>
      <c r="CV75" s="143"/>
      <c r="CW75" s="143"/>
      <c r="CX75" s="143"/>
      <c r="CY75" s="143"/>
      <c r="CZ75" s="143">
        <f t="shared" si="120"/>
        <v>0</v>
      </c>
      <c r="DA75" s="143"/>
      <c r="DB75" s="143"/>
      <c r="DC75" s="143"/>
      <c r="DD75" s="143"/>
      <c r="DE75" s="143"/>
      <c r="DF75" s="143"/>
      <c r="DG75" s="143">
        <f t="shared" si="121"/>
        <v>0</v>
      </c>
      <c r="DH75" s="143"/>
      <c r="DI75" s="143"/>
      <c r="DJ75" s="143"/>
      <c r="DK75" s="143"/>
      <c r="DL75" s="143"/>
      <c r="DM75" s="143"/>
      <c r="DN75" s="143">
        <f t="shared" si="122"/>
        <v>0</v>
      </c>
      <c r="DO75" s="143"/>
      <c r="DP75" s="143"/>
      <c r="DQ75" s="143"/>
      <c r="DR75" s="143"/>
      <c r="DS75" s="143"/>
      <c r="DT75" s="143"/>
      <c r="DU75" s="143">
        <f t="shared" si="123"/>
        <v>0</v>
      </c>
      <c r="DV75" s="143"/>
      <c r="DW75" s="143"/>
      <c r="DX75" s="143"/>
      <c r="DY75" s="143"/>
      <c r="DZ75" s="143"/>
      <c r="EA75" s="143"/>
      <c r="EB75" s="143">
        <f t="shared" si="124"/>
        <v>0</v>
      </c>
      <c r="EC75" s="143"/>
      <c r="ED75" s="143"/>
      <c r="EE75" s="143"/>
      <c r="EF75" s="143"/>
      <c r="EG75" s="143"/>
      <c r="EH75" s="143"/>
      <c r="EI75" s="143">
        <f t="shared" si="125"/>
        <v>0</v>
      </c>
      <c r="EJ75" s="143"/>
      <c r="EK75" s="143"/>
      <c r="EL75" s="143"/>
      <c r="EM75" s="143"/>
      <c r="EN75" s="143"/>
      <c r="EO75" s="143"/>
      <c r="EP75" s="143">
        <f t="shared" si="126"/>
        <v>0</v>
      </c>
      <c r="EQ75" s="143"/>
      <c r="ER75" s="143"/>
      <c r="ES75" s="143"/>
      <c r="ET75" s="157">
        <v>4</v>
      </c>
      <c r="EU75" s="143">
        <f t="shared" si="127"/>
        <v>2000</v>
      </c>
      <c r="EV75" s="143"/>
      <c r="EW75" s="143">
        <f t="shared" si="128"/>
        <v>2000</v>
      </c>
      <c r="EX75" s="161"/>
      <c r="EY75" s="143"/>
      <c r="EZ75" s="143"/>
      <c r="FA75" s="157">
        <v>3324</v>
      </c>
      <c r="FB75" s="161">
        <f t="shared" si="129"/>
        <v>4653600</v>
      </c>
      <c r="FC75" s="161"/>
      <c r="FD75" s="161">
        <f t="shared" si="130"/>
        <v>4656924</v>
      </c>
      <c r="FE75" s="143"/>
      <c r="FF75" s="143"/>
      <c r="FG75" s="143"/>
      <c r="FH75" s="143"/>
      <c r="FI75" s="143"/>
      <c r="FJ75" s="143"/>
      <c r="FK75" s="143">
        <f t="shared" si="131"/>
        <v>0</v>
      </c>
      <c r="FL75" s="143"/>
      <c r="FM75" s="143"/>
      <c r="FN75" s="143"/>
      <c r="FO75" s="143"/>
      <c r="FP75" s="143"/>
      <c r="FQ75" s="143"/>
      <c r="FR75" s="143">
        <f t="shared" si="132"/>
        <v>0</v>
      </c>
      <c r="FS75" s="143"/>
      <c r="FT75" s="143"/>
      <c r="FU75" s="143"/>
      <c r="FV75" s="143">
        <v>407</v>
      </c>
      <c r="FW75" s="143">
        <f t="shared" si="133"/>
        <v>1330890</v>
      </c>
      <c r="FX75" s="143"/>
      <c r="FY75" s="143">
        <f t="shared" si="134"/>
        <v>1330890</v>
      </c>
      <c r="FZ75" s="143"/>
      <c r="GA75" s="161"/>
      <c r="GB75" s="143"/>
      <c r="GC75" s="143">
        <v>5</v>
      </c>
      <c r="GD75" s="143">
        <f t="shared" si="135"/>
        <v>21500</v>
      </c>
      <c r="GE75" s="143"/>
      <c r="GF75" s="143">
        <f t="shared" si="136"/>
        <v>21500</v>
      </c>
      <c r="GG75" s="143"/>
      <c r="GH75" s="143"/>
      <c r="GI75" s="143"/>
      <c r="GJ75" s="143">
        <v>1</v>
      </c>
      <c r="GK75" s="143">
        <f t="shared" si="137"/>
        <v>27225</v>
      </c>
      <c r="GL75" s="143"/>
      <c r="GM75" s="143">
        <f t="shared" si="138"/>
        <v>27225</v>
      </c>
      <c r="GN75" s="143"/>
      <c r="GO75" s="143"/>
      <c r="GP75" s="143"/>
      <c r="GQ75" s="143">
        <v>487</v>
      </c>
      <c r="GR75" s="143">
        <f t="shared" si="139"/>
        <v>146100</v>
      </c>
      <c r="GS75" s="143"/>
      <c r="GT75" s="143">
        <f t="shared" si="140"/>
        <v>146100</v>
      </c>
      <c r="GU75" s="143"/>
      <c r="GV75" s="143"/>
      <c r="GW75" s="143"/>
      <c r="GX75" s="143">
        <v>11</v>
      </c>
      <c r="GY75" s="143">
        <f t="shared" si="141"/>
        <v>3300</v>
      </c>
      <c r="GZ75" s="143"/>
      <c r="HA75" s="143">
        <f t="shared" si="142"/>
        <v>3300</v>
      </c>
      <c r="HB75" s="143"/>
      <c r="HC75" s="143"/>
      <c r="HD75" s="143"/>
      <c r="HE75" s="143">
        <v>126</v>
      </c>
      <c r="HF75" s="143">
        <f t="shared" si="143"/>
        <v>12600</v>
      </c>
      <c r="HG75" s="143"/>
      <c r="HH75" s="143">
        <f t="shared" si="144"/>
        <v>12600</v>
      </c>
      <c r="HI75" s="143"/>
      <c r="HJ75" s="143"/>
      <c r="HK75" s="143"/>
      <c r="HL75" s="143"/>
      <c r="HM75" s="143"/>
      <c r="HN75" s="143"/>
      <c r="HO75" s="143">
        <f t="shared" si="145"/>
        <v>0</v>
      </c>
      <c r="HP75" s="143"/>
      <c r="HQ75" s="143"/>
      <c r="HR75" s="143"/>
      <c r="HS75" s="143"/>
      <c r="HT75" s="143"/>
      <c r="HU75" s="143"/>
      <c r="HV75" s="143">
        <f t="shared" si="146"/>
        <v>0</v>
      </c>
      <c r="HW75" s="143"/>
      <c r="HX75" s="143"/>
      <c r="HY75" s="143"/>
      <c r="HZ75" s="143"/>
      <c r="IA75" s="143"/>
      <c r="IB75" s="143"/>
      <c r="IC75" s="143">
        <f t="shared" si="147"/>
        <v>0</v>
      </c>
      <c r="ID75" s="143"/>
      <c r="IE75" s="143"/>
      <c r="IF75" s="143"/>
      <c r="IG75" s="143"/>
      <c r="IH75" s="143"/>
      <c r="II75" s="143"/>
      <c r="IJ75" s="163">
        <f t="shared" si="148"/>
        <v>0</v>
      </c>
      <c r="IK75" s="143"/>
      <c r="IL75" s="143"/>
      <c r="IM75" s="143"/>
      <c r="IN75" s="143">
        <v>1</v>
      </c>
      <c r="IO75" s="143">
        <f t="shared" si="149"/>
        <v>10000</v>
      </c>
      <c r="IP75" s="143"/>
      <c r="IQ75" s="143">
        <f t="shared" si="150"/>
        <v>10000</v>
      </c>
      <c r="IR75" s="143"/>
      <c r="IS75" s="143"/>
      <c r="IT75" s="143"/>
      <c r="IU75" s="143"/>
      <c r="IV75" s="143"/>
      <c r="IW75" s="143"/>
      <c r="IX75" s="143">
        <f t="shared" si="151"/>
        <v>0</v>
      </c>
      <c r="IY75" s="143"/>
      <c r="IZ75" s="143"/>
      <c r="JA75" s="143"/>
      <c r="JB75" s="143"/>
      <c r="JC75" s="143"/>
      <c r="JD75" s="143"/>
      <c r="JE75" s="143">
        <f t="shared" si="152"/>
        <v>0</v>
      </c>
      <c r="JF75" s="143"/>
      <c r="JG75" s="143"/>
      <c r="JH75" s="143"/>
      <c r="JI75" s="164"/>
      <c r="JJ75" s="164">
        <f t="shared" si="153"/>
        <v>0</v>
      </c>
      <c r="JK75" s="143"/>
      <c r="JL75" s="143">
        <f t="shared" si="154"/>
        <v>0</v>
      </c>
      <c r="JM75" s="143"/>
      <c r="JN75" s="143"/>
      <c r="JO75" s="143"/>
      <c r="JP75" s="143"/>
      <c r="JQ75" s="143"/>
      <c r="JR75" s="143"/>
      <c r="JS75" s="143">
        <f t="shared" si="155"/>
        <v>0</v>
      </c>
      <c r="JT75" s="143"/>
      <c r="JU75" s="143"/>
      <c r="JV75" s="143"/>
      <c r="JW75" s="143"/>
      <c r="JX75" s="143"/>
      <c r="JY75" s="143"/>
      <c r="JZ75" s="143">
        <f t="shared" si="156"/>
        <v>0</v>
      </c>
      <c r="KA75" s="143"/>
      <c r="KB75" s="143"/>
      <c r="KC75" s="143"/>
      <c r="KD75" s="143"/>
      <c r="KE75" s="143"/>
      <c r="KF75" s="143"/>
      <c r="KG75" s="143">
        <f t="shared" si="157"/>
        <v>0</v>
      </c>
      <c r="KH75" s="143"/>
      <c r="KI75" s="143"/>
      <c r="KJ75" s="143"/>
      <c r="KK75" s="143">
        <v>1</v>
      </c>
      <c r="KL75" s="143">
        <f t="shared" si="158"/>
        <v>5000</v>
      </c>
      <c r="KM75" s="143"/>
      <c r="KN75" s="143">
        <f t="shared" si="159"/>
        <v>5000</v>
      </c>
      <c r="KO75" s="143"/>
      <c r="KP75" s="143"/>
      <c r="KQ75" s="143"/>
      <c r="KR75" s="143"/>
      <c r="KS75" s="143"/>
      <c r="KT75" s="143"/>
      <c r="KU75" s="143">
        <f t="shared" si="160"/>
        <v>0</v>
      </c>
      <c r="KV75" s="143"/>
      <c r="KW75" s="143"/>
      <c r="KX75" s="143"/>
      <c r="KY75" s="143"/>
      <c r="KZ75" s="143"/>
      <c r="LA75" s="143"/>
      <c r="LB75" s="143">
        <f t="shared" si="161"/>
        <v>0</v>
      </c>
      <c r="LC75" s="143"/>
      <c r="LD75" s="143"/>
      <c r="LE75" s="143"/>
      <c r="LF75" s="143"/>
      <c r="LG75" s="143"/>
      <c r="LH75" s="143"/>
      <c r="LI75" s="143">
        <f t="shared" si="162"/>
        <v>0</v>
      </c>
      <c r="LJ75" s="143"/>
      <c r="LK75" s="143"/>
      <c r="LL75" s="143"/>
      <c r="LM75" s="143"/>
      <c r="LN75" s="143"/>
      <c r="LO75" s="143"/>
      <c r="LP75" s="143">
        <f t="shared" si="163"/>
        <v>0</v>
      </c>
      <c r="LQ75" s="143"/>
      <c r="LR75" s="143"/>
      <c r="LS75" s="143"/>
      <c r="LT75" s="143"/>
      <c r="LU75" s="143"/>
      <c r="LV75" s="143"/>
      <c r="LW75" s="143">
        <f t="shared" si="164"/>
        <v>0</v>
      </c>
      <c r="LX75" s="143"/>
      <c r="LY75" s="143"/>
      <c r="LZ75" s="143"/>
      <c r="MA75" s="143"/>
      <c r="MB75" s="159">
        <f t="shared" si="102"/>
        <v>7589565</v>
      </c>
      <c r="MC75" s="159">
        <f t="shared" si="100"/>
        <v>0</v>
      </c>
      <c r="MD75" s="159">
        <f t="shared" si="103"/>
        <v>7592889</v>
      </c>
      <c r="ME75" s="9"/>
    </row>
    <row r="76" spans="1:343" ht="18" customHeight="1">
      <c r="A76" s="157">
        <v>5</v>
      </c>
      <c r="B76" s="143" t="s">
        <v>1902</v>
      </c>
      <c r="C76" s="143"/>
      <c r="D76" s="143"/>
      <c r="E76" s="143"/>
      <c r="F76" s="143"/>
      <c r="G76" s="143"/>
      <c r="H76" s="143"/>
      <c r="I76" s="143"/>
      <c r="J76" s="158">
        <v>45</v>
      </c>
      <c r="K76" s="143">
        <f t="shared" si="104"/>
        <v>69000</v>
      </c>
      <c r="L76" s="158"/>
      <c r="M76" s="159">
        <f t="shared" si="101"/>
        <v>69000</v>
      </c>
      <c r="N76" s="143"/>
      <c r="O76" s="143"/>
      <c r="P76" s="143"/>
      <c r="Q76" s="160" t="s">
        <v>1932</v>
      </c>
      <c r="R76" s="161">
        <v>782600</v>
      </c>
      <c r="S76" s="161"/>
      <c r="T76" s="161">
        <f t="shared" si="105"/>
        <v>782600</v>
      </c>
      <c r="U76" s="161"/>
      <c r="V76" s="143"/>
      <c r="W76" s="143"/>
      <c r="X76" s="143"/>
      <c r="Y76" s="143"/>
      <c r="Z76" s="143"/>
      <c r="AA76" s="143">
        <f t="shared" si="106"/>
        <v>0</v>
      </c>
      <c r="AB76" s="143"/>
      <c r="AC76" s="143"/>
      <c r="AD76" s="143"/>
      <c r="AE76" s="143"/>
      <c r="AF76" s="143"/>
      <c r="AG76" s="143"/>
      <c r="AH76" s="143">
        <f t="shared" si="107"/>
        <v>0</v>
      </c>
      <c r="AI76" s="143"/>
      <c r="AJ76" s="143"/>
      <c r="AK76" s="143"/>
      <c r="AL76" s="143"/>
      <c r="AM76" s="143"/>
      <c r="AN76" s="143"/>
      <c r="AO76" s="143">
        <f t="shared" si="108"/>
        <v>0</v>
      </c>
      <c r="AP76" s="143"/>
      <c r="AQ76" s="143"/>
      <c r="AR76" s="143"/>
      <c r="AS76" s="143"/>
      <c r="AT76" s="143"/>
      <c r="AU76" s="143"/>
      <c r="AV76" s="143">
        <f t="shared" si="109"/>
        <v>0</v>
      </c>
      <c r="AW76" s="143"/>
      <c r="AX76" s="143"/>
      <c r="AY76" s="143"/>
      <c r="AZ76" s="143"/>
      <c r="BA76" s="143"/>
      <c r="BB76" s="143"/>
      <c r="BC76" s="143">
        <f t="shared" si="110"/>
        <v>0</v>
      </c>
      <c r="BD76" s="143"/>
      <c r="BE76" s="143"/>
      <c r="BF76" s="143"/>
      <c r="BG76" s="158">
        <v>8</v>
      </c>
      <c r="BH76" s="143">
        <f t="shared" si="111"/>
        <v>40000</v>
      </c>
      <c r="BI76" s="143"/>
      <c r="BJ76" s="143">
        <f t="shared" si="112"/>
        <v>40000</v>
      </c>
      <c r="BK76" s="143"/>
      <c r="BL76" s="143"/>
      <c r="BM76" s="143"/>
      <c r="BN76" s="157"/>
      <c r="BO76" s="143">
        <f t="shared" si="113"/>
        <v>0</v>
      </c>
      <c r="BP76" s="143"/>
      <c r="BQ76" s="143">
        <f t="shared" si="114"/>
        <v>0</v>
      </c>
      <c r="BR76" s="143"/>
      <c r="BS76" s="143"/>
      <c r="BT76" s="143"/>
      <c r="BU76" s="157">
        <v>2</v>
      </c>
      <c r="BV76" s="143">
        <f t="shared" si="115"/>
        <v>2000</v>
      </c>
      <c r="BW76" s="143"/>
      <c r="BX76" s="143">
        <f t="shared" si="116"/>
        <v>2000</v>
      </c>
      <c r="BY76" s="143"/>
      <c r="BZ76" s="143"/>
      <c r="CA76" s="143"/>
      <c r="CB76" s="143"/>
      <c r="CC76" s="143"/>
      <c r="CD76" s="143"/>
      <c r="CE76" s="143">
        <f t="shared" si="117"/>
        <v>0</v>
      </c>
      <c r="CF76" s="143"/>
      <c r="CG76" s="143"/>
      <c r="CH76" s="143"/>
      <c r="CI76" s="143"/>
      <c r="CJ76" s="143"/>
      <c r="CK76" s="143"/>
      <c r="CL76" s="143">
        <f t="shared" si="118"/>
        <v>0</v>
      </c>
      <c r="CM76" s="143"/>
      <c r="CN76" s="143"/>
      <c r="CO76" s="143"/>
      <c r="CP76" s="143"/>
      <c r="CQ76" s="143"/>
      <c r="CR76" s="143"/>
      <c r="CS76" s="143">
        <f t="shared" si="119"/>
        <v>0</v>
      </c>
      <c r="CT76" s="143"/>
      <c r="CU76" s="143"/>
      <c r="CV76" s="143"/>
      <c r="CW76" s="143"/>
      <c r="CX76" s="143"/>
      <c r="CY76" s="143"/>
      <c r="CZ76" s="143">
        <f t="shared" si="120"/>
        <v>0</v>
      </c>
      <c r="DA76" s="143"/>
      <c r="DB76" s="143"/>
      <c r="DC76" s="143"/>
      <c r="DD76" s="143"/>
      <c r="DE76" s="143"/>
      <c r="DF76" s="143"/>
      <c r="DG76" s="143">
        <f t="shared" si="121"/>
        <v>0</v>
      </c>
      <c r="DH76" s="143"/>
      <c r="DI76" s="143"/>
      <c r="DJ76" s="143"/>
      <c r="DK76" s="143"/>
      <c r="DL76" s="143"/>
      <c r="DM76" s="143"/>
      <c r="DN76" s="143">
        <f t="shared" si="122"/>
        <v>0</v>
      </c>
      <c r="DO76" s="143"/>
      <c r="DP76" s="143"/>
      <c r="DQ76" s="143"/>
      <c r="DR76" s="143"/>
      <c r="DS76" s="143"/>
      <c r="DT76" s="143"/>
      <c r="DU76" s="143">
        <f t="shared" si="123"/>
        <v>0</v>
      </c>
      <c r="DV76" s="143"/>
      <c r="DW76" s="143"/>
      <c r="DX76" s="143"/>
      <c r="DY76" s="143"/>
      <c r="DZ76" s="143"/>
      <c r="EA76" s="143"/>
      <c r="EB76" s="143">
        <f t="shared" si="124"/>
        <v>0</v>
      </c>
      <c r="EC76" s="143"/>
      <c r="ED76" s="143"/>
      <c r="EE76" s="143"/>
      <c r="EF76" s="143"/>
      <c r="EG76" s="143"/>
      <c r="EH76" s="143"/>
      <c r="EI76" s="143">
        <f t="shared" si="125"/>
        <v>0</v>
      </c>
      <c r="EJ76" s="143"/>
      <c r="EK76" s="143"/>
      <c r="EL76" s="143"/>
      <c r="EM76" s="143"/>
      <c r="EN76" s="143"/>
      <c r="EO76" s="143"/>
      <c r="EP76" s="143">
        <f t="shared" si="126"/>
        <v>0</v>
      </c>
      <c r="EQ76" s="143"/>
      <c r="ER76" s="143"/>
      <c r="ES76" s="143"/>
      <c r="ET76" s="157"/>
      <c r="EU76" s="143">
        <f t="shared" si="127"/>
        <v>0</v>
      </c>
      <c r="EV76" s="143"/>
      <c r="EW76" s="143">
        <f t="shared" si="128"/>
        <v>0</v>
      </c>
      <c r="EX76" s="161"/>
      <c r="EY76" s="143"/>
      <c r="EZ76" s="143"/>
      <c r="FA76" s="157">
        <v>2354</v>
      </c>
      <c r="FB76" s="161">
        <f t="shared" si="129"/>
        <v>3295600</v>
      </c>
      <c r="FC76" s="161"/>
      <c r="FD76" s="161">
        <f t="shared" si="130"/>
        <v>3297954</v>
      </c>
      <c r="FE76" s="143"/>
      <c r="FF76" s="143"/>
      <c r="FG76" s="143"/>
      <c r="FH76" s="143"/>
      <c r="FI76" s="143"/>
      <c r="FJ76" s="143"/>
      <c r="FK76" s="143">
        <f t="shared" si="131"/>
        <v>0</v>
      </c>
      <c r="FL76" s="143"/>
      <c r="FM76" s="143"/>
      <c r="FN76" s="143"/>
      <c r="FO76" s="143"/>
      <c r="FP76" s="143"/>
      <c r="FQ76" s="143"/>
      <c r="FR76" s="143">
        <f t="shared" si="132"/>
        <v>0</v>
      </c>
      <c r="FS76" s="143"/>
      <c r="FT76" s="143"/>
      <c r="FU76" s="143"/>
      <c r="FV76" s="143">
        <v>312</v>
      </c>
      <c r="FW76" s="143">
        <f t="shared" si="133"/>
        <v>1020240</v>
      </c>
      <c r="FX76" s="143"/>
      <c r="FY76" s="143">
        <f t="shared" si="134"/>
        <v>1020240</v>
      </c>
      <c r="FZ76" s="143"/>
      <c r="GA76" s="161"/>
      <c r="GB76" s="143"/>
      <c r="GC76" s="143">
        <v>4</v>
      </c>
      <c r="GD76" s="143">
        <f t="shared" si="135"/>
        <v>17200</v>
      </c>
      <c r="GE76" s="143"/>
      <c r="GF76" s="143">
        <f t="shared" si="136"/>
        <v>17200</v>
      </c>
      <c r="GG76" s="143"/>
      <c r="GH76" s="143"/>
      <c r="GI76" s="143"/>
      <c r="GJ76" s="143">
        <v>0</v>
      </c>
      <c r="GK76" s="143">
        <f t="shared" si="137"/>
        <v>0</v>
      </c>
      <c r="GL76" s="143"/>
      <c r="GM76" s="143">
        <f t="shared" si="138"/>
        <v>0</v>
      </c>
      <c r="GN76" s="143"/>
      <c r="GO76" s="143"/>
      <c r="GP76" s="143"/>
      <c r="GQ76" s="143">
        <v>15</v>
      </c>
      <c r="GR76" s="143">
        <f t="shared" si="139"/>
        <v>4500</v>
      </c>
      <c r="GS76" s="143"/>
      <c r="GT76" s="143">
        <f t="shared" si="140"/>
        <v>4500</v>
      </c>
      <c r="GU76" s="143"/>
      <c r="GV76" s="143"/>
      <c r="GW76" s="143"/>
      <c r="GX76" s="143">
        <v>1</v>
      </c>
      <c r="GY76" s="143">
        <f t="shared" si="141"/>
        <v>300</v>
      </c>
      <c r="GZ76" s="143"/>
      <c r="HA76" s="143">
        <f t="shared" si="142"/>
        <v>300</v>
      </c>
      <c r="HB76" s="143"/>
      <c r="HC76" s="143"/>
      <c r="HD76" s="143"/>
      <c r="HE76" s="143">
        <v>89</v>
      </c>
      <c r="HF76" s="143">
        <f t="shared" si="143"/>
        <v>8900</v>
      </c>
      <c r="HG76" s="143"/>
      <c r="HH76" s="143">
        <f t="shared" si="144"/>
        <v>8900</v>
      </c>
      <c r="HI76" s="143"/>
      <c r="HJ76" s="143"/>
      <c r="HK76" s="143"/>
      <c r="HL76" s="143"/>
      <c r="HM76" s="143"/>
      <c r="HN76" s="143"/>
      <c r="HO76" s="143">
        <f t="shared" si="145"/>
        <v>0</v>
      </c>
      <c r="HP76" s="143"/>
      <c r="HQ76" s="143"/>
      <c r="HR76" s="143"/>
      <c r="HS76" s="143"/>
      <c r="HT76" s="143"/>
      <c r="HU76" s="143"/>
      <c r="HV76" s="143">
        <f t="shared" si="146"/>
        <v>0</v>
      </c>
      <c r="HW76" s="143"/>
      <c r="HX76" s="143"/>
      <c r="HY76" s="143"/>
      <c r="HZ76" s="143"/>
      <c r="IA76" s="143"/>
      <c r="IB76" s="143"/>
      <c r="IC76" s="143">
        <f t="shared" si="147"/>
        <v>0</v>
      </c>
      <c r="ID76" s="143"/>
      <c r="IE76" s="143"/>
      <c r="IF76" s="143"/>
      <c r="IG76" s="143"/>
      <c r="IH76" s="143"/>
      <c r="II76" s="143"/>
      <c r="IJ76" s="163">
        <f t="shared" si="148"/>
        <v>0</v>
      </c>
      <c r="IK76" s="143"/>
      <c r="IL76" s="143"/>
      <c r="IM76" s="143"/>
      <c r="IN76" s="143">
        <v>2</v>
      </c>
      <c r="IO76" s="143">
        <f t="shared" si="149"/>
        <v>20000</v>
      </c>
      <c r="IP76" s="143"/>
      <c r="IQ76" s="143">
        <f t="shared" si="150"/>
        <v>20000</v>
      </c>
      <c r="IR76" s="143"/>
      <c r="IS76" s="143"/>
      <c r="IT76" s="143"/>
      <c r="IU76" s="143"/>
      <c r="IV76" s="143"/>
      <c r="IW76" s="143"/>
      <c r="IX76" s="143">
        <f t="shared" si="151"/>
        <v>0</v>
      </c>
      <c r="IY76" s="143"/>
      <c r="IZ76" s="143"/>
      <c r="JA76" s="143"/>
      <c r="JB76" s="143"/>
      <c r="JC76" s="143"/>
      <c r="JD76" s="143"/>
      <c r="JE76" s="143">
        <f t="shared" si="152"/>
        <v>0</v>
      </c>
      <c r="JF76" s="143"/>
      <c r="JG76" s="143"/>
      <c r="JH76" s="143"/>
      <c r="JI76" s="164"/>
      <c r="JJ76" s="164">
        <f t="shared" si="153"/>
        <v>0</v>
      </c>
      <c r="JK76" s="143"/>
      <c r="JL76" s="143">
        <f t="shared" si="154"/>
        <v>0</v>
      </c>
      <c r="JM76" s="143"/>
      <c r="JN76" s="143"/>
      <c r="JO76" s="143"/>
      <c r="JP76" s="143"/>
      <c r="JQ76" s="143"/>
      <c r="JR76" s="143"/>
      <c r="JS76" s="143">
        <f t="shared" si="155"/>
        <v>0</v>
      </c>
      <c r="JT76" s="143"/>
      <c r="JU76" s="143"/>
      <c r="JV76" s="143"/>
      <c r="JW76" s="143"/>
      <c r="JX76" s="143"/>
      <c r="JY76" s="143"/>
      <c r="JZ76" s="143">
        <f t="shared" si="156"/>
        <v>0</v>
      </c>
      <c r="KA76" s="143"/>
      <c r="KB76" s="143"/>
      <c r="KC76" s="143"/>
      <c r="KD76" s="143"/>
      <c r="KE76" s="143"/>
      <c r="KF76" s="143"/>
      <c r="KG76" s="143">
        <f t="shared" si="157"/>
        <v>0</v>
      </c>
      <c r="KH76" s="143"/>
      <c r="KI76" s="143"/>
      <c r="KJ76" s="143"/>
      <c r="KK76" s="143">
        <v>1</v>
      </c>
      <c r="KL76" s="143">
        <f t="shared" si="158"/>
        <v>5000</v>
      </c>
      <c r="KM76" s="143"/>
      <c r="KN76" s="143">
        <f t="shared" si="159"/>
        <v>5000</v>
      </c>
      <c r="KO76" s="143"/>
      <c r="KP76" s="143"/>
      <c r="KQ76" s="143"/>
      <c r="KR76" s="143"/>
      <c r="KS76" s="143"/>
      <c r="KT76" s="143"/>
      <c r="KU76" s="143">
        <f t="shared" si="160"/>
        <v>0</v>
      </c>
      <c r="KV76" s="143"/>
      <c r="KW76" s="143"/>
      <c r="KX76" s="143"/>
      <c r="KY76" s="143"/>
      <c r="KZ76" s="143"/>
      <c r="LA76" s="143"/>
      <c r="LB76" s="143">
        <f t="shared" si="161"/>
        <v>0</v>
      </c>
      <c r="LC76" s="143"/>
      <c r="LD76" s="143"/>
      <c r="LE76" s="143"/>
      <c r="LF76" s="143"/>
      <c r="LG76" s="143"/>
      <c r="LH76" s="143"/>
      <c r="LI76" s="143">
        <f t="shared" si="162"/>
        <v>0</v>
      </c>
      <c r="LJ76" s="143"/>
      <c r="LK76" s="143"/>
      <c r="LL76" s="143"/>
      <c r="LM76" s="143"/>
      <c r="LN76" s="143"/>
      <c r="LO76" s="143"/>
      <c r="LP76" s="143">
        <f t="shared" si="163"/>
        <v>0</v>
      </c>
      <c r="LQ76" s="143"/>
      <c r="LR76" s="143"/>
      <c r="LS76" s="143"/>
      <c r="LT76" s="143"/>
      <c r="LU76" s="143"/>
      <c r="LV76" s="143"/>
      <c r="LW76" s="143">
        <f t="shared" si="164"/>
        <v>0</v>
      </c>
      <c r="LX76" s="143"/>
      <c r="LY76" s="143"/>
      <c r="LZ76" s="143"/>
      <c r="MA76" s="143"/>
      <c r="MB76" s="159">
        <f t="shared" si="102"/>
        <v>5265340</v>
      </c>
      <c r="MC76" s="159">
        <f t="shared" si="100"/>
        <v>0</v>
      </c>
      <c r="MD76" s="159">
        <f t="shared" si="103"/>
        <v>5267694</v>
      </c>
      <c r="ME76" s="9"/>
    </row>
    <row r="77" spans="1:343" ht="18" customHeight="1">
      <c r="A77" s="157">
        <v>6</v>
      </c>
      <c r="B77" s="143" t="s">
        <v>1903</v>
      </c>
      <c r="C77" s="143"/>
      <c r="D77" s="143"/>
      <c r="E77" s="143"/>
      <c r="F77" s="143"/>
      <c r="G77" s="143"/>
      <c r="H77" s="143"/>
      <c r="I77" s="143"/>
      <c r="J77" s="158">
        <v>106</v>
      </c>
      <c r="K77" s="143">
        <f t="shared" si="104"/>
        <v>142200</v>
      </c>
      <c r="L77" s="158"/>
      <c r="M77" s="159">
        <f t="shared" si="101"/>
        <v>142200</v>
      </c>
      <c r="N77" s="143"/>
      <c r="O77" s="143"/>
      <c r="P77" s="143"/>
      <c r="Q77" s="160" t="s">
        <v>1933</v>
      </c>
      <c r="R77" s="161">
        <v>1111750</v>
      </c>
      <c r="S77" s="161"/>
      <c r="T77" s="161">
        <f t="shared" si="105"/>
        <v>1111750</v>
      </c>
      <c r="U77" s="161"/>
      <c r="V77" s="143"/>
      <c r="W77" s="143"/>
      <c r="X77" s="143"/>
      <c r="Y77" s="143"/>
      <c r="Z77" s="143"/>
      <c r="AA77" s="143">
        <f t="shared" si="106"/>
        <v>0</v>
      </c>
      <c r="AB77" s="143"/>
      <c r="AC77" s="143"/>
      <c r="AD77" s="143"/>
      <c r="AE77" s="143"/>
      <c r="AF77" s="143"/>
      <c r="AG77" s="143"/>
      <c r="AH77" s="143">
        <f t="shared" si="107"/>
        <v>0</v>
      </c>
      <c r="AI77" s="143"/>
      <c r="AJ77" s="143"/>
      <c r="AK77" s="143"/>
      <c r="AL77" s="143"/>
      <c r="AM77" s="143"/>
      <c r="AN77" s="143"/>
      <c r="AO77" s="143">
        <f t="shared" si="108"/>
        <v>0</v>
      </c>
      <c r="AP77" s="143"/>
      <c r="AQ77" s="143"/>
      <c r="AR77" s="143"/>
      <c r="AS77" s="143"/>
      <c r="AT77" s="143"/>
      <c r="AU77" s="143"/>
      <c r="AV77" s="143">
        <f t="shared" si="109"/>
        <v>0</v>
      </c>
      <c r="AW77" s="143"/>
      <c r="AX77" s="143"/>
      <c r="AY77" s="143"/>
      <c r="AZ77" s="143"/>
      <c r="BA77" s="143"/>
      <c r="BB77" s="143"/>
      <c r="BC77" s="143">
        <f t="shared" si="110"/>
        <v>0</v>
      </c>
      <c r="BD77" s="143"/>
      <c r="BE77" s="143"/>
      <c r="BF77" s="143"/>
      <c r="BG77" s="158">
        <v>11</v>
      </c>
      <c r="BH77" s="143">
        <f t="shared" si="111"/>
        <v>55000</v>
      </c>
      <c r="BI77" s="143"/>
      <c r="BJ77" s="143">
        <f t="shared" si="112"/>
        <v>55000</v>
      </c>
      <c r="BK77" s="143"/>
      <c r="BL77" s="143"/>
      <c r="BM77" s="143"/>
      <c r="BN77" s="157"/>
      <c r="BO77" s="143">
        <f t="shared" si="113"/>
        <v>0</v>
      </c>
      <c r="BP77" s="143"/>
      <c r="BQ77" s="143">
        <f t="shared" si="114"/>
        <v>0</v>
      </c>
      <c r="BR77" s="143"/>
      <c r="BS77" s="143"/>
      <c r="BT77" s="143"/>
      <c r="BU77" s="157">
        <v>2</v>
      </c>
      <c r="BV77" s="143">
        <f t="shared" si="115"/>
        <v>2000</v>
      </c>
      <c r="BW77" s="143"/>
      <c r="BX77" s="143">
        <f t="shared" si="116"/>
        <v>2000</v>
      </c>
      <c r="BY77" s="143"/>
      <c r="BZ77" s="143"/>
      <c r="CA77" s="143"/>
      <c r="CB77" s="143"/>
      <c r="CC77" s="143"/>
      <c r="CD77" s="143"/>
      <c r="CE77" s="143">
        <f t="shared" si="117"/>
        <v>0</v>
      </c>
      <c r="CF77" s="143"/>
      <c r="CG77" s="143"/>
      <c r="CH77" s="143"/>
      <c r="CI77" s="143"/>
      <c r="CJ77" s="143"/>
      <c r="CK77" s="143"/>
      <c r="CL77" s="143">
        <f t="shared" si="118"/>
        <v>0</v>
      </c>
      <c r="CM77" s="143"/>
      <c r="CN77" s="143"/>
      <c r="CO77" s="143"/>
      <c r="CP77" s="143"/>
      <c r="CQ77" s="143"/>
      <c r="CR77" s="143"/>
      <c r="CS77" s="143">
        <f t="shared" si="119"/>
        <v>0</v>
      </c>
      <c r="CT77" s="143"/>
      <c r="CU77" s="143"/>
      <c r="CV77" s="143"/>
      <c r="CW77" s="143"/>
      <c r="CX77" s="143"/>
      <c r="CY77" s="143"/>
      <c r="CZ77" s="143">
        <f t="shared" si="120"/>
        <v>0</v>
      </c>
      <c r="DA77" s="143"/>
      <c r="DB77" s="143"/>
      <c r="DC77" s="143"/>
      <c r="DD77" s="143"/>
      <c r="DE77" s="143"/>
      <c r="DF77" s="143"/>
      <c r="DG77" s="143">
        <f t="shared" si="121"/>
        <v>0</v>
      </c>
      <c r="DH77" s="143"/>
      <c r="DI77" s="143"/>
      <c r="DJ77" s="143"/>
      <c r="DK77" s="143"/>
      <c r="DL77" s="143"/>
      <c r="DM77" s="143"/>
      <c r="DN77" s="143">
        <f t="shared" si="122"/>
        <v>0</v>
      </c>
      <c r="DO77" s="143"/>
      <c r="DP77" s="143"/>
      <c r="DQ77" s="143"/>
      <c r="DR77" s="143"/>
      <c r="DS77" s="143"/>
      <c r="DT77" s="143"/>
      <c r="DU77" s="143">
        <f t="shared" si="123"/>
        <v>0</v>
      </c>
      <c r="DV77" s="143"/>
      <c r="DW77" s="143"/>
      <c r="DX77" s="143"/>
      <c r="DY77" s="143"/>
      <c r="DZ77" s="143"/>
      <c r="EA77" s="143"/>
      <c r="EB77" s="143">
        <f t="shared" si="124"/>
        <v>0</v>
      </c>
      <c r="EC77" s="143"/>
      <c r="ED77" s="143"/>
      <c r="EE77" s="143"/>
      <c r="EF77" s="143"/>
      <c r="EG77" s="143"/>
      <c r="EH77" s="143"/>
      <c r="EI77" s="143">
        <f t="shared" si="125"/>
        <v>0</v>
      </c>
      <c r="EJ77" s="143"/>
      <c r="EK77" s="143"/>
      <c r="EL77" s="143"/>
      <c r="EM77" s="143"/>
      <c r="EN77" s="143"/>
      <c r="EO77" s="143"/>
      <c r="EP77" s="143">
        <f t="shared" si="126"/>
        <v>0</v>
      </c>
      <c r="EQ77" s="143"/>
      <c r="ER77" s="143"/>
      <c r="ES77" s="143"/>
      <c r="ET77" s="157">
        <v>7</v>
      </c>
      <c r="EU77" s="143">
        <f t="shared" si="127"/>
        <v>3500</v>
      </c>
      <c r="EV77" s="143"/>
      <c r="EW77" s="143">
        <f t="shared" si="128"/>
        <v>3500</v>
      </c>
      <c r="EX77" s="161"/>
      <c r="EY77" s="143"/>
      <c r="EZ77" s="143"/>
      <c r="FA77" s="157">
        <v>3319</v>
      </c>
      <c r="FB77" s="161">
        <f t="shared" si="129"/>
        <v>4646600</v>
      </c>
      <c r="FC77" s="161"/>
      <c r="FD77" s="161">
        <f t="shared" si="130"/>
        <v>4649919</v>
      </c>
      <c r="FE77" s="143"/>
      <c r="FF77" s="143"/>
      <c r="FG77" s="143"/>
      <c r="FH77" s="143"/>
      <c r="FI77" s="143"/>
      <c r="FJ77" s="143"/>
      <c r="FK77" s="143">
        <f t="shared" si="131"/>
        <v>0</v>
      </c>
      <c r="FL77" s="143"/>
      <c r="FM77" s="143"/>
      <c r="FN77" s="143"/>
      <c r="FO77" s="143"/>
      <c r="FP77" s="143"/>
      <c r="FQ77" s="143"/>
      <c r="FR77" s="143">
        <f t="shared" si="132"/>
        <v>0</v>
      </c>
      <c r="FS77" s="143"/>
      <c r="FT77" s="143"/>
      <c r="FU77" s="143"/>
      <c r="FV77" s="143">
        <v>436</v>
      </c>
      <c r="FW77" s="143">
        <f t="shared" si="133"/>
        <v>1425720</v>
      </c>
      <c r="FX77" s="143"/>
      <c r="FY77" s="143">
        <f t="shared" si="134"/>
        <v>1425720</v>
      </c>
      <c r="FZ77" s="143"/>
      <c r="GA77" s="161"/>
      <c r="GB77" s="143"/>
      <c r="GC77" s="143">
        <v>6</v>
      </c>
      <c r="GD77" s="143">
        <f t="shared" si="135"/>
        <v>25800</v>
      </c>
      <c r="GE77" s="143"/>
      <c r="GF77" s="143">
        <f t="shared" si="136"/>
        <v>25800</v>
      </c>
      <c r="GG77" s="143"/>
      <c r="GH77" s="143"/>
      <c r="GI77" s="143"/>
      <c r="GJ77" s="143">
        <v>0</v>
      </c>
      <c r="GK77" s="143">
        <f t="shared" si="137"/>
        <v>0</v>
      </c>
      <c r="GL77" s="143"/>
      <c r="GM77" s="143">
        <f t="shared" si="138"/>
        <v>0</v>
      </c>
      <c r="GN77" s="143"/>
      <c r="GO77" s="143"/>
      <c r="GP77" s="143"/>
      <c r="GQ77" s="143">
        <v>495</v>
      </c>
      <c r="GR77" s="143">
        <f t="shared" si="139"/>
        <v>148500</v>
      </c>
      <c r="GS77" s="143"/>
      <c r="GT77" s="143">
        <f t="shared" si="140"/>
        <v>148500</v>
      </c>
      <c r="GU77" s="143"/>
      <c r="GV77" s="143"/>
      <c r="GW77" s="143"/>
      <c r="GX77" s="143">
        <v>11</v>
      </c>
      <c r="GY77" s="143">
        <f t="shared" si="141"/>
        <v>3300</v>
      </c>
      <c r="GZ77" s="143"/>
      <c r="HA77" s="143">
        <f t="shared" si="142"/>
        <v>3300</v>
      </c>
      <c r="HB77" s="143"/>
      <c r="HC77" s="143"/>
      <c r="HD77" s="143"/>
      <c r="HE77" s="143">
        <v>126</v>
      </c>
      <c r="HF77" s="143">
        <f t="shared" si="143"/>
        <v>12600</v>
      </c>
      <c r="HG77" s="143"/>
      <c r="HH77" s="143">
        <f t="shared" si="144"/>
        <v>12600</v>
      </c>
      <c r="HI77" s="143"/>
      <c r="HJ77" s="143"/>
      <c r="HK77" s="143"/>
      <c r="HL77" s="143"/>
      <c r="HM77" s="143"/>
      <c r="HN77" s="143"/>
      <c r="HO77" s="143">
        <f t="shared" si="145"/>
        <v>0</v>
      </c>
      <c r="HP77" s="143"/>
      <c r="HQ77" s="143"/>
      <c r="HR77" s="143"/>
      <c r="HS77" s="143"/>
      <c r="HT77" s="143"/>
      <c r="HU77" s="143"/>
      <c r="HV77" s="143">
        <f t="shared" si="146"/>
        <v>0</v>
      </c>
      <c r="HW77" s="143"/>
      <c r="HX77" s="143"/>
      <c r="HY77" s="143"/>
      <c r="HZ77" s="143"/>
      <c r="IA77" s="143"/>
      <c r="IB77" s="143"/>
      <c r="IC77" s="143">
        <f t="shared" si="147"/>
        <v>0</v>
      </c>
      <c r="ID77" s="143"/>
      <c r="IE77" s="143"/>
      <c r="IF77" s="143"/>
      <c r="IG77" s="143"/>
      <c r="IH77" s="143"/>
      <c r="II77" s="143"/>
      <c r="IJ77" s="163">
        <f t="shared" si="148"/>
        <v>0</v>
      </c>
      <c r="IK77" s="143"/>
      <c r="IL77" s="143"/>
      <c r="IM77" s="143"/>
      <c r="IN77" s="143">
        <v>1</v>
      </c>
      <c r="IO77" s="143">
        <f t="shared" si="149"/>
        <v>10000</v>
      </c>
      <c r="IP77" s="143"/>
      <c r="IQ77" s="143">
        <f t="shared" si="150"/>
        <v>10000</v>
      </c>
      <c r="IR77" s="143"/>
      <c r="IS77" s="143"/>
      <c r="IT77" s="143"/>
      <c r="IU77" s="143"/>
      <c r="IV77" s="143"/>
      <c r="IW77" s="143"/>
      <c r="IX77" s="143">
        <f t="shared" si="151"/>
        <v>0</v>
      </c>
      <c r="IY77" s="143"/>
      <c r="IZ77" s="143"/>
      <c r="JA77" s="143"/>
      <c r="JB77" s="143"/>
      <c r="JC77" s="143"/>
      <c r="JD77" s="143"/>
      <c r="JE77" s="143">
        <f t="shared" si="152"/>
        <v>0</v>
      </c>
      <c r="JF77" s="143"/>
      <c r="JG77" s="143"/>
      <c r="JH77" s="143"/>
      <c r="JI77" s="164"/>
      <c r="JJ77" s="164">
        <f t="shared" si="153"/>
        <v>0</v>
      </c>
      <c r="JK77" s="143"/>
      <c r="JL77" s="143">
        <f t="shared" si="154"/>
        <v>0</v>
      </c>
      <c r="JM77" s="143"/>
      <c r="JN77" s="143"/>
      <c r="JO77" s="143"/>
      <c r="JP77" s="143"/>
      <c r="JQ77" s="143"/>
      <c r="JR77" s="143"/>
      <c r="JS77" s="143">
        <f t="shared" si="155"/>
        <v>0</v>
      </c>
      <c r="JT77" s="143"/>
      <c r="JU77" s="143"/>
      <c r="JV77" s="143"/>
      <c r="JW77" s="143"/>
      <c r="JX77" s="143"/>
      <c r="JY77" s="143"/>
      <c r="JZ77" s="143">
        <f t="shared" si="156"/>
        <v>0</v>
      </c>
      <c r="KA77" s="143"/>
      <c r="KB77" s="143"/>
      <c r="KC77" s="143"/>
      <c r="KD77" s="143">
        <v>0</v>
      </c>
      <c r="KE77" s="143">
        <v>0</v>
      </c>
      <c r="KF77" s="143"/>
      <c r="KG77" s="143">
        <f t="shared" si="157"/>
        <v>0</v>
      </c>
      <c r="KH77" s="143"/>
      <c r="KI77" s="143"/>
      <c r="KJ77" s="143"/>
      <c r="KK77" s="143">
        <v>1</v>
      </c>
      <c r="KL77" s="143">
        <f t="shared" si="158"/>
        <v>5000</v>
      </c>
      <c r="KM77" s="143"/>
      <c r="KN77" s="143">
        <f t="shared" si="159"/>
        <v>5000</v>
      </c>
      <c r="KO77" s="143"/>
      <c r="KP77" s="143"/>
      <c r="KQ77" s="143"/>
      <c r="KR77" s="143"/>
      <c r="KS77" s="143"/>
      <c r="KT77" s="143"/>
      <c r="KU77" s="143">
        <f t="shared" si="160"/>
        <v>0</v>
      </c>
      <c r="KV77" s="143"/>
      <c r="KW77" s="143"/>
      <c r="KX77" s="143"/>
      <c r="KY77" s="143"/>
      <c r="KZ77" s="143"/>
      <c r="LA77" s="143"/>
      <c r="LB77" s="143">
        <f t="shared" si="161"/>
        <v>0</v>
      </c>
      <c r="LC77" s="143"/>
      <c r="LD77" s="143"/>
      <c r="LE77" s="143"/>
      <c r="LF77" s="143"/>
      <c r="LG77" s="143"/>
      <c r="LH77" s="143"/>
      <c r="LI77" s="143">
        <f t="shared" si="162"/>
        <v>0</v>
      </c>
      <c r="LJ77" s="143"/>
      <c r="LK77" s="143"/>
      <c r="LL77" s="143"/>
      <c r="LM77" s="143"/>
      <c r="LN77" s="143"/>
      <c r="LO77" s="143"/>
      <c r="LP77" s="143">
        <f t="shared" si="163"/>
        <v>0</v>
      </c>
      <c r="LQ77" s="143"/>
      <c r="LR77" s="143"/>
      <c r="LS77" s="143"/>
      <c r="LT77" s="143"/>
      <c r="LU77" s="143"/>
      <c r="LV77" s="143"/>
      <c r="LW77" s="143">
        <f t="shared" si="164"/>
        <v>0</v>
      </c>
      <c r="LX77" s="143"/>
      <c r="LY77" s="143"/>
      <c r="LZ77" s="143"/>
      <c r="MA77" s="143"/>
      <c r="MB77" s="159">
        <f t="shared" si="102"/>
        <v>7591970</v>
      </c>
      <c r="MC77" s="159">
        <f t="shared" si="100"/>
        <v>0</v>
      </c>
      <c r="MD77" s="159">
        <f t="shared" si="103"/>
        <v>7595289</v>
      </c>
      <c r="ME77" s="9"/>
    </row>
    <row r="78" spans="1:343" ht="18" customHeight="1">
      <c r="A78" s="157">
        <v>7</v>
      </c>
      <c r="B78" s="143" t="s">
        <v>1904</v>
      </c>
      <c r="C78" s="143"/>
      <c r="D78" s="143"/>
      <c r="E78" s="143"/>
      <c r="F78" s="143"/>
      <c r="G78" s="143"/>
      <c r="H78" s="143"/>
      <c r="I78" s="143"/>
      <c r="J78" s="158">
        <v>134</v>
      </c>
      <c r="K78" s="143">
        <f t="shared" si="104"/>
        <v>175800</v>
      </c>
      <c r="L78" s="158"/>
      <c r="M78" s="159">
        <f t="shared" si="101"/>
        <v>175800</v>
      </c>
      <c r="N78" s="143"/>
      <c r="O78" s="143"/>
      <c r="P78" s="143"/>
      <c r="Q78" s="160" t="s">
        <v>1934</v>
      </c>
      <c r="R78" s="161">
        <v>1229050</v>
      </c>
      <c r="S78" s="161"/>
      <c r="T78" s="161">
        <f t="shared" si="105"/>
        <v>1229050</v>
      </c>
      <c r="U78" s="161"/>
      <c r="V78" s="143"/>
      <c r="W78" s="143"/>
      <c r="X78" s="143"/>
      <c r="Y78" s="143"/>
      <c r="Z78" s="143"/>
      <c r="AA78" s="143">
        <f t="shared" si="106"/>
        <v>0</v>
      </c>
      <c r="AB78" s="143"/>
      <c r="AC78" s="143"/>
      <c r="AD78" s="143"/>
      <c r="AE78" s="143"/>
      <c r="AF78" s="143"/>
      <c r="AG78" s="143"/>
      <c r="AH78" s="143">
        <f t="shared" si="107"/>
        <v>0</v>
      </c>
      <c r="AI78" s="143"/>
      <c r="AJ78" s="143"/>
      <c r="AK78" s="143"/>
      <c r="AL78" s="143"/>
      <c r="AM78" s="143"/>
      <c r="AN78" s="143"/>
      <c r="AO78" s="143">
        <f t="shared" si="108"/>
        <v>0</v>
      </c>
      <c r="AP78" s="143"/>
      <c r="AQ78" s="143"/>
      <c r="AR78" s="143"/>
      <c r="AS78" s="143"/>
      <c r="AT78" s="143"/>
      <c r="AU78" s="143"/>
      <c r="AV78" s="143">
        <f t="shared" si="109"/>
        <v>0</v>
      </c>
      <c r="AW78" s="143"/>
      <c r="AX78" s="143"/>
      <c r="AY78" s="143"/>
      <c r="AZ78" s="143"/>
      <c r="BA78" s="143"/>
      <c r="BB78" s="143"/>
      <c r="BC78" s="143">
        <f t="shared" si="110"/>
        <v>0</v>
      </c>
      <c r="BD78" s="143"/>
      <c r="BE78" s="143"/>
      <c r="BF78" s="143"/>
      <c r="BG78" s="158">
        <v>23</v>
      </c>
      <c r="BH78" s="143">
        <f t="shared" si="111"/>
        <v>115000</v>
      </c>
      <c r="BI78" s="143"/>
      <c r="BJ78" s="143">
        <f t="shared" si="112"/>
        <v>115000</v>
      </c>
      <c r="BK78" s="143"/>
      <c r="BL78" s="143"/>
      <c r="BM78" s="143"/>
      <c r="BN78" s="157"/>
      <c r="BO78" s="143">
        <f t="shared" si="113"/>
        <v>0</v>
      </c>
      <c r="BP78" s="143"/>
      <c r="BQ78" s="143">
        <f t="shared" si="114"/>
        <v>0</v>
      </c>
      <c r="BR78" s="143"/>
      <c r="BS78" s="143"/>
      <c r="BT78" s="143"/>
      <c r="BU78" s="157">
        <v>2</v>
      </c>
      <c r="BV78" s="143">
        <f t="shared" si="115"/>
        <v>2000</v>
      </c>
      <c r="BW78" s="143"/>
      <c r="BX78" s="143">
        <f t="shared" si="116"/>
        <v>2000</v>
      </c>
      <c r="BY78" s="143"/>
      <c r="BZ78" s="143"/>
      <c r="CA78" s="143"/>
      <c r="CB78" s="143"/>
      <c r="CC78" s="143"/>
      <c r="CD78" s="143"/>
      <c r="CE78" s="143">
        <f t="shared" si="117"/>
        <v>0</v>
      </c>
      <c r="CF78" s="143"/>
      <c r="CG78" s="143"/>
      <c r="CH78" s="143"/>
      <c r="CI78" s="143"/>
      <c r="CJ78" s="143"/>
      <c r="CK78" s="143"/>
      <c r="CL78" s="143">
        <f t="shared" si="118"/>
        <v>0</v>
      </c>
      <c r="CM78" s="143"/>
      <c r="CN78" s="143"/>
      <c r="CO78" s="143"/>
      <c r="CP78" s="143"/>
      <c r="CQ78" s="143"/>
      <c r="CR78" s="143"/>
      <c r="CS78" s="143">
        <f t="shared" si="119"/>
        <v>0</v>
      </c>
      <c r="CT78" s="143"/>
      <c r="CU78" s="143"/>
      <c r="CV78" s="143"/>
      <c r="CW78" s="143"/>
      <c r="CX78" s="143"/>
      <c r="CY78" s="143"/>
      <c r="CZ78" s="143">
        <f t="shared" si="120"/>
        <v>0</v>
      </c>
      <c r="DA78" s="143"/>
      <c r="DB78" s="143"/>
      <c r="DC78" s="143"/>
      <c r="DD78" s="143"/>
      <c r="DE78" s="143"/>
      <c r="DF78" s="143"/>
      <c r="DG78" s="143">
        <f t="shared" si="121"/>
        <v>0</v>
      </c>
      <c r="DH78" s="143"/>
      <c r="DI78" s="143"/>
      <c r="DJ78" s="143"/>
      <c r="DK78" s="143"/>
      <c r="DL78" s="143"/>
      <c r="DM78" s="143"/>
      <c r="DN78" s="143">
        <f t="shared" si="122"/>
        <v>0</v>
      </c>
      <c r="DO78" s="143"/>
      <c r="DP78" s="143"/>
      <c r="DQ78" s="143"/>
      <c r="DR78" s="143"/>
      <c r="DS78" s="143"/>
      <c r="DT78" s="143"/>
      <c r="DU78" s="143">
        <f t="shared" si="123"/>
        <v>0</v>
      </c>
      <c r="DV78" s="143"/>
      <c r="DW78" s="143"/>
      <c r="DX78" s="143"/>
      <c r="DY78" s="143"/>
      <c r="DZ78" s="143"/>
      <c r="EA78" s="143"/>
      <c r="EB78" s="143">
        <f t="shared" si="124"/>
        <v>0</v>
      </c>
      <c r="EC78" s="143"/>
      <c r="ED78" s="143"/>
      <c r="EE78" s="143"/>
      <c r="EF78" s="143"/>
      <c r="EG78" s="143"/>
      <c r="EH78" s="143"/>
      <c r="EI78" s="143">
        <f t="shared" si="125"/>
        <v>0</v>
      </c>
      <c r="EJ78" s="143"/>
      <c r="EK78" s="143"/>
      <c r="EL78" s="143"/>
      <c r="EM78" s="143"/>
      <c r="EN78" s="143"/>
      <c r="EO78" s="143"/>
      <c r="EP78" s="143">
        <f t="shared" si="126"/>
        <v>0</v>
      </c>
      <c r="EQ78" s="143"/>
      <c r="ER78" s="143"/>
      <c r="ES78" s="143"/>
      <c r="ET78" s="157">
        <v>13</v>
      </c>
      <c r="EU78" s="143">
        <f t="shared" si="127"/>
        <v>6500</v>
      </c>
      <c r="EV78" s="143"/>
      <c r="EW78" s="143">
        <f t="shared" si="128"/>
        <v>6500</v>
      </c>
      <c r="EX78" s="161"/>
      <c r="EY78" s="143"/>
      <c r="EZ78" s="143"/>
      <c r="FA78" s="157">
        <v>3600</v>
      </c>
      <c r="FB78" s="161">
        <f t="shared" si="129"/>
        <v>5040000</v>
      </c>
      <c r="FC78" s="161"/>
      <c r="FD78" s="161">
        <f t="shared" si="130"/>
        <v>5043600</v>
      </c>
      <c r="FE78" s="143"/>
      <c r="FF78" s="143"/>
      <c r="FG78" s="143"/>
      <c r="FH78" s="143"/>
      <c r="FI78" s="143"/>
      <c r="FJ78" s="143"/>
      <c r="FK78" s="143">
        <f t="shared" si="131"/>
        <v>0</v>
      </c>
      <c r="FL78" s="143"/>
      <c r="FM78" s="143"/>
      <c r="FN78" s="143"/>
      <c r="FO78" s="143"/>
      <c r="FP78" s="143"/>
      <c r="FQ78" s="143"/>
      <c r="FR78" s="143">
        <f t="shared" si="132"/>
        <v>0</v>
      </c>
      <c r="FS78" s="143"/>
      <c r="FT78" s="143"/>
      <c r="FU78" s="143"/>
      <c r="FV78" s="143">
        <v>886</v>
      </c>
      <c r="FW78" s="143">
        <f t="shared" si="133"/>
        <v>2897220</v>
      </c>
      <c r="FX78" s="143"/>
      <c r="FY78" s="143">
        <f t="shared" si="134"/>
        <v>2897220</v>
      </c>
      <c r="FZ78" s="143"/>
      <c r="GA78" s="161"/>
      <c r="GB78" s="143"/>
      <c r="GC78" s="143">
        <v>12</v>
      </c>
      <c r="GD78" s="143">
        <f t="shared" si="135"/>
        <v>51600</v>
      </c>
      <c r="GE78" s="143"/>
      <c r="GF78" s="143">
        <f t="shared" si="136"/>
        <v>51600</v>
      </c>
      <c r="GG78" s="143"/>
      <c r="GH78" s="143"/>
      <c r="GI78" s="143"/>
      <c r="GJ78" s="143">
        <v>1</v>
      </c>
      <c r="GK78" s="143">
        <f t="shared" si="137"/>
        <v>27225</v>
      </c>
      <c r="GL78" s="143"/>
      <c r="GM78" s="143">
        <f t="shared" si="138"/>
        <v>27225</v>
      </c>
      <c r="GN78" s="143"/>
      <c r="GO78" s="143"/>
      <c r="GP78" s="143"/>
      <c r="GQ78" s="143">
        <v>511</v>
      </c>
      <c r="GR78" s="143">
        <f t="shared" si="139"/>
        <v>153300</v>
      </c>
      <c r="GS78" s="143"/>
      <c r="GT78" s="143">
        <f t="shared" si="140"/>
        <v>153300</v>
      </c>
      <c r="GU78" s="143"/>
      <c r="GV78" s="143"/>
      <c r="GW78" s="143"/>
      <c r="GX78" s="143">
        <v>12</v>
      </c>
      <c r="GY78" s="143">
        <f t="shared" si="141"/>
        <v>3600</v>
      </c>
      <c r="GZ78" s="143"/>
      <c r="HA78" s="143">
        <f t="shared" si="142"/>
        <v>3600</v>
      </c>
      <c r="HB78" s="143"/>
      <c r="HC78" s="143"/>
      <c r="HD78" s="143"/>
      <c r="HE78" s="143">
        <v>137</v>
      </c>
      <c r="HF78" s="143">
        <f t="shared" si="143"/>
        <v>13700</v>
      </c>
      <c r="HG78" s="143"/>
      <c r="HH78" s="143">
        <f t="shared" si="144"/>
        <v>13700</v>
      </c>
      <c r="HI78" s="143"/>
      <c r="HJ78" s="143"/>
      <c r="HK78" s="143"/>
      <c r="HL78" s="143"/>
      <c r="HM78" s="143"/>
      <c r="HN78" s="143"/>
      <c r="HO78" s="143">
        <f t="shared" si="145"/>
        <v>0</v>
      </c>
      <c r="HP78" s="143"/>
      <c r="HQ78" s="143"/>
      <c r="HR78" s="143"/>
      <c r="HS78" s="143"/>
      <c r="HT78" s="143"/>
      <c r="HU78" s="143"/>
      <c r="HV78" s="143">
        <f t="shared" si="146"/>
        <v>0</v>
      </c>
      <c r="HW78" s="143"/>
      <c r="HX78" s="143"/>
      <c r="HY78" s="143"/>
      <c r="HZ78" s="143"/>
      <c r="IA78" s="143"/>
      <c r="IB78" s="143"/>
      <c r="IC78" s="143">
        <f t="shared" si="147"/>
        <v>0</v>
      </c>
      <c r="ID78" s="143"/>
      <c r="IE78" s="143"/>
      <c r="IF78" s="143"/>
      <c r="IG78" s="143"/>
      <c r="IH78" s="143"/>
      <c r="II78" s="143"/>
      <c r="IJ78" s="163">
        <f t="shared" si="148"/>
        <v>0</v>
      </c>
      <c r="IK78" s="143"/>
      <c r="IL78" s="143"/>
      <c r="IM78" s="143"/>
      <c r="IN78" s="143">
        <v>1</v>
      </c>
      <c r="IO78" s="143">
        <f t="shared" si="149"/>
        <v>10000</v>
      </c>
      <c r="IP78" s="143"/>
      <c r="IQ78" s="143">
        <f t="shared" si="150"/>
        <v>10000</v>
      </c>
      <c r="IR78" s="143"/>
      <c r="IS78" s="143"/>
      <c r="IT78" s="143"/>
      <c r="IU78" s="143"/>
      <c r="IV78" s="143"/>
      <c r="IW78" s="143"/>
      <c r="IX78" s="143">
        <f t="shared" si="151"/>
        <v>0</v>
      </c>
      <c r="IY78" s="143"/>
      <c r="IZ78" s="143"/>
      <c r="JA78" s="143"/>
      <c r="JB78" s="143"/>
      <c r="JC78" s="143"/>
      <c r="JD78" s="143"/>
      <c r="JE78" s="143">
        <f t="shared" si="152"/>
        <v>0</v>
      </c>
      <c r="JF78" s="143"/>
      <c r="JG78" s="143"/>
      <c r="JH78" s="143"/>
      <c r="JI78" s="164"/>
      <c r="JJ78" s="164">
        <f t="shared" si="153"/>
        <v>0</v>
      </c>
      <c r="JK78" s="143"/>
      <c r="JL78" s="143">
        <f t="shared" si="154"/>
        <v>0</v>
      </c>
      <c r="JM78" s="143"/>
      <c r="JN78" s="143"/>
      <c r="JO78" s="143"/>
      <c r="JP78" s="143"/>
      <c r="JQ78" s="143"/>
      <c r="JR78" s="143"/>
      <c r="JS78" s="143">
        <f t="shared" si="155"/>
        <v>0</v>
      </c>
      <c r="JT78" s="143"/>
      <c r="JU78" s="143"/>
      <c r="JV78" s="143"/>
      <c r="JW78" s="143"/>
      <c r="JX78" s="143"/>
      <c r="JY78" s="143"/>
      <c r="JZ78" s="143">
        <f t="shared" si="156"/>
        <v>0</v>
      </c>
      <c r="KA78" s="143"/>
      <c r="KB78" s="143"/>
      <c r="KC78" s="143"/>
      <c r="KD78" s="143"/>
      <c r="KE78" s="143"/>
      <c r="KF78" s="143"/>
      <c r="KG78" s="143">
        <f t="shared" si="157"/>
        <v>0</v>
      </c>
      <c r="KH78" s="143"/>
      <c r="KI78" s="143"/>
      <c r="KJ78" s="143"/>
      <c r="KK78" s="143">
        <v>1</v>
      </c>
      <c r="KL78" s="143">
        <f t="shared" si="158"/>
        <v>5000</v>
      </c>
      <c r="KM78" s="143"/>
      <c r="KN78" s="143">
        <f t="shared" si="159"/>
        <v>5000</v>
      </c>
      <c r="KO78" s="143"/>
      <c r="KP78" s="143"/>
      <c r="KQ78" s="143"/>
      <c r="KR78" s="143"/>
      <c r="KS78" s="143"/>
      <c r="KT78" s="143"/>
      <c r="KU78" s="143">
        <f t="shared" si="160"/>
        <v>0</v>
      </c>
      <c r="KV78" s="143"/>
      <c r="KW78" s="143"/>
      <c r="KX78" s="143"/>
      <c r="KY78" s="143"/>
      <c r="KZ78" s="143"/>
      <c r="LA78" s="143"/>
      <c r="LB78" s="143">
        <f t="shared" si="161"/>
        <v>0</v>
      </c>
      <c r="LC78" s="143"/>
      <c r="LD78" s="143"/>
      <c r="LE78" s="143"/>
      <c r="LF78" s="143"/>
      <c r="LG78" s="143"/>
      <c r="LH78" s="143"/>
      <c r="LI78" s="143">
        <f t="shared" si="162"/>
        <v>0</v>
      </c>
      <c r="LJ78" s="143"/>
      <c r="LK78" s="143"/>
      <c r="LL78" s="143"/>
      <c r="LM78" s="143"/>
      <c r="LN78" s="143"/>
      <c r="LO78" s="143"/>
      <c r="LP78" s="143">
        <f t="shared" si="163"/>
        <v>0</v>
      </c>
      <c r="LQ78" s="143"/>
      <c r="LR78" s="143"/>
      <c r="LS78" s="143"/>
      <c r="LT78" s="143"/>
      <c r="LU78" s="143"/>
      <c r="LV78" s="143"/>
      <c r="LW78" s="143">
        <f t="shared" si="164"/>
        <v>0</v>
      </c>
      <c r="LX78" s="143"/>
      <c r="LY78" s="143"/>
      <c r="LZ78" s="143"/>
      <c r="MA78" s="143"/>
      <c r="MB78" s="159">
        <f t="shared" si="102"/>
        <v>9729995</v>
      </c>
      <c r="MC78" s="159">
        <f t="shared" si="100"/>
        <v>0</v>
      </c>
      <c r="MD78" s="159">
        <f t="shared" si="103"/>
        <v>9733595</v>
      </c>
      <c r="ME78" s="9"/>
    </row>
    <row r="79" spans="1:343" ht="18" customHeight="1">
      <c r="A79" s="157">
        <v>8</v>
      </c>
      <c r="B79" s="143" t="s">
        <v>1905</v>
      </c>
      <c r="C79" s="143"/>
      <c r="D79" s="143"/>
      <c r="E79" s="143"/>
      <c r="F79" s="143"/>
      <c r="G79" s="143"/>
      <c r="H79" s="143"/>
      <c r="I79" s="143"/>
      <c r="J79" s="158">
        <v>66</v>
      </c>
      <c r="K79" s="143">
        <f t="shared" si="104"/>
        <v>94200</v>
      </c>
      <c r="L79" s="158"/>
      <c r="M79" s="159">
        <f t="shared" si="101"/>
        <v>94200</v>
      </c>
      <c r="N79" s="143"/>
      <c r="O79" s="143"/>
      <c r="P79" s="143"/>
      <c r="Q79" s="160" t="s">
        <v>1935</v>
      </c>
      <c r="R79" s="161">
        <v>393050</v>
      </c>
      <c r="S79" s="161"/>
      <c r="T79" s="161">
        <f t="shared" si="105"/>
        <v>393050</v>
      </c>
      <c r="U79" s="161"/>
      <c r="V79" s="143"/>
      <c r="W79" s="143"/>
      <c r="X79" s="143"/>
      <c r="Y79" s="143"/>
      <c r="Z79" s="143"/>
      <c r="AA79" s="143">
        <f t="shared" si="106"/>
        <v>0</v>
      </c>
      <c r="AB79" s="143"/>
      <c r="AC79" s="143"/>
      <c r="AD79" s="143"/>
      <c r="AE79" s="143"/>
      <c r="AF79" s="143"/>
      <c r="AG79" s="143"/>
      <c r="AH79" s="143">
        <f t="shared" si="107"/>
        <v>0</v>
      </c>
      <c r="AI79" s="143"/>
      <c r="AJ79" s="143"/>
      <c r="AK79" s="143"/>
      <c r="AL79" s="143"/>
      <c r="AM79" s="143"/>
      <c r="AN79" s="143"/>
      <c r="AO79" s="143">
        <f t="shared" si="108"/>
        <v>0</v>
      </c>
      <c r="AP79" s="143"/>
      <c r="AQ79" s="143"/>
      <c r="AR79" s="143"/>
      <c r="AS79" s="143"/>
      <c r="AT79" s="143"/>
      <c r="AU79" s="143"/>
      <c r="AV79" s="143">
        <f t="shared" si="109"/>
        <v>0</v>
      </c>
      <c r="AW79" s="143"/>
      <c r="AX79" s="143"/>
      <c r="AY79" s="143"/>
      <c r="AZ79" s="143"/>
      <c r="BA79" s="143"/>
      <c r="BB79" s="143"/>
      <c r="BC79" s="143">
        <f t="shared" si="110"/>
        <v>0</v>
      </c>
      <c r="BD79" s="143"/>
      <c r="BE79" s="143"/>
      <c r="BF79" s="143"/>
      <c r="BG79" s="158">
        <v>5</v>
      </c>
      <c r="BH79" s="143">
        <f t="shared" si="111"/>
        <v>25000</v>
      </c>
      <c r="BI79" s="143"/>
      <c r="BJ79" s="143">
        <f t="shared" si="112"/>
        <v>25000</v>
      </c>
      <c r="BK79" s="143"/>
      <c r="BL79" s="143"/>
      <c r="BM79" s="143"/>
      <c r="BN79" s="157"/>
      <c r="BO79" s="143">
        <f t="shared" si="113"/>
        <v>0</v>
      </c>
      <c r="BP79" s="143"/>
      <c r="BQ79" s="143">
        <f t="shared" si="114"/>
        <v>0</v>
      </c>
      <c r="BR79" s="143"/>
      <c r="BS79" s="143"/>
      <c r="BT79" s="143"/>
      <c r="BU79" s="157">
        <v>2</v>
      </c>
      <c r="BV79" s="143">
        <f t="shared" si="115"/>
        <v>2000</v>
      </c>
      <c r="BW79" s="143"/>
      <c r="BX79" s="143">
        <f t="shared" si="116"/>
        <v>2000</v>
      </c>
      <c r="BY79" s="143"/>
      <c r="BZ79" s="143"/>
      <c r="CA79" s="143"/>
      <c r="CB79" s="143"/>
      <c r="CC79" s="143"/>
      <c r="CD79" s="143"/>
      <c r="CE79" s="143">
        <f t="shared" si="117"/>
        <v>0</v>
      </c>
      <c r="CF79" s="143"/>
      <c r="CG79" s="143"/>
      <c r="CH79" s="143"/>
      <c r="CI79" s="143"/>
      <c r="CJ79" s="143"/>
      <c r="CK79" s="143"/>
      <c r="CL79" s="143">
        <f t="shared" si="118"/>
        <v>0</v>
      </c>
      <c r="CM79" s="143"/>
      <c r="CN79" s="143"/>
      <c r="CO79" s="143"/>
      <c r="CP79" s="143"/>
      <c r="CQ79" s="143"/>
      <c r="CR79" s="143"/>
      <c r="CS79" s="143">
        <f t="shared" si="119"/>
        <v>0</v>
      </c>
      <c r="CT79" s="143"/>
      <c r="CU79" s="143"/>
      <c r="CV79" s="143"/>
      <c r="CW79" s="143"/>
      <c r="CX79" s="143"/>
      <c r="CY79" s="143"/>
      <c r="CZ79" s="143">
        <f t="shared" si="120"/>
        <v>0</v>
      </c>
      <c r="DA79" s="143"/>
      <c r="DB79" s="143"/>
      <c r="DC79" s="143"/>
      <c r="DD79" s="143"/>
      <c r="DE79" s="143"/>
      <c r="DF79" s="143"/>
      <c r="DG79" s="143">
        <f t="shared" si="121"/>
        <v>0</v>
      </c>
      <c r="DH79" s="143"/>
      <c r="DI79" s="143"/>
      <c r="DJ79" s="143"/>
      <c r="DK79" s="143"/>
      <c r="DL79" s="143"/>
      <c r="DM79" s="143"/>
      <c r="DN79" s="143">
        <f t="shared" si="122"/>
        <v>0</v>
      </c>
      <c r="DO79" s="143"/>
      <c r="DP79" s="143"/>
      <c r="DQ79" s="143"/>
      <c r="DR79" s="143"/>
      <c r="DS79" s="143"/>
      <c r="DT79" s="143"/>
      <c r="DU79" s="143">
        <f t="shared" si="123"/>
        <v>0</v>
      </c>
      <c r="DV79" s="143"/>
      <c r="DW79" s="143"/>
      <c r="DX79" s="143"/>
      <c r="DY79" s="143"/>
      <c r="DZ79" s="143"/>
      <c r="EA79" s="143"/>
      <c r="EB79" s="143">
        <f t="shared" si="124"/>
        <v>0</v>
      </c>
      <c r="EC79" s="143"/>
      <c r="ED79" s="143"/>
      <c r="EE79" s="143"/>
      <c r="EF79" s="143"/>
      <c r="EG79" s="143"/>
      <c r="EH79" s="143"/>
      <c r="EI79" s="143">
        <f t="shared" si="125"/>
        <v>0</v>
      </c>
      <c r="EJ79" s="143"/>
      <c r="EK79" s="143"/>
      <c r="EL79" s="143"/>
      <c r="EM79" s="143"/>
      <c r="EN79" s="143"/>
      <c r="EO79" s="143"/>
      <c r="EP79" s="143">
        <f t="shared" si="126"/>
        <v>0</v>
      </c>
      <c r="EQ79" s="143"/>
      <c r="ER79" s="143"/>
      <c r="ES79" s="143"/>
      <c r="ET79" s="157">
        <v>4</v>
      </c>
      <c r="EU79" s="143">
        <f t="shared" si="127"/>
        <v>2000</v>
      </c>
      <c r="EV79" s="143"/>
      <c r="EW79" s="143">
        <f t="shared" si="128"/>
        <v>2000</v>
      </c>
      <c r="EX79" s="161"/>
      <c r="EY79" s="143"/>
      <c r="EZ79" s="143"/>
      <c r="FA79" s="157">
        <v>1125</v>
      </c>
      <c r="FB79" s="161">
        <f t="shared" si="129"/>
        <v>1575000</v>
      </c>
      <c r="FC79" s="161"/>
      <c r="FD79" s="161">
        <f t="shared" si="130"/>
        <v>1576125</v>
      </c>
      <c r="FE79" s="143"/>
      <c r="FF79" s="143"/>
      <c r="FG79" s="143"/>
      <c r="FH79" s="143"/>
      <c r="FI79" s="143"/>
      <c r="FJ79" s="143"/>
      <c r="FK79" s="143">
        <f t="shared" si="131"/>
        <v>0</v>
      </c>
      <c r="FL79" s="143"/>
      <c r="FM79" s="143"/>
      <c r="FN79" s="143"/>
      <c r="FO79" s="143"/>
      <c r="FP79" s="143"/>
      <c r="FQ79" s="143"/>
      <c r="FR79" s="143">
        <f t="shared" si="132"/>
        <v>0</v>
      </c>
      <c r="FS79" s="143"/>
      <c r="FT79" s="143"/>
      <c r="FU79" s="143"/>
      <c r="FV79" s="143">
        <v>191</v>
      </c>
      <c r="FW79" s="143">
        <f t="shared" si="133"/>
        <v>624570</v>
      </c>
      <c r="FX79" s="143"/>
      <c r="FY79" s="143">
        <f t="shared" si="134"/>
        <v>624570</v>
      </c>
      <c r="FZ79" s="143"/>
      <c r="GA79" s="161"/>
      <c r="GB79" s="143"/>
      <c r="GC79" s="143">
        <v>3</v>
      </c>
      <c r="GD79" s="143">
        <f t="shared" si="135"/>
        <v>12900</v>
      </c>
      <c r="GE79" s="143"/>
      <c r="GF79" s="143">
        <f t="shared" si="136"/>
        <v>12900</v>
      </c>
      <c r="GG79" s="143"/>
      <c r="GH79" s="143"/>
      <c r="GI79" s="143"/>
      <c r="GJ79" s="143">
        <v>1</v>
      </c>
      <c r="GK79" s="143">
        <f t="shared" si="137"/>
        <v>27225</v>
      </c>
      <c r="GL79" s="143"/>
      <c r="GM79" s="143">
        <f t="shared" si="138"/>
        <v>27225</v>
      </c>
      <c r="GN79" s="143"/>
      <c r="GO79" s="143"/>
      <c r="GP79" s="143"/>
      <c r="GQ79" s="143">
        <v>53</v>
      </c>
      <c r="GR79" s="143">
        <f t="shared" si="139"/>
        <v>15900</v>
      </c>
      <c r="GS79" s="143"/>
      <c r="GT79" s="143">
        <f t="shared" si="140"/>
        <v>15900</v>
      </c>
      <c r="GU79" s="143"/>
      <c r="GV79" s="143"/>
      <c r="GW79" s="143"/>
      <c r="GX79" s="143">
        <v>1</v>
      </c>
      <c r="GY79" s="143">
        <f t="shared" si="141"/>
        <v>300</v>
      </c>
      <c r="GZ79" s="143"/>
      <c r="HA79" s="143">
        <f t="shared" si="142"/>
        <v>300</v>
      </c>
      <c r="HB79" s="143"/>
      <c r="HC79" s="143"/>
      <c r="HD79" s="143"/>
      <c r="HE79" s="143">
        <v>43</v>
      </c>
      <c r="HF79" s="143">
        <f t="shared" si="143"/>
        <v>4300</v>
      </c>
      <c r="HG79" s="143"/>
      <c r="HH79" s="143">
        <f t="shared" si="144"/>
        <v>4300</v>
      </c>
      <c r="HI79" s="143"/>
      <c r="HJ79" s="143"/>
      <c r="HK79" s="143"/>
      <c r="HL79" s="143"/>
      <c r="HM79" s="143"/>
      <c r="HN79" s="143"/>
      <c r="HO79" s="143">
        <f t="shared" si="145"/>
        <v>0</v>
      </c>
      <c r="HP79" s="143"/>
      <c r="HQ79" s="143"/>
      <c r="HR79" s="143"/>
      <c r="HS79" s="143"/>
      <c r="HT79" s="143"/>
      <c r="HU79" s="143"/>
      <c r="HV79" s="143">
        <f t="shared" si="146"/>
        <v>0</v>
      </c>
      <c r="HW79" s="143"/>
      <c r="HX79" s="143"/>
      <c r="HY79" s="143"/>
      <c r="HZ79" s="143"/>
      <c r="IA79" s="143"/>
      <c r="IB79" s="143"/>
      <c r="IC79" s="143">
        <f t="shared" si="147"/>
        <v>0</v>
      </c>
      <c r="ID79" s="143"/>
      <c r="IE79" s="143"/>
      <c r="IF79" s="143"/>
      <c r="IG79" s="143"/>
      <c r="IH79" s="143"/>
      <c r="II79" s="143"/>
      <c r="IJ79" s="163">
        <f t="shared" si="148"/>
        <v>0</v>
      </c>
      <c r="IK79" s="143"/>
      <c r="IL79" s="143"/>
      <c r="IM79" s="143"/>
      <c r="IN79" s="143">
        <v>1</v>
      </c>
      <c r="IO79" s="143">
        <f t="shared" si="149"/>
        <v>10000</v>
      </c>
      <c r="IP79" s="143"/>
      <c r="IQ79" s="143">
        <f t="shared" si="150"/>
        <v>10000</v>
      </c>
      <c r="IR79" s="143"/>
      <c r="IS79" s="143"/>
      <c r="IT79" s="143"/>
      <c r="IU79" s="143"/>
      <c r="IV79" s="143"/>
      <c r="IW79" s="143"/>
      <c r="IX79" s="143">
        <f t="shared" si="151"/>
        <v>0</v>
      </c>
      <c r="IY79" s="143"/>
      <c r="IZ79" s="143"/>
      <c r="JA79" s="143"/>
      <c r="JB79" s="143"/>
      <c r="JC79" s="143"/>
      <c r="JD79" s="143"/>
      <c r="JE79" s="143">
        <f t="shared" si="152"/>
        <v>0</v>
      </c>
      <c r="JF79" s="143"/>
      <c r="JG79" s="143"/>
      <c r="JH79" s="143"/>
      <c r="JI79" s="164"/>
      <c r="JJ79" s="164">
        <f t="shared" si="153"/>
        <v>0</v>
      </c>
      <c r="JK79" s="143"/>
      <c r="JL79" s="143">
        <f t="shared" si="154"/>
        <v>0</v>
      </c>
      <c r="JM79" s="143"/>
      <c r="JN79" s="143"/>
      <c r="JO79" s="143"/>
      <c r="JP79" s="143"/>
      <c r="JQ79" s="143"/>
      <c r="JR79" s="143"/>
      <c r="JS79" s="143">
        <f t="shared" si="155"/>
        <v>0</v>
      </c>
      <c r="JT79" s="143"/>
      <c r="JU79" s="143"/>
      <c r="JV79" s="143"/>
      <c r="JW79" s="143"/>
      <c r="JX79" s="143"/>
      <c r="JY79" s="143"/>
      <c r="JZ79" s="143">
        <f t="shared" si="156"/>
        <v>0</v>
      </c>
      <c r="KA79" s="143"/>
      <c r="KB79" s="143"/>
      <c r="KC79" s="143"/>
      <c r="KD79" s="143"/>
      <c r="KE79" s="143"/>
      <c r="KF79" s="143"/>
      <c r="KG79" s="143">
        <f t="shared" si="157"/>
        <v>0</v>
      </c>
      <c r="KH79" s="143"/>
      <c r="KI79" s="143"/>
      <c r="KJ79" s="143"/>
      <c r="KK79" s="143">
        <v>1</v>
      </c>
      <c r="KL79" s="143">
        <f t="shared" si="158"/>
        <v>5000</v>
      </c>
      <c r="KM79" s="143"/>
      <c r="KN79" s="143">
        <f t="shared" si="159"/>
        <v>5000</v>
      </c>
      <c r="KO79" s="143"/>
      <c r="KP79" s="143"/>
      <c r="KQ79" s="143"/>
      <c r="KR79" s="143"/>
      <c r="KS79" s="143"/>
      <c r="KT79" s="143"/>
      <c r="KU79" s="143">
        <f t="shared" si="160"/>
        <v>0</v>
      </c>
      <c r="KV79" s="143"/>
      <c r="KW79" s="143"/>
      <c r="KX79" s="143"/>
      <c r="KY79" s="143"/>
      <c r="KZ79" s="143"/>
      <c r="LA79" s="143"/>
      <c r="LB79" s="143">
        <f t="shared" si="161"/>
        <v>0</v>
      </c>
      <c r="LC79" s="143"/>
      <c r="LD79" s="143"/>
      <c r="LE79" s="143"/>
      <c r="LF79" s="143"/>
      <c r="LG79" s="143"/>
      <c r="LH79" s="143"/>
      <c r="LI79" s="143">
        <f t="shared" si="162"/>
        <v>0</v>
      </c>
      <c r="LJ79" s="143"/>
      <c r="LK79" s="143"/>
      <c r="LL79" s="143"/>
      <c r="LM79" s="143"/>
      <c r="LN79" s="143"/>
      <c r="LO79" s="143"/>
      <c r="LP79" s="143">
        <f t="shared" si="163"/>
        <v>0</v>
      </c>
      <c r="LQ79" s="143"/>
      <c r="LR79" s="143"/>
      <c r="LS79" s="143"/>
      <c r="LT79" s="143"/>
      <c r="LU79" s="143"/>
      <c r="LV79" s="143"/>
      <c r="LW79" s="143">
        <f t="shared" si="164"/>
        <v>0</v>
      </c>
      <c r="LX79" s="143"/>
      <c r="LY79" s="143"/>
      <c r="LZ79" s="143"/>
      <c r="MA79" s="143"/>
      <c r="MB79" s="159">
        <f t="shared" si="102"/>
        <v>2791445</v>
      </c>
      <c r="MC79" s="159">
        <f t="shared" si="100"/>
        <v>0</v>
      </c>
      <c r="MD79" s="159">
        <f t="shared" si="103"/>
        <v>2792570</v>
      </c>
      <c r="ME79" s="9"/>
    </row>
    <row r="80" spans="1:343" ht="18" customHeight="1">
      <c r="A80" s="157">
        <v>9</v>
      </c>
      <c r="B80" s="143" t="s">
        <v>1906</v>
      </c>
      <c r="C80" s="143"/>
      <c r="D80" s="143"/>
      <c r="E80" s="143"/>
      <c r="F80" s="143"/>
      <c r="G80" s="143"/>
      <c r="H80" s="143"/>
      <c r="I80" s="143"/>
      <c r="J80" s="158">
        <v>91</v>
      </c>
      <c r="K80" s="143">
        <f t="shared" si="104"/>
        <v>124200</v>
      </c>
      <c r="L80" s="158"/>
      <c r="M80" s="159">
        <f t="shared" si="101"/>
        <v>124200</v>
      </c>
      <c r="N80" s="143"/>
      <c r="O80" s="143"/>
      <c r="P80" s="143"/>
      <c r="Q80" s="160" t="s">
        <v>1936</v>
      </c>
      <c r="R80" s="161">
        <v>876100</v>
      </c>
      <c r="S80" s="161"/>
      <c r="T80" s="161">
        <f t="shared" si="105"/>
        <v>876100</v>
      </c>
      <c r="U80" s="161"/>
      <c r="V80" s="143"/>
      <c r="W80" s="143"/>
      <c r="X80" s="143"/>
      <c r="Y80" s="143"/>
      <c r="Z80" s="143"/>
      <c r="AA80" s="143">
        <f t="shared" si="106"/>
        <v>0</v>
      </c>
      <c r="AB80" s="143"/>
      <c r="AC80" s="143"/>
      <c r="AD80" s="143"/>
      <c r="AE80" s="143"/>
      <c r="AF80" s="143"/>
      <c r="AG80" s="143"/>
      <c r="AH80" s="143">
        <f t="shared" si="107"/>
        <v>0</v>
      </c>
      <c r="AI80" s="143"/>
      <c r="AJ80" s="143"/>
      <c r="AK80" s="143"/>
      <c r="AL80" s="143"/>
      <c r="AM80" s="143"/>
      <c r="AN80" s="143"/>
      <c r="AO80" s="143">
        <f t="shared" si="108"/>
        <v>0</v>
      </c>
      <c r="AP80" s="143"/>
      <c r="AQ80" s="143"/>
      <c r="AR80" s="143"/>
      <c r="AS80" s="143"/>
      <c r="AT80" s="143"/>
      <c r="AU80" s="143"/>
      <c r="AV80" s="143">
        <f t="shared" si="109"/>
        <v>0</v>
      </c>
      <c r="AW80" s="143"/>
      <c r="AX80" s="143"/>
      <c r="AY80" s="143"/>
      <c r="AZ80" s="143"/>
      <c r="BA80" s="143"/>
      <c r="BB80" s="143"/>
      <c r="BC80" s="143">
        <f t="shared" si="110"/>
        <v>0</v>
      </c>
      <c r="BD80" s="143"/>
      <c r="BE80" s="143"/>
      <c r="BF80" s="143"/>
      <c r="BG80" s="158">
        <v>9</v>
      </c>
      <c r="BH80" s="143">
        <f t="shared" si="111"/>
        <v>45000</v>
      </c>
      <c r="BI80" s="143"/>
      <c r="BJ80" s="143">
        <f t="shared" si="112"/>
        <v>45000</v>
      </c>
      <c r="BK80" s="143"/>
      <c r="BL80" s="143"/>
      <c r="BM80" s="143"/>
      <c r="BN80" s="157"/>
      <c r="BO80" s="143">
        <f t="shared" si="113"/>
        <v>0</v>
      </c>
      <c r="BP80" s="143"/>
      <c r="BQ80" s="143">
        <f t="shared" si="114"/>
        <v>0</v>
      </c>
      <c r="BR80" s="143"/>
      <c r="BS80" s="143"/>
      <c r="BT80" s="143"/>
      <c r="BU80" s="157">
        <v>2</v>
      </c>
      <c r="BV80" s="143">
        <f t="shared" si="115"/>
        <v>2000</v>
      </c>
      <c r="BW80" s="143"/>
      <c r="BX80" s="143">
        <f t="shared" si="116"/>
        <v>2000</v>
      </c>
      <c r="BY80" s="143"/>
      <c r="BZ80" s="143"/>
      <c r="CA80" s="143"/>
      <c r="CB80" s="143"/>
      <c r="CC80" s="143"/>
      <c r="CD80" s="143"/>
      <c r="CE80" s="143">
        <f t="shared" si="117"/>
        <v>0</v>
      </c>
      <c r="CF80" s="143"/>
      <c r="CG80" s="143"/>
      <c r="CH80" s="143"/>
      <c r="CI80" s="143"/>
      <c r="CJ80" s="143"/>
      <c r="CK80" s="143"/>
      <c r="CL80" s="143">
        <f t="shared" si="118"/>
        <v>0</v>
      </c>
      <c r="CM80" s="143"/>
      <c r="CN80" s="143"/>
      <c r="CO80" s="143"/>
      <c r="CP80" s="143"/>
      <c r="CQ80" s="143"/>
      <c r="CR80" s="143"/>
      <c r="CS80" s="143">
        <f t="shared" si="119"/>
        <v>0</v>
      </c>
      <c r="CT80" s="143"/>
      <c r="CU80" s="143"/>
      <c r="CV80" s="143"/>
      <c r="CW80" s="143"/>
      <c r="CX80" s="143"/>
      <c r="CY80" s="143"/>
      <c r="CZ80" s="143">
        <f t="shared" si="120"/>
        <v>0</v>
      </c>
      <c r="DA80" s="143"/>
      <c r="DB80" s="143"/>
      <c r="DC80" s="143"/>
      <c r="DD80" s="143"/>
      <c r="DE80" s="143"/>
      <c r="DF80" s="143"/>
      <c r="DG80" s="143">
        <f t="shared" si="121"/>
        <v>0</v>
      </c>
      <c r="DH80" s="143"/>
      <c r="DI80" s="143"/>
      <c r="DJ80" s="143"/>
      <c r="DK80" s="143"/>
      <c r="DL80" s="143"/>
      <c r="DM80" s="143"/>
      <c r="DN80" s="143">
        <f t="shared" si="122"/>
        <v>0</v>
      </c>
      <c r="DO80" s="143"/>
      <c r="DP80" s="143"/>
      <c r="DQ80" s="143"/>
      <c r="DR80" s="143"/>
      <c r="DS80" s="143"/>
      <c r="DT80" s="143"/>
      <c r="DU80" s="143">
        <f t="shared" si="123"/>
        <v>0</v>
      </c>
      <c r="DV80" s="143"/>
      <c r="DW80" s="143"/>
      <c r="DX80" s="143"/>
      <c r="DY80" s="143"/>
      <c r="DZ80" s="143"/>
      <c r="EA80" s="143"/>
      <c r="EB80" s="143">
        <f t="shared" si="124"/>
        <v>0</v>
      </c>
      <c r="EC80" s="143"/>
      <c r="ED80" s="143"/>
      <c r="EE80" s="143"/>
      <c r="EF80" s="143"/>
      <c r="EG80" s="143"/>
      <c r="EH80" s="143"/>
      <c r="EI80" s="143">
        <f t="shared" si="125"/>
        <v>0</v>
      </c>
      <c r="EJ80" s="143"/>
      <c r="EK80" s="143"/>
      <c r="EL80" s="143"/>
      <c r="EM80" s="143"/>
      <c r="EN80" s="143"/>
      <c r="EO80" s="143"/>
      <c r="EP80" s="143">
        <f t="shared" si="126"/>
        <v>0</v>
      </c>
      <c r="EQ80" s="143"/>
      <c r="ER80" s="143"/>
      <c r="ES80" s="143"/>
      <c r="ET80" s="157">
        <v>8</v>
      </c>
      <c r="EU80" s="143">
        <f t="shared" si="127"/>
        <v>4000</v>
      </c>
      <c r="EV80" s="143"/>
      <c r="EW80" s="143">
        <f t="shared" si="128"/>
        <v>4000</v>
      </c>
      <c r="EX80" s="161"/>
      <c r="EY80" s="143"/>
      <c r="EZ80" s="143"/>
      <c r="FA80" s="157">
        <v>2567</v>
      </c>
      <c r="FB80" s="161">
        <f t="shared" si="129"/>
        <v>3593800</v>
      </c>
      <c r="FC80" s="161"/>
      <c r="FD80" s="161">
        <f t="shared" si="130"/>
        <v>3596367</v>
      </c>
      <c r="FE80" s="143"/>
      <c r="FF80" s="143"/>
      <c r="FG80" s="143"/>
      <c r="FH80" s="143"/>
      <c r="FI80" s="143"/>
      <c r="FJ80" s="143"/>
      <c r="FK80" s="143">
        <f t="shared" si="131"/>
        <v>0</v>
      </c>
      <c r="FL80" s="143"/>
      <c r="FM80" s="143"/>
      <c r="FN80" s="143"/>
      <c r="FO80" s="143"/>
      <c r="FP80" s="143"/>
      <c r="FQ80" s="143"/>
      <c r="FR80" s="143">
        <f t="shared" si="132"/>
        <v>0</v>
      </c>
      <c r="FS80" s="143"/>
      <c r="FT80" s="143"/>
      <c r="FU80" s="143"/>
      <c r="FV80" s="143">
        <v>360</v>
      </c>
      <c r="FW80" s="143">
        <f t="shared" si="133"/>
        <v>1177200</v>
      </c>
      <c r="FX80" s="143"/>
      <c r="FY80" s="143">
        <f t="shared" si="134"/>
        <v>1177200</v>
      </c>
      <c r="FZ80" s="143"/>
      <c r="GA80" s="161"/>
      <c r="GB80" s="143"/>
      <c r="GC80" s="143">
        <v>5</v>
      </c>
      <c r="GD80" s="143">
        <f t="shared" si="135"/>
        <v>21500</v>
      </c>
      <c r="GE80" s="143"/>
      <c r="GF80" s="143">
        <f t="shared" si="136"/>
        <v>21500</v>
      </c>
      <c r="GG80" s="143"/>
      <c r="GH80" s="143"/>
      <c r="GI80" s="143"/>
      <c r="GJ80" s="143">
        <v>0</v>
      </c>
      <c r="GK80" s="143">
        <f t="shared" si="137"/>
        <v>0</v>
      </c>
      <c r="GL80" s="143"/>
      <c r="GM80" s="143">
        <f t="shared" si="138"/>
        <v>0</v>
      </c>
      <c r="GN80" s="143"/>
      <c r="GO80" s="143"/>
      <c r="GP80" s="143"/>
      <c r="GQ80" s="143">
        <v>392</v>
      </c>
      <c r="GR80" s="143">
        <f t="shared" si="139"/>
        <v>117600</v>
      </c>
      <c r="GS80" s="143"/>
      <c r="GT80" s="143">
        <f t="shared" si="140"/>
        <v>117600</v>
      </c>
      <c r="GU80" s="143"/>
      <c r="GV80" s="143"/>
      <c r="GW80" s="143"/>
      <c r="GX80" s="143">
        <v>9</v>
      </c>
      <c r="GY80" s="143">
        <f t="shared" si="141"/>
        <v>2700</v>
      </c>
      <c r="GZ80" s="143"/>
      <c r="HA80" s="143">
        <f t="shared" si="142"/>
        <v>2700</v>
      </c>
      <c r="HB80" s="143"/>
      <c r="HC80" s="143"/>
      <c r="HD80" s="143"/>
      <c r="HE80" s="143">
        <v>98</v>
      </c>
      <c r="HF80" s="143">
        <f t="shared" si="143"/>
        <v>9800</v>
      </c>
      <c r="HG80" s="143"/>
      <c r="HH80" s="143">
        <f t="shared" si="144"/>
        <v>9800</v>
      </c>
      <c r="HI80" s="143"/>
      <c r="HJ80" s="143"/>
      <c r="HK80" s="143"/>
      <c r="HL80" s="143"/>
      <c r="HM80" s="143"/>
      <c r="HN80" s="143"/>
      <c r="HO80" s="143">
        <f t="shared" si="145"/>
        <v>0</v>
      </c>
      <c r="HP80" s="143"/>
      <c r="HQ80" s="143"/>
      <c r="HR80" s="143"/>
      <c r="HS80" s="143"/>
      <c r="HT80" s="143"/>
      <c r="HU80" s="143"/>
      <c r="HV80" s="143">
        <f t="shared" si="146"/>
        <v>0</v>
      </c>
      <c r="HW80" s="143"/>
      <c r="HX80" s="143"/>
      <c r="HY80" s="143"/>
      <c r="HZ80" s="143"/>
      <c r="IA80" s="143"/>
      <c r="IB80" s="143"/>
      <c r="IC80" s="143">
        <f t="shared" si="147"/>
        <v>0</v>
      </c>
      <c r="ID80" s="143"/>
      <c r="IE80" s="143"/>
      <c r="IF80" s="143"/>
      <c r="IG80" s="143"/>
      <c r="IH80" s="143"/>
      <c r="II80" s="143"/>
      <c r="IJ80" s="163">
        <f t="shared" si="148"/>
        <v>0</v>
      </c>
      <c r="IK80" s="143"/>
      <c r="IL80" s="143"/>
      <c r="IM80" s="143"/>
      <c r="IN80" s="143">
        <v>1</v>
      </c>
      <c r="IO80" s="143">
        <f t="shared" si="149"/>
        <v>10000</v>
      </c>
      <c r="IP80" s="143"/>
      <c r="IQ80" s="143">
        <f t="shared" si="150"/>
        <v>10000</v>
      </c>
      <c r="IR80" s="143"/>
      <c r="IS80" s="143"/>
      <c r="IT80" s="143"/>
      <c r="IU80" s="143"/>
      <c r="IV80" s="143"/>
      <c r="IW80" s="143"/>
      <c r="IX80" s="143">
        <f t="shared" si="151"/>
        <v>0</v>
      </c>
      <c r="IY80" s="143"/>
      <c r="IZ80" s="143"/>
      <c r="JA80" s="143"/>
      <c r="JB80" s="143"/>
      <c r="JC80" s="143"/>
      <c r="JD80" s="143"/>
      <c r="JE80" s="143">
        <f t="shared" si="152"/>
        <v>0</v>
      </c>
      <c r="JF80" s="143"/>
      <c r="JG80" s="143"/>
      <c r="JH80" s="143"/>
      <c r="JI80" s="164"/>
      <c r="JJ80" s="164">
        <f t="shared" si="153"/>
        <v>0</v>
      </c>
      <c r="JK80" s="143"/>
      <c r="JL80" s="143">
        <f t="shared" si="154"/>
        <v>0</v>
      </c>
      <c r="JM80" s="143"/>
      <c r="JN80" s="143"/>
      <c r="JO80" s="143"/>
      <c r="JP80" s="143"/>
      <c r="JQ80" s="143"/>
      <c r="JR80" s="143"/>
      <c r="JS80" s="143">
        <f t="shared" si="155"/>
        <v>0</v>
      </c>
      <c r="JT80" s="143"/>
      <c r="JU80" s="143"/>
      <c r="JV80" s="143"/>
      <c r="JW80" s="143"/>
      <c r="JX80" s="143"/>
      <c r="JY80" s="143"/>
      <c r="JZ80" s="143">
        <f t="shared" si="156"/>
        <v>0</v>
      </c>
      <c r="KA80" s="143"/>
      <c r="KB80" s="143"/>
      <c r="KC80" s="143"/>
      <c r="KD80" s="143"/>
      <c r="KE80" s="143"/>
      <c r="KF80" s="143"/>
      <c r="KG80" s="143">
        <f t="shared" si="157"/>
        <v>0</v>
      </c>
      <c r="KH80" s="143"/>
      <c r="KI80" s="143"/>
      <c r="KJ80" s="143"/>
      <c r="KK80" s="143">
        <v>1</v>
      </c>
      <c r="KL80" s="143">
        <f t="shared" si="158"/>
        <v>5000</v>
      </c>
      <c r="KM80" s="143"/>
      <c r="KN80" s="143">
        <f t="shared" si="159"/>
        <v>5000</v>
      </c>
      <c r="KO80" s="143"/>
      <c r="KP80" s="143"/>
      <c r="KQ80" s="143"/>
      <c r="KR80" s="143"/>
      <c r="KS80" s="143"/>
      <c r="KT80" s="143"/>
      <c r="KU80" s="143">
        <f t="shared" si="160"/>
        <v>0</v>
      </c>
      <c r="KV80" s="143"/>
      <c r="KW80" s="143"/>
      <c r="KX80" s="143"/>
      <c r="KY80" s="143"/>
      <c r="KZ80" s="143"/>
      <c r="LA80" s="143"/>
      <c r="LB80" s="143">
        <f t="shared" si="161"/>
        <v>0</v>
      </c>
      <c r="LC80" s="143"/>
      <c r="LD80" s="143"/>
      <c r="LE80" s="143"/>
      <c r="LF80" s="143"/>
      <c r="LG80" s="143"/>
      <c r="LH80" s="143"/>
      <c r="LI80" s="143">
        <f t="shared" si="162"/>
        <v>0</v>
      </c>
      <c r="LJ80" s="143"/>
      <c r="LK80" s="143"/>
      <c r="LL80" s="143"/>
      <c r="LM80" s="143"/>
      <c r="LN80" s="143"/>
      <c r="LO80" s="143"/>
      <c r="LP80" s="143">
        <f t="shared" si="163"/>
        <v>0</v>
      </c>
      <c r="LQ80" s="143"/>
      <c r="LR80" s="143"/>
      <c r="LS80" s="143"/>
      <c r="LT80" s="143"/>
      <c r="LU80" s="143"/>
      <c r="LV80" s="143"/>
      <c r="LW80" s="143">
        <f t="shared" si="164"/>
        <v>0</v>
      </c>
      <c r="LX80" s="143"/>
      <c r="LY80" s="143"/>
      <c r="LZ80" s="143"/>
      <c r="MA80" s="143"/>
      <c r="MB80" s="159">
        <f t="shared" si="102"/>
        <v>5988900</v>
      </c>
      <c r="MC80" s="159">
        <f t="shared" si="100"/>
        <v>0</v>
      </c>
      <c r="MD80" s="159">
        <f t="shared" si="103"/>
        <v>5991467</v>
      </c>
      <c r="ME80" s="9"/>
    </row>
    <row r="81" spans="1:343" ht="18" customHeight="1">
      <c r="A81" s="157">
        <v>10</v>
      </c>
      <c r="B81" s="143" t="s">
        <v>1907</v>
      </c>
      <c r="C81" s="143"/>
      <c r="D81" s="143"/>
      <c r="E81" s="143"/>
      <c r="F81" s="143"/>
      <c r="G81" s="143"/>
      <c r="H81" s="143"/>
      <c r="I81" s="143"/>
      <c r="J81" s="158">
        <v>44</v>
      </c>
      <c r="K81" s="143">
        <f t="shared" si="104"/>
        <v>67800</v>
      </c>
      <c r="L81" s="158"/>
      <c r="M81" s="159">
        <f t="shared" si="101"/>
        <v>67800</v>
      </c>
      <c r="N81" s="143"/>
      <c r="O81" s="143"/>
      <c r="P81" s="143"/>
      <c r="Q81" s="160" t="s">
        <v>1937</v>
      </c>
      <c r="R81" s="161">
        <v>257650</v>
      </c>
      <c r="S81" s="161"/>
      <c r="T81" s="161">
        <f t="shared" si="105"/>
        <v>257650</v>
      </c>
      <c r="U81" s="161"/>
      <c r="V81" s="143"/>
      <c r="W81" s="143"/>
      <c r="X81" s="143"/>
      <c r="Y81" s="143"/>
      <c r="Z81" s="143"/>
      <c r="AA81" s="143">
        <f t="shared" si="106"/>
        <v>0</v>
      </c>
      <c r="AB81" s="143"/>
      <c r="AC81" s="143"/>
      <c r="AD81" s="143"/>
      <c r="AE81" s="143"/>
      <c r="AF81" s="143"/>
      <c r="AG81" s="143"/>
      <c r="AH81" s="143">
        <f t="shared" si="107"/>
        <v>0</v>
      </c>
      <c r="AI81" s="143"/>
      <c r="AJ81" s="143"/>
      <c r="AK81" s="143"/>
      <c r="AL81" s="143"/>
      <c r="AM81" s="143"/>
      <c r="AN81" s="143"/>
      <c r="AO81" s="143">
        <f t="shared" si="108"/>
        <v>0</v>
      </c>
      <c r="AP81" s="143"/>
      <c r="AQ81" s="143"/>
      <c r="AR81" s="143"/>
      <c r="AS81" s="143"/>
      <c r="AT81" s="143"/>
      <c r="AU81" s="143"/>
      <c r="AV81" s="143">
        <f t="shared" si="109"/>
        <v>0</v>
      </c>
      <c r="AW81" s="143"/>
      <c r="AX81" s="143"/>
      <c r="AY81" s="143"/>
      <c r="AZ81" s="143"/>
      <c r="BA81" s="143"/>
      <c r="BB81" s="143"/>
      <c r="BC81" s="143">
        <f t="shared" si="110"/>
        <v>0</v>
      </c>
      <c r="BD81" s="143"/>
      <c r="BE81" s="143"/>
      <c r="BF81" s="143"/>
      <c r="BG81" s="158">
        <v>11</v>
      </c>
      <c r="BH81" s="143">
        <f t="shared" si="111"/>
        <v>55000</v>
      </c>
      <c r="BI81" s="143"/>
      <c r="BJ81" s="143">
        <f t="shared" si="112"/>
        <v>55000</v>
      </c>
      <c r="BK81" s="143"/>
      <c r="BL81" s="143"/>
      <c r="BM81" s="143"/>
      <c r="BN81" s="157">
        <v>3</v>
      </c>
      <c r="BO81" s="143">
        <f t="shared" si="113"/>
        <v>15000</v>
      </c>
      <c r="BP81" s="143"/>
      <c r="BQ81" s="143">
        <f t="shared" si="114"/>
        <v>15000</v>
      </c>
      <c r="BR81" s="143"/>
      <c r="BS81" s="143"/>
      <c r="BT81" s="143"/>
      <c r="BU81" s="157">
        <v>2</v>
      </c>
      <c r="BV81" s="143">
        <f t="shared" si="115"/>
        <v>2000</v>
      </c>
      <c r="BW81" s="143"/>
      <c r="BX81" s="143">
        <f t="shared" si="116"/>
        <v>2000</v>
      </c>
      <c r="BY81" s="143"/>
      <c r="BZ81" s="143"/>
      <c r="CA81" s="143"/>
      <c r="CB81" s="143"/>
      <c r="CC81" s="143"/>
      <c r="CD81" s="143"/>
      <c r="CE81" s="143">
        <f t="shared" si="117"/>
        <v>0</v>
      </c>
      <c r="CF81" s="143"/>
      <c r="CG81" s="143"/>
      <c r="CH81" s="143"/>
      <c r="CI81" s="143"/>
      <c r="CJ81" s="143"/>
      <c r="CK81" s="143"/>
      <c r="CL81" s="143">
        <f t="shared" si="118"/>
        <v>0</v>
      </c>
      <c r="CM81" s="143"/>
      <c r="CN81" s="143"/>
      <c r="CO81" s="143"/>
      <c r="CP81" s="143"/>
      <c r="CQ81" s="143"/>
      <c r="CR81" s="143"/>
      <c r="CS81" s="143">
        <f t="shared" si="119"/>
        <v>0</v>
      </c>
      <c r="CT81" s="143"/>
      <c r="CU81" s="143"/>
      <c r="CV81" s="143"/>
      <c r="CW81" s="143"/>
      <c r="CX81" s="143"/>
      <c r="CY81" s="143"/>
      <c r="CZ81" s="143">
        <f t="shared" si="120"/>
        <v>0</v>
      </c>
      <c r="DA81" s="143"/>
      <c r="DB81" s="143"/>
      <c r="DC81" s="143"/>
      <c r="DD81" s="143"/>
      <c r="DE81" s="143"/>
      <c r="DF81" s="143"/>
      <c r="DG81" s="143">
        <f t="shared" si="121"/>
        <v>0</v>
      </c>
      <c r="DH81" s="143"/>
      <c r="DI81" s="143"/>
      <c r="DJ81" s="143"/>
      <c r="DK81" s="143"/>
      <c r="DL81" s="143"/>
      <c r="DM81" s="143"/>
      <c r="DN81" s="143">
        <f t="shared" si="122"/>
        <v>0</v>
      </c>
      <c r="DO81" s="143"/>
      <c r="DP81" s="143"/>
      <c r="DQ81" s="143"/>
      <c r="DR81" s="143"/>
      <c r="DS81" s="143"/>
      <c r="DT81" s="143"/>
      <c r="DU81" s="143">
        <f t="shared" si="123"/>
        <v>0</v>
      </c>
      <c r="DV81" s="143"/>
      <c r="DW81" s="143"/>
      <c r="DX81" s="143"/>
      <c r="DY81" s="143"/>
      <c r="DZ81" s="143"/>
      <c r="EA81" s="143"/>
      <c r="EB81" s="143">
        <f t="shared" si="124"/>
        <v>0</v>
      </c>
      <c r="EC81" s="143"/>
      <c r="ED81" s="143"/>
      <c r="EE81" s="143"/>
      <c r="EF81" s="143"/>
      <c r="EG81" s="143"/>
      <c r="EH81" s="143"/>
      <c r="EI81" s="143">
        <f t="shared" si="125"/>
        <v>0</v>
      </c>
      <c r="EJ81" s="143"/>
      <c r="EK81" s="143"/>
      <c r="EL81" s="143"/>
      <c r="EM81" s="143"/>
      <c r="EN81" s="143"/>
      <c r="EO81" s="143"/>
      <c r="EP81" s="143">
        <f t="shared" si="126"/>
        <v>0</v>
      </c>
      <c r="EQ81" s="143"/>
      <c r="ER81" s="143"/>
      <c r="ES81" s="143"/>
      <c r="ET81" s="157">
        <v>5</v>
      </c>
      <c r="EU81" s="143">
        <f t="shared" si="127"/>
        <v>2500</v>
      </c>
      <c r="EV81" s="143"/>
      <c r="EW81" s="143">
        <f t="shared" si="128"/>
        <v>2500</v>
      </c>
      <c r="EX81" s="161"/>
      <c r="EY81" s="143"/>
      <c r="EZ81" s="143"/>
      <c r="FA81" s="157">
        <v>745</v>
      </c>
      <c r="FB81" s="161">
        <f t="shared" si="129"/>
        <v>1043000</v>
      </c>
      <c r="FC81" s="161"/>
      <c r="FD81" s="161">
        <f t="shared" si="130"/>
        <v>1043745</v>
      </c>
      <c r="FE81" s="143"/>
      <c r="FF81" s="143"/>
      <c r="FG81" s="143"/>
      <c r="FH81" s="143"/>
      <c r="FI81" s="143"/>
      <c r="FJ81" s="143"/>
      <c r="FK81" s="143">
        <f t="shared" si="131"/>
        <v>0</v>
      </c>
      <c r="FL81" s="143"/>
      <c r="FM81" s="143"/>
      <c r="FN81" s="143"/>
      <c r="FO81" s="143"/>
      <c r="FP81" s="143"/>
      <c r="FQ81" s="143"/>
      <c r="FR81" s="143">
        <f t="shared" si="132"/>
        <v>0</v>
      </c>
      <c r="FS81" s="143"/>
      <c r="FT81" s="143"/>
      <c r="FU81" s="143"/>
      <c r="FV81" s="143">
        <v>436</v>
      </c>
      <c r="FW81" s="143">
        <f t="shared" si="133"/>
        <v>1425720</v>
      </c>
      <c r="FX81" s="143"/>
      <c r="FY81" s="143">
        <f t="shared" si="134"/>
        <v>1425720</v>
      </c>
      <c r="FZ81" s="143"/>
      <c r="GA81" s="161"/>
      <c r="GB81" s="143"/>
      <c r="GC81" s="143">
        <v>6</v>
      </c>
      <c r="GD81" s="143">
        <f t="shared" si="135"/>
        <v>25800</v>
      </c>
      <c r="GE81" s="143"/>
      <c r="GF81" s="143">
        <f t="shared" si="136"/>
        <v>25800</v>
      </c>
      <c r="GG81" s="143"/>
      <c r="GH81" s="143"/>
      <c r="GI81" s="143"/>
      <c r="GJ81" s="143">
        <v>1</v>
      </c>
      <c r="GK81" s="143">
        <f t="shared" si="137"/>
        <v>27225</v>
      </c>
      <c r="GL81" s="143"/>
      <c r="GM81" s="143">
        <f t="shared" si="138"/>
        <v>27225</v>
      </c>
      <c r="GN81" s="143"/>
      <c r="GO81" s="143"/>
      <c r="GP81" s="143"/>
      <c r="GQ81" s="143">
        <v>56</v>
      </c>
      <c r="GR81" s="143">
        <f t="shared" si="139"/>
        <v>16800</v>
      </c>
      <c r="GS81" s="143"/>
      <c r="GT81" s="143">
        <f t="shared" si="140"/>
        <v>16800</v>
      </c>
      <c r="GU81" s="143"/>
      <c r="GV81" s="143"/>
      <c r="GW81" s="143"/>
      <c r="GX81" s="143">
        <v>1</v>
      </c>
      <c r="GY81" s="143">
        <f t="shared" si="141"/>
        <v>300</v>
      </c>
      <c r="GZ81" s="143"/>
      <c r="HA81" s="143">
        <f t="shared" si="142"/>
        <v>300</v>
      </c>
      <c r="HB81" s="143"/>
      <c r="HC81" s="143"/>
      <c r="HD81" s="143"/>
      <c r="HE81" s="143">
        <v>28</v>
      </c>
      <c r="HF81" s="143">
        <f t="shared" si="143"/>
        <v>2800</v>
      </c>
      <c r="HG81" s="143"/>
      <c r="HH81" s="143">
        <f t="shared" si="144"/>
        <v>2800</v>
      </c>
      <c r="HI81" s="143"/>
      <c r="HJ81" s="143"/>
      <c r="HK81" s="143"/>
      <c r="HL81" s="143"/>
      <c r="HM81" s="143"/>
      <c r="HN81" s="143"/>
      <c r="HO81" s="143">
        <f t="shared" si="145"/>
        <v>0</v>
      </c>
      <c r="HP81" s="143"/>
      <c r="HQ81" s="143"/>
      <c r="HR81" s="143"/>
      <c r="HS81" s="143"/>
      <c r="HT81" s="143"/>
      <c r="HU81" s="143"/>
      <c r="HV81" s="143">
        <f t="shared" si="146"/>
        <v>0</v>
      </c>
      <c r="HW81" s="143"/>
      <c r="HX81" s="143"/>
      <c r="HY81" s="143"/>
      <c r="HZ81" s="143"/>
      <c r="IA81" s="143"/>
      <c r="IB81" s="143"/>
      <c r="IC81" s="143">
        <f t="shared" si="147"/>
        <v>0</v>
      </c>
      <c r="ID81" s="143"/>
      <c r="IE81" s="143"/>
      <c r="IF81" s="143"/>
      <c r="IG81" s="143"/>
      <c r="IH81" s="143"/>
      <c r="II81" s="143"/>
      <c r="IJ81" s="163">
        <f t="shared" si="148"/>
        <v>0</v>
      </c>
      <c r="IK81" s="143"/>
      <c r="IL81" s="143"/>
      <c r="IM81" s="143"/>
      <c r="IN81" s="143">
        <v>1</v>
      </c>
      <c r="IO81" s="143">
        <f t="shared" si="149"/>
        <v>10000</v>
      </c>
      <c r="IP81" s="143"/>
      <c r="IQ81" s="143">
        <f t="shared" si="150"/>
        <v>10000</v>
      </c>
      <c r="IR81" s="143"/>
      <c r="IS81" s="143"/>
      <c r="IT81" s="143"/>
      <c r="IU81" s="143"/>
      <c r="IV81" s="143"/>
      <c r="IW81" s="143"/>
      <c r="IX81" s="143">
        <f t="shared" si="151"/>
        <v>0</v>
      </c>
      <c r="IY81" s="143"/>
      <c r="IZ81" s="143"/>
      <c r="JA81" s="143"/>
      <c r="JB81" s="143"/>
      <c r="JC81" s="143"/>
      <c r="JD81" s="143"/>
      <c r="JE81" s="143">
        <f t="shared" si="152"/>
        <v>0</v>
      </c>
      <c r="JF81" s="143"/>
      <c r="JG81" s="143"/>
      <c r="JH81" s="143"/>
      <c r="JI81" s="164"/>
      <c r="JJ81" s="164">
        <f t="shared" si="153"/>
        <v>0</v>
      </c>
      <c r="JK81" s="143"/>
      <c r="JL81" s="143">
        <f t="shared" si="154"/>
        <v>0</v>
      </c>
      <c r="JM81" s="143"/>
      <c r="JN81" s="143"/>
      <c r="JO81" s="143"/>
      <c r="JP81" s="143"/>
      <c r="JQ81" s="143"/>
      <c r="JR81" s="143"/>
      <c r="JS81" s="143">
        <f t="shared" si="155"/>
        <v>0</v>
      </c>
      <c r="JT81" s="143"/>
      <c r="JU81" s="143"/>
      <c r="JV81" s="143"/>
      <c r="JW81" s="143"/>
      <c r="JX81" s="143"/>
      <c r="JY81" s="143"/>
      <c r="JZ81" s="143">
        <f t="shared" si="156"/>
        <v>0</v>
      </c>
      <c r="KA81" s="143"/>
      <c r="KB81" s="143"/>
      <c r="KC81" s="143"/>
      <c r="KD81" s="143"/>
      <c r="KE81" s="143"/>
      <c r="KF81" s="143"/>
      <c r="KG81" s="143">
        <f t="shared" si="157"/>
        <v>0</v>
      </c>
      <c r="KH81" s="143"/>
      <c r="KI81" s="143"/>
      <c r="KJ81" s="143"/>
      <c r="KK81" s="143">
        <v>1</v>
      </c>
      <c r="KL81" s="143">
        <f t="shared" si="158"/>
        <v>5000</v>
      </c>
      <c r="KM81" s="143"/>
      <c r="KN81" s="143">
        <f t="shared" si="159"/>
        <v>5000</v>
      </c>
      <c r="KO81" s="143"/>
      <c r="KP81" s="143"/>
      <c r="KQ81" s="143"/>
      <c r="KR81" s="143"/>
      <c r="KS81" s="143"/>
      <c r="KT81" s="143"/>
      <c r="KU81" s="143">
        <f t="shared" si="160"/>
        <v>0</v>
      </c>
      <c r="KV81" s="143"/>
      <c r="KW81" s="143"/>
      <c r="KX81" s="143"/>
      <c r="KY81" s="143"/>
      <c r="KZ81" s="143"/>
      <c r="LA81" s="143"/>
      <c r="LB81" s="143">
        <f t="shared" si="161"/>
        <v>0</v>
      </c>
      <c r="LC81" s="143"/>
      <c r="LD81" s="143"/>
      <c r="LE81" s="143"/>
      <c r="LF81" s="143"/>
      <c r="LG81" s="143"/>
      <c r="LH81" s="143"/>
      <c r="LI81" s="143">
        <f t="shared" si="162"/>
        <v>0</v>
      </c>
      <c r="LJ81" s="143"/>
      <c r="LK81" s="143"/>
      <c r="LL81" s="143"/>
      <c r="LM81" s="143"/>
      <c r="LN81" s="143"/>
      <c r="LO81" s="143"/>
      <c r="LP81" s="143">
        <f t="shared" si="163"/>
        <v>0</v>
      </c>
      <c r="LQ81" s="143"/>
      <c r="LR81" s="143"/>
      <c r="LS81" s="143"/>
      <c r="LT81" s="143"/>
      <c r="LU81" s="143"/>
      <c r="LV81" s="143"/>
      <c r="LW81" s="143">
        <f t="shared" si="164"/>
        <v>0</v>
      </c>
      <c r="LX81" s="143"/>
      <c r="LY81" s="143"/>
      <c r="LZ81" s="143"/>
      <c r="MA81" s="143"/>
      <c r="MB81" s="159">
        <f t="shared" si="102"/>
        <v>2956595</v>
      </c>
      <c r="MC81" s="159">
        <f t="shared" si="100"/>
        <v>0</v>
      </c>
      <c r="MD81" s="159">
        <f t="shared" si="103"/>
        <v>2957340</v>
      </c>
      <c r="ME81" s="9"/>
    </row>
    <row r="82" spans="1:343" ht="18" customHeight="1">
      <c r="A82" s="157">
        <v>11</v>
      </c>
      <c r="B82" s="143" t="s">
        <v>1908</v>
      </c>
      <c r="C82" s="143"/>
      <c r="D82" s="143"/>
      <c r="E82" s="143"/>
      <c r="F82" s="143"/>
      <c r="G82" s="143"/>
      <c r="H82" s="143"/>
      <c r="I82" s="143"/>
      <c r="J82" s="158">
        <v>43</v>
      </c>
      <c r="K82" s="143">
        <f t="shared" si="104"/>
        <v>66600</v>
      </c>
      <c r="L82" s="158"/>
      <c r="M82" s="159">
        <f t="shared" si="101"/>
        <v>66600</v>
      </c>
      <c r="N82" s="143"/>
      <c r="O82" s="143"/>
      <c r="P82" s="143"/>
      <c r="Q82" s="160" t="s">
        <v>1938</v>
      </c>
      <c r="R82" s="161">
        <v>452300</v>
      </c>
      <c r="S82" s="161"/>
      <c r="T82" s="161">
        <f t="shared" si="105"/>
        <v>452300</v>
      </c>
      <c r="U82" s="161"/>
      <c r="V82" s="143"/>
      <c r="W82" s="143"/>
      <c r="X82" s="143"/>
      <c r="Y82" s="143"/>
      <c r="Z82" s="143"/>
      <c r="AA82" s="143">
        <f t="shared" si="106"/>
        <v>0</v>
      </c>
      <c r="AB82" s="143"/>
      <c r="AC82" s="143"/>
      <c r="AD82" s="143"/>
      <c r="AE82" s="143"/>
      <c r="AF82" s="143"/>
      <c r="AG82" s="143"/>
      <c r="AH82" s="143">
        <f t="shared" si="107"/>
        <v>0</v>
      </c>
      <c r="AI82" s="143"/>
      <c r="AJ82" s="143"/>
      <c r="AK82" s="143"/>
      <c r="AL82" s="143"/>
      <c r="AM82" s="143"/>
      <c r="AN82" s="143"/>
      <c r="AO82" s="143">
        <f t="shared" si="108"/>
        <v>0</v>
      </c>
      <c r="AP82" s="143"/>
      <c r="AQ82" s="143"/>
      <c r="AR82" s="143"/>
      <c r="AS82" s="143"/>
      <c r="AT82" s="143"/>
      <c r="AU82" s="143"/>
      <c r="AV82" s="143">
        <f t="shared" si="109"/>
        <v>0</v>
      </c>
      <c r="AW82" s="143"/>
      <c r="AX82" s="143"/>
      <c r="AY82" s="143"/>
      <c r="AZ82" s="143"/>
      <c r="BA82" s="143"/>
      <c r="BB82" s="143"/>
      <c r="BC82" s="143">
        <f t="shared" si="110"/>
        <v>0</v>
      </c>
      <c r="BD82" s="143"/>
      <c r="BE82" s="143"/>
      <c r="BF82" s="143"/>
      <c r="BG82" s="158">
        <v>7</v>
      </c>
      <c r="BH82" s="143">
        <f t="shared" si="111"/>
        <v>35000</v>
      </c>
      <c r="BI82" s="143"/>
      <c r="BJ82" s="143">
        <f t="shared" si="112"/>
        <v>35000</v>
      </c>
      <c r="BK82" s="143"/>
      <c r="BL82" s="143"/>
      <c r="BM82" s="143"/>
      <c r="BN82" s="157"/>
      <c r="BO82" s="143">
        <f t="shared" si="113"/>
        <v>0</v>
      </c>
      <c r="BP82" s="143"/>
      <c r="BQ82" s="143">
        <f t="shared" si="114"/>
        <v>0</v>
      </c>
      <c r="BR82" s="143"/>
      <c r="BS82" s="143"/>
      <c r="BT82" s="143"/>
      <c r="BU82" s="157">
        <v>2</v>
      </c>
      <c r="BV82" s="143">
        <f t="shared" si="115"/>
        <v>2000</v>
      </c>
      <c r="BW82" s="143"/>
      <c r="BX82" s="143">
        <f t="shared" si="116"/>
        <v>2000</v>
      </c>
      <c r="BY82" s="143"/>
      <c r="BZ82" s="143"/>
      <c r="CA82" s="143"/>
      <c r="CB82" s="143"/>
      <c r="CC82" s="143"/>
      <c r="CD82" s="143"/>
      <c r="CE82" s="143">
        <f t="shared" si="117"/>
        <v>0</v>
      </c>
      <c r="CF82" s="143"/>
      <c r="CG82" s="143"/>
      <c r="CH82" s="143"/>
      <c r="CI82" s="143"/>
      <c r="CJ82" s="143"/>
      <c r="CK82" s="143"/>
      <c r="CL82" s="143">
        <f t="shared" si="118"/>
        <v>0</v>
      </c>
      <c r="CM82" s="143"/>
      <c r="CN82" s="143"/>
      <c r="CO82" s="143"/>
      <c r="CP82" s="143"/>
      <c r="CQ82" s="143"/>
      <c r="CR82" s="143"/>
      <c r="CS82" s="143">
        <f t="shared" si="119"/>
        <v>0</v>
      </c>
      <c r="CT82" s="143"/>
      <c r="CU82" s="143"/>
      <c r="CV82" s="143"/>
      <c r="CW82" s="143"/>
      <c r="CX82" s="143"/>
      <c r="CY82" s="143"/>
      <c r="CZ82" s="143">
        <f t="shared" si="120"/>
        <v>0</v>
      </c>
      <c r="DA82" s="143"/>
      <c r="DB82" s="143"/>
      <c r="DC82" s="143"/>
      <c r="DD82" s="143"/>
      <c r="DE82" s="143"/>
      <c r="DF82" s="143"/>
      <c r="DG82" s="143">
        <f t="shared" si="121"/>
        <v>0</v>
      </c>
      <c r="DH82" s="143"/>
      <c r="DI82" s="143"/>
      <c r="DJ82" s="143"/>
      <c r="DK82" s="143"/>
      <c r="DL82" s="143"/>
      <c r="DM82" s="143"/>
      <c r="DN82" s="143">
        <f t="shared" si="122"/>
        <v>0</v>
      </c>
      <c r="DO82" s="143"/>
      <c r="DP82" s="143"/>
      <c r="DQ82" s="143"/>
      <c r="DR82" s="143"/>
      <c r="DS82" s="143"/>
      <c r="DT82" s="143"/>
      <c r="DU82" s="143">
        <f t="shared" si="123"/>
        <v>0</v>
      </c>
      <c r="DV82" s="143"/>
      <c r="DW82" s="143"/>
      <c r="DX82" s="143"/>
      <c r="DY82" s="143"/>
      <c r="DZ82" s="143"/>
      <c r="EA82" s="143"/>
      <c r="EB82" s="143">
        <f t="shared" si="124"/>
        <v>0</v>
      </c>
      <c r="EC82" s="143"/>
      <c r="ED82" s="143"/>
      <c r="EE82" s="143"/>
      <c r="EF82" s="143"/>
      <c r="EG82" s="143"/>
      <c r="EH82" s="143"/>
      <c r="EI82" s="143">
        <f t="shared" si="125"/>
        <v>0</v>
      </c>
      <c r="EJ82" s="143"/>
      <c r="EK82" s="143"/>
      <c r="EL82" s="143"/>
      <c r="EM82" s="143"/>
      <c r="EN82" s="143"/>
      <c r="EO82" s="143"/>
      <c r="EP82" s="143">
        <f t="shared" si="126"/>
        <v>0</v>
      </c>
      <c r="EQ82" s="143"/>
      <c r="ER82" s="143"/>
      <c r="ES82" s="143"/>
      <c r="ET82" s="157">
        <v>1</v>
      </c>
      <c r="EU82" s="143">
        <f t="shared" si="127"/>
        <v>500</v>
      </c>
      <c r="EV82" s="143"/>
      <c r="EW82" s="143">
        <f t="shared" si="128"/>
        <v>500</v>
      </c>
      <c r="EX82" s="161"/>
      <c r="EY82" s="143"/>
      <c r="EZ82" s="143"/>
      <c r="FA82" s="157">
        <v>1338</v>
      </c>
      <c r="FB82" s="161">
        <f t="shared" si="129"/>
        <v>1873200</v>
      </c>
      <c r="FC82" s="161"/>
      <c r="FD82" s="161">
        <f t="shared" si="130"/>
        <v>1874538</v>
      </c>
      <c r="FE82" s="143"/>
      <c r="FF82" s="143"/>
      <c r="FG82" s="143"/>
      <c r="FH82" s="143"/>
      <c r="FI82" s="143"/>
      <c r="FJ82" s="143"/>
      <c r="FK82" s="143">
        <f t="shared" si="131"/>
        <v>0</v>
      </c>
      <c r="FL82" s="143"/>
      <c r="FM82" s="143"/>
      <c r="FN82" s="143"/>
      <c r="FO82" s="143"/>
      <c r="FP82" s="143"/>
      <c r="FQ82" s="143"/>
      <c r="FR82" s="143">
        <f t="shared" si="132"/>
        <v>0</v>
      </c>
      <c r="FS82" s="143"/>
      <c r="FT82" s="143"/>
      <c r="FU82" s="143"/>
      <c r="FV82" s="143">
        <v>276</v>
      </c>
      <c r="FW82" s="143">
        <f t="shared" si="133"/>
        <v>902520</v>
      </c>
      <c r="FX82" s="143"/>
      <c r="FY82" s="143">
        <f t="shared" si="134"/>
        <v>902520</v>
      </c>
      <c r="FZ82" s="143"/>
      <c r="GA82" s="161"/>
      <c r="GB82" s="143"/>
      <c r="GC82" s="143">
        <v>4</v>
      </c>
      <c r="GD82" s="143">
        <f t="shared" si="135"/>
        <v>17200</v>
      </c>
      <c r="GE82" s="143"/>
      <c r="GF82" s="143">
        <f t="shared" si="136"/>
        <v>17200</v>
      </c>
      <c r="GG82" s="143"/>
      <c r="GH82" s="143"/>
      <c r="GI82" s="143"/>
      <c r="GJ82" s="143">
        <v>1</v>
      </c>
      <c r="GK82" s="143">
        <f t="shared" si="137"/>
        <v>27225</v>
      </c>
      <c r="GL82" s="143"/>
      <c r="GM82" s="143">
        <f t="shared" si="138"/>
        <v>27225</v>
      </c>
      <c r="GN82" s="143"/>
      <c r="GO82" s="143"/>
      <c r="GP82" s="143"/>
      <c r="GQ82" s="143">
        <v>68</v>
      </c>
      <c r="GR82" s="143">
        <f t="shared" si="139"/>
        <v>20400</v>
      </c>
      <c r="GS82" s="143"/>
      <c r="GT82" s="143">
        <f t="shared" si="140"/>
        <v>20400</v>
      </c>
      <c r="GU82" s="143"/>
      <c r="GV82" s="143"/>
      <c r="GW82" s="143"/>
      <c r="GX82" s="143">
        <v>2</v>
      </c>
      <c r="GY82" s="143">
        <f t="shared" si="141"/>
        <v>600</v>
      </c>
      <c r="GZ82" s="143"/>
      <c r="HA82" s="143">
        <f t="shared" si="142"/>
        <v>600</v>
      </c>
      <c r="HB82" s="143"/>
      <c r="HC82" s="143"/>
      <c r="HD82" s="143"/>
      <c r="HE82" s="143">
        <v>51</v>
      </c>
      <c r="HF82" s="143">
        <f t="shared" si="143"/>
        <v>5100</v>
      </c>
      <c r="HG82" s="143"/>
      <c r="HH82" s="143">
        <f t="shared" si="144"/>
        <v>5100</v>
      </c>
      <c r="HI82" s="143"/>
      <c r="HJ82" s="143"/>
      <c r="HK82" s="143"/>
      <c r="HL82" s="143"/>
      <c r="HM82" s="143"/>
      <c r="HN82" s="143"/>
      <c r="HO82" s="143">
        <f t="shared" si="145"/>
        <v>0</v>
      </c>
      <c r="HP82" s="143"/>
      <c r="HQ82" s="143"/>
      <c r="HR82" s="143"/>
      <c r="HS82" s="143"/>
      <c r="HT82" s="143"/>
      <c r="HU82" s="143"/>
      <c r="HV82" s="143">
        <f t="shared" si="146"/>
        <v>0</v>
      </c>
      <c r="HW82" s="143"/>
      <c r="HX82" s="143"/>
      <c r="HY82" s="143"/>
      <c r="HZ82" s="143"/>
      <c r="IA82" s="143"/>
      <c r="IB82" s="143"/>
      <c r="IC82" s="143">
        <f t="shared" si="147"/>
        <v>0</v>
      </c>
      <c r="ID82" s="143"/>
      <c r="IE82" s="143"/>
      <c r="IF82" s="143"/>
      <c r="IG82" s="143"/>
      <c r="IH82" s="143"/>
      <c r="II82" s="143"/>
      <c r="IJ82" s="163">
        <f t="shared" si="148"/>
        <v>0</v>
      </c>
      <c r="IK82" s="143"/>
      <c r="IL82" s="143"/>
      <c r="IM82" s="143"/>
      <c r="IN82" s="143">
        <v>1</v>
      </c>
      <c r="IO82" s="143">
        <f t="shared" si="149"/>
        <v>10000</v>
      </c>
      <c r="IP82" s="143"/>
      <c r="IQ82" s="143">
        <f t="shared" si="150"/>
        <v>10000</v>
      </c>
      <c r="IR82" s="143"/>
      <c r="IS82" s="143"/>
      <c r="IT82" s="143"/>
      <c r="IU82" s="143"/>
      <c r="IV82" s="143"/>
      <c r="IW82" s="143"/>
      <c r="IX82" s="143">
        <f t="shared" si="151"/>
        <v>0</v>
      </c>
      <c r="IY82" s="143"/>
      <c r="IZ82" s="143"/>
      <c r="JA82" s="143"/>
      <c r="JB82" s="143"/>
      <c r="JC82" s="143"/>
      <c r="JD82" s="143"/>
      <c r="JE82" s="143">
        <f t="shared" si="152"/>
        <v>0</v>
      </c>
      <c r="JF82" s="143"/>
      <c r="JG82" s="143"/>
      <c r="JH82" s="143"/>
      <c r="JI82" s="164"/>
      <c r="JJ82" s="164">
        <f t="shared" si="153"/>
        <v>0</v>
      </c>
      <c r="JK82" s="143"/>
      <c r="JL82" s="143">
        <f t="shared" si="154"/>
        <v>0</v>
      </c>
      <c r="JM82" s="143"/>
      <c r="JN82" s="143"/>
      <c r="JO82" s="143"/>
      <c r="JP82" s="143"/>
      <c r="JQ82" s="143"/>
      <c r="JR82" s="143"/>
      <c r="JS82" s="143">
        <f t="shared" si="155"/>
        <v>0</v>
      </c>
      <c r="JT82" s="143"/>
      <c r="JU82" s="143"/>
      <c r="JV82" s="143"/>
      <c r="JW82" s="143"/>
      <c r="JX82" s="143"/>
      <c r="JY82" s="143"/>
      <c r="JZ82" s="143">
        <f t="shared" si="156"/>
        <v>0</v>
      </c>
      <c r="KA82" s="143"/>
      <c r="KB82" s="143"/>
      <c r="KC82" s="143"/>
      <c r="KD82" s="143"/>
      <c r="KE82" s="143"/>
      <c r="KF82" s="143"/>
      <c r="KG82" s="143">
        <f t="shared" si="157"/>
        <v>0</v>
      </c>
      <c r="KH82" s="143"/>
      <c r="KI82" s="143"/>
      <c r="KJ82" s="143"/>
      <c r="KK82" s="143">
        <v>1</v>
      </c>
      <c r="KL82" s="143">
        <f t="shared" si="158"/>
        <v>5000</v>
      </c>
      <c r="KM82" s="143"/>
      <c r="KN82" s="143">
        <f t="shared" si="159"/>
        <v>5000</v>
      </c>
      <c r="KO82" s="143"/>
      <c r="KP82" s="143"/>
      <c r="KQ82" s="143"/>
      <c r="KR82" s="143"/>
      <c r="KS82" s="143"/>
      <c r="KT82" s="143"/>
      <c r="KU82" s="143">
        <f t="shared" si="160"/>
        <v>0</v>
      </c>
      <c r="KV82" s="143"/>
      <c r="KW82" s="143"/>
      <c r="KX82" s="143"/>
      <c r="KY82" s="143"/>
      <c r="KZ82" s="143"/>
      <c r="LA82" s="143"/>
      <c r="LB82" s="143">
        <f t="shared" si="161"/>
        <v>0</v>
      </c>
      <c r="LC82" s="143"/>
      <c r="LD82" s="143"/>
      <c r="LE82" s="143"/>
      <c r="LF82" s="143"/>
      <c r="LG82" s="143"/>
      <c r="LH82" s="143"/>
      <c r="LI82" s="143">
        <f t="shared" si="162"/>
        <v>0</v>
      </c>
      <c r="LJ82" s="143"/>
      <c r="LK82" s="143"/>
      <c r="LL82" s="143"/>
      <c r="LM82" s="143"/>
      <c r="LN82" s="143"/>
      <c r="LO82" s="143"/>
      <c r="LP82" s="143">
        <f t="shared" si="163"/>
        <v>0</v>
      </c>
      <c r="LQ82" s="143"/>
      <c r="LR82" s="143"/>
      <c r="LS82" s="143"/>
      <c r="LT82" s="143"/>
      <c r="LU82" s="143"/>
      <c r="LV82" s="143"/>
      <c r="LW82" s="143">
        <f t="shared" si="164"/>
        <v>0</v>
      </c>
      <c r="LX82" s="143"/>
      <c r="LY82" s="143"/>
      <c r="LZ82" s="143"/>
      <c r="MA82" s="143"/>
      <c r="MB82" s="159">
        <f t="shared" si="102"/>
        <v>3417645</v>
      </c>
      <c r="MC82" s="159">
        <f t="shared" si="100"/>
        <v>0</v>
      </c>
      <c r="MD82" s="159">
        <f t="shared" si="103"/>
        <v>3418983</v>
      </c>
      <c r="ME82" s="9"/>
    </row>
    <row r="83" spans="1:343" ht="18" customHeight="1">
      <c r="A83" s="157">
        <v>12</v>
      </c>
      <c r="B83" s="143" t="s">
        <v>1909</v>
      </c>
      <c r="C83" s="143"/>
      <c r="D83" s="143"/>
      <c r="E83" s="143"/>
      <c r="F83" s="143"/>
      <c r="G83" s="143"/>
      <c r="H83" s="143"/>
      <c r="I83" s="143"/>
      <c r="J83" s="158">
        <v>134</v>
      </c>
      <c r="K83" s="143">
        <f t="shared" si="104"/>
        <v>175800</v>
      </c>
      <c r="L83" s="158"/>
      <c r="M83" s="159">
        <f t="shared" si="101"/>
        <v>175800</v>
      </c>
      <c r="N83" s="143"/>
      <c r="O83" s="143"/>
      <c r="P83" s="143"/>
      <c r="Q83" s="160" t="s">
        <v>1939</v>
      </c>
      <c r="R83" s="161">
        <v>604450</v>
      </c>
      <c r="S83" s="161"/>
      <c r="T83" s="161">
        <f t="shared" si="105"/>
        <v>604450</v>
      </c>
      <c r="U83" s="161"/>
      <c r="V83" s="143"/>
      <c r="W83" s="143"/>
      <c r="X83" s="143"/>
      <c r="Y83" s="143"/>
      <c r="Z83" s="143"/>
      <c r="AA83" s="143">
        <f t="shared" si="106"/>
        <v>0</v>
      </c>
      <c r="AB83" s="143"/>
      <c r="AC83" s="143"/>
      <c r="AD83" s="143"/>
      <c r="AE83" s="143"/>
      <c r="AF83" s="143"/>
      <c r="AG83" s="143"/>
      <c r="AH83" s="143">
        <f t="shared" si="107"/>
        <v>0</v>
      </c>
      <c r="AI83" s="143"/>
      <c r="AJ83" s="143"/>
      <c r="AK83" s="143"/>
      <c r="AL83" s="143"/>
      <c r="AM83" s="143"/>
      <c r="AN83" s="143"/>
      <c r="AO83" s="143">
        <f t="shared" si="108"/>
        <v>0</v>
      </c>
      <c r="AP83" s="143"/>
      <c r="AQ83" s="143"/>
      <c r="AR83" s="143"/>
      <c r="AS83" s="143"/>
      <c r="AT83" s="143"/>
      <c r="AU83" s="143"/>
      <c r="AV83" s="143">
        <f t="shared" si="109"/>
        <v>0</v>
      </c>
      <c r="AW83" s="143"/>
      <c r="AX83" s="143"/>
      <c r="AY83" s="143"/>
      <c r="AZ83" s="143"/>
      <c r="BA83" s="143"/>
      <c r="BB83" s="143"/>
      <c r="BC83" s="143">
        <f t="shared" si="110"/>
        <v>0</v>
      </c>
      <c r="BD83" s="143"/>
      <c r="BE83" s="143"/>
      <c r="BF83" s="143"/>
      <c r="BG83" s="158">
        <v>5</v>
      </c>
      <c r="BH83" s="143">
        <f t="shared" si="111"/>
        <v>25000</v>
      </c>
      <c r="BI83" s="143"/>
      <c r="BJ83" s="143">
        <f t="shared" si="112"/>
        <v>25000</v>
      </c>
      <c r="BK83" s="143"/>
      <c r="BL83" s="143"/>
      <c r="BM83" s="143"/>
      <c r="BN83" s="157"/>
      <c r="BO83" s="143">
        <f t="shared" si="113"/>
        <v>0</v>
      </c>
      <c r="BP83" s="143"/>
      <c r="BQ83" s="143">
        <f t="shared" si="114"/>
        <v>0</v>
      </c>
      <c r="BR83" s="143"/>
      <c r="BS83" s="143"/>
      <c r="BT83" s="143"/>
      <c r="BU83" s="157">
        <v>2</v>
      </c>
      <c r="BV83" s="143">
        <f t="shared" si="115"/>
        <v>2000</v>
      </c>
      <c r="BW83" s="143"/>
      <c r="BX83" s="143">
        <f t="shared" si="116"/>
        <v>2000</v>
      </c>
      <c r="BY83" s="143"/>
      <c r="BZ83" s="143"/>
      <c r="CA83" s="143"/>
      <c r="CB83" s="143"/>
      <c r="CC83" s="143"/>
      <c r="CD83" s="143"/>
      <c r="CE83" s="143">
        <f t="shared" si="117"/>
        <v>0</v>
      </c>
      <c r="CF83" s="143"/>
      <c r="CG83" s="143"/>
      <c r="CH83" s="143"/>
      <c r="CI83" s="143"/>
      <c r="CJ83" s="143"/>
      <c r="CK83" s="143"/>
      <c r="CL83" s="143">
        <f t="shared" si="118"/>
        <v>0</v>
      </c>
      <c r="CM83" s="143"/>
      <c r="CN83" s="143"/>
      <c r="CO83" s="143"/>
      <c r="CP83" s="143"/>
      <c r="CQ83" s="143"/>
      <c r="CR83" s="143"/>
      <c r="CS83" s="143">
        <f t="shared" si="119"/>
        <v>0</v>
      </c>
      <c r="CT83" s="143"/>
      <c r="CU83" s="143"/>
      <c r="CV83" s="143"/>
      <c r="CW83" s="143"/>
      <c r="CX83" s="143"/>
      <c r="CY83" s="143"/>
      <c r="CZ83" s="143">
        <f t="shared" si="120"/>
        <v>0</v>
      </c>
      <c r="DA83" s="143"/>
      <c r="DB83" s="143"/>
      <c r="DC83" s="143"/>
      <c r="DD83" s="143"/>
      <c r="DE83" s="143"/>
      <c r="DF83" s="143"/>
      <c r="DG83" s="143">
        <f t="shared" si="121"/>
        <v>0</v>
      </c>
      <c r="DH83" s="143"/>
      <c r="DI83" s="143"/>
      <c r="DJ83" s="143"/>
      <c r="DK83" s="143"/>
      <c r="DL83" s="143"/>
      <c r="DM83" s="143"/>
      <c r="DN83" s="143">
        <f t="shared" si="122"/>
        <v>0</v>
      </c>
      <c r="DO83" s="143"/>
      <c r="DP83" s="143"/>
      <c r="DQ83" s="143"/>
      <c r="DR83" s="143"/>
      <c r="DS83" s="143"/>
      <c r="DT83" s="143"/>
      <c r="DU83" s="143">
        <f t="shared" si="123"/>
        <v>0</v>
      </c>
      <c r="DV83" s="143"/>
      <c r="DW83" s="143"/>
      <c r="DX83" s="143"/>
      <c r="DY83" s="143"/>
      <c r="DZ83" s="143"/>
      <c r="EA83" s="143"/>
      <c r="EB83" s="143">
        <f t="shared" si="124"/>
        <v>0</v>
      </c>
      <c r="EC83" s="143"/>
      <c r="ED83" s="143"/>
      <c r="EE83" s="143"/>
      <c r="EF83" s="143"/>
      <c r="EG83" s="143"/>
      <c r="EH83" s="143"/>
      <c r="EI83" s="143">
        <f t="shared" si="125"/>
        <v>0</v>
      </c>
      <c r="EJ83" s="143"/>
      <c r="EK83" s="143"/>
      <c r="EL83" s="143"/>
      <c r="EM83" s="143"/>
      <c r="EN83" s="143"/>
      <c r="EO83" s="143"/>
      <c r="EP83" s="143">
        <f t="shared" si="126"/>
        <v>0</v>
      </c>
      <c r="EQ83" s="143"/>
      <c r="ER83" s="143"/>
      <c r="ES83" s="143"/>
      <c r="ET83" s="157">
        <v>5</v>
      </c>
      <c r="EU83" s="143">
        <f t="shared" si="127"/>
        <v>2500</v>
      </c>
      <c r="EV83" s="143"/>
      <c r="EW83" s="143">
        <f t="shared" si="128"/>
        <v>2500</v>
      </c>
      <c r="EX83" s="161"/>
      <c r="EY83" s="143"/>
      <c r="EZ83" s="143"/>
      <c r="FA83" s="157">
        <v>1697</v>
      </c>
      <c r="FB83" s="161">
        <f t="shared" si="129"/>
        <v>2375800</v>
      </c>
      <c r="FC83" s="161"/>
      <c r="FD83" s="161">
        <f t="shared" si="130"/>
        <v>2377497</v>
      </c>
      <c r="FE83" s="143"/>
      <c r="FF83" s="143"/>
      <c r="FG83" s="143"/>
      <c r="FH83" s="143"/>
      <c r="FI83" s="143"/>
      <c r="FJ83" s="143"/>
      <c r="FK83" s="143">
        <f t="shared" si="131"/>
        <v>0</v>
      </c>
      <c r="FL83" s="143"/>
      <c r="FM83" s="143"/>
      <c r="FN83" s="143"/>
      <c r="FO83" s="143"/>
      <c r="FP83" s="143"/>
      <c r="FQ83" s="143"/>
      <c r="FR83" s="143">
        <f t="shared" si="132"/>
        <v>0</v>
      </c>
      <c r="FS83" s="143"/>
      <c r="FT83" s="143"/>
      <c r="FU83" s="143"/>
      <c r="FV83" s="143">
        <v>205</v>
      </c>
      <c r="FW83" s="143">
        <f t="shared" si="133"/>
        <v>670350</v>
      </c>
      <c r="FX83" s="143"/>
      <c r="FY83" s="143">
        <f t="shared" si="134"/>
        <v>670350</v>
      </c>
      <c r="FZ83" s="143"/>
      <c r="GA83" s="161"/>
      <c r="GB83" s="143"/>
      <c r="GC83" s="143">
        <v>3</v>
      </c>
      <c r="GD83" s="143">
        <f t="shared" si="135"/>
        <v>12900</v>
      </c>
      <c r="GE83" s="143"/>
      <c r="GF83" s="143">
        <f t="shared" si="136"/>
        <v>12900</v>
      </c>
      <c r="GG83" s="143"/>
      <c r="GH83" s="143"/>
      <c r="GI83" s="143"/>
      <c r="GJ83" s="143">
        <v>0</v>
      </c>
      <c r="GK83" s="143">
        <f t="shared" si="137"/>
        <v>0</v>
      </c>
      <c r="GL83" s="143"/>
      <c r="GM83" s="143">
        <f t="shared" si="138"/>
        <v>0</v>
      </c>
      <c r="GN83" s="143"/>
      <c r="GO83" s="143"/>
      <c r="GP83" s="143"/>
      <c r="GQ83" s="143">
        <v>135</v>
      </c>
      <c r="GR83" s="143">
        <f t="shared" si="139"/>
        <v>40500</v>
      </c>
      <c r="GS83" s="143"/>
      <c r="GT83" s="143">
        <f t="shared" si="140"/>
        <v>40500</v>
      </c>
      <c r="GU83" s="143"/>
      <c r="GV83" s="143"/>
      <c r="GW83" s="143"/>
      <c r="GX83" s="143">
        <v>3</v>
      </c>
      <c r="GY83" s="143">
        <f t="shared" si="141"/>
        <v>900</v>
      </c>
      <c r="GZ83" s="143"/>
      <c r="HA83" s="143">
        <f t="shared" si="142"/>
        <v>900</v>
      </c>
      <c r="HB83" s="143"/>
      <c r="HC83" s="143"/>
      <c r="HD83" s="143"/>
      <c r="HE83" s="143">
        <v>64</v>
      </c>
      <c r="HF83" s="143">
        <f t="shared" si="143"/>
        <v>6400</v>
      </c>
      <c r="HG83" s="143"/>
      <c r="HH83" s="143">
        <f t="shared" si="144"/>
        <v>6400</v>
      </c>
      <c r="HI83" s="143"/>
      <c r="HJ83" s="143"/>
      <c r="HK83" s="143"/>
      <c r="HL83" s="143"/>
      <c r="HM83" s="143"/>
      <c r="HN83" s="143"/>
      <c r="HO83" s="143">
        <f t="shared" si="145"/>
        <v>0</v>
      </c>
      <c r="HP83" s="143"/>
      <c r="HQ83" s="143"/>
      <c r="HR83" s="143"/>
      <c r="HS83" s="143"/>
      <c r="HT83" s="143"/>
      <c r="HU83" s="143"/>
      <c r="HV83" s="143">
        <f t="shared" si="146"/>
        <v>0</v>
      </c>
      <c r="HW83" s="143"/>
      <c r="HX83" s="143"/>
      <c r="HY83" s="143"/>
      <c r="HZ83" s="143"/>
      <c r="IA83" s="143"/>
      <c r="IB83" s="143"/>
      <c r="IC83" s="143">
        <f t="shared" si="147"/>
        <v>0</v>
      </c>
      <c r="ID83" s="143"/>
      <c r="IE83" s="143"/>
      <c r="IF83" s="143"/>
      <c r="IG83" s="143"/>
      <c r="IH83" s="143"/>
      <c r="II83" s="143"/>
      <c r="IJ83" s="163">
        <f t="shared" si="148"/>
        <v>0</v>
      </c>
      <c r="IK83" s="143"/>
      <c r="IL83" s="143"/>
      <c r="IM83" s="143"/>
      <c r="IN83" s="143">
        <v>1</v>
      </c>
      <c r="IO83" s="143">
        <f t="shared" si="149"/>
        <v>10000</v>
      </c>
      <c r="IP83" s="143"/>
      <c r="IQ83" s="143">
        <f t="shared" si="150"/>
        <v>10000</v>
      </c>
      <c r="IR83" s="143"/>
      <c r="IS83" s="143"/>
      <c r="IT83" s="143"/>
      <c r="IU83" s="143"/>
      <c r="IV83" s="143"/>
      <c r="IW83" s="143"/>
      <c r="IX83" s="143">
        <f t="shared" si="151"/>
        <v>0</v>
      </c>
      <c r="IY83" s="143"/>
      <c r="IZ83" s="143"/>
      <c r="JA83" s="143"/>
      <c r="JB83" s="143"/>
      <c r="JC83" s="143"/>
      <c r="JD83" s="143"/>
      <c r="JE83" s="143">
        <f t="shared" si="152"/>
        <v>0</v>
      </c>
      <c r="JF83" s="143"/>
      <c r="JG83" s="143"/>
      <c r="JH83" s="143"/>
      <c r="JI83" s="164"/>
      <c r="JJ83" s="164">
        <f t="shared" si="153"/>
        <v>0</v>
      </c>
      <c r="JK83" s="143"/>
      <c r="JL83" s="143">
        <f t="shared" si="154"/>
        <v>0</v>
      </c>
      <c r="JM83" s="143"/>
      <c r="JN83" s="143"/>
      <c r="JO83" s="143"/>
      <c r="JP83" s="143"/>
      <c r="JQ83" s="143"/>
      <c r="JR83" s="143"/>
      <c r="JS83" s="143">
        <f t="shared" si="155"/>
        <v>0</v>
      </c>
      <c r="JT83" s="143"/>
      <c r="JU83" s="143"/>
      <c r="JV83" s="143"/>
      <c r="JW83" s="143"/>
      <c r="JX83" s="143"/>
      <c r="JY83" s="143"/>
      <c r="JZ83" s="143">
        <f t="shared" si="156"/>
        <v>0</v>
      </c>
      <c r="KA83" s="143"/>
      <c r="KB83" s="143"/>
      <c r="KC83" s="143"/>
      <c r="KD83" s="143"/>
      <c r="KE83" s="143"/>
      <c r="KF83" s="143"/>
      <c r="KG83" s="143">
        <f t="shared" si="157"/>
        <v>0</v>
      </c>
      <c r="KH83" s="143"/>
      <c r="KI83" s="143"/>
      <c r="KJ83" s="143"/>
      <c r="KK83" s="143">
        <v>1</v>
      </c>
      <c r="KL83" s="143">
        <f t="shared" si="158"/>
        <v>5000</v>
      </c>
      <c r="KM83" s="143"/>
      <c r="KN83" s="143">
        <f t="shared" si="159"/>
        <v>5000</v>
      </c>
      <c r="KO83" s="143"/>
      <c r="KP83" s="143"/>
      <c r="KQ83" s="143"/>
      <c r="KR83" s="143"/>
      <c r="KS83" s="143"/>
      <c r="KT83" s="143"/>
      <c r="KU83" s="143">
        <f t="shared" si="160"/>
        <v>0</v>
      </c>
      <c r="KV83" s="143"/>
      <c r="KW83" s="143"/>
      <c r="KX83" s="143"/>
      <c r="KY83" s="143"/>
      <c r="KZ83" s="143"/>
      <c r="LA83" s="143"/>
      <c r="LB83" s="143">
        <f t="shared" si="161"/>
        <v>0</v>
      </c>
      <c r="LC83" s="143"/>
      <c r="LD83" s="143"/>
      <c r="LE83" s="143"/>
      <c r="LF83" s="143"/>
      <c r="LG83" s="143"/>
      <c r="LH83" s="143"/>
      <c r="LI83" s="143">
        <f t="shared" si="162"/>
        <v>0</v>
      </c>
      <c r="LJ83" s="143"/>
      <c r="LK83" s="143"/>
      <c r="LL83" s="143"/>
      <c r="LM83" s="143"/>
      <c r="LN83" s="143"/>
      <c r="LO83" s="143"/>
      <c r="LP83" s="143">
        <f t="shared" si="163"/>
        <v>0</v>
      </c>
      <c r="LQ83" s="143"/>
      <c r="LR83" s="143"/>
      <c r="LS83" s="143"/>
      <c r="LT83" s="143"/>
      <c r="LU83" s="143"/>
      <c r="LV83" s="143"/>
      <c r="LW83" s="143">
        <f t="shared" si="164"/>
        <v>0</v>
      </c>
      <c r="LX83" s="143"/>
      <c r="LY83" s="143"/>
      <c r="LZ83" s="143"/>
      <c r="MA83" s="143"/>
      <c r="MB83" s="159">
        <f t="shared" si="102"/>
        <v>3931600</v>
      </c>
      <c r="MC83" s="159">
        <f t="shared" si="100"/>
        <v>0</v>
      </c>
      <c r="MD83" s="159">
        <f t="shared" si="103"/>
        <v>3933297</v>
      </c>
      <c r="ME83" s="9"/>
    </row>
    <row r="84" spans="1:343" ht="18" customHeight="1">
      <c r="A84" s="157">
        <v>13</v>
      </c>
      <c r="B84" s="143" t="s">
        <v>1910</v>
      </c>
      <c r="C84" s="143"/>
      <c r="D84" s="143"/>
      <c r="E84" s="143"/>
      <c r="F84" s="143"/>
      <c r="G84" s="143"/>
      <c r="H84" s="143"/>
      <c r="I84" s="143"/>
      <c r="J84" s="158">
        <v>116</v>
      </c>
      <c r="K84" s="143">
        <f t="shared" si="104"/>
        <v>154200</v>
      </c>
      <c r="L84" s="158"/>
      <c r="M84" s="159">
        <f t="shared" si="101"/>
        <v>154200</v>
      </c>
      <c r="N84" s="143"/>
      <c r="O84" s="143"/>
      <c r="P84" s="143"/>
      <c r="Q84" s="160" t="s">
        <v>1940</v>
      </c>
      <c r="R84" s="161">
        <v>984600</v>
      </c>
      <c r="S84" s="161"/>
      <c r="T84" s="161">
        <f t="shared" si="105"/>
        <v>984600</v>
      </c>
      <c r="U84" s="161"/>
      <c r="V84" s="143"/>
      <c r="W84" s="143"/>
      <c r="X84" s="143"/>
      <c r="Y84" s="143"/>
      <c r="Z84" s="143"/>
      <c r="AA84" s="143">
        <f t="shared" si="106"/>
        <v>0</v>
      </c>
      <c r="AB84" s="143"/>
      <c r="AC84" s="143"/>
      <c r="AD84" s="143"/>
      <c r="AE84" s="143"/>
      <c r="AF84" s="143"/>
      <c r="AG84" s="143"/>
      <c r="AH84" s="143">
        <f t="shared" si="107"/>
        <v>0</v>
      </c>
      <c r="AI84" s="143"/>
      <c r="AJ84" s="143"/>
      <c r="AK84" s="143"/>
      <c r="AL84" s="143"/>
      <c r="AM84" s="143"/>
      <c r="AN84" s="143"/>
      <c r="AO84" s="143">
        <f t="shared" si="108"/>
        <v>0</v>
      </c>
      <c r="AP84" s="143"/>
      <c r="AQ84" s="143"/>
      <c r="AR84" s="143"/>
      <c r="AS84" s="143"/>
      <c r="AT84" s="143"/>
      <c r="AU84" s="143"/>
      <c r="AV84" s="143">
        <f t="shared" si="109"/>
        <v>0</v>
      </c>
      <c r="AW84" s="143"/>
      <c r="AX84" s="143"/>
      <c r="AY84" s="143"/>
      <c r="AZ84" s="143"/>
      <c r="BA84" s="143"/>
      <c r="BB84" s="143"/>
      <c r="BC84" s="143">
        <f t="shared" si="110"/>
        <v>0</v>
      </c>
      <c r="BD84" s="143"/>
      <c r="BE84" s="143"/>
      <c r="BF84" s="143"/>
      <c r="BG84" s="158">
        <v>12</v>
      </c>
      <c r="BH84" s="143">
        <f t="shared" si="111"/>
        <v>60000</v>
      </c>
      <c r="BI84" s="143"/>
      <c r="BJ84" s="143">
        <f t="shared" si="112"/>
        <v>60000</v>
      </c>
      <c r="BK84" s="143"/>
      <c r="BL84" s="143"/>
      <c r="BM84" s="143"/>
      <c r="BN84" s="157"/>
      <c r="BO84" s="143">
        <f t="shared" si="113"/>
        <v>0</v>
      </c>
      <c r="BP84" s="143"/>
      <c r="BQ84" s="143">
        <f t="shared" si="114"/>
        <v>0</v>
      </c>
      <c r="BR84" s="143"/>
      <c r="BS84" s="143"/>
      <c r="BT84" s="143"/>
      <c r="BU84" s="157">
        <v>2</v>
      </c>
      <c r="BV84" s="143">
        <f t="shared" si="115"/>
        <v>2000</v>
      </c>
      <c r="BW84" s="143"/>
      <c r="BX84" s="143">
        <f t="shared" si="116"/>
        <v>2000</v>
      </c>
      <c r="BY84" s="143"/>
      <c r="BZ84" s="143"/>
      <c r="CA84" s="143"/>
      <c r="CB84" s="143"/>
      <c r="CC84" s="143"/>
      <c r="CD84" s="143"/>
      <c r="CE84" s="143">
        <f t="shared" si="117"/>
        <v>0</v>
      </c>
      <c r="CF84" s="143"/>
      <c r="CG84" s="143"/>
      <c r="CH84" s="143"/>
      <c r="CI84" s="143"/>
      <c r="CJ84" s="143"/>
      <c r="CK84" s="143"/>
      <c r="CL84" s="143">
        <f t="shared" si="118"/>
        <v>0</v>
      </c>
      <c r="CM84" s="143"/>
      <c r="CN84" s="143"/>
      <c r="CO84" s="143"/>
      <c r="CP84" s="143"/>
      <c r="CQ84" s="143"/>
      <c r="CR84" s="143"/>
      <c r="CS84" s="143">
        <f t="shared" si="119"/>
        <v>0</v>
      </c>
      <c r="CT84" s="143"/>
      <c r="CU84" s="143"/>
      <c r="CV84" s="143"/>
      <c r="CW84" s="143"/>
      <c r="CX84" s="143"/>
      <c r="CY84" s="143"/>
      <c r="CZ84" s="143">
        <f t="shared" si="120"/>
        <v>0</v>
      </c>
      <c r="DA84" s="143"/>
      <c r="DB84" s="143"/>
      <c r="DC84" s="143"/>
      <c r="DD84" s="143"/>
      <c r="DE84" s="143"/>
      <c r="DF84" s="143"/>
      <c r="DG84" s="143">
        <f t="shared" si="121"/>
        <v>0</v>
      </c>
      <c r="DH84" s="143"/>
      <c r="DI84" s="143"/>
      <c r="DJ84" s="143"/>
      <c r="DK84" s="143"/>
      <c r="DL84" s="143"/>
      <c r="DM84" s="143"/>
      <c r="DN84" s="143">
        <f t="shared" si="122"/>
        <v>0</v>
      </c>
      <c r="DO84" s="143"/>
      <c r="DP84" s="143"/>
      <c r="DQ84" s="143"/>
      <c r="DR84" s="143"/>
      <c r="DS84" s="143"/>
      <c r="DT84" s="143"/>
      <c r="DU84" s="143">
        <f t="shared" si="123"/>
        <v>0</v>
      </c>
      <c r="DV84" s="143"/>
      <c r="DW84" s="143"/>
      <c r="DX84" s="143"/>
      <c r="DY84" s="143"/>
      <c r="DZ84" s="143"/>
      <c r="EA84" s="143"/>
      <c r="EB84" s="143">
        <f t="shared" si="124"/>
        <v>0</v>
      </c>
      <c r="EC84" s="143"/>
      <c r="ED84" s="143"/>
      <c r="EE84" s="143"/>
      <c r="EF84" s="143"/>
      <c r="EG84" s="143"/>
      <c r="EH84" s="143"/>
      <c r="EI84" s="143">
        <f t="shared" si="125"/>
        <v>0</v>
      </c>
      <c r="EJ84" s="143"/>
      <c r="EK84" s="143"/>
      <c r="EL84" s="143"/>
      <c r="EM84" s="143"/>
      <c r="EN84" s="143"/>
      <c r="EO84" s="143"/>
      <c r="EP84" s="143">
        <f t="shared" si="126"/>
        <v>0</v>
      </c>
      <c r="EQ84" s="143"/>
      <c r="ER84" s="143"/>
      <c r="ES84" s="143"/>
      <c r="ET84" s="157">
        <v>12</v>
      </c>
      <c r="EU84" s="143">
        <f t="shared" si="127"/>
        <v>6000</v>
      </c>
      <c r="EV84" s="143"/>
      <c r="EW84" s="143">
        <f t="shared" si="128"/>
        <v>6000</v>
      </c>
      <c r="EX84" s="161"/>
      <c r="EY84" s="143"/>
      <c r="EZ84" s="143"/>
      <c r="FA84" s="157">
        <v>2874</v>
      </c>
      <c r="FB84" s="161">
        <f t="shared" si="129"/>
        <v>4023600</v>
      </c>
      <c r="FC84" s="161"/>
      <c r="FD84" s="161">
        <f t="shared" si="130"/>
        <v>4026474</v>
      </c>
      <c r="FE84" s="143"/>
      <c r="FF84" s="143"/>
      <c r="FG84" s="143"/>
      <c r="FH84" s="143"/>
      <c r="FI84" s="143"/>
      <c r="FJ84" s="143"/>
      <c r="FK84" s="143">
        <f t="shared" si="131"/>
        <v>0</v>
      </c>
      <c r="FL84" s="143"/>
      <c r="FM84" s="143"/>
      <c r="FN84" s="143"/>
      <c r="FO84" s="143"/>
      <c r="FP84" s="143"/>
      <c r="FQ84" s="143"/>
      <c r="FR84" s="143">
        <f t="shared" si="132"/>
        <v>0</v>
      </c>
      <c r="FS84" s="143"/>
      <c r="FT84" s="143"/>
      <c r="FU84" s="143"/>
      <c r="FV84" s="143">
        <v>468</v>
      </c>
      <c r="FW84" s="143">
        <f t="shared" si="133"/>
        <v>1530360</v>
      </c>
      <c r="FX84" s="143"/>
      <c r="FY84" s="143">
        <f t="shared" si="134"/>
        <v>1530360</v>
      </c>
      <c r="FZ84" s="143"/>
      <c r="GA84" s="161"/>
      <c r="GB84" s="143"/>
      <c r="GC84" s="143">
        <v>6</v>
      </c>
      <c r="GD84" s="143">
        <f t="shared" si="135"/>
        <v>25800</v>
      </c>
      <c r="GE84" s="143"/>
      <c r="GF84" s="143">
        <f t="shared" si="136"/>
        <v>25800</v>
      </c>
      <c r="GG84" s="143"/>
      <c r="GH84" s="143"/>
      <c r="GI84" s="143"/>
      <c r="GJ84" s="143"/>
      <c r="GK84" s="143">
        <f t="shared" si="137"/>
        <v>0</v>
      </c>
      <c r="GL84" s="143"/>
      <c r="GM84" s="143">
        <f t="shared" si="138"/>
        <v>0</v>
      </c>
      <c r="GN84" s="143"/>
      <c r="GO84" s="143"/>
      <c r="GP84" s="143"/>
      <c r="GQ84" s="143">
        <v>231</v>
      </c>
      <c r="GR84" s="143">
        <f t="shared" si="139"/>
        <v>69300</v>
      </c>
      <c r="GS84" s="143"/>
      <c r="GT84" s="143">
        <f t="shared" si="140"/>
        <v>69300</v>
      </c>
      <c r="GU84" s="143"/>
      <c r="GV84" s="143"/>
      <c r="GW84" s="143"/>
      <c r="GX84" s="143">
        <v>5</v>
      </c>
      <c r="GY84" s="143">
        <f t="shared" si="141"/>
        <v>1500</v>
      </c>
      <c r="GZ84" s="143"/>
      <c r="HA84" s="143">
        <f t="shared" si="142"/>
        <v>1500</v>
      </c>
      <c r="HB84" s="143"/>
      <c r="HC84" s="143"/>
      <c r="HD84" s="143"/>
      <c r="HE84" s="143">
        <v>109</v>
      </c>
      <c r="HF84" s="143">
        <f t="shared" si="143"/>
        <v>10900</v>
      </c>
      <c r="HG84" s="143"/>
      <c r="HH84" s="143">
        <f t="shared" si="144"/>
        <v>10900</v>
      </c>
      <c r="HI84" s="143"/>
      <c r="HJ84" s="143"/>
      <c r="HK84" s="143"/>
      <c r="HL84" s="143"/>
      <c r="HM84" s="143"/>
      <c r="HN84" s="143"/>
      <c r="HO84" s="143">
        <f t="shared" si="145"/>
        <v>0</v>
      </c>
      <c r="HP84" s="143"/>
      <c r="HQ84" s="143"/>
      <c r="HR84" s="143"/>
      <c r="HS84" s="143"/>
      <c r="HT84" s="143"/>
      <c r="HU84" s="143"/>
      <c r="HV84" s="143">
        <f t="shared" si="146"/>
        <v>0</v>
      </c>
      <c r="HW84" s="143"/>
      <c r="HX84" s="143"/>
      <c r="HY84" s="143"/>
      <c r="HZ84" s="143"/>
      <c r="IA84" s="143"/>
      <c r="IB84" s="143"/>
      <c r="IC84" s="143">
        <f t="shared" si="147"/>
        <v>0</v>
      </c>
      <c r="ID84" s="143"/>
      <c r="IE84" s="143"/>
      <c r="IF84" s="143"/>
      <c r="IG84" s="143"/>
      <c r="IH84" s="143"/>
      <c r="II84" s="143"/>
      <c r="IJ84" s="163">
        <f t="shared" si="148"/>
        <v>0</v>
      </c>
      <c r="IK84" s="143"/>
      <c r="IL84" s="143"/>
      <c r="IM84" s="143"/>
      <c r="IN84" s="143">
        <v>1</v>
      </c>
      <c r="IO84" s="143">
        <f t="shared" si="149"/>
        <v>10000</v>
      </c>
      <c r="IP84" s="143"/>
      <c r="IQ84" s="143">
        <f t="shared" si="150"/>
        <v>10000</v>
      </c>
      <c r="IR84" s="143"/>
      <c r="IS84" s="143"/>
      <c r="IT84" s="143"/>
      <c r="IU84" s="143"/>
      <c r="IV84" s="143"/>
      <c r="IW84" s="143"/>
      <c r="IX84" s="143">
        <f t="shared" si="151"/>
        <v>0</v>
      </c>
      <c r="IY84" s="143"/>
      <c r="IZ84" s="143"/>
      <c r="JA84" s="143"/>
      <c r="JB84" s="143"/>
      <c r="JC84" s="143"/>
      <c r="JD84" s="143"/>
      <c r="JE84" s="143">
        <f t="shared" si="152"/>
        <v>0</v>
      </c>
      <c r="JF84" s="143"/>
      <c r="JG84" s="143"/>
      <c r="JH84" s="143"/>
      <c r="JI84" s="164">
        <v>1</v>
      </c>
      <c r="JJ84" s="164">
        <f t="shared" si="153"/>
        <v>10000</v>
      </c>
      <c r="JK84" s="143"/>
      <c r="JL84" s="143">
        <f t="shared" si="154"/>
        <v>10000</v>
      </c>
      <c r="JM84" s="143"/>
      <c r="JN84" s="143"/>
      <c r="JO84" s="143"/>
      <c r="JP84" s="143"/>
      <c r="JQ84" s="143"/>
      <c r="JR84" s="143"/>
      <c r="JS84" s="143">
        <f t="shared" si="155"/>
        <v>0</v>
      </c>
      <c r="JT84" s="143"/>
      <c r="JU84" s="143"/>
      <c r="JV84" s="143"/>
      <c r="JW84" s="143"/>
      <c r="JX84" s="143"/>
      <c r="JY84" s="143"/>
      <c r="JZ84" s="143">
        <f t="shared" si="156"/>
        <v>0</v>
      </c>
      <c r="KA84" s="143"/>
      <c r="KB84" s="143"/>
      <c r="KC84" s="143"/>
      <c r="KD84" s="143"/>
      <c r="KE84" s="143"/>
      <c r="KF84" s="143"/>
      <c r="KG84" s="143">
        <f t="shared" si="157"/>
        <v>0</v>
      </c>
      <c r="KH84" s="143"/>
      <c r="KI84" s="143"/>
      <c r="KJ84" s="143"/>
      <c r="KK84" s="143"/>
      <c r="KL84" s="143">
        <f t="shared" si="158"/>
        <v>0</v>
      </c>
      <c r="KM84" s="143"/>
      <c r="KN84" s="143">
        <f t="shared" si="159"/>
        <v>0</v>
      </c>
      <c r="KO84" s="143"/>
      <c r="KP84" s="143"/>
      <c r="KQ84" s="143"/>
      <c r="KR84" s="143"/>
      <c r="KS84" s="143"/>
      <c r="KT84" s="143"/>
      <c r="KU84" s="143">
        <f t="shared" si="160"/>
        <v>0</v>
      </c>
      <c r="KV84" s="143"/>
      <c r="KW84" s="143"/>
      <c r="KX84" s="143"/>
      <c r="KY84" s="143">
        <v>1</v>
      </c>
      <c r="KZ84" s="143">
        <v>15000</v>
      </c>
      <c r="LA84" s="143"/>
      <c r="LB84" s="143">
        <f t="shared" si="161"/>
        <v>15000</v>
      </c>
      <c r="LC84" s="143"/>
      <c r="LD84" s="143"/>
      <c r="LE84" s="143"/>
      <c r="LF84" s="143"/>
      <c r="LG84" s="143"/>
      <c r="LH84" s="143"/>
      <c r="LI84" s="143">
        <f t="shared" si="162"/>
        <v>0</v>
      </c>
      <c r="LJ84" s="143"/>
      <c r="LK84" s="143"/>
      <c r="LL84" s="143"/>
      <c r="LM84" s="143"/>
      <c r="LN84" s="143"/>
      <c r="LO84" s="143"/>
      <c r="LP84" s="143">
        <f t="shared" si="163"/>
        <v>0</v>
      </c>
      <c r="LQ84" s="143"/>
      <c r="LR84" s="143"/>
      <c r="LS84" s="143"/>
      <c r="LT84" s="143"/>
      <c r="LU84" s="143"/>
      <c r="LV84" s="143"/>
      <c r="LW84" s="143">
        <f t="shared" si="164"/>
        <v>0</v>
      </c>
      <c r="LX84" s="143"/>
      <c r="LY84" s="143"/>
      <c r="LZ84" s="143"/>
      <c r="MA84" s="143"/>
      <c r="MB84" s="159">
        <f t="shared" si="102"/>
        <v>6903260</v>
      </c>
      <c r="MC84" s="159">
        <f t="shared" si="100"/>
        <v>0</v>
      </c>
      <c r="MD84" s="159">
        <f t="shared" si="103"/>
        <v>6906134</v>
      </c>
      <c r="ME84" s="9"/>
    </row>
    <row r="85" spans="1:343" ht="18" customHeight="1">
      <c r="A85" s="157">
        <v>14</v>
      </c>
      <c r="B85" s="143" t="s">
        <v>1911</v>
      </c>
      <c r="C85" s="143"/>
      <c r="D85" s="143"/>
      <c r="E85" s="143"/>
      <c r="F85" s="143"/>
      <c r="G85" s="143"/>
      <c r="H85" s="143"/>
      <c r="I85" s="143"/>
      <c r="J85" s="158">
        <v>0</v>
      </c>
      <c r="K85" s="143">
        <v>0</v>
      </c>
      <c r="L85" s="158"/>
      <c r="M85" s="159">
        <f t="shared" si="101"/>
        <v>0</v>
      </c>
      <c r="N85" s="143"/>
      <c r="O85" s="143"/>
      <c r="P85" s="143"/>
      <c r="Q85" s="160">
        <v>0</v>
      </c>
      <c r="R85" s="161">
        <v>0</v>
      </c>
      <c r="S85" s="161"/>
      <c r="T85" s="161">
        <f t="shared" si="105"/>
        <v>0</v>
      </c>
      <c r="U85" s="161"/>
      <c r="V85" s="143"/>
      <c r="W85" s="143"/>
      <c r="X85" s="143"/>
      <c r="Y85" s="143"/>
      <c r="Z85" s="143"/>
      <c r="AA85" s="143">
        <f t="shared" si="106"/>
        <v>0</v>
      </c>
      <c r="AB85" s="143"/>
      <c r="AC85" s="143"/>
      <c r="AD85" s="143"/>
      <c r="AE85" s="143"/>
      <c r="AF85" s="143"/>
      <c r="AG85" s="143"/>
      <c r="AH85" s="143">
        <f t="shared" si="107"/>
        <v>0</v>
      </c>
      <c r="AI85" s="143"/>
      <c r="AJ85" s="143"/>
      <c r="AK85" s="143"/>
      <c r="AL85" s="143"/>
      <c r="AM85" s="143"/>
      <c r="AN85" s="143"/>
      <c r="AO85" s="143">
        <f t="shared" si="108"/>
        <v>0</v>
      </c>
      <c r="AP85" s="143"/>
      <c r="AQ85" s="143"/>
      <c r="AR85" s="143"/>
      <c r="AS85" s="143"/>
      <c r="AT85" s="143"/>
      <c r="AU85" s="143"/>
      <c r="AV85" s="143">
        <f t="shared" si="109"/>
        <v>0</v>
      </c>
      <c r="AW85" s="143"/>
      <c r="AX85" s="143"/>
      <c r="AY85" s="143"/>
      <c r="AZ85" s="143"/>
      <c r="BA85" s="143"/>
      <c r="BB85" s="143"/>
      <c r="BC85" s="143">
        <f t="shared" si="110"/>
        <v>0</v>
      </c>
      <c r="BD85" s="143"/>
      <c r="BE85" s="143"/>
      <c r="BF85" s="143"/>
      <c r="BG85" s="158">
        <v>0</v>
      </c>
      <c r="BH85" s="143">
        <f t="shared" si="111"/>
        <v>0</v>
      </c>
      <c r="BI85" s="143"/>
      <c r="BJ85" s="143">
        <f t="shared" si="112"/>
        <v>0</v>
      </c>
      <c r="BK85" s="143"/>
      <c r="BL85" s="143"/>
      <c r="BM85" s="143"/>
      <c r="BN85" s="157"/>
      <c r="BO85" s="143">
        <f t="shared" si="113"/>
        <v>0</v>
      </c>
      <c r="BP85" s="143"/>
      <c r="BQ85" s="143">
        <f t="shared" si="114"/>
        <v>0</v>
      </c>
      <c r="BR85" s="143"/>
      <c r="BS85" s="143"/>
      <c r="BT85" s="143"/>
      <c r="BU85" s="157">
        <v>0</v>
      </c>
      <c r="BV85" s="143">
        <f t="shared" si="115"/>
        <v>0</v>
      </c>
      <c r="BW85" s="143"/>
      <c r="BX85" s="143">
        <f t="shared" si="116"/>
        <v>0</v>
      </c>
      <c r="BY85" s="143"/>
      <c r="BZ85" s="143"/>
      <c r="CA85" s="143"/>
      <c r="CB85" s="143"/>
      <c r="CC85" s="143"/>
      <c r="CD85" s="143"/>
      <c r="CE85" s="143">
        <f t="shared" si="117"/>
        <v>0</v>
      </c>
      <c r="CF85" s="143"/>
      <c r="CG85" s="143"/>
      <c r="CH85" s="143"/>
      <c r="CI85" s="143"/>
      <c r="CJ85" s="143"/>
      <c r="CK85" s="143"/>
      <c r="CL85" s="143">
        <f t="shared" si="118"/>
        <v>0</v>
      </c>
      <c r="CM85" s="143"/>
      <c r="CN85" s="143"/>
      <c r="CO85" s="143"/>
      <c r="CP85" s="143"/>
      <c r="CQ85" s="143"/>
      <c r="CR85" s="143"/>
      <c r="CS85" s="143">
        <f t="shared" si="119"/>
        <v>0</v>
      </c>
      <c r="CT85" s="143"/>
      <c r="CU85" s="143"/>
      <c r="CV85" s="143"/>
      <c r="CW85" s="143"/>
      <c r="CX85" s="143"/>
      <c r="CY85" s="143"/>
      <c r="CZ85" s="143">
        <f t="shared" si="120"/>
        <v>0</v>
      </c>
      <c r="DA85" s="143"/>
      <c r="DB85" s="143"/>
      <c r="DC85" s="143"/>
      <c r="DD85" s="143"/>
      <c r="DE85" s="143"/>
      <c r="DF85" s="143"/>
      <c r="DG85" s="143">
        <f t="shared" si="121"/>
        <v>0</v>
      </c>
      <c r="DH85" s="143"/>
      <c r="DI85" s="143"/>
      <c r="DJ85" s="143"/>
      <c r="DK85" s="143"/>
      <c r="DL85" s="143"/>
      <c r="DM85" s="143"/>
      <c r="DN85" s="143">
        <f t="shared" si="122"/>
        <v>0</v>
      </c>
      <c r="DO85" s="143"/>
      <c r="DP85" s="143"/>
      <c r="DQ85" s="143"/>
      <c r="DR85" s="143"/>
      <c r="DS85" s="143"/>
      <c r="DT85" s="143"/>
      <c r="DU85" s="143">
        <f t="shared" si="123"/>
        <v>0</v>
      </c>
      <c r="DV85" s="143"/>
      <c r="DW85" s="143"/>
      <c r="DX85" s="143"/>
      <c r="DY85" s="143"/>
      <c r="DZ85" s="143"/>
      <c r="EA85" s="143"/>
      <c r="EB85" s="143">
        <f t="shared" si="124"/>
        <v>0</v>
      </c>
      <c r="EC85" s="143"/>
      <c r="ED85" s="143"/>
      <c r="EE85" s="143"/>
      <c r="EF85" s="143"/>
      <c r="EG85" s="143"/>
      <c r="EH85" s="143"/>
      <c r="EI85" s="143">
        <f t="shared" si="125"/>
        <v>0</v>
      </c>
      <c r="EJ85" s="143"/>
      <c r="EK85" s="143"/>
      <c r="EL85" s="143"/>
      <c r="EM85" s="143"/>
      <c r="EN85" s="143"/>
      <c r="EO85" s="143"/>
      <c r="EP85" s="143">
        <f t="shared" si="126"/>
        <v>0</v>
      </c>
      <c r="EQ85" s="143"/>
      <c r="ER85" s="143"/>
      <c r="ES85" s="143"/>
      <c r="ET85" s="157">
        <v>0</v>
      </c>
      <c r="EU85" s="143">
        <f t="shared" si="127"/>
        <v>0</v>
      </c>
      <c r="EV85" s="143"/>
      <c r="EW85" s="143">
        <f t="shared" si="128"/>
        <v>0</v>
      </c>
      <c r="EX85" s="161"/>
      <c r="EY85" s="143"/>
      <c r="EZ85" s="143"/>
      <c r="FA85" s="157"/>
      <c r="FB85" s="161">
        <f t="shared" si="129"/>
        <v>0</v>
      </c>
      <c r="FC85" s="161"/>
      <c r="FD85" s="161">
        <f t="shared" si="130"/>
        <v>0</v>
      </c>
      <c r="FE85" s="143"/>
      <c r="FF85" s="143"/>
      <c r="FG85" s="143"/>
      <c r="FH85" s="143"/>
      <c r="FI85" s="143"/>
      <c r="FJ85" s="143"/>
      <c r="FK85" s="143">
        <f t="shared" si="131"/>
        <v>0</v>
      </c>
      <c r="FL85" s="143"/>
      <c r="FM85" s="143"/>
      <c r="FN85" s="143"/>
      <c r="FO85" s="143"/>
      <c r="FP85" s="143"/>
      <c r="FQ85" s="143"/>
      <c r="FR85" s="143">
        <f t="shared" si="132"/>
        <v>0</v>
      </c>
      <c r="FS85" s="143"/>
      <c r="FT85" s="143"/>
      <c r="FU85" s="143"/>
      <c r="FV85" s="143">
        <v>0</v>
      </c>
      <c r="FW85" s="143">
        <f t="shared" si="133"/>
        <v>0</v>
      </c>
      <c r="FX85" s="143"/>
      <c r="FY85" s="143">
        <f t="shared" si="134"/>
        <v>0</v>
      </c>
      <c r="FZ85" s="143"/>
      <c r="GA85" s="161"/>
      <c r="GB85" s="143"/>
      <c r="GC85" s="143">
        <f t="shared" si="165"/>
        <v>0</v>
      </c>
      <c r="GD85" s="143">
        <f t="shared" si="135"/>
        <v>0</v>
      </c>
      <c r="GE85" s="143"/>
      <c r="GF85" s="143">
        <f t="shared" si="136"/>
        <v>0</v>
      </c>
      <c r="GG85" s="143"/>
      <c r="GH85" s="143"/>
      <c r="GI85" s="143"/>
      <c r="GJ85" s="143">
        <v>1</v>
      </c>
      <c r="GK85" s="143">
        <f t="shared" si="137"/>
        <v>27225</v>
      </c>
      <c r="GL85" s="143"/>
      <c r="GM85" s="143">
        <f t="shared" si="138"/>
        <v>27225</v>
      </c>
      <c r="GN85" s="143"/>
      <c r="GO85" s="143"/>
      <c r="GP85" s="143"/>
      <c r="GQ85" s="143"/>
      <c r="GR85" s="143">
        <f t="shared" si="139"/>
        <v>0</v>
      </c>
      <c r="GS85" s="143"/>
      <c r="GT85" s="143">
        <f t="shared" si="140"/>
        <v>0</v>
      </c>
      <c r="GU85" s="143"/>
      <c r="GV85" s="143"/>
      <c r="GW85" s="143"/>
      <c r="GX85" s="143">
        <f t="shared" si="166"/>
        <v>0</v>
      </c>
      <c r="GY85" s="143">
        <f t="shared" si="141"/>
        <v>0</v>
      </c>
      <c r="GZ85" s="143"/>
      <c r="HA85" s="143">
        <f t="shared" si="142"/>
        <v>0</v>
      </c>
      <c r="HB85" s="143"/>
      <c r="HC85" s="143"/>
      <c r="HD85" s="143"/>
      <c r="HE85" s="143">
        <f t="shared" si="167"/>
        <v>0</v>
      </c>
      <c r="HF85" s="143">
        <f t="shared" si="143"/>
        <v>0</v>
      </c>
      <c r="HG85" s="143"/>
      <c r="HH85" s="143">
        <f t="shared" si="144"/>
        <v>0</v>
      </c>
      <c r="HI85" s="143"/>
      <c r="HJ85" s="143"/>
      <c r="HK85" s="143"/>
      <c r="HL85" s="143"/>
      <c r="HM85" s="143"/>
      <c r="HN85" s="143"/>
      <c r="HO85" s="143">
        <f t="shared" si="145"/>
        <v>0</v>
      </c>
      <c r="HP85" s="143"/>
      <c r="HQ85" s="143"/>
      <c r="HR85" s="143"/>
      <c r="HS85" s="143"/>
      <c r="HT85" s="143"/>
      <c r="HU85" s="143"/>
      <c r="HV85" s="143">
        <f t="shared" si="146"/>
        <v>0</v>
      </c>
      <c r="HW85" s="143"/>
      <c r="HX85" s="143"/>
      <c r="HY85" s="143"/>
      <c r="HZ85" s="143"/>
      <c r="IA85" s="143"/>
      <c r="IB85" s="143"/>
      <c r="IC85" s="143">
        <f t="shared" si="147"/>
        <v>0</v>
      </c>
      <c r="ID85" s="143"/>
      <c r="IE85" s="143"/>
      <c r="IF85" s="143"/>
      <c r="IG85" s="143"/>
      <c r="IH85" s="143"/>
      <c r="II85" s="143"/>
      <c r="IJ85" s="163">
        <f t="shared" si="148"/>
        <v>0</v>
      </c>
      <c r="IK85" s="143"/>
      <c r="IL85" s="143"/>
      <c r="IM85" s="143"/>
      <c r="IN85" s="143"/>
      <c r="IO85" s="143">
        <f t="shared" si="149"/>
        <v>0</v>
      </c>
      <c r="IP85" s="143"/>
      <c r="IQ85" s="143">
        <f t="shared" si="150"/>
        <v>0</v>
      </c>
      <c r="IR85" s="143"/>
      <c r="IS85" s="143"/>
      <c r="IT85" s="143"/>
      <c r="IU85" s="143"/>
      <c r="IV85" s="143"/>
      <c r="IW85" s="143"/>
      <c r="IX85" s="143">
        <f t="shared" si="151"/>
        <v>0</v>
      </c>
      <c r="IY85" s="143"/>
      <c r="IZ85" s="143"/>
      <c r="JA85" s="143"/>
      <c r="JB85" s="143"/>
      <c r="JC85" s="143"/>
      <c r="JD85" s="143"/>
      <c r="JE85" s="143">
        <f t="shared" si="152"/>
        <v>0</v>
      </c>
      <c r="JF85" s="143"/>
      <c r="JG85" s="143"/>
      <c r="JH85" s="143"/>
      <c r="JI85" s="164"/>
      <c r="JJ85" s="164">
        <f t="shared" si="153"/>
        <v>0</v>
      </c>
      <c r="JK85" s="143"/>
      <c r="JL85" s="143">
        <f t="shared" si="154"/>
        <v>0</v>
      </c>
      <c r="JM85" s="143"/>
      <c r="JN85" s="143"/>
      <c r="JO85" s="143"/>
      <c r="JP85" s="143"/>
      <c r="JQ85" s="143"/>
      <c r="JR85" s="143"/>
      <c r="JS85" s="143">
        <f t="shared" si="155"/>
        <v>0</v>
      </c>
      <c r="JT85" s="143"/>
      <c r="JU85" s="143"/>
      <c r="JV85" s="143"/>
      <c r="JW85" s="143"/>
      <c r="JX85" s="143"/>
      <c r="JY85" s="143"/>
      <c r="JZ85" s="143">
        <f t="shared" si="156"/>
        <v>0</v>
      </c>
      <c r="KA85" s="143"/>
      <c r="KB85" s="143"/>
      <c r="KC85" s="143"/>
      <c r="KD85" s="143"/>
      <c r="KE85" s="143"/>
      <c r="KF85" s="143"/>
      <c r="KG85" s="143">
        <f t="shared" si="157"/>
        <v>0</v>
      </c>
      <c r="KH85" s="143"/>
      <c r="KI85" s="143"/>
      <c r="KJ85" s="143"/>
      <c r="KK85" s="143">
        <v>1</v>
      </c>
      <c r="KL85" s="143">
        <f t="shared" si="158"/>
        <v>5000</v>
      </c>
      <c r="KM85" s="143"/>
      <c r="KN85" s="143">
        <f t="shared" si="159"/>
        <v>5000</v>
      </c>
      <c r="KO85" s="143"/>
      <c r="KP85" s="143"/>
      <c r="KQ85" s="143"/>
      <c r="KR85" s="143"/>
      <c r="KS85" s="143"/>
      <c r="KT85" s="143"/>
      <c r="KU85" s="143">
        <f t="shared" si="160"/>
        <v>0</v>
      </c>
      <c r="KV85" s="143"/>
      <c r="KW85" s="143"/>
      <c r="KX85" s="143"/>
      <c r="KY85" s="143"/>
      <c r="KZ85" s="143"/>
      <c r="LA85" s="143"/>
      <c r="LB85" s="143">
        <f t="shared" si="161"/>
        <v>0</v>
      </c>
      <c r="LC85" s="143"/>
      <c r="LD85" s="143"/>
      <c r="LE85" s="143"/>
      <c r="LF85" s="143"/>
      <c r="LG85" s="143"/>
      <c r="LH85" s="143"/>
      <c r="LI85" s="143">
        <f t="shared" si="162"/>
        <v>0</v>
      </c>
      <c r="LJ85" s="143"/>
      <c r="LK85" s="143"/>
      <c r="LL85" s="143"/>
      <c r="LM85" s="143"/>
      <c r="LN85" s="143"/>
      <c r="LO85" s="143"/>
      <c r="LP85" s="143">
        <f t="shared" si="163"/>
        <v>0</v>
      </c>
      <c r="LQ85" s="143"/>
      <c r="LR85" s="143"/>
      <c r="LS85" s="143"/>
      <c r="LT85" s="143"/>
      <c r="LU85" s="143"/>
      <c r="LV85" s="143"/>
      <c r="LW85" s="143">
        <f t="shared" si="164"/>
        <v>0</v>
      </c>
      <c r="LX85" s="143"/>
      <c r="LY85" s="143"/>
      <c r="LZ85" s="143"/>
      <c r="MA85" s="143"/>
      <c r="MB85" s="159">
        <f t="shared" si="102"/>
        <v>32225</v>
      </c>
      <c r="MC85" s="159">
        <f t="shared" si="100"/>
        <v>0</v>
      </c>
      <c r="MD85" s="159">
        <f t="shared" si="103"/>
        <v>32225</v>
      </c>
      <c r="ME85" s="9"/>
    </row>
    <row r="86" spans="1:343" ht="18" customHeight="1">
      <c r="A86" s="157">
        <v>15</v>
      </c>
      <c r="B86" s="143" t="s">
        <v>1912</v>
      </c>
      <c r="C86" s="143"/>
      <c r="D86" s="143"/>
      <c r="E86" s="143"/>
      <c r="F86" s="143"/>
      <c r="G86" s="143"/>
      <c r="H86" s="143"/>
      <c r="I86" s="143"/>
      <c r="J86" s="158">
        <v>63</v>
      </c>
      <c r="K86" s="143">
        <f t="shared" si="104"/>
        <v>90600</v>
      </c>
      <c r="L86" s="158"/>
      <c r="M86" s="159">
        <f t="shared" si="101"/>
        <v>90600</v>
      </c>
      <c r="N86" s="143"/>
      <c r="O86" s="143"/>
      <c r="P86" s="143"/>
      <c r="Q86" s="160" t="s">
        <v>1941</v>
      </c>
      <c r="R86" s="161">
        <v>765200</v>
      </c>
      <c r="S86" s="161"/>
      <c r="T86" s="161">
        <f t="shared" si="105"/>
        <v>765200</v>
      </c>
      <c r="U86" s="161"/>
      <c r="V86" s="143"/>
      <c r="W86" s="143"/>
      <c r="X86" s="143"/>
      <c r="Y86" s="143"/>
      <c r="Z86" s="143"/>
      <c r="AA86" s="143">
        <f t="shared" si="106"/>
        <v>0</v>
      </c>
      <c r="AB86" s="143"/>
      <c r="AC86" s="143"/>
      <c r="AD86" s="143"/>
      <c r="AE86" s="143"/>
      <c r="AF86" s="143"/>
      <c r="AG86" s="143"/>
      <c r="AH86" s="143">
        <f t="shared" si="107"/>
        <v>0</v>
      </c>
      <c r="AI86" s="143"/>
      <c r="AJ86" s="143"/>
      <c r="AK86" s="143"/>
      <c r="AL86" s="143"/>
      <c r="AM86" s="143"/>
      <c r="AN86" s="143"/>
      <c r="AO86" s="143">
        <f t="shared" si="108"/>
        <v>0</v>
      </c>
      <c r="AP86" s="143"/>
      <c r="AQ86" s="143"/>
      <c r="AR86" s="143"/>
      <c r="AS86" s="143"/>
      <c r="AT86" s="143"/>
      <c r="AU86" s="143"/>
      <c r="AV86" s="143">
        <f t="shared" si="109"/>
        <v>0</v>
      </c>
      <c r="AW86" s="143"/>
      <c r="AX86" s="143"/>
      <c r="AY86" s="143"/>
      <c r="AZ86" s="143"/>
      <c r="BA86" s="143"/>
      <c r="BB86" s="143"/>
      <c r="BC86" s="143">
        <f t="shared" si="110"/>
        <v>0</v>
      </c>
      <c r="BD86" s="143"/>
      <c r="BE86" s="143"/>
      <c r="BF86" s="143"/>
      <c r="BG86" s="158">
        <v>5</v>
      </c>
      <c r="BH86" s="143">
        <f t="shared" si="111"/>
        <v>25000</v>
      </c>
      <c r="BI86" s="143"/>
      <c r="BJ86" s="143">
        <f t="shared" si="112"/>
        <v>25000</v>
      </c>
      <c r="BK86" s="143"/>
      <c r="BL86" s="143"/>
      <c r="BM86" s="143"/>
      <c r="BN86" s="157"/>
      <c r="BO86" s="143">
        <f t="shared" si="113"/>
        <v>0</v>
      </c>
      <c r="BP86" s="143"/>
      <c r="BQ86" s="143">
        <f t="shared" si="114"/>
        <v>0</v>
      </c>
      <c r="BR86" s="143"/>
      <c r="BS86" s="143"/>
      <c r="BT86" s="143"/>
      <c r="BU86" s="157">
        <v>2</v>
      </c>
      <c r="BV86" s="143">
        <f t="shared" si="115"/>
        <v>2000</v>
      </c>
      <c r="BW86" s="143"/>
      <c r="BX86" s="143">
        <f t="shared" si="116"/>
        <v>2000</v>
      </c>
      <c r="BY86" s="143"/>
      <c r="BZ86" s="143"/>
      <c r="CA86" s="143"/>
      <c r="CB86" s="143"/>
      <c r="CC86" s="143"/>
      <c r="CD86" s="143"/>
      <c r="CE86" s="143">
        <f t="shared" si="117"/>
        <v>0</v>
      </c>
      <c r="CF86" s="143"/>
      <c r="CG86" s="143"/>
      <c r="CH86" s="143"/>
      <c r="CI86" s="143"/>
      <c r="CJ86" s="143"/>
      <c r="CK86" s="143"/>
      <c r="CL86" s="143">
        <f t="shared" si="118"/>
        <v>0</v>
      </c>
      <c r="CM86" s="143"/>
      <c r="CN86" s="143"/>
      <c r="CO86" s="143"/>
      <c r="CP86" s="143"/>
      <c r="CQ86" s="143"/>
      <c r="CR86" s="143"/>
      <c r="CS86" s="143">
        <f t="shared" si="119"/>
        <v>0</v>
      </c>
      <c r="CT86" s="143"/>
      <c r="CU86" s="143"/>
      <c r="CV86" s="143"/>
      <c r="CW86" s="143"/>
      <c r="CX86" s="143"/>
      <c r="CY86" s="143"/>
      <c r="CZ86" s="143">
        <f t="shared" si="120"/>
        <v>0</v>
      </c>
      <c r="DA86" s="143"/>
      <c r="DB86" s="143"/>
      <c r="DC86" s="143"/>
      <c r="DD86" s="143"/>
      <c r="DE86" s="143"/>
      <c r="DF86" s="143"/>
      <c r="DG86" s="143">
        <f t="shared" si="121"/>
        <v>0</v>
      </c>
      <c r="DH86" s="143"/>
      <c r="DI86" s="143"/>
      <c r="DJ86" s="143"/>
      <c r="DK86" s="143"/>
      <c r="DL86" s="143"/>
      <c r="DM86" s="143"/>
      <c r="DN86" s="143">
        <f t="shared" si="122"/>
        <v>0</v>
      </c>
      <c r="DO86" s="143"/>
      <c r="DP86" s="143"/>
      <c r="DQ86" s="143"/>
      <c r="DR86" s="143"/>
      <c r="DS86" s="143"/>
      <c r="DT86" s="143"/>
      <c r="DU86" s="143">
        <f t="shared" si="123"/>
        <v>0</v>
      </c>
      <c r="DV86" s="143"/>
      <c r="DW86" s="143"/>
      <c r="DX86" s="143"/>
      <c r="DY86" s="143"/>
      <c r="DZ86" s="143"/>
      <c r="EA86" s="143"/>
      <c r="EB86" s="143">
        <f t="shared" si="124"/>
        <v>0</v>
      </c>
      <c r="EC86" s="143"/>
      <c r="ED86" s="143"/>
      <c r="EE86" s="143"/>
      <c r="EF86" s="143"/>
      <c r="EG86" s="143"/>
      <c r="EH86" s="143"/>
      <c r="EI86" s="143">
        <f t="shared" si="125"/>
        <v>0</v>
      </c>
      <c r="EJ86" s="143"/>
      <c r="EK86" s="143"/>
      <c r="EL86" s="143"/>
      <c r="EM86" s="143"/>
      <c r="EN86" s="143"/>
      <c r="EO86" s="143"/>
      <c r="EP86" s="143">
        <f t="shared" si="126"/>
        <v>0</v>
      </c>
      <c r="EQ86" s="143"/>
      <c r="ER86" s="143"/>
      <c r="ES86" s="143"/>
      <c r="ET86" s="157">
        <v>4</v>
      </c>
      <c r="EU86" s="143">
        <f t="shared" si="127"/>
        <v>2000</v>
      </c>
      <c r="EV86" s="143"/>
      <c r="EW86" s="143">
        <f t="shared" si="128"/>
        <v>2000</v>
      </c>
      <c r="EX86" s="161"/>
      <c r="EY86" s="143"/>
      <c r="EZ86" s="143"/>
      <c r="FA86" s="157">
        <v>2252</v>
      </c>
      <c r="FB86" s="161">
        <f t="shared" si="129"/>
        <v>3152800</v>
      </c>
      <c r="FC86" s="161"/>
      <c r="FD86" s="161">
        <f t="shared" si="130"/>
        <v>3155052</v>
      </c>
      <c r="FE86" s="143"/>
      <c r="FF86" s="143"/>
      <c r="FG86" s="143"/>
      <c r="FH86" s="143"/>
      <c r="FI86" s="143"/>
      <c r="FJ86" s="143"/>
      <c r="FK86" s="143">
        <f t="shared" si="131"/>
        <v>0</v>
      </c>
      <c r="FL86" s="143"/>
      <c r="FM86" s="143"/>
      <c r="FN86" s="143"/>
      <c r="FO86" s="143"/>
      <c r="FP86" s="143"/>
      <c r="FQ86" s="143"/>
      <c r="FR86" s="143">
        <f t="shared" si="132"/>
        <v>0</v>
      </c>
      <c r="FS86" s="143"/>
      <c r="FT86" s="143"/>
      <c r="FU86" s="143"/>
      <c r="FV86" s="143">
        <v>212</v>
      </c>
      <c r="FW86" s="143">
        <f t="shared" si="133"/>
        <v>693240</v>
      </c>
      <c r="FX86" s="143"/>
      <c r="FY86" s="143">
        <f t="shared" si="134"/>
        <v>693240</v>
      </c>
      <c r="FZ86" s="143"/>
      <c r="GA86" s="161"/>
      <c r="GB86" s="143"/>
      <c r="GC86" s="143">
        <v>3</v>
      </c>
      <c r="GD86" s="143">
        <f t="shared" si="135"/>
        <v>12900</v>
      </c>
      <c r="GE86" s="143"/>
      <c r="GF86" s="143">
        <f t="shared" si="136"/>
        <v>12900</v>
      </c>
      <c r="GG86" s="143"/>
      <c r="GH86" s="143"/>
      <c r="GI86" s="143"/>
      <c r="GJ86" s="143">
        <v>1</v>
      </c>
      <c r="GK86" s="143">
        <f t="shared" si="137"/>
        <v>27225</v>
      </c>
      <c r="GL86" s="143"/>
      <c r="GM86" s="143">
        <f t="shared" si="138"/>
        <v>27225</v>
      </c>
      <c r="GN86" s="143"/>
      <c r="GO86" s="143"/>
      <c r="GP86" s="143"/>
      <c r="GQ86" s="143">
        <v>81</v>
      </c>
      <c r="GR86" s="143">
        <f t="shared" si="139"/>
        <v>24300</v>
      </c>
      <c r="GS86" s="143"/>
      <c r="GT86" s="143">
        <f t="shared" si="140"/>
        <v>24300</v>
      </c>
      <c r="GU86" s="143"/>
      <c r="GV86" s="143"/>
      <c r="GW86" s="143"/>
      <c r="GX86" s="143">
        <v>2</v>
      </c>
      <c r="GY86" s="143">
        <f t="shared" si="141"/>
        <v>600</v>
      </c>
      <c r="GZ86" s="143"/>
      <c r="HA86" s="143">
        <f t="shared" si="142"/>
        <v>600</v>
      </c>
      <c r="HB86" s="143"/>
      <c r="HC86" s="143"/>
      <c r="HD86" s="143"/>
      <c r="HE86" s="143">
        <v>86</v>
      </c>
      <c r="HF86" s="143">
        <f t="shared" si="143"/>
        <v>8600</v>
      </c>
      <c r="HG86" s="143"/>
      <c r="HH86" s="143">
        <f t="shared" si="144"/>
        <v>8600</v>
      </c>
      <c r="HI86" s="143"/>
      <c r="HJ86" s="143"/>
      <c r="HK86" s="143"/>
      <c r="HL86" s="143"/>
      <c r="HM86" s="143"/>
      <c r="HN86" s="143"/>
      <c r="HO86" s="143">
        <f t="shared" si="145"/>
        <v>0</v>
      </c>
      <c r="HP86" s="143"/>
      <c r="HQ86" s="143"/>
      <c r="HR86" s="143"/>
      <c r="HS86" s="143"/>
      <c r="HT86" s="143"/>
      <c r="HU86" s="143"/>
      <c r="HV86" s="143">
        <f t="shared" si="146"/>
        <v>0</v>
      </c>
      <c r="HW86" s="143"/>
      <c r="HX86" s="143"/>
      <c r="HY86" s="143"/>
      <c r="HZ86" s="143"/>
      <c r="IA86" s="143"/>
      <c r="IB86" s="143"/>
      <c r="IC86" s="143">
        <f t="shared" si="147"/>
        <v>0</v>
      </c>
      <c r="ID86" s="143"/>
      <c r="IE86" s="143"/>
      <c r="IF86" s="143"/>
      <c r="IG86" s="143"/>
      <c r="IH86" s="143"/>
      <c r="II86" s="143"/>
      <c r="IJ86" s="163">
        <f t="shared" si="148"/>
        <v>0</v>
      </c>
      <c r="IK86" s="143"/>
      <c r="IL86" s="143"/>
      <c r="IM86" s="143"/>
      <c r="IN86" s="143">
        <v>1</v>
      </c>
      <c r="IO86" s="143">
        <f t="shared" si="149"/>
        <v>10000</v>
      </c>
      <c r="IP86" s="143"/>
      <c r="IQ86" s="143">
        <f t="shared" si="150"/>
        <v>10000</v>
      </c>
      <c r="IR86" s="143"/>
      <c r="IS86" s="143"/>
      <c r="IT86" s="143"/>
      <c r="IU86" s="143"/>
      <c r="IV86" s="143"/>
      <c r="IW86" s="143"/>
      <c r="IX86" s="143">
        <f t="shared" si="151"/>
        <v>0</v>
      </c>
      <c r="IY86" s="143"/>
      <c r="IZ86" s="143"/>
      <c r="JA86" s="143"/>
      <c r="JB86" s="143"/>
      <c r="JC86" s="143"/>
      <c r="JD86" s="143"/>
      <c r="JE86" s="143">
        <f t="shared" si="152"/>
        <v>0</v>
      </c>
      <c r="JF86" s="143"/>
      <c r="JG86" s="143"/>
      <c r="JH86" s="143"/>
      <c r="JI86" s="164"/>
      <c r="JJ86" s="164">
        <f t="shared" si="153"/>
        <v>0</v>
      </c>
      <c r="JK86" s="143"/>
      <c r="JL86" s="143">
        <f t="shared" si="154"/>
        <v>0</v>
      </c>
      <c r="JM86" s="143"/>
      <c r="JN86" s="143"/>
      <c r="JO86" s="143"/>
      <c r="JP86" s="143"/>
      <c r="JQ86" s="143"/>
      <c r="JR86" s="143"/>
      <c r="JS86" s="143">
        <f t="shared" si="155"/>
        <v>0</v>
      </c>
      <c r="JT86" s="143"/>
      <c r="JU86" s="143"/>
      <c r="JV86" s="143"/>
      <c r="JW86" s="143"/>
      <c r="JX86" s="143"/>
      <c r="JY86" s="143"/>
      <c r="JZ86" s="143">
        <f t="shared" si="156"/>
        <v>0</v>
      </c>
      <c r="KA86" s="143"/>
      <c r="KB86" s="143"/>
      <c r="KC86" s="143"/>
      <c r="KD86" s="143"/>
      <c r="KE86" s="143"/>
      <c r="KF86" s="143"/>
      <c r="KG86" s="143">
        <f t="shared" si="157"/>
        <v>0</v>
      </c>
      <c r="KH86" s="143"/>
      <c r="KI86" s="143"/>
      <c r="KJ86" s="143"/>
      <c r="KK86" s="143">
        <v>1</v>
      </c>
      <c r="KL86" s="143">
        <f t="shared" si="158"/>
        <v>5000</v>
      </c>
      <c r="KM86" s="143"/>
      <c r="KN86" s="143">
        <f t="shared" si="159"/>
        <v>5000</v>
      </c>
      <c r="KO86" s="143"/>
      <c r="KP86" s="143"/>
      <c r="KQ86" s="143"/>
      <c r="KR86" s="143"/>
      <c r="KS86" s="143"/>
      <c r="KT86" s="143"/>
      <c r="KU86" s="143">
        <f t="shared" si="160"/>
        <v>0</v>
      </c>
      <c r="KV86" s="143"/>
      <c r="KW86" s="143"/>
      <c r="KX86" s="143"/>
      <c r="KY86" s="143"/>
      <c r="KZ86" s="143"/>
      <c r="LA86" s="143"/>
      <c r="LB86" s="143">
        <f t="shared" si="161"/>
        <v>0</v>
      </c>
      <c r="LC86" s="143"/>
      <c r="LD86" s="143"/>
      <c r="LE86" s="143"/>
      <c r="LF86" s="143"/>
      <c r="LG86" s="143"/>
      <c r="LH86" s="143"/>
      <c r="LI86" s="143">
        <f t="shared" si="162"/>
        <v>0</v>
      </c>
      <c r="LJ86" s="143"/>
      <c r="LK86" s="143"/>
      <c r="LL86" s="143"/>
      <c r="LM86" s="143"/>
      <c r="LN86" s="143"/>
      <c r="LO86" s="143"/>
      <c r="LP86" s="143">
        <f t="shared" si="163"/>
        <v>0</v>
      </c>
      <c r="LQ86" s="143"/>
      <c r="LR86" s="143"/>
      <c r="LS86" s="143"/>
      <c r="LT86" s="143"/>
      <c r="LU86" s="143"/>
      <c r="LV86" s="143"/>
      <c r="LW86" s="143">
        <f t="shared" si="164"/>
        <v>0</v>
      </c>
      <c r="LX86" s="143"/>
      <c r="LY86" s="143"/>
      <c r="LZ86" s="143"/>
      <c r="MA86" s="143"/>
      <c r="MB86" s="159">
        <f t="shared" si="102"/>
        <v>4819465</v>
      </c>
      <c r="MC86" s="159">
        <f t="shared" si="100"/>
        <v>0</v>
      </c>
      <c r="MD86" s="159">
        <f t="shared" si="103"/>
        <v>4821717</v>
      </c>
      <c r="ME86" s="9"/>
    </row>
    <row r="87" spans="1:343" ht="18" customHeight="1">
      <c r="A87" s="157">
        <v>16</v>
      </c>
      <c r="B87" s="143" t="s">
        <v>1913</v>
      </c>
      <c r="C87" s="143"/>
      <c r="D87" s="143"/>
      <c r="E87" s="143"/>
      <c r="F87" s="143"/>
      <c r="G87" s="143"/>
      <c r="H87" s="143"/>
      <c r="I87" s="143"/>
      <c r="J87" s="158">
        <v>87</v>
      </c>
      <c r="K87" s="143">
        <f t="shared" si="104"/>
        <v>119400</v>
      </c>
      <c r="L87" s="158"/>
      <c r="M87" s="159">
        <f t="shared" si="101"/>
        <v>119400</v>
      </c>
      <c r="N87" s="143"/>
      <c r="O87" s="143"/>
      <c r="P87" s="143"/>
      <c r="Q87" s="160" t="s">
        <v>1942</v>
      </c>
      <c r="R87" s="161">
        <v>545700</v>
      </c>
      <c r="S87" s="161"/>
      <c r="T87" s="161">
        <f t="shared" si="105"/>
        <v>545700</v>
      </c>
      <c r="U87" s="161"/>
      <c r="V87" s="143"/>
      <c r="W87" s="143"/>
      <c r="X87" s="143"/>
      <c r="Y87" s="143"/>
      <c r="Z87" s="143"/>
      <c r="AA87" s="143">
        <f t="shared" si="106"/>
        <v>0</v>
      </c>
      <c r="AB87" s="143"/>
      <c r="AC87" s="143"/>
      <c r="AD87" s="143"/>
      <c r="AE87" s="143"/>
      <c r="AF87" s="143"/>
      <c r="AG87" s="143"/>
      <c r="AH87" s="143">
        <f t="shared" si="107"/>
        <v>0</v>
      </c>
      <c r="AI87" s="143"/>
      <c r="AJ87" s="143"/>
      <c r="AK87" s="143"/>
      <c r="AL87" s="143"/>
      <c r="AM87" s="143"/>
      <c r="AN87" s="143"/>
      <c r="AO87" s="143">
        <f t="shared" si="108"/>
        <v>0</v>
      </c>
      <c r="AP87" s="143"/>
      <c r="AQ87" s="143"/>
      <c r="AR87" s="143"/>
      <c r="AS87" s="143"/>
      <c r="AT87" s="143"/>
      <c r="AU87" s="143"/>
      <c r="AV87" s="143">
        <f t="shared" si="109"/>
        <v>0</v>
      </c>
      <c r="AW87" s="143"/>
      <c r="AX87" s="143"/>
      <c r="AY87" s="143"/>
      <c r="AZ87" s="143"/>
      <c r="BA87" s="143"/>
      <c r="BB87" s="143"/>
      <c r="BC87" s="143">
        <f t="shared" si="110"/>
        <v>0</v>
      </c>
      <c r="BD87" s="143"/>
      <c r="BE87" s="143"/>
      <c r="BF87" s="143"/>
      <c r="BG87" s="158">
        <v>7</v>
      </c>
      <c r="BH87" s="143">
        <f t="shared" si="111"/>
        <v>35000</v>
      </c>
      <c r="BI87" s="143"/>
      <c r="BJ87" s="143">
        <f t="shared" si="112"/>
        <v>35000</v>
      </c>
      <c r="BK87" s="143"/>
      <c r="BL87" s="143"/>
      <c r="BM87" s="143"/>
      <c r="BN87" s="157"/>
      <c r="BO87" s="143">
        <f t="shared" si="113"/>
        <v>0</v>
      </c>
      <c r="BP87" s="143"/>
      <c r="BQ87" s="143">
        <f t="shared" si="114"/>
        <v>0</v>
      </c>
      <c r="BR87" s="143"/>
      <c r="BS87" s="143"/>
      <c r="BT87" s="143"/>
      <c r="BU87" s="157">
        <v>2</v>
      </c>
      <c r="BV87" s="143">
        <f t="shared" si="115"/>
        <v>2000</v>
      </c>
      <c r="BW87" s="143"/>
      <c r="BX87" s="143">
        <f t="shared" si="116"/>
        <v>2000</v>
      </c>
      <c r="BY87" s="143"/>
      <c r="BZ87" s="143"/>
      <c r="CA87" s="143"/>
      <c r="CB87" s="143"/>
      <c r="CC87" s="143"/>
      <c r="CD87" s="143"/>
      <c r="CE87" s="143">
        <f t="shared" si="117"/>
        <v>0</v>
      </c>
      <c r="CF87" s="143"/>
      <c r="CG87" s="143"/>
      <c r="CH87" s="143"/>
      <c r="CI87" s="143"/>
      <c r="CJ87" s="143"/>
      <c r="CK87" s="143"/>
      <c r="CL87" s="143">
        <f t="shared" si="118"/>
        <v>0</v>
      </c>
      <c r="CM87" s="143"/>
      <c r="CN87" s="143"/>
      <c r="CO87" s="143"/>
      <c r="CP87" s="143"/>
      <c r="CQ87" s="143"/>
      <c r="CR87" s="143"/>
      <c r="CS87" s="143">
        <f t="shared" si="119"/>
        <v>0</v>
      </c>
      <c r="CT87" s="143"/>
      <c r="CU87" s="143"/>
      <c r="CV87" s="143"/>
      <c r="CW87" s="143"/>
      <c r="CX87" s="143"/>
      <c r="CY87" s="143"/>
      <c r="CZ87" s="143">
        <f t="shared" si="120"/>
        <v>0</v>
      </c>
      <c r="DA87" s="143"/>
      <c r="DB87" s="143"/>
      <c r="DC87" s="143"/>
      <c r="DD87" s="143"/>
      <c r="DE87" s="143"/>
      <c r="DF87" s="143"/>
      <c r="DG87" s="143">
        <f t="shared" si="121"/>
        <v>0</v>
      </c>
      <c r="DH87" s="143"/>
      <c r="DI87" s="143"/>
      <c r="DJ87" s="143"/>
      <c r="DK87" s="143"/>
      <c r="DL87" s="143"/>
      <c r="DM87" s="143"/>
      <c r="DN87" s="143">
        <f t="shared" si="122"/>
        <v>0</v>
      </c>
      <c r="DO87" s="143"/>
      <c r="DP87" s="143"/>
      <c r="DQ87" s="143"/>
      <c r="DR87" s="143"/>
      <c r="DS87" s="143"/>
      <c r="DT87" s="143"/>
      <c r="DU87" s="143">
        <f t="shared" si="123"/>
        <v>0</v>
      </c>
      <c r="DV87" s="143"/>
      <c r="DW87" s="143"/>
      <c r="DX87" s="143"/>
      <c r="DY87" s="143"/>
      <c r="DZ87" s="143"/>
      <c r="EA87" s="143"/>
      <c r="EB87" s="143">
        <f t="shared" si="124"/>
        <v>0</v>
      </c>
      <c r="EC87" s="143"/>
      <c r="ED87" s="143"/>
      <c r="EE87" s="143"/>
      <c r="EF87" s="143"/>
      <c r="EG87" s="143"/>
      <c r="EH87" s="143"/>
      <c r="EI87" s="143">
        <f t="shared" si="125"/>
        <v>0</v>
      </c>
      <c r="EJ87" s="143"/>
      <c r="EK87" s="143"/>
      <c r="EL87" s="143"/>
      <c r="EM87" s="143"/>
      <c r="EN87" s="143"/>
      <c r="EO87" s="143"/>
      <c r="EP87" s="143">
        <f t="shared" si="126"/>
        <v>0</v>
      </c>
      <c r="EQ87" s="143"/>
      <c r="ER87" s="143"/>
      <c r="ES87" s="143"/>
      <c r="ET87" s="157">
        <v>4</v>
      </c>
      <c r="EU87" s="143">
        <f t="shared" si="127"/>
        <v>2000</v>
      </c>
      <c r="EV87" s="143"/>
      <c r="EW87" s="143">
        <f t="shared" si="128"/>
        <v>2000</v>
      </c>
      <c r="EX87" s="161"/>
      <c r="EY87" s="143"/>
      <c r="EZ87" s="143"/>
      <c r="FA87" s="157">
        <v>1611</v>
      </c>
      <c r="FB87" s="161">
        <f t="shared" si="129"/>
        <v>2255400</v>
      </c>
      <c r="FC87" s="161"/>
      <c r="FD87" s="161">
        <f t="shared" si="130"/>
        <v>2257011</v>
      </c>
      <c r="FE87" s="143"/>
      <c r="FF87" s="143"/>
      <c r="FG87" s="143"/>
      <c r="FH87" s="143"/>
      <c r="FI87" s="143"/>
      <c r="FJ87" s="143"/>
      <c r="FK87" s="143">
        <f t="shared" si="131"/>
        <v>0</v>
      </c>
      <c r="FL87" s="143"/>
      <c r="FM87" s="143"/>
      <c r="FN87" s="143"/>
      <c r="FO87" s="143"/>
      <c r="FP87" s="143"/>
      <c r="FQ87" s="143"/>
      <c r="FR87" s="143">
        <f t="shared" si="132"/>
        <v>0</v>
      </c>
      <c r="FS87" s="143"/>
      <c r="FT87" s="143"/>
      <c r="FU87" s="143"/>
      <c r="FV87" s="143">
        <v>283</v>
      </c>
      <c r="FW87" s="143">
        <f t="shared" si="133"/>
        <v>925410</v>
      </c>
      <c r="FX87" s="143"/>
      <c r="FY87" s="143">
        <f t="shared" si="134"/>
        <v>925410</v>
      </c>
      <c r="FZ87" s="143"/>
      <c r="GA87" s="161"/>
      <c r="GB87" s="143"/>
      <c r="GC87" s="143">
        <v>4</v>
      </c>
      <c r="GD87" s="143">
        <f t="shared" si="135"/>
        <v>17200</v>
      </c>
      <c r="GE87" s="143"/>
      <c r="GF87" s="143">
        <f t="shared" si="136"/>
        <v>17200</v>
      </c>
      <c r="GG87" s="143"/>
      <c r="GH87" s="143"/>
      <c r="GI87" s="143"/>
      <c r="GJ87" s="143">
        <v>0</v>
      </c>
      <c r="GK87" s="143">
        <f t="shared" si="137"/>
        <v>0</v>
      </c>
      <c r="GL87" s="143"/>
      <c r="GM87" s="143">
        <f t="shared" si="138"/>
        <v>0</v>
      </c>
      <c r="GN87" s="143"/>
      <c r="GO87" s="143"/>
      <c r="GP87" s="143"/>
      <c r="GQ87" s="143">
        <v>11</v>
      </c>
      <c r="GR87" s="143">
        <f t="shared" si="139"/>
        <v>3300</v>
      </c>
      <c r="GS87" s="143"/>
      <c r="GT87" s="143">
        <f t="shared" si="140"/>
        <v>3300</v>
      </c>
      <c r="GU87" s="143"/>
      <c r="GV87" s="143"/>
      <c r="GW87" s="143"/>
      <c r="GX87" s="143">
        <v>1</v>
      </c>
      <c r="GY87" s="143">
        <f t="shared" si="141"/>
        <v>300</v>
      </c>
      <c r="GZ87" s="143"/>
      <c r="HA87" s="143">
        <f t="shared" si="142"/>
        <v>300</v>
      </c>
      <c r="HB87" s="143"/>
      <c r="HC87" s="143"/>
      <c r="HD87" s="143"/>
      <c r="HE87" s="143">
        <v>61</v>
      </c>
      <c r="HF87" s="143">
        <f t="shared" si="143"/>
        <v>6100</v>
      </c>
      <c r="HG87" s="143"/>
      <c r="HH87" s="143">
        <f t="shared" si="144"/>
        <v>6100</v>
      </c>
      <c r="HI87" s="143"/>
      <c r="HJ87" s="143"/>
      <c r="HK87" s="143"/>
      <c r="HL87" s="143"/>
      <c r="HM87" s="143"/>
      <c r="HN87" s="143"/>
      <c r="HO87" s="143">
        <f t="shared" si="145"/>
        <v>0</v>
      </c>
      <c r="HP87" s="143"/>
      <c r="HQ87" s="143"/>
      <c r="HR87" s="143"/>
      <c r="HS87" s="143"/>
      <c r="HT87" s="143"/>
      <c r="HU87" s="143"/>
      <c r="HV87" s="143">
        <f t="shared" si="146"/>
        <v>0</v>
      </c>
      <c r="HW87" s="143"/>
      <c r="HX87" s="143"/>
      <c r="HY87" s="143"/>
      <c r="HZ87" s="143"/>
      <c r="IA87" s="143"/>
      <c r="IB87" s="143"/>
      <c r="IC87" s="143">
        <f t="shared" si="147"/>
        <v>0</v>
      </c>
      <c r="ID87" s="143"/>
      <c r="IE87" s="143"/>
      <c r="IF87" s="143"/>
      <c r="IG87" s="143"/>
      <c r="IH87" s="143"/>
      <c r="II87" s="143"/>
      <c r="IJ87" s="163">
        <f t="shared" si="148"/>
        <v>0</v>
      </c>
      <c r="IK87" s="143"/>
      <c r="IL87" s="143"/>
      <c r="IM87" s="143"/>
      <c r="IN87" s="143">
        <v>1</v>
      </c>
      <c r="IO87" s="143">
        <f t="shared" si="149"/>
        <v>10000</v>
      </c>
      <c r="IP87" s="143"/>
      <c r="IQ87" s="143">
        <f t="shared" si="150"/>
        <v>10000</v>
      </c>
      <c r="IR87" s="143"/>
      <c r="IS87" s="143"/>
      <c r="IT87" s="143"/>
      <c r="IU87" s="143"/>
      <c r="IV87" s="143"/>
      <c r="IW87" s="143"/>
      <c r="IX87" s="143">
        <f t="shared" si="151"/>
        <v>0</v>
      </c>
      <c r="IY87" s="143"/>
      <c r="IZ87" s="143"/>
      <c r="JA87" s="143"/>
      <c r="JB87" s="143"/>
      <c r="JC87" s="143"/>
      <c r="JD87" s="143"/>
      <c r="JE87" s="143">
        <f t="shared" si="152"/>
        <v>0</v>
      </c>
      <c r="JF87" s="143"/>
      <c r="JG87" s="143"/>
      <c r="JH87" s="143"/>
      <c r="JI87" s="164"/>
      <c r="JJ87" s="164">
        <f t="shared" si="153"/>
        <v>0</v>
      </c>
      <c r="JK87" s="143"/>
      <c r="JL87" s="143">
        <f t="shared" si="154"/>
        <v>0</v>
      </c>
      <c r="JM87" s="143"/>
      <c r="JN87" s="143"/>
      <c r="JO87" s="143"/>
      <c r="JP87" s="143"/>
      <c r="JQ87" s="143"/>
      <c r="JR87" s="143"/>
      <c r="JS87" s="143">
        <f t="shared" si="155"/>
        <v>0</v>
      </c>
      <c r="JT87" s="143"/>
      <c r="JU87" s="143"/>
      <c r="JV87" s="143"/>
      <c r="JW87" s="143"/>
      <c r="JX87" s="143"/>
      <c r="JY87" s="143"/>
      <c r="JZ87" s="143">
        <f t="shared" si="156"/>
        <v>0</v>
      </c>
      <c r="KA87" s="143"/>
      <c r="KB87" s="143"/>
      <c r="KC87" s="143"/>
      <c r="KD87" s="143"/>
      <c r="KE87" s="143"/>
      <c r="KF87" s="143"/>
      <c r="KG87" s="143">
        <f t="shared" si="157"/>
        <v>0</v>
      </c>
      <c r="KH87" s="143"/>
      <c r="KI87" s="143"/>
      <c r="KJ87" s="143"/>
      <c r="KK87" s="143">
        <v>1</v>
      </c>
      <c r="KL87" s="143">
        <f t="shared" si="158"/>
        <v>5000</v>
      </c>
      <c r="KM87" s="143"/>
      <c r="KN87" s="143">
        <f t="shared" si="159"/>
        <v>5000</v>
      </c>
      <c r="KO87" s="143"/>
      <c r="KP87" s="143"/>
      <c r="KQ87" s="143"/>
      <c r="KR87" s="143"/>
      <c r="KS87" s="143"/>
      <c r="KT87" s="143"/>
      <c r="KU87" s="143">
        <f t="shared" si="160"/>
        <v>0</v>
      </c>
      <c r="KV87" s="143"/>
      <c r="KW87" s="143"/>
      <c r="KX87" s="143"/>
      <c r="KY87" s="143"/>
      <c r="KZ87" s="143"/>
      <c r="LA87" s="143"/>
      <c r="LB87" s="143">
        <f t="shared" si="161"/>
        <v>0</v>
      </c>
      <c r="LC87" s="143"/>
      <c r="LD87" s="143"/>
      <c r="LE87" s="143"/>
      <c r="LF87" s="143"/>
      <c r="LG87" s="143"/>
      <c r="LH87" s="143"/>
      <c r="LI87" s="143">
        <f t="shared" si="162"/>
        <v>0</v>
      </c>
      <c r="LJ87" s="143"/>
      <c r="LK87" s="143"/>
      <c r="LL87" s="143"/>
      <c r="LM87" s="143"/>
      <c r="LN87" s="143"/>
      <c r="LO87" s="143"/>
      <c r="LP87" s="143">
        <f t="shared" si="163"/>
        <v>0</v>
      </c>
      <c r="LQ87" s="143"/>
      <c r="LR87" s="143"/>
      <c r="LS87" s="143"/>
      <c r="LT87" s="143"/>
      <c r="LU87" s="143"/>
      <c r="LV87" s="143"/>
      <c r="LW87" s="143">
        <f t="shared" si="164"/>
        <v>0</v>
      </c>
      <c r="LX87" s="143"/>
      <c r="LY87" s="143"/>
      <c r="LZ87" s="143"/>
      <c r="MA87" s="143"/>
      <c r="MB87" s="159">
        <f t="shared" si="102"/>
        <v>3926810</v>
      </c>
      <c r="MC87" s="159">
        <f t="shared" si="100"/>
        <v>0</v>
      </c>
      <c r="MD87" s="159">
        <f t="shared" si="103"/>
        <v>3928421</v>
      </c>
      <c r="ME87" s="9"/>
    </row>
    <row r="88" spans="1:343" ht="18" customHeight="1">
      <c r="A88" s="157">
        <v>17</v>
      </c>
      <c r="B88" s="143" t="s">
        <v>1914</v>
      </c>
      <c r="C88" s="143"/>
      <c r="D88" s="143"/>
      <c r="E88" s="143"/>
      <c r="F88" s="143"/>
      <c r="G88" s="143"/>
      <c r="H88" s="143"/>
      <c r="I88" s="143"/>
      <c r="J88" s="158">
        <v>69</v>
      </c>
      <c r="K88" s="143">
        <f t="shared" si="104"/>
        <v>97800</v>
      </c>
      <c r="L88" s="158"/>
      <c r="M88" s="159">
        <f t="shared" si="101"/>
        <v>97800</v>
      </c>
      <c r="N88" s="143"/>
      <c r="O88" s="143"/>
      <c r="P88" s="143"/>
      <c r="Q88" s="160" t="s">
        <v>1943</v>
      </c>
      <c r="R88" s="161">
        <v>243400</v>
      </c>
      <c r="S88" s="161"/>
      <c r="T88" s="161">
        <f t="shared" si="105"/>
        <v>243400</v>
      </c>
      <c r="U88" s="161"/>
      <c r="V88" s="143"/>
      <c r="W88" s="143"/>
      <c r="X88" s="143"/>
      <c r="Y88" s="143"/>
      <c r="Z88" s="143"/>
      <c r="AA88" s="143">
        <f t="shared" si="106"/>
        <v>0</v>
      </c>
      <c r="AB88" s="143"/>
      <c r="AC88" s="143"/>
      <c r="AD88" s="143"/>
      <c r="AE88" s="143"/>
      <c r="AF88" s="143"/>
      <c r="AG88" s="143"/>
      <c r="AH88" s="143">
        <f t="shared" si="107"/>
        <v>0</v>
      </c>
      <c r="AI88" s="143"/>
      <c r="AJ88" s="143"/>
      <c r="AK88" s="143"/>
      <c r="AL88" s="143"/>
      <c r="AM88" s="143"/>
      <c r="AN88" s="143"/>
      <c r="AO88" s="143">
        <f t="shared" si="108"/>
        <v>0</v>
      </c>
      <c r="AP88" s="143"/>
      <c r="AQ88" s="143"/>
      <c r="AR88" s="143"/>
      <c r="AS88" s="143"/>
      <c r="AT88" s="143"/>
      <c r="AU88" s="143"/>
      <c r="AV88" s="143">
        <f t="shared" si="109"/>
        <v>0</v>
      </c>
      <c r="AW88" s="143"/>
      <c r="AX88" s="143"/>
      <c r="AY88" s="143"/>
      <c r="AZ88" s="143"/>
      <c r="BA88" s="143"/>
      <c r="BB88" s="143"/>
      <c r="BC88" s="143">
        <f t="shared" si="110"/>
        <v>0</v>
      </c>
      <c r="BD88" s="143"/>
      <c r="BE88" s="143"/>
      <c r="BF88" s="143"/>
      <c r="BG88" s="158">
        <v>5</v>
      </c>
      <c r="BH88" s="143">
        <f t="shared" si="111"/>
        <v>25000</v>
      </c>
      <c r="BI88" s="143"/>
      <c r="BJ88" s="143">
        <f t="shared" si="112"/>
        <v>25000</v>
      </c>
      <c r="BK88" s="143"/>
      <c r="BL88" s="143"/>
      <c r="BM88" s="143"/>
      <c r="BN88" s="157"/>
      <c r="BO88" s="143">
        <f t="shared" si="113"/>
        <v>0</v>
      </c>
      <c r="BP88" s="143"/>
      <c r="BQ88" s="143">
        <f t="shared" si="114"/>
        <v>0</v>
      </c>
      <c r="BR88" s="143"/>
      <c r="BS88" s="143"/>
      <c r="BT88" s="143"/>
      <c r="BU88" s="157">
        <v>2</v>
      </c>
      <c r="BV88" s="143">
        <f t="shared" si="115"/>
        <v>2000</v>
      </c>
      <c r="BW88" s="143"/>
      <c r="BX88" s="143">
        <f t="shared" si="116"/>
        <v>2000</v>
      </c>
      <c r="BY88" s="143"/>
      <c r="BZ88" s="143"/>
      <c r="CA88" s="143"/>
      <c r="CB88" s="143"/>
      <c r="CC88" s="143"/>
      <c r="CD88" s="143"/>
      <c r="CE88" s="143">
        <f t="shared" si="117"/>
        <v>0</v>
      </c>
      <c r="CF88" s="143"/>
      <c r="CG88" s="143"/>
      <c r="CH88" s="143"/>
      <c r="CI88" s="143"/>
      <c r="CJ88" s="143"/>
      <c r="CK88" s="143"/>
      <c r="CL88" s="143">
        <f t="shared" si="118"/>
        <v>0</v>
      </c>
      <c r="CM88" s="143"/>
      <c r="CN88" s="143"/>
      <c r="CO88" s="143"/>
      <c r="CP88" s="143"/>
      <c r="CQ88" s="143"/>
      <c r="CR88" s="143"/>
      <c r="CS88" s="143">
        <f t="shared" si="119"/>
        <v>0</v>
      </c>
      <c r="CT88" s="143"/>
      <c r="CU88" s="143"/>
      <c r="CV88" s="143"/>
      <c r="CW88" s="143"/>
      <c r="CX88" s="143"/>
      <c r="CY88" s="143"/>
      <c r="CZ88" s="143">
        <f t="shared" si="120"/>
        <v>0</v>
      </c>
      <c r="DA88" s="143"/>
      <c r="DB88" s="143"/>
      <c r="DC88" s="143"/>
      <c r="DD88" s="143"/>
      <c r="DE88" s="143"/>
      <c r="DF88" s="143"/>
      <c r="DG88" s="143">
        <f t="shared" si="121"/>
        <v>0</v>
      </c>
      <c r="DH88" s="143"/>
      <c r="DI88" s="143"/>
      <c r="DJ88" s="143"/>
      <c r="DK88" s="143"/>
      <c r="DL88" s="143"/>
      <c r="DM88" s="143"/>
      <c r="DN88" s="143">
        <f t="shared" si="122"/>
        <v>0</v>
      </c>
      <c r="DO88" s="143"/>
      <c r="DP88" s="143"/>
      <c r="DQ88" s="143"/>
      <c r="DR88" s="143"/>
      <c r="DS88" s="143"/>
      <c r="DT88" s="143"/>
      <c r="DU88" s="143">
        <f t="shared" si="123"/>
        <v>0</v>
      </c>
      <c r="DV88" s="143"/>
      <c r="DW88" s="143"/>
      <c r="DX88" s="143"/>
      <c r="DY88" s="143"/>
      <c r="DZ88" s="143"/>
      <c r="EA88" s="143"/>
      <c r="EB88" s="143">
        <f t="shared" si="124"/>
        <v>0</v>
      </c>
      <c r="EC88" s="143"/>
      <c r="ED88" s="143"/>
      <c r="EE88" s="143"/>
      <c r="EF88" s="143"/>
      <c r="EG88" s="143"/>
      <c r="EH88" s="143"/>
      <c r="EI88" s="143">
        <f t="shared" si="125"/>
        <v>0</v>
      </c>
      <c r="EJ88" s="143"/>
      <c r="EK88" s="143"/>
      <c r="EL88" s="143"/>
      <c r="EM88" s="143"/>
      <c r="EN88" s="143"/>
      <c r="EO88" s="143"/>
      <c r="EP88" s="143">
        <f t="shared" si="126"/>
        <v>0</v>
      </c>
      <c r="EQ88" s="143"/>
      <c r="ER88" s="143"/>
      <c r="ES88" s="143"/>
      <c r="ET88" s="157">
        <v>9</v>
      </c>
      <c r="EU88" s="143">
        <f t="shared" si="127"/>
        <v>4500</v>
      </c>
      <c r="EV88" s="143"/>
      <c r="EW88" s="143">
        <f t="shared" si="128"/>
        <v>4500</v>
      </c>
      <c r="EX88" s="161"/>
      <c r="EY88" s="143"/>
      <c r="EZ88" s="143"/>
      <c r="FA88" s="157">
        <v>662</v>
      </c>
      <c r="FB88" s="161">
        <f t="shared" si="129"/>
        <v>926800</v>
      </c>
      <c r="FC88" s="161"/>
      <c r="FD88" s="161">
        <f t="shared" si="130"/>
        <v>927462</v>
      </c>
      <c r="FE88" s="143"/>
      <c r="FF88" s="143"/>
      <c r="FG88" s="143"/>
      <c r="FH88" s="143"/>
      <c r="FI88" s="143"/>
      <c r="FJ88" s="143"/>
      <c r="FK88" s="143">
        <f t="shared" si="131"/>
        <v>0</v>
      </c>
      <c r="FL88" s="143"/>
      <c r="FM88" s="143"/>
      <c r="FN88" s="143"/>
      <c r="FO88" s="143"/>
      <c r="FP88" s="143"/>
      <c r="FQ88" s="143"/>
      <c r="FR88" s="143">
        <f t="shared" si="132"/>
        <v>0</v>
      </c>
      <c r="FS88" s="143"/>
      <c r="FT88" s="143"/>
      <c r="FU88" s="143"/>
      <c r="FV88" s="143">
        <v>199</v>
      </c>
      <c r="FW88" s="143">
        <f t="shared" si="133"/>
        <v>650730</v>
      </c>
      <c r="FX88" s="143"/>
      <c r="FY88" s="143">
        <f t="shared" si="134"/>
        <v>650730</v>
      </c>
      <c r="FZ88" s="143"/>
      <c r="GA88" s="161"/>
      <c r="GB88" s="143"/>
      <c r="GC88" s="143">
        <v>3</v>
      </c>
      <c r="GD88" s="143">
        <f t="shared" si="135"/>
        <v>12900</v>
      </c>
      <c r="GE88" s="143"/>
      <c r="GF88" s="143">
        <f t="shared" si="136"/>
        <v>12900</v>
      </c>
      <c r="GG88" s="143"/>
      <c r="GH88" s="143"/>
      <c r="GI88" s="143"/>
      <c r="GJ88" s="143">
        <v>1</v>
      </c>
      <c r="GK88" s="143">
        <f t="shared" si="137"/>
        <v>27225</v>
      </c>
      <c r="GL88" s="143"/>
      <c r="GM88" s="143">
        <f t="shared" si="138"/>
        <v>27225</v>
      </c>
      <c r="GN88" s="143"/>
      <c r="GO88" s="143"/>
      <c r="GP88" s="143"/>
      <c r="GQ88" s="143">
        <v>10</v>
      </c>
      <c r="GR88" s="143">
        <f t="shared" si="139"/>
        <v>3000</v>
      </c>
      <c r="GS88" s="143"/>
      <c r="GT88" s="143">
        <f t="shared" si="140"/>
        <v>3000</v>
      </c>
      <c r="GU88" s="143"/>
      <c r="GV88" s="143"/>
      <c r="GW88" s="143"/>
      <c r="GX88" s="143">
        <v>1</v>
      </c>
      <c r="GY88" s="143">
        <f t="shared" si="141"/>
        <v>300</v>
      </c>
      <c r="GZ88" s="143"/>
      <c r="HA88" s="143">
        <f t="shared" si="142"/>
        <v>300</v>
      </c>
      <c r="HB88" s="143"/>
      <c r="HC88" s="143"/>
      <c r="HD88" s="143"/>
      <c r="HE88" s="143">
        <v>25</v>
      </c>
      <c r="HF88" s="143">
        <f t="shared" si="143"/>
        <v>2500</v>
      </c>
      <c r="HG88" s="143"/>
      <c r="HH88" s="143">
        <f t="shared" si="144"/>
        <v>2500</v>
      </c>
      <c r="HI88" s="143"/>
      <c r="HJ88" s="143"/>
      <c r="HK88" s="143"/>
      <c r="HL88" s="143"/>
      <c r="HM88" s="143"/>
      <c r="HN88" s="143"/>
      <c r="HO88" s="143">
        <f t="shared" si="145"/>
        <v>0</v>
      </c>
      <c r="HP88" s="143"/>
      <c r="HQ88" s="143"/>
      <c r="HR88" s="143"/>
      <c r="HS88" s="143"/>
      <c r="HT88" s="143"/>
      <c r="HU88" s="143"/>
      <c r="HV88" s="143">
        <f t="shared" si="146"/>
        <v>0</v>
      </c>
      <c r="HW88" s="143"/>
      <c r="HX88" s="143"/>
      <c r="HY88" s="143"/>
      <c r="HZ88" s="143"/>
      <c r="IA88" s="143"/>
      <c r="IB88" s="143"/>
      <c r="IC88" s="143">
        <f t="shared" si="147"/>
        <v>0</v>
      </c>
      <c r="ID88" s="143"/>
      <c r="IE88" s="143"/>
      <c r="IF88" s="143"/>
      <c r="IG88" s="143"/>
      <c r="IH88" s="143"/>
      <c r="II88" s="143"/>
      <c r="IJ88" s="163">
        <f t="shared" si="148"/>
        <v>0</v>
      </c>
      <c r="IK88" s="143"/>
      <c r="IL88" s="143"/>
      <c r="IM88" s="143"/>
      <c r="IN88" s="143">
        <v>1</v>
      </c>
      <c r="IO88" s="143">
        <f t="shared" si="149"/>
        <v>10000</v>
      </c>
      <c r="IP88" s="143"/>
      <c r="IQ88" s="143">
        <f t="shared" si="150"/>
        <v>10000</v>
      </c>
      <c r="IR88" s="143"/>
      <c r="IS88" s="143"/>
      <c r="IT88" s="143"/>
      <c r="IU88" s="143"/>
      <c r="IV88" s="143"/>
      <c r="IW88" s="143"/>
      <c r="IX88" s="143">
        <f t="shared" si="151"/>
        <v>0</v>
      </c>
      <c r="IY88" s="143"/>
      <c r="IZ88" s="143"/>
      <c r="JA88" s="143"/>
      <c r="JB88" s="143"/>
      <c r="JC88" s="143"/>
      <c r="JD88" s="143"/>
      <c r="JE88" s="143">
        <f t="shared" si="152"/>
        <v>0</v>
      </c>
      <c r="JF88" s="143"/>
      <c r="JG88" s="143"/>
      <c r="JH88" s="143"/>
      <c r="JI88" s="164"/>
      <c r="JJ88" s="164">
        <f t="shared" si="153"/>
        <v>0</v>
      </c>
      <c r="JK88" s="143"/>
      <c r="JL88" s="143">
        <f t="shared" si="154"/>
        <v>0</v>
      </c>
      <c r="JM88" s="143"/>
      <c r="JN88" s="143"/>
      <c r="JO88" s="143"/>
      <c r="JP88" s="143"/>
      <c r="JQ88" s="143"/>
      <c r="JR88" s="143"/>
      <c r="JS88" s="143">
        <f t="shared" si="155"/>
        <v>0</v>
      </c>
      <c r="JT88" s="143"/>
      <c r="JU88" s="143"/>
      <c r="JV88" s="143"/>
      <c r="JW88" s="143"/>
      <c r="JX88" s="143"/>
      <c r="JY88" s="143"/>
      <c r="JZ88" s="143">
        <f t="shared" si="156"/>
        <v>0</v>
      </c>
      <c r="KA88" s="143"/>
      <c r="KB88" s="143"/>
      <c r="KC88" s="143"/>
      <c r="KD88" s="143"/>
      <c r="KE88" s="143"/>
      <c r="KF88" s="143"/>
      <c r="KG88" s="143">
        <f t="shared" si="157"/>
        <v>0</v>
      </c>
      <c r="KH88" s="143"/>
      <c r="KI88" s="143"/>
      <c r="KJ88" s="143"/>
      <c r="KK88" s="143">
        <v>1</v>
      </c>
      <c r="KL88" s="143">
        <f t="shared" si="158"/>
        <v>5000</v>
      </c>
      <c r="KM88" s="143"/>
      <c r="KN88" s="143">
        <f t="shared" si="159"/>
        <v>5000</v>
      </c>
      <c r="KO88" s="143"/>
      <c r="KP88" s="143"/>
      <c r="KQ88" s="143"/>
      <c r="KR88" s="143"/>
      <c r="KS88" s="143"/>
      <c r="KT88" s="143"/>
      <c r="KU88" s="143">
        <f t="shared" si="160"/>
        <v>0</v>
      </c>
      <c r="KV88" s="143"/>
      <c r="KW88" s="143"/>
      <c r="KX88" s="143"/>
      <c r="KY88" s="143"/>
      <c r="KZ88" s="143"/>
      <c r="LA88" s="143"/>
      <c r="LB88" s="143">
        <f t="shared" si="161"/>
        <v>0</v>
      </c>
      <c r="LC88" s="143"/>
      <c r="LD88" s="143"/>
      <c r="LE88" s="143"/>
      <c r="LF88" s="143"/>
      <c r="LG88" s="143"/>
      <c r="LH88" s="143"/>
      <c r="LI88" s="143">
        <f t="shared" si="162"/>
        <v>0</v>
      </c>
      <c r="LJ88" s="143"/>
      <c r="LK88" s="143"/>
      <c r="LL88" s="143"/>
      <c r="LM88" s="143"/>
      <c r="LN88" s="143"/>
      <c r="LO88" s="143"/>
      <c r="LP88" s="143">
        <f t="shared" si="163"/>
        <v>0</v>
      </c>
      <c r="LQ88" s="143"/>
      <c r="LR88" s="143"/>
      <c r="LS88" s="143"/>
      <c r="LT88" s="143"/>
      <c r="LU88" s="143"/>
      <c r="LV88" s="143"/>
      <c r="LW88" s="143">
        <f t="shared" si="164"/>
        <v>0</v>
      </c>
      <c r="LX88" s="143"/>
      <c r="LY88" s="143"/>
      <c r="LZ88" s="143"/>
      <c r="MA88" s="143"/>
      <c r="MB88" s="159">
        <f t="shared" si="102"/>
        <v>2011155</v>
      </c>
      <c r="MC88" s="159">
        <f t="shared" si="100"/>
        <v>0</v>
      </c>
      <c r="MD88" s="159">
        <f t="shared" si="103"/>
        <v>2011817</v>
      </c>
      <c r="ME88" s="9"/>
    </row>
    <row r="89" spans="1:343" ht="18" customHeight="1">
      <c r="A89" s="157">
        <v>18</v>
      </c>
      <c r="B89" s="143" t="s">
        <v>1915</v>
      </c>
      <c r="C89" s="143"/>
      <c r="D89" s="143"/>
      <c r="E89" s="143"/>
      <c r="F89" s="143"/>
      <c r="G89" s="143"/>
      <c r="H89" s="143"/>
      <c r="I89" s="143"/>
      <c r="J89" s="158">
        <v>76</v>
      </c>
      <c r="K89" s="143">
        <f t="shared" si="104"/>
        <v>106200</v>
      </c>
      <c r="L89" s="158"/>
      <c r="M89" s="159">
        <f t="shared" si="101"/>
        <v>106200</v>
      </c>
      <c r="N89" s="143"/>
      <c r="O89" s="143"/>
      <c r="P89" s="143"/>
      <c r="Q89" s="160" t="s">
        <v>1944</v>
      </c>
      <c r="R89" s="161">
        <v>953350</v>
      </c>
      <c r="S89" s="161"/>
      <c r="T89" s="161">
        <f t="shared" si="105"/>
        <v>953350</v>
      </c>
      <c r="U89" s="161"/>
      <c r="V89" s="143"/>
      <c r="W89" s="143"/>
      <c r="X89" s="143"/>
      <c r="Y89" s="143"/>
      <c r="Z89" s="143"/>
      <c r="AA89" s="143">
        <f t="shared" si="106"/>
        <v>0</v>
      </c>
      <c r="AB89" s="143"/>
      <c r="AC89" s="143"/>
      <c r="AD89" s="143"/>
      <c r="AE89" s="143"/>
      <c r="AF89" s="143"/>
      <c r="AG89" s="143"/>
      <c r="AH89" s="143">
        <f t="shared" si="107"/>
        <v>0</v>
      </c>
      <c r="AI89" s="143"/>
      <c r="AJ89" s="143"/>
      <c r="AK89" s="143"/>
      <c r="AL89" s="143"/>
      <c r="AM89" s="143"/>
      <c r="AN89" s="143"/>
      <c r="AO89" s="143">
        <f t="shared" si="108"/>
        <v>0</v>
      </c>
      <c r="AP89" s="143"/>
      <c r="AQ89" s="143"/>
      <c r="AR89" s="143"/>
      <c r="AS89" s="143"/>
      <c r="AT89" s="143"/>
      <c r="AU89" s="143"/>
      <c r="AV89" s="143">
        <f t="shared" si="109"/>
        <v>0</v>
      </c>
      <c r="AW89" s="143"/>
      <c r="AX89" s="143"/>
      <c r="AY89" s="143"/>
      <c r="AZ89" s="143"/>
      <c r="BA89" s="143"/>
      <c r="BB89" s="143"/>
      <c r="BC89" s="143">
        <f t="shared" si="110"/>
        <v>0</v>
      </c>
      <c r="BD89" s="143"/>
      <c r="BE89" s="143"/>
      <c r="BF89" s="143"/>
      <c r="BG89" s="158">
        <v>14</v>
      </c>
      <c r="BH89" s="143">
        <f t="shared" si="111"/>
        <v>70000</v>
      </c>
      <c r="BI89" s="143"/>
      <c r="BJ89" s="143">
        <f t="shared" si="112"/>
        <v>70000</v>
      </c>
      <c r="BK89" s="143"/>
      <c r="BL89" s="143"/>
      <c r="BM89" s="143"/>
      <c r="BN89" s="157"/>
      <c r="BO89" s="143">
        <f t="shared" si="113"/>
        <v>0</v>
      </c>
      <c r="BP89" s="143"/>
      <c r="BQ89" s="143">
        <f t="shared" si="114"/>
        <v>0</v>
      </c>
      <c r="BR89" s="143"/>
      <c r="BS89" s="143"/>
      <c r="BT89" s="143"/>
      <c r="BU89" s="157">
        <v>2</v>
      </c>
      <c r="BV89" s="143">
        <f t="shared" si="115"/>
        <v>2000</v>
      </c>
      <c r="BW89" s="143"/>
      <c r="BX89" s="143">
        <f t="shared" si="116"/>
        <v>2000</v>
      </c>
      <c r="BY89" s="143"/>
      <c r="BZ89" s="143"/>
      <c r="CA89" s="143"/>
      <c r="CB89" s="143"/>
      <c r="CC89" s="143"/>
      <c r="CD89" s="143"/>
      <c r="CE89" s="143">
        <f t="shared" si="117"/>
        <v>0</v>
      </c>
      <c r="CF89" s="143"/>
      <c r="CG89" s="143"/>
      <c r="CH89" s="143"/>
      <c r="CI89" s="143"/>
      <c r="CJ89" s="143"/>
      <c r="CK89" s="143"/>
      <c r="CL89" s="143">
        <f t="shared" si="118"/>
        <v>0</v>
      </c>
      <c r="CM89" s="143"/>
      <c r="CN89" s="143"/>
      <c r="CO89" s="143"/>
      <c r="CP89" s="143"/>
      <c r="CQ89" s="143"/>
      <c r="CR89" s="143"/>
      <c r="CS89" s="143">
        <f t="shared" si="119"/>
        <v>0</v>
      </c>
      <c r="CT89" s="143"/>
      <c r="CU89" s="143"/>
      <c r="CV89" s="143"/>
      <c r="CW89" s="143"/>
      <c r="CX89" s="143"/>
      <c r="CY89" s="143"/>
      <c r="CZ89" s="143">
        <f t="shared" si="120"/>
        <v>0</v>
      </c>
      <c r="DA89" s="143"/>
      <c r="DB89" s="143"/>
      <c r="DC89" s="143"/>
      <c r="DD89" s="143"/>
      <c r="DE89" s="143"/>
      <c r="DF89" s="143"/>
      <c r="DG89" s="143">
        <f t="shared" si="121"/>
        <v>0</v>
      </c>
      <c r="DH89" s="143"/>
      <c r="DI89" s="143"/>
      <c r="DJ89" s="143"/>
      <c r="DK89" s="143"/>
      <c r="DL89" s="143"/>
      <c r="DM89" s="143"/>
      <c r="DN89" s="143">
        <f t="shared" si="122"/>
        <v>0</v>
      </c>
      <c r="DO89" s="143"/>
      <c r="DP89" s="143"/>
      <c r="DQ89" s="143"/>
      <c r="DR89" s="143"/>
      <c r="DS89" s="143"/>
      <c r="DT89" s="143"/>
      <c r="DU89" s="143">
        <f t="shared" si="123"/>
        <v>0</v>
      </c>
      <c r="DV89" s="143"/>
      <c r="DW89" s="143"/>
      <c r="DX89" s="143"/>
      <c r="DY89" s="143"/>
      <c r="DZ89" s="143"/>
      <c r="EA89" s="143"/>
      <c r="EB89" s="143">
        <f t="shared" si="124"/>
        <v>0</v>
      </c>
      <c r="EC89" s="143"/>
      <c r="ED89" s="143"/>
      <c r="EE89" s="143"/>
      <c r="EF89" s="143"/>
      <c r="EG89" s="143"/>
      <c r="EH89" s="143"/>
      <c r="EI89" s="143">
        <f t="shared" si="125"/>
        <v>0</v>
      </c>
      <c r="EJ89" s="143"/>
      <c r="EK89" s="143"/>
      <c r="EL89" s="143"/>
      <c r="EM89" s="143"/>
      <c r="EN89" s="143"/>
      <c r="EO89" s="143"/>
      <c r="EP89" s="143">
        <f t="shared" si="126"/>
        <v>0</v>
      </c>
      <c r="EQ89" s="143"/>
      <c r="ER89" s="143"/>
      <c r="ES89" s="143"/>
      <c r="ET89" s="157">
        <v>4</v>
      </c>
      <c r="EU89" s="143">
        <f t="shared" si="127"/>
        <v>2000</v>
      </c>
      <c r="EV89" s="143"/>
      <c r="EW89" s="143">
        <f t="shared" si="128"/>
        <v>2000</v>
      </c>
      <c r="EX89" s="161"/>
      <c r="EY89" s="143"/>
      <c r="EZ89" s="143"/>
      <c r="FA89" s="157">
        <v>2858</v>
      </c>
      <c r="FB89" s="161">
        <f t="shared" si="129"/>
        <v>4001200</v>
      </c>
      <c r="FC89" s="161"/>
      <c r="FD89" s="161">
        <f t="shared" si="130"/>
        <v>4004058</v>
      </c>
      <c r="FE89" s="143"/>
      <c r="FF89" s="143"/>
      <c r="FG89" s="143"/>
      <c r="FH89" s="143"/>
      <c r="FI89" s="143"/>
      <c r="FJ89" s="143"/>
      <c r="FK89" s="143">
        <f t="shared" si="131"/>
        <v>0</v>
      </c>
      <c r="FL89" s="143"/>
      <c r="FM89" s="143"/>
      <c r="FN89" s="143"/>
      <c r="FO89" s="143"/>
      <c r="FP89" s="143"/>
      <c r="FQ89" s="143"/>
      <c r="FR89" s="143">
        <f t="shared" si="132"/>
        <v>0</v>
      </c>
      <c r="FS89" s="143"/>
      <c r="FT89" s="143"/>
      <c r="FU89" s="143"/>
      <c r="FV89" s="143">
        <v>558</v>
      </c>
      <c r="FW89" s="143">
        <f t="shared" si="133"/>
        <v>1824660</v>
      </c>
      <c r="FX89" s="143"/>
      <c r="FY89" s="143">
        <f t="shared" si="134"/>
        <v>1824660</v>
      </c>
      <c r="FZ89" s="143"/>
      <c r="GA89" s="161"/>
      <c r="GB89" s="143"/>
      <c r="GC89" s="143">
        <v>8</v>
      </c>
      <c r="GD89" s="143">
        <f t="shared" si="135"/>
        <v>34400</v>
      </c>
      <c r="GE89" s="143"/>
      <c r="GF89" s="143">
        <f t="shared" si="136"/>
        <v>34400</v>
      </c>
      <c r="GG89" s="143"/>
      <c r="GH89" s="143"/>
      <c r="GI89" s="143"/>
      <c r="GJ89" s="143">
        <v>0</v>
      </c>
      <c r="GK89" s="143">
        <f t="shared" si="137"/>
        <v>0</v>
      </c>
      <c r="GL89" s="143"/>
      <c r="GM89" s="143">
        <f t="shared" si="138"/>
        <v>0</v>
      </c>
      <c r="GN89" s="143"/>
      <c r="GO89" s="143"/>
      <c r="GP89" s="143"/>
      <c r="GQ89" s="143">
        <v>171</v>
      </c>
      <c r="GR89" s="143">
        <f t="shared" si="139"/>
        <v>51300</v>
      </c>
      <c r="GS89" s="143"/>
      <c r="GT89" s="143">
        <f t="shared" si="140"/>
        <v>51300</v>
      </c>
      <c r="GU89" s="143"/>
      <c r="GV89" s="143"/>
      <c r="GW89" s="143"/>
      <c r="GX89" s="143">
        <v>4</v>
      </c>
      <c r="GY89" s="143">
        <f t="shared" si="141"/>
        <v>1200</v>
      </c>
      <c r="GZ89" s="143"/>
      <c r="HA89" s="143">
        <f t="shared" si="142"/>
        <v>1200</v>
      </c>
      <c r="HB89" s="143"/>
      <c r="HC89" s="143"/>
      <c r="HD89" s="143"/>
      <c r="HE89" s="143">
        <v>109</v>
      </c>
      <c r="HF89" s="143">
        <f t="shared" si="143"/>
        <v>10900</v>
      </c>
      <c r="HG89" s="143"/>
      <c r="HH89" s="143">
        <f t="shared" si="144"/>
        <v>10900</v>
      </c>
      <c r="HI89" s="143"/>
      <c r="HJ89" s="143"/>
      <c r="HK89" s="143"/>
      <c r="HL89" s="143"/>
      <c r="HM89" s="143"/>
      <c r="HN89" s="143"/>
      <c r="HO89" s="143">
        <f t="shared" si="145"/>
        <v>0</v>
      </c>
      <c r="HP89" s="143"/>
      <c r="HQ89" s="143"/>
      <c r="HR89" s="143"/>
      <c r="HS89" s="143"/>
      <c r="HT89" s="143"/>
      <c r="HU89" s="143"/>
      <c r="HV89" s="143">
        <f t="shared" si="146"/>
        <v>0</v>
      </c>
      <c r="HW89" s="143"/>
      <c r="HX89" s="143"/>
      <c r="HY89" s="143"/>
      <c r="HZ89" s="143"/>
      <c r="IA89" s="143"/>
      <c r="IB89" s="143"/>
      <c r="IC89" s="143">
        <f t="shared" si="147"/>
        <v>0</v>
      </c>
      <c r="ID89" s="143"/>
      <c r="IE89" s="143"/>
      <c r="IF89" s="143"/>
      <c r="IG89" s="143"/>
      <c r="IH89" s="143"/>
      <c r="II89" s="143"/>
      <c r="IJ89" s="163">
        <f t="shared" si="148"/>
        <v>0</v>
      </c>
      <c r="IK89" s="143"/>
      <c r="IL89" s="143"/>
      <c r="IM89" s="143"/>
      <c r="IN89" s="143">
        <v>1</v>
      </c>
      <c r="IO89" s="143">
        <f t="shared" si="149"/>
        <v>10000</v>
      </c>
      <c r="IP89" s="143"/>
      <c r="IQ89" s="143">
        <f t="shared" si="150"/>
        <v>10000</v>
      </c>
      <c r="IR89" s="143"/>
      <c r="IS89" s="143"/>
      <c r="IT89" s="143"/>
      <c r="IU89" s="143"/>
      <c r="IV89" s="143"/>
      <c r="IW89" s="143"/>
      <c r="IX89" s="143">
        <f t="shared" si="151"/>
        <v>0</v>
      </c>
      <c r="IY89" s="143"/>
      <c r="IZ89" s="143"/>
      <c r="JA89" s="143"/>
      <c r="JB89" s="143"/>
      <c r="JC89" s="143"/>
      <c r="JD89" s="143"/>
      <c r="JE89" s="143">
        <f t="shared" si="152"/>
        <v>0</v>
      </c>
      <c r="JF89" s="143"/>
      <c r="JG89" s="143"/>
      <c r="JH89" s="143"/>
      <c r="JI89" s="164"/>
      <c r="JJ89" s="164">
        <f t="shared" si="153"/>
        <v>0</v>
      </c>
      <c r="JK89" s="143"/>
      <c r="JL89" s="143">
        <f t="shared" si="154"/>
        <v>0</v>
      </c>
      <c r="JM89" s="143"/>
      <c r="JN89" s="143"/>
      <c r="JO89" s="143"/>
      <c r="JP89" s="143"/>
      <c r="JQ89" s="143"/>
      <c r="JR89" s="143"/>
      <c r="JS89" s="143">
        <f t="shared" si="155"/>
        <v>0</v>
      </c>
      <c r="JT89" s="143"/>
      <c r="JU89" s="143"/>
      <c r="JV89" s="143"/>
      <c r="JW89" s="143"/>
      <c r="JX89" s="143"/>
      <c r="JY89" s="143"/>
      <c r="JZ89" s="143">
        <f t="shared" si="156"/>
        <v>0</v>
      </c>
      <c r="KA89" s="143"/>
      <c r="KB89" s="143"/>
      <c r="KC89" s="143"/>
      <c r="KD89" s="143"/>
      <c r="KE89" s="143"/>
      <c r="KF89" s="143"/>
      <c r="KG89" s="143">
        <f t="shared" si="157"/>
        <v>0</v>
      </c>
      <c r="KH89" s="143"/>
      <c r="KI89" s="143"/>
      <c r="KJ89" s="143"/>
      <c r="KK89" s="143">
        <v>1</v>
      </c>
      <c r="KL89" s="143">
        <f t="shared" si="158"/>
        <v>5000</v>
      </c>
      <c r="KM89" s="143"/>
      <c r="KN89" s="143">
        <f t="shared" si="159"/>
        <v>5000</v>
      </c>
      <c r="KO89" s="143"/>
      <c r="KP89" s="143"/>
      <c r="KQ89" s="143"/>
      <c r="KR89" s="143"/>
      <c r="KS89" s="143"/>
      <c r="KT89" s="143"/>
      <c r="KU89" s="143">
        <f t="shared" si="160"/>
        <v>0</v>
      </c>
      <c r="KV89" s="143"/>
      <c r="KW89" s="143"/>
      <c r="KX89" s="143"/>
      <c r="KY89" s="143"/>
      <c r="KZ89" s="143"/>
      <c r="LA89" s="143"/>
      <c r="LB89" s="143">
        <f t="shared" si="161"/>
        <v>0</v>
      </c>
      <c r="LC89" s="143"/>
      <c r="LD89" s="143"/>
      <c r="LE89" s="143"/>
      <c r="LF89" s="143"/>
      <c r="LG89" s="143"/>
      <c r="LH89" s="143"/>
      <c r="LI89" s="143">
        <f t="shared" si="162"/>
        <v>0</v>
      </c>
      <c r="LJ89" s="143"/>
      <c r="LK89" s="143"/>
      <c r="LL89" s="143"/>
      <c r="LM89" s="143"/>
      <c r="LN89" s="143"/>
      <c r="LO89" s="143"/>
      <c r="LP89" s="143">
        <f t="shared" si="163"/>
        <v>0</v>
      </c>
      <c r="LQ89" s="143"/>
      <c r="LR89" s="143"/>
      <c r="LS89" s="143"/>
      <c r="LT89" s="143"/>
      <c r="LU89" s="143"/>
      <c r="LV89" s="143"/>
      <c r="LW89" s="143">
        <f t="shared" si="164"/>
        <v>0</v>
      </c>
      <c r="LX89" s="143"/>
      <c r="LY89" s="143"/>
      <c r="LZ89" s="143"/>
      <c r="MA89" s="143"/>
      <c r="MB89" s="159">
        <f t="shared" si="102"/>
        <v>7072210</v>
      </c>
      <c r="MC89" s="159">
        <f t="shared" si="100"/>
        <v>0</v>
      </c>
      <c r="MD89" s="159">
        <f t="shared" si="103"/>
        <v>7075068</v>
      </c>
      <c r="ME89" s="9"/>
    </row>
    <row r="90" spans="1:343" ht="18" customHeight="1">
      <c r="A90" s="157">
        <v>19</v>
      </c>
      <c r="B90" s="143" t="s">
        <v>1916</v>
      </c>
      <c r="C90" s="143"/>
      <c r="D90" s="143"/>
      <c r="E90" s="143"/>
      <c r="F90" s="143"/>
      <c r="G90" s="143"/>
      <c r="H90" s="143"/>
      <c r="I90" s="143"/>
      <c r="J90" s="158">
        <v>36</v>
      </c>
      <c r="K90" s="143">
        <f t="shared" si="104"/>
        <v>58200</v>
      </c>
      <c r="L90" s="158"/>
      <c r="M90" s="159">
        <f t="shared" si="101"/>
        <v>58200</v>
      </c>
      <c r="N90" s="143"/>
      <c r="O90" s="143"/>
      <c r="P90" s="143"/>
      <c r="Q90" s="160" t="s">
        <v>1945</v>
      </c>
      <c r="R90" s="161">
        <v>307600</v>
      </c>
      <c r="S90" s="161"/>
      <c r="T90" s="161">
        <f t="shared" si="105"/>
        <v>307600</v>
      </c>
      <c r="U90" s="161"/>
      <c r="V90" s="143"/>
      <c r="W90" s="143"/>
      <c r="X90" s="143"/>
      <c r="Y90" s="143"/>
      <c r="Z90" s="143"/>
      <c r="AA90" s="143">
        <f t="shared" si="106"/>
        <v>0</v>
      </c>
      <c r="AB90" s="143"/>
      <c r="AC90" s="143"/>
      <c r="AD90" s="143"/>
      <c r="AE90" s="143"/>
      <c r="AF90" s="143"/>
      <c r="AG90" s="143"/>
      <c r="AH90" s="143">
        <f t="shared" si="107"/>
        <v>0</v>
      </c>
      <c r="AI90" s="143"/>
      <c r="AJ90" s="143"/>
      <c r="AK90" s="143"/>
      <c r="AL90" s="143"/>
      <c r="AM90" s="143"/>
      <c r="AN90" s="143"/>
      <c r="AO90" s="143">
        <f t="shared" si="108"/>
        <v>0</v>
      </c>
      <c r="AP90" s="143"/>
      <c r="AQ90" s="143"/>
      <c r="AR90" s="143"/>
      <c r="AS90" s="143"/>
      <c r="AT90" s="143"/>
      <c r="AU90" s="143"/>
      <c r="AV90" s="143">
        <f t="shared" si="109"/>
        <v>0</v>
      </c>
      <c r="AW90" s="143"/>
      <c r="AX90" s="143"/>
      <c r="AY90" s="143"/>
      <c r="AZ90" s="143"/>
      <c r="BA90" s="143"/>
      <c r="BB90" s="143"/>
      <c r="BC90" s="143">
        <f t="shared" si="110"/>
        <v>0</v>
      </c>
      <c r="BD90" s="143"/>
      <c r="BE90" s="143"/>
      <c r="BF90" s="143"/>
      <c r="BG90" s="158">
        <v>5</v>
      </c>
      <c r="BH90" s="143">
        <f t="shared" si="111"/>
        <v>25000</v>
      </c>
      <c r="BI90" s="143"/>
      <c r="BJ90" s="143">
        <f t="shared" si="112"/>
        <v>25000</v>
      </c>
      <c r="BK90" s="143"/>
      <c r="BL90" s="143"/>
      <c r="BM90" s="143"/>
      <c r="BN90" s="157"/>
      <c r="BO90" s="143">
        <f t="shared" si="113"/>
        <v>0</v>
      </c>
      <c r="BP90" s="143"/>
      <c r="BQ90" s="143">
        <f t="shared" si="114"/>
        <v>0</v>
      </c>
      <c r="BR90" s="143"/>
      <c r="BS90" s="143"/>
      <c r="BT90" s="143"/>
      <c r="BU90" s="157">
        <v>2</v>
      </c>
      <c r="BV90" s="143">
        <f t="shared" si="115"/>
        <v>2000</v>
      </c>
      <c r="BW90" s="143"/>
      <c r="BX90" s="143">
        <f t="shared" si="116"/>
        <v>2000</v>
      </c>
      <c r="BY90" s="143"/>
      <c r="BZ90" s="143"/>
      <c r="CA90" s="143"/>
      <c r="CB90" s="143"/>
      <c r="CC90" s="143"/>
      <c r="CD90" s="143"/>
      <c r="CE90" s="143">
        <f t="shared" si="117"/>
        <v>0</v>
      </c>
      <c r="CF90" s="143"/>
      <c r="CG90" s="143"/>
      <c r="CH90" s="143"/>
      <c r="CI90" s="143"/>
      <c r="CJ90" s="143"/>
      <c r="CK90" s="143"/>
      <c r="CL90" s="143">
        <f t="shared" si="118"/>
        <v>0</v>
      </c>
      <c r="CM90" s="143"/>
      <c r="CN90" s="143"/>
      <c r="CO90" s="143"/>
      <c r="CP90" s="143"/>
      <c r="CQ90" s="143"/>
      <c r="CR90" s="143"/>
      <c r="CS90" s="143">
        <f t="shared" si="119"/>
        <v>0</v>
      </c>
      <c r="CT90" s="143"/>
      <c r="CU90" s="143"/>
      <c r="CV90" s="143"/>
      <c r="CW90" s="143"/>
      <c r="CX90" s="143"/>
      <c r="CY90" s="143"/>
      <c r="CZ90" s="143">
        <f t="shared" si="120"/>
        <v>0</v>
      </c>
      <c r="DA90" s="143"/>
      <c r="DB90" s="143"/>
      <c r="DC90" s="143"/>
      <c r="DD90" s="143"/>
      <c r="DE90" s="143"/>
      <c r="DF90" s="143"/>
      <c r="DG90" s="143">
        <f t="shared" si="121"/>
        <v>0</v>
      </c>
      <c r="DH90" s="143"/>
      <c r="DI90" s="143"/>
      <c r="DJ90" s="143"/>
      <c r="DK90" s="143"/>
      <c r="DL90" s="143"/>
      <c r="DM90" s="143"/>
      <c r="DN90" s="143">
        <f t="shared" si="122"/>
        <v>0</v>
      </c>
      <c r="DO90" s="143"/>
      <c r="DP90" s="143"/>
      <c r="DQ90" s="143"/>
      <c r="DR90" s="143"/>
      <c r="DS90" s="143"/>
      <c r="DT90" s="143"/>
      <c r="DU90" s="143">
        <f t="shared" si="123"/>
        <v>0</v>
      </c>
      <c r="DV90" s="143"/>
      <c r="DW90" s="143"/>
      <c r="DX90" s="143"/>
      <c r="DY90" s="143"/>
      <c r="DZ90" s="143"/>
      <c r="EA90" s="143"/>
      <c r="EB90" s="143">
        <f t="shared" si="124"/>
        <v>0</v>
      </c>
      <c r="EC90" s="143"/>
      <c r="ED90" s="143"/>
      <c r="EE90" s="143"/>
      <c r="EF90" s="143"/>
      <c r="EG90" s="143"/>
      <c r="EH90" s="143"/>
      <c r="EI90" s="143">
        <f t="shared" si="125"/>
        <v>0</v>
      </c>
      <c r="EJ90" s="143"/>
      <c r="EK90" s="143"/>
      <c r="EL90" s="143"/>
      <c r="EM90" s="143"/>
      <c r="EN90" s="143"/>
      <c r="EO90" s="143"/>
      <c r="EP90" s="143">
        <f t="shared" si="126"/>
        <v>0</v>
      </c>
      <c r="EQ90" s="143"/>
      <c r="ER90" s="143"/>
      <c r="ES90" s="143"/>
      <c r="ET90" s="157">
        <v>3</v>
      </c>
      <c r="EU90" s="143">
        <f t="shared" si="127"/>
        <v>1500</v>
      </c>
      <c r="EV90" s="143"/>
      <c r="EW90" s="143">
        <f t="shared" si="128"/>
        <v>1500</v>
      </c>
      <c r="EX90" s="161"/>
      <c r="EY90" s="143"/>
      <c r="EZ90" s="143"/>
      <c r="FA90" s="157">
        <v>866</v>
      </c>
      <c r="FB90" s="161">
        <f t="shared" si="129"/>
        <v>1212400</v>
      </c>
      <c r="FC90" s="161"/>
      <c r="FD90" s="161">
        <f t="shared" si="130"/>
        <v>1213266</v>
      </c>
      <c r="FE90" s="143"/>
      <c r="FF90" s="143"/>
      <c r="FG90" s="143"/>
      <c r="FH90" s="143"/>
      <c r="FI90" s="143"/>
      <c r="FJ90" s="143"/>
      <c r="FK90" s="143">
        <f t="shared" si="131"/>
        <v>0</v>
      </c>
      <c r="FL90" s="143"/>
      <c r="FM90" s="143"/>
      <c r="FN90" s="143"/>
      <c r="FO90" s="143"/>
      <c r="FP90" s="143"/>
      <c r="FQ90" s="143"/>
      <c r="FR90" s="143">
        <f t="shared" si="132"/>
        <v>0</v>
      </c>
      <c r="FS90" s="143"/>
      <c r="FT90" s="143"/>
      <c r="FU90" s="143"/>
      <c r="FV90" s="143">
        <v>184</v>
      </c>
      <c r="FW90" s="143">
        <f t="shared" si="133"/>
        <v>601680</v>
      </c>
      <c r="FX90" s="143"/>
      <c r="FY90" s="143">
        <f t="shared" si="134"/>
        <v>601680</v>
      </c>
      <c r="FZ90" s="143"/>
      <c r="GA90" s="161"/>
      <c r="GB90" s="143"/>
      <c r="GC90" s="143">
        <v>2</v>
      </c>
      <c r="GD90" s="143">
        <f t="shared" si="135"/>
        <v>8600</v>
      </c>
      <c r="GE90" s="143"/>
      <c r="GF90" s="143">
        <f t="shared" si="136"/>
        <v>8600</v>
      </c>
      <c r="GG90" s="143"/>
      <c r="GH90" s="143"/>
      <c r="GI90" s="143"/>
      <c r="GJ90" s="143">
        <v>0</v>
      </c>
      <c r="GK90" s="143">
        <f t="shared" si="137"/>
        <v>0</v>
      </c>
      <c r="GL90" s="143"/>
      <c r="GM90" s="143">
        <f t="shared" si="138"/>
        <v>0</v>
      </c>
      <c r="GN90" s="143"/>
      <c r="GO90" s="143"/>
      <c r="GP90" s="143"/>
      <c r="GQ90" s="143">
        <v>139</v>
      </c>
      <c r="GR90" s="143">
        <f t="shared" si="139"/>
        <v>41700</v>
      </c>
      <c r="GS90" s="143"/>
      <c r="GT90" s="143">
        <f t="shared" si="140"/>
        <v>41700</v>
      </c>
      <c r="GU90" s="143"/>
      <c r="GV90" s="143"/>
      <c r="GW90" s="143"/>
      <c r="GX90" s="143">
        <v>3</v>
      </c>
      <c r="GY90" s="143">
        <f t="shared" si="141"/>
        <v>900</v>
      </c>
      <c r="GZ90" s="143"/>
      <c r="HA90" s="143">
        <f t="shared" si="142"/>
        <v>900</v>
      </c>
      <c r="HB90" s="143"/>
      <c r="HC90" s="143"/>
      <c r="HD90" s="143"/>
      <c r="HE90" s="143">
        <v>33</v>
      </c>
      <c r="HF90" s="143">
        <f t="shared" si="143"/>
        <v>3300</v>
      </c>
      <c r="HG90" s="143"/>
      <c r="HH90" s="143">
        <f t="shared" si="144"/>
        <v>3300</v>
      </c>
      <c r="HI90" s="143"/>
      <c r="HJ90" s="143"/>
      <c r="HK90" s="143"/>
      <c r="HL90" s="143"/>
      <c r="HM90" s="143"/>
      <c r="HN90" s="143"/>
      <c r="HO90" s="143">
        <f t="shared" si="145"/>
        <v>0</v>
      </c>
      <c r="HP90" s="143"/>
      <c r="HQ90" s="143"/>
      <c r="HR90" s="143"/>
      <c r="HS90" s="143"/>
      <c r="HT90" s="143"/>
      <c r="HU90" s="143"/>
      <c r="HV90" s="143">
        <f t="shared" si="146"/>
        <v>0</v>
      </c>
      <c r="HW90" s="143"/>
      <c r="HX90" s="143"/>
      <c r="HY90" s="143"/>
      <c r="HZ90" s="143"/>
      <c r="IA90" s="143"/>
      <c r="IB90" s="143"/>
      <c r="IC90" s="143">
        <f t="shared" si="147"/>
        <v>0</v>
      </c>
      <c r="ID90" s="143"/>
      <c r="IE90" s="143"/>
      <c r="IF90" s="143"/>
      <c r="IG90" s="143"/>
      <c r="IH90" s="143"/>
      <c r="II90" s="143"/>
      <c r="IJ90" s="163">
        <f t="shared" si="148"/>
        <v>0</v>
      </c>
      <c r="IK90" s="143"/>
      <c r="IL90" s="143"/>
      <c r="IM90" s="143"/>
      <c r="IN90" s="143">
        <v>2</v>
      </c>
      <c r="IO90" s="143">
        <f t="shared" si="149"/>
        <v>20000</v>
      </c>
      <c r="IP90" s="143"/>
      <c r="IQ90" s="143">
        <f t="shared" si="150"/>
        <v>20000</v>
      </c>
      <c r="IR90" s="143"/>
      <c r="IS90" s="143"/>
      <c r="IT90" s="143"/>
      <c r="IU90" s="143"/>
      <c r="IV90" s="143"/>
      <c r="IW90" s="143"/>
      <c r="IX90" s="143">
        <f t="shared" si="151"/>
        <v>0</v>
      </c>
      <c r="IY90" s="143"/>
      <c r="IZ90" s="143"/>
      <c r="JA90" s="143"/>
      <c r="JB90" s="143"/>
      <c r="JC90" s="143"/>
      <c r="JD90" s="143"/>
      <c r="JE90" s="143">
        <f t="shared" si="152"/>
        <v>0</v>
      </c>
      <c r="JF90" s="143"/>
      <c r="JG90" s="143"/>
      <c r="JH90" s="143"/>
      <c r="JI90" s="164">
        <v>1</v>
      </c>
      <c r="JJ90" s="164">
        <f t="shared" si="153"/>
        <v>10000</v>
      </c>
      <c r="JK90" s="143"/>
      <c r="JL90" s="143">
        <f t="shared" si="154"/>
        <v>10000</v>
      </c>
      <c r="JM90" s="143"/>
      <c r="JN90" s="143"/>
      <c r="JO90" s="143"/>
      <c r="JP90" s="143"/>
      <c r="JQ90" s="143"/>
      <c r="JR90" s="143"/>
      <c r="JS90" s="143">
        <f t="shared" si="155"/>
        <v>0</v>
      </c>
      <c r="JT90" s="143"/>
      <c r="JU90" s="143"/>
      <c r="JV90" s="143"/>
      <c r="JW90" s="143"/>
      <c r="JX90" s="143"/>
      <c r="JY90" s="143"/>
      <c r="JZ90" s="143">
        <f t="shared" si="156"/>
        <v>0</v>
      </c>
      <c r="KA90" s="143"/>
      <c r="KB90" s="143"/>
      <c r="KC90" s="143"/>
      <c r="KD90" s="143"/>
      <c r="KE90" s="143"/>
      <c r="KF90" s="143"/>
      <c r="KG90" s="143">
        <f t="shared" si="157"/>
        <v>0</v>
      </c>
      <c r="KH90" s="143"/>
      <c r="KI90" s="143"/>
      <c r="KJ90" s="143"/>
      <c r="KK90" s="143">
        <v>1</v>
      </c>
      <c r="KL90" s="143">
        <f t="shared" si="158"/>
        <v>5000</v>
      </c>
      <c r="KM90" s="143"/>
      <c r="KN90" s="143">
        <f t="shared" si="159"/>
        <v>5000</v>
      </c>
      <c r="KO90" s="143"/>
      <c r="KP90" s="143"/>
      <c r="KQ90" s="143"/>
      <c r="KR90" s="143"/>
      <c r="KS90" s="143"/>
      <c r="KT90" s="143"/>
      <c r="KU90" s="143">
        <f t="shared" si="160"/>
        <v>0</v>
      </c>
      <c r="KV90" s="143"/>
      <c r="KW90" s="143"/>
      <c r="KX90" s="143"/>
      <c r="KY90" s="143"/>
      <c r="KZ90" s="143"/>
      <c r="LA90" s="143"/>
      <c r="LB90" s="143">
        <f t="shared" si="161"/>
        <v>0</v>
      </c>
      <c r="LC90" s="143"/>
      <c r="LD90" s="143"/>
      <c r="LE90" s="143"/>
      <c r="LF90" s="143"/>
      <c r="LG90" s="143"/>
      <c r="LH90" s="143"/>
      <c r="LI90" s="143">
        <f t="shared" si="162"/>
        <v>0</v>
      </c>
      <c r="LJ90" s="143"/>
      <c r="LK90" s="143"/>
      <c r="LL90" s="143"/>
      <c r="LM90" s="143"/>
      <c r="LN90" s="143"/>
      <c r="LO90" s="143"/>
      <c r="LP90" s="143">
        <f t="shared" si="163"/>
        <v>0</v>
      </c>
      <c r="LQ90" s="143"/>
      <c r="LR90" s="143"/>
      <c r="LS90" s="143"/>
      <c r="LT90" s="143"/>
      <c r="LU90" s="143"/>
      <c r="LV90" s="143"/>
      <c r="LW90" s="143">
        <f t="shared" si="164"/>
        <v>0</v>
      </c>
      <c r="LX90" s="143"/>
      <c r="LY90" s="143"/>
      <c r="LZ90" s="143"/>
      <c r="MA90" s="143"/>
      <c r="MB90" s="159">
        <f t="shared" si="102"/>
        <v>2297880</v>
      </c>
      <c r="MC90" s="159">
        <f t="shared" si="100"/>
        <v>0</v>
      </c>
      <c r="MD90" s="159">
        <f t="shared" si="103"/>
        <v>2298746</v>
      </c>
      <c r="ME90" s="9"/>
    </row>
    <row r="91" spans="1:343" ht="18" customHeight="1">
      <c r="A91" s="157">
        <v>20</v>
      </c>
      <c r="B91" s="143" t="s">
        <v>1917</v>
      </c>
      <c r="C91" s="143"/>
      <c r="D91" s="143"/>
      <c r="E91" s="143"/>
      <c r="F91" s="143"/>
      <c r="G91" s="143"/>
      <c r="H91" s="143"/>
      <c r="I91" s="143"/>
      <c r="J91" s="158">
        <v>107</v>
      </c>
      <c r="K91" s="143">
        <f t="shared" si="104"/>
        <v>143400</v>
      </c>
      <c r="L91" s="158"/>
      <c r="M91" s="159">
        <f t="shared" si="101"/>
        <v>143400</v>
      </c>
      <c r="N91" s="143"/>
      <c r="O91" s="143"/>
      <c r="P91" s="143"/>
      <c r="Q91" s="160" t="s">
        <v>1946</v>
      </c>
      <c r="R91" s="161">
        <v>157300</v>
      </c>
      <c r="S91" s="161"/>
      <c r="T91" s="161">
        <f t="shared" si="105"/>
        <v>157300</v>
      </c>
      <c r="U91" s="161"/>
      <c r="V91" s="143"/>
      <c r="W91" s="143"/>
      <c r="X91" s="143"/>
      <c r="Y91" s="143"/>
      <c r="Z91" s="143"/>
      <c r="AA91" s="143">
        <f t="shared" si="106"/>
        <v>0</v>
      </c>
      <c r="AB91" s="143"/>
      <c r="AC91" s="143"/>
      <c r="AD91" s="143"/>
      <c r="AE91" s="143"/>
      <c r="AF91" s="143"/>
      <c r="AG91" s="143"/>
      <c r="AH91" s="143">
        <f t="shared" si="107"/>
        <v>0</v>
      </c>
      <c r="AI91" s="143"/>
      <c r="AJ91" s="143"/>
      <c r="AK91" s="143"/>
      <c r="AL91" s="143"/>
      <c r="AM91" s="143"/>
      <c r="AN91" s="143"/>
      <c r="AO91" s="143">
        <f t="shared" si="108"/>
        <v>0</v>
      </c>
      <c r="AP91" s="143"/>
      <c r="AQ91" s="143"/>
      <c r="AR91" s="143"/>
      <c r="AS91" s="143"/>
      <c r="AT91" s="143"/>
      <c r="AU91" s="143"/>
      <c r="AV91" s="143">
        <f t="shared" si="109"/>
        <v>0</v>
      </c>
      <c r="AW91" s="143"/>
      <c r="AX91" s="143"/>
      <c r="AY91" s="143"/>
      <c r="AZ91" s="143"/>
      <c r="BA91" s="143"/>
      <c r="BB91" s="143"/>
      <c r="BC91" s="143">
        <f t="shared" si="110"/>
        <v>0</v>
      </c>
      <c r="BD91" s="143"/>
      <c r="BE91" s="143"/>
      <c r="BF91" s="143"/>
      <c r="BG91" s="158">
        <v>0</v>
      </c>
      <c r="BH91" s="143">
        <f t="shared" si="111"/>
        <v>0</v>
      </c>
      <c r="BI91" s="143"/>
      <c r="BJ91" s="143">
        <f t="shared" si="112"/>
        <v>0</v>
      </c>
      <c r="BK91" s="143"/>
      <c r="BL91" s="143"/>
      <c r="BM91" s="143"/>
      <c r="BN91" s="157"/>
      <c r="BO91" s="143">
        <f t="shared" si="113"/>
        <v>0</v>
      </c>
      <c r="BP91" s="143"/>
      <c r="BQ91" s="143">
        <f t="shared" si="114"/>
        <v>0</v>
      </c>
      <c r="BR91" s="143"/>
      <c r="BS91" s="143"/>
      <c r="BT91" s="143"/>
      <c r="BU91" s="157">
        <v>2</v>
      </c>
      <c r="BV91" s="143">
        <f t="shared" si="115"/>
        <v>2000</v>
      </c>
      <c r="BW91" s="143"/>
      <c r="BX91" s="143">
        <f t="shared" si="116"/>
        <v>2000</v>
      </c>
      <c r="BY91" s="143"/>
      <c r="BZ91" s="143"/>
      <c r="CA91" s="143"/>
      <c r="CB91" s="143"/>
      <c r="CC91" s="143"/>
      <c r="CD91" s="143"/>
      <c r="CE91" s="143">
        <f t="shared" si="117"/>
        <v>0</v>
      </c>
      <c r="CF91" s="143"/>
      <c r="CG91" s="143"/>
      <c r="CH91" s="143"/>
      <c r="CI91" s="143"/>
      <c r="CJ91" s="143"/>
      <c r="CK91" s="143"/>
      <c r="CL91" s="143">
        <f t="shared" si="118"/>
        <v>0</v>
      </c>
      <c r="CM91" s="143"/>
      <c r="CN91" s="143"/>
      <c r="CO91" s="143"/>
      <c r="CP91" s="143"/>
      <c r="CQ91" s="143"/>
      <c r="CR91" s="143"/>
      <c r="CS91" s="143">
        <f t="shared" si="119"/>
        <v>0</v>
      </c>
      <c r="CT91" s="143"/>
      <c r="CU91" s="143"/>
      <c r="CV91" s="143"/>
      <c r="CW91" s="143"/>
      <c r="CX91" s="143"/>
      <c r="CY91" s="143"/>
      <c r="CZ91" s="143">
        <f t="shared" si="120"/>
        <v>0</v>
      </c>
      <c r="DA91" s="143"/>
      <c r="DB91" s="143"/>
      <c r="DC91" s="143"/>
      <c r="DD91" s="143"/>
      <c r="DE91" s="143"/>
      <c r="DF91" s="143"/>
      <c r="DG91" s="143">
        <f t="shared" si="121"/>
        <v>0</v>
      </c>
      <c r="DH91" s="143"/>
      <c r="DI91" s="143"/>
      <c r="DJ91" s="143"/>
      <c r="DK91" s="143"/>
      <c r="DL91" s="143"/>
      <c r="DM91" s="143"/>
      <c r="DN91" s="143">
        <f t="shared" si="122"/>
        <v>0</v>
      </c>
      <c r="DO91" s="143"/>
      <c r="DP91" s="143"/>
      <c r="DQ91" s="143"/>
      <c r="DR91" s="143"/>
      <c r="DS91" s="143"/>
      <c r="DT91" s="143"/>
      <c r="DU91" s="143">
        <f t="shared" si="123"/>
        <v>0</v>
      </c>
      <c r="DV91" s="143"/>
      <c r="DW91" s="143"/>
      <c r="DX91" s="143"/>
      <c r="DY91" s="143"/>
      <c r="DZ91" s="143"/>
      <c r="EA91" s="143"/>
      <c r="EB91" s="143">
        <f t="shared" si="124"/>
        <v>0</v>
      </c>
      <c r="EC91" s="143"/>
      <c r="ED91" s="143"/>
      <c r="EE91" s="143"/>
      <c r="EF91" s="143"/>
      <c r="EG91" s="143"/>
      <c r="EH91" s="143"/>
      <c r="EI91" s="143">
        <f t="shared" si="125"/>
        <v>0</v>
      </c>
      <c r="EJ91" s="143"/>
      <c r="EK91" s="143"/>
      <c r="EL91" s="143"/>
      <c r="EM91" s="143"/>
      <c r="EN91" s="143"/>
      <c r="EO91" s="143"/>
      <c r="EP91" s="143">
        <f t="shared" si="126"/>
        <v>0</v>
      </c>
      <c r="EQ91" s="143"/>
      <c r="ER91" s="143"/>
      <c r="ES91" s="143"/>
      <c r="ET91" s="157">
        <v>9</v>
      </c>
      <c r="EU91" s="143">
        <f t="shared" si="127"/>
        <v>4500</v>
      </c>
      <c r="EV91" s="143"/>
      <c r="EW91" s="143">
        <f t="shared" si="128"/>
        <v>4500</v>
      </c>
      <c r="EX91" s="161"/>
      <c r="EY91" s="143"/>
      <c r="EZ91" s="143"/>
      <c r="FA91" s="157">
        <v>326</v>
      </c>
      <c r="FB91" s="161">
        <f t="shared" si="129"/>
        <v>456400</v>
      </c>
      <c r="FC91" s="161"/>
      <c r="FD91" s="161">
        <f t="shared" si="130"/>
        <v>456726</v>
      </c>
      <c r="FE91" s="143"/>
      <c r="FF91" s="143"/>
      <c r="FG91" s="143"/>
      <c r="FH91" s="143"/>
      <c r="FI91" s="143"/>
      <c r="FJ91" s="143"/>
      <c r="FK91" s="143">
        <f t="shared" si="131"/>
        <v>0</v>
      </c>
      <c r="FL91" s="143"/>
      <c r="FM91" s="143"/>
      <c r="FN91" s="143"/>
      <c r="FO91" s="143"/>
      <c r="FP91" s="143"/>
      <c r="FQ91" s="143"/>
      <c r="FR91" s="143">
        <f t="shared" si="132"/>
        <v>0</v>
      </c>
      <c r="FS91" s="143"/>
      <c r="FT91" s="143"/>
      <c r="FU91" s="143"/>
      <c r="FV91" s="143">
        <v>10</v>
      </c>
      <c r="FW91" s="143">
        <f t="shared" si="133"/>
        <v>32700</v>
      </c>
      <c r="FX91" s="143"/>
      <c r="FY91" s="143">
        <f t="shared" si="134"/>
        <v>32700</v>
      </c>
      <c r="FZ91" s="143"/>
      <c r="GA91" s="161"/>
      <c r="GB91" s="143"/>
      <c r="GC91" s="143">
        <v>1</v>
      </c>
      <c r="GD91" s="143">
        <f t="shared" si="135"/>
        <v>4300</v>
      </c>
      <c r="GE91" s="143"/>
      <c r="GF91" s="143">
        <f t="shared" si="136"/>
        <v>4300</v>
      </c>
      <c r="GG91" s="143"/>
      <c r="GH91" s="143"/>
      <c r="GI91" s="143"/>
      <c r="GJ91" s="143">
        <v>1</v>
      </c>
      <c r="GK91" s="143">
        <f t="shared" si="137"/>
        <v>27225</v>
      </c>
      <c r="GL91" s="143"/>
      <c r="GM91" s="143">
        <f t="shared" si="138"/>
        <v>27225</v>
      </c>
      <c r="GN91" s="143"/>
      <c r="GO91" s="143"/>
      <c r="GP91" s="143"/>
      <c r="GQ91" s="143">
        <v>46</v>
      </c>
      <c r="GR91" s="143">
        <f t="shared" si="139"/>
        <v>13800</v>
      </c>
      <c r="GS91" s="143"/>
      <c r="GT91" s="143">
        <f t="shared" si="140"/>
        <v>13800</v>
      </c>
      <c r="GU91" s="143"/>
      <c r="GV91" s="143"/>
      <c r="GW91" s="143"/>
      <c r="GX91" s="143">
        <v>1</v>
      </c>
      <c r="GY91" s="143">
        <f t="shared" si="141"/>
        <v>300</v>
      </c>
      <c r="GZ91" s="143"/>
      <c r="HA91" s="143">
        <f t="shared" si="142"/>
        <v>300</v>
      </c>
      <c r="HB91" s="143"/>
      <c r="HC91" s="143"/>
      <c r="HD91" s="143"/>
      <c r="HE91" s="143">
        <v>12</v>
      </c>
      <c r="HF91" s="143">
        <f t="shared" si="143"/>
        <v>1200</v>
      </c>
      <c r="HG91" s="143"/>
      <c r="HH91" s="143">
        <f t="shared" si="144"/>
        <v>1200</v>
      </c>
      <c r="HI91" s="143"/>
      <c r="HJ91" s="143"/>
      <c r="HK91" s="143"/>
      <c r="HL91" s="143"/>
      <c r="HM91" s="143"/>
      <c r="HN91" s="143"/>
      <c r="HO91" s="143">
        <f t="shared" si="145"/>
        <v>0</v>
      </c>
      <c r="HP91" s="143"/>
      <c r="HQ91" s="143"/>
      <c r="HR91" s="143"/>
      <c r="HS91" s="143"/>
      <c r="HT91" s="143"/>
      <c r="HU91" s="143"/>
      <c r="HV91" s="143">
        <f t="shared" si="146"/>
        <v>0</v>
      </c>
      <c r="HW91" s="143"/>
      <c r="HX91" s="143"/>
      <c r="HY91" s="143"/>
      <c r="HZ91" s="143"/>
      <c r="IA91" s="143"/>
      <c r="IB91" s="143"/>
      <c r="IC91" s="143">
        <f t="shared" si="147"/>
        <v>0</v>
      </c>
      <c r="ID91" s="143"/>
      <c r="IE91" s="143"/>
      <c r="IF91" s="143"/>
      <c r="IG91" s="143"/>
      <c r="IH91" s="143"/>
      <c r="II91" s="143"/>
      <c r="IJ91" s="163">
        <f t="shared" si="148"/>
        <v>0</v>
      </c>
      <c r="IK91" s="143"/>
      <c r="IL91" s="143"/>
      <c r="IM91" s="143"/>
      <c r="IN91" s="143">
        <v>1</v>
      </c>
      <c r="IO91" s="143">
        <f t="shared" si="149"/>
        <v>10000</v>
      </c>
      <c r="IP91" s="143"/>
      <c r="IQ91" s="143">
        <f t="shared" si="150"/>
        <v>10000</v>
      </c>
      <c r="IR91" s="143"/>
      <c r="IS91" s="143"/>
      <c r="IT91" s="143"/>
      <c r="IU91" s="143"/>
      <c r="IV91" s="143"/>
      <c r="IW91" s="143"/>
      <c r="IX91" s="143">
        <f t="shared" si="151"/>
        <v>0</v>
      </c>
      <c r="IY91" s="143"/>
      <c r="IZ91" s="143"/>
      <c r="JA91" s="143"/>
      <c r="JB91" s="143"/>
      <c r="JC91" s="143"/>
      <c r="JD91" s="143"/>
      <c r="JE91" s="143">
        <f t="shared" si="152"/>
        <v>0</v>
      </c>
      <c r="JF91" s="143"/>
      <c r="JG91" s="143"/>
      <c r="JH91" s="143"/>
      <c r="JI91" s="164"/>
      <c r="JJ91" s="164">
        <f t="shared" si="153"/>
        <v>0</v>
      </c>
      <c r="JK91" s="143"/>
      <c r="JL91" s="143">
        <f t="shared" si="154"/>
        <v>0</v>
      </c>
      <c r="JM91" s="143"/>
      <c r="JN91" s="143"/>
      <c r="JO91" s="143"/>
      <c r="JP91" s="143"/>
      <c r="JQ91" s="143"/>
      <c r="JR91" s="143"/>
      <c r="JS91" s="143">
        <f t="shared" si="155"/>
        <v>0</v>
      </c>
      <c r="JT91" s="143"/>
      <c r="JU91" s="143"/>
      <c r="JV91" s="143"/>
      <c r="JW91" s="143"/>
      <c r="JX91" s="143"/>
      <c r="JY91" s="143"/>
      <c r="JZ91" s="143">
        <f t="shared" si="156"/>
        <v>0</v>
      </c>
      <c r="KA91" s="143"/>
      <c r="KB91" s="143"/>
      <c r="KC91" s="143"/>
      <c r="KD91" s="143"/>
      <c r="KE91" s="143"/>
      <c r="KF91" s="143"/>
      <c r="KG91" s="143">
        <f t="shared" si="157"/>
        <v>0</v>
      </c>
      <c r="KH91" s="143"/>
      <c r="KI91" s="143"/>
      <c r="KJ91" s="143"/>
      <c r="KK91" s="143">
        <v>1</v>
      </c>
      <c r="KL91" s="143">
        <f t="shared" si="158"/>
        <v>5000</v>
      </c>
      <c r="KM91" s="143"/>
      <c r="KN91" s="143">
        <f t="shared" si="159"/>
        <v>5000</v>
      </c>
      <c r="KO91" s="143"/>
      <c r="KP91" s="143"/>
      <c r="KQ91" s="143"/>
      <c r="KR91" s="143"/>
      <c r="KS91" s="143"/>
      <c r="KT91" s="143"/>
      <c r="KU91" s="143">
        <f t="shared" si="160"/>
        <v>0</v>
      </c>
      <c r="KV91" s="143"/>
      <c r="KW91" s="143"/>
      <c r="KX91" s="143"/>
      <c r="KY91" s="143"/>
      <c r="KZ91" s="143"/>
      <c r="LA91" s="143"/>
      <c r="LB91" s="143">
        <f t="shared" si="161"/>
        <v>0</v>
      </c>
      <c r="LC91" s="143"/>
      <c r="LD91" s="143"/>
      <c r="LE91" s="143"/>
      <c r="LF91" s="143"/>
      <c r="LG91" s="143"/>
      <c r="LH91" s="143"/>
      <c r="LI91" s="143">
        <f t="shared" si="162"/>
        <v>0</v>
      </c>
      <c r="LJ91" s="143"/>
      <c r="LK91" s="143"/>
      <c r="LL91" s="143"/>
      <c r="LM91" s="143"/>
      <c r="LN91" s="143"/>
      <c r="LO91" s="143"/>
      <c r="LP91" s="143">
        <f t="shared" si="163"/>
        <v>0</v>
      </c>
      <c r="LQ91" s="143"/>
      <c r="LR91" s="143"/>
      <c r="LS91" s="143"/>
      <c r="LT91" s="143"/>
      <c r="LU91" s="143"/>
      <c r="LV91" s="143"/>
      <c r="LW91" s="143">
        <f t="shared" si="164"/>
        <v>0</v>
      </c>
      <c r="LX91" s="143"/>
      <c r="LY91" s="143"/>
      <c r="LZ91" s="143"/>
      <c r="MA91" s="143"/>
      <c r="MB91" s="159">
        <f t="shared" si="102"/>
        <v>858125</v>
      </c>
      <c r="MC91" s="159">
        <f t="shared" si="100"/>
        <v>0</v>
      </c>
      <c r="MD91" s="159">
        <f t="shared" si="103"/>
        <v>858451</v>
      </c>
      <c r="ME91" s="9"/>
    </row>
    <row r="92" spans="1:343" ht="18" customHeight="1">
      <c r="A92" s="157">
        <v>21</v>
      </c>
      <c r="B92" s="143" t="s">
        <v>1918</v>
      </c>
      <c r="C92" s="143"/>
      <c r="D92" s="143"/>
      <c r="E92" s="143"/>
      <c r="F92" s="143"/>
      <c r="G92" s="143"/>
      <c r="H92" s="143"/>
      <c r="I92" s="143"/>
      <c r="J92" s="158">
        <v>0</v>
      </c>
      <c r="K92" s="143">
        <v>0</v>
      </c>
      <c r="L92" s="158"/>
      <c r="M92" s="159">
        <f t="shared" si="101"/>
        <v>0</v>
      </c>
      <c r="N92" s="143"/>
      <c r="O92" s="143"/>
      <c r="P92" s="143"/>
      <c r="Q92" s="160" t="s">
        <v>1948</v>
      </c>
      <c r="R92" s="161">
        <v>2006000</v>
      </c>
      <c r="S92" s="161">
        <v>0</v>
      </c>
      <c r="T92" s="161">
        <f t="shared" si="105"/>
        <v>2006000</v>
      </c>
      <c r="U92" s="161"/>
      <c r="V92" s="143"/>
      <c r="W92" s="143"/>
      <c r="X92" s="143">
        <v>150</v>
      </c>
      <c r="Y92" s="143">
        <v>45000</v>
      </c>
      <c r="Z92" s="143">
        <v>0</v>
      </c>
      <c r="AA92" s="143">
        <f t="shared" si="106"/>
        <v>45000</v>
      </c>
      <c r="AB92" s="143"/>
      <c r="AC92" s="143"/>
      <c r="AD92" s="143"/>
      <c r="AE92" s="143"/>
      <c r="AF92" s="143"/>
      <c r="AG92" s="143"/>
      <c r="AH92" s="143">
        <f t="shared" si="107"/>
        <v>0</v>
      </c>
      <c r="AI92" s="143"/>
      <c r="AJ92" s="143"/>
      <c r="AK92" s="143"/>
      <c r="AL92" s="143"/>
      <c r="AM92" s="143"/>
      <c r="AN92" s="143"/>
      <c r="AO92" s="143">
        <f t="shared" si="108"/>
        <v>0</v>
      </c>
      <c r="AP92" s="143"/>
      <c r="AQ92" s="143"/>
      <c r="AR92" s="143"/>
      <c r="AS92" s="143"/>
      <c r="AT92" s="143"/>
      <c r="AU92" s="143"/>
      <c r="AV92" s="143">
        <f t="shared" si="109"/>
        <v>0</v>
      </c>
      <c r="AW92" s="143"/>
      <c r="AX92" s="143"/>
      <c r="AY92" s="143"/>
      <c r="AZ92" s="143"/>
      <c r="BA92" s="143"/>
      <c r="BB92" s="143"/>
      <c r="BC92" s="143">
        <f t="shared" si="110"/>
        <v>0</v>
      </c>
      <c r="BD92" s="143"/>
      <c r="BE92" s="143"/>
      <c r="BF92" s="143"/>
      <c r="BG92" s="158">
        <v>52</v>
      </c>
      <c r="BH92" s="143">
        <f t="shared" si="111"/>
        <v>260000</v>
      </c>
      <c r="BI92" s="143"/>
      <c r="BJ92" s="143">
        <f t="shared" si="112"/>
        <v>260000</v>
      </c>
      <c r="BK92" s="143"/>
      <c r="BL92" s="143"/>
      <c r="BM92" s="143"/>
      <c r="BN92" s="157">
        <v>5</v>
      </c>
      <c r="BO92" s="143">
        <f t="shared" si="113"/>
        <v>25000</v>
      </c>
      <c r="BP92" s="143"/>
      <c r="BQ92" s="143">
        <f t="shared" si="114"/>
        <v>25000</v>
      </c>
      <c r="BR92" s="143"/>
      <c r="BS92" s="143"/>
      <c r="BT92" s="143"/>
      <c r="BU92" s="157">
        <v>3</v>
      </c>
      <c r="BV92" s="143">
        <f t="shared" si="115"/>
        <v>3000</v>
      </c>
      <c r="BW92" s="143"/>
      <c r="BX92" s="143">
        <f t="shared" si="116"/>
        <v>3000</v>
      </c>
      <c r="BY92" s="143"/>
      <c r="BZ92" s="143"/>
      <c r="CA92" s="143"/>
      <c r="CB92" s="143"/>
      <c r="CC92" s="143"/>
      <c r="CD92" s="143"/>
      <c r="CE92" s="143">
        <f t="shared" si="117"/>
        <v>0</v>
      </c>
      <c r="CF92" s="143"/>
      <c r="CG92" s="143"/>
      <c r="CH92" s="143"/>
      <c r="CI92" s="143"/>
      <c r="CJ92" s="143"/>
      <c r="CK92" s="143"/>
      <c r="CL92" s="143">
        <f t="shared" si="118"/>
        <v>0</v>
      </c>
      <c r="CM92" s="143"/>
      <c r="CN92" s="143"/>
      <c r="CO92" s="143"/>
      <c r="CP92" s="143"/>
      <c r="CQ92" s="143"/>
      <c r="CR92" s="143"/>
      <c r="CS92" s="143">
        <f t="shared" si="119"/>
        <v>0</v>
      </c>
      <c r="CT92" s="143"/>
      <c r="CU92" s="143"/>
      <c r="CV92" s="143"/>
      <c r="CW92" s="143"/>
      <c r="CX92" s="143"/>
      <c r="CY92" s="143"/>
      <c r="CZ92" s="143">
        <f t="shared" si="120"/>
        <v>0</v>
      </c>
      <c r="DA92" s="143"/>
      <c r="DB92" s="143"/>
      <c r="DC92" s="143"/>
      <c r="DD92" s="143"/>
      <c r="DE92" s="143"/>
      <c r="DF92" s="143"/>
      <c r="DG92" s="143">
        <f t="shared" si="121"/>
        <v>0</v>
      </c>
      <c r="DH92" s="143"/>
      <c r="DI92" s="143"/>
      <c r="DJ92" s="143"/>
      <c r="DK92" s="143"/>
      <c r="DL92" s="143"/>
      <c r="DM92" s="143"/>
      <c r="DN92" s="143">
        <f t="shared" si="122"/>
        <v>0</v>
      </c>
      <c r="DO92" s="143"/>
      <c r="DP92" s="143"/>
      <c r="DQ92" s="143"/>
      <c r="DR92" s="143"/>
      <c r="DS92" s="143"/>
      <c r="DT92" s="143"/>
      <c r="DU92" s="143">
        <f t="shared" si="123"/>
        <v>0</v>
      </c>
      <c r="DV92" s="143"/>
      <c r="DW92" s="143"/>
      <c r="DX92" s="143"/>
      <c r="DY92" s="143"/>
      <c r="DZ92" s="143"/>
      <c r="EA92" s="143"/>
      <c r="EB92" s="143">
        <f t="shared" si="124"/>
        <v>0</v>
      </c>
      <c r="EC92" s="143"/>
      <c r="ED92" s="143"/>
      <c r="EE92" s="143"/>
      <c r="EF92" s="143"/>
      <c r="EG92" s="143"/>
      <c r="EH92" s="143"/>
      <c r="EI92" s="143">
        <f t="shared" si="125"/>
        <v>0</v>
      </c>
      <c r="EJ92" s="143"/>
      <c r="EK92" s="143"/>
      <c r="EL92" s="143"/>
      <c r="EM92" s="143"/>
      <c r="EN92" s="143"/>
      <c r="EO92" s="143"/>
      <c r="EP92" s="143">
        <f t="shared" si="126"/>
        <v>0</v>
      </c>
      <c r="EQ92" s="143"/>
      <c r="ER92" s="143"/>
      <c r="ES92" s="143"/>
      <c r="ET92" s="157">
        <v>0</v>
      </c>
      <c r="EU92" s="143">
        <f t="shared" si="127"/>
        <v>0</v>
      </c>
      <c r="EV92" s="143"/>
      <c r="EW92" s="143">
        <f t="shared" si="128"/>
        <v>0</v>
      </c>
      <c r="EX92" s="161"/>
      <c r="EY92" s="143"/>
      <c r="EZ92" s="143"/>
      <c r="FA92" s="157">
        <v>5215</v>
      </c>
      <c r="FB92" s="161">
        <f t="shared" si="129"/>
        <v>7301000</v>
      </c>
      <c r="FC92" s="161"/>
      <c r="FD92" s="161">
        <f t="shared" si="130"/>
        <v>7306215</v>
      </c>
      <c r="FE92" s="143"/>
      <c r="FF92" s="143"/>
      <c r="FG92" s="143"/>
      <c r="FH92" s="143"/>
      <c r="FI92" s="143"/>
      <c r="FJ92" s="143"/>
      <c r="FK92" s="143">
        <f t="shared" si="131"/>
        <v>0</v>
      </c>
      <c r="FL92" s="143"/>
      <c r="FM92" s="143"/>
      <c r="FN92" s="143"/>
      <c r="FO92" s="143">
        <v>50</v>
      </c>
      <c r="FP92" s="143">
        <f>FO92*10000</f>
        <v>500000</v>
      </c>
      <c r="FQ92" s="143"/>
      <c r="FR92" s="143">
        <f t="shared" si="132"/>
        <v>500000</v>
      </c>
      <c r="FS92" s="143"/>
      <c r="FT92" s="143"/>
      <c r="FU92" s="143"/>
      <c r="FV92" s="143">
        <v>2046</v>
      </c>
      <c r="FW92" s="143">
        <f t="shared" si="133"/>
        <v>6690420</v>
      </c>
      <c r="FX92" s="143"/>
      <c r="FY92" s="143">
        <f t="shared" si="134"/>
        <v>6690420</v>
      </c>
      <c r="FZ92" s="143"/>
      <c r="GA92" s="161"/>
      <c r="GB92" s="143"/>
      <c r="GC92" s="143">
        <v>24</v>
      </c>
      <c r="GD92" s="143">
        <f t="shared" si="135"/>
        <v>103200</v>
      </c>
      <c r="GE92" s="143"/>
      <c r="GF92" s="143">
        <f t="shared" si="136"/>
        <v>103200</v>
      </c>
      <c r="GG92" s="143"/>
      <c r="GH92" s="143"/>
      <c r="GI92" s="143"/>
      <c r="GJ92" s="143"/>
      <c r="GK92" s="143">
        <f t="shared" si="137"/>
        <v>0</v>
      </c>
      <c r="GL92" s="143"/>
      <c r="GM92" s="143">
        <f t="shared" si="138"/>
        <v>0</v>
      </c>
      <c r="GN92" s="143"/>
      <c r="GO92" s="143"/>
      <c r="GP92" s="143"/>
      <c r="GQ92" s="143">
        <v>573</v>
      </c>
      <c r="GR92" s="143">
        <f t="shared" si="139"/>
        <v>171900</v>
      </c>
      <c r="GS92" s="143"/>
      <c r="GT92" s="143">
        <f t="shared" si="140"/>
        <v>171900</v>
      </c>
      <c r="GU92" s="143"/>
      <c r="GV92" s="143"/>
      <c r="GW92" s="143"/>
      <c r="GX92" s="143">
        <v>11</v>
      </c>
      <c r="GY92" s="143">
        <f t="shared" si="141"/>
        <v>3300</v>
      </c>
      <c r="GZ92" s="143"/>
      <c r="HA92" s="143">
        <f t="shared" si="142"/>
        <v>3300</v>
      </c>
      <c r="HB92" s="143"/>
      <c r="HC92" s="143"/>
      <c r="HD92" s="143"/>
      <c r="HE92" s="143">
        <v>198</v>
      </c>
      <c r="HF92" s="143">
        <f t="shared" si="143"/>
        <v>19800</v>
      </c>
      <c r="HG92" s="143"/>
      <c r="HH92" s="143">
        <f t="shared" si="144"/>
        <v>19800</v>
      </c>
      <c r="HI92" s="143"/>
      <c r="HJ92" s="143"/>
      <c r="HK92" s="143"/>
      <c r="HL92" s="143"/>
      <c r="HM92" s="143"/>
      <c r="HN92" s="143"/>
      <c r="HO92" s="143">
        <f t="shared" si="145"/>
        <v>0</v>
      </c>
      <c r="HP92" s="143"/>
      <c r="HQ92" s="143"/>
      <c r="HR92" s="143"/>
      <c r="HS92" s="143"/>
      <c r="HT92" s="143"/>
      <c r="HU92" s="143"/>
      <c r="HV92" s="143">
        <f t="shared" si="146"/>
        <v>0</v>
      </c>
      <c r="HW92" s="143"/>
      <c r="HX92" s="143"/>
      <c r="HY92" s="143"/>
      <c r="HZ92" s="157">
        <v>1</v>
      </c>
      <c r="IA92" s="143">
        <v>1000000</v>
      </c>
      <c r="IB92" s="143"/>
      <c r="IC92" s="143">
        <f t="shared" si="147"/>
        <v>1000000</v>
      </c>
      <c r="ID92" s="143"/>
      <c r="IE92" s="143"/>
      <c r="IF92" s="143"/>
      <c r="IG92" s="157">
        <v>0</v>
      </c>
      <c r="IH92" s="143"/>
      <c r="II92" s="143"/>
      <c r="IJ92" s="163">
        <f t="shared" si="148"/>
        <v>0</v>
      </c>
      <c r="IK92" s="143"/>
      <c r="IL92" s="143"/>
      <c r="IM92" s="143"/>
      <c r="IN92" s="143">
        <v>1</v>
      </c>
      <c r="IO92" s="143">
        <f t="shared" si="149"/>
        <v>10000</v>
      </c>
      <c r="IP92" s="143"/>
      <c r="IQ92" s="143">
        <f t="shared" si="150"/>
        <v>10000</v>
      </c>
      <c r="IR92" s="143"/>
      <c r="IS92" s="143"/>
      <c r="IT92" s="143"/>
      <c r="IU92" s="143"/>
      <c r="IV92" s="143"/>
      <c r="IW92" s="143"/>
      <c r="IX92" s="143">
        <f t="shared" si="151"/>
        <v>0</v>
      </c>
      <c r="IY92" s="143"/>
      <c r="IZ92" s="143"/>
      <c r="JA92" s="143"/>
      <c r="JB92" s="143">
        <v>1</v>
      </c>
      <c r="JC92" s="143">
        <v>75000</v>
      </c>
      <c r="JD92" s="143"/>
      <c r="JE92" s="143">
        <f t="shared" si="152"/>
        <v>75000</v>
      </c>
      <c r="JF92" s="143"/>
      <c r="JG92" s="143"/>
      <c r="JH92" s="143"/>
      <c r="JI92" s="164">
        <v>1</v>
      </c>
      <c r="JJ92" s="164">
        <f t="shared" si="153"/>
        <v>10000</v>
      </c>
      <c r="JK92" s="143"/>
      <c r="JL92" s="143">
        <f t="shared" si="154"/>
        <v>10000</v>
      </c>
      <c r="JM92" s="143"/>
      <c r="JN92" s="143"/>
      <c r="JO92" s="143"/>
      <c r="JP92" s="143"/>
      <c r="JQ92" s="143">
        <v>125500</v>
      </c>
      <c r="JR92" s="143"/>
      <c r="JS92" s="143">
        <f t="shared" si="155"/>
        <v>125500</v>
      </c>
      <c r="JT92" s="143"/>
      <c r="JU92" s="143"/>
      <c r="JV92" s="143"/>
      <c r="JW92" s="143">
        <v>0</v>
      </c>
      <c r="JX92" s="143">
        <v>0</v>
      </c>
      <c r="JY92" s="143"/>
      <c r="JZ92" s="143">
        <f t="shared" si="156"/>
        <v>0</v>
      </c>
      <c r="KA92" s="143"/>
      <c r="KB92" s="143"/>
      <c r="KC92" s="143"/>
      <c r="KD92" s="143"/>
      <c r="KE92" s="143"/>
      <c r="KF92" s="143"/>
      <c r="KG92" s="143">
        <f t="shared" si="157"/>
        <v>0</v>
      </c>
      <c r="KH92" s="143"/>
      <c r="KI92" s="143"/>
      <c r="KJ92" s="143"/>
      <c r="KK92" s="143"/>
      <c r="KL92" s="143">
        <f t="shared" si="158"/>
        <v>0</v>
      </c>
      <c r="KM92" s="143"/>
      <c r="KN92" s="143">
        <f t="shared" si="159"/>
        <v>0</v>
      </c>
      <c r="KO92" s="143"/>
      <c r="KP92" s="143"/>
      <c r="KQ92" s="143"/>
      <c r="KR92" s="143"/>
      <c r="KS92" s="143"/>
      <c r="KT92" s="143"/>
      <c r="KU92" s="143">
        <f t="shared" si="160"/>
        <v>0</v>
      </c>
      <c r="KV92" s="143"/>
      <c r="KW92" s="143"/>
      <c r="KX92" s="143"/>
      <c r="KY92" s="143">
        <v>1</v>
      </c>
      <c r="KZ92" s="143">
        <v>15000</v>
      </c>
      <c r="LA92" s="143"/>
      <c r="LB92" s="143">
        <f t="shared" si="161"/>
        <v>15000</v>
      </c>
      <c r="LC92" s="143"/>
      <c r="LD92" s="143"/>
      <c r="LE92" s="143"/>
      <c r="LF92" s="143"/>
      <c r="LG92" s="143"/>
      <c r="LH92" s="143"/>
      <c r="LI92" s="143">
        <f t="shared" si="162"/>
        <v>0</v>
      </c>
      <c r="LJ92" s="143"/>
      <c r="LK92" s="143"/>
      <c r="LL92" s="143"/>
      <c r="LM92" s="143"/>
      <c r="LN92" s="143"/>
      <c r="LO92" s="143"/>
      <c r="LP92" s="143">
        <f t="shared" si="163"/>
        <v>0</v>
      </c>
      <c r="LQ92" s="143"/>
      <c r="LR92" s="143"/>
      <c r="LS92" s="143"/>
      <c r="LT92" s="143"/>
      <c r="LU92" s="143"/>
      <c r="LV92" s="143"/>
      <c r="LW92" s="143">
        <f t="shared" si="164"/>
        <v>0</v>
      </c>
      <c r="LX92" s="143"/>
      <c r="LY92" s="143"/>
      <c r="LZ92" s="143"/>
      <c r="MA92" s="143"/>
      <c r="MB92" s="159">
        <f t="shared" si="102"/>
        <v>18364120</v>
      </c>
      <c r="MC92" s="159">
        <f t="shared" si="100"/>
        <v>0</v>
      </c>
      <c r="MD92" s="159">
        <f t="shared" si="103"/>
        <v>18369335</v>
      </c>
      <c r="ME92" s="9"/>
    </row>
    <row r="93" spans="1:343" ht="18" customHeight="1">
      <c r="A93" s="157">
        <v>22</v>
      </c>
      <c r="B93" s="143" t="s">
        <v>1919</v>
      </c>
      <c r="C93" s="143"/>
      <c r="D93" s="143"/>
      <c r="E93" s="143"/>
      <c r="F93" s="143"/>
      <c r="G93" s="143"/>
      <c r="H93" s="143"/>
      <c r="I93" s="143"/>
      <c r="J93" s="158">
        <v>114</v>
      </c>
      <c r="K93" s="143">
        <f t="shared" si="104"/>
        <v>151800</v>
      </c>
      <c r="L93" s="158"/>
      <c r="M93" s="159">
        <f t="shared" si="101"/>
        <v>151800</v>
      </c>
      <c r="N93" s="143"/>
      <c r="O93" s="143"/>
      <c r="P93" s="143"/>
      <c r="Q93" s="160" t="s">
        <v>1949</v>
      </c>
      <c r="R93" s="161">
        <v>1272750</v>
      </c>
      <c r="S93" s="161">
        <v>0</v>
      </c>
      <c r="T93" s="161">
        <f t="shared" si="105"/>
        <v>1272750</v>
      </c>
      <c r="U93" s="161"/>
      <c r="V93" s="143"/>
      <c r="W93" s="143"/>
      <c r="X93" s="143"/>
      <c r="Y93" s="143"/>
      <c r="Z93" s="143"/>
      <c r="AA93" s="143">
        <f t="shared" si="106"/>
        <v>0</v>
      </c>
      <c r="AB93" s="143"/>
      <c r="AC93" s="143"/>
      <c r="AD93" s="143"/>
      <c r="AE93" s="143"/>
      <c r="AF93" s="143"/>
      <c r="AG93" s="143"/>
      <c r="AH93" s="143">
        <f t="shared" si="107"/>
        <v>0</v>
      </c>
      <c r="AI93" s="143"/>
      <c r="AJ93" s="143"/>
      <c r="AK93" s="143"/>
      <c r="AL93" s="143"/>
      <c r="AM93" s="143"/>
      <c r="AN93" s="143"/>
      <c r="AO93" s="143">
        <f t="shared" si="108"/>
        <v>0</v>
      </c>
      <c r="AP93" s="143"/>
      <c r="AQ93" s="143"/>
      <c r="AR93" s="143"/>
      <c r="AS93" s="143"/>
      <c r="AT93" s="143"/>
      <c r="AU93" s="143"/>
      <c r="AV93" s="143">
        <f t="shared" si="109"/>
        <v>0</v>
      </c>
      <c r="AW93" s="143"/>
      <c r="AX93" s="143"/>
      <c r="AY93" s="143"/>
      <c r="AZ93" s="143"/>
      <c r="BA93" s="143"/>
      <c r="BB93" s="143"/>
      <c r="BC93" s="143">
        <f t="shared" si="110"/>
        <v>0</v>
      </c>
      <c r="BD93" s="143"/>
      <c r="BE93" s="143"/>
      <c r="BF93" s="143"/>
      <c r="BG93" s="158">
        <v>20</v>
      </c>
      <c r="BH93" s="143">
        <f t="shared" si="111"/>
        <v>100000</v>
      </c>
      <c r="BI93" s="143"/>
      <c r="BJ93" s="143">
        <f t="shared" si="112"/>
        <v>100000</v>
      </c>
      <c r="BK93" s="143"/>
      <c r="BL93" s="143"/>
      <c r="BM93" s="143"/>
      <c r="BN93" s="157">
        <v>3</v>
      </c>
      <c r="BO93" s="143">
        <f t="shared" si="113"/>
        <v>15000</v>
      </c>
      <c r="BP93" s="143"/>
      <c r="BQ93" s="143">
        <f t="shared" si="114"/>
        <v>15000</v>
      </c>
      <c r="BR93" s="143"/>
      <c r="BS93" s="143"/>
      <c r="BT93" s="143"/>
      <c r="BU93" s="157">
        <v>2</v>
      </c>
      <c r="BV93" s="143">
        <f t="shared" si="115"/>
        <v>2000</v>
      </c>
      <c r="BW93" s="143"/>
      <c r="BX93" s="143">
        <f t="shared" si="116"/>
        <v>2000</v>
      </c>
      <c r="BY93" s="143"/>
      <c r="BZ93" s="143"/>
      <c r="CA93" s="143"/>
      <c r="CB93" s="143"/>
      <c r="CC93" s="143"/>
      <c r="CD93" s="143"/>
      <c r="CE93" s="143">
        <f t="shared" si="117"/>
        <v>0</v>
      </c>
      <c r="CF93" s="143"/>
      <c r="CG93" s="143"/>
      <c r="CH93" s="143"/>
      <c r="CI93" s="143"/>
      <c r="CJ93" s="143"/>
      <c r="CK93" s="143"/>
      <c r="CL93" s="143">
        <f t="shared" si="118"/>
        <v>0</v>
      </c>
      <c r="CM93" s="143"/>
      <c r="CN93" s="143"/>
      <c r="CO93" s="143"/>
      <c r="CP93" s="143"/>
      <c r="CQ93" s="143"/>
      <c r="CR93" s="143"/>
      <c r="CS93" s="143">
        <f t="shared" si="119"/>
        <v>0</v>
      </c>
      <c r="CT93" s="143"/>
      <c r="CU93" s="143"/>
      <c r="CV93" s="143"/>
      <c r="CW93" s="143"/>
      <c r="CX93" s="143"/>
      <c r="CY93" s="143"/>
      <c r="CZ93" s="143">
        <f t="shared" si="120"/>
        <v>0</v>
      </c>
      <c r="DA93" s="143"/>
      <c r="DB93" s="143"/>
      <c r="DC93" s="143"/>
      <c r="DD93" s="143"/>
      <c r="DE93" s="143"/>
      <c r="DF93" s="143"/>
      <c r="DG93" s="143">
        <f t="shared" si="121"/>
        <v>0</v>
      </c>
      <c r="DH93" s="143"/>
      <c r="DI93" s="143"/>
      <c r="DJ93" s="143"/>
      <c r="DK93" s="143"/>
      <c r="DL93" s="143"/>
      <c r="DM93" s="143"/>
      <c r="DN93" s="143">
        <f t="shared" si="122"/>
        <v>0</v>
      </c>
      <c r="DO93" s="143"/>
      <c r="DP93" s="143"/>
      <c r="DQ93" s="143"/>
      <c r="DR93" s="143"/>
      <c r="DS93" s="143"/>
      <c r="DT93" s="143"/>
      <c r="DU93" s="143">
        <f t="shared" si="123"/>
        <v>0</v>
      </c>
      <c r="DV93" s="143"/>
      <c r="DW93" s="143"/>
      <c r="DX93" s="143"/>
      <c r="DY93" s="143"/>
      <c r="DZ93" s="143"/>
      <c r="EA93" s="143"/>
      <c r="EB93" s="143">
        <f t="shared" si="124"/>
        <v>0</v>
      </c>
      <c r="EC93" s="143"/>
      <c r="ED93" s="143"/>
      <c r="EE93" s="143"/>
      <c r="EF93" s="143"/>
      <c r="EG93" s="143"/>
      <c r="EH93" s="143"/>
      <c r="EI93" s="143">
        <f t="shared" si="125"/>
        <v>0</v>
      </c>
      <c r="EJ93" s="143"/>
      <c r="EK93" s="143"/>
      <c r="EL93" s="143"/>
      <c r="EM93" s="143"/>
      <c r="EN93" s="143"/>
      <c r="EO93" s="143"/>
      <c r="EP93" s="143">
        <f t="shared" si="126"/>
        <v>0</v>
      </c>
      <c r="EQ93" s="143"/>
      <c r="ER93" s="143"/>
      <c r="ES93" s="143"/>
      <c r="ET93" s="157">
        <v>3</v>
      </c>
      <c r="EU93" s="143">
        <f t="shared" si="127"/>
        <v>1500</v>
      </c>
      <c r="EV93" s="143"/>
      <c r="EW93" s="143">
        <f t="shared" si="128"/>
        <v>1500</v>
      </c>
      <c r="EX93" s="161"/>
      <c r="EY93" s="143"/>
      <c r="EZ93" s="143"/>
      <c r="FA93" s="157">
        <v>3547</v>
      </c>
      <c r="FB93" s="161">
        <f t="shared" si="129"/>
        <v>4965800</v>
      </c>
      <c r="FC93" s="161"/>
      <c r="FD93" s="161">
        <f t="shared" si="130"/>
        <v>4969347</v>
      </c>
      <c r="FE93" s="143"/>
      <c r="FF93" s="143"/>
      <c r="FG93" s="143"/>
      <c r="FH93" s="143"/>
      <c r="FI93" s="143"/>
      <c r="FJ93" s="143"/>
      <c r="FK93" s="143">
        <f t="shared" si="131"/>
        <v>0</v>
      </c>
      <c r="FL93" s="143"/>
      <c r="FM93" s="143"/>
      <c r="FN93" s="143"/>
      <c r="FO93" s="143">
        <v>5</v>
      </c>
      <c r="FP93" s="143">
        <f t="shared" ref="FP93" si="168">FO93*10000</f>
        <v>50000</v>
      </c>
      <c r="FQ93" s="143"/>
      <c r="FR93" s="143">
        <f t="shared" si="132"/>
        <v>50000</v>
      </c>
      <c r="FS93" s="143"/>
      <c r="FT93" s="143"/>
      <c r="FU93" s="143"/>
      <c r="FV93" s="143">
        <v>783</v>
      </c>
      <c r="FW93" s="143">
        <f t="shared" si="133"/>
        <v>2560410</v>
      </c>
      <c r="FX93" s="143"/>
      <c r="FY93" s="143">
        <f t="shared" si="134"/>
        <v>2560410</v>
      </c>
      <c r="FZ93" s="143"/>
      <c r="GA93" s="161"/>
      <c r="GB93" s="143"/>
      <c r="GC93" s="143">
        <v>10</v>
      </c>
      <c r="GD93" s="143">
        <f t="shared" si="135"/>
        <v>43000</v>
      </c>
      <c r="GE93" s="143"/>
      <c r="GF93" s="143">
        <f t="shared" si="136"/>
        <v>43000</v>
      </c>
      <c r="GG93" s="143"/>
      <c r="GH93" s="143"/>
      <c r="GI93" s="143"/>
      <c r="GJ93" s="143"/>
      <c r="GK93" s="143">
        <f t="shared" si="137"/>
        <v>0</v>
      </c>
      <c r="GL93" s="143"/>
      <c r="GM93" s="143">
        <f t="shared" si="138"/>
        <v>0</v>
      </c>
      <c r="GN93" s="143"/>
      <c r="GO93" s="143"/>
      <c r="GP93" s="143"/>
      <c r="GQ93" s="143">
        <v>201</v>
      </c>
      <c r="GR93" s="143">
        <f t="shared" si="139"/>
        <v>60300</v>
      </c>
      <c r="GS93" s="143"/>
      <c r="GT93" s="143">
        <f t="shared" si="140"/>
        <v>60300</v>
      </c>
      <c r="GU93" s="143"/>
      <c r="GV93" s="143"/>
      <c r="GW93" s="143"/>
      <c r="GX93" s="143">
        <v>5</v>
      </c>
      <c r="GY93" s="143">
        <f t="shared" si="141"/>
        <v>1500</v>
      </c>
      <c r="GZ93" s="143"/>
      <c r="HA93" s="143">
        <f t="shared" si="142"/>
        <v>1500</v>
      </c>
      <c r="HB93" s="143"/>
      <c r="HC93" s="143"/>
      <c r="HD93" s="143"/>
      <c r="HE93" s="143">
        <v>135</v>
      </c>
      <c r="HF93" s="143">
        <f t="shared" si="143"/>
        <v>13500</v>
      </c>
      <c r="HG93" s="143"/>
      <c r="HH93" s="143">
        <f t="shared" si="144"/>
        <v>13500</v>
      </c>
      <c r="HI93" s="143"/>
      <c r="HJ93" s="143"/>
      <c r="HK93" s="143"/>
      <c r="HL93" s="143"/>
      <c r="HM93" s="143"/>
      <c r="HN93" s="143"/>
      <c r="HO93" s="143">
        <f t="shared" si="145"/>
        <v>0</v>
      </c>
      <c r="HP93" s="143"/>
      <c r="HQ93" s="143"/>
      <c r="HR93" s="143"/>
      <c r="HS93" s="143"/>
      <c r="HT93" s="143"/>
      <c r="HU93" s="143"/>
      <c r="HV93" s="143">
        <f t="shared" si="146"/>
        <v>0</v>
      </c>
      <c r="HW93" s="143"/>
      <c r="HX93" s="143"/>
      <c r="HY93" s="143"/>
      <c r="HZ93" s="143"/>
      <c r="IA93" s="143"/>
      <c r="IB93" s="143"/>
      <c r="IC93" s="143">
        <f t="shared" si="147"/>
        <v>0</v>
      </c>
      <c r="ID93" s="143"/>
      <c r="IE93" s="143"/>
      <c r="IF93" s="143"/>
      <c r="IG93" s="143">
        <v>1</v>
      </c>
      <c r="IH93" s="143">
        <v>87500</v>
      </c>
      <c r="II93" s="143"/>
      <c r="IJ93" s="163">
        <f t="shared" si="148"/>
        <v>87500</v>
      </c>
      <c r="IK93" s="143"/>
      <c r="IL93" s="143"/>
      <c r="IM93" s="143"/>
      <c r="IN93" s="143">
        <v>0</v>
      </c>
      <c r="IO93" s="143">
        <f t="shared" si="149"/>
        <v>0</v>
      </c>
      <c r="IP93" s="143"/>
      <c r="IQ93" s="143">
        <f t="shared" si="150"/>
        <v>0</v>
      </c>
      <c r="IR93" s="143"/>
      <c r="IS93" s="143"/>
      <c r="IT93" s="143"/>
      <c r="IU93" s="143"/>
      <c r="IV93" s="143"/>
      <c r="IW93" s="143"/>
      <c r="IX93" s="143">
        <f t="shared" si="151"/>
        <v>0</v>
      </c>
      <c r="IY93" s="143"/>
      <c r="IZ93" s="143"/>
      <c r="JA93" s="143"/>
      <c r="JB93" s="143"/>
      <c r="JC93" s="143"/>
      <c r="JD93" s="143"/>
      <c r="JE93" s="143">
        <f t="shared" si="152"/>
        <v>0</v>
      </c>
      <c r="JF93" s="143"/>
      <c r="JG93" s="143"/>
      <c r="JH93" s="143"/>
      <c r="JI93" s="164">
        <v>1</v>
      </c>
      <c r="JJ93" s="164">
        <f t="shared" si="153"/>
        <v>10000</v>
      </c>
      <c r="JK93" s="143"/>
      <c r="JL93" s="143">
        <f t="shared" si="154"/>
        <v>10000</v>
      </c>
      <c r="JM93" s="143"/>
      <c r="JN93" s="143"/>
      <c r="JO93" s="143"/>
      <c r="JP93" s="143"/>
      <c r="JQ93" s="143"/>
      <c r="JR93" s="143"/>
      <c r="JS93" s="143">
        <f t="shared" si="155"/>
        <v>0</v>
      </c>
      <c r="JT93" s="143"/>
      <c r="JU93" s="143"/>
      <c r="JV93" s="143"/>
      <c r="JW93" s="143"/>
      <c r="JX93" s="143"/>
      <c r="JY93" s="143"/>
      <c r="JZ93" s="143">
        <f t="shared" si="156"/>
        <v>0</v>
      </c>
      <c r="KA93" s="143"/>
      <c r="KB93" s="143"/>
      <c r="KC93" s="143"/>
      <c r="KD93" s="143"/>
      <c r="KE93" s="143"/>
      <c r="KF93" s="143"/>
      <c r="KG93" s="143">
        <f t="shared" si="157"/>
        <v>0</v>
      </c>
      <c r="KH93" s="143"/>
      <c r="KI93" s="143"/>
      <c r="KJ93" s="143"/>
      <c r="KK93" s="143"/>
      <c r="KL93" s="143">
        <f t="shared" si="158"/>
        <v>0</v>
      </c>
      <c r="KM93" s="143"/>
      <c r="KN93" s="143">
        <f t="shared" si="159"/>
        <v>0</v>
      </c>
      <c r="KO93" s="143"/>
      <c r="KP93" s="143"/>
      <c r="KQ93" s="143"/>
      <c r="KR93" s="143"/>
      <c r="KS93" s="143"/>
      <c r="KT93" s="143"/>
      <c r="KU93" s="143">
        <f t="shared" si="160"/>
        <v>0</v>
      </c>
      <c r="KV93" s="143"/>
      <c r="KW93" s="143"/>
      <c r="KX93" s="143"/>
      <c r="KY93" s="143">
        <v>1</v>
      </c>
      <c r="KZ93" s="143">
        <f>15000+288000</f>
        <v>303000</v>
      </c>
      <c r="LA93" s="143"/>
      <c r="LB93" s="143">
        <f t="shared" si="161"/>
        <v>303000</v>
      </c>
      <c r="LC93" s="143"/>
      <c r="LD93" s="143"/>
      <c r="LE93" s="143"/>
      <c r="LF93" s="143"/>
      <c r="LG93" s="143"/>
      <c r="LH93" s="143"/>
      <c r="LI93" s="143">
        <f t="shared" si="162"/>
        <v>0</v>
      </c>
      <c r="LJ93" s="143"/>
      <c r="LK93" s="143"/>
      <c r="LL93" s="143"/>
      <c r="LM93" s="143"/>
      <c r="LN93" s="143"/>
      <c r="LO93" s="143"/>
      <c r="LP93" s="143">
        <f t="shared" si="163"/>
        <v>0</v>
      </c>
      <c r="LQ93" s="143"/>
      <c r="LR93" s="143"/>
      <c r="LS93" s="143"/>
      <c r="LT93" s="143"/>
      <c r="LU93" s="143"/>
      <c r="LV93" s="143"/>
      <c r="LW93" s="143">
        <f t="shared" si="164"/>
        <v>0</v>
      </c>
      <c r="LX93" s="143"/>
      <c r="LY93" s="143"/>
      <c r="LZ93" s="143"/>
      <c r="MA93" s="143"/>
      <c r="MB93" s="159">
        <f t="shared" si="102"/>
        <v>9638060</v>
      </c>
      <c r="MC93" s="159">
        <f t="shared" si="100"/>
        <v>0</v>
      </c>
      <c r="MD93" s="159">
        <f t="shared" si="103"/>
        <v>9641607</v>
      </c>
      <c r="ME93" s="9"/>
    </row>
    <row r="94" spans="1:343" ht="18" customHeight="1">
      <c r="A94" s="157">
        <v>23</v>
      </c>
      <c r="B94" s="143" t="s">
        <v>1920</v>
      </c>
      <c r="C94" s="143"/>
      <c r="D94" s="143"/>
      <c r="E94" s="143"/>
      <c r="F94" s="143"/>
      <c r="G94" s="143"/>
      <c r="H94" s="143"/>
      <c r="I94" s="143"/>
      <c r="J94" s="158">
        <v>0</v>
      </c>
      <c r="K94" s="143">
        <v>0</v>
      </c>
      <c r="L94" s="158"/>
      <c r="M94" s="159">
        <f t="shared" si="101"/>
        <v>0</v>
      </c>
      <c r="N94" s="143"/>
      <c r="O94" s="143"/>
      <c r="P94" s="143"/>
      <c r="Q94" s="160">
        <v>0</v>
      </c>
      <c r="R94" s="161">
        <v>0</v>
      </c>
      <c r="S94" s="161"/>
      <c r="T94" s="161">
        <f t="shared" si="105"/>
        <v>0</v>
      </c>
      <c r="U94" s="161"/>
      <c r="V94" s="143"/>
      <c r="W94" s="143"/>
      <c r="X94" s="143"/>
      <c r="Y94" s="143"/>
      <c r="Z94" s="143"/>
      <c r="AA94" s="143">
        <f t="shared" si="106"/>
        <v>0</v>
      </c>
      <c r="AB94" s="143"/>
      <c r="AC94" s="143"/>
      <c r="AD94" s="143"/>
      <c r="AE94" s="143"/>
      <c r="AF94" s="143"/>
      <c r="AG94" s="143"/>
      <c r="AH94" s="143">
        <f t="shared" si="107"/>
        <v>0</v>
      </c>
      <c r="AI94" s="143"/>
      <c r="AJ94" s="143"/>
      <c r="AK94" s="143"/>
      <c r="AL94" s="143"/>
      <c r="AM94" s="143"/>
      <c r="AN94" s="143"/>
      <c r="AO94" s="143">
        <f t="shared" si="108"/>
        <v>0</v>
      </c>
      <c r="AP94" s="143"/>
      <c r="AQ94" s="143"/>
      <c r="AR94" s="143"/>
      <c r="AS94" s="143"/>
      <c r="AT94" s="143"/>
      <c r="AU94" s="143"/>
      <c r="AV94" s="143">
        <f t="shared" si="109"/>
        <v>0</v>
      </c>
      <c r="AW94" s="143"/>
      <c r="AX94" s="143"/>
      <c r="AY94" s="143"/>
      <c r="AZ94" s="143"/>
      <c r="BA94" s="143"/>
      <c r="BB94" s="143"/>
      <c r="BC94" s="143">
        <f t="shared" si="110"/>
        <v>0</v>
      </c>
      <c r="BD94" s="143"/>
      <c r="BE94" s="143"/>
      <c r="BF94" s="143"/>
      <c r="BG94" s="158">
        <v>0</v>
      </c>
      <c r="BH94" s="143">
        <f t="shared" si="111"/>
        <v>0</v>
      </c>
      <c r="BI94" s="143"/>
      <c r="BJ94" s="143">
        <f t="shared" si="112"/>
        <v>0</v>
      </c>
      <c r="BK94" s="143"/>
      <c r="BL94" s="143"/>
      <c r="BM94" s="143"/>
      <c r="BN94" s="157"/>
      <c r="BO94" s="143">
        <f t="shared" si="113"/>
        <v>0</v>
      </c>
      <c r="BP94" s="143"/>
      <c r="BQ94" s="143">
        <f t="shared" si="114"/>
        <v>0</v>
      </c>
      <c r="BR94" s="143"/>
      <c r="BS94" s="143"/>
      <c r="BT94" s="143"/>
      <c r="BU94" s="157">
        <v>0</v>
      </c>
      <c r="BV94" s="143">
        <f t="shared" si="115"/>
        <v>0</v>
      </c>
      <c r="BW94" s="143"/>
      <c r="BX94" s="143">
        <f t="shared" si="116"/>
        <v>0</v>
      </c>
      <c r="BY94" s="143"/>
      <c r="BZ94" s="143"/>
      <c r="CA94" s="143"/>
      <c r="CB94" s="143"/>
      <c r="CC94" s="143"/>
      <c r="CD94" s="143"/>
      <c r="CE94" s="143">
        <f t="shared" si="117"/>
        <v>0</v>
      </c>
      <c r="CF94" s="143"/>
      <c r="CG94" s="143"/>
      <c r="CH94" s="143"/>
      <c r="CI94" s="143"/>
      <c r="CJ94" s="143"/>
      <c r="CK94" s="143"/>
      <c r="CL94" s="143">
        <f t="shared" si="118"/>
        <v>0</v>
      </c>
      <c r="CM94" s="143"/>
      <c r="CN94" s="143"/>
      <c r="CO94" s="143"/>
      <c r="CP94" s="143"/>
      <c r="CQ94" s="143"/>
      <c r="CR94" s="143"/>
      <c r="CS94" s="143">
        <f t="shared" si="119"/>
        <v>0</v>
      </c>
      <c r="CT94" s="143"/>
      <c r="CU94" s="143"/>
      <c r="CV94" s="143"/>
      <c r="CW94" s="143"/>
      <c r="CX94" s="143"/>
      <c r="CY94" s="143"/>
      <c r="CZ94" s="143">
        <f t="shared" si="120"/>
        <v>0</v>
      </c>
      <c r="DA94" s="143"/>
      <c r="DB94" s="143"/>
      <c r="DC94" s="143"/>
      <c r="DD94" s="143"/>
      <c r="DE94" s="143"/>
      <c r="DF94" s="143"/>
      <c r="DG94" s="143">
        <f t="shared" si="121"/>
        <v>0</v>
      </c>
      <c r="DH94" s="143"/>
      <c r="DI94" s="143"/>
      <c r="DJ94" s="143"/>
      <c r="DK94" s="143"/>
      <c r="DL94" s="143"/>
      <c r="DM94" s="143"/>
      <c r="DN94" s="143">
        <f t="shared" si="122"/>
        <v>0</v>
      </c>
      <c r="DO94" s="143"/>
      <c r="DP94" s="143"/>
      <c r="DQ94" s="143"/>
      <c r="DR94" s="143"/>
      <c r="DS94" s="143"/>
      <c r="DT94" s="143"/>
      <c r="DU94" s="143">
        <f t="shared" si="123"/>
        <v>0</v>
      </c>
      <c r="DV94" s="143"/>
      <c r="DW94" s="143"/>
      <c r="DX94" s="143"/>
      <c r="DY94" s="143"/>
      <c r="DZ94" s="143"/>
      <c r="EA94" s="143"/>
      <c r="EB94" s="143">
        <f t="shared" si="124"/>
        <v>0</v>
      </c>
      <c r="EC94" s="143"/>
      <c r="ED94" s="143"/>
      <c r="EE94" s="143"/>
      <c r="EF94" s="143"/>
      <c r="EG94" s="143"/>
      <c r="EH94" s="143"/>
      <c r="EI94" s="143">
        <f t="shared" si="125"/>
        <v>0</v>
      </c>
      <c r="EJ94" s="143"/>
      <c r="EK94" s="143"/>
      <c r="EL94" s="143"/>
      <c r="EM94" s="143"/>
      <c r="EN94" s="143"/>
      <c r="EO94" s="143"/>
      <c r="EP94" s="143">
        <f t="shared" si="126"/>
        <v>0</v>
      </c>
      <c r="EQ94" s="143"/>
      <c r="ER94" s="143"/>
      <c r="ES94" s="143"/>
      <c r="ET94" s="157"/>
      <c r="EU94" s="143">
        <f t="shared" si="127"/>
        <v>0</v>
      </c>
      <c r="EV94" s="143"/>
      <c r="EW94" s="143">
        <f t="shared" si="128"/>
        <v>0</v>
      </c>
      <c r="EX94" s="161"/>
      <c r="EY94" s="143"/>
      <c r="EZ94" s="143"/>
      <c r="FA94" s="157"/>
      <c r="FB94" s="161">
        <f t="shared" si="129"/>
        <v>0</v>
      </c>
      <c r="FC94" s="161"/>
      <c r="FD94" s="161">
        <f t="shared" si="130"/>
        <v>0</v>
      </c>
      <c r="FE94" s="143"/>
      <c r="FF94" s="143"/>
      <c r="FG94" s="143"/>
      <c r="FH94" s="143"/>
      <c r="FI94" s="143"/>
      <c r="FJ94" s="143"/>
      <c r="FK94" s="143">
        <f t="shared" si="131"/>
        <v>0</v>
      </c>
      <c r="FL94" s="143"/>
      <c r="FM94" s="143"/>
      <c r="FN94" s="143"/>
      <c r="FO94" s="143"/>
      <c r="FP94" s="143"/>
      <c r="FQ94" s="143"/>
      <c r="FR94" s="143">
        <f t="shared" si="132"/>
        <v>0</v>
      </c>
      <c r="FS94" s="143"/>
      <c r="FT94" s="143"/>
      <c r="FU94" s="143"/>
      <c r="FV94" s="143"/>
      <c r="FW94" s="143">
        <f t="shared" si="133"/>
        <v>0</v>
      </c>
      <c r="FX94" s="143"/>
      <c r="FY94" s="143">
        <f t="shared" si="134"/>
        <v>0</v>
      </c>
      <c r="FZ94" s="143"/>
      <c r="GA94" s="161"/>
      <c r="GB94" s="143"/>
      <c r="GC94" s="143">
        <f t="shared" si="165"/>
        <v>0</v>
      </c>
      <c r="GD94" s="143">
        <f t="shared" si="135"/>
        <v>0</v>
      </c>
      <c r="GE94" s="143"/>
      <c r="GF94" s="143">
        <f t="shared" si="136"/>
        <v>0</v>
      </c>
      <c r="GG94" s="143"/>
      <c r="GH94" s="143"/>
      <c r="GI94" s="143"/>
      <c r="GJ94" s="143">
        <v>1</v>
      </c>
      <c r="GK94" s="143">
        <f t="shared" si="137"/>
        <v>27225</v>
      </c>
      <c r="GL94" s="143"/>
      <c r="GM94" s="143">
        <f t="shared" si="138"/>
        <v>27225</v>
      </c>
      <c r="GN94" s="143"/>
      <c r="GO94" s="143"/>
      <c r="GP94" s="143"/>
      <c r="GQ94" s="143"/>
      <c r="GR94" s="143">
        <f t="shared" si="139"/>
        <v>0</v>
      </c>
      <c r="GS94" s="143"/>
      <c r="GT94" s="143">
        <f t="shared" si="140"/>
        <v>0</v>
      </c>
      <c r="GU94" s="143"/>
      <c r="GV94" s="143"/>
      <c r="GW94" s="143"/>
      <c r="GX94" s="143">
        <f t="shared" si="166"/>
        <v>0</v>
      </c>
      <c r="GY94" s="143">
        <f t="shared" si="141"/>
        <v>0</v>
      </c>
      <c r="GZ94" s="143"/>
      <c r="HA94" s="143">
        <f t="shared" si="142"/>
        <v>0</v>
      </c>
      <c r="HB94" s="143"/>
      <c r="HC94" s="143"/>
      <c r="HD94" s="143"/>
      <c r="HE94" s="143">
        <f t="shared" si="167"/>
        <v>0</v>
      </c>
      <c r="HF94" s="143">
        <f t="shared" si="143"/>
        <v>0</v>
      </c>
      <c r="HG94" s="143"/>
      <c r="HH94" s="143">
        <f t="shared" si="144"/>
        <v>0</v>
      </c>
      <c r="HI94" s="143"/>
      <c r="HJ94" s="143"/>
      <c r="HK94" s="143"/>
      <c r="HL94" s="143"/>
      <c r="HM94" s="143"/>
      <c r="HN94" s="143"/>
      <c r="HO94" s="143">
        <f t="shared" si="145"/>
        <v>0</v>
      </c>
      <c r="HP94" s="143"/>
      <c r="HQ94" s="143"/>
      <c r="HR94" s="143"/>
      <c r="HS94" s="143"/>
      <c r="HT94" s="143"/>
      <c r="HU94" s="143"/>
      <c r="HV94" s="143">
        <f t="shared" si="146"/>
        <v>0</v>
      </c>
      <c r="HW94" s="143"/>
      <c r="HX94" s="143"/>
      <c r="HY94" s="143"/>
      <c r="HZ94" s="143"/>
      <c r="IA94" s="143"/>
      <c r="IB94" s="143"/>
      <c r="IC94" s="143">
        <f t="shared" si="147"/>
        <v>0</v>
      </c>
      <c r="ID94" s="143"/>
      <c r="IE94" s="143"/>
      <c r="IF94" s="143"/>
      <c r="IG94" s="143"/>
      <c r="IH94" s="143"/>
      <c r="II94" s="143"/>
      <c r="IJ94" s="163">
        <f t="shared" si="148"/>
        <v>0</v>
      </c>
      <c r="IK94" s="143"/>
      <c r="IL94" s="143"/>
      <c r="IM94" s="143"/>
      <c r="IN94" s="143">
        <v>2</v>
      </c>
      <c r="IO94" s="143">
        <f t="shared" si="149"/>
        <v>20000</v>
      </c>
      <c r="IP94" s="143"/>
      <c r="IQ94" s="143">
        <f t="shared" si="150"/>
        <v>20000</v>
      </c>
      <c r="IR94" s="143"/>
      <c r="IS94" s="143"/>
      <c r="IT94" s="143"/>
      <c r="IU94" s="143"/>
      <c r="IV94" s="143"/>
      <c r="IW94" s="143"/>
      <c r="IX94" s="143">
        <f t="shared" si="151"/>
        <v>0</v>
      </c>
      <c r="IY94" s="143"/>
      <c r="IZ94" s="143"/>
      <c r="JA94" s="143"/>
      <c r="JB94" s="143"/>
      <c r="JC94" s="143"/>
      <c r="JD94" s="143"/>
      <c r="JE94" s="143">
        <f t="shared" si="152"/>
        <v>0</v>
      </c>
      <c r="JF94" s="143"/>
      <c r="JG94" s="143"/>
      <c r="JH94" s="143"/>
      <c r="JI94" s="164"/>
      <c r="JJ94" s="164">
        <f t="shared" si="153"/>
        <v>0</v>
      </c>
      <c r="JK94" s="143"/>
      <c r="JL94" s="143">
        <f t="shared" si="154"/>
        <v>0</v>
      </c>
      <c r="JM94" s="143"/>
      <c r="JN94" s="143"/>
      <c r="JO94" s="143"/>
      <c r="JP94" s="143"/>
      <c r="JQ94" s="143"/>
      <c r="JR94" s="143"/>
      <c r="JS94" s="143">
        <f t="shared" si="155"/>
        <v>0</v>
      </c>
      <c r="JT94" s="143"/>
      <c r="JU94" s="143"/>
      <c r="JV94" s="143"/>
      <c r="JW94" s="143"/>
      <c r="JX94" s="143"/>
      <c r="JY94" s="143"/>
      <c r="JZ94" s="143">
        <f t="shared" si="156"/>
        <v>0</v>
      </c>
      <c r="KA94" s="143"/>
      <c r="KB94" s="143"/>
      <c r="KC94" s="143"/>
      <c r="KD94" s="143"/>
      <c r="KE94" s="143"/>
      <c r="KF94" s="143"/>
      <c r="KG94" s="143">
        <f t="shared" si="157"/>
        <v>0</v>
      </c>
      <c r="KH94" s="143"/>
      <c r="KI94" s="143"/>
      <c r="KJ94" s="143"/>
      <c r="KK94" s="143">
        <v>1</v>
      </c>
      <c r="KL94" s="143">
        <f t="shared" si="158"/>
        <v>5000</v>
      </c>
      <c r="KM94" s="143"/>
      <c r="KN94" s="143">
        <f t="shared" si="159"/>
        <v>5000</v>
      </c>
      <c r="KO94" s="143"/>
      <c r="KP94" s="143"/>
      <c r="KQ94" s="143"/>
      <c r="KR94" s="143"/>
      <c r="KS94" s="143"/>
      <c r="KT94" s="143"/>
      <c r="KU94" s="143">
        <f t="shared" si="160"/>
        <v>0</v>
      </c>
      <c r="KV94" s="143"/>
      <c r="KW94" s="143"/>
      <c r="KX94" s="143"/>
      <c r="KY94" s="143"/>
      <c r="KZ94" s="143"/>
      <c r="LA94" s="143"/>
      <c r="LB94" s="143">
        <f t="shared" si="161"/>
        <v>0</v>
      </c>
      <c r="LC94" s="143"/>
      <c r="LD94" s="143"/>
      <c r="LE94" s="143"/>
      <c r="LF94" s="143"/>
      <c r="LG94" s="143"/>
      <c r="LH94" s="143"/>
      <c r="LI94" s="143">
        <f t="shared" si="162"/>
        <v>0</v>
      </c>
      <c r="LJ94" s="143"/>
      <c r="LK94" s="143"/>
      <c r="LL94" s="143"/>
      <c r="LM94" s="143"/>
      <c r="LN94" s="143"/>
      <c r="LO94" s="143"/>
      <c r="LP94" s="143">
        <f t="shared" si="163"/>
        <v>0</v>
      </c>
      <c r="LQ94" s="143"/>
      <c r="LR94" s="143"/>
      <c r="LS94" s="143"/>
      <c r="LT94" s="143"/>
      <c r="LU94" s="143"/>
      <c r="LV94" s="143"/>
      <c r="LW94" s="143">
        <f t="shared" si="164"/>
        <v>0</v>
      </c>
      <c r="LX94" s="143"/>
      <c r="LY94" s="143"/>
      <c r="LZ94" s="143"/>
      <c r="MA94" s="143"/>
      <c r="MB94" s="159">
        <f t="shared" si="102"/>
        <v>52225</v>
      </c>
      <c r="MC94" s="159">
        <f t="shared" si="100"/>
        <v>0</v>
      </c>
      <c r="MD94" s="159">
        <f t="shared" si="103"/>
        <v>52225</v>
      </c>
      <c r="ME94" s="9"/>
    </row>
    <row r="95" spans="1:343" ht="18" customHeight="1">
      <c r="A95" s="157">
        <v>24</v>
      </c>
      <c r="B95" s="143" t="s">
        <v>1921</v>
      </c>
      <c r="C95" s="143"/>
      <c r="D95" s="143"/>
      <c r="E95" s="143"/>
      <c r="F95" s="143"/>
      <c r="G95" s="143"/>
      <c r="H95" s="143"/>
      <c r="I95" s="143"/>
      <c r="J95" s="158">
        <v>67</v>
      </c>
      <c r="K95" s="143">
        <f t="shared" si="104"/>
        <v>95400</v>
      </c>
      <c r="L95" s="158"/>
      <c r="M95" s="159">
        <f t="shared" si="101"/>
        <v>95400</v>
      </c>
      <c r="N95" s="143"/>
      <c r="O95" s="143"/>
      <c r="P95" s="143"/>
      <c r="Q95" s="160" t="s">
        <v>1947</v>
      </c>
      <c r="R95" s="161">
        <v>446300</v>
      </c>
      <c r="S95" s="161"/>
      <c r="T95" s="161">
        <f t="shared" si="105"/>
        <v>446300</v>
      </c>
      <c r="U95" s="161"/>
      <c r="V95" s="143"/>
      <c r="W95" s="143"/>
      <c r="X95" s="143"/>
      <c r="Y95" s="143"/>
      <c r="Z95" s="143"/>
      <c r="AA95" s="143">
        <f t="shared" si="106"/>
        <v>0</v>
      </c>
      <c r="AB95" s="143"/>
      <c r="AC95" s="143"/>
      <c r="AD95" s="143"/>
      <c r="AE95" s="143"/>
      <c r="AF95" s="143"/>
      <c r="AG95" s="143"/>
      <c r="AH95" s="143">
        <f t="shared" si="107"/>
        <v>0</v>
      </c>
      <c r="AI95" s="143"/>
      <c r="AJ95" s="143"/>
      <c r="AK95" s="143"/>
      <c r="AL95" s="143"/>
      <c r="AM95" s="143"/>
      <c r="AN95" s="143"/>
      <c r="AO95" s="143">
        <f t="shared" si="108"/>
        <v>0</v>
      </c>
      <c r="AP95" s="143"/>
      <c r="AQ95" s="143"/>
      <c r="AR95" s="143"/>
      <c r="AS95" s="143"/>
      <c r="AT95" s="143"/>
      <c r="AU95" s="143"/>
      <c r="AV95" s="143">
        <f t="shared" si="109"/>
        <v>0</v>
      </c>
      <c r="AW95" s="143"/>
      <c r="AX95" s="143"/>
      <c r="AY95" s="143"/>
      <c r="AZ95" s="143"/>
      <c r="BA95" s="143"/>
      <c r="BB95" s="143"/>
      <c r="BC95" s="143">
        <f t="shared" si="110"/>
        <v>0</v>
      </c>
      <c r="BD95" s="143"/>
      <c r="BE95" s="143"/>
      <c r="BF95" s="143"/>
      <c r="BG95" s="158">
        <v>9</v>
      </c>
      <c r="BH95" s="143">
        <f t="shared" si="111"/>
        <v>45000</v>
      </c>
      <c r="BI95" s="143"/>
      <c r="BJ95" s="143">
        <f t="shared" si="112"/>
        <v>45000</v>
      </c>
      <c r="BK95" s="143"/>
      <c r="BL95" s="143"/>
      <c r="BM95" s="143"/>
      <c r="BN95" s="157"/>
      <c r="BO95" s="143">
        <f t="shared" si="113"/>
        <v>0</v>
      </c>
      <c r="BP95" s="143"/>
      <c r="BQ95" s="143">
        <f t="shared" si="114"/>
        <v>0</v>
      </c>
      <c r="BR95" s="143"/>
      <c r="BS95" s="143"/>
      <c r="BT95" s="143"/>
      <c r="BU95" s="157">
        <v>2</v>
      </c>
      <c r="BV95" s="143">
        <f t="shared" si="115"/>
        <v>2000</v>
      </c>
      <c r="BW95" s="143"/>
      <c r="BX95" s="143">
        <f t="shared" si="116"/>
        <v>2000</v>
      </c>
      <c r="BY95" s="143"/>
      <c r="BZ95" s="143"/>
      <c r="CA95" s="143"/>
      <c r="CB95" s="143"/>
      <c r="CC95" s="143"/>
      <c r="CD95" s="143"/>
      <c r="CE95" s="143">
        <f t="shared" si="117"/>
        <v>0</v>
      </c>
      <c r="CF95" s="143"/>
      <c r="CG95" s="143"/>
      <c r="CH95" s="143"/>
      <c r="CI95" s="143"/>
      <c r="CJ95" s="143"/>
      <c r="CK95" s="143"/>
      <c r="CL95" s="143">
        <f t="shared" si="118"/>
        <v>0</v>
      </c>
      <c r="CM95" s="143"/>
      <c r="CN95" s="143"/>
      <c r="CO95" s="143"/>
      <c r="CP95" s="143"/>
      <c r="CQ95" s="143"/>
      <c r="CR95" s="143"/>
      <c r="CS95" s="143">
        <f t="shared" si="119"/>
        <v>0</v>
      </c>
      <c r="CT95" s="143"/>
      <c r="CU95" s="143"/>
      <c r="CV95" s="143"/>
      <c r="CW95" s="143"/>
      <c r="CX95" s="143"/>
      <c r="CY95" s="143"/>
      <c r="CZ95" s="143">
        <f t="shared" si="120"/>
        <v>0</v>
      </c>
      <c r="DA95" s="143"/>
      <c r="DB95" s="143"/>
      <c r="DC95" s="143"/>
      <c r="DD95" s="143"/>
      <c r="DE95" s="143"/>
      <c r="DF95" s="143"/>
      <c r="DG95" s="143">
        <f t="shared" si="121"/>
        <v>0</v>
      </c>
      <c r="DH95" s="143"/>
      <c r="DI95" s="143"/>
      <c r="DJ95" s="143"/>
      <c r="DK95" s="143"/>
      <c r="DL95" s="143"/>
      <c r="DM95" s="143"/>
      <c r="DN95" s="143">
        <f t="shared" si="122"/>
        <v>0</v>
      </c>
      <c r="DO95" s="143"/>
      <c r="DP95" s="143"/>
      <c r="DQ95" s="143"/>
      <c r="DR95" s="143"/>
      <c r="DS95" s="143"/>
      <c r="DT95" s="143"/>
      <c r="DU95" s="143">
        <f t="shared" si="123"/>
        <v>0</v>
      </c>
      <c r="DV95" s="143"/>
      <c r="DW95" s="143"/>
      <c r="DX95" s="143"/>
      <c r="DY95" s="143"/>
      <c r="DZ95" s="143"/>
      <c r="EA95" s="143"/>
      <c r="EB95" s="143">
        <f t="shared" si="124"/>
        <v>0</v>
      </c>
      <c r="EC95" s="143"/>
      <c r="ED95" s="143"/>
      <c r="EE95" s="143"/>
      <c r="EF95" s="143"/>
      <c r="EG95" s="143"/>
      <c r="EH95" s="143"/>
      <c r="EI95" s="143">
        <f t="shared" si="125"/>
        <v>0</v>
      </c>
      <c r="EJ95" s="143"/>
      <c r="EK95" s="143"/>
      <c r="EL95" s="143"/>
      <c r="EM95" s="143"/>
      <c r="EN95" s="143"/>
      <c r="EO95" s="143"/>
      <c r="EP95" s="143">
        <f t="shared" si="126"/>
        <v>0</v>
      </c>
      <c r="EQ95" s="143"/>
      <c r="ER95" s="143"/>
      <c r="ES95" s="143"/>
      <c r="ET95" s="157">
        <v>11</v>
      </c>
      <c r="EU95" s="143">
        <f t="shared" si="127"/>
        <v>5500</v>
      </c>
      <c r="EV95" s="143"/>
      <c r="EW95" s="143">
        <f t="shared" si="128"/>
        <v>5500</v>
      </c>
      <c r="EX95" s="161"/>
      <c r="EY95" s="143"/>
      <c r="EZ95" s="143"/>
      <c r="FA95" s="157">
        <v>1294</v>
      </c>
      <c r="FB95" s="161">
        <f t="shared" si="129"/>
        <v>1811600</v>
      </c>
      <c r="FC95" s="161"/>
      <c r="FD95" s="161">
        <f t="shared" si="130"/>
        <v>1812894</v>
      </c>
      <c r="FE95" s="143"/>
      <c r="FF95" s="143"/>
      <c r="FG95" s="143"/>
      <c r="FH95" s="143"/>
      <c r="FI95" s="143"/>
      <c r="FJ95" s="143"/>
      <c r="FK95" s="143">
        <f t="shared" si="131"/>
        <v>0</v>
      </c>
      <c r="FL95" s="143"/>
      <c r="FM95" s="143"/>
      <c r="FN95" s="143"/>
      <c r="FO95" s="143"/>
      <c r="FP95" s="143"/>
      <c r="FQ95" s="143"/>
      <c r="FR95" s="143">
        <f t="shared" si="132"/>
        <v>0</v>
      </c>
      <c r="FS95" s="143"/>
      <c r="FT95" s="143"/>
      <c r="FU95" s="143"/>
      <c r="FV95" s="143">
        <v>320</v>
      </c>
      <c r="FW95" s="143">
        <f t="shared" si="133"/>
        <v>1046400</v>
      </c>
      <c r="FX95" s="143"/>
      <c r="FY95" s="143">
        <f t="shared" si="134"/>
        <v>1046400</v>
      </c>
      <c r="FZ95" s="143"/>
      <c r="GA95" s="161"/>
      <c r="GB95" s="143"/>
      <c r="GC95" s="143">
        <v>4</v>
      </c>
      <c r="GD95" s="143">
        <f t="shared" si="135"/>
        <v>17200</v>
      </c>
      <c r="GE95" s="143"/>
      <c r="GF95" s="143">
        <f t="shared" si="136"/>
        <v>17200</v>
      </c>
      <c r="GG95" s="143"/>
      <c r="GH95" s="143"/>
      <c r="GI95" s="143"/>
      <c r="GJ95" s="143"/>
      <c r="GK95" s="143">
        <f t="shared" si="137"/>
        <v>0</v>
      </c>
      <c r="GL95" s="143"/>
      <c r="GM95" s="143">
        <f t="shared" si="138"/>
        <v>0</v>
      </c>
      <c r="GN95" s="143"/>
      <c r="GO95" s="143"/>
      <c r="GP95" s="143"/>
      <c r="GQ95" s="143">
        <v>170</v>
      </c>
      <c r="GR95" s="143">
        <f t="shared" si="139"/>
        <v>51000</v>
      </c>
      <c r="GS95" s="143"/>
      <c r="GT95" s="143">
        <f t="shared" si="140"/>
        <v>51000</v>
      </c>
      <c r="GU95" s="143"/>
      <c r="GV95" s="143"/>
      <c r="GW95" s="143"/>
      <c r="GX95" s="143">
        <v>4</v>
      </c>
      <c r="GY95" s="143">
        <f t="shared" si="141"/>
        <v>1200</v>
      </c>
      <c r="GZ95" s="143"/>
      <c r="HA95" s="143">
        <f t="shared" si="142"/>
        <v>1200</v>
      </c>
      <c r="HB95" s="143"/>
      <c r="HC95" s="143"/>
      <c r="HD95" s="143"/>
      <c r="HE95" s="143">
        <v>49</v>
      </c>
      <c r="HF95" s="143">
        <f t="shared" si="143"/>
        <v>4900</v>
      </c>
      <c r="HG95" s="143"/>
      <c r="HH95" s="143">
        <f t="shared" si="144"/>
        <v>4900</v>
      </c>
      <c r="HI95" s="143"/>
      <c r="HJ95" s="143"/>
      <c r="HK95" s="143"/>
      <c r="HL95" s="143"/>
      <c r="HM95" s="143"/>
      <c r="HN95" s="143"/>
      <c r="HO95" s="143">
        <f t="shared" si="145"/>
        <v>0</v>
      </c>
      <c r="HP95" s="143"/>
      <c r="HQ95" s="143"/>
      <c r="HR95" s="143"/>
      <c r="HS95" s="143"/>
      <c r="HT95" s="143"/>
      <c r="HU95" s="143"/>
      <c r="HV95" s="143">
        <f t="shared" si="146"/>
        <v>0</v>
      </c>
      <c r="HW95" s="143"/>
      <c r="HX95" s="143"/>
      <c r="HY95" s="143"/>
      <c r="HZ95" s="143"/>
      <c r="IA95" s="143"/>
      <c r="IB95" s="143"/>
      <c r="IC95" s="143">
        <f t="shared" si="147"/>
        <v>0</v>
      </c>
      <c r="ID95" s="143"/>
      <c r="IE95" s="143"/>
      <c r="IF95" s="143"/>
      <c r="IG95" s="143"/>
      <c r="IH95" s="143"/>
      <c r="II95" s="143"/>
      <c r="IJ95" s="163">
        <f t="shared" si="148"/>
        <v>0</v>
      </c>
      <c r="IK95" s="143"/>
      <c r="IL95" s="143"/>
      <c r="IM95" s="143"/>
      <c r="IN95" s="143">
        <v>1</v>
      </c>
      <c r="IO95" s="143">
        <f t="shared" si="149"/>
        <v>10000</v>
      </c>
      <c r="IP95" s="143"/>
      <c r="IQ95" s="143">
        <f t="shared" si="150"/>
        <v>10000</v>
      </c>
      <c r="IR95" s="143"/>
      <c r="IS95" s="143"/>
      <c r="IT95" s="143"/>
      <c r="IU95" s="143"/>
      <c r="IV95" s="143"/>
      <c r="IW95" s="143"/>
      <c r="IX95" s="143">
        <f t="shared" si="151"/>
        <v>0</v>
      </c>
      <c r="IY95" s="143"/>
      <c r="IZ95" s="143"/>
      <c r="JA95" s="143"/>
      <c r="JB95" s="143"/>
      <c r="JC95" s="143"/>
      <c r="JD95" s="143"/>
      <c r="JE95" s="143">
        <f t="shared" si="152"/>
        <v>0</v>
      </c>
      <c r="JF95" s="143"/>
      <c r="JG95" s="143"/>
      <c r="JH95" s="143"/>
      <c r="JI95" s="164">
        <v>0</v>
      </c>
      <c r="JJ95" s="164">
        <f t="shared" si="153"/>
        <v>0</v>
      </c>
      <c r="JK95" s="143"/>
      <c r="JL95" s="143">
        <f t="shared" si="154"/>
        <v>0</v>
      </c>
      <c r="JM95" s="143"/>
      <c r="JN95" s="143"/>
      <c r="JO95" s="143"/>
      <c r="JP95" s="143"/>
      <c r="JQ95" s="143"/>
      <c r="JR95" s="143"/>
      <c r="JS95" s="143">
        <f t="shared" si="155"/>
        <v>0</v>
      </c>
      <c r="JT95" s="143"/>
      <c r="JU95" s="143"/>
      <c r="JV95" s="143"/>
      <c r="JW95" s="143"/>
      <c r="JX95" s="143"/>
      <c r="JY95" s="143"/>
      <c r="JZ95" s="143">
        <f t="shared" si="156"/>
        <v>0</v>
      </c>
      <c r="KA95" s="143"/>
      <c r="KB95" s="143"/>
      <c r="KC95" s="143"/>
      <c r="KD95" s="143"/>
      <c r="KE95" s="143"/>
      <c r="KF95" s="143"/>
      <c r="KG95" s="143">
        <f t="shared" si="157"/>
        <v>0</v>
      </c>
      <c r="KH95" s="143"/>
      <c r="KI95" s="143"/>
      <c r="KJ95" s="143"/>
      <c r="KK95" s="143"/>
      <c r="KL95" s="143">
        <f t="shared" si="158"/>
        <v>0</v>
      </c>
      <c r="KM95" s="143"/>
      <c r="KN95" s="143">
        <f t="shared" si="159"/>
        <v>0</v>
      </c>
      <c r="KO95" s="143"/>
      <c r="KP95" s="143"/>
      <c r="KQ95" s="143"/>
      <c r="KR95" s="143"/>
      <c r="KS95" s="143"/>
      <c r="KT95" s="143"/>
      <c r="KU95" s="143">
        <f t="shared" si="160"/>
        <v>0</v>
      </c>
      <c r="KV95" s="143"/>
      <c r="KW95" s="143"/>
      <c r="KX95" s="143"/>
      <c r="KY95" s="143">
        <v>1</v>
      </c>
      <c r="KZ95" s="143">
        <v>15000</v>
      </c>
      <c r="LA95" s="143"/>
      <c r="LB95" s="143">
        <f t="shared" si="161"/>
        <v>15000</v>
      </c>
      <c r="LC95" s="143"/>
      <c r="LD95" s="143"/>
      <c r="LE95" s="143"/>
      <c r="LF95" s="143"/>
      <c r="LG95" s="143"/>
      <c r="LH95" s="143"/>
      <c r="LI95" s="143">
        <f t="shared" si="162"/>
        <v>0</v>
      </c>
      <c r="LJ95" s="143"/>
      <c r="LK95" s="143"/>
      <c r="LL95" s="143"/>
      <c r="LM95" s="143"/>
      <c r="LN95" s="143"/>
      <c r="LO95" s="143"/>
      <c r="LP95" s="143">
        <f t="shared" si="163"/>
        <v>0</v>
      </c>
      <c r="LQ95" s="143"/>
      <c r="LR95" s="143"/>
      <c r="LS95" s="143"/>
      <c r="LT95" s="143"/>
      <c r="LU95" s="143"/>
      <c r="LV95" s="143"/>
      <c r="LW95" s="143">
        <f t="shared" si="164"/>
        <v>0</v>
      </c>
      <c r="LX95" s="143"/>
      <c r="LY95" s="143"/>
      <c r="LZ95" s="143"/>
      <c r="MA95" s="143"/>
      <c r="MB95" s="159">
        <f t="shared" si="102"/>
        <v>3551500</v>
      </c>
      <c r="MC95" s="159">
        <f t="shared" si="100"/>
        <v>0</v>
      </c>
      <c r="MD95" s="159">
        <f t="shared" si="103"/>
        <v>3552794</v>
      </c>
      <c r="ME95" s="9"/>
    </row>
    <row r="96" spans="1:343" ht="18" customHeight="1">
      <c r="A96" s="157">
        <v>25</v>
      </c>
      <c r="B96" s="143" t="s">
        <v>1922</v>
      </c>
      <c r="C96" s="143"/>
      <c r="D96" s="143"/>
      <c r="E96" s="143"/>
      <c r="F96" s="143"/>
      <c r="G96" s="143"/>
      <c r="H96" s="143"/>
      <c r="I96" s="143"/>
      <c r="J96" s="143"/>
      <c r="K96" s="143">
        <v>0</v>
      </c>
      <c r="L96" s="143"/>
      <c r="M96" s="159">
        <f t="shared" si="101"/>
        <v>0</v>
      </c>
      <c r="N96" s="143"/>
      <c r="O96" s="143"/>
      <c r="P96" s="143"/>
      <c r="Q96" s="160"/>
      <c r="R96" s="143"/>
      <c r="S96" s="161"/>
      <c r="T96" s="161">
        <f t="shared" si="105"/>
        <v>0</v>
      </c>
      <c r="U96" s="143"/>
      <c r="V96" s="143"/>
      <c r="W96" s="143"/>
      <c r="X96" s="143"/>
      <c r="Y96" s="143"/>
      <c r="Z96" s="143"/>
      <c r="AA96" s="143">
        <f t="shared" si="106"/>
        <v>0</v>
      </c>
      <c r="AB96" s="143"/>
      <c r="AC96" s="143"/>
      <c r="AD96" s="143"/>
      <c r="AE96" s="143"/>
      <c r="AF96" s="143"/>
      <c r="AG96" s="143"/>
      <c r="AH96" s="143">
        <f t="shared" si="107"/>
        <v>0</v>
      </c>
      <c r="AI96" s="143"/>
      <c r="AJ96" s="143"/>
      <c r="AK96" s="143"/>
      <c r="AL96" s="143"/>
      <c r="AM96" s="143"/>
      <c r="AN96" s="143"/>
      <c r="AO96" s="143">
        <f t="shared" si="108"/>
        <v>0</v>
      </c>
      <c r="AP96" s="143"/>
      <c r="AQ96" s="143"/>
      <c r="AR96" s="143"/>
      <c r="AS96" s="143"/>
      <c r="AT96" s="143"/>
      <c r="AU96" s="143"/>
      <c r="AV96" s="143">
        <f t="shared" si="109"/>
        <v>0</v>
      </c>
      <c r="AW96" s="143"/>
      <c r="AX96" s="143"/>
      <c r="AY96" s="143"/>
      <c r="AZ96" s="143"/>
      <c r="BA96" s="143"/>
      <c r="BB96" s="143"/>
      <c r="BC96" s="143">
        <f t="shared" si="110"/>
        <v>0</v>
      </c>
      <c r="BD96" s="143"/>
      <c r="BE96" s="143"/>
      <c r="BF96" s="143"/>
      <c r="BG96" s="143"/>
      <c r="BH96" s="143">
        <f t="shared" si="111"/>
        <v>0</v>
      </c>
      <c r="BI96" s="143"/>
      <c r="BJ96" s="143">
        <f t="shared" si="112"/>
        <v>0</v>
      </c>
      <c r="BK96" s="143"/>
      <c r="BL96" s="143"/>
      <c r="BM96" s="143"/>
      <c r="BN96" s="157"/>
      <c r="BO96" s="143">
        <f>BN96*5000</f>
        <v>0</v>
      </c>
      <c r="BP96" s="143"/>
      <c r="BQ96" s="143">
        <f t="shared" si="114"/>
        <v>0</v>
      </c>
      <c r="BR96" s="143"/>
      <c r="BS96" s="143"/>
      <c r="BT96" s="143"/>
      <c r="BU96" s="143"/>
      <c r="BV96" s="143">
        <f t="shared" si="115"/>
        <v>0</v>
      </c>
      <c r="BW96" s="143"/>
      <c r="BX96" s="143">
        <f t="shared" si="116"/>
        <v>0</v>
      </c>
      <c r="BY96" s="143"/>
      <c r="BZ96" s="143"/>
      <c r="CA96" s="143"/>
      <c r="CB96" s="143"/>
      <c r="CC96" s="143"/>
      <c r="CD96" s="143"/>
      <c r="CE96" s="143">
        <f t="shared" si="117"/>
        <v>0</v>
      </c>
      <c r="CF96" s="143"/>
      <c r="CG96" s="143"/>
      <c r="CH96" s="143"/>
      <c r="CI96" s="143"/>
      <c r="CJ96" s="143"/>
      <c r="CK96" s="143"/>
      <c r="CL96" s="143">
        <f t="shared" si="118"/>
        <v>0</v>
      </c>
      <c r="CM96" s="143"/>
      <c r="CN96" s="143"/>
      <c r="CO96" s="143"/>
      <c r="CP96" s="143"/>
      <c r="CQ96" s="143"/>
      <c r="CR96" s="143"/>
      <c r="CS96" s="143">
        <f t="shared" si="119"/>
        <v>0</v>
      </c>
      <c r="CT96" s="143"/>
      <c r="CU96" s="143"/>
      <c r="CV96" s="143"/>
      <c r="CW96" s="143"/>
      <c r="CX96" s="143"/>
      <c r="CY96" s="143"/>
      <c r="CZ96" s="143">
        <f t="shared" si="120"/>
        <v>0</v>
      </c>
      <c r="DA96" s="143"/>
      <c r="DB96" s="143"/>
      <c r="DC96" s="143"/>
      <c r="DD96" s="143"/>
      <c r="DE96" s="143"/>
      <c r="DF96" s="143"/>
      <c r="DG96" s="143">
        <f t="shared" si="121"/>
        <v>0</v>
      </c>
      <c r="DH96" s="143"/>
      <c r="DI96" s="143"/>
      <c r="DJ96" s="143"/>
      <c r="DK96" s="143"/>
      <c r="DL96" s="143"/>
      <c r="DM96" s="143"/>
      <c r="DN96" s="143">
        <f t="shared" si="122"/>
        <v>0</v>
      </c>
      <c r="DO96" s="143"/>
      <c r="DP96" s="143"/>
      <c r="DQ96" s="143"/>
      <c r="DR96" s="143"/>
      <c r="DS96" s="143"/>
      <c r="DT96" s="143"/>
      <c r="DU96" s="143">
        <f t="shared" si="123"/>
        <v>0</v>
      </c>
      <c r="DV96" s="143"/>
      <c r="DW96" s="143"/>
      <c r="DX96" s="143"/>
      <c r="DY96" s="143"/>
      <c r="DZ96" s="143"/>
      <c r="EA96" s="143"/>
      <c r="EB96" s="143">
        <f t="shared" si="124"/>
        <v>0</v>
      </c>
      <c r="EC96" s="143"/>
      <c r="ED96" s="143"/>
      <c r="EE96" s="143"/>
      <c r="EF96" s="143"/>
      <c r="EG96" s="143"/>
      <c r="EH96" s="143"/>
      <c r="EI96" s="143">
        <f t="shared" si="125"/>
        <v>0</v>
      </c>
      <c r="EJ96" s="143"/>
      <c r="EK96" s="143"/>
      <c r="EL96" s="143"/>
      <c r="EM96" s="143"/>
      <c r="EN96" s="143"/>
      <c r="EO96" s="143"/>
      <c r="EP96" s="143">
        <f t="shared" si="126"/>
        <v>0</v>
      </c>
      <c r="EQ96" s="143"/>
      <c r="ER96" s="143"/>
      <c r="ES96" s="143"/>
      <c r="ET96" s="157"/>
      <c r="EU96" s="143"/>
      <c r="EV96" s="143"/>
      <c r="EW96" s="143"/>
      <c r="EX96" s="143"/>
      <c r="EY96" s="143"/>
      <c r="EZ96" s="143"/>
      <c r="FA96" s="157"/>
      <c r="FB96" s="161">
        <v>0</v>
      </c>
      <c r="FC96" s="161">
        <v>0</v>
      </c>
      <c r="FD96" s="161">
        <f t="shared" si="130"/>
        <v>0</v>
      </c>
      <c r="FE96" s="143"/>
      <c r="FF96" s="143"/>
      <c r="FG96" s="143"/>
      <c r="FH96" s="143"/>
      <c r="FI96" s="143"/>
      <c r="FJ96" s="143"/>
      <c r="FK96" s="143">
        <f t="shared" si="131"/>
        <v>0</v>
      </c>
      <c r="FL96" s="143"/>
      <c r="FM96" s="143"/>
      <c r="FN96" s="143"/>
      <c r="FO96" s="143"/>
      <c r="FP96" s="143"/>
      <c r="FQ96" s="143"/>
      <c r="FR96" s="143">
        <f t="shared" si="132"/>
        <v>0</v>
      </c>
      <c r="FS96" s="143"/>
      <c r="FT96" s="143"/>
      <c r="FU96" s="143"/>
      <c r="FV96" s="143"/>
      <c r="FW96" s="143">
        <f t="shared" si="133"/>
        <v>0</v>
      </c>
      <c r="FX96" s="143"/>
      <c r="FY96" s="143">
        <f t="shared" si="134"/>
        <v>0</v>
      </c>
      <c r="FZ96" s="143"/>
      <c r="GA96" s="143"/>
      <c r="GB96" s="143"/>
      <c r="GC96" s="143">
        <f t="shared" si="165"/>
        <v>0</v>
      </c>
      <c r="GD96" s="143">
        <f t="shared" si="135"/>
        <v>0</v>
      </c>
      <c r="GE96" s="143"/>
      <c r="GF96" s="143">
        <f t="shared" si="136"/>
        <v>0</v>
      </c>
      <c r="GG96" s="143"/>
      <c r="GH96" s="143"/>
      <c r="GI96" s="143"/>
      <c r="GJ96" s="143">
        <v>1</v>
      </c>
      <c r="GK96" s="143">
        <f t="shared" si="137"/>
        <v>27225</v>
      </c>
      <c r="GL96" s="143"/>
      <c r="GM96" s="143">
        <f t="shared" si="138"/>
        <v>27225</v>
      </c>
      <c r="GN96" s="143"/>
      <c r="GO96" s="143"/>
      <c r="GP96" s="143"/>
      <c r="GQ96" s="143"/>
      <c r="GR96" s="143">
        <f t="shared" si="139"/>
        <v>0</v>
      </c>
      <c r="GS96" s="143"/>
      <c r="GT96" s="143">
        <f t="shared" si="140"/>
        <v>0</v>
      </c>
      <c r="GU96" s="143"/>
      <c r="GV96" s="143"/>
      <c r="GW96" s="143"/>
      <c r="GX96" s="143">
        <f t="shared" si="166"/>
        <v>0</v>
      </c>
      <c r="GY96" s="143">
        <f t="shared" si="141"/>
        <v>0</v>
      </c>
      <c r="GZ96" s="143"/>
      <c r="HA96" s="143">
        <f t="shared" si="142"/>
        <v>0</v>
      </c>
      <c r="HB96" s="143"/>
      <c r="HC96" s="143"/>
      <c r="HD96" s="143"/>
      <c r="HE96" s="143">
        <f t="shared" si="167"/>
        <v>0</v>
      </c>
      <c r="HF96" s="143">
        <f t="shared" si="143"/>
        <v>0</v>
      </c>
      <c r="HG96" s="143"/>
      <c r="HH96" s="143">
        <f t="shared" si="144"/>
        <v>0</v>
      </c>
      <c r="HI96" s="143"/>
      <c r="HJ96" s="143"/>
      <c r="HK96" s="143"/>
      <c r="HL96" s="143"/>
      <c r="HM96" s="143"/>
      <c r="HN96" s="143"/>
      <c r="HO96" s="143">
        <f t="shared" si="145"/>
        <v>0</v>
      </c>
      <c r="HP96" s="143"/>
      <c r="HQ96" s="143"/>
      <c r="HR96" s="143"/>
      <c r="HS96" s="143"/>
      <c r="HT96" s="143"/>
      <c r="HU96" s="143"/>
      <c r="HV96" s="143">
        <f t="shared" si="146"/>
        <v>0</v>
      </c>
      <c r="HW96" s="143"/>
      <c r="HX96" s="143"/>
      <c r="HY96" s="143"/>
      <c r="HZ96" s="143"/>
      <c r="IA96" s="143"/>
      <c r="IB96" s="143"/>
      <c r="IC96" s="143">
        <f t="shared" si="147"/>
        <v>0</v>
      </c>
      <c r="ID96" s="143"/>
      <c r="IE96" s="143"/>
      <c r="IF96" s="143"/>
      <c r="IG96" s="143"/>
      <c r="IH96" s="143"/>
      <c r="II96" s="143"/>
      <c r="IJ96" s="163">
        <f t="shared" si="148"/>
        <v>0</v>
      </c>
      <c r="IK96" s="143"/>
      <c r="IL96" s="143"/>
      <c r="IM96" s="143"/>
      <c r="IN96" s="143"/>
      <c r="IO96" s="143">
        <f t="shared" si="149"/>
        <v>0</v>
      </c>
      <c r="IP96" s="143"/>
      <c r="IQ96" s="143">
        <f t="shared" si="150"/>
        <v>0</v>
      </c>
      <c r="IR96" s="143"/>
      <c r="IS96" s="143"/>
      <c r="IT96" s="143"/>
      <c r="IU96" s="143"/>
      <c r="IV96" s="143"/>
      <c r="IW96" s="143"/>
      <c r="IX96" s="143">
        <f t="shared" si="151"/>
        <v>0</v>
      </c>
      <c r="IY96" s="143"/>
      <c r="IZ96" s="143"/>
      <c r="JA96" s="143"/>
      <c r="JB96" s="143"/>
      <c r="JC96" s="143"/>
      <c r="JD96" s="143"/>
      <c r="JE96" s="143">
        <f t="shared" si="152"/>
        <v>0</v>
      </c>
      <c r="JF96" s="143"/>
      <c r="JG96" s="143"/>
      <c r="JH96" s="143"/>
      <c r="JI96" s="164"/>
      <c r="JJ96" s="164">
        <f t="shared" si="153"/>
        <v>0</v>
      </c>
      <c r="JK96" s="143"/>
      <c r="JL96" s="143">
        <f t="shared" si="154"/>
        <v>0</v>
      </c>
      <c r="JM96" s="143"/>
      <c r="JN96" s="143"/>
      <c r="JO96" s="143"/>
      <c r="JP96" s="143"/>
      <c r="JQ96" s="143"/>
      <c r="JR96" s="143"/>
      <c r="JS96" s="143">
        <f t="shared" si="155"/>
        <v>0</v>
      </c>
      <c r="JT96" s="143"/>
      <c r="JU96" s="143"/>
      <c r="JV96" s="143"/>
      <c r="JW96" s="143"/>
      <c r="JX96" s="143"/>
      <c r="JY96" s="143"/>
      <c r="JZ96" s="143">
        <f t="shared" si="156"/>
        <v>0</v>
      </c>
      <c r="KA96" s="143"/>
      <c r="KB96" s="143"/>
      <c r="KC96" s="143"/>
      <c r="KD96" s="143"/>
      <c r="KE96" s="143"/>
      <c r="KF96" s="143"/>
      <c r="KG96" s="143">
        <f t="shared" si="157"/>
        <v>0</v>
      </c>
      <c r="KH96" s="143"/>
      <c r="KI96" s="143"/>
      <c r="KJ96" s="143"/>
      <c r="KK96" s="143">
        <v>1</v>
      </c>
      <c r="KL96" s="143">
        <f t="shared" si="158"/>
        <v>5000</v>
      </c>
      <c r="KM96" s="143"/>
      <c r="KN96" s="143">
        <f t="shared" si="159"/>
        <v>5000</v>
      </c>
      <c r="KO96" s="143"/>
      <c r="KP96" s="143"/>
      <c r="KQ96" s="143"/>
      <c r="KR96" s="143"/>
      <c r="KS96" s="143"/>
      <c r="KT96" s="143"/>
      <c r="KU96" s="143">
        <f t="shared" si="160"/>
        <v>0</v>
      </c>
      <c r="KV96" s="143"/>
      <c r="KW96" s="143"/>
      <c r="KX96" s="143"/>
      <c r="KY96" s="143"/>
      <c r="KZ96" s="143"/>
      <c r="LA96" s="143"/>
      <c r="LB96" s="143">
        <f t="shared" si="161"/>
        <v>0</v>
      </c>
      <c r="LC96" s="143"/>
      <c r="LD96" s="143"/>
      <c r="LE96" s="143"/>
      <c r="LF96" s="143"/>
      <c r="LG96" s="143"/>
      <c r="LH96" s="143"/>
      <c r="LI96" s="143">
        <f t="shared" si="162"/>
        <v>0</v>
      </c>
      <c r="LJ96" s="143"/>
      <c r="LK96" s="143"/>
      <c r="LL96" s="143"/>
      <c r="LM96" s="143"/>
      <c r="LN96" s="143"/>
      <c r="LO96" s="143"/>
      <c r="LP96" s="143">
        <f t="shared" si="163"/>
        <v>0</v>
      </c>
      <c r="LQ96" s="143"/>
      <c r="LR96" s="143"/>
      <c r="LS96" s="143"/>
      <c r="LT96" s="143"/>
      <c r="LU96" s="143"/>
      <c r="LV96" s="143"/>
      <c r="LW96" s="143">
        <f t="shared" si="164"/>
        <v>0</v>
      </c>
      <c r="LX96" s="143"/>
      <c r="LY96" s="143"/>
      <c r="LZ96" s="143"/>
      <c r="MA96" s="143"/>
      <c r="MB96" s="159">
        <f t="shared" si="102"/>
        <v>32225</v>
      </c>
      <c r="MC96" s="159">
        <f t="shared" si="100"/>
        <v>0</v>
      </c>
      <c r="MD96" s="159">
        <f t="shared" si="103"/>
        <v>32225</v>
      </c>
      <c r="ME96" s="9"/>
    </row>
    <row r="97" spans="1:343" ht="18" customHeight="1">
      <c r="A97" s="157">
        <v>26</v>
      </c>
      <c r="B97" s="143" t="s">
        <v>1924</v>
      </c>
      <c r="C97" s="143"/>
      <c r="D97" s="143"/>
      <c r="E97" s="143"/>
      <c r="F97" s="143"/>
      <c r="G97" s="143"/>
      <c r="H97" s="143"/>
      <c r="I97" s="143"/>
      <c r="J97" s="143"/>
      <c r="K97" s="143">
        <v>0</v>
      </c>
      <c r="L97" s="143"/>
      <c r="M97" s="159">
        <f t="shared" si="101"/>
        <v>0</v>
      </c>
      <c r="N97" s="143"/>
      <c r="O97" s="143"/>
      <c r="P97" s="143"/>
      <c r="Q97" s="160"/>
      <c r="R97" s="143"/>
      <c r="S97" s="161"/>
      <c r="T97" s="161">
        <f t="shared" si="105"/>
        <v>0</v>
      </c>
      <c r="U97" s="143"/>
      <c r="V97" s="143"/>
      <c r="W97" s="143"/>
      <c r="X97" s="143"/>
      <c r="Y97" s="143"/>
      <c r="Z97" s="143"/>
      <c r="AA97" s="143">
        <f t="shared" si="106"/>
        <v>0</v>
      </c>
      <c r="AB97" s="143"/>
      <c r="AC97" s="143"/>
      <c r="AD97" s="143"/>
      <c r="AE97" s="143"/>
      <c r="AF97" s="143"/>
      <c r="AG97" s="143"/>
      <c r="AH97" s="143">
        <f t="shared" si="107"/>
        <v>0</v>
      </c>
      <c r="AI97" s="143"/>
      <c r="AJ97" s="143"/>
      <c r="AK97" s="143"/>
      <c r="AL97" s="143"/>
      <c r="AM97" s="143"/>
      <c r="AN97" s="143"/>
      <c r="AO97" s="143">
        <f t="shared" si="108"/>
        <v>0</v>
      </c>
      <c r="AP97" s="143"/>
      <c r="AQ97" s="143"/>
      <c r="AR97" s="143"/>
      <c r="AS97" s="143"/>
      <c r="AT97" s="143"/>
      <c r="AU97" s="143"/>
      <c r="AV97" s="143">
        <f t="shared" si="109"/>
        <v>0</v>
      </c>
      <c r="AW97" s="143"/>
      <c r="AX97" s="143"/>
      <c r="AY97" s="143"/>
      <c r="AZ97" s="143"/>
      <c r="BA97" s="143"/>
      <c r="BB97" s="143"/>
      <c r="BC97" s="143">
        <f t="shared" si="110"/>
        <v>0</v>
      </c>
      <c r="BD97" s="143"/>
      <c r="BE97" s="143"/>
      <c r="BF97" s="143"/>
      <c r="BG97" s="143"/>
      <c r="BH97" s="143">
        <f t="shared" si="111"/>
        <v>0</v>
      </c>
      <c r="BI97" s="143"/>
      <c r="BJ97" s="143">
        <f t="shared" si="112"/>
        <v>0</v>
      </c>
      <c r="BK97" s="143"/>
      <c r="BL97" s="143"/>
      <c r="BM97" s="143"/>
      <c r="BN97" s="157"/>
      <c r="BO97" s="143">
        <f t="shared" si="113"/>
        <v>0</v>
      </c>
      <c r="BP97" s="143"/>
      <c r="BQ97" s="143">
        <f t="shared" si="114"/>
        <v>0</v>
      </c>
      <c r="BR97" s="143"/>
      <c r="BS97" s="143"/>
      <c r="BT97" s="143"/>
      <c r="BU97" s="143"/>
      <c r="BV97" s="143">
        <f t="shared" si="115"/>
        <v>0</v>
      </c>
      <c r="BW97" s="143"/>
      <c r="BX97" s="143">
        <f t="shared" si="116"/>
        <v>0</v>
      </c>
      <c r="BY97" s="143"/>
      <c r="BZ97" s="143"/>
      <c r="CA97" s="143"/>
      <c r="CB97" s="143"/>
      <c r="CC97" s="143"/>
      <c r="CD97" s="143"/>
      <c r="CE97" s="143">
        <f t="shared" si="117"/>
        <v>0</v>
      </c>
      <c r="CF97" s="143"/>
      <c r="CG97" s="143"/>
      <c r="CH97" s="143"/>
      <c r="CI97" s="143"/>
      <c r="CJ97" s="143"/>
      <c r="CK97" s="143"/>
      <c r="CL97" s="143">
        <f t="shared" si="118"/>
        <v>0</v>
      </c>
      <c r="CM97" s="143"/>
      <c r="CN97" s="143"/>
      <c r="CO97" s="143"/>
      <c r="CP97" s="143"/>
      <c r="CQ97" s="143"/>
      <c r="CR97" s="143"/>
      <c r="CS97" s="143">
        <f t="shared" si="119"/>
        <v>0</v>
      </c>
      <c r="CT97" s="143"/>
      <c r="CU97" s="143"/>
      <c r="CV97" s="143"/>
      <c r="CW97" s="143"/>
      <c r="CX97" s="143"/>
      <c r="CY97" s="143"/>
      <c r="CZ97" s="143">
        <f t="shared" si="120"/>
        <v>0</v>
      </c>
      <c r="DA97" s="143"/>
      <c r="DB97" s="143"/>
      <c r="DC97" s="143"/>
      <c r="DD97" s="143"/>
      <c r="DE97" s="143"/>
      <c r="DF97" s="143"/>
      <c r="DG97" s="143">
        <f t="shared" si="121"/>
        <v>0</v>
      </c>
      <c r="DH97" s="143"/>
      <c r="DI97" s="143"/>
      <c r="DJ97" s="143"/>
      <c r="DK97" s="143"/>
      <c r="DL97" s="143"/>
      <c r="DM97" s="143"/>
      <c r="DN97" s="143">
        <f t="shared" si="122"/>
        <v>0</v>
      </c>
      <c r="DO97" s="143"/>
      <c r="DP97" s="143"/>
      <c r="DQ97" s="143"/>
      <c r="DR97" s="143"/>
      <c r="DS97" s="143"/>
      <c r="DT97" s="143"/>
      <c r="DU97" s="143">
        <f t="shared" si="123"/>
        <v>0</v>
      </c>
      <c r="DV97" s="143"/>
      <c r="DW97" s="143"/>
      <c r="DX97" s="143"/>
      <c r="DY97" s="143"/>
      <c r="DZ97" s="143"/>
      <c r="EA97" s="143"/>
      <c r="EB97" s="143">
        <f t="shared" si="124"/>
        <v>0</v>
      </c>
      <c r="EC97" s="143"/>
      <c r="ED97" s="143"/>
      <c r="EE97" s="143"/>
      <c r="EF97" s="143"/>
      <c r="EG97" s="143"/>
      <c r="EH97" s="143"/>
      <c r="EI97" s="143">
        <f t="shared" si="125"/>
        <v>0</v>
      </c>
      <c r="EJ97" s="143"/>
      <c r="EK97" s="143"/>
      <c r="EL97" s="143"/>
      <c r="EM97" s="143"/>
      <c r="EN97" s="143"/>
      <c r="EO97" s="143"/>
      <c r="EP97" s="143">
        <f t="shared" si="126"/>
        <v>0</v>
      </c>
      <c r="EQ97" s="143"/>
      <c r="ER97" s="143"/>
      <c r="ES97" s="143"/>
      <c r="ET97" s="157"/>
      <c r="EU97" s="143"/>
      <c r="EV97" s="143"/>
      <c r="EW97" s="143"/>
      <c r="EX97" s="143"/>
      <c r="EY97" s="143"/>
      <c r="EZ97" s="143"/>
      <c r="FA97" s="157"/>
      <c r="FB97" s="161">
        <v>0</v>
      </c>
      <c r="FC97" s="161">
        <v>0</v>
      </c>
      <c r="FD97" s="161">
        <f t="shared" si="130"/>
        <v>0</v>
      </c>
      <c r="FE97" s="143"/>
      <c r="FF97" s="143"/>
      <c r="FG97" s="143"/>
      <c r="FH97" s="143"/>
      <c r="FI97" s="143"/>
      <c r="FJ97" s="143"/>
      <c r="FK97" s="143">
        <f t="shared" si="131"/>
        <v>0</v>
      </c>
      <c r="FL97" s="143"/>
      <c r="FM97" s="143"/>
      <c r="FN97" s="143"/>
      <c r="FO97" s="143"/>
      <c r="FP97" s="143"/>
      <c r="FQ97" s="143"/>
      <c r="FR97" s="143">
        <f t="shared" si="132"/>
        <v>0</v>
      </c>
      <c r="FS97" s="143"/>
      <c r="FT97" s="143"/>
      <c r="FU97" s="143"/>
      <c r="FV97" s="143"/>
      <c r="FW97" s="143">
        <f t="shared" si="133"/>
        <v>0</v>
      </c>
      <c r="FX97" s="143"/>
      <c r="FY97" s="143">
        <f t="shared" si="134"/>
        <v>0</v>
      </c>
      <c r="FZ97" s="143"/>
      <c r="GA97" s="143"/>
      <c r="GB97" s="143"/>
      <c r="GC97" s="143">
        <f t="shared" si="165"/>
        <v>0</v>
      </c>
      <c r="GD97" s="143">
        <f t="shared" si="135"/>
        <v>0</v>
      </c>
      <c r="GE97" s="143"/>
      <c r="GF97" s="143">
        <f t="shared" si="136"/>
        <v>0</v>
      </c>
      <c r="GG97" s="143"/>
      <c r="GH97" s="143"/>
      <c r="GI97" s="143"/>
      <c r="GJ97" s="143"/>
      <c r="GK97" s="143">
        <f t="shared" si="137"/>
        <v>0</v>
      </c>
      <c r="GL97" s="143"/>
      <c r="GM97" s="143">
        <f t="shared" si="138"/>
        <v>0</v>
      </c>
      <c r="GN97" s="143"/>
      <c r="GO97" s="143"/>
      <c r="GP97" s="143"/>
      <c r="GQ97" s="143"/>
      <c r="GR97" s="143">
        <f t="shared" si="139"/>
        <v>0</v>
      </c>
      <c r="GS97" s="143"/>
      <c r="GT97" s="143">
        <f t="shared" si="140"/>
        <v>0</v>
      </c>
      <c r="GU97" s="143"/>
      <c r="GV97" s="143"/>
      <c r="GW97" s="143"/>
      <c r="GX97" s="143">
        <f t="shared" si="166"/>
        <v>0</v>
      </c>
      <c r="GY97" s="143">
        <f t="shared" si="141"/>
        <v>0</v>
      </c>
      <c r="GZ97" s="143"/>
      <c r="HA97" s="143">
        <f t="shared" si="142"/>
        <v>0</v>
      </c>
      <c r="HB97" s="143"/>
      <c r="HC97" s="143"/>
      <c r="HD97" s="143"/>
      <c r="HE97" s="143">
        <f t="shared" si="167"/>
        <v>0</v>
      </c>
      <c r="HF97" s="143">
        <f t="shared" si="143"/>
        <v>0</v>
      </c>
      <c r="HG97" s="143"/>
      <c r="HH97" s="143">
        <f t="shared" si="144"/>
        <v>0</v>
      </c>
      <c r="HI97" s="143"/>
      <c r="HJ97" s="143"/>
      <c r="HK97" s="143"/>
      <c r="HL97" s="143"/>
      <c r="HM97" s="143"/>
      <c r="HN97" s="143"/>
      <c r="HO97" s="143">
        <f t="shared" si="145"/>
        <v>0</v>
      </c>
      <c r="HP97" s="143"/>
      <c r="HQ97" s="143"/>
      <c r="HR97" s="143"/>
      <c r="HS97" s="143"/>
      <c r="HT97" s="143"/>
      <c r="HU97" s="143"/>
      <c r="HV97" s="143">
        <f t="shared" si="146"/>
        <v>0</v>
      </c>
      <c r="HW97" s="143"/>
      <c r="HX97" s="143"/>
      <c r="HY97" s="143"/>
      <c r="HZ97" s="143"/>
      <c r="IA97" s="143"/>
      <c r="IB97" s="143"/>
      <c r="IC97" s="143">
        <f t="shared" si="147"/>
        <v>0</v>
      </c>
      <c r="ID97" s="143"/>
      <c r="IE97" s="143"/>
      <c r="IF97" s="143"/>
      <c r="IG97" s="143"/>
      <c r="IH97" s="143"/>
      <c r="II97" s="143"/>
      <c r="IJ97" s="163">
        <f t="shared" si="148"/>
        <v>0</v>
      </c>
      <c r="IK97" s="143"/>
      <c r="IL97" s="143"/>
      <c r="IM97" s="143"/>
      <c r="IN97" s="143"/>
      <c r="IO97" s="143">
        <f t="shared" si="149"/>
        <v>0</v>
      </c>
      <c r="IP97" s="143"/>
      <c r="IQ97" s="143">
        <f t="shared" si="150"/>
        <v>0</v>
      </c>
      <c r="IR97" s="143"/>
      <c r="IS97" s="143"/>
      <c r="IT97" s="143"/>
      <c r="IU97" s="143"/>
      <c r="IV97" s="143"/>
      <c r="IW97" s="143"/>
      <c r="IX97" s="143">
        <f t="shared" si="151"/>
        <v>0</v>
      </c>
      <c r="IY97" s="143"/>
      <c r="IZ97" s="143"/>
      <c r="JA97" s="143"/>
      <c r="JB97" s="143"/>
      <c r="JC97" s="143"/>
      <c r="JD97" s="143"/>
      <c r="JE97" s="143">
        <f t="shared" si="152"/>
        <v>0</v>
      </c>
      <c r="JF97" s="143"/>
      <c r="JG97" s="143"/>
      <c r="JH97" s="143"/>
      <c r="JI97" s="164"/>
      <c r="JJ97" s="164">
        <f t="shared" si="153"/>
        <v>0</v>
      </c>
      <c r="JK97" s="143"/>
      <c r="JL97" s="143">
        <f t="shared" si="154"/>
        <v>0</v>
      </c>
      <c r="JM97" s="143"/>
      <c r="JN97" s="143"/>
      <c r="JO97" s="143"/>
      <c r="JP97" s="143"/>
      <c r="JQ97" s="143"/>
      <c r="JR97" s="143"/>
      <c r="JS97" s="143">
        <f t="shared" si="155"/>
        <v>0</v>
      </c>
      <c r="JT97" s="143"/>
      <c r="JU97" s="143"/>
      <c r="JV97" s="143"/>
      <c r="JW97" s="143"/>
      <c r="JX97" s="143"/>
      <c r="JY97" s="143"/>
      <c r="JZ97" s="143">
        <f t="shared" si="156"/>
        <v>0</v>
      </c>
      <c r="KA97" s="143"/>
      <c r="KB97" s="143"/>
      <c r="KC97" s="143"/>
      <c r="KD97" s="143"/>
      <c r="KE97" s="143"/>
      <c r="KF97" s="143"/>
      <c r="KG97" s="143">
        <f t="shared" si="157"/>
        <v>0</v>
      </c>
      <c r="KH97" s="143"/>
      <c r="KI97" s="143"/>
      <c r="KJ97" s="143"/>
      <c r="KK97" s="143"/>
      <c r="KL97" s="143">
        <f t="shared" si="158"/>
        <v>0</v>
      </c>
      <c r="KM97" s="143"/>
      <c r="KN97" s="143">
        <f t="shared" si="159"/>
        <v>0</v>
      </c>
      <c r="KO97" s="143"/>
      <c r="KP97" s="143"/>
      <c r="KQ97" s="143"/>
      <c r="KR97" s="143"/>
      <c r="KS97" s="143"/>
      <c r="KT97" s="143"/>
      <c r="KU97" s="143">
        <f t="shared" si="160"/>
        <v>0</v>
      </c>
      <c r="KV97" s="143"/>
      <c r="KW97" s="143"/>
      <c r="KX97" s="143"/>
      <c r="KY97" s="143"/>
      <c r="KZ97" s="143"/>
      <c r="LA97" s="143"/>
      <c r="LB97" s="143">
        <f t="shared" si="161"/>
        <v>0</v>
      </c>
      <c r="LC97" s="143"/>
      <c r="LD97" s="143"/>
      <c r="LE97" s="143"/>
      <c r="LF97" s="143"/>
      <c r="LG97" s="143"/>
      <c r="LH97" s="143"/>
      <c r="LI97" s="143">
        <f t="shared" si="162"/>
        <v>0</v>
      </c>
      <c r="LJ97" s="143"/>
      <c r="LK97" s="143"/>
      <c r="LL97" s="143"/>
      <c r="LM97" s="143"/>
      <c r="LN97" s="143"/>
      <c r="LO97" s="143"/>
      <c r="LP97" s="143">
        <f t="shared" si="163"/>
        <v>0</v>
      </c>
      <c r="LQ97" s="143"/>
      <c r="LR97" s="143"/>
      <c r="LS97" s="143"/>
      <c r="LT97" s="143"/>
      <c r="LU97" s="143"/>
      <c r="LV97" s="143"/>
      <c r="LW97" s="143">
        <f t="shared" si="164"/>
        <v>0</v>
      </c>
      <c r="LX97" s="143"/>
      <c r="LY97" s="143"/>
      <c r="LZ97" s="143"/>
      <c r="MA97" s="143"/>
      <c r="MB97" s="159">
        <f t="shared" si="102"/>
        <v>0</v>
      </c>
      <c r="MC97" s="159">
        <f t="shared" si="100"/>
        <v>0</v>
      </c>
      <c r="MD97" s="159">
        <f t="shared" si="103"/>
        <v>0</v>
      </c>
      <c r="ME97" s="9"/>
    </row>
    <row r="98" spans="1:343" ht="18" customHeight="1">
      <c r="A98" s="157">
        <v>27</v>
      </c>
      <c r="B98" s="143" t="s">
        <v>1925</v>
      </c>
      <c r="C98" s="143"/>
      <c r="D98" s="143"/>
      <c r="E98" s="143"/>
      <c r="F98" s="143"/>
      <c r="G98" s="143"/>
      <c r="H98" s="143"/>
      <c r="I98" s="143"/>
      <c r="J98" s="143"/>
      <c r="K98" s="143">
        <v>0</v>
      </c>
      <c r="L98" s="143"/>
      <c r="M98" s="159">
        <f t="shared" si="101"/>
        <v>0</v>
      </c>
      <c r="N98" s="143"/>
      <c r="O98" s="143"/>
      <c r="P98" s="143"/>
      <c r="Q98" s="160"/>
      <c r="R98" s="143"/>
      <c r="S98" s="161"/>
      <c r="T98" s="161">
        <f t="shared" si="105"/>
        <v>0</v>
      </c>
      <c r="U98" s="143"/>
      <c r="V98" s="143"/>
      <c r="W98" s="143"/>
      <c r="X98" s="143"/>
      <c r="Y98" s="143"/>
      <c r="Z98" s="143"/>
      <c r="AA98" s="143">
        <f t="shared" si="106"/>
        <v>0</v>
      </c>
      <c r="AB98" s="143"/>
      <c r="AC98" s="143"/>
      <c r="AD98" s="143"/>
      <c r="AE98" s="143"/>
      <c r="AF98" s="143"/>
      <c r="AG98" s="143"/>
      <c r="AH98" s="143">
        <f t="shared" si="107"/>
        <v>0</v>
      </c>
      <c r="AI98" s="143"/>
      <c r="AJ98" s="143"/>
      <c r="AK98" s="143"/>
      <c r="AL98" s="143"/>
      <c r="AM98" s="143"/>
      <c r="AN98" s="143"/>
      <c r="AO98" s="143">
        <f t="shared" si="108"/>
        <v>0</v>
      </c>
      <c r="AP98" s="143"/>
      <c r="AQ98" s="143"/>
      <c r="AR98" s="143"/>
      <c r="AS98" s="143"/>
      <c r="AT98" s="143"/>
      <c r="AU98" s="143"/>
      <c r="AV98" s="143">
        <f t="shared" si="109"/>
        <v>0</v>
      </c>
      <c r="AW98" s="143"/>
      <c r="AX98" s="143"/>
      <c r="AY98" s="143"/>
      <c r="AZ98" s="143"/>
      <c r="BA98" s="143"/>
      <c r="BB98" s="143"/>
      <c r="BC98" s="143">
        <f t="shared" si="110"/>
        <v>0</v>
      </c>
      <c r="BD98" s="143"/>
      <c r="BE98" s="143"/>
      <c r="BF98" s="143"/>
      <c r="BG98" s="143"/>
      <c r="BH98" s="143">
        <f t="shared" si="111"/>
        <v>0</v>
      </c>
      <c r="BI98" s="143"/>
      <c r="BJ98" s="143">
        <f t="shared" si="112"/>
        <v>0</v>
      </c>
      <c r="BK98" s="143"/>
      <c r="BL98" s="143"/>
      <c r="BM98" s="143"/>
      <c r="BN98" s="157"/>
      <c r="BO98" s="143">
        <f t="shared" si="113"/>
        <v>0</v>
      </c>
      <c r="BP98" s="143"/>
      <c r="BQ98" s="143">
        <f t="shared" si="114"/>
        <v>0</v>
      </c>
      <c r="BR98" s="143"/>
      <c r="BS98" s="143"/>
      <c r="BT98" s="143"/>
      <c r="BU98" s="143"/>
      <c r="BV98" s="143">
        <f t="shared" si="115"/>
        <v>0</v>
      </c>
      <c r="BW98" s="143"/>
      <c r="BX98" s="143">
        <f t="shared" si="116"/>
        <v>0</v>
      </c>
      <c r="BY98" s="143"/>
      <c r="BZ98" s="143"/>
      <c r="CA98" s="143"/>
      <c r="CB98" s="143"/>
      <c r="CC98" s="143"/>
      <c r="CD98" s="143"/>
      <c r="CE98" s="143">
        <f t="shared" si="117"/>
        <v>0</v>
      </c>
      <c r="CF98" s="143"/>
      <c r="CG98" s="143"/>
      <c r="CH98" s="143"/>
      <c r="CI98" s="143"/>
      <c r="CJ98" s="143"/>
      <c r="CK98" s="143"/>
      <c r="CL98" s="143">
        <f t="shared" si="118"/>
        <v>0</v>
      </c>
      <c r="CM98" s="143"/>
      <c r="CN98" s="143"/>
      <c r="CO98" s="143"/>
      <c r="CP98" s="143"/>
      <c r="CQ98" s="143"/>
      <c r="CR98" s="143"/>
      <c r="CS98" s="143">
        <f t="shared" si="119"/>
        <v>0</v>
      </c>
      <c r="CT98" s="143"/>
      <c r="CU98" s="143"/>
      <c r="CV98" s="143"/>
      <c r="CW98" s="143"/>
      <c r="CX98" s="161">
        <v>7444321.5080345897</v>
      </c>
      <c r="CY98" s="161">
        <v>3722160</v>
      </c>
      <c r="CZ98" s="143">
        <f t="shared" si="120"/>
        <v>11166481.508034591</v>
      </c>
      <c r="DA98" s="143"/>
      <c r="DB98" s="143"/>
      <c r="DC98" s="143"/>
      <c r="DD98" s="143"/>
      <c r="DE98" s="161">
        <v>130000</v>
      </c>
      <c r="DF98" s="143"/>
      <c r="DG98" s="143">
        <f t="shared" si="121"/>
        <v>130000</v>
      </c>
      <c r="DH98" s="143"/>
      <c r="DI98" s="143"/>
      <c r="DJ98" s="143"/>
      <c r="DK98" s="143"/>
      <c r="DL98" s="143"/>
      <c r="DM98" s="143"/>
      <c r="DN98" s="143">
        <f t="shared" si="122"/>
        <v>0</v>
      </c>
      <c r="DO98" s="143"/>
      <c r="DP98" s="143"/>
      <c r="DQ98" s="143"/>
      <c r="DR98" s="143"/>
      <c r="DS98" s="143"/>
      <c r="DT98" s="143"/>
      <c r="DU98" s="143">
        <f t="shared" si="123"/>
        <v>0</v>
      </c>
      <c r="DV98" s="143"/>
      <c r="DW98" s="143"/>
      <c r="DX98" s="143"/>
      <c r="DY98" s="143"/>
      <c r="DZ98" s="143"/>
      <c r="EA98" s="143"/>
      <c r="EB98" s="143">
        <f t="shared" si="124"/>
        <v>0</v>
      </c>
      <c r="EC98" s="143"/>
      <c r="ED98" s="143"/>
      <c r="EE98" s="143"/>
      <c r="EF98" s="143"/>
      <c r="EG98" s="143"/>
      <c r="EH98" s="143"/>
      <c r="EI98" s="143">
        <f t="shared" si="125"/>
        <v>0</v>
      </c>
      <c r="EJ98" s="143"/>
      <c r="EK98" s="143"/>
      <c r="EL98" s="143"/>
      <c r="EM98" s="143"/>
      <c r="EN98" s="143"/>
      <c r="EO98" s="143"/>
      <c r="EP98" s="143">
        <f t="shared" si="126"/>
        <v>0</v>
      </c>
      <c r="EQ98" s="143"/>
      <c r="ER98" s="143"/>
      <c r="ES98" s="143"/>
      <c r="ET98" s="157"/>
      <c r="EU98" s="143"/>
      <c r="EV98" s="143"/>
      <c r="EW98" s="143"/>
      <c r="EX98" s="143"/>
      <c r="EY98" s="143"/>
      <c r="EZ98" s="143"/>
      <c r="FA98" s="157"/>
      <c r="FB98" s="161">
        <v>0</v>
      </c>
      <c r="FC98" s="161">
        <v>0</v>
      </c>
      <c r="FD98" s="161">
        <f t="shared" si="130"/>
        <v>0</v>
      </c>
      <c r="FE98" s="143"/>
      <c r="FF98" s="143"/>
      <c r="FG98" s="143"/>
      <c r="FH98" s="143"/>
      <c r="FI98" s="143"/>
      <c r="FJ98" s="143"/>
      <c r="FK98" s="143">
        <f t="shared" si="131"/>
        <v>0</v>
      </c>
      <c r="FL98" s="143"/>
      <c r="FM98" s="143"/>
      <c r="FN98" s="143"/>
      <c r="FO98" s="143"/>
      <c r="FP98" s="143"/>
      <c r="FQ98" s="143"/>
      <c r="FR98" s="143">
        <f t="shared" si="132"/>
        <v>0</v>
      </c>
      <c r="FS98" s="143"/>
      <c r="FT98" s="143"/>
      <c r="FU98" s="143"/>
      <c r="FV98" s="143"/>
      <c r="FW98" s="143">
        <f t="shared" si="133"/>
        <v>0</v>
      </c>
      <c r="FX98" s="143"/>
      <c r="FY98" s="143">
        <f t="shared" si="134"/>
        <v>0</v>
      </c>
      <c r="FZ98" s="143"/>
      <c r="GA98" s="143"/>
      <c r="GB98" s="143"/>
      <c r="GC98" s="143">
        <f t="shared" si="165"/>
        <v>0</v>
      </c>
      <c r="GD98" s="143">
        <f t="shared" si="135"/>
        <v>0</v>
      </c>
      <c r="GE98" s="143"/>
      <c r="GF98" s="143">
        <f t="shared" si="136"/>
        <v>0</v>
      </c>
      <c r="GG98" s="143"/>
      <c r="GH98" s="143"/>
      <c r="GI98" s="143"/>
      <c r="GJ98" s="143"/>
      <c r="GK98" s="143">
        <f t="shared" si="137"/>
        <v>0</v>
      </c>
      <c r="GL98" s="143"/>
      <c r="GM98" s="143">
        <f t="shared" si="138"/>
        <v>0</v>
      </c>
      <c r="GN98" s="143"/>
      <c r="GO98" s="143"/>
      <c r="GP98" s="143"/>
      <c r="GQ98" s="143"/>
      <c r="GR98" s="143">
        <f t="shared" si="139"/>
        <v>0</v>
      </c>
      <c r="GS98" s="143"/>
      <c r="GT98" s="143">
        <f t="shared" si="140"/>
        <v>0</v>
      </c>
      <c r="GU98" s="143"/>
      <c r="GV98" s="143"/>
      <c r="GW98" s="143"/>
      <c r="GX98" s="143">
        <f t="shared" si="166"/>
        <v>0</v>
      </c>
      <c r="GY98" s="143">
        <f t="shared" si="141"/>
        <v>0</v>
      </c>
      <c r="GZ98" s="143"/>
      <c r="HA98" s="143">
        <f t="shared" si="142"/>
        <v>0</v>
      </c>
      <c r="HB98" s="143"/>
      <c r="HC98" s="143"/>
      <c r="HD98" s="143"/>
      <c r="HE98" s="143">
        <f t="shared" si="167"/>
        <v>0</v>
      </c>
      <c r="HF98" s="143">
        <f t="shared" si="143"/>
        <v>0</v>
      </c>
      <c r="HG98" s="143"/>
      <c r="HH98" s="143">
        <f t="shared" si="144"/>
        <v>0</v>
      </c>
      <c r="HI98" s="143"/>
      <c r="HJ98" s="143"/>
      <c r="HK98" s="143"/>
      <c r="HL98" s="143"/>
      <c r="HM98" s="143"/>
      <c r="HN98" s="143"/>
      <c r="HO98" s="143">
        <f t="shared" si="145"/>
        <v>0</v>
      </c>
      <c r="HP98" s="143"/>
      <c r="HQ98" s="143"/>
      <c r="HR98" s="143"/>
      <c r="HS98" s="143"/>
      <c r="HT98" s="143"/>
      <c r="HU98" s="143"/>
      <c r="HV98" s="143">
        <f t="shared" si="146"/>
        <v>0</v>
      </c>
      <c r="HW98" s="143"/>
      <c r="HX98" s="143"/>
      <c r="HY98" s="143"/>
      <c r="HZ98" s="143"/>
      <c r="IA98" s="143"/>
      <c r="IB98" s="143"/>
      <c r="IC98" s="143">
        <f t="shared" si="147"/>
        <v>0</v>
      </c>
      <c r="ID98" s="143"/>
      <c r="IE98" s="143"/>
      <c r="IF98" s="143"/>
      <c r="IG98" s="143"/>
      <c r="IH98" s="143"/>
      <c r="II98" s="143"/>
      <c r="IJ98" s="163">
        <f t="shared" si="148"/>
        <v>0</v>
      </c>
      <c r="IK98" s="143"/>
      <c r="IL98" s="143"/>
      <c r="IM98" s="143"/>
      <c r="IN98" s="143"/>
      <c r="IO98" s="143">
        <f t="shared" si="149"/>
        <v>0</v>
      </c>
      <c r="IP98" s="143"/>
      <c r="IQ98" s="143">
        <f t="shared" si="150"/>
        <v>0</v>
      </c>
      <c r="IR98" s="143"/>
      <c r="IS98" s="143"/>
      <c r="IT98" s="143"/>
      <c r="IU98" s="143"/>
      <c r="IV98" s="143"/>
      <c r="IW98" s="143"/>
      <c r="IX98" s="143">
        <f t="shared" si="151"/>
        <v>0</v>
      </c>
      <c r="IY98" s="143"/>
      <c r="IZ98" s="143"/>
      <c r="JA98" s="143"/>
      <c r="JB98" s="143"/>
      <c r="JC98" s="143"/>
      <c r="JD98" s="143"/>
      <c r="JE98" s="143">
        <f t="shared" si="152"/>
        <v>0</v>
      </c>
      <c r="JF98" s="143"/>
      <c r="JG98" s="143"/>
      <c r="JH98" s="143"/>
      <c r="JI98" s="164"/>
      <c r="JJ98" s="164">
        <f t="shared" si="153"/>
        <v>0</v>
      </c>
      <c r="JK98" s="143"/>
      <c r="JL98" s="143">
        <f t="shared" si="154"/>
        <v>0</v>
      </c>
      <c r="JM98" s="143"/>
      <c r="JN98" s="143"/>
      <c r="JO98" s="143"/>
      <c r="JP98" s="143"/>
      <c r="JQ98" s="143"/>
      <c r="JR98" s="143"/>
      <c r="JS98" s="143">
        <f t="shared" si="155"/>
        <v>0</v>
      </c>
      <c r="JT98" s="143"/>
      <c r="JU98" s="143"/>
      <c r="JV98" s="143"/>
      <c r="JW98" s="143"/>
      <c r="JX98" s="143"/>
      <c r="JY98" s="143"/>
      <c r="JZ98" s="143">
        <f t="shared" si="156"/>
        <v>0</v>
      </c>
      <c r="KA98" s="143"/>
      <c r="KB98" s="143"/>
      <c r="KC98" s="143"/>
      <c r="KD98" s="143"/>
      <c r="KE98" s="143"/>
      <c r="KF98" s="143"/>
      <c r="KG98" s="143">
        <f t="shared" si="157"/>
        <v>0</v>
      </c>
      <c r="KH98" s="143"/>
      <c r="KI98" s="143"/>
      <c r="KJ98" s="143"/>
      <c r="KK98" s="143"/>
      <c r="KL98" s="143">
        <f t="shared" si="158"/>
        <v>0</v>
      </c>
      <c r="KM98" s="143"/>
      <c r="KN98" s="143">
        <f t="shared" si="159"/>
        <v>0</v>
      </c>
      <c r="KO98" s="143"/>
      <c r="KP98" s="143"/>
      <c r="KQ98" s="143"/>
      <c r="KR98" s="143"/>
      <c r="KS98" s="143"/>
      <c r="KT98" s="143"/>
      <c r="KU98" s="143">
        <f t="shared" si="160"/>
        <v>0</v>
      </c>
      <c r="KV98" s="143"/>
      <c r="KW98" s="143"/>
      <c r="KX98" s="143"/>
      <c r="KY98" s="143"/>
      <c r="KZ98" s="143"/>
      <c r="LA98" s="143"/>
      <c r="LB98" s="143">
        <f t="shared" si="161"/>
        <v>0</v>
      </c>
      <c r="LC98" s="143"/>
      <c r="LD98" s="143"/>
      <c r="LE98" s="143"/>
      <c r="LF98" s="143"/>
      <c r="LG98" s="143"/>
      <c r="LH98" s="143"/>
      <c r="LI98" s="143">
        <f t="shared" si="162"/>
        <v>0</v>
      </c>
      <c r="LJ98" s="143"/>
      <c r="LK98" s="143"/>
      <c r="LL98" s="143"/>
      <c r="LM98" s="143"/>
      <c r="LN98" s="143"/>
      <c r="LO98" s="143"/>
      <c r="LP98" s="143">
        <f t="shared" si="163"/>
        <v>0</v>
      </c>
      <c r="LQ98" s="143"/>
      <c r="LR98" s="143"/>
      <c r="LS98" s="143"/>
      <c r="LT98" s="143"/>
      <c r="LU98" s="143"/>
      <c r="LV98" s="143"/>
      <c r="LW98" s="143">
        <f t="shared" si="164"/>
        <v>0</v>
      </c>
      <c r="LX98" s="143"/>
      <c r="LY98" s="143"/>
      <c r="LZ98" s="143"/>
      <c r="MA98" s="143"/>
      <c r="MB98" s="159">
        <f t="shared" si="102"/>
        <v>7574321.5080345897</v>
      </c>
      <c r="MC98" s="159">
        <f t="shared" si="100"/>
        <v>3722160</v>
      </c>
      <c r="MD98" s="159">
        <f t="shared" si="103"/>
        <v>11296481.508034591</v>
      </c>
      <c r="ME98" s="9"/>
    </row>
    <row r="99" spans="1:343" ht="18" customHeight="1">
      <c r="A99" s="157">
        <v>28</v>
      </c>
      <c r="B99" s="143" t="s">
        <v>1951</v>
      </c>
      <c r="C99" s="143"/>
      <c r="D99" s="143"/>
      <c r="E99" s="143"/>
      <c r="F99" s="143"/>
      <c r="G99" s="143"/>
      <c r="H99" s="143"/>
      <c r="I99" s="143"/>
      <c r="J99" s="143"/>
      <c r="K99" s="143">
        <v>0</v>
      </c>
      <c r="L99" s="143"/>
      <c r="M99" s="159">
        <f t="shared" si="101"/>
        <v>0</v>
      </c>
      <c r="N99" s="143"/>
      <c r="O99" s="143"/>
      <c r="P99" s="143"/>
      <c r="Q99" s="160"/>
      <c r="R99" s="143"/>
      <c r="S99" s="161"/>
      <c r="T99" s="161">
        <f t="shared" si="105"/>
        <v>0</v>
      </c>
      <c r="U99" s="143"/>
      <c r="V99" s="143"/>
      <c r="W99" s="143"/>
      <c r="X99" s="143"/>
      <c r="Y99" s="143"/>
      <c r="Z99" s="143"/>
      <c r="AA99" s="143">
        <f t="shared" si="106"/>
        <v>0</v>
      </c>
      <c r="AB99" s="143"/>
      <c r="AC99" s="143"/>
      <c r="AD99" s="143"/>
      <c r="AE99" s="143"/>
      <c r="AF99" s="143"/>
      <c r="AG99" s="143"/>
      <c r="AH99" s="143">
        <f t="shared" si="107"/>
        <v>0</v>
      </c>
      <c r="AI99" s="143"/>
      <c r="AJ99" s="143"/>
      <c r="AK99" s="143"/>
      <c r="AL99" s="143"/>
      <c r="AM99" s="143"/>
      <c r="AN99" s="143"/>
      <c r="AO99" s="143">
        <f t="shared" si="108"/>
        <v>0</v>
      </c>
      <c r="AP99" s="143"/>
      <c r="AQ99" s="143"/>
      <c r="AR99" s="143"/>
      <c r="AS99" s="143"/>
      <c r="AT99" s="143"/>
      <c r="AU99" s="143"/>
      <c r="AV99" s="143">
        <f t="shared" si="109"/>
        <v>0</v>
      </c>
      <c r="AW99" s="143"/>
      <c r="AX99" s="143"/>
      <c r="AY99" s="143"/>
      <c r="AZ99" s="143"/>
      <c r="BA99" s="143"/>
      <c r="BB99" s="143"/>
      <c r="BC99" s="143">
        <f t="shared" si="110"/>
        <v>0</v>
      </c>
      <c r="BD99" s="143"/>
      <c r="BE99" s="143"/>
      <c r="BF99" s="143"/>
      <c r="BG99" s="143"/>
      <c r="BH99" s="143">
        <f t="shared" si="111"/>
        <v>0</v>
      </c>
      <c r="BI99" s="143"/>
      <c r="BJ99" s="143">
        <f t="shared" si="112"/>
        <v>0</v>
      </c>
      <c r="BK99" s="143"/>
      <c r="BL99" s="143"/>
      <c r="BM99" s="143"/>
      <c r="BN99" s="157"/>
      <c r="BO99" s="143">
        <f t="shared" si="113"/>
        <v>0</v>
      </c>
      <c r="BP99" s="143"/>
      <c r="BQ99" s="143">
        <f t="shared" si="114"/>
        <v>0</v>
      </c>
      <c r="BR99" s="143"/>
      <c r="BS99" s="143"/>
      <c r="BT99" s="143"/>
      <c r="BU99" s="143"/>
      <c r="BV99" s="143">
        <f t="shared" si="115"/>
        <v>0</v>
      </c>
      <c r="BW99" s="143"/>
      <c r="BX99" s="143">
        <f t="shared" si="116"/>
        <v>0</v>
      </c>
      <c r="BY99" s="143"/>
      <c r="BZ99" s="143"/>
      <c r="CA99" s="143"/>
      <c r="CB99" s="143"/>
      <c r="CC99" s="143">
        <v>11875</v>
      </c>
      <c r="CD99" s="143"/>
      <c r="CE99" s="143">
        <f t="shared" si="117"/>
        <v>11875</v>
      </c>
      <c r="CF99" s="143"/>
      <c r="CG99" s="143"/>
      <c r="CH99" s="143"/>
      <c r="CI99" s="143"/>
      <c r="CJ99" s="143"/>
      <c r="CK99" s="143"/>
      <c r="CL99" s="143">
        <f t="shared" si="118"/>
        <v>0</v>
      </c>
      <c r="CM99" s="143"/>
      <c r="CN99" s="143"/>
      <c r="CO99" s="143"/>
      <c r="CP99" s="161">
        <v>4409268</v>
      </c>
      <c r="CQ99" s="143">
        <v>37440</v>
      </c>
      <c r="CR99" s="143"/>
      <c r="CS99" s="143">
        <f t="shared" si="119"/>
        <v>37440</v>
      </c>
      <c r="CT99" s="143"/>
      <c r="CU99" s="143"/>
      <c r="CV99" s="143"/>
      <c r="CW99" s="143"/>
      <c r="CX99" s="143"/>
      <c r="CY99" s="143"/>
      <c r="CZ99" s="143">
        <f t="shared" si="120"/>
        <v>0</v>
      </c>
      <c r="DA99" s="143"/>
      <c r="DB99" s="143"/>
      <c r="DC99" s="143"/>
      <c r="DD99" s="143"/>
      <c r="DE99" s="143"/>
      <c r="DF99" s="143"/>
      <c r="DG99" s="143">
        <f t="shared" si="121"/>
        <v>0</v>
      </c>
      <c r="DH99" s="143"/>
      <c r="DI99" s="143"/>
      <c r="DJ99" s="143"/>
      <c r="DK99" s="143"/>
      <c r="DL99" s="143"/>
      <c r="DM99" s="143"/>
      <c r="DN99" s="143">
        <f t="shared" si="122"/>
        <v>0</v>
      </c>
      <c r="DO99" s="143"/>
      <c r="DP99" s="143"/>
      <c r="DQ99" s="143"/>
      <c r="DR99" s="161">
        <v>750</v>
      </c>
      <c r="DS99" s="161">
        <v>400000</v>
      </c>
      <c r="DT99" s="161">
        <v>627000</v>
      </c>
      <c r="DU99" s="143">
        <f t="shared" si="123"/>
        <v>1027000</v>
      </c>
      <c r="DV99" s="143"/>
      <c r="DW99" s="143"/>
      <c r="DX99" s="143"/>
      <c r="DY99" s="143"/>
      <c r="DZ99" s="143"/>
      <c r="EA99" s="143"/>
      <c r="EB99" s="143">
        <f t="shared" si="124"/>
        <v>0</v>
      </c>
      <c r="EC99" s="143"/>
      <c r="ED99" s="143"/>
      <c r="EE99" s="143"/>
      <c r="EF99" s="143"/>
      <c r="EG99" s="143"/>
      <c r="EH99" s="143"/>
      <c r="EI99" s="143">
        <f t="shared" si="125"/>
        <v>0</v>
      </c>
      <c r="EJ99" s="143"/>
      <c r="EK99" s="143"/>
      <c r="EL99" s="143"/>
      <c r="EM99" s="143"/>
      <c r="EN99" s="143"/>
      <c r="EO99" s="143"/>
      <c r="EP99" s="143">
        <f t="shared" si="126"/>
        <v>0</v>
      </c>
      <c r="EQ99" s="143"/>
      <c r="ER99" s="143"/>
      <c r="ES99" s="143"/>
      <c r="ET99" s="157"/>
      <c r="EU99" s="143"/>
      <c r="EV99" s="143"/>
      <c r="EW99" s="143"/>
      <c r="EX99" s="143"/>
      <c r="EY99" s="143"/>
      <c r="EZ99" s="143"/>
      <c r="FA99" s="157"/>
      <c r="FB99" s="161">
        <v>0</v>
      </c>
      <c r="FC99" s="161">
        <v>0</v>
      </c>
      <c r="FD99" s="161">
        <f t="shared" si="130"/>
        <v>0</v>
      </c>
      <c r="FE99" s="143"/>
      <c r="FF99" s="143"/>
      <c r="FG99" s="143"/>
      <c r="FH99" s="143"/>
      <c r="FI99" s="143"/>
      <c r="FJ99" s="143"/>
      <c r="FK99" s="143">
        <f t="shared" si="131"/>
        <v>0</v>
      </c>
      <c r="FL99" s="143"/>
      <c r="FM99" s="143"/>
      <c r="FN99" s="143"/>
      <c r="FO99" s="143"/>
      <c r="FP99" s="143"/>
      <c r="FQ99" s="143"/>
      <c r="FR99" s="143">
        <f t="shared" si="132"/>
        <v>0</v>
      </c>
      <c r="FS99" s="143"/>
      <c r="FT99" s="143"/>
      <c r="FU99" s="143"/>
      <c r="FV99" s="143"/>
      <c r="FW99" s="143">
        <f t="shared" si="133"/>
        <v>0</v>
      </c>
      <c r="FX99" s="143"/>
      <c r="FY99" s="143">
        <f t="shared" si="134"/>
        <v>0</v>
      </c>
      <c r="FZ99" s="143"/>
      <c r="GA99" s="143"/>
      <c r="GB99" s="143"/>
      <c r="GC99" s="143">
        <f t="shared" si="165"/>
        <v>0</v>
      </c>
      <c r="GD99" s="143">
        <f t="shared" si="135"/>
        <v>0</v>
      </c>
      <c r="GE99" s="143"/>
      <c r="GF99" s="143">
        <f t="shared" si="136"/>
        <v>0</v>
      </c>
      <c r="GG99" s="143"/>
      <c r="GH99" s="143"/>
      <c r="GI99" s="143"/>
      <c r="GJ99" s="143"/>
      <c r="GK99" s="143">
        <f t="shared" si="137"/>
        <v>0</v>
      </c>
      <c r="GL99" s="143"/>
      <c r="GM99" s="143">
        <f t="shared" si="138"/>
        <v>0</v>
      </c>
      <c r="GN99" s="143"/>
      <c r="GO99" s="143"/>
      <c r="GP99" s="143"/>
      <c r="GQ99" s="143"/>
      <c r="GR99" s="143">
        <f t="shared" si="139"/>
        <v>0</v>
      </c>
      <c r="GS99" s="143"/>
      <c r="GT99" s="143">
        <f t="shared" si="140"/>
        <v>0</v>
      </c>
      <c r="GU99" s="143"/>
      <c r="GV99" s="143"/>
      <c r="GW99" s="143"/>
      <c r="GX99" s="143">
        <f t="shared" si="166"/>
        <v>0</v>
      </c>
      <c r="GY99" s="143">
        <f t="shared" si="141"/>
        <v>0</v>
      </c>
      <c r="GZ99" s="143"/>
      <c r="HA99" s="143">
        <f t="shared" si="142"/>
        <v>0</v>
      </c>
      <c r="HB99" s="143"/>
      <c r="HC99" s="143"/>
      <c r="HD99" s="143"/>
      <c r="HE99" s="143">
        <f t="shared" si="167"/>
        <v>0</v>
      </c>
      <c r="HF99" s="143">
        <f t="shared" si="143"/>
        <v>0</v>
      </c>
      <c r="HG99" s="143"/>
      <c r="HH99" s="143">
        <f t="shared" si="144"/>
        <v>0</v>
      </c>
      <c r="HI99" s="143"/>
      <c r="HJ99" s="143"/>
      <c r="HK99" s="143"/>
      <c r="HL99" s="143"/>
      <c r="HM99" s="143"/>
      <c r="HN99" s="143"/>
      <c r="HO99" s="143">
        <f t="shared" si="145"/>
        <v>0</v>
      </c>
      <c r="HP99" s="143"/>
      <c r="HQ99" s="143"/>
      <c r="HR99" s="143"/>
      <c r="HS99" s="143"/>
      <c r="HT99" s="143"/>
      <c r="HU99" s="143"/>
      <c r="HV99" s="143">
        <f t="shared" si="146"/>
        <v>0</v>
      </c>
      <c r="HW99" s="143"/>
      <c r="HX99" s="143"/>
      <c r="HY99" s="143"/>
      <c r="HZ99" s="143"/>
      <c r="IA99" s="143"/>
      <c r="IB99" s="143"/>
      <c r="IC99" s="143">
        <f t="shared" si="147"/>
        <v>0</v>
      </c>
      <c r="ID99" s="143"/>
      <c r="IE99" s="143"/>
      <c r="IF99" s="143"/>
      <c r="IG99" s="143"/>
      <c r="IH99" s="143"/>
      <c r="II99" s="143"/>
      <c r="IJ99" s="163">
        <f t="shared" si="148"/>
        <v>0</v>
      </c>
      <c r="IK99" s="143"/>
      <c r="IL99" s="143"/>
      <c r="IM99" s="143"/>
      <c r="IN99" s="143"/>
      <c r="IO99" s="143">
        <f t="shared" si="149"/>
        <v>0</v>
      </c>
      <c r="IP99" s="143"/>
      <c r="IQ99" s="143">
        <f t="shared" si="150"/>
        <v>0</v>
      </c>
      <c r="IR99" s="143"/>
      <c r="IS99" s="143"/>
      <c r="IT99" s="143"/>
      <c r="IU99" s="143"/>
      <c r="IV99" s="143"/>
      <c r="IW99" s="143"/>
      <c r="IX99" s="143">
        <f t="shared" si="151"/>
        <v>0</v>
      </c>
      <c r="IY99" s="143"/>
      <c r="IZ99" s="143"/>
      <c r="JA99" s="143"/>
      <c r="JB99" s="143"/>
      <c r="JC99" s="143"/>
      <c r="JD99" s="143"/>
      <c r="JE99" s="143">
        <f t="shared" si="152"/>
        <v>0</v>
      </c>
      <c r="JF99" s="143"/>
      <c r="JG99" s="143"/>
      <c r="JH99" s="143"/>
      <c r="JI99" s="164"/>
      <c r="JJ99" s="164">
        <f t="shared" si="153"/>
        <v>0</v>
      </c>
      <c r="JK99" s="143"/>
      <c r="JL99" s="143">
        <f t="shared" si="154"/>
        <v>0</v>
      </c>
      <c r="JM99" s="143"/>
      <c r="JN99" s="143"/>
      <c r="JO99" s="143"/>
      <c r="JP99" s="143"/>
      <c r="JQ99" s="143"/>
      <c r="JR99" s="143"/>
      <c r="JS99" s="143">
        <f t="shared" si="155"/>
        <v>0</v>
      </c>
      <c r="JT99" s="143"/>
      <c r="JU99" s="143"/>
      <c r="JV99" s="143"/>
      <c r="JW99" s="143"/>
      <c r="JX99" s="143"/>
      <c r="JY99" s="143"/>
      <c r="JZ99" s="143">
        <f t="shared" si="156"/>
        <v>0</v>
      </c>
      <c r="KA99" s="143"/>
      <c r="KB99" s="143"/>
      <c r="KC99" s="143"/>
      <c r="KD99" s="143"/>
      <c r="KE99" s="143"/>
      <c r="KF99" s="143"/>
      <c r="KG99" s="143">
        <f t="shared" si="157"/>
        <v>0</v>
      </c>
      <c r="KH99" s="143"/>
      <c r="KI99" s="143"/>
      <c r="KJ99" s="143"/>
      <c r="KK99" s="143"/>
      <c r="KL99" s="143">
        <f t="shared" si="158"/>
        <v>0</v>
      </c>
      <c r="KM99" s="143"/>
      <c r="KN99" s="143">
        <f t="shared" si="159"/>
        <v>0</v>
      </c>
      <c r="KO99" s="143"/>
      <c r="KP99" s="143"/>
      <c r="KQ99" s="143"/>
      <c r="KR99" s="143"/>
      <c r="KS99" s="143"/>
      <c r="KT99" s="143"/>
      <c r="KU99" s="143">
        <f t="shared" si="160"/>
        <v>0</v>
      </c>
      <c r="KV99" s="143"/>
      <c r="KW99" s="143"/>
      <c r="KX99" s="143"/>
      <c r="KY99" s="143"/>
      <c r="KZ99" s="143"/>
      <c r="LA99" s="143"/>
      <c r="LB99" s="143">
        <f t="shared" si="161"/>
        <v>0</v>
      </c>
      <c r="LC99" s="143"/>
      <c r="LD99" s="143"/>
      <c r="LE99" s="143"/>
      <c r="LF99" s="143"/>
      <c r="LG99" s="143"/>
      <c r="LH99" s="143"/>
      <c r="LI99" s="143">
        <f t="shared" si="162"/>
        <v>0</v>
      </c>
      <c r="LJ99" s="143"/>
      <c r="LK99" s="143"/>
      <c r="LL99" s="143"/>
      <c r="LM99" s="143"/>
      <c r="LN99" s="143"/>
      <c r="LO99" s="143"/>
      <c r="LP99" s="143">
        <f t="shared" si="163"/>
        <v>0</v>
      </c>
      <c r="LQ99" s="143"/>
      <c r="LR99" s="143"/>
      <c r="LS99" s="143"/>
      <c r="LT99" s="143"/>
      <c r="LU99" s="143"/>
      <c r="LV99" s="143"/>
      <c r="LW99" s="143">
        <f t="shared" si="164"/>
        <v>0</v>
      </c>
      <c r="LX99" s="143"/>
      <c r="LY99" s="143"/>
      <c r="LZ99" s="143"/>
      <c r="MA99" s="143"/>
      <c r="MB99" s="159">
        <f t="shared" si="102"/>
        <v>449315</v>
      </c>
      <c r="MC99" s="159">
        <f t="shared" si="100"/>
        <v>627000</v>
      </c>
      <c r="MD99" s="159">
        <f t="shared" si="103"/>
        <v>1076315</v>
      </c>
      <c r="ME99" s="9"/>
    </row>
    <row r="100" spans="1:343" ht="18" customHeight="1">
      <c r="A100" s="157">
        <v>29</v>
      </c>
      <c r="B100" s="143" t="s">
        <v>1926</v>
      </c>
      <c r="C100" s="143"/>
      <c r="D100" s="143"/>
      <c r="E100" s="143"/>
      <c r="F100" s="143"/>
      <c r="G100" s="143"/>
      <c r="H100" s="143"/>
      <c r="I100" s="143"/>
      <c r="J100" s="143"/>
      <c r="K100" s="143">
        <v>0</v>
      </c>
      <c r="L100" s="143"/>
      <c r="M100" s="159">
        <f t="shared" si="101"/>
        <v>0</v>
      </c>
      <c r="N100" s="143"/>
      <c r="O100" s="143"/>
      <c r="P100" s="143"/>
      <c r="Q100" s="160"/>
      <c r="R100" s="143"/>
      <c r="S100" s="161"/>
      <c r="T100" s="161">
        <f t="shared" si="105"/>
        <v>0</v>
      </c>
      <c r="U100" s="143"/>
      <c r="V100" s="143"/>
      <c r="W100" s="143"/>
      <c r="X100" s="143"/>
      <c r="Y100" s="143"/>
      <c r="Z100" s="143"/>
      <c r="AA100" s="143">
        <f t="shared" si="106"/>
        <v>0</v>
      </c>
      <c r="AB100" s="143"/>
      <c r="AC100" s="143"/>
      <c r="AD100" s="143"/>
      <c r="AE100" s="143"/>
      <c r="AF100" s="143"/>
      <c r="AG100" s="143"/>
      <c r="AH100" s="143">
        <f t="shared" si="107"/>
        <v>0</v>
      </c>
      <c r="AI100" s="143"/>
      <c r="AJ100" s="143"/>
      <c r="AK100" s="143"/>
      <c r="AL100" s="143"/>
      <c r="AM100" s="143"/>
      <c r="AN100" s="143"/>
      <c r="AO100" s="143">
        <f t="shared" si="108"/>
        <v>0</v>
      </c>
      <c r="AP100" s="143"/>
      <c r="AQ100" s="143"/>
      <c r="AR100" s="143"/>
      <c r="AS100" s="143"/>
      <c r="AT100" s="143"/>
      <c r="AU100" s="143"/>
      <c r="AV100" s="143">
        <f t="shared" si="109"/>
        <v>0</v>
      </c>
      <c r="AW100" s="143"/>
      <c r="AX100" s="143"/>
      <c r="AY100" s="143"/>
      <c r="AZ100" s="143"/>
      <c r="BA100" s="143"/>
      <c r="BB100" s="143"/>
      <c r="BC100" s="143">
        <f t="shared" si="110"/>
        <v>0</v>
      </c>
      <c r="BD100" s="143"/>
      <c r="BE100" s="143"/>
      <c r="BF100" s="143"/>
      <c r="BG100" s="143"/>
      <c r="BH100" s="143">
        <f t="shared" si="111"/>
        <v>0</v>
      </c>
      <c r="BI100" s="143"/>
      <c r="BJ100" s="143">
        <f t="shared" si="112"/>
        <v>0</v>
      </c>
      <c r="BK100" s="143"/>
      <c r="BL100" s="143"/>
      <c r="BM100" s="143"/>
      <c r="BN100" s="157"/>
      <c r="BO100" s="143">
        <f t="shared" si="113"/>
        <v>0</v>
      </c>
      <c r="BP100" s="143"/>
      <c r="BQ100" s="143">
        <f t="shared" si="114"/>
        <v>0</v>
      </c>
      <c r="BR100" s="143"/>
      <c r="BS100" s="143"/>
      <c r="BT100" s="143"/>
      <c r="BU100" s="143"/>
      <c r="BV100" s="143">
        <f t="shared" si="115"/>
        <v>0</v>
      </c>
      <c r="BW100" s="143"/>
      <c r="BX100" s="143">
        <f t="shared" si="116"/>
        <v>0</v>
      </c>
      <c r="BY100" s="143"/>
      <c r="BZ100" s="143"/>
      <c r="CA100" s="143"/>
      <c r="CB100" s="143"/>
      <c r="CC100" s="143"/>
      <c r="CD100" s="143"/>
      <c r="CE100" s="143">
        <f t="shared" si="117"/>
        <v>0</v>
      </c>
      <c r="CF100" s="143"/>
      <c r="CG100" s="143"/>
      <c r="CH100" s="143"/>
      <c r="CI100" s="143"/>
      <c r="CJ100" s="143"/>
      <c r="CK100" s="143"/>
      <c r="CL100" s="143">
        <f t="shared" si="118"/>
        <v>0</v>
      </c>
      <c r="CM100" s="143"/>
      <c r="CN100" s="143"/>
      <c r="CO100" s="143"/>
      <c r="CP100" s="143"/>
      <c r="CQ100" s="143"/>
      <c r="CR100" s="143"/>
      <c r="CS100" s="143">
        <f t="shared" si="119"/>
        <v>0</v>
      </c>
      <c r="CT100" s="143"/>
      <c r="CU100" s="143"/>
      <c r="CV100" s="143"/>
      <c r="CW100" s="143"/>
      <c r="CX100" s="143"/>
      <c r="CY100" s="143"/>
      <c r="CZ100" s="143">
        <f t="shared" si="120"/>
        <v>0</v>
      </c>
      <c r="DA100" s="143"/>
      <c r="DB100" s="143"/>
      <c r="DC100" s="143"/>
      <c r="DD100" s="143"/>
      <c r="DE100" s="143"/>
      <c r="DF100" s="143"/>
      <c r="DG100" s="143">
        <f t="shared" si="121"/>
        <v>0</v>
      </c>
      <c r="DH100" s="143"/>
      <c r="DI100" s="143"/>
      <c r="DJ100" s="143"/>
      <c r="DK100" s="143"/>
      <c r="DL100" s="143"/>
      <c r="DM100" s="143"/>
      <c r="DN100" s="143">
        <f t="shared" si="122"/>
        <v>0</v>
      </c>
      <c r="DO100" s="143"/>
      <c r="DP100" s="143"/>
      <c r="DQ100" s="143"/>
      <c r="DR100" s="143"/>
      <c r="DS100" s="143"/>
      <c r="DT100" s="143"/>
      <c r="DU100" s="143">
        <f t="shared" si="123"/>
        <v>0</v>
      </c>
      <c r="DV100" s="143"/>
      <c r="DW100" s="143"/>
      <c r="DX100" s="143"/>
      <c r="DY100" s="143"/>
      <c r="DZ100" s="143"/>
      <c r="EA100" s="143"/>
      <c r="EB100" s="143">
        <f t="shared" si="124"/>
        <v>0</v>
      </c>
      <c r="EC100" s="143"/>
      <c r="ED100" s="143"/>
      <c r="EE100" s="143"/>
      <c r="EF100" s="143"/>
      <c r="EG100" s="143"/>
      <c r="EH100" s="143"/>
      <c r="EI100" s="143">
        <f t="shared" si="125"/>
        <v>0</v>
      </c>
      <c r="EJ100" s="143"/>
      <c r="EK100" s="143"/>
      <c r="EL100" s="143"/>
      <c r="EM100" s="143"/>
      <c r="EN100" s="143"/>
      <c r="EO100" s="143"/>
      <c r="EP100" s="143">
        <f t="shared" si="126"/>
        <v>0</v>
      </c>
      <c r="EQ100" s="143"/>
      <c r="ER100" s="143"/>
      <c r="ES100" s="143"/>
      <c r="ET100" s="157"/>
      <c r="EU100" s="143"/>
      <c r="EV100" s="143"/>
      <c r="EW100" s="143"/>
      <c r="EX100" s="143"/>
      <c r="EY100" s="143"/>
      <c r="EZ100" s="143"/>
      <c r="FA100" s="157"/>
      <c r="FB100" s="161">
        <v>0</v>
      </c>
      <c r="FC100" s="161">
        <v>0</v>
      </c>
      <c r="FD100" s="161">
        <f t="shared" si="130"/>
        <v>0</v>
      </c>
      <c r="FE100" s="143"/>
      <c r="FF100" s="143"/>
      <c r="FG100" s="143"/>
      <c r="FH100" s="143"/>
      <c r="FI100" s="143"/>
      <c r="FJ100" s="143"/>
      <c r="FK100" s="143">
        <f t="shared" si="131"/>
        <v>0</v>
      </c>
      <c r="FL100" s="143"/>
      <c r="FM100" s="143"/>
      <c r="FN100" s="143"/>
      <c r="FO100" s="143"/>
      <c r="FP100" s="143"/>
      <c r="FQ100" s="143"/>
      <c r="FR100" s="143">
        <f t="shared" si="132"/>
        <v>0</v>
      </c>
      <c r="FS100" s="143"/>
      <c r="FT100" s="143"/>
      <c r="FU100" s="143"/>
      <c r="FV100" s="143"/>
      <c r="FW100" s="143">
        <f t="shared" si="133"/>
        <v>0</v>
      </c>
      <c r="FX100" s="143"/>
      <c r="FY100" s="143">
        <f t="shared" si="134"/>
        <v>0</v>
      </c>
      <c r="FZ100" s="143"/>
      <c r="GA100" s="143"/>
      <c r="GB100" s="143"/>
      <c r="GC100" s="143">
        <f t="shared" si="165"/>
        <v>0</v>
      </c>
      <c r="GD100" s="143">
        <f t="shared" si="135"/>
        <v>0</v>
      </c>
      <c r="GE100" s="143"/>
      <c r="GF100" s="143">
        <f t="shared" si="136"/>
        <v>0</v>
      </c>
      <c r="GG100" s="143"/>
      <c r="GH100" s="143"/>
      <c r="GI100" s="143"/>
      <c r="GJ100" s="143"/>
      <c r="GK100" s="143">
        <f t="shared" si="137"/>
        <v>0</v>
      </c>
      <c r="GL100" s="143"/>
      <c r="GM100" s="143">
        <f t="shared" si="138"/>
        <v>0</v>
      </c>
      <c r="GN100" s="143"/>
      <c r="GO100" s="143"/>
      <c r="GP100" s="143"/>
      <c r="GQ100" s="143"/>
      <c r="GR100" s="143">
        <f t="shared" si="139"/>
        <v>0</v>
      </c>
      <c r="GS100" s="143"/>
      <c r="GT100" s="143">
        <f t="shared" si="140"/>
        <v>0</v>
      </c>
      <c r="GU100" s="143"/>
      <c r="GV100" s="143"/>
      <c r="GW100" s="143"/>
      <c r="GX100" s="143">
        <f t="shared" si="166"/>
        <v>0</v>
      </c>
      <c r="GY100" s="143">
        <f t="shared" si="141"/>
        <v>0</v>
      </c>
      <c r="GZ100" s="143"/>
      <c r="HA100" s="143">
        <f t="shared" si="142"/>
        <v>0</v>
      </c>
      <c r="HB100" s="143"/>
      <c r="HC100" s="143"/>
      <c r="HD100" s="143"/>
      <c r="HE100" s="143">
        <f t="shared" si="167"/>
        <v>0</v>
      </c>
      <c r="HF100" s="143">
        <f t="shared" si="143"/>
        <v>0</v>
      </c>
      <c r="HG100" s="143"/>
      <c r="HH100" s="143">
        <f t="shared" si="144"/>
        <v>0</v>
      </c>
      <c r="HI100" s="143"/>
      <c r="HJ100" s="143"/>
      <c r="HK100" s="143"/>
      <c r="HL100" s="143"/>
      <c r="HM100" s="143"/>
      <c r="HN100" s="143"/>
      <c r="HO100" s="143">
        <f t="shared" si="145"/>
        <v>0</v>
      </c>
      <c r="HP100" s="143"/>
      <c r="HQ100" s="143"/>
      <c r="HR100" s="143"/>
      <c r="HS100" s="143"/>
      <c r="HT100" s="143"/>
      <c r="HU100" s="143"/>
      <c r="HV100" s="143">
        <f t="shared" si="146"/>
        <v>0</v>
      </c>
      <c r="HW100" s="143"/>
      <c r="HX100" s="143"/>
      <c r="HY100" s="143"/>
      <c r="HZ100" s="143"/>
      <c r="IA100" s="143"/>
      <c r="IB100" s="143"/>
      <c r="IC100" s="143">
        <f t="shared" si="147"/>
        <v>0</v>
      </c>
      <c r="ID100" s="143"/>
      <c r="IE100" s="143"/>
      <c r="IF100" s="143"/>
      <c r="IG100" s="143"/>
      <c r="IH100" s="143"/>
      <c r="II100" s="143"/>
      <c r="IJ100" s="163">
        <f t="shared" si="148"/>
        <v>0</v>
      </c>
      <c r="IK100" s="143"/>
      <c r="IL100" s="143"/>
      <c r="IM100" s="143"/>
      <c r="IN100" s="143"/>
      <c r="IO100" s="143">
        <f t="shared" si="149"/>
        <v>0</v>
      </c>
      <c r="IP100" s="143"/>
      <c r="IQ100" s="143">
        <f t="shared" si="150"/>
        <v>0</v>
      </c>
      <c r="IR100" s="143"/>
      <c r="IS100" s="143"/>
      <c r="IT100" s="143"/>
      <c r="IU100" s="143"/>
      <c r="IV100" s="143"/>
      <c r="IW100" s="143"/>
      <c r="IX100" s="143">
        <f t="shared" si="151"/>
        <v>0</v>
      </c>
      <c r="IY100" s="143"/>
      <c r="IZ100" s="143"/>
      <c r="JA100" s="143"/>
      <c r="JB100" s="143"/>
      <c r="JC100" s="143"/>
      <c r="JD100" s="143"/>
      <c r="JE100" s="143">
        <f t="shared" si="152"/>
        <v>0</v>
      </c>
      <c r="JF100" s="143"/>
      <c r="JG100" s="143"/>
      <c r="JH100" s="143"/>
      <c r="JI100" s="164"/>
      <c r="JJ100" s="164">
        <f t="shared" si="153"/>
        <v>0</v>
      </c>
      <c r="JK100" s="143"/>
      <c r="JL100" s="143">
        <f t="shared" si="154"/>
        <v>0</v>
      </c>
      <c r="JM100" s="143"/>
      <c r="JN100" s="143"/>
      <c r="JO100" s="143"/>
      <c r="JP100" s="143"/>
      <c r="JQ100" s="143"/>
      <c r="JR100" s="143"/>
      <c r="JS100" s="143">
        <f t="shared" si="155"/>
        <v>0</v>
      </c>
      <c r="JT100" s="143"/>
      <c r="JU100" s="143"/>
      <c r="JV100" s="143"/>
      <c r="JW100" s="143"/>
      <c r="JX100" s="143"/>
      <c r="JY100" s="143"/>
      <c r="JZ100" s="143">
        <f t="shared" si="156"/>
        <v>0</v>
      </c>
      <c r="KA100" s="143"/>
      <c r="KB100" s="143"/>
      <c r="KC100" s="143"/>
      <c r="KD100" s="143"/>
      <c r="KE100" s="143"/>
      <c r="KF100" s="143"/>
      <c r="KG100" s="143">
        <f t="shared" si="157"/>
        <v>0</v>
      </c>
      <c r="KH100" s="143"/>
      <c r="KI100" s="143"/>
      <c r="KJ100" s="143"/>
      <c r="KK100" s="143"/>
      <c r="KL100" s="143">
        <f t="shared" si="158"/>
        <v>0</v>
      </c>
      <c r="KM100" s="143"/>
      <c r="KN100" s="143">
        <f t="shared" si="159"/>
        <v>0</v>
      </c>
      <c r="KO100" s="143"/>
      <c r="KP100" s="143"/>
      <c r="KQ100" s="143"/>
      <c r="KR100" s="143"/>
      <c r="KS100" s="143"/>
      <c r="KT100" s="143"/>
      <c r="KU100" s="143">
        <f t="shared" si="160"/>
        <v>0</v>
      </c>
      <c r="KV100" s="143"/>
      <c r="KW100" s="143"/>
      <c r="KX100" s="143"/>
      <c r="KY100" s="143"/>
      <c r="KZ100" s="143"/>
      <c r="LA100" s="143"/>
      <c r="LB100" s="143">
        <f t="shared" si="161"/>
        <v>0</v>
      </c>
      <c r="LC100" s="143"/>
      <c r="LD100" s="143"/>
      <c r="LE100" s="143"/>
      <c r="LF100" s="143"/>
      <c r="LG100" s="143"/>
      <c r="LH100" s="143"/>
      <c r="LI100" s="143">
        <f t="shared" si="162"/>
        <v>0</v>
      </c>
      <c r="LJ100" s="143"/>
      <c r="LK100" s="143"/>
      <c r="LL100" s="143"/>
      <c r="LM100" s="143">
        <v>1</v>
      </c>
      <c r="LN100" s="143">
        <v>12000</v>
      </c>
      <c r="LO100" s="143"/>
      <c r="LP100" s="143">
        <f t="shared" si="163"/>
        <v>12000</v>
      </c>
      <c r="LQ100" s="143"/>
      <c r="LR100" s="143"/>
      <c r="LS100" s="143"/>
      <c r="LT100" s="143"/>
      <c r="LU100" s="143"/>
      <c r="LV100" s="143"/>
      <c r="LW100" s="143">
        <f t="shared" si="164"/>
        <v>0</v>
      </c>
      <c r="LX100" s="143"/>
      <c r="LY100" s="143"/>
      <c r="LZ100" s="143"/>
      <c r="MA100" s="143"/>
      <c r="MB100" s="159">
        <f t="shared" si="102"/>
        <v>12000</v>
      </c>
      <c r="MC100" s="159">
        <f t="shared" si="100"/>
        <v>0</v>
      </c>
      <c r="MD100" s="159">
        <f t="shared" si="103"/>
        <v>12000</v>
      </c>
      <c r="ME100" s="9"/>
    </row>
    <row r="101" spans="1:343" ht="18" customHeight="1">
      <c r="A101" s="157">
        <v>30</v>
      </c>
      <c r="B101" s="143" t="s">
        <v>1927</v>
      </c>
      <c r="C101" s="143"/>
      <c r="D101" s="143"/>
      <c r="E101" s="143"/>
      <c r="F101" s="143"/>
      <c r="G101" s="143"/>
      <c r="H101" s="143"/>
      <c r="I101" s="143"/>
      <c r="J101" s="143"/>
      <c r="K101" s="143">
        <v>0</v>
      </c>
      <c r="L101" s="143"/>
      <c r="M101" s="159">
        <f t="shared" si="101"/>
        <v>0</v>
      </c>
      <c r="N101" s="143"/>
      <c r="O101" s="143"/>
      <c r="P101" s="143"/>
      <c r="Q101" s="160"/>
      <c r="R101" s="143"/>
      <c r="S101" s="143"/>
      <c r="T101" s="161">
        <f t="shared" si="105"/>
        <v>0</v>
      </c>
      <c r="U101" s="143"/>
      <c r="V101" s="143"/>
      <c r="W101" s="143"/>
      <c r="X101" s="143"/>
      <c r="Y101" s="143"/>
      <c r="Z101" s="143"/>
      <c r="AA101" s="143">
        <f t="shared" si="106"/>
        <v>0</v>
      </c>
      <c r="AB101" s="143"/>
      <c r="AC101" s="143"/>
      <c r="AD101" s="143"/>
      <c r="AE101" s="143"/>
      <c r="AF101" s="143"/>
      <c r="AG101" s="143"/>
      <c r="AH101" s="143">
        <f t="shared" si="107"/>
        <v>0</v>
      </c>
      <c r="AI101" s="143"/>
      <c r="AJ101" s="143"/>
      <c r="AK101" s="143"/>
      <c r="AL101" s="143"/>
      <c r="AM101" s="143"/>
      <c r="AN101" s="143"/>
      <c r="AO101" s="143">
        <f t="shared" si="108"/>
        <v>0</v>
      </c>
      <c r="AP101" s="143"/>
      <c r="AQ101" s="143"/>
      <c r="AR101" s="143"/>
      <c r="AS101" s="143"/>
      <c r="AT101" s="143"/>
      <c r="AU101" s="143"/>
      <c r="AV101" s="143">
        <f t="shared" si="109"/>
        <v>0</v>
      </c>
      <c r="AW101" s="143"/>
      <c r="AX101" s="143"/>
      <c r="AY101" s="143"/>
      <c r="AZ101" s="143"/>
      <c r="BA101" s="143"/>
      <c r="BB101" s="143"/>
      <c r="BC101" s="143">
        <f t="shared" si="110"/>
        <v>0</v>
      </c>
      <c r="BD101" s="143"/>
      <c r="BE101" s="143"/>
      <c r="BF101" s="143"/>
      <c r="BG101" s="143"/>
      <c r="BH101" s="143">
        <f t="shared" si="111"/>
        <v>0</v>
      </c>
      <c r="BI101" s="143"/>
      <c r="BJ101" s="143">
        <f t="shared" si="112"/>
        <v>0</v>
      </c>
      <c r="BK101" s="143"/>
      <c r="BL101" s="143"/>
      <c r="BM101" s="143"/>
      <c r="BN101" s="157"/>
      <c r="BO101" s="143">
        <f t="shared" si="113"/>
        <v>0</v>
      </c>
      <c r="BP101" s="143"/>
      <c r="BQ101" s="143">
        <f t="shared" si="114"/>
        <v>0</v>
      </c>
      <c r="BR101" s="143"/>
      <c r="BS101" s="143"/>
      <c r="BT101" s="143"/>
      <c r="BU101" s="143"/>
      <c r="BV101" s="143">
        <f t="shared" si="115"/>
        <v>0</v>
      </c>
      <c r="BW101" s="143"/>
      <c r="BX101" s="143">
        <f t="shared" si="116"/>
        <v>0</v>
      </c>
      <c r="BY101" s="143"/>
      <c r="BZ101" s="143"/>
      <c r="CA101" s="143"/>
      <c r="CB101" s="143"/>
      <c r="CC101" s="143"/>
      <c r="CD101" s="143"/>
      <c r="CE101" s="143">
        <f t="shared" si="117"/>
        <v>0</v>
      </c>
      <c r="CF101" s="143"/>
      <c r="CG101" s="143"/>
      <c r="CH101" s="143"/>
      <c r="CI101" s="143"/>
      <c r="CJ101" s="143"/>
      <c r="CK101" s="143"/>
      <c r="CL101" s="143">
        <f t="shared" si="118"/>
        <v>0</v>
      </c>
      <c r="CM101" s="143"/>
      <c r="CN101" s="143"/>
      <c r="CO101" s="143"/>
      <c r="CP101" s="143"/>
      <c r="CQ101" s="143"/>
      <c r="CR101" s="143"/>
      <c r="CS101" s="143">
        <f t="shared" si="119"/>
        <v>0</v>
      </c>
      <c r="CT101" s="143"/>
      <c r="CU101" s="143"/>
      <c r="CV101" s="143"/>
      <c r="CW101" s="143"/>
      <c r="CX101" s="143"/>
      <c r="CY101" s="143"/>
      <c r="CZ101" s="143">
        <f t="shared" si="120"/>
        <v>0</v>
      </c>
      <c r="DA101" s="143"/>
      <c r="DB101" s="143"/>
      <c r="DC101" s="143"/>
      <c r="DD101" s="143"/>
      <c r="DE101" s="143"/>
      <c r="DF101" s="143"/>
      <c r="DG101" s="143">
        <f t="shared" si="121"/>
        <v>0</v>
      </c>
      <c r="DH101" s="143"/>
      <c r="DI101" s="143"/>
      <c r="DJ101" s="143"/>
      <c r="DK101" s="143"/>
      <c r="DL101" s="143"/>
      <c r="DM101" s="143"/>
      <c r="DN101" s="143">
        <f t="shared" si="122"/>
        <v>0</v>
      </c>
      <c r="DO101" s="143"/>
      <c r="DP101" s="143"/>
      <c r="DQ101" s="143"/>
      <c r="DR101" s="143"/>
      <c r="DS101" s="143"/>
      <c r="DT101" s="143"/>
      <c r="DU101" s="143">
        <f t="shared" si="123"/>
        <v>0</v>
      </c>
      <c r="DV101" s="143"/>
      <c r="DW101" s="143"/>
      <c r="DX101" s="143"/>
      <c r="DY101" s="143"/>
      <c r="DZ101" s="143"/>
      <c r="EA101" s="143"/>
      <c r="EB101" s="143">
        <f t="shared" si="124"/>
        <v>0</v>
      </c>
      <c r="EC101" s="143"/>
      <c r="ED101" s="143"/>
      <c r="EE101" s="143"/>
      <c r="EF101" s="143"/>
      <c r="EG101" s="143"/>
      <c r="EH101" s="143"/>
      <c r="EI101" s="143">
        <f t="shared" si="125"/>
        <v>0</v>
      </c>
      <c r="EJ101" s="143"/>
      <c r="EK101" s="143"/>
      <c r="EL101" s="143"/>
      <c r="EM101" s="143"/>
      <c r="EN101" s="143"/>
      <c r="EO101" s="143"/>
      <c r="EP101" s="143">
        <f t="shared" si="126"/>
        <v>0</v>
      </c>
      <c r="EQ101" s="143"/>
      <c r="ER101" s="143"/>
      <c r="ES101" s="143"/>
      <c r="ET101" s="157"/>
      <c r="EU101" s="143"/>
      <c r="EV101" s="143"/>
      <c r="EW101" s="143"/>
      <c r="EX101" s="143"/>
      <c r="EY101" s="143"/>
      <c r="EZ101" s="143"/>
      <c r="FA101" s="157"/>
      <c r="FB101" s="143"/>
      <c r="FC101" s="143"/>
      <c r="FD101" s="161">
        <f t="shared" si="130"/>
        <v>0</v>
      </c>
      <c r="FE101" s="143"/>
      <c r="FF101" s="143"/>
      <c r="FG101" s="143"/>
      <c r="FH101" s="143"/>
      <c r="FI101" s="143"/>
      <c r="FJ101" s="143"/>
      <c r="FK101" s="143">
        <f t="shared" si="131"/>
        <v>0</v>
      </c>
      <c r="FL101" s="143"/>
      <c r="FM101" s="143"/>
      <c r="FN101" s="143"/>
      <c r="FO101" s="143"/>
      <c r="FP101" s="143"/>
      <c r="FQ101" s="143"/>
      <c r="FR101" s="143">
        <f t="shared" si="132"/>
        <v>0</v>
      </c>
      <c r="FS101" s="143"/>
      <c r="FT101" s="143"/>
      <c r="FU101" s="143"/>
      <c r="FV101" s="143"/>
      <c r="FW101" s="143">
        <f t="shared" si="133"/>
        <v>0</v>
      </c>
      <c r="FX101" s="143"/>
      <c r="FY101" s="143">
        <f t="shared" si="134"/>
        <v>0</v>
      </c>
      <c r="FZ101" s="143"/>
      <c r="GA101" s="143"/>
      <c r="GB101" s="143"/>
      <c r="GC101" s="143">
        <f t="shared" si="165"/>
        <v>0</v>
      </c>
      <c r="GD101" s="143">
        <f t="shared" si="135"/>
        <v>0</v>
      </c>
      <c r="GE101" s="143"/>
      <c r="GF101" s="143">
        <f t="shared" si="136"/>
        <v>0</v>
      </c>
      <c r="GG101" s="143"/>
      <c r="GH101" s="143"/>
      <c r="GI101" s="143"/>
      <c r="GJ101" s="143"/>
      <c r="GK101" s="143">
        <f t="shared" si="137"/>
        <v>0</v>
      </c>
      <c r="GL101" s="143"/>
      <c r="GM101" s="143">
        <f t="shared" si="138"/>
        <v>0</v>
      </c>
      <c r="GN101" s="143"/>
      <c r="GO101" s="143"/>
      <c r="GP101" s="143"/>
      <c r="GQ101" s="143"/>
      <c r="GR101" s="143">
        <f t="shared" si="139"/>
        <v>0</v>
      </c>
      <c r="GS101" s="143"/>
      <c r="GT101" s="143">
        <f t="shared" si="140"/>
        <v>0</v>
      </c>
      <c r="GU101" s="143"/>
      <c r="GV101" s="143"/>
      <c r="GW101" s="143"/>
      <c r="GX101" s="143">
        <f t="shared" si="166"/>
        <v>0</v>
      </c>
      <c r="GY101" s="143">
        <f t="shared" si="141"/>
        <v>0</v>
      </c>
      <c r="GZ101" s="143"/>
      <c r="HA101" s="143">
        <f t="shared" si="142"/>
        <v>0</v>
      </c>
      <c r="HB101" s="143"/>
      <c r="HC101" s="143"/>
      <c r="HD101" s="143"/>
      <c r="HE101" s="143">
        <f t="shared" si="167"/>
        <v>0</v>
      </c>
      <c r="HF101" s="143">
        <f t="shared" si="143"/>
        <v>0</v>
      </c>
      <c r="HG101" s="143"/>
      <c r="HH101" s="143">
        <f t="shared" si="144"/>
        <v>0</v>
      </c>
      <c r="HI101" s="143"/>
      <c r="HJ101" s="143"/>
      <c r="HK101" s="143"/>
      <c r="HL101" s="143"/>
      <c r="HM101" s="143"/>
      <c r="HN101" s="143"/>
      <c r="HO101" s="143">
        <f t="shared" si="145"/>
        <v>0</v>
      </c>
      <c r="HP101" s="143"/>
      <c r="HQ101" s="143"/>
      <c r="HR101" s="143"/>
      <c r="HS101" s="143"/>
      <c r="HT101" s="143"/>
      <c r="HU101" s="143"/>
      <c r="HV101" s="143">
        <f t="shared" si="146"/>
        <v>0</v>
      </c>
      <c r="HW101" s="143"/>
      <c r="HX101" s="143"/>
      <c r="HY101" s="143"/>
      <c r="HZ101" s="143"/>
      <c r="IA101" s="143"/>
      <c r="IB101" s="143"/>
      <c r="IC101" s="143">
        <f t="shared" si="147"/>
        <v>0</v>
      </c>
      <c r="ID101" s="143"/>
      <c r="IE101" s="143"/>
      <c r="IF101" s="143"/>
      <c r="IG101" s="143"/>
      <c r="IH101" s="143"/>
      <c r="II101" s="143"/>
      <c r="IJ101" s="163">
        <f t="shared" si="148"/>
        <v>0</v>
      </c>
      <c r="IK101" s="143"/>
      <c r="IL101" s="143"/>
      <c r="IM101" s="143"/>
      <c r="IN101" s="143"/>
      <c r="IO101" s="143">
        <f t="shared" si="149"/>
        <v>0</v>
      </c>
      <c r="IP101" s="143"/>
      <c r="IQ101" s="143">
        <f t="shared" si="150"/>
        <v>0</v>
      </c>
      <c r="IR101" s="143"/>
      <c r="IS101" s="143"/>
      <c r="IT101" s="143"/>
      <c r="IU101" s="143"/>
      <c r="IV101" s="143"/>
      <c r="IW101" s="143"/>
      <c r="IX101" s="143">
        <f t="shared" si="151"/>
        <v>0</v>
      </c>
      <c r="IY101" s="143"/>
      <c r="IZ101" s="143"/>
      <c r="JA101" s="143"/>
      <c r="JB101" s="143"/>
      <c r="JC101" s="143"/>
      <c r="JD101" s="143"/>
      <c r="JE101" s="143">
        <f t="shared" si="152"/>
        <v>0</v>
      </c>
      <c r="JF101" s="143"/>
      <c r="JG101" s="143"/>
      <c r="JH101" s="143"/>
      <c r="JI101" s="164"/>
      <c r="JJ101" s="164">
        <f t="shared" si="153"/>
        <v>0</v>
      </c>
      <c r="JK101" s="143"/>
      <c r="JL101" s="143">
        <f t="shared" si="154"/>
        <v>0</v>
      </c>
      <c r="JM101" s="143"/>
      <c r="JN101" s="143"/>
      <c r="JO101" s="143"/>
      <c r="JP101" s="143"/>
      <c r="JQ101" s="143"/>
      <c r="JR101" s="143"/>
      <c r="JS101" s="143">
        <f t="shared" si="155"/>
        <v>0</v>
      </c>
      <c r="JT101" s="143"/>
      <c r="JU101" s="143"/>
      <c r="JV101" s="143"/>
      <c r="JW101" s="143"/>
      <c r="JX101" s="143"/>
      <c r="JY101" s="143"/>
      <c r="JZ101" s="143">
        <f t="shared" si="156"/>
        <v>0</v>
      </c>
      <c r="KA101" s="143"/>
      <c r="KB101" s="143"/>
      <c r="KC101" s="143"/>
      <c r="KD101" s="143"/>
      <c r="KE101" s="143"/>
      <c r="KF101" s="143"/>
      <c r="KG101" s="143">
        <f t="shared" si="157"/>
        <v>0</v>
      </c>
      <c r="KH101" s="143"/>
      <c r="KI101" s="143"/>
      <c r="KJ101" s="143"/>
      <c r="KK101" s="143"/>
      <c r="KL101" s="143">
        <f t="shared" si="158"/>
        <v>0</v>
      </c>
      <c r="KM101" s="143"/>
      <c r="KN101" s="143">
        <f t="shared" si="159"/>
        <v>0</v>
      </c>
      <c r="KO101" s="143"/>
      <c r="KP101" s="143"/>
      <c r="KQ101" s="143"/>
      <c r="KR101" s="143"/>
      <c r="KS101" s="143"/>
      <c r="KT101" s="143"/>
      <c r="KU101" s="143">
        <f t="shared" si="160"/>
        <v>0</v>
      </c>
      <c r="KV101" s="143"/>
      <c r="KW101" s="143"/>
      <c r="KX101" s="143"/>
      <c r="KY101" s="143"/>
      <c r="KZ101" s="143"/>
      <c r="LA101" s="143"/>
      <c r="LB101" s="143">
        <f t="shared" si="161"/>
        <v>0</v>
      </c>
      <c r="LC101" s="143"/>
      <c r="LD101" s="143"/>
      <c r="LE101" s="143"/>
      <c r="LF101" s="143"/>
      <c r="LG101" s="143"/>
      <c r="LH101" s="143"/>
      <c r="LI101" s="143">
        <f t="shared" si="162"/>
        <v>0</v>
      </c>
      <c r="LJ101" s="143"/>
      <c r="LK101" s="143"/>
      <c r="LL101" s="143"/>
      <c r="LM101" s="143"/>
      <c r="LN101" s="143"/>
      <c r="LO101" s="143"/>
      <c r="LP101" s="143">
        <f t="shared" si="163"/>
        <v>0</v>
      </c>
      <c r="LQ101" s="143"/>
      <c r="LR101" s="143"/>
      <c r="LS101" s="143"/>
      <c r="LT101" s="143"/>
      <c r="LU101" s="143"/>
      <c r="LV101" s="143"/>
      <c r="LW101" s="143">
        <f t="shared" si="164"/>
        <v>0</v>
      </c>
      <c r="LX101" s="143"/>
      <c r="LY101" s="143"/>
      <c r="LZ101" s="143"/>
      <c r="MA101" s="143"/>
      <c r="MB101" s="159">
        <f t="shared" si="102"/>
        <v>0</v>
      </c>
      <c r="MC101" s="159">
        <f t="shared" si="100"/>
        <v>0</v>
      </c>
      <c r="MD101" s="159">
        <f t="shared" si="103"/>
        <v>0</v>
      </c>
      <c r="ME101" s="9"/>
    </row>
    <row r="102" spans="1:343" s="79" customFormat="1" ht="18" customHeight="1">
      <c r="A102" s="166">
        <v>31</v>
      </c>
      <c r="B102" s="167" t="s">
        <v>53</v>
      </c>
      <c r="C102" s="167"/>
      <c r="D102" s="167"/>
      <c r="E102" s="167"/>
      <c r="F102" s="167"/>
      <c r="G102" s="167"/>
      <c r="H102" s="167"/>
      <c r="I102" s="167"/>
      <c r="J102" s="168">
        <f>SUM(J72:J101)</f>
        <v>1773</v>
      </c>
      <c r="K102" s="167">
        <f t="shared" ref="K102:L102" si="169">SUM(K72:K101)</f>
        <v>2427600</v>
      </c>
      <c r="L102" s="167">
        <f t="shared" si="169"/>
        <v>0</v>
      </c>
      <c r="M102" s="169">
        <f t="shared" si="101"/>
        <v>2427600</v>
      </c>
      <c r="N102" s="167"/>
      <c r="O102" s="167"/>
      <c r="P102" s="167"/>
      <c r="Q102" s="170" t="s">
        <v>1950</v>
      </c>
      <c r="R102" s="167">
        <f t="shared" ref="R102" si="170">SUM(R72:R101)</f>
        <v>16047700</v>
      </c>
      <c r="S102" s="171">
        <f t="shared" ref="S102" si="171">SUM(S72:S101)</f>
        <v>0</v>
      </c>
      <c r="T102" s="169">
        <f t="shared" ref="T102" si="172">R102+S102</f>
        <v>16047700</v>
      </c>
      <c r="U102" s="167"/>
      <c r="V102" s="167"/>
      <c r="W102" s="167"/>
      <c r="X102" s="168">
        <f>SUM(X72:X101)</f>
        <v>150</v>
      </c>
      <c r="Y102" s="167">
        <f t="shared" ref="Y102:Z102" si="173">SUM(Y72:Y101)</f>
        <v>45000</v>
      </c>
      <c r="Z102" s="167">
        <f t="shared" si="173"/>
        <v>0</v>
      </c>
      <c r="AA102" s="169">
        <f t="shared" ref="AA102" si="174">Y102+Z102</f>
        <v>45000</v>
      </c>
      <c r="AB102" s="167"/>
      <c r="AC102" s="167"/>
      <c r="AD102" s="167"/>
      <c r="AE102" s="168">
        <f>SUM(AE72:AE101)</f>
        <v>0</v>
      </c>
      <c r="AF102" s="167">
        <f t="shared" ref="AF102:AG102" si="175">SUM(AF72:AF101)</f>
        <v>0</v>
      </c>
      <c r="AG102" s="167">
        <f t="shared" si="175"/>
        <v>0</v>
      </c>
      <c r="AH102" s="169">
        <f t="shared" ref="AH102" si="176">AF102+AG102</f>
        <v>0</v>
      </c>
      <c r="AI102" s="167"/>
      <c r="AJ102" s="167"/>
      <c r="AK102" s="167"/>
      <c r="AL102" s="168">
        <f>SUM(AL72:AL101)</f>
        <v>0</v>
      </c>
      <c r="AM102" s="167">
        <f t="shared" ref="AM102:AN102" si="177">SUM(AM72:AM101)</f>
        <v>0</v>
      </c>
      <c r="AN102" s="167">
        <f t="shared" si="177"/>
        <v>0</v>
      </c>
      <c r="AO102" s="169">
        <f t="shared" ref="AO102" si="178">AM102+AN102</f>
        <v>0</v>
      </c>
      <c r="AP102" s="167"/>
      <c r="AQ102" s="167"/>
      <c r="AR102" s="167"/>
      <c r="AS102" s="168">
        <f>SUM(AS72:AS101)</f>
        <v>0</v>
      </c>
      <c r="AT102" s="167">
        <f t="shared" ref="AT102:AU102" si="179">SUM(AT72:AT101)</f>
        <v>0</v>
      </c>
      <c r="AU102" s="167">
        <f t="shared" si="179"/>
        <v>0</v>
      </c>
      <c r="AV102" s="169">
        <f t="shared" ref="AV102" si="180">AT102+AU102</f>
        <v>0</v>
      </c>
      <c r="AW102" s="167"/>
      <c r="AX102" s="167"/>
      <c r="AY102" s="167"/>
      <c r="AZ102" s="168">
        <f>SUM(AZ72:AZ101)</f>
        <v>0</v>
      </c>
      <c r="BA102" s="167">
        <f t="shared" ref="BA102:BB102" si="181">SUM(BA72:BA101)</f>
        <v>0</v>
      </c>
      <c r="BB102" s="167">
        <f t="shared" si="181"/>
        <v>0</v>
      </c>
      <c r="BC102" s="169">
        <f t="shared" ref="BC102" si="182">BA102+BB102</f>
        <v>0</v>
      </c>
      <c r="BD102" s="167"/>
      <c r="BE102" s="167"/>
      <c r="BF102" s="168">
        <v>0</v>
      </c>
      <c r="BG102" s="168">
        <f>SUM(BG72:BG101)</f>
        <v>240</v>
      </c>
      <c r="BH102" s="167">
        <f t="shared" ref="BH102:BI102" si="183">SUM(BH72:BH101)</f>
        <v>1200000</v>
      </c>
      <c r="BI102" s="167">
        <f t="shared" si="183"/>
        <v>0</v>
      </c>
      <c r="BJ102" s="169">
        <f t="shared" ref="BJ102" si="184">BH102+BI102</f>
        <v>1200000</v>
      </c>
      <c r="BK102" s="167"/>
      <c r="BL102" s="167"/>
      <c r="BM102" s="167"/>
      <c r="BN102" s="168">
        <f>SUM(BN72:BN101)</f>
        <v>12</v>
      </c>
      <c r="BO102" s="167">
        <f t="shared" ref="BO102:BP102" si="185">SUM(BO72:BO101)</f>
        <v>60000</v>
      </c>
      <c r="BP102" s="167">
        <f t="shared" si="185"/>
        <v>0</v>
      </c>
      <c r="BQ102" s="169">
        <f t="shared" ref="BQ102" si="186">BO102+BP102</f>
        <v>60000</v>
      </c>
      <c r="BR102" s="167"/>
      <c r="BS102" s="167"/>
      <c r="BT102" s="167"/>
      <c r="BU102" s="168">
        <f>SUM(BU72:BU101)</f>
        <v>43</v>
      </c>
      <c r="BV102" s="167">
        <f t="shared" ref="BV102:BW102" si="187">SUM(BV72:BV101)</f>
        <v>43000</v>
      </c>
      <c r="BW102" s="167">
        <f t="shared" si="187"/>
        <v>0</v>
      </c>
      <c r="BX102" s="169">
        <f t="shared" ref="BX102" si="188">BV102+BW102</f>
        <v>43000</v>
      </c>
      <c r="BY102" s="167"/>
      <c r="BZ102" s="167"/>
      <c r="CA102" s="167"/>
      <c r="CB102" s="168">
        <f>SUM(CB72:CB101)</f>
        <v>0</v>
      </c>
      <c r="CC102" s="167">
        <f t="shared" ref="CC102:CD102" si="189">SUM(CC72:CC101)</f>
        <v>11875</v>
      </c>
      <c r="CD102" s="167">
        <f t="shared" si="189"/>
        <v>0</v>
      </c>
      <c r="CE102" s="169">
        <f t="shared" ref="CE102" si="190">CC102+CD102</f>
        <v>11875</v>
      </c>
      <c r="CF102" s="167"/>
      <c r="CG102" s="167"/>
      <c r="CH102" s="167"/>
      <c r="CI102" s="168">
        <f>SUM(CI72:CI101)</f>
        <v>0</v>
      </c>
      <c r="CJ102" s="167">
        <f t="shared" ref="CJ102:CK102" si="191">SUM(CJ72:CJ101)</f>
        <v>0</v>
      </c>
      <c r="CK102" s="167">
        <f t="shared" si="191"/>
        <v>0</v>
      </c>
      <c r="CL102" s="169">
        <f t="shared" ref="CL102" si="192">CJ102+CK102</f>
        <v>0</v>
      </c>
      <c r="CM102" s="167"/>
      <c r="CN102" s="167"/>
      <c r="CO102" s="167"/>
      <c r="CP102" s="168">
        <f>SUM(CP72:CP101)</f>
        <v>4409268</v>
      </c>
      <c r="CQ102" s="167">
        <f t="shared" ref="CQ102:CR102" si="193">SUM(CQ72:CQ101)</f>
        <v>37440</v>
      </c>
      <c r="CR102" s="167">
        <f t="shared" si="193"/>
        <v>0</v>
      </c>
      <c r="CS102" s="169">
        <f t="shared" ref="CS102" si="194">CQ102+CR102</f>
        <v>37440</v>
      </c>
      <c r="CT102" s="167"/>
      <c r="CU102" s="167"/>
      <c r="CV102" s="167"/>
      <c r="CW102" s="168">
        <f>SUM(CW72:CW101)</f>
        <v>0</v>
      </c>
      <c r="CX102" s="167">
        <f t="shared" ref="CX102:CY102" si="195">SUM(CX72:CX101)</f>
        <v>7444321.5080345897</v>
      </c>
      <c r="CY102" s="167">
        <f t="shared" si="195"/>
        <v>3722160</v>
      </c>
      <c r="CZ102" s="169">
        <f t="shared" ref="CZ102" si="196">CX102+CY102</f>
        <v>11166481.508034591</v>
      </c>
      <c r="DA102" s="167"/>
      <c r="DB102" s="167"/>
      <c r="DC102" s="167"/>
      <c r="DD102" s="168">
        <f>SUM(DD72:DD101)</f>
        <v>0</v>
      </c>
      <c r="DE102" s="167">
        <f t="shared" ref="DE102:DF102" si="197">SUM(DE72:DE101)</f>
        <v>130000</v>
      </c>
      <c r="DF102" s="167">
        <f t="shared" si="197"/>
        <v>0</v>
      </c>
      <c r="DG102" s="169">
        <f t="shared" ref="DG102" si="198">DE102+DF102</f>
        <v>130000</v>
      </c>
      <c r="DH102" s="167"/>
      <c r="DI102" s="167"/>
      <c r="DJ102" s="167"/>
      <c r="DK102" s="168">
        <f>SUM(DK72:DK101)</f>
        <v>0</v>
      </c>
      <c r="DL102" s="167">
        <f t="shared" ref="DL102:DM102" si="199">SUM(DL72:DL101)</f>
        <v>0</v>
      </c>
      <c r="DM102" s="167">
        <f t="shared" si="199"/>
        <v>0</v>
      </c>
      <c r="DN102" s="169">
        <f t="shared" ref="DN102" si="200">DL102+DM102</f>
        <v>0</v>
      </c>
      <c r="DO102" s="167"/>
      <c r="DP102" s="167"/>
      <c r="DQ102" s="167"/>
      <c r="DR102" s="168">
        <f>SUM(DR72:DR101)</f>
        <v>750</v>
      </c>
      <c r="DS102" s="167">
        <f t="shared" ref="DS102:DT102" si="201">SUM(DS72:DS101)</f>
        <v>400000</v>
      </c>
      <c r="DT102" s="167">
        <f t="shared" si="201"/>
        <v>627000</v>
      </c>
      <c r="DU102" s="169">
        <f t="shared" ref="DU102" si="202">DS102+DT102</f>
        <v>1027000</v>
      </c>
      <c r="DV102" s="167"/>
      <c r="DW102" s="167"/>
      <c r="DX102" s="167"/>
      <c r="DY102" s="168">
        <f>SUM(DY72:DY101)</f>
        <v>0</v>
      </c>
      <c r="DZ102" s="167">
        <f t="shared" ref="DZ102:EA102" si="203">SUM(DZ72:DZ101)</f>
        <v>0</v>
      </c>
      <c r="EA102" s="167">
        <f t="shared" si="203"/>
        <v>0</v>
      </c>
      <c r="EB102" s="169">
        <f t="shared" ref="EB102" si="204">DZ102+EA102</f>
        <v>0</v>
      </c>
      <c r="EC102" s="167"/>
      <c r="ED102" s="167"/>
      <c r="EE102" s="167"/>
      <c r="EF102" s="168">
        <f>SUM(EF72:EF101)</f>
        <v>0</v>
      </c>
      <c r="EG102" s="167">
        <f t="shared" ref="EG102:EH102" si="205">SUM(EG72:EG101)</f>
        <v>0</v>
      </c>
      <c r="EH102" s="167">
        <f t="shared" si="205"/>
        <v>0</v>
      </c>
      <c r="EI102" s="169">
        <f t="shared" ref="EI102" si="206">EG102+EH102</f>
        <v>0</v>
      </c>
      <c r="EJ102" s="167"/>
      <c r="EK102" s="167"/>
      <c r="EL102" s="167"/>
      <c r="EM102" s="168">
        <f>SUM(EM72:EM101)</f>
        <v>0</v>
      </c>
      <c r="EN102" s="167">
        <f t="shared" ref="EN102:EO102" si="207">SUM(EN72:EN101)</f>
        <v>0</v>
      </c>
      <c r="EO102" s="167">
        <f t="shared" si="207"/>
        <v>0</v>
      </c>
      <c r="EP102" s="169">
        <f t="shared" ref="EP102" si="208">EN102+EO102</f>
        <v>0</v>
      </c>
      <c r="EQ102" s="167"/>
      <c r="ER102" s="167"/>
      <c r="ES102" s="167"/>
      <c r="ET102" s="168">
        <f>SUM(ET72:ET101)</f>
        <v>125</v>
      </c>
      <c r="EU102" s="167">
        <f t="shared" ref="EU102:EV102" si="209">SUM(EU72:EU101)</f>
        <v>62500</v>
      </c>
      <c r="EV102" s="167">
        <f t="shared" si="209"/>
        <v>0</v>
      </c>
      <c r="EW102" s="169">
        <f t="shared" ref="EW102" si="210">EU102+EV102</f>
        <v>62500</v>
      </c>
      <c r="EX102" s="167"/>
      <c r="EY102" s="167"/>
      <c r="EZ102" s="167"/>
      <c r="FA102" s="168">
        <f>SUM(FA72:FA101)</f>
        <v>45989</v>
      </c>
      <c r="FB102" s="167">
        <f t="shared" ref="FB102:FC102" si="211">SUM(FB72:FB101)</f>
        <v>64384600</v>
      </c>
      <c r="FC102" s="167">
        <f t="shared" si="211"/>
        <v>0</v>
      </c>
      <c r="FD102" s="169">
        <f t="shared" ref="FD102" si="212">FB102+FC102</f>
        <v>64384600</v>
      </c>
      <c r="FE102" s="167"/>
      <c r="FF102" s="167"/>
      <c r="FG102" s="167"/>
      <c r="FH102" s="168">
        <f>SUM(FH72:FH101)</f>
        <v>0</v>
      </c>
      <c r="FI102" s="167">
        <f t="shared" ref="FI102:FJ102" si="213">SUM(FI72:FI101)</f>
        <v>0</v>
      </c>
      <c r="FJ102" s="167">
        <f t="shared" si="213"/>
        <v>0</v>
      </c>
      <c r="FK102" s="169">
        <f t="shared" ref="FK102" si="214">FI102+FJ102</f>
        <v>0</v>
      </c>
      <c r="FL102" s="167"/>
      <c r="FM102" s="167"/>
      <c r="FN102" s="167"/>
      <c r="FO102" s="168">
        <f>SUM(FO72:FO101)</f>
        <v>55</v>
      </c>
      <c r="FP102" s="167">
        <f t="shared" ref="FP102:FQ102" si="215">SUM(FP72:FP101)</f>
        <v>550000</v>
      </c>
      <c r="FQ102" s="167">
        <f t="shared" si="215"/>
        <v>0</v>
      </c>
      <c r="FR102" s="169">
        <f t="shared" ref="FR102" si="216">FP102+FQ102</f>
        <v>550000</v>
      </c>
      <c r="FS102" s="167"/>
      <c r="FT102" s="167"/>
      <c r="FU102" s="167"/>
      <c r="FV102" s="168">
        <f>SUM(FV72:FV101)</f>
        <v>9448</v>
      </c>
      <c r="FW102" s="167">
        <f t="shared" ref="FW102:FX102" si="217">SUM(FW72:FW101)</f>
        <v>30894960</v>
      </c>
      <c r="FX102" s="167">
        <f t="shared" si="217"/>
        <v>0</v>
      </c>
      <c r="FY102" s="169">
        <f t="shared" ref="FY102" si="218">FW102+FX102</f>
        <v>30894960</v>
      </c>
      <c r="FZ102" s="167"/>
      <c r="GA102" s="167"/>
      <c r="GB102" s="167"/>
      <c r="GC102" s="168">
        <f>SUM(GC72:GC101)</f>
        <v>125</v>
      </c>
      <c r="GD102" s="167">
        <f t="shared" ref="GD102:GE102" si="219">SUM(GD72:GD101)</f>
        <v>537500</v>
      </c>
      <c r="GE102" s="167">
        <f t="shared" si="219"/>
        <v>0</v>
      </c>
      <c r="GF102" s="169">
        <f t="shared" ref="GF102" si="220">GD102+GE102</f>
        <v>537500</v>
      </c>
      <c r="GG102" s="167"/>
      <c r="GH102" s="167"/>
      <c r="GI102" s="167"/>
      <c r="GJ102" s="168">
        <f>SUM(GJ72:GJ101)</f>
        <v>12</v>
      </c>
      <c r="GK102" s="167">
        <f t="shared" ref="GK102:GL102" si="221">SUM(GK72:GK101)</f>
        <v>326700</v>
      </c>
      <c r="GL102" s="167">
        <f t="shared" si="221"/>
        <v>0</v>
      </c>
      <c r="GM102" s="169">
        <f t="shared" ref="GM102" si="222">GK102+GL102</f>
        <v>326700</v>
      </c>
      <c r="GN102" s="167"/>
      <c r="GO102" s="167"/>
      <c r="GP102" s="167"/>
      <c r="GQ102" s="168">
        <f>SUM(GQ72:GQ101)</f>
        <v>4389</v>
      </c>
      <c r="GR102" s="167">
        <f t="shared" ref="GR102:GS102" si="223">SUM(GR72:GR101)</f>
        <v>1316700</v>
      </c>
      <c r="GS102" s="167">
        <f t="shared" si="223"/>
        <v>0</v>
      </c>
      <c r="GT102" s="169">
        <f t="shared" ref="GT102" si="224">GR102+GS102</f>
        <v>1316700</v>
      </c>
      <c r="GU102" s="167"/>
      <c r="GV102" s="167"/>
      <c r="GW102" s="167"/>
      <c r="GX102" s="168">
        <f>SUM(GX72:GX101)</f>
        <v>100</v>
      </c>
      <c r="GY102" s="167">
        <f t="shared" ref="GY102:GZ102" si="225">SUM(GY72:GY101)</f>
        <v>30000</v>
      </c>
      <c r="GZ102" s="167">
        <f t="shared" si="225"/>
        <v>0</v>
      </c>
      <c r="HA102" s="169">
        <f t="shared" ref="HA102" si="226">GY102+GZ102</f>
        <v>30000</v>
      </c>
      <c r="HB102" s="167"/>
      <c r="HC102" s="167"/>
      <c r="HD102" s="167"/>
      <c r="HE102" s="168">
        <f>SUM(HE72:HE101)</f>
        <v>1747</v>
      </c>
      <c r="HF102" s="167">
        <f t="shared" ref="HF102:HG102" si="227">SUM(HF72:HF101)</f>
        <v>174700</v>
      </c>
      <c r="HG102" s="167">
        <f t="shared" si="227"/>
        <v>0</v>
      </c>
      <c r="HH102" s="169">
        <f t="shared" ref="HH102" si="228">HF102+HG102</f>
        <v>174700</v>
      </c>
      <c r="HI102" s="167"/>
      <c r="HJ102" s="167"/>
      <c r="HK102" s="167"/>
      <c r="HL102" s="168">
        <f>SUM(HL72:HL101)</f>
        <v>0</v>
      </c>
      <c r="HM102" s="167">
        <f t="shared" ref="HM102:HN102" si="229">SUM(HM72:HM101)</f>
        <v>0</v>
      </c>
      <c r="HN102" s="167">
        <f t="shared" si="229"/>
        <v>0</v>
      </c>
      <c r="HO102" s="169">
        <f t="shared" ref="HO102" si="230">HM102+HN102</f>
        <v>0</v>
      </c>
      <c r="HP102" s="167"/>
      <c r="HQ102" s="167"/>
      <c r="HR102" s="167"/>
      <c r="HS102" s="168">
        <f>SUM(HS72:HS101)</f>
        <v>0</v>
      </c>
      <c r="HT102" s="167">
        <f t="shared" ref="HT102:HU102" si="231">SUM(HT72:HT101)</f>
        <v>0</v>
      </c>
      <c r="HU102" s="167">
        <f t="shared" si="231"/>
        <v>0</v>
      </c>
      <c r="HV102" s="169">
        <f t="shared" ref="HV102" si="232">HT102+HU102</f>
        <v>0</v>
      </c>
      <c r="HW102" s="167"/>
      <c r="HX102" s="167"/>
      <c r="HY102" s="167"/>
      <c r="HZ102" s="168">
        <f>SUM(HZ72:HZ101)</f>
        <v>1</v>
      </c>
      <c r="IA102" s="167">
        <f t="shared" ref="IA102:IB102" si="233">SUM(IA72:IA101)</f>
        <v>1000000</v>
      </c>
      <c r="IB102" s="167">
        <f t="shared" si="233"/>
        <v>0</v>
      </c>
      <c r="IC102" s="169">
        <f t="shared" ref="IC102" si="234">IA102+IB102</f>
        <v>1000000</v>
      </c>
      <c r="ID102" s="167"/>
      <c r="IE102" s="167"/>
      <c r="IF102" s="167"/>
      <c r="IG102" s="168">
        <f>SUM(IG72:IG101)</f>
        <v>1</v>
      </c>
      <c r="IH102" s="167">
        <f t="shared" ref="IH102:II102" si="235">SUM(IH72:IH101)</f>
        <v>87500</v>
      </c>
      <c r="II102" s="167">
        <f t="shared" si="235"/>
        <v>0</v>
      </c>
      <c r="IJ102" s="169">
        <f t="shared" ref="IJ102" si="236">IH102+II102</f>
        <v>87500</v>
      </c>
      <c r="IK102" s="167"/>
      <c r="IL102" s="167"/>
      <c r="IM102" s="167"/>
      <c r="IN102" s="168">
        <f>SUM(IN72:IN101)</f>
        <v>24</v>
      </c>
      <c r="IO102" s="167">
        <f t="shared" ref="IO102:IP102" si="237">SUM(IO72:IO101)</f>
        <v>240000</v>
      </c>
      <c r="IP102" s="167">
        <f t="shared" si="237"/>
        <v>0</v>
      </c>
      <c r="IQ102" s="169">
        <f t="shared" ref="IQ102" si="238">IO102+IP102</f>
        <v>240000</v>
      </c>
      <c r="IR102" s="167"/>
      <c r="IS102" s="167"/>
      <c r="IT102" s="167"/>
      <c r="IU102" s="168">
        <f>SUM(IU72:IU101)</f>
        <v>0</v>
      </c>
      <c r="IV102" s="167">
        <f t="shared" ref="IV102:IW102" si="239">SUM(IV72:IV101)</f>
        <v>0</v>
      </c>
      <c r="IW102" s="167">
        <f t="shared" si="239"/>
        <v>0</v>
      </c>
      <c r="IX102" s="169">
        <f t="shared" ref="IX102" si="240">IV102+IW102</f>
        <v>0</v>
      </c>
      <c r="IY102" s="167"/>
      <c r="IZ102" s="167"/>
      <c r="JA102" s="167"/>
      <c r="JB102" s="168">
        <f>SUM(JB72:JB101)</f>
        <v>1</v>
      </c>
      <c r="JC102" s="167">
        <f t="shared" ref="JC102:JD102" si="241">SUM(JC72:JC101)</f>
        <v>75000</v>
      </c>
      <c r="JD102" s="167">
        <f t="shared" si="241"/>
        <v>0</v>
      </c>
      <c r="JE102" s="169">
        <f t="shared" ref="JE102" si="242">JC102+JD102</f>
        <v>75000</v>
      </c>
      <c r="JF102" s="167"/>
      <c r="JG102" s="167"/>
      <c r="JH102" s="167"/>
      <c r="JI102" s="168">
        <f>SUM(JI72:JI101)</f>
        <v>5</v>
      </c>
      <c r="JJ102" s="167">
        <f t="shared" ref="JJ102:JK102" si="243">SUM(JJ72:JJ101)</f>
        <v>50000</v>
      </c>
      <c r="JK102" s="167">
        <f t="shared" si="243"/>
        <v>0</v>
      </c>
      <c r="JL102" s="169">
        <f t="shared" ref="JL102" si="244">JJ102+JK102</f>
        <v>50000</v>
      </c>
      <c r="JM102" s="167"/>
      <c r="JN102" s="167"/>
      <c r="JO102" s="167"/>
      <c r="JP102" s="168">
        <f>SUM(JP72:JP101)</f>
        <v>0</v>
      </c>
      <c r="JQ102" s="167">
        <f t="shared" ref="JQ102:JR102" si="245">SUM(JQ72:JQ101)</f>
        <v>125500</v>
      </c>
      <c r="JR102" s="167">
        <f t="shared" si="245"/>
        <v>0</v>
      </c>
      <c r="JS102" s="169">
        <f t="shared" ref="JS102" si="246">JQ102+JR102</f>
        <v>125500</v>
      </c>
      <c r="JT102" s="167"/>
      <c r="JU102" s="167"/>
      <c r="JV102" s="167"/>
      <c r="JW102" s="168">
        <f>SUM(JW72:JW101)</f>
        <v>0</v>
      </c>
      <c r="JX102" s="167">
        <f t="shared" ref="JX102:JY102" si="247">SUM(JX72:JX101)</f>
        <v>0</v>
      </c>
      <c r="JY102" s="167">
        <f t="shared" si="247"/>
        <v>0</v>
      </c>
      <c r="JZ102" s="169">
        <f t="shared" ref="JZ102" si="248">JX102+JY102</f>
        <v>0</v>
      </c>
      <c r="KA102" s="167"/>
      <c r="KB102" s="167"/>
      <c r="KC102" s="167"/>
      <c r="KD102" s="168">
        <f>SUM(KD72:KD101)</f>
        <v>0</v>
      </c>
      <c r="KE102" s="167">
        <f t="shared" ref="KE102:KF102" si="249">SUM(KE72:KE101)</f>
        <v>0</v>
      </c>
      <c r="KF102" s="167">
        <f t="shared" si="249"/>
        <v>0</v>
      </c>
      <c r="KG102" s="169">
        <f t="shared" ref="KG102" si="250">KE102+KF102</f>
        <v>0</v>
      </c>
      <c r="KH102" s="167"/>
      <c r="KI102" s="167"/>
      <c r="KJ102" s="167"/>
      <c r="KK102" s="168">
        <f>SUM(KK72:KK101)</f>
        <v>20</v>
      </c>
      <c r="KL102" s="167">
        <f t="shared" ref="KL102:KM102" si="251">SUM(KL72:KL101)</f>
        <v>100000</v>
      </c>
      <c r="KM102" s="167">
        <f t="shared" si="251"/>
        <v>0</v>
      </c>
      <c r="KN102" s="169">
        <f t="shared" ref="KN102" si="252">KL102+KM102</f>
        <v>100000</v>
      </c>
      <c r="KO102" s="167"/>
      <c r="KP102" s="167"/>
      <c r="KQ102" s="167"/>
      <c r="KR102" s="168">
        <f>SUM(KR72:KR101)</f>
        <v>0</v>
      </c>
      <c r="KS102" s="167">
        <f t="shared" ref="KS102:KT102" si="253">SUM(KS72:KS101)</f>
        <v>0</v>
      </c>
      <c r="KT102" s="167">
        <f t="shared" si="253"/>
        <v>0</v>
      </c>
      <c r="KU102" s="169">
        <f t="shared" ref="KU102" si="254">KS102+KT102</f>
        <v>0</v>
      </c>
      <c r="KV102" s="167"/>
      <c r="KW102" s="167"/>
      <c r="KX102" s="167"/>
      <c r="KY102" s="168">
        <f>SUM(KY72:KY101)</f>
        <v>5</v>
      </c>
      <c r="KZ102" s="167">
        <f t="shared" ref="KZ102:LA102" si="255">SUM(KZ72:KZ101)</f>
        <v>363000</v>
      </c>
      <c r="LA102" s="167">
        <f t="shared" si="255"/>
        <v>0</v>
      </c>
      <c r="LB102" s="169">
        <f t="shared" ref="LB102" si="256">KZ102+LA102</f>
        <v>363000</v>
      </c>
      <c r="LC102" s="167"/>
      <c r="LD102" s="167"/>
      <c r="LE102" s="167"/>
      <c r="LF102" s="168">
        <f>SUM(LF72:LF101)</f>
        <v>0</v>
      </c>
      <c r="LG102" s="167">
        <f t="shared" ref="LG102:LH102" si="257">SUM(LG72:LG101)</f>
        <v>0</v>
      </c>
      <c r="LH102" s="167">
        <f t="shared" si="257"/>
        <v>0</v>
      </c>
      <c r="LI102" s="169">
        <f t="shared" ref="LI102" si="258">LG102+LH102</f>
        <v>0</v>
      </c>
      <c r="LJ102" s="167"/>
      <c r="LK102" s="167"/>
      <c r="LL102" s="167"/>
      <c r="LM102" s="168">
        <f>SUM(LM72:LM101)</f>
        <v>1</v>
      </c>
      <c r="LN102" s="167">
        <f t="shared" ref="LN102:LO102" si="259">SUM(LN72:LN101)</f>
        <v>12000</v>
      </c>
      <c r="LO102" s="167">
        <f t="shared" si="259"/>
        <v>0</v>
      </c>
      <c r="LP102" s="169">
        <f t="shared" ref="LP102" si="260">LN102+LO102</f>
        <v>12000</v>
      </c>
      <c r="LQ102" s="167"/>
      <c r="LR102" s="167"/>
      <c r="LS102" s="167"/>
      <c r="LT102" s="168">
        <f>SUM(LT72:LT101)</f>
        <v>0</v>
      </c>
      <c r="LU102" s="167">
        <f t="shared" ref="LU102:LV102" si="261">SUM(LU72:LU101)</f>
        <v>0</v>
      </c>
      <c r="LV102" s="167">
        <f t="shared" si="261"/>
        <v>0</v>
      </c>
      <c r="LW102" s="169">
        <f t="shared" ref="LW102" si="262">LU102+LV102</f>
        <v>0</v>
      </c>
      <c r="LX102" s="167"/>
      <c r="LY102" s="167"/>
      <c r="LZ102" s="167"/>
      <c r="MA102" s="168">
        <f>SUM(MA72:MA101)</f>
        <v>0</v>
      </c>
      <c r="MB102" s="167">
        <f t="shared" ref="MB102:MC102" si="263">SUM(MB72:MB101)</f>
        <v>128177596.50803459</v>
      </c>
      <c r="MC102" s="167">
        <f t="shared" si="263"/>
        <v>4349160</v>
      </c>
      <c r="MD102" s="169">
        <f t="shared" ref="MD102" si="264">MB102+MC102</f>
        <v>132526756.50803459</v>
      </c>
      <c r="ME102" s="131"/>
    </row>
    <row r="103" spans="1:343" s="80" customFormat="1" ht="18" customHeight="1">
      <c r="A103" s="172">
        <v>32</v>
      </c>
      <c r="B103" s="173" t="s">
        <v>1923</v>
      </c>
      <c r="C103" s="173"/>
      <c r="D103" s="173"/>
      <c r="E103" s="173"/>
      <c r="F103" s="173"/>
      <c r="G103" s="173"/>
      <c r="H103" s="173"/>
      <c r="I103" s="173"/>
      <c r="J103" s="173"/>
      <c r="K103" s="173">
        <f>24000+15000</f>
        <v>39000</v>
      </c>
      <c r="L103" s="173"/>
      <c r="M103" s="174">
        <f>M37-M102</f>
        <v>39000</v>
      </c>
      <c r="N103" s="173"/>
      <c r="O103" s="173"/>
      <c r="P103" s="173"/>
      <c r="Q103" s="175"/>
      <c r="R103" s="173">
        <v>0</v>
      </c>
      <c r="S103" s="173"/>
      <c r="T103" s="174">
        <f>T104-T102</f>
        <v>0</v>
      </c>
      <c r="U103" s="173"/>
      <c r="V103" s="173"/>
      <c r="W103" s="173"/>
      <c r="X103" s="173"/>
      <c r="Y103" s="173">
        <v>0</v>
      </c>
      <c r="Z103" s="173"/>
      <c r="AA103" s="174">
        <f>AA37-AA102</f>
        <v>0</v>
      </c>
      <c r="AB103" s="173"/>
      <c r="AC103" s="173"/>
      <c r="AD103" s="173"/>
      <c r="AE103" s="173"/>
      <c r="AF103" s="173">
        <v>0</v>
      </c>
      <c r="AG103" s="173"/>
      <c r="AH103" s="174">
        <f>AH37-AH102</f>
        <v>0</v>
      </c>
      <c r="AI103" s="173"/>
      <c r="AJ103" s="173"/>
      <c r="AK103" s="173"/>
      <c r="AL103" s="173"/>
      <c r="AM103" s="173">
        <v>221000</v>
      </c>
      <c r="AN103" s="173"/>
      <c r="AO103" s="174">
        <f>AO37-AO102</f>
        <v>221000</v>
      </c>
      <c r="AP103" s="173"/>
      <c r="AQ103" s="173"/>
      <c r="AR103" s="173"/>
      <c r="AS103" s="173"/>
      <c r="AT103" s="173">
        <v>2942500</v>
      </c>
      <c r="AU103" s="173"/>
      <c r="AV103" s="174">
        <f>AV37-AV102</f>
        <v>2942500</v>
      </c>
      <c r="AW103" s="173"/>
      <c r="AX103" s="173"/>
      <c r="AY103" s="173"/>
      <c r="AZ103" s="173"/>
      <c r="BA103" s="173">
        <v>0</v>
      </c>
      <c r="BB103" s="173"/>
      <c r="BC103" s="174">
        <f>BC37-BC102</f>
        <v>0</v>
      </c>
      <c r="BD103" s="173"/>
      <c r="BE103" s="173"/>
      <c r="BF103" s="173"/>
      <c r="BG103" s="173"/>
      <c r="BH103" s="173">
        <v>0</v>
      </c>
      <c r="BI103" s="173"/>
      <c r="BJ103" s="174">
        <f>BJ37-BJ102</f>
        <v>0</v>
      </c>
      <c r="BK103" s="173"/>
      <c r="BL103" s="173"/>
      <c r="BM103" s="173"/>
      <c r="BN103" s="173"/>
      <c r="BO103" s="173">
        <v>0</v>
      </c>
      <c r="BP103" s="173"/>
      <c r="BQ103" s="174">
        <f>BQ37-BQ102</f>
        <v>0</v>
      </c>
      <c r="BR103" s="173"/>
      <c r="BS103" s="173"/>
      <c r="BT103" s="173"/>
      <c r="BU103" s="173"/>
      <c r="BV103" s="173">
        <v>0</v>
      </c>
      <c r="BW103" s="173"/>
      <c r="BX103" s="174">
        <f>BX37-BX102</f>
        <v>0</v>
      </c>
      <c r="BY103" s="173"/>
      <c r="BZ103" s="173"/>
      <c r="CA103" s="173"/>
      <c r="CB103" s="173"/>
      <c r="CC103" s="173">
        <v>0</v>
      </c>
      <c r="CD103" s="173"/>
      <c r="CE103" s="174">
        <f>CE37-CE102</f>
        <v>0</v>
      </c>
      <c r="CF103" s="173"/>
      <c r="CG103" s="173"/>
      <c r="CH103" s="173"/>
      <c r="CI103" s="173"/>
      <c r="CJ103" s="173">
        <v>0</v>
      </c>
      <c r="CK103" s="173"/>
      <c r="CL103" s="174">
        <f>CL37-CL102</f>
        <v>0</v>
      </c>
      <c r="CM103" s="173"/>
      <c r="CN103" s="173"/>
      <c r="CO103" s="173"/>
      <c r="CP103" s="173"/>
      <c r="CQ103" s="173">
        <v>0</v>
      </c>
      <c r="CR103" s="173"/>
      <c r="CS103" s="174">
        <f>CS37-CS102</f>
        <v>0</v>
      </c>
      <c r="CT103" s="173"/>
      <c r="CU103" s="173"/>
      <c r="CV103" s="173"/>
      <c r="CW103" s="173"/>
      <c r="CX103" s="173">
        <v>0</v>
      </c>
      <c r="CY103" s="173"/>
      <c r="CZ103" s="174">
        <f>CZ37-CZ102</f>
        <v>0</v>
      </c>
      <c r="DA103" s="173"/>
      <c r="DB103" s="173"/>
      <c r="DC103" s="173"/>
      <c r="DD103" s="173"/>
      <c r="DE103" s="173">
        <v>0</v>
      </c>
      <c r="DF103" s="173"/>
      <c r="DG103" s="174">
        <f>DG37-DG102</f>
        <v>0</v>
      </c>
      <c r="DH103" s="173"/>
      <c r="DI103" s="173"/>
      <c r="DJ103" s="173"/>
      <c r="DK103" s="173"/>
      <c r="DL103" s="173">
        <v>0</v>
      </c>
      <c r="DM103" s="173"/>
      <c r="DN103" s="174">
        <f>DN37-DN102</f>
        <v>0</v>
      </c>
      <c r="DO103" s="173"/>
      <c r="DP103" s="173"/>
      <c r="DQ103" s="173"/>
      <c r="DR103" s="173"/>
      <c r="DS103" s="173">
        <v>0</v>
      </c>
      <c r="DT103" s="173"/>
      <c r="DU103" s="174">
        <f>DU37-DU102</f>
        <v>0</v>
      </c>
      <c r="DV103" s="173"/>
      <c r="DW103" s="173"/>
      <c r="DX103" s="173"/>
      <c r="DY103" s="173"/>
      <c r="DZ103" s="173">
        <v>0</v>
      </c>
      <c r="EA103" s="173"/>
      <c r="EB103" s="174">
        <f>EB37-EB102</f>
        <v>0</v>
      </c>
      <c r="EC103" s="173"/>
      <c r="ED103" s="173"/>
      <c r="EE103" s="173"/>
      <c r="EF103" s="173"/>
      <c r="EG103" s="173">
        <v>0</v>
      </c>
      <c r="EH103" s="173"/>
      <c r="EI103" s="174">
        <f>EI37-EI102</f>
        <v>0</v>
      </c>
      <c r="EJ103" s="173"/>
      <c r="EK103" s="173"/>
      <c r="EL103" s="173"/>
      <c r="EM103" s="172">
        <v>15</v>
      </c>
      <c r="EN103" s="173">
        <v>2835000</v>
      </c>
      <c r="EO103" s="173"/>
      <c r="EP103" s="174">
        <f>EP37-EP102</f>
        <v>2835000</v>
      </c>
      <c r="EQ103" s="173"/>
      <c r="ER103" s="173"/>
      <c r="ES103" s="173"/>
      <c r="ET103" s="172">
        <v>0</v>
      </c>
      <c r="EU103" s="173">
        <v>0</v>
      </c>
      <c r="EV103" s="173"/>
      <c r="EW103" s="174">
        <f>EW37-EW102</f>
        <v>0</v>
      </c>
      <c r="EX103" s="173"/>
      <c r="EY103" s="173"/>
      <c r="EZ103" s="173"/>
      <c r="FA103" s="172">
        <v>0</v>
      </c>
      <c r="FB103" s="173">
        <v>0</v>
      </c>
      <c r="FC103" s="173"/>
      <c r="FD103" s="174">
        <f>FD37-FD102</f>
        <v>0</v>
      </c>
      <c r="FE103" s="173"/>
      <c r="FF103" s="173"/>
      <c r="FG103" s="173"/>
      <c r="FH103" s="172">
        <v>2844</v>
      </c>
      <c r="FI103" s="173">
        <v>2844000</v>
      </c>
      <c r="FJ103" s="173"/>
      <c r="FK103" s="174">
        <f>FK37-FK102</f>
        <v>2844000</v>
      </c>
      <c r="FL103" s="173"/>
      <c r="FM103" s="173"/>
      <c r="FN103" s="173"/>
      <c r="FO103" s="172">
        <v>0</v>
      </c>
      <c r="FP103" s="173">
        <v>0</v>
      </c>
      <c r="FQ103" s="173"/>
      <c r="FR103" s="174">
        <f>FR37-FR102</f>
        <v>0</v>
      </c>
      <c r="FS103" s="173"/>
      <c r="FT103" s="173"/>
      <c r="FU103" s="173"/>
      <c r="FV103" s="176">
        <f>FV104-FV102</f>
        <v>2118</v>
      </c>
      <c r="FW103" s="173">
        <v>6921040</v>
      </c>
      <c r="FX103" s="173"/>
      <c r="FY103" s="174">
        <f>FY37-FY102</f>
        <v>6921040</v>
      </c>
      <c r="FZ103" s="173"/>
      <c r="GA103" s="173"/>
      <c r="GB103" s="173"/>
      <c r="GC103" s="176">
        <f>GC104-GC102</f>
        <v>0</v>
      </c>
      <c r="GD103" s="173">
        <v>0</v>
      </c>
      <c r="GE103" s="173"/>
      <c r="GF103" s="174">
        <f>GF37-GF102</f>
        <v>0</v>
      </c>
      <c r="GG103" s="173"/>
      <c r="GH103" s="173"/>
      <c r="GI103" s="173"/>
      <c r="GJ103" s="176">
        <f>GJ104-GJ102</f>
        <v>0</v>
      </c>
      <c r="GK103" s="173">
        <v>33</v>
      </c>
      <c r="GL103" s="173"/>
      <c r="GM103" s="174">
        <f>GM37-GM102</f>
        <v>33</v>
      </c>
      <c r="GN103" s="173"/>
      <c r="GO103" s="173"/>
      <c r="GP103" s="173"/>
      <c r="GQ103" s="176">
        <f>GQ104-GQ102</f>
        <v>297</v>
      </c>
      <c r="GR103" s="173">
        <v>89100</v>
      </c>
      <c r="GS103" s="173"/>
      <c r="GT103" s="174">
        <f>GT37-GT102</f>
        <v>89100</v>
      </c>
      <c r="GU103" s="173"/>
      <c r="GV103" s="173"/>
      <c r="GW103" s="173"/>
      <c r="GX103" s="176">
        <f>GX104-GX102</f>
        <v>0</v>
      </c>
      <c r="GY103" s="173">
        <v>0</v>
      </c>
      <c r="GZ103" s="173"/>
      <c r="HA103" s="174">
        <f>HA37-HA102</f>
        <v>0</v>
      </c>
      <c r="HB103" s="173"/>
      <c r="HC103" s="173"/>
      <c r="HD103" s="173"/>
      <c r="HE103" s="176">
        <f>HE104-HE102</f>
        <v>0</v>
      </c>
      <c r="HF103" s="173">
        <v>0</v>
      </c>
      <c r="HG103" s="173"/>
      <c r="HH103" s="174">
        <f>HH37-HH102</f>
        <v>0</v>
      </c>
      <c r="HI103" s="173"/>
      <c r="HJ103" s="173"/>
      <c r="HK103" s="173"/>
      <c r="HL103" s="176">
        <f>HL104-HL102</f>
        <v>0</v>
      </c>
      <c r="HM103" s="173">
        <v>0</v>
      </c>
      <c r="HN103" s="173"/>
      <c r="HO103" s="174">
        <f>HO37-HO102</f>
        <v>0</v>
      </c>
      <c r="HP103" s="173"/>
      <c r="HQ103" s="173"/>
      <c r="HR103" s="173"/>
      <c r="HS103" s="176">
        <f>HS104-HS102</f>
        <v>0</v>
      </c>
      <c r="HT103" s="173">
        <v>0</v>
      </c>
      <c r="HU103" s="173"/>
      <c r="HV103" s="174">
        <f>HV37-HV102</f>
        <v>0</v>
      </c>
      <c r="HW103" s="173"/>
      <c r="HX103" s="173"/>
      <c r="HY103" s="173"/>
      <c r="HZ103" s="176">
        <f>HZ104-HZ102</f>
        <v>0</v>
      </c>
      <c r="IA103" s="173">
        <v>0</v>
      </c>
      <c r="IB103" s="173"/>
      <c r="IC103" s="174">
        <f>IC37-IC102</f>
        <v>0</v>
      </c>
      <c r="ID103" s="173"/>
      <c r="IE103" s="173"/>
      <c r="IF103" s="173"/>
      <c r="IG103" s="176">
        <f>IG104-IG102</f>
        <v>0</v>
      </c>
      <c r="IH103" s="173">
        <v>0</v>
      </c>
      <c r="II103" s="173"/>
      <c r="IJ103" s="174">
        <f>IJ37-IJ102</f>
        <v>0</v>
      </c>
      <c r="IK103" s="173"/>
      <c r="IL103" s="173"/>
      <c r="IM103" s="173"/>
      <c r="IN103" s="176">
        <f>IN104-IN102</f>
        <v>4</v>
      </c>
      <c r="IO103" s="173">
        <v>40000</v>
      </c>
      <c r="IP103" s="173"/>
      <c r="IQ103" s="174">
        <f>IQ37-IQ102</f>
        <v>40000</v>
      </c>
      <c r="IR103" s="173"/>
      <c r="IS103" s="173"/>
      <c r="IT103" s="173"/>
      <c r="IU103" s="176">
        <f>IU104-IU102</f>
        <v>1</v>
      </c>
      <c r="IV103" s="173">
        <v>1091025</v>
      </c>
      <c r="IW103" s="173"/>
      <c r="IX103" s="174">
        <f>IX37-IX102</f>
        <v>1091025</v>
      </c>
      <c r="IY103" s="173"/>
      <c r="IZ103" s="173"/>
      <c r="JA103" s="173"/>
      <c r="JB103" s="176">
        <f>JB104-JB102</f>
        <v>0</v>
      </c>
      <c r="JC103" s="173">
        <v>0</v>
      </c>
      <c r="JD103" s="173"/>
      <c r="JE103" s="174">
        <f>JE37-JE102</f>
        <v>0</v>
      </c>
      <c r="JF103" s="173"/>
      <c r="JG103" s="173"/>
      <c r="JH103" s="173"/>
      <c r="JI103" s="176">
        <f>JI104-JI102</f>
        <v>0</v>
      </c>
      <c r="JJ103" s="173">
        <v>0</v>
      </c>
      <c r="JK103" s="173"/>
      <c r="JL103" s="174">
        <f>JL37-JL102</f>
        <v>0</v>
      </c>
      <c r="JM103" s="173"/>
      <c r="JN103" s="173"/>
      <c r="JO103" s="173"/>
      <c r="JP103" s="176">
        <f>JP104-JP102</f>
        <v>1</v>
      </c>
      <c r="JQ103" s="173">
        <v>3300</v>
      </c>
      <c r="JR103" s="173"/>
      <c r="JS103" s="174">
        <f>JS37-JS102</f>
        <v>3300</v>
      </c>
      <c r="JT103" s="173"/>
      <c r="JU103" s="173"/>
      <c r="JV103" s="173"/>
      <c r="JW103" s="176">
        <f>JW104-JW102</f>
        <v>1</v>
      </c>
      <c r="JX103" s="173">
        <v>100000</v>
      </c>
      <c r="JY103" s="173"/>
      <c r="JZ103" s="174">
        <f>JZ37-JZ102</f>
        <v>100000</v>
      </c>
      <c r="KA103" s="173"/>
      <c r="KB103" s="173"/>
      <c r="KC103" s="173"/>
      <c r="KD103" s="176">
        <f>KD104-KD102</f>
        <v>1</v>
      </c>
      <c r="KE103" s="173">
        <v>100000</v>
      </c>
      <c r="KF103" s="173"/>
      <c r="KG103" s="174">
        <f>KG37-KG102</f>
        <v>100000</v>
      </c>
      <c r="KH103" s="173"/>
      <c r="KI103" s="173"/>
      <c r="KJ103" s="173"/>
      <c r="KK103" s="176">
        <f>KK104-KK102</f>
        <v>0</v>
      </c>
      <c r="KL103" s="173">
        <v>0</v>
      </c>
      <c r="KM103" s="173"/>
      <c r="KN103" s="174">
        <f>KN37-KN102</f>
        <v>0</v>
      </c>
      <c r="KO103" s="173"/>
      <c r="KP103" s="173"/>
      <c r="KQ103" s="173"/>
      <c r="KR103" s="176">
        <f>KR104-KR102</f>
        <v>0</v>
      </c>
      <c r="KS103" s="173">
        <v>0</v>
      </c>
      <c r="KT103" s="173"/>
      <c r="KU103" s="174">
        <f>KU37-KU102</f>
        <v>0</v>
      </c>
      <c r="KV103" s="173"/>
      <c r="KW103" s="173"/>
      <c r="KX103" s="173"/>
      <c r="KY103" s="176">
        <f>KY104-KY102</f>
        <v>0</v>
      </c>
      <c r="KZ103" s="173">
        <v>0</v>
      </c>
      <c r="LA103" s="173"/>
      <c r="LB103" s="174">
        <f>LB37-LB102</f>
        <v>0</v>
      </c>
      <c r="LC103" s="173"/>
      <c r="LD103" s="173"/>
      <c r="LE103" s="173"/>
      <c r="LF103" s="176">
        <f>LF104-LF102</f>
        <v>0</v>
      </c>
      <c r="LG103" s="173">
        <v>0</v>
      </c>
      <c r="LH103" s="173"/>
      <c r="LI103" s="174">
        <f>LI37-LI102</f>
        <v>0</v>
      </c>
      <c r="LJ103" s="173"/>
      <c r="LK103" s="173"/>
      <c r="LL103" s="173"/>
      <c r="LM103" s="176">
        <f>LM104-LM102</f>
        <v>0</v>
      </c>
      <c r="LN103" s="173">
        <v>0</v>
      </c>
      <c r="LO103" s="173"/>
      <c r="LP103" s="174">
        <f>LP37-LP102</f>
        <v>0</v>
      </c>
      <c r="LQ103" s="173"/>
      <c r="LR103" s="173"/>
      <c r="LS103" s="173"/>
      <c r="LT103" s="176">
        <f>LT104-LT102</f>
        <v>0</v>
      </c>
      <c r="LU103" s="173">
        <v>0</v>
      </c>
      <c r="LV103" s="173"/>
      <c r="LW103" s="174">
        <f>LW37-LW102</f>
        <v>0</v>
      </c>
      <c r="LX103" s="173"/>
      <c r="LY103" s="173"/>
      <c r="LZ103" s="173"/>
      <c r="MA103" s="176">
        <f>MA104-MA102</f>
        <v>0</v>
      </c>
      <c r="MB103" s="174">
        <f t="shared" si="103"/>
        <v>17225998</v>
      </c>
      <c r="MC103" s="174">
        <f t="shared" si="100"/>
        <v>0</v>
      </c>
      <c r="MD103" s="174">
        <f>MD37-MD102</f>
        <v>17225998</v>
      </c>
      <c r="ME103" s="108"/>
    </row>
    <row r="104" spans="1:343" s="81" customFormat="1" ht="18" customHeight="1">
      <c r="A104" s="177">
        <v>33</v>
      </c>
      <c r="B104" s="178" t="s">
        <v>55</v>
      </c>
      <c r="C104" s="178"/>
      <c r="D104" s="178"/>
      <c r="E104" s="178"/>
      <c r="F104" s="178"/>
      <c r="G104" s="178"/>
      <c r="H104" s="178"/>
      <c r="I104" s="178"/>
      <c r="J104" s="177">
        <f>J103+J102</f>
        <v>1773</v>
      </c>
      <c r="K104" s="178">
        <f t="shared" ref="K104:M104" si="265">K103+K102</f>
        <v>2466600</v>
      </c>
      <c r="L104" s="178">
        <f t="shared" si="265"/>
        <v>0</v>
      </c>
      <c r="M104" s="178">
        <f t="shared" si="265"/>
        <v>2466600</v>
      </c>
      <c r="N104" s="178"/>
      <c r="O104" s="178"/>
      <c r="P104" s="178"/>
      <c r="Q104" s="179" t="s">
        <v>1952</v>
      </c>
      <c r="R104" s="178">
        <f t="shared" ref="R104" si="266">R103+R102</f>
        <v>16047700</v>
      </c>
      <c r="S104" s="178">
        <f t="shared" ref="S104" si="267">S103+S102</f>
        <v>0</v>
      </c>
      <c r="T104" s="180">
        <f>T37</f>
        <v>16047700</v>
      </c>
      <c r="U104" s="178"/>
      <c r="V104" s="178"/>
      <c r="W104" s="178"/>
      <c r="X104" s="177">
        <f>X103+X102</f>
        <v>150</v>
      </c>
      <c r="Y104" s="178">
        <f t="shared" ref="Y104:AA104" si="268">Y103+Y102</f>
        <v>45000</v>
      </c>
      <c r="Z104" s="178">
        <f t="shared" si="268"/>
        <v>0</v>
      </c>
      <c r="AA104" s="178">
        <f t="shared" si="268"/>
        <v>45000</v>
      </c>
      <c r="AB104" s="178"/>
      <c r="AC104" s="178"/>
      <c r="AD104" s="178"/>
      <c r="AE104" s="177">
        <f>AE103+AE102</f>
        <v>0</v>
      </c>
      <c r="AF104" s="178">
        <f t="shared" ref="AF104:AH104" si="269">AF103+AF102</f>
        <v>0</v>
      </c>
      <c r="AG104" s="178">
        <f t="shared" si="269"/>
        <v>0</v>
      </c>
      <c r="AH104" s="178">
        <f t="shared" si="269"/>
        <v>0</v>
      </c>
      <c r="AI104" s="178"/>
      <c r="AJ104" s="178"/>
      <c r="AK104" s="178"/>
      <c r="AL104" s="177">
        <f>AL103+AL102</f>
        <v>0</v>
      </c>
      <c r="AM104" s="178">
        <f t="shared" ref="AM104:AO104" si="270">AM103+AM102</f>
        <v>221000</v>
      </c>
      <c r="AN104" s="178">
        <f t="shared" si="270"/>
        <v>0</v>
      </c>
      <c r="AO104" s="178">
        <f t="shared" si="270"/>
        <v>221000</v>
      </c>
      <c r="AP104" s="178"/>
      <c r="AQ104" s="178"/>
      <c r="AR104" s="178"/>
      <c r="AS104" s="177">
        <f>AS103+AS102</f>
        <v>0</v>
      </c>
      <c r="AT104" s="178">
        <f t="shared" ref="AT104:AV104" si="271">AT103+AT102</f>
        <v>2942500</v>
      </c>
      <c r="AU104" s="178">
        <f t="shared" si="271"/>
        <v>0</v>
      </c>
      <c r="AV104" s="178">
        <f t="shared" si="271"/>
        <v>2942500</v>
      </c>
      <c r="AW104" s="178"/>
      <c r="AX104" s="178"/>
      <c r="AY104" s="178"/>
      <c r="AZ104" s="177">
        <f>AZ103+AZ102</f>
        <v>0</v>
      </c>
      <c r="BA104" s="178">
        <f t="shared" ref="BA104:BC104" si="272">BA103+BA102</f>
        <v>0</v>
      </c>
      <c r="BB104" s="178">
        <f t="shared" si="272"/>
        <v>0</v>
      </c>
      <c r="BC104" s="178">
        <f t="shared" si="272"/>
        <v>0</v>
      </c>
      <c r="BD104" s="178"/>
      <c r="BE104" s="178"/>
      <c r="BF104" s="177">
        <v>0</v>
      </c>
      <c r="BG104" s="181">
        <f>BG103+BG102</f>
        <v>240</v>
      </c>
      <c r="BH104" s="178">
        <f t="shared" ref="BH104:BJ104" si="273">BH103+BH102</f>
        <v>1200000</v>
      </c>
      <c r="BI104" s="178">
        <f t="shared" si="273"/>
        <v>0</v>
      </c>
      <c r="BJ104" s="178">
        <f t="shared" si="273"/>
        <v>1200000</v>
      </c>
      <c r="BK104" s="178"/>
      <c r="BL104" s="178"/>
      <c r="BM104" s="178"/>
      <c r="BN104" s="181">
        <f>BN103+BN102</f>
        <v>12</v>
      </c>
      <c r="BO104" s="178">
        <f t="shared" ref="BO104:BQ104" si="274">BO103+BO102</f>
        <v>60000</v>
      </c>
      <c r="BP104" s="178">
        <f t="shared" si="274"/>
        <v>0</v>
      </c>
      <c r="BQ104" s="178">
        <f t="shared" si="274"/>
        <v>60000</v>
      </c>
      <c r="BR104" s="178"/>
      <c r="BS104" s="178"/>
      <c r="BT104" s="178"/>
      <c r="BU104" s="181">
        <f>BU103+BU102</f>
        <v>43</v>
      </c>
      <c r="BV104" s="178">
        <f t="shared" ref="BV104:BX104" si="275">BV103+BV102</f>
        <v>43000</v>
      </c>
      <c r="BW104" s="178">
        <f t="shared" si="275"/>
        <v>0</v>
      </c>
      <c r="BX104" s="178">
        <f t="shared" si="275"/>
        <v>43000</v>
      </c>
      <c r="BY104" s="178"/>
      <c r="BZ104" s="178"/>
      <c r="CA104" s="178"/>
      <c r="CB104" s="181">
        <f>CB103+CB102</f>
        <v>0</v>
      </c>
      <c r="CC104" s="178">
        <f t="shared" ref="CC104:CE104" si="276">CC103+CC102</f>
        <v>11875</v>
      </c>
      <c r="CD104" s="178">
        <f t="shared" si="276"/>
        <v>0</v>
      </c>
      <c r="CE104" s="178">
        <f t="shared" si="276"/>
        <v>11875</v>
      </c>
      <c r="CF104" s="178"/>
      <c r="CG104" s="178"/>
      <c r="CH104" s="178"/>
      <c r="CI104" s="181">
        <f>CI103+CI102</f>
        <v>0</v>
      </c>
      <c r="CJ104" s="178">
        <f t="shared" ref="CJ104:CL104" si="277">CJ103+CJ102</f>
        <v>0</v>
      </c>
      <c r="CK104" s="178">
        <f t="shared" si="277"/>
        <v>0</v>
      </c>
      <c r="CL104" s="178">
        <f t="shared" si="277"/>
        <v>0</v>
      </c>
      <c r="CM104" s="178"/>
      <c r="CN104" s="178"/>
      <c r="CO104" s="178"/>
      <c r="CP104" s="181">
        <f>CP103+CP102</f>
        <v>4409268</v>
      </c>
      <c r="CQ104" s="178">
        <f t="shared" ref="CQ104:CS104" si="278">CQ103+CQ102</f>
        <v>37440</v>
      </c>
      <c r="CR104" s="178">
        <f t="shared" si="278"/>
        <v>0</v>
      </c>
      <c r="CS104" s="178">
        <f t="shared" si="278"/>
        <v>37440</v>
      </c>
      <c r="CT104" s="178"/>
      <c r="CU104" s="178"/>
      <c r="CV104" s="178"/>
      <c r="CW104" s="181">
        <f>CW103+CW102</f>
        <v>0</v>
      </c>
      <c r="CX104" s="178">
        <f t="shared" ref="CX104:CZ104" si="279">CX103+CX102</f>
        <v>7444321.5080345897</v>
      </c>
      <c r="CY104" s="178">
        <f t="shared" si="279"/>
        <v>3722160</v>
      </c>
      <c r="CZ104" s="178">
        <f t="shared" si="279"/>
        <v>11166481.508034591</v>
      </c>
      <c r="DA104" s="178"/>
      <c r="DB104" s="178"/>
      <c r="DC104" s="178"/>
      <c r="DD104" s="181">
        <f>DD103+DD102</f>
        <v>0</v>
      </c>
      <c r="DE104" s="178">
        <f t="shared" ref="DE104:DG104" si="280">DE103+DE102</f>
        <v>130000</v>
      </c>
      <c r="DF104" s="178">
        <f t="shared" si="280"/>
        <v>0</v>
      </c>
      <c r="DG104" s="178">
        <f t="shared" si="280"/>
        <v>130000</v>
      </c>
      <c r="DH104" s="178"/>
      <c r="DI104" s="178"/>
      <c r="DJ104" s="178"/>
      <c r="DK104" s="181">
        <f>DK103+DK102</f>
        <v>0</v>
      </c>
      <c r="DL104" s="178">
        <f t="shared" ref="DL104:DN104" si="281">DL103+DL102</f>
        <v>0</v>
      </c>
      <c r="DM104" s="178">
        <f t="shared" si="281"/>
        <v>0</v>
      </c>
      <c r="DN104" s="178">
        <f t="shared" si="281"/>
        <v>0</v>
      </c>
      <c r="DO104" s="178"/>
      <c r="DP104" s="178"/>
      <c r="DQ104" s="178"/>
      <c r="DR104" s="181">
        <f>DR103+DR102</f>
        <v>750</v>
      </c>
      <c r="DS104" s="178">
        <f t="shared" ref="DS104:DU104" si="282">DS103+DS102</f>
        <v>400000</v>
      </c>
      <c r="DT104" s="178">
        <f t="shared" si="282"/>
        <v>627000</v>
      </c>
      <c r="DU104" s="178">
        <f t="shared" si="282"/>
        <v>1027000</v>
      </c>
      <c r="DV104" s="178"/>
      <c r="DW104" s="178"/>
      <c r="DX104" s="178"/>
      <c r="DY104" s="181">
        <f>DY103+DY102</f>
        <v>0</v>
      </c>
      <c r="DZ104" s="178">
        <f t="shared" ref="DZ104:EB104" si="283">DZ103+DZ102</f>
        <v>0</v>
      </c>
      <c r="EA104" s="178">
        <f t="shared" si="283"/>
        <v>0</v>
      </c>
      <c r="EB104" s="178">
        <f t="shared" si="283"/>
        <v>0</v>
      </c>
      <c r="EC104" s="178"/>
      <c r="ED104" s="178"/>
      <c r="EE104" s="178"/>
      <c r="EF104" s="181">
        <f>EF103+EF102</f>
        <v>0</v>
      </c>
      <c r="EG104" s="178">
        <f t="shared" ref="EG104:EI104" si="284">EG103+EG102</f>
        <v>0</v>
      </c>
      <c r="EH104" s="178">
        <f t="shared" si="284"/>
        <v>0</v>
      </c>
      <c r="EI104" s="178">
        <f t="shared" si="284"/>
        <v>0</v>
      </c>
      <c r="EJ104" s="178"/>
      <c r="EK104" s="178"/>
      <c r="EL104" s="178"/>
      <c r="EM104" s="181">
        <f>EM103+EM102</f>
        <v>15</v>
      </c>
      <c r="EN104" s="178">
        <f t="shared" ref="EN104:EP104" si="285">EN103+EN102</f>
        <v>2835000</v>
      </c>
      <c r="EO104" s="178">
        <f t="shared" si="285"/>
        <v>0</v>
      </c>
      <c r="EP104" s="178">
        <f t="shared" si="285"/>
        <v>2835000</v>
      </c>
      <c r="EQ104" s="178"/>
      <c r="ER104" s="178"/>
      <c r="ES104" s="178"/>
      <c r="ET104" s="181">
        <f>ET103+ET102</f>
        <v>125</v>
      </c>
      <c r="EU104" s="178">
        <f t="shared" ref="EU104:EW104" si="286">EU103+EU102</f>
        <v>62500</v>
      </c>
      <c r="EV104" s="178">
        <f t="shared" si="286"/>
        <v>0</v>
      </c>
      <c r="EW104" s="178">
        <f t="shared" si="286"/>
        <v>62500</v>
      </c>
      <c r="EX104" s="178"/>
      <c r="EY104" s="178"/>
      <c r="EZ104" s="178"/>
      <c r="FA104" s="181">
        <f>FA103+FA102</f>
        <v>45989</v>
      </c>
      <c r="FB104" s="178">
        <f t="shared" ref="FB104:FD104" si="287">FB103+FB102</f>
        <v>64384600</v>
      </c>
      <c r="FC104" s="178">
        <f t="shared" si="287"/>
        <v>0</v>
      </c>
      <c r="FD104" s="178">
        <f t="shared" si="287"/>
        <v>64384600</v>
      </c>
      <c r="FE104" s="178"/>
      <c r="FF104" s="178"/>
      <c r="FG104" s="178"/>
      <c r="FH104" s="181">
        <f>FH103+FH102</f>
        <v>2844</v>
      </c>
      <c r="FI104" s="178">
        <f t="shared" ref="FI104:FK104" si="288">FI103+FI102</f>
        <v>2844000</v>
      </c>
      <c r="FJ104" s="178">
        <f t="shared" si="288"/>
        <v>0</v>
      </c>
      <c r="FK104" s="178">
        <f t="shared" si="288"/>
        <v>2844000</v>
      </c>
      <c r="FL104" s="178"/>
      <c r="FM104" s="178"/>
      <c r="FN104" s="178"/>
      <c r="FO104" s="181">
        <f>FO103+FO102</f>
        <v>55</v>
      </c>
      <c r="FP104" s="178">
        <f t="shared" ref="FP104:FR104" si="289">FP103+FP102</f>
        <v>550000</v>
      </c>
      <c r="FQ104" s="178">
        <f t="shared" si="289"/>
        <v>0</v>
      </c>
      <c r="FR104" s="178">
        <f t="shared" si="289"/>
        <v>550000</v>
      </c>
      <c r="FS104" s="178"/>
      <c r="FT104" s="178"/>
      <c r="FU104" s="178"/>
      <c r="FV104" s="181">
        <f>FV37</f>
        <v>11566</v>
      </c>
      <c r="FW104" s="178">
        <f t="shared" ref="FW104:FY104" si="290">FW103+FW102</f>
        <v>37816000</v>
      </c>
      <c r="FX104" s="178">
        <f t="shared" si="290"/>
        <v>0</v>
      </c>
      <c r="FY104" s="178">
        <f t="shared" si="290"/>
        <v>37816000</v>
      </c>
      <c r="FZ104" s="178"/>
      <c r="GA104" s="178"/>
      <c r="GB104" s="178"/>
      <c r="GC104" s="181">
        <f>GC37</f>
        <v>125</v>
      </c>
      <c r="GD104" s="178">
        <f t="shared" ref="GD104:GF104" si="291">GD103+GD102</f>
        <v>537500</v>
      </c>
      <c r="GE104" s="178">
        <f t="shared" si="291"/>
        <v>0</v>
      </c>
      <c r="GF104" s="178">
        <f t="shared" si="291"/>
        <v>537500</v>
      </c>
      <c r="GG104" s="178"/>
      <c r="GH104" s="178"/>
      <c r="GI104" s="178"/>
      <c r="GJ104" s="181">
        <f>GJ37</f>
        <v>12</v>
      </c>
      <c r="GK104" s="178">
        <f t="shared" ref="GK104:GM104" si="292">GK103+GK102</f>
        <v>326733</v>
      </c>
      <c r="GL104" s="178">
        <f t="shared" si="292"/>
        <v>0</v>
      </c>
      <c r="GM104" s="178">
        <f t="shared" si="292"/>
        <v>326733</v>
      </c>
      <c r="GN104" s="178"/>
      <c r="GO104" s="178"/>
      <c r="GP104" s="178"/>
      <c r="GQ104" s="181">
        <f>GQ37</f>
        <v>4686</v>
      </c>
      <c r="GR104" s="178">
        <f t="shared" ref="GR104:GT104" si="293">GR103+GR102</f>
        <v>1405800</v>
      </c>
      <c r="GS104" s="178">
        <f t="shared" si="293"/>
        <v>0</v>
      </c>
      <c r="GT104" s="178">
        <f t="shared" si="293"/>
        <v>1405800</v>
      </c>
      <c r="GU104" s="178"/>
      <c r="GV104" s="178"/>
      <c r="GW104" s="178"/>
      <c r="GX104" s="181">
        <f>GX37</f>
        <v>100</v>
      </c>
      <c r="GY104" s="178">
        <f t="shared" ref="GY104:HA104" si="294">GY103+GY102</f>
        <v>30000</v>
      </c>
      <c r="GZ104" s="178">
        <f t="shared" si="294"/>
        <v>0</v>
      </c>
      <c r="HA104" s="178">
        <f t="shared" si="294"/>
        <v>30000</v>
      </c>
      <c r="HB104" s="178"/>
      <c r="HC104" s="178"/>
      <c r="HD104" s="178"/>
      <c r="HE104" s="181">
        <f>HE37</f>
        <v>1747</v>
      </c>
      <c r="HF104" s="178">
        <f t="shared" ref="HF104:HH104" si="295">HF103+HF102</f>
        <v>174700</v>
      </c>
      <c r="HG104" s="178">
        <f t="shared" si="295"/>
        <v>0</v>
      </c>
      <c r="HH104" s="178">
        <f t="shared" si="295"/>
        <v>174700</v>
      </c>
      <c r="HI104" s="178"/>
      <c r="HJ104" s="178"/>
      <c r="HK104" s="178"/>
      <c r="HL104" s="181">
        <f>HL37</f>
        <v>0</v>
      </c>
      <c r="HM104" s="178">
        <f t="shared" ref="HM104:HO104" si="296">HM103+HM102</f>
        <v>0</v>
      </c>
      <c r="HN104" s="178">
        <f t="shared" si="296"/>
        <v>0</v>
      </c>
      <c r="HO104" s="178">
        <f t="shared" si="296"/>
        <v>0</v>
      </c>
      <c r="HP104" s="178"/>
      <c r="HQ104" s="178"/>
      <c r="HR104" s="178"/>
      <c r="HS104" s="181">
        <f>HS37</f>
        <v>0</v>
      </c>
      <c r="HT104" s="178">
        <f t="shared" ref="HT104:HV104" si="297">HT103+HT102</f>
        <v>0</v>
      </c>
      <c r="HU104" s="178">
        <f t="shared" si="297"/>
        <v>0</v>
      </c>
      <c r="HV104" s="178">
        <f t="shared" si="297"/>
        <v>0</v>
      </c>
      <c r="HW104" s="178"/>
      <c r="HX104" s="178"/>
      <c r="HY104" s="178"/>
      <c r="HZ104" s="181">
        <f>HZ37</f>
        <v>1</v>
      </c>
      <c r="IA104" s="178">
        <f t="shared" ref="IA104:IC104" si="298">IA103+IA102</f>
        <v>1000000</v>
      </c>
      <c r="IB104" s="178">
        <f t="shared" si="298"/>
        <v>0</v>
      </c>
      <c r="IC104" s="178">
        <f t="shared" si="298"/>
        <v>1000000</v>
      </c>
      <c r="ID104" s="178"/>
      <c r="IE104" s="178"/>
      <c r="IF104" s="178"/>
      <c r="IG104" s="181">
        <f>IG37</f>
        <v>1</v>
      </c>
      <c r="IH104" s="178">
        <f t="shared" ref="IH104:IJ104" si="299">IH103+IH102</f>
        <v>87500</v>
      </c>
      <c r="II104" s="178">
        <f t="shared" si="299"/>
        <v>0</v>
      </c>
      <c r="IJ104" s="178">
        <f t="shared" si="299"/>
        <v>87500</v>
      </c>
      <c r="IK104" s="178"/>
      <c r="IL104" s="178"/>
      <c r="IM104" s="178"/>
      <c r="IN104" s="181">
        <f>IN37</f>
        <v>28</v>
      </c>
      <c r="IO104" s="178">
        <f t="shared" ref="IO104:IQ104" si="300">IO103+IO102</f>
        <v>280000</v>
      </c>
      <c r="IP104" s="178">
        <f t="shared" si="300"/>
        <v>0</v>
      </c>
      <c r="IQ104" s="178">
        <f t="shared" si="300"/>
        <v>280000</v>
      </c>
      <c r="IR104" s="178"/>
      <c r="IS104" s="178"/>
      <c r="IT104" s="178"/>
      <c r="IU104" s="181">
        <f>IU37</f>
        <v>1</v>
      </c>
      <c r="IV104" s="178">
        <f t="shared" ref="IV104:IX104" si="301">IV103+IV102</f>
        <v>1091025</v>
      </c>
      <c r="IW104" s="178">
        <f t="shared" si="301"/>
        <v>0</v>
      </c>
      <c r="IX104" s="178">
        <f t="shared" si="301"/>
        <v>1091025</v>
      </c>
      <c r="IY104" s="178"/>
      <c r="IZ104" s="178"/>
      <c r="JA104" s="178"/>
      <c r="JB104" s="181">
        <f>JB37</f>
        <v>1</v>
      </c>
      <c r="JC104" s="178">
        <f t="shared" ref="JC104:JE104" si="302">JC103+JC102</f>
        <v>75000</v>
      </c>
      <c r="JD104" s="178">
        <f t="shared" si="302"/>
        <v>0</v>
      </c>
      <c r="JE104" s="178">
        <f t="shared" si="302"/>
        <v>75000</v>
      </c>
      <c r="JF104" s="178"/>
      <c r="JG104" s="178"/>
      <c r="JH104" s="178"/>
      <c r="JI104" s="181">
        <f>JI37</f>
        <v>5</v>
      </c>
      <c r="JJ104" s="178">
        <f t="shared" ref="JJ104:JL104" si="303">JJ103+JJ102</f>
        <v>50000</v>
      </c>
      <c r="JK104" s="178">
        <f t="shared" si="303"/>
        <v>0</v>
      </c>
      <c r="JL104" s="178">
        <f t="shared" si="303"/>
        <v>50000</v>
      </c>
      <c r="JM104" s="178"/>
      <c r="JN104" s="178"/>
      <c r="JO104" s="178"/>
      <c r="JP104" s="181">
        <f>JP37</f>
        <v>1</v>
      </c>
      <c r="JQ104" s="178">
        <f t="shared" ref="JQ104:JS104" si="304">JQ103+JQ102</f>
        <v>128800</v>
      </c>
      <c r="JR104" s="178">
        <f t="shared" si="304"/>
        <v>0</v>
      </c>
      <c r="JS104" s="178">
        <f t="shared" si="304"/>
        <v>128800</v>
      </c>
      <c r="JT104" s="178"/>
      <c r="JU104" s="178"/>
      <c r="JV104" s="178"/>
      <c r="JW104" s="181">
        <f>JW37</f>
        <v>1</v>
      </c>
      <c r="JX104" s="178">
        <f t="shared" ref="JX104:JZ104" si="305">JX103+JX102</f>
        <v>100000</v>
      </c>
      <c r="JY104" s="178">
        <f t="shared" si="305"/>
        <v>0</v>
      </c>
      <c r="JZ104" s="178">
        <f t="shared" si="305"/>
        <v>100000</v>
      </c>
      <c r="KA104" s="178"/>
      <c r="KB104" s="178"/>
      <c r="KC104" s="178"/>
      <c r="KD104" s="181">
        <f>KD37</f>
        <v>1</v>
      </c>
      <c r="KE104" s="178">
        <f t="shared" ref="KE104:KG104" si="306">KE103+KE102</f>
        <v>100000</v>
      </c>
      <c r="KF104" s="178">
        <f t="shared" si="306"/>
        <v>0</v>
      </c>
      <c r="KG104" s="178">
        <f t="shared" si="306"/>
        <v>100000</v>
      </c>
      <c r="KH104" s="178"/>
      <c r="KI104" s="178"/>
      <c r="KJ104" s="178"/>
      <c r="KK104" s="181">
        <f>KK37</f>
        <v>20</v>
      </c>
      <c r="KL104" s="178">
        <f t="shared" ref="KL104:KN104" si="307">KL103+KL102</f>
        <v>100000</v>
      </c>
      <c r="KM104" s="178">
        <f t="shared" si="307"/>
        <v>0</v>
      </c>
      <c r="KN104" s="178">
        <f t="shared" si="307"/>
        <v>100000</v>
      </c>
      <c r="KO104" s="178"/>
      <c r="KP104" s="178"/>
      <c r="KQ104" s="178"/>
      <c r="KR104" s="181">
        <f>KR37</f>
        <v>0</v>
      </c>
      <c r="KS104" s="178">
        <f t="shared" ref="KS104:KU104" si="308">KS103+KS102</f>
        <v>0</v>
      </c>
      <c r="KT104" s="178">
        <f t="shared" si="308"/>
        <v>0</v>
      </c>
      <c r="KU104" s="178">
        <f t="shared" si="308"/>
        <v>0</v>
      </c>
      <c r="KV104" s="178"/>
      <c r="KW104" s="178"/>
      <c r="KX104" s="178"/>
      <c r="KY104" s="181">
        <f>KY37</f>
        <v>5</v>
      </c>
      <c r="KZ104" s="178">
        <f t="shared" ref="KZ104:LB104" si="309">KZ103+KZ102</f>
        <v>363000</v>
      </c>
      <c r="LA104" s="178">
        <f t="shared" si="309"/>
        <v>0</v>
      </c>
      <c r="LB104" s="178">
        <f t="shared" si="309"/>
        <v>363000</v>
      </c>
      <c r="LC104" s="178"/>
      <c r="LD104" s="178"/>
      <c r="LE104" s="178"/>
      <c r="LF104" s="181">
        <f>LF37</f>
        <v>0</v>
      </c>
      <c r="LG104" s="178">
        <f t="shared" ref="LG104:LI104" si="310">LG103+LG102</f>
        <v>0</v>
      </c>
      <c r="LH104" s="178">
        <f t="shared" si="310"/>
        <v>0</v>
      </c>
      <c r="LI104" s="178">
        <f t="shared" si="310"/>
        <v>0</v>
      </c>
      <c r="LJ104" s="178"/>
      <c r="LK104" s="178"/>
      <c r="LL104" s="178"/>
      <c r="LM104" s="181">
        <f>LM37</f>
        <v>1</v>
      </c>
      <c r="LN104" s="178">
        <f t="shared" ref="LN104:LP104" si="311">LN103+LN102</f>
        <v>12000</v>
      </c>
      <c r="LO104" s="178">
        <f t="shared" si="311"/>
        <v>0</v>
      </c>
      <c r="LP104" s="178">
        <f t="shared" si="311"/>
        <v>12000</v>
      </c>
      <c r="LQ104" s="178"/>
      <c r="LR104" s="178"/>
      <c r="LS104" s="178"/>
      <c r="LT104" s="181">
        <f>LT37</f>
        <v>0</v>
      </c>
      <c r="LU104" s="178">
        <f t="shared" ref="LU104:LW104" si="312">LU103+LU102</f>
        <v>0</v>
      </c>
      <c r="LV104" s="178">
        <f t="shared" si="312"/>
        <v>0</v>
      </c>
      <c r="LW104" s="178">
        <f t="shared" si="312"/>
        <v>0</v>
      </c>
      <c r="LX104" s="178"/>
      <c r="LY104" s="178"/>
      <c r="LZ104" s="178"/>
      <c r="MA104" s="181">
        <f>MA37</f>
        <v>0</v>
      </c>
      <c r="MB104" s="178">
        <f t="shared" ref="MB104:MD104" si="313">MB103+MB102</f>
        <v>145403594.50803459</v>
      </c>
      <c r="MC104" s="178">
        <f t="shared" si="313"/>
        <v>4349160</v>
      </c>
      <c r="MD104" s="178">
        <f t="shared" si="313"/>
        <v>149752754.50803459</v>
      </c>
      <c r="ME104" s="133"/>
    </row>
    <row r="105" spans="1:343">
      <c r="K105" s="14">
        <f>K104-K37</f>
        <v>0</v>
      </c>
      <c r="M105" s="14"/>
      <c r="MD105" s="14">
        <f>MD104-(MB104+MC104)</f>
        <v>0</v>
      </c>
    </row>
    <row r="112" spans="1:343">
      <c r="N112" s="15"/>
    </row>
  </sheetData>
  <mergeCells count="338">
    <mergeCell ref="LR70:LS70"/>
    <mergeCell ref="LR71:LS71"/>
    <mergeCell ref="LY1:ME1"/>
    <mergeCell ref="LY69:LZ69"/>
    <mergeCell ref="LY70:LZ70"/>
    <mergeCell ref="LY71:LZ71"/>
    <mergeCell ref="LY2:ME4"/>
    <mergeCell ref="LR1:LX1"/>
    <mergeCell ref="LR2:LX2"/>
    <mergeCell ref="LR3:LX3"/>
    <mergeCell ref="LR4:LX4"/>
    <mergeCell ref="LR69:LS69"/>
    <mergeCell ref="LD70:LE70"/>
    <mergeCell ref="LD71:LE71"/>
    <mergeCell ref="LK1:LQ1"/>
    <mergeCell ref="LK2:LQ2"/>
    <mergeCell ref="LK3:LQ3"/>
    <mergeCell ref="LK4:LQ4"/>
    <mergeCell ref="LK69:LL69"/>
    <mergeCell ref="LK70:LL70"/>
    <mergeCell ref="LK71:LL71"/>
    <mergeCell ref="LD1:LJ1"/>
    <mergeCell ref="LD2:LJ2"/>
    <mergeCell ref="LD3:LJ3"/>
    <mergeCell ref="LD4:LJ4"/>
    <mergeCell ref="LD69:LE69"/>
    <mergeCell ref="KP70:KQ70"/>
    <mergeCell ref="KP71:KQ71"/>
    <mergeCell ref="KW1:LC1"/>
    <mergeCell ref="KW2:LC2"/>
    <mergeCell ref="KW3:LC3"/>
    <mergeCell ref="KW4:LC4"/>
    <mergeCell ref="KW69:KX69"/>
    <mergeCell ref="KW70:KX70"/>
    <mergeCell ref="KW71:KX71"/>
    <mergeCell ref="KP1:KV1"/>
    <mergeCell ref="KP2:KV2"/>
    <mergeCell ref="KP3:KV3"/>
    <mergeCell ref="KP4:KV4"/>
    <mergeCell ref="KP69:KQ69"/>
    <mergeCell ref="KB70:KC70"/>
    <mergeCell ref="KB71:KC71"/>
    <mergeCell ref="KI1:KO1"/>
    <mergeCell ref="KI2:KO2"/>
    <mergeCell ref="KI3:KO3"/>
    <mergeCell ref="KI4:KO4"/>
    <mergeCell ref="KI69:KJ69"/>
    <mergeCell ref="KI70:KJ70"/>
    <mergeCell ref="KI71:KJ71"/>
    <mergeCell ref="KB1:KH1"/>
    <mergeCell ref="KB2:KH2"/>
    <mergeCell ref="KB3:KH3"/>
    <mergeCell ref="KB4:KH4"/>
    <mergeCell ref="KB69:KC69"/>
    <mergeCell ref="JN70:JO70"/>
    <mergeCell ref="JN71:JO71"/>
    <mergeCell ref="JU1:KA1"/>
    <mergeCell ref="JU2:KA2"/>
    <mergeCell ref="JU3:KA3"/>
    <mergeCell ref="JU4:KA4"/>
    <mergeCell ref="JU69:JV69"/>
    <mergeCell ref="JU70:JV70"/>
    <mergeCell ref="JU71:JV71"/>
    <mergeCell ref="JN1:JT1"/>
    <mergeCell ref="JN2:JT2"/>
    <mergeCell ref="JN3:JT3"/>
    <mergeCell ref="JN4:JT4"/>
    <mergeCell ref="JN69:JO69"/>
    <mergeCell ref="IZ70:JA70"/>
    <mergeCell ref="IZ71:JA71"/>
    <mergeCell ref="JG1:JM1"/>
    <mergeCell ref="JG2:JM2"/>
    <mergeCell ref="JG3:JM3"/>
    <mergeCell ref="JG4:JM4"/>
    <mergeCell ref="JG69:JH69"/>
    <mergeCell ref="JG70:JH70"/>
    <mergeCell ref="JG71:JH71"/>
    <mergeCell ref="IZ1:JF1"/>
    <mergeCell ref="IZ2:JF2"/>
    <mergeCell ref="IZ3:JF3"/>
    <mergeCell ref="IZ4:JF4"/>
    <mergeCell ref="IZ69:JA69"/>
    <mergeCell ref="IL70:IM70"/>
    <mergeCell ref="IL71:IM71"/>
    <mergeCell ref="IS1:IY1"/>
    <mergeCell ref="IS2:IY2"/>
    <mergeCell ref="IS3:IY3"/>
    <mergeCell ref="IS4:IY4"/>
    <mergeCell ref="IS69:IT69"/>
    <mergeCell ref="IS70:IT70"/>
    <mergeCell ref="IS71:IT71"/>
    <mergeCell ref="IL1:IR1"/>
    <mergeCell ref="IL2:IR2"/>
    <mergeCell ref="IL3:IR3"/>
    <mergeCell ref="IL4:IR4"/>
    <mergeCell ref="IL69:IM69"/>
    <mergeCell ref="HX70:HY70"/>
    <mergeCell ref="HX71:HY71"/>
    <mergeCell ref="IE1:IK1"/>
    <mergeCell ref="IE2:IK2"/>
    <mergeCell ref="IE3:IK3"/>
    <mergeCell ref="IE4:IK4"/>
    <mergeCell ref="IE69:IF69"/>
    <mergeCell ref="IE70:IF70"/>
    <mergeCell ref="IE71:IF71"/>
    <mergeCell ref="HX1:ID1"/>
    <mergeCell ref="HX2:ID2"/>
    <mergeCell ref="HX3:ID3"/>
    <mergeCell ref="HX4:ID4"/>
    <mergeCell ref="HX69:HY69"/>
    <mergeCell ref="HJ70:HK70"/>
    <mergeCell ref="HJ71:HK71"/>
    <mergeCell ref="HQ1:HW1"/>
    <mergeCell ref="HQ2:HW2"/>
    <mergeCell ref="HQ3:HW3"/>
    <mergeCell ref="HQ4:HW4"/>
    <mergeCell ref="HQ69:HR69"/>
    <mergeCell ref="HQ70:HR70"/>
    <mergeCell ref="HQ71:HR71"/>
    <mergeCell ref="HJ1:HP1"/>
    <mergeCell ref="HJ2:HP2"/>
    <mergeCell ref="HJ3:HP3"/>
    <mergeCell ref="HJ4:HP4"/>
    <mergeCell ref="HJ69:HK69"/>
    <mergeCell ref="GV70:GW70"/>
    <mergeCell ref="GV71:GW71"/>
    <mergeCell ref="HC1:HI1"/>
    <mergeCell ref="HC2:HI2"/>
    <mergeCell ref="HC3:HI3"/>
    <mergeCell ref="HC4:HI4"/>
    <mergeCell ref="HC69:HD69"/>
    <mergeCell ref="HC70:HD70"/>
    <mergeCell ref="HC71:HD71"/>
    <mergeCell ref="GV1:HB1"/>
    <mergeCell ref="GV2:HB2"/>
    <mergeCell ref="GV3:HB3"/>
    <mergeCell ref="GV4:HB4"/>
    <mergeCell ref="GV69:GW69"/>
    <mergeCell ref="GH70:GI70"/>
    <mergeCell ref="GH71:GI71"/>
    <mergeCell ref="GO1:GU1"/>
    <mergeCell ref="GO2:GU2"/>
    <mergeCell ref="GO3:GU3"/>
    <mergeCell ref="GO4:GU4"/>
    <mergeCell ref="GO69:GP69"/>
    <mergeCell ref="GO70:GP70"/>
    <mergeCell ref="GO71:GP71"/>
    <mergeCell ref="GH1:GN1"/>
    <mergeCell ref="GH2:GN2"/>
    <mergeCell ref="GH3:GN3"/>
    <mergeCell ref="GH4:GN4"/>
    <mergeCell ref="GH69:GI69"/>
    <mergeCell ref="FT70:FU70"/>
    <mergeCell ref="FT71:FU71"/>
    <mergeCell ref="GA1:GG1"/>
    <mergeCell ref="GA2:GG2"/>
    <mergeCell ref="GA3:GG3"/>
    <mergeCell ref="GA4:GG4"/>
    <mergeCell ref="GA69:GB69"/>
    <mergeCell ref="GA70:GB70"/>
    <mergeCell ref="GA71:GB71"/>
    <mergeCell ref="FT1:FZ1"/>
    <mergeCell ref="FT2:FZ2"/>
    <mergeCell ref="FT3:FZ3"/>
    <mergeCell ref="FT4:FZ4"/>
    <mergeCell ref="FT69:FU69"/>
    <mergeCell ref="FF70:FG70"/>
    <mergeCell ref="FF71:FG71"/>
    <mergeCell ref="FM1:FS1"/>
    <mergeCell ref="FM2:FS2"/>
    <mergeCell ref="FM3:FS3"/>
    <mergeCell ref="FM4:FS4"/>
    <mergeCell ref="FM69:FN69"/>
    <mergeCell ref="FM70:FN70"/>
    <mergeCell ref="FM71:FN71"/>
    <mergeCell ref="FF1:FL1"/>
    <mergeCell ref="FF2:FL2"/>
    <mergeCell ref="FF3:FL3"/>
    <mergeCell ref="FF4:FL4"/>
    <mergeCell ref="FF69:FG69"/>
    <mergeCell ref="ER70:ES70"/>
    <mergeCell ref="ER71:ES71"/>
    <mergeCell ref="EY1:FE1"/>
    <mergeCell ref="EY2:FE2"/>
    <mergeCell ref="EY3:FE3"/>
    <mergeCell ref="EY4:FE4"/>
    <mergeCell ref="EY69:EZ69"/>
    <mergeCell ref="EY70:EZ70"/>
    <mergeCell ref="EY71:EZ71"/>
    <mergeCell ref="ER1:EX1"/>
    <mergeCell ref="ER2:EX2"/>
    <mergeCell ref="ER3:EX3"/>
    <mergeCell ref="ER4:EX4"/>
    <mergeCell ref="ER69:ES69"/>
    <mergeCell ref="ED70:EE70"/>
    <mergeCell ref="ED71:EE71"/>
    <mergeCell ref="EK1:EQ1"/>
    <mergeCell ref="EK2:EQ2"/>
    <mergeCell ref="EK3:EQ3"/>
    <mergeCell ref="EK4:EQ4"/>
    <mergeCell ref="EK69:EL69"/>
    <mergeCell ref="EK70:EL70"/>
    <mergeCell ref="EK71:EL71"/>
    <mergeCell ref="ED1:EJ1"/>
    <mergeCell ref="ED2:EJ2"/>
    <mergeCell ref="ED3:EJ3"/>
    <mergeCell ref="ED4:EJ4"/>
    <mergeCell ref="ED69:EE69"/>
    <mergeCell ref="DP70:DQ70"/>
    <mergeCell ref="DP71:DQ71"/>
    <mergeCell ref="DW1:EC1"/>
    <mergeCell ref="DW2:EC2"/>
    <mergeCell ref="DW3:EC3"/>
    <mergeCell ref="DW4:EC4"/>
    <mergeCell ref="DW69:DX69"/>
    <mergeCell ref="DW70:DX70"/>
    <mergeCell ref="DW71:DX71"/>
    <mergeCell ref="DP1:DV1"/>
    <mergeCell ref="DP2:DV2"/>
    <mergeCell ref="DP3:DV3"/>
    <mergeCell ref="DP4:DV4"/>
    <mergeCell ref="DP69:DQ69"/>
    <mergeCell ref="DB70:DC70"/>
    <mergeCell ref="DB71:DC71"/>
    <mergeCell ref="DI1:DO1"/>
    <mergeCell ref="DI2:DO2"/>
    <mergeCell ref="DI3:DO3"/>
    <mergeCell ref="DI4:DO4"/>
    <mergeCell ref="DI69:DJ69"/>
    <mergeCell ref="DI70:DJ70"/>
    <mergeCell ref="DI71:DJ71"/>
    <mergeCell ref="DB1:DH1"/>
    <mergeCell ref="DB2:DH2"/>
    <mergeCell ref="DB3:DH3"/>
    <mergeCell ref="DB4:DH4"/>
    <mergeCell ref="DB69:DC69"/>
    <mergeCell ref="CN70:CO70"/>
    <mergeCell ref="CN71:CO71"/>
    <mergeCell ref="CU1:DA1"/>
    <mergeCell ref="CU2:DA2"/>
    <mergeCell ref="CU3:DA3"/>
    <mergeCell ref="CU4:DA4"/>
    <mergeCell ref="CU69:CV69"/>
    <mergeCell ref="CU70:CV70"/>
    <mergeCell ref="CU71:CV71"/>
    <mergeCell ref="CN1:CT1"/>
    <mergeCell ref="CN2:CT2"/>
    <mergeCell ref="CN3:CT3"/>
    <mergeCell ref="CN4:CT4"/>
    <mergeCell ref="CN69:CO69"/>
    <mergeCell ref="BZ70:CA70"/>
    <mergeCell ref="BZ71:CA71"/>
    <mergeCell ref="CG1:CM1"/>
    <mergeCell ref="CG2:CM2"/>
    <mergeCell ref="CG3:CM3"/>
    <mergeCell ref="CG4:CM4"/>
    <mergeCell ref="CG69:CH69"/>
    <mergeCell ref="CG70:CH70"/>
    <mergeCell ref="CG71:CH71"/>
    <mergeCell ref="BZ1:CF1"/>
    <mergeCell ref="BZ2:CF2"/>
    <mergeCell ref="BZ3:CF3"/>
    <mergeCell ref="BZ4:CF4"/>
    <mergeCell ref="BZ69:CA69"/>
    <mergeCell ref="BL70:BM70"/>
    <mergeCell ref="BL71:BM71"/>
    <mergeCell ref="BS1:BY1"/>
    <mergeCell ref="BS2:BY2"/>
    <mergeCell ref="BS3:BY3"/>
    <mergeCell ref="BS4:BY4"/>
    <mergeCell ref="BS69:BT69"/>
    <mergeCell ref="BS70:BT70"/>
    <mergeCell ref="BS71:BT71"/>
    <mergeCell ref="BL1:BR1"/>
    <mergeCell ref="BL2:BR2"/>
    <mergeCell ref="BL3:BR3"/>
    <mergeCell ref="BL4:BR4"/>
    <mergeCell ref="BL69:BM69"/>
    <mergeCell ref="AX70:AY70"/>
    <mergeCell ref="AX71:AY71"/>
    <mergeCell ref="BE1:BK1"/>
    <mergeCell ref="BE2:BK2"/>
    <mergeCell ref="BE3:BK3"/>
    <mergeCell ref="BE4:BK4"/>
    <mergeCell ref="BE69:BF69"/>
    <mergeCell ref="BE70:BF70"/>
    <mergeCell ref="BE71:BF71"/>
    <mergeCell ref="AX1:BD1"/>
    <mergeCell ref="AX2:BD2"/>
    <mergeCell ref="AX3:BD3"/>
    <mergeCell ref="AX4:BD4"/>
    <mergeCell ref="AX69:AY69"/>
    <mergeCell ref="AJ70:AK70"/>
    <mergeCell ref="AJ71:AK71"/>
    <mergeCell ref="AQ1:AW1"/>
    <mergeCell ref="AQ2:AW2"/>
    <mergeCell ref="AQ3:AW3"/>
    <mergeCell ref="AQ4:AW4"/>
    <mergeCell ref="AQ69:AR69"/>
    <mergeCell ref="AQ70:AR70"/>
    <mergeCell ref="AQ71:AR71"/>
    <mergeCell ref="AJ1:AP1"/>
    <mergeCell ref="AJ2:AP2"/>
    <mergeCell ref="AJ3:AP3"/>
    <mergeCell ref="AJ4:AP4"/>
    <mergeCell ref="AJ69:AK69"/>
    <mergeCell ref="V70:W70"/>
    <mergeCell ref="V71:W71"/>
    <mergeCell ref="AC1:AI1"/>
    <mergeCell ref="AC2:AI2"/>
    <mergeCell ref="AC3:AI3"/>
    <mergeCell ref="AC4:AI4"/>
    <mergeCell ref="AC69:AD69"/>
    <mergeCell ref="AC70:AD70"/>
    <mergeCell ref="AC71:AD71"/>
    <mergeCell ref="V1:AB1"/>
    <mergeCell ref="V2:AB2"/>
    <mergeCell ref="V3:AB3"/>
    <mergeCell ref="V4:AB4"/>
    <mergeCell ref="V69:W69"/>
    <mergeCell ref="A69:B69"/>
    <mergeCell ref="A70:B70"/>
    <mergeCell ref="A71:B71"/>
    <mergeCell ref="A1:G4"/>
    <mergeCell ref="H70:I70"/>
    <mergeCell ref="H71:I71"/>
    <mergeCell ref="O1:U1"/>
    <mergeCell ref="O2:U2"/>
    <mergeCell ref="O3:U3"/>
    <mergeCell ref="O4:U4"/>
    <mergeCell ref="O69:P69"/>
    <mergeCell ref="O70:P70"/>
    <mergeCell ref="O71:P71"/>
    <mergeCell ref="H1:N1"/>
    <mergeCell ref="H2:N2"/>
    <mergeCell ref="H3:N3"/>
    <mergeCell ref="H4:N4"/>
    <mergeCell ref="H69:I69"/>
  </mergeCells>
  <printOptions gridLines="1"/>
  <pageMargins left="0.87" right="0" top="1.02" bottom="0" header="0.73" footer="0.16"/>
  <pageSetup paperSize="9" scale="8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EX104"/>
  <sheetViews>
    <sheetView workbookViewId="0">
      <pane xSplit="9" ySplit="71" topLeftCell="N72" activePane="bottomRight" state="frozen"/>
      <selection pane="topRight" activeCell="J1" sqref="J1"/>
      <selection pane="bottomLeft" activeCell="A72" sqref="A72"/>
      <selection pane="bottomRight" activeCell="O1" sqref="O1:U1"/>
    </sheetView>
  </sheetViews>
  <sheetFormatPr defaultRowHeight="15"/>
  <cols>
    <col min="1" max="1" width="9.140625" style="35"/>
    <col min="2" max="2" width="20.7109375" customWidth="1"/>
    <col min="3" max="9" width="0" hidden="1" customWidth="1"/>
    <col min="10" max="14" width="15.7109375" customWidth="1"/>
    <col min="15" max="16" width="15.7109375" hidden="1" customWidth="1"/>
    <col min="17" max="21" width="15.7109375" customWidth="1"/>
    <col min="22" max="44" width="15.7109375" hidden="1" customWidth="1"/>
    <col min="45" max="49" width="15.7109375" customWidth="1"/>
    <col min="50" max="51" width="15.7109375" hidden="1" customWidth="1"/>
    <col min="52" max="56" width="15.7109375" customWidth="1"/>
    <col min="57" max="100" width="15.7109375" hidden="1" customWidth="1"/>
    <col min="101" max="105" width="15.7109375" customWidth="1"/>
    <col min="106" max="149" width="15.7109375" hidden="1" customWidth="1"/>
    <col min="150" max="153" width="15.7109375" customWidth="1"/>
    <col min="154" max="154" width="12.28515625" customWidth="1"/>
  </cols>
  <sheetData>
    <row r="1" spans="1:154" ht="16.5">
      <c r="A1" s="267" t="s">
        <v>1114</v>
      </c>
      <c r="B1" s="268"/>
      <c r="C1" s="268"/>
      <c r="D1" s="268"/>
      <c r="E1" s="268"/>
      <c r="F1" s="268"/>
      <c r="G1" s="269"/>
      <c r="H1" s="282" t="s">
        <v>73</v>
      </c>
      <c r="I1" s="282"/>
      <c r="J1" s="282"/>
      <c r="K1" s="282"/>
      <c r="L1" s="282"/>
      <c r="M1" s="282"/>
      <c r="N1" s="282"/>
      <c r="O1" s="282" t="s">
        <v>73</v>
      </c>
      <c r="P1" s="282"/>
      <c r="Q1" s="282"/>
      <c r="R1" s="282"/>
      <c r="S1" s="282"/>
      <c r="T1" s="282"/>
      <c r="U1" s="282"/>
      <c r="V1" s="282" t="s">
        <v>73</v>
      </c>
      <c r="W1" s="282"/>
      <c r="X1" s="282"/>
      <c r="Y1" s="282"/>
      <c r="Z1" s="282"/>
      <c r="AA1" s="282"/>
      <c r="AB1" s="282"/>
      <c r="AC1" s="282" t="s">
        <v>73</v>
      </c>
      <c r="AD1" s="282"/>
      <c r="AE1" s="282"/>
      <c r="AF1" s="282"/>
      <c r="AG1" s="282"/>
      <c r="AH1" s="282"/>
      <c r="AI1" s="282"/>
      <c r="AJ1" s="282" t="s">
        <v>73</v>
      </c>
      <c r="AK1" s="282"/>
      <c r="AL1" s="282"/>
      <c r="AM1" s="282"/>
      <c r="AN1" s="282"/>
      <c r="AO1" s="282"/>
      <c r="AP1" s="282"/>
      <c r="AQ1" s="282" t="s">
        <v>73</v>
      </c>
      <c r="AR1" s="282"/>
      <c r="AS1" s="282"/>
      <c r="AT1" s="282"/>
      <c r="AU1" s="282"/>
      <c r="AV1" s="282"/>
      <c r="AW1" s="282"/>
      <c r="AX1" s="282" t="s">
        <v>73</v>
      </c>
      <c r="AY1" s="282"/>
      <c r="AZ1" s="282"/>
      <c r="BA1" s="282"/>
      <c r="BB1" s="282"/>
      <c r="BC1" s="282"/>
      <c r="BD1" s="282"/>
      <c r="BE1" s="282" t="s">
        <v>73</v>
      </c>
      <c r="BF1" s="282"/>
      <c r="BG1" s="282"/>
      <c r="BH1" s="282"/>
      <c r="BI1" s="282"/>
      <c r="BJ1" s="282"/>
      <c r="BK1" s="282"/>
      <c r="BL1" s="282" t="s">
        <v>73</v>
      </c>
      <c r="BM1" s="282"/>
      <c r="BN1" s="282"/>
      <c r="BO1" s="282"/>
      <c r="BP1" s="282"/>
      <c r="BQ1" s="282"/>
      <c r="BR1" s="282"/>
      <c r="BS1" s="282" t="s">
        <v>73</v>
      </c>
      <c r="BT1" s="282"/>
      <c r="BU1" s="282"/>
      <c r="BV1" s="282"/>
      <c r="BW1" s="282"/>
      <c r="BX1" s="282"/>
      <c r="BY1" s="282"/>
      <c r="BZ1" s="282" t="s">
        <v>73</v>
      </c>
      <c r="CA1" s="282"/>
      <c r="CB1" s="282"/>
      <c r="CC1" s="282"/>
      <c r="CD1" s="282"/>
      <c r="CE1" s="282"/>
      <c r="CF1" s="282"/>
      <c r="CG1" s="282" t="s">
        <v>73</v>
      </c>
      <c r="CH1" s="282"/>
      <c r="CI1" s="282"/>
      <c r="CJ1" s="282"/>
      <c r="CK1" s="282"/>
      <c r="CL1" s="282"/>
      <c r="CM1" s="282"/>
      <c r="CN1" s="282" t="s">
        <v>73</v>
      </c>
      <c r="CO1" s="282"/>
      <c r="CP1" s="282"/>
      <c r="CQ1" s="282"/>
      <c r="CR1" s="282"/>
      <c r="CS1" s="282"/>
      <c r="CT1" s="282"/>
      <c r="CU1" s="282" t="s">
        <v>73</v>
      </c>
      <c r="CV1" s="282"/>
      <c r="CW1" s="282"/>
      <c r="CX1" s="282"/>
      <c r="CY1" s="282"/>
      <c r="CZ1" s="282"/>
      <c r="DA1" s="282"/>
      <c r="DB1" s="282" t="s">
        <v>73</v>
      </c>
      <c r="DC1" s="282"/>
      <c r="DD1" s="282"/>
      <c r="DE1" s="282"/>
      <c r="DF1" s="282"/>
      <c r="DG1" s="282"/>
      <c r="DH1" s="282"/>
      <c r="DI1" s="282" t="s">
        <v>73</v>
      </c>
      <c r="DJ1" s="282"/>
      <c r="DK1" s="282"/>
      <c r="DL1" s="282"/>
      <c r="DM1" s="282"/>
      <c r="DN1" s="282"/>
      <c r="DO1" s="282"/>
      <c r="DP1" s="282" t="s">
        <v>73</v>
      </c>
      <c r="DQ1" s="282"/>
      <c r="DR1" s="282"/>
      <c r="DS1" s="282"/>
      <c r="DT1" s="282"/>
      <c r="DU1" s="282"/>
      <c r="DV1" s="282"/>
      <c r="DW1" s="282" t="s">
        <v>73</v>
      </c>
      <c r="DX1" s="282"/>
      <c r="DY1" s="282"/>
      <c r="DZ1" s="282"/>
      <c r="EA1" s="282"/>
      <c r="EB1" s="282"/>
      <c r="EC1" s="282"/>
      <c r="ED1" s="282" t="s">
        <v>73</v>
      </c>
      <c r="EE1" s="282"/>
      <c r="EF1" s="282"/>
      <c r="EG1" s="282"/>
      <c r="EH1" s="282"/>
      <c r="EI1" s="282"/>
      <c r="EJ1" s="282"/>
      <c r="EK1" s="282" t="s">
        <v>73</v>
      </c>
      <c r="EL1" s="282"/>
      <c r="EM1" s="282"/>
      <c r="EN1" s="282"/>
      <c r="EO1" s="282"/>
      <c r="EP1" s="282"/>
      <c r="EQ1" s="282"/>
      <c r="ER1" s="267" t="s">
        <v>1114</v>
      </c>
      <c r="ES1" s="268"/>
      <c r="ET1" s="268"/>
      <c r="EU1" s="268"/>
      <c r="EV1" s="268"/>
      <c r="EW1" s="268"/>
      <c r="EX1" s="269"/>
    </row>
    <row r="2" spans="1:154" s="29" customFormat="1" ht="13.5">
      <c r="A2" s="270"/>
      <c r="B2" s="271"/>
      <c r="C2" s="271"/>
      <c r="D2" s="271"/>
      <c r="E2" s="271"/>
      <c r="F2" s="271"/>
      <c r="G2" s="272"/>
      <c r="H2" s="286" t="s">
        <v>1115</v>
      </c>
      <c r="I2" s="286"/>
      <c r="J2" s="286"/>
      <c r="K2" s="286"/>
      <c r="L2" s="286"/>
      <c r="M2" s="286"/>
      <c r="N2" s="286"/>
      <c r="O2" s="286" t="s">
        <v>1118</v>
      </c>
      <c r="P2" s="286"/>
      <c r="Q2" s="286"/>
      <c r="R2" s="286"/>
      <c r="S2" s="286"/>
      <c r="T2" s="286"/>
      <c r="U2" s="286"/>
      <c r="V2" s="286" t="s">
        <v>1120</v>
      </c>
      <c r="W2" s="286"/>
      <c r="X2" s="286"/>
      <c r="Y2" s="286"/>
      <c r="Z2" s="286"/>
      <c r="AA2" s="286"/>
      <c r="AB2" s="286"/>
      <c r="AC2" s="286" t="s">
        <v>1122</v>
      </c>
      <c r="AD2" s="286"/>
      <c r="AE2" s="286"/>
      <c r="AF2" s="286"/>
      <c r="AG2" s="286"/>
      <c r="AH2" s="286"/>
      <c r="AI2" s="286"/>
      <c r="AJ2" s="286" t="s">
        <v>1853</v>
      </c>
      <c r="AK2" s="286"/>
      <c r="AL2" s="286"/>
      <c r="AM2" s="286"/>
      <c r="AN2" s="286"/>
      <c r="AO2" s="286"/>
      <c r="AP2" s="286"/>
      <c r="AQ2" s="286" t="s">
        <v>1127</v>
      </c>
      <c r="AR2" s="286"/>
      <c r="AS2" s="286"/>
      <c r="AT2" s="286"/>
      <c r="AU2" s="286"/>
      <c r="AV2" s="286"/>
      <c r="AW2" s="286"/>
      <c r="AX2" s="286" t="s">
        <v>1130</v>
      </c>
      <c r="AY2" s="286"/>
      <c r="AZ2" s="286"/>
      <c r="BA2" s="286"/>
      <c r="BB2" s="286"/>
      <c r="BC2" s="286"/>
      <c r="BD2" s="286"/>
      <c r="BE2" s="286" t="s">
        <v>1133</v>
      </c>
      <c r="BF2" s="286"/>
      <c r="BG2" s="286"/>
      <c r="BH2" s="286"/>
      <c r="BI2" s="286"/>
      <c r="BJ2" s="286"/>
      <c r="BK2" s="286"/>
      <c r="BL2" s="286" t="s">
        <v>1136</v>
      </c>
      <c r="BM2" s="286"/>
      <c r="BN2" s="286"/>
      <c r="BO2" s="286"/>
      <c r="BP2" s="286"/>
      <c r="BQ2" s="286"/>
      <c r="BR2" s="286"/>
      <c r="BS2" s="286" t="s">
        <v>1138</v>
      </c>
      <c r="BT2" s="286"/>
      <c r="BU2" s="286"/>
      <c r="BV2" s="286"/>
      <c r="BW2" s="286"/>
      <c r="BX2" s="286"/>
      <c r="BY2" s="286"/>
      <c r="BZ2" s="286" t="s">
        <v>1854</v>
      </c>
      <c r="CA2" s="286"/>
      <c r="CB2" s="286"/>
      <c r="CC2" s="286"/>
      <c r="CD2" s="286"/>
      <c r="CE2" s="286"/>
      <c r="CF2" s="286"/>
      <c r="CG2" s="286" t="s">
        <v>1143</v>
      </c>
      <c r="CH2" s="286"/>
      <c r="CI2" s="286"/>
      <c r="CJ2" s="286"/>
      <c r="CK2" s="286"/>
      <c r="CL2" s="286"/>
      <c r="CM2" s="286"/>
      <c r="CN2" s="286" t="s">
        <v>1146</v>
      </c>
      <c r="CO2" s="286"/>
      <c r="CP2" s="286"/>
      <c r="CQ2" s="286"/>
      <c r="CR2" s="286"/>
      <c r="CS2" s="286"/>
      <c r="CT2" s="286"/>
      <c r="CU2" s="286" t="s">
        <v>1149</v>
      </c>
      <c r="CV2" s="286"/>
      <c r="CW2" s="286"/>
      <c r="CX2" s="286"/>
      <c r="CY2" s="286"/>
      <c r="CZ2" s="286"/>
      <c r="DA2" s="286"/>
      <c r="DB2" s="286" t="s">
        <v>1151</v>
      </c>
      <c r="DC2" s="286"/>
      <c r="DD2" s="286"/>
      <c r="DE2" s="286"/>
      <c r="DF2" s="286"/>
      <c r="DG2" s="286"/>
      <c r="DH2" s="286"/>
      <c r="DI2" s="287" t="s">
        <v>1154</v>
      </c>
      <c r="DJ2" s="287"/>
      <c r="DK2" s="287"/>
      <c r="DL2" s="287"/>
      <c r="DM2" s="287"/>
      <c r="DN2" s="287"/>
      <c r="DO2" s="287"/>
      <c r="DP2" s="286" t="s">
        <v>1156</v>
      </c>
      <c r="DQ2" s="286"/>
      <c r="DR2" s="286"/>
      <c r="DS2" s="286"/>
      <c r="DT2" s="286"/>
      <c r="DU2" s="286"/>
      <c r="DV2" s="286"/>
      <c r="DW2" s="286" t="s">
        <v>1158</v>
      </c>
      <c r="DX2" s="286"/>
      <c r="DY2" s="286"/>
      <c r="DZ2" s="286"/>
      <c r="EA2" s="286"/>
      <c r="EB2" s="286"/>
      <c r="EC2" s="286"/>
      <c r="ED2" s="286" t="s">
        <v>1161</v>
      </c>
      <c r="EE2" s="286"/>
      <c r="EF2" s="286"/>
      <c r="EG2" s="286"/>
      <c r="EH2" s="286"/>
      <c r="EI2" s="286"/>
      <c r="EJ2" s="286"/>
      <c r="EK2" s="286" t="s">
        <v>1164</v>
      </c>
      <c r="EL2" s="286"/>
      <c r="EM2" s="286"/>
      <c r="EN2" s="286"/>
      <c r="EO2" s="286"/>
      <c r="EP2" s="286"/>
      <c r="EQ2" s="286"/>
      <c r="ER2" s="270"/>
      <c r="ES2" s="271"/>
      <c r="ET2" s="271"/>
      <c r="EU2" s="271"/>
      <c r="EV2" s="271"/>
      <c r="EW2" s="271"/>
      <c r="EX2" s="272"/>
    </row>
    <row r="3" spans="1:154">
      <c r="A3" s="270"/>
      <c r="B3" s="271"/>
      <c r="C3" s="271"/>
      <c r="D3" s="271"/>
      <c r="E3" s="271"/>
      <c r="F3" s="271"/>
      <c r="G3" s="272"/>
      <c r="H3" s="283" t="s">
        <v>1116</v>
      </c>
      <c r="I3" s="283"/>
      <c r="J3" s="283"/>
      <c r="K3" s="283"/>
      <c r="L3" s="283"/>
      <c r="M3" s="283"/>
      <c r="N3" s="283"/>
      <c r="O3" s="283" t="s">
        <v>882</v>
      </c>
      <c r="P3" s="283"/>
      <c r="Q3" s="283"/>
      <c r="R3" s="283"/>
      <c r="S3" s="283"/>
      <c r="T3" s="283"/>
      <c r="U3" s="283"/>
      <c r="V3" s="283" t="s">
        <v>80</v>
      </c>
      <c r="W3" s="283"/>
      <c r="X3" s="283"/>
      <c r="Y3" s="283"/>
      <c r="Z3" s="283"/>
      <c r="AA3" s="283"/>
      <c r="AB3" s="283"/>
      <c r="AC3" s="283" t="s">
        <v>1123</v>
      </c>
      <c r="AD3" s="283"/>
      <c r="AE3" s="283"/>
      <c r="AF3" s="283"/>
      <c r="AG3" s="283"/>
      <c r="AH3" s="283"/>
      <c r="AI3" s="283"/>
      <c r="AJ3" s="283" t="s">
        <v>1125</v>
      </c>
      <c r="AK3" s="283"/>
      <c r="AL3" s="283"/>
      <c r="AM3" s="283"/>
      <c r="AN3" s="283"/>
      <c r="AO3" s="283"/>
      <c r="AP3" s="283"/>
      <c r="AQ3" s="283" t="s">
        <v>1128</v>
      </c>
      <c r="AR3" s="283"/>
      <c r="AS3" s="283"/>
      <c r="AT3" s="283"/>
      <c r="AU3" s="283"/>
      <c r="AV3" s="283"/>
      <c r="AW3" s="283"/>
      <c r="AX3" s="283" t="s">
        <v>1131</v>
      </c>
      <c r="AY3" s="283"/>
      <c r="AZ3" s="283"/>
      <c r="BA3" s="283"/>
      <c r="BB3" s="283"/>
      <c r="BC3" s="283"/>
      <c r="BD3" s="283"/>
      <c r="BE3" s="283" t="s">
        <v>1134</v>
      </c>
      <c r="BF3" s="283"/>
      <c r="BG3" s="283"/>
      <c r="BH3" s="283"/>
      <c r="BI3" s="283"/>
      <c r="BJ3" s="283"/>
      <c r="BK3" s="283"/>
      <c r="BL3" s="283" t="s">
        <v>1042</v>
      </c>
      <c r="BM3" s="283"/>
      <c r="BN3" s="283"/>
      <c r="BO3" s="283"/>
      <c r="BP3" s="283"/>
      <c r="BQ3" s="283"/>
      <c r="BR3" s="283"/>
      <c r="BS3" s="283" t="s">
        <v>1139</v>
      </c>
      <c r="BT3" s="283"/>
      <c r="BU3" s="283"/>
      <c r="BV3" s="283"/>
      <c r="BW3" s="283"/>
      <c r="BX3" s="283"/>
      <c r="BY3" s="283"/>
      <c r="BZ3" s="283" t="s">
        <v>1141</v>
      </c>
      <c r="CA3" s="283"/>
      <c r="CB3" s="283"/>
      <c r="CC3" s="283"/>
      <c r="CD3" s="283"/>
      <c r="CE3" s="283"/>
      <c r="CF3" s="283"/>
      <c r="CG3" s="283" t="s">
        <v>1144</v>
      </c>
      <c r="CH3" s="283"/>
      <c r="CI3" s="283"/>
      <c r="CJ3" s="283"/>
      <c r="CK3" s="283"/>
      <c r="CL3" s="283"/>
      <c r="CM3" s="283"/>
      <c r="CN3" s="283" t="s">
        <v>1147</v>
      </c>
      <c r="CO3" s="283"/>
      <c r="CP3" s="283"/>
      <c r="CQ3" s="283"/>
      <c r="CR3" s="283"/>
      <c r="CS3" s="283"/>
      <c r="CT3" s="283"/>
      <c r="CU3" s="283" t="s">
        <v>80</v>
      </c>
      <c r="CV3" s="283"/>
      <c r="CW3" s="283"/>
      <c r="CX3" s="283"/>
      <c r="CY3" s="283"/>
      <c r="CZ3" s="283"/>
      <c r="DA3" s="283"/>
      <c r="DB3" s="283" t="s">
        <v>1152</v>
      </c>
      <c r="DC3" s="283"/>
      <c r="DD3" s="283"/>
      <c r="DE3" s="283"/>
      <c r="DF3" s="283"/>
      <c r="DG3" s="283"/>
      <c r="DH3" s="283"/>
      <c r="DI3" s="289" t="s">
        <v>1155</v>
      </c>
      <c r="DJ3" s="289"/>
      <c r="DK3" s="289"/>
      <c r="DL3" s="289"/>
      <c r="DM3" s="289"/>
      <c r="DN3" s="289"/>
      <c r="DO3" s="289"/>
      <c r="DP3" s="283" t="s">
        <v>1157</v>
      </c>
      <c r="DQ3" s="283"/>
      <c r="DR3" s="283"/>
      <c r="DS3" s="283"/>
      <c r="DT3" s="283"/>
      <c r="DU3" s="283"/>
      <c r="DV3" s="283"/>
      <c r="DW3" s="283" t="s">
        <v>1159</v>
      </c>
      <c r="DX3" s="283"/>
      <c r="DY3" s="283"/>
      <c r="DZ3" s="283"/>
      <c r="EA3" s="283"/>
      <c r="EB3" s="283"/>
      <c r="EC3" s="283"/>
      <c r="ED3" s="283" t="s">
        <v>1162</v>
      </c>
      <c r="EE3" s="283"/>
      <c r="EF3" s="283"/>
      <c r="EG3" s="283"/>
      <c r="EH3" s="283"/>
      <c r="EI3" s="283"/>
      <c r="EJ3" s="283"/>
      <c r="EK3" s="286" t="s">
        <v>80</v>
      </c>
      <c r="EL3" s="286"/>
      <c r="EM3" s="286"/>
      <c r="EN3" s="286"/>
      <c r="EO3" s="286"/>
      <c r="EP3" s="286"/>
      <c r="EQ3" s="286"/>
      <c r="ER3" s="270"/>
      <c r="ES3" s="271"/>
      <c r="ET3" s="271"/>
      <c r="EU3" s="271"/>
      <c r="EV3" s="271"/>
      <c r="EW3" s="271"/>
      <c r="EX3" s="272"/>
    </row>
    <row r="4" spans="1:154" s="29" customFormat="1" ht="13.5">
      <c r="A4" s="273"/>
      <c r="B4" s="274"/>
      <c r="C4" s="274"/>
      <c r="D4" s="274"/>
      <c r="E4" s="274"/>
      <c r="F4" s="274"/>
      <c r="G4" s="275"/>
      <c r="H4" s="286" t="s">
        <v>1117</v>
      </c>
      <c r="I4" s="286"/>
      <c r="J4" s="286"/>
      <c r="K4" s="286"/>
      <c r="L4" s="286"/>
      <c r="M4" s="286"/>
      <c r="N4" s="286"/>
      <c r="O4" s="286" t="s">
        <v>1119</v>
      </c>
      <c r="P4" s="286"/>
      <c r="Q4" s="286"/>
      <c r="R4" s="286"/>
      <c r="S4" s="286"/>
      <c r="T4" s="286"/>
      <c r="U4" s="286"/>
      <c r="V4" s="286" t="s">
        <v>1121</v>
      </c>
      <c r="W4" s="286"/>
      <c r="X4" s="286"/>
      <c r="Y4" s="286"/>
      <c r="Z4" s="286"/>
      <c r="AA4" s="286"/>
      <c r="AB4" s="286"/>
      <c r="AC4" s="286" t="s">
        <v>1124</v>
      </c>
      <c r="AD4" s="286"/>
      <c r="AE4" s="286"/>
      <c r="AF4" s="286"/>
      <c r="AG4" s="286"/>
      <c r="AH4" s="286"/>
      <c r="AI4" s="286"/>
      <c r="AJ4" s="286" t="s">
        <v>1126</v>
      </c>
      <c r="AK4" s="286"/>
      <c r="AL4" s="286"/>
      <c r="AM4" s="286"/>
      <c r="AN4" s="286"/>
      <c r="AO4" s="286"/>
      <c r="AP4" s="286"/>
      <c r="AQ4" s="286" t="s">
        <v>1129</v>
      </c>
      <c r="AR4" s="286"/>
      <c r="AS4" s="286"/>
      <c r="AT4" s="286"/>
      <c r="AU4" s="286"/>
      <c r="AV4" s="286"/>
      <c r="AW4" s="286"/>
      <c r="AX4" s="286" t="s">
        <v>1132</v>
      </c>
      <c r="AY4" s="286"/>
      <c r="AZ4" s="286"/>
      <c r="BA4" s="286"/>
      <c r="BB4" s="286"/>
      <c r="BC4" s="286"/>
      <c r="BD4" s="286"/>
      <c r="BE4" s="286" t="s">
        <v>1135</v>
      </c>
      <c r="BF4" s="286"/>
      <c r="BG4" s="286"/>
      <c r="BH4" s="286"/>
      <c r="BI4" s="286"/>
      <c r="BJ4" s="286"/>
      <c r="BK4" s="286"/>
      <c r="BL4" s="286" t="s">
        <v>1137</v>
      </c>
      <c r="BM4" s="286"/>
      <c r="BN4" s="286"/>
      <c r="BO4" s="286"/>
      <c r="BP4" s="286"/>
      <c r="BQ4" s="286"/>
      <c r="BR4" s="286"/>
      <c r="BS4" s="286" t="s">
        <v>1140</v>
      </c>
      <c r="BT4" s="286"/>
      <c r="BU4" s="286"/>
      <c r="BV4" s="286"/>
      <c r="BW4" s="286"/>
      <c r="BX4" s="286"/>
      <c r="BY4" s="286"/>
      <c r="BZ4" s="286" t="s">
        <v>1142</v>
      </c>
      <c r="CA4" s="286"/>
      <c r="CB4" s="286"/>
      <c r="CC4" s="286"/>
      <c r="CD4" s="286"/>
      <c r="CE4" s="286"/>
      <c r="CF4" s="286"/>
      <c r="CG4" s="286" t="s">
        <v>1145</v>
      </c>
      <c r="CH4" s="286"/>
      <c r="CI4" s="286"/>
      <c r="CJ4" s="286"/>
      <c r="CK4" s="286"/>
      <c r="CL4" s="286"/>
      <c r="CM4" s="286"/>
      <c r="CN4" s="286" t="s">
        <v>1148</v>
      </c>
      <c r="CO4" s="286"/>
      <c r="CP4" s="286"/>
      <c r="CQ4" s="286"/>
      <c r="CR4" s="286"/>
      <c r="CS4" s="286"/>
      <c r="CT4" s="286"/>
      <c r="CU4" s="286" t="s">
        <v>1150</v>
      </c>
      <c r="CV4" s="286"/>
      <c r="CW4" s="286"/>
      <c r="CX4" s="286"/>
      <c r="CY4" s="286"/>
      <c r="CZ4" s="286"/>
      <c r="DA4" s="286"/>
      <c r="DB4" s="286" t="s">
        <v>1153</v>
      </c>
      <c r="DC4" s="286"/>
      <c r="DD4" s="286"/>
      <c r="DE4" s="286"/>
      <c r="DF4" s="286"/>
      <c r="DG4" s="286"/>
      <c r="DH4" s="286"/>
      <c r="DI4" s="287" t="s">
        <v>1856</v>
      </c>
      <c r="DJ4" s="287"/>
      <c r="DK4" s="287"/>
      <c r="DL4" s="287"/>
      <c r="DM4" s="287"/>
      <c r="DN4" s="287"/>
      <c r="DO4" s="287"/>
      <c r="DP4" s="286" t="s">
        <v>1857</v>
      </c>
      <c r="DQ4" s="286"/>
      <c r="DR4" s="286"/>
      <c r="DS4" s="286"/>
      <c r="DT4" s="286"/>
      <c r="DU4" s="286"/>
      <c r="DV4" s="286"/>
      <c r="DW4" s="286" t="s">
        <v>1160</v>
      </c>
      <c r="DX4" s="286"/>
      <c r="DY4" s="286"/>
      <c r="DZ4" s="286"/>
      <c r="EA4" s="286"/>
      <c r="EB4" s="286"/>
      <c r="EC4" s="286"/>
      <c r="ED4" s="286" t="s">
        <v>1163</v>
      </c>
      <c r="EE4" s="286"/>
      <c r="EF4" s="286"/>
      <c r="EG4" s="286"/>
      <c r="EH4" s="286"/>
      <c r="EI4" s="286"/>
      <c r="EJ4" s="286"/>
      <c r="EK4" s="286" t="s">
        <v>1858</v>
      </c>
      <c r="EL4" s="286"/>
      <c r="EM4" s="286"/>
      <c r="EN4" s="286"/>
      <c r="EO4" s="286"/>
      <c r="EP4" s="286"/>
      <c r="EQ4" s="286"/>
      <c r="ER4" s="273"/>
      <c r="ES4" s="274"/>
      <c r="ET4" s="274"/>
      <c r="EU4" s="274"/>
      <c r="EV4" s="274"/>
      <c r="EW4" s="274"/>
      <c r="EX4" s="275"/>
    </row>
    <row r="5" spans="1:154" s="30" customFormat="1" ht="51.75" customHeight="1">
      <c r="A5" s="73" t="s">
        <v>0</v>
      </c>
      <c r="B5" s="247" t="s">
        <v>1928</v>
      </c>
      <c r="C5" s="27" t="s">
        <v>72</v>
      </c>
      <c r="D5" s="27" t="s">
        <v>69</v>
      </c>
      <c r="E5" s="27" t="s">
        <v>70</v>
      </c>
      <c r="F5" s="27" t="s">
        <v>71</v>
      </c>
      <c r="G5" s="27" t="s">
        <v>74</v>
      </c>
      <c r="H5" s="53" t="s">
        <v>0</v>
      </c>
      <c r="I5" s="53" t="s">
        <v>1</v>
      </c>
      <c r="J5" s="27" t="s">
        <v>1792</v>
      </c>
      <c r="K5" s="27" t="s">
        <v>69</v>
      </c>
      <c r="L5" s="27" t="s">
        <v>70</v>
      </c>
      <c r="M5" s="27" t="s">
        <v>71</v>
      </c>
      <c r="N5" s="27" t="s">
        <v>74</v>
      </c>
      <c r="O5" s="53" t="s">
        <v>0</v>
      </c>
      <c r="P5" s="53" t="s">
        <v>1</v>
      </c>
      <c r="Q5" s="27" t="s">
        <v>1838</v>
      </c>
      <c r="R5" s="27" t="s">
        <v>69</v>
      </c>
      <c r="S5" s="27" t="s">
        <v>70</v>
      </c>
      <c r="T5" s="27" t="s">
        <v>71</v>
      </c>
      <c r="U5" s="27" t="s">
        <v>74</v>
      </c>
      <c r="V5" s="53" t="s">
        <v>0</v>
      </c>
      <c r="W5" s="53" t="s">
        <v>1</v>
      </c>
      <c r="X5" s="27" t="s">
        <v>72</v>
      </c>
      <c r="Y5" s="27" t="s">
        <v>69</v>
      </c>
      <c r="Z5" s="27" t="s">
        <v>70</v>
      </c>
      <c r="AA5" s="27" t="s">
        <v>71</v>
      </c>
      <c r="AB5" s="27" t="s">
        <v>74</v>
      </c>
      <c r="AC5" s="53" t="s">
        <v>0</v>
      </c>
      <c r="AD5" s="53" t="s">
        <v>1</v>
      </c>
      <c r="AE5" s="27" t="s">
        <v>72</v>
      </c>
      <c r="AF5" s="27" t="s">
        <v>69</v>
      </c>
      <c r="AG5" s="27" t="s">
        <v>70</v>
      </c>
      <c r="AH5" s="27" t="s">
        <v>71</v>
      </c>
      <c r="AI5" s="27" t="s">
        <v>74</v>
      </c>
      <c r="AJ5" s="53" t="s">
        <v>0</v>
      </c>
      <c r="AK5" s="53" t="s">
        <v>1</v>
      </c>
      <c r="AL5" s="27" t="s">
        <v>72</v>
      </c>
      <c r="AM5" s="27" t="s">
        <v>69</v>
      </c>
      <c r="AN5" s="27" t="s">
        <v>70</v>
      </c>
      <c r="AO5" s="27" t="s">
        <v>71</v>
      </c>
      <c r="AP5" s="27" t="s">
        <v>74</v>
      </c>
      <c r="AQ5" s="53" t="s">
        <v>0</v>
      </c>
      <c r="AR5" s="53" t="s">
        <v>1</v>
      </c>
      <c r="AS5" s="27" t="s">
        <v>72</v>
      </c>
      <c r="AT5" s="27" t="s">
        <v>69</v>
      </c>
      <c r="AU5" s="27" t="s">
        <v>70</v>
      </c>
      <c r="AV5" s="27" t="s">
        <v>71</v>
      </c>
      <c r="AW5" s="27" t="s">
        <v>74</v>
      </c>
      <c r="AX5" s="53" t="s">
        <v>0</v>
      </c>
      <c r="AY5" s="53" t="s">
        <v>1</v>
      </c>
      <c r="AZ5" s="27" t="s">
        <v>72</v>
      </c>
      <c r="BA5" s="27" t="s">
        <v>69</v>
      </c>
      <c r="BB5" s="27" t="s">
        <v>70</v>
      </c>
      <c r="BC5" s="27" t="s">
        <v>71</v>
      </c>
      <c r="BD5" s="27" t="s">
        <v>74</v>
      </c>
      <c r="BE5" s="53" t="s">
        <v>0</v>
      </c>
      <c r="BF5" s="53" t="s">
        <v>1</v>
      </c>
      <c r="BG5" s="27" t="s">
        <v>72</v>
      </c>
      <c r="BH5" s="27" t="s">
        <v>69</v>
      </c>
      <c r="BI5" s="27" t="s">
        <v>70</v>
      </c>
      <c r="BJ5" s="27" t="s">
        <v>71</v>
      </c>
      <c r="BK5" s="27" t="s">
        <v>74</v>
      </c>
      <c r="BL5" s="53" t="s">
        <v>0</v>
      </c>
      <c r="BM5" s="53" t="s">
        <v>1</v>
      </c>
      <c r="BN5" s="27" t="s">
        <v>72</v>
      </c>
      <c r="BO5" s="27" t="s">
        <v>69</v>
      </c>
      <c r="BP5" s="27" t="s">
        <v>70</v>
      </c>
      <c r="BQ5" s="27" t="s">
        <v>71</v>
      </c>
      <c r="BR5" s="27" t="s">
        <v>74</v>
      </c>
      <c r="BS5" s="53" t="s">
        <v>0</v>
      </c>
      <c r="BT5" s="53" t="s">
        <v>1</v>
      </c>
      <c r="BU5" s="27" t="s">
        <v>72</v>
      </c>
      <c r="BV5" s="27" t="s">
        <v>69</v>
      </c>
      <c r="BW5" s="27" t="s">
        <v>70</v>
      </c>
      <c r="BX5" s="27" t="s">
        <v>71</v>
      </c>
      <c r="BY5" s="27" t="s">
        <v>74</v>
      </c>
      <c r="BZ5" s="53" t="s">
        <v>0</v>
      </c>
      <c r="CA5" s="53" t="s">
        <v>1</v>
      </c>
      <c r="CB5" s="27" t="s">
        <v>72</v>
      </c>
      <c r="CC5" s="27" t="s">
        <v>69</v>
      </c>
      <c r="CD5" s="27" t="s">
        <v>70</v>
      </c>
      <c r="CE5" s="27" t="s">
        <v>71</v>
      </c>
      <c r="CF5" s="27" t="s">
        <v>74</v>
      </c>
      <c r="CG5" s="53" t="s">
        <v>0</v>
      </c>
      <c r="CH5" s="53" t="s">
        <v>1</v>
      </c>
      <c r="CI5" s="27" t="s">
        <v>1670</v>
      </c>
      <c r="CJ5" s="27" t="s">
        <v>69</v>
      </c>
      <c r="CK5" s="27" t="s">
        <v>70</v>
      </c>
      <c r="CL5" s="27" t="s">
        <v>71</v>
      </c>
      <c r="CM5" s="27" t="s">
        <v>74</v>
      </c>
      <c r="CN5" s="53" t="s">
        <v>0</v>
      </c>
      <c r="CO5" s="53" t="s">
        <v>1</v>
      </c>
      <c r="CP5" s="27" t="s">
        <v>72</v>
      </c>
      <c r="CQ5" s="27" t="s">
        <v>69</v>
      </c>
      <c r="CR5" s="27" t="s">
        <v>70</v>
      </c>
      <c r="CS5" s="27" t="s">
        <v>71</v>
      </c>
      <c r="CT5" s="27" t="s">
        <v>74</v>
      </c>
      <c r="CU5" s="53" t="s">
        <v>0</v>
      </c>
      <c r="CV5" s="53" t="s">
        <v>1</v>
      </c>
      <c r="CW5" s="27" t="s">
        <v>1855</v>
      </c>
      <c r="CX5" s="27" t="s">
        <v>69</v>
      </c>
      <c r="CY5" s="27" t="s">
        <v>70</v>
      </c>
      <c r="CZ5" s="27" t="s">
        <v>71</v>
      </c>
      <c r="DA5" s="27" t="s">
        <v>74</v>
      </c>
      <c r="DB5" s="53" t="s">
        <v>0</v>
      </c>
      <c r="DC5" s="53" t="s">
        <v>1</v>
      </c>
      <c r="DD5" s="27" t="s">
        <v>72</v>
      </c>
      <c r="DE5" s="27" t="s">
        <v>69</v>
      </c>
      <c r="DF5" s="27" t="s">
        <v>70</v>
      </c>
      <c r="DG5" s="27" t="s">
        <v>71</v>
      </c>
      <c r="DH5" s="27" t="s">
        <v>74</v>
      </c>
      <c r="DI5" s="53" t="s">
        <v>0</v>
      </c>
      <c r="DJ5" s="53" t="s">
        <v>1</v>
      </c>
      <c r="DK5" s="27" t="s">
        <v>72</v>
      </c>
      <c r="DL5" s="27" t="s">
        <v>69</v>
      </c>
      <c r="DM5" s="27" t="s">
        <v>70</v>
      </c>
      <c r="DN5" s="27" t="s">
        <v>71</v>
      </c>
      <c r="DO5" s="27" t="s">
        <v>74</v>
      </c>
      <c r="DP5" s="53" t="s">
        <v>0</v>
      </c>
      <c r="DQ5" s="53" t="s">
        <v>1</v>
      </c>
      <c r="DR5" s="27" t="s">
        <v>72</v>
      </c>
      <c r="DS5" s="27" t="s">
        <v>69</v>
      </c>
      <c r="DT5" s="27" t="s">
        <v>70</v>
      </c>
      <c r="DU5" s="27" t="s">
        <v>71</v>
      </c>
      <c r="DV5" s="27" t="s">
        <v>74</v>
      </c>
      <c r="DW5" s="53" t="s">
        <v>0</v>
      </c>
      <c r="DX5" s="53" t="s">
        <v>1</v>
      </c>
      <c r="DY5" s="27" t="s">
        <v>72</v>
      </c>
      <c r="DZ5" s="27" t="s">
        <v>69</v>
      </c>
      <c r="EA5" s="27" t="s">
        <v>70</v>
      </c>
      <c r="EB5" s="27" t="s">
        <v>71</v>
      </c>
      <c r="EC5" s="27" t="s">
        <v>74</v>
      </c>
      <c r="ED5" s="53" t="s">
        <v>0</v>
      </c>
      <c r="EE5" s="53" t="s">
        <v>1</v>
      </c>
      <c r="EF5" s="27" t="s">
        <v>72</v>
      </c>
      <c r="EG5" s="27" t="s">
        <v>69</v>
      </c>
      <c r="EH5" s="27" t="s">
        <v>70</v>
      </c>
      <c r="EI5" s="27" t="s">
        <v>71</v>
      </c>
      <c r="EJ5" s="27" t="s">
        <v>74</v>
      </c>
      <c r="EK5" s="53" t="s">
        <v>0</v>
      </c>
      <c r="EL5" s="53" t="s">
        <v>1</v>
      </c>
      <c r="EM5" s="27" t="s">
        <v>72</v>
      </c>
      <c r="EN5" s="27" t="s">
        <v>69</v>
      </c>
      <c r="EO5" s="27" t="s">
        <v>70</v>
      </c>
      <c r="EP5" s="27" t="s">
        <v>71</v>
      </c>
      <c r="EQ5" s="27" t="s">
        <v>74</v>
      </c>
      <c r="ER5" s="53" t="s">
        <v>0</v>
      </c>
      <c r="ES5" s="53" t="s">
        <v>1</v>
      </c>
      <c r="ET5" s="27" t="s">
        <v>72</v>
      </c>
      <c r="EU5" s="27" t="s">
        <v>69</v>
      </c>
      <c r="EV5" s="27" t="s">
        <v>70</v>
      </c>
      <c r="EW5" s="27" t="s">
        <v>71</v>
      </c>
      <c r="EX5" s="27" t="s">
        <v>74</v>
      </c>
    </row>
    <row r="6" spans="1:154" ht="16.5" hidden="1">
      <c r="A6" s="10"/>
      <c r="B6" s="10"/>
      <c r="C6" s="11"/>
      <c r="D6" s="11"/>
      <c r="E6" s="11"/>
      <c r="F6" s="11"/>
      <c r="G6" s="12"/>
      <c r="H6" s="10"/>
      <c r="I6" s="10"/>
      <c r="J6" s="11"/>
      <c r="K6" s="11"/>
      <c r="L6" s="11"/>
      <c r="M6" s="11"/>
      <c r="N6" s="12"/>
      <c r="O6" s="10"/>
      <c r="P6" s="10"/>
      <c r="Q6" s="11"/>
      <c r="R6" s="11"/>
      <c r="S6" s="11"/>
      <c r="T6" s="11"/>
      <c r="U6" s="12"/>
      <c r="V6" s="10"/>
      <c r="W6" s="10"/>
      <c r="X6" s="11"/>
      <c r="Y6" s="11"/>
      <c r="Z6" s="11"/>
      <c r="AA6" s="11"/>
      <c r="AB6" s="12"/>
      <c r="AC6" s="10"/>
      <c r="AD6" s="10"/>
      <c r="AE6" s="11"/>
      <c r="AF6" s="11"/>
      <c r="AG6" s="11"/>
      <c r="AH6" s="11"/>
      <c r="AI6" s="12"/>
      <c r="AJ6" s="10"/>
      <c r="AK6" s="10"/>
      <c r="AL6" s="11"/>
      <c r="AM6" s="11"/>
      <c r="AN6" s="11"/>
      <c r="AO6" s="11"/>
      <c r="AP6" s="12"/>
      <c r="AQ6" s="10"/>
      <c r="AR6" s="10"/>
      <c r="AS6" s="11"/>
      <c r="AT6" s="11"/>
      <c r="AU6" s="11"/>
      <c r="AV6" s="11"/>
      <c r="AW6" s="12"/>
      <c r="AX6" s="10"/>
      <c r="AY6" s="10"/>
      <c r="AZ6" s="11"/>
      <c r="BA6" s="11"/>
      <c r="BB6" s="11"/>
      <c r="BC6" s="11"/>
      <c r="BD6" s="12"/>
      <c r="BE6" s="10"/>
      <c r="BF6" s="10"/>
      <c r="BG6" s="11"/>
      <c r="BH6" s="11"/>
      <c r="BI6" s="11"/>
      <c r="BJ6" s="11"/>
      <c r="BK6" s="12"/>
      <c r="BL6" s="10"/>
      <c r="BM6" s="10"/>
      <c r="BN6" s="11"/>
      <c r="BO6" s="11"/>
      <c r="BP6" s="11"/>
      <c r="BQ6" s="11"/>
      <c r="BR6" s="12"/>
      <c r="BS6" s="10"/>
      <c r="BT6" s="10"/>
      <c r="BU6" s="11"/>
      <c r="BV6" s="11"/>
      <c r="BW6" s="11"/>
      <c r="BX6" s="11"/>
      <c r="BY6" s="12"/>
      <c r="BZ6" s="10"/>
      <c r="CA6" s="10"/>
      <c r="CB6" s="11"/>
      <c r="CC6" s="11"/>
      <c r="CD6" s="11"/>
      <c r="CE6" s="11"/>
      <c r="CF6" s="12"/>
      <c r="CG6" s="10"/>
      <c r="CH6" s="10"/>
      <c r="CI6" s="11"/>
      <c r="CJ6" s="11"/>
      <c r="CK6" s="11"/>
      <c r="CL6" s="11"/>
      <c r="CM6" s="12"/>
      <c r="CN6" s="10"/>
      <c r="CO6" s="10"/>
      <c r="CP6" s="11"/>
      <c r="CQ6" s="11"/>
      <c r="CR6" s="11"/>
      <c r="CS6" s="11"/>
      <c r="CT6" s="12"/>
      <c r="CU6" s="10"/>
      <c r="CV6" s="10"/>
      <c r="CW6" s="11"/>
      <c r="CX6" s="11"/>
      <c r="CY6" s="11"/>
      <c r="CZ6" s="11"/>
      <c r="DA6" s="12"/>
      <c r="DB6" s="10"/>
      <c r="DC6" s="10"/>
      <c r="DD6" s="11"/>
      <c r="DE6" s="11"/>
      <c r="DF6" s="11"/>
      <c r="DG6" s="11"/>
      <c r="DH6" s="12"/>
      <c r="DI6" s="10"/>
      <c r="DJ6" s="10"/>
      <c r="DK6" s="11"/>
      <c r="DL6" s="11"/>
      <c r="DM6" s="11"/>
      <c r="DN6" s="11"/>
      <c r="DO6" s="12"/>
      <c r="DP6" s="10"/>
      <c r="DQ6" s="10"/>
      <c r="DR6" s="11"/>
      <c r="DS6" s="11"/>
      <c r="DT6" s="11"/>
      <c r="DU6" s="11"/>
      <c r="DV6" s="12"/>
      <c r="DW6" s="10"/>
      <c r="DX6" s="10"/>
      <c r="DY6" s="11"/>
      <c r="DZ6" s="11"/>
      <c r="EA6" s="11"/>
      <c r="EB6" s="11"/>
      <c r="EC6" s="12"/>
      <c r="ED6" s="10"/>
      <c r="EE6" s="10"/>
      <c r="EF6" s="11"/>
      <c r="EG6" s="11"/>
      <c r="EH6" s="11"/>
      <c r="EI6" s="11"/>
      <c r="EJ6" s="12"/>
      <c r="EK6" s="10"/>
      <c r="EL6" s="10"/>
      <c r="EM6" s="11"/>
      <c r="EN6" s="11"/>
      <c r="EO6" s="11"/>
      <c r="EP6" s="11"/>
      <c r="EQ6" s="12"/>
      <c r="ER6" s="10"/>
      <c r="ES6" s="10"/>
      <c r="ET6" s="11"/>
      <c r="EU6" s="11"/>
      <c r="EV6" s="11"/>
      <c r="EW6" s="11"/>
      <c r="EX6" s="12"/>
    </row>
    <row r="7" spans="1:154" ht="16.5" hidden="1">
      <c r="A7" s="1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40</v>
      </c>
      <c r="K7" s="5">
        <v>36000</v>
      </c>
      <c r="L7" s="5">
        <v>0</v>
      </c>
      <c r="M7" s="5">
        <f>K7+L7</f>
        <v>36000</v>
      </c>
      <c r="N7" s="9"/>
      <c r="O7" s="1">
        <v>1</v>
      </c>
      <c r="P7" s="2" t="s">
        <v>4</v>
      </c>
      <c r="Q7" s="5">
        <v>460</v>
      </c>
      <c r="R7" s="5">
        <v>96400</v>
      </c>
      <c r="S7" s="5">
        <v>0</v>
      </c>
      <c r="T7" s="5">
        <f>R7+S7</f>
        <v>96400</v>
      </c>
      <c r="U7" s="9"/>
      <c r="V7" s="1">
        <v>1</v>
      </c>
      <c r="W7" s="2" t="s">
        <v>4</v>
      </c>
      <c r="X7" s="5">
        <v>0</v>
      </c>
      <c r="Y7" s="5">
        <v>0</v>
      </c>
      <c r="Z7" s="5">
        <v>0</v>
      </c>
      <c r="AA7" s="5">
        <f>Y7+Z7</f>
        <v>0</v>
      </c>
      <c r="AB7" s="9"/>
      <c r="AC7" s="1">
        <v>1</v>
      </c>
      <c r="AD7" s="2" t="s">
        <v>4</v>
      </c>
      <c r="AE7" s="5">
        <v>0</v>
      </c>
      <c r="AF7" s="5">
        <v>0</v>
      </c>
      <c r="AG7" s="5">
        <v>0</v>
      </c>
      <c r="AH7" s="5">
        <f>AF7+AG7</f>
        <v>0</v>
      </c>
      <c r="AI7" s="9"/>
      <c r="AJ7" s="1">
        <v>1</v>
      </c>
      <c r="AK7" s="2" t="s">
        <v>4</v>
      </c>
      <c r="AL7" s="5">
        <v>0</v>
      </c>
      <c r="AM7" s="5">
        <v>0</v>
      </c>
      <c r="AN7" s="5">
        <v>0</v>
      </c>
      <c r="AO7" s="5">
        <f>AM7+AN7</f>
        <v>0</v>
      </c>
      <c r="AP7" s="9"/>
      <c r="AQ7" s="1">
        <v>1</v>
      </c>
      <c r="AR7" s="2" t="s">
        <v>4</v>
      </c>
      <c r="AS7" s="5">
        <v>0</v>
      </c>
      <c r="AT7" s="5">
        <v>50000</v>
      </c>
      <c r="AU7" s="5">
        <v>0</v>
      </c>
      <c r="AV7" s="5">
        <f>AT7+AU7</f>
        <v>50000</v>
      </c>
      <c r="AW7" s="9"/>
      <c r="AX7" s="1">
        <v>1</v>
      </c>
      <c r="AY7" s="2" t="s">
        <v>4</v>
      </c>
      <c r="AZ7" s="5">
        <v>0</v>
      </c>
      <c r="BA7" s="5">
        <v>14605</v>
      </c>
      <c r="BB7" s="5">
        <v>0</v>
      </c>
      <c r="BC7" s="5">
        <f>BA7+BB7</f>
        <v>14605</v>
      </c>
      <c r="BD7" s="9"/>
      <c r="BE7" s="1">
        <v>1</v>
      </c>
      <c r="BF7" s="2" t="s">
        <v>4</v>
      </c>
      <c r="BG7" s="5">
        <v>0</v>
      </c>
      <c r="BH7" s="5">
        <v>0</v>
      </c>
      <c r="BI7" s="5">
        <v>0</v>
      </c>
      <c r="BJ7" s="5">
        <f>BH7+BI7</f>
        <v>0</v>
      </c>
      <c r="BK7" s="9"/>
      <c r="BL7" s="1">
        <v>1</v>
      </c>
      <c r="BM7" s="2" t="s">
        <v>4</v>
      </c>
      <c r="BN7" s="5">
        <v>0</v>
      </c>
      <c r="BO7" s="5">
        <v>0</v>
      </c>
      <c r="BP7" s="5">
        <v>0</v>
      </c>
      <c r="BQ7" s="5">
        <f>BO7+BP7</f>
        <v>0</v>
      </c>
      <c r="BR7" s="9"/>
      <c r="BS7" s="1">
        <v>1</v>
      </c>
      <c r="BT7" s="2" t="s">
        <v>4</v>
      </c>
      <c r="BU7" s="5">
        <v>0</v>
      </c>
      <c r="BV7" s="5">
        <v>0</v>
      </c>
      <c r="BW7" s="5">
        <v>0</v>
      </c>
      <c r="BX7" s="5">
        <f>BV7+BW7</f>
        <v>0</v>
      </c>
      <c r="BY7" s="9"/>
      <c r="BZ7" s="1">
        <v>1</v>
      </c>
      <c r="CA7" s="2" t="s">
        <v>4</v>
      </c>
      <c r="CB7" s="5">
        <v>0</v>
      </c>
      <c r="CC7" s="5">
        <v>0</v>
      </c>
      <c r="CD7" s="5">
        <v>0</v>
      </c>
      <c r="CE7" s="5">
        <f>CC7+CD7</f>
        <v>0</v>
      </c>
      <c r="CF7" s="9"/>
      <c r="CG7" s="1">
        <v>1</v>
      </c>
      <c r="CH7" s="2" t="s">
        <v>4</v>
      </c>
      <c r="CI7" s="5">
        <v>0</v>
      </c>
      <c r="CJ7" s="5">
        <v>0</v>
      </c>
      <c r="CK7" s="5">
        <v>0</v>
      </c>
      <c r="CL7" s="5">
        <f>CJ7+CK7</f>
        <v>0</v>
      </c>
      <c r="CM7" s="9"/>
      <c r="CN7" s="1">
        <v>1</v>
      </c>
      <c r="CO7" s="2" t="s">
        <v>4</v>
      </c>
      <c r="CP7" s="5">
        <v>0</v>
      </c>
      <c r="CQ7" s="5">
        <v>0</v>
      </c>
      <c r="CR7" s="5">
        <v>0</v>
      </c>
      <c r="CS7" s="5">
        <f>CQ7+CR7</f>
        <v>0</v>
      </c>
      <c r="CT7" s="9"/>
      <c r="CU7" s="1">
        <v>1</v>
      </c>
      <c r="CV7" s="2" t="s">
        <v>4</v>
      </c>
      <c r="CW7" s="5">
        <v>97</v>
      </c>
      <c r="CX7" s="5">
        <v>232800</v>
      </c>
      <c r="CY7" s="5">
        <v>0</v>
      </c>
      <c r="CZ7" s="5">
        <f>CX7+CY7</f>
        <v>232800</v>
      </c>
      <c r="DA7" s="9"/>
      <c r="DB7" s="1">
        <v>1</v>
      </c>
      <c r="DC7" s="2" t="s">
        <v>4</v>
      </c>
      <c r="DD7" s="5">
        <v>0</v>
      </c>
      <c r="DE7" s="5">
        <v>0</v>
      </c>
      <c r="DF7" s="5">
        <v>0</v>
      </c>
      <c r="DG7" s="5">
        <f>DE7+DF7</f>
        <v>0</v>
      </c>
      <c r="DH7" s="9"/>
      <c r="DI7" s="1">
        <v>1</v>
      </c>
      <c r="DJ7" s="2" t="s">
        <v>4</v>
      </c>
      <c r="DK7" s="5">
        <v>0</v>
      </c>
      <c r="DL7" s="5">
        <v>0</v>
      </c>
      <c r="DM7" s="5">
        <v>0</v>
      </c>
      <c r="DN7" s="5">
        <f>DL7+DM7</f>
        <v>0</v>
      </c>
      <c r="DO7" s="9"/>
      <c r="DP7" s="1">
        <v>1</v>
      </c>
      <c r="DQ7" s="2" t="s">
        <v>4</v>
      </c>
      <c r="DR7" s="5">
        <v>0</v>
      </c>
      <c r="DS7" s="5">
        <v>0</v>
      </c>
      <c r="DT7" s="5">
        <v>0</v>
      </c>
      <c r="DU7" s="5">
        <f>DS7+DT7</f>
        <v>0</v>
      </c>
      <c r="DV7" s="9"/>
      <c r="DW7" s="1">
        <v>1</v>
      </c>
      <c r="DX7" s="2" t="s">
        <v>4</v>
      </c>
      <c r="DY7" s="5">
        <v>0</v>
      </c>
      <c r="DZ7" s="5">
        <v>0</v>
      </c>
      <c r="EA7" s="5">
        <v>0</v>
      </c>
      <c r="EB7" s="5">
        <f>DZ7+EA7</f>
        <v>0</v>
      </c>
      <c r="EC7" s="9"/>
      <c r="ED7" s="1">
        <v>1</v>
      </c>
      <c r="EE7" s="2" t="s">
        <v>4</v>
      </c>
      <c r="EF7" s="5">
        <v>0</v>
      </c>
      <c r="EG7" s="5">
        <v>0</v>
      </c>
      <c r="EH7" s="5">
        <v>0</v>
      </c>
      <c r="EI7" s="5">
        <f>EG7+EH7</f>
        <v>0</v>
      </c>
      <c r="EJ7" s="9"/>
      <c r="EK7" s="1">
        <v>1</v>
      </c>
      <c r="EL7" s="2" t="s">
        <v>4</v>
      </c>
      <c r="EM7" s="5">
        <v>0</v>
      </c>
      <c r="EN7" s="5">
        <v>0</v>
      </c>
      <c r="EO7" s="5">
        <v>0</v>
      </c>
      <c r="EP7" s="5">
        <f>EN7+EO7</f>
        <v>0</v>
      </c>
      <c r="EQ7" s="9"/>
      <c r="ER7" s="1">
        <v>1</v>
      </c>
      <c r="ES7" s="2" t="s">
        <v>4</v>
      </c>
      <c r="ET7" s="5">
        <v>0</v>
      </c>
      <c r="EU7" s="5">
        <f>K7+R7+Y7+AF7+AM7+AT7+BA7+BH7+BO7+BV7+CC7+CJ7+CQ7+CX7+DE7+DL7+DS7+DZ7+EG7+EN7</f>
        <v>429805</v>
      </c>
      <c r="EV7" s="5">
        <f t="shared" ref="EV7:EV70" si="0">L7+S7+Z7+AG7+AN7+AU7+BB7+BI7+BP7+BW7+CD7+CK7+CR7+CY7+DF7+DM7+DT7+EA7+EH7+EO7</f>
        <v>0</v>
      </c>
      <c r="EW7" s="5">
        <f t="shared" ref="EW7:EW70" si="1">M7+T7+AA7+AH7+AO7+AV7+BC7+BJ7+BQ7+BX7+CE7+CL7+CS7+CZ7+DG7+DN7+DU7+EB7+EI7+EP7</f>
        <v>429805</v>
      </c>
      <c r="EX7" s="9"/>
    </row>
    <row r="8" spans="1:154" ht="16.5" hidden="1">
      <c r="A8" s="1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2">D8+E8</f>
        <v>0</v>
      </c>
      <c r="G8" s="9"/>
      <c r="H8" s="1">
        <v>2</v>
      </c>
      <c r="I8" s="2" t="s">
        <v>5</v>
      </c>
      <c r="J8" s="5">
        <v>46</v>
      </c>
      <c r="K8" s="5">
        <v>41400</v>
      </c>
      <c r="L8" s="5">
        <v>0</v>
      </c>
      <c r="M8" s="5">
        <f t="shared" ref="M8:M68" si="3">K8+L8</f>
        <v>41400</v>
      </c>
      <c r="N8" s="9"/>
      <c r="O8" s="1">
        <v>2</v>
      </c>
      <c r="P8" s="2" t="s">
        <v>5</v>
      </c>
      <c r="Q8" s="5">
        <v>112</v>
      </c>
      <c r="R8" s="5">
        <v>32200</v>
      </c>
      <c r="S8" s="5">
        <v>0</v>
      </c>
      <c r="T8" s="5">
        <f t="shared" ref="T8:T68" si="4">R8+S8</f>
        <v>32200</v>
      </c>
      <c r="U8" s="9"/>
      <c r="V8" s="1">
        <v>2</v>
      </c>
      <c r="W8" s="2" t="s">
        <v>5</v>
      </c>
      <c r="X8" s="5">
        <v>0</v>
      </c>
      <c r="Y8" s="5">
        <v>0</v>
      </c>
      <c r="Z8" s="5">
        <v>0</v>
      </c>
      <c r="AA8" s="5">
        <f t="shared" ref="AA8:AA68" si="5">Y8+Z8</f>
        <v>0</v>
      </c>
      <c r="AB8" s="9"/>
      <c r="AC8" s="1">
        <v>2</v>
      </c>
      <c r="AD8" s="2" t="s">
        <v>5</v>
      </c>
      <c r="AE8" s="5">
        <v>0</v>
      </c>
      <c r="AF8" s="5">
        <v>0</v>
      </c>
      <c r="AG8" s="5">
        <v>0</v>
      </c>
      <c r="AH8" s="5">
        <f t="shared" ref="AH8:AH68" si="6">AF8+AG8</f>
        <v>0</v>
      </c>
      <c r="AI8" s="9"/>
      <c r="AJ8" s="1">
        <v>2</v>
      </c>
      <c r="AK8" s="2" t="s">
        <v>5</v>
      </c>
      <c r="AL8" s="5">
        <v>0</v>
      </c>
      <c r="AM8" s="5">
        <v>0</v>
      </c>
      <c r="AN8" s="5">
        <v>0</v>
      </c>
      <c r="AO8" s="5">
        <f t="shared" ref="AO8:AO68" si="7">AM8+AN8</f>
        <v>0</v>
      </c>
      <c r="AP8" s="9"/>
      <c r="AQ8" s="1">
        <v>2</v>
      </c>
      <c r="AR8" s="2" t="s">
        <v>5</v>
      </c>
      <c r="AS8" s="5">
        <v>0</v>
      </c>
      <c r="AT8" s="5">
        <v>50000</v>
      </c>
      <c r="AU8" s="5">
        <v>0</v>
      </c>
      <c r="AV8" s="5">
        <f t="shared" ref="AV8:AV68" si="8">AT8+AU8</f>
        <v>50000</v>
      </c>
      <c r="AW8" s="9"/>
      <c r="AX8" s="1">
        <v>2</v>
      </c>
      <c r="AY8" s="2" t="s">
        <v>5</v>
      </c>
      <c r="AZ8" s="5">
        <v>0</v>
      </c>
      <c r="BA8" s="5">
        <v>14605</v>
      </c>
      <c r="BB8" s="5">
        <v>0</v>
      </c>
      <c r="BC8" s="5">
        <f t="shared" ref="BC8:BC68" si="9">BA8+BB8</f>
        <v>14605</v>
      </c>
      <c r="BD8" s="9"/>
      <c r="BE8" s="1">
        <v>2</v>
      </c>
      <c r="BF8" s="2" t="s">
        <v>5</v>
      </c>
      <c r="BG8" s="5">
        <v>0</v>
      </c>
      <c r="BH8" s="5">
        <v>0</v>
      </c>
      <c r="BI8" s="5">
        <v>0</v>
      </c>
      <c r="BJ8" s="5">
        <f t="shared" ref="BJ8:BJ68" si="10">BH8+BI8</f>
        <v>0</v>
      </c>
      <c r="BK8" s="9"/>
      <c r="BL8" s="1">
        <v>2</v>
      </c>
      <c r="BM8" s="2" t="s">
        <v>5</v>
      </c>
      <c r="BN8" s="5">
        <v>0</v>
      </c>
      <c r="BO8" s="5">
        <v>0</v>
      </c>
      <c r="BP8" s="5">
        <v>0</v>
      </c>
      <c r="BQ8" s="5">
        <f t="shared" ref="BQ8:BQ68" si="11">BO8+BP8</f>
        <v>0</v>
      </c>
      <c r="BR8" s="9"/>
      <c r="BS8" s="1">
        <v>2</v>
      </c>
      <c r="BT8" s="2" t="s">
        <v>5</v>
      </c>
      <c r="BU8" s="5">
        <v>0</v>
      </c>
      <c r="BV8" s="5">
        <v>0</v>
      </c>
      <c r="BW8" s="5">
        <v>0</v>
      </c>
      <c r="BX8" s="5">
        <f t="shared" ref="BX8:BX68" si="12">BV8+BW8</f>
        <v>0</v>
      </c>
      <c r="BY8" s="9"/>
      <c r="BZ8" s="1">
        <v>2</v>
      </c>
      <c r="CA8" s="2" t="s">
        <v>5</v>
      </c>
      <c r="CB8" s="5">
        <v>0</v>
      </c>
      <c r="CC8" s="5">
        <v>0</v>
      </c>
      <c r="CD8" s="5">
        <v>0</v>
      </c>
      <c r="CE8" s="5">
        <f t="shared" ref="CE8:CE68" si="13">CC8+CD8</f>
        <v>0</v>
      </c>
      <c r="CF8" s="9"/>
      <c r="CG8" s="1">
        <v>2</v>
      </c>
      <c r="CH8" s="2" t="s">
        <v>5</v>
      </c>
      <c r="CI8" s="5">
        <v>0</v>
      </c>
      <c r="CJ8" s="5">
        <v>0</v>
      </c>
      <c r="CK8" s="5">
        <v>0</v>
      </c>
      <c r="CL8" s="5">
        <f t="shared" ref="CL8:CL68" si="14">CJ8+CK8</f>
        <v>0</v>
      </c>
      <c r="CM8" s="9"/>
      <c r="CN8" s="1">
        <v>2</v>
      </c>
      <c r="CO8" s="2" t="s">
        <v>5</v>
      </c>
      <c r="CP8" s="5">
        <v>0</v>
      </c>
      <c r="CQ8" s="5">
        <v>0</v>
      </c>
      <c r="CR8" s="5">
        <v>0</v>
      </c>
      <c r="CS8" s="5">
        <f t="shared" ref="CS8:CS68" si="15">CQ8+CR8</f>
        <v>0</v>
      </c>
      <c r="CT8" s="9"/>
      <c r="CU8" s="1">
        <v>2</v>
      </c>
      <c r="CV8" s="2" t="s">
        <v>5</v>
      </c>
      <c r="CW8" s="5">
        <v>39</v>
      </c>
      <c r="CX8" s="5">
        <v>93600</v>
      </c>
      <c r="CY8" s="5">
        <v>0</v>
      </c>
      <c r="CZ8" s="5">
        <f t="shared" ref="CZ8:CZ68" si="16">CX8+CY8</f>
        <v>93600</v>
      </c>
      <c r="DA8" s="9"/>
      <c r="DB8" s="1">
        <v>2</v>
      </c>
      <c r="DC8" s="2" t="s">
        <v>5</v>
      </c>
      <c r="DD8" s="5">
        <v>0</v>
      </c>
      <c r="DE8" s="5">
        <v>0</v>
      </c>
      <c r="DF8" s="5">
        <v>0</v>
      </c>
      <c r="DG8" s="5">
        <f t="shared" ref="DG8:DG68" si="17">DE8+DF8</f>
        <v>0</v>
      </c>
      <c r="DH8" s="9"/>
      <c r="DI8" s="1">
        <v>2</v>
      </c>
      <c r="DJ8" s="2" t="s">
        <v>5</v>
      </c>
      <c r="DK8" s="5">
        <v>0</v>
      </c>
      <c r="DL8" s="5">
        <v>0</v>
      </c>
      <c r="DM8" s="5">
        <v>0</v>
      </c>
      <c r="DN8" s="5">
        <f t="shared" ref="DN8:DN68" si="18">DL8+DM8</f>
        <v>0</v>
      </c>
      <c r="DO8" s="9"/>
      <c r="DP8" s="1">
        <v>2</v>
      </c>
      <c r="DQ8" s="2" t="s">
        <v>5</v>
      </c>
      <c r="DR8" s="5">
        <v>0</v>
      </c>
      <c r="DS8" s="5">
        <v>0</v>
      </c>
      <c r="DT8" s="5">
        <v>0</v>
      </c>
      <c r="DU8" s="5">
        <f t="shared" ref="DU8:DU68" si="19">DS8+DT8</f>
        <v>0</v>
      </c>
      <c r="DV8" s="9"/>
      <c r="DW8" s="1">
        <v>2</v>
      </c>
      <c r="DX8" s="2" t="s">
        <v>5</v>
      </c>
      <c r="DY8" s="5">
        <v>0</v>
      </c>
      <c r="DZ8" s="5">
        <v>0</v>
      </c>
      <c r="EA8" s="5">
        <v>0</v>
      </c>
      <c r="EB8" s="5">
        <f t="shared" ref="EB8:EB68" si="20">DZ8+EA8</f>
        <v>0</v>
      </c>
      <c r="EC8" s="9"/>
      <c r="ED8" s="1">
        <v>2</v>
      </c>
      <c r="EE8" s="2" t="s">
        <v>5</v>
      </c>
      <c r="EF8" s="5">
        <v>0</v>
      </c>
      <c r="EG8" s="5">
        <v>0</v>
      </c>
      <c r="EH8" s="5">
        <v>0</v>
      </c>
      <c r="EI8" s="5">
        <f t="shared" ref="EI8:EI68" si="21">EG8+EH8</f>
        <v>0</v>
      </c>
      <c r="EJ8" s="9"/>
      <c r="EK8" s="1">
        <v>2</v>
      </c>
      <c r="EL8" s="2" t="s">
        <v>5</v>
      </c>
      <c r="EM8" s="5">
        <v>0</v>
      </c>
      <c r="EN8" s="5">
        <v>0</v>
      </c>
      <c r="EO8" s="5">
        <v>0</v>
      </c>
      <c r="EP8" s="5">
        <f t="shared" ref="EP8:EP68" si="22">EN8+EO8</f>
        <v>0</v>
      </c>
      <c r="EQ8" s="9"/>
      <c r="ER8" s="1">
        <v>2</v>
      </c>
      <c r="ES8" s="2" t="s">
        <v>5</v>
      </c>
      <c r="ET8" s="5">
        <v>0</v>
      </c>
      <c r="EU8" s="5">
        <f t="shared" ref="EU8:EU71" si="23">K8+R8+Y8+AF8+AM8+AT8+BA8+BH8+BO8+BV8+CC8+CJ8+CQ8+CX8+DE8+DL8+DS8+DZ8+EG8+EN8</f>
        <v>231805</v>
      </c>
      <c r="EV8" s="5">
        <f t="shared" si="0"/>
        <v>0</v>
      </c>
      <c r="EW8" s="5">
        <f t="shared" si="1"/>
        <v>231805</v>
      </c>
      <c r="EX8" s="9"/>
    </row>
    <row r="9" spans="1:154" ht="16.5" hidden="1">
      <c r="A9" s="1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2"/>
        <v>0</v>
      </c>
      <c r="G9" s="9"/>
      <c r="H9" s="1">
        <v>3</v>
      </c>
      <c r="I9" s="2" t="s">
        <v>6</v>
      </c>
      <c r="J9" s="5">
        <v>60</v>
      </c>
      <c r="K9" s="5">
        <v>54000</v>
      </c>
      <c r="L9" s="5">
        <v>0</v>
      </c>
      <c r="M9" s="5">
        <f t="shared" si="3"/>
        <v>54000</v>
      </c>
      <c r="N9" s="9"/>
      <c r="O9" s="1">
        <v>3</v>
      </c>
      <c r="P9" s="2" t="s">
        <v>6</v>
      </c>
      <c r="Q9" s="5">
        <v>409</v>
      </c>
      <c r="R9" s="5">
        <v>94750</v>
      </c>
      <c r="S9" s="5">
        <v>0</v>
      </c>
      <c r="T9" s="5">
        <f t="shared" si="4"/>
        <v>94750</v>
      </c>
      <c r="U9" s="9"/>
      <c r="V9" s="1">
        <v>3</v>
      </c>
      <c r="W9" s="2" t="s">
        <v>6</v>
      </c>
      <c r="X9" s="5">
        <v>0</v>
      </c>
      <c r="Y9" s="5">
        <v>0</v>
      </c>
      <c r="Z9" s="5">
        <v>0</v>
      </c>
      <c r="AA9" s="5">
        <f t="shared" si="5"/>
        <v>0</v>
      </c>
      <c r="AB9" s="9"/>
      <c r="AC9" s="1">
        <v>3</v>
      </c>
      <c r="AD9" s="2" t="s">
        <v>6</v>
      </c>
      <c r="AE9" s="5">
        <v>0</v>
      </c>
      <c r="AF9" s="5">
        <v>0</v>
      </c>
      <c r="AG9" s="5">
        <v>0</v>
      </c>
      <c r="AH9" s="5">
        <f t="shared" si="6"/>
        <v>0</v>
      </c>
      <c r="AI9" s="9"/>
      <c r="AJ9" s="1">
        <v>3</v>
      </c>
      <c r="AK9" s="2" t="s">
        <v>6</v>
      </c>
      <c r="AL9" s="5">
        <v>0</v>
      </c>
      <c r="AM9" s="5">
        <v>0</v>
      </c>
      <c r="AN9" s="5">
        <v>0</v>
      </c>
      <c r="AO9" s="5">
        <f t="shared" si="7"/>
        <v>0</v>
      </c>
      <c r="AP9" s="9"/>
      <c r="AQ9" s="1">
        <v>3</v>
      </c>
      <c r="AR9" s="2" t="s">
        <v>6</v>
      </c>
      <c r="AS9" s="5">
        <v>0</v>
      </c>
      <c r="AT9" s="5">
        <v>50000</v>
      </c>
      <c r="AU9" s="5">
        <v>0</v>
      </c>
      <c r="AV9" s="5">
        <f t="shared" si="8"/>
        <v>50000</v>
      </c>
      <c r="AW9" s="9"/>
      <c r="AX9" s="1">
        <v>3</v>
      </c>
      <c r="AY9" s="2" t="s">
        <v>6</v>
      </c>
      <c r="AZ9" s="5">
        <v>0</v>
      </c>
      <c r="BA9" s="5">
        <v>14605</v>
      </c>
      <c r="BB9" s="5">
        <v>0</v>
      </c>
      <c r="BC9" s="5">
        <f t="shared" si="9"/>
        <v>14605</v>
      </c>
      <c r="BD9" s="9"/>
      <c r="BE9" s="1">
        <v>3</v>
      </c>
      <c r="BF9" s="2" t="s">
        <v>6</v>
      </c>
      <c r="BG9" s="5">
        <v>0</v>
      </c>
      <c r="BH9" s="5">
        <v>0</v>
      </c>
      <c r="BI9" s="5">
        <v>0</v>
      </c>
      <c r="BJ9" s="5">
        <f t="shared" si="10"/>
        <v>0</v>
      </c>
      <c r="BK9" s="9"/>
      <c r="BL9" s="1">
        <v>3</v>
      </c>
      <c r="BM9" s="2" t="s">
        <v>6</v>
      </c>
      <c r="BN9" s="5">
        <v>0</v>
      </c>
      <c r="BO9" s="5">
        <v>0</v>
      </c>
      <c r="BP9" s="5">
        <v>0</v>
      </c>
      <c r="BQ9" s="5">
        <f t="shared" si="11"/>
        <v>0</v>
      </c>
      <c r="BR9" s="9"/>
      <c r="BS9" s="1">
        <v>3</v>
      </c>
      <c r="BT9" s="2" t="s">
        <v>6</v>
      </c>
      <c r="BU9" s="5">
        <v>0</v>
      </c>
      <c r="BV9" s="5">
        <v>0</v>
      </c>
      <c r="BW9" s="5">
        <v>0</v>
      </c>
      <c r="BX9" s="5">
        <f t="shared" si="12"/>
        <v>0</v>
      </c>
      <c r="BY9" s="9"/>
      <c r="BZ9" s="1">
        <v>3</v>
      </c>
      <c r="CA9" s="2" t="s">
        <v>6</v>
      </c>
      <c r="CB9" s="5">
        <v>0</v>
      </c>
      <c r="CC9" s="5">
        <v>0</v>
      </c>
      <c r="CD9" s="5">
        <v>0</v>
      </c>
      <c r="CE9" s="5">
        <f t="shared" si="13"/>
        <v>0</v>
      </c>
      <c r="CF9" s="9"/>
      <c r="CG9" s="1">
        <v>3</v>
      </c>
      <c r="CH9" s="2" t="s">
        <v>6</v>
      </c>
      <c r="CI9" s="5">
        <v>0</v>
      </c>
      <c r="CJ9" s="5">
        <v>0</v>
      </c>
      <c r="CK9" s="5">
        <v>0</v>
      </c>
      <c r="CL9" s="5">
        <f t="shared" si="14"/>
        <v>0</v>
      </c>
      <c r="CM9" s="9"/>
      <c r="CN9" s="1">
        <v>3</v>
      </c>
      <c r="CO9" s="2" t="s">
        <v>6</v>
      </c>
      <c r="CP9" s="5">
        <v>0</v>
      </c>
      <c r="CQ9" s="5">
        <v>0</v>
      </c>
      <c r="CR9" s="5">
        <v>0</v>
      </c>
      <c r="CS9" s="5">
        <f t="shared" si="15"/>
        <v>0</v>
      </c>
      <c r="CT9" s="9"/>
      <c r="CU9" s="1">
        <v>3</v>
      </c>
      <c r="CV9" s="2" t="s">
        <v>6</v>
      </c>
      <c r="CW9" s="5">
        <v>105</v>
      </c>
      <c r="CX9" s="5">
        <v>252000</v>
      </c>
      <c r="CY9" s="5">
        <v>0</v>
      </c>
      <c r="CZ9" s="5">
        <f t="shared" si="16"/>
        <v>252000</v>
      </c>
      <c r="DA9" s="9"/>
      <c r="DB9" s="1">
        <v>3</v>
      </c>
      <c r="DC9" s="2" t="s">
        <v>6</v>
      </c>
      <c r="DD9" s="5">
        <v>0</v>
      </c>
      <c r="DE9" s="5">
        <v>0</v>
      </c>
      <c r="DF9" s="5">
        <v>0</v>
      </c>
      <c r="DG9" s="5">
        <f t="shared" si="17"/>
        <v>0</v>
      </c>
      <c r="DH9" s="9"/>
      <c r="DI9" s="1">
        <v>3</v>
      </c>
      <c r="DJ9" s="2" t="s">
        <v>6</v>
      </c>
      <c r="DK9" s="5">
        <v>0</v>
      </c>
      <c r="DL9" s="5">
        <v>0</v>
      </c>
      <c r="DM9" s="5">
        <v>0</v>
      </c>
      <c r="DN9" s="5">
        <f t="shared" si="18"/>
        <v>0</v>
      </c>
      <c r="DO9" s="9"/>
      <c r="DP9" s="1">
        <v>3</v>
      </c>
      <c r="DQ9" s="2" t="s">
        <v>6</v>
      </c>
      <c r="DR9" s="5">
        <v>0</v>
      </c>
      <c r="DS9" s="5">
        <v>0</v>
      </c>
      <c r="DT9" s="5">
        <v>0</v>
      </c>
      <c r="DU9" s="5">
        <f t="shared" si="19"/>
        <v>0</v>
      </c>
      <c r="DV9" s="9"/>
      <c r="DW9" s="1">
        <v>3</v>
      </c>
      <c r="DX9" s="2" t="s">
        <v>6</v>
      </c>
      <c r="DY9" s="5">
        <v>0</v>
      </c>
      <c r="DZ9" s="5">
        <v>0</v>
      </c>
      <c r="EA9" s="5">
        <v>0</v>
      </c>
      <c r="EB9" s="5">
        <f t="shared" si="20"/>
        <v>0</v>
      </c>
      <c r="EC9" s="9"/>
      <c r="ED9" s="1">
        <v>3</v>
      </c>
      <c r="EE9" s="2" t="s">
        <v>6</v>
      </c>
      <c r="EF9" s="5">
        <v>0</v>
      </c>
      <c r="EG9" s="5">
        <v>0</v>
      </c>
      <c r="EH9" s="5">
        <v>0</v>
      </c>
      <c r="EI9" s="5">
        <f t="shared" si="21"/>
        <v>0</v>
      </c>
      <c r="EJ9" s="9"/>
      <c r="EK9" s="1">
        <v>3</v>
      </c>
      <c r="EL9" s="2" t="s">
        <v>6</v>
      </c>
      <c r="EM9" s="5">
        <v>0</v>
      </c>
      <c r="EN9" s="5">
        <v>0</v>
      </c>
      <c r="EO9" s="5">
        <v>0</v>
      </c>
      <c r="EP9" s="5">
        <f t="shared" si="22"/>
        <v>0</v>
      </c>
      <c r="EQ9" s="9"/>
      <c r="ER9" s="1">
        <v>3</v>
      </c>
      <c r="ES9" s="2" t="s">
        <v>6</v>
      </c>
      <c r="ET9" s="5">
        <v>0</v>
      </c>
      <c r="EU9" s="5">
        <f t="shared" si="23"/>
        <v>465355</v>
      </c>
      <c r="EV9" s="5">
        <f t="shared" si="0"/>
        <v>0</v>
      </c>
      <c r="EW9" s="5">
        <f t="shared" si="1"/>
        <v>465355</v>
      </c>
      <c r="EX9" s="9"/>
    </row>
    <row r="10" spans="1:154" ht="16.5" hidden="1">
      <c r="A10" s="1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2"/>
        <v>0</v>
      </c>
      <c r="G10" s="9"/>
      <c r="H10" s="1">
        <v>4</v>
      </c>
      <c r="I10" s="2" t="s">
        <v>7</v>
      </c>
      <c r="J10" s="5">
        <v>94</v>
      </c>
      <c r="K10" s="5">
        <v>84600</v>
      </c>
      <c r="L10" s="5">
        <v>0</v>
      </c>
      <c r="M10" s="5">
        <f t="shared" si="3"/>
        <v>84600</v>
      </c>
      <c r="N10" s="9"/>
      <c r="O10" s="1">
        <v>4</v>
      </c>
      <c r="P10" s="2" t="s">
        <v>7</v>
      </c>
      <c r="Q10" s="5">
        <v>335</v>
      </c>
      <c r="R10" s="5">
        <v>83650</v>
      </c>
      <c r="S10" s="5">
        <v>0</v>
      </c>
      <c r="T10" s="5">
        <f t="shared" si="4"/>
        <v>83650</v>
      </c>
      <c r="U10" s="9"/>
      <c r="V10" s="1">
        <v>4</v>
      </c>
      <c r="W10" s="2" t="s">
        <v>7</v>
      </c>
      <c r="X10" s="5">
        <v>0</v>
      </c>
      <c r="Y10" s="5">
        <v>0</v>
      </c>
      <c r="Z10" s="5">
        <v>0</v>
      </c>
      <c r="AA10" s="5">
        <f t="shared" si="5"/>
        <v>0</v>
      </c>
      <c r="AB10" s="9"/>
      <c r="AC10" s="1">
        <v>4</v>
      </c>
      <c r="AD10" s="2" t="s">
        <v>7</v>
      </c>
      <c r="AE10" s="5">
        <v>0</v>
      </c>
      <c r="AF10" s="5">
        <v>0</v>
      </c>
      <c r="AG10" s="5">
        <v>0</v>
      </c>
      <c r="AH10" s="5">
        <f t="shared" si="6"/>
        <v>0</v>
      </c>
      <c r="AI10" s="9"/>
      <c r="AJ10" s="1">
        <v>4</v>
      </c>
      <c r="AK10" s="2" t="s">
        <v>7</v>
      </c>
      <c r="AL10" s="5">
        <v>0</v>
      </c>
      <c r="AM10" s="5">
        <v>0</v>
      </c>
      <c r="AN10" s="5">
        <v>0</v>
      </c>
      <c r="AO10" s="5">
        <f t="shared" si="7"/>
        <v>0</v>
      </c>
      <c r="AP10" s="9"/>
      <c r="AQ10" s="1">
        <v>4</v>
      </c>
      <c r="AR10" s="2" t="s">
        <v>7</v>
      </c>
      <c r="AS10" s="5">
        <v>0</v>
      </c>
      <c r="AT10" s="5">
        <v>50000</v>
      </c>
      <c r="AU10" s="5">
        <v>0</v>
      </c>
      <c r="AV10" s="5">
        <f t="shared" si="8"/>
        <v>50000</v>
      </c>
      <c r="AW10" s="9"/>
      <c r="AX10" s="1">
        <v>4</v>
      </c>
      <c r="AY10" s="2" t="s">
        <v>7</v>
      </c>
      <c r="AZ10" s="5">
        <v>0</v>
      </c>
      <c r="BA10" s="5">
        <v>14605</v>
      </c>
      <c r="BB10" s="5">
        <v>0</v>
      </c>
      <c r="BC10" s="5">
        <f t="shared" si="9"/>
        <v>14605</v>
      </c>
      <c r="BD10" s="9"/>
      <c r="BE10" s="1">
        <v>4</v>
      </c>
      <c r="BF10" s="2" t="s">
        <v>7</v>
      </c>
      <c r="BG10" s="5">
        <v>0</v>
      </c>
      <c r="BH10" s="5">
        <v>0</v>
      </c>
      <c r="BI10" s="5">
        <v>0</v>
      </c>
      <c r="BJ10" s="5">
        <f t="shared" si="10"/>
        <v>0</v>
      </c>
      <c r="BK10" s="9"/>
      <c r="BL10" s="1">
        <v>4</v>
      </c>
      <c r="BM10" s="2" t="s">
        <v>7</v>
      </c>
      <c r="BN10" s="5">
        <v>0</v>
      </c>
      <c r="BO10" s="5">
        <v>0</v>
      </c>
      <c r="BP10" s="5">
        <v>0</v>
      </c>
      <c r="BQ10" s="5">
        <f t="shared" si="11"/>
        <v>0</v>
      </c>
      <c r="BR10" s="9"/>
      <c r="BS10" s="1">
        <v>4</v>
      </c>
      <c r="BT10" s="2" t="s">
        <v>7</v>
      </c>
      <c r="BU10" s="5">
        <v>0</v>
      </c>
      <c r="BV10" s="5">
        <v>0</v>
      </c>
      <c r="BW10" s="5">
        <v>0</v>
      </c>
      <c r="BX10" s="5">
        <f t="shared" si="12"/>
        <v>0</v>
      </c>
      <c r="BY10" s="9"/>
      <c r="BZ10" s="1">
        <v>4</v>
      </c>
      <c r="CA10" s="2" t="s">
        <v>7</v>
      </c>
      <c r="CB10" s="5">
        <v>0</v>
      </c>
      <c r="CC10" s="5">
        <v>0</v>
      </c>
      <c r="CD10" s="5">
        <v>0</v>
      </c>
      <c r="CE10" s="5">
        <f t="shared" si="13"/>
        <v>0</v>
      </c>
      <c r="CF10" s="9"/>
      <c r="CG10" s="1">
        <v>4</v>
      </c>
      <c r="CH10" s="2" t="s">
        <v>7</v>
      </c>
      <c r="CI10" s="5">
        <v>0</v>
      </c>
      <c r="CJ10" s="5">
        <v>0</v>
      </c>
      <c r="CK10" s="5">
        <v>0</v>
      </c>
      <c r="CL10" s="5">
        <f t="shared" si="14"/>
        <v>0</v>
      </c>
      <c r="CM10" s="9"/>
      <c r="CN10" s="1">
        <v>4</v>
      </c>
      <c r="CO10" s="2" t="s">
        <v>7</v>
      </c>
      <c r="CP10" s="5">
        <v>0</v>
      </c>
      <c r="CQ10" s="5">
        <v>0</v>
      </c>
      <c r="CR10" s="5">
        <v>0</v>
      </c>
      <c r="CS10" s="5">
        <f t="shared" si="15"/>
        <v>0</v>
      </c>
      <c r="CT10" s="9"/>
      <c r="CU10" s="1">
        <v>4</v>
      </c>
      <c r="CV10" s="2" t="s">
        <v>7</v>
      </c>
      <c r="CW10" s="5">
        <v>95</v>
      </c>
      <c r="CX10" s="5">
        <v>228000</v>
      </c>
      <c r="CY10" s="5">
        <v>0</v>
      </c>
      <c r="CZ10" s="5">
        <f t="shared" si="16"/>
        <v>228000</v>
      </c>
      <c r="DA10" s="9"/>
      <c r="DB10" s="1">
        <v>4</v>
      </c>
      <c r="DC10" s="2" t="s">
        <v>7</v>
      </c>
      <c r="DD10" s="5">
        <v>0</v>
      </c>
      <c r="DE10" s="5">
        <v>0</v>
      </c>
      <c r="DF10" s="5">
        <v>0</v>
      </c>
      <c r="DG10" s="5">
        <f t="shared" si="17"/>
        <v>0</v>
      </c>
      <c r="DH10" s="9"/>
      <c r="DI10" s="1">
        <v>4</v>
      </c>
      <c r="DJ10" s="2" t="s">
        <v>7</v>
      </c>
      <c r="DK10" s="5">
        <v>0</v>
      </c>
      <c r="DL10" s="5">
        <v>0</v>
      </c>
      <c r="DM10" s="5">
        <v>0</v>
      </c>
      <c r="DN10" s="5">
        <f t="shared" si="18"/>
        <v>0</v>
      </c>
      <c r="DO10" s="9"/>
      <c r="DP10" s="1">
        <v>4</v>
      </c>
      <c r="DQ10" s="2" t="s">
        <v>7</v>
      </c>
      <c r="DR10" s="5">
        <v>0</v>
      </c>
      <c r="DS10" s="5">
        <v>0</v>
      </c>
      <c r="DT10" s="5">
        <v>0</v>
      </c>
      <c r="DU10" s="5">
        <f t="shared" si="19"/>
        <v>0</v>
      </c>
      <c r="DV10" s="9"/>
      <c r="DW10" s="1">
        <v>4</v>
      </c>
      <c r="DX10" s="2" t="s">
        <v>7</v>
      </c>
      <c r="DY10" s="5">
        <v>0</v>
      </c>
      <c r="DZ10" s="5">
        <v>0</v>
      </c>
      <c r="EA10" s="5">
        <v>0</v>
      </c>
      <c r="EB10" s="5">
        <f t="shared" si="20"/>
        <v>0</v>
      </c>
      <c r="EC10" s="9"/>
      <c r="ED10" s="1">
        <v>4</v>
      </c>
      <c r="EE10" s="2" t="s">
        <v>7</v>
      </c>
      <c r="EF10" s="5">
        <v>0</v>
      </c>
      <c r="EG10" s="5">
        <v>0</v>
      </c>
      <c r="EH10" s="5">
        <v>0</v>
      </c>
      <c r="EI10" s="5">
        <f t="shared" si="21"/>
        <v>0</v>
      </c>
      <c r="EJ10" s="9"/>
      <c r="EK10" s="1">
        <v>4</v>
      </c>
      <c r="EL10" s="2" t="s">
        <v>7</v>
      </c>
      <c r="EM10" s="5">
        <v>0</v>
      </c>
      <c r="EN10" s="5">
        <v>0</v>
      </c>
      <c r="EO10" s="5">
        <v>0</v>
      </c>
      <c r="EP10" s="5">
        <f t="shared" si="22"/>
        <v>0</v>
      </c>
      <c r="EQ10" s="9"/>
      <c r="ER10" s="1">
        <v>4</v>
      </c>
      <c r="ES10" s="2" t="s">
        <v>7</v>
      </c>
      <c r="ET10" s="5">
        <v>0</v>
      </c>
      <c r="EU10" s="5">
        <f t="shared" si="23"/>
        <v>460855</v>
      </c>
      <c r="EV10" s="5">
        <f t="shared" si="0"/>
        <v>0</v>
      </c>
      <c r="EW10" s="5">
        <f t="shared" si="1"/>
        <v>460855</v>
      </c>
      <c r="EX10" s="9"/>
    </row>
    <row r="11" spans="1:154" ht="16.5" hidden="1">
      <c r="A11" s="1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2"/>
        <v>0</v>
      </c>
      <c r="G11" s="9"/>
      <c r="H11" s="1">
        <v>5</v>
      </c>
      <c r="I11" s="2" t="s">
        <v>8</v>
      </c>
      <c r="J11" s="5">
        <v>25</v>
      </c>
      <c r="K11" s="5">
        <v>22500</v>
      </c>
      <c r="L11" s="5">
        <v>0</v>
      </c>
      <c r="M11" s="5">
        <f t="shared" si="3"/>
        <v>22500</v>
      </c>
      <c r="N11" s="9"/>
      <c r="O11" s="1">
        <v>5</v>
      </c>
      <c r="P11" s="2" t="s">
        <v>8</v>
      </c>
      <c r="Q11" s="5">
        <v>487</v>
      </c>
      <c r="R11" s="5">
        <v>127450</v>
      </c>
      <c r="S11" s="5">
        <v>0</v>
      </c>
      <c r="T11" s="5">
        <f t="shared" si="4"/>
        <v>127450</v>
      </c>
      <c r="U11" s="9"/>
      <c r="V11" s="1">
        <v>5</v>
      </c>
      <c r="W11" s="2" t="s">
        <v>8</v>
      </c>
      <c r="X11" s="5">
        <v>0</v>
      </c>
      <c r="Y11" s="5">
        <v>0</v>
      </c>
      <c r="Z11" s="5">
        <v>0</v>
      </c>
      <c r="AA11" s="5">
        <f t="shared" si="5"/>
        <v>0</v>
      </c>
      <c r="AB11" s="9"/>
      <c r="AC11" s="1">
        <v>5</v>
      </c>
      <c r="AD11" s="2" t="s">
        <v>8</v>
      </c>
      <c r="AE11" s="5">
        <v>0</v>
      </c>
      <c r="AF11" s="5">
        <v>0</v>
      </c>
      <c r="AG11" s="5">
        <v>0</v>
      </c>
      <c r="AH11" s="5">
        <f t="shared" si="6"/>
        <v>0</v>
      </c>
      <c r="AI11" s="9"/>
      <c r="AJ11" s="1">
        <v>5</v>
      </c>
      <c r="AK11" s="2" t="s">
        <v>8</v>
      </c>
      <c r="AL11" s="5">
        <v>0</v>
      </c>
      <c r="AM11" s="5">
        <v>0</v>
      </c>
      <c r="AN11" s="5">
        <v>0</v>
      </c>
      <c r="AO11" s="5">
        <f t="shared" si="7"/>
        <v>0</v>
      </c>
      <c r="AP11" s="9"/>
      <c r="AQ11" s="1">
        <v>5</v>
      </c>
      <c r="AR11" s="2" t="s">
        <v>8</v>
      </c>
      <c r="AS11" s="5">
        <v>0</v>
      </c>
      <c r="AT11" s="5">
        <v>50000</v>
      </c>
      <c r="AU11" s="5">
        <v>0</v>
      </c>
      <c r="AV11" s="5">
        <f t="shared" si="8"/>
        <v>50000</v>
      </c>
      <c r="AW11" s="9"/>
      <c r="AX11" s="1">
        <v>5</v>
      </c>
      <c r="AY11" s="2" t="s">
        <v>8</v>
      </c>
      <c r="AZ11" s="5">
        <v>0</v>
      </c>
      <c r="BA11" s="5">
        <v>14605</v>
      </c>
      <c r="BB11" s="5">
        <v>0</v>
      </c>
      <c r="BC11" s="5">
        <f t="shared" si="9"/>
        <v>14605</v>
      </c>
      <c r="BD11" s="9"/>
      <c r="BE11" s="1">
        <v>5</v>
      </c>
      <c r="BF11" s="2" t="s">
        <v>8</v>
      </c>
      <c r="BG11" s="5">
        <v>0</v>
      </c>
      <c r="BH11" s="5">
        <v>0</v>
      </c>
      <c r="BI11" s="5">
        <v>0</v>
      </c>
      <c r="BJ11" s="5">
        <f t="shared" si="10"/>
        <v>0</v>
      </c>
      <c r="BK11" s="9"/>
      <c r="BL11" s="1">
        <v>5</v>
      </c>
      <c r="BM11" s="2" t="s">
        <v>8</v>
      </c>
      <c r="BN11" s="5">
        <v>0</v>
      </c>
      <c r="BO11" s="5">
        <v>0</v>
      </c>
      <c r="BP11" s="5">
        <v>0</v>
      </c>
      <c r="BQ11" s="5">
        <f t="shared" si="11"/>
        <v>0</v>
      </c>
      <c r="BR11" s="9"/>
      <c r="BS11" s="1">
        <v>5</v>
      </c>
      <c r="BT11" s="2" t="s">
        <v>8</v>
      </c>
      <c r="BU11" s="5">
        <v>0</v>
      </c>
      <c r="BV11" s="5">
        <v>0</v>
      </c>
      <c r="BW11" s="5">
        <v>0</v>
      </c>
      <c r="BX11" s="5">
        <f t="shared" si="12"/>
        <v>0</v>
      </c>
      <c r="BY11" s="9"/>
      <c r="BZ11" s="1">
        <v>5</v>
      </c>
      <c r="CA11" s="2" t="s">
        <v>8</v>
      </c>
      <c r="CB11" s="5">
        <v>0</v>
      </c>
      <c r="CC11" s="5">
        <v>0</v>
      </c>
      <c r="CD11" s="5">
        <v>0</v>
      </c>
      <c r="CE11" s="5">
        <f t="shared" si="13"/>
        <v>0</v>
      </c>
      <c r="CF11" s="9"/>
      <c r="CG11" s="1">
        <v>5</v>
      </c>
      <c r="CH11" s="2" t="s">
        <v>8</v>
      </c>
      <c r="CI11" s="5">
        <v>0</v>
      </c>
      <c r="CJ11" s="5">
        <v>0</v>
      </c>
      <c r="CK11" s="5">
        <v>0</v>
      </c>
      <c r="CL11" s="5">
        <f t="shared" si="14"/>
        <v>0</v>
      </c>
      <c r="CM11" s="9"/>
      <c r="CN11" s="1">
        <v>5</v>
      </c>
      <c r="CO11" s="2" t="s">
        <v>8</v>
      </c>
      <c r="CP11" s="5">
        <v>0</v>
      </c>
      <c r="CQ11" s="5">
        <v>0</v>
      </c>
      <c r="CR11" s="5">
        <v>0</v>
      </c>
      <c r="CS11" s="5">
        <f t="shared" si="15"/>
        <v>0</v>
      </c>
      <c r="CT11" s="9"/>
      <c r="CU11" s="1">
        <v>5</v>
      </c>
      <c r="CV11" s="2" t="s">
        <v>8</v>
      </c>
      <c r="CW11" s="5">
        <v>200</v>
      </c>
      <c r="CX11" s="5">
        <v>480000</v>
      </c>
      <c r="CY11" s="5">
        <v>0</v>
      </c>
      <c r="CZ11" s="5">
        <f t="shared" si="16"/>
        <v>480000</v>
      </c>
      <c r="DA11" s="9"/>
      <c r="DB11" s="1">
        <v>5</v>
      </c>
      <c r="DC11" s="2" t="s">
        <v>8</v>
      </c>
      <c r="DD11" s="5">
        <v>0</v>
      </c>
      <c r="DE11" s="5">
        <v>0</v>
      </c>
      <c r="DF11" s="5">
        <v>0</v>
      </c>
      <c r="DG11" s="5">
        <f t="shared" si="17"/>
        <v>0</v>
      </c>
      <c r="DH11" s="9"/>
      <c r="DI11" s="1">
        <v>5</v>
      </c>
      <c r="DJ11" s="2" t="s">
        <v>8</v>
      </c>
      <c r="DK11" s="5">
        <v>0</v>
      </c>
      <c r="DL11" s="5">
        <v>0</v>
      </c>
      <c r="DM11" s="5">
        <v>0</v>
      </c>
      <c r="DN11" s="5">
        <f t="shared" si="18"/>
        <v>0</v>
      </c>
      <c r="DO11" s="9"/>
      <c r="DP11" s="1">
        <v>5</v>
      </c>
      <c r="DQ11" s="2" t="s">
        <v>8</v>
      </c>
      <c r="DR11" s="5">
        <v>0</v>
      </c>
      <c r="DS11" s="5">
        <v>0</v>
      </c>
      <c r="DT11" s="5">
        <v>0</v>
      </c>
      <c r="DU11" s="5">
        <f t="shared" si="19"/>
        <v>0</v>
      </c>
      <c r="DV11" s="9"/>
      <c r="DW11" s="1">
        <v>5</v>
      </c>
      <c r="DX11" s="2" t="s">
        <v>8</v>
      </c>
      <c r="DY11" s="5">
        <v>0</v>
      </c>
      <c r="DZ11" s="5">
        <v>0</v>
      </c>
      <c r="EA11" s="5">
        <v>0</v>
      </c>
      <c r="EB11" s="5">
        <f t="shared" si="20"/>
        <v>0</v>
      </c>
      <c r="EC11" s="9"/>
      <c r="ED11" s="1">
        <v>5</v>
      </c>
      <c r="EE11" s="2" t="s">
        <v>8</v>
      </c>
      <c r="EF11" s="5">
        <v>0</v>
      </c>
      <c r="EG11" s="5">
        <v>0</v>
      </c>
      <c r="EH11" s="5">
        <v>0</v>
      </c>
      <c r="EI11" s="5">
        <f t="shared" si="21"/>
        <v>0</v>
      </c>
      <c r="EJ11" s="9"/>
      <c r="EK11" s="1">
        <v>5</v>
      </c>
      <c r="EL11" s="2" t="s">
        <v>8</v>
      </c>
      <c r="EM11" s="5">
        <v>0</v>
      </c>
      <c r="EN11" s="5">
        <v>0</v>
      </c>
      <c r="EO11" s="5">
        <v>0</v>
      </c>
      <c r="EP11" s="5">
        <f t="shared" si="22"/>
        <v>0</v>
      </c>
      <c r="EQ11" s="9"/>
      <c r="ER11" s="1">
        <v>5</v>
      </c>
      <c r="ES11" s="2" t="s">
        <v>8</v>
      </c>
      <c r="ET11" s="5">
        <v>0</v>
      </c>
      <c r="EU11" s="5">
        <f t="shared" si="23"/>
        <v>694555</v>
      </c>
      <c r="EV11" s="5">
        <f t="shared" si="0"/>
        <v>0</v>
      </c>
      <c r="EW11" s="5">
        <f t="shared" si="1"/>
        <v>694555</v>
      </c>
      <c r="EX11" s="9"/>
    </row>
    <row r="12" spans="1:154" ht="16.5" hidden="1">
      <c r="A12" s="1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2"/>
        <v>0</v>
      </c>
      <c r="G12" s="9"/>
      <c r="H12" s="1">
        <v>6</v>
      </c>
      <c r="I12" s="2" t="s">
        <v>9</v>
      </c>
      <c r="J12" s="5">
        <v>140</v>
      </c>
      <c r="K12" s="5">
        <v>126000</v>
      </c>
      <c r="L12" s="5">
        <v>0</v>
      </c>
      <c r="M12" s="5">
        <f t="shared" si="3"/>
        <v>126000</v>
      </c>
      <c r="N12" s="9"/>
      <c r="O12" s="1">
        <v>6</v>
      </c>
      <c r="P12" s="2" t="s">
        <v>9</v>
      </c>
      <c r="Q12" s="5">
        <v>514</v>
      </c>
      <c r="R12" s="5">
        <v>125500</v>
      </c>
      <c r="S12" s="5">
        <v>0</v>
      </c>
      <c r="T12" s="5">
        <f t="shared" si="4"/>
        <v>125500</v>
      </c>
      <c r="U12" s="9"/>
      <c r="V12" s="1">
        <v>6</v>
      </c>
      <c r="W12" s="2" t="s">
        <v>9</v>
      </c>
      <c r="X12" s="5">
        <v>0</v>
      </c>
      <c r="Y12" s="5">
        <v>0</v>
      </c>
      <c r="Z12" s="5">
        <v>0</v>
      </c>
      <c r="AA12" s="5">
        <f t="shared" si="5"/>
        <v>0</v>
      </c>
      <c r="AB12" s="9"/>
      <c r="AC12" s="1">
        <v>6</v>
      </c>
      <c r="AD12" s="2" t="s">
        <v>9</v>
      </c>
      <c r="AE12" s="5">
        <v>0</v>
      </c>
      <c r="AF12" s="5">
        <v>0</v>
      </c>
      <c r="AG12" s="5">
        <v>0</v>
      </c>
      <c r="AH12" s="5">
        <f t="shared" si="6"/>
        <v>0</v>
      </c>
      <c r="AI12" s="9"/>
      <c r="AJ12" s="1">
        <v>6</v>
      </c>
      <c r="AK12" s="2" t="s">
        <v>9</v>
      </c>
      <c r="AL12" s="5">
        <v>0</v>
      </c>
      <c r="AM12" s="5">
        <v>0</v>
      </c>
      <c r="AN12" s="5">
        <v>0</v>
      </c>
      <c r="AO12" s="5">
        <f t="shared" si="7"/>
        <v>0</v>
      </c>
      <c r="AP12" s="9"/>
      <c r="AQ12" s="1">
        <v>6</v>
      </c>
      <c r="AR12" s="2" t="s">
        <v>9</v>
      </c>
      <c r="AS12" s="5">
        <v>0</v>
      </c>
      <c r="AT12" s="5">
        <v>50000</v>
      </c>
      <c r="AU12" s="5">
        <v>0</v>
      </c>
      <c r="AV12" s="5">
        <f t="shared" si="8"/>
        <v>50000</v>
      </c>
      <c r="AW12" s="9"/>
      <c r="AX12" s="1">
        <v>6</v>
      </c>
      <c r="AY12" s="2" t="s">
        <v>9</v>
      </c>
      <c r="AZ12" s="5">
        <v>0</v>
      </c>
      <c r="BA12" s="5">
        <v>14605</v>
      </c>
      <c r="BB12" s="5">
        <v>0</v>
      </c>
      <c r="BC12" s="5">
        <f t="shared" si="9"/>
        <v>14605</v>
      </c>
      <c r="BD12" s="9"/>
      <c r="BE12" s="1">
        <v>6</v>
      </c>
      <c r="BF12" s="2" t="s">
        <v>9</v>
      </c>
      <c r="BG12" s="5">
        <v>0</v>
      </c>
      <c r="BH12" s="5">
        <v>0</v>
      </c>
      <c r="BI12" s="5">
        <v>0</v>
      </c>
      <c r="BJ12" s="5">
        <f t="shared" si="10"/>
        <v>0</v>
      </c>
      <c r="BK12" s="9"/>
      <c r="BL12" s="1">
        <v>6</v>
      </c>
      <c r="BM12" s="2" t="s">
        <v>9</v>
      </c>
      <c r="BN12" s="5">
        <v>0</v>
      </c>
      <c r="BO12" s="5">
        <v>0</v>
      </c>
      <c r="BP12" s="5">
        <v>0</v>
      </c>
      <c r="BQ12" s="5">
        <f t="shared" si="11"/>
        <v>0</v>
      </c>
      <c r="BR12" s="9"/>
      <c r="BS12" s="1">
        <v>6</v>
      </c>
      <c r="BT12" s="2" t="s">
        <v>9</v>
      </c>
      <c r="BU12" s="5">
        <v>0</v>
      </c>
      <c r="BV12" s="5">
        <v>0</v>
      </c>
      <c r="BW12" s="5">
        <v>0</v>
      </c>
      <c r="BX12" s="5">
        <f t="shared" si="12"/>
        <v>0</v>
      </c>
      <c r="BY12" s="9"/>
      <c r="BZ12" s="1">
        <v>6</v>
      </c>
      <c r="CA12" s="2" t="s">
        <v>9</v>
      </c>
      <c r="CB12" s="5">
        <v>0</v>
      </c>
      <c r="CC12" s="5">
        <v>0</v>
      </c>
      <c r="CD12" s="5">
        <v>0</v>
      </c>
      <c r="CE12" s="5">
        <f t="shared" si="13"/>
        <v>0</v>
      </c>
      <c r="CF12" s="9"/>
      <c r="CG12" s="1">
        <v>6</v>
      </c>
      <c r="CH12" s="2" t="s">
        <v>9</v>
      </c>
      <c r="CI12" s="5">
        <v>0</v>
      </c>
      <c r="CJ12" s="5">
        <v>0</v>
      </c>
      <c r="CK12" s="5">
        <v>0</v>
      </c>
      <c r="CL12" s="5">
        <f t="shared" si="14"/>
        <v>0</v>
      </c>
      <c r="CM12" s="9"/>
      <c r="CN12" s="1">
        <v>6</v>
      </c>
      <c r="CO12" s="2" t="s">
        <v>9</v>
      </c>
      <c r="CP12" s="5">
        <v>0</v>
      </c>
      <c r="CQ12" s="5">
        <v>0</v>
      </c>
      <c r="CR12" s="5">
        <v>0</v>
      </c>
      <c r="CS12" s="5">
        <f t="shared" si="15"/>
        <v>0</v>
      </c>
      <c r="CT12" s="9"/>
      <c r="CU12" s="1">
        <v>6</v>
      </c>
      <c r="CV12" s="2" t="s">
        <v>9</v>
      </c>
      <c r="CW12" s="5">
        <v>258</v>
      </c>
      <c r="CX12" s="5">
        <v>619200</v>
      </c>
      <c r="CY12" s="5">
        <v>70000</v>
      </c>
      <c r="CZ12" s="5">
        <f t="shared" si="16"/>
        <v>689200</v>
      </c>
      <c r="DA12" s="9"/>
      <c r="DB12" s="1">
        <v>6</v>
      </c>
      <c r="DC12" s="2" t="s">
        <v>9</v>
      </c>
      <c r="DD12" s="5">
        <v>0</v>
      </c>
      <c r="DE12" s="5">
        <v>0</v>
      </c>
      <c r="DF12" s="5">
        <v>0</v>
      </c>
      <c r="DG12" s="5">
        <f t="shared" si="17"/>
        <v>0</v>
      </c>
      <c r="DH12" s="9"/>
      <c r="DI12" s="1">
        <v>6</v>
      </c>
      <c r="DJ12" s="2" t="s">
        <v>9</v>
      </c>
      <c r="DK12" s="5">
        <v>0</v>
      </c>
      <c r="DL12" s="5">
        <v>0</v>
      </c>
      <c r="DM12" s="5">
        <v>0</v>
      </c>
      <c r="DN12" s="5">
        <f t="shared" si="18"/>
        <v>0</v>
      </c>
      <c r="DO12" s="9"/>
      <c r="DP12" s="1">
        <v>6</v>
      </c>
      <c r="DQ12" s="2" t="s">
        <v>9</v>
      </c>
      <c r="DR12" s="5">
        <v>0</v>
      </c>
      <c r="DS12" s="5">
        <v>0</v>
      </c>
      <c r="DT12" s="5">
        <v>0</v>
      </c>
      <c r="DU12" s="5">
        <f t="shared" si="19"/>
        <v>0</v>
      </c>
      <c r="DV12" s="9"/>
      <c r="DW12" s="1">
        <v>6</v>
      </c>
      <c r="DX12" s="2" t="s">
        <v>9</v>
      </c>
      <c r="DY12" s="5">
        <v>0</v>
      </c>
      <c r="DZ12" s="5">
        <v>0</v>
      </c>
      <c r="EA12" s="5">
        <v>0</v>
      </c>
      <c r="EB12" s="5">
        <f t="shared" si="20"/>
        <v>0</v>
      </c>
      <c r="EC12" s="9"/>
      <c r="ED12" s="1">
        <v>6</v>
      </c>
      <c r="EE12" s="2" t="s">
        <v>9</v>
      </c>
      <c r="EF12" s="5">
        <v>0</v>
      </c>
      <c r="EG12" s="5">
        <v>0</v>
      </c>
      <c r="EH12" s="5">
        <v>0</v>
      </c>
      <c r="EI12" s="5">
        <f t="shared" si="21"/>
        <v>0</v>
      </c>
      <c r="EJ12" s="9"/>
      <c r="EK12" s="1">
        <v>6</v>
      </c>
      <c r="EL12" s="2" t="s">
        <v>9</v>
      </c>
      <c r="EM12" s="5">
        <v>0</v>
      </c>
      <c r="EN12" s="5">
        <v>0</v>
      </c>
      <c r="EO12" s="5">
        <v>0</v>
      </c>
      <c r="EP12" s="5">
        <f t="shared" si="22"/>
        <v>0</v>
      </c>
      <c r="EQ12" s="9"/>
      <c r="ER12" s="1">
        <v>6</v>
      </c>
      <c r="ES12" s="2" t="s">
        <v>9</v>
      </c>
      <c r="ET12" s="5">
        <v>0</v>
      </c>
      <c r="EU12" s="5">
        <f t="shared" si="23"/>
        <v>935305</v>
      </c>
      <c r="EV12" s="5">
        <f t="shared" si="0"/>
        <v>70000</v>
      </c>
      <c r="EW12" s="5">
        <f t="shared" si="1"/>
        <v>1005305</v>
      </c>
      <c r="EX12" s="9"/>
    </row>
    <row r="13" spans="1:154" ht="16.5" hidden="1">
      <c r="A13" s="1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2"/>
        <v>0</v>
      </c>
      <c r="G13" s="9"/>
      <c r="H13" s="1">
        <v>7</v>
      </c>
      <c r="I13" s="2" t="s">
        <v>10</v>
      </c>
      <c r="J13" s="5">
        <v>20</v>
      </c>
      <c r="K13" s="5">
        <v>18000</v>
      </c>
      <c r="L13" s="5">
        <v>0</v>
      </c>
      <c r="M13" s="5">
        <f t="shared" si="3"/>
        <v>18000</v>
      </c>
      <c r="N13" s="9"/>
      <c r="O13" s="1">
        <v>7</v>
      </c>
      <c r="P13" s="2" t="s">
        <v>10</v>
      </c>
      <c r="Q13" s="5">
        <v>447</v>
      </c>
      <c r="R13" s="5">
        <v>109450</v>
      </c>
      <c r="S13" s="5">
        <v>0</v>
      </c>
      <c r="T13" s="5">
        <f t="shared" si="4"/>
        <v>109450</v>
      </c>
      <c r="U13" s="9"/>
      <c r="V13" s="1">
        <v>7</v>
      </c>
      <c r="W13" s="2" t="s">
        <v>10</v>
      </c>
      <c r="X13" s="5">
        <v>0</v>
      </c>
      <c r="Y13" s="5">
        <v>0</v>
      </c>
      <c r="Z13" s="5">
        <v>0</v>
      </c>
      <c r="AA13" s="5">
        <f t="shared" si="5"/>
        <v>0</v>
      </c>
      <c r="AB13" s="9"/>
      <c r="AC13" s="1">
        <v>7</v>
      </c>
      <c r="AD13" s="2" t="s">
        <v>10</v>
      </c>
      <c r="AE13" s="5">
        <v>0</v>
      </c>
      <c r="AF13" s="5">
        <v>0</v>
      </c>
      <c r="AG13" s="5">
        <v>0</v>
      </c>
      <c r="AH13" s="5">
        <f t="shared" si="6"/>
        <v>0</v>
      </c>
      <c r="AI13" s="9"/>
      <c r="AJ13" s="1">
        <v>7</v>
      </c>
      <c r="AK13" s="2" t="s">
        <v>10</v>
      </c>
      <c r="AL13" s="5">
        <v>0</v>
      </c>
      <c r="AM13" s="5">
        <v>0</v>
      </c>
      <c r="AN13" s="5">
        <v>0</v>
      </c>
      <c r="AO13" s="5">
        <f t="shared" si="7"/>
        <v>0</v>
      </c>
      <c r="AP13" s="9"/>
      <c r="AQ13" s="1">
        <v>7</v>
      </c>
      <c r="AR13" s="2" t="s">
        <v>10</v>
      </c>
      <c r="AS13" s="5">
        <v>0</v>
      </c>
      <c r="AT13" s="5">
        <v>50000</v>
      </c>
      <c r="AU13" s="5">
        <v>0</v>
      </c>
      <c r="AV13" s="5">
        <f t="shared" si="8"/>
        <v>50000</v>
      </c>
      <c r="AW13" s="9"/>
      <c r="AX13" s="1">
        <v>7</v>
      </c>
      <c r="AY13" s="2" t="s">
        <v>10</v>
      </c>
      <c r="AZ13" s="5">
        <v>0</v>
      </c>
      <c r="BA13" s="5">
        <v>14605</v>
      </c>
      <c r="BB13" s="5">
        <v>0</v>
      </c>
      <c r="BC13" s="5">
        <f t="shared" si="9"/>
        <v>14605</v>
      </c>
      <c r="BD13" s="9"/>
      <c r="BE13" s="1">
        <v>7</v>
      </c>
      <c r="BF13" s="2" t="s">
        <v>10</v>
      </c>
      <c r="BG13" s="5">
        <v>0</v>
      </c>
      <c r="BH13" s="5">
        <v>0</v>
      </c>
      <c r="BI13" s="5">
        <v>0</v>
      </c>
      <c r="BJ13" s="5">
        <f t="shared" si="10"/>
        <v>0</v>
      </c>
      <c r="BK13" s="9"/>
      <c r="BL13" s="1">
        <v>7</v>
      </c>
      <c r="BM13" s="2" t="s">
        <v>10</v>
      </c>
      <c r="BN13" s="5">
        <v>0</v>
      </c>
      <c r="BO13" s="5">
        <v>0</v>
      </c>
      <c r="BP13" s="5">
        <v>0</v>
      </c>
      <c r="BQ13" s="5">
        <f t="shared" si="11"/>
        <v>0</v>
      </c>
      <c r="BR13" s="9"/>
      <c r="BS13" s="1">
        <v>7</v>
      </c>
      <c r="BT13" s="2" t="s">
        <v>10</v>
      </c>
      <c r="BU13" s="5">
        <v>0</v>
      </c>
      <c r="BV13" s="5">
        <v>0</v>
      </c>
      <c r="BW13" s="5">
        <v>0</v>
      </c>
      <c r="BX13" s="5">
        <f t="shared" si="12"/>
        <v>0</v>
      </c>
      <c r="BY13" s="9"/>
      <c r="BZ13" s="1">
        <v>7</v>
      </c>
      <c r="CA13" s="2" t="s">
        <v>10</v>
      </c>
      <c r="CB13" s="5">
        <v>0</v>
      </c>
      <c r="CC13" s="5">
        <v>0</v>
      </c>
      <c r="CD13" s="5">
        <v>0</v>
      </c>
      <c r="CE13" s="5">
        <f t="shared" si="13"/>
        <v>0</v>
      </c>
      <c r="CF13" s="9"/>
      <c r="CG13" s="1">
        <v>7</v>
      </c>
      <c r="CH13" s="2" t="s">
        <v>10</v>
      </c>
      <c r="CI13" s="5">
        <v>0</v>
      </c>
      <c r="CJ13" s="5">
        <v>0</v>
      </c>
      <c r="CK13" s="5">
        <v>0</v>
      </c>
      <c r="CL13" s="5">
        <f t="shared" si="14"/>
        <v>0</v>
      </c>
      <c r="CM13" s="9"/>
      <c r="CN13" s="1">
        <v>7</v>
      </c>
      <c r="CO13" s="2" t="s">
        <v>10</v>
      </c>
      <c r="CP13" s="5">
        <v>0</v>
      </c>
      <c r="CQ13" s="5">
        <v>0</v>
      </c>
      <c r="CR13" s="5">
        <v>0</v>
      </c>
      <c r="CS13" s="5">
        <f t="shared" si="15"/>
        <v>0</v>
      </c>
      <c r="CT13" s="9"/>
      <c r="CU13" s="1">
        <v>7</v>
      </c>
      <c r="CV13" s="2" t="s">
        <v>10</v>
      </c>
      <c r="CW13" s="5">
        <v>129</v>
      </c>
      <c r="CX13" s="5">
        <v>309600</v>
      </c>
      <c r="CY13" s="5">
        <v>0</v>
      </c>
      <c r="CZ13" s="5">
        <f t="shared" si="16"/>
        <v>309600</v>
      </c>
      <c r="DA13" s="9"/>
      <c r="DB13" s="1">
        <v>7</v>
      </c>
      <c r="DC13" s="2" t="s">
        <v>10</v>
      </c>
      <c r="DD13" s="5">
        <v>0</v>
      </c>
      <c r="DE13" s="5">
        <v>0</v>
      </c>
      <c r="DF13" s="5">
        <v>0</v>
      </c>
      <c r="DG13" s="5">
        <f t="shared" si="17"/>
        <v>0</v>
      </c>
      <c r="DH13" s="9"/>
      <c r="DI13" s="1">
        <v>7</v>
      </c>
      <c r="DJ13" s="2" t="s">
        <v>10</v>
      </c>
      <c r="DK13" s="5">
        <v>0</v>
      </c>
      <c r="DL13" s="5">
        <v>0</v>
      </c>
      <c r="DM13" s="5">
        <v>0</v>
      </c>
      <c r="DN13" s="5">
        <f t="shared" si="18"/>
        <v>0</v>
      </c>
      <c r="DO13" s="9"/>
      <c r="DP13" s="1">
        <v>7</v>
      </c>
      <c r="DQ13" s="2" t="s">
        <v>10</v>
      </c>
      <c r="DR13" s="5">
        <v>0</v>
      </c>
      <c r="DS13" s="5">
        <v>0</v>
      </c>
      <c r="DT13" s="5">
        <v>0</v>
      </c>
      <c r="DU13" s="5">
        <f t="shared" si="19"/>
        <v>0</v>
      </c>
      <c r="DV13" s="9"/>
      <c r="DW13" s="1">
        <v>7</v>
      </c>
      <c r="DX13" s="2" t="s">
        <v>10</v>
      </c>
      <c r="DY13" s="5">
        <v>0</v>
      </c>
      <c r="DZ13" s="5">
        <v>0</v>
      </c>
      <c r="EA13" s="5">
        <v>0</v>
      </c>
      <c r="EB13" s="5">
        <f t="shared" si="20"/>
        <v>0</v>
      </c>
      <c r="EC13" s="9"/>
      <c r="ED13" s="1">
        <v>7</v>
      </c>
      <c r="EE13" s="2" t="s">
        <v>10</v>
      </c>
      <c r="EF13" s="5">
        <v>0</v>
      </c>
      <c r="EG13" s="5">
        <v>0</v>
      </c>
      <c r="EH13" s="5">
        <v>0</v>
      </c>
      <c r="EI13" s="5">
        <f t="shared" si="21"/>
        <v>0</v>
      </c>
      <c r="EJ13" s="9"/>
      <c r="EK13" s="1">
        <v>7</v>
      </c>
      <c r="EL13" s="2" t="s">
        <v>10</v>
      </c>
      <c r="EM13" s="5">
        <v>0</v>
      </c>
      <c r="EN13" s="5">
        <v>0</v>
      </c>
      <c r="EO13" s="5">
        <v>0</v>
      </c>
      <c r="EP13" s="5">
        <f t="shared" si="22"/>
        <v>0</v>
      </c>
      <c r="EQ13" s="9"/>
      <c r="ER13" s="1">
        <v>7</v>
      </c>
      <c r="ES13" s="2" t="s">
        <v>10</v>
      </c>
      <c r="ET13" s="5">
        <v>0</v>
      </c>
      <c r="EU13" s="5">
        <f t="shared" si="23"/>
        <v>501655</v>
      </c>
      <c r="EV13" s="5">
        <f t="shared" si="0"/>
        <v>0</v>
      </c>
      <c r="EW13" s="5">
        <f t="shared" si="1"/>
        <v>501655</v>
      </c>
      <c r="EX13" s="9"/>
    </row>
    <row r="14" spans="1:154" ht="16.5" hidden="1">
      <c r="A14" s="1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2"/>
        <v>0</v>
      </c>
      <c r="G14" s="9"/>
      <c r="H14" s="1">
        <v>8</v>
      </c>
      <c r="I14" s="2" t="s">
        <v>11</v>
      </c>
      <c r="J14" s="5">
        <v>56</v>
      </c>
      <c r="K14" s="5">
        <v>50400</v>
      </c>
      <c r="L14" s="5">
        <v>0</v>
      </c>
      <c r="M14" s="5">
        <f t="shared" si="3"/>
        <v>50400</v>
      </c>
      <c r="N14" s="9"/>
      <c r="O14" s="1">
        <v>8</v>
      </c>
      <c r="P14" s="2" t="s">
        <v>11</v>
      </c>
      <c r="Q14" s="5">
        <v>276</v>
      </c>
      <c r="R14" s="5">
        <v>74800</v>
      </c>
      <c r="S14" s="5">
        <v>0</v>
      </c>
      <c r="T14" s="5">
        <f t="shared" si="4"/>
        <v>74800</v>
      </c>
      <c r="U14" s="9"/>
      <c r="V14" s="1">
        <v>8</v>
      </c>
      <c r="W14" s="2" t="s">
        <v>11</v>
      </c>
      <c r="X14" s="5">
        <v>0</v>
      </c>
      <c r="Y14" s="5">
        <v>0</v>
      </c>
      <c r="Z14" s="5">
        <v>0</v>
      </c>
      <c r="AA14" s="5">
        <f t="shared" si="5"/>
        <v>0</v>
      </c>
      <c r="AB14" s="9"/>
      <c r="AC14" s="1">
        <v>8</v>
      </c>
      <c r="AD14" s="2" t="s">
        <v>11</v>
      </c>
      <c r="AE14" s="5">
        <v>0</v>
      </c>
      <c r="AF14" s="5">
        <v>0</v>
      </c>
      <c r="AG14" s="5">
        <v>0</v>
      </c>
      <c r="AH14" s="5">
        <f t="shared" si="6"/>
        <v>0</v>
      </c>
      <c r="AI14" s="9"/>
      <c r="AJ14" s="1">
        <v>8</v>
      </c>
      <c r="AK14" s="2" t="s">
        <v>11</v>
      </c>
      <c r="AL14" s="5">
        <v>0</v>
      </c>
      <c r="AM14" s="5">
        <v>0</v>
      </c>
      <c r="AN14" s="5">
        <v>0</v>
      </c>
      <c r="AO14" s="5">
        <f t="shared" si="7"/>
        <v>0</v>
      </c>
      <c r="AP14" s="9"/>
      <c r="AQ14" s="1">
        <v>8</v>
      </c>
      <c r="AR14" s="2" t="s">
        <v>11</v>
      </c>
      <c r="AS14" s="5">
        <v>0</v>
      </c>
      <c r="AT14" s="5">
        <v>50000</v>
      </c>
      <c r="AU14" s="5">
        <v>0</v>
      </c>
      <c r="AV14" s="5">
        <f t="shared" si="8"/>
        <v>50000</v>
      </c>
      <c r="AW14" s="9"/>
      <c r="AX14" s="1">
        <v>8</v>
      </c>
      <c r="AY14" s="2" t="s">
        <v>11</v>
      </c>
      <c r="AZ14" s="5">
        <v>0</v>
      </c>
      <c r="BA14" s="5">
        <v>14605</v>
      </c>
      <c r="BB14" s="5">
        <v>0</v>
      </c>
      <c r="BC14" s="5">
        <f t="shared" si="9"/>
        <v>14605</v>
      </c>
      <c r="BD14" s="9"/>
      <c r="BE14" s="1">
        <v>8</v>
      </c>
      <c r="BF14" s="2" t="s">
        <v>11</v>
      </c>
      <c r="BG14" s="5">
        <v>0</v>
      </c>
      <c r="BH14" s="5">
        <v>0</v>
      </c>
      <c r="BI14" s="5">
        <v>0</v>
      </c>
      <c r="BJ14" s="5">
        <f t="shared" si="10"/>
        <v>0</v>
      </c>
      <c r="BK14" s="9"/>
      <c r="BL14" s="1">
        <v>8</v>
      </c>
      <c r="BM14" s="2" t="s">
        <v>11</v>
      </c>
      <c r="BN14" s="5">
        <v>0</v>
      </c>
      <c r="BO14" s="5">
        <v>0</v>
      </c>
      <c r="BP14" s="5">
        <v>0</v>
      </c>
      <c r="BQ14" s="5">
        <f t="shared" si="11"/>
        <v>0</v>
      </c>
      <c r="BR14" s="9"/>
      <c r="BS14" s="1">
        <v>8</v>
      </c>
      <c r="BT14" s="2" t="s">
        <v>11</v>
      </c>
      <c r="BU14" s="5">
        <v>0</v>
      </c>
      <c r="BV14" s="5">
        <v>0</v>
      </c>
      <c r="BW14" s="5">
        <v>0</v>
      </c>
      <c r="BX14" s="5">
        <f t="shared" si="12"/>
        <v>0</v>
      </c>
      <c r="BY14" s="9"/>
      <c r="BZ14" s="1">
        <v>8</v>
      </c>
      <c r="CA14" s="2" t="s">
        <v>11</v>
      </c>
      <c r="CB14" s="5">
        <v>0</v>
      </c>
      <c r="CC14" s="5">
        <v>0</v>
      </c>
      <c r="CD14" s="5">
        <v>0</v>
      </c>
      <c r="CE14" s="5">
        <f t="shared" si="13"/>
        <v>0</v>
      </c>
      <c r="CF14" s="9"/>
      <c r="CG14" s="1">
        <v>8</v>
      </c>
      <c r="CH14" s="2" t="s">
        <v>11</v>
      </c>
      <c r="CI14" s="5">
        <v>0</v>
      </c>
      <c r="CJ14" s="5">
        <v>0</v>
      </c>
      <c r="CK14" s="5">
        <v>0</v>
      </c>
      <c r="CL14" s="5">
        <f t="shared" si="14"/>
        <v>0</v>
      </c>
      <c r="CM14" s="9"/>
      <c r="CN14" s="1">
        <v>8</v>
      </c>
      <c r="CO14" s="2" t="s">
        <v>11</v>
      </c>
      <c r="CP14" s="5">
        <v>0</v>
      </c>
      <c r="CQ14" s="5">
        <v>0</v>
      </c>
      <c r="CR14" s="5">
        <v>0</v>
      </c>
      <c r="CS14" s="5">
        <f t="shared" si="15"/>
        <v>0</v>
      </c>
      <c r="CT14" s="9"/>
      <c r="CU14" s="1">
        <v>8</v>
      </c>
      <c r="CV14" s="2" t="s">
        <v>11</v>
      </c>
      <c r="CW14" s="5">
        <v>78</v>
      </c>
      <c r="CX14" s="5">
        <v>187200</v>
      </c>
      <c r="CY14" s="5">
        <v>0</v>
      </c>
      <c r="CZ14" s="5">
        <f t="shared" si="16"/>
        <v>187200</v>
      </c>
      <c r="DA14" s="9"/>
      <c r="DB14" s="1">
        <v>8</v>
      </c>
      <c r="DC14" s="2" t="s">
        <v>11</v>
      </c>
      <c r="DD14" s="5">
        <v>0</v>
      </c>
      <c r="DE14" s="5">
        <v>0</v>
      </c>
      <c r="DF14" s="5">
        <v>0</v>
      </c>
      <c r="DG14" s="5">
        <f t="shared" si="17"/>
        <v>0</v>
      </c>
      <c r="DH14" s="9"/>
      <c r="DI14" s="1">
        <v>8</v>
      </c>
      <c r="DJ14" s="2" t="s">
        <v>11</v>
      </c>
      <c r="DK14" s="5">
        <v>0</v>
      </c>
      <c r="DL14" s="5">
        <v>0</v>
      </c>
      <c r="DM14" s="5">
        <v>0</v>
      </c>
      <c r="DN14" s="5">
        <f t="shared" si="18"/>
        <v>0</v>
      </c>
      <c r="DO14" s="9"/>
      <c r="DP14" s="1">
        <v>8</v>
      </c>
      <c r="DQ14" s="2" t="s">
        <v>11</v>
      </c>
      <c r="DR14" s="5">
        <v>0</v>
      </c>
      <c r="DS14" s="5">
        <v>0</v>
      </c>
      <c r="DT14" s="5">
        <v>0</v>
      </c>
      <c r="DU14" s="5">
        <f t="shared" si="19"/>
        <v>0</v>
      </c>
      <c r="DV14" s="9"/>
      <c r="DW14" s="1">
        <v>8</v>
      </c>
      <c r="DX14" s="2" t="s">
        <v>11</v>
      </c>
      <c r="DY14" s="5">
        <v>0</v>
      </c>
      <c r="DZ14" s="5">
        <v>0</v>
      </c>
      <c r="EA14" s="5">
        <v>0</v>
      </c>
      <c r="EB14" s="5">
        <f t="shared" si="20"/>
        <v>0</v>
      </c>
      <c r="EC14" s="9"/>
      <c r="ED14" s="1">
        <v>8</v>
      </c>
      <c r="EE14" s="2" t="s">
        <v>11</v>
      </c>
      <c r="EF14" s="5">
        <v>0</v>
      </c>
      <c r="EG14" s="5">
        <v>0</v>
      </c>
      <c r="EH14" s="5">
        <v>0</v>
      </c>
      <c r="EI14" s="5">
        <f t="shared" si="21"/>
        <v>0</v>
      </c>
      <c r="EJ14" s="9"/>
      <c r="EK14" s="1">
        <v>8</v>
      </c>
      <c r="EL14" s="2" t="s">
        <v>11</v>
      </c>
      <c r="EM14" s="5">
        <v>0</v>
      </c>
      <c r="EN14" s="5">
        <v>0</v>
      </c>
      <c r="EO14" s="5">
        <v>0</v>
      </c>
      <c r="EP14" s="5">
        <f t="shared" si="22"/>
        <v>0</v>
      </c>
      <c r="EQ14" s="9"/>
      <c r="ER14" s="1">
        <v>8</v>
      </c>
      <c r="ES14" s="2" t="s">
        <v>11</v>
      </c>
      <c r="ET14" s="5">
        <v>0</v>
      </c>
      <c r="EU14" s="5">
        <f t="shared" si="23"/>
        <v>377005</v>
      </c>
      <c r="EV14" s="5">
        <f t="shared" si="0"/>
        <v>0</v>
      </c>
      <c r="EW14" s="5">
        <f t="shared" si="1"/>
        <v>377005</v>
      </c>
      <c r="EX14" s="9"/>
    </row>
    <row r="15" spans="1:154" ht="16.5" hidden="1">
      <c r="A15" s="1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2"/>
        <v>0</v>
      </c>
      <c r="G15" s="9"/>
      <c r="H15" s="1">
        <v>9</v>
      </c>
      <c r="I15" s="2" t="s">
        <v>12</v>
      </c>
      <c r="J15" s="5">
        <v>36</v>
      </c>
      <c r="K15" s="5">
        <v>32400</v>
      </c>
      <c r="L15" s="5">
        <v>0</v>
      </c>
      <c r="M15" s="5">
        <f t="shared" si="3"/>
        <v>32400</v>
      </c>
      <c r="N15" s="9"/>
      <c r="O15" s="1">
        <v>9</v>
      </c>
      <c r="P15" s="2" t="s">
        <v>12</v>
      </c>
      <c r="Q15" s="5">
        <v>647</v>
      </c>
      <c r="R15" s="5">
        <v>151450</v>
      </c>
      <c r="S15" s="5">
        <v>0</v>
      </c>
      <c r="T15" s="5">
        <f t="shared" si="4"/>
        <v>151450</v>
      </c>
      <c r="U15" s="9"/>
      <c r="V15" s="1">
        <v>9</v>
      </c>
      <c r="W15" s="2" t="s">
        <v>12</v>
      </c>
      <c r="X15" s="5">
        <v>0</v>
      </c>
      <c r="Y15" s="5">
        <v>0</v>
      </c>
      <c r="Z15" s="5">
        <v>0</v>
      </c>
      <c r="AA15" s="5">
        <f t="shared" si="5"/>
        <v>0</v>
      </c>
      <c r="AB15" s="9"/>
      <c r="AC15" s="1">
        <v>9</v>
      </c>
      <c r="AD15" s="2" t="s">
        <v>12</v>
      </c>
      <c r="AE15" s="5">
        <v>0</v>
      </c>
      <c r="AF15" s="5">
        <v>0</v>
      </c>
      <c r="AG15" s="5">
        <v>0</v>
      </c>
      <c r="AH15" s="5">
        <f t="shared" si="6"/>
        <v>0</v>
      </c>
      <c r="AI15" s="9"/>
      <c r="AJ15" s="1">
        <v>9</v>
      </c>
      <c r="AK15" s="2" t="s">
        <v>12</v>
      </c>
      <c r="AL15" s="5">
        <v>0</v>
      </c>
      <c r="AM15" s="5">
        <v>0</v>
      </c>
      <c r="AN15" s="5">
        <v>0</v>
      </c>
      <c r="AO15" s="5">
        <f t="shared" si="7"/>
        <v>0</v>
      </c>
      <c r="AP15" s="9"/>
      <c r="AQ15" s="1">
        <v>9</v>
      </c>
      <c r="AR15" s="2" t="s">
        <v>12</v>
      </c>
      <c r="AS15" s="5">
        <v>0</v>
      </c>
      <c r="AT15" s="5">
        <v>50000</v>
      </c>
      <c r="AU15" s="5">
        <v>0</v>
      </c>
      <c r="AV15" s="5">
        <f t="shared" si="8"/>
        <v>50000</v>
      </c>
      <c r="AW15" s="9"/>
      <c r="AX15" s="1">
        <v>9</v>
      </c>
      <c r="AY15" s="2" t="s">
        <v>12</v>
      </c>
      <c r="AZ15" s="5">
        <v>0</v>
      </c>
      <c r="BA15" s="5">
        <v>14605</v>
      </c>
      <c r="BB15" s="5">
        <v>0</v>
      </c>
      <c r="BC15" s="5">
        <f t="shared" si="9"/>
        <v>14605</v>
      </c>
      <c r="BD15" s="9"/>
      <c r="BE15" s="1">
        <v>9</v>
      </c>
      <c r="BF15" s="2" t="s">
        <v>12</v>
      </c>
      <c r="BG15" s="5">
        <v>0</v>
      </c>
      <c r="BH15" s="5">
        <v>0</v>
      </c>
      <c r="BI15" s="5">
        <v>0</v>
      </c>
      <c r="BJ15" s="5">
        <f t="shared" si="10"/>
        <v>0</v>
      </c>
      <c r="BK15" s="9"/>
      <c r="BL15" s="1">
        <v>9</v>
      </c>
      <c r="BM15" s="2" t="s">
        <v>12</v>
      </c>
      <c r="BN15" s="5">
        <v>0</v>
      </c>
      <c r="BO15" s="5">
        <v>0</v>
      </c>
      <c r="BP15" s="5">
        <v>0</v>
      </c>
      <c r="BQ15" s="5">
        <f t="shared" si="11"/>
        <v>0</v>
      </c>
      <c r="BR15" s="9"/>
      <c r="BS15" s="1">
        <v>9</v>
      </c>
      <c r="BT15" s="2" t="s">
        <v>12</v>
      </c>
      <c r="BU15" s="5">
        <v>0</v>
      </c>
      <c r="BV15" s="5">
        <v>0</v>
      </c>
      <c r="BW15" s="5">
        <v>0</v>
      </c>
      <c r="BX15" s="5">
        <f t="shared" si="12"/>
        <v>0</v>
      </c>
      <c r="BY15" s="9"/>
      <c r="BZ15" s="1">
        <v>9</v>
      </c>
      <c r="CA15" s="2" t="s">
        <v>12</v>
      </c>
      <c r="CB15" s="5">
        <v>0</v>
      </c>
      <c r="CC15" s="5">
        <v>0</v>
      </c>
      <c r="CD15" s="5">
        <v>0</v>
      </c>
      <c r="CE15" s="5">
        <f t="shared" si="13"/>
        <v>0</v>
      </c>
      <c r="CF15" s="9"/>
      <c r="CG15" s="1">
        <v>9</v>
      </c>
      <c r="CH15" s="2" t="s">
        <v>12</v>
      </c>
      <c r="CI15" s="5">
        <v>0</v>
      </c>
      <c r="CJ15" s="5">
        <v>0</v>
      </c>
      <c r="CK15" s="5">
        <v>0</v>
      </c>
      <c r="CL15" s="5">
        <f t="shared" si="14"/>
        <v>0</v>
      </c>
      <c r="CM15" s="9"/>
      <c r="CN15" s="1">
        <v>9</v>
      </c>
      <c r="CO15" s="2" t="s">
        <v>12</v>
      </c>
      <c r="CP15" s="5">
        <v>0</v>
      </c>
      <c r="CQ15" s="5">
        <v>0</v>
      </c>
      <c r="CR15" s="5">
        <v>0</v>
      </c>
      <c r="CS15" s="5">
        <f t="shared" si="15"/>
        <v>0</v>
      </c>
      <c r="CT15" s="9"/>
      <c r="CU15" s="1">
        <v>9</v>
      </c>
      <c r="CV15" s="2" t="s">
        <v>12</v>
      </c>
      <c r="CW15" s="5">
        <v>227</v>
      </c>
      <c r="CX15" s="5">
        <v>544800</v>
      </c>
      <c r="CY15" s="5">
        <v>0</v>
      </c>
      <c r="CZ15" s="5">
        <f t="shared" si="16"/>
        <v>544800</v>
      </c>
      <c r="DA15" s="9"/>
      <c r="DB15" s="1">
        <v>9</v>
      </c>
      <c r="DC15" s="2" t="s">
        <v>12</v>
      </c>
      <c r="DD15" s="5">
        <v>0</v>
      </c>
      <c r="DE15" s="5">
        <v>0</v>
      </c>
      <c r="DF15" s="5">
        <v>0</v>
      </c>
      <c r="DG15" s="5">
        <f t="shared" si="17"/>
        <v>0</v>
      </c>
      <c r="DH15" s="9"/>
      <c r="DI15" s="1">
        <v>9</v>
      </c>
      <c r="DJ15" s="2" t="s">
        <v>12</v>
      </c>
      <c r="DK15" s="5">
        <v>0</v>
      </c>
      <c r="DL15" s="5">
        <v>0</v>
      </c>
      <c r="DM15" s="5">
        <v>0</v>
      </c>
      <c r="DN15" s="5">
        <f t="shared" si="18"/>
        <v>0</v>
      </c>
      <c r="DO15" s="9"/>
      <c r="DP15" s="1">
        <v>9</v>
      </c>
      <c r="DQ15" s="2" t="s">
        <v>12</v>
      </c>
      <c r="DR15" s="5">
        <v>0</v>
      </c>
      <c r="DS15" s="5">
        <v>0</v>
      </c>
      <c r="DT15" s="5">
        <v>0</v>
      </c>
      <c r="DU15" s="5">
        <f t="shared" si="19"/>
        <v>0</v>
      </c>
      <c r="DV15" s="9"/>
      <c r="DW15" s="1">
        <v>9</v>
      </c>
      <c r="DX15" s="2" t="s">
        <v>12</v>
      </c>
      <c r="DY15" s="5">
        <v>0</v>
      </c>
      <c r="DZ15" s="5">
        <v>0</v>
      </c>
      <c r="EA15" s="5">
        <v>0</v>
      </c>
      <c r="EB15" s="5">
        <f t="shared" si="20"/>
        <v>0</v>
      </c>
      <c r="EC15" s="9"/>
      <c r="ED15" s="1">
        <v>9</v>
      </c>
      <c r="EE15" s="2" t="s">
        <v>12</v>
      </c>
      <c r="EF15" s="5">
        <v>0</v>
      </c>
      <c r="EG15" s="5">
        <v>0</v>
      </c>
      <c r="EH15" s="5">
        <v>0</v>
      </c>
      <c r="EI15" s="5">
        <f t="shared" si="21"/>
        <v>0</v>
      </c>
      <c r="EJ15" s="9"/>
      <c r="EK15" s="1">
        <v>9</v>
      </c>
      <c r="EL15" s="2" t="s">
        <v>12</v>
      </c>
      <c r="EM15" s="5">
        <v>0</v>
      </c>
      <c r="EN15" s="5">
        <v>0</v>
      </c>
      <c r="EO15" s="5">
        <v>0</v>
      </c>
      <c r="EP15" s="5">
        <f t="shared" si="22"/>
        <v>0</v>
      </c>
      <c r="EQ15" s="9"/>
      <c r="ER15" s="1">
        <v>9</v>
      </c>
      <c r="ES15" s="2" t="s">
        <v>12</v>
      </c>
      <c r="ET15" s="5">
        <v>0</v>
      </c>
      <c r="EU15" s="5">
        <f t="shared" si="23"/>
        <v>793255</v>
      </c>
      <c r="EV15" s="5">
        <f t="shared" si="0"/>
        <v>0</v>
      </c>
      <c r="EW15" s="5">
        <f t="shared" si="1"/>
        <v>793255</v>
      </c>
      <c r="EX15" s="9"/>
    </row>
    <row r="16" spans="1:154" ht="16.5" hidden="1">
      <c r="A16" s="1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2"/>
        <v>0</v>
      </c>
      <c r="G16" s="9"/>
      <c r="H16" s="1">
        <v>10</v>
      </c>
      <c r="I16" s="2" t="s">
        <v>13</v>
      </c>
      <c r="J16" s="5">
        <v>45</v>
      </c>
      <c r="K16" s="5">
        <v>40500</v>
      </c>
      <c r="L16" s="5">
        <v>0</v>
      </c>
      <c r="M16" s="5">
        <f t="shared" si="3"/>
        <v>40500</v>
      </c>
      <c r="N16" s="9"/>
      <c r="O16" s="1">
        <v>10</v>
      </c>
      <c r="P16" s="2" t="s">
        <v>13</v>
      </c>
      <c r="Q16" s="5">
        <v>828</v>
      </c>
      <c r="R16" s="5">
        <v>205600</v>
      </c>
      <c r="S16" s="5">
        <v>0</v>
      </c>
      <c r="T16" s="5">
        <f t="shared" si="4"/>
        <v>205600</v>
      </c>
      <c r="U16" s="9"/>
      <c r="V16" s="1">
        <v>10</v>
      </c>
      <c r="W16" s="2" t="s">
        <v>13</v>
      </c>
      <c r="X16" s="5">
        <v>0</v>
      </c>
      <c r="Y16" s="5">
        <v>0</v>
      </c>
      <c r="Z16" s="5">
        <v>0</v>
      </c>
      <c r="AA16" s="5">
        <f t="shared" si="5"/>
        <v>0</v>
      </c>
      <c r="AB16" s="9"/>
      <c r="AC16" s="1">
        <v>10</v>
      </c>
      <c r="AD16" s="2" t="s">
        <v>13</v>
      </c>
      <c r="AE16" s="5">
        <v>0</v>
      </c>
      <c r="AF16" s="5">
        <v>0</v>
      </c>
      <c r="AG16" s="5">
        <v>0</v>
      </c>
      <c r="AH16" s="5">
        <f t="shared" si="6"/>
        <v>0</v>
      </c>
      <c r="AI16" s="9"/>
      <c r="AJ16" s="1">
        <v>10</v>
      </c>
      <c r="AK16" s="2" t="s">
        <v>13</v>
      </c>
      <c r="AL16" s="5">
        <v>0</v>
      </c>
      <c r="AM16" s="5">
        <v>0</v>
      </c>
      <c r="AN16" s="5">
        <v>0</v>
      </c>
      <c r="AO16" s="5">
        <f t="shared" si="7"/>
        <v>0</v>
      </c>
      <c r="AP16" s="9"/>
      <c r="AQ16" s="1">
        <v>10</v>
      </c>
      <c r="AR16" s="2" t="s">
        <v>13</v>
      </c>
      <c r="AS16" s="5">
        <v>0</v>
      </c>
      <c r="AT16" s="5">
        <v>50000</v>
      </c>
      <c r="AU16" s="5">
        <v>0</v>
      </c>
      <c r="AV16" s="5">
        <f t="shared" si="8"/>
        <v>50000</v>
      </c>
      <c r="AW16" s="9"/>
      <c r="AX16" s="1">
        <v>10</v>
      </c>
      <c r="AY16" s="2" t="s">
        <v>13</v>
      </c>
      <c r="AZ16" s="5">
        <v>0</v>
      </c>
      <c r="BA16" s="5">
        <v>14605</v>
      </c>
      <c r="BB16" s="5">
        <v>0</v>
      </c>
      <c r="BC16" s="5">
        <f t="shared" si="9"/>
        <v>14605</v>
      </c>
      <c r="BD16" s="9"/>
      <c r="BE16" s="1">
        <v>10</v>
      </c>
      <c r="BF16" s="2" t="s">
        <v>13</v>
      </c>
      <c r="BG16" s="5">
        <v>0</v>
      </c>
      <c r="BH16" s="5">
        <v>0</v>
      </c>
      <c r="BI16" s="5">
        <v>0</v>
      </c>
      <c r="BJ16" s="5">
        <f t="shared" si="10"/>
        <v>0</v>
      </c>
      <c r="BK16" s="9"/>
      <c r="BL16" s="1">
        <v>10</v>
      </c>
      <c r="BM16" s="2" t="s">
        <v>13</v>
      </c>
      <c r="BN16" s="5">
        <v>0</v>
      </c>
      <c r="BO16" s="5">
        <v>0</v>
      </c>
      <c r="BP16" s="5">
        <v>0</v>
      </c>
      <c r="BQ16" s="5">
        <f t="shared" si="11"/>
        <v>0</v>
      </c>
      <c r="BR16" s="9"/>
      <c r="BS16" s="1">
        <v>10</v>
      </c>
      <c r="BT16" s="2" t="s">
        <v>13</v>
      </c>
      <c r="BU16" s="5">
        <v>0</v>
      </c>
      <c r="BV16" s="5">
        <v>0</v>
      </c>
      <c r="BW16" s="5">
        <v>0</v>
      </c>
      <c r="BX16" s="5">
        <f t="shared" si="12"/>
        <v>0</v>
      </c>
      <c r="BY16" s="9"/>
      <c r="BZ16" s="1">
        <v>10</v>
      </c>
      <c r="CA16" s="2" t="s">
        <v>13</v>
      </c>
      <c r="CB16" s="5">
        <v>0</v>
      </c>
      <c r="CC16" s="5">
        <v>0</v>
      </c>
      <c r="CD16" s="5">
        <v>0</v>
      </c>
      <c r="CE16" s="5">
        <f t="shared" si="13"/>
        <v>0</v>
      </c>
      <c r="CF16" s="9"/>
      <c r="CG16" s="1">
        <v>10</v>
      </c>
      <c r="CH16" s="2" t="s">
        <v>13</v>
      </c>
      <c r="CI16" s="5">
        <v>0</v>
      </c>
      <c r="CJ16" s="5">
        <v>0</v>
      </c>
      <c r="CK16" s="5">
        <v>0</v>
      </c>
      <c r="CL16" s="5">
        <f t="shared" si="14"/>
        <v>0</v>
      </c>
      <c r="CM16" s="9"/>
      <c r="CN16" s="1">
        <v>10</v>
      </c>
      <c r="CO16" s="2" t="s">
        <v>13</v>
      </c>
      <c r="CP16" s="5">
        <v>0</v>
      </c>
      <c r="CQ16" s="5">
        <v>0</v>
      </c>
      <c r="CR16" s="5">
        <v>0</v>
      </c>
      <c r="CS16" s="5">
        <f t="shared" si="15"/>
        <v>0</v>
      </c>
      <c r="CT16" s="9"/>
      <c r="CU16" s="1">
        <v>10</v>
      </c>
      <c r="CV16" s="2" t="s">
        <v>13</v>
      </c>
      <c r="CW16" s="5">
        <v>118</v>
      </c>
      <c r="CX16" s="5">
        <v>283200</v>
      </c>
      <c r="CY16" s="5">
        <v>0</v>
      </c>
      <c r="CZ16" s="5">
        <f t="shared" si="16"/>
        <v>283200</v>
      </c>
      <c r="DA16" s="9"/>
      <c r="DB16" s="1">
        <v>10</v>
      </c>
      <c r="DC16" s="2" t="s">
        <v>13</v>
      </c>
      <c r="DD16" s="5">
        <v>0</v>
      </c>
      <c r="DE16" s="5">
        <v>0</v>
      </c>
      <c r="DF16" s="5">
        <v>0</v>
      </c>
      <c r="DG16" s="5">
        <f t="shared" si="17"/>
        <v>0</v>
      </c>
      <c r="DH16" s="9"/>
      <c r="DI16" s="1">
        <v>10</v>
      </c>
      <c r="DJ16" s="2" t="s">
        <v>13</v>
      </c>
      <c r="DK16" s="5">
        <v>1</v>
      </c>
      <c r="DL16" s="5">
        <v>100000</v>
      </c>
      <c r="DM16" s="5">
        <v>0</v>
      </c>
      <c r="DN16" s="5">
        <f t="shared" si="18"/>
        <v>100000</v>
      </c>
      <c r="DO16" s="9"/>
      <c r="DP16" s="1">
        <v>10</v>
      </c>
      <c r="DQ16" s="2" t="s">
        <v>13</v>
      </c>
      <c r="DR16" s="5">
        <v>0</v>
      </c>
      <c r="DS16" s="5">
        <v>0</v>
      </c>
      <c r="DT16" s="5">
        <v>0</v>
      </c>
      <c r="DU16" s="5">
        <f t="shared" si="19"/>
        <v>0</v>
      </c>
      <c r="DV16" s="9"/>
      <c r="DW16" s="1">
        <v>10</v>
      </c>
      <c r="DX16" s="2" t="s">
        <v>13</v>
      </c>
      <c r="DY16" s="5">
        <v>0</v>
      </c>
      <c r="DZ16" s="5">
        <v>0</v>
      </c>
      <c r="EA16" s="5">
        <v>0</v>
      </c>
      <c r="EB16" s="5">
        <f t="shared" si="20"/>
        <v>0</v>
      </c>
      <c r="EC16" s="9"/>
      <c r="ED16" s="1">
        <v>10</v>
      </c>
      <c r="EE16" s="2" t="s">
        <v>13</v>
      </c>
      <c r="EF16" s="5">
        <v>0</v>
      </c>
      <c r="EG16" s="5">
        <v>0</v>
      </c>
      <c r="EH16" s="5">
        <v>0</v>
      </c>
      <c r="EI16" s="5">
        <f t="shared" si="21"/>
        <v>0</v>
      </c>
      <c r="EJ16" s="9"/>
      <c r="EK16" s="1">
        <v>10</v>
      </c>
      <c r="EL16" s="2" t="s">
        <v>13</v>
      </c>
      <c r="EM16" s="5">
        <v>0</v>
      </c>
      <c r="EN16" s="5">
        <v>0</v>
      </c>
      <c r="EO16" s="5">
        <v>0</v>
      </c>
      <c r="EP16" s="5">
        <f t="shared" si="22"/>
        <v>0</v>
      </c>
      <c r="EQ16" s="9"/>
      <c r="ER16" s="1">
        <v>10</v>
      </c>
      <c r="ES16" s="2" t="s">
        <v>13</v>
      </c>
      <c r="ET16" s="5">
        <v>0</v>
      </c>
      <c r="EU16" s="5">
        <f t="shared" si="23"/>
        <v>693905</v>
      </c>
      <c r="EV16" s="5">
        <f t="shared" si="0"/>
        <v>0</v>
      </c>
      <c r="EW16" s="5">
        <f t="shared" si="1"/>
        <v>693905</v>
      </c>
      <c r="EX16" s="9"/>
    </row>
    <row r="17" spans="1:154" ht="16.5" hidden="1">
      <c r="A17" s="1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2"/>
        <v>0</v>
      </c>
      <c r="G17" s="9"/>
      <c r="H17" s="1">
        <v>11</v>
      </c>
      <c r="I17" s="2" t="s">
        <v>14</v>
      </c>
      <c r="J17" s="5">
        <v>68</v>
      </c>
      <c r="K17" s="5">
        <v>61200</v>
      </c>
      <c r="L17" s="5">
        <v>0</v>
      </c>
      <c r="M17" s="5">
        <f t="shared" si="3"/>
        <v>61200</v>
      </c>
      <c r="N17" s="9"/>
      <c r="O17" s="1">
        <v>11</v>
      </c>
      <c r="P17" s="2" t="s">
        <v>14</v>
      </c>
      <c r="Q17" s="5">
        <v>704</v>
      </c>
      <c r="R17" s="5">
        <v>178000</v>
      </c>
      <c r="S17" s="5">
        <v>0</v>
      </c>
      <c r="T17" s="5">
        <f t="shared" si="4"/>
        <v>178000</v>
      </c>
      <c r="U17" s="9"/>
      <c r="V17" s="1">
        <v>11</v>
      </c>
      <c r="W17" s="2" t="s">
        <v>14</v>
      </c>
      <c r="X17" s="5">
        <v>0</v>
      </c>
      <c r="Y17" s="5">
        <v>0</v>
      </c>
      <c r="Z17" s="5">
        <v>0</v>
      </c>
      <c r="AA17" s="5">
        <f t="shared" si="5"/>
        <v>0</v>
      </c>
      <c r="AB17" s="9"/>
      <c r="AC17" s="1">
        <v>11</v>
      </c>
      <c r="AD17" s="2" t="s">
        <v>14</v>
      </c>
      <c r="AE17" s="5">
        <v>0</v>
      </c>
      <c r="AF17" s="5">
        <v>0</v>
      </c>
      <c r="AG17" s="5">
        <v>0</v>
      </c>
      <c r="AH17" s="5">
        <f t="shared" si="6"/>
        <v>0</v>
      </c>
      <c r="AI17" s="9"/>
      <c r="AJ17" s="1">
        <v>11</v>
      </c>
      <c r="AK17" s="2" t="s">
        <v>14</v>
      </c>
      <c r="AL17" s="5">
        <v>0</v>
      </c>
      <c r="AM17" s="5">
        <v>0</v>
      </c>
      <c r="AN17" s="5">
        <v>0</v>
      </c>
      <c r="AO17" s="5">
        <f t="shared" si="7"/>
        <v>0</v>
      </c>
      <c r="AP17" s="9"/>
      <c r="AQ17" s="1">
        <v>11</v>
      </c>
      <c r="AR17" s="2" t="s">
        <v>14</v>
      </c>
      <c r="AS17" s="5">
        <v>0</v>
      </c>
      <c r="AT17" s="5">
        <v>50000</v>
      </c>
      <c r="AU17" s="5">
        <v>0</v>
      </c>
      <c r="AV17" s="5">
        <f t="shared" si="8"/>
        <v>50000</v>
      </c>
      <c r="AW17" s="9"/>
      <c r="AX17" s="1">
        <v>11</v>
      </c>
      <c r="AY17" s="2" t="s">
        <v>14</v>
      </c>
      <c r="AZ17" s="5">
        <v>0</v>
      </c>
      <c r="BA17" s="5">
        <v>14605</v>
      </c>
      <c r="BB17" s="5">
        <v>0</v>
      </c>
      <c r="BC17" s="5">
        <f t="shared" si="9"/>
        <v>14605</v>
      </c>
      <c r="BD17" s="9"/>
      <c r="BE17" s="1">
        <v>11</v>
      </c>
      <c r="BF17" s="2" t="s">
        <v>14</v>
      </c>
      <c r="BG17" s="5">
        <v>0</v>
      </c>
      <c r="BH17" s="5">
        <v>0</v>
      </c>
      <c r="BI17" s="5">
        <v>0</v>
      </c>
      <c r="BJ17" s="5">
        <f t="shared" si="10"/>
        <v>0</v>
      </c>
      <c r="BK17" s="9"/>
      <c r="BL17" s="1">
        <v>11</v>
      </c>
      <c r="BM17" s="2" t="s">
        <v>14</v>
      </c>
      <c r="BN17" s="5">
        <v>0</v>
      </c>
      <c r="BO17" s="5">
        <v>0</v>
      </c>
      <c r="BP17" s="5">
        <v>0</v>
      </c>
      <c r="BQ17" s="5">
        <f t="shared" si="11"/>
        <v>0</v>
      </c>
      <c r="BR17" s="9"/>
      <c r="BS17" s="1">
        <v>11</v>
      </c>
      <c r="BT17" s="2" t="s">
        <v>14</v>
      </c>
      <c r="BU17" s="5">
        <v>0</v>
      </c>
      <c r="BV17" s="5">
        <v>0</v>
      </c>
      <c r="BW17" s="5">
        <v>0</v>
      </c>
      <c r="BX17" s="5">
        <f t="shared" si="12"/>
        <v>0</v>
      </c>
      <c r="BY17" s="9"/>
      <c r="BZ17" s="1">
        <v>11</v>
      </c>
      <c r="CA17" s="2" t="s">
        <v>14</v>
      </c>
      <c r="CB17" s="5">
        <v>0</v>
      </c>
      <c r="CC17" s="5">
        <v>0</v>
      </c>
      <c r="CD17" s="5">
        <v>0</v>
      </c>
      <c r="CE17" s="5">
        <f t="shared" si="13"/>
        <v>0</v>
      </c>
      <c r="CF17" s="9"/>
      <c r="CG17" s="1">
        <v>11</v>
      </c>
      <c r="CH17" s="2" t="s">
        <v>14</v>
      </c>
      <c r="CI17" s="5">
        <v>0</v>
      </c>
      <c r="CJ17" s="5">
        <v>0</v>
      </c>
      <c r="CK17" s="5">
        <v>0</v>
      </c>
      <c r="CL17" s="5">
        <f t="shared" si="14"/>
        <v>0</v>
      </c>
      <c r="CM17" s="9"/>
      <c r="CN17" s="1">
        <v>11</v>
      </c>
      <c r="CO17" s="2" t="s">
        <v>14</v>
      </c>
      <c r="CP17" s="5">
        <v>0</v>
      </c>
      <c r="CQ17" s="5">
        <v>0</v>
      </c>
      <c r="CR17" s="5">
        <v>0</v>
      </c>
      <c r="CS17" s="5">
        <f t="shared" si="15"/>
        <v>0</v>
      </c>
      <c r="CT17" s="9"/>
      <c r="CU17" s="1">
        <v>11</v>
      </c>
      <c r="CV17" s="2" t="s">
        <v>14</v>
      </c>
      <c r="CW17" s="5">
        <v>160</v>
      </c>
      <c r="CX17" s="5">
        <v>384000</v>
      </c>
      <c r="CY17" s="5">
        <v>0</v>
      </c>
      <c r="CZ17" s="5">
        <f t="shared" si="16"/>
        <v>384000</v>
      </c>
      <c r="DA17" s="9"/>
      <c r="DB17" s="1">
        <v>11</v>
      </c>
      <c r="DC17" s="2" t="s">
        <v>14</v>
      </c>
      <c r="DD17" s="5">
        <v>0</v>
      </c>
      <c r="DE17" s="5">
        <v>0</v>
      </c>
      <c r="DF17" s="5">
        <v>0</v>
      </c>
      <c r="DG17" s="5">
        <f t="shared" si="17"/>
        <v>0</v>
      </c>
      <c r="DH17" s="9"/>
      <c r="DI17" s="1">
        <v>11</v>
      </c>
      <c r="DJ17" s="2" t="s">
        <v>14</v>
      </c>
      <c r="DK17" s="5">
        <v>0</v>
      </c>
      <c r="DL17" s="5">
        <v>0</v>
      </c>
      <c r="DM17" s="5">
        <v>0</v>
      </c>
      <c r="DN17" s="5">
        <f t="shared" si="18"/>
        <v>0</v>
      </c>
      <c r="DO17" s="9"/>
      <c r="DP17" s="1">
        <v>11</v>
      </c>
      <c r="DQ17" s="2" t="s">
        <v>14</v>
      </c>
      <c r="DR17" s="5">
        <v>0</v>
      </c>
      <c r="DS17" s="5">
        <v>0</v>
      </c>
      <c r="DT17" s="5">
        <v>0</v>
      </c>
      <c r="DU17" s="5">
        <f t="shared" si="19"/>
        <v>0</v>
      </c>
      <c r="DV17" s="9"/>
      <c r="DW17" s="1">
        <v>11</v>
      </c>
      <c r="DX17" s="2" t="s">
        <v>14</v>
      </c>
      <c r="DY17" s="5">
        <v>0</v>
      </c>
      <c r="DZ17" s="5">
        <v>0</v>
      </c>
      <c r="EA17" s="5">
        <v>0</v>
      </c>
      <c r="EB17" s="5">
        <f t="shared" si="20"/>
        <v>0</v>
      </c>
      <c r="EC17" s="9"/>
      <c r="ED17" s="1">
        <v>11</v>
      </c>
      <c r="EE17" s="2" t="s">
        <v>14</v>
      </c>
      <c r="EF17" s="5">
        <v>0</v>
      </c>
      <c r="EG17" s="5">
        <v>0</v>
      </c>
      <c r="EH17" s="5">
        <v>0</v>
      </c>
      <c r="EI17" s="5">
        <f t="shared" si="21"/>
        <v>0</v>
      </c>
      <c r="EJ17" s="9"/>
      <c r="EK17" s="1">
        <v>11</v>
      </c>
      <c r="EL17" s="2" t="s">
        <v>14</v>
      </c>
      <c r="EM17" s="5">
        <v>0</v>
      </c>
      <c r="EN17" s="5">
        <v>0</v>
      </c>
      <c r="EO17" s="5">
        <v>0</v>
      </c>
      <c r="EP17" s="5">
        <f t="shared" si="22"/>
        <v>0</v>
      </c>
      <c r="EQ17" s="9"/>
      <c r="ER17" s="1">
        <v>11</v>
      </c>
      <c r="ES17" s="2" t="s">
        <v>14</v>
      </c>
      <c r="ET17" s="5">
        <v>0</v>
      </c>
      <c r="EU17" s="5">
        <f t="shared" si="23"/>
        <v>687805</v>
      </c>
      <c r="EV17" s="5">
        <f t="shared" si="0"/>
        <v>0</v>
      </c>
      <c r="EW17" s="5">
        <f t="shared" si="1"/>
        <v>687805</v>
      </c>
      <c r="EX17" s="9"/>
    </row>
    <row r="18" spans="1:154" ht="16.5" hidden="1">
      <c r="A18" s="1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2"/>
        <v>0</v>
      </c>
      <c r="G18" s="9"/>
      <c r="H18" s="1">
        <v>12</v>
      </c>
      <c r="I18" s="2" t="s">
        <v>15</v>
      </c>
      <c r="J18" s="5">
        <v>20</v>
      </c>
      <c r="K18" s="5">
        <v>18000</v>
      </c>
      <c r="L18" s="5">
        <v>0</v>
      </c>
      <c r="M18" s="5">
        <f t="shared" si="3"/>
        <v>18000</v>
      </c>
      <c r="N18" s="9"/>
      <c r="O18" s="1">
        <v>12</v>
      </c>
      <c r="P18" s="2" t="s">
        <v>15</v>
      </c>
      <c r="Q18" s="5">
        <v>426</v>
      </c>
      <c r="R18" s="5">
        <v>106300</v>
      </c>
      <c r="S18" s="5">
        <v>0</v>
      </c>
      <c r="T18" s="5">
        <f t="shared" si="4"/>
        <v>106300</v>
      </c>
      <c r="U18" s="9"/>
      <c r="V18" s="1">
        <v>12</v>
      </c>
      <c r="W18" s="2" t="s">
        <v>15</v>
      </c>
      <c r="X18" s="5">
        <v>0</v>
      </c>
      <c r="Y18" s="5">
        <v>0</v>
      </c>
      <c r="Z18" s="5">
        <v>0</v>
      </c>
      <c r="AA18" s="5">
        <f t="shared" si="5"/>
        <v>0</v>
      </c>
      <c r="AB18" s="9"/>
      <c r="AC18" s="1">
        <v>12</v>
      </c>
      <c r="AD18" s="2" t="s">
        <v>15</v>
      </c>
      <c r="AE18" s="5">
        <v>0</v>
      </c>
      <c r="AF18" s="5">
        <v>0</v>
      </c>
      <c r="AG18" s="5">
        <v>0</v>
      </c>
      <c r="AH18" s="5">
        <f t="shared" si="6"/>
        <v>0</v>
      </c>
      <c r="AI18" s="9"/>
      <c r="AJ18" s="1">
        <v>12</v>
      </c>
      <c r="AK18" s="2" t="s">
        <v>15</v>
      </c>
      <c r="AL18" s="5">
        <v>0</v>
      </c>
      <c r="AM18" s="5">
        <v>0</v>
      </c>
      <c r="AN18" s="5">
        <v>0</v>
      </c>
      <c r="AO18" s="5">
        <f t="shared" si="7"/>
        <v>0</v>
      </c>
      <c r="AP18" s="9"/>
      <c r="AQ18" s="1">
        <v>12</v>
      </c>
      <c r="AR18" s="2" t="s">
        <v>15</v>
      </c>
      <c r="AS18" s="5">
        <v>0</v>
      </c>
      <c r="AT18" s="5">
        <v>50000</v>
      </c>
      <c r="AU18" s="5">
        <v>0</v>
      </c>
      <c r="AV18" s="5">
        <f t="shared" si="8"/>
        <v>50000</v>
      </c>
      <c r="AW18" s="9"/>
      <c r="AX18" s="1">
        <v>12</v>
      </c>
      <c r="AY18" s="2" t="s">
        <v>15</v>
      </c>
      <c r="AZ18" s="5">
        <v>0</v>
      </c>
      <c r="BA18" s="5">
        <v>14605</v>
      </c>
      <c r="BB18" s="5">
        <v>0</v>
      </c>
      <c r="BC18" s="5">
        <f t="shared" si="9"/>
        <v>14605</v>
      </c>
      <c r="BD18" s="9"/>
      <c r="BE18" s="1">
        <v>12</v>
      </c>
      <c r="BF18" s="2" t="s">
        <v>15</v>
      </c>
      <c r="BG18" s="5">
        <v>0</v>
      </c>
      <c r="BH18" s="5">
        <v>0</v>
      </c>
      <c r="BI18" s="5">
        <v>0</v>
      </c>
      <c r="BJ18" s="5">
        <f t="shared" si="10"/>
        <v>0</v>
      </c>
      <c r="BK18" s="9"/>
      <c r="BL18" s="1">
        <v>12</v>
      </c>
      <c r="BM18" s="2" t="s">
        <v>15</v>
      </c>
      <c r="BN18" s="5">
        <v>0</v>
      </c>
      <c r="BO18" s="5">
        <v>0</v>
      </c>
      <c r="BP18" s="5">
        <v>0</v>
      </c>
      <c r="BQ18" s="5">
        <f t="shared" si="11"/>
        <v>0</v>
      </c>
      <c r="BR18" s="9"/>
      <c r="BS18" s="1">
        <v>12</v>
      </c>
      <c r="BT18" s="2" t="s">
        <v>15</v>
      </c>
      <c r="BU18" s="5">
        <v>0</v>
      </c>
      <c r="BV18" s="5">
        <v>0</v>
      </c>
      <c r="BW18" s="5">
        <v>0</v>
      </c>
      <c r="BX18" s="5">
        <f t="shared" si="12"/>
        <v>0</v>
      </c>
      <c r="BY18" s="9"/>
      <c r="BZ18" s="1">
        <v>12</v>
      </c>
      <c r="CA18" s="2" t="s">
        <v>15</v>
      </c>
      <c r="CB18" s="5">
        <v>0</v>
      </c>
      <c r="CC18" s="5">
        <v>0</v>
      </c>
      <c r="CD18" s="5">
        <v>0</v>
      </c>
      <c r="CE18" s="5">
        <f t="shared" si="13"/>
        <v>0</v>
      </c>
      <c r="CF18" s="9"/>
      <c r="CG18" s="1">
        <v>12</v>
      </c>
      <c r="CH18" s="2" t="s">
        <v>15</v>
      </c>
      <c r="CI18" s="5">
        <v>0</v>
      </c>
      <c r="CJ18" s="5">
        <v>0</v>
      </c>
      <c r="CK18" s="5">
        <v>0</v>
      </c>
      <c r="CL18" s="5">
        <f t="shared" si="14"/>
        <v>0</v>
      </c>
      <c r="CM18" s="9"/>
      <c r="CN18" s="1">
        <v>12</v>
      </c>
      <c r="CO18" s="2" t="s">
        <v>15</v>
      </c>
      <c r="CP18" s="5">
        <v>0</v>
      </c>
      <c r="CQ18" s="5">
        <v>0</v>
      </c>
      <c r="CR18" s="5">
        <v>0</v>
      </c>
      <c r="CS18" s="5">
        <f t="shared" si="15"/>
        <v>0</v>
      </c>
      <c r="CT18" s="9"/>
      <c r="CU18" s="1">
        <v>12</v>
      </c>
      <c r="CV18" s="2" t="s">
        <v>15</v>
      </c>
      <c r="CW18" s="5">
        <v>118</v>
      </c>
      <c r="CX18" s="5">
        <v>283200</v>
      </c>
      <c r="CY18" s="5">
        <v>0</v>
      </c>
      <c r="CZ18" s="5">
        <f t="shared" si="16"/>
        <v>283200</v>
      </c>
      <c r="DA18" s="9"/>
      <c r="DB18" s="1">
        <v>12</v>
      </c>
      <c r="DC18" s="2" t="s">
        <v>15</v>
      </c>
      <c r="DD18" s="5">
        <v>0</v>
      </c>
      <c r="DE18" s="5">
        <v>0</v>
      </c>
      <c r="DF18" s="5">
        <v>0</v>
      </c>
      <c r="DG18" s="5">
        <f t="shared" si="17"/>
        <v>0</v>
      </c>
      <c r="DH18" s="9"/>
      <c r="DI18" s="1">
        <v>12</v>
      </c>
      <c r="DJ18" s="2" t="s">
        <v>15</v>
      </c>
      <c r="DK18" s="5">
        <v>0</v>
      </c>
      <c r="DL18" s="5">
        <v>0</v>
      </c>
      <c r="DM18" s="5">
        <v>0</v>
      </c>
      <c r="DN18" s="5">
        <f t="shared" si="18"/>
        <v>0</v>
      </c>
      <c r="DO18" s="9"/>
      <c r="DP18" s="1">
        <v>12</v>
      </c>
      <c r="DQ18" s="2" t="s">
        <v>15</v>
      </c>
      <c r="DR18" s="5">
        <v>0</v>
      </c>
      <c r="DS18" s="5">
        <v>0</v>
      </c>
      <c r="DT18" s="5">
        <v>0</v>
      </c>
      <c r="DU18" s="5">
        <f t="shared" si="19"/>
        <v>0</v>
      </c>
      <c r="DV18" s="9"/>
      <c r="DW18" s="1">
        <v>12</v>
      </c>
      <c r="DX18" s="2" t="s">
        <v>15</v>
      </c>
      <c r="DY18" s="5">
        <v>0</v>
      </c>
      <c r="DZ18" s="5">
        <v>0</v>
      </c>
      <c r="EA18" s="5">
        <v>0</v>
      </c>
      <c r="EB18" s="5">
        <f t="shared" si="20"/>
        <v>0</v>
      </c>
      <c r="EC18" s="9"/>
      <c r="ED18" s="1">
        <v>12</v>
      </c>
      <c r="EE18" s="2" t="s">
        <v>15</v>
      </c>
      <c r="EF18" s="5">
        <v>0</v>
      </c>
      <c r="EG18" s="5">
        <v>0</v>
      </c>
      <c r="EH18" s="5">
        <v>0</v>
      </c>
      <c r="EI18" s="5">
        <f t="shared" si="21"/>
        <v>0</v>
      </c>
      <c r="EJ18" s="9"/>
      <c r="EK18" s="1">
        <v>12</v>
      </c>
      <c r="EL18" s="2" t="s">
        <v>15</v>
      </c>
      <c r="EM18" s="5">
        <v>0</v>
      </c>
      <c r="EN18" s="5">
        <v>0</v>
      </c>
      <c r="EO18" s="5">
        <v>0</v>
      </c>
      <c r="EP18" s="5">
        <f t="shared" si="22"/>
        <v>0</v>
      </c>
      <c r="EQ18" s="9"/>
      <c r="ER18" s="1">
        <v>12</v>
      </c>
      <c r="ES18" s="2" t="s">
        <v>15</v>
      </c>
      <c r="ET18" s="5">
        <v>0</v>
      </c>
      <c r="EU18" s="5">
        <f t="shared" si="23"/>
        <v>472105</v>
      </c>
      <c r="EV18" s="5">
        <f t="shared" si="0"/>
        <v>0</v>
      </c>
      <c r="EW18" s="5">
        <f t="shared" si="1"/>
        <v>472105</v>
      </c>
      <c r="EX18" s="9"/>
    </row>
    <row r="19" spans="1:154" ht="16.5" hidden="1">
      <c r="A19" s="1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2"/>
        <v>0</v>
      </c>
      <c r="G19" s="9"/>
      <c r="H19" s="1">
        <v>13</v>
      </c>
      <c r="I19" s="2" t="s">
        <v>16</v>
      </c>
      <c r="J19" s="5">
        <v>36</v>
      </c>
      <c r="K19" s="5">
        <v>32400</v>
      </c>
      <c r="L19" s="5">
        <v>0</v>
      </c>
      <c r="M19" s="5">
        <f t="shared" si="3"/>
        <v>32400</v>
      </c>
      <c r="N19" s="9"/>
      <c r="O19" s="1">
        <v>13</v>
      </c>
      <c r="P19" s="2" t="s">
        <v>16</v>
      </c>
      <c r="Q19" s="5">
        <v>282</v>
      </c>
      <c r="R19" s="5">
        <v>72700</v>
      </c>
      <c r="S19" s="5">
        <v>0</v>
      </c>
      <c r="T19" s="5">
        <f t="shared" si="4"/>
        <v>72700</v>
      </c>
      <c r="U19" s="9"/>
      <c r="V19" s="1">
        <v>13</v>
      </c>
      <c r="W19" s="2" t="s">
        <v>16</v>
      </c>
      <c r="X19" s="5">
        <v>0</v>
      </c>
      <c r="Y19" s="5">
        <v>0</v>
      </c>
      <c r="Z19" s="5">
        <v>0</v>
      </c>
      <c r="AA19" s="5">
        <f t="shared" si="5"/>
        <v>0</v>
      </c>
      <c r="AB19" s="9"/>
      <c r="AC19" s="1">
        <v>13</v>
      </c>
      <c r="AD19" s="2" t="s">
        <v>16</v>
      </c>
      <c r="AE19" s="5">
        <v>0</v>
      </c>
      <c r="AF19" s="5">
        <v>0</v>
      </c>
      <c r="AG19" s="5">
        <v>0</v>
      </c>
      <c r="AH19" s="5">
        <f t="shared" si="6"/>
        <v>0</v>
      </c>
      <c r="AI19" s="9"/>
      <c r="AJ19" s="1">
        <v>13</v>
      </c>
      <c r="AK19" s="2" t="s">
        <v>16</v>
      </c>
      <c r="AL19" s="5">
        <v>0</v>
      </c>
      <c r="AM19" s="5">
        <v>0</v>
      </c>
      <c r="AN19" s="5">
        <v>0</v>
      </c>
      <c r="AO19" s="5">
        <f t="shared" si="7"/>
        <v>0</v>
      </c>
      <c r="AP19" s="9"/>
      <c r="AQ19" s="1">
        <v>13</v>
      </c>
      <c r="AR19" s="2" t="s">
        <v>16</v>
      </c>
      <c r="AS19" s="5">
        <v>0</v>
      </c>
      <c r="AT19" s="5">
        <v>50000</v>
      </c>
      <c r="AU19" s="5">
        <v>0</v>
      </c>
      <c r="AV19" s="5">
        <f t="shared" si="8"/>
        <v>50000</v>
      </c>
      <c r="AW19" s="9"/>
      <c r="AX19" s="1">
        <v>13</v>
      </c>
      <c r="AY19" s="2" t="s">
        <v>16</v>
      </c>
      <c r="AZ19" s="5">
        <v>0</v>
      </c>
      <c r="BA19" s="5">
        <v>14605</v>
      </c>
      <c r="BB19" s="5">
        <v>0</v>
      </c>
      <c r="BC19" s="5">
        <f t="shared" si="9"/>
        <v>14605</v>
      </c>
      <c r="BD19" s="9"/>
      <c r="BE19" s="1">
        <v>13</v>
      </c>
      <c r="BF19" s="2" t="s">
        <v>16</v>
      </c>
      <c r="BG19" s="5">
        <v>0</v>
      </c>
      <c r="BH19" s="5">
        <v>0</v>
      </c>
      <c r="BI19" s="5">
        <v>0</v>
      </c>
      <c r="BJ19" s="5">
        <f t="shared" si="10"/>
        <v>0</v>
      </c>
      <c r="BK19" s="9"/>
      <c r="BL19" s="1">
        <v>13</v>
      </c>
      <c r="BM19" s="2" t="s">
        <v>16</v>
      </c>
      <c r="BN19" s="5">
        <v>0</v>
      </c>
      <c r="BO19" s="5">
        <v>0</v>
      </c>
      <c r="BP19" s="5">
        <v>0</v>
      </c>
      <c r="BQ19" s="5">
        <f t="shared" si="11"/>
        <v>0</v>
      </c>
      <c r="BR19" s="9"/>
      <c r="BS19" s="1">
        <v>13</v>
      </c>
      <c r="BT19" s="2" t="s">
        <v>16</v>
      </c>
      <c r="BU19" s="5">
        <v>0</v>
      </c>
      <c r="BV19" s="5">
        <v>0</v>
      </c>
      <c r="BW19" s="5">
        <v>0</v>
      </c>
      <c r="BX19" s="5">
        <f t="shared" si="12"/>
        <v>0</v>
      </c>
      <c r="BY19" s="9"/>
      <c r="BZ19" s="1">
        <v>13</v>
      </c>
      <c r="CA19" s="2" t="s">
        <v>16</v>
      </c>
      <c r="CB19" s="5">
        <v>0</v>
      </c>
      <c r="CC19" s="5">
        <v>0</v>
      </c>
      <c r="CD19" s="5">
        <v>0</v>
      </c>
      <c r="CE19" s="5">
        <f t="shared" si="13"/>
        <v>0</v>
      </c>
      <c r="CF19" s="9"/>
      <c r="CG19" s="1">
        <v>13</v>
      </c>
      <c r="CH19" s="2" t="s">
        <v>16</v>
      </c>
      <c r="CI19" s="5">
        <v>0</v>
      </c>
      <c r="CJ19" s="5">
        <v>0</v>
      </c>
      <c r="CK19" s="5">
        <v>0</v>
      </c>
      <c r="CL19" s="5">
        <f t="shared" si="14"/>
        <v>0</v>
      </c>
      <c r="CM19" s="9"/>
      <c r="CN19" s="1">
        <v>13</v>
      </c>
      <c r="CO19" s="2" t="s">
        <v>16</v>
      </c>
      <c r="CP19" s="5">
        <v>0</v>
      </c>
      <c r="CQ19" s="5">
        <v>0</v>
      </c>
      <c r="CR19" s="5">
        <v>0</v>
      </c>
      <c r="CS19" s="5">
        <f t="shared" si="15"/>
        <v>0</v>
      </c>
      <c r="CT19" s="9"/>
      <c r="CU19" s="1">
        <v>13</v>
      </c>
      <c r="CV19" s="2" t="s">
        <v>16</v>
      </c>
      <c r="CW19" s="5">
        <v>130</v>
      </c>
      <c r="CX19" s="5">
        <v>312000</v>
      </c>
      <c r="CY19" s="5">
        <v>0</v>
      </c>
      <c r="CZ19" s="5">
        <f t="shared" si="16"/>
        <v>312000</v>
      </c>
      <c r="DA19" s="9"/>
      <c r="DB19" s="1">
        <v>13</v>
      </c>
      <c r="DC19" s="2" t="s">
        <v>16</v>
      </c>
      <c r="DD19" s="5">
        <v>0</v>
      </c>
      <c r="DE19" s="5">
        <v>0</v>
      </c>
      <c r="DF19" s="5">
        <v>0</v>
      </c>
      <c r="DG19" s="5">
        <f t="shared" si="17"/>
        <v>0</v>
      </c>
      <c r="DH19" s="9"/>
      <c r="DI19" s="1">
        <v>13</v>
      </c>
      <c r="DJ19" s="2" t="s">
        <v>16</v>
      </c>
      <c r="DK19" s="5">
        <v>1</v>
      </c>
      <c r="DL19" s="5">
        <v>100000</v>
      </c>
      <c r="DM19" s="5">
        <v>0</v>
      </c>
      <c r="DN19" s="5">
        <f t="shared" si="18"/>
        <v>100000</v>
      </c>
      <c r="DO19" s="9"/>
      <c r="DP19" s="1">
        <v>13</v>
      </c>
      <c r="DQ19" s="2" t="s">
        <v>16</v>
      </c>
      <c r="DR19" s="5">
        <v>0</v>
      </c>
      <c r="DS19" s="5">
        <v>0</v>
      </c>
      <c r="DT19" s="5">
        <v>0</v>
      </c>
      <c r="DU19" s="5">
        <f t="shared" si="19"/>
        <v>0</v>
      </c>
      <c r="DV19" s="9"/>
      <c r="DW19" s="1">
        <v>13</v>
      </c>
      <c r="DX19" s="2" t="s">
        <v>16</v>
      </c>
      <c r="DY19" s="5">
        <v>0</v>
      </c>
      <c r="DZ19" s="5">
        <v>0</v>
      </c>
      <c r="EA19" s="5">
        <v>0</v>
      </c>
      <c r="EB19" s="5">
        <f t="shared" si="20"/>
        <v>0</v>
      </c>
      <c r="EC19" s="9"/>
      <c r="ED19" s="1">
        <v>13</v>
      </c>
      <c r="EE19" s="2" t="s">
        <v>16</v>
      </c>
      <c r="EF19" s="5">
        <v>0</v>
      </c>
      <c r="EG19" s="5">
        <v>0</v>
      </c>
      <c r="EH19" s="5">
        <v>0</v>
      </c>
      <c r="EI19" s="5">
        <f t="shared" si="21"/>
        <v>0</v>
      </c>
      <c r="EJ19" s="9"/>
      <c r="EK19" s="1">
        <v>13</v>
      </c>
      <c r="EL19" s="2" t="s">
        <v>16</v>
      </c>
      <c r="EM19" s="5">
        <v>0</v>
      </c>
      <c r="EN19" s="5">
        <v>0</v>
      </c>
      <c r="EO19" s="5">
        <v>0</v>
      </c>
      <c r="EP19" s="5">
        <f t="shared" si="22"/>
        <v>0</v>
      </c>
      <c r="EQ19" s="9"/>
      <c r="ER19" s="1">
        <v>13</v>
      </c>
      <c r="ES19" s="2" t="s">
        <v>16</v>
      </c>
      <c r="ET19" s="5">
        <v>0</v>
      </c>
      <c r="EU19" s="5">
        <f t="shared" si="23"/>
        <v>581705</v>
      </c>
      <c r="EV19" s="5">
        <f t="shared" si="0"/>
        <v>0</v>
      </c>
      <c r="EW19" s="5">
        <f t="shared" si="1"/>
        <v>581705</v>
      </c>
      <c r="EX19" s="9"/>
    </row>
    <row r="20" spans="1:154" ht="16.5" hidden="1">
      <c r="A20" s="1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2"/>
        <v>0</v>
      </c>
      <c r="G20" s="9"/>
      <c r="H20" s="1">
        <v>14</v>
      </c>
      <c r="I20" s="2" t="s">
        <v>17</v>
      </c>
      <c r="J20" s="5">
        <v>45</v>
      </c>
      <c r="K20" s="5">
        <v>40500</v>
      </c>
      <c r="L20" s="5">
        <v>0</v>
      </c>
      <c r="M20" s="5">
        <f t="shared" si="3"/>
        <v>40500</v>
      </c>
      <c r="N20" s="9"/>
      <c r="O20" s="1">
        <v>14</v>
      </c>
      <c r="P20" s="2" t="s">
        <v>17</v>
      </c>
      <c r="Q20" s="5">
        <v>183</v>
      </c>
      <c r="R20" s="5">
        <v>48850</v>
      </c>
      <c r="S20" s="5">
        <v>0</v>
      </c>
      <c r="T20" s="5">
        <f t="shared" si="4"/>
        <v>48850</v>
      </c>
      <c r="U20" s="9"/>
      <c r="V20" s="1">
        <v>14</v>
      </c>
      <c r="W20" s="2" t="s">
        <v>17</v>
      </c>
      <c r="X20" s="5">
        <v>0</v>
      </c>
      <c r="Y20" s="5">
        <v>0</v>
      </c>
      <c r="Z20" s="5">
        <v>0</v>
      </c>
      <c r="AA20" s="5">
        <f t="shared" si="5"/>
        <v>0</v>
      </c>
      <c r="AB20" s="9"/>
      <c r="AC20" s="1">
        <v>14</v>
      </c>
      <c r="AD20" s="2" t="s">
        <v>17</v>
      </c>
      <c r="AE20" s="5">
        <v>0</v>
      </c>
      <c r="AF20" s="5">
        <v>0</v>
      </c>
      <c r="AG20" s="5">
        <v>0</v>
      </c>
      <c r="AH20" s="5">
        <f t="shared" si="6"/>
        <v>0</v>
      </c>
      <c r="AI20" s="9"/>
      <c r="AJ20" s="1">
        <v>14</v>
      </c>
      <c r="AK20" s="2" t="s">
        <v>17</v>
      </c>
      <c r="AL20" s="5">
        <v>0</v>
      </c>
      <c r="AM20" s="5">
        <v>0</v>
      </c>
      <c r="AN20" s="5">
        <v>0</v>
      </c>
      <c r="AO20" s="5">
        <f t="shared" si="7"/>
        <v>0</v>
      </c>
      <c r="AP20" s="9"/>
      <c r="AQ20" s="1">
        <v>14</v>
      </c>
      <c r="AR20" s="2" t="s">
        <v>17</v>
      </c>
      <c r="AS20" s="5">
        <v>0</v>
      </c>
      <c r="AT20" s="5">
        <v>50000</v>
      </c>
      <c r="AU20" s="5">
        <v>0</v>
      </c>
      <c r="AV20" s="5">
        <f t="shared" si="8"/>
        <v>50000</v>
      </c>
      <c r="AW20" s="9"/>
      <c r="AX20" s="1">
        <v>14</v>
      </c>
      <c r="AY20" s="2" t="s">
        <v>17</v>
      </c>
      <c r="AZ20" s="5">
        <v>0</v>
      </c>
      <c r="BA20" s="5">
        <v>14605</v>
      </c>
      <c r="BB20" s="5">
        <v>0</v>
      </c>
      <c r="BC20" s="5">
        <f t="shared" si="9"/>
        <v>14605</v>
      </c>
      <c r="BD20" s="9"/>
      <c r="BE20" s="1">
        <v>14</v>
      </c>
      <c r="BF20" s="2" t="s">
        <v>17</v>
      </c>
      <c r="BG20" s="5">
        <v>0</v>
      </c>
      <c r="BH20" s="5">
        <v>0</v>
      </c>
      <c r="BI20" s="5">
        <v>0</v>
      </c>
      <c r="BJ20" s="5">
        <f t="shared" si="10"/>
        <v>0</v>
      </c>
      <c r="BK20" s="9"/>
      <c r="BL20" s="1">
        <v>14</v>
      </c>
      <c r="BM20" s="2" t="s">
        <v>17</v>
      </c>
      <c r="BN20" s="5">
        <v>0</v>
      </c>
      <c r="BO20" s="5">
        <v>0</v>
      </c>
      <c r="BP20" s="5">
        <v>0</v>
      </c>
      <c r="BQ20" s="5">
        <f t="shared" si="11"/>
        <v>0</v>
      </c>
      <c r="BR20" s="9"/>
      <c r="BS20" s="1">
        <v>14</v>
      </c>
      <c r="BT20" s="2" t="s">
        <v>17</v>
      </c>
      <c r="BU20" s="5">
        <v>0</v>
      </c>
      <c r="BV20" s="5">
        <v>0</v>
      </c>
      <c r="BW20" s="5">
        <v>0</v>
      </c>
      <c r="BX20" s="5">
        <f t="shared" si="12"/>
        <v>0</v>
      </c>
      <c r="BY20" s="9"/>
      <c r="BZ20" s="1">
        <v>14</v>
      </c>
      <c r="CA20" s="2" t="s">
        <v>17</v>
      </c>
      <c r="CB20" s="5">
        <v>0</v>
      </c>
      <c r="CC20" s="5">
        <v>0</v>
      </c>
      <c r="CD20" s="5">
        <v>0</v>
      </c>
      <c r="CE20" s="5">
        <f t="shared" si="13"/>
        <v>0</v>
      </c>
      <c r="CF20" s="9"/>
      <c r="CG20" s="1">
        <v>14</v>
      </c>
      <c r="CH20" s="2" t="s">
        <v>17</v>
      </c>
      <c r="CI20" s="5">
        <v>0</v>
      </c>
      <c r="CJ20" s="5">
        <v>0</v>
      </c>
      <c r="CK20" s="5">
        <v>0</v>
      </c>
      <c r="CL20" s="5">
        <f t="shared" si="14"/>
        <v>0</v>
      </c>
      <c r="CM20" s="9"/>
      <c r="CN20" s="1">
        <v>14</v>
      </c>
      <c r="CO20" s="2" t="s">
        <v>17</v>
      </c>
      <c r="CP20" s="5">
        <v>0</v>
      </c>
      <c r="CQ20" s="5">
        <v>0</v>
      </c>
      <c r="CR20" s="5">
        <v>0</v>
      </c>
      <c r="CS20" s="5">
        <f t="shared" si="15"/>
        <v>0</v>
      </c>
      <c r="CT20" s="9"/>
      <c r="CU20" s="1">
        <v>14</v>
      </c>
      <c r="CV20" s="2" t="s">
        <v>17</v>
      </c>
      <c r="CW20" s="5">
        <v>75</v>
      </c>
      <c r="CX20" s="5">
        <v>180000</v>
      </c>
      <c r="CY20" s="5">
        <v>8000</v>
      </c>
      <c r="CZ20" s="5">
        <f t="shared" si="16"/>
        <v>188000</v>
      </c>
      <c r="DA20" s="9"/>
      <c r="DB20" s="1">
        <v>14</v>
      </c>
      <c r="DC20" s="2" t="s">
        <v>17</v>
      </c>
      <c r="DD20" s="5">
        <v>0</v>
      </c>
      <c r="DE20" s="5">
        <v>0</v>
      </c>
      <c r="DF20" s="5">
        <v>0</v>
      </c>
      <c r="DG20" s="5">
        <f t="shared" si="17"/>
        <v>0</v>
      </c>
      <c r="DH20" s="9"/>
      <c r="DI20" s="1">
        <v>14</v>
      </c>
      <c r="DJ20" s="2" t="s">
        <v>17</v>
      </c>
      <c r="DK20" s="5">
        <v>0</v>
      </c>
      <c r="DL20" s="5">
        <v>0</v>
      </c>
      <c r="DM20" s="5">
        <v>0</v>
      </c>
      <c r="DN20" s="5">
        <f t="shared" si="18"/>
        <v>0</v>
      </c>
      <c r="DO20" s="9"/>
      <c r="DP20" s="1">
        <v>14</v>
      </c>
      <c r="DQ20" s="2" t="s">
        <v>17</v>
      </c>
      <c r="DR20" s="5">
        <v>0</v>
      </c>
      <c r="DS20" s="5">
        <v>0</v>
      </c>
      <c r="DT20" s="5">
        <v>0</v>
      </c>
      <c r="DU20" s="5">
        <f t="shared" si="19"/>
        <v>0</v>
      </c>
      <c r="DV20" s="9"/>
      <c r="DW20" s="1">
        <v>14</v>
      </c>
      <c r="DX20" s="2" t="s">
        <v>17</v>
      </c>
      <c r="DY20" s="5">
        <v>0</v>
      </c>
      <c r="DZ20" s="5">
        <v>0</v>
      </c>
      <c r="EA20" s="5">
        <v>0</v>
      </c>
      <c r="EB20" s="5">
        <f t="shared" si="20"/>
        <v>0</v>
      </c>
      <c r="EC20" s="9"/>
      <c r="ED20" s="1">
        <v>14</v>
      </c>
      <c r="EE20" s="2" t="s">
        <v>17</v>
      </c>
      <c r="EF20" s="5">
        <v>0</v>
      </c>
      <c r="EG20" s="5">
        <v>0</v>
      </c>
      <c r="EH20" s="5">
        <v>0</v>
      </c>
      <c r="EI20" s="5">
        <f t="shared" si="21"/>
        <v>0</v>
      </c>
      <c r="EJ20" s="9"/>
      <c r="EK20" s="1">
        <v>14</v>
      </c>
      <c r="EL20" s="2" t="s">
        <v>17</v>
      </c>
      <c r="EM20" s="5">
        <v>0</v>
      </c>
      <c r="EN20" s="5">
        <v>0</v>
      </c>
      <c r="EO20" s="5">
        <v>0</v>
      </c>
      <c r="EP20" s="5">
        <f t="shared" si="22"/>
        <v>0</v>
      </c>
      <c r="EQ20" s="9"/>
      <c r="ER20" s="1">
        <v>14</v>
      </c>
      <c r="ES20" s="2" t="s">
        <v>17</v>
      </c>
      <c r="ET20" s="5">
        <v>0</v>
      </c>
      <c r="EU20" s="5">
        <f t="shared" si="23"/>
        <v>333955</v>
      </c>
      <c r="EV20" s="5">
        <f t="shared" si="0"/>
        <v>8000</v>
      </c>
      <c r="EW20" s="5">
        <f t="shared" si="1"/>
        <v>341955</v>
      </c>
      <c r="EX20" s="9"/>
    </row>
    <row r="21" spans="1:154" ht="16.5" hidden="1">
      <c r="A21" s="1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2"/>
        <v>0</v>
      </c>
      <c r="G21" s="9"/>
      <c r="H21" s="1">
        <v>15</v>
      </c>
      <c r="I21" s="2" t="s">
        <v>18</v>
      </c>
      <c r="J21" s="5">
        <v>38</v>
      </c>
      <c r="K21" s="5">
        <v>34200</v>
      </c>
      <c r="L21" s="5">
        <v>0</v>
      </c>
      <c r="M21" s="5">
        <f t="shared" si="3"/>
        <v>34200</v>
      </c>
      <c r="N21" s="9"/>
      <c r="O21" s="1">
        <v>15</v>
      </c>
      <c r="P21" s="2" t="s">
        <v>18</v>
      </c>
      <c r="Q21" s="5">
        <v>263</v>
      </c>
      <c r="R21" s="5">
        <v>72850</v>
      </c>
      <c r="S21" s="5">
        <v>0</v>
      </c>
      <c r="T21" s="5">
        <f t="shared" si="4"/>
        <v>72850</v>
      </c>
      <c r="U21" s="9"/>
      <c r="V21" s="1">
        <v>15</v>
      </c>
      <c r="W21" s="2" t="s">
        <v>18</v>
      </c>
      <c r="X21" s="5">
        <v>0</v>
      </c>
      <c r="Y21" s="5">
        <v>0</v>
      </c>
      <c r="Z21" s="5">
        <v>0</v>
      </c>
      <c r="AA21" s="5">
        <f t="shared" si="5"/>
        <v>0</v>
      </c>
      <c r="AB21" s="9"/>
      <c r="AC21" s="1">
        <v>15</v>
      </c>
      <c r="AD21" s="2" t="s">
        <v>18</v>
      </c>
      <c r="AE21" s="5">
        <v>0</v>
      </c>
      <c r="AF21" s="5">
        <v>0</v>
      </c>
      <c r="AG21" s="5">
        <v>0</v>
      </c>
      <c r="AH21" s="5">
        <f t="shared" si="6"/>
        <v>0</v>
      </c>
      <c r="AI21" s="9"/>
      <c r="AJ21" s="1">
        <v>15</v>
      </c>
      <c r="AK21" s="2" t="s">
        <v>18</v>
      </c>
      <c r="AL21" s="5">
        <v>0</v>
      </c>
      <c r="AM21" s="5">
        <v>0</v>
      </c>
      <c r="AN21" s="5">
        <v>0</v>
      </c>
      <c r="AO21" s="5">
        <f t="shared" si="7"/>
        <v>0</v>
      </c>
      <c r="AP21" s="9"/>
      <c r="AQ21" s="1">
        <v>15</v>
      </c>
      <c r="AR21" s="2" t="s">
        <v>18</v>
      </c>
      <c r="AS21" s="5">
        <v>0</v>
      </c>
      <c r="AT21" s="5">
        <v>50000</v>
      </c>
      <c r="AU21" s="5">
        <v>0</v>
      </c>
      <c r="AV21" s="5">
        <f t="shared" si="8"/>
        <v>50000</v>
      </c>
      <c r="AW21" s="9"/>
      <c r="AX21" s="1">
        <v>15</v>
      </c>
      <c r="AY21" s="2" t="s">
        <v>18</v>
      </c>
      <c r="AZ21" s="5">
        <v>0</v>
      </c>
      <c r="BA21" s="5">
        <v>14605</v>
      </c>
      <c r="BB21" s="5">
        <v>0</v>
      </c>
      <c r="BC21" s="5">
        <f t="shared" si="9"/>
        <v>14605</v>
      </c>
      <c r="BD21" s="9"/>
      <c r="BE21" s="1">
        <v>15</v>
      </c>
      <c r="BF21" s="2" t="s">
        <v>18</v>
      </c>
      <c r="BG21" s="5">
        <v>0</v>
      </c>
      <c r="BH21" s="5">
        <v>0</v>
      </c>
      <c r="BI21" s="5">
        <v>0</v>
      </c>
      <c r="BJ21" s="5">
        <f t="shared" si="10"/>
        <v>0</v>
      </c>
      <c r="BK21" s="9"/>
      <c r="BL21" s="1">
        <v>15</v>
      </c>
      <c r="BM21" s="2" t="s">
        <v>18</v>
      </c>
      <c r="BN21" s="5">
        <v>0</v>
      </c>
      <c r="BO21" s="5">
        <v>0</v>
      </c>
      <c r="BP21" s="5">
        <v>0</v>
      </c>
      <c r="BQ21" s="5">
        <f t="shared" si="11"/>
        <v>0</v>
      </c>
      <c r="BR21" s="9"/>
      <c r="BS21" s="1">
        <v>15</v>
      </c>
      <c r="BT21" s="2" t="s">
        <v>18</v>
      </c>
      <c r="BU21" s="5">
        <v>0</v>
      </c>
      <c r="BV21" s="5">
        <v>0</v>
      </c>
      <c r="BW21" s="5">
        <v>0</v>
      </c>
      <c r="BX21" s="5">
        <f t="shared" si="12"/>
        <v>0</v>
      </c>
      <c r="BY21" s="9"/>
      <c r="BZ21" s="1">
        <v>15</v>
      </c>
      <c r="CA21" s="2" t="s">
        <v>18</v>
      </c>
      <c r="CB21" s="5">
        <v>0</v>
      </c>
      <c r="CC21" s="5">
        <v>0</v>
      </c>
      <c r="CD21" s="5">
        <v>0</v>
      </c>
      <c r="CE21" s="5">
        <f t="shared" si="13"/>
        <v>0</v>
      </c>
      <c r="CF21" s="9"/>
      <c r="CG21" s="1">
        <v>15</v>
      </c>
      <c r="CH21" s="2" t="s">
        <v>18</v>
      </c>
      <c r="CI21" s="5">
        <v>0</v>
      </c>
      <c r="CJ21" s="5">
        <v>0</v>
      </c>
      <c r="CK21" s="5">
        <v>0</v>
      </c>
      <c r="CL21" s="5">
        <f t="shared" si="14"/>
        <v>0</v>
      </c>
      <c r="CM21" s="9"/>
      <c r="CN21" s="1">
        <v>15</v>
      </c>
      <c r="CO21" s="2" t="s">
        <v>18</v>
      </c>
      <c r="CP21" s="5">
        <v>0</v>
      </c>
      <c r="CQ21" s="5">
        <v>0</v>
      </c>
      <c r="CR21" s="5">
        <v>0</v>
      </c>
      <c r="CS21" s="5">
        <f t="shared" si="15"/>
        <v>0</v>
      </c>
      <c r="CT21" s="9"/>
      <c r="CU21" s="1">
        <v>15</v>
      </c>
      <c r="CV21" s="2" t="s">
        <v>18</v>
      </c>
      <c r="CW21" s="5">
        <v>85</v>
      </c>
      <c r="CX21" s="5">
        <v>204000</v>
      </c>
      <c r="CY21" s="5">
        <v>0</v>
      </c>
      <c r="CZ21" s="5">
        <f t="shared" si="16"/>
        <v>204000</v>
      </c>
      <c r="DA21" s="9"/>
      <c r="DB21" s="1">
        <v>15</v>
      </c>
      <c r="DC21" s="2" t="s">
        <v>18</v>
      </c>
      <c r="DD21" s="5">
        <v>0</v>
      </c>
      <c r="DE21" s="5">
        <v>0</v>
      </c>
      <c r="DF21" s="5">
        <v>0</v>
      </c>
      <c r="DG21" s="5">
        <f t="shared" si="17"/>
        <v>0</v>
      </c>
      <c r="DH21" s="9"/>
      <c r="DI21" s="1">
        <v>15</v>
      </c>
      <c r="DJ21" s="2" t="s">
        <v>18</v>
      </c>
      <c r="DK21" s="5">
        <v>0</v>
      </c>
      <c r="DL21" s="5">
        <v>0</v>
      </c>
      <c r="DM21" s="5">
        <v>0</v>
      </c>
      <c r="DN21" s="5">
        <f t="shared" si="18"/>
        <v>0</v>
      </c>
      <c r="DO21" s="9"/>
      <c r="DP21" s="1">
        <v>15</v>
      </c>
      <c r="DQ21" s="2" t="s">
        <v>18</v>
      </c>
      <c r="DR21" s="5">
        <v>0</v>
      </c>
      <c r="DS21" s="5">
        <v>0</v>
      </c>
      <c r="DT21" s="5">
        <v>0</v>
      </c>
      <c r="DU21" s="5">
        <f t="shared" si="19"/>
        <v>0</v>
      </c>
      <c r="DV21" s="9"/>
      <c r="DW21" s="1">
        <v>15</v>
      </c>
      <c r="DX21" s="2" t="s">
        <v>18</v>
      </c>
      <c r="DY21" s="5">
        <v>0</v>
      </c>
      <c r="DZ21" s="5">
        <v>0</v>
      </c>
      <c r="EA21" s="5">
        <v>0</v>
      </c>
      <c r="EB21" s="5">
        <f t="shared" si="20"/>
        <v>0</v>
      </c>
      <c r="EC21" s="9"/>
      <c r="ED21" s="1">
        <v>15</v>
      </c>
      <c r="EE21" s="2" t="s">
        <v>18</v>
      </c>
      <c r="EF21" s="5">
        <v>0</v>
      </c>
      <c r="EG21" s="5">
        <v>0</v>
      </c>
      <c r="EH21" s="5">
        <v>0</v>
      </c>
      <c r="EI21" s="5">
        <f t="shared" si="21"/>
        <v>0</v>
      </c>
      <c r="EJ21" s="9"/>
      <c r="EK21" s="1">
        <v>15</v>
      </c>
      <c r="EL21" s="2" t="s">
        <v>18</v>
      </c>
      <c r="EM21" s="5">
        <v>0</v>
      </c>
      <c r="EN21" s="5">
        <v>0</v>
      </c>
      <c r="EO21" s="5">
        <v>0</v>
      </c>
      <c r="EP21" s="5">
        <f t="shared" si="22"/>
        <v>0</v>
      </c>
      <c r="EQ21" s="9"/>
      <c r="ER21" s="1">
        <v>15</v>
      </c>
      <c r="ES21" s="2" t="s">
        <v>18</v>
      </c>
      <c r="ET21" s="5">
        <v>0</v>
      </c>
      <c r="EU21" s="5">
        <f t="shared" si="23"/>
        <v>375655</v>
      </c>
      <c r="EV21" s="5">
        <f t="shared" si="0"/>
        <v>0</v>
      </c>
      <c r="EW21" s="5">
        <f t="shared" si="1"/>
        <v>375655</v>
      </c>
      <c r="EX21" s="9"/>
    </row>
    <row r="22" spans="1:154" ht="16.5" hidden="1">
      <c r="A22" s="1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2"/>
        <v>0</v>
      </c>
      <c r="G22" s="9"/>
      <c r="H22" s="1">
        <v>16</v>
      </c>
      <c r="I22" s="2" t="s">
        <v>19</v>
      </c>
      <c r="J22" s="5">
        <v>20</v>
      </c>
      <c r="K22" s="5">
        <v>18000</v>
      </c>
      <c r="L22" s="5">
        <v>0</v>
      </c>
      <c r="M22" s="5">
        <f t="shared" si="3"/>
        <v>18000</v>
      </c>
      <c r="N22" s="9"/>
      <c r="O22" s="1">
        <v>16</v>
      </c>
      <c r="P22" s="2" t="s">
        <v>19</v>
      </c>
      <c r="Q22" s="5">
        <v>508</v>
      </c>
      <c r="R22" s="5">
        <v>124600</v>
      </c>
      <c r="S22" s="5">
        <v>0</v>
      </c>
      <c r="T22" s="5">
        <f t="shared" si="4"/>
        <v>124600</v>
      </c>
      <c r="U22" s="9"/>
      <c r="V22" s="1">
        <v>16</v>
      </c>
      <c r="W22" s="2" t="s">
        <v>19</v>
      </c>
      <c r="X22" s="5">
        <v>0</v>
      </c>
      <c r="Y22" s="5">
        <v>0</v>
      </c>
      <c r="Z22" s="5">
        <v>0</v>
      </c>
      <c r="AA22" s="5">
        <f t="shared" si="5"/>
        <v>0</v>
      </c>
      <c r="AB22" s="9"/>
      <c r="AC22" s="1">
        <v>16</v>
      </c>
      <c r="AD22" s="2" t="s">
        <v>19</v>
      </c>
      <c r="AE22" s="5">
        <v>0</v>
      </c>
      <c r="AF22" s="5">
        <v>0</v>
      </c>
      <c r="AG22" s="5">
        <v>0</v>
      </c>
      <c r="AH22" s="5">
        <f t="shared" si="6"/>
        <v>0</v>
      </c>
      <c r="AI22" s="9"/>
      <c r="AJ22" s="1">
        <v>16</v>
      </c>
      <c r="AK22" s="2" t="s">
        <v>19</v>
      </c>
      <c r="AL22" s="5">
        <v>0</v>
      </c>
      <c r="AM22" s="5">
        <v>0</v>
      </c>
      <c r="AN22" s="5">
        <v>0</v>
      </c>
      <c r="AO22" s="5">
        <f t="shared" si="7"/>
        <v>0</v>
      </c>
      <c r="AP22" s="9"/>
      <c r="AQ22" s="1">
        <v>16</v>
      </c>
      <c r="AR22" s="2" t="s">
        <v>19</v>
      </c>
      <c r="AS22" s="5">
        <v>0</v>
      </c>
      <c r="AT22" s="5">
        <v>50000</v>
      </c>
      <c r="AU22" s="5">
        <v>0</v>
      </c>
      <c r="AV22" s="5">
        <f t="shared" si="8"/>
        <v>50000</v>
      </c>
      <c r="AW22" s="9"/>
      <c r="AX22" s="1">
        <v>16</v>
      </c>
      <c r="AY22" s="2" t="s">
        <v>19</v>
      </c>
      <c r="AZ22" s="5">
        <v>0</v>
      </c>
      <c r="BA22" s="5">
        <v>14605</v>
      </c>
      <c r="BB22" s="5">
        <v>0</v>
      </c>
      <c r="BC22" s="5">
        <f t="shared" si="9"/>
        <v>14605</v>
      </c>
      <c r="BD22" s="9"/>
      <c r="BE22" s="1">
        <v>16</v>
      </c>
      <c r="BF22" s="2" t="s">
        <v>19</v>
      </c>
      <c r="BG22" s="5">
        <v>0</v>
      </c>
      <c r="BH22" s="5">
        <v>0</v>
      </c>
      <c r="BI22" s="5">
        <v>0</v>
      </c>
      <c r="BJ22" s="5">
        <f t="shared" si="10"/>
        <v>0</v>
      </c>
      <c r="BK22" s="9"/>
      <c r="BL22" s="1">
        <v>16</v>
      </c>
      <c r="BM22" s="2" t="s">
        <v>19</v>
      </c>
      <c r="BN22" s="5">
        <v>0</v>
      </c>
      <c r="BO22" s="5">
        <v>0</v>
      </c>
      <c r="BP22" s="5">
        <v>0</v>
      </c>
      <c r="BQ22" s="5">
        <f t="shared" si="11"/>
        <v>0</v>
      </c>
      <c r="BR22" s="9"/>
      <c r="BS22" s="1">
        <v>16</v>
      </c>
      <c r="BT22" s="2" t="s">
        <v>19</v>
      </c>
      <c r="BU22" s="5">
        <v>0</v>
      </c>
      <c r="BV22" s="5">
        <v>0</v>
      </c>
      <c r="BW22" s="5">
        <v>0</v>
      </c>
      <c r="BX22" s="5">
        <f t="shared" si="12"/>
        <v>0</v>
      </c>
      <c r="BY22" s="9"/>
      <c r="BZ22" s="1">
        <v>16</v>
      </c>
      <c r="CA22" s="2" t="s">
        <v>19</v>
      </c>
      <c r="CB22" s="5">
        <v>0</v>
      </c>
      <c r="CC22" s="5">
        <v>0</v>
      </c>
      <c r="CD22" s="5">
        <v>0</v>
      </c>
      <c r="CE22" s="5">
        <f t="shared" si="13"/>
        <v>0</v>
      </c>
      <c r="CF22" s="9"/>
      <c r="CG22" s="1">
        <v>16</v>
      </c>
      <c r="CH22" s="2" t="s">
        <v>19</v>
      </c>
      <c r="CI22" s="5">
        <v>0</v>
      </c>
      <c r="CJ22" s="5">
        <v>0</v>
      </c>
      <c r="CK22" s="5">
        <v>0</v>
      </c>
      <c r="CL22" s="5">
        <f t="shared" si="14"/>
        <v>0</v>
      </c>
      <c r="CM22" s="9"/>
      <c r="CN22" s="1">
        <v>16</v>
      </c>
      <c r="CO22" s="2" t="s">
        <v>19</v>
      </c>
      <c r="CP22" s="5">
        <v>0</v>
      </c>
      <c r="CQ22" s="5">
        <v>0</v>
      </c>
      <c r="CR22" s="5">
        <v>0</v>
      </c>
      <c r="CS22" s="5">
        <f t="shared" si="15"/>
        <v>0</v>
      </c>
      <c r="CT22" s="9"/>
      <c r="CU22" s="1">
        <v>16</v>
      </c>
      <c r="CV22" s="2" t="s">
        <v>19</v>
      </c>
      <c r="CW22" s="5">
        <v>109</v>
      </c>
      <c r="CX22" s="5">
        <v>261600</v>
      </c>
      <c r="CY22" s="5">
        <v>0</v>
      </c>
      <c r="CZ22" s="5">
        <f t="shared" si="16"/>
        <v>261600</v>
      </c>
      <c r="DA22" s="9"/>
      <c r="DB22" s="1">
        <v>16</v>
      </c>
      <c r="DC22" s="2" t="s">
        <v>19</v>
      </c>
      <c r="DD22" s="5">
        <v>0</v>
      </c>
      <c r="DE22" s="5">
        <v>0</v>
      </c>
      <c r="DF22" s="5">
        <v>0</v>
      </c>
      <c r="DG22" s="5">
        <f t="shared" si="17"/>
        <v>0</v>
      </c>
      <c r="DH22" s="9"/>
      <c r="DI22" s="1">
        <v>16</v>
      </c>
      <c r="DJ22" s="2" t="s">
        <v>19</v>
      </c>
      <c r="DK22" s="5">
        <v>0</v>
      </c>
      <c r="DL22" s="5">
        <v>0</v>
      </c>
      <c r="DM22" s="5">
        <v>0</v>
      </c>
      <c r="DN22" s="5">
        <f t="shared" si="18"/>
        <v>0</v>
      </c>
      <c r="DO22" s="9"/>
      <c r="DP22" s="1">
        <v>16</v>
      </c>
      <c r="DQ22" s="2" t="s">
        <v>19</v>
      </c>
      <c r="DR22" s="5">
        <v>0</v>
      </c>
      <c r="DS22" s="5">
        <v>0</v>
      </c>
      <c r="DT22" s="5">
        <v>0</v>
      </c>
      <c r="DU22" s="5">
        <f t="shared" si="19"/>
        <v>0</v>
      </c>
      <c r="DV22" s="9"/>
      <c r="DW22" s="1">
        <v>16</v>
      </c>
      <c r="DX22" s="2" t="s">
        <v>19</v>
      </c>
      <c r="DY22" s="5">
        <v>0</v>
      </c>
      <c r="DZ22" s="5">
        <v>0</v>
      </c>
      <c r="EA22" s="5">
        <v>0</v>
      </c>
      <c r="EB22" s="5">
        <f t="shared" si="20"/>
        <v>0</v>
      </c>
      <c r="EC22" s="9"/>
      <c r="ED22" s="1">
        <v>16</v>
      </c>
      <c r="EE22" s="2" t="s">
        <v>19</v>
      </c>
      <c r="EF22" s="5">
        <v>0</v>
      </c>
      <c r="EG22" s="5">
        <v>0</v>
      </c>
      <c r="EH22" s="5">
        <v>0</v>
      </c>
      <c r="EI22" s="5">
        <f t="shared" si="21"/>
        <v>0</v>
      </c>
      <c r="EJ22" s="9"/>
      <c r="EK22" s="1">
        <v>16</v>
      </c>
      <c r="EL22" s="2" t="s">
        <v>19</v>
      </c>
      <c r="EM22" s="5">
        <v>0</v>
      </c>
      <c r="EN22" s="5">
        <v>0</v>
      </c>
      <c r="EO22" s="5">
        <v>0</v>
      </c>
      <c r="EP22" s="5">
        <f t="shared" si="22"/>
        <v>0</v>
      </c>
      <c r="EQ22" s="9"/>
      <c r="ER22" s="1">
        <v>16</v>
      </c>
      <c r="ES22" s="2" t="s">
        <v>19</v>
      </c>
      <c r="ET22" s="5">
        <v>0</v>
      </c>
      <c r="EU22" s="5">
        <f t="shared" si="23"/>
        <v>468805</v>
      </c>
      <c r="EV22" s="5">
        <f t="shared" si="0"/>
        <v>0</v>
      </c>
      <c r="EW22" s="5">
        <f t="shared" si="1"/>
        <v>468805</v>
      </c>
      <c r="EX22" s="9"/>
    </row>
    <row r="23" spans="1:154" ht="16.5" hidden="1">
      <c r="A23" s="1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2"/>
        <v>0</v>
      </c>
      <c r="G23" s="9"/>
      <c r="H23" s="1">
        <v>17</v>
      </c>
      <c r="I23" s="2" t="s">
        <v>20</v>
      </c>
      <c r="J23" s="5">
        <v>21</v>
      </c>
      <c r="K23" s="5">
        <v>18900</v>
      </c>
      <c r="L23" s="5">
        <v>0</v>
      </c>
      <c r="M23" s="5">
        <f t="shared" si="3"/>
        <v>18900</v>
      </c>
      <c r="N23" s="9"/>
      <c r="O23" s="1">
        <v>17</v>
      </c>
      <c r="P23" s="2" t="s">
        <v>20</v>
      </c>
      <c r="Q23" s="5">
        <v>260</v>
      </c>
      <c r="R23" s="5">
        <v>60400</v>
      </c>
      <c r="S23" s="5">
        <v>0</v>
      </c>
      <c r="T23" s="5">
        <f t="shared" si="4"/>
        <v>60400</v>
      </c>
      <c r="U23" s="9"/>
      <c r="V23" s="1">
        <v>17</v>
      </c>
      <c r="W23" s="2" t="s">
        <v>20</v>
      </c>
      <c r="X23" s="5">
        <v>0</v>
      </c>
      <c r="Y23" s="5">
        <v>0</v>
      </c>
      <c r="Z23" s="5">
        <v>0</v>
      </c>
      <c r="AA23" s="5">
        <f t="shared" si="5"/>
        <v>0</v>
      </c>
      <c r="AB23" s="9"/>
      <c r="AC23" s="1">
        <v>17</v>
      </c>
      <c r="AD23" s="2" t="s">
        <v>20</v>
      </c>
      <c r="AE23" s="5">
        <v>0</v>
      </c>
      <c r="AF23" s="5">
        <v>0</v>
      </c>
      <c r="AG23" s="5">
        <v>0</v>
      </c>
      <c r="AH23" s="5">
        <f t="shared" si="6"/>
        <v>0</v>
      </c>
      <c r="AI23" s="9"/>
      <c r="AJ23" s="1">
        <v>17</v>
      </c>
      <c r="AK23" s="2" t="s">
        <v>20</v>
      </c>
      <c r="AL23" s="5">
        <v>0</v>
      </c>
      <c r="AM23" s="5">
        <v>0</v>
      </c>
      <c r="AN23" s="5">
        <v>0</v>
      </c>
      <c r="AO23" s="5">
        <f t="shared" si="7"/>
        <v>0</v>
      </c>
      <c r="AP23" s="9"/>
      <c r="AQ23" s="1">
        <v>17</v>
      </c>
      <c r="AR23" s="2" t="s">
        <v>20</v>
      </c>
      <c r="AS23" s="5">
        <v>0</v>
      </c>
      <c r="AT23" s="5">
        <v>50000</v>
      </c>
      <c r="AU23" s="5">
        <v>0</v>
      </c>
      <c r="AV23" s="5">
        <f t="shared" si="8"/>
        <v>50000</v>
      </c>
      <c r="AW23" s="9"/>
      <c r="AX23" s="1">
        <v>17</v>
      </c>
      <c r="AY23" s="2" t="s">
        <v>20</v>
      </c>
      <c r="AZ23" s="5">
        <v>0</v>
      </c>
      <c r="BA23" s="5">
        <v>14605</v>
      </c>
      <c r="BB23" s="5">
        <v>0</v>
      </c>
      <c r="BC23" s="5">
        <f t="shared" si="9"/>
        <v>14605</v>
      </c>
      <c r="BD23" s="9"/>
      <c r="BE23" s="1">
        <v>17</v>
      </c>
      <c r="BF23" s="2" t="s">
        <v>20</v>
      </c>
      <c r="BG23" s="5">
        <v>0</v>
      </c>
      <c r="BH23" s="5">
        <v>0</v>
      </c>
      <c r="BI23" s="5">
        <v>0</v>
      </c>
      <c r="BJ23" s="5">
        <f t="shared" si="10"/>
        <v>0</v>
      </c>
      <c r="BK23" s="9"/>
      <c r="BL23" s="1">
        <v>17</v>
      </c>
      <c r="BM23" s="2" t="s">
        <v>20</v>
      </c>
      <c r="BN23" s="5">
        <v>0</v>
      </c>
      <c r="BO23" s="5">
        <v>0</v>
      </c>
      <c r="BP23" s="5">
        <v>0</v>
      </c>
      <c r="BQ23" s="5">
        <f t="shared" si="11"/>
        <v>0</v>
      </c>
      <c r="BR23" s="9"/>
      <c r="BS23" s="1">
        <v>17</v>
      </c>
      <c r="BT23" s="2" t="s">
        <v>20</v>
      </c>
      <c r="BU23" s="5">
        <v>0</v>
      </c>
      <c r="BV23" s="5">
        <v>0</v>
      </c>
      <c r="BW23" s="5">
        <v>0</v>
      </c>
      <c r="BX23" s="5">
        <f t="shared" si="12"/>
        <v>0</v>
      </c>
      <c r="BY23" s="9"/>
      <c r="BZ23" s="1">
        <v>17</v>
      </c>
      <c r="CA23" s="2" t="s">
        <v>20</v>
      </c>
      <c r="CB23" s="5">
        <v>0</v>
      </c>
      <c r="CC23" s="5">
        <v>0</v>
      </c>
      <c r="CD23" s="5">
        <v>0</v>
      </c>
      <c r="CE23" s="5">
        <f t="shared" si="13"/>
        <v>0</v>
      </c>
      <c r="CF23" s="9"/>
      <c r="CG23" s="1">
        <v>17</v>
      </c>
      <c r="CH23" s="2" t="s">
        <v>20</v>
      </c>
      <c r="CI23" s="5">
        <v>0</v>
      </c>
      <c r="CJ23" s="5">
        <v>0</v>
      </c>
      <c r="CK23" s="5">
        <v>0</v>
      </c>
      <c r="CL23" s="5">
        <f t="shared" si="14"/>
        <v>0</v>
      </c>
      <c r="CM23" s="9"/>
      <c r="CN23" s="1">
        <v>17</v>
      </c>
      <c r="CO23" s="2" t="s">
        <v>20</v>
      </c>
      <c r="CP23" s="5">
        <v>0</v>
      </c>
      <c r="CQ23" s="5">
        <v>0</v>
      </c>
      <c r="CR23" s="5">
        <v>0</v>
      </c>
      <c r="CS23" s="5">
        <f t="shared" si="15"/>
        <v>0</v>
      </c>
      <c r="CT23" s="9"/>
      <c r="CU23" s="1">
        <v>17</v>
      </c>
      <c r="CV23" s="2" t="s">
        <v>20</v>
      </c>
      <c r="CW23" s="5">
        <v>181</v>
      </c>
      <c r="CX23" s="5">
        <v>434400</v>
      </c>
      <c r="CY23" s="5">
        <v>0</v>
      </c>
      <c r="CZ23" s="5">
        <f t="shared" si="16"/>
        <v>434400</v>
      </c>
      <c r="DA23" s="9"/>
      <c r="DB23" s="1">
        <v>17</v>
      </c>
      <c r="DC23" s="2" t="s">
        <v>20</v>
      </c>
      <c r="DD23" s="5">
        <v>0</v>
      </c>
      <c r="DE23" s="5">
        <v>0</v>
      </c>
      <c r="DF23" s="5">
        <v>0</v>
      </c>
      <c r="DG23" s="5">
        <f t="shared" si="17"/>
        <v>0</v>
      </c>
      <c r="DH23" s="9"/>
      <c r="DI23" s="1">
        <v>17</v>
      </c>
      <c r="DJ23" s="2" t="s">
        <v>20</v>
      </c>
      <c r="DK23" s="5">
        <v>0</v>
      </c>
      <c r="DL23" s="5">
        <v>0</v>
      </c>
      <c r="DM23" s="5">
        <v>0</v>
      </c>
      <c r="DN23" s="5">
        <f t="shared" si="18"/>
        <v>0</v>
      </c>
      <c r="DO23" s="9"/>
      <c r="DP23" s="1">
        <v>17</v>
      </c>
      <c r="DQ23" s="2" t="s">
        <v>20</v>
      </c>
      <c r="DR23" s="5">
        <v>0</v>
      </c>
      <c r="DS23" s="5">
        <v>0</v>
      </c>
      <c r="DT23" s="5">
        <v>0</v>
      </c>
      <c r="DU23" s="5">
        <f t="shared" si="19"/>
        <v>0</v>
      </c>
      <c r="DV23" s="9"/>
      <c r="DW23" s="1">
        <v>17</v>
      </c>
      <c r="DX23" s="2" t="s">
        <v>20</v>
      </c>
      <c r="DY23" s="5">
        <v>0</v>
      </c>
      <c r="DZ23" s="5">
        <v>0</v>
      </c>
      <c r="EA23" s="5">
        <v>0</v>
      </c>
      <c r="EB23" s="5">
        <f t="shared" si="20"/>
        <v>0</v>
      </c>
      <c r="EC23" s="9"/>
      <c r="ED23" s="1">
        <v>17</v>
      </c>
      <c r="EE23" s="2" t="s">
        <v>20</v>
      </c>
      <c r="EF23" s="5">
        <v>0</v>
      </c>
      <c r="EG23" s="5">
        <v>0</v>
      </c>
      <c r="EH23" s="5">
        <v>0</v>
      </c>
      <c r="EI23" s="5">
        <f t="shared" si="21"/>
        <v>0</v>
      </c>
      <c r="EJ23" s="9"/>
      <c r="EK23" s="1">
        <v>17</v>
      </c>
      <c r="EL23" s="2" t="s">
        <v>20</v>
      </c>
      <c r="EM23" s="5">
        <v>0</v>
      </c>
      <c r="EN23" s="5">
        <v>0</v>
      </c>
      <c r="EO23" s="5">
        <v>0</v>
      </c>
      <c r="EP23" s="5">
        <f t="shared" si="22"/>
        <v>0</v>
      </c>
      <c r="EQ23" s="9"/>
      <c r="ER23" s="1">
        <v>17</v>
      </c>
      <c r="ES23" s="2" t="s">
        <v>20</v>
      </c>
      <c r="ET23" s="5">
        <v>0</v>
      </c>
      <c r="EU23" s="5">
        <f t="shared" si="23"/>
        <v>578305</v>
      </c>
      <c r="EV23" s="5">
        <f t="shared" si="0"/>
        <v>0</v>
      </c>
      <c r="EW23" s="5">
        <f t="shared" si="1"/>
        <v>578305</v>
      </c>
      <c r="EX23" s="9"/>
    </row>
    <row r="24" spans="1:154" ht="16.5" hidden="1">
      <c r="A24" s="1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2"/>
        <v>0</v>
      </c>
      <c r="G24" s="9"/>
      <c r="H24" s="1">
        <v>18</v>
      </c>
      <c r="I24" s="2" t="s">
        <v>21</v>
      </c>
      <c r="J24" s="5">
        <v>28</v>
      </c>
      <c r="K24" s="5">
        <v>25200</v>
      </c>
      <c r="L24" s="5">
        <v>0</v>
      </c>
      <c r="M24" s="5">
        <f t="shared" si="3"/>
        <v>25200</v>
      </c>
      <c r="N24" s="9"/>
      <c r="O24" s="1">
        <v>18</v>
      </c>
      <c r="P24" s="2" t="s">
        <v>21</v>
      </c>
      <c r="Q24" s="5">
        <v>284</v>
      </c>
      <c r="R24" s="5">
        <v>64000</v>
      </c>
      <c r="S24" s="5">
        <v>0</v>
      </c>
      <c r="T24" s="5">
        <f t="shared" si="4"/>
        <v>64000</v>
      </c>
      <c r="U24" s="9"/>
      <c r="V24" s="1">
        <v>18</v>
      </c>
      <c r="W24" s="2" t="s">
        <v>21</v>
      </c>
      <c r="X24" s="5">
        <v>0</v>
      </c>
      <c r="Y24" s="5">
        <v>0</v>
      </c>
      <c r="Z24" s="5">
        <v>0</v>
      </c>
      <c r="AA24" s="5">
        <f t="shared" si="5"/>
        <v>0</v>
      </c>
      <c r="AB24" s="9"/>
      <c r="AC24" s="1">
        <v>18</v>
      </c>
      <c r="AD24" s="2" t="s">
        <v>21</v>
      </c>
      <c r="AE24" s="5">
        <v>0</v>
      </c>
      <c r="AF24" s="5">
        <v>0</v>
      </c>
      <c r="AG24" s="5">
        <v>0</v>
      </c>
      <c r="AH24" s="5">
        <f t="shared" si="6"/>
        <v>0</v>
      </c>
      <c r="AI24" s="9"/>
      <c r="AJ24" s="1">
        <v>18</v>
      </c>
      <c r="AK24" s="2" t="s">
        <v>21</v>
      </c>
      <c r="AL24" s="5">
        <v>0</v>
      </c>
      <c r="AM24" s="5">
        <v>0</v>
      </c>
      <c r="AN24" s="5">
        <v>0</v>
      </c>
      <c r="AO24" s="5">
        <f t="shared" si="7"/>
        <v>0</v>
      </c>
      <c r="AP24" s="9"/>
      <c r="AQ24" s="1">
        <v>18</v>
      </c>
      <c r="AR24" s="2" t="s">
        <v>21</v>
      </c>
      <c r="AS24" s="5">
        <v>0</v>
      </c>
      <c r="AT24" s="5">
        <v>50000</v>
      </c>
      <c r="AU24" s="5">
        <v>0</v>
      </c>
      <c r="AV24" s="5">
        <f t="shared" si="8"/>
        <v>50000</v>
      </c>
      <c r="AW24" s="9"/>
      <c r="AX24" s="1">
        <v>18</v>
      </c>
      <c r="AY24" s="2" t="s">
        <v>21</v>
      </c>
      <c r="AZ24" s="5">
        <v>0</v>
      </c>
      <c r="BA24" s="5">
        <v>14605</v>
      </c>
      <c r="BB24" s="5">
        <v>0</v>
      </c>
      <c r="BC24" s="5">
        <f t="shared" si="9"/>
        <v>14605</v>
      </c>
      <c r="BD24" s="9"/>
      <c r="BE24" s="1">
        <v>18</v>
      </c>
      <c r="BF24" s="2" t="s">
        <v>21</v>
      </c>
      <c r="BG24" s="5">
        <v>0</v>
      </c>
      <c r="BH24" s="5">
        <v>0</v>
      </c>
      <c r="BI24" s="5">
        <v>0</v>
      </c>
      <c r="BJ24" s="5">
        <f t="shared" si="10"/>
        <v>0</v>
      </c>
      <c r="BK24" s="9"/>
      <c r="BL24" s="1">
        <v>18</v>
      </c>
      <c r="BM24" s="2" t="s">
        <v>21</v>
      </c>
      <c r="BN24" s="5">
        <v>0</v>
      </c>
      <c r="BO24" s="5">
        <v>0</v>
      </c>
      <c r="BP24" s="5">
        <v>0</v>
      </c>
      <c r="BQ24" s="5">
        <f t="shared" si="11"/>
        <v>0</v>
      </c>
      <c r="BR24" s="9"/>
      <c r="BS24" s="1">
        <v>18</v>
      </c>
      <c r="BT24" s="2" t="s">
        <v>21</v>
      </c>
      <c r="BU24" s="5">
        <v>0</v>
      </c>
      <c r="BV24" s="5">
        <v>0</v>
      </c>
      <c r="BW24" s="5">
        <v>0</v>
      </c>
      <c r="BX24" s="5">
        <f t="shared" si="12"/>
        <v>0</v>
      </c>
      <c r="BY24" s="9"/>
      <c r="BZ24" s="1">
        <v>18</v>
      </c>
      <c r="CA24" s="2" t="s">
        <v>21</v>
      </c>
      <c r="CB24" s="5">
        <v>0</v>
      </c>
      <c r="CC24" s="5">
        <v>0</v>
      </c>
      <c r="CD24" s="5">
        <v>0</v>
      </c>
      <c r="CE24" s="5">
        <f t="shared" si="13"/>
        <v>0</v>
      </c>
      <c r="CF24" s="9"/>
      <c r="CG24" s="1">
        <v>18</v>
      </c>
      <c r="CH24" s="2" t="s">
        <v>21</v>
      </c>
      <c r="CI24" s="5">
        <v>0</v>
      </c>
      <c r="CJ24" s="5">
        <v>0</v>
      </c>
      <c r="CK24" s="5">
        <v>0</v>
      </c>
      <c r="CL24" s="5">
        <f t="shared" si="14"/>
        <v>0</v>
      </c>
      <c r="CM24" s="9"/>
      <c r="CN24" s="1">
        <v>18</v>
      </c>
      <c r="CO24" s="2" t="s">
        <v>21</v>
      </c>
      <c r="CP24" s="5">
        <v>0</v>
      </c>
      <c r="CQ24" s="5">
        <v>0</v>
      </c>
      <c r="CR24" s="5">
        <v>0</v>
      </c>
      <c r="CS24" s="5">
        <f t="shared" si="15"/>
        <v>0</v>
      </c>
      <c r="CT24" s="9"/>
      <c r="CU24" s="1">
        <v>18</v>
      </c>
      <c r="CV24" s="2" t="s">
        <v>21</v>
      </c>
      <c r="CW24" s="5">
        <v>64</v>
      </c>
      <c r="CX24" s="5">
        <v>153600</v>
      </c>
      <c r="CY24" s="5">
        <v>0</v>
      </c>
      <c r="CZ24" s="5">
        <f t="shared" si="16"/>
        <v>153600</v>
      </c>
      <c r="DA24" s="9"/>
      <c r="DB24" s="1">
        <v>18</v>
      </c>
      <c r="DC24" s="2" t="s">
        <v>21</v>
      </c>
      <c r="DD24" s="5">
        <v>0</v>
      </c>
      <c r="DE24" s="5">
        <v>0</v>
      </c>
      <c r="DF24" s="5">
        <v>0</v>
      </c>
      <c r="DG24" s="5">
        <f t="shared" si="17"/>
        <v>0</v>
      </c>
      <c r="DH24" s="9"/>
      <c r="DI24" s="1">
        <v>18</v>
      </c>
      <c r="DJ24" s="2" t="s">
        <v>21</v>
      </c>
      <c r="DK24" s="5">
        <v>0</v>
      </c>
      <c r="DL24" s="5">
        <v>0</v>
      </c>
      <c r="DM24" s="5">
        <v>0</v>
      </c>
      <c r="DN24" s="5">
        <f t="shared" si="18"/>
        <v>0</v>
      </c>
      <c r="DO24" s="9"/>
      <c r="DP24" s="1">
        <v>18</v>
      </c>
      <c r="DQ24" s="2" t="s">
        <v>21</v>
      </c>
      <c r="DR24" s="5">
        <v>0</v>
      </c>
      <c r="DS24" s="5">
        <v>0</v>
      </c>
      <c r="DT24" s="5">
        <v>0</v>
      </c>
      <c r="DU24" s="5">
        <f t="shared" si="19"/>
        <v>0</v>
      </c>
      <c r="DV24" s="9"/>
      <c r="DW24" s="1">
        <v>18</v>
      </c>
      <c r="DX24" s="2" t="s">
        <v>21</v>
      </c>
      <c r="DY24" s="5">
        <v>0</v>
      </c>
      <c r="DZ24" s="5">
        <v>0</v>
      </c>
      <c r="EA24" s="5">
        <v>0</v>
      </c>
      <c r="EB24" s="5">
        <f t="shared" si="20"/>
        <v>0</v>
      </c>
      <c r="EC24" s="9"/>
      <c r="ED24" s="1">
        <v>18</v>
      </c>
      <c r="EE24" s="2" t="s">
        <v>21</v>
      </c>
      <c r="EF24" s="5">
        <v>0</v>
      </c>
      <c r="EG24" s="5">
        <v>0</v>
      </c>
      <c r="EH24" s="5">
        <v>0</v>
      </c>
      <c r="EI24" s="5">
        <f t="shared" si="21"/>
        <v>0</v>
      </c>
      <c r="EJ24" s="9"/>
      <c r="EK24" s="1">
        <v>18</v>
      </c>
      <c r="EL24" s="2" t="s">
        <v>21</v>
      </c>
      <c r="EM24" s="5">
        <v>0</v>
      </c>
      <c r="EN24" s="5">
        <v>0</v>
      </c>
      <c r="EO24" s="5">
        <v>0</v>
      </c>
      <c r="EP24" s="5">
        <f t="shared" si="22"/>
        <v>0</v>
      </c>
      <c r="EQ24" s="9"/>
      <c r="ER24" s="1">
        <v>18</v>
      </c>
      <c r="ES24" s="2" t="s">
        <v>21</v>
      </c>
      <c r="ET24" s="5">
        <v>0</v>
      </c>
      <c r="EU24" s="5">
        <f t="shared" si="23"/>
        <v>307405</v>
      </c>
      <c r="EV24" s="5">
        <f t="shared" si="0"/>
        <v>0</v>
      </c>
      <c r="EW24" s="5">
        <f t="shared" si="1"/>
        <v>307405</v>
      </c>
      <c r="EX24" s="9"/>
    </row>
    <row r="25" spans="1:154" ht="16.5" hidden="1">
      <c r="A25" s="1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2"/>
        <v>0</v>
      </c>
      <c r="G25" s="9"/>
      <c r="H25" s="1">
        <v>19</v>
      </c>
      <c r="I25" s="2" t="s">
        <v>22</v>
      </c>
      <c r="J25" s="5">
        <v>29</v>
      </c>
      <c r="K25" s="5">
        <v>26100</v>
      </c>
      <c r="L25" s="5">
        <v>0</v>
      </c>
      <c r="M25" s="5">
        <f t="shared" si="3"/>
        <v>26100</v>
      </c>
      <c r="N25" s="9"/>
      <c r="O25" s="1">
        <v>19</v>
      </c>
      <c r="P25" s="2" t="s">
        <v>22</v>
      </c>
      <c r="Q25" s="5">
        <v>165</v>
      </c>
      <c r="R25" s="5">
        <v>46150</v>
      </c>
      <c r="S25" s="5">
        <v>0</v>
      </c>
      <c r="T25" s="5">
        <f t="shared" si="4"/>
        <v>46150</v>
      </c>
      <c r="U25" s="9"/>
      <c r="V25" s="1">
        <v>19</v>
      </c>
      <c r="W25" s="2" t="s">
        <v>22</v>
      </c>
      <c r="X25" s="5">
        <v>0</v>
      </c>
      <c r="Y25" s="5">
        <v>0</v>
      </c>
      <c r="Z25" s="5">
        <v>0</v>
      </c>
      <c r="AA25" s="5">
        <f t="shared" si="5"/>
        <v>0</v>
      </c>
      <c r="AB25" s="9"/>
      <c r="AC25" s="1">
        <v>19</v>
      </c>
      <c r="AD25" s="2" t="s">
        <v>22</v>
      </c>
      <c r="AE25" s="5">
        <v>0</v>
      </c>
      <c r="AF25" s="5">
        <v>0</v>
      </c>
      <c r="AG25" s="5">
        <v>0</v>
      </c>
      <c r="AH25" s="5">
        <f t="shared" si="6"/>
        <v>0</v>
      </c>
      <c r="AI25" s="9"/>
      <c r="AJ25" s="1">
        <v>19</v>
      </c>
      <c r="AK25" s="2" t="s">
        <v>22</v>
      </c>
      <c r="AL25" s="5">
        <v>0</v>
      </c>
      <c r="AM25" s="5">
        <v>0</v>
      </c>
      <c r="AN25" s="5">
        <v>0</v>
      </c>
      <c r="AO25" s="5">
        <f t="shared" si="7"/>
        <v>0</v>
      </c>
      <c r="AP25" s="9"/>
      <c r="AQ25" s="1">
        <v>19</v>
      </c>
      <c r="AR25" s="2" t="s">
        <v>22</v>
      </c>
      <c r="AS25" s="5">
        <v>0</v>
      </c>
      <c r="AT25" s="5">
        <v>50000</v>
      </c>
      <c r="AU25" s="5">
        <v>0</v>
      </c>
      <c r="AV25" s="5">
        <f t="shared" si="8"/>
        <v>50000</v>
      </c>
      <c r="AW25" s="9"/>
      <c r="AX25" s="1">
        <v>19</v>
      </c>
      <c r="AY25" s="2" t="s">
        <v>22</v>
      </c>
      <c r="AZ25" s="5">
        <v>0</v>
      </c>
      <c r="BA25" s="5">
        <v>14605</v>
      </c>
      <c r="BB25" s="5">
        <v>0</v>
      </c>
      <c r="BC25" s="5">
        <f t="shared" si="9"/>
        <v>14605</v>
      </c>
      <c r="BD25" s="9"/>
      <c r="BE25" s="1">
        <v>19</v>
      </c>
      <c r="BF25" s="2" t="s">
        <v>22</v>
      </c>
      <c r="BG25" s="5">
        <v>0</v>
      </c>
      <c r="BH25" s="5">
        <v>0</v>
      </c>
      <c r="BI25" s="5">
        <v>0</v>
      </c>
      <c r="BJ25" s="5">
        <f t="shared" si="10"/>
        <v>0</v>
      </c>
      <c r="BK25" s="9"/>
      <c r="BL25" s="1">
        <v>19</v>
      </c>
      <c r="BM25" s="2" t="s">
        <v>22</v>
      </c>
      <c r="BN25" s="5">
        <v>0</v>
      </c>
      <c r="BO25" s="5">
        <v>0</v>
      </c>
      <c r="BP25" s="5">
        <v>0</v>
      </c>
      <c r="BQ25" s="5">
        <f t="shared" si="11"/>
        <v>0</v>
      </c>
      <c r="BR25" s="9"/>
      <c r="BS25" s="1">
        <v>19</v>
      </c>
      <c r="BT25" s="2" t="s">
        <v>22</v>
      </c>
      <c r="BU25" s="5">
        <v>0</v>
      </c>
      <c r="BV25" s="5">
        <v>0</v>
      </c>
      <c r="BW25" s="5">
        <v>0</v>
      </c>
      <c r="BX25" s="5">
        <f t="shared" si="12"/>
        <v>0</v>
      </c>
      <c r="BY25" s="9"/>
      <c r="BZ25" s="1">
        <v>19</v>
      </c>
      <c r="CA25" s="2" t="s">
        <v>22</v>
      </c>
      <c r="CB25" s="5">
        <v>0</v>
      </c>
      <c r="CC25" s="5">
        <v>0</v>
      </c>
      <c r="CD25" s="5">
        <v>0</v>
      </c>
      <c r="CE25" s="5">
        <f t="shared" si="13"/>
        <v>0</v>
      </c>
      <c r="CF25" s="9"/>
      <c r="CG25" s="1">
        <v>19</v>
      </c>
      <c r="CH25" s="2" t="s">
        <v>22</v>
      </c>
      <c r="CI25" s="5">
        <v>0</v>
      </c>
      <c r="CJ25" s="5">
        <v>0</v>
      </c>
      <c r="CK25" s="5">
        <v>0</v>
      </c>
      <c r="CL25" s="5">
        <f t="shared" si="14"/>
        <v>0</v>
      </c>
      <c r="CM25" s="9"/>
      <c r="CN25" s="1">
        <v>19</v>
      </c>
      <c r="CO25" s="2" t="s">
        <v>22</v>
      </c>
      <c r="CP25" s="5">
        <v>0</v>
      </c>
      <c r="CQ25" s="5">
        <v>0</v>
      </c>
      <c r="CR25" s="5">
        <v>0</v>
      </c>
      <c r="CS25" s="5">
        <f t="shared" si="15"/>
        <v>0</v>
      </c>
      <c r="CT25" s="9"/>
      <c r="CU25" s="1">
        <v>19</v>
      </c>
      <c r="CV25" s="2" t="s">
        <v>22</v>
      </c>
      <c r="CW25" s="5">
        <v>78</v>
      </c>
      <c r="CX25" s="5">
        <v>187200</v>
      </c>
      <c r="CY25" s="5">
        <v>18920</v>
      </c>
      <c r="CZ25" s="5">
        <f t="shared" si="16"/>
        <v>206120</v>
      </c>
      <c r="DA25" s="9"/>
      <c r="DB25" s="1">
        <v>19</v>
      </c>
      <c r="DC25" s="2" t="s">
        <v>22</v>
      </c>
      <c r="DD25" s="5">
        <v>0</v>
      </c>
      <c r="DE25" s="5">
        <v>0</v>
      </c>
      <c r="DF25" s="5">
        <v>0</v>
      </c>
      <c r="DG25" s="5">
        <f t="shared" si="17"/>
        <v>0</v>
      </c>
      <c r="DH25" s="9"/>
      <c r="DI25" s="1">
        <v>19</v>
      </c>
      <c r="DJ25" s="2" t="s">
        <v>22</v>
      </c>
      <c r="DK25" s="5">
        <v>0</v>
      </c>
      <c r="DL25" s="5">
        <v>0</v>
      </c>
      <c r="DM25" s="5">
        <v>0</v>
      </c>
      <c r="DN25" s="5">
        <f t="shared" si="18"/>
        <v>0</v>
      </c>
      <c r="DO25" s="9"/>
      <c r="DP25" s="1">
        <v>19</v>
      </c>
      <c r="DQ25" s="2" t="s">
        <v>22</v>
      </c>
      <c r="DR25" s="5">
        <v>0</v>
      </c>
      <c r="DS25" s="5">
        <v>0</v>
      </c>
      <c r="DT25" s="5">
        <v>0</v>
      </c>
      <c r="DU25" s="5">
        <f t="shared" si="19"/>
        <v>0</v>
      </c>
      <c r="DV25" s="9"/>
      <c r="DW25" s="1">
        <v>19</v>
      </c>
      <c r="DX25" s="2" t="s">
        <v>22</v>
      </c>
      <c r="DY25" s="5">
        <v>0</v>
      </c>
      <c r="DZ25" s="5">
        <v>0</v>
      </c>
      <c r="EA25" s="5">
        <v>0</v>
      </c>
      <c r="EB25" s="5">
        <f t="shared" si="20"/>
        <v>0</v>
      </c>
      <c r="EC25" s="9"/>
      <c r="ED25" s="1">
        <v>19</v>
      </c>
      <c r="EE25" s="2" t="s">
        <v>22</v>
      </c>
      <c r="EF25" s="5">
        <v>0</v>
      </c>
      <c r="EG25" s="5">
        <v>0</v>
      </c>
      <c r="EH25" s="5">
        <v>0</v>
      </c>
      <c r="EI25" s="5">
        <f t="shared" si="21"/>
        <v>0</v>
      </c>
      <c r="EJ25" s="9"/>
      <c r="EK25" s="1">
        <v>19</v>
      </c>
      <c r="EL25" s="2" t="s">
        <v>22</v>
      </c>
      <c r="EM25" s="5">
        <v>0</v>
      </c>
      <c r="EN25" s="5">
        <v>0</v>
      </c>
      <c r="EO25" s="5">
        <v>0</v>
      </c>
      <c r="EP25" s="5">
        <f t="shared" si="22"/>
        <v>0</v>
      </c>
      <c r="EQ25" s="9"/>
      <c r="ER25" s="1">
        <v>19</v>
      </c>
      <c r="ES25" s="2" t="s">
        <v>22</v>
      </c>
      <c r="ET25" s="5">
        <v>0</v>
      </c>
      <c r="EU25" s="5">
        <f t="shared" si="23"/>
        <v>324055</v>
      </c>
      <c r="EV25" s="5">
        <f t="shared" si="0"/>
        <v>18920</v>
      </c>
      <c r="EW25" s="5">
        <f t="shared" si="1"/>
        <v>342975</v>
      </c>
      <c r="EX25" s="9"/>
    </row>
    <row r="26" spans="1:154" ht="16.5" hidden="1">
      <c r="A26" s="1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2"/>
        <v>0</v>
      </c>
      <c r="G26" s="9"/>
      <c r="H26" s="1">
        <v>20</v>
      </c>
      <c r="I26" s="2" t="s">
        <v>23</v>
      </c>
      <c r="J26" s="5">
        <v>26</v>
      </c>
      <c r="K26" s="5">
        <v>23400</v>
      </c>
      <c r="L26" s="5">
        <v>0</v>
      </c>
      <c r="M26" s="5">
        <f t="shared" si="3"/>
        <v>23400</v>
      </c>
      <c r="N26" s="9"/>
      <c r="O26" s="1">
        <v>20</v>
      </c>
      <c r="P26" s="2" t="s">
        <v>23</v>
      </c>
      <c r="Q26" s="5">
        <v>336</v>
      </c>
      <c r="R26" s="5">
        <v>89800</v>
      </c>
      <c r="S26" s="5">
        <v>0</v>
      </c>
      <c r="T26" s="5">
        <f t="shared" si="4"/>
        <v>89800</v>
      </c>
      <c r="U26" s="9"/>
      <c r="V26" s="1">
        <v>20</v>
      </c>
      <c r="W26" s="2" t="s">
        <v>23</v>
      </c>
      <c r="X26" s="5">
        <v>0</v>
      </c>
      <c r="Y26" s="5">
        <v>0</v>
      </c>
      <c r="Z26" s="5">
        <v>0</v>
      </c>
      <c r="AA26" s="5">
        <f t="shared" si="5"/>
        <v>0</v>
      </c>
      <c r="AB26" s="9"/>
      <c r="AC26" s="1">
        <v>20</v>
      </c>
      <c r="AD26" s="2" t="s">
        <v>23</v>
      </c>
      <c r="AE26" s="5">
        <v>0</v>
      </c>
      <c r="AF26" s="5">
        <v>0</v>
      </c>
      <c r="AG26" s="5">
        <v>0</v>
      </c>
      <c r="AH26" s="5">
        <f t="shared" si="6"/>
        <v>0</v>
      </c>
      <c r="AI26" s="9"/>
      <c r="AJ26" s="1">
        <v>20</v>
      </c>
      <c r="AK26" s="2" t="s">
        <v>23</v>
      </c>
      <c r="AL26" s="5">
        <v>0</v>
      </c>
      <c r="AM26" s="5">
        <v>0</v>
      </c>
      <c r="AN26" s="5">
        <v>0</v>
      </c>
      <c r="AO26" s="5">
        <f t="shared" si="7"/>
        <v>0</v>
      </c>
      <c r="AP26" s="9"/>
      <c r="AQ26" s="1">
        <v>20</v>
      </c>
      <c r="AR26" s="2" t="s">
        <v>23</v>
      </c>
      <c r="AS26" s="5">
        <v>0</v>
      </c>
      <c r="AT26" s="5">
        <v>50000</v>
      </c>
      <c r="AU26" s="5">
        <v>0</v>
      </c>
      <c r="AV26" s="5">
        <f t="shared" si="8"/>
        <v>50000</v>
      </c>
      <c r="AW26" s="9"/>
      <c r="AX26" s="1">
        <v>20</v>
      </c>
      <c r="AY26" s="2" t="s">
        <v>23</v>
      </c>
      <c r="AZ26" s="5">
        <v>0</v>
      </c>
      <c r="BA26" s="5">
        <v>14605</v>
      </c>
      <c r="BB26" s="5">
        <v>0</v>
      </c>
      <c r="BC26" s="5">
        <f t="shared" si="9"/>
        <v>14605</v>
      </c>
      <c r="BD26" s="9"/>
      <c r="BE26" s="1">
        <v>20</v>
      </c>
      <c r="BF26" s="2" t="s">
        <v>23</v>
      </c>
      <c r="BG26" s="5">
        <v>0</v>
      </c>
      <c r="BH26" s="5">
        <v>0</v>
      </c>
      <c r="BI26" s="5">
        <v>0</v>
      </c>
      <c r="BJ26" s="5">
        <f t="shared" si="10"/>
        <v>0</v>
      </c>
      <c r="BK26" s="9"/>
      <c r="BL26" s="1">
        <v>20</v>
      </c>
      <c r="BM26" s="2" t="s">
        <v>23</v>
      </c>
      <c r="BN26" s="5">
        <v>0</v>
      </c>
      <c r="BO26" s="5">
        <v>0</v>
      </c>
      <c r="BP26" s="5">
        <v>0</v>
      </c>
      <c r="BQ26" s="5">
        <f t="shared" si="11"/>
        <v>0</v>
      </c>
      <c r="BR26" s="9"/>
      <c r="BS26" s="1">
        <v>20</v>
      </c>
      <c r="BT26" s="2" t="s">
        <v>23</v>
      </c>
      <c r="BU26" s="5">
        <v>0</v>
      </c>
      <c r="BV26" s="5">
        <v>0</v>
      </c>
      <c r="BW26" s="5">
        <v>0</v>
      </c>
      <c r="BX26" s="5">
        <f t="shared" si="12"/>
        <v>0</v>
      </c>
      <c r="BY26" s="9"/>
      <c r="BZ26" s="1">
        <v>20</v>
      </c>
      <c r="CA26" s="2" t="s">
        <v>23</v>
      </c>
      <c r="CB26" s="5">
        <v>0</v>
      </c>
      <c r="CC26" s="5">
        <v>0</v>
      </c>
      <c r="CD26" s="5">
        <v>0</v>
      </c>
      <c r="CE26" s="5">
        <f t="shared" si="13"/>
        <v>0</v>
      </c>
      <c r="CF26" s="9"/>
      <c r="CG26" s="1">
        <v>20</v>
      </c>
      <c r="CH26" s="2" t="s">
        <v>23</v>
      </c>
      <c r="CI26" s="5">
        <v>0</v>
      </c>
      <c r="CJ26" s="5">
        <v>0</v>
      </c>
      <c r="CK26" s="5">
        <v>0</v>
      </c>
      <c r="CL26" s="5">
        <f t="shared" si="14"/>
        <v>0</v>
      </c>
      <c r="CM26" s="9"/>
      <c r="CN26" s="1">
        <v>20</v>
      </c>
      <c r="CO26" s="2" t="s">
        <v>23</v>
      </c>
      <c r="CP26" s="5">
        <v>0</v>
      </c>
      <c r="CQ26" s="5">
        <v>0</v>
      </c>
      <c r="CR26" s="5">
        <v>0</v>
      </c>
      <c r="CS26" s="5">
        <f t="shared" si="15"/>
        <v>0</v>
      </c>
      <c r="CT26" s="9"/>
      <c r="CU26" s="1">
        <v>20</v>
      </c>
      <c r="CV26" s="2" t="s">
        <v>23</v>
      </c>
      <c r="CW26" s="5">
        <v>253</v>
      </c>
      <c r="CX26" s="5">
        <v>607200</v>
      </c>
      <c r="CY26" s="5">
        <v>0</v>
      </c>
      <c r="CZ26" s="5">
        <f t="shared" si="16"/>
        <v>607200</v>
      </c>
      <c r="DA26" s="9"/>
      <c r="DB26" s="1">
        <v>20</v>
      </c>
      <c r="DC26" s="2" t="s">
        <v>23</v>
      </c>
      <c r="DD26" s="5">
        <v>0</v>
      </c>
      <c r="DE26" s="5">
        <v>0</v>
      </c>
      <c r="DF26" s="5">
        <v>0</v>
      </c>
      <c r="DG26" s="5">
        <f t="shared" si="17"/>
        <v>0</v>
      </c>
      <c r="DH26" s="9"/>
      <c r="DI26" s="1">
        <v>20</v>
      </c>
      <c r="DJ26" s="2" t="s">
        <v>23</v>
      </c>
      <c r="DK26" s="5">
        <v>0</v>
      </c>
      <c r="DL26" s="5">
        <v>0</v>
      </c>
      <c r="DM26" s="5">
        <v>0</v>
      </c>
      <c r="DN26" s="5">
        <f t="shared" si="18"/>
        <v>0</v>
      </c>
      <c r="DO26" s="9"/>
      <c r="DP26" s="1">
        <v>20</v>
      </c>
      <c r="DQ26" s="2" t="s">
        <v>23</v>
      </c>
      <c r="DR26" s="5">
        <v>0</v>
      </c>
      <c r="DS26" s="5">
        <v>0</v>
      </c>
      <c r="DT26" s="5">
        <v>0</v>
      </c>
      <c r="DU26" s="5">
        <f t="shared" si="19"/>
        <v>0</v>
      </c>
      <c r="DV26" s="9"/>
      <c r="DW26" s="1">
        <v>20</v>
      </c>
      <c r="DX26" s="2" t="s">
        <v>23</v>
      </c>
      <c r="DY26" s="5">
        <v>0</v>
      </c>
      <c r="DZ26" s="5">
        <v>0</v>
      </c>
      <c r="EA26" s="5">
        <v>0</v>
      </c>
      <c r="EB26" s="5">
        <f t="shared" si="20"/>
        <v>0</v>
      </c>
      <c r="EC26" s="9"/>
      <c r="ED26" s="1">
        <v>20</v>
      </c>
      <c r="EE26" s="2" t="s">
        <v>23</v>
      </c>
      <c r="EF26" s="5">
        <v>0</v>
      </c>
      <c r="EG26" s="5">
        <v>0</v>
      </c>
      <c r="EH26" s="5">
        <v>0</v>
      </c>
      <c r="EI26" s="5">
        <f t="shared" si="21"/>
        <v>0</v>
      </c>
      <c r="EJ26" s="9"/>
      <c r="EK26" s="1">
        <v>20</v>
      </c>
      <c r="EL26" s="2" t="s">
        <v>23</v>
      </c>
      <c r="EM26" s="5">
        <v>0</v>
      </c>
      <c r="EN26" s="5">
        <v>0</v>
      </c>
      <c r="EO26" s="5">
        <v>0</v>
      </c>
      <c r="EP26" s="5">
        <f t="shared" si="22"/>
        <v>0</v>
      </c>
      <c r="EQ26" s="9"/>
      <c r="ER26" s="1">
        <v>20</v>
      </c>
      <c r="ES26" s="2" t="s">
        <v>23</v>
      </c>
      <c r="ET26" s="5">
        <v>0</v>
      </c>
      <c r="EU26" s="5">
        <f t="shared" si="23"/>
        <v>785005</v>
      </c>
      <c r="EV26" s="5">
        <f t="shared" si="0"/>
        <v>0</v>
      </c>
      <c r="EW26" s="5">
        <f t="shared" si="1"/>
        <v>785005</v>
      </c>
      <c r="EX26" s="9"/>
    </row>
    <row r="27" spans="1:154" ht="16.5" hidden="1">
      <c r="A27" s="1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2"/>
        <v>0</v>
      </c>
      <c r="G27" s="9"/>
      <c r="H27" s="1">
        <v>21</v>
      </c>
      <c r="I27" s="2" t="s">
        <v>24</v>
      </c>
      <c r="J27" s="5">
        <v>66</v>
      </c>
      <c r="K27" s="5">
        <v>59400</v>
      </c>
      <c r="L27" s="5">
        <v>0</v>
      </c>
      <c r="M27" s="5">
        <f t="shared" si="3"/>
        <v>59400</v>
      </c>
      <c r="N27" s="9"/>
      <c r="O27" s="1">
        <v>21</v>
      </c>
      <c r="P27" s="2" t="s">
        <v>24</v>
      </c>
      <c r="Q27" s="5">
        <v>719</v>
      </c>
      <c r="R27" s="5">
        <v>171250</v>
      </c>
      <c r="S27" s="5">
        <v>0</v>
      </c>
      <c r="T27" s="5">
        <f t="shared" si="4"/>
        <v>171250</v>
      </c>
      <c r="U27" s="9"/>
      <c r="V27" s="1">
        <v>21</v>
      </c>
      <c r="W27" s="2" t="s">
        <v>24</v>
      </c>
      <c r="X27" s="5">
        <v>0</v>
      </c>
      <c r="Y27" s="5">
        <v>0</v>
      </c>
      <c r="Z27" s="5">
        <v>0</v>
      </c>
      <c r="AA27" s="5">
        <f t="shared" si="5"/>
        <v>0</v>
      </c>
      <c r="AB27" s="9"/>
      <c r="AC27" s="1">
        <v>21</v>
      </c>
      <c r="AD27" s="2" t="s">
        <v>24</v>
      </c>
      <c r="AE27" s="5">
        <v>0</v>
      </c>
      <c r="AF27" s="5">
        <v>0</v>
      </c>
      <c r="AG27" s="5">
        <v>0</v>
      </c>
      <c r="AH27" s="5">
        <f t="shared" si="6"/>
        <v>0</v>
      </c>
      <c r="AI27" s="9"/>
      <c r="AJ27" s="1">
        <v>21</v>
      </c>
      <c r="AK27" s="2" t="s">
        <v>24</v>
      </c>
      <c r="AL27" s="5">
        <v>0</v>
      </c>
      <c r="AM27" s="5">
        <v>0</v>
      </c>
      <c r="AN27" s="5">
        <v>0</v>
      </c>
      <c r="AO27" s="5">
        <f t="shared" si="7"/>
        <v>0</v>
      </c>
      <c r="AP27" s="9"/>
      <c r="AQ27" s="1">
        <v>21</v>
      </c>
      <c r="AR27" s="2" t="s">
        <v>24</v>
      </c>
      <c r="AS27" s="5">
        <v>0</v>
      </c>
      <c r="AT27" s="5">
        <v>50000</v>
      </c>
      <c r="AU27" s="5">
        <v>0</v>
      </c>
      <c r="AV27" s="5">
        <f t="shared" si="8"/>
        <v>50000</v>
      </c>
      <c r="AW27" s="9"/>
      <c r="AX27" s="1">
        <v>21</v>
      </c>
      <c r="AY27" s="2" t="s">
        <v>24</v>
      </c>
      <c r="AZ27" s="5">
        <v>0</v>
      </c>
      <c r="BA27" s="5">
        <v>14605</v>
      </c>
      <c r="BB27" s="5">
        <v>0</v>
      </c>
      <c r="BC27" s="5">
        <f t="shared" si="9"/>
        <v>14605</v>
      </c>
      <c r="BD27" s="9"/>
      <c r="BE27" s="1">
        <v>21</v>
      </c>
      <c r="BF27" s="2" t="s">
        <v>24</v>
      </c>
      <c r="BG27" s="5">
        <v>0</v>
      </c>
      <c r="BH27" s="5">
        <v>0</v>
      </c>
      <c r="BI27" s="5">
        <v>0</v>
      </c>
      <c r="BJ27" s="5">
        <f t="shared" si="10"/>
        <v>0</v>
      </c>
      <c r="BK27" s="9"/>
      <c r="BL27" s="1">
        <v>21</v>
      </c>
      <c r="BM27" s="2" t="s">
        <v>24</v>
      </c>
      <c r="BN27" s="5">
        <v>0</v>
      </c>
      <c r="BO27" s="5">
        <v>0</v>
      </c>
      <c r="BP27" s="5">
        <v>0</v>
      </c>
      <c r="BQ27" s="5">
        <f t="shared" si="11"/>
        <v>0</v>
      </c>
      <c r="BR27" s="9"/>
      <c r="BS27" s="1">
        <v>21</v>
      </c>
      <c r="BT27" s="2" t="s">
        <v>24</v>
      </c>
      <c r="BU27" s="5">
        <v>0</v>
      </c>
      <c r="BV27" s="5">
        <v>0</v>
      </c>
      <c r="BW27" s="5">
        <v>0</v>
      </c>
      <c r="BX27" s="5">
        <f t="shared" si="12"/>
        <v>0</v>
      </c>
      <c r="BY27" s="9"/>
      <c r="BZ27" s="1">
        <v>21</v>
      </c>
      <c r="CA27" s="2" t="s">
        <v>24</v>
      </c>
      <c r="CB27" s="5">
        <v>0</v>
      </c>
      <c r="CC27" s="5">
        <v>0</v>
      </c>
      <c r="CD27" s="5">
        <v>0</v>
      </c>
      <c r="CE27" s="5">
        <f t="shared" si="13"/>
        <v>0</v>
      </c>
      <c r="CF27" s="9"/>
      <c r="CG27" s="1">
        <v>21</v>
      </c>
      <c r="CH27" s="2" t="s">
        <v>24</v>
      </c>
      <c r="CI27" s="5">
        <v>0</v>
      </c>
      <c r="CJ27" s="5">
        <v>0</v>
      </c>
      <c r="CK27" s="5">
        <v>0</v>
      </c>
      <c r="CL27" s="5">
        <f t="shared" si="14"/>
        <v>0</v>
      </c>
      <c r="CM27" s="9"/>
      <c r="CN27" s="1">
        <v>21</v>
      </c>
      <c r="CO27" s="2" t="s">
        <v>24</v>
      </c>
      <c r="CP27" s="5">
        <v>0</v>
      </c>
      <c r="CQ27" s="5">
        <v>0</v>
      </c>
      <c r="CR27" s="5">
        <v>0</v>
      </c>
      <c r="CS27" s="5">
        <f t="shared" si="15"/>
        <v>0</v>
      </c>
      <c r="CT27" s="9"/>
      <c r="CU27" s="1">
        <v>21</v>
      </c>
      <c r="CV27" s="2" t="s">
        <v>24</v>
      </c>
      <c r="CW27" s="5">
        <v>258</v>
      </c>
      <c r="CX27" s="5">
        <v>619200</v>
      </c>
      <c r="CY27" s="5">
        <v>0</v>
      </c>
      <c r="CZ27" s="5">
        <f t="shared" si="16"/>
        <v>619200</v>
      </c>
      <c r="DA27" s="9"/>
      <c r="DB27" s="1">
        <v>21</v>
      </c>
      <c r="DC27" s="2" t="s">
        <v>24</v>
      </c>
      <c r="DD27" s="5">
        <v>0</v>
      </c>
      <c r="DE27" s="5">
        <v>0</v>
      </c>
      <c r="DF27" s="5">
        <v>0</v>
      </c>
      <c r="DG27" s="5">
        <f t="shared" si="17"/>
        <v>0</v>
      </c>
      <c r="DH27" s="9"/>
      <c r="DI27" s="1">
        <v>21</v>
      </c>
      <c r="DJ27" s="2" t="s">
        <v>24</v>
      </c>
      <c r="DK27" s="5">
        <v>0</v>
      </c>
      <c r="DL27" s="5">
        <v>0</v>
      </c>
      <c r="DM27" s="5">
        <v>0</v>
      </c>
      <c r="DN27" s="5">
        <f t="shared" si="18"/>
        <v>0</v>
      </c>
      <c r="DO27" s="9"/>
      <c r="DP27" s="1">
        <v>21</v>
      </c>
      <c r="DQ27" s="2" t="s">
        <v>24</v>
      </c>
      <c r="DR27" s="5">
        <v>0</v>
      </c>
      <c r="DS27" s="5">
        <v>0</v>
      </c>
      <c r="DT27" s="5">
        <v>0</v>
      </c>
      <c r="DU27" s="5">
        <f t="shared" si="19"/>
        <v>0</v>
      </c>
      <c r="DV27" s="9"/>
      <c r="DW27" s="1">
        <v>21</v>
      </c>
      <c r="DX27" s="2" t="s">
        <v>24</v>
      </c>
      <c r="DY27" s="5">
        <v>0</v>
      </c>
      <c r="DZ27" s="5">
        <v>0</v>
      </c>
      <c r="EA27" s="5">
        <v>0</v>
      </c>
      <c r="EB27" s="5">
        <f t="shared" si="20"/>
        <v>0</v>
      </c>
      <c r="EC27" s="9"/>
      <c r="ED27" s="1">
        <v>21</v>
      </c>
      <c r="EE27" s="2" t="s">
        <v>24</v>
      </c>
      <c r="EF27" s="5">
        <v>0</v>
      </c>
      <c r="EG27" s="5">
        <v>0</v>
      </c>
      <c r="EH27" s="5">
        <v>0</v>
      </c>
      <c r="EI27" s="5">
        <f t="shared" si="21"/>
        <v>0</v>
      </c>
      <c r="EJ27" s="9"/>
      <c r="EK27" s="1">
        <v>21</v>
      </c>
      <c r="EL27" s="2" t="s">
        <v>24</v>
      </c>
      <c r="EM27" s="5">
        <v>0</v>
      </c>
      <c r="EN27" s="5">
        <v>0</v>
      </c>
      <c r="EO27" s="5">
        <v>0</v>
      </c>
      <c r="EP27" s="5">
        <f t="shared" si="22"/>
        <v>0</v>
      </c>
      <c r="EQ27" s="9"/>
      <c r="ER27" s="1">
        <v>21</v>
      </c>
      <c r="ES27" s="2" t="s">
        <v>24</v>
      </c>
      <c r="ET27" s="5">
        <v>0</v>
      </c>
      <c r="EU27" s="5">
        <f t="shared" si="23"/>
        <v>914455</v>
      </c>
      <c r="EV27" s="5">
        <f t="shared" si="0"/>
        <v>0</v>
      </c>
      <c r="EW27" s="5">
        <f t="shared" si="1"/>
        <v>914455</v>
      </c>
      <c r="EX27" s="9"/>
    </row>
    <row r="28" spans="1:154" ht="16.5" hidden="1">
      <c r="A28" s="1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2"/>
        <v>0</v>
      </c>
      <c r="G28" s="9"/>
      <c r="H28" s="1">
        <v>22</v>
      </c>
      <c r="I28" s="2" t="s">
        <v>25</v>
      </c>
      <c r="J28" s="5">
        <v>33</v>
      </c>
      <c r="K28" s="5">
        <v>29700</v>
      </c>
      <c r="L28" s="5">
        <v>0</v>
      </c>
      <c r="M28" s="5">
        <f t="shared" si="3"/>
        <v>29700</v>
      </c>
      <c r="N28" s="9"/>
      <c r="O28" s="1">
        <v>22</v>
      </c>
      <c r="P28" s="2" t="s">
        <v>25</v>
      </c>
      <c r="Q28" s="5">
        <v>223</v>
      </c>
      <c r="R28" s="5">
        <v>60850</v>
      </c>
      <c r="S28" s="5">
        <v>0</v>
      </c>
      <c r="T28" s="5">
        <f t="shared" si="4"/>
        <v>60850</v>
      </c>
      <c r="U28" s="9"/>
      <c r="V28" s="1">
        <v>22</v>
      </c>
      <c r="W28" s="2" t="s">
        <v>25</v>
      </c>
      <c r="X28" s="5">
        <v>0</v>
      </c>
      <c r="Y28" s="5">
        <v>0</v>
      </c>
      <c r="Z28" s="5">
        <v>0</v>
      </c>
      <c r="AA28" s="5">
        <f t="shared" si="5"/>
        <v>0</v>
      </c>
      <c r="AB28" s="9"/>
      <c r="AC28" s="1">
        <v>22</v>
      </c>
      <c r="AD28" s="2" t="s">
        <v>25</v>
      </c>
      <c r="AE28" s="5">
        <v>0</v>
      </c>
      <c r="AF28" s="5">
        <v>0</v>
      </c>
      <c r="AG28" s="5">
        <v>0</v>
      </c>
      <c r="AH28" s="5">
        <f t="shared" si="6"/>
        <v>0</v>
      </c>
      <c r="AI28" s="9"/>
      <c r="AJ28" s="1">
        <v>22</v>
      </c>
      <c r="AK28" s="2" t="s">
        <v>25</v>
      </c>
      <c r="AL28" s="5">
        <v>0</v>
      </c>
      <c r="AM28" s="5">
        <v>0</v>
      </c>
      <c r="AN28" s="5">
        <v>0</v>
      </c>
      <c r="AO28" s="5">
        <f t="shared" si="7"/>
        <v>0</v>
      </c>
      <c r="AP28" s="9"/>
      <c r="AQ28" s="1">
        <v>22</v>
      </c>
      <c r="AR28" s="2" t="s">
        <v>25</v>
      </c>
      <c r="AS28" s="5">
        <v>0</v>
      </c>
      <c r="AT28" s="5">
        <v>50000</v>
      </c>
      <c r="AU28" s="5">
        <v>0</v>
      </c>
      <c r="AV28" s="5">
        <f t="shared" si="8"/>
        <v>50000</v>
      </c>
      <c r="AW28" s="9"/>
      <c r="AX28" s="1">
        <v>22</v>
      </c>
      <c r="AY28" s="2" t="s">
        <v>25</v>
      </c>
      <c r="AZ28" s="5">
        <v>0</v>
      </c>
      <c r="BA28" s="5">
        <v>14605</v>
      </c>
      <c r="BB28" s="5">
        <v>0</v>
      </c>
      <c r="BC28" s="5">
        <f t="shared" si="9"/>
        <v>14605</v>
      </c>
      <c r="BD28" s="9"/>
      <c r="BE28" s="1">
        <v>22</v>
      </c>
      <c r="BF28" s="2" t="s">
        <v>25</v>
      </c>
      <c r="BG28" s="5">
        <v>0</v>
      </c>
      <c r="BH28" s="5">
        <v>0</v>
      </c>
      <c r="BI28" s="5">
        <v>0</v>
      </c>
      <c r="BJ28" s="5">
        <f t="shared" si="10"/>
        <v>0</v>
      </c>
      <c r="BK28" s="9"/>
      <c r="BL28" s="1">
        <v>22</v>
      </c>
      <c r="BM28" s="2" t="s">
        <v>25</v>
      </c>
      <c r="BN28" s="5">
        <v>0</v>
      </c>
      <c r="BO28" s="5">
        <v>0</v>
      </c>
      <c r="BP28" s="5">
        <v>0</v>
      </c>
      <c r="BQ28" s="5">
        <f t="shared" si="11"/>
        <v>0</v>
      </c>
      <c r="BR28" s="9"/>
      <c r="BS28" s="1">
        <v>22</v>
      </c>
      <c r="BT28" s="2" t="s">
        <v>25</v>
      </c>
      <c r="BU28" s="5">
        <v>0</v>
      </c>
      <c r="BV28" s="5">
        <v>0</v>
      </c>
      <c r="BW28" s="5">
        <v>0</v>
      </c>
      <c r="BX28" s="5">
        <f t="shared" si="12"/>
        <v>0</v>
      </c>
      <c r="BY28" s="9"/>
      <c r="BZ28" s="1">
        <v>22</v>
      </c>
      <c r="CA28" s="2" t="s">
        <v>25</v>
      </c>
      <c r="CB28" s="5">
        <v>0</v>
      </c>
      <c r="CC28" s="5">
        <v>0</v>
      </c>
      <c r="CD28" s="5">
        <v>0</v>
      </c>
      <c r="CE28" s="5">
        <f t="shared" si="13"/>
        <v>0</v>
      </c>
      <c r="CF28" s="9"/>
      <c r="CG28" s="1">
        <v>22</v>
      </c>
      <c r="CH28" s="2" t="s">
        <v>25</v>
      </c>
      <c r="CI28" s="5">
        <v>0</v>
      </c>
      <c r="CJ28" s="5">
        <v>0</v>
      </c>
      <c r="CK28" s="5">
        <v>0</v>
      </c>
      <c r="CL28" s="5">
        <f t="shared" si="14"/>
        <v>0</v>
      </c>
      <c r="CM28" s="9"/>
      <c r="CN28" s="1">
        <v>22</v>
      </c>
      <c r="CO28" s="2" t="s">
        <v>25</v>
      </c>
      <c r="CP28" s="5">
        <v>0</v>
      </c>
      <c r="CQ28" s="5">
        <v>0</v>
      </c>
      <c r="CR28" s="5">
        <v>0</v>
      </c>
      <c r="CS28" s="5">
        <f t="shared" si="15"/>
        <v>0</v>
      </c>
      <c r="CT28" s="9"/>
      <c r="CU28" s="1">
        <v>22</v>
      </c>
      <c r="CV28" s="2" t="s">
        <v>25</v>
      </c>
      <c r="CW28" s="5">
        <v>96</v>
      </c>
      <c r="CX28" s="5">
        <v>230400</v>
      </c>
      <c r="CY28" s="5">
        <v>0</v>
      </c>
      <c r="CZ28" s="5">
        <f t="shared" si="16"/>
        <v>230400</v>
      </c>
      <c r="DA28" s="9"/>
      <c r="DB28" s="1">
        <v>22</v>
      </c>
      <c r="DC28" s="2" t="s">
        <v>25</v>
      </c>
      <c r="DD28" s="5">
        <v>0</v>
      </c>
      <c r="DE28" s="5">
        <v>0</v>
      </c>
      <c r="DF28" s="5">
        <v>0</v>
      </c>
      <c r="DG28" s="5">
        <f t="shared" si="17"/>
        <v>0</v>
      </c>
      <c r="DH28" s="9"/>
      <c r="DI28" s="1">
        <v>22</v>
      </c>
      <c r="DJ28" s="2" t="s">
        <v>25</v>
      </c>
      <c r="DK28" s="5">
        <v>0</v>
      </c>
      <c r="DL28" s="5">
        <v>0</v>
      </c>
      <c r="DM28" s="5">
        <v>0</v>
      </c>
      <c r="DN28" s="5">
        <f t="shared" si="18"/>
        <v>0</v>
      </c>
      <c r="DO28" s="9"/>
      <c r="DP28" s="1">
        <v>22</v>
      </c>
      <c r="DQ28" s="2" t="s">
        <v>25</v>
      </c>
      <c r="DR28" s="5">
        <v>0</v>
      </c>
      <c r="DS28" s="5">
        <v>0</v>
      </c>
      <c r="DT28" s="5">
        <v>0</v>
      </c>
      <c r="DU28" s="5">
        <f t="shared" si="19"/>
        <v>0</v>
      </c>
      <c r="DV28" s="9"/>
      <c r="DW28" s="1">
        <v>22</v>
      </c>
      <c r="DX28" s="2" t="s">
        <v>25</v>
      </c>
      <c r="DY28" s="5">
        <v>0</v>
      </c>
      <c r="DZ28" s="5">
        <v>0</v>
      </c>
      <c r="EA28" s="5">
        <v>0</v>
      </c>
      <c r="EB28" s="5">
        <f t="shared" si="20"/>
        <v>0</v>
      </c>
      <c r="EC28" s="9"/>
      <c r="ED28" s="1">
        <v>22</v>
      </c>
      <c r="EE28" s="2" t="s">
        <v>25</v>
      </c>
      <c r="EF28" s="5">
        <v>0</v>
      </c>
      <c r="EG28" s="5">
        <v>0</v>
      </c>
      <c r="EH28" s="5">
        <v>0</v>
      </c>
      <c r="EI28" s="5">
        <f t="shared" si="21"/>
        <v>0</v>
      </c>
      <c r="EJ28" s="9"/>
      <c r="EK28" s="1">
        <v>22</v>
      </c>
      <c r="EL28" s="2" t="s">
        <v>25</v>
      </c>
      <c r="EM28" s="5">
        <v>0</v>
      </c>
      <c r="EN28" s="5">
        <v>0</v>
      </c>
      <c r="EO28" s="5">
        <v>0</v>
      </c>
      <c r="EP28" s="5">
        <f t="shared" si="22"/>
        <v>0</v>
      </c>
      <c r="EQ28" s="9"/>
      <c r="ER28" s="1">
        <v>22</v>
      </c>
      <c r="ES28" s="2" t="s">
        <v>25</v>
      </c>
      <c r="ET28" s="5">
        <v>0</v>
      </c>
      <c r="EU28" s="5">
        <f t="shared" si="23"/>
        <v>385555</v>
      </c>
      <c r="EV28" s="5">
        <f t="shared" si="0"/>
        <v>0</v>
      </c>
      <c r="EW28" s="5">
        <f t="shared" si="1"/>
        <v>385555</v>
      </c>
      <c r="EX28" s="9"/>
    </row>
    <row r="29" spans="1:154" ht="16.5" hidden="1">
      <c r="A29" s="1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2"/>
        <v>0</v>
      </c>
      <c r="G29" s="9"/>
      <c r="H29" s="1">
        <v>23</v>
      </c>
      <c r="I29" s="2" t="s">
        <v>26</v>
      </c>
      <c r="J29" s="5">
        <v>43</v>
      </c>
      <c r="K29" s="5">
        <v>38700</v>
      </c>
      <c r="L29" s="5">
        <v>0</v>
      </c>
      <c r="M29" s="5">
        <f t="shared" si="3"/>
        <v>38700</v>
      </c>
      <c r="N29" s="9"/>
      <c r="O29" s="1">
        <v>23</v>
      </c>
      <c r="P29" s="2" t="s">
        <v>26</v>
      </c>
      <c r="Q29" s="5">
        <v>794</v>
      </c>
      <c r="R29" s="5">
        <v>167500</v>
      </c>
      <c r="S29" s="5">
        <v>0</v>
      </c>
      <c r="T29" s="5">
        <f t="shared" si="4"/>
        <v>167500</v>
      </c>
      <c r="U29" s="9"/>
      <c r="V29" s="1">
        <v>23</v>
      </c>
      <c r="W29" s="2" t="s">
        <v>26</v>
      </c>
      <c r="X29" s="5">
        <v>0</v>
      </c>
      <c r="Y29" s="5">
        <v>0</v>
      </c>
      <c r="Z29" s="5">
        <v>0</v>
      </c>
      <c r="AA29" s="5">
        <f t="shared" si="5"/>
        <v>0</v>
      </c>
      <c r="AB29" s="9"/>
      <c r="AC29" s="1">
        <v>23</v>
      </c>
      <c r="AD29" s="2" t="s">
        <v>26</v>
      </c>
      <c r="AE29" s="5">
        <v>0</v>
      </c>
      <c r="AF29" s="5">
        <v>0</v>
      </c>
      <c r="AG29" s="5">
        <v>0</v>
      </c>
      <c r="AH29" s="5">
        <f t="shared" si="6"/>
        <v>0</v>
      </c>
      <c r="AI29" s="9"/>
      <c r="AJ29" s="1">
        <v>23</v>
      </c>
      <c r="AK29" s="2" t="s">
        <v>26</v>
      </c>
      <c r="AL29" s="5">
        <v>0</v>
      </c>
      <c r="AM29" s="5">
        <v>0</v>
      </c>
      <c r="AN29" s="5">
        <v>0</v>
      </c>
      <c r="AO29" s="5">
        <f t="shared" si="7"/>
        <v>0</v>
      </c>
      <c r="AP29" s="9"/>
      <c r="AQ29" s="1">
        <v>23</v>
      </c>
      <c r="AR29" s="2" t="s">
        <v>26</v>
      </c>
      <c r="AS29" s="5">
        <v>0</v>
      </c>
      <c r="AT29" s="5">
        <v>50000</v>
      </c>
      <c r="AU29" s="5">
        <v>0</v>
      </c>
      <c r="AV29" s="5">
        <f t="shared" si="8"/>
        <v>50000</v>
      </c>
      <c r="AW29" s="9"/>
      <c r="AX29" s="1">
        <v>23</v>
      </c>
      <c r="AY29" s="2" t="s">
        <v>26</v>
      </c>
      <c r="AZ29" s="5">
        <v>0</v>
      </c>
      <c r="BA29" s="5">
        <v>14605</v>
      </c>
      <c r="BB29" s="5">
        <v>0</v>
      </c>
      <c r="BC29" s="5">
        <f t="shared" si="9"/>
        <v>14605</v>
      </c>
      <c r="BD29" s="9"/>
      <c r="BE29" s="1">
        <v>23</v>
      </c>
      <c r="BF29" s="2" t="s">
        <v>26</v>
      </c>
      <c r="BG29" s="5">
        <v>0</v>
      </c>
      <c r="BH29" s="5">
        <v>0</v>
      </c>
      <c r="BI29" s="5">
        <v>0</v>
      </c>
      <c r="BJ29" s="5">
        <f t="shared" si="10"/>
        <v>0</v>
      </c>
      <c r="BK29" s="9"/>
      <c r="BL29" s="1">
        <v>23</v>
      </c>
      <c r="BM29" s="2" t="s">
        <v>26</v>
      </c>
      <c r="BN29" s="5">
        <v>0</v>
      </c>
      <c r="BO29" s="5">
        <v>0</v>
      </c>
      <c r="BP29" s="5">
        <v>0</v>
      </c>
      <c r="BQ29" s="5">
        <f t="shared" si="11"/>
        <v>0</v>
      </c>
      <c r="BR29" s="9"/>
      <c r="BS29" s="1">
        <v>23</v>
      </c>
      <c r="BT29" s="2" t="s">
        <v>26</v>
      </c>
      <c r="BU29" s="5">
        <v>0</v>
      </c>
      <c r="BV29" s="5">
        <v>0</v>
      </c>
      <c r="BW29" s="5">
        <v>0</v>
      </c>
      <c r="BX29" s="5">
        <f t="shared" si="12"/>
        <v>0</v>
      </c>
      <c r="BY29" s="9"/>
      <c r="BZ29" s="1">
        <v>23</v>
      </c>
      <c r="CA29" s="2" t="s">
        <v>26</v>
      </c>
      <c r="CB29" s="5">
        <v>0</v>
      </c>
      <c r="CC29" s="5">
        <v>0</v>
      </c>
      <c r="CD29" s="5">
        <v>0</v>
      </c>
      <c r="CE29" s="5">
        <f t="shared" si="13"/>
        <v>0</v>
      </c>
      <c r="CF29" s="9"/>
      <c r="CG29" s="1">
        <v>23</v>
      </c>
      <c r="CH29" s="2" t="s">
        <v>26</v>
      </c>
      <c r="CI29" s="5">
        <v>0</v>
      </c>
      <c r="CJ29" s="5">
        <v>0</v>
      </c>
      <c r="CK29" s="5">
        <v>0</v>
      </c>
      <c r="CL29" s="5">
        <f t="shared" si="14"/>
        <v>0</v>
      </c>
      <c r="CM29" s="9"/>
      <c r="CN29" s="1">
        <v>23</v>
      </c>
      <c r="CO29" s="2" t="s">
        <v>26</v>
      </c>
      <c r="CP29" s="5">
        <v>0</v>
      </c>
      <c r="CQ29" s="5">
        <v>0</v>
      </c>
      <c r="CR29" s="5">
        <v>0</v>
      </c>
      <c r="CS29" s="5">
        <f t="shared" si="15"/>
        <v>0</v>
      </c>
      <c r="CT29" s="9"/>
      <c r="CU29" s="1">
        <v>23</v>
      </c>
      <c r="CV29" s="2" t="s">
        <v>26</v>
      </c>
      <c r="CW29" s="5">
        <v>98</v>
      </c>
      <c r="CX29" s="5">
        <v>235200</v>
      </c>
      <c r="CY29" s="5">
        <v>0</v>
      </c>
      <c r="CZ29" s="5">
        <f t="shared" si="16"/>
        <v>235200</v>
      </c>
      <c r="DA29" s="9"/>
      <c r="DB29" s="1">
        <v>23</v>
      </c>
      <c r="DC29" s="2" t="s">
        <v>26</v>
      </c>
      <c r="DD29" s="5">
        <v>0</v>
      </c>
      <c r="DE29" s="5">
        <v>0</v>
      </c>
      <c r="DF29" s="5">
        <v>0</v>
      </c>
      <c r="DG29" s="5">
        <f t="shared" si="17"/>
        <v>0</v>
      </c>
      <c r="DH29" s="9"/>
      <c r="DI29" s="1">
        <v>23</v>
      </c>
      <c r="DJ29" s="2" t="s">
        <v>26</v>
      </c>
      <c r="DK29" s="5">
        <v>0</v>
      </c>
      <c r="DL29" s="5">
        <v>0</v>
      </c>
      <c r="DM29" s="5">
        <v>0</v>
      </c>
      <c r="DN29" s="5">
        <f t="shared" si="18"/>
        <v>0</v>
      </c>
      <c r="DO29" s="9"/>
      <c r="DP29" s="1">
        <v>23</v>
      </c>
      <c r="DQ29" s="2" t="s">
        <v>26</v>
      </c>
      <c r="DR29" s="5">
        <v>0</v>
      </c>
      <c r="DS29" s="5">
        <v>0</v>
      </c>
      <c r="DT29" s="5">
        <v>0</v>
      </c>
      <c r="DU29" s="5">
        <f t="shared" si="19"/>
        <v>0</v>
      </c>
      <c r="DV29" s="9"/>
      <c r="DW29" s="1">
        <v>23</v>
      </c>
      <c r="DX29" s="2" t="s">
        <v>26</v>
      </c>
      <c r="DY29" s="5">
        <v>0</v>
      </c>
      <c r="DZ29" s="5">
        <v>0</v>
      </c>
      <c r="EA29" s="5">
        <v>0</v>
      </c>
      <c r="EB29" s="5">
        <f t="shared" si="20"/>
        <v>0</v>
      </c>
      <c r="EC29" s="9"/>
      <c r="ED29" s="1">
        <v>23</v>
      </c>
      <c r="EE29" s="2" t="s">
        <v>26</v>
      </c>
      <c r="EF29" s="5">
        <v>0</v>
      </c>
      <c r="EG29" s="5">
        <v>0</v>
      </c>
      <c r="EH29" s="5">
        <v>0</v>
      </c>
      <c r="EI29" s="5">
        <f t="shared" si="21"/>
        <v>0</v>
      </c>
      <c r="EJ29" s="9"/>
      <c r="EK29" s="1">
        <v>23</v>
      </c>
      <c r="EL29" s="2" t="s">
        <v>26</v>
      </c>
      <c r="EM29" s="5">
        <v>0</v>
      </c>
      <c r="EN29" s="5">
        <v>0</v>
      </c>
      <c r="EO29" s="5">
        <v>0</v>
      </c>
      <c r="EP29" s="5">
        <f t="shared" si="22"/>
        <v>0</v>
      </c>
      <c r="EQ29" s="9"/>
      <c r="ER29" s="1">
        <v>23</v>
      </c>
      <c r="ES29" s="2" t="s">
        <v>26</v>
      </c>
      <c r="ET29" s="5">
        <v>0</v>
      </c>
      <c r="EU29" s="5">
        <f t="shared" si="23"/>
        <v>506005</v>
      </c>
      <c r="EV29" s="5">
        <f t="shared" si="0"/>
        <v>0</v>
      </c>
      <c r="EW29" s="5">
        <f t="shared" si="1"/>
        <v>506005</v>
      </c>
      <c r="EX29" s="9"/>
    </row>
    <row r="30" spans="1:154" ht="16.5" hidden="1">
      <c r="A30" s="1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2"/>
        <v>0</v>
      </c>
      <c r="G30" s="9"/>
      <c r="H30" s="1">
        <v>24</v>
      </c>
      <c r="I30" s="2" t="s">
        <v>27</v>
      </c>
      <c r="J30" s="5">
        <v>41</v>
      </c>
      <c r="K30" s="5">
        <v>36900</v>
      </c>
      <c r="L30" s="5">
        <v>0</v>
      </c>
      <c r="M30" s="5">
        <f t="shared" si="3"/>
        <v>36900</v>
      </c>
      <c r="N30" s="9"/>
      <c r="O30" s="1">
        <v>24</v>
      </c>
      <c r="P30" s="2" t="s">
        <v>27</v>
      </c>
      <c r="Q30" s="5">
        <v>472</v>
      </c>
      <c r="R30" s="5">
        <v>131200</v>
      </c>
      <c r="S30" s="5">
        <v>0</v>
      </c>
      <c r="T30" s="5">
        <f t="shared" si="4"/>
        <v>131200</v>
      </c>
      <c r="U30" s="9"/>
      <c r="V30" s="1">
        <v>24</v>
      </c>
      <c r="W30" s="2" t="s">
        <v>27</v>
      </c>
      <c r="X30" s="5">
        <v>0</v>
      </c>
      <c r="Y30" s="5">
        <v>0</v>
      </c>
      <c r="Z30" s="5">
        <v>0</v>
      </c>
      <c r="AA30" s="5">
        <f t="shared" si="5"/>
        <v>0</v>
      </c>
      <c r="AB30" s="9"/>
      <c r="AC30" s="1">
        <v>24</v>
      </c>
      <c r="AD30" s="2" t="s">
        <v>27</v>
      </c>
      <c r="AE30" s="5">
        <v>0</v>
      </c>
      <c r="AF30" s="5">
        <v>0</v>
      </c>
      <c r="AG30" s="5">
        <v>0</v>
      </c>
      <c r="AH30" s="5">
        <f t="shared" si="6"/>
        <v>0</v>
      </c>
      <c r="AI30" s="9"/>
      <c r="AJ30" s="1">
        <v>24</v>
      </c>
      <c r="AK30" s="2" t="s">
        <v>27</v>
      </c>
      <c r="AL30" s="5">
        <v>0</v>
      </c>
      <c r="AM30" s="5">
        <v>0</v>
      </c>
      <c r="AN30" s="5">
        <v>0</v>
      </c>
      <c r="AO30" s="5">
        <f t="shared" si="7"/>
        <v>0</v>
      </c>
      <c r="AP30" s="9"/>
      <c r="AQ30" s="1">
        <v>24</v>
      </c>
      <c r="AR30" s="2" t="s">
        <v>27</v>
      </c>
      <c r="AS30" s="5">
        <v>0</v>
      </c>
      <c r="AT30" s="5">
        <v>50000</v>
      </c>
      <c r="AU30" s="5">
        <v>0</v>
      </c>
      <c r="AV30" s="5">
        <f t="shared" si="8"/>
        <v>50000</v>
      </c>
      <c r="AW30" s="9"/>
      <c r="AX30" s="1">
        <v>24</v>
      </c>
      <c r="AY30" s="2" t="s">
        <v>27</v>
      </c>
      <c r="AZ30" s="5">
        <v>0</v>
      </c>
      <c r="BA30" s="5">
        <v>14605</v>
      </c>
      <c r="BB30" s="5">
        <v>0</v>
      </c>
      <c r="BC30" s="5">
        <f t="shared" si="9"/>
        <v>14605</v>
      </c>
      <c r="BD30" s="9"/>
      <c r="BE30" s="1">
        <v>24</v>
      </c>
      <c r="BF30" s="2" t="s">
        <v>27</v>
      </c>
      <c r="BG30" s="5">
        <v>0</v>
      </c>
      <c r="BH30" s="5">
        <v>0</v>
      </c>
      <c r="BI30" s="5">
        <v>0</v>
      </c>
      <c r="BJ30" s="5">
        <f t="shared" si="10"/>
        <v>0</v>
      </c>
      <c r="BK30" s="9"/>
      <c r="BL30" s="1">
        <v>24</v>
      </c>
      <c r="BM30" s="2" t="s">
        <v>27</v>
      </c>
      <c r="BN30" s="5">
        <v>0</v>
      </c>
      <c r="BO30" s="5">
        <v>0</v>
      </c>
      <c r="BP30" s="5">
        <v>0</v>
      </c>
      <c r="BQ30" s="5">
        <f t="shared" si="11"/>
        <v>0</v>
      </c>
      <c r="BR30" s="9"/>
      <c r="BS30" s="1">
        <v>24</v>
      </c>
      <c r="BT30" s="2" t="s">
        <v>27</v>
      </c>
      <c r="BU30" s="5">
        <v>0</v>
      </c>
      <c r="BV30" s="5">
        <v>0</v>
      </c>
      <c r="BW30" s="5">
        <v>0</v>
      </c>
      <c r="BX30" s="5">
        <f t="shared" si="12"/>
        <v>0</v>
      </c>
      <c r="BY30" s="9"/>
      <c r="BZ30" s="1">
        <v>24</v>
      </c>
      <c r="CA30" s="2" t="s">
        <v>27</v>
      </c>
      <c r="CB30" s="5">
        <v>0</v>
      </c>
      <c r="CC30" s="5">
        <v>0</v>
      </c>
      <c r="CD30" s="5">
        <v>0</v>
      </c>
      <c r="CE30" s="5">
        <f t="shared" si="13"/>
        <v>0</v>
      </c>
      <c r="CF30" s="9"/>
      <c r="CG30" s="1">
        <v>24</v>
      </c>
      <c r="CH30" s="2" t="s">
        <v>27</v>
      </c>
      <c r="CI30" s="5">
        <v>0</v>
      </c>
      <c r="CJ30" s="5">
        <v>0</v>
      </c>
      <c r="CK30" s="5">
        <v>0</v>
      </c>
      <c r="CL30" s="5">
        <f t="shared" si="14"/>
        <v>0</v>
      </c>
      <c r="CM30" s="9"/>
      <c r="CN30" s="1">
        <v>24</v>
      </c>
      <c r="CO30" s="2" t="s">
        <v>27</v>
      </c>
      <c r="CP30" s="5">
        <v>0</v>
      </c>
      <c r="CQ30" s="5">
        <v>0</v>
      </c>
      <c r="CR30" s="5">
        <v>0</v>
      </c>
      <c r="CS30" s="5">
        <f t="shared" si="15"/>
        <v>0</v>
      </c>
      <c r="CT30" s="9"/>
      <c r="CU30" s="1">
        <v>24</v>
      </c>
      <c r="CV30" s="2" t="s">
        <v>27</v>
      </c>
      <c r="CW30" s="5">
        <v>198</v>
      </c>
      <c r="CX30" s="5">
        <v>475200</v>
      </c>
      <c r="CY30" s="5">
        <v>0</v>
      </c>
      <c r="CZ30" s="5">
        <f t="shared" si="16"/>
        <v>475200</v>
      </c>
      <c r="DA30" s="9"/>
      <c r="DB30" s="1">
        <v>24</v>
      </c>
      <c r="DC30" s="2" t="s">
        <v>27</v>
      </c>
      <c r="DD30" s="5">
        <v>0</v>
      </c>
      <c r="DE30" s="5">
        <v>0</v>
      </c>
      <c r="DF30" s="5">
        <v>0</v>
      </c>
      <c r="DG30" s="5">
        <f t="shared" si="17"/>
        <v>0</v>
      </c>
      <c r="DH30" s="9"/>
      <c r="DI30" s="1">
        <v>24</v>
      </c>
      <c r="DJ30" s="2" t="s">
        <v>27</v>
      </c>
      <c r="DK30" s="5">
        <v>0</v>
      </c>
      <c r="DL30" s="5">
        <v>0</v>
      </c>
      <c r="DM30" s="5">
        <v>0</v>
      </c>
      <c r="DN30" s="5">
        <f t="shared" si="18"/>
        <v>0</v>
      </c>
      <c r="DO30" s="9"/>
      <c r="DP30" s="1">
        <v>24</v>
      </c>
      <c r="DQ30" s="2" t="s">
        <v>27</v>
      </c>
      <c r="DR30" s="5">
        <v>0</v>
      </c>
      <c r="DS30" s="5">
        <v>0</v>
      </c>
      <c r="DT30" s="5">
        <v>0</v>
      </c>
      <c r="DU30" s="5">
        <f t="shared" si="19"/>
        <v>0</v>
      </c>
      <c r="DV30" s="9"/>
      <c r="DW30" s="1">
        <v>24</v>
      </c>
      <c r="DX30" s="2" t="s">
        <v>27</v>
      </c>
      <c r="DY30" s="5">
        <v>0</v>
      </c>
      <c r="DZ30" s="5">
        <v>0</v>
      </c>
      <c r="EA30" s="5">
        <v>0</v>
      </c>
      <c r="EB30" s="5">
        <f t="shared" si="20"/>
        <v>0</v>
      </c>
      <c r="EC30" s="9"/>
      <c r="ED30" s="1">
        <v>24</v>
      </c>
      <c r="EE30" s="2" t="s">
        <v>27</v>
      </c>
      <c r="EF30" s="5">
        <v>0</v>
      </c>
      <c r="EG30" s="5">
        <v>0</v>
      </c>
      <c r="EH30" s="5">
        <v>0</v>
      </c>
      <c r="EI30" s="5">
        <f t="shared" si="21"/>
        <v>0</v>
      </c>
      <c r="EJ30" s="9"/>
      <c r="EK30" s="1">
        <v>24</v>
      </c>
      <c r="EL30" s="2" t="s">
        <v>27</v>
      </c>
      <c r="EM30" s="5">
        <v>0</v>
      </c>
      <c r="EN30" s="5">
        <v>0</v>
      </c>
      <c r="EO30" s="5">
        <v>0</v>
      </c>
      <c r="EP30" s="5">
        <f t="shared" si="22"/>
        <v>0</v>
      </c>
      <c r="EQ30" s="9"/>
      <c r="ER30" s="1">
        <v>24</v>
      </c>
      <c r="ES30" s="2" t="s">
        <v>27</v>
      </c>
      <c r="ET30" s="5">
        <v>0</v>
      </c>
      <c r="EU30" s="5">
        <f t="shared" si="23"/>
        <v>707905</v>
      </c>
      <c r="EV30" s="5">
        <f t="shared" si="0"/>
        <v>0</v>
      </c>
      <c r="EW30" s="5">
        <f t="shared" si="1"/>
        <v>707905</v>
      </c>
      <c r="EX30" s="9"/>
    </row>
    <row r="31" spans="1:154" ht="16.5" hidden="1">
      <c r="A31" s="1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2"/>
        <v>0</v>
      </c>
      <c r="G31" s="9"/>
      <c r="H31" s="1">
        <v>25</v>
      </c>
      <c r="I31" s="2" t="s">
        <v>28</v>
      </c>
      <c r="J31" s="5">
        <v>32</v>
      </c>
      <c r="K31" s="5">
        <v>28800</v>
      </c>
      <c r="L31" s="5">
        <v>0</v>
      </c>
      <c r="M31" s="5">
        <f t="shared" si="3"/>
        <v>28800</v>
      </c>
      <c r="N31" s="9"/>
      <c r="O31" s="1">
        <v>25</v>
      </c>
      <c r="P31" s="2" t="s">
        <v>28</v>
      </c>
      <c r="Q31" s="5">
        <v>362</v>
      </c>
      <c r="R31" s="5">
        <v>96700</v>
      </c>
      <c r="S31" s="5">
        <v>0</v>
      </c>
      <c r="T31" s="5">
        <f t="shared" si="4"/>
        <v>96700</v>
      </c>
      <c r="U31" s="9"/>
      <c r="V31" s="1">
        <v>25</v>
      </c>
      <c r="W31" s="2" t="s">
        <v>28</v>
      </c>
      <c r="X31" s="5">
        <v>0</v>
      </c>
      <c r="Y31" s="5">
        <v>0</v>
      </c>
      <c r="Z31" s="5">
        <v>0</v>
      </c>
      <c r="AA31" s="5">
        <f t="shared" si="5"/>
        <v>0</v>
      </c>
      <c r="AB31" s="9"/>
      <c r="AC31" s="1">
        <v>25</v>
      </c>
      <c r="AD31" s="2" t="s">
        <v>28</v>
      </c>
      <c r="AE31" s="5">
        <v>0</v>
      </c>
      <c r="AF31" s="5">
        <v>0</v>
      </c>
      <c r="AG31" s="5">
        <v>0</v>
      </c>
      <c r="AH31" s="5">
        <f t="shared" si="6"/>
        <v>0</v>
      </c>
      <c r="AI31" s="9"/>
      <c r="AJ31" s="1">
        <v>25</v>
      </c>
      <c r="AK31" s="2" t="s">
        <v>28</v>
      </c>
      <c r="AL31" s="5">
        <v>0</v>
      </c>
      <c r="AM31" s="5">
        <v>0</v>
      </c>
      <c r="AN31" s="5">
        <v>0</v>
      </c>
      <c r="AO31" s="5">
        <f t="shared" si="7"/>
        <v>0</v>
      </c>
      <c r="AP31" s="9"/>
      <c r="AQ31" s="1">
        <v>25</v>
      </c>
      <c r="AR31" s="2" t="s">
        <v>28</v>
      </c>
      <c r="AS31" s="5">
        <v>0</v>
      </c>
      <c r="AT31" s="5">
        <v>50000</v>
      </c>
      <c r="AU31" s="5">
        <v>0</v>
      </c>
      <c r="AV31" s="5">
        <f t="shared" si="8"/>
        <v>50000</v>
      </c>
      <c r="AW31" s="9"/>
      <c r="AX31" s="1">
        <v>25</v>
      </c>
      <c r="AY31" s="2" t="s">
        <v>28</v>
      </c>
      <c r="AZ31" s="5">
        <v>0</v>
      </c>
      <c r="BA31" s="5">
        <v>14605</v>
      </c>
      <c r="BB31" s="5">
        <v>0</v>
      </c>
      <c r="BC31" s="5">
        <f t="shared" si="9"/>
        <v>14605</v>
      </c>
      <c r="BD31" s="9"/>
      <c r="BE31" s="1">
        <v>25</v>
      </c>
      <c r="BF31" s="2" t="s">
        <v>28</v>
      </c>
      <c r="BG31" s="5">
        <v>0</v>
      </c>
      <c r="BH31" s="5">
        <v>0</v>
      </c>
      <c r="BI31" s="5">
        <v>0</v>
      </c>
      <c r="BJ31" s="5">
        <f t="shared" si="10"/>
        <v>0</v>
      </c>
      <c r="BK31" s="9"/>
      <c r="BL31" s="1">
        <v>25</v>
      </c>
      <c r="BM31" s="2" t="s">
        <v>28</v>
      </c>
      <c r="BN31" s="5">
        <v>0</v>
      </c>
      <c r="BO31" s="5">
        <v>0</v>
      </c>
      <c r="BP31" s="5">
        <v>0</v>
      </c>
      <c r="BQ31" s="5">
        <f t="shared" si="11"/>
        <v>0</v>
      </c>
      <c r="BR31" s="9"/>
      <c r="BS31" s="1">
        <v>25</v>
      </c>
      <c r="BT31" s="2" t="s">
        <v>28</v>
      </c>
      <c r="BU31" s="5">
        <v>0</v>
      </c>
      <c r="BV31" s="5">
        <v>0</v>
      </c>
      <c r="BW31" s="5">
        <v>0</v>
      </c>
      <c r="BX31" s="5">
        <f t="shared" si="12"/>
        <v>0</v>
      </c>
      <c r="BY31" s="9"/>
      <c r="BZ31" s="1">
        <v>25</v>
      </c>
      <c r="CA31" s="2" t="s">
        <v>28</v>
      </c>
      <c r="CB31" s="5">
        <v>0</v>
      </c>
      <c r="CC31" s="5">
        <v>0</v>
      </c>
      <c r="CD31" s="5">
        <v>0</v>
      </c>
      <c r="CE31" s="5">
        <f t="shared" si="13"/>
        <v>0</v>
      </c>
      <c r="CF31" s="9"/>
      <c r="CG31" s="1">
        <v>25</v>
      </c>
      <c r="CH31" s="2" t="s">
        <v>28</v>
      </c>
      <c r="CI31" s="5">
        <v>0</v>
      </c>
      <c r="CJ31" s="5">
        <v>0</v>
      </c>
      <c r="CK31" s="5">
        <v>0</v>
      </c>
      <c r="CL31" s="5">
        <f t="shared" si="14"/>
        <v>0</v>
      </c>
      <c r="CM31" s="9"/>
      <c r="CN31" s="1">
        <v>25</v>
      </c>
      <c r="CO31" s="2" t="s">
        <v>28</v>
      </c>
      <c r="CP31" s="5">
        <v>0</v>
      </c>
      <c r="CQ31" s="5">
        <v>0</v>
      </c>
      <c r="CR31" s="5">
        <v>0</v>
      </c>
      <c r="CS31" s="5">
        <f t="shared" si="15"/>
        <v>0</v>
      </c>
      <c r="CT31" s="9"/>
      <c r="CU31" s="1">
        <v>25</v>
      </c>
      <c r="CV31" s="2" t="s">
        <v>28</v>
      </c>
      <c r="CW31" s="5">
        <v>200</v>
      </c>
      <c r="CX31" s="5">
        <v>480000</v>
      </c>
      <c r="CY31" s="5">
        <v>0</v>
      </c>
      <c r="CZ31" s="5">
        <f t="shared" si="16"/>
        <v>480000</v>
      </c>
      <c r="DA31" s="9"/>
      <c r="DB31" s="1">
        <v>25</v>
      </c>
      <c r="DC31" s="2" t="s">
        <v>28</v>
      </c>
      <c r="DD31" s="5">
        <v>0</v>
      </c>
      <c r="DE31" s="5">
        <v>0</v>
      </c>
      <c r="DF31" s="5">
        <v>0</v>
      </c>
      <c r="DG31" s="5">
        <f t="shared" si="17"/>
        <v>0</v>
      </c>
      <c r="DH31" s="9"/>
      <c r="DI31" s="1">
        <v>25</v>
      </c>
      <c r="DJ31" s="2" t="s">
        <v>28</v>
      </c>
      <c r="DK31" s="5">
        <v>0</v>
      </c>
      <c r="DL31" s="5">
        <v>0</v>
      </c>
      <c r="DM31" s="5">
        <v>0</v>
      </c>
      <c r="DN31" s="5">
        <f t="shared" si="18"/>
        <v>0</v>
      </c>
      <c r="DO31" s="9"/>
      <c r="DP31" s="1">
        <v>25</v>
      </c>
      <c r="DQ31" s="2" t="s">
        <v>28</v>
      </c>
      <c r="DR31" s="5">
        <v>0</v>
      </c>
      <c r="DS31" s="5">
        <v>0</v>
      </c>
      <c r="DT31" s="5">
        <v>0</v>
      </c>
      <c r="DU31" s="5">
        <f t="shared" si="19"/>
        <v>0</v>
      </c>
      <c r="DV31" s="9"/>
      <c r="DW31" s="1">
        <v>25</v>
      </c>
      <c r="DX31" s="2" t="s">
        <v>28</v>
      </c>
      <c r="DY31" s="5">
        <v>0</v>
      </c>
      <c r="DZ31" s="5">
        <v>0</v>
      </c>
      <c r="EA31" s="5">
        <v>0</v>
      </c>
      <c r="EB31" s="5">
        <f t="shared" si="20"/>
        <v>0</v>
      </c>
      <c r="EC31" s="9"/>
      <c r="ED31" s="1">
        <v>25</v>
      </c>
      <c r="EE31" s="2" t="s">
        <v>28</v>
      </c>
      <c r="EF31" s="5">
        <v>0</v>
      </c>
      <c r="EG31" s="5">
        <v>0</v>
      </c>
      <c r="EH31" s="5">
        <v>0</v>
      </c>
      <c r="EI31" s="5">
        <f t="shared" si="21"/>
        <v>0</v>
      </c>
      <c r="EJ31" s="9"/>
      <c r="EK31" s="1">
        <v>25</v>
      </c>
      <c r="EL31" s="2" t="s">
        <v>28</v>
      </c>
      <c r="EM31" s="5">
        <v>0</v>
      </c>
      <c r="EN31" s="5">
        <v>0</v>
      </c>
      <c r="EO31" s="5">
        <v>0</v>
      </c>
      <c r="EP31" s="5">
        <f t="shared" si="22"/>
        <v>0</v>
      </c>
      <c r="EQ31" s="9"/>
      <c r="ER31" s="1">
        <v>25</v>
      </c>
      <c r="ES31" s="2" t="s">
        <v>28</v>
      </c>
      <c r="ET31" s="5">
        <v>0</v>
      </c>
      <c r="EU31" s="5">
        <f t="shared" si="23"/>
        <v>670105</v>
      </c>
      <c r="EV31" s="5">
        <f t="shared" si="0"/>
        <v>0</v>
      </c>
      <c r="EW31" s="5">
        <f t="shared" si="1"/>
        <v>670105</v>
      </c>
      <c r="EX31" s="9"/>
    </row>
    <row r="32" spans="1:154" ht="16.5" hidden="1">
      <c r="A32" s="1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2"/>
        <v>0</v>
      </c>
      <c r="G32" s="9"/>
      <c r="H32" s="1">
        <v>26</v>
      </c>
      <c r="I32" s="2" t="s">
        <v>29</v>
      </c>
      <c r="J32" s="5">
        <v>60</v>
      </c>
      <c r="K32" s="5">
        <v>54000</v>
      </c>
      <c r="L32" s="5">
        <v>0</v>
      </c>
      <c r="M32" s="5">
        <f t="shared" si="3"/>
        <v>54000</v>
      </c>
      <c r="N32" s="9"/>
      <c r="O32" s="1">
        <v>26</v>
      </c>
      <c r="P32" s="2" t="s">
        <v>29</v>
      </c>
      <c r="Q32" s="5">
        <v>930</v>
      </c>
      <c r="R32" s="5">
        <v>208900</v>
      </c>
      <c r="S32" s="5">
        <v>0</v>
      </c>
      <c r="T32" s="5">
        <f t="shared" si="4"/>
        <v>208900</v>
      </c>
      <c r="U32" s="9"/>
      <c r="V32" s="1">
        <v>26</v>
      </c>
      <c r="W32" s="2" t="s">
        <v>29</v>
      </c>
      <c r="X32" s="5">
        <v>0</v>
      </c>
      <c r="Y32" s="5">
        <v>0</v>
      </c>
      <c r="Z32" s="5">
        <v>0</v>
      </c>
      <c r="AA32" s="5">
        <f t="shared" si="5"/>
        <v>0</v>
      </c>
      <c r="AB32" s="9"/>
      <c r="AC32" s="1">
        <v>26</v>
      </c>
      <c r="AD32" s="2" t="s">
        <v>29</v>
      </c>
      <c r="AE32" s="5">
        <v>0</v>
      </c>
      <c r="AF32" s="5">
        <v>0</v>
      </c>
      <c r="AG32" s="5">
        <v>0</v>
      </c>
      <c r="AH32" s="5">
        <f t="shared" si="6"/>
        <v>0</v>
      </c>
      <c r="AI32" s="9"/>
      <c r="AJ32" s="1">
        <v>26</v>
      </c>
      <c r="AK32" s="2" t="s">
        <v>29</v>
      </c>
      <c r="AL32" s="5">
        <v>0</v>
      </c>
      <c r="AM32" s="5">
        <v>0</v>
      </c>
      <c r="AN32" s="5">
        <v>0</v>
      </c>
      <c r="AO32" s="5">
        <f t="shared" si="7"/>
        <v>0</v>
      </c>
      <c r="AP32" s="9"/>
      <c r="AQ32" s="1">
        <v>26</v>
      </c>
      <c r="AR32" s="2" t="s">
        <v>29</v>
      </c>
      <c r="AS32" s="5">
        <v>0</v>
      </c>
      <c r="AT32" s="5">
        <v>50000</v>
      </c>
      <c r="AU32" s="5">
        <v>0</v>
      </c>
      <c r="AV32" s="5">
        <f t="shared" si="8"/>
        <v>50000</v>
      </c>
      <c r="AW32" s="9"/>
      <c r="AX32" s="1">
        <v>26</v>
      </c>
      <c r="AY32" s="2" t="s">
        <v>29</v>
      </c>
      <c r="AZ32" s="5">
        <v>0</v>
      </c>
      <c r="BA32" s="5">
        <v>14605</v>
      </c>
      <c r="BB32" s="5">
        <v>0</v>
      </c>
      <c r="BC32" s="5">
        <f t="shared" si="9"/>
        <v>14605</v>
      </c>
      <c r="BD32" s="9"/>
      <c r="BE32" s="1">
        <v>26</v>
      </c>
      <c r="BF32" s="2" t="s">
        <v>29</v>
      </c>
      <c r="BG32" s="5">
        <v>0</v>
      </c>
      <c r="BH32" s="5">
        <v>0</v>
      </c>
      <c r="BI32" s="5">
        <v>0</v>
      </c>
      <c r="BJ32" s="5">
        <f t="shared" si="10"/>
        <v>0</v>
      </c>
      <c r="BK32" s="9"/>
      <c r="BL32" s="1">
        <v>26</v>
      </c>
      <c r="BM32" s="2" t="s">
        <v>29</v>
      </c>
      <c r="BN32" s="5">
        <v>0</v>
      </c>
      <c r="BO32" s="5">
        <v>0</v>
      </c>
      <c r="BP32" s="5">
        <v>0</v>
      </c>
      <c r="BQ32" s="5">
        <f t="shared" si="11"/>
        <v>0</v>
      </c>
      <c r="BR32" s="9"/>
      <c r="BS32" s="1">
        <v>26</v>
      </c>
      <c r="BT32" s="2" t="s">
        <v>29</v>
      </c>
      <c r="BU32" s="5">
        <v>0</v>
      </c>
      <c r="BV32" s="5">
        <v>0</v>
      </c>
      <c r="BW32" s="5">
        <v>0</v>
      </c>
      <c r="BX32" s="5">
        <f t="shared" si="12"/>
        <v>0</v>
      </c>
      <c r="BY32" s="9"/>
      <c r="BZ32" s="1">
        <v>26</v>
      </c>
      <c r="CA32" s="2" t="s">
        <v>29</v>
      </c>
      <c r="CB32" s="5">
        <v>0</v>
      </c>
      <c r="CC32" s="5">
        <v>0</v>
      </c>
      <c r="CD32" s="5">
        <v>0</v>
      </c>
      <c r="CE32" s="5">
        <f t="shared" si="13"/>
        <v>0</v>
      </c>
      <c r="CF32" s="9"/>
      <c r="CG32" s="1">
        <v>26</v>
      </c>
      <c r="CH32" s="2" t="s">
        <v>29</v>
      </c>
      <c r="CI32" s="5">
        <v>0</v>
      </c>
      <c r="CJ32" s="5">
        <v>0</v>
      </c>
      <c r="CK32" s="5">
        <v>0</v>
      </c>
      <c r="CL32" s="5">
        <f t="shared" si="14"/>
        <v>0</v>
      </c>
      <c r="CM32" s="9"/>
      <c r="CN32" s="1">
        <v>26</v>
      </c>
      <c r="CO32" s="2" t="s">
        <v>29</v>
      </c>
      <c r="CP32" s="5">
        <v>0</v>
      </c>
      <c r="CQ32" s="5">
        <v>0</v>
      </c>
      <c r="CR32" s="5">
        <v>0</v>
      </c>
      <c r="CS32" s="5">
        <f t="shared" si="15"/>
        <v>0</v>
      </c>
      <c r="CT32" s="9"/>
      <c r="CU32" s="1">
        <v>26</v>
      </c>
      <c r="CV32" s="2" t="s">
        <v>29</v>
      </c>
      <c r="CW32" s="5">
        <v>350</v>
      </c>
      <c r="CX32" s="5">
        <v>840000</v>
      </c>
      <c r="CY32" s="5">
        <v>0</v>
      </c>
      <c r="CZ32" s="5">
        <f t="shared" si="16"/>
        <v>840000</v>
      </c>
      <c r="DA32" s="9"/>
      <c r="DB32" s="1">
        <v>26</v>
      </c>
      <c r="DC32" s="2" t="s">
        <v>29</v>
      </c>
      <c r="DD32" s="5">
        <v>0</v>
      </c>
      <c r="DE32" s="5">
        <v>0</v>
      </c>
      <c r="DF32" s="5">
        <v>0</v>
      </c>
      <c r="DG32" s="5">
        <f t="shared" si="17"/>
        <v>0</v>
      </c>
      <c r="DH32" s="9"/>
      <c r="DI32" s="1">
        <v>26</v>
      </c>
      <c r="DJ32" s="2" t="s">
        <v>29</v>
      </c>
      <c r="DK32" s="5">
        <v>0</v>
      </c>
      <c r="DL32" s="5">
        <v>0</v>
      </c>
      <c r="DM32" s="5">
        <v>0</v>
      </c>
      <c r="DN32" s="5">
        <f t="shared" si="18"/>
        <v>0</v>
      </c>
      <c r="DO32" s="9"/>
      <c r="DP32" s="1">
        <v>26</v>
      </c>
      <c r="DQ32" s="2" t="s">
        <v>29</v>
      </c>
      <c r="DR32" s="5">
        <v>0</v>
      </c>
      <c r="DS32" s="5">
        <v>0</v>
      </c>
      <c r="DT32" s="5">
        <v>0</v>
      </c>
      <c r="DU32" s="5">
        <f t="shared" si="19"/>
        <v>0</v>
      </c>
      <c r="DV32" s="9"/>
      <c r="DW32" s="1">
        <v>26</v>
      </c>
      <c r="DX32" s="2" t="s">
        <v>29</v>
      </c>
      <c r="DY32" s="5">
        <v>0</v>
      </c>
      <c r="DZ32" s="5">
        <v>0</v>
      </c>
      <c r="EA32" s="5">
        <v>0</v>
      </c>
      <c r="EB32" s="5">
        <f t="shared" si="20"/>
        <v>0</v>
      </c>
      <c r="EC32" s="9"/>
      <c r="ED32" s="1">
        <v>26</v>
      </c>
      <c r="EE32" s="2" t="s">
        <v>29</v>
      </c>
      <c r="EF32" s="5">
        <v>0</v>
      </c>
      <c r="EG32" s="5">
        <v>0</v>
      </c>
      <c r="EH32" s="5">
        <v>0</v>
      </c>
      <c r="EI32" s="5">
        <f t="shared" si="21"/>
        <v>0</v>
      </c>
      <c r="EJ32" s="9"/>
      <c r="EK32" s="1">
        <v>26</v>
      </c>
      <c r="EL32" s="2" t="s">
        <v>29</v>
      </c>
      <c r="EM32" s="5">
        <v>0</v>
      </c>
      <c r="EN32" s="5">
        <v>0</v>
      </c>
      <c r="EO32" s="5">
        <v>0</v>
      </c>
      <c r="EP32" s="5">
        <f t="shared" si="22"/>
        <v>0</v>
      </c>
      <c r="EQ32" s="9"/>
      <c r="ER32" s="1">
        <v>26</v>
      </c>
      <c r="ES32" s="2" t="s">
        <v>29</v>
      </c>
      <c r="ET32" s="5">
        <v>0</v>
      </c>
      <c r="EU32" s="5">
        <f t="shared" si="23"/>
        <v>1167505</v>
      </c>
      <c r="EV32" s="5">
        <f t="shared" si="0"/>
        <v>0</v>
      </c>
      <c r="EW32" s="5">
        <f t="shared" si="1"/>
        <v>1167505</v>
      </c>
      <c r="EX32" s="9"/>
    </row>
    <row r="33" spans="1:154" ht="16.5" hidden="1">
      <c r="A33" s="1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2"/>
        <v>0</v>
      </c>
      <c r="G33" s="9"/>
      <c r="H33" s="1">
        <v>27</v>
      </c>
      <c r="I33" s="2" t="s">
        <v>30</v>
      </c>
      <c r="J33" s="5">
        <v>172</v>
      </c>
      <c r="K33" s="5">
        <v>154800</v>
      </c>
      <c r="L33" s="5">
        <v>0</v>
      </c>
      <c r="M33" s="5">
        <f t="shared" si="3"/>
        <v>154800</v>
      </c>
      <c r="N33" s="9"/>
      <c r="O33" s="1">
        <v>27</v>
      </c>
      <c r="P33" s="2" t="s">
        <v>30</v>
      </c>
      <c r="Q33" s="5">
        <v>548</v>
      </c>
      <c r="R33" s="5">
        <v>124600</v>
      </c>
      <c r="S33" s="5">
        <v>0</v>
      </c>
      <c r="T33" s="5">
        <f t="shared" si="4"/>
        <v>124600</v>
      </c>
      <c r="U33" s="9"/>
      <c r="V33" s="1">
        <v>27</v>
      </c>
      <c r="W33" s="2" t="s">
        <v>30</v>
      </c>
      <c r="X33" s="5">
        <v>0</v>
      </c>
      <c r="Y33" s="5">
        <v>0</v>
      </c>
      <c r="Z33" s="5">
        <v>0</v>
      </c>
      <c r="AA33" s="5">
        <f t="shared" si="5"/>
        <v>0</v>
      </c>
      <c r="AB33" s="9"/>
      <c r="AC33" s="1">
        <v>27</v>
      </c>
      <c r="AD33" s="2" t="s">
        <v>30</v>
      </c>
      <c r="AE33" s="5">
        <v>0</v>
      </c>
      <c r="AF33" s="5">
        <v>0</v>
      </c>
      <c r="AG33" s="5">
        <v>0</v>
      </c>
      <c r="AH33" s="5">
        <f t="shared" si="6"/>
        <v>0</v>
      </c>
      <c r="AI33" s="9"/>
      <c r="AJ33" s="1">
        <v>27</v>
      </c>
      <c r="AK33" s="2" t="s">
        <v>30</v>
      </c>
      <c r="AL33" s="5">
        <v>0</v>
      </c>
      <c r="AM33" s="5">
        <v>0</v>
      </c>
      <c r="AN33" s="5">
        <v>0</v>
      </c>
      <c r="AO33" s="5">
        <f t="shared" si="7"/>
        <v>0</v>
      </c>
      <c r="AP33" s="9"/>
      <c r="AQ33" s="1">
        <v>27</v>
      </c>
      <c r="AR33" s="2" t="s">
        <v>30</v>
      </c>
      <c r="AS33" s="5">
        <v>0</v>
      </c>
      <c r="AT33" s="5">
        <v>50000</v>
      </c>
      <c r="AU33" s="5">
        <v>0</v>
      </c>
      <c r="AV33" s="5">
        <f t="shared" si="8"/>
        <v>50000</v>
      </c>
      <c r="AW33" s="9"/>
      <c r="AX33" s="1">
        <v>27</v>
      </c>
      <c r="AY33" s="2" t="s">
        <v>30</v>
      </c>
      <c r="AZ33" s="5">
        <v>0</v>
      </c>
      <c r="BA33" s="5">
        <v>14605</v>
      </c>
      <c r="BB33" s="5">
        <v>0</v>
      </c>
      <c r="BC33" s="5">
        <f t="shared" si="9"/>
        <v>14605</v>
      </c>
      <c r="BD33" s="9"/>
      <c r="BE33" s="1">
        <v>27</v>
      </c>
      <c r="BF33" s="2" t="s">
        <v>30</v>
      </c>
      <c r="BG33" s="5">
        <v>0</v>
      </c>
      <c r="BH33" s="5">
        <v>0</v>
      </c>
      <c r="BI33" s="5">
        <v>0</v>
      </c>
      <c r="BJ33" s="5">
        <f t="shared" si="10"/>
        <v>0</v>
      </c>
      <c r="BK33" s="9"/>
      <c r="BL33" s="1">
        <v>27</v>
      </c>
      <c r="BM33" s="2" t="s">
        <v>30</v>
      </c>
      <c r="BN33" s="5">
        <v>0</v>
      </c>
      <c r="BO33" s="5">
        <v>0</v>
      </c>
      <c r="BP33" s="5">
        <v>0</v>
      </c>
      <c r="BQ33" s="5">
        <f t="shared" si="11"/>
        <v>0</v>
      </c>
      <c r="BR33" s="9"/>
      <c r="BS33" s="1">
        <v>27</v>
      </c>
      <c r="BT33" s="2" t="s">
        <v>30</v>
      </c>
      <c r="BU33" s="5">
        <v>0</v>
      </c>
      <c r="BV33" s="5">
        <v>0</v>
      </c>
      <c r="BW33" s="5">
        <v>0</v>
      </c>
      <c r="BX33" s="5">
        <f t="shared" si="12"/>
        <v>0</v>
      </c>
      <c r="BY33" s="9"/>
      <c r="BZ33" s="1">
        <v>27</v>
      </c>
      <c r="CA33" s="2" t="s">
        <v>30</v>
      </c>
      <c r="CB33" s="5">
        <v>0</v>
      </c>
      <c r="CC33" s="5">
        <v>0</v>
      </c>
      <c r="CD33" s="5">
        <v>0</v>
      </c>
      <c r="CE33" s="5">
        <f t="shared" si="13"/>
        <v>0</v>
      </c>
      <c r="CF33" s="9"/>
      <c r="CG33" s="1">
        <v>27</v>
      </c>
      <c r="CH33" s="2" t="s">
        <v>30</v>
      </c>
      <c r="CI33" s="5">
        <v>0</v>
      </c>
      <c r="CJ33" s="5">
        <v>0</v>
      </c>
      <c r="CK33" s="5">
        <v>0</v>
      </c>
      <c r="CL33" s="5">
        <f t="shared" si="14"/>
        <v>0</v>
      </c>
      <c r="CM33" s="9"/>
      <c r="CN33" s="1">
        <v>27</v>
      </c>
      <c r="CO33" s="2" t="s">
        <v>30</v>
      </c>
      <c r="CP33" s="5">
        <v>0</v>
      </c>
      <c r="CQ33" s="5">
        <v>0</v>
      </c>
      <c r="CR33" s="5">
        <v>0</v>
      </c>
      <c r="CS33" s="5">
        <f t="shared" si="15"/>
        <v>0</v>
      </c>
      <c r="CT33" s="9"/>
      <c r="CU33" s="1">
        <v>27</v>
      </c>
      <c r="CV33" s="2" t="s">
        <v>30</v>
      </c>
      <c r="CW33" s="5">
        <v>110</v>
      </c>
      <c r="CX33" s="5">
        <v>264000</v>
      </c>
      <c r="CY33" s="5">
        <v>0</v>
      </c>
      <c r="CZ33" s="5">
        <f t="shared" si="16"/>
        <v>264000</v>
      </c>
      <c r="DA33" s="9"/>
      <c r="DB33" s="1">
        <v>27</v>
      </c>
      <c r="DC33" s="2" t="s">
        <v>30</v>
      </c>
      <c r="DD33" s="5">
        <v>0</v>
      </c>
      <c r="DE33" s="5">
        <v>0</v>
      </c>
      <c r="DF33" s="5">
        <v>0</v>
      </c>
      <c r="DG33" s="5">
        <f t="shared" si="17"/>
        <v>0</v>
      </c>
      <c r="DH33" s="9"/>
      <c r="DI33" s="1">
        <v>27</v>
      </c>
      <c r="DJ33" s="2" t="s">
        <v>30</v>
      </c>
      <c r="DK33" s="5">
        <v>1</v>
      </c>
      <c r="DL33" s="5">
        <v>100000</v>
      </c>
      <c r="DM33" s="5">
        <v>0</v>
      </c>
      <c r="DN33" s="5">
        <f t="shared" si="18"/>
        <v>100000</v>
      </c>
      <c r="DO33" s="9"/>
      <c r="DP33" s="1">
        <v>27</v>
      </c>
      <c r="DQ33" s="2" t="s">
        <v>30</v>
      </c>
      <c r="DR33" s="5">
        <v>0</v>
      </c>
      <c r="DS33" s="5">
        <v>0</v>
      </c>
      <c r="DT33" s="5">
        <v>0</v>
      </c>
      <c r="DU33" s="5">
        <f t="shared" si="19"/>
        <v>0</v>
      </c>
      <c r="DV33" s="9"/>
      <c r="DW33" s="1">
        <v>27</v>
      </c>
      <c r="DX33" s="2" t="s">
        <v>30</v>
      </c>
      <c r="DY33" s="5">
        <v>0</v>
      </c>
      <c r="DZ33" s="5">
        <v>0</v>
      </c>
      <c r="EA33" s="5">
        <v>0</v>
      </c>
      <c r="EB33" s="5">
        <f t="shared" si="20"/>
        <v>0</v>
      </c>
      <c r="EC33" s="9"/>
      <c r="ED33" s="1">
        <v>27</v>
      </c>
      <c r="EE33" s="2" t="s">
        <v>30</v>
      </c>
      <c r="EF33" s="5">
        <v>0</v>
      </c>
      <c r="EG33" s="5">
        <v>0</v>
      </c>
      <c r="EH33" s="5">
        <v>0</v>
      </c>
      <c r="EI33" s="5">
        <f t="shared" si="21"/>
        <v>0</v>
      </c>
      <c r="EJ33" s="9"/>
      <c r="EK33" s="1">
        <v>27</v>
      </c>
      <c r="EL33" s="2" t="s">
        <v>30</v>
      </c>
      <c r="EM33" s="5">
        <v>0</v>
      </c>
      <c r="EN33" s="5">
        <v>0</v>
      </c>
      <c r="EO33" s="5">
        <v>0</v>
      </c>
      <c r="EP33" s="5">
        <f t="shared" si="22"/>
        <v>0</v>
      </c>
      <c r="EQ33" s="9"/>
      <c r="ER33" s="1">
        <v>27</v>
      </c>
      <c r="ES33" s="2" t="s">
        <v>30</v>
      </c>
      <c r="ET33" s="5">
        <v>0</v>
      </c>
      <c r="EU33" s="5">
        <f t="shared" si="23"/>
        <v>708005</v>
      </c>
      <c r="EV33" s="5">
        <f t="shared" si="0"/>
        <v>0</v>
      </c>
      <c r="EW33" s="5">
        <f t="shared" si="1"/>
        <v>708005</v>
      </c>
      <c r="EX33" s="9"/>
    </row>
    <row r="34" spans="1:154" ht="16.5" hidden="1">
      <c r="A34" s="1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2"/>
        <v>0</v>
      </c>
      <c r="G34" s="9"/>
      <c r="H34" s="1">
        <v>28</v>
      </c>
      <c r="I34" s="2" t="s">
        <v>31</v>
      </c>
      <c r="J34" s="5">
        <v>29</v>
      </c>
      <c r="K34" s="5">
        <v>26100</v>
      </c>
      <c r="L34" s="5">
        <v>0</v>
      </c>
      <c r="M34" s="5">
        <f t="shared" si="3"/>
        <v>26100</v>
      </c>
      <c r="N34" s="9"/>
      <c r="O34" s="1">
        <v>28</v>
      </c>
      <c r="P34" s="2" t="s">
        <v>31</v>
      </c>
      <c r="Q34" s="5">
        <v>478</v>
      </c>
      <c r="R34" s="5">
        <v>129100</v>
      </c>
      <c r="S34" s="5">
        <v>0</v>
      </c>
      <c r="T34" s="5">
        <f t="shared" si="4"/>
        <v>129100</v>
      </c>
      <c r="U34" s="9"/>
      <c r="V34" s="1">
        <v>28</v>
      </c>
      <c r="W34" s="2" t="s">
        <v>31</v>
      </c>
      <c r="X34" s="5">
        <v>0</v>
      </c>
      <c r="Y34" s="5">
        <v>0</v>
      </c>
      <c r="Z34" s="5">
        <v>0</v>
      </c>
      <c r="AA34" s="5">
        <f t="shared" si="5"/>
        <v>0</v>
      </c>
      <c r="AB34" s="9"/>
      <c r="AC34" s="1">
        <v>28</v>
      </c>
      <c r="AD34" s="2" t="s">
        <v>31</v>
      </c>
      <c r="AE34" s="5">
        <v>0</v>
      </c>
      <c r="AF34" s="5">
        <v>0</v>
      </c>
      <c r="AG34" s="5">
        <v>0</v>
      </c>
      <c r="AH34" s="5">
        <f t="shared" si="6"/>
        <v>0</v>
      </c>
      <c r="AI34" s="9"/>
      <c r="AJ34" s="1">
        <v>28</v>
      </c>
      <c r="AK34" s="2" t="s">
        <v>31</v>
      </c>
      <c r="AL34" s="5">
        <v>0</v>
      </c>
      <c r="AM34" s="5">
        <v>0</v>
      </c>
      <c r="AN34" s="5">
        <v>0</v>
      </c>
      <c r="AO34" s="5">
        <f t="shared" si="7"/>
        <v>0</v>
      </c>
      <c r="AP34" s="9"/>
      <c r="AQ34" s="1">
        <v>28</v>
      </c>
      <c r="AR34" s="2" t="s">
        <v>31</v>
      </c>
      <c r="AS34" s="5">
        <v>0</v>
      </c>
      <c r="AT34" s="5">
        <v>50000</v>
      </c>
      <c r="AU34" s="5">
        <v>0</v>
      </c>
      <c r="AV34" s="5">
        <f t="shared" si="8"/>
        <v>50000</v>
      </c>
      <c r="AW34" s="9"/>
      <c r="AX34" s="1">
        <v>28</v>
      </c>
      <c r="AY34" s="2" t="s">
        <v>31</v>
      </c>
      <c r="AZ34" s="5">
        <v>0</v>
      </c>
      <c r="BA34" s="5">
        <v>14605</v>
      </c>
      <c r="BB34" s="5">
        <v>0</v>
      </c>
      <c r="BC34" s="5">
        <f t="shared" si="9"/>
        <v>14605</v>
      </c>
      <c r="BD34" s="9"/>
      <c r="BE34" s="1">
        <v>28</v>
      </c>
      <c r="BF34" s="2" t="s">
        <v>31</v>
      </c>
      <c r="BG34" s="5">
        <v>0</v>
      </c>
      <c r="BH34" s="5">
        <v>0</v>
      </c>
      <c r="BI34" s="5">
        <v>0</v>
      </c>
      <c r="BJ34" s="5">
        <f t="shared" si="10"/>
        <v>0</v>
      </c>
      <c r="BK34" s="9"/>
      <c r="BL34" s="1">
        <v>28</v>
      </c>
      <c r="BM34" s="2" t="s">
        <v>31</v>
      </c>
      <c r="BN34" s="5">
        <v>0</v>
      </c>
      <c r="BO34" s="5">
        <v>0</v>
      </c>
      <c r="BP34" s="5">
        <v>0</v>
      </c>
      <c r="BQ34" s="5">
        <f t="shared" si="11"/>
        <v>0</v>
      </c>
      <c r="BR34" s="9"/>
      <c r="BS34" s="1">
        <v>28</v>
      </c>
      <c r="BT34" s="2" t="s">
        <v>31</v>
      </c>
      <c r="BU34" s="5">
        <v>0</v>
      </c>
      <c r="BV34" s="5">
        <v>0</v>
      </c>
      <c r="BW34" s="5">
        <v>0</v>
      </c>
      <c r="BX34" s="5">
        <f t="shared" si="12"/>
        <v>0</v>
      </c>
      <c r="BY34" s="9"/>
      <c r="BZ34" s="1">
        <v>28</v>
      </c>
      <c r="CA34" s="2" t="s">
        <v>31</v>
      </c>
      <c r="CB34" s="5">
        <v>0</v>
      </c>
      <c r="CC34" s="5">
        <v>0</v>
      </c>
      <c r="CD34" s="5">
        <v>0</v>
      </c>
      <c r="CE34" s="5">
        <f t="shared" si="13"/>
        <v>0</v>
      </c>
      <c r="CF34" s="9"/>
      <c r="CG34" s="1">
        <v>28</v>
      </c>
      <c r="CH34" s="2" t="s">
        <v>31</v>
      </c>
      <c r="CI34" s="5">
        <v>0</v>
      </c>
      <c r="CJ34" s="5">
        <v>0</v>
      </c>
      <c r="CK34" s="5">
        <v>0</v>
      </c>
      <c r="CL34" s="5">
        <f t="shared" si="14"/>
        <v>0</v>
      </c>
      <c r="CM34" s="9"/>
      <c r="CN34" s="1">
        <v>28</v>
      </c>
      <c r="CO34" s="2" t="s">
        <v>31</v>
      </c>
      <c r="CP34" s="5">
        <v>0</v>
      </c>
      <c r="CQ34" s="5">
        <v>0</v>
      </c>
      <c r="CR34" s="5">
        <v>0</v>
      </c>
      <c r="CS34" s="5">
        <f t="shared" si="15"/>
        <v>0</v>
      </c>
      <c r="CT34" s="9"/>
      <c r="CU34" s="1">
        <v>28</v>
      </c>
      <c r="CV34" s="2" t="s">
        <v>31</v>
      </c>
      <c r="CW34" s="5">
        <v>137</v>
      </c>
      <c r="CX34" s="5">
        <v>328800</v>
      </c>
      <c r="CY34" s="5">
        <v>0</v>
      </c>
      <c r="CZ34" s="5">
        <f t="shared" si="16"/>
        <v>328800</v>
      </c>
      <c r="DA34" s="9"/>
      <c r="DB34" s="1">
        <v>28</v>
      </c>
      <c r="DC34" s="2" t="s">
        <v>31</v>
      </c>
      <c r="DD34" s="5">
        <v>0</v>
      </c>
      <c r="DE34" s="5">
        <v>0</v>
      </c>
      <c r="DF34" s="5">
        <v>0</v>
      </c>
      <c r="DG34" s="5">
        <f t="shared" si="17"/>
        <v>0</v>
      </c>
      <c r="DH34" s="9"/>
      <c r="DI34" s="1">
        <v>28</v>
      </c>
      <c r="DJ34" s="2" t="s">
        <v>31</v>
      </c>
      <c r="DK34" s="5">
        <v>1</v>
      </c>
      <c r="DL34" s="5">
        <v>100000</v>
      </c>
      <c r="DM34" s="5">
        <v>0</v>
      </c>
      <c r="DN34" s="5">
        <f t="shared" si="18"/>
        <v>100000</v>
      </c>
      <c r="DO34" s="9"/>
      <c r="DP34" s="1">
        <v>28</v>
      </c>
      <c r="DQ34" s="2" t="s">
        <v>31</v>
      </c>
      <c r="DR34" s="5">
        <v>0</v>
      </c>
      <c r="DS34" s="5">
        <v>0</v>
      </c>
      <c r="DT34" s="5">
        <v>0</v>
      </c>
      <c r="DU34" s="5">
        <f t="shared" si="19"/>
        <v>0</v>
      </c>
      <c r="DV34" s="9"/>
      <c r="DW34" s="1">
        <v>28</v>
      </c>
      <c r="DX34" s="2" t="s">
        <v>31</v>
      </c>
      <c r="DY34" s="5">
        <v>0</v>
      </c>
      <c r="DZ34" s="5">
        <v>0</v>
      </c>
      <c r="EA34" s="5">
        <v>0</v>
      </c>
      <c r="EB34" s="5">
        <f t="shared" si="20"/>
        <v>0</v>
      </c>
      <c r="EC34" s="9"/>
      <c r="ED34" s="1">
        <v>28</v>
      </c>
      <c r="EE34" s="2" t="s">
        <v>31</v>
      </c>
      <c r="EF34" s="5">
        <v>0</v>
      </c>
      <c r="EG34" s="5">
        <v>0</v>
      </c>
      <c r="EH34" s="5">
        <v>0</v>
      </c>
      <c r="EI34" s="5">
        <f t="shared" si="21"/>
        <v>0</v>
      </c>
      <c r="EJ34" s="9"/>
      <c r="EK34" s="1">
        <v>28</v>
      </c>
      <c r="EL34" s="2" t="s">
        <v>31</v>
      </c>
      <c r="EM34" s="5">
        <v>0</v>
      </c>
      <c r="EN34" s="5">
        <v>0</v>
      </c>
      <c r="EO34" s="5">
        <v>0</v>
      </c>
      <c r="EP34" s="5">
        <f t="shared" si="22"/>
        <v>0</v>
      </c>
      <c r="EQ34" s="9"/>
      <c r="ER34" s="1">
        <v>28</v>
      </c>
      <c r="ES34" s="2" t="s">
        <v>31</v>
      </c>
      <c r="ET34" s="5">
        <v>0</v>
      </c>
      <c r="EU34" s="5">
        <f t="shared" si="23"/>
        <v>648605</v>
      </c>
      <c r="EV34" s="5">
        <f t="shared" si="0"/>
        <v>0</v>
      </c>
      <c r="EW34" s="5">
        <f t="shared" si="1"/>
        <v>648605</v>
      </c>
      <c r="EX34" s="9"/>
    </row>
    <row r="35" spans="1:154" ht="16.5" hidden="1">
      <c r="A35" s="1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2"/>
        <v>0</v>
      </c>
      <c r="G35" s="9"/>
      <c r="H35" s="1">
        <v>29</v>
      </c>
      <c r="I35" s="2" t="s">
        <v>32</v>
      </c>
      <c r="J35" s="5">
        <v>43</v>
      </c>
      <c r="K35" s="5">
        <v>38700</v>
      </c>
      <c r="L35" s="5">
        <v>0</v>
      </c>
      <c r="M35" s="5">
        <f t="shared" si="3"/>
        <v>38700</v>
      </c>
      <c r="N35" s="9"/>
      <c r="O35" s="1">
        <v>29</v>
      </c>
      <c r="P35" s="2" t="s">
        <v>32</v>
      </c>
      <c r="Q35" s="5">
        <v>312</v>
      </c>
      <c r="R35" s="5">
        <v>77200</v>
      </c>
      <c r="S35" s="5">
        <v>0</v>
      </c>
      <c r="T35" s="5">
        <f t="shared" si="4"/>
        <v>77200</v>
      </c>
      <c r="U35" s="9"/>
      <c r="V35" s="1">
        <v>29</v>
      </c>
      <c r="W35" s="2" t="s">
        <v>32</v>
      </c>
      <c r="X35" s="5">
        <v>0</v>
      </c>
      <c r="Y35" s="5">
        <v>0</v>
      </c>
      <c r="Z35" s="5">
        <v>0</v>
      </c>
      <c r="AA35" s="5">
        <f t="shared" si="5"/>
        <v>0</v>
      </c>
      <c r="AB35" s="9"/>
      <c r="AC35" s="1">
        <v>29</v>
      </c>
      <c r="AD35" s="2" t="s">
        <v>32</v>
      </c>
      <c r="AE35" s="5">
        <v>0</v>
      </c>
      <c r="AF35" s="5">
        <v>0</v>
      </c>
      <c r="AG35" s="5">
        <v>0</v>
      </c>
      <c r="AH35" s="5">
        <f t="shared" si="6"/>
        <v>0</v>
      </c>
      <c r="AI35" s="9"/>
      <c r="AJ35" s="1">
        <v>29</v>
      </c>
      <c r="AK35" s="2" t="s">
        <v>32</v>
      </c>
      <c r="AL35" s="5">
        <v>0</v>
      </c>
      <c r="AM35" s="5">
        <v>0</v>
      </c>
      <c r="AN35" s="5">
        <v>0</v>
      </c>
      <c r="AO35" s="5">
        <f t="shared" si="7"/>
        <v>0</v>
      </c>
      <c r="AP35" s="9"/>
      <c r="AQ35" s="1">
        <v>29</v>
      </c>
      <c r="AR35" s="2" t="s">
        <v>32</v>
      </c>
      <c r="AS35" s="5">
        <v>0</v>
      </c>
      <c r="AT35" s="5">
        <v>50000</v>
      </c>
      <c r="AU35" s="5">
        <v>0</v>
      </c>
      <c r="AV35" s="5">
        <f t="shared" si="8"/>
        <v>50000</v>
      </c>
      <c r="AW35" s="9"/>
      <c r="AX35" s="1">
        <v>29</v>
      </c>
      <c r="AY35" s="2" t="s">
        <v>32</v>
      </c>
      <c r="AZ35" s="5">
        <v>0</v>
      </c>
      <c r="BA35" s="5">
        <v>14605</v>
      </c>
      <c r="BB35" s="5">
        <v>0</v>
      </c>
      <c r="BC35" s="5">
        <f t="shared" si="9"/>
        <v>14605</v>
      </c>
      <c r="BD35" s="9"/>
      <c r="BE35" s="1">
        <v>29</v>
      </c>
      <c r="BF35" s="2" t="s">
        <v>32</v>
      </c>
      <c r="BG35" s="5">
        <v>0</v>
      </c>
      <c r="BH35" s="5">
        <v>0</v>
      </c>
      <c r="BI35" s="5">
        <v>0</v>
      </c>
      <c r="BJ35" s="5">
        <f t="shared" si="10"/>
        <v>0</v>
      </c>
      <c r="BK35" s="9"/>
      <c r="BL35" s="1">
        <v>29</v>
      </c>
      <c r="BM35" s="2" t="s">
        <v>32</v>
      </c>
      <c r="BN35" s="5">
        <v>0</v>
      </c>
      <c r="BO35" s="5">
        <v>0</v>
      </c>
      <c r="BP35" s="5">
        <v>0</v>
      </c>
      <c r="BQ35" s="5">
        <f t="shared" si="11"/>
        <v>0</v>
      </c>
      <c r="BR35" s="9"/>
      <c r="BS35" s="1">
        <v>29</v>
      </c>
      <c r="BT35" s="2" t="s">
        <v>32</v>
      </c>
      <c r="BU35" s="5">
        <v>0</v>
      </c>
      <c r="BV35" s="5">
        <v>0</v>
      </c>
      <c r="BW35" s="5">
        <v>0</v>
      </c>
      <c r="BX35" s="5">
        <f t="shared" si="12"/>
        <v>0</v>
      </c>
      <c r="BY35" s="9"/>
      <c r="BZ35" s="1">
        <v>29</v>
      </c>
      <c r="CA35" s="2" t="s">
        <v>32</v>
      </c>
      <c r="CB35" s="5">
        <v>0</v>
      </c>
      <c r="CC35" s="5">
        <v>0</v>
      </c>
      <c r="CD35" s="5">
        <v>0</v>
      </c>
      <c r="CE35" s="5">
        <f t="shared" si="13"/>
        <v>0</v>
      </c>
      <c r="CF35" s="9"/>
      <c r="CG35" s="1">
        <v>29</v>
      </c>
      <c r="CH35" s="2" t="s">
        <v>32</v>
      </c>
      <c r="CI35" s="5">
        <v>0</v>
      </c>
      <c r="CJ35" s="5">
        <v>0</v>
      </c>
      <c r="CK35" s="5">
        <v>0</v>
      </c>
      <c r="CL35" s="5">
        <f t="shared" si="14"/>
        <v>0</v>
      </c>
      <c r="CM35" s="9"/>
      <c r="CN35" s="1">
        <v>29</v>
      </c>
      <c r="CO35" s="2" t="s">
        <v>32</v>
      </c>
      <c r="CP35" s="5">
        <v>0</v>
      </c>
      <c r="CQ35" s="5">
        <v>0</v>
      </c>
      <c r="CR35" s="5">
        <v>0</v>
      </c>
      <c r="CS35" s="5">
        <f t="shared" si="15"/>
        <v>0</v>
      </c>
      <c r="CT35" s="9"/>
      <c r="CU35" s="1">
        <v>29</v>
      </c>
      <c r="CV35" s="2" t="s">
        <v>32</v>
      </c>
      <c r="CW35" s="5">
        <v>211</v>
      </c>
      <c r="CX35" s="5">
        <v>506400</v>
      </c>
      <c r="CY35" s="5">
        <v>0</v>
      </c>
      <c r="CZ35" s="5">
        <f t="shared" si="16"/>
        <v>506400</v>
      </c>
      <c r="DA35" s="9"/>
      <c r="DB35" s="1">
        <v>29</v>
      </c>
      <c r="DC35" s="2" t="s">
        <v>32</v>
      </c>
      <c r="DD35" s="5">
        <v>0</v>
      </c>
      <c r="DE35" s="5">
        <v>0</v>
      </c>
      <c r="DF35" s="5">
        <v>0</v>
      </c>
      <c r="DG35" s="5">
        <f t="shared" si="17"/>
        <v>0</v>
      </c>
      <c r="DH35" s="9"/>
      <c r="DI35" s="1">
        <v>29</v>
      </c>
      <c r="DJ35" s="2" t="s">
        <v>32</v>
      </c>
      <c r="DK35" s="5">
        <v>0</v>
      </c>
      <c r="DL35" s="5">
        <v>0</v>
      </c>
      <c r="DM35" s="5">
        <v>0</v>
      </c>
      <c r="DN35" s="5">
        <f t="shared" si="18"/>
        <v>0</v>
      </c>
      <c r="DO35" s="9"/>
      <c r="DP35" s="1">
        <v>29</v>
      </c>
      <c r="DQ35" s="2" t="s">
        <v>32</v>
      </c>
      <c r="DR35" s="5">
        <v>0</v>
      </c>
      <c r="DS35" s="5">
        <v>0</v>
      </c>
      <c r="DT35" s="5">
        <v>0</v>
      </c>
      <c r="DU35" s="5">
        <f t="shared" si="19"/>
        <v>0</v>
      </c>
      <c r="DV35" s="9"/>
      <c r="DW35" s="1">
        <v>29</v>
      </c>
      <c r="DX35" s="2" t="s">
        <v>32</v>
      </c>
      <c r="DY35" s="5">
        <v>0</v>
      </c>
      <c r="DZ35" s="5">
        <v>0</v>
      </c>
      <c r="EA35" s="5">
        <v>0</v>
      </c>
      <c r="EB35" s="5">
        <f t="shared" si="20"/>
        <v>0</v>
      </c>
      <c r="EC35" s="9"/>
      <c r="ED35" s="1">
        <v>29</v>
      </c>
      <c r="EE35" s="2" t="s">
        <v>32</v>
      </c>
      <c r="EF35" s="5">
        <v>0</v>
      </c>
      <c r="EG35" s="5">
        <v>0</v>
      </c>
      <c r="EH35" s="5">
        <v>0</v>
      </c>
      <c r="EI35" s="5">
        <f t="shared" si="21"/>
        <v>0</v>
      </c>
      <c r="EJ35" s="9"/>
      <c r="EK35" s="1">
        <v>29</v>
      </c>
      <c r="EL35" s="2" t="s">
        <v>32</v>
      </c>
      <c r="EM35" s="5">
        <v>0</v>
      </c>
      <c r="EN35" s="5">
        <v>0</v>
      </c>
      <c r="EO35" s="5">
        <v>0</v>
      </c>
      <c r="EP35" s="5">
        <f t="shared" si="22"/>
        <v>0</v>
      </c>
      <c r="EQ35" s="9"/>
      <c r="ER35" s="1">
        <v>29</v>
      </c>
      <c r="ES35" s="2" t="s">
        <v>32</v>
      </c>
      <c r="ET35" s="5">
        <v>0</v>
      </c>
      <c r="EU35" s="5">
        <f t="shared" si="23"/>
        <v>686905</v>
      </c>
      <c r="EV35" s="5">
        <f t="shared" si="0"/>
        <v>0</v>
      </c>
      <c r="EW35" s="5">
        <f t="shared" si="1"/>
        <v>686905</v>
      </c>
      <c r="EX35" s="9"/>
    </row>
    <row r="36" spans="1:154" ht="16.5" hidden="1">
      <c r="A36" s="1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2"/>
        <v>0</v>
      </c>
      <c r="G36" s="9"/>
      <c r="H36" s="1">
        <v>30</v>
      </c>
      <c r="I36" s="2" t="s">
        <v>33</v>
      </c>
      <c r="J36" s="5">
        <v>67</v>
      </c>
      <c r="K36" s="5">
        <v>60300</v>
      </c>
      <c r="L36" s="5">
        <v>0</v>
      </c>
      <c r="M36" s="5">
        <f t="shared" si="3"/>
        <v>60300</v>
      </c>
      <c r="N36" s="9"/>
      <c r="O36" s="1">
        <v>30</v>
      </c>
      <c r="P36" s="2" t="s">
        <v>33</v>
      </c>
      <c r="Q36" s="5">
        <v>694</v>
      </c>
      <c r="R36" s="5">
        <v>164500</v>
      </c>
      <c r="S36" s="5">
        <v>0</v>
      </c>
      <c r="T36" s="5">
        <f t="shared" si="4"/>
        <v>164500</v>
      </c>
      <c r="U36" s="9"/>
      <c r="V36" s="1">
        <v>30</v>
      </c>
      <c r="W36" s="2" t="s">
        <v>33</v>
      </c>
      <c r="X36" s="5">
        <v>0</v>
      </c>
      <c r="Y36" s="5">
        <v>0</v>
      </c>
      <c r="Z36" s="5">
        <v>0</v>
      </c>
      <c r="AA36" s="5">
        <f t="shared" si="5"/>
        <v>0</v>
      </c>
      <c r="AB36" s="9"/>
      <c r="AC36" s="1">
        <v>30</v>
      </c>
      <c r="AD36" s="2" t="s">
        <v>33</v>
      </c>
      <c r="AE36" s="5">
        <v>0</v>
      </c>
      <c r="AF36" s="5">
        <v>0</v>
      </c>
      <c r="AG36" s="5">
        <v>0</v>
      </c>
      <c r="AH36" s="5">
        <f t="shared" si="6"/>
        <v>0</v>
      </c>
      <c r="AI36" s="9"/>
      <c r="AJ36" s="1">
        <v>30</v>
      </c>
      <c r="AK36" s="2" t="s">
        <v>33</v>
      </c>
      <c r="AL36" s="5">
        <v>0</v>
      </c>
      <c r="AM36" s="5">
        <v>0</v>
      </c>
      <c r="AN36" s="5">
        <v>0</v>
      </c>
      <c r="AO36" s="5">
        <f t="shared" si="7"/>
        <v>0</v>
      </c>
      <c r="AP36" s="9"/>
      <c r="AQ36" s="1">
        <v>30</v>
      </c>
      <c r="AR36" s="2" t="s">
        <v>33</v>
      </c>
      <c r="AS36" s="5">
        <v>0</v>
      </c>
      <c r="AT36" s="5">
        <v>50000</v>
      </c>
      <c r="AU36" s="5">
        <v>0</v>
      </c>
      <c r="AV36" s="5">
        <f t="shared" si="8"/>
        <v>50000</v>
      </c>
      <c r="AW36" s="9"/>
      <c r="AX36" s="1">
        <v>30</v>
      </c>
      <c r="AY36" s="2" t="s">
        <v>33</v>
      </c>
      <c r="AZ36" s="5">
        <v>0</v>
      </c>
      <c r="BA36" s="5">
        <v>14605</v>
      </c>
      <c r="BB36" s="5">
        <v>0</v>
      </c>
      <c r="BC36" s="5">
        <f t="shared" si="9"/>
        <v>14605</v>
      </c>
      <c r="BD36" s="9"/>
      <c r="BE36" s="1">
        <v>30</v>
      </c>
      <c r="BF36" s="2" t="s">
        <v>33</v>
      </c>
      <c r="BG36" s="5">
        <v>0</v>
      </c>
      <c r="BH36" s="5">
        <v>0</v>
      </c>
      <c r="BI36" s="5">
        <v>0</v>
      </c>
      <c r="BJ36" s="5">
        <f t="shared" si="10"/>
        <v>0</v>
      </c>
      <c r="BK36" s="9"/>
      <c r="BL36" s="1">
        <v>30</v>
      </c>
      <c r="BM36" s="2" t="s">
        <v>33</v>
      </c>
      <c r="BN36" s="5">
        <v>0</v>
      </c>
      <c r="BO36" s="5">
        <v>0</v>
      </c>
      <c r="BP36" s="5">
        <v>0</v>
      </c>
      <c r="BQ36" s="5">
        <f t="shared" si="11"/>
        <v>0</v>
      </c>
      <c r="BR36" s="9"/>
      <c r="BS36" s="1">
        <v>30</v>
      </c>
      <c r="BT36" s="2" t="s">
        <v>33</v>
      </c>
      <c r="BU36" s="5">
        <v>0</v>
      </c>
      <c r="BV36" s="5">
        <v>0</v>
      </c>
      <c r="BW36" s="5">
        <v>0</v>
      </c>
      <c r="BX36" s="5">
        <f t="shared" si="12"/>
        <v>0</v>
      </c>
      <c r="BY36" s="9"/>
      <c r="BZ36" s="1">
        <v>30</v>
      </c>
      <c r="CA36" s="2" t="s">
        <v>33</v>
      </c>
      <c r="CB36" s="5">
        <v>0</v>
      </c>
      <c r="CC36" s="5">
        <v>0</v>
      </c>
      <c r="CD36" s="5">
        <v>0</v>
      </c>
      <c r="CE36" s="5">
        <f t="shared" si="13"/>
        <v>0</v>
      </c>
      <c r="CF36" s="9"/>
      <c r="CG36" s="1">
        <v>30</v>
      </c>
      <c r="CH36" s="2" t="s">
        <v>33</v>
      </c>
      <c r="CI36" s="5">
        <v>0</v>
      </c>
      <c r="CJ36" s="5">
        <v>0</v>
      </c>
      <c r="CK36" s="5">
        <v>0</v>
      </c>
      <c r="CL36" s="5">
        <f t="shared" si="14"/>
        <v>0</v>
      </c>
      <c r="CM36" s="9"/>
      <c r="CN36" s="1">
        <v>30</v>
      </c>
      <c r="CO36" s="2" t="s">
        <v>33</v>
      </c>
      <c r="CP36" s="5">
        <v>0</v>
      </c>
      <c r="CQ36" s="5">
        <v>0</v>
      </c>
      <c r="CR36" s="5">
        <v>0</v>
      </c>
      <c r="CS36" s="5">
        <f t="shared" si="15"/>
        <v>0</v>
      </c>
      <c r="CT36" s="9"/>
      <c r="CU36" s="1">
        <v>30</v>
      </c>
      <c r="CV36" s="2" t="s">
        <v>33</v>
      </c>
      <c r="CW36" s="5">
        <v>357</v>
      </c>
      <c r="CX36" s="5">
        <v>856800</v>
      </c>
      <c r="CY36" s="5">
        <v>0</v>
      </c>
      <c r="CZ36" s="5">
        <f t="shared" si="16"/>
        <v>856800</v>
      </c>
      <c r="DA36" s="9"/>
      <c r="DB36" s="1">
        <v>30</v>
      </c>
      <c r="DC36" s="2" t="s">
        <v>33</v>
      </c>
      <c r="DD36" s="5">
        <v>0</v>
      </c>
      <c r="DE36" s="5">
        <v>0</v>
      </c>
      <c r="DF36" s="5">
        <v>0</v>
      </c>
      <c r="DG36" s="5">
        <f t="shared" si="17"/>
        <v>0</v>
      </c>
      <c r="DH36" s="9"/>
      <c r="DI36" s="1">
        <v>30</v>
      </c>
      <c r="DJ36" s="2" t="s">
        <v>33</v>
      </c>
      <c r="DK36" s="5">
        <v>0</v>
      </c>
      <c r="DL36" s="5">
        <v>0</v>
      </c>
      <c r="DM36" s="5">
        <v>0</v>
      </c>
      <c r="DN36" s="5">
        <f t="shared" si="18"/>
        <v>0</v>
      </c>
      <c r="DO36" s="9"/>
      <c r="DP36" s="1">
        <v>30</v>
      </c>
      <c r="DQ36" s="2" t="s">
        <v>33</v>
      </c>
      <c r="DR36" s="5">
        <v>0</v>
      </c>
      <c r="DS36" s="5">
        <v>0</v>
      </c>
      <c r="DT36" s="5">
        <v>0</v>
      </c>
      <c r="DU36" s="5">
        <f t="shared" si="19"/>
        <v>0</v>
      </c>
      <c r="DV36" s="9"/>
      <c r="DW36" s="1">
        <v>30</v>
      </c>
      <c r="DX36" s="2" t="s">
        <v>33</v>
      </c>
      <c r="DY36" s="5">
        <v>0</v>
      </c>
      <c r="DZ36" s="5">
        <v>0</v>
      </c>
      <c r="EA36" s="5">
        <v>0</v>
      </c>
      <c r="EB36" s="5">
        <f t="shared" si="20"/>
        <v>0</v>
      </c>
      <c r="EC36" s="9"/>
      <c r="ED36" s="1">
        <v>30</v>
      </c>
      <c r="EE36" s="2" t="s">
        <v>33</v>
      </c>
      <c r="EF36" s="5">
        <v>0</v>
      </c>
      <c r="EG36" s="5">
        <v>0</v>
      </c>
      <c r="EH36" s="5">
        <v>0</v>
      </c>
      <c r="EI36" s="5">
        <f t="shared" si="21"/>
        <v>0</v>
      </c>
      <c r="EJ36" s="9"/>
      <c r="EK36" s="1">
        <v>30</v>
      </c>
      <c r="EL36" s="2" t="s">
        <v>33</v>
      </c>
      <c r="EM36" s="5">
        <v>0</v>
      </c>
      <c r="EN36" s="5">
        <v>0</v>
      </c>
      <c r="EO36" s="5">
        <v>0</v>
      </c>
      <c r="EP36" s="5">
        <f t="shared" si="22"/>
        <v>0</v>
      </c>
      <c r="EQ36" s="9"/>
      <c r="ER36" s="1">
        <v>30</v>
      </c>
      <c r="ES36" s="2" t="s">
        <v>33</v>
      </c>
      <c r="ET36" s="5">
        <v>0</v>
      </c>
      <c r="EU36" s="5">
        <f t="shared" si="23"/>
        <v>1146205</v>
      </c>
      <c r="EV36" s="5">
        <f t="shared" si="0"/>
        <v>0</v>
      </c>
      <c r="EW36" s="5">
        <f t="shared" si="1"/>
        <v>1146205</v>
      </c>
      <c r="EX36" s="9"/>
    </row>
    <row r="37" spans="1:154" s="71" customFormat="1" ht="17.25" customHeight="1">
      <c r="A37" s="187">
        <v>31</v>
      </c>
      <c r="B37" s="184" t="s">
        <v>34</v>
      </c>
      <c r="C37" s="185">
        <v>0</v>
      </c>
      <c r="D37" s="185">
        <v>0</v>
      </c>
      <c r="E37" s="185">
        <v>0</v>
      </c>
      <c r="F37" s="185">
        <f t="shared" si="2"/>
        <v>0</v>
      </c>
      <c r="G37" s="186"/>
      <c r="H37" s="187">
        <v>31</v>
      </c>
      <c r="I37" s="184" t="s">
        <v>34</v>
      </c>
      <c r="J37" s="185">
        <v>33</v>
      </c>
      <c r="K37" s="185">
        <v>29700</v>
      </c>
      <c r="L37" s="185">
        <v>0</v>
      </c>
      <c r="M37" s="185">
        <f t="shared" si="3"/>
        <v>29700</v>
      </c>
      <c r="N37" s="186"/>
      <c r="O37" s="187">
        <v>31</v>
      </c>
      <c r="P37" s="184" t="s">
        <v>34</v>
      </c>
      <c r="Q37" s="185">
        <v>637</v>
      </c>
      <c r="R37" s="185">
        <v>155950</v>
      </c>
      <c r="S37" s="185">
        <v>0</v>
      </c>
      <c r="T37" s="185">
        <f t="shared" si="4"/>
        <v>155950</v>
      </c>
      <c r="U37" s="186"/>
      <c r="V37" s="187">
        <v>31</v>
      </c>
      <c r="W37" s="184" t="s">
        <v>34</v>
      </c>
      <c r="X37" s="185">
        <v>0</v>
      </c>
      <c r="Y37" s="185">
        <v>0</v>
      </c>
      <c r="Z37" s="185">
        <v>0</v>
      </c>
      <c r="AA37" s="185">
        <f t="shared" si="5"/>
        <v>0</v>
      </c>
      <c r="AB37" s="186"/>
      <c r="AC37" s="187">
        <v>31</v>
      </c>
      <c r="AD37" s="184" t="s">
        <v>34</v>
      </c>
      <c r="AE37" s="185">
        <v>0</v>
      </c>
      <c r="AF37" s="185">
        <v>0</v>
      </c>
      <c r="AG37" s="185">
        <v>0</v>
      </c>
      <c r="AH37" s="185">
        <f t="shared" si="6"/>
        <v>0</v>
      </c>
      <c r="AI37" s="186"/>
      <c r="AJ37" s="187">
        <v>31</v>
      </c>
      <c r="AK37" s="184" t="s">
        <v>34</v>
      </c>
      <c r="AL37" s="185">
        <v>0</v>
      </c>
      <c r="AM37" s="185">
        <v>0</v>
      </c>
      <c r="AN37" s="185">
        <v>0</v>
      </c>
      <c r="AO37" s="185">
        <f t="shared" si="7"/>
        <v>0</v>
      </c>
      <c r="AP37" s="186"/>
      <c r="AQ37" s="187">
        <v>31</v>
      </c>
      <c r="AR37" s="184" t="s">
        <v>34</v>
      </c>
      <c r="AS37" s="185">
        <v>0</v>
      </c>
      <c r="AT37" s="185">
        <v>50000</v>
      </c>
      <c r="AU37" s="185">
        <v>0</v>
      </c>
      <c r="AV37" s="185">
        <f t="shared" si="8"/>
        <v>50000</v>
      </c>
      <c r="AW37" s="186"/>
      <c r="AX37" s="187">
        <v>31</v>
      </c>
      <c r="AY37" s="184" t="s">
        <v>34</v>
      </c>
      <c r="AZ37" s="185">
        <v>0</v>
      </c>
      <c r="BA37" s="185">
        <v>14605</v>
      </c>
      <c r="BB37" s="185">
        <v>0</v>
      </c>
      <c r="BC37" s="185">
        <f t="shared" si="9"/>
        <v>14605</v>
      </c>
      <c r="BD37" s="186"/>
      <c r="BE37" s="187">
        <v>31</v>
      </c>
      <c r="BF37" s="184" t="s">
        <v>34</v>
      </c>
      <c r="BG37" s="185">
        <v>0</v>
      </c>
      <c r="BH37" s="185">
        <v>0</v>
      </c>
      <c r="BI37" s="185">
        <v>0</v>
      </c>
      <c r="BJ37" s="185">
        <f t="shared" si="10"/>
        <v>0</v>
      </c>
      <c r="BK37" s="186"/>
      <c r="BL37" s="187">
        <v>31</v>
      </c>
      <c r="BM37" s="184" t="s">
        <v>34</v>
      </c>
      <c r="BN37" s="185">
        <v>0</v>
      </c>
      <c r="BO37" s="185">
        <v>0</v>
      </c>
      <c r="BP37" s="185">
        <v>0</v>
      </c>
      <c r="BQ37" s="185">
        <f t="shared" si="11"/>
        <v>0</v>
      </c>
      <c r="BR37" s="186"/>
      <c r="BS37" s="187">
        <v>31</v>
      </c>
      <c r="BT37" s="184" t="s">
        <v>34</v>
      </c>
      <c r="BU37" s="185">
        <v>0</v>
      </c>
      <c r="BV37" s="185">
        <v>0</v>
      </c>
      <c r="BW37" s="185">
        <v>0</v>
      </c>
      <c r="BX37" s="185">
        <f t="shared" si="12"/>
        <v>0</v>
      </c>
      <c r="BY37" s="186"/>
      <c r="BZ37" s="187">
        <v>31</v>
      </c>
      <c r="CA37" s="184" t="s">
        <v>34</v>
      </c>
      <c r="CB37" s="185">
        <v>0</v>
      </c>
      <c r="CC37" s="185">
        <v>0</v>
      </c>
      <c r="CD37" s="185">
        <v>0</v>
      </c>
      <c r="CE37" s="185">
        <f t="shared" si="13"/>
        <v>0</v>
      </c>
      <c r="CF37" s="186"/>
      <c r="CG37" s="187">
        <v>31</v>
      </c>
      <c r="CH37" s="184" t="s">
        <v>34</v>
      </c>
      <c r="CI37" s="185">
        <v>0</v>
      </c>
      <c r="CJ37" s="185">
        <v>0</v>
      </c>
      <c r="CK37" s="185">
        <v>0</v>
      </c>
      <c r="CL37" s="185">
        <f t="shared" si="14"/>
        <v>0</v>
      </c>
      <c r="CM37" s="186"/>
      <c r="CN37" s="187">
        <v>31</v>
      </c>
      <c r="CO37" s="184" t="s">
        <v>34</v>
      </c>
      <c r="CP37" s="185">
        <v>0</v>
      </c>
      <c r="CQ37" s="185">
        <v>0</v>
      </c>
      <c r="CR37" s="185">
        <v>0</v>
      </c>
      <c r="CS37" s="185">
        <f t="shared" si="15"/>
        <v>0</v>
      </c>
      <c r="CT37" s="186"/>
      <c r="CU37" s="187">
        <v>31</v>
      </c>
      <c r="CV37" s="184" t="s">
        <v>34</v>
      </c>
      <c r="CW37" s="185">
        <v>120</v>
      </c>
      <c r="CX37" s="185">
        <v>288000</v>
      </c>
      <c r="CY37" s="185">
        <v>0</v>
      </c>
      <c r="CZ37" s="185">
        <f t="shared" si="16"/>
        <v>288000</v>
      </c>
      <c r="DA37" s="186"/>
      <c r="DB37" s="187">
        <v>31</v>
      </c>
      <c r="DC37" s="184" t="s">
        <v>34</v>
      </c>
      <c r="DD37" s="185">
        <v>0</v>
      </c>
      <c r="DE37" s="185">
        <v>0</v>
      </c>
      <c r="DF37" s="185">
        <v>0</v>
      </c>
      <c r="DG37" s="185">
        <f t="shared" si="17"/>
        <v>0</v>
      </c>
      <c r="DH37" s="186"/>
      <c r="DI37" s="187">
        <v>31</v>
      </c>
      <c r="DJ37" s="184" t="s">
        <v>34</v>
      </c>
      <c r="DK37" s="185">
        <v>0</v>
      </c>
      <c r="DL37" s="185">
        <v>0</v>
      </c>
      <c r="DM37" s="185">
        <v>0</v>
      </c>
      <c r="DN37" s="185">
        <f t="shared" si="18"/>
        <v>0</v>
      </c>
      <c r="DO37" s="186"/>
      <c r="DP37" s="187">
        <v>31</v>
      </c>
      <c r="DQ37" s="184" t="s">
        <v>34</v>
      </c>
      <c r="DR37" s="185">
        <v>0</v>
      </c>
      <c r="DS37" s="185">
        <v>0</v>
      </c>
      <c r="DT37" s="185">
        <v>0</v>
      </c>
      <c r="DU37" s="185">
        <f t="shared" si="19"/>
        <v>0</v>
      </c>
      <c r="DV37" s="186"/>
      <c r="DW37" s="187">
        <v>31</v>
      </c>
      <c r="DX37" s="184" t="s">
        <v>34</v>
      </c>
      <c r="DY37" s="185">
        <v>0</v>
      </c>
      <c r="DZ37" s="185">
        <v>0</v>
      </c>
      <c r="EA37" s="185">
        <v>0</v>
      </c>
      <c r="EB37" s="185">
        <f t="shared" si="20"/>
        <v>0</v>
      </c>
      <c r="EC37" s="186"/>
      <c r="ED37" s="187">
        <v>31</v>
      </c>
      <c r="EE37" s="184" t="s">
        <v>34</v>
      </c>
      <c r="EF37" s="185">
        <v>0</v>
      </c>
      <c r="EG37" s="185">
        <v>0</v>
      </c>
      <c r="EH37" s="185">
        <v>0</v>
      </c>
      <c r="EI37" s="185">
        <f t="shared" si="21"/>
        <v>0</v>
      </c>
      <c r="EJ37" s="186"/>
      <c r="EK37" s="187">
        <v>31</v>
      </c>
      <c r="EL37" s="184" t="s">
        <v>34</v>
      </c>
      <c r="EM37" s="185">
        <v>0</v>
      </c>
      <c r="EN37" s="185">
        <v>0</v>
      </c>
      <c r="EO37" s="185">
        <v>0</v>
      </c>
      <c r="EP37" s="185">
        <f t="shared" si="22"/>
        <v>0</v>
      </c>
      <c r="EQ37" s="186"/>
      <c r="ER37" s="187">
        <v>31</v>
      </c>
      <c r="ES37" s="184" t="s">
        <v>34</v>
      </c>
      <c r="ET37" s="185">
        <v>0</v>
      </c>
      <c r="EU37" s="185">
        <f t="shared" si="23"/>
        <v>538255</v>
      </c>
      <c r="EV37" s="185">
        <f t="shared" si="0"/>
        <v>0</v>
      </c>
      <c r="EW37" s="185">
        <f t="shared" si="1"/>
        <v>538255</v>
      </c>
      <c r="EX37" s="229"/>
    </row>
    <row r="38" spans="1:154" ht="15.75" hidden="1">
      <c r="A38" s="192">
        <v>32</v>
      </c>
      <c r="B38" s="189" t="s">
        <v>35</v>
      </c>
      <c r="C38" s="190">
        <v>0</v>
      </c>
      <c r="D38" s="190">
        <v>0</v>
      </c>
      <c r="E38" s="190">
        <v>0</v>
      </c>
      <c r="F38" s="190">
        <f t="shared" si="2"/>
        <v>0</v>
      </c>
      <c r="G38" s="191"/>
      <c r="H38" s="192">
        <v>32</v>
      </c>
      <c r="I38" s="189" t="s">
        <v>35</v>
      </c>
      <c r="J38" s="190">
        <v>23</v>
      </c>
      <c r="K38" s="190">
        <v>20700</v>
      </c>
      <c r="L38" s="190">
        <v>0</v>
      </c>
      <c r="M38" s="190">
        <f t="shared" si="3"/>
        <v>20700</v>
      </c>
      <c r="N38" s="191"/>
      <c r="O38" s="192">
        <v>32</v>
      </c>
      <c r="P38" s="189" t="s">
        <v>35</v>
      </c>
      <c r="Q38" s="190">
        <v>105</v>
      </c>
      <c r="R38" s="190">
        <v>34150</v>
      </c>
      <c r="S38" s="190">
        <v>0</v>
      </c>
      <c r="T38" s="190">
        <f t="shared" si="4"/>
        <v>34150</v>
      </c>
      <c r="U38" s="191"/>
      <c r="V38" s="192">
        <v>32</v>
      </c>
      <c r="W38" s="189" t="s">
        <v>35</v>
      </c>
      <c r="X38" s="190">
        <v>0</v>
      </c>
      <c r="Y38" s="190">
        <v>0</v>
      </c>
      <c r="Z38" s="190">
        <v>0</v>
      </c>
      <c r="AA38" s="190">
        <f t="shared" si="5"/>
        <v>0</v>
      </c>
      <c r="AB38" s="191"/>
      <c r="AC38" s="192">
        <v>32</v>
      </c>
      <c r="AD38" s="189" t="s">
        <v>35</v>
      </c>
      <c r="AE38" s="190">
        <v>0</v>
      </c>
      <c r="AF38" s="190">
        <v>0</v>
      </c>
      <c r="AG38" s="190">
        <v>0</v>
      </c>
      <c r="AH38" s="190">
        <f t="shared" si="6"/>
        <v>0</v>
      </c>
      <c r="AI38" s="191"/>
      <c r="AJ38" s="192">
        <v>32</v>
      </c>
      <c r="AK38" s="189" t="s">
        <v>35</v>
      </c>
      <c r="AL38" s="190">
        <v>0</v>
      </c>
      <c r="AM38" s="190">
        <v>0</v>
      </c>
      <c r="AN38" s="190">
        <v>0</v>
      </c>
      <c r="AO38" s="190">
        <f t="shared" si="7"/>
        <v>0</v>
      </c>
      <c r="AP38" s="191"/>
      <c r="AQ38" s="192">
        <v>32</v>
      </c>
      <c r="AR38" s="189" t="s">
        <v>35</v>
      </c>
      <c r="AS38" s="190">
        <v>0</v>
      </c>
      <c r="AT38" s="190">
        <v>50000</v>
      </c>
      <c r="AU38" s="190">
        <v>0</v>
      </c>
      <c r="AV38" s="190">
        <f t="shared" si="8"/>
        <v>50000</v>
      </c>
      <c r="AW38" s="191"/>
      <c r="AX38" s="192">
        <v>32</v>
      </c>
      <c r="AY38" s="189" t="s">
        <v>35</v>
      </c>
      <c r="AZ38" s="190">
        <v>0</v>
      </c>
      <c r="BA38" s="190">
        <v>14605</v>
      </c>
      <c r="BB38" s="190">
        <v>0</v>
      </c>
      <c r="BC38" s="190">
        <f t="shared" si="9"/>
        <v>14605</v>
      </c>
      <c r="BD38" s="191"/>
      <c r="BE38" s="192">
        <v>32</v>
      </c>
      <c r="BF38" s="189" t="s">
        <v>35</v>
      </c>
      <c r="BG38" s="190">
        <v>0</v>
      </c>
      <c r="BH38" s="190">
        <v>0</v>
      </c>
      <c r="BI38" s="190">
        <v>0</v>
      </c>
      <c r="BJ38" s="190">
        <f t="shared" si="10"/>
        <v>0</v>
      </c>
      <c r="BK38" s="191"/>
      <c r="BL38" s="192">
        <v>32</v>
      </c>
      <c r="BM38" s="189" t="s">
        <v>35</v>
      </c>
      <c r="BN38" s="190">
        <v>0</v>
      </c>
      <c r="BO38" s="190">
        <v>0</v>
      </c>
      <c r="BP38" s="190">
        <v>0</v>
      </c>
      <c r="BQ38" s="190">
        <f t="shared" si="11"/>
        <v>0</v>
      </c>
      <c r="BR38" s="191"/>
      <c r="BS38" s="192">
        <v>32</v>
      </c>
      <c r="BT38" s="189" t="s">
        <v>35</v>
      </c>
      <c r="BU38" s="190">
        <v>0</v>
      </c>
      <c r="BV38" s="190">
        <v>0</v>
      </c>
      <c r="BW38" s="190">
        <v>0</v>
      </c>
      <c r="BX38" s="190">
        <f t="shared" si="12"/>
        <v>0</v>
      </c>
      <c r="BY38" s="191"/>
      <c r="BZ38" s="192">
        <v>32</v>
      </c>
      <c r="CA38" s="189" t="s">
        <v>35</v>
      </c>
      <c r="CB38" s="190">
        <v>0</v>
      </c>
      <c r="CC38" s="190">
        <v>0</v>
      </c>
      <c r="CD38" s="190">
        <v>0</v>
      </c>
      <c r="CE38" s="190">
        <f t="shared" si="13"/>
        <v>0</v>
      </c>
      <c r="CF38" s="191"/>
      <c r="CG38" s="192">
        <v>32</v>
      </c>
      <c r="CH38" s="189" t="s">
        <v>35</v>
      </c>
      <c r="CI38" s="190">
        <v>0</v>
      </c>
      <c r="CJ38" s="190">
        <v>0</v>
      </c>
      <c r="CK38" s="190">
        <v>0</v>
      </c>
      <c r="CL38" s="190">
        <f t="shared" si="14"/>
        <v>0</v>
      </c>
      <c r="CM38" s="191"/>
      <c r="CN38" s="192">
        <v>32</v>
      </c>
      <c r="CO38" s="189" t="s">
        <v>35</v>
      </c>
      <c r="CP38" s="190">
        <v>0</v>
      </c>
      <c r="CQ38" s="190">
        <v>0</v>
      </c>
      <c r="CR38" s="190">
        <v>0</v>
      </c>
      <c r="CS38" s="190">
        <f t="shared" si="15"/>
        <v>0</v>
      </c>
      <c r="CT38" s="191"/>
      <c r="CU38" s="192">
        <v>32</v>
      </c>
      <c r="CV38" s="189" t="s">
        <v>35</v>
      </c>
      <c r="CW38" s="190">
        <v>86</v>
      </c>
      <c r="CX38" s="190">
        <v>206400</v>
      </c>
      <c r="CY38" s="190">
        <v>0</v>
      </c>
      <c r="CZ38" s="190">
        <f t="shared" si="16"/>
        <v>206400</v>
      </c>
      <c r="DA38" s="191"/>
      <c r="DB38" s="192">
        <v>32</v>
      </c>
      <c r="DC38" s="189" t="s">
        <v>35</v>
      </c>
      <c r="DD38" s="190">
        <v>0</v>
      </c>
      <c r="DE38" s="190">
        <v>0</v>
      </c>
      <c r="DF38" s="190">
        <v>0</v>
      </c>
      <c r="DG38" s="190">
        <f t="shared" si="17"/>
        <v>0</v>
      </c>
      <c r="DH38" s="191"/>
      <c r="DI38" s="192">
        <v>32</v>
      </c>
      <c r="DJ38" s="189" t="s">
        <v>35</v>
      </c>
      <c r="DK38" s="190">
        <v>0</v>
      </c>
      <c r="DL38" s="190">
        <v>0</v>
      </c>
      <c r="DM38" s="190">
        <v>0</v>
      </c>
      <c r="DN38" s="190">
        <f t="shared" si="18"/>
        <v>0</v>
      </c>
      <c r="DO38" s="191"/>
      <c r="DP38" s="192">
        <v>32</v>
      </c>
      <c r="DQ38" s="189" t="s">
        <v>35</v>
      </c>
      <c r="DR38" s="190">
        <v>0</v>
      </c>
      <c r="DS38" s="190">
        <v>0</v>
      </c>
      <c r="DT38" s="190">
        <v>0</v>
      </c>
      <c r="DU38" s="190">
        <f t="shared" si="19"/>
        <v>0</v>
      </c>
      <c r="DV38" s="191"/>
      <c r="DW38" s="192">
        <v>32</v>
      </c>
      <c r="DX38" s="189" t="s">
        <v>35</v>
      </c>
      <c r="DY38" s="190">
        <v>0</v>
      </c>
      <c r="DZ38" s="190">
        <v>0</v>
      </c>
      <c r="EA38" s="190">
        <v>0</v>
      </c>
      <c r="EB38" s="190">
        <f t="shared" si="20"/>
        <v>0</v>
      </c>
      <c r="EC38" s="191"/>
      <c r="ED38" s="192">
        <v>32</v>
      </c>
      <c r="EE38" s="189" t="s">
        <v>35</v>
      </c>
      <c r="EF38" s="190">
        <v>0</v>
      </c>
      <c r="EG38" s="190">
        <v>0</v>
      </c>
      <c r="EH38" s="190">
        <v>0</v>
      </c>
      <c r="EI38" s="190">
        <f t="shared" si="21"/>
        <v>0</v>
      </c>
      <c r="EJ38" s="191"/>
      <c r="EK38" s="192">
        <v>32</v>
      </c>
      <c r="EL38" s="189" t="s">
        <v>35</v>
      </c>
      <c r="EM38" s="190">
        <v>0</v>
      </c>
      <c r="EN38" s="190">
        <v>0</v>
      </c>
      <c r="EO38" s="190">
        <v>0</v>
      </c>
      <c r="EP38" s="190">
        <f t="shared" si="22"/>
        <v>0</v>
      </c>
      <c r="EQ38" s="191"/>
      <c r="ER38" s="192">
        <v>32</v>
      </c>
      <c r="ES38" s="189" t="s">
        <v>35</v>
      </c>
      <c r="ET38" s="190">
        <v>0</v>
      </c>
      <c r="EU38" s="190">
        <f t="shared" si="23"/>
        <v>325855</v>
      </c>
      <c r="EV38" s="190">
        <f t="shared" si="0"/>
        <v>0</v>
      </c>
      <c r="EW38" s="190">
        <f t="shared" si="1"/>
        <v>325855</v>
      </c>
      <c r="EX38" s="230"/>
    </row>
    <row r="39" spans="1:154" ht="15.75" hidden="1">
      <c r="A39" s="192">
        <v>33</v>
      </c>
      <c r="B39" s="189" t="s">
        <v>36</v>
      </c>
      <c r="C39" s="190">
        <v>0</v>
      </c>
      <c r="D39" s="190">
        <v>0</v>
      </c>
      <c r="E39" s="190">
        <v>0</v>
      </c>
      <c r="F39" s="190">
        <f t="shared" si="2"/>
        <v>0</v>
      </c>
      <c r="G39" s="191"/>
      <c r="H39" s="192">
        <v>33</v>
      </c>
      <c r="I39" s="189" t="s">
        <v>36</v>
      </c>
      <c r="J39" s="190">
        <v>20</v>
      </c>
      <c r="K39" s="190">
        <v>18000</v>
      </c>
      <c r="L39" s="190">
        <v>0</v>
      </c>
      <c r="M39" s="190">
        <f t="shared" si="3"/>
        <v>18000</v>
      </c>
      <c r="N39" s="191"/>
      <c r="O39" s="192">
        <v>33</v>
      </c>
      <c r="P39" s="189" t="s">
        <v>36</v>
      </c>
      <c r="Q39" s="190">
        <v>110</v>
      </c>
      <c r="R39" s="190">
        <v>31750</v>
      </c>
      <c r="S39" s="190">
        <v>0</v>
      </c>
      <c r="T39" s="190">
        <f t="shared" si="4"/>
        <v>31750</v>
      </c>
      <c r="U39" s="191"/>
      <c r="V39" s="192">
        <v>33</v>
      </c>
      <c r="W39" s="189" t="s">
        <v>36</v>
      </c>
      <c r="X39" s="190">
        <v>0</v>
      </c>
      <c r="Y39" s="190">
        <v>0</v>
      </c>
      <c r="Z39" s="190">
        <v>0</v>
      </c>
      <c r="AA39" s="190">
        <f t="shared" si="5"/>
        <v>0</v>
      </c>
      <c r="AB39" s="191"/>
      <c r="AC39" s="192">
        <v>33</v>
      </c>
      <c r="AD39" s="189" t="s">
        <v>36</v>
      </c>
      <c r="AE39" s="190">
        <v>0</v>
      </c>
      <c r="AF39" s="190">
        <v>0</v>
      </c>
      <c r="AG39" s="190">
        <v>0</v>
      </c>
      <c r="AH39" s="190">
        <f t="shared" si="6"/>
        <v>0</v>
      </c>
      <c r="AI39" s="191"/>
      <c r="AJ39" s="192">
        <v>33</v>
      </c>
      <c r="AK39" s="189" t="s">
        <v>36</v>
      </c>
      <c r="AL39" s="190">
        <v>0</v>
      </c>
      <c r="AM39" s="190">
        <v>0</v>
      </c>
      <c r="AN39" s="190">
        <v>0</v>
      </c>
      <c r="AO39" s="190">
        <f t="shared" si="7"/>
        <v>0</v>
      </c>
      <c r="AP39" s="191"/>
      <c r="AQ39" s="192">
        <v>33</v>
      </c>
      <c r="AR39" s="189" t="s">
        <v>36</v>
      </c>
      <c r="AS39" s="190">
        <v>0</v>
      </c>
      <c r="AT39" s="190">
        <v>50000</v>
      </c>
      <c r="AU39" s="190">
        <v>0</v>
      </c>
      <c r="AV39" s="190">
        <f t="shared" si="8"/>
        <v>50000</v>
      </c>
      <c r="AW39" s="191"/>
      <c r="AX39" s="192">
        <v>33</v>
      </c>
      <c r="AY39" s="189" t="s">
        <v>36</v>
      </c>
      <c r="AZ39" s="190">
        <v>0</v>
      </c>
      <c r="BA39" s="190">
        <v>14605</v>
      </c>
      <c r="BB39" s="190">
        <v>0</v>
      </c>
      <c r="BC39" s="190">
        <f t="shared" si="9"/>
        <v>14605</v>
      </c>
      <c r="BD39" s="191"/>
      <c r="BE39" s="192">
        <v>33</v>
      </c>
      <c r="BF39" s="189" t="s">
        <v>36</v>
      </c>
      <c r="BG39" s="190">
        <v>0</v>
      </c>
      <c r="BH39" s="190">
        <v>0</v>
      </c>
      <c r="BI39" s="190">
        <v>0</v>
      </c>
      <c r="BJ39" s="190">
        <f t="shared" si="10"/>
        <v>0</v>
      </c>
      <c r="BK39" s="191"/>
      <c r="BL39" s="192">
        <v>33</v>
      </c>
      <c r="BM39" s="189" t="s">
        <v>36</v>
      </c>
      <c r="BN39" s="190">
        <v>0</v>
      </c>
      <c r="BO39" s="190">
        <v>0</v>
      </c>
      <c r="BP39" s="190">
        <v>0</v>
      </c>
      <c r="BQ39" s="190">
        <f t="shared" si="11"/>
        <v>0</v>
      </c>
      <c r="BR39" s="191"/>
      <c r="BS39" s="192">
        <v>33</v>
      </c>
      <c r="BT39" s="189" t="s">
        <v>36</v>
      </c>
      <c r="BU39" s="190">
        <v>0</v>
      </c>
      <c r="BV39" s="190">
        <v>0</v>
      </c>
      <c r="BW39" s="190">
        <v>0</v>
      </c>
      <c r="BX39" s="190">
        <f t="shared" si="12"/>
        <v>0</v>
      </c>
      <c r="BY39" s="191"/>
      <c r="BZ39" s="192">
        <v>33</v>
      </c>
      <c r="CA39" s="189" t="s">
        <v>36</v>
      </c>
      <c r="CB39" s="190">
        <v>0</v>
      </c>
      <c r="CC39" s="190">
        <v>0</v>
      </c>
      <c r="CD39" s="190">
        <v>0</v>
      </c>
      <c r="CE39" s="190">
        <f t="shared" si="13"/>
        <v>0</v>
      </c>
      <c r="CF39" s="191"/>
      <c r="CG39" s="192">
        <v>33</v>
      </c>
      <c r="CH39" s="189" t="s">
        <v>36</v>
      </c>
      <c r="CI39" s="190">
        <v>0</v>
      </c>
      <c r="CJ39" s="190">
        <v>0</v>
      </c>
      <c r="CK39" s="190">
        <v>0</v>
      </c>
      <c r="CL39" s="190">
        <f t="shared" si="14"/>
        <v>0</v>
      </c>
      <c r="CM39" s="191"/>
      <c r="CN39" s="192">
        <v>33</v>
      </c>
      <c r="CO39" s="189" t="s">
        <v>36</v>
      </c>
      <c r="CP39" s="190">
        <v>0</v>
      </c>
      <c r="CQ39" s="190">
        <v>0</v>
      </c>
      <c r="CR39" s="190">
        <v>0</v>
      </c>
      <c r="CS39" s="190">
        <f t="shared" si="15"/>
        <v>0</v>
      </c>
      <c r="CT39" s="191"/>
      <c r="CU39" s="192">
        <v>33</v>
      </c>
      <c r="CV39" s="189" t="s">
        <v>36</v>
      </c>
      <c r="CW39" s="190">
        <v>40</v>
      </c>
      <c r="CX39" s="190">
        <v>96000</v>
      </c>
      <c r="CY39" s="190">
        <v>0</v>
      </c>
      <c r="CZ39" s="190">
        <f t="shared" si="16"/>
        <v>96000</v>
      </c>
      <c r="DA39" s="191"/>
      <c r="DB39" s="192">
        <v>33</v>
      </c>
      <c r="DC39" s="189" t="s">
        <v>36</v>
      </c>
      <c r="DD39" s="190">
        <v>0</v>
      </c>
      <c r="DE39" s="190">
        <v>0</v>
      </c>
      <c r="DF39" s="190">
        <v>0</v>
      </c>
      <c r="DG39" s="190">
        <f t="shared" si="17"/>
        <v>0</v>
      </c>
      <c r="DH39" s="191"/>
      <c r="DI39" s="192">
        <v>33</v>
      </c>
      <c r="DJ39" s="189" t="s">
        <v>36</v>
      </c>
      <c r="DK39" s="190">
        <v>0</v>
      </c>
      <c r="DL39" s="190">
        <v>0</v>
      </c>
      <c r="DM39" s="190">
        <v>0</v>
      </c>
      <c r="DN39" s="190">
        <f t="shared" si="18"/>
        <v>0</v>
      </c>
      <c r="DO39" s="191"/>
      <c r="DP39" s="192">
        <v>33</v>
      </c>
      <c r="DQ39" s="189" t="s">
        <v>36</v>
      </c>
      <c r="DR39" s="190">
        <v>0</v>
      </c>
      <c r="DS39" s="190">
        <v>0</v>
      </c>
      <c r="DT39" s="190">
        <v>0</v>
      </c>
      <c r="DU39" s="190">
        <f t="shared" si="19"/>
        <v>0</v>
      </c>
      <c r="DV39" s="191"/>
      <c r="DW39" s="192">
        <v>33</v>
      </c>
      <c r="DX39" s="189" t="s">
        <v>36</v>
      </c>
      <c r="DY39" s="190">
        <v>0</v>
      </c>
      <c r="DZ39" s="190">
        <v>0</v>
      </c>
      <c r="EA39" s="190">
        <v>0</v>
      </c>
      <c r="EB39" s="190">
        <f t="shared" si="20"/>
        <v>0</v>
      </c>
      <c r="EC39" s="191"/>
      <c r="ED39" s="192">
        <v>33</v>
      </c>
      <c r="EE39" s="189" t="s">
        <v>36</v>
      </c>
      <c r="EF39" s="190">
        <v>0</v>
      </c>
      <c r="EG39" s="190">
        <v>0</v>
      </c>
      <c r="EH39" s="190">
        <v>0</v>
      </c>
      <c r="EI39" s="190">
        <f t="shared" si="21"/>
        <v>0</v>
      </c>
      <c r="EJ39" s="191"/>
      <c r="EK39" s="192">
        <v>33</v>
      </c>
      <c r="EL39" s="189" t="s">
        <v>36</v>
      </c>
      <c r="EM39" s="190">
        <v>0</v>
      </c>
      <c r="EN39" s="190">
        <v>0</v>
      </c>
      <c r="EO39" s="190">
        <v>0</v>
      </c>
      <c r="EP39" s="190">
        <f t="shared" si="22"/>
        <v>0</v>
      </c>
      <c r="EQ39" s="191"/>
      <c r="ER39" s="192">
        <v>33</v>
      </c>
      <c r="ES39" s="189" t="s">
        <v>36</v>
      </c>
      <c r="ET39" s="190">
        <v>0</v>
      </c>
      <c r="EU39" s="190">
        <f t="shared" si="23"/>
        <v>210355</v>
      </c>
      <c r="EV39" s="190">
        <f t="shared" si="0"/>
        <v>0</v>
      </c>
      <c r="EW39" s="190">
        <f t="shared" si="1"/>
        <v>210355</v>
      </c>
      <c r="EX39" s="230"/>
    </row>
    <row r="40" spans="1:154" ht="15.75" hidden="1">
      <c r="A40" s="192">
        <v>34</v>
      </c>
      <c r="B40" s="189" t="s">
        <v>37</v>
      </c>
      <c r="C40" s="190">
        <v>0</v>
      </c>
      <c r="D40" s="190">
        <v>0</v>
      </c>
      <c r="E40" s="190">
        <v>0</v>
      </c>
      <c r="F40" s="190">
        <f t="shared" si="2"/>
        <v>0</v>
      </c>
      <c r="G40" s="191"/>
      <c r="H40" s="192">
        <v>34</v>
      </c>
      <c r="I40" s="189" t="s">
        <v>37</v>
      </c>
      <c r="J40" s="190">
        <v>30</v>
      </c>
      <c r="K40" s="190">
        <v>27000</v>
      </c>
      <c r="L40" s="190">
        <v>0</v>
      </c>
      <c r="M40" s="190">
        <f t="shared" si="3"/>
        <v>27000</v>
      </c>
      <c r="N40" s="191"/>
      <c r="O40" s="192">
        <v>34</v>
      </c>
      <c r="P40" s="189" t="s">
        <v>37</v>
      </c>
      <c r="Q40" s="190">
        <v>568</v>
      </c>
      <c r="R40" s="190">
        <v>136600</v>
      </c>
      <c r="S40" s="190">
        <v>0</v>
      </c>
      <c r="T40" s="190">
        <f t="shared" si="4"/>
        <v>136600</v>
      </c>
      <c r="U40" s="191"/>
      <c r="V40" s="192">
        <v>34</v>
      </c>
      <c r="W40" s="189" t="s">
        <v>37</v>
      </c>
      <c r="X40" s="190">
        <v>0</v>
      </c>
      <c r="Y40" s="190">
        <v>0</v>
      </c>
      <c r="Z40" s="190">
        <v>0</v>
      </c>
      <c r="AA40" s="190">
        <f t="shared" si="5"/>
        <v>0</v>
      </c>
      <c r="AB40" s="191"/>
      <c r="AC40" s="192">
        <v>34</v>
      </c>
      <c r="AD40" s="189" t="s">
        <v>37</v>
      </c>
      <c r="AE40" s="190">
        <v>0</v>
      </c>
      <c r="AF40" s="190">
        <v>0</v>
      </c>
      <c r="AG40" s="190">
        <v>0</v>
      </c>
      <c r="AH40" s="190">
        <f t="shared" si="6"/>
        <v>0</v>
      </c>
      <c r="AI40" s="191"/>
      <c r="AJ40" s="192">
        <v>34</v>
      </c>
      <c r="AK40" s="189" t="s">
        <v>37</v>
      </c>
      <c r="AL40" s="190">
        <v>0</v>
      </c>
      <c r="AM40" s="190">
        <v>0</v>
      </c>
      <c r="AN40" s="190">
        <v>0</v>
      </c>
      <c r="AO40" s="190">
        <f t="shared" si="7"/>
        <v>0</v>
      </c>
      <c r="AP40" s="191"/>
      <c r="AQ40" s="192">
        <v>34</v>
      </c>
      <c r="AR40" s="189" t="s">
        <v>37</v>
      </c>
      <c r="AS40" s="190">
        <v>0</v>
      </c>
      <c r="AT40" s="190"/>
      <c r="AU40" s="190">
        <v>0</v>
      </c>
      <c r="AV40" s="190">
        <f t="shared" si="8"/>
        <v>0</v>
      </c>
      <c r="AW40" s="191"/>
      <c r="AX40" s="192">
        <v>34</v>
      </c>
      <c r="AY40" s="189" t="s">
        <v>37</v>
      </c>
      <c r="AZ40" s="190">
        <v>0</v>
      </c>
      <c r="BA40" s="190">
        <v>14605</v>
      </c>
      <c r="BB40" s="190">
        <v>0</v>
      </c>
      <c r="BC40" s="190">
        <f t="shared" si="9"/>
        <v>14605</v>
      </c>
      <c r="BD40" s="191"/>
      <c r="BE40" s="192">
        <v>34</v>
      </c>
      <c r="BF40" s="189" t="s">
        <v>37</v>
      </c>
      <c r="BG40" s="190">
        <v>0</v>
      </c>
      <c r="BH40" s="190">
        <v>0</v>
      </c>
      <c r="BI40" s="190">
        <v>0</v>
      </c>
      <c r="BJ40" s="190">
        <f t="shared" si="10"/>
        <v>0</v>
      </c>
      <c r="BK40" s="191"/>
      <c r="BL40" s="192">
        <v>34</v>
      </c>
      <c r="BM40" s="189" t="s">
        <v>37</v>
      </c>
      <c r="BN40" s="190">
        <v>0</v>
      </c>
      <c r="BO40" s="190">
        <v>0</v>
      </c>
      <c r="BP40" s="190">
        <v>0</v>
      </c>
      <c r="BQ40" s="190">
        <f t="shared" si="11"/>
        <v>0</v>
      </c>
      <c r="BR40" s="191"/>
      <c r="BS40" s="192">
        <v>34</v>
      </c>
      <c r="BT40" s="189" t="s">
        <v>37</v>
      </c>
      <c r="BU40" s="190">
        <v>0</v>
      </c>
      <c r="BV40" s="190">
        <v>0</v>
      </c>
      <c r="BW40" s="190">
        <v>0</v>
      </c>
      <c r="BX40" s="190">
        <f t="shared" si="12"/>
        <v>0</v>
      </c>
      <c r="BY40" s="191"/>
      <c r="BZ40" s="192">
        <v>34</v>
      </c>
      <c r="CA40" s="189" t="s">
        <v>37</v>
      </c>
      <c r="CB40" s="190">
        <v>0</v>
      </c>
      <c r="CC40" s="190">
        <v>0</v>
      </c>
      <c r="CD40" s="190">
        <v>0</v>
      </c>
      <c r="CE40" s="190">
        <f t="shared" si="13"/>
        <v>0</v>
      </c>
      <c r="CF40" s="191"/>
      <c r="CG40" s="192">
        <v>34</v>
      </c>
      <c r="CH40" s="189" t="s">
        <v>37</v>
      </c>
      <c r="CI40" s="190">
        <v>0</v>
      </c>
      <c r="CJ40" s="190">
        <v>0</v>
      </c>
      <c r="CK40" s="190">
        <v>0</v>
      </c>
      <c r="CL40" s="190">
        <f t="shared" si="14"/>
        <v>0</v>
      </c>
      <c r="CM40" s="191"/>
      <c r="CN40" s="192">
        <v>34</v>
      </c>
      <c r="CO40" s="189" t="s">
        <v>37</v>
      </c>
      <c r="CP40" s="190">
        <v>0</v>
      </c>
      <c r="CQ40" s="190">
        <v>0</v>
      </c>
      <c r="CR40" s="190">
        <v>0</v>
      </c>
      <c r="CS40" s="190">
        <f t="shared" si="15"/>
        <v>0</v>
      </c>
      <c r="CT40" s="191"/>
      <c r="CU40" s="192">
        <v>34</v>
      </c>
      <c r="CV40" s="189" t="s">
        <v>37</v>
      </c>
      <c r="CW40" s="190">
        <v>156</v>
      </c>
      <c r="CX40" s="190">
        <v>374400</v>
      </c>
      <c r="CY40" s="190">
        <v>0</v>
      </c>
      <c r="CZ40" s="190">
        <f t="shared" si="16"/>
        <v>374400</v>
      </c>
      <c r="DA40" s="191"/>
      <c r="DB40" s="192">
        <v>34</v>
      </c>
      <c r="DC40" s="189" t="s">
        <v>37</v>
      </c>
      <c r="DD40" s="190">
        <v>0</v>
      </c>
      <c r="DE40" s="190">
        <v>0</v>
      </c>
      <c r="DF40" s="190">
        <v>0</v>
      </c>
      <c r="DG40" s="190">
        <f t="shared" si="17"/>
        <v>0</v>
      </c>
      <c r="DH40" s="191"/>
      <c r="DI40" s="192">
        <v>34</v>
      </c>
      <c r="DJ40" s="189" t="s">
        <v>37</v>
      </c>
      <c r="DK40" s="190">
        <v>0</v>
      </c>
      <c r="DL40" s="190">
        <v>0</v>
      </c>
      <c r="DM40" s="190">
        <v>0</v>
      </c>
      <c r="DN40" s="190">
        <f t="shared" si="18"/>
        <v>0</v>
      </c>
      <c r="DO40" s="191"/>
      <c r="DP40" s="192">
        <v>34</v>
      </c>
      <c r="DQ40" s="189" t="s">
        <v>37</v>
      </c>
      <c r="DR40" s="190">
        <v>0</v>
      </c>
      <c r="DS40" s="190">
        <v>0</v>
      </c>
      <c r="DT40" s="190">
        <v>0</v>
      </c>
      <c r="DU40" s="190">
        <f t="shared" si="19"/>
        <v>0</v>
      </c>
      <c r="DV40" s="191"/>
      <c r="DW40" s="192">
        <v>34</v>
      </c>
      <c r="DX40" s="189" t="s">
        <v>37</v>
      </c>
      <c r="DY40" s="190">
        <v>0</v>
      </c>
      <c r="DZ40" s="190">
        <v>0</v>
      </c>
      <c r="EA40" s="190">
        <v>0</v>
      </c>
      <c r="EB40" s="190">
        <f t="shared" si="20"/>
        <v>0</v>
      </c>
      <c r="EC40" s="191"/>
      <c r="ED40" s="192">
        <v>34</v>
      </c>
      <c r="EE40" s="189" t="s">
        <v>37</v>
      </c>
      <c r="EF40" s="190">
        <v>0</v>
      </c>
      <c r="EG40" s="190">
        <v>0</v>
      </c>
      <c r="EH40" s="190">
        <v>0</v>
      </c>
      <c r="EI40" s="190">
        <f t="shared" si="21"/>
        <v>0</v>
      </c>
      <c r="EJ40" s="191"/>
      <c r="EK40" s="192">
        <v>34</v>
      </c>
      <c r="EL40" s="189" t="s">
        <v>37</v>
      </c>
      <c r="EM40" s="190">
        <v>0</v>
      </c>
      <c r="EN40" s="190">
        <v>0</v>
      </c>
      <c r="EO40" s="190">
        <v>0</v>
      </c>
      <c r="EP40" s="190">
        <f t="shared" si="22"/>
        <v>0</v>
      </c>
      <c r="EQ40" s="191"/>
      <c r="ER40" s="192">
        <v>34</v>
      </c>
      <c r="ES40" s="189" t="s">
        <v>37</v>
      </c>
      <c r="ET40" s="190">
        <v>0</v>
      </c>
      <c r="EU40" s="190">
        <f t="shared" si="23"/>
        <v>552605</v>
      </c>
      <c r="EV40" s="190">
        <f t="shared" si="0"/>
        <v>0</v>
      </c>
      <c r="EW40" s="190">
        <f t="shared" si="1"/>
        <v>552605</v>
      </c>
      <c r="EX40" s="230"/>
    </row>
    <row r="41" spans="1:154" ht="15.75" hidden="1">
      <c r="A41" s="192">
        <v>35</v>
      </c>
      <c r="B41" s="189" t="s">
        <v>38</v>
      </c>
      <c r="C41" s="190">
        <v>0</v>
      </c>
      <c r="D41" s="190">
        <v>0</v>
      </c>
      <c r="E41" s="190">
        <v>0</v>
      </c>
      <c r="F41" s="190">
        <f t="shared" si="2"/>
        <v>0</v>
      </c>
      <c r="G41" s="191"/>
      <c r="H41" s="192">
        <v>35</v>
      </c>
      <c r="I41" s="189" t="s">
        <v>38</v>
      </c>
      <c r="J41" s="190">
        <v>30</v>
      </c>
      <c r="K41" s="190">
        <v>27000</v>
      </c>
      <c r="L41" s="190">
        <v>0</v>
      </c>
      <c r="M41" s="190">
        <f t="shared" si="3"/>
        <v>27000</v>
      </c>
      <c r="N41" s="191"/>
      <c r="O41" s="192">
        <v>35</v>
      </c>
      <c r="P41" s="189" t="s">
        <v>38</v>
      </c>
      <c r="Q41" s="190">
        <v>545</v>
      </c>
      <c r="R41" s="190">
        <v>139150</v>
      </c>
      <c r="S41" s="190">
        <v>0</v>
      </c>
      <c r="T41" s="190">
        <f t="shared" si="4"/>
        <v>139150</v>
      </c>
      <c r="U41" s="191"/>
      <c r="V41" s="192">
        <v>35</v>
      </c>
      <c r="W41" s="189" t="s">
        <v>38</v>
      </c>
      <c r="X41" s="190">
        <v>0</v>
      </c>
      <c r="Y41" s="190">
        <v>0</v>
      </c>
      <c r="Z41" s="190">
        <v>0</v>
      </c>
      <c r="AA41" s="190">
        <f t="shared" si="5"/>
        <v>0</v>
      </c>
      <c r="AB41" s="191"/>
      <c r="AC41" s="192">
        <v>35</v>
      </c>
      <c r="AD41" s="189" t="s">
        <v>38</v>
      </c>
      <c r="AE41" s="190">
        <v>0</v>
      </c>
      <c r="AF41" s="190">
        <v>0</v>
      </c>
      <c r="AG41" s="190">
        <v>0</v>
      </c>
      <c r="AH41" s="190">
        <f t="shared" si="6"/>
        <v>0</v>
      </c>
      <c r="AI41" s="191"/>
      <c r="AJ41" s="192">
        <v>35</v>
      </c>
      <c r="AK41" s="189" t="s">
        <v>38</v>
      </c>
      <c r="AL41" s="190">
        <v>0</v>
      </c>
      <c r="AM41" s="190">
        <v>0</v>
      </c>
      <c r="AN41" s="190">
        <v>0</v>
      </c>
      <c r="AO41" s="190">
        <f t="shared" si="7"/>
        <v>0</v>
      </c>
      <c r="AP41" s="191"/>
      <c r="AQ41" s="192">
        <v>35</v>
      </c>
      <c r="AR41" s="189" t="s">
        <v>38</v>
      </c>
      <c r="AS41" s="190">
        <v>0</v>
      </c>
      <c r="AT41" s="190">
        <v>50000</v>
      </c>
      <c r="AU41" s="190">
        <v>0</v>
      </c>
      <c r="AV41" s="190">
        <f t="shared" si="8"/>
        <v>50000</v>
      </c>
      <c r="AW41" s="191"/>
      <c r="AX41" s="192">
        <v>35</v>
      </c>
      <c r="AY41" s="189" t="s">
        <v>38</v>
      </c>
      <c r="AZ41" s="190">
        <v>0</v>
      </c>
      <c r="BA41" s="190">
        <v>14605</v>
      </c>
      <c r="BB41" s="190">
        <v>0</v>
      </c>
      <c r="BC41" s="190">
        <f t="shared" si="9"/>
        <v>14605</v>
      </c>
      <c r="BD41" s="191"/>
      <c r="BE41" s="192">
        <v>35</v>
      </c>
      <c r="BF41" s="189" t="s">
        <v>38</v>
      </c>
      <c r="BG41" s="190">
        <v>0</v>
      </c>
      <c r="BH41" s="190">
        <v>0</v>
      </c>
      <c r="BI41" s="190">
        <v>0</v>
      </c>
      <c r="BJ41" s="190">
        <f t="shared" si="10"/>
        <v>0</v>
      </c>
      <c r="BK41" s="191"/>
      <c r="BL41" s="192">
        <v>35</v>
      </c>
      <c r="BM41" s="189" t="s">
        <v>38</v>
      </c>
      <c r="BN41" s="190">
        <v>0</v>
      </c>
      <c r="BO41" s="190">
        <v>0</v>
      </c>
      <c r="BP41" s="190">
        <v>0</v>
      </c>
      <c r="BQ41" s="190">
        <f t="shared" si="11"/>
        <v>0</v>
      </c>
      <c r="BR41" s="191"/>
      <c r="BS41" s="192">
        <v>35</v>
      </c>
      <c r="BT41" s="189" t="s">
        <v>38</v>
      </c>
      <c r="BU41" s="190">
        <v>0</v>
      </c>
      <c r="BV41" s="190">
        <v>0</v>
      </c>
      <c r="BW41" s="190">
        <v>0</v>
      </c>
      <c r="BX41" s="190">
        <f t="shared" si="12"/>
        <v>0</v>
      </c>
      <c r="BY41" s="191"/>
      <c r="BZ41" s="192">
        <v>35</v>
      </c>
      <c r="CA41" s="189" t="s">
        <v>38</v>
      </c>
      <c r="CB41" s="190">
        <v>0</v>
      </c>
      <c r="CC41" s="190">
        <v>0</v>
      </c>
      <c r="CD41" s="190">
        <v>0</v>
      </c>
      <c r="CE41" s="190">
        <f t="shared" si="13"/>
        <v>0</v>
      </c>
      <c r="CF41" s="191"/>
      <c r="CG41" s="192">
        <v>35</v>
      </c>
      <c r="CH41" s="189" t="s">
        <v>38</v>
      </c>
      <c r="CI41" s="190">
        <v>0</v>
      </c>
      <c r="CJ41" s="190">
        <v>0</v>
      </c>
      <c r="CK41" s="190">
        <v>0</v>
      </c>
      <c r="CL41" s="190">
        <f t="shared" si="14"/>
        <v>0</v>
      </c>
      <c r="CM41" s="191"/>
      <c r="CN41" s="192">
        <v>35</v>
      </c>
      <c r="CO41" s="189" t="s">
        <v>38</v>
      </c>
      <c r="CP41" s="190">
        <v>0</v>
      </c>
      <c r="CQ41" s="190">
        <v>0</v>
      </c>
      <c r="CR41" s="190">
        <v>0</v>
      </c>
      <c r="CS41" s="190">
        <f t="shared" si="15"/>
        <v>0</v>
      </c>
      <c r="CT41" s="191"/>
      <c r="CU41" s="192">
        <v>35</v>
      </c>
      <c r="CV41" s="189" t="s">
        <v>38</v>
      </c>
      <c r="CW41" s="190">
        <v>99</v>
      </c>
      <c r="CX41" s="190">
        <v>237600</v>
      </c>
      <c r="CY41" s="190">
        <v>0</v>
      </c>
      <c r="CZ41" s="190">
        <f t="shared" si="16"/>
        <v>237600</v>
      </c>
      <c r="DA41" s="191"/>
      <c r="DB41" s="192">
        <v>35</v>
      </c>
      <c r="DC41" s="189" t="s">
        <v>38</v>
      </c>
      <c r="DD41" s="190">
        <v>0</v>
      </c>
      <c r="DE41" s="190">
        <v>0</v>
      </c>
      <c r="DF41" s="190">
        <v>0</v>
      </c>
      <c r="DG41" s="190">
        <f t="shared" si="17"/>
        <v>0</v>
      </c>
      <c r="DH41" s="191"/>
      <c r="DI41" s="192">
        <v>35</v>
      </c>
      <c r="DJ41" s="189" t="s">
        <v>38</v>
      </c>
      <c r="DK41" s="190">
        <v>1</v>
      </c>
      <c r="DL41" s="190">
        <v>100000</v>
      </c>
      <c r="DM41" s="190">
        <v>0</v>
      </c>
      <c r="DN41" s="190">
        <f t="shared" si="18"/>
        <v>100000</v>
      </c>
      <c r="DO41" s="191"/>
      <c r="DP41" s="192">
        <v>35</v>
      </c>
      <c r="DQ41" s="189" t="s">
        <v>38</v>
      </c>
      <c r="DR41" s="190">
        <v>0</v>
      </c>
      <c r="DS41" s="190">
        <v>0</v>
      </c>
      <c r="DT41" s="190">
        <v>0</v>
      </c>
      <c r="DU41" s="190">
        <f t="shared" si="19"/>
        <v>0</v>
      </c>
      <c r="DV41" s="191"/>
      <c r="DW41" s="192">
        <v>35</v>
      </c>
      <c r="DX41" s="189" t="s">
        <v>38</v>
      </c>
      <c r="DY41" s="190">
        <v>0</v>
      </c>
      <c r="DZ41" s="190">
        <v>0</v>
      </c>
      <c r="EA41" s="190">
        <v>0</v>
      </c>
      <c r="EB41" s="190">
        <f t="shared" si="20"/>
        <v>0</v>
      </c>
      <c r="EC41" s="191"/>
      <c r="ED41" s="192">
        <v>35</v>
      </c>
      <c r="EE41" s="189" t="s">
        <v>38</v>
      </c>
      <c r="EF41" s="190">
        <v>0</v>
      </c>
      <c r="EG41" s="190">
        <v>0</v>
      </c>
      <c r="EH41" s="190">
        <v>0</v>
      </c>
      <c r="EI41" s="190">
        <f t="shared" si="21"/>
        <v>0</v>
      </c>
      <c r="EJ41" s="191"/>
      <c r="EK41" s="192">
        <v>35</v>
      </c>
      <c r="EL41" s="189" t="s">
        <v>38</v>
      </c>
      <c r="EM41" s="190">
        <v>0</v>
      </c>
      <c r="EN41" s="190">
        <v>0</v>
      </c>
      <c r="EO41" s="190">
        <v>0</v>
      </c>
      <c r="EP41" s="190">
        <f t="shared" si="22"/>
        <v>0</v>
      </c>
      <c r="EQ41" s="191"/>
      <c r="ER41" s="192">
        <v>35</v>
      </c>
      <c r="ES41" s="189" t="s">
        <v>38</v>
      </c>
      <c r="ET41" s="190">
        <v>0</v>
      </c>
      <c r="EU41" s="190">
        <f t="shared" si="23"/>
        <v>568355</v>
      </c>
      <c r="EV41" s="190">
        <f t="shared" si="0"/>
        <v>0</v>
      </c>
      <c r="EW41" s="190">
        <f t="shared" si="1"/>
        <v>568355</v>
      </c>
      <c r="EX41" s="230"/>
    </row>
    <row r="42" spans="1:154" ht="15.75" hidden="1">
      <c r="A42" s="192">
        <v>36</v>
      </c>
      <c r="B42" s="189" t="s">
        <v>39</v>
      </c>
      <c r="C42" s="190">
        <v>0</v>
      </c>
      <c r="D42" s="190">
        <v>0</v>
      </c>
      <c r="E42" s="190">
        <v>0</v>
      </c>
      <c r="F42" s="190">
        <f t="shared" si="2"/>
        <v>0</v>
      </c>
      <c r="G42" s="191"/>
      <c r="H42" s="192">
        <v>36</v>
      </c>
      <c r="I42" s="189" t="s">
        <v>39</v>
      </c>
      <c r="J42" s="190">
        <v>39</v>
      </c>
      <c r="K42" s="190">
        <v>35100</v>
      </c>
      <c r="L42" s="190">
        <v>0</v>
      </c>
      <c r="M42" s="190">
        <f t="shared" si="3"/>
        <v>35100</v>
      </c>
      <c r="N42" s="191"/>
      <c r="O42" s="192">
        <v>36</v>
      </c>
      <c r="P42" s="189" t="s">
        <v>39</v>
      </c>
      <c r="Q42" s="190">
        <v>366</v>
      </c>
      <c r="R42" s="190">
        <v>88300</v>
      </c>
      <c r="S42" s="190">
        <v>0</v>
      </c>
      <c r="T42" s="190">
        <f t="shared" si="4"/>
        <v>88300</v>
      </c>
      <c r="U42" s="191"/>
      <c r="V42" s="192">
        <v>36</v>
      </c>
      <c r="W42" s="189" t="s">
        <v>39</v>
      </c>
      <c r="X42" s="190">
        <v>0</v>
      </c>
      <c r="Y42" s="190">
        <v>0</v>
      </c>
      <c r="Z42" s="190">
        <v>0</v>
      </c>
      <c r="AA42" s="190">
        <f t="shared" si="5"/>
        <v>0</v>
      </c>
      <c r="AB42" s="191"/>
      <c r="AC42" s="192">
        <v>36</v>
      </c>
      <c r="AD42" s="189" t="s">
        <v>39</v>
      </c>
      <c r="AE42" s="190">
        <v>0</v>
      </c>
      <c r="AF42" s="190">
        <v>0</v>
      </c>
      <c r="AG42" s="190">
        <v>0</v>
      </c>
      <c r="AH42" s="190">
        <f t="shared" si="6"/>
        <v>0</v>
      </c>
      <c r="AI42" s="191"/>
      <c r="AJ42" s="192">
        <v>36</v>
      </c>
      <c r="AK42" s="189" t="s">
        <v>39</v>
      </c>
      <c r="AL42" s="190">
        <v>0</v>
      </c>
      <c r="AM42" s="190">
        <v>0</v>
      </c>
      <c r="AN42" s="190">
        <v>0</v>
      </c>
      <c r="AO42" s="190">
        <f t="shared" si="7"/>
        <v>0</v>
      </c>
      <c r="AP42" s="191"/>
      <c r="AQ42" s="192">
        <v>36</v>
      </c>
      <c r="AR42" s="189" t="s">
        <v>39</v>
      </c>
      <c r="AS42" s="190">
        <v>0</v>
      </c>
      <c r="AT42" s="190">
        <v>50000</v>
      </c>
      <c r="AU42" s="190">
        <v>0</v>
      </c>
      <c r="AV42" s="190">
        <f t="shared" si="8"/>
        <v>50000</v>
      </c>
      <c r="AW42" s="191"/>
      <c r="AX42" s="192">
        <v>36</v>
      </c>
      <c r="AY42" s="189" t="s">
        <v>39</v>
      </c>
      <c r="AZ42" s="190">
        <v>0</v>
      </c>
      <c r="BA42" s="190">
        <v>14605</v>
      </c>
      <c r="BB42" s="190">
        <v>0</v>
      </c>
      <c r="BC42" s="190">
        <f t="shared" si="9"/>
        <v>14605</v>
      </c>
      <c r="BD42" s="191"/>
      <c r="BE42" s="192">
        <v>36</v>
      </c>
      <c r="BF42" s="189" t="s">
        <v>39</v>
      </c>
      <c r="BG42" s="190">
        <v>0</v>
      </c>
      <c r="BH42" s="190">
        <v>0</v>
      </c>
      <c r="BI42" s="190">
        <v>0</v>
      </c>
      <c r="BJ42" s="190">
        <f t="shared" si="10"/>
        <v>0</v>
      </c>
      <c r="BK42" s="191"/>
      <c r="BL42" s="192">
        <v>36</v>
      </c>
      <c r="BM42" s="189" t="s">
        <v>39</v>
      </c>
      <c r="BN42" s="190">
        <v>0</v>
      </c>
      <c r="BO42" s="190">
        <v>0</v>
      </c>
      <c r="BP42" s="190">
        <v>0</v>
      </c>
      <c r="BQ42" s="190">
        <f t="shared" si="11"/>
        <v>0</v>
      </c>
      <c r="BR42" s="191"/>
      <c r="BS42" s="192">
        <v>36</v>
      </c>
      <c r="BT42" s="189" t="s">
        <v>39</v>
      </c>
      <c r="BU42" s="190">
        <v>0</v>
      </c>
      <c r="BV42" s="190">
        <v>0</v>
      </c>
      <c r="BW42" s="190">
        <v>0</v>
      </c>
      <c r="BX42" s="190">
        <f t="shared" si="12"/>
        <v>0</v>
      </c>
      <c r="BY42" s="191"/>
      <c r="BZ42" s="192">
        <v>36</v>
      </c>
      <c r="CA42" s="189" t="s">
        <v>39</v>
      </c>
      <c r="CB42" s="190">
        <v>0</v>
      </c>
      <c r="CC42" s="190">
        <v>0</v>
      </c>
      <c r="CD42" s="190">
        <v>0</v>
      </c>
      <c r="CE42" s="190">
        <f t="shared" si="13"/>
        <v>0</v>
      </c>
      <c r="CF42" s="191"/>
      <c r="CG42" s="192">
        <v>36</v>
      </c>
      <c r="CH42" s="189" t="s">
        <v>39</v>
      </c>
      <c r="CI42" s="190">
        <v>0</v>
      </c>
      <c r="CJ42" s="190">
        <v>0</v>
      </c>
      <c r="CK42" s="190">
        <v>0</v>
      </c>
      <c r="CL42" s="190">
        <f t="shared" si="14"/>
        <v>0</v>
      </c>
      <c r="CM42" s="191"/>
      <c r="CN42" s="192">
        <v>36</v>
      </c>
      <c r="CO42" s="189" t="s">
        <v>39</v>
      </c>
      <c r="CP42" s="190">
        <v>0</v>
      </c>
      <c r="CQ42" s="190">
        <v>0</v>
      </c>
      <c r="CR42" s="190">
        <v>0</v>
      </c>
      <c r="CS42" s="190">
        <f t="shared" si="15"/>
        <v>0</v>
      </c>
      <c r="CT42" s="191"/>
      <c r="CU42" s="192">
        <v>36</v>
      </c>
      <c r="CV42" s="189" t="s">
        <v>39</v>
      </c>
      <c r="CW42" s="190">
        <v>147</v>
      </c>
      <c r="CX42" s="190">
        <v>352800</v>
      </c>
      <c r="CY42" s="190">
        <v>0</v>
      </c>
      <c r="CZ42" s="190">
        <f t="shared" si="16"/>
        <v>352800</v>
      </c>
      <c r="DA42" s="191"/>
      <c r="DB42" s="192">
        <v>36</v>
      </c>
      <c r="DC42" s="189" t="s">
        <v>39</v>
      </c>
      <c r="DD42" s="190">
        <v>0</v>
      </c>
      <c r="DE42" s="190">
        <v>0</v>
      </c>
      <c r="DF42" s="190">
        <v>0</v>
      </c>
      <c r="DG42" s="190">
        <f t="shared" si="17"/>
        <v>0</v>
      </c>
      <c r="DH42" s="191"/>
      <c r="DI42" s="192">
        <v>36</v>
      </c>
      <c r="DJ42" s="189" t="s">
        <v>39</v>
      </c>
      <c r="DK42" s="190">
        <v>0</v>
      </c>
      <c r="DL42" s="190">
        <v>0</v>
      </c>
      <c r="DM42" s="190">
        <v>0</v>
      </c>
      <c r="DN42" s="190">
        <f t="shared" si="18"/>
        <v>0</v>
      </c>
      <c r="DO42" s="191"/>
      <c r="DP42" s="192">
        <v>36</v>
      </c>
      <c r="DQ42" s="189" t="s">
        <v>39</v>
      </c>
      <c r="DR42" s="190">
        <v>0</v>
      </c>
      <c r="DS42" s="190">
        <v>0</v>
      </c>
      <c r="DT42" s="190">
        <v>0</v>
      </c>
      <c r="DU42" s="190">
        <f t="shared" si="19"/>
        <v>0</v>
      </c>
      <c r="DV42" s="191"/>
      <c r="DW42" s="192">
        <v>36</v>
      </c>
      <c r="DX42" s="189" t="s">
        <v>39</v>
      </c>
      <c r="DY42" s="190">
        <v>0</v>
      </c>
      <c r="DZ42" s="190">
        <v>0</v>
      </c>
      <c r="EA42" s="190">
        <v>0</v>
      </c>
      <c r="EB42" s="190">
        <f t="shared" si="20"/>
        <v>0</v>
      </c>
      <c r="EC42" s="191"/>
      <c r="ED42" s="192">
        <v>36</v>
      </c>
      <c r="EE42" s="189" t="s">
        <v>39</v>
      </c>
      <c r="EF42" s="190">
        <v>0</v>
      </c>
      <c r="EG42" s="190">
        <v>0</v>
      </c>
      <c r="EH42" s="190">
        <v>0</v>
      </c>
      <c r="EI42" s="190">
        <f t="shared" si="21"/>
        <v>0</v>
      </c>
      <c r="EJ42" s="191"/>
      <c r="EK42" s="192">
        <v>36</v>
      </c>
      <c r="EL42" s="189" t="s">
        <v>39</v>
      </c>
      <c r="EM42" s="190">
        <v>0</v>
      </c>
      <c r="EN42" s="190">
        <v>0</v>
      </c>
      <c r="EO42" s="190">
        <v>0</v>
      </c>
      <c r="EP42" s="190">
        <f t="shared" si="22"/>
        <v>0</v>
      </c>
      <c r="EQ42" s="191"/>
      <c r="ER42" s="192">
        <v>36</v>
      </c>
      <c r="ES42" s="189" t="s">
        <v>39</v>
      </c>
      <c r="ET42" s="190">
        <v>0</v>
      </c>
      <c r="EU42" s="190">
        <f t="shared" si="23"/>
        <v>540805</v>
      </c>
      <c r="EV42" s="190">
        <f t="shared" si="0"/>
        <v>0</v>
      </c>
      <c r="EW42" s="190">
        <f t="shared" si="1"/>
        <v>540805</v>
      </c>
      <c r="EX42" s="230"/>
    </row>
    <row r="43" spans="1:154" ht="15.75" hidden="1">
      <c r="A43" s="192">
        <v>37</v>
      </c>
      <c r="B43" s="189" t="s">
        <v>40</v>
      </c>
      <c r="C43" s="190">
        <v>0</v>
      </c>
      <c r="D43" s="190">
        <v>0</v>
      </c>
      <c r="E43" s="190">
        <v>0</v>
      </c>
      <c r="F43" s="190">
        <f t="shared" si="2"/>
        <v>0</v>
      </c>
      <c r="G43" s="191"/>
      <c r="H43" s="192">
        <v>37</v>
      </c>
      <c r="I43" s="189" t="s">
        <v>40</v>
      </c>
      <c r="J43" s="190">
        <v>35</v>
      </c>
      <c r="K43" s="190">
        <v>31500</v>
      </c>
      <c r="L43" s="190">
        <v>0</v>
      </c>
      <c r="M43" s="190">
        <f t="shared" si="3"/>
        <v>31500</v>
      </c>
      <c r="N43" s="191"/>
      <c r="O43" s="192">
        <v>37</v>
      </c>
      <c r="P43" s="189" t="s">
        <v>40</v>
      </c>
      <c r="Q43" s="190">
        <v>550</v>
      </c>
      <c r="R43" s="190">
        <v>130900</v>
      </c>
      <c r="S43" s="190">
        <v>0</v>
      </c>
      <c r="T43" s="190">
        <f t="shared" si="4"/>
        <v>130900</v>
      </c>
      <c r="U43" s="191"/>
      <c r="V43" s="192">
        <v>37</v>
      </c>
      <c r="W43" s="189" t="s">
        <v>40</v>
      </c>
      <c r="X43" s="190">
        <v>0</v>
      </c>
      <c r="Y43" s="190">
        <v>0</v>
      </c>
      <c r="Z43" s="190">
        <v>0</v>
      </c>
      <c r="AA43" s="190">
        <f t="shared" si="5"/>
        <v>0</v>
      </c>
      <c r="AB43" s="191"/>
      <c r="AC43" s="192">
        <v>37</v>
      </c>
      <c r="AD43" s="189" t="s">
        <v>40</v>
      </c>
      <c r="AE43" s="190">
        <v>0</v>
      </c>
      <c r="AF43" s="190">
        <v>0</v>
      </c>
      <c r="AG43" s="190">
        <v>0</v>
      </c>
      <c r="AH43" s="190">
        <f t="shared" si="6"/>
        <v>0</v>
      </c>
      <c r="AI43" s="191"/>
      <c r="AJ43" s="192">
        <v>37</v>
      </c>
      <c r="AK43" s="189" t="s">
        <v>40</v>
      </c>
      <c r="AL43" s="190">
        <v>0</v>
      </c>
      <c r="AM43" s="190">
        <v>0</v>
      </c>
      <c r="AN43" s="190">
        <v>0</v>
      </c>
      <c r="AO43" s="190">
        <f t="shared" si="7"/>
        <v>0</v>
      </c>
      <c r="AP43" s="191"/>
      <c r="AQ43" s="192">
        <v>37</v>
      </c>
      <c r="AR43" s="189" t="s">
        <v>40</v>
      </c>
      <c r="AS43" s="190">
        <v>0</v>
      </c>
      <c r="AT43" s="190">
        <v>50000</v>
      </c>
      <c r="AU43" s="190">
        <v>0</v>
      </c>
      <c r="AV43" s="190">
        <f t="shared" si="8"/>
        <v>50000</v>
      </c>
      <c r="AW43" s="191"/>
      <c r="AX43" s="192">
        <v>37</v>
      </c>
      <c r="AY43" s="189" t="s">
        <v>40</v>
      </c>
      <c r="AZ43" s="190">
        <v>0</v>
      </c>
      <c r="BA43" s="190">
        <v>14605</v>
      </c>
      <c r="BB43" s="190">
        <v>0</v>
      </c>
      <c r="BC43" s="190">
        <f t="shared" si="9"/>
        <v>14605</v>
      </c>
      <c r="BD43" s="191"/>
      <c r="BE43" s="192">
        <v>37</v>
      </c>
      <c r="BF43" s="189" t="s">
        <v>40</v>
      </c>
      <c r="BG43" s="190">
        <v>0</v>
      </c>
      <c r="BH43" s="190">
        <v>0</v>
      </c>
      <c r="BI43" s="190">
        <v>0</v>
      </c>
      <c r="BJ43" s="190">
        <f t="shared" si="10"/>
        <v>0</v>
      </c>
      <c r="BK43" s="191"/>
      <c r="BL43" s="192">
        <v>37</v>
      </c>
      <c r="BM43" s="189" t="s">
        <v>40</v>
      </c>
      <c r="BN43" s="190">
        <v>0</v>
      </c>
      <c r="BO43" s="190">
        <v>0</v>
      </c>
      <c r="BP43" s="190">
        <v>0</v>
      </c>
      <c r="BQ43" s="190">
        <f t="shared" si="11"/>
        <v>0</v>
      </c>
      <c r="BR43" s="191"/>
      <c r="BS43" s="192">
        <v>37</v>
      </c>
      <c r="BT43" s="189" t="s">
        <v>40</v>
      </c>
      <c r="BU43" s="190">
        <v>0</v>
      </c>
      <c r="BV43" s="190">
        <v>0</v>
      </c>
      <c r="BW43" s="190">
        <v>0</v>
      </c>
      <c r="BX43" s="190">
        <f t="shared" si="12"/>
        <v>0</v>
      </c>
      <c r="BY43" s="191"/>
      <c r="BZ43" s="192">
        <v>37</v>
      </c>
      <c r="CA43" s="189" t="s">
        <v>40</v>
      </c>
      <c r="CB43" s="190">
        <v>0</v>
      </c>
      <c r="CC43" s="190">
        <v>0</v>
      </c>
      <c r="CD43" s="190">
        <v>0</v>
      </c>
      <c r="CE43" s="190">
        <f t="shared" si="13"/>
        <v>0</v>
      </c>
      <c r="CF43" s="191"/>
      <c r="CG43" s="192">
        <v>37</v>
      </c>
      <c r="CH43" s="189" t="s">
        <v>40</v>
      </c>
      <c r="CI43" s="190">
        <v>0</v>
      </c>
      <c r="CJ43" s="190">
        <v>0</v>
      </c>
      <c r="CK43" s="190">
        <v>0</v>
      </c>
      <c r="CL43" s="190">
        <f t="shared" si="14"/>
        <v>0</v>
      </c>
      <c r="CM43" s="191"/>
      <c r="CN43" s="192">
        <v>37</v>
      </c>
      <c r="CO43" s="189" t="s">
        <v>40</v>
      </c>
      <c r="CP43" s="190">
        <v>0</v>
      </c>
      <c r="CQ43" s="190">
        <v>0</v>
      </c>
      <c r="CR43" s="190">
        <v>0</v>
      </c>
      <c r="CS43" s="190">
        <f t="shared" si="15"/>
        <v>0</v>
      </c>
      <c r="CT43" s="191"/>
      <c r="CU43" s="192">
        <v>37</v>
      </c>
      <c r="CV43" s="189" t="s">
        <v>40</v>
      </c>
      <c r="CW43" s="190">
        <v>144</v>
      </c>
      <c r="CX43" s="190">
        <v>345600</v>
      </c>
      <c r="CY43" s="190">
        <v>11735</v>
      </c>
      <c r="CZ43" s="190">
        <f t="shared" si="16"/>
        <v>357335</v>
      </c>
      <c r="DA43" s="191"/>
      <c r="DB43" s="192">
        <v>37</v>
      </c>
      <c r="DC43" s="189" t="s">
        <v>40</v>
      </c>
      <c r="DD43" s="190">
        <v>0</v>
      </c>
      <c r="DE43" s="190">
        <v>0</v>
      </c>
      <c r="DF43" s="190">
        <v>0</v>
      </c>
      <c r="DG43" s="190">
        <f t="shared" si="17"/>
        <v>0</v>
      </c>
      <c r="DH43" s="191"/>
      <c r="DI43" s="192">
        <v>37</v>
      </c>
      <c r="DJ43" s="189" t="s">
        <v>40</v>
      </c>
      <c r="DK43" s="190">
        <v>0</v>
      </c>
      <c r="DL43" s="190">
        <v>0</v>
      </c>
      <c r="DM43" s="190">
        <v>0</v>
      </c>
      <c r="DN43" s="190">
        <f t="shared" si="18"/>
        <v>0</v>
      </c>
      <c r="DO43" s="191"/>
      <c r="DP43" s="192">
        <v>37</v>
      </c>
      <c r="DQ43" s="189" t="s">
        <v>40</v>
      </c>
      <c r="DR43" s="190">
        <v>0</v>
      </c>
      <c r="DS43" s="190">
        <v>0</v>
      </c>
      <c r="DT43" s="190">
        <v>0</v>
      </c>
      <c r="DU43" s="190">
        <f t="shared" si="19"/>
        <v>0</v>
      </c>
      <c r="DV43" s="191"/>
      <c r="DW43" s="192">
        <v>37</v>
      </c>
      <c r="DX43" s="189" t="s">
        <v>40</v>
      </c>
      <c r="DY43" s="190">
        <v>0</v>
      </c>
      <c r="DZ43" s="190">
        <v>0</v>
      </c>
      <c r="EA43" s="190">
        <v>0</v>
      </c>
      <c r="EB43" s="190">
        <f t="shared" si="20"/>
        <v>0</v>
      </c>
      <c r="EC43" s="191"/>
      <c r="ED43" s="192">
        <v>37</v>
      </c>
      <c r="EE43" s="189" t="s">
        <v>40</v>
      </c>
      <c r="EF43" s="190">
        <v>0</v>
      </c>
      <c r="EG43" s="190">
        <v>0</v>
      </c>
      <c r="EH43" s="190">
        <v>0</v>
      </c>
      <c r="EI43" s="190">
        <f t="shared" si="21"/>
        <v>0</v>
      </c>
      <c r="EJ43" s="191"/>
      <c r="EK43" s="192">
        <v>37</v>
      </c>
      <c r="EL43" s="189" t="s">
        <v>40</v>
      </c>
      <c r="EM43" s="190">
        <v>0</v>
      </c>
      <c r="EN43" s="190">
        <v>0</v>
      </c>
      <c r="EO43" s="190">
        <v>0</v>
      </c>
      <c r="EP43" s="190">
        <f t="shared" si="22"/>
        <v>0</v>
      </c>
      <c r="EQ43" s="191"/>
      <c r="ER43" s="192">
        <v>37</v>
      </c>
      <c r="ES43" s="189" t="s">
        <v>40</v>
      </c>
      <c r="ET43" s="190">
        <v>0</v>
      </c>
      <c r="EU43" s="190">
        <f t="shared" si="23"/>
        <v>572605</v>
      </c>
      <c r="EV43" s="190">
        <f t="shared" si="0"/>
        <v>11735</v>
      </c>
      <c r="EW43" s="190">
        <f t="shared" si="1"/>
        <v>584340</v>
      </c>
      <c r="EX43" s="230"/>
    </row>
    <row r="44" spans="1:154" ht="15.75" hidden="1">
      <c r="A44" s="192">
        <v>38</v>
      </c>
      <c r="B44" s="189" t="s">
        <v>41</v>
      </c>
      <c r="C44" s="190">
        <v>0</v>
      </c>
      <c r="D44" s="190">
        <v>0</v>
      </c>
      <c r="E44" s="190">
        <v>0</v>
      </c>
      <c r="F44" s="190">
        <f t="shared" si="2"/>
        <v>0</v>
      </c>
      <c r="G44" s="191"/>
      <c r="H44" s="192">
        <v>38</v>
      </c>
      <c r="I44" s="189" t="s">
        <v>41</v>
      </c>
      <c r="J44" s="190">
        <v>20</v>
      </c>
      <c r="K44" s="190">
        <v>18000</v>
      </c>
      <c r="L44" s="190">
        <v>0</v>
      </c>
      <c r="M44" s="190">
        <f t="shared" si="3"/>
        <v>18000</v>
      </c>
      <c r="N44" s="191"/>
      <c r="O44" s="192">
        <v>38</v>
      </c>
      <c r="P44" s="189" t="s">
        <v>41</v>
      </c>
      <c r="Q44" s="190">
        <v>647</v>
      </c>
      <c r="R44" s="190">
        <v>151450</v>
      </c>
      <c r="S44" s="190">
        <v>0</v>
      </c>
      <c r="T44" s="190">
        <f t="shared" si="4"/>
        <v>151450</v>
      </c>
      <c r="U44" s="191"/>
      <c r="V44" s="192">
        <v>38</v>
      </c>
      <c r="W44" s="189" t="s">
        <v>41</v>
      </c>
      <c r="X44" s="190">
        <v>0</v>
      </c>
      <c r="Y44" s="190">
        <v>0</v>
      </c>
      <c r="Z44" s="190">
        <v>0</v>
      </c>
      <c r="AA44" s="190">
        <f t="shared" si="5"/>
        <v>0</v>
      </c>
      <c r="AB44" s="191"/>
      <c r="AC44" s="192">
        <v>38</v>
      </c>
      <c r="AD44" s="189" t="s">
        <v>41</v>
      </c>
      <c r="AE44" s="190">
        <v>0</v>
      </c>
      <c r="AF44" s="190">
        <v>0</v>
      </c>
      <c r="AG44" s="190">
        <v>0</v>
      </c>
      <c r="AH44" s="190">
        <f t="shared" si="6"/>
        <v>0</v>
      </c>
      <c r="AI44" s="191"/>
      <c r="AJ44" s="192">
        <v>38</v>
      </c>
      <c r="AK44" s="189" t="s">
        <v>41</v>
      </c>
      <c r="AL44" s="190">
        <v>0</v>
      </c>
      <c r="AM44" s="190">
        <v>0</v>
      </c>
      <c r="AN44" s="190">
        <v>0</v>
      </c>
      <c r="AO44" s="190">
        <f t="shared" si="7"/>
        <v>0</v>
      </c>
      <c r="AP44" s="191"/>
      <c r="AQ44" s="192">
        <v>38</v>
      </c>
      <c r="AR44" s="189" t="s">
        <v>41</v>
      </c>
      <c r="AS44" s="190">
        <v>0</v>
      </c>
      <c r="AT44" s="190">
        <v>50000</v>
      </c>
      <c r="AU44" s="190">
        <v>0</v>
      </c>
      <c r="AV44" s="190">
        <f t="shared" si="8"/>
        <v>50000</v>
      </c>
      <c r="AW44" s="191"/>
      <c r="AX44" s="192">
        <v>38</v>
      </c>
      <c r="AY44" s="189" t="s">
        <v>41</v>
      </c>
      <c r="AZ44" s="190">
        <v>0</v>
      </c>
      <c r="BA44" s="190">
        <v>14615</v>
      </c>
      <c r="BB44" s="190">
        <v>0</v>
      </c>
      <c r="BC44" s="190">
        <f t="shared" si="9"/>
        <v>14615</v>
      </c>
      <c r="BD44" s="191"/>
      <c r="BE44" s="192">
        <v>38</v>
      </c>
      <c r="BF44" s="189" t="s">
        <v>41</v>
      </c>
      <c r="BG44" s="190">
        <v>0</v>
      </c>
      <c r="BH44" s="190">
        <v>0</v>
      </c>
      <c r="BI44" s="190">
        <v>0</v>
      </c>
      <c r="BJ44" s="190">
        <f t="shared" si="10"/>
        <v>0</v>
      </c>
      <c r="BK44" s="191"/>
      <c r="BL44" s="192">
        <v>38</v>
      </c>
      <c r="BM44" s="189" t="s">
        <v>41</v>
      </c>
      <c r="BN44" s="190">
        <v>0</v>
      </c>
      <c r="BO44" s="190">
        <v>0</v>
      </c>
      <c r="BP44" s="190">
        <v>0</v>
      </c>
      <c r="BQ44" s="190">
        <f t="shared" si="11"/>
        <v>0</v>
      </c>
      <c r="BR44" s="191"/>
      <c r="BS44" s="192">
        <v>38</v>
      </c>
      <c r="BT44" s="189" t="s">
        <v>41</v>
      </c>
      <c r="BU44" s="190">
        <v>0</v>
      </c>
      <c r="BV44" s="190">
        <v>0</v>
      </c>
      <c r="BW44" s="190">
        <v>0</v>
      </c>
      <c r="BX44" s="190">
        <f t="shared" si="12"/>
        <v>0</v>
      </c>
      <c r="BY44" s="191"/>
      <c r="BZ44" s="192">
        <v>38</v>
      </c>
      <c r="CA44" s="189" t="s">
        <v>41</v>
      </c>
      <c r="CB44" s="190">
        <v>0</v>
      </c>
      <c r="CC44" s="190">
        <v>0</v>
      </c>
      <c r="CD44" s="190">
        <v>0</v>
      </c>
      <c r="CE44" s="190">
        <f t="shared" si="13"/>
        <v>0</v>
      </c>
      <c r="CF44" s="191"/>
      <c r="CG44" s="192">
        <v>38</v>
      </c>
      <c r="CH44" s="189" t="s">
        <v>41</v>
      </c>
      <c r="CI44" s="190">
        <v>0</v>
      </c>
      <c r="CJ44" s="190">
        <v>0</v>
      </c>
      <c r="CK44" s="190">
        <v>0</v>
      </c>
      <c r="CL44" s="190">
        <f t="shared" si="14"/>
        <v>0</v>
      </c>
      <c r="CM44" s="191"/>
      <c r="CN44" s="192">
        <v>38</v>
      </c>
      <c r="CO44" s="189" t="s">
        <v>41</v>
      </c>
      <c r="CP44" s="190">
        <v>0</v>
      </c>
      <c r="CQ44" s="190">
        <v>0</v>
      </c>
      <c r="CR44" s="190">
        <v>0</v>
      </c>
      <c r="CS44" s="190">
        <f t="shared" si="15"/>
        <v>0</v>
      </c>
      <c r="CT44" s="191"/>
      <c r="CU44" s="192">
        <v>38</v>
      </c>
      <c r="CV44" s="189" t="s">
        <v>41</v>
      </c>
      <c r="CW44" s="190">
        <v>94</v>
      </c>
      <c r="CX44" s="190">
        <v>225600</v>
      </c>
      <c r="CY44" s="190">
        <v>0</v>
      </c>
      <c r="CZ44" s="190">
        <f t="shared" si="16"/>
        <v>225600</v>
      </c>
      <c r="DA44" s="191"/>
      <c r="DB44" s="192">
        <v>38</v>
      </c>
      <c r="DC44" s="189" t="s">
        <v>41</v>
      </c>
      <c r="DD44" s="190">
        <v>0</v>
      </c>
      <c r="DE44" s="190">
        <v>0</v>
      </c>
      <c r="DF44" s="190">
        <v>0</v>
      </c>
      <c r="DG44" s="190">
        <f t="shared" si="17"/>
        <v>0</v>
      </c>
      <c r="DH44" s="191"/>
      <c r="DI44" s="192">
        <v>38</v>
      </c>
      <c r="DJ44" s="189" t="s">
        <v>41</v>
      </c>
      <c r="DK44" s="190">
        <v>0</v>
      </c>
      <c r="DL44" s="190">
        <v>0</v>
      </c>
      <c r="DM44" s="190">
        <v>0</v>
      </c>
      <c r="DN44" s="190">
        <f t="shared" si="18"/>
        <v>0</v>
      </c>
      <c r="DO44" s="191"/>
      <c r="DP44" s="192">
        <v>38</v>
      </c>
      <c r="DQ44" s="189" t="s">
        <v>41</v>
      </c>
      <c r="DR44" s="190">
        <v>0</v>
      </c>
      <c r="DS44" s="190">
        <v>0</v>
      </c>
      <c r="DT44" s="190">
        <v>0</v>
      </c>
      <c r="DU44" s="190">
        <f t="shared" si="19"/>
        <v>0</v>
      </c>
      <c r="DV44" s="191"/>
      <c r="DW44" s="192">
        <v>38</v>
      </c>
      <c r="DX44" s="189" t="s">
        <v>41</v>
      </c>
      <c r="DY44" s="190">
        <v>0</v>
      </c>
      <c r="DZ44" s="190">
        <v>0</v>
      </c>
      <c r="EA44" s="190">
        <v>0</v>
      </c>
      <c r="EB44" s="190">
        <f t="shared" si="20"/>
        <v>0</v>
      </c>
      <c r="EC44" s="191"/>
      <c r="ED44" s="192">
        <v>38</v>
      </c>
      <c r="EE44" s="189" t="s">
        <v>41</v>
      </c>
      <c r="EF44" s="190">
        <v>0</v>
      </c>
      <c r="EG44" s="190">
        <v>0</v>
      </c>
      <c r="EH44" s="190">
        <v>0</v>
      </c>
      <c r="EI44" s="190">
        <f t="shared" si="21"/>
        <v>0</v>
      </c>
      <c r="EJ44" s="191"/>
      <c r="EK44" s="192">
        <v>38</v>
      </c>
      <c r="EL44" s="189" t="s">
        <v>41</v>
      </c>
      <c r="EM44" s="190">
        <v>0</v>
      </c>
      <c r="EN44" s="190">
        <v>0</v>
      </c>
      <c r="EO44" s="190">
        <v>0</v>
      </c>
      <c r="EP44" s="190">
        <f t="shared" si="22"/>
        <v>0</v>
      </c>
      <c r="EQ44" s="191"/>
      <c r="ER44" s="192">
        <v>38</v>
      </c>
      <c r="ES44" s="189" t="s">
        <v>41</v>
      </c>
      <c r="ET44" s="190">
        <v>0</v>
      </c>
      <c r="EU44" s="190">
        <f t="shared" si="23"/>
        <v>459665</v>
      </c>
      <c r="EV44" s="190">
        <f t="shared" si="0"/>
        <v>0</v>
      </c>
      <c r="EW44" s="190">
        <f t="shared" si="1"/>
        <v>459665</v>
      </c>
      <c r="EX44" s="230"/>
    </row>
    <row r="45" spans="1:154" ht="15.75" hidden="1">
      <c r="A45" s="192">
        <v>39</v>
      </c>
      <c r="B45" s="189" t="s">
        <v>56</v>
      </c>
      <c r="C45" s="190">
        <v>0</v>
      </c>
      <c r="D45" s="190">
        <v>0</v>
      </c>
      <c r="E45" s="190">
        <v>0</v>
      </c>
      <c r="F45" s="190">
        <f t="shared" si="2"/>
        <v>0</v>
      </c>
      <c r="G45" s="191"/>
      <c r="H45" s="192">
        <v>39</v>
      </c>
      <c r="I45" s="189" t="s">
        <v>56</v>
      </c>
      <c r="J45" s="190">
        <v>20</v>
      </c>
      <c r="K45" s="190">
        <v>18000</v>
      </c>
      <c r="L45" s="190">
        <v>0</v>
      </c>
      <c r="M45" s="190">
        <f t="shared" si="3"/>
        <v>18000</v>
      </c>
      <c r="N45" s="191"/>
      <c r="O45" s="192">
        <v>39</v>
      </c>
      <c r="P45" s="189" t="s">
        <v>56</v>
      </c>
      <c r="Q45" s="190">
        <v>0</v>
      </c>
      <c r="R45" s="190">
        <v>0</v>
      </c>
      <c r="S45" s="190">
        <v>0</v>
      </c>
      <c r="T45" s="190">
        <f t="shared" si="4"/>
        <v>0</v>
      </c>
      <c r="U45" s="191"/>
      <c r="V45" s="192">
        <v>39</v>
      </c>
      <c r="W45" s="189" t="s">
        <v>56</v>
      </c>
      <c r="X45" s="190">
        <v>0</v>
      </c>
      <c r="Y45" s="190">
        <v>0</v>
      </c>
      <c r="Z45" s="190">
        <v>0</v>
      </c>
      <c r="AA45" s="190">
        <f t="shared" si="5"/>
        <v>0</v>
      </c>
      <c r="AB45" s="191"/>
      <c r="AC45" s="192">
        <v>39</v>
      </c>
      <c r="AD45" s="189" t="s">
        <v>56</v>
      </c>
      <c r="AE45" s="190">
        <v>0</v>
      </c>
      <c r="AF45" s="190">
        <v>0</v>
      </c>
      <c r="AG45" s="190">
        <v>0</v>
      </c>
      <c r="AH45" s="190">
        <f t="shared" si="6"/>
        <v>0</v>
      </c>
      <c r="AI45" s="191"/>
      <c r="AJ45" s="192">
        <v>39</v>
      </c>
      <c r="AK45" s="189" t="s">
        <v>56</v>
      </c>
      <c r="AL45" s="190">
        <v>0</v>
      </c>
      <c r="AM45" s="190">
        <v>0</v>
      </c>
      <c r="AN45" s="190">
        <v>0</v>
      </c>
      <c r="AO45" s="190">
        <f t="shared" si="7"/>
        <v>0</v>
      </c>
      <c r="AP45" s="191"/>
      <c r="AQ45" s="192">
        <v>39</v>
      </c>
      <c r="AR45" s="189" t="s">
        <v>56</v>
      </c>
      <c r="AS45" s="190">
        <v>0</v>
      </c>
      <c r="AT45" s="190">
        <v>0</v>
      </c>
      <c r="AU45" s="190">
        <v>0</v>
      </c>
      <c r="AV45" s="190">
        <f t="shared" si="8"/>
        <v>0</v>
      </c>
      <c r="AW45" s="191"/>
      <c r="AX45" s="192">
        <v>39</v>
      </c>
      <c r="AY45" s="189" t="s">
        <v>56</v>
      </c>
      <c r="AZ45" s="190">
        <v>0</v>
      </c>
      <c r="BA45" s="190">
        <v>0</v>
      </c>
      <c r="BB45" s="190">
        <v>0</v>
      </c>
      <c r="BC45" s="190">
        <f t="shared" si="9"/>
        <v>0</v>
      </c>
      <c r="BD45" s="191"/>
      <c r="BE45" s="192">
        <v>39</v>
      </c>
      <c r="BF45" s="189" t="s">
        <v>56</v>
      </c>
      <c r="BG45" s="190">
        <v>0</v>
      </c>
      <c r="BH45" s="190">
        <v>0</v>
      </c>
      <c r="BI45" s="190">
        <v>0</v>
      </c>
      <c r="BJ45" s="190">
        <f t="shared" si="10"/>
        <v>0</v>
      </c>
      <c r="BK45" s="191"/>
      <c r="BL45" s="192">
        <v>39</v>
      </c>
      <c r="BM45" s="189" t="s">
        <v>56</v>
      </c>
      <c r="BN45" s="190">
        <v>0</v>
      </c>
      <c r="BO45" s="190">
        <v>0</v>
      </c>
      <c r="BP45" s="190">
        <v>0</v>
      </c>
      <c r="BQ45" s="190">
        <f t="shared" si="11"/>
        <v>0</v>
      </c>
      <c r="BR45" s="191"/>
      <c r="BS45" s="192">
        <v>39</v>
      </c>
      <c r="BT45" s="189" t="s">
        <v>56</v>
      </c>
      <c r="BU45" s="190">
        <v>0</v>
      </c>
      <c r="BV45" s="190">
        <v>0</v>
      </c>
      <c r="BW45" s="190">
        <v>0</v>
      </c>
      <c r="BX45" s="190">
        <f t="shared" si="12"/>
        <v>0</v>
      </c>
      <c r="BY45" s="191"/>
      <c r="BZ45" s="192">
        <v>39</v>
      </c>
      <c r="CA45" s="189" t="s">
        <v>56</v>
      </c>
      <c r="CB45" s="190">
        <v>0</v>
      </c>
      <c r="CC45" s="190">
        <v>0</v>
      </c>
      <c r="CD45" s="190">
        <v>0</v>
      </c>
      <c r="CE45" s="190">
        <f t="shared" si="13"/>
        <v>0</v>
      </c>
      <c r="CF45" s="191"/>
      <c r="CG45" s="192">
        <v>39</v>
      </c>
      <c r="CH45" s="189" t="s">
        <v>56</v>
      </c>
      <c r="CI45" s="190">
        <v>0</v>
      </c>
      <c r="CJ45" s="190">
        <v>0</v>
      </c>
      <c r="CK45" s="190">
        <v>0</v>
      </c>
      <c r="CL45" s="190">
        <f t="shared" si="14"/>
        <v>0</v>
      </c>
      <c r="CM45" s="191"/>
      <c r="CN45" s="192">
        <v>39</v>
      </c>
      <c r="CO45" s="189" t="s">
        <v>56</v>
      </c>
      <c r="CP45" s="190">
        <v>0</v>
      </c>
      <c r="CQ45" s="190">
        <v>0</v>
      </c>
      <c r="CR45" s="190">
        <v>0</v>
      </c>
      <c r="CS45" s="190">
        <f t="shared" si="15"/>
        <v>0</v>
      </c>
      <c r="CT45" s="191"/>
      <c r="CU45" s="192">
        <v>39</v>
      </c>
      <c r="CV45" s="189" t="s">
        <v>56</v>
      </c>
      <c r="CW45" s="190">
        <v>0</v>
      </c>
      <c r="CX45" s="190">
        <v>0</v>
      </c>
      <c r="CY45" s="190">
        <v>0</v>
      </c>
      <c r="CZ45" s="190">
        <f t="shared" si="16"/>
        <v>0</v>
      </c>
      <c r="DA45" s="191"/>
      <c r="DB45" s="192">
        <v>39</v>
      </c>
      <c r="DC45" s="189" t="s">
        <v>56</v>
      </c>
      <c r="DD45" s="190">
        <v>0</v>
      </c>
      <c r="DE45" s="190">
        <v>0</v>
      </c>
      <c r="DF45" s="190">
        <v>0</v>
      </c>
      <c r="DG45" s="190">
        <f t="shared" si="17"/>
        <v>0</v>
      </c>
      <c r="DH45" s="191"/>
      <c r="DI45" s="192">
        <v>39</v>
      </c>
      <c r="DJ45" s="189" t="s">
        <v>56</v>
      </c>
      <c r="DK45" s="190">
        <v>0</v>
      </c>
      <c r="DL45" s="190">
        <v>0</v>
      </c>
      <c r="DM45" s="190">
        <v>0</v>
      </c>
      <c r="DN45" s="190">
        <f t="shared" si="18"/>
        <v>0</v>
      </c>
      <c r="DO45" s="191"/>
      <c r="DP45" s="192">
        <v>39</v>
      </c>
      <c r="DQ45" s="189" t="s">
        <v>56</v>
      </c>
      <c r="DR45" s="190">
        <v>0</v>
      </c>
      <c r="DS45" s="190">
        <v>0</v>
      </c>
      <c r="DT45" s="190">
        <v>0</v>
      </c>
      <c r="DU45" s="190">
        <f t="shared" si="19"/>
        <v>0</v>
      </c>
      <c r="DV45" s="191"/>
      <c r="DW45" s="192">
        <v>39</v>
      </c>
      <c r="DX45" s="189" t="s">
        <v>56</v>
      </c>
      <c r="DY45" s="190">
        <v>0</v>
      </c>
      <c r="DZ45" s="190">
        <v>0</v>
      </c>
      <c r="EA45" s="190">
        <v>0</v>
      </c>
      <c r="EB45" s="190">
        <f t="shared" si="20"/>
        <v>0</v>
      </c>
      <c r="EC45" s="191"/>
      <c r="ED45" s="192">
        <v>39</v>
      </c>
      <c r="EE45" s="189" t="s">
        <v>56</v>
      </c>
      <c r="EF45" s="190">
        <v>0</v>
      </c>
      <c r="EG45" s="190">
        <v>0</v>
      </c>
      <c r="EH45" s="190">
        <v>0</v>
      </c>
      <c r="EI45" s="190">
        <f t="shared" si="21"/>
        <v>0</v>
      </c>
      <c r="EJ45" s="191"/>
      <c r="EK45" s="192">
        <v>39</v>
      </c>
      <c r="EL45" s="189" t="s">
        <v>56</v>
      </c>
      <c r="EM45" s="190">
        <v>0</v>
      </c>
      <c r="EN45" s="190">
        <v>0</v>
      </c>
      <c r="EO45" s="190">
        <v>0</v>
      </c>
      <c r="EP45" s="190">
        <f t="shared" si="22"/>
        <v>0</v>
      </c>
      <c r="EQ45" s="191"/>
      <c r="ER45" s="192">
        <v>39</v>
      </c>
      <c r="ES45" s="189" t="s">
        <v>56</v>
      </c>
      <c r="ET45" s="190">
        <v>0</v>
      </c>
      <c r="EU45" s="190">
        <f t="shared" si="23"/>
        <v>18000</v>
      </c>
      <c r="EV45" s="190">
        <f t="shared" si="0"/>
        <v>0</v>
      </c>
      <c r="EW45" s="190">
        <f t="shared" si="1"/>
        <v>18000</v>
      </c>
      <c r="EX45" s="230"/>
    </row>
    <row r="46" spans="1:154" ht="15.75" hidden="1">
      <c r="A46" s="192">
        <v>40</v>
      </c>
      <c r="B46" s="189" t="s">
        <v>57</v>
      </c>
      <c r="C46" s="190">
        <v>0</v>
      </c>
      <c r="D46" s="190">
        <v>0</v>
      </c>
      <c r="E46" s="190">
        <v>0</v>
      </c>
      <c r="F46" s="190">
        <f t="shared" si="2"/>
        <v>0</v>
      </c>
      <c r="G46" s="191"/>
      <c r="H46" s="192">
        <v>40</v>
      </c>
      <c r="I46" s="189" t="s">
        <v>57</v>
      </c>
      <c r="J46" s="190">
        <v>20</v>
      </c>
      <c r="K46" s="190">
        <v>18000</v>
      </c>
      <c r="L46" s="190">
        <v>0</v>
      </c>
      <c r="M46" s="190">
        <f t="shared" si="3"/>
        <v>18000</v>
      </c>
      <c r="N46" s="191"/>
      <c r="O46" s="192">
        <v>40</v>
      </c>
      <c r="P46" s="189" t="s">
        <v>57</v>
      </c>
      <c r="Q46" s="190">
        <v>0</v>
      </c>
      <c r="R46" s="190">
        <v>0</v>
      </c>
      <c r="S46" s="190">
        <v>0</v>
      </c>
      <c r="T46" s="190">
        <f t="shared" si="4"/>
        <v>0</v>
      </c>
      <c r="U46" s="191"/>
      <c r="V46" s="192">
        <v>40</v>
      </c>
      <c r="W46" s="189" t="s">
        <v>57</v>
      </c>
      <c r="X46" s="190">
        <v>0</v>
      </c>
      <c r="Y46" s="190">
        <v>0</v>
      </c>
      <c r="Z46" s="190">
        <v>0</v>
      </c>
      <c r="AA46" s="190">
        <f t="shared" si="5"/>
        <v>0</v>
      </c>
      <c r="AB46" s="191"/>
      <c r="AC46" s="192">
        <v>40</v>
      </c>
      <c r="AD46" s="189" t="s">
        <v>57</v>
      </c>
      <c r="AE46" s="190">
        <v>0</v>
      </c>
      <c r="AF46" s="190">
        <v>0</v>
      </c>
      <c r="AG46" s="190">
        <v>0</v>
      </c>
      <c r="AH46" s="190">
        <f t="shared" si="6"/>
        <v>0</v>
      </c>
      <c r="AI46" s="191"/>
      <c r="AJ46" s="192">
        <v>40</v>
      </c>
      <c r="AK46" s="189" t="s">
        <v>57</v>
      </c>
      <c r="AL46" s="190">
        <v>0</v>
      </c>
      <c r="AM46" s="190">
        <v>0</v>
      </c>
      <c r="AN46" s="190">
        <v>0</v>
      </c>
      <c r="AO46" s="190">
        <f t="shared" si="7"/>
        <v>0</v>
      </c>
      <c r="AP46" s="191"/>
      <c r="AQ46" s="192">
        <v>40</v>
      </c>
      <c r="AR46" s="189" t="s">
        <v>57</v>
      </c>
      <c r="AS46" s="190">
        <v>0</v>
      </c>
      <c r="AT46" s="190">
        <v>0</v>
      </c>
      <c r="AU46" s="190">
        <v>0</v>
      </c>
      <c r="AV46" s="190">
        <f t="shared" si="8"/>
        <v>0</v>
      </c>
      <c r="AW46" s="191"/>
      <c r="AX46" s="192">
        <v>40</v>
      </c>
      <c r="AY46" s="189" t="s">
        <v>57</v>
      </c>
      <c r="AZ46" s="190">
        <v>0</v>
      </c>
      <c r="BA46" s="190">
        <v>0</v>
      </c>
      <c r="BB46" s="190">
        <v>0</v>
      </c>
      <c r="BC46" s="190">
        <f t="shared" si="9"/>
        <v>0</v>
      </c>
      <c r="BD46" s="191"/>
      <c r="BE46" s="192">
        <v>40</v>
      </c>
      <c r="BF46" s="189" t="s">
        <v>57</v>
      </c>
      <c r="BG46" s="190">
        <v>0</v>
      </c>
      <c r="BH46" s="190">
        <v>0</v>
      </c>
      <c r="BI46" s="190">
        <v>0</v>
      </c>
      <c r="BJ46" s="190">
        <f t="shared" si="10"/>
        <v>0</v>
      </c>
      <c r="BK46" s="191"/>
      <c r="BL46" s="192">
        <v>40</v>
      </c>
      <c r="BM46" s="189" t="s">
        <v>57</v>
      </c>
      <c r="BN46" s="190">
        <v>0</v>
      </c>
      <c r="BO46" s="190">
        <v>0</v>
      </c>
      <c r="BP46" s="190">
        <v>0</v>
      </c>
      <c r="BQ46" s="190">
        <f t="shared" si="11"/>
        <v>0</v>
      </c>
      <c r="BR46" s="191"/>
      <c r="BS46" s="192">
        <v>40</v>
      </c>
      <c r="BT46" s="189" t="s">
        <v>57</v>
      </c>
      <c r="BU46" s="190">
        <v>0</v>
      </c>
      <c r="BV46" s="190">
        <v>0</v>
      </c>
      <c r="BW46" s="190">
        <v>0</v>
      </c>
      <c r="BX46" s="190">
        <f t="shared" si="12"/>
        <v>0</v>
      </c>
      <c r="BY46" s="191"/>
      <c r="BZ46" s="192">
        <v>40</v>
      </c>
      <c r="CA46" s="189" t="s">
        <v>57</v>
      </c>
      <c r="CB46" s="190">
        <v>0</v>
      </c>
      <c r="CC46" s="190">
        <v>0</v>
      </c>
      <c r="CD46" s="190">
        <v>0</v>
      </c>
      <c r="CE46" s="190">
        <f t="shared" si="13"/>
        <v>0</v>
      </c>
      <c r="CF46" s="191"/>
      <c r="CG46" s="192">
        <v>40</v>
      </c>
      <c r="CH46" s="189" t="s">
        <v>57</v>
      </c>
      <c r="CI46" s="190">
        <v>0</v>
      </c>
      <c r="CJ46" s="190">
        <v>0</v>
      </c>
      <c r="CK46" s="190">
        <v>0</v>
      </c>
      <c r="CL46" s="190">
        <f t="shared" si="14"/>
        <v>0</v>
      </c>
      <c r="CM46" s="191"/>
      <c r="CN46" s="192">
        <v>40</v>
      </c>
      <c r="CO46" s="189" t="s">
        <v>57</v>
      </c>
      <c r="CP46" s="190">
        <v>0</v>
      </c>
      <c r="CQ46" s="190">
        <v>0</v>
      </c>
      <c r="CR46" s="190">
        <v>0</v>
      </c>
      <c r="CS46" s="190">
        <f t="shared" si="15"/>
        <v>0</v>
      </c>
      <c r="CT46" s="191"/>
      <c r="CU46" s="192">
        <v>40</v>
      </c>
      <c r="CV46" s="189" t="s">
        <v>57</v>
      </c>
      <c r="CW46" s="190">
        <v>0</v>
      </c>
      <c r="CX46" s="190">
        <v>0</v>
      </c>
      <c r="CY46" s="190">
        <v>0</v>
      </c>
      <c r="CZ46" s="190">
        <f t="shared" si="16"/>
        <v>0</v>
      </c>
      <c r="DA46" s="191"/>
      <c r="DB46" s="192">
        <v>40</v>
      </c>
      <c r="DC46" s="189" t="s">
        <v>57</v>
      </c>
      <c r="DD46" s="190">
        <v>0</v>
      </c>
      <c r="DE46" s="190">
        <v>0</v>
      </c>
      <c r="DF46" s="190">
        <v>0</v>
      </c>
      <c r="DG46" s="190">
        <f t="shared" si="17"/>
        <v>0</v>
      </c>
      <c r="DH46" s="191"/>
      <c r="DI46" s="192">
        <v>40</v>
      </c>
      <c r="DJ46" s="189" t="s">
        <v>57</v>
      </c>
      <c r="DK46" s="190">
        <v>0</v>
      </c>
      <c r="DL46" s="190">
        <v>0</v>
      </c>
      <c r="DM46" s="190">
        <v>0</v>
      </c>
      <c r="DN46" s="190">
        <f t="shared" si="18"/>
        <v>0</v>
      </c>
      <c r="DO46" s="191"/>
      <c r="DP46" s="192">
        <v>40</v>
      </c>
      <c r="DQ46" s="189" t="s">
        <v>57</v>
      </c>
      <c r="DR46" s="190">
        <v>0</v>
      </c>
      <c r="DS46" s="190">
        <v>0</v>
      </c>
      <c r="DT46" s="190">
        <v>0</v>
      </c>
      <c r="DU46" s="190">
        <f t="shared" si="19"/>
        <v>0</v>
      </c>
      <c r="DV46" s="191"/>
      <c r="DW46" s="192">
        <v>40</v>
      </c>
      <c r="DX46" s="189" t="s">
        <v>57</v>
      </c>
      <c r="DY46" s="190">
        <v>0</v>
      </c>
      <c r="DZ46" s="190">
        <v>0</v>
      </c>
      <c r="EA46" s="190">
        <v>0</v>
      </c>
      <c r="EB46" s="190">
        <f t="shared" si="20"/>
        <v>0</v>
      </c>
      <c r="EC46" s="191"/>
      <c r="ED46" s="192">
        <v>40</v>
      </c>
      <c r="EE46" s="189" t="s">
        <v>57</v>
      </c>
      <c r="EF46" s="190">
        <v>0</v>
      </c>
      <c r="EG46" s="190">
        <v>0</v>
      </c>
      <c r="EH46" s="190">
        <v>0</v>
      </c>
      <c r="EI46" s="190">
        <f t="shared" si="21"/>
        <v>0</v>
      </c>
      <c r="EJ46" s="191"/>
      <c r="EK46" s="192">
        <v>40</v>
      </c>
      <c r="EL46" s="189" t="s">
        <v>57</v>
      </c>
      <c r="EM46" s="190">
        <v>0</v>
      </c>
      <c r="EN46" s="190">
        <v>0</v>
      </c>
      <c r="EO46" s="190">
        <v>0</v>
      </c>
      <c r="EP46" s="190">
        <f t="shared" si="22"/>
        <v>0</v>
      </c>
      <c r="EQ46" s="191"/>
      <c r="ER46" s="192">
        <v>40</v>
      </c>
      <c r="ES46" s="189" t="s">
        <v>57</v>
      </c>
      <c r="ET46" s="190">
        <v>0</v>
      </c>
      <c r="EU46" s="190">
        <f t="shared" si="23"/>
        <v>18000</v>
      </c>
      <c r="EV46" s="190">
        <f t="shared" si="0"/>
        <v>0</v>
      </c>
      <c r="EW46" s="190">
        <f t="shared" si="1"/>
        <v>18000</v>
      </c>
      <c r="EX46" s="230"/>
    </row>
    <row r="47" spans="1:154" ht="15.75" hidden="1">
      <c r="A47" s="192">
        <v>41</v>
      </c>
      <c r="B47" s="189" t="s">
        <v>58</v>
      </c>
      <c r="C47" s="190">
        <v>0</v>
      </c>
      <c r="D47" s="190">
        <v>0</v>
      </c>
      <c r="E47" s="190">
        <v>0</v>
      </c>
      <c r="F47" s="190">
        <f t="shared" si="2"/>
        <v>0</v>
      </c>
      <c r="G47" s="191"/>
      <c r="H47" s="192">
        <v>41</v>
      </c>
      <c r="I47" s="189" t="s">
        <v>58</v>
      </c>
      <c r="J47" s="190">
        <v>20</v>
      </c>
      <c r="K47" s="190">
        <v>18000</v>
      </c>
      <c r="L47" s="190">
        <v>0</v>
      </c>
      <c r="M47" s="190">
        <f t="shared" si="3"/>
        <v>18000</v>
      </c>
      <c r="N47" s="191"/>
      <c r="O47" s="192">
        <v>41</v>
      </c>
      <c r="P47" s="189" t="s">
        <v>58</v>
      </c>
      <c r="Q47" s="190">
        <v>0</v>
      </c>
      <c r="R47" s="190">
        <v>0</v>
      </c>
      <c r="S47" s="190">
        <v>0</v>
      </c>
      <c r="T47" s="190">
        <f t="shared" si="4"/>
        <v>0</v>
      </c>
      <c r="U47" s="191"/>
      <c r="V47" s="192">
        <v>41</v>
      </c>
      <c r="W47" s="189" t="s">
        <v>58</v>
      </c>
      <c r="X47" s="190">
        <v>0</v>
      </c>
      <c r="Y47" s="190">
        <v>0</v>
      </c>
      <c r="Z47" s="190">
        <v>0</v>
      </c>
      <c r="AA47" s="190">
        <f t="shared" si="5"/>
        <v>0</v>
      </c>
      <c r="AB47" s="191"/>
      <c r="AC47" s="192">
        <v>41</v>
      </c>
      <c r="AD47" s="189" t="s">
        <v>58</v>
      </c>
      <c r="AE47" s="190">
        <v>0</v>
      </c>
      <c r="AF47" s="190">
        <v>0</v>
      </c>
      <c r="AG47" s="190">
        <v>0</v>
      </c>
      <c r="AH47" s="190">
        <f t="shared" si="6"/>
        <v>0</v>
      </c>
      <c r="AI47" s="191"/>
      <c r="AJ47" s="192">
        <v>41</v>
      </c>
      <c r="AK47" s="189" t="s">
        <v>58</v>
      </c>
      <c r="AL47" s="190">
        <v>0</v>
      </c>
      <c r="AM47" s="190">
        <v>0</v>
      </c>
      <c r="AN47" s="190">
        <v>0</v>
      </c>
      <c r="AO47" s="190">
        <f t="shared" si="7"/>
        <v>0</v>
      </c>
      <c r="AP47" s="191"/>
      <c r="AQ47" s="192">
        <v>41</v>
      </c>
      <c r="AR47" s="189" t="s">
        <v>58</v>
      </c>
      <c r="AS47" s="190">
        <v>0</v>
      </c>
      <c r="AT47" s="190">
        <v>0</v>
      </c>
      <c r="AU47" s="190">
        <v>0</v>
      </c>
      <c r="AV47" s="190">
        <f t="shared" si="8"/>
        <v>0</v>
      </c>
      <c r="AW47" s="191"/>
      <c r="AX47" s="192">
        <v>41</v>
      </c>
      <c r="AY47" s="189" t="s">
        <v>58</v>
      </c>
      <c r="AZ47" s="190">
        <v>0</v>
      </c>
      <c r="BA47" s="190">
        <v>0</v>
      </c>
      <c r="BB47" s="190">
        <v>0</v>
      </c>
      <c r="BC47" s="190">
        <f t="shared" si="9"/>
        <v>0</v>
      </c>
      <c r="BD47" s="191"/>
      <c r="BE47" s="192">
        <v>41</v>
      </c>
      <c r="BF47" s="189" t="s">
        <v>58</v>
      </c>
      <c r="BG47" s="190">
        <v>0</v>
      </c>
      <c r="BH47" s="190">
        <v>0</v>
      </c>
      <c r="BI47" s="190">
        <v>0</v>
      </c>
      <c r="BJ47" s="190">
        <f t="shared" si="10"/>
        <v>0</v>
      </c>
      <c r="BK47" s="191"/>
      <c r="BL47" s="192">
        <v>41</v>
      </c>
      <c r="BM47" s="189" t="s">
        <v>58</v>
      </c>
      <c r="BN47" s="190">
        <v>0</v>
      </c>
      <c r="BO47" s="190">
        <v>0</v>
      </c>
      <c r="BP47" s="190">
        <v>0</v>
      </c>
      <c r="BQ47" s="190">
        <f t="shared" si="11"/>
        <v>0</v>
      </c>
      <c r="BR47" s="191"/>
      <c r="BS47" s="192">
        <v>41</v>
      </c>
      <c r="BT47" s="189" t="s">
        <v>58</v>
      </c>
      <c r="BU47" s="190">
        <v>0</v>
      </c>
      <c r="BV47" s="190">
        <v>0</v>
      </c>
      <c r="BW47" s="190">
        <v>0</v>
      </c>
      <c r="BX47" s="190">
        <f t="shared" si="12"/>
        <v>0</v>
      </c>
      <c r="BY47" s="191"/>
      <c r="BZ47" s="192">
        <v>41</v>
      </c>
      <c r="CA47" s="189" t="s">
        <v>58</v>
      </c>
      <c r="CB47" s="190">
        <v>0</v>
      </c>
      <c r="CC47" s="190">
        <v>0</v>
      </c>
      <c r="CD47" s="190">
        <v>0</v>
      </c>
      <c r="CE47" s="190">
        <f t="shared" si="13"/>
        <v>0</v>
      </c>
      <c r="CF47" s="191"/>
      <c r="CG47" s="192">
        <v>41</v>
      </c>
      <c r="CH47" s="189" t="s">
        <v>58</v>
      </c>
      <c r="CI47" s="190">
        <v>0</v>
      </c>
      <c r="CJ47" s="190">
        <v>0</v>
      </c>
      <c r="CK47" s="190">
        <v>0</v>
      </c>
      <c r="CL47" s="190">
        <f t="shared" si="14"/>
        <v>0</v>
      </c>
      <c r="CM47" s="191"/>
      <c r="CN47" s="192">
        <v>41</v>
      </c>
      <c r="CO47" s="189" t="s">
        <v>58</v>
      </c>
      <c r="CP47" s="190">
        <v>0</v>
      </c>
      <c r="CQ47" s="190">
        <v>0</v>
      </c>
      <c r="CR47" s="190">
        <v>0</v>
      </c>
      <c r="CS47" s="190">
        <f t="shared" si="15"/>
        <v>0</v>
      </c>
      <c r="CT47" s="191"/>
      <c r="CU47" s="192">
        <v>41</v>
      </c>
      <c r="CV47" s="189" t="s">
        <v>58</v>
      </c>
      <c r="CW47" s="190">
        <v>0</v>
      </c>
      <c r="CX47" s="190">
        <v>0</v>
      </c>
      <c r="CY47" s="190">
        <v>0</v>
      </c>
      <c r="CZ47" s="190">
        <f t="shared" si="16"/>
        <v>0</v>
      </c>
      <c r="DA47" s="191"/>
      <c r="DB47" s="192">
        <v>41</v>
      </c>
      <c r="DC47" s="189" t="s">
        <v>58</v>
      </c>
      <c r="DD47" s="190">
        <v>0</v>
      </c>
      <c r="DE47" s="190">
        <v>0</v>
      </c>
      <c r="DF47" s="190">
        <v>0</v>
      </c>
      <c r="DG47" s="190">
        <f t="shared" si="17"/>
        <v>0</v>
      </c>
      <c r="DH47" s="191"/>
      <c r="DI47" s="192">
        <v>41</v>
      </c>
      <c r="DJ47" s="189" t="s">
        <v>58</v>
      </c>
      <c r="DK47" s="190">
        <v>0</v>
      </c>
      <c r="DL47" s="190">
        <v>0</v>
      </c>
      <c r="DM47" s="190">
        <v>0</v>
      </c>
      <c r="DN47" s="190">
        <f t="shared" si="18"/>
        <v>0</v>
      </c>
      <c r="DO47" s="191"/>
      <c r="DP47" s="192">
        <v>41</v>
      </c>
      <c r="DQ47" s="189" t="s">
        <v>58</v>
      </c>
      <c r="DR47" s="190">
        <v>0</v>
      </c>
      <c r="DS47" s="190">
        <v>0</v>
      </c>
      <c r="DT47" s="190">
        <v>0</v>
      </c>
      <c r="DU47" s="190">
        <f t="shared" si="19"/>
        <v>0</v>
      </c>
      <c r="DV47" s="191"/>
      <c r="DW47" s="192">
        <v>41</v>
      </c>
      <c r="DX47" s="189" t="s">
        <v>58</v>
      </c>
      <c r="DY47" s="190">
        <v>0</v>
      </c>
      <c r="DZ47" s="190">
        <v>0</v>
      </c>
      <c r="EA47" s="190">
        <v>0</v>
      </c>
      <c r="EB47" s="190">
        <f t="shared" si="20"/>
        <v>0</v>
      </c>
      <c r="EC47" s="191"/>
      <c r="ED47" s="192">
        <v>41</v>
      </c>
      <c r="EE47" s="189" t="s">
        <v>58</v>
      </c>
      <c r="EF47" s="190">
        <v>0</v>
      </c>
      <c r="EG47" s="190">
        <v>0</v>
      </c>
      <c r="EH47" s="190">
        <v>0</v>
      </c>
      <c r="EI47" s="190">
        <f t="shared" si="21"/>
        <v>0</v>
      </c>
      <c r="EJ47" s="191"/>
      <c r="EK47" s="192">
        <v>41</v>
      </c>
      <c r="EL47" s="189" t="s">
        <v>58</v>
      </c>
      <c r="EM47" s="190">
        <v>0</v>
      </c>
      <c r="EN47" s="190">
        <v>0</v>
      </c>
      <c r="EO47" s="190">
        <v>0</v>
      </c>
      <c r="EP47" s="190">
        <f t="shared" si="22"/>
        <v>0</v>
      </c>
      <c r="EQ47" s="191"/>
      <c r="ER47" s="192">
        <v>41</v>
      </c>
      <c r="ES47" s="189" t="s">
        <v>58</v>
      </c>
      <c r="ET47" s="190">
        <v>0</v>
      </c>
      <c r="EU47" s="190">
        <f t="shared" si="23"/>
        <v>18000</v>
      </c>
      <c r="EV47" s="190">
        <f t="shared" si="0"/>
        <v>0</v>
      </c>
      <c r="EW47" s="190">
        <f t="shared" si="1"/>
        <v>18000</v>
      </c>
      <c r="EX47" s="230"/>
    </row>
    <row r="48" spans="1:154" ht="15.75" hidden="1">
      <c r="A48" s="192">
        <v>42</v>
      </c>
      <c r="B48" s="189" t="s">
        <v>59</v>
      </c>
      <c r="C48" s="190">
        <v>0</v>
      </c>
      <c r="D48" s="190">
        <v>0</v>
      </c>
      <c r="E48" s="190">
        <v>0</v>
      </c>
      <c r="F48" s="190">
        <f t="shared" si="2"/>
        <v>0</v>
      </c>
      <c r="G48" s="191"/>
      <c r="H48" s="192">
        <v>42</v>
      </c>
      <c r="I48" s="189" t="s">
        <v>59</v>
      </c>
      <c r="J48" s="190">
        <v>20</v>
      </c>
      <c r="K48" s="190">
        <v>18000</v>
      </c>
      <c r="L48" s="190">
        <v>0</v>
      </c>
      <c r="M48" s="190">
        <f t="shared" si="3"/>
        <v>18000</v>
      </c>
      <c r="N48" s="191"/>
      <c r="O48" s="192">
        <v>42</v>
      </c>
      <c r="P48" s="189" t="s">
        <v>59</v>
      </c>
      <c r="Q48" s="190">
        <v>0</v>
      </c>
      <c r="R48" s="190">
        <v>0</v>
      </c>
      <c r="S48" s="190">
        <v>0</v>
      </c>
      <c r="T48" s="190">
        <f t="shared" si="4"/>
        <v>0</v>
      </c>
      <c r="U48" s="191"/>
      <c r="V48" s="192">
        <v>42</v>
      </c>
      <c r="W48" s="189" t="s">
        <v>59</v>
      </c>
      <c r="X48" s="190">
        <v>0</v>
      </c>
      <c r="Y48" s="190">
        <v>0</v>
      </c>
      <c r="Z48" s="190">
        <v>0</v>
      </c>
      <c r="AA48" s="190">
        <f t="shared" si="5"/>
        <v>0</v>
      </c>
      <c r="AB48" s="191"/>
      <c r="AC48" s="192">
        <v>42</v>
      </c>
      <c r="AD48" s="189" t="s">
        <v>59</v>
      </c>
      <c r="AE48" s="190">
        <v>0</v>
      </c>
      <c r="AF48" s="190">
        <v>0</v>
      </c>
      <c r="AG48" s="190">
        <v>0</v>
      </c>
      <c r="AH48" s="190">
        <f t="shared" si="6"/>
        <v>0</v>
      </c>
      <c r="AI48" s="191"/>
      <c r="AJ48" s="192">
        <v>42</v>
      </c>
      <c r="AK48" s="189" t="s">
        <v>59</v>
      </c>
      <c r="AL48" s="190">
        <v>0</v>
      </c>
      <c r="AM48" s="190">
        <v>0</v>
      </c>
      <c r="AN48" s="190">
        <v>0</v>
      </c>
      <c r="AO48" s="190">
        <f t="shared" si="7"/>
        <v>0</v>
      </c>
      <c r="AP48" s="191"/>
      <c r="AQ48" s="192">
        <v>42</v>
      </c>
      <c r="AR48" s="189" t="s">
        <v>59</v>
      </c>
      <c r="AS48" s="190">
        <v>0</v>
      </c>
      <c r="AT48" s="190">
        <v>0</v>
      </c>
      <c r="AU48" s="190">
        <v>0</v>
      </c>
      <c r="AV48" s="190">
        <f t="shared" si="8"/>
        <v>0</v>
      </c>
      <c r="AW48" s="191"/>
      <c r="AX48" s="192">
        <v>42</v>
      </c>
      <c r="AY48" s="189" t="s">
        <v>59</v>
      </c>
      <c r="AZ48" s="190">
        <v>0</v>
      </c>
      <c r="BA48" s="190">
        <v>0</v>
      </c>
      <c r="BB48" s="190">
        <v>0</v>
      </c>
      <c r="BC48" s="190">
        <f t="shared" si="9"/>
        <v>0</v>
      </c>
      <c r="BD48" s="191"/>
      <c r="BE48" s="192">
        <v>42</v>
      </c>
      <c r="BF48" s="189" t="s">
        <v>59</v>
      </c>
      <c r="BG48" s="190">
        <v>0</v>
      </c>
      <c r="BH48" s="190">
        <v>0</v>
      </c>
      <c r="BI48" s="190">
        <v>0</v>
      </c>
      <c r="BJ48" s="190">
        <f t="shared" si="10"/>
        <v>0</v>
      </c>
      <c r="BK48" s="191"/>
      <c r="BL48" s="192">
        <v>42</v>
      </c>
      <c r="BM48" s="189" t="s">
        <v>59</v>
      </c>
      <c r="BN48" s="190">
        <v>0</v>
      </c>
      <c r="BO48" s="190">
        <v>0</v>
      </c>
      <c r="BP48" s="190">
        <v>0</v>
      </c>
      <c r="BQ48" s="190">
        <f t="shared" si="11"/>
        <v>0</v>
      </c>
      <c r="BR48" s="191"/>
      <c r="BS48" s="192">
        <v>42</v>
      </c>
      <c r="BT48" s="189" t="s">
        <v>59</v>
      </c>
      <c r="BU48" s="190">
        <v>0</v>
      </c>
      <c r="BV48" s="190">
        <v>0</v>
      </c>
      <c r="BW48" s="190">
        <v>0</v>
      </c>
      <c r="BX48" s="190">
        <f t="shared" si="12"/>
        <v>0</v>
      </c>
      <c r="BY48" s="191"/>
      <c r="BZ48" s="192">
        <v>42</v>
      </c>
      <c r="CA48" s="189" t="s">
        <v>59</v>
      </c>
      <c r="CB48" s="190">
        <v>0</v>
      </c>
      <c r="CC48" s="190">
        <v>0</v>
      </c>
      <c r="CD48" s="190">
        <v>0</v>
      </c>
      <c r="CE48" s="190">
        <f t="shared" si="13"/>
        <v>0</v>
      </c>
      <c r="CF48" s="191"/>
      <c r="CG48" s="192">
        <v>42</v>
      </c>
      <c r="CH48" s="189" t="s">
        <v>59</v>
      </c>
      <c r="CI48" s="190">
        <v>0</v>
      </c>
      <c r="CJ48" s="190">
        <v>0</v>
      </c>
      <c r="CK48" s="190">
        <v>0</v>
      </c>
      <c r="CL48" s="190">
        <f t="shared" si="14"/>
        <v>0</v>
      </c>
      <c r="CM48" s="191"/>
      <c r="CN48" s="192">
        <v>42</v>
      </c>
      <c r="CO48" s="189" t="s">
        <v>59</v>
      </c>
      <c r="CP48" s="190">
        <v>0</v>
      </c>
      <c r="CQ48" s="190">
        <v>0</v>
      </c>
      <c r="CR48" s="190">
        <v>0</v>
      </c>
      <c r="CS48" s="190">
        <f t="shared" si="15"/>
        <v>0</v>
      </c>
      <c r="CT48" s="191"/>
      <c r="CU48" s="192">
        <v>42</v>
      </c>
      <c r="CV48" s="189" t="s">
        <v>59</v>
      </c>
      <c r="CW48" s="190">
        <v>0</v>
      </c>
      <c r="CX48" s="190">
        <v>0</v>
      </c>
      <c r="CY48" s="190">
        <v>0</v>
      </c>
      <c r="CZ48" s="190">
        <f t="shared" si="16"/>
        <v>0</v>
      </c>
      <c r="DA48" s="191"/>
      <c r="DB48" s="192">
        <v>42</v>
      </c>
      <c r="DC48" s="189" t="s">
        <v>59</v>
      </c>
      <c r="DD48" s="190">
        <v>0</v>
      </c>
      <c r="DE48" s="190">
        <v>0</v>
      </c>
      <c r="DF48" s="190">
        <v>0</v>
      </c>
      <c r="DG48" s="190">
        <f t="shared" si="17"/>
        <v>0</v>
      </c>
      <c r="DH48" s="191"/>
      <c r="DI48" s="192">
        <v>42</v>
      </c>
      <c r="DJ48" s="189" t="s">
        <v>59</v>
      </c>
      <c r="DK48" s="190">
        <v>0</v>
      </c>
      <c r="DL48" s="190">
        <v>0</v>
      </c>
      <c r="DM48" s="190">
        <v>0</v>
      </c>
      <c r="DN48" s="190">
        <f t="shared" si="18"/>
        <v>0</v>
      </c>
      <c r="DO48" s="191"/>
      <c r="DP48" s="192">
        <v>42</v>
      </c>
      <c r="DQ48" s="189" t="s">
        <v>59</v>
      </c>
      <c r="DR48" s="190">
        <v>0</v>
      </c>
      <c r="DS48" s="190">
        <v>0</v>
      </c>
      <c r="DT48" s="190">
        <v>0</v>
      </c>
      <c r="DU48" s="190">
        <f t="shared" si="19"/>
        <v>0</v>
      </c>
      <c r="DV48" s="191"/>
      <c r="DW48" s="192">
        <v>42</v>
      </c>
      <c r="DX48" s="189" t="s">
        <v>59</v>
      </c>
      <c r="DY48" s="190">
        <v>0</v>
      </c>
      <c r="DZ48" s="190">
        <v>0</v>
      </c>
      <c r="EA48" s="190">
        <v>0</v>
      </c>
      <c r="EB48" s="190">
        <f t="shared" si="20"/>
        <v>0</v>
      </c>
      <c r="EC48" s="191"/>
      <c r="ED48" s="192">
        <v>42</v>
      </c>
      <c r="EE48" s="189" t="s">
        <v>59</v>
      </c>
      <c r="EF48" s="190">
        <v>0</v>
      </c>
      <c r="EG48" s="190">
        <v>0</v>
      </c>
      <c r="EH48" s="190">
        <v>0</v>
      </c>
      <c r="EI48" s="190">
        <f t="shared" si="21"/>
        <v>0</v>
      </c>
      <c r="EJ48" s="191"/>
      <c r="EK48" s="192">
        <v>42</v>
      </c>
      <c r="EL48" s="189" t="s">
        <v>59</v>
      </c>
      <c r="EM48" s="190">
        <v>0</v>
      </c>
      <c r="EN48" s="190">
        <v>0</v>
      </c>
      <c r="EO48" s="190">
        <v>0</v>
      </c>
      <c r="EP48" s="190">
        <f t="shared" si="22"/>
        <v>0</v>
      </c>
      <c r="EQ48" s="191"/>
      <c r="ER48" s="192">
        <v>42</v>
      </c>
      <c r="ES48" s="189" t="s">
        <v>59</v>
      </c>
      <c r="ET48" s="190">
        <v>0</v>
      </c>
      <c r="EU48" s="190">
        <f t="shared" si="23"/>
        <v>18000</v>
      </c>
      <c r="EV48" s="190">
        <f t="shared" si="0"/>
        <v>0</v>
      </c>
      <c r="EW48" s="190">
        <f t="shared" si="1"/>
        <v>18000</v>
      </c>
      <c r="EX48" s="230"/>
    </row>
    <row r="49" spans="1:154" ht="15.75" hidden="1">
      <c r="A49" s="192">
        <v>43</v>
      </c>
      <c r="B49" s="189" t="s">
        <v>60</v>
      </c>
      <c r="C49" s="190">
        <v>0</v>
      </c>
      <c r="D49" s="190">
        <v>0</v>
      </c>
      <c r="E49" s="190">
        <v>0</v>
      </c>
      <c r="F49" s="190">
        <f t="shared" si="2"/>
        <v>0</v>
      </c>
      <c r="G49" s="191"/>
      <c r="H49" s="192">
        <v>43</v>
      </c>
      <c r="I49" s="189" t="s">
        <v>60</v>
      </c>
      <c r="J49" s="190">
        <v>20</v>
      </c>
      <c r="K49" s="190">
        <v>18000</v>
      </c>
      <c r="L49" s="190">
        <v>0</v>
      </c>
      <c r="M49" s="190">
        <f t="shared" si="3"/>
        <v>18000</v>
      </c>
      <c r="N49" s="191"/>
      <c r="O49" s="192">
        <v>43</v>
      </c>
      <c r="P49" s="189" t="s">
        <v>60</v>
      </c>
      <c r="Q49" s="190">
        <v>0</v>
      </c>
      <c r="R49" s="190">
        <v>0</v>
      </c>
      <c r="S49" s="190">
        <v>0</v>
      </c>
      <c r="T49" s="190">
        <f t="shared" si="4"/>
        <v>0</v>
      </c>
      <c r="U49" s="191"/>
      <c r="V49" s="192">
        <v>43</v>
      </c>
      <c r="W49" s="189" t="s">
        <v>60</v>
      </c>
      <c r="X49" s="190">
        <v>0</v>
      </c>
      <c r="Y49" s="190">
        <v>0</v>
      </c>
      <c r="Z49" s="190">
        <v>0</v>
      </c>
      <c r="AA49" s="190">
        <f t="shared" si="5"/>
        <v>0</v>
      </c>
      <c r="AB49" s="191"/>
      <c r="AC49" s="192">
        <v>43</v>
      </c>
      <c r="AD49" s="189" t="s">
        <v>60</v>
      </c>
      <c r="AE49" s="190">
        <v>0</v>
      </c>
      <c r="AF49" s="190">
        <v>0</v>
      </c>
      <c r="AG49" s="190">
        <v>0</v>
      </c>
      <c r="AH49" s="190">
        <f t="shared" si="6"/>
        <v>0</v>
      </c>
      <c r="AI49" s="191"/>
      <c r="AJ49" s="192">
        <v>43</v>
      </c>
      <c r="AK49" s="189" t="s">
        <v>60</v>
      </c>
      <c r="AL49" s="190">
        <v>0</v>
      </c>
      <c r="AM49" s="190">
        <v>0</v>
      </c>
      <c r="AN49" s="190">
        <v>0</v>
      </c>
      <c r="AO49" s="190">
        <f t="shared" si="7"/>
        <v>0</v>
      </c>
      <c r="AP49" s="191"/>
      <c r="AQ49" s="192">
        <v>43</v>
      </c>
      <c r="AR49" s="189" t="s">
        <v>60</v>
      </c>
      <c r="AS49" s="190">
        <v>0</v>
      </c>
      <c r="AT49" s="190">
        <v>0</v>
      </c>
      <c r="AU49" s="190">
        <v>0</v>
      </c>
      <c r="AV49" s="190">
        <f t="shared" si="8"/>
        <v>0</v>
      </c>
      <c r="AW49" s="191"/>
      <c r="AX49" s="192">
        <v>43</v>
      </c>
      <c r="AY49" s="189" t="s">
        <v>60</v>
      </c>
      <c r="AZ49" s="190">
        <v>0</v>
      </c>
      <c r="BA49" s="190">
        <v>0</v>
      </c>
      <c r="BB49" s="190">
        <v>0</v>
      </c>
      <c r="BC49" s="190">
        <f t="shared" si="9"/>
        <v>0</v>
      </c>
      <c r="BD49" s="191"/>
      <c r="BE49" s="192">
        <v>43</v>
      </c>
      <c r="BF49" s="189" t="s">
        <v>60</v>
      </c>
      <c r="BG49" s="190">
        <v>0</v>
      </c>
      <c r="BH49" s="190">
        <v>0</v>
      </c>
      <c r="BI49" s="190">
        <v>0</v>
      </c>
      <c r="BJ49" s="190">
        <f t="shared" si="10"/>
        <v>0</v>
      </c>
      <c r="BK49" s="191"/>
      <c r="BL49" s="192">
        <v>43</v>
      </c>
      <c r="BM49" s="189" t="s">
        <v>60</v>
      </c>
      <c r="BN49" s="190">
        <v>0</v>
      </c>
      <c r="BO49" s="190">
        <v>0</v>
      </c>
      <c r="BP49" s="190">
        <v>0</v>
      </c>
      <c r="BQ49" s="190">
        <f t="shared" si="11"/>
        <v>0</v>
      </c>
      <c r="BR49" s="191"/>
      <c r="BS49" s="192">
        <v>43</v>
      </c>
      <c r="BT49" s="189" t="s">
        <v>60</v>
      </c>
      <c r="BU49" s="190">
        <v>0</v>
      </c>
      <c r="BV49" s="190">
        <v>0</v>
      </c>
      <c r="BW49" s="190">
        <v>0</v>
      </c>
      <c r="BX49" s="190">
        <f t="shared" si="12"/>
        <v>0</v>
      </c>
      <c r="BY49" s="191"/>
      <c r="BZ49" s="192">
        <v>43</v>
      </c>
      <c r="CA49" s="189" t="s">
        <v>60</v>
      </c>
      <c r="CB49" s="190">
        <v>0</v>
      </c>
      <c r="CC49" s="190">
        <v>0</v>
      </c>
      <c r="CD49" s="190">
        <v>0</v>
      </c>
      <c r="CE49" s="190">
        <f t="shared" si="13"/>
        <v>0</v>
      </c>
      <c r="CF49" s="191"/>
      <c r="CG49" s="192">
        <v>43</v>
      </c>
      <c r="CH49" s="189" t="s">
        <v>60</v>
      </c>
      <c r="CI49" s="190">
        <v>0</v>
      </c>
      <c r="CJ49" s="190">
        <v>0</v>
      </c>
      <c r="CK49" s="190">
        <v>0</v>
      </c>
      <c r="CL49" s="190">
        <f t="shared" si="14"/>
        <v>0</v>
      </c>
      <c r="CM49" s="191"/>
      <c r="CN49" s="192">
        <v>43</v>
      </c>
      <c r="CO49" s="189" t="s">
        <v>60</v>
      </c>
      <c r="CP49" s="190">
        <v>0</v>
      </c>
      <c r="CQ49" s="190">
        <v>0</v>
      </c>
      <c r="CR49" s="190">
        <v>0</v>
      </c>
      <c r="CS49" s="190">
        <f t="shared" si="15"/>
        <v>0</v>
      </c>
      <c r="CT49" s="191"/>
      <c r="CU49" s="192">
        <v>43</v>
      </c>
      <c r="CV49" s="189" t="s">
        <v>60</v>
      </c>
      <c r="CW49" s="190">
        <v>0</v>
      </c>
      <c r="CX49" s="190">
        <v>0</v>
      </c>
      <c r="CY49" s="190">
        <v>0</v>
      </c>
      <c r="CZ49" s="190">
        <f t="shared" si="16"/>
        <v>0</v>
      </c>
      <c r="DA49" s="191"/>
      <c r="DB49" s="192">
        <v>43</v>
      </c>
      <c r="DC49" s="189" t="s">
        <v>60</v>
      </c>
      <c r="DD49" s="190">
        <v>0</v>
      </c>
      <c r="DE49" s="190">
        <v>0</v>
      </c>
      <c r="DF49" s="190">
        <v>0</v>
      </c>
      <c r="DG49" s="190">
        <f t="shared" si="17"/>
        <v>0</v>
      </c>
      <c r="DH49" s="191"/>
      <c r="DI49" s="192">
        <v>43</v>
      </c>
      <c r="DJ49" s="189" t="s">
        <v>60</v>
      </c>
      <c r="DK49" s="190">
        <v>0</v>
      </c>
      <c r="DL49" s="190">
        <v>0</v>
      </c>
      <c r="DM49" s="190">
        <v>0</v>
      </c>
      <c r="DN49" s="190">
        <f t="shared" si="18"/>
        <v>0</v>
      </c>
      <c r="DO49" s="191"/>
      <c r="DP49" s="192">
        <v>43</v>
      </c>
      <c r="DQ49" s="189" t="s">
        <v>60</v>
      </c>
      <c r="DR49" s="190">
        <v>0</v>
      </c>
      <c r="DS49" s="190">
        <v>0</v>
      </c>
      <c r="DT49" s="190">
        <v>0</v>
      </c>
      <c r="DU49" s="190">
        <f t="shared" si="19"/>
        <v>0</v>
      </c>
      <c r="DV49" s="191"/>
      <c r="DW49" s="192">
        <v>43</v>
      </c>
      <c r="DX49" s="189" t="s">
        <v>60</v>
      </c>
      <c r="DY49" s="190">
        <v>0</v>
      </c>
      <c r="DZ49" s="190">
        <v>0</v>
      </c>
      <c r="EA49" s="190">
        <v>0</v>
      </c>
      <c r="EB49" s="190">
        <f t="shared" si="20"/>
        <v>0</v>
      </c>
      <c r="EC49" s="191"/>
      <c r="ED49" s="192">
        <v>43</v>
      </c>
      <c r="EE49" s="189" t="s">
        <v>60</v>
      </c>
      <c r="EF49" s="190">
        <v>0</v>
      </c>
      <c r="EG49" s="190">
        <v>0</v>
      </c>
      <c r="EH49" s="190">
        <v>0</v>
      </c>
      <c r="EI49" s="190">
        <f t="shared" si="21"/>
        <v>0</v>
      </c>
      <c r="EJ49" s="191"/>
      <c r="EK49" s="192">
        <v>43</v>
      </c>
      <c r="EL49" s="189" t="s">
        <v>60</v>
      </c>
      <c r="EM49" s="190">
        <v>0</v>
      </c>
      <c r="EN49" s="190">
        <v>0</v>
      </c>
      <c r="EO49" s="190">
        <v>0</v>
      </c>
      <c r="EP49" s="190">
        <f t="shared" si="22"/>
        <v>0</v>
      </c>
      <c r="EQ49" s="191"/>
      <c r="ER49" s="192">
        <v>43</v>
      </c>
      <c r="ES49" s="189" t="s">
        <v>60</v>
      </c>
      <c r="ET49" s="190">
        <v>0</v>
      </c>
      <c r="EU49" s="190">
        <f t="shared" si="23"/>
        <v>18000</v>
      </c>
      <c r="EV49" s="190">
        <f t="shared" si="0"/>
        <v>0</v>
      </c>
      <c r="EW49" s="190">
        <f t="shared" si="1"/>
        <v>18000</v>
      </c>
      <c r="EX49" s="230"/>
    </row>
    <row r="50" spans="1:154" ht="15.75" hidden="1">
      <c r="A50" s="192">
        <v>44</v>
      </c>
      <c r="B50" s="189" t="s">
        <v>61</v>
      </c>
      <c r="C50" s="190">
        <v>0</v>
      </c>
      <c r="D50" s="190">
        <v>0</v>
      </c>
      <c r="E50" s="190">
        <v>0</v>
      </c>
      <c r="F50" s="190">
        <f t="shared" si="2"/>
        <v>0</v>
      </c>
      <c r="G50" s="191"/>
      <c r="H50" s="192">
        <v>44</v>
      </c>
      <c r="I50" s="189" t="s">
        <v>61</v>
      </c>
      <c r="J50" s="190">
        <v>20</v>
      </c>
      <c r="K50" s="190">
        <v>18000</v>
      </c>
      <c r="L50" s="190">
        <v>0</v>
      </c>
      <c r="M50" s="190">
        <f t="shared" si="3"/>
        <v>18000</v>
      </c>
      <c r="N50" s="191"/>
      <c r="O50" s="192">
        <v>44</v>
      </c>
      <c r="P50" s="189" t="s">
        <v>61</v>
      </c>
      <c r="Q50" s="190">
        <v>0</v>
      </c>
      <c r="R50" s="190">
        <v>0</v>
      </c>
      <c r="S50" s="190">
        <v>0</v>
      </c>
      <c r="T50" s="190">
        <f t="shared" si="4"/>
        <v>0</v>
      </c>
      <c r="U50" s="191"/>
      <c r="V50" s="192">
        <v>44</v>
      </c>
      <c r="W50" s="189" t="s">
        <v>61</v>
      </c>
      <c r="X50" s="190">
        <v>0</v>
      </c>
      <c r="Y50" s="190">
        <v>0</v>
      </c>
      <c r="Z50" s="190">
        <v>0</v>
      </c>
      <c r="AA50" s="190">
        <f t="shared" si="5"/>
        <v>0</v>
      </c>
      <c r="AB50" s="191"/>
      <c r="AC50" s="192">
        <v>44</v>
      </c>
      <c r="AD50" s="189" t="s">
        <v>61</v>
      </c>
      <c r="AE50" s="190">
        <v>0</v>
      </c>
      <c r="AF50" s="190">
        <v>0</v>
      </c>
      <c r="AG50" s="190">
        <v>0</v>
      </c>
      <c r="AH50" s="190">
        <f t="shared" si="6"/>
        <v>0</v>
      </c>
      <c r="AI50" s="191"/>
      <c r="AJ50" s="192">
        <v>44</v>
      </c>
      <c r="AK50" s="189" t="s">
        <v>61</v>
      </c>
      <c r="AL50" s="190">
        <v>0</v>
      </c>
      <c r="AM50" s="190">
        <v>0</v>
      </c>
      <c r="AN50" s="190">
        <v>0</v>
      </c>
      <c r="AO50" s="190">
        <f t="shared" si="7"/>
        <v>0</v>
      </c>
      <c r="AP50" s="191"/>
      <c r="AQ50" s="192">
        <v>44</v>
      </c>
      <c r="AR50" s="189" t="s">
        <v>61</v>
      </c>
      <c r="AS50" s="190">
        <v>0</v>
      </c>
      <c r="AT50" s="190">
        <v>0</v>
      </c>
      <c r="AU50" s="190">
        <v>0</v>
      </c>
      <c r="AV50" s="190">
        <f t="shared" si="8"/>
        <v>0</v>
      </c>
      <c r="AW50" s="191"/>
      <c r="AX50" s="192">
        <v>44</v>
      </c>
      <c r="AY50" s="189" t="s">
        <v>61</v>
      </c>
      <c r="AZ50" s="190">
        <v>0</v>
      </c>
      <c r="BA50" s="190">
        <v>0</v>
      </c>
      <c r="BB50" s="190">
        <v>0</v>
      </c>
      <c r="BC50" s="190">
        <f t="shared" si="9"/>
        <v>0</v>
      </c>
      <c r="BD50" s="191"/>
      <c r="BE50" s="192">
        <v>44</v>
      </c>
      <c r="BF50" s="189" t="s">
        <v>61</v>
      </c>
      <c r="BG50" s="190">
        <v>0</v>
      </c>
      <c r="BH50" s="190">
        <v>0</v>
      </c>
      <c r="BI50" s="190">
        <v>0</v>
      </c>
      <c r="BJ50" s="190">
        <f t="shared" si="10"/>
        <v>0</v>
      </c>
      <c r="BK50" s="191"/>
      <c r="BL50" s="192">
        <v>44</v>
      </c>
      <c r="BM50" s="189" t="s">
        <v>61</v>
      </c>
      <c r="BN50" s="190">
        <v>0</v>
      </c>
      <c r="BO50" s="190">
        <v>0</v>
      </c>
      <c r="BP50" s="190">
        <v>0</v>
      </c>
      <c r="BQ50" s="190">
        <f t="shared" si="11"/>
        <v>0</v>
      </c>
      <c r="BR50" s="191"/>
      <c r="BS50" s="192">
        <v>44</v>
      </c>
      <c r="BT50" s="189" t="s">
        <v>61</v>
      </c>
      <c r="BU50" s="190">
        <v>0</v>
      </c>
      <c r="BV50" s="190">
        <v>0</v>
      </c>
      <c r="BW50" s="190">
        <v>0</v>
      </c>
      <c r="BX50" s="190">
        <f t="shared" si="12"/>
        <v>0</v>
      </c>
      <c r="BY50" s="191"/>
      <c r="BZ50" s="192">
        <v>44</v>
      </c>
      <c r="CA50" s="189" t="s">
        <v>61</v>
      </c>
      <c r="CB50" s="190">
        <v>0</v>
      </c>
      <c r="CC50" s="190">
        <v>0</v>
      </c>
      <c r="CD50" s="190">
        <v>0</v>
      </c>
      <c r="CE50" s="190">
        <f t="shared" si="13"/>
        <v>0</v>
      </c>
      <c r="CF50" s="191"/>
      <c r="CG50" s="192">
        <v>44</v>
      </c>
      <c r="CH50" s="189" t="s">
        <v>61</v>
      </c>
      <c r="CI50" s="190">
        <v>0</v>
      </c>
      <c r="CJ50" s="190">
        <v>0</v>
      </c>
      <c r="CK50" s="190">
        <v>0</v>
      </c>
      <c r="CL50" s="190">
        <f t="shared" si="14"/>
        <v>0</v>
      </c>
      <c r="CM50" s="191"/>
      <c r="CN50" s="192">
        <v>44</v>
      </c>
      <c r="CO50" s="189" t="s">
        <v>61</v>
      </c>
      <c r="CP50" s="190">
        <v>0</v>
      </c>
      <c r="CQ50" s="190">
        <v>0</v>
      </c>
      <c r="CR50" s="190">
        <v>0</v>
      </c>
      <c r="CS50" s="190">
        <f t="shared" si="15"/>
        <v>0</v>
      </c>
      <c r="CT50" s="191"/>
      <c r="CU50" s="192">
        <v>44</v>
      </c>
      <c r="CV50" s="189" t="s">
        <v>61</v>
      </c>
      <c r="CW50" s="190">
        <v>0</v>
      </c>
      <c r="CX50" s="190">
        <v>0</v>
      </c>
      <c r="CY50" s="190">
        <v>0</v>
      </c>
      <c r="CZ50" s="190">
        <f t="shared" si="16"/>
        <v>0</v>
      </c>
      <c r="DA50" s="191"/>
      <c r="DB50" s="192">
        <v>44</v>
      </c>
      <c r="DC50" s="189" t="s">
        <v>61</v>
      </c>
      <c r="DD50" s="190">
        <v>0</v>
      </c>
      <c r="DE50" s="190">
        <v>0</v>
      </c>
      <c r="DF50" s="190">
        <v>0</v>
      </c>
      <c r="DG50" s="190">
        <f t="shared" si="17"/>
        <v>0</v>
      </c>
      <c r="DH50" s="191"/>
      <c r="DI50" s="192">
        <v>44</v>
      </c>
      <c r="DJ50" s="189" t="s">
        <v>61</v>
      </c>
      <c r="DK50" s="190">
        <v>0</v>
      </c>
      <c r="DL50" s="190">
        <v>0</v>
      </c>
      <c r="DM50" s="190">
        <v>0</v>
      </c>
      <c r="DN50" s="190">
        <f t="shared" si="18"/>
        <v>0</v>
      </c>
      <c r="DO50" s="191"/>
      <c r="DP50" s="192">
        <v>44</v>
      </c>
      <c r="DQ50" s="189" t="s">
        <v>61</v>
      </c>
      <c r="DR50" s="190">
        <v>0</v>
      </c>
      <c r="DS50" s="190">
        <v>0</v>
      </c>
      <c r="DT50" s="190">
        <v>0</v>
      </c>
      <c r="DU50" s="190">
        <f t="shared" si="19"/>
        <v>0</v>
      </c>
      <c r="DV50" s="191"/>
      <c r="DW50" s="192">
        <v>44</v>
      </c>
      <c r="DX50" s="189" t="s">
        <v>61</v>
      </c>
      <c r="DY50" s="190">
        <v>0</v>
      </c>
      <c r="DZ50" s="190">
        <v>0</v>
      </c>
      <c r="EA50" s="190">
        <v>0</v>
      </c>
      <c r="EB50" s="190">
        <f t="shared" si="20"/>
        <v>0</v>
      </c>
      <c r="EC50" s="191"/>
      <c r="ED50" s="192">
        <v>44</v>
      </c>
      <c r="EE50" s="189" t="s">
        <v>61</v>
      </c>
      <c r="EF50" s="190">
        <v>0</v>
      </c>
      <c r="EG50" s="190">
        <v>0</v>
      </c>
      <c r="EH50" s="190">
        <v>0</v>
      </c>
      <c r="EI50" s="190">
        <f t="shared" si="21"/>
        <v>0</v>
      </c>
      <c r="EJ50" s="191"/>
      <c r="EK50" s="192">
        <v>44</v>
      </c>
      <c r="EL50" s="189" t="s">
        <v>61</v>
      </c>
      <c r="EM50" s="190">
        <v>0</v>
      </c>
      <c r="EN50" s="190">
        <v>0</v>
      </c>
      <c r="EO50" s="190">
        <v>0</v>
      </c>
      <c r="EP50" s="190">
        <f t="shared" si="22"/>
        <v>0</v>
      </c>
      <c r="EQ50" s="191"/>
      <c r="ER50" s="192">
        <v>44</v>
      </c>
      <c r="ES50" s="189" t="s">
        <v>61</v>
      </c>
      <c r="ET50" s="190">
        <v>0</v>
      </c>
      <c r="EU50" s="190">
        <f t="shared" si="23"/>
        <v>18000</v>
      </c>
      <c r="EV50" s="190">
        <f t="shared" si="0"/>
        <v>0</v>
      </c>
      <c r="EW50" s="190">
        <f t="shared" si="1"/>
        <v>18000</v>
      </c>
      <c r="EX50" s="230"/>
    </row>
    <row r="51" spans="1:154" ht="15.75" hidden="1">
      <c r="A51" s="192">
        <v>45</v>
      </c>
      <c r="B51" s="189" t="s">
        <v>62</v>
      </c>
      <c r="C51" s="190">
        <v>0</v>
      </c>
      <c r="D51" s="190">
        <v>0</v>
      </c>
      <c r="E51" s="190">
        <v>0</v>
      </c>
      <c r="F51" s="190">
        <f t="shared" si="2"/>
        <v>0</v>
      </c>
      <c r="G51" s="191"/>
      <c r="H51" s="192">
        <v>45</v>
      </c>
      <c r="I51" s="189" t="s">
        <v>62</v>
      </c>
      <c r="J51" s="190">
        <v>20</v>
      </c>
      <c r="K51" s="190">
        <v>18000</v>
      </c>
      <c r="L51" s="190">
        <v>0</v>
      </c>
      <c r="M51" s="190">
        <f t="shared" si="3"/>
        <v>18000</v>
      </c>
      <c r="N51" s="191"/>
      <c r="O51" s="192">
        <v>45</v>
      </c>
      <c r="P51" s="189" t="s">
        <v>62</v>
      </c>
      <c r="Q51" s="190">
        <v>0</v>
      </c>
      <c r="R51" s="190">
        <v>0</v>
      </c>
      <c r="S51" s="190">
        <v>0</v>
      </c>
      <c r="T51" s="190">
        <f t="shared" si="4"/>
        <v>0</v>
      </c>
      <c r="U51" s="191"/>
      <c r="V51" s="192">
        <v>45</v>
      </c>
      <c r="W51" s="189" t="s">
        <v>62</v>
      </c>
      <c r="X51" s="190">
        <v>0</v>
      </c>
      <c r="Y51" s="190">
        <v>0</v>
      </c>
      <c r="Z51" s="190">
        <v>0</v>
      </c>
      <c r="AA51" s="190">
        <f t="shared" si="5"/>
        <v>0</v>
      </c>
      <c r="AB51" s="191"/>
      <c r="AC51" s="192">
        <v>45</v>
      </c>
      <c r="AD51" s="189" t="s">
        <v>62</v>
      </c>
      <c r="AE51" s="190">
        <v>0</v>
      </c>
      <c r="AF51" s="190">
        <v>0</v>
      </c>
      <c r="AG51" s="190">
        <v>0</v>
      </c>
      <c r="AH51" s="190">
        <f t="shared" si="6"/>
        <v>0</v>
      </c>
      <c r="AI51" s="191"/>
      <c r="AJ51" s="192">
        <v>45</v>
      </c>
      <c r="AK51" s="189" t="s">
        <v>62</v>
      </c>
      <c r="AL51" s="190">
        <v>0</v>
      </c>
      <c r="AM51" s="190">
        <v>0</v>
      </c>
      <c r="AN51" s="190">
        <v>0</v>
      </c>
      <c r="AO51" s="190">
        <f t="shared" si="7"/>
        <v>0</v>
      </c>
      <c r="AP51" s="191"/>
      <c r="AQ51" s="192">
        <v>45</v>
      </c>
      <c r="AR51" s="189" t="s">
        <v>62</v>
      </c>
      <c r="AS51" s="190">
        <v>0</v>
      </c>
      <c r="AT51" s="190">
        <v>0</v>
      </c>
      <c r="AU51" s="190">
        <v>0</v>
      </c>
      <c r="AV51" s="190">
        <f t="shared" si="8"/>
        <v>0</v>
      </c>
      <c r="AW51" s="191"/>
      <c r="AX51" s="192">
        <v>45</v>
      </c>
      <c r="AY51" s="189" t="s">
        <v>62</v>
      </c>
      <c r="AZ51" s="190">
        <v>0</v>
      </c>
      <c r="BA51" s="190">
        <v>0</v>
      </c>
      <c r="BB51" s="190">
        <v>0</v>
      </c>
      <c r="BC51" s="190">
        <f t="shared" si="9"/>
        <v>0</v>
      </c>
      <c r="BD51" s="191"/>
      <c r="BE51" s="192">
        <v>45</v>
      </c>
      <c r="BF51" s="189" t="s">
        <v>62</v>
      </c>
      <c r="BG51" s="190">
        <v>0</v>
      </c>
      <c r="BH51" s="190">
        <v>0</v>
      </c>
      <c r="BI51" s="190">
        <v>0</v>
      </c>
      <c r="BJ51" s="190">
        <f t="shared" si="10"/>
        <v>0</v>
      </c>
      <c r="BK51" s="191"/>
      <c r="BL51" s="192">
        <v>45</v>
      </c>
      <c r="BM51" s="189" t="s">
        <v>62</v>
      </c>
      <c r="BN51" s="190">
        <v>0</v>
      </c>
      <c r="BO51" s="190">
        <v>0</v>
      </c>
      <c r="BP51" s="190">
        <v>0</v>
      </c>
      <c r="BQ51" s="190">
        <f t="shared" si="11"/>
        <v>0</v>
      </c>
      <c r="BR51" s="191"/>
      <c r="BS51" s="192">
        <v>45</v>
      </c>
      <c r="BT51" s="189" t="s">
        <v>62</v>
      </c>
      <c r="BU51" s="190">
        <v>0</v>
      </c>
      <c r="BV51" s="190">
        <v>0</v>
      </c>
      <c r="BW51" s="190">
        <v>0</v>
      </c>
      <c r="BX51" s="190">
        <f t="shared" si="12"/>
        <v>0</v>
      </c>
      <c r="BY51" s="191"/>
      <c r="BZ51" s="192">
        <v>45</v>
      </c>
      <c r="CA51" s="189" t="s">
        <v>62</v>
      </c>
      <c r="CB51" s="190">
        <v>0</v>
      </c>
      <c r="CC51" s="190">
        <v>0</v>
      </c>
      <c r="CD51" s="190">
        <v>0</v>
      </c>
      <c r="CE51" s="190">
        <f t="shared" si="13"/>
        <v>0</v>
      </c>
      <c r="CF51" s="191"/>
      <c r="CG51" s="192">
        <v>45</v>
      </c>
      <c r="CH51" s="189" t="s">
        <v>62</v>
      </c>
      <c r="CI51" s="190">
        <v>0</v>
      </c>
      <c r="CJ51" s="190">
        <v>0</v>
      </c>
      <c r="CK51" s="190">
        <v>0</v>
      </c>
      <c r="CL51" s="190">
        <f t="shared" si="14"/>
        <v>0</v>
      </c>
      <c r="CM51" s="191"/>
      <c r="CN51" s="192">
        <v>45</v>
      </c>
      <c r="CO51" s="189" t="s">
        <v>62</v>
      </c>
      <c r="CP51" s="190">
        <v>0</v>
      </c>
      <c r="CQ51" s="190">
        <v>0</v>
      </c>
      <c r="CR51" s="190">
        <v>0</v>
      </c>
      <c r="CS51" s="190">
        <f t="shared" si="15"/>
        <v>0</v>
      </c>
      <c r="CT51" s="191"/>
      <c r="CU51" s="192">
        <v>45</v>
      </c>
      <c r="CV51" s="189" t="s">
        <v>62</v>
      </c>
      <c r="CW51" s="190">
        <v>0</v>
      </c>
      <c r="CX51" s="190">
        <v>0</v>
      </c>
      <c r="CY51" s="190">
        <v>0</v>
      </c>
      <c r="CZ51" s="190">
        <f t="shared" si="16"/>
        <v>0</v>
      </c>
      <c r="DA51" s="191"/>
      <c r="DB51" s="192">
        <v>45</v>
      </c>
      <c r="DC51" s="189" t="s">
        <v>62</v>
      </c>
      <c r="DD51" s="190">
        <v>0</v>
      </c>
      <c r="DE51" s="190">
        <v>0</v>
      </c>
      <c r="DF51" s="190">
        <v>0</v>
      </c>
      <c r="DG51" s="190">
        <f t="shared" si="17"/>
        <v>0</v>
      </c>
      <c r="DH51" s="191"/>
      <c r="DI51" s="192">
        <v>45</v>
      </c>
      <c r="DJ51" s="189" t="s">
        <v>62</v>
      </c>
      <c r="DK51" s="190">
        <v>0</v>
      </c>
      <c r="DL51" s="190">
        <v>0</v>
      </c>
      <c r="DM51" s="190">
        <v>0</v>
      </c>
      <c r="DN51" s="190">
        <f t="shared" si="18"/>
        <v>0</v>
      </c>
      <c r="DO51" s="191"/>
      <c r="DP51" s="192">
        <v>45</v>
      </c>
      <c r="DQ51" s="189" t="s">
        <v>62</v>
      </c>
      <c r="DR51" s="190">
        <v>0</v>
      </c>
      <c r="DS51" s="190">
        <v>0</v>
      </c>
      <c r="DT51" s="190">
        <v>0</v>
      </c>
      <c r="DU51" s="190">
        <f t="shared" si="19"/>
        <v>0</v>
      </c>
      <c r="DV51" s="191"/>
      <c r="DW51" s="192">
        <v>45</v>
      </c>
      <c r="DX51" s="189" t="s">
        <v>62</v>
      </c>
      <c r="DY51" s="190">
        <v>0</v>
      </c>
      <c r="DZ51" s="190">
        <v>0</v>
      </c>
      <c r="EA51" s="190">
        <v>0</v>
      </c>
      <c r="EB51" s="190">
        <f t="shared" si="20"/>
        <v>0</v>
      </c>
      <c r="EC51" s="191"/>
      <c r="ED51" s="192">
        <v>45</v>
      </c>
      <c r="EE51" s="189" t="s">
        <v>62</v>
      </c>
      <c r="EF51" s="190">
        <v>0</v>
      </c>
      <c r="EG51" s="190">
        <v>0</v>
      </c>
      <c r="EH51" s="190">
        <v>0</v>
      </c>
      <c r="EI51" s="190">
        <f t="shared" si="21"/>
        <v>0</v>
      </c>
      <c r="EJ51" s="191"/>
      <c r="EK51" s="192">
        <v>45</v>
      </c>
      <c r="EL51" s="189" t="s">
        <v>62</v>
      </c>
      <c r="EM51" s="190">
        <v>0</v>
      </c>
      <c r="EN51" s="190">
        <v>0</v>
      </c>
      <c r="EO51" s="190">
        <v>0</v>
      </c>
      <c r="EP51" s="190">
        <f t="shared" si="22"/>
        <v>0</v>
      </c>
      <c r="EQ51" s="191"/>
      <c r="ER51" s="192">
        <v>45</v>
      </c>
      <c r="ES51" s="189" t="s">
        <v>62</v>
      </c>
      <c r="ET51" s="190">
        <v>0</v>
      </c>
      <c r="EU51" s="190">
        <f t="shared" si="23"/>
        <v>18000</v>
      </c>
      <c r="EV51" s="190">
        <f t="shared" si="0"/>
        <v>0</v>
      </c>
      <c r="EW51" s="190">
        <f t="shared" si="1"/>
        <v>18000</v>
      </c>
      <c r="EX51" s="230"/>
    </row>
    <row r="52" spans="1:154" ht="15.75" hidden="1">
      <c r="A52" s="192">
        <v>46</v>
      </c>
      <c r="B52" s="189" t="s">
        <v>63</v>
      </c>
      <c r="C52" s="190">
        <v>0</v>
      </c>
      <c r="D52" s="190">
        <v>0</v>
      </c>
      <c r="E52" s="190">
        <v>0</v>
      </c>
      <c r="F52" s="190">
        <f t="shared" si="2"/>
        <v>0</v>
      </c>
      <c r="G52" s="191"/>
      <c r="H52" s="192">
        <v>46</v>
      </c>
      <c r="I52" s="189" t="s">
        <v>63</v>
      </c>
      <c r="J52" s="190">
        <v>20</v>
      </c>
      <c r="K52" s="190">
        <v>18000</v>
      </c>
      <c r="L52" s="190">
        <v>0</v>
      </c>
      <c r="M52" s="190">
        <f t="shared" si="3"/>
        <v>18000</v>
      </c>
      <c r="N52" s="191"/>
      <c r="O52" s="192">
        <v>46</v>
      </c>
      <c r="P52" s="189" t="s">
        <v>63</v>
      </c>
      <c r="Q52" s="190">
        <v>0</v>
      </c>
      <c r="R52" s="190">
        <v>0</v>
      </c>
      <c r="S52" s="190">
        <v>0</v>
      </c>
      <c r="T52" s="190">
        <f t="shared" si="4"/>
        <v>0</v>
      </c>
      <c r="U52" s="191"/>
      <c r="V52" s="192">
        <v>46</v>
      </c>
      <c r="W52" s="189" t="s">
        <v>63</v>
      </c>
      <c r="X52" s="190">
        <v>0</v>
      </c>
      <c r="Y52" s="190">
        <v>0</v>
      </c>
      <c r="Z52" s="190">
        <v>0</v>
      </c>
      <c r="AA52" s="190">
        <f t="shared" si="5"/>
        <v>0</v>
      </c>
      <c r="AB52" s="191"/>
      <c r="AC52" s="192">
        <v>46</v>
      </c>
      <c r="AD52" s="189" t="s">
        <v>63</v>
      </c>
      <c r="AE52" s="190">
        <v>0</v>
      </c>
      <c r="AF52" s="190">
        <v>0</v>
      </c>
      <c r="AG52" s="190">
        <v>0</v>
      </c>
      <c r="AH52" s="190">
        <f t="shared" si="6"/>
        <v>0</v>
      </c>
      <c r="AI52" s="191"/>
      <c r="AJ52" s="192">
        <v>46</v>
      </c>
      <c r="AK52" s="189" t="s">
        <v>63</v>
      </c>
      <c r="AL52" s="190">
        <v>0</v>
      </c>
      <c r="AM52" s="190">
        <v>0</v>
      </c>
      <c r="AN52" s="190">
        <v>0</v>
      </c>
      <c r="AO52" s="190">
        <f t="shared" si="7"/>
        <v>0</v>
      </c>
      <c r="AP52" s="191"/>
      <c r="AQ52" s="192">
        <v>46</v>
      </c>
      <c r="AR52" s="189" t="s">
        <v>63</v>
      </c>
      <c r="AS52" s="190">
        <v>0</v>
      </c>
      <c r="AT52" s="190">
        <v>0</v>
      </c>
      <c r="AU52" s="190">
        <v>0</v>
      </c>
      <c r="AV52" s="190">
        <f t="shared" si="8"/>
        <v>0</v>
      </c>
      <c r="AW52" s="191"/>
      <c r="AX52" s="192">
        <v>46</v>
      </c>
      <c r="AY52" s="189" t="s">
        <v>63</v>
      </c>
      <c r="AZ52" s="190">
        <v>0</v>
      </c>
      <c r="BA52" s="190">
        <v>0</v>
      </c>
      <c r="BB52" s="190">
        <v>0</v>
      </c>
      <c r="BC52" s="190">
        <f t="shared" si="9"/>
        <v>0</v>
      </c>
      <c r="BD52" s="191"/>
      <c r="BE52" s="192">
        <v>46</v>
      </c>
      <c r="BF52" s="189" t="s">
        <v>63</v>
      </c>
      <c r="BG52" s="190">
        <v>0</v>
      </c>
      <c r="BH52" s="190">
        <v>0</v>
      </c>
      <c r="BI52" s="190">
        <v>0</v>
      </c>
      <c r="BJ52" s="190">
        <f t="shared" si="10"/>
        <v>0</v>
      </c>
      <c r="BK52" s="191"/>
      <c r="BL52" s="192">
        <v>46</v>
      </c>
      <c r="BM52" s="189" t="s">
        <v>63</v>
      </c>
      <c r="BN52" s="190">
        <v>0</v>
      </c>
      <c r="BO52" s="190">
        <v>0</v>
      </c>
      <c r="BP52" s="190">
        <v>0</v>
      </c>
      <c r="BQ52" s="190">
        <f t="shared" si="11"/>
        <v>0</v>
      </c>
      <c r="BR52" s="191"/>
      <c r="BS52" s="192">
        <v>46</v>
      </c>
      <c r="BT52" s="189" t="s">
        <v>63</v>
      </c>
      <c r="BU52" s="190">
        <v>0</v>
      </c>
      <c r="BV52" s="190">
        <v>0</v>
      </c>
      <c r="BW52" s="190">
        <v>0</v>
      </c>
      <c r="BX52" s="190">
        <f t="shared" si="12"/>
        <v>0</v>
      </c>
      <c r="BY52" s="191"/>
      <c r="BZ52" s="192">
        <v>46</v>
      </c>
      <c r="CA52" s="189" t="s">
        <v>63</v>
      </c>
      <c r="CB52" s="190">
        <v>0</v>
      </c>
      <c r="CC52" s="190">
        <v>0</v>
      </c>
      <c r="CD52" s="190">
        <v>0</v>
      </c>
      <c r="CE52" s="190">
        <f t="shared" si="13"/>
        <v>0</v>
      </c>
      <c r="CF52" s="191"/>
      <c r="CG52" s="192">
        <v>46</v>
      </c>
      <c r="CH52" s="189" t="s">
        <v>63</v>
      </c>
      <c r="CI52" s="190">
        <v>0</v>
      </c>
      <c r="CJ52" s="190">
        <v>0</v>
      </c>
      <c r="CK52" s="190">
        <v>0</v>
      </c>
      <c r="CL52" s="190">
        <f t="shared" si="14"/>
        <v>0</v>
      </c>
      <c r="CM52" s="191"/>
      <c r="CN52" s="192">
        <v>46</v>
      </c>
      <c r="CO52" s="189" t="s">
        <v>63</v>
      </c>
      <c r="CP52" s="190">
        <v>0</v>
      </c>
      <c r="CQ52" s="190">
        <v>0</v>
      </c>
      <c r="CR52" s="190">
        <v>0</v>
      </c>
      <c r="CS52" s="190">
        <f t="shared" si="15"/>
        <v>0</v>
      </c>
      <c r="CT52" s="191"/>
      <c r="CU52" s="192">
        <v>46</v>
      </c>
      <c r="CV52" s="189" t="s">
        <v>63</v>
      </c>
      <c r="CW52" s="190">
        <v>0</v>
      </c>
      <c r="CX52" s="190">
        <v>0</v>
      </c>
      <c r="CY52" s="190">
        <v>0</v>
      </c>
      <c r="CZ52" s="190">
        <f t="shared" si="16"/>
        <v>0</v>
      </c>
      <c r="DA52" s="191"/>
      <c r="DB52" s="192">
        <v>46</v>
      </c>
      <c r="DC52" s="189" t="s">
        <v>63</v>
      </c>
      <c r="DD52" s="190">
        <v>0</v>
      </c>
      <c r="DE52" s="190">
        <v>0</v>
      </c>
      <c r="DF52" s="190">
        <v>0</v>
      </c>
      <c r="DG52" s="190">
        <f t="shared" si="17"/>
        <v>0</v>
      </c>
      <c r="DH52" s="191"/>
      <c r="DI52" s="192">
        <v>46</v>
      </c>
      <c r="DJ52" s="189" t="s">
        <v>63</v>
      </c>
      <c r="DK52" s="190">
        <v>0</v>
      </c>
      <c r="DL52" s="190">
        <v>0</v>
      </c>
      <c r="DM52" s="190">
        <v>0</v>
      </c>
      <c r="DN52" s="190">
        <f t="shared" si="18"/>
        <v>0</v>
      </c>
      <c r="DO52" s="191"/>
      <c r="DP52" s="192">
        <v>46</v>
      </c>
      <c r="DQ52" s="189" t="s">
        <v>63</v>
      </c>
      <c r="DR52" s="190">
        <v>0</v>
      </c>
      <c r="DS52" s="190">
        <v>0</v>
      </c>
      <c r="DT52" s="190">
        <v>0</v>
      </c>
      <c r="DU52" s="190">
        <f t="shared" si="19"/>
        <v>0</v>
      </c>
      <c r="DV52" s="191"/>
      <c r="DW52" s="192">
        <v>46</v>
      </c>
      <c r="DX52" s="189" t="s">
        <v>63</v>
      </c>
      <c r="DY52" s="190">
        <v>0</v>
      </c>
      <c r="DZ52" s="190">
        <v>0</v>
      </c>
      <c r="EA52" s="190">
        <v>0</v>
      </c>
      <c r="EB52" s="190">
        <f t="shared" si="20"/>
        <v>0</v>
      </c>
      <c r="EC52" s="191"/>
      <c r="ED52" s="192">
        <v>46</v>
      </c>
      <c r="EE52" s="189" t="s">
        <v>63</v>
      </c>
      <c r="EF52" s="190">
        <v>0</v>
      </c>
      <c r="EG52" s="190">
        <v>0</v>
      </c>
      <c r="EH52" s="190">
        <v>0</v>
      </c>
      <c r="EI52" s="190">
        <f t="shared" si="21"/>
        <v>0</v>
      </c>
      <c r="EJ52" s="191"/>
      <c r="EK52" s="192">
        <v>46</v>
      </c>
      <c r="EL52" s="189" t="s">
        <v>63</v>
      </c>
      <c r="EM52" s="190">
        <v>0</v>
      </c>
      <c r="EN52" s="190">
        <v>0</v>
      </c>
      <c r="EO52" s="190">
        <v>0</v>
      </c>
      <c r="EP52" s="190">
        <f t="shared" si="22"/>
        <v>0</v>
      </c>
      <c r="EQ52" s="191"/>
      <c r="ER52" s="192">
        <v>46</v>
      </c>
      <c r="ES52" s="189" t="s">
        <v>63</v>
      </c>
      <c r="ET52" s="190">
        <v>0</v>
      </c>
      <c r="EU52" s="190">
        <f t="shared" si="23"/>
        <v>18000</v>
      </c>
      <c r="EV52" s="190">
        <f t="shared" si="0"/>
        <v>0</v>
      </c>
      <c r="EW52" s="190">
        <f t="shared" si="1"/>
        <v>18000</v>
      </c>
      <c r="EX52" s="230"/>
    </row>
    <row r="53" spans="1:154" ht="15.75" hidden="1">
      <c r="A53" s="192">
        <v>47</v>
      </c>
      <c r="B53" s="189" t="s">
        <v>64</v>
      </c>
      <c r="C53" s="190">
        <v>0</v>
      </c>
      <c r="D53" s="190">
        <v>0</v>
      </c>
      <c r="E53" s="190">
        <v>0</v>
      </c>
      <c r="F53" s="190">
        <f t="shared" si="2"/>
        <v>0</v>
      </c>
      <c r="G53" s="191"/>
      <c r="H53" s="192">
        <v>47</v>
      </c>
      <c r="I53" s="189" t="s">
        <v>64</v>
      </c>
      <c r="J53" s="190">
        <v>20</v>
      </c>
      <c r="K53" s="190">
        <v>18000</v>
      </c>
      <c r="L53" s="190">
        <v>0</v>
      </c>
      <c r="M53" s="190">
        <f t="shared" si="3"/>
        <v>18000</v>
      </c>
      <c r="N53" s="191"/>
      <c r="O53" s="192">
        <v>47</v>
      </c>
      <c r="P53" s="189" t="s">
        <v>64</v>
      </c>
      <c r="Q53" s="190">
        <v>0</v>
      </c>
      <c r="R53" s="190">
        <v>0</v>
      </c>
      <c r="S53" s="190">
        <v>0</v>
      </c>
      <c r="T53" s="190">
        <f t="shared" si="4"/>
        <v>0</v>
      </c>
      <c r="U53" s="191"/>
      <c r="V53" s="192">
        <v>47</v>
      </c>
      <c r="W53" s="189" t="s">
        <v>64</v>
      </c>
      <c r="X53" s="190">
        <v>0</v>
      </c>
      <c r="Y53" s="190">
        <v>0</v>
      </c>
      <c r="Z53" s="190">
        <v>0</v>
      </c>
      <c r="AA53" s="190">
        <f t="shared" si="5"/>
        <v>0</v>
      </c>
      <c r="AB53" s="191"/>
      <c r="AC53" s="192">
        <v>47</v>
      </c>
      <c r="AD53" s="189" t="s">
        <v>64</v>
      </c>
      <c r="AE53" s="190">
        <v>0</v>
      </c>
      <c r="AF53" s="190">
        <v>0</v>
      </c>
      <c r="AG53" s="190">
        <v>0</v>
      </c>
      <c r="AH53" s="190">
        <f t="shared" si="6"/>
        <v>0</v>
      </c>
      <c r="AI53" s="191"/>
      <c r="AJ53" s="192">
        <v>47</v>
      </c>
      <c r="AK53" s="189" t="s">
        <v>64</v>
      </c>
      <c r="AL53" s="190">
        <v>0</v>
      </c>
      <c r="AM53" s="190">
        <v>0</v>
      </c>
      <c r="AN53" s="190">
        <v>0</v>
      </c>
      <c r="AO53" s="190">
        <f t="shared" si="7"/>
        <v>0</v>
      </c>
      <c r="AP53" s="191"/>
      <c r="AQ53" s="192">
        <v>47</v>
      </c>
      <c r="AR53" s="189" t="s">
        <v>64</v>
      </c>
      <c r="AS53" s="190">
        <v>0</v>
      </c>
      <c r="AT53" s="190">
        <v>0</v>
      </c>
      <c r="AU53" s="190">
        <v>0</v>
      </c>
      <c r="AV53" s="190">
        <f t="shared" si="8"/>
        <v>0</v>
      </c>
      <c r="AW53" s="191"/>
      <c r="AX53" s="192">
        <v>47</v>
      </c>
      <c r="AY53" s="189" t="s">
        <v>64</v>
      </c>
      <c r="AZ53" s="190">
        <v>0</v>
      </c>
      <c r="BA53" s="190">
        <v>0</v>
      </c>
      <c r="BB53" s="190">
        <v>0</v>
      </c>
      <c r="BC53" s="190">
        <f t="shared" si="9"/>
        <v>0</v>
      </c>
      <c r="BD53" s="191"/>
      <c r="BE53" s="192">
        <v>47</v>
      </c>
      <c r="BF53" s="189" t="s">
        <v>64</v>
      </c>
      <c r="BG53" s="190">
        <v>0</v>
      </c>
      <c r="BH53" s="190">
        <v>0</v>
      </c>
      <c r="BI53" s="190">
        <v>0</v>
      </c>
      <c r="BJ53" s="190">
        <f t="shared" si="10"/>
        <v>0</v>
      </c>
      <c r="BK53" s="191"/>
      <c r="BL53" s="192">
        <v>47</v>
      </c>
      <c r="BM53" s="189" t="s">
        <v>64</v>
      </c>
      <c r="BN53" s="190">
        <v>0</v>
      </c>
      <c r="BO53" s="190">
        <v>0</v>
      </c>
      <c r="BP53" s="190">
        <v>0</v>
      </c>
      <c r="BQ53" s="190">
        <f t="shared" si="11"/>
        <v>0</v>
      </c>
      <c r="BR53" s="191"/>
      <c r="BS53" s="192">
        <v>47</v>
      </c>
      <c r="BT53" s="189" t="s">
        <v>64</v>
      </c>
      <c r="BU53" s="190">
        <v>0</v>
      </c>
      <c r="BV53" s="190">
        <v>0</v>
      </c>
      <c r="BW53" s="190">
        <v>0</v>
      </c>
      <c r="BX53" s="190">
        <f t="shared" si="12"/>
        <v>0</v>
      </c>
      <c r="BY53" s="191"/>
      <c r="BZ53" s="192">
        <v>47</v>
      </c>
      <c r="CA53" s="189" t="s">
        <v>64</v>
      </c>
      <c r="CB53" s="190">
        <v>0</v>
      </c>
      <c r="CC53" s="190">
        <v>0</v>
      </c>
      <c r="CD53" s="190">
        <v>0</v>
      </c>
      <c r="CE53" s="190">
        <f t="shared" si="13"/>
        <v>0</v>
      </c>
      <c r="CF53" s="191"/>
      <c r="CG53" s="192">
        <v>47</v>
      </c>
      <c r="CH53" s="189" t="s">
        <v>64</v>
      </c>
      <c r="CI53" s="190">
        <v>0</v>
      </c>
      <c r="CJ53" s="190">
        <v>0</v>
      </c>
      <c r="CK53" s="190">
        <v>0</v>
      </c>
      <c r="CL53" s="190">
        <f t="shared" si="14"/>
        <v>0</v>
      </c>
      <c r="CM53" s="191"/>
      <c r="CN53" s="192">
        <v>47</v>
      </c>
      <c r="CO53" s="189" t="s">
        <v>64</v>
      </c>
      <c r="CP53" s="190">
        <v>0</v>
      </c>
      <c r="CQ53" s="190">
        <v>0</v>
      </c>
      <c r="CR53" s="190">
        <v>0</v>
      </c>
      <c r="CS53" s="190">
        <f t="shared" si="15"/>
        <v>0</v>
      </c>
      <c r="CT53" s="191"/>
      <c r="CU53" s="192">
        <v>47</v>
      </c>
      <c r="CV53" s="189" t="s">
        <v>64</v>
      </c>
      <c r="CW53" s="190">
        <v>0</v>
      </c>
      <c r="CX53" s="190">
        <v>0</v>
      </c>
      <c r="CY53" s="190">
        <v>0</v>
      </c>
      <c r="CZ53" s="190">
        <f t="shared" si="16"/>
        <v>0</v>
      </c>
      <c r="DA53" s="191"/>
      <c r="DB53" s="192">
        <v>47</v>
      </c>
      <c r="DC53" s="189" t="s">
        <v>64</v>
      </c>
      <c r="DD53" s="190">
        <v>0</v>
      </c>
      <c r="DE53" s="190">
        <v>0</v>
      </c>
      <c r="DF53" s="190">
        <v>0</v>
      </c>
      <c r="DG53" s="190">
        <f t="shared" si="17"/>
        <v>0</v>
      </c>
      <c r="DH53" s="191"/>
      <c r="DI53" s="192">
        <v>47</v>
      </c>
      <c r="DJ53" s="189" t="s">
        <v>64</v>
      </c>
      <c r="DK53" s="190">
        <v>0</v>
      </c>
      <c r="DL53" s="190">
        <v>0</v>
      </c>
      <c r="DM53" s="190">
        <v>0</v>
      </c>
      <c r="DN53" s="190">
        <f t="shared" si="18"/>
        <v>0</v>
      </c>
      <c r="DO53" s="191"/>
      <c r="DP53" s="192">
        <v>47</v>
      </c>
      <c r="DQ53" s="189" t="s">
        <v>64</v>
      </c>
      <c r="DR53" s="190">
        <v>0</v>
      </c>
      <c r="DS53" s="190">
        <v>0</v>
      </c>
      <c r="DT53" s="190">
        <v>0</v>
      </c>
      <c r="DU53" s="190">
        <f t="shared" si="19"/>
        <v>0</v>
      </c>
      <c r="DV53" s="191"/>
      <c r="DW53" s="192">
        <v>47</v>
      </c>
      <c r="DX53" s="189" t="s">
        <v>64</v>
      </c>
      <c r="DY53" s="190">
        <v>0</v>
      </c>
      <c r="DZ53" s="190">
        <v>0</v>
      </c>
      <c r="EA53" s="190">
        <v>0</v>
      </c>
      <c r="EB53" s="190">
        <f t="shared" si="20"/>
        <v>0</v>
      </c>
      <c r="EC53" s="191"/>
      <c r="ED53" s="192">
        <v>47</v>
      </c>
      <c r="EE53" s="189" t="s">
        <v>64</v>
      </c>
      <c r="EF53" s="190">
        <v>0</v>
      </c>
      <c r="EG53" s="190">
        <v>0</v>
      </c>
      <c r="EH53" s="190">
        <v>0</v>
      </c>
      <c r="EI53" s="190">
        <f t="shared" si="21"/>
        <v>0</v>
      </c>
      <c r="EJ53" s="191"/>
      <c r="EK53" s="192">
        <v>47</v>
      </c>
      <c r="EL53" s="189" t="s">
        <v>64</v>
      </c>
      <c r="EM53" s="190">
        <v>0</v>
      </c>
      <c r="EN53" s="190">
        <v>0</v>
      </c>
      <c r="EO53" s="190">
        <v>0</v>
      </c>
      <c r="EP53" s="190">
        <f t="shared" si="22"/>
        <v>0</v>
      </c>
      <c r="EQ53" s="191"/>
      <c r="ER53" s="192">
        <v>47</v>
      </c>
      <c r="ES53" s="189" t="s">
        <v>64</v>
      </c>
      <c r="ET53" s="190">
        <v>0</v>
      </c>
      <c r="EU53" s="190">
        <f t="shared" si="23"/>
        <v>18000</v>
      </c>
      <c r="EV53" s="190">
        <f t="shared" si="0"/>
        <v>0</v>
      </c>
      <c r="EW53" s="190">
        <f t="shared" si="1"/>
        <v>18000</v>
      </c>
      <c r="EX53" s="230"/>
    </row>
    <row r="54" spans="1:154" ht="15.75" hidden="1">
      <c r="A54" s="192">
        <v>48</v>
      </c>
      <c r="B54" s="189" t="s">
        <v>42</v>
      </c>
      <c r="C54" s="190">
        <v>0</v>
      </c>
      <c r="D54" s="190">
        <v>0</v>
      </c>
      <c r="E54" s="190">
        <v>0</v>
      </c>
      <c r="F54" s="190">
        <f t="shared" si="2"/>
        <v>0</v>
      </c>
      <c r="G54" s="191"/>
      <c r="H54" s="192">
        <v>48</v>
      </c>
      <c r="I54" s="189" t="s">
        <v>42</v>
      </c>
      <c r="J54" s="190">
        <v>80</v>
      </c>
      <c r="K54" s="190">
        <v>72000</v>
      </c>
      <c r="L54" s="190">
        <v>0</v>
      </c>
      <c r="M54" s="190">
        <f t="shared" si="3"/>
        <v>72000</v>
      </c>
      <c r="N54" s="191"/>
      <c r="O54" s="192">
        <v>48</v>
      </c>
      <c r="P54" s="189" t="s">
        <v>42</v>
      </c>
      <c r="Q54" s="190">
        <v>0</v>
      </c>
      <c r="R54" s="190">
        <v>0</v>
      </c>
      <c r="S54" s="190">
        <v>0</v>
      </c>
      <c r="T54" s="190">
        <f t="shared" si="4"/>
        <v>0</v>
      </c>
      <c r="U54" s="191"/>
      <c r="V54" s="192">
        <v>48</v>
      </c>
      <c r="W54" s="189" t="s">
        <v>42</v>
      </c>
      <c r="X54" s="190">
        <v>0</v>
      </c>
      <c r="Y54" s="190">
        <v>0</v>
      </c>
      <c r="Z54" s="190">
        <v>0</v>
      </c>
      <c r="AA54" s="190">
        <f t="shared" si="5"/>
        <v>0</v>
      </c>
      <c r="AB54" s="191"/>
      <c r="AC54" s="192">
        <v>48</v>
      </c>
      <c r="AD54" s="189" t="s">
        <v>42</v>
      </c>
      <c r="AE54" s="190">
        <v>0</v>
      </c>
      <c r="AF54" s="190">
        <v>0</v>
      </c>
      <c r="AG54" s="190">
        <v>0</v>
      </c>
      <c r="AH54" s="190">
        <f t="shared" si="6"/>
        <v>0</v>
      </c>
      <c r="AI54" s="191"/>
      <c r="AJ54" s="192">
        <v>48</v>
      </c>
      <c r="AK54" s="189" t="s">
        <v>42</v>
      </c>
      <c r="AL54" s="190">
        <v>0</v>
      </c>
      <c r="AM54" s="190">
        <v>0</v>
      </c>
      <c r="AN54" s="190">
        <v>0</v>
      </c>
      <c r="AO54" s="190">
        <f t="shared" si="7"/>
        <v>0</v>
      </c>
      <c r="AP54" s="191"/>
      <c r="AQ54" s="192">
        <v>48</v>
      </c>
      <c r="AR54" s="189" t="s">
        <v>42</v>
      </c>
      <c r="AS54" s="190">
        <v>0</v>
      </c>
      <c r="AT54" s="190">
        <v>0</v>
      </c>
      <c r="AU54" s="190">
        <v>0</v>
      </c>
      <c r="AV54" s="190">
        <f t="shared" si="8"/>
        <v>0</v>
      </c>
      <c r="AW54" s="191"/>
      <c r="AX54" s="192">
        <v>48</v>
      </c>
      <c r="AY54" s="189" t="s">
        <v>42</v>
      </c>
      <c r="AZ54" s="190">
        <v>0</v>
      </c>
      <c r="BA54" s="190">
        <v>0</v>
      </c>
      <c r="BB54" s="190">
        <v>0</v>
      </c>
      <c r="BC54" s="190">
        <f t="shared" si="9"/>
        <v>0</v>
      </c>
      <c r="BD54" s="191"/>
      <c r="BE54" s="192">
        <v>48</v>
      </c>
      <c r="BF54" s="189" t="s">
        <v>42</v>
      </c>
      <c r="BG54" s="190">
        <v>0</v>
      </c>
      <c r="BH54" s="190">
        <v>0</v>
      </c>
      <c r="BI54" s="190">
        <v>0</v>
      </c>
      <c r="BJ54" s="190">
        <f t="shared" si="10"/>
        <v>0</v>
      </c>
      <c r="BK54" s="191"/>
      <c r="BL54" s="192">
        <v>48</v>
      </c>
      <c r="BM54" s="189" t="s">
        <v>42</v>
      </c>
      <c r="BN54" s="190">
        <v>1</v>
      </c>
      <c r="BO54" s="190">
        <v>30000</v>
      </c>
      <c r="BP54" s="190">
        <v>0</v>
      </c>
      <c r="BQ54" s="190">
        <f t="shared" si="11"/>
        <v>30000</v>
      </c>
      <c r="BR54" s="191"/>
      <c r="BS54" s="192">
        <v>48</v>
      </c>
      <c r="BT54" s="189" t="s">
        <v>42</v>
      </c>
      <c r="BU54" s="190">
        <v>0</v>
      </c>
      <c r="BV54" s="190">
        <v>0</v>
      </c>
      <c r="BW54" s="190">
        <v>0</v>
      </c>
      <c r="BX54" s="190">
        <f t="shared" si="12"/>
        <v>0</v>
      </c>
      <c r="BY54" s="191"/>
      <c r="BZ54" s="192">
        <v>48</v>
      </c>
      <c r="CA54" s="189" t="s">
        <v>42</v>
      </c>
      <c r="CB54" s="190">
        <v>0</v>
      </c>
      <c r="CC54" s="190">
        <v>0</v>
      </c>
      <c r="CD54" s="190">
        <v>0</v>
      </c>
      <c r="CE54" s="190">
        <f t="shared" si="13"/>
        <v>0</v>
      </c>
      <c r="CF54" s="191"/>
      <c r="CG54" s="192">
        <v>48</v>
      </c>
      <c r="CH54" s="189" t="s">
        <v>42</v>
      </c>
      <c r="CI54" s="190">
        <v>0</v>
      </c>
      <c r="CJ54" s="190">
        <v>150000</v>
      </c>
      <c r="CK54" s="190">
        <v>0</v>
      </c>
      <c r="CL54" s="190">
        <f t="shared" si="14"/>
        <v>150000</v>
      </c>
      <c r="CM54" s="191"/>
      <c r="CN54" s="192">
        <v>48</v>
      </c>
      <c r="CO54" s="189" t="s">
        <v>42</v>
      </c>
      <c r="CP54" s="190">
        <v>0</v>
      </c>
      <c r="CQ54" s="190">
        <v>0</v>
      </c>
      <c r="CR54" s="190">
        <v>0</v>
      </c>
      <c r="CS54" s="190">
        <f t="shared" si="15"/>
        <v>0</v>
      </c>
      <c r="CT54" s="191"/>
      <c r="CU54" s="192">
        <v>48</v>
      </c>
      <c r="CV54" s="189" t="s">
        <v>42</v>
      </c>
      <c r="CW54" s="190">
        <v>0</v>
      </c>
      <c r="CX54" s="190">
        <v>0</v>
      </c>
      <c r="CY54" s="190">
        <v>0</v>
      </c>
      <c r="CZ54" s="190">
        <f t="shared" si="16"/>
        <v>0</v>
      </c>
      <c r="DA54" s="191"/>
      <c r="DB54" s="192">
        <v>48</v>
      </c>
      <c r="DC54" s="189" t="s">
        <v>42</v>
      </c>
      <c r="DD54" s="190">
        <v>0</v>
      </c>
      <c r="DE54" s="190">
        <v>0</v>
      </c>
      <c r="DF54" s="190">
        <v>0</v>
      </c>
      <c r="DG54" s="190">
        <f t="shared" si="17"/>
        <v>0</v>
      </c>
      <c r="DH54" s="191"/>
      <c r="DI54" s="192">
        <v>48</v>
      </c>
      <c r="DJ54" s="189" t="s">
        <v>42</v>
      </c>
      <c r="DK54" s="190">
        <v>0</v>
      </c>
      <c r="DL54" s="190">
        <v>0</v>
      </c>
      <c r="DM54" s="190">
        <v>0</v>
      </c>
      <c r="DN54" s="190">
        <f t="shared" si="18"/>
        <v>0</v>
      </c>
      <c r="DO54" s="191"/>
      <c r="DP54" s="192">
        <v>48</v>
      </c>
      <c r="DQ54" s="189" t="s">
        <v>42</v>
      </c>
      <c r="DR54" s="190">
        <v>1</v>
      </c>
      <c r="DS54" s="190">
        <v>50000</v>
      </c>
      <c r="DT54" s="190">
        <v>200000</v>
      </c>
      <c r="DU54" s="190">
        <f t="shared" si="19"/>
        <v>250000</v>
      </c>
      <c r="DV54" s="191"/>
      <c r="DW54" s="192">
        <v>48</v>
      </c>
      <c r="DX54" s="189" t="s">
        <v>42</v>
      </c>
      <c r="DY54" s="190">
        <v>1</v>
      </c>
      <c r="DZ54" s="190">
        <v>100000</v>
      </c>
      <c r="EA54" s="190">
        <v>0</v>
      </c>
      <c r="EB54" s="190">
        <f t="shared" si="20"/>
        <v>100000</v>
      </c>
      <c r="EC54" s="191"/>
      <c r="ED54" s="192">
        <v>48</v>
      </c>
      <c r="EE54" s="189" t="s">
        <v>42</v>
      </c>
      <c r="EF54" s="190">
        <v>0</v>
      </c>
      <c r="EG54" s="190">
        <v>0</v>
      </c>
      <c r="EH54" s="190">
        <v>0</v>
      </c>
      <c r="EI54" s="190">
        <f t="shared" si="21"/>
        <v>0</v>
      </c>
      <c r="EJ54" s="191"/>
      <c r="EK54" s="192">
        <v>48</v>
      </c>
      <c r="EL54" s="189" t="s">
        <v>42</v>
      </c>
      <c r="EM54" s="190">
        <v>0</v>
      </c>
      <c r="EN54" s="190">
        <v>0</v>
      </c>
      <c r="EO54" s="190">
        <v>0</v>
      </c>
      <c r="EP54" s="190">
        <f t="shared" si="22"/>
        <v>0</v>
      </c>
      <c r="EQ54" s="191"/>
      <c r="ER54" s="192">
        <v>48</v>
      </c>
      <c r="ES54" s="189" t="s">
        <v>42</v>
      </c>
      <c r="ET54" s="190">
        <v>0</v>
      </c>
      <c r="EU54" s="190">
        <f t="shared" si="23"/>
        <v>402000</v>
      </c>
      <c r="EV54" s="190">
        <f t="shared" si="0"/>
        <v>200000</v>
      </c>
      <c r="EW54" s="190">
        <f t="shared" si="1"/>
        <v>602000</v>
      </c>
      <c r="EX54" s="230"/>
    </row>
    <row r="55" spans="1:154" ht="15.75" hidden="1">
      <c r="A55" s="192">
        <v>49</v>
      </c>
      <c r="B55" s="189" t="s">
        <v>43</v>
      </c>
      <c r="C55" s="190">
        <v>0</v>
      </c>
      <c r="D55" s="190">
        <v>0</v>
      </c>
      <c r="E55" s="190">
        <v>0</v>
      </c>
      <c r="F55" s="190">
        <f t="shared" si="2"/>
        <v>0</v>
      </c>
      <c r="G55" s="191"/>
      <c r="H55" s="192">
        <v>49</v>
      </c>
      <c r="I55" s="189" t="s">
        <v>43</v>
      </c>
      <c r="J55" s="190">
        <v>63</v>
      </c>
      <c r="K55" s="190">
        <v>56700</v>
      </c>
      <c r="L55" s="190">
        <v>0</v>
      </c>
      <c r="M55" s="190">
        <f t="shared" si="3"/>
        <v>56700</v>
      </c>
      <c r="N55" s="191"/>
      <c r="O55" s="192">
        <v>49</v>
      </c>
      <c r="P55" s="189" t="s">
        <v>43</v>
      </c>
      <c r="Q55" s="190">
        <v>0</v>
      </c>
      <c r="R55" s="190">
        <v>0</v>
      </c>
      <c r="S55" s="190">
        <v>0</v>
      </c>
      <c r="T55" s="190">
        <f t="shared" si="4"/>
        <v>0</v>
      </c>
      <c r="U55" s="191"/>
      <c r="V55" s="192">
        <v>49</v>
      </c>
      <c r="W55" s="189" t="s">
        <v>43</v>
      </c>
      <c r="X55" s="190">
        <v>0</v>
      </c>
      <c r="Y55" s="190">
        <v>0</v>
      </c>
      <c r="Z55" s="190">
        <v>0</v>
      </c>
      <c r="AA55" s="190">
        <f t="shared" si="5"/>
        <v>0</v>
      </c>
      <c r="AB55" s="191"/>
      <c r="AC55" s="192">
        <v>49</v>
      </c>
      <c r="AD55" s="189" t="s">
        <v>43</v>
      </c>
      <c r="AE55" s="190">
        <v>0</v>
      </c>
      <c r="AF55" s="190">
        <v>0</v>
      </c>
      <c r="AG55" s="190">
        <v>0</v>
      </c>
      <c r="AH55" s="190">
        <f t="shared" si="6"/>
        <v>0</v>
      </c>
      <c r="AI55" s="191"/>
      <c r="AJ55" s="192">
        <v>49</v>
      </c>
      <c r="AK55" s="189" t="s">
        <v>43</v>
      </c>
      <c r="AL55" s="190">
        <v>0</v>
      </c>
      <c r="AM55" s="190">
        <v>0</v>
      </c>
      <c r="AN55" s="190">
        <v>0</v>
      </c>
      <c r="AO55" s="190">
        <f t="shared" si="7"/>
        <v>0</v>
      </c>
      <c r="AP55" s="191"/>
      <c r="AQ55" s="192">
        <v>49</v>
      </c>
      <c r="AR55" s="189" t="s">
        <v>43</v>
      </c>
      <c r="AS55" s="190">
        <v>0</v>
      </c>
      <c r="AT55" s="190">
        <v>0</v>
      </c>
      <c r="AU55" s="190">
        <v>0</v>
      </c>
      <c r="AV55" s="190">
        <f t="shared" si="8"/>
        <v>0</v>
      </c>
      <c r="AW55" s="191"/>
      <c r="AX55" s="192">
        <v>49</v>
      </c>
      <c r="AY55" s="189" t="s">
        <v>43</v>
      </c>
      <c r="AZ55" s="190">
        <v>0</v>
      </c>
      <c r="BA55" s="190">
        <v>0</v>
      </c>
      <c r="BB55" s="190">
        <v>0</v>
      </c>
      <c r="BC55" s="190">
        <f t="shared" si="9"/>
        <v>0</v>
      </c>
      <c r="BD55" s="191"/>
      <c r="BE55" s="192">
        <v>49</v>
      </c>
      <c r="BF55" s="189" t="s">
        <v>43</v>
      </c>
      <c r="BG55" s="190">
        <v>0</v>
      </c>
      <c r="BH55" s="190">
        <v>0</v>
      </c>
      <c r="BI55" s="190">
        <v>0</v>
      </c>
      <c r="BJ55" s="190">
        <f t="shared" si="10"/>
        <v>0</v>
      </c>
      <c r="BK55" s="191"/>
      <c r="BL55" s="192">
        <v>49</v>
      </c>
      <c r="BM55" s="189" t="s">
        <v>43</v>
      </c>
      <c r="BN55" s="190">
        <v>1</v>
      </c>
      <c r="BO55" s="190">
        <v>30000</v>
      </c>
      <c r="BP55" s="190">
        <v>0</v>
      </c>
      <c r="BQ55" s="190">
        <f t="shared" si="11"/>
        <v>30000</v>
      </c>
      <c r="BR55" s="191"/>
      <c r="BS55" s="192">
        <v>49</v>
      </c>
      <c r="BT55" s="189" t="s">
        <v>43</v>
      </c>
      <c r="BU55" s="190">
        <v>0</v>
      </c>
      <c r="BV55" s="190">
        <v>0</v>
      </c>
      <c r="BW55" s="190">
        <v>0</v>
      </c>
      <c r="BX55" s="190">
        <f t="shared" si="12"/>
        <v>0</v>
      </c>
      <c r="BY55" s="191"/>
      <c r="BZ55" s="192">
        <v>49</v>
      </c>
      <c r="CA55" s="189" t="s">
        <v>43</v>
      </c>
      <c r="CB55" s="190">
        <v>0</v>
      </c>
      <c r="CC55" s="190">
        <v>0</v>
      </c>
      <c r="CD55" s="190">
        <v>0</v>
      </c>
      <c r="CE55" s="190">
        <f t="shared" si="13"/>
        <v>0</v>
      </c>
      <c r="CF55" s="191"/>
      <c r="CG55" s="192">
        <v>49</v>
      </c>
      <c r="CH55" s="189" t="s">
        <v>43</v>
      </c>
      <c r="CI55" s="190">
        <v>0</v>
      </c>
      <c r="CJ55" s="190">
        <v>100000</v>
      </c>
      <c r="CK55" s="190">
        <v>0</v>
      </c>
      <c r="CL55" s="190">
        <f t="shared" si="14"/>
        <v>100000</v>
      </c>
      <c r="CM55" s="191"/>
      <c r="CN55" s="192">
        <v>49</v>
      </c>
      <c r="CO55" s="189" t="s">
        <v>43</v>
      </c>
      <c r="CP55" s="190">
        <v>0</v>
      </c>
      <c r="CQ55" s="190">
        <v>0</v>
      </c>
      <c r="CR55" s="190">
        <v>0</v>
      </c>
      <c r="CS55" s="190">
        <f t="shared" si="15"/>
        <v>0</v>
      </c>
      <c r="CT55" s="191"/>
      <c r="CU55" s="192">
        <v>49</v>
      </c>
      <c r="CV55" s="189" t="s">
        <v>43</v>
      </c>
      <c r="CW55" s="190">
        <v>0</v>
      </c>
      <c r="CX55" s="190">
        <v>0</v>
      </c>
      <c r="CY55" s="190">
        <v>0</v>
      </c>
      <c r="CZ55" s="190">
        <f t="shared" si="16"/>
        <v>0</v>
      </c>
      <c r="DA55" s="191"/>
      <c r="DB55" s="192">
        <v>49</v>
      </c>
      <c r="DC55" s="189" t="s">
        <v>43</v>
      </c>
      <c r="DD55" s="190">
        <v>0</v>
      </c>
      <c r="DE55" s="190">
        <v>0</v>
      </c>
      <c r="DF55" s="190">
        <v>0</v>
      </c>
      <c r="DG55" s="190">
        <f t="shared" si="17"/>
        <v>0</v>
      </c>
      <c r="DH55" s="191"/>
      <c r="DI55" s="192">
        <v>49</v>
      </c>
      <c r="DJ55" s="189" t="s">
        <v>43</v>
      </c>
      <c r="DK55" s="190">
        <v>0</v>
      </c>
      <c r="DL55" s="190">
        <v>0</v>
      </c>
      <c r="DM55" s="190">
        <v>0</v>
      </c>
      <c r="DN55" s="190">
        <f t="shared" si="18"/>
        <v>0</v>
      </c>
      <c r="DO55" s="191"/>
      <c r="DP55" s="192">
        <v>49</v>
      </c>
      <c r="DQ55" s="189" t="s">
        <v>43</v>
      </c>
      <c r="DR55" s="190">
        <v>1</v>
      </c>
      <c r="DS55" s="190">
        <v>50000</v>
      </c>
      <c r="DT55" s="190">
        <v>200000</v>
      </c>
      <c r="DU55" s="190">
        <f t="shared" si="19"/>
        <v>250000</v>
      </c>
      <c r="DV55" s="191"/>
      <c r="DW55" s="192">
        <v>49</v>
      </c>
      <c r="DX55" s="189" t="s">
        <v>43</v>
      </c>
      <c r="DY55" s="190">
        <v>1</v>
      </c>
      <c r="DZ55" s="190">
        <v>100000</v>
      </c>
      <c r="EA55" s="190">
        <v>0</v>
      </c>
      <c r="EB55" s="190">
        <f t="shared" si="20"/>
        <v>100000</v>
      </c>
      <c r="EC55" s="191"/>
      <c r="ED55" s="192">
        <v>49</v>
      </c>
      <c r="EE55" s="189" t="s">
        <v>43</v>
      </c>
      <c r="EF55" s="190">
        <v>0</v>
      </c>
      <c r="EG55" s="190">
        <v>0</v>
      </c>
      <c r="EH55" s="190">
        <v>0</v>
      </c>
      <c r="EI55" s="190">
        <f t="shared" si="21"/>
        <v>0</v>
      </c>
      <c r="EJ55" s="191"/>
      <c r="EK55" s="192">
        <v>49</v>
      </c>
      <c r="EL55" s="189" t="s">
        <v>43</v>
      </c>
      <c r="EM55" s="190">
        <v>0</v>
      </c>
      <c r="EN55" s="190">
        <v>0</v>
      </c>
      <c r="EO55" s="190">
        <v>0</v>
      </c>
      <c r="EP55" s="190">
        <f t="shared" si="22"/>
        <v>0</v>
      </c>
      <c r="EQ55" s="191"/>
      <c r="ER55" s="192">
        <v>49</v>
      </c>
      <c r="ES55" s="189" t="s">
        <v>43</v>
      </c>
      <c r="ET55" s="190">
        <v>0</v>
      </c>
      <c r="EU55" s="190">
        <f t="shared" si="23"/>
        <v>336700</v>
      </c>
      <c r="EV55" s="190">
        <f t="shared" si="0"/>
        <v>200000</v>
      </c>
      <c r="EW55" s="190">
        <f t="shared" si="1"/>
        <v>536700</v>
      </c>
      <c r="EX55" s="230"/>
    </row>
    <row r="56" spans="1:154" ht="15.75" hidden="1">
      <c r="A56" s="192">
        <v>50</v>
      </c>
      <c r="B56" s="189" t="s">
        <v>44</v>
      </c>
      <c r="C56" s="190">
        <v>0</v>
      </c>
      <c r="D56" s="190">
        <v>0</v>
      </c>
      <c r="E56" s="190">
        <v>0</v>
      </c>
      <c r="F56" s="190">
        <f t="shared" si="2"/>
        <v>0</v>
      </c>
      <c r="G56" s="191"/>
      <c r="H56" s="192">
        <v>50</v>
      </c>
      <c r="I56" s="189" t="s">
        <v>44</v>
      </c>
      <c r="J56" s="190">
        <v>130</v>
      </c>
      <c r="K56" s="190">
        <v>117000</v>
      </c>
      <c r="L56" s="190">
        <v>0</v>
      </c>
      <c r="M56" s="190">
        <f t="shared" si="3"/>
        <v>117000</v>
      </c>
      <c r="N56" s="191"/>
      <c r="O56" s="192">
        <v>50</v>
      </c>
      <c r="P56" s="189" t="s">
        <v>44</v>
      </c>
      <c r="Q56" s="190">
        <v>0</v>
      </c>
      <c r="R56" s="190">
        <v>0</v>
      </c>
      <c r="S56" s="190">
        <v>0</v>
      </c>
      <c r="T56" s="190">
        <f t="shared" si="4"/>
        <v>0</v>
      </c>
      <c r="U56" s="191"/>
      <c r="V56" s="192">
        <v>50</v>
      </c>
      <c r="W56" s="189" t="s">
        <v>44</v>
      </c>
      <c r="X56" s="190">
        <v>0</v>
      </c>
      <c r="Y56" s="190">
        <v>0</v>
      </c>
      <c r="Z56" s="190">
        <v>0</v>
      </c>
      <c r="AA56" s="190">
        <f t="shared" si="5"/>
        <v>0</v>
      </c>
      <c r="AB56" s="191"/>
      <c r="AC56" s="192">
        <v>50</v>
      </c>
      <c r="AD56" s="189" t="s">
        <v>44</v>
      </c>
      <c r="AE56" s="190">
        <v>0</v>
      </c>
      <c r="AF56" s="190">
        <v>0</v>
      </c>
      <c r="AG56" s="190">
        <v>0</v>
      </c>
      <c r="AH56" s="190">
        <f t="shared" si="6"/>
        <v>0</v>
      </c>
      <c r="AI56" s="191"/>
      <c r="AJ56" s="192">
        <v>50</v>
      </c>
      <c r="AK56" s="189" t="s">
        <v>44</v>
      </c>
      <c r="AL56" s="190">
        <v>0</v>
      </c>
      <c r="AM56" s="190">
        <v>0</v>
      </c>
      <c r="AN56" s="190">
        <v>0</v>
      </c>
      <c r="AO56" s="190">
        <f t="shared" si="7"/>
        <v>0</v>
      </c>
      <c r="AP56" s="191"/>
      <c r="AQ56" s="192">
        <v>50</v>
      </c>
      <c r="AR56" s="189" t="s">
        <v>44</v>
      </c>
      <c r="AS56" s="190">
        <v>0</v>
      </c>
      <c r="AT56" s="190">
        <v>0</v>
      </c>
      <c r="AU56" s="190">
        <v>0</v>
      </c>
      <c r="AV56" s="190">
        <f t="shared" si="8"/>
        <v>0</v>
      </c>
      <c r="AW56" s="191"/>
      <c r="AX56" s="192">
        <v>50</v>
      </c>
      <c r="AY56" s="189" t="s">
        <v>44</v>
      </c>
      <c r="AZ56" s="190">
        <v>0</v>
      </c>
      <c r="BA56" s="190">
        <v>0</v>
      </c>
      <c r="BB56" s="190">
        <v>0</v>
      </c>
      <c r="BC56" s="190">
        <f t="shared" si="9"/>
        <v>0</v>
      </c>
      <c r="BD56" s="191"/>
      <c r="BE56" s="192">
        <v>50</v>
      </c>
      <c r="BF56" s="189" t="s">
        <v>44</v>
      </c>
      <c r="BG56" s="190">
        <v>0</v>
      </c>
      <c r="BH56" s="190">
        <v>0</v>
      </c>
      <c r="BI56" s="190">
        <v>0</v>
      </c>
      <c r="BJ56" s="190">
        <f t="shared" si="10"/>
        <v>0</v>
      </c>
      <c r="BK56" s="191"/>
      <c r="BL56" s="192">
        <v>50</v>
      </c>
      <c r="BM56" s="189" t="s">
        <v>44</v>
      </c>
      <c r="BN56" s="190">
        <v>1</v>
      </c>
      <c r="BO56" s="190">
        <v>30000</v>
      </c>
      <c r="BP56" s="190">
        <v>0</v>
      </c>
      <c r="BQ56" s="190">
        <f t="shared" si="11"/>
        <v>30000</v>
      </c>
      <c r="BR56" s="191"/>
      <c r="BS56" s="192">
        <v>50</v>
      </c>
      <c r="BT56" s="189" t="s">
        <v>44</v>
      </c>
      <c r="BU56" s="190">
        <v>0</v>
      </c>
      <c r="BV56" s="190">
        <v>0</v>
      </c>
      <c r="BW56" s="190">
        <v>0</v>
      </c>
      <c r="BX56" s="190">
        <f t="shared" si="12"/>
        <v>0</v>
      </c>
      <c r="BY56" s="191"/>
      <c r="BZ56" s="192">
        <v>50</v>
      </c>
      <c r="CA56" s="189" t="s">
        <v>44</v>
      </c>
      <c r="CB56" s="190">
        <v>0</v>
      </c>
      <c r="CC56" s="190">
        <v>0</v>
      </c>
      <c r="CD56" s="190">
        <v>0</v>
      </c>
      <c r="CE56" s="190">
        <f t="shared" si="13"/>
        <v>0</v>
      </c>
      <c r="CF56" s="191"/>
      <c r="CG56" s="192">
        <v>50</v>
      </c>
      <c r="CH56" s="189" t="s">
        <v>44</v>
      </c>
      <c r="CI56" s="190">
        <v>0</v>
      </c>
      <c r="CJ56" s="190">
        <v>100000</v>
      </c>
      <c r="CK56" s="190">
        <v>0</v>
      </c>
      <c r="CL56" s="190">
        <f t="shared" si="14"/>
        <v>100000</v>
      </c>
      <c r="CM56" s="191"/>
      <c r="CN56" s="192">
        <v>50</v>
      </c>
      <c r="CO56" s="189" t="s">
        <v>44</v>
      </c>
      <c r="CP56" s="190">
        <v>0</v>
      </c>
      <c r="CQ56" s="190">
        <v>0</v>
      </c>
      <c r="CR56" s="190">
        <v>0</v>
      </c>
      <c r="CS56" s="190">
        <f t="shared" si="15"/>
        <v>0</v>
      </c>
      <c r="CT56" s="191"/>
      <c r="CU56" s="192">
        <v>50</v>
      </c>
      <c r="CV56" s="189" t="s">
        <v>44</v>
      </c>
      <c r="CW56" s="190">
        <v>0</v>
      </c>
      <c r="CX56" s="190">
        <v>0</v>
      </c>
      <c r="CY56" s="190">
        <v>0</v>
      </c>
      <c r="CZ56" s="190">
        <f t="shared" si="16"/>
        <v>0</v>
      </c>
      <c r="DA56" s="191"/>
      <c r="DB56" s="192">
        <v>50</v>
      </c>
      <c r="DC56" s="189" t="s">
        <v>44</v>
      </c>
      <c r="DD56" s="190">
        <v>0</v>
      </c>
      <c r="DE56" s="190">
        <v>0</v>
      </c>
      <c r="DF56" s="190">
        <v>0</v>
      </c>
      <c r="DG56" s="190">
        <f t="shared" si="17"/>
        <v>0</v>
      </c>
      <c r="DH56" s="191"/>
      <c r="DI56" s="192">
        <v>50</v>
      </c>
      <c r="DJ56" s="189" t="s">
        <v>44</v>
      </c>
      <c r="DK56" s="190">
        <v>0</v>
      </c>
      <c r="DL56" s="190">
        <v>0</v>
      </c>
      <c r="DM56" s="190">
        <v>0</v>
      </c>
      <c r="DN56" s="190">
        <f t="shared" si="18"/>
        <v>0</v>
      </c>
      <c r="DO56" s="191"/>
      <c r="DP56" s="192">
        <v>50</v>
      </c>
      <c r="DQ56" s="189" t="s">
        <v>44</v>
      </c>
      <c r="DR56" s="190">
        <v>1</v>
      </c>
      <c r="DS56" s="190">
        <v>50000</v>
      </c>
      <c r="DT56" s="190">
        <v>200000</v>
      </c>
      <c r="DU56" s="190">
        <f t="shared" si="19"/>
        <v>250000</v>
      </c>
      <c r="DV56" s="191"/>
      <c r="DW56" s="192">
        <v>50</v>
      </c>
      <c r="DX56" s="189" t="s">
        <v>44</v>
      </c>
      <c r="DY56" s="190">
        <v>1</v>
      </c>
      <c r="DZ56" s="190">
        <v>100000</v>
      </c>
      <c r="EA56" s="190">
        <v>0</v>
      </c>
      <c r="EB56" s="190">
        <f t="shared" si="20"/>
        <v>100000</v>
      </c>
      <c r="EC56" s="191"/>
      <c r="ED56" s="192">
        <v>50</v>
      </c>
      <c r="EE56" s="189" t="s">
        <v>44</v>
      </c>
      <c r="EF56" s="190">
        <v>0</v>
      </c>
      <c r="EG56" s="190">
        <v>0</v>
      </c>
      <c r="EH56" s="190">
        <v>0</v>
      </c>
      <c r="EI56" s="190">
        <f t="shared" si="21"/>
        <v>0</v>
      </c>
      <c r="EJ56" s="191"/>
      <c r="EK56" s="192">
        <v>50</v>
      </c>
      <c r="EL56" s="189" t="s">
        <v>44</v>
      </c>
      <c r="EM56" s="190">
        <v>0</v>
      </c>
      <c r="EN56" s="190">
        <v>0</v>
      </c>
      <c r="EO56" s="190">
        <v>0</v>
      </c>
      <c r="EP56" s="190">
        <f t="shared" si="22"/>
        <v>0</v>
      </c>
      <c r="EQ56" s="191"/>
      <c r="ER56" s="192">
        <v>50</v>
      </c>
      <c r="ES56" s="189" t="s">
        <v>44</v>
      </c>
      <c r="ET56" s="190">
        <v>0</v>
      </c>
      <c r="EU56" s="190">
        <f t="shared" si="23"/>
        <v>397000</v>
      </c>
      <c r="EV56" s="190">
        <f t="shared" si="0"/>
        <v>200000</v>
      </c>
      <c r="EW56" s="190">
        <f t="shared" si="1"/>
        <v>597000</v>
      </c>
      <c r="EX56" s="230"/>
    </row>
    <row r="57" spans="1:154" ht="15.75" hidden="1">
      <c r="A57" s="192">
        <v>51</v>
      </c>
      <c r="B57" s="189" t="s">
        <v>45</v>
      </c>
      <c r="C57" s="190">
        <v>0</v>
      </c>
      <c r="D57" s="190">
        <v>0</v>
      </c>
      <c r="E57" s="190">
        <v>0</v>
      </c>
      <c r="F57" s="190">
        <f t="shared" si="2"/>
        <v>0</v>
      </c>
      <c r="G57" s="191"/>
      <c r="H57" s="192">
        <v>51</v>
      </c>
      <c r="I57" s="189" t="s">
        <v>45</v>
      </c>
      <c r="J57" s="190">
        <v>32</v>
      </c>
      <c r="K57" s="190">
        <v>28800</v>
      </c>
      <c r="L57" s="190">
        <v>0</v>
      </c>
      <c r="M57" s="190">
        <f t="shared" si="3"/>
        <v>28800</v>
      </c>
      <c r="N57" s="191"/>
      <c r="O57" s="192">
        <v>51</v>
      </c>
      <c r="P57" s="189" t="s">
        <v>45</v>
      </c>
      <c r="Q57" s="190">
        <v>0</v>
      </c>
      <c r="R57" s="190">
        <v>0</v>
      </c>
      <c r="S57" s="190">
        <v>0</v>
      </c>
      <c r="T57" s="190">
        <f t="shared" si="4"/>
        <v>0</v>
      </c>
      <c r="U57" s="191"/>
      <c r="V57" s="192">
        <v>51</v>
      </c>
      <c r="W57" s="189" t="s">
        <v>45</v>
      </c>
      <c r="X57" s="190">
        <v>0</v>
      </c>
      <c r="Y57" s="190">
        <v>0</v>
      </c>
      <c r="Z57" s="190">
        <v>0</v>
      </c>
      <c r="AA57" s="190">
        <f t="shared" si="5"/>
        <v>0</v>
      </c>
      <c r="AB57" s="191"/>
      <c r="AC57" s="192">
        <v>51</v>
      </c>
      <c r="AD57" s="189" t="s">
        <v>45</v>
      </c>
      <c r="AE57" s="190">
        <v>0</v>
      </c>
      <c r="AF57" s="190">
        <v>0</v>
      </c>
      <c r="AG57" s="190">
        <v>0</v>
      </c>
      <c r="AH57" s="190">
        <f t="shared" si="6"/>
        <v>0</v>
      </c>
      <c r="AI57" s="191"/>
      <c r="AJ57" s="192">
        <v>51</v>
      </c>
      <c r="AK57" s="189" t="s">
        <v>45</v>
      </c>
      <c r="AL57" s="190">
        <v>0</v>
      </c>
      <c r="AM57" s="190">
        <v>0</v>
      </c>
      <c r="AN57" s="190">
        <v>0</v>
      </c>
      <c r="AO57" s="190">
        <f t="shared" si="7"/>
        <v>0</v>
      </c>
      <c r="AP57" s="191"/>
      <c r="AQ57" s="192">
        <v>51</v>
      </c>
      <c r="AR57" s="189" t="s">
        <v>45</v>
      </c>
      <c r="AS57" s="190">
        <v>0</v>
      </c>
      <c r="AT57" s="190">
        <v>0</v>
      </c>
      <c r="AU57" s="190">
        <v>0</v>
      </c>
      <c r="AV57" s="190">
        <f t="shared" si="8"/>
        <v>0</v>
      </c>
      <c r="AW57" s="191"/>
      <c r="AX57" s="192">
        <v>51</v>
      </c>
      <c r="AY57" s="189" t="s">
        <v>45</v>
      </c>
      <c r="AZ57" s="190">
        <v>0</v>
      </c>
      <c r="BA57" s="190">
        <v>0</v>
      </c>
      <c r="BB57" s="190">
        <v>0</v>
      </c>
      <c r="BC57" s="190">
        <f t="shared" si="9"/>
        <v>0</v>
      </c>
      <c r="BD57" s="191"/>
      <c r="BE57" s="192">
        <v>51</v>
      </c>
      <c r="BF57" s="189" t="s">
        <v>45</v>
      </c>
      <c r="BG57" s="190">
        <v>0</v>
      </c>
      <c r="BH57" s="190">
        <v>0</v>
      </c>
      <c r="BI57" s="190">
        <v>0</v>
      </c>
      <c r="BJ57" s="190">
        <f t="shared" si="10"/>
        <v>0</v>
      </c>
      <c r="BK57" s="191"/>
      <c r="BL57" s="192">
        <v>51</v>
      </c>
      <c r="BM57" s="189" t="s">
        <v>45</v>
      </c>
      <c r="BN57" s="190">
        <v>1</v>
      </c>
      <c r="BO57" s="190">
        <v>30000</v>
      </c>
      <c r="BP57" s="190">
        <v>0</v>
      </c>
      <c r="BQ57" s="190">
        <f t="shared" si="11"/>
        <v>30000</v>
      </c>
      <c r="BR57" s="191"/>
      <c r="BS57" s="192">
        <v>51</v>
      </c>
      <c r="BT57" s="189" t="s">
        <v>45</v>
      </c>
      <c r="BU57" s="190">
        <v>0</v>
      </c>
      <c r="BV57" s="190">
        <v>0</v>
      </c>
      <c r="BW57" s="190">
        <v>0</v>
      </c>
      <c r="BX57" s="190">
        <f t="shared" si="12"/>
        <v>0</v>
      </c>
      <c r="BY57" s="191"/>
      <c r="BZ57" s="192">
        <v>51</v>
      </c>
      <c r="CA57" s="189" t="s">
        <v>45</v>
      </c>
      <c r="CB57" s="190">
        <v>0</v>
      </c>
      <c r="CC57" s="190">
        <v>0</v>
      </c>
      <c r="CD57" s="190">
        <v>0</v>
      </c>
      <c r="CE57" s="190">
        <f t="shared" si="13"/>
        <v>0</v>
      </c>
      <c r="CF57" s="191"/>
      <c r="CG57" s="192">
        <v>51</v>
      </c>
      <c r="CH57" s="189" t="s">
        <v>45</v>
      </c>
      <c r="CI57" s="190">
        <v>0</v>
      </c>
      <c r="CJ57" s="190">
        <v>100000</v>
      </c>
      <c r="CK57" s="190">
        <v>0</v>
      </c>
      <c r="CL57" s="190">
        <f t="shared" si="14"/>
        <v>100000</v>
      </c>
      <c r="CM57" s="191"/>
      <c r="CN57" s="192">
        <v>51</v>
      </c>
      <c r="CO57" s="189" t="s">
        <v>45</v>
      </c>
      <c r="CP57" s="190">
        <v>0</v>
      </c>
      <c r="CQ57" s="190">
        <v>0</v>
      </c>
      <c r="CR57" s="190">
        <v>0</v>
      </c>
      <c r="CS57" s="190">
        <f t="shared" si="15"/>
        <v>0</v>
      </c>
      <c r="CT57" s="191"/>
      <c r="CU57" s="192">
        <v>51</v>
      </c>
      <c r="CV57" s="189" t="s">
        <v>45</v>
      </c>
      <c r="CW57" s="190">
        <v>0</v>
      </c>
      <c r="CX57" s="190">
        <v>0</v>
      </c>
      <c r="CY57" s="190">
        <v>0</v>
      </c>
      <c r="CZ57" s="190">
        <f t="shared" si="16"/>
        <v>0</v>
      </c>
      <c r="DA57" s="191"/>
      <c r="DB57" s="192">
        <v>51</v>
      </c>
      <c r="DC57" s="189" t="s">
        <v>45</v>
      </c>
      <c r="DD57" s="190">
        <v>0</v>
      </c>
      <c r="DE57" s="190">
        <v>0</v>
      </c>
      <c r="DF57" s="190">
        <v>0</v>
      </c>
      <c r="DG57" s="190">
        <f t="shared" si="17"/>
        <v>0</v>
      </c>
      <c r="DH57" s="191"/>
      <c r="DI57" s="192">
        <v>51</v>
      </c>
      <c r="DJ57" s="189" t="s">
        <v>45</v>
      </c>
      <c r="DK57" s="190">
        <v>0</v>
      </c>
      <c r="DL57" s="190">
        <v>0</v>
      </c>
      <c r="DM57" s="190">
        <v>0</v>
      </c>
      <c r="DN57" s="190">
        <f t="shared" si="18"/>
        <v>0</v>
      </c>
      <c r="DO57" s="191"/>
      <c r="DP57" s="192">
        <v>51</v>
      </c>
      <c r="DQ57" s="189" t="s">
        <v>45</v>
      </c>
      <c r="DR57" s="190">
        <v>1</v>
      </c>
      <c r="DS57" s="190">
        <v>50000</v>
      </c>
      <c r="DT57" s="190">
        <v>200000</v>
      </c>
      <c r="DU57" s="190">
        <f t="shared" si="19"/>
        <v>250000</v>
      </c>
      <c r="DV57" s="191"/>
      <c r="DW57" s="192">
        <v>51</v>
      </c>
      <c r="DX57" s="189" t="s">
        <v>45</v>
      </c>
      <c r="DY57" s="190">
        <v>1</v>
      </c>
      <c r="DZ57" s="190">
        <v>100000</v>
      </c>
      <c r="EA57" s="190">
        <v>0</v>
      </c>
      <c r="EB57" s="190">
        <f t="shared" si="20"/>
        <v>100000</v>
      </c>
      <c r="EC57" s="191"/>
      <c r="ED57" s="192">
        <v>51</v>
      </c>
      <c r="EE57" s="189" t="s">
        <v>45</v>
      </c>
      <c r="EF57" s="190">
        <v>0</v>
      </c>
      <c r="EG57" s="190">
        <v>0</v>
      </c>
      <c r="EH57" s="190">
        <v>0</v>
      </c>
      <c r="EI57" s="190">
        <f t="shared" si="21"/>
        <v>0</v>
      </c>
      <c r="EJ57" s="191"/>
      <c r="EK57" s="192">
        <v>51</v>
      </c>
      <c r="EL57" s="189" t="s">
        <v>45</v>
      </c>
      <c r="EM57" s="190">
        <v>0</v>
      </c>
      <c r="EN57" s="190">
        <v>0</v>
      </c>
      <c r="EO57" s="190">
        <v>0</v>
      </c>
      <c r="EP57" s="190">
        <f t="shared" si="22"/>
        <v>0</v>
      </c>
      <c r="EQ57" s="191"/>
      <c r="ER57" s="192">
        <v>51</v>
      </c>
      <c r="ES57" s="189" t="s">
        <v>45</v>
      </c>
      <c r="ET57" s="190">
        <v>0</v>
      </c>
      <c r="EU57" s="190">
        <f t="shared" si="23"/>
        <v>308800</v>
      </c>
      <c r="EV57" s="190">
        <f t="shared" si="0"/>
        <v>200000</v>
      </c>
      <c r="EW57" s="190">
        <f t="shared" si="1"/>
        <v>508800</v>
      </c>
      <c r="EX57" s="230"/>
    </row>
    <row r="58" spans="1:154" ht="15.75" hidden="1">
      <c r="A58" s="192">
        <v>52</v>
      </c>
      <c r="B58" s="189" t="s">
        <v>46</v>
      </c>
      <c r="C58" s="190">
        <v>0</v>
      </c>
      <c r="D58" s="190">
        <v>0</v>
      </c>
      <c r="E58" s="190">
        <v>0</v>
      </c>
      <c r="F58" s="190">
        <f t="shared" si="2"/>
        <v>0</v>
      </c>
      <c r="G58" s="191"/>
      <c r="H58" s="192">
        <v>52</v>
      </c>
      <c r="I58" s="189" t="s">
        <v>46</v>
      </c>
      <c r="J58" s="190">
        <v>154</v>
      </c>
      <c r="K58" s="190">
        <v>138600</v>
      </c>
      <c r="L58" s="190">
        <v>0</v>
      </c>
      <c r="M58" s="190">
        <f t="shared" si="3"/>
        <v>138600</v>
      </c>
      <c r="N58" s="191"/>
      <c r="O58" s="192">
        <v>52</v>
      </c>
      <c r="P58" s="189" t="s">
        <v>46</v>
      </c>
      <c r="Q58" s="190">
        <v>0</v>
      </c>
      <c r="R58" s="190">
        <v>0</v>
      </c>
      <c r="S58" s="190">
        <v>0</v>
      </c>
      <c r="T58" s="190">
        <f t="shared" si="4"/>
        <v>0</v>
      </c>
      <c r="U58" s="191"/>
      <c r="V58" s="192">
        <v>52</v>
      </c>
      <c r="W58" s="189" t="s">
        <v>46</v>
      </c>
      <c r="X58" s="190">
        <v>0</v>
      </c>
      <c r="Y58" s="190">
        <v>0</v>
      </c>
      <c r="Z58" s="190">
        <v>0</v>
      </c>
      <c r="AA58" s="190">
        <f t="shared" si="5"/>
        <v>0</v>
      </c>
      <c r="AB58" s="191"/>
      <c r="AC58" s="192">
        <v>52</v>
      </c>
      <c r="AD58" s="189" t="s">
        <v>46</v>
      </c>
      <c r="AE58" s="190">
        <v>0</v>
      </c>
      <c r="AF58" s="190">
        <v>0</v>
      </c>
      <c r="AG58" s="190">
        <v>0</v>
      </c>
      <c r="AH58" s="190">
        <f t="shared" si="6"/>
        <v>0</v>
      </c>
      <c r="AI58" s="191"/>
      <c r="AJ58" s="192">
        <v>52</v>
      </c>
      <c r="AK58" s="189" t="s">
        <v>46</v>
      </c>
      <c r="AL58" s="190">
        <v>4</v>
      </c>
      <c r="AM58" s="190">
        <v>200000</v>
      </c>
      <c r="AN58" s="190">
        <v>0</v>
      </c>
      <c r="AO58" s="190">
        <f t="shared" si="7"/>
        <v>200000</v>
      </c>
      <c r="AP58" s="191"/>
      <c r="AQ58" s="192">
        <v>52</v>
      </c>
      <c r="AR58" s="189" t="s">
        <v>46</v>
      </c>
      <c r="AS58" s="190">
        <v>0</v>
      </c>
      <c r="AT58" s="190">
        <v>0</v>
      </c>
      <c r="AU58" s="190">
        <v>0</v>
      </c>
      <c r="AV58" s="190">
        <f t="shared" si="8"/>
        <v>0</v>
      </c>
      <c r="AW58" s="191"/>
      <c r="AX58" s="192">
        <v>52</v>
      </c>
      <c r="AY58" s="189" t="s">
        <v>46</v>
      </c>
      <c r="AZ58" s="190">
        <v>0</v>
      </c>
      <c r="BA58" s="190">
        <v>0</v>
      </c>
      <c r="BB58" s="190">
        <v>0</v>
      </c>
      <c r="BC58" s="190">
        <f t="shared" si="9"/>
        <v>0</v>
      </c>
      <c r="BD58" s="191"/>
      <c r="BE58" s="192">
        <v>52</v>
      </c>
      <c r="BF58" s="189" t="s">
        <v>46</v>
      </c>
      <c r="BG58" s="190">
        <v>0</v>
      </c>
      <c r="BH58" s="190">
        <v>0</v>
      </c>
      <c r="BI58" s="190">
        <v>0</v>
      </c>
      <c r="BJ58" s="190">
        <f t="shared" si="10"/>
        <v>0</v>
      </c>
      <c r="BK58" s="191"/>
      <c r="BL58" s="192">
        <v>52</v>
      </c>
      <c r="BM58" s="189" t="s">
        <v>46</v>
      </c>
      <c r="BN58" s="190">
        <v>1</v>
      </c>
      <c r="BO58" s="190">
        <v>30000</v>
      </c>
      <c r="BP58" s="190">
        <v>0</v>
      </c>
      <c r="BQ58" s="190">
        <f t="shared" si="11"/>
        <v>30000</v>
      </c>
      <c r="BR58" s="191"/>
      <c r="BS58" s="192">
        <v>52</v>
      </c>
      <c r="BT58" s="189" t="s">
        <v>46</v>
      </c>
      <c r="BU58" s="190">
        <v>0</v>
      </c>
      <c r="BV58" s="190">
        <v>0</v>
      </c>
      <c r="BW58" s="190">
        <v>0</v>
      </c>
      <c r="BX58" s="190">
        <f t="shared" si="12"/>
        <v>0</v>
      </c>
      <c r="BY58" s="191"/>
      <c r="BZ58" s="192">
        <v>52</v>
      </c>
      <c r="CA58" s="189" t="s">
        <v>46</v>
      </c>
      <c r="CB58" s="190">
        <v>0</v>
      </c>
      <c r="CC58" s="190">
        <v>0</v>
      </c>
      <c r="CD58" s="190">
        <v>0</v>
      </c>
      <c r="CE58" s="190">
        <f t="shared" si="13"/>
        <v>0</v>
      </c>
      <c r="CF58" s="191"/>
      <c r="CG58" s="192">
        <v>52</v>
      </c>
      <c r="CH58" s="189" t="s">
        <v>46</v>
      </c>
      <c r="CI58" s="190">
        <v>0</v>
      </c>
      <c r="CJ58" s="190">
        <v>100000</v>
      </c>
      <c r="CK58" s="190">
        <v>0</v>
      </c>
      <c r="CL58" s="190">
        <f t="shared" si="14"/>
        <v>100000</v>
      </c>
      <c r="CM58" s="191"/>
      <c r="CN58" s="192">
        <v>52</v>
      </c>
      <c r="CO58" s="189" t="s">
        <v>46</v>
      </c>
      <c r="CP58" s="190">
        <v>0</v>
      </c>
      <c r="CQ58" s="190">
        <v>0</v>
      </c>
      <c r="CR58" s="190">
        <v>0</v>
      </c>
      <c r="CS58" s="190">
        <f t="shared" si="15"/>
        <v>0</v>
      </c>
      <c r="CT58" s="191"/>
      <c r="CU58" s="192">
        <v>52</v>
      </c>
      <c r="CV58" s="189" t="s">
        <v>46</v>
      </c>
      <c r="CW58" s="190">
        <v>0</v>
      </c>
      <c r="CX58" s="190">
        <v>0</v>
      </c>
      <c r="CY58" s="190">
        <v>0</v>
      </c>
      <c r="CZ58" s="190">
        <f t="shared" si="16"/>
        <v>0</v>
      </c>
      <c r="DA58" s="191"/>
      <c r="DB58" s="192">
        <v>52</v>
      </c>
      <c r="DC58" s="189" t="s">
        <v>46</v>
      </c>
      <c r="DD58" s="190">
        <v>1</v>
      </c>
      <c r="DE58" s="190">
        <v>100000</v>
      </c>
      <c r="DF58" s="190">
        <v>0</v>
      </c>
      <c r="DG58" s="190">
        <f t="shared" si="17"/>
        <v>100000</v>
      </c>
      <c r="DH58" s="191"/>
      <c r="DI58" s="192">
        <v>52</v>
      </c>
      <c r="DJ58" s="189" t="s">
        <v>46</v>
      </c>
      <c r="DK58" s="190">
        <v>1</v>
      </c>
      <c r="DL58" s="190">
        <v>300000</v>
      </c>
      <c r="DM58" s="190">
        <v>200000</v>
      </c>
      <c r="DN58" s="190">
        <f t="shared" si="18"/>
        <v>500000</v>
      </c>
      <c r="DO58" s="191"/>
      <c r="DP58" s="192">
        <v>52</v>
      </c>
      <c r="DQ58" s="189" t="s">
        <v>46</v>
      </c>
      <c r="DR58" s="190">
        <v>0</v>
      </c>
      <c r="DS58" s="190">
        <v>0</v>
      </c>
      <c r="DT58" s="190">
        <v>0</v>
      </c>
      <c r="DU58" s="190">
        <f t="shared" si="19"/>
        <v>0</v>
      </c>
      <c r="DV58" s="191"/>
      <c r="DW58" s="192">
        <v>52</v>
      </c>
      <c r="DX58" s="189" t="s">
        <v>46</v>
      </c>
      <c r="DY58" s="190">
        <v>1</v>
      </c>
      <c r="DZ58" s="190">
        <v>100000</v>
      </c>
      <c r="EA58" s="190">
        <v>0</v>
      </c>
      <c r="EB58" s="190">
        <f t="shared" si="20"/>
        <v>100000</v>
      </c>
      <c r="EC58" s="191"/>
      <c r="ED58" s="192">
        <v>52</v>
      </c>
      <c r="EE58" s="189" t="s">
        <v>46</v>
      </c>
      <c r="EF58" s="190">
        <v>0</v>
      </c>
      <c r="EG58" s="190">
        <v>0</v>
      </c>
      <c r="EH58" s="190">
        <v>0</v>
      </c>
      <c r="EI58" s="190">
        <f t="shared" si="21"/>
        <v>0</v>
      </c>
      <c r="EJ58" s="191"/>
      <c r="EK58" s="192">
        <v>52</v>
      </c>
      <c r="EL58" s="189" t="s">
        <v>46</v>
      </c>
      <c r="EM58" s="190">
        <v>0</v>
      </c>
      <c r="EN58" s="190">
        <v>0</v>
      </c>
      <c r="EO58" s="190">
        <v>0</v>
      </c>
      <c r="EP58" s="190">
        <f t="shared" si="22"/>
        <v>0</v>
      </c>
      <c r="EQ58" s="191"/>
      <c r="ER58" s="192">
        <v>52</v>
      </c>
      <c r="ES58" s="189" t="s">
        <v>46</v>
      </c>
      <c r="ET58" s="190">
        <v>0</v>
      </c>
      <c r="EU58" s="190">
        <f t="shared" si="23"/>
        <v>968600</v>
      </c>
      <c r="EV58" s="190">
        <f t="shared" si="0"/>
        <v>200000</v>
      </c>
      <c r="EW58" s="190">
        <f t="shared" si="1"/>
        <v>1168600</v>
      </c>
      <c r="EX58" s="230"/>
    </row>
    <row r="59" spans="1:154" ht="15.75" hidden="1">
      <c r="A59" s="192">
        <v>53</v>
      </c>
      <c r="B59" s="189" t="s">
        <v>47</v>
      </c>
      <c r="C59" s="190">
        <v>0</v>
      </c>
      <c r="D59" s="190">
        <v>0</v>
      </c>
      <c r="E59" s="190">
        <v>0</v>
      </c>
      <c r="F59" s="190">
        <f t="shared" si="2"/>
        <v>0</v>
      </c>
      <c r="G59" s="191"/>
      <c r="H59" s="192">
        <v>53</v>
      </c>
      <c r="I59" s="189" t="s">
        <v>47</v>
      </c>
      <c r="J59" s="190">
        <v>102</v>
      </c>
      <c r="K59" s="190">
        <v>91800</v>
      </c>
      <c r="L59" s="190">
        <v>0</v>
      </c>
      <c r="M59" s="190">
        <f t="shared" si="3"/>
        <v>91800</v>
      </c>
      <c r="N59" s="191"/>
      <c r="O59" s="192">
        <v>53</v>
      </c>
      <c r="P59" s="189" t="s">
        <v>47</v>
      </c>
      <c r="Q59" s="190">
        <v>0</v>
      </c>
      <c r="R59" s="190">
        <v>0</v>
      </c>
      <c r="S59" s="190">
        <v>0</v>
      </c>
      <c r="T59" s="190">
        <f t="shared" si="4"/>
        <v>0</v>
      </c>
      <c r="U59" s="191"/>
      <c r="V59" s="192">
        <v>53</v>
      </c>
      <c r="W59" s="189" t="s">
        <v>47</v>
      </c>
      <c r="X59" s="190">
        <v>0</v>
      </c>
      <c r="Y59" s="190">
        <v>0</v>
      </c>
      <c r="Z59" s="190">
        <v>0</v>
      </c>
      <c r="AA59" s="190">
        <f t="shared" si="5"/>
        <v>0</v>
      </c>
      <c r="AB59" s="191"/>
      <c r="AC59" s="192">
        <v>53</v>
      </c>
      <c r="AD59" s="189" t="s">
        <v>47</v>
      </c>
      <c r="AE59" s="190">
        <v>0</v>
      </c>
      <c r="AF59" s="190">
        <v>0</v>
      </c>
      <c r="AG59" s="190">
        <v>0</v>
      </c>
      <c r="AH59" s="190">
        <f t="shared" si="6"/>
        <v>0</v>
      </c>
      <c r="AI59" s="191"/>
      <c r="AJ59" s="192">
        <v>53</v>
      </c>
      <c r="AK59" s="189" t="s">
        <v>47</v>
      </c>
      <c r="AL59" s="190">
        <v>0</v>
      </c>
      <c r="AM59" s="190">
        <v>0</v>
      </c>
      <c r="AN59" s="190">
        <v>0</v>
      </c>
      <c r="AO59" s="190">
        <f t="shared" si="7"/>
        <v>0</v>
      </c>
      <c r="AP59" s="191"/>
      <c r="AQ59" s="192">
        <v>53</v>
      </c>
      <c r="AR59" s="189" t="s">
        <v>47</v>
      </c>
      <c r="AS59" s="190">
        <v>0</v>
      </c>
      <c r="AT59" s="190">
        <v>0</v>
      </c>
      <c r="AU59" s="190">
        <v>0</v>
      </c>
      <c r="AV59" s="190">
        <f t="shared" si="8"/>
        <v>0</v>
      </c>
      <c r="AW59" s="191"/>
      <c r="AX59" s="192">
        <v>53</v>
      </c>
      <c r="AY59" s="189" t="s">
        <v>47</v>
      </c>
      <c r="AZ59" s="190">
        <v>0</v>
      </c>
      <c r="BA59" s="190">
        <v>0</v>
      </c>
      <c r="BB59" s="190">
        <v>0</v>
      </c>
      <c r="BC59" s="190">
        <f t="shared" si="9"/>
        <v>0</v>
      </c>
      <c r="BD59" s="191"/>
      <c r="BE59" s="192">
        <v>53</v>
      </c>
      <c r="BF59" s="189" t="s">
        <v>47</v>
      </c>
      <c r="BG59" s="190">
        <v>0</v>
      </c>
      <c r="BH59" s="190">
        <v>0</v>
      </c>
      <c r="BI59" s="190">
        <v>0</v>
      </c>
      <c r="BJ59" s="190">
        <f t="shared" si="10"/>
        <v>0</v>
      </c>
      <c r="BK59" s="191"/>
      <c r="BL59" s="192">
        <v>53</v>
      </c>
      <c r="BM59" s="189" t="s">
        <v>47</v>
      </c>
      <c r="BN59" s="190">
        <v>1</v>
      </c>
      <c r="BO59" s="190">
        <v>30000</v>
      </c>
      <c r="BP59" s="190">
        <v>0</v>
      </c>
      <c r="BQ59" s="190">
        <f t="shared" si="11"/>
        <v>30000</v>
      </c>
      <c r="BR59" s="191"/>
      <c r="BS59" s="192">
        <v>53</v>
      </c>
      <c r="BT59" s="189" t="s">
        <v>47</v>
      </c>
      <c r="BU59" s="190">
        <v>0</v>
      </c>
      <c r="BV59" s="190">
        <v>0</v>
      </c>
      <c r="BW59" s="190">
        <v>0</v>
      </c>
      <c r="BX59" s="190">
        <f t="shared" si="12"/>
        <v>0</v>
      </c>
      <c r="BY59" s="191"/>
      <c r="BZ59" s="192">
        <v>53</v>
      </c>
      <c r="CA59" s="189" t="s">
        <v>47</v>
      </c>
      <c r="CB59" s="190">
        <v>0</v>
      </c>
      <c r="CC59" s="190">
        <v>0</v>
      </c>
      <c r="CD59" s="190">
        <v>0</v>
      </c>
      <c r="CE59" s="190">
        <f t="shared" si="13"/>
        <v>0</v>
      </c>
      <c r="CF59" s="191"/>
      <c r="CG59" s="192">
        <v>53</v>
      </c>
      <c r="CH59" s="189" t="s">
        <v>47</v>
      </c>
      <c r="CI59" s="190">
        <v>0</v>
      </c>
      <c r="CJ59" s="190">
        <v>150000</v>
      </c>
      <c r="CK59" s="190">
        <v>0</v>
      </c>
      <c r="CL59" s="190">
        <f t="shared" si="14"/>
        <v>150000</v>
      </c>
      <c r="CM59" s="191"/>
      <c r="CN59" s="192">
        <v>53</v>
      </c>
      <c r="CO59" s="189" t="s">
        <v>47</v>
      </c>
      <c r="CP59" s="190">
        <v>0</v>
      </c>
      <c r="CQ59" s="190">
        <v>0</v>
      </c>
      <c r="CR59" s="190">
        <v>0</v>
      </c>
      <c r="CS59" s="190">
        <f t="shared" si="15"/>
        <v>0</v>
      </c>
      <c r="CT59" s="191"/>
      <c r="CU59" s="192">
        <v>53</v>
      </c>
      <c r="CV59" s="189" t="s">
        <v>47</v>
      </c>
      <c r="CW59" s="190">
        <v>0</v>
      </c>
      <c r="CX59" s="190">
        <v>0</v>
      </c>
      <c r="CY59" s="190">
        <v>0</v>
      </c>
      <c r="CZ59" s="190">
        <f t="shared" si="16"/>
        <v>0</v>
      </c>
      <c r="DA59" s="191"/>
      <c r="DB59" s="192">
        <v>53</v>
      </c>
      <c r="DC59" s="189" t="s">
        <v>47</v>
      </c>
      <c r="DD59" s="190">
        <v>0</v>
      </c>
      <c r="DE59" s="190">
        <v>0</v>
      </c>
      <c r="DF59" s="190">
        <v>0</v>
      </c>
      <c r="DG59" s="190">
        <f t="shared" si="17"/>
        <v>0</v>
      </c>
      <c r="DH59" s="191"/>
      <c r="DI59" s="192">
        <v>53</v>
      </c>
      <c r="DJ59" s="189" t="s">
        <v>47</v>
      </c>
      <c r="DK59" s="190">
        <v>0</v>
      </c>
      <c r="DL59" s="190">
        <v>0</v>
      </c>
      <c r="DM59" s="190">
        <v>0</v>
      </c>
      <c r="DN59" s="190">
        <f t="shared" si="18"/>
        <v>0</v>
      </c>
      <c r="DO59" s="191"/>
      <c r="DP59" s="192">
        <v>53</v>
      </c>
      <c r="DQ59" s="189" t="s">
        <v>47</v>
      </c>
      <c r="DR59" s="190">
        <v>1</v>
      </c>
      <c r="DS59" s="190">
        <v>50000</v>
      </c>
      <c r="DT59" s="190">
        <v>200000</v>
      </c>
      <c r="DU59" s="190">
        <f t="shared" si="19"/>
        <v>250000</v>
      </c>
      <c r="DV59" s="191"/>
      <c r="DW59" s="192">
        <v>53</v>
      </c>
      <c r="DX59" s="189" t="s">
        <v>47</v>
      </c>
      <c r="DY59" s="190">
        <v>1</v>
      </c>
      <c r="DZ59" s="190">
        <v>100000</v>
      </c>
      <c r="EA59" s="190">
        <v>0</v>
      </c>
      <c r="EB59" s="190">
        <f t="shared" si="20"/>
        <v>100000</v>
      </c>
      <c r="EC59" s="191"/>
      <c r="ED59" s="192">
        <v>53</v>
      </c>
      <c r="EE59" s="189" t="s">
        <v>47</v>
      </c>
      <c r="EF59" s="190">
        <v>0</v>
      </c>
      <c r="EG59" s="190">
        <v>0</v>
      </c>
      <c r="EH59" s="190">
        <v>0</v>
      </c>
      <c r="EI59" s="190">
        <f t="shared" si="21"/>
        <v>0</v>
      </c>
      <c r="EJ59" s="191"/>
      <c r="EK59" s="192">
        <v>53</v>
      </c>
      <c r="EL59" s="189" t="s">
        <v>47</v>
      </c>
      <c r="EM59" s="190">
        <v>0</v>
      </c>
      <c r="EN59" s="190">
        <v>0</v>
      </c>
      <c r="EO59" s="190">
        <v>0</v>
      </c>
      <c r="EP59" s="190">
        <f t="shared" si="22"/>
        <v>0</v>
      </c>
      <c r="EQ59" s="191"/>
      <c r="ER59" s="192">
        <v>53</v>
      </c>
      <c r="ES59" s="189" t="s">
        <v>47</v>
      </c>
      <c r="ET59" s="190">
        <v>0</v>
      </c>
      <c r="EU59" s="190">
        <f t="shared" si="23"/>
        <v>421800</v>
      </c>
      <c r="EV59" s="190">
        <f t="shared" si="0"/>
        <v>200000</v>
      </c>
      <c r="EW59" s="190">
        <f t="shared" si="1"/>
        <v>621800</v>
      </c>
      <c r="EX59" s="230"/>
    </row>
    <row r="60" spans="1:154" ht="32.25" hidden="1" customHeight="1">
      <c r="A60" s="192">
        <v>54</v>
      </c>
      <c r="B60" s="193" t="s">
        <v>68</v>
      </c>
      <c r="C60" s="190">
        <v>0</v>
      </c>
      <c r="D60" s="190">
        <v>0</v>
      </c>
      <c r="E60" s="190">
        <v>0</v>
      </c>
      <c r="F60" s="190">
        <f t="shared" si="2"/>
        <v>0</v>
      </c>
      <c r="G60" s="191"/>
      <c r="H60" s="192">
        <v>54</v>
      </c>
      <c r="I60" s="193" t="s">
        <v>68</v>
      </c>
      <c r="J60" s="190">
        <v>15</v>
      </c>
      <c r="K60" s="190">
        <v>13500</v>
      </c>
      <c r="L60" s="190">
        <v>0</v>
      </c>
      <c r="M60" s="190">
        <f t="shared" si="3"/>
        <v>13500</v>
      </c>
      <c r="N60" s="191"/>
      <c r="O60" s="192">
        <v>54</v>
      </c>
      <c r="P60" s="193" t="s">
        <v>68</v>
      </c>
      <c r="Q60" s="190">
        <v>0</v>
      </c>
      <c r="R60" s="190">
        <v>0</v>
      </c>
      <c r="S60" s="190">
        <v>0</v>
      </c>
      <c r="T60" s="190">
        <f t="shared" si="4"/>
        <v>0</v>
      </c>
      <c r="U60" s="191"/>
      <c r="V60" s="192">
        <v>54</v>
      </c>
      <c r="W60" s="193" t="s">
        <v>68</v>
      </c>
      <c r="X60" s="190">
        <v>0</v>
      </c>
      <c r="Y60" s="190">
        <v>0</v>
      </c>
      <c r="Z60" s="190">
        <v>0</v>
      </c>
      <c r="AA60" s="190">
        <f t="shared" si="5"/>
        <v>0</v>
      </c>
      <c r="AB60" s="191"/>
      <c r="AC60" s="192">
        <v>54</v>
      </c>
      <c r="AD60" s="193" t="s">
        <v>68</v>
      </c>
      <c r="AE60" s="190">
        <v>0</v>
      </c>
      <c r="AF60" s="190">
        <v>0</v>
      </c>
      <c r="AG60" s="190">
        <v>0</v>
      </c>
      <c r="AH60" s="190">
        <f t="shared" si="6"/>
        <v>0</v>
      </c>
      <c r="AI60" s="191"/>
      <c r="AJ60" s="192">
        <v>54</v>
      </c>
      <c r="AK60" s="193" t="s">
        <v>68</v>
      </c>
      <c r="AL60" s="190">
        <v>0</v>
      </c>
      <c r="AM60" s="190">
        <v>0</v>
      </c>
      <c r="AN60" s="190">
        <v>0</v>
      </c>
      <c r="AO60" s="190">
        <f t="shared" si="7"/>
        <v>0</v>
      </c>
      <c r="AP60" s="191"/>
      <c r="AQ60" s="192">
        <v>54</v>
      </c>
      <c r="AR60" s="193" t="s">
        <v>68</v>
      </c>
      <c r="AS60" s="190">
        <v>0</v>
      </c>
      <c r="AT60" s="190">
        <v>0</v>
      </c>
      <c r="AU60" s="190">
        <v>0</v>
      </c>
      <c r="AV60" s="190">
        <f t="shared" si="8"/>
        <v>0</v>
      </c>
      <c r="AW60" s="191"/>
      <c r="AX60" s="192">
        <v>54</v>
      </c>
      <c r="AY60" s="193" t="s">
        <v>68</v>
      </c>
      <c r="AZ60" s="190">
        <v>0</v>
      </c>
      <c r="BA60" s="190">
        <v>0</v>
      </c>
      <c r="BB60" s="190">
        <v>0</v>
      </c>
      <c r="BC60" s="190">
        <f t="shared" si="9"/>
        <v>0</v>
      </c>
      <c r="BD60" s="191"/>
      <c r="BE60" s="192">
        <v>54</v>
      </c>
      <c r="BF60" s="193" t="s">
        <v>68</v>
      </c>
      <c r="BG60" s="190">
        <v>0</v>
      </c>
      <c r="BH60" s="190">
        <v>0</v>
      </c>
      <c r="BI60" s="190">
        <v>0</v>
      </c>
      <c r="BJ60" s="190">
        <f t="shared" si="10"/>
        <v>0</v>
      </c>
      <c r="BK60" s="191"/>
      <c r="BL60" s="192">
        <v>54</v>
      </c>
      <c r="BM60" s="193" t="s">
        <v>68</v>
      </c>
      <c r="BN60" s="190">
        <v>1</v>
      </c>
      <c r="BO60" s="190">
        <v>30000</v>
      </c>
      <c r="BP60" s="190">
        <v>0</v>
      </c>
      <c r="BQ60" s="190">
        <f t="shared" si="11"/>
        <v>30000</v>
      </c>
      <c r="BR60" s="191"/>
      <c r="BS60" s="192">
        <v>54</v>
      </c>
      <c r="BT60" s="193" t="s">
        <v>68</v>
      </c>
      <c r="BU60" s="190">
        <v>0</v>
      </c>
      <c r="BV60" s="190">
        <v>0</v>
      </c>
      <c r="BW60" s="190">
        <v>0</v>
      </c>
      <c r="BX60" s="190">
        <f t="shared" si="12"/>
        <v>0</v>
      </c>
      <c r="BY60" s="191"/>
      <c r="BZ60" s="192">
        <v>54</v>
      </c>
      <c r="CA60" s="193" t="s">
        <v>68</v>
      </c>
      <c r="CB60" s="190">
        <v>0</v>
      </c>
      <c r="CC60" s="190">
        <v>0</v>
      </c>
      <c r="CD60" s="190">
        <v>0</v>
      </c>
      <c r="CE60" s="190">
        <f t="shared" si="13"/>
        <v>0</v>
      </c>
      <c r="CF60" s="191"/>
      <c r="CG60" s="192">
        <v>54</v>
      </c>
      <c r="CH60" s="193" t="s">
        <v>68</v>
      </c>
      <c r="CI60" s="190">
        <v>0</v>
      </c>
      <c r="CJ60" s="190">
        <v>0</v>
      </c>
      <c r="CK60" s="190">
        <v>0</v>
      </c>
      <c r="CL60" s="190">
        <f t="shared" si="14"/>
        <v>0</v>
      </c>
      <c r="CM60" s="191"/>
      <c r="CN60" s="192">
        <v>54</v>
      </c>
      <c r="CO60" s="193" t="s">
        <v>68</v>
      </c>
      <c r="CP60" s="190">
        <v>0</v>
      </c>
      <c r="CQ60" s="190">
        <v>0</v>
      </c>
      <c r="CR60" s="190">
        <v>0</v>
      </c>
      <c r="CS60" s="190">
        <f t="shared" si="15"/>
        <v>0</v>
      </c>
      <c r="CT60" s="191"/>
      <c r="CU60" s="192">
        <v>54</v>
      </c>
      <c r="CV60" s="193" t="s">
        <v>68</v>
      </c>
      <c r="CW60" s="190">
        <v>0</v>
      </c>
      <c r="CX60" s="190">
        <v>0</v>
      </c>
      <c r="CY60" s="190">
        <v>0</v>
      </c>
      <c r="CZ60" s="190">
        <f t="shared" si="16"/>
        <v>0</v>
      </c>
      <c r="DA60" s="191"/>
      <c r="DB60" s="192">
        <v>54</v>
      </c>
      <c r="DC60" s="193" t="s">
        <v>68</v>
      </c>
      <c r="DD60" s="190">
        <v>0</v>
      </c>
      <c r="DE60" s="190">
        <v>0</v>
      </c>
      <c r="DF60" s="190">
        <v>0</v>
      </c>
      <c r="DG60" s="190">
        <f t="shared" si="17"/>
        <v>0</v>
      </c>
      <c r="DH60" s="191"/>
      <c r="DI60" s="192">
        <v>54</v>
      </c>
      <c r="DJ60" s="193" t="s">
        <v>68</v>
      </c>
      <c r="DK60" s="190">
        <v>0</v>
      </c>
      <c r="DL60" s="190">
        <v>0</v>
      </c>
      <c r="DM60" s="190">
        <v>0</v>
      </c>
      <c r="DN60" s="190">
        <f t="shared" si="18"/>
        <v>0</v>
      </c>
      <c r="DO60" s="191"/>
      <c r="DP60" s="192">
        <v>54</v>
      </c>
      <c r="DQ60" s="193" t="s">
        <v>68</v>
      </c>
      <c r="DR60" s="190">
        <v>0</v>
      </c>
      <c r="DS60" s="190">
        <v>0</v>
      </c>
      <c r="DT60" s="190">
        <v>0</v>
      </c>
      <c r="DU60" s="190">
        <f t="shared" si="19"/>
        <v>0</v>
      </c>
      <c r="DV60" s="191"/>
      <c r="DW60" s="192">
        <v>54</v>
      </c>
      <c r="DX60" s="193" t="s">
        <v>68</v>
      </c>
      <c r="DY60" s="190">
        <v>0</v>
      </c>
      <c r="DZ60" s="190">
        <v>0</v>
      </c>
      <c r="EA60" s="190">
        <v>0</v>
      </c>
      <c r="EB60" s="190">
        <f t="shared" si="20"/>
        <v>0</v>
      </c>
      <c r="EC60" s="191"/>
      <c r="ED60" s="192">
        <v>54</v>
      </c>
      <c r="EE60" s="193" t="s">
        <v>68</v>
      </c>
      <c r="EF60" s="190">
        <v>0</v>
      </c>
      <c r="EG60" s="190">
        <v>0</v>
      </c>
      <c r="EH60" s="190">
        <v>0</v>
      </c>
      <c r="EI60" s="190">
        <f t="shared" si="21"/>
        <v>0</v>
      </c>
      <c r="EJ60" s="191"/>
      <c r="EK60" s="192">
        <v>54</v>
      </c>
      <c r="EL60" s="193" t="s">
        <v>68</v>
      </c>
      <c r="EM60" s="190">
        <v>0</v>
      </c>
      <c r="EN60" s="190">
        <v>0</v>
      </c>
      <c r="EO60" s="190">
        <v>0</v>
      </c>
      <c r="EP60" s="190">
        <f t="shared" si="22"/>
        <v>0</v>
      </c>
      <c r="EQ60" s="191"/>
      <c r="ER60" s="192">
        <v>54</v>
      </c>
      <c r="ES60" s="193" t="s">
        <v>68</v>
      </c>
      <c r="ET60" s="190">
        <v>0</v>
      </c>
      <c r="EU60" s="190">
        <f t="shared" si="23"/>
        <v>43500</v>
      </c>
      <c r="EV60" s="190">
        <f t="shared" si="0"/>
        <v>0</v>
      </c>
      <c r="EW60" s="190">
        <f t="shared" si="1"/>
        <v>43500</v>
      </c>
      <c r="EX60" s="230"/>
    </row>
    <row r="61" spans="1:154" ht="16.5" hidden="1" customHeight="1">
      <c r="A61" s="192">
        <v>55</v>
      </c>
      <c r="B61" s="193" t="s">
        <v>67</v>
      </c>
      <c r="C61" s="190">
        <v>0</v>
      </c>
      <c r="D61" s="190">
        <v>0</v>
      </c>
      <c r="E61" s="190">
        <v>0</v>
      </c>
      <c r="F61" s="190">
        <f t="shared" si="2"/>
        <v>0</v>
      </c>
      <c r="G61" s="191"/>
      <c r="H61" s="192">
        <v>55</v>
      </c>
      <c r="I61" s="193" t="s">
        <v>67</v>
      </c>
      <c r="J61" s="190"/>
      <c r="K61" s="190">
        <v>0</v>
      </c>
      <c r="L61" s="190">
        <v>0</v>
      </c>
      <c r="M61" s="190">
        <f t="shared" si="3"/>
        <v>0</v>
      </c>
      <c r="N61" s="191"/>
      <c r="O61" s="192">
        <v>55</v>
      </c>
      <c r="P61" s="193" t="s">
        <v>67</v>
      </c>
      <c r="Q61" s="190">
        <v>0</v>
      </c>
      <c r="R61" s="190">
        <v>0</v>
      </c>
      <c r="S61" s="190">
        <v>0</v>
      </c>
      <c r="T61" s="190">
        <f t="shared" si="4"/>
        <v>0</v>
      </c>
      <c r="U61" s="191"/>
      <c r="V61" s="192">
        <v>55</v>
      </c>
      <c r="W61" s="193" t="s">
        <v>67</v>
      </c>
      <c r="X61" s="190">
        <v>0</v>
      </c>
      <c r="Y61" s="190">
        <v>0</v>
      </c>
      <c r="Z61" s="190">
        <v>0</v>
      </c>
      <c r="AA61" s="190">
        <f t="shared" si="5"/>
        <v>0</v>
      </c>
      <c r="AB61" s="191"/>
      <c r="AC61" s="192">
        <v>55</v>
      </c>
      <c r="AD61" s="193" t="s">
        <v>67</v>
      </c>
      <c r="AE61" s="190">
        <v>0</v>
      </c>
      <c r="AF61" s="190">
        <v>0</v>
      </c>
      <c r="AG61" s="190">
        <v>0</v>
      </c>
      <c r="AH61" s="190">
        <f t="shared" si="6"/>
        <v>0</v>
      </c>
      <c r="AI61" s="191"/>
      <c r="AJ61" s="192">
        <v>55</v>
      </c>
      <c r="AK61" s="193" t="s">
        <v>67</v>
      </c>
      <c r="AL61" s="190">
        <v>0</v>
      </c>
      <c r="AM61" s="190">
        <v>0</v>
      </c>
      <c r="AN61" s="190">
        <v>0</v>
      </c>
      <c r="AO61" s="190">
        <f t="shared" si="7"/>
        <v>0</v>
      </c>
      <c r="AP61" s="191"/>
      <c r="AQ61" s="192">
        <v>55</v>
      </c>
      <c r="AR61" s="193" t="s">
        <v>67</v>
      </c>
      <c r="AS61" s="190">
        <v>0</v>
      </c>
      <c r="AT61" s="190">
        <v>0</v>
      </c>
      <c r="AU61" s="190">
        <v>0</v>
      </c>
      <c r="AV61" s="190">
        <f t="shared" si="8"/>
        <v>0</v>
      </c>
      <c r="AW61" s="191"/>
      <c r="AX61" s="192">
        <v>55</v>
      </c>
      <c r="AY61" s="193" t="s">
        <v>67</v>
      </c>
      <c r="AZ61" s="190">
        <v>0</v>
      </c>
      <c r="BA61" s="190">
        <v>0</v>
      </c>
      <c r="BB61" s="190">
        <v>0</v>
      </c>
      <c r="BC61" s="190">
        <f t="shared" si="9"/>
        <v>0</v>
      </c>
      <c r="BD61" s="191"/>
      <c r="BE61" s="192">
        <v>55</v>
      </c>
      <c r="BF61" s="193" t="s">
        <v>67</v>
      </c>
      <c r="BG61" s="190">
        <v>0</v>
      </c>
      <c r="BH61" s="190">
        <v>0</v>
      </c>
      <c r="BI61" s="190">
        <v>0</v>
      </c>
      <c r="BJ61" s="190">
        <f t="shared" si="10"/>
        <v>0</v>
      </c>
      <c r="BK61" s="191"/>
      <c r="BL61" s="192">
        <v>55</v>
      </c>
      <c r="BM61" s="193" t="s">
        <v>67</v>
      </c>
      <c r="BN61" s="190">
        <v>1</v>
      </c>
      <c r="BO61" s="190">
        <v>30000</v>
      </c>
      <c r="BP61" s="190">
        <v>0</v>
      </c>
      <c r="BQ61" s="190">
        <f t="shared" si="11"/>
        <v>30000</v>
      </c>
      <c r="BR61" s="191"/>
      <c r="BS61" s="192">
        <v>55</v>
      </c>
      <c r="BT61" s="193" t="s">
        <v>67</v>
      </c>
      <c r="BU61" s="190">
        <v>0</v>
      </c>
      <c r="BV61" s="190">
        <v>0</v>
      </c>
      <c r="BW61" s="190">
        <v>0</v>
      </c>
      <c r="BX61" s="190">
        <f t="shared" si="12"/>
        <v>0</v>
      </c>
      <c r="BY61" s="191"/>
      <c r="BZ61" s="192">
        <v>55</v>
      </c>
      <c r="CA61" s="193" t="s">
        <v>67</v>
      </c>
      <c r="CB61" s="190">
        <v>0</v>
      </c>
      <c r="CC61" s="190">
        <v>0</v>
      </c>
      <c r="CD61" s="190">
        <v>0</v>
      </c>
      <c r="CE61" s="190">
        <f t="shared" si="13"/>
        <v>0</v>
      </c>
      <c r="CF61" s="191"/>
      <c r="CG61" s="192">
        <v>55</v>
      </c>
      <c r="CH61" s="193" t="s">
        <v>67</v>
      </c>
      <c r="CI61" s="190">
        <v>0</v>
      </c>
      <c r="CJ61" s="190">
        <v>0</v>
      </c>
      <c r="CK61" s="190">
        <v>0</v>
      </c>
      <c r="CL61" s="190">
        <f t="shared" si="14"/>
        <v>0</v>
      </c>
      <c r="CM61" s="191"/>
      <c r="CN61" s="192">
        <v>55</v>
      </c>
      <c r="CO61" s="193" t="s">
        <v>67</v>
      </c>
      <c r="CP61" s="190">
        <v>0</v>
      </c>
      <c r="CQ61" s="190">
        <v>0</v>
      </c>
      <c r="CR61" s="190">
        <v>0</v>
      </c>
      <c r="CS61" s="190">
        <f t="shared" si="15"/>
        <v>0</v>
      </c>
      <c r="CT61" s="191"/>
      <c r="CU61" s="192">
        <v>55</v>
      </c>
      <c r="CV61" s="193" t="s">
        <v>67</v>
      </c>
      <c r="CW61" s="190">
        <v>0</v>
      </c>
      <c r="CX61" s="190">
        <v>0</v>
      </c>
      <c r="CY61" s="190">
        <v>0</v>
      </c>
      <c r="CZ61" s="190">
        <f t="shared" si="16"/>
        <v>0</v>
      </c>
      <c r="DA61" s="191"/>
      <c r="DB61" s="192">
        <v>55</v>
      </c>
      <c r="DC61" s="193" t="s">
        <v>67</v>
      </c>
      <c r="DD61" s="190">
        <v>0</v>
      </c>
      <c r="DE61" s="190">
        <v>0</v>
      </c>
      <c r="DF61" s="190">
        <v>0</v>
      </c>
      <c r="DG61" s="190">
        <f t="shared" si="17"/>
        <v>0</v>
      </c>
      <c r="DH61" s="191"/>
      <c r="DI61" s="192">
        <v>55</v>
      </c>
      <c r="DJ61" s="193" t="s">
        <v>67</v>
      </c>
      <c r="DK61" s="190">
        <v>0</v>
      </c>
      <c r="DL61" s="190">
        <v>0</v>
      </c>
      <c r="DM61" s="190">
        <v>0</v>
      </c>
      <c r="DN61" s="190">
        <f t="shared" si="18"/>
        <v>0</v>
      </c>
      <c r="DO61" s="191"/>
      <c r="DP61" s="192">
        <v>55</v>
      </c>
      <c r="DQ61" s="193" t="s">
        <v>67</v>
      </c>
      <c r="DR61" s="190">
        <v>0</v>
      </c>
      <c r="DS61" s="190">
        <v>0</v>
      </c>
      <c r="DT61" s="190">
        <v>0</v>
      </c>
      <c r="DU61" s="190">
        <f t="shared" si="19"/>
        <v>0</v>
      </c>
      <c r="DV61" s="191"/>
      <c r="DW61" s="192">
        <v>55</v>
      </c>
      <c r="DX61" s="193" t="s">
        <v>67</v>
      </c>
      <c r="DY61" s="190">
        <v>0</v>
      </c>
      <c r="DZ61" s="190">
        <v>0</v>
      </c>
      <c r="EA61" s="190">
        <v>0</v>
      </c>
      <c r="EB61" s="190">
        <f t="shared" si="20"/>
        <v>0</v>
      </c>
      <c r="EC61" s="191"/>
      <c r="ED61" s="192">
        <v>55</v>
      </c>
      <c r="EE61" s="193" t="s">
        <v>67</v>
      </c>
      <c r="EF61" s="190">
        <v>0</v>
      </c>
      <c r="EG61" s="190">
        <v>0</v>
      </c>
      <c r="EH61" s="190">
        <v>0</v>
      </c>
      <c r="EI61" s="190">
        <f t="shared" si="21"/>
        <v>0</v>
      </c>
      <c r="EJ61" s="191"/>
      <c r="EK61" s="192">
        <v>55</v>
      </c>
      <c r="EL61" s="193" t="s">
        <v>67</v>
      </c>
      <c r="EM61" s="190">
        <v>0</v>
      </c>
      <c r="EN61" s="190">
        <v>0</v>
      </c>
      <c r="EO61" s="190">
        <v>0</v>
      </c>
      <c r="EP61" s="190">
        <f t="shared" si="22"/>
        <v>0</v>
      </c>
      <c r="EQ61" s="191"/>
      <c r="ER61" s="192">
        <v>55</v>
      </c>
      <c r="ES61" s="193" t="s">
        <v>67</v>
      </c>
      <c r="ET61" s="190">
        <v>0</v>
      </c>
      <c r="EU61" s="190">
        <f t="shared" si="23"/>
        <v>30000</v>
      </c>
      <c r="EV61" s="190">
        <f t="shared" si="0"/>
        <v>0</v>
      </c>
      <c r="EW61" s="190">
        <f t="shared" si="1"/>
        <v>30000</v>
      </c>
      <c r="EX61" s="230"/>
    </row>
    <row r="62" spans="1:154" ht="15.75" hidden="1">
      <c r="A62" s="192">
        <v>56</v>
      </c>
      <c r="B62" s="189" t="s">
        <v>48</v>
      </c>
      <c r="C62" s="190">
        <v>0</v>
      </c>
      <c r="D62" s="190">
        <v>0</v>
      </c>
      <c r="E62" s="190">
        <v>0</v>
      </c>
      <c r="F62" s="190">
        <f t="shared" si="2"/>
        <v>0</v>
      </c>
      <c r="G62" s="191"/>
      <c r="H62" s="192">
        <v>56</v>
      </c>
      <c r="I62" s="189" t="s">
        <v>48</v>
      </c>
      <c r="J62" s="190">
        <v>35</v>
      </c>
      <c r="K62" s="190">
        <v>31500</v>
      </c>
      <c r="L62" s="190">
        <v>0</v>
      </c>
      <c r="M62" s="190">
        <f t="shared" si="3"/>
        <v>31500</v>
      </c>
      <c r="N62" s="191"/>
      <c r="O62" s="192">
        <v>56</v>
      </c>
      <c r="P62" s="189" t="s">
        <v>48</v>
      </c>
      <c r="Q62" s="190">
        <v>0</v>
      </c>
      <c r="R62" s="190">
        <v>0</v>
      </c>
      <c r="S62" s="190">
        <v>0</v>
      </c>
      <c r="T62" s="190">
        <f t="shared" si="4"/>
        <v>0</v>
      </c>
      <c r="U62" s="191"/>
      <c r="V62" s="192">
        <v>56</v>
      </c>
      <c r="W62" s="189" t="s">
        <v>48</v>
      </c>
      <c r="X62" s="190">
        <v>0</v>
      </c>
      <c r="Y62" s="190">
        <v>0</v>
      </c>
      <c r="Z62" s="190">
        <v>0</v>
      </c>
      <c r="AA62" s="190">
        <f t="shared" si="5"/>
        <v>0</v>
      </c>
      <c r="AB62" s="191"/>
      <c r="AC62" s="192">
        <v>56</v>
      </c>
      <c r="AD62" s="189" t="s">
        <v>48</v>
      </c>
      <c r="AE62" s="190">
        <v>0</v>
      </c>
      <c r="AF62" s="190">
        <v>0</v>
      </c>
      <c r="AG62" s="190">
        <v>0</v>
      </c>
      <c r="AH62" s="190">
        <f t="shared" si="6"/>
        <v>0</v>
      </c>
      <c r="AI62" s="191"/>
      <c r="AJ62" s="192">
        <v>56</v>
      </c>
      <c r="AK62" s="189" t="s">
        <v>48</v>
      </c>
      <c r="AL62" s="190">
        <v>0</v>
      </c>
      <c r="AM62" s="190">
        <v>0</v>
      </c>
      <c r="AN62" s="190">
        <v>0</v>
      </c>
      <c r="AO62" s="190">
        <f t="shared" si="7"/>
        <v>0</v>
      </c>
      <c r="AP62" s="191"/>
      <c r="AQ62" s="192">
        <v>56</v>
      </c>
      <c r="AR62" s="189" t="s">
        <v>48</v>
      </c>
      <c r="AS62" s="190">
        <v>0</v>
      </c>
      <c r="AT62" s="190">
        <v>0</v>
      </c>
      <c r="AU62" s="190">
        <v>0</v>
      </c>
      <c r="AV62" s="190">
        <f t="shared" si="8"/>
        <v>0</v>
      </c>
      <c r="AW62" s="191"/>
      <c r="AX62" s="192">
        <v>56</v>
      </c>
      <c r="AY62" s="189" t="s">
        <v>48</v>
      </c>
      <c r="AZ62" s="190">
        <v>0</v>
      </c>
      <c r="BA62" s="190">
        <v>0</v>
      </c>
      <c r="BB62" s="190">
        <v>0</v>
      </c>
      <c r="BC62" s="190">
        <f t="shared" si="9"/>
        <v>0</v>
      </c>
      <c r="BD62" s="191"/>
      <c r="BE62" s="192">
        <v>56</v>
      </c>
      <c r="BF62" s="189" t="s">
        <v>48</v>
      </c>
      <c r="BG62" s="190">
        <v>0</v>
      </c>
      <c r="BH62" s="190">
        <v>0</v>
      </c>
      <c r="BI62" s="190">
        <v>0</v>
      </c>
      <c r="BJ62" s="190">
        <f t="shared" si="10"/>
        <v>0</v>
      </c>
      <c r="BK62" s="191"/>
      <c r="BL62" s="192">
        <v>56</v>
      </c>
      <c r="BM62" s="189" t="s">
        <v>48</v>
      </c>
      <c r="BN62" s="190">
        <v>1</v>
      </c>
      <c r="BO62" s="190">
        <v>30000</v>
      </c>
      <c r="BP62" s="190">
        <v>0</v>
      </c>
      <c r="BQ62" s="190">
        <f t="shared" si="11"/>
        <v>30000</v>
      </c>
      <c r="BR62" s="191"/>
      <c r="BS62" s="192">
        <v>56</v>
      </c>
      <c r="BT62" s="189" t="s">
        <v>48</v>
      </c>
      <c r="BU62" s="190">
        <v>0</v>
      </c>
      <c r="BV62" s="190">
        <v>0</v>
      </c>
      <c r="BW62" s="190">
        <v>0</v>
      </c>
      <c r="BX62" s="190">
        <f t="shared" si="12"/>
        <v>0</v>
      </c>
      <c r="BY62" s="191"/>
      <c r="BZ62" s="192">
        <v>56</v>
      </c>
      <c r="CA62" s="189" t="s">
        <v>48</v>
      </c>
      <c r="CB62" s="190">
        <v>0</v>
      </c>
      <c r="CC62" s="190">
        <v>0</v>
      </c>
      <c r="CD62" s="190">
        <v>0</v>
      </c>
      <c r="CE62" s="190">
        <f t="shared" si="13"/>
        <v>0</v>
      </c>
      <c r="CF62" s="191"/>
      <c r="CG62" s="192">
        <v>56</v>
      </c>
      <c r="CH62" s="189" t="s">
        <v>48</v>
      </c>
      <c r="CI62" s="190">
        <v>0</v>
      </c>
      <c r="CJ62" s="190">
        <v>0</v>
      </c>
      <c r="CK62" s="190">
        <v>0</v>
      </c>
      <c r="CL62" s="190">
        <f t="shared" si="14"/>
        <v>0</v>
      </c>
      <c r="CM62" s="191"/>
      <c r="CN62" s="192">
        <v>56</v>
      </c>
      <c r="CO62" s="189" t="s">
        <v>48</v>
      </c>
      <c r="CP62" s="190">
        <v>0</v>
      </c>
      <c r="CQ62" s="190">
        <v>0</v>
      </c>
      <c r="CR62" s="190">
        <v>0</v>
      </c>
      <c r="CS62" s="190">
        <f t="shared" si="15"/>
        <v>0</v>
      </c>
      <c r="CT62" s="191"/>
      <c r="CU62" s="192">
        <v>56</v>
      </c>
      <c r="CV62" s="189" t="s">
        <v>48</v>
      </c>
      <c r="CW62" s="190">
        <v>0</v>
      </c>
      <c r="CX62" s="190">
        <v>0</v>
      </c>
      <c r="CY62" s="190">
        <v>0</v>
      </c>
      <c r="CZ62" s="190">
        <f t="shared" si="16"/>
        <v>0</v>
      </c>
      <c r="DA62" s="191"/>
      <c r="DB62" s="192">
        <v>56</v>
      </c>
      <c r="DC62" s="189" t="s">
        <v>48</v>
      </c>
      <c r="DD62" s="190">
        <v>0</v>
      </c>
      <c r="DE62" s="190">
        <v>0</v>
      </c>
      <c r="DF62" s="190">
        <v>0</v>
      </c>
      <c r="DG62" s="190">
        <f t="shared" si="17"/>
        <v>0</v>
      </c>
      <c r="DH62" s="191"/>
      <c r="DI62" s="192">
        <v>56</v>
      </c>
      <c r="DJ62" s="189" t="s">
        <v>48</v>
      </c>
      <c r="DK62" s="190">
        <v>0</v>
      </c>
      <c r="DL62" s="190">
        <v>0</v>
      </c>
      <c r="DM62" s="190">
        <v>0</v>
      </c>
      <c r="DN62" s="190">
        <f t="shared" si="18"/>
        <v>0</v>
      </c>
      <c r="DO62" s="191"/>
      <c r="DP62" s="192">
        <v>56</v>
      </c>
      <c r="DQ62" s="189" t="s">
        <v>48</v>
      </c>
      <c r="DR62" s="190">
        <v>0</v>
      </c>
      <c r="DS62" s="190">
        <v>0</v>
      </c>
      <c r="DT62" s="190">
        <v>0</v>
      </c>
      <c r="DU62" s="190">
        <f t="shared" si="19"/>
        <v>0</v>
      </c>
      <c r="DV62" s="191"/>
      <c r="DW62" s="192">
        <v>56</v>
      </c>
      <c r="DX62" s="189" t="s">
        <v>48</v>
      </c>
      <c r="DY62" s="190">
        <v>0</v>
      </c>
      <c r="DZ62" s="190">
        <v>0</v>
      </c>
      <c r="EA62" s="190">
        <v>0</v>
      </c>
      <c r="EB62" s="190">
        <f t="shared" si="20"/>
        <v>0</v>
      </c>
      <c r="EC62" s="191"/>
      <c r="ED62" s="192">
        <v>56</v>
      </c>
      <c r="EE62" s="189" t="s">
        <v>48</v>
      </c>
      <c r="EF62" s="190">
        <v>0</v>
      </c>
      <c r="EG62" s="190">
        <v>0</v>
      </c>
      <c r="EH62" s="190">
        <v>0</v>
      </c>
      <c r="EI62" s="190">
        <f t="shared" si="21"/>
        <v>0</v>
      </c>
      <c r="EJ62" s="191"/>
      <c r="EK62" s="192">
        <v>56</v>
      </c>
      <c r="EL62" s="189" t="s">
        <v>48</v>
      </c>
      <c r="EM62" s="190">
        <v>0</v>
      </c>
      <c r="EN62" s="190">
        <v>0</v>
      </c>
      <c r="EO62" s="190">
        <v>0</v>
      </c>
      <c r="EP62" s="190">
        <f t="shared" si="22"/>
        <v>0</v>
      </c>
      <c r="EQ62" s="191"/>
      <c r="ER62" s="192">
        <v>56</v>
      </c>
      <c r="ES62" s="189" t="s">
        <v>48</v>
      </c>
      <c r="ET62" s="190">
        <v>0</v>
      </c>
      <c r="EU62" s="190">
        <f t="shared" si="23"/>
        <v>61500</v>
      </c>
      <c r="EV62" s="190">
        <f t="shared" si="0"/>
        <v>0</v>
      </c>
      <c r="EW62" s="190">
        <f t="shared" si="1"/>
        <v>61500</v>
      </c>
      <c r="EX62" s="230"/>
    </row>
    <row r="63" spans="1:154" ht="15.75" hidden="1">
      <c r="A63" s="192">
        <v>57</v>
      </c>
      <c r="B63" s="189" t="s">
        <v>65</v>
      </c>
      <c r="C63" s="190">
        <v>0</v>
      </c>
      <c r="D63" s="190">
        <v>0</v>
      </c>
      <c r="E63" s="190">
        <v>0</v>
      </c>
      <c r="F63" s="190">
        <f t="shared" si="2"/>
        <v>0</v>
      </c>
      <c r="G63" s="191"/>
      <c r="H63" s="192">
        <v>57</v>
      </c>
      <c r="I63" s="189" t="s">
        <v>65</v>
      </c>
      <c r="J63" s="190">
        <v>0</v>
      </c>
      <c r="K63" s="190">
        <v>0</v>
      </c>
      <c r="L63" s="190">
        <v>0</v>
      </c>
      <c r="M63" s="190">
        <f t="shared" si="3"/>
        <v>0</v>
      </c>
      <c r="N63" s="191"/>
      <c r="O63" s="192">
        <v>57</v>
      </c>
      <c r="P63" s="189" t="s">
        <v>65</v>
      </c>
      <c r="Q63" s="190">
        <v>0</v>
      </c>
      <c r="R63" s="190">
        <v>0</v>
      </c>
      <c r="S63" s="190">
        <v>0</v>
      </c>
      <c r="T63" s="190">
        <f t="shared" si="4"/>
        <v>0</v>
      </c>
      <c r="U63" s="191"/>
      <c r="V63" s="192">
        <v>57</v>
      </c>
      <c r="W63" s="189" t="s">
        <v>65</v>
      </c>
      <c r="X63" s="190">
        <v>0</v>
      </c>
      <c r="Y63" s="190">
        <v>0</v>
      </c>
      <c r="Z63" s="190">
        <v>0</v>
      </c>
      <c r="AA63" s="190">
        <f t="shared" si="5"/>
        <v>0</v>
      </c>
      <c r="AB63" s="191"/>
      <c r="AC63" s="192">
        <v>57</v>
      </c>
      <c r="AD63" s="189" t="s">
        <v>65</v>
      </c>
      <c r="AE63" s="190">
        <v>0</v>
      </c>
      <c r="AF63" s="190">
        <v>0</v>
      </c>
      <c r="AG63" s="190">
        <v>0</v>
      </c>
      <c r="AH63" s="190">
        <f t="shared" si="6"/>
        <v>0</v>
      </c>
      <c r="AI63" s="191"/>
      <c r="AJ63" s="192">
        <v>57</v>
      </c>
      <c r="AK63" s="189" t="s">
        <v>65</v>
      </c>
      <c r="AL63" s="190">
        <v>0</v>
      </c>
      <c r="AM63" s="190">
        <v>0</v>
      </c>
      <c r="AN63" s="190">
        <v>0</v>
      </c>
      <c r="AO63" s="190">
        <f t="shared" si="7"/>
        <v>0</v>
      </c>
      <c r="AP63" s="191"/>
      <c r="AQ63" s="192">
        <v>57</v>
      </c>
      <c r="AR63" s="189" t="s">
        <v>65</v>
      </c>
      <c r="AS63" s="190">
        <v>0</v>
      </c>
      <c r="AT63" s="190">
        <v>0</v>
      </c>
      <c r="AU63" s="190">
        <v>0</v>
      </c>
      <c r="AV63" s="190">
        <f t="shared" si="8"/>
        <v>0</v>
      </c>
      <c r="AW63" s="191"/>
      <c r="AX63" s="192">
        <v>57</v>
      </c>
      <c r="AY63" s="189" t="s">
        <v>65</v>
      </c>
      <c r="AZ63" s="190">
        <v>0</v>
      </c>
      <c r="BA63" s="190">
        <v>0</v>
      </c>
      <c r="BB63" s="190">
        <v>0</v>
      </c>
      <c r="BC63" s="190">
        <f t="shared" si="9"/>
        <v>0</v>
      </c>
      <c r="BD63" s="191"/>
      <c r="BE63" s="192">
        <v>57</v>
      </c>
      <c r="BF63" s="189" t="s">
        <v>65</v>
      </c>
      <c r="BG63" s="190">
        <v>0</v>
      </c>
      <c r="BH63" s="190">
        <v>0</v>
      </c>
      <c r="BI63" s="190">
        <v>0</v>
      </c>
      <c r="BJ63" s="190">
        <f t="shared" si="10"/>
        <v>0</v>
      </c>
      <c r="BK63" s="191"/>
      <c r="BL63" s="192">
        <v>57</v>
      </c>
      <c r="BM63" s="189" t="s">
        <v>65</v>
      </c>
      <c r="BN63" s="190">
        <v>0</v>
      </c>
      <c r="BO63" s="190">
        <v>0</v>
      </c>
      <c r="BP63" s="190">
        <v>0</v>
      </c>
      <c r="BQ63" s="190">
        <f t="shared" si="11"/>
        <v>0</v>
      </c>
      <c r="BR63" s="191"/>
      <c r="BS63" s="192">
        <v>57</v>
      </c>
      <c r="BT63" s="189" t="s">
        <v>65</v>
      </c>
      <c r="BU63" s="190">
        <v>0</v>
      </c>
      <c r="BV63" s="190">
        <v>0</v>
      </c>
      <c r="BW63" s="190">
        <v>0</v>
      </c>
      <c r="BX63" s="190">
        <f t="shared" si="12"/>
        <v>0</v>
      </c>
      <c r="BY63" s="191"/>
      <c r="BZ63" s="192">
        <v>57</v>
      </c>
      <c r="CA63" s="189" t="s">
        <v>65</v>
      </c>
      <c r="CB63" s="190">
        <v>0</v>
      </c>
      <c r="CC63" s="190">
        <v>0</v>
      </c>
      <c r="CD63" s="190">
        <v>0</v>
      </c>
      <c r="CE63" s="190">
        <f t="shared" si="13"/>
        <v>0</v>
      </c>
      <c r="CF63" s="191"/>
      <c r="CG63" s="192">
        <v>57</v>
      </c>
      <c r="CH63" s="189" t="s">
        <v>65</v>
      </c>
      <c r="CI63" s="190">
        <v>0</v>
      </c>
      <c r="CJ63" s="190">
        <v>0</v>
      </c>
      <c r="CK63" s="190">
        <v>0</v>
      </c>
      <c r="CL63" s="190">
        <f t="shared" si="14"/>
        <v>0</v>
      </c>
      <c r="CM63" s="191"/>
      <c r="CN63" s="192">
        <v>57</v>
      </c>
      <c r="CO63" s="189" t="s">
        <v>65</v>
      </c>
      <c r="CP63" s="190">
        <v>0</v>
      </c>
      <c r="CQ63" s="190">
        <v>0</v>
      </c>
      <c r="CR63" s="190">
        <v>0</v>
      </c>
      <c r="CS63" s="190">
        <f t="shared" si="15"/>
        <v>0</v>
      </c>
      <c r="CT63" s="191"/>
      <c r="CU63" s="192">
        <v>57</v>
      </c>
      <c r="CV63" s="189" t="s">
        <v>65</v>
      </c>
      <c r="CW63" s="190">
        <v>0</v>
      </c>
      <c r="CX63" s="190">
        <v>0</v>
      </c>
      <c r="CY63" s="190">
        <v>0</v>
      </c>
      <c r="CZ63" s="190">
        <f t="shared" si="16"/>
        <v>0</v>
      </c>
      <c r="DA63" s="191"/>
      <c r="DB63" s="192">
        <v>57</v>
      </c>
      <c r="DC63" s="189" t="s">
        <v>65</v>
      </c>
      <c r="DD63" s="190">
        <v>0</v>
      </c>
      <c r="DE63" s="190">
        <v>0</v>
      </c>
      <c r="DF63" s="190">
        <v>0</v>
      </c>
      <c r="DG63" s="190">
        <f t="shared" si="17"/>
        <v>0</v>
      </c>
      <c r="DH63" s="191"/>
      <c r="DI63" s="192">
        <v>57</v>
      </c>
      <c r="DJ63" s="189" t="s">
        <v>65</v>
      </c>
      <c r="DK63" s="190">
        <v>0</v>
      </c>
      <c r="DL63" s="190">
        <v>0</v>
      </c>
      <c r="DM63" s="190">
        <v>0</v>
      </c>
      <c r="DN63" s="190">
        <f t="shared" si="18"/>
        <v>0</v>
      </c>
      <c r="DO63" s="191"/>
      <c r="DP63" s="192">
        <v>57</v>
      </c>
      <c r="DQ63" s="189" t="s">
        <v>65</v>
      </c>
      <c r="DR63" s="190">
        <v>0</v>
      </c>
      <c r="DS63" s="190">
        <v>0</v>
      </c>
      <c r="DT63" s="190">
        <v>0</v>
      </c>
      <c r="DU63" s="190">
        <f t="shared" si="19"/>
        <v>0</v>
      </c>
      <c r="DV63" s="191"/>
      <c r="DW63" s="192">
        <v>57</v>
      </c>
      <c r="DX63" s="189" t="s">
        <v>65</v>
      </c>
      <c r="DY63" s="190">
        <v>0</v>
      </c>
      <c r="DZ63" s="190">
        <v>0</v>
      </c>
      <c r="EA63" s="190">
        <v>0</v>
      </c>
      <c r="EB63" s="190">
        <f t="shared" si="20"/>
        <v>0</v>
      </c>
      <c r="EC63" s="191"/>
      <c r="ED63" s="192">
        <v>57</v>
      </c>
      <c r="EE63" s="189" t="s">
        <v>65</v>
      </c>
      <c r="EF63" s="190">
        <v>0</v>
      </c>
      <c r="EG63" s="190">
        <v>0</v>
      </c>
      <c r="EH63" s="190">
        <v>0</v>
      </c>
      <c r="EI63" s="190">
        <f t="shared" si="21"/>
        <v>0</v>
      </c>
      <c r="EJ63" s="191"/>
      <c r="EK63" s="192">
        <v>57</v>
      </c>
      <c r="EL63" s="189" t="s">
        <v>65</v>
      </c>
      <c r="EM63" s="190">
        <v>0</v>
      </c>
      <c r="EN63" s="190">
        <v>0</v>
      </c>
      <c r="EO63" s="190">
        <v>0</v>
      </c>
      <c r="EP63" s="190">
        <f t="shared" si="22"/>
        <v>0</v>
      </c>
      <c r="EQ63" s="191"/>
      <c r="ER63" s="192">
        <v>57</v>
      </c>
      <c r="ES63" s="189" t="s">
        <v>65</v>
      </c>
      <c r="ET63" s="190">
        <v>0</v>
      </c>
      <c r="EU63" s="190">
        <f t="shared" si="23"/>
        <v>0</v>
      </c>
      <c r="EV63" s="190">
        <f t="shared" si="0"/>
        <v>0</v>
      </c>
      <c r="EW63" s="190">
        <f t="shared" si="1"/>
        <v>0</v>
      </c>
      <c r="EX63" s="230"/>
    </row>
    <row r="64" spans="1:154" ht="15.75" hidden="1">
      <c r="A64" s="192">
        <v>58</v>
      </c>
      <c r="B64" s="189" t="s">
        <v>49</v>
      </c>
      <c r="C64" s="190">
        <v>0</v>
      </c>
      <c r="D64" s="190">
        <v>0</v>
      </c>
      <c r="E64" s="190">
        <v>0</v>
      </c>
      <c r="F64" s="190">
        <f t="shared" si="2"/>
        <v>0</v>
      </c>
      <c r="G64" s="191"/>
      <c r="H64" s="192">
        <v>58</v>
      </c>
      <c r="I64" s="189" t="s">
        <v>49</v>
      </c>
      <c r="J64" s="190">
        <v>0</v>
      </c>
      <c r="K64" s="190">
        <v>0</v>
      </c>
      <c r="L64" s="190">
        <v>0</v>
      </c>
      <c r="M64" s="190">
        <f t="shared" si="3"/>
        <v>0</v>
      </c>
      <c r="N64" s="191"/>
      <c r="O64" s="192">
        <v>58</v>
      </c>
      <c r="P64" s="189" t="s">
        <v>49</v>
      </c>
      <c r="Q64" s="190">
        <v>0</v>
      </c>
      <c r="R64" s="190">
        <v>0</v>
      </c>
      <c r="S64" s="190">
        <v>0</v>
      </c>
      <c r="T64" s="190">
        <f t="shared" si="4"/>
        <v>0</v>
      </c>
      <c r="U64" s="191"/>
      <c r="V64" s="192">
        <v>58</v>
      </c>
      <c r="W64" s="189" t="s">
        <v>49</v>
      </c>
      <c r="X64" s="190">
        <v>0</v>
      </c>
      <c r="Y64" s="190">
        <v>0</v>
      </c>
      <c r="Z64" s="190">
        <v>0</v>
      </c>
      <c r="AA64" s="190">
        <f t="shared" si="5"/>
        <v>0</v>
      </c>
      <c r="AB64" s="191"/>
      <c r="AC64" s="192">
        <v>58</v>
      </c>
      <c r="AD64" s="189" t="s">
        <v>49</v>
      </c>
      <c r="AE64" s="190">
        <v>0</v>
      </c>
      <c r="AF64" s="190">
        <v>0</v>
      </c>
      <c r="AG64" s="190">
        <v>0</v>
      </c>
      <c r="AH64" s="190">
        <f t="shared" si="6"/>
        <v>0</v>
      </c>
      <c r="AI64" s="191"/>
      <c r="AJ64" s="192">
        <v>58</v>
      </c>
      <c r="AK64" s="189" t="s">
        <v>49</v>
      </c>
      <c r="AL64" s="190">
        <v>4</v>
      </c>
      <c r="AM64" s="190">
        <v>200000</v>
      </c>
      <c r="AN64" s="190">
        <v>0</v>
      </c>
      <c r="AO64" s="190">
        <f t="shared" si="7"/>
        <v>200000</v>
      </c>
      <c r="AP64" s="191"/>
      <c r="AQ64" s="192">
        <v>58</v>
      </c>
      <c r="AR64" s="189" t="s">
        <v>49</v>
      </c>
      <c r="AS64" s="190">
        <v>0</v>
      </c>
      <c r="AT64" s="190">
        <v>0</v>
      </c>
      <c r="AU64" s="190">
        <v>0</v>
      </c>
      <c r="AV64" s="190">
        <f t="shared" si="8"/>
        <v>0</v>
      </c>
      <c r="AW64" s="191"/>
      <c r="AX64" s="192">
        <v>58</v>
      </c>
      <c r="AY64" s="189" t="s">
        <v>49</v>
      </c>
      <c r="AZ64" s="190">
        <v>0</v>
      </c>
      <c r="BA64" s="190">
        <v>0</v>
      </c>
      <c r="BB64" s="190">
        <v>0</v>
      </c>
      <c r="BC64" s="190">
        <f t="shared" si="9"/>
        <v>0</v>
      </c>
      <c r="BD64" s="191"/>
      <c r="BE64" s="192">
        <v>58</v>
      </c>
      <c r="BF64" s="189" t="s">
        <v>49</v>
      </c>
      <c r="BG64" s="190">
        <v>0</v>
      </c>
      <c r="BH64" s="190">
        <v>0</v>
      </c>
      <c r="BI64" s="190">
        <v>0</v>
      </c>
      <c r="BJ64" s="190">
        <f t="shared" si="10"/>
        <v>0</v>
      </c>
      <c r="BK64" s="191"/>
      <c r="BL64" s="192">
        <v>58</v>
      </c>
      <c r="BM64" s="189" t="s">
        <v>49</v>
      </c>
      <c r="BN64" s="190">
        <v>1</v>
      </c>
      <c r="BO64" s="190">
        <v>30000</v>
      </c>
      <c r="BP64" s="190">
        <v>0</v>
      </c>
      <c r="BQ64" s="190">
        <f t="shared" si="11"/>
        <v>30000</v>
      </c>
      <c r="BR64" s="191"/>
      <c r="BS64" s="192">
        <v>58</v>
      </c>
      <c r="BT64" s="189" t="s">
        <v>49</v>
      </c>
      <c r="BU64" s="190">
        <v>0</v>
      </c>
      <c r="BV64" s="190">
        <v>0</v>
      </c>
      <c r="BW64" s="190">
        <v>0</v>
      </c>
      <c r="BX64" s="190">
        <f t="shared" si="12"/>
        <v>0</v>
      </c>
      <c r="BY64" s="191"/>
      <c r="BZ64" s="192">
        <v>58</v>
      </c>
      <c r="CA64" s="189" t="s">
        <v>49</v>
      </c>
      <c r="CB64" s="190">
        <v>0</v>
      </c>
      <c r="CC64" s="190">
        <v>0</v>
      </c>
      <c r="CD64" s="190">
        <v>0</v>
      </c>
      <c r="CE64" s="190">
        <f t="shared" si="13"/>
        <v>0</v>
      </c>
      <c r="CF64" s="191"/>
      <c r="CG64" s="192">
        <v>58</v>
      </c>
      <c r="CH64" s="189" t="s">
        <v>49</v>
      </c>
      <c r="CI64" s="190">
        <v>0</v>
      </c>
      <c r="CJ64" s="190">
        <v>0</v>
      </c>
      <c r="CK64" s="190">
        <v>0</v>
      </c>
      <c r="CL64" s="190">
        <f t="shared" si="14"/>
        <v>0</v>
      </c>
      <c r="CM64" s="191"/>
      <c r="CN64" s="192">
        <v>58</v>
      </c>
      <c r="CO64" s="189" t="s">
        <v>49</v>
      </c>
      <c r="CP64" s="190">
        <v>0</v>
      </c>
      <c r="CQ64" s="190">
        <v>0</v>
      </c>
      <c r="CR64" s="190">
        <v>0</v>
      </c>
      <c r="CS64" s="190">
        <f t="shared" si="15"/>
        <v>0</v>
      </c>
      <c r="CT64" s="191"/>
      <c r="CU64" s="192">
        <v>58</v>
      </c>
      <c r="CV64" s="189" t="s">
        <v>49</v>
      </c>
      <c r="CW64" s="190">
        <v>0</v>
      </c>
      <c r="CX64" s="190">
        <v>0</v>
      </c>
      <c r="CY64" s="190">
        <v>0</v>
      </c>
      <c r="CZ64" s="190">
        <f t="shared" si="16"/>
        <v>0</v>
      </c>
      <c r="DA64" s="191"/>
      <c r="DB64" s="192">
        <v>58</v>
      </c>
      <c r="DC64" s="189" t="s">
        <v>49</v>
      </c>
      <c r="DD64" s="190">
        <v>0</v>
      </c>
      <c r="DE64" s="190">
        <v>0</v>
      </c>
      <c r="DF64" s="190">
        <v>0</v>
      </c>
      <c r="DG64" s="190">
        <f t="shared" si="17"/>
        <v>0</v>
      </c>
      <c r="DH64" s="191"/>
      <c r="DI64" s="192">
        <v>58</v>
      </c>
      <c r="DJ64" s="189" t="s">
        <v>49</v>
      </c>
      <c r="DK64" s="190">
        <v>0</v>
      </c>
      <c r="DL64" s="190">
        <v>0</v>
      </c>
      <c r="DM64" s="190">
        <v>0</v>
      </c>
      <c r="DN64" s="190">
        <f t="shared" si="18"/>
        <v>0</v>
      </c>
      <c r="DO64" s="191"/>
      <c r="DP64" s="192">
        <v>58</v>
      </c>
      <c r="DQ64" s="189" t="s">
        <v>49</v>
      </c>
      <c r="DR64" s="190">
        <v>0</v>
      </c>
      <c r="DS64" s="190">
        <v>0</v>
      </c>
      <c r="DT64" s="190">
        <v>0</v>
      </c>
      <c r="DU64" s="190">
        <f t="shared" si="19"/>
        <v>0</v>
      </c>
      <c r="DV64" s="191"/>
      <c r="DW64" s="192">
        <v>58</v>
      </c>
      <c r="DX64" s="189" t="s">
        <v>49</v>
      </c>
      <c r="DY64" s="190">
        <v>0</v>
      </c>
      <c r="DZ64" s="190">
        <v>0</v>
      </c>
      <c r="EA64" s="190">
        <v>0</v>
      </c>
      <c r="EB64" s="190">
        <f t="shared" si="20"/>
        <v>0</v>
      </c>
      <c r="EC64" s="191"/>
      <c r="ED64" s="192">
        <v>58</v>
      </c>
      <c r="EE64" s="189" t="s">
        <v>49</v>
      </c>
      <c r="EF64" s="190">
        <v>0</v>
      </c>
      <c r="EG64" s="190">
        <v>0</v>
      </c>
      <c r="EH64" s="190">
        <v>0</v>
      </c>
      <c r="EI64" s="190">
        <f t="shared" si="21"/>
        <v>0</v>
      </c>
      <c r="EJ64" s="191"/>
      <c r="EK64" s="192">
        <v>58</v>
      </c>
      <c r="EL64" s="189" t="s">
        <v>49</v>
      </c>
      <c r="EM64" s="190">
        <v>0</v>
      </c>
      <c r="EN64" s="190">
        <v>0</v>
      </c>
      <c r="EO64" s="190">
        <v>0</v>
      </c>
      <c r="EP64" s="190">
        <f t="shared" si="22"/>
        <v>0</v>
      </c>
      <c r="EQ64" s="191"/>
      <c r="ER64" s="192">
        <v>58</v>
      </c>
      <c r="ES64" s="189" t="s">
        <v>49</v>
      </c>
      <c r="ET64" s="190">
        <v>0</v>
      </c>
      <c r="EU64" s="190">
        <f t="shared" si="23"/>
        <v>230000</v>
      </c>
      <c r="EV64" s="190">
        <f t="shared" si="0"/>
        <v>0</v>
      </c>
      <c r="EW64" s="190">
        <f t="shared" si="1"/>
        <v>230000</v>
      </c>
      <c r="EX64" s="230"/>
    </row>
    <row r="65" spans="1:154" ht="15.75" hidden="1">
      <c r="A65" s="192">
        <v>59</v>
      </c>
      <c r="B65" s="189" t="s">
        <v>66</v>
      </c>
      <c r="C65" s="190">
        <v>0</v>
      </c>
      <c r="D65" s="190">
        <v>0</v>
      </c>
      <c r="E65" s="190">
        <v>0</v>
      </c>
      <c r="F65" s="190">
        <f t="shared" si="2"/>
        <v>0</v>
      </c>
      <c r="G65" s="191"/>
      <c r="H65" s="192">
        <v>59</v>
      </c>
      <c r="I65" s="189" t="s">
        <v>66</v>
      </c>
      <c r="J65" s="190">
        <v>0</v>
      </c>
      <c r="K65" s="190">
        <v>0</v>
      </c>
      <c r="L65" s="190">
        <v>0</v>
      </c>
      <c r="M65" s="190">
        <f t="shared" si="3"/>
        <v>0</v>
      </c>
      <c r="N65" s="191"/>
      <c r="O65" s="192">
        <v>59</v>
      </c>
      <c r="P65" s="189" t="s">
        <v>66</v>
      </c>
      <c r="Q65" s="190">
        <v>0</v>
      </c>
      <c r="R65" s="190">
        <v>0</v>
      </c>
      <c r="S65" s="190">
        <v>0</v>
      </c>
      <c r="T65" s="190">
        <f t="shared" si="4"/>
        <v>0</v>
      </c>
      <c r="U65" s="191"/>
      <c r="V65" s="192">
        <v>59</v>
      </c>
      <c r="W65" s="189" t="s">
        <v>66</v>
      </c>
      <c r="X65" s="190">
        <v>0</v>
      </c>
      <c r="Y65" s="190">
        <v>0</v>
      </c>
      <c r="Z65" s="190">
        <v>0</v>
      </c>
      <c r="AA65" s="190">
        <f t="shared" si="5"/>
        <v>0</v>
      </c>
      <c r="AB65" s="191"/>
      <c r="AC65" s="192">
        <v>59</v>
      </c>
      <c r="AD65" s="189" t="s">
        <v>66</v>
      </c>
      <c r="AE65" s="190">
        <v>0</v>
      </c>
      <c r="AF65" s="190">
        <v>0</v>
      </c>
      <c r="AG65" s="190">
        <v>0</v>
      </c>
      <c r="AH65" s="190">
        <f t="shared" si="6"/>
        <v>0</v>
      </c>
      <c r="AI65" s="191"/>
      <c r="AJ65" s="192">
        <v>59</v>
      </c>
      <c r="AK65" s="189" t="s">
        <v>66</v>
      </c>
      <c r="AL65" s="190">
        <v>0</v>
      </c>
      <c r="AM65" s="190">
        <v>0</v>
      </c>
      <c r="AN65" s="190">
        <v>0</v>
      </c>
      <c r="AO65" s="190">
        <f t="shared" si="7"/>
        <v>0</v>
      </c>
      <c r="AP65" s="191"/>
      <c r="AQ65" s="192">
        <v>59</v>
      </c>
      <c r="AR65" s="189" t="s">
        <v>66</v>
      </c>
      <c r="AS65" s="190">
        <v>0</v>
      </c>
      <c r="AT65" s="190">
        <v>0</v>
      </c>
      <c r="AU65" s="190">
        <v>0</v>
      </c>
      <c r="AV65" s="190">
        <f t="shared" si="8"/>
        <v>0</v>
      </c>
      <c r="AW65" s="191"/>
      <c r="AX65" s="192">
        <v>59</v>
      </c>
      <c r="AY65" s="189" t="s">
        <v>66</v>
      </c>
      <c r="AZ65" s="190">
        <v>0</v>
      </c>
      <c r="BA65" s="190">
        <v>0</v>
      </c>
      <c r="BB65" s="190">
        <v>0</v>
      </c>
      <c r="BC65" s="190">
        <f t="shared" si="9"/>
        <v>0</v>
      </c>
      <c r="BD65" s="191"/>
      <c r="BE65" s="192">
        <v>59</v>
      </c>
      <c r="BF65" s="189" t="s">
        <v>66</v>
      </c>
      <c r="BG65" s="190">
        <v>0</v>
      </c>
      <c r="BH65" s="190">
        <v>0</v>
      </c>
      <c r="BI65" s="190">
        <v>0</v>
      </c>
      <c r="BJ65" s="190">
        <f t="shared" si="10"/>
        <v>0</v>
      </c>
      <c r="BK65" s="191"/>
      <c r="BL65" s="192">
        <v>59</v>
      </c>
      <c r="BM65" s="189" t="s">
        <v>66</v>
      </c>
      <c r="BN65" s="190">
        <v>0</v>
      </c>
      <c r="BO65" s="190">
        <v>0</v>
      </c>
      <c r="BP65" s="190">
        <v>0</v>
      </c>
      <c r="BQ65" s="190">
        <f t="shared" si="11"/>
        <v>0</v>
      </c>
      <c r="BR65" s="191"/>
      <c r="BS65" s="192">
        <v>59</v>
      </c>
      <c r="BT65" s="189" t="s">
        <v>66</v>
      </c>
      <c r="BU65" s="190">
        <v>0</v>
      </c>
      <c r="BV65" s="190">
        <v>0</v>
      </c>
      <c r="BW65" s="190">
        <v>0</v>
      </c>
      <c r="BX65" s="190">
        <f t="shared" si="12"/>
        <v>0</v>
      </c>
      <c r="BY65" s="191"/>
      <c r="BZ65" s="192">
        <v>59</v>
      </c>
      <c r="CA65" s="189" t="s">
        <v>66</v>
      </c>
      <c r="CB65" s="190">
        <v>0</v>
      </c>
      <c r="CC65" s="190">
        <v>0</v>
      </c>
      <c r="CD65" s="190">
        <v>0</v>
      </c>
      <c r="CE65" s="190">
        <f t="shared" si="13"/>
        <v>0</v>
      </c>
      <c r="CF65" s="191"/>
      <c r="CG65" s="192">
        <v>59</v>
      </c>
      <c r="CH65" s="189" t="s">
        <v>66</v>
      </c>
      <c r="CI65" s="190">
        <v>0</v>
      </c>
      <c r="CJ65" s="190">
        <v>0</v>
      </c>
      <c r="CK65" s="190">
        <v>0</v>
      </c>
      <c r="CL65" s="190">
        <f t="shared" si="14"/>
        <v>0</v>
      </c>
      <c r="CM65" s="191"/>
      <c r="CN65" s="192">
        <v>59</v>
      </c>
      <c r="CO65" s="189" t="s">
        <v>66</v>
      </c>
      <c r="CP65" s="190">
        <v>0</v>
      </c>
      <c r="CQ65" s="190">
        <v>0</v>
      </c>
      <c r="CR65" s="190">
        <v>0</v>
      </c>
      <c r="CS65" s="190">
        <f t="shared" si="15"/>
        <v>0</v>
      </c>
      <c r="CT65" s="191"/>
      <c r="CU65" s="192">
        <v>59</v>
      </c>
      <c r="CV65" s="189" t="s">
        <v>66</v>
      </c>
      <c r="CW65" s="190">
        <v>0</v>
      </c>
      <c r="CX65" s="190">
        <v>0</v>
      </c>
      <c r="CY65" s="190">
        <v>0</v>
      </c>
      <c r="CZ65" s="190">
        <f t="shared" si="16"/>
        <v>0</v>
      </c>
      <c r="DA65" s="191"/>
      <c r="DB65" s="192">
        <v>59</v>
      </c>
      <c r="DC65" s="189" t="s">
        <v>66</v>
      </c>
      <c r="DD65" s="190">
        <v>0</v>
      </c>
      <c r="DE65" s="190">
        <v>0</v>
      </c>
      <c r="DF65" s="190">
        <v>0</v>
      </c>
      <c r="DG65" s="190">
        <f t="shared" si="17"/>
        <v>0</v>
      </c>
      <c r="DH65" s="191"/>
      <c r="DI65" s="192">
        <v>59</v>
      </c>
      <c r="DJ65" s="189" t="s">
        <v>66</v>
      </c>
      <c r="DK65" s="190">
        <v>0</v>
      </c>
      <c r="DL65" s="190">
        <v>0</v>
      </c>
      <c r="DM65" s="190">
        <v>0</v>
      </c>
      <c r="DN65" s="190">
        <f t="shared" si="18"/>
        <v>0</v>
      </c>
      <c r="DO65" s="191"/>
      <c r="DP65" s="192">
        <v>59</v>
      </c>
      <c r="DQ65" s="189" t="s">
        <v>66</v>
      </c>
      <c r="DR65" s="190">
        <v>0</v>
      </c>
      <c r="DS65" s="190">
        <v>0</v>
      </c>
      <c r="DT65" s="190">
        <v>0</v>
      </c>
      <c r="DU65" s="190">
        <f t="shared" si="19"/>
        <v>0</v>
      </c>
      <c r="DV65" s="191"/>
      <c r="DW65" s="192">
        <v>59</v>
      </c>
      <c r="DX65" s="189" t="s">
        <v>66</v>
      </c>
      <c r="DY65" s="190">
        <v>0</v>
      </c>
      <c r="DZ65" s="190">
        <v>0</v>
      </c>
      <c r="EA65" s="190">
        <v>0</v>
      </c>
      <c r="EB65" s="190">
        <f t="shared" si="20"/>
        <v>0</v>
      </c>
      <c r="EC65" s="191"/>
      <c r="ED65" s="192">
        <v>59</v>
      </c>
      <c r="EE65" s="189" t="s">
        <v>66</v>
      </c>
      <c r="EF65" s="190">
        <v>0</v>
      </c>
      <c r="EG65" s="190">
        <v>0</v>
      </c>
      <c r="EH65" s="190">
        <v>0</v>
      </c>
      <c r="EI65" s="190">
        <f t="shared" si="21"/>
        <v>0</v>
      </c>
      <c r="EJ65" s="191"/>
      <c r="EK65" s="192">
        <v>59</v>
      </c>
      <c r="EL65" s="189" t="s">
        <v>66</v>
      </c>
      <c r="EM65" s="190">
        <v>0</v>
      </c>
      <c r="EN65" s="190">
        <v>0</v>
      </c>
      <c r="EO65" s="190">
        <v>0</v>
      </c>
      <c r="EP65" s="190">
        <f t="shared" si="22"/>
        <v>0</v>
      </c>
      <c r="EQ65" s="191"/>
      <c r="ER65" s="192">
        <v>59</v>
      </c>
      <c r="ES65" s="189" t="s">
        <v>66</v>
      </c>
      <c r="ET65" s="190">
        <v>0</v>
      </c>
      <c r="EU65" s="190">
        <f t="shared" si="23"/>
        <v>0</v>
      </c>
      <c r="EV65" s="190">
        <f t="shared" si="0"/>
        <v>0</v>
      </c>
      <c r="EW65" s="190">
        <f t="shared" si="1"/>
        <v>0</v>
      </c>
      <c r="EX65" s="230"/>
    </row>
    <row r="66" spans="1:154" ht="15.75" hidden="1">
      <c r="A66" s="192">
        <v>60</v>
      </c>
      <c r="B66" s="189" t="s">
        <v>50</v>
      </c>
      <c r="C66" s="190">
        <v>0</v>
      </c>
      <c r="D66" s="190">
        <v>0</v>
      </c>
      <c r="E66" s="190">
        <v>0</v>
      </c>
      <c r="F66" s="190">
        <f t="shared" si="2"/>
        <v>0</v>
      </c>
      <c r="G66" s="191"/>
      <c r="H66" s="192">
        <v>60</v>
      </c>
      <c r="I66" s="189" t="s">
        <v>50</v>
      </c>
      <c r="J66" s="190">
        <v>0</v>
      </c>
      <c r="K66" s="190">
        <v>0</v>
      </c>
      <c r="L66" s="190">
        <v>0</v>
      </c>
      <c r="M66" s="190">
        <f t="shared" si="3"/>
        <v>0</v>
      </c>
      <c r="N66" s="191"/>
      <c r="O66" s="192">
        <v>60</v>
      </c>
      <c r="P66" s="189" t="s">
        <v>50</v>
      </c>
      <c r="Q66" s="190">
        <v>0</v>
      </c>
      <c r="R66" s="190">
        <v>0</v>
      </c>
      <c r="S66" s="190">
        <v>0</v>
      </c>
      <c r="T66" s="190">
        <f t="shared" si="4"/>
        <v>0</v>
      </c>
      <c r="U66" s="191"/>
      <c r="V66" s="192">
        <v>60</v>
      </c>
      <c r="W66" s="189" t="s">
        <v>50</v>
      </c>
      <c r="X66" s="190">
        <v>0</v>
      </c>
      <c r="Y66" s="190">
        <v>0</v>
      </c>
      <c r="Z66" s="190">
        <v>0</v>
      </c>
      <c r="AA66" s="190">
        <f t="shared" si="5"/>
        <v>0</v>
      </c>
      <c r="AB66" s="191"/>
      <c r="AC66" s="192">
        <v>60</v>
      </c>
      <c r="AD66" s="189" t="s">
        <v>50</v>
      </c>
      <c r="AE66" s="190">
        <v>0</v>
      </c>
      <c r="AF66" s="190">
        <v>0</v>
      </c>
      <c r="AG66" s="190">
        <v>0</v>
      </c>
      <c r="AH66" s="190">
        <f t="shared" si="6"/>
        <v>0</v>
      </c>
      <c r="AI66" s="191"/>
      <c r="AJ66" s="192">
        <v>60</v>
      </c>
      <c r="AK66" s="189" t="s">
        <v>50</v>
      </c>
      <c r="AL66" s="190">
        <v>0</v>
      </c>
      <c r="AM66" s="190">
        <v>0</v>
      </c>
      <c r="AN66" s="190">
        <v>0</v>
      </c>
      <c r="AO66" s="190">
        <f t="shared" si="7"/>
        <v>0</v>
      </c>
      <c r="AP66" s="191"/>
      <c r="AQ66" s="192">
        <v>60</v>
      </c>
      <c r="AR66" s="189" t="s">
        <v>50</v>
      </c>
      <c r="AS66" s="190">
        <v>0</v>
      </c>
      <c r="AT66" s="190">
        <v>0</v>
      </c>
      <c r="AU66" s="190">
        <v>0</v>
      </c>
      <c r="AV66" s="190">
        <f t="shared" si="8"/>
        <v>0</v>
      </c>
      <c r="AW66" s="191"/>
      <c r="AX66" s="192">
        <v>60</v>
      </c>
      <c r="AY66" s="189" t="s">
        <v>50</v>
      </c>
      <c r="AZ66" s="190">
        <v>0</v>
      </c>
      <c r="BA66" s="190">
        <v>0</v>
      </c>
      <c r="BB66" s="190">
        <v>0</v>
      </c>
      <c r="BC66" s="190">
        <f t="shared" si="9"/>
        <v>0</v>
      </c>
      <c r="BD66" s="191"/>
      <c r="BE66" s="192">
        <v>60</v>
      </c>
      <c r="BF66" s="189" t="s">
        <v>50</v>
      </c>
      <c r="BG66" s="190">
        <v>0</v>
      </c>
      <c r="BH66" s="190">
        <v>0</v>
      </c>
      <c r="BI66" s="190">
        <v>0</v>
      </c>
      <c r="BJ66" s="190">
        <f t="shared" si="10"/>
        <v>0</v>
      </c>
      <c r="BK66" s="191"/>
      <c r="BL66" s="192">
        <v>60</v>
      </c>
      <c r="BM66" s="189" t="s">
        <v>50</v>
      </c>
      <c r="BN66" s="190">
        <v>0</v>
      </c>
      <c r="BO66" s="190">
        <v>0</v>
      </c>
      <c r="BP66" s="190">
        <v>0</v>
      </c>
      <c r="BQ66" s="190">
        <f t="shared" si="11"/>
        <v>0</v>
      </c>
      <c r="BR66" s="191"/>
      <c r="BS66" s="192">
        <v>60</v>
      </c>
      <c r="BT66" s="189" t="s">
        <v>50</v>
      </c>
      <c r="BU66" s="190">
        <v>0</v>
      </c>
      <c r="BV66" s="190">
        <v>0</v>
      </c>
      <c r="BW66" s="190">
        <v>0</v>
      </c>
      <c r="BX66" s="190">
        <f t="shared" si="12"/>
        <v>0</v>
      </c>
      <c r="BY66" s="191"/>
      <c r="BZ66" s="192">
        <v>60</v>
      </c>
      <c r="CA66" s="189" t="s">
        <v>50</v>
      </c>
      <c r="CB66" s="190">
        <v>0</v>
      </c>
      <c r="CC66" s="190">
        <v>0</v>
      </c>
      <c r="CD66" s="190">
        <v>0</v>
      </c>
      <c r="CE66" s="190">
        <f t="shared" si="13"/>
        <v>0</v>
      </c>
      <c r="CF66" s="191"/>
      <c r="CG66" s="192">
        <v>60</v>
      </c>
      <c r="CH66" s="189" t="s">
        <v>50</v>
      </c>
      <c r="CI66" s="190">
        <v>0</v>
      </c>
      <c r="CJ66" s="190">
        <v>0</v>
      </c>
      <c r="CK66" s="190">
        <v>0</v>
      </c>
      <c r="CL66" s="190">
        <f t="shared" si="14"/>
        <v>0</v>
      </c>
      <c r="CM66" s="191"/>
      <c r="CN66" s="192">
        <v>60</v>
      </c>
      <c r="CO66" s="189" t="s">
        <v>50</v>
      </c>
      <c r="CP66" s="190">
        <v>0</v>
      </c>
      <c r="CQ66" s="190">
        <v>0</v>
      </c>
      <c r="CR66" s="190">
        <v>0</v>
      </c>
      <c r="CS66" s="190">
        <f t="shared" si="15"/>
        <v>0</v>
      </c>
      <c r="CT66" s="191"/>
      <c r="CU66" s="192">
        <v>60</v>
      </c>
      <c r="CV66" s="189" t="s">
        <v>50</v>
      </c>
      <c r="CW66" s="190">
        <v>0</v>
      </c>
      <c r="CX66" s="190">
        <v>0</v>
      </c>
      <c r="CY66" s="190">
        <v>0</v>
      </c>
      <c r="CZ66" s="190">
        <f t="shared" si="16"/>
        <v>0</v>
      </c>
      <c r="DA66" s="191"/>
      <c r="DB66" s="192">
        <v>60</v>
      </c>
      <c r="DC66" s="189" t="s">
        <v>50</v>
      </c>
      <c r="DD66" s="190">
        <v>0</v>
      </c>
      <c r="DE66" s="190">
        <v>0</v>
      </c>
      <c r="DF66" s="190">
        <v>0</v>
      </c>
      <c r="DG66" s="190">
        <f t="shared" si="17"/>
        <v>0</v>
      </c>
      <c r="DH66" s="191"/>
      <c r="DI66" s="192">
        <v>60</v>
      </c>
      <c r="DJ66" s="189" t="s">
        <v>50</v>
      </c>
      <c r="DK66" s="190">
        <v>0</v>
      </c>
      <c r="DL66" s="190">
        <v>0</v>
      </c>
      <c r="DM66" s="190">
        <v>0</v>
      </c>
      <c r="DN66" s="190">
        <f t="shared" si="18"/>
        <v>0</v>
      </c>
      <c r="DO66" s="191"/>
      <c r="DP66" s="192">
        <v>60</v>
      </c>
      <c r="DQ66" s="189" t="s">
        <v>50</v>
      </c>
      <c r="DR66" s="190">
        <v>0</v>
      </c>
      <c r="DS66" s="190">
        <v>0</v>
      </c>
      <c r="DT66" s="190">
        <v>0</v>
      </c>
      <c r="DU66" s="190">
        <f t="shared" si="19"/>
        <v>0</v>
      </c>
      <c r="DV66" s="191"/>
      <c r="DW66" s="192">
        <v>60</v>
      </c>
      <c r="DX66" s="189" t="s">
        <v>50</v>
      </c>
      <c r="DY66" s="190">
        <v>0</v>
      </c>
      <c r="DZ66" s="190">
        <v>0</v>
      </c>
      <c r="EA66" s="190">
        <v>0</v>
      </c>
      <c r="EB66" s="190">
        <f t="shared" si="20"/>
        <v>0</v>
      </c>
      <c r="EC66" s="191"/>
      <c r="ED66" s="192">
        <v>60</v>
      </c>
      <c r="EE66" s="189" t="s">
        <v>50</v>
      </c>
      <c r="EF66" s="190">
        <v>0</v>
      </c>
      <c r="EG66" s="190">
        <v>0</v>
      </c>
      <c r="EH66" s="190">
        <v>0</v>
      </c>
      <c r="EI66" s="190">
        <f t="shared" si="21"/>
        <v>0</v>
      </c>
      <c r="EJ66" s="191"/>
      <c r="EK66" s="192">
        <v>60</v>
      </c>
      <c r="EL66" s="189" t="s">
        <v>50</v>
      </c>
      <c r="EM66" s="190">
        <v>0</v>
      </c>
      <c r="EN66" s="190">
        <v>0</v>
      </c>
      <c r="EO66" s="190">
        <v>0</v>
      </c>
      <c r="EP66" s="190">
        <f t="shared" si="22"/>
        <v>0</v>
      </c>
      <c r="EQ66" s="191"/>
      <c r="ER66" s="192">
        <v>60</v>
      </c>
      <c r="ES66" s="189" t="s">
        <v>50</v>
      </c>
      <c r="ET66" s="190">
        <v>0</v>
      </c>
      <c r="EU66" s="190">
        <f t="shared" si="23"/>
        <v>0</v>
      </c>
      <c r="EV66" s="190">
        <f t="shared" si="0"/>
        <v>0</v>
      </c>
      <c r="EW66" s="190">
        <f t="shared" si="1"/>
        <v>0</v>
      </c>
      <c r="EX66" s="230"/>
    </row>
    <row r="67" spans="1:154" ht="15.75" hidden="1">
      <c r="A67" s="192">
        <v>61</v>
      </c>
      <c r="B67" s="189" t="s">
        <v>51</v>
      </c>
      <c r="C67" s="190">
        <v>0</v>
      </c>
      <c r="D67" s="190">
        <v>0</v>
      </c>
      <c r="E67" s="190">
        <v>0</v>
      </c>
      <c r="F67" s="190">
        <f t="shared" si="2"/>
        <v>0</v>
      </c>
      <c r="G67" s="191"/>
      <c r="H67" s="192">
        <v>61</v>
      </c>
      <c r="I67" s="189" t="s">
        <v>51</v>
      </c>
      <c r="J67" s="190">
        <v>0</v>
      </c>
      <c r="K67" s="190">
        <v>0</v>
      </c>
      <c r="L67" s="190">
        <v>0</v>
      </c>
      <c r="M67" s="190">
        <f t="shared" si="3"/>
        <v>0</v>
      </c>
      <c r="N67" s="191"/>
      <c r="O67" s="192">
        <v>61</v>
      </c>
      <c r="P67" s="189" t="s">
        <v>51</v>
      </c>
      <c r="Q67" s="190">
        <v>0</v>
      </c>
      <c r="R67" s="190">
        <v>0</v>
      </c>
      <c r="S67" s="190">
        <v>0</v>
      </c>
      <c r="T67" s="190">
        <f t="shared" si="4"/>
        <v>0</v>
      </c>
      <c r="U67" s="191"/>
      <c r="V67" s="192">
        <v>61</v>
      </c>
      <c r="W67" s="189" t="s">
        <v>51</v>
      </c>
      <c r="X67" s="190">
        <v>0</v>
      </c>
      <c r="Y67" s="190">
        <v>0</v>
      </c>
      <c r="Z67" s="190">
        <v>0</v>
      </c>
      <c r="AA67" s="190">
        <f t="shared" si="5"/>
        <v>0</v>
      </c>
      <c r="AB67" s="191"/>
      <c r="AC67" s="192">
        <v>61</v>
      </c>
      <c r="AD67" s="189" t="s">
        <v>51</v>
      </c>
      <c r="AE67" s="190">
        <v>0</v>
      </c>
      <c r="AF67" s="190">
        <v>0</v>
      </c>
      <c r="AG67" s="190">
        <v>0</v>
      </c>
      <c r="AH67" s="190">
        <f t="shared" si="6"/>
        <v>0</v>
      </c>
      <c r="AI67" s="191"/>
      <c r="AJ67" s="192">
        <v>61</v>
      </c>
      <c r="AK67" s="189" t="s">
        <v>51</v>
      </c>
      <c r="AL67" s="190">
        <v>0</v>
      </c>
      <c r="AM67" s="190">
        <v>0</v>
      </c>
      <c r="AN67" s="190">
        <v>0</v>
      </c>
      <c r="AO67" s="190">
        <f t="shared" si="7"/>
        <v>0</v>
      </c>
      <c r="AP67" s="191"/>
      <c r="AQ67" s="192">
        <v>61</v>
      </c>
      <c r="AR67" s="189" t="s">
        <v>51</v>
      </c>
      <c r="AS67" s="190">
        <v>0</v>
      </c>
      <c r="AT67" s="190">
        <v>0</v>
      </c>
      <c r="AU67" s="190">
        <v>0</v>
      </c>
      <c r="AV67" s="190">
        <f t="shared" si="8"/>
        <v>0</v>
      </c>
      <c r="AW67" s="191"/>
      <c r="AX67" s="192">
        <v>61</v>
      </c>
      <c r="AY67" s="189" t="s">
        <v>51</v>
      </c>
      <c r="AZ67" s="190">
        <v>0</v>
      </c>
      <c r="BA67" s="190">
        <v>0</v>
      </c>
      <c r="BB67" s="190">
        <v>0</v>
      </c>
      <c r="BC67" s="190">
        <f t="shared" si="9"/>
        <v>0</v>
      </c>
      <c r="BD67" s="191"/>
      <c r="BE67" s="192">
        <v>61</v>
      </c>
      <c r="BF67" s="189" t="s">
        <v>51</v>
      </c>
      <c r="BG67" s="190">
        <v>0</v>
      </c>
      <c r="BH67" s="190">
        <v>0</v>
      </c>
      <c r="BI67" s="190">
        <v>0</v>
      </c>
      <c r="BJ67" s="190">
        <f t="shared" si="10"/>
        <v>0</v>
      </c>
      <c r="BK67" s="191"/>
      <c r="BL67" s="192">
        <v>61</v>
      </c>
      <c r="BM67" s="189" t="s">
        <v>51</v>
      </c>
      <c r="BN67" s="190">
        <v>0</v>
      </c>
      <c r="BO67" s="190">
        <v>0</v>
      </c>
      <c r="BP67" s="190">
        <v>0</v>
      </c>
      <c r="BQ67" s="190">
        <f t="shared" si="11"/>
        <v>0</v>
      </c>
      <c r="BR67" s="191"/>
      <c r="BS67" s="192">
        <v>61</v>
      </c>
      <c r="BT67" s="189" t="s">
        <v>51</v>
      </c>
      <c r="BU67" s="190">
        <v>0</v>
      </c>
      <c r="BV67" s="190">
        <v>0</v>
      </c>
      <c r="BW67" s="190">
        <v>0</v>
      </c>
      <c r="BX67" s="190">
        <f t="shared" si="12"/>
        <v>0</v>
      </c>
      <c r="BY67" s="191"/>
      <c r="BZ67" s="192">
        <v>61</v>
      </c>
      <c r="CA67" s="189" t="s">
        <v>51</v>
      </c>
      <c r="CB67" s="190">
        <v>0</v>
      </c>
      <c r="CC67" s="190">
        <v>0</v>
      </c>
      <c r="CD67" s="190">
        <v>0</v>
      </c>
      <c r="CE67" s="190">
        <f t="shared" si="13"/>
        <v>0</v>
      </c>
      <c r="CF67" s="191"/>
      <c r="CG67" s="192">
        <v>61</v>
      </c>
      <c r="CH67" s="189" t="s">
        <v>51</v>
      </c>
      <c r="CI67" s="190">
        <v>0</v>
      </c>
      <c r="CJ67" s="190">
        <v>0</v>
      </c>
      <c r="CK67" s="190">
        <v>0</v>
      </c>
      <c r="CL67" s="190">
        <f t="shared" si="14"/>
        <v>0</v>
      </c>
      <c r="CM67" s="191"/>
      <c r="CN67" s="192">
        <v>61</v>
      </c>
      <c r="CO67" s="189" t="s">
        <v>51</v>
      </c>
      <c r="CP67" s="190">
        <v>0</v>
      </c>
      <c r="CQ67" s="190">
        <v>0</v>
      </c>
      <c r="CR67" s="190">
        <v>0</v>
      </c>
      <c r="CS67" s="190">
        <f t="shared" si="15"/>
        <v>0</v>
      </c>
      <c r="CT67" s="191"/>
      <c r="CU67" s="192">
        <v>61</v>
      </c>
      <c r="CV67" s="189" t="s">
        <v>51</v>
      </c>
      <c r="CW67" s="190">
        <v>0</v>
      </c>
      <c r="CX67" s="190">
        <v>0</v>
      </c>
      <c r="CY67" s="190">
        <v>0</v>
      </c>
      <c r="CZ67" s="190">
        <f t="shared" si="16"/>
        <v>0</v>
      </c>
      <c r="DA67" s="191"/>
      <c r="DB67" s="192">
        <v>61</v>
      </c>
      <c r="DC67" s="189" t="s">
        <v>51</v>
      </c>
      <c r="DD67" s="190">
        <v>0</v>
      </c>
      <c r="DE67" s="190">
        <v>0</v>
      </c>
      <c r="DF67" s="190">
        <v>0</v>
      </c>
      <c r="DG67" s="190">
        <f t="shared" si="17"/>
        <v>0</v>
      </c>
      <c r="DH67" s="191"/>
      <c r="DI67" s="192">
        <v>61</v>
      </c>
      <c r="DJ67" s="189" t="s">
        <v>51</v>
      </c>
      <c r="DK67" s="190">
        <v>0</v>
      </c>
      <c r="DL67" s="190">
        <v>0</v>
      </c>
      <c r="DM67" s="190">
        <v>0</v>
      </c>
      <c r="DN67" s="190">
        <f t="shared" si="18"/>
        <v>0</v>
      </c>
      <c r="DO67" s="191"/>
      <c r="DP67" s="192">
        <v>61</v>
      </c>
      <c r="DQ67" s="189" t="s">
        <v>51</v>
      </c>
      <c r="DR67" s="190">
        <v>0</v>
      </c>
      <c r="DS67" s="190">
        <v>0</v>
      </c>
      <c r="DT67" s="190">
        <v>0</v>
      </c>
      <c r="DU67" s="190">
        <f t="shared" si="19"/>
        <v>0</v>
      </c>
      <c r="DV67" s="191"/>
      <c r="DW67" s="192">
        <v>61</v>
      </c>
      <c r="DX67" s="189" t="s">
        <v>51</v>
      </c>
      <c r="DY67" s="190">
        <v>0</v>
      </c>
      <c r="DZ67" s="190">
        <v>0</v>
      </c>
      <c r="EA67" s="190">
        <v>0</v>
      </c>
      <c r="EB67" s="190">
        <f t="shared" si="20"/>
        <v>0</v>
      </c>
      <c r="EC67" s="191"/>
      <c r="ED67" s="192">
        <v>61</v>
      </c>
      <c r="EE67" s="189" t="s">
        <v>51</v>
      </c>
      <c r="EF67" s="190">
        <v>0</v>
      </c>
      <c r="EG67" s="190">
        <v>0</v>
      </c>
      <c r="EH67" s="190">
        <v>0</v>
      </c>
      <c r="EI67" s="190">
        <f t="shared" si="21"/>
        <v>0</v>
      </c>
      <c r="EJ67" s="191"/>
      <c r="EK67" s="192">
        <v>61</v>
      </c>
      <c r="EL67" s="189" t="s">
        <v>51</v>
      </c>
      <c r="EM67" s="190">
        <v>0</v>
      </c>
      <c r="EN67" s="190">
        <v>0</v>
      </c>
      <c r="EO67" s="190">
        <v>0</v>
      </c>
      <c r="EP67" s="190">
        <f t="shared" si="22"/>
        <v>0</v>
      </c>
      <c r="EQ67" s="191"/>
      <c r="ER67" s="192">
        <v>61</v>
      </c>
      <c r="ES67" s="189" t="s">
        <v>51</v>
      </c>
      <c r="ET67" s="190">
        <v>0</v>
      </c>
      <c r="EU67" s="190">
        <f t="shared" si="23"/>
        <v>0</v>
      </c>
      <c r="EV67" s="190">
        <f t="shared" si="0"/>
        <v>0</v>
      </c>
      <c r="EW67" s="190">
        <f t="shared" si="1"/>
        <v>0</v>
      </c>
      <c r="EX67" s="230"/>
    </row>
    <row r="68" spans="1:154" ht="24" hidden="1" customHeight="1">
      <c r="A68" s="192">
        <v>62</v>
      </c>
      <c r="B68" s="193" t="s">
        <v>52</v>
      </c>
      <c r="C68" s="190">
        <v>0</v>
      </c>
      <c r="D68" s="190">
        <v>0</v>
      </c>
      <c r="E68" s="190">
        <v>0</v>
      </c>
      <c r="F68" s="190">
        <f t="shared" si="2"/>
        <v>0</v>
      </c>
      <c r="G68" s="191"/>
      <c r="H68" s="192">
        <v>62</v>
      </c>
      <c r="I68" s="193" t="s">
        <v>52</v>
      </c>
      <c r="J68" s="190">
        <v>0</v>
      </c>
      <c r="K68" s="190">
        <v>0</v>
      </c>
      <c r="L68" s="190">
        <v>0</v>
      </c>
      <c r="M68" s="190">
        <f t="shared" si="3"/>
        <v>0</v>
      </c>
      <c r="N68" s="191"/>
      <c r="O68" s="192">
        <v>62</v>
      </c>
      <c r="P68" s="193" t="s">
        <v>52</v>
      </c>
      <c r="Q68" s="190">
        <v>0</v>
      </c>
      <c r="R68" s="190">
        <v>0</v>
      </c>
      <c r="S68" s="190">
        <v>0</v>
      </c>
      <c r="T68" s="190">
        <f t="shared" si="4"/>
        <v>0</v>
      </c>
      <c r="U68" s="191"/>
      <c r="V68" s="192">
        <v>62</v>
      </c>
      <c r="W68" s="193" t="s">
        <v>52</v>
      </c>
      <c r="X68" s="190">
        <v>0</v>
      </c>
      <c r="Y68" s="190">
        <v>0</v>
      </c>
      <c r="Z68" s="190">
        <v>0</v>
      </c>
      <c r="AA68" s="190">
        <f t="shared" si="5"/>
        <v>0</v>
      </c>
      <c r="AB68" s="191"/>
      <c r="AC68" s="192">
        <v>62</v>
      </c>
      <c r="AD68" s="193" t="s">
        <v>52</v>
      </c>
      <c r="AE68" s="190">
        <v>0</v>
      </c>
      <c r="AF68" s="190">
        <v>0</v>
      </c>
      <c r="AG68" s="190">
        <v>0</v>
      </c>
      <c r="AH68" s="190">
        <f t="shared" si="6"/>
        <v>0</v>
      </c>
      <c r="AI68" s="191"/>
      <c r="AJ68" s="192">
        <v>62</v>
      </c>
      <c r="AK68" s="193" t="s">
        <v>52</v>
      </c>
      <c r="AL68" s="190">
        <v>0</v>
      </c>
      <c r="AM68" s="190">
        <v>0</v>
      </c>
      <c r="AN68" s="190">
        <v>0</v>
      </c>
      <c r="AO68" s="190">
        <f t="shared" si="7"/>
        <v>0</v>
      </c>
      <c r="AP68" s="191"/>
      <c r="AQ68" s="192">
        <v>62</v>
      </c>
      <c r="AR68" s="193" t="s">
        <v>52</v>
      </c>
      <c r="AS68" s="190">
        <v>0</v>
      </c>
      <c r="AT68" s="190">
        <v>0</v>
      </c>
      <c r="AU68" s="190">
        <v>0</v>
      </c>
      <c r="AV68" s="190">
        <f t="shared" si="8"/>
        <v>0</v>
      </c>
      <c r="AW68" s="191"/>
      <c r="AX68" s="192">
        <v>62</v>
      </c>
      <c r="AY68" s="193" t="s">
        <v>52</v>
      </c>
      <c r="AZ68" s="190">
        <v>0</v>
      </c>
      <c r="BA68" s="190">
        <v>0</v>
      </c>
      <c r="BB68" s="190">
        <v>0</v>
      </c>
      <c r="BC68" s="190">
        <f t="shared" si="9"/>
        <v>0</v>
      </c>
      <c r="BD68" s="191"/>
      <c r="BE68" s="192">
        <v>62</v>
      </c>
      <c r="BF68" s="193" t="s">
        <v>52</v>
      </c>
      <c r="BG68" s="190">
        <v>0</v>
      </c>
      <c r="BH68" s="190">
        <v>0</v>
      </c>
      <c r="BI68" s="190">
        <v>0</v>
      </c>
      <c r="BJ68" s="190">
        <f t="shared" si="10"/>
        <v>0</v>
      </c>
      <c r="BK68" s="191"/>
      <c r="BL68" s="192">
        <v>62</v>
      </c>
      <c r="BM68" s="193" t="s">
        <v>52</v>
      </c>
      <c r="BN68" s="190">
        <v>1</v>
      </c>
      <c r="BO68" s="190">
        <v>0</v>
      </c>
      <c r="BP68" s="190">
        <v>0</v>
      </c>
      <c r="BQ68" s="190">
        <f t="shared" si="11"/>
        <v>0</v>
      </c>
      <c r="BR68" s="191"/>
      <c r="BS68" s="192">
        <v>62</v>
      </c>
      <c r="BT68" s="193" t="s">
        <v>52</v>
      </c>
      <c r="BU68" s="190">
        <v>0</v>
      </c>
      <c r="BV68" s="190">
        <v>0</v>
      </c>
      <c r="BW68" s="190">
        <v>0</v>
      </c>
      <c r="BX68" s="190">
        <f t="shared" si="12"/>
        <v>0</v>
      </c>
      <c r="BY68" s="191"/>
      <c r="BZ68" s="192">
        <v>62</v>
      </c>
      <c r="CA68" s="193" t="s">
        <v>52</v>
      </c>
      <c r="CB68" s="190">
        <v>0</v>
      </c>
      <c r="CC68" s="190">
        <v>0</v>
      </c>
      <c r="CD68" s="190">
        <v>0</v>
      </c>
      <c r="CE68" s="190">
        <f t="shared" si="13"/>
        <v>0</v>
      </c>
      <c r="CF68" s="191"/>
      <c r="CG68" s="192">
        <v>62</v>
      </c>
      <c r="CH68" s="193" t="s">
        <v>52</v>
      </c>
      <c r="CI68" s="190">
        <v>0</v>
      </c>
      <c r="CJ68" s="190">
        <v>0</v>
      </c>
      <c r="CK68" s="190">
        <v>0</v>
      </c>
      <c r="CL68" s="190">
        <f t="shared" si="14"/>
        <v>0</v>
      </c>
      <c r="CM68" s="191"/>
      <c r="CN68" s="192">
        <v>62</v>
      </c>
      <c r="CO68" s="193" t="s">
        <v>52</v>
      </c>
      <c r="CP68" s="190">
        <v>0</v>
      </c>
      <c r="CQ68" s="190">
        <v>0</v>
      </c>
      <c r="CR68" s="190">
        <v>0</v>
      </c>
      <c r="CS68" s="190">
        <f t="shared" si="15"/>
        <v>0</v>
      </c>
      <c r="CT68" s="191"/>
      <c r="CU68" s="192">
        <v>62</v>
      </c>
      <c r="CV68" s="193" t="s">
        <v>52</v>
      </c>
      <c r="CW68" s="190">
        <v>0</v>
      </c>
      <c r="CX68" s="190">
        <v>0</v>
      </c>
      <c r="CY68" s="190">
        <v>0</v>
      </c>
      <c r="CZ68" s="190">
        <f t="shared" si="16"/>
        <v>0</v>
      </c>
      <c r="DA68" s="191"/>
      <c r="DB68" s="192">
        <v>62</v>
      </c>
      <c r="DC68" s="193" t="s">
        <v>52</v>
      </c>
      <c r="DD68" s="190">
        <v>0</v>
      </c>
      <c r="DE68" s="190">
        <v>0</v>
      </c>
      <c r="DF68" s="190">
        <v>0</v>
      </c>
      <c r="DG68" s="190">
        <f t="shared" si="17"/>
        <v>0</v>
      </c>
      <c r="DH68" s="191"/>
      <c r="DI68" s="192">
        <v>62</v>
      </c>
      <c r="DJ68" s="193" t="s">
        <v>52</v>
      </c>
      <c r="DK68" s="190">
        <v>0</v>
      </c>
      <c r="DL68" s="190">
        <v>0</v>
      </c>
      <c r="DM68" s="190">
        <v>0</v>
      </c>
      <c r="DN68" s="190">
        <f t="shared" si="18"/>
        <v>0</v>
      </c>
      <c r="DO68" s="191"/>
      <c r="DP68" s="192">
        <v>62</v>
      </c>
      <c r="DQ68" s="193" t="s">
        <v>52</v>
      </c>
      <c r="DR68" s="190">
        <v>0</v>
      </c>
      <c r="DS68" s="190">
        <v>0</v>
      </c>
      <c r="DT68" s="190">
        <v>0</v>
      </c>
      <c r="DU68" s="190">
        <f t="shared" si="19"/>
        <v>0</v>
      </c>
      <c r="DV68" s="191"/>
      <c r="DW68" s="192">
        <v>62</v>
      </c>
      <c r="DX68" s="193" t="s">
        <v>52</v>
      </c>
      <c r="DY68" s="190">
        <v>0</v>
      </c>
      <c r="DZ68" s="190">
        <v>0</v>
      </c>
      <c r="EA68" s="190">
        <v>0</v>
      </c>
      <c r="EB68" s="190">
        <f t="shared" si="20"/>
        <v>0</v>
      </c>
      <c r="EC68" s="191"/>
      <c r="ED68" s="192">
        <v>62</v>
      </c>
      <c r="EE68" s="193" t="s">
        <v>52</v>
      </c>
      <c r="EF68" s="190">
        <v>0</v>
      </c>
      <c r="EG68" s="190">
        <v>0</v>
      </c>
      <c r="EH68" s="190">
        <v>0</v>
      </c>
      <c r="EI68" s="190">
        <f t="shared" si="21"/>
        <v>0</v>
      </c>
      <c r="EJ68" s="191"/>
      <c r="EK68" s="192">
        <v>62</v>
      </c>
      <c r="EL68" s="193" t="s">
        <v>52</v>
      </c>
      <c r="EM68" s="190">
        <v>0</v>
      </c>
      <c r="EN68" s="190">
        <v>0</v>
      </c>
      <c r="EO68" s="190">
        <v>0</v>
      </c>
      <c r="EP68" s="190">
        <f t="shared" si="22"/>
        <v>0</v>
      </c>
      <c r="EQ68" s="191"/>
      <c r="ER68" s="192">
        <v>62</v>
      </c>
      <c r="ES68" s="193" t="s">
        <v>52</v>
      </c>
      <c r="ET68" s="190">
        <v>0</v>
      </c>
      <c r="EU68" s="190">
        <f t="shared" si="23"/>
        <v>0</v>
      </c>
      <c r="EV68" s="190">
        <f t="shared" si="0"/>
        <v>0</v>
      </c>
      <c r="EW68" s="190">
        <f t="shared" si="1"/>
        <v>0</v>
      </c>
      <c r="EX68" s="230"/>
    </row>
    <row r="69" spans="1:154" ht="15.75" hidden="1">
      <c r="A69" s="280" t="s">
        <v>53</v>
      </c>
      <c r="B69" s="280"/>
      <c r="C69" s="195">
        <f>SUM(C7:C68)</f>
        <v>0</v>
      </c>
      <c r="D69" s="195">
        <f>SUM(D7:D68)</f>
        <v>0</v>
      </c>
      <c r="E69" s="195">
        <f>SUM(E7:E68)</f>
        <v>0</v>
      </c>
      <c r="F69" s="195">
        <f>SUM(F7:F68)</f>
        <v>0</v>
      </c>
      <c r="G69" s="191"/>
      <c r="H69" s="280" t="s">
        <v>53</v>
      </c>
      <c r="I69" s="280"/>
      <c r="J69" s="195">
        <f>SUM(J7:J68)</f>
        <v>2500</v>
      </c>
      <c r="K69" s="195">
        <f>SUM(K7:K68)</f>
        <v>2250000</v>
      </c>
      <c r="L69" s="195">
        <f>SUM(L7:L68)</f>
        <v>0</v>
      </c>
      <c r="M69" s="195">
        <f>SUM(M7:M68)</f>
        <v>2250000</v>
      </c>
      <c r="N69" s="191"/>
      <c r="O69" s="280" t="s">
        <v>53</v>
      </c>
      <c r="P69" s="280"/>
      <c r="Q69" s="195">
        <f>SUM(Q7:Q68)</f>
        <v>16986</v>
      </c>
      <c r="R69" s="195">
        <f>SUM(R7:R68)</f>
        <v>4164950</v>
      </c>
      <c r="S69" s="195">
        <f>SUM(S7:S68)</f>
        <v>0</v>
      </c>
      <c r="T69" s="195">
        <f>SUM(T7:T68)</f>
        <v>4164950</v>
      </c>
      <c r="U69" s="191"/>
      <c r="V69" s="280" t="s">
        <v>53</v>
      </c>
      <c r="W69" s="280"/>
      <c r="X69" s="195">
        <f>SUM(X7:X68)</f>
        <v>0</v>
      </c>
      <c r="Y69" s="195">
        <f>SUM(Y7:Y68)</f>
        <v>0</v>
      </c>
      <c r="Z69" s="195">
        <f>SUM(Z7:Z68)</f>
        <v>0</v>
      </c>
      <c r="AA69" s="195">
        <f>SUM(AA7:AA68)</f>
        <v>0</v>
      </c>
      <c r="AB69" s="191"/>
      <c r="AC69" s="280" t="s">
        <v>53</v>
      </c>
      <c r="AD69" s="280"/>
      <c r="AE69" s="195">
        <f>SUM(AE7:AE68)</f>
        <v>0</v>
      </c>
      <c r="AF69" s="195">
        <f>SUM(AF7:AF68)</f>
        <v>0</v>
      </c>
      <c r="AG69" s="195">
        <f>SUM(AG7:AG68)</f>
        <v>0</v>
      </c>
      <c r="AH69" s="195">
        <f>SUM(AH7:AH68)</f>
        <v>0</v>
      </c>
      <c r="AI69" s="191"/>
      <c r="AJ69" s="280" t="s">
        <v>53</v>
      </c>
      <c r="AK69" s="280"/>
      <c r="AL69" s="195">
        <f>SUM(AL7:AL68)</f>
        <v>8</v>
      </c>
      <c r="AM69" s="195">
        <f>SUM(AM7:AM68)</f>
        <v>400000</v>
      </c>
      <c r="AN69" s="195">
        <f>SUM(AN7:AN68)</f>
        <v>0</v>
      </c>
      <c r="AO69" s="195">
        <f>SUM(AO7:AO68)</f>
        <v>400000</v>
      </c>
      <c r="AP69" s="191"/>
      <c r="AQ69" s="280" t="s">
        <v>53</v>
      </c>
      <c r="AR69" s="280"/>
      <c r="AS69" s="195">
        <f>SUM(AS7:AS68)</f>
        <v>0</v>
      </c>
      <c r="AT69" s="195">
        <f>SUM(AT7:AT68)</f>
        <v>1850000</v>
      </c>
      <c r="AU69" s="195">
        <f>SUM(AU7:AU68)</f>
        <v>0</v>
      </c>
      <c r="AV69" s="195">
        <f>SUM(AV7:AV68)</f>
        <v>1850000</v>
      </c>
      <c r="AW69" s="191"/>
      <c r="AX69" s="280" t="s">
        <v>53</v>
      </c>
      <c r="AY69" s="280"/>
      <c r="AZ69" s="195">
        <f>SUM(AZ7:AZ68)</f>
        <v>0</v>
      </c>
      <c r="BA69" s="195">
        <f>SUM(BA7:BA68)</f>
        <v>555000</v>
      </c>
      <c r="BB69" s="195">
        <f>SUM(BB7:BB68)</f>
        <v>0</v>
      </c>
      <c r="BC69" s="195">
        <f>SUM(BC7:BC68)</f>
        <v>555000</v>
      </c>
      <c r="BD69" s="191"/>
      <c r="BE69" s="280" t="s">
        <v>53</v>
      </c>
      <c r="BF69" s="280"/>
      <c r="BG69" s="195">
        <f>SUM(BG7:BG68)</f>
        <v>0</v>
      </c>
      <c r="BH69" s="195">
        <f>SUM(BH7:BH68)</f>
        <v>0</v>
      </c>
      <c r="BI69" s="195">
        <f>SUM(BI7:BI68)</f>
        <v>0</v>
      </c>
      <c r="BJ69" s="195">
        <f>SUM(BJ7:BJ68)</f>
        <v>0</v>
      </c>
      <c r="BK69" s="191"/>
      <c r="BL69" s="280" t="s">
        <v>53</v>
      </c>
      <c r="BM69" s="280"/>
      <c r="BN69" s="195">
        <f>SUM(BN7:BN68)</f>
        <v>11</v>
      </c>
      <c r="BO69" s="195">
        <f>SUM(BO7:BO68)</f>
        <v>300000</v>
      </c>
      <c r="BP69" s="195">
        <f>SUM(BP7:BP68)</f>
        <v>0</v>
      </c>
      <c r="BQ69" s="195">
        <f>SUM(BQ7:BQ68)</f>
        <v>300000</v>
      </c>
      <c r="BR69" s="191"/>
      <c r="BS69" s="280" t="s">
        <v>53</v>
      </c>
      <c r="BT69" s="280"/>
      <c r="BU69" s="195">
        <f>SUM(BU7:BU68)</f>
        <v>0</v>
      </c>
      <c r="BV69" s="195">
        <f>SUM(BV7:BV68)</f>
        <v>0</v>
      </c>
      <c r="BW69" s="195">
        <f>SUM(BW7:BW68)</f>
        <v>0</v>
      </c>
      <c r="BX69" s="195">
        <f>SUM(BX7:BX68)</f>
        <v>0</v>
      </c>
      <c r="BY69" s="191"/>
      <c r="BZ69" s="280" t="s">
        <v>53</v>
      </c>
      <c r="CA69" s="280"/>
      <c r="CB69" s="195">
        <f>SUM(CB7:CB68)</f>
        <v>0</v>
      </c>
      <c r="CC69" s="195">
        <f>SUM(CC7:CC68)</f>
        <v>0</v>
      </c>
      <c r="CD69" s="195">
        <f>SUM(CD7:CD68)</f>
        <v>0</v>
      </c>
      <c r="CE69" s="195">
        <f>SUM(CE7:CE68)</f>
        <v>0</v>
      </c>
      <c r="CF69" s="191"/>
      <c r="CG69" s="280" t="s">
        <v>53</v>
      </c>
      <c r="CH69" s="280"/>
      <c r="CI69" s="195">
        <f>SUM(CI7:CI68)</f>
        <v>0</v>
      </c>
      <c r="CJ69" s="195">
        <f>SUM(CJ7:CJ68)</f>
        <v>700000</v>
      </c>
      <c r="CK69" s="195">
        <f>SUM(CK7:CK68)</f>
        <v>0</v>
      </c>
      <c r="CL69" s="195">
        <f>SUM(CL7:CL68)</f>
        <v>700000</v>
      </c>
      <c r="CM69" s="191"/>
      <c r="CN69" s="280" t="s">
        <v>53</v>
      </c>
      <c r="CO69" s="280"/>
      <c r="CP69" s="195">
        <f>SUM(CP7:CP68)</f>
        <v>0</v>
      </c>
      <c r="CQ69" s="195">
        <f>SUM(CQ7:CQ68)</f>
        <v>0</v>
      </c>
      <c r="CR69" s="195">
        <f>SUM(CR7:CR68)</f>
        <v>0</v>
      </c>
      <c r="CS69" s="195">
        <f>SUM(CS7:CS68)</f>
        <v>0</v>
      </c>
      <c r="CT69" s="191"/>
      <c r="CU69" s="280" t="s">
        <v>53</v>
      </c>
      <c r="CV69" s="280"/>
      <c r="CW69" s="195">
        <f>SUM(CW7:CW68)</f>
        <v>5500</v>
      </c>
      <c r="CX69" s="195">
        <f>SUM(CX7:CX68)</f>
        <v>13200000</v>
      </c>
      <c r="CY69" s="195">
        <f>SUM(CY7:CY68)</f>
        <v>108655</v>
      </c>
      <c r="CZ69" s="195">
        <f>SUM(CZ7:CZ68)</f>
        <v>13308655</v>
      </c>
      <c r="DA69" s="191"/>
      <c r="DB69" s="280" t="s">
        <v>53</v>
      </c>
      <c r="DC69" s="280"/>
      <c r="DD69" s="195">
        <f>SUM(DD7:DD68)</f>
        <v>1</v>
      </c>
      <c r="DE69" s="195">
        <f>SUM(DE7:DE68)</f>
        <v>100000</v>
      </c>
      <c r="DF69" s="195">
        <f>SUM(DF7:DF68)</f>
        <v>0</v>
      </c>
      <c r="DG69" s="195">
        <f>SUM(DG7:DG68)</f>
        <v>100000</v>
      </c>
      <c r="DH69" s="191"/>
      <c r="DI69" s="280" t="s">
        <v>53</v>
      </c>
      <c r="DJ69" s="280"/>
      <c r="DK69" s="195">
        <f>SUM(DK7:DK68)</f>
        <v>6</v>
      </c>
      <c r="DL69" s="195">
        <f>SUM(DL7:DL68)</f>
        <v>800000</v>
      </c>
      <c r="DM69" s="195">
        <f>SUM(DM7:DM68)</f>
        <v>200000</v>
      </c>
      <c r="DN69" s="195">
        <f>SUM(DN7:DN68)</f>
        <v>1000000</v>
      </c>
      <c r="DO69" s="191"/>
      <c r="DP69" s="280" t="s">
        <v>53</v>
      </c>
      <c r="DQ69" s="280"/>
      <c r="DR69" s="195">
        <f>SUM(DR7:DR68)</f>
        <v>5</v>
      </c>
      <c r="DS69" s="195">
        <f>SUM(DS7:DS68)</f>
        <v>250000</v>
      </c>
      <c r="DT69" s="195">
        <f>SUM(DT7:DT68)</f>
        <v>1000000</v>
      </c>
      <c r="DU69" s="195">
        <f>SUM(DU7:DU68)</f>
        <v>1250000</v>
      </c>
      <c r="DV69" s="191"/>
      <c r="DW69" s="280" t="s">
        <v>53</v>
      </c>
      <c r="DX69" s="280"/>
      <c r="DY69" s="195">
        <f>SUM(DY7:DY68)</f>
        <v>6</v>
      </c>
      <c r="DZ69" s="195">
        <f>SUM(DZ7:DZ68)</f>
        <v>600000</v>
      </c>
      <c r="EA69" s="195">
        <f>SUM(EA7:EA68)</f>
        <v>0</v>
      </c>
      <c r="EB69" s="195">
        <f>SUM(EB7:EB68)</f>
        <v>600000</v>
      </c>
      <c r="EC69" s="191"/>
      <c r="ED69" s="280" t="s">
        <v>53</v>
      </c>
      <c r="EE69" s="280"/>
      <c r="EF69" s="195">
        <f>SUM(EF7:EF68)</f>
        <v>0</v>
      </c>
      <c r="EG69" s="195">
        <f>SUM(EG7:EG68)</f>
        <v>0</v>
      </c>
      <c r="EH69" s="195">
        <f>SUM(EH7:EH68)</f>
        <v>0</v>
      </c>
      <c r="EI69" s="195">
        <f>SUM(EI7:EI68)</f>
        <v>0</v>
      </c>
      <c r="EJ69" s="191"/>
      <c r="EK69" s="280" t="s">
        <v>53</v>
      </c>
      <c r="EL69" s="280"/>
      <c r="EM69" s="195">
        <f>SUM(EM7:EM68)</f>
        <v>0</v>
      </c>
      <c r="EN69" s="195">
        <f>SUM(EN7:EN68)</f>
        <v>0</v>
      </c>
      <c r="EO69" s="195">
        <f>SUM(EO7:EO68)</f>
        <v>0</v>
      </c>
      <c r="EP69" s="195">
        <f>SUM(EP7:EP68)</f>
        <v>0</v>
      </c>
      <c r="EQ69" s="191"/>
      <c r="ER69" s="280" t="s">
        <v>53</v>
      </c>
      <c r="ES69" s="280"/>
      <c r="ET69" s="195">
        <f>SUM(ET7:ET68)</f>
        <v>0</v>
      </c>
      <c r="EU69" s="195">
        <f t="shared" si="23"/>
        <v>25169950</v>
      </c>
      <c r="EV69" s="195">
        <f t="shared" si="0"/>
        <v>1308655</v>
      </c>
      <c r="EW69" s="195">
        <f t="shared" si="1"/>
        <v>26478605</v>
      </c>
      <c r="EX69" s="230"/>
    </row>
    <row r="70" spans="1:154" ht="16.5" hidden="1" customHeight="1">
      <c r="A70" s="281" t="s">
        <v>54</v>
      </c>
      <c r="B70" s="281"/>
      <c r="C70" s="197">
        <f>C71-C69</f>
        <v>0</v>
      </c>
      <c r="D70" s="197">
        <f t="shared" ref="D70:E70" si="24">D71-D69</f>
        <v>0</v>
      </c>
      <c r="E70" s="197">
        <f t="shared" si="24"/>
        <v>0</v>
      </c>
      <c r="F70" s="197">
        <f>F71-F69</f>
        <v>0</v>
      </c>
      <c r="G70" s="191"/>
      <c r="H70" s="281" t="s">
        <v>54</v>
      </c>
      <c r="I70" s="281"/>
      <c r="J70" s="197">
        <f>J71-J69</f>
        <v>0</v>
      </c>
      <c r="K70" s="197">
        <f t="shared" ref="K70:L70" si="25">K71-K69</f>
        <v>0</v>
      </c>
      <c r="L70" s="197">
        <f t="shared" si="25"/>
        <v>0</v>
      </c>
      <c r="M70" s="197">
        <f>M71-M69</f>
        <v>0</v>
      </c>
      <c r="N70" s="191"/>
      <c r="O70" s="281" t="s">
        <v>54</v>
      </c>
      <c r="P70" s="281"/>
      <c r="Q70" s="197">
        <f>Q71-Q69</f>
        <v>0</v>
      </c>
      <c r="R70" s="197">
        <f t="shared" ref="R70:S70" si="26">R71-R69</f>
        <v>812050</v>
      </c>
      <c r="S70" s="197">
        <f t="shared" si="26"/>
        <v>0</v>
      </c>
      <c r="T70" s="197">
        <f>T71-T69</f>
        <v>812050</v>
      </c>
      <c r="U70" s="191"/>
      <c r="V70" s="281" t="s">
        <v>54</v>
      </c>
      <c r="W70" s="281"/>
      <c r="X70" s="197">
        <f>X71-X69</f>
        <v>0</v>
      </c>
      <c r="Y70" s="197">
        <f t="shared" ref="Y70:Z70" si="27">Y71-Y69</f>
        <v>860000</v>
      </c>
      <c r="Z70" s="197">
        <f t="shared" si="27"/>
        <v>0</v>
      </c>
      <c r="AA70" s="197">
        <f>AA71-AA69</f>
        <v>860000</v>
      </c>
      <c r="AB70" s="191"/>
      <c r="AC70" s="281" t="s">
        <v>54</v>
      </c>
      <c r="AD70" s="281"/>
      <c r="AE70" s="197">
        <f>AE71-AE69</f>
        <v>0</v>
      </c>
      <c r="AF70" s="197">
        <f t="shared" ref="AF70:AG70" si="28">AF71-AF69</f>
        <v>1500000</v>
      </c>
      <c r="AG70" s="197">
        <f t="shared" si="28"/>
        <v>0</v>
      </c>
      <c r="AH70" s="197">
        <f>AH71-AH69</f>
        <v>1500000</v>
      </c>
      <c r="AI70" s="191"/>
      <c r="AJ70" s="281" t="s">
        <v>54</v>
      </c>
      <c r="AK70" s="281"/>
      <c r="AL70" s="197">
        <f>AL71-AL69</f>
        <v>0</v>
      </c>
      <c r="AM70" s="197">
        <f t="shared" ref="AM70:AN70" si="29">AM71-AM69</f>
        <v>0</v>
      </c>
      <c r="AN70" s="197">
        <f t="shared" si="29"/>
        <v>0</v>
      </c>
      <c r="AO70" s="197">
        <f>AO71-AO69</f>
        <v>0</v>
      </c>
      <c r="AP70" s="191"/>
      <c r="AQ70" s="281" t="s">
        <v>54</v>
      </c>
      <c r="AR70" s="281"/>
      <c r="AS70" s="197">
        <f>AS71-AS69</f>
        <v>0</v>
      </c>
      <c r="AT70" s="197">
        <f t="shared" ref="AT70:AU70" si="30">AT71-AT69</f>
        <v>0</v>
      </c>
      <c r="AU70" s="197">
        <f t="shared" si="30"/>
        <v>0</v>
      </c>
      <c r="AV70" s="197">
        <f>AV71-AV69</f>
        <v>0</v>
      </c>
      <c r="AW70" s="191"/>
      <c r="AX70" s="281" t="s">
        <v>54</v>
      </c>
      <c r="AY70" s="281"/>
      <c r="AZ70" s="197">
        <f>AZ71-AZ69</f>
        <v>0</v>
      </c>
      <c r="BA70" s="197">
        <f t="shared" ref="BA70:BB70" si="31">BA71-BA69</f>
        <v>0</v>
      </c>
      <c r="BB70" s="197">
        <f t="shared" si="31"/>
        <v>0</v>
      </c>
      <c r="BC70" s="197">
        <f>BC71-BC69</f>
        <v>0</v>
      </c>
      <c r="BD70" s="191"/>
      <c r="BE70" s="281" t="s">
        <v>54</v>
      </c>
      <c r="BF70" s="281"/>
      <c r="BG70" s="197">
        <f>BG71-BG69</f>
        <v>0</v>
      </c>
      <c r="BH70" s="197">
        <f t="shared" ref="BH70:BI70" si="32">BH71-BH69</f>
        <v>700000</v>
      </c>
      <c r="BI70" s="197">
        <f t="shared" si="32"/>
        <v>0</v>
      </c>
      <c r="BJ70" s="197">
        <f>BJ71-BJ69</f>
        <v>700000</v>
      </c>
      <c r="BK70" s="191"/>
      <c r="BL70" s="281" t="s">
        <v>54</v>
      </c>
      <c r="BM70" s="281"/>
      <c r="BN70" s="197">
        <f>BN71-BN69</f>
        <v>0</v>
      </c>
      <c r="BO70" s="197">
        <f t="shared" ref="BO70:BP70" si="33">BO71-BO69</f>
        <v>30000</v>
      </c>
      <c r="BP70" s="197">
        <f t="shared" si="33"/>
        <v>0</v>
      </c>
      <c r="BQ70" s="197">
        <f>BQ71-BQ69</f>
        <v>30000</v>
      </c>
      <c r="BR70" s="191"/>
      <c r="BS70" s="281" t="s">
        <v>54</v>
      </c>
      <c r="BT70" s="281"/>
      <c r="BU70" s="197">
        <f>BU71-BU69</f>
        <v>0</v>
      </c>
      <c r="BV70" s="197">
        <f t="shared" ref="BV70:BW70" si="34">BV71-BV69</f>
        <v>600000</v>
      </c>
      <c r="BW70" s="197">
        <f t="shared" si="34"/>
        <v>0</v>
      </c>
      <c r="BX70" s="197">
        <f>BX71-BX69</f>
        <v>600000</v>
      </c>
      <c r="BY70" s="191"/>
      <c r="BZ70" s="281" t="s">
        <v>54</v>
      </c>
      <c r="CA70" s="281"/>
      <c r="CB70" s="197">
        <f>CB71-CB69</f>
        <v>1</v>
      </c>
      <c r="CC70" s="197">
        <f t="shared" ref="CC70:CD70" si="35">CC71-CC69</f>
        <v>1000000</v>
      </c>
      <c r="CD70" s="197">
        <f t="shared" si="35"/>
        <v>0</v>
      </c>
      <c r="CE70" s="197">
        <f>CE71-CE69</f>
        <v>1000000</v>
      </c>
      <c r="CF70" s="191"/>
      <c r="CG70" s="281" t="s">
        <v>54</v>
      </c>
      <c r="CH70" s="281"/>
      <c r="CI70" s="197">
        <f>CI71-CI69</f>
        <v>0</v>
      </c>
      <c r="CJ70" s="197">
        <f t="shared" ref="CJ70:CK70" si="36">CJ71-CJ69</f>
        <v>0</v>
      </c>
      <c r="CK70" s="197">
        <f t="shared" si="36"/>
        <v>0</v>
      </c>
      <c r="CL70" s="197">
        <f>CL71-CL69</f>
        <v>0</v>
      </c>
      <c r="CM70" s="191"/>
      <c r="CN70" s="281" t="s">
        <v>54</v>
      </c>
      <c r="CO70" s="281"/>
      <c r="CP70" s="197">
        <f>CP71-CP69</f>
        <v>0</v>
      </c>
      <c r="CQ70" s="197">
        <f t="shared" ref="CQ70:CR70" si="37">CQ71-CQ69</f>
        <v>70000</v>
      </c>
      <c r="CR70" s="197">
        <f t="shared" si="37"/>
        <v>0</v>
      </c>
      <c r="CS70" s="197">
        <f>CS71-CS69</f>
        <v>70000</v>
      </c>
      <c r="CT70" s="191"/>
      <c r="CU70" s="281" t="s">
        <v>54</v>
      </c>
      <c r="CV70" s="281"/>
      <c r="CW70" s="197">
        <f>CW71-CW69</f>
        <v>0</v>
      </c>
      <c r="CX70" s="197">
        <f t="shared" ref="CX70:CY70" si="38">CX71-CX69</f>
        <v>329000</v>
      </c>
      <c r="CY70" s="197">
        <f t="shared" si="38"/>
        <v>345.00000000001455</v>
      </c>
      <c r="CZ70" s="197">
        <f>CZ71-CZ69</f>
        <v>329345</v>
      </c>
      <c r="DA70" s="191"/>
      <c r="DB70" s="281" t="s">
        <v>54</v>
      </c>
      <c r="DC70" s="281"/>
      <c r="DD70" s="197">
        <f>DD71-DD69</f>
        <v>0</v>
      </c>
      <c r="DE70" s="197">
        <f t="shared" ref="DE70:DF70" si="39">DE71-DE69</f>
        <v>0</v>
      </c>
      <c r="DF70" s="197">
        <f t="shared" si="39"/>
        <v>0</v>
      </c>
      <c r="DG70" s="197">
        <f>DG71-DG69</f>
        <v>0</v>
      </c>
      <c r="DH70" s="191"/>
      <c r="DI70" s="281" t="s">
        <v>54</v>
      </c>
      <c r="DJ70" s="281"/>
      <c r="DK70" s="197">
        <f>DK71-DK69</f>
        <v>0</v>
      </c>
      <c r="DL70" s="197">
        <f t="shared" ref="DL70:DM70" si="40">DL71-DL69</f>
        <v>0</v>
      </c>
      <c r="DM70" s="197">
        <f t="shared" si="40"/>
        <v>0</v>
      </c>
      <c r="DN70" s="197">
        <f>DN71-DN69</f>
        <v>0</v>
      </c>
      <c r="DO70" s="191"/>
      <c r="DP70" s="281" t="s">
        <v>54</v>
      </c>
      <c r="DQ70" s="281"/>
      <c r="DR70" s="197">
        <f>DR71-DR69</f>
        <v>0</v>
      </c>
      <c r="DS70" s="197">
        <f t="shared" ref="DS70:DT70" si="41">DS71-DS69</f>
        <v>550000</v>
      </c>
      <c r="DT70" s="197">
        <f t="shared" si="41"/>
        <v>200000</v>
      </c>
      <c r="DU70" s="197">
        <f>DU71-DU69</f>
        <v>750000</v>
      </c>
      <c r="DV70" s="191"/>
      <c r="DW70" s="281" t="s">
        <v>54</v>
      </c>
      <c r="DX70" s="281"/>
      <c r="DY70" s="197">
        <f>DY71-DY69</f>
        <v>0</v>
      </c>
      <c r="DZ70" s="197">
        <f t="shared" ref="DZ70:EA70" si="42">DZ71-DZ69</f>
        <v>200000</v>
      </c>
      <c r="EA70" s="197">
        <f t="shared" si="42"/>
        <v>0</v>
      </c>
      <c r="EB70" s="197">
        <f>EB71-EB69</f>
        <v>200000</v>
      </c>
      <c r="EC70" s="191"/>
      <c r="ED70" s="281" t="s">
        <v>54</v>
      </c>
      <c r="EE70" s="281"/>
      <c r="EF70" s="197">
        <f>EF71-EF69</f>
        <v>0</v>
      </c>
      <c r="EG70" s="197">
        <f t="shared" ref="EG70:EH70" si="43">EG71-EG69</f>
        <v>1300000</v>
      </c>
      <c r="EH70" s="197">
        <f t="shared" si="43"/>
        <v>0</v>
      </c>
      <c r="EI70" s="197">
        <f>EI71-EI69</f>
        <v>1300000</v>
      </c>
      <c r="EJ70" s="191"/>
      <c r="EK70" s="281" t="s">
        <v>54</v>
      </c>
      <c r="EL70" s="281"/>
      <c r="EM70" s="197">
        <f>EM71-EM69</f>
        <v>0</v>
      </c>
      <c r="EN70" s="197">
        <f t="shared" ref="EN70:EO70" si="44">EN71-EN69</f>
        <v>877999.99999999988</v>
      </c>
      <c r="EO70" s="197">
        <f t="shared" si="44"/>
        <v>0</v>
      </c>
      <c r="EP70" s="197">
        <f>EP71-EP69</f>
        <v>877999.99999999988</v>
      </c>
      <c r="EQ70" s="191"/>
      <c r="ER70" s="281" t="s">
        <v>54</v>
      </c>
      <c r="ES70" s="281"/>
      <c r="ET70" s="197">
        <f>ET71-ET69</f>
        <v>0</v>
      </c>
      <c r="EU70" s="197">
        <f t="shared" si="23"/>
        <v>8829050</v>
      </c>
      <c r="EV70" s="197">
        <f t="shared" si="0"/>
        <v>200345</v>
      </c>
      <c r="EW70" s="197">
        <f t="shared" si="1"/>
        <v>9029395</v>
      </c>
      <c r="EX70" s="230"/>
    </row>
    <row r="71" spans="1:154" ht="15.75" hidden="1">
      <c r="A71" s="279" t="s">
        <v>55</v>
      </c>
      <c r="B71" s="279"/>
      <c r="C71" s="199">
        <v>0</v>
      </c>
      <c r="D71" s="199">
        <v>0</v>
      </c>
      <c r="E71" s="199">
        <v>0</v>
      </c>
      <c r="F71" s="199">
        <f>D71+E71</f>
        <v>0</v>
      </c>
      <c r="G71" s="191"/>
      <c r="H71" s="279" t="s">
        <v>55</v>
      </c>
      <c r="I71" s="279"/>
      <c r="J71" s="199">
        <v>2500</v>
      </c>
      <c r="K71" s="199">
        <v>2250000</v>
      </c>
      <c r="L71" s="199"/>
      <c r="M71" s="199">
        <f>K71+L71</f>
        <v>2250000</v>
      </c>
      <c r="N71" s="191"/>
      <c r="O71" s="279" t="s">
        <v>55</v>
      </c>
      <c r="P71" s="279"/>
      <c r="Q71" s="199">
        <v>16986</v>
      </c>
      <c r="R71" s="199">
        <v>4977000</v>
      </c>
      <c r="S71" s="199"/>
      <c r="T71" s="199">
        <f>R71+S71</f>
        <v>4977000</v>
      </c>
      <c r="U71" s="191"/>
      <c r="V71" s="279" t="s">
        <v>55</v>
      </c>
      <c r="W71" s="279"/>
      <c r="X71" s="199">
        <v>0</v>
      </c>
      <c r="Y71" s="199">
        <v>860000</v>
      </c>
      <c r="Z71" s="199"/>
      <c r="AA71" s="199">
        <f>Y71+Z71</f>
        <v>860000</v>
      </c>
      <c r="AB71" s="191"/>
      <c r="AC71" s="279" t="s">
        <v>55</v>
      </c>
      <c r="AD71" s="279"/>
      <c r="AE71" s="199">
        <v>0</v>
      </c>
      <c r="AF71" s="199">
        <v>1500000</v>
      </c>
      <c r="AG71" s="199"/>
      <c r="AH71" s="199">
        <f>AF71+AG71</f>
        <v>1500000</v>
      </c>
      <c r="AI71" s="191"/>
      <c r="AJ71" s="279" t="s">
        <v>55</v>
      </c>
      <c r="AK71" s="279"/>
      <c r="AL71" s="199">
        <v>8</v>
      </c>
      <c r="AM71" s="199">
        <v>400000</v>
      </c>
      <c r="AN71" s="199"/>
      <c r="AO71" s="199">
        <f>AM71+AN71</f>
        <v>400000</v>
      </c>
      <c r="AP71" s="191"/>
      <c r="AQ71" s="279" t="s">
        <v>55</v>
      </c>
      <c r="AR71" s="279"/>
      <c r="AS71" s="199">
        <v>0</v>
      </c>
      <c r="AT71" s="199">
        <v>1850000</v>
      </c>
      <c r="AU71" s="199"/>
      <c r="AV71" s="199">
        <f>AT71+AU71</f>
        <v>1850000</v>
      </c>
      <c r="AW71" s="191"/>
      <c r="AX71" s="279" t="s">
        <v>55</v>
      </c>
      <c r="AY71" s="279"/>
      <c r="AZ71" s="199">
        <v>0</v>
      </c>
      <c r="BA71" s="199">
        <v>555000</v>
      </c>
      <c r="BB71" s="199"/>
      <c r="BC71" s="199">
        <f>BA71+BB71</f>
        <v>555000</v>
      </c>
      <c r="BD71" s="191"/>
      <c r="BE71" s="279" t="s">
        <v>55</v>
      </c>
      <c r="BF71" s="279"/>
      <c r="BG71" s="199">
        <v>0</v>
      </c>
      <c r="BH71" s="199">
        <v>700000</v>
      </c>
      <c r="BI71" s="199"/>
      <c r="BJ71" s="199">
        <f>BH71+BI71</f>
        <v>700000</v>
      </c>
      <c r="BK71" s="191"/>
      <c r="BL71" s="279" t="s">
        <v>55</v>
      </c>
      <c r="BM71" s="279"/>
      <c r="BN71" s="199">
        <v>11</v>
      </c>
      <c r="BO71" s="199">
        <v>330000</v>
      </c>
      <c r="BP71" s="199"/>
      <c r="BQ71" s="199">
        <f>BO71+BP71</f>
        <v>330000</v>
      </c>
      <c r="BR71" s="191"/>
      <c r="BS71" s="279" t="s">
        <v>55</v>
      </c>
      <c r="BT71" s="279"/>
      <c r="BU71" s="199">
        <v>0</v>
      </c>
      <c r="BV71" s="199">
        <v>600000</v>
      </c>
      <c r="BW71" s="199"/>
      <c r="BX71" s="199">
        <f>BV71+BW71</f>
        <v>600000</v>
      </c>
      <c r="BY71" s="191"/>
      <c r="BZ71" s="279" t="s">
        <v>55</v>
      </c>
      <c r="CA71" s="279"/>
      <c r="CB71" s="199">
        <v>1</v>
      </c>
      <c r="CC71" s="199">
        <v>1000000</v>
      </c>
      <c r="CD71" s="199"/>
      <c r="CE71" s="199">
        <f>CC71+CD71</f>
        <v>1000000</v>
      </c>
      <c r="CF71" s="191"/>
      <c r="CG71" s="279" t="s">
        <v>55</v>
      </c>
      <c r="CH71" s="279"/>
      <c r="CI71" s="199">
        <v>0</v>
      </c>
      <c r="CJ71" s="199">
        <v>700000</v>
      </c>
      <c r="CK71" s="199"/>
      <c r="CL71" s="199">
        <f>CJ71+CK71</f>
        <v>700000</v>
      </c>
      <c r="CM71" s="191"/>
      <c r="CN71" s="279" t="s">
        <v>55</v>
      </c>
      <c r="CO71" s="279"/>
      <c r="CP71" s="199">
        <v>0</v>
      </c>
      <c r="CQ71" s="199">
        <v>70000</v>
      </c>
      <c r="CR71" s="199"/>
      <c r="CS71" s="199">
        <f>CQ71+CR71</f>
        <v>70000</v>
      </c>
      <c r="CT71" s="191"/>
      <c r="CU71" s="279" t="s">
        <v>55</v>
      </c>
      <c r="CV71" s="279"/>
      <c r="CW71" s="199">
        <v>5500</v>
      </c>
      <c r="CX71" s="199">
        <v>13529000</v>
      </c>
      <c r="CY71" s="199">
        <v>109000.00000000001</v>
      </c>
      <c r="CZ71" s="199">
        <f>CX71+CY71</f>
        <v>13638000</v>
      </c>
      <c r="DA71" s="191"/>
      <c r="DB71" s="279" t="s">
        <v>55</v>
      </c>
      <c r="DC71" s="279"/>
      <c r="DD71" s="199">
        <v>1</v>
      </c>
      <c r="DE71" s="199">
        <v>100000</v>
      </c>
      <c r="DF71" s="199"/>
      <c r="DG71" s="199">
        <f>DE71+DF71</f>
        <v>100000</v>
      </c>
      <c r="DH71" s="191"/>
      <c r="DI71" s="279" t="s">
        <v>55</v>
      </c>
      <c r="DJ71" s="279"/>
      <c r="DK71" s="199">
        <v>6</v>
      </c>
      <c r="DL71" s="199">
        <v>800000</v>
      </c>
      <c r="DM71" s="199">
        <v>200000</v>
      </c>
      <c r="DN71" s="199">
        <f>DL71+DM71</f>
        <v>1000000</v>
      </c>
      <c r="DO71" s="191"/>
      <c r="DP71" s="279" t="s">
        <v>55</v>
      </c>
      <c r="DQ71" s="279"/>
      <c r="DR71" s="199">
        <v>5</v>
      </c>
      <c r="DS71" s="199">
        <v>800000</v>
      </c>
      <c r="DT71" s="199">
        <v>1200000</v>
      </c>
      <c r="DU71" s="199">
        <f>DS71+DT71</f>
        <v>2000000</v>
      </c>
      <c r="DV71" s="191"/>
      <c r="DW71" s="279" t="s">
        <v>55</v>
      </c>
      <c r="DX71" s="279"/>
      <c r="DY71" s="199">
        <v>6</v>
      </c>
      <c r="DZ71" s="199">
        <v>800000</v>
      </c>
      <c r="EA71" s="199"/>
      <c r="EB71" s="199">
        <f>DZ71+EA71</f>
        <v>800000</v>
      </c>
      <c r="EC71" s="191"/>
      <c r="ED71" s="279" t="s">
        <v>55</v>
      </c>
      <c r="EE71" s="279"/>
      <c r="EF71" s="199">
        <v>0</v>
      </c>
      <c r="EG71" s="199">
        <v>1300000</v>
      </c>
      <c r="EH71" s="199"/>
      <c r="EI71" s="199">
        <f>EG71+EH71</f>
        <v>1300000</v>
      </c>
      <c r="EJ71" s="191"/>
      <c r="EK71" s="279" t="s">
        <v>55</v>
      </c>
      <c r="EL71" s="279"/>
      <c r="EM71" s="199">
        <v>0</v>
      </c>
      <c r="EN71" s="199">
        <v>877999.99999999988</v>
      </c>
      <c r="EO71" s="199"/>
      <c r="EP71" s="199">
        <f>EN71+EO71</f>
        <v>877999.99999999988</v>
      </c>
      <c r="EQ71" s="191"/>
      <c r="ER71" s="279" t="s">
        <v>55</v>
      </c>
      <c r="ES71" s="279"/>
      <c r="ET71" s="199">
        <v>0</v>
      </c>
      <c r="EU71" s="199">
        <f t="shared" si="23"/>
        <v>33999000</v>
      </c>
      <c r="EV71" s="199">
        <f t="shared" ref="EV71:EW86" si="45">L71+S71+Z71+AG71+AN71+AU71+BB71+BI71+BP71+BW71+CD71+CK71+CR71+CY71+DF71+DM71+DT71+EA71+EH71+EO71</f>
        <v>1509000</v>
      </c>
      <c r="EW71" s="199">
        <f t="shared" si="45"/>
        <v>35508000</v>
      </c>
      <c r="EX71" s="230"/>
    </row>
    <row r="72" spans="1:154" ht="18" customHeight="1">
      <c r="A72" s="213">
        <v>1</v>
      </c>
      <c r="B72" s="191" t="s">
        <v>1898</v>
      </c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>
        <f>K72+L72</f>
        <v>0</v>
      </c>
      <c r="N72" s="191"/>
      <c r="O72" s="191"/>
      <c r="P72" s="191"/>
      <c r="Q72" s="191"/>
      <c r="R72" s="191"/>
      <c r="S72" s="191"/>
      <c r="T72" s="191">
        <f>R72+S72</f>
        <v>0</v>
      </c>
      <c r="U72" s="191"/>
      <c r="V72" s="191"/>
      <c r="W72" s="191"/>
      <c r="X72" s="191"/>
      <c r="Y72" s="191"/>
      <c r="Z72" s="191"/>
      <c r="AA72" s="191">
        <f>Y72+Z72</f>
        <v>0</v>
      </c>
      <c r="AB72" s="191"/>
      <c r="AC72" s="191"/>
      <c r="AD72" s="191"/>
      <c r="AE72" s="191"/>
      <c r="AF72" s="191"/>
      <c r="AG72" s="191"/>
      <c r="AH72" s="191">
        <f>AF72+AG72</f>
        <v>0</v>
      </c>
      <c r="AI72" s="191"/>
      <c r="AJ72" s="191"/>
      <c r="AK72" s="191"/>
      <c r="AL72" s="191"/>
      <c r="AM72" s="191"/>
      <c r="AN72" s="191"/>
      <c r="AO72" s="191">
        <f>AM72+AN72</f>
        <v>0</v>
      </c>
      <c r="AP72" s="191"/>
      <c r="AQ72" s="191"/>
      <c r="AR72" s="191"/>
      <c r="AS72" s="191"/>
      <c r="AT72" s="191"/>
      <c r="AU72" s="191"/>
      <c r="AV72" s="191">
        <f>AT72+AU72</f>
        <v>0</v>
      </c>
      <c r="AW72" s="191"/>
      <c r="AX72" s="191"/>
      <c r="AY72" s="191"/>
      <c r="AZ72" s="191"/>
      <c r="BA72" s="191"/>
      <c r="BB72" s="191"/>
      <c r="BC72" s="191">
        <f>BA72+BB72</f>
        <v>0</v>
      </c>
      <c r="BD72" s="191"/>
      <c r="BE72" s="191"/>
      <c r="BF72" s="191"/>
      <c r="BG72" s="191"/>
      <c r="BH72" s="191"/>
      <c r="BI72" s="191"/>
      <c r="BJ72" s="191">
        <f>BH72+BI72</f>
        <v>0</v>
      </c>
      <c r="BK72" s="191"/>
      <c r="BL72" s="191"/>
      <c r="BM72" s="191"/>
      <c r="BN72" s="191"/>
      <c r="BO72" s="191"/>
      <c r="BP72" s="191"/>
      <c r="BQ72" s="191">
        <f>BO72+BP72</f>
        <v>0</v>
      </c>
      <c r="BR72" s="191"/>
      <c r="BS72" s="191"/>
      <c r="BT72" s="191"/>
      <c r="BU72" s="191"/>
      <c r="BV72" s="191"/>
      <c r="BW72" s="191"/>
      <c r="BX72" s="191">
        <f>BV72+BW72</f>
        <v>0</v>
      </c>
      <c r="BY72" s="191"/>
      <c r="BZ72" s="191"/>
      <c r="CA72" s="191"/>
      <c r="CB72" s="191"/>
      <c r="CC72" s="191"/>
      <c r="CD72" s="191"/>
      <c r="CE72" s="191">
        <f>CC72+CD72</f>
        <v>0</v>
      </c>
      <c r="CF72" s="191"/>
      <c r="CG72" s="191"/>
      <c r="CH72" s="191"/>
      <c r="CI72" s="191"/>
      <c r="CJ72" s="191"/>
      <c r="CK72" s="191"/>
      <c r="CL72" s="191">
        <f>CJ72+CK72</f>
        <v>0</v>
      </c>
      <c r="CM72" s="191"/>
      <c r="CN72" s="191"/>
      <c r="CO72" s="191"/>
      <c r="CP72" s="191"/>
      <c r="CQ72" s="191"/>
      <c r="CR72" s="191"/>
      <c r="CS72" s="191"/>
      <c r="CT72" s="191"/>
      <c r="CU72" s="191"/>
      <c r="CV72" s="191"/>
      <c r="CW72" s="191"/>
      <c r="CX72" s="191"/>
      <c r="CY72" s="191"/>
      <c r="CZ72" s="191">
        <f>CX72+CY72</f>
        <v>0</v>
      </c>
      <c r="DA72" s="191"/>
      <c r="DB72" s="191"/>
      <c r="DC72" s="191"/>
      <c r="DD72" s="191"/>
      <c r="DE72" s="191"/>
      <c r="DF72" s="191"/>
      <c r="DG72" s="191">
        <f>DE72+DF72</f>
        <v>0</v>
      </c>
      <c r="DH72" s="191"/>
      <c r="DI72" s="191"/>
      <c r="DJ72" s="191"/>
      <c r="DK72" s="191"/>
      <c r="DL72" s="191"/>
      <c r="DM72" s="191"/>
      <c r="DN72" s="191">
        <f>DL72+DM72</f>
        <v>0</v>
      </c>
      <c r="DO72" s="191"/>
      <c r="DP72" s="191"/>
      <c r="DQ72" s="191"/>
      <c r="DR72" s="191"/>
      <c r="DS72" s="191"/>
      <c r="DT72" s="191"/>
      <c r="DU72" s="191">
        <f>DS72+DT72</f>
        <v>0</v>
      </c>
      <c r="DV72" s="191"/>
      <c r="DW72" s="191"/>
      <c r="DX72" s="191"/>
      <c r="DY72" s="191"/>
      <c r="DZ72" s="191"/>
      <c r="EA72" s="191"/>
      <c r="EB72" s="191">
        <f>DZ72+EA72</f>
        <v>0</v>
      </c>
      <c r="EC72" s="191"/>
      <c r="ED72" s="191"/>
      <c r="EE72" s="191"/>
      <c r="EF72" s="191"/>
      <c r="EG72" s="191"/>
      <c r="EH72" s="191"/>
      <c r="EI72" s="191">
        <f>EG72+EH72</f>
        <v>0</v>
      </c>
      <c r="EJ72" s="191"/>
      <c r="EK72" s="191"/>
      <c r="EL72" s="191"/>
      <c r="EM72" s="191"/>
      <c r="EN72" s="191"/>
      <c r="EO72" s="191"/>
      <c r="EP72" s="191">
        <f>EN72+EO72</f>
        <v>0</v>
      </c>
      <c r="EQ72" s="191"/>
      <c r="ER72" s="191"/>
      <c r="ES72" s="191"/>
      <c r="ET72" s="191"/>
      <c r="EU72" s="190">
        <f t="shared" ref="EU72:EU101" si="46">K72+R72+Y72+AF72+AM72+AT72+BA72+BH72+BO72+BV72+CC72+CJ72+CQ72+CX72+DE72+DL72+DS72+DZ72+EG72+EN72</f>
        <v>0</v>
      </c>
      <c r="EV72" s="190">
        <f t="shared" si="45"/>
        <v>0</v>
      </c>
      <c r="EW72" s="190">
        <f t="shared" si="45"/>
        <v>0</v>
      </c>
      <c r="EX72" s="9"/>
    </row>
    <row r="73" spans="1:154" ht="18" customHeight="1">
      <c r="A73" s="213">
        <v>2</v>
      </c>
      <c r="B73" s="191" t="s">
        <v>1899</v>
      </c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>
        <f t="shared" ref="M73:M101" si="47">K73+L73</f>
        <v>0</v>
      </c>
      <c r="N73" s="191"/>
      <c r="O73" s="191"/>
      <c r="P73" s="191"/>
      <c r="Q73" s="191"/>
      <c r="R73" s="191"/>
      <c r="S73" s="191"/>
      <c r="T73" s="191">
        <f t="shared" ref="T73:T101" si="48">R73+S73</f>
        <v>0</v>
      </c>
      <c r="U73" s="191"/>
      <c r="V73" s="191"/>
      <c r="W73" s="191"/>
      <c r="X73" s="191"/>
      <c r="Y73" s="191"/>
      <c r="Z73" s="191"/>
      <c r="AA73" s="191">
        <f t="shared" ref="AA73:AA101" si="49">Y73+Z73</f>
        <v>0</v>
      </c>
      <c r="AB73" s="191"/>
      <c r="AC73" s="191"/>
      <c r="AD73" s="191"/>
      <c r="AE73" s="191"/>
      <c r="AF73" s="191"/>
      <c r="AG73" s="191"/>
      <c r="AH73" s="191">
        <f t="shared" ref="AH73:AH101" si="50">AF73+AG73</f>
        <v>0</v>
      </c>
      <c r="AI73" s="191"/>
      <c r="AJ73" s="191"/>
      <c r="AK73" s="191"/>
      <c r="AL73" s="191"/>
      <c r="AM73" s="191"/>
      <c r="AN73" s="191"/>
      <c r="AO73" s="191">
        <f t="shared" ref="AO73:AO101" si="51">AM73+AN73</f>
        <v>0</v>
      </c>
      <c r="AP73" s="191"/>
      <c r="AQ73" s="191"/>
      <c r="AR73" s="191"/>
      <c r="AS73" s="191"/>
      <c r="AT73" s="191"/>
      <c r="AU73" s="191"/>
      <c r="AV73" s="191">
        <f t="shared" ref="AV73:AV101" si="52">AT73+AU73</f>
        <v>0</v>
      </c>
      <c r="AW73" s="191"/>
      <c r="AX73" s="191"/>
      <c r="AY73" s="191"/>
      <c r="AZ73" s="191"/>
      <c r="BA73" s="191"/>
      <c r="BB73" s="191"/>
      <c r="BC73" s="191">
        <f t="shared" ref="BC73:BC101" si="53">BA73+BB73</f>
        <v>0</v>
      </c>
      <c r="BD73" s="191"/>
      <c r="BE73" s="191"/>
      <c r="BF73" s="191"/>
      <c r="BG73" s="191"/>
      <c r="BH73" s="191"/>
      <c r="BI73" s="191"/>
      <c r="BJ73" s="191">
        <f t="shared" ref="BJ73:BJ101" si="54">BH73+BI73</f>
        <v>0</v>
      </c>
      <c r="BK73" s="191"/>
      <c r="BL73" s="191"/>
      <c r="BM73" s="191"/>
      <c r="BN73" s="191"/>
      <c r="BO73" s="191"/>
      <c r="BP73" s="191"/>
      <c r="BQ73" s="191">
        <f t="shared" ref="BQ73:BQ101" si="55">BO73+BP73</f>
        <v>0</v>
      </c>
      <c r="BR73" s="191"/>
      <c r="BS73" s="191"/>
      <c r="BT73" s="191"/>
      <c r="BU73" s="191"/>
      <c r="BV73" s="191"/>
      <c r="BW73" s="191"/>
      <c r="BX73" s="191">
        <f t="shared" ref="BX73:BX101" si="56">BV73+BW73</f>
        <v>0</v>
      </c>
      <c r="BY73" s="191"/>
      <c r="BZ73" s="191"/>
      <c r="CA73" s="191"/>
      <c r="CB73" s="191"/>
      <c r="CC73" s="191"/>
      <c r="CD73" s="191"/>
      <c r="CE73" s="191">
        <f t="shared" ref="CE73:CE101" si="57">CC73+CD73</f>
        <v>0</v>
      </c>
      <c r="CF73" s="191"/>
      <c r="CG73" s="191"/>
      <c r="CH73" s="191"/>
      <c r="CI73" s="191"/>
      <c r="CJ73" s="191"/>
      <c r="CK73" s="191"/>
      <c r="CL73" s="191">
        <f t="shared" ref="CL73:CL101" si="58">CJ73+CK73</f>
        <v>0</v>
      </c>
      <c r="CM73" s="191"/>
      <c r="CN73" s="191"/>
      <c r="CO73" s="191"/>
      <c r="CP73" s="191"/>
      <c r="CQ73" s="191"/>
      <c r="CR73" s="191"/>
      <c r="CS73" s="191">
        <f>CQ73+CR73</f>
        <v>0</v>
      </c>
      <c r="CT73" s="191"/>
      <c r="CU73" s="191"/>
      <c r="CV73" s="191"/>
      <c r="CW73" s="191"/>
      <c r="CX73" s="191"/>
      <c r="CY73" s="191"/>
      <c r="CZ73" s="191">
        <f t="shared" ref="CZ73:CZ101" si="59">CX73+CY73</f>
        <v>0</v>
      </c>
      <c r="DA73" s="191"/>
      <c r="DB73" s="191"/>
      <c r="DC73" s="191"/>
      <c r="DD73" s="191"/>
      <c r="DE73" s="191"/>
      <c r="DF73" s="191"/>
      <c r="DG73" s="191">
        <f t="shared" ref="DG73:DG101" si="60">DE73+DF73</f>
        <v>0</v>
      </c>
      <c r="DH73" s="191"/>
      <c r="DI73" s="191"/>
      <c r="DJ73" s="191"/>
      <c r="DK73" s="191"/>
      <c r="DL73" s="191"/>
      <c r="DM73" s="191"/>
      <c r="DN73" s="191">
        <f t="shared" ref="DN73:DN101" si="61">DL73+DM73</f>
        <v>0</v>
      </c>
      <c r="DO73" s="191"/>
      <c r="DP73" s="191"/>
      <c r="DQ73" s="191"/>
      <c r="DR73" s="191"/>
      <c r="DS73" s="191"/>
      <c r="DT73" s="191"/>
      <c r="DU73" s="191">
        <f t="shared" ref="DU73:DU101" si="62">DS73+DT73</f>
        <v>0</v>
      </c>
      <c r="DV73" s="191"/>
      <c r="DW73" s="191"/>
      <c r="DX73" s="191"/>
      <c r="DY73" s="191"/>
      <c r="DZ73" s="191"/>
      <c r="EA73" s="191"/>
      <c r="EB73" s="191">
        <f t="shared" ref="EB73:EB101" si="63">DZ73+EA73</f>
        <v>0</v>
      </c>
      <c r="EC73" s="191"/>
      <c r="ED73" s="191"/>
      <c r="EE73" s="191"/>
      <c r="EF73" s="191"/>
      <c r="EG73" s="191"/>
      <c r="EH73" s="191"/>
      <c r="EI73" s="191">
        <f t="shared" ref="EI73:EI101" si="64">EG73+EH73</f>
        <v>0</v>
      </c>
      <c r="EJ73" s="191"/>
      <c r="EK73" s="191"/>
      <c r="EL73" s="191"/>
      <c r="EM73" s="191"/>
      <c r="EN73" s="191"/>
      <c r="EO73" s="191"/>
      <c r="EP73" s="191">
        <f t="shared" ref="EP73:EP101" si="65">EN73+EO73</f>
        <v>0</v>
      </c>
      <c r="EQ73" s="191"/>
      <c r="ER73" s="191"/>
      <c r="ES73" s="191"/>
      <c r="ET73" s="191"/>
      <c r="EU73" s="190">
        <f t="shared" si="46"/>
        <v>0</v>
      </c>
      <c r="EV73" s="190">
        <f t="shared" si="45"/>
        <v>0</v>
      </c>
      <c r="EW73" s="190">
        <f t="shared" si="45"/>
        <v>0</v>
      </c>
      <c r="EX73" s="9"/>
    </row>
    <row r="74" spans="1:154" ht="18" customHeight="1">
      <c r="A74" s="213">
        <v>3</v>
      </c>
      <c r="B74" s="191" t="s">
        <v>1900</v>
      </c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>
        <f t="shared" si="47"/>
        <v>0</v>
      </c>
      <c r="N74" s="191"/>
      <c r="O74" s="191"/>
      <c r="P74" s="191"/>
      <c r="Q74" s="191"/>
      <c r="R74" s="191"/>
      <c r="S74" s="191"/>
      <c r="T74" s="191">
        <f t="shared" si="48"/>
        <v>0</v>
      </c>
      <c r="U74" s="191"/>
      <c r="V74" s="191"/>
      <c r="W74" s="191"/>
      <c r="X74" s="191"/>
      <c r="Y74" s="191"/>
      <c r="Z74" s="191"/>
      <c r="AA74" s="191">
        <f t="shared" si="49"/>
        <v>0</v>
      </c>
      <c r="AB74" s="191"/>
      <c r="AC74" s="191"/>
      <c r="AD74" s="191"/>
      <c r="AE74" s="191"/>
      <c r="AF74" s="191"/>
      <c r="AG74" s="191"/>
      <c r="AH74" s="191">
        <f t="shared" si="50"/>
        <v>0</v>
      </c>
      <c r="AI74" s="191"/>
      <c r="AJ74" s="191"/>
      <c r="AK74" s="191"/>
      <c r="AL74" s="191"/>
      <c r="AM74" s="191"/>
      <c r="AN74" s="191"/>
      <c r="AO74" s="191">
        <f t="shared" si="51"/>
        <v>0</v>
      </c>
      <c r="AP74" s="191"/>
      <c r="AQ74" s="191"/>
      <c r="AR74" s="191"/>
      <c r="AS74" s="191"/>
      <c r="AT74" s="191"/>
      <c r="AU74" s="191"/>
      <c r="AV74" s="191">
        <f t="shared" si="52"/>
        <v>0</v>
      </c>
      <c r="AW74" s="191"/>
      <c r="AX74" s="191"/>
      <c r="AY74" s="191"/>
      <c r="AZ74" s="191"/>
      <c r="BA74" s="191"/>
      <c r="BB74" s="191"/>
      <c r="BC74" s="191">
        <f t="shared" si="53"/>
        <v>0</v>
      </c>
      <c r="BD74" s="191"/>
      <c r="BE74" s="191"/>
      <c r="BF74" s="191"/>
      <c r="BG74" s="191"/>
      <c r="BH74" s="191"/>
      <c r="BI74" s="191"/>
      <c r="BJ74" s="191">
        <f t="shared" si="54"/>
        <v>0</v>
      </c>
      <c r="BK74" s="191"/>
      <c r="BL74" s="191"/>
      <c r="BM74" s="191"/>
      <c r="BN74" s="191"/>
      <c r="BO74" s="191"/>
      <c r="BP74" s="191"/>
      <c r="BQ74" s="191">
        <f t="shared" si="55"/>
        <v>0</v>
      </c>
      <c r="BR74" s="191"/>
      <c r="BS74" s="191"/>
      <c r="BT74" s="191"/>
      <c r="BU74" s="191"/>
      <c r="BV74" s="191"/>
      <c r="BW74" s="191"/>
      <c r="BX74" s="191">
        <f t="shared" si="56"/>
        <v>0</v>
      </c>
      <c r="BY74" s="191"/>
      <c r="BZ74" s="191"/>
      <c r="CA74" s="191"/>
      <c r="CB74" s="191"/>
      <c r="CC74" s="191"/>
      <c r="CD74" s="191"/>
      <c r="CE74" s="191">
        <f t="shared" si="57"/>
        <v>0</v>
      </c>
      <c r="CF74" s="191"/>
      <c r="CG74" s="191"/>
      <c r="CH74" s="191"/>
      <c r="CI74" s="191"/>
      <c r="CJ74" s="191"/>
      <c r="CK74" s="191"/>
      <c r="CL74" s="191">
        <f t="shared" si="58"/>
        <v>0</v>
      </c>
      <c r="CM74" s="191"/>
      <c r="CN74" s="191"/>
      <c r="CO74" s="191"/>
      <c r="CP74" s="191"/>
      <c r="CQ74" s="191"/>
      <c r="CR74" s="191"/>
      <c r="CS74" s="191">
        <f t="shared" ref="CS74:CS101" si="66">CQ74+CR74</f>
        <v>0</v>
      </c>
      <c r="CT74" s="191"/>
      <c r="CU74" s="191"/>
      <c r="CV74" s="191"/>
      <c r="CW74" s="191"/>
      <c r="CX74" s="191"/>
      <c r="CY74" s="191"/>
      <c r="CZ74" s="191">
        <f t="shared" si="59"/>
        <v>0</v>
      </c>
      <c r="DA74" s="191"/>
      <c r="DB74" s="191"/>
      <c r="DC74" s="191"/>
      <c r="DD74" s="191"/>
      <c r="DE74" s="191"/>
      <c r="DF74" s="191"/>
      <c r="DG74" s="191">
        <f t="shared" si="60"/>
        <v>0</v>
      </c>
      <c r="DH74" s="191"/>
      <c r="DI74" s="191"/>
      <c r="DJ74" s="191"/>
      <c r="DK74" s="191"/>
      <c r="DL74" s="191"/>
      <c r="DM74" s="191"/>
      <c r="DN74" s="191">
        <f t="shared" si="61"/>
        <v>0</v>
      </c>
      <c r="DO74" s="191"/>
      <c r="DP74" s="191"/>
      <c r="DQ74" s="191"/>
      <c r="DR74" s="191"/>
      <c r="DS74" s="191"/>
      <c r="DT74" s="191"/>
      <c r="DU74" s="191">
        <f t="shared" si="62"/>
        <v>0</v>
      </c>
      <c r="DV74" s="191"/>
      <c r="DW74" s="191"/>
      <c r="DX74" s="191"/>
      <c r="DY74" s="191"/>
      <c r="DZ74" s="191"/>
      <c r="EA74" s="191"/>
      <c r="EB74" s="191">
        <f t="shared" si="63"/>
        <v>0</v>
      </c>
      <c r="EC74" s="191"/>
      <c r="ED74" s="191"/>
      <c r="EE74" s="191"/>
      <c r="EF74" s="191"/>
      <c r="EG74" s="191"/>
      <c r="EH74" s="191"/>
      <c r="EI74" s="191">
        <f t="shared" si="64"/>
        <v>0</v>
      </c>
      <c r="EJ74" s="191"/>
      <c r="EK74" s="191"/>
      <c r="EL74" s="191"/>
      <c r="EM74" s="191"/>
      <c r="EN74" s="191"/>
      <c r="EO74" s="191"/>
      <c r="EP74" s="191">
        <f t="shared" si="65"/>
        <v>0</v>
      </c>
      <c r="EQ74" s="191"/>
      <c r="ER74" s="191"/>
      <c r="ES74" s="191"/>
      <c r="ET74" s="191"/>
      <c r="EU74" s="190">
        <f t="shared" si="46"/>
        <v>0</v>
      </c>
      <c r="EV74" s="190">
        <f t="shared" si="45"/>
        <v>0</v>
      </c>
      <c r="EW74" s="190">
        <f t="shared" si="45"/>
        <v>0</v>
      </c>
      <c r="EX74" s="9"/>
    </row>
    <row r="75" spans="1:154" ht="18" customHeight="1">
      <c r="A75" s="213">
        <v>4</v>
      </c>
      <c r="B75" s="191" t="s">
        <v>1901</v>
      </c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>
        <f t="shared" si="47"/>
        <v>0</v>
      </c>
      <c r="N75" s="191"/>
      <c r="O75" s="191"/>
      <c r="P75" s="191"/>
      <c r="Q75" s="191"/>
      <c r="R75" s="191"/>
      <c r="S75" s="191"/>
      <c r="T75" s="191">
        <f t="shared" si="48"/>
        <v>0</v>
      </c>
      <c r="U75" s="191"/>
      <c r="V75" s="191"/>
      <c r="W75" s="191"/>
      <c r="X75" s="191"/>
      <c r="Y75" s="191"/>
      <c r="Z75" s="191"/>
      <c r="AA75" s="191">
        <f t="shared" si="49"/>
        <v>0</v>
      </c>
      <c r="AB75" s="191"/>
      <c r="AC75" s="191"/>
      <c r="AD75" s="191"/>
      <c r="AE75" s="191"/>
      <c r="AF75" s="191"/>
      <c r="AG75" s="191"/>
      <c r="AH75" s="191">
        <f t="shared" si="50"/>
        <v>0</v>
      </c>
      <c r="AI75" s="191"/>
      <c r="AJ75" s="191"/>
      <c r="AK75" s="191"/>
      <c r="AL75" s="191"/>
      <c r="AM75" s="191"/>
      <c r="AN75" s="191"/>
      <c r="AO75" s="191">
        <f t="shared" si="51"/>
        <v>0</v>
      </c>
      <c r="AP75" s="191"/>
      <c r="AQ75" s="191"/>
      <c r="AR75" s="191"/>
      <c r="AS75" s="191"/>
      <c r="AT75" s="191"/>
      <c r="AU75" s="191"/>
      <c r="AV75" s="191">
        <f t="shared" si="52"/>
        <v>0</v>
      </c>
      <c r="AW75" s="191"/>
      <c r="AX75" s="191"/>
      <c r="AY75" s="191"/>
      <c r="AZ75" s="191"/>
      <c r="BA75" s="191"/>
      <c r="BB75" s="191"/>
      <c r="BC75" s="191">
        <f t="shared" si="53"/>
        <v>0</v>
      </c>
      <c r="BD75" s="191"/>
      <c r="BE75" s="191"/>
      <c r="BF75" s="191"/>
      <c r="BG75" s="191"/>
      <c r="BH75" s="191"/>
      <c r="BI75" s="191"/>
      <c r="BJ75" s="191">
        <f t="shared" si="54"/>
        <v>0</v>
      </c>
      <c r="BK75" s="191"/>
      <c r="BL75" s="191"/>
      <c r="BM75" s="191"/>
      <c r="BN75" s="191"/>
      <c r="BO75" s="191"/>
      <c r="BP75" s="191"/>
      <c r="BQ75" s="191">
        <f t="shared" si="55"/>
        <v>0</v>
      </c>
      <c r="BR75" s="191"/>
      <c r="BS75" s="191"/>
      <c r="BT75" s="191"/>
      <c r="BU75" s="191"/>
      <c r="BV75" s="191"/>
      <c r="BW75" s="191"/>
      <c r="BX75" s="191">
        <f t="shared" si="56"/>
        <v>0</v>
      </c>
      <c r="BY75" s="191"/>
      <c r="BZ75" s="191"/>
      <c r="CA75" s="191"/>
      <c r="CB75" s="191"/>
      <c r="CC75" s="191"/>
      <c r="CD75" s="191"/>
      <c r="CE75" s="191">
        <f t="shared" si="57"/>
        <v>0</v>
      </c>
      <c r="CF75" s="191"/>
      <c r="CG75" s="191"/>
      <c r="CH75" s="191"/>
      <c r="CI75" s="191"/>
      <c r="CJ75" s="191"/>
      <c r="CK75" s="191"/>
      <c r="CL75" s="191">
        <f t="shared" si="58"/>
        <v>0</v>
      </c>
      <c r="CM75" s="191"/>
      <c r="CN75" s="191"/>
      <c r="CO75" s="191"/>
      <c r="CP75" s="191"/>
      <c r="CQ75" s="191"/>
      <c r="CR75" s="191"/>
      <c r="CS75" s="191">
        <f t="shared" si="66"/>
        <v>0</v>
      </c>
      <c r="CT75" s="191"/>
      <c r="CU75" s="191"/>
      <c r="CV75" s="191"/>
      <c r="CW75" s="191"/>
      <c r="CX75" s="191"/>
      <c r="CY75" s="191"/>
      <c r="CZ75" s="191">
        <f t="shared" si="59"/>
        <v>0</v>
      </c>
      <c r="DA75" s="191"/>
      <c r="DB75" s="191"/>
      <c r="DC75" s="191"/>
      <c r="DD75" s="191"/>
      <c r="DE75" s="191"/>
      <c r="DF75" s="191"/>
      <c r="DG75" s="191">
        <f t="shared" si="60"/>
        <v>0</v>
      </c>
      <c r="DH75" s="191"/>
      <c r="DI75" s="191"/>
      <c r="DJ75" s="191"/>
      <c r="DK75" s="191"/>
      <c r="DL75" s="191"/>
      <c r="DM75" s="191"/>
      <c r="DN75" s="191">
        <f t="shared" si="61"/>
        <v>0</v>
      </c>
      <c r="DO75" s="191"/>
      <c r="DP75" s="191"/>
      <c r="DQ75" s="191"/>
      <c r="DR75" s="191"/>
      <c r="DS75" s="191"/>
      <c r="DT75" s="191"/>
      <c r="DU75" s="191">
        <f t="shared" si="62"/>
        <v>0</v>
      </c>
      <c r="DV75" s="191"/>
      <c r="DW75" s="191"/>
      <c r="DX75" s="191"/>
      <c r="DY75" s="191"/>
      <c r="DZ75" s="191"/>
      <c r="EA75" s="191"/>
      <c r="EB75" s="191">
        <f t="shared" si="63"/>
        <v>0</v>
      </c>
      <c r="EC75" s="191"/>
      <c r="ED75" s="191"/>
      <c r="EE75" s="191"/>
      <c r="EF75" s="191"/>
      <c r="EG75" s="191"/>
      <c r="EH75" s="191"/>
      <c r="EI75" s="191">
        <f t="shared" si="64"/>
        <v>0</v>
      </c>
      <c r="EJ75" s="191"/>
      <c r="EK75" s="191"/>
      <c r="EL75" s="191"/>
      <c r="EM75" s="191"/>
      <c r="EN75" s="191"/>
      <c r="EO75" s="191"/>
      <c r="EP75" s="191">
        <f t="shared" si="65"/>
        <v>0</v>
      </c>
      <c r="EQ75" s="191"/>
      <c r="ER75" s="191"/>
      <c r="ES75" s="191"/>
      <c r="ET75" s="191"/>
      <c r="EU75" s="190">
        <f t="shared" si="46"/>
        <v>0</v>
      </c>
      <c r="EV75" s="190">
        <f t="shared" si="45"/>
        <v>0</v>
      </c>
      <c r="EW75" s="190">
        <f t="shared" si="45"/>
        <v>0</v>
      </c>
      <c r="EX75" s="9"/>
    </row>
    <row r="76" spans="1:154" ht="18" customHeight="1">
      <c r="A76" s="213">
        <v>5</v>
      </c>
      <c r="B76" s="191" t="s">
        <v>1902</v>
      </c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>
        <f t="shared" si="47"/>
        <v>0</v>
      </c>
      <c r="N76" s="191"/>
      <c r="O76" s="191"/>
      <c r="P76" s="191"/>
      <c r="Q76" s="191"/>
      <c r="R76" s="191"/>
      <c r="S76" s="191"/>
      <c r="T76" s="191">
        <f t="shared" si="48"/>
        <v>0</v>
      </c>
      <c r="U76" s="191"/>
      <c r="V76" s="191"/>
      <c r="W76" s="191"/>
      <c r="X76" s="191"/>
      <c r="Y76" s="191"/>
      <c r="Z76" s="191"/>
      <c r="AA76" s="191">
        <f t="shared" si="49"/>
        <v>0</v>
      </c>
      <c r="AB76" s="191"/>
      <c r="AC76" s="191"/>
      <c r="AD76" s="191"/>
      <c r="AE76" s="191"/>
      <c r="AF76" s="191"/>
      <c r="AG76" s="191"/>
      <c r="AH76" s="191">
        <f t="shared" si="50"/>
        <v>0</v>
      </c>
      <c r="AI76" s="191"/>
      <c r="AJ76" s="191"/>
      <c r="AK76" s="191"/>
      <c r="AL76" s="191"/>
      <c r="AM76" s="191"/>
      <c r="AN76" s="191"/>
      <c r="AO76" s="191">
        <f t="shared" si="51"/>
        <v>0</v>
      </c>
      <c r="AP76" s="191"/>
      <c r="AQ76" s="191"/>
      <c r="AR76" s="191"/>
      <c r="AS76" s="191"/>
      <c r="AT76" s="191"/>
      <c r="AU76" s="191"/>
      <c r="AV76" s="191">
        <f t="shared" si="52"/>
        <v>0</v>
      </c>
      <c r="AW76" s="191"/>
      <c r="AX76" s="191"/>
      <c r="AY76" s="191"/>
      <c r="AZ76" s="191"/>
      <c r="BA76" s="191"/>
      <c r="BB76" s="191"/>
      <c r="BC76" s="191">
        <f t="shared" si="53"/>
        <v>0</v>
      </c>
      <c r="BD76" s="191"/>
      <c r="BE76" s="191"/>
      <c r="BF76" s="191"/>
      <c r="BG76" s="191"/>
      <c r="BH76" s="191"/>
      <c r="BI76" s="191"/>
      <c r="BJ76" s="191">
        <f t="shared" si="54"/>
        <v>0</v>
      </c>
      <c r="BK76" s="191"/>
      <c r="BL76" s="191"/>
      <c r="BM76" s="191"/>
      <c r="BN76" s="191"/>
      <c r="BO76" s="191"/>
      <c r="BP76" s="191"/>
      <c r="BQ76" s="191">
        <f t="shared" si="55"/>
        <v>0</v>
      </c>
      <c r="BR76" s="191"/>
      <c r="BS76" s="191"/>
      <c r="BT76" s="191"/>
      <c r="BU76" s="191"/>
      <c r="BV76" s="191"/>
      <c r="BW76" s="191"/>
      <c r="BX76" s="191">
        <f t="shared" si="56"/>
        <v>0</v>
      </c>
      <c r="BY76" s="191"/>
      <c r="BZ76" s="191"/>
      <c r="CA76" s="191"/>
      <c r="CB76" s="191"/>
      <c r="CC76" s="191"/>
      <c r="CD76" s="191"/>
      <c r="CE76" s="191">
        <f t="shared" si="57"/>
        <v>0</v>
      </c>
      <c r="CF76" s="191"/>
      <c r="CG76" s="191"/>
      <c r="CH76" s="191"/>
      <c r="CI76" s="191"/>
      <c r="CJ76" s="191"/>
      <c r="CK76" s="191"/>
      <c r="CL76" s="191">
        <f t="shared" si="58"/>
        <v>0</v>
      </c>
      <c r="CM76" s="191"/>
      <c r="CN76" s="191"/>
      <c r="CO76" s="191"/>
      <c r="CP76" s="191"/>
      <c r="CQ76" s="191"/>
      <c r="CR76" s="191"/>
      <c r="CS76" s="191">
        <f t="shared" si="66"/>
        <v>0</v>
      </c>
      <c r="CT76" s="191"/>
      <c r="CU76" s="191"/>
      <c r="CV76" s="191"/>
      <c r="CW76" s="191"/>
      <c r="CX76" s="191"/>
      <c r="CY76" s="191"/>
      <c r="CZ76" s="191">
        <f t="shared" si="59"/>
        <v>0</v>
      </c>
      <c r="DA76" s="191"/>
      <c r="DB76" s="191"/>
      <c r="DC76" s="191"/>
      <c r="DD76" s="191"/>
      <c r="DE76" s="191"/>
      <c r="DF76" s="191"/>
      <c r="DG76" s="191">
        <f t="shared" si="60"/>
        <v>0</v>
      </c>
      <c r="DH76" s="191"/>
      <c r="DI76" s="191"/>
      <c r="DJ76" s="191"/>
      <c r="DK76" s="191"/>
      <c r="DL76" s="191"/>
      <c r="DM76" s="191"/>
      <c r="DN76" s="191">
        <f t="shared" si="61"/>
        <v>0</v>
      </c>
      <c r="DO76" s="191"/>
      <c r="DP76" s="191"/>
      <c r="DQ76" s="191"/>
      <c r="DR76" s="191"/>
      <c r="DS76" s="191"/>
      <c r="DT76" s="191"/>
      <c r="DU76" s="191">
        <f t="shared" si="62"/>
        <v>0</v>
      </c>
      <c r="DV76" s="191"/>
      <c r="DW76" s="191"/>
      <c r="DX76" s="191"/>
      <c r="DY76" s="191"/>
      <c r="DZ76" s="191"/>
      <c r="EA76" s="191"/>
      <c r="EB76" s="191">
        <f t="shared" si="63"/>
        <v>0</v>
      </c>
      <c r="EC76" s="191"/>
      <c r="ED76" s="191"/>
      <c r="EE76" s="191"/>
      <c r="EF76" s="191"/>
      <c r="EG76" s="191"/>
      <c r="EH76" s="191"/>
      <c r="EI76" s="191">
        <f t="shared" si="64"/>
        <v>0</v>
      </c>
      <c r="EJ76" s="191"/>
      <c r="EK76" s="191"/>
      <c r="EL76" s="191"/>
      <c r="EM76" s="191"/>
      <c r="EN76" s="191"/>
      <c r="EO76" s="191"/>
      <c r="EP76" s="191">
        <f t="shared" si="65"/>
        <v>0</v>
      </c>
      <c r="EQ76" s="191"/>
      <c r="ER76" s="191"/>
      <c r="ES76" s="191"/>
      <c r="ET76" s="191"/>
      <c r="EU76" s="190">
        <f t="shared" si="46"/>
        <v>0</v>
      </c>
      <c r="EV76" s="190">
        <f t="shared" si="45"/>
        <v>0</v>
      </c>
      <c r="EW76" s="190">
        <f t="shared" si="45"/>
        <v>0</v>
      </c>
      <c r="EX76" s="9"/>
    </row>
    <row r="77" spans="1:154" ht="18" customHeight="1">
      <c r="A77" s="213">
        <v>6</v>
      </c>
      <c r="B77" s="191" t="s">
        <v>1903</v>
      </c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>
        <f t="shared" si="47"/>
        <v>0</v>
      </c>
      <c r="N77" s="191"/>
      <c r="O77" s="191"/>
      <c r="P77" s="191"/>
      <c r="Q77" s="191"/>
      <c r="R77" s="191"/>
      <c r="S77" s="191"/>
      <c r="T77" s="191">
        <f t="shared" si="48"/>
        <v>0</v>
      </c>
      <c r="U77" s="191"/>
      <c r="V77" s="191"/>
      <c r="W77" s="191"/>
      <c r="X77" s="191"/>
      <c r="Y77" s="191"/>
      <c r="Z77" s="191"/>
      <c r="AA77" s="191">
        <f t="shared" si="49"/>
        <v>0</v>
      </c>
      <c r="AB77" s="191"/>
      <c r="AC77" s="191"/>
      <c r="AD77" s="191"/>
      <c r="AE77" s="191"/>
      <c r="AF77" s="191"/>
      <c r="AG77" s="191"/>
      <c r="AH77" s="191">
        <f t="shared" si="50"/>
        <v>0</v>
      </c>
      <c r="AI77" s="191"/>
      <c r="AJ77" s="191"/>
      <c r="AK77" s="191"/>
      <c r="AL77" s="191"/>
      <c r="AM77" s="191"/>
      <c r="AN77" s="191"/>
      <c r="AO77" s="191">
        <f t="shared" si="51"/>
        <v>0</v>
      </c>
      <c r="AP77" s="191"/>
      <c r="AQ77" s="191"/>
      <c r="AR77" s="191"/>
      <c r="AS77" s="191"/>
      <c r="AT77" s="191"/>
      <c r="AU77" s="191"/>
      <c r="AV77" s="191">
        <f t="shared" si="52"/>
        <v>0</v>
      </c>
      <c r="AW77" s="191"/>
      <c r="AX77" s="191"/>
      <c r="AY77" s="191"/>
      <c r="AZ77" s="191"/>
      <c r="BA77" s="191"/>
      <c r="BB77" s="191"/>
      <c r="BC77" s="191">
        <f t="shared" si="53"/>
        <v>0</v>
      </c>
      <c r="BD77" s="191"/>
      <c r="BE77" s="191"/>
      <c r="BF77" s="191"/>
      <c r="BG77" s="191"/>
      <c r="BH77" s="191"/>
      <c r="BI77" s="191"/>
      <c r="BJ77" s="191">
        <f t="shared" si="54"/>
        <v>0</v>
      </c>
      <c r="BK77" s="191"/>
      <c r="BL77" s="191"/>
      <c r="BM77" s="191"/>
      <c r="BN77" s="191"/>
      <c r="BO77" s="191"/>
      <c r="BP77" s="191"/>
      <c r="BQ77" s="191">
        <f t="shared" si="55"/>
        <v>0</v>
      </c>
      <c r="BR77" s="191"/>
      <c r="BS77" s="191"/>
      <c r="BT77" s="191"/>
      <c r="BU77" s="191"/>
      <c r="BV77" s="191"/>
      <c r="BW77" s="191"/>
      <c r="BX77" s="191">
        <f t="shared" si="56"/>
        <v>0</v>
      </c>
      <c r="BY77" s="191"/>
      <c r="BZ77" s="191"/>
      <c r="CA77" s="191"/>
      <c r="CB77" s="191"/>
      <c r="CC77" s="191"/>
      <c r="CD77" s="191"/>
      <c r="CE77" s="191">
        <f t="shared" si="57"/>
        <v>0</v>
      </c>
      <c r="CF77" s="191"/>
      <c r="CG77" s="191"/>
      <c r="CH77" s="191"/>
      <c r="CI77" s="191"/>
      <c r="CJ77" s="191"/>
      <c r="CK77" s="191"/>
      <c r="CL77" s="191">
        <f t="shared" si="58"/>
        <v>0</v>
      </c>
      <c r="CM77" s="191"/>
      <c r="CN77" s="191"/>
      <c r="CO77" s="191"/>
      <c r="CP77" s="191"/>
      <c r="CQ77" s="191"/>
      <c r="CR77" s="191"/>
      <c r="CS77" s="191">
        <f t="shared" si="66"/>
        <v>0</v>
      </c>
      <c r="CT77" s="191"/>
      <c r="CU77" s="191"/>
      <c r="CV77" s="191"/>
      <c r="CW77" s="191"/>
      <c r="CX77" s="191"/>
      <c r="CY77" s="191"/>
      <c r="CZ77" s="191">
        <f t="shared" si="59"/>
        <v>0</v>
      </c>
      <c r="DA77" s="191"/>
      <c r="DB77" s="191"/>
      <c r="DC77" s="191"/>
      <c r="DD77" s="191"/>
      <c r="DE77" s="191"/>
      <c r="DF77" s="191"/>
      <c r="DG77" s="191">
        <f t="shared" si="60"/>
        <v>0</v>
      </c>
      <c r="DH77" s="191"/>
      <c r="DI77" s="191"/>
      <c r="DJ77" s="191"/>
      <c r="DK77" s="191"/>
      <c r="DL77" s="191"/>
      <c r="DM77" s="191"/>
      <c r="DN77" s="191">
        <f t="shared" si="61"/>
        <v>0</v>
      </c>
      <c r="DO77" s="191"/>
      <c r="DP77" s="191"/>
      <c r="DQ77" s="191"/>
      <c r="DR77" s="191"/>
      <c r="DS77" s="191"/>
      <c r="DT77" s="191"/>
      <c r="DU77" s="191">
        <f t="shared" si="62"/>
        <v>0</v>
      </c>
      <c r="DV77" s="191"/>
      <c r="DW77" s="191"/>
      <c r="DX77" s="191"/>
      <c r="DY77" s="191"/>
      <c r="DZ77" s="191"/>
      <c r="EA77" s="191"/>
      <c r="EB77" s="191">
        <f t="shared" si="63"/>
        <v>0</v>
      </c>
      <c r="EC77" s="191"/>
      <c r="ED77" s="191"/>
      <c r="EE77" s="191"/>
      <c r="EF77" s="191"/>
      <c r="EG77" s="191"/>
      <c r="EH77" s="191"/>
      <c r="EI77" s="191">
        <f t="shared" si="64"/>
        <v>0</v>
      </c>
      <c r="EJ77" s="191"/>
      <c r="EK77" s="191"/>
      <c r="EL77" s="191"/>
      <c r="EM77" s="191"/>
      <c r="EN77" s="191"/>
      <c r="EO77" s="191"/>
      <c r="EP77" s="191">
        <f t="shared" si="65"/>
        <v>0</v>
      </c>
      <c r="EQ77" s="191"/>
      <c r="ER77" s="191"/>
      <c r="ES77" s="191"/>
      <c r="ET77" s="191"/>
      <c r="EU77" s="190">
        <f t="shared" si="46"/>
        <v>0</v>
      </c>
      <c r="EV77" s="190">
        <f t="shared" si="45"/>
        <v>0</v>
      </c>
      <c r="EW77" s="190">
        <f t="shared" si="45"/>
        <v>0</v>
      </c>
      <c r="EX77" s="9"/>
    </row>
    <row r="78" spans="1:154" ht="18" customHeight="1">
      <c r="A78" s="213">
        <v>7</v>
      </c>
      <c r="B78" s="191" t="s">
        <v>1904</v>
      </c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>
        <f t="shared" si="47"/>
        <v>0</v>
      </c>
      <c r="N78" s="191"/>
      <c r="O78" s="191"/>
      <c r="P78" s="191"/>
      <c r="Q78" s="191"/>
      <c r="R78" s="191"/>
      <c r="S78" s="191"/>
      <c r="T78" s="191">
        <f t="shared" si="48"/>
        <v>0</v>
      </c>
      <c r="U78" s="191"/>
      <c r="V78" s="191"/>
      <c r="W78" s="191"/>
      <c r="X78" s="191"/>
      <c r="Y78" s="191"/>
      <c r="Z78" s="191"/>
      <c r="AA78" s="191">
        <f t="shared" si="49"/>
        <v>0</v>
      </c>
      <c r="AB78" s="191"/>
      <c r="AC78" s="191"/>
      <c r="AD78" s="191"/>
      <c r="AE78" s="191"/>
      <c r="AF78" s="191"/>
      <c r="AG78" s="191"/>
      <c r="AH78" s="191">
        <f t="shared" si="50"/>
        <v>0</v>
      </c>
      <c r="AI78" s="191"/>
      <c r="AJ78" s="191"/>
      <c r="AK78" s="191"/>
      <c r="AL78" s="191"/>
      <c r="AM78" s="191"/>
      <c r="AN78" s="191"/>
      <c r="AO78" s="191">
        <f t="shared" si="51"/>
        <v>0</v>
      </c>
      <c r="AP78" s="191"/>
      <c r="AQ78" s="191"/>
      <c r="AR78" s="191"/>
      <c r="AS78" s="191"/>
      <c r="AT78" s="191"/>
      <c r="AU78" s="191"/>
      <c r="AV78" s="191">
        <f t="shared" si="52"/>
        <v>0</v>
      </c>
      <c r="AW78" s="191"/>
      <c r="AX78" s="191"/>
      <c r="AY78" s="191"/>
      <c r="AZ78" s="191"/>
      <c r="BA78" s="191"/>
      <c r="BB78" s="191"/>
      <c r="BC78" s="191">
        <f t="shared" si="53"/>
        <v>0</v>
      </c>
      <c r="BD78" s="191"/>
      <c r="BE78" s="191"/>
      <c r="BF78" s="191"/>
      <c r="BG78" s="191"/>
      <c r="BH78" s="191"/>
      <c r="BI78" s="191"/>
      <c r="BJ78" s="191">
        <f t="shared" si="54"/>
        <v>0</v>
      </c>
      <c r="BK78" s="191"/>
      <c r="BL78" s="191"/>
      <c r="BM78" s="191"/>
      <c r="BN78" s="191"/>
      <c r="BO78" s="191"/>
      <c r="BP78" s="191"/>
      <c r="BQ78" s="191">
        <f t="shared" si="55"/>
        <v>0</v>
      </c>
      <c r="BR78" s="191"/>
      <c r="BS78" s="191"/>
      <c r="BT78" s="191"/>
      <c r="BU78" s="191"/>
      <c r="BV78" s="191"/>
      <c r="BW78" s="191"/>
      <c r="BX78" s="191">
        <f t="shared" si="56"/>
        <v>0</v>
      </c>
      <c r="BY78" s="191"/>
      <c r="BZ78" s="191"/>
      <c r="CA78" s="191"/>
      <c r="CB78" s="191"/>
      <c r="CC78" s="191"/>
      <c r="CD78" s="191"/>
      <c r="CE78" s="191">
        <f t="shared" si="57"/>
        <v>0</v>
      </c>
      <c r="CF78" s="191"/>
      <c r="CG78" s="191"/>
      <c r="CH78" s="191"/>
      <c r="CI78" s="191"/>
      <c r="CJ78" s="191"/>
      <c r="CK78" s="191"/>
      <c r="CL78" s="191">
        <f t="shared" si="58"/>
        <v>0</v>
      </c>
      <c r="CM78" s="191"/>
      <c r="CN78" s="191"/>
      <c r="CO78" s="191"/>
      <c r="CP78" s="191"/>
      <c r="CQ78" s="191"/>
      <c r="CR78" s="191"/>
      <c r="CS78" s="191">
        <f t="shared" si="66"/>
        <v>0</v>
      </c>
      <c r="CT78" s="191"/>
      <c r="CU78" s="191"/>
      <c r="CV78" s="191"/>
      <c r="CW78" s="191"/>
      <c r="CX78" s="191"/>
      <c r="CY78" s="191"/>
      <c r="CZ78" s="191">
        <f t="shared" si="59"/>
        <v>0</v>
      </c>
      <c r="DA78" s="191"/>
      <c r="DB78" s="191"/>
      <c r="DC78" s="191"/>
      <c r="DD78" s="191"/>
      <c r="DE78" s="191"/>
      <c r="DF78" s="191"/>
      <c r="DG78" s="191">
        <f t="shared" si="60"/>
        <v>0</v>
      </c>
      <c r="DH78" s="191"/>
      <c r="DI78" s="191"/>
      <c r="DJ78" s="191"/>
      <c r="DK78" s="191"/>
      <c r="DL78" s="191"/>
      <c r="DM78" s="191"/>
      <c r="DN78" s="191">
        <f t="shared" si="61"/>
        <v>0</v>
      </c>
      <c r="DO78" s="191"/>
      <c r="DP78" s="191"/>
      <c r="DQ78" s="191"/>
      <c r="DR78" s="191"/>
      <c r="DS78" s="191"/>
      <c r="DT78" s="191"/>
      <c r="DU78" s="191">
        <f t="shared" si="62"/>
        <v>0</v>
      </c>
      <c r="DV78" s="191"/>
      <c r="DW78" s="191"/>
      <c r="DX78" s="191"/>
      <c r="DY78" s="191"/>
      <c r="DZ78" s="191"/>
      <c r="EA78" s="191"/>
      <c r="EB78" s="191">
        <f t="shared" si="63"/>
        <v>0</v>
      </c>
      <c r="EC78" s="191"/>
      <c r="ED78" s="191"/>
      <c r="EE78" s="191"/>
      <c r="EF78" s="191"/>
      <c r="EG78" s="191"/>
      <c r="EH78" s="191"/>
      <c r="EI78" s="191">
        <f t="shared" si="64"/>
        <v>0</v>
      </c>
      <c r="EJ78" s="191"/>
      <c r="EK78" s="191"/>
      <c r="EL78" s="191"/>
      <c r="EM78" s="191"/>
      <c r="EN78" s="191"/>
      <c r="EO78" s="191"/>
      <c r="EP78" s="191">
        <f t="shared" si="65"/>
        <v>0</v>
      </c>
      <c r="EQ78" s="191"/>
      <c r="ER78" s="191"/>
      <c r="ES78" s="191"/>
      <c r="ET78" s="191"/>
      <c r="EU78" s="190">
        <f t="shared" si="46"/>
        <v>0</v>
      </c>
      <c r="EV78" s="190">
        <f t="shared" si="45"/>
        <v>0</v>
      </c>
      <c r="EW78" s="190">
        <f t="shared" si="45"/>
        <v>0</v>
      </c>
      <c r="EX78" s="9"/>
    </row>
    <row r="79" spans="1:154" ht="18" customHeight="1">
      <c r="A79" s="213">
        <v>8</v>
      </c>
      <c r="B79" s="191" t="s">
        <v>1905</v>
      </c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>
        <f t="shared" si="47"/>
        <v>0</v>
      </c>
      <c r="N79" s="191"/>
      <c r="O79" s="191"/>
      <c r="P79" s="191"/>
      <c r="Q79" s="191"/>
      <c r="R79" s="191"/>
      <c r="S79" s="191"/>
      <c r="T79" s="191">
        <f t="shared" si="48"/>
        <v>0</v>
      </c>
      <c r="U79" s="191"/>
      <c r="V79" s="191"/>
      <c r="W79" s="191"/>
      <c r="X79" s="191"/>
      <c r="Y79" s="191"/>
      <c r="Z79" s="191"/>
      <c r="AA79" s="191">
        <f t="shared" si="49"/>
        <v>0</v>
      </c>
      <c r="AB79" s="191"/>
      <c r="AC79" s="191"/>
      <c r="AD79" s="191"/>
      <c r="AE79" s="191"/>
      <c r="AF79" s="191"/>
      <c r="AG79" s="191"/>
      <c r="AH79" s="191">
        <f t="shared" si="50"/>
        <v>0</v>
      </c>
      <c r="AI79" s="191"/>
      <c r="AJ79" s="191"/>
      <c r="AK79" s="191"/>
      <c r="AL79" s="191"/>
      <c r="AM79" s="191"/>
      <c r="AN79" s="191"/>
      <c r="AO79" s="191">
        <f t="shared" si="51"/>
        <v>0</v>
      </c>
      <c r="AP79" s="191"/>
      <c r="AQ79" s="191"/>
      <c r="AR79" s="191"/>
      <c r="AS79" s="191"/>
      <c r="AT79" s="191"/>
      <c r="AU79" s="191"/>
      <c r="AV79" s="191">
        <f t="shared" si="52"/>
        <v>0</v>
      </c>
      <c r="AW79" s="191"/>
      <c r="AX79" s="191"/>
      <c r="AY79" s="191"/>
      <c r="AZ79" s="191"/>
      <c r="BA79" s="191"/>
      <c r="BB79" s="191"/>
      <c r="BC79" s="191">
        <f t="shared" si="53"/>
        <v>0</v>
      </c>
      <c r="BD79" s="191"/>
      <c r="BE79" s="191"/>
      <c r="BF79" s="191"/>
      <c r="BG79" s="191"/>
      <c r="BH79" s="191"/>
      <c r="BI79" s="191"/>
      <c r="BJ79" s="191">
        <f t="shared" si="54"/>
        <v>0</v>
      </c>
      <c r="BK79" s="191"/>
      <c r="BL79" s="191"/>
      <c r="BM79" s="191"/>
      <c r="BN79" s="191"/>
      <c r="BO79" s="191"/>
      <c r="BP79" s="191"/>
      <c r="BQ79" s="191">
        <f t="shared" si="55"/>
        <v>0</v>
      </c>
      <c r="BR79" s="191"/>
      <c r="BS79" s="191"/>
      <c r="BT79" s="191"/>
      <c r="BU79" s="191"/>
      <c r="BV79" s="191"/>
      <c r="BW79" s="191"/>
      <c r="BX79" s="191">
        <f t="shared" si="56"/>
        <v>0</v>
      </c>
      <c r="BY79" s="191"/>
      <c r="BZ79" s="191"/>
      <c r="CA79" s="191"/>
      <c r="CB79" s="191"/>
      <c r="CC79" s="191"/>
      <c r="CD79" s="191"/>
      <c r="CE79" s="191">
        <f t="shared" si="57"/>
        <v>0</v>
      </c>
      <c r="CF79" s="191"/>
      <c r="CG79" s="191"/>
      <c r="CH79" s="191"/>
      <c r="CI79" s="191"/>
      <c r="CJ79" s="191"/>
      <c r="CK79" s="191"/>
      <c r="CL79" s="191">
        <f t="shared" si="58"/>
        <v>0</v>
      </c>
      <c r="CM79" s="191"/>
      <c r="CN79" s="191"/>
      <c r="CO79" s="191"/>
      <c r="CP79" s="191"/>
      <c r="CQ79" s="191"/>
      <c r="CR79" s="191"/>
      <c r="CS79" s="191">
        <f t="shared" si="66"/>
        <v>0</v>
      </c>
      <c r="CT79" s="191"/>
      <c r="CU79" s="191"/>
      <c r="CV79" s="191"/>
      <c r="CW79" s="191"/>
      <c r="CX79" s="191"/>
      <c r="CY79" s="191"/>
      <c r="CZ79" s="191">
        <f t="shared" si="59"/>
        <v>0</v>
      </c>
      <c r="DA79" s="191"/>
      <c r="DB79" s="191"/>
      <c r="DC79" s="191"/>
      <c r="DD79" s="191"/>
      <c r="DE79" s="191"/>
      <c r="DF79" s="191"/>
      <c r="DG79" s="191">
        <f t="shared" si="60"/>
        <v>0</v>
      </c>
      <c r="DH79" s="191"/>
      <c r="DI79" s="191"/>
      <c r="DJ79" s="191"/>
      <c r="DK79" s="191"/>
      <c r="DL79" s="191"/>
      <c r="DM79" s="191"/>
      <c r="DN79" s="191">
        <f t="shared" si="61"/>
        <v>0</v>
      </c>
      <c r="DO79" s="191"/>
      <c r="DP79" s="191"/>
      <c r="DQ79" s="191"/>
      <c r="DR79" s="191"/>
      <c r="DS79" s="191"/>
      <c r="DT79" s="191"/>
      <c r="DU79" s="191">
        <f t="shared" si="62"/>
        <v>0</v>
      </c>
      <c r="DV79" s="191"/>
      <c r="DW79" s="191"/>
      <c r="DX79" s="191"/>
      <c r="DY79" s="191"/>
      <c r="DZ79" s="191"/>
      <c r="EA79" s="191"/>
      <c r="EB79" s="191">
        <f t="shared" si="63"/>
        <v>0</v>
      </c>
      <c r="EC79" s="191"/>
      <c r="ED79" s="191"/>
      <c r="EE79" s="191"/>
      <c r="EF79" s="191"/>
      <c r="EG79" s="191"/>
      <c r="EH79" s="191"/>
      <c r="EI79" s="191">
        <f t="shared" si="64"/>
        <v>0</v>
      </c>
      <c r="EJ79" s="191"/>
      <c r="EK79" s="191"/>
      <c r="EL79" s="191"/>
      <c r="EM79" s="191"/>
      <c r="EN79" s="191"/>
      <c r="EO79" s="191"/>
      <c r="EP79" s="191">
        <f t="shared" si="65"/>
        <v>0</v>
      </c>
      <c r="EQ79" s="191"/>
      <c r="ER79" s="191"/>
      <c r="ES79" s="191"/>
      <c r="ET79" s="191"/>
      <c r="EU79" s="190">
        <f t="shared" si="46"/>
        <v>0</v>
      </c>
      <c r="EV79" s="190">
        <f t="shared" si="45"/>
        <v>0</v>
      </c>
      <c r="EW79" s="190">
        <f t="shared" si="45"/>
        <v>0</v>
      </c>
      <c r="EX79" s="9"/>
    </row>
    <row r="80" spans="1:154" ht="18" customHeight="1">
      <c r="A80" s="213">
        <v>9</v>
      </c>
      <c r="B80" s="191" t="s">
        <v>1906</v>
      </c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>
        <f t="shared" si="47"/>
        <v>0</v>
      </c>
      <c r="N80" s="191"/>
      <c r="O80" s="191"/>
      <c r="P80" s="191"/>
      <c r="Q80" s="191"/>
      <c r="R80" s="191"/>
      <c r="S80" s="191"/>
      <c r="T80" s="191">
        <f t="shared" si="48"/>
        <v>0</v>
      </c>
      <c r="U80" s="191"/>
      <c r="V80" s="191"/>
      <c r="W80" s="191"/>
      <c r="X80" s="191"/>
      <c r="Y80" s="191"/>
      <c r="Z80" s="191"/>
      <c r="AA80" s="191">
        <f t="shared" si="49"/>
        <v>0</v>
      </c>
      <c r="AB80" s="191"/>
      <c r="AC80" s="191"/>
      <c r="AD80" s="191"/>
      <c r="AE80" s="191"/>
      <c r="AF80" s="191"/>
      <c r="AG80" s="191"/>
      <c r="AH80" s="191">
        <f t="shared" si="50"/>
        <v>0</v>
      </c>
      <c r="AI80" s="191"/>
      <c r="AJ80" s="191"/>
      <c r="AK80" s="191"/>
      <c r="AL80" s="191"/>
      <c r="AM80" s="191"/>
      <c r="AN80" s="191"/>
      <c r="AO80" s="191">
        <f t="shared" si="51"/>
        <v>0</v>
      </c>
      <c r="AP80" s="191"/>
      <c r="AQ80" s="191"/>
      <c r="AR80" s="191"/>
      <c r="AS80" s="191"/>
      <c r="AT80" s="191"/>
      <c r="AU80" s="191"/>
      <c r="AV80" s="191">
        <f t="shared" si="52"/>
        <v>0</v>
      </c>
      <c r="AW80" s="191"/>
      <c r="AX80" s="191"/>
      <c r="AY80" s="191"/>
      <c r="AZ80" s="191"/>
      <c r="BA80" s="191"/>
      <c r="BB80" s="191"/>
      <c r="BC80" s="191">
        <f t="shared" si="53"/>
        <v>0</v>
      </c>
      <c r="BD80" s="191"/>
      <c r="BE80" s="191"/>
      <c r="BF80" s="191"/>
      <c r="BG80" s="191"/>
      <c r="BH80" s="191"/>
      <c r="BI80" s="191"/>
      <c r="BJ80" s="191">
        <f t="shared" si="54"/>
        <v>0</v>
      </c>
      <c r="BK80" s="191"/>
      <c r="BL80" s="191"/>
      <c r="BM80" s="191"/>
      <c r="BN80" s="191"/>
      <c r="BO80" s="191"/>
      <c r="BP80" s="191"/>
      <c r="BQ80" s="191">
        <f t="shared" si="55"/>
        <v>0</v>
      </c>
      <c r="BR80" s="191"/>
      <c r="BS80" s="191"/>
      <c r="BT80" s="191"/>
      <c r="BU80" s="191"/>
      <c r="BV80" s="191"/>
      <c r="BW80" s="191"/>
      <c r="BX80" s="191">
        <f t="shared" si="56"/>
        <v>0</v>
      </c>
      <c r="BY80" s="191"/>
      <c r="BZ80" s="191"/>
      <c r="CA80" s="191"/>
      <c r="CB80" s="191"/>
      <c r="CC80" s="191"/>
      <c r="CD80" s="191"/>
      <c r="CE80" s="191">
        <f t="shared" si="57"/>
        <v>0</v>
      </c>
      <c r="CF80" s="191"/>
      <c r="CG80" s="191"/>
      <c r="CH80" s="191"/>
      <c r="CI80" s="191"/>
      <c r="CJ80" s="191"/>
      <c r="CK80" s="191"/>
      <c r="CL80" s="191">
        <f t="shared" si="58"/>
        <v>0</v>
      </c>
      <c r="CM80" s="191"/>
      <c r="CN80" s="191"/>
      <c r="CO80" s="191"/>
      <c r="CP80" s="191"/>
      <c r="CQ80" s="191"/>
      <c r="CR80" s="191"/>
      <c r="CS80" s="191">
        <f t="shared" si="66"/>
        <v>0</v>
      </c>
      <c r="CT80" s="191"/>
      <c r="CU80" s="191"/>
      <c r="CV80" s="191"/>
      <c r="CW80" s="191"/>
      <c r="CX80" s="191"/>
      <c r="CY80" s="191"/>
      <c r="CZ80" s="191">
        <f t="shared" si="59"/>
        <v>0</v>
      </c>
      <c r="DA80" s="191"/>
      <c r="DB80" s="191"/>
      <c r="DC80" s="191"/>
      <c r="DD80" s="191"/>
      <c r="DE80" s="191"/>
      <c r="DF80" s="191"/>
      <c r="DG80" s="191">
        <f t="shared" si="60"/>
        <v>0</v>
      </c>
      <c r="DH80" s="191"/>
      <c r="DI80" s="191"/>
      <c r="DJ80" s="191"/>
      <c r="DK80" s="191"/>
      <c r="DL80" s="191"/>
      <c r="DM80" s="191"/>
      <c r="DN80" s="191">
        <f t="shared" si="61"/>
        <v>0</v>
      </c>
      <c r="DO80" s="191"/>
      <c r="DP80" s="191"/>
      <c r="DQ80" s="191"/>
      <c r="DR80" s="191"/>
      <c r="DS80" s="191"/>
      <c r="DT80" s="191"/>
      <c r="DU80" s="191">
        <f t="shared" si="62"/>
        <v>0</v>
      </c>
      <c r="DV80" s="191"/>
      <c r="DW80" s="191"/>
      <c r="DX80" s="191"/>
      <c r="DY80" s="191"/>
      <c r="DZ80" s="191"/>
      <c r="EA80" s="191"/>
      <c r="EB80" s="191">
        <f t="shared" si="63"/>
        <v>0</v>
      </c>
      <c r="EC80" s="191"/>
      <c r="ED80" s="191"/>
      <c r="EE80" s="191"/>
      <c r="EF80" s="191"/>
      <c r="EG80" s="191"/>
      <c r="EH80" s="191"/>
      <c r="EI80" s="191">
        <f t="shared" si="64"/>
        <v>0</v>
      </c>
      <c r="EJ80" s="191"/>
      <c r="EK80" s="191"/>
      <c r="EL80" s="191"/>
      <c r="EM80" s="191"/>
      <c r="EN80" s="191"/>
      <c r="EO80" s="191"/>
      <c r="EP80" s="191">
        <f t="shared" si="65"/>
        <v>0</v>
      </c>
      <c r="EQ80" s="191"/>
      <c r="ER80" s="191"/>
      <c r="ES80" s="191"/>
      <c r="ET80" s="191"/>
      <c r="EU80" s="190">
        <f t="shared" si="46"/>
        <v>0</v>
      </c>
      <c r="EV80" s="190">
        <f t="shared" si="45"/>
        <v>0</v>
      </c>
      <c r="EW80" s="190">
        <f t="shared" si="45"/>
        <v>0</v>
      </c>
      <c r="EX80" s="9"/>
    </row>
    <row r="81" spans="1:154" ht="18" customHeight="1">
      <c r="A81" s="213">
        <v>10</v>
      </c>
      <c r="B81" s="191" t="s">
        <v>1907</v>
      </c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>
        <f t="shared" si="47"/>
        <v>0</v>
      </c>
      <c r="N81" s="191"/>
      <c r="O81" s="191"/>
      <c r="P81" s="191"/>
      <c r="Q81" s="191"/>
      <c r="R81" s="191"/>
      <c r="S81" s="191"/>
      <c r="T81" s="191">
        <f t="shared" si="48"/>
        <v>0</v>
      </c>
      <c r="U81" s="191"/>
      <c r="V81" s="191"/>
      <c r="W81" s="191"/>
      <c r="X81" s="191"/>
      <c r="Y81" s="191"/>
      <c r="Z81" s="191"/>
      <c r="AA81" s="191">
        <f t="shared" si="49"/>
        <v>0</v>
      </c>
      <c r="AB81" s="191"/>
      <c r="AC81" s="191"/>
      <c r="AD81" s="191"/>
      <c r="AE81" s="191"/>
      <c r="AF81" s="191"/>
      <c r="AG81" s="191"/>
      <c r="AH81" s="191">
        <f t="shared" si="50"/>
        <v>0</v>
      </c>
      <c r="AI81" s="191"/>
      <c r="AJ81" s="191"/>
      <c r="AK81" s="191"/>
      <c r="AL81" s="191"/>
      <c r="AM81" s="191"/>
      <c r="AN81" s="191"/>
      <c r="AO81" s="191">
        <f t="shared" si="51"/>
        <v>0</v>
      </c>
      <c r="AP81" s="191"/>
      <c r="AQ81" s="191"/>
      <c r="AR81" s="191"/>
      <c r="AS81" s="191"/>
      <c r="AT81" s="191"/>
      <c r="AU81" s="191"/>
      <c r="AV81" s="191">
        <f t="shared" si="52"/>
        <v>0</v>
      </c>
      <c r="AW81" s="191"/>
      <c r="AX81" s="191"/>
      <c r="AY81" s="191"/>
      <c r="AZ81" s="191"/>
      <c r="BA81" s="191"/>
      <c r="BB81" s="191"/>
      <c r="BC81" s="191">
        <f t="shared" si="53"/>
        <v>0</v>
      </c>
      <c r="BD81" s="191"/>
      <c r="BE81" s="191"/>
      <c r="BF81" s="191"/>
      <c r="BG81" s="191"/>
      <c r="BH81" s="191"/>
      <c r="BI81" s="191"/>
      <c r="BJ81" s="191">
        <f t="shared" si="54"/>
        <v>0</v>
      </c>
      <c r="BK81" s="191"/>
      <c r="BL81" s="191"/>
      <c r="BM81" s="191"/>
      <c r="BN81" s="191"/>
      <c r="BO81" s="191"/>
      <c r="BP81" s="191"/>
      <c r="BQ81" s="191">
        <f t="shared" si="55"/>
        <v>0</v>
      </c>
      <c r="BR81" s="191"/>
      <c r="BS81" s="191"/>
      <c r="BT81" s="191"/>
      <c r="BU81" s="191"/>
      <c r="BV81" s="191"/>
      <c r="BW81" s="191"/>
      <c r="BX81" s="191">
        <f t="shared" si="56"/>
        <v>0</v>
      </c>
      <c r="BY81" s="191"/>
      <c r="BZ81" s="191"/>
      <c r="CA81" s="191"/>
      <c r="CB81" s="191"/>
      <c r="CC81" s="191"/>
      <c r="CD81" s="191"/>
      <c r="CE81" s="191">
        <f t="shared" si="57"/>
        <v>0</v>
      </c>
      <c r="CF81" s="191"/>
      <c r="CG81" s="191"/>
      <c r="CH81" s="191"/>
      <c r="CI81" s="191"/>
      <c r="CJ81" s="191"/>
      <c r="CK81" s="191"/>
      <c r="CL81" s="191">
        <f t="shared" si="58"/>
        <v>0</v>
      </c>
      <c r="CM81" s="191"/>
      <c r="CN81" s="191"/>
      <c r="CO81" s="191"/>
      <c r="CP81" s="191"/>
      <c r="CQ81" s="191"/>
      <c r="CR81" s="191"/>
      <c r="CS81" s="191">
        <f t="shared" si="66"/>
        <v>0</v>
      </c>
      <c r="CT81" s="191"/>
      <c r="CU81" s="191"/>
      <c r="CV81" s="191"/>
      <c r="CW81" s="191"/>
      <c r="CX81" s="191"/>
      <c r="CY81" s="191"/>
      <c r="CZ81" s="191">
        <f t="shared" si="59"/>
        <v>0</v>
      </c>
      <c r="DA81" s="191"/>
      <c r="DB81" s="191"/>
      <c r="DC81" s="191"/>
      <c r="DD81" s="191"/>
      <c r="DE81" s="191"/>
      <c r="DF81" s="191"/>
      <c r="DG81" s="191">
        <f t="shared" si="60"/>
        <v>0</v>
      </c>
      <c r="DH81" s="191"/>
      <c r="DI81" s="191"/>
      <c r="DJ81" s="191"/>
      <c r="DK81" s="191"/>
      <c r="DL81" s="191"/>
      <c r="DM81" s="191"/>
      <c r="DN81" s="191">
        <f t="shared" si="61"/>
        <v>0</v>
      </c>
      <c r="DO81" s="191"/>
      <c r="DP81" s="191"/>
      <c r="DQ81" s="191"/>
      <c r="DR81" s="191"/>
      <c r="DS81" s="191"/>
      <c r="DT81" s="191"/>
      <c r="DU81" s="191">
        <f t="shared" si="62"/>
        <v>0</v>
      </c>
      <c r="DV81" s="191"/>
      <c r="DW81" s="191"/>
      <c r="DX81" s="191"/>
      <c r="DY81" s="191"/>
      <c r="DZ81" s="191"/>
      <c r="EA81" s="191"/>
      <c r="EB81" s="191">
        <f t="shared" si="63"/>
        <v>0</v>
      </c>
      <c r="EC81" s="191"/>
      <c r="ED81" s="191"/>
      <c r="EE81" s="191"/>
      <c r="EF81" s="191"/>
      <c r="EG81" s="191"/>
      <c r="EH81" s="191"/>
      <c r="EI81" s="191">
        <f t="shared" si="64"/>
        <v>0</v>
      </c>
      <c r="EJ81" s="191"/>
      <c r="EK81" s="191"/>
      <c r="EL81" s="191"/>
      <c r="EM81" s="191"/>
      <c r="EN81" s="191"/>
      <c r="EO81" s="191"/>
      <c r="EP81" s="191">
        <f t="shared" si="65"/>
        <v>0</v>
      </c>
      <c r="EQ81" s="191"/>
      <c r="ER81" s="191"/>
      <c r="ES81" s="191"/>
      <c r="ET81" s="191"/>
      <c r="EU81" s="190">
        <f t="shared" si="46"/>
        <v>0</v>
      </c>
      <c r="EV81" s="190">
        <f t="shared" si="45"/>
        <v>0</v>
      </c>
      <c r="EW81" s="190">
        <f t="shared" si="45"/>
        <v>0</v>
      </c>
      <c r="EX81" s="9"/>
    </row>
    <row r="82" spans="1:154" ht="18" customHeight="1">
      <c r="A82" s="213">
        <v>11</v>
      </c>
      <c r="B82" s="191" t="s">
        <v>1908</v>
      </c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>
        <f t="shared" si="47"/>
        <v>0</v>
      </c>
      <c r="N82" s="191"/>
      <c r="O82" s="191"/>
      <c r="P82" s="191"/>
      <c r="Q82" s="191"/>
      <c r="R82" s="191"/>
      <c r="S82" s="191"/>
      <c r="T82" s="191">
        <f t="shared" si="48"/>
        <v>0</v>
      </c>
      <c r="U82" s="191"/>
      <c r="V82" s="191"/>
      <c r="W82" s="191"/>
      <c r="X82" s="191"/>
      <c r="Y82" s="191"/>
      <c r="Z82" s="191"/>
      <c r="AA82" s="191">
        <f t="shared" si="49"/>
        <v>0</v>
      </c>
      <c r="AB82" s="191"/>
      <c r="AC82" s="191"/>
      <c r="AD82" s="191"/>
      <c r="AE82" s="191"/>
      <c r="AF82" s="191"/>
      <c r="AG82" s="191"/>
      <c r="AH82" s="191">
        <f t="shared" si="50"/>
        <v>0</v>
      </c>
      <c r="AI82" s="191"/>
      <c r="AJ82" s="191"/>
      <c r="AK82" s="191"/>
      <c r="AL82" s="191"/>
      <c r="AM82" s="191"/>
      <c r="AN82" s="191"/>
      <c r="AO82" s="191">
        <f t="shared" si="51"/>
        <v>0</v>
      </c>
      <c r="AP82" s="191"/>
      <c r="AQ82" s="191"/>
      <c r="AR82" s="191"/>
      <c r="AS82" s="191"/>
      <c r="AT82" s="191"/>
      <c r="AU82" s="191"/>
      <c r="AV82" s="191">
        <f t="shared" si="52"/>
        <v>0</v>
      </c>
      <c r="AW82" s="191"/>
      <c r="AX82" s="191"/>
      <c r="AY82" s="191"/>
      <c r="AZ82" s="191"/>
      <c r="BA82" s="191"/>
      <c r="BB82" s="191"/>
      <c r="BC82" s="191">
        <f t="shared" si="53"/>
        <v>0</v>
      </c>
      <c r="BD82" s="191"/>
      <c r="BE82" s="191"/>
      <c r="BF82" s="191"/>
      <c r="BG82" s="191"/>
      <c r="BH82" s="191"/>
      <c r="BI82" s="191"/>
      <c r="BJ82" s="191">
        <f t="shared" si="54"/>
        <v>0</v>
      </c>
      <c r="BK82" s="191"/>
      <c r="BL82" s="191"/>
      <c r="BM82" s="191"/>
      <c r="BN82" s="191"/>
      <c r="BO82" s="191"/>
      <c r="BP82" s="191"/>
      <c r="BQ82" s="191">
        <f t="shared" si="55"/>
        <v>0</v>
      </c>
      <c r="BR82" s="191"/>
      <c r="BS82" s="191"/>
      <c r="BT82" s="191"/>
      <c r="BU82" s="191"/>
      <c r="BV82" s="191"/>
      <c r="BW82" s="191"/>
      <c r="BX82" s="191">
        <f t="shared" si="56"/>
        <v>0</v>
      </c>
      <c r="BY82" s="191"/>
      <c r="BZ82" s="191"/>
      <c r="CA82" s="191"/>
      <c r="CB82" s="191"/>
      <c r="CC82" s="191"/>
      <c r="CD82" s="191"/>
      <c r="CE82" s="191">
        <f t="shared" si="57"/>
        <v>0</v>
      </c>
      <c r="CF82" s="191"/>
      <c r="CG82" s="191"/>
      <c r="CH82" s="191"/>
      <c r="CI82" s="191"/>
      <c r="CJ82" s="191"/>
      <c r="CK82" s="191"/>
      <c r="CL82" s="191">
        <f t="shared" si="58"/>
        <v>0</v>
      </c>
      <c r="CM82" s="191"/>
      <c r="CN82" s="191"/>
      <c r="CO82" s="191"/>
      <c r="CP82" s="191"/>
      <c r="CQ82" s="191"/>
      <c r="CR82" s="191"/>
      <c r="CS82" s="191">
        <f t="shared" si="66"/>
        <v>0</v>
      </c>
      <c r="CT82" s="191"/>
      <c r="CU82" s="191"/>
      <c r="CV82" s="191"/>
      <c r="CW82" s="191"/>
      <c r="CX82" s="191"/>
      <c r="CY82" s="191"/>
      <c r="CZ82" s="191">
        <f t="shared" si="59"/>
        <v>0</v>
      </c>
      <c r="DA82" s="191"/>
      <c r="DB82" s="191"/>
      <c r="DC82" s="191"/>
      <c r="DD82" s="191"/>
      <c r="DE82" s="191"/>
      <c r="DF82" s="191"/>
      <c r="DG82" s="191">
        <f t="shared" si="60"/>
        <v>0</v>
      </c>
      <c r="DH82" s="191"/>
      <c r="DI82" s="191"/>
      <c r="DJ82" s="191"/>
      <c r="DK82" s="191"/>
      <c r="DL82" s="191"/>
      <c r="DM82" s="191"/>
      <c r="DN82" s="191">
        <f t="shared" si="61"/>
        <v>0</v>
      </c>
      <c r="DO82" s="191"/>
      <c r="DP82" s="191"/>
      <c r="DQ82" s="191"/>
      <c r="DR82" s="191"/>
      <c r="DS82" s="191"/>
      <c r="DT82" s="191"/>
      <c r="DU82" s="191">
        <f t="shared" si="62"/>
        <v>0</v>
      </c>
      <c r="DV82" s="191"/>
      <c r="DW82" s="191"/>
      <c r="DX82" s="191"/>
      <c r="DY82" s="191"/>
      <c r="DZ82" s="191"/>
      <c r="EA82" s="191"/>
      <c r="EB82" s="191">
        <f t="shared" si="63"/>
        <v>0</v>
      </c>
      <c r="EC82" s="191"/>
      <c r="ED82" s="191"/>
      <c r="EE82" s="191"/>
      <c r="EF82" s="191"/>
      <c r="EG82" s="191"/>
      <c r="EH82" s="191"/>
      <c r="EI82" s="191">
        <f t="shared" si="64"/>
        <v>0</v>
      </c>
      <c r="EJ82" s="191"/>
      <c r="EK82" s="191"/>
      <c r="EL82" s="191"/>
      <c r="EM82" s="191"/>
      <c r="EN82" s="191"/>
      <c r="EO82" s="191"/>
      <c r="EP82" s="191">
        <f t="shared" si="65"/>
        <v>0</v>
      </c>
      <c r="EQ82" s="191"/>
      <c r="ER82" s="191"/>
      <c r="ES82" s="191"/>
      <c r="ET82" s="191"/>
      <c r="EU82" s="190">
        <f t="shared" si="46"/>
        <v>0</v>
      </c>
      <c r="EV82" s="190">
        <f t="shared" si="45"/>
        <v>0</v>
      </c>
      <c r="EW82" s="190">
        <f t="shared" si="45"/>
        <v>0</v>
      </c>
      <c r="EX82" s="9"/>
    </row>
    <row r="83" spans="1:154" ht="18" customHeight="1">
      <c r="A83" s="213">
        <v>12</v>
      </c>
      <c r="B83" s="191" t="s">
        <v>1909</v>
      </c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>
        <f t="shared" si="47"/>
        <v>0</v>
      </c>
      <c r="N83" s="191"/>
      <c r="O83" s="191"/>
      <c r="P83" s="191"/>
      <c r="Q83" s="191"/>
      <c r="R83" s="191"/>
      <c r="S83" s="191"/>
      <c r="T83" s="191">
        <f t="shared" si="48"/>
        <v>0</v>
      </c>
      <c r="U83" s="191"/>
      <c r="V83" s="191"/>
      <c r="W83" s="191"/>
      <c r="X83" s="191"/>
      <c r="Y83" s="191"/>
      <c r="Z83" s="191"/>
      <c r="AA83" s="191">
        <f t="shared" si="49"/>
        <v>0</v>
      </c>
      <c r="AB83" s="191"/>
      <c r="AC83" s="191"/>
      <c r="AD83" s="191"/>
      <c r="AE83" s="191"/>
      <c r="AF83" s="191"/>
      <c r="AG83" s="191"/>
      <c r="AH83" s="191">
        <f t="shared" si="50"/>
        <v>0</v>
      </c>
      <c r="AI83" s="191"/>
      <c r="AJ83" s="191"/>
      <c r="AK83" s="191"/>
      <c r="AL83" s="191"/>
      <c r="AM83" s="191"/>
      <c r="AN83" s="191"/>
      <c r="AO83" s="191">
        <f t="shared" si="51"/>
        <v>0</v>
      </c>
      <c r="AP83" s="191"/>
      <c r="AQ83" s="191"/>
      <c r="AR83" s="191"/>
      <c r="AS83" s="191"/>
      <c r="AT83" s="191"/>
      <c r="AU83" s="191"/>
      <c r="AV83" s="191">
        <f t="shared" si="52"/>
        <v>0</v>
      </c>
      <c r="AW83" s="191"/>
      <c r="AX83" s="191"/>
      <c r="AY83" s="191"/>
      <c r="AZ83" s="191"/>
      <c r="BA83" s="191"/>
      <c r="BB83" s="191"/>
      <c r="BC83" s="191">
        <f t="shared" si="53"/>
        <v>0</v>
      </c>
      <c r="BD83" s="191"/>
      <c r="BE83" s="191"/>
      <c r="BF83" s="191"/>
      <c r="BG83" s="191"/>
      <c r="BH83" s="191"/>
      <c r="BI83" s="191"/>
      <c r="BJ83" s="191">
        <f t="shared" si="54"/>
        <v>0</v>
      </c>
      <c r="BK83" s="191"/>
      <c r="BL83" s="191"/>
      <c r="BM83" s="191"/>
      <c r="BN83" s="191"/>
      <c r="BO83" s="191"/>
      <c r="BP83" s="191"/>
      <c r="BQ83" s="191">
        <f t="shared" si="55"/>
        <v>0</v>
      </c>
      <c r="BR83" s="191"/>
      <c r="BS83" s="191"/>
      <c r="BT83" s="191"/>
      <c r="BU83" s="191"/>
      <c r="BV83" s="191"/>
      <c r="BW83" s="191"/>
      <c r="BX83" s="191">
        <f t="shared" si="56"/>
        <v>0</v>
      </c>
      <c r="BY83" s="191"/>
      <c r="BZ83" s="191"/>
      <c r="CA83" s="191"/>
      <c r="CB83" s="191"/>
      <c r="CC83" s="191"/>
      <c r="CD83" s="191"/>
      <c r="CE83" s="191">
        <f t="shared" si="57"/>
        <v>0</v>
      </c>
      <c r="CF83" s="191"/>
      <c r="CG83" s="191"/>
      <c r="CH83" s="191"/>
      <c r="CI83" s="191"/>
      <c r="CJ83" s="191"/>
      <c r="CK83" s="191"/>
      <c r="CL83" s="191">
        <f t="shared" si="58"/>
        <v>0</v>
      </c>
      <c r="CM83" s="191"/>
      <c r="CN83" s="191"/>
      <c r="CO83" s="191"/>
      <c r="CP83" s="191"/>
      <c r="CQ83" s="191"/>
      <c r="CR83" s="191"/>
      <c r="CS83" s="191">
        <f t="shared" si="66"/>
        <v>0</v>
      </c>
      <c r="CT83" s="191"/>
      <c r="CU83" s="191"/>
      <c r="CV83" s="191"/>
      <c r="CW83" s="191"/>
      <c r="CX83" s="191"/>
      <c r="CY83" s="191"/>
      <c r="CZ83" s="191">
        <f t="shared" si="59"/>
        <v>0</v>
      </c>
      <c r="DA83" s="191"/>
      <c r="DB83" s="191"/>
      <c r="DC83" s="191"/>
      <c r="DD83" s="191"/>
      <c r="DE83" s="191"/>
      <c r="DF83" s="191"/>
      <c r="DG83" s="191">
        <f t="shared" si="60"/>
        <v>0</v>
      </c>
      <c r="DH83" s="191"/>
      <c r="DI83" s="191"/>
      <c r="DJ83" s="191"/>
      <c r="DK83" s="191"/>
      <c r="DL83" s="191"/>
      <c r="DM83" s="191"/>
      <c r="DN83" s="191">
        <f t="shared" si="61"/>
        <v>0</v>
      </c>
      <c r="DO83" s="191"/>
      <c r="DP83" s="191"/>
      <c r="DQ83" s="191"/>
      <c r="DR83" s="191"/>
      <c r="DS83" s="191"/>
      <c r="DT83" s="191"/>
      <c r="DU83" s="191">
        <f t="shared" si="62"/>
        <v>0</v>
      </c>
      <c r="DV83" s="191"/>
      <c r="DW83" s="191"/>
      <c r="DX83" s="191"/>
      <c r="DY83" s="191"/>
      <c r="DZ83" s="191"/>
      <c r="EA83" s="191"/>
      <c r="EB83" s="191">
        <f t="shared" si="63"/>
        <v>0</v>
      </c>
      <c r="EC83" s="191"/>
      <c r="ED83" s="191"/>
      <c r="EE83" s="191"/>
      <c r="EF83" s="191"/>
      <c r="EG83" s="191"/>
      <c r="EH83" s="191"/>
      <c r="EI83" s="191">
        <f t="shared" si="64"/>
        <v>0</v>
      </c>
      <c r="EJ83" s="191"/>
      <c r="EK83" s="191"/>
      <c r="EL83" s="191"/>
      <c r="EM83" s="191"/>
      <c r="EN83" s="191"/>
      <c r="EO83" s="191"/>
      <c r="EP83" s="191">
        <f t="shared" si="65"/>
        <v>0</v>
      </c>
      <c r="EQ83" s="191"/>
      <c r="ER83" s="191"/>
      <c r="ES83" s="191"/>
      <c r="ET83" s="191"/>
      <c r="EU83" s="190">
        <f t="shared" si="46"/>
        <v>0</v>
      </c>
      <c r="EV83" s="190">
        <f t="shared" si="45"/>
        <v>0</v>
      </c>
      <c r="EW83" s="190">
        <f t="shared" si="45"/>
        <v>0</v>
      </c>
      <c r="EX83" s="9"/>
    </row>
    <row r="84" spans="1:154" ht="18" customHeight="1">
      <c r="A84" s="213">
        <v>13</v>
      </c>
      <c r="B84" s="191" t="s">
        <v>1910</v>
      </c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>
        <f t="shared" si="47"/>
        <v>0</v>
      </c>
      <c r="N84" s="191"/>
      <c r="O84" s="191"/>
      <c r="P84" s="191"/>
      <c r="Q84" s="191"/>
      <c r="R84" s="191"/>
      <c r="S84" s="191"/>
      <c r="T84" s="191">
        <f t="shared" si="48"/>
        <v>0</v>
      </c>
      <c r="U84" s="191"/>
      <c r="V84" s="191"/>
      <c r="W84" s="191"/>
      <c r="X84" s="191"/>
      <c r="Y84" s="191"/>
      <c r="Z84" s="191"/>
      <c r="AA84" s="191">
        <f t="shared" si="49"/>
        <v>0</v>
      </c>
      <c r="AB84" s="191"/>
      <c r="AC84" s="191"/>
      <c r="AD84" s="191"/>
      <c r="AE84" s="191"/>
      <c r="AF84" s="191"/>
      <c r="AG84" s="191"/>
      <c r="AH84" s="191">
        <f t="shared" si="50"/>
        <v>0</v>
      </c>
      <c r="AI84" s="191"/>
      <c r="AJ84" s="191"/>
      <c r="AK84" s="191"/>
      <c r="AL84" s="191"/>
      <c r="AM84" s="191"/>
      <c r="AN84" s="191"/>
      <c r="AO84" s="191">
        <f t="shared" si="51"/>
        <v>0</v>
      </c>
      <c r="AP84" s="191"/>
      <c r="AQ84" s="191"/>
      <c r="AR84" s="191"/>
      <c r="AS84" s="191"/>
      <c r="AT84" s="191"/>
      <c r="AU84" s="191"/>
      <c r="AV84" s="191">
        <f t="shared" si="52"/>
        <v>0</v>
      </c>
      <c r="AW84" s="191"/>
      <c r="AX84" s="191"/>
      <c r="AY84" s="191"/>
      <c r="AZ84" s="191"/>
      <c r="BA84" s="191"/>
      <c r="BB84" s="191"/>
      <c r="BC84" s="191">
        <f t="shared" si="53"/>
        <v>0</v>
      </c>
      <c r="BD84" s="191"/>
      <c r="BE84" s="191"/>
      <c r="BF84" s="191"/>
      <c r="BG84" s="191"/>
      <c r="BH84" s="191"/>
      <c r="BI84" s="191"/>
      <c r="BJ84" s="191">
        <f t="shared" si="54"/>
        <v>0</v>
      </c>
      <c r="BK84" s="191"/>
      <c r="BL84" s="191"/>
      <c r="BM84" s="191"/>
      <c r="BN84" s="191"/>
      <c r="BO84" s="191"/>
      <c r="BP84" s="191"/>
      <c r="BQ84" s="191">
        <f t="shared" si="55"/>
        <v>0</v>
      </c>
      <c r="BR84" s="191"/>
      <c r="BS84" s="191"/>
      <c r="BT84" s="191"/>
      <c r="BU84" s="191"/>
      <c r="BV84" s="191"/>
      <c r="BW84" s="191"/>
      <c r="BX84" s="191">
        <f t="shared" si="56"/>
        <v>0</v>
      </c>
      <c r="BY84" s="191"/>
      <c r="BZ84" s="191"/>
      <c r="CA84" s="191"/>
      <c r="CB84" s="191"/>
      <c r="CC84" s="191"/>
      <c r="CD84" s="191"/>
      <c r="CE84" s="191">
        <f t="shared" si="57"/>
        <v>0</v>
      </c>
      <c r="CF84" s="191"/>
      <c r="CG84" s="191"/>
      <c r="CH84" s="191"/>
      <c r="CI84" s="191"/>
      <c r="CJ84" s="191"/>
      <c r="CK84" s="191"/>
      <c r="CL84" s="191">
        <f t="shared" si="58"/>
        <v>0</v>
      </c>
      <c r="CM84" s="191"/>
      <c r="CN84" s="191"/>
      <c r="CO84" s="191"/>
      <c r="CP84" s="191"/>
      <c r="CQ84" s="191"/>
      <c r="CR84" s="191"/>
      <c r="CS84" s="191">
        <f t="shared" si="66"/>
        <v>0</v>
      </c>
      <c r="CT84" s="191"/>
      <c r="CU84" s="191"/>
      <c r="CV84" s="191"/>
      <c r="CW84" s="191"/>
      <c r="CX84" s="191"/>
      <c r="CY84" s="191"/>
      <c r="CZ84" s="191">
        <f t="shared" si="59"/>
        <v>0</v>
      </c>
      <c r="DA84" s="191"/>
      <c r="DB84" s="191"/>
      <c r="DC84" s="191"/>
      <c r="DD84" s="191"/>
      <c r="DE84" s="191"/>
      <c r="DF84" s="191"/>
      <c r="DG84" s="191">
        <f t="shared" si="60"/>
        <v>0</v>
      </c>
      <c r="DH84" s="191"/>
      <c r="DI84" s="191"/>
      <c r="DJ84" s="191"/>
      <c r="DK84" s="191"/>
      <c r="DL84" s="191"/>
      <c r="DM84" s="191"/>
      <c r="DN84" s="191">
        <f t="shared" si="61"/>
        <v>0</v>
      </c>
      <c r="DO84" s="191"/>
      <c r="DP84" s="191"/>
      <c r="DQ84" s="191"/>
      <c r="DR84" s="191"/>
      <c r="DS84" s="191"/>
      <c r="DT84" s="191"/>
      <c r="DU84" s="191">
        <f t="shared" si="62"/>
        <v>0</v>
      </c>
      <c r="DV84" s="191"/>
      <c r="DW84" s="191"/>
      <c r="DX84" s="191"/>
      <c r="DY84" s="191"/>
      <c r="DZ84" s="191"/>
      <c r="EA84" s="191"/>
      <c r="EB84" s="191">
        <f t="shared" si="63"/>
        <v>0</v>
      </c>
      <c r="EC84" s="191"/>
      <c r="ED84" s="191"/>
      <c r="EE84" s="191"/>
      <c r="EF84" s="191"/>
      <c r="EG84" s="191"/>
      <c r="EH84" s="191"/>
      <c r="EI84" s="191">
        <f t="shared" si="64"/>
        <v>0</v>
      </c>
      <c r="EJ84" s="191"/>
      <c r="EK84" s="191"/>
      <c r="EL84" s="191"/>
      <c r="EM84" s="191"/>
      <c r="EN84" s="191"/>
      <c r="EO84" s="191"/>
      <c r="EP84" s="191">
        <f t="shared" si="65"/>
        <v>0</v>
      </c>
      <c r="EQ84" s="191"/>
      <c r="ER84" s="191"/>
      <c r="ES84" s="191"/>
      <c r="ET84" s="191"/>
      <c r="EU84" s="190">
        <f t="shared" si="46"/>
        <v>0</v>
      </c>
      <c r="EV84" s="190">
        <f t="shared" si="45"/>
        <v>0</v>
      </c>
      <c r="EW84" s="190">
        <f t="shared" si="45"/>
        <v>0</v>
      </c>
      <c r="EX84" s="9"/>
    </row>
    <row r="85" spans="1:154" ht="18" customHeight="1">
      <c r="A85" s="213">
        <v>14</v>
      </c>
      <c r="B85" s="191" t="s">
        <v>1911</v>
      </c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>
        <f t="shared" si="47"/>
        <v>0</v>
      </c>
      <c r="N85" s="191"/>
      <c r="O85" s="191"/>
      <c r="P85" s="191"/>
      <c r="Q85" s="191"/>
      <c r="R85" s="191"/>
      <c r="S85" s="191"/>
      <c r="T85" s="191">
        <f t="shared" si="48"/>
        <v>0</v>
      </c>
      <c r="U85" s="191"/>
      <c r="V85" s="191"/>
      <c r="W85" s="191"/>
      <c r="X85" s="191"/>
      <c r="Y85" s="191"/>
      <c r="Z85" s="191"/>
      <c r="AA85" s="191">
        <f t="shared" si="49"/>
        <v>0</v>
      </c>
      <c r="AB85" s="191"/>
      <c r="AC85" s="191"/>
      <c r="AD85" s="191"/>
      <c r="AE85" s="191"/>
      <c r="AF85" s="191"/>
      <c r="AG85" s="191"/>
      <c r="AH85" s="191">
        <f t="shared" si="50"/>
        <v>0</v>
      </c>
      <c r="AI85" s="191"/>
      <c r="AJ85" s="191"/>
      <c r="AK85" s="191"/>
      <c r="AL85" s="191"/>
      <c r="AM85" s="191"/>
      <c r="AN85" s="191"/>
      <c r="AO85" s="191">
        <f t="shared" si="51"/>
        <v>0</v>
      </c>
      <c r="AP85" s="191"/>
      <c r="AQ85" s="191"/>
      <c r="AR85" s="191"/>
      <c r="AS85" s="191"/>
      <c r="AT85" s="191"/>
      <c r="AU85" s="191"/>
      <c r="AV85" s="191">
        <f t="shared" si="52"/>
        <v>0</v>
      </c>
      <c r="AW85" s="191"/>
      <c r="AX85" s="191"/>
      <c r="AY85" s="191"/>
      <c r="AZ85" s="191"/>
      <c r="BA85" s="191"/>
      <c r="BB85" s="191"/>
      <c r="BC85" s="191">
        <f t="shared" si="53"/>
        <v>0</v>
      </c>
      <c r="BD85" s="191"/>
      <c r="BE85" s="191"/>
      <c r="BF85" s="191"/>
      <c r="BG85" s="191"/>
      <c r="BH85" s="191"/>
      <c r="BI85" s="191"/>
      <c r="BJ85" s="191">
        <f t="shared" si="54"/>
        <v>0</v>
      </c>
      <c r="BK85" s="191"/>
      <c r="BL85" s="191"/>
      <c r="BM85" s="191"/>
      <c r="BN85" s="191"/>
      <c r="BO85" s="191"/>
      <c r="BP85" s="191"/>
      <c r="BQ85" s="191">
        <f t="shared" si="55"/>
        <v>0</v>
      </c>
      <c r="BR85" s="191"/>
      <c r="BS85" s="191"/>
      <c r="BT85" s="191"/>
      <c r="BU85" s="191"/>
      <c r="BV85" s="191"/>
      <c r="BW85" s="191"/>
      <c r="BX85" s="191">
        <f t="shared" si="56"/>
        <v>0</v>
      </c>
      <c r="BY85" s="191"/>
      <c r="BZ85" s="191"/>
      <c r="CA85" s="191"/>
      <c r="CB85" s="191"/>
      <c r="CC85" s="191"/>
      <c r="CD85" s="191"/>
      <c r="CE85" s="191">
        <f t="shared" si="57"/>
        <v>0</v>
      </c>
      <c r="CF85" s="191"/>
      <c r="CG85" s="191"/>
      <c r="CH85" s="191"/>
      <c r="CI85" s="191"/>
      <c r="CJ85" s="191"/>
      <c r="CK85" s="191"/>
      <c r="CL85" s="191">
        <f t="shared" si="58"/>
        <v>0</v>
      </c>
      <c r="CM85" s="191"/>
      <c r="CN85" s="191"/>
      <c r="CO85" s="191"/>
      <c r="CP85" s="191"/>
      <c r="CQ85" s="191"/>
      <c r="CR85" s="191"/>
      <c r="CS85" s="191">
        <f t="shared" si="66"/>
        <v>0</v>
      </c>
      <c r="CT85" s="191"/>
      <c r="CU85" s="191"/>
      <c r="CV85" s="191"/>
      <c r="CW85" s="191"/>
      <c r="CX85" s="191"/>
      <c r="CY85" s="191"/>
      <c r="CZ85" s="191">
        <f t="shared" si="59"/>
        <v>0</v>
      </c>
      <c r="DA85" s="191"/>
      <c r="DB85" s="191"/>
      <c r="DC85" s="191"/>
      <c r="DD85" s="191"/>
      <c r="DE85" s="191"/>
      <c r="DF85" s="191"/>
      <c r="DG85" s="191">
        <f t="shared" si="60"/>
        <v>0</v>
      </c>
      <c r="DH85" s="191"/>
      <c r="DI85" s="191"/>
      <c r="DJ85" s="191"/>
      <c r="DK85" s="191"/>
      <c r="DL85" s="191"/>
      <c r="DM85" s="191"/>
      <c r="DN85" s="191">
        <f t="shared" si="61"/>
        <v>0</v>
      </c>
      <c r="DO85" s="191"/>
      <c r="DP85" s="191"/>
      <c r="DQ85" s="191"/>
      <c r="DR85" s="191"/>
      <c r="DS85" s="191"/>
      <c r="DT85" s="191"/>
      <c r="DU85" s="191">
        <f t="shared" si="62"/>
        <v>0</v>
      </c>
      <c r="DV85" s="191"/>
      <c r="DW85" s="191"/>
      <c r="DX85" s="191"/>
      <c r="DY85" s="191"/>
      <c r="DZ85" s="191"/>
      <c r="EA85" s="191"/>
      <c r="EB85" s="191">
        <f t="shared" si="63"/>
        <v>0</v>
      </c>
      <c r="EC85" s="191"/>
      <c r="ED85" s="191"/>
      <c r="EE85" s="191"/>
      <c r="EF85" s="191"/>
      <c r="EG85" s="191"/>
      <c r="EH85" s="191"/>
      <c r="EI85" s="191">
        <f t="shared" si="64"/>
        <v>0</v>
      </c>
      <c r="EJ85" s="191"/>
      <c r="EK85" s="191"/>
      <c r="EL85" s="191"/>
      <c r="EM85" s="191"/>
      <c r="EN85" s="191"/>
      <c r="EO85" s="191"/>
      <c r="EP85" s="191">
        <f t="shared" si="65"/>
        <v>0</v>
      </c>
      <c r="EQ85" s="191"/>
      <c r="ER85" s="191"/>
      <c r="ES85" s="191"/>
      <c r="ET85" s="191"/>
      <c r="EU85" s="190">
        <f t="shared" si="46"/>
        <v>0</v>
      </c>
      <c r="EV85" s="190">
        <f t="shared" si="45"/>
        <v>0</v>
      </c>
      <c r="EW85" s="190">
        <f t="shared" si="45"/>
        <v>0</v>
      </c>
      <c r="EX85" s="9"/>
    </row>
    <row r="86" spans="1:154" ht="18" customHeight="1">
      <c r="A86" s="213">
        <v>15</v>
      </c>
      <c r="B86" s="191" t="s">
        <v>1912</v>
      </c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>
        <f t="shared" si="47"/>
        <v>0</v>
      </c>
      <c r="N86" s="191"/>
      <c r="O86" s="191"/>
      <c r="P86" s="191"/>
      <c r="Q86" s="191"/>
      <c r="R86" s="191"/>
      <c r="S86" s="191"/>
      <c r="T86" s="191">
        <f t="shared" si="48"/>
        <v>0</v>
      </c>
      <c r="U86" s="191"/>
      <c r="V86" s="191"/>
      <c r="W86" s="191"/>
      <c r="X86" s="191"/>
      <c r="Y86" s="191"/>
      <c r="Z86" s="191"/>
      <c r="AA86" s="191">
        <f t="shared" si="49"/>
        <v>0</v>
      </c>
      <c r="AB86" s="191"/>
      <c r="AC86" s="191"/>
      <c r="AD86" s="191"/>
      <c r="AE86" s="191"/>
      <c r="AF86" s="191"/>
      <c r="AG86" s="191"/>
      <c r="AH86" s="191">
        <f t="shared" si="50"/>
        <v>0</v>
      </c>
      <c r="AI86" s="191"/>
      <c r="AJ86" s="191"/>
      <c r="AK86" s="191"/>
      <c r="AL86" s="191"/>
      <c r="AM86" s="191"/>
      <c r="AN86" s="191"/>
      <c r="AO86" s="191">
        <f t="shared" si="51"/>
        <v>0</v>
      </c>
      <c r="AP86" s="191"/>
      <c r="AQ86" s="191"/>
      <c r="AR86" s="191"/>
      <c r="AS86" s="191"/>
      <c r="AT86" s="191"/>
      <c r="AU86" s="191"/>
      <c r="AV86" s="191">
        <f t="shared" si="52"/>
        <v>0</v>
      </c>
      <c r="AW86" s="191"/>
      <c r="AX86" s="191"/>
      <c r="AY86" s="191"/>
      <c r="AZ86" s="191"/>
      <c r="BA86" s="191"/>
      <c r="BB86" s="191"/>
      <c r="BC86" s="191">
        <f t="shared" si="53"/>
        <v>0</v>
      </c>
      <c r="BD86" s="191"/>
      <c r="BE86" s="191"/>
      <c r="BF86" s="191"/>
      <c r="BG86" s="191"/>
      <c r="BH86" s="191"/>
      <c r="BI86" s="191"/>
      <c r="BJ86" s="191">
        <f t="shared" si="54"/>
        <v>0</v>
      </c>
      <c r="BK86" s="191"/>
      <c r="BL86" s="191"/>
      <c r="BM86" s="191"/>
      <c r="BN86" s="191"/>
      <c r="BO86" s="191"/>
      <c r="BP86" s="191"/>
      <c r="BQ86" s="191">
        <f t="shared" si="55"/>
        <v>0</v>
      </c>
      <c r="BR86" s="191"/>
      <c r="BS86" s="191"/>
      <c r="BT86" s="191"/>
      <c r="BU86" s="191"/>
      <c r="BV86" s="191"/>
      <c r="BW86" s="191"/>
      <c r="BX86" s="191">
        <f t="shared" si="56"/>
        <v>0</v>
      </c>
      <c r="BY86" s="191"/>
      <c r="BZ86" s="191"/>
      <c r="CA86" s="191"/>
      <c r="CB86" s="191"/>
      <c r="CC86" s="191"/>
      <c r="CD86" s="191"/>
      <c r="CE86" s="191">
        <f t="shared" si="57"/>
        <v>0</v>
      </c>
      <c r="CF86" s="191"/>
      <c r="CG86" s="191"/>
      <c r="CH86" s="191"/>
      <c r="CI86" s="191"/>
      <c r="CJ86" s="191"/>
      <c r="CK86" s="191"/>
      <c r="CL86" s="191">
        <f t="shared" si="58"/>
        <v>0</v>
      </c>
      <c r="CM86" s="191"/>
      <c r="CN86" s="191"/>
      <c r="CO86" s="191"/>
      <c r="CP86" s="191"/>
      <c r="CQ86" s="191"/>
      <c r="CR86" s="191"/>
      <c r="CS86" s="191">
        <f t="shared" si="66"/>
        <v>0</v>
      </c>
      <c r="CT86" s="191"/>
      <c r="CU86" s="191"/>
      <c r="CV86" s="191"/>
      <c r="CW86" s="191"/>
      <c r="CX86" s="191"/>
      <c r="CY86" s="191"/>
      <c r="CZ86" s="191">
        <f t="shared" si="59"/>
        <v>0</v>
      </c>
      <c r="DA86" s="191"/>
      <c r="DB86" s="191"/>
      <c r="DC86" s="191"/>
      <c r="DD86" s="191"/>
      <c r="DE86" s="191"/>
      <c r="DF86" s="191"/>
      <c r="DG86" s="191">
        <f t="shared" si="60"/>
        <v>0</v>
      </c>
      <c r="DH86" s="191"/>
      <c r="DI86" s="191"/>
      <c r="DJ86" s="191"/>
      <c r="DK86" s="191"/>
      <c r="DL86" s="191"/>
      <c r="DM86" s="191"/>
      <c r="DN86" s="191">
        <f t="shared" si="61"/>
        <v>0</v>
      </c>
      <c r="DO86" s="191"/>
      <c r="DP86" s="191"/>
      <c r="DQ86" s="191"/>
      <c r="DR86" s="191"/>
      <c r="DS86" s="191"/>
      <c r="DT86" s="191"/>
      <c r="DU86" s="191">
        <f t="shared" si="62"/>
        <v>0</v>
      </c>
      <c r="DV86" s="191"/>
      <c r="DW86" s="191"/>
      <c r="DX86" s="191"/>
      <c r="DY86" s="191"/>
      <c r="DZ86" s="191"/>
      <c r="EA86" s="191"/>
      <c r="EB86" s="191">
        <f t="shared" si="63"/>
        <v>0</v>
      </c>
      <c r="EC86" s="191"/>
      <c r="ED86" s="191"/>
      <c r="EE86" s="191"/>
      <c r="EF86" s="191"/>
      <c r="EG86" s="191"/>
      <c r="EH86" s="191"/>
      <c r="EI86" s="191">
        <f t="shared" si="64"/>
        <v>0</v>
      </c>
      <c r="EJ86" s="191"/>
      <c r="EK86" s="191"/>
      <c r="EL86" s="191"/>
      <c r="EM86" s="191"/>
      <c r="EN86" s="191"/>
      <c r="EO86" s="191"/>
      <c r="EP86" s="191">
        <f t="shared" si="65"/>
        <v>0</v>
      </c>
      <c r="EQ86" s="191"/>
      <c r="ER86" s="191"/>
      <c r="ES86" s="191"/>
      <c r="ET86" s="191"/>
      <c r="EU86" s="190">
        <f t="shared" si="46"/>
        <v>0</v>
      </c>
      <c r="EV86" s="190">
        <f t="shared" si="45"/>
        <v>0</v>
      </c>
      <c r="EW86" s="190">
        <f t="shared" si="45"/>
        <v>0</v>
      </c>
      <c r="EX86" s="9"/>
    </row>
    <row r="87" spans="1:154" ht="18" customHeight="1">
      <c r="A87" s="213">
        <v>16</v>
      </c>
      <c r="B87" s="191" t="s">
        <v>1913</v>
      </c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>
        <f t="shared" si="47"/>
        <v>0</v>
      </c>
      <c r="N87" s="191"/>
      <c r="O87" s="191"/>
      <c r="P87" s="191"/>
      <c r="Q87" s="191"/>
      <c r="R87" s="191"/>
      <c r="S87" s="191"/>
      <c r="T87" s="191">
        <f t="shared" si="48"/>
        <v>0</v>
      </c>
      <c r="U87" s="191"/>
      <c r="V87" s="191"/>
      <c r="W87" s="191"/>
      <c r="X87" s="191"/>
      <c r="Y87" s="191"/>
      <c r="Z87" s="191"/>
      <c r="AA87" s="191">
        <f t="shared" si="49"/>
        <v>0</v>
      </c>
      <c r="AB87" s="191"/>
      <c r="AC87" s="191"/>
      <c r="AD87" s="191"/>
      <c r="AE87" s="191"/>
      <c r="AF87" s="191"/>
      <c r="AG87" s="191"/>
      <c r="AH87" s="191">
        <f t="shared" si="50"/>
        <v>0</v>
      </c>
      <c r="AI87" s="191"/>
      <c r="AJ87" s="191"/>
      <c r="AK87" s="191"/>
      <c r="AL87" s="191"/>
      <c r="AM87" s="191"/>
      <c r="AN87" s="191"/>
      <c r="AO87" s="191">
        <f t="shared" si="51"/>
        <v>0</v>
      </c>
      <c r="AP87" s="191"/>
      <c r="AQ87" s="191"/>
      <c r="AR87" s="191"/>
      <c r="AS87" s="191"/>
      <c r="AT87" s="191"/>
      <c r="AU87" s="191"/>
      <c r="AV87" s="191">
        <f t="shared" si="52"/>
        <v>0</v>
      </c>
      <c r="AW87" s="191"/>
      <c r="AX87" s="191"/>
      <c r="AY87" s="191"/>
      <c r="AZ87" s="191"/>
      <c r="BA87" s="191"/>
      <c r="BB87" s="191"/>
      <c r="BC87" s="191">
        <f t="shared" si="53"/>
        <v>0</v>
      </c>
      <c r="BD87" s="191"/>
      <c r="BE87" s="191"/>
      <c r="BF87" s="191"/>
      <c r="BG87" s="191"/>
      <c r="BH87" s="191"/>
      <c r="BI87" s="191"/>
      <c r="BJ87" s="191">
        <f t="shared" si="54"/>
        <v>0</v>
      </c>
      <c r="BK87" s="191"/>
      <c r="BL87" s="191"/>
      <c r="BM87" s="191"/>
      <c r="BN87" s="191"/>
      <c r="BO87" s="191"/>
      <c r="BP87" s="191"/>
      <c r="BQ87" s="191">
        <f t="shared" si="55"/>
        <v>0</v>
      </c>
      <c r="BR87" s="191"/>
      <c r="BS87" s="191"/>
      <c r="BT87" s="191"/>
      <c r="BU87" s="191"/>
      <c r="BV87" s="191"/>
      <c r="BW87" s="191"/>
      <c r="BX87" s="191">
        <f t="shared" si="56"/>
        <v>0</v>
      </c>
      <c r="BY87" s="191"/>
      <c r="BZ87" s="191"/>
      <c r="CA87" s="191"/>
      <c r="CB87" s="191"/>
      <c r="CC87" s="191"/>
      <c r="CD87" s="191"/>
      <c r="CE87" s="191">
        <f t="shared" si="57"/>
        <v>0</v>
      </c>
      <c r="CF87" s="191"/>
      <c r="CG87" s="191"/>
      <c r="CH87" s="191"/>
      <c r="CI87" s="191"/>
      <c r="CJ87" s="191"/>
      <c r="CK87" s="191"/>
      <c r="CL87" s="191">
        <f t="shared" si="58"/>
        <v>0</v>
      </c>
      <c r="CM87" s="191"/>
      <c r="CN87" s="191"/>
      <c r="CO87" s="191"/>
      <c r="CP87" s="191"/>
      <c r="CQ87" s="191"/>
      <c r="CR87" s="191"/>
      <c r="CS87" s="191">
        <f t="shared" si="66"/>
        <v>0</v>
      </c>
      <c r="CT87" s="191"/>
      <c r="CU87" s="191"/>
      <c r="CV87" s="191"/>
      <c r="CW87" s="191"/>
      <c r="CX87" s="191"/>
      <c r="CY87" s="191"/>
      <c r="CZ87" s="191">
        <f t="shared" si="59"/>
        <v>0</v>
      </c>
      <c r="DA87" s="191"/>
      <c r="DB87" s="191"/>
      <c r="DC87" s="191"/>
      <c r="DD87" s="191"/>
      <c r="DE87" s="191"/>
      <c r="DF87" s="191"/>
      <c r="DG87" s="191">
        <f t="shared" si="60"/>
        <v>0</v>
      </c>
      <c r="DH87" s="191"/>
      <c r="DI87" s="191"/>
      <c r="DJ87" s="191"/>
      <c r="DK87" s="191"/>
      <c r="DL87" s="191"/>
      <c r="DM87" s="191"/>
      <c r="DN87" s="191">
        <f t="shared" si="61"/>
        <v>0</v>
      </c>
      <c r="DO87" s="191"/>
      <c r="DP87" s="191"/>
      <c r="DQ87" s="191"/>
      <c r="DR87" s="191"/>
      <c r="DS87" s="191"/>
      <c r="DT87" s="191"/>
      <c r="DU87" s="191">
        <f t="shared" si="62"/>
        <v>0</v>
      </c>
      <c r="DV87" s="191"/>
      <c r="DW87" s="191"/>
      <c r="DX87" s="191"/>
      <c r="DY87" s="191"/>
      <c r="DZ87" s="191"/>
      <c r="EA87" s="191"/>
      <c r="EB87" s="191">
        <f t="shared" si="63"/>
        <v>0</v>
      </c>
      <c r="EC87" s="191"/>
      <c r="ED87" s="191"/>
      <c r="EE87" s="191"/>
      <c r="EF87" s="191"/>
      <c r="EG87" s="191"/>
      <c r="EH87" s="191"/>
      <c r="EI87" s="191">
        <f t="shared" si="64"/>
        <v>0</v>
      </c>
      <c r="EJ87" s="191"/>
      <c r="EK87" s="191"/>
      <c r="EL87" s="191"/>
      <c r="EM87" s="191"/>
      <c r="EN87" s="191"/>
      <c r="EO87" s="191"/>
      <c r="EP87" s="191">
        <f t="shared" si="65"/>
        <v>0</v>
      </c>
      <c r="EQ87" s="191"/>
      <c r="ER87" s="191"/>
      <c r="ES87" s="191"/>
      <c r="ET87" s="191"/>
      <c r="EU87" s="190">
        <f t="shared" si="46"/>
        <v>0</v>
      </c>
      <c r="EV87" s="190">
        <f t="shared" ref="EV87:EV101" si="67">L87+S87+Z87+AG87+AN87+AU87+BB87+BI87+BP87+BW87+CD87+CK87+CR87+CY87+DF87+DM87+DT87+EA87+EH87+EO87</f>
        <v>0</v>
      </c>
      <c r="EW87" s="190">
        <f t="shared" ref="EW87:EW101" si="68">M87+T87+AA87+AH87+AO87+AV87+BC87+BJ87+BQ87+BX87+CE87+CL87+CS87+CZ87+DG87+DN87+DU87+EB87+EI87+EP87</f>
        <v>0</v>
      </c>
      <c r="EX87" s="9"/>
    </row>
    <row r="88" spans="1:154" ht="18" customHeight="1">
      <c r="A88" s="213">
        <v>17</v>
      </c>
      <c r="B88" s="191" t="s">
        <v>1914</v>
      </c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>
        <f t="shared" si="47"/>
        <v>0</v>
      </c>
      <c r="N88" s="191"/>
      <c r="O88" s="191"/>
      <c r="P88" s="191"/>
      <c r="Q88" s="191"/>
      <c r="R88" s="191"/>
      <c r="S88" s="191"/>
      <c r="T88" s="191">
        <f t="shared" si="48"/>
        <v>0</v>
      </c>
      <c r="U88" s="191"/>
      <c r="V88" s="191"/>
      <c r="W88" s="191"/>
      <c r="X88" s="191"/>
      <c r="Y88" s="191"/>
      <c r="Z88" s="191"/>
      <c r="AA88" s="191">
        <f t="shared" si="49"/>
        <v>0</v>
      </c>
      <c r="AB88" s="191"/>
      <c r="AC88" s="191"/>
      <c r="AD88" s="191"/>
      <c r="AE88" s="191"/>
      <c r="AF88" s="191"/>
      <c r="AG88" s="191"/>
      <c r="AH88" s="191">
        <f t="shared" si="50"/>
        <v>0</v>
      </c>
      <c r="AI88" s="191"/>
      <c r="AJ88" s="191"/>
      <c r="AK88" s="191"/>
      <c r="AL88" s="191"/>
      <c r="AM88" s="191"/>
      <c r="AN88" s="191"/>
      <c r="AO88" s="191">
        <f t="shared" si="51"/>
        <v>0</v>
      </c>
      <c r="AP88" s="191"/>
      <c r="AQ88" s="191"/>
      <c r="AR88" s="191"/>
      <c r="AS88" s="191"/>
      <c r="AT88" s="191"/>
      <c r="AU88" s="191"/>
      <c r="AV88" s="191">
        <f t="shared" si="52"/>
        <v>0</v>
      </c>
      <c r="AW88" s="191"/>
      <c r="AX88" s="191"/>
      <c r="AY88" s="191"/>
      <c r="AZ88" s="191"/>
      <c r="BA88" s="191"/>
      <c r="BB88" s="191"/>
      <c r="BC88" s="191">
        <f t="shared" si="53"/>
        <v>0</v>
      </c>
      <c r="BD88" s="191"/>
      <c r="BE88" s="191"/>
      <c r="BF88" s="191"/>
      <c r="BG88" s="191"/>
      <c r="BH88" s="191"/>
      <c r="BI88" s="191"/>
      <c r="BJ88" s="191">
        <f t="shared" si="54"/>
        <v>0</v>
      </c>
      <c r="BK88" s="191"/>
      <c r="BL88" s="191"/>
      <c r="BM88" s="191"/>
      <c r="BN88" s="191"/>
      <c r="BO88" s="191"/>
      <c r="BP88" s="191"/>
      <c r="BQ88" s="191">
        <f t="shared" si="55"/>
        <v>0</v>
      </c>
      <c r="BR88" s="191"/>
      <c r="BS88" s="191"/>
      <c r="BT88" s="191"/>
      <c r="BU88" s="191"/>
      <c r="BV88" s="191"/>
      <c r="BW88" s="191"/>
      <c r="BX88" s="191">
        <f t="shared" si="56"/>
        <v>0</v>
      </c>
      <c r="BY88" s="191"/>
      <c r="BZ88" s="191"/>
      <c r="CA88" s="191"/>
      <c r="CB88" s="191"/>
      <c r="CC88" s="191"/>
      <c r="CD88" s="191"/>
      <c r="CE88" s="191">
        <f t="shared" si="57"/>
        <v>0</v>
      </c>
      <c r="CF88" s="191"/>
      <c r="CG88" s="191"/>
      <c r="CH88" s="191"/>
      <c r="CI88" s="191"/>
      <c r="CJ88" s="191"/>
      <c r="CK88" s="191"/>
      <c r="CL88" s="191">
        <f t="shared" si="58"/>
        <v>0</v>
      </c>
      <c r="CM88" s="191"/>
      <c r="CN88" s="191"/>
      <c r="CO88" s="191"/>
      <c r="CP88" s="191"/>
      <c r="CQ88" s="191"/>
      <c r="CR88" s="191"/>
      <c r="CS88" s="191">
        <f t="shared" si="66"/>
        <v>0</v>
      </c>
      <c r="CT88" s="191"/>
      <c r="CU88" s="191"/>
      <c r="CV88" s="191"/>
      <c r="CW88" s="191"/>
      <c r="CX88" s="191"/>
      <c r="CY88" s="191"/>
      <c r="CZ88" s="191">
        <f t="shared" si="59"/>
        <v>0</v>
      </c>
      <c r="DA88" s="191"/>
      <c r="DB88" s="191"/>
      <c r="DC88" s="191"/>
      <c r="DD88" s="191"/>
      <c r="DE88" s="191"/>
      <c r="DF88" s="191"/>
      <c r="DG88" s="191">
        <f t="shared" si="60"/>
        <v>0</v>
      </c>
      <c r="DH88" s="191"/>
      <c r="DI88" s="191"/>
      <c r="DJ88" s="191"/>
      <c r="DK88" s="191"/>
      <c r="DL88" s="191"/>
      <c r="DM88" s="191"/>
      <c r="DN88" s="191">
        <f t="shared" si="61"/>
        <v>0</v>
      </c>
      <c r="DO88" s="191"/>
      <c r="DP88" s="191"/>
      <c r="DQ88" s="191"/>
      <c r="DR88" s="191"/>
      <c r="DS88" s="191"/>
      <c r="DT88" s="191"/>
      <c r="DU88" s="191">
        <f t="shared" si="62"/>
        <v>0</v>
      </c>
      <c r="DV88" s="191"/>
      <c r="DW88" s="191"/>
      <c r="DX88" s="191"/>
      <c r="DY88" s="191"/>
      <c r="DZ88" s="191"/>
      <c r="EA88" s="191"/>
      <c r="EB88" s="191">
        <f t="shared" si="63"/>
        <v>0</v>
      </c>
      <c r="EC88" s="191"/>
      <c r="ED88" s="191"/>
      <c r="EE88" s="191"/>
      <c r="EF88" s="191"/>
      <c r="EG88" s="191"/>
      <c r="EH88" s="191"/>
      <c r="EI88" s="191">
        <f t="shared" si="64"/>
        <v>0</v>
      </c>
      <c r="EJ88" s="191"/>
      <c r="EK88" s="191"/>
      <c r="EL88" s="191"/>
      <c r="EM88" s="191"/>
      <c r="EN88" s="191"/>
      <c r="EO88" s="191"/>
      <c r="EP88" s="191">
        <f t="shared" si="65"/>
        <v>0</v>
      </c>
      <c r="EQ88" s="191"/>
      <c r="ER88" s="191"/>
      <c r="ES88" s="191"/>
      <c r="ET88" s="191"/>
      <c r="EU88" s="190">
        <f t="shared" si="46"/>
        <v>0</v>
      </c>
      <c r="EV88" s="190">
        <f t="shared" si="67"/>
        <v>0</v>
      </c>
      <c r="EW88" s="190">
        <f t="shared" si="68"/>
        <v>0</v>
      </c>
      <c r="EX88" s="9"/>
    </row>
    <row r="89" spans="1:154" ht="18" customHeight="1">
      <c r="A89" s="213">
        <v>18</v>
      </c>
      <c r="B89" s="191" t="s">
        <v>1915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>
        <f t="shared" si="47"/>
        <v>0</v>
      </c>
      <c r="N89" s="191"/>
      <c r="O89" s="191"/>
      <c r="P89" s="191"/>
      <c r="Q89" s="191"/>
      <c r="R89" s="191"/>
      <c r="S89" s="191"/>
      <c r="T89" s="191">
        <f t="shared" si="48"/>
        <v>0</v>
      </c>
      <c r="U89" s="191"/>
      <c r="V89" s="191"/>
      <c r="W89" s="191"/>
      <c r="X89" s="191"/>
      <c r="Y89" s="191"/>
      <c r="Z89" s="191"/>
      <c r="AA89" s="191">
        <f t="shared" si="49"/>
        <v>0</v>
      </c>
      <c r="AB89" s="191"/>
      <c r="AC89" s="191"/>
      <c r="AD89" s="191"/>
      <c r="AE89" s="191"/>
      <c r="AF89" s="191"/>
      <c r="AG89" s="191"/>
      <c r="AH89" s="191">
        <f t="shared" si="50"/>
        <v>0</v>
      </c>
      <c r="AI89" s="191"/>
      <c r="AJ89" s="191"/>
      <c r="AK89" s="191"/>
      <c r="AL89" s="191"/>
      <c r="AM89" s="191"/>
      <c r="AN89" s="191"/>
      <c r="AO89" s="191">
        <f t="shared" si="51"/>
        <v>0</v>
      </c>
      <c r="AP89" s="191"/>
      <c r="AQ89" s="191"/>
      <c r="AR89" s="191"/>
      <c r="AS89" s="191"/>
      <c r="AT89" s="191"/>
      <c r="AU89" s="191"/>
      <c r="AV89" s="191">
        <f t="shared" si="52"/>
        <v>0</v>
      </c>
      <c r="AW89" s="191"/>
      <c r="AX89" s="191"/>
      <c r="AY89" s="191"/>
      <c r="AZ89" s="191"/>
      <c r="BA89" s="191"/>
      <c r="BB89" s="191"/>
      <c r="BC89" s="191">
        <f t="shared" si="53"/>
        <v>0</v>
      </c>
      <c r="BD89" s="191"/>
      <c r="BE89" s="191"/>
      <c r="BF89" s="191"/>
      <c r="BG89" s="191"/>
      <c r="BH89" s="191"/>
      <c r="BI89" s="191"/>
      <c r="BJ89" s="191">
        <f t="shared" si="54"/>
        <v>0</v>
      </c>
      <c r="BK89" s="191"/>
      <c r="BL89" s="191"/>
      <c r="BM89" s="191"/>
      <c r="BN89" s="191"/>
      <c r="BO89" s="191"/>
      <c r="BP89" s="191"/>
      <c r="BQ89" s="191">
        <f t="shared" si="55"/>
        <v>0</v>
      </c>
      <c r="BR89" s="191"/>
      <c r="BS89" s="191"/>
      <c r="BT89" s="191"/>
      <c r="BU89" s="191"/>
      <c r="BV89" s="191"/>
      <c r="BW89" s="191"/>
      <c r="BX89" s="191">
        <f t="shared" si="56"/>
        <v>0</v>
      </c>
      <c r="BY89" s="191"/>
      <c r="BZ89" s="191"/>
      <c r="CA89" s="191"/>
      <c r="CB89" s="191"/>
      <c r="CC89" s="191"/>
      <c r="CD89" s="191"/>
      <c r="CE89" s="191">
        <f t="shared" si="57"/>
        <v>0</v>
      </c>
      <c r="CF89" s="191"/>
      <c r="CG89" s="191"/>
      <c r="CH89" s="191"/>
      <c r="CI89" s="191"/>
      <c r="CJ89" s="191"/>
      <c r="CK89" s="191"/>
      <c r="CL89" s="191">
        <f t="shared" si="58"/>
        <v>0</v>
      </c>
      <c r="CM89" s="191"/>
      <c r="CN89" s="191"/>
      <c r="CO89" s="191"/>
      <c r="CP89" s="191"/>
      <c r="CQ89" s="191"/>
      <c r="CR89" s="191"/>
      <c r="CS89" s="191">
        <f t="shared" si="66"/>
        <v>0</v>
      </c>
      <c r="CT89" s="191"/>
      <c r="CU89" s="191"/>
      <c r="CV89" s="191"/>
      <c r="CW89" s="191"/>
      <c r="CX89" s="191"/>
      <c r="CY89" s="191"/>
      <c r="CZ89" s="191">
        <f t="shared" si="59"/>
        <v>0</v>
      </c>
      <c r="DA89" s="191"/>
      <c r="DB89" s="191"/>
      <c r="DC89" s="191"/>
      <c r="DD89" s="191"/>
      <c r="DE89" s="191"/>
      <c r="DF89" s="191"/>
      <c r="DG89" s="191">
        <f t="shared" si="60"/>
        <v>0</v>
      </c>
      <c r="DH89" s="191"/>
      <c r="DI89" s="191"/>
      <c r="DJ89" s="191"/>
      <c r="DK89" s="191"/>
      <c r="DL89" s="191"/>
      <c r="DM89" s="191"/>
      <c r="DN89" s="191">
        <f t="shared" si="61"/>
        <v>0</v>
      </c>
      <c r="DO89" s="191"/>
      <c r="DP89" s="191"/>
      <c r="DQ89" s="191"/>
      <c r="DR89" s="191"/>
      <c r="DS89" s="191"/>
      <c r="DT89" s="191"/>
      <c r="DU89" s="191">
        <f t="shared" si="62"/>
        <v>0</v>
      </c>
      <c r="DV89" s="191"/>
      <c r="DW89" s="191"/>
      <c r="DX89" s="191"/>
      <c r="DY89" s="191"/>
      <c r="DZ89" s="191"/>
      <c r="EA89" s="191"/>
      <c r="EB89" s="191">
        <f t="shared" si="63"/>
        <v>0</v>
      </c>
      <c r="EC89" s="191"/>
      <c r="ED89" s="191"/>
      <c r="EE89" s="191"/>
      <c r="EF89" s="191"/>
      <c r="EG89" s="191"/>
      <c r="EH89" s="191"/>
      <c r="EI89" s="191">
        <f t="shared" si="64"/>
        <v>0</v>
      </c>
      <c r="EJ89" s="191"/>
      <c r="EK89" s="191"/>
      <c r="EL89" s="191"/>
      <c r="EM89" s="191"/>
      <c r="EN89" s="191"/>
      <c r="EO89" s="191"/>
      <c r="EP89" s="191">
        <f t="shared" si="65"/>
        <v>0</v>
      </c>
      <c r="EQ89" s="191"/>
      <c r="ER89" s="191"/>
      <c r="ES89" s="191"/>
      <c r="ET89" s="191"/>
      <c r="EU89" s="190">
        <f t="shared" si="46"/>
        <v>0</v>
      </c>
      <c r="EV89" s="190">
        <f t="shared" si="67"/>
        <v>0</v>
      </c>
      <c r="EW89" s="190">
        <f t="shared" si="68"/>
        <v>0</v>
      </c>
      <c r="EX89" s="9"/>
    </row>
    <row r="90" spans="1:154" ht="18" customHeight="1">
      <c r="A90" s="213">
        <v>19</v>
      </c>
      <c r="B90" s="191" t="s">
        <v>1916</v>
      </c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>
        <f t="shared" si="47"/>
        <v>0</v>
      </c>
      <c r="N90" s="191"/>
      <c r="O90" s="191"/>
      <c r="P90" s="191"/>
      <c r="Q90" s="191"/>
      <c r="R90" s="191"/>
      <c r="S90" s="191"/>
      <c r="T90" s="191">
        <f t="shared" si="48"/>
        <v>0</v>
      </c>
      <c r="U90" s="191"/>
      <c r="V90" s="191"/>
      <c r="W90" s="191"/>
      <c r="X90" s="191"/>
      <c r="Y90" s="191"/>
      <c r="Z90" s="191"/>
      <c r="AA90" s="191">
        <f t="shared" si="49"/>
        <v>0</v>
      </c>
      <c r="AB90" s="191"/>
      <c r="AC90" s="191"/>
      <c r="AD90" s="191"/>
      <c r="AE90" s="191"/>
      <c r="AF90" s="191"/>
      <c r="AG90" s="191"/>
      <c r="AH90" s="191">
        <f t="shared" si="50"/>
        <v>0</v>
      </c>
      <c r="AI90" s="191"/>
      <c r="AJ90" s="191"/>
      <c r="AK90" s="191"/>
      <c r="AL90" s="191"/>
      <c r="AM90" s="191"/>
      <c r="AN90" s="191"/>
      <c r="AO90" s="191">
        <f t="shared" si="51"/>
        <v>0</v>
      </c>
      <c r="AP90" s="191"/>
      <c r="AQ90" s="191"/>
      <c r="AR90" s="191"/>
      <c r="AS90" s="191"/>
      <c r="AT90" s="191"/>
      <c r="AU90" s="191"/>
      <c r="AV90" s="191">
        <f t="shared" si="52"/>
        <v>0</v>
      </c>
      <c r="AW90" s="191"/>
      <c r="AX90" s="191"/>
      <c r="AY90" s="191"/>
      <c r="AZ90" s="191"/>
      <c r="BA90" s="191"/>
      <c r="BB90" s="191"/>
      <c r="BC90" s="191">
        <f t="shared" si="53"/>
        <v>0</v>
      </c>
      <c r="BD90" s="191"/>
      <c r="BE90" s="191"/>
      <c r="BF90" s="191"/>
      <c r="BG90" s="191"/>
      <c r="BH90" s="191"/>
      <c r="BI90" s="191"/>
      <c r="BJ90" s="191">
        <f t="shared" si="54"/>
        <v>0</v>
      </c>
      <c r="BK90" s="191"/>
      <c r="BL90" s="191"/>
      <c r="BM90" s="191"/>
      <c r="BN90" s="191"/>
      <c r="BO90" s="191"/>
      <c r="BP90" s="191"/>
      <c r="BQ90" s="191">
        <f t="shared" si="55"/>
        <v>0</v>
      </c>
      <c r="BR90" s="191"/>
      <c r="BS90" s="191"/>
      <c r="BT90" s="191"/>
      <c r="BU90" s="191"/>
      <c r="BV90" s="191"/>
      <c r="BW90" s="191"/>
      <c r="BX90" s="191">
        <f t="shared" si="56"/>
        <v>0</v>
      </c>
      <c r="BY90" s="191"/>
      <c r="BZ90" s="191"/>
      <c r="CA90" s="191"/>
      <c r="CB90" s="191"/>
      <c r="CC90" s="191"/>
      <c r="CD90" s="191"/>
      <c r="CE90" s="191">
        <f t="shared" si="57"/>
        <v>0</v>
      </c>
      <c r="CF90" s="191"/>
      <c r="CG90" s="191"/>
      <c r="CH90" s="191"/>
      <c r="CI90" s="191"/>
      <c r="CJ90" s="191"/>
      <c r="CK90" s="191"/>
      <c r="CL90" s="191">
        <f t="shared" si="58"/>
        <v>0</v>
      </c>
      <c r="CM90" s="191"/>
      <c r="CN90" s="191"/>
      <c r="CO90" s="191"/>
      <c r="CP90" s="191"/>
      <c r="CQ90" s="191"/>
      <c r="CR90" s="191"/>
      <c r="CS90" s="191">
        <f t="shared" si="66"/>
        <v>0</v>
      </c>
      <c r="CT90" s="191"/>
      <c r="CU90" s="191"/>
      <c r="CV90" s="191"/>
      <c r="CW90" s="191"/>
      <c r="CX90" s="191"/>
      <c r="CY90" s="191"/>
      <c r="CZ90" s="191">
        <f t="shared" si="59"/>
        <v>0</v>
      </c>
      <c r="DA90" s="191"/>
      <c r="DB90" s="191"/>
      <c r="DC90" s="191"/>
      <c r="DD90" s="191"/>
      <c r="DE90" s="191"/>
      <c r="DF90" s="191"/>
      <c r="DG90" s="191">
        <f t="shared" si="60"/>
        <v>0</v>
      </c>
      <c r="DH90" s="191"/>
      <c r="DI90" s="191"/>
      <c r="DJ90" s="191"/>
      <c r="DK90" s="191"/>
      <c r="DL90" s="191"/>
      <c r="DM90" s="191"/>
      <c r="DN90" s="191">
        <f t="shared" si="61"/>
        <v>0</v>
      </c>
      <c r="DO90" s="191"/>
      <c r="DP90" s="191"/>
      <c r="DQ90" s="191"/>
      <c r="DR90" s="191"/>
      <c r="DS90" s="191"/>
      <c r="DT90" s="191"/>
      <c r="DU90" s="191">
        <f t="shared" si="62"/>
        <v>0</v>
      </c>
      <c r="DV90" s="191"/>
      <c r="DW90" s="191"/>
      <c r="DX90" s="191"/>
      <c r="DY90" s="191"/>
      <c r="DZ90" s="191"/>
      <c r="EA90" s="191"/>
      <c r="EB90" s="191">
        <f t="shared" si="63"/>
        <v>0</v>
      </c>
      <c r="EC90" s="191"/>
      <c r="ED90" s="191"/>
      <c r="EE90" s="191"/>
      <c r="EF90" s="191"/>
      <c r="EG90" s="191"/>
      <c r="EH90" s="191"/>
      <c r="EI90" s="191">
        <f t="shared" si="64"/>
        <v>0</v>
      </c>
      <c r="EJ90" s="191"/>
      <c r="EK90" s="191"/>
      <c r="EL90" s="191"/>
      <c r="EM90" s="191"/>
      <c r="EN90" s="191"/>
      <c r="EO90" s="191"/>
      <c r="EP90" s="191">
        <f t="shared" si="65"/>
        <v>0</v>
      </c>
      <c r="EQ90" s="191"/>
      <c r="ER90" s="191"/>
      <c r="ES90" s="191"/>
      <c r="ET90" s="191"/>
      <c r="EU90" s="190">
        <f t="shared" si="46"/>
        <v>0</v>
      </c>
      <c r="EV90" s="190">
        <f t="shared" si="67"/>
        <v>0</v>
      </c>
      <c r="EW90" s="190">
        <f t="shared" si="68"/>
        <v>0</v>
      </c>
      <c r="EX90" s="9"/>
    </row>
    <row r="91" spans="1:154" ht="18" customHeight="1">
      <c r="A91" s="213">
        <v>20</v>
      </c>
      <c r="B91" s="191" t="s">
        <v>1917</v>
      </c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>
        <f t="shared" si="47"/>
        <v>0</v>
      </c>
      <c r="N91" s="191"/>
      <c r="O91" s="191"/>
      <c r="P91" s="191"/>
      <c r="Q91" s="191"/>
      <c r="R91" s="191"/>
      <c r="S91" s="191"/>
      <c r="T91" s="191">
        <f t="shared" si="48"/>
        <v>0</v>
      </c>
      <c r="U91" s="191"/>
      <c r="V91" s="191"/>
      <c r="W91" s="191"/>
      <c r="X91" s="191"/>
      <c r="Y91" s="191"/>
      <c r="Z91" s="191"/>
      <c r="AA91" s="191">
        <f t="shared" si="49"/>
        <v>0</v>
      </c>
      <c r="AB91" s="191"/>
      <c r="AC91" s="191"/>
      <c r="AD91" s="191"/>
      <c r="AE91" s="191"/>
      <c r="AF91" s="191"/>
      <c r="AG91" s="191"/>
      <c r="AH91" s="191">
        <f t="shared" si="50"/>
        <v>0</v>
      </c>
      <c r="AI91" s="191"/>
      <c r="AJ91" s="191"/>
      <c r="AK91" s="191"/>
      <c r="AL91" s="191"/>
      <c r="AM91" s="191"/>
      <c r="AN91" s="191"/>
      <c r="AO91" s="191">
        <f t="shared" si="51"/>
        <v>0</v>
      </c>
      <c r="AP91" s="191"/>
      <c r="AQ91" s="191"/>
      <c r="AR91" s="191"/>
      <c r="AS91" s="191"/>
      <c r="AT91" s="191"/>
      <c r="AU91" s="191"/>
      <c r="AV91" s="191">
        <f t="shared" si="52"/>
        <v>0</v>
      </c>
      <c r="AW91" s="191"/>
      <c r="AX91" s="191"/>
      <c r="AY91" s="191"/>
      <c r="AZ91" s="191"/>
      <c r="BA91" s="191"/>
      <c r="BB91" s="191"/>
      <c r="BC91" s="191">
        <f t="shared" si="53"/>
        <v>0</v>
      </c>
      <c r="BD91" s="191"/>
      <c r="BE91" s="191"/>
      <c r="BF91" s="191"/>
      <c r="BG91" s="191"/>
      <c r="BH91" s="191"/>
      <c r="BI91" s="191"/>
      <c r="BJ91" s="191">
        <f t="shared" si="54"/>
        <v>0</v>
      </c>
      <c r="BK91" s="191"/>
      <c r="BL91" s="191"/>
      <c r="BM91" s="191"/>
      <c r="BN91" s="191"/>
      <c r="BO91" s="191"/>
      <c r="BP91" s="191"/>
      <c r="BQ91" s="191">
        <f t="shared" si="55"/>
        <v>0</v>
      </c>
      <c r="BR91" s="191"/>
      <c r="BS91" s="191"/>
      <c r="BT91" s="191"/>
      <c r="BU91" s="191"/>
      <c r="BV91" s="191"/>
      <c r="BW91" s="191"/>
      <c r="BX91" s="191">
        <f t="shared" si="56"/>
        <v>0</v>
      </c>
      <c r="BY91" s="191"/>
      <c r="BZ91" s="191"/>
      <c r="CA91" s="191"/>
      <c r="CB91" s="191"/>
      <c r="CC91" s="191"/>
      <c r="CD91" s="191"/>
      <c r="CE91" s="191">
        <f t="shared" si="57"/>
        <v>0</v>
      </c>
      <c r="CF91" s="191"/>
      <c r="CG91" s="191"/>
      <c r="CH91" s="191"/>
      <c r="CI91" s="191"/>
      <c r="CJ91" s="191"/>
      <c r="CK91" s="191"/>
      <c r="CL91" s="191">
        <f t="shared" si="58"/>
        <v>0</v>
      </c>
      <c r="CM91" s="191"/>
      <c r="CN91" s="191"/>
      <c r="CO91" s="191"/>
      <c r="CP91" s="191"/>
      <c r="CQ91" s="191"/>
      <c r="CR91" s="191"/>
      <c r="CS91" s="191">
        <f t="shared" si="66"/>
        <v>0</v>
      </c>
      <c r="CT91" s="191"/>
      <c r="CU91" s="191"/>
      <c r="CV91" s="191"/>
      <c r="CW91" s="191"/>
      <c r="CX91" s="191"/>
      <c r="CY91" s="191"/>
      <c r="CZ91" s="191">
        <f t="shared" si="59"/>
        <v>0</v>
      </c>
      <c r="DA91" s="191"/>
      <c r="DB91" s="191"/>
      <c r="DC91" s="191"/>
      <c r="DD91" s="191"/>
      <c r="DE91" s="191"/>
      <c r="DF91" s="191"/>
      <c r="DG91" s="191">
        <f t="shared" si="60"/>
        <v>0</v>
      </c>
      <c r="DH91" s="191"/>
      <c r="DI91" s="191"/>
      <c r="DJ91" s="191"/>
      <c r="DK91" s="191"/>
      <c r="DL91" s="191"/>
      <c r="DM91" s="191"/>
      <c r="DN91" s="191">
        <f t="shared" si="61"/>
        <v>0</v>
      </c>
      <c r="DO91" s="191"/>
      <c r="DP91" s="191"/>
      <c r="DQ91" s="191"/>
      <c r="DR91" s="191"/>
      <c r="DS91" s="191"/>
      <c r="DT91" s="191"/>
      <c r="DU91" s="191">
        <f t="shared" si="62"/>
        <v>0</v>
      </c>
      <c r="DV91" s="191"/>
      <c r="DW91" s="191"/>
      <c r="DX91" s="191"/>
      <c r="DY91" s="191"/>
      <c r="DZ91" s="191"/>
      <c r="EA91" s="191"/>
      <c r="EB91" s="191">
        <f t="shared" si="63"/>
        <v>0</v>
      </c>
      <c r="EC91" s="191"/>
      <c r="ED91" s="191"/>
      <c r="EE91" s="191"/>
      <c r="EF91" s="191"/>
      <c r="EG91" s="191"/>
      <c r="EH91" s="191"/>
      <c r="EI91" s="191">
        <f t="shared" si="64"/>
        <v>0</v>
      </c>
      <c r="EJ91" s="191"/>
      <c r="EK91" s="191"/>
      <c r="EL91" s="191"/>
      <c r="EM91" s="191"/>
      <c r="EN91" s="191"/>
      <c r="EO91" s="191"/>
      <c r="EP91" s="191">
        <f t="shared" si="65"/>
        <v>0</v>
      </c>
      <c r="EQ91" s="191"/>
      <c r="ER91" s="191"/>
      <c r="ES91" s="191"/>
      <c r="ET91" s="191"/>
      <c r="EU91" s="190">
        <f t="shared" si="46"/>
        <v>0</v>
      </c>
      <c r="EV91" s="190">
        <f t="shared" si="67"/>
        <v>0</v>
      </c>
      <c r="EW91" s="190">
        <f t="shared" si="68"/>
        <v>0</v>
      </c>
      <c r="EX91" s="9"/>
    </row>
    <row r="92" spans="1:154" ht="18" customHeight="1">
      <c r="A92" s="213">
        <v>21</v>
      </c>
      <c r="B92" s="191" t="s">
        <v>1918</v>
      </c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>
        <f t="shared" si="47"/>
        <v>0</v>
      </c>
      <c r="N92" s="191"/>
      <c r="O92" s="191"/>
      <c r="P92" s="191"/>
      <c r="Q92" s="191"/>
      <c r="R92" s="191"/>
      <c r="S92" s="191"/>
      <c r="T92" s="191">
        <f t="shared" si="48"/>
        <v>0</v>
      </c>
      <c r="U92" s="191"/>
      <c r="V92" s="191"/>
      <c r="W92" s="191"/>
      <c r="X92" s="191"/>
      <c r="Y92" s="191"/>
      <c r="Z92" s="191"/>
      <c r="AA92" s="191">
        <f t="shared" si="49"/>
        <v>0</v>
      </c>
      <c r="AB92" s="191"/>
      <c r="AC92" s="191"/>
      <c r="AD92" s="191"/>
      <c r="AE92" s="191"/>
      <c r="AF92" s="191"/>
      <c r="AG92" s="191"/>
      <c r="AH92" s="191">
        <f t="shared" si="50"/>
        <v>0</v>
      </c>
      <c r="AI92" s="191"/>
      <c r="AJ92" s="191"/>
      <c r="AK92" s="191"/>
      <c r="AL92" s="191"/>
      <c r="AM92" s="191"/>
      <c r="AN92" s="191"/>
      <c r="AO92" s="191">
        <f t="shared" si="51"/>
        <v>0</v>
      </c>
      <c r="AP92" s="191"/>
      <c r="AQ92" s="191"/>
      <c r="AR92" s="191"/>
      <c r="AS92" s="191"/>
      <c r="AT92" s="191"/>
      <c r="AU92" s="191"/>
      <c r="AV92" s="191">
        <f t="shared" si="52"/>
        <v>0</v>
      </c>
      <c r="AW92" s="191"/>
      <c r="AX92" s="191"/>
      <c r="AY92" s="191"/>
      <c r="AZ92" s="191"/>
      <c r="BA92" s="191"/>
      <c r="BB92" s="191"/>
      <c r="BC92" s="191">
        <f t="shared" si="53"/>
        <v>0</v>
      </c>
      <c r="BD92" s="191"/>
      <c r="BE92" s="191"/>
      <c r="BF92" s="191"/>
      <c r="BG92" s="191"/>
      <c r="BH92" s="191"/>
      <c r="BI92" s="191"/>
      <c r="BJ92" s="191">
        <f t="shared" si="54"/>
        <v>0</v>
      </c>
      <c r="BK92" s="191"/>
      <c r="BL92" s="191"/>
      <c r="BM92" s="191"/>
      <c r="BN92" s="191"/>
      <c r="BO92" s="191"/>
      <c r="BP92" s="191"/>
      <c r="BQ92" s="191">
        <f t="shared" si="55"/>
        <v>0</v>
      </c>
      <c r="BR92" s="191"/>
      <c r="BS92" s="191"/>
      <c r="BT92" s="191"/>
      <c r="BU92" s="191"/>
      <c r="BV92" s="191"/>
      <c r="BW92" s="191"/>
      <c r="BX92" s="191">
        <f t="shared" si="56"/>
        <v>0</v>
      </c>
      <c r="BY92" s="191"/>
      <c r="BZ92" s="191"/>
      <c r="CA92" s="191"/>
      <c r="CB92" s="191"/>
      <c r="CC92" s="191"/>
      <c r="CD92" s="191"/>
      <c r="CE92" s="191">
        <f t="shared" si="57"/>
        <v>0</v>
      </c>
      <c r="CF92" s="191"/>
      <c r="CG92" s="191"/>
      <c r="CH92" s="191"/>
      <c r="CI92" s="191"/>
      <c r="CJ92" s="191"/>
      <c r="CK92" s="191"/>
      <c r="CL92" s="191">
        <f t="shared" si="58"/>
        <v>0</v>
      </c>
      <c r="CM92" s="191"/>
      <c r="CN92" s="191"/>
      <c r="CO92" s="191"/>
      <c r="CP92" s="191"/>
      <c r="CQ92" s="191"/>
      <c r="CR92" s="191"/>
      <c r="CS92" s="191">
        <f t="shared" si="66"/>
        <v>0</v>
      </c>
      <c r="CT92" s="191"/>
      <c r="CU92" s="191"/>
      <c r="CV92" s="191"/>
      <c r="CW92" s="191"/>
      <c r="CX92" s="191"/>
      <c r="CY92" s="191"/>
      <c r="CZ92" s="191">
        <f t="shared" si="59"/>
        <v>0</v>
      </c>
      <c r="DA92" s="191"/>
      <c r="DB92" s="191"/>
      <c r="DC92" s="191"/>
      <c r="DD92" s="191"/>
      <c r="DE92" s="191"/>
      <c r="DF92" s="191"/>
      <c r="DG92" s="191">
        <f t="shared" si="60"/>
        <v>0</v>
      </c>
      <c r="DH92" s="191"/>
      <c r="DI92" s="191"/>
      <c r="DJ92" s="191"/>
      <c r="DK92" s="191"/>
      <c r="DL92" s="191"/>
      <c r="DM92" s="191"/>
      <c r="DN92" s="191">
        <f t="shared" si="61"/>
        <v>0</v>
      </c>
      <c r="DO92" s="191"/>
      <c r="DP92" s="191"/>
      <c r="DQ92" s="191"/>
      <c r="DR92" s="191"/>
      <c r="DS92" s="191"/>
      <c r="DT92" s="191"/>
      <c r="DU92" s="191">
        <f t="shared" si="62"/>
        <v>0</v>
      </c>
      <c r="DV92" s="191"/>
      <c r="DW92" s="191"/>
      <c r="DX92" s="191"/>
      <c r="DY92" s="191"/>
      <c r="DZ92" s="191"/>
      <c r="EA92" s="191"/>
      <c r="EB92" s="191">
        <f t="shared" si="63"/>
        <v>0</v>
      </c>
      <c r="EC92" s="191"/>
      <c r="ED92" s="191"/>
      <c r="EE92" s="191"/>
      <c r="EF92" s="191"/>
      <c r="EG92" s="191"/>
      <c r="EH92" s="191"/>
      <c r="EI92" s="191">
        <f t="shared" si="64"/>
        <v>0</v>
      </c>
      <c r="EJ92" s="191"/>
      <c r="EK92" s="191"/>
      <c r="EL92" s="191"/>
      <c r="EM92" s="191"/>
      <c r="EN92" s="191"/>
      <c r="EO92" s="191"/>
      <c r="EP92" s="191">
        <f t="shared" si="65"/>
        <v>0</v>
      </c>
      <c r="EQ92" s="191"/>
      <c r="ER92" s="191"/>
      <c r="ES92" s="191"/>
      <c r="ET92" s="191"/>
      <c r="EU92" s="190">
        <f t="shared" si="46"/>
        <v>0</v>
      </c>
      <c r="EV92" s="190">
        <f t="shared" si="67"/>
        <v>0</v>
      </c>
      <c r="EW92" s="190">
        <f t="shared" si="68"/>
        <v>0</v>
      </c>
      <c r="EX92" s="9"/>
    </row>
    <row r="93" spans="1:154" ht="18" customHeight="1">
      <c r="A93" s="213">
        <v>22</v>
      </c>
      <c r="B93" s="191" t="s">
        <v>1919</v>
      </c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>
        <f t="shared" si="47"/>
        <v>0</v>
      </c>
      <c r="N93" s="191"/>
      <c r="O93" s="191"/>
      <c r="P93" s="191"/>
      <c r="Q93" s="191"/>
      <c r="R93" s="191"/>
      <c r="S93" s="191"/>
      <c r="T93" s="191">
        <f t="shared" si="48"/>
        <v>0</v>
      </c>
      <c r="U93" s="191"/>
      <c r="V93" s="191"/>
      <c r="W93" s="191"/>
      <c r="X93" s="191"/>
      <c r="Y93" s="191"/>
      <c r="Z93" s="191"/>
      <c r="AA93" s="191">
        <f t="shared" si="49"/>
        <v>0</v>
      </c>
      <c r="AB93" s="191"/>
      <c r="AC93" s="191"/>
      <c r="AD93" s="191"/>
      <c r="AE93" s="191"/>
      <c r="AF93" s="191"/>
      <c r="AG93" s="191"/>
      <c r="AH93" s="191">
        <f t="shared" si="50"/>
        <v>0</v>
      </c>
      <c r="AI93" s="191"/>
      <c r="AJ93" s="191"/>
      <c r="AK93" s="191"/>
      <c r="AL93" s="191"/>
      <c r="AM93" s="191"/>
      <c r="AN93" s="191"/>
      <c r="AO93" s="191">
        <f t="shared" si="51"/>
        <v>0</v>
      </c>
      <c r="AP93" s="191"/>
      <c r="AQ93" s="191"/>
      <c r="AR93" s="191"/>
      <c r="AS93" s="191"/>
      <c r="AT93" s="191"/>
      <c r="AU93" s="191"/>
      <c r="AV93" s="191">
        <f t="shared" si="52"/>
        <v>0</v>
      </c>
      <c r="AW93" s="191"/>
      <c r="AX93" s="191"/>
      <c r="AY93" s="191"/>
      <c r="AZ93" s="191"/>
      <c r="BA93" s="191"/>
      <c r="BB93" s="191"/>
      <c r="BC93" s="191">
        <f t="shared" si="53"/>
        <v>0</v>
      </c>
      <c r="BD93" s="191"/>
      <c r="BE93" s="191"/>
      <c r="BF93" s="191"/>
      <c r="BG93" s="191"/>
      <c r="BH93" s="191"/>
      <c r="BI93" s="191"/>
      <c r="BJ93" s="191">
        <f t="shared" si="54"/>
        <v>0</v>
      </c>
      <c r="BK93" s="191"/>
      <c r="BL93" s="191"/>
      <c r="BM93" s="191"/>
      <c r="BN93" s="191"/>
      <c r="BO93" s="191"/>
      <c r="BP93" s="191"/>
      <c r="BQ93" s="191">
        <f t="shared" si="55"/>
        <v>0</v>
      </c>
      <c r="BR93" s="191"/>
      <c r="BS93" s="191"/>
      <c r="BT93" s="191"/>
      <c r="BU93" s="191"/>
      <c r="BV93" s="191"/>
      <c r="BW93" s="191"/>
      <c r="BX93" s="191">
        <f t="shared" si="56"/>
        <v>0</v>
      </c>
      <c r="BY93" s="191"/>
      <c r="BZ93" s="191"/>
      <c r="CA93" s="191"/>
      <c r="CB93" s="191"/>
      <c r="CC93" s="191"/>
      <c r="CD93" s="191"/>
      <c r="CE93" s="191">
        <f t="shared" si="57"/>
        <v>0</v>
      </c>
      <c r="CF93" s="191"/>
      <c r="CG93" s="191"/>
      <c r="CH93" s="191"/>
      <c r="CI93" s="191"/>
      <c r="CJ93" s="191"/>
      <c r="CK93" s="191"/>
      <c r="CL93" s="191">
        <f t="shared" si="58"/>
        <v>0</v>
      </c>
      <c r="CM93" s="191"/>
      <c r="CN93" s="191"/>
      <c r="CO93" s="191"/>
      <c r="CP93" s="191"/>
      <c r="CQ93" s="191"/>
      <c r="CR93" s="191"/>
      <c r="CS93" s="191">
        <f t="shared" si="66"/>
        <v>0</v>
      </c>
      <c r="CT93" s="191"/>
      <c r="CU93" s="191"/>
      <c r="CV93" s="191"/>
      <c r="CW93" s="191"/>
      <c r="CX93" s="191"/>
      <c r="CY93" s="191"/>
      <c r="CZ93" s="191">
        <f t="shared" si="59"/>
        <v>0</v>
      </c>
      <c r="DA93" s="191"/>
      <c r="DB93" s="191"/>
      <c r="DC93" s="191"/>
      <c r="DD93" s="191"/>
      <c r="DE93" s="191"/>
      <c r="DF93" s="191"/>
      <c r="DG93" s="191">
        <f t="shared" si="60"/>
        <v>0</v>
      </c>
      <c r="DH93" s="191"/>
      <c r="DI93" s="191"/>
      <c r="DJ93" s="191"/>
      <c r="DK93" s="191"/>
      <c r="DL93" s="191"/>
      <c r="DM93" s="191"/>
      <c r="DN93" s="191">
        <f t="shared" si="61"/>
        <v>0</v>
      </c>
      <c r="DO93" s="191"/>
      <c r="DP93" s="191"/>
      <c r="DQ93" s="191"/>
      <c r="DR93" s="191"/>
      <c r="DS93" s="191"/>
      <c r="DT93" s="191"/>
      <c r="DU93" s="191">
        <f t="shared" si="62"/>
        <v>0</v>
      </c>
      <c r="DV93" s="191"/>
      <c r="DW93" s="191"/>
      <c r="DX93" s="191"/>
      <c r="DY93" s="191"/>
      <c r="DZ93" s="191"/>
      <c r="EA93" s="191"/>
      <c r="EB93" s="191">
        <f t="shared" si="63"/>
        <v>0</v>
      </c>
      <c r="EC93" s="191"/>
      <c r="ED93" s="191"/>
      <c r="EE93" s="191"/>
      <c r="EF93" s="191"/>
      <c r="EG93" s="191"/>
      <c r="EH93" s="191"/>
      <c r="EI93" s="191">
        <f t="shared" si="64"/>
        <v>0</v>
      </c>
      <c r="EJ93" s="191"/>
      <c r="EK93" s="191"/>
      <c r="EL93" s="191"/>
      <c r="EM93" s="191"/>
      <c r="EN93" s="191"/>
      <c r="EO93" s="191"/>
      <c r="EP93" s="191">
        <f t="shared" si="65"/>
        <v>0</v>
      </c>
      <c r="EQ93" s="191"/>
      <c r="ER93" s="191"/>
      <c r="ES93" s="191"/>
      <c r="ET93" s="191"/>
      <c r="EU93" s="190">
        <f t="shared" si="46"/>
        <v>0</v>
      </c>
      <c r="EV93" s="190">
        <f t="shared" si="67"/>
        <v>0</v>
      </c>
      <c r="EW93" s="190">
        <f t="shared" si="68"/>
        <v>0</v>
      </c>
      <c r="EX93" s="9"/>
    </row>
    <row r="94" spans="1:154" ht="18" customHeight="1">
      <c r="A94" s="213">
        <v>23</v>
      </c>
      <c r="B94" s="191" t="s">
        <v>1920</v>
      </c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>
        <f t="shared" si="47"/>
        <v>0</v>
      </c>
      <c r="N94" s="191"/>
      <c r="O94" s="191"/>
      <c r="P94" s="191"/>
      <c r="Q94" s="191"/>
      <c r="R94" s="191"/>
      <c r="S94" s="191"/>
      <c r="T94" s="191">
        <f t="shared" si="48"/>
        <v>0</v>
      </c>
      <c r="U94" s="191"/>
      <c r="V94" s="191"/>
      <c r="W94" s="191"/>
      <c r="X94" s="191"/>
      <c r="Y94" s="191"/>
      <c r="Z94" s="191"/>
      <c r="AA94" s="191">
        <f t="shared" si="49"/>
        <v>0</v>
      </c>
      <c r="AB94" s="191"/>
      <c r="AC94" s="191"/>
      <c r="AD94" s="191"/>
      <c r="AE94" s="191"/>
      <c r="AF94" s="191"/>
      <c r="AG94" s="191"/>
      <c r="AH94" s="191">
        <f t="shared" si="50"/>
        <v>0</v>
      </c>
      <c r="AI94" s="191"/>
      <c r="AJ94" s="191"/>
      <c r="AK94" s="191"/>
      <c r="AL94" s="191"/>
      <c r="AM94" s="191"/>
      <c r="AN94" s="191"/>
      <c r="AO94" s="191">
        <f t="shared" si="51"/>
        <v>0</v>
      </c>
      <c r="AP94" s="191"/>
      <c r="AQ94" s="191"/>
      <c r="AR94" s="191"/>
      <c r="AS94" s="191"/>
      <c r="AT94" s="191"/>
      <c r="AU94" s="191"/>
      <c r="AV94" s="191">
        <f t="shared" si="52"/>
        <v>0</v>
      </c>
      <c r="AW94" s="191"/>
      <c r="AX94" s="191"/>
      <c r="AY94" s="191"/>
      <c r="AZ94" s="191"/>
      <c r="BA94" s="191"/>
      <c r="BB94" s="191"/>
      <c r="BC94" s="191">
        <f t="shared" si="53"/>
        <v>0</v>
      </c>
      <c r="BD94" s="191"/>
      <c r="BE94" s="191"/>
      <c r="BF94" s="191"/>
      <c r="BG94" s="191"/>
      <c r="BH94" s="191"/>
      <c r="BI94" s="191"/>
      <c r="BJ94" s="191">
        <f t="shared" si="54"/>
        <v>0</v>
      </c>
      <c r="BK94" s="191"/>
      <c r="BL94" s="191"/>
      <c r="BM94" s="191"/>
      <c r="BN94" s="191"/>
      <c r="BO94" s="191"/>
      <c r="BP94" s="191"/>
      <c r="BQ94" s="191">
        <f t="shared" si="55"/>
        <v>0</v>
      </c>
      <c r="BR94" s="191"/>
      <c r="BS94" s="191"/>
      <c r="BT94" s="191"/>
      <c r="BU94" s="191"/>
      <c r="BV94" s="191"/>
      <c r="BW94" s="191"/>
      <c r="BX94" s="191">
        <f t="shared" si="56"/>
        <v>0</v>
      </c>
      <c r="BY94" s="191"/>
      <c r="BZ94" s="191"/>
      <c r="CA94" s="191"/>
      <c r="CB94" s="191"/>
      <c r="CC94" s="191"/>
      <c r="CD94" s="191"/>
      <c r="CE94" s="191">
        <f t="shared" si="57"/>
        <v>0</v>
      </c>
      <c r="CF94" s="191"/>
      <c r="CG94" s="191"/>
      <c r="CH94" s="191"/>
      <c r="CI94" s="191"/>
      <c r="CJ94" s="191"/>
      <c r="CK94" s="191"/>
      <c r="CL94" s="191">
        <f t="shared" si="58"/>
        <v>0</v>
      </c>
      <c r="CM94" s="191"/>
      <c r="CN94" s="191"/>
      <c r="CO94" s="191"/>
      <c r="CP94" s="191"/>
      <c r="CQ94" s="191"/>
      <c r="CR94" s="191"/>
      <c r="CS94" s="191">
        <f t="shared" si="66"/>
        <v>0</v>
      </c>
      <c r="CT94" s="191"/>
      <c r="CU94" s="191"/>
      <c r="CV94" s="191"/>
      <c r="CW94" s="191"/>
      <c r="CX94" s="191"/>
      <c r="CY94" s="191"/>
      <c r="CZ94" s="191">
        <f t="shared" si="59"/>
        <v>0</v>
      </c>
      <c r="DA94" s="191"/>
      <c r="DB94" s="191"/>
      <c r="DC94" s="191"/>
      <c r="DD94" s="191"/>
      <c r="DE94" s="191"/>
      <c r="DF94" s="191"/>
      <c r="DG94" s="191">
        <f t="shared" si="60"/>
        <v>0</v>
      </c>
      <c r="DH94" s="191"/>
      <c r="DI94" s="191"/>
      <c r="DJ94" s="191"/>
      <c r="DK94" s="191"/>
      <c r="DL94" s="191"/>
      <c r="DM94" s="191"/>
      <c r="DN94" s="191">
        <f t="shared" si="61"/>
        <v>0</v>
      </c>
      <c r="DO94" s="191"/>
      <c r="DP94" s="191"/>
      <c r="DQ94" s="191"/>
      <c r="DR94" s="191"/>
      <c r="DS94" s="191"/>
      <c r="DT94" s="191"/>
      <c r="DU94" s="191">
        <f t="shared" si="62"/>
        <v>0</v>
      </c>
      <c r="DV94" s="191"/>
      <c r="DW94" s="191"/>
      <c r="DX94" s="191"/>
      <c r="DY94" s="191"/>
      <c r="DZ94" s="191"/>
      <c r="EA94" s="191"/>
      <c r="EB94" s="191">
        <f t="shared" si="63"/>
        <v>0</v>
      </c>
      <c r="EC94" s="191"/>
      <c r="ED94" s="191"/>
      <c r="EE94" s="191"/>
      <c r="EF94" s="191"/>
      <c r="EG94" s="191"/>
      <c r="EH94" s="191"/>
      <c r="EI94" s="191">
        <f t="shared" si="64"/>
        <v>0</v>
      </c>
      <c r="EJ94" s="191"/>
      <c r="EK94" s="191"/>
      <c r="EL94" s="191"/>
      <c r="EM94" s="191"/>
      <c r="EN94" s="191"/>
      <c r="EO94" s="191"/>
      <c r="EP94" s="191">
        <f t="shared" si="65"/>
        <v>0</v>
      </c>
      <c r="EQ94" s="191"/>
      <c r="ER94" s="191"/>
      <c r="ES94" s="191"/>
      <c r="ET94" s="191"/>
      <c r="EU94" s="190">
        <f t="shared" si="46"/>
        <v>0</v>
      </c>
      <c r="EV94" s="190">
        <f t="shared" si="67"/>
        <v>0</v>
      </c>
      <c r="EW94" s="190">
        <f t="shared" si="68"/>
        <v>0</v>
      </c>
      <c r="EX94" s="9"/>
    </row>
    <row r="95" spans="1:154" ht="18" customHeight="1">
      <c r="A95" s="213">
        <v>24</v>
      </c>
      <c r="B95" s="191" t="s">
        <v>1921</v>
      </c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>
        <f t="shared" si="47"/>
        <v>0</v>
      </c>
      <c r="N95" s="191"/>
      <c r="O95" s="191"/>
      <c r="P95" s="191"/>
      <c r="Q95" s="191"/>
      <c r="R95" s="191"/>
      <c r="S95" s="191"/>
      <c r="T95" s="191">
        <f t="shared" si="48"/>
        <v>0</v>
      </c>
      <c r="U95" s="191"/>
      <c r="V95" s="191"/>
      <c r="W95" s="191"/>
      <c r="X95" s="191"/>
      <c r="Y95" s="191"/>
      <c r="Z95" s="191"/>
      <c r="AA95" s="191">
        <f t="shared" si="49"/>
        <v>0</v>
      </c>
      <c r="AB95" s="191"/>
      <c r="AC95" s="191"/>
      <c r="AD95" s="191"/>
      <c r="AE95" s="191"/>
      <c r="AF95" s="191"/>
      <c r="AG95" s="191"/>
      <c r="AH95" s="191">
        <f t="shared" si="50"/>
        <v>0</v>
      </c>
      <c r="AI95" s="191"/>
      <c r="AJ95" s="191"/>
      <c r="AK95" s="191"/>
      <c r="AL95" s="191"/>
      <c r="AM95" s="191"/>
      <c r="AN95" s="191"/>
      <c r="AO95" s="191">
        <f t="shared" si="51"/>
        <v>0</v>
      </c>
      <c r="AP95" s="191"/>
      <c r="AQ95" s="191"/>
      <c r="AR95" s="191"/>
      <c r="AS95" s="191"/>
      <c r="AT95" s="191"/>
      <c r="AU95" s="191"/>
      <c r="AV95" s="191">
        <f t="shared" si="52"/>
        <v>0</v>
      </c>
      <c r="AW95" s="191"/>
      <c r="AX95" s="191"/>
      <c r="AY95" s="191"/>
      <c r="AZ95" s="191"/>
      <c r="BA95" s="191"/>
      <c r="BB95" s="191"/>
      <c r="BC95" s="191">
        <f t="shared" si="53"/>
        <v>0</v>
      </c>
      <c r="BD95" s="191"/>
      <c r="BE95" s="191"/>
      <c r="BF95" s="191"/>
      <c r="BG95" s="191"/>
      <c r="BH95" s="191"/>
      <c r="BI95" s="191"/>
      <c r="BJ95" s="191">
        <f t="shared" si="54"/>
        <v>0</v>
      </c>
      <c r="BK95" s="191"/>
      <c r="BL95" s="191"/>
      <c r="BM95" s="191"/>
      <c r="BN95" s="191"/>
      <c r="BO95" s="191"/>
      <c r="BP95" s="191"/>
      <c r="BQ95" s="191">
        <f t="shared" si="55"/>
        <v>0</v>
      </c>
      <c r="BR95" s="191"/>
      <c r="BS95" s="191"/>
      <c r="BT95" s="191"/>
      <c r="BU95" s="191"/>
      <c r="BV95" s="191"/>
      <c r="BW95" s="191"/>
      <c r="BX95" s="191">
        <f t="shared" si="56"/>
        <v>0</v>
      </c>
      <c r="BY95" s="191"/>
      <c r="BZ95" s="191"/>
      <c r="CA95" s="191"/>
      <c r="CB95" s="191"/>
      <c r="CC95" s="191"/>
      <c r="CD95" s="191"/>
      <c r="CE95" s="191">
        <f t="shared" si="57"/>
        <v>0</v>
      </c>
      <c r="CF95" s="191"/>
      <c r="CG95" s="191"/>
      <c r="CH95" s="191"/>
      <c r="CI95" s="191"/>
      <c r="CJ95" s="191"/>
      <c r="CK95" s="191"/>
      <c r="CL95" s="191">
        <f t="shared" si="58"/>
        <v>0</v>
      </c>
      <c r="CM95" s="191"/>
      <c r="CN95" s="191"/>
      <c r="CO95" s="191"/>
      <c r="CP95" s="191"/>
      <c r="CQ95" s="191"/>
      <c r="CR95" s="191"/>
      <c r="CS95" s="191">
        <f t="shared" si="66"/>
        <v>0</v>
      </c>
      <c r="CT95" s="191"/>
      <c r="CU95" s="191"/>
      <c r="CV95" s="191"/>
      <c r="CW95" s="191"/>
      <c r="CX95" s="191"/>
      <c r="CY95" s="191"/>
      <c r="CZ95" s="191">
        <f t="shared" si="59"/>
        <v>0</v>
      </c>
      <c r="DA95" s="191"/>
      <c r="DB95" s="191"/>
      <c r="DC95" s="191"/>
      <c r="DD95" s="191"/>
      <c r="DE95" s="191"/>
      <c r="DF95" s="191"/>
      <c r="DG95" s="191">
        <f t="shared" si="60"/>
        <v>0</v>
      </c>
      <c r="DH95" s="191"/>
      <c r="DI95" s="191"/>
      <c r="DJ95" s="191"/>
      <c r="DK95" s="191"/>
      <c r="DL95" s="191"/>
      <c r="DM95" s="191"/>
      <c r="DN95" s="191">
        <f t="shared" si="61"/>
        <v>0</v>
      </c>
      <c r="DO95" s="191"/>
      <c r="DP95" s="191"/>
      <c r="DQ95" s="191"/>
      <c r="DR95" s="191"/>
      <c r="DS95" s="191"/>
      <c r="DT95" s="191"/>
      <c r="DU95" s="191">
        <f t="shared" si="62"/>
        <v>0</v>
      </c>
      <c r="DV95" s="191"/>
      <c r="DW95" s="191"/>
      <c r="DX95" s="191"/>
      <c r="DY95" s="191"/>
      <c r="DZ95" s="191"/>
      <c r="EA95" s="191"/>
      <c r="EB95" s="191">
        <f t="shared" si="63"/>
        <v>0</v>
      </c>
      <c r="EC95" s="191"/>
      <c r="ED95" s="191"/>
      <c r="EE95" s="191"/>
      <c r="EF95" s="191"/>
      <c r="EG95" s="191"/>
      <c r="EH95" s="191"/>
      <c r="EI95" s="191">
        <f t="shared" si="64"/>
        <v>0</v>
      </c>
      <c r="EJ95" s="191"/>
      <c r="EK95" s="191"/>
      <c r="EL95" s="191"/>
      <c r="EM95" s="191"/>
      <c r="EN95" s="191"/>
      <c r="EO95" s="191"/>
      <c r="EP95" s="191">
        <f t="shared" si="65"/>
        <v>0</v>
      </c>
      <c r="EQ95" s="191"/>
      <c r="ER95" s="191"/>
      <c r="ES95" s="191"/>
      <c r="ET95" s="191"/>
      <c r="EU95" s="190">
        <f t="shared" si="46"/>
        <v>0</v>
      </c>
      <c r="EV95" s="190">
        <f t="shared" si="67"/>
        <v>0</v>
      </c>
      <c r="EW95" s="190">
        <f t="shared" si="68"/>
        <v>0</v>
      </c>
      <c r="EX95" s="9"/>
    </row>
    <row r="96" spans="1:154" ht="18" customHeight="1">
      <c r="A96" s="213">
        <v>25</v>
      </c>
      <c r="B96" s="191" t="s">
        <v>1922</v>
      </c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>
        <f t="shared" si="47"/>
        <v>0</v>
      </c>
      <c r="N96" s="191"/>
      <c r="O96" s="191"/>
      <c r="P96" s="191"/>
      <c r="Q96" s="191"/>
      <c r="R96" s="191"/>
      <c r="S96" s="191"/>
      <c r="T96" s="191">
        <f t="shared" si="48"/>
        <v>0</v>
      </c>
      <c r="U96" s="191"/>
      <c r="V96" s="191"/>
      <c r="W96" s="191"/>
      <c r="X96" s="191"/>
      <c r="Y96" s="191"/>
      <c r="Z96" s="191"/>
      <c r="AA96" s="191">
        <f t="shared" si="49"/>
        <v>0</v>
      </c>
      <c r="AB96" s="191"/>
      <c r="AC96" s="191"/>
      <c r="AD96" s="191"/>
      <c r="AE96" s="191"/>
      <c r="AF96" s="191"/>
      <c r="AG96" s="191"/>
      <c r="AH96" s="191">
        <f t="shared" si="50"/>
        <v>0</v>
      </c>
      <c r="AI96" s="191"/>
      <c r="AJ96" s="191"/>
      <c r="AK96" s="191"/>
      <c r="AL96" s="191"/>
      <c r="AM96" s="191"/>
      <c r="AN96" s="191"/>
      <c r="AO96" s="191">
        <f t="shared" si="51"/>
        <v>0</v>
      </c>
      <c r="AP96" s="191"/>
      <c r="AQ96" s="191"/>
      <c r="AR96" s="191"/>
      <c r="AS96" s="191"/>
      <c r="AT96" s="191"/>
      <c r="AU96" s="191"/>
      <c r="AV96" s="191">
        <f t="shared" si="52"/>
        <v>0</v>
      </c>
      <c r="AW96" s="191"/>
      <c r="AX96" s="191"/>
      <c r="AY96" s="191"/>
      <c r="AZ96" s="191"/>
      <c r="BA96" s="191"/>
      <c r="BB96" s="191"/>
      <c r="BC96" s="191">
        <f t="shared" si="53"/>
        <v>0</v>
      </c>
      <c r="BD96" s="191"/>
      <c r="BE96" s="191"/>
      <c r="BF96" s="191"/>
      <c r="BG96" s="191"/>
      <c r="BH96" s="191"/>
      <c r="BI96" s="191"/>
      <c r="BJ96" s="191">
        <f t="shared" si="54"/>
        <v>0</v>
      </c>
      <c r="BK96" s="191"/>
      <c r="BL96" s="191"/>
      <c r="BM96" s="191"/>
      <c r="BN96" s="191"/>
      <c r="BO96" s="191"/>
      <c r="BP96" s="191"/>
      <c r="BQ96" s="191">
        <f t="shared" si="55"/>
        <v>0</v>
      </c>
      <c r="BR96" s="191"/>
      <c r="BS96" s="191"/>
      <c r="BT96" s="191"/>
      <c r="BU96" s="191"/>
      <c r="BV96" s="191"/>
      <c r="BW96" s="191"/>
      <c r="BX96" s="191">
        <f t="shared" si="56"/>
        <v>0</v>
      </c>
      <c r="BY96" s="191"/>
      <c r="BZ96" s="191"/>
      <c r="CA96" s="191"/>
      <c r="CB96" s="191"/>
      <c r="CC96" s="191"/>
      <c r="CD96" s="191"/>
      <c r="CE96" s="191">
        <f t="shared" si="57"/>
        <v>0</v>
      </c>
      <c r="CF96" s="191"/>
      <c r="CG96" s="191"/>
      <c r="CH96" s="191"/>
      <c r="CI96" s="191"/>
      <c r="CJ96" s="191"/>
      <c r="CK96" s="191"/>
      <c r="CL96" s="191">
        <f t="shared" si="58"/>
        <v>0</v>
      </c>
      <c r="CM96" s="191"/>
      <c r="CN96" s="191"/>
      <c r="CO96" s="191"/>
      <c r="CP96" s="191"/>
      <c r="CQ96" s="191"/>
      <c r="CR96" s="191"/>
      <c r="CS96" s="191">
        <f t="shared" si="66"/>
        <v>0</v>
      </c>
      <c r="CT96" s="191"/>
      <c r="CU96" s="191"/>
      <c r="CV96" s="191"/>
      <c r="CW96" s="191"/>
      <c r="CX96" s="191"/>
      <c r="CY96" s="191"/>
      <c r="CZ96" s="191">
        <f t="shared" si="59"/>
        <v>0</v>
      </c>
      <c r="DA96" s="191"/>
      <c r="DB96" s="191"/>
      <c r="DC96" s="191"/>
      <c r="DD96" s="191"/>
      <c r="DE96" s="191"/>
      <c r="DF96" s="191"/>
      <c r="DG96" s="191">
        <f t="shared" si="60"/>
        <v>0</v>
      </c>
      <c r="DH96" s="191"/>
      <c r="DI96" s="191"/>
      <c r="DJ96" s="191"/>
      <c r="DK96" s="191"/>
      <c r="DL96" s="191"/>
      <c r="DM96" s="191"/>
      <c r="DN96" s="191">
        <f t="shared" si="61"/>
        <v>0</v>
      </c>
      <c r="DO96" s="191"/>
      <c r="DP96" s="191"/>
      <c r="DQ96" s="191"/>
      <c r="DR96" s="191"/>
      <c r="DS96" s="191"/>
      <c r="DT96" s="191"/>
      <c r="DU96" s="191">
        <f t="shared" si="62"/>
        <v>0</v>
      </c>
      <c r="DV96" s="191"/>
      <c r="DW96" s="191"/>
      <c r="DX96" s="191"/>
      <c r="DY96" s="191"/>
      <c r="DZ96" s="191"/>
      <c r="EA96" s="191"/>
      <c r="EB96" s="191">
        <f t="shared" si="63"/>
        <v>0</v>
      </c>
      <c r="EC96" s="191"/>
      <c r="ED96" s="191"/>
      <c r="EE96" s="191"/>
      <c r="EF96" s="191"/>
      <c r="EG96" s="191"/>
      <c r="EH96" s="191"/>
      <c r="EI96" s="191">
        <f t="shared" si="64"/>
        <v>0</v>
      </c>
      <c r="EJ96" s="191"/>
      <c r="EK96" s="191"/>
      <c r="EL96" s="191"/>
      <c r="EM96" s="191"/>
      <c r="EN96" s="191"/>
      <c r="EO96" s="191"/>
      <c r="EP96" s="191">
        <f t="shared" si="65"/>
        <v>0</v>
      </c>
      <c r="EQ96" s="191"/>
      <c r="ER96" s="191"/>
      <c r="ES96" s="191"/>
      <c r="ET96" s="191"/>
      <c r="EU96" s="190">
        <f t="shared" si="46"/>
        <v>0</v>
      </c>
      <c r="EV96" s="190">
        <f t="shared" si="67"/>
        <v>0</v>
      </c>
      <c r="EW96" s="190">
        <f t="shared" si="68"/>
        <v>0</v>
      </c>
      <c r="EX96" s="9"/>
    </row>
    <row r="97" spans="1:154" ht="18" customHeight="1">
      <c r="A97" s="213">
        <v>26</v>
      </c>
      <c r="B97" s="114" t="s">
        <v>1924</v>
      </c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>
        <f t="shared" si="47"/>
        <v>0</v>
      </c>
      <c r="N97" s="191"/>
      <c r="O97" s="191"/>
      <c r="P97" s="191"/>
      <c r="Q97" s="191"/>
      <c r="R97" s="191"/>
      <c r="S97" s="191"/>
      <c r="T97" s="191">
        <f t="shared" si="48"/>
        <v>0</v>
      </c>
      <c r="U97" s="191"/>
      <c r="V97" s="191"/>
      <c r="W97" s="191"/>
      <c r="X97" s="191"/>
      <c r="Y97" s="191"/>
      <c r="Z97" s="191"/>
      <c r="AA97" s="191">
        <f t="shared" si="49"/>
        <v>0</v>
      </c>
      <c r="AB97" s="191"/>
      <c r="AC97" s="191"/>
      <c r="AD97" s="191"/>
      <c r="AE97" s="191"/>
      <c r="AF97" s="191"/>
      <c r="AG97" s="191"/>
      <c r="AH97" s="191">
        <f t="shared" si="50"/>
        <v>0</v>
      </c>
      <c r="AI97" s="191"/>
      <c r="AJ97" s="191"/>
      <c r="AK97" s="191"/>
      <c r="AL97" s="191"/>
      <c r="AM97" s="191"/>
      <c r="AN97" s="191"/>
      <c r="AO97" s="191">
        <f t="shared" si="51"/>
        <v>0</v>
      </c>
      <c r="AP97" s="191"/>
      <c r="AQ97" s="191"/>
      <c r="AR97" s="191"/>
      <c r="AS97" s="191"/>
      <c r="AT97" s="191"/>
      <c r="AU97" s="191"/>
      <c r="AV97" s="191">
        <f t="shared" si="52"/>
        <v>0</v>
      </c>
      <c r="AW97" s="191"/>
      <c r="AX97" s="191"/>
      <c r="AY97" s="191"/>
      <c r="AZ97" s="191"/>
      <c r="BA97" s="191"/>
      <c r="BB97" s="191"/>
      <c r="BC97" s="191">
        <f t="shared" si="53"/>
        <v>0</v>
      </c>
      <c r="BD97" s="191"/>
      <c r="BE97" s="191"/>
      <c r="BF97" s="191"/>
      <c r="BG97" s="191"/>
      <c r="BH97" s="191"/>
      <c r="BI97" s="191"/>
      <c r="BJ97" s="191">
        <f t="shared" si="54"/>
        <v>0</v>
      </c>
      <c r="BK97" s="191"/>
      <c r="BL97" s="191"/>
      <c r="BM97" s="191"/>
      <c r="BN97" s="191"/>
      <c r="BO97" s="191"/>
      <c r="BP97" s="191"/>
      <c r="BQ97" s="191">
        <f t="shared" si="55"/>
        <v>0</v>
      </c>
      <c r="BR97" s="191"/>
      <c r="BS97" s="191"/>
      <c r="BT97" s="191"/>
      <c r="BU97" s="191"/>
      <c r="BV97" s="191"/>
      <c r="BW97" s="191"/>
      <c r="BX97" s="191">
        <f t="shared" si="56"/>
        <v>0</v>
      </c>
      <c r="BY97" s="191"/>
      <c r="BZ97" s="191"/>
      <c r="CA97" s="191"/>
      <c r="CB97" s="191"/>
      <c r="CC97" s="191"/>
      <c r="CD97" s="191"/>
      <c r="CE97" s="191">
        <f t="shared" si="57"/>
        <v>0</v>
      </c>
      <c r="CF97" s="191"/>
      <c r="CG97" s="191"/>
      <c r="CH97" s="191"/>
      <c r="CI97" s="191"/>
      <c r="CJ97" s="191"/>
      <c r="CK97" s="191"/>
      <c r="CL97" s="191">
        <f t="shared" si="58"/>
        <v>0</v>
      </c>
      <c r="CM97" s="191"/>
      <c r="CN97" s="191"/>
      <c r="CO97" s="191"/>
      <c r="CP97" s="191"/>
      <c r="CQ97" s="191"/>
      <c r="CR97" s="191"/>
      <c r="CS97" s="191">
        <f t="shared" si="66"/>
        <v>0</v>
      </c>
      <c r="CT97" s="191"/>
      <c r="CU97" s="191"/>
      <c r="CV97" s="191"/>
      <c r="CW97" s="191"/>
      <c r="CX97" s="191"/>
      <c r="CY97" s="191"/>
      <c r="CZ97" s="191">
        <f t="shared" si="59"/>
        <v>0</v>
      </c>
      <c r="DA97" s="191"/>
      <c r="DB97" s="191"/>
      <c r="DC97" s="191"/>
      <c r="DD97" s="191"/>
      <c r="DE97" s="191"/>
      <c r="DF97" s="191"/>
      <c r="DG97" s="191">
        <f t="shared" si="60"/>
        <v>0</v>
      </c>
      <c r="DH97" s="191"/>
      <c r="DI97" s="191"/>
      <c r="DJ97" s="191"/>
      <c r="DK97" s="191"/>
      <c r="DL97" s="191"/>
      <c r="DM97" s="191"/>
      <c r="DN97" s="191">
        <f t="shared" si="61"/>
        <v>0</v>
      </c>
      <c r="DO97" s="191"/>
      <c r="DP97" s="191"/>
      <c r="DQ97" s="191"/>
      <c r="DR97" s="191"/>
      <c r="DS97" s="191"/>
      <c r="DT97" s="191"/>
      <c r="DU97" s="191">
        <f t="shared" si="62"/>
        <v>0</v>
      </c>
      <c r="DV97" s="191"/>
      <c r="DW97" s="191"/>
      <c r="DX97" s="191"/>
      <c r="DY97" s="191"/>
      <c r="DZ97" s="191"/>
      <c r="EA97" s="191"/>
      <c r="EB97" s="191">
        <f t="shared" si="63"/>
        <v>0</v>
      </c>
      <c r="EC97" s="191"/>
      <c r="ED97" s="191"/>
      <c r="EE97" s="191"/>
      <c r="EF97" s="191"/>
      <c r="EG97" s="191"/>
      <c r="EH97" s="191"/>
      <c r="EI97" s="191">
        <f t="shared" si="64"/>
        <v>0</v>
      </c>
      <c r="EJ97" s="191"/>
      <c r="EK97" s="191"/>
      <c r="EL97" s="191"/>
      <c r="EM97" s="191"/>
      <c r="EN97" s="191"/>
      <c r="EO97" s="191"/>
      <c r="EP97" s="191">
        <f t="shared" si="65"/>
        <v>0</v>
      </c>
      <c r="EQ97" s="191"/>
      <c r="ER97" s="191"/>
      <c r="ES97" s="191"/>
      <c r="ET97" s="191"/>
      <c r="EU97" s="190">
        <f t="shared" si="46"/>
        <v>0</v>
      </c>
      <c r="EV97" s="190">
        <f t="shared" si="67"/>
        <v>0</v>
      </c>
      <c r="EW97" s="190">
        <f t="shared" si="68"/>
        <v>0</v>
      </c>
      <c r="EX97" s="9"/>
    </row>
    <row r="98" spans="1:154" ht="18" customHeight="1">
      <c r="A98" s="213">
        <v>27</v>
      </c>
      <c r="B98" s="114" t="s">
        <v>1925</v>
      </c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>
        <f t="shared" si="47"/>
        <v>0</v>
      </c>
      <c r="N98" s="191"/>
      <c r="O98" s="191"/>
      <c r="P98" s="191"/>
      <c r="Q98" s="191"/>
      <c r="R98" s="191"/>
      <c r="S98" s="191"/>
      <c r="T98" s="191">
        <f t="shared" si="48"/>
        <v>0</v>
      </c>
      <c r="U98" s="191"/>
      <c r="V98" s="191"/>
      <c r="W98" s="191"/>
      <c r="X98" s="191"/>
      <c r="Y98" s="191"/>
      <c r="Z98" s="191"/>
      <c r="AA98" s="191">
        <f t="shared" si="49"/>
        <v>0</v>
      </c>
      <c r="AB98" s="191"/>
      <c r="AC98" s="191"/>
      <c r="AD98" s="191"/>
      <c r="AE98" s="191"/>
      <c r="AF98" s="191"/>
      <c r="AG98" s="191"/>
      <c r="AH98" s="191">
        <f t="shared" si="50"/>
        <v>0</v>
      </c>
      <c r="AI98" s="191"/>
      <c r="AJ98" s="191"/>
      <c r="AK98" s="191"/>
      <c r="AL98" s="191"/>
      <c r="AM98" s="191"/>
      <c r="AN98" s="191"/>
      <c r="AO98" s="191">
        <f t="shared" si="51"/>
        <v>0</v>
      </c>
      <c r="AP98" s="191"/>
      <c r="AQ98" s="191"/>
      <c r="AR98" s="191"/>
      <c r="AS98" s="191"/>
      <c r="AT98" s="191"/>
      <c r="AU98" s="191"/>
      <c r="AV98" s="191">
        <f t="shared" si="52"/>
        <v>0</v>
      </c>
      <c r="AW98" s="191"/>
      <c r="AX98" s="191"/>
      <c r="AY98" s="191"/>
      <c r="AZ98" s="191"/>
      <c r="BA98" s="191"/>
      <c r="BB98" s="191"/>
      <c r="BC98" s="191">
        <f t="shared" si="53"/>
        <v>0</v>
      </c>
      <c r="BD98" s="191"/>
      <c r="BE98" s="191"/>
      <c r="BF98" s="191"/>
      <c r="BG98" s="191"/>
      <c r="BH98" s="191"/>
      <c r="BI98" s="191"/>
      <c r="BJ98" s="191">
        <f t="shared" si="54"/>
        <v>0</v>
      </c>
      <c r="BK98" s="191"/>
      <c r="BL98" s="191"/>
      <c r="BM98" s="191"/>
      <c r="BN98" s="191"/>
      <c r="BO98" s="191"/>
      <c r="BP98" s="191"/>
      <c r="BQ98" s="191">
        <f t="shared" si="55"/>
        <v>0</v>
      </c>
      <c r="BR98" s="191"/>
      <c r="BS98" s="191"/>
      <c r="BT98" s="191"/>
      <c r="BU98" s="191"/>
      <c r="BV98" s="191"/>
      <c r="BW98" s="191"/>
      <c r="BX98" s="191">
        <f t="shared" si="56"/>
        <v>0</v>
      </c>
      <c r="BY98" s="191"/>
      <c r="BZ98" s="191"/>
      <c r="CA98" s="191"/>
      <c r="CB98" s="191"/>
      <c r="CC98" s="191"/>
      <c r="CD98" s="191"/>
      <c r="CE98" s="191">
        <f t="shared" si="57"/>
        <v>0</v>
      </c>
      <c r="CF98" s="191"/>
      <c r="CG98" s="191"/>
      <c r="CH98" s="191"/>
      <c r="CI98" s="191"/>
      <c r="CJ98" s="191"/>
      <c r="CK98" s="191"/>
      <c r="CL98" s="191">
        <f t="shared" si="58"/>
        <v>0</v>
      </c>
      <c r="CM98" s="191"/>
      <c r="CN98" s="191"/>
      <c r="CO98" s="191"/>
      <c r="CP98" s="191"/>
      <c r="CQ98" s="191"/>
      <c r="CR98" s="191"/>
      <c r="CS98" s="191">
        <f t="shared" si="66"/>
        <v>0</v>
      </c>
      <c r="CT98" s="191"/>
      <c r="CU98" s="191"/>
      <c r="CV98" s="191"/>
      <c r="CW98" s="191"/>
      <c r="CX98" s="191"/>
      <c r="CY98" s="191"/>
      <c r="CZ98" s="191">
        <f t="shared" si="59"/>
        <v>0</v>
      </c>
      <c r="DA98" s="191"/>
      <c r="DB98" s="191"/>
      <c r="DC98" s="191"/>
      <c r="DD98" s="191"/>
      <c r="DE98" s="191"/>
      <c r="DF98" s="191"/>
      <c r="DG98" s="191">
        <f t="shared" si="60"/>
        <v>0</v>
      </c>
      <c r="DH98" s="191"/>
      <c r="DI98" s="191"/>
      <c r="DJ98" s="191"/>
      <c r="DK98" s="191"/>
      <c r="DL98" s="191"/>
      <c r="DM98" s="191"/>
      <c r="DN98" s="191">
        <f t="shared" si="61"/>
        <v>0</v>
      </c>
      <c r="DO98" s="191"/>
      <c r="DP98" s="191"/>
      <c r="DQ98" s="191"/>
      <c r="DR98" s="191"/>
      <c r="DS98" s="191"/>
      <c r="DT98" s="191"/>
      <c r="DU98" s="191">
        <f t="shared" si="62"/>
        <v>0</v>
      </c>
      <c r="DV98" s="191"/>
      <c r="DW98" s="191"/>
      <c r="DX98" s="191"/>
      <c r="DY98" s="191"/>
      <c r="DZ98" s="191"/>
      <c r="EA98" s="191"/>
      <c r="EB98" s="191">
        <f t="shared" si="63"/>
        <v>0</v>
      </c>
      <c r="EC98" s="191"/>
      <c r="ED98" s="191"/>
      <c r="EE98" s="191"/>
      <c r="EF98" s="191"/>
      <c r="EG98" s="191"/>
      <c r="EH98" s="191"/>
      <c r="EI98" s="191">
        <f t="shared" si="64"/>
        <v>0</v>
      </c>
      <c r="EJ98" s="191"/>
      <c r="EK98" s="191"/>
      <c r="EL98" s="191"/>
      <c r="EM98" s="191"/>
      <c r="EN98" s="191"/>
      <c r="EO98" s="191"/>
      <c r="EP98" s="191">
        <f t="shared" si="65"/>
        <v>0</v>
      </c>
      <c r="EQ98" s="191"/>
      <c r="ER98" s="191"/>
      <c r="ES98" s="191"/>
      <c r="ET98" s="191"/>
      <c r="EU98" s="190">
        <f t="shared" si="46"/>
        <v>0</v>
      </c>
      <c r="EV98" s="190">
        <f t="shared" si="67"/>
        <v>0</v>
      </c>
      <c r="EW98" s="190">
        <f t="shared" si="68"/>
        <v>0</v>
      </c>
      <c r="EX98" s="9"/>
    </row>
    <row r="99" spans="1:154" ht="18" customHeight="1">
      <c r="A99" s="213">
        <v>28</v>
      </c>
      <c r="B99" s="114" t="s">
        <v>1951</v>
      </c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>
        <f t="shared" si="47"/>
        <v>0</v>
      </c>
      <c r="N99" s="191"/>
      <c r="O99" s="191"/>
      <c r="P99" s="191"/>
      <c r="Q99" s="191"/>
      <c r="R99" s="191"/>
      <c r="S99" s="191"/>
      <c r="T99" s="191">
        <f t="shared" si="48"/>
        <v>0</v>
      </c>
      <c r="U99" s="191"/>
      <c r="V99" s="191"/>
      <c r="W99" s="191"/>
      <c r="X99" s="191"/>
      <c r="Y99" s="191"/>
      <c r="Z99" s="191"/>
      <c r="AA99" s="191">
        <f t="shared" si="49"/>
        <v>0</v>
      </c>
      <c r="AB99" s="191"/>
      <c r="AC99" s="191"/>
      <c r="AD99" s="191"/>
      <c r="AE99" s="191"/>
      <c r="AF99" s="191"/>
      <c r="AG99" s="191"/>
      <c r="AH99" s="191">
        <f t="shared" si="50"/>
        <v>0</v>
      </c>
      <c r="AI99" s="191"/>
      <c r="AJ99" s="191"/>
      <c r="AK99" s="191"/>
      <c r="AL99" s="191"/>
      <c r="AM99" s="191"/>
      <c r="AN99" s="191"/>
      <c r="AO99" s="191">
        <f t="shared" si="51"/>
        <v>0</v>
      </c>
      <c r="AP99" s="191"/>
      <c r="AQ99" s="191"/>
      <c r="AR99" s="191"/>
      <c r="AS99" s="191"/>
      <c r="AT99" s="191">
        <v>50000</v>
      </c>
      <c r="AU99" s="191"/>
      <c r="AV99" s="191">
        <f t="shared" si="52"/>
        <v>50000</v>
      </c>
      <c r="AW99" s="191"/>
      <c r="AX99" s="191"/>
      <c r="AY99" s="191"/>
      <c r="AZ99" s="191"/>
      <c r="BA99" s="191">
        <v>14605</v>
      </c>
      <c r="BB99" s="191"/>
      <c r="BC99" s="191">
        <f t="shared" si="53"/>
        <v>14605</v>
      </c>
      <c r="BD99" s="191"/>
      <c r="BE99" s="191"/>
      <c r="BF99" s="191"/>
      <c r="BG99" s="191"/>
      <c r="BH99" s="191"/>
      <c r="BI99" s="191"/>
      <c r="BJ99" s="191">
        <f t="shared" si="54"/>
        <v>0</v>
      </c>
      <c r="BK99" s="191"/>
      <c r="BL99" s="191"/>
      <c r="BM99" s="191"/>
      <c r="BN99" s="191"/>
      <c r="BO99" s="191"/>
      <c r="BP99" s="191"/>
      <c r="BQ99" s="191">
        <f t="shared" si="55"/>
        <v>0</v>
      </c>
      <c r="BR99" s="191"/>
      <c r="BS99" s="191"/>
      <c r="BT99" s="191"/>
      <c r="BU99" s="191"/>
      <c r="BV99" s="191"/>
      <c r="BW99" s="191"/>
      <c r="BX99" s="191">
        <f t="shared" si="56"/>
        <v>0</v>
      </c>
      <c r="BY99" s="191"/>
      <c r="BZ99" s="191"/>
      <c r="CA99" s="191"/>
      <c r="CB99" s="191"/>
      <c r="CC99" s="191"/>
      <c r="CD99" s="191"/>
      <c r="CE99" s="191">
        <f t="shared" si="57"/>
        <v>0</v>
      </c>
      <c r="CF99" s="191"/>
      <c r="CG99" s="191"/>
      <c r="CH99" s="191"/>
      <c r="CI99" s="191"/>
      <c r="CJ99" s="191"/>
      <c r="CK99" s="191"/>
      <c r="CL99" s="191">
        <f t="shared" si="58"/>
        <v>0</v>
      </c>
      <c r="CM99" s="191"/>
      <c r="CN99" s="191"/>
      <c r="CO99" s="191"/>
      <c r="CP99" s="191"/>
      <c r="CQ99" s="191"/>
      <c r="CR99" s="191"/>
      <c r="CS99" s="191">
        <f t="shared" si="66"/>
        <v>0</v>
      </c>
      <c r="CT99" s="191"/>
      <c r="CU99" s="191"/>
      <c r="CV99" s="191"/>
      <c r="CW99" s="191"/>
      <c r="CX99" s="191"/>
      <c r="CY99" s="191"/>
      <c r="CZ99" s="191">
        <f t="shared" si="59"/>
        <v>0</v>
      </c>
      <c r="DA99" s="191"/>
      <c r="DB99" s="191"/>
      <c r="DC99" s="191"/>
      <c r="DD99" s="191"/>
      <c r="DE99" s="191"/>
      <c r="DF99" s="191"/>
      <c r="DG99" s="191">
        <f t="shared" si="60"/>
        <v>0</v>
      </c>
      <c r="DH99" s="191"/>
      <c r="DI99" s="191"/>
      <c r="DJ99" s="191"/>
      <c r="DK99" s="191"/>
      <c r="DL99" s="191"/>
      <c r="DM99" s="191"/>
      <c r="DN99" s="191">
        <f t="shared" si="61"/>
        <v>0</v>
      </c>
      <c r="DO99" s="191"/>
      <c r="DP99" s="191"/>
      <c r="DQ99" s="191"/>
      <c r="DR99" s="191"/>
      <c r="DS99" s="191"/>
      <c r="DT99" s="191"/>
      <c r="DU99" s="191">
        <f t="shared" si="62"/>
        <v>0</v>
      </c>
      <c r="DV99" s="191"/>
      <c r="DW99" s="191"/>
      <c r="DX99" s="191"/>
      <c r="DY99" s="191"/>
      <c r="DZ99" s="191"/>
      <c r="EA99" s="191"/>
      <c r="EB99" s="191">
        <f t="shared" si="63"/>
        <v>0</v>
      </c>
      <c r="EC99" s="191"/>
      <c r="ED99" s="191"/>
      <c r="EE99" s="191"/>
      <c r="EF99" s="191"/>
      <c r="EG99" s="191"/>
      <c r="EH99" s="191"/>
      <c r="EI99" s="191">
        <f t="shared" si="64"/>
        <v>0</v>
      </c>
      <c r="EJ99" s="191"/>
      <c r="EK99" s="191"/>
      <c r="EL99" s="191"/>
      <c r="EM99" s="191"/>
      <c r="EN99" s="191"/>
      <c r="EO99" s="191"/>
      <c r="EP99" s="191">
        <f t="shared" si="65"/>
        <v>0</v>
      </c>
      <c r="EQ99" s="191"/>
      <c r="ER99" s="191"/>
      <c r="ES99" s="191"/>
      <c r="ET99" s="191"/>
      <c r="EU99" s="190">
        <f t="shared" si="46"/>
        <v>64605</v>
      </c>
      <c r="EV99" s="190">
        <f t="shared" si="67"/>
        <v>0</v>
      </c>
      <c r="EW99" s="190">
        <f t="shared" si="68"/>
        <v>64605</v>
      </c>
      <c r="EX99" s="9"/>
    </row>
    <row r="100" spans="1:154" ht="18" customHeight="1">
      <c r="A100" s="213">
        <v>29</v>
      </c>
      <c r="B100" s="114" t="s">
        <v>1926</v>
      </c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>
        <f t="shared" si="47"/>
        <v>0</v>
      </c>
      <c r="N100" s="191"/>
      <c r="O100" s="191"/>
      <c r="P100" s="191"/>
      <c r="Q100" s="191"/>
      <c r="R100" s="191"/>
      <c r="S100" s="191"/>
      <c r="T100" s="191">
        <f t="shared" si="48"/>
        <v>0</v>
      </c>
      <c r="U100" s="191"/>
      <c r="V100" s="191"/>
      <c r="W100" s="191"/>
      <c r="X100" s="191"/>
      <c r="Y100" s="191"/>
      <c r="Z100" s="191"/>
      <c r="AA100" s="191">
        <f t="shared" si="49"/>
        <v>0</v>
      </c>
      <c r="AB100" s="191"/>
      <c r="AC100" s="191"/>
      <c r="AD100" s="191"/>
      <c r="AE100" s="191"/>
      <c r="AF100" s="191"/>
      <c r="AG100" s="191"/>
      <c r="AH100" s="191">
        <f t="shared" si="50"/>
        <v>0</v>
      </c>
      <c r="AI100" s="191"/>
      <c r="AJ100" s="191"/>
      <c r="AK100" s="191"/>
      <c r="AL100" s="191"/>
      <c r="AM100" s="191"/>
      <c r="AN100" s="191"/>
      <c r="AO100" s="191">
        <f t="shared" si="51"/>
        <v>0</v>
      </c>
      <c r="AP100" s="191"/>
      <c r="AQ100" s="191"/>
      <c r="AR100" s="191"/>
      <c r="AS100" s="191"/>
      <c r="AT100" s="191"/>
      <c r="AU100" s="191"/>
      <c r="AV100" s="191">
        <f t="shared" si="52"/>
        <v>0</v>
      </c>
      <c r="AW100" s="191"/>
      <c r="AX100" s="191"/>
      <c r="AY100" s="191"/>
      <c r="AZ100" s="191"/>
      <c r="BA100" s="191"/>
      <c r="BB100" s="191"/>
      <c r="BC100" s="191">
        <f t="shared" si="53"/>
        <v>0</v>
      </c>
      <c r="BD100" s="191"/>
      <c r="BE100" s="191"/>
      <c r="BF100" s="191"/>
      <c r="BG100" s="191"/>
      <c r="BH100" s="191"/>
      <c r="BI100" s="191"/>
      <c r="BJ100" s="191">
        <f t="shared" si="54"/>
        <v>0</v>
      </c>
      <c r="BK100" s="191"/>
      <c r="BL100" s="191"/>
      <c r="BM100" s="191"/>
      <c r="BN100" s="191"/>
      <c r="BO100" s="191"/>
      <c r="BP100" s="191"/>
      <c r="BQ100" s="191">
        <f t="shared" si="55"/>
        <v>0</v>
      </c>
      <c r="BR100" s="191"/>
      <c r="BS100" s="191"/>
      <c r="BT100" s="191"/>
      <c r="BU100" s="191"/>
      <c r="BV100" s="191"/>
      <c r="BW100" s="191"/>
      <c r="BX100" s="191">
        <f t="shared" si="56"/>
        <v>0</v>
      </c>
      <c r="BY100" s="191"/>
      <c r="BZ100" s="191"/>
      <c r="CA100" s="191"/>
      <c r="CB100" s="191"/>
      <c r="CC100" s="191"/>
      <c r="CD100" s="191"/>
      <c r="CE100" s="191">
        <f t="shared" si="57"/>
        <v>0</v>
      </c>
      <c r="CF100" s="191"/>
      <c r="CG100" s="191"/>
      <c r="CH100" s="191"/>
      <c r="CI100" s="191"/>
      <c r="CJ100" s="191"/>
      <c r="CK100" s="191"/>
      <c r="CL100" s="191">
        <f t="shared" si="58"/>
        <v>0</v>
      </c>
      <c r="CM100" s="191"/>
      <c r="CN100" s="191"/>
      <c r="CO100" s="191"/>
      <c r="CP100" s="191"/>
      <c r="CQ100" s="191"/>
      <c r="CR100" s="191"/>
      <c r="CS100" s="191">
        <f t="shared" si="66"/>
        <v>0</v>
      </c>
      <c r="CT100" s="191"/>
      <c r="CU100" s="191"/>
      <c r="CV100" s="191"/>
      <c r="CW100" s="191">
        <v>120</v>
      </c>
      <c r="CX100" s="191">
        <v>288000</v>
      </c>
      <c r="CY100" s="191"/>
      <c r="CZ100" s="191">
        <f t="shared" si="59"/>
        <v>288000</v>
      </c>
      <c r="DA100" s="191"/>
      <c r="DB100" s="191"/>
      <c r="DC100" s="191"/>
      <c r="DD100" s="191"/>
      <c r="DE100" s="191"/>
      <c r="DF100" s="191"/>
      <c r="DG100" s="191">
        <f t="shared" si="60"/>
        <v>0</v>
      </c>
      <c r="DH100" s="191"/>
      <c r="DI100" s="191"/>
      <c r="DJ100" s="191"/>
      <c r="DK100" s="191"/>
      <c r="DL100" s="191"/>
      <c r="DM100" s="191"/>
      <c r="DN100" s="191">
        <f t="shared" si="61"/>
        <v>0</v>
      </c>
      <c r="DO100" s="191"/>
      <c r="DP100" s="191"/>
      <c r="DQ100" s="191"/>
      <c r="DR100" s="191"/>
      <c r="DS100" s="191"/>
      <c r="DT100" s="191"/>
      <c r="DU100" s="191">
        <f t="shared" si="62"/>
        <v>0</v>
      </c>
      <c r="DV100" s="191"/>
      <c r="DW100" s="191"/>
      <c r="DX100" s="191"/>
      <c r="DY100" s="191"/>
      <c r="DZ100" s="191"/>
      <c r="EA100" s="191"/>
      <c r="EB100" s="191">
        <f t="shared" si="63"/>
        <v>0</v>
      </c>
      <c r="EC100" s="191"/>
      <c r="ED100" s="191"/>
      <c r="EE100" s="191"/>
      <c r="EF100" s="191"/>
      <c r="EG100" s="191"/>
      <c r="EH100" s="191"/>
      <c r="EI100" s="191">
        <f t="shared" si="64"/>
        <v>0</v>
      </c>
      <c r="EJ100" s="191"/>
      <c r="EK100" s="191"/>
      <c r="EL100" s="191"/>
      <c r="EM100" s="191"/>
      <c r="EN100" s="191"/>
      <c r="EO100" s="191"/>
      <c r="EP100" s="191">
        <f t="shared" si="65"/>
        <v>0</v>
      </c>
      <c r="EQ100" s="191"/>
      <c r="ER100" s="191"/>
      <c r="ES100" s="191"/>
      <c r="ET100" s="191"/>
      <c r="EU100" s="190">
        <f t="shared" si="46"/>
        <v>288000</v>
      </c>
      <c r="EV100" s="190">
        <f t="shared" si="67"/>
        <v>0</v>
      </c>
      <c r="EW100" s="190">
        <f t="shared" si="68"/>
        <v>288000</v>
      </c>
      <c r="EX100" s="9"/>
    </row>
    <row r="101" spans="1:154" ht="18" customHeight="1">
      <c r="A101" s="213">
        <v>30</v>
      </c>
      <c r="B101" s="114" t="s">
        <v>1927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>
        <f t="shared" si="47"/>
        <v>0</v>
      </c>
      <c r="N101" s="191"/>
      <c r="O101" s="191"/>
      <c r="P101" s="191"/>
      <c r="Q101" s="191"/>
      <c r="R101" s="191"/>
      <c r="S101" s="191"/>
      <c r="T101" s="191">
        <f t="shared" si="48"/>
        <v>0</v>
      </c>
      <c r="U101" s="191"/>
      <c r="V101" s="191"/>
      <c r="W101" s="191"/>
      <c r="X101" s="191"/>
      <c r="Y101" s="191"/>
      <c r="Z101" s="191"/>
      <c r="AA101" s="191">
        <f t="shared" si="49"/>
        <v>0</v>
      </c>
      <c r="AB101" s="191"/>
      <c r="AC101" s="191"/>
      <c r="AD101" s="191"/>
      <c r="AE101" s="191"/>
      <c r="AF101" s="191"/>
      <c r="AG101" s="191"/>
      <c r="AH101" s="191">
        <f t="shared" si="50"/>
        <v>0</v>
      </c>
      <c r="AI101" s="191"/>
      <c r="AJ101" s="191"/>
      <c r="AK101" s="191"/>
      <c r="AL101" s="191"/>
      <c r="AM101" s="191"/>
      <c r="AN101" s="191"/>
      <c r="AO101" s="191">
        <f t="shared" si="51"/>
        <v>0</v>
      </c>
      <c r="AP101" s="191"/>
      <c r="AQ101" s="191"/>
      <c r="AR101" s="191"/>
      <c r="AS101" s="191"/>
      <c r="AT101" s="191"/>
      <c r="AU101" s="191"/>
      <c r="AV101" s="191">
        <f t="shared" si="52"/>
        <v>0</v>
      </c>
      <c r="AW101" s="191"/>
      <c r="AX101" s="191"/>
      <c r="AY101" s="191"/>
      <c r="AZ101" s="191"/>
      <c r="BA101" s="191"/>
      <c r="BB101" s="191"/>
      <c r="BC101" s="191">
        <f t="shared" si="53"/>
        <v>0</v>
      </c>
      <c r="BD101" s="191"/>
      <c r="BE101" s="191"/>
      <c r="BF101" s="191"/>
      <c r="BG101" s="191"/>
      <c r="BH101" s="191"/>
      <c r="BI101" s="191"/>
      <c r="BJ101" s="191">
        <f t="shared" si="54"/>
        <v>0</v>
      </c>
      <c r="BK101" s="191"/>
      <c r="BL101" s="191"/>
      <c r="BM101" s="191"/>
      <c r="BN101" s="191"/>
      <c r="BO101" s="191"/>
      <c r="BP101" s="191"/>
      <c r="BQ101" s="191">
        <f t="shared" si="55"/>
        <v>0</v>
      </c>
      <c r="BR101" s="191"/>
      <c r="BS101" s="191"/>
      <c r="BT101" s="191"/>
      <c r="BU101" s="191"/>
      <c r="BV101" s="191"/>
      <c r="BW101" s="191"/>
      <c r="BX101" s="191">
        <f t="shared" si="56"/>
        <v>0</v>
      </c>
      <c r="BY101" s="191"/>
      <c r="BZ101" s="191"/>
      <c r="CA101" s="191"/>
      <c r="CB101" s="191"/>
      <c r="CC101" s="191"/>
      <c r="CD101" s="191"/>
      <c r="CE101" s="191">
        <f t="shared" si="57"/>
        <v>0</v>
      </c>
      <c r="CF101" s="191"/>
      <c r="CG101" s="191"/>
      <c r="CH101" s="191"/>
      <c r="CI101" s="191"/>
      <c r="CJ101" s="191"/>
      <c r="CK101" s="191"/>
      <c r="CL101" s="191">
        <f t="shared" si="58"/>
        <v>0</v>
      </c>
      <c r="CM101" s="191"/>
      <c r="CN101" s="191"/>
      <c r="CO101" s="191"/>
      <c r="CP101" s="191"/>
      <c r="CQ101" s="191"/>
      <c r="CR101" s="191"/>
      <c r="CS101" s="191">
        <f t="shared" si="66"/>
        <v>0</v>
      </c>
      <c r="CT101" s="191"/>
      <c r="CU101" s="191"/>
      <c r="CV101" s="191"/>
      <c r="CW101" s="191"/>
      <c r="CX101" s="191"/>
      <c r="CY101" s="191"/>
      <c r="CZ101" s="191">
        <f t="shared" si="59"/>
        <v>0</v>
      </c>
      <c r="DA101" s="191"/>
      <c r="DB101" s="191"/>
      <c r="DC101" s="191"/>
      <c r="DD101" s="191"/>
      <c r="DE101" s="191"/>
      <c r="DF101" s="191"/>
      <c r="DG101" s="191">
        <f t="shared" si="60"/>
        <v>0</v>
      </c>
      <c r="DH101" s="191"/>
      <c r="DI101" s="191"/>
      <c r="DJ101" s="191"/>
      <c r="DK101" s="191"/>
      <c r="DL101" s="191"/>
      <c r="DM101" s="191"/>
      <c r="DN101" s="191">
        <f t="shared" si="61"/>
        <v>0</v>
      </c>
      <c r="DO101" s="191"/>
      <c r="DP101" s="191"/>
      <c r="DQ101" s="191"/>
      <c r="DR101" s="191"/>
      <c r="DS101" s="191"/>
      <c r="DT101" s="191"/>
      <c r="DU101" s="191">
        <f t="shared" si="62"/>
        <v>0</v>
      </c>
      <c r="DV101" s="191"/>
      <c r="DW101" s="191"/>
      <c r="DX101" s="191"/>
      <c r="DY101" s="191"/>
      <c r="DZ101" s="191"/>
      <c r="EA101" s="191"/>
      <c r="EB101" s="191">
        <f t="shared" si="63"/>
        <v>0</v>
      </c>
      <c r="EC101" s="191"/>
      <c r="ED101" s="191"/>
      <c r="EE101" s="191"/>
      <c r="EF101" s="191"/>
      <c r="EG101" s="191"/>
      <c r="EH101" s="191"/>
      <c r="EI101" s="191">
        <f t="shared" si="64"/>
        <v>0</v>
      </c>
      <c r="EJ101" s="191"/>
      <c r="EK101" s="191"/>
      <c r="EL101" s="191"/>
      <c r="EM101" s="191"/>
      <c r="EN101" s="191"/>
      <c r="EO101" s="191"/>
      <c r="EP101" s="191">
        <f t="shared" si="65"/>
        <v>0</v>
      </c>
      <c r="EQ101" s="191"/>
      <c r="ER101" s="191"/>
      <c r="ES101" s="191"/>
      <c r="ET101" s="191"/>
      <c r="EU101" s="190">
        <f t="shared" si="46"/>
        <v>0</v>
      </c>
      <c r="EV101" s="190">
        <f t="shared" si="67"/>
        <v>0</v>
      </c>
      <c r="EW101" s="190">
        <f t="shared" si="68"/>
        <v>0</v>
      </c>
      <c r="EX101" s="9"/>
    </row>
    <row r="102" spans="1:154" s="96" customFormat="1" ht="18" customHeight="1">
      <c r="A102" s="233">
        <v>31</v>
      </c>
      <c r="B102" s="204" t="s">
        <v>53</v>
      </c>
      <c r="C102" s="204"/>
      <c r="D102" s="204"/>
      <c r="E102" s="204"/>
      <c r="F102" s="204"/>
      <c r="G102" s="204"/>
      <c r="H102" s="204"/>
      <c r="I102" s="204"/>
      <c r="J102" s="116">
        <f>SUM(J72:J101)</f>
        <v>0</v>
      </c>
      <c r="K102" s="117">
        <f t="shared" ref="K102:L102" si="69">SUM(K72:K101)</f>
        <v>0</v>
      </c>
      <c r="L102" s="118">
        <f t="shared" si="69"/>
        <v>0</v>
      </c>
      <c r="M102" s="83">
        <f t="shared" ref="M102" si="70">K102+L102</f>
        <v>0</v>
      </c>
      <c r="N102" s="204"/>
      <c r="O102" s="204"/>
      <c r="P102" s="204"/>
      <c r="Q102" s="116">
        <f>SUM(Q72:Q101)</f>
        <v>0</v>
      </c>
      <c r="R102" s="117">
        <f t="shared" ref="R102:S102" si="71">SUM(R72:R101)</f>
        <v>0</v>
      </c>
      <c r="S102" s="118">
        <f t="shared" si="71"/>
        <v>0</v>
      </c>
      <c r="T102" s="83">
        <f t="shared" ref="T102" si="72">R102+S102</f>
        <v>0</v>
      </c>
      <c r="U102" s="204"/>
      <c r="V102" s="204"/>
      <c r="W102" s="204"/>
      <c r="X102" s="116">
        <f>SUM(X72:X101)</f>
        <v>0</v>
      </c>
      <c r="Y102" s="117">
        <f t="shared" ref="Y102:Z102" si="73">SUM(Y72:Y101)</f>
        <v>0</v>
      </c>
      <c r="Z102" s="118">
        <f t="shared" si="73"/>
        <v>0</v>
      </c>
      <c r="AA102" s="83">
        <f t="shared" ref="AA102" si="74">Y102+Z102</f>
        <v>0</v>
      </c>
      <c r="AB102" s="204"/>
      <c r="AC102" s="204"/>
      <c r="AD102" s="204"/>
      <c r="AE102" s="116">
        <f>SUM(AE72:AE101)</f>
        <v>0</v>
      </c>
      <c r="AF102" s="117">
        <f t="shared" ref="AF102:AG102" si="75">SUM(AF72:AF101)</f>
        <v>0</v>
      </c>
      <c r="AG102" s="118">
        <f t="shared" si="75"/>
        <v>0</v>
      </c>
      <c r="AH102" s="83">
        <f t="shared" ref="AH102" si="76">AF102+AG102</f>
        <v>0</v>
      </c>
      <c r="AI102" s="204"/>
      <c r="AJ102" s="204"/>
      <c r="AK102" s="204"/>
      <c r="AL102" s="116">
        <f>SUM(AL72:AL101)</f>
        <v>0</v>
      </c>
      <c r="AM102" s="117">
        <f t="shared" ref="AM102:AN102" si="77">SUM(AM72:AM101)</f>
        <v>0</v>
      </c>
      <c r="AN102" s="118">
        <f t="shared" si="77"/>
        <v>0</v>
      </c>
      <c r="AO102" s="83">
        <f t="shared" ref="AO102" si="78">AM102+AN102</f>
        <v>0</v>
      </c>
      <c r="AP102" s="204"/>
      <c r="AQ102" s="204"/>
      <c r="AR102" s="204"/>
      <c r="AS102" s="116">
        <f>SUM(AS72:AS101)</f>
        <v>0</v>
      </c>
      <c r="AT102" s="117">
        <f t="shared" ref="AT102:AU102" si="79">SUM(AT72:AT101)</f>
        <v>50000</v>
      </c>
      <c r="AU102" s="118">
        <f t="shared" si="79"/>
        <v>0</v>
      </c>
      <c r="AV102" s="83">
        <f t="shared" ref="AV102" si="80">AT102+AU102</f>
        <v>50000</v>
      </c>
      <c r="AW102" s="204"/>
      <c r="AX102" s="204"/>
      <c r="AY102" s="204"/>
      <c r="AZ102" s="116">
        <f>SUM(AZ72:AZ101)</f>
        <v>0</v>
      </c>
      <c r="BA102" s="117">
        <f t="shared" ref="BA102:BB102" si="81">SUM(BA72:BA101)</f>
        <v>14605</v>
      </c>
      <c r="BB102" s="118">
        <f t="shared" si="81"/>
        <v>0</v>
      </c>
      <c r="BC102" s="83">
        <f t="shared" ref="BC102" si="82">BA102+BB102</f>
        <v>14605</v>
      </c>
      <c r="BD102" s="204"/>
      <c r="BE102" s="204"/>
      <c r="BF102" s="204"/>
      <c r="BG102" s="116">
        <f>SUM(BG72:BG101)</f>
        <v>0</v>
      </c>
      <c r="BH102" s="117">
        <f t="shared" ref="BH102:BI102" si="83">SUM(BH72:BH101)</f>
        <v>0</v>
      </c>
      <c r="BI102" s="118">
        <f t="shared" si="83"/>
        <v>0</v>
      </c>
      <c r="BJ102" s="83">
        <f t="shared" ref="BJ102" si="84">BH102+BI102</f>
        <v>0</v>
      </c>
      <c r="BK102" s="204"/>
      <c r="BL102" s="204"/>
      <c r="BM102" s="204"/>
      <c r="BN102" s="116">
        <f>SUM(BN72:BN101)</f>
        <v>0</v>
      </c>
      <c r="BO102" s="117">
        <f t="shared" ref="BO102:BP102" si="85">SUM(BO72:BO101)</f>
        <v>0</v>
      </c>
      <c r="BP102" s="118">
        <f t="shared" si="85"/>
        <v>0</v>
      </c>
      <c r="BQ102" s="83">
        <f t="shared" ref="BQ102" si="86">BO102+BP102</f>
        <v>0</v>
      </c>
      <c r="BR102" s="204"/>
      <c r="BS102" s="204"/>
      <c r="BT102" s="204"/>
      <c r="BU102" s="116">
        <f>SUM(BU72:BU101)</f>
        <v>0</v>
      </c>
      <c r="BV102" s="117">
        <f t="shared" ref="BV102:BW102" si="87">SUM(BV72:BV101)</f>
        <v>0</v>
      </c>
      <c r="BW102" s="118">
        <f t="shared" si="87"/>
        <v>0</v>
      </c>
      <c r="BX102" s="83">
        <f t="shared" ref="BX102" si="88">BV102+BW102</f>
        <v>0</v>
      </c>
      <c r="BY102" s="204"/>
      <c r="BZ102" s="204"/>
      <c r="CA102" s="204"/>
      <c r="CB102" s="116">
        <f>SUM(CB72:CB101)</f>
        <v>0</v>
      </c>
      <c r="CC102" s="117">
        <f t="shared" ref="CC102:CD102" si="89">SUM(CC72:CC101)</f>
        <v>0</v>
      </c>
      <c r="CD102" s="118">
        <f t="shared" si="89"/>
        <v>0</v>
      </c>
      <c r="CE102" s="83">
        <f t="shared" ref="CE102" si="90">CC102+CD102</f>
        <v>0</v>
      </c>
      <c r="CF102" s="204"/>
      <c r="CG102" s="204"/>
      <c r="CH102" s="204"/>
      <c r="CI102" s="116">
        <f>SUM(CI72:CI101)</f>
        <v>0</v>
      </c>
      <c r="CJ102" s="117">
        <f t="shared" ref="CJ102:CK102" si="91">SUM(CJ72:CJ101)</f>
        <v>0</v>
      </c>
      <c r="CK102" s="118">
        <f t="shared" si="91"/>
        <v>0</v>
      </c>
      <c r="CL102" s="83">
        <f t="shared" ref="CL102" si="92">CJ102+CK102</f>
        <v>0</v>
      </c>
      <c r="CM102" s="204"/>
      <c r="CN102" s="204"/>
      <c r="CO102" s="204"/>
      <c r="CP102" s="116">
        <f>SUM(CP72:CP101)</f>
        <v>0</v>
      </c>
      <c r="CQ102" s="117">
        <f t="shared" ref="CQ102:CR102" si="93">SUM(CQ72:CQ101)</f>
        <v>0</v>
      </c>
      <c r="CR102" s="118">
        <f t="shared" si="93"/>
        <v>0</v>
      </c>
      <c r="CS102" s="83">
        <f t="shared" ref="CS102" si="94">CQ102+CR102</f>
        <v>0</v>
      </c>
      <c r="CT102" s="204"/>
      <c r="CU102" s="204"/>
      <c r="CV102" s="204"/>
      <c r="CW102" s="116">
        <f>SUM(CW72:CW101)</f>
        <v>120</v>
      </c>
      <c r="CX102" s="117">
        <f t="shared" ref="CX102:CY102" si="95">SUM(CX72:CX101)</f>
        <v>288000</v>
      </c>
      <c r="CY102" s="118">
        <f t="shared" si="95"/>
        <v>0</v>
      </c>
      <c r="CZ102" s="83">
        <f t="shared" ref="CZ102" si="96">CX102+CY102</f>
        <v>288000</v>
      </c>
      <c r="DA102" s="204"/>
      <c r="DB102" s="204"/>
      <c r="DC102" s="204"/>
      <c r="DD102" s="116">
        <f>SUM(DD72:DD101)</f>
        <v>0</v>
      </c>
      <c r="DE102" s="117">
        <f t="shared" ref="DE102:DF102" si="97">SUM(DE72:DE101)</f>
        <v>0</v>
      </c>
      <c r="DF102" s="118">
        <f t="shared" si="97"/>
        <v>0</v>
      </c>
      <c r="DG102" s="83">
        <f t="shared" ref="DG102" si="98">DE102+DF102</f>
        <v>0</v>
      </c>
      <c r="DH102" s="204"/>
      <c r="DI102" s="204"/>
      <c r="DJ102" s="204"/>
      <c r="DK102" s="116">
        <f>SUM(DK72:DK101)</f>
        <v>0</v>
      </c>
      <c r="DL102" s="117">
        <f t="shared" ref="DL102:DM102" si="99">SUM(DL72:DL101)</f>
        <v>0</v>
      </c>
      <c r="DM102" s="118">
        <f t="shared" si="99"/>
        <v>0</v>
      </c>
      <c r="DN102" s="83">
        <f t="shared" ref="DN102" si="100">DL102+DM102</f>
        <v>0</v>
      </c>
      <c r="DO102" s="204"/>
      <c r="DP102" s="204"/>
      <c r="DQ102" s="204"/>
      <c r="DR102" s="116">
        <f>SUM(DR72:DR101)</f>
        <v>0</v>
      </c>
      <c r="DS102" s="117">
        <f t="shared" ref="DS102:DT102" si="101">SUM(DS72:DS101)</f>
        <v>0</v>
      </c>
      <c r="DT102" s="118">
        <f t="shared" si="101"/>
        <v>0</v>
      </c>
      <c r="DU102" s="83">
        <f t="shared" ref="DU102" si="102">DS102+DT102</f>
        <v>0</v>
      </c>
      <c r="DV102" s="204"/>
      <c r="DW102" s="204"/>
      <c r="DX102" s="204"/>
      <c r="DY102" s="116">
        <f>SUM(DY72:DY101)</f>
        <v>0</v>
      </c>
      <c r="DZ102" s="117">
        <f t="shared" ref="DZ102:EA102" si="103">SUM(DZ72:DZ101)</f>
        <v>0</v>
      </c>
      <c r="EA102" s="118">
        <f t="shared" si="103"/>
        <v>0</v>
      </c>
      <c r="EB102" s="83">
        <f t="shared" ref="EB102" si="104">DZ102+EA102</f>
        <v>0</v>
      </c>
      <c r="EC102" s="204"/>
      <c r="ED102" s="204"/>
      <c r="EE102" s="204"/>
      <c r="EF102" s="116">
        <f>SUM(EF72:EF101)</f>
        <v>0</v>
      </c>
      <c r="EG102" s="117">
        <f t="shared" ref="EG102:EH102" si="105">SUM(EG72:EG101)</f>
        <v>0</v>
      </c>
      <c r="EH102" s="118">
        <f t="shared" si="105"/>
        <v>0</v>
      </c>
      <c r="EI102" s="83">
        <f t="shared" ref="EI102" si="106">EG102+EH102</f>
        <v>0</v>
      </c>
      <c r="EJ102" s="204"/>
      <c r="EK102" s="204"/>
      <c r="EL102" s="204"/>
      <c r="EM102" s="116">
        <f>SUM(EM72:EM101)</f>
        <v>0</v>
      </c>
      <c r="EN102" s="117">
        <f t="shared" ref="EN102:EO102" si="107">SUM(EN72:EN101)</f>
        <v>0</v>
      </c>
      <c r="EO102" s="118">
        <f t="shared" si="107"/>
        <v>0</v>
      </c>
      <c r="EP102" s="83">
        <f t="shared" ref="EP102" si="108">EN102+EO102</f>
        <v>0</v>
      </c>
      <c r="EQ102" s="204"/>
      <c r="ER102" s="204"/>
      <c r="ES102" s="204"/>
      <c r="ET102" s="116">
        <f>SUM(ET72:ET101)</f>
        <v>0</v>
      </c>
      <c r="EU102" s="117">
        <f t="shared" ref="EU102:EV102" si="109">SUM(EU72:EU101)</f>
        <v>352605</v>
      </c>
      <c r="EV102" s="118">
        <f t="shared" si="109"/>
        <v>0</v>
      </c>
      <c r="EW102" s="83">
        <f t="shared" ref="EW102" si="110">EU102+EV102</f>
        <v>352605</v>
      </c>
      <c r="EX102" s="107"/>
    </row>
    <row r="103" spans="1:154" s="80" customFormat="1" ht="18" customHeight="1">
      <c r="A103" s="235">
        <v>32</v>
      </c>
      <c r="B103" s="132" t="s">
        <v>1923</v>
      </c>
      <c r="C103" s="132"/>
      <c r="D103" s="132"/>
      <c r="E103" s="132"/>
      <c r="F103" s="132"/>
      <c r="G103" s="132"/>
      <c r="H103" s="132"/>
      <c r="I103" s="132"/>
      <c r="J103" s="120">
        <f>J104-J102</f>
        <v>33</v>
      </c>
      <c r="K103" s="132">
        <v>29700</v>
      </c>
      <c r="L103" s="132"/>
      <c r="M103" s="85">
        <f>M37-M102</f>
        <v>29700</v>
      </c>
      <c r="N103" s="132"/>
      <c r="O103" s="132"/>
      <c r="P103" s="132"/>
      <c r="Q103" s="120">
        <f>Q104-Q102</f>
        <v>637</v>
      </c>
      <c r="R103" s="132">
        <v>155950</v>
      </c>
      <c r="S103" s="132"/>
      <c r="T103" s="85">
        <f>T37-T102</f>
        <v>155950</v>
      </c>
      <c r="U103" s="132"/>
      <c r="V103" s="132"/>
      <c r="W103" s="132"/>
      <c r="X103" s="120">
        <f>X104-X102</f>
        <v>0</v>
      </c>
      <c r="Y103" s="132">
        <v>0</v>
      </c>
      <c r="Z103" s="132"/>
      <c r="AA103" s="85">
        <f>AA37-AA102</f>
        <v>0</v>
      </c>
      <c r="AB103" s="132"/>
      <c r="AC103" s="132"/>
      <c r="AD103" s="132"/>
      <c r="AE103" s="120">
        <f>AE104-AE102</f>
        <v>0</v>
      </c>
      <c r="AF103" s="132">
        <v>0</v>
      </c>
      <c r="AG103" s="132"/>
      <c r="AH103" s="85">
        <f>AH37-AH102</f>
        <v>0</v>
      </c>
      <c r="AI103" s="132"/>
      <c r="AJ103" s="132"/>
      <c r="AK103" s="132"/>
      <c r="AL103" s="120">
        <f>AL104-AL102</f>
        <v>0</v>
      </c>
      <c r="AM103" s="132">
        <v>0</v>
      </c>
      <c r="AN103" s="132"/>
      <c r="AO103" s="85">
        <f>AO37-AO102</f>
        <v>0</v>
      </c>
      <c r="AP103" s="132"/>
      <c r="AQ103" s="132"/>
      <c r="AR103" s="132"/>
      <c r="AS103" s="120">
        <f>AS104-AS102</f>
        <v>0</v>
      </c>
      <c r="AT103" s="132">
        <v>0</v>
      </c>
      <c r="AU103" s="132"/>
      <c r="AV103" s="85">
        <f>AV37-AV102</f>
        <v>0</v>
      </c>
      <c r="AW103" s="132"/>
      <c r="AX103" s="132"/>
      <c r="AY103" s="132"/>
      <c r="AZ103" s="120">
        <f>AZ104-AZ102</f>
        <v>0</v>
      </c>
      <c r="BA103" s="132">
        <v>0</v>
      </c>
      <c r="BB103" s="132"/>
      <c r="BC103" s="85">
        <f>BC37-BC102</f>
        <v>0</v>
      </c>
      <c r="BD103" s="132"/>
      <c r="BE103" s="132"/>
      <c r="BF103" s="132"/>
      <c r="BG103" s="120">
        <f>BG104-BG102</f>
        <v>0</v>
      </c>
      <c r="BH103" s="132">
        <v>0</v>
      </c>
      <c r="BI103" s="132"/>
      <c r="BJ103" s="85">
        <f>BJ37-BJ102</f>
        <v>0</v>
      </c>
      <c r="BK103" s="132"/>
      <c r="BL103" s="132"/>
      <c r="BM103" s="132"/>
      <c r="BN103" s="120">
        <f>BN104-BN102</f>
        <v>0</v>
      </c>
      <c r="BO103" s="132">
        <v>0</v>
      </c>
      <c r="BP103" s="132"/>
      <c r="BQ103" s="85">
        <f>BQ37-BQ102</f>
        <v>0</v>
      </c>
      <c r="BR103" s="132"/>
      <c r="BS103" s="132"/>
      <c r="BT103" s="132"/>
      <c r="BU103" s="120">
        <f>BU104-BU102</f>
        <v>0</v>
      </c>
      <c r="BV103" s="132">
        <v>0</v>
      </c>
      <c r="BW103" s="132"/>
      <c r="BX103" s="85">
        <f>BX37-BX102</f>
        <v>0</v>
      </c>
      <c r="BY103" s="132"/>
      <c r="BZ103" s="132"/>
      <c r="CA103" s="132"/>
      <c r="CB103" s="120">
        <f>CB104-CB102</f>
        <v>0</v>
      </c>
      <c r="CC103" s="132">
        <v>0</v>
      </c>
      <c r="CD103" s="132"/>
      <c r="CE103" s="85">
        <f>CE37-CE102</f>
        <v>0</v>
      </c>
      <c r="CF103" s="132"/>
      <c r="CG103" s="132"/>
      <c r="CH103" s="132"/>
      <c r="CI103" s="120">
        <f>CI104-CI102</f>
        <v>0</v>
      </c>
      <c r="CJ103" s="132">
        <v>0</v>
      </c>
      <c r="CK103" s="132"/>
      <c r="CL103" s="85">
        <f>CL37-CL102</f>
        <v>0</v>
      </c>
      <c r="CM103" s="132"/>
      <c r="CN103" s="132"/>
      <c r="CO103" s="132"/>
      <c r="CP103" s="120">
        <f>CP104-CP102</f>
        <v>0</v>
      </c>
      <c r="CQ103" s="132">
        <v>0</v>
      </c>
      <c r="CR103" s="132"/>
      <c r="CS103" s="85">
        <f>CS37-CS102</f>
        <v>0</v>
      </c>
      <c r="CT103" s="132"/>
      <c r="CU103" s="132"/>
      <c r="CV103" s="132"/>
      <c r="CW103" s="120">
        <f>CW104-CW102</f>
        <v>0</v>
      </c>
      <c r="CX103" s="132">
        <v>0</v>
      </c>
      <c r="CY103" s="132"/>
      <c r="CZ103" s="85">
        <f>CZ37-CZ102</f>
        <v>0</v>
      </c>
      <c r="DA103" s="132"/>
      <c r="DB103" s="132"/>
      <c r="DC103" s="132"/>
      <c r="DD103" s="120">
        <f>DD104-DD102</f>
        <v>0</v>
      </c>
      <c r="DE103" s="132">
        <v>0</v>
      </c>
      <c r="DF103" s="132"/>
      <c r="DG103" s="85">
        <f>DG37-DG102</f>
        <v>0</v>
      </c>
      <c r="DH103" s="132"/>
      <c r="DI103" s="132"/>
      <c r="DJ103" s="132"/>
      <c r="DK103" s="120">
        <f>DK104-DK102</f>
        <v>0</v>
      </c>
      <c r="DL103" s="132">
        <v>0</v>
      </c>
      <c r="DM103" s="132"/>
      <c r="DN103" s="85">
        <f>DN37-DN102</f>
        <v>0</v>
      </c>
      <c r="DO103" s="132"/>
      <c r="DP103" s="132"/>
      <c r="DQ103" s="132"/>
      <c r="DR103" s="120">
        <f>DR104-DR102</f>
        <v>0</v>
      </c>
      <c r="DS103" s="132">
        <v>0</v>
      </c>
      <c r="DT103" s="132"/>
      <c r="DU103" s="85">
        <f>DU37-DU102</f>
        <v>0</v>
      </c>
      <c r="DV103" s="132"/>
      <c r="DW103" s="132"/>
      <c r="DX103" s="132"/>
      <c r="DY103" s="120">
        <f>DY104-DY102</f>
        <v>0</v>
      </c>
      <c r="DZ103" s="132">
        <v>0</v>
      </c>
      <c r="EA103" s="132"/>
      <c r="EB103" s="85">
        <f>EB37-EB102</f>
        <v>0</v>
      </c>
      <c r="EC103" s="132"/>
      <c r="ED103" s="132"/>
      <c r="EE103" s="132"/>
      <c r="EF103" s="120">
        <f>EF104-EF102</f>
        <v>0</v>
      </c>
      <c r="EG103" s="132">
        <v>0</v>
      </c>
      <c r="EH103" s="132"/>
      <c r="EI103" s="85">
        <f>EI37-EI102</f>
        <v>0</v>
      </c>
      <c r="EJ103" s="132"/>
      <c r="EK103" s="132"/>
      <c r="EL103" s="132"/>
      <c r="EM103" s="120">
        <f>EM104-EM102</f>
        <v>0</v>
      </c>
      <c r="EN103" s="132">
        <v>0</v>
      </c>
      <c r="EO103" s="132"/>
      <c r="EP103" s="85">
        <f>EP37-EP102</f>
        <v>0</v>
      </c>
      <c r="EQ103" s="132"/>
      <c r="ER103" s="132"/>
      <c r="ES103" s="132"/>
      <c r="ET103" s="120">
        <f>ET104-ET102</f>
        <v>0</v>
      </c>
      <c r="EU103" s="100">
        <f t="shared" ref="EU103" si="111">K103+R103+Y103+AF103+AM103+AT103+BA103+BH103+BO103+BV103+CC103+CJ103+CQ103+CX103+DE103+DL103+DS103+DZ103+EG103+EN103</f>
        <v>185650</v>
      </c>
      <c r="EV103" s="100">
        <f t="shared" ref="EV103" si="112">L103+S103+Z103+AG103+AN103+AU103+BB103+BI103+BP103+BW103+CD103+CK103+CR103+CY103+DF103+DM103+DT103+EA103+EH103+EO103</f>
        <v>0</v>
      </c>
      <c r="EW103" s="85">
        <f>EW37-EW102</f>
        <v>185650</v>
      </c>
      <c r="EX103" s="108"/>
    </row>
    <row r="104" spans="1:154" s="97" customFormat="1" ht="18" customHeight="1">
      <c r="A104" s="237">
        <v>33</v>
      </c>
      <c r="B104" s="207" t="s">
        <v>55</v>
      </c>
      <c r="C104" s="207"/>
      <c r="D104" s="207"/>
      <c r="E104" s="207"/>
      <c r="F104" s="207"/>
      <c r="G104" s="207"/>
      <c r="H104" s="207"/>
      <c r="I104" s="207"/>
      <c r="J104" s="123">
        <f>J37</f>
        <v>33</v>
      </c>
      <c r="K104" s="124">
        <f t="shared" ref="K104:M104" si="113">K103+K102</f>
        <v>29700</v>
      </c>
      <c r="L104" s="124">
        <f t="shared" si="113"/>
        <v>0</v>
      </c>
      <c r="M104" s="124">
        <f t="shared" si="113"/>
        <v>29700</v>
      </c>
      <c r="N104" s="207"/>
      <c r="O104" s="207"/>
      <c r="P104" s="207"/>
      <c r="Q104" s="123">
        <f>Q37</f>
        <v>637</v>
      </c>
      <c r="R104" s="124">
        <f t="shared" ref="R104:T104" si="114">R103+R102</f>
        <v>155950</v>
      </c>
      <c r="S104" s="124">
        <f t="shared" si="114"/>
        <v>0</v>
      </c>
      <c r="T104" s="124">
        <f t="shared" si="114"/>
        <v>155950</v>
      </c>
      <c r="U104" s="207"/>
      <c r="V104" s="207"/>
      <c r="W104" s="207"/>
      <c r="X104" s="123">
        <f>X37</f>
        <v>0</v>
      </c>
      <c r="Y104" s="124">
        <f t="shared" ref="Y104:AA104" si="115">Y103+Y102</f>
        <v>0</v>
      </c>
      <c r="Z104" s="124">
        <f t="shared" si="115"/>
        <v>0</v>
      </c>
      <c r="AA104" s="124">
        <f t="shared" si="115"/>
        <v>0</v>
      </c>
      <c r="AB104" s="207"/>
      <c r="AC104" s="207"/>
      <c r="AD104" s="207"/>
      <c r="AE104" s="123">
        <f>AE37</f>
        <v>0</v>
      </c>
      <c r="AF104" s="124">
        <f t="shared" ref="AF104:AH104" si="116">AF103+AF102</f>
        <v>0</v>
      </c>
      <c r="AG104" s="124">
        <f t="shared" si="116"/>
        <v>0</v>
      </c>
      <c r="AH104" s="124">
        <f t="shared" si="116"/>
        <v>0</v>
      </c>
      <c r="AI104" s="207"/>
      <c r="AJ104" s="207"/>
      <c r="AK104" s="207"/>
      <c r="AL104" s="123">
        <f>AL37</f>
        <v>0</v>
      </c>
      <c r="AM104" s="124">
        <f t="shared" ref="AM104:AO104" si="117">AM103+AM102</f>
        <v>0</v>
      </c>
      <c r="AN104" s="124">
        <f t="shared" si="117"/>
        <v>0</v>
      </c>
      <c r="AO104" s="124">
        <f t="shared" si="117"/>
        <v>0</v>
      </c>
      <c r="AP104" s="207"/>
      <c r="AQ104" s="207"/>
      <c r="AR104" s="207"/>
      <c r="AS104" s="123">
        <f>AS37</f>
        <v>0</v>
      </c>
      <c r="AT104" s="124">
        <f t="shared" ref="AT104:AV104" si="118">AT103+AT102</f>
        <v>50000</v>
      </c>
      <c r="AU104" s="124">
        <f t="shared" si="118"/>
        <v>0</v>
      </c>
      <c r="AV104" s="124">
        <f t="shared" si="118"/>
        <v>50000</v>
      </c>
      <c r="AW104" s="207"/>
      <c r="AX104" s="207"/>
      <c r="AY104" s="207"/>
      <c r="AZ104" s="123">
        <f>AZ37</f>
        <v>0</v>
      </c>
      <c r="BA104" s="124">
        <f t="shared" ref="BA104:BC104" si="119">BA103+BA102</f>
        <v>14605</v>
      </c>
      <c r="BB104" s="124">
        <f t="shared" si="119"/>
        <v>0</v>
      </c>
      <c r="BC104" s="124">
        <f t="shared" si="119"/>
        <v>14605</v>
      </c>
      <c r="BD104" s="207"/>
      <c r="BE104" s="207"/>
      <c r="BF104" s="207"/>
      <c r="BG104" s="123">
        <f>BG37</f>
        <v>0</v>
      </c>
      <c r="BH104" s="124">
        <f t="shared" ref="BH104:BJ104" si="120">BH103+BH102</f>
        <v>0</v>
      </c>
      <c r="BI104" s="124">
        <f t="shared" si="120"/>
        <v>0</v>
      </c>
      <c r="BJ104" s="124">
        <f t="shared" si="120"/>
        <v>0</v>
      </c>
      <c r="BK104" s="207"/>
      <c r="BL104" s="207"/>
      <c r="BM104" s="207"/>
      <c r="BN104" s="123">
        <f>BN37</f>
        <v>0</v>
      </c>
      <c r="BO104" s="124">
        <f t="shared" ref="BO104:BQ104" si="121">BO103+BO102</f>
        <v>0</v>
      </c>
      <c r="BP104" s="124">
        <f t="shared" si="121"/>
        <v>0</v>
      </c>
      <c r="BQ104" s="124">
        <f t="shared" si="121"/>
        <v>0</v>
      </c>
      <c r="BR104" s="207"/>
      <c r="BS104" s="207"/>
      <c r="BT104" s="207"/>
      <c r="BU104" s="123">
        <f>BU37</f>
        <v>0</v>
      </c>
      <c r="BV104" s="124">
        <f t="shared" ref="BV104:BX104" si="122">BV103+BV102</f>
        <v>0</v>
      </c>
      <c r="BW104" s="124">
        <f t="shared" si="122"/>
        <v>0</v>
      </c>
      <c r="BX104" s="124">
        <f t="shared" si="122"/>
        <v>0</v>
      </c>
      <c r="BY104" s="207"/>
      <c r="BZ104" s="207"/>
      <c r="CA104" s="207"/>
      <c r="CB104" s="123">
        <f>CB37</f>
        <v>0</v>
      </c>
      <c r="CC104" s="124">
        <f t="shared" ref="CC104:CE104" si="123">CC103+CC102</f>
        <v>0</v>
      </c>
      <c r="CD104" s="124">
        <f t="shared" si="123"/>
        <v>0</v>
      </c>
      <c r="CE104" s="124">
        <f t="shared" si="123"/>
        <v>0</v>
      </c>
      <c r="CF104" s="207"/>
      <c r="CG104" s="207"/>
      <c r="CH104" s="207"/>
      <c r="CI104" s="123">
        <f>CI37</f>
        <v>0</v>
      </c>
      <c r="CJ104" s="124">
        <f t="shared" ref="CJ104:CL104" si="124">CJ103+CJ102</f>
        <v>0</v>
      </c>
      <c r="CK104" s="124">
        <f t="shared" si="124"/>
        <v>0</v>
      </c>
      <c r="CL104" s="124">
        <f t="shared" si="124"/>
        <v>0</v>
      </c>
      <c r="CM104" s="207"/>
      <c r="CN104" s="207"/>
      <c r="CO104" s="207"/>
      <c r="CP104" s="123">
        <f>CP37</f>
        <v>0</v>
      </c>
      <c r="CQ104" s="124">
        <f t="shared" ref="CQ104:CS104" si="125">CQ103+CQ102</f>
        <v>0</v>
      </c>
      <c r="CR104" s="124">
        <f t="shared" si="125"/>
        <v>0</v>
      </c>
      <c r="CS104" s="124">
        <f t="shared" si="125"/>
        <v>0</v>
      </c>
      <c r="CT104" s="207"/>
      <c r="CU104" s="207"/>
      <c r="CV104" s="207"/>
      <c r="CW104" s="123">
        <f>CW37</f>
        <v>120</v>
      </c>
      <c r="CX104" s="124">
        <f t="shared" ref="CX104:CZ104" si="126">CX103+CX102</f>
        <v>288000</v>
      </c>
      <c r="CY104" s="124">
        <f t="shared" si="126"/>
        <v>0</v>
      </c>
      <c r="CZ104" s="124">
        <f t="shared" si="126"/>
        <v>288000</v>
      </c>
      <c r="DA104" s="207"/>
      <c r="DB104" s="207"/>
      <c r="DC104" s="207"/>
      <c r="DD104" s="123">
        <f>DD37</f>
        <v>0</v>
      </c>
      <c r="DE104" s="124">
        <f t="shared" ref="DE104:DG104" si="127">DE103+DE102</f>
        <v>0</v>
      </c>
      <c r="DF104" s="124">
        <f t="shared" si="127"/>
        <v>0</v>
      </c>
      <c r="DG104" s="124">
        <f t="shared" si="127"/>
        <v>0</v>
      </c>
      <c r="DH104" s="207"/>
      <c r="DI104" s="207"/>
      <c r="DJ104" s="207"/>
      <c r="DK104" s="123">
        <f>DK37</f>
        <v>0</v>
      </c>
      <c r="DL104" s="124">
        <f t="shared" ref="DL104:DN104" si="128">DL103+DL102</f>
        <v>0</v>
      </c>
      <c r="DM104" s="124">
        <f t="shared" si="128"/>
        <v>0</v>
      </c>
      <c r="DN104" s="124">
        <f t="shared" si="128"/>
        <v>0</v>
      </c>
      <c r="DO104" s="207"/>
      <c r="DP104" s="207"/>
      <c r="DQ104" s="207"/>
      <c r="DR104" s="123">
        <f>DR37</f>
        <v>0</v>
      </c>
      <c r="DS104" s="124">
        <f t="shared" ref="DS104:DU104" si="129">DS103+DS102</f>
        <v>0</v>
      </c>
      <c r="DT104" s="124">
        <f t="shared" si="129"/>
        <v>0</v>
      </c>
      <c r="DU104" s="124">
        <f t="shared" si="129"/>
        <v>0</v>
      </c>
      <c r="DV104" s="207"/>
      <c r="DW104" s="207"/>
      <c r="DX104" s="207"/>
      <c r="DY104" s="123">
        <f>DY37</f>
        <v>0</v>
      </c>
      <c r="DZ104" s="124">
        <f t="shared" ref="DZ104:EB104" si="130">DZ103+DZ102</f>
        <v>0</v>
      </c>
      <c r="EA104" s="124">
        <f t="shared" si="130"/>
        <v>0</v>
      </c>
      <c r="EB104" s="124">
        <f t="shared" si="130"/>
        <v>0</v>
      </c>
      <c r="EC104" s="207"/>
      <c r="ED104" s="207"/>
      <c r="EE104" s="207"/>
      <c r="EF104" s="123">
        <f>EF37</f>
        <v>0</v>
      </c>
      <c r="EG104" s="124">
        <f t="shared" ref="EG104:EI104" si="131">EG103+EG102</f>
        <v>0</v>
      </c>
      <c r="EH104" s="124">
        <f t="shared" si="131"/>
        <v>0</v>
      </c>
      <c r="EI104" s="124">
        <f t="shared" si="131"/>
        <v>0</v>
      </c>
      <c r="EJ104" s="207"/>
      <c r="EK104" s="207"/>
      <c r="EL104" s="207"/>
      <c r="EM104" s="123">
        <f>EM37</f>
        <v>0</v>
      </c>
      <c r="EN104" s="124">
        <f t="shared" ref="EN104:EP104" si="132">EN103+EN102</f>
        <v>0</v>
      </c>
      <c r="EO104" s="124">
        <f t="shared" si="132"/>
        <v>0</v>
      </c>
      <c r="EP104" s="124">
        <f t="shared" si="132"/>
        <v>0</v>
      </c>
      <c r="EQ104" s="207"/>
      <c r="ER104" s="207"/>
      <c r="ES104" s="207"/>
      <c r="ET104" s="123">
        <f>ET37</f>
        <v>0</v>
      </c>
      <c r="EU104" s="124">
        <f t="shared" ref="EU104:EW104" si="133">EU103+EU102</f>
        <v>538255</v>
      </c>
      <c r="EV104" s="124">
        <f t="shared" si="133"/>
        <v>0</v>
      </c>
      <c r="EW104" s="124">
        <f t="shared" si="133"/>
        <v>538255</v>
      </c>
      <c r="EX104" s="110"/>
    </row>
  </sheetData>
  <mergeCells count="148">
    <mergeCell ref="AQ1:AW1"/>
    <mergeCell ref="AX1:BD1"/>
    <mergeCell ref="BE1:BK1"/>
    <mergeCell ref="BL1:BR1"/>
    <mergeCell ref="BS1:BY1"/>
    <mergeCell ref="BZ1:CF1"/>
    <mergeCell ref="A1:G4"/>
    <mergeCell ref="H1:N1"/>
    <mergeCell ref="O1:U1"/>
    <mergeCell ref="V1:AB1"/>
    <mergeCell ref="AC1:AI1"/>
    <mergeCell ref="AJ1:AP1"/>
    <mergeCell ref="H2:N2"/>
    <mergeCell ref="O2:U2"/>
    <mergeCell ref="V2:AB2"/>
    <mergeCell ref="AC2:AI2"/>
    <mergeCell ref="AJ2:AP2"/>
    <mergeCell ref="AQ2:AW2"/>
    <mergeCell ref="AX2:BD2"/>
    <mergeCell ref="BS3:BY3"/>
    <mergeCell ref="BZ3:CF3"/>
    <mergeCell ref="BE2:BK2"/>
    <mergeCell ref="BL2:BR2"/>
    <mergeCell ref="BS2:BY2"/>
    <mergeCell ref="BZ2:CF2"/>
    <mergeCell ref="CG2:CM2"/>
    <mergeCell ref="CN2:CT2"/>
    <mergeCell ref="DW1:EC1"/>
    <mergeCell ref="ED1:EJ1"/>
    <mergeCell ref="EK2:EQ2"/>
    <mergeCell ref="CU2:DA2"/>
    <mergeCell ref="EK1:EQ1"/>
    <mergeCell ref="CG1:CM1"/>
    <mergeCell ref="CN1:CT1"/>
    <mergeCell ref="CU1:DA1"/>
    <mergeCell ref="DB1:DH1"/>
    <mergeCell ref="DI1:DO1"/>
    <mergeCell ref="DP1:DV1"/>
    <mergeCell ref="H3:N3"/>
    <mergeCell ref="O3:U3"/>
    <mergeCell ref="V3:AB3"/>
    <mergeCell ref="AC3:AI3"/>
    <mergeCell ref="AJ3:AP3"/>
    <mergeCell ref="AQ3:AW3"/>
    <mergeCell ref="AX3:BD3"/>
    <mergeCell ref="BE3:BK3"/>
    <mergeCell ref="BL3:BR3"/>
    <mergeCell ref="AQ4:AW4"/>
    <mergeCell ref="AX4:BD4"/>
    <mergeCell ref="BE4:BK4"/>
    <mergeCell ref="BL4:BR4"/>
    <mergeCell ref="BS4:BY4"/>
    <mergeCell ref="BZ4:CF4"/>
    <mergeCell ref="H4:N4"/>
    <mergeCell ref="O4:U4"/>
    <mergeCell ref="V4:AB4"/>
    <mergeCell ref="AC4:AI4"/>
    <mergeCell ref="AJ4:AP4"/>
    <mergeCell ref="DW4:EC4"/>
    <mergeCell ref="ED4:EJ4"/>
    <mergeCell ref="EK4:EQ4"/>
    <mergeCell ref="ER1:EX4"/>
    <mergeCell ref="CG4:CM4"/>
    <mergeCell ref="CN4:CT4"/>
    <mergeCell ref="CU4:DA4"/>
    <mergeCell ref="DB4:DH4"/>
    <mergeCell ref="DI4:DO4"/>
    <mergeCell ref="DP4:DV4"/>
    <mergeCell ref="DI3:DO3"/>
    <mergeCell ref="DP3:DV3"/>
    <mergeCell ref="DW3:EC3"/>
    <mergeCell ref="ED3:EJ3"/>
    <mergeCell ref="EK3:EQ3"/>
    <mergeCell ref="CG3:CM3"/>
    <mergeCell ref="CN3:CT3"/>
    <mergeCell ref="CU3:DA3"/>
    <mergeCell ref="DB3:DH3"/>
    <mergeCell ref="DB2:DH2"/>
    <mergeCell ref="DI2:DO2"/>
    <mergeCell ref="DP2:DV2"/>
    <mergeCell ref="DW2:EC2"/>
    <mergeCell ref="ED2:EJ2"/>
    <mergeCell ref="EK69:EL69"/>
    <mergeCell ref="ER69:ES69"/>
    <mergeCell ref="CN69:CO69"/>
    <mergeCell ref="CU69:CV69"/>
    <mergeCell ref="DB69:DC69"/>
    <mergeCell ref="DI69:DJ69"/>
    <mergeCell ref="DP69:DQ69"/>
    <mergeCell ref="DW69:DX69"/>
    <mergeCell ref="AX69:AY69"/>
    <mergeCell ref="BE69:BF69"/>
    <mergeCell ref="BL69:BM69"/>
    <mergeCell ref="BS69:BT69"/>
    <mergeCell ref="BZ69:CA69"/>
    <mergeCell ref="CG69:CH69"/>
    <mergeCell ref="A70:B70"/>
    <mergeCell ref="H70:I70"/>
    <mergeCell ref="O70:P70"/>
    <mergeCell ref="V70:W70"/>
    <mergeCell ref="AC70:AD70"/>
    <mergeCell ref="AJ70:AK70"/>
    <mergeCell ref="AQ70:AR70"/>
    <mergeCell ref="AX70:AY70"/>
    <mergeCell ref="ED69:EE69"/>
    <mergeCell ref="A69:B69"/>
    <mergeCell ref="H69:I69"/>
    <mergeCell ref="O69:P69"/>
    <mergeCell ref="V69:W69"/>
    <mergeCell ref="AC69:AD69"/>
    <mergeCell ref="AJ69:AK69"/>
    <mergeCell ref="AQ69:AR69"/>
    <mergeCell ref="EK70:EL70"/>
    <mergeCell ref="ER70:ES70"/>
    <mergeCell ref="CU70:CV70"/>
    <mergeCell ref="DB70:DC70"/>
    <mergeCell ref="DI70:DJ70"/>
    <mergeCell ref="DP70:DQ70"/>
    <mergeCell ref="DW70:DX70"/>
    <mergeCell ref="ED70:EE70"/>
    <mergeCell ref="BE70:BF70"/>
    <mergeCell ref="BL70:BM70"/>
    <mergeCell ref="BS70:BT70"/>
    <mergeCell ref="BZ70:CA70"/>
    <mergeCell ref="CG70:CH70"/>
    <mergeCell ref="CN70:CO70"/>
    <mergeCell ref="A71:B71"/>
    <mergeCell ref="H71:I71"/>
    <mergeCell ref="O71:P71"/>
    <mergeCell ref="V71:W71"/>
    <mergeCell ref="AC71:AD71"/>
    <mergeCell ref="AJ71:AK71"/>
    <mergeCell ref="AQ71:AR71"/>
    <mergeCell ref="AX71:AY71"/>
    <mergeCell ref="BE71:BF71"/>
    <mergeCell ref="ER71:ES71"/>
    <mergeCell ref="DB71:DC71"/>
    <mergeCell ref="DI71:DJ71"/>
    <mergeCell ref="DP71:DQ71"/>
    <mergeCell ref="DW71:DX71"/>
    <mergeCell ref="ED71:EE71"/>
    <mergeCell ref="EK71:EL71"/>
    <mergeCell ref="BL71:BM71"/>
    <mergeCell ref="BS71:BT71"/>
    <mergeCell ref="BZ71:CA71"/>
    <mergeCell ref="CG71:CH71"/>
    <mergeCell ref="CN71:CO71"/>
    <mergeCell ref="CU71:CV71"/>
  </mergeCells>
  <printOptions gridLines="1"/>
  <pageMargins left="0.78" right="0.2" top="0.67" bottom="0" header="0.71" footer="0.3"/>
  <pageSetup paperSize="9" scale="85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1:KV104"/>
  <sheetViews>
    <sheetView workbookViewId="0">
      <pane xSplit="9" ySplit="71" topLeftCell="JB72" activePane="bottomRight" state="frozen"/>
      <selection pane="topRight" activeCell="J1" sqref="J1"/>
      <selection pane="bottomLeft" activeCell="A72" sqref="A72"/>
      <selection pane="bottomRight" activeCell="IZ1" sqref="IZ1:JF1"/>
    </sheetView>
  </sheetViews>
  <sheetFormatPr defaultRowHeight="15"/>
  <cols>
    <col min="1" max="1" width="9.140625" style="95"/>
    <col min="2" max="2" width="18.7109375" customWidth="1"/>
    <col min="3" max="9" width="0" hidden="1" customWidth="1"/>
    <col min="10" max="44" width="15.7109375" hidden="1" customWidth="1"/>
    <col min="45" max="49" width="15.7109375" customWidth="1"/>
    <col min="50" max="51" width="15.7109375" hidden="1" customWidth="1"/>
    <col min="52" max="56" width="15.7109375" customWidth="1"/>
    <col min="57" max="72" width="15.7109375" hidden="1" customWidth="1"/>
    <col min="73" max="77" width="15.7109375" customWidth="1"/>
    <col min="78" max="79" width="15.7109375" hidden="1" customWidth="1"/>
    <col min="80" max="84" width="15.7109375" customWidth="1"/>
    <col min="85" max="86" width="15.7109375" hidden="1" customWidth="1"/>
    <col min="87" max="91" width="15.7109375" customWidth="1"/>
    <col min="92" max="149" width="15.7109375" hidden="1" customWidth="1"/>
    <col min="150" max="154" width="15.7109375" customWidth="1"/>
    <col min="155" max="156" width="15.7109375" hidden="1" customWidth="1"/>
    <col min="157" max="161" width="15.7109375" customWidth="1"/>
    <col min="162" max="177" width="15.7109375" hidden="1" customWidth="1"/>
    <col min="178" max="182" width="15.7109375" customWidth="1"/>
    <col min="183" max="184" width="15.7109375" hidden="1" customWidth="1"/>
    <col min="185" max="189" width="15.7109375" customWidth="1"/>
    <col min="190" max="191" width="15.7109375" hidden="1" customWidth="1"/>
    <col min="192" max="196" width="15.7109375" customWidth="1"/>
    <col min="197" max="205" width="15.7109375" hidden="1" customWidth="1"/>
    <col min="206" max="210" width="15.7109375" customWidth="1"/>
    <col min="211" max="212" width="15.7109375" hidden="1" customWidth="1"/>
    <col min="213" max="217" width="15.7109375" customWidth="1"/>
    <col min="218" max="219" width="15.7109375" hidden="1" customWidth="1"/>
    <col min="220" max="224" width="15.7109375" customWidth="1"/>
    <col min="225" max="226" width="15.7109375" hidden="1" customWidth="1"/>
    <col min="227" max="231" width="15.7109375" customWidth="1"/>
    <col min="232" max="233" width="15.7109375" hidden="1" customWidth="1"/>
    <col min="234" max="238" width="15.7109375" customWidth="1"/>
    <col min="239" max="240" width="15.7109375" hidden="1" customWidth="1"/>
    <col min="241" max="245" width="15.7109375" customWidth="1"/>
    <col min="246" max="247" width="15.7109375" hidden="1" customWidth="1"/>
    <col min="248" max="252" width="15.7109375" customWidth="1"/>
    <col min="253" max="261" width="15.7109375" hidden="1" customWidth="1"/>
    <col min="262" max="266" width="15.7109375" customWidth="1"/>
    <col min="267" max="303" width="15.7109375" hidden="1" customWidth="1"/>
    <col min="304" max="307" width="15.7109375" customWidth="1"/>
    <col min="308" max="308" width="10.28515625" customWidth="1"/>
  </cols>
  <sheetData>
    <row r="1" spans="1:308" ht="16.5">
      <c r="A1" s="326" t="s">
        <v>1268</v>
      </c>
      <c r="B1" s="326"/>
      <c r="C1" s="326"/>
      <c r="D1" s="326"/>
      <c r="E1" s="326"/>
      <c r="F1" s="326"/>
      <c r="G1" s="326"/>
      <c r="H1" s="282" t="s">
        <v>73</v>
      </c>
      <c r="I1" s="282"/>
      <c r="J1" s="282"/>
      <c r="K1" s="282"/>
      <c r="L1" s="282"/>
      <c r="M1" s="282"/>
      <c r="N1" s="282"/>
      <c r="O1" s="282" t="s">
        <v>73</v>
      </c>
      <c r="P1" s="282"/>
      <c r="Q1" s="282"/>
      <c r="R1" s="282"/>
      <c r="S1" s="282"/>
      <c r="T1" s="282"/>
      <c r="U1" s="282"/>
      <c r="V1" s="282" t="s">
        <v>73</v>
      </c>
      <c r="W1" s="282"/>
      <c r="X1" s="282"/>
      <c r="Y1" s="282"/>
      <c r="Z1" s="282"/>
      <c r="AA1" s="282"/>
      <c r="AB1" s="282"/>
      <c r="AC1" s="282" t="s">
        <v>73</v>
      </c>
      <c r="AD1" s="282"/>
      <c r="AE1" s="282"/>
      <c r="AF1" s="282"/>
      <c r="AG1" s="282"/>
      <c r="AH1" s="282"/>
      <c r="AI1" s="282"/>
      <c r="AJ1" s="282" t="s">
        <v>73</v>
      </c>
      <c r="AK1" s="282"/>
      <c r="AL1" s="282"/>
      <c r="AM1" s="282"/>
      <c r="AN1" s="282"/>
      <c r="AO1" s="282"/>
      <c r="AP1" s="282"/>
      <c r="AQ1" s="282" t="s">
        <v>73</v>
      </c>
      <c r="AR1" s="282"/>
      <c r="AS1" s="282"/>
      <c r="AT1" s="282"/>
      <c r="AU1" s="282"/>
      <c r="AV1" s="282"/>
      <c r="AW1" s="282"/>
      <c r="AX1" s="282" t="s">
        <v>73</v>
      </c>
      <c r="AY1" s="282"/>
      <c r="AZ1" s="282"/>
      <c r="BA1" s="282"/>
      <c r="BB1" s="282"/>
      <c r="BC1" s="282"/>
      <c r="BD1" s="282"/>
      <c r="BE1" s="282" t="s">
        <v>73</v>
      </c>
      <c r="BF1" s="282"/>
      <c r="BG1" s="282"/>
      <c r="BH1" s="282"/>
      <c r="BI1" s="282"/>
      <c r="BJ1" s="282"/>
      <c r="BK1" s="282"/>
      <c r="BL1" s="282" t="s">
        <v>73</v>
      </c>
      <c r="BM1" s="282"/>
      <c r="BN1" s="282"/>
      <c r="BO1" s="282"/>
      <c r="BP1" s="282"/>
      <c r="BQ1" s="282"/>
      <c r="BR1" s="282"/>
      <c r="BS1" s="282" t="s">
        <v>73</v>
      </c>
      <c r="BT1" s="282"/>
      <c r="BU1" s="282"/>
      <c r="BV1" s="282"/>
      <c r="BW1" s="282"/>
      <c r="BX1" s="282"/>
      <c r="BY1" s="282"/>
      <c r="BZ1" s="282" t="s">
        <v>73</v>
      </c>
      <c r="CA1" s="282"/>
      <c r="CB1" s="282"/>
      <c r="CC1" s="282"/>
      <c r="CD1" s="282"/>
      <c r="CE1" s="282"/>
      <c r="CF1" s="282"/>
      <c r="CG1" s="282" t="s">
        <v>73</v>
      </c>
      <c r="CH1" s="282"/>
      <c r="CI1" s="282"/>
      <c r="CJ1" s="282"/>
      <c r="CK1" s="282"/>
      <c r="CL1" s="282"/>
      <c r="CM1" s="282"/>
      <c r="CN1" s="282" t="s">
        <v>73</v>
      </c>
      <c r="CO1" s="282"/>
      <c r="CP1" s="282"/>
      <c r="CQ1" s="282"/>
      <c r="CR1" s="282"/>
      <c r="CS1" s="282"/>
      <c r="CT1" s="282"/>
      <c r="CU1" s="282" t="s">
        <v>73</v>
      </c>
      <c r="CV1" s="282"/>
      <c r="CW1" s="282"/>
      <c r="CX1" s="282"/>
      <c r="CY1" s="282"/>
      <c r="CZ1" s="282"/>
      <c r="DA1" s="282"/>
      <c r="DB1" s="282" t="s">
        <v>73</v>
      </c>
      <c r="DC1" s="282"/>
      <c r="DD1" s="282"/>
      <c r="DE1" s="282"/>
      <c r="DF1" s="282"/>
      <c r="DG1" s="282"/>
      <c r="DH1" s="282"/>
      <c r="DI1" s="282" t="s">
        <v>73</v>
      </c>
      <c r="DJ1" s="282"/>
      <c r="DK1" s="282"/>
      <c r="DL1" s="282"/>
      <c r="DM1" s="282"/>
      <c r="DN1" s="282"/>
      <c r="DO1" s="282"/>
      <c r="DP1" s="282" t="s">
        <v>73</v>
      </c>
      <c r="DQ1" s="282"/>
      <c r="DR1" s="282"/>
      <c r="DS1" s="282"/>
      <c r="DT1" s="282"/>
      <c r="DU1" s="282"/>
      <c r="DV1" s="282"/>
      <c r="DW1" s="282" t="s">
        <v>73</v>
      </c>
      <c r="DX1" s="282"/>
      <c r="DY1" s="282"/>
      <c r="DZ1" s="282"/>
      <c r="EA1" s="282"/>
      <c r="EB1" s="282"/>
      <c r="EC1" s="282"/>
      <c r="ED1" s="282" t="s">
        <v>73</v>
      </c>
      <c r="EE1" s="282"/>
      <c r="EF1" s="282"/>
      <c r="EG1" s="282"/>
      <c r="EH1" s="282"/>
      <c r="EI1" s="282"/>
      <c r="EJ1" s="282"/>
      <c r="EK1" s="282" t="s">
        <v>73</v>
      </c>
      <c r="EL1" s="282"/>
      <c r="EM1" s="282"/>
      <c r="EN1" s="282"/>
      <c r="EO1" s="282"/>
      <c r="EP1" s="282"/>
      <c r="EQ1" s="282"/>
      <c r="ER1" s="282" t="s">
        <v>73</v>
      </c>
      <c r="ES1" s="282"/>
      <c r="ET1" s="282"/>
      <c r="EU1" s="282"/>
      <c r="EV1" s="282"/>
      <c r="EW1" s="282"/>
      <c r="EX1" s="282"/>
      <c r="EY1" s="282" t="s">
        <v>73</v>
      </c>
      <c r="EZ1" s="282"/>
      <c r="FA1" s="282"/>
      <c r="FB1" s="282"/>
      <c r="FC1" s="282"/>
      <c r="FD1" s="282"/>
      <c r="FE1" s="282"/>
      <c r="FF1" s="282" t="s">
        <v>73</v>
      </c>
      <c r="FG1" s="282"/>
      <c r="FH1" s="282"/>
      <c r="FI1" s="282"/>
      <c r="FJ1" s="282"/>
      <c r="FK1" s="282"/>
      <c r="FL1" s="282"/>
      <c r="FM1" s="315" t="s">
        <v>73</v>
      </c>
      <c r="FN1" s="315"/>
      <c r="FO1" s="315"/>
      <c r="FP1" s="315"/>
      <c r="FQ1" s="315"/>
      <c r="FR1" s="315"/>
      <c r="FS1" s="315"/>
      <c r="FT1" s="282" t="s">
        <v>73</v>
      </c>
      <c r="FU1" s="282"/>
      <c r="FV1" s="282"/>
      <c r="FW1" s="282"/>
      <c r="FX1" s="282"/>
      <c r="FY1" s="282"/>
      <c r="FZ1" s="282"/>
      <c r="GA1" s="282" t="s">
        <v>73</v>
      </c>
      <c r="GB1" s="282"/>
      <c r="GC1" s="282"/>
      <c r="GD1" s="282"/>
      <c r="GE1" s="282"/>
      <c r="GF1" s="282"/>
      <c r="GG1" s="282"/>
      <c r="GH1" s="282" t="s">
        <v>73</v>
      </c>
      <c r="GI1" s="282"/>
      <c r="GJ1" s="282"/>
      <c r="GK1" s="282"/>
      <c r="GL1" s="282"/>
      <c r="GM1" s="282"/>
      <c r="GN1" s="282"/>
      <c r="GO1" s="282" t="s">
        <v>73</v>
      </c>
      <c r="GP1" s="282"/>
      <c r="GQ1" s="282"/>
      <c r="GR1" s="282"/>
      <c r="GS1" s="282"/>
      <c r="GT1" s="282"/>
      <c r="GU1" s="282"/>
      <c r="GV1" s="282" t="s">
        <v>73</v>
      </c>
      <c r="GW1" s="282"/>
      <c r="GX1" s="282"/>
      <c r="GY1" s="282"/>
      <c r="GZ1" s="282"/>
      <c r="HA1" s="282"/>
      <c r="HB1" s="282"/>
      <c r="HC1" s="282" t="s">
        <v>73</v>
      </c>
      <c r="HD1" s="282"/>
      <c r="HE1" s="282"/>
      <c r="HF1" s="282"/>
      <c r="HG1" s="282"/>
      <c r="HH1" s="282"/>
      <c r="HI1" s="282"/>
      <c r="HJ1" s="282" t="s">
        <v>73</v>
      </c>
      <c r="HK1" s="282"/>
      <c r="HL1" s="282"/>
      <c r="HM1" s="282"/>
      <c r="HN1" s="282"/>
      <c r="HO1" s="282"/>
      <c r="HP1" s="282"/>
      <c r="HQ1" s="282" t="s">
        <v>73</v>
      </c>
      <c r="HR1" s="282"/>
      <c r="HS1" s="282"/>
      <c r="HT1" s="282"/>
      <c r="HU1" s="282"/>
      <c r="HV1" s="282"/>
      <c r="HW1" s="282"/>
      <c r="HX1" s="282" t="s">
        <v>73</v>
      </c>
      <c r="HY1" s="282"/>
      <c r="HZ1" s="282"/>
      <c r="IA1" s="282"/>
      <c r="IB1" s="282"/>
      <c r="IC1" s="282"/>
      <c r="ID1" s="282"/>
      <c r="IE1" s="282" t="s">
        <v>73</v>
      </c>
      <c r="IF1" s="282"/>
      <c r="IG1" s="282"/>
      <c r="IH1" s="282"/>
      <c r="II1" s="282"/>
      <c r="IJ1" s="282"/>
      <c r="IK1" s="282"/>
      <c r="IL1" s="282" t="s">
        <v>73</v>
      </c>
      <c r="IM1" s="282"/>
      <c r="IN1" s="282"/>
      <c r="IO1" s="282"/>
      <c r="IP1" s="282"/>
      <c r="IQ1" s="282"/>
      <c r="IR1" s="282"/>
      <c r="IS1" s="282" t="s">
        <v>73</v>
      </c>
      <c r="IT1" s="282"/>
      <c r="IU1" s="282"/>
      <c r="IV1" s="282"/>
      <c r="IW1" s="282"/>
      <c r="IX1" s="282"/>
      <c r="IY1" s="282"/>
      <c r="IZ1" s="282" t="s">
        <v>73</v>
      </c>
      <c r="JA1" s="282"/>
      <c r="JB1" s="282"/>
      <c r="JC1" s="282"/>
      <c r="JD1" s="282"/>
      <c r="JE1" s="282"/>
      <c r="JF1" s="282"/>
      <c r="JG1" s="282" t="s">
        <v>73</v>
      </c>
      <c r="JH1" s="282"/>
      <c r="JI1" s="282"/>
      <c r="JJ1" s="282"/>
      <c r="JK1" s="282"/>
      <c r="JL1" s="282"/>
      <c r="JM1" s="282"/>
      <c r="JN1" s="282" t="s">
        <v>73</v>
      </c>
      <c r="JO1" s="282"/>
      <c r="JP1" s="282"/>
      <c r="JQ1" s="282"/>
      <c r="JR1" s="282"/>
      <c r="JS1" s="282"/>
      <c r="JT1" s="282"/>
      <c r="JU1" s="282" t="s">
        <v>73</v>
      </c>
      <c r="JV1" s="282"/>
      <c r="JW1" s="282"/>
      <c r="JX1" s="282"/>
      <c r="JY1" s="282"/>
      <c r="JZ1" s="282"/>
      <c r="KA1" s="282"/>
      <c r="KB1" s="282" t="s">
        <v>73</v>
      </c>
      <c r="KC1" s="282"/>
      <c r="KD1" s="282"/>
      <c r="KE1" s="282"/>
      <c r="KF1" s="282"/>
      <c r="KG1" s="282"/>
      <c r="KH1" s="282"/>
      <c r="KI1" s="282" t="s">
        <v>73</v>
      </c>
      <c r="KJ1" s="282"/>
      <c r="KK1" s="282"/>
      <c r="KL1" s="282"/>
      <c r="KM1" s="282"/>
      <c r="KN1" s="282"/>
      <c r="KO1" s="282"/>
      <c r="KP1" s="326" t="s">
        <v>1268</v>
      </c>
      <c r="KQ1" s="326"/>
      <c r="KR1" s="326"/>
      <c r="KS1" s="326"/>
      <c r="KT1" s="326"/>
      <c r="KU1" s="326"/>
      <c r="KV1" s="326"/>
    </row>
    <row r="2" spans="1:308">
      <c r="A2" s="326"/>
      <c r="B2" s="326"/>
      <c r="C2" s="326"/>
      <c r="D2" s="326"/>
      <c r="E2" s="326"/>
      <c r="F2" s="326"/>
      <c r="G2" s="326"/>
      <c r="H2" s="283" t="s">
        <v>1165</v>
      </c>
      <c r="I2" s="283"/>
      <c r="J2" s="283"/>
      <c r="K2" s="283"/>
      <c r="L2" s="283"/>
      <c r="M2" s="283"/>
      <c r="N2" s="283"/>
      <c r="O2" s="283" t="s">
        <v>1168</v>
      </c>
      <c r="P2" s="283"/>
      <c r="Q2" s="283"/>
      <c r="R2" s="283"/>
      <c r="S2" s="283"/>
      <c r="T2" s="283"/>
      <c r="U2" s="283"/>
      <c r="V2" s="283" t="s">
        <v>1171</v>
      </c>
      <c r="W2" s="283"/>
      <c r="X2" s="283"/>
      <c r="Y2" s="283"/>
      <c r="Z2" s="283"/>
      <c r="AA2" s="283"/>
      <c r="AB2" s="283"/>
      <c r="AC2" s="283" t="s">
        <v>1174</v>
      </c>
      <c r="AD2" s="283"/>
      <c r="AE2" s="283"/>
      <c r="AF2" s="283"/>
      <c r="AG2" s="283"/>
      <c r="AH2" s="283"/>
      <c r="AI2" s="283"/>
      <c r="AJ2" s="283" t="s">
        <v>1177</v>
      </c>
      <c r="AK2" s="283"/>
      <c r="AL2" s="283"/>
      <c r="AM2" s="283"/>
      <c r="AN2" s="283"/>
      <c r="AO2" s="283"/>
      <c r="AP2" s="283"/>
      <c r="AQ2" s="283" t="s">
        <v>1179</v>
      </c>
      <c r="AR2" s="283"/>
      <c r="AS2" s="283"/>
      <c r="AT2" s="283"/>
      <c r="AU2" s="283"/>
      <c r="AV2" s="283"/>
      <c r="AW2" s="283"/>
      <c r="AX2" s="283" t="s">
        <v>1181</v>
      </c>
      <c r="AY2" s="283"/>
      <c r="AZ2" s="283"/>
      <c r="BA2" s="283"/>
      <c r="BB2" s="283"/>
      <c r="BC2" s="283"/>
      <c r="BD2" s="283"/>
      <c r="BE2" s="283" t="s">
        <v>1184</v>
      </c>
      <c r="BF2" s="283"/>
      <c r="BG2" s="283"/>
      <c r="BH2" s="283"/>
      <c r="BI2" s="283"/>
      <c r="BJ2" s="283"/>
      <c r="BK2" s="283"/>
      <c r="BL2" s="283" t="s">
        <v>1186</v>
      </c>
      <c r="BM2" s="283"/>
      <c r="BN2" s="283"/>
      <c r="BO2" s="283"/>
      <c r="BP2" s="283"/>
      <c r="BQ2" s="283"/>
      <c r="BR2" s="283"/>
      <c r="BS2" s="283" t="s">
        <v>1188</v>
      </c>
      <c r="BT2" s="283"/>
      <c r="BU2" s="283"/>
      <c r="BV2" s="283"/>
      <c r="BW2" s="283"/>
      <c r="BX2" s="283"/>
      <c r="BY2" s="283"/>
      <c r="BZ2" s="283" t="s">
        <v>1191</v>
      </c>
      <c r="CA2" s="283"/>
      <c r="CB2" s="283"/>
      <c r="CC2" s="283"/>
      <c r="CD2" s="283"/>
      <c r="CE2" s="283"/>
      <c r="CF2" s="283"/>
      <c r="CG2" s="283" t="s">
        <v>1194</v>
      </c>
      <c r="CH2" s="283"/>
      <c r="CI2" s="283"/>
      <c r="CJ2" s="283"/>
      <c r="CK2" s="283"/>
      <c r="CL2" s="283"/>
      <c r="CM2" s="283"/>
      <c r="CN2" s="289" t="s">
        <v>1667</v>
      </c>
      <c r="CO2" s="289"/>
      <c r="CP2" s="289"/>
      <c r="CQ2" s="289"/>
      <c r="CR2" s="289"/>
      <c r="CS2" s="289"/>
      <c r="CT2" s="289"/>
      <c r="CU2" s="283" t="s">
        <v>1197</v>
      </c>
      <c r="CV2" s="283"/>
      <c r="CW2" s="283"/>
      <c r="CX2" s="283"/>
      <c r="CY2" s="283"/>
      <c r="CZ2" s="283"/>
      <c r="DA2" s="283"/>
      <c r="DB2" s="283" t="s">
        <v>1200</v>
      </c>
      <c r="DC2" s="283"/>
      <c r="DD2" s="283"/>
      <c r="DE2" s="283"/>
      <c r="DF2" s="283"/>
      <c r="DG2" s="283"/>
      <c r="DH2" s="283"/>
      <c r="DI2" s="283" t="s">
        <v>1202</v>
      </c>
      <c r="DJ2" s="283"/>
      <c r="DK2" s="283"/>
      <c r="DL2" s="283"/>
      <c r="DM2" s="283"/>
      <c r="DN2" s="283"/>
      <c r="DO2" s="283"/>
      <c r="DP2" s="283" t="s">
        <v>1204</v>
      </c>
      <c r="DQ2" s="283"/>
      <c r="DR2" s="283"/>
      <c r="DS2" s="283"/>
      <c r="DT2" s="283"/>
      <c r="DU2" s="283"/>
      <c r="DV2" s="283"/>
      <c r="DW2" s="283" t="s">
        <v>1206</v>
      </c>
      <c r="DX2" s="283"/>
      <c r="DY2" s="283"/>
      <c r="DZ2" s="283"/>
      <c r="EA2" s="283"/>
      <c r="EB2" s="283"/>
      <c r="EC2" s="283"/>
      <c r="ED2" s="283" t="s">
        <v>1209</v>
      </c>
      <c r="EE2" s="283"/>
      <c r="EF2" s="283"/>
      <c r="EG2" s="283"/>
      <c r="EH2" s="283"/>
      <c r="EI2" s="283"/>
      <c r="EJ2" s="283"/>
      <c r="EK2" s="283" t="s">
        <v>1211</v>
      </c>
      <c r="EL2" s="283"/>
      <c r="EM2" s="283"/>
      <c r="EN2" s="283"/>
      <c r="EO2" s="283"/>
      <c r="EP2" s="283"/>
      <c r="EQ2" s="283"/>
      <c r="ER2" s="283" t="s">
        <v>1214</v>
      </c>
      <c r="ES2" s="283"/>
      <c r="ET2" s="283"/>
      <c r="EU2" s="283"/>
      <c r="EV2" s="283"/>
      <c r="EW2" s="283"/>
      <c r="EX2" s="283"/>
      <c r="EY2" s="283" t="s">
        <v>1217</v>
      </c>
      <c r="EZ2" s="283"/>
      <c r="FA2" s="283"/>
      <c r="FB2" s="283"/>
      <c r="FC2" s="283"/>
      <c r="FD2" s="283"/>
      <c r="FE2" s="283"/>
      <c r="FF2" s="283" t="s">
        <v>1220</v>
      </c>
      <c r="FG2" s="283"/>
      <c r="FH2" s="283"/>
      <c r="FI2" s="283"/>
      <c r="FJ2" s="283"/>
      <c r="FK2" s="283"/>
      <c r="FL2" s="283"/>
      <c r="FM2" s="289" t="s">
        <v>1223</v>
      </c>
      <c r="FN2" s="289"/>
      <c r="FO2" s="289"/>
      <c r="FP2" s="289"/>
      <c r="FQ2" s="289"/>
      <c r="FR2" s="289"/>
      <c r="FS2" s="289"/>
      <c r="FT2" s="283" t="s">
        <v>1226</v>
      </c>
      <c r="FU2" s="283"/>
      <c r="FV2" s="283"/>
      <c r="FW2" s="283"/>
      <c r="FX2" s="283"/>
      <c r="FY2" s="283"/>
      <c r="FZ2" s="283"/>
      <c r="GA2" s="283" t="s">
        <v>1228</v>
      </c>
      <c r="GB2" s="283"/>
      <c r="GC2" s="283"/>
      <c r="GD2" s="283"/>
      <c r="GE2" s="283"/>
      <c r="GF2" s="283"/>
      <c r="GG2" s="283"/>
      <c r="GH2" s="283" t="s">
        <v>1231</v>
      </c>
      <c r="GI2" s="283"/>
      <c r="GJ2" s="283"/>
      <c r="GK2" s="283"/>
      <c r="GL2" s="283"/>
      <c r="GM2" s="283"/>
      <c r="GN2" s="283"/>
      <c r="GO2" s="283" t="s">
        <v>1234</v>
      </c>
      <c r="GP2" s="283"/>
      <c r="GQ2" s="283"/>
      <c r="GR2" s="283"/>
      <c r="GS2" s="283"/>
      <c r="GT2" s="283"/>
      <c r="GU2" s="283"/>
      <c r="GV2" s="283" t="s">
        <v>1235</v>
      </c>
      <c r="GW2" s="283"/>
      <c r="GX2" s="283"/>
      <c r="GY2" s="283"/>
      <c r="GZ2" s="283"/>
      <c r="HA2" s="283"/>
      <c r="HB2" s="283"/>
      <c r="HC2" s="283" t="s">
        <v>1238</v>
      </c>
      <c r="HD2" s="283"/>
      <c r="HE2" s="283"/>
      <c r="HF2" s="283"/>
      <c r="HG2" s="283"/>
      <c r="HH2" s="283"/>
      <c r="HI2" s="283"/>
      <c r="HJ2" s="283" t="s">
        <v>1241</v>
      </c>
      <c r="HK2" s="283"/>
      <c r="HL2" s="283"/>
      <c r="HM2" s="283"/>
      <c r="HN2" s="283"/>
      <c r="HO2" s="283"/>
      <c r="HP2" s="283"/>
      <c r="HQ2" s="283" t="s">
        <v>1243</v>
      </c>
      <c r="HR2" s="283"/>
      <c r="HS2" s="283"/>
      <c r="HT2" s="283"/>
      <c r="HU2" s="283"/>
      <c r="HV2" s="283"/>
      <c r="HW2" s="283"/>
      <c r="HX2" s="283" t="s">
        <v>1245</v>
      </c>
      <c r="HY2" s="283"/>
      <c r="HZ2" s="283"/>
      <c r="IA2" s="283"/>
      <c r="IB2" s="283"/>
      <c r="IC2" s="283"/>
      <c r="ID2" s="283"/>
      <c r="IE2" s="283" t="s">
        <v>1248</v>
      </c>
      <c r="IF2" s="283"/>
      <c r="IG2" s="283"/>
      <c r="IH2" s="283"/>
      <c r="II2" s="283"/>
      <c r="IJ2" s="283"/>
      <c r="IK2" s="283"/>
      <c r="IL2" s="283" t="s">
        <v>1249</v>
      </c>
      <c r="IM2" s="283"/>
      <c r="IN2" s="283"/>
      <c r="IO2" s="283"/>
      <c r="IP2" s="283"/>
      <c r="IQ2" s="283"/>
      <c r="IR2" s="283"/>
      <c r="IS2" s="283" t="s">
        <v>1252</v>
      </c>
      <c r="IT2" s="283"/>
      <c r="IU2" s="283"/>
      <c r="IV2" s="283"/>
      <c r="IW2" s="283"/>
      <c r="IX2" s="283"/>
      <c r="IY2" s="283"/>
      <c r="IZ2" s="283" t="s">
        <v>1254</v>
      </c>
      <c r="JA2" s="283"/>
      <c r="JB2" s="283"/>
      <c r="JC2" s="283"/>
      <c r="JD2" s="283"/>
      <c r="JE2" s="283"/>
      <c r="JF2" s="283"/>
      <c r="JG2" s="283" t="s">
        <v>1256</v>
      </c>
      <c r="JH2" s="283"/>
      <c r="JI2" s="283"/>
      <c r="JJ2" s="283"/>
      <c r="JK2" s="283"/>
      <c r="JL2" s="283"/>
      <c r="JM2" s="283"/>
      <c r="JN2" s="283" t="s">
        <v>1258</v>
      </c>
      <c r="JO2" s="283"/>
      <c r="JP2" s="283"/>
      <c r="JQ2" s="283"/>
      <c r="JR2" s="283"/>
      <c r="JS2" s="283"/>
      <c r="JT2" s="283"/>
      <c r="JU2" s="283" t="s">
        <v>1260</v>
      </c>
      <c r="JV2" s="283"/>
      <c r="JW2" s="283"/>
      <c r="JX2" s="283"/>
      <c r="JY2" s="283"/>
      <c r="JZ2" s="283"/>
      <c r="KA2" s="283"/>
      <c r="KB2" s="283" t="s">
        <v>1263</v>
      </c>
      <c r="KC2" s="283"/>
      <c r="KD2" s="283"/>
      <c r="KE2" s="283"/>
      <c r="KF2" s="283"/>
      <c r="KG2" s="283"/>
      <c r="KH2" s="283"/>
      <c r="KI2" s="283" t="s">
        <v>1266</v>
      </c>
      <c r="KJ2" s="283"/>
      <c r="KK2" s="283"/>
      <c r="KL2" s="283"/>
      <c r="KM2" s="283"/>
      <c r="KN2" s="283"/>
      <c r="KO2" s="283"/>
      <c r="KP2" s="326"/>
      <c r="KQ2" s="326"/>
      <c r="KR2" s="326"/>
      <c r="KS2" s="326"/>
      <c r="KT2" s="326"/>
      <c r="KU2" s="326"/>
      <c r="KV2" s="326"/>
    </row>
    <row r="3" spans="1:308" ht="15" customHeight="1">
      <c r="A3" s="326"/>
      <c r="B3" s="326"/>
      <c r="C3" s="326"/>
      <c r="D3" s="326"/>
      <c r="E3" s="326"/>
      <c r="F3" s="326"/>
      <c r="G3" s="326"/>
      <c r="H3" s="283" t="s">
        <v>1166</v>
      </c>
      <c r="I3" s="283"/>
      <c r="J3" s="283"/>
      <c r="K3" s="283"/>
      <c r="L3" s="283"/>
      <c r="M3" s="283"/>
      <c r="N3" s="283"/>
      <c r="O3" s="283" t="s">
        <v>1169</v>
      </c>
      <c r="P3" s="283"/>
      <c r="Q3" s="283"/>
      <c r="R3" s="283"/>
      <c r="S3" s="283"/>
      <c r="T3" s="283"/>
      <c r="U3" s="283"/>
      <c r="V3" s="283" t="s">
        <v>1172</v>
      </c>
      <c r="W3" s="283"/>
      <c r="X3" s="283"/>
      <c r="Y3" s="283"/>
      <c r="Z3" s="283"/>
      <c r="AA3" s="283"/>
      <c r="AB3" s="283"/>
      <c r="AC3" s="283" t="s">
        <v>1175</v>
      </c>
      <c r="AD3" s="283"/>
      <c r="AE3" s="283"/>
      <c r="AF3" s="283"/>
      <c r="AG3" s="283"/>
      <c r="AH3" s="283"/>
      <c r="AI3" s="283"/>
      <c r="AJ3" s="283" t="s">
        <v>80</v>
      </c>
      <c r="AK3" s="283"/>
      <c r="AL3" s="283"/>
      <c r="AM3" s="283"/>
      <c r="AN3" s="283"/>
      <c r="AO3" s="283"/>
      <c r="AP3" s="283"/>
      <c r="AQ3" s="283" t="s">
        <v>1180</v>
      </c>
      <c r="AR3" s="283"/>
      <c r="AS3" s="283"/>
      <c r="AT3" s="283"/>
      <c r="AU3" s="283"/>
      <c r="AV3" s="283"/>
      <c r="AW3" s="283"/>
      <c r="AX3" s="283" t="s">
        <v>1182</v>
      </c>
      <c r="AY3" s="283"/>
      <c r="AZ3" s="283"/>
      <c r="BA3" s="283"/>
      <c r="BB3" s="283"/>
      <c r="BC3" s="283"/>
      <c r="BD3" s="283"/>
      <c r="BE3" s="283" t="s">
        <v>1185</v>
      </c>
      <c r="BF3" s="283"/>
      <c r="BG3" s="283"/>
      <c r="BH3" s="283"/>
      <c r="BI3" s="283"/>
      <c r="BJ3" s="283"/>
      <c r="BK3" s="283"/>
      <c r="BL3" s="283" t="s">
        <v>1187</v>
      </c>
      <c r="BM3" s="283"/>
      <c r="BN3" s="283"/>
      <c r="BO3" s="283"/>
      <c r="BP3" s="283"/>
      <c r="BQ3" s="283"/>
      <c r="BR3" s="283"/>
      <c r="BS3" s="283" t="s">
        <v>1189</v>
      </c>
      <c r="BT3" s="283"/>
      <c r="BU3" s="283"/>
      <c r="BV3" s="283"/>
      <c r="BW3" s="283"/>
      <c r="BX3" s="283"/>
      <c r="BY3" s="283"/>
      <c r="BZ3" s="283" t="s">
        <v>1192</v>
      </c>
      <c r="CA3" s="283"/>
      <c r="CB3" s="283"/>
      <c r="CC3" s="283"/>
      <c r="CD3" s="283"/>
      <c r="CE3" s="283"/>
      <c r="CF3" s="283"/>
      <c r="CG3" s="283" t="s">
        <v>1195</v>
      </c>
      <c r="CH3" s="283"/>
      <c r="CI3" s="283"/>
      <c r="CJ3" s="283"/>
      <c r="CK3" s="283"/>
      <c r="CL3" s="283"/>
      <c r="CM3" s="283"/>
      <c r="CN3" s="283" t="s">
        <v>521</v>
      </c>
      <c r="CO3" s="283"/>
      <c r="CP3" s="283"/>
      <c r="CQ3" s="283"/>
      <c r="CR3" s="283"/>
      <c r="CS3" s="283"/>
      <c r="CT3" s="283"/>
      <c r="CU3" s="283" t="s">
        <v>1198</v>
      </c>
      <c r="CV3" s="283"/>
      <c r="CW3" s="283"/>
      <c r="CX3" s="283"/>
      <c r="CY3" s="283"/>
      <c r="CZ3" s="283"/>
      <c r="DA3" s="283"/>
      <c r="DB3" s="283" t="s">
        <v>1201</v>
      </c>
      <c r="DC3" s="283"/>
      <c r="DD3" s="283"/>
      <c r="DE3" s="283"/>
      <c r="DF3" s="283"/>
      <c r="DG3" s="283"/>
      <c r="DH3" s="283"/>
      <c r="DI3" s="283" t="s">
        <v>80</v>
      </c>
      <c r="DJ3" s="283"/>
      <c r="DK3" s="283"/>
      <c r="DL3" s="283"/>
      <c r="DM3" s="283"/>
      <c r="DN3" s="283"/>
      <c r="DO3" s="283"/>
      <c r="DP3" s="283" t="s">
        <v>80</v>
      </c>
      <c r="DQ3" s="283"/>
      <c r="DR3" s="283"/>
      <c r="DS3" s="283"/>
      <c r="DT3" s="283"/>
      <c r="DU3" s="283"/>
      <c r="DV3" s="283"/>
      <c r="DW3" s="283" t="s">
        <v>1207</v>
      </c>
      <c r="DX3" s="283"/>
      <c r="DY3" s="283"/>
      <c r="DZ3" s="283"/>
      <c r="EA3" s="283"/>
      <c r="EB3" s="283"/>
      <c r="EC3" s="283"/>
      <c r="ED3" s="283" t="s">
        <v>80</v>
      </c>
      <c r="EE3" s="283"/>
      <c r="EF3" s="283"/>
      <c r="EG3" s="283"/>
      <c r="EH3" s="283"/>
      <c r="EI3" s="283"/>
      <c r="EJ3" s="283"/>
      <c r="EK3" s="283" t="s">
        <v>1212</v>
      </c>
      <c r="EL3" s="283"/>
      <c r="EM3" s="283"/>
      <c r="EN3" s="283"/>
      <c r="EO3" s="283"/>
      <c r="EP3" s="283"/>
      <c r="EQ3" s="283"/>
      <c r="ER3" s="283" t="s">
        <v>1215</v>
      </c>
      <c r="ES3" s="283"/>
      <c r="ET3" s="283"/>
      <c r="EU3" s="283"/>
      <c r="EV3" s="283"/>
      <c r="EW3" s="283"/>
      <c r="EX3" s="283"/>
      <c r="EY3" s="283" t="s">
        <v>1218</v>
      </c>
      <c r="EZ3" s="283"/>
      <c r="FA3" s="283"/>
      <c r="FB3" s="283"/>
      <c r="FC3" s="283"/>
      <c r="FD3" s="283"/>
      <c r="FE3" s="283"/>
      <c r="FF3" s="283" t="s">
        <v>1221</v>
      </c>
      <c r="FG3" s="283"/>
      <c r="FH3" s="283"/>
      <c r="FI3" s="283"/>
      <c r="FJ3" s="283"/>
      <c r="FK3" s="283"/>
      <c r="FL3" s="283"/>
      <c r="FM3" s="289" t="s">
        <v>1224</v>
      </c>
      <c r="FN3" s="289"/>
      <c r="FO3" s="289"/>
      <c r="FP3" s="289"/>
      <c r="FQ3" s="289"/>
      <c r="FR3" s="289"/>
      <c r="FS3" s="289"/>
      <c r="FT3" s="283" t="s">
        <v>1227</v>
      </c>
      <c r="FU3" s="283"/>
      <c r="FV3" s="283"/>
      <c r="FW3" s="283"/>
      <c r="FX3" s="283"/>
      <c r="FY3" s="283"/>
      <c r="FZ3" s="283"/>
      <c r="GA3" s="283" t="s">
        <v>1229</v>
      </c>
      <c r="GB3" s="283"/>
      <c r="GC3" s="283"/>
      <c r="GD3" s="283"/>
      <c r="GE3" s="283"/>
      <c r="GF3" s="283"/>
      <c r="GG3" s="283"/>
      <c r="GH3" s="283" t="s">
        <v>1232</v>
      </c>
      <c r="GI3" s="283"/>
      <c r="GJ3" s="283"/>
      <c r="GK3" s="283"/>
      <c r="GL3" s="283"/>
      <c r="GM3" s="283"/>
      <c r="GN3" s="283"/>
      <c r="GO3" s="283" t="s">
        <v>80</v>
      </c>
      <c r="GP3" s="283"/>
      <c r="GQ3" s="283"/>
      <c r="GR3" s="283"/>
      <c r="GS3" s="283"/>
      <c r="GT3" s="283"/>
      <c r="GU3" s="283"/>
      <c r="GV3" s="283" t="s">
        <v>1236</v>
      </c>
      <c r="GW3" s="283"/>
      <c r="GX3" s="283"/>
      <c r="GY3" s="283"/>
      <c r="GZ3" s="283"/>
      <c r="HA3" s="283"/>
      <c r="HB3" s="283"/>
      <c r="HC3" s="283" t="s">
        <v>1239</v>
      </c>
      <c r="HD3" s="283"/>
      <c r="HE3" s="283"/>
      <c r="HF3" s="283"/>
      <c r="HG3" s="283"/>
      <c r="HH3" s="283"/>
      <c r="HI3" s="283"/>
      <c r="HJ3" s="283" t="s">
        <v>1242</v>
      </c>
      <c r="HK3" s="283"/>
      <c r="HL3" s="283"/>
      <c r="HM3" s="283"/>
      <c r="HN3" s="283"/>
      <c r="HO3" s="283"/>
      <c r="HP3" s="283"/>
      <c r="HQ3" s="283" t="s">
        <v>1244</v>
      </c>
      <c r="HR3" s="283"/>
      <c r="HS3" s="283"/>
      <c r="HT3" s="283"/>
      <c r="HU3" s="283"/>
      <c r="HV3" s="283"/>
      <c r="HW3" s="283"/>
      <c r="HX3" s="283" t="s">
        <v>1246</v>
      </c>
      <c r="HY3" s="283"/>
      <c r="HZ3" s="283"/>
      <c r="IA3" s="283"/>
      <c r="IB3" s="283"/>
      <c r="IC3" s="283"/>
      <c r="ID3" s="283"/>
      <c r="IE3" s="283" t="s">
        <v>80</v>
      </c>
      <c r="IF3" s="283"/>
      <c r="IG3" s="283"/>
      <c r="IH3" s="283"/>
      <c r="II3" s="283"/>
      <c r="IJ3" s="283"/>
      <c r="IK3" s="283"/>
      <c r="IL3" s="325" t="s">
        <v>1250</v>
      </c>
      <c r="IM3" s="325"/>
      <c r="IN3" s="325"/>
      <c r="IO3" s="325"/>
      <c r="IP3" s="325"/>
      <c r="IQ3" s="325"/>
      <c r="IR3" s="325"/>
      <c r="IS3" s="283" t="s">
        <v>1063</v>
      </c>
      <c r="IT3" s="283"/>
      <c r="IU3" s="283"/>
      <c r="IV3" s="283"/>
      <c r="IW3" s="283"/>
      <c r="IX3" s="283"/>
      <c r="IY3" s="283"/>
      <c r="IZ3" s="283" t="s">
        <v>1066</v>
      </c>
      <c r="JA3" s="283"/>
      <c r="JB3" s="283"/>
      <c r="JC3" s="283"/>
      <c r="JD3" s="283"/>
      <c r="JE3" s="283"/>
      <c r="JF3" s="283"/>
      <c r="JG3" s="283" t="s">
        <v>80</v>
      </c>
      <c r="JH3" s="283"/>
      <c r="JI3" s="283"/>
      <c r="JJ3" s="283"/>
      <c r="JK3" s="283"/>
      <c r="JL3" s="283"/>
      <c r="JM3" s="283"/>
      <c r="JN3" s="283" t="s">
        <v>1096</v>
      </c>
      <c r="JO3" s="283"/>
      <c r="JP3" s="283"/>
      <c r="JQ3" s="283"/>
      <c r="JR3" s="283"/>
      <c r="JS3" s="283"/>
      <c r="JT3" s="283"/>
      <c r="JU3" s="283" t="s">
        <v>1261</v>
      </c>
      <c r="JV3" s="283"/>
      <c r="JW3" s="283"/>
      <c r="JX3" s="283"/>
      <c r="JY3" s="283"/>
      <c r="JZ3" s="283"/>
      <c r="KA3" s="283"/>
      <c r="KB3" s="283" t="s">
        <v>1264</v>
      </c>
      <c r="KC3" s="283"/>
      <c r="KD3" s="283"/>
      <c r="KE3" s="283"/>
      <c r="KF3" s="283"/>
      <c r="KG3" s="283"/>
      <c r="KH3" s="283"/>
      <c r="KI3" s="283" t="s">
        <v>80</v>
      </c>
      <c r="KJ3" s="283"/>
      <c r="KK3" s="283"/>
      <c r="KL3" s="283"/>
      <c r="KM3" s="283"/>
      <c r="KN3" s="283"/>
      <c r="KO3" s="283"/>
      <c r="KP3" s="326"/>
      <c r="KQ3" s="326"/>
      <c r="KR3" s="326"/>
      <c r="KS3" s="326"/>
      <c r="KT3" s="326"/>
      <c r="KU3" s="326"/>
      <c r="KV3" s="326"/>
    </row>
    <row r="4" spans="1:308">
      <c r="A4" s="326"/>
      <c r="B4" s="326"/>
      <c r="C4" s="326"/>
      <c r="D4" s="326"/>
      <c r="E4" s="326"/>
      <c r="F4" s="326"/>
      <c r="G4" s="326"/>
      <c r="H4" s="283" t="s">
        <v>1167</v>
      </c>
      <c r="I4" s="283"/>
      <c r="J4" s="283"/>
      <c r="K4" s="283"/>
      <c r="L4" s="283"/>
      <c r="M4" s="283"/>
      <c r="N4" s="283"/>
      <c r="O4" s="283" t="s">
        <v>1170</v>
      </c>
      <c r="P4" s="283"/>
      <c r="Q4" s="283"/>
      <c r="R4" s="283"/>
      <c r="S4" s="283"/>
      <c r="T4" s="283"/>
      <c r="U4" s="283"/>
      <c r="V4" s="283" t="s">
        <v>1173</v>
      </c>
      <c r="W4" s="283"/>
      <c r="X4" s="283"/>
      <c r="Y4" s="283"/>
      <c r="Z4" s="283"/>
      <c r="AA4" s="283"/>
      <c r="AB4" s="283"/>
      <c r="AC4" s="283" t="s">
        <v>1176</v>
      </c>
      <c r="AD4" s="283"/>
      <c r="AE4" s="283"/>
      <c r="AF4" s="283"/>
      <c r="AG4" s="283"/>
      <c r="AH4" s="283"/>
      <c r="AI4" s="283"/>
      <c r="AJ4" s="283" t="s">
        <v>1178</v>
      </c>
      <c r="AK4" s="283"/>
      <c r="AL4" s="283"/>
      <c r="AM4" s="283"/>
      <c r="AN4" s="283"/>
      <c r="AO4" s="283"/>
      <c r="AP4" s="283"/>
      <c r="AQ4" s="283" t="s">
        <v>1173</v>
      </c>
      <c r="AR4" s="283"/>
      <c r="AS4" s="283"/>
      <c r="AT4" s="283"/>
      <c r="AU4" s="283"/>
      <c r="AV4" s="283"/>
      <c r="AW4" s="283"/>
      <c r="AX4" s="283" t="s">
        <v>1183</v>
      </c>
      <c r="AY4" s="283"/>
      <c r="AZ4" s="283"/>
      <c r="BA4" s="283"/>
      <c r="BB4" s="283"/>
      <c r="BC4" s="283"/>
      <c r="BD4" s="283"/>
      <c r="BE4" s="283" t="s">
        <v>1173</v>
      </c>
      <c r="BF4" s="283"/>
      <c r="BG4" s="283"/>
      <c r="BH4" s="283"/>
      <c r="BI4" s="283"/>
      <c r="BJ4" s="283"/>
      <c r="BK4" s="283"/>
      <c r="BL4" s="283" t="s">
        <v>1176</v>
      </c>
      <c r="BM4" s="283"/>
      <c r="BN4" s="283"/>
      <c r="BO4" s="283"/>
      <c r="BP4" s="283"/>
      <c r="BQ4" s="283"/>
      <c r="BR4" s="283"/>
      <c r="BS4" s="283" t="s">
        <v>1190</v>
      </c>
      <c r="BT4" s="283"/>
      <c r="BU4" s="283"/>
      <c r="BV4" s="283"/>
      <c r="BW4" s="283"/>
      <c r="BX4" s="283"/>
      <c r="BY4" s="283"/>
      <c r="BZ4" s="283" t="s">
        <v>1193</v>
      </c>
      <c r="CA4" s="283"/>
      <c r="CB4" s="283"/>
      <c r="CC4" s="283"/>
      <c r="CD4" s="283"/>
      <c r="CE4" s="283"/>
      <c r="CF4" s="283"/>
      <c r="CG4" s="283" t="s">
        <v>1196</v>
      </c>
      <c r="CH4" s="283"/>
      <c r="CI4" s="283"/>
      <c r="CJ4" s="283"/>
      <c r="CK4" s="283"/>
      <c r="CL4" s="283"/>
      <c r="CM4" s="283"/>
      <c r="CN4" s="283" t="s">
        <v>1668</v>
      </c>
      <c r="CO4" s="283"/>
      <c r="CP4" s="283"/>
      <c r="CQ4" s="283"/>
      <c r="CR4" s="283"/>
      <c r="CS4" s="283"/>
      <c r="CT4" s="283"/>
      <c r="CU4" s="283" t="s">
        <v>1199</v>
      </c>
      <c r="CV4" s="283"/>
      <c r="CW4" s="283"/>
      <c r="CX4" s="283"/>
      <c r="CY4" s="283"/>
      <c r="CZ4" s="283"/>
      <c r="DA4" s="283"/>
      <c r="DB4" s="283" t="s">
        <v>1176</v>
      </c>
      <c r="DC4" s="283"/>
      <c r="DD4" s="283"/>
      <c r="DE4" s="283"/>
      <c r="DF4" s="283"/>
      <c r="DG4" s="283"/>
      <c r="DH4" s="283"/>
      <c r="DI4" s="283" t="s">
        <v>1203</v>
      </c>
      <c r="DJ4" s="283"/>
      <c r="DK4" s="283"/>
      <c r="DL4" s="283"/>
      <c r="DM4" s="283"/>
      <c r="DN4" s="283"/>
      <c r="DO4" s="283"/>
      <c r="DP4" s="283" t="s">
        <v>1205</v>
      </c>
      <c r="DQ4" s="283"/>
      <c r="DR4" s="283"/>
      <c r="DS4" s="283"/>
      <c r="DT4" s="283"/>
      <c r="DU4" s="283"/>
      <c r="DV4" s="283"/>
      <c r="DW4" s="283" t="s">
        <v>1208</v>
      </c>
      <c r="DX4" s="283"/>
      <c r="DY4" s="283"/>
      <c r="DZ4" s="283"/>
      <c r="EA4" s="283"/>
      <c r="EB4" s="283"/>
      <c r="EC4" s="283"/>
      <c r="ED4" s="283" t="s">
        <v>1210</v>
      </c>
      <c r="EE4" s="283"/>
      <c r="EF4" s="283"/>
      <c r="EG4" s="283"/>
      <c r="EH4" s="283"/>
      <c r="EI4" s="283"/>
      <c r="EJ4" s="283"/>
      <c r="EK4" s="283" t="s">
        <v>1213</v>
      </c>
      <c r="EL4" s="283"/>
      <c r="EM4" s="283"/>
      <c r="EN4" s="283"/>
      <c r="EO4" s="283"/>
      <c r="EP4" s="283"/>
      <c r="EQ4" s="283"/>
      <c r="ER4" s="283" t="s">
        <v>1216</v>
      </c>
      <c r="ES4" s="283"/>
      <c r="ET4" s="283"/>
      <c r="EU4" s="283"/>
      <c r="EV4" s="283"/>
      <c r="EW4" s="283"/>
      <c r="EX4" s="283"/>
      <c r="EY4" s="283" t="s">
        <v>1219</v>
      </c>
      <c r="EZ4" s="283"/>
      <c r="FA4" s="283"/>
      <c r="FB4" s="283"/>
      <c r="FC4" s="283"/>
      <c r="FD4" s="283"/>
      <c r="FE4" s="283"/>
      <c r="FF4" s="283" t="s">
        <v>1222</v>
      </c>
      <c r="FG4" s="283"/>
      <c r="FH4" s="283"/>
      <c r="FI4" s="283"/>
      <c r="FJ4" s="283"/>
      <c r="FK4" s="283"/>
      <c r="FL4" s="283"/>
      <c r="FM4" s="289" t="s">
        <v>1225</v>
      </c>
      <c r="FN4" s="289"/>
      <c r="FO4" s="289"/>
      <c r="FP4" s="289"/>
      <c r="FQ4" s="289"/>
      <c r="FR4" s="289"/>
      <c r="FS4" s="289"/>
      <c r="FT4" s="283" t="s">
        <v>1868</v>
      </c>
      <c r="FU4" s="283"/>
      <c r="FV4" s="283"/>
      <c r="FW4" s="283"/>
      <c r="FX4" s="283"/>
      <c r="FY4" s="283"/>
      <c r="FZ4" s="283"/>
      <c r="GA4" s="283" t="s">
        <v>1230</v>
      </c>
      <c r="GB4" s="283"/>
      <c r="GC4" s="283"/>
      <c r="GD4" s="283"/>
      <c r="GE4" s="283"/>
      <c r="GF4" s="283"/>
      <c r="GG4" s="283"/>
      <c r="GH4" s="283" t="s">
        <v>1233</v>
      </c>
      <c r="GI4" s="283"/>
      <c r="GJ4" s="283"/>
      <c r="GK4" s="283"/>
      <c r="GL4" s="283"/>
      <c r="GM4" s="283"/>
      <c r="GN4" s="283"/>
      <c r="GO4" s="283" t="s">
        <v>1178</v>
      </c>
      <c r="GP4" s="283"/>
      <c r="GQ4" s="283"/>
      <c r="GR4" s="283"/>
      <c r="GS4" s="283"/>
      <c r="GT4" s="283"/>
      <c r="GU4" s="283"/>
      <c r="GV4" s="283" t="s">
        <v>1237</v>
      </c>
      <c r="GW4" s="283"/>
      <c r="GX4" s="283"/>
      <c r="GY4" s="283"/>
      <c r="GZ4" s="283"/>
      <c r="HA4" s="283"/>
      <c r="HB4" s="283"/>
      <c r="HC4" s="283" t="s">
        <v>1240</v>
      </c>
      <c r="HD4" s="283"/>
      <c r="HE4" s="283"/>
      <c r="HF4" s="283"/>
      <c r="HG4" s="283"/>
      <c r="HH4" s="283"/>
      <c r="HI4" s="283"/>
      <c r="HJ4" s="283" t="s">
        <v>1866</v>
      </c>
      <c r="HK4" s="283"/>
      <c r="HL4" s="283"/>
      <c r="HM4" s="283"/>
      <c r="HN4" s="283"/>
      <c r="HO4" s="283"/>
      <c r="HP4" s="283"/>
      <c r="HQ4" s="283" t="s">
        <v>1867</v>
      </c>
      <c r="HR4" s="283"/>
      <c r="HS4" s="283"/>
      <c r="HT4" s="283"/>
      <c r="HU4" s="283"/>
      <c r="HV4" s="283"/>
      <c r="HW4" s="283"/>
      <c r="HX4" s="283" t="s">
        <v>1247</v>
      </c>
      <c r="HY4" s="283"/>
      <c r="HZ4" s="283"/>
      <c r="IA4" s="283"/>
      <c r="IB4" s="283"/>
      <c r="IC4" s="283"/>
      <c r="ID4" s="283"/>
      <c r="IE4" s="283" t="s">
        <v>1869</v>
      </c>
      <c r="IF4" s="283"/>
      <c r="IG4" s="283"/>
      <c r="IH4" s="283"/>
      <c r="II4" s="283"/>
      <c r="IJ4" s="283"/>
      <c r="IK4" s="283"/>
      <c r="IL4" s="283" t="s">
        <v>1251</v>
      </c>
      <c r="IM4" s="283"/>
      <c r="IN4" s="283"/>
      <c r="IO4" s="283"/>
      <c r="IP4" s="283"/>
      <c r="IQ4" s="283"/>
      <c r="IR4" s="283"/>
      <c r="IS4" s="283" t="s">
        <v>1253</v>
      </c>
      <c r="IT4" s="283"/>
      <c r="IU4" s="283"/>
      <c r="IV4" s="283"/>
      <c r="IW4" s="283"/>
      <c r="IX4" s="283"/>
      <c r="IY4" s="283"/>
      <c r="IZ4" s="283" t="s">
        <v>1255</v>
      </c>
      <c r="JA4" s="283"/>
      <c r="JB4" s="283"/>
      <c r="JC4" s="283"/>
      <c r="JD4" s="283"/>
      <c r="JE4" s="283"/>
      <c r="JF4" s="283"/>
      <c r="JG4" s="283" t="s">
        <v>1257</v>
      </c>
      <c r="JH4" s="283"/>
      <c r="JI4" s="283"/>
      <c r="JJ4" s="283"/>
      <c r="JK4" s="283"/>
      <c r="JL4" s="283"/>
      <c r="JM4" s="283"/>
      <c r="JN4" s="283" t="s">
        <v>1259</v>
      </c>
      <c r="JO4" s="283"/>
      <c r="JP4" s="283"/>
      <c r="JQ4" s="283"/>
      <c r="JR4" s="283"/>
      <c r="JS4" s="283"/>
      <c r="JT4" s="283"/>
      <c r="JU4" s="286" t="s">
        <v>1262</v>
      </c>
      <c r="JV4" s="286"/>
      <c r="JW4" s="286"/>
      <c r="JX4" s="286"/>
      <c r="JY4" s="286"/>
      <c r="JZ4" s="286"/>
      <c r="KA4" s="286"/>
      <c r="KB4" s="283" t="s">
        <v>1265</v>
      </c>
      <c r="KC4" s="283"/>
      <c r="KD4" s="283"/>
      <c r="KE4" s="283"/>
      <c r="KF4" s="283"/>
      <c r="KG4" s="283"/>
      <c r="KH4" s="283"/>
      <c r="KI4" s="283" t="s">
        <v>1267</v>
      </c>
      <c r="KJ4" s="283"/>
      <c r="KK4" s="283"/>
      <c r="KL4" s="283"/>
      <c r="KM4" s="283"/>
      <c r="KN4" s="283"/>
      <c r="KO4" s="283"/>
      <c r="KP4" s="326"/>
      <c r="KQ4" s="326"/>
      <c r="KR4" s="326"/>
      <c r="KS4" s="326"/>
      <c r="KT4" s="326"/>
      <c r="KU4" s="326"/>
      <c r="KV4" s="326"/>
    </row>
    <row r="5" spans="1:308" s="30" customFormat="1" ht="43.5" customHeight="1">
      <c r="A5" s="73" t="s">
        <v>0</v>
      </c>
      <c r="B5" s="74" t="s">
        <v>1928</v>
      </c>
      <c r="C5" s="27" t="s">
        <v>72</v>
      </c>
      <c r="D5" s="27" t="s">
        <v>69</v>
      </c>
      <c r="E5" s="27" t="s">
        <v>70</v>
      </c>
      <c r="F5" s="27" t="s">
        <v>71</v>
      </c>
      <c r="G5" s="27" t="s">
        <v>74</v>
      </c>
      <c r="H5" s="246" t="s">
        <v>0</v>
      </c>
      <c r="I5" s="246" t="s">
        <v>1</v>
      </c>
      <c r="J5" s="27" t="s">
        <v>72</v>
      </c>
      <c r="K5" s="27" t="s">
        <v>69</v>
      </c>
      <c r="L5" s="27" t="s">
        <v>70</v>
      </c>
      <c r="M5" s="27" t="s">
        <v>71</v>
      </c>
      <c r="N5" s="27" t="s">
        <v>74</v>
      </c>
      <c r="O5" s="246" t="s">
        <v>0</v>
      </c>
      <c r="P5" s="246" t="s">
        <v>1</v>
      </c>
      <c r="Q5" s="27" t="s">
        <v>72</v>
      </c>
      <c r="R5" s="27" t="s">
        <v>69</v>
      </c>
      <c r="S5" s="27" t="s">
        <v>70</v>
      </c>
      <c r="T5" s="27" t="s">
        <v>71</v>
      </c>
      <c r="U5" s="27" t="s">
        <v>74</v>
      </c>
      <c r="V5" s="246" t="s">
        <v>0</v>
      </c>
      <c r="W5" s="246" t="s">
        <v>1</v>
      </c>
      <c r="X5" s="27" t="s">
        <v>72</v>
      </c>
      <c r="Y5" s="27" t="s">
        <v>69</v>
      </c>
      <c r="Z5" s="27" t="s">
        <v>70</v>
      </c>
      <c r="AA5" s="27" t="s">
        <v>71</v>
      </c>
      <c r="AB5" s="27" t="s">
        <v>74</v>
      </c>
      <c r="AC5" s="246" t="s">
        <v>0</v>
      </c>
      <c r="AD5" s="246" t="s">
        <v>1</v>
      </c>
      <c r="AE5" s="27" t="s">
        <v>72</v>
      </c>
      <c r="AF5" s="27" t="s">
        <v>69</v>
      </c>
      <c r="AG5" s="27" t="s">
        <v>70</v>
      </c>
      <c r="AH5" s="27" t="s">
        <v>71</v>
      </c>
      <c r="AI5" s="27" t="s">
        <v>74</v>
      </c>
      <c r="AJ5" s="246" t="s">
        <v>0</v>
      </c>
      <c r="AK5" s="246" t="s">
        <v>1</v>
      </c>
      <c r="AL5" s="27" t="s">
        <v>72</v>
      </c>
      <c r="AM5" s="27" t="s">
        <v>69</v>
      </c>
      <c r="AN5" s="27" t="s">
        <v>70</v>
      </c>
      <c r="AO5" s="27" t="s">
        <v>71</v>
      </c>
      <c r="AP5" s="27" t="s">
        <v>74</v>
      </c>
      <c r="AQ5" s="246" t="s">
        <v>0</v>
      </c>
      <c r="AR5" s="246" t="s">
        <v>1</v>
      </c>
      <c r="AS5" s="27" t="s">
        <v>72</v>
      </c>
      <c r="AT5" s="27" t="s">
        <v>69</v>
      </c>
      <c r="AU5" s="27" t="s">
        <v>70</v>
      </c>
      <c r="AV5" s="27" t="s">
        <v>71</v>
      </c>
      <c r="AW5" s="27" t="s">
        <v>74</v>
      </c>
      <c r="AX5" s="246" t="s">
        <v>0</v>
      </c>
      <c r="AY5" s="246" t="s">
        <v>1</v>
      </c>
      <c r="AZ5" s="27" t="s">
        <v>1839</v>
      </c>
      <c r="BA5" s="27" t="s">
        <v>69</v>
      </c>
      <c r="BB5" s="27" t="s">
        <v>70</v>
      </c>
      <c r="BC5" s="27" t="s">
        <v>71</v>
      </c>
      <c r="BD5" s="27" t="s">
        <v>74</v>
      </c>
      <c r="BE5" s="246" t="s">
        <v>0</v>
      </c>
      <c r="BF5" s="246" t="s">
        <v>1</v>
      </c>
      <c r="BG5" s="27" t="s">
        <v>72</v>
      </c>
      <c r="BH5" s="27" t="s">
        <v>69</v>
      </c>
      <c r="BI5" s="27" t="s">
        <v>70</v>
      </c>
      <c r="BJ5" s="27" t="s">
        <v>71</v>
      </c>
      <c r="BK5" s="27" t="s">
        <v>74</v>
      </c>
      <c r="BL5" s="246" t="s">
        <v>0</v>
      </c>
      <c r="BM5" s="246" t="s">
        <v>1</v>
      </c>
      <c r="BN5" s="27" t="s">
        <v>72</v>
      </c>
      <c r="BO5" s="27" t="s">
        <v>69</v>
      </c>
      <c r="BP5" s="27" t="s">
        <v>70</v>
      </c>
      <c r="BQ5" s="27" t="s">
        <v>71</v>
      </c>
      <c r="BR5" s="27" t="s">
        <v>74</v>
      </c>
      <c r="BS5" s="246" t="s">
        <v>0</v>
      </c>
      <c r="BT5" s="246" t="s">
        <v>1</v>
      </c>
      <c r="BU5" s="27" t="s">
        <v>1666</v>
      </c>
      <c r="BV5" s="27" t="s">
        <v>69</v>
      </c>
      <c r="BW5" s="27" t="s">
        <v>70</v>
      </c>
      <c r="BX5" s="27" t="s">
        <v>71</v>
      </c>
      <c r="BY5" s="27" t="s">
        <v>74</v>
      </c>
      <c r="BZ5" s="246" t="s">
        <v>0</v>
      </c>
      <c r="CA5" s="246" t="s">
        <v>1</v>
      </c>
      <c r="CB5" s="27" t="s">
        <v>1666</v>
      </c>
      <c r="CC5" s="27" t="s">
        <v>69</v>
      </c>
      <c r="CD5" s="27" t="s">
        <v>70</v>
      </c>
      <c r="CE5" s="27" t="s">
        <v>71</v>
      </c>
      <c r="CF5" s="27" t="s">
        <v>74</v>
      </c>
      <c r="CG5" s="246" t="s">
        <v>0</v>
      </c>
      <c r="CH5" s="246" t="s">
        <v>1</v>
      </c>
      <c r="CI5" s="27" t="s">
        <v>72</v>
      </c>
      <c r="CJ5" s="27" t="s">
        <v>69</v>
      </c>
      <c r="CK5" s="27" t="s">
        <v>70</v>
      </c>
      <c r="CL5" s="27" t="s">
        <v>71</v>
      </c>
      <c r="CM5" s="27" t="s">
        <v>74</v>
      </c>
      <c r="CN5" s="246" t="s">
        <v>0</v>
      </c>
      <c r="CO5" s="246" t="s">
        <v>1</v>
      </c>
      <c r="CP5" s="27" t="s">
        <v>72</v>
      </c>
      <c r="CQ5" s="27" t="s">
        <v>69</v>
      </c>
      <c r="CR5" s="27" t="s">
        <v>70</v>
      </c>
      <c r="CS5" s="27" t="s">
        <v>71</v>
      </c>
      <c r="CT5" s="27" t="s">
        <v>74</v>
      </c>
      <c r="CU5" s="246" t="s">
        <v>0</v>
      </c>
      <c r="CV5" s="246" t="s">
        <v>1</v>
      </c>
      <c r="CW5" s="27" t="s">
        <v>72</v>
      </c>
      <c r="CX5" s="27" t="s">
        <v>69</v>
      </c>
      <c r="CY5" s="27" t="s">
        <v>70</v>
      </c>
      <c r="CZ5" s="27" t="s">
        <v>71</v>
      </c>
      <c r="DA5" s="27" t="s">
        <v>74</v>
      </c>
      <c r="DB5" s="246" t="s">
        <v>0</v>
      </c>
      <c r="DC5" s="246" t="s">
        <v>1</v>
      </c>
      <c r="DD5" s="27" t="s">
        <v>72</v>
      </c>
      <c r="DE5" s="27" t="s">
        <v>69</v>
      </c>
      <c r="DF5" s="27" t="s">
        <v>70</v>
      </c>
      <c r="DG5" s="27" t="s">
        <v>71</v>
      </c>
      <c r="DH5" s="27" t="s">
        <v>74</v>
      </c>
      <c r="DI5" s="246" t="s">
        <v>0</v>
      </c>
      <c r="DJ5" s="246" t="s">
        <v>1</v>
      </c>
      <c r="DK5" s="27" t="s">
        <v>72</v>
      </c>
      <c r="DL5" s="27" t="s">
        <v>69</v>
      </c>
      <c r="DM5" s="27" t="s">
        <v>70</v>
      </c>
      <c r="DN5" s="27" t="s">
        <v>71</v>
      </c>
      <c r="DO5" s="27" t="s">
        <v>74</v>
      </c>
      <c r="DP5" s="246" t="s">
        <v>0</v>
      </c>
      <c r="DQ5" s="246" t="s">
        <v>1</v>
      </c>
      <c r="DR5" s="27" t="s">
        <v>72</v>
      </c>
      <c r="DS5" s="27" t="s">
        <v>69</v>
      </c>
      <c r="DT5" s="27" t="s">
        <v>70</v>
      </c>
      <c r="DU5" s="27" t="s">
        <v>71</v>
      </c>
      <c r="DV5" s="27" t="s">
        <v>74</v>
      </c>
      <c r="DW5" s="246" t="s">
        <v>0</v>
      </c>
      <c r="DX5" s="246" t="s">
        <v>1</v>
      </c>
      <c r="DY5" s="27" t="s">
        <v>72</v>
      </c>
      <c r="DZ5" s="27" t="s">
        <v>69</v>
      </c>
      <c r="EA5" s="27" t="s">
        <v>70</v>
      </c>
      <c r="EB5" s="27" t="s">
        <v>71</v>
      </c>
      <c r="EC5" s="27" t="s">
        <v>74</v>
      </c>
      <c r="ED5" s="246" t="s">
        <v>0</v>
      </c>
      <c r="EE5" s="246" t="s">
        <v>1</v>
      </c>
      <c r="EF5" s="27" t="s">
        <v>72</v>
      </c>
      <c r="EG5" s="27" t="s">
        <v>69</v>
      </c>
      <c r="EH5" s="27" t="s">
        <v>70</v>
      </c>
      <c r="EI5" s="27" t="s">
        <v>71</v>
      </c>
      <c r="EJ5" s="27" t="s">
        <v>74</v>
      </c>
      <c r="EK5" s="246" t="s">
        <v>0</v>
      </c>
      <c r="EL5" s="246" t="s">
        <v>1</v>
      </c>
      <c r="EM5" s="27" t="s">
        <v>72</v>
      </c>
      <c r="EN5" s="27" t="s">
        <v>69</v>
      </c>
      <c r="EO5" s="27" t="s">
        <v>70</v>
      </c>
      <c r="EP5" s="27" t="s">
        <v>71</v>
      </c>
      <c r="EQ5" s="27" t="s">
        <v>74</v>
      </c>
      <c r="ER5" s="246" t="s">
        <v>0</v>
      </c>
      <c r="ES5" s="246" t="s">
        <v>1</v>
      </c>
      <c r="ET5" s="27" t="s">
        <v>72</v>
      </c>
      <c r="EU5" s="27" t="s">
        <v>69</v>
      </c>
      <c r="EV5" s="27" t="s">
        <v>70</v>
      </c>
      <c r="EW5" s="27" t="s">
        <v>71</v>
      </c>
      <c r="EX5" s="27" t="s">
        <v>74</v>
      </c>
      <c r="EY5" s="246" t="s">
        <v>0</v>
      </c>
      <c r="EZ5" s="246" t="s">
        <v>1</v>
      </c>
      <c r="FA5" s="27" t="s">
        <v>1670</v>
      </c>
      <c r="FB5" s="27" t="s">
        <v>69</v>
      </c>
      <c r="FC5" s="27" t="s">
        <v>70</v>
      </c>
      <c r="FD5" s="27" t="s">
        <v>71</v>
      </c>
      <c r="FE5" s="27" t="s">
        <v>74</v>
      </c>
      <c r="FF5" s="246" t="s">
        <v>0</v>
      </c>
      <c r="FG5" s="246" t="s">
        <v>1</v>
      </c>
      <c r="FH5" s="27" t="s">
        <v>1670</v>
      </c>
      <c r="FI5" s="27" t="s">
        <v>69</v>
      </c>
      <c r="FJ5" s="27" t="s">
        <v>70</v>
      </c>
      <c r="FK5" s="27" t="s">
        <v>71</v>
      </c>
      <c r="FL5" s="27" t="s">
        <v>74</v>
      </c>
      <c r="FM5" s="246" t="s">
        <v>0</v>
      </c>
      <c r="FN5" s="246" t="s">
        <v>1</v>
      </c>
      <c r="FO5" s="27" t="s">
        <v>72</v>
      </c>
      <c r="FP5" s="27" t="s">
        <v>69</v>
      </c>
      <c r="FQ5" s="27" t="s">
        <v>70</v>
      </c>
      <c r="FR5" s="27" t="s">
        <v>71</v>
      </c>
      <c r="FS5" s="27" t="s">
        <v>74</v>
      </c>
      <c r="FT5" s="246" t="s">
        <v>0</v>
      </c>
      <c r="FU5" s="246" t="s">
        <v>1</v>
      </c>
      <c r="FV5" s="27" t="s">
        <v>72</v>
      </c>
      <c r="FW5" s="27" t="s">
        <v>69</v>
      </c>
      <c r="FX5" s="27" t="s">
        <v>70</v>
      </c>
      <c r="FY5" s="27" t="s">
        <v>71</v>
      </c>
      <c r="FZ5" s="27" t="s">
        <v>74</v>
      </c>
      <c r="GA5" s="246" t="s">
        <v>0</v>
      </c>
      <c r="GB5" s="246" t="s">
        <v>1</v>
      </c>
      <c r="GC5" s="27" t="s">
        <v>1673</v>
      </c>
      <c r="GD5" s="27" t="s">
        <v>69</v>
      </c>
      <c r="GE5" s="27" t="s">
        <v>70</v>
      </c>
      <c r="GF5" s="27" t="s">
        <v>71</v>
      </c>
      <c r="GG5" s="27" t="s">
        <v>74</v>
      </c>
      <c r="GH5" s="246" t="s">
        <v>0</v>
      </c>
      <c r="GI5" s="246" t="s">
        <v>1</v>
      </c>
      <c r="GJ5" s="27" t="s">
        <v>72</v>
      </c>
      <c r="GK5" s="27" t="s">
        <v>69</v>
      </c>
      <c r="GL5" s="27" t="s">
        <v>70</v>
      </c>
      <c r="GM5" s="27" t="s">
        <v>71</v>
      </c>
      <c r="GN5" s="27" t="s">
        <v>74</v>
      </c>
      <c r="GO5" s="246" t="s">
        <v>0</v>
      </c>
      <c r="GP5" s="246" t="s">
        <v>1</v>
      </c>
      <c r="GQ5" s="27" t="s">
        <v>72</v>
      </c>
      <c r="GR5" s="27" t="s">
        <v>69</v>
      </c>
      <c r="GS5" s="27" t="s">
        <v>70</v>
      </c>
      <c r="GT5" s="27" t="s">
        <v>71</v>
      </c>
      <c r="GU5" s="27" t="s">
        <v>74</v>
      </c>
      <c r="GV5" s="246" t="s">
        <v>0</v>
      </c>
      <c r="GW5" s="246" t="s">
        <v>1</v>
      </c>
      <c r="GX5" s="27" t="s">
        <v>72</v>
      </c>
      <c r="GY5" s="27" t="s">
        <v>69</v>
      </c>
      <c r="GZ5" s="27" t="s">
        <v>70</v>
      </c>
      <c r="HA5" s="27" t="s">
        <v>71</v>
      </c>
      <c r="HB5" s="27" t="s">
        <v>74</v>
      </c>
      <c r="HC5" s="246" t="s">
        <v>0</v>
      </c>
      <c r="HD5" s="246" t="s">
        <v>1</v>
      </c>
      <c r="HE5" s="27" t="s">
        <v>1716</v>
      </c>
      <c r="HF5" s="27" t="s">
        <v>69</v>
      </c>
      <c r="HG5" s="27" t="s">
        <v>70</v>
      </c>
      <c r="HH5" s="27" t="s">
        <v>71</v>
      </c>
      <c r="HI5" s="27" t="s">
        <v>74</v>
      </c>
      <c r="HJ5" s="246" t="s">
        <v>0</v>
      </c>
      <c r="HK5" s="246" t="s">
        <v>1</v>
      </c>
      <c r="HL5" s="27" t="s">
        <v>72</v>
      </c>
      <c r="HM5" s="27" t="s">
        <v>69</v>
      </c>
      <c r="HN5" s="27" t="s">
        <v>70</v>
      </c>
      <c r="HO5" s="27" t="s">
        <v>71</v>
      </c>
      <c r="HP5" s="27" t="s">
        <v>74</v>
      </c>
      <c r="HQ5" s="246" t="s">
        <v>0</v>
      </c>
      <c r="HR5" s="246" t="s">
        <v>1</v>
      </c>
      <c r="HS5" s="27" t="s">
        <v>72</v>
      </c>
      <c r="HT5" s="27" t="s">
        <v>69</v>
      </c>
      <c r="HU5" s="27" t="s">
        <v>70</v>
      </c>
      <c r="HV5" s="27" t="s">
        <v>71</v>
      </c>
      <c r="HW5" s="27" t="s">
        <v>74</v>
      </c>
      <c r="HX5" s="246" t="s">
        <v>0</v>
      </c>
      <c r="HY5" s="246" t="s">
        <v>1</v>
      </c>
      <c r="HZ5" s="27" t="s">
        <v>72</v>
      </c>
      <c r="IA5" s="27" t="s">
        <v>69</v>
      </c>
      <c r="IB5" s="27" t="s">
        <v>70</v>
      </c>
      <c r="IC5" s="27" t="s">
        <v>71</v>
      </c>
      <c r="ID5" s="27" t="s">
        <v>74</v>
      </c>
      <c r="IE5" s="246" t="s">
        <v>0</v>
      </c>
      <c r="IF5" s="246" t="s">
        <v>1</v>
      </c>
      <c r="IG5" s="27" t="s">
        <v>72</v>
      </c>
      <c r="IH5" s="27" t="s">
        <v>69</v>
      </c>
      <c r="II5" s="27" t="s">
        <v>70</v>
      </c>
      <c r="IJ5" s="27" t="s">
        <v>71</v>
      </c>
      <c r="IK5" s="27" t="s">
        <v>74</v>
      </c>
      <c r="IL5" s="246" t="s">
        <v>0</v>
      </c>
      <c r="IM5" s="246" t="s">
        <v>1</v>
      </c>
      <c r="IN5" s="27" t="s">
        <v>72</v>
      </c>
      <c r="IO5" s="27" t="s">
        <v>69</v>
      </c>
      <c r="IP5" s="27" t="s">
        <v>70</v>
      </c>
      <c r="IQ5" s="27" t="s">
        <v>71</v>
      </c>
      <c r="IR5" s="27" t="s">
        <v>74</v>
      </c>
      <c r="IS5" s="246" t="s">
        <v>0</v>
      </c>
      <c r="IT5" s="246" t="s">
        <v>1</v>
      </c>
      <c r="IU5" s="27" t="s">
        <v>72</v>
      </c>
      <c r="IV5" s="27" t="s">
        <v>69</v>
      </c>
      <c r="IW5" s="27" t="s">
        <v>70</v>
      </c>
      <c r="IX5" s="27" t="s">
        <v>71</v>
      </c>
      <c r="IY5" s="27" t="s">
        <v>74</v>
      </c>
      <c r="IZ5" s="246" t="s">
        <v>0</v>
      </c>
      <c r="JA5" s="246" t="s">
        <v>1</v>
      </c>
      <c r="JB5" s="27" t="s">
        <v>72</v>
      </c>
      <c r="JC5" s="27" t="s">
        <v>69</v>
      </c>
      <c r="JD5" s="27" t="s">
        <v>70</v>
      </c>
      <c r="JE5" s="27" t="s">
        <v>71</v>
      </c>
      <c r="JF5" s="27" t="s">
        <v>74</v>
      </c>
      <c r="JG5" s="246" t="s">
        <v>0</v>
      </c>
      <c r="JH5" s="246" t="s">
        <v>1</v>
      </c>
      <c r="JI5" s="27" t="s">
        <v>72</v>
      </c>
      <c r="JJ5" s="27" t="s">
        <v>69</v>
      </c>
      <c r="JK5" s="27" t="s">
        <v>70</v>
      </c>
      <c r="JL5" s="27" t="s">
        <v>71</v>
      </c>
      <c r="JM5" s="27" t="s">
        <v>74</v>
      </c>
      <c r="JN5" s="246" t="s">
        <v>0</v>
      </c>
      <c r="JO5" s="246" t="s">
        <v>1</v>
      </c>
      <c r="JP5" s="27" t="s">
        <v>72</v>
      </c>
      <c r="JQ5" s="27" t="s">
        <v>69</v>
      </c>
      <c r="JR5" s="27" t="s">
        <v>70</v>
      </c>
      <c r="JS5" s="27" t="s">
        <v>71</v>
      </c>
      <c r="JT5" s="27" t="s">
        <v>74</v>
      </c>
      <c r="JU5" s="246" t="s">
        <v>0</v>
      </c>
      <c r="JV5" s="246" t="s">
        <v>1</v>
      </c>
      <c r="JW5" s="27" t="s">
        <v>72</v>
      </c>
      <c r="JX5" s="27" t="s">
        <v>69</v>
      </c>
      <c r="JY5" s="27" t="s">
        <v>70</v>
      </c>
      <c r="JZ5" s="27" t="s">
        <v>71</v>
      </c>
      <c r="KA5" s="27" t="s">
        <v>74</v>
      </c>
      <c r="KB5" s="246" t="s">
        <v>0</v>
      </c>
      <c r="KC5" s="246" t="s">
        <v>1</v>
      </c>
      <c r="KD5" s="27" t="s">
        <v>72</v>
      </c>
      <c r="KE5" s="27" t="s">
        <v>69</v>
      </c>
      <c r="KF5" s="27" t="s">
        <v>70</v>
      </c>
      <c r="KG5" s="27" t="s">
        <v>71</v>
      </c>
      <c r="KH5" s="27" t="s">
        <v>74</v>
      </c>
      <c r="KI5" s="246" t="s">
        <v>0</v>
      </c>
      <c r="KJ5" s="246" t="s">
        <v>1</v>
      </c>
      <c r="KK5" s="27" t="s">
        <v>72</v>
      </c>
      <c r="KL5" s="27" t="s">
        <v>69</v>
      </c>
      <c r="KM5" s="27" t="s">
        <v>70</v>
      </c>
      <c r="KN5" s="27" t="s">
        <v>71</v>
      </c>
      <c r="KO5" s="27" t="s">
        <v>74</v>
      </c>
      <c r="KP5" s="246" t="s">
        <v>0</v>
      </c>
      <c r="KQ5" s="246" t="s">
        <v>1</v>
      </c>
      <c r="KR5" s="27" t="s">
        <v>72</v>
      </c>
      <c r="KS5" s="27" t="s">
        <v>69</v>
      </c>
      <c r="KT5" s="27" t="s">
        <v>70</v>
      </c>
      <c r="KU5" s="27" t="s">
        <v>71</v>
      </c>
      <c r="KV5" s="243" t="s">
        <v>74</v>
      </c>
    </row>
    <row r="6" spans="1:308" ht="16.5" hidden="1">
      <c r="A6" s="10"/>
      <c r="B6" s="10"/>
      <c r="C6" s="11"/>
      <c r="D6" s="11"/>
      <c r="E6" s="11"/>
      <c r="F6" s="11"/>
      <c r="G6" s="12"/>
      <c r="H6" s="10"/>
      <c r="I6" s="10"/>
      <c r="J6" s="11"/>
      <c r="K6" s="11"/>
      <c r="L6" s="11"/>
      <c r="M6" s="11"/>
      <c r="N6" s="12"/>
      <c r="O6" s="10"/>
      <c r="P6" s="10"/>
      <c r="Q6" s="11"/>
      <c r="R6" s="11"/>
      <c r="S6" s="11"/>
      <c r="T6" s="11"/>
      <c r="U6" s="12"/>
      <c r="V6" s="10"/>
      <c r="W6" s="10"/>
      <c r="X6" s="11"/>
      <c r="Y6" s="11"/>
      <c r="Z6" s="11"/>
      <c r="AA6" s="11"/>
      <c r="AB6" s="12"/>
      <c r="AC6" s="10"/>
      <c r="AD6" s="10"/>
      <c r="AE6" s="11"/>
      <c r="AF6" s="11"/>
      <c r="AG6" s="11"/>
      <c r="AH6" s="11"/>
      <c r="AI6" s="12"/>
      <c r="AJ6" s="10"/>
      <c r="AK6" s="10"/>
      <c r="AL6" s="11"/>
      <c r="AM6" s="11"/>
      <c r="AN6" s="11"/>
      <c r="AO6" s="11"/>
      <c r="AP6" s="12"/>
      <c r="AQ6" s="10"/>
      <c r="AR6" s="10"/>
      <c r="AS6" s="11"/>
      <c r="AT6" s="11"/>
      <c r="AU6" s="11"/>
      <c r="AV6" s="11"/>
      <c r="AW6" s="12"/>
      <c r="AX6" s="10"/>
      <c r="AY6" s="10"/>
      <c r="AZ6" s="11"/>
      <c r="BA6" s="11"/>
      <c r="BB6" s="11"/>
      <c r="BC6" s="11"/>
      <c r="BD6" s="12"/>
      <c r="BE6" s="10"/>
      <c r="BF6" s="10"/>
      <c r="BG6" s="11"/>
      <c r="BH6" s="11"/>
      <c r="BI6" s="11"/>
      <c r="BJ6" s="11"/>
      <c r="BK6" s="12"/>
      <c r="BL6" s="10"/>
      <c r="BM6" s="10"/>
      <c r="BN6" s="11"/>
      <c r="BO6" s="11"/>
      <c r="BP6" s="11"/>
      <c r="BQ6" s="11"/>
      <c r="BR6" s="12"/>
      <c r="BS6" s="10"/>
      <c r="BT6" s="10"/>
      <c r="BU6" s="11"/>
      <c r="BV6" s="11"/>
      <c r="BW6" s="11"/>
      <c r="BX6" s="11"/>
      <c r="BY6" s="12"/>
      <c r="BZ6" s="10"/>
      <c r="CA6" s="10"/>
      <c r="CB6" s="11"/>
      <c r="CC6" s="11"/>
      <c r="CD6" s="11"/>
      <c r="CE6" s="11"/>
      <c r="CF6" s="12"/>
      <c r="CG6" s="10"/>
      <c r="CH6" s="10"/>
      <c r="CI6" s="11"/>
      <c r="CJ6" s="11"/>
      <c r="CK6" s="11"/>
      <c r="CL6" s="11"/>
      <c r="CM6" s="12"/>
      <c r="CN6" s="10"/>
      <c r="CO6" s="10"/>
      <c r="CP6" s="11"/>
      <c r="CQ6" s="11"/>
      <c r="CR6" s="11"/>
      <c r="CS6" s="11"/>
      <c r="CT6" s="12"/>
      <c r="CU6" s="10"/>
      <c r="CV6" s="10"/>
      <c r="CW6" s="11"/>
      <c r="CX6" s="11"/>
      <c r="CY6" s="11"/>
      <c r="CZ6" s="11"/>
      <c r="DA6" s="12"/>
      <c r="DB6" s="10"/>
      <c r="DC6" s="10"/>
      <c r="DD6" s="11"/>
      <c r="DE6" s="11"/>
      <c r="DF6" s="11"/>
      <c r="DG6" s="11"/>
      <c r="DH6" s="12"/>
      <c r="DI6" s="10"/>
      <c r="DJ6" s="10"/>
      <c r="DK6" s="11"/>
      <c r="DL6" s="11"/>
      <c r="DM6" s="11"/>
      <c r="DN6" s="11"/>
      <c r="DO6" s="12"/>
      <c r="DP6" s="10"/>
      <c r="DQ6" s="10"/>
      <c r="DR6" s="11"/>
      <c r="DS6" s="11"/>
      <c r="DT6" s="11"/>
      <c r="DU6" s="11"/>
      <c r="DV6" s="12"/>
      <c r="DW6" s="10"/>
      <c r="DX6" s="10"/>
      <c r="DY6" s="11"/>
      <c r="DZ6" s="11"/>
      <c r="EA6" s="11"/>
      <c r="EB6" s="11"/>
      <c r="EC6" s="12"/>
      <c r="ED6" s="10"/>
      <c r="EE6" s="10"/>
      <c r="EF6" s="11"/>
      <c r="EG6" s="11"/>
      <c r="EH6" s="11"/>
      <c r="EI6" s="11"/>
      <c r="EJ6" s="12"/>
      <c r="EK6" s="10"/>
      <c r="EL6" s="10"/>
      <c r="EM6" s="11"/>
      <c r="EN6" s="11"/>
      <c r="EO6" s="11"/>
      <c r="EP6" s="11"/>
      <c r="EQ6" s="12"/>
      <c r="ER6" s="10"/>
      <c r="ES6" s="10"/>
      <c r="ET6" s="11"/>
      <c r="EU6" s="11"/>
      <c r="EV6" s="11"/>
      <c r="EW6" s="11"/>
      <c r="EX6" s="12"/>
      <c r="EY6" s="10"/>
      <c r="EZ6" s="10"/>
      <c r="FA6" s="11"/>
      <c r="FB6" s="11"/>
      <c r="FC6" s="11"/>
      <c r="FD6" s="11"/>
      <c r="FE6" s="12"/>
      <c r="FF6" s="10"/>
      <c r="FG6" s="10"/>
      <c r="FH6" s="11"/>
      <c r="FI6" s="11"/>
      <c r="FJ6" s="11"/>
      <c r="FK6" s="11"/>
      <c r="FL6" s="12"/>
      <c r="FM6" s="10"/>
      <c r="FN6" s="10"/>
      <c r="FO6" s="11"/>
      <c r="FP6" s="11"/>
      <c r="FQ6" s="11"/>
      <c r="FR6" s="11"/>
      <c r="FS6" s="12"/>
      <c r="FT6" s="10"/>
      <c r="FU6" s="10"/>
      <c r="FV6" s="11"/>
      <c r="FW6" s="11"/>
      <c r="FX6" s="11"/>
      <c r="FY6" s="11"/>
      <c r="FZ6" s="12"/>
      <c r="GA6" s="10"/>
      <c r="GB6" s="10"/>
      <c r="GC6" s="11"/>
      <c r="GD6" s="11"/>
      <c r="GE6" s="11"/>
      <c r="GF6" s="11"/>
      <c r="GG6" s="12"/>
      <c r="GH6" s="10"/>
      <c r="GI6" s="10"/>
      <c r="GJ6" s="11"/>
      <c r="GK6" s="11"/>
      <c r="GL6" s="11"/>
      <c r="GM6" s="11"/>
      <c r="GN6" s="12"/>
      <c r="GO6" s="10"/>
      <c r="GP6" s="10"/>
      <c r="GQ6" s="11"/>
      <c r="GR6" s="11"/>
      <c r="GS6" s="11"/>
      <c r="GT6" s="11"/>
      <c r="GU6" s="12"/>
      <c r="GV6" s="10"/>
      <c r="GW6" s="10"/>
      <c r="GX6" s="11"/>
      <c r="GY6" s="11"/>
      <c r="GZ6" s="11"/>
      <c r="HA6" s="11"/>
      <c r="HB6" s="12"/>
      <c r="HC6" s="10"/>
      <c r="HD6" s="10"/>
      <c r="HE6" s="11"/>
      <c r="HF6" s="11"/>
      <c r="HG6" s="11"/>
      <c r="HH6" s="11"/>
      <c r="HI6" s="12"/>
      <c r="HJ6" s="10"/>
      <c r="HK6" s="10"/>
      <c r="HL6" s="11"/>
      <c r="HM6" s="11"/>
      <c r="HN6" s="11"/>
      <c r="HO6" s="11"/>
      <c r="HP6" s="12"/>
      <c r="HQ6" s="10"/>
      <c r="HR6" s="10"/>
      <c r="HS6" s="11"/>
      <c r="HT6" s="11"/>
      <c r="HU6" s="11"/>
      <c r="HV6" s="11"/>
      <c r="HW6" s="12"/>
      <c r="HX6" s="10"/>
      <c r="HY6" s="10"/>
      <c r="HZ6" s="11"/>
      <c r="IA6" s="11"/>
      <c r="IB6" s="11"/>
      <c r="IC6" s="11"/>
      <c r="ID6" s="12"/>
      <c r="IE6" s="10"/>
      <c r="IF6" s="10"/>
      <c r="IG6" s="11"/>
      <c r="IH6" s="11"/>
      <c r="II6" s="11"/>
      <c r="IJ6" s="11"/>
      <c r="IK6" s="12"/>
      <c r="IL6" s="10"/>
      <c r="IM6" s="10"/>
      <c r="IN6" s="11"/>
      <c r="IO6" s="11"/>
      <c r="IP6" s="11"/>
      <c r="IQ6" s="11"/>
      <c r="IR6" s="12"/>
      <c r="IS6" s="10"/>
      <c r="IT6" s="10"/>
      <c r="IU6" s="11"/>
      <c r="IV6" s="11"/>
      <c r="IW6" s="11"/>
      <c r="IX6" s="11"/>
      <c r="IY6" s="12"/>
      <c r="IZ6" s="10"/>
      <c r="JA6" s="10"/>
      <c r="JB6" s="11"/>
      <c r="JC6" s="11"/>
      <c r="JD6" s="11"/>
      <c r="JE6" s="11"/>
      <c r="JF6" s="12"/>
      <c r="JG6" s="10"/>
      <c r="JH6" s="10"/>
      <c r="JI6" s="11"/>
      <c r="JJ6" s="11"/>
      <c r="JK6" s="11"/>
      <c r="JL6" s="11"/>
      <c r="JM6" s="12"/>
      <c r="JN6" s="10"/>
      <c r="JO6" s="10"/>
      <c r="JP6" s="11"/>
      <c r="JQ6" s="11"/>
      <c r="JR6" s="11"/>
      <c r="JS6" s="11"/>
      <c r="JT6" s="12"/>
      <c r="JU6" s="10"/>
      <c r="JV6" s="10"/>
      <c r="JW6" s="11"/>
      <c r="JX6" s="11"/>
      <c r="JY6" s="11"/>
      <c r="JZ6" s="11"/>
      <c r="KA6" s="12"/>
      <c r="KB6" s="10"/>
      <c r="KC6" s="10"/>
      <c r="KD6" s="11"/>
      <c r="KE6" s="11"/>
      <c r="KF6" s="11"/>
      <c r="KG6" s="11"/>
      <c r="KH6" s="12"/>
      <c r="KI6" s="10"/>
      <c r="KJ6" s="10"/>
      <c r="KK6" s="11"/>
      <c r="KL6" s="11"/>
      <c r="KM6" s="11"/>
      <c r="KN6" s="11"/>
      <c r="KO6" s="12"/>
      <c r="KP6" s="10"/>
      <c r="KQ6" s="10"/>
      <c r="KR6" s="11"/>
      <c r="KS6" s="11"/>
      <c r="KT6" s="11"/>
      <c r="KU6" s="11"/>
      <c r="KV6" s="12"/>
    </row>
    <row r="7" spans="1:308" ht="16.5" hidden="1">
      <c r="A7" s="23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0</v>
      </c>
      <c r="K7" s="5">
        <v>0</v>
      </c>
      <c r="L7" s="5">
        <v>0</v>
      </c>
      <c r="M7" s="5">
        <f>K7+L7</f>
        <v>0</v>
      </c>
      <c r="N7" s="9"/>
      <c r="O7" s="1">
        <v>1</v>
      </c>
      <c r="P7" s="2" t="s">
        <v>4</v>
      </c>
      <c r="Q7" s="5">
        <v>0</v>
      </c>
      <c r="R7" s="5">
        <v>0</v>
      </c>
      <c r="S7" s="5">
        <v>0</v>
      </c>
      <c r="T7" s="5">
        <f>R7+S7</f>
        <v>0</v>
      </c>
      <c r="U7" s="9"/>
      <c r="V7" s="1">
        <v>1</v>
      </c>
      <c r="W7" s="2" t="s">
        <v>4</v>
      </c>
      <c r="X7" s="5">
        <v>0</v>
      </c>
      <c r="Y7" s="5">
        <v>0</v>
      </c>
      <c r="Z7" s="5">
        <v>0</v>
      </c>
      <c r="AA7" s="5">
        <f>Y7+Z7</f>
        <v>0</v>
      </c>
      <c r="AB7" s="9"/>
      <c r="AC7" s="1">
        <v>1</v>
      </c>
      <c r="AD7" s="2" t="s">
        <v>4</v>
      </c>
      <c r="AE7" s="5">
        <v>0</v>
      </c>
      <c r="AF7" s="5">
        <v>0</v>
      </c>
      <c r="AG7" s="5">
        <v>0</v>
      </c>
      <c r="AH7" s="5">
        <f>AF7+AG7</f>
        <v>0</v>
      </c>
      <c r="AI7" s="9"/>
      <c r="AJ7" s="1">
        <v>1</v>
      </c>
      <c r="AK7" s="2" t="s">
        <v>4</v>
      </c>
      <c r="AL7" s="5">
        <v>0</v>
      </c>
      <c r="AM7" s="5">
        <v>0</v>
      </c>
      <c r="AN7" s="5">
        <v>0</v>
      </c>
      <c r="AO7" s="5">
        <f>AM7+AN7</f>
        <v>0</v>
      </c>
      <c r="AP7" s="9"/>
      <c r="AQ7" s="1">
        <v>1</v>
      </c>
      <c r="AR7" s="2" t="s">
        <v>4</v>
      </c>
      <c r="AS7" s="5">
        <v>0</v>
      </c>
      <c r="AT7" s="5">
        <v>226000</v>
      </c>
      <c r="AU7" s="5">
        <v>0</v>
      </c>
      <c r="AV7" s="5">
        <f>AT7+AU7</f>
        <v>226000</v>
      </c>
      <c r="AW7" s="9"/>
      <c r="AX7" s="1">
        <v>1</v>
      </c>
      <c r="AY7" s="2" t="s">
        <v>4</v>
      </c>
      <c r="AZ7" s="5">
        <v>0</v>
      </c>
      <c r="BA7" s="5">
        <v>4500</v>
      </c>
      <c r="BB7" s="5">
        <v>0</v>
      </c>
      <c r="BC7" s="5">
        <f>BA7+BB7</f>
        <v>4500</v>
      </c>
      <c r="BD7" s="9"/>
      <c r="BE7" s="1">
        <v>1</v>
      </c>
      <c r="BF7" s="2" t="s">
        <v>4</v>
      </c>
      <c r="BG7" s="5">
        <v>0</v>
      </c>
      <c r="BH7" s="5">
        <v>0</v>
      </c>
      <c r="BI7" s="5">
        <v>0</v>
      </c>
      <c r="BJ7" s="5">
        <f>BH7+BI7</f>
        <v>0</v>
      </c>
      <c r="BK7" s="9"/>
      <c r="BL7" s="1">
        <v>1</v>
      </c>
      <c r="BM7" s="2" t="s">
        <v>4</v>
      </c>
      <c r="BN7" s="5">
        <v>0</v>
      </c>
      <c r="BO7" s="5">
        <v>0</v>
      </c>
      <c r="BP7" s="5">
        <v>0</v>
      </c>
      <c r="BQ7" s="5">
        <f>BO7+BP7</f>
        <v>0</v>
      </c>
      <c r="BR7" s="9"/>
      <c r="BS7" s="1">
        <v>1</v>
      </c>
      <c r="BT7" s="2" t="s">
        <v>4</v>
      </c>
      <c r="BU7" s="5">
        <v>10</v>
      </c>
      <c r="BV7" s="5">
        <v>65000</v>
      </c>
      <c r="BW7" s="5">
        <v>0</v>
      </c>
      <c r="BX7" s="5">
        <f>BV7+BW7</f>
        <v>65000</v>
      </c>
      <c r="BY7" s="9"/>
      <c r="BZ7" s="1">
        <v>1</v>
      </c>
      <c r="CA7" s="2" t="s">
        <v>4</v>
      </c>
      <c r="CB7" s="5">
        <v>10</v>
      </c>
      <c r="CC7" s="5">
        <v>65000</v>
      </c>
      <c r="CD7" s="5">
        <v>0</v>
      </c>
      <c r="CE7" s="5">
        <f>CC7+CD7</f>
        <v>65000</v>
      </c>
      <c r="CF7" s="9"/>
      <c r="CG7" s="1">
        <v>1</v>
      </c>
      <c r="CH7" s="2" t="s">
        <v>4</v>
      </c>
      <c r="CI7" s="5">
        <v>10</v>
      </c>
      <c r="CJ7" s="5">
        <v>65000</v>
      </c>
      <c r="CK7" s="5">
        <v>0</v>
      </c>
      <c r="CL7" s="5">
        <f>CJ7+CK7</f>
        <v>65000</v>
      </c>
      <c r="CM7" s="9"/>
      <c r="CN7" s="1">
        <v>1</v>
      </c>
      <c r="CO7" s="2" t="s">
        <v>4</v>
      </c>
      <c r="CP7" s="5">
        <v>0</v>
      </c>
      <c r="CQ7" s="5">
        <v>0</v>
      </c>
      <c r="CR7" s="5">
        <v>0</v>
      </c>
      <c r="CS7" s="5">
        <f>CQ7+CR7</f>
        <v>0</v>
      </c>
      <c r="CT7" s="9"/>
      <c r="CU7" s="1">
        <v>1</v>
      </c>
      <c r="CV7" s="2" t="s">
        <v>4</v>
      </c>
      <c r="CW7" s="5">
        <v>0</v>
      </c>
      <c r="CX7" s="5">
        <v>0</v>
      </c>
      <c r="CY7" s="5">
        <v>0</v>
      </c>
      <c r="CZ7" s="5">
        <f>CX7+CY7</f>
        <v>0</v>
      </c>
      <c r="DA7" s="9"/>
      <c r="DB7" s="1">
        <v>1</v>
      </c>
      <c r="DC7" s="2" t="s">
        <v>4</v>
      </c>
      <c r="DD7" s="5">
        <v>0</v>
      </c>
      <c r="DE7" s="5">
        <v>0</v>
      </c>
      <c r="DF7" s="5">
        <v>0</v>
      </c>
      <c r="DG7" s="5">
        <f>DE7+DF7</f>
        <v>0</v>
      </c>
      <c r="DH7" s="9"/>
      <c r="DI7" s="1">
        <v>1</v>
      </c>
      <c r="DJ7" s="2" t="s">
        <v>4</v>
      </c>
      <c r="DK7" s="5">
        <v>0</v>
      </c>
      <c r="DL7" s="5">
        <v>0</v>
      </c>
      <c r="DM7" s="5">
        <v>0</v>
      </c>
      <c r="DN7" s="5">
        <f>DL7+DM7</f>
        <v>0</v>
      </c>
      <c r="DO7" s="9"/>
      <c r="DP7" s="1">
        <v>1</v>
      </c>
      <c r="DQ7" s="2" t="s">
        <v>4</v>
      </c>
      <c r="DR7" s="5">
        <v>0</v>
      </c>
      <c r="DS7" s="5">
        <v>0</v>
      </c>
      <c r="DT7" s="5">
        <v>0</v>
      </c>
      <c r="DU7" s="5">
        <f>DS7+DT7</f>
        <v>0</v>
      </c>
      <c r="DV7" s="9"/>
      <c r="DW7" s="1">
        <v>1</v>
      </c>
      <c r="DX7" s="2" t="s">
        <v>4</v>
      </c>
      <c r="DY7" s="5">
        <v>0</v>
      </c>
      <c r="DZ7" s="5">
        <v>0</v>
      </c>
      <c r="EA7" s="5">
        <v>0</v>
      </c>
      <c r="EB7" s="5">
        <f>DZ7+EA7</f>
        <v>0</v>
      </c>
      <c r="EC7" s="9"/>
      <c r="ED7" s="1">
        <v>1</v>
      </c>
      <c r="EE7" s="2" t="s">
        <v>4</v>
      </c>
      <c r="EF7" s="5">
        <v>0</v>
      </c>
      <c r="EG7" s="5">
        <v>0</v>
      </c>
      <c r="EH7" s="5">
        <v>0</v>
      </c>
      <c r="EI7" s="5">
        <f>EG7+EH7</f>
        <v>0</v>
      </c>
      <c r="EJ7" s="9"/>
      <c r="EK7" s="1">
        <v>1</v>
      </c>
      <c r="EL7" s="2" t="s">
        <v>4</v>
      </c>
      <c r="EM7" s="5">
        <v>0</v>
      </c>
      <c r="EN7" s="5">
        <v>0</v>
      </c>
      <c r="EO7" s="5">
        <v>0</v>
      </c>
      <c r="EP7" s="5">
        <f>EN7+EO7</f>
        <v>0</v>
      </c>
      <c r="EQ7" s="9"/>
      <c r="ER7" s="1">
        <v>1</v>
      </c>
      <c r="ES7" s="2" t="s">
        <v>4</v>
      </c>
      <c r="ET7" s="5">
        <v>1</v>
      </c>
      <c r="EU7" s="5">
        <v>15000</v>
      </c>
      <c r="EV7" s="5">
        <v>0</v>
      </c>
      <c r="EW7" s="5">
        <f>EU7+EV7</f>
        <v>15000</v>
      </c>
      <c r="EX7" s="9"/>
      <c r="EY7" s="1">
        <v>1</v>
      </c>
      <c r="EZ7" s="2" t="s">
        <v>4</v>
      </c>
      <c r="FA7" s="5">
        <v>0</v>
      </c>
      <c r="FB7" s="5">
        <v>70000</v>
      </c>
      <c r="FC7" s="5">
        <v>0</v>
      </c>
      <c r="FD7" s="5">
        <f>FB7+FC7</f>
        <v>70000</v>
      </c>
      <c r="FE7" s="9"/>
      <c r="FF7" s="1">
        <v>1</v>
      </c>
      <c r="FG7" s="2" t="s">
        <v>4</v>
      </c>
      <c r="FH7" s="5">
        <v>0</v>
      </c>
      <c r="FI7" s="5">
        <v>0</v>
      </c>
      <c r="FJ7" s="5">
        <v>0</v>
      </c>
      <c r="FK7" s="5">
        <f>FI7+FJ7</f>
        <v>0</v>
      </c>
      <c r="FL7" s="9"/>
      <c r="FM7" s="1">
        <v>1</v>
      </c>
      <c r="FN7" s="2" t="s">
        <v>4</v>
      </c>
      <c r="FO7" s="5">
        <v>0</v>
      </c>
      <c r="FP7" s="5">
        <v>0</v>
      </c>
      <c r="FQ7" s="5">
        <v>0</v>
      </c>
      <c r="FR7" s="5">
        <f>FP7+FQ7</f>
        <v>0</v>
      </c>
      <c r="FS7" s="9"/>
      <c r="FT7" s="1">
        <v>1</v>
      </c>
      <c r="FU7" s="2" t="s">
        <v>4</v>
      </c>
      <c r="FV7" s="5">
        <v>0</v>
      </c>
      <c r="FW7" s="5">
        <v>100000</v>
      </c>
      <c r="FX7" s="5">
        <v>0</v>
      </c>
      <c r="FY7" s="5">
        <f>FW7+FX7</f>
        <v>100000</v>
      </c>
      <c r="FZ7" s="9"/>
      <c r="GA7" s="1">
        <v>1</v>
      </c>
      <c r="GB7" s="2" t="s">
        <v>4</v>
      </c>
      <c r="GC7" s="5">
        <v>1</v>
      </c>
      <c r="GD7" s="5">
        <v>59550</v>
      </c>
      <c r="GE7" s="5">
        <v>111250</v>
      </c>
      <c r="GF7" s="5">
        <f>GD7+GE7</f>
        <v>170800</v>
      </c>
      <c r="GG7" s="9"/>
      <c r="GH7" s="1">
        <v>1</v>
      </c>
      <c r="GI7" s="2" t="s">
        <v>4</v>
      </c>
      <c r="GJ7" s="5">
        <v>0</v>
      </c>
      <c r="GK7" s="5">
        <v>38800</v>
      </c>
      <c r="GL7" s="5">
        <v>0</v>
      </c>
      <c r="GM7" s="5">
        <f>GK7+GL7</f>
        <v>38800</v>
      </c>
      <c r="GN7" s="9"/>
      <c r="GO7" s="1">
        <v>1</v>
      </c>
      <c r="GP7" s="2" t="s">
        <v>4</v>
      </c>
      <c r="GQ7" s="5">
        <v>0</v>
      </c>
      <c r="GR7" s="5">
        <v>0</v>
      </c>
      <c r="GS7" s="5">
        <v>0</v>
      </c>
      <c r="GT7" s="5">
        <f>GR7+GS7</f>
        <v>0</v>
      </c>
      <c r="GU7" s="9"/>
      <c r="GV7" s="1">
        <v>1</v>
      </c>
      <c r="GW7" s="2" t="s">
        <v>4</v>
      </c>
      <c r="GX7" s="5">
        <v>15</v>
      </c>
      <c r="GY7" s="5">
        <v>122280</v>
      </c>
      <c r="GZ7" s="5">
        <v>0</v>
      </c>
      <c r="HA7" s="5">
        <f>GY7+GZ7</f>
        <v>122280</v>
      </c>
      <c r="HB7" s="9"/>
      <c r="HC7" s="1">
        <v>1</v>
      </c>
      <c r="HD7" s="2" t="s">
        <v>4</v>
      </c>
      <c r="HE7" s="5">
        <v>3</v>
      </c>
      <c r="HF7" s="5">
        <v>42000</v>
      </c>
      <c r="HG7" s="5">
        <v>0</v>
      </c>
      <c r="HH7" s="5">
        <f>HF7+HG7</f>
        <v>42000</v>
      </c>
      <c r="HI7" s="9"/>
      <c r="HJ7" s="1">
        <v>1</v>
      </c>
      <c r="HK7" s="2" t="s">
        <v>4</v>
      </c>
      <c r="HL7" s="5">
        <v>0</v>
      </c>
      <c r="HM7" s="5">
        <v>50000</v>
      </c>
      <c r="HN7" s="5">
        <v>0</v>
      </c>
      <c r="HO7" s="5">
        <f>HM7+HN7</f>
        <v>50000</v>
      </c>
      <c r="HP7" s="9"/>
      <c r="HQ7" s="1">
        <v>1</v>
      </c>
      <c r="HR7" s="2" t="s">
        <v>4</v>
      </c>
      <c r="HS7" s="5">
        <v>0</v>
      </c>
      <c r="HT7" s="5">
        <v>50000</v>
      </c>
      <c r="HU7" s="5">
        <v>0</v>
      </c>
      <c r="HV7" s="5">
        <f>HT7+HU7</f>
        <v>50000</v>
      </c>
      <c r="HW7" s="9"/>
      <c r="HX7" s="1">
        <v>1</v>
      </c>
      <c r="HY7" s="2" t="s">
        <v>4</v>
      </c>
      <c r="HZ7" s="5">
        <v>1</v>
      </c>
      <c r="IA7" s="5">
        <v>85000</v>
      </c>
      <c r="IB7" s="5">
        <v>0</v>
      </c>
      <c r="IC7" s="5">
        <f>IA7+IB7</f>
        <v>85000</v>
      </c>
      <c r="ID7" s="9"/>
      <c r="IE7" s="1">
        <v>1</v>
      </c>
      <c r="IF7" s="2" t="s">
        <v>4</v>
      </c>
      <c r="IG7" s="5">
        <v>1</v>
      </c>
      <c r="IH7" s="5">
        <v>37500</v>
      </c>
      <c r="II7" s="5">
        <v>0</v>
      </c>
      <c r="IJ7" s="5">
        <f>IH7+II7</f>
        <v>37500</v>
      </c>
      <c r="IK7" s="9"/>
      <c r="IL7" s="1">
        <v>1</v>
      </c>
      <c r="IM7" s="2" t="s">
        <v>4</v>
      </c>
      <c r="IN7" s="5">
        <v>9</v>
      </c>
      <c r="IO7" s="5">
        <v>90000</v>
      </c>
      <c r="IP7" s="5">
        <v>0</v>
      </c>
      <c r="IQ7" s="5">
        <f>IO7+IP7</f>
        <v>90000</v>
      </c>
      <c r="IR7" s="9"/>
      <c r="IS7" s="1">
        <v>1</v>
      </c>
      <c r="IT7" s="2" t="s">
        <v>4</v>
      </c>
      <c r="IU7" s="5">
        <v>0</v>
      </c>
      <c r="IV7" s="5">
        <v>0</v>
      </c>
      <c r="IW7" s="5">
        <v>0</v>
      </c>
      <c r="IX7" s="5">
        <f>IV7+IW7</f>
        <v>0</v>
      </c>
      <c r="IY7" s="9"/>
      <c r="IZ7" s="1">
        <v>1</v>
      </c>
      <c r="JA7" s="2" t="s">
        <v>4</v>
      </c>
      <c r="JB7" s="5">
        <v>1</v>
      </c>
      <c r="JC7" s="5">
        <v>300000</v>
      </c>
      <c r="JD7" s="5">
        <v>0</v>
      </c>
      <c r="JE7" s="5">
        <f>JC7+JD7</f>
        <v>300000</v>
      </c>
      <c r="JF7" s="9"/>
      <c r="JG7" s="1">
        <v>1</v>
      </c>
      <c r="JH7" s="2" t="s">
        <v>4</v>
      </c>
      <c r="JI7" s="5">
        <v>2</v>
      </c>
      <c r="JJ7" s="5">
        <v>10000</v>
      </c>
      <c r="JK7" s="5">
        <v>0</v>
      </c>
      <c r="JL7" s="5">
        <f>JJ7+JK7</f>
        <v>10000</v>
      </c>
      <c r="JM7" s="9"/>
      <c r="JN7" s="1">
        <v>1</v>
      </c>
      <c r="JO7" s="2" t="s">
        <v>4</v>
      </c>
      <c r="JP7" s="5">
        <v>0</v>
      </c>
      <c r="JQ7" s="5">
        <v>0</v>
      </c>
      <c r="JR7" s="5">
        <v>0</v>
      </c>
      <c r="JS7" s="5">
        <f>JQ7+JR7</f>
        <v>0</v>
      </c>
      <c r="JT7" s="9"/>
      <c r="JU7" s="1">
        <v>1</v>
      </c>
      <c r="JV7" s="2" t="s">
        <v>4</v>
      </c>
      <c r="JW7" s="5">
        <v>0</v>
      </c>
      <c r="JX7" s="5">
        <v>0</v>
      </c>
      <c r="JY7" s="5">
        <v>0</v>
      </c>
      <c r="JZ7" s="5">
        <f>JX7+JY7</f>
        <v>0</v>
      </c>
      <c r="KA7" s="9"/>
      <c r="KB7" s="1">
        <v>1</v>
      </c>
      <c r="KC7" s="2" t="s">
        <v>4</v>
      </c>
      <c r="KD7" s="5">
        <v>0</v>
      </c>
      <c r="KE7" s="5">
        <v>0</v>
      </c>
      <c r="KF7" s="5">
        <v>0</v>
      </c>
      <c r="KG7" s="5">
        <f>KE7+KF7</f>
        <v>0</v>
      </c>
      <c r="KH7" s="9"/>
      <c r="KI7" s="1">
        <v>1</v>
      </c>
      <c r="KJ7" s="2" t="s">
        <v>4</v>
      </c>
      <c r="KK7" s="5">
        <v>0</v>
      </c>
      <c r="KL7" s="5">
        <v>0</v>
      </c>
      <c r="KM7" s="5">
        <v>0</v>
      </c>
      <c r="KN7" s="5">
        <f>KL7+KM7</f>
        <v>0</v>
      </c>
      <c r="KO7" s="9"/>
      <c r="KP7" s="1">
        <v>1</v>
      </c>
      <c r="KQ7" s="2" t="s">
        <v>4</v>
      </c>
      <c r="KR7" s="5">
        <v>0</v>
      </c>
      <c r="KS7" s="5">
        <f>K7+R7+Y7+AF7+AM7+AT7+BA7+BH7+BO7+BV7+CC7+CJ7+CX7+DE7+DL7+DS7+DZ7+EG7+EN7+EU7+FB7+FI7+FP7+FW7+GD7+GK7+GR7+GY7+HF7+HM7+HT7+IA7+IH7+IO7+IV7+JC7+JJ7+JQ7+JX7+KE7+KL7+CQ7</f>
        <v>1495630</v>
      </c>
      <c r="KT7" s="5">
        <f t="shared" ref="KT7:KT70" si="0">L7+S7+Z7+AG7+AN7+AU7+BB7+BI7+BP7+BW7+CD7+CK7+CY7+DF7+DM7+DT7+EA7+EH7+EO7+EV7+FC7+FJ7+FQ7+FX7+GE7+GL7+GS7+GZ7+HG7+HN7+HU7+IB7+II7+IP7+IW7+JD7+JK7+JR7+JY7+KF7+KM7+CR7</f>
        <v>111250</v>
      </c>
      <c r="KU7" s="5">
        <f t="shared" ref="KU7:KU70" si="1">M7+T7+AA7+AH7+AO7+AV7+BC7+BJ7+BQ7+BX7+CE7+CL7+CZ7+DG7+DN7+DU7+EB7+EI7+EP7+EW7+FD7+FK7+FR7+FY7+GF7+GM7+GT7+HA7+HH7+HO7+HV7+IC7+IJ7+IQ7+IX7+JE7+JL7+JS7+JZ7+KG7+KN7+CS7</f>
        <v>1606880</v>
      </c>
      <c r="KV7" s="9"/>
    </row>
    <row r="8" spans="1:308" ht="16.5" hidden="1">
      <c r="A8" s="23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2">D8+E8</f>
        <v>0</v>
      </c>
      <c r="G8" s="9"/>
      <c r="H8" s="1">
        <v>2</v>
      </c>
      <c r="I8" s="2" t="s">
        <v>5</v>
      </c>
      <c r="J8" s="5">
        <v>0</v>
      </c>
      <c r="K8" s="5">
        <v>0</v>
      </c>
      <c r="L8" s="5">
        <v>0</v>
      </c>
      <c r="M8" s="5">
        <f t="shared" ref="M8:M68" si="3">K8+L8</f>
        <v>0</v>
      </c>
      <c r="N8" s="9"/>
      <c r="O8" s="1">
        <v>2</v>
      </c>
      <c r="P8" s="2" t="s">
        <v>5</v>
      </c>
      <c r="Q8" s="5">
        <v>0</v>
      </c>
      <c r="R8" s="5">
        <v>0</v>
      </c>
      <c r="S8" s="5">
        <v>0</v>
      </c>
      <c r="T8" s="5">
        <f t="shared" ref="T8:T68" si="4">R8+S8</f>
        <v>0</v>
      </c>
      <c r="U8" s="9"/>
      <c r="V8" s="1">
        <v>2</v>
      </c>
      <c r="W8" s="2" t="s">
        <v>5</v>
      </c>
      <c r="X8" s="5">
        <v>0</v>
      </c>
      <c r="Y8" s="5">
        <v>0</v>
      </c>
      <c r="Z8" s="5">
        <v>0</v>
      </c>
      <c r="AA8" s="5">
        <f t="shared" ref="AA8:AA68" si="5">Y8+Z8</f>
        <v>0</v>
      </c>
      <c r="AB8" s="9"/>
      <c r="AC8" s="1">
        <v>2</v>
      </c>
      <c r="AD8" s="2" t="s">
        <v>5</v>
      </c>
      <c r="AE8" s="5">
        <v>0</v>
      </c>
      <c r="AF8" s="5">
        <v>0</v>
      </c>
      <c r="AG8" s="5">
        <v>0</v>
      </c>
      <c r="AH8" s="5">
        <f t="shared" ref="AH8:AH68" si="6">AF8+AG8</f>
        <v>0</v>
      </c>
      <c r="AI8" s="9"/>
      <c r="AJ8" s="1">
        <v>2</v>
      </c>
      <c r="AK8" s="2" t="s">
        <v>5</v>
      </c>
      <c r="AL8" s="5">
        <v>0</v>
      </c>
      <c r="AM8" s="5">
        <v>0</v>
      </c>
      <c r="AN8" s="5">
        <v>0</v>
      </c>
      <c r="AO8" s="5">
        <f t="shared" ref="AO8:AO68" si="7">AM8+AN8</f>
        <v>0</v>
      </c>
      <c r="AP8" s="9"/>
      <c r="AQ8" s="1">
        <v>2</v>
      </c>
      <c r="AR8" s="2" t="s">
        <v>5</v>
      </c>
      <c r="AS8" s="5">
        <v>0</v>
      </c>
      <c r="AT8" s="5">
        <v>47000</v>
      </c>
      <c r="AU8" s="5">
        <v>0</v>
      </c>
      <c r="AV8" s="5">
        <f t="shared" ref="AV8:AV68" si="8">AT8+AU8</f>
        <v>47000</v>
      </c>
      <c r="AW8" s="9"/>
      <c r="AX8" s="1">
        <v>2</v>
      </c>
      <c r="AY8" s="2" t="s">
        <v>5</v>
      </c>
      <c r="AZ8" s="5">
        <v>0</v>
      </c>
      <c r="BA8" s="5">
        <v>5000</v>
      </c>
      <c r="BB8" s="5">
        <v>0</v>
      </c>
      <c r="BC8" s="5">
        <f t="shared" ref="BC8:BC68" si="9">BA8+BB8</f>
        <v>5000</v>
      </c>
      <c r="BD8" s="9"/>
      <c r="BE8" s="1">
        <v>2</v>
      </c>
      <c r="BF8" s="2" t="s">
        <v>5</v>
      </c>
      <c r="BG8" s="5">
        <v>0</v>
      </c>
      <c r="BH8" s="5">
        <v>0</v>
      </c>
      <c r="BI8" s="5">
        <v>0</v>
      </c>
      <c r="BJ8" s="5">
        <f t="shared" ref="BJ8:BJ68" si="10">BH8+BI8</f>
        <v>0</v>
      </c>
      <c r="BK8" s="9"/>
      <c r="BL8" s="1">
        <v>2</v>
      </c>
      <c r="BM8" s="2" t="s">
        <v>5</v>
      </c>
      <c r="BN8" s="5">
        <v>0</v>
      </c>
      <c r="BO8" s="5">
        <v>0</v>
      </c>
      <c r="BP8" s="5">
        <v>0</v>
      </c>
      <c r="BQ8" s="5">
        <f t="shared" ref="BQ8:BQ68" si="11">BO8+BP8</f>
        <v>0</v>
      </c>
      <c r="BR8" s="9"/>
      <c r="BS8" s="1">
        <v>2</v>
      </c>
      <c r="BT8" s="2" t="s">
        <v>5</v>
      </c>
      <c r="BU8" s="5">
        <v>6</v>
      </c>
      <c r="BV8" s="5">
        <v>45000</v>
      </c>
      <c r="BW8" s="5">
        <v>0</v>
      </c>
      <c r="BX8" s="5">
        <f t="shared" ref="BX8:BX68" si="12">BV8+BW8</f>
        <v>45000</v>
      </c>
      <c r="BY8" s="9"/>
      <c r="BZ8" s="1">
        <v>2</v>
      </c>
      <c r="CA8" s="2" t="s">
        <v>5</v>
      </c>
      <c r="CB8" s="5">
        <v>6</v>
      </c>
      <c r="CC8" s="5">
        <v>45000</v>
      </c>
      <c r="CD8" s="5">
        <v>0</v>
      </c>
      <c r="CE8" s="5">
        <f t="shared" ref="CE8:CE68" si="13">CC8+CD8</f>
        <v>45000</v>
      </c>
      <c r="CF8" s="9"/>
      <c r="CG8" s="1">
        <v>2</v>
      </c>
      <c r="CH8" s="2" t="s">
        <v>5</v>
      </c>
      <c r="CI8" s="5">
        <v>6</v>
      </c>
      <c r="CJ8" s="5">
        <v>45000</v>
      </c>
      <c r="CK8" s="5">
        <v>0</v>
      </c>
      <c r="CL8" s="5">
        <f t="shared" ref="CL8:CL68" si="14">CJ8+CK8</f>
        <v>45000</v>
      </c>
      <c r="CM8" s="9"/>
      <c r="CN8" s="1">
        <v>2</v>
      </c>
      <c r="CO8" s="2" t="s">
        <v>5</v>
      </c>
      <c r="CP8" s="5">
        <v>0</v>
      </c>
      <c r="CQ8" s="5">
        <v>0</v>
      </c>
      <c r="CR8" s="5">
        <v>0</v>
      </c>
      <c r="CS8" s="5">
        <f t="shared" ref="CS8:CS68" si="15">CQ8+CR8</f>
        <v>0</v>
      </c>
      <c r="CT8" s="9"/>
      <c r="CU8" s="1">
        <v>2</v>
      </c>
      <c r="CV8" s="2" t="s">
        <v>5</v>
      </c>
      <c r="CW8" s="5">
        <v>0</v>
      </c>
      <c r="CX8" s="5">
        <v>0</v>
      </c>
      <c r="CY8" s="5">
        <v>0</v>
      </c>
      <c r="CZ8" s="5">
        <f t="shared" ref="CZ8:CZ68" si="16">CX8+CY8</f>
        <v>0</v>
      </c>
      <c r="DA8" s="9"/>
      <c r="DB8" s="1">
        <v>2</v>
      </c>
      <c r="DC8" s="2" t="s">
        <v>5</v>
      </c>
      <c r="DD8" s="5">
        <v>0</v>
      </c>
      <c r="DE8" s="5">
        <v>0</v>
      </c>
      <c r="DF8" s="5">
        <v>0</v>
      </c>
      <c r="DG8" s="5">
        <f t="shared" ref="DG8:DG68" si="17">DE8+DF8</f>
        <v>0</v>
      </c>
      <c r="DH8" s="9"/>
      <c r="DI8" s="1">
        <v>2</v>
      </c>
      <c r="DJ8" s="2" t="s">
        <v>5</v>
      </c>
      <c r="DK8" s="5">
        <v>0</v>
      </c>
      <c r="DL8" s="5">
        <v>0</v>
      </c>
      <c r="DM8" s="5">
        <v>0</v>
      </c>
      <c r="DN8" s="5">
        <f t="shared" ref="DN8:DN68" si="18">DL8+DM8</f>
        <v>0</v>
      </c>
      <c r="DO8" s="9"/>
      <c r="DP8" s="1">
        <v>2</v>
      </c>
      <c r="DQ8" s="2" t="s">
        <v>5</v>
      </c>
      <c r="DR8" s="5">
        <v>0</v>
      </c>
      <c r="DS8" s="5">
        <v>0</v>
      </c>
      <c r="DT8" s="5">
        <v>0</v>
      </c>
      <c r="DU8" s="5">
        <f t="shared" ref="DU8:DU68" si="19">DS8+DT8</f>
        <v>0</v>
      </c>
      <c r="DV8" s="9"/>
      <c r="DW8" s="1">
        <v>2</v>
      </c>
      <c r="DX8" s="2" t="s">
        <v>5</v>
      </c>
      <c r="DY8" s="5">
        <v>0</v>
      </c>
      <c r="DZ8" s="5">
        <v>0</v>
      </c>
      <c r="EA8" s="5">
        <v>0</v>
      </c>
      <c r="EB8" s="5">
        <f t="shared" ref="EB8:EB68" si="20">DZ8+EA8</f>
        <v>0</v>
      </c>
      <c r="EC8" s="9"/>
      <c r="ED8" s="1">
        <v>2</v>
      </c>
      <c r="EE8" s="2" t="s">
        <v>5</v>
      </c>
      <c r="EF8" s="5">
        <v>0</v>
      </c>
      <c r="EG8" s="5">
        <v>0</v>
      </c>
      <c r="EH8" s="5">
        <v>0</v>
      </c>
      <c r="EI8" s="5">
        <f t="shared" ref="EI8:EI68" si="21">EG8+EH8</f>
        <v>0</v>
      </c>
      <c r="EJ8" s="9"/>
      <c r="EK8" s="1">
        <v>2</v>
      </c>
      <c r="EL8" s="2" t="s">
        <v>5</v>
      </c>
      <c r="EM8" s="5">
        <v>0</v>
      </c>
      <c r="EN8" s="5">
        <v>0</v>
      </c>
      <c r="EO8" s="5">
        <v>0</v>
      </c>
      <c r="EP8" s="5">
        <f t="shared" ref="EP8:EP68" si="22">EN8+EO8</f>
        <v>0</v>
      </c>
      <c r="EQ8" s="9"/>
      <c r="ER8" s="1">
        <v>2</v>
      </c>
      <c r="ES8" s="2" t="s">
        <v>5</v>
      </c>
      <c r="ET8" s="5">
        <v>1</v>
      </c>
      <c r="EU8" s="5">
        <v>15000</v>
      </c>
      <c r="EV8" s="5">
        <v>0</v>
      </c>
      <c r="EW8" s="5">
        <f t="shared" ref="EW8:EW68" si="23">EU8+EV8</f>
        <v>15000</v>
      </c>
      <c r="EX8" s="9"/>
      <c r="EY8" s="1">
        <v>2</v>
      </c>
      <c r="EZ8" s="2" t="s">
        <v>5</v>
      </c>
      <c r="FA8" s="5">
        <v>0</v>
      </c>
      <c r="FB8" s="5">
        <v>70000</v>
      </c>
      <c r="FC8" s="5">
        <v>0</v>
      </c>
      <c r="FD8" s="5">
        <f t="shared" ref="FD8:FD68" si="24">FB8+FC8</f>
        <v>70000</v>
      </c>
      <c r="FE8" s="9"/>
      <c r="FF8" s="1">
        <v>2</v>
      </c>
      <c r="FG8" s="2" t="s">
        <v>5</v>
      </c>
      <c r="FH8" s="5">
        <v>0</v>
      </c>
      <c r="FI8" s="5">
        <v>0</v>
      </c>
      <c r="FJ8" s="5">
        <v>0</v>
      </c>
      <c r="FK8" s="5">
        <f t="shared" ref="FK8:FK68" si="25">FI8+FJ8</f>
        <v>0</v>
      </c>
      <c r="FL8" s="9"/>
      <c r="FM8" s="1">
        <v>2</v>
      </c>
      <c r="FN8" s="2" t="s">
        <v>5</v>
      </c>
      <c r="FO8" s="5">
        <v>0</v>
      </c>
      <c r="FP8" s="5">
        <v>0</v>
      </c>
      <c r="FQ8" s="5">
        <v>0</v>
      </c>
      <c r="FR8" s="5">
        <f t="shared" ref="FR8:FR68" si="26">FP8+FQ8</f>
        <v>0</v>
      </c>
      <c r="FS8" s="9"/>
      <c r="FT8" s="1">
        <v>2</v>
      </c>
      <c r="FU8" s="2" t="s">
        <v>5</v>
      </c>
      <c r="FV8" s="5">
        <v>0</v>
      </c>
      <c r="FW8" s="5">
        <v>100000</v>
      </c>
      <c r="FX8" s="5">
        <v>0</v>
      </c>
      <c r="FY8" s="5">
        <f t="shared" ref="FY8:FY68" si="27">FW8+FX8</f>
        <v>100000</v>
      </c>
      <c r="FZ8" s="9"/>
      <c r="GA8" s="1">
        <v>2</v>
      </c>
      <c r="GB8" s="2" t="s">
        <v>5</v>
      </c>
      <c r="GC8" s="5">
        <v>1</v>
      </c>
      <c r="GD8" s="5">
        <v>14400</v>
      </c>
      <c r="GE8" s="5">
        <v>24000</v>
      </c>
      <c r="GF8" s="5">
        <f t="shared" ref="GF8:GF68" si="28">GD8+GE8</f>
        <v>38400</v>
      </c>
      <c r="GG8" s="9"/>
      <c r="GH8" s="1">
        <v>2</v>
      </c>
      <c r="GI8" s="2" t="s">
        <v>5</v>
      </c>
      <c r="GJ8" s="5">
        <v>0</v>
      </c>
      <c r="GK8" s="5">
        <v>26000</v>
      </c>
      <c r="GL8" s="5">
        <v>0</v>
      </c>
      <c r="GM8" s="5">
        <f t="shared" ref="GM8:GM68" si="29">GK8+GL8</f>
        <v>26000</v>
      </c>
      <c r="GN8" s="9"/>
      <c r="GO8" s="1">
        <v>2</v>
      </c>
      <c r="GP8" s="2" t="s">
        <v>5</v>
      </c>
      <c r="GQ8" s="5">
        <v>0</v>
      </c>
      <c r="GR8" s="5">
        <v>0</v>
      </c>
      <c r="GS8" s="5">
        <v>0</v>
      </c>
      <c r="GT8" s="5">
        <f t="shared" ref="GT8:GT68" si="30">GR8+GS8</f>
        <v>0</v>
      </c>
      <c r="GU8" s="9"/>
      <c r="GV8" s="1">
        <v>2</v>
      </c>
      <c r="GW8" s="2" t="s">
        <v>5</v>
      </c>
      <c r="GX8" s="5">
        <v>7</v>
      </c>
      <c r="GY8" s="5">
        <v>57064</v>
      </c>
      <c r="GZ8" s="5">
        <v>0</v>
      </c>
      <c r="HA8" s="5">
        <f t="shared" ref="HA8:HA68" si="31">GY8+GZ8</f>
        <v>57064</v>
      </c>
      <c r="HB8" s="9"/>
      <c r="HC8" s="1">
        <v>2</v>
      </c>
      <c r="HD8" s="2" t="s">
        <v>5</v>
      </c>
      <c r="HE8" s="5">
        <v>3</v>
      </c>
      <c r="HF8" s="5">
        <v>42000</v>
      </c>
      <c r="HG8" s="5">
        <v>0</v>
      </c>
      <c r="HH8" s="5">
        <f t="shared" ref="HH8:HH68" si="32">HF8+HG8</f>
        <v>42000</v>
      </c>
      <c r="HI8" s="9"/>
      <c r="HJ8" s="1">
        <v>2</v>
      </c>
      <c r="HK8" s="2" t="s">
        <v>5</v>
      </c>
      <c r="HL8" s="5">
        <v>0</v>
      </c>
      <c r="HM8" s="5">
        <v>0</v>
      </c>
      <c r="HN8" s="5">
        <v>0</v>
      </c>
      <c r="HO8" s="5">
        <f t="shared" ref="HO8:HO68" si="33">HM8+HN8</f>
        <v>0</v>
      </c>
      <c r="HP8" s="9"/>
      <c r="HQ8" s="1">
        <v>2</v>
      </c>
      <c r="HR8" s="2" t="s">
        <v>5</v>
      </c>
      <c r="HS8" s="5">
        <v>0</v>
      </c>
      <c r="HT8" s="5">
        <v>0</v>
      </c>
      <c r="HU8" s="5">
        <v>0</v>
      </c>
      <c r="HV8" s="5">
        <f t="shared" ref="HV8:HV68" si="34">HT8+HU8</f>
        <v>0</v>
      </c>
      <c r="HW8" s="9"/>
      <c r="HX8" s="1">
        <v>2</v>
      </c>
      <c r="HY8" s="2" t="s">
        <v>5</v>
      </c>
      <c r="HZ8" s="5">
        <v>1</v>
      </c>
      <c r="IA8" s="5">
        <v>85000</v>
      </c>
      <c r="IB8" s="5">
        <v>0</v>
      </c>
      <c r="IC8" s="5">
        <f t="shared" ref="IC8:IC68" si="35">IA8+IB8</f>
        <v>85000</v>
      </c>
      <c r="ID8" s="9"/>
      <c r="IE8" s="1">
        <v>2</v>
      </c>
      <c r="IF8" s="2" t="s">
        <v>5</v>
      </c>
      <c r="IG8" s="5">
        <v>1</v>
      </c>
      <c r="IH8" s="5">
        <v>37500</v>
      </c>
      <c r="II8" s="5">
        <v>0</v>
      </c>
      <c r="IJ8" s="5">
        <f t="shared" ref="IJ8:IJ68" si="36">IH8+II8</f>
        <v>37500</v>
      </c>
      <c r="IK8" s="9"/>
      <c r="IL8" s="1">
        <v>2</v>
      </c>
      <c r="IM8" s="2" t="s">
        <v>5</v>
      </c>
      <c r="IN8" s="5">
        <v>5</v>
      </c>
      <c r="IO8" s="5">
        <v>50000</v>
      </c>
      <c r="IP8" s="5">
        <v>0</v>
      </c>
      <c r="IQ8" s="5">
        <f t="shared" ref="IQ8:IQ68" si="37">IO8+IP8</f>
        <v>50000</v>
      </c>
      <c r="IR8" s="9"/>
      <c r="IS8" s="1">
        <v>2</v>
      </c>
      <c r="IT8" s="2" t="s">
        <v>5</v>
      </c>
      <c r="IU8" s="5">
        <v>0</v>
      </c>
      <c r="IV8" s="5">
        <v>0</v>
      </c>
      <c r="IW8" s="5">
        <v>0</v>
      </c>
      <c r="IX8" s="5">
        <f t="shared" ref="IX8:IX68" si="38">IV8+IW8</f>
        <v>0</v>
      </c>
      <c r="IY8" s="9"/>
      <c r="IZ8" s="1">
        <v>2</v>
      </c>
      <c r="JA8" s="2" t="s">
        <v>5</v>
      </c>
      <c r="JB8" s="5">
        <v>1</v>
      </c>
      <c r="JC8" s="5">
        <v>300000</v>
      </c>
      <c r="JD8" s="5">
        <v>0</v>
      </c>
      <c r="JE8" s="5">
        <f t="shared" ref="JE8:JE68" si="39">JC8+JD8</f>
        <v>300000</v>
      </c>
      <c r="JF8" s="9"/>
      <c r="JG8" s="1">
        <v>2</v>
      </c>
      <c r="JH8" s="2" t="s">
        <v>5</v>
      </c>
      <c r="JI8" s="5">
        <v>0</v>
      </c>
      <c r="JJ8" s="5">
        <v>0</v>
      </c>
      <c r="JK8" s="5">
        <v>0</v>
      </c>
      <c r="JL8" s="5">
        <f t="shared" ref="JL8:JL68" si="40">JJ8+JK8</f>
        <v>0</v>
      </c>
      <c r="JM8" s="9"/>
      <c r="JN8" s="1">
        <v>2</v>
      </c>
      <c r="JO8" s="2" t="s">
        <v>5</v>
      </c>
      <c r="JP8" s="5">
        <v>0</v>
      </c>
      <c r="JQ8" s="5">
        <v>0</v>
      </c>
      <c r="JR8" s="5">
        <v>0</v>
      </c>
      <c r="JS8" s="5">
        <f t="shared" ref="JS8:JS68" si="41">JQ8+JR8</f>
        <v>0</v>
      </c>
      <c r="JT8" s="9"/>
      <c r="JU8" s="1">
        <v>2</v>
      </c>
      <c r="JV8" s="2" t="s">
        <v>5</v>
      </c>
      <c r="JW8" s="5">
        <v>0</v>
      </c>
      <c r="JX8" s="5">
        <v>0</v>
      </c>
      <c r="JY8" s="5">
        <v>0</v>
      </c>
      <c r="JZ8" s="5">
        <f t="shared" ref="JZ8:JZ68" si="42">JX8+JY8</f>
        <v>0</v>
      </c>
      <c r="KA8" s="9"/>
      <c r="KB8" s="1">
        <v>2</v>
      </c>
      <c r="KC8" s="2" t="s">
        <v>5</v>
      </c>
      <c r="KD8" s="5">
        <v>0</v>
      </c>
      <c r="KE8" s="5">
        <v>0</v>
      </c>
      <c r="KF8" s="5">
        <v>0</v>
      </c>
      <c r="KG8" s="5">
        <f t="shared" ref="KG8:KG68" si="43">KE8+KF8</f>
        <v>0</v>
      </c>
      <c r="KH8" s="9"/>
      <c r="KI8" s="1">
        <v>2</v>
      </c>
      <c r="KJ8" s="2" t="s">
        <v>5</v>
      </c>
      <c r="KK8" s="5">
        <v>0</v>
      </c>
      <c r="KL8" s="5">
        <v>0</v>
      </c>
      <c r="KM8" s="5">
        <v>0</v>
      </c>
      <c r="KN8" s="5">
        <f t="shared" ref="KN8:KN68" si="44">KL8+KM8</f>
        <v>0</v>
      </c>
      <c r="KO8" s="9"/>
      <c r="KP8" s="1">
        <v>2</v>
      </c>
      <c r="KQ8" s="2" t="s">
        <v>5</v>
      </c>
      <c r="KR8" s="5">
        <v>0</v>
      </c>
      <c r="KS8" s="5">
        <f t="shared" ref="KS8:KS71" si="45">K8+R8+Y8+AF8+AM8+AT8+BA8+BH8+BO8+BV8+CC8+CJ8+CX8+DE8+DL8+DS8+DZ8+EG8+EN8+EU8+FB8+FI8+FP8+FW8+GD8+GK8+GR8+GY8+HF8+HM8+HT8+IA8+IH8+IO8+IV8+JC8+JJ8+JQ8+JX8+KE8+KL8+CQ8</f>
        <v>983964</v>
      </c>
      <c r="KT8" s="5">
        <f t="shared" si="0"/>
        <v>24000</v>
      </c>
      <c r="KU8" s="5">
        <f t="shared" si="1"/>
        <v>1007964</v>
      </c>
      <c r="KV8" s="9"/>
    </row>
    <row r="9" spans="1:308" ht="16.5" hidden="1">
      <c r="A9" s="23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2"/>
        <v>0</v>
      </c>
      <c r="G9" s="9"/>
      <c r="H9" s="1">
        <v>3</v>
      </c>
      <c r="I9" s="2" t="s">
        <v>6</v>
      </c>
      <c r="J9" s="5">
        <v>0</v>
      </c>
      <c r="K9" s="5">
        <v>0</v>
      </c>
      <c r="L9" s="5">
        <v>0</v>
      </c>
      <c r="M9" s="5">
        <f t="shared" si="3"/>
        <v>0</v>
      </c>
      <c r="N9" s="9"/>
      <c r="O9" s="1">
        <v>3</v>
      </c>
      <c r="P9" s="2" t="s">
        <v>6</v>
      </c>
      <c r="Q9" s="5">
        <v>0</v>
      </c>
      <c r="R9" s="5">
        <v>0</v>
      </c>
      <c r="S9" s="5">
        <v>0</v>
      </c>
      <c r="T9" s="5">
        <f t="shared" si="4"/>
        <v>0</v>
      </c>
      <c r="U9" s="9"/>
      <c r="V9" s="1">
        <v>3</v>
      </c>
      <c r="W9" s="2" t="s">
        <v>6</v>
      </c>
      <c r="X9" s="5">
        <v>0</v>
      </c>
      <c r="Y9" s="5">
        <v>0</v>
      </c>
      <c r="Z9" s="5">
        <v>0</v>
      </c>
      <c r="AA9" s="5">
        <f t="shared" si="5"/>
        <v>0</v>
      </c>
      <c r="AB9" s="9"/>
      <c r="AC9" s="1">
        <v>3</v>
      </c>
      <c r="AD9" s="2" t="s">
        <v>6</v>
      </c>
      <c r="AE9" s="5">
        <v>0</v>
      </c>
      <c r="AF9" s="5">
        <v>0</v>
      </c>
      <c r="AG9" s="5">
        <v>0</v>
      </c>
      <c r="AH9" s="5">
        <f t="shared" si="6"/>
        <v>0</v>
      </c>
      <c r="AI9" s="9"/>
      <c r="AJ9" s="1">
        <v>3</v>
      </c>
      <c r="AK9" s="2" t="s">
        <v>6</v>
      </c>
      <c r="AL9" s="5">
        <v>0</v>
      </c>
      <c r="AM9" s="5">
        <v>0</v>
      </c>
      <c r="AN9" s="5">
        <v>0</v>
      </c>
      <c r="AO9" s="5">
        <f t="shared" si="7"/>
        <v>0</v>
      </c>
      <c r="AP9" s="9"/>
      <c r="AQ9" s="1">
        <v>3</v>
      </c>
      <c r="AR9" s="2" t="s">
        <v>6</v>
      </c>
      <c r="AS9" s="5">
        <v>0</v>
      </c>
      <c r="AT9" s="5">
        <v>309500</v>
      </c>
      <c r="AU9" s="5">
        <v>0</v>
      </c>
      <c r="AV9" s="5">
        <f t="shared" si="8"/>
        <v>309500</v>
      </c>
      <c r="AW9" s="9"/>
      <c r="AX9" s="1">
        <v>3</v>
      </c>
      <c r="AY9" s="2" t="s">
        <v>6</v>
      </c>
      <c r="AZ9" s="5">
        <v>0</v>
      </c>
      <c r="BA9" s="5">
        <v>11000</v>
      </c>
      <c r="BB9" s="5">
        <v>0</v>
      </c>
      <c r="BC9" s="5">
        <f t="shared" si="9"/>
        <v>11000</v>
      </c>
      <c r="BD9" s="9"/>
      <c r="BE9" s="1">
        <v>3</v>
      </c>
      <c r="BF9" s="2" t="s">
        <v>6</v>
      </c>
      <c r="BG9" s="5">
        <v>0</v>
      </c>
      <c r="BH9" s="5">
        <v>0</v>
      </c>
      <c r="BI9" s="5">
        <v>0</v>
      </c>
      <c r="BJ9" s="5">
        <f t="shared" si="10"/>
        <v>0</v>
      </c>
      <c r="BK9" s="9"/>
      <c r="BL9" s="1">
        <v>3</v>
      </c>
      <c r="BM9" s="2" t="s">
        <v>6</v>
      </c>
      <c r="BN9" s="5">
        <v>0</v>
      </c>
      <c r="BO9" s="5">
        <v>0</v>
      </c>
      <c r="BP9" s="5">
        <v>0</v>
      </c>
      <c r="BQ9" s="5">
        <f t="shared" si="11"/>
        <v>0</v>
      </c>
      <c r="BR9" s="9"/>
      <c r="BS9" s="1">
        <v>3</v>
      </c>
      <c r="BT9" s="2" t="s">
        <v>6</v>
      </c>
      <c r="BU9" s="5">
        <v>12</v>
      </c>
      <c r="BV9" s="5">
        <v>75000</v>
      </c>
      <c r="BW9" s="5">
        <v>0</v>
      </c>
      <c r="BX9" s="5">
        <f t="shared" si="12"/>
        <v>75000</v>
      </c>
      <c r="BY9" s="9"/>
      <c r="BZ9" s="1">
        <v>3</v>
      </c>
      <c r="CA9" s="2" t="s">
        <v>6</v>
      </c>
      <c r="CB9" s="5">
        <v>12</v>
      </c>
      <c r="CC9" s="5">
        <v>75000</v>
      </c>
      <c r="CD9" s="5">
        <v>0</v>
      </c>
      <c r="CE9" s="5">
        <f t="shared" si="13"/>
        <v>75000</v>
      </c>
      <c r="CF9" s="9"/>
      <c r="CG9" s="1">
        <v>3</v>
      </c>
      <c r="CH9" s="2" t="s">
        <v>6</v>
      </c>
      <c r="CI9" s="5">
        <v>12</v>
      </c>
      <c r="CJ9" s="5">
        <v>75000</v>
      </c>
      <c r="CK9" s="5">
        <v>0</v>
      </c>
      <c r="CL9" s="5">
        <f t="shared" si="14"/>
        <v>75000</v>
      </c>
      <c r="CM9" s="9"/>
      <c r="CN9" s="1">
        <v>3</v>
      </c>
      <c r="CO9" s="2" t="s">
        <v>6</v>
      </c>
      <c r="CP9" s="5">
        <v>0</v>
      </c>
      <c r="CQ9" s="5">
        <v>0</v>
      </c>
      <c r="CR9" s="5">
        <v>0</v>
      </c>
      <c r="CS9" s="5">
        <f t="shared" si="15"/>
        <v>0</v>
      </c>
      <c r="CT9" s="9"/>
      <c r="CU9" s="1">
        <v>3</v>
      </c>
      <c r="CV9" s="2" t="s">
        <v>6</v>
      </c>
      <c r="CW9" s="5">
        <v>0</v>
      </c>
      <c r="CX9" s="5">
        <v>0</v>
      </c>
      <c r="CY9" s="5">
        <v>0</v>
      </c>
      <c r="CZ9" s="5">
        <f t="shared" si="16"/>
        <v>0</v>
      </c>
      <c r="DA9" s="9"/>
      <c r="DB9" s="1">
        <v>3</v>
      </c>
      <c r="DC9" s="2" t="s">
        <v>6</v>
      </c>
      <c r="DD9" s="5">
        <v>0</v>
      </c>
      <c r="DE9" s="5">
        <v>0</v>
      </c>
      <c r="DF9" s="5">
        <v>0</v>
      </c>
      <c r="DG9" s="5">
        <f t="shared" si="17"/>
        <v>0</v>
      </c>
      <c r="DH9" s="9"/>
      <c r="DI9" s="1">
        <v>3</v>
      </c>
      <c r="DJ9" s="2" t="s">
        <v>6</v>
      </c>
      <c r="DK9" s="5">
        <v>0</v>
      </c>
      <c r="DL9" s="5">
        <v>0</v>
      </c>
      <c r="DM9" s="5">
        <v>0</v>
      </c>
      <c r="DN9" s="5">
        <f t="shared" si="18"/>
        <v>0</v>
      </c>
      <c r="DO9" s="9"/>
      <c r="DP9" s="1">
        <v>3</v>
      </c>
      <c r="DQ9" s="2" t="s">
        <v>6</v>
      </c>
      <c r="DR9" s="5">
        <v>0</v>
      </c>
      <c r="DS9" s="5">
        <v>0</v>
      </c>
      <c r="DT9" s="5">
        <v>0</v>
      </c>
      <c r="DU9" s="5">
        <f t="shared" si="19"/>
        <v>0</v>
      </c>
      <c r="DV9" s="9"/>
      <c r="DW9" s="1">
        <v>3</v>
      </c>
      <c r="DX9" s="2" t="s">
        <v>6</v>
      </c>
      <c r="DY9" s="5">
        <v>0</v>
      </c>
      <c r="DZ9" s="5">
        <v>0</v>
      </c>
      <c r="EA9" s="5">
        <v>0</v>
      </c>
      <c r="EB9" s="5">
        <f t="shared" si="20"/>
        <v>0</v>
      </c>
      <c r="EC9" s="9"/>
      <c r="ED9" s="1">
        <v>3</v>
      </c>
      <c r="EE9" s="2" t="s">
        <v>6</v>
      </c>
      <c r="EF9" s="5">
        <v>0</v>
      </c>
      <c r="EG9" s="5">
        <v>0</v>
      </c>
      <c r="EH9" s="5">
        <v>0</v>
      </c>
      <c r="EI9" s="5">
        <f t="shared" si="21"/>
        <v>0</v>
      </c>
      <c r="EJ9" s="9"/>
      <c r="EK9" s="1">
        <v>3</v>
      </c>
      <c r="EL9" s="2" t="s">
        <v>6</v>
      </c>
      <c r="EM9" s="5">
        <v>0</v>
      </c>
      <c r="EN9" s="5">
        <v>0</v>
      </c>
      <c r="EO9" s="5">
        <v>0</v>
      </c>
      <c r="EP9" s="5">
        <f t="shared" si="22"/>
        <v>0</v>
      </c>
      <c r="EQ9" s="9"/>
      <c r="ER9" s="1">
        <v>3</v>
      </c>
      <c r="ES9" s="2" t="s">
        <v>6</v>
      </c>
      <c r="ET9" s="5">
        <v>1</v>
      </c>
      <c r="EU9" s="5">
        <v>15000</v>
      </c>
      <c r="EV9" s="5">
        <v>0</v>
      </c>
      <c r="EW9" s="5">
        <f t="shared" si="23"/>
        <v>15000</v>
      </c>
      <c r="EX9" s="9"/>
      <c r="EY9" s="1">
        <v>3</v>
      </c>
      <c r="EZ9" s="2" t="s">
        <v>6</v>
      </c>
      <c r="FA9" s="5">
        <v>0</v>
      </c>
      <c r="FB9" s="5">
        <v>120000</v>
      </c>
      <c r="FC9" s="5">
        <v>0</v>
      </c>
      <c r="FD9" s="5">
        <f t="shared" si="24"/>
        <v>120000</v>
      </c>
      <c r="FE9" s="9"/>
      <c r="FF9" s="1">
        <v>3</v>
      </c>
      <c r="FG9" s="2" t="s">
        <v>6</v>
      </c>
      <c r="FH9" s="5">
        <v>0</v>
      </c>
      <c r="FI9" s="5">
        <v>0</v>
      </c>
      <c r="FJ9" s="5">
        <v>0</v>
      </c>
      <c r="FK9" s="5">
        <f t="shared" si="25"/>
        <v>0</v>
      </c>
      <c r="FL9" s="9"/>
      <c r="FM9" s="1">
        <v>3</v>
      </c>
      <c r="FN9" s="2" t="s">
        <v>6</v>
      </c>
      <c r="FO9" s="5">
        <v>0</v>
      </c>
      <c r="FP9" s="5">
        <v>0</v>
      </c>
      <c r="FQ9" s="5">
        <v>0</v>
      </c>
      <c r="FR9" s="5">
        <f t="shared" si="26"/>
        <v>0</v>
      </c>
      <c r="FS9" s="9"/>
      <c r="FT9" s="1">
        <v>3</v>
      </c>
      <c r="FU9" s="2" t="s">
        <v>6</v>
      </c>
      <c r="FV9" s="5">
        <v>0</v>
      </c>
      <c r="FW9" s="5">
        <v>100000</v>
      </c>
      <c r="FX9" s="5">
        <v>0</v>
      </c>
      <c r="FY9" s="5">
        <f t="shared" si="27"/>
        <v>100000</v>
      </c>
      <c r="FZ9" s="9"/>
      <c r="GA9" s="1">
        <v>3</v>
      </c>
      <c r="GB9" s="2" t="s">
        <v>6</v>
      </c>
      <c r="GC9" s="5">
        <v>0</v>
      </c>
      <c r="GD9" s="5">
        <v>0</v>
      </c>
      <c r="GE9" s="5">
        <v>0</v>
      </c>
      <c r="GF9" s="5">
        <f t="shared" si="28"/>
        <v>0</v>
      </c>
      <c r="GG9" s="9"/>
      <c r="GH9" s="1">
        <v>3</v>
      </c>
      <c r="GI9" s="2" t="s">
        <v>6</v>
      </c>
      <c r="GJ9" s="5">
        <v>0</v>
      </c>
      <c r="GK9" s="5">
        <v>48400</v>
      </c>
      <c r="GL9" s="5">
        <v>0</v>
      </c>
      <c r="GM9" s="5">
        <f t="shared" si="29"/>
        <v>48400</v>
      </c>
      <c r="GN9" s="9"/>
      <c r="GO9" s="1">
        <v>3</v>
      </c>
      <c r="GP9" s="2" t="s">
        <v>6</v>
      </c>
      <c r="GQ9" s="5">
        <v>0</v>
      </c>
      <c r="GR9" s="5">
        <v>0</v>
      </c>
      <c r="GS9" s="5">
        <v>0</v>
      </c>
      <c r="GT9" s="5">
        <f t="shared" si="30"/>
        <v>0</v>
      </c>
      <c r="GU9" s="9"/>
      <c r="GV9" s="1">
        <v>3</v>
      </c>
      <c r="GW9" s="2" t="s">
        <v>6</v>
      </c>
      <c r="GX9" s="5">
        <v>11</v>
      </c>
      <c r="GY9" s="5">
        <v>89672</v>
      </c>
      <c r="GZ9" s="5">
        <v>0</v>
      </c>
      <c r="HA9" s="5">
        <f t="shared" si="31"/>
        <v>89672</v>
      </c>
      <c r="HB9" s="9"/>
      <c r="HC9" s="1">
        <v>3</v>
      </c>
      <c r="HD9" s="2" t="s">
        <v>6</v>
      </c>
      <c r="HE9" s="5">
        <v>3</v>
      </c>
      <c r="HF9" s="5">
        <v>42000</v>
      </c>
      <c r="HG9" s="5">
        <v>0</v>
      </c>
      <c r="HH9" s="5">
        <f t="shared" si="32"/>
        <v>42000</v>
      </c>
      <c r="HI9" s="9"/>
      <c r="HJ9" s="1">
        <v>3</v>
      </c>
      <c r="HK9" s="2" t="s">
        <v>6</v>
      </c>
      <c r="HL9" s="5">
        <v>0</v>
      </c>
      <c r="HM9" s="5">
        <v>50000</v>
      </c>
      <c r="HN9" s="5">
        <v>0</v>
      </c>
      <c r="HO9" s="5">
        <f t="shared" si="33"/>
        <v>50000</v>
      </c>
      <c r="HP9" s="9"/>
      <c r="HQ9" s="1">
        <v>3</v>
      </c>
      <c r="HR9" s="2" t="s">
        <v>6</v>
      </c>
      <c r="HS9" s="5">
        <v>0</v>
      </c>
      <c r="HT9" s="5">
        <v>50000</v>
      </c>
      <c r="HU9" s="5">
        <v>0</v>
      </c>
      <c r="HV9" s="5">
        <f t="shared" si="34"/>
        <v>50000</v>
      </c>
      <c r="HW9" s="9"/>
      <c r="HX9" s="1">
        <v>3</v>
      </c>
      <c r="HY9" s="2" t="s">
        <v>6</v>
      </c>
      <c r="HZ9" s="5">
        <v>1</v>
      </c>
      <c r="IA9" s="5">
        <v>85000</v>
      </c>
      <c r="IB9" s="5">
        <v>0</v>
      </c>
      <c r="IC9" s="5">
        <f t="shared" si="35"/>
        <v>85000</v>
      </c>
      <c r="ID9" s="9"/>
      <c r="IE9" s="1">
        <v>3</v>
      </c>
      <c r="IF9" s="2" t="s">
        <v>6</v>
      </c>
      <c r="IG9" s="5">
        <v>1</v>
      </c>
      <c r="IH9" s="5">
        <v>37500</v>
      </c>
      <c r="II9" s="5">
        <v>0</v>
      </c>
      <c r="IJ9" s="5">
        <f t="shared" si="36"/>
        <v>37500</v>
      </c>
      <c r="IK9" s="9"/>
      <c r="IL9" s="1">
        <v>3</v>
      </c>
      <c r="IM9" s="2" t="s">
        <v>6</v>
      </c>
      <c r="IN9" s="5">
        <v>11</v>
      </c>
      <c r="IO9" s="5">
        <v>110000</v>
      </c>
      <c r="IP9" s="5">
        <v>0</v>
      </c>
      <c r="IQ9" s="5">
        <f t="shared" si="37"/>
        <v>110000</v>
      </c>
      <c r="IR9" s="9"/>
      <c r="IS9" s="1">
        <v>3</v>
      </c>
      <c r="IT9" s="2" t="s">
        <v>6</v>
      </c>
      <c r="IU9" s="5">
        <v>0</v>
      </c>
      <c r="IV9" s="5">
        <v>0</v>
      </c>
      <c r="IW9" s="5">
        <v>0</v>
      </c>
      <c r="IX9" s="5">
        <f t="shared" si="38"/>
        <v>0</v>
      </c>
      <c r="IY9" s="9"/>
      <c r="IZ9" s="1">
        <v>3</v>
      </c>
      <c r="JA9" s="2" t="s">
        <v>6</v>
      </c>
      <c r="JB9" s="5">
        <v>1</v>
      </c>
      <c r="JC9" s="5">
        <v>300000</v>
      </c>
      <c r="JD9" s="5">
        <v>0</v>
      </c>
      <c r="JE9" s="5">
        <f t="shared" si="39"/>
        <v>300000</v>
      </c>
      <c r="JF9" s="9"/>
      <c r="JG9" s="1">
        <v>3</v>
      </c>
      <c r="JH9" s="2" t="s">
        <v>6</v>
      </c>
      <c r="JI9" s="5">
        <v>2</v>
      </c>
      <c r="JJ9" s="5">
        <v>10000</v>
      </c>
      <c r="JK9" s="5">
        <v>0</v>
      </c>
      <c r="JL9" s="5">
        <f t="shared" si="40"/>
        <v>10000</v>
      </c>
      <c r="JM9" s="9"/>
      <c r="JN9" s="1">
        <v>3</v>
      </c>
      <c r="JO9" s="2" t="s">
        <v>6</v>
      </c>
      <c r="JP9" s="5">
        <v>0</v>
      </c>
      <c r="JQ9" s="5">
        <v>0</v>
      </c>
      <c r="JR9" s="5">
        <v>0</v>
      </c>
      <c r="JS9" s="5">
        <f t="shared" si="41"/>
        <v>0</v>
      </c>
      <c r="JT9" s="9"/>
      <c r="JU9" s="1">
        <v>3</v>
      </c>
      <c r="JV9" s="2" t="s">
        <v>6</v>
      </c>
      <c r="JW9" s="5">
        <v>0</v>
      </c>
      <c r="JX9" s="5">
        <v>0</v>
      </c>
      <c r="JY9" s="5">
        <v>0</v>
      </c>
      <c r="JZ9" s="5">
        <f t="shared" si="42"/>
        <v>0</v>
      </c>
      <c r="KA9" s="9"/>
      <c r="KB9" s="1">
        <v>3</v>
      </c>
      <c r="KC9" s="2" t="s">
        <v>6</v>
      </c>
      <c r="KD9" s="5">
        <v>0</v>
      </c>
      <c r="KE9" s="5">
        <v>0</v>
      </c>
      <c r="KF9" s="5">
        <v>0</v>
      </c>
      <c r="KG9" s="5">
        <f t="shared" si="43"/>
        <v>0</v>
      </c>
      <c r="KH9" s="9"/>
      <c r="KI9" s="1">
        <v>3</v>
      </c>
      <c r="KJ9" s="2" t="s">
        <v>6</v>
      </c>
      <c r="KK9" s="5">
        <v>0</v>
      </c>
      <c r="KL9" s="5">
        <v>0</v>
      </c>
      <c r="KM9" s="5">
        <v>0</v>
      </c>
      <c r="KN9" s="5">
        <f t="shared" si="44"/>
        <v>0</v>
      </c>
      <c r="KO9" s="9"/>
      <c r="KP9" s="1">
        <v>3</v>
      </c>
      <c r="KQ9" s="2" t="s">
        <v>6</v>
      </c>
      <c r="KR9" s="5">
        <v>0</v>
      </c>
      <c r="KS9" s="5">
        <f t="shared" si="45"/>
        <v>1603072</v>
      </c>
      <c r="KT9" s="5">
        <f t="shared" si="0"/>
        <v>0</v>
      </c>
      <c r="KU9" s="5">
        <f t="shared" si="1"/>
        <v>1603072</v>
      </c>
      <c r="KV9" s="9"/>
    </row>
    <row r="10" spans="1:308" ht="16.5" hidden="1">
      <c r="A10" s="23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2"/>
        <v>0</v>
      </c>
      <c r="G10" s="9"/>
      <c r="H10" s="1">
        <v>4</v>
      </c>
      <c r="I10" s="2" t="s">
        <v>7</v>
      </c>
      <c r="J10" s="5">
        <v>0</v>
      </c>
      <c r="K10" s="5">
        <v>0</v>
      </c>
      <c r="L10" s="5">
        <v>0</v>
      </c>
      <c r="M10" s="5">
        <f t="shared" si="3"/>
        <v>0</v>
      </c>
      <c r="N10" s="9"/>
      <c r="O10" s="1">
        <v>4</v>
      </c>
      <c r="P10" s="2" t="s">
        <v>7</v>
      </c>
      <c r="Q10" s="5">
        <v>0</v>
      </c>
      <c r="R10" s="5">
        <v>150000</v>
      </c>
      <c r="S10" s="5">
        <v>0</v>
      </c>
      <c r="T10" s="5">
        <f t="shared" si="4"/>
        <v>150000</v>
      </c>
      <c r="U10" s="9"/>
      <c r="V10" s="1">
        <v>4</v>
      </c>
      <c r="W10" s="2" t="s">
        <v>7</v>
      </c>
      <c r="X10" s="5">
        <v>0</v>
      </c>
      <c r="Y10" s="5">
        <v>0</v>
      </c>
      <c r="Z10" s="5">
        <v>0</v>
      </c>
      <c r="AA10" s="5">
        <f t="shared" si="5"/>
        <v>0</v>
      </c>
      <c r="AB10" s="9"/>
      <c r="AC10" s="1">
        <v>4</v>
      </c>
      <c r="AD10" s="2" t="s">
        <v>7</v>
      </c>
      <c r="AE10" s="5">
        <v>0</v>
      </c>
      <c r="AF10" s="5">
        <v>0</v>
      </c>
      <c r="AG10" s="5">
        <v>0</v>
      </c>
      <c r="AH10" s="5">
        <f t="shared" si="6"/>
        <v>0</v>
      </c>
      <c r="AI10" s="9"/>
      <c r="AJ10" s="1">
        <v>4</v>
      </c>
      <c r="AK10" s="2" t="s">
        <v>7</v>
      </c>
      <c r="AL10" s="5">
        <v>0</v>
      </c>
      <c r="AM10" s="5">
        <v>0</v>
      </c>
      <c r="AN10" s="5">
        <v>0</v>
      </c>
      <c r="AO10" s="5">
        <f t="shared" si="7"/>
        <v>0</v>
      </c>
      <c r="AP10" s="9"/>
      <c r="AQ10" s="1">
        <v>4</v>
      </c>
      <c r="AR10" s="2" t="s">
        <v>7</v>
      </c>
      <c r="AS10" s="5">
        <v>0</v>
      </c>
      <c r="AT10" s="5">
        <v>275000</v>
      </c>
      <c r="AU10" s="5">
        <v>0</v>
      </c>
      <c r="AV10" s="5">
        <f t="shared" si="8"/>
        <v>275000</v>
      </c>
      <c r="AW10" s="9"/>
      <c r="AX10" s="1">
        <v>4</v>
      </c>
      <c r="AY10" s="2" t="s">
        <v>7</v>
      </c>
      <c r="AZ10" s="5">
        <v>0</v>
      </c>
      <c r="BA10" s="5">
        <v>5500</v>
      </c>
      <c r="BB10" s="5">
        <v>0</v>
      </c>
      <c r="BC10" s="5">
        <f t="shared" si="9"/>
        <v>5500</v>
      </c>
      <c r="BD10" s="9"/>
      <c r="BE10" s="1">
        <v>4</v>
      </c>
      <c r="BF10" s="2" t="s">
        <v>7</v>
      </c>
      <c r="BG10" s="5">
        <v>0</v>
      </c>
      <c r="BH10" s="5">
        <v>0</v>
      </c>
      <c r="BI10" s="5">
        <v>0</v>
      </c>
      <c r="BJ10" s="5">
        <f t="shared" si="10"/>
        <v>0</v>
      </c>
      <c r="BK10" s="9"/>
      <c r="BL10" s="1">
        <v>4</v>
      </c>
      <c r="BM10" s="2" t="s">
        <v>7</v>
      </c>
      <c r="BN10" s="5">
        <v>0</v>
      </c>
      <c r="BO10" s="5">
        <v>0</v>
      </c>
      <c r="BP10" s="5">
        <v>0</v>
      </c>
      <c r="BQ10" s="5">
        <f t="shared" si="11"/>
        <v>0</v>
      </c>
      <c r="BR10" s="9"/>
      <c r="BS10" s="1">
        <v>4</v>
      </c>
      <c r="BT10" s="2" t="s">
        <v>7</v>
      </c>
      <c r="BU10" s="5">
        <v>12</v>
      </c>
      <c r="BV10" s="5">
        <v>75000</v>
      </c>
      <c r="BW10" s="5">
        <v>0</v>
      </c>
      <c r="BX10" s="5">
        <f t="shared" si="12"/>
        <v>75000</v>
      </c>
      <c r="BY10" s="9"/>
      <c r="BZ10" s="1">
        <v>4</v>
      </c>
      <c r="CA10" s="2" t="s">
        <v>7</v>
      </c>
      <c r="CB10" s="5">
        <v>12</v>
      </c>
      <c r="CC10" s="5">
        <v>75000</v>
      </c>
      <c r="CD10" s="5">
        <v>0</v>
      </c>
      <c r="CE10" s="5">
        <f t="shared" si="13"/>
        <v>75000</v>
      </c>
      <c r="CF10" s="9"/>
      <c r="CG10" s="1">
        <v>4</v>
      </c>
      <c r="CH10" s="2" t="s">
        <v>7</v>
      </c>
      <c r="CI10" s="5">
        <v>12</v>
      </c>
      <c r="CJ10" s="5">
        <v>75000</v>
      </c>
      <c r="CK10" s="5">
        <v>0</v>
      </c>
      <c r="CL10" s="5">
        <f t="shared" si="14"/>
        <v>75000</v>
      </c>
      <c r="CM10" s="9"/>
      <c r="CN10" s="1">
        <v>4</v>
      </c>
      <c r="CO10" s="2" t="s">
        <v>7</v>
      </c>
      <c r="CP10" s="5">
        <v>0</v>
      </c>
      <c r="CQ10" s="5">
        <v>0</v>
      </c>
      <c r="CR10" s="5">
        <v>0</v>
      </c>
      <c r="CS10" s="5">
        <f t="shared" si="15"/>
        <v>0</v>
      </c>
      <c r="CT10" s="9"/>
      <c r="CU10" s="1">
        <v>4</v>
      </c>
      <c r="CV10" s="2" t="s">
        <v>7</v>
      </c>
      <c r="CW10" s="5">
        <v>0</v>
      </c>
      <c r="CX10" s="5">
        <v>0</v>
      </c>
      <c r="CY10" s="5">
        <v>0</v>
      </c>
      <c r="CZ10" s="5">
        <f t="shared" si="16"/>
        <v>0</v>
      </c>
      <c r="DA10" s="9"/>
      <c r="DB10" s="1">
        <v>4</v>
      </c>
      <c r="DC10" s="2" t="s">
        <v>7</v>
      </c>
      <c r="DD10" s="5">
        <v>0</v>
      </c>
      <c r="DE10" s="5">
        <v>0</v>
      </c>
      <c r="DF10" s="5">
        <v>0</v>
      </c>
      <c r="DG10" s="5">
        <f t="shared" si="17"/>
        <v>0</v>
      </c>
      <c r="DH10" s="9"/>
      <c r="DI10" s="1">
        <v>4</v>
      </c>
      <c r="DJ10" s="2" t="s">
        <v>7</v>
      </c>
      <c r="DK10" s="5">
        <v>0</v>
      </c>
      <c r="DL10" s="5">
        <v>0</v>
      </c>
      <c r="DM10" s="5">
        <v>0</v>
      </c>
      <c r="DN10" s="5">
        <f t="shared" si="18"/>
        <v>0</v>
      </c>
      <c r="DO10" s="9"/>
      <c r="DP10" s="1">
        <v>4</v>
      </c>
      <c r="DQ10" s="2" t="s">
        <v>7</v>
      </c>
      <c r="DR10" s="5">
        <v>0</v>
      </c>
      <c r="DS10" s="5">
        <v>0</v>
      </c>
      <c r="DT10" s="5">
        <v>0</v>
      </c>
      <c r="DU10" s="5">
        <f t="shared" si="19"/>
        <v>0</v>
      </c>
      <c r="DV10" s="9"/>
      <c r="DW10" s="1">
        <v>4</v>
      </c>
      <c r="DX10" s="2" t="s">
        <v>7</v>
      </c>
      <c r="DY10" s="5">
        <v>0</v>
      </c>
      <c r="DZ10" s="5">
        <v>0</v>
      </c>
      <c r="EA10" s="5">
        <v>0</v>
      </c>
      <c r="EB10" s="5">
        <f t="shared" si="20"/>
        <v>0</v>
      </c>
      <c r="EC10" s="9"/>
      <c r="ED10" s="1">
        <v>4</v>
      </c>
      <c r="EE10" s="2" t="s">
        <v>7</v>
      </c>
      <c r="EF10" s="5">
        <v>0</v>
      </c>
      <c r="EG10" s="5">
        <v>100000</v>
      </c>
      <c r="EH10" s="5">
        <v>0</v>
      </c>
      <c r="EI10" s="5">
        <f t="shared" si="21"/>
        <v>100000</v>
      </c>
      <c r="EJ10" s="9"/>
      <c r="EK10" s="1">
        <v>4</v>
      </c>
      <c r="EL10" s="2" t="s">
        <v>7</v>
      </c>
      <c r="EM10" s="5">
        <v>0</v>
      </c>
      <c r="EN10" s="5">
        <v>0</v>
      </c>
      <c r="EO10" s="5">
        <v>0</v>
      </c>
      <c r="EP10" s="5">
        <f t="shared" si="22"/>
        <v>0</v>
      </c>
      <c r="EQ10" s="9"/>
      <c r="ER10" s="1">
        <v>4</v>
      </c>
      <c r="ES10" s="2" t="s">
        <v>7</v>
      </c>
      <c r="ET10" s="5">
        <v>1</v>
      </c>
      <c r="EU10" s="5">
        <v>15000</v>
      </c>
      <c r="EV10" s="5">
        <v>0</v>
      </c>
      <c r="EW10" s="5">
        <f t="shared" si="23"/>
        <v>15000</v>
      </c>
      <c r="EX10" s="9"/>
      <c r="EY10" s="1">
        <v>4</v>
      </c>
      <c r="EZ10" s="2" t="s">
        <v>7</v>
      </c>
      <c r="FA10" s="5">
        <v>0</v>
      </c>
      <c r="FB10" s="5">
        <v>70000</v>
      </c>
      <c r="FC10" s="5">
        <v>0</v>
      </c>
      <c r="FD10" s="5">
        <f t="shared" si="24"/>
        <v>70000</v>
      </c>
      <c r="FE10" s="9"/>
      <c r="FF10" s="1">
        <v>4</v>
      </c>
      <c r="FG10" s="2" t="s">
        <v>7</v>
      </c>
      <c r="FH10" s="5">
        <v>0</v>
      </c>
      <c r="FI10" s="5">
        <v>0</v>
      </c>
      <c r="FJ10" s="5">
        <v>0</v>
      </c>
      <c r="FK10" s="5">
        <f t="shared" si="25"/>
        <v>0</v>
      </c>
      <c r="FL10" s="9"/>
      <c r="FM10" s="1">
        <v>4</v>
      </c>
      <c r="FN10" s="2" t="s">
        <v>7</v>
      </c>
      <c r="FO10" s="5">
        <v>0</v>
      </c>
      <c r="FP10" s="5">
        <v>0</v>
      </c>
      <c r="FQ10" s="5">
        <v>0</v>
      </c>
      <c r="FR10" s="5">
        <f t="shared" si="26"/>
        <v>0</v>
      </c>
      <c r="FS10" s="9"/>
      <c r="FT10" s="1">
        <v>4</v>
      </c>
      <c r="FU10" s="2" t="s">
        <v>7</v>
      </c>
      <c r="FV10" s="5">
        <v>0</v>
      </c>
      <c r="FW10" s="5">
        <v>100000</v>
      </c>
      <c r="FX10" s="5">
        <v>0</v>
      </c>
      <c r="FY10" s="5">
        <f t="shared" si="27"/>
        <v>100000</v>
      </c>
      <c r="FZ10" s="9"/>
      <c r="GA10" s="1">
        <v>4</v>
      </c>
      <c r="GB10" s="2" t="s">
        <v>7</v>
      </c>
      <c r="GC10" s="5">
        <v>1</v>
      </c>
      <c r="GD10" s="5">
        <v>38400</v>
      </c>
      <c r="GE10" s="5">
        <v>54000</v>
      </c>
      <c r="GF10" s="5">
        <f t="shared" si="28"/>
        <v>92400</v>
      </c>
      <c r="GG10" s="9"/>
      <c r="GH10" s="1">
        <v>4</v>
      </c>
      <c r="GI10" s="2" t="s">
        <v>7</v>
      </c>
      <c r="GJ10" s="5">
        <v>0</v>
      </c>
      <c r="GK10" s="5">
        <v>48400</v>
      </c>
      <c r="GL10" s="5">
        <v>0</v>
      </c>
      <c r="GM10" s="5">
        <f t="shared" si="29"/>
        <v>48400</v>
      </c>
      <c r="GN10" s="9"/>
      <c r="GO10" s="1">
        <v>4</v>
      </c>
      <c r="GP10" s="2" t="s">
        <v>7</v>
      </c>
      <c r="GQ10" s="5">
        <v>0</v>
      </c>
      <c r="GR10" s="5">
        <v>0</v>
      </c>
      <c r="GS10" s="5">
        <v>0</v>
      </c>
      <c r="GT10" s="5">
        <f t="shared" si="30"/>
        <v>0</v>
      </c>
      <c r="GU10" s="9"/>
      <c r="GV10" s="1">
        <v>4</v>
      </c>
      <c r="GW10" s="2" t="s">
        <v>7</v>
      </c>
      <c r="GX10" s="5">
        <v>11</v>
      </c>
      <c r="GY10" s="5">
        <v>89672</v>
      </c>
      <c r="GZ10" s="5">
        <v>0</v>
      </c>
      <c r="HA10" s="5">
        <f t="shared" si="31"/>
        <v>89672</v>
      </c>
      <c r="HB10" s="9"/>
      <c r="HC10" s="1">
        <v>4</v>
      </c>
      <c r="HD10" s="2" t="s">
        <v>7</v>
      </c>
      <c r="HE10" s="5">
        <v>3</v>
      </c>
      <c r="HF10" s="5">
        <v>42000</v>
      </c>
      <c r="HG10" s="5">
        <v>0</v>
      </c>
      <c r="HH10" s="5">
        <f t="shared" si="32"/>
        <v>42000</v>
      </c>
      <c r="HI10" s="9"/>
      <c r="HJ10" s="1">
        <v>4</v>
      </c>
      <c r="HK10" s="2" t="s">
        <v>7</v>
      </c>
      <c r="HL10" s="5">
        <v>0</v>
      </c>
      <c r="HM10" s="5">
        <v>50000</v>
      </c>
      <c r="HN10" s="5">
        <v>0</v>
      </c>
      <c r="HO10" s="5">
        <f t="shared" si="33"/>
        <v>50000</v>
      </c>
      <c r="HP10" s="9"/>
      <c r="HQ10" s="1">
        <v>4</v>
      </c>
      <c r="HR10" s="2" t="s">
        <v>7</v>
      </c>
      <c r="HS10" s="5">
        <v>0</v>
      </c>
      <c r="HT10" s="5">
        <v>50000</v>
      </c>
      <c r="HU10" s="5">
        <v>0</v>
      </c>
      <c r="HV10" s="5">
        <f t="shared" si="34"/>
        <v>50000</v>
      </c>
      <c r="HW10" s="9"/>
      <c r="HX10" s="1">
        <v>4</v>
      </c>
      <c r="HY10" s="2" t="s">
        <v>7</v>
      </c>
      <c r="HZ10" s="5">
        <v>1</v>
      </c>
      <c r="IA10" s="5">
        <v>85000</v>
      </c>
      <c r="IB10" s="5">
        <v>0</v>
      </c>
      <c r="IC10" s="5">
        <f t="shared" si="35"/>
        <v>85000</v>
      </c>
      <c r="ID10" s="9"/>
      <c r="IE10" s="1">
        <v>4</v>
      </c>
      <c r="IF10" s="2" t="s">
        <v>7</v>
      </c>
      <c r="IG10" s="5">
        <v>1</v>
      </c>
      <c r="IH10" s="5">
        <v>37500</v>
      </c>
      <c r="II10" s="5">
        <v>0</v>
      </c>
      <c r="IJ10" s="5">
        <f t="shared" si="36"/>
        <v>37500</v>
      </c>
      <c r="IK10" s="9"/>
      <c r="IL10" s="1">
        <v>4</v>
      </c>
      <c r="IM10" s="2" t="s">
        <v>7</v>
      </c>
      <c r="IN10" s="5">
        <v>11</v>
      </c>
      <c r="IO10" s="5">
        <v>110000</v>
      </c>
      <c r="IP10" s="5">
        <v>0</v>
      </c>
      <c r="IQ10" s="5">
        <f t="shared" si="37"/>
        <v>110000</v>
      </c>
      <c r="IR10" s="9"/>
      <c r="IS10" s="1">
        <v>4</v>
      </c>
      <c r="IT10" s="2" t="s">
        <v>7</v>
      </c>
      <c r="IU10" s="5">
        <v>0</v>
      </c>
      <c r="IV10" s="5">
        <v>0</v>
      </c>
      <c r="IW10" s="5">
        <v>0</v>
      </c>
      <c r="IX10" s="5">
        <f t="shared" si="38"/>
        <v>0</v>
      </c>
      <c r="IY10" s="9"/>
      <c r="IZ10" s="1">
        <v>4</v>
      </c>
      <c r="JA10" s="2" t="s">
        <v>7</v>
      </c>
      <c r="JB10" s="5">
        <v>1</v>
      </c>
      <c r="JC10" s="5">
        <v>300000</v>
      </c>
      <c r="JD10" s="5">
        <v>0</v>
      </c>
      <c r="JE10" s="5">
        <f t="shared" si="39"/>
        <v>300000</v>
      </c>
      <c r="JF10" s="9"/>
      <c r="JG10" s="1">
        <v>4</v>
      </c>
      <c r="JH10" s="2" t="s">
        <v>7</v>
      </c>
      <c r="JI10" s="5">
        <v>2</v>
      </c>
      <c r="JJ10" s="5">
        <v>10000</v>
      </c>
      <c r="JK10" s="5">
        <v>0</v>
      </c>
      <c r="JL10" s="5">
        <f t="shared" si="40"/>
        <v>10000</v>
      </c>
      <c r="JM10" s="9"/>
      <c r="JN10" s="1">
        <v>4</v>
      </c>
      <c r="JO10" s="2" t="s">
        <v>7</v>
      </c>
      <c r="JP10" s="5">
        <v>0</v>
      </c>
      <c r="JQ10" s="5">
        <v>0</v>
      </c>
      <c r="JR10" s="5">
        <v>0</v>
      </c>
      <c r="JS10" s="5">
        <f t="shared" si="41"/>
        <v>0</v>
      </c>
      <c r="JT10" s="9"/>
      <c r="JU10" s="1">
        <v>4</v>
      </c>
      <c r="JV10" s="2" t="s">
        <v>7</v>
      </c>
      <c r="JW10" s="5">
        <v>0</v>
      </c>
      <c r="JX10" s="5">
        <v>0</v>
      </c>
      <c r="JY10" s="5">
        <v>0</v>
      </c>
      <c r="JZ10" s="5">
        <f t="shared" si="42"/>
        <v>0</v>
      </c>
      <c r="KA10" s="9"/>
      <c r="KB10" s="1">
        <v>4</v>
      </c>
      <c r="KC10" s="2" t="s">
        <v>7</v>
      </c>
      <c r="KD10" s="5">
        <v>0</v>
      </c>
      <c r="KE10" s="5">
        <v>0</v>
      </c>
      <c r="KF10" s="5">
        <v>0</v>
      </c>
      <c r="KG10" s="5">
        <f t="shared" si="43"/>
        <v>0</v>
      </c>
      <c r="KH10" s="9"/>
      <c r="KI10" s="1">
        <v>4</v>
      </c>
      <c r="KJ10" s="2" t="s">
        <v>7</v>
      </c>
      <c r="KK10" s="5">
        <v>0</v>
      </c>
      <c r="KL10" s="5">
        <v>0</v>
      </c>
      <c r="KM10" s="5">
        <v>0</v>
      </c>
      <c r="KN10" s="5">
        <f t="shared" si="44"/>
        <v>0</v>
      </c>
      <c r="KO10" s="9"/>
      <c r="KP10" s="1">
        <v>4</v>
      </c>
      <c r="KQ10" s="2" t="s">
        <v>7</v>
      </c>
      <c r="KR10" s="5">
        <v>0</v>
      </c>
      <c r="KS10" s="5">
        <f t="shared" si="45"/>
        <v>1801472</v>
      </c>
      <c r="KT10" s="5">
        <f t="shared" si="0"/>
        <v>54000</v>
      </c>
      <c r="KU10" s="5">
        <f t="shared" si="1"/>
        <v>1855472</v>
      </c>
      <c r="KV10" s="9"/>
    </row>
    <row r="11" spans="1:308" ht="16.5" hidden="1">
      <c r="A11" s="23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2"/>
        <v>0</v>
      </c>
      <c r="G11" s="9"/>
      <c r="H11" s="1">
        <v>5</v>
      </c>
      <c r="I11" s="2" t="s">
        <v>8</v>
      </c>
      <c r="J11" s="5">
        <v>0</v>
      </c>
      <c r="K11" s="5">
        <v>0</v>
      </c>
      <c r="L11" s="5">
        <v>0</v>
      </c>
      <c r="M11" s="5">
        <f t="shared" si="3"/>
        <v>0</v>
      </c>
      <c r="N11" s="9"/>
      <c r="O11" s="1">
        <v>5</v>
      </c>
      <c r="P11" s="2" t="s">
        <v>8</v>
      </c>
      <c r="Q11" s="5">
        <v>0</v>
      </c>
      <c r="R11" s="5">
        <v>0</v>
      </c>
      <c r="S11" s="5">
        <v>0</v>
      </c>
      <c r="T11" s="5">
        <f t="shared" si="4"/>
        <v>0</v>
      </c>
      <c r="U11" s="9"/>
      <c r="V11" s="1">
        <v>5</v>
      </c>
      <c r="W11" s="2" t="s">
        <v>8</v>
      </c>
      <c r="X11" s="5">
        <v>0</v>
      </c>
      <c r="Y11" s="5">
        <v>0</v>
      </c>
      <c r="Z11" s="5">
        <v>0</v>
      </c>
      <c r="AA11" s="5">
        <f t="shared" si="5"/>
        <v>0</v>
      </c>
      <c r="AB11" s="9"/>
      <c r="AC11" s="1">
        <v>5</v>
      </c>
      <c r="AD11" s="2" t="s">
        <v>8</v>
      </c>
      <c r="AE11" s="5">
        <v>0</v>
      </c>
      <c r="AF11" s="5">
        <v>0</v>
      </c>
      <c r="AG11" s="5">
        <v>0</v>
      </c>
      <c r="AH11" s="5">
        <f t="shared" si="6"/>
        <v>0</v>
      </c>
      <c r="AI11" s="9"/>
      <c r="AJ11" s="1">
        <v>5</v>
      </c>
      <c r="AK11" s="2" t="s">
        <v>8</v>
      </c>
      <c r="AL11" s="5">
        <v>0</v>
      </c>
      <c r="AM11" s="5">
        <v>0</v>
      </c>
      <c r="AN11" s="5">
        <v>0</v>
      </c>
      <c r="AO11" s="5">
        <f t="shared" si="7"/>
        <v>0</v>
      </c>
      <c r="AP11" s="9"/>
      <c r="AQ11" s="1">
        <v>5</v>
      </c>
      <c r="AR11" s="2" t="s">
        <v>8</v>
      </c>
      <c r="AS11" s="5">
        <v>0</v>
      </c>
      <c r="AT11" s="5">
        <v>446500</v>
      </c>
      <c r="AU11" s="5">
        <v>0</v>
      </c>
      <c r="AV11" s="5">
        <f t="shared" si="8"/>
        <v>446500</v>
      </c>
      <c r="AW11" s="9"/>
      <c r="AX11" s="1">
        <v>5</v>
      </c>
      <c r="AY11" s="2" t="s">
        <v>8</v>
      </c>
      <c r="AZ11" s="5">
        <v>0</v>
      </c>
      <c r="BA11" s="5">
        <v>9000</v>
      </c>
      <c r="BB11" s="5">
        <v>0</v>
      </c>
      <c r="BC11" s="5">
        <f t="shared" si="9"/>
        <v>9000</v>
      </c>
      <c r="BD11" s="9"/>
      <c r="BE11" s="1">
        <v>5</v>
      </c>
      <c r="BF11" s="2" t="s">
        <v>8</v>
      </c>
      <c r="BG11" s="5">
        <v>0</v>
      </c>
      <c r="BH11" s="5">
        <v>0</v>
      </c>
      <c r="BI11" s="5">
        <v>0</v>
      </c>
      <c r="BJ11" s="5">
        <f t="shared" si="10"/>
        <v>0</v>
      </c>
      <c r="BK11" s="9"/>
      <c r="BL11" s="1">
        <v>5</v>
      </c>
      <c r="BM11" s="2" t="s">
        <v>8</v>
      </c>
      <c r="BN11" s="5">
        <v>0</v>
      </c>
      <c r="BO11" s="5">
        <v>0</v>
      </c>
      <c r="BP11" s="5">
        <v>0</v>
      </c>
      <c r="BQ11" s="5">
        <f t="shared" si="11"/>
        <v>0</v>
      </c>
      <c r="BR11" s="9"/>
      <c r="BS11" s="1">
        <v>5</v>
      </c>
      <c r="BT11" s="2" t="s">
        <v>8</v>
      </c>
      <c r="BU11" s="5">
        <v>19</v>
      </c>
      <c r="BV11" s="5">
        <v>110000</v>
      </c>
      <c r="BW11" s="5">
        <v>0</v>
      </c>
      <c r="BX11" s="5">
        <f t="shared" si="12"/>
        <v>110000</v>
      </c>
      <c r="BY11" s="9"/>
      <c r="BZ11" s="1">
        <v>5</v>
      </c>
      <c r="CA11" s="2" t="s">
        <v>8</v>
      </c>
      <c r="CB11" s="5">
        <v>19</v>
      </c>
      <c r="CC11" s="5">
        <v>110000</v>
      </c>
      <c r="CD11" s="5">
        <v>0</v>
      </c>
      <c r="CE11" s="5">
        <f t="shared" si="13"/>
        <v>110000</v>
      </c>
      <c r="CF11" s="9"/>
      <c r="CG11" s="1">
        <v>5</v>
      </c>
      <c r="CH11" s="2" t="s">
        <v>8</v>
      </c>
      <c r="CI11" s="5">
        <v>19</v>
      </c>
      <c r="CJ11" s="5">
        <v>110000</v>
      </c>
      <c r="CK11" s="5">
        <v>0</v>
      </c>
      <c r="CL11" s="5">
        <f t="shared" si="14"/>
        <v>110000</v>
      </c>
      <c r="CM11" s="9"/>
      <c r="CN11" s="1">
        <v>5</v>
      </c>
      <c r="CO11" s="2" t="s">
        <v>8</v>
      </c>
      <c r="CP11" s="5">
        <v>0</v>
      </c>
      <c r="CQ11" s="5">
        <v>0</v>
      </c>
      <c r="CR11" s="5">
        <v>0</v>
      </c>
      <c r="CS11" s="5">
        <f t="shared" si="15"/>
        <v>0</v>
      </c>
      <c r="CT11" s="9"/>
      <c r="CU11" s="1">
        <v>5</v>
      </c>
      <c r="CV11" s="2" t="s">
        <v>8</v>
      </c>
      <c r="CW11" s="5">
        <v>0</v>
      </c>
      <c r="CX11" s="5">
        <v>0</v>
      </c>
      <c r="CY11" s="5">
        <v>0</v>
      </c>
      <c r="CZ11" s="5">
        <f t="shared" si="16"/>
        <v>0</v>
      </c>
      <c r="DA11" s="9"/>
      <c r="DB11" s="1">
        <v>5</v>
      </c>
      <c r="DC11" s="2" t="s">
        <v>8</v>
      </c>
      <c r="DD11" s="5">
        <v>0</v>
      </c>
      <c r="DE11" s="5">
        <v>0</v>
      </c>
      <c r="DF11" s="5">
        <v>0</v>
      </c>
      <c r="DG11" s="5">
        <f t="shared" si="17"/>
        <v>0</v>
      </c>
      <c r="DH11" s="9"/>
      <c r="DI11" s="1">
        <v>5</v>
      </c>
      <c r="DJ11" s="2" t="s">
        <v>8</v>
      </c>
      <c r="DK11" s="5">
        <v>0</v>
      </c>
      <c r="DL11" s="5">
        <v>0</v>
      </c>
      <c r="DM11" s="5">
        <v>0</v>
      </c>
      <c r="DN11" s="5">
        <f t="shared" si="18"/>
        <v>0</v>
      </c>
      <c r="DO11" s="9"/>
      <c r="DP11" s="1">
        <v>5</v>
      </c>
      <c r="DQ11" s="2" t="s">
        <v>8</v>
      </c>
      <c r="DR11" s="5">
        <v>0</v>
      </c>
      <c r="DS11" s="5">
        <v>0</v>
      </c>
      <c r="DT11" s="5">
        <v>0</v>
      </c>
      <c r="DU11" s="5">
        <f t="shared" si="19"/>
        <v>0</v>
      </c>
      <c r="DV11" s="9"/>
      <c r="DW11" s="1">
        <v>5</v>
      </c>
      <c r="DX11" s="2" t="s">
        <v>8</v>
      </c>
      <c r="DY11" s="5">
        <v>0</v>
      </c>
      <c r="DZ11" s="5">
        <v>0</v>
      </c>
      <c r="EA11" s="5">
        <v>0</v>
      </c>
      <c r="EB11" s="5">
        <f t="shared" si="20"/>
        <v>0</v>
      </c>
      <c r="EC11" s="9"/>
      <c r="ED11" s="1">
        <v>5</v>
      </c>
      <c r="EE11" s="2" t="s">
        <v>8</v>
      </c>
      <c r="EF11" s="5">
        <v>0</v>
      </c>
      <c r="EG11" s="5">
        <v>0</v>
      </c>
      <c r="EH11" s="5">
        <v>0</v>
      </c>
      <c r="EI11" s="5">
        <f t="shared" si="21"/>
        <v>0</v>
      </c>
      <c r="EJ11" s="9"/>
      <c r="EK11" s="1">
        <v>5</v>
      </c>
      <c r="EL11" s="2" t="s">
        <v>8</v>
      </c>
      <c r="EM11" s="5">
        <v>0</v>
      </c>
      <c r="EN11" s="5">
        <v>0</v>
      </c>
      <c r="EO11" s="5">
        <v>0</v>
      </c>
      <c r="EP11" s="5">
        <f t="shared" si="22"/>
        <v>0</v>
      </c>
      <c r="EQ11" s="9"/>
      <c r="ER11" s="1">
        <v>5</v>
      </c>
      <c r="ES11" s="2" t="s">
        <v>8</v>
      </c>
      <c r="ET11" s="5">
        <v>1</v>
      </c>
      <c r="EU11" s="5">
        <v>15000</v>
      </c>
      <c r="EV11" s="5">
        <v>0</v>
      </c>
      <c r="EW11" s="5">
        <f t="shared" si="23"/>
        <v>15000</v>
      </c>
      <c r="EX11" s="9"/>
      <c r="EY11" s="1">
        <v>5</v>
      </c>
      <c r="EZ11" s="2" t="s">
        <v>8</v>
      </c>
      <c r="FA11" s="5">
        <v>0</v>
      </c>
      <c r="FB11" s="5">
        <v>70000</v>
      </c>
      <c r="FC11" s="5">
        <v>0</v>
      </c>
      <c r="FD11" s="5">
        <f t="shared" si="24"/>
        <v>70000</v>
      </c>
      <c r="FE11" s="9"/>
      <c r="FF11" s="1">
        <v>5</v>
      </c>
      <c r="FG11" s="2" t="s">
        <v>8</v>
      </c>
      <c r="FH11" s="5">
        <v>0</v>
      </c>
      <c r="FI11" s="5">
        <v>0</v>
      </c>
      <c r="FJ11" s="5">
        <v>0</v>
      </c>
      <c r="FK11" s="5">
        <f t="shared" si="25"/>
        <v>0</v>
      </c>
      <c r="FL11" s="9"/>
      <c r="FM11" s="1">
        <v>5</v>
      </c>
      <c r="FN11" s="2" t="s">
        <v>8</v>
      </c>
      <c r="FO11" s="5">
        <v>0</v>
      </c>
      <c r="FP11" s="5">
        <v>0</v>
      </c>
      <c r="FQ11" s="5">
        <v>0</v>
      </c>
      <c r="FR11" s="5">
        <f t="shared" si="26"/>
        <v>0</v>
      </c>
      <c r="FS11" s="9"/>
      <c r="FT11" s="1">
        <v>5</v>
      </c>
      <c r="FU11" s="2" t="s">
        <v>8</v>
      </c>
      <c r="FV11" s="5">
        <v>0</v>
      </c>
      <c r="FW11" s="5">
        <v>100000</v>
      </c>
      <c r="FX11" s="5">
        <v>0</v>
      </c>
      <c r="FY11" s="5">
        <f t="shared" si="27"/>
        <v>100000</v>
      </c>
      <c r="FZ11" s="9"/>
      <c r="GA11" s="1">
        <v>5</v>
      </c>
      <c r="GB11" s="2" t="s">
        <v>8</v>
      </c>
      <c r="GC11" s="5">
        <v>1</v>
      </c>
      <c r="GD11" s="5">
        <v>105750</v>
      </c>
      <c r="GE11" s="5">
        <v>150000</v>
      </c>
      <c r="GF11" s="5">
        <f t="shared" si="28"/>
        <v>255750</v>
      </c>
      <c r="GG11" s="9"/>
      <c r="GH11" s="1">
        <v>5</v>
      </c>
      <c r="GI11" s="2" t="s">
        <v>8</v>
      </c>
      <c r="GJ11" s="5">
        <v>0</v>
      </c>
      <c r="GK11" s="5">
        <v>70800</v>
      </c>
      <c r="GL11" s="5">
        <v>0</v>
      </c>
      <c r="GM11" s="5">
        <f t="shared" si="29"/>
        <v>70800</v>
      </c>
      <c r="GN11" s="9"/>
      <c r="GO11" s="1">
        <v>5</v>
      </c>
      <c r="GP11" s="2" t="s">
        <v>8</v>
      </c>
      <c r="GQ11" s="5">
        <v>0</v>
      </c>
      <c r="GR11" s="5">
        <v>0</v>
      </c>
      <c r="GS11" s="5">
        <v>0</v>
      </c>
      <c r="GT11" s="5">
        <f t="shared" si="30"/>
        <v>0</v>
      </c>
      <c r="GU11" s="9"/>
      <c r="GV11" s="1">
        <v>5</v>
      </c>
      <c r="GW11" s="2" t="s">
        <v>8</v>
      </c>
      <c r="GX11" s="5">
        <v>25</v>
      </c>
      <c r="GY11" s="5">
        <v>203800</v>
      </c>
      <c r="GZ11" s="5">
        <v>0</v>
      </c>
      <c r="HA11" s="5">
        <f t="shared" si="31"/>
        <v>203800</v>
      </c>
      <c r="HB11" s="9"/>
      <c r="HC11" s="1">
        <v>5</v>
      </c>
      <c r="HD11" s="2" t="s">
        <v>8</v>
      </c>
      <c r="HE11" s="5">
        <v>3</v>
      </c>
      <c r="HF11" s="5">
        <v>42000</v>
      </c>
      <c r="HG11" s="5">
        <v>0</v>
      </c>
      <c r="HH11" s="5">
        <f t="shared" si="32"/>
        <v>42000</v>
      </c>
      <c r="HI11" s="9"/>
      <c r="HJ11" s="1">
        <v>5</v>
      </c>
      <c r="HK11" s="2" t="s">
        <v>8</v>
      </c>
      <c r="HL11" s="5">
        <v>0</v>
      </c>
      <c r="HM11" s="5">
        <v>50000</v>
      </c>
      <c r="HN11" s="5">
        <v>0</v>
      </c>
      <c r="HO11" s="5">
        <f t="shared" si="33"/>
        <v>50000</v>
      </c>
      <c r="HP11" s="9"/>
      <c r="HQ11" s="1">
        <v>5</v>
      </c>
      <c r="HR11" s="2" t="s">
        <v>8</v>
      </c>
      <c r="HS11" s="5">
        <v>0</v>
      </c>
      <c r="HT11" s="5">
        <v>50000</v>
      </c>
      <c r="HU11" s="5">
        <v>0</v>
      </c>
      <c r="HV11" s="5">
        <f t="shared" si="34"/>
        <v>50000</v>
      </c>
      <c r="HW11" s="9"/>
      <c r="HX11" s="1">
        <v>5</v>
      </c>
      <c r="HY11" s="2" t="s">
        <v>8</v>
      </c>
      <c r="HZ11" s="5">
        <v>1</v>
      </c>
      <c r="IA11" s="5">
        <v>85000</v>
      </c>
      <c r="IB11" s="5">
        <v>0</v>
      </c>
      <c r="IC11" s="5">
        <f t="shared" si="35"/>
        <v>85000</v>
      </c>
      <c r="ID11" s="9"/>
      <c r="IE11" s="1">
        <v>5</v>
      </c>
      <c r="IF11" s="2" t="s">
        <v>8</v>
      </c>
      <c r="IG11" s="5">
        <v>1</v>
      </c>
      <c r="IH11" s="5">
        <v>37500</v>
      </c>
      <c r="II11" s="5">
        <v>0</v>
      </c>
      <c r="IJ11" s="5">
        <f t="shared" si="36"/>
        <v>37500</v>
      </c>
      <c r="IK11" s="9"/>
      <c r="IL11" s="1">
        <v>5</v>
      </c>
      <c r="IM11" s="2" t="s">
        <v>8</v>
      </c>
      <c r="IN11" s="5">
        <v>18</v>
      </c>
      <c r="IO11" s="5">
        <v>180000</v>
      </c>
      <c r="IP11" s="5">
        <v>0</v>
      </c>
      <c r="IQ11" s="5">
        <f t="shared" si="37"/>
        <v>180000</v>
      </c>
      <c r="IR11" s="9"/>
      <c r="IS11" s="1">
        <v>5</v>
      </c>
      <c r="IT11" s="2" t="s">
        <v>8</v>
      </c>
      <c r="IU11" s="5">
        <v>0</v>
      </c>
      <c r="IV11" s="5">
        <v>0</v>
      </c>
      <c r="IW11" s="5">
        <v>0</v>
      </c>
      <c r="IX11" s="5">
        <f t="shared" si="38"/>
        <v>0</v>
      </c>
      <c r="IY11" s="9"/>
      <c r="IZ11" s="1">
        <v>5</v>
      </c>
      <c r="JA11" s="2" t="s">
        <v>8</v>
      </c>
      <c r="JB11" s="5">
        <v>1</v>
      </c>
      <c r="JC11" s="5">
        <v>300000</v>
      </c>
      <c r="JD11" s="5">
        <v>0</v>
      </c>
      <c r="JE11" s="5">
        <f t="shared" si="39"/>
        <v>300000</v>
      </c>
      <c r="JF11" s="9"/>
      <c r="JG11" s="1">
        <v>5</v>
      </c>
      <c r="JH11" s="2" t="s">
        <v>8</v>
      </c>
      <c r="JI11" s="5">
        <v>2</v>
      </c>
      <c r="JJ11" s="5">
        <v>10000</v>
      </c>
      <c r="JK11" s="5">
        <v>0</v>
      </c>
      <c r="JL11" s="5">
        <f t="shared" si="40"/>
        <v>10000</v>
      </c>
      <c r="JM11" s="9"/>
      <c r="JN11" s="1">
        <v>5</v>
      </c>
      <c r="JO11" s="2" t="s">
        <v>8</v>
      </c>
      <c r="JP11" s="5">
        <v>0</v>
      </c>
      <c r="JQ11" s="5">
        <v>0</v>
      </c>
      <c r="JR11" s="5">
        <v>0</v>
      </c>
      <c r="JS11" s="5">
        <f t="shared" si="41"/>
        <v>0</v>
      </c>
      <c r="JT11" s="9"/>
      <c r="JU11" s="1">
        <v>5</v>
      </c>
      <c r="JV11" s="2" t="s">
        <v>8</v>
      </c>
      <c r="JW11" s="5">
        <v>0</v>
      </c>
      <c r="JX11" s="5">
        <v>0</v>
      </c>
      <c r="JY11" s="5">
        <v>0</v>
      </c>
      <c r="JZ11" s="5">
        <f t="shared" si="42"/>
        <v>0</v>
      </c>
      <c r="KA11" s="9"/>
      <c r="KB11" s="1">
        <v>5</v>
      </c>
      <c r="KC11" s="2" t="s">
        <v>8</v>
      </c>
      <c r="KD11" s="5">
        <v>0</v>
      </c>
      <c r="KE11" s="5">
        <v>0</v>
      </c>
      <c r="KF11" s="5">
        <v>0</v>
      </c>
      <c r="KG11" s="5">
        <f t="shared" si="43"/>
        <v>0</v>
      </c>
      <c r="KH11" s="9"/>
      <c r="KI11" s="1">
        <v>5</v>
      </c>
      <c r="KJ11" s="2" t="s">
        <v>8</v>
      </c>
      <c r="KK11" s="5">
        <v>0</v>
      </c>
      <c r="KL11" s="5">
        <v>0</v>
      </c>
      <c r="KM11" s="5">
        <v>0</v>
      </c>
      <c r="KN11" s="5">
        <f t="shared" si="44"/>
        <v>0</v>
      </c>
      <c r="KO11" s="9"/>
      <c r="KP11" s="1">
        <v>5</v>
      </c>
      <c r="KQ11" s="2" t="s">
        <v>8</v>
      </c>
      <c r="KR11" s="5">
        <v>0</v>
      </c>
      <c r="KS11" s="5">
        <f t="shared" si="45"/>
        <v>2105350</v>
      </c>
      <c r="KT11" s="5">
        <f t="shared" si="0"/>
        <v>150000</v>
      </c>
      <c r="KU11" s="5">
        <f t="shared" si="1"/>
        <v>2255350</v>
      </c>
      <c r="KV11" s="9"/>
    </row>
    <row r="12" spans="1:308" ht="16.5" hidden="1">
      <c r="A12" s="23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2"/>
        <v>0</v>
      </c>
      <c r="G12" s="9"/>
      <c r="H12" s="1">
        <v>6</v>
      </c>
      <c r="I12" s="2" t="s">
        <v>9</v>
      </c>
      <c r="J12" s="5">
        <v>0</v>
      </c>
      <c r="K12" s="5">
        <v>0</v>
      </c>
      <c r="L12" s="5">
        <v>0</v>
      </c>
      <c r="M12" s="5">
        <f t="shared" si="3"/>
        <v>0</v>
      </c>
      <c r="N12" s="9"/>
      <c r="O12" s="1">
        <v>6</v>
      </c>
      <c r="P12" s="2" t="s">
        <v>9</v>
      </c>
      <c r="Q12" s="5">
        <v>0</v>
      </c>
      <c r="R12" s="5">
        <v>150000</v>
      </c>
      <c r="S12" s="5">
        <v>0</v>
      </c>
      <c r="T12" s="5">
        <f t="shared" si="4"/>
        <v>150000</v>
      </c>
      <c r="U12" s="9"/>
      <c r="V12" s="1">
        <v>6</v>
      </c>
      <c r="W12" s="2" t="s">
        <v>9</v>
      </c>
      <c r="X12" s="5">
        <v>0</v>
      </c>
      <c r="Y12" s="5">
        <v>0</v>
      </c>
      <c r="Z12" s="5">
        <v>0</v>
      </c>
      <c r="AA12" s="5">
        <f t="shared" si="5"/>
        <v>0</v>
      </c>
      <c r="AB12" s="9"/>
      <c r="AC12" s="1">
        <v>6</v>
      </c>
      <c r="AD12" s="2" t="s">
        <v>9</v>
      </c>
      <c r="AE12" s="5">
        <v>0</v>
      </c>
      <c r="AF12" s="5">
        <v>0</v>
      </c>
      <c r="AG12" s="5">
        <v>0</v>
      </c>
      <c r="AH12" s="5">
        <f t="shared" si="6"/>
        <v>0</v>
      </c>
      <c r="AI12" s="9"/>
      <c r="AJ12" s="1">
        <v>6</v>
      </c>
      <c r="AK12" s="2" t="s">
        <v>9</v>
      </c>
      <c r="AL12" s="5">
        <v>0</v>
      </c>
      <c r="AM12" s="5">
        <v>0</v>
      </c>
      <c r="AN12" s="5">
        <v>0</v>
      </c>
      <c r="AO12" s="5">
        <f t="shared" si="7"/>
        <v>0</v>
      </c>
      <c r="AP12" s="9"/>
      <c r="AQ12" s="1">
        <v>6</v>
      </c>
      <c r="AR12" s="2" t="s">
        <v>9</v>
      </c>
      <c r="AS12" s="5">
        <v>0</v>
      </c>
      <c r="AT12" s="5">
        <v>397500</v>
      </c>
      <c r="AU12" s="5">
        <v>0</v>
      </c>
      <c r="AV12" s="5">
        <f t="shared" si="8"/>
        <v>397500</v>
      </c>
      <c r="AW12" s="9"/>
      <c r="AX12" s="1">
        <v>6</v>
      </c>
      <c r="AY12" s="2" t="s">
        <v>9</v>
      </c>
      <c r="AZ12" s="5">
        <v>0</v>
      </c>
      <c r="BA12" s="5">
        <v>8000</v>
      </c>
      <c r="BB12" s="5">
        <v>0</v>
      </c>
      <c r="BC12" s="5">
        <f t="shared" si="9"/>
        <v>8000</v>
      </c>
      <c r="BD12" s="9"/>
      <c r="BE12" s="1">
        <v>6</v>
      </c>
      <c r="BF12" s="2" t="s">
        <v>9</v>
      </c>
      <c r="BG12" s="5">
        <v>0</v>
      </c>
      <c r="BH12" s="5">
        <v>0</v>
      </c>
      <c r="BI12" s="5">
        <v>0</v>
      </c>
      <c r="BJ12" s="5">
        <f t="shared" si="10"/>
        <v>0</v>
      </c>
      <c r="BK12" s="9"/>
      <c r="BL12" s="1">
        <v>6</v>
      </c>
      <c r="BM12" s="2" t="s">
        <v>9</v>
      </c>
      <c r="BN12" s="5">
        <v>0</v>
      </c>
      <c r="BO12" s="5">
        <v>0</v>
      </c>
      <c r="BP12" s="5">
        <v>0</v>
      </c>
      <c r="BQ12" s="5">
        <f t="shared" si="11"/>
        <v>0</v>
      </c>
      <c r="BR12" s="9"/>
      <c r="BS12" s="1">
        <v>6</v>
      </c>
      <c r="BT12" s="2" t="s">
        <v>9</v>
      </c>
      <c r="BU12" s="5">
        <v>17</v>
      </c>
      <c r="BV12" s="5">
        <v>100000</v>
      </c>
      <c r="BW12" s="5">
        <v>0</v>
      </c>
      <c r="BX12" s="5">
        <f t="shared" si="12"/>
        <v>100000</v>
      </c>
      <c r="BY12" s="9"/>
      <c r="BZ12" s="1">
        <v>6</v>
      </c>
      <c r="CA12" s="2" t="s">
        <v>9</v>
      </c>
      <c r="CB12" s="5">
        <v>17</v>
      </c>
      <c r="CC12" s="5">
        <v>100000</v>
      </c>
      <c r="CD12" s="5">
        <v>0</v>
      </c>
      <c r="CE12" s="5">
        <f t="shared" si="13"/>
        <v>100000</v>
      </c>
      <c r="CF12" s="9"/>
      <c r="CG12" s="1">
        <v>6</v>
      </c>
      <c r="CH12" s="2" t="s">
        <v>9</v>
      </c>
      <c r="CI12" s="5">
        <v>17</v>
      </c>
      <c r="CJ12" s="5">
        <v>100000</v>
      </c>
      <c r="CK12" s="5">
        <v>0</v>
      </c>
      <c r="CL12" s="5">
        <f t="shared" si="14"/>
        <v>100000</v>
      </c>
      <c r="CM12" s="9"/>
      <c r="CN12" s="1">
        <v>6</v>
      </c>
      <c r="CO12" s="2" t="s">
        <v>9</v>
      </c>
      <c r="CP12" s="5">
        <v>0</v>
      </c>
      <c r="CQ12" s="5">
        <v>0</v>
      </c>
      <c r="CR12" s="5">
        <v>0</v>
      </c>
      <c r="CS12" s="5">
        <f t="shared" si="15"/>
        <v>0</v>
      </c>
      <c r="CT12" s="9"/>
      <c r="CU12" s="1">
        <v>6</v>
      </c>
      <c r="CV12" s="2" t="s">
        <v>9</v>
      </c>
      <c r="CW12" s="5">
        <v>0</v>
      </c>
      <c r="CX12" s="5">
        <v>0</v>
      </c>
      <c r="CY12" s="5">
        <v>0</v>
      </c>
      <c r="CZ12" s="5">
        <f t="shared" si="16"/>
        <v>0</v>
      </c>
      <c r="DA12" s="9"/>
      <c r="DB12" s="1">
        <v>6</v>
      </c>
      <c r="DC12" s="2" t="s">
        <v>9</v>
      </c>
      <c r="DD12" s="5">
        <v>0</v>
      </c>
      <c r="DE12" s="5">
        <v>0</v>
      </c>
      <c r="DF12" s="5">
        <v>0</v>
      </c>
      <c r="DG12" s="5">
        <f t="shared" si="17"/>
        <v>0</v>
      </c>
      <c r="DH12" s="9"/>
      <c r="DI12" s="1">
        <v>6</v>
      </c>
      <c r="DJ12" s="2" t="s">
        <v>9</v>
      </c>
      <c r="DK12" s="5">
        <v>0</v>
      </c>
      <c r="DL12" s="5">
        <v>0</v>
      </c>
      <c r="DM12" s="5">
        <v>0</v>
      </c>
      <c r="DN12" s="5">
        <f t="shared" si="18"/>
        <v>0</v>
      </c>
      <c r="DO12" s="9"/>
      <c r="DP12" s="1">
        <v>6</v>
      </c>
      <c r="DQ12" s="2" t="s">
        <v>9</v>
      </c>
      <c r="DR12" s="5">
        <v>0</v>
      </c>
      <c r="DS12" s="5">
        <v>0</v>
      </c>
      <c r="DT12" s="5">
        <v>0</v>
      </c>
      <c r="DU12" s="5">
        <f t="shared" si="19"/>
        <v>0</v>
      </c>
      <c r="DV12" s="9"/>
      <c r="DW12" s="1">
        <v>6</v>
      </c>
      <c r="DX12" s="2" t="s">
        <v>9</v>
      </c>
      <c r="DY12" s="5">
        <v>0</v>
      </c>
      <c r="DZ12" s="5">
        <v>0</v>
      </c>
      <c r="EA12" s="5">
        <v>0</v>
      </c>
      <c r="EB12" s="5">
        <f t="shared" si="20"/>
        <v>0</v>
      </c>
      <c r="EC12" s="9"/>
      <c r="ED12" s="1">
        <v>6</v>
      </c>
      <c r="EE12" s="2" t="s">
        <v>9</v>
      </c>
      <c r="EF12" s="5">
        <v>0</v>
      </c>
      <c r="EG12" s="5">
        <v>0</v>
      </c>
      <c r="EH12" s="5">
        <v>0</v>
      </c>
      <c r="EI12" s="5">
        <f t="shared" si="21"/>
        <v>0</v>
      </c>
      <c r="EJ12" s="9"/>
      <c r="EK12" s="1">
        <v>6</v>
      </c>
      <c r="EL12" s="2" t="s">
        <v>9</v>
      </c>
      <c r="EM12" s="5">
        <v>0</v>
      </c>
      <c r="EN12" s="5">
        <v>0</v>
      </c>
      <c r="EO12" s="5">
        <v>0</v>
      </c>
      <c r="EP12" s="5">
        <f t="shared" si="22"/>
        <v>0</v>
      </c>
      <c r="EQ12" s="9"/>
      <c r="ER12" s="1">
        <v>6</v>
      </c>
      <c r="ES12" s="2" t="s">
        <v>9</v>
      </c>
      <c r="ET12" s="5">
        <v>1</v>
      </c>
      <c r="EU12" s="5">
        <v>15000</v>
      </c>
      <c r="EV12" s="5">
        <v>0</v>
      </c>
      <c r="EW12" s="5">
        <f t="shared" si="23"/>
        <v>15000</v>
      </c>
      <c r="EX12" s="9"/>
      <c r="EY12" s="1">
        <v>6</v>
      </c>
      <c r="EZ12" s="2" t="s">
        <v>9</v>
      </c>
      <c r="FA12" s="5">
        <v>0</v>
      </c>
      <c r="FB12" s="5">
        <v>70000</v>
      </c>
      <c r="FC12" s="5">
        <v>0</v>
      </c>
      <c r="FD12" s="5">
        <f t="shared" si="24"/>
        <v>70000</v>
      </c>
      <c r="FE12" s="9"/>
      <c r="FF12" s="1">
        <v>6</v>
      </c>
      <c r="FG12" s="2" t="s">
        <v>9</v>
      </c>
      <c r="FH12" s="5">
        <v>0</v>
      </c>
      <c r="FI12" s="5">
        <v>0</v>
      </c>
      <c r="FJ12" s="5">
        <v>0</v>
      </c>
      <c r="FK12" s="5">
        <f t="shared" si="25"/>
        <v>0</v>
      </c>
      <c r="FL12" s="9"/>
      <c r="FM12" s="1">
        <v>6</v>
      </c>
      <c r="FN12" s="2" t="s">
        <v>9</v>
      </c>
      <c r="FO12" s="5">
        <v>0</v>
      </c>
      <c r="FP12" s="5">
        <v>0</v>
      </c>
      <c r="FQ12" s="5">
        <v>0</v>
      </c>
      <c r="FR12" s="5">
        <f t="shared" si="26"/>
        <v>0</v>
      </c>
      <c r="FS12" s="9"/>
      <c r="FT12" s="1">
        <v>6</v>
      </c>
      <c r="FU12" s="2" t="s">
        <v>9</v>
      </c>
      <c r="FV12" s="5">
        <v>0</v>
      </c>
      <c r="FW12" s="5">
        <v>100000</v>
      </c>
      <c r="FX12" s="5">
        <v>0</v>
      </c>
      <c r="FY12" s="5">
        <f t="shared" si="27"/>
        <v>100000</v>
      </c>
      <c r="FZ12" s="9"/>
      <c r="GA12" s="1">
        <v>6</v>
      </c>
      <c r="GB12" s="2" t="s">
        <v>9</v>
      </c>
      <c r="GC12" s="5">
        <v>1</v>
      </c>
      <c r="GD12" s="5">
        <v>86000</v>
      </c>
      <c r="GE12" s="5">
        <v>150000</v>
      </c>
      <c r="GF12" s="5">
        <f t="shared" si="28"/>
        <v>236000</v>
      </c>
      <c r="GG12" s="9"/>
      <c r="GH12" s="1">
        <v>6</v>
      </c>
      <c r="GI12" s="2" t="s">
        <v>9</v>
      </c>
      <c r="GJ12" s="5">
        <v>0</v>
      </c>
      <c r="GK12" s="5">
        <v>64400</v>
      </c>
      <c r="GL12" s="5">
        <v>0</v>
      </c>
      <c r="GM12" s="5">
        <f t="shared" si="29"/>
        <v>64400</v>
      </c>
      <c r="GN12" s="9"/>
      <c r="GO12" s="1">
        <v>6</v>
      </c>
      <c r="GP12" s="2" t="s">
        <v>9</v>
      </c>
      <c r="GQ12" s="5">
        <v>0</v>
      </c>
      <c r="GR12" s="5">
        <v>0</v>
      </c>
      <c r="GS12" s="5">
        <v>0</v>
      </c>
      <c r="GT12" s="5">
        <f t="shared" si="30"/>
        <v>0</v>
      </c>
      <c r="GU12" s="9"/>
      <c r="GV12" s="1">
        <v>6</v>
      </c>
      <c r="GW12" s="2" t="s">
        <v>9</v>
      </c>
      <c r="GX12" s="5">
        <v>28</v>
      </c>
      <c r="GY12" s="5">
        <v>228256</v>
      </c>
      <c r="GZ12" s="5">
        <v>0</v>
      </c>
      <c r="HA12" s="5">
        <f t="shared" si="31"/>
        <v>228256</v>
      </c>
      <c r="HB12" s="9"/>
      <c r="HC12" s="1">
        <v>6</v>
      </c>
      <c r="HD12" s="2" t="s">
        <v>9</v>
      </c>
      <c r="HE12" s="5">
        <v>3</v>
      </c>
      <c r="HF12" s="5">
        <v>42000</v>
      </c>
      <c r="HG12" s="5">
        <v>0</v>
      </c>
      <c r="HH12" s="5">
        <f t="shared" si="32"/>
        <v>42000</v>
      </c>
      <c r="HI12" s="9"/>
      <c r="HJ12" s="1">
        <v>6</v>
      </c>
      <c r="HK12" s="2" t="s">
        <v>9</v>
      </c>
      <c r="HL12" s="5">
        <v>0</v>
      </c>
      <c r="HM12" s="5">
        <v>50000</v>
      </c>
      <c r="HN12" s="5">
        <v>0</v>
      </c>
      <c r="HO12" s="5">
        <f t="shared" si="33"/>
        <v>50000</v>
      </c>
      <c r="HP12" s="9"/>
      <c r="HQ12" s="1">
        <v>6</v>
      </c>
      <c r="HR12" s="2" t="s">
        <v>9</v>
      </c>
      <c r="HS12" s="5">
        <v>0</v>
      </c>
      <c r="HT12" s="5">
        <v>50000</v>
      </c>
      <c r="HU12" s="5">
        <v>0</v>
      </c>
      <c r="HV12" s="5">
        <f t="shared" si="34"/>
        <v>50000</v>
      </c>
      <c r="HW12" s="9"/>
      <c r="HX12" s="1">
        <v>6</v>
      </c>
      <c r="HY12" s="2" t="s">
        <v>9</v>
      </c>
      <c r="HZ12" s="5">
        <v>1</v>
      </c>
      <c r="IA12" s="5">
        <v>85000</v>
      </c>
      <c r="IB12" s="5">
        <v>0</v>
      </c>
      <c r="IC12" s="5">
        <f t="shared" si="35"/>
        <v>85000</v>
      </c>
      <c r="ID12" s="9"/>
      <c r="IE12" s="1">
        <v>6</v>
      </c>
      <c r="IF12" s="2" t="s">
        <v>9</v>
      </c>
      <c r="IG12" s="5">
        <v>1</v>
      </c>
      <c r="IH12" s="5">
        <v>37500</v>
      </c>
      <c r="II12" s="5">
        <v>0</v>
      </c>
      <c r="IJ12" s="5">
        <f t="shared" si="36"/>
        <v>37500</v>
      </c>
      <c r="IK12" s="9"/>
      <c r="IL12" s="1">
        <v>6</v>
      </c>
      <c r="IM12" s="2" t="s">
        <v>9</v>
      </c>
      <c r="IN12" s="5">
        <v>16</v>
      </c>
      <c r="IO12" s="5">
        <v>160000</v>
      </c>
      <c r="IP12" s="5">
        <v>0</v>
      </c>
      <c r="IQ12" s="5">
        <f t="shared" si="37"/>
        <v>160000</v>
      </c>
      <c r="IR12" s="9"/>
      <c r="IS12" s="1">
        <v>6</v>
      </c>
      <c r="IT12" s="2" t="s">
        <v>9</v>
      </c>
      <c r="IU12" s="5">
        <v>0</v>
      </c>
      <c r="IV12" s="5">
        <v>0</v>
      </c>
      <c r="IW12" s="5">
        <v>0</v>
      </c>
      <c r="IX12" s="5">
        <f t="shared" si="38"/>
        <v>0</v>
      </c>
      <c r="IY12" s="9"/>
      <c r="IZ12" s="1">
        <v>6</v>
      </c>
      <c r="JA12" s="2" t="s">
        <v>9</v>
      </c>
      <c r="JB12" s="5">
        <v>1</v>
      </c>
      <c r="JC12" s="5">
        <v>300000</v>
      </c>
      <c r="JD12" s="5">
        <v>0</v>
      </c>
      <c r="JE12" s="5">
        <f t="shared" si="39"/>
        <v>300000</v>
      </c>
      <c r="JF12" s="9"/>
      <c r="JG12" s="1">
        <v>6</v>
      </c>
      <c r="JH12" s="2" t="s">
        <v>9</v>
      </c>
      <c r="JI12" s="5">
        <v>0</v>
      </c>
      <c r="JJ12" s="5">
        <v>0</v>
      </c>
      <c r="JK12" s="5">
        <v>0</v>
      </c>
      <c r="JL12" s="5">
        <f t="shared" si="40"/>
        <v>0</v>
      </c>
      <c r="JM12" s="9"/>
      <c r="JN12" s="1">
        <v>6</v>
      </c>
      <c r="JO12" s="2" t="s">
        <v>9</v>
      </c>
      <c r="JP12" s="5">
        <v>0</v>
      </c>
      <c r="JQ12" s="5">
        <v>0</v>
      </c>
      <c r="JR12" s="5">
        <v>0</v>
      </c>
      <c r="JS12" s="5">
        <f t="shared" si="41"/>
        <v>0</v>
      </c>
      <c r="JT12" s="9"/>
      <c r="JU12" s="1">
        <v>6</v>
      </c>
      <c r="JV12" s="2" t="s">
        <v>9</v>
      </c>
      <c r="JW12" s="5">
        <v>0</v>
      </c>
      <c r="JX12" s="5">
        <v>0</v>
      </c>
      <c r="JY12" s="5">
        <v>0</v>
      </c>
      <c r="JZ12" s="5">
        <f t="shared" si="42"/>
        <v>0</v>
      </c>
      <c r="KA12" s="9"/>
      <c r="KB12" s="1">
        <v>6</v>
      </c>
      <c r="KC12" s="2" t="s">
        <v>9</v>
      </c>
      <c r="KD12" s="5">
        <v>0</v>
      </c>
      <c r="KE12" s="5">
        <v>0</v>
      </c>
      <c r="KF12" s="5">
        <v>0</v>
      </c>
      <c r="KG12" s="5">
        <f t="shared" si="43"/>
        <v>0</v>
      </c>
      <c r="KH12" s="9"/>
      <c r="KI12" s="1">
        <v>6</v>
      </c>
      <c r="KJ12" s="2" t="s">
        <v>9</v>
      </c>
      <c r="KK12" s="5">
        <v>0</v>
      </c>
      <c r="KL12" s="5">
        <v>0</v>
      </c>
      <c r="KM12" s="5">
        <v>0</v>
      </c>
      <c r="KN12" s="5">
        <f t="shared" si="44"/>
        <v>0</v>
      </c>
      <c r="KO12" s="9"/>
      <c r="KP12" s="1">
        <v>6</v>
      </c>
      <c r="KQ12" s="2" t="s">
        <v>9</v>
      </c>
      <c r="KR12" s="5">
        <v>0</v>
      </c>
      <c r="KS12" s="5">
        <f t="shared" si="45"/>
        <v>2143656</v>
      </c>
      <c r="KT12" s="5">
        <f t="shared" si="0"/>
        <v>150000</v>
      </c>
      <c r="KU12" s="5">
        <f t="shared" si="1"/>
        <v>2293656</v>
      </c>
      <c r="KV12" s="9"/>
    </row>
    <row r="13" spans="1:308" ht="16.5" hidden="1">
      <c r="A13" s="23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2"/>
        <v>0</v>
      </c>
      <c r="G13" s="9"/>
      <c r="H13" s="1">
        <v>7</v>
      </c>
      <c r="I13" s="2" t="s">
        <v>10</v>
      </c>
      <c r="J13" s="5">
        <v>0</v>
      </c>
      <c r="K13" s="5">
        <v>0</v>
      </c>
      <c r="L13" s="5">
        <v>0</v>
      </c>
      <c r="M13" s="5">
        <f t="shared" si="3"/>
        <v>0</v>
      </c>
      <c r="N13" s="9"/>
      <c r="O13" s="1">
        <v>7</v>
      </c>
      <c r="P13" s="2" t="s">
        <v>10</v>
      </c>
      <c r="Q13" s="5">
        <v>0</v>
      </c>
      <c r="R13" s="5">
        <v>0</v>
      </c>
      <c r="S13" s="5">
        <v>0</v>
      </c>
      <c r="T13" s="5">
        <f t="shared" si="4"/>
        <v>0</v>
      </c>
      <c r="U13" s="9"/>
      <c r="V13" s="1">
        <v>7</v>
      </c>
      <c r="W13" s="2" t="s">
        <v>10</v>
      </c>
      <c r="X13" s="5">
        <v>0</v>
      </c>
      <c r="Y13" s="5">
        <v>0</v>
      </c>
      <c r="Z13" s="5">
        <v>0</v>
      </c>
      <c r="AA13" s="5">
        <f t="shared" si="5"/>
        <v>0</v>
      </c>
      <c r="AB13" s="9"/>
      <c r="AC13" s="1">
        <v>7</v>
      </c>
      <c r="AD13" s="2" t="s">
        <v>10</v>
      </c>
      <c r="AE13" s="5">
        <v>0</v>
      </c>
      <c r="AF13" s="5">
        <v>0</v>
      </c>
      <c r="AG13" s="5">
        <v>0</v>
      </c>
      <c r="AH13" s="5">
        <f t="shared" si="6"/>
        <v>0</v>
      </c>
      <c r="AI13" s="9"/>
      <c r="AJ13" s="1">
        <v>7</v>
      </c>
      <c r="AK13" s="2" t="s">
        <v>10</v>
      </c>
      <c r="AL13" s="5">
        <v>0</v>
      </c>
      <c r="AM13" s="5">
        <v>0</v>
      </c>
      <c r="AN13" s="5">
        <v>0</v>
      </c>
      <c r="AO13" s="5">
        <f t="shared" si="7"/>
        <v>0</v>
      </c>
      <c r="AP13" s="9"/>
      <c r="AQ13" s="1">
        <v>7</v>
      </c>
      <c r="AR13" s="2" t="s">
        <v>10</v>
      </c>
      <c r="AS13" s="5">
        <v>0</v>
      </c>
      <c r="AT13" s="5">
        <v>119000</v>
      </c>
      <c r="AU13" s="5">
        <v>0</v>
      </c>
      <c r="AV13" s="5">
        <f t="shared" si="8"/>
        <v>119000</v>
      </c>
      <c r="AW13" s="9"/>
      <c r="AX13" s="1">
        <v>7</v>
      </c>
      <c r="AY13" s="2" t="s">
        <v>10</v>
      </c>
      <c r="AZ13" s="5">
        <v>0</v>
      </c>
      <c r="BA13" s="5">
        <v>14000</v>
      </c>
      <c r="BB13" s="5">
        <v>0</v>
      </c>
      <c r="BC13" s="5">
        <f t="shared" si="9"/>
        <v>14000</v>
      </c>
      <c r="BD13" s="9"/>
      <c r="BE13" s="1">
        <v>7</v>
      </c>
      <c r="BF13" s="2" t="s">
        <v>10</v>
      </c>
      <c r="BG13" s="5">
        <v>0</v>
      </c>
      <c r="BH13" s="5">
        <v>0</v>
      </c>
      <c r="BI13" s="5">
        <v>0</v>
      </c>
      <c r="BJ13" s="5">
        <f t="shared" si="10"/>
        <v>0</v>
      </c>
      <c r="BK13" s="9"/>
      <c r="BL13" s="1">
        <v>7</v>
      </c>
      <c r="BM13" s="2" t="s">
        <v>10</v>
      </c>
      <c r="BN13" s="5">
        <v>0</v>
      </c>
      <c r="BO13" s="5">
        <v>0</v>
      </c>
      <c r="BP13" s="5">
        <v>0</v>
      </c>
      <c r="BQ13" s="5">
        <f t="shared" si="11"/>
        <v>0</v>
      </c>
      <c r="BR13" s="9"/>
      <c r="BS13" s="1">
        <v>7</v>
      </c>
      <c r="BT13" s="2" t="s">
        <v>10</v>
      </c>
      <c r="BU13" s="5">
        <v>15</v>
      </c>
      <c r="BV13" s="5">
        <v>90000</v>
      </c>
      <c r="BW13" s="5">
        <v>0</v>
      </c>
      <c r="BX13" s="5">
        <f t="shared" si="12"/>
        <v>90000</v>
      </c>
      <c r="BY13" s="9"/>
      <c r="BZ13" s="1">
        <v>7</v>
      </c>
      <c r="CA13" s="2" t="s">
        <v>10</v>
      </c>
      <c r="CB13" s="5">
        <v>15</v>
      </c>
      <c r="CC13" s="5">
        <v>90000</v>
      </c>
      <c r="CD13" s="5">
        <v>0</v>
      </c>
      <c r="CE13" s="5">
        <f t="shared" si="13"/>
        <v>90000</v>
      </c>
      <c r="CF13" s="9"/>
      <c r="CG13" s="1">
        <v>7</v>
      </c>
      <c r="CH13" s="2" t="s">
        <v>10</v>
      </c>
      <c r="CI13" s="5">
        <v>15</v>
      </c>
      <c r="CJ13" s="5">
        <v>90000</v>
      </c>
      <c r="CK13" s="5">
        <v>0</v>
      </c>
      <c r="CL13" s="5">
        <f t="shared" si="14"/>
        <v>90000</v>
      </c>
      <c r="CM13" s="9"/>
      <c r="CN13" s="1">
        <v>7</v>
      </c>
      <c r="CO13" s="2" t="s">
        <v>10</v>
      </c>
      <c r="CP13" s="5">
        <v>0</v>
      </c>
      <c r="CQ13" s="5">
        <v>0</v>
      </c>
      <c r="CR13" s="5">
        <v>0</v>
      </c>
      <c r="CS13" s="5">
        <f t="shared" si="15"/>
        <v>0</v>
      </c>
      <c r="CT13" s="9"/>
      <c r="CU13" s="1">
        <v>7</v>
      </c>
      <c r="CV13" s="2" t="s">
        <v>10</v>
      </c>
      <c r="CW13" s="5">
        <v>0</v>
      </c>
      <c r="CX13" s="5">
        <v>0</v>
      </c>
      <c r="CY13" s="5">
        <v>0</v>
      </c>
      <c r="CZ13" s="5">
        <f t="shared" si="16"/>
        <v>0</v>
      </c>
      <c r="DA13" s="9"/>
      <c r="DB13" s="1">
        <v>7</v>
      </c>
      <c r="DC13" s="2" t="s">
        <v>10</v>
      </c>
      <c r="DD13" s="5">
        <v>0</v>
      </c>
      <c r="DE13" s="5">
        <v>0</v>
      </c>
      <c r="DF13" s="5">
        <v>0</v>
      </c>
      <c r="DG13" s="5">
        <f t="shared" si="17"/>
        <v>0</v>
      </c>
      <c r="DH13" s="9"/>
      <c r="DI13" s="1">
        <v>7</v>
      </c>
      <c r="DJ13" s="2" t="s">
        <v>10</v>
      </c>
      <c r="DK13" s="5">
        <v>0</v>
      </c>
      <c r="DL13" s="5">
        <v>0</v>
      </c>
      <c r="DM13" s="5">
        <v>0</v>
      </c>
      <c r="DN13" s="5">
        <f t="shared" si="18"/>
        <v>0</v>
      </c>
      <c r="DO13" s="9"/>
      <c r="DP13" s="1">
        <v>7</v>
      </c>
      <c r="DQ13" s="2" t="s">
        <v>10</v>
      </c>
      <c r="DR13" s="5">
        <v>0</v>
      </c>
      <c r="DS13" s="5">
        <v>0</v>
      </c>
      <c r="DT13" s="5">
        <v>0</v>
      </c>
      <c r="DU13" s="5">
        <f t="shared" si="19"/>
        <v>0</v>
      </c>
      <c r="DV13" s="9"/>
      <c r="DW13" s="1">
        <v>7</v>
      </c>
      <c r="DX13" s="2" t="s">
        <v>10</v>
      </c>
      <c r="DY13" s="5">
        <v>0</v>
      </c>
      <c r="DZ13" s="5">
        <v>0</v>
      </c>
      <c r="EA13" s="5">
        <v>0</v>
      </c>
      <c r="EB13" s="5">
        <f t="shared" si="20"/>
        <v>0</v>
      </c>
      <c r="EC13" s="9"/>
      <c r="ED13" s="1">
        <v>7</v>
      </c>
      <c r="EE13" s="2" t="s">
        <v>10</v>
      </c>
      <c r="EF13" s="5">
        <v>0</v>
      </c>
      <c r="EG13" s="5">
        <v>0</v>
      </c>
      <c r="EH13" s="5">
        <v>0</v>
      </c>
      <c r="EI13" s="5">
        <f t="shared" si="21"/>
        <v>0</v>
      </c>
      <c r="EJ13" s="9"/>
      <c r="EK13" s="1">
        <v>7</v>
      </c>
      <c r="EL13" s="2" t="s">
        <v>10</v>
      </c>
      <c r="EM13" s="5">
        <v>0</v>
      </c>
      <c r="EN13" s="5">
        <v>0</v>
      </c>
      <c r="EO13" s="5">
        <v>0</v>
      </c>
      <c r="EP13" s="5">
        <f t="shared" si="22"/>
        <v>0</v>
      </c>
      <c r="EQ13" s="9"/>
      <c r="ER13" s="1">
        <v>7</v>
      </c>
      <c r="ES13" s="2" t="s">
        <v>10</v>
      </c>
      <c r="ET13" s="5">
        <v>1</v>
      </c>
      <c r="EU13" s="5">
        <v>15000</v>
      </c>
      <c r="EV13" s="5">
        <v>0</v>
      </c>
      <c r="EW13" s="5">
        <f t="shared" si="23"/>
        <v>15000</v>
      </c>
      <c r="EX13" s="9"/>
      <c r="EY13" s="1">
        <v>7</v>
      </c>
      <c r="EZ13" s="2" t="s">
        <v>10</v>
      </c>
      <c r="FA13" s="5">
        <v>0</v>
      </c>
      <c r="FB13" s="5">
        <v>70000</v>
      </c>
      <c r="FC13" s="5">
        <v>0</v>
      </c>
      <c r="FD13" s="5">
        <f t="shared" si="24"/>
        <v>70000</v>
      </c>
      <c r="FE13" s="9"/>
      <c r="FF13" s="1">
        <v>7</v>
      </c>
      <c r="FG13" s="2" t="s">
        <v>10</v>
      </c>
      <c r="FH13" s="5">
        <v>0</v>
      </c>
      <c r="FI13" s="5">
        <v>0</v>
      </c>
      <c r="FJ13" s="5">
        <v>0</v>
      </c>
      <c r="FK13" s="5">
        <f t="shared" si="25"/>
        <v>0</v>
      </c>
      <c r="FL13" s="9"/>
      <c r="FM13" s="1">
        <v>7</v>
      </c>
      <c r="FN13" s="2" t="s">
        <v>10</v>
      </c>
      <c r="FO13" s="5">
        <v>0</v>
      </c>
      <c r="FP13" s="5">
        <v>0</v>
      </c>
      <c r="FQ13" s="5">
        <v>0</v>
      </c>
      <c r="FR13" s="5">
        <f t="shared" si="26"/>
        <v>0</v>
      </c>
      <c r="FS13" s="9"/>
      <c r="FT13" s="1">
        <v>7</v>
      </c>
      <c r="FU13" s="2" t="s">
        <v>10</v>
      </c>
      <c r="FV13" s="5">
        <v>0</v>
      </c>
      <c r="FW13" s="5">
        <v>100000</v>
      </c>
      <c r="FX13" s="5">
        <v>0</v>
      </c>
      <c r="FY13" s="5">
        <f t="shared" si="27"/>
        <v>100000</v>
      </c>
      <c r="FZ13" s="9"/>
      <c r="GA13" s="1">
        <v>7</v>
      </c>
      <c r="GB13" s="2" t="s">
        <v>10</v>
      </c>
      <c r="GC13" s="5">
        <v>1</v>
      </c>
      <c r="GD13" s="5">
        <v>44000</v>
      </c>
      <c r="GE13" s="5">
        <v>100000</v>
      </c>
      <c r="GF13" s="5">
        <f t="shared" si="28"/>
        <v>144000</v>
      </c>
      <c r="GG13" s="9"/>
      <c r="GH13" s="1">
        <v>7</v>
      </c>
      <c r="GI13" s="2" t="s">
        <v>10</v>
      </c>
      <c r="GJ13" s="5">
        <v>0</v>
      </c>
      <c r="GK13" s="5">
        <v>58000</v>
      </c>
      <c r="GL13" s="5">
        <v>0</v>
      </c>
      <c r="GM13" s="5">
        <f t="shared" si="29"/>
        <v>58000</v>
      </c>
      <c r="GN13" s="9"/>
      <c r="GO13" s="1">
        <v>7</v>
      </c>
      <c r="GP13" s="2" t="s">
        <v>10</v>
      </c>
      <c r="GQ13" s="5">
        <v>0</v>
      </c>
      <c r="GR13" s="5">
        <v>0</v>
      </c>
      <c r="GS13" s="5">
        <v>0</v>
      </c>
      <c r="GT13" s="5">
        <f t="shared" si="30"/>
        <v>0</v>
      </c>
      <c r="GU13" s="9"/>
      <c r="GV13" s="1">
        <v>7</v>
      </c>
      <c r="GW13" s="2" t="s">
        <v>10</v>
      </c>
      <c r="GX13" s="5">
        <v>22</v>
      </c>
      <c r="GY13" s="5">
        <v>179344</v>
      </c>
      <c r="GZ13" s="5">
        <v>0</v>
      </c>
      <c r="HA13" s="5">
        <f t="shared" si="31"/>
        <v>179344</v>
      </c>
      <c r="HB13" s="9"/>
      <c r="HC13" s="1">
        <v>7</v>
      </c>
      <c r="HD13" s="2" t="s">
        <v>10</v>
      </c>
      <c r="HE13" s="5">
        <v>3</v>
      </c>
      <c r="HF13" s="5">
        <v>42000</v>
      </c>
      <c r="HG13" s="5">
        <v>0</v>
      </c>
      <c r="HH13" s="5">
        <f t="shared" si="32"/>
        <v>42000</v>
      </c>
      <c r="HI13" s="9"/>
      <c r="HJ13" s="1">
        <v>7</v>
      </c>
      <c r="HK13" s="2" t="s">
        <v>10</v>
      </c>
      <c r="HL13" s="5">
        <v>0</v>
      </c>
      <c r="HM13" s="5">
        <v>0</v>
      </c>
      <c r="HN13" s="5">
        <v>0</v>
      </c>
      <c r="HO13" s="5">
        <f t="shared" si="33"/>
        <v>0</v>
      </c>
      <c r="HP13" s="9"/>
      <c r="HQ13" s="1">
        <v>7</v>
      </c>
      <c r="HR13" s="2" t="s">
        <v>10</v>
      </c>
      <c r="HS13" s="5">
        <v>0</v>
      </c>
      <c r="HT13" s="5">
        <v>0</v>
      </c>
      <c r="HU13" s="5">
        <v>0</v>
      </c>
      <c r="HV13" s="5">
        <f t="shared" si="34"/>
        <v>0</v>
      </c>
      <c r="HW13" s="9"/>
      <c r="HX13" s="1">
        <v>7</v>
      </c>
      <c r="HY13" s="2" t="s">
        <v>10</v>
      </c>
      <c r="HZ13" s="5">
        <v>1</v>
      </c>
      <c r="IA13" s="5">
        <v>85000</v>
      </c>
      <c r="IB13" s="5">
        <v>0</v>
      </c>
      <c r="IC13" s="5">
        <f t="shared" si="35"/>
        <v>85000</v>
      </c>
      <c r="ID13" s="9"/>
      <c r="IE13" s="1">
        <v>7</v>
      </c>
      <c r="IF13" s="2" t="s">
        <v>10</v>
      </c>
      <c r="IG13" s="5">
        <v>1</v>
      </c>
      <c r="IH13" s="5">
        <v>37500</v>
      </c>
      <c r="II13" s="5">
        <v>0</v>
      </c>
      <c r="IJ13" s="5">
        <f t="shared" si="36"/>
        <v>37500</v>
      </c>
      <c r="IK13" s="9"/>
      <c r="IL13" s="1">
        <v>7</v>
      </c>
      <c r="IM13" s="2" t="s">
        <v>10</v>
      </c>
      <c r="IN13" s="5">
        <v>14</v>
      </c>
      <c r="IO13" s="5">
        <v>140000</v>
      </c>
      <c r="IP13" s="5">
        <v>0</v>
      </c>
      <c r="IQ13" s="5">
        <f t="shared" si="37"/>
        <v>140000</v>
      </c>
      <c r="IR13" s="9"/>
      <c r="IS13" s="1">
        <v>7</v>
      </c>
      <c r="IT13" s="2" t="s">
        <v>10</v>
      </c>
      <c r="IU13" s="5">
        <v>0</v>
      </c>
      <c r="IV13" s="5">
        <v>0</v>
      </c>
      <c r="IW13" s="5">
        <v>0</v>
      </c>
      <c r="IX13" s="5">
        <f t="shared" si="38"/>
        <v>0</v>
      </c>
      <c r="IY13" s="9"/>
      <c r="IZ13" s="1">
        <v>7</v>
      </c>
      <c r="JA13" s="2" t="s">
        <v>10</v>
      </c>
      <c r="JB13" s="5">
        <v>1</v>
      </c>
      <c r="JC13" s="5">
        <v>300000</v>
      </c>
      <c r="JD13" s="5">
        <v>0</v>
      </c>
      <c r="JE13" s="5">
        <f t="shared" si="39"/>
        <v>300000</v>
      </c>
      <c r="JF13" s="9"/>
      <c r="JG13" s="1">
        <v>7</v>
      </c>
      <c r="JH13" s="2" t="s">
        <v>10</v>
      </c>
      <c r="JI13" s="5">
        <v>0</v>
      </c>
      <c r="JJ13" s="5">
        <v>0</v>
      </c>
      <c r="JK13" s="5">
        <v>0</v>
      </c>
      <c r="JL13" s="5">
        <f t="shared" si="40"/>
        <v>0</v>
      </c>
      <c r="JM13" s="9"/>
      <c r="JN13" s="1">
        <v>7</v>
      </c>
      <c r="JO13" s="2" t="s">
        <v>10</v>
      </c>
      <c r="JP13" s="5">
        <v>0</v>
      </c>
      <c r="JQ13" s="5">
        <v>0</v>
      </c>
      <c r="JR13" s="5">
        <v>0</v>
      </c>
      <c r="JS13" s="5">
        <f t="shared" si="41"/>
        <v>0</v>
      </c>
      <c r="JT13" s="9"/>
      <c r="JU13" s="1">
        <v>7</v>
      </c>
      <c r="JV13" s="2" t="s">
        <v>10</v>
      </c>
      <c r="JW13" s="5">
        <v>0</v>
      </c>
      <c r="JX13" s="5">
        <v>0</v>
      </c>
      <c r="JY13" s="5">
        <v>0</v>
      </c>
      <c r="JZ13" s="5">
        <f t="shared" si="42"/>
        <v>0</v>
      </c>
      <c r="KA13" s="9"/>
      <c r="KB13" s="1">
        <v>7</v>
      </c>
      <c r="KC13" s="2" t="s">
        <v>10</v>
      </c>
      <c r="KD13" s="5">
        <v>0</v>
      </c>
      <c r="KE13" s="5">
        <v>0</v>
      </c>
      <c r="KF13" s="5">
        <v>0</v>
      </c>
      <c r="KG13" s="5">
        <f t="shared" si="43"/>
        <v>0</v>
      </c>
      <c r="KH13" s="9"/>
      <c r="KI13" s="1">
        <v>7</v>
      </c>
      <c r="KJ13" s="2" t="s">
        <v>10</v>
      </c>
      <c r="KK13" s="5">
        <v>0</v>
      </c>
      <c r="KL13" s="5">
        <v>0</v>
      </c>
      <c r="KM13" s="5">
        <v>0</v>
      </c>
      <c r="KN13" s="5">
        <f t="shared" si="44"/>
        <v>0</v>
      </c>
      <c r="KO13" s="9"/>
      <c r="KP13" s="1">
        <v>7</v>
      </c>
      <c r="KQ13" s="2" t="s">
        <v>10</v>
      </c>
      <c r="KR13" s="5">
        <v>0</v>
      </c>
      <c r="KS13" s="5">
        <f t="shared" si="45"/>
        <v>1473844</v>
      </c>
      <c r="KT13" s="5">
        <f t="shared" si="0"/>
        <v>100000</v>
      </c>
      <c r="KU13" s="5">
        <f t="shared" si="1"/>
        <v>1573844</v>
      </c>
      <c r="KV13" s="9"/>
    </row>
    <row r="14" spans="1:308" ht="16.5" hidden="1">
      <c r="A14" s="23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2"/>
        <v>0</v>
      </c>
      <c r="G14" s="9"/>
      <c r="H14" s="1">
        <v>8</v>
      </c>
      <c r="I14" s="2" t="s">
        <v>11</v>
      </c>
      <c r="J14" s="5">
        <v>0</v>
      </c>
      <c r="K14" s="5">
        <v>0</v>
      </c>
      <c r="L14" s="5">
        <v>0</v>
      </c>
      <c r="M14" s="5">
        <f t="shared" si="3"/>
        <v>0</v>
      </c>
      <c r="N14" s="9"/>
      <c r="O14" s="1">
        <v>8</v>
      </c>
      <c r="P14" s="2" t="s">
        <v>11</v>
      </c>
      <c r="Q14" s="5">
        <v>0</v>
      </c>
      <c r="R14" s="5">
        <v>0</v>
      </c>
      <c r="S14" s="5">
        <v>0</v>
      </c>
      <c r="T14" s="5">
        <f t="shared" si="4"/>
        <v>0</v>
      </c>
      <c r="U14" s="9"/>
      <c r="V14" s="1">
        <v>8</v>
      </c>
      <c r="W14" s="2" t="s">
        <v>11</v>
      </c>
      <c r="X14" s="5">
        <v>0</v>
      </c>
      <c r="Y14" s="5">
        <v>0</v>
      </c>
      <c r="Z14" s="5">
        <v>0</v>
      </c>
      <c r="AA14" s="5">
        <f t="shared" si="5"/>
        <v>0</v>
      </c>
      <c r="AB14" s="9"/>
      <c r="AC14" s="1">
        <v>8</v>
      </c>
      <c r="AD14" s="2" t="s">
        <v>11</v>
      </c>
      <c r="AE14" s="5">
        <v>0</v>
      </c>
      <c r="AF14" s="5">
        <v>0</v>
      </c>
      <c r="AG14" s="5">
        <v>0</v>
      </c>
      <c r="AH14" s="5">
        <f t="shared" si="6"/>
        <v>0</v>
      </c>
      <c r="AI14" s="9"/>
      <c r="AJ14" s="1">
        <v>8</v>
      </c>
      <c r="AK14" s="2" t="s">
        <v>11</v>
      </c>
      <c r="AL14" s="5">
        <v>0</v>
      </c>
      <c r="AM14" s="5">
        <v>0</v>
      </c>
      <c r="AN14" s="5">
        <v>0</v>
      </c>
      <c r="AO14" s="5">
        <f t="shared" si="7"/>
        <v>0</v>
      </c>
      <c r="AP14" s="9"/>
      <c r="AQ14" s="1">
        <v>8</v>
      </c>
      <c r="AR14" s="2" t="s">
        <v>11</v>
      </c>
      <c r="AS14" s="5">
        <v>0</v>
      </c>
      <c r="AT14" s="5">
        <v>60500</v>
      </c>
      <c r="AU14" s="5">
        <v>0</v>
      </c>
      <c r="AV14" s="5">
        <f t="shared" si="8"/>
        <v>60500</v>
      </c>
      <c r="AW14" s="9"/>
      <c r="AX14" s="1">
        <v>8</v>
      </c>
      <c r="AY14" s="2" t="s">
        <v>11</v>
      </c>
      <c r="AZ14" s="5">
        <v>0</v>
      </c>
      <c r="BA14" s="5">
        <v>5500</v>
      </c>
      <c r="BB14" s="5">
        <v>0</v>
      </c>
      <c r="BC14" s="5">
        <f t="shared" si="9"/>
        <v>5500</v>
      </c>
      <c r="BD14" s="9"/>
      <c r="BE14" s="1">
        <v>8</v>
      </c>
      <c r="BF14" s="2" t="s">
        <v>11</v>
      </c>
      <c r="BG14" s="5">
        <v>0</v>
      </c>
      <c r="BH14" s="5">
        <v>0</v>
      </c>
      <c r="BI14" s="5">
        <v>0</v>
      </c>
      <c r="BJ14" s="5">
        <f t="shared" si="10"/>
        <v>0</v>
      </c>
      <c r="BK14" s="9"/>
      <c r="BL14" s="1">
        <v>8</v>
      </c>
      <c r="BM14" s="2" t="s">
        <v>11</v>
      </c>
      <c r="BN14" s="5">
        <v>0</v>
      </c>
      <c r="BO14" s="5">
        <v>0</v>
      </c>
      <c r="BP14" s="5">
        <v>0</v>
      </c>
      <c r="BQ14" s="5">
        <f t="shared" si="11"/>
        <v>0</v>
      </c>
      <c r="BR14" s="9"/>
      <c r="BS14" s="1">
        <v>8</v>
      </c>
      <c r="BT14" s="2" t="s">
        <v>11</v>
      </c>
      <c r="BU14" s="5">
        <v>12</v>
      </c>
      <c r="BV14" s="5">
        <v>75000</v>
      </c>
      <c r="BW14" s="5">
        <v>0</v>
      </c>
      <c r="BX14" s="5">
        <f t="shared" si="12"/>
        <v>75000</v>
      </c>
      <c r="BY14" s="9"/>
      <c r="BZ14" s="1">
        <v>8</v>
      </c>
      <c r="CA14" s="2" t="s">
        <v>11</v>
      </c>
      <c r="CB14" s="5">
        <v>12</v>
      </c>
      <c r="CC14" s="5">
        <v>75000</v>
      </c>
      <c r="CD14" s="5">
        <v>0</v>
      </c>
      <c r="CE14" s="5">
        <f t="shared" si="13"/>
        <v>75000</v>
      </c>
      <c r="CF14" s="9"/>
      <c r="CG14" s="1">
        <v>8</v>
      </c>
      <c r="CH14" s="2" t="s">
        <v>11</v>
      </c>
      <c r="CI14" s="5">
        <v>12</v>
      </c>
      <c r="CJ14" s="5">
        <v>75000</v>
      </c>
      <c r="CK14" s="5">
        <v>0</v>
      </c>
      <c r="CL14" s="5">
        <f t="shared" si="14"/>
        <v>75000</v>
      </c>
      <c r="CM14" s="9"/>
      <c r="CN14" s="1">
        <v>8</v>
      </c>
      <c r="CO14" s="2" t="s">
        <v>11</v>
      </c>
      <c r="CP14" s="5">
        <v>0</v>
      </c>
      <c r="CQ14" s="5">
        <v>0</v>
      </c>
      <c r="CR14" s="5">
        <v>0</v>
      </c>
      <c r="CS14" s="5">
        <f t="shared" si="15"/>
        <v>0</v>
      </c>
      <c r="CT14" s="9"/>
      <c r="CU14" s="1">
        <v>8</v>
      </c>
      <c r="CV14" s="2" t="s">
        <v>11</v>
      </c>
      <c r="CW14" s="5">
        <v>0</v>
      </c>
      <c r="CX14" s="5">
        <v>0</v>
      </c>
      <c r="CY14" s="5">
        <v>0</v>
      </c>
      <c r="CZ14" s="5">
        <f t="shared" si="16"/>
        <v>0</v>
      </c>
      <c r="DA14" s="9"/>
      <c r="DB14" s="1">
        <v>8</v>
      </c>
      <c r="DC14" s="2" t="s">
        <v>11</v>
      </c>
      <c r="DD14" s="5">
        <v>0</v>
      </c>
      <c r="DE14" s="5">
        <v>0</v>
      </c>
      <c r="DF14" s="5">
        <v>0</v>
      </c>
      <c r="DG14" s="5">
        <f t="shared" si="17"/>
        <v>0</v>
      </c>
      <c r="DH14" s="9"/>
      <c r="DI14" s="1">
        <v>8</v>
      </c>
      <c r="DJ14" s="2" t="s">
        <v>11</v>
      </c>
      <c r="DK14" s="5">
        <v>0</v>
      </c>
      <c r="DL14" s="5">
        <v>0</v>
      </c>
      <c r="DM14" s="5">
        <v>0</v>
      </c>
      <c r="DN14" s="5">
        <f t="shared" si="18"/>
        <v>0</v>
      </c>
      <c r="DO14" s="9"/>
      <c r="DP14" s="1">
        <v>8</v>
      </c>
      <c r="DQ14" s="2" t="s">
        <v>11</v>
      </c>
      <c r="DR14" s="5">
        <v>0</v>
      </c>
      <c r="DS14" s="5">
        <v>0</v>
      </c>
      <c r="DT14" s="5">
        <v>0</v>
      </c>
      <c r="DU14" s="5">
        <f t="shared" si="19"/>
        <v>0</v>
      </c>
      <c r="DV14" s="9"/>
      <c r="DW14" s="1">
        <v>8</v>
      </c>
      <c r="DX14" s="2" t="s">
        <v>11</v>
      </c>
      <c r="DY14" s="5">
        <v>0</v>
      </c>
      <c r="DZ14" s="5">
        <v>0</v>
      </c>
      <c r="EA14" s="5">
        <v>0</v>
      </c>
      <c r="EB14" s="5">
        <f t="shared" si="20"/>
        <v>0</v>
      </c>
      <c r="EC14" s="9"/>
      <c r="ED14" s="1">
        <v>8</v>
      </c>
      <c r="EE14" s="2" t="s">
        <v>11</v>
      </c>
      <c r="EF14" s="5">
        <v>0</v>
      </c>
      <c r="EG14" s="5">
        <v>100000</v>
      </c>
      <c r="EH14" s="5">
        <v>0</v>
      </c>
      <c r="EI14" s="5">
        <f t="shared" si="21"/>
        <v>100000</v>
      </c>
      <c r="EJ14" s="9"/>
      <c r="EK14" s="1">
        <v>8</v>
      </c>
      <c r="EL14" s="2" t="s">
        <v>11</v>
      </c>
      <c r="EM14" s="5">
        <v>0</v>
      </c>
      <c r="EN14" s="5">
        <v>0</v>
      </c>
      <c r="EO14" s="5">
        <v>0</v>
      </c>
      <c r="EP14" s="5">
        <f t="shared" si="22"/>
        <v>0</v>
      </c>
      <c r="EQ14" s="9"/>
      <c r="ER14" s="1">
        <v>8</v>
      </c>
      <c r="ES14" s="2" t="s">
        <v>11</v>
      </c>
      <c r="ET14" s="5">
        <v>1</v>
      </c>
      <c r="EU14" s="5">
        <v>15000</v>
      </c>
      <c r="EV14" s="5">
        <v>0</v>
      </c>
      <c r="EW14" s="5">
        <f t="shared" si="23"/>
        <v>15000</v>
      </c>
      <c r="EX14" s="9"/>
      <c r="EY14" s="1">
        <v>8</v>
      </c>
      <c r="EZ14" s="2" t="s">
        <v>11</v>
      </c>
      <c r="FA14" s="5">
        <v>0</v>
      </c>
      <c r="FB14" s="5">
        <v>70000</v>
      </c>
      <c r="FC14" s="5">
        <v>0</v>
      </c>
      <c r="FD14" s="5">
        <f t="shared" si="24"/>
        <v>70000</v>
      </c>
      <c r="FE14" s="9"/>
      <c r="FF14" s="1">
        <v>8</v>
      </c>
      <c r="FG14" s="2" t="s">
        <v>11</v>
      </c>
      <c r="FH14" s="5">
        <v>0</v>
      </c>
      <c r="FI14" s="5">
        <v>0</v>
      </c>
      <c r="FJ14" s="5">
        <v>0</v>
      </c>
      <c r="FK14" s="5">
        <f t="shared" si="25"/>
        <v>0</v>
      </c>
      <c r="FL14" s="9"/>
      <c r="FM14" s="1">
        <v>8</v>
      </c>
      <c r="FN14" s="2" t="s">
        <v>11</v>
      </c>
      <c r="FO14" s="5">
        <v>0</v>
      </c>
      <c r="FP14" s="5">
        <v>0</v>
      </c>
      <c r="FQ14" s="5">
        <v>0</v>
      </c>
      <c r="FR14" s="5">
        <f t="shared" si="26"/>
        <v>0</v>
      </c>
      <c r="FS14" s="9"/>
      <c r="FT14" s="1">
        <v>8</v>
      </c>
      <c r="FU14" s="2" t="s">
        <v>11</v>
      </c>
      <c r="FV14" s="5">
        <v>0</v>
      </c>
      <c r="FW14" s="5">
        <v>100000</v>
      </c>
      <c r="FX14" s="5">
        <v>0</v>
      </c>
      <c r="FY14" s="5">
        <f t="shared" si="27"/>
        <v>100000</v>
      </c>
      <c r="FZ14" s="9"/>
      <c r="GA14" s="1">
        <v>8</v>
      </c>
      <c r="GB14" s="2" t="s">
        <v>11</v>
      </c>
      <c r="GC14" s="5">
        <v>1</v>
      </c>
      <c r="GD14" s="5">
        <v>26000</v>
      </c>
      <c r="GE14" s="5">
        <v>50000</v>
      </c>
      <c r="GF14" s="5">
        <f t="shared" si="28"/>
        <v>76000</v>
      </c>
      <c r="GG14" s="9"/>
      <c r="GH14" s="1">
        <v>8</v>
      </c>
      <c r="GI14" s="2" t="s">
        <v>11</v>
      </c>
      <c r="GJ14" s="5">
        <v>0</v>
      </c>
      <c r="GK14" s="5">
        <v>48400</v>
      </c>
      <c r="GL14" s="5">
        <v>0</v>
      </c>
      <c r="GM14" s="5">
        <f t="shared" si="29"/>
        <v>48400</v>
      </c>
      <c r="GN14" s="9"/>
      <c r="GO14" s="1">
        <v>8</v>
      </c>
      <c r="GP14" s="2" t="s">
        <v>11</v>
      </c>
      <c r="GQ14" s="5">
        <v>0</v>
      </c>
      <c r="GR14" s="5">
        <v>0</v>
      </c>
      <c r="GS14" s="5">
        <v>0</v>
      </c>
      <c r="GT14" s="5">
        <f t="shared" si="30"/>
        <v>0</v>
      </c>
      <c r="GU14" s="9"/>
      <c r="GV14" s="1">
        <v>8</v>
      </c>
      <c r="GW14" s="2" t="s">
        <v>11</v>
      </c>
      <c r="GX14" s="5">
        <v>18</v>
      </c>
      <c r="GY14" s="5">
        <v>146736</v>
      </c>
      <c r="GZ14" s="5">
        <v>0</v>
      </c>
      <c r="HA14" s="5">
        <f t="shared" si="31"/>
        <v>146736</v>
      </c>
      <c r="HB14" s="9"/>
      <c r="HC14" s="1">
        <v>8</v>
      </c>
      <c r="HD14" s="2" t="s">
        <v>11</v>
      </c>
      <c r="HE14" s="5">
        <v>3</v>
      </c>
      <c r="HF14" s="5">
        <v>42000</v>
      </c>
      <c r="HG14" s="5">
        <v>0</v>
      </c>
      <c r="HH14" s="5">
        <f t="shared" si="32"/>
        <v>42000</v>
      </c>
      <c r="HI14" s="9"/>
      <c r="HJ14" s="1">
        <v>8</v>
      </c>
      <c r="HK14" s="2" t="s">
        <v>11</v>
      </c>
      <c r="HL14" s="5">
        <v>0</v>
      </c>
      <c r="HM14" s="5">
        <v>50000</v>
      </c>
      <c r="HN14" s="5">
        <v>0</v>
      </c>
      <c r="HO14" s="5">
        <f t="shared" si="33"/>
        <v>50000</v>
      </c>
      <c r="HP14" s="9"/>
      <c r="HQ14" s="1">
        <v>8</v>
      </c>
      <c r="HR14" s="2" t="s">
        <v>11</v>
      </c>
      <c r="HS14" s="5">
        <v>0</v>
      </c>
      <c r="HT14" s="5">
        <v>50000</v>
      </c>
      <c r="HU14" s="5">
        <v>0</v>
      </c>
      <c r="HV14" s="5">
        <f t="shared" si="34"/>
        <v>50000</v>
      </c>
      <c r="HW14" s="9"/>
      <c r="HX14" s="1">
        <v>8</v>
      </c>
      <c r="HY14" s="2" t="s">
        <v>11</v>
      </c>
      <c r="HZ14" s="5">
        <v>1</v>
      </c>
      <c r="IA14" s="5">
        <v>85000</v>
      </c>
      <c r="IB14" s="5">
        <v>0</v>
      </c>
      <c r="IC14" s="5">
        <f t="shared" si="35"/>
        <v>85000</v>
      </c>
      <c r="ID14" s="9"/>
      <c r="IE14" s="1">
        <v>8</v>
      </c>
      <c r="IF14" s="2" t="s">
        <v>11</v>
      </c>
      <c r="IG14" s="5">
        <v>1</v>
      </c>
      <c r="IH14" s="5">
        <v>37500</v>
      </c>
      <c r="II14" s="5">
        <v>0</v>
      </c>
      <c r="IJ14" s="5">
        <f t="shared" si="36"/>
        <v>37500</v>
      </c>
      <c r="IK14" s="9"/>
      <c r="IL14" s="1">
        <v>8</v>
      </c>
      <c r="IM14" s="2" t="s">
        <v>11</v>
      </c>
      <c r="IN14" s="5">
        <v>11</v>
      </c>
      <c r="IO14" s="5">
        <v>110000</v>
      </c>
      <c r="IP14" s="5">
        <v>0</v>
      </c>
      <c r="IQ14" s="5">
        <f t="shared" si="37"/>
        <v>110000</v>
      </c>
      <c r="IR14" s="9"/>
      <c r="IS14" s="1">
        <v>8</v>
      </c>
      <c r="IT14" s="2" t="s">
        <v>11</v>
      </c>
      <c r="IU14" s="5">
        <v>0</v>
      </c>
      <c r="IV14" s="5">
        <v>0</v>
      </c>
      <c r="IW14" s="5">
        <v>0</v>
      </c>
      <c r="IX14" s="5">
        <f t="shared" si="38"/>
        <v>0</v>
      </c>
      <c r="IY14" s="9"/>
      <c r="IZ14" s="1">
        <v>8</v>
      </c>
      <c r="JA14" s="2" t="s">
        <v>11</v>
      </c>
      <c r="JB14" s="5">
        <v>1</v>
      </c>
      <c r="JC14" s="5">
        <v>300000</v>
      </c>
      <c r="JD14" s="5">
        <v>0</v>
      </c>
      <c r="JE14" s="5">
        <f t="shared" si="39"/>
        <v>300000</v>
      </c>
      <c r="JF14" s="9"/>
      <c r="JG14" s="1">
        <v>8</v>
      </c>
      <c r="JH14" s="2" t="s">
        <v>11</v>
      </c>
      <c r="JI14" s="5">
        <v>0</v>
      </c>
      <c r="JJ14" s="5">
        <v>0</v>
      </c>
      <c r="JK14" s="5">
        <v>0</v>
      </c>
      <c r="JL14" s="5">
        <f t="shared" si="40"/>
        <v>0</v>
      </c>
      <c r="JM14" s="9"/>
      <c r="JN14" s="1">
        <v>8</v>
      </c>
      <c r="JO14" s="2" t="s">
        <v>11</v>
      </c>
      <c r="JP14" s="5">
        <v>0</v>
      </c>
      <c r="JQ14" s="5">
        <v>0</v>
      </c>
      <c r="JR14" s="5">
        <v>0</v>
      </c>
      <c r="JS14" s="5">
        <f t="shared" si="41"/>
        <v>0</v>
      </c>
      <c r="JT14" s="9"/>
      <c r="JU14" s="1">
        <v>8</v>
      </c>
      <c r="JV14" s="2" t="s">
        <v>11</v>
      </c>
      <c r="JW14" s="5">
        <v>0</v>
      </c>
      <c r="JX14" s="5">
        <v>0</v>
      </c>
      <c r="JY14" s="5">
        <v>0</v>
      </c>
      <c r="JZ14" s="5">
        <f t="shared" si="42"/>
        <v>0</v>
      </c>
      <c r="KA14" s="9"/>
      <c r="KB14" s="1">
        <v>8</v>
      </c>
      <c r="KC14" s="2" t="s">
        <v>11</v>
      </c>
      <c r="KD14" s="5">
        <v>0</v>
      </c>
      <c r="KE14" s="5">
        <v>0</v>
      </c>
      <c r="KF14" s="5">
        <v>0</v>
      </c>
      <c r="KG14" s="5">
        <f t="shared" si="43"/>
        <v>0</v>
      </c>
      <c r="KH14" s="9"/>
      <c r="KI14" s="1">
        <v>8</v>
      </c>
      <c r="KJ14" s="2" t="s">
        <v>11</v>
      </c>
      <c r="KK14" s="5">
        <v>0</v>
      </c>
      <c r="KL14" s="5">
        <v>0</v>
      </c>
      <c r="KM14" s="5">
        <v>0</v>
      </c>
      <c r="KN14" s="5">
        <f t="shared" si="44"/>
        <v>0</v>
      </c>
      <c r="KO14" s="9"/>
      <c r="KP14" s="1">
        <v>8</v>
      </c>
      <c r="KQ14" s="2" t="s">
        <v>11</v>
      </c>
      <c r="KR14" s="5">
        <v>0</v>
      </c>
      <c r="KS14" s="5">
        <f t="shared" si="45"/>
        <v>1471636</v>
      </c>
      <c r="KT14" s="5">
        <f t="shared" si="0"/>
        <v>50000</v>
      </c>
      <c r="KU14" s="5">
        <f t="shared" si="1"/>
        <v>1521636</v>
      </c>
      <c r="KV14" s="9"/>
    </row>
    <row r="15" spans="1:308" ht="16.5" hidden="1">
      <c r="A15" s="23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2"/>
        <v>0</v>
      </c>
      <c r="G15" s="9"/>
      <c r="H15" s="1">
        <v>9</v>
      </c>
      <c r="I15" s="2" t="s">
        <v>12</v>
      </c>
      <c r="J15" s="5">
        <v>0</v>
      </c>
      <c r="K15" s="5">
        <v>0</v>
      </c>
      <c r="L15" s="5">
        <v>0</v>
      </c>
      <c r="M15" s="5">
        <f t="shared" si="3"/>
        <v>0</v>
      </c>
      <c r="N15" s="9"/>
      <c r="O15" s="1">
        <v>9</v>
      </c>
      <c r="P15" s="2" t="s">
        <v>12</v>
      </c>
      <c r="Q15" s="5">
        <v>0</v>
      </c>
      <c r="R15" s="5">
        <v>0</v>
      </c>
      <c r="S15" s="5">
        <v>0</v>
      </c>
      <c r="T15" s="5">
        <f t="shared" si="4"/>
        <v>0</v>
      </c>
      <c r="U15" s="9"/>
      <c r="V15" s="1">
        <v>9</v>
      </c>
      <c r="W15" s="2" t="s">
        <v>12</v>
      </c>
      <c r="X15" s="5">
        <v>0</v>
      </c>
      <c r="Y15" s="5">
        <v>0</v>
      </c>
      <c r="Z15" s="5">
        <v>0</v>
      </c>
      <c r="AA15" s="5">
        <f t="shared" si="5"/>
        <v>0</v>
      </c>
      <c r="AB15" s="9"/>
      <c r="AC15" s="1">
        <v>9</v>
      </c>
      <c r="AD15" s="2" t="s">
        <v>12</v>
      </c>
      <c r="AE15" s="5">
        <v>0</v>
      </c>
      <c r="AF15" s="5">
        <v>0</v>
      </c>
      <c r="AG15" s="5">
        <v>0</v>
      </c>
      <c r="AH15" s="5">
        <f t="shared" si="6"/>
        <v>0</v>
      </c>
      <c r="AI15" s="9"/>
      <c r="AJ15" s="1">
        <v>9</v>
      </c>
      <c r="AK15" s="2" t="s">
        <v>12</v>
      </c>
      <c r="AL15" s="5">
        <v>0</v>
      </c>
      <c r="AM15" s="5">
        <v>0</v>
      </c>
      <c r="AN15" s="5">
        <v>0</v>
      </c>
      <c r="AO15" s="5">
        <f t="shared" si="7"/>
        <v>0</v>
      </c>
      <c r="AP15" s="9"/>
      <c r="AQ15" s="1">
        <v>9</v>
      </c>
      <c r="AR15" s="2" t="s">
        <v>12</v>
      </c>
      <c r="AS15" s="5">
        <v>0</v>
      </c>
      <c r="AT15" s="5">
        <v>502000</v>
      </c>
      <c r="AU15" s="5">
        <v>0</v>
      </c>
      <c r="AV15" s="5">
        <f t="shared" si="8"/>
        <v>502000</v>
      </c>
      <c r="AW15" s="9"/>
      <c r="AX15" s="1">
        <v>9</v>
      </c>
      <c r="AY15" s="2" t="s">
        <v>12</v>
      </c>
      <c r="AZ15" s="5">
        <v>0</v>
      </c>
      <c r="BA15" s="5">
        <v>18000</v>
      </c>
      <c r="BB15" s="5">
        <v>0</v>
      </c>
      <c r="BC15" s="5">
        <f t="shared" si="9"/>
        <v>18000</v>
      </c>
      <c r="BD15" s="9"/>
      <c r="BE15" s="1">
        <v>9</v>
      </c>
      <c r="BF15" s="2" t="s">
        <v>12</v>
      </c>
      <c r="BG15" s="5">
        <v>0</v>
      </c>
      <c r="BH15" s="5">
        <v>0</v>
      </c>
      <c r="BI15" s="5">
        <v>0</v>
      </c>
      <c r="BJ15" s="5">
        <f t="shared" si="10"/>
        <v>0</v>
      </c>
      <c r="BK15" s="9"/>
      <c r="BL15" s="1">
        <v>9</v>
      </c>
      <c r="BM15" s="2" t="s">
        <v>12</v>
      </c>
      <c r="BN15" s="5">
        <v>0</v>
      </c>
      <c r="BO15" s="5">
        <v>0</v>
      </c>
      <c r="BP15" s="5">
        <v>0</v>
      </c>
      <c r="BQ15" s="5">
        <f t="shared" si="11"/>
        <v>0</v>
      </c>
      <c r="BR15" s="9"/>
      <c r="BS15" s="1">
        <v>9</v>
      </c>
      <c r="BT15" s="2" t="s">
        <v>12</v>
      </c>
      <c r="BU15" s="5">
        <v>19</v>
      </c>
      <c r="BV15" s="5">
        <v>110000</v>
      </c>
      <c r="BW15" s="5">
        <v>0</v>
      </c>
      <c r="BX15" s="5">
        <f t="shared" si="12"/>
        <v>110000</v>
      </c>
      <c r="BY15" s="9"/>
      <c r="BZ15" s="1">
        <v>9</v>
      </c>
      <c r="CA15" s="2" t="s">
        <v>12</v>
      </c>
      <c r="CB15" s="5">
        <v>19</v>
      </c>
      <c r="CC15" s="5">
        <v>110000</v>
      </c>
      <c r="CD15" s="5">
        <v>0</v>
      </c>
      <c r="CE15" s="5">
        <f t="shared" si="13"/>
        <v>110000</v>
      </c>
      <c r="CF15" s="9"/>
      <c r="CG15" s="1">
        <v>9</v>
      </c>
      <c r="CH15" s="2" t="s">
        <v>12</v>
      </c>
      <c r="CI15" s="5">
        <v>19</v>
      </c>
      <c r="CJ15" s="5">
        <v>110000</v>
      </c>
      <c r="CK15" s="5">
        <v>0</v>
      </c>
      <c r="CL15" s="5">
        <f t="shared" si="14"/>
        <v>110000</v>
      </c>
      <c r="CM15" s="9"/>
      <c r="CN15" s="1">
        <v>9</v>
      </c>
      <c r="CO15" s="2" t="s">
        <v>12</v>
      </c>
      <c r="CP15" s="5">
        <v>0</v>
      </c>
      <c r="CQ15" s="5">
        <v>0</v>
      </c>
      <c r="CR15" s="5">
        <v>0</v>
      </c>
      <c r="CS15" s="5">
        <f t="shared" si="15"/>
        <v>0</v>
      </c>
      <c r="CT15" s="9"/>
      <c r="CU15" s="1">
        <v>9</v>
      </c>
      <c r="CV15" s="2" t="s">
        <v>12</v>
      </c>
      <c r="CW15" s="5">
        <v>0</v>
      </c>
      <c r="CX15" s="5">
        <v>0</v>
      </c>
      <c r="CY15" s="5">
        <v>0</v>
      </c>
      <c r="CZ15" s="5">
        <f t="shared" si="16"/>
        <v>0</v>
      </c>
      <c r="DA15" s="9"/>
      <c r="DB15" s="1">
        <v>9</v>
      </c>
      <c r="DC15" s="2" t="s">
        <v>12</v>
      </c>
      <c r="DD15" s="5">
        <v>0</v>
      </c>
      <c r="DE15" s="5">
        <v>0</v>
      </c>
      <c r="DF15" s="5">
        <v>0</v>
      </c>
      <c r="DG15" s="5">
        <f t="shared" si="17"/>
        <v>0</v>
      </c>
      <c r="DH15" s="9"/>
      <c r="DI15" s="1">
        <v>9</v>
      </c>
      <c r="DJ15" s="2" t="s">
        <v>12</v>
      </c>
      <c r="DK15" s="5">
        <v>0</v>
      </c>
      <c r="DL15" s="5">
        <v>0</v>
      </c>
      <c r="DM15" s="5">
        <v>0</v>
      </c>
      <c r="DN15" s="5">
        <f t="shared" si="18"/>
        <v>0</v>
      </c>
      <c r="DO15" s="9"/>
      <c r="DP15" s="1">
        <v>9</v>
      </c>
      <c r="DQ15" s="2" t="s">
        <v>12</v>
      </c>
      <c r="DR15" s="5">
        <v>0</v>
      </c>
      <c r="DS15" s="5">
        <v>0</v>
      </c>
      <c r="DT15" s="5">
        <v>0</v>
      </c>
      <c r="DU15" s="5">
        <f t="shared" si="19"/>
        <v>0</v>
      </c>
      <c r="DV15" s="9"/>
      <c r="DW15" s="1">
        <v>9</v>
      </c>
      <c r="DX15" s="2" t="s">
        <v>12</v>
      </c>
      <c r="DY15" s="5">
        <v>0</v>
      </c>
      <c r="DZ15" s="5">
        <v>0</v>
      </c>
      <c r="EA15" s="5">
        <v>0</v>
      </c>
      <c r="EB15" s="5">
        <f t="shared" si="20"/>
        <v>0</v>
      </c>
      <c r="EC15" s="9"/>
      <c r="ED15" s="1">
        <v>9</v>
      </c>
      <c r="EE15" s="2" t="s">
        <v>12</v>
      </c>
      <c r="EF15" s="5">
        <v>0</v>
      </c>
      <c r="EG15" s="5">
        <v>0</v>
      </c>
      <c r="EH15" s="5">
        <v>0</v>
      </c>
      <c r="EI15" s="5">
        <f t="shared" si="21"/>
        <v>0</v>
      </c>
      <c r="EJ15" s="9"/>
      <c r="EK15" s="1">
        <v>9</v>
      </c>
      <c r="EL15" s="2" t="s">
        <v>12</v>
      </c>
      <c r="EM15" s="5">
        <v>0</v>
      </c>
      <c r="EN15" s="5">
        <v>0</v>
      </c>
      <c r="EO15" s="5">
        <v>0</v>
      </c>
      <c r="EP15" s="5">
        <f t="shared" si="22"/>
        <v>0</v>
      </c>
      <c r="EQ15" s="9"/>
      <c r="ER15" s="1">
        <v>9</v>
      </c>
      <c r="ES15" s="2" t="s">
        <v>12</v>
      </c>
      <c r="ET15" s="5">
        <v>1</v>
      </c>
      <c r="EU15" s="5">
        <v>15000</v>
      </c>
      <c r="EV15" s="5">
        <v>0</v>
      </c>
      <c r="EW15" s="5">
        <f t="shared" si="23"/>
        <v>15000</v>
      </c>
      <c r="EX15" s="9"/>
      <c r="EY15" s="1">
        <v>9</v>
      </c>
      <c r="EZ15" s="2" t="s">
        <v>12</v>
      </c>
      <c r="FA15" s="5">
        <v>0</v>
      </c>
      <c r="FB15" s="5">
        <v>70000</v>
      </c>
      <c r="FC15" s="5">
        <v>0</v>
      </c>
      <c r="FD15" s="5">
        <f t="shared" si="24"/>
        <v>70000</v>
      </c>
      <c r="FE15" s="9"/>
      <c r="FF15" s="1">
        <v>9</v>
      </c>
      <c r="FG15" s="2" t="s">
        <v>12</v>
      </c>
      <c r="FH15" s="5">
        <v>0</v>
      </c>
      <c r="FI15" s="5">
        <v>0</v>
      </c>
      <c r="FJ15" s="5">
        <v>0</v>
      </c>
      <c r="FK15" s="5">
        <f t="shared" si="25"/>
        <v>0</v>
      </c>
      <c r="FL15" s="9"/>
      <c r="FM15" s="1">
        <v>9</v>
      </c>
      <c r="FN15" s="2" t="s">
        <v>12</v>
      </c>
      <c r="FO15" s="5">
        <v>0</v>
      </c>
      <c r="FP15" s="5">
        <v>0</v>
      </c>
      <c r="FQ15" s="5">
        <v>0</v>
      </c>
      <c r="FR15" s="5">
        <f t="shared" si="26"/>
        <v>0</v>
      </c>
      <c r="FS15" s="9"/>
      <c r="FT15" s="1">
        <v>9</v>
      </c>
      <c r="FU15" s="2" t="s">
        <v>12</v>
      </c>
      <c r="FV15" s="5">
        <v>0</v>
      </c>
      <c r="FW15" s="5">
        <v>110000</v>
      </c>
      <c r="FX15" s="5">
        <v>0</v>
      </c>
      <c r="FY15" s="5">
        <f t="shared" si="27"/>
        <v>110000</v>
      </c>
      <c r="FZ15" s="9"/>
      <c r="GA15" s="1">
        <v>9</v>
      </c>
      <c r="GB15" s="2" t="s">
        <v>12</v>
      </c>
      <c r="GC15" s="5">
        <v>1</v>
      </c>
      <c r="GD15" s="5">
        <v>107100</v>
      </c>
      <c r="GE15" s="5">
        <v>150000</v>
      </c>
      <c r="GF15" s="5">
        <f t="shared" si="28"/>
        <v>257100</v>
      </c>
      <c r="GG15" s="9"/>
      <c r="GH15" s="1">
        <v>9</v>
      </c>
      <c r="GI15" s="2" t="s">
        <v>12</v>
      </c>
      <c r="GJ15" s="5">
        <v>0</v>
      </c>
      <c r="GK15" s="5">
        <v>70800</v>
      </c>
      <c r="GL15" s="5">
        <v>0</v>
      </c>
      <c r="GM15" s="5">
        <f t="shared" si="29"/>
        <v>70800</v>
      </c>
      <c r="GN15" s="9"/>
      <c r="GO15" s="1">
        <v>9</v>
      </c>
      <c r="GP15" s="2" t="s">
        <v>12</v>
      </c>
      <c r="GQ15" s="5">
        <v>0</v>
      </c>
      <c r="GR15" s="5">
        <v>0</v>
      </c>
      <c r="GS15" s="5">
        <v>0</v>
      </c>
      <c r="GT15" s="5">
        <f t="shared" si="30"/>
        <v>0</v>
      </c>
      <c r="GU15" s="9"/>
      <c r="GV15" s="1">
        <v>9</v>
      </c>
      <c r="GW15" s="2" t="s">
        <v>12</v>
      </c>
      <c r="GX15" s="5">
        <v>27</v>
      </c>
      <c r="GY15" s="5">
        <v>220104</v>
      </c>
      <c r="GZ15" s="5">
        <v>0</v>
      </c>
      <c r="HA15" s="5">
        <f t="shared" si="31"/>
        <v>220104</v>
      </c>
      <c r="HB15" s="9"/>
      <c r="HC15" s="1">
        <v>9</v>
      </c>
      <c r="HD15" s="2" t="s">
        <v>12</v>
      </c>
      <c r="HE15" s="5">
        <v>3</v>
      </c>
      <c r="HF15" s="5">
        <v>42000</v>
      </c>
      <c r="HG15" s="5">
        <v>0</v>
      </c>
      <c r="HH15" s="5">
        <f t="shared" si="32"/>
        <v>42000</v>
      </c>
      <c r="HI15" s="9"/>
      <c r="HJ15" s="1">
        <v>9</v>
      </c>
      <c r="HK15" s="2" t="s">
        <v>12</v>
      </c>
      <c r="HL15" s="5">
        <v>0</v>
      </c>
      <c r="HM15" s="5">
        <v>0</v>
      </c>
      <c r="HN15" s="5">
        <v>0</v>
      </c>
      <c r="HO15" s="5">
        <f t="shared" si="33"/>
        <v>0</v>
      </c>
      <c r="HP15" s="9"/>
      <c r="HQ15" s="1">
        <v>9</v>
      </c>
      <c r="HR15" s="2" t="s">
        <v>12</v>
      </c>
      <c r="HS15" s="5">
        <v>0</v>
      </c>
      <c r="HT15" s="5">
        <v>0</v>
      </c>
      <c r="HU15" s="5">
        <v>0</v>
      </c>
      <c r="HV15" s="5">
        <f t="shared" si="34"/>
        <v>0</v>
      </c>
      <c r="HW15" s="9"/>
      <c r="HX15" s="1">
        <v>9</v>
      </c>
      <c r="HY15" s="2" t="s">
        <v>12</v>
      </c>
      <c r="HZ15" s="5">
        <v>1</v>
      </c>
      <c r="IA15" s="5">
        <v>85000</v>
      </c>
      <c r="IB15" s="5">
        <v>0</v>
      </c>
      <c r="IC15" s="5">
        <f t="shared" si="35"/>
        <v>85000</v>
      </c>
      <c r="ID15" s="9"/>
      <c r="IE15" s="1">
        <v>9</v>
      </c>
      <c r="IF15" s="2" t="s">
        <v>12</v>
      </c>
      <c r="IG15" s="5">
        <v>1</v>
      </c>
      <c r="IH15" s="5">
        <v>37500</v>
      </c>
      <c r="II15" s="5">
        <v>0</v>
      </c>
      <c r="IJ15" s="5">
        <f t="shared" si="36"/>
        <v>37500</v>
      </c>
      <c r="IK15" s="9"/>
      <c r="IL15" s="1">
        <v>9</v>
      </c>
      <c r="IM15" s="2" t="s">
        <v>12</v>
      </c>
      <c r="IN15" s="5">
        <v>18</v>
      </c>
      <c r="IO15" s="5">
        <v>180000</v>
      </c>
      <c r="IP15" s="5">
        <v>0</v>
      </c>
      <c r="IQ15" s="5">
        <f t="shared" si="37"/>
        <v>180000</v>
      </c>
      <c r="IR15" s="9"/>
      <c r="IS15" s="1">
        <v>9</v>
      </c>
      <c r="IT15" s="2" t="s">
        <v>12</v>
      </c>
      <c r="IU15" s="5">
        <v>0</v>
      </c>
      <c r="IV15" s="5">
        <v>0</v>
      </c>
      <c r="IW15" s="5">
        <v>0</v>
      </c>
      <c r="IX15" s="5">
        <f t="shared" si="38"/>
        <v>0</v>
      </c>
      <c r="IY15" s="9"/>
      <c r="IZ15" s="1">
        <v>9</v>
      </c>
      <c r="JA15" s="2" t="s">
        <v>12</v>
      </c>
      <c r="JB15" s="5">
        <v>1</v>
      </c>
      <c r="JC15" s="5">
        <v>300000</v>
      </c>
      <c r="JD15" s="5">
        <v>0</v>
      </c>
      <c r="JE15" s="5">
        <f t="shared" si="39"/>
        <v>300000</v>
      </c>
      <c r="JF15" s="9"/>
      <c r="JG15" s="1">
        <v>9</v>
      </c>
      <c r="JH15" s="2" t="s">
        <v>12</v>
      </c>
      <c r="JI15" s="5">
        <v>0</v>
      </c>
      <c r="JJ15" s="5">
        <v>0</v>
      </c>
      <c r="JK15" s="5">
        <v>0</v>
      </c>
      <c r="JL15" s="5">
        <f t="shared" si="40"/>
        <v>0</v>
      </c>
      <c r="JM15" s="9"/>
      <c r="JN15" s="1">
        <v>9</v>
      </c>
      <c r="JO15" s="2" t="s">
        <v>12</v>
      </c>
      <c r="JP15" s="5">
        <v>0</v>
      </c>
      <c r="JQ15" s="5">
        <v>0</v>
      </c>
      <c r="JR15" s="5">
        <v>0</v>
      </c>
      <c r="JS15" s="5">
        <f t="shared" si="41"/>
        <v>0</v>
      </c>
      <c r="JT15" s="9"/>
      <c r="JU15" s="1">
        <v>9</v>
      </c>
      <c r="JV15" s="2" t="s">
        <v>12</v>
      </c>
      <c r="JW15" s="5">
        <v>0</v>
      </c>
      <c r="JX15" s="5">
        <v>0</v>
      </c>
      <c r="JY15" s="5">
        <v>0</v>
      </c>
      <c r="JZ15" s="5">
        <f t="shared" si="42"/>
        <v>0</v>
      </c>
      <c r="KA15" s="9"/>
      <c r="KB15" s="1">
        <v>9</v>
      </c>
      <c r="KC15" s="2" t="s">
        <v>12</v>
      </c>
      <c r="KD15" s="5">
        <v>0</v>
      </c>
      <c r="KE15" s="5">
        <v>0</v>
      </c>
      <c r="KF15" s="5">
        <v>0</v>
      </c>
      <c r="KG15" s="5">
        <f t="shared" si="43"/>
        <v>0</v>
      </c>
      <c r="KH15" s="9"/>
      <c r="KI15" s="1">
        <v>9</v>
      </c>
      <c r="KJ15" s="2" t="s">
        <v>12</v>
      </c>
      <c r="KK15" s="5">
        <v>0</v>
      </c>
      <c r="KL15" s="5">
        <v>0</v>
      </c>
      <c r="KM15" s="5">
        <v>0</v>
      </c>
      <c r="KN15" s="5">
        <f t="shared" si="44"/>
        <v>0</v>
      </c>
      <c r="KO15" s="9"/>
      <c r="KP15" s="1">
        <v>9</v>
      </c>
      <c r="KQ15" s="2" t="s">
        <v>12</v>
      </c>
      <c r="KR15" s="5">
        <v>0</v>
      </c>
      <c r="KS15" s="5">
        <f t="shared" si="45"/>
        <v>2087504</v>
      </c>
      <c r="KT15" s="5">
        <f t="shared" si="0"/>
        <v>150000</v>
      </c>
      <c r="KU15" s="5">
        <f t="shared" si="1"/>
        <v>2237504</v>
      </c>
      <c r="KV15" s="9"/>
    </row>
    <row r="16" spans="1:308" ht="16.5" hidden="1">
      <c r="A16" s="23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2"/>
        <v>0</v>
      </c>
      <c r="G16" s="9"/>
      <c r="H16" s="1">
        <v>10</v>
      </c>
      <c r="I16" s="2" t="s">
        <v>13</v>
      </c>
      <c r="J16" s="5">
        <v>0</v>
      </c>
      <c r="K16" s="5">
        <v>0</v>
      </c>
      <c r="L16" s="5">
        <v>0</v>
      </c>
      <c r="M16" s="5">
        <f t="shared" si="3"/>
        <v>0</v>
      </c>
      <c r="N16" s="9"/>
      <c r="O16" s="1">
        <v>10</v>
      </c>
      <c r="P16" s="2" t="s">
        <v>13</v>
      </c>
      <c r="Q16" s="5">
        <v>0</v>
      </c>
      <c r="R16" s="5">
        <v>0</v>
      </c>
      <c r="S16" s="5">
        <v>0</v>
      </c>
      <c r="T16" s="5">
        <f t="shared" si="4"/>
        <v>0</v>
      </c>
      <c r="U16" s="9"/>
      <c r="V16" s="1">
        <v>10</v>
      </c>
      <c r="W16" s="2" t="s">
        <v>13</v>
      </c>
      <c r="X16" s="5">
        <v>0</v>
      </c>
      <c r="Y16" s="5">
        <v>0</v>
      </c>
      <c r="Z16" s="5">
        <v>0</v>
      </c>
      <c r="AA16" s="5">
        <f t="shared" si="5"/>
        <v>0</v>
      </c>
      <c r="AB16" s="9"/>
      <c r="AC16" s="1">
        <v>10</v>
      </c>
      <c r="AD16" s="2" t="s">
        <v>13</v>
      </c>
      <c r="AE16" s="5">
        <v>0</v>
      </c>
      <c r="AF16" s="5">
        <v>0</v>
      </c>
      <c r="AG16" s="5">
        <v>0</v>
      </c>
      <c r="AH16" s="5">
        <f t="shared" si="6"/>
        <v>0</v>
      </c>
      <c r="AI16" s="9"/>
      <c r="AJ16" s="1">
        <v>10</v>
      </c>
      <c r="AK16" s="2" t="s">
        <v>13</v>
      </c>
      <c r="AL16" s="5">
        <v>0</v>
      </c>
      <c r="AM16" s="5">
        <v>0</v>
      </c>
      <c r="AN16" s="5">
        <v>0</v>
      </c>
      <c r="AO16" s="5">
        <f t="shared" si="7"/>
        <v>0</v>
      </c>
      <c r="AP16" s="9"/>
      <c r="AQ16" s="1">
        <v>10</v>
      </c>
      <c r="AR16" s="2" t="s">
        <v>13</v>
      </c>
      <c r="AS16" s="5">
        <v>0</v>
      </c>
      <c r="AT16" s="5">
        <v>667000</v>
      </c>
      <c r="AU16" s="5">
        <v>0</v>
      </c>
      <c r="AV16" s="5">
        <f t="shared" si="8"/>
        <v>667000</v>
      </c>
      <c r="AW16" s="9"/>
      <c r="AX16" s="1">
        <v>10</v>
      </c>
      <c r="AY16" s="2" t="s">
        <v>13</v>
      </c>
      <c r="AZ16" s="5">
        <v>0</v>
      </c>
      <c r="BA16" s="5">
        <v>13500</v>
      </c>
      <c r="BB16" s="5">
        <v>0</v>
      </c>
      <c r="BC16" s="5">
        <f t="shared" si="9"/>
        <v>13500</v>
      </c>
      <c r="BD16" s="9"/>
      <c r="BE16" s="1">
        <v>10</v>
      </c>
      <c r="BF16" s="2" t="s">
        <v>13</v>
      </c>
      <c r="BG16" s="5">
        <v>0</v>
      </c>
      <c r="BH16" s="5">
        <v>0</v>
      </c>
      <c r="BI16" s="5">
        <v>0</v>
      </c>
      <c r="BJ16" s="5">
        <f t="shared" si="10"/>
        <v>0</v>
      </c>
      <c r="BK16" s="9"/>
      <c r="BL16" s="1">
        <v>10</v>
      </c>
      <c r="BM16" s="2" t="s">
        <v>13</v>
      </c>
      <c r="BN16" s="5">
        <v>0</v>
      </c>
      <c r="BO16" s="5">
        <v>0</v>
      </c>
      <c r="BP16" s="5">
        <v>0</v>
      </c>
      <c r="BQ16" s="5">
        <f t="shared" si="11"/>
        <v>0</v>
      </c>
      <c r="BR16" s="9"/>
      <c r="BS16" s="1">
        <v>10</v>
      </c>
      <c r="BT16" s="2" t="s">
        <v>13</v>
      </c>
      <c r="BU16" s="5">
        <v>28</v>
      </c>
      <c r="BV16" s="5">
        <v>155000</v>
      </c>
      <c r="BW16" s="5">
        <v>0</v>
      </c>
      <c r="BX16" s="5">
        <f t="shared" si="12"/>
        <v>155000</v>
      </c>
      <c r="BY16" s="9"/>
      <c r="BZ16" s="1">
        <v>10</v>
      </c>
      <c r="CA16" s="2" t="s">
        <v>13</v>
      </c>
      <c r="CB16" s="5">
        <v>28</v>
      </c>
      <c r="CC16" s="5">
        <v>155000</v>
      </c>
      <c r="CD16" s="5">
        <v>0</v>
      </c>
      <c r="CE16" s="5">
        <f t="shared" si="13"/>
        <v>155000</v>
      </c>
      <c r="CF16" s="9"/>
      <c r="CG16" s="1">
        <v>10</v>
      </c>
      <c r="CH16" s="2" t="s">
        <v>13</v>
      </c>
      <c r="CI16" s="5">
        <v>28</v>
      </c>
      <c r="CJ16" s="5">
        <v>155000</v>
      </c>
      <c r="CK16" s="5">
        <v>0</v>
      </c>
      <c r="CL16" s="5">
        <f t="shared" si="14"/>
        <v>155000</v>
      </c>
      <c r="CM16" s="9"/>
      <c r="CN16" s="1">
        <v>10</v>
      </c>
      <c r="CO16" s="2" t="s">
        <v>13</v>
      </c>
      <c r="CP16" s="5">
        <v>0</v>
      </c>
      <c r="CQ16" s="5">
        <v>0</v>
      </c>
      <c r="CR16" s="5">
        <v>0</v>
      </c>
      <c r="CS16" s="5">
        <f t="shared" si="15"/>
        <v>0</v>
      </c>
      <c r="CT16" s="9"/>
      <c r="CU16" s="1">
        <v>10</v>
      </c>
      <c r="CV16" s="2" t="s">
        <v>13</v>
      </c>
      <c r="CW16" s="5">
        <v>0</v>
      </c>
      <c r="CX16" s="5">
        <v>0</v>
      </c>
      <c r="CY16" s="5">
        <v>0</v>
      </c>
      <c r="CZ16" s="5">
        <f t="shared" si="16"/>
        <v>0</v>
      </c>
      <c r="DA16" s="9"/>
      <c r="DB16" s="1">
        <v>10</v>
      </c>
      <c r="DC16" s="2" t="s">
        <v>13</v>
      </c>
      <c r="DD16" s="5">
        <v>0</v>
      </c>
      <c r="DE16" s="5">
        <v>0</v>
      </c>
      <c r="DF16" s="5">
        <v>0</v>
      </c>
      <c r="DG16" s="5">
        <f t="shared" si="17"/>
        <v>0</v>
      </c>
      <c r="DH16" s="9"/>
      <c r="DI16" s="1">
        <v>10</v>
      </c>
      <c r="DJ16" s="2" t="s">
        <v>13</v>
      </c>
      <c r="DK16" s="5">
        <v>0</v>
      </c>
      <c r="DL16" s="5">
        <v>0</v>
      </c>
      <c r="DM16" s="5">
        <v>0</v>
      </c>
      <c r="DN16" s="5">
        <f t="shared" si="18"/>
        <v>0</v>
      </c>
      <c r="DO16" s="9"/>
      <c r="DP16" s="1">
        <v>10</v>
      </c>
      <c r="DQ16" s="2" t="s">
        <v>13</v>
      </c>
      <c r="DR16" s="5">
        <v>0</v>
      </c>
      <c r="DS16" s="5">
        <v>0</v>
      </c>
      <c r="DT16" s="5">
        <v>0</v>
      </c>
      <c r="DU16" s="5">
        <f t="shared" si="19"/>
        <v>0</v>
      </c>
      <c r="DV16" s="9"/>
      <c r="DW16" s="1">
        <v>10</v>
      </c>
      <c r="DX16" s="2" t="s">
        <v>13</v>
      </c>
      <c r="DY16" s="5">
        <v>0</v>
      </c>
      <c r="DZ16" s="5">
        <v>0</v>
      </c>
      <c r="EA16" s="5">
        <v>0</v>
      </c>
      <c r="EB16" s="5">
        <f t="shared" si="20"/>
        <v>0</v>
      </c>
      <c r="EC16" s="9"/>
      <c r="ED16" s="1">
        <v>10</v>
      </c>
      <c r="EE16" s="2" t="s">
        <v>13</v>
      </c>
      <c r="EF16" s="5">
        <v>0</v>
      </c>
      <c r="EG16" s="5">
        <v>100000</v>
      </c>
      <c r="EH16" s="5">
        <v>0</v>
      </c>
      <c r="EI16" s="5">
        <f t="shared" si="21"/>
        <v>100000</v>
      </c>
      <c r="EJ16" s="9"/>
      <c r="EK16" s="1">
        <v>10</v>
      </c>
      <c r="EL16" s="2" t="s">
        <v>13</v>
      </c>
      <c r="EM16" s="5">
        <v>0</v>
      </c>
      <c r="EN16" s="5">
        <v>0</v>
      </c>
      <c r="EO16" s="5">
        <v>0</v>
      </c>
      <c r="EP16" s="5">
        <f t="shared" si="22"/>
        <v>0</v>
      </c>
      <c r="EQ16" s="9"/>
      <c r="ER16" s="1">
        <v>10</v>
      </c>
      <c r="ES16" s="2" t="s">
        <v>13</v>
      </c>
      <c r="ET16" s="5">
        <v>1</v>
      </c>
      <c r="EU16" s="5">
        <v>15000</v>
      </c>
      <c r="EV16" s="5">
        <v>0</v>
      </c>
      <c r="EW16" s="5">
        <f t="shared" si="23"/>
        <v>15000</v>
      </c>
      <c r="EX16" s="9"/>
      <c r="EY16" s="1">
        <v>10</v>
      </c>
      <c r="EZ16" s="2" t="s">
        <v>13</v>
      </c>
      <c r="FA16" s="5">
        <v>0</v>
      </c>
      <c r="FB16" s="5">
        <v>70000</v>
      </c>
      <c r="FC16" s="5">
        <v>0</v>
      </c>
      <c r="FD16" s="5">
        <f t="shared" si="24"/>
        <v>70000</v>
      </c>
      <c r="FE16" s="9"/>
      <c r="FF16" s="1">
        <v>10</v>
      </c>
      <c r="FG16" s="2" t="s">
        <v>13</v>
      </c>
      <c r="FH16" s="5">
        <v>0</v>
      </c>
      <c r="FI16" s="5">
        <v>0</v>
      </c>
      <c r="FJ16" s="5">
        <v>0</v>
      </c>
      <c r="FK16" s="5">
        <f t="shared" si="25"/>
        <v>0</v>
      </c>
      <c r="FL16" s="9"/>
      <c r="FM16" s="1">
        <v>10</v>
      </c>
      <c r="FN16" s="2" t="s">
        <v>13</v>
      </c>
      <c r="FO16" s="5">
        <v>0</v>
      </c>
      <c r="FP16" s="5">
        <v>0</v>
      </c>
      <c r="FQ16" s="5">
        <v>0</v>
      </c>
      <c r="FR16" s="5">
        <f t="shared" si="26"/>
        <v>0</v>
      </c>
      <c r="FS16" s="9"/>
      <c r="FT16" s="1">
        <v>10</v>
      </c>
      <c r="FU16" s="2" t="s">
        <v>13</v>
      </c>
      <c r="FV16" s="5">
        <v>0</v>
      </c>
      <c r="FW16" s="5">
        <v>120000</v>
      </c>
      <c r="FX16" s="5">
        <v>0</v>
      </c>
      <c r="FY16" s="5">
        <f t="shared" si="27"/>
        <v>120000</v>
      </c>
      <c r="FZ16" s="9"/>
      <c r="GA16" s="1">
        <v>10</v>
      </c>
      <c r="GB16" s="2" t="s">
        <v>13</v>
      </c>
      <c r="GC16" s="5">
        <v>1</v>
      </c>
      <c r="GD16" s="5">
        <v>167100</v>
      </c>
      <c r="GE16" s="5">
        <v>300000</v>
      </c>
      <c r="GF16" s="5">
        <f t="shared" si="28"/>
        <v>467100</v>
      </c>
      <c r="GG16" s="9"/>
      <c r="GH16" s="1">
        <v>10</v>
      </c>
      <c r="GI16" s="2" t="s">
        <v>13</v>
      </c>
      <c r="GJ16" s="5">
        <v>0</v>
      </c>
      <c r="GK16" s="5">
        <v>99600</v>
      </c>
      <c r="GL16" s="5">
        <v>0</v>
      </c>
      <c r="GM16" s="5">
        <f t="shared" si="29"/>
        <v>99600</v>
      </c>
      <c r="GN16" s="9"/>
      <c r="GO16" s="1">
        <v>10</v>
      </c>
      <c r="GP16" s="2" t="s">
        <v>13</v>
      </c>
      <c r="GQ16" s="5">
        <v>0</v>
      </c>
      <c r="GR16" s="5">
        <v>0</v>
      </c>
      <c r="GS16" s="5">
        <v>0</v>
      </c>
      <c r="GT16" s="5">
        <f t="shared" si="30"/>
        <v>0</v>
      </c>
      <c r="GU16" s="9"/>
      <c r="GV16" s="1">
        <v>10</v>
      </c>
      <c r="GW16" s="2" t="s">
        <v>13</v>
      </c>
      <c r="GX16" s="5">
        <v>30</v>
      </c>
      <c r="GY16" s="5">
        <v>244560</v>
      </c>
      <c r="GZ16" s="5">
        <v>0</v>
      </c>
      <c r="HA16" s="5">
        <f t="shared" si="31"/>
        <v>244560</v>
      </c>
      <c r="HB16" s="9"/>
      <c r="HC16" s="1">
        <v>10</v>
      </c>
      <c r="HD16" s="2" t="s">
        <v>13</v>
      </c>
      <c r="HE16" s="5">
        <v>3</v>
      </c>
      <c r="HF16" s="5">
        <v>42000</v>
      </c>
      <c r="HG16" s="5">
        <v>0</v>
      </c>
      <c r="HH16" s="5">
        <f t="shared" si="32"/>
        <v>42000</v>
      </c>
      <c r="HI16" s="9"/>
      <c r="HJ16" s="1">
        <v>10</v>
      </c>
      <c r="HK16" s="2" t="s">
        <v>13</v>
      </c>
      <c r="HL16" s="5">
        <v>0</v>
      </c>
      <c r="HM16" s="5">
        <v>50000</v>
      </c>
      <c r="HN16" s="5">
        <v>0</v>
      </c>
      <c r="HO16" s="5">
        <f t="shared" si="33"/>
        <v>50000</v>
      </c>
      <c r="HP16" s="9"/>
      <c r="HQ16" s="1">
        <v>10</v>
      </c>
      <c r="HR16" s="2" t="s">
        <v>13</v>
      </c>
      <c r="HS16" s="5">
        <v>0</v>
      </c>
      <c r="HT16" s="5">
        <v>50000</v>
      </c>
      <c r="HU16" s="5">
        <v>0</v>
      </c>
      <c r="HV16" s="5">
        <f t="shared" si="34"/>
        <v>50000</v>
      </c>
      <c r="HW16" s="9"/>
      <c r="HX16" s="1">
        <v>10</v>
      </c>
      <c r="HY16" s="2" t="s">
        <v>13</v>
      </c>
      <c r="HZ16" s="5">
        <v>1</v>
      </c>
      <c r="IA16" s="5">
        <v>85000</v>
      </c>
      <c r="IB16" s="5">
        <v>0</v>
      </c>
      <c r="IC16" s="5">
        <f t="shared" si="35"/>
        <v>85000</v>
      </c>
      <c r="ID16" s="9"/>
      <c r="IE16" s="1">
        <v>10</v>
      </c>
      <c r="IF16" s="2" t="s">
        <v>13</v>
      </c>
      <c r="IG16" s="5">
        <v>1</v>
      </c>
      <c r="IH16" s="5">
        <v>37500</v>
      </c>
      <c r="II16" s="5">
        <v>0</v>
      </c>
      <c r="IJ16" s="5">
        <f t="shared" si="36"/>
        <v>37500</v>
      </c>
      <c r="IK16" s="9"/>
      <c r="IL16" s="1">
        <v>10</v>
      </c>
      <c r="IM16" s="2" t="s">
        <v>13</v>
      </c>
      <c r="IN16" s="5">
        <v>27</v>
      </c>
      <c r="IO16" s="5">
        <v>270000</v>
      </c>
      <c r="IP16" s="5">
        <v>0</v>
      </c>
      <c r="IQ16" s="5">
        <f t="shared" si="37"/>
        <v>270000</v>
      </c>
      <c r="IR16" s="9"/>
      <c r="IS16" s="1">
        <v>10</v>
      </c>
      <c r="IT16" s="2" t="s">
        <v>13</v>
      </c>
      <c r="IU16" s="5">
        <v>0</v>
      </c>
      <c r="IV16" s="5">
        <v>0</v>
      </c>
      <c r="IW16" s="5">
        <v>0</v>
      </c>
      <c r="IX16" s="5">
        <f t="shared" si="38"/>
        <v>0</v>
      </c>
      <c r="IY16" s="9"/>
      <c r="IZ16" s="1">
        <v>10</v>
      </c>
      <c r="JA16" s="2" t="s">
        <v>13</v>
      </c>
      <c r="JB16" s="5">
        <v>1</v>
      </c>
      <c r="JC16" s="5">
        <v>300000</v>
      </c>
      <c r="JD16" s="5">
        <v>0</v>
      </c>
      <c r="JE16" s="5">
        <f t="shared" si="39"/>
        <v>300000</v>
      </c>
      <c r="JF16" s="9"/>
      <c r="JG16" s="1">
        <v>10</v>
      </c>
      <c r="JH16" s="2" t="s">
        <v>13</v>
      </c>
      <c r="JI16" s="5">
        <v>7</v>
      </c>
      <c r="JJ16" s="5">
        <v>35000</v>
      </c>
      <c r="JK16" s="5">
        <v>0</v>
      </c>
      <c r="JL16" s="5">
        <f t="shared" si="40"/>
        <v>35000</v>
      </c>
      <c r="JM16" s="9"/>
      <c r="JN16" s="1">
        <v>10</v>
      </c>
      <c r="JO16" s="2" t="s">
        <v>13</v>
      </c>
      <c r="JP16" s="5">
        <v>0</v>
      </c>
      <c r="JQ16" s="5">
        <v>0</v>
      </c>
      <c r="JR16" s="5">
        <v>0</v>
      </c>
      <c r="JS16" s="5">
        <f t="shared" si="41"/>
        <v>0</v>
      </c>
      <c r="JT16" s="9"/>
      <c r="JU16" s="1">
        <v>10</v>
      </c>
      <c r="JV16" s="2" t="s">
        <v>13</v>
      </c>
      <c r="JW16" s="5">
        <v>0</v>
      </c>
      <c r="JX16" s="5">
        <v>0</v>
      </c>
      <c r="JY16" s="5">
        <v>0</v>
      </c>
      <c r="JZ16" s="5">
        <f t="shared" si="42"/>
        <v>0</v>
      </c>
      <c r="KA16" s="9"/>
      <c r="KB16" s="1">
        <v>10</v>
      </c>
      <c r="KC16" s="2" t="s">
        <v>13</v>
      </c>
      <c r="KD16" s="5">
        <v>0</v>
      </c>
      <c r="KE16" s="5">
        <v>0</v>
      </c>
      <c r="KF16" s="5">
        <v>0</v>
      </c>
      <c r="KG16" s="5">
        <f t="shared" si="43"/>
        <v>0</v>
      </c>
      <c r="KH16" s="9"/>
      <c r="KI16" s="1">
        <v>10</v>
      </c>
      <c r="KJ16" s="2" t="s">
        <v>13</v>
      </c>
      <c r="KK16" s="5">
        <v>0</v>
      </c>
      <c r="KL16" s="5">
        <v>0</v>
      </c>
      <c r="KM16" s="5">
        <v>0</v>
      </c>
      <c r="KN16" s="5">
        <f t="shared" si="44"/>
        <v>0</v>
      </c>
      <c r="KO16" s="9"/>
      <c r="KP16" s="1">
        <v>10</v>
      </c>
      <c r="KQ16" s="2" t="s">
        <v>13</v>
      </c>
      <c r="KR16" s="5">
        <v>0</v>
      </c>
      <c r="KS16" s="5">
        <f t="shared" si="45"/>
        <v>2831260</v>
      </c>
      <c r="KT16" s="5">
        <f t="shared" si="0"/>
        <v>300000</v>
      </c>
      <c r="KU16" s="5">
        <f t="shared" si="1"/>
        <v>3131260</v>
      </c>
      <c r="KV16" s="9"/>
    </row>
    <row r="17" spans="1:308" ht="16.5" hidden="1">
      <c r="A17" s="23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2"/>
        <v>0</v>
      </c>
      <c r="G17" s="9"/>
      <c r="H17" s="1">
        <v>11</v>
      </c>
      <c r="I17" s="2" t="s">
        <v>14</v>
      </c>
      <c r="J17" s="5">
        <v>0</v>
      </c>
      <c r="K17" s="5">
        <v>0</v>
      </c>
      <c r="L17" s="5">
        <v>0</v>
      </c>
      <c r="M17" s="5">
        <f t="shared" si="3"/>
        <v>0</v>
      </c>
      <c r="N17" s="9"/>
      <c r="O17" s="1">
        <v>11</v>
      </c>
      <c r="P17" s="2" t="s">
        <v>14</v>
      </c>
      <c r="Q17" s="5">
        <v>0</v>
      </c>
      <c r="R17" s="5">
        <v>500000</v>
      </c>
      <c r="S17" s="5">
        <v>0</v>
      </c>
      <c r="T17" s="5">
        <f t="shared" si="4"/>
        <v>500000</v>
      </c>
      <c r="U17" s="9"/>
      <c r="V17" s="1">
        <v>11</v>
      </c>
      <c r="W17" s="2" t="s">
        <v>14</v>
      </c>
      <c r="X17" s="5">
        <v>0</v>
      </c>
      <c r="Y17" s="5">
        <v>0</v>
      </c>
      <c r="Z17" s="5">
        <v>0</v>
      </c>
      <c r="AA17" s="5">
        <f t="shared" si="5"/>
        <v>0</v>
      </c>
      <c r="AB17" s="9"/>
      <c r="AC17" s="1">
        <v>11</v>
      </c>
      <c r="AD17" s="2" t="s">
        <v>14</v>
      </c>
      <c r="AE17" s="5">
        <v>0</v>
      </c>
      <c r="AF17" s="5">
        <v>0</v>
      </c>
      <c r="AG17" s="5">
        <v>0</v>
      </c>
      <c r="AH17" s="5">
        <f t="shared" si="6"/>
        <v>0</v>
      </c>
      <c r="AI17" s="9"/>
      <c r="AJ17" s="1">
        <v>11</v>
      </c>
      <c r="AK17" s="2" t="s">
        <v>14</v>
      </c>
      <c r="AL17" s="5">
        <v>0</v>
      </c>
      <c r="AM17" s="5">
        <v>0</v>
      </c>
      <c r="AN17" s="5">
        <v>0</v>
      </c>
      <c r="AO17" s="5">
        <f t="shared" si="7"/>
        <v>0</v>
      </c>
      <c r="AP17" s="9"/>
      <c r="AQ17" s="1">
        <v>11</v>
      </c>
      <c r="AR17" s="2" t="s">
        <v>14</v>
      </c>
      <c r="AS17" s="5">
        <v>0</v>
      </c>
      <c r="AT17" s="5">
        <v>593500</v>
      </c>
      <c r="AU17" s="5">
        <v>0</v>
      </c>
      <c r="AV17" s="5">
        <f t="shared" si="8"/>
        <v>593500</v>
      </c>
      <c r="AW17" s="9"/>
      <c r="AX17" s="1">
        <v>11</v>
      </c>
      <c r="AY17" s="2" t="s">
        <v>14</v>
      </c>
      <c r="AZ17" s="5">
        <v>0</v>
      </c>
      <c r="BA17" s="5">
        <v>12000</v>
      </c>
      <c r="BB17" s="5">
        <v>0</v>
      </c>
      <c r="BC17" s="5">
        <f t="shared" si="9"/>
        <v>12000</v>
      </c>
      <c r="BD17" s="9"/>
      <c r="BE17" s="1">
        <v>11</v>
      </c>
      <c r="BF17" s="2" t="s">
        <v>14</v>
      </c>
      <c r="BG17" s="5">
        <v>0</v>
      </c>
      <c r="BH17" s="5">
        <v>0</v>
      </c>
      <c r="BI17" s="5">
        <v>0</v>
      </c>
      <c r="BJ17" s="5">
        <f t="shared" si="10"/>
        <v>0</v>
      </c>
      <c r="BK17" s="9"/>
      <c r="BL17" s="1">
        <v>11</v>
      </c>
      <c r="BM17" s="2" t="s">
        <v>14</v>
      </c>
      <c r="BN17" s="5">
        <v>0</v>
      </c>
      <c r="BO17" s="5">
        <v>0</v>
      </c>
      <c r="BP17" s="5">
        <v>0</v>
      </c>
      <c r="BQ17" s="5">
        <f t="shared" si="11"/>
        <v>0</v>
      </c>
      <c r="BR17" s="9"/>
      <c r="BS17" s="1">
        <v>11</v>
      </c>
      <c r="BT17" s="2" t="s">
        <v>14</v>
      </c>
      <c r="BU17" s="5">
        <v>25</v>
      </c>
      <c r="BV17" s="5">
        <v>140000</v>
      </c>
      <c r="BW17" s="5">
        <v>0</v>
      </c>
      <c r="BX17" s="5">
        <f t="shared" si="12"/>
        <v>140000</v>
      </c>
      <c r="BY17" s="9"/>
      <c r="BZ17" s="1">
        <v>11</v>
      </c>
      <c r="CA17" s="2" t="s">
        <v>14</v>
      </c>
      <c r="CB17" s="5">
        <v>25</v>
      </c>
      <c r="CC17" s="5">
        <v>140000</v>
      </c>
      <c r="CD17" s="5">
        <v>0</v>
      </c>
      <c r="CE17" s="5">
        <f t="shared" si="13"/>
        <v>140000</v>
      </c>
      <c r="CF17" s="9"/>
      <c r="CG17" s="1">
        <v>11</v>
      </c>
      <c r="CH17" s="2" t="s">
        <v>14</v>
      </c>
      <c r="CI17" s="5">
        <v>25</v>
      </c>
      <c r="CJ17" s="5">
        <v>140000</v>
      </c>
      <c r="CK17" s="5">
        <v>0</v>
      </c>
      <c r="CL17" s="5">
        <f t="shared" si="14"/>
        <v>140000</v>
      </c>
      <c r="CM17" s="9"/>
      <c r="CN17" s="1">
        <v>11</v>
      </c>
      <c r="CO17" s="2" t="s">
        <v>14</v>
      </c>
      <c r="CP17" s="5">
        <v>0</v>
      </c>
      <c r="CQ17" s="5">
        <v>0</v>
      </c>
      <c r="CR17" s="5">
        <v>0</v>
      </c>
      <c r="CS17" s="5">
        <f t="shared" si="15"/>
        <v>0</v>
      </c>
      <c r="CT17" s="9"/>
      <c r="CU17" s="1">
        <v>11</v>
      </c>
      <c r="CV17" s="2" t="s">
        <v>14</v>
      </c>
      <c r="CW17" s="5">
        <v>0</v>
      </c>
      <c r="CX17" s="5">
        <v>0</v>
      </c>
      <c r="CY17" s="5">
        <v>0</v>
      </c>
      <c r="CZ17" s="5">
        <f t="shared" si="16"/>
        <v>0</v>
      </c>
      <c r="DA17" s="9"/>
      <c r="DB17" s="1">
        <v>11</v>
      </c>
      <c r="DC17" s="2" t="s">
        <v>14</v>
      </c>
      <c r="DD17" s="5">
        <v>0</v>
      </c>
      <c r="DE17" s="5">
        <v>0</v>
      </c>
      <c r="DF17" s="5">
        <v>0</v>
      </c>
      <c r="DG17" s="5">
        <f t="shared" si="17"/>
        <v>0</v>
      </c>
      <c r="DH17" s="9"/>
      <c r="DI17" s="1">
        <v>11</v>
      </c>
      <c r="DJ17" s="2" t="s">
        <v>14</v>
      </c>
      <c r="DK17" s="5">
        <v>0</v>
      </c>
      <c r="DL17" s="5">
        <v>0</v>
      </c>
      <c r="DM17" s="5">
        <v>0</v>
      </c>
      <c r="DN17" s="5">
        <f t="shared" si="18"/>
        <v>0</v>
      </c>
      <c r="DO17" s="9"/>
      <c r="DP17" s="1">
        <v>11</v>
      </c>
      <c r="DQ17" s="2" t="s">
        <v>14</v>
      </c>
      <c r="DR17" s="5">
        <v>0</v>
      </c>
      <c r="DS17" s="5">
        <v>0</v>
      </c>
      <c r="DT17" s="5">
        <v>0</v>
      </c>
      <c r="DU17" s="5">
        <f t="shared" si="19"/>
        <v>0</v>
      </c>
      <c r="DV17" s="9"/>
      <c r="DW17" s="1">
        <v>11</v>
      </c>
      <c r="DX17" s="2" t="s">
        <v>14</v>
      </c>
      <c r="DY17" s="5">
        <v>0</v>
      </c>
      <c r="DZ17" s="5">
        <v>0</v>
      </c>
      <c r="EA17" s="5">
        <v>0</v>
      </c>
      <c r="EB17" s="5">
        <f t="shared" si="20"/>
        <v>0</v>
      </c>
      <c r="EC17" s="9"/>
      <c r="ED17" s="1">
        <v>11</v>
      </c>
      <c r="EE17" s="2" t="s">
        <v>14</v>
      </c>
      <c r="EF17" s="5">
        <v>0</v>
      </c>
      <c r="EG17" s="5">
        <v>100000</v>
      </c>
      <c r="EH17" s="5">
        <v>0</v>
      </c>
      <c r="EI17" s="5">
        <f t="shared" si="21"/>
        <v>100000</v>
      </c>
      <c r="EJ17" s="9"/>
      <c r="EK17" s="1">
        <v>11</v>
      </c>
      <c r="EL17" s="2" t="s">
        <v>14</v>
      </c>
      <c r="EM17" s="5">
        <v>0</v>
      </c>
      <c r="EN17" s="5">
        <v>0</v>
      </c>
      <c r="EO17" s="5">
        <v>0</v>
      </c>
      <c r="EP17" s="5">
        <f t="shared" si="22"/>
        <v>0</v>
      </c>
      <c r="EQ17" s="9"/>
      <c r="ER17" s="1">
        <v>11</v>
      </c>
      <c r="ES17" s="2" t="s">
        <v>14</v>
      </c>
      <c r="ET17" s="5">
        <v>1</v>
      </c>
      <c r="EU17" s="5">
        <v>15000</v>
      </c>
      <c r="EV17" s="5">
        <v>0</v>
      </c>
      <c r="EW17" s="5">
        <f t="shared" si="23"/>
        <v>15000</v>
      </c>
      <c r="EX17" s="9"/>
      <c r="EY17" s="1">
        <v>11</v>
      </c>
      <c r="EZ17" s="2" t="s">
        <v>14</v>
      </c>
      <c r="FA17" s="5">
        <v>0</v>
      </c>
      <c r="FB17" s="5">
        <v>120000</v>
      </c>
      <c r="FC17" s="5">
        <v>0</v>
      </c>
      <c r="FD17" s="5">
        <f t="shared" si="24"/>
        <v>120000</v>
      </c>
      <c r="FE17" s="9"/>
      <c r="FF17" s="1">
        <v>11</v>
      </c>
      <c r="FG17" s="2" t="s">
        <v>14</v>
      </c>
      <c r="FH17" s="5">
        <v>0</v>
      </c>
      <c r="FI17" s="5">
        <v>0</v>
      </c>
      <c r="FJ17" s="5">
        <v>0</v>
      </c>
      <c r="FK17" s="5">
        <f t="shared" si="25"/>
        <v>0</v>
      </c>
      <c r="FL17" s="9"/>
      <c r="FM17" s="1">
        <v>11</v>
      </c>
      <c r="FN17" s="2" t="s">
        <v>14</v>
      </c>
      <c r="FO17" s="5">
        <v>0</v>
      </c>
      <c r="FP17" s="5">
        <v>0</v>
      </c>
      <c r="FQ17" s="5">
        <v>0</v>
      </c>
      <c r="FR17" s="5">
        <f t="shared" si="26"/>
        <v>0</v>
      </c>
      <c r="FS17" s="9"/>
      <c r="FT17" s="1">
        <v>11</v>
      </c>
      <c r="FU17" s="2" t="s">
        <v>14</v>
      </c>
      <c r="FV17" s="5">
        <v>0</v>
      </c>
      <c r="FW17" s="5">
        <v>110000</v>
      </c>
      <c r="FX17" s="5">
        <v>0</v>
      </c>
      <c r="FY17" s="5">
        <f t="shared" si="27"/>
        <v>110000</v>
      </c>
      <c r="FZ17" s="9"/>
      <c r="GA17" s="1">
        <v>11</v>
      </c>
      <c r="GB17" s="2" t="s">
        <v>14</v>
      </c>
      <c r="GC17" s="5">
        <v>0</v>
      </c>
      <c r="GD17" s="5">
        <v>0</v>
      </c>
      <c r="GE17" s="5">
        <v>0</v>
      </c>
      <c r="GF17" s="5">
        <f t="shared" si="28"/>
        <v>0</v>
      </c>
      <c r="GG17" s="9"/>
      <c r="GH17" s="1">
        <v>11</v>
      </c>
      <c r="GI17" s="2" t="s">
        <v>14</v>
      </c>
      <c r="GJ17" s="5">
        <v>0</v>
      </c>
      <c r="GK17" s="5">
        <v>90000</v>
      </c>
      <c r="GL17" s="5">
        <v>0</v>
      </c>
      <c r="GM17" s="5">
        <f t="shared" si="29"/>
        <v>90000</v>
      </c>
      <c r="GN17" s="9"/>
      <c r="GO17" s="1">
        <v>11</v>
      </c>
      <c r="GP17" s="2" t="s">
        <v>14</v>
      </c>
      <c r="GQ17" s="5">
        <v>0</v>
      </c>
      <c r="GR17" s="5">
        <v>0</v>
      </c>
      <c r="GS17" s="5">
        <v>0</v>
      </c>
      <c r="GT17" s="5">
        <f t="shared" si="30"/>
        <v>0</v>
      </c>
      <c r="GU17" s="9"/>
      <c r="GV17" s="1">
        <v>11</v>
      </c>
      <c r="GW17" s="2" t="s">
        <v>14</v>
      </c>
      <c r="GX17" s="5">
        <v>32</v>
      </c>
      <c r="GY17" s="5">
        <v>260864</v>
      </c>
      <c r="GZ17" s="5">
        <v>0</v>
      </c>
      <c r="HA17" s="5">
        <f t="shared" si="31"/>
        <v>260864</v>
      </c>
      <c r="HB17" s="9"/>
      <c r="HC17" s="1">
        <v>11</v>
      </c>
      <c r="HD17" s="2" t="s">
        <v>14</v>
      </c>
      <c r="HE17" s="5">
        <v>3</v>
      </c>
      <c r="HF17" s="5">
        <v>42000</v>
      </c>
      <c r="HG17" s="5">
        <v>0</v>
      </c>
      <c r="HH17" s="5">
        <f t="shared" si="32"/>
        <v>42000</v>
      </c>
      <c r="HI17" s="9"/>
      <c r="HJ17" s="1">
        <v>11</v>
      </c>
      <c r="HK17" s="2" t="s">
        <v>14</v>
      </c>
      <c r="HL17" s="5">
        <v>0</v>
      </c>
      <c r="HM17" s="5">
        <v>50000</v>
      </c>
      <c r="HN17" s="5">
        <v>0</v>
      </c>
      <c r="HO17" s="5">
        <f t="shared" si="33"/>
        <v>50000</v>
      </c>
      <c r="HP17" s="9"/>
      <c r="HQ17" s="1">
        <v>11</v>
      </c>
      <c r="HR17" s="2" t="s">
        <v>14</v>
      </c>
      <c r="HS17" s="5">
        <v>0</v>
      </c>
      <c r="HT17" s="5">
        <v>50000</v>
      </c>
      <c r="HU17" s="5">
        <v>0</v>
      </c>
      <c r="HV17" s="5">
        <f t="shared" si="34"/>
        <v>50000</v>
      </c>
      <c r="HW17" s="9"/>
      <c r="HX17" s="1">
        <v>11</v>
      </c>
      <c r="HY17" s="2" t="s">
        <v>14</v>
      </c>
      <c r="HZ17" s="5">
        <v>1</v>
      </c>
      <c r="IA17" s="5">
        <v>85000</v>
      </c>
      <c r="IB17" s="5">
        <v>0</v>
      </c>
      <c r="IC17" s="5">
        <f t="shared" si="35"/>
        <v>85000</v>
      </c>
      <c r="ID17" s="9"/>
      <c r="IE17" s="1">
        <v>11</v>
      </c>
      <c r="IF17" s="2" t="s">
        <v>14</v>
      </c>
      <c r="IG17" s="5">
        <v>1</v>
      </c>
      <c r="IH17" s="5">
        <v>37500</v>
      </c>
      <c r="II17" s="5">
        <v>0</v>
      </c>
      <c r="IJ17" s="5">
        <f t="shared" si="36"/>
        <v>37500</v>
      </c>
      <c r="IK17" s="9"/>
      <c r="IL17" s="1">
        <v>11</v>
      </c>
      <c r="IM17" s="2" t="s">
        <v>14</v>
      </c>
      <c r="IN17" s="5">
        <v>24</v>
      </c>
      <c r="IO17" s="5">
        <v>240000</v>
      </c>
      <c r="IP17" s="5">
        <v>0</v>
      </c>
      <c r="IQ17" s="5">
        <f t="shared" si="37"/>
        <v>240000</v>
      </c>
      <c r="IR17" s="9"/>
      <c r="IS17" s="1">
        <v>11</v>
      </c>
      <c r="IT17" s="2" t="s">
        <v>14</v>
      </c>
      <c r="IU17" s="5">
        <v>0</v>
      </c>
      <c r="IV17" s="5">
        <v>0</v>
      </c>
      <c r="IW17" s="5">
        <v>0</v>
      </c>
      <c r="IX17" s="5">
        <f t="shared" si="38"/>
        <v>0</v>
      </c>
      <c r="IY17" s="9"/>
      <c r="IZ17" s="1">
        <v>11</v>
      </c>
      <c r="JA17" s="2" t="s">
        <v>14</v>
      </c>
      <c r="JB17" s="5">
        <v>1</v>
      </c>
      <c r="JC17" s="5">
        <v>300000</v>
      </c>
      <c r="JD17" s="5">
        <v>0</v>
      </c>
      <c r="JE17" s="5">
        <f t="shared" si="39"/>
        <v>300000</v>
      </c>
      <c r="JF17" s="9"/>
      <c r="JG17" s="1">
        <v>11</v>
      </c>
      <c r="JH17" s="2" t="s">
        <v>14</v>
      </c>
      <c r="JI17" s="5">
        <v>2</v>
      </c>
      <c r="JJ17" s="5">
        <v>10000</v>
      </c>
      <c r="JK17" s="5">
        <v>0</v>
      </c>
      <c r="JL17" s="5">
        <f t="shared" si="40"/>
        <v>10000</v>
      </c>
      <c r="JM17" s="9"/>
      <c r="JN17" s="1">
        <v>11</v>
      </c>
      <c r="JO17" s="2" t="s">
        <v>14</v>
      </c>
      <c r="JP17" s="5">
        <v>0</v>
      </c>
      <c r="JQ17" s="5">
        <v>0</v>
      </c>
      <c r="JR17" s="5">
        <v>0</v>
      </c>
      <c r="JS17" s="5">
        <f t="shared" si="41"/>
        <v>0</v>
      </c>
      <c r="JT17" s="9"/>
      <c r="JU17" s="1">
        <v>11</v>
      </c>
      <c r="JV17" s="2" t="s">
        <v>14</v>
      </c>
      <c r="JW17" s="5">
        <v>0</v>
      </c>
      <c r="JX17" s="5">
        <v>0</v>
      </c>
      <c r="JY17" s="5">
        <v>0</v>
      </c>
      <c r="JZ17" s="5">
        <f t="shared" si="42"/>
        <v>0</v>
      </c>
      <c r="KA17" s="9"/>
      <c r="KB17" s="1">
        <v>11</v>
      </c>
      <c r="KC17" s="2" t="s">
        <v>14</v>
      </c>
      <c r="KD17" s="5">
        <v>0</v>
      </c>
      <c r="KE17" s="5">
        <v>0</v>
      </c>
      <c r="KF17" s="5">
        <v>0</v>
      </c>
      <c r="KG17" s="5">
        <f t="shared" si="43"/>
        <v>0</v>
      </c>
      <c r="KH17" s="9"/>
      <c r="KI17" s="1">
        <v>11</v>
      </c>
      <c r="KJ17" s="2" t="s">
        <v>14</v>
      </c>
      <c r="KK17" s="5">
        <v>0</v>
      </c>
      <c r="KL17" s="5">
        <v>0</v>
      </c>
      <c r="KM17" s="5">
        <v>0</v>
      </c>
      <c r="KN17" s="5">
        <f t="shared" si="44"/>
        <v>0</v>
      </c>
      <c r="KO17" s="9"/>
      <c r="KP17" s="1">
        <v>11</v>
      </c>
      <c r="KQ17" s="2" t="s">
        <v>14</v>
      </c>
      <c r="KR17" s="5">
        <v>0</v>
      </c>
      <c r="KS17" s="5">
        <f t="shared" si="45"/>
        <v>3035864</v>
      </c>
      <c r="KT17" s="5">
        <f t="shared" si="0"/>
        <v>0</v>
      </c>
      <c r="KU17" s="5">
        <f t="shared" si="1"/>
        <v>3035864</v>
      </c>
      <c r="KV17" s="9"/>
    </row>
    <row r="18" spans="1:308" ht="16.5" hidden="1">
      <c r="A18" s="23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2"/>
        <v>0</v>
      </c>
      <c r="G18" s="9"/>
      <c r="H18" s="1">
        <v>12</v>
      </c>
      <c r="I18" s="2" t="s">
        <v>15</v>
      </c>
      <c r="J18" s="5">
        <v>0</v>
      </c>
      <c r="K18" s="5">
        <v>0</v>
      </c>
      <c r="L18" s="5">
        <v>0</v>
      </c>
      <c r="M18" s="5">
        <f t="shared" si="3"/>
        <v>0</v>
      </c>
      <c r="N18" s="9"/>
      <c r="O18" s="1">
        <v>12</v>
      </c>
      <c r="P18" s="2" t="s">
        <v>15</v>
      </c>
      <c r="Q18" s="5">
        <v>0</v>
      </c>
      <c r="R18" s="5">
        <v>0</v>
      </c>
      <c r="S18" s="5">
        <v>0</v>
      </c>
      <c r="T18" s="5">
        <f t="shared" si="4"/>
        <v>0</v>
      </c>
      <c r="U18" s="9"/>
      <c r="V18" s="1">
        <v>12</v>
      </c>
      <c r="W18" s="2" t="s">
        <v>15</v>
      </c>
      <c r="X18" s="5">
        <v>0</v>
      </c>
      <c r="Y18" s="5">
        <v>0</v>
      </c>
      <c r="Z18" s="5">
        <v>0</v>
      </c>
      <c r="AA18" s="5">
        <f t="shared" si="5"/>
        <v>0</v>
      </c>
      <c r="AB18" s="9"/>
      <c r="AC18" s="1">
        <v>12</v>
      </c>
      <c r="AD18" s="2" t="s">
        <v>15</v>
      </c>
      <c r="AE18" s="5">
        <v>0</v>
      </c>
      <c r="AF18" s="5">
        <v>0</v>
      </c>
      <c r="AG18" s="5">
        <v>0</v>
      </c>
      <c r="AH18" s="5">
        <f t="shared" si="6"/>
        <v>0</v>
      </c>
      <c r="AI18" s="9"/>
      <c r="AJ18" s="1">
        <v>12</v>
      </c>
      <c r="AK18" s="2" t="s">
        <v>15</v>
      </c>
      <c r="AL18" s="5">
        <v>0</v>
      </c>
      <c r="AM18" s="5">
        <v>0</v>
      </c>
      <c r="AN18" s="5">
        <v>0</v>
      </c>
      <c r="AO18" s="5">
        <f t="shared" si="7"/>
        <v>0</v>
      </c>
      <c r="AP18" s="9"/>
      <c r="AQ18" s="1">
        <v>12</v>
      </c>
      <c r="AR18" s="2" t="s">
        <v>15</v>
      </c>
      <c r="AS18" s="5">
        <v>0</v>
      </c>
      <c r="AT18" s="5">
        <v>75500</v>
      </c>
      <c r="AU18" s="5">
        <v>0</v>
      </c>
      <c r="AV18" s="5">
        <f t="shared" si="8"/>
        <v>75500</v>
      </c>
      <c r="AW18" s="9"/>
      <c r="AX18" s="1">
        <v>12</v>
      </c>
      <c r="AY18" s="2" t="s">
        <v>15</v>
      </c>
      <c r="AZ18" s="5">
        <v>0</v>
      </c>
      <c r="BA18" s="5">
        <v>7000</v>
      </c>
      <c r="BB18" s="5">
        <v>0</v>
      </c>
      <c r="BC18" s="5">
        <f t="shared" si="9"/>
        <v>7000</v>
      </c>
      <c r="BD18" s="9"/>
      <c r="BE18" s="1">
        <v>12</v>
      </c>
      <c r="BF18" s="2" t="s">
        <v>15</v>
      </c>
      <c r="BG18" s="5">
        <v>0</v>
      </c>
      <c r="BH18" s="5">
        <v>0</v>
      </c>
      <c r="BI18" s="5">
        <v>0</v>
      </c>
      <c r="BJ18" s="5">
        <f t="shared" si="10"/>
        <v>0</v>
      </c>
      <c r="BK18" s="9"/>
      <c r="BL18" s="1">
        <v>12</v>
      </c>
      <c r="BM18" s="2" t="s">
        <v>15</v>
      </c>
      <c r="BN18" s="5">
        <v>0</v>
      </c>
      <c r="BO18" s="5">
        <v>0</v>
      </c>
      <c r="BP18" s="5">
        <v>0</v>
      </c>
      <c r="BQ18" s="5">
        <f t="shared" si="11"/>
        <v>0</v>
      </c>
      <c r="BR18" s="9"/>
      <c r="BS18" s="1">
        <v>12</v>
      </c>
      <c r="BT18" s="2" t="s">
        <v>15</v>
      </c>
      <c r="BU18" s="5">
        <v>15</v>
      </c>
      <c r="BV18" s="5">
        <v>90000</v>
      </c>
      <c r="BW18" s="5">
        <v>0</v>
      </c>
      <c r="BX18" s="5">
        <f t="shared" si="12"/>
        <v>90000</v>
      </c>
      <c r="BY18" s="9"/>
      <c r="BZ18" s="1">
        <v>12</v>
      </c>
      <c r="CA18" s="2" t="s">
        <v>15</v>
      </c>
      <c r="CB18" s="5">
        <v>15</v>
      </c>
      <c r="CC18" s="5">
        <v>90000</v>
      </c>
      <c r="CD18" s="5">
        <v>0</v>
      </c>
      <c r="CE18" s="5">
        <f t="shared" si="13"/>
        <v>90000</v>
      </c>
      <c r="CF18" s="9"/>
      <c r="CG18" s="1">
        <v>12</v>
      </c>
      <c r="CH18" s="2" t="s">
        <v>15</v>
      </c>
      <c r="CI18" s="5">
        <v>15</v>
      </c>
      <c r="CJ18" s="5">
        <v>90000</v>
      </c>
      <c r="CK18" s="5">
        <v>0</v>
      </c>
      <c r="CL18" s="5">
        <f t="shared" si="14"/>
        <v>90000</v>
      </c>
      <c r="CM18" s="9"/>
      <c r="CN18" s="1">
        <v>12</v>
      </c>
      <c r="CO18" s="2" t="s">
        <v>15</v>
      </c>
      <c r="CP18" s="5">
        <v>0</v>
      </c>
      <c r="CQ18" s="5">
        <v>0</v>
      </c>
      <c r="CR18" s="5">
        <v>0</v>
      </c>
      <c r="CS18" s="5">
        <f t="shared" si="15"/>
        <v>0</v>
      </c>
      <c r="CT18" s="9"/>
      <c r="CU18" s="1">
        <v>12</v>
      </c>
      <c r="CV18" s="2" t="s">
        <v>15</v>
      </c>
      <c r="CW18" s="5">
        <v>0</v>
      </c>
      <c r="CX18" s="5">
        <v>0</v>
      </c>
      <c r="CY18" s="5">
        <v>0</v>
      </c>
      <c r="CZ18" s="5">
        <f t="shared" si="16"/>
        <v>0</v>
      </c>
      <c r="DA18" s="9"/>
      <c r="DB18" s="1">
        <v>12</v>
      </c>
      <c r="DC18" s="2" t="s">
        <v>15</v>
      </c>
      <c r="DD18" s="5">
        <v>0</v>
      </c>
      <c r="DE18" s="5">
        <v>0</v>
      </c>
      <c r="DF18" s="5">
        <v>0</v>
      </c>
      <c r="DG18" s="5">
        <f t="shared" si="17"/>
        <v>0</v>
      </c>
      <c r="DH18" s="9"/>
      <c r="DI18" s="1">
        <v>12</v>
      </c>
      <c r="DJ18" s="2" t="s">
        <v>15</v>
      </c>
      <c r="DK18" s="5">
        <v>0</v>
      </c>
      <c r="DL18" s="5">
        <v>0</v>
      </c>
      <c r="DM18" s="5">
        <v>0</v>
      </c>
      <c r="DN18" s="5">
        <f t="shared" si="18"/>
        <v>0</v>
      </c>
      <c r="DO18" s="9"/>
      <c r="DP18" s="1">
        <v>12</v>
      </c>
      <c r="DQ18" s="2" t="s">
        <v>15</v>
      </c>
      <c r="DR18" s="5">
        <v>0</v>
      </c>
      <c r="DS18" s="5">
        <v>0</v>
      </c>
      <c r="DT18" s="5">
        <v>0</v>
      </c>
      <c r="DU18" s="5">
        <f t="shared" si="19"/>
        <v>0</v>
      </c>
      <c r="DV18" s="9"/>
      <c r="DW18" s="1">
        <v>12</v>
      </c>
      <c r="DX18" s="2" t="s">
        <v>15</v>
      </c>
      <c r="DY18" s="5">
        <v>0</v>
      </c>
      <c r="DZ18" s="5">
        <v>0</v>
      </c>
      <c r="EA18" s="5">
        <v>0</v>
      </c>
      <c r="EB18" s="5">
        <f t="shared" si="20"/>
        <v>0</v>
      </c>
      <c r="EC18" s="9"/>
      <c r="ED18" s="1">
        <v>12</v>
      </c>
      <c r="EE18" s="2" t="s">
        <v>15</v>
      </c>
      <c r="EF18" s="5">
        <v>0</v>
      </c>
      <c r="EG18" s="5">
        <v>100000</v>
      </c>
      <c r="EH18" s="5">
        <v>0</v>
      </c>
      <c r="EI18" s="5">
        <f t="shared" si="21"/>
        <v>100000</v>
      </c>
      <c r="EJ18" s="9"/>
      <c r="EK18" s="1">
        <v>12</v>
      </c>
      <c r="EL18" s="2" t="s">
        <v>15</v>
      </c>
      <c r="EM18" s="5">
        <v>0</v>
      </c>
      <c r="EN18" s="5">
        <v>0</v>
      </c>
      <c r="EO18" s="5">
        <v>0</v>
      </c>
      <c r="EP18" s="5">
        <f t="shared" si="22"/>
        <v>0</v>
      </c>
      <c r="EQ18" s="9"/>
      <c r="ER18" s="1">
        <v>12</v>
      </c>
      <c r="ES18" s="2" t="s">
        <v>15</v>
      </c>
      <c r="ET18" s="5">
        <v>1</v>
      </c>
      <c r="EU18" s="5">
        <v>15000</v>
      </c>
      <c r="EV18" s="5">
        <v>0</v>
      </c>
      <c r="EW18" s="5">
        <f t="shared" si="23"/>
        <v>15000</v>
      </c>
      <c r="EX18" s="9"/>
      <c r="EY18" s="1">
        <v>12</v>
      </c>
      <c r="EZ18" s="2" t="s">
        <v>15</v>
      </c>
      <c r="FA18" s="5">
        <v>0</v>
      </c>
      <c r="FB18" s="5">
        <v>70000</v>
      </c>
      <c r="FC18" s="5">
        <v>0</v>
      </c>
      <c r="FD18" s="5">
        <f t="shared" si="24"/>
        <v>70000</v>
      </c>
      <c r="FE18" s="9"/>
      <c r="FF18" s="1">
        <v>12</v>
      </c>
      <c r="FG18" s="2" t="s">
        <v>15</v>
      </c>
      <c r="FH18" s="5">
        <v>0</v>
      </c>
      <c r="FI18" s="5">
        <v>0</v>
      </c>
      <c r="FJ18" s="5">
        <v>0</v>
      </c>
      <c r="FK18" s="5">
        <f t="shared" si="25"/>
        <v>0</v>
      </c>
      <c r="FL18" s="9"/>
      <c r="FM18" s="1">
        <v>12</v>
      </c>
      <c r="FN18" s="2" t="s">
        <v>15</v>
      </c>
      <c r="FO18" s="5">
        <v>0</v>
      </c>
      <c r="FP18" s="5">
        <v>0</v>
      </c>
      <c r="FQ18" s="5">
        <v>0</v>
      </c>
      <c r="FR18" s="5">
        <f t="shared" si="26"/>
        <v>0</v>
      </c>
      <c r="FS18" s="9"/>
      <c r="FT18" s="1">
        <v>12</v>
      </c>
      <c r="FU18" s="2" t="s">
        <v>15</v>
      </c>
      <c r="FV18" s="5">
        <v>0</v>
      </c>
      <c r="FW18" s="5">
        <v>100000</v>
      </c>
      <c r="FX18" s="5">
        <v>0</v>
      </c>
      <c r="FY18" s="5">
        <f t="shared" si="27"/>
        <v>100000</v>
      </c>
      <c r="FZ18" s="9"/>
      <c r="GA18" s="1">
        <v>12</v>
      </c>
      <c r="GB18" s="2" t="s">
        <v>15</v>
      </c>
      <c r="GC18" s="5">
        <v>1</v>
      </c>
      <c r="GD18" s="5">
        <v>87750</v>
      </c>
      <c r="GE18" s="5">
        <v>150000</v>
      </c>
      <c r="GF18" s="5">
        <f t="shared" si="28"/>
        <v>237750</v>
      </c>
      <c r="GG18" s="9"/>
      <c r="GH18" s="1">
        <v>12</v>
      </c>
      <c r="GI18" s="2" t="s">
        <v>15</v>
      </c>
      <c r="GJ18" s="5">
        <v>0</v>
      </c>
      <c r="GK18" s="5">
        <v>61200</v>
      </c>
      <c r="GL18" s="5">
        <v>0</v>
      </c>
      <c r="GM18" s="5">
        <f t="shared" si="29"/>
        <v>61200</v>
      </c>
      <c r="GN18" s="9"/>
      <c r="GO18" s="1">
        <v>12</v>
      </c>
      <c r="GP18" s="2" t="s">
        <v>15</v>
      </c>
      <c r="GQ18" s="5">
        <v>0</v>
      </c>
      <c r="GR18" s="5">
        <v>0</v>
      </c>
      <c r="GS18" s="5">
        <v>0</v>
      </c>
      <c r="GT18" s="5">
        <f t="shared" si="30"/>
        <v>0</v>
      </c>
      <c r="GU18" s="9"/>
      <c r="GV18" s="1">
        <v>12</v>
      </c>
      <c r="GW18" s="2" t="s">
        <v>15</v>
      </c>
      <c r="GX18" s="5">
        <v>23</v>
      </c>
      <c r="GY18" s="5">
        <v>187496</v>
      </c>
      <c r="GZ18" s="5">
        <v>0</v>
      </c>
      <c r="HA18" s="5">
        <f t="shared" si="31"/>
        <v>187496</v>
      </c>
      <c r="HB18" s="9"/>
      <c r="HC18" s="1">
        <v>12</v>
      </c>
      <c r="HD18" s="2" t="s">
        <v>15</v>
      </c>
      <c r="HE18" s="5">
        <v>3</v>
      </c>
      <c r="HF18" s="5">
        <v>42000</v>
      </c>
      <c r="HG18" s="5">
        <v>0</v>
      </c>
      <c r="HH18" s="5">
        <f t="shared" si="32"/>
        <v>42000</v>
      </c>
      <c r="HI18" s="9"/>
      <c r="HJ18" s="1">
        <v>12</v>
      </c>
      <c r="HK18" s="2" t="s">
        <v>15</v>
      </c>
      <c r="HL18" s="5">
        <v>0</v>
      </c>
      <c r="HM18" s="5">
        <v>50000</v>
      </c>
      <c r="HN18" s="5">
        <v>0</v>
      </c>
      <c r="HO18" s="5">
        <f t="shared" si="33"/>
        <v>50000</v>
      </c>
      <c r="HP18" s="9"/>
      <c r="HQ18" s="1">
        <v>12</v>
      </c>
      <c r="HR18" s="2" t="s">
        <v>15</v>
      </c>
      <c r="HS18" s="5">
        <v>0</v>
      </c>
      <c r="HT18" s="5">
        <v>50000</v>
      </c>
      <c r="HU18" s="5">
        <v>0</v>
      </c>
      <c r="HV18" s="5">
        <f t="shared" si="34"/>
        <v>50000</v>
      </c>
      <c r="HW18" s="9"/>
      <c r="HX18" s="1">
        <v>12</v>
      </c>
      <c r="HY18" s="2" t="s">
        <v>15</v>
      </c>
      <c r="HZ18" s="5">
        <v>1</v>
      </c>
      <c r="IA18" s="5">
        <v>85000</v>
      </c>
      <c r="IB18" s="5">
        <v>0</v>
      </c>
      <c r="IC18" s="5">
        <f t="shared" si="35"/>
        <v>85000</v>
      </c>
      <c r="ID18" s="9"/>
      <c r="IE18" s="1">
        <v>12</v>
      </c>
      <c r="IF18" s="2" t="s">
        <v>15</v>
      </c>
      <c r="IG18" s="5">
        <v>1</v>
      </c>
      <c r="IH18" s="5">
        <v>37500</v>
      </c>
      <c r="II18" s="5">
        <v>0</v>
      </c>
      <c r="IJ18" s="5">
        <f t="shared" si="36"/>
        <v>37500</v>
      </c>
      <c r="IK18" s="9"/>
      <c r="IL18" s="1">
        <v>12</v>
      </c>
      <c r="IM18" s="2" t="s">
        <v>15</v>
      </c>
      <c r="IN18" s="5">
        <v>14</v>
      </c>
      <c r="IO18" s="5">
        <v>140000</v>
      </c>
      <c r="IP18" s="5">
        <v>0</v>
      </c>
      <c r="IQ18" s="5">
        <f t="shared" si="37"/>
        <v>140000</v>
      </c>
      <c r="IR18" s="9"/>
      <c r="IS18" s="1">
        <v>12</v>
      </c>
      <c r="IT18" s="2" t="s">
        <v>15</v>
      </c>
      <c r="IU18" s="5">
        <v>0</v>
      </c>
      <c r="IV18" s="5">
        <v>0</v>
      </c>
      <c r="IW18" s="5">
        <v>0</v>
      </c>
      <c r="IX18" s="5">
        <f t="shared" si="38"/>
        <v>0</v>
      </c>
      <c r="IY18" s="9"/>
      <c r="IZ18" s="1">
        <v>12</v>
      </c>
      <c r="JA18" s="2" t="s">
        <v>15</v>
      </c>
      <c r="JB18" s="5">
        <v>1</v>
      </c>
      <c r="JC18" s="5">
        <v>300000</v>
      </c>
      <c r="JD18" s="5">
        <v>0</v>
      </c>
      <c r="JE18" s="5">
        <f t="shared" si="39"/>
        <v>300000</v>
      </c>
      <c r="JF18" s="9"/>
      <c r="JG18" s="1">
        <v>12</v>
      </c>
      <c r="JH18" s="2" t="s">
        <v>15</v>
      </c>
      <c r="JI18" s="5">
        <v>0</v>
      </c>
      <c r="JJ18" s="5">
        <v>0</v>
      </c>
      <c r="JK18" s="5">
        <v>0</v>
      </c>
      <c r="JL18" s="5">
        <f t="shared" si="40"/>
        <v>0</v>
      </c>
      <c r="JM18" s="9"/>
      <c r="JN18" s="1">
        <v>12</v>
      </c>
      <c r="JO18" s="2" t="s">
        <v>15</v>
      </c>
      <c r="JP18" s="5">
        <v>0</v>
      </c>
      <c r="JQ18" s="5">
        <v>0</v>
      </c>
      <c r="JR18" s="5">
        <v>0</v>
      </c>
      <c r="JS18" s="5">
        <f t="shared" si="41"/>
        <v>0</v>
      </c>
      <c r="JT18" s="9"/>
      <c r="JU18" s="1">
        <v>12</v>
      </c>
      <c r="JV18" s="2" t="s">
        <v>15</v>
      </c>
      <c r="JW18" s="5">
        <v>0</v>
      </c>
      <c r="JX18" s="5">
        <v>0</v>
      </c>
      <c r="JY18" s="5">
        <v>0</v>
      </c>
      <c r="JZ18" s="5">
        <f t="shared" si="42"/>
        <v>0</v>
      </c>
      <c r="KA18" s="9"/>
      <c r="KB18" s="1">
        <v>12</v>
      </c>
      <c r="KC18" s="2" t="s">
        <v>15</v>
      </c>
      <c r="KD18" s="5">
        <v>0</v>
      </c>
      <c r="KE18" s="5">
        <v>0</v>
      </c>
      <c r="KF18" s="5">
        <v>0</v>
      </c>
      <c r="KG18" s="5">
        <f t="shared" si="43"/>
        <v>0</v>
      </c>
      <c r="KH18" s="9"/>
      <c r="KI18" s="1">
        <v>12</v>
      </c>
      <c r="KJ18" s="2" t="s">
        <v>15</v>
      </c>
      <c r="KK18" s="5">
        <v>0</v>
      </c>
      <c r="KL18" s="5">
        <v>0</v>
      </c>
      <c r="KM18" s="5">
        <v>0</v>
      </c>
      <c r="KN18" s="5">
        <f t="shared" si="44"/>
        <v>0</v>
      </c>
      <c r="KO18" s="9"/>
      <c r="KP18" s="1">
        <v>12</v>
      </c>
      <c r="KQ18" s="2" t="s">
        <v>15</v>
      </c>
      <c r="KR18" s="5">
        <v>0</v>
      </c>
      <c r="KS18" s="5">
        <f t="shared" si="45"/>
        <v>1678446</v>
      </c>
      <c r="KT18" s="5">
        <f t="shared" si="0"/>
        <v>150000</v>
      </c>
      <c r="KU18" s="5">
        <f t="shared" si="1"/>
        <v>1828446</v>
      </c>
      <c r="KV18" s="9"/>
    </row>
    <row r="19" spans="1:308" ht="16.5" hidden="1">
      <c r="A19" s="23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2"/>
        <v>0</v>
      </c>
      <c r="G19" s="9"/>
      <c r="H19" s="1">
        <v>13</v>
      </c>
      <c r="I19" s="2" t="s">
        <v>16</v>
      </c>
      <c r="J19" s="5">
        <v>0</v>
      </c>
      <c r="K19" s="5">
        <v>0</v>
      </c>
      <c r="L19" s="5">
        <v>0</v>
      </c>
      <c r="M19" s="5">
        <f t="shared" si="3"/>
        <v>0</v>
      </c>
      <c r="N19" s="9"/>
      <c r="O19" s="1">
        <v>13</v>
      </c>
      <c r="P19" s="2" t="s">
        <v>16</v>
      </c>
      <c r="Q19" s="5">
        <v>0</v>
      </c>
      <c r="R19" s="5">
        <v>0</v>
      </c>
      <c r="S19" s="5">
        <v>0</v>
      </c>
      <c r="T19" s="5">
        <f t="shared" si="4"/>
        <v>0</v>
      </c>
      <c r="U19" s="9"/>
      <c r="V19" s="1">
        <v>13</v>
      </c>
      <c r="W19" s="2" t="s">
        <v>16</v>
      </c>
      <c r="X19" s="5">
        <v>0</v>
      </c>
      <c r="Y19" s="5">
        <v>0</v>
      </c>
      <c r="Z19" s="5">
        <v>0</v>
      </c>
      <c r="AA19" s="5">
        <f t="shared" si="5"/>
        <v>0</v>
      </c>
      <c r="AB19" s="9"/>
      <c r="AC19" s="1">
        <v>13</v>
      </c>
      <c r="AD19" s="2" t="s">
        <v>16</v>
      </c>
      <c r="AE19" s="5">
        <v>0</v>
      </c>
      <c r="AF19" s="5">
        <v>0</v>
      </c>
      <c r="AG19" s="5">
        <v>0</v>
      </c>
      <c r="AH19" s="5">
        <f t="shared" si="6"/>
        <v>0</v>
      </c>
      <c r="AI19" s="9"/>
      <c r="AJ19" s="1">
        <v>13</v>
      </c>
      <c r="AK19" s="2" t="s">
        <v>16</v>
      </c>
      <c r="AL19" s="5">
        <v>0</v>
      </c>
      <c r="AM19" s="5">
        <v>0</v>
      </c>
      <c r="AN19" s="5">
        <v>0</v>
      </c>
      <c r="AO19" s="5">
        <f t="shared" si="7"/>
        <v>0</v>
      </c>
      <c r="AP19" s="9"/>
      <c r="AQ19" s="1">
        <v>13</v>
      </c>
      <c r="AR19" s="2" t="s">
        <v>16</v>
      </c>
      <c r="AS19" s="5">
        <v>0</v>
      </c>
      <c r="AT19" s="5">
        <v>250500</v>
      </c>
      <c r="AU19" s="5">
        <v>0</v>
      </c>
      <c r="AV19" s="5">
        <f t="shared" si="8"/>
        <v>250500</v>
      </c>
      <c r="AW19" s="9"/>
      <c r="AX19" s="1">
        <v>13</v>
      </c>
      <c r="AY19" s="2" t="s">
        <v>16</v>
      </c>
      <c r="AZ19" s="5">
        <v>0</v>
      </c>
      <c r="BA19" s="5">
        <v>5000</v>
      </c>
      <c r="BB19" s="5">
        <v>0</v>
      </c>
      <c r="BC19" s="5">
        <f t="shared" si="9"/>
        <v>5000</v>
      </c>
      <c r="BD19" s="9"/>
      <c r="BE19" s="1">
        <v>13</v>
      </c>
      <c r="BF19" s="2" t="s">
        <v>16</v>
      </c>
      <c r="BG19" s="5">
        <v>0</v>
      </c>
      <c r="BH19" s="5">
        <v>0</v>
      </c>
      <c r="BI19" s="5">
        <v>0</v>
      </c>
      <c r="BJ19" s="5">
        <f t="shared" si="10"/>
        <v>0</v>
      </c>
      <c r="BK19" s="9"/>
      <c r="BL19" s="1">
        <v>13</v>
      </c>
      <c r="BM19" s="2" t="s">
        <v>16</v>
      </c>
      <c r="BN19" s="5">
        <v>0</v>
      </c>
      <c r="BO19" s="5">
        <v>0</v>
      </c>
      <c r="BP19" s="5">
        <v>0</v>
      </c>
      <c r="BQ19" s="5">
        <f t="shared" si="11"/>
        <v>0</v>
      </c>
      <c r="BR19" s="9"/>
      <c r="BS19" s="1">
        <v>13</v>
      </c>
      <c r="BT19" s="2" t="s">
        <v>16</v>
      </c>
      <c r="BU19" s="5">
        <v>11</v>
      </c>
      <c r="BV19" s="5">
        <v>70000</v>
      </c>
      <c r="BW19" s="5">
        <v>0</v>
      </c>
      <c r="BX19" s="5">
        <f t="shared" si="12"/>
        <v>70000</v>
      </c>
      <c r="BY19" s="9"/>
      <c r="BZ19" s="1">
        <v>13</v>
      </c>
      <c r="CA19" s="2" t="s">
        <v>16</v>
      </c>
      <c r="CB19" s="5">
        <v>11</v>
      </c>
      <c r="CC19" s="5">
        <v>70000</v>
      </c>
      <c r="CD19" s="5">
        <v>0</v>
      </c>
      <c r="CE19" s="5">
        <f t="shared" si="13"/>
        <v>70000</v>
      </c>
      <c r="CF19" s="9"/>
      <c r="CG19" s="1">
        <v>13</v>
      </c>
      <c r="CH19" s="2" t="s">
        <v>16</v>
      </c>
      <c r="CI19" s="5">
        <v>11</v>
      </c>
      <c r="CJ19" s="5">
        <v>70000</v>
      </c>
      <c r="CK19" s="5">
        <v>0</v>
      </c>
      <c r="CL19" s="5">
        <f t="shared" si="14"/>
        <v>70000</v>
      </c>
      <c r="CM19" s="9"/>
      <c r="CN19" s="1">
        <v>13</v>
      </c>
      <c r="CO19" s="2" t="s">
        <v>16</v>
      </c>
      <c r="CP19" s="5">
        <v>0</v>
      </c>
      <c r="CQ19" s="5">
        <v>0</v>
      </c>
      <c r="CR19" s="5">
        <v>0</v>
      </c>
      <c r="CS19" s="5">
        <f t="shared" si="15"/>
        <v>0</v>
      </c>
      <c r="CT19" s="9"/>
      <c r="CU19" s="1">
        <v>13</v>
      </c>
      <c r="CV19" s="2" t="s">
        <v>16</v>
      </c>
      <c r="CW19" s="5">
        <v>0</v>
      </c>
      <c r="CX19" s="5">
        <v>0</v>
      </c>
      <c r="CY19" s="5">
        <v>0</v>
      </c>
      <c r="CZ19" s="5">
        <f t="shared" si="16"/>
        <v>0</v>
      </c>
      <c r="DA19" s="9"/>
      <c r="DB19" s="1">
        <v>13</v>
      </c>
      <c r="DC19" s="2" t="s">
        <v>16</v>
      </c>
      <c r="DD19" s="5">
        <v>0</v>
      </c>
      <c r="DE19" s="5">
        <v>0</v>
      </c>
      <c r="DF19" s="5">
        <v>0</v>
      </c>
      <c r="DG19" s="5">
        <f t="shared" si="17"/>
        <v>0</v>
      </c>
      <c r="DH19" s="9"/>
      <c r="DI19" s="1">
        <v>13</v>
      </c>
      <c r="DJ19" s="2" t="s">
        <v>16</v>
      </c>
      <c r="DK19" s="5">
        <v>0</v>
      </c>
      <c r="DL19" s="5">
        <v>0</v>
      </c>
      <c r="DM19" s="5">
        <v>0</v>
      </c>
      <c r="DN19" s="5">
        <f t="shared" si="18"/>
        <v>0</v>
      </c>
      <c r="DO19" s="9"/>
      <c r="DP19" s="1">
        <v>13</v>
      </c>
      <c r="DQ19" s="2" t="s">
        <v>16</v>
      </c>
      <c r="DR19" s="5">
        <v>0</v>
      </c>
      <c r="DS19" s="5">
        <v>0</v>
      </c>
      <c r="DT19" s="5">
        <v>0</v>
      </c>
      <c r="DU19" s="5">
        <f t="shared" si="19"/>
        <v>0</v>
      </c>
      <c r="DV19" s="9"/>
      <c r="DW19" s="1">
        <v>13</v>
      </c>
      <c r="DX19" s="2" t="s">
        <v>16</v>
      </c>
      <c r="DY19" s="5">
        <v>0</v>
      </c>
      <c r="DZ19" s="5">
        <v>0</v>
      </c>
      <c r="EA19" s="5">
        <v>0</v>
      </c>
      <c r="EB19" s="5">
        <f t="shared" si="20"/>
        <v>0</v>
      </c>
      <c r="EC19" s="9"/>
      <c r="ED19" s="1">
        <v>13</v>
      </c>
      <c r="EE19" s="2" t="s">
        <v>16</v>
      </c>
      <c r="EF19" s="5">
        <v>0</v>
      </c>
      <c r="EG19" s="5">
        <v>100000</v>
      </c>
      <c r="EH19" s="5">
        <v>0</v>
      </c>
      <c r="EI19" s="5">
        <f t="shared" si="21"/>
        <v>100000</v>
      </c>
      <c r="EJ19" s="9"/>
      <c r="EK19" s="1">
        <v>13</v>
      </c>
      <c r="EL19" s="2" t="s">
        <v>16</v>
      </c>
      <c r="EM19" s="5">
        <v>0</v>
      </c>
      <c r="EN19" s="5">
        <v>0</v>
      </c>
      <c r="EO19" s="5">
        <v>0</v>
      </c>
      <c r="EP19" s="5">
        <f t="shared" si="22"/>
        <v>0</v>
      </c>
      <c r="EQ19" s="9"/>
      <c r="ER19" s="1">
        <v>13</v>
      </c>
      <c r="ES19" s="2" t="s">
        <v>16</v>
      </c>
      <c r="ET19" s="5">
        <v>1</v>
      </c>
      <c r="EU19" s="5">
        <v>15000</v>
      </c>
      <c r="EV19" s="5">
        <v>0</v>
      </c>
      <c r="EW19" s="5">
        <f t="shared" si="23"/>
        <v>15000</v>
      </c>
      <c r="EX19" s="9"/>
      <c r="EY19" s="1">
        <v>13</v>
      </c>
      <c r="EZ19" s="2" t="s">
        <v>16</v>
      </c>
      <c r="FA19" s="5">
        <v>0</v>
      </c>
      <c r="FB19" s="5">
        <v>120000</v>
      </c>
      <c r="FC19" s="5">
        <v>0</v>
      </c>
      <c r="FD19" s="5">
        <f t="shared" si="24"/>
        <v>120000</v>
      </c>
      <c r="FE19" s="9"/>
      <c r="FF19" s="1">
        <v>13</v>
      </c>
      <c r="FG19" s="2" t="s">
        <v>16</v>
      </c>
      <c r="FH19" s="5">
        <v>0</v>
      </c>
      <c r="FI19" s="5">
        <v>0</v>
      </c>
      <c r="FJ19" s="5">
        <v>0</v>
      </c>
      <c r="FK19" s="5">
        <f t="shared" si="25"/>
        <v>0</v>
      </c>
      <c r="FL19" s="9"/>
      <c r="FM19" s="1">
        <v>13</v>
      </c>
      <c r="FN19" s="2" t="s">
        <v>16</v>
      </c>
      <c r="FO19" s="5">
        <v>0</v>
      </c>
      <c r="FP19" s="5">
        <v>0</v>
      </c>
      <c r="FQ19" s="5">
        <v>0</v>
      </c>
      <c r="FR19" s="5">
        <f t="shared" si="26"/>
        <v>0</v>
      </c>
      <c r="FS19" s="9"/>
      <c r="FT19" s="1">
        <v>13</v>
      </c>
      <c r="FU19" s="2" t="s">
        <v>16</v>
      </c>
      <c r="FV19" s="5">
        <v>0</v>
      </c>
      <c r="FW19" s="5">
        <v>100000</v>
      </c>
      <c r="FX19" s="5">
        <v>0</v>
      </c>
      <c r="FY19" s="5">
        <f t="shared" si="27"/>
        <v>100000</v>
      </c>
      <c r="FZ19" s="9"/>
      <c r="GA19" s="1">
        <v>13</v>
      </c>
      <c r="GB19" s="2" t="s">
        <v>16</v>
      </c>
      <c r="GC19" s="5">
        <v>0</v>
      </c>
      <c r="GD19" s="5">
        <v>0</v>
      </c>
      <c r="GE19" s="5">
        <v>0</v>
      </c>
      <c r="GF19" s="5">
        <f t="shared" si="28"/>
        <v>0</v>
      </c>
      <c r="GG19" s="9"/>
      <c r="GH19" s="1">
        <v>13</v>
      </c>
      <c r="GI19" s="2" t="s">
        <v>16</v>
      </c>
      <c r="GJ19" s="5">
        <v>0</v>
      </c>
      <c r="GK19" s="5">
        <v>42000</v>
      </c>
      <c r="GL19" s="5">
        <v>0</v>
      </c>
      <c r="GM19" s="5">
        <f t="shared" si="29"/>
        <v>42000</v>
      </c>
      <c r="GN19" s="9"/>
      <c r="GO19" s="1">
        <v>13</v>
      </c>
      <c r="GP19" s="2" t="s">
        <v>16</v>
      </c>
      <c r="GQ19" s="5">
        <v>0</v>
      </c>
      <c r="GR19" s="5">
        <v>0</v>
      </c>
      <c r="GS19" s="5">
        <v>0</v>
      </c>
      <c r="GT19" s="5">
        <f t="shared" si="30"/>
        <v>0</v>
      </c>
      <c r="GU19" s="9"/>
      <c r="GV19" s="1">
        <v>13</v>
      </c>
      <c r="GW19" s="2" t="s">
        <v>16</v>
      </c>
      <c r="GX19" s="5">
        <v>10</v>
      </c>
      <c r="GY19" s="5">
        <v>81520</v>
      </c>
      <c r="GZ19" s="5">
        <v>0</v>
      </c>
      <c r="HA19" s="5">
        <f t="shared" si="31"/>
        <v>81520</v>
      </c>
      <c r="HB19" s="9"/>
      <c r="HC19" s="1">
        <v>13</v>
      </c>
      <c r="HD19" s="2" t="s">
        <v>16</v>
      </c>
      <c r="HE19" s="5">
        <v>3</v>
      </c>
      <c r="HF19" s="5">
        <v>42000</v>
      </c>
      <c r="HG19" s="5">
        <v>0</v>
      </c>
      <c r="HH19" s="5">
        <f t="shared" si="32"/>
        <v>42000</v>
      </c>
      <c r="HI19" s="9"/>
      <c r="HJ19" s="1">
        <v>13</v>
      </c>
      <c r="HK19" s="2" t="s">
        <v>16</v>
      </c>
      <c r="HL19" s="5">
        <v>0</v>
      </c>
      <c r="HM19" s="5">
        <v>50000</v>
      </c>
      <c r="HN19" s="5">
        <v>0</v>
      </c>
      <c r="HO19" s="5">
        <f t="shared" si="33"/>
        <v>50000</v>
      </c>
      <c r="HP19" s="9"/>
      <c r="HQ19" s="1">
        <v>13</v>
      </c>
      <c r="HR19" s="2" t="s">
        <v>16</v>
      </c>
      <c r="HS19" s="5">
        <v>0</v>
      </c>
      <c r="HT19" s="5">
        <v>50000</v>
      </c>
      <c r="HU19" s="5">
        <v>0</v>
      </c>
      <c r="HV19" s="5">
        <f t="shared" si="34"/>
        <v>50000</v>
      </c>
      <c r="HW19" s="9"/>
      <c r="HX19" s="1">
        <v>13</v>
      </c>
      <c r="HY19" s="2" t="s">
        <v>16</v>
      </c>
      <c r="HZ19" s="5">
        <v>1</v>
      </c>
      <c r="IA19" s="5">
        <v>85000</v>
      </c>
      <c r="IB19" s="5">
        <v>0</v>
      </c>
      <c r="IC19" s="5">
        <f t="shared" si="35"/>
        <v>85000</v>
      </c>
      <c r="ID19" s="9"/>
      <c r="IE19" s="1">
        <v>13</v>
      </c>
      <c r="IF19" s="2" t="s">
        <v>16</v>
      </c>
      <c r="IG19" s="5">
        <v>1</v>
      </c>
      <c r="IH19" s="5">
        <v>37500</v>
      </c>
      <c r="II19" s="5">
        <v>0</v>
      </c>
      <c r="IJ19" s="5">
        <f t="shared" si="36"/>
        <v>37500</v>
      </c>
      <c r="IK19" s="9"/>
      <c r="IL19" s="1">
        <v>13</v>
      </c>
      <c r="IM19" s="2" t="s">
        <v>16</v>
      </c>
      <c r="IN19" s="5">
        <v>11</v>
      </c>
      <c r="IO19" s="5">
        <v>110000</v>
      </c>
      <c r="IP19" s="5">
        <v>0</v>
      </c>
      <c r="IQ19" s="5">
        <f t="shared" si="37"/>
        <v>110000</v>
      </c>
      <c r="IR19" s="9"/>
      <c r="IS19" s="1">
        <v>13</v>
      </c>
      <c r="IT19" s="2" t="s">
        <v>16</v>
      </c>
      <c r="IU19" s="5">
        <v>0</v>
      </c>
      <c r="IV19" s="5">
        <v>0</v>
      </c>
      <c r="IW19" s="5">
        <v>0</v>
      </c>
      <c r="IX19" s="5">
        <f t="shared" si="38"/>
        <v>0</v>
      </c>
      <c r="IY19" s="9"/>
      <c r="IZ19" s="1">
        <v>13</v>
      </c>
      <c r="JA19" s="2" t="s">
        <v>16</v>
      </c>
      <c r="JB19" s="5">
        <v>1</v>
      </c>
      <c r="JC19" s="5">
        <v>300000</v>
      </c>
      <c r="JD19" s="5">
        <v>0</v>
      </c>
      <c r="JE19" s="5">
        <f t="shared" si="39"/>
        <v>300000</v>
      </c>
      <c r="JF19" s="9"/>
      <c r="JG19" s="1">
        <v>13</v>
      </c>
      <c r="JH19" s="2" t="s">
        <v>16</v>
      </c>
      <c r="JI19" s="5">
        <v>2</v>
      </c>
      <c r="JJ19" s="5">
        <v>10000</v>
      </c>
      <c r="JK19" s="5">
        <v>0</v>
      </c>
      <c r="JL19" s="5">
        <f t="shared" si="40"/>
        <v>10000</v>
      </c>
      <c r="JM19" s="9"/>
      <c r="JN19" s="1">
        <v>13</v>
      </c>
      <c r="JO19" s="2" t="s">
        <v>16</v>
      </c>
      <c r="JP19" s="5">
        <v>0</v>
      </c>
      <c r="JQ19" s="5">
        <v>0</v>
      </c>
      <c r="JR19" s="5">
        <v>0</v>
      </c>
      <c r="JS19" s="5">
        <f t="shared" si="41"/>
        <v>0</v>
      </c>
      <c r="JT19" s="9"/>
      <c r="JU19" s="1">
        <v>13</v>
      </c>
      <c r="JV19" s="2" t="s">
        <v>16</v>
      </c>
      <c r="JW19" s="5">
        <v>0</v>
      </c>
      <c r="JX19" s="5">
        <v>0</v>
      </c>
      <c r="JY19" s="5">
        <v>0</v>
      </c>
      <c r="JZ19" s="5">
        <f t="shared" si="42"/>
        <v>0</v>
      </c>
      <c r="KA19" s="9"/>
      <c r="KB19" s="1">
        <v>13</v>
      </c>
      <c r="KC19" s="2" t="s">
        <v>16</v>
      </c>
      <c r="KD19" s="5">
        <v>0</v>
      </c>
      <c r="KE19" s="5">
        <v>0</v>
      </c>
      <c r="KF19" s="5">
        <v>0</v>
      </c>
      <c r="KG19" s="5">
        <f t="shared" si="43"/>
        <v>0</v>
      </c>
      <c r="KH19" s="9"/>
      <c r="KI19" s="1">
        <v>13</v>
      </c>
      <c r="KJ19" s="2" t="s">
        <v>16</v>
      </c>
      <c r="KK19" s="5">
        <v>0</v>
      </c>
      <c r="KL19" s="5">
        <v>0</v>
      </c>
      <c r="KM19" s="5">
        <v>0</v>
      </c>
      <c r="KN19" s="5">
        <f t="shared" si="44"/>
        <v>0</v>
      </c>
      <c r="KO19" s="9"/>
      <c r="KP19" s="1">
        <v>13</v>
      </c>
      <c r="KQ19" s="2" t="s">
        <v>16</v>
      </c>
      <c r="KR19" s="5">
        <v>0</v>
      </c>
      <c r="KS19" s="5">
        <f t="shared" si="45"/>
        <v>1608520</v>
      </c>
      <c r="KT19" s="5">
        <f t="shared" si="0"/>
        <v>0</v>
      </c>
      <c r="KU19" s="5">
        <f t="shared" si="1"/>
        <v>1608520</v>
      </c>
      <c r="KV19" s="9"/>
    </row>
    <row r="20" spans="1:308" ht="16.5" hidden="1">
      <c r="A20" s="23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2"/>
        <v>0</v>
      </c>
      <c r="G20" s="9"/>
      <c r="H20" s="1">
        <v>14</v>
      </c>
      <c r="I20" s="2" t="s">
        <v>17</v>
      </c>
      <c r="J20" s="5">
        <v>0</v>
      </c>
      <c r="K20" s="5">
        <v>0</v>
      </c>
      <c r="L20" s="5">
        <v>0</v>
      </c>
      <c r="M20" s="5">
        <f t="shared" si="3"/>
        <v>0</v>
      </c>
      <c r="N20" s="9"/>
      <c r="O20" s="1">
        <v>14</v>
      </c>
      <c r="P20" s="2" t="s">
        <v>17</v>
      </c>
      <c r="Q20" s="5">
        <v>0</v>
      </c>
      <c r="R20" s="5">
        <v>0</v>
      </c>
      <c r="S20" s="5">
        <v>0</v>
      </c>
      <c r="T20" s="5">
        <f t="shared" si="4"/>
        <v>0</v>
      </c>
      <c r="U20" s="9"/>
      <c r="V20" s="1">
        <v>14</v>
      </c>
      <c r="W20" s="2" t="s">
        <v>17</v>
      </c>
      <c r="X20" s="5">
        <v>0</v>
      </c>
      <c r="Y20" s="5">
        <v>0</v>
      </c>
      <c r="Z20" s="5">
        <v>0</v>
      </c>
      <c r="AA20" s="5">
        <f t="shared" si="5"/>
        <v>0</v>
      </c>
      <c r="AB20" s="9"/>
      <c r="AC20" s="1">
        <v>14</v>
      </c>
      <c r="AD20" s="2" t="s">
        <v>17</v>
      </c>
      <c r="AE20" s="5">
        <v>0</v>
      </c>
      <c r="AF20" s="5">
        <v>0</v>
      </c>
      <c r="AG20" s="5">
        <v>0</v>
      </c>
      <c r="AH20" s="5">
        <f t="shared" si="6"/>
        <v>0</v>
      </c>
      <c r="AI20" s="9"/>
      <c r="AJ20" s="1">
        <v>14</v>
      </c>
      <c r="AK20" s="2" t="s">
        <v>17</v>
      </c>
      <c r="AL20" s="5">
        <v>0</v>
      </c>
      <c r="AM20" s="5">
        <v>0</v>
      </c>
      <c r="AN20" s="5">
        <v>0</v>
      </c>
      <c r="AO20" s="5">
        <f t="shared" si="7"/>
        <v>0</v>
      </c>
      <c r="AP20" s="9"/>
      <c r="AQ20" s="1">
        <v>14</v>
      </c>
      <c r="AR20" s="2" t="s">
        <v>17</v>
      </c>
      <c r="AS20" s="5">
        <v>0</v>
      </c>
      <c r="AT20" s="5">
        <v>63000</v>
      </c>
      <c r="AU20" s="5">
        <v>0</v>
      </c>
      <c r="AV20" s="5">
        <f t="shared" si="8"/>
        <v>63000</v>
      </c>
      <c r="AW20" s="9"/>
      <c r="AX20" s="1">
        <v>14</v>
      </c>
      <c r="AY20" s="2" t="s">
        <v>17</v>
      </c>
      <c r="AZ20" s="5">
        <v>0</v>
      </c>
      <c r="BA20" s="5">
        <v>7000</v>
      </c>
      <c r="BB20" s="5">
        <v>0</v>
      </c>
      <c r="BC20" s="5">
        <f t="shared" si="9"/>
        <v>7000</v>
      </c>
      <c r="BD20" s="9"/>
      <c r="BE20" s="1">
        <v>14</v>
      </c>
      <c r="BF20" s="2" t="s">
        <v>17</v>
      </c>
      <c r="BG20" s="5">
        <v>0</v>
      </c>
      <c r="BH20" s="5">
        <v>0</v>
      </c>
      <c r="BI20" s="5">
        <v>0</v>
      </c>
      <c r="BJ20" s="5">
        <f t="shared" si="10"/>
        <v>0</v>
      </c>
      <c r="BK20" s="9"/>
      <c r="BL20" s="1">
        <v>14</v>
      </c>
      <c r="BM20" s="2" t="s">
        <v>17</v>
      </c>
      <c r="BN20" s="5">
        <v>0</v>
      </c>
      <c r="BO20" s="5">
        <v>0</v>
      </c>
      <c r="BP20" s="5">
        <v>0</v>
      </c>
      <c r="BQ20" s="5">
        <f t="shared" si="11"/>
        <v>0</v>
      </c>
      <c r="BR20" s="9"/>
      <c r="BS20" s="1">
        <v>14</v>
      </c>
      <c r="BT20" s="2" t="s">
        <v>17</v>
      </c>
      <c r="BU20" s="5">
        <v>8</v>
      </c>
      <c r="BV20" s="5">
        <v>55000</v>
      </c>
      <c r="BW20" s="5">
        <v>0</v>
      </c>
      <c r="BX20" s="5">
        <f t="shared" si="12"/>
        <v>55000</v>
      </c>
      <c r="BY20" s="9"/>
      <c r="BZ20" s="1">
        <v>14</v>
      </c>
      <c r="CA20" s="2" t="s">
        <v>17</v>
      </c>
      <c r="CB20" s="5">
        <v>8</v>
      </c>
      <c r="CC20" s="5">
        <v>55000</v>
      </c>
      <c r="CD20" s="5">
        <v>0</v>
      </c>
      <c r="CE20" s="5">
        <f t="shared" si="13"/>
        <v>55000</v>
      </c>
      <c r="CF20" s="9"/>
      <c r="CG20" s="1">
        <v>14</v>
      </c>
      <c r="CH20" s="2" t="s">
        <v>17</v>
      </c>
      <c r="CI20" s="5">
        <v>8</v>
      </c>
      <c r="CJ20" s="5">
        <v>55000</v>
      </c>
      <c r="CK20" s="5">
        <v>0</v>
      </c>
      <c r="CL20" s="5">
        <f t="shared" si="14"/>
        <v>55000</v>
      </c>
      <c r="CM20" s="9"/>
      <c r="CN20" s="1">
        <v>14</v>
      </c>
      <c r="CO20" s="2" t="s">
        <v>17</v>
      </c>
      <c r="CP20" s="5">
        <v>0</v>
      </c>
      <c r="CQ20" s="5">
        <v>0</v>
      </c>
      <c r="CR20" s="5">
        <v>0</v>
      </c>
      <c r="CS20" s="5">
        <f t="shared" si="15"/>
        <v>0</v>
      </c>
      <c r="CT20" s="9"/>
      <c r="CU20" s="1">
        <v>14</v>
      </c>
      <c r="CV20" s="2" t="s">
        <v>17</v>
      </c>
      <c r="CW20" s="5">
        <v>0</v>
      </c>
      <c r="CX20" s="5">
        <v>0</v>
      </c>
      <c r="CY20" s="5">
        <v>0</v>
      </c>
      <c r="CZ20" s="5">
        <f t="shared" si="16"/>
        <v>0</v>
      </c>
      <c r="DA20" s="9"/>
      <c r="DB20" s="1">
        <v>14</v>
      </c>
      <c r="DC20" s="2" t="s">
        <v>17</v>
      </c>
      <c r="DD20" s="5">
        <v>0</v>
      </c>
      <c r="DE20" s="5">
        <v>0</v>
      </c>
      <c r="DF20" s="5">
        <v>0</v>
      </c>
      <c r="DG20" s="5">
        <f t="shared" si="17"/>
        <v>0</v>
      </c>
      <c r="DH20" s="9"/>
      <c r="DI20" s="1">
        <v>14</v>
      </c>
      <c r="DJ20" s="2" t="s">
        <v>17</v>
      </c>
      <c r="DK20" s="5">
        <v>0</v>
      </c>
      <c r="DL20" s="5">
        <v>0</v>
      </c>
      <c r="DM20" s="5">
        <v>0</v>
      </c>
      <c r="DN20" s="5">
        <f t="shared" si="18"/>
        <v>0</v>
      </c>
      <c r="DO20" s="9"/>
      <c r="DP20" s="1">
        <v>14</v>
      </c>
      <c r="DQ20" s="2" t="s">
        <v>17</v>
      </c>
      <c r="DR20" s="5">
        <v>0</v>
      </c>
      <c r="DS20" s="5">
        <v>0</v>
      </c>
      <c r="DT20" s="5">
        <v>0</v>
      </c>
      <c r="DU20" s="5">
        <f t="shared" si="19"/>
        <v>0</v>
      </c>
      <c r="DV20" s="9"/>
      <c r="DW20" s="1">
        <v>14</v>
      </c>
      <c r="DX20" s="2" t="s">
        <v>17</v>
      </c>
      <c r="DY20" s="5">
        <v>0</v>
      </c>
      <c r="DZ20" s="5">
        <v>0</v>
      </c>
      <c r="EA20" s="5">
        <v>0</v>
      </c>
      <c r="EB20" s="5">
        <f t="shared" si="20"/>
        <v>0</v>
      </c>
      <c r="EC20" s="9"/>
      <c r="ED20" s="1">
        <v>14</v>
      </c>
      <c r="EE20" s="2" t="s">
        <v>17</v>
      </c>
      <c r="EF20" s="5">
        <v>0</v>
      </c>
      <c r="EG20" s="5">
        <v>0</v>
      </c>
      <c r="EH20" s="5">
        <v>0</v>
      </c>
      <c r="EI20" s="5">
        <f t="shared" si="21"/>
        <v>0</v>
      </c>
      <c r="EJ20" s="9"/>
      <c r="EK20" s="1">
        <v>14</v>
      </c>
      <c r="EL20" s="2" t="s">
        <v>17</v>
      </c>
      <c r="EM20" s="5">
        <v>0</v>
      </c>
      <c r="EN20" s="5">
        <v>0</v>
      </c>
      <c r="EO20" s="5">
        <v>0</v>
      </c>
      <c r="EP20" s="5">
        <f t="shared" si="22"/>
        <v>0</v>
      </c>
      <c r="EQ20" s="9"/>
      <c r="ER20" s="1">
        <v>14</v>
      </c>
      <c r="ES20" s="2" t="s">
        <v>17</v>
      </c>
      <c r="ET20" s="5">
        <v>1</v>
      </c>
      <c r="EU20" s="5">
        <v>15000</v>
      </c>
      <c r="EV20" s="5">
        <v>0</v>
      </c>
      <c r="EW20" s="5">
        <f t="shared" si="23"/>
        <v>15000</v>
      </c>
      <c r="EX20" s="9"/>
      <c r="EY20" s="1">
        <v>14</v>
      </c>
      <c r="EZ20" s="2" t="s">
        <v>17</v>
      </c>
      <c r="FA20" s="5">
        <v>0</v>
      </c>
      <c r="FB20" s="5">
        <v>70000</v>
      </c>
      <c r="FC20" s="5">
        <v>0</v>
      </c>
      <c r="FD20" s="5">
        <f t="shared" si="24"/>
        <v>70000</v>
      </c>
      <c r="FE20" s="9"/>
      <c r="FF20" s="1">
        <v>14</v>
      </c>
      <c r="FG20" s="2" t="s">
        <v>17</v>
      </c>
      <c r="FH20" s="5">
        <v>0</v>
      </c>
      <c r="FI20" s="5">
        <v>0</v>
      </c>
      <c r="FJ20" s="5">
        <v>0</v>
      </c>
      <c r="FK20" s="5">
        <f t="shared" si="25"/>
        <v>0</v>
      </c>
      <c r="FL20" s="9"/>
      <c r="FM20" s="1">
        <v>14</v>
      </c>
      <c r="FN20" s="2" t="s">
        <v>17</v>
      </c>
      <c r="FO20" s="5">
        <v>0</v>
      </c>
      <c r="FP20" s="5">
        <v>0</v>
      </c>
      <c r="FQ20" s="5">
        <v>0</v>
      </c>
      <c r="FR20" s="5">
        <f t="shared" si="26"/>
        <v>0</v>
      </c>
      <c r="FS20" s="9"/>
      <c r="FT20" s="1">
        <v>14</v>
      </c>
      <c r="FU20" s="2" t="s">
        <v>17</v>
      </c>
      <c r="FV20" s="5">
        <v>0</v>
      </c>
      <c r="FW20" s="5">
        <v>100000</v>
      </c>
      <c r="FX20" s="5">
        <v>0</v>
      </c>
      <c r="FY20" s="5">
        <f t="shared" si="27"/>
        <v>100000</v>
      </c>
      <c r="FZ20" s="9"/>
      <c r="GA20" s="1">
        <v>14</v>
      </c>
      <c r="GB20" s="2" t="s">
        <v>17</v>
      </c>
      <c r="GC20" s="5">
        <v>1</v>
      </c>
      <c r="GD20" s="5">
        <v>26000</v>
      </c>
      <c r="GE20" s="5">
        <v>50000</v>
      </c>
      <c r="GF20" s="5">
        <f t="shared" si="28"/>
        <v>76000</v>
      </c>
      <c r="GG20" s="9"/>
      <c r="GH20" s="1">
        <v>14</v>
      </c>
      <c r="GI20" s="2" t="s">
        <v>17</v>
      </c>
      <c r="GJ20" s="5">
        <v>0</v>
      </c>
      <c r="GK20" s="5">
        <v>35600</v>
      </c>
      <c r="GL20" s="5">
        <v>0</v>
      </c>
      <c r="GM20" s="5">
        <f t="shared" si="29"/>
        <v>35600</v>
      </c>
      <c r="GN20" s="9"/>
      <c r="GO20" s="1">
        <v>14</v>
      </c>
      <c r="GP20" s="2" t="s">
        <v>17</v>
      </c>
      <c r="GQ20" s="5">
        <v>0</v>
      </c>
      <c r="GR20" s="5">
        <v>0</v>
      </c>
      <c r="GS20" s="5">
        <v>0</v>
      </c>
      <c r="GT20" s="5">
        <f t="shared" si="30"/>
        <v>0</v>
      </c>
      <c r="GU20" s="9"/>
      <c r="GV20" s="1">
        <v>14</v>
      </c>
      <c r="GW20" s="2" t="s">
        <v>17</v>
      </c>
      <c r="GX20" s="5">
        <v>8</v>
      </c>
      <c r="GY20" s="5">
        <v>65216</v>
      </c>
      <c r="GZ20" s="5">
        <v>0</v>
      </c>
      <c r="HA20" s="5">
        <f t="shared" si="31"/>
        <v>65216</v>
      </c>
      <c r="HB20" s="9"/>
      <c r="HC20" s="1">
        <v>14</v>
      </c>
      <c r="HD20" s="2" t="s">
        <v>17</v>
      </c>
      <c r="HE20" s="5">
        <v>3</v>
      </c>
      <c r="HF20" s="5">
        <v>42000</v>
      </c>
      <c r="HG20" s="5">
        <v>0</v>
      </c>
      <c r="HH20" s="5">
        <f t="shared" si="32"/>
        <v>42000</v>
      </c>
      <c r="HI20" s="9"/>
      <c r="HJ20" s="1">
        <v>14</v>
      </c>
      <c r="HK20" s="2" t="s">
        <v>17</v>
      </c>
      <c r="HL20" s="5">
        <v>0</v>
      </c>
      <c r="HM20" s="5">
        <v>0</v>
      </c>
      <c r="HN20" s="5">
        <v>0</v>
      </c>
      <c r="HO20" s="5">
        <f t="shared" si="33"/>
        <v>0</v>
      </c>
      <c r="HP20" s="9"/>
      <c r="HQ20" s="1">
        <v>14</v>
      </c>
      <c r="HR20" s="2" t="s">
        <v>17</v>
      </c>
      <c r="HS20" s="5">
        <v>0</v>
      </c>
      <c r="HT20" s="5">
        <v>0</v>
      </c>
      <c r="HU20" s="5">
        <v>0</v>
      </c>
      <c r="HV20" s="5">
        <f t="shared" si="34"/>
        <v>0</v>
      </c>
      <c r="HW20" s="9"/>
      <c r="HX20" s="1">
        <v>14</v>
      </c>
      <c r="HY20" s="2" t="s">
        <v>17</v>
      </c>
      <c r="HZ20" s="5">
        <v>1</v>
      </c>
      <c r="IA20" s="5">
        <v>85000</v>
      </c>
      <c r="IB20" s="5">
        <v>0</v>
      </c>
      <c r="IC20" s="5">
        <f t="shared" si="35"/>
        <v>85000</v>
      </c>
      <c r="ID20" s="9"/>
      <c r="IE20" s="1">
        <v>14</v>
      </c>
      <c r="IF20" s="2" t="s">
        <v>17</v>
      </c>
      <c r="IG20" s="5">
        <v>1</v>
      </c>
      <c r="IH20" s="5">
        <v>37500</v>
      </c>
      <c r="II20" s="5">
        <v>0</v>
      </c>
      <c r="IJ20" s="5">
        <f t="shared" si="36"/>
        <v>37500</v>
      </c>
      <c r="IK20" s="9"/>
      <c r="IL20" s="1">
        <v>14</v>
      </c>
      <c r="IM20" s="2" t="s">
        <v>17</v>
      </c>
      <c r="IN20" s="5">
        <v>7</v>
      </c>
      <c r="IO20" s="5">
        <v>70000</v>
      </c>
      <c r="IP20" s="5">
        <v>0</v>
      </c>
      <c r="IQ20" s="5">
        <f t="shared" si="37"/>
        <v>70000</v>
      </c>
      <c r="IR20" s="9"/>
      <c r="IS20" s="1">
        <v>14</v>
      </c>
      <c r="IT20" s="2" t="s">
        <v>17</v>
      </c>
      <c r="IU20" s="5">
        <v>0</v>
      </c>
      <c r="IV20" s="5">
        <v>0</v>
      </c>
      <c r="IW20" s="5">
        <v>0</v>
      </c>
      <c r="IX20" s="5">
        <f t="shared" si="38"/>
        <v>0</v>
      </c>
      <c r="IY20" s="9"/>
      <c r="IZ20" s="1">
        <v>14</v>
      </c>
      <c r="JA20" s="2" t="s">
        <v>17</v>
      </c>
      <c r="JB20" s="5">
        <v>1</v>
      </c>
      <c r="JC20" s="5">
        <v>300000</v>
      </c>
      <c r="JD20" s="5">
        <v>0</v>
      </c>
      <c r="JE20" s="5">
        <f t="shared" si="39"/>
        <v>300000</v>
      </c>
      <c r="JF20" s="9"/>
      <c r="JG20" s="1">
        <v>14</v>
      </c>
      <c r="JH20" s="2" t="s">
        <v>17</v>
      </c>
      <c r="JI20" s="5">
        <v>0</v>
      </c>
      <c r="JJ20" s="5">
        <v>0</v>
      </c>
      <c r="JK20" s="5">
        <v>0</v>
      </c>
      <c r="JL20" s="5">
        <f t="shared" si="40"/>
        <v>0</v>
      </c>
      <c r="JM20" s="9"/>
      <c r="JN20" s="1">
        <v>14</v>
      </c>
      <c r="JO20" s="2" t="s">
        <v>17</v>
      </c>
      <c r="JP20" s="5">
        <v>0</v>
      </c>
      <c r="JQ20" s="5">
        <v>0</v>
      </c>
      <c r="JR20" s="5">
        <v>0</v>
      </c>
      <c r="JS20" s="5">
        <f t="shared" si="41"/>
        <v>0</v>
      </c>
      <c r="JT20" s="9"/>
      <c r="JU20" s="1">
        <v>14</v>
      </c>
      <c r="JV20" s="2" t="s">
        <v>17</v>
      </c>
      <c r="JW20" s="5">
        <v>0</v>
      </c>
      <c r="JX20" s="5">
        <v>0</v>
      </c>
      <c r="JY20" s="5">
        <v>0</v>
      </c>
      <c r="JZ20" s="5">
        <f t="shared" si="42"/>
        <v>0</v>
      </c>
      <c r="KA20" s="9"/>
      <c r="KB20" s="1">
        <v>14</v>
      </c>
      <c r="KC20" s="2" t="s">
        <v>17</v>
      </c>
      <c r="KD20" s="5">
        <v>0</v>
      </c>
      <c r="KE20" s="5">
        <v>0</v>
      </c>
      <c r="KF20" s="5">
        <v>0</v>
      </c>
      <c r="KG20" s="5">
        <f t="shared" si="43"/>
        <v>0</v>
      </c>
      <c r="KH20" s="9"/>
      <c r="KI20" s="1">
        <v>14</v>
      </c>
      <c r="KJ20" s="2" t="s">
        <v>17</v>
      </c>
      <c r="KK20" s="5">
        <v>0</v>
      </c>
      <c r="KL20" s="5">
        <v>0</v>
      </c>
      <c r="KM20" s="5">
        <v>0</v>
      </c>
      <c r="KN20" s="5">
        <f t="shared" si="44"/>
        <v>0</v>
      </c>
      <c r="KO20" s="9"/>
      <c r="KP20" s="1">
        <v>14</v>
      </c>
      <c r="KQ20" s="2" t="s">
        <v>17</v>
      </c>
      <c r="KR20" s="5">
        <v>0</v>
      </c>
      <c r="KS20" s="5">
        <f t="shared" si="45"/>
        <v>1081316</v>
      </c>
      <c r="KT20" s="5">
        <f t="shared" si="0"/>
        <v>50000</v>
      </c>
      <c r="KU20" s="5">
        <f t="shared" si="1"/>
        <v>1131316</v>
      </c>
      <c r="KV20" s="9"/>
    </row>
    <row r="21" spans="1:308" ht="16.5" hidden="1">
      <c r="A21" s="23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2"/>
        <v>0</v>
      </c>
      <c r="G21" s="9"/>
      <c r="H21" s="1">
        <v>15</v>
      </c>
      <c r="I21" s="2" t="s">
        <v>18</v>
      </c>
      <c r="J21" s="5">
        <v>0</v>
      </c>
      <c r="K21" s="5">
        <v>0</v>
      </c>
      <c r="L21" s="5">
        <v>0</v>
      </c>
      <c r="M21" s="5">
        <f t="shared" si="3"/>
        <v>0</v>
      </c>
      <c r="N21" s="9"/>
      <c r="O21" s="1">
        <v>15</v>
      </c>
      <c r="P21" s="2" t="s">
        <v>18</v>
      </c>
      <c r="Q21" s="5">
        <v>0</v>
      </c>
      <c r="R21" s="5">
        <v>0</v>
      </c>
      <c r="S21" s="5">
        <v>0</v>
      </c>
      <c r="T21" s="5">
        <f t="shared" si="4"/>
        <v>0</v>
      </c>
      <c r="U21" s="9"/>
      <c r="V21" s="1">
        <v>15</v>
      </c>
      <c r="W21" s="2" t="s">
        <v>18</v>
      </c>
      <c r="X21" s="5">
        <v>0</v>
      </c>
      <c r="Y21" s="5">
        <v>0</v>
      </c>
      <c r="Z21" s="5">
        <v>0</v>
      </c>
      <c r="AA21" s="5">
        <f t="shared" si="5"/>
        <v>0</v>
      </c>
      <c r="AB21" s="9"/>
      <c r="AC21" s="1">
        <v>15</v>
      </c>
      <c r="AD21" s="2" t="s">
        <v>18</v>
      </c>
      <c r="AE21" s="5">
        <v>0</v>
      </c>
      <c r="AF21" s="5">
        <v>0</v>
      </c>
      <c r="AG21" s="5">
        <v>0</v>
      </c>
      <c r="AH21" s="5">
        <f t="shared" si="6"/>
        <v>0</v>
      </c>
      <c r="AI21" s="9"/>
      <c r="AJ21" s="1">
        <v>15</v>
      </c>
      <c r="AK21" s="2" t="s">
        <v>18</v>
      </c>
      <c r="AL21" s="5">
        <v>0</v>
      </c>
      <c r="AM21" s="5">
        <v>0</v>
      </c>
      <c r="AN21" s="5">
        <v>0</v>
      </c>
      <c r="AO21" s="5">
        <f t="shared" si="7"/>
        <v>0</v>
      </c>
      <c r="AP21" s="9"/>
      <c r="AQ21" s="1">
        <v>15</v>
      </c>
      <c r="AR21" s="2" t="s">
        <v>18</v>
      </c>
      <c r="AS21" s="5">
        <v>0</v>
      </c>
      <c r="AT21" s="5">
        <v>60500</v>
      </c>
      <c r="AU21" s="5">
        <v>0</v>
      </c>
      <c r="AV21" s="5">
        <f t="shared" si="8"/>
        <v>60500</v>
      </c>
      <c r="AW21" s="9"/>
      <c r="AX21" s="1">
        <v>15</v>
      </c>
      <c r="AY21" s="2" t="s">
        <v>18</v>
      </c>
      <c r="AZ21" s="5">
        <v>0</v>
      </c>
      <c r="BA21" s="5">
        <v>5500</v>
      </c>
      <c r="BB21" s="5">
        <v>0</v>
      </c>
      <c r="BC21" s="5">
        <f t="shared" si="9"/>
        <v>5500</v>
      </c>
      <c r="BD21" s="9"/>
      <c r="BE21" s="1">
        <v>15</v>
      </c>
      <c r="BF21" s="2" t="s">
        <v>18</v>
      </c>
      <c r="BG21" s="5">
        <v>0</v>
      </c>
      <c r="BH21" s="5">
        <v>0</v>
      </c>
      <c r="BI21" s="5">
        <v>0</v>
      </c>
      <c r="BJ21" s="5">
        <f t="shared" si="10"/>
        <v>0</v>
      </c>
      <c r="BK21" s="9"/>
      <c r="BL21" s="1">
        <v>15</v>
      </c>
      <c r="BM21" s="2" t="s">
        <v>18</v>
      </c>
      <c r="BN21" s="5">
        <v>0</v>
      </c>
      <c r="BO21" s="5">
        <v>0</v>
      </c>
      <c r="BP21" s="5">
        <v>0</v>
      </c>
      <c r="BQ21" s="5">
        <f t="shared" si="11"/>
        <v>0</v>
      </c>
      <c r="BR21" s="9"/>
      <c r="BS21" s="1">
        <v>15</v>
      </c>
      <c r="BT21" s="2" t="s">
        <v>18</v>
      </c>
      <c r="BU21" s="5">
        <v>12</v>
      </c>
      <c r="BV21" s="5">
        <v>75000</v>
      </c>
      <c r="BW21" s="5">
        <v>0</v>
      </c>
      <c r="BX21" s="5">
        <f t="shared" si="12"/>
        <v>75000</v>
      </c>
      <c r="BY21" s="9"/>
      <c r="BZ21" s="1">
        <v>15</v>
      </c>
      <c r="CA21" s="2" t="s">
        <v>18</v>
      </c>
      <c r="CB21" s="5">
        <v>12</v>
      </c>
      <c r="CC21" s="5">
        <v>75000</v>
      </c>
      <c r="CD21" s="5">
        <v>0</v>
      </c>
      <c r="CE21" s="5">
        <f t="shared" si="13"/>
        <v>75000</v>
      </c>
      <c r="CF21" s="9"/>
      <c r="CG21" s="1">
        <v>15</v>
      </c>
      <c r="CH21" s="2" t="s">
        <v>18</v>
      </c>
      <c r="CI21" s="5">
        <v>12</v>
      </c>
      <c r="CJ21" s="5">
        <v>75000</v>
      </c>
      <c r="CK21" s="5">
        <v>0</v>
      </c>
      <c r="CL21" s="5">
        <f t="shared" si="14"/>
        <v>75000</v>
      </c>
      <c r="CM21" s="9"/>
      <c r="CN21" s="1">
        <v>15</v>
      </c>
      <c r="CO21" s="2" t="s">
        <v>18</v>
      </c>
      <c r="CP21" s="5">
        <v>0</v>
      </c>
      <c r="CQ21" s="5">
        <v>0</v>
      </c>
      <c r="CR21" s="5">
        <v>0</v>
      </c>
      <c r="CS21" s="5">
        <f t="shared" si="15"/>
        <v>0</v>
      </c>
      <c r="CT21" s="9"/>
      <c r="CU21" s="1">
        <v>15</v>
      </c>
      <c r="CV21" s="2" t="s">
        <v>18</v>
      </c>
      <c r="CW21" s="5">
        <v>0</v>
      </c>
      <c r="CX21" s="5">
        <v>0</v>
      </c>
      <c r="CY21" s="5">
        <v>0</v>
      </c>
      <c r="CZ21" s="5">
        <f t="shared" si="16"/>
        <v>0</v>
      </c>
      <c r="DA21" s="9"/>
      <c r="DB21" s="1">
        <v>15</v>
      </c>
      <c r="DC21" s="2" t="s">
        <v>18</v>
      </c>
      <c r="DD21" s="5">
        <v>0</v>
      </c>
      <c r="DE21" s="5">
        <v>0</v>
      </c>
      <c r="DF21" s="5">
        <v>0</v>
      </c>
      <c r="DG21" s="5">
        <f t="shared" si="17"/>
        <v>0</v>
      </c>
      <c r="DH21" s="9"/>
      <c r="DI21" s="1">
        <v>15</v>
      </c>
      <c r="DJ21" s="2" t="s">
        <v>18</v>
      </c>
      <c r="DK21" s="5">
        <v>0</v>
      </c>
      <c r="DL21" s="5">
        <v>0</v>
      </c>
      <c r="DM21" s="5">
        <v>0</v>
      </c>
      <c r="DN21" s="5">
        <f t="shared" si="18"/>
        <v>0</v>
      </c>
      <c r="DO21" s="9"/>
      <c r="DP21" s="1">
        <v>15</v>
      </c>
      <c r="DQ21" s="2" t="s">
        <v>18</v>
      </c>
      <c r="DR21" s="5">
        <v>0</v>
      </c>
      <c r="DS21" s="5">
        <v>0</v>
      </c>
      <c r="DT21" s="5">
        <v>0</v>
      </c>
      <c r="DU21" s="5">
        <f t="shared" si="19"/>
        <v>0</v>
      </c>
      <c r="DV21" s="9"/>
      <c r="DW21" s="1">
        <v>15</v>
      </c>
      <c r="DX21" s="2" t="s">
        <v>18</v>
      </c>
      <c r="DY21" s="5">
        <v>0</v>
      </c>
      <c r="DZ21" s="5">
        <v>0</v>
      </c>
      <c r="EA21" s="5">
        <v>0</v>
      </c>
      <c r="EB21" s="5">
        <f t="shared" si="20"/>
        <v>0</v>
      </c>
      <c r="EC21" s="9"/>
      <c r="ED21" s="1">
        <v>15</v>
      </c>
      <c r="EE21" s="2" t="s">
        <v>18</v>
      </c>
      <c r="EF21" s="5">
        <v>0</v>
      </c>
      <c r="EG21" s="5">
        <v>100000</v>
      </c>
      <c r="EH21" s="5">
        <v>0</v>
      </c>
      <c r="EI21" s="5">
        <f t="shared" si="21"/>
        <v>100000</v>
      </c>
      <c r="EJ21" s="9"/>
      <c r="EK21" s="1">
        <v>15</v>
      </c>
      <c r="EL21" s="2" t="s">
        <v>18</v>
      </c>
      <c r="EM21" s="5">
        <v>0</v>
      </c>
      <c r="EN21" s="5">
        <v>0</v>
      </c>
      <c r="EO21" s="5">
        <v>0</v>
      </c>
      <c r="EP21" s="5">
        <f t="shared" si="22"/>
        <v>0</v>
      </c>
      <c r="EQ21" s="9"/>
      <c r="ER21" s="1">
        <v>15</v>
      </c>
      <c r="ES21" s="2" t="s">
        <v>18</v>
      </c>
      <c r="ET21" s="5">
        <v>1</v>
      </c>
      <c r="EU21" s="5">
        <v>15000</v>
      </c>
      <c r="EV21" s="5">
        <v>0</v>
      </c>
      <c r="EW21" s="5">
        <f t="shared" si="23"/>
        <v>15000</v>
      </c>
      <c r="EX21" s="9"/>
      <c r="EY21" s="1">
        <v>15</v>
      </c>
      <c r="EZ21" s="2" t="s">
        <v>18</v>
      </c>
      <c r="FA21" s="5">
        <v>0</v>
      </c>
      <c r="FB21" s="5">
        <v>110000</v>
      </c>
      <c r="FC21" s="5">
        <v>0</v>
      </c>
      <c r="FD21" s="5">
        <f t="shared" si="24"/>
        <v>110000</v>
      </c>
      <c r="FE21" s="9"/>
      <c r="FF21" s="1">
        <v>15</v>
      </c>
      <c r="FG21" s="2" t="s">
        <v>18</v>
      </c>
      <c r="FH21" s="5">
        <v>0</v>
      </c>
      <c r="FI21" s="5">
        <v>0</v>
      </c>
      <c r="FJ21" s="5">
        <v>0</v>
      </c>
      <c r="FK21" s="5">
        <f t="shared" si="25"/>
        <v>0</v>
      </c>
      <c r="FL21" s="9"/>
      <c r="FM21" s="1">
        <v>15</v>
      </c>
      <c r="FN21" s="2" t="s">
        <v>18</v>
      </c>
      <c r="FO21" s="5">
        <v>0</v>
      </c>
      <c r="FP21" s="5">
        <v>0</v>
      </c>
      <c r="FQ21" s="5">
        <v>0</v>
      </c>
      <c r="FR21" s="5">
        <f t="shared" si="26"/>
        <v>0</v>
      </c>
      <c r="FS21" s="9"/>
      <c r="FT21" s="1">
        <v>15</v>
      </c>
      <c r="FU21" s="2" t="s">
        <v>18</v>
      </c>
      <c r="FV21" s="5">
        <v>0</v>
      </c>
      <c r="FW21" s="5">
        <v>100000</v>
      </c>
      <c r="FX21" s="5">
        <v>0</v>
      </c>
      <c r="FY21" s="5">
        <f t="shared" si="27"/>
        <v>100000</v>
      </c>
      <c r="FZ21" s="9"/>
      <c r="GA21" s="1">
        <v>15</v>
      </c>
      <c r="GB21" s="2" t="s">
        <v>18</v>
      </c>
      <c r="GC21" s="5">
        <v>0</v>
      </c>
      <c r="GD21" s="5">
        <v>0</v>
      </c>
      <c r="GE21" s="5">
        <v>0</v>
      </c>
      <c r="GF21" s="5">
        <f t="shared" si="28"/>
        <v>0</v>
      </c>
      <c r="GG21" s="9"/>
      <c r="GH21" s="1">
        <v>15</v>
      </c>
      <c r="GI21" s="2" t="s">
        <v>18</v>
      </c>
      <c r="GJ21" s="5">
        <v>0</v>
      </c>
      <c r="GK21" s="5">
        <v>45200</v>
      </c>
      <c r="GL21" s="5">
        <v>0</v>
      </c>
      <c r="GM21" s="5">
        <f t="shared" si="29"/>
        <v>45200</v>
      </c>
      <c r="GN21" s="9"/>
      <c r="GO21" s="1">
        <v>15</v>
      </c>
      <c r="GP21" s="2" t="s">
        <v>18</v>
      </c>
      <c r="GQ21" s="5">
        <v>0</v>
      </c>
      <c r="GR21" s="5">
        <v>0</v>
      </c>
      <c r="GS21" s="5">
        <v>0</v>
      </c>
      <c r="GT21" s="5">
        <f t="shared" si="30"/>
        <v>0</v>
      </c>
      <c r="GU21" s="9"/>
      <c r="GV21" s="1">
        <v>15</v>
      </c>
      <c r="GW21" s="2" t="s">
        <v>18</v>
      </c>
      <c r="GX21" s="5">
        <v>13</v>
      </c>
      <c r="GY21" s="5">
        <v>105976</v>
      </c>
      <c r="GZ21" s="5">
        <v>0</v>
      </c>
      <c r="HA21" s="5">
        <f t="shared" si="31"/>
        <v>105976</v>
      </c>
      <c r="HB21" s="9"/>
      <c r="HC21" s="1">
        <v>15</v>
      </c>
      <c r="HD21" s="2" t="s">
        <v>18</v>
      </c>
      <c r="HE21" s="5">
        <v>3</v>
      </c>
      <c r="HF21" s="5">
        <v>42000</v>
      </c>
      <c r="HG21" s="5">
        <v>0</v>
      </c>
      <c r="HH21" s="5">
        <f t="shared" si="32"/>
        <v>42000</v>
      </c>
      <c r="HI21" s="9"/>
      <c r="HJ21" s="1">
        <v>15</v>
      </c>
      <c r="HK21" s="2" t="s">
        <v>18</v>
      </c>
      <c r="HL21" s="5">
        <v>0</v>
      </c>
      <c r="HM21" s="5">
        <v>50000</v>
      </c>
      <c r="HN21" s="5">
        <v>0</v>
      </c>
      <c r="HO21" s="5">
        <f t="shared" si="33"/>
        <v>50000</v>
      </c>
      <c r="HP21" s="9"/>
      <c r="HQ21" s="1">
        <v>15</v>
      </c>
      <c r="HR21" s="2" t="s">
        <v>18</v>
      </c>
      <c r="HS21" s="5">
        <v>0</v>
      </c>
      <c r="HT21" s="5">
        <v>50000</v>
      </c>
      <c r="HU21" s="5">
        <v>0</v>
      </c>
      <c r="HV21" s="5">
        <f t="shared" si="34"/>
        <v>50000</v>
      </c>
      <c r="HW21" s="9"/>
      <c r="HX21" s="1">
        <v>15</v>
      </c>
      <c r="HY21" s="2" t="s">
        <v>18</v>
      </c>
      <c r="HZ21" s="5">
        <v>1</v>
      </c>
      <c r="IA21" s="5">
        <v>85000</v>
      </c>
      <c r="IB21" s="5">
        <v>0</v>
      </c>
      <c r="IC21" s="5">
        <f t="shared" si="35"/>
        <v>85000</v>
      </c>
      <c r="ID21" s="9"/>
      <c r="IE21" s="1">
        <v>15</v>
      </c>
      <c r="IF21" s="2" t="s">
        <v>18</v>
      </c>
      <c r="IG21" s="5">
        <v>1</v>
      </c>
      <c r="IH21" s="5">
        <v>37500</v>
      </c>
      <c r="II21" s="5">
        <v>0</v>
      </c>
      <c r="IJ21" s="5">
        <f t="shared" si="36"/>
        <v>37500</v>
      </c>
      <c r="IK21" s="9"/>
      <c r="IL21" s="1">
        <v>15</v>
      </c>
      <c r="IM21" s="2" t="s">
        <v>18</v>
      </c>
      <c r="IN21" s="5">
        <v>11</v>
      </c>
      <c r="IO21" s="5">
        <v>110000</v>
      </c>
      <c r="IP21" s="5">
        <v>0</v>
      </c>
      <c r="IQ21" s="5">
        <f t="shared" si="37"/>
        <v>110000</v>
      </c>
      <c r="IR21" s="9"/>
      <c r="IS21" s="1">
        <v>15</v>
      </c>
      <c r="IT21" s="2" t="s">
        <v>18</v>
      </c>
      <c r="IU21" s="5">
        <v>0</v>
      </c>
      <c r="IV21" s="5">
        <v>0</v>
      </c>
      <c r="IW21" s="5">
        <v>0</v>
      </c>
      <c r="IX21" s="5">
        <f t="shared" si="38"/>
        <v>0</v>
      </c>
      <c r="IY21" s="9"/>
      <c r="IZ21" s="1">
        <v>15</v>
      </c>
      <c r="JA21" s="2" t="s">
        <v>18</v>
      </c>
      <c r="JB21" s="5">
        <v>1</v>
      </c>
      <c r="JC21" s="5">
        <v>300000</v>
      </c>
      <c r="JD21" s="5">
        <v>0</v>
      </c>
      <c r="JE21" s="5">
        <f t="shared" si="39"/>
        <v>300000</v>
      </c>
      <c r="JF21" s="9"/>
      <c r="JG21" s="1">
        <v>15</v>
      </c>
      <c r="JH21" s="2" t="s">
        <v>18</v>
      </c>
      <c r="JI21" s="5">
        <v>0</v>
      </c>
      <c r="JJ21" s="5">
        <v>0</v>
      </c>
      <c r="JK21" s="5">
        <v>0</v>
      </c>
      <c r="JL21" s="5">
        <f t="shared" si="40"/>
        <v>0</v>
      </c>
      <c r="JM21" s="9"/>
      <c r="JN21" s="1">
        <v>15</v>
      </c>
      <c r="JO21" s="2" t="s">
        <v>18</v>
      </c>
      <c r="JP21" s="5">
        <v>0</v>
      </c>
      <c r="JQ21" s="5">
        <v>0</v>
      </c>
      <c r="JR21" s="5">
        <v>0</v>
      </c>
      <c r="JS21" s="5">
        <f t="shared" si="41"/>
        <v>0</v>
      </c>
      <c r="JT21" s="9"/>
      <c r="JU21" s="1">
        <v>15</v>
      </c>
      <c r="JV21" s="2" t="s">
        <v>18</v>
      </c>
      <c r="JW21" s="5">
        <v>0</v>
      </c>
      <c r="JX21" s="5">
        <v>0</v>
      </c>
      <c r="JY21" s="5">
        <v>0</v>
      </c>
      <c r="JZ21" s="5">
        <f t="shared" si="42"/>
        <v>0</v>
      </c>
      <c r="KA21" s="9"/>
      <c r="KB21" s="1">
        <v>15</v>
      </c>
      <c r="KC21" s="2" t="s">
        <v>18</v>
      </c>
      <c r="KD21" s="5">
        <v>0</v>
      </c>
      <c r="KE21" s="5">
        <v>0</v>
      </c>
      <c r="KF21" s="5">
        <v>0</v>
      </c>
      <c r="KG21" s="5">
        <f t="shared" si="43"/>
        <v>0</v>
      </c>
      <c r="KH21" s="9"/>
      <c r="KI21" s="1">
        <v>15</v>
      </c>
      <c r="KJ21" s="2" t="s">
        <v>18</v>
      </c>
      <c r="KK21" s="5">
        <v>0</v>
      </c>
      <c r="KL21" s="5">
        <v>0</v>
      </c>
      <c r="KM21" s="5">
        <v>0</v>
      </c>
      <c r="KN21" s="5">
        <f t="shared" si="44"/>
        <v>0</v>
      </c>
      <c r="KO21" s="9"/>
      <c r="KP21" s="1">
        <v>15</v>
      </c>
      <c r="KQ21" s="2" t="s">
        <v>18</v>
      </c>
      <c r="KR21" s="5">
        <v>0</v>
      </c>
      <c r="KS21" s="5">
        <f t="shared" si="45"/>
        <v>1441676</v>
      </c>
      <c r="KT21" s="5">
        <f t="shared" si="0"/>
        <v>0</v>
      </c>
      <c r="KU21" s="5">
        <f t="shared" si="1"/>
        <v>1441676</v>
      </c>
      <c r="KV21" s="9"/>
    </row>
    <row r="22" spans="1:308" ht="16.5" hidden="1">
      <c r="A22" s="23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2"/>
        <v>0</v>
      </c>
      <c r="G22" s="9"/>
      <c r="H22" s="1">
        <v>16</v>
      </c>
      <c r="I22" s="2" t="s">
        <v>19</v>
      </c>
      <c r="J22" s="5">
        <v>0</v>
      </c>
      <c r="K22" s="5">
        <v>0</v>
      </c>
      <c r="L22" s="5">
        <v>0</v>
      </c>
      <c r="M22" s="5">
        <f t="shared" si="3"/>
        <v>0</v>
      </c>
      <c r="N22" s="9"/>
      <c r="O22" s="1">
        <v>16</v>
      </c>
      <c r="P22" s="2" t="s">
        <v>19</v>
      </c>
      <c r="Q22" s="5">
        <v>0</v>
      </c>
      <c r="R22" s="5">
        <v>0</v>
      </c>
      <c r="S22" s="5">
        <v>0</v>
      </c>
      <c r="T22" s="5">
        <f t="shared" si="4"/>
        <v>0</v>
      </c>
      <c r="U22" s="9"/>
      <c r="V22" s="1">
        <v>16</v>
      </c>
      <c r="W22" s="2" t="s">
        <v>19</v>
      </c>
      <c r="X22" s="5">
        <v>0</v>
      </c>
      <c r="Y22" s="5">
        <v>0</v>
      </c>
      <c r="Z22" s="5">
        <v>0</v>
      </c>
      <c r="AA22" s="5">
        <f t="shared" si="5"/>
        <v>0</v>
      </c>
      <c r="AB22" s="9"/>
      <c r="AC22" s="1">
        <v>16</v>
      </c>
      <c r="AD22" s="2" t="s">
        <v>19</v>
      </c>
      <c r="AE22" s="5">
        <v>0</v>
      </c>
      <c r="AF22" s="5">
        <v>0</v>
      </c>
      <c r="AG22" s="5">
        <v>0</v>
      </c>
      <c r="AH22" s="5">
        <f t="shared" si="6"/>
        <v>0</v>
      </c>
      <c r="AI22" s="9"/>
      <c r="AJ22" s="1">
        <v>16</v>
      </c>
      <c r="AK22" s="2" t="s">
        <v>19</v>
      </c>
      <c r="AL22" s="5">
        <v>0</v>
      </c>
      <c r="AM22" s="5">
        <v>0</v>
      </c>
      <c r="AN22" s="5">
        <v>0</v>
      </c>
      <c r="AO22" s="5">
        <f t="shared" si="7"/>
        <v>0</v>
      </c>
      <c r="AP22" s="9"/>
      <c r="AQ22" s="1">
        <v>16</v>
      </c>
      <c r="AR22" s="2" t="s">
        <v>19</v>
      </c>
      <c r="AS22" s="5">
        <v>0</v>
      </c>
      <c r="AT22" s="5">
        <v>447000</v>
      </c>
      <c r="AU22" s="5">
        <v>0</v>
      </c>
      <c r="AV22" s="5">
        <f t="shared" si="8"/>
        <v>447000</v>
      </c>
      <c r="AW22" s="9"/>
      <c r="AX22" s="1">
        <v>16</v>
      </c>
      <c r="AY22" s="2" t="s">
        <v>19</v>
      </c>
      <c r="AZ22" s="5">
        <v>0</v>
      </c>
      <c r="BA22" s="5">
        <v>16000</v>
      </c>
      <c r="BB22" s="5">
        <v>0</v>
      </c>
      <c r="BC22" s="5">
        <f t="shared" si="9"/>
        <v>16000</v>
      </c>
      <c r="BD22" s="9"/>
      <c r="BE22" s="1">
        <v>16</v>
      </c>
      <c r="BF22" s="2" t="s">
        <v>19</v>
      </c>
      <c r="BG22" s="5">
        <v>0</v>
      </c>
      <c r="BH22" s="5">
        <v>0</v>
      </c>
      <c r="BI22" s="5">
        <v>0</v>
      </c>
      <c r="BJ22" s="5">
        <f t="shared" si="10"/>
        <v>0</v>
      </c>
      <c r="BK22" s="9"/>
      <c r="BL22" s="1">
        <v>16</v>
      </c>
      <c r="BM22" s="2" t="s">
        <v>19</v>
      </c>
      <c r="BN22" s="5">
        <v>0</v>
      </c>
      <c r="BO22" s="5">
        <v>0</v>
      </c>
      <c r="BP22" s="5">
        <v>0</v>
      </c>
      <c r="BQ22" s="5">
        <f t="shared" si="11"/>
        <v>0</v>
      </c>
      <c r="BR22" s="9"/>
      <c r="BS22" s="1">
        <v>16</v>
      </c>
      <c r="BT22" s="2" t="s">
        <v>19</v>
      </c>
      <c r="BU22" s="5">
        <v>17</v>
      </c>
      <c r="BV22" s="5">
        <v>100000</v>
      </c>
      <c r="BW22" s="5">
        <v>0</v>
      </c>
      <c r="BX22" s="5">
        <f t="shared" si="12"/>
        <v>100000</v>
      </c>
      <c r="BY22" s="9"/>
      <c r="BZ22" s="1">
        <v>16</v>
      </c>
      <c r="CA22" s="2" t="s">
        <v>19</v>
      </c>
      <c r="CB22" s="5">
        <v>17</v>
      </c>
      <c r="CC22" s="5">
        <v>100000</v>
      </c>
      <c r="CD22" s="5">
        <v>0</v>
      </c>
      <c r="CE22" s="5">
        <f t="shared" si="13"/>
        <v>100000</v>
      </c>
      <c r="CF22" s="9"/>
      <c r="CG22" s="1">
        <v>16</v>
      </c>
      <c r="CH22" s="2" t="s">
        <v>19</v>
      </c>
      <c r="CI22" s="5">
        <v>17</v>
      </c>
      <c r="CJ22" s="5">
        <v>100000</v>
      </c>
      <c r="CK22" s="5">
        <v>0</v>
      </c>
      <c r="CL22" s="5">
        <f t="shared" si="14"/>
        <v>100000</v>
      </c>
      <c r="CM22" s="9"/>
      <c r="CN22" s="1">
        <v>16</v>
      </c>
      <c r="CO22" s="2" t="s">
        <v>19</v>
      </c>
      <c r="CP22" s="5">
        <v>0</v>
      </c>
      <c r="CQ22" s="5">
        <v>0</v>
      </c>
      <c r="CR22" s="5">
        <v>0</v>
      </c>
      <c r="CS22" s="5">
        <f t="shared" si="15"/>
        <v>0</v>
      </c>
      <c r="CT22" s="9"/>
      <c r="CU22" s="1">
        <v>16</v>
      </c>
      <c r="CV22" s="2" t="s">
        <v>19</v>
      </c>
      <c r="CW22" s="5">
        <v>0</v>
      </c>
      <c r="CX22" s="5">
        <v>0</v>
      </c>
      <c r="CY22" s="5">
        <v>0</v>
      </c>
      <c r="CZ22" s="5">
        <f t="shared" si="16"/>
        <v>0</v>
      </c>
      <c r="DA22" s="9"/>
      <c r="DB22" s="1">
        <v>16</v>
      </c>
      <c r="DC22" s="2" t="s">
        <v>19</v>
      </c>
      <c r="DD22" s="5">
        <v>0</v>
      </c>
      <c r="DE22" s="5">
        <v>0</v>
      </c>
      <c r="DF22" s="5">
        <v>0</v>
      </c>
      <c r="DG22" s="5">
        <f t="shared" si="17"/>
        <v>0</v>
      </c>
      <c r="DH22" s="9"/>
      <c r="DI22" s="1">
        <v>16</v>
      </c>
      <c r="DJ22" s="2" t="s">
        <v>19</v>
      </c>
      <c r="DK22" s="5">
        <v>0</v>
      </c>
      <c r="DL22" s="5">
        <v>0</v>
      </c>
      <c r="DM22" s="5">
        <v>0</v>
      </c>
      <c r="DN22" s="5">
        <f t="shared" si="18"/>
        <v>0</v>
      </c>
      <c r="DO22" s="9"/>
      <c r="DP22" s="1">
        <v>16</v>
      </c>
      <c r="DQ22" s="2" t="s">
        <v>19</v>
      </c>
      <c r="DR22" s="5">
        <v>0</v>
      </c>
      <c r="DS22" s="5">
        <v>0</v>
      </c>
      <c r="DT22" s="5">
        <v>0</v>
      </c>
      <c r="DU22" s="5">
        <f t="shared" si="19"/>
        <v>0</v>
      </c>
      <c r="DV22" s="9"/>
      <c r="DW22" s="1">
        <v>16</v>
      </c>
      <c r="DX22" s="2" t="s">
        <v>19</v>
      </c>
      <c r="DY22" s="5">
        <v>0</v>
      </c>
      <c r="DZ22" s="5">
        <v>0</v>
      </c>
      <c r="EA22" s="5">
        <v>0</v>
      </c>
      <c r="EB22" s="5">
        <f t="shared" si="20"/>
        <v>0</v>
      </c>
      <c r="EC22" s="9"/>
      <c r="ED22" s="1">
        <v>16</v>
      </c>
      <c r="EE22" s="2" t="s">
        <v>19</v>
      </c>
      <c r="EF22" s="5">
        <v>0</v>
      </c>
      <c r="EG22" s="5">
        <v>0</v>
      </c>
      <c r="EH22" s="5">
        <v>0</v>
      </c>
      <c r="EI22" s="5">
        <f t="shared" si="21"/>
        <v>0</v>
      </c>
      <c r="EJ22" s="9"/>
      <c r="EK22" s="1">
        <v>16</v>
      </c>
      <c r="EL22" s="2" t="s">
        <v>19</v>
      </c>
      <c r="EM22" s="5">
        <v>0</v>
      </c>
      <c r="EN22" s="5">
        <v>0</v>
      </c>
      <c r="EO22" s="5">
        <v>0</v>
      </c>
      <c r="EP22" s="5">
        <f t="shared" si="22"/>
        <v>0</v>
      </c>
      <c r="EQ22" s="9"/>
      <c r="ER22" s="1">
        <v>16</v>
      </c>
      <c r="ES22" s="2" t="s">
        <v>19</v>
      </c>
      <c r="ET22" s="5">
        <v>1</v>
      </c>
      <c r="EU22" s="5">
        <v>15000</v>
      </c>
      <c r="EV22" s="5">
        <v>0</v>
      </c>
      <c r="EW22" s="5">
        <f t="shared" si="23"/>
        <v>15000</v>
      </c>
      <c r="EX22" s="9"/>
      <c r="EY22" s="1">
        <v>16</v>
      </c>
      <c r="EZ22" s="2" t="s">
        <v>19</v>
      </c>
      <c r="FA22" s="5">
        <v>0</v>
      </c>
      <c r="FB22" s="5">
        <v>70000</v>
      </c>
      <c r="FC22" s="5">
        <v>0</v>
      </c>
      <c r="FD22" s="5">
        <f t="shared" si="24"/>
        <v>70000</v>
      </c>
      <c r="FE22" s="9"/>
      <c r="FF22" s="1">
        <v>16</v>
      </c>
      <c r="FG22" s="2" t="s">
        <v>19</v>
      </c>
      <c r="FH22" s="5">
        <v>0</v>
      </c>
      <c r="FI22" s="5">
        <v>0</v>
      </c>
      <c r="FJ22" s="5">
        <v>0</v>
      </c>
      <c r="FK22" s="5">
        <f t="shared" si="25"/>
        <v>0</v>
      </c>
      <c r="FL22" s="9"/>
      <c r="FM22" s="1">
        <v>16</v>
      </c>
      <c r="FN22" s="2" t="s">
        <v>19</v>
      </c>
      <c r="FO22" s="5">
        <v>0</v>
      </c>
      <c r="FP22" s="5">
        <v>0</v>
      </c>
      <c r="FQ22" s="5">
        <v>0</v>
      </c>
      <c r="FR22" s="5">
        <f t="shared" si="26"/>
        <v>0</v>
      </c>
      <c r="FS22" s="9"/>
      <c r="FT22" s="1">
        <v>16</v>
      </c>
      <c r="FU22" s="2" t="s">
        <v>19</v>
      </c>
      <c r="FV22" s="5">
        <v>0</v>
      </c>
      <c r="FW22" s="5">
        <v>100000</v>
      </c>
      <c r="FX22" s="5">
        <v>0</v>
      </c>
      <c r="FY22" s="5">
        <f t="shared" si="27"/>
        <v>100000</v>
      </c>
      <c r="FZ22" s="9"/>
      <c r="GA22" s="1">
        <v>16</v>
      </c>
      <c r="GB22" s="2" t="s">
        <v>19</v>
      </c>
      <c r="GC22" s="5">
        <v>1</v>
      </c>
      <c r="GD22" s="5">
        <v>98400</v>
      </c>
      <c r="GE22" s="5">
        <v>164000</v>
      </c>
      <c r="GF22" s="5">
        <f t="shared" si="28"/>
        <v>262400</v>
      </c>
      <c r="GG22" s="9"/>
      <c r="GH22" s="1">
        <v>16</v>
      </c>
      <c r="GI22" s="2" t="s">
        <v>19</v>
      </c>
      <c r="GJ22" s="5">
        <v>0</v>
      </c>
      <c r="GK22" s="5">
        <v>64400</v>
      </c>
      <c r="GL22" s="5">
        <v>0</v>
      </c>
      <c r="GM22" s="5">
        <f t="shared" si="29"/>
        <v>64400</v>
      </c>
      <c r="GN22" s="9"/>
      <c r="GO22" s="1">
        <v>16</v>
      </c>
      <c r="GP22" s="2" t="s">
        <v>19</v>
      </c>
      <c r="GQ22" s="5">
        <v>0</v>
      </c>
      <c r="GR22" s="5">
        <v>0</v>
      </c>
      <c r="GS22" s="5">
        <v>0</v>
      </c>
      <c r="GT22" s="5">
        <f t="shared" si="30"/>
        <v>0</v>
      </c>
      <c r="GU22" s="9"/>
      <c r="GV22" s="1">
        <v>16</v>
      </c>
      <c r="GW22" s="2" t="s">
        <v>19</v>
      </c>
      <c r="GX22" s="5">
        <v>24</v>
      </c>
      <c r="GY22" s="5">
        <v>195648</v>
      </c>
      <c r="GZ22" s="5">
        <v>0</v>
      </c>
      <c r="HA22" s="5">
        <f t="shared" si="31"/>
        <v>195648</v>
      </c>
      <c r="HB22" s="9"/>
      <c r="HC22" s="1">
        <v>16</v>
      </c>
      <c r="HD22" s="2" t="s">
        <v>19</v>
      </c>
      <c r="HE22" s="5">
        <v>3</v>
      </c>
      <c r="HF22" s="5">
        <v>42000</v>
      </c>
      <c r="HG22" s="5">
        <v>0</v>
      </c>
      <c r="HH22" s="5">
        <f t="shared" si="32"/>
        <v>42000</v>
      </c>
      <c r="HI22" s="9"/>
      <c r="HJ22" s="1">
        <v>16</v>
      </c>
      <c r="HK22" s="2" t="s">
        <v>19</v>
      </c>
      <c r="HL22" s="5">
        <v>0</v>
      </c>
      <c r="HM22" s="5">
        <v>50000</v>
      </c>
      <c r="HN22" s="5">
        <v>0</v>
      </c>
      <c r="HO22" s="5">
        <f t="shared" si="33"/>
        <v>50000</v>
      </c>
      <c r="HP22" s="9"/>
      <c r="HQ22" s="1">
        <v>16</v>
      </c>
      <c r="HR22" s="2" t="s">
        <v>19</v>
      </c>
      <c r="HS22" s="5">
        <v>0</v>
      </c>
      <c r="HT22" s="5">
        <v>50000</v>
      </c>
      <c r="HU22" s="5">
        <v>0</v>
      </c>
      <c r="HV22" s="5">
        <f t="shared" si="34"/>
        <v>50000</v>
      </c>
      <c r="HW22" s="9"/>
      <c r="HX22" s="1">
        <v>16</v>
      </c>
      <c r="HY22" s="2" t="s">
        <v>19</v>
      </c>
      <c r="HZ22" s="5">
        <v>1</v>
      </c>
      <c r="IA22" s="5">
        <v>85000</v>
      </c>
      <c r="IB22" s="5">
        <v>0</v>
      </c>
      <c r="IC22" s="5">
        <f t="shared" si="35"/>
        <v>85000</v>
      </c>
      <c r="ID22" s="9"/>
      <c r="IE22" s="1">
        <v>16</v>
      </c>
      <c r="IF22" s="2" t="s">
        <v>19</v>
      </c>
      <c r="IG22" s="5">
        <v>1</v>
      </c>
      <c r="IH22" s="5">
        <v>37500</v>
      </c>
      <c r="II22" s="5">
        <v>0</v>
      </c>
      <c r="IJ22" s="5">
        <f t="shared" si="36"/>
        <v>37500</v>
      </c>
      <c r="IK22" s="9"/>
      <c r="IL22" s="1">
        <v>16</v>
      </c>
      <c r="IM22" s="2" t="s">
        <v>19</v>
      </c>
      <c r="IN22" s="5">
        <v>16</v>
      </c>
      <c r="IO22" s="5">
        <v>160000</v>
      </c>
      <c r="IP22" s="5">
        <v>0</v>
      </c>
      <c r="IQ22" s="5">
        <f t="shared" si="37"/>
        <v>160000</v>
      </c>
      <c r="IR22" s="9"/>
      <c r="IS22" s="1">
        <v>16</v>
      </c>
      <c r="IT22" s="2" t="s">
        <v>19</v>
      </c>
      <c r="IU22" s="5">
        <v>0</v>
      </c>
      <c r="IV22" s="5">
        <v>0</v>
      </c>
      <c r="IW22" s="5">
        <v>0</v>
      </c>
      <c r="IX22" s="5">
        <f t="shared" si="38"/>
        <v>0</v>
      </c>
      <c r="IY22" s="9"/>
      <c r="IZ22" s="1">
        <v>16</v>
      </c>
      <c r="JA22" s="2" t="s">
        <v>19</v>
      </c>
      <c r="JB22" s="5">
        <v>1</v>
      </c>
      <c r="JC22" s="5">
        <v>300000</v>
      </c>
      <c r="JD22" s="5">
        <v>0</v>
      </c>
      <c r="JE22" s="5">
        <f t="shared" si="39"/>
        <v>300000</v>
      </c>
      <c r="JF22" s="9"/>
      <c r="JG22" s="1">
        <v>16</v>
      </c>
      <c r="JH22" s="2" t="s">
        <v>19</v>
      </c>
      <c r="JI22" s="5">
        <v>2</v>
      </c>
      <c r="JJ22" s="5">
        <v>10000</v>
      </c>
      <c r="JK22" s="5">
        <v>0</v>
      </c>
      <c r="JL22" s="5">
        <f t="shared" si="40"/>
        <v>10000</v>
      </c>
      <c r="JM22" s="9"/>
      <c r="JN22" s="1">
        <v>16</v>
      </c>
      <c r="JO22" s="2" t="s">
        <v>19</v>
      </c>
      <c r="JP22" s="5">
        <v>0</v>
      </c>
      <c r="JQ22" s="5">
        <v>0</v>
      </c>
      <c r="JR22" s="5">
        <v>0</v>
      </c>
      <c r="JS22" s="5">
        <f t="shared" si="41"/>
        <v>0</v>
      </c>
      <c r="JT22" s="9"/>
      <c r="JU22" s="1">
        <v>16</v>
      </c>
      <c r="JV22" s="2" t="s">
        <v>19</v>
      </c>
      <c r="JW22" s="5">
        <v>0</v>
      </c>
      <c r="JX22" s="5">
        <v>0</v>
      </c>
      <c r="JY22" s="5">
        <v>0</v>
      </c>
      <c r="JZ22" s="5">
        <f t="shared" si="42"/>
        <v>0</v>
      </c>
      <c r="KA22" s="9"/>
      <c r="KB22" s="1">
        <v>16</v>
      </c>
      <c r="KC22" s="2" t="s">
        <v>19</v>
      </c>
      <c r="KD22" s="5">
        <v>0</v>
      </c>
      <c r="KE22" s="5">
        <v>0</v>
      </c>
      <c r="KF22" s="5">
        <v>0</v>
      </c>
      <c r="KG22" s="5">
        <f t="shared" si="43"/>
        <v>0</v>
      </c>
      <c r="KH22" s="9"/>
      <c r="KI22" s="1">
        <v>16</v>
      </c>
      <c r="KJ22" s="2" t="s">
        <v>19</v>
      </c>
      <c r="KK22" s="5">
        <v>0</v>
      </c>
      <c r="KL22" s="5">
        <v>0</v>
      </c>
      <c r="KM22" s="5">
        <v>0</v>
      </c>
      <c r="KN22" s="5">
        <f t="shared" si="44"/>
        <v>0</v>
      </c>
      <c r="KO22" s="9"/>
      <c r="KP22" s="1">
        <v>16</v>
      </c>
      <c r="KQ22" s="2" t="s">
        <v>19</v>
      </c>
      <c r="KR22" s="5">
        <v>0</v>
      </c>
      <c r="KS22" s="5">
        <f t="shared" si="45"/>
        <v>2040948</v>
      </c>
      <c r="KT22" s="5">
        <f t="shared" si="0"/>
        <v>164000</v>
      </c>
      <c r="KU22" s="5">
        <f t="shared" si="1"/>
        <v>2204948</v>
      </c>
      <c r="KV22" s="9"/>
    </row>
    <row r="23" spans="1:308" ht="16.5" hidden="1">
      <c r="A23" s="23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2"/>
        <v>0</v>
      </c>
      <c r="G23" s="9"/>
      <c r="H23" s="1">
        <v>17</v>
      </c>
      <c r="I23" s="2" t="s">
        <v>20</v>
      </c>
      <c r="J23" s="5">
        <v>0</v>
      </c>
      <c r="K23" s="5">
        <v>0</v>
      </c>
      <c r="L23" s="5">
        <v>0</v>
      </c>
      <c r="M23" s="5">
        <f t="shared" si="3"/>
        <v>0</v>
      </c>
      <c r="N23" s="9"/>
      <c r="O23" s="1">
        <v>17</v>
      </c>
      <c r="P23" s="2" t="s">
        <v>20</v>
      </c>
      <c r="Q23" s="5">
        <v>0</v>
      </c>
      <c r="R23" s="5">
        <v>0</v>
      </c>
      <c r="S23" s="5">
        <v>0</v>
      </c>
      <c r="T23" s="5">
        <f t="shared" si="4"/>
        <v>0</v>
      </c>
      <c r="U23" s="9"/>
      <c r="V23" s="1">
        <v>17</v>
      </c>
      <c r="W23" s="2" t="s">
        <v>20</v>
      </c>
      <c r="X23" s="5">
        <v>0</v>
      </c>
      <c r="Y23" s="5">
        <v>0</v>
      </c>
      <c r="Z23" s="5">
        <v>0</v>
      </c>
      <c r="AA23" s="5">
        <f t="shared" si="5"/>
        <v>0</v>
      </c>
      <c r="AB23" s="9"/>
      <c r="AC23" s="1">
        <v>17</v>
      </c>
      <c r="AD23" s="2" t="s">
        <v>20</v>
      </c>
      <c r="AE23" s="5">
        <v>0</v>
      </c>
      <c r="AF23" s="5">
        <v>0</v>
      </c>
      <c r="AG23" s="5">
        <v>0</v>
      </c>
      <c r="AH23" s="5">
        <f t="shared" si="6"/>
        <v>0</v>
      </c>
      <c r="AI23" s="9"/>
      <c r="AJ23" s="1">
        <v>17</v>
      </c>
      <c r="AK23" s="2" t="s">
        <v>20</v>
      </c>
      <c r="AL23" s="5">
        <v>0</v>
      </c>
      <c r="AM23" s="5">
        <v>0</v>
      </c>
      <c r="AN23" s="5">
        <v>0</v>
      </c>
      <c r="AO23" s="5">
        <f t="shared" si="7"/>
        <v>0</v>
      </c>
      <c r="AP23" s="9"/>
      <c r="AQ23" s="1">
        <v>17</v>
      </c>
      <c r="AR23" s="2" t="s">
        <v>20</v>
      </c>
      <c r="AS23" s="5">
        <v>0</v>
      </c>
      <c r="AT23" s="5">
        <v>177000</v>
      </c>
      <c r="AU23" s="5">
        <v>0</v>
      </c>
      <c r="AV23" s="5">
        <f t="shared" si="8"/>
        <v>177000</v>
      </c>
      <c r="AW23" s="9"/>
      <c r="AX23" s="1">
        <v>17</v>
      </c>
      <c r="AY23" s="2" t="s">
        <v>20</v>
      </c>
      <c r="AZ23" s="5">
        <v>0</v>
      </c>
      <c r="BA23" s="5">
        <v>3500</v>
      </c>
      <c r="BB23" s="5">
        <v>0</v>
      </c>
      <c r="BC23" s="5">
        <f t="shared" si="9"/>
        <v>3500</v>
      </c>
      <c r="BD23" s="9"/>
      <c r="BE23" s="1">
        <v>17</v>
      </c>
      <c r="BF23" s="2" t="s">
        <v>20</v>
      </c>
      <c r="BG23" s="5">
        <v>0</v>
      </c>
      <c r="BH23" s="5">
        <v>0</v>
      </c>
      <c r="BI23" s="5">
        <v>0</v>
      </c>
      <c r="BJ23" s="5">
        <f t="shared" si="10"/>
        <v>0</v>
      </c>
      <c r="BK23" s="9"/>
      <c r="BL23" s="1">
        <v>17</v>
      </c>
      <c r="BM23" s="2" t="s">
        <v>20</v>
      </c>
      <c r="BN23" s="5">
        <v>0</v>
      </c>
      <c r="BO23" s="5">
        <v>0</v>
      </c>
      <c r="BP23" s="5">
        <v>0</v>
      </c>
      <c r="BQ23" s="5">
        <f t="shared" si="11"/>
        <v>0</v>
      </c>
      <c r="BR23" s="9"/>
      <c r="BS23" s="1">
        <v>17</v>
      </c>
      <c r="BT23" s="2" t="s">
        <v>20</v>
      </c>
      <c r="BU23" s="5">
        <v>8</v>
      </c>
      <c r="BV23" s="5">
        <v>55000</v>
      </c>
      <c r="BW23" s="5">
        <v>0</v>
      </c>
      <c r="BX23" s="5">
        <f t="shared" si="12"/>
        <v>55000</v>
      </c>
      <c r="BY23" s="9"/>
      <c r="BZ23" s="1">
        <v>17</v>
      </c>
      <c r="CA23" s="2" t="s">
        <v>20</v>
      </c>
      <c r="CB23" s="5">
        <v>8</v>
      </c>
      <c r="CC23" s="5">
        <v>55000</v>
      </c>
      <c r="CD23" s="5">
        <v>0</v>
      </c>
      <c r="CE23" s="5">
        <f t="shared" si="13"/>
        <v>55000</v>
      </c>
      <c r="CF23" s="9"/>
      <c r="CG23" s="1">
        <v>17</v>
      </c>
      <c r="CH23" s="2" t="s">
        <v>20</v>
      </c>
      <c r="CI23" s="5">
        <v>8</v>
      </c>
      <c r="CJ23" s="5">
        <v>55000</v>
      </c>
      <c r="CK23" s="5">
        <v>0</v>
      </c>
      <c r="CL23" s="5">
        <f t="shared" si="14"/>
        <v>55000</v>
      </c>
      <c r="CM23" s="9"/>
      <c r="CN23" s="1">
        <v>17</v>
      </c>
      <c r="CO23" s="2" t="s">
        <v>20</v>
      </c>
      <c r="CP23" s="5">
        <v>0</v>
      </c>
      <c r="CQ23" s="5">
        <v>0</v>
      </c>
      <c r="CR23" s="5">
        <v>0</v>
      </c>
      <c r="CS23" s="5">
        <f t="shared" si="15"/>
        <v>0</v>
      </c>
      <c r="CT23" s="9"/>
      <c r="CU23" s="1">
        <v>17</v>
      </c>
      <c r="CV23" s="2" t="s">
        <v>20</v>
      </c>
      <c r="CW23" s="5">
        <v>0</v>
      </c>
      <c r="CX23" s="5">
        <v>0</v>
      </c>
      <c r="CY23" s="5">
        <v>0</v>
      </c>
      <c r="CZ23" s="5">
        <f t="shared" si="16"/>
        <v>0</v>
      </c>
      <c r="DA23" s="9"/>
      <c r="DB23" s="1">
        <v>17</v>
      </c>
      <c r="DC23" s="2" t="s">
        <v>20</v>
      </c>
      <c r="DD23" s="5">
        <v>0</v>
      </c>
      <c r="DE23" s="5">
        <v>0</v>
      </c>
      <c r="DF23" s="5">
        <v>0</v>
      </c>
      <c r="DG23" s="5">
        <f t="shared" si="17"/>
        <v>0</v>
      </c>
      <c r="DH23" s="9"/>
      <c r="DI23" s="1">
        <v>17</v>
      </c>
      <c r="DJ23" s="2" t="s">
        <v>20</v>
      </c>
      <c r="DK23" s="5">
        <v>0</v>
      </c>
      <c r="DL23" s="5">
        <v>0</v>
      </c>
      <c r="DM23" s="5">
        <v>0</v>
      </c>
      <c r="DN23" s="5">
        <f t="shared" si="18"/>
        <v>0</v>
      </c>
      <c r="DO23" s="9"/>
      <c r="DP23" s="1">
        <v>17</v>
      </c>
      <c r="DQ23" s="2" t="s">
        <v>20</v>
      </c>
      <c r="DR23" s="5">
        <v>0</v>
      </c>
      <c r="DS23" s="5">
        <v>0</v>
      </c>
      <c r="DT23" s="5">
        <v>0</v>
      </c>
      <c r="DU23" s="5">
        <f t="shared" si="19"/>
        <v>0</v>
      </c>
      <c r="DV23" s="9"/>
      <c r="DW23" s="1">
        <v>17</v>
      </c>
      <c r="DX23" s="2" t="s">
        <v>20</v>
      </c>
      <c r="DY23" s="5">
        <v>0</v>
      </c>
      <c r="DZ23" s="5">
        <v>0</v>
      </c>
      <c r="EA23" s="5">
        <v>0</v>
      </c>
      <c r="EB23" s="5">
        <f t="shared" si="20"/>
        <v>0</v>
      </c>
      <c r="EC23" s="9"/>
      <c r="ED23" s="1">
        <v>17</v>
      </c>
      <c r="EE23" s="2" t="s">
        <v>20</v>
      </c>
      <c r="EF23" s="5">
        <v>0</v>
      </c>
      <c r="EG23" s="5">
        <v>0</v>
      </c>
      <c r="EH23" s="5">
        <v>0</v>
      </c>
      <c r="EI23" s="5">
        <f t="shared" si="21"/>
        <v>0</v>
      </c>
      <c r="EJ23" s="9"/>
      <c r="EK23" s="1">
        <v>17</v>
      </c>
      <c r="EL23" s="2" t="s">
        <v>20</v>
      </c>
      <c r="EM23" s="5">
        <v>0</v>
      </c>
      <c r="EN23" s="5">
        <v>0</v>
      </c>
      <c r="EO23" s="5">
        <v>0</v>
      </c>
      <c r="EP23" s="5">
        <f t="shared" si="22"/>
        <v>0</v>
      </c>
      <c r="EQ23" s="9"/>
      <c r="ER23" s="1">
        <v>17</v>
      </c>
      <c r="ES23" s="2" t="s">
        <v>20</v>
      </c>
      <c r="ET23" s="5">
        <v>1</v>
      </c>
      <c r="EU23" s="5">
        <v>15000</v>
      </c>
      <c r="EV23" s="5">
        <v>0</v>
      </c>
      <c r="EW23" s="5">
        <f t="shared" si="23"/>
        <v>15000</v>
      </c>
      <c r="EX23" s="9"/>
      <c r="EY23" s="1">
        <v>17</v>
      </c>
      <c r="EZ23" s="2" t="s">
        <v>20</v>
      </c>
      <c r="FA23" s="5">
        <v>0</v>
      </c>
      <c r="FB23" s="5">
        <v>70000</v>
      </c>
      <c r="FC23" s="5">
        <v>0</v>
      </c>
      <c r="FD23" s="5">
        <f t="shared" si="24"/>
        <v>70000</v>
      </c>
      <c r="FE23" s="9"/>
      <c r="FF23" s="1">
        <v>17</v>
      </c>
      <c r="FG23" s="2" t="s">
        <v>20</v>
      </c>
      <c r="FH23" s="5">
        <v>0</v>
      </c>
      <c r="FI23" s="5">
        <v>0</v>
      </c>
      <c r="FJ23" s="5">
        <v>0</v>
      </c>
      <c r="FK23" s="5">
        <f t="shared" si="25"/>
        <v>0</v>
      </c>
      <c r="FL23" s="9"/>
      <c r="FM23" s="1">
        <v>17</v>
      </c>
      <c r="FN23" s="2" t="s">
        <v>20</v>
      </c>
      <c r="FO23" s="5">
        <v>0</v>
      </c>
      <c r="FP23" s="5">
        <v>0</v>
      </c>
      <c r="FQ23" s="5">
        <v>0</v>
      </c>
      <c r="FR23" s="5">
        <f t="shared" si="26"/>
        <v>0</v>
      </c>
      <c r="FS23" s="9"/>
      <c r="FT23" s="1">
        <v>17</v>
      </c>
      <c r="FU23" s="2" t="s">
        <v>20</v>
      </c>
      <c r="FV23" s="5">
        <v>0</v>
      </c>
      <c r="FW23" s="5">
        <v>100000</v>
      </c>
      <c r="FX23" s="5">
        <v>0</v>
      </c>
      <c r="FY23" s="5">
        <f t="shared" si="27"/>
        <v>100000</v>
      </c>
      <c r="FZ23" s="9"/>
      <c r="GA23" s="1">
        <v>17</v>
      </c>
      <c r="GB23" s="2" t="s">
        <v>20</v>
      </c>
      <c r="GC23" s="5">
        <v>1</v>
      </c>
      <c r="GD23" s="5">
        <v>44850</v>
      </c>
      <c r="GE23" s="5">
        <v>80000</v>
      </c>
      <c r="GF23" s="5">
        <f t="shared" si="28"/>
        <v>124850</v>
      </c>
      <c r="GG23" s="9"/>
      <c r="GH23" s="1">
        <v>17</v>
      </c>
      <c r="GI23" s="2" t="s">
        <v>20</v>
      </c>
      <c r="GJ23" s="5">
        <v>0</v>
      </c>
      <c r="GK23" s="5">
        <v>32400</v>
      </c>
      <c r="GL23" s="5">
        <v>0</v>
      </c>
      <c r="GM23" s="5">
        <f t="shared" si="29"/>
        <v>32400</v>
      </c>
      <c r="GN23" s="9"/>
      <c r="GO23" s="1">
        <v>17</v>
      </c>
      <c r="GP23" s="2" t="s">
        <v>20</v>
      </c>
      <c r="GQ23" s="5">
        <v>0</v>
      </c>
      <c r="GR23" s="5">
        <v>0</v>
      </c>
      <c r="GS23" s="5">
        <v>0</v>
      </c>
      <c r="GT23" s="5">
        <f t="shared" si="30"/>
        <v>0</v>
      </c>
      <c r="GU23" s="9"/>
      <c r="GV23" s="1">
        <v>17</v>
      </c>
      <c r="GW23" s="2" t="s">
        <v>20</v>
      </c>
      <c r="GX23" s="5">
        <v>12</v>
      </c>
      <c r="GY23" s="5">
        <v>97824</v>
      </c>
      <c r="GZ23" s="5">
        <v>0</v>
      </c>
      <c r="HA23" s="5">
        <f t="shared" si="31"/>
        <v>97824</v>
      </c>
      <c r="HB23" s="9"/>
      <c r="HC23" s="1">
        <v>17</v>
      </c>
      <c r="HD23" s="2" t="s">
        <v>20</v>
      </c>
      <c r="HE23" s="5">
        <v>3</v>
      </c>
      <c r="HF23" s="5">
        <v>42000</v>
      </c>
      <c r="HG23" s="5">
        <v>0</v>
      </c>
      <c r="HH23" s="5">
        <f t="shared" si="32"/>
        <v>42000</v>
      </c>
      <c r="HI23" s="9"/>
      <c r="HJ23" s="1">
        <v>17</v>
      </c>
      <c r="HK23" s="2" t="s">
        <v>20</v>
      </c>
      <c r="HL23" s="5">
        <v>0</v>
      </c>
      <c r="HM23" s="5">
        <v>50000</v>
      </c>
      <c r="HN23" s="5">
        <v>0</v>
      </c>
      <c r="HO23" s="5">
        <f t="shared" si="33"/>
        <v>50000</v>
      </c>
      <c r="HP23" s="9"/>
      <c r="HQ23" s="1">
        <v>17</v>
      </c>
      <c r="HR23" s="2" t="s">
        <v>20</v>
      </c>
      <c r="HS23" s="5">
        <v>0</v>
      </c>
      <c r="HT23" s="5">
        <v>50000</v>
      </c>
      <c r="HU23" s="5">
        <v>0</v>
      </c>
      <c r="HV23" s="5">
        <f t="shared" si="34"/>
        <v>50000</v>
      </c>
      <c r="HW23" s="9"/>
      <c r="HX23" s="1">
        <v>17</v>
      </c>
      <c r="HY23" s="2" t="s">
        <v>20</v>
      </c>
      <c r="HZ23" s="5">
        <v>1</v>
      </c>
      <c r="IA23" s="5">
        <v>85000</v>
      </c>
      <c r="IB23" s="5">
        <v>0</v>
      </c>
      <c r="IC23" s="5">
        <f t="shared" si="35"/>
        <v>85000</v>
      </c>
      <c r="ID23" s="9"/>
      <c r="IE23" s="1">
        <v>17</v>
      </c>
      <c r="IF23" s="2" t="s">
        <v>20</v>
      </c>
      <c r="IG23" s="5">
        <v>1</v>
      </c>
      <c r="IH23" s="5">
        <v>37500</v>
      </c>
      <c r="II23" s="5">
        <v>0</v>
      </c>
      <c r="IJ23" s="5">
        <f t="shared" si="36"/>
        <v>37500</v>
      </c>
      <c r="IK23" s="9"/>
      <c r="IL23" s="1">
        <v>17</v>
      </c>
      <c r="IM23" s="2" t="s">
        <v>20</v>
      </c>
      <c r="IN23" s="5">
        <v>7</v>
      </c>
      <c r="IO23" s="5">
        <v>70000</v>
      </c>
      <c r="IP23" s="5">
        <v>0</v>
      </c>
      <c r="IQ23" s="5">
        <f t="shared" si="37"/>
        <v>70000</v>
      </c>
      <c r="IR23" s="9"/>
      <c r="IS23" s="1">
        <v>17</v>
      </c>
      <c r="IT23" s="2" t="s">
        <v>20</v>
      </c>
      <c r="IU23" s="5">
        <v>0</v>
      </c>
      <c r="IV23" s="5">
        <v>0</v>
      </c>
      <c r="IW23" s="5">
        <v>0</v>
      </c>
      <c r="IX23" s="5">
        <f t="shared" si="38"/>
        <v>0</v>
      </c>
      <c r="IY23" s="9"/>
      <c r="IZ23" s="1">
        <v>17</v>
      </c>
      <c r="JA23" s="2" t="s">
        <v>20</v>
      </c>
      <c r="JB23" s="5">
        <v>1</v>
      </c>
      <c r="JC23" s="5">
        <v>300000</v>
      </c>
      <c r="JD23" s="5">
        <v>0</v>
      </c>
      <c r="JE23" s="5">
        <f t="shared" si="39"/>
        <v>300000</v>
      </c>
      <c r="JF23" s="9"/>
      <c r="JG23" s="1">
        <v>17</v>
      </c>
      <c r="JH23" s="2" t="s">
        <v>20</v>
      </c>
      <c r="JI23" s="5">
        <v>2</v>
      </c>
      <c r="JJ23" s="5">
        <v>10000</v>
      </c>
      <c r="JK23" s="5">
        <v>0</v>
      </c>
      <c r="JL23" s="5">
        <f t="shared" si="40"/>
        <v>10000</v>
      </c>
      <c r="JM23" s="9"/>
      <c r="JN23" s="1">
        <v>17</v>
      </c>
      <c r="JO23" s="2" t="s">
        <v>20</v>
      </c>
      <c r="JP23" s="5">
        <v>0</v>
      </c>
      <c r="JQ23" s="5">
        <v>0</v>
      </c>
      <c r="JR23" s="5">
        <v>0</v>
      </c>
      <c r="JS23" s="5">
        <f t="shared" si="41"/>
        <v>0</v>
      </c>
      <c r="JT23" s="9"/>
      <c r="JU23" s="1">
        <v>17</v>
      </c>
      <c r="JV23" s="2" t="s">
        <v>20</v>
      </c>
      <c r="JW23" s="5">
        <v>0</v>
      </c>
      <c r="JX23" s="5">
        <v>0</v>
      </c>
      <c r="JY23" s="5">
        <v>0</v>
      </c>
      <c r="JZ23" s="5">
        <f t="shared" si="42"/>
        <v>0</v>
      </c>
      <c r="KA23" s="9"/>
      <c r="KB23" s="1">
        <v>17</v>
      </c>
      <c r="KC23" s="2" t="s">
        <v>20</v>
      </c>
      <c r="KD23" s="5">
        <v>0</v>
      </c>
      <c r="KE23" s="5">
        <v>0</v>
      </c>
      <c r="KF23" s="5">
        <v>0</v>
      </c>
      <c r="KG23" s="5">
        <f t="shared" si="43"/>
        <v>0</v>
      </c>
      <c r="KH23" s="9"/>
      <c r="KI23" s="1">
        <v>17</v>
      </c>
      <c r="KJ23" s="2" t="s">
        <v>20</v>
      </c>
      <c r="KK23" s="5">
        <v>0</v>
      </c>
      <c r="KL23" s="5">
        <v>0</v>
      </c>
      <c r="KM23" s="5">
        <v>0</v>
      </c>
      <c r="KN23" s="5">
        <f t="shared" si="44"/>
        <v>0</v>
      </c>
      <c r="KO23" s="9"/>
      <c r="KP23" s="1">
        <v>17</v>
      </c>
      <c r="KQ23" s="2" t="s">
        <v>20</v>
      </c>
      <c r="KR23" s="5">
        <v>0</v>
      </c>
      <c r="KS23" s="5">
        <f t="shared" si="45"/>
        <v>1350074</v>
      </c>
      <c r="KT23" s="5">
        <f t="shared" si="0"/>
        <v>80000</v>
      </c>
      <c r="KU23" s="5">
        <f t="shared" si="1"/>
        <v>1430074</v>
      </c>
      <c r="KV23" s="9"/>
    </row>
    <row r="24" spans="1:308" ht="16.5" hidden="1">
      <c r="A24" s="23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2"/>
        <v>0</v>
      </c>
      <c r="G24" s="9"/>
      <c r="H24" s="1">
        <v>18</v>
      </c>
      <c r="I24" s="2" t="s">
        <v>21</v>
      </c>
      <c r="J24" s="5">
        <v>0</v>
      </c>
      <c r="K24" s="5">
        <v>0</v>
      </c>
      <c r="L24" s="5">
        <v>0</v>
      </c>
      <c r="M24" s="5">
        <f t="shared" si="3"/>
        <v>0</v>
      </c>
      <c r="N24" s="9"/>
      <c r="O24" s="1">
        <v>18</v>
      </c>
      <c r="P24" s="2" t="s">
        <v>21</v>
      </c>
      <c r="Q24" s="5">
        <v>0</v>
      </c>
      <c r="R24" s="5">
        <v>0</v>
      </c>
      <c r="S24" s="5">
        <v>0</v>
      </c>
      <c r="T24" s="5">
        <f t="shared" si="4"/>
        <v>0</v>
      </c>
      <c r="U24" s="9"/>
      <c r="V24" s="1">
        <v>18</v>
      </c>
      <c r="W24" s="2" t="s">
        <v>21</v>
      </c>
      <c r="X24" s="5">
        <v>0</v>
      </c>
      <c r="Y24" s="5">
        <v>0</v>
      </c>
      <c r="Z24" s="5">
        <v>0</v>
      </c>
      <c r="AA24" s="5">
        <f t="shared" si="5"/>
        <v>0</v>
      </c>
      <c r="AB24" s="9"/>
      <c r="AC24" s="1">
        <v>18</v>
      </c>
      <c r="AD24" s="2" t="s">
        <v>21</v>
      </c>
      <c r="AE24" s="5">
        <v>0</v>
      </c>
      <c r="AF24" s="5">
        <v>0</v>
      </c>
      <c r="AG24" s="5">
        <v>0</v>
      </c>
      <c r="AH24" s="5">
        <f t="shared" si="6"/>
        <v>0</v>
      </c>
      <c r="AI24" s="9"/>
      <c r="AJ24" s="1">
        <v>18</v>
      </c>
      <c r="AK24" s="2" t="s">
        <v>21</v>
      </c>
      <c r="AL24" s="5">
        <v>0</v>
      </c>
      <c r="AM24" s="5">
        <v>0</v>
      </c>
      <c r="AN24" s="5">
        <v>0</v>
      </c>
      <c r="AO24" s="5">
        <f t="shared" si="7"/>
        <v>0</v>
      </c>
      <c r="AP24" s="9"/>
      <c r="AQ24" s="1">
        <v>18</v>
      </c>
      <c r="AR24" s="2" t="s">
        <v>21</v>
      </c>
      <c r="AS24" s="5">
        <v>0</v>
      </c>
      <c r="AT24" s="5">
        <v>199500</v>
      </c>
      <c r="AU24" s="5">
        <v>0</v>
      </c>
      <c r="AV24" s="5">
        <f t="shared" si="8"/>
        <v>199500</v>
      </c>
      <c r="AW24" s="9"/>
      <c r="AX24" s="1">
        <v>18</v>
      </c>
      <c r="AY24" s="2" t="s">
        <v>21</v>
      </c>
      <c r="AZ24" s="5">
        <v>0</v>
      </c>
      <c r="BA24" s="5">
        <v>7000</v>
      </c>
      <c r="BB24" s="5">
        <v>0</v>
      </c>
      <c r="BC24" s="5">
        <f t="shared" si="9"/>
        <v>7000</v>
      </c>
      <c r="BD24" s="9"/>
      <c r="BE24" s="1">
        <v>18</v>
      </c>
      <c r="BF24" s="2" t="s">
        <v>21</v>
      </c>
      <c r="BG24" s="5">
        <v>0</v>
      </c>
      <c r="BH24" s="5">
        <v>0</v>
      </c>
      <c r="BI24" s="5">
        <v>0</v>
      </c>
      <c r="BJ24" s="5">
        <f t="shared" si="10"/>
        <v>0</v>
      </c>
      <c r="BK24" s="9"/>
      <c r="BL24" s="1">
        <v>18</v>
      </c>
      <c r="BM24" s="2" t="s">
        <v>21</v>
      </c>
      <c r="BN24" s="5">
        <v>0</v>
      </c>
      <c r="BO24" s="5">
        <v>0</v>
      </c>
      <c r="BP24" s="5">
        <v>0</v>
      </c>
      <c r="BQ24" s="5">
        <f t="shared" si="11"/>
        <v>0</v>
      </c>
      <c r="BR24" s="9"/>
      <c r="BS24" s="1">
        <v>18</v>
      </c>
      <c r="BT24" s="2" t="s">
        <v>21</v>
      </c>
      <c r="BU24" s="5">
        <v>8</v>
      </c>
      <c r="BV24" s="5">
        <v>55000</v>
      </c>
      <c r="BW24" s="5">
        <v>0</v>
      </c>
      <c r="BX24" s="5">
        <f t="shared" si="12"/>
        <v>55000</v>
      </c>
      <c r="BY24" s="9"/>
      <c r="BZ24" s="1">
        <v>18</v>
      </c>
      <c r="CA24" s="2" t="s">
        <v>21</v>
      </c>
      <c r="CB24" s="5">
        <v>8</v>
      </c>
      <c r="CC24" s="5">
        <v>55000</v>
      </c>
      <c r="CD24" s="5">
        <v>0</v>
      </c>
      <c r="CE24" s="5">
        <f t="shared" si="13"/>
        <v>55000</v>
      </c>
      <c r="CF24" s="9"/>
      <c r="CG24" s="1">
        <v>18</v>
      </c>
      <c r="CH24" s="2" t="s">
        <v>21</v>
      </c>
      <c r="CI24" s="5">
        <v>8</v>
      </c>
      <c r="CJ24" s="5">
        <v>55000</v>
      </c>
      <c r="CK24" s="5">
        <v>0</v>
      </c>
      <c r="CL24" s="5">
        <f t="shared" si="14"/>
        <v>55000</v>
      </c>
      <c r="CM24" s="9"/>
      <c r="CN24" s="1">
        <v>18</v>
      </c>
      <c r="CO24" s="2" t="s">
        <v>21</v>
      </c>
      <c r="CP24" s="5">
        <v>0</v>
      </c>
      <c r="CQ24" s="5">
        <v>0</v>
      </c>
      <c r="CR24" s="5">
        <v>0</v>
      </c>
      <c r="CS24" s="5">
        <f t="shared" si="15"/>
        <v>0</v>
      </c>
      <c r="CT24" s="9"/>
      <c r="CU24" s="1">
        <v>18</v>
      </c>
      <c r="CV24" s="2" t="s">
        <v>21</v>
      </c>
      <c r="CW24" s="5">
        <v>0</v>
      </c>
      <c r="CX24" s="5">
        <v>0</v>
      </c>
      <c r="CY24" s="5">
        <v>0</v>
      </c>
      <c r="CZ24" s="5">
        <f t="shared" si="16"/>
        <v>0</v>
      </c>
      <c r="DA24" s="9"/>
      <c r="DB24" s="1">
        <v>18</v>
      </c>
      <c r="DC24" s="2" t="s">
        <v>21</v>
      </c>
      <c r="DD24" s="5">
        <v>0</v>
      </c>
      <c r="DE24" s="5">
        <v>0</v>
      </c>
      <c r="DF24" s="5">
        <v>0</v>
      </c>
      <c r="DG24" s="5">
        <f t="shared" si="17"/>
        <v>0</v>
      </c>
      <c r="DH24" s="9"/>
      <c r="DI24" s="1">
        <v>18</v>
      </c>
      <c r="DJ24" s="2" t="s">
        <v>21</v>
      </c>
      <c r="DK24" s="5">
        <v>0</v>
      </c>
      <c r="DL24" s="5">
        <v>0</v>
      </c>
      <c r="DM24" s="5">
        <v>0</v>
      </c>
      <c r="DN24" s="5">
        <f t="shared" si="18"/>
        <v>0</v>
      </c>
      <c r="DO24" s="9"/>
      <c r="DP24" s="1">
        <v>18</v>
      </c>
      <c r="DQ24" s="2" t="s">
        <v>21</v>
      </c>
      <c r="DR24" s="5">
        <v>0</v>
      </c>
      <c r="DS24" s="5">
        <v>0</v>
      </c>
      <c r="DT24" s="5">
        <v>0</v>
      </c>
      <c r="DU24" s="5">
        <f t="shared" si="19"/>
        <v>0</v>
      </c>
      <c r="DV24" s="9"/>
      <c r="DW24" s="1">
        <v>18</v>
      </c>
      <c r="DX24" s="2" t="s">
        <v>21</v>
      </c>
      <c r="DY24" s="5">
        <v>0</v>
      </c>
      <c r="DZ24" s="5">
        <v>0</v>
      </c>
      <c r="EA24" s="5">
        <v>0</v>
      </c>
      <c r="EB24" s="5">
        <f t="shared" si="20"/>
        <v>0</v>
      </c>
      <c r="EC24" s="9"/>
      <c r="ED24" s="1">
        <v>18</v>
      </c>
      <c r="EE24" s="2" t="s">
        <v>21</v>
      </c>
      <c r="EF24" s="5">
        <v>0</v>
      </c>
      <c r="EG24" s="5">
        <v>0</v>
      </c>
      <c r="EH24" s="5">
        <v>0</v>
      </c>
      <c r="EI24" s="5">
        <f t="shared" si="21"/>
        <v>0</v>
      </c>
      <c r="EJ24" s="9"/>
      <c r="EK24" s="1">
        <v>18</v>
      </c>
      <c r="EL24" s="2" t="s">
        <v>21</v>
      </c>
      <c r="EM24" s="5">
        <v>0</v>
      </c>
      <c r="EN24" s="5">
        <v>0</v>
      </c>
      <c r="EO24" s="5">
        <v>0</v>
      </c>
      <c r="EP24" s="5">
        <f t="shared" si="22"/>
        <v>0</v>
      </c>
      <c r="EQ24" s="9"/>
      <c r="ER24" s="1">
        <v>18</v>
      </c>
      <c r="ES24" s="2" t="s">
        <v>21</v>
      </c>
      <c r="ET24" s="5">
        <v>1</v>
      </c>
      <c r="EU24" s="5">
        <v>15000</v>
      </c>
      <c r="EV24" s="5">
        <v>0</v>
      </c>
      <c r="EW24" s="5">
        <f t="shared" si="23"/>
        <v>15000</v>
      </c>
      <c r="EX24" s="9"/>
      <c r="EY24" s="1">
        <v>18</v>
      </c>
      <c r="EZ24" s="2" t="s">
        <v>21</v>
      </c>
      <c r="FA24" s="5">
        <v>0</v>
      </c>
      <c r="FB24" s="5">
        <v>70000</v>
      </c>
      <c r="FC24" s="5">
        <v>0</v>
      </c>
      <c r="FD24" s="5">
        <f t="shared" si="24"/>
        <v>70000</v>
      </c>
      <c r="FE24" s="9"/>
      <c r="FF24" s="1">
        <v>18</v>
      </c>
      <c r="FG24" s="2" t="s">
        <v>21</v>
      </c>
      <c r="FH24" s="5">
        <v>0</v>
      </c>
      <c r="FI24" s="5">
        <v>0</v>
      </c>
      <c r="FJ24" s="5">
        <v>0</v>
      </c>
      <c r="FK24" s="5">
        <f t="shared" si="25"/>
        <v>0</v>
      </c>
      <c r="FL24" s="9"/>
      <c r="FM24" s="1">
        <v>18</v>
      </c>
      <c r="FN24" s="2" t="s">
        <v>21</v>
      </c>
      <c r="FO24" s="5">
        <v>0</v>
      </c>
      <c r="FP24" s="5">
        <v>0</v>
      </c>
      <c r="FQ24" s="5">
        <v>0</v>
      </c>
      <c r="FR24" s="5">
        <f t="shared" si="26"/>
        <v>0</v>
      </c>
      <c r="FS24" s="9"/>
      <c r="FT24" s="1">
        <v>18</v>
      </c>
      <c r="FU24" s="2" t="s">
        <v>21</v>
      </c>
      <c r="FV24" s="5">
        <v>0</v>
      </c>
      <c r="FW24" s="5">
        <v>100000</v>
      </c>
      <c r="FX24" s="5">
        <v>0</v>
      </c>
      <c r="FY24" s="5">
        <f t="shared" si="27"/>
        <v>100000</v>
      </c>
      <c r="FZ24" s="9"/>
      <c r="GA24" s="1">
        <v>18</v>
      </c>
      <c r="GB24" s="2" t="s">
        <v>21</v>
      </c>
      <c r="GC24" s="5">
        <v>1</v>
      </c>
      <c r="GD24" s="5">
        <v>44850</v>
      </c>
      <c r="GE24" s="5">
        <v>80000</v>
      </c>
      <c r="GF24" s="5">
        <f t="shared" si="28"/>
        <v>124850</v>
      </c>
      <c r="GG24" s="9"/>
      <c r="GH24" s="1">
        <v>18</v>
      </c>
      <c r="GI24" s="2" t="s">
        <v>21</v>
      </c>
      <c r="GJ24" s="5">
        <v>0</v>
      </c>
      <c r="GK24" s="5">
        <v>35600</v>
      </c>
      <c r="GL24" s="5">
        <v>0</v>
      </c>
      <c r="GM24" s="5">
        <f t="shared" si="29"/>
        <v>35600</v>
      </c>
      <c r="GN24" s="9"/>
      <c r="GO24" s="1">
        <v>18</v>
      </c>
      <c r="GP24" s="2" t="s">
        <v>21</v>
      </c>
      <c r="GQ24" s="5">
        <v>0</v>
      </c>
      <c r="GR24" s="5">
        <v>0</v>
      </c>
      <c r="GS24" s="5">
        <v>0</v>
      </c>
      <c r="GT24" s="5">
        <f t="shared" si="30"/>
        <v>0</v>
      </c>
      <c r="GU24" s="9"/>
      <c r="GV24" s="1">
        <v>18</v>
      </c>
      <c r="GW24" s="2" t="s">
        <v>21</v>
      </c>
      <c r="GX24" s="5">
        <v>11</v>
      </c>
      <c r="GY24" s="5">
        <v>89672</v>
      </c>
      <c r="GZ24" s="5">
        <v>0</v>
      </c>
      <c r="HA24" s="5">
        <f t="shared" si="31"/>
        <v>89672</v>
      </c>
      <c r="HB24" s="9"/>
      <c r="HC24" s="1">
        <v>18</v>
      </c>
      <c r="HD24" s="2" t="s">
        <v>21</v>
      </c>
      <c r="HE24" s="5">
        <v>3</v>
      </c>
      <c r="HF24" s="5">
        <v>42000</v>
      </c>
      <c r="HG24" s="5">
        <v>0</v>
      </c>
      <c r="HH24" s="5">
        <f t="shared" si="32"/>
        <v>42000</v>
      </c>
      <c r="HI24" s="9"/>
      <c r="HJ24" s="1">
        <v>18</v>
      </c>
      <c r="HK24" s="2" t="s">
        <v>21</v>
      </c>
      <c r="HL24" s="5">
        <v>0</v>
      </c>
      <c r="HM24" s="5">
        <v>50000</v>
      </c>
      <c r="HN24" s="5">
        <v>0</v>
      </c>
      <c r="HO24" s="5">
        <f t="shared" si="33"/>
        <v>50000</v>
      </c>
      <c r="HP24" s="9"/>
      <c r="HQ24" s="1">
        <v>18</v>
      </c>
      <c r="HR24" s="2" t="s">
        <v>21</v>
      </c>
      <c r="HS24" s="5">
        <v>0</v>
      </c>
      <c r="HT24" s="5">
        <v>50000</v>
      </c>
      <c r="HU24" s="5">
        <v>0</v>
      </c>
      <c r="HV24" s="5">
        <f t="shared" si="34"/>
        <v>50000</v>
      </c>
      <c r="HW24" s="9"/>
      <c r="HX24" s="1">
        <v>18</v>
      </c>
      <c r="HY24" s="2" t="s">
        <v>21</v>
      </c>
      <c r="HZ24" s="5">
        <v>1</v>
      </c>
      <c r="IA24" s="5">
        <v>85000</v>
      </c>
      <c r="IB24" s="5">
        <v>0</v>
      </c>
      <c r="IC24" s="5">
        <f t="shared" si="35"/>
        <v>85000</v>
      </c>
      <c r="ID24" s="9"/>
      <c r="IE24" s="1">
        <v>18</v>
      </c>
      <c r="IF24" s="2" t="s">
        <v>21</v>
      </c>
      <c r="IG24" s="5">
        <v>1</v>
      </c>
      <c r="IH24" s="5">
        <v>37500</v>
      </c>
      <c r="II24" s="5">
        <v>0</v>
      </c>
      <c r="IJ24" s="5">
        <f t="shared" si="36"/>
        <v>37500</v>
      </c>
      <c r="IK24" s="9"/>
      <c r="IL24" s="1">
        <v>18</v>
      </c>
      <c r="IM24" s="2" t="s">
        <v>21</v>
      </c>
      <c r="IN24" s="5">
        <v>7</v>
      </c>
      <c r="IO24" s="5">
        <v>70000</v>
      </c>
      <c r="IP24" s="5">
        <v>0</v>
      </c>
      <c r="IQ24" s="5">
        <f t="shared" si="37"/>
        <v>70000</v>
      </c>
      <c r="IR24" s="9"/>
      <c r="IS24" s="1">
        <v>18</v>
      </c>
      <c r="IT24" s="2" t="s">
        <v>21</v>
      </c>
      <c r="IU24" s="5">
        <v>0</v>
      </c>
      <c r="IV24" s="5">
        <v>0</v>
      </c>
      <c r="IW24" s="5">
        <v>0</v>
      </c>
      <c r="IX24" s="5">
        <f t="shared" si="38"/>
        <v>0</v>
      </c>
      <c r="IY24" s="9"/>
      <c r="IZ24" s="1">
        <v>18</v>
      </c>
      <c r="JA24" s="2" t="s">
        <v>21</v>
      </c>
      <c r="JB24" s="5">
        <v>1</v>
      </c>
      <c r="JC24" s="5">
        <v>300000</v>
      </c>
      <c r="JD24" s="5">
        <v>0</v>
      </c>
      <c r="JE24" s="5">
        <f t="shared" si="39"/>
        <v>300000</v>
      </c>
      <c r="JF24" s="9"/>
      <c r="JG24" s="1">
        <v>18</v>
      </c>
      <c r="JH24" s="2" t="s">
        <v>21</v>
      </c>
      <c r="JI24" s="5">
        <v>0</v>
      </c>
      <c r="JJ24" s="5">
        <v>0</v>
      </c>
      <c r="JK24" s="5">
        <v>0</v>
      </c>
      <c r="JL24" s="5">
        <f t="shared" si="40"/>
        <v>0</v>
      </c>
      <c r="JM24" s="9"/>
      <c r="JN24" s="1">
        <v>18</v>
      </c>
      <c r="JO24" s="2" t="s">
        <v>21</v>
      </c>
      <c r="JP24" s="5">
        <v>0</v>
      </c>
      <c r="JQ24" s="5">
        <v>0</v>
      </c>
      <c r="JR24" s="5">
        <v>0</v>
      </c>
      <c r="JS24" s="5">
        <f t="shared" si="41"/>
        <v>0</v>
      </c>
      <c r="JT24" s="9"/>
      <c r="JU24" s="1">
        <v>18</v>
      </c>
      <c r="JV24" s="2" t="s">
        <v>21</v>
      </c>
      <c r="JW24" s="5">
        <v>0</v>
      </c>
      <c r="JX24" s="5">
        <v>0</v>
      </c>
      <c r="JY24" s="5">
        <v>0</v>
      </c>
      <c r="JZ24" s="5">
        <f t="shared" si="42"/>
        <v>0</v>
      </c>
      <c r="KA24" s="9"/>
      <c r="KB24" s="1">
        <v>18</v>
      </c>
      <c r="KC24" s="2" t="s">
        <v>21</v>
      </c>
      <c r="KD24" s="5">
        <v>0</v>
      </c>
      <c r="KE24" s="5">
        <v>0</v>
      </c>
      <c r="KF24" s="5">
        <v>0</v>
      </c>
      <c r="KG24" s="5">
        <f t="shared" si="43"/>
        <v>0</v>
      </c>
      <c r="KH24" s="9"/>
      <c r="KI24" s="1">
        <v>18</v>
      </c>
      <c r="KJ24" s="2" t="s">
        <v>21</v>
      </c>
      <c r="KK24" s="5">
        <v>0</v>
      </c>
      <c r="KL24" s="5">
        <v>0</v>
      </c>
      <c r="KM24" s="5">
        <v>0</v>
      </c>
      <c r="KN24" s="5">
        <f t="shared" si="44"/>
        <v>0</v>
      </c>
      <c r="KO24" s="9"/>
      <c r="KP24" s="1">
        <v>18</v>
      </c>
      <c r="KQ24" s="2" t="s">
        <v>21</v>
      </c>
      <c r="KR24" s="5">
        <v>0</v>
      </c>
      <c r="KS24" s="5">
        <f t="shared" si="45"/>
        <v>1361122</v>
      </c>
      <c r="KT24" s="5">
        <f t="shared" si="0"/>
        <v>80000</v>
      </c>
      <c r="KU24" s="5">
        <f t="shared" si="1"/>
        <v>1441122</v>
      </c>
      <c r="KV24" s="9"/>
    </row>
    <row r="25" spans="1:308" ht="16.5" hidden="1">
      <c r="A25" s="23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2"/>
        <v>0</v>
      </c>
      <c r="G25" s="9"/>
      <c r="H25" s="1">
        <v>19</v>
      </c>
      <c r="I25" s="2" t="s">
        <v>22</v>
      </c>
      <c r="J25" s="5">
        <v>0</v>
      </c>
      <c r="K25" s="5">
        <v>0</v>
      </c>
      <c r="L25" s="5">
        <v>0</v>
      </c>
      <c r="M25" s="5">
        <f t="shared" si="3"/>
        <v>0</v>
      </c>
      <c r="N25" s="9"/>
      <c r="O25" s="1">
        <v>19</v>
      </c>
      <c r="P25" s="2" t="s">
        <v>22</v>
      </c>
      <c r="Q25" s="5">
        <v>0</v>
      </c>
      <c r="R25" s="5">
        <v>0</v>
      </c>
      <c r="S25" s="5">
        <v>0</v>
      </c>
      <c r="T25" s="5">
        <f t="shared" si="4"/>
        <v>0</v>
      </c>
      <c r="U25" s="9"/>
      <c r="V25" s="1">
        <v>19</v>
      </c>
      <c r="W25" s="2" t="s">
        <v>22</v>
      </c>
      <c r="X25" s="5">
        <v>0</v>
      </c>
      <c r="Y25" s="5">
        <v>0</v>
      </c>
      <c r="Z25" s="5">
        <v>0</v>
      </c>
      <c r="AA25" s="5">
        <f t="shared" si="5"/>
        <v>0</v>
      </c>
      <c r="AB25" s="9"/>
      <c r="AC25" s="1">
        <v>19</v>
      </c>
      <c r="AD25" s="2" t="s">
        <v>22</v>
      </c>
      <c r="AE25" s="5">
        <v>0</v>
      </c>
      <c r="AF25" s="5">
        <v>0</v>
      </c>
      <c r="AG25" s="5">
        <v>0</v>
      </c>
      <c r="AH25" s="5">
        <f t="shared" si="6"/>
        <v>0</v>
      </c>
      <c r="AI25" s="9"/>
      <c r="AJ25" s="1">
        <v>19</v>
      </c>
      <c r="AK25" s="2" t="s">
        <v>22</v>
      </c>
      <c r="AL25" s="5">
        <v>0</v>
      </c>
      <c r="AM25" s="5">
        <v>0</v>
      </c>
      <c r="AN25" s="5">
        <v>0</v>
      </c>
      <c r="AO25" s="5">
        <f t="shared" si="7"/>
        <v>0</v>
      </c>
      <c r="AP25" s="9"/>
      <c r="AQ25" s="1">
        <v>19</v>
      </c>
      <c r="AR25" s="2" t="s">
        <v>22</v>
      </c>
      <c r="AS25" s="5">
        <v>0</v>
      </c>
      <c r="AT25" s="5">
        <v>63000</v>
      </c>
      <c r="AU25" s="5">
        <v>0</v>
      </c>
      <c r="AV25" s="5">
        <f t="shared" si="8"/>
        <v>63000</v>
      </c>
      <c r="AW25" s="9"/>
      <c r="AX25" s="1">
        <v>19</v>
      </c>
      <c r="AY25" s="2" t="s">
        <v>22</v>
      </c>
      <c r="AZ25" s="5">
        <v>0</v>
      </c>
      <c r="BA25" s="5">
        <v>7000</v>
      </c>
      <c r="BB25" s="5">
        <v>0</v>
      </c>
      <c r="BC25" s="5">
        <f t="shared" si="9"/>
        <v>7000</v>
      </c>
      <c r="BD25" s="9"/>
      <c r="BE25" s="1">
        <v>19</v>
      </c>
      <c r="BF25" s="2" t="s">
        <v>22</v>
      </c>
      <c r="BG25" s="5">
        <v>0</v>
      </c>
      <c r="BH25" s="5">
        <v>0</v>
      </c>
      <c r="BI25" s="5">
        <v>0</v>
      </c>
      <c r="BJ25" s="5">
        <f t="shared" si="10"/>
        <v>0</v>
      </c>
      <c r="BK25" s="9"/>
      <c r="BL25" s="1">
        <v>19</v>
      </c>
      <c r="BM25" s="2" t="s">
        <v>22</v>
      </c>
      <c r="BN25" s="5">
        <v>0</v>
      </c>
      <c r="BO25" s="5">
        <v>0</v>
      </c>
      <c r="BP25" s="5">
        <v>0</v>
      </c>
      <c r="BQ25" s="5">
        <f t="shared" si="11"/>
        <v>0</v>
      </c>
      <c r="BR25" s="9"/>
      <c r="BS25" s="1">
        <v>19</v>
      </c>
      <c r="BT25" s="2" t="s">
        <v>22</v>
      </c>
      <c r="BU25" s="5">
        <v>8</v>
      </c>
      <c r="BV25" s="5">
        <v>55000</v>
      </c>
      <c r="BW25" s="5">
        <v>0</v>
      </c>
      <c r="BX25" s="5">
        <f t="shared" si="12"/>
        <v>55000</v>
      </c>
      <c r="BY25" s="9"/>
      <c r="BZ25" s="1">
        <v>19</v>
      </c>
      <c r="CA25" s="2" t="s">
        <v>22</v>
      </c>
      <c r="CB25" s="5">
        <v>8</v>
      </c>
      <c r="CC25" s="5">
        <v>55000</v>
      </c>
      <c r="CD25" s="5">
        <v>0</v>
      </c>
      <c r="CE25" s="5">
        <f t="shared" si="13"/>
        <v>55000</v>
      </c>
      <c r="CF25" s="9"/>
      <c r="CG25" s="1">
        <v>19</v>
      </c>
      <c r="CH25" s="2" t="s">
        <v>22</v>
      </c>
      <c r="CI25" s="5">
        <v>8</v>
      </c>
      <c r="CJ25" s="5">
        <v>55000</v>
      </c>
      <c r="CK25" s="5">
        <v>0</v>
      </c>
      <c r="CL25" s="5">
        <f t="shared" si="14"/>
        <v>55000</v>
      </c>
      <c r="CM25" s="9"/>
      <c r="CN25" s="1">
        <v>19</v>
      </c>
      <c r="CO25" s="2" t="s">
        <v>22</v>
      </c>
      <c r="CP25" s="5">
        <v>0</v>
      </c>
      <c r="CQ25" s="5">
        <v>0</v>
      </c>
      <c r="CR25" s="5">
        <v>0</v>
      </c>
      <c r="CS25" s="5">
        <f t="shared" si="15"/>
        <v>0</v>
      </c>
      <c r="CT25" s="9"/>
      <c r="CU25" s="1">
        <v>19</v>
      </c>
      <c r="CV25" s="2" t="s">
        <v>22</v>
      </c>
      <c r="CW25" s="5">
        <v>0</v>
      </c>
      <c r="CX25" s="5">
        <v>0</v>
      </c>
      <c r="CY25" s="5">
        <v>0</v>
      </c>
      <c r="CZ25" s="5">
        <f t="shared" si="16"/>
        <v>0</v>
      </c>
      <c r="DA25" s="9"/>
      <c r="DB25" s="1">
        <v>19</v>
      </c>
      <c r="DC25" s="2" t="s">
        <v>22</v>
      </c>
      <c r="DD25" s="5">
        <v>0</v>
      </c>
      <c r="DE25" s="5">
        <v>0</v>
      </c>
      <c r="DF25" s="5">
        <v>0</v>
      </c>
      <c r="DG25" s="5">
        <f t="shared" si="17"/>
        <v>0</v>
      </c>
      <c r="DH25" s="9"/>
      <c r="DI25" s="1">
        <v>19</v>
      </c>
      <c r="DJ25" s="2" t="s">
        <v>22</v>
      </c>
      <c r="DK25" s="5">
        <v>0</v>
      </c>
      <c r="DL25" s="5">
        <v>0</v>
      </c>
      <c r="DM25" s="5">
        <v>0</v>
      </c>
      <c r="DN25" s="5">
        <f t="shared" si="18"/>
        <v>0</v>
      </c>
      <c r="DO25" s="9"/>
      <c r="DP25" s="1">
        <v>19</v>
      </c>
      <c r="DQ25" s="2" t="s">
        <v>22</v>
      </c>
      <c r="DR25" s="5">
        <v>0</v>
      </c>
      <c r="DS25" s="5">
        <v>0</v>
      </c>
      <c r="DT25" s="5">
        <v>0</v>
      </c>
      <c r="DU25" s="5">
        <f t="shared" si="19"/>
        <v>0</v>
      </c>
      <c r="DV25" s="9"/>
      <c r="DW25" s="1">
        <v>19</v>
      </c>
      <c r="DX25" s="2" t="s">
        <v>22</v>
      </c>
      <c r="DY25" s="5">
        <v>0</v>
      </c>
      <c r="DZ25" s="5">
        <v>0</v>
      </c>
      <c r="EA25" s="5">
        <v>0</v>
      </c>
      <c r="EB25" s="5">
        <f t="shared" si="20"/>
        <v>0</v>
      </c>
      <c r="EC25" s="9"/>
      <c r="ED25" s="1">
        <v>19</v>
      </c>
      <c r="EE25" s="2" t="s">
        <v>22</v>
      </c>
      <c r="EF25" s="5">
        <v>0</v>
      </c>
      <c r="EG25" s="5">
        <v>0</v>
      </c>
      <c r="EH25" s="5">
        <v>0</v>
      </c>
      <c r="EI25" s="5">
        <f t="shared" si="21"/>
        <v>0</v>
      </c>
      <c r="EJ25" s="9"/>
      <c r="EK25" s="1">
        <v>19</v>
      </c>
      <c r="EL25" s="2" t="s">
        <v>22</v>
      </c>
      <c r="EM25" s="5">
        <v>0</v>
      </c>
      <c r="EN25" s="5">
        <v>0</v>
      </c>
      <c r="EO25" s="5">
        <v>0</v>
      </c>
      <c r="EP25" s="5">
        <f t="shared" si="22"/>
        <v>0</v>
      </c>
      <c r="EQ25" s="9"/>
      <c r="ER25" s="1">
        <v>19</v>
      </c>
      <c r="ES25" s="2" t="s">
        <v>22</v>
      </c>
      <c r="ET25" s="5">
        <v>1</v>
      </c>
      <c r="EU25" s="5">
        <v>15000</v>
      </c>
      <c r="EV25" s="5">
        <v>0</v>
      </c>
      <c r="EW25" s="5">
        <f t="shared" si="23"/>
        <v>15000</v>
      </c>
      <c r="EX25" s="9"/>
      <c r="EY25" s="1">
        <v>19</v>
      </c>
      <c r="EZ25" s="2" t="s">
        <v>22</v>
      </c>
      <c r="FA25" s="5">
        <v>0</v>
      </c>
      <c r="FB25" s="5">
        <v>70000</v>
      </c>
      <c r="FC25" s="5">
        <v>0</v>
      </c>
      <c r="FD25" s="5">
        <f t="shared" si="24"/>
        <v>70000</v>
      </c>
      <c r="FE25" s="9"/>
      <c r="FF25" s="1">
        <v>19</v>
      </c>
      <c r="FG25" s="2" t="s">
        <v>22</v>
      </c>
      <c r="FH25" s="5">
        <v>0</v>
      </c>
      <c r="FI25" s="5">
        <v>0</v>
      </c>
      <c r="FJ25" s="5">
        <v>0</v>
      </c>
      <c r="FK25" s="5">
        <f t="shared" si="25"/>
        <v>0</v>
      </c>
      <c r="FL25" s="9"/>
      <c r="FM25" s="1">
        <v>19</v>
      </c>
      <c r="FN25" s="2" t="s">
        <v>22</v>
      </c>
      <c r="FO25" s="5">
        <v>0</v>
      </c>
      <c r="FP25" s="5">
        <v>0</v>
      </c>
      <c r="FQ25" s="5">
        <v>0</v>
      </c>
      <c r="FR25" s="5">
        <f t="shared" si="26"/>
        <v>0</v>
      </c>
      <c r="FS25" s="9"/>
      <c r="FT25" s="1">
        <v>19</v>
      </c>
      <c r="FU25" s="2" t="s">
        <v>22</v>
      </c>
      <c r="FV25" s="5">
        <v>0</v>
      </c>
      <c r="FW25" s="5">
        <v>100000</v>
      </c>
      <c r="FX25" s="5">
        <v>0</v>
      </c>
      <c r="FY25" s="5">
        <f t="shared" si="27"/>
        <v>100000</v>
      </c>
      <c r="FZ25" s="9"/>
      <c r="GA25" s="1">
        <v>19</v>
      </c>
      <c r="GB25" s="2" t="s">
        <v>22</v>
      </c>
      <c r="GC25" s="5">
        <v>1</v>
      </c>
      <c r="GD25" s="5">
        <v>26000</v>
      </c>
      <c r="GE25" s="5">
        <v>50000</v>
      </c>
      <c r="GF25" s="5">
        <f t="shared" si="28"/>
        <v>76000</v>
      </c>
      <c r="GG25" s="9"/>
      <c r="GH25" s="1">
        <v>19</v>
      </c>
      <c r="GI25" s="2" t="s">
        <v>22</v>
      </c>
      <c r="GJ25" s="5">
        <v>0</v>
      </c>
      <c r="GK25" s="5">
        <v>29200</v>
      </c>
      <c r="GL25" s="5">
        <v>0</v>
      </c>
      <c r="GM25" s="5">
        <f t="shared" si="29"/>
        <v>29200</v>
      </c>
      <c r="GN25" s="9"/>
      <c r="GO25" s="1">
        <v>19</v>
      </c>
      <c r="GP25" s="2" t="s">
        <v>22</v>
      </c>
      <c r="GQ25" s="5">
        <v>0</v>
      </c>
      <c r="GR25" s="5">
        <v>0</v>
      </c>
      <c r="GS25" s="5">
        <v>0</v>
      </c>
      <c r="GT25" s="5">
        <f t="shared" si="30"/>
        <v>0</v>
      </c>
      <c r="GU25" s="9"/>
      <c r="GV25" s="1">
        <v>19</v>
      </c>
      <c r="GW25" s="2" t="s">
        <v>22</v>
      </c>
      <c r="GX25" s="5">
        <v>6</v>
      </c>
      <c r="GY25" s="5">
        <v>48912</v>
      </c>
      <c r="GZ25" s="5">
        <v>0</v>
      </c>
      <c r="HA25" s="5">
        <f t="shared" si="31"/>
        <v>48912</v>
      </c>
      <c r="HB25" s="9"/>
      <c r="HC25" s="1">
        <v>19</v>
      </c>
      <c r="HD25" s="2" t="s">
        <v>22</v>
      </c>
      <c r="HE25" s="5">
        <v>3</v>
      </c>
      <c r="HF25" s="5">
        <v>42000</v>
      </c>
      <c r="HG25" s="5">
        <v>0</v>
      </c>
      <c r="HH25" s="5">
        <f t="shared" si="32"/>
        <v>42000</v>
      </c>
      <c r="HI25" s="9"/>
      <c r="HJ25" s="1">
        <v>19</v>
      </c>
      <c r="HK25" s="2" t="s">
        <v>22</v>
      </c>
      <c r="HL25" s="5">
        <v>0</v>
      </c>
      <c r="HM25" s="5">
        <v>0</v>
      </c>
      <c r="HN25" s="5">
        <v>0</v>
      </c>
      <c r="HO25" s="5">
        <f t="shared" si="33"/>
        <v>0</v>
      </c>
      <c r="HP25" s="9"/>
      <c r="HQ25" s="1">
        <v>19</v>
      </c>
      <c r="HR25" s="2" t="s">
        <v>22</v>
      </c>
      <c r="HS25" s="5">
        <v>0</v>
      </c>
      <c r="HT25" s="5">
        <v>0</v>
      </c>
      <c r="HU25" s="5">
        <v>0</v>
      </c>
      <c r="HV25" s="5">
        <f t="shared" si="34"/>
        <v>0</v>
      </c>
      <c r="HW25" s="9"/>
      <c r="HX25" s="1">
        <v>19</v>
      </c>
      <c r="HY25" s="2" t="s">
        <v>22</v>
      </c>
      <c r="HZ25" s="5">
        <v>1</v>
      </c>
      <c r="IA25" s="5">
        <v>85000</v>
      </c>
      <c r="IB25" s="5">
        <v>0</v>
      </c>
      <c r="IC25" s="5">
        <f t="shared" si="35"/>
        <v>85000</v>
      </c>
      <c r="ID25" s="9"/>
      <c r="IE25" s="1">
        <v>19</v>
      </c>
      <c r="IF25" s="2" t="s">
        <v>22</v>
      </c>
      <c r="IG25" s="5">
        <v>1</v>
      </c>
      <c r="IH25" s="5">
        <v>37500</v>
      </c>
      <c r="II25" s="5">
        <v>0</v>
      </c>
      <c r="IJ25" s="5">
        <f t="shared" si="36"/>
        <v>37500</v>
      </c>
      <c r="IK25" s="9"/>
      <c r="IL25" s="1">
        <v>19</v>
      </c>
      <c r="IM25" s="2" t="s">
        <v>22</v>
      </c>
      <c r="IN25" s="5">
        <v>6</v>
      </c>
      <c r="IO25" s="5">
        <v>60000</v>
      </c>
      <c r="IP25" s="5">
        <v>0</v>
      </c>
      <c r="IQ25" s="5">
        <f t="shared" si="37"/>
        <v>60000</v>
      </c>
      <c r="IR25" s="9"/>
      <c r="IS25" s="1">
        <v>19</v>
      </c>
      <c r="IT25" s="2" t="s">
        <v>22</v>
      </c>
      <c r="IU25" s="5">
        <v>0</v>
      </c>
      <c r="IV25" s="5">
        <v>0</v>
      </c>
      <c r="IW25" s="5">
        <v>0</v>
      </c>
      <c r="IX25" s="5">
        <f t="shared" si="38"/>
        <v>0</v>
      </c>
      <c r="IY25" s="9"/>
      <c r="IZ25" s="1">
        <v>19</v>
      </c>
      <c r="JA25" s="2" t="s">
        <v>22</v>
      </c>
      <c r="JB25" s="5">
        <v>1</v>
      </c>
      <c r="JC25" s="5">
        <v>300000</v>
      </c>
      <c r="JD25" s="5">
        <v>0</v>
      </c>
      <c r="JE25" s="5">
        <f t="shared" si="39"/>
        <v>300000</v>
      </c>
      <c r="JF25" s="9"/>
      <c r="JG25" s="1">
        <v>19</v>
      </c>
      <c r="JH25" s="2" t="s">
        <v>22</v>
      </c>
      <c r="JI25" s="5">
        <v>0</v>
      </c>
      <c r="JJ25" s="5">
        <v>0</v>
      </c>
      <c r="JK25" s="5">
        <v>0</v>
      </c>
      <c r="JL25" s="5">
        <f t="shared" si="40"/>
        <v>0</v>
      </c>
      <c r="JM25" s="9"/>
      <c r="JN25" s="1">
        <v>19</v>
      </c>
      <c r="JO25" s="2" t="s">
        <v>22</v>
      </c>
      <c r="JP25" s="5">
        <v>0</v>
      </c>
      <c r="JQ25" s="5">
        <v>0</v>
      </c>
      <c r="JR25" s="5">
        <v>0</v>
      </c>
      <c r="JS25" s="5">
        <f t="shared" si="41"/>
        <v>0</v>
      </c>
      <c r="JT25" s="9"/>
      <c r="JU25" s="1">
        <v>19</v>
      </c>
      <c r="JV25" s="2" t="s">
        <v>22</v>
      </c>
      <c r="JW25" s="5">
        <v>0</v>
      </c>
      <c r="JX25" s="5">
        <v>0</v>
      </c>
      <c r="JY25" s="5">
        <v>0</v>
      </c>
      <c r="JZ25" s="5">
        <f t="shared" si="42"/>
        <v>0</v>
      </c>
      <c r="KA25" s="9"/>
      <c r="KB25" s="1">
        <v>19</v>
      </c>
      <c r="KC25" s="2" t="s">
        <v>22</v>
      </c>
      <c r="KD25" s="5">
        <v>0</v>
      </c>
      <c r="KE25" s="5">
        <v>0</v>
      </c>
      <c r="KF25" s="5">
        <v>0</v>
      </c>
      <c r="KG25" s="5">
        <f t="shared" si="43"/>
        <v>0</v>
      </c>
      <c r="KH25" s="9"/>
      <c r="KI25" s="1">
        <v>19</v>
      </c>
      <c r="KJ25" s="2" t="s">
        <v>22</v>
      </c>
      <c r="KK25" s="5">
        <v>0</v>
      </c>
      <c r="KL25" s="5">
        <v>0</v>
      </c>
      <c r="KM25" s="5">
        <v>0</v>
      </c>
      <c r="KN25" s="5">
        <f t="shared" si="44"/>
        <v>0</v>
      </c>
      <c r="KO25" s="9"/>
      <c r="KP25" s="1">
        <v>19</v>
      </c>
      <c r="KQ25" s="2" t="s">
        <v>22</v>
      </c>
      <c r="KR25" s="5">
        <v>0</v>
      </c>
      <c r="KS25" s="5">
        <f t="shared" si="45"/>
        <v>1048612</v>
      </c>
      <c r="KT25" s="5">
        <f t="shared" si="0"/>
        <v>50000</v>
      </c>
      <c r="KU25" s="5">
        <f t="shared" si="1"/>
        <v>1098612</v>
      </c>
      <c r="KV25" s="9"/>
    </row>
    <row r="26" spans="1:308" ht="16.5" hidden="1">
      <c r="A26" s="23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2"/>
        <v>0</v>
      </c>
      <c r="G26" s="9"/>
      <c r="H26" s="1">
        <v>20</v>
      </c>
      <c r="I26" s="2" t="s">
        <v>23</v>
      </c>
      <c r="J26" s="5">
        <v>0</v>
      </c>
      <c r="K26" s="5">
        <v>0</v>
      </c>
      <c r="L26" s="5">
        <v>0</v>
      </c>
      <c r="M26" s="5">
        <f t="shared" si="3"/>
        <v>0</v>
      </c>
      <c r="N26" s="9"/>
      <c r="O26" s="1">
        <v>20</v>
      </c>
      <c r="P26" s="2" t="s">
        <v>23</v>
      </c>
      <c r="Q26" s="5">
        <v>0</v>
      </c>
      <c r="R26" s="5">
        <v>0</v>
      </c>
      <c r="S26" s="5">
        <v>0</v>
      </c>
      <c r="T26" s="5">
        <f t="shared" si="4"/>
        <v>0</v>
      </c>
      <c r="U26" s="9"/>
      <c r="V26" s="1">
        <v>20</v>
      </c>
      <c r="W26" s="2" t="s">
        <v>23</v>
      </c>
      <c r="X26" s="5">
        <v>0</v>
      </c>
      <c r="Y26" s="5">
        <v>0</v>
      </c>
      <c r="Z26" s="5">
        <v>0</v>
      </c>
      <c r="AA26" s="5">
        <f t="shared" si="5"/>
        <v>0</v>
      </c>
      <c r="AB26" s="9"/>
      <c r="AC26" s="1">
        <v>20</v>
      </c>
      <c r="AD26" s="2" t="s">
        <v>23</v>
      </c>
      <c r="AE26" s="5">
        <v>0</v>
      </c>
      <c r="AF26" s="5">
        <v>0</v>
      </c>
      <c r="AG26" s="5">
        <v>0</v>
      </c>
      <c r="AH26" s="5">
        <f t="shared" si="6"/>
        <v>0</v>
      </c>
      <c r="AI26" s="9"/>
      <c r="AJ26" s="1">
        <v>20</v>
      </c>
      <c r="AK26" s="2" t="s">
        <v>23</v>
      </c>
      <c r="AL26" s="5">
        <v>0</v>
      </c>
      <c r="AM26" s="5">
        <v>0</v>
      </c>
      <c r="AN26" s="5">
        <v>0</v>
      </c>
      <c r="AO26" s="5">
        <f t="shared" si="7"/>
        <v>0</v>
      </c>
      <c r="AP26" s="9"/>
      <c r="AQ26" s="1">
        <v>20</v>
      </c>
      <c r="AR26" s="2" t="s">
        <v>23</v>
      </c>
      <c r="AS26" s="5">
        <v>0</v>
      </c>
      <c r="AT26" s="5">
        <v>364500</v>
      </c>
      <c r="AU26" s="5">
        <v>0</v>
      </c>
      <c r="AV26" s="5">
        <f t="shared" si="8"/>
        <v>364500</v>
      </c>
      <c r="AW26" s="9"/>
      <c r="AX26" s="1">
        <v>20</v>
      </c>
      <c r="AY26" s="2" t="s">
        <v>23</v>
      </c>
      <c r="AZ26" s="5">
        <v>0</v>
      </c>
      <c r="BA26" s="5">
        <v>13000</v>
      </c>
      <c r="BB26" s="5">
        <v>0</v>
      </c>
      <c r="BC26" s="5">
        <f t="shared" si="9"/>
        <v>13000</v>
      </c>
      <c r="BD26" s="9"/>
      <c r="BE26" s="1">
        <v>20</v>
      </c>
      <c r="BF26" s="2" t="s">
        <v>23</v>
      </c>
      <c r="BG26" s="5">
        <v>0</v>
      </c>
      <c r="BH26" s="5">
        <v>0</v>
      </c>
      <c r="BI26" s="5">
        <v>0</v>
      </c>
      <c r="BJ26" s="5">
        <f t="shared" si="10"/>
        <v>0</v>
      </c>
      <c r="BK26" s="9"/>
      <c r="BL26" s="1">
        <v>20</v>
      </c>
      <c r="BM26" s="2" t="s">
        <v>23</v>
      </c>
      <c r="BN26" s="5">
        <v>0</v>
      </c>
      <c r="BO26" s="5">
        <v>0</v>
      </c>
      <c r="BP26" s="5">
        <v>0</v>
      </c>
      <c r="BQ26" s="5">
        <f t="shared" si="11"/>
        <v>0</v>
      </c>
      <c r="BR26" s="9"/>
      <c r="BS26" s="1">
        <v>20</v>
      </c>
      <c r="BT26" s="2" t="s">
        <v>23</v>
      </c>
      <c r="BU26" s="5">
        <v>14</v>
      </c>
      <c r="BV26" s="5">
        <v>85000</v>
      </c>
      <c r="BW26" s="5">
        <v>0</v>
      </c>
      <c r="BX26" s="5">
        <f t="shared" si="12"/>
        <v>85000</v>
      </c>
      <c r="BY26" s="9"/>
      <c r="BZ26" s="1">
        <v>20</v>
      </c>
      <c r="CA26" s="2" t="s">
        <v>23</v>
      </c>
      <c r="CB26" s="5">
        <v>14</v>
      </c>
      <c r="CC26" s="5">
        <v>85000</v>
      </c>
      <c r="CD26" s="5">
        <v>0</v>
      </c>
      <c r="CE26" s="5">
        <f t="shared" si="13"/>
        <v>85000</v>
      </c>
      <c r="CF26" s="9"/>
      <c r="CG26" s="1">
        <v>20</v>
      </c>
      <c r="CH26" s="2" t="s">
        <v>23</v>
      </c>
      <c r="CI26" s="5">
        <v>14</v>
      </c>
      <c r="CJ26" s="5">
        <v>85000</v>
      </c>
      <c r="CK26" s="5">
        <v>0</v>
      </c>
      <c r="CL26" s="5">
        <f t="shared" si="14"/>
        <v>85000</v>
      </c>
      <c r="CM26" s="9"/>
      <c r="CN26" s="1">
        <v>20</v>
      </c>
      <c r="CO26" s="2" t="s">
        <v>23</v>
      </c>
      <c r="CP26" s="5">
        <v>0</v>
      </c>
      <c r="CQ26" s="5">
        <v>0</v>
      </c>
      <c r="CR26" s="5">
        <v>0</v>
      </c>
      <c r="CS26" s="5">
        <f t="shared" si="15"/>
        <v>0</v>
      </c>
      <c r="CT26" s="9"/>
      <c r="CU26" s="1">
        <v>20</v>
      </c>
      <c r="CV26" s="2" t="s">
        <v>23</v>
      </c>
      <c r="CW26" s="5">
        <v>0</v>
      </c>
      <c r="CX26" s="5">
        <v>0</v>
      </c>
      <c r="CY26" s="5">
        <v>0</v>
      </c>
      <c r="CZ26" s="5">
        <f t="shared" si="16"/>
        <v>0</v>
      </c>
      <c r="DA26" s="9"/>
      <c r="DB26" s="1">
        <v>20</v>
      </c>
      <c r="DC26" s="2" t="s">
        <v>23</v>
      </c>
      <c r="DD26" s="5">
        <v>0</v>
      </c>
      <c r="DE26" s="5">
        <v>0</v>
      </c>
      <c r="DF26" s="5">
        <v>0</v>
      </c>
      <c r="DG26" s="5">
        <f t="shared" si="17"/>
        <v>0</v>
      </c>
      <c r="DH26" s="9"/>
      <c r="DI26" s="1">
        <v>20</v>
      </c>
      <c r="DJ26" s="2" t="s">
        <v>23</v>
      </c>
      <c r="DK26" s="5">
        <v>0</v>
      </c>
      <c r="DL26" s="5">
        <v>0</v>
      </c>
      <c r="DM26" s="5">
        <v>0</v>
      </c>
      <c r="DN26" s="5">
        <f t="shared" si="18"/>
        <v>0</v>
      </c>
      <c r="DO26" s="9"/>
      <c r="DP26" s="1">
        <v>20</v>
      </c>
      <c r="DQ26" s="2" t="s">
        <v>23</v>
      </c>
      <c r="DR26" s="5">
        <v>0</v>
      </c>
      <c r="DS26" s="5">
        <v>0</v>
      </c>
      <c r="DT26" s="5">
        <v>0</v>
      </c>
      <c r="DU26" s="5">
        <f t="shared" si="19"/>
        <v>0</v>
      </c>
      <c r="DV26" s="9"/>
      <c r="DW26" s="1">
        <v>20</v>
      </c>
      <c r="DX26" s="2" t="s">
        <v>23</v>
      </c>
      <c r="DY26" s="5">
        <v>0</v>
      </c>
      <c r="DZ26" s="5">
        <v>0</v>
      </c>
      <c r="EA26" s="5">
        <v>0</v>
      </c>
      <c r="EB26" s="5">
        <f t="shared" si="20"/>
        <v>0</v>
      </c>
      <c r="EC26" s="9"/>
      <c r="ED26" s="1">
        <v>20</v>
      </c>
      <c r="EE26" s="2" t="s">
        <v>23</v>
      </c>
      <c r="EF26" s="5">
        <v>0</v>
      </c>
      <c r="EG26" s="5">
        <v>0</v>
      </c>
      <c r="EH26" s="5">
        <v>0</v>
      </c>
      <c r="EI26" s="5">
        <f t="shared" si="21"/>
        <v>0</v>
      </c>
      <c r="EJ26" s="9"/>
      <c r="EK26" s="1">
        <v>20</v>
      </c>
      <c r="EL26" s="2" t="s">
        <v>23</v>
      </c>
      <c r="EM26" s="5">
        <v>0</v>
      </c>
      <c r="EN26" s="5">
        <v>0</v>
      </c>
      <c r="EO26" s="5">
        <v>0</v>
      </c>
      <c r="EP26" s="5">
        <f t="shared" si="22"/>
        <v>0</v>
      </c>
      <c r="EQ26" s="9"/>
      <c r="ER26" s="1">
        <v>20</v>
      </c>
      <c r="ES26" s="2" t="s">
        <v>23</v>
      </c>
      <c r="ET26" s="5">
        <v>1</v>
      </c>
      <c r="EU26" s="5">
        <v>15000</v>
      </c>
      <c r="EV26" s="5">
        <v>0</v>
      </c>
      <c r="EW26" s="5">
        <f t="shared" si="23"/>
        <v>15000</v>
      </c>
      <c r="EX26" s="9"/>
      <c r="EY26" s="1">
        <v>20</v>
      </c>
      <c r="EZ26" s="2" t="s">
        <v>23</v>
      </c>
      <c r="FA26" s="5">
        <v>0</v>
      </c>
      <c r="FB26" s="5">
        <v>70000</v>
      </c>
      <c r="FC26" s="5">
        <v>0</v>
      </c>
      <c r="FD26" s="5">
        <f t="shared" si="24"/>
        <v>70000</v>
      </c>
      <c r="FE26" s="9"/>
      <c r="FF26" s="1">
        <v>20</v>
      </c>
      <c r="FG26" s="2" t="s">
        <v>23</v>
      </c>
      <c r="FH26" s="5">
        <v>0</v>
      </c>
      <c r="FI26" s="5">
        <v>0</v>
      </c>
      <c r="FJ26" s="5">
        <v>0</v>
      </c>
      <c r="FK26" s="5">
        <f t="shared" si="25"/>
        <v>0</v>
      </c>
      <c r="FL26" s="9"/>
      <c r="FM26" s="1">
        <v>20</v>
      </c>
      <c r="FN26" s="2" t="s">
        <v>23</v>
      </c>
      <c r="FO26" s="5">
        <v>0</v>
      </c>
      <c r="FP26" s="5">
        <v>0</v>
      </c>
      <c r="FQ26" s="5">
        <v>0</v>
      </c>
      <c r="FR26" s="5">
        <f t="shared" si="26"/>
        <v>0</v>
      </c>
      <c r="FS26" s="9"/>
      <c r="FT26" s="1">
        <v>20</v>
      </c>
      <c r="FU26" s="2" t="s">
        <v>23</v>
      </c>
      <c r="FV26" s="5">
        <v>0</v>
      </c>
      <c r="FW26" s="5">
        <v>100000</v>
      </c>
      <c r="FX26" s="5">
        <v>0</v>
      </c>
      <c r="FY26" s="5">
        <f t="shared" si="27"/>
        <v>100000</v>
      </c>
      <c r="FZ26" s="9"/>
      <c r="GA26" s="1">
        <v>20</v>
      </c>
      <c r="GB26" s="2" t="s">
        <v>23</v>
      </c>
      <c r="GC26" s="5">
        <v>1</v>
      </c>
      <c r="GD26" s="5">
        <v>80850</v>
      </c>
      <c r="GE26" s="5">
        <v>200000</v>
      </c>
      <c r="GF26" s="5">
        <f t="shared" si="28"/>
        <v>280850</v>
      </c>
      <c r="GG26" s="9"/>
      <c r="GH26" s="1">
        <v>20</v>
      </c>
      <c r="GI26" s="2" t="s">
        <v>23</v>
      </c>
      <c r="GJ26" s="5">
        <v>0</v>
      </c>
      <c r="GK26" s="5">
        <v>58000</v>
      </c>
      <c r="GL26" s="5">
        <v>0</v>
      </c>
      <c r="GM26" s="5">
        <f t="shared" si="29"/>
        <v>58000</v>
      </c>
      <c r="GN26" s="9"/>
      <c r="GO26" s="1">
        <v>20</v>
      </c>
      <c r="GP26" s="2" t="s">
        <v>23</v>
      </c>
      <c r="GQ26" s="5">
        <v>0</v>
      </c>
      <c r="GR26" s="5">
        <v>0</v>
      </c>
      <c r="GS26" s="5">
        <v>0</v>
      </c>
      <c r="GT26" s="5">
        <f t="shared" si="30"/>
        <v>0</v>
      </c>
      <c r="GU26" s="9"/>
      <c r="GV26" s="1">
        <v>20</v>
      </c>
      <c r="GW26" s="2" t="s">
        <v>23</v>
      </c>
      <c r="GX26" s="5">
        <v>15</v>
      </c>
      <c r="GY26" s="5">
        <v>122280</v>
      </c>
      <c r="GZ26" s="5">
        <v>0</v>
      </c>
      <c r="HA26" s="5">
        <f t="shared" si="31"/>
        <v>122280</v>
      </c>
      <c r="HB26" s="9"/>
      <c r="HC26" s="1">
        <v>20</v>
      </c>
      <c r="HD26" s="2" t="s">
        <v>23</v>
      </c>
      <c r="HE26" s="5">
        <v>3</v>
      </c>
      <c r="HF26" s="5">
        <v>42000</v>
      </c>
      <c r="HG26" s="5">
        <v>0</v>
      </c>
      <c r="HH26" s="5">
        <f t="shared" si="32"/>
        <v>42000</v>
      </c>
      <c r="HI26" s="9"/>
      <c r="HJ26" s="1">
        <v>20</v>
      </c>
      <c r="HK26" s="2" t="s">
        <v>23</v>
      </c>
      <c r="HL26" s="5">
        <v>0</v>
      </c>
      <c r="HM26" s="5">
        <v>50000</v>
      </c>
      <c r="HN26" s="5">
        <v>0</v>
      </c>
      <c r="HO26" s="5">
        <f t="shared" si="33"/>
        <v>50000</v>
      </c>
      <c r="HP26" s="9"/>
      <c r="HQ26" s="1">
        <v>20</v>
      </c>
      <c r="HR26" s="2" t="s">
        <v>23</v>
      </c>
      <c r="HS26" s="5">
        <v>0</v>
      </c>
      <c r="HT26" s="5">
        <v>50000</v>
      </c>
      <c r="HU26" s="5">
        <v>0</v>
      </c>
      <c r="HV26" s="5">
        <f t="shared" si="34"/>
        <v>50000</v>
      </c>
      <c r="HW26" s="9"/>
      <c r="HX26" s="1">
        <v>20</v>
      </c>
      <c r="HY26" s="2" t="s">
        <v>23</v>
      </c>
      <c r="HZ26" s="5">
        <v>1</v>
      </c>
      <c r="IA26" s="5">
        <v>85000</v>
      </c>
      <c r="IB26" s="5">
        <v>0</v>
      </c>
      <c r="IC26" s="5">
        <f t="shared" si="35"/>
        <v>85000</v>
      </c>
      <c r="ID26" s="9"/>
      <c r="IE26" s="1">
        <v>20</v>
      </c>
      <c r="IF26" s="2" t="s">
        <v>23</v>
      </c>
      <c r="IG26" s="5">
        <v>1</v>
      </c>
      <c r="IH26" s="5">
        <v>37500</v>
      </c>
      <c r="II26" s="5">
        <v>0</v>
      </c>
      <c r="IJ26" s="5">
        <f t="shared" si="36"/>
        <v>37500</v>
      </c>
      <c r="IK26" s="9"/>
      <c r="IL26" s="1">
        <v>20</v>
      </c>
      <c r="IM26" s="2" t="s">
        <v>23</v>
      </c>
      <c r="IN26" s="5">
        <v>13</v>
      </c>
      <c r="IO26" s="5">
        <v>130000</v>
      </c>
      <c r="IP26" s="5">
        <v>0</v>
      </c>
      <c r="IQ26" s="5">
        <f t="shared" si="37"/>
        <v>130000</v>
      </c>
      <c r="IR26" s="9"/>
      <c r="IS26" s="1">
        <v>20</v>
      </c>
      <c r="IT26" s="2" t="s">
        <v>23</v>
      </c>
      <c r="IU26" s="5">
        <v>0</v>
      </c>
      <c r="IV26" s="5">
        <v>0</v>
      </c>
      <c r="IW26" s="5">
        <v>0</v>
      </c>
      <c r="IX26" s="5">
        <f t="shared" si="38"/>
        <v>0</v>
      </c>
      <c r="IY26" s="9"/>
      <c r="IZ26" s="1">
        <v>20</v>
      </c>
      <c r="JA26" s="2" t="s">
        <v>23</v>
      </c>
      <c r="JB26" s="5">
        <v>1</v>
      </c>
      <c r="JC26" s="5">
        <v>300000</v>
      </c>
      <c r="JD26" s="5">
        <v>0</v>
      </c>
      <c r="JE26" s="5">
        <f t="shared" si="39"/>
        <v>300000</v>
      </c>
      <c r="JF26" s="9"/>
      <c r="JG26" s="1">
        <v>20</v>
      </c>
      <c r="JH26" s="2" t="s">
        <v>23</v>
      </c>
      <c r="JI26" s="5">
        <v>0</v>
      </c>
      <c r="JJ26" s="5">
        <v>0</v>
      </c>
      <c r="JK26" s="5">
        <v>0</v>
      </c>
      <c r="JL26" s="5">
        <f t="shared" si="40"/>
        <v>0</v>
      </c>
      <c r="JM26" s="9"/>
      <c r="JN26" s="1">
        <v>20</v>
      </c>
      <c r="JO26" s="2" t="s">
        <v>23</v>
      </c>
      <c r="JP26" s="5">
        <v>0</v>
      </c>
      <c r="JQ26" s="5">
        <v>0</v>
      </c>
      <c r="JR26" s="5">
        <v>0</v>
      </c>
      <c r="JS26" s="5">
        <f t="shared" si="41"/>
        <v>0</v>
      </c>
      <c r="JT26" s="9"/>
      <c r="JU26" s="1">
        <v>20</v>
      </c>
      <c r="JV26" s="2" t="s">
        <v>23</v>
      </c>
      <c r="JW26" s="5">
        <v>0</v>
      </c>
      <c r="JX26" s="5">
        <v>0</v>
      </c>
      <c r="JY26" s="5">
        <v>0</v>
      </c>
      <c r="JZ26" s="5">
        <f t="shared" si="42"/>
        <v>0</v>
      </c>
      <c r="KA26" s="9"/>
      <c r="KB26" s="1">
        <v>20</v>
      </c>
      <c r="KC26" s="2" t="s">
        <v>23</v>
      </c>
      <c r="KD26" s="5">
        <v>0</v>
      </c>
      <c r="KE26" s="5">
        <v>0</v>
      </c>
      <c r="KF26" s="5">
        <v>0</v>
      </c>
      <c r="KG26" s="5">
        <f t="shared" si="43"/>
        <v>0</v>
      </c>
      <c r="KH26" s="9"/>
      <c r="KI26" s="1">
        <v>20</v>
      </c>
      <c r="KJ26" s="2" t="s">
        <v>23</v>
      </c>
      <c r="KK26" s="5">
        <v>0</v>
      </c>
      <c r="KL26" s="5">
        <v>0</v>
      </c>
      <c r="KM26" s="5">
        <v>0</v>
      </c>
      <c r="KN26" s="5">
        <f t="shared" si="44"/>
        <v>0</v>
      </c>
      <c r="KO26" s="9"/>
      <c r="KP26" s="1">
        <v>20</v>
      </c>
      <c r="KQ26" s="2" t="s">
        <v>23</v>
      </c>
      <c r="KR26" s="5">
        <v>0</v>
      </c>
      <c r="KS26" s="5">
        <f t="shared" si="45"/>
        <v>1773130</v>
      </c>
      <c r="KT26" s="5">
        <f t="shared" si="0"/>
        <v>200000</v>
      </c>
      <c r="KU26" s="5">
        <f t="shared" si="1"/>
        <v>1973130</v>
      </c>
      <c r="KV26" s="9"/>
    </row>
    <row r="27" spans="1:308" ht="16.5" hidden="1">
      <c r="A27" s="23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2"/>
        <v>0</v>
      </c>
      <c r="G27" s="9"/>
      <c r="H27" s="1">
        <v>21</v>
      </c>
      <c r="I27" s="2" t="s">
        <v>24</v>
      </c>
      <c r="J27" s="5">
        <v>0</v>
      </c>
      <c r="K27" s="5">
        <v>0</v>
      </c>
      <c r="L27" s="5">
        <v>0</v>
      </c>
      <c r="M27" s="5">
        <f t="shared" si="3"/>
        <v>0</v>
      </c>
      <c r="N27" s="9"/>
      <c r="O27" s="1">
        <v>21</v>
      </c>
      <c r="P27" s="2" t="s">
        <v>24</v>
      </c>
      <c r="Q27" s="5">
        <v>0</v>
      </c>
      <c r="R27" s="5">
        <v>0</v>
      </c>
      <c r="S27" s="5">
        <v>0</v>
      </c>
      <c r="T27" s="5">
        <f t="shared" si="4"/>
        <v>0</v>
      </c>
      <c r="U27" s="9"/>
      <c r="V27" s="1">
        <v>21</v>
      </c>
      <c r="W27" s="2" t="s">
        <v>24</v>
      </c>
      <c r="X27" s="5">
        <v>0</v>
      </c>
      <c r="Y27" s="5">
        <v>0</v>
      </c>
      <c r="Z27" s="5">
        <v>0</v>
      </c>
      <c r="AA27" s="5">
        <f t="shared" si="5"/>
        <v>0</v>
      </c>
      <c r="AB27" s="9"/>
      <c r="AC27" s="1">
        <v>21</v>
      </c>
      <c r="AD27" s="2" t="s">
        <v>24</v>
      </c>
      <c r="AE27" s="5">
        <v>0</v>
      </c>
      <c r="AF27" s="5">
        <v>0</v>
      </c>
      <c r="AG27" s="5">
        <v>0</v>
      </c>
      <c r="AH27" s="5">
        <f t="shared" si="6"/>
        <v>0</v>
      </c>
      <c r="AI27" s="9"/>
      <c r="AJ27" s="1">
        <v>21</v>
      </c>
      <c r="AK27" s="2" t="s">
        <v>24</v>
      </c>
      <c r="AL27" s="5">
        <v>0</v>
      </c>
      <c r="AM27" s="5">
        <v>0</v>
      </c>
      <c r="AN27" s="5">
        <v>0</v>
      </c>
      <c r="AO27" s="5">
        <f t="shared" si="7"/>
        <v>0</v>
      </c>
      <c r="AP27" s="9"/>
      <c r="AQ27" s="1">
        <v>21</v>
      </c>
      <c r="AR27" s="2" t="s">
        <v>24</v>
      </c>
      <c r="AS27" s="5">
        <v>0</v>
      </c>
      <c r="AT27" s="5">
        <v>520000</v>
      </c>
      <c r="AU27" s="5">
        <v>0</v>
      </c>
      <c r="AV27" s="5">
        <f t="shared" si="8"/>
        <v>520000</v>
      </c>
      <c r="AW27" s="9"/>
      <c r="AX27" s="1">
        <v>21</v>
      </c>
      <c r="AY27" s="2" t="s">
        <v>24</v>
      </c>
      <c r="AZ27" s="5">
        <v>0</v>
      </c>
      <c r="BA27" s="5">
        <v>10000</v>
      </c>
      <c r="BB27" s="5">
        <v>0</v>
      </c>
      <c r="BC27" s="5">
        <f t="shared" si="9"/>
        <v>10000</v>
      </c>
      <c r="BD27" s="9"/>
      <c r="BE27" s="1">
        <v>21</v>
      </c>
      <c r="BF27" s="2" t="s">
        <v>24</v>
      </c>
      <c r="BG27" s="5">
        <v>0</v>
      </c>
      <c r="BH27" s="5">
        <v>0</v>
      </c>
      <c r="BI27" s="5">
        <v>0</v>
      </c>
      <c r="BJ27" s="5">
        <f t="shared" si="10"/>
        <v>0</v>
      </c>
      <c r="BK27" s="9"/>
      <c r="BL27" s="1">
        <v>21</v>
      </c>
      <c r="BM27" s="2" t="s">
        <v>24</v>
      </c>
      <c r="BN27" s="5">
        <v>0</v>
      </c>
      <c r="BO27" s="5">
        <v>0</v>
      </c>
      <c r="BP27" s="5">
        <v>0</v>
      </c>
      <c r="BQ27" s="5">
        <f t="shared" si="11"/>
        <v>0</v>
      </c>
      <c r="BR27" s="9"/>
      <c r="BS27" s="1">
        <v>21</v>
      </c>
      <c r="BT27" s="2" t="s">
        <v>24</v>
      </c>
      <c r="BU27" s="5">
        <v>22</v>
      </c>
      <c r="BV27" s="5">
        <v>125000</v>
      </c>
      <c r="BW27" s="5">
        <v>0</v>
      </c>
      <c r="BX27" s="5">
        <f t="shared" si="12"/>
        <v>125000</v>
      </c>
      <c r="BY27" s="9"/>
      <c r="BZ27" s="1">
        <v>21</v>
      </c>
      <c r="CA27" s="2" t="s">
        <v>24</v>
      </c>
      <c r="CB27" s="5">
        <v>22</v>
      </c>
      <c r="CC27" s="5">
        <v>125000</v>
      </c>
      <c r="CD27" s="5">
        <v>0</v>
      </c>
      <c r="CE27" s="5">
        <f t="shared" si="13"/>
        <v>125000</v>
      </c>
      <c r="CF27" s="9"/>
      <c r="CG27" s="1">
        <v>21</v>
      </c>
      <c r="CH27" s="2" t="s">
        <v>24</v>
      </c>
      <c r="CI27" s="5">
        <v>22</v>
      </c>
      <c r="CJ27" s="5">
        <v>125000</v>
      </c>
      <c r="CK27" s="5">
        <v>0</v>
      </c>
      <c r="CL27" s="5">
        <f t="shared" si="14"/>
        <v>125000</v>
      </c>
      <c r="CM27" s="9"/>
      <c r="CN27" s="1">
        <v>21</v>
      </c>
      <c r="CO27" s="2" t="s">
        <v>24</v>
      </c>
      <c r="CP27" s="5">
        <v>0</v>
      </c>
      <c r="CQ27" s="5">
        <v>0</v>
      </c>
      <c r="CR27" s="5">
        <v>0</v>
      </c>
      <c r="CS27" s="5">
        <f t="shared" si="15"/>
        <v>0</v>
      </c>
      <c r="CT27" s="9"/>
      <c r="CU27" s="1">
        <v>21</v>
      </c>
      <c r="CV27" s="2" t="s">
        <v>24</v>
      </c>
      <c r="CW27" s="5">
        <v>0</v>
      </c>
      <c r="CX27" s="5">
        <v>0</v>
      </c>
      <c r="CY27" s="5">
        <v>0</v>
      </c>
      <c r="CZ27" s="5">
        <f t="shared" si="16"/>
        <v>0</v>
      </c>
      <c r="DA27" s="9"/>
      <c r="DB27" s="1">
        <v>21</v>
      </c>
      <c r="DC27" s="2" t="s">
        <v>24</v>
      </c>
      <c r="DD27" s="5">
        <v>0</v>
      </c>
      <c r="DE27" s="5">
        <v>0</v>
      </c>
      <c r="DF27" s="5">
        <v>0</v>
      </c>
      <c r="DG27" s="5">
        <f t="shared" si="17"/>
        <v>0</v>
      </c>
      <c r="DH27" s="9"/>
      <c r="DI27" s="1">
        <v>21</v>
      </c>
      <c r="DJ27" s="2" t="s">
        <v>24</v>
      </c>
      <c r="DK27" s="5">
        <v>0</v>
      </c>
      <c r="DL27" s="5">
        <v>0</v>
      </c>
      <c r="DM27" s="5">
        <v>0</v>
      </c>
      <c r="DN27" s="5">
        <f t="shared" si="18"/>
        <v>0</v>
      </c>
      <c r="DO27" s="9"/>
      <c r="DP27" s="1">
        <v>21</v>
      </c>
      <c r="DQ27" s="2" t="s">
        <v>24</v>
      </c>
      <c r="DR27" s="5">
        <v>0</v>
      </c>
      <c r="DS27" s="5">
        <v>0</v>
      </c>
      <c r="DT27" s="5">
        <v>0</v>
      </c>
      <c r="DU27" s="5">
        <f t="shared" si="19"/>
        <v>0</v>
      </c>
      <c r="DV27" s="9"/>
      <c r="DW27" s="1">
        <v>21</v>
      </c>
      <c r="DX27" s="2" t="s">
        <v>24</v>
      </c>
      <c r="DY27" s="5">
        <v>0</v>
      </c>
      <c r="DZ27" s="5">
        <v>0</v>
      </c>
      <c r="EA27" s="5">
        <v>0</v>
      </c>
      <c r="EB27" s="5">
        <f t="shared" si="20"/>
        <v>0</v>
      </c>
      <c r="EC27" s="9"/>
      <c r="ED27" s="1">
        <v>21</v>
      </c>
      <c r="EE27" s="2" t="s">
        <v>24</v>
      </c>
      <c r="EF27" s="5">
        <v>0</v>
      </c>
      <c r="EG27" s="5">
        <v>0</v>
      </c>
      <c r="EH27" s="5">
        <v>0</v>
      </c>
      <c r="EI27" s="5">
        <f t="shared" si="21"/>
        <v>0</v>
      </c>
      <c r="EJ27" s="9"/>
      <c r="EK27" s="1">
        <v>21</v>
      </c>
      <c r="EL27" s="2" t="s">
        <v>24</v>
      </c>
      <c r="EM27" s="5">
        <v>0</v>
      </c>
      <c r="EN27" s="5">
        <v>0</v>
      </c>
      <c r="EO27" s="5">
        <v>0</v>
      </c>
      <c r="EP27" s="5">
        <f t="shared" si="22"/>
        <v>0</v>
      </c>
      <c r="EQ27" s="9"/>
      <c r="ER27" s="1">
        <v>21</v>
      </c>
      <c r="ES27" s="2" t="s">
        <v>24</v>
      </c>
      <c r="ET27" s="5">
        <v>1</v>
      </c>
      <c r="EU27" s="5">
        <v>15000</v>
      </c>
      <c r="EV27" s="5">
        <v>0</v>
      </c>
      <c r="EW27" s="5">
        <f t="shared" si="23"/>
        <v>15000</v>
      </c>
      <c r="EX27" s="9"/>
      <c r="EY27" s="1">
        <v>21</v>
      </c>
      <c r="EZ27" s="2" t="s">
        <v>24</v>
      </c>
      <c r="FA27" s="5">
        <v>0</v>
      </c>
      <c r="FB27" s="5">
        <v>70000</v>
      </c>
      <c r="FC27" s="5">
        <v>0</v>
      </c>
      <c r="FD27" s="5">
        <f t="shared" si="24"/>
        <v>70000</v>
      </c>
      <c r="FE27" s="9"/>
      <c r="FF27" s="1">
        <v>21</v>
      </c>
      <c r="FG27" s="2" t="s">
        <v>24</v>
      </c>
      <c r="FH27" s="5">
        <v>0</v>
      </c>
      <c r="FI27" s="5">
        <v>0</v>
      </c>
      <c r="FJ27" s="5">
        <v>0</v>
      </c>
      <c r="FK27" s="5">
        <f t="shared" si="25"/>
        <v>0</v>
      </c>
      <c r="FL27" s="9"/>
      <c r="FM27" s="1">
        <v>21</v>
      </c>
      <c r="FN27" s="2" t="s">
        <v>24</v>
      </c>
      <c r="FO27" s="5">
        <v>0</v>
      </c>
      <c r="FP27" s="5">
        <v>0</v>
      </c>
      <c r="FQ27" s="5">
        <v>0</v>
      </c>
      <c r="FR27" s="5">
        <f t="shared" si="26"/>
        <v>0</v>
      </c>
      <c r="FS27" s="9"/>
      <c r="FT27" s="1">
        <v>21</v>
      </c>
      <c r="FU27" s="2" t="s">
        <v>24</v>
      </c>
      <c r="FV27" s="5">
        <v>0</v>
      </c>
      <c r="FW27" s="5">
        <v>110000</v>
      </c>
      <c r="FX27" s="5">
        <v>0</v>
      </c>
      <c r="FY27" s="5">
        <f t="shared" si="27"/>
        <v>110000</v>
      </c>
      <c r="FZ27" s="9"/>
      <c r="GA27" s="1">
        <v>21</v>
      </c>
      <c r="GB27" s="2" t="s">
        <v>24</v>
      </c>
      <c r="GC27" s="5">
        <v>1</v>
      </c>
      <c r="GD27" s="5">
        <v>123300</v>
      </c>
      <c r="GE27" s="5">
        <v>200000</v>
      </c>
      <c r="GF27" s="5">
        <f t="shared" si="28"/>
        <v>323300</v>
      </c>
      <c r="GG27" s="9"/>
      <c r="GH27" s="1">
        <v>21</v>
      </c>
      <c r="GI27" s="2" t="s">
        <v>24</v>
      </c>
      <c r="GJ27" s="5">
        <v>0</v>
      </c>
      <c r="GK27" s="5">
        <v>83600</v>
      </c>
      <c r="GL27" s="5">
        <v>0</v>
      </c>
      <c r="GM27" s="5">
        <f t="shared" si="29"/>
        <v>83600</v>
      </c>
      <c r="GN27" s="9"/>
      <c r="GO27" s="1">
        <v>21</v>
      </c>
      <c r="GP27" s="2" t="s">
        <v>24</v>
      </c>
      <c r="GQ27" s="5">
        <v>0</v>
      </c>
      <c r="GR27" s="5">
        <v>0</v>
      </c>
      <c r="GS27" s="5">
        <v>0</v>
      </c>
      <c r="GT27" s="5">
        <f t="shared" si="30"/>
        <v>0</v>
      </c>
      <c r="GU27" s="9"/>
      <c r="GV27" s="1">
        <v>21</v>
      </c>
      <c r="GW27" s="2" t="s">
        <v>24</v>
      </c>
      <c r="GX27" s="5">
        <v>23</v>
      </c>
      <c r="GY27" s="5">
        <v>187496</v>
      </c>
      <c r="GZ27" s="5">
        <v>0</v>
      </c>
      <c r="HA27" s="5">
        <f t="shared" si="31"/>
        <v>187496</v>
      </c>
      <c r="HB27" s="9"/>
      <c r="HC27" s="1">
        <v>21</v>
      </c>
      <c r="HD27" s="2" t="s">
        <v>24</v>
      </c>
      <c r="HE27" s="5">
        <v>3</v>
      </c>
      <c r="HF27" s="5">
        <v>42000</v>
      </c>
      <c r="HG27" s="5">
        <v>0</v>
      </c>
      <c r="HH27" s="5">
        <f t="shared" si="32"/>
        <v>42000</v>
      </c>
      <c r="HI27" s="9"/>
      <c r="HJ27" s="1">
        <v>21</v>
      </c>
      <c r="HK27" s="2" t="s">
        <v>24</v>
      </c>
      <c r="HL27" s="5">
        <v>0</v>
      </c>
      <c r="HM27" s="5">
        <v>50000</v>
      </c>
      <c r="HN27" s="5">
        <v>0</v>
      </c>
      <c r="HO27" s="5">
        <f t="shared" si="33"/>
        <v>50000</v>
      </c>
      <c r="HP27" s="9"/>
      <c r="HQ27" s="1">
        <v>21</v>
      </c>
      <c r="HR27" s="2" t="s">
        <v>24</v>
      </c>
      <c r="HS27" s="5">
        <v>0</v>
      </c>
      <c r="HT27" s="5">
        <v>50000</v>
      </c>
      <c r="HU27" s="5">
        <v>0</v>
      </c>
      <c r="HV27" s="5">
        <f t="shared" si="34"/>
        <v>50000</v>
      </c>
      <c r="HW27" s="9"/>
      <c r="HX27" s="1">
        <v>21</v>
      </c>
      <c r="HY27" s="2" t="s">
        <v>24</v>
      </c>
      <c r="HZ27" s="5">
        <v>1</v>
      </c>
      <c r="IA27" s="5">
        <v>85000</v>
      </c>
      <c r="IB27" s="5">
        <v>0</v>
      </c>
      <c r="IC27" s="5">
        <f t="shared" si="35"/>
        <v>85000</v>
      </c>
      <c r="ID27" s="9"/>
      <c r="IE27" s="1">
        <v>21</v>
      </c>
      <c r="IF27" s="2" t="s">
        <v>24</v>
      </c>
      <c r="IG27" s="5">
        <v>1</v>
      </c>
      <c r="IH27" s="5">
        <v>37500</v>
      </c>
      <c r="II27" s="5">
        <v>0</v>
      </c>
      <c r="IJ27" s="5">
        <f t="shared" si="36"/>
        <v>37500</v>
      </c>
      <c r="IK27" s="9"/>
      <c r="IL27" s="1">
        <v>21</v>
      </c>
      <c r="IM27" s="2" t="s">
        <v>24</v>
      </c>
      <c r="IN27" s="5">
        <v>21</v>
      </c>
      <c r="IO27" s="5">
        <v>210000</v>
      </c>
      <c r="IP27" s="5">
        <v>0</v>
      </c>
      <c r="IQ27" s="5">
        <f t="shared" si="37"/>
        <v>210000</v>
      </c>
      <c r="IR27" s="9"/>
      <c r="IS27" s="1">
        <v>21</v>
      </c>
      <c r="IT27" s="2" t="s">
        <v>24</v>
      </c>
      <c r="IU27" s="5">
        <v>0</v>
      </c>
      <c r="IV27" s="5">
        <v>0</v>
      </c>
      <c r="IW27" s="5">
        <v>0</v>
      </c>
      <c r="IX27" s="5">
        <f t="shared" si="38"/>
        <v>0</v>
      </c>
      <c r="IY27" s="9"/>
      <c r="IZ27" s="1">
        <v>21</v>
      </c>
      <c r="JA27" s="2" t="s">
        <v>24</v>
      </c>
      <c r="JB27" s="5">
        <v>1</v>
      </c>
      <c r="JC27" s="5">
        <v>300000</v>
      </c>
      <c r="JD27" s="5">
        <v>0</v>
      </c>
      <c r="JE27" s="5">
        <f t="shared" si="39"/>
        <v>300000</v>
      </c>
      <c r="JF27" s="9"/>
      <c r="JG27" s="1">
        <v>21</v>
      </c>
      <c r="JH27" s="2" t="s">
        <v>24</v>
      </c>
      <c r="JI27" s="5">
        <v>0</v>
      </c>
      <c r="JJ27" s="5">
        <v>0</v>
      </c>
      <c r="JK27" s="5">
        <v>0</v>
      </c>
      <c r="JL27" s="5">
        <f t="shared" si="40"/>
        <v>0</v>
      </c>
      <c r="JM27" s="9"/>
      <c r="JN27" s="1">
        <v>21</v>
      </c>
      <c r="JO27" s="2" t="s">
        <v>24</v>
      </c>
      <c r="JP27" s="5">
        <v>0</v>
      </c>
      <c r="JQ27" s="5">
        <v>0</v>
      </c>
      <c r="JR27" s="5">
        <v>0</v>
      </c>
      <c r="JS27" s="5">
        <f t="shared" si="41"/>
        <v>0</v>
      </c>
      <c r="JT27" s="9"/>
      <c r="JU27" s="1">
        <v>21</v>
      </c>
      <c r="JV27" s="2" t="s">
        <v>24</v>
      </c>
      <c r="JW27" s="5">
        <v>0</v>
      </c>
      <c r="JX27" s="5">
        <v>0</v>
      </c>
      <c r="JY27" s="5">
        <v>0</v>
      </c>
      <c r="JZ27" s="5">
        <f t="shared" si="42"/>
        <v>0</v>
      </c>
      <c r="KA27" s="9"/>
      <c r="KB27" s="1">
        <v>21</v>
      </c>
      <c r="KC27" s="2" t="s">
        <v>24</v>
      </c>
      <c r="KD27" s="5">
        <v>0</v>
      </c>
      <c r="KE27" s="5">
        <v>0</v>
      </c>
      <c r="KF27" s="5">
        <v>0</v>
      </c>
      <c r="KG27" s="5">
        <f t="shared" si="43"/>
        <v>0</v>
      </c>
      <c r="KH27" s="9"/>
      <c r="KI27" s="1">
        <v>21</v>
      </c>
      <c r="KJ27" s="2" t="s">
        <v>24</v>
      </c>
      <c r="KK27" s="5">
        <v>0</v>
      </c>
      <c r="KL27" s="5">
        <v>0</v>
      </c>
      <c r="KM27" s="5">
        <v>0</v>
      </c>
      <c r="KN27" s="5">
        <f t="shared" si="44"/>
        <v>0</v>
      </c>
      <c r="KO27" s="9"/>
      <c r="KP27" s="1">
        <v>21</v>
      </c>
      <c r="KQ27" s="2" t="s">
        <v>24</v>
      </c>
      <c r="KR27" s="5">
        <v>0</v>
      </c>
      <c r="KS27" s="5">
        <f t="shared" si="45"/>
        <v>2268896</v>
      </c>
      <c r="KT27" s="5">
        <f t="shared" si="0"/>
        <v>200000</v>
      </c>
      <c r="KU27" s="5">
        <f t="shared" si="1"/>
        <v>2468896</v>
      </c>
      <c r="KV27" s="9"/>
    </row>
    <row r="28" spans="1:308" ht="16.5" hidden="1">
      <c r="A28" s="23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2"/>
        <v>0</v>
      </c>
      <c r="G28" s="9"/>
      <c r="H28" s="1">
        <v>22</v>
      </c>
      <c r="I28" s="2" t="s">
        <v>25</v>
      </c>
      <c r="J28" s="5">
        <v>0</v>
      </c>
      <c r="K28" s="5">
        <v>0</v>
      </c>
      <c r="L28" s="5">
        <v>0</v>
      </c>
      <c r="M28" s="5">
        <f t="shared" si="3"/>
        <v>0</v>
      </c>
      <c r="N28" s="9"/>
      <c r="O28" s="1">
        <v>22</v>
      </c>
      <c r="P28" s="2" t="s">
        <v>25</v>
      </c>
      <c r="Q28" s="5">
        <v>0</v>
      </c>
      <c r="R28" s="5">
        <v>150000</v>
      </c>
      <c r="S28" s="5">
        <v>0</v>
      </c>
      <c r="T28" s="5">
        <f t="shared" si="4"/>
        <v>150000</v>
      </c>
      <c r="U28" s="9"/>
      <c r="V28" s="1">
        <v>22</v>
      </c>
      <c r="W28" s="2" t="s">
        <v>25</v>
      </c>
      <c r="X28" s="5">
        <v>0</v>
      </c>
      <c r="Y28" s="5">
        <v>0</v>
      </c>
      <c r="Z28" s="5">
        <v>0</v>
      </c>
      <c r="AA28" s="5">
        <f t="shared" si="5"/>
        <v>0</v>
      </c>
      <c r="AB28" s="9"/>
      <c r="AC28" s="1">
        <v>22</v>
      </c>
      <c r="AD28" s="2" t="s">
        <v>25</v>
      </c>
      <c r="AE28" s="5">
        <v>0</v>
      </c>
      <c r="AF28" s="5">
        <v>0</v>
      </c>
      <c r="AG28" s="5">
        <v>0</v>
      </c>
      <c r="AH28" s="5">
        <f t="shared" si="6"/>
        <v>0</v>
      </c>
      <c r="AI28" s="9"/>
      <c r="AJ28" s="1">
        <v>22</v>
      </c>
      <c r="AK28" s="2" t="s">
        <v>25</v>
      </c>
      <c r="AL28" s="5">
        <v>0</v>
      </c>
      <c r="AM28" s="5">
        <v>0</v>
      </c>
      <c r="AN28" s="5">
        <v>0</v>
      </c>
      <c r="AO28" s="5">
        <f t="shared" si="7"/>
        <v>0</v>
      </c>
      <c r="AP28" s="9"/>
      <c r="AQ28" s="1">
        <v>22</v>
      </c>
      <c r="AR28" s="2" t="s">
        <v>25</v>
      </c>
      <c r="AS28" s="5">
        <v>0</v>
      </c>
      <c r="AT28" s="5">
        <v>50500</v>
      </c>
      <c r="AU28" s="5">
        <v>0</v>
      </c>
      <c r="AV28" s="5">
        <f t="shared" si="8"/>
        <v>50500</v>
      </c>
      <c r="AW28" s="9"/>
      <c r="AX28" s="1">
        <v>22</v>
      </c>
      <c r="AY28" s="2" t="s">
        <v>25</v>
      </c>
      <c r="AZ28" s="5">
        <v>0</v>
      </c>
      <c r="BA28" s="5">
        <v>4500</v>
      </c>
      <c r="BB28" s="5">
        <v>0</v>
      </c>
      <c r="BC28" s="5">
        <f t="shared" si="9"/>
        <v>4500</v>
      </c>
      <c r="BD28" s="9"/>
      <c r="BE28" s="1">
        <v>22</v>
      </c>
      <c r="BF28" s="2" t="s">
        <v>25</v>
      </c>
      <c r="BG28" s="5">
        <v>0</v>
      </c>
      <c r="BH28" s="5">
        <v>0</v>
      </c>
      <c r="BI28" s="5">
        <v>0</v>
      </c>
      <c r="BJ28" s="5">
        <f t="shared" si="10"/>
        <v>0</v>
      </c>
      <c r="BK28" s="9"/>
      <c r="BL28" s="1">
        <v>22</v>
      </c>
      <c r="BM28" s="2" t="s">
        <v>25</v>
      </c>
      <c r="BN28" s="5">
        <v>0</v>
      </c>
      <c r="BO28" s="5">
        <v>0</v>
      </c>
      <c r="BP28" s="5">
        <v>0</v>
      </c>
      <c r="BQ28" s="5">
        <f t="shared" si="11"/>
        <v>0</v>
      </c>
      <c r="BR28" s="9"/>
      <c r="BS28" s="1">
        <v>22</v>
      </c>
      <c r="BT28" s="2" t="s">
        <v>25</v>
      </c>
      <c r="BU28" s="5">
        <v>10</v>
      </c>
      <c r="BV28" s="5">
        <v>65000</v>
      </c>
      <c r="BW28" s="5">
        <v>0</v>
      </c>
      <c r="BX28" s="5">
        <f t="shared" si="12"/>
        <v>65000</v>
      </c>
      <c r="BY28" s="9"/>
      <c r="BZ28" s="1">
        <v>22</v>
      </c>
      <c r="CA28" s="2" t="s">
        <v>25</v>
      </c>
      <c r="CB28" s="5">
        <v>10</v>
      </c>
      <c r="CC28" s="5">
        <v>65000</v>
      </c>
      <c r="CD28" s="5">
        <v>0</v>
      </c>
      <c r="CE28" s="5">
        <f t="shared" si="13"/>
        <v>65000</v>
      </c>
      <c r="CF28" s="9"/>
      <c r="CG28" s="1">
        <v>22</v>
      </c>
      <c r="CH28" s="2" t="s">
        <v>25</v>
      </c>
      <c r="CI28" s="5">
        <v>10</v>
      </c>
      <c r="CJ28" s="5">
        <v>65000</v>
      </c>
      <c r="CK28" s="5">
        <v>0</v>
      </c>
      <c r="CL28" s="5">
        <f t="shared" si="14"/>
        <v>65000</v>
      </c>
      <c r="CM28" s="9"/>
      <c r="CN28" s="1">
        <v>22</v>
      </c>
      <c r="CO28" s="2" t="s">
        <v>25</v>
      </c>
      <c r="CP28" s="5">
        <v>0</v>
      </c>
      <c r="CQ28" s="5">
        <v>0</v>
      </c>
      <c r="CR28" s="5">
        <v>0</v>
      </c>
      <c r="CS28" s="5">
        <f t="shared" si="15"/>
        <v>0</v>
      </c>
      <c r="CT28" s="9"/>
      <c r="CU28" s="1">
        <v>22</v>
      </c>
      <c r="CV28" s="2" t="s">
        <v>25</v>
      </c>
      <c r="CW28" s="5">
        <v>0</v>
      </c>
      <c r="CX28" s="5">
        <v>0</v>
      </c>
      <c r="CY28" s="5">
        <v>0</v>
      </c>
      <c r="CZ28" s="5">
        <f t="shared" si="16"/>
        <v>0</v>
      </c>
      <c r="DA28" s="9"/>
      <c r="DB28" s="1">
        <v>22</v>
      </c>
      <c r="DC28" s="2" t="s">
        <v>25</v>
      </c>
      <c r="DD28" s="5">
        <v>0</v>
      </c>
      <c r="DE28" s="5">
        <v>0</v>
      </c>
      <c r="DF28" s="5">
        <v>0</v>
      </c>
      <c r="DG28" s="5">
        <f t="shared" si="17"/>
        <v>0</v>
      </c>
      <c r="DH28" s="9"/>
      <c r="DI28" s="1">
        <v>22</v>
      </c>
      <c r="DJ28" s="2" t="s">
        <v>25</v>
      </c>
      <c r="DK28" s="5">
        <v>0</v>
      </c>
      <c r="DL28" s="5">
        <v>0</v>
      </c>
      <c r="DM28" s="5">
        <v>0</v>
      </c>
      <c r="DN28" s="5">
        <f t="shared" si="18"/>
        <v>0</v>
      </c>
      <c r="DO28" s="9"/>
      <c r="DP28" s="1">
        <v>22</v>
      </c>
      <c r="DQ28" s="2" t="s">
        <v>25</v>
      </c>
      <c r="DR28" s="5">
        <v>0</v>
      </c>
      <c r="DS28" s="5">
        <v>0</v>
      </c>
      <c r="DT28" s="5">
        <v>0</v>
      </c>
      <c r="DU28" s="5">
        <f t="shared" si="19"/>
        <v>0</v>
      </c>
      <c r="DV28" s="9"/>
      <c r="DW28" s="1">
        <v>22</v>
      </c>
      <c r="DX28" s="2" t="s">
        <v>25</v>
      </c>
      <c r="DY28" s="5">
        <v>0</v>
      </c>
      <c r="DZ28" s="5">
        <v>0</v>
      </c>
      <c r="EA28" s="5">
        <v>0</v>
      </c>
      <c r="EB28" s="5">
        <f t="shared" si="20"/>
        <v>0</v>
      </c>
      <c r="EC28" s="9"/>
      <c r="ED28" s="1">
        <v>22</v>
      </c>
      <c r="EE28" s="2" t="s">
        <v>25</v>
      </c>
      <c r="EF28" s="5">
        <v>0</v>
      </c>
      <c r="EG28" s="5">
        <v>0</v>
      </c>
      <c r="EH28" s="5">
        <v>0</v>
      </c>
      <c r="EI28" s="5">
        <f t="shared" si="21"/>
        <v>0</v>
      </c>
      <c r="EJ28" s="9"/>
      <c r="EK28" s="1">
        <v>22</v>
      </c>
      <c r="EL28" s="2" t="s">
        <v>25</v>
      </c>
      <c r="EM28" s="5">
        <v>0</v>
      </c>
      <c r="EN28" s="5">
        <v>0</v>
      </c>
      <c r="EO28" s="5">
        <v>0</v>
      </c>
      <c r="EP28" s="5">
        <f t="shared" si="22"/>
        <v>0</v>
      </c>
      <c r="EQ28" s="9"/>
      <c r="ER28" s="1">
        <v>22</v>
      </c>
      <c r="ES28" s="2" t="s">
        <v>25</v>
      </c>
      <c r="ET28" s="5">
        <v>1</v>
      </c>
      <c r="EU28" s="5">
        <v>15000</v>
      </c>
      <c r="EV28" s="5">
        <v>0</v>
      </c>
      <c r="EW28" s="5">
        <f t="shared" si="23"/>
        <v>15000</v>
      </c>
      <c r="EX28" s="9"/>
      <c r="EY28" s="1">
        <v>22</v>
      </c>
      <c r="EZ28" s="2" t="s">
        <v>25</v>
      </c>
      <c r="FA28" s="5">
        <v>0</v>
      </c>
      <c r="FB28" s="5">
        <v>120000</v>
      </c>
      <c r="FC28" s="5">
        <v>0</v>
      </c>
      <c r="FD28" s="5">
        <f t="shared" si="24"/>
        <v>120000</v>
      </c>
      <c r="FE28" s="9"/>
      <c r="FF28" s="1">
        <v>22</v>
      </c>
      <c r="FG28" s="2" t="s">
        <v>25</v>
      </c>
      <c r="FH28" s="5">
        <v>0</v>
      </c>
      <c r="FI28" s="5">
        <v>0</v>
      </c>
      <c r="FJ28" s="5">
        <v>0</v>
      </c>
      <c r="FK28" s="5">
        <f t="shared" si="25"/>
        <v>0</v>
      </c>
      <c r="FL28" s="9"/>
      <c r="FM28" s="1">
        <v>22</v>
      </c>
      <c r="FN28" s="2" t="s">
        <v>25</v>
      </c>
      <c r="FO28" s="5">
        <v>0</v>
      </c>
      <c r="FP28" s="5">
        <v>0</v>
      </c>
      <c r="FQ28" s="5">
        <v>0</v>
      </c>
      <c r="FR28" s="5">
        <f t="shared" si="26"/>
        <v>0</v>
      </c>
      <c r="FS28" s="9"/>
      <c r="FT28" s="1">
        <v>22</v>
      </c>
      <c r="FU28" s="2" t="s">
        <v>25</v>
      </c>
      <c r="FV28" s="5">
        <v>0</v>
      </c>
      <c r="FW28" s="5">
        <v>100000</v>
      </c>
      <c r="FX28" s="5">
        <v>0</v>
      </c>
      <c r="FY28" s="5">
        <f t="shared" si="27"/>
        <v>100000</v>
      </c>
      <c r="FZ28" s="9"/>
      <c r="GA28" s="1">
        <v>22</v>
      </c>
      <c r="GB28" s="2" t="s">
        <v>25</v>
      </c>
      <c r="GC28" s="5">
        <v>1</v>
      </c>
      <c r="GD28" s="5">
        <v>44000</v>
      </c>
      <c r="GE28" s="5">
        <v>64000</v>
      </c>
      <c r="GF28" s="5">
        <f t="shared" si="28"/>
        <v>108000</v>
      </c>
      <c r="GG28" s="9"/>
      <c r="GH28" s="1">
        <v>22</v>
      </c>
      <c r="GI28" s="2" t="s">
        <v>25</v>
      </c>
      <c r="GJ28" s="5">
        <v>0</v>
      </c>
      <c r="GK28" s="5">
        <v>42000</v>
      </c>
      <c r="GL28" s="5">
        <v>0</v>
      </c>
      <c r="GM28" s="5">
        <f t="shared" si="29"/>
        <v>42000</v>
      </c>
      <c r="GN28" s="9"/>
      <c r="GO28" s="1">
        <v>22</v>
      </c>
      <c r="GP28" s="2" t="s">
        <v>25</v>
      </c>
      <c r="GQ28" s="5">
        <v>0</v>
      </c>
      <c r="GR28" s="5">
        <v>0</v>
      </c>
      <c r="GS28" s="5">
        <v>0</v>
      </c>
      <c r="GT28" s="5">
        <f t="shared" si="30"/>
        <v>0</v>
      </c>
      <c r="GU28" s="9"/>
      <c r="GV28" s="1">
        <v>22</v>
      </c>
      <c r="GW28" s="2" t="s">
        <v>25</v>
      </c>
      <c r="GX28" s="5">
        <v>9</v>
      </c>
      <c r="GY28" s="5">
        <v>73368</v>
      </c>
      <c r="GZ28" s="5">
        <v>0</v>
      </c>
      <c r="HA28" s="5">
        <f t="shared" si="31"/>
        <v>73368</v>
      </c>
      <c r="HB28" s="9"/>
      <c r="HC28" s="1">
        <v>22</v>
      </c>
      <c r="HD28" s="2" t="s">
        <v>25</v>
      </c>
      <c r="HE28" s="5">
        <v>3</v>
      </c>
      <c r="HF28" s="5">
        <v>42000</v>
      </c>
      <c r="HG28" s="5">
        <v>0</v>
      </c>
      <c r="HH28" s="5">
        <f t="shared" si="32"/>
        <v>42000</v>
      </c>
      <c r="HI28" s="9"/>
      <c r="HJ28" s="1">
        <v>22</v>
      </c>
      <c r="HK28" s="2" t="s">
        <v>25</v>
      </c>
      <c r="HL28" s="5">
        <v>0</v>
      </c>
      <c r="HM28" s="5">
        <v>50000</v>
      </c>
      <c r="HN28" s="5">
        <v>0</v>
      </c>
      <c r="HO28" s="5">
        <f t="shared" si="33"/>
        <v>50000</v>
      </c>
      <c r="HP28" s="9"/>
      <c r="HQ28" s="1">
        <v>22</v>
      </c>
      <c r="HR28" s="2" t="s">
        <v>25</v>
      </c>
      <c r="HS28" s="5">
        <v>0</v>
      </c>
      <c r="HT28" s="5">
        <v>50000</v>
      </c>
      <c r="HU28" s="5">
        <v>0</v>
      </c>
      <c r="HV28" s="5">
        <f t="shared" si="34"/>
        <v>50000</v>
      </c>
      <c r="HW28" s="9"/>
      <c r="HX28" s="1">
        <v>22</v>
      </c>
      <c r="HY28" s="2" t="s">
        <v>25</v>
      </c>
      <c r="HZ28" s="5">
        <v>1</v>
      </c>
      <c r="IA28" s="5">
        <v>85000</v>
      </c>
      <c r="IB28" s="5">
        <v>0</v>
      </c>
      <c r="IC28" s="5">
        <f t="shared" si="35"/>
        <v>85000</v>
      </c>
      <c r="ID28" s="9"/>
      <c r="IE28" s="1">
        <v>22</v>
      </c>
      <c r="IF28" s="2" t="s">
        <v>25</v>
      </c>
      <c r="IG28" s="5">
        <v>1</v>
      </c>
      <c r="IH28" s="5">
        <v>37500</v>
      </c>
      <c r="II28" s="5">
        <v>0</v>
      </c>
      <c r="IJ28" s="5">
        <f t="shared" si="36"/>
        <v>37500</v>
      </c>
      <c r="IK28" s="9"/>
      <c r="IL28" s="1">
        <v>22</v>
      </c>
      <c r="IM28" s="2" t="s">
        <v>25</v>
      </c>
      <c r="IN28" s="5">
        <v>9</v>
      </c>
      <c r="IO28" s="5">
        <v>90000</v>
      </c>
      <c r="IP28" s="5">
        <v>0</v>
      </c>
      <c r="IQ28" s="5">
        <f t="shared" si="37"/>
        <v>90000</v>
      </c>
      <c r="IR28" s="9"/>
      <c r="IS28" s="1">
        <v>22</v>
      </c>
      <c r="IT28" s="2" t="s">
        <v>25</v>
      </c>
      <c r="IU28" s="5">
        <v>0</v>
      </c>
      <c r="IV28" s="5">
        <v>0</v>
      </c>
      <c r="IW28" s="5">
        <v>0</v>
      </c>
      <c r="IX28" s="5">
        <f t="shared" si="38"/>
        <v>0</v>
      </c>
      <c r="IY28" s="9"/>
      <c r="IZ28" s="1">
        <v>22</v>
      </c>
      <c r="JA28" s="2" t="s">
        <v>25</v>
      </c>
      <c r="JB28" s="5">
        <v>1</v>
      </c>
      <c r="JC28" s="5">
        <v>300000</v>
      </c>
      <c r="JD28" s="5">
        <v>0</v>
      </c>
      <c r="JE28" s="5">
        <f t="shared" si="39"/>
        <v>300000</v>
      </c>
      <c r="JF28" s="9"/>
      <c r="JG28" s="1">
        <v>22</v>
      </c>
      <c r="JH28" s="2" t="s">
        <v>25</v>
      </c>
      <c r="JI28" s="5">
        <v>0</v>
      </c>
      <c r="JJ28" s="5">
        <v>0</v>
      </c>
      <c r="JK28" s="5">
        <v>0</v>
      </c>
      <c r="JL28" s="5">
        <f t="shared" si="40"/>
        <v>0</v>
      </c>
      <c r="JM28" s="9"/>
      <c r="JN28" s="1">
        <v>22</v>
      </c>
      <c r="JO28" s="2" t="s">
        <v>25</v>
      </c>
      <c r="JP28" s="5">
        <v>0</v>
      </c>
      <c r="JQ28" s="5">
        <v>0</v>
      </c>
      <c r="JR28" s="5">
        <v>0</v>
      </c>
      <c r="JS28" s="5">
        <f t="shared" si="41"/>
        <v>0</v>
      </c>
      <c r="JT28" s="9"/>
      <c r="JU28" s="1">
        <v>22</v>
      </c>
      <c r="JV28" s="2" t="s">
        <v>25</v>
      </c>
      <c r="JW28" s="5">
        <v>0</v>
      </c>
      <c r="JX28" s="5">
        <v>0</v>
      </c>
      <c r="JY28" s="5">
        <v>0</v>
      </c>
      <c r="JZ28" s="5">
        <f t="shared" si="42"/>
        <v>0</v>
      </c>
      <c r="KA28" s="9"/>
      <c r="KB28" s="1">
        <v>22</v>
      </c>
      <c r="KC28" s="2" t="s">
        <v>25</v>
      </c>
      <c r="KD28" s="5">
        <v>0</v>
      </c>
      <c r="KE28" s="5">
        <v>0</v>
      </c>
      <c r="KF28" s="5">
        <v>0</v>
      </c>
      <c r="KG28" s="5">
        <f t="shared" si="43"/>
        <v>0</v>
      </c>
      <c r="KH28" s="9"/>
      <c r="KI28" s="1">
        <v>22</v>
      </c>
      <c r="KJ28" s="2" t="s">
        <v>25</v>
      </c>
      <c r="KK28" s="5">
        <v>0</v>
      </c>
      <c r="KL28" s="5">
        <v>0</v>
      </c>
      <c r="KM28" s="5">
        <v>0</v>
      </c>
      <c r="KN28" s="5">
        <f t="shared" si="44"/>
        <v>0</v>
      </c>
      <c r="KO28" s="9"/>
      <c r="KP28" s="1">
        <v>22</v>
      </c>
      <c r="KQ28" s="2" t="s">
        <v>25</v>
      </c>
      <c r="KR28" s="5">
        <v>0</v>
      </c>
      <c r="KS28" s="5">
        <f t="shared" si="45"/>
        <v>1448868</v>
      </c>
      <c r="KT28" s="5">
        <f t="shared" si="0"/>
        <v>64000</v>
      </c>
      <c r="KU28" s="5">
        <f t="shared" si="1"/>
        <v>1512868</v>
      </c>
      <c r="KV28" s="9"/>
    </row>
    <row r="29" spans="1:308" ht="16.5" hidden="1">
      <c r="A29" s="23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2"/>
        <v>0</v>
      </c>
      <c r="G29" s="9"/>
      <c r="H29" s="1">
        <v>23</v>
      </c>
      <c r="I29" s="2" t="s">
        <v>26</v>
      </c>
      <c r="J29" s="5">
        <v>0</v>
      </c>
      <c r="K29" s="5">
        <v>0</v>
      </c>
      <c r="L29" s="5">
        <v>0</v>
      </c>
      <c r="M29" s="5">
        <f t="shared" si="3"/>
        <v>0</v>
      </c>
      <c r="N29" s="9"/>
      <c r="O29" s="1">
        <v>23</v>
      </c>
      <c r="P29" s="2" t="s">
        <v>26</v>
      </c>
      <c r="Q29" s="5">
        <v>0</v>
      </c>
      <c r="R29" s="5">
        <v>0</v>
      </c>
      <c r="S29" s="5">
        <v>0</v>
      </c>
      <c r="T29" s="5">
        <f t="shared" si="4"/>
        <v>0</v>
      </c>
      <c r="U29" s="9"/>
      <c r="V29" s="1">
        <v>23</v>
      </c>
      <c r="W29" s="2" t="s">
        <v>26</v>
      </c>
      <c r="X29" s="5">
        <v>0</v>
      </c>
      <c r="Y29" s="5">
        <v>0</v>
      </c>
      <c r="Z29" s="5">
        <v>0</v>
      </c>
      <c r="AA29" s="5">
        <f t="shared" si="5"/>
        <v>0</v>
      </c>
      <c r="AB29" s="9"/>
      <c r="AC29" s="1">
        <v>23</v>
      </c>
      <c r="AD29" s="2" t="s">
        <v>26</v>
      </c>
      <c r="AE29" s="5">
        <v>0</v>
      </c>
      <c r="AF29" s="5">
        <v>0</v>
      </c>
      <c r="AG29" s="5">
        <v>0</v>
      </c>
      <c r="AH29" s="5">
        <f t="shared" si="6"/>
        <v>0</v>
      </c>
      <c r="AI29" s="9"/>
      <c r="AJ29" s="1">
        <v>23</v>
      </c>
      <c r="AK29" s="2" t="s">
        <v>26</v>
      </c>
      <c r="AL29" s="5">
        <v>0</v>
      </c>
      <c r="AM29" s="5">
        <v>0</v>
      </c>
      <c r="AN29" s="5">
        <v>0</v>
      </c>
      <c r="AO29" s="5">
        <f t="shared" si="7"/>
        <v>0</v>
      </c>
      <c r="AP29" s="9"/>
      <c r="AQ29" s="1">
        <v>23</v>
      </c>
      <c r="AR29" s="2" t="s">
        <v>26</v>
      </c>
      <c r="AS29" s="5">
        <v>0</v>
      </c>
      <c r="AT29" s="5">
        <v>397500</v>
      </c>
      <c r="AU29" s="5">
        <v>0</v>
      </c>
      <c r="AV29" s="5">
        <f t="shared" si="8"/>
        <v>397500</v>
      </c>
      <c r="AW29" s="9"/>
      <c r="AX29" s="1">
        <v>23</v>
      </c>
      <c r="AY29" s="2" t="s">
        <v>26</v>
      </c>
      <c r="AZ29" s="5">
        <v>0</v>
      </c>
      <c r="BA29" s="5">
        <v>8000</v>
      </c>
      <c r="BB29" s="5">
        <v>0</v>
      </c>
      <c r="BC29" s="5">
        <f t="shared" si="9"/>
        <v>8000</v>
      </c>
      <c r="BD29" s="9"/>
      <c r="BE29" s="1">
        <v>23</v>
      </c>
      <c r="BF29" s="2" t="s">
        <v>26</v>
      </c>
      <c r="BG29" s="5">
        <v>0</v>
      </c>
      <c r="BH29" s="5">
        <v>0</v>
      </c>
      <c r="BI29" s="5">
        <v>0</v>
      </c>
      <c r="BJ29" s="5">
        <f t="shared" si="10"/>
        <v>0</v>
      </c>
      <c r="BK29" s="9"/>
      <c r="BL29" s="1">
        <v>23</v>
      </c>
      <c r="BM29" s="2" t="s">
        <v>26</v>
      </c>
      <c r="BN29" s="5">
        <v>0</v>
      </c>
      <c r="BO29" s="5">
        <v>0</v>
      </c>
      <c r="BP29" s="5">
        <v>0</v>
      </c>
      <c r="BQ29" s="5">
        <f t="shared" si="11"/>
        <v>0</v>
      </c>
      <c r="BR29" s="9"/>
      <c r="BS29" s="1">
        <v>23</v>
      </c>
      <c r="BT29" s="2" t="s">
        <v>26</v>
      </c>
      <c r="BU29" s="5">
        <v>17</v>
      </c>
      <c r="BV29" s="5">
        <v>100000</v>
      </c>
      <c r="BW29" s="5">
        <v>0</v>
      </c>
      <c r="BX29" s="5">
        <f t="shared" si="12"/>
        <v>100000</v>
      </c>
      <c r="BY29" s="9"/>
      <c r="BZ29" s="1">
        <v>23</v>
      </c>
      <c r="CA29" s="2" t="s">
        <v>26</v>
      </c>
      <c r="CB29" s="5">
        <v>17</v>
      </c>
      <c r="CC29" s="5">
        <v>100000</v>
      </c>
      <c r="CD29" s="5">
        <v>0</v>
      </c>
      <c r="CE29" s="5">
        <f t="shared" si="13"/>
        <v>100000</v>
      </c>
      <c r="CF29" s="9"/>
      <c r="CG29" s="1">
        <v>23</v>
      </c>
      <c r="CH29" s="2" t="s">
        <v>26</v>
      </c>
      <c r="CI29" s="5">
        <v>17</v>
      </c>
      <c r="CJ29" s="5">
        <v>100000</v>
      </c>
      <c r="CK29" s="5">
        <v>0</v>
      </c>
      <c r="CL29" s="5">
        <f t="shared" si="14"/>
        <v>100000</v>
      </c>
      <c r="CM29" s="9"/>
      <c r="CN29" s="1">
        <v>23</v>
      </c>
      <c r="CO29" s="2" t="s">
        <v>26</v>
      </c>
      <c r="CP29" s="5">
        <v>0</v>
      </c>
      <c r="CQ29" s="5">
        <v>0</v>
      </c>
      <c r="CR29" s="5">
        <v>0</v>
      </c>
      <c r="CS29" s="5">
        <f t="shared" si="15"/>
        <v>0</v>
      </c>
      <c r="CT29" s="9"/>
      <c r="CU29" s="1">
        <v>23</v>
      </c>
      <c r="CV29" s="2" t="s">
        <v>26</v>
      </c>
      <c r="CW29" s="5">
        <v>0</v>
      </c>
      <c r="CX29" s="5">
        <v>0</v>
      </c>
      <c r="CY29" s="5">
        <v>0</v>
      </c>
      <c r="CZ29" s="5">
        <f t="shared" si="16"/>
        <v>0</v>
      </c>
      <c r="DA29" s="9"/>
      <c r="DB29" s="1">
        <v>23</v>
      </c>
      <c r="DC29" s="2" t="s">
        <v>26</v>
      </c>
      <c r="DD29" s="5">
        <v>0</v>
      </c>
      <c r="DE29" s="5">
        <v>0</v>
      </c>
      <c r="DF29" s="5">
        <v>0</v>
      </c>
      <c r="DG29" s="5">
        <f t="shared" si="17"/>
        <v>0</v>
      </c>
      <c r="DH29" s="9"/>
      <c r="DI29" s="1">
        <v>23</v>
      </c>
      <c r="DJ29" s="2" t="s">
        <v>26</v>
      </c>
      <c r="DK29" s="5">
        <v>0</v>
      </c>
      <c r="DL29" s="5">
        <v>0</v>
      </c>
      <c r="DM29" s="5">
        <v>0</v>
      </c>
      <c r="DN29" s="5">
        <f t="shared" si="18"/>
        <v>0</v>
      </c>
      <c r="DO29" s="9"/>
      <c r="DP29" s="1">
        <v>23</v>
      </c>
      <c r="DQ29" s="2" t="s">
        <v>26</v>
      </c>
      <c r="DR29" s="5">
        <v>0</v>
      </c>
      <c r="DS29" s="5">
        <v>0</v>
      </c>
      <c r="DT29" s="5">
        <v>0</v>
      </c>
      <c r="DU29" s="5">
        <f t="shared" si="19"/>
        <v>0</v>
      </c>
      <c r="DV29" s="9"/>
      <c r="DW29" s="1">
        <v>23</v>
      </c>
      <c r="DX29" s="2" t="s">
        <v>26</v>
      </c>
      <c r="DY29" s="5">
        <v>0</v>
      </c>
      <c r="DZ29" s="5">
        <v>0</v>
      </c>
      <c r="EA29" s="5">
        <v>0</v>
      </c>
      <c r="EB29" s="5">
        <f t="shared" si="20"/>
        <v>0</v>
      </c>
      <c r="EC29" s="9"/>
      <c r="ED29" s="1">
        <v>23</v>
      </c>
      <c r="EE29" s="2" t="s">
        <v>26</v>
      </c>
      <c r="EF29" s="5">
        <v>0</v>
      </c>
      <c r="EG29" s="5">
        <v>100000</v>
      </c>
      <c r="EH29" s="5">
        <v>0</v>
      </c>
      <c r="EI29" s="5">
        <f t="shared" si="21"/>
        <v>100000</v>
      </c>
      <c r="EJ29" s="9"/>
      <c r="EK29" s="1">
        <v>23</v>
      </c>
      <c r="EL29" s="2" t="s">
        <v>26</v>
      </c>
      <c r="EM29" s="5">
        <v>0</v>
      </c>
      <c r="EN29" s="5">
        <v>0</v>
      </c>
      <c r="EO29" s="5">
        <v>0</v>
      </c>
      <c r="EP29" s="5">
        <f t="shared" si="22"/>
        <v>0</v>
      </c>
      <c r="EQ29" s="9"/>
      <c r="ER29" s="1">
        <v>23</v>
      </c>
      <c r="ES29" s="2" t="s">
        <v>26</v>
      </c>
      <c r="ET29" s="5">
        <v>1</v>
      </c>
      <c r="EU29" s="5">
        <v>15000</v>
      </c>
      <c r="EV29" s="5">
        <v>0</v>
      </c>
      <c r="EW29" s="5">
        <f t="shared" si="23"/>
        <v>15000</v>
      </c>
      <c r="EX29" s="9"/>
      <c r="EY29" s="1">
        <v>23</v>
      </c>
      <c r="EZ29" s="2" t="s">
        <v>26</v>
      </c>
      <c r="FA29" s="5">
        <v>0</v>
      </c>
      <c r="FB29" s="5">
        <v>70000</v>
      </c>
      <c r="FC29" s="5">
        <v>0</v>
      </c>
      <c r="FD29" s="5">
        <f t="shared" si="24"/>
        <v>70000</v>
      </c>
      <c r="FE29" s="9"/>
      <c r="FF29" s="1">
        <v>23</v>
      </c>
      <c r="FG29" s="2" t="s">
        <v>26</v>
      </c>
      <c r="FH29" s="5">
        <v>0</v>
      </c>
      <c r="FI29" s="5">
        <v>0</v>
      </c>
      <c r="FJ29" s="5">
        <v>0</v>
      </c>
      <c r="FK29" s="5">
        <f t="shared" si="25"/>
        <v>0</v>
      </c>
      <c r="FL29" s="9"/>
      <c r="FM29" s="1">
        <v>23</v>
      </c>
      <c r="FN29" s="2" t="s">
        <v>26</v>
      </c>
      <c r="FO29" s="5">
        <v>0</v>
      </c>
      <c r="FP29" s="5">
        <v>0</v>
      </c>
      <c r="FQ29" s="5">
        <v>0</v>
      </c>
      <c r="FR29" s="5">
        <f t="shared" si="26"/>
        <v>0</v>
      </c>
      <c r="FS29" s="9"/>
      <c r="FT29" s="1">
        <v>23</v>
      </c>
      <c r="FU29" s="2" t="s">
        <v>26</v>
      </c>
      <c r="FV29" s="5">
        <v>0</v>
      </c>
      <c r="FW29" s="5">
        <v>120000</v>
      </c>
      <c r="FX29" s="5">
        <v>0</v>
      </c>
      <c r="FY29" s="5">
        <f t="shared" si="27"/>
        <v>120000</v>
      </c>
      <c r="FZ29" s="9"/>
      <c r="GA29" s="1">
        <v>23</v>
      </c>
      <c r="GB29" s="2" t="s">
        <v>26</v>
      </c>
      <c r="GC29" s="5">
        <v>1</v>
      </c>
      <c r="GD29" s="5">
        <v>105600</v>
      </c>
      <c r="GE29" s="5">
        <v>200000</v>
      </c>
      <c r="GF29" s="5">
        <f t="shared" si="28"/>
        <v>305600</v>
      </c>
      <c r="GG29" s="9"/>
      <c r="GH29" s="1">
        <v>23</v>
      </c>
      <c r="GI29" s="2" t="s">
        <v>26</v>
      </c>
      <c r="GJ29" s="5">
        <v>0</v>
      </c>
      <c r="GK29" s="5">
        <v>64400</v>
      </c>
      <c r="GL29" s="5">
        <v>0</v>
      </c>
      <c r="GM29" s="5">
        <f t="shared" si="29"/>
        <v>64400</v>
      </c>
      <c r="GN29" s="9"/>
      <c r="GO29" s="1">
        <v>23</v>
      </c>
      <c r="GP29" s="2" t="s">
        <v>26</v>
      </c>
      <c r="GQ29" s="5">
        <v>0</v>
      </c>
      <c r="GR29" s="5">
        <v>0</v>
      </c>
      <c r="GS29" s="5">
        <v>0</v>
      </c>
      <c r="GT29" s="5">
        <f t="shared" si="30"/>
        <v>0</v>
      </c>
      <c r="GU29" s="9"/>
      <c r="GV29" s="1">
        <v>23</v>
      </c>
      <c r="GW29" s="2" t="s">
        <v>26</v>
      </c>
      <c r="GX29" s="5">
        <v>23</v>
      </c>
      <c r="GY29" s="5">
        <v>187496</v>
      </c>
      <c r="GZ29" s="5">
        <v>0</v>
      </c>
      <c r="HA29" s="5">
        <f t="shared" si="31"/>
        <v>187496</v>
      </c>
      <c r="HB29" s="9"/>
      <c r="HC29" s="1">
        <v>23</v>
      </c>
      <c r="HD29" s="2" t="s">
        <v>26</v>
      </c>
      <c r="HE29" s="5">
        <v>3</v>
      </c>
      <c r="HF29" s="5">
        <v>42000</v>
      </c>
      <c r="HG29" s="5">
        <v>0</v>
      </c>
      <c r="HH29" s="5">
        <f t="shared" si="32"/>
        <v>42000</v>
      </c>
      <c r="HI29" s="9"/>
      <c r="HJ29" s="1">
        <v>23</v>
      </c>
      <c r="HK29" s="2" t="s">
        <v>26</v>
      </c>
      <c r="HL29" s="5">
        <v>0</v>
      </c>
      <c r="HM29" s="5">
        <v>50000</v>
      </c>
      <c r="HN29" s="5">
        <v>0</v>
      </c>
      <c r="HO29" s="5">
        <f t="shared" si="33"/>
        <v>50000</v>
      </c>
      <c r="HP29" s="9"/>
      <c r="HQ29" s="1">
        <v>23</v>
      </c>
      <c r="HR29" s="2" t="s">
        <v>26</v>
      </c>
      <c r="HS29" s="5">
        <v>0</v>
      </c>
      <c r="HT29" s="5">
        <v>50000</v>
      </c>
      <c r="HU29" s="5">
        <v>0</v>
      </c>
      <c r="HV29" s="5">
        <f t="shared" si="34"/>
        <v>50000</v>
      </c>
      <c r="HW29" s="9"/>
      <c r="HX29" s="1">
        <v>23</v>
      </c>
      <c r="HY29" s="2" t="s">
        <v>26</v>
      </c>
      <c r="HZ29" s="5">
        <v>1</v>
      </c>
      <c r="IA29" s="5">
        <v>85000</v>
      </c>
      <c r="IB29" s="5">
        <v>0</v>
      </c>
      <c r="IC29" s="5">
        <f t="shared" si="35"/>
        <v>85000</v>
      </c>
      <c r="ID29" s="9"/>
      <c r="IE29" s="1">
        <v>23</v>
      </c>
      <c r="IF29" s="2" t="s">
        <v>26</v>
      </c>
      <c r="IG29" s="5">
        <v>1</v>
      </c>
      <c r="IH29" s="5">
        <v>37500</v>
      </c>
      <c r="II29" s="5">
        <v>0</v>
      </c>
      <c r="IJ29" s="5">
        <f t="shared" si="36"/>
        <v>37500</v>
      </c>
      <c r="IK29" s="9"/>
      <c r="IL29" s="1">
        <v>23</v>
      </c>
      <c r="IM29" s="2" t="s">
        <v>26</v>
      </c>
      <c r="IN29" s="5">
        <v>16</v>
      </c>
      <c r="IO29" s="5">
        <v>160000</v>
      </c>
      <c r="IP29" s="5">
        <v>0</v>
      </c>
      <c r="IQ29" s="5">
        <f t="shared" si="37"/>
        <v>160000</v>
      </c>
      <c r="IR29" s="9"/>
      <c r="IS29" s="1">
        <v>23</v>
      </c>
      <c r="IT29" s="2" t="s">
        <v>26</v>
      </c>
      <c r="IU29" s="5">
        <v>0</v>
      </c>
      <c r="IV29" s="5">
        <v>0</v>
      </c>
      <c r="IW29" s="5">
        <v>0</v>
      </c>
      <c r="IX29" s="5">
        <f t="shared" si="38"/>
        <v>0</v>
      </c>
      <c r="IY29" s="9"/>
      <c r="IZ29" s="1">
        <v>23</v>
      </c>
      <c r="JA29" s="2" t="s">
        <v>26</v>
      </c>
      <c r="JB29" s="5">
        <v>1</v>
      </c>
      <c r="JC29" s="5">
        <v>300000</v>
      </c>
      <c r="JD29" s="5">
        <v>0</v>
      </c>
      <c r="JE29" s="5">
        <f t="shared" si="39"/>
        <v>300000</v>
      </c>
      <c r="JF29" s="9"/>
      <c r="JG29" s="1">
        <v>23</v>
      </c>
      <c r="JH29" s="2" t="s">
        <v>26</v>
      </c>
      <c r="JI29" s="5">
        <v>9</v>
      </c>
      <c r="JJ29" s="5">
        <v>45000</v>
      </c>
      <c r="JK29" s="5">
        <v>0</v>
      </c>
      <c r="JL29" s="5">
        <f t="shared" si="40"/>
        <v>45000</v>
      </c>
      <c r="JM29" s="9"/>
      <c r="JN29" s="1">
        <v>23</v>
      </c>
      <c r="JO29" s="2" t="s">
        <v>26</v>
      </c>
      <c r="JP29" s="5">
        <v>0</v>
      </c>
      <c r="JQ29" s="5">
        <v>0</v>
      </c>
      <c r="JR29" s="5">
        <v>0</v>
      </c>
      <c r="JS29" s="5">
        <f t="shared" si="41"/>
        <v>0</v>
      </c>
      <c r="JT29" s="9"/>
      <c r="JU29" s="1">
        <v>23</v>
      </c>
      <c r="JV29" s="2" t="s">
        <v>26</v>
      </c>
      <c r="JW29" s="5">
        <v>0</v>
      </c>
      <c r="JX29" s="5">
        <v>0</v>
      </c>
      <c r="JY29" s="5">
        <v>0</v>
      </c>
      <c r="JZ29" s="5">
        <f t="shared" si="42"/>
        <v>0</v>
      </c>
      <c r="KA29" s="9"/>
      <c r="KB29" s="1">
        <v>23</v>
      </c>
      <c r="KC29" s="2" t="s">
        <v>26</v>
      </c>
      <c r="KD29" s="5">
        <v>0</v>
      </c>
      <c r="KE29" s="5">
        <v>0</v>
      </c>
      <c r="KF29" s="5">
        <v>0</v>
      </c>
      <c r="KG29" s="5">
        <f t="shared" si="43"/>
        <v>0</v>
      </c>
      <c r="KH29" s="9"/>
      <c r="KI29" s="1">
        <v>23</v>
      </c>
      <c r="KJ29" s="2" t="s">
        <v>26</v>
      </c>
      <c r="KK29" s="5">
        <v>0</v>
      </c>
      <c r="KL29" s="5">
        <v>0</v>
      </c>
      <c r="KM29" s="5">
        <v>0</v>
      </c>
      <c r="KN29" s="5">
        <f t="shared" si="44"/>
        <v>0</v>
      </c>
      <c r="KO29" s="9"/>
      <c r="KP29" s="1">
        <v>23</v>
      </c>
      <c r="KQ29" s="2" t="s">
        <v>26</v>
      </c>
      <c r="KR29" s="5">
        <v>0</v>
      </c>
      <c r="KS29" s="5">
        <f t="shared" si="45"/>
        <v>2137496</v>
      </c>
      <c r="KT29" s="5">
        <f t="shared" si="0"/>
        <v>200000</v>
      </c>
      <c r="KU29" s="5">
        <f t="shared" si="1"/>
        <v>2337496</v>
      </c>
      <c r="KV29" s="9"/>
    </row>
    <row r="30" spans="1:308" ht="16.5" hidden="1">
      <c r="A30" s="23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2"/>
        <v>0</v>
      </c>
      <c r="G30" s="9"/>
      <c r="H30" s="1">
        <v>24</v>
      </c>
      <c r="I30" s="2" t="s">
        <v>27</v>
      </c>
      <c r="J30" s="5">
        <v>0</v>
      </c>
      <c r="K30" s="5">
        <v>0</v>
      </c>
      <c r="L30" s="5">
        <v>0</v>
      </c>
      <c r="M30" s="5">
        <f t="shared" si="3"/>
        <v>0</v>
      </c>
      <c r="N30" s="9"/>
      <c r="O30" s="1">
        <v>24</v>
      </c>
      <c r="P30" s="2" t="s">
        <v>27</v>
      </c>
      <c r="Q30" s="5">
        <v>0</v>
      </c>
      <c r="R30" s="5">
        <v>0</v>
      </c>
      <c r="S30" s="5">
        <v>0</v>
      </c>
      <c r="T30" s="5">
        <f t="shared" si="4"/>
        <v>0</v>
      </c>
      <c r="U30" s="9"/>
      <c r="V30" s="1">
        <v>24</v>
      </c>
      <c r="W30" s="2" t="s">
        <v>27</v>
      </c>
      <c r="X30" s="5">
        <v>0</v>
      </c>
      <c r="Y30" s="5">
        <v>0</v>
      </c>
      <c r="Z30" s="5">
        <v>0</v>
      </c>
      <c r="AA30" s="5">
        <f t="shared" si="5"/>
        <v>0</v>
      </c>
      <c r="AB30" s="9"/>
      <c r="AC30" s="1">
        <v>24</v>
      </c>
      <c r="AD30" s="2" t="s">
        <v>27</v>
      </c>
      <c r="AE30" s="5">
        <v>0</v>
      </c>
      <c r="AF30" s="5">
        <v>0</v>
      </c>
      <c r="AG30" s="5">
        <v>0</v>
      </c>
      <c r="AH30" s="5">
        <f t="shared" si="6"/>
        <v>0</v>
      </c>
      <c r="AI30" s="9"/>
      <c r="AJ30" s="1">
        <v>24</v>
      </c>
      <c r="AK30" s="2" t="s">
        <v>27</v>
      </c>
      <c r="AL30" s="5">
        <v>0</v>
      </c>
      <c r="AM30" s="5">
        <v>0</v>
      </c>
      <c r="AN30" s="5">
        <v>0</v>
      </c>
      <c r="AO30" s="5">
        <f t="shared" si="7"/>
        <v>0</v>
      </c>
      <c r="AP30" s="9"/>
      <c r="AQ30" s="1">
        <v>24</v>
      </c>
      <c r="AR30" s="2" t="s">
        <v>27</v>
      </c>
      <c r="AS30" s="5">
        <v>0</v>
      </c>
      <c r="AT30" s="5">
        <v>105500</v>
      </c>
      <c r="AU30" s="5">
        <v>0</v>
      </c>
      <c r="AV30" s="5">
        <f t="shared" si="8"/>
        <v>105500</v>
      </c>
      <c r="AW30" s="9"/>
      <c r="AX30" s="1">
        <v>24</v>
      </c>
      <c r="AY30" s="2" t="s">
        <v>27</v>
      </c>
      <c r="AZ30" s="5">
        <v>0</v>
      </c>
      <c r="BA30" s="5">
        <v>20000</v>
      </c>
      <c r="BB30" s="5">
        <v>0</v>
      </c>
      <c r="BC30" s="5">
        <f t="shared" si="9"/>
        <v>20000</v>
      </c>
      <c r="BD30" s="9"/>
      <c r="BE30" s="1">
        <v>24</v>
      </c>
      <c r="BF30" s="2" t="s">
        <v>27</v>
      </c>
      <c r="BG30" s="5">
        <v>0</v>
      </c>
      <c r="BH30" s="5">
        <v>0</v>
      </c>
      <c r="BI30" s="5">
        <v>0</v>
      </c>
      <c r="BJ30" s="5">
        <f t="shared" si="10"/>
        <v>0</v>
      </c>
      <c r="BK30" s="9"/>
      <c r="BL30" s="1">
        <v>24</v>
      </c>
      <c r="BM30" s="2" t="s">
        <v>27</v>
      </c>
      <c r="BN30" s="5">
        <v>0</v>
      </c>
      <c r="BO30" s="5">
        <v>0</v>
      </c>
      <c r="BP30" s="5">
        <v>0</v>
      </c>
      <c r="BQ30" s="5">
        <f t="shared" si="11"/>
        <v>0</v>
      </c>
      <c r="BR30" s="9"/>
      <c r="BS30" s="1">
        <v>24</v>
      </c>
      <c r="BT30" s="2" t="s">
        <v>27</v>
      </c>
      <c r="BU30" s="5">
        <v>21</v>
      </c>
      <c r="BV30" s="5">
        <v>120000</v>
      </c>
      <c r="BW30" s="5">
        <v>0</v>
      </c>
      <c r="BX30" s="5">
        <f t="shared" si="12"/>
        <v>120000</v>
      </c>
      <c r="BY30" s="9"/>
      <c r="BZ30" s="1">
        <v>24</v>
      </c>
      <c r="CA30" s="2" t="s">
        <v>27</v>
      </c>
      <c r="CB30" s="5">
        <v>21</v>
      </c>
      <c r="CC30" s="5">
        <v>120000</v>
      </c>
      <c r="CD30" s="5">
        <v>0</v>
      </c>
      <c r="CE30" s="5">
        <f t="shared" si="13"/>
        <v>120000</v>
      </c>
      <c r="CF30" s="9"/>
      <c r="CG30" s="1">
        <v>24</v>
      </c>
      <c r="CH30" s="2" t="s">
        <v>27</v>
      </c>
      <c r="CI30" s="5">
        <v>21</v>
      </c>
      <c r="CJ30" s="5">
        <v>120000</v>
      </c>
      <c r="CK30" s="5">
        <v>0</v>
      </c>
      <c r="CL30" s="5">
        <f t="shared" si="14"/>
        <v>120000</v>
      </c>
      <c r="CM30" s="9"/>
      <c r="CN30" s="1">
        <v>24</v>
      </c>
      <c r="CO30" s="2" t="s">
        <v>27</v>
      </c>
      <c r="CP30" s="5">
        <v>0</v>
      </c>
      <c r="CQ30" s="5">
        <v>0</v>
      </c>
      <c r="CR30" s="5">
        <v>0</v>
      </c>
      <c r="CS30" s="5">
        <f t="shared" si="15"/>
        <v>0</v>
      </c>
      <c r="CT30" s="9"/>
      <c r="CU30" s="1">
        <v>24</v>
      </c>
      <c r="CV30" s="2" t="s">
        <v>27</v>
      </c>
      <c r="CW30" s="5">
        <v>0</v>
      </c>
      <c r="CX30" s="5">
        <v>0</v>
      </c>
      <c r="CY30" s="5">
        <v>0</v>
      </c>
      <c r="CZ30" s="5">
        <f t="shared" si="16"/>
        <v>0</v>
      </c>
      <c r="DA30" s="9"/>
      <c r="DB30" s="1">
        <v>24</v>
      </c>
      <c r="DC30" s="2" t="s">
        <v>27</v>
      </c>
      <c r="DD30" s="5">
        <v>0</v>
      </c>
      <c r="DE30" s="5">
        <v>0</v>
      </c>
      <c r="DF30" s="5">
        <v>0</v>
      </c>
      <c r="DG30" s="5">
        <f t="shared" si="17"/>
        <v>0</v>
      </c>
      <c r="DH30" s="9"/>
      <c r="DI30" s="1">
        <v>24</v>
      </c>
      <c r="DJ30" s="2" t="s">
        <v>27</v>
      </c>
      <c r="DK30" s="5">
        <v>0</v>
      </c>
      <c r="DL30" s="5">
        <v>0</v>
      </c>
      <c r="DM30" s="5">
        <v>0</v>
      </c>
      <c r="DN30" s="5">
        <f t="shared" si="18"/>
        <v>0</v>
      </c>
      <c r="DO30" s="9"/>
      <c r="DP30" s="1">
        <v>24</v>
      </c>
      <c r="DQ30" s="2" t="s">
        <v>27</v>
      </c>
      <c r="DR30" s="5">
        <v>0</v>
      </c>
      <c r="DS30" s="5">
        <v>0</v>
      </c>
      <c r="DT30" s="5">
        <v>0</v>
      </c>
      <c r="DU30" s="5">
        <f t="shared" si="19"/>
        <v>0</v>
      </c>
      <c r="DV30" s="9"/>
      <c r="DW30" s="1">
        <v>24</v>
      </c>
      <c r="DX30" s="2" t="s">
        <v>27</v>
      </c>
      <c r="DY30" s="5">
        <v>0</v>
      </c>
      <c r="DZ30" s="5">
        <v>0</v>
      </c>
      <c r="EA30" s="5">
        <v>0</v>
      </c>
      <c r="EB30" s="5">
        <f t="shared" si="20"/>
        <v>0</v>
      </c>
      <c r="EC30" s="9"/>
      <c r="ED30" s="1">
        <v>24</v>
      </c>
      <c r="EE30" s="2" t="s">
        <v>27</v>
      </c>
      <c r="EF30" s="5">
        <v>0</v>
      </c>
      <c r="EG30" s="5">
        <v>0</v>
      </c>
      <c r="EH30" s="5">
        <v>0</v>
      </c>
      <c r="EI30" s="5">
        <f t="shared" si="21"/>
        <v>0</v>
      </c>
      <c r="EJ30" s="9"/>
      <c r="EK30" s="1">
        <v>24</v>
      </c>
      <c r="EL30" s="2" t="s">
        <v>27</v>
      </c>
      <c r="EM30" s="5">
        <v>0</v>
      </c>
      <c r="EN30" s="5">
        <v>0</v>
      </c>
      <c r="EO30" s="5">
        <v>0</v>
      </c>
      <c r="EP30" s="5">
        <f t="shared" si="22"/>
        <v>0</v>
      </c>
      <c r="EQ30" s="9"/>
      <c r="ER30" s="1">
        <v>24</v>
      </c>
      <c r="ES30" s="2" t="s">
        <v>27</v>
      </c>
      <c r="ET30" s="5">
        <v>1</v>
      </c>
      <c r="EU30" s="5">
        <v>15000</v>
      </c>
      <c r="EV30" s="5">
        <v>0</v>
      </c>
      <c r="EW30" s="5">
        <f t="shared" si="23"/>
        <v>15000</v>
      </c>
      <c r="EX30" s="9"/>
      <c r="EY30" s="1">
        <v>24</v>
      </c>
      <c r="EZ30" s="2" t="s">
        <v>27</v>
      </c>
      <c r="FA30" s="5">
        <v>0</v>
      </c>
      <c r="FB30" s="5">
        <v>70000</v>
      </c>
      <c r="FC30" s="5">
        <v>0</v>
      </c>
      <c r="FD30" s="5">
        <f t="shared" si="24"/>
        <v>70000</v>
      </c>
      <c r="FE30" s="9"/>
      <c r="FF30" s="1">
        <v>24</v>
      </c>
      <c r="FG30" s="2" t="s">
        <v>27</v>
      </c>
      <c r="FH30" s="5">
        <v>0</v>
      </c>
      <c r="FI30" s="5">
        <v>0</v>
      </c>
      <c r="FJ30" s="5">
        <v>0</v>
      </c>
      <c r="FK30" s="5">
        <f t="shared" si="25"/>
        <v>0</v>
      </c>
      <c r="FL30" s="9"/>
      <c r="FM30" s="1">
        <v>24</v>
      </c>
      <c r="FN30" s="2" t="s">
        <v>27</v>
      </c>
      <c r="FO30" s="5">
        <v>0</v>
      </c>
      <c r="FP30" s="5">
        <v>0</v>
      </c>
      <c r="FQ30" s="5">
        <v>0</v>
      </c>
      <c r="FR30" s="5">
        <f t="shared" si="26"/>
        <v>0</v>
      </c>
      <c r="FS30" s="9"/>
      <c r="FT30" s="1">
        <v>24</v>
      </c>
      <c r="FU30" s="2" t="s">
        <v>27</v>
      </c>
      <c r="FV30" s="5">
        <v>0</v>
      </c>
      <c r="FW30" s="5">
        <v>100000</v>
      </c>
      <c r="FX30" s="5">
        <v>0</v>
      </c>
      <c r="FY30" s="5">
        <f t="shared" si="27"/>
        <v>100000</v>
      </c>
      <c r="FZ30" s="9"/>
      <c r="GA30" s="1">
        <v>24</v>
      </c>
      <c r="GB30" s="2" t="s">
        <v>27</v>
      </c>
      <c r="GC30" s="5">
        <v>1</v>
      </c>
      <c r="GD30" s="5">
        <v>80000</v>
      </c>
      <c r="GE30" s="5">
        <v>150000</v>
      </c>
      <c r="GF30" s="5">
        <f t="shared" si="28"/>
        <v>230000</v>
      </c>
      <c r="GG30" s="9"/>
      <c r="GH30" s="1">
        <v>24</v>
      </c>
      <c r="GI30" s="2" t="s">
        <v>27</v>
      </c>
      <c r="GJ30" s="5">
        <v>0</v>
      </c>
      <c r="GK30" s="5">
        <v>80400</v>
      </c>
      <c r="GL30" s="5">
        <v>0</v>
      </c>
      <c r="GM30" s="5">
        <f t="shared" si="29"/>
        <v>80400</v>
      </c>
      <c r="GN30" s="9"/>
      <c r="GO30" s="1">
        <v>24</v>
      </c>
      <c r="GP30" s="2" t="s">
        <v>27</v>
      </c>
      <c r="GQ30" s="5">
        <v>0</v>
      </c>
      <c r="GR30" s="5">
        <v>0</v>
      </c>
      <c r="GS30" s="5">
        <v>0</v>
      </c>
      <c r="GT30" s="5">
        <f t="shared" si="30"/>
        <v>0</v>
      </c>
      <c r="GU30" s="9"/>
      <c r="GV30" s="1">
        <v>24</v>
      </c>
      <c r="GW30" s="2" t="s">
        <v>27</v>
      </c>
      <c r="GX30" s="5">
        <v>25</v>
      </c>
      <c r="GY30" s="5">
        <v>203800</v>
      </c>
      <c r="GZ30" s="5">
        <v>0</v>
      </c>
      <c r="HA30" s="5">
        <f t="shared" si="31"/>
        <v>203800</v>
      </c>
      <c r="HB30" s="9"/>
      <c r="HC30" s="1">
        <v>24</v>
      </c>
      <c r="HD30" s="2" t="s">
        <v>27</v>
      </c>
      <c r="HE30" s="5">
        <v>3</v>
      </c>
      <c r="HF30" s="5">
        <v>42000</v>
      </c>
      <c r="HG30" s="5">
        <v>0</v>
      </c>
      <c r="HH30" s="5">
        <f t="shared" si="32"/>
        <v>42000</v>
      </c>
      <c r="HI30" s="9"/>
      <c r="HJ30" s="1">
        <v>24</v>
      </c>
      <c r="HK30" s="2" t="s">
        <v>27</v>
      </c>
      <c r="HL30" s="5">
        <v>0</v>
      </c>
      <c r="HM30" s="5">
        <v>0</v>
      </c>
      <c r="HN30" s="5">
        <v>0</v>
      </c>
      <c r="HO30" s="5">
        <f t="shared" si="33"/>
        <v>0</v>
      </c>
      <c r="HP30" s="9"/>
      <c r="HQ30" s="1">
        <v>24</v>
      </c>
      <c r="HR30" s="2" t="s">
        <v>27</v>
      </c>
      <c r="HS30" s="5">
        <v>0</v>
      </c>
      <c r="HT30" s="5">
        <v>0</v>
      </c>
      <c r="HU30" s="5">
        <v>0</v>
      </c>
      <c r="HV30" s="5">
        <f t="shared" si="34"/>
        <v>0</v>
      </c>
      <c r="HW30" s="9"/>
      <c r="HX30" s="1">
        <v>24</v>
      </c>
      <c r="HY30" s="2" t="s">
        <v>27</v>
      </c>
      <c r="HZ30" s="5">
        <v>1</v>
      </c>
      <c r="IA30" s="5">
        <v>85000</v>
      </c>
      <c r="IB30" s="5">
        <v>0</v>
      </c>
      <c r="IC30" s="5">
        <f t="shared" si="35"/>
        <v>85000</v>
      </c>
      <c r="ID30" s="9"/>
      <c r="IE30" s="1">
        <v>24</v>
      </c>
      <c r="IF30" s="2" t="s">
        <v>27</v>
      </c>
      <c r="IG30" s="5">
        <v>1</v>
      </c>
      <c r="IH30" s="5">
        <v>37500</v>
      </c>
      <c r="II30" s="5">
        <v>0</v>
      </c>
      <c r="IJ30" s="5">
        <f t="shared" si="36"/>
        <v>37500</v>
      </c>
      <c r="IK30" s="9"/>
      <c r="IL30" s="1">
        <v>24</v>
      </c>
      <c r="IM30" s="2" t="s">
        <v>27</v>
      </c>
      <c r="IN30" s="5">
        <v>20</v>
      </c>
      <c r="IO30" s="5">
        <v>200000</v>
      </c>
      <c r="IP30" s="5">
        <v>0</v>
      </c>
      <c r="IQ30" s="5">
        <f t="shared" si="37"/>
        <v>200000</v>
      </c>
      <c r="IR30" s="9"/>
      <c r="IS30" s="1">
        <v>24</v>
      </c>
      <c r="IT30" s="2" t="s">
        <v>27</v>
      </c>
      <c r="IU30" s="5">
        <v>0</v>
      </c>
      <c r="IV30" s="5">
        <v>0</v>
      </c>
      <c r="IW30" s="5">
        <v>0</v>
      </c>
      <c r="IX30" s="5">
        <f t="shared" si="38"/>
        <v>0</v>
      </c>
      <c r="IY30" s="9"/>
      <c r="IZ30" s="1">
        <v>24</v>
      </c>
      <c r="JA30" s="2" t="s">
        <v>27</v>
      </c>
      <c r="JB30" s="5">
        <v>1</v>
      </c>
      <c r="JC30" s="5">
        <v>300000</v>
      </c>
      <c r="JD30" s="5">
        <v>0</v>
      </c>
      <c r="JE30" s="5">
        <f t="shared" si="39"/>
        <v>300000</v>
      </c>
      <c r="JF30" s="9"/>
      <c r="JG30" s="1">
        <v>24</v>
      </c>
      <c r="JH30" s="2" t="s">
        <v>27</v>
      </c>
      <c r="JI30" s="5">
        <v>2</v>
      </c>
      <c r="JJ30" s="5">
        <v>10000</v>
      </c>
      <c r="JK30" s="5">
        <v>0</v>
      </c>
      <c r="JL30" s="5">
        <f t="shared" si="40"/>
        <v>10000</v>
      </c>
      <c r="JM30" s="9"/>
      <c r="JN30" s="1">
        <v>24</v>
      </c>
      <c r="JO30" s="2" t="s">
        <v>27</v>
      </c>
      <c r="JP30" s="5">
        <v>0</v>
      </c>
      <c r="JQ30" s="5">
        <v>0</v>
      </c>
      <c r="JR30" s="5">
        <v>0</v>
      </c>
      <c r="JS30" s="5">
        <f t="shared" si="41"/>
        <v>0</v>
      </c>
      <c r="JT30" s="9"/>
      <c r="JU30" s="1">
        <v>24</v>
      </c>
      <c r="JV30" s="2" t="s">
        <v>27</v>
      </c>
      <c r="JW30" s="5">
        <v>0</v>
      </c>
      <c r="JX30" s="5">
        <v>0</v>
      </c>
      <c r="JY30" s="5">
        <v>0</v>
      </c>
      <c r="JZ30" s="5">
        <f t="shared" si="42"/>
        <v>0</v>
      </c>
      <c r="KA30" s="9"/>
      <c r="KB30" s="1">
        <v>24</v>
      </c>
      <c r="KC30" s="2" t="s">
        <v>27</v>
      </c>
      <c r="KD30" s="5">
        <v>0</v>
      </c>
      <c r="KE30" s="5">
        <v>0</v>
      </c>
      <c r="KF30" s="5">
        <v>0</v>
      </c>
      <c r="KG30" s="5">
        <f t="shared" si="43"/>
        <v>0</v>
      </c>
      <c r="KH30" s="9"/>
      <c r="KI30" s="1">
        <v>24</v>
      </c>
      <c r="KJ30" s="2" t="s">
        <v>27</v>
      </c>
      <c r="KK30" s="5">
        <v>0</v>
      </c>
      <c r="KL30" s="5">
        <v>0</v>
      </c>
      <c r="KM30" s="5">
        <v>0</v>
      </c>
      <c r="KN30" s="5">
        <f t="shared" si="44"/>
        <v>0</v>
      </c>
      <c r="KO30" s="9"/>
      <c r="KP30" s="1">
        <v>24</v>
      </c>
      <c r="KQ30" s="2" t="s">
        <v>27</v>
      </c>
      <c r="KR30" s="5">
        <v>0</v>
      </c>
      <c r="KS30" s="5">
        <f t="shared" si="45"/>
        <v>1709200</v>
      </c>
      <c r="KT30" s="5">
        <f t="shared" si="0"/>
        <v>150000</v>
      </c>
      <c r="KU30" s="5">
        <f t="shared" si="1"/>
        <v>1859200</v>
      </c>
      <c r="KV30" s="9"/>
    </row>
    <row r="31" spans="1:308" ht="16.5" hidden="1">
      <c r="A31" s="23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2"/>
        <v>0</v>
      </c>
      <c r="G31" s="9"/>
      <c r="H31" s="1">
        <v>25</v>
      </c>
      <c r="I31" s="2" t="s">
        <v>28</v>
      </c>
      <c r="J31" s="5">
        <v>0</v>
      </c>
      <c r="K31" s="5">
        <v>0</v>
      </c>
      <c r="L31" s="5">
        <v>0</v>
      </c>
      <c r="M31" s="5">
        <f t="shared" si="3"/>
        <v>0</v>
      </c>
      <c r="N31" s="9"/>
      <c r="O31" s="1">
        <v>25</v>
      </c>
      <c r="P31" s="2" t="s">
        <v>28</v>
      </c>
      <c r="Q31" s="5">
        <v>0</v>
      </c>
      <c r="R31" s="5">
        <v>0</v>
      </c>
      <c r="S31" s="5">
        <v>0</v>
      </c>
      <c r="T31" s="5">
        <f t="shared" si="4"/>
        <v>0</v>
      </c>
      <c r="U31" s="9"/>
      <c r="V31" s="1">
        <v>25</v>
      </c>
      <c r="W31" s="2" t="s">
        <v>28</v>
      </c>
      <c r="X31" s="5">
        <v>0</v>
      </c>
      <c r="Y31" s="5">
        <v>0</v>
      </c>
      <c r="Z31" s="5">
        <v>0</v>
      </c>
      <c r="AA31" s="5">
        <f t="shared" si="5"/>
        <v>0</v>
      </c>
      <c r="AB31" s="9"/>
      <c r="AC31" s="1">
        <v>25</v>
      </c>
      <c r="AD31" s="2" t="s">
        <v>28</v>
      </c>
      <c r="AE31" s="5">
        <v>0</v>
      </c>
      <c r="AF31" s="5">
        <v>0</v>
      </c>
      <c r="AG31" s="5">
        <v>0</v>
      </c>
      <c r="AH31" s="5">
        <f t="shared" si="6"/>
        <v>0</v>
      </c>
      <c r="AI31" s="9"/>
      <c r="AJ31" s="1">
        <v>25</v>
      </c>
      <c r="AK31" s="2" t="s">
        <v>28</v>
      </c>
      <c r="AL31" s="5">
        <v>0</v>
      </c>
      <c r="AM31" s="5">
        <v>0</v>
      </c>
      <c r="AN31" s="5">
        <v>0</v>
      </c>
      <c r="AO31" s="5">
        <f t="shared" si="7"/>
        <v>0</v>
      </c>
      <c r="AP31" s="9"/>
      <c r="AQ31" s="1">
        <v>25</v>
      </c>
      <c r="AR31" s="2" t="s">
        <v>28</v>
      </c>
      <c r="AS31" s="5">
        <v>0</v>
      </c>
      <c r="AT31" s="5">
        <v>392000</v>
      </c>
      <c r="AU31" s="5">
        <v>0</v>
      </c>
      <c r="AV31" s="5">
        <f t="shared" si="8"/>
        <v>392000</v>
      </c>
      <c r="AW31" s="9"/>
      <c r="AX31" s="1">
        <v>25</v>
      </c>
      <c r="AY31" s="2" t="s">
        <v>28</v>
      </c>
      <c r="AZ31" s="5">
        <v>0</v>
      </c>
      <c r="BA31" s="5">
        <v>14000</v>
      </c>
      <c r="BB31" s="5">
        <v>0</v>
      </c>
      <c r="BC31" s="5">
        <f t="shared" si="9"/>
        <v>14000</v>
      </c>
      <c r="BD31" s="9"/>
      <c r="BE31" s="1">
        <v>25</v>
      </c>
      <c r="BF31" s="2" t="s">
        <v>28</v>
      </c>
      <c r="BG31" s="5">
        <v>0</v>
      </c>
      <c r="BH31" s="5">
        <v>0</v>
      </c>
      <c r="BI31" s="5">
        <v>0</v>
      </c>
      <c r="BJ31" s="5">
        <f t="shared" si="10"/>
        <v>0</v>
      </c>
      <c r="BK31" s="9"/>
      <c r="BL31" s="1">
        <v>25</v>
      </c>
      <c r="BM31" s="2" t="s">
        <v>28</v>
      </c>
      <c r="BN31" s="5">
        <v>0</v>
      </c>
      <c r="BO31" s="5">
        <v>0</v>
      </c>
      <c r="BP31" s="5">
        <v>0</v>
      </c>
      <c r="BQ31" s="5">
        <f t="shared" si="11"/>
        <v>0</v>
      </c>
      <c r="BR31" s="9"/>
      <c r="BS31" s="1">
        <v>25</v>
      </c>
      <c r="BT31" s="2" t="s">
        <v>28</v>
      </c>
      <c r="BU31" s="5">
        <v>15</v>
      </c>
      <c r="BV31" s="5">
        <v>90000</v>
      </c>
      <c r="BW31" s="5">
        <v>0</v>
      </c>
      <c r="BX31" s="5">
        <f t="shared" si="12"/>
        <v>90000</v>
      </c>
      <c r="BY31" s="9"/>
      <c r="BZ31" s="1">
        <v>25</v>
      </c>
      <c r="CA31" s="2" t="s">
        <v>28</v>
      </c>
      <c r="CB31" s="5">
        <v>15</v>
      </c>
      <c r="CC31" s="5">
        <v>90000</v>
      </c>
      <c r="CD31" s="5">
        <v>0</v>
      </c>
      <c r="CE31" s="5">
        <f t="shared" si="13"/>
        <v>90000</v>
      </c>
      <c r="CF31" s="9"/>
      <c r="CG31" s="1">
        <v>25</v>
      </c>
      <c r="CH31" s="2" t="s">
        <v>28</v>
      </c>
      <c r="CI31" s="5">
        <v>15</v>
      </c>
      <c r="CJ31" s="5">
        <v>90000</v>
      </c>
      <c r="CK31" s="5">
        <v>0</v>
      </c>
      <c r="CL31" s="5">
        <f t="shared" si="14"/>
        <v>90000</v>
      </c>
      <c r="CM31" s="9"/>
      <c r="CN31" s="1">
        <v>25</v>
      </c>
      <c r="CO31" s="2" t="s">
        <v>28</v>
      </c>
      <c r="CP31" s="5">
        <v>0</v>
      </c>
      <c r="CQ31" s="5">
        <v>0</v>
      </c>
      <c r="CR31" s="5">
        <v>0</v>
      </c>
      <c r="CS31" s="5">
        <f t="shared" si="15"/>
        <v>0</v>
      </c>
      <c r="CT31" s="9"/>
      <c r="CU31" s="1">
        <v>25</v>
      </c>
      <c r="CV31" s="2" t="s">
        <v>28</v>
      </c>
      <c r="CW31" s="5">
        <v>0</v>
      </c>
      <c r="CX31" s="5">
        <v>0</v>
      </c>
      <c r="CY31" s="5">
        <v>0</v>
      </c>
      <c r="CZ31" s="5">
        <f t="shared" si="16"/>
        <v>0</v>
      </c>
      <c r="DA31" s="9"/>
      <c r="DB31" s="1">
        <v>25</v>
      </c>
      <c r="DC31" s="2" t="s">
        <v>28</v>
      </c>
      <c r="DD31" s="5">
        <v>0</v>
      </c>
      <c r="DE31" s="5">
        <v>0</v>
      </c>
      <c r="DF31" s="5">
        <v>0</v>
      </c>
      <c r="DG31" s="5">
        <f t="shared" si="17"/>
        <v>0</v>
      </c>
      <c r="DH31" s="9"/>
      <c r="DI31" s="1">
        <v>25</v>
      </c>
      <c r="DJ31" s="2" t="s">
        <v>28</v>
      </c>
      <c r="DK31" s="5">
        <v>0</v>
      </c>
      <c r="DL31" s="5">
        <v>0</v>
      </c>
      <c r="DM31" s="5">
        <v>0</v>
      </c>
      <c r="DN31" s="5">
        <f t="shared" si="18"/>
        <v>0</v>
      </c>
      <c r="DO31" s="9"/>
      <c r="DP31" s="1">
        <v>25</v>
      </c>
      <c r="DQ31" s="2" t="s">
        <v>28</v>
      </c>
      <c r="DR31" s="5">
        <v>0</v>
      </c>
      <c r="DS31" s="5">
        <v>0</v>
      </c>
      <c r="DT31" s="5">
        <v>0</v>
      </c>
      <c r="DU31" s="5">
        <f t="shared" si="19"/>
        <v>0</v>
      </c>
      <c r="DV31" s="9"/>
      <c r="DW31" s="1">
        <v>25</v>
      </c>
      <c r="DX31" s="2" t="s">
        <v>28</v>
      </c>
      <c r="DY31" s="5">
        <v>0</v>
      </c>
      <c r="DZ31" s="5">
        <v>0</v>
      </c>
      <c r="EA31" s="5">
        <v>0</v>
      </c>
      <c r="EB31" s="5">
        <f t="shared" si="20"/>
        <v>0</v>
      </c>
      <c r="EC31" s="9"/>
      <c r="ED31" s="1">
        <v>25</v>
      </c>
      <c r="EE31" s="2" t="s">
        <v>28</v>
      </c>
      <c r="EF31" s="5">
        <v>0</v>
      </c>
      <c r="EG31" s="5">
        <v>0</v>
      </c>
      <c r="EH31" s="5">
        <v>0</v>
      </c>
      <c r="EI31" s="5">
        <f t="shared" si="21"/>
        <v>0</v>
      </c>
      <c r="EJ31" s="9"/>
      <c r="EK31" s="1">
        <v>25</v>
      </c>
      <c r="EL31" s="2" t="s">
        <v>28</v>
      </c>
      <c r="EM31" s="5">
        <v>0</v>
      </c>
      <c r="EN31" s="5">
        <v>0</v>
      </c>
      <c r="EO31" s="5">
        <v>0</v>
      </c>
      <c r="EP31" s="5">
        <f t="shared" si="22"/>
        <v>0</v>
      </c>
      <c r="EQ31" s="9"/>
      <c r="ER31" s="1">
        <v>25</v>
      </c>
      <c r="ES31" s="2" t="s">
        <v>28</v>
      </c>
      <c r="ET31" s="5">
        <v>1</v>
      </c>
      <c r="EU31" s="5">
        <v>15000</v>
      </c>
      <c r="EV31" s="5">
        <v>0</v>
      </c>
      <c r="EW31" s="5">
        <f t="shared" si="23"/>
        <v>15000</v>
      </c>
      <c r="EX31" s="9"/>
      <c r="EY31" s="1">
        <v>25</v>
      </c>
      <c r="EZ31" s="2" t="s">
        <v>28</v>
      </c>
      <c r="FA31" s="5">
        <v>0</v>
      </c>
      <c r="FB31" s="5">
        <v>120000</v>
      </c>
      <c r="FC31" s="5">
        <v>0</v>
      </c>
      <c r="FD31" s="5">
        <f t="shared" si="24"/>
        <v>120000</v>
      </c>
      <c r="FE31" s="9"/>
      <c r="FF31" s="1">
        <v>25</v>
      </c>
      <c r="FG31" s="2" t="s">
        <v>28</v>
      </c>
      <c r="FH31" s="5">
        <v>0</v>
      </c>
      <c r="FI31" s="5">
        <v>0</v>
      </c>
      <c r="FJ31" s="5">
        <v>0</v>
      </c>
      <c r="FK31" s="5">
        <f t="shared" si="25"/>
        <v>0</v>
      </c>
      <c r="FL31" s="9"/>
      <c r="FM31" s="1">
        <v>25</v>
      </c>
      <c r="FN31" s="2" t="s">
        <v>28</v>
      </c>
      <c r="FO31" s="5">
        <v>0</v>
      </c>
      <c r="FP31" s="5">
        <v>0</v>
      </c>
      <c r="FQ31" s="5">
        <v>0</v>
      </c>
      <c r="FR31" s="5">
        <f t="shared" si="26"/>
        <v>0</v>
      </c>
      <c r="FS31" s="9"/>
      <c r="FT31" s="1">
        <v>25</v>
      </c>
      <c r="FU31" s="2" t="s">
        <v>28</v>
      </c>
      <c r="FV31" s="5">
        <v>0</v>
      </c>
      <c r="FW31" s="5">
        <v>100000</v>
      </c>
      <c r="FX31" s="5">
        <v>0</v>
      </c>
      <c r="FY31" s="5">
        <f t="shared" si="27"/>
        <v>100000</v>
      </c>
      <c r="FZ31" s="9"/>
      <c r="GA31" s="1">
        <v>25</v>
      </c>
      <c r="GB31" s="2" t="s">
        <v>28</v>
      </c>
      <c r="GC31" s="5">
        <v>1</v>
      </c>
      <c r="GD31" s="5">
        <v>20000</v>
      </c>
      <c r="GE31" s="5">
        <v>34000</v>
      </c>
      <c r="GF31" s="5">
        <f t="shared" si="28"/>
        <v>54000</v>
      </c>
      <c r="GG31" s="9"/>
      <c r="GH31" s="1">
        <v>25</v>
      </c>
      <c r="GI31" s="2" t="s">
        <v>28</v>
      </c>
      <c r="GJ31" s="5">
        <v>0</v>
      </c>
      <c r="GK31" s="5">
        <v>58000</v>
      </c>
      <c r="GL31" s="5">
        <v>0</v>
      </c>
      <c r="GM31" s="5">
        <f t="shared" si="29"/>
        <v>58000</v>
      </c>
      <c r="GN31" s="9"/>
      <c r="GO31" s="1">
        <v>25</v>
      </c>
      <c r="GP31" s="2" t="s">
        <v>28</v>
      </c>
      <c r="GQ31" s="5">
        <v>0</v>
      </c>
      <c r="GR31" s="5">
        <v>0</v>
      </c>
      <c r="GS31" s="5">
        <v>0</v>
      </c>
      <c r="GT31" s="5">
        <f t="shared" si="30"/>
        <v>0</v>
      </c>
      <c r="GU31" s="9"/>
      <c r="GV31" s="1">
        <v>25</v>
      </c>
      <c r="GW31" s="2" t="s">
        <v>28</v>
      </c>
      <c r="GX31" s="5">
        <v>17</v>
      </c>
      <c r="GY31" s="5">
        <v>138584</v>
      </c>
      <c r="GZ31" s="5">
        <v>0</v>
      </c>
      <c r="HA31" s="5">
        <f t="shared" si="31"/>
        <v>138584</v>
      </c>
      <c r="HB31" s="9"/>
      <c r="HC31" s="1">
        <v>25</v>
      </c>
      <c r="HD31" s="2" t="s">
        <v>28</v>
      </c>
      <c r="HE31" s="5">
        <v>3</v>
      </c>
      <c r="HF31" s="5">
        <v>42000</v>
      </c>
      <c r="HG31" s="5">
        <v>0</v>
      </c>
      <c r="HH31" s="5">
        <f t="shared" si="32"/>
        <v>42000</v>
      </c>
      <c r="HI31" s="9"/>
      <c r="HJ31" s="1">
        <v>25</v>
      </c>
      <c r="HK31" s="2" t="s">
        <v>28</v>
      </c>
      <c r="HL31" s="5">
        <v>0</v>
      </c>
      <c r="HM31" s="5">
        <v>50000</v>
      </c>
      <c r="HN31" s="5">
        <v>0</v>
      </c>
      <c r="HO31" s="5">
        <f t="shared" si="33"/>
        <v>50000</v>
      </c>
      <c r="HP31" s="9"/>
      <c r="HQ31" s="1">
        <v>25</v>
      </c>
      <c r="HR31" s="2" t="s">
        <v>28</v>
      </c>
      <c r="HS31" s="5">
        <v>0</v>
      </c>
      <c r="HT31" s="5">
        <v>50000</v>
      </c>
      <c r="HU31" s="5">
        <v>0</v>
      </c>
      <c r="HV31" s="5">
        <f t="shared" si="34"/>
        <v>50000</v>
      </c>
      <c r="HW31" s="9"/>
      <c r="HX31" s="1">
        <v>25</v>
      </c>
      <c r="HY31" s="2" t="s">
        <v>28</v>
      </c>
      <c r="HZ31" s="5">
        <v>1</v>
      </c>
      <c r="IA31" s="5">
        <v>85000</v>
      </c>
      <c r="IB31" s="5">
        <v>0</v>
      </c>
      <c r="IC31" s="5">
        <f t="shared" si="35"/>
        <v>85000</v>
      </c>
      <c r="ID31" s="9"/>
      <c r="IE31" s="1">
        <v>25</v>
      </c>
      <c r="IF31" s="2" t="s">
        <v>28</v>
      </c>
      <c r="IG31" s="5">
        <v>1</v>
      </c>
      <c r="IH31" s="5">
        <v>37500</v>
      </c>
      <c r="II31" s="5">
        <v>0</v>
      </c>
      <c r="IJ31" s="5">
        <f t="shared" si="36"/>
        <v>37500</v>
      </c>
      <c r="IK31" s="9"/>
      <c r="IL31" s="1">
        <v>25</v>
      </c>
      <c r="IM31" s="2" t="s">
        <v>28</v>
      </c>
      <c r="IN31" s="5">
        <v>14</v>
      </c>
      <c r="IO31" s="5">
        <v>140000</v>
      </c>
      <c r="IP31" s="5">
        <v>0</v>
      </c>
      <c r="IQ31" s="5">
        <f t="shared" si="37"/>
        <v>140000</v>
      </c>
      <c r="IR31" s="9"/>
      <c r="IS31" s="1">
        <v>25</v>
      </c>
      <c r="IT31" s="2" t="s">
        <v>28</v>
      </c>
      <c r="IU31" s="5">
        <v>0</v>
      </c>
      <c r="IV31" s="5">
        <v>0</v>
      </c>
      <c r="IW31" s="5">
        <v>0</v>
      </c>
      <c r="IX31" s="5">
        <f t="shared" si="38"/>
        <v>0</v>
      </c>
      <c r="IY31" s="9"/>
      <c r="IZ31" s="1">
        <v>25</v>
      </c>
      <c r="JA31" s="2" t="s">
        <v>28</v>
      </c>
      <c r="JB31" s="5">
        <v>1</v>
      </c>
      <c r="JC31" s="5">
        <v>300000</v>
      </c>
      <c r="JD31" s="5">
        <v>0</v>
      </c>
      <c r="JE31" s="5">
        <f t="shared" si="39"/>
        <v>300000</v>
      </c>
      <c r="JF31" s="9"/>
      <c r="JG31" s="1">
        <v>25</v>
      </c>
      <c r="JH31" s="2" t="s">
        <v>28</v>
      </c>
      <c r="JI31" s="5">
        <v>2</v>
      </c>
      <c r="JJ31" s="5">
        <v>10000</v>
      </c>
      <c r="JK31" s="5">
        <v>0</v>
      </c>
      <c r="JL31" s="5">
        <f t="shared" si="40"/>
        <v>10000</v>
      </c>
      <c r="JM31" s="9"/>
      <c r="JN31" s="1">
        <v>25</v>
      </c>
      <c r="JO31" s="2" t="s">
        <v>28</v>
      </c>
      <c r="JP31" s="5">
        <v>0</v>
      </c>
      <c r="JQ31" s="5">
        <v>0</v>
      </c>
      <c r="JR31" s="5">
        <v>0</v>
      </c>
      <c r="JS31" s="5">
        <f t="shared" si="41"/>
        <v>0</v>
      </c>
      <c r="JT31" s="9"/>
      <c r="JU31" s="1">
        <v>25</v>
      </c>
      <c r="JV31" s="2" t="s">
        <v>28</v>
      </c>
      <c r="JW31" s="5">
        <v>0</v>
      </c>
      <c r="JX31" s="5">
        <v>0</v>
      </c>
      <c r="JY31" s="5">
        <v>0</v>
      </c>
      <c r="JZ31" s="5">
        <f t="shared" si="42"/>
        <v>0</v>
      </c>
      <c r="KA31" s="9"/>
      <c r="KB31" s="1">
        <v>25</v>
      </c>
      <c r="KC31" s="2" t="s">
        <v>28</v>
      </c>
      <c r="KD31" s="5">
        <v>0</v>
      </c>
      <c r="KE31" s="5">
        <v>0</v>
      </c>
      <c r="KF31" s="5">
        <v>0</v>
      </c>
      <c r="KG31" s="5">
        <f t="shared" si="43"/>
        <v>0</v>
      </c>
      <c r="KH31" s="9"/>
      <c r="KI31" s="1">
        <v>25</v>
      </c>
      <c r="KJ31" s="2" t="s">
        <v>28</v>
      </c>
      <c r="KK31" s="5">
        <v>0</v>
      </c>
      <c r="KL31" s="5">
        <v>0</v>
      </c>
      <c r="KM31" s="5">
        <v>0</v>
      </c>
      <c r="KN31" s="5">
        <f t="shared" si="44"/>
        <v>0</v>
      </c>
      <c r="KO31" s="9"/>
      <c r="KP31" s="1">
        <v>25</v>
      </c>
      <c r="KQ31" s="2" t="s">
        <v>28</v>
      </c>
      <c r="KR31" s="5">
        <v>0</v>
      </c>
      <c r="KS31" s="5">
        <f t="shared" si="45"/>
        <v>1842084</v>
      </c>
      <c r="KT31" s="5">
        <f t="shared" si="0"/>
        <v>34000</v>
      </c>
      <c r="KU31" s="5">
        <f t="shared" si="1"/>
        <v>1876084</v>
      </c>
      <c r="KV31" s="9"/>
    </row>
    <row r="32" spans="1:308" ht="16.5" hidden="1">
      <c r="A32" s="23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2"/>
        <v>0</v>
      </c>
      <c r="G32" s="9"/>
      <c r="H32" s="1">
        <v>26</v>
      </c>
      <c r="I32" s="2" t="s">
        <v>29</v>
      </c>
      <c r="J32" s="5">
        <v>0</v>
      </c>
      <c r="K32" s="5">
        <v>0</v>
      </c>
      <c r="L32" s="5">
        <v>0</v>
      </c>
      <c r="M32" s="5">
        <f t="shared" si="3"/>
        <v>0</v>
      </c>
      <c r="N32" s="9"/>
      <c r="O32" s="1">
        <v>26</v>
      </c>
      <c r="P32" s="2" t="s">
        <v>29</v>
      </c>
      <c r="Q32" s="5">
        <v>0</v>
      </c>
      <c r="R32" s="5">
        <v>0</v>
      </c>
      <c r="S32" s="5">
        <v>0</v>
      </c>
      <c r="T32" s="5">
        <f t="shared" si="4"/>
        <v>0</v>
      </c>
      <c r="U32" s="9"/>
      <c r="V32" s="1">
        <v>26</v>
      </c>
      <c r="W32" s="2" t="s">
        <v>29</v>
      </c>
      <c r="X32" s="5">
        <v>0</v>
      </c>
      <c r="Y32" s="5">
        <v>0</v>
      </c>
      <c r="Z32" s="5">
        <v>0</v>
      </c>
      <c r="AA32" s="5">
        <f t="shared" si="5"/>
        <v>0</v>
      </c>
      <c r="AB32" s="9"/>
      <c r="AC32" s="1">
        <v>26</v>
      </c>
      <c r="AD32" s="2" t="s">
        <v>29</v>
      </c>
      <c r="AE32" s="5">
        <v>0</v>
      </c>
      <c r="AF32" s="5">
        <v>0</v>
      </c>
      <c r="AG32" s="5">
        <v>0</v>
      </c>
      <c r="AH32" s="5">
        <f t="shared" si="6"/>
        <v>0</v>
      </c>
      <c r="AI32" s="9"/>
      <c r="AJ32" s="1">
        <v>26</v>
      </c>
      <c r="AK32" s="2" t="s">
        <v>29</v>
      </c>
      <c r="AL32" s="5">
        <v>0</v>
      </c>
      <c r="AM32" s="5">
        <v>0</v>
      </c>
      <c r="AN32" s="5">
        <v>0</v>
      </c>
      <c r="AO32" s="5">
        <f t="shared" si="7"/>
        <v>0</v>
      </c>
      <c r="AP32" s="9"/>
      <c r="AQ32" s="1">
        <v>26</v>
      </c>
      <c r="AR32" s="2" t="s">
        <v>29</v>
      </c>
      <c r="AS32" s="5">
        <v>0</v>
      </c>
      <c r="AT32" s="5">
        <v>120500</v>
      </c>
      <c r="AU32" s="5">
        <v>0</v>
      </c>
      <c r="AV32" s="5">
        <f t="shared" si="8"/>
        <v>120500</v>
      </c>
      <c r="AW32" s="9"/>
      <c r="AX32" s="1">
        <v>26</v>
      </c>
      <c r="AY32" s="2" t="s">
        <v>29</v>
      </c>
      <c r="AZ32" s="5">
        <v>0</v>
      </c>
      <c r="BA32" s="5">
        <v>11500</v>
      </c>
      <c r="BB32" s="5">
        <v>0</v>
      </c>
      <c r="BC32" s="5">
        <f t="shared" si="9"/>
        <v>11500</v>
      </c>
      <c r="BD32" s="9"/>
      <c r="BE32" s="1">
        <v>26</v>
      </c>
      <c r="BF32" s="2" t="s">
        <v>29</v>
      </c>
      <c r="BG32" s="5">
        <v>0</v>
      </c>
      <c r="BH32" s="5">
        <v>0</v>
      </c>
      <c r="BI32" s="5">
        <v>0</v>
      </c>
      <c r="BJ32" s="5">
        <f t="shared" si="10"/>
        <v>0</v>
      </c>
      <c r="BK32" s="9"/>
      <c r="BL32" s="1">
        <v>26</v>
      </c>
      <c r="BM32" s="2" t="s">
        <v>29</v>
      </c>
      <c r="BN32" s="5">
        <v>0</v>
      </c>
      <c r="BO32" s="5">
        <v>0</v>
      </c>
      <c r="BP32" s="5">
        <v>0</v>
      </c>
      <c r="BQ32" s="5">
        <f t="shared" si="11"/>
        <v>0</v>
      </c>
      <c r="BR32" s="9"/>
      <c r="BS32" s="1">
        <v>26</v>
      </c>
      <c r="BT32" s="2" t="s">
        <v>29</v>
      </c>
      <c r="BU32" s="5">
        <v>24</v>
      </c>
      <c r="BV32" s="5">
        <v>135000</v>
      </c>
      <c r="BW32" s="5">
        <v>0</v>
      </c>
      <c r="BX32" s="5">
        <f t="shared" si="12"/>
        <v>135000</v>
      </c>
      <c r="BY32" s="9"/>
      <c r="BZ32" s="1">
        <v>26</v>
      </c>
      <c r="CA32" s="2" t="s">
        <v>29</v>
      </c>
      <c r="CB32" s="5">
        <v>24</v>
      </c>
      <c r="CC32" s="5">
        <v>135000</v>
      </c>
      <c r="CD32" s="5">
        <v>0</v>
      </c>
      <c r="CE32" s="5">
        <f t="shared" si="13"/>
        <v>135000</v>
      </c>
      <c r="CF32" s="9"/>
      <c r="CG32" s="1">
        <v>26</v>
      </c>
      <c r="CH32" s="2" t="s">
        <v>29</v>
      </c>
      <c r="CI32" s="5">
        <v>0</v>
      </c>
      <c r="CJ32" s="5">
        <v>0</v>
      </c>
      <c r="CK32" s="5">
        <v>0</v>
      </c>
      <c r="CL32" s="5">
        <f t="shared" si="14"/>
        <v>0</v>
      </c>
      <c r="CM32" s="9"/>
      <c r="CN32" s="1">
        <v>26</v>
      </c>
      <c r="CO32" s="2" t="s">
        <v>29</v>
      </c>
      <c r="CP32" s="5">
        <v>0</v>
      </c>
      <c r="CQ32" s="5">
        <v>0</v>
      </c>
      <c r="CR32" s="5">
        <v>0</v>
      </c>
      <c r="CS32" s="5">
        <f t="shared" si="15"/>
        <v>0</v>
      </c>
      <c r="CT32" s="9"/>
      <c r="CU32" s="1">
        <v>26</v>
      </c>
      <c r="CV32" s="2" t="s">
        <v>29</v>
      </c>
      <c r="CW32" s="5">
        <v>0</v>
      </c>
      <c r="CX32" s="5">
        <v>0</v>
      </c>
      <c r="CY32" s="5">
        <v>0</v>
      </c>
      <c r="CZ32" s="5">
        <f t="shared" si="16"/>
        <v>0</v>
      </c>
      <c r="DA32" s="9"/>
      <c r="DB32" s="1">
        <v>26</v>
      </c>
      <c r="DC32" s="2" t="s">
        <v>29</v>
      </c>
      <c r="DD32" s="5">
        <v>0</v>
      </c>
      <c r="DE32" s="5">
        <v>0</v>
      </c>
      <c r="DF32" s="5">
        <v>0</v>
      </c>
      <c r="DG32" s="5">
        <f t="shared" si="17"/>
        <v>0</v>
      </c>
      <c r="DH32" s="9"/>
      <c r="DI32" s="1">
        <v>26</v>
      </c>
      <c r="DJ32" s="2" t="s">
        <v>29</v>
      </c>
      <c r="DK32" s="5">
        <v>0</v>
      </c>
      <c r="DL32" s="5">
        <v>0</v>
      </c>
      <c r="DM32" s="5">
        <v>0</v>
      </c>
      <c r="DN32" s="5">
        <f t="shared" si="18"/>
        <v>0</v>
      </c>
      <c r="DO32" s="9"/>
      <c r="DP32" s="1">
        <v>26</v>
      </c>
      <c r="DQ32" s="2" t="s">
        <v>29</v>
      </c>
      <c r="DR32" s="5">
        <v>0</v>
      </c>
      <c r="DS32" s="5">
        <v>0</v>
      </c>
      <c r="DT32" s="5">
        <v>0</v>
      </c>
      <c r="DU32" s="5">
        <f t="shared" si="19"/>
        <v>0</v>
      </c>
      <c r="DV32" s="9"/>
      <c r="DW32" s="1">
        <v>26</v>
      </c>
      <c r="DX32" s="2" t="s">
        <v>29</v>
      </c>
      <c r="DY32" s="5">
        <v>0</v>
      </c>
      <c r="DZ32" s="5">
        <v>0</v>
      </c>
      <c r="EA32" s="5">
        <v>0</v>
      </c>
      <c r="EB32" s="5">
        <f t="shared" si="20"/>
        <v>0</v>
      </c>
      <c r="EC32" s="9"/>
      <c r="ED32" s="1">
        <v>26</v>
      </c>
      <c r="EE32" s="2" t="s">
        <v>29</v>
      </c>
      <c r="EF32" s="5">
        <v>0</v>
      </c>
      <c r="EG32" s="5">
        <v>0</v>
      </c>
      <c r="EH32" s="5">
        <v>0</v>
      </c>
      <c r="EI32" s="5">
        <f t="shared" si="21"/>
        <v>0</v>
      </c>
      <c r="EJ32" s="9"/>
      <c r="EK32" s="1">
        <v>26</v>
      </c>
      <c r="EL32" s="2" t="s">
        <v>29</v>
      </c>
      <c r="EM32" s="5">
        <v>0</v>
      </c>
      <c r="EN32" s="5">
        <v>0</v>
      </c>
      <c r="EO32" s="5">
        <v>0</v>
      </c>
      <c r="EP32" s="5">
        <f t="shared" si="22"/>
        <v>0</v>
      </c>
      <c r="EQ32" s="9"/>
      <c r="ER32" s="1">
        <v>26</v>
      </c>
      <c r="ES32" s="2" t="s">
        <v>29</v>
      </c>
      <c r="ET32" s="5">
        <v>1</v>
      </c>
      <c r="EU32" s="5">
        <v>15000</v>
      </c>
      <c r="EV32" s="5">
        <v>0</v>
      </c>
      <c r="EW32" s="5">
        <f t="shared" si="23"/>
        <v>15000</v>
      </c>
      <c r="EX32" s="9"/>
      <c r="EY32" s="1">
        <v>26</v>
      </c>
      <c r="EZ32" s="2" t="s">
        <v>29</v>
      </c>
      <c r="FA32" s="5">
        <v>0</v>
      </c>
      <c r="FB32" s="5">
        <v>70000</v>
      </c>
      <c r="FC32" s="5">
        <v>0</v>
      </c>
      <c r="FD32" s="5">
        <f t="shared" si="24"/>
        <v>70000</v>
      </c>
      <c r="FE32" s="9"/>
      <c r="FF32" s="1">
        <v>26</v>
      </c>
      <c r="FG32" s="2" t="s">
        <v>29</v>
      </c>
      <c r="FH32" s="5">
        <v>0</v>
      </c>
      <c r="FI32" s="5">
        <v>0</v>
      </c>
      <c r="FJ32" s="5">
        <v>0</v>
      </c>
      <c r="FK32" s="5">
        <f t="shared" si="25"/>
        <v>0</v>
      </c>
      <c r="FL32" s="9"/>
      <c r="FM32" s="1">
        <v>26</v>
      </c>
      <c r="FN32" s="2" t="s">
        <v>29</v>
      </c>
      <c r="FO32" s="5">
        <v>0</v>
      </c>
      <c r="FP32" s="5">
        <v>0</v>
      </c>
      <c r="FQ32" s="5">
        <v>0</v>
      </c>
      <c r="FR32" s="5">
        <f t="shared" si="26"/>
        <v>0</v>
      </c>
      <c r="FS32" s="9"/>
      <c r="FT32" s="1">
        <v>26</v>
      </c>
      <c r="FU32" s="2" t="s">
        <v>29</v>
      </c>
      <c r="FV32" s="5">
        <v>0</v>
      </c>
      <c r="FW32" s="5">
        <v>140000</v>
      </c>
      <c r="FX32" s="5">
        <v>0</v>
      </c>
      <c r="FY32" s="5">
        <f t="shared" si="27"/>
        <v>140000</v>
      </c>
      <c r="FZ32" s="9"/>
      <c r="GA32" s="1">
        <v>26</v>
      </c>
      <c r="GB32" s="2" t="s">
        <v>29</v>
      </c>
      <c r="GC32" s="5">
        <v>1</v>
      </c>
      <c r="GD32" s="5">
        <v>134150</v>
      </c>
      <c r="GE32" s="5">
        <v>250000</v>
      </c>
      <c r="GF32" s="5">
        <f t="shared" si="28"/>
        <v>384150</v>
      </c>
      <c r="GG32" s="9"/>
      <c r="GH32" s="1">
        <v>26</v>
      </c>
      <c r="GI32" s="2" t="s">
        <v>29</v>
      </c>
      <c r="GJ32" s="5">
        <v>0</v>
      </c>
      <c r="GK32" s="5">
        <v>93200</v>
      </c>
      <c r="GL32" s="5">
        <v>0</v>
      </c>
      <c r="GM32" s="5">
        <f t="shared" si="29"/>
        <v>93200</v>
      </c>
      <c r="GN32" s="9"/>
      <c r="GO32" s="1">
        <v>26</v>
      </c>
      <c r="GP32" s="2" t="s">
        <v>29</v>
      </c>
      <c r="GQ32" s="5">
        <v>0</v>
      </c>
      <c r="GR32" s="5">
        <v>0</v>
      </c>
      <c r="GS32" s="5">
        <v>0</v>
      </c>
      <c r="GT32" s="5">
        <f t="shared" si="30"/>
        <v>0</v>
      </c>
      <c r="GU32" s="9"/>
      <c r="GV32" s="1">
        <v>26</v>
      </c>
      <c r="GW32" s="2" t="s">
        <v>29</v>
      </c>
      <c r="GX32" s="5">
        <v>48</v>
      </c>
      <c r="GY32" s="5">
        <v>391296</v>
      </c>
      <c r="GZ32" s="5">
        <v>0</v>
      </c>
      <c r="HA32" s="5">
        <f t="shared" si="31"/>
        <v>391296</v>
      </c>
      <c r="HB32" s="9"/>
      <c r="HC32" s="1">
        <v>26</v>
      </c>
      <c r="HD32" s="2" t="s">
        <v>29</v>
      </c>
      <c r="HE32" s="5">
        <v>3</v>
      </c>
      <c r="HF32" s="5">
        <v>194000</v>
      </c>
      <c r="HG32" s="5">
        <v>0</v>
      </c>
      <c r="HH32" s="5">
        <f t="shared" si="32"/>
        <v>194000</v>
      </c>
      <c r="HI32" s="9"/>
      <c r="HJ32" s="1">
        <v>26</v>
      </c>
      <c r="HK32" s="2" t="s">
        <v>29</v>
      </c>
      <c r="HL32" s="5">
        <v>0</v>
      </c>
      <c r="HM32" s="5">
        <v>0</v>
      </c>
      <c r="HN32" s="5">
        <v>0</v>
      </c>
      <c r="HO32" s="5">
        <f t="shared" si="33"/>
        <v>0</v>
      </c>
      <c r="HP32" s="9"/>
      <c r="HQ32" s="1">
        <v>26</v>
      </c>
      <c r="HR32" s="2" t="s">
        <v>29</v>
      </c>
      <c r="HS32" s="5">
        <v>0</v>
      </c>
      <c r="HT32" s="5">
        <v>0</v>
      </c>
      <c r="HU32" s="5">
        <v>0</v>
      </c>
      <c r="HV32" s="5">
        <f t="shared" si="34"/>
        <v>0</v>
      </c>
      <c r="HW32" s="9"/>
      <c r="HX32" s="1">
        <v>26</v>
      </c>
      <c r="HY32" s="2" t="s">
        <v>29</v>
      </c>
      <c r="HZ32" s="5">
        <v>1</v>
      </c>
      <c r="IA32" s="5">
        <v>85000</v>
      </c>
      <c r="IB32" s="5">
        <v>0</v>
      </c>
      <c r="IC32" s="5">
        <f t="shared" si="35"/>
        <v>85000</v>
      </c>
      <c r="ID32" s="9"/>
      <c r="IE32" s="1">
        <v>26</v>
      </c>
      <c r="IF32" s="2" t="s">
        <v>29</v>
      </c>
      <c r="IG32" s="5">
        <v>1</v>
      </c>
      <c r="IH32" s="5">
        <v>37500</v>
      </c>
      <c r="II32" s="5">
        <v>0</v>
      </c>
      <c r="IJ32" s="5">
        <f t="shared" si="36"/>
        <v>37500</v>
      </c>
      <c r="IK32" s="9"/>
      <c r="IL32" s="1">
        <v>26</v>
      </c>
      <c r="IM32" s="2" t="s">
        <v>29</v>
      </c>
      <c r="IN32" s="5">
        <v>23</v>
      </c>
      <c r="IO32" s="5">
        <v>230000</v>
      </c>
      <c r="IP32" s="5">
        <v>0</v>
      </c>
      <c r="IQ32" s="5">
        <f t="shared" si="37"/>
        <v>230000</v>
      </c>
      <c r="IR32" s="9"/>
      <c r="IS32" s="1">
        <v>26</v>
      </c>
      <c r="IT32" s="2" t="s">
        <v>29</v>
      </c>
      <c r="IU32" s="5">
        <v>0</v>
      </c>
      <c r="IV32" s="5">
        <v>0</v>
      </c>
      <c r="IW32" s="5">
        <v>0</v>
      </c>
      <c r="IX32" s="5">
        <f t="shared" si="38"/>
        <v>0</v>
      </c>
      <c r="IY32" s="9"/>
      <c r="IZ32" s="1">
        <v>26</v>
      </c>
      <c r="JA32" s="2" t="s">
        <v>29</v>
      </c>
      <c r="JB32" s="5">
        <v>1</v>
      </c>
      <c r="JC32" s="5">
        <v>300000</v>
      </c>
      <c r="JD32" s="5">
        <v>0</v>
      </c>
      <c r="JE32" s="5">
        <f t="shared" si="39"/>
        <v>300000</v>
      </c>
      <c r="JF32" s="9"/>
      <c r="JG32" s="1">
        <v>26</v>
      </c>
      <c r="JH32" s="2" t="s">
        <v>29</v>
      </c>
      <c r="JI32" s="5">
        <v>0</v>
      </c>
      <c r="JJ32" s="5">
        <v>0</v>
      </c>
      <c r="JK32" s="5">
        <v>0</v>
      </c>
      <c r="JL32" s="5">
        <f t="shared" si="40"/>
        <v>0</v>
      </c>
      <c r="JM32" s="9"/>
      <c r="JN32" s="1">
        <v>26</v>
      </c>
      <c r="JO32" s="2" t="s">
        <v>29</v>
      </c>
      <c r="JP32" s="5">
        <v>0</v>
      </c>
      <c r="JQ32" s="5">
        <v>0</v>
      </c>
      <c r="JR32" s="5">
        <v>0</v>
      </c>
      <c r="JS32" s="5">
        <f t="shared" si="41"/>
        <v>0</v>
      </c>
      <c r="JT32" s="9"/>
      <c r="JU32" s="1">
        <v>26</v>
      </c>
      <c r="JV32" s="2" t="s">
        <v>29</v>
      </c>
      <c r="JW32" s="5">
        <v>0</v>
      </c>
      <c r="JX32" s="5">
        <v>0</v>
      </c>
      <c r="JY32" s="5">
        <v>0</v>
      </c>
      <c r="JZ32" s="5">
        <f t="shared" si="42"/>
        <v>0</v>
      </c>
      <c r="KA32" s="9"/>
      <c r="KB32" s="1">
        <v>26</v>
      </c>
      <c r="KC32" s="2" t="s">
        <v>29</v>
      </c>
      <c r="KD32" s="5">
        <v>0</v>
      </c>
      <c r="KE32" s="5">
        <v>0</v>
      </c>
      <c r="KF32" s="5">
        <v>0</v>
      </c>
      <c r="KG32" s="5">
        <f t="shared" si="43"/>
        <v>0</v>
      </c>
      <c r="KH32" s="9"/>
      <c r="KI32" s="1">
        <v>26</v>
      </c>
      <c r="KJ32" s="2" t="s">
        <v>29</v>
      </c>
      <c r="KK32" s="5">
        <v>0</v>
      </c>
      <c r="KL32" s="5">
        <v>0</v>
      </c>
      <c r="KM32" s="5">
        <v>0</v>
      </c>
      <c r="KN32" s="5">
        <f t="shared" si="44"/>
        <v>0</v>
      </c>
      <c r="KO32" s="9"/>
      <c r="KP32" s="1">
        <v>26</v>
      </c>
      <c r="KQ32" s="2" t="s">
        <v>29</v>
      </c>
      <c r="KR32" s="5">
        <v>0</v>
      </c>
      <c r="KS32" s="5">
        <f t="shared" si="45"/>
        <v>2092146</v>
      </c>
      <c r="KT32" s="5">
        <f t="shared" si="0"/>
        <v>250000</v>
      </c>
      <c r="KU32" s="5">
        <f t="shared" si="1"/>
        <v>2342146</v>
      </c>
      <c r="KV32" s="9"/>
    </row>
    <row r="33" spans="1:308" ht="16.5" hidden="1">
      <c r="A33" s="23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2"/>
        <v>0</v>
      </c>
      <c r="G33" s="9"/>
      <c r="H33" s="1">
        <v>27</v>
      </c>
      <c r="I33" s="2" t="s">
        <v>30</v>
      </c>
      <c r="J33" s="5">
        <v>0</v>
      </c>
      <c r="K33" s="5">
        <v>0</v>
      </c>
      <c r="L33" s="5">
        <v>0</v>
      </c>
      <c r="M33" s="5">
        <f t="shared" si="3"/>
        <v>0</v>
      </c>
      <c r="N33" s="9"/>
      <c r="O33" s="1">
        <v>27</v>
      </c>
      <c r="P33" s="2" t="s">
        <v>30</v>
      </c>
      <c r="Q33" s="5">
        <v>0</v>
      </c>
      <c r="R33" s="5">
        <v>0</v>
      </c>
      <c r="S33" s="5">
        <v>0</v>
      </c>
      <c r="T33" s="5">
        <f t="shared" si="4"/>
        <v>0</v>
      </c>
      <c r="U33" s="9"/>
      <c r="V33" s="1">
        <v>27</v>
      </c>
      <c r="W33" s="2" t="s">
        <v>30</v>
      </c>
      <c r="X33" s="5">
        <v>0</v>
      </c>
      <c r="Y33" s="5">
        <v>0</v>
      </c>
      <c r="Z33" s="5">
        <v>0</v>
      </c>
      <c r="AA33" s="5">
        <f t="shared" si="5"/>
        <v>0</v>
      </c>
      <c r="AB33" s="9"/>
      <c r="AC33" s="1">
        <v>27</v>
      </c>
      <c r="AD33" s="2" t="s">
        <v>30</v>
      </c>
      <c r="AE33" s="5">
        <v>0</v>
      </c>
      <c r="AF33" s="5">
        <v>0</v>
      </c>
      <c r="AG33" s="5">
        <v>0</v>
      </c>
      <c r="AH33" s="5">
        <f t="shared" si="6"/>
        <v>0</v>
      </c>
      <c r="AI33" s="9"/>
      <c r="AJ33" s="1">
        <v>27</v>
      </c>
      <c r="AK33" s="2" t="s">
        <v>30</v>
      </c>
      <c r="AL33" s="5">
        <v>0</v>
      </c>
      <c r="AM33" s="5">
        <v>0</v>
      </c>
      <c r="AN33" s="5">
        <v>0</v>
      </c>
      <c r="AO33" s="5">
        <f t="shared" si="7"/>
        <v>0</v>
      </c>
      <c r="AP33" s="9"/>
      <c r="AQ33" s="1">
        <v>27</v>
      </c>
      <c r="AR33" s="2" t="s">
        <v>30</v>
      </c>
      <c r="AS33" s="5">
        <v>0</v>
      </c>
      <c r="AT33" s="5">
        <v>392000</v>
      </c>
      <c r="AU33" s="5">
        <v>0</v>
      </c>
      <c r="AV33" s="5">
        <f t="shared" si="8"/>
        <v>392000</v>
      </c>
      <c r="AW33" s="9"/>
      <c r="AX33" s="1">
        <v>27</v>
      </c>
      <c r="AY33" s="2" t="s">
        <v>30</v>
      </c>
      <c r="AZ33" s="5">
        <v>0</v>
      </c>
      <c r="BA33" s="5">
        <v>14000</v>
      </c>
      <c r="BB33" s="5">
        <v>0</v>
      </c>
      <c r="BC33" s="5">
        <f t="shared" si="9"/>
        <v>14000</v>
      </c>
      <c r="BD33" s="9"/>
      <c r="BE33" s="1">
        <v>27</v>
      </c>
      <c r="BF33" s="2" t="s">
        <v>30</v>
      </c>
      <c r="BG33" s="5">
        <v>0</v>
      </c>
      <c r="BH33" s="5">
        <v>0</v>
      </c>
      <c r="BI33" s="5">
        <v>0</v>
      </c>
      <c r="BJ33" s="5">
        <f t="shared" si="10"/>
        <v>0</v>
      </c>
      <c r="BK33" s="9"/>
      <c r="BL33" s="1">
        <v>27</v>
      </c>
      <c r="BM33" s="2" t="s">
        <v>30</v>
      </c>
      <c r="BN33" s="5">
        <v>0</v>
      </c>
      <c r="BO33" s="5">
        <v>0</v>
      </c>
      <c r="BP33" s="5">
        <v>0</v>
      </c>
      <c r="BQ33" s="5">
        <f t="shared" si="11"/>
        <v>0</v>
      </c>
      <c r="BR33" s="9"/>
      <c r="BS33" s="1">
        <v>27</v>
      </c>
      <c r="BT33" s="2" t="s">
        <v>30</v>
      </c>
      <c r="BU33" s="5">
        <v>15</v>
      </c>
      <c r="BV33" s="5">
        <v>90000</v>
      </c>
      <c r="BW33" s="5">
        <v>0</v>
      </c>
      <c r="BX33" s="5">
        <f t="shared" si="12"/>
        <v>90000</v>
      </c>
      <c r="BY33" s="9"/>
      <c r="BZ33" s="1">
        <v>27</v>
      </c>
      <c r="CA33" s="2" t="s">
        <v>30</v>
      </c>
      <c r="CB33" s="5">
        <v>15</v>
      </c>
      <c r="CC33" s="5">
        <v>90000</v>
      </c>
      <c r="CD33" s="5">
        <v>0</v>
      </c>
      <c r="CE33" s="5">
        <f t="shared" si="13"/>
        <v>90000</v>
      </c>
      <c r="CF33" s="9"/>
      <c r="CG33" s="1">
        <v>27</v>
      </c>
      <c r="CH33" s="2" t="s">
        <v>30</v>
      </c>
      <c r="CI33" s="5">
        <v>15</v>
      </c>
      <c r="CJ33" s="5">
        <v>90000</v>
      </c>
      <c r="CK33" s="5">
        <v>0</v>
      </c>
      <c r="CL33" s="5">
        <f t="shared" si="14"/>
        <v>90000</v>
      </c>
      <c r="CM33" s="9"/>
      <c r="CN33" s="1">
        <v>27</v>
      </c>
      <c r="CO33" s="2" t="s">
        <v>30</v>
      </c>
      <c r="CP33" s="5">
        <v>0</v>
      </c>
      <c r="CQ33" s="5">
        <v>0</v>
      </c>
      <c r="CR33" s="5">
        <v>0</v>
      </c>
      <c r="CS33" s="5">
        <f t="shared" si="15"/>
        <v>0</v>
      </c>
      <c r="CT33" s="9"/>
      <c r="CU33" s="1">
        <v>27</v>
      </c>
      <c r="CV33" s="2" t="s">
        <v>30</v>
      </c>
      <c r="CW33" s="5">
        <v>0</v>
      </c>
      <c r="CX33" s="5">
        <v>0</v>
      </c>
      <c r="CY33" s="5">
        <v>0</v>
      </c>
      <c r="CZ33" s="5">
        <f t="shared" si="16"/>
        <v>0</v>
      </c>
      <c r="DA33" s="9"/>
      <c r="DB33" s="1">
        <v>27</v>
      </c>
      <c r="DC33" s="2" t="s">
        <v>30</v>
      </c>
      <c r="DD33" s="5">
        <v>0</v>
      </c>
      <c r="DE33" s="5">
        <v>0</v>
      </c>
      <c r="DF33" s="5">
        <v>0</v>
      </c>
      <c r="DG33" s="5">
        <f t="shared" si="17"/>
        <v>0</v>
      </c>
      <c r="DH33" s="9"/>
      <c r="DI33" s="1">
        <v>27</v>
      </c>
      <c r="DJ33" s="2" t="s">
        <v>30</v>
      </c>
      <c r="DK33" s="5">
        <v>0</v>
      </c>
      <c r="DL33" s="5">
        <v>0</v>
      </c>
      <c r="DM33" s="5">
        <v>0</v>
      </c>
      <c r="DN33" s="5">
        <f t="shared" si="18"/>
        <v>0</v>
      </c>
      <c r="DO33" s="9"/>
      <c r="DP33" s="1">
        <v>27</v>
      </c>
      <c r="DQ33" s="2" t="s">
        <v>30</v>
      </c>
      <c r="DR33" s="5">
        <v>0</v>
      </c>
      <c r="DS33" s="5">
        <v>0</v>
      </c>
      <c r="DT33" s="5">
        <v>0</v>
      </c>
      <c r="DU33" s="5">
        <f t="shared" si="19"/>
        <v>0</v>
      </c>
      <c r="DV33" s="9"/>
      <c r="DW33" s="1">
        <v>27</v>
      </c>
      <c r="DX33" s="2" t="s">
        <v>30</v>
      </c>
      <c r="DY33" s="5">
        <v>0</v>
      </c>
      <c r="DZ33" s="5">
        <v>0</v>
      </c>
      <c r="EA33" s="5">
        <v>0</v>
      </c>
      <c r="EB33" s="5">
        <f t="shared" si="20"/>
        <v>0</v>
      </c>
      <c r="EC33" s="9"/>
      <c r="ED33" s="1">
        <v>27</v>
      </c>
      <c r="EE33" s="2" t="s">
        <v>30</v>
      </c>
      <c r="EF33" s="5">
        <v>0</v>
      </c>
      <c r="EG33" s="5">
        <v>100000</v>
      </c>
      <c r="EH33" s="5">
        <v>0</v>
      </c>
      <c r="EI33" s="5">
        <f t="shared" si="21"/>
        <v>100000</v>
      </c>
      <c r="EJ33" s="9"/>
      <c r="EK33" s="1">
        <v>27</v>
      </c>
      <c r="EL33" s="2" t="s">
        <v>30</v>
      </c>
      <c r="EM33" s="5">
        <v>0</v>
      </c>
      <c r="EN33" s="5">
        <v>0</v>
      </c>
      <c r="EO33" s="5">
        <v>0</v>
      </c>
      <c r="EP33" s="5">
        <f t="shared" si="22"/>
        <v>0</v>
      </c>
      <c r="EQ33" s="9"/>
      <c r="ER33" s="1">
        <v>27</v>
      </c>
      <c r="ES33" s="2" t="s">
        <v>30</v>
      </c>
      <c r="ET33" s="5">
        <v>1</v>
      </c>
      <c r="EU33" s="5">
        <v>15000</v>
      </c>
      <c r="EV33" s="5">
        <v>0</v>
      </c>
      <c r="EW33" s="5">
        <f t="shared" si="23"/>
        <v>15000</v>
      </c>
      <c r="EX33" s="9"/>
      <c r="EY33" s="1">
        <v>27</v>
      </c>
      <c r="EZ33" s="2" t="s">
        <v>30</v>
      </c>
      <c r="FA33" s="5">
        <v>0</v>
      </c>
      <c r="FB33" s="5">
        <v>70000</v>
      </c>
      <c r="FC33" s="5">
        <v>0</v>
      </c>
      <c r="FD33" s="5">
        <f t="shared" si="24"/>
        <v>70000</v>
      </c>
      <c r="FE33" s="9"/>
      <c r="FF33" s="1">
        <v>27</v>
      </c>
      <c r="FG33" s="2" t="s">
        <v>30</v>
      </c>
      <c r="FH33" s="5">
        <v>0</v>
      </c>
      <c r="FI33" s="5">
        <v>0</v>
      </c>
      <c r="FJ33" s="5">
        <v>0</v>
      </c>
      <c r="FK33" s="5">
        <f t="shared" si="25"/>
        <v>0</v>
      </c>
      <c r="FL33" s="9"/>
      <c r="FM33" s="1">
        <v>27</v>
      </c>
      <c r="FN33" s="2" t="s">
        <v>30</v>
      </c>
      <c r="FO33" s="5">
        <v>0</v>
      </c>
      <c r="FP33" s="5">
        <v>0</v>
      </c>
      <c r="FQ33" s="5">
        <v>0</v>
      </c>
      <c r="FR33" s="5">
        <f t="shared" si="26"/>
        <v>0</v>
      </c>
      <c r="FS33" s="9"/>
      <c r="FT33" s="1">
        <v>27</v>
      </c>
      <c r="FU33" s="2" t="s">
        <v>30</v>
      </c>
      <c r="FV33" s="5">
        <v>0</v>
      </c>
      <c r="FW33" s="5">
        <v>100000</v>
      </c>
      <c r="FX33" s="5">
        <v>0</v>
      </c>
      <c r="FY33" s="5">
        <f t="shared" si="27"/>
        <v>100000</v>
      </c>
      <c r="FZ33" s="9"/>
      <c r="GA33" s="1">
        <v>27</v>
      </c>
      <c r="GB33" s="2" t="s">
        <v>30</v>
      </c>
      <c r="GC33" s="5">
        <v>1</v>
      </c>
      <c r="GD33" s="5">
        <v>89550</v>
      </c>
      <c r="GE33" s="5">
        <v>200000</v>
      </c>
      <c r="GF33" s="5">
        <f t="shared" si="28"/>
        <v>289550</v>
      </c>
      <c r="GG33" s="9"/>
      <c r="GH33" s="1">
        <v>27</v>
      </c>
      <c r="GI33" s="2" t="s">
        <v>30</v>
      </c>
      <c r="GJ33" s="5">
        <v>0</v>
      </c>
      <c r="GK33" s="5">
        <v>58000</v>
      </c>
      <c r="GL33" s="5">
        <v>0</v>
      </c>
      <c r="GM33" s="5">
        <f t="shared" si="29"/>
        <v>58000</v>
      </c>
      <c r="GN33" s="9"/>
      <c r="GO33" s="1">
        <v>27</v>
      </c>
      <c r="GP33" s="2" t="s">
        <v>30</v>
      </c>
      <c r="GQ33" s="5">
        <v>0</v>
      </c>
      <c r="GR33" s="5">
        <v>0</v>
      </c>
      <c r="GS33" s="5">
        <v>0</v>
      </c>
      <c r="GT33" s="5">
        <f t="shared" si="30"/>
        <v>0</v>
      </c>
      <c r="GU33" s="9"/>
      <c r="GV33" s="1">
        <v>27</v>
      </c>
      <c r="GW33" s="2" t="s">
        <v>30</v>
      </c>
      <c r="GX33" s="5">
        <v>27</v>
      </c>
      <c r="GY33" s="5">
        <v>220104</v>
      </c>
      <c r="GZ33" s="5">
        <v>0</v>
      </c>
      <c r="HA33" s="5">
        <f t="shared" si="31"/>
        <v>220104</v>
      </c>
      <c r="HB33" s="9"/>
      <c r="HC33" s="1">
        <v>27</v>
      </c>
      <c r="HD33" s="2" t="s">
        <v>30</v>
      </c>
      <c r="HE33" s="5">
        <v>3</v>
      </c>
      <c r="HF33" s="5">
        <v>42000</v>
      </c>
      <c r="HG33" s="5">
        <v>0</v>
      </c>
      <c r="HH33" s="5">
        <f t="shared" si="32"/>
        <v>42000</v>
      </c>
      <c r="HI33" s="9"/>
      <c r="HJ33" s="1">
        <v>27</v>
      </c>
      <c r="HK33" s="2" t="s">
        <v>30</v>
      </c>
      <c r="HL33" s="5">
        <v>0</v>
      </c>
      <c r="HM33" s="5">
        <v>50000</v>
      </c>
      <c r="HN33" s="5">
        <v>0</v>
      </c>
      <c r="HO33" s="5">
        <f t="shared" si="33"/>
        <v>50000</v>
      </c>
      <c r="HP33" s="9"/>
      <c r="HQ33" s="1">
        <v>27</v>
      </c>
      <c r="HR33" s="2" t="s">
        <v>30</v>
      </c>
      <c r="HS33" s="5">
        <v>0</v>
      </c>
      <c r="HT33" s="5">
        <v>50000</v>
      </c>
      <c r="HU33" s="5">
        <v>0</v>
      </c>
      <c r="HV33" s="5">
        <f t="shared" si="34"/>
        <v>50000</v>
      </c>
      <c r="HW33" s="9"/>
      <c r="HX33" s="1">
        <v>27</v>
      </c>
      <c r="HY33" s="2" t="s">
        <v>30</v>
      </c>
      <c r="HZ33" s="5">
        <v>1</v>
      </c>
      <c r="IA33" s="5">
        <v>85000</v>
      </c>
      <c r="IB33" s="5">
        <v>0</v>
      </c>
      <c r="IC33" s="5">
        <f t="shared" si="35"/>
        <v>85000</v>
      </c>
      <c r="ID33" s="9"/>
      <c r="IE33" s="1">
        <v>27</v>
      </c>
      <c r="IF33" s="2" t="s">
        <v>30</v>
      </c>
      <c r="IG33" s="5">
        <v>1</v>
      </c>
      <c r="IH33" s="5">
        <v>37500</v>
      </c>
      <c r="II33" s="5">
        <v>0</v>
      </c>
      <c r="IJ33" s="5">
        <f t="shared" si="36"/>
        <v>37500</v>
      </c>
      <c r="IK33" s="9"/>
      <c r="IL33" s="1">
        <v>27</v>
      </c>
      <c r="IM33" s="2" t="s">
        <v>30</v>
      </c>
      <c r="IN33" s="5">
        <v>14</v>
      </c>
      <c r="IO33" s="5">
        <v>140000</v>
      </c>
      <c r="IP33" s="5">
        <v>0</v>
      </c>
      <c r="IQ33" s="5">
        <f t="shared" si="37"/>
        <v>140000</v>
      </c>
      <c r="IR33" s="9"/>
      <c r="IS33" s="1">
        <v>27</v>
      </c>
      <c r="IT33" s="2" t="s">
        <v>30</v>
      </c>
      <c r="IU33" s="5">
        <v>0</v>
      </c>
      <c r="IV33" s="5">
        <v>0</v>
      </c>
      <c r="IW33" s="5">
        <v>0</v>
      </c>
      <c r="IX33" s="5">
        <f t="shared" si="38"/>
        <v>0</v>
      </c>
      <c r="IY33" s="9"/>
      <c r="IZ33" s="1">
        <v>27</v>
      </c>
      <c r="JA33" s="2" t="s">
        <v>30</v>
      </c>
      <c r="JB33" s="5">
        <v>1</v>
      </c>
      <c r="JC33" s="5">
        <v>300000</v>
      </c>
      <c r="JD33" s="5">
        <v>0</v>
      </c>
      <c r="JE33" s="5">
        <f t="shared" si="39"/>
        <v>300000</v>
      </c>
      <c r="JF33" s="9"/>
      <c r="JG33" s="1">
        <v>27</v>
      </c>
      <c r="JH33" s="2" t="s">
        <v>30</v>
      </c>
      <c r="JI33" s="5">
        <v>2</v>
      </c>
      <c r="JJ33" s="5">
        <v>10000</v>
      </c>
      <c r="JK33" s="5">
        <v>0</v>
      </c>
      <c r="JL33" s="5">
        <f t="shared" si="40"/>
        <v>10000</v>
      </c>
      <c r="JM33" s="9"/>
      <c r="JN33" s="1">
        <v>27</v>
      </c>
      <c r="JO33" s="2" t="s">
        <v>30</v>
      </c>
      <c r="JP33" s="5">
        <v>0</v>
      </c>
      <c r="JQ33" s="5">
        <v>0</v>
      </c>
      <c r="JR33" s="5">
        <v>0</v>
      </c>
      <c r="JS33" s="5">
        <f t="shared" si="41"/>
        <v>0</v>
      </c>
      <c r="JT33" s="9"/>
      <c r="JU33" s="1">
        <v>27</v>
      </c>
      <c r="JV33" s="2" t="s">
        <v>30</v>
      </c>
      <c r="JW33" s="5">
        <v>0</v>
      </c>
      <c r="JX33" s="5">
        <v>0</v>
      </c>
      <c r="JY33" s="5">
        <v>0</v>
      </c>
      <c r="JZ33" s="5">
        <f t="shared" si="42"/>
        <v>0</v>
      </c>
      <c r="KA33" s="9"/>
      <c r="KB33" s="1">
        <v>27</v>
      </c>
      <c r="KC33" s="2" t="s">
        <v>30</v>
      </c>
      <c r="KD33" s="5">
        <v>0</v>
      </c>
      <c r="KE33" s="5">
        <v>0</v>
      </c>
      <c r="KF33" s="5">
        <v>0</v>
      </c>
      <c r="KG33" s="5">
        <f t="shared" si="43"/>
        <v>0</v>
      </c>
      <c r="KH33" s="9"/>
      <c r="KI33" s="1">
        <v>27</v>
      </c>
      <c r="KJ33" s="2" t="s">
        <v>30</v>
      </c>
      <c r="KK33" s="5">
        <v>0</v>
      </c>
      <c r="KL33" s="5">
        <v>0</v>
      </c>
      <c r="KM33" s="5">
        <v>0</v>
      </c>
      <c r="KN33" s="5">
        <f t="shared" si="44"/>
        <v>0</v>
      </c>
      <c r="KO33" s="9"/>
      <c r="KP33" s="1">
        <v>27</v>
      </c>
      <c r="KQ33" s="2" t="s">
        <v>30</v>
      </c>
      <c r="KR33" s="5">
        <v>0</v>
      </c>
      <c r="KS33" s="5">
        <f t="shared" si="45"/>
        <v>2043154</v>
      </c>
      <c r="KT33" s="5">
        <f t="shared" si="0"/>
        <v>200000</v>
      </c>
      <c r="KU33" s="5">
        <f t="shared" si="1"/>
        <v>2243154</v>
      </c>
      <c r="KV33" s="9"/>
    </row>
    <row r="34" spans="1:308" ht="16.5" hidden="1">
      <c r="A34" s="23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2"/>
        <v>0</v>
      </c>
      <c r="G34" s="9"/>
      <c r="H34" s="1">
        <v>28</v>
      </c>
      <c r="I34" s="2" t="s">
        <v>31</v>
      </c>
      <c r="J34" s="5">
        <v>0</v>
      </c>
      <c r="K34" s="5">
        <v>0</v>
      </c>
      <c r="L34" s="5">
        <v>0</v>
      </c>
      <c r="M34" s="5">
        <f t="shared" si="3"/>
        <v>0</v>
      </c>
      <c r="N34" s="9"/>
      <c r="O34" s="1">
        <v>28</v>
      </c>
      <c r="P34" s="2" t="s">
        <v>31</v>
      </c>
      <c r="Q34" s="5">
        <v>0</v>
      </c>
      <c r="R34" s="5">
        <v>0</v>
      </c>
      <c r="S34" s="5">
        <v>0</v>
      </c>
      <c r="T34" s="5">
        <f t="shared" si="4"/>
        <v>0</v>
      </c>
      <c r="U34" s="9"/>
      <c r="V34" s="1">
        <v>28</v>
      </c>
      <c r="W34" s="2" t="s">
        <v>31</v>
      </c>
      <c r="X34" s="5">
        <v>0</v>
      </c>
      <c r="Y34" s="5">
        <v>0</v>
      </c>
      <c r="Z34" s="5">
        <v>0</v>
      </c>
      <c r="AA34" s="5">
        <f t="shared" si="5"/>
        <v>0</v>
      </c>
      <c r="AB34" s="9"/>
      <c r="AC34" s="1">
        <v>28</v>
      </c>
      <c r="AD34" s="2" t="s">
        <v>31</v>
      </c>
      <c r="AE34" s="5">
        <v>0</v>
      </c>
      <c r="AF34" s="5">
        <v>0</v>
      </c>
      <c r="AG34" s="5">
        <v>0</v>
      </c>
      <c r="AH34" s="5">
        <f t="shared" si="6"/>
        <v>0</v>
      </c>
      <c r="AI34" s="9"/>
      <c r="AJ34" s="1">
        <v>28</v>
      </c>
      <c r="AK34" s="2" t="s">
        <v>31</v>
      </c>
      <c r="AL34" s="5">
        <v>0</v>
      </c>
      <c r="AM34" s="5">
        <v>0</v>
      </c>
      <c r="AN34" s="5">
        <v>0</v>
      </c>
      <c r="AO34" s="5">
        <f t="shared" si="7"/>
        <v>0</v>
      </c>
      <c r="AP34" s="9"/>
      <c r="AQ34" s="1">
        <v>28</v>
      </c>
      <c r="AR34" s="2" t="s">
        <v>31</v>
      </c>
      <c r="AS34" s="5">
        <v>0</v>
      </c>
      <c r="AT34" s="5">
        <v>159000</v>
      </c>
      <c r="AU34" s="5">
        <v>0</v>
      </c>
      <c r="AV34" s="5">
        <f t="shared" si="8"/>
        <v>159000</v>
      </c>
      <c r="AW34" s="9"/>
      <c r="AX34" s="1">
        <v>28</v>
      </c>
      <c r="AY34" s="2" t="s">
        <v>31</v>
      </c>
      <c r="AZ34" s="5">
        <v>0</v>
      </c>
      <c r="BA34" s="5">
        <v>19000</v>
      </c>
      <c r="BB34" s="5">
        <v>0</v>
      </c>
      <c r="BC34" s="5">
        <f t="shared" si="9"/>
        <v>19000</v>
      </c>
      <c r="BD34" s="9"/>
      <c r="BE34" s="1">
        <v>28</v>
      </c>
      <c r="BF34" s="2" t="s">
        <v>31</v>
      </c>
      <c r="BG34" s="5">
        <v>0</v>
      </c>
      <c r="BH34" s="5">
        <v>0</v>
      </c>
      <c r="BI34" s="5">
        <v>0</v>
      </c>
      <c r="BJ34" s="5">
        <f t="shared" si="10"/>
        <v>0</v>
      </c>
      <c r="BK34" s="9"/>
      <c r="BL34" s="1">
        <v>28</v>
      </c>
      <c r="BM34" s="2" t="s">
        <v>31</v>
      </c>
      <c r="BN34" s="5">
        <v>0</v>
      </c>
      <c r="BO34" s="5">
        <v>0</v>
      </c>
      <c r="BP34" s="5">
        <v>0</v>
      </c>
      <c r="BQ34" s="5">
        <f t="shared" si="11"/>
        <v>0</v>
      </c>
      <c r="BR34" s="9"/>
      <c r="BS34" s="1">
        <v>28</v>
      </c>
      <c r="BT34" s="2" t="s">
        <v>31</v>
      </c>
      <c r="BU34" s="5">
        <v>20</v>
      </c>
      <c r="BV34" s="5">
        <v>115000</v>
      </c>
      <c r="BW34" s="5">
        <v>0</v>
      </c>
      <c r="BX34" s="5">
        <f t="shared" si="12"/>
        <v>115000</v>
      </c>
      <c r="BY34" s="9"/>
      <c r="BZ34" s="1">
        <v>28</v>
      </c>
      <c r="CA34" s="2" t="s">
        <v>31</v>
      </c>
      <c r="CB34" s="5">
        <v>20</v>
      </c>
      <c r="CC34" s="5">
        <v>115000</v>
      </c>
      <c r="CD34" s="5">
        <v>0</v>
      </c>
      <c r="CE34" s="5">
        <f t="shared" si="13"/>
        <v>115000</v>
      </c>
      <c r="CF34" s="9"/>
      <c r="CG34" s="1">
        <v>28</v>
      </c>
      <c r="CH34" s="2" t="s">
        <v>31</v>
      </c>
      <c r="CI34" s="5">
        <v>20</v>
      </c>
      <c r="CJ34" s="5">
        <v>115000</v>
      </c>
      <c r="CK34" s="5">
        <v>0</v>
      </c>
      <c r="CL34" s="5">
        <f t="shared" si="14"/>
        <v>115000</v>
      </c>
      <c r="CM34" s="9"/>
      <c r="CN34" s="1">
        <v>28</v>
      </c>
      <c r="CO34" s="2" t="s">
        <v>31</v>
      </c>
      <c r="CP34" s="5">
        <v>0</v>
      </c>
      <c r="CQ34" s="5">
        <v>0</v>
      </c>
      <c r="CR34" s="5">
        <v>0</v>
      </c>
      <c r="CS34" s="5">
        <f t="shared" si="15"/>
        <v>0</v>
      </c>
      <c r="CT34" s="9"/>
      <c r="CU34" s="1">
        <v>28</v>
      </c>
      <c r="CV34" s="2" t="s">
        <v>31</v>
      </c>
      <c r="CW34" s="5">
        <v>0</v>
      </c>
      <c r="CX34" s="5">
        <v>0</v>
      </c>
      <c r="CY34" s="5">
        <v>0</v>
      </c>
      <c r="CZ34" s="5">
        <f t="shared" si="16"/>
        <v>0</v>
      </c>
      <c r="DA34" s="9"/>
      <c r="DB34" s="1">
        <v>28</v>
      </c>
      <c r="DC34" s="2" t="s">
        <v>31</v>
      </c>
      <c r="DD34" s="5">
        <v>0</v>
      </c>
      <c r="DE34" s="5">
        <v>0</v>
      </c>
      <c r="DF34" s="5">
        <v>0</v>
      </c>
      <c r="DG34" s="5">
        <f t="shared" si="17"/>
        <v>0</v>
      </c>
      <c r="DH34" s="9"/>
      <c r="DI34" s="1">
        <v>28</v>
      </c>
      <c r="DJ34" s="2" t="s">
        <v>31</v>
      </c>
      <c r="DK34" s="5">
        <v>0</v>
      </c>
      <c r="DL34" s="5">
        <v>0</v>
      </c>
      <c r="DM34" s="5">
        <v>0</v>
      </c>
      <c r="DN34" s="5">
        <f t="shared" si="18"/>
        <v>0</v>
      </c>
      <c r="DO34" s="9"/>
      <c r="DP34" s="1">
        <v>28</v>
      </c>
      <c r="DQ34" s="2" t="s">
        <v>31</v>
      </c>
      <c r="DR34" s="5">
        <v>0</v>
      </c>
      <c r="DS34" s="5">
        <v>0</v>
      </c>
      <c r="DT34" s="5">
        <v>0</v>
      </c>
      <c r="DU34" s="5">
        <f t="shared" si="19"/>
        <v>0</v>
      </c>
      <c r="DV34" s="9"/>
      <c r="DW34" s="1">
        <v>28</v>
      </c>
      <c r="DX34" s="2" t="s">
        <v>31</v>
      </c>
      <c r="DY34" s="5">
        <v>0</v>
      </c>
      <c r="DZ34" s="5">
        <v>0</v>
      </c>
      <c r="EA34" s="5">
        <v>0</v>
      </c>
      <c r="EB34" s="5">
        <f t="shared" si="20"/>
        <v>0</v>
      </c>
      <c r="EC34" s="9"/>
      <c r="ED34" s="1">
        <v>28</v>
      </c>
      <c r="EE34" s="2" t="s">
        <v>31</v>
      </c>
      <c r="EF34" s="5">
        <v>0</v>
      </c>
      <c r="EG34" s="5">
        <v>100000</v>
      </c>
      <c r="EH34" s="5">
        <v>0</v>
      </c>
      <c r="EI34" s="5">
        <f t="shared" si="21"/>
        <v>100000</v>
      </c>
      <c r="EJ34" s="9"/>
      <c r="EK34" s="1">
        <v>28</v>
      </c>
      <c r="EL34" s="2" t="s">
        <v>31</v>
      </c>
      <c r="EM34" s="5">
        <v>0</v>
      </c>
      <c r="EN34" s="5">
        <v>0</v>
      </c>
      <c r="EO34" s="5">
        <v>0</v>
      </c>
      <c r="EP34" s="5">
        <f t="shared" si="22"/>
        <v>0</v>
      </c>
      <c r="EQ34" s="9"/>
      <c r="ER34" s="1">
        <v>28</v>
      </c>
      <c r="ES34" s="2" t="s">
        <v>31</v>
      </c>
      <c r="ET34" s="5">
        <v>1</v>
      </c>
      <c r="EU34" s="5">
        <v>15000</v>
      </c>
      <c r="EV34" s="5">
        <v>0</v>
      </c>
      <c r="EW34" s="5">
        <f t="shared" si="23"/>
        <v>15000</v>
      </c>
      <c r="EX34" s="9"/>
      <c r="EY34" s="1">
        <v>28</v>
      </c>
      <c r="EZ34" s="2" t="s">
        <v>31</v>
      </c>
      <c r="FA34" s="5">
        <v>0</v>
      </c>
      <c r="FB34" s="5">
        <v>120000</v>
      </c>
      <c r="FC34" s="5">
        <v>0</v>
      </c>
      <c r="FD34" s="5">
        <f t="shared" si="24"/>
        <v>120000</v>
      </c>
      <c r="FE34" s="9"/>
      <c r="FF34" s="1">
        <v>28</v>
      </c>
      <c r="FG34" s="2" t="s">
        <v>31</v>
      </c>
      <c r="FH34" s="5">
        <v>0</v>
      </c>
      <c r="FI34" s="5">
        <v>0</v>
      </c>
      <c r="FJ34" s="5">
        <v>0</v>
      </c>
      <c r="FK34" s="5">
        <f t="shared" si="25"/>
        <v>0</v>
      </c>
      <c r="FL34" s="9"/>
      <c r="FM34" s="1">
        <v>28</v>
      </c>
      <c r="FN34" s="2" t="s">
        <v>31</v>
      </c>
      <c r="FO34" s="5">
        <v>0</v>
      </c>
      <c r="FP34" s="5">
        <v>0</v>
      </c>
      <c r="FQ34" s="5">
        <v>0</v>
      </c>
      <c r="FR34" s="5">
        <f t="shared" si="26"/>
        <v>0</v>
      </c>
      <c r="FS34" s="9"/>
      <c r="FT34" s="1">
        <v>28</v>
      </c>
      <c r="FU34" s="2" t="s">
        <v>31</v>
      </c>
      <c r="FV34" s="5">
        <v>0</v>
      </c>
      <c r="FW34" s="5">
        <v>100000</v>
      </c>
      <c r="FX34" s="5">
        <v>0</v>
      </c>
      <c r="FY34" s="5">
        <f t="shared" si="27"/>
        <v>100000</v>
      </c>
      <c r="FZ34" s="9"/>
      <c r="GA34" s="1">
        <v>28</v>
      </c>
      <c r="GB34" s="2" t="s">
        <v>31</v>
      </c>
      <c r="GC34" s="5">
        <v>0</v>
      </c>
      <c r="GD34" s="5">
        <v>0</v>
      </c>
      <c r="GE34" s="5">
        <v>0</v>
      </c>
      <c r="GF34" s="5">
        <f t="shared" si="28"/>
        <v>0</v>
      </c>
      <c r="GG34" s="9"/>
      <c r="GH34" s="1">
        <v>28</v>
      </c>
      <c r="GI34" s="2" t="s">
        <v>31</v>
      </c>
      <c r="GJ34" s="5">
        <v>0</v>
      </c>
      <c r="GK34" s="5">
        <v>77200</v>
      </c>
      <c r="GL34" s="5">
        <v>0</v>
      </c>
      <c r="GM34" s="5">
        <f t="shared" si="29"/>
        <v>77200</v>
      </c>
      <c r="GN34" s="9"/>
      <c r="GO34" s="1">
        <v>28</v>
      </c>
      <c r="GP34" s="2" t="s">
        <v>31</v>
      </c>
      <c r="GQ34" s="5">
        <v>0</v>
      </c>
      <c r="GR34" s="5">
        <v>0</v>
      </c>
      <c r="GS34" s="5">
        <v>0</v>
      </c>
      <c r="GT34" s="5">
        <f t="shared" si="30"/>
        <v>0</v>
      </c>
      <c r="GU34" s="9"/>
      <c r="GV34" s="1">
        <v>28</v>
      </c>
      <c r="GW34" s="2" t="s">
        <v>31</v>
      </c>
      <c r="GX34" s="5">
        <v>23</v>
      </c>
      <c r="GY34" s="5">
        <v>187496</v>
      </c>
      <c r="GZ34" s="5">
        <v>0</v>
      </c>
      <c r="HA34" s="5">
        <f t="shared" si="31"/>
        <v>187496</v>
      </c>
      <c r="HB34" s="9"/>
      <c r="HC34" s="1">
        <v>28</v>
      </c>
      <c r="HD34" s="2" t="s">
        <v>31</v>
      </c>
      <c r="HE34" s="5">
        <v>3</v>
      </c>
      <c r="HF34" s="5">
        <v>42000</v>
      </c>
      <c r="HG34" s="5">
        <v>0</v>
      </c>
      <c r="HH34" s="5">
        <f t="shared" si="32"/>
        <v>42000</v>
      </c>
      <c r="HI34" s="9"/>
      <c r="HJ34" s="1">
        <v>28</v>
      </c>
      <c r="HK34" s="2" t="s">
        <v>31</v>
      </c>
      <c r="HL34" s="5">
        <v>0</v>
      </c>
      <c r="HM34" s="5">
        <v>50000</v>
      </c>
      <c r="HN34" s="5">
        <v>0</v>
      </c>
      <c r="HO34" s="5">
        <f t="shared" si="33"/>
        <v>50000</v>
      </c>
      <c r="HP34" s="9"/>
      <c r="HQ34" s="1">
        <v>28</v>
      </c>
      <c r="HR34" s="2" t="s">
        <v>31</v>
      </c>
      <c r="HS34" s="5">
        <v>0</v>
      </c>
      <c r="HT34" s="5">
        <v>50000</v>
      </c>
      <c r="HU34" s="5">
        <v>0</v>
      </c>
      <c r="HV34" s="5">
        <f t="shared" si="34"/>
        <v>50000</v>
      </c>
      <c r="HW34" s="9"/>
      <c r="HX34" s="1">
        <v>28</v>
      </c>
      <c r="HY34" s="2" t="s">
        <v>31</v>
      </c>
      <c r="HZ34" s="5">
        <v>1</v>
      </c>
      <c r="IA34" s="5">
        <v>85000</v>
      </c>
      <c r="IB34" s="5">
        <v>0</v>
      </c>
      <c r="IC34" s="5">
        <f t="shared" si="35"/>
        <v>85000</v>
      </c>
      <c r="ID34" s="9"/>
      <c r="IE34" s="1">
        <v>28</v>
      </c>
      <c r="IF34" s="2" t="s">
        <v>31</v>
      </c>
      <c r="IG34" s="5">
        <v>1</v>
      </c>
      <c r="IH34" s="5">
        <v>37500</v>
      </c>
      <c r="II34" s="5">
        <v>0</v>
      </c>
      <c r="IJ34" s="5">
        <f t="shared" si="36"/>
        <v>37500</v>
      </c>
      <c r="IK34" s="9"/>
      <c r="IL34" s="1">
        <v>28</v>
      </c>
      <c r="IM34" s="2" t="s">
        <v>31</v>
      </c>
      <c r="IN34" s="5">
        <v>19</v>
      </c>
      <c r="IO34" s="5">
        <v>190000</v>
      </c>
      <c r="IP34" s="5">
        <v>0</v>
      </c>
      <c r="IQ34" s="5">
        <f t="shared" si="37"/>
        <v>190000</v>
      </c>
      <c r="IR34" s="9"/>
      <c r="IS34" s="1">
        <v>28</v>
      </c>
      <c r="IT34" s="2" t="s">
        <v>31</v>
      </c>
      <c r="IU34" s="5">
        <v>0</v>
      </c>
      <c r="IV34" s="5">
        <v>0</v>
      </c>
      <c r="IW34" s="5">
        <v>0</v>
      </c>
      <c r="IX34" s="5">
        <f t="shared" si="38"/>
        <v>0</v>
      </c>
      <c r="IY34" s="9"/>
      <c r="IZ34" s="1">
        <v>28</v>
      </c>
      <c r="JA34" s="2" t="s">
        <v>31</v>
      </c>
      <c r="JB34" s="5">
        <v>1</v>
      </c>
      <c r="JC34" s="5">
        <v>300000</v>
      </c>
      <c r="JD34" s="5">
        <v>0</v>
      </c>
      <c r="JE34" s="5">
        <f t="shared" si="39"/>
        <v>300000</v>
      </c>
      <c r="JF34" s="9"/>
      <c r="JG34" s="1">
        <v>28</v>
      </c>
      <c r="JH34" s="2" t="s">
        <v>31</v>
      </c>
      <c r="JI34" s="5">
        <v>10</v>
      </c>
      <c r="JJ34" s="5">
        <v>50000</v>
      </c>
      <c r="JK34" s="5">
        <v>0</v>
      </c>
      <c r="JL34" s="5">
        <f t="shared" si="40"/>
        <v>50000</v>
      </c>
      <c r="JM34" s="9"/>
      <c r="JN34" s="1">
        <v>28</v>
      </c>
      <c r="JO34" s="2" t="s">
        <v>31</v>
      </c>
      <c r="JP34" s="5">
        <v>0</v>
      </c>
      <c r="JQ34" s="5">
        <v>0</v>
      </c>
      <c r="JR34" s="5">
        <v>0</v>
      </c>
      <c r="JS34" s="5">
        <f t="shared" si="41"/>
        <v>0</v>
      </c>
      <c r="JT34" s="9"/>
      <c r="JU34" s="1">
        <v>28</v>
      </c>
      <c r="JV34" s="2" t="s">
        <v>31</v>
      </c>
      <c r="JW34" s="5">
        <v>0</v>
      </c>
      <c r="JX34" s="5">
        <v>0</v>
      </c>
      <c r="JY34" s="5">
        <v>0</v>
      </c>
      <c r="JZ34" s="5">
        <f t="shared" si="42"/>
        <v>0</v>
      </c>
      <c r="KA34" s="9"/>
      <c r="KB34" s="1">
        <v>28</v>
      </c>
      <c r="KC34" s="2" t="s">
        <v>31</v>
      </c>
      <c r="KD34" s="5">
        <v>0</v>
      </c>
      <c r="KE34" s="5">
        <v>0</v>
      </c>
      <c r="KF34" s="5">
        <v>0</v>
      </c>
      <c r="KG34" s="5">
        <f t="shared" si="43"/>
        <v>0</v>
      </c>
      <c r="KH34" s="9"/>
      <c r="KI34" s="1">
        <v>28</v>
      </c>
      <c r="KJ34" s="2" t="s">
        <v>31</v>
      </c>
      <c r="KK34" s="5">
        <v>0</v>
      </c>
      <c r="KL34" s="5">
        <v>0</v>
      </c>
      <c r="KM34" s="5">
        <v>0</v>
      </c>
      <c r="KN34" s="5">
        <f t="shared" si="44"/>
        <v>0</v>
      </c>
      <c r="KO34" s="9"/>
      <c r="KP34" s="1">
        <v>28</v>
      </c>
      <c r="KQ34" s="2" t="s">
        <v>31</v>
      </c>
      <c r="KR34" s="5">
        <v>0</v>
      </c>
      <c r="KS34" s="5">
        <f t="shared" si="45"/>
        <v>1927196</v>
      </c>
      <c r="KT34" s="5">
        <f t="shared" si="0"/>
        <v>0</v>
      </c>
      <c r="KU34" s="5">
        <f t="shared" si="1"/>
        <v>1927196</v>
      </c>
      <c r="KV34" s="9"/>
    </row>
    <row r="35" spans="1:308" ht="16.5" hidden="1">
      <c r="A35" s="23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2"/>
        <v>0</v>
      </c>
      <c r="G35" s="9"/>
      <c r="H35" s="1">
        <v>29</v>
      </c>
      <c r="I35" s="2" t="s">
        <v>32</v>
      </c>
      <c r="J35" s="5">
        <v>0</v>
      </c>
      <c r="K35" s="5">
        <v>0</v>
      </c>
      <c r="L35" s="5">
        <v>0</v>
      </c>
      <c r="M35" s="5">
        <f t="shared" si="3"/>
        <v>0</v>
      </c>
      <c r="N35" s="9"/>
      <c r="O35" s="1">
        <v>29</v>
      </c>
      <c r="P35" s="2" t="s">
        <v>32</v>
      </c>
      <c r="Q35" s="5">
        <v>0</v>
      </c>
      <c r="R35" s="5">
        <v>0</v>
      </c>
      <c r="S35" s="5">
        <v>0</v>
      </c>
      <c r="T35" s="5">
        <f t="shared" si="4"/>
        <v>0</v>
      </c>
      <c r="U35" s="9"/>
      <c r="V35" s="1">
        <v>29</v>
      </c>
      <c r="W35" s="2" t="s">
        <v>32</v>
      </c>
      <c r="X35" s="5">
        <v>0</v>
      </c>
      <c r="Y35" s="5">
        <v>0</v>
      </c>
      <c r="Z35" s="5">
        <v>0</v>
      </c>
      <c r="AA35" s="5">
        <f t="shared" si="5"/>
        <v>0</v>
      </c>
      <c r="AB35" s="9"/>
      <c r="AC35" s="1">
        <v>29</v>
      </c>
      <c r="AD35" s="2" t="s">
        <v>32</v>
      </c>
      <c r="AE35" s="5">
        <v>0</v>
      </c>
      <c r="AF35" s="5">
        <v>0</v>
      </c>
      <c r="AG35" s="5">
        <v>0</v>
      </c>
      <c r="AH35" s="5">
        <f t="shared" si="6"/>
        <v>0</v>
      </c>
      <c r="AI35" s="9"/>
      <c r="AJ35" s="1">
        <v>29</v>
      </c>
      <c r="AK35" s="2" t="s">
        <v>32</v>
      </c>
      <c r="AL35" s="5">
        <v>0</v>
      </c>
      <c r="AM35" s="5">
        <v>0</v>
      </c>
      <c r="AN35" s="5">
        <v>0</v>
      </c>
      <c r="AO35" s="5">
        <f t="shared" si="7"/>
        <v>0</v>
      </c>
      <c r="AP35" s="9"/>
      <c r="AQ35" s="1">
        <v>29</v>
      </c>
      <c r="AR35" s="2" t="s">
        <v>32</v>
      </c>
      <c r="AS35" s="5">
        <v>0</v>
      </c>
      <c r="AT35" s="5">
        <v>250500</v>
      </c>
      <c r="AU35" s="5">
        <v>0</v>
      </c>
      <c r="AV35" s="5">
        <f t="shared" si="8"/>
        <v>250500</v>
      </c>
      <c r="AW35" s="9"/>
      <c r="AX35" s="1">
        <v>29</v>
      </c>
      <c r="AY35" s="2" t="s">
        <v>32</v>
      </c>
      <c r="AZ35" s="5">
        <v>0</v>
      </c>
      <c r="BA35" s="5">
        <v>5000</v>
      </c>
      <c r="BB35" s="5">
        <v>0</v>
      </c>
      <c r="BC35" s="5">
        <f t="shared" si="9"/>
        <v>5000</v>
      </c>
      <c r="BD35" s="9"/>
      <c r="BE35" s="1">
        <v>29</v>
      </c>
      <c r="BF35" s="2" t="s">
        <v>32</v>
      </c>
      <c r="BG35" s="5">
        <v>0</v>
      </c>
      <c r="BH35" s="5">
        <v>0</v>
      </c>
      <c r="BI35" s="5">
        <v>0</v>
      </c>
      <c r="BJ35" s="5">
        <f t="shared" si="10"/>
        <v>0</v>
      </c>
      <c r="BK35" s="9"/>
      <c r="BL35" s="1">
        <v>29</v>
      </c>
      <c r="BM35" s="2" t="s">
        <v>32</v>
      </c>
      <c r="BN35" s="5">
        <v>0</v>
      </c>
      <c r="BO35" s="5">
        <v>0</v>
      </c>
      <c r="BP35" s="5">
        <v>0</v>
      </c>
      <c r="BQ35" s="5">
        <f t="shared" si="11"/>
        <v>0</v>
      </c>
      <c r="BR35" s="9"/>
      <c r="BS35" s="1">
        <v>29</v>
      </c>
      <c r="BT35" s="2" t="s">
        <v>32</v>
      </c>
      <c r="BU35" s="5">
        <v>11</v>
      </c>
      <c r="BV35" s="5">
        <v>70000</v>
      </c>
      <c r="BW35" s="5">
        <v>0</v>
      </c>
      <c r="BX35" s="5">
        <f t="shared" si="12"/>
        <v>70000</v>
      </c>
      <c r="BY35" s="9"/>
      <c r="BZ35" s="1">
        <v>29</v>
      </c>
      <c r="CA35" s="2" t="s">
        <v>32</v>
      </c>
      <c r="CB35" s="5">
        <v>11</v>
      </c>
      <c r="CC35" s="5">
        <v>70000</v>
      </c>
      <c r="CD35" s="5">
        <v>0</v>
      </c>
      <c r="CE35" s="5">
        <f t="shared" si="13"/>
        <v>70000</v>
      </c>
      <c r="CF35" s="9"/>
      <c r="CG35" s="1">
        <v>29</v>
      </c>
      <c r="CH35" s="2" t="s">
        <v>32</v>
      </c>
      <c r="CI35" s="5">
        <v>11</v>
      </c>
      <c r="CJ35" s="5">
        <v>70000</v>
      </c>
      <c r="CK35" s="5">
        <v>0</v>
      </c>
      <c r="CL35" s="5">
        <f t="shared" si="14"/>
        <v>70000</v>
      </c>
      <c r="CM35" s="9"/>
      <c r="CN35" s="1">
        <v>29</v>
      </c>
      <c r="CO35" s="2" t="s">
        <v>32</v>
      </c>
      <c r="CP35" s="5">
        <v>0</v>
      </c>
      <c r="CQ35" s="5">
        <v>0</v>
      </c>
      <c r="CR35" s="5">
        <v>0</v>
      </c>
      <c r="CS35" s="5">
        <f t="shared" si="15"/>
        <v>0</v>
      </c>
      <c r="CT35" s="9"/>
      <c r="CU35" s="1">
        <v>29</v>
      </c>
      <c r="CV35" s="2" t="s">
        <v>32</v>
      </c>
      <c r="CW35" s="5">
        <v>0</v>
      </c>
      <c r="CX35" s="5">
        <v>0</v>
      </c>
      <c r="CY35" s="5">
        <v>0</v>
      </c>
      <c r="CZ35" s="5">
        <f t="shared" si="16"/>
        <v>0</v>
      </c>
      <c r="DA35" s="9"/>
      <c r="DB35" s="1">
        <v>29</v>
      </c>
      <c r="DC35" s="2" t="s">
        <v>32</v>
      </c>
      <c r="DD35" s="5">
        <v>0</v>
      </c>
      <c r="DE35" s="5">
        <v>0</v>
      </c>
      <c r="DF35" s="5">
        <v>0</v>
      </c>
      <c r="DG35" s="5">
        <f t="shared" si="17"/>
        <v>0</v>
      </c>
      <c r="DH35" s="9"/>
      <c r="DI35" s="1">
        <v>29</v>
      </c>
      <c r="DJ35" s="2" t="s">
        <v>32</v>
      </c>
      <c r="DK35" s="5">
        <v>0</v>
      </c>
      <c r="DL35" s="5">
        <v>0</v>
      </c>
      <c r="DM35" s="5">
        <v>0</v>
      </c>
      <c r="DN35" s="5">
        <f t="shared" si="18"/>
        <v>0</v>
      </c>
      <c r="DO35" s="9"/>
      <c r="DP35" s="1">
        <v>29</v>
      </c>
      <c r="DQ35" s="2" t="s">
        <v>32</v>
      </c>
      <c r="DR35" s="5">
        <v>0</v>
      </c>
      <c r="DS35" s="5">
        <v>0</v>
      </c>
      <c r="DT35" s="5">
        <v>0</v>
      </c>
      <c r="DU35" s="5">
        <f t="shared" si="19"/>
        <v>0</v>
      </c>
      <c r="DV35" s="9"/>
      <c r="DW35" s="1">
        <v>29</v>
      </c>
      <c r="DX35" s="2" t="s">
        <v>32</v>
      </c>
      <c r="DY35" s="5">
        <v>0</v>
      </c>
      <c r="DZ35" s="5">
        <v>0</v>
      </c>
      <c r="EA35" s="5">
        <v>0</v>
      </c>
      <c r="EB35" s="5">
        <f t="shared" si="20"/>
        <v>0</v>
      </c>
      <c r="EC35" s="9"/>
      <c r="ED35" s="1">
        <v>29</v>
      </c>
      <c r="EE35" s="2" t="s">
        <v>32</v>
      </c>
      <c r="EF35" s="5">
        <v>0</v>
      </c>
      <c r="EG35" s="5">
        <v>0</v>
      </c>
      <c r="EH35" s="5">
        <v>0</v>
      </c>
      <c r="EI35" s="5">
        <f t="shared" si="21"/>
        <v>0</v>
      </c>
      <c r="EJ35" s="9"/>
      <c r="EK35" s="1">
        <v>29</v>
      </c>
      <c r="EL35" s="2" t="s">
        <v>32</v>
      </c>
      <c r="EM35" s="5">
        <v>0</v>
      </c>
      <c r="EN35" s="5">
        <v>0</v>
      </c>
      <c r="EO35" s="5">
        <v>0</v>
      </c>
      <c r="EP35" s="5">
        <f t="shared" si="22"/>
        <v>0</v>
      </c>
      <c r="EQ35" s="9"/>
      <c r="ER35" s="1">
        <v>29</v>
      </c>
      <c r="ES35" s="2" t="s">
        <v>32</v>
      </c>
      <c r="ET35" s="5">
        <v>1</v>
      </c>
      <c r="EU35" s="5">
        <v>15000</v>
      </c>
      <c r="EV35" s="5">
        <v>0</v>
      </c>
      <c r="EW35" s="5">
        <f t="shared" si="23"/>
        <v>15000</v>
      </c>
      <c r="EX35" s="9"/>
      <c r="EY35" s="1">
        <v>29</v>
      </c>
      <c r="EZ35" s="2" t="s">
        <v>32</v>
      </c>
      <c r="FA35" s="5">
        <v>0</v>
      </c>
      <c r="FB35" s="5">
        <v>70000</v>
      </c>
      <c r="FC35" s="5">
        <v>0</v>
      </c>
      <c r="FD35" s="5">
        <f t="shared" si="24"/>
        <v>70000</v>
      </c>
      <c r="FE35" s="9"/>
      <c r="FF35" s="1">
        <v>29</v>
      </c>
      <c r="FG35" s="2" t="s">
        <v>32</v>
      </c>
      <c r="FH35" s="5">
        <v>0</v>
      </c>
      <c r="FI35" s="5">
        <v>0</v>
      </c>
      <c r="FJ35" s="5">
        <v>0</v>
      </c>
      <c r="FK35" s="5">
        <f t="shared" si="25"/>
        <v>0</v>
      </c>
      <c r="FL35" s="9"/>
      <c r="FM35" s="1">
        <v>29</v>
      </c>
      <c r="FN35" s="2" t="s">
        <v>32</v>
      </c>
      <c r="FO35" s="5">
        <v>0</v>
      </c>
      <c r="FP35" s="5">
        <v>0</v>
      </c>
      <c r="FQ35" s="5">
        <v>0</v>
      </c>
      <c r="FR35" s="5">
        <f t="shared" si="26"/>
        <v>0</v>
      </c>
      <c r="FS35" s="9"/>
      <c r="FT35" s="1">
        <v>29</v>
      </c>
      <c r="FU35" s="2" t="s">
        <v>32</v>
      </c>
      <c r="FV35" s="5">
        <v>0</v>
      </c>
      <c r="FW35" s="5">
        <v>100000</v>
      </c>
      <c r="FX35" s="5">
        <v>0</v>
      </c>
      <c r="FY35" s="5">
        <f t="shared" si="27"/>
        <v>100000</v>
      </c>
      <c r="FZ35" s="9"/>
      <c r="GA35" s="1">
        <v>29</v>
      </c>
      <c r="GB35" s="2" t="s">
        <v>32</v>
      </c>
      <c r="GC35" s="5">
        <v>1</v>
      </c>
      <c r="GD35" s="5">
        <v>63750</v>
      </c>
      <c r="GE35" s="5">
        <v>200000</v>
      </c>
      <c r="GF35" s="5">
        <f t="shared" si="28"/>
        <v>263750</v>
      </c>
      <c r="GG35" s="9"/>
      <c r="GH35" s="1">
        <v>29</v>
      </c>
      <c r="GI35" s="2" t="s">
        <v>32</v>
      </c>
      <c r="GJ35" s="5">
        <v>0</v>
      </c>
      <c r="GK35" s="5">
        <v>45200</v>
      </c>
      <c r="GL35" s="5">
        <v>0</v>
      </c>
      <c r="GM35" s="5">
        <f t="shared" si="29"/>
        <v>45200</v>
      </c>
      <c r="GN35" s="9"/>
      <c r="GO35" s="1">
        <v>29</v>
      </c>
      <c r="GP35" s="2" t="s">
        <v>32</v>
      </c>
      <c r="GQ35" s="5">
        <v>0</v>
      </c>
      <c r="GR35" s="5">
        <v>0</v>
      </c>
      <c r="GS35" s="5">
        <v>0</v>
      </c>
      <c r="GT35" s="5">
        <f t="shared" si="30"/>
        <v>0</v>
      </c>
      <c r="GU35" s="9"/>
      <c r="GV35" s="1">
        <v>29</v>
      </c>
      <c r="GW35" s="2" t="s">
        <v>32</v>
      </c>
      <c r="GX35" s="5">
        <v>13</v>
      </c>
      <c r="GY35" s="5">
        <v>105976</v>
      </c>
      <c r="GZ35" s="5">
        <v>0</v>
      </c>
      <c r="HA35" s="5">
        <f t="shared" si="31"/>
        <v>105976</v>
      </c>
      <c r="HB35" s="9"/>
      <c r="HC35" s="1">
        <v>29</v>
      </c>
      <c r="HD35" s="2" t="s">
        <v>32</v>
      </c>
      <c r="HE35" s="5">
        <v>3</v>
      </c>
      <c r="HF35" s="5">
        <v>42000</v>
      </c>
      <c r="HG35" s="5">
        <v>0</v>
      </c>
      <c r="HH35" s="5">
        <f t="shared" si="32"/>
        <v>42000</v>
      </c>
      <c r="HI35" s="9"/>
      <c r="HJ35" s="1">
        <v>29</v>
      </c>
      <c r="HK35" s="2" t="s">
        <v>32</v>
      </c>
      <c r="HL35" s="5">
        <v>0</v>
      </c>
      <c r="HM35" s="5">
        <v>50000</v>
      </c>
      <c r="HN35" s="5">
        <v>0</v>
      </c>
      <c r="HO35" s="5">
        <f t="shared" si="33"/>
        <v>50000</v>
      </c>
      <c r="HP35" s="9"/>
      <c r="HQ35" s="1">
        <v>29</v>
      </c>
      <c r="HR35" s="2" t="s">
        <v>32</v>
      </c>
      <c r="HS35" s="5">
        <v>0</v>
      </c>
      <c r="HT35" s="5">
        <v>50000</v>
      </c>
      <c r="HU35" s="5">
        <v>0</v>
      </c>
      <c r="HV35" s="5">
        <f t="shared" si="34"/>
        <v>50000</v>
      </c>
      <c r="HW35" s="9"/>
      <c r="HX35" s="1">
        <v>29</v>
      </c>
      <c r="HY35" s="2" t="s">
        <v>32</v>
      </c>
      <c r="HZ35" s="5">
        <v>1</v>
      </c>
      <c r="IA35" s="5">
        <v>85000</v>
      </c>
      <c r="IB35" s="5">
        <v>0</v>
      </c>
      <c r="IC35" s="5">
        <f t="shared" si="35"/>
        <v>85000</v>
      </c>
      <c r="ID35" s="9"/>
      <c r="IE35" s="1">
        <v>29</v>
      </c>
      <c r="IF35" s="2" t="s">
        <v>32</v>
      </c>
      <c r="IG35" s="5">
        <v>1</v>
      </c>
      <c r="IH35" s="5">
        <v>37500</v>
      </c>
      <c r="II35" s="5">
        <v>0</v>
      </c>
      <c r="IJ35" s="5">
        <f t="shared" si="36"/>
        <v>37500</v>
      </c>
      <c r="IK35" s="9"/>
      <c r="IL35" s="1">
        <v>29</v>
      </c>
      <c r="IM35" s="2" t="s">
        <v>32</v>
      </c>
      <c r="IN35" s="5">
        <v>10</v>
      </c>
      <c r="IO35" s="5">
        <v>100000</v>
      </c>
      <c r="IP35" s="5">
        <v>0</v>
      </c>
      <c r="IQ35" s="5">
        <f t="shared" si="37"/>
        <v>100000</v>
      </c>
      <c r="IR35" s="9"/>
      <c r="IS35" s="1">
        <v>29</v>
      </c>
      <c r="IT35" s="2" t="s">
        <v>32</v>
      </c>
      <c r="IU35" s="5">
        <v>0</v>
      </c>
      <c r="IV35" s="5">
        <v>0</v>
      </c>
      <c r="IW35" s="5">
        <v>0</v>
      </c>
      <c r="IX35" s="5">
        <f t="shared" si="38"/>
        <v>0</v>
      </c>
      <c r="IY35" s="9"/>
      <c r="IZ35" s="1">
        <v>29</v>
      </c>
      <c r="JA35" s="2" t="s">
        <v>32</v>
      </c>
      <c r="JB35" s="5">
        <v>1</v>
      </c>
      <c r="JC35" s="5">
        <v>300000</v>
      </c>
      <c r="JD35" s="5">
        <v>0</v>
      </c>
      <c r="JE35" s="5">
        <f t="shared" si="39"/>
        <v>300000</v>
      </c>
      <c r="JF35" s="9"/>
      <c r="JG35" s="1">
        <v>29</v>
      </c>
      <c r="JH35" s="2" t="s">
        <v>32</v>
      </c>
      <c r="JI35" s="5">
        <v>0</v>
      </c>
      <c r="JJ35" s="5">
        <v>0</v>
      </c>
      <c r="JK35" s="5">
        <v>0</v>
      </c>
      <c r="JL35" s="5">
        <f t="shared" si="40"/>
        <v>0</v>
      </c>
      <c r="JM35" s="9"/>
      <c r="JN35" s="1">
        <v>29</v>
      </c>
      <c r="JO35" s="2" t="s">
        <v>32</v>
      </c>
      <c r="JP35" s="5">
        <v>0</v>
      </c>
      <c r="JQ35" s="5">
        <v>0</v>
      </c>
      <c r="JR35" s="5">
        <v>0</v>
      </c>
      <c r="JS35" s="5">
        <f t="shared" si="41"/>
        <v>0</v>
      </c>
      <c r="JT35" s="9"/>
      <c r="JU35" s="1">
        <v>29</v>
      </c>
      <c r="JV35" s="2" t="s">
        <v>32</v>
      </c>
      <c r="JW35" s="5">
        <v>0</v>
      </c>
      <c r="JX35" s="5">
        <v>0</v>
      </c>
      <c r="JY35" s="5">
        <v>0</v>
      </c>
      <c r="JZ35" s="5">
        <f t="shared" si="42"/>
        <v>0</v>
      </c>
      <c r="KA35" s="9"/>
      <c r="KB35" s="1">
        <v>29</v>
      </c>
      <c r="KC35" s="2" t="s">
        <v>32</v>
      </c>
      <c r="KD35" s="5">
        <v>0</v>
      </c>
      <c r="KE35" s="5">
        <v>0</v>
      </c>
      <c r="KF35" s="5">
        <v>0</v>
      </c>
      <c r="KG35" s="5">
        <f t="shared" si="43"/>
        <v>0</v>
      </c>
      <c r="KH35" s="9"/>
      <c r="KI35" s="1">
        <v>29</v>
      </c>
      <c r="KJ35" s="2" t="s">
        <v>32</v>
      </c>
      <c r="KK35" s="5">
        <v>0</v>
      </c>
      <c r="KL35" s="5">
        <v>0</v>
      </c>
      <c r="KM35" s="5">
        <v>0</v>
      </c>
      <c r="KN35" s="5">
        <f t="shared" si="44"/>
        <v>0</v>
      </c>
      <c r="KO35" s="9"/>
      <c r="KP35" s="1">
        <v>29</v>
      </c>
      <c r="KQ35" s="2" t="s">
        <v>32</v>
      </c>
      <c r="KR35" s="5">
        <v>0</v>
      </c>
      <c r="KS35" s="5">
        <f t="shared" si="45"/>
        <v>1529926</v>
      </c>
      <c r="KT35" s="5">
        <f t="shared" si="0"/>
        <v>200000</v>
      </c>
      <c r="KU35" s="5">
        <f t="shared" si="1"/>
        <v>1729926</v>
      </c>
      <c r="KV35" s="9"/>
    </row>
    <row r="36" spans="1:308" ht="16.5" hidden="1">
      <c r="A36" s="23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2"/>
        <v>0</v>
      </c>
      <c r="G36" s="9"/>
      <c r="H36" s="1">
        <v>30</v>
      </c>
      <c r="I36" s="2" t="s">
        <v>33</v>
      </c>
      <c r="J36" s="5">
        <v>0</v>
      </c>
      <c r="K36" s="5">
        <v>0</v>
      </c>
      <c r="L36" s="5">
        <v>0</v>
      </c>
      <c r="M36" s="5">
        <f t="shared" si="3"/>
        <v>0</v>
      </c>
      <c r="N36" s="9"/>
      <c r="O36" s="1">
        <v>30</v>
      </c>
      <c r="P36" s="2" t="s">
        <v>33</v>
      </c>
      <c r="Q36" s="5">
        <v>0</v>
      </c>
      <c r="R36" s="5">
        <v>0</v>
      </c>
      <c r="S36" s="5">
        <v>0</v>
      </c>
      <c r="T36" s="5">
        <f t="shared" si="4"/>
        <v>0</v>
      </c>
      <c r="U36" s="9"/>
      <c r="V36" s="1">
        <v>30</v>
      </c>
      <c r="W36" s="2" t="s">
        <v>33</v>
      </c>
      <c r="X36" s="5">
        <v>0</v>
      </c>
      <c r="Y36" s="5">
        <v>0</v>
      </c>
      <c r="Z36" s="5">
        <v>0</v>
      </c>
      <c r="AA36" s="5">
        <f t="shared" si="5"/>
        <v>0</v>
      </c>
      <c r="AB36" s="9"/>
      <c r="AC36" s="1">
        <v>30</v>
      </c>
      <c r="AD36" s="2" t="s">
        <v>33</v>
      </c>
      <c r="AE36" s="5">
        <v>0</v>
      </c>
      <c r="AF36" s="5">
        <v>0</v>
      </c>
      <c r="AG36" s="5">
        <v>0</v>
      </c>
      <c r="AH36" s="5">
        <f t="shared" si="6"/>
        <v>0</v>
      </c>
      <c r="AI36" s="9"/>
      <c r="AJ36" s="1">
        <v>30</v>
      </c>
      <c r="AK36" s="2" t="s">
        <v>33</v>
      </c>
      <c r="AL36" s="5">
        <v>0</v>
      </c>
      <c r="AM36" s="5">
        <v>0</v>
      </c>
      <c r="AN36" s="5">
        <v>0</v>
      </c>
      <c r="AO36" s="5">
        <f t="shared" si="7"/>
        <v>0</v>
      </c>
      <c r="AP36" s="9"/>
      <c r="AQ36" s="1">
        <v>30</v>
      </c>
      <c r="AR36" s="2" t="s">
        <v>33</v>
      </c>
      <c r="AS36" s="5">
        <v>0</v>
      </c>
      <c r="AT36" s="5">
        <v>167000</v>
      </c>
      <c r="AU36" s="5">
        <v>0</v>
      </c>
      <c r="AV36" s="5">
        <f t="shared" si="8"/>
        <v>167000</v>
      </c>
      <c r="AW36" s="9"/>
      <c r="AX36" s="1">
        <v>30</v>
      </c>
      <c r="AY36" s="2" t="s">
        <v>33</v>
      </c>
      <c r="AZ36" s="5">
        <v>0</v>
      </c>
      <c r="BA36" s="5">
        <v>20000</v>
      </c>
      <c r="BB36" s="5">
        <v>0</v>
      </c>
      <c r="BC36" s="5">
        <f t="shared" si="9"/>
        <v>20000</v>
      </c>
      <c r="BD36" s="9"/>
      <c r="BE36" s="1">
        <v>30</v>
      </c>
      <c r="BF36" s="2" t="s">
        <v>33</v>
      </c>
      <c r="BG36" s="5">
        <v>0</v>
      </c>
      <c r="BH36" s="5">
        <v>0</v>
      </c>
      <c r="BI36" s="5">
        <v>0</v>
      </c>
      <c r="BJ36" s="5">
        <f t="shared" si="10"/>
        <v>0</v>
      </c>
      <c r="BK36" s="9"/>
      <c r="BL36" s="1">
        <v>30</v>
      </c>
      <c r="BM36" s="2" t="s">
        <v>33</v>
      </c>
      <c r="BN36" s="5">
        <v>0</v>
      </c>
      <c r="BO36" s="5">
        <v>0</v>
      </c>
      <c r="BP36" s="5">
        <v>0</v>
      </c>
      <c r="BQ36" s="5">
        <f t="shared" si="11"/>
        <v>0</v>
      </c>
      <c r="BR36" s="9"/>
      <c r="BS36" s="1">
        <v>30</v>
      </c>
      <c r="BT36" s="2" t="s">
        <v>33</v>
      </c>
      <c r="BU36" s="5">
        <v>21</v>
      </c>
      <c r="BV36" s="5">
        <v>120000</v>
      </c>
      <c r="BW36" s="5">
        <v>0</v>
      </c>
      <c r="BX36" s="5">
        <f t="shared" si="12"/>
        <v>120000</v>
      </c>
      <c r="BY36" s="9"/>
      <c r="BZ36" s="1">
        <v>30</v>
      </c>
      <c r="CA36" s="2" t="s">
        <v>33</v>
      </c>
      <c r="CB36" s="5">
        <v>21</v>
      </c>
      <c r="CC36" s="5">
        <v>120000</v>
      </c>
      <c r="CD36" s="5">
        <v>0</v>
      </c>
      <c r="CE36" s="5">
        <f t="shared" si="13"/>
        <v>120000</v>
      </c>
      <c r="CF36" s="9"/>
      <c r="CG36" s="1">
        <v>30</v>
      </c>
      <c r="CH36" s="2" t="s">
        <v>33</v>
      </c>
      <c r="CI36" s="5">
        <v>21</v>
      </c>
      <c r="CJ36" s="5">
        <v>120000</v>
      </c>
      <c r="CK36" s="5">
        <v>0</v>
      </c>
      <c r="CL36" s="5">
        <f t="shared" si="14"/>
        <v>120000</v>
      </c>
      <c r="CM36" s="9"/>
      <c r="CN36" s="1">
        <v>30</v>
      </c>
      <c r="CO36" s="2" t="s">
        <v>33</v>
      </c>
      <c r="CP36" s="5">
        <v>0</v>
      </c>
      <c r="CQ36" s="5">
        <v>0</v>
      </c>
      <c r="CR36" s="5">
        <v>0</v>
      </c>
      <c r="CS36" s="5">
        <f t="shared" si="15"/>
        <v>0</v>
      </c>
      <c r="CT36" s="9"/>
      <c r="CU36" s="1">
        <v>30</v>
      </c>
      <c r="CV36" s="2" t="s">
        <v>33</v>
      </c>
      <c r="CW36" s="5">
        <v>0</v>
      </c>
      <c r="CX36" s="5">
        <v>0</v>
      </c>
      <c r="CY36" s="5">
        <v>0</v>
      </c>
      <c r="CZ36" s="5">
        <f t="shared" si="16"/>
        <v>0</v>
      </c>
      <c r="DA36" s="9"/>
      <c r="DB36" s="1">
        <v>30</v>
      </c>
      <c r="DC36" s="2" t="s">
        <v>33</v>
      </c>
      <c r="DD36" s="5">
        <v>0</v>
      </c>
      <c r="DE36" s="5">
        <v>0</v>
      </c>
      <c r="DF36" s="5">
        <v>0</v>
      </c>
      <c r="DG36" s="5">
        <f t="shared" si="17"/>
        <v>0</v>
      </c>
      <c r="DH36" s="9"/>
      <c r="DI36" s="1">
        <v>30</v>
      </c>
      <c r="DJ36" s="2" t="s">
        <v>33</v>
      </c>
      <c r="DK36" s="5">
        <v>0</v>
      </c>
      <c r="DL36" s="5">
        <v>0</v>
      </c>
      <c r="DM36" s="5">
        <v>0</v>
      </c>
      <c r="DN36" s="5">
        <f t="shared" si="18"/>
        <v>0</v>
      </c>
      <c r="DO36" s="9"/>
      <c r="DP36" s="1">
        <v>30</v>
      </c>
      <c r="DQ36" s="2" t="s">
        <v>33</v>
      </c>
      <c r="DR36" s="5">
        <v>0</v>
      </c>
      <c r="DS36" s="5">
        <v>0</v>
      </c>
      <c r="DT36" s="5">
        <v>0</v>
      </c>
      <c r="DU36" s="5">
        <f t="shared" si="19"/>
        <v>0</v>
      </c>
      <c r="DV36" s="9"/>
      <c r="DW36" s="1">
        <v>30</v>
      </c>
      <c r="DX36" s="2" t="s">
        <v>33</v>
      </c>
      <c r="DY36" s="5">
        <v>0</v>
      </c>
      <c r="DZ36" s="5">
        <v>0</v>
      </c>
      <c r="EA36" s="5">
        <v>0</v>
      </c>
      <c r="EB36" s="5">
        <f t="shared" si="20"/>
        <v>0</v>
      </c>
      <c r="EC36" s="9"/>
      <c r="ED36" s="1">
        <v>30</v>
      </c>
      <c r="EE36" s="2" t="s">
        <v>33</v>
      </c>
      <c r="EF36" s="5">
        <v>0</v>
      </c>
      <c r="EG36" s="5">
        <v>0</v>
      </c>
      <c r="EH36" s="5">
        <v>0</v>
      </c>
      <c r="EI36" s="5">
        <f t="shared" si="21"/>
        <v>0</v>
      </c>
      <c r="EJ36" s="9"/>
      <c r="EK36" s="1">
        <v>30</v>
      </c>
      <c r="EL36" s="2" t="s">
        <v>33</v>
      </c>
      <c r="EM36" s="5">
        <v>0</v>
      </c>
      <c r="EN36" s="5">
        <v>0</v>
      </c>
      <c r="EO36" s="5">
        <v>0</v>
      </c>
      <c r="EP36" s="5">
        <f t="shared" si="22"/>
        <v>0</v>
      </c>
      <c r="EQ36" s="9"/>
      <c r="ER36" s="1">
        <v>30</v>
      </c>
      <c r="ES36" s="2" t="s">
        <v>33</v>
      </c>
      <c r="ET36" s="5">
        <v>1</v>
      </c>
      <c r="EU36" s="5">
        <v>15000</v>
      </c>
      <c r="EV36" s="5">
        <v>0</v>
      </c>
      <c r="EW36" s="5">
        <f t="shared" si="23"/>
        <v>15000</v>
      </c>
      <c r="EX36" s="9"/>
      <c r="EY36" s="1">
        <v>30</v>
      </c>
      <c r="EZ36" s="2" t="s">
        <v>33</v>
      </c>
      <c r="FA36" s="5">
        <v>0</v>
      </c>
      <c r="FB36" s="5">
        <v>70000</v>
      </c>
      <c r="FC36" s="5">
        <v>0</v>
      </c>
      <c r="FD36" s="5">
        <f t="shared" si="24"/>
        <v>70000</v>
      </c>
      <c r="FE36" s="9"/>
      <c r="FF36" s="1">
        <v>30</v>
      </c>
      <c r="FG36" s="2" t="s">
        <v>33</v>
      </c>
      <c r="FH36" s="5">
        <v>0</v>
      </c>
      <c r="FI36" s="5">
        <v>0</v>
      </c>
      <c r="FJ36" s="5">
        <v>0</v>
      </c>
      <c r="FK36" s="5">
        <f t="shared" si="25"/>
        <v>0</v>
      </c>
      <c r="FL36" s="9"/>
      <c r="FM36" s="1">
        <v>30</v>
      </c>
      <c r="FN36" s="2" t="s">
        <v>33</v>
      </c>
      <c r="FO36" s="5">
        <v>0</v>
      </c>
      <c r="FP36" s="5">
        <v>0</v>
      </c>
      <c r="FQ36" s="5">
        <v>0</v>
      </c>
      <c r="FR36" s="5">
        <f t="shared" si="26"/>
        <v>0</v>
      </c>
      <c r="FS36" s="9"/>
      <c r="FT36" s="1">
        <v>30</v>
      </c>
      <c r="FU36" s="2" t="s">
        <v>33</v>
      </c>
      <c r="FV36" s="5">
        <v>0</v>
      </c>
      <c r="FW36" s="5">
        <v>100000</v>
      </c>
      <c r="FX36" s="5">
        <v>0</v>
      </c>
      <c r="FY36" s="5">
        <f t="shared" si="27"/>
        <v>100000</v>
      </c>
      <c r="FZ36" s="9"/>
      <c r="GA36" s="1">
        <v>30</v>
      </c>
      <c r="GB36" s="2" t="s">
        <v>33</v>
      </c>
      <c r="GC36" s="5">
        <v>1</v>
      </c>
      <c r="GD36" s="5">
        <v>122400</v>
      </c>
      <c r="GE36" s="5">
        <v>204000</v>
      </c>
      <c r="GF36" s="5">
        <f t="shared" si="28"/>
        <v>326400</v>
      </c>
      <c r="GG36" s="9"/>
      <c r="GH36" s="1">
        <v>30</v>
      </c>
      <c r="GI36" s="2" t="s">
        <v>33</v>
      </c>
      <c r="GJ36" s="5">
        <v>0</v>
      </c>
      <c r="GK36" s="5">
        <v>77200</v>
      </c>
      <c r="GL36" s="5">
        <v>0</v>
      </c>
      <c r="GM36" s="5">
        <f t="shared" si="29"/>
        <v>77200</v>
      </c>
      <c r="GN36" s="9"/>
      <c r="GO36" s="1">
        <v>30</v>
      </c>
      <c r="GP36" s="2" t="s">
        <v>33</v>
      </c>
      <c r="GQ36" s="5">
        <v>0</v>
      </c>
      <c r="GR36" s="5">
        <v>0</v>
      </c>
      <c r="GS36" s="5">
        <v>0</v>
      </c>
      <c r="GT36" s="5">
        <f t="shared" si="30"/>
        <v>0</v>
      </c>
      <c r="GU36" s="9"/>
      <c r="GV36" s="1">
        <v>30</v>
      </c>
      <c r="GW36" s="2" t="s">
        <v>33</v>
      </c>
      <c r="GX36" s="5">
        <v>27</v>
      </c>
      <c r="GY36" s="5">
        <v>220104</v>
      </c>
      <c r="GZ36" s="5">
        <v>0</v>
      </c>
      <c r="HA36" s="5">
        <f t="shared" si="31"/>
        <v>220104</v>
      </c>
      <c r="HB36" s="9"/>
      <c r="HC36" s="1">
        <v>30</v>
      </c>
      <c r="HD36" s="2" t="s">
        <v>33</v>
      </c>
      <c r="HE36" s="5">
        <v>3</v>
      </c>
      <c r="HF36" s="5">
        <v>42000</v>
      </c>
      <c r="HG36" s="5">
        <v>0</v>
      </c>
      <c r="HH36" s="5">
        <f t="shared" si="32"/>
        <v>42000</v>
      </c>
      <c r="HI36" s="9"/>
      <c r="HJ36" s="1">
        <v>30</v>
      </c>
      <c r="HK36" s="2" t="s">
        <v>33</v>
      </c>
      <c r="HL36" s="5">
        <v>0</v>
      </c>
      <c r="HM36" s="5">
        <v>50000</v>
      </c>
      <c r="HN36" s="5">
        <v>0</v>
      </c>
      <c r="HO36" s="5">
        <f t="shared" si="33"/>
        <v>50000</v>
      </c>
      <c r="HP36" s="9"/>
      <c r="HQ36" s="1">
        <v>30</v>
      </c>
      <c r="HR36" s="2" t="s">
        <v>33</v>
      </c>
      <c r="HS36" s="5">
        <v>0</v>
      </c>
      <c r="HT36" s="5">
        <v>50000</v>
      </c>
      <c r="HU36" s="5">
        <v>0</v>
      </c>
      <c r="HV36" s="5">
        <f t="shared" si="34"/>
        <v>50000</v>
      </c>
      <c r="HW36" s="9"/>
      <c r="HX36" s="1">
        <v>30</v>
      </c>
      <c r="HY36" s="2" t="s">
        <v>33</v>
      </c>
      <c r="HZ36" s="5">
        <v>1</v>
      </c>
      <c r="IA36" s="5">
        <v>85000</v>
      </c>
      <c r="IB36" s="5">
        <v>0</v>
      </c>
      <c r="IC36" s="5">
        <f t="shared" si="35"/>
        <v>85000</v>
      </c>
      <c r="ID36" s="9"/>
      <c r="IE36" s="1">
        <v>30</v>
      </c>
      <c r="IF36" s="2" t="s">
        <v>33</v>
      </c>
      <c r="IG36" s="5">
        <v>1</v>
      </c>
      <c r="IH36" s="5">
        <v>37500</v>
      </c>
      <c r="II36" s="5">
        <v>0</v>
      </c>
      <c r="IJ36" s="5">
        <f t="shared" si="36"/>
        <v>37500</v>
      </c>
      <c r="IK36" s="9"/>
      <c r="IL36" s="1">
        <v>30</v>
      </c>
      <c r="IM36" s="2" t="s">
        <v>33</v>
      </c>
      <c r="IN36" s="5">
        <v>20</v>
      </c>
      <c r="IO36" s="5">
        <v>200000</v>
      </c>
      <c r="IP36" s="5">
        <v>0</v>
      </c>
      <c r="IQ36" s="5">
        <f t="shared" si="37"/>
        <v>200000</v>
      </c>
      <c r="IR36" s="9"/>
      <c r="IS36" s="1">
        <v>30</v>
      </c>
      <c r="IT36" s="2" t="s">
        <v>33</v>
      </c>
      <c r="IU36" s="5">
        <v>0</v>
      </c>
      <c r="IV36" s="5">
        <v>0</v>
      </c>
      <c r="IW36" s="5">
        <v>0</v>
      </c>
      <c r="IX36" s="5">
        <f t="shared" si="38"/>
        <v>0</v>
      </c>
      <c r="IY36" s="9"/>
      <c r="IZ36" s="1">
        <v>30</v>
      </c>
      <c r="JA36" s="2" t="s">
        <v>33</v>
      </c>
      <c r="JB36" s="5">
        <v>1</v>
      </c>
      <c r="JC36" s="5">
        <v>300000</v>
      </c>
      <c r="JD36" s="5">
        <v>0</v>
      </c>
      <c r="JE36" s="5">
        <f t="shared" si="39"/>
        <v>300000</v>
      </c>
      <c r="JF36" s="9"/>
      <c r="JG36" s="1">
        <v>30</v>
      </c>
      <c r="JH36" s="2" t="s">
        <v>33</v>
      </c>
      <c r="JI36" s="5">
        <v>0</v>
      </c>
      <c r="JJ36" s="5">
        <v>0</v>
      </c>
      <c r="JK36" s="5">
        <v>0</v>
      </c>
      <c r="JL36" s="5">
        <f t="shared" si="40"/>
        <v>0</v>
      </c>
      <c r="JM36" s="9"/>
      <c r="JN36" s="1">
        <v>30</v>
      </c>
      <c r="JO36" s="2" t="s">
        <v>33</v>
      </c>
      <c r="JP36" s="5">
        <v>0</v>
      </c>
      <c r="JQ36" s="5">
        <v>0</v>
      </c>
      <c r="JR36" s="5">
        <v>0</v>
      </c>
      <c r="JS36" s="5">
        <f t="shared" si="41"/>
        <v>0</v>
      </c>
      <c r="JT36" s="9"/>
      <c r="JU36" s="1">
        <v>30</v>
      </c>
      <c r="JV36" s="2" t="s">
        <v>33</v>
      </c>
      <c r="JW36" s="5">
        <v>0</v>
      </c>
      <c r="JX36" s="5">
        <v>0</v>
      </c>
      <c r="JY36" s="5">
        <v>0</v>
      </c>
      <c r="JZ36" s="5">
        <f t="shared" si="42"/>
        <v>0</v>
      </c>
      <c r="KA36" s="9"/>
      <c r="KB36" s="1">
        <v>30</v>
      </c>
      <c r="KC36" s="2" t="s">
        <v>33</v>
      </c>
      <c r="KD36" s="5">
        <v>0</v>
      </c>
      <c r="KE36" s="5">
        <v>0</v>
      </c>
      <c r="KF36" s="5">
        <v>0</v>
      </c>
      <c r="KG36" s="5">
        <f t="shared" si="43"/>
        <v>0</v>
      </c>
      <c r="KH36" s="9"/>
      <c r="KI36" s="1">
        <v>30</v>
      </c>
      <c r="KJ36" s="2" t="s">
        <v>33</v>
      </c>
      <c r="KK36" s="5">
        <v>0</v>
      </c>
      <c r="KL36" s="5">
        <v>0</v>
      </c>
      <c r="KM36" s="5">
        <v>0</v>
      </c>
      <c r="KN36" s="5">
        <f t="shared" si="44"/>
        <v>0</v>
      </c>
      <c r="KO36" s="9"/>
      <c r="KP36" s="1">
        <v>30</v>
      </c>
      <c r="KQ36" s="2" t="s">
        <v>33</v>
      </c>
      <c r="KR36" s="5">
        <v>0</v>
      </c>
      <c r="KS36" s="5">
        <f t="shared" si="45"/>
        <v>1916204</v>
      </c>
      <c r="KT36" s="5">
        <f t="shared" si="0"/>
        <v>204000</v>
      </c>
      <c r="KU36" s="5">
        <f t="shared" si="1"/>
        <v>2120204</v>
      </c>
      <c r="KV36" s="9"/>
    </row>
    <row r="37" spans="1:308" s="66" customFormat="1" ht="15.75">
      <c r="A37" s="183">
        <v>31</v>
      </c>
      <c r="B37" s="184" t="s">
        <v>34</v>
      </c>
      <c r="C37" s="185">
        <v>0</v>
      </c>
      <c r="D37" s="185">
        <v>0</v>
      </c>
      <c r="E37" s="185">
        <v>0</v>
      </c>
      <c r="F37" s="185">
        <f t="shared" si="2"/>
        <v>0</v>
      </c>
      <c r="G37" s="186"/>
      <c r="H37" s="187">
        <v>31</v>
      </c>
      <c r="I37" s="184" t="s">
        <v>34</v>
      </c>
      <c r="J37" s="185">
        <v>0</v>
      </c>
      <c r="K37" s="185">
        <v>0</v>
      </c>
      <c r="L37" s="185">
        <v>0</v>
      </c>
      <c r="M37" s="185">
        <f t="shared" si="3"/>
        <v>0</v>
      </c>
      <c r="N37" s="186"/>
      <c r="O37" s="187">
        <v>31</v>
      </c>
      <c r="P37" s="184" t="s">
        <v>34</v>
      </c>
      <c r="Q37" s="185">
        <v>0</v>
      </c>
      <c r="R37" s="185">
        <v>0</v>
      </c>
      <c r="S37" s="185">
        <v>0</v>
      </c>
      <c r="T37" s="185">
        <f t="shared" si="4"/>
        <v>0</v>
      </c>
      <c r="U37" s="186"/>
      <c r="V37" s="187">
        <v>31</v>
      </c>
      <c r="W37" s="184" t="s">
        <v>34</v>
      </c>
      <c r="X37" s="185">
        <v>0</v>
      </c>
      <c r="Y37" s="185">
        <v>0</v>
      </c>
      <c r="Z37" s="185">
        <v>0</v>
      </c>
      <c r="AA37" s="185">
        <f t="shared" si="5"/>
        <v>0</v>
      </c>
      <c r="AB37" s="186"/>
      <c r="AC37" s="187">
        <v>31</v>
      </c>
      <c r="AD37" s="184" t="s">
        <v>34</v>
      </c>
      <c r="AE37" s="185">
        <v>0</v>
      </c>
      <c r="AF37" s="185">
        <v>0</v>
      </c>
      <c r="AG37" s="185">
        <v>0</v>
      </c>
      <c r="AH37" s="185">
        <f t="shared" si="6"/>
        <v>0</v>
      </c>
      <c r="AI37" s="186"/>
      <c r="AJ37" s="187">
        <v>31</v>
      </c>
      <c r="AK37" s="184" t="s">
        <v>34</v>
      </c>
      <c r="AL37" s="185">
        <v>0</v>
      </c>
      <c r="AM37" s="185">
        <v>0</v>
      </c>
      <c r="AN37" s="185">
        <v>0</v>
      </c>
      <c r="AO37" s="185">
        <f t="shared" si="7"/>
        <v>0</v>
      </c>
      <c r="AP37" s="186"/>
      <c r="AQ37" s="187">
        <v>31</v>
      </c>
      <c r="AR37" s="184" t="s">
        <v>34</v>
      </c>
      <c r="AS37" s="185">
        <v>0</v>
      </c>
      <c r="AT37" s="185">
        <v>105500</v>
      </c>
      <c r="AU37" s="185">
        <v>0</v>
      </c>
      <c r="AV37" s="185">
        <f t="shared" si="8"/>
        <v>105500</v>
      </c>
      <c r="AW37" s="186"/>
      <c r="AX37" s="187">
        <v>31</v>
      </c>
      <c r="AY37" s="184" t="s">
        <v>34</v>
      </c>
      <c r="AZ37" s="185">
        <v>0</v>
      </c>
      <c r="BA37" s="185">
        <v>10000</v>
      </c>
      <c r="BB37" s="185">
        <v>0</v>
      </c>
      <c r="BC37" s="185">
        <f t="shared" si="9"/>
        <v>10000</v>
      </c>
      <c r="BD37" s="186"/>
      <c r="BE37" s="187">
        <v>31</v>
      </c>
      <c r="BF37" s="184" t="s">
        <v>34</v>
      </c>
      <c r="BG37" s="185">
        <v>0</v>
      </c>
      <c r="BH37" s="185">
        <v>0</v>
      </c>
      <c r="BI37" s="185">
        <v>0</v>
      </c>
      <c r="BJ37" s="185">
        <f t="shared" si="10"/>
        <v>0</v>
      </c>
      <c r="BK37" s="186"/>
      <c r="BL37" s="187">
        <v>31</v>
      </c>
      <c r="BM37" s="184" t="s">
        <v>34</v>
      </c>
      <c r="BN37" s="185">
        <v>0</v>
      </c>
      <c r="BO37" s="185">
        <v>0</v>
      </c>
      <c r="BP37" s="185">
        <v>0</v>
      </c>
      <c r="BQ37" s="185">
        <f t="shared" si="11"/>
        <v>0</v>
      </c>
      <c r="BR37" s="186"/>
      <c r="BS37" s="187">
        <v>31</v>
      </c>
      <c r="BT37" s="184" t="s">
        <v>34</v>
      </c>
      <c r="BU37" s="185">
        <v>21</v>
      </c>
      <c r="BV37" s="185">
        <v>120000</v>
      </c>
      <c r="BW37" s="185">
        <v>0</v>
      </c>
      <c r="BX37" s="185">
        <f t="shared" si="12"/>
        <v>120000</v>
      </c>
      <c r="BY37" s="186"/>
      <c r="BZ37" s="187">
        <v>31</v>
      </c>
      <c r="CA37" s="184" t="s">
        <v>34</v>
      </c>
      <c r="CB37" s="185">
        <v>21</v>
      </c>
      <c r="CC37" s="185">
        <v>120000</v>
      </c>
      <c r="CD37" s="185">
        <v>0</v>
      </c>
      <c r="CE37" s="185">
        <f t="shared" si="13"/>
        <v>120000</v>
      </c>
      <c r="CF37" s="186"/>
      <c r="CG37" s="187">
        <v>31</v>
      </c>
      <c r="CH37" s="184" t="s">
        <v>34</v>
      </c>
      <c r="CI37" s="185">
        <v>21</v>
      </c>
      <c r="CJ37" s="185">
        <v>120000</v>
      </c>
      <c r="CK37" s="185">
        <v>0</v>
      </c>
      <c r="CL37" s="185">
        <f t="shared" si="14"/>
        <v>120000</v>
      </c>
      <c r="CM37" s="186"/>
      <c r="CN37" s="187">
        <v>31</v>
      </c>
      <c r="CO37" s="184" t="s">
        <v>34</v>
      </c>
      <c r="CP37" s="185">
        <v>0</v>
      </c>
      <c r="CQ37" s="185">
        <v>0</v>
      </c>
      <c r="CR37" s="185">
        <v>0</v>
      </c>
      <c r="CS37" s="185">
        <f t="shared" si="15"/>
        <v>0</v>
      </c>
      <c r="CT37" s="186"/>
      <c r="CU37" s="187">
        <v>31</v>
      </c>
      <c r="CV37" s="184" t="s">
        <v>34</v>
      </c>
      <c r="CW37" s="185">
        <v>0</v>
      </c>
      <c r="CX37" s="185">
        <v>0</v>
      </c>
      <c r="CY37" s="185">
        <v>0</v>
      </c>
      <c r="CZ37" s="185">
        <f t="shared" si="16"/>
        <v>0</v>
      </c>
      <c r="DA37" s="186"/>
      <c r="DB37" s="187">
        <v>31</v>
      </c>
      <c r="DC37" s="184" t="s">
        <v>34</v>
      </c>
      <c r="DD37" s="185">
        <v>0</v>
      </c>
      <c r="DE37" s="185">
        <v>0</v>
      </c>
      <c r="DF37" s="185">
        <v>0</v>
      </c>
      <c r="DG37" s="185">
        <f t="shared" si="17"/>
        <v>0</v>
      </c>
      <c r="DH37" s="186"/>
      <c r="DI37" s="187">
        <v>31</v>
      </c>
      <c r="DJ37" s="184" t="s">
        <v>34</v>
      </c>
      <c r="DK37" s="185">
        <v>0</v>
      </c>
      <c r="DL37" s="185">
        <v>0</v>
      </c>
      <c r="DM37" s="185">
        <v>0</v>
      </c>
      <c r="DN37" s="185">
        <f t="shared" si="18"/>
        <v>0</v>
      </c>
      <c r="DO37" s="186"/>
      <c r="DP37" s="187">
        <v>31</v>
      </c>
      <c r="DQ37" s="184" t="s">
        <v>34</v>
      </c>
      <c r="DR37" s="185">
        <v>0</v>
      </c>
      <c r="DS37" s="185">
        <v>0</v>
      </c>
      <c r="DT37" s="185">
        <v>0</v>
      </c>
      <c r="DU37" s="185">
        <f t="shared" si="19"/>
        <v>0</v>
      </c>
      <c r="DV37" s="186"/>
      <c r="DW37" s="187">
        <v>31</v>
      </c>
      <c r="DX37" s="184" t="s">
        <v>34</v>
      </c>
      <c r="DY37" s="185">
        <v>0</v>
      </c>
      <c r="DZ37" s="185">
        <v>0</v>
      </c>
      <c r="EA37" s="185">
        <v>0</v>
      </c>
      <c r="EB37" s="185">
        <f t="shared" si="20"/>
        <v>0</v>
      </c>
      <c r="EC37" s="186"/>
      <c r="ED37" s="187">
        <v>31</v>
      </c>
      <c r="EE37" s="184" t="s">
        <v>34</v>
      </c>
      <c r="EF37" s="185">
        <v>0</v>
      </c>
      <c r="EG37" s="185">
        <v>0</v>
      </c>
      <c r="EH37" s="185">
        <v>0</v>
      </c>
      <c r="EI37" s="185">
        <f t="shared" si="21"/>
        <v>0</v>
      </c>
      <c r="EJ37" s="186"/>
      <c r="EK37" s="187">
        <v>31</v>
      </c>
      <c r="EL37" s="184" t="s">
        <v>34</v>
      </c>
      <c r="EM37" s="185">
        <v>0</v>
      </c>
      <c r="EN37" s="185">
        <v>0</v>
      </c>
      <c r="EO37" s="185">
        <v>0</v>
      </c>
      <c r="EP37" s="185">
        <f t="shared" si="22"/>
        <v>0</v>
      </c>
      <c r="EQ37" s="186"/>
      <c r="ER37" s="187">
        <v>31</v>
      </c>
      <c r="ES37" s="184" t="s">
        <v>34</v>
      </c>
      <c r="ET37" s="185">
        <v>1</v>
      </c>
      <c r="EU37" s="185">
        <v>15000</v>
      </c>
      <c r="EV37" s="185">
        <v>0</v>
      </c>
      <c r="EW37" s="185">
        <f t="shared" si="23"/>
        <v>15000</v>
      </c>
      <c r="EX37" s="186"/>
      <c r="EY37" s="187">
        <v>31</v>
      </c>
      <c r="EZ37" s="184" t="s">
        <v>34</v>
      </c>
      <c r="FA37" s="185">
        <v>0</v>
      </c>
      <c r="FB37" s="185">
        <v>70000</v>
      </c>
      <c r="FC37" s="185">
        <v>0</v>
      </c>
      <c r="FD37" s="185">
        <f t="shared" si="24"/>
        <v>70000</v>
      </c>
      <c r="FE37" s="186"/>
      <c r="FF37" s="187">
        <v>31</v>
      </c>
      <c r="FG37" s="184" t="s">
        <v>34</v>
      </c>
      <c r="FH37" s="185">
        <v>0</v>
      </c>
      <c r="FI37" s="185">
        <v>0</v>
      </c>
      <c r="FJ37" s="185">
        <v>0</v>
      </c>
      <c r="FK37" s="185">
        <f t="shared" si="25"/>
        <v>0</v>
      </c>
      <c r="FL37" s="186"/>
      <c r="FM37" s="187">
        <v>31</v>
      </c>
      <c r="FN37" s="184" t="s">
        <v>34</v>
      </c>
      <c r="FO37" s="185">
        <v>0</v>
      </c>
      <c r="FP37" s="185">
        <v>0</v>
      </c>
      <c r="FQ37" s="185">
        <v>0</v>
      </c>
      <c r="FR37" s="185">
        <f t="shared" si="26"/>
        <v>0</v>
      </c>
      <c r="FS37" s="186"/>
      <c r="FT37" s="187">
        <v>31</v>
      </c>
      <c r="FU37" s="184" t="s">
        <v>34</v>
      </c>
      <c r="FV37" s="185">
        <v>0</v>
      </c>
      <c r="FW37" s="185">
        <v>110000</v>
      </c>
      <c r="FX37" s="185">
        <v>0</v>
      </c>
      <c r="FY37" s="185">
        <f t="shared" si="27"/>
        <v>110000</v>
      </c>
      <c r="FZ37" s="186"/>
      <c r="GA37" s="187">
        <v>31</v>
      </c>
      <c r="GB37" s="184" t="s">
        <v>34</v>
      </c>
      <c r="GC37" s="185">
        <v>1</v>
      </c>
      <c r="GD37" s="185">
        <v>137250</v>
      </c>
      <c r="GE37" s="185">
        <v>250000</v>
      </c>
      <c r="GF37" s="185">
        <f t="shared" si="28"/>
        <v>387250</v>
      </c>
      <c r="GG37" s="186"/>
      <c r="GH37" s="187">
        <v>31</v>
      </c>
      <c r="GI37" s="184" t="s">
        <v>34</v>
      </c>
      <c r="GJ37" s="185">
        <v>0</v>
      </c>
      <c r="GK37" s="185">
        <v>77200</v>
      </c>
      <c r="GL37" s="185">
        <v>0</v>
      </c>
      <c r="GM37" s="185">
        <f t="shared" si="29"/>
        <v>77200</v>
      </c>
      <c r="GN37" s="186"/>
      <c r="GO37" s="187">
        <v>31</v>
      </c>
      <c r="GP37" s="184" t="s">
        <v>34</v>
      </c>
      <c r="GQ37" s="185">
        <v>0</v>
      </c>
      <c r="GR37" s="185">
        <v>0</v>
      </c>
      <c r="GS37" s="185">
        <v>0</v>
      </c>
      <c r="GT37" s="185">
        <f t="shared" si="30"/>
        <v>0</v>
      </c>
      <c r="GU37" s="186"/>
      <c r="GV37" s="187">
        <v>31</v>
      </c>
      <c r="GW37" s="184" t="s">
        <v>34</v>
      </c>
      <c r="GX37" s="185">
        <v>29</v>
      </c>
      <c r="GY37" s="185">
        <v>236408</v>
      </c>
      <c r="GZ37" s="185">
        <v>0</v>
      </c>
      <c r="HA37" s="185">
        <f t="shared" si="31"/>
        <v>236408</v>
      </c>
      <c r="HB37" s="186"/>
      <c r="HC37" s="187">
        <v>31</v>
      </c>
      <c r="HD37" s="184" t="s">
        <v>34</v>
      </c>
      <c r="HE37" s="185">
        <v>3</v>
      </c>
      <c r="HF37" s="185">
        <v>42000</v>
      </c>
      <c r="HG37" s="185">
        <v>0</v>
      </c>
      <c r="HH37" s="185">
        <f t="shared" si="32"/>
        <v>42000</v>
      </c>
      <c r="HI37" s="186"/>
      <c r="HJ37" s="187">
        <v>31</v>
      </c>
      <c r="HK37" s="184" t="s">
        <v>34</v>
      </c>
      <c r="HL37" s="185">
        <v>0</v>
      </c>
      <c r="HM37" s="185">
        <v>50000</v>
      </c>
      <c r="HN37" s="185">
        <v>0</v>
      </c>
      <c r="HO37" s="185">
        <f t="shared" si="33"/>
        <v>50000</v>
      </c>
      <c r="HP37" s="186"/>
      <c r="HQ37" s="187">
        <v>31</v>
      </c>
      <c r="HR37" s="184" t="s">
        <v>34</v>
      </c>
      <c r="HS37" s="185">
        <v>0</v>
      </c>
      <c r="HT37" s="185">
        <v>50000</v>
      </c>
      <c r="HU37" s="185">
        <v>0</v>
      </c>
      <c r="HV37" s="185">
        <f t="shared" si="34"/>
        <v>50000</v>
      </c>
      <c r="HW37" s="186"/>
      <c r="HX37" s="187">
        <v>31</v>
      </c>
      <c r="HY37" s="184" t="s">
        <v>34</v>
      </c>
      <c r="HZ37" s="185">
        <v>1</v>
      </c>
      <c r="IA37" s="185">
        <v>85000</v>
      </c>
      <c r="IB37" s="185">
        <v>0</v>
      </c>
      <c r="IC37" s="185">
        <f t="shared" si="35"/>
        <v>85000</v>
      </c>
      <c r="ID37" s="186"/>
      <c r="IE37" s="187">
        <v>31</v>
      </c>
      <c r="IF37" s="184" t="s">
        <v>34</v>
      </c>
      <c r="IG37" s="185">
        <v>1</v>
      </c>
      <c r="IH37" s="185">
        <v>37500</v>
      </c>
      <c r="II37" s="185">
        <v>0</v>
      </c>
      <c r="IJ37" s="185">
        <f t="shared" si="36"/>
        <v>37500</v>
      </c>
      <c r="IK37" s="186"/>
      <c r="IL37" s="187">
        <v>31</v>
      </c>
      <c r="IM37" s="184" t="s">
        <v>34</v>
      </c>
      <c r="IN37" s="185">
        <v>20</v>
      </c>
      <c r="IO37" s="185">
        <v>200000</v>
      </c>
      <c r="IP37" s="185">
        <v>0</v>
      </c>
      <c r="IQ37" s="185">
        <f t="shared" si="37"/>
        <v>200000</v>
      </c>
      <c r="IR37" s="186"/>
      <c r="IS37" s="187">
        <v>31</v>
      </c>
      <c r="IT37" s="184" t="s">
        <v>34</v>
      </c>
      <c r="IU37" s="185">
        <v>0</v>
      </c>
      <c r="IV37" s="185">
        <v>0</v>
      </c>
      <c r="IW37" s="185">
        <v>0</v>
      </c>
      <c r="IX37" s="185">
        <f t="shared" si="38"/>
        <v>0</v>
      </c>
      <c r="IY37" s="186"/>
      <c r="IZ37" s="187">
        <v>31</v>
      </c>
      <c r="JA37" s="184" t="s">
        <v>34</v>
      </c>
      <c r="JB37" s="185">
        <v>1</v>
      </c>
      <c r="JC37" s="185">
        <v>300000</v>
      </c>
      <c r="JD37" s="185">
        <v>0</v>
      </c>
      <c r="JE37" s="185">
        <f t="shared" si="39"/>
        <v>300000</v>
      </c>
      <c r="JF37" s="186"/>
      <c r="JG37" s="187">
        <v>31</v>
      </c>
      <c r="JH37" s="184" t="s">
        <v>34</v>
      </c>
      <c r="JI37" s="185">
        <v>0</v>
      </c>
      <c r="JJ37" s="185">
        <v>0</v>
      </c>
      <c r="JK37" s="185">
        <v>0</v>
      </c>
      <c r="JL37" s="185">
        <f t="shared" si="40"/>
        <v>0</v>
      </c>
      <c r="JM37" s="186"/>
      <c r="JN37" s="187">
        <v>31</v>
      </c>
      <c r="JO37" s="184" t="s">
        <v>34</v>
      </c>
      <c r="JP37" s="185">
        <v>0</v>
      </c>
      <c r="JQ37" s="185">
        <v>0</v>
      </c>
      <c r="JR37" s="185">
        <v>0</v>
      </c>
      <c r="JS37" s="185">
        <f t="shared" si="41"/>
        <v>0</v>
      </c>
      <c r="JT37" s="186"/>
      <c r="JU37" s="187">
        <v>31</v>
      </c>
      <c r="JV37" s="184" t="s">
        <v>34</v>
      </c>
      <c r="JW37" s="185">
        <v>0</v>
      </c>
      <c r="JX37" s="185">
        <v>0</v>
      </c>
      <c r="JY37" s="185">
        <v>0</v>
      </c>
      <c r="JZ37" s="185">
        <f t="shared" si="42"/>
        <v>0</v>
      </c>
      <c r="KA37" s="186"/>
      <c r="KB37" s="187">
        <v>31</v>
      </c>
      <c r="KC37" s="184" t="s">
        <v>34</v>
      </c>
      <c r="KD37" s="185">
        <v>0</v>
      </c>
      <c r="KE37" s="185">
        <v>0</v>
      </c>
      <c r="KF37" s="185">
        <v>0</v>
      </c>
      <c r="KG37" s="185">
        <f t="shared" si="43"/>
        <v>0</v>
      </c>
      <c r="KH37" s="186"/>
      <c r="KI37" s="187">
        <v>31</v>
      </c>
      <c r="KJ37" s="184" t="s">
        <v>34</v>
      </c>
      <c r="KK37" s="185">
        <v>0</v>
      </c>
      <c r="KL37" s="185">
        <v>0</v>
      </c>
      <c r="KM37" s="185">
        <v>0</v>
      </c>
      <c r="KN37" s="185">
        <f t="shared" si="44"/>
        <v>0</v>
      </c>
      <c r="KO37" s="186"/>
      <c r="KP37" s="187">
        <v>31</v>
      </c>
      <c r="KQ37" s="184" t="s">
        <v>34</v>
      </c>
      <c r="KR37" s="185">
        <v>0</v>
      </c>
      <c r="KS37" s="185">
        <f t="shared" si="45"/>
        <v>1885858</v>
      </c>
      <c r="KT37" s="185">
        <f t="shared" si="0"/>
        <v>250000</v>
      </c>
      <c r="KU37" s="185">
        <f t="shared" si="1"/>
        <v>2135858</v>
      </c>
      <c r="KV37" s="65"/>
    </row>
    <row r="38" spans="1:308" ht="15.75" hidden="1">
      <c r="A38" s="188">
        <v>32</v>
      </c>
      <c r="B38" s="189" t="s">
        <v>35</v>
      </c>
      <c r="C38" s="190">
        <v>0</v>
      </c>
      <c r="D38" s="190">
        <v>0</v>
      </c>
      <c r="E38" s="190">
        <v>0</v>
      </c>
      <c r="F38" s="190">
        <f t="shared" si="2"/>
        <v>0</v>
      </c>
      <c r="G38" s="191"/>
      <c r="H38" s="192">
        <v>32</v>
      </c>
      <c r="I38" s="189" t="s">
        <v>35</v>
      </c>
      <c r="J38" s="190">
        <v>0</v>
      </c>
      <c r="K38" s="190">
        <v>0</v>
      </c>
      <c r="L38" s="190">
        <v>0</v>
      </c>
      <c r="M38" s="190">
        <f t="shared" si="3"/>
        <v>0</v>
      </c>
      <c r="N38" s="191"/>
      <c r="O38" s="192">
        <v>32</v>
      </c>
      <c r="P38" s="189" t="s">
        <v>35</v>
      </c>
      <c r="Q38" s="190">
        <v>0</v>
      </c>
      <c r="R38" s="190">
        <v>0</v>
      </c>
      <c r="S38" s="190">
        <v>0</v>
      </c>
      <c r="T38" s="190">
        <f t="shared" si="4"/>
        <v>0</v>
      </c>
      <c r="U38" s="191"/>
      <c r="V38" s="192">
        <v>32</v>
      </c>
      <c r="W38" s="189" t="s">
        <v>35</v>
      </c>
      <c r="X38" s="190">
        <v>0</v>
      </c>
      <c r="Y38" s="190">
        <v>0</v>
      </c>
      <c r="Z38" s="190">
        <v>0</v>
      </c>
      <c r="AA38" s="190">
        <f t="shared" si="5"/>
        <v>0</v>
      </c>
      <c r="AB38" s="191"/>
      <c r="AC38" s="192">
        <v>32</v>
      </c>
      <c r="AD38" s="189" t="s">
        <v>35</v>
      </c>
      <c r="AE38" s="190">
        <v>0</v>
      </c>
      <c r="AF38" s="190">
        <v>0</v>
      </c>
      <c r="AG38" s="190">
        <v>0</v>
      </c>
      <c r="AH38" s="190">
        <f t="shared" si="6"/>
        <v>0</v>
      </c>
      <c r="AI38" s="191"/>
      <c r="AJ38" s="192">
        <v>32</v>
      </c>
      <c r="AK38" s="189" t="s">
        <v>35</v>
      </c>
      <c r="AL38" s="190">
        <v>0</v>
      </c>
      <c r="AM38" s="190">
        <v>0</v>
      </c>
      <c r="AN38" s="190">
        <v>0</v>
      </c>
      <c r="AO38" s="190">
        <f t="shared" si="7"/>
        <v>0</v>
      </c>
      <c r="AP38" s="191"/>
      <c r="AQ38" s="192">
        <v>32</v>
      </c>
      <c r="AR38" s="189" t="s">
        <v>35</v>
      </c>
      <c r="AS38" s="190">
        <v>0</v>
      </c>
      <c r="AT38" s="190">
        <v>172000</v>
      </c>
      <c r="AU38" s="190">
        <v>0</v>
      </c>
      <c r="AV38" s="190">
        <f t="shared" si="8"/>
        <v>172000</v>
      </c>
      <c r="AW38" s="191"/>
      <c r="AX38" s="192">
        <v>32</v>
      </c>
      <c r="AY38" s="189" t="s">
        <v>35</v>
      </c>
      <c r="AZ38" s="190">
        <v>0</v>
      </c>
      <c r="BA38" s="190">
        <v>6000</v>
      </c>
      <c r="BB38" s="190">
        <v>0</v>
      </c>
      <c r="BC38" s="190">
        <f t="shared" si="9"/>
        <v>6000</v>
      </c>
      <c r="BD38" s="191"/>
      <c r="BE38" s="192">
        <v>32</v>
      </c>
      <c r="BF38" s="189" t="s">
        <v>35</v>
      </c>
      <c r="BG38" s="190">
        <v>0</v>
      </c>
      <c r="BH38" s="190">
        <v>0</v>
      </c>
      <c r="BI38" s="190">
        <v>0</v>
      </c>
      <c r="BJ38" s="190">
        <f t="shared" si="10"/>
        <v>0</v>
      </c>
      <c r="BK38" s="191"/>
      <c r="BL38" s="192">
        <v>32</v>
      </c>
      <c r="BM38" s="189" t="s">
        <v>35</v>
      </c>
      <c r="BN38" s="190">
        <v>0</v>
      </c>
      <c r="BO38" s="190">
        <v>0</v>
      </c>
      <c r="BP38" s="190">
        <v>0</v>
      </c>
      <c r="BQ38" s="190">
        <f t="shared" si="11"/>
        <v>0</v>
      </c>
      <c r="BR38" s="191"/>
      <c r="BS38" s="192">
        <v>32</v>
      </c>
      <c r="BT38" s="189" t="s">
        <v>35</v>
      </c>
      <c r="BU38" s="190">
        <v>7</v>
      </c>
      <c r="BV38" s="190">
        <v>50000</v>
      </c>
      <c r="BW38" s="190">
        <v>0</v>
      </c>
      <c r="BX38" s="190">
        <f t="shared" si="12"/>
        <v>50000</v>
      </c>
      <c r="BY38" s="191"/>
      <c r="BZ38" s="192">
        <v>32</v>
      </c>
      <c r="CA38" s="189" t="s">
        <v>35</v>
      </c>
      <c r="CB38" s="190">
        <v>7</v>
      </c>
      <c r="CC38" s="190">
        <v>50000</v>
      </c>
      <c r="CD38" s="190">
        <v>0</v>
      </c>
      <c r="CE38" s="190">
        <f t="shared" si="13"/>
        <v>50000</v>
      </c>
      <c r="CF38" s="191"/>
      <c r="CG38" s="192">
        <v>32</v>
      </c>
      <c r="CH38" s="189" t="s">
        <v>35</v>
      </c>
      <c r="CI38" s="190">
        <v>7</v>
      </c>
      <c r="CJ38" s="190">
        <v>50000</v>
      </c>
      <c r="CK38" s="190">
        <v>0</v>
      </c>
      <c r="CL38" s="190">
        <f t="shared" si="14"/>
        <v>50000</v>
      </c>
      <c r="CM38" s="191"/>
      <c r="CN38" s="192">
        <v>32</v>
      </c>
      <c r="CO38" s="189" t="s">
        <v>35</v>
      </c>
      <c r="CP38" s="190">
        <v>0</v>
      </c>
      <c r="CQ38" s="190">
        <v>0</v>
      </c>
      <c r="CR38" s="190">
        <v>0</v>
      </c>
      <c r="CS38" s="190">
        <f t="shared" si="15"/>
        <v>0</v>
      </c>
      <c r="CT38" s="191"/>
      <c r="CU38" s="192">
        <v>32</v>
      </c>
      <c r="CV38" s="189" t="s">
        <v>35</v>
      </c>
      <c r="CW38" s="190">
        <v>0</v>
      </c>
      <c r="CX38" s="190">
        <v>0</v>
      </c>
      <c r="CY38" s="190">
        <v>0</v>
      </c>
      <c r="CZ38" s="190">
        <f t="shared" si="16"/>
        <v>0</v>
      </c>
      <c r="DA38" s="191"/>
      <c r="DB38" s="192">
        <v>32</v>
      </c>
      <c r="DC38" s="189" t="s">
        <v>35</v>
      </c>
      <c r="DD38" s="190">
        <v>0</v>
      </c>
      <c r="DE38" s="190">
        <v>0</v>
      </c>
      <c r="DF38" s="190">
        <v>0</v>
      </c>
      <c r="DG38" s="190">
        <f t="shared" si="17"/>
        <v>0</v>
      </c>
      <c r="DH38" s="191"/>
      <c r="DI38" s="192">
        <v>32</v>
      </c>
      <c r="DJ38" s="189" t="s">
        <v>35</v>
      </c>
      <c r="DK38" s="190">
        <v>0</v>
      </c>
      <c r="DL38" s="190">
        <v>0</v>
      </c>
      <c r="DM38" s="190">
        <v>0</v>
      </c>
      <c r="DN38" s="190">
        <f t="shared" si="18"/>
        <v>0</v>
      </c>
      <c r="DO38" s="191"/>
      <c r="DP38" s="192">
        <v>32</v>
      </c>
      <c r="DQ38" s="189" t="s">
        <v>35</v>
      </c>
      <c r="DR38" s="190">
        <v>0</v>
      </c>
      <c r="DS38" s="190">
        <v>0</v>
      </c>
      <c r="DT38" s="190">
        <v>0</v>
      </c>
      <c r="DU38" s="190">
        <f t="shared" si="19"/>
        <v>0</v>
      </c>
      <c r="DV38" s="191"/>
      <c r="DW38" s="192">
        <v>32</v>
      </c>
      <c r="DX38" s="189" t="s">
        <v>35</v>
      </c>
      <c r="DY38" s="190">
        <v>0</v>
      </c>
      <c r="DZ38" s="190">
        <v>0</v>
      </c>
      <c r="EA38" s="190">
        <v>0</v>
      </c>
      <c r="EB38" s="190">
        <f t="shared" si="20"/>
        <v>0</v>
      </c>
      <c r="EC38" s="191"/>
      <c r="ED38" s="192">
        <v>32</v>
      </c>
      <c r="EE38" s="189" t="s">
        <v>35</v>
      </c>
      <c r="EF38" s="190">
        <v>0</v>
      </c>
      <c r="EG38" s="190">
        <v>0</v>
      </c>
      <c r="EH38" s="190">
        <v>0</v>
      </c>
      <c r="EI38" s="190">
        <f t="shared" si="21"/>
        <v>0</v>
      </c>
      <c r="EJ38" s="191"/>
      <c r="EK38" s="192">
        <v>32</v>
      </c>
      <c r="EL38" s="189" t="s">
        <v>35</v>
      </c>
      <c r="EM38" s="190">
        <v>0</v>
      </c>
      <c r="EN38" s="190">
        <v>0</v>
      </c>
      <c r="EO38" s="190">
        <v>0</v>
      </c>
      <c r="EP38" s="190">
        <f t="shared" si="22"/>
        <v>0</v>
      </c>
      <c r="EQ38" s="191"/>
      <c r="ER38" s="192">
        <v>32</v>
      </c>
      <c r="ES38" s="189" t="s">
        <v>35</v>
      </c>
      <c r="ET38" s="190">
        <v>1</v>
      </c>
      <c r="EU38" s="190">
        <v>15000</v>
      </c>
      <c r="EV38" s="190">
        <v>0</v>
      </c>
      <c r="EW38" s="190">
        <f t="shared" si="23"/>
        <v>15000</v>
      </c>
      <c r="EX38" s="191"/>
      <c r="EY38" s="192">
        <v>32</v>
      </c>
      <c r="EZ38" s="189" t="s">
        <v>35</v>
      </c>
      <c r="FA38" s="190">
        <v>0</v>
      </c>
      <c r="FB38" s="190">
        <v>70000</v>
      </c>
      <c r="FC38" s="190">
        <v>0</v>
      </c>
      <c r="FD38" s="190">
        <f t="shared" si="24"/>
        <v>70000</v>
      </c>
      <c r="FE38" s="191"/>
      <c r="FF38" s="192">
        <v>32</v>
      </c>
      <c r="FG38" s="189" t="s">
        <v>35</v>
      </c>
      <c r="FH38" s="190">
        <v>0</v>
      </c>
      <c r="FI38" s="190">
        <v>0</v>
      </c>
      <c r="FJ38" s="190">
        <v>0</v>
      </c>
      <c r="FK38" s="190">
        <f t="shared" si="25"/>
        <v>0</v>
      </c>
      <c r="FL38" s="191"/>
      <c r="FM38" s="192">
        <v>32</v>
      </c>
      <c r="FN38" s="189" t="s">
        <v>35</v>
      </c>
      <c r="FO38" s="190">
        <v>0</v>
      </c>
      <c r="FP38" s="190">
        <v>0</v>
      </c>
      <c r="FQ38" s="190">
        <v>0</v>
      </c>
      <c r="FR38" s="190">
        <f t="shared" si="26"/>
        <v>0</v>
      </c>
      <c r="FS38" s="191"/>
      <c r="FT38" s="192">
        <v>32</v>
      </c>
      <c r="FU38" s="189" t="s">
        <v>35</v>
      </c>
      <c r="FV38" s="190">
        <v>0</v>
      </c>
      <c r="FW38" s="190">
        <v>100000</v>
      </c>
      <c r="FX38" s="190">
        <v>0</v>
      </c>
      <c r="FY38" s="190">
        <f t="shared" si="27"/>
        <v>100000</v>
      </c>
      <c r="FZ38" s="191"/>
      <c r="GA38" s="192">
        <v>32</v>
      </c>
      <c r="GB38" s="189" t="s">
        <v>35</v>
      </c>
      <c r="GC38" s="190">
        <v>1</v>
      </c>
      <c r="GD38" s="190">
        <v>20000</v>
      </c>
      <c r="GE38" s="190">
        <v>34750</v>
      </c>
      <c r="GF38" s="190">
        <f t="shared" si="28"/>
        <v>54750</v>
      </c>
      <c r="GG38" s="191"/>
      <c r="GH38" s="192">
        <v>32</v>
      </c>
      <c r="GI38" s="189" t="s">
        <v>35</v>
      </c>
      <c r="GJ38" s="190">
        <v>0</v>
      </c>
      <c r="GK38" s="190">
        <v>29200</v>
      </c>
      <c r="GL38" s="190">
        <v>0</v>
      </c>
      <c r="GM38" s="190">
        <f t="shared" si="29"/>
        <v>29200</v>
      </c>
      <c r="GN38" s="191"/>
      <c r="GO38" s="192">
        <v>32</v>
      </c>
      <c r="GP38" s="189" t="s">
        <v>35</v>
      </c>
      <c r="GQ38" s="190">
        <v>0</v>
      </c>
      <c r="GR38" s="190">
        <v>0</v>
      </c>
      <c r="GS38" s="190">
        <v>0</v>
      </c>
      <c r="GT38" s="190">
        <f t="shared" si="30"/>
        <v>0</v>
      </c>
      <c r="GU38" s="191"/>
      <c r="GV38" s="192">
        <v>32</v>
      </c>
      <c r="GW38" s="189" t="s">
        <v>35</v>
      </c>
      <c r="GX38" s="190">
        <v>6</v>
      </c>
      <c r="GY38" s="190">
        <v>48912</v>
      </c>
      <c r="GZ38" s="190">
        <v>0</v>
      </c>
      <c r="HA38" s="190">
        <f t="shared" si="31"/>
        <v>48912</v>
      </c>
      <c r="HB38" s="191"/>
      <c r="HC38" s="192">
        <v>32</v>
      </c>
      <c r="HD38" s="189" t="s">
        <v>35</v>
      </c>
      <c r="HE38" s="190">
        <v>3</v>
      </c>
      <c r="HF38" s="190">
        <v>42000</v>
      </c>
      <c r="HG38" s="190">
        <v>0</v>
      </c>
      <c r="HH38" s="190">
        <f t="shared" si="32"/>
        <v>42000</v>
      </c>
      <c r="HI38" s="191"/>
      <c r="HJ38" s="192">
        <v>32</v>
      </c>
      <c r="HK38" s="189" t="s">
        <v>35</v>
      </c>
      <c r="HL38" s="190">
        <v>0</v>
      </c>
      <c r="HM38" s="190">
        <v>50000</v>
      </c>
      <c r="HN38" s="190">
        <v>0</v>
      </c>
      <c r="HO38" s="190">
        <f t="shared" si="33"/>
        <v>50000</v>
      </c>
      <c r="HP38" s="191"/>
      <c r="HQ38" s="192">
        <v>32</v>
      </c>
      <c r="HR38" s="189" t="s">
        <v>35</v>
      </c>
      <c r="HS38" s="190">
        <v>0</v>
      </c>
      <c r="HT38" s="190">
        <v>50000</v>
      </c>
      <c r="HU38" s="190">
        <v>0</v>
      </c>
      <c r="HV38" s="190">
        <f t="shared" si="34"/>
        <v>50000</v>
      </c>
      <c r="HW38" s="191"/>
      <c r="HX38" s="192">
        <v>32</v>
      </c>
      <c r="HY38" s="189" t="s">
        <v>35</v>
      </c>
      <c r="HZ38" s="190">
        <v>1</v>
      </c>
      <c r="IA38" s="190">
        <v>85000</v>
      </c>
      <c r="IB38" s="190">
        <v>0</v>
      </c>
      <c r="IC38" s="190">
        <f t="shared" si="35"/>
        <v>85000</v>
      </c>
      <c r="ID38" s="191"/>
      <c r="IE38" s="192">
        <v>32</v>
      </c>
      <c r="IF38" s="189" t="s">
        <v>35</v>
      </c>
      <c r="IG38" s="190">
        <v>1</v>
      </c>
      <c r="IH38" s="190">
        <v>37500</v>
      </c>
      <c r="II38" s="190">
        <v>0</v>
      </c>
      <c r="IJ38" s="190">
        <f t="shared" si="36"/>
        <v>37500</v>
      </c>
      <c r="IK38" s="191"/>
      <c r="IL38" s="192">
        <v>32</v>
      </c>
      <c r="IM38" s="189" t="s">
        <v>35</v>
      </c>
      <c r="IN38" s="190">
        <v>6</v>
      </c>
      <c r="IO38" s="190">
        <v>60000</v>
      </c>
      <c r="IP38" s="190">
        <v>0</v>
      </c>
      <c r="IQ38" s="190">
        <f t="shared" si="37"/>
        <v>60000</v>
      </c>
      <c r="IR38" s="191"/>
      <c r="IS38" s="192">
        <v>32</v>
      </c>
      <c r="IT38" s="189" t="s">
        <v>35</v>
      </c>
      <c r="IU38" s="190">
        <v>0</v>
      </c>
      <c r="IV38" s="190">
        <v>0</v>
      </c>
      <c r="IW38" s="190">
        <v>0</v>
      </c>
      <c r="IX38" s="190">
        <f t="shared" si="38"/>
        <v>0</v>
      </c>
      <c r="IY38" s="191"/>
      <c r="IZ38" s="192">
        <v>32</v>
      </c>
      <c r="JA38" s="189" t="s">
        <v>35</v>
      </c>
      <c r="JB38" s="190">
        <v>1</v>
      </c>
      <c r="JC38" s="190">
        <v>300000</v>
      </c>
      <c r="JD38" s="190">
        <v>0</v>
      </c>
      <c r="JE38" s="190">
        <f t="shared" si="39"/>
        <v>300000</v>
      </c>
      <c r="JF38" s="191"/>
      <c r="JG38" s="192">
        <v>32</v>
      </c>
      <c r="JH38" s="189" t="s">
        <v>35</v>
      </c>
      <c r="JI38" s="190">
        <v>2</v>
      </c>
      <c r="JJ38" s="190">
        <v>10000</v>
      </c>
      <c r="JK38" s="190">
        <v>0</v>
      </c>
      <c r="JL38" s="190">
        <f t="shared" si="40"/>
        <v>10000</v>
      </c>
      <c r="JM38" s="191"/>
      <c r="JN38" s="192">
        <v>32</v>
      </c>
      <c r="JO38" s="189" t="s">
        <v>35</v>
      </c>
      <c r="JP38" s="190">
        <v>0</v>
      </c>
      <c r="JQ38" s="190">
        <v>0</v>
      </c>
      <c r="JR38" s="190">
        <v>0</v>
      </c>
      <c r="JS38" s="190">
        <f t="shared" si="41"/>
        <v>0</v>
      </c>
      <c r="JT38" s="191"/>
      <c r="JU38" s="192">
        <v>32</v>
      </c>
      <c r="JV38" s="189" t="s">
        <v>35</v>
      </c>
      <c r="JW38" s="190">
        <v>0</v>
      </c>
      <c r="JX38" s="190">
        <v>0</v>
      </c>
      <c r="JY38" s="190">
        <v>0</v>
      </c>
      <c r="JZ38" s="190">
        <f t="shared" si="42"/>
        <v>0</v>
      </c>
      <c r="KA38" s="191"/>
      <c r="KB38" s="192">
        <v>32</v>
      </c>
      <c r="KC38" s="189" t="s">
        <v>35</v>
      </c>
      <c r="KD38" s="190">
        <v>0</v>
      </c>
      <c r="KE38" s="190">
        <v>0</v>
      </c>
      <c r="KF38" s="190">
        <v>0</v>
      </c>
      <c r="KG38" s="190">
        <f t="shared" si="43"/>
        <v>0</v>
      </c>
      <c r="KH38" s="191"/>
      <c r="KI38" s="192">
        <v>32</v>
      </c>
      <c r="KJ38" s="189" t="s">
        <v>35</v>
      </c>
      <c r="KK38" s="190">
        <v>0</v>
      </c>
      <c r="KL38" s="190">
        <v>0</v>
      </c>
      <c r="KM38" s="190">
        <v>0</v>
      </c>
      <c r="KN38" s="190">
        <f t="shared" si="44"/>
        <v>0</v>
      </c>
      <c r="KO38" s="191"/>
      <c r="KP38" s="192">
        <v>32</v>
      </c>
      <c r="KQ38" s="189" t="s">
        <v>35</v>
      </c>
      <c r="KR38" s="190">
        <v>0</v>
      </c>
      <c r="KS38" s="190">
        <f t="shared" si="45"/>
        <v>1245612</v>
      </c>
      <c r="KT38" s="190">
        <f t="shared" si="0"/>
        <v>34750</v>
      </c>
      <c r="KU38" s="190">
        <f t="shared" si="1"/>
        <v>1280362</v>
      </c>
      <c r="KV38" s="9"/>
    </row>
    <row r="39" spans="1:308" ht="15.75" hidden="1">
      <c r="A39" s="188">
        <v>33</v>
      </c>
      <c r="B39" s="189" t="s">
        <v>36</v>
      </c>
      <c r="C39" s="190">
        <v>0</v>
      </c>
      <c r="D39" s="190">
        <v>0</v>
      </c>
      <c r="E39" s="190">
        <v>0</v>
      </c>
      <c r="F39" s="190">
        <f t="shared" si="2"/>
        <v>0</v>
      </c>
      <c r="G39" s="191"/>
      <c r="H39" s="192">
        <v>33</v>
      </c>
      <c r="I39" s="189" t="s">
        <v>36</v>
      </c>
      <c r="J39" s="190">
        <v>0</v>
      </c>
      <c r="K39" s="190">
        <v>0</v>
      </c>
      <c r="L39" s="190">
        <v>0</v>
      </c>
      <c r="M39" s="190">
        <f t="shared" si="3"/>
        <v>0</v>
      </c>
      <c r="N39" s="191"/>
      <c r="O39" s="192">
        <v>33</v>
      </c>
      <c r="P39" s="189" t="s">
        <v>36</v>
      </c>
      <c r="Q39" s="190">
        <v>0</v>
      </c>
      <c r="R39" s="190">
        <v>0</v>
      </c>
      <c r="S39" s="190">
        <v>0</v>
      </c>
      <c r="T39" s="190">
        <f t="shared" si="4"/>
        <v>0</v>
      </c>
      <c r="U39" s="191"/>
      <c r="V39" s="192">
        <v>33</v>
      </c>
      <c r="W39" s="189" t="s">
        <v>36</v>
      </c>
      <c r="X39" s="190">
        <v>0</v>
      </c>
      <c r="Y39" s="190">
        <v>0</v>
      </c>
      <c r="Z39" s="190">
        <v>0</v>
      </c>
      <c r="AA39" s="190">
        <f t="shared" si="5"/>
        <v>0</v>
      </c>
      <c r="AB39" s="191"/>
      <c r="AC39" s="192">
        <v>33</v>
      </c>
      <c r="AD39" s="189" t="s">
        <v>36</v>
      </c>
      <c r="AE39" s="190">
        <v>0</v>
      </c>
      <c r="AF39" s="190">
        <v>0</v>
      </c>
      <c r="AG39" s="190">
        <v>0</v>
      </c>
      <c r="AH39" s="190">
        <f t="shared" si="6"/>
        <v>0</v>
      </c>
      <c r="AI39" s="191"/>
      <c r="AJ39" s="192">
        <v>33</v>
      </c>
      <c r="AK39" s="189" t="s">
        <v>36</v>
      </c>
      <c r="AL39" s="190">
        <v>0</v>
      </c>
      <c r="AM39" s="190">
        <v>0</v>
      </c>
      <c r="AN39" s="190">
        <v>0</v>
      </c>
      <c r="AO39" s="190">
        <f t="shared" si="7"/>
        <v>0</v>
      </c>
      <c r="AP39" s="191"/>
      <c r="AQ39" s="192">
        <v>33</v>
      </c>
      <c r="AR39" s="189" t="s">
        <v>36</v>
      </c>
      <c r="AS39" s="190">
        <v>0</v>
      </c>
      <c r="AT39" s="190">
        <v>144500</v>
      </c>
      <c r="AU39" s="190">
        <v>0</v>
      </c>
      <c r="AV39" s="190">
        <f t="shared" si="8"/>
        <v>144500</v>
      </c>
      <c r="AW39" s="191"/>
      <c r="AX39" s="192">
        <v>33</v>
      </c>
      <c r="AY39" s="189" t="s">
        <v>36</v>
      </c>
      <c r="AZ39" s="190">
        <v>0</v>
      </c>
      <c r="BA39" s="190">
        <v>5000</v>
      </c>
      <c r="BB39" s="190">
        <v>0</v>
      </c>
      <c r="BC39" s="190">
        <f t="shared" si="9"/>
        <v>5000</v>
      </c>
      <c r="BD39" s="191"/>
      <c r="BE39" s="192">
        <v>33</v>
      </c>
      <c r="BF39" s="189" t="s">
        <v>36</v>
      </c>
      <c r="BG39" s="190">
        <v>0</v>
      </c>
      <c r="BH39" s="190">
        <v>0</v>
      </c>
      <c r="BI39" s="190">
        <v>0</v>
      </c>
      <c r="BJ39" s="190">
        <f t="shared" si="10"/>
        <v>0</v>
      </c>
      <c r="BK39" s="191"/>
      <c r="BL39" s="192">
        <v>33</v>
      </c>
      <c r="BM39" s="189" t="s">
        <v>36</v>
      </c>
      <c r="BN39" s="190">
        <v>0</v>
      </c>
      <c r="BO39" s="190">
        <v>0</v>
      </c>
      <c r="BP39" s="190">
        <v>0</v>
      </c>
      <c r="BQ39" s="190">
        <f t="shared" si="11"/>
        <v>0</v>
      </c>
      <c r="BR39" s="191"/>
      <c r="BS39" s="192">
        <v>33</v>
      </c>
      <c r="BT39" s="189" t="s">
        <v>36</v>
      </c>
      <c r="BU39" s="190">
        <v>6</v>
      </c>
      <c r="BV39" s="190">
        <v>45000</v>
      </c>
      <c r="BW39" s="190">
        <v>0</v>
      </c>
      <c r="BX39" s="190">
        <f t="shared" si="12"/>
        <v>45000</v>
      </c>
      <c r="BY39" s="191"/>
      <c r="BZ39" s="192">
        <v>33</v>
      </c>
      <c r="CA39" s="189" t="s">
        <v>36</v>
      </c>
      <c r="CB39" s="190">
        <v>6</v>
      </c>
      <c r="CC39" s="190">
        <v>45000</v>
      </c>
      <c r="CD39" s="190">
        <v>0</v>
      </c>
      <c r="CE39" s="190">
        <f t="shared" si="13"/>
        <v>45000</v>
      </c>
      <c r="CF39" s="191"/>
      <c r="CG39" s="192">
        <v>33</v>
      </c>
      <c r="CH39" s="189" t="s">
        <v>36</v>
      </c>
      <c r="CI39" s="190">
        <v>6</v>
      </c>
      <c r="CJ39" s="190">
        <v>45000</v>
      </c>
      <c r="CK39" s="190">
        <v>0</v>
      </c>
      <c r="CL39" s="190">
        <f t="shared" si="14"/>
        <v>45000</v>
      </c>
      <c r="CM39" s="191"/>
      <c r="CN39" s="192">
        <v>33</v>
      </c>
      <c r="CO39" s="189" t="s">
        <v>36</v>
      </c>
      <c r="CP39" s="190">
        <v>0</v>
      </c>
      <c r="CQ39" s="190">
        <v>0</v>
      </c>
      <c r="CR39" s="190">
        <v>0</v>
      </c>
      <c r="CS39" s="190">
        <f t="shared" si="15"/>
        <v>0</v>
      </c>
      <c r="CT39" s="191"/>
      <c r="CU39" s="192">
        <v>33</v>
      </c>
      <c r="CV39" s="189" t="s">
        <v>36</v>
      </c>
      <c r="CW39" s="190">
        <v>0</v>
      </c>
      <c r="CX39" s="190">
        <v>0</v>
      </c>
      <c r="CY39" s="190">
        <v>0</v>
      </c>
      <c r="CZ39" s="190">
        <f t="shared" si="16"/>
        <v>0</v>
      </c>
      <c r="DA39" s="191"/>
      <c r="DB39" s="192">
        <v>33</v>
      </c>
      <c r="DC39" s="189" t="s">
        <v>36</v>
      </c>
      <c r="DD39" s="190">
        <v>0</v>
      </c>
      <c r="DE39" s="190">
        <v>0</v>
      </c>
      <c r="DF39" s="190">
        <v>0</v>
      </c>
      <c r="DG39" s="190">
        <f t="shared" si="17"/>
        <v>0</v>
      </c>
      <c r="DH39" s="191"/>
      <c r="DI39" s="192">
        <v>33</v>
      </c>
      <c r="DJ39" s="189" t="s">
        <v>36</v>
      </c>
      <c r="DK39" s="190">
        <v>0</v>
      </c>
      <c r="DL39" s="190">
        <v>0</v>
      </c>
      <c r="DM39" s="190">
        <v>0</v>
      </c>
      <c r="DN39" s="190">
        <f t="shared" si="18"/>
        <v>0</v>
      </c>
      <c r="DO39" s="191"/>
      <c r="DP39" s="192">
        <v>33</v>
      </c>
      <c r="DQ39" s="189" t="s">
        <v>36</v>
      </c>
      <c r="DR39" s="190">
        <v>0</v>
      </c>
      <c r="DS39" s="190">
        <v>0</v>
      </c>
      <c r="DT39" s="190">
        <v>0</v>
      </c>
      <c r="DU39" s="190">
        <f t="shared" si="19"/>
        <v>0</v>
      </c>
      <c r="DV39" s="191"/>
      <c r="DW39" s="192">
        <v>33</v>
      </c>
      <c r="DX39" s="189" t="s">
        <v>36</v>
      </c>
      <c r="DY39" s="190">
        <v>0</v>
      </c>
      <c r="DZ39" s="190">
        <v>0</v>
      </c>
      <c r="EA39" s="190">
        <v>0</v>
      </c>
      <c r="EB39" s="190">
        <f t="shared" si="20"/>
        <v>0</v>
      </c>
      <c r="EC39" s="191"/>
      <c r="ED39" s="192">
        <v>33</v>
      </c>
      <c r="EE39" s="189" t="s">
        <v>36</v>
      </c>
      <c r="EF39" s="190">
        <v>0</v>
      </c>
      <c r="EG39" s="190">
        <v>0</v>
      </c>
      <c r="EH39" s="190">
        <v>0</v>
      </c>
      <c r="EI39" s="190">
        <f t="shared" si="21"/>
        <v>0</v>
      </c>
      <c r="EJ39" s="191"/>
      <c r="EK39" s="192">
        <v>33</v>
      </c>
      <c r="EL39" s="189" t="s">
        <v>36</v>
      </c>
      <c r="EM39" s="190">
        <v>0</v>
      </c>
      <c r="EN39" s="190">
        <v>0</v>
      </c>
      <c r="EO39" s="190">
        <v>0</v>
      </c>
      <c r="EP39" s="190">
        <f t="shared" si="22"/>
        <v>0</v>
      </c>
      <c r="EQ39" s="191"/>
      <c r="ER39" s="192">
        <v>33</v>
      </c>
      <c r="ES39" s="189" t="s">
        <v>36</v>
      </c>
      <c r="ET39" s="190">
        <v>1</v>
      </c>
      <c r="EU39" s="190">
        <v>15000</v>
      </c>
      <c r="EV39" s="190">
        <v>0</v>
      </c>
      <c r="EW39" s="190">
        <f t="shared" si="23"/>
        <v>15000</v>
      </c>
      <c r="EX39" s="191"/>
      <c r="EY39" s="192">
        <v>33</v>
      </c>
      <c r="EZ39" s="189" t="s">
        <v>36</v>
      </c>
      <c r="FA39" s="190">
        <v>0</v>
      </c>
      <c r="FB39" s="190">
        <v>70000</v>
      </c>
      <c r="FC39" s="190">
        <v>0</v>
      </c>
      <c r="FD39" s="190">
        <f t="shared" si="24"/>
        <v>70000</v>
      </c>
      <c r="FE39" s="191"/>
      <c r="FF39" s="192">
        <v>33</v>
      </c>
      <c r="FG39" s="189" t="s">
        <v>36</v>
      </c>
      <c r="FH39" s="190">
        <v>0</v>
      </c>
      <c r="FI39" s="190">
        <v>0</v>
      </c>
      <c r="FJ39" s="190">
        <v>0</v>
      </c>
      <c r="FK39" s="190">
        <f t="shared" si="25"/>
        <v>0</v>
      </c>
      <c r="FL39" s="191"/>
      <c r="FM39" s="192">
        <v>33</v>
      </c>
      <c r="FN39" s="189" t="s">
        <v>36</v>
      </c>
      <c r="FO39" s="190">
        <v>0</v>
      </c>
      <c r="FP39" s="190">
        <v>0</v>
      </c>
      <c r="FQ39" s="190">
        <v>0</v>
      </c>
      <c r="FR39" s="190">
        <f t="shared" si="26"/>
        <v>0</v>
      </c>
      <c r="FS39" s="191"/>
      <c r="FT39" s="192">
        <v>33</v>
      </c>
      <c r="FU39" s="189" t="s">
        <v>36</v>
      </c>
      <c r="FV39" s="190">
        <v>0</v>
      </c>
      <c r="FW39" s="190">
        <v>100000</v>
      </c>
      <c r="FX39" s="190">
        <v>0</v>
      </c>
      <c r="FY39" s="190">
        <f t="shared" si="27"/>
        <v>100000</v>
      </c>
      <c r="FZ39" s="191"/>
      <c r="GA39" s="192">
        <v>33</v>
      </c>
      <c r="GB39" s="189" t="s">
        <v>36</v>
      </c>
      <c r="GC39" s="190">
        <v>1</v>
      </c>
      <c r="GD39" s="190">
        <v>32850</v>
      </c>
      <c r="GE39" s="190">
        <v>50000</v>
      </c>
      <c r="GF39" s="190">
        <f t="shared" si="28"/>
        <v>82850</v>
      </c>
      <c r="GG39" s="191"/>
      <c r="GH39" s="192">
        <v>33</v>
      </c>
      <c r="GI39" s="189" t="s">
        <v>36</v>
      </c>
      <c r="GJ39" s="190">
        <v>0</v>
      </c>
      <c r="GK39" s="190">
        <v>26000</v>
      </c>
      <c r="GL39" s="190">
        <v>0</v>
      </c>
      <c r="GM39" s="190">
        <f t="shared" si="29"/>
        <v>26000</v>
      </c>
      <c r="GN39" s="191"/>
      <c r="GO39" s="192">
        <v>33</v>
      </c>
      <c r="GP39" s="189" t="s">
        <v>36</v>
      </c>
      <c r="GQ39" s="190">
        <v>0</v>
      </c>
      <c r="GR39" s="190">
        <v>0</v>
      </c>
      <c r="GS39" s="190">
        <v>0</v>
      </c>
      <c r="GT39" s="190">
        <f t="shared" si="30"/>
        <v>0</v>
      </c>
      <c r="GU39" s="191"/>
      <c r="GV39" s="192">
        <v>33</v>
      </c>
      <c r="GW39" s="189" t="s">
        <v>36</v>
      </c>
      <c r="GX39" s="190">
        <v>6</v>
      </c>
      <c r="GY39" s="190">
        <v>48912</v>
      </c>
      <c r="GZ39" s="190">
        <v>0</v>
      </c>
      <c r="HA39" s="190">
        <f t="shared" si="31"/>
        <v>48912</v>
      </c>
      <c r="HB39" s="191"/>
      <c r="HC39" s="192">
        <v>33</v>
      </c>
      <c r="HD39" s="189" t="s">
        <v>36</v>
      </c>
      <c r="HE39" s="190">
        <v>3</v>
      </c>
      <c r="HF39" s="190">
        <v>42000</v>
      </c>
      <c r="HG39" s="190">
        <v>0</v>
      </c>
      <c r="HH39" s="190">
        <f t="shared" si="32"/>
        <v>42000</v>
      </c>
      <c r="HI39" s="191"/>
      <c r="HJ39" s="192">
        <v>33</v>
      </c>
      <c r="HK39" s="189" t="s">
        <v>36</v>
      </c>
      <c r="HL39" s="190">
        <v>0</v>
      </c>
      <c r="HM39" s="190">
        <v>50000</v>
      </c>
      <c r="HN39" s="190">
        <v>0</v>
      </c>
      <c r="HO39" s="190">
        <f t="shared" si="33"/>
        <v>50000</v>
      </c>
      <c r="HP39" s="191"/>
      <c r="HQ39" s="192">
        <v>33</v>
      </c>
      <c r="HR39" s="189" t="s">
        <v>36</v>
      </c>
      <c r="HS39" s="190">
        <v>0</v>
      </c>
      <c r="HT39" s="190">
        <v>50000</v>
      </c>
      <c r="HU39" s="190">
        <v>0</v>
      </c>
      <c r="HV39" s="190">
        <f t="shared" si="34"/>
        <v>50000</v>
      </c>
      <c r="HW39" s="191"/>
      <c r="HX39" s="192">
        <v>33</v>
      </c>
      <c r="HY39" s="189" t="s">
        <v>36</v>
      </c>
      <c r="HZ39" s="190">
        <v>1</v>
      </c>
      <c r="IA39" s="190">
        <v>85000</v>
      </c>
      <c r="IB39" s="190">
        <v>0</v>
      </c>
      <c r="IC39" s="190">
        <f t="shared" si="35"/>
        <v>85000</v>
      </c>
      <c r="ID39" s="191"/>
      <c r="IE39" s="192">
        <v>33</v>
      </c>
      <c r="IF39" s="189" t="s">
        <v>36</v>
      </c>
      <c r="IG39" s="190">
        <v>1</v>
      </c>
      <c r="IH39" s="190">
        <v>37500</v>
      </c>
      <c r="II39" s="190">
        <v>0</v>
      </c>
      <c r="IJ39" s="190">
        <f t="shared" si="36"/>
        <v>37500</v>
      </c>
      <c r="IK39" s="191"/>
      <c r="IL39" s="192">
        <v>33</v>
      </c>
      <c r="IM39" s="189" t="s">
        <v>36</v>
      </c>
      <c r="IN39" s="190">
        <v>5</v>
      </c>
      <c r="IO39" s="190">
        <v>50000</v>
      </c>
      <c r="IP39" s="190">
        <v>0</v>
      </c>
      <c r="IQ39" s="190">
        <f t="shared" si="37"/>
        <v>50000</v>
      </c>
      <c r="IR39" s="191"/>
      <c r="IS39" s="192">
        <v>33</v>
      </c>
      <c r="IT39" s="189" t="s">
        <v>36</v>
      </c>
      <c r="IU39" s="190">
        <v>0</v>
      </c>
      <c r="IV39" s="190">
        <v>0</v>
      </c>
      <c r="IW39" s="190">
        <v>0</v>
      </c>
      <c r="IX39" s="190">
        <f t="shared" si="38"/>
        <v>0</v>
      </c>
      <c r="IY39" s="191"/>
      <c r="IZ39" s="192">
        <v>33</v>
      </c>
      <c r="JA39" s="189" t="s">
        <v>36</v>
      </c>
      <c r="JB39" s="190">
        <v>1</v>
      </c>
      <c r="JC39" s="190">
        <v>300000</v>
      </c>
      <c r="JD39" s="190">
        <v>0</v>
      </c>
      <c r="JE39" s="190">
        <f t="shared" si="39"/>
        <v>300000</v>
      </c>
      <c r="JF39" s="191"/>
      <c r="JG39" s="192">
        <v>33</v>
      </c>
      <c r="JH39" s="189" t="s">
        <v>36</v>
      </c>
      <c r="JI39" s="190">
        <v>0</v>
      </c>
      <c r="JJ39" s="190">
        <v>0</v>
      </c>
      <c r="JK39" s="190">
        <v>0</v>
      </c>
      <c r="JL39" s="190">
        <f t="shared" si="40"/>
        <v>0</v>
      </c>
      <c r="JM39" s="191"/>
      <c r="JN39" s="192">
        <v>33</v>
      </c>
      <c r="JO39" s="189" t="s">
        <v>36</v>
      </c>
      <c r="JP39" s="190">
        <v>0</v>
      </c>
      <c r="JQ39" s="190">
        <v>0</v>
      </c>
      <c r="JR39" s="190">
        <v>0</v>
      </c>
      <c r="JS39" s="190">
        <f t="shared" si="41"/>
        <v>0</v>
      </c>
      <c r="JT39" s="191"/>
      <c r="JU39" s="192">
        <v>33</v>
      </c>
      <c r="JV39" s="189" t="s">
        <v>36</v>
      </c>
      <c r="JW39" s="190">
        <v>0</v>
      </c>
      <c r="JX39" s="190">
        <v>0</v>
      </c>
      <c r="JY39" s="190">
        <v>0</v>
      </c>
      <c r="JZ39" s="190">
        <f t="shared" si="42"/>
        <v>0</v>
      </c>
      <c r="KA39" s="191"/>
      <c r="KB39" s="192">
        <v>33</v>
      </c>
      <c r="KC39" s="189" t="s">
        <v>36</v>
      </c>
      <c r="KD39" s="190">
        <v>0</v>
      </c>
      <c r="KE39" s="190">
        <v>0</v>
      </c>
      <c r="KF39" s="190">
        <v>0</v>
      </c>
      <c r="KG39" s="190">
        <f t="shared" si="43"/>
        <v>0</v>
      </c>
      <c r="KH39" s="191"/>
      <c r="KI39" s="192">
        <v>33</v>
      </c>
      <c r="KJ39" s="189" t="s">
        <v>36</v>
      </c>
      <c r="KK39" s="190">
        <v>0</v>
      </c>
      <c r="KL39" s="190">
        <v>0</v>
      </c>
      <c r="KM39" s="190">
        <v>0</v>
      </c>
      <c r="KN39" s="190">
        <f t="shared" si="44"/>
        <v>0</v>
      </c>
      <c r="KO39" s="191"/>
      <c r="KP39" s="192">
        <v>33</v>
      </c>
      <c r="KQ39" s="189" t="s">
        <v>36</v>
      </c>
      <c r="KR39" s="190">
        <v>0</v>
      </c>
      <c r="KS39" s="190">
        <f t="shared" si="45"/>
        <v>1191762</v>
      </c>
      <c r="KT39" s="190">
        <f t="shared" si="0"/>
        <v>50000</v>
      </c>
      <c r="KU39" s="190">
        <f t="shared" si="1"/>
        <v>1241762</v>
      </c>
      <c r="KV39" s="9"/>
    </row>
    <row r="40" spans="1:308" ht="15.75" hidden="1">
      <c r="A40" s="188">
        <v>34</v>
      </c>
      <c r="B40" s="189" t="s">
        <v>37</v>
      </c>
      <c r="C40" s="190">
        <v>0</v>
      </c>
      <c r="D40" s="190">
        <v>0</v>
      </c>
      <c r="E40" s="190">
        <v>0</v>
      </c>
      <c r="F40" s="190">
        <f t="shared" si="2"/>
        <v>0</v>
      </c>
      <c r="G40" s="191"/>
      <c r="H40" s="192">
        <v>34</v>
      </c>
      <c r="I40" s="189" t="s">
        <v>37</v>
      </c>
      <c r="J40" s="190">
        <v>0</v>
      </c>
      <c r="K40" s="190">
        <v>0</v>
      </c>
      <c r="L40" s="190">
        <v>0</v>
      </c>
      <c r="M40" s="190">
        <f t="shared" si="3"/>
        <v>0</v>
      </c>
      <c r="N40" s="191"/>
      <c r="O40" s="192">
        <v>34</v>
      </c>
      <c r="P40" s="189" t="s">
        <v>37</v>
      </c>
      <c r="Q40" s="190">
        <v>0</v>
      </c>
      <c r="R40" s="190">
        <v>0</v>
      </c>
      <c r="S40" s="190">
        <v>0</v>
      </c>
      <c r="T40" s="190">
        <f t="shared" si="4"/>
        <v>0</v>
      </c>
      <c r="U40" s="191"/>
      <c r="V40" s="192">
        <v>34</v>
      </c>
      <c r="W40" s="189" t="s">
        <v>37</v>
      </c>
      <c r="X40" s="190">
        <v>0</v>
      </c>
      <c r="Y40" s="190">
        <v>0</v>
      </c>
      <c r="Z40" s="190">
        <v>0</v>
      </c>
      <c r="AA40" s="190">
        <f t="shared" si="5"/>
        <v>0</v>
      </c>
      <c r="AB40" s="191"/>
      <c r="AC40" s="192">
        <v>34</v>
      </c>
      <c r="AD40" s="189" t="s">
        <v>37</v>
      </c>
      <c r="AE40" s="190">
        <v>0</v>
      </c>
      <c r="AF40" s="190">
        <v>0</v>
      </c>
      <c r="AG40" s="190">
        <v>0</v>
      </c>
      <c r="AH40" s="190">
        <f t="shared" si="6"/>
        <v>0</v>
      </c>
      <c r="AI40" s="191"/>
      <c r="AJ40" s="192">
        <v>34</v>
      </c>
      <c r="AK40" s="189" t="s">
        <v>37</v>
      </c>
      <c r="AL40" s="190">
        <v>0</v>
      </c>
      <c r="AM40" s="190">
        <v>0</v>
      </c>
      <c r="AN40" s="190">
        <v>0</v>
      </c>
      <c r="AO40" s="190">
        <f t="shared" si="7"/>
        <v>0</v>
      </c>
      <c r="AP40" s="191"/>
      <c r="AQ40" s="192">
        <v>34</v>
      </c>
      <c r="AR40" s="189" t="s">
        <v>37</v>
      </c>
      <c r="AS40" s="190">
        <v>0</v>
      </c>
      <c r="AT40" s="190">
        <v>422000</v>
      </c>
      <c r="AU40" s="190">
        <v>0</v>
      </c>
      <c r="AV40" s="190">
        <f t="shared" si="8"/>
        <v>422000</v>
      </c>
      <c r="AW40" s="191"/>
      <c r="AX40" s="192">
        <v>34</v>
      </c>
      <c r="AY40" s="189" t="s">
        <v>37</v>
      </c>
      <c r="AZ40" s="190">
        <v>0</v>
      </c>
      <c r="BA40" s="190">
        <v>8500</v>
      </c>
      <c r="BB40" s="190">
        <v>0</v>
      </c>
      <c r="BC40" s="190">
        <f t="shared" si="9"/>
        <v>8500</v>
      </c>
      <c r="BD40" s="191"/>
      <c r="BE40" s="192">
        <v>34</v>
      </c>
      <c r="BF40" s="189" t="s">
        <v>37</v>
      </c>
      <c r="BG40" s="190">
        <v>0</v>
      </c>
      <c r="BH40" s="190">
        <v>0</v>
      </c>
      <c r="BI40" s="190">
        <v>0</v>
      </c>
      <c r="BJ40" s="190">
        <f t="shared" si="10"/>
        <v>0</v>
      </c>
      <c r="BK40" s="191"/>
      <c r="BL40" s="192">
        <v>34</v>
      </c>
      <c r="BM40" s="189" t="s">
        <v>37</v>
      </c>
      <c r="BN40" s="190">
        <v>0</v>
      </c>
      <c r="BO40" s="190">
        <v>0</v>
      </c>
      <c r="BP40" s="190">
        <v>0</v>
      </c>
      <c r="BQ40" s="190">
        <f t="shared" si="11"/>
        <v>0</v>
      </c>
      <c r="BR40" s="191"/>
      <c r="BS40" s="192">
        <v>34</v>
      </c>
      <c r="BT40" s="189" t="s">
        <v>37</v>
      </c>
      <c r="BU40" s="190">
        <v>18</v>
      </c>
      <c r="BV40" s="190">
        <v>105000</v>
      </c>
      <c r="BW40" s="190">
        <v>0</v>
      </c>
      <c r="BX40" s="190">
        <f t="shared" si="12"/>
        <v>105000</v>
      </c>
      <c r="BY40" s="191"/>
      <c r="BZ40" s="192">
        <v>34</v>
      </c>
      <c r="CA40" s="189" t="s">
        <v>37</v>
      </c>
      <c r="CB40" s="190">
        <v>18</v>
      </c>
      <c r="CC40" s="190">
        <v>105000</v>
      </c>
      <c r="CD40" s="190">
        <v>0</v>
      </c>
      <c r="CE40" s="190">
        <f t="shared" si="13"/>
        <v>105000</v>
      </c>
      <c r="CF40" s="191"/>
      <c r="CG40" s="192">
        <v>34</v>
      </c>
      <c r="CH40" s="189" t="s">
        <v>37</v>
      </c>
      <c r="CI40" s="190">
        <v>18</v>
      </c>
      <c r="CJ40" s="190">
        <v>105000</v>
      </c>
      <c r="CK40" s="190">
        <v>0</v>
      </c>
      <c r="CL40" s="190">
        <f t="shared" si="14"/>
        <v>105000</v>
      </c>
      <c r="CM40" s="191"/>
      <c r="CN40" s="192">
        <v>34</v>
      </c>
      <c r="CO40" s="189" t="s">
        <v>37</v>
      </c>
      <c r="CP40" s="190">
        <v>0</v>
      </c>
      <c r="CQ40" s="190">
        <v>0</v>
      </c>
      <c r="CR40" s="190">
        <v>0</v>
      </c>
      <c r="CS40" s="190">
        <f t="shared" si="15"/>
        <v>0</v>
      </c>
      <c r="CT40" s="191"/>
      <c r="CU40" s="192">
        <v>34</v>
      </c>
      <c r="CV40" s="189" t="s">
        <v>37</v>
      </c>
      <c r="CW40" s="190">
        <v>0</v>
      </c>
      <c r="CX40" s="190">
        <v>0</v>
      </c>
      <c r="CY40" s="190">
        <v>0</v>
      </c>
      <c r="CZ40" s="190">
        <f t="shared" si="16"/>
        <v>0</v>
      </c>
      <c r="DA40" s="191"/>
      <c r="DB40" s="192">
        <v>34</v>
      </c>
      <c r="DC40" s="189" t="s">
        <v>37</v>
      </c>
      <c r="DD40" s="190">
        <v>0</v>
      </c>
      <c r="DE40" s="190">
        <v>0</v>
      </c>
      <c r="DF40" s="190">
        <v>0</v>
      </c>
      <c r="DG40" s="190">
        <f t="shared" si="17"/>
        <v>0</v>
      </c>
      <c r="DH40" s="191"/>
      <c r="DI40" s="192">
        <v>34</v>
      </c>
      <c r="DJ40" s="189" t="s">
        <v>37</v>
      </c>
      <c r="DK40" s="190">
        <v>0</v>
      </c>
      <c r="DL40" s="190">
        <v>0</v>
      </c>
      <c r="DM40" s="190">
        <v>0</v>
      </c>
      <c r="DN40" s="190">
        <f t="shared" si="18"/>
        <v>0</v>
      </c>
      <c r="DO40" s="191"/>
      <c r="DP40" s="192">
        <v>34</v>
      </c>
      <c r="DQ40" s="189" t="s">
        <v>37</v>
      </c>
      <c r="DR40" s="190">
        <v>0</v>
      </c>
      <c r="DS40" s="190">
        <v>0</v>
      </c>
      <c r="DT40" s="190">
        <v>0</v>
      </c>
      <c r="DU40" s="190">
        <f t="shared" si="19"/>
        <v>0</v>
      </c>
      <c r="DV40" s="191"/>
      <c r="DW40" s="192">
        <v>34</v>
      </c>
      <c r="DX40" s="189" t="s">
        <v>37</v>
      </c>
      <c r="DY40" s="190">
        <v>0</v>
      </c>
      <c r="DZ40" s="190">
        <v>0</v>
      </c>
      <c r="EA40" s="190">
        <v>0</v>
      </c>
      <c r="EB40" s="190">
        <f t="shared" si="20"/>
        <v>0</v>
      </c>
      <c r="EC40" s="191"/>
      <c r="ED40" s="192">
        <v>34</v>
      </c>
      <c r="EE40" s="189" t="s">
        <v>37</v>
      </c>
      <c r="EF40" s="190">
        <v>0</v>
      </c>
      <c r="EG40" s="190">
        <v>0</v>
      </c>
      <c r="EH40" s="190">
        <v>0</v>
      </c>
      <c r="EI40" s="190">
        <f t="shared" si="21"/>
        <v>0</v>
      </c>
      <c r="EJ40" s="191"/>
      <c r="EK40" s="192">
        <v>34</v>
      </c>
      <c r="EL40" s="189" t="s">
        <v>37</v>
      </c>
      <c r="EM40" s="190">
        <v>0</v>
      </c>
      <c r="EN40" s="190">
        <v>0</v>
      </c>
      <c r="EO40" s="190">
        <v>0</v>
      </c>
      <c r="EP40" s="190">
        <f t="shared" si="22"/>
        <v>0</v>
      </c>
      <c r="EQ40" s="191"/>
      <c r="ER40" s="192">
        <v>34</v>
      </c>
      <c r="ES40" s="189" t="s">
        <v>37</v>
      </c>
      <c r="ET40" s="190">
        <v>1</v>
      </c>
      <c r="EU40" s="190">
        <v>15000</v>
      </c>
      <c r="EV40" s="190">
        <v>0</v>
      </c>
      <c r="EW40" s="190">
        <f t="shared" si="23"/>
        <v>15000</v>
      </c>
      <c r="EX40" s="191"/>
      <c r="EY40" s="192">
        <v>34</v>
      </c>
      <c r="EZ40" s="189" t="s">
        <v>37</v>
      </c>
      <c r="FA40" s="190">
        <v>0</v>
      </c>
      <c r="FB40" s="190">
        <v>70000</v>
      </c>
      <c r="FC40" s="190">
        <v>0</v>
      </c>
      <c r="FD40" s="190">
        <f t="shared" si="24"/>
        <v>70000</v>
      </c>
      <c r="FE40" s="191"/>
      <c r="FF40" s="192">
        <v>34</v>
      </c>
      <c r="FG40" s="189" t="s">
        <v>37</v>
      </c>
      <c r="FH40" s="190">
        <v>0</v>
      </c>
      <c r="FI40" s="190">
        <v>0</v>
      </c>
      <c r="FJ40" s="190">
        <v>0</v>
      </c>
      <c r="FK40" s="190">
        <f t="shared" si="25"/>
        <v>0</v>
      </c>
      <c r="FL40" s="191"/>
      <c r="FM40" s="192">
        <v>34</v>
      </c>
      <c r="FN40" s="189" t="s">
        <v>37</v>
      </c>
      <c r="FO40" s="190">
        <v>0</v>
      </c>
      <c r="FP40" s="190">
        <v>0</v>
      </c>
      <c r="FQ40" s="190">
        <v>0</v>
      </c>
      <c r="FR40" s="190">
        <f t="shared" si="26"/>
        <v>0</v>
      </c>
      <c r="FS40" s="191"/>
      <c r="FT40" s="192">
        <v>34</v>
      </c>
      <c r="FU40" s="189" t="s">
        <v>37</v>
      </c>
      <c r="FV40" s="190">
        <v>0</v>
      </c>
      <c r="FW40" s="190">
        <v>100000</v>
      </c>
      <c r="FX40" s="190">
        <v>0</v>
      </c>
      <c r="FY40" s="190">
        <f t="shared" si="27"/>
        <v>100000</v>
      </c>
      <c r="FZ40" s="191"/>
      <c r="GA40" s="192">
        <v>34</v>
      </c>
      <c r="GB40" s="189" t="s">
        <v>37</v>
      </c>
      <c r="GC40" s="190">
        <v>1</v>
      </c>
      <c r="GD40" s="190">
        <v>106200</v>
      </c>
      <c r="GE40" s="190">
        <v>150000</v>
      </c>
      <c r="GF40" s="190">
        <f t="shared" si="28"/>
        <v>256200</v>
      </c>
      <c r="GG40" s="191"/>
      <c r="GH40" s="192">
        <v>34</v>
      </c>
      <c r="GI40" s="189" t="s">
        <v>37</v>
      </c>
      <c r="GJ40" s="190">
        <v>0</v>
      </c>
      <c r="GK40" s="190">
        <v>67600</v>
      </c>
      <c r="GL40" s="190">
        <v>0</v>
      </c>
      <c r="GM40" s="190">
        <f t="shared" si="29"/>
        <v>67600</v>
      </c>
      <c r="GN40" s="191"/>
      <c r="GO40" s="192">
        <v>34</v>
      </c>
      <c r="GP40" s="189" t="s">
        <v>37</v>
      </c>
      <c r="GQ40" s="190">
        <v>0</v>
      </c>
      <c r="GR40" s="190">
        <v>0</v>
      </c>
      <c r="GS40" s="190">
        <v>0</v>
      </c>
      <c r="GT40" s="190">
        <f t="shared" si="30"/>
        <v>0</v>
      </c>
      <c r="GU40" s="191"/>
      <c r="GV40" s="192">
        <v>34</v>
      </c>
      <c r="GW40" s="189" t="s">
        <v>37</v>
      </c>
      <c r="GX40" s="190">
        <v>25</v>
      </c>
      <c r="GY40" s="190">
        <v>203800</v>
      </c>
      <c r="GZ40" s="190">
        <v>0</v>
      </c>
      <c r="HA40" s="190">
        <f t="shared" si="31"/>
        <v>203800</v>
      </c>
      <c r="HB40" s="191"/>
      <c r="HC40" s="192">
        <v>34</v>
      </c>
      <c r="HD40" s="189" t="s">
        <v>37</v>
      </c>
      <c r="HE40" s="190">
        <v>3</v>
      </c>
      <c r="HF40" s="190">
        <v>42000</v>
      </c>
      <c r="HG40" s="190">
        <v>0</v>
      </c>
      <c r="HH40" s="190">
        <f t="shared" si="32"/>
        <v>42000</v>
      </c>
      <c r="HI40" s="191"/>
      <c r="HJ40" s="192">
        <v>34</v>
      </c>
      <c r="HK40" s="189" t="s">
        <v>37</v>
      </c>
      <c r="HL40" s="190">
        <v>0</v>
      </c>
      <c r="HM40" s="190">
        <v>50000</v>
      </c>
      <c r="HN40" s="190">
        <v>0</v>
      </c>
      <c r="HO40" s="190">
        <f t="shared" si="33"/>
        <v>50000</v>
      </c>
      <c r="HP40" s="191"/>
      <c r="HQ40" s="192">
        <v>34</v>
      </c>
      <c r="HR40" s="189" t="s">
        <v>37</v>
      </c>
      <c r="HS40" s="190">
        <v>0</v>
      </c>
      <c r="HT40" s="190">
        <v>50000</v>
      </c>
      <c r="HU40" s="190">
        <v>0</v>
      </c>
      <c r="HV40" s="190">
        <f t="shared" si="34"/>
        <v>50000</v>
      </c>
      <c r="HW40" s="191"/>
      <c r="HX40" s="192">
        <v>34</v>
      </c>
      <c r="HY40" s="189" t="s">
        <v>37</v>
      </c>
      <c r="HZ40" s="190">
        <v>1</v>
      </c>
      <c r="IA40" s="190">
        <v>85000</v>
      </c>
      <c r="IB40" s="190">
        <v>0</v>
      </c>
      <c r="IC40" s="190">
        <f t="shared" si="35"/>
        <v>85000</v>
      </c>
      <c r="ID40" s="191"/>
      <c r="IE40" s="192">
        <v>34</v>
      </c>
      <c r="IF40" s="189" t="s">
        <v>37</v>
      </c>
      <c r="IG40" s="190">
        <v>1</v>
      </c>
      <c r="IH40" s="190">
        <v>37500</v>
      </c>
      <c r="II40" s="190">
        <v>0</v>
      </c>
      <c r="IJ40" s="190">
        <f t="shared" si="36"/>
        <v>37500</v>
      </c>
      <c r="IK40" s="191"/>
      <c r="IL40" s="192">
        <v>34</v>
      </c>
      <c r="IM40" s="189" t="s">
        <v>37</v>
      </c>
      <c r="IN40" s="190">
        <v>17</v>
      </c>
      <c r="IO40" s="190">
        <v>170000</v>
      </c>
      <c r="IP40" s="190">
        <v>0</v>
      </c>
      <c r="IQ40" s="190">
        <f t="shared" si="37"/>
        <v>170000</v>
      </c>
      <c r="IR40" s="191"/>
      <c r="IS40" s="192">
        <v>34</v>
      </c>
      <c r="IT40" s="189" t="s">
        <v>37</v>
      </c>
      <c r="IU40" s="190">
        <v>0</v>
      </c>
      <c r="IV40" s="190">
        <v>0</v>
      </c>
      <c r="IW40" s="190">
        <v>0</v>
      </c>
      <c r="IX40" s="190">
        <f t="shared" si="38"/>
        <v>0</v>
      </c>
      <c r="IY40" s="191"/>
      <c r="IZ40" s="192">
        <v>34</v>
      </c>
      <c r="JA40" s="189" t="s">
        <v>37</v>
      </c>
      <c r="JB40" s="190">
        <v>1</v>
      </c>
      <c r="JC40" s="190">
        <v>300000</v>
      </c>
      <c r="JD40" s="190">
        <v>0</v>
      </c>
      <c r="JE40" s="190">
        <f t="shared" si="39"/>
        <v>300000</v>
      </c>
      <c r="JF40" s="191"/>
      <c r="JG40" s="192">
        <v>34</v>
      </c>
      <c r="JH40" s="189" t="s">
        <v>37</v>
      </c>
      <c r="JI40" s="190">
        <v>2</v>
      </c>
      <c r="JJ40" s="190">
        <v>10000</v>
      </c>
      <c r="JK40" s="190">
        <v>0</v>
      </c>
      <c r="JL40" s="190">
        <f t="shared" si="40"/>
        <v>10000</v>
      </c>
      <c r="JM40" s="191"/>
      <c r="JN40" s="192">
        <v>34</v>
      </c>
      <c r="JO40" s="189" t="s">
        <v>37</v>
      </c>
      <c r="JP40" s="190">
        <v>0</v>
      </c>
      <c r="JQ40" s="190">
        <v>0</v>
      </c>
      <c r="JR40" s="190">
        <v>0</v>
      </c>
      <c r="JS40" s="190">
        <f t="shared" si="41"/>
        <v>0</v>
      </c>
      <c r="JT40" s="191"/>
      <c r="JU40" s="192">
        <v>34</v>
      </c>
      <c r="JV40" s="189" t="s">
        <v>37</v>
      </c>
      <c r="JW40" s="190">
        <v>0</v>
      </c>
      <c r="JX40" s="190">
        <v>0</v>
      </c>
      <c r="JY40" s="190">
        <v>0</v>
      </c>
      <c r="JZ40" s="190">
        <f t="shared" si="42"/>
        <v>0</v>
      </c>
      <c r="KA40" s="191"/>
      <c r="KB40" s="192">
        <v>34</v>
      </c>
      <c r="KC40" s="189" t="s">
        <v>37</v>
      </c>
      <c r="KD40" s="190">
        <v>0</v>
      </c>
      <c r="KE40" s="190">
        <v>0</v>
      </c>
      <c r="KF40" s="190">
        <v>0</v>
      </c>
      <c r="KG40" s="190">
        <f t="shared" si="43"/>
        <v>0</v>
      </c>
      <c r="KH40" s="191"/>
      <c r="KI40" s="192">
        <v>34</v>
      </c>
      <c r="KJ40" s="189" t="s">
        <v>37</v>
      </c>
      <c r="KK40" s="190">
        <v>0</v>
      </c>
      <c r="KL40" s="190">
        <v>0</v>
      </c>
      <c r="KM40" s="190">
        <v>0</v>
      </c>
      <c r="KN40" s="190">
        <f t="shared" si="44"/>
        <v>0</v>
      </c>
      <c r="KO40" s="191"/>
      <c r="KP40" s="192">
        <v>34</v>
      </c>
      <c r="KQ40" s="189" t="s">
        <v>37</v>
      </c>
      <c r="KR40" s="190">
        <v>0</v>
      </c>
      <c r="KS40" s="190">
        <f t="shared" si="45"/>
        <v>2052600</v>
      </c>
      <c r="KT40" s="190">
        <f t="shared" si="0"/>
        <v>150000</v>
      </c>
      <c r="KU40" s="190">
        <f t="shared" si="1"/>
        <v>2202600</v>
      </c>
      <c r="KV40" s="9"/>
    </row>
    <row r="41" spans="1:308" ht="15.75" hidden="1">
      <c r="A41" s="188">
        <v>35</v>
      </c>
      <c r="B41" s="189" t="s">
        <v>38</v>
      </c>
      <c r="C41" s="190">
        <v>0</v>
      </c>
      <c r="D41" s="190">
        <v>0</v>
      </c>
      <c r="E41" s="190">
        <v>0</v>
      </c>
      <c r="F41" s="190">
        <f t="shared" si="2"/>
        <v>0</v>
      </c>
      <c r="G41" s="191"/>
      <c r="H41" s="192">
        <v>35</v>
      </c>
      <c r="I41" s="189" t="s">
        <v>38</v>
      </c>
      <c r="J41" s="190">
        <v>0</v>
      </c>
      <c r="K41" s="190">
        <v>0</v>
      </c>
      <c r="L41" s="190">
        <v>0</v>
      </c>
      <c r="M41" s="190">
        <f t="shared" si="3"/>
        <v>0</v>
      </c>
      <c r="N41" s="191"/>
      <c r="O41" s="192">
        <v>35</v>
      </c>
      <c r="P41" s="189" t="s">
        <v>38</v>
      </c>
      <c r="Q41" s="190">
        <v>0</v>
      </c>
      <c r="R41" s="190">
        <v>0</v>
      </c>
      <c r="S41" s="190">
        <v>0</v>
      </c>
      <c r="T41" s="190">
        <f t="shared" si="4"/>
        <v>0</v>
      </c>
      <c r="U41" s="191"/>
      <c r="V41" s="192">
        <v>35</v>
      </c>
      <c r="W41" s="189" t="s">
        <v>38</v>
      </c>
      <c r="X41" s="190">
        <v>0</v>
      </c>
      <c r="Y41" s="190">
        <v>0</v>
      </c>
      <c r="Z41" s="190">
        <v>0</v>
      </c>
      <c r="AA41" s="190">
        <f t="shared" si="5"/>
        <v>0</v>
      </c>
      <c r="AB41" s="191"/>
      <c r="AC41" s="192">
        <v>35</v>
      </c>
      <c r="AD41" s="189" t="s">
        <v>38</v>
      </c>
      <c r="AE41" s="190">
        <v>0</v>
      </c>
      <c r="AF41" s="190">
        <v>0</v>
      </c>
      <c r="AG41" s="190">
        <v>0</v>
      </c>
      <c r="AH41" s="190">
        <f t="shared" si="6"/>
        <v>0</v>
      </c>
      <c r="AI41" s="191"/>
      <c r="AJ41" s="192">
        <v>35</v>
      </c>
      <c r="AK41" s="189" t="s">
        <v>38</v>
      </c>
      <c r="AL41" s="190">
        <v>0</v>
      </c>
      <c r="AM41" s="190">
        <v>0</v>
      </c>
      <c r="AN41" s="190">
        <v>0</v>
      </c>
      <c r="AO41" s="190">
        <f t="shared" si="7"/>
        <v>0</v>
      </c>
      <c r="AP41" s="191"/>
      <c r="AQ41" s="192">
        <v>35</v>
      </c>
      <c r="AR41" s="189" t="s">
        <v>38</v>
      </c>
      <c r="AS41" s="190">
        <v>0</v>
      </c>
      <c r="AT41" s="190">
        <v>100500</v>
      </c>
      <c r="AU41" s="190">
        <v>0</v>
      </c>
      <c r="AV41" s="190">
        <f t="shared" si="8"/>
        <v>100500</v>
      </c>
      <c r="AW41" s="191"/>
      <c r="AX41" s="192">
        <v>35</v>
      </c>
      <c r="AY41" s="189" t="s">
        <v>38</v>
      </c>
      <c r="AZ41" s="190">
        <v>0</v>
      </c>
      <c r="BA41" s="190">
        <v>9500</v>
      </c>
      <c r="BB41" s="190">
        <v>0</v>
      </c>
      <c r="BC41" s="190">
        <f t="shared" si="9"/>
        <v>9500</v>
      </c>
      <c r="BD41" s="191"/>
      <c r="BE41" s="192">
        <v>35</v>
      </c>
      <c r="BF41" s="189" t="s">
        <v>38</v>
      </c>
      <c r="BG41" s="190">
        <v>0</v>
      </c>
      <c r="BH41" s="190">
        <v>0</v>
      </c>
      <c r="BI41" s="190">
        <v>0</v>
      </c>
      <c r="BJ41" s="190">
        <f t="shared" si="10"/>
        <v>0</v>
      </c>
      <c r="BK41" s="191"/>
      <c r="BL41" s="192">
        <v>35</v>
      </c>
      <c r="BM41" s="189" t="s">
        <v>38</v>
      </c>
      <c r="BN41" s="190">
        <v>0</v>
      </c>
      <c r="BO41" s="190">
        <v>0</v>
      </c>
      <c r="BP41" s="190">
        <v>0</v>
      </c>
      <c r="BQ41" s="190">
        <f t="shared" si="11"/>
        <v>0</v>
      </c>
      <c r="BR41" s="191"/>
      <c r="BS41" s="192">
        <v>35</v>
      </c>
      <c r="BT41" s="189" t="s">
        <v>38</v>
      </c>
      <c r="BU41" s="190">
        <v>20</v>
      </c>
      <c r="BV41" s="190">
        <v>115000</v>
      </c>
      <c r="BW41" s="190">
        <v>0</v>
      </c>
      <c r="BX41" s="190">
        <f t="shared" si="12"/>
        <v>115000</v>
      </c>
      <c r="BY41" s="191"/>
      <c r="BZ41" s="192">
        <v>35</v>
      </c>
      <c r="CA41" s="189" t="s">
        <v>38</v>
      </c>
      <c r="CB41" s="190">
        <v>20</v>
      </c>
      <c r="CC41" s="190">
        <v>115000</v>
      </c>
      <c r="CD41" s="190">
        <v>0</v>
      </c>
      <c r="CE41" s="190">
        <f t="shared" si="13"/>
        <v>115000</v>
      </c>
      <c r="CF41" s="191"/>
      <c r="CG41" s="192">
        <v>35</v>
      </c>
      <c r="CH41" s="189" t="s">
        <v>38</v>
      </c>
      <c r="CI41" s="190">
        <v>20</v>
      </c>
      <c r="CJ41" s="190">
        <v>115000</v>
      </c>
      <c r="CK41" s="190">
        <v>0</v>
      </c>
      <c r="CL41" s="190">
        <f t="shared" si="14"/>
        <v>115000</v>
      </c>
      <c r="CM41" s="191"/>
      <c r="CN41" s="192">
        <v>35</v>
      </c>
      <c r="CO41" s="189" t="s">
        <v>38</v>
      </c>
      <c r="CP41" s="190">
        <v>0</v>
      </c>
      <c r="CQ41" s="190">
        <v>0</v>
      </c>
      <c r="CR41" s="190">
        <v>0</v>
      </c>
      <c r="CS41" s="190">
        <f t="shared" si="15"/>
        <v>0</v>
      </c>
      <c r="CT41" s="191"/>
      <c r="CU41" s="192">
        <v>35</v>
      </c>
      <c r="CV41" s="189" t="s">
        <v>38</v>
      </c>
      <c r="CW41" s="190">
        <v>0</v>
      </c>
      <c r="CX41" s="190">
        <v>0</v>
      </c>
      <c r="CY41" s="190">
        <v>0</v>
      </c>
      <c r="CZ41" s="190">
        <f t="shared" si="16"/>
        <v>0</v>
      </c>
      <c r="DA41" s="191"/>
      <c r="DB41" s="192">
        <v>35</v>
      </c>
      <c r="DC41" s="189" t="s">
        <v>38</v>
      </c>
      <c r="DD41" s="190">
        <v>0</v>
      </c>
      <c r="DE41" s="190">
        <v>0</v>
      </c>
      <c r="DF41" s="190">
        <v>0</v>
      </c>
      <c r="DG41" s="190">
        <f t="shared" si="17"/>
        <v>0</v>
      </c>
      <c r="DH41" s="191"/>
      <c r="DI41" s="192">
        <v>35</v>
      </c>
      <c r="DJ41" s="189" t="s">
        <v>38</v>
      </c>
      <c r="DK41" s="190">
        <v>0</v>
      </c>
      <c r="DL41" s="190">
        <v>0</v>
      </c>
      <c r="DM41" s="190">
        <v>0</v>
      </c>
      <c r="DN41" s="190">
        <f t="shared" si="18"/>
        <v>0</v>
      </c>
      <c r="DO41" s="191"/>
      <c r="DP41" s="192">
        <v>35</v>
      </c>
      <c r="DQ41" s="189" t="s">
        <v>38</v>
      </c>
      <c r="DR41" s="190">
        <v>0</v>
      </c>
      <c r="DS41" s="190">
        <v>0</v>
      </c>
      <c r="DT41" s="190">
        <v>0</v>
      </c>
      <c r="DU41" s="190">
        <f t="shared" si="19"/>
        <v>0</v>
      </c>
      <c r="DV41" s="191"/>
      <c r="DW41" s="192">
        <v>35</v>
      </c>
      <c r="DX41" s="189" t="s">
        <v>38</v>
      </c>
      <c r="DY41" s="190">
        <v>0</v>
      </c>
      <c r="DZ41" s="190">
        <v>0</v>
      </c>
      <c r="EA41" s="190">
        <v>0</v>
      </c>
      <c r="EB41" s="190">
        <f t="shared" si="20"/>
        <v>0</v>
      </c>
      <c r="EC41" s="191"/>
      <c r="ED41" s="192">
        <v>35</v>
      </c>
      <c r="EE41" s="189" t="s">
        <v>38</v>
      </c>
      <c r="EF41" s="190">
        <v>0</v>
      </c>
      <c r="EG41" s="190">
        <v>0</v>
      </c>
      <c r="EH41" s="190">
        <v>0</v>
      </c>
      <c r="EI41" s="190">
        <f t="shared" si="21"/>
        <v>0</v>
      </c>
      <c r="EJ41" s="191"/>
      <c r="EK41" s="192">
        <v>35</v>
      </c>
      <c r="EL41" s="189" t="s">
        <v>38</v>
      </c>
      <c r="EM41" s="190">
        <v>0</v>
      </c>
      <c r="EN41" s="190">
        <v>0</v>
      </c>
      <c r="EO41" s="190">
        <v>0</v>
      </c>
      <c r="EP41" s="190">
        <f t="shared" si="22"/>
        <v>0</v>
      </c>
      <c r="EQ41" s="191"/>
      <c r="ER41" s="192">
        <v>35</v>
      </c>
      <c r="ES41" s="189" t="s">
        <v>38</v>
      </c>
      <c r="ET41" s="190">
        <v>1</v>
      </c>
      <c r="EU41" s="190">
        <v>15000</v>
      </c>
      <c r="EV41" s="190">
        <v>0</v>
      </c>
      <c r="EW41" s="190">
        <f t="shared" si="23"/>
        <v>15000</v>
      </c>
      <c r="EX41" s="191"/>
      <c r="EY41" s="192">
        <v>35</v>
      </c>
      <c r="EZ41" s="189" t="s">
        <v>38</v>
      </c>
      <c r="FA41" s="190">
        <v>0</v>
      </c>
      <c r="FB41" s="190">
        <v>70000</v>
      </c>
      <c r="FC41" s="190">
        <v>0</v>
      </c>
      <c r="FD41" s="190">
        <f t="shared" si="24"/>
        <v>70000</v>
      </c>
      <c r="FE41" s="191"/>
      <c r="FF41" s="192">
        <v>35</v>
      </c>
      <c r="FG41" s="189" t="s">
        <v>38</v>
      </c>
      <c r="FH41" s="190">
        <v>0</v>
      </c>
      <c r="FI41" s="190">
        <v>0</v>
      </c>
      <c r="FJ41" s="190">
        <v>0</v>
      </c>
      <c r="FK41" s="190">
        <f t="shared" si="25"/>
        <v>0</v>
      </c>
      <c r="FL41" s="191"/>
      <c r="FM41" s="192">
        <v>35</v>
      </c>
      <c r="FN41" s="189" t="s">
        <v>38</v>
      </c>
      <c r="FO41" s="190">
        <v>0</v>
      </c>
      <c r="FP41" s="190">
        <v>0</v>
      </c>
      <c r="FQ41" s="190">
        <v>0</v>
      </c>
      <c r="FR41" s="190">
        <f t="shared" si="26"/>
        <v>0</v>
      </c>
      <c r="FS41" s="191"/>
      <c r="FT41" s="192">
        <v>35</v>
      </c>
      <c r="FU41" s="189" t="s">
        <v>38</v>
      </c>
      <c r="FV41" s="190">
        <v>0</v>
      </c>
      <c r="FW41" s="190">
        <v>110000</v>
      </c>
      <c r="FX41" s="190">
        <v>0</v>
      </c>
      <c r="FY41" s="190">
        <f t="shared" si="27"/>
        <v>110000</v>
      </c>
      <c r="FZ41" s="191"/>
      <c r="GA41" s="192">
        <v>35</v>
      </c>
      <c r="GB41" s="189" t="s">
        <v>38</v>
      </c>
      <c r="GC41" s="190">
        <v>1</v>
      </c>
      <c r="GD41" s="190">
        <v>120900</v>
      </c>
      <c r="GE41" s="190">
        <v>150000</v>
      </c>
      <c r="GF41" s="190">
        <f t="shared" si="28"/>
        <v>270900</v>
      </c>
      <c r="GG41" s="191"/>
      <c r="GH41" s="192">
        <v>35</v>
      </c>
      <c r="GI41" s="189" t="s">
        <v>38</v>
      </c>
      <c r="GJ41" s="190">
        <v>0</v>
      </c>
      <c r="GK41" s="190">
        <v>74000</v>
      </c>
      <c r="GL41" s="190">
        <v>0</v>
      </c>
      <c r="GM41" s="190">
        <f t="shared" si="29"/>
        <v>74000</v>
      </c>
      <c r="GN41" s="191"/>
      <c r="GO41" s="192">
        <v>35</v>
      </c>
      <c r="GP41" s="189" t="s">
        <v>38</v>
      </c>
      <c r="GQ41" s="190">
        <v>0</v>
      </c>
      <c r="GR41" s="190">
        <v>0</v>
      </c>
      <c r="GS41" s="190">
        <v>0</v>
      </c>
      <c r="GT41" s="190">
        <f t="shared" si="30"/>
        <v>0</v>
      </c>
      <c r="GU41" s="191"/>
      <c r="GV41" s="192">
        <v>35</v>
      </c>
      <c r="GW41" s="189" t="s">
        <v>38</v>
      </c>
      <c r="GX41" s="190">
        <v>22</v>
      </c>
      <c r="GY41" s="190">
        <v>179344</v>
      </c>
      <c r="GZ41" s="190">
        <v>0</v>
      </c>
      <c r="HA41" s="190">
        <f t="shared" si="31"/>
        <v>179344</v>
      </c>
      <c r="HB41" s="191"/>
      <c r="HC41" s="192">
        <v>35</v>
      </c>
      <c r="HD41" s="189" t="s">
        <v>38</v>
      </c>
      <c r="HE41" s="190">
        <v>3</v>
      </c>
      <c r="HF41" s="190">
        <v>42000</v>
      </c>
      <c r="HG41" s="190">
        <v>0</v>
      </c>
      <c r="HH41" s="190">
        <f t="shared" si="32"/>
        <v>42000</v>
      </c>
      <c r="HI41" s="191"/>
      <c r="HJ41" s="192">
        <v>35</v>
      </c>
      <c r="HK41" s="189" t="s">
        <v>38</v>
      </c>
      <c r="HL41" s="190">
        <v>0</v>
      </c>
      <c r="HM41" s="190">
        <v>50000</v>
      </c>
      <c r="HN41" s="190">
        <v>0</v>
      </c>
      <c r="HO41" s="190">
        <f t="shared" si="33"/>
        <v>50000</v>
      </c>
      <c r="HP41" s="191"/>
      <c r="HQ41" s="192">
        <v>35</v>
      </c>
      <c r="HR41" s="189" t="s">
        <v>38</v>
      </c>
      <c r="HS41" s="190">
        <v>0</v>
      </c>
      <c r="HT41" s="190">
        <v>50000</v>
      </c>
      <c r="HU41" s="190">
        <v>0</v>
      </c>
      <c r="HV41" s="190">
        <f t="shared" si="34"/>
        <v>50000</v>
      </c>
      <c r="HW41" s="191"/>
      <c r="HX41" s="192">
        <v>35</v>
      </c>
      <c r="HY41" s="189" t="s">
        <v>38</v>
      </c>
      <c r="HZ41" s="190">
        <v>1</v>
      </c>
      <c r="IA41" s="190">
        <v>85000</v>
      </c>
      <c r="IB41" s="190">
        <v>0</v>
      </c>
      <c r="IC41" s="190">
        <f t="shared" si="35"/>
        <v>85000</v>
      </c>
      <c r="ID41" s="191"/>
      <c r="IE41" s="192">
        <v>35</v>
      </c>
      <c r="IF41" s="189" t="s">
        <v>38</v>
      </c>
      <c r="IG41" s="190">
        <v>1</v>
      </c>
      <c r="IH41" s="190">
        <v>37500</v>
      </c>
      <c r="II41" s="190">
        <v>0</v>
      </c>
      <c r="IJ41" s="190">
        <f t="shared" si="36"/>
        <v>37500</v>
      </c>
      <c r="IK41" s="191"/>
      <c r="IL41" s="192">
        <v>35</v>
      </c>
      <c r="IM41" s="189" t="s">
        <v>38</v>
      </c>
      <c r="IN41" s="190">
        <v>19</v>
      </c>
      <c r="IO41" s="190">
        <v>190000</v>
      </c>
      <c r="IP41" s="190">
        <v>0</v>
      </c>
      <c r="IQ41" s="190">
        <f t="shared" si="37"/>
        <v>190000</v>
      </c>
      <c r="IR41" s="191"/>
      <c r="IS41" s="192">
        <v>35</v>
      </c>
      <c r="IT41" s="189" t="s">
        <v>38</v>
      </c>
      <c r="IU41" s="190">
        <v>0</v>
      </c>
      <c r="IV41" s="190">
        <v>0</v>
      </c>
      <c r="IW41" s="190">
        <v>0</v>
      </c>
      <c r="IX41" s="190">
        <f t="shared" si="38"/>
        <v>0</v>
      </c>
      <c r="IY41" s="191"/>
      <c r="IZ41" s="192">
        <v>35</v>
      </c>
      <c r="JA41" s="189" t="s">
        <v>38</v>
      </c>
      <c r="JB41" s="190">
        <v>1</v>
      </c>
      <c r="JC41" s="190">
        <v>300000</v>
      </c>
      <c r="JD41" s="190">
        <v>0</v>
      </c>
      <c r="JE41" s="190">
        <f t="shared" si="39"/>
        <v>300000</v>
      </c>
      <c r="JF41" s="191"/>
      <c r="JG41" s="192">
        <v>35</v>
      </c>
      <c r="JH41" s="189" t="s">
        <v>38</v>
      </c>
      <c r="JI41" s="190">
        <v>2</v>
      </c>
      <c r="JJ41" s="190">
        <v>10000</v>
      </c>
      <c r="JK41" s="190">
        <v>0</v>
      </c>
      <c r="JL41" s="190">
        <f t="shared" si="40"/>
        <v>10000</v>
      </c>
      <c r="JM41" s="191"/>
      <c r="JN41" s="192">
        <v>35</v>
      </c>
      <c r="JO41" s="189" t="s">
        <v>38</v>
      </c>
      <c r="JP41" s="190">
        <v>0</v>
      </c>
      <c r="JQ41" s="190">
        <v>0</v>
      </c>
      <c r="JR41" s="190">
        <v>0</v>
      </c>
      <c r="JS41" s="190">
        <f t="shared" si="41"/>
        <v>0</v>
      </c>
      <c r="JT41" s="191"/>
      <c r="JU41" s="192">
        <v>35</v>
      </c>
      <c r="JV41" s="189" t="s">
        <v>38</v>
      </c>
      <c r="JW41" s="190">
        <v>0</v>
      </c>
      <c r="JX41" s="190">
        <v>0</v>
      </c>
      <c r="JY41" s="190">
        <v>0</v>
      </c>
      <c r="JZ41" s="190">
        <f t="shared" si="42"/>
        <v>0</v>
      </c>
      <c r="KA41" s="191"/>
      <c r="KB41" s="192">
        <v>35</v>
      </c>
      <c r="KC41" s="189" t="s">
        <v>38</v>
      </c>
      <c r="KD41" s="190">
        <v>0</v>
      </c>
      <c r="KE41" s="190">
        <v>0</v>
      </c>
      <c r="KF41" s="190">
        <v>0</v>
      </c>
      <c r="KG41" s="190">
        <f t="shared" si="43"/>
        <v>0</v>
      </c>
      <c r="KH41" s="191"/>
      <c r="KI41" s="192">
        <v>35</v>
      </c>
      <c r="KJ41" s="189" t="s">
        <v>38</v>
      </c>
      <c r="KK41" s="190">
        <v>0</v>
      </c>
      <c r="KL41" s="190">
        <v>0</v>
      </c>
      <c r="KM41" s="190">
        <v>0</v>
      </c>
      <c r="KN41" s="190">
        <f t="shared" si="44"/>
        <v>0</v>
      </c>
      <c r="KO41" s="191"/>
      <c r="KP41" s="192">
        <v>35</v>
      </c>
      <c r="KQ41" s="189" t="s">
        <v>38</v>
      </c>
      <c r="KR41" s="190">
        <v>0</v>
      </c>
      <c r="KS41" s="190">
        <f t="shared" si="45"/>
        <v>1788744</v>
      </c>
      <c r="KT41" s="190">
        <f t="shared" si="0"/>
        <v>150000</v>
      </c>
      <c r="KU41" s="190">
        <f t="shared" si="1"/>
        <v>1938744</v>
      </c>
      <c r="KV41" s="9"/>
    </row>
    <row r="42" spans="1:308" ht="15.75" hidden="1">
      <c r="A42" s="188">
        <v>36</v>
      </c>
      <c r="B42" s="189" t="s">
        <v>39</v>
      </c>
      <c r="C42" s="190">
        <v>0</v>
      </c>
      <c r="D42" s="190">
        <v>0</v>
      </c>
      <c r="E42" s="190">
        <v>0</v>
      </c>
      <c r="F42" s="190">
        <f t="shared" si="2"/>
        <v>0</v>
      </c>
      <c r="G42" s="191"/>
      <c r="H42" s="192">
        <v>36</v>
      </c>
      <c r="I42" s="189" t="s">
        <v>39</v>
      </c>
      <c r="J42" s="190">
        <v>0</v>
      </c>
      <c r="K42" s="190">
        <v>0</v>
      </c>
      <c r="L42" s="190">
        <v>0</v>
      </c>
      <c r="M42" s="190">
        <f t="shared" si="3"/>
        <v>0</v>
      </c>
      <c r="N42" s="191"/>
      <c r="O42" s="192">
        <v>36</v>
      </c>
      <c r="P42" s="189" t="s">
        <v>39</v>
      </c>
      <c r="Q42" s="190">
        <v>0</v>
      </c>
      <c r="R42" s="190">
        <v>0</v>
      </c>
      <c r="S42" s="190">
        <v>0</v>
      </c>
      <c r="T42" s="190">
        <f t="shared" si="4"/>
        <v>0</v>
      </c>
      <c r="U42" s="191"/>
      <c r="V42" s="192">
        <v>36</v>
      </c>
      <c r="W42" s="189" t="s">
        <v>39</v>
      </c>
      <c r="X42" s="190">
        <v>0</v>
      </c>
      <c r="Y42" s="190">
        <v>0</v>
      </c>
      <c r="Z42" s="190">
        <v>0</v>
      </c>
      <c r="AA42" s="190">
        <f t="shared" si="5"/>
        <v>0</v>
      </c>
      <c r="AB42" s="191"/>
      <c r="AC42" s="192">
        <v>36</v>
      </c>
      <c r="AD42" s="189" t="s">
        <v>39</v>
      </c>
      <c r="AE42" s="190">
        <v>0</v>
      </c>
      <c r="AF42" s="190">
        <v>0</v>
      </c>
      <c r="AG42" s="190">
        <v>0</v>
      </c>
      <c r="AH42" s="190">
        <f t="shared" si="6"/>
        <v>0</v>
      </c>
      <c r="AI42" s="191"/>
      <c r="AJ42" s="192">
        <v>36</v>
      </c>
      <c r="AK42" s="189" t="s">
        <v>39</v>
      </c>
      <c r="AL42" s="190">
        <v>0</v>
      </c>
      <c r="AM42" s="190">
        <v>0</v>
      </c>
      <c r="AN42" s="190">
        <v>0</v>
      </c>
      <c r="AO42" s="190">
        <f t="shared" si="7"/>
        <v>0</v>
      </c>
      <c r="AP42" s="191"/>
      <c r="AQ42" s="192">
        <v>36</v>
      </c>
      <c r="AR42" s="189" t="s">
        <v>39</v>
      </c>
      <c r="AS42" s="190">
        <v>0</v>
      </c>
      <c r="AT42" s="190">
        <v>275000</v>
      </c>
      <c r="AU42" s="190">
        <v>0</v>
      </c>
      <c r="AV42" s="190">
        <f t="shared" si="8"/>
        <v>275000</v>
      </c>
      <c r="AW42" s="191"/>
      <c r="AX42" s="192">
        <v>36</v>
      </c>
      <c r="AY42" s="189" t="s">
        <v>39</v>
      </c>
      <c r="AZ42" s="190">
        <v>0</v>
      </c>
      <c r="BA42" s="190">
        <v>5500</v>
      </c>
      <c r="BB42" s="190">
        <v>0</v>
      </c>
      <c r="BC42" s="190">
        <f t="shared" si="9"/>
        <v>5500</v>
      </c>
      <c r="BD42" s="191"/>
      <c r="BE42" s="192">
        <v>36</v>
      </c>
      <c r="BF42" s="189" t="s">
        <v>39</v>
      </c>
      <c r="BG42" s="190">
        <v>0</v>
      </c>
      <c r="BH42" s="190">
        <v>0</v>
      </c>
      <c r="BI42" s="190">
        <v>0</v>
      </c>
      <c r="BJ42" s="190">
        <f t="shared" si="10"/>
        <v>0</v>
      </c>
      <c r="BK42" s="191"/>
      <c r="BL42" s="192">
        <v>36</v>
      </c>
      <c r="BM42" s="189" t="s">
        <v>39</v>
      </c>
      <c r="BN42" s="190">
        <v>0</v>
      </c>
      <c r="BO42" s="190">
        <v>0</v>
      </c>
      <c r="BP42" s="190">
        <v>0</v>
      </c>
      <c r="BQ42" s="190">
        <f t="shared" si="11"/>
        <v>0</v>
      </c>
      <c r="BR42" s="191"/>
      <c r="BS42" s="192">
        <v>36</v>
      </c>
      <c r="BT42" s="189" t="s">
        <v>39</v>
      </c>
      <c r="BU42" s="190">
        <v>12</v>
      </c>
      <c r="BV42" s="190">
        <v>75000</v>
      </c>
      <c r="BW42" s="190">
        <v>0</v>
      </c>
      <c r="BX42" s="190">
        <f t="shared" si="12"/>
        <v>75000</v>
      </c>
      <c r="BY42" s="191"/>
      <c r="BZ42" s="192">
        <v>36</v>
      </c>
      <c r="CA42" s="189" t="s">
        <v>39</v>
      </c>
      <c r="CB42" s="190">
        <v>12</v>
      </c>
      <c r="CC42" s="190">
        <v>75000</v>
      </c>
      <c r="CD42" s="190">
        <v>0</v>
      </c>
      <c r="CE42" s="190">
        <f t="shared" si="13"/>
        <v>75000</v>
      </c>
      <c r="CF42" s="191"/>
      <c r="CG42" s="192">
        <v>36</v>
      </c>
      <c r="CH42" s="189" t="s">
        <v>39</v>
      </c>
      <c r="CI42" s="190">
        <v>12</v>
      </c>
      <c r="CJ42" s="190">
        <v>75000</v>
      </c>
      <c r="CK42" s="190">
        <v>0</v>
      </c>
      <c r="CL42" s="190">
        <f t="shared" si="14"/>
        <v>75000</v>
      </c>
      <c r="CM42" s="191"/>
      <c r="CN42" s="192">
        <v>36</v>
      </c>
      <c r="CO42" s="189" t="s">
        <v>39</v>
      </c>
      <c r="CP42" s="190">
        <v>0</v>
      </c>
      <c r="CQ42" s="190">
        <v>0</v>
      </c>
      <c r="CR42" s="190">
        <v>0</v>
      </c>
      <c r="CS42" s="190">
        <f t="shared" si="15"/>
        <v>0</v>
      </c>
      <c r="CT42" s="191"/>
      <c r="CU42" s="192">
        <v>36</v>
      </c>
      <c r="CV42" s="189" t="s">
        <v>39</v>
      </c>
      <c r="CW42" s="190">
        <v>0</v>
      </c>
      <c r="CX42" s="190">
        <v>0</v>
      </c>
      <c r="CY42" s="190">
        <v>0</v>
      </c>
      <c r="CZ42" s="190">
        <f t="shared" si="16"/>
        <v>0</v>
      </c>
      <c r="DA42" s="191"/>
      <c r="DB42" s="192">
        <v>36</v>
      </c>
      <c r="DC42" s="189" t="s">
        <v>39</v>
      </c>
      <c r="DD42" s="190">
        <v>0</v>
      </c>
      <c r="DE42" s="190">
        <v>0</v>
      </c>
      <c r="DF42" s="190">
        <v>0</v>
      </c>
      <c r="DG42" s="190">
        <f t="shared" si="17"/>
        <v>0</v>
      </c>
      <c r="DH42" s="191"/>
      <c r="DI42" s="192">
        <v>36</v>
      </c>
      <c r="DJ42" s="189" t="s">
        <v>39</v>
      </c>
      <c r="DK42" s="190">
        <v>0</v>
      </c>
      <c r="DL42" s="190">
        <v>0</v>
      </c>
      <c r="DM42" s="190">
        <v>0</v>
      </c>
      <c r="DN42" s="190">
        <f t="shared" si="18"/>
        <v>0</v>
      </c>
      <c r="DO42" s="191"/>
      <c r="DP42" s="192">
        <v>36</v>
      </c>
      <c r="DQ42" s="189" t="s">
        <v>39</v>
      </c>
      <c r="DR42" s="190">
        <v>0</v>
      </c>
      <c r="DS42" s="190">
        <v>0</v>
      </c>
      <c r="DT42" s="190">
        <v>0</v>
      </c>
      <c r="DU42" s="190">
        <f t="shared" si="19"/>
        <v>0</v>
      </c>
      <c r="DV42" s="191"/>
      <c r="DW42" s="192">
        <v>36</v>
      </c>
      <c r="DX42" s="189" t="s">
        <v>39</v>
      </c>
      <c r="DY42" s="190">
        <v>0</v>
      </c>
      <c r="DZ42" s="190">
        <v>0</v>
      </c>
      <c r="EA42" s="190">
        <v>0</v>
      </c>
      <c r="EB42" s="190">
        <f t="shared" si="20"/>
        <v>0</v>
      </c>
      <c r="EC42" s="191"/>
      <c r="ED42" s="192">
        <v>36</v>
      </c>
      <c r="EE42" s="189" t="s">
        <v>39</v>
      </c>
      <c r="EF42" s="190">
        <v>0</v>
      </c>
      <c r="EG42" s="190">
        <v>0</v>
      </c>
      <c r="EH42" s="190">
        <v>0</v>
      </c>
      <c r="EI42" s="190">
        <f t="shared" si="21"/>
        <v>0</v>
      </c>
      <c r="EJ42" s="191"/>
      <c r="EK42" s="192">
        <v>36</v>
      </c>
      <c r="EL42" s="189" t="s">
        <v>39</v>
      </c>
      <c r="EM42" s="190">
        <v>0</v>
      </c>
      <c r="EN42" s="190">
        <v>0</v>
      </c>
      <c r="EO42" s="190">
        <v>0</v>
      </c>
      <c r="EP42" s="190">
        <f t="shared" si="22"/>
        <v>0</v>
      </c>
      <c r="EQ42" s="191"/>
      <c r="ER42" s="192">
        <v>36</v>
      </c>
      <c r="ES42" s="189" t="s">
        <v>39</v>
      </c>
      <c r="ET42" s="190">
        <v>1</v>
      </c>
      <c r="EU42" s="190">
        <v>15000</v>
      </c>
      <c r="EV42" s="190">
        <v>0</v>
      </c>
      <c r="EW42" s="190">
        <f t="shared" si="23"/>
        <v>15000</v>
      </c>
      <c r="EX42" s="191"/>
      <c r="EY42" s="192">
        <v>36</v>
      </c>
      <c r="EZ42" s="189" t="s">
        <v>39</v>
      </c>
      <c r="FA42" s="190">
        <v>0</v>
      </c>
      <c r="FB42" s="190">
        <v>70000</v>
      </c>
      <c r="FC42" s="190">
        <v>0</v>
      </c>
      <c r="FD42" s="190">
        <f t="shared" si="24"/>
        <v>70000</v>
      </c>
      <c r="FE42" s="191"/>
      <c r="FF42" s="192">
        <v>36</v>
      </c>
      <c r="FG42" s="189" t="s">
        <v>39</v>
      </c>
      <c r="FH42" s="190">
        <v>0</v>
      </c>
      <c r="FI42" s="190">
        <v>0</v>
      </c>
      <c r="FJ42" s="190">
        <v>0</v>
      </c>
      <c r="FK42" s="190">
        <f t="shared" si="25"/>
        <v>0</v>
      </c>
      <c r="FL42" s="191"/>
      <c r="FM42" s="192">
        <v>36</v>
      </c>
      <c r="FN42" s="189" t="s">
        <v>39</v>
      </c>
      <c r="FO42" s="190">
        <v>0</v>
      </c>
      <c r="FP42" s="190">
        <v>0</v>
      </c>
      <c r="FQ42" s="190">
        <v>0</v>
      </c>
      <c r="FR42" s="190">
        <f t="shared" si="26"/>
        <v>0</v>
      </c>
      <c r="FS42" s="191"/>
      <c r="FT42" s="192">
        <v>36</v>
      </c>
      <c r="FU42" s="189" t="s">
        <v>39</v>
      </c>
      <c r="FV42" s="190">
        <v>0</v>
      </c>
      <c r="FW42" s="190">
        <v>100000</v>
      </c>
      <c r="FX42" s="190">
        <v>0</v>
      </c>
      <c r="FY42" s="190">
        <f t="shared" si="27"/>
        <v>100000</v>
      </c>
      <c r="FZ42" s="191"/>
      <c r="GA42" s="192">
        <v>36</v>
      </c>
      <c r="GB42" s="189" t="s">
        <v>39</v>
      </c>
      <c r="GC42" s="190">
        <v>1</v>
      </c>
      <c r="GD42" s="190">
        <v>68850</v>
      </c>
      <c r="GE42" s="190">
        <v>100000</v>
      </c>
      <c r="GF42" s="190">
        <f t="shared" si="28"/>
        <v>168850</v>
      </c>
      <c r="GG42" s="191"/>
      <c r="GH42" s="192">
        <v>36</v>
      </c>
      <c r="GI42" s="189" t="s">
        <v>39</v>
      </c>
      <c r="GJ42" s="190">
        <v>0</v>
      </c>
      <c r="GK42" s="190">
        <v>48400</v>
      </c>
      <c r="GL42" s="190">
        <v>0</v>
      </c>
      <c r="GM42" s="190">
        <f t="shared" si="29"/>
        <v>48400</v>
      </c>
      <c r="GN42" s="191"/>
      <c r="GO42" s="192">
        <v>36</v>
      </c>
      <c r="GP42" s="189" t="s">
        <v>39</v>
      </c>
      <c r="GQ42" s="190">
        <v>0</v>
      </c>
      <c r="GR42" s="190">
        <v>0</v>
      </c>
      <c r="GS42" s="190">
        <v>0</v>
      </c>
      <c r="GT42" s="190">
        <f t="shared" si="30"/>
        <v>0</v>
      </c>
      <c r="GU42" s="191"/>
      <c r="GV42" s="192">
        <v>36</v>
      </c>
      <c r="GW42" s="189" t="s">
        <v>39</v>
      </c>
      <c r="GX42" s="190">
        <v>19</v>
      </c>
      <c r="GY42" s="190">
        <v>154888</v>
      </c>
      <c r="GZ42" s="190">
        <v>0</v>
      </c>
      <c r="HA42" s="190">
        <f t="shared" si="31"/>
        <v>154888</v>
      </c>
      <c r="HB42" s="191"/>
      <c r="HC42" s="192">
        <v>36</v>
      </c>
      <c r="HD42" s="189" t="s">
        <v>39</v>
      </c>
      <c r="HE42" s="190">
        <v>3</v>
      </c>
      <c r="HF42" s="190">
        <v>42000</v>
      </c>
      <c r="HG42" s="190">
        <v>0</v>
      </c>
      <c r="HH42" s="190">
        <f t="shared" si="32"/>
        <v>42000</v>
      </c>
      <c r="HI42" s="191"/>
      <c r="HJ42" s="192">
        <v>36</v>
      </c>
      <c r="HK42" s="189" t="s">
        <v>39</v>
      </c>
      <c r="HL42" s="190">
        <v>0</v>
      </c>
      <c r="HM42" s="190">
        <v>50000</v>
      </c>
      <c r="HN42" s="190">
        <v>0</v>
      </c>
      <c r="HO42" s="190">
        <f t="shared" si="33"/>
        <v>50000</v>
      </c>
      <c r="HP42" s="191"/>
      <c r="HQ42" s="192">
        <v>36</v>
      </c>
      <c r="HR42" s="189" t="s">
        <v>39</v>
      </c>
      <c r="HS42" s="190">
        <v>0</v>
      </c>
      <c r="HT42" s="190">
        <v>50000</v>
      </c>
      <c r="HU42" s="190">
        <v>0</v>
      </c>
      <c r="HV42" s="190">
        <f t="shared" si="34"/>
        <v>50000</v>
      </c>
      <c r="HW42" s="191"/>
      <c r="HX42" s="192">
        <v>36</v>
      </c>
      <c r="HY42" s="189" t="s">
        <v>39</v>
      </c>
      <c r="HZ42" s="190">
        <v>1</v>
      </c>
      <c r="IA42" s="190">
        <v>85000</v>
      </c>
      <c r="IB42" s="190">
        <v>0</v>
      </c>
      <c r="IC42" s="190">
        <f t="shared" si="35"/>
        <v>85000</v>
      </c>
      <c r="ID42" s="191"/>
      <c r="IE42" s="192">
        <v>36</v>
      </c>
      <c r="IF42" s="189" t="s">
        <v>39</v>
      </c>
      <c r="IG42" s="190">
        <v>1</v>
      </c>
      <c r="IH42" s="190">
        <v>37500</v>
      </c>
      <c r="II42" s="190">
        <v>0</v>
      </c>
      <c r="IJ42" s="190">
        <f t="shared" si="36"/>
        <v>37500</v>
      </c>
      <c r="IK42" s="191"/>
      <c r="IL42" s="192">
        <v>36</v>
      </c>
      <c r="IM42" s="189" t="s">
        <v>39</v>
      </c>
      <c r="IN42" s="190">
        <v>11</v>
      </c>
      <c r="IO42" s="190">
        <v>110000</v>
      </c>
      <c r="IP42" s="190">
        <v>0</v>
      </c>
      <c r="IQ42" s="190">
        <f t="shared" si="37"/>
        <v>110000</v>
      </c>
      <c r="IR42" s="191"/>
      <c r="IS42" s="192">
        <v>36</v>
      </c>
      <c r="IT42" s="189" t="s">
        <v>39</v>
      </c>
      <c r="IU42" s="190">
        <v>0</v>
      </c>
      <c r="IV42" s="190">
        <v>0</v>
      </c>
      <c r="IW42" s="190">
        <v>0</v>
      </c>
      <c r="IX42" s="190">
        <f t="shared" si="38"/>
        <v>0</v>
      </c>
      <c r="IY42" s="191"/>
      <c r="IZ42" s="192">
        <v>36</v>
      </c>
      <c r="JA42" s="189" t="s">
        <v>39</v>
      </c>
      <c r="JB42" s="190">
        <v>1</v>
      </c>
      <c r="JC42" s="190">
        <v>300000</v>
      </c>
      <c r="JD42" s="190">
        <v>0</v>
      </c>
      <c r="JE42" s="190">
        <f t="shared" si="39"/>
        <v>300000</v>
      </c>
      <c r="JF42" s="191"/>
      <c r="JG42" s="192">
        <v>36</v>
      </c>
      <c r="JH42" s="189" t="s">
        <v>39</v>
      </c>
      <c r="JI42" s="190">
        <v>0</v>
      </c>
      <c r="JJ42" s="190">
        <v>0</v>
      </c>
      <c r="JK42" s="190">
        <v>0</v>
      </c>
      <c r="JL42" s="190">
        <f t="shared" si="40"/>
        <v>0</v>
      </c>
      <c r="JM42" s="191"/>
      <c r="JN42" s="192">
        <v>36</v>
      </c>
      <c r="JO42" s="189" t="s">
        <v>39</v>
      </c>
      <c r="JP42" s="190">
        <v>0</v>
      </c>
      <c r="JQ42" s="190">
        <v>0</v>
      </c>
      <c r="JR42" s="190">
        <v>0</v>
      </c>
      <c r="JS42" s="190">
        <f t="shared" si="41"/>
        <v>0</v>
      </c>
      <c r="JT42" s="191"/>
      <c r="JU42" s="192">
        <v>36</v>
      </c>
      <c r="JV42" s="189" t="s">
        <v>39</v>
      </c>
      <c r="JW42" s="190">
        <v>0</v>
      </c>
      <c r="JX42" s="190">
        <v>0</v>
      </c>
      <c r="JY42" s="190">
        <v>0</v>
      </c>
      <c r="JZ42" s="190">
        <f t="shared" si="42"/>
        <v>0</v>
      </c>
      <c r="KA42" s="191"/>
      <c r="KB42" s="192">
        <v>36</v>
      </c>
      <c r="KC42" s="189" t="s">
        <v>39</v>
      </c>
      <c r="KD42" s="190">
        <v>0</v>
      </c>
      <c r="KE42" s="190">
        <v>0</v>
      </c>
      <c r="KF42" s="190">
        <v>0</v>
      </c>
      <c r="KG42" s="190">
        <f t="shared" si="43"/>
        <v>0</v>
      </c>
      <c r="KH42" s="191"/>
      <c r="KI42" s="192">
        <v>36</v>
      </c>
      <c r="KJ42" s="189" t="s">
        <v>39</v>
      </c>
      <c r="KK42" s="190">
        <v>0</v>
      </c>
      <c r="KL42" s="190">
        <v>0</v>
      </c>
      <c r="KM42" s="190">
        <v>0</v>
      </c>
      <c r="KN42" s="190">
        <f t="shared" si="44"/>
        <v>0</v>
      </c>
      <c r="KO42" s="191"/>
      <c r="KP42" s="192">
        <v>36</v>
      </c>
      <c r="KQ42" s="189" t="s">
        <v>39</v>
      </c>
      <c r="KR42" s="190">
        <v>0</v>
      </c>
      <c r="KS42" s="190">
        <f t="shared" si="45"/>
        <v>1637138</v>
      </c>
      <c r="KT42" s="190">
        <f t="shared" si="0"/>
        <v>100000</v>
      </c>
      <c r="KU42" s="190">
        <f t="shared" si="1"/>
        <v>1737138</v>
      </c>
      <c r="KV42" s="9"/>
    </row>
    <row r="43" spans="1:308" ht="15.75" hidden="1">
      <c r="A43" s="188">
        <v>37</v>
      </c>
      <c r="B43" s="189" t="s">
        <v>40</v>
      </c>
      <c r="C43" s="190">
        <v>0</v>
      </c>
      <c r="D43" s="190">
        <v>0</v>
      </c>
      <c r="E43" s="190">
        <v>0</v>
      </c>
      <c r="F43" s="190">
        <f t="shared" si="2"/>
        <v>0</v>
      </c>
      <c r="G43" s="191"/>
      <c r="H43" s="192">
        <v>37</v>
      </c>
      <c r="I43" s="189" t="s">
        <v>40</v>
      </c>
      <c r="J43" s="190">
        <v>0</v>
      </c>
      <c r="K43" s="190">
        <v>0</v>
      </c>
      <c r="L43" s="190">
        <v>0</v>
      </c>
      <c r="M43" s="190">
        <f t="shared" si="3"/>
        <v>0</v>
      </c>
      <c r="N43" s="191"/>
      <c r="O43" s="192">
        <v>37</v>
      </c>
      <c r="P43" s="189" t="s">
        <v>40</v>
      </c>
      <c r="Q43" s="190">
        <v>0</v>
      </c>
      <c r="R43" s="190">
        <v>0</v>
      </c>
      <c r="S43" s="190">
        <v>0</v>
      </c>
      <c r="T43" s="190">
        <f t="shared" si="4"/>
        <v>0</v>
      </c>
      <c r="U43" s="191"/>
      <c r="V43" s="192">
        <v>37</v>
      </c>
      <c r="W43" s="189" t="s">
        <v>40</v>
      </c>
      <c r="X43" s="190">
        <v>0</v>
      </c>
      <c r="Y43" s="190">
        <v>0</v>
      </c>
      <c r="Z43" s="190">
        <v>0</v>
      </c>
      <c r="AA43" s="190">
        <f t="shared" si="5"/>
        <v>0</v>
      </c>
      <c r="AB43" s="191"/>
      <c r="AC43" s="192">
        <v>37</v>
      </c>
      <c r="AD43" s="189" t="s">
        <v>40</v>
      </c>
      <c r="AE43" s="190">
        <v>0</v>
      </c>
      <c r="AF43" s="190">
        <v>0</v>
      </c>
      <c r="AG43" s="190">
        <v>0</v>
      </c>
      <c r="AH43" s="190">
        <f t="shared" si="6"/>
        <v>0</v>
      </c>
      <c r="AI43" s="191"/>
      <c r="AJ43" s="192">
        <v>37</v>
      </c>
      <c r="AK43" s="189" t="s">
        <v>40</v>
      </c>
      <c r="AL43" s="190">
        <v>0</v>
      </c>
      <c r="AM43" s="190">
        <v>0</v>
      </c>
      <c r="AN43" s="190">
        <v>0</v>
      </c>
      <c r="AO43" s="190">
        <f t="shared" si="7"/>
        <v>0</v>
      </c>
      <c r="AP43" s="191"/>
      <c r="AQ43" s="192">
        <v>37</v>
      </c>
      <c r="AR43" s="189" t="s">
        <v>40</v>
      </c>
      <c r="AS43" s="190">
        <v>0</v>
      </c>
      <c r="AT43" s="190">
        <v>135000</v>
      </c>
      <c r="AU43" s="190">
        <v>0</v>
      </c>
      <c r="AV43" s="190">
        <f t="shared" si="8"/>
        <v>135000</v>
      </c>
      <c r="AW43" s="191"/>
      <c r="AX43" s="192">
        <v>37</v>
      </c>
      <c r="AY43" s="189" t="s">
        <v>40</v>
      </c>
      <c r="AZ43" s="190">
        <v>0</v>
      </c>
      <c r="BA43" s="190">
        <v>16000</v>
      </c>
      <c r="BB43" s="190">
        <v>0</v>
      </c>
      <c r="BC43" s="190">
        <f t="shared" si="9"/>
        <v>16000</v>
      </c>
      <c r="BD43" s="191"/>
      <c r="BE43" s="192">
        <v>37</v>
      </c>
      <c r="BF43" s="189" t="s">
        <v>40</v>
      </c>
      <c r="BG43" s="190">
        <v>0</v>
      </c>
      <c r="BH43" s="190">
        <v>0</v>
      </c>
      <c r="BI43" s="190">
        <v>0</v>
      </c>
      <c r="BJ43" s="190">
        <f t="shared" si="10"/>
        <v>0</v>
      </c>
      <c r="BK43" s="191"/>
      <c r="BL43" s="192">
        <v>37</v>
      </c>
      <c r="BM43" s="189" t="s">
        <v>40</v>
      </c>
      <c r="BN43" s="190">
        <v>0</v>
      </c>
      <c r="BO43" s="190">
        <v>0</v>
      </c>
      <c r="BP43" s="190">
        <v>0</v>
      </c>
      <c r="BQ43" s="190">
        <f t="shared" si="11"/>
        <v>0</v>
      </c>
      <c r="BR43" s="191"/>
      <c r="BS43" s="192">
        <v>37</v>
      </c>
      <c r="BT43" s="189" t="s">
        <v>40</v>
      </c>
      <c r="BU43" s="190">
        <v>17</v>
      </c>
      <c r="BV43" s="190">
        <v>100000</v>
      </c>
      <c r="BW43" s="190">
        <v>0</v>
      </c>
      <c r="BX43" s="190">
        <f t="shared" si="12"/>
        <v>100000</v>
      </c>
      <c r="BY43" s="191"/>
      <c r="BZ43" s="192">
        <v>37</v>
      </c>
      <c r="CA43" s="189" t="s">
        <v>40</v>
      </c>
      <c r="CB43" s="190">
        <v>17</v>
      </c>
      <c r="CC43" s="190">
        <v>100000</v>
      </c>
      <c r="CD43" s="190">
        <v>0</v>
      </c>
      <c r="CE43" s="190">
        <f t="shared" si="13"/>
        <v>100000</v>
      </c>
      <c r="CF43" s="191"/>
      <c r="CG43" s="192">
        <v>37</v>
      </c>
      <c r="CH43" s="189" t="s">
        <v>40</v>
      </c>
      <c r="CI43" s="190">
        <v>17</v>
      </c>
      <c r="CJ43" s="190">
        <v>100000</v>
      </c>
      <c r="CK43" s="190">
        <v>0</v>
      </c>
      <c r="CL43" s="190">
        <f t="shared" si="14"/>
        <v>100000</v>
      </c>
      <c r="CM43" s="191"/>
      <c r="CN43" s="192">
        <v>37</v>
      </c>
      <c r="CO43" s="189" t="s">
        <v>40</v>
      </c>
      <c r="CP43" s="190">
        <v>0</v>
      </c>
      <c r="CQ43" s="190">
        <v>0</v>
      </c>
      <c r="CR43" s="190">
        <v>0</v>
      </c>
      <c r="CS43" s="190">
        <f t="shared" si="15"/>
        <v>0</v>
      </c>
      <c r="CT43" s="191"/>
      <c r="CU43" s="192">
        <v>37</v>
      </c>
      <c r="CV43" s="189" t="s">
        <v>40</v>
      </c>
      <c r="CW43" s="190">
        <v>0</v>
      </c>
      <c r="CX43" s="190">
        <v>0</v>
      </c>
      <c r="CY43" s="190">
        <v>0</v>
      </c>
      <c r="CZ43" s="190">
        <f t="shared" si="16"/>
        <v>0</v>
      </c>
      <c r="DA43" s="191"/>
      <c r="DB43" s="192">
        <v>37</v>
      </c>
      <c r="DC43" s="189" t="s">
        <v>40</v>
      </c>
      <c r="DD43" s="190">
        <v>0</v>
      </c>
      <c r="DE43" s="190">
        <v>0</v>
      </c>
      <c r="DF43" s="190">
        <v>0</v>
      </c>
      <c r="DG43" s="190">
        <f t="shared" si="17"/>
        <v>0</v>
      </c>
      <c r="DH43" s="191"/>
      <c r="DI43" s="192">
        <v>37</v>
      </c>
      <c r="DJ43" s="189" t="s">
        <v>40</v>
      </c>
      <c r="DK43" s="190">
        <v>0</v>
      </c>
      <c r="DL43" s="190">
        <v>0</v>
      </c>
      <c r="DM43" s="190">
        <v>0</v>
      </c>
      <c r="DN43" s="190">
        <f t="shared" si="18"/>
        <v>0</v>
      </c>
      <c r="DO43" s="191"/>
      <c r="DP43" s="192">
        <v>37</v>
      </c>
      <c r="DQ43" s="189" t="s">
        <v>40</v>
      </c>
      <c r="DR43" s="190">
        <v>0</v>
      </c>
      <c r="DS43" s="190">
        <v>0</v>
      </c>
      <c r="DT43" s="190">
        <v>0</v>
      </c>
      <c r="DU43" s="190">
        <f t="shared" si="19"/>
        <v>0</v>
      </c>
      <c r="DV43" s="191"/>
      <c r="DW43" s="192">
        <v>37</v>
      </c>
      <c r="DX43" s="189" t="s">
        <v>40</v>
      </c>
      <c r="DY43" s="190">
        <v>0</v>
      </c>
      <c r="DZ43" s="190">
        <v>0</v>
      </c>
      <c r="EA43" s="190">
        <v>0</v>
      </c>
      <c r="EB43" s="190">
        <f t="shared" si="20"/>
        <v>0</v>
      </c>
      <c r="EC43" s="191"/>
      <c r="ED43" s="192">
        <v>37</v>
      </c>
      <c r="EE43" s="189" t="s">
        <v>40</v>
      </c>
      <c r="EF43" s="190">
        <v>0</v>
      </c>
      <c r="EG43" s="190">
        <v>100000</v>
      </c>
      <c r="EH43" s="190">
        <v>0</v>
      </c>
      <c r="EI43" s="190">
        <f t="shared" si="21"/>
        <v>100000</v>
      </c>
      <c r="EJ43" s="191"/>
      <c r="EK43" s="192">
        <v>37</v>
      </c>
      <c r="EL43" s="189" t="s">
        <v>40</v>
      </c>
      <c r="EM43" s="190">
        <v>0</v>
      </c>
      <c r="EN43" s="190">
        <v>0</v>
      </c>
      <c r="EO43" s="190">
        <v>0</v>
      </c>
      <c r="EP43" s="190">
        <f t="shared" si="22"/>
        <v>0</v>
      </c>
      <c r="EQ43" s="191"/>
      <c r="ER43" s="192">
        <v>37</v>
      </c>
      <c r="ES43" s="189" t="s">
        <v>40</v>
      </c>
      <c r="ET43" s="190">
        <v>1</v>
      </c>
      <c r="EU43" s="190">
        <v>15000</v>
      </c>
      <c r="EV43" s="190">
        <v>0</v>
      </c>
      <c r="EW43" s="190">
        <f t="shared" si="23"/>
        <v>15000</v>
      </c>
      <c r="EX43" s="191"/>
      <c r="EY43" s="192">
        <v>37</v>
      </c>
      <c r="EZ43" s="189" t="s">
        <v>40</v>
      </c>
      <c r="FA43" s="190">
        <v>0</v>
      </c>
      <c r="FB43" s="190">
        <v>70000</v>
      </c>
      <c r="FC43" s="190">
        <v>0</v>
      </c>
      <c r="FD43" s="190">
        <f t="shared" si="24"/>
        <v>70000</v>
      </c>
      <c r="FE43" s="191"/>
      <c r="FF43" s="192">
        <v>37</v>
      </c>
      <c r="FG43" s="189" t="s">
        <v>40</v>
      </c>
      <c r="FH43" s="190">
        <v>0</v>
      </c>
      <c r="FI43" s="190">
        <v>0</v>
      </c>
      <c r="FJ43" s="190">
        <v>0</v>
      </c>
      <c r="FK43" s="190">
        <f t="shared" si="25"/>
        <v>0</v>
      </c>
      <c r="FL43" s="191"/>
      <c r="FM43" s="192">
        <v>37</v>
      </c>
      <c r="FN43" s="189" t="s">
        <v>40</v>
      </c>
      <c r="FO43" s="190">
        <v>0</v>
      </c>
      <c r="FP43" s="190">
        <v>0</v>
      </c>
      <c r="FQ43" s="190">
        <v>0</v>
      </c>
      <c r="FR43" s="190">
        <f t="shared" si="26"/>
        <v>0</v>
      </c>
      <c r="FS43" s="191"/>
      <c r="FT43" s="192">
        <v>37</v>
      </c>
      <c r="FU43" s="189" t="s">
        <v>40</v>
      </c>
      <c r="FV43" s="190">
        <v>0</v>
      </c>
      <c r="FW43" s="190">
        <v>100000</v>
      </c>
      <c r="FX43" s="190">
        <v>0</v>
      </c>
      <c r="FY43" s="190">
        <f t="shared" si="27"/>
        <v>100000</v>
      </c>
      <c r="FZ43" s="191"/>
      <c r="GA43" s="192">
        <v>37</v>
      </c>
      <c r="GB43" s="189" t="s">
        <v>40</v>
      </c>
      <c r="GC43" s="190">
        <v>1</v>
      </c>
      <c r="GD43" s="190">
        <v>100200</v>
      </c>
      <c r="GE43" s="190">
        <v>250000</v>
      </c>
      <c r="GF43" s="190">
        <f t="shared" si="28"/>
        <v>350200</v>
      </c>
      <c r="GG43" s="191"/>
      <c r="GH43" s="192">
        <v>37</v>
      </c>
      <c r="GI43" s="189" t="s">
        <v>40</v>
      </c>
      <c r="GJ43" s="190">
        <v>0</v>
      </c>
      <c r="GK43" s="190">
        <v>64400</v>
      </c>
      <c r="GL43" s="190">
        <v>0</v>
      </c>
      <c r="GM43" s="190">
        <f t="shared" si="29"/>
        <v>64400</v>
      </c>
      <c r="GN43" s="191"/>
      <c r="GO43" s="192">
        <v>37</v>
      </c>
      <c r="GP43" s="189" t="s">
        <v>40</v>
      </c>
      <c r="GQ43" s="190">
        <v>0</v>
      </c>
      <c r="GR43" s="190">
        <v>0</v>
      </c>
      <c r="GS43" s="190">
        <v>0</v>
      </c>
      <c r="GT43" s="190">
        <f t="shared" si="30"/>
        <v>0</v>
      </c>
      <c r="GU43" s="191"/>
      <c r="GV43" s="192">
        <v>37</v>
      </c>
      <c r="GW43" s="189" t="s">
        <v>40</v>
      </c>
      <c r="GX43" s="190">
        <v>18</v>
      </c>
      <c r="GY43" s="190">
        <v>146736</v>
      </c>
      <c r="GZ43" s="190">
        <v>0</v>
      </c>
      <c r="HA43" s="190">
        <f t="shared" si="31"/>
        <v>146736</v>
      </c>
      <c r="HB43" s="191"/>
      <c r="HC43" s="192">
        <v>37</v>
      </c>
      <c r="HD43" s="189" t="s">
        <v>40</v>
      </c>
      <c r="HE43" s="190">
        <v>3</v>
      </c>
      <c r="HF43" s="190">
        <v>42000</v>
      </c>
      <c r="HG43" s="190">
        <v>0</v>
      </c>
      <c r="HH43" s="190">
        <f t="shared" si="32"/>
        <v>42000</v>
      </c>
      <c r="HI43" s="191"/>
      <c r="HJ43" s="192">
        <v>37</v>
      </c>
      <c r="HK43" s="189" t="s">
        <v>40</v>
      </c>
      <c r="HL43" s="190">
        <v>0</v>
      </c>
      <c r="HM43" s="190">
        <v>50000</v>
      </c>
      <c r="HN43" s="190">
        <v>0</v>
      </c>
      <c r="HO43" s="190">
        <f t="shared" si="33"/>
        <v>50000</v>
      </c>
      <c r="HP43" s="191"/>
      <c r="HQ43" s="192">
        <v>37</v>
      </c>
      <c r="HR43" s="189" t="s">
        <v>40</v>
      </c>
      <c r="HS43" s="190">
        <v>0</v>
      </c>
      <c r="HT43" s="190">
        <v>50000</v>
      </c>
      <c r="HU43" s="190">
        <v>0</v>
      </c>
      <c r="HV43" s="190">
        <f t="shared" si="34"/>
        <v>50000</v>
      </c>
      <c r="HW43" s="191"/>
      <c r="HX43" s="192">
        <v>37</v>
      </c>
      <c r="HY43" s="189" t="s">
        <v>40</v>
      </c>
      <c r="HZ43" s="190">
        <v>1</v>
      </c>
      <c r="IA43" s="190">
        <v>85000</v>
      </c>
      <c r="IB43" s="190">
        <v>0</v>
      </c>
      <c r="IC43" s="190">
        <f t="shared" si="35"/>
        <v>85000</v>
      </c>
      <c r="ID43" s="191"/>
      <c r="IE43" s="192">
        <v>37</v>
      </c>
      <c r="IF43" s="189" t="s">
        <v>40</v>
      </c>
      <c r="IG43" s="190">
        <v>1</v>
      </c>
      <c r="IH43" s="190">
        <v>37500</v>
      </c>
      <c r="II43" s="190">
        <v>0</v>
      </c>
      <c r="IJ43" s="190">
        <f t="shared" si="36"/>
        <v>37500</v>
      </c>
      <c r="IK43" s="191"/>
      <c r="IL43" s="192">
        <v>37</v>
      </c>
      <c r="IM43" s="189" t="s">
        <v>40</v>
      </c>
      <c r="IN43" s="190">
        <v>16</v>
      </c>
      <c r="IO43" s="190">
        <v>160000</v>
      </c>
      <c r="IP43" s="190">
        <v>0</v>
      </c>
      <c r="IQ43" s="190">
        <f t="shared" si="37"/>
        <v>160000</v>
      </c>
      <c r="IR43" s="191"/>
      <c r="IS43" s="192">
        <v>37</v>
      </c>
      <c r="IT43" s="189" t="s">
        <v>40</v>
      </c>
      <c r="IU43" s="190">
        <v>0</v>
      </c>
      <c r="IV43" s="190">
        <v>0</v>
      </c>
      <c r="IW43" s="190">
        <v>0</v>
      </c>
      <c r="IX43" s="190">
        <f t="shared" si="38"/>
        <v>0</v>
      </c>
      <c r="IY43" s="191"/>
      <c r="IZ43" s="192">
        <v>37</v>
      </c>
      <c r="JA43" s="189" t="s">
        <v>40</v>
      </c>
      <c r="JB43" s="190">
        <v>1</v>
      </c>
      <c r="JC43" s="190">
        <v>300000</v>
      </c>
      <c r="JD43" s="190">
        <v>0</v>
      </c>
      <c r="JE43" s="190">
        <f t="shared" si="39"/>
        <v>300000</v>
      </c>
      <c r="JF43" s="191"/>
      <c r="JG43" s="192">
        <v>37</v>
      </c>
      <c r="JH43" s="189" t="s">
        <v>40</v>
      </c>
      <c r="JI43" s="190">
        <v>10</v>
      </c>
      <c r="JJ43" s="190">
        <v>50000</v>
      </c>
      <c r="JK43" s="190">
        <v>0</v>
      </c>
      <c r="JL43" s="190">
        <f t="shared" si="40"/>
        <v>50000</v>
      </c>
      <c r="JM43" s="191"/>
      <c r="JN43" s="192">
        <v>37</v>
      </c>
      <c r="JO43" s="189" t="s">
        <v>40</v>
      </c>
      <c r="JP43" s="190">
        <v>0</v>
      </c>
      <c r="JQ43" s="190">
        <v>0</v>
      </c>
      <c r="JR43" s="190">
        <v>0</v>
      </c>
      <c r="JS43" s="190">
        <f t="shared" si="41"/>
        <v>0</v>
      </c>
      <c r="JT43" s="191"/>
      <c r="JU43" s="192">
        <v>37</v>
      </c>
      <c r="JV43" s="189" t="s">
        <v>40</v>
      </c>
      <c r="JW43" s="190">
        <v>0</v>
      </c>
      <c r="JX43" s="190">
        <v>0</v>
      </c>
      <c r="JY43" s="190">
        <v>0</v>
      </c>
      <c r="JZ43" s="190">
        <f t="shared" si="42"/>
        <v>0</v>
      </c>
      <c r="KA43" s="191"/>
      <c r="KB43" s="192">
        <v>37</v>
      </c>
      <c r="KC43" s="189" t="s">
        <v>40</v>
      </c>
      <c r="KD43" s="190">
        <v>0</v>
      </c>
      <c r="KE43" s="190">
        <v>0</v>
      </c>
      <c r="KF43" s="190">
        <v>0</v>
      </c>
      <c r="KG43" s="190">
        <f t="shared" si="43"/>
        <v>0</v>
      </c>
      <c r="KH43" s="191"/>
      <c r="KI43" s="192">
        <v>37</v>
      </c>
      <c r="KJ43" s="189" t="s">
        <v>40</v>
      </c>
      <c r="KK43" s="190">
        <v>0</v>
      </c>
      <c r="KL43" s="190">
        <v>0</v>
      </c>
      <c r="KM43" s="190">
        <v>0</v>
      </c>
      <c r="KN43" s="190">
        <f t="shared" si="44"/>
        <v>0</v>
      </c>
      <c r="KO43" s="191"/>
      <c r="KP43" s="192">
        <v>37</v>
      </c>
      <c r="KQ43" s="189" t="s">
        <v>40</v>
      </c>
      <c r="KR43" s="190">
        <v>0</v>
      </c>
      <c r="KS43" s="190">
        <f t="shared" si="45"/>
        <v>1821836</v>
      </c>
      <c r="KT43" s="190">
        <f t="shared" si="0"/>
        <v>250000</v>
      </c>
      <c r="KU43" s="190">
        <f t="shared" si="1"/>
        <v>2071836</v>
      </c>
      <c r="KV43" s="9"/>
    </row>
    <row r="44" spans="1:308" ht="15.75" hidden="1">
      <c r="A44" s="188">
        <v>38</v>
      </c>
      <c r="B44" s="189" t="s">
        <v>41</v>
      </c>
      <c r="C44" s="190">
        <v>0</v>
      </c>
      <c r="D44" s="190">
        <v>0</v>
      </c>
      <c r="E44" s="190">
        <v>0</v>
      </c>
      <c r="F44" s="190">
        <f t="shared" si="2"/>
        <v>0</v>
      </c>
      <c r="G44" s="191"/>
      <c r="H44" s="192">
        <v>38</v>
      </c>
      <c r="I44" s="189" t="s">
        <v>41</v>
      </c>
      <c r="J44" s="190">
        <v>0</v>
      </c>
      <c r="K44" s="190">
        <v>0</v>
      </c>
      <c r="L44" s="190">
        <v>0</v>
      </c>
      <c r="M44" s="190">
        <f t="shared" si="3"/>
        <v>0</v>
      </c>
      <c r="N44" s="191"/>
      <c r="O44" s="192">
        <v>38</v>
      </c>
      <c r="P44" s="189" t="s">
        <v>41</v>
      </c>
      <c r="Q44" s="190">
        <v>0</v>
      </c>
      <c r="R44" s="190">
        <v>0</v>
      </c>
      <c r="S44" s="190">
        <v>0</v>
      </c>
      <c r="T44" s="190">
        <f t="shared" si="4"/>
        <v>0</v>
      </c>
      <c r="U44" s="191"/>
      <c r="V44" s="192">
        <v>38</v>
      </c>
      <c r="W44" s="189" t="s">
        <v>41</v>
      </c>
      <c r="X44" s="190">
        <v>0</v>
      </c>
      <c r="Y44" s="190">
        <v>0</v>
      </c>
      <c r="Z44" s="190">
        <v>0</v>
      </c>
      <c r="AA44" s="190">
        <f t="shared" si="5"/>
        <v>0</v>
      </c>
      <c r="AB44" s="191"/>
      <c r="AC44" s="192">
        <v>38</v>
      </c>
      <c r="AD44" s="189" t="s">
        <v>41</v>
      </c>
      <c r="AE44" s="190">
        <v>0</v>
      </c>
      <c r="AF44" s="190">
        <v>0</v>
      </c>
      <c r="AG44" s="190">
        <v>0</v>
      </c>
      <c r="AH44" s="190">
        <f t="shared" si="6"/>
        <v>0</v>
      </c>
      <c r="AI44" s="191"/>
      <c r="AJ44" s="192">
        <v>38</v>
      </c>
      <c r="AK44" s="189" t="s">
        <v>41</v>
      </c>
      <c r="AL44" s="190">
        <v>0</v>
      </c>
      <c r="AM44" s="190">
        <v>0</v>
      </c>
      <c r="AN44" s="190">
        <v>0</v>
      </c>
      <c r="AO44" s="190">
        <f t="shared" si="7"/>
        <v>0</v>
      </c>
      <c r="AP44" s="191"/>
      <c r="AQ44" s="192">
        <v>38</v>
      </c>
      <c r="AR44" s="189" t="s">
        <v>41</v>
      </c>
      <c r="AS44" s="190">
        <v>0</v>
      </c>
      <c r="AT44" s="190">
        <v>95500</v>
      </c>
      <c r="AU44" s="190">
        <v>0</v>
      </c>
      <c r="AV44" s="190">
        <f t="shared" si="8"/>
        <v>95500</v>
      </c>
      <c r="AW44" s="191"/>
      <c r="AX44" s="192">
        <v>38</v>
      </c>
      <c r="AY44" s="189" t="s">
        <v>41</v>
      </c>
      <c r="AZ44" s="190">
        <v>0</v>
      </c>
      <c r="BA44" s="190">
        <v>9000</v>
      </c>
      <c r="BB44" s="190">
        <v>0</v>
      </c>
      <c r="BC44" s="190">
        <f t="shared" si="9"/>
        <v>9000</v>
      </c>
      <c r="BD44" s="191"/>
      <c r="BE44" s="192">
        <v>38</v>
      </c>
      <c r="BF44" s="189" t="s">
        <v>41</v>
      </c>
      <c r="BG44" s="190">
        <v>0</v>
      </c>
      <c r="BH44" s="190">
        <v>0</v>
      </c>
      <c r="BI44" s="190">
        <v>0</v>
      </c>
      <c r="BJ44" s="190">
        <f t="shared" si="10"/>
        <v>0</v>
      </c>
      <c r="BK44" s="191"/>
      <c r="BL44" s="192">
        <v>38</v>
      </c>
      <c r="BM44" s="189" t="s">
        <v>41</v>
      </c>
      <c r="BN44" s="190">
        <v>0</v>
      </c>
      <c r="BO44" s="190">
        <v>0</v>
      </c>
      <c r="BP44" s="190">
        <v>0</v>
      </c>
      <c r="BQ44" s="190">
        <f t="shared" si="11"/>
        <v>0</v>
      </c>
      <c r="BR44" s="191"/>
      <c r="BS44" s="192">
        <v>38</v>
      </c>
      <c r="BT44" s="189" t="s">
        <v>41</v>
      </c>
      <c r="BU44" s="190">
        <v>19</v>
      </c>
      <c r="BV44" s="190">
        <v>110000</v>
      </c>
      <c r="BW44" s="190">
        <v>0</v>
      </c>
      <c r="BX44" s="190">
        <f t="shared" si="12"/>
        <v>110000</v>
      </c>
      <c r="BY44" s="191"/>
      <c r="BZ44" s="192">
        <v>38</v>
      </c>
      <c r="CA44" s="189" t="s">
        <v>41</v>
      </c>
      <c r="CB44" s="190">
        <v>19</v>
      </c>
      <c r="CC44" s="190">
        <v>110000</v>
      </c>
      <c r="CD44" s="190">
        <v>0</v>
      </c>
      <c r="CE44" s="190">
        <f t="shared" si="13"/>
        <v>110000</v>
      </c>
      <c r="CF44" s="191"/>
      <c r="CG44" s="192">
        <v>38</v>
      </c>
      <c r="CH44" s="189" t="s">
        <v>41</v>
      </c>
      <c r="CI44" s="190">
        <v>19</v>
      </c>
      <c r="CJ44" s="190">
        <v>110000</v>
      </c>
      <c r="CK44" s="190">
        <v>0</v>
      </c>
      <c r="CL44" s="190">
        <f t="shared" si="14"/>
        <v>110000</v>
      </c>
      <c r="CM44" s="191"/>
      <c r="CN44" s="192">
        <v>38</v>
      </c>
      <c r="CO44" s="189" t="s">
        <v>41</v>
      </c>
      <c r="CP44" s="190">
        <v>0</v>
      </c>
      <c r="CQ44" s="190">
        <v>0</v>
      </c>
      <c r="CR44" s="190">
        <v>0</v>
      </c>
      <c r="CS44" s="190">
        <f t="shared" si="15"/>
        <v>0</v>
      </c>
      <c r="CT44" s="191"/>
      <c r="CU44" s="192">
        <v>38</v>
      </c>
      <c r="CV44" s="189" t="s">
        <v>41</v>
      </c>
      <c r="CW44" s="190">
        <v>0</v>
      </c>
      <c r="CX44" s="190">
        <v>0</v>
      </c>
      <c r="CY44" s="190">
        <v>0</v>
      </c>
      <c r="CZ44" s="190">
        <f t="shared" si="16"/>
        <v>0</v>
      </c>
      <c r="DA44" s="191"/>
      <c r="DB44" s="192">
        <v>38</v>
      </c>
      <c r="DC44" s="189" t="s">
        <v>41</v>
      </c>
      <c r="DD44" s="190">
        <v>0</v>
      </c>
      <c r="DE44" s="190">
        <v>0</v>
      </c>
      <c r="DF44" s="190">
        <v>0</v>
      </c>
      <c r="DG44" s="190">
        <f t="shared" si="17"/>
        <v>0</v>
      </c>
      <c r="DH44" s="191"/>
      <c r="DI44" s="192">
        <v>38</v>
      </c>
      <c r="DJ44" s="189" t="s">
        <v>41</v>
      </c>
      <c r="DK44" s="190">
        <v>0</v>
      </c>
      <c r="DL44" s="190">
        <v>0</v>
      </c>
      <c r="DM44" s="190">
        <v>0</v>
      </c>
      <c r="DN44" s="190">
        <f t="shared" si="18"/>
        <v>0</v>
      </c>
      <c r="DO44" s="191"/>
      <c r="DP44" s="192">
        <v>38</v>
      </c>
      <c r="DQ44" s="189" t="s">
        <v>41</v>
      </c>
      <c r="DR44" s="190">
        <v>0</v>
      </c>
      <c r="DS44" s="190">
        <v>0</v>
      </c>
      <c r="DT44" s="190">
        <v>0</v>
      </c>
      <c r="DU44" s="190">
        <f t="shared" si="19"/>
        <v>0</v>
      </c>
      <c r="DV44" s="191"/>
      <c r="DW44" s="192">
        <v>38</v>
      </c>
      <c r="DX44" s="189" t="s">
        <v>41</v>
      </c>
      <c r="DY44" s="190">
        <v>0</v>
      </c>
      <c r="DZ44" s="190">
        <v>0</v>
      </c>
      <c r="EA44" s="190">
        <v>0</v>
      </c>
      <c r="EB44" s="190">
        <f t="shared" si="20"/>
        <v>0</v>
      </c>
      <c r="EC44" s="191"/>
      <c r="ED44" s="192">
        <v>38</v>
      </c>
      <c r="EE44" s="189" t="s">
        <v>41</v>
      </c>
      <c r="EF44" s="190">
        <v>0</v>
      </c>
      <c r="EG44" s="190">
        <v>100000</v>
      </c>
      <c r="EH44" s="190">
        <v>0</v>
      </c>
      <c r="EI44" s="190">
        <f t="shared" si="21"/>
        <v>100000</v>
      </c>
      <c r="EJ44" s="191"/>
      <c r="EK44" s="192">
        <v>38</v>
      </c>
      <c r="EL44" s="189" t="s">
        <v>41</v>
      </c>
      <c r="EM44" s="190">
        <v>0</v>
      </c>
      <c r="EN44" s="190">
        <v>0</v>
      </c>
      <c r="EO44" s="190">
        <v>0</v>
      </c>
      <c r="EP44" s="190">
        <f t="shared" si="22"/>
        <v>0</v>
      </c>
      <c r="EQ44" s="191"/>
      <c r="ER44" s="192">
        <v>38</v>
      </c>
      <c r="ES44" s="189" t="s">
        <v>41</v>
      </c>
      <c r="ET44" s="190">
        <v>1</v>
      </c>
      <c r="EU44" s="190">
        <v>15000</v>
      </c>
      <c r="EV44" s="190">
        <v>0</v>
      </c>
      <c r="EW44" s="190">
        <f t="shared" si="23"/>
        <v>15000</v>
      </c>
      <c r="EX44" s="191"/>
      <c r="EY44" s="192">
        <v>38</v>
      </c>
      <c r="EZ44" s="189" t="s">
        <v>41</v>
      </c>
      <c r="FA44" s="190">
        <v>0</v>
      </c>
      <c r="FB44" s="190">
        <v>70000</v>
      </c>
      <c r="FC44" s="190">
        <v>0</v>
      </c>
      <c r="FD44" s="190">
        <f t="shared" si="24"/>
        <v>70000</v>
      </c>
      <c r="FE44" s="191"/>
      <c r="FF44" s="192">
        <v>38</v>
      </c>
      <c r="FG44" s="189" t="s">
        <v>41</v>
      </c>
      <c r="FH44" s="190">
        <v>0</v>
      </c>
      <c r="FI44" s="190">
        <v>0</v>
      </c>
      <c r="FJ44" s="190">
        <v>0</v>
      </c>
      <c r="FK44" s="190">
        <f t="shared" si="25"/>
        <v>0</v>
      </c>
      <c r="FL44" s="191"/>
      <c r="FM44" s="192">
        <v>38</v>
      </c>
      <c r="FN44" s="189" t="s">
        <v>41</v>
      </c>
      <c r="FO44" s="190">
        <v>0</v>
      </c>
      <c r="FP44" s="190">
        <v>0</v>
      </c>
      <c r="FQ44" s="190">
        <v>0</v>
      </c>
      <c r="FR44" s="190">
        <f t="shared" si="26"/>
        <v>0</v>
      </c>
      <c r="FS44" s="191"/>
      <c r="FT44" s="192">
        <v>38</v>
      </c>
      <c r="FU44" s="189" t="s">
        <v>41</v>
      </c>
      <c r="FV44" s="190">
        <v>0</v>
      </c>
      <c r="FW44" s="190">
        <v>120000</v>
      </c>
      <c r="FX44" s="190">
        <v>0</v>
      </c>
      <c r="FY44" s="190">
        <f t="shared" si="27"/>
        <v>120000</v>
      </c>
      <c r="FZ44" s="191"/>
      <c r="GA44" s="192">
        <v>38</v>
      </c>
      <c r="GB44" s="189" t="s">
        <v>41</v>
      </c>
      <c r="GC44" s="190">
        <v>1</v>
      </c>
      <c r="GD44" s="190">
        <v>74000</v>
      </c>
      <c r="GE44" s="190">
        <v>150000</v>
      </c>
      <c r="GF44" s="190">
        <f t="shared" si="28"/>
        <v>224000</v>
      </c>
      <c r="GG44" s="191"/>
      <c r="GH44" s="192">
        <v>38</v>
      </c>
      <c r="GI44" s="189" t="s">
        <v>41</v>
      </c>
      <c r="GJ44" s="190">
        <v>0</v>
      </c>
      <c r="GK44" s="190">
        <v>70800</v>
      </c>
      <c r="GL44" s="190">
        <v>0</v>
      </c>
      <c r="GM44" s="190">
        <f t="shared" si="29"/>
        <v>70800</v>
      </c>
      <c r="GN44" s="191"/>
      <c r="GO44" s="192">
        <v>38</v>
      </c>
      <c r="GP44" s="189" t="s">
        <v>41</v>
      </c>
      <c r="GQ44" s="190">
        <v>0</v>
      </c>
      <c r="GR44" s="190">
        <v>0</v>
      </c>
      <c r="GS44" s="190">
        <v>0</v>
      </c>
      <c r="GT44" s="190">
        <f t="shared" si="30"/>
        <v>0</v>
      </c>
      <c r="GU44" s="191"/>
      <c r="GV44" s="192">
        <v>38</v>
      </c>
      <c r="GW44" s="189" t="s">
        <v>41</v>
      </c>
      <c r="GX44" s="190">
        <v>28</v>
      </c>
      <c r="GY44" s="190">
        <v>228384</v>
      </c>
      <c r="GZ44" s="190">
        <v>0</v>
      </c>
      <c r="HA44" s="190">
        <f t="shared" si="31"/>
        <v>228384</v>
      </c>
      <c r="HB44" s="191"/>
      <c r="HC44" s="192">
        <v>38</v>
      </c>
      <c r="HD44" s="189" t="s">
        <v>41</v>
      </c>
      <c r="HE44" s="190">
        <v>3</v>
      </c>
      <c r="HF44" s="190">
        <v>42000</v>
      </c>
      <c r="HG44" s="190">
        <v>0</v>
      </c>
      <c r="HH44" s="190">
        <f t="shared" si="32"/>
        <v>42000</v>
      </c>
      <c r="HI44" s="191"/>
      <c r="HJ44" s="192">
        <v>38</v>
      </c>
      <c r="HK44" s="189" t="s">
        <v>41</v>
      </c>
      <c r="HL44" s="190">
        <v>0</v>
      </c>
      <c r="HM44" s="190">
        <v>50000</v>
      </c>
      <c r="HN44" s="190">
        <v>0</v>
      </c>
      <c r="HO44" s="190">
        <f t="shared" si="33"/>
        <v>50000</v>
      </c>
      <c r="HP44" s="191"/>
      <c r="HQ44" s="192">
        <v>38</v>
      </c>
      <c r="HR44" s="189" t="s">
        <v>41</v>
      </c>
      <c r="HS44" s="190">
        <v>0</v>
      </c>
      <c r="HT44" s="190">
        <v>50000</v>
      </c>
      <c r="HU44" s="190">
        <v>0</v>
      </c>
      <c r="HV44" s="190">
        <f t="shared" si="34"/>
        <v>50000</v>
      </c>
      <c r="HW44" s="191"/>
      <c r="HX44" s="192">
        <v>38</v>
      </c>
      <c r="HY44" s="189" t="s">
        <v>41</v>
      </c>
      <c r="HZ44" s="190">
        <v>1</v>
      </c>
      <c r="IA44" s="190">
        <v>85000</v>
      </c>
      <c r="IB44" s="190">
        <v>0</v>
      </c>
      <c r="IC44" s="190">
        <f t="shared" si="35"/>
        <v>85000</v>
      </c>
      <c r="ID44" s="191"/>
      <c r="IE44" s="192">
        <v>38</v>
      </c>
      <c r="IF44" s="189" t="s">
        <v>41</v>
      </c>
      <c r="IG44" s="190">
        <v>1</v>
      </c>
      <c r="IH44" s="190">
        <v>37500</v>
      </c>
      <c r="II44" s="190">
        <v>0</v>
      </c>
      <c r="IJ44" s="190">
        <f t="shared" si="36"/>
        <v>37500</v>
      </c>
      <c r="IK44" s="191"/>
      <c r="IL44" s="192">
        <v>38</v>
      </c>
      <c r="IM44" s="189" t="s">
        <v>41</v>
      </c>
      <c r="IN44" s="190">
        <v>18</v>
      </c>
      <c r="IO44" s="190">
        <v>180000</v>
      </c>
      <c r="IP44" s="190">
        <v>0</v>
      </c>
      <c r="IQ44" s="190">
        <f t="shared" si="37"/>
        <v>180000</v>
      </c>
      <c r="IR44" s="191"/>
      <c r="IS44" s="192">
        <v>38</v>
      </c>
      <c r="IT44" s="189" t="s">
        <v>41</v>
      </c>
      <c r="IU44" s="190">
        <v>0</v>
      </c>
      <c r="IV44" s="190">
        <v>0</v>
      </c>
      <c r="IW44" s="190">
        <v>0</v>
      </c>
      <c r="IX44" s="190">
        <f t="shared" si="38"/>
        <v>0</v>
      </c>
      <c r="IY44" s="191"/>
      <c r="IZ44" s="192">
        <v>38</v>
      </c>
      <c r="JA44" s="189" t="s">
        <v>41</v>
      </c>
      <c r="JB44" s="190">
        <v>1</v>
      </c>
      <c r="JC44" s="190">
        <v>300000</v>
      </c>
      <c r="JD44" s="190">
        <v>0</v>
      </c>
      <c r="JE44" s="190">
        <f t="shared" si="39"/>
        <v>300000</v>
      </c>
      <c r="JF44" s="191"/>
      <c r="JG44" s="192">
        <v>38</v>
      </c>
      <c r="JH44" s="189" t="s">
        <v>41</v>
      </c>
      <c r="JI44" s="190">
        <v>12</v>
      </c>
      <c r="JJ44" s="190">
        <v>60000</v>
      </c>
      <c r="JK44" s="190">
        <v>0</v>
      </c>
      <c r="JL44" s="190">
        <f t="shared" si="40"/>
        <v>60000</v>
      </c>
      <c r="JM44" s="191"/>
      <c r="JN44" s="192">
        <v>38</v>
      </c>
      <c r="JO44" s="189" t="s">
        <v>41</v>
      </c>
      <c r="JP44" s="190">
        <v>0</v>
      </c>
      <c r="JQ44" s="190">
        <v>0</v>
      </c>
      <c r="JR44" s="190">
        <v>0</v>
      </c>
      <c r="JS44" s="190">
        <f t="shared" si="41"/>
        <v>0</v>
      </c>
      <c r="JT44" s="191"/>
      <c r="JU44" s="192">
        <v>38</v>
      </c>
      <c r="JV44" s="189" t="s">
        <v>41</v>
      </c>
      <c r="JW44" s="190">
        <v>0</v>
      </c>
      <c r="JX44" s="190">
        <v>0</v>
      </c>
      <c r="JY44" s="190">
        <v>0</v>
      </c>
      <c r="JZ44" s="190">
        <f t="shared" si="42"/>
        <v>0</v>
      </c>
      <c r="KA44" s="191"/>
      <c r="KB44" s="192">
        <v>38</v>
      </c>
      <c r="KC44" s="189" t="s">
        <v>41</v>
      </c>
      <c r="KD44" s="190">
        <v>0</v>
      </c>
      <c r="KE44" s="190">
        <v>0</v>
      </c>
      <c r="KF44" s="190">
        <v>0</v>
      </c>
      <c r="KG44" s="190">
        <f t="shared" si="43"/>
        <v>0</v>
      </c>
      <c r="KH44" s="191"/>
      <c r="KI44" s="192">
        <v>38</v>
      </c>
      <c r="KJ44" s="189" t="s">
        <v>41</v>
      </c>
      <c r="KK44" s="190">
        <v>0</v>
      </c>
      <c r="KL44" s="190">
        <v>0</v>
      </c>
      <c r="KM44" s="190">
        <v>0</v>
      </c>
      <c r="KN44" s="190">
        <f t="shared" si="44"/>
        <v>0</v>
      </c>
      <c r="KO44" s="191"/>
      <c r="KP44" s="192">
        <v>38</v>
      </c>
      <c r="KQ44" s="189" t="s">
        <v>41</v>
      </c>
      <c r="KR44" s="190">
        <v>0</v>
      </c>
      <c r="KS44" s="190">
        <f t="shared" si="45"/>
        <v>1917184</v>
      </c>
      <c r="KT44" s="190">
        <f t="shared" si="0"/>
        <v>150000</v>
      </c>
      <c r="KU44" s="190">
        <f t="shared" si="1"/>
        <v>2067184</v>
      </c>
      <c r="KV44" s="9"/>
    </row>
    <row r="45" spans="1:308" ht="15.75" hidden="1">
      <c r="A45" s="188">
        <v>39</v>
      </c>
      <c r="B45" s="189" t="s">
        <v>56</v>
      </c>
      <c r="C45" s="190">
        <v>0</v>
      </c>
      <c r="D45" s="190">
        <v>0</v>
      </c>
      <c r="E45" s="190">
        <v>0</v>
      </c>
      <c r="F45" s="190">
        <f t="shared" si="2"/>
        <v>0</v>
      </c>
      <c r="G45" s="191"/>
      <c r="H45" s="192">
        <v>39</v>
      </c>
      <c r="I45" s="189" t="s">
        <v>56</v>
      </c>
      <c r="J45" s="190">
        <v>0</v>
      </c>
      <c r="K45" s="190">
        <v>0</v>
      </c>
      <c r="L45" s="190">
        <v>0</v>
      </c>
      <c r="M45" s="190">
        <f t="shared" si="3"/>
        <v>0</v>
      </c>
      <c r="N45" s="191"/>
      <c r="O45" s="192">
        <v>39</v>
      </c>
      <c r="P45" s="189" t="s">
        <v>56</v>
      </c>
      <c r="Q45" s="190">
        <v>0</v>
      </c>
      <c r="R45" s="190">
        <v>0</v>
      </c>
      <c r="S45" s="190">
        <v>0</v>
      </c>
      <c r="T45" s="190">
        <f t="shared" si="4"/>
        <v>0</v>
      </c>
      <c r="U45" s="191"/>
      <c r="V45" s="192">
        <v>39</v>
      </c>
      <c r="W45" s="189" t="s">
        <v>56</v>
      </c>
      <c r="X45" s="190">
        <v>0</v>
      </c>
      <c r="Y45" s="190">
        <v>0</v>
      </c>
      <c r="Z45" s="190">
        <v>0</v>
      </c>
      <c r="AA45" s="190">
        <f t="shared" si="5"/>
        <v>0</v>
      </c>
      <c r="AB45" s="191"/>
      <c r="AC45" s="192">
        <v>39</v>
      </c>
      <c r="AD45" s="189" t="s">
        <v>56</v>
      </c>
      <c r="AE45" s="190">
        <v>0</v>
      </c>
      <c r="AF45" s="190">
        <v>0</v>
      </c>
      <c r="AG45" s="190">
        <v>0</v>
      </c>
      <c r="AH45" s="190">
        <f t="shared" si="6"/>
        <v>0</v>
      </c>
      <c r="AI45" s="191"/>
      <c r="AJ45" s="192">
        <v>39</v>
      </c>
      <c r="AK45" s="189" t="s">
        <v>56</v>
      </c>
      <c r="AL45" s="190">
        <v>0</v>
      </c>
      <c r="AM45" s="190">
        <v>0</v>
      </c>
      <c r="AN45" s="190">
        <v>0</v>
      </c>
      <c r="AO45" s="190">
        <f t="shared" si="7"/>
        <v>0</v>
      </c>
      <c r="AP45" s="191"/>
      <c r="AQ45" s="192">
        <v>39</v>
      </c>
      <c r="AR45" s="189" t="s">
        <v>56</v>
      </c>
      <c r="AS45" s="190">
        <v>0</v>
      </c>
      <c r="AT45" s="190">
        <v>0</v>
      </c>
      <c r="AU45" s="190">
        <v>0</v>
      </c>
      <c r="AV45" s="190">
        <f t="shared" si="8"/>
        <v>0</v>
      </c>
      <c r="AW45" s="191"/>
      <c r="AX45" s="192">
        <v>39</v>
      </c>
      <c r="AY45" s="189" t="s">
        <v>56</v>
      </c>
      <c r="AZ45" s="190">
        <v>0</v>
      </c>
      <c r="BA45" s="190">
        <v>0</v>
      </c>
      <c r="BB45" s="190">
        <v>0</v>
      </c>
      <c r="BC45" s="190">
        <f t="shared" si="9"/>
        <v>0</v>
      </c>
      <c r="BD45" s="191"/>
      <c r="BE45" s="192">
        <v>39</v>
      </c>
      <c r="BF45" s="189" t="s">
        <v>56</v>
      </c>
      <c r="BG45" s="190">
        <v>0</v>
      </c>
      <c r="BH45" s="190">
        <v>0</v>
      </c>
      <c r="BI45" s="190">
        <v>0</v>
      </c>
      <c r="BJ45" s="190">
        <f t="shared" si="10"/>
        <v>0</v>
      </c>
      <c r="BK45" s="191"/>
      <c r="BL45" s="192">
        <v>39</v>
      </c>
      <c r="BM45" s="189" t="s">
        <v>56</v>
      </c>
      <c r="BN45" s="190">
        <v>0</v>
      </c>
      <c r="BO45" s="190">
        <v>0</v>
      </c>
      <c r="BP45" s="190">
        <v>0</v>
      </c>
      <c r="BQ45" s="190">
        <f t="shared" si="11"/>
        <v>0</v>
      </c>
      <c r="BR45" s="191"/>
      <c r="BS45" s="192">
        <v>39</v>
      </c>
      <c r="BT45" s="189" t="s">
        <v>56</v>
      </c>
      <c r="BU45" s="190">
        <v>0</v>
      </c>
      <c r="BV45" s="190">
        <v>0</v>
      </c>
      <c r="BW45" s="190">
        <v>0</v>
      </c>
      <c r="BX45" s="190">
        <f t="shared" si="12"/>
        <v>0</v>
      </c>
      <c r="BY45" s="191"/>
      <c r="BZ45" s="192">
        <v>39</v>
      </c>
      <c r="CA45" s="189" t="s">
        <v>56</v>
      </c>
      <c r="CB45" s="190">
        <v>0</v>
      </c>
      <c r="CC45" s="190">
        <v>0</v>
      </c>
      <c r="CD45" s="190">
        <v>0</v>
      </c>
      <c r="CE45" s="190">
        <f t="shared" si="13"/>
        <v>0</v>
      </c>
      <c r="CF45" s="191"/>
      <c r="CG45" s="192">
        <v>39</v>
      </c>
      <c r="CH45" s="189" t="s">
        <v>56</v>
      </c>
      <c r="CI45" s="190">
        <v>0</v>
      </c>
      <c r="CJ45" s="190">
        <v>0</v>
      </c>
      <c r="CK45" s="190">
        <v>0</v>
      </c>
      <c r="CL45" s="190">
        <f t="shared" si="14"/>
        <v>0</v>
      </c>
      <c r="CM45" s="191"/>
      <c r="CN45" s="192">
        <v>39</v>
      </c>
      <c r="CO45" s="189" t="s">
        <v>56</v>
      </c>
      <c r="CP45" s="190">
        <v>0</v>
      </c>
      <c r="CQ45" s="190">
        <v>0</v>
      </c>
      <c r="CR45" s="190">
        <v>0</v>
      </c>
      <c r="CS45" s="190">
        <f t="shared" si="15"/>
        <v>0</v>
      </c>
      <c r="CT45" s="191"/>
      <c r="CU45" s="192">
        <v>39</v>
      </c>
      <c r="CV45" s="189" t="s">
        <v>56</v>
      </c>
      <c r="CW45" s="190">
        <v>0</v>
      </c>
      <c r="CX45" s="190">
        <v>0</v>
      </c>
      <c r="CY45" s="190">
        <v>0</v>
      </c>
      <c r="CZ45" s="190">
        <f t="shared" si="16"/>
        <v>0</v>
      </c>
      <c r="DA45" s="191"/>
      <c r="DB45" s="192">
        <v>39</v>
      </c>
      <c r="DC45" s="189" t="s">
        <v>56</v>
      </c>
      <c r="DD45" s="190">
        <v>0</v>
      </c>
      <c r="DE45" s="190">
        <v>0</v>
      </c>
      <c r="DF45" s="190">
        <v>0</v>
      </c>
      <c r="DG45" s="190">
        <f t="shared" si="17"/>
        <v>0</v>
      </c>
      <c r="DH45" s="191"/>
      <c r="DI45" s="192">
        <v>39</v>
      </c>
      <c r="DJ45" s="189" t="s">
        <v>56</v>
      </c>
      <c r="DK45" s="190">
        <v>0</v>
      </c>
      <c r="DL45" s="190">
        <v>0</v>
      </c>
      <c r="DM45" s="190">
        <v>0</v>
      </c>
      <c r="DN45" s="190">
        <f t="shared" si="18"/>
        <v>0</v>
      </c>
      <c r="DO45" s="191"/>
      <c r="DP45" s="192">
        <v>39</v>
      </c>
      <c r="DQ45" s="189" t="s">
        <v>56</v>
      </c>
      <c r="DR45" s="190">
        <v>0</v>
      </c>
      <c r="DS45" s="190">
        <v>0</v>
      </c>
      <c r="DT45" s="190">
        <v>0</v>
      </c>
      <c r="DU45" s="190">
        <f t="shared" si="19"/>
        <v>0</v>
      </c>
      <c r="DV45" s="191"/>
      <c r="DW45" s="192">
        <v>39</v>
      </c>
      <c r="DX45" s="189" t="s">
        <v>56</v>
      </c>
      <c r="DY45" s="190">
        <v>0</v>
      </c>
      <c r="DZ45" s="190">
        <v>0</v>
      </c>
      <c r="EA45" s="190">
        <v>0</v>
      </c>
      <c r="EB45" s="190">
        <f t="shared" si="20"/>
        <v>0</v>
      </c>
      <c r="EC45" s="191"/>
      <c r="ED45" s="192">
        <v>39</v>
      </c>
      <c r="EE45" s="189" t="s">
        <v>56</v>
      </c>
      <c r="EF45" s="190">
        <v>0</v>
      </c>
      <c r="EG45" s="190">
        <v>0</v>
      </c>
      <c r="EH45" s="190">
        <v>0</v>
      </c>
      <c r="EI45" s="190">
        <f t="shared" si="21"/>
        <v>0</v>
      </c>
      <c r="EJ45" s="191"/>
      <c r="EK45" s="192">
        <v>39</v>
      </c>
      <c r="EL45" s="189" t="s">
        <v>56</v>
      </c>
      <c r="EM45" s="190">
        <v>0</v>
      </c>
      <c r="EN45" s="190">
        <v>0</v>
      </c>
      <c r="EO45" s="190">
        <v>0</v>
      </c>
      <c r="EP45" s="190">
        <f t="shared" si="22"/>
        <v>0</v>
      </c>
      <c r="EQ45" s="191"/>
      <c r="ER45" s="192">
        <v>39</v>
      </c>
      <c r="ES45" s="189" t="s">
        <v>56</v>
      </c>
      <c r="ET45" s="190">
        <v>0</v>
      </c>
      <c r="EU45" s="190">
        <v>0</v>
      </c>
      <c r="EV45" s="190">
        <v>0</v>
      </c>
      <c r="EW45" s="190">
        <f t="shared" si="23"/>
        <v>0</v>
      </c>
      <c r="EX45" s="191"/>
      <c r="EY45" s="192">
        <v>39</v>
      </c>
      <c r="EZ45" s="189" t="s">
        <v>56</v>
      </c>
      <c r="FA45" s="190">
        <v>0</v>
      </c>
      <c r="FB45" s="190">
        <v>0</v>
      </c>
      <c r="FC45" s="190">
        <v>0</v>
      </c>
      <c r="FD45" s="190">
        <f t="shared" si="24"/>
        <v>0</v>
      </c>
      <c r="FE45" s="191"/>
      <c r="FF45" s="192">
        <v>39</v>
      </c>
      <c r="FG45" s="189" t="s">
        <v>56</v>
      </c>
      <c r="FH45" s="190">
        <v>0</v>
      </c>
      <c r="FI45" s="190">
        <v>0</v>
      </c>
      <c r="FJ45" s="190">
        <v>0</v>
      </c>
      <c r="FK45" s="190">
        <f t="shared" si="25"/>
        <v>0</v>
      </c>
      <c r="FL45" s="191"/>
      <c r="FM45" s="192">
        <v>39</v>
      </c>
      <c r="FN45" s="189" t="s">
        <v>56</v>
      </c>
      <c r="FO45" s="190">
        <v>0</v>
      </c>
      <c r="FP45" s="190">
        <v>0</v>
      </c>
      <c r="FQ45" s="190">
        <v>0</v>
      </c>
      <c r="FR45" s="190">
        <f t="shared" si="26"/>
        <v>0</v>
      </c>
      <c r="FS45" s="191"/>
      <c r="FT45" s="192">
        <v>39</v>
      </c>
      <c r="FU45" s="189" t="s">
        <v>56</v>
      </c>
      <c r="FV45" s="190">
        <v>0</v>
      </c>
      <c r="FW45" s="190">
        <v>0</v>
      </c>
      <c r="FX45" s="190">
        <v>0</v>
      </c>
      <c r="FY45" s="190">
        <f t="shared" si="27"/>
        <v>0</v>
      </c>
      <c r="FZ45" s="191"/>
      <c r="GA45" s="192">
        <v>39</v>
      </c>
      <c r="GB45" s="189" t="s">
        <v>56</v>
      </c>
      <c r="GC45" s="190">
        <v>0</v>
      </c>
      <c r="GD45" s="190"/>
      <c r="GE45" s="190">
        <v>0</v>
      </c>
      <c r="GF45" s="190">
        <f t="shared" si="28"/>
        <v>0</v>
      </c>
      <c r="GG45" s="191"/>
      <c r="GH45" s="192">
        <v>39</v>
      </c>
      <c r="GI45" s="189" t="s">
        <v>56</v>
      </c>
      <c r="GJ45" s="190">
        <v>0</v>
      </c>
      <c r="GK45" s="190">
        <v>0</v>
      </c>
      <c r="GL45" s="190">
        <v>0</v>
      </c>
      <c r="GM45" s="190">
        <f t="shared" si="29"/>
        <v>0</v>
      </c>
      <c r="GN45" s="191"/>
      <c r="GO45" s="192">
        <v>39</v>
      </c>
      <c r="GP45" s="189" t="s">
        <v>56</v>
      </c>
      <c r="GQ45" s="190">
        <v>0</v>
      </c>
      <c r="GR45" s="190">
        <v>0</v>
      </c>
      <c r="GS45" s="190">
        <v>0</v>
      </c>
      <c r="GT45" s="190">
        <f t="shared" si="30"/>
        <v>0</v>
      </c>
      <c r="GU45" s="191"/>
      <c r="GV45" s="192">
        <v>39</v>
      </c>
      <c r="GW45" s="189" t="s">
        <v>56</v>
      </c>
      <c r="GX45" s="190">
        <v>0</v>
      </c>
      <c r="GY45" s="190">
        <v>0</v>
      </c>
      <c r="GZ45" s="190">
        <v>0</v>
      </c>
      <c r="HA45" s="190">
        <f t="shared" si="31"/>
        <v>0</v>
      </c>
      <c r="HB45" s="191"/>
      <c r="HC45" s="192">
        <v>39</v>
      </c>
      <c r="HD45" s="189" t="s">
        <v>56</v>
      </c>
      <c r="HE45" s="190">
        <v>0</v>
      </c>
      <c r="HF45" s="190">
        <v>0</v>
      </c>
      <c r="HG45" s="190">
        <v>0</v>
      </c>
      <c r="HH45" s="190">
        <f t="shared" si="32"/>
        <v>0</v>
      </c>
      <c r="HI45" s="191"/>
      <c r="HJ45" s="192">
        <v>39</v>
      </c>
      <c r="HK45" s="189" t="s">
        <v>56</v>
      </c>
      <c r="HL45" s="190">
        <v>0</v>
      </c>
      <c r="HM45" s="190">
        <v>0</v>
      </c>
      <c r="HN45" s="190">
        <v>0</v>
      </c>
      <c r="HO45" s="190">
        <f t="shared" si="33"/>
        <v>0</v>
      </c>
      <c r="HP45" s="191"/>
      <c r="HQ45" s="192">
        <v>39</v>
      </c>
      <c r="HR45" s="189" t="s">
        <v>56</v>
      </c>
      <c r="HS45" s="190">
        <v>0</v>
      </c>
      <c r="HT45" s="190">
        <v>0</v>
      </c>
      <c r="HU45" s="190">
        <v>0</v>
      </c>
      <c r="HV45" s="190">
        <f t="shared" si="34"/>
        <v>0</v>
      </c>
      <c r="HW45" s="191"/>
      <c r="HX45" s="192">
        <v>39</v>
      </c>
      <c r="HY45" s="189" t="s">
        <v>56</v>
      </c>
      <c r="HZ45" s="190">
        <v>0</v>
      </c>
      <c r="IA45" s="190">
        <v>0</v>
      </c>
      <c r="IB45" s="190">
        <v>0</v>
      </c>
      <c r="IC45" s="190">
        <f t="shared" si="35"/>
        <v>0</v>
      </c>
      <c r="ID45" s="191"/>
      <c r="IE45" s="192">
        <v>39</v>
      </c>
      <c r="IF45" s="189" t="s">
        <v>56</v>
      </c>
      <c r="IG45" s="190">
        <v>0</v>
      </c>
      <c r="IH45" s="190">
        <v>0</v>
      </c>
      <c r="II45" s="190">
        <v>0</v>
      </c>
      <c r="IJ45" s="190">
        <f t="shared" si="36"/>
        <v>0</v>
      </c>
      <c r="IK45" s="191"/>
      <c r="IL45" s="192">
        <v>39</v>
      </c>
      <c r="IM45" s="189" t="s">
        <v>56</v>
      </c>
      <c r="IN45" s="190">
        <v>0</v>
      </c>
      <c r="IO45" s="190">
        <v>0</v>
      </c>
      <c r="IP45" s="190">
        <v>0</v>
      </c>
      <c r="IQ45" s="190">
        <f t="shared" si="37"/>
        <v>0</v>
      </c>
      <c r="IR45" s="191"/>
      <c r="IS45" s="192">
        <v>39</v>
      </c>
      <c r="IT45" s="189" t="s">
        <v>56</v>
      </c>
      <c r="IU45" s="190">
        <v>0</v>
      </c>
      <c r="IV45" s="190">
        <v>0</v>
      </c>
      <c r="IW45" s="190">
        <v>0</v>
      </c>
      <c r="IX45" s="190">
        <f t="shared" si="38"/>
        <v>0</v>
      </c>
      <c r="IY45" s="191"/>
      <c r="IZ45" s="192">
        <v>39</v>
      </c>
      <c r="JA45" s="189" t="s">
        <v>56</v>
      </c>
      <c r="JB45" s="190">
        <v>0</v>
      </c>
      <c r="JC45" s="190">
        <v>0</v>
      </c>
      <c r="JD45" s="190">
        <v>0</v>
      </c>
      <c r="JE45" s="190">
        <f t="shared" si="39"/>
        <v>0</v>
      </c>
      <c r="JF45" s="191"/>
      <c r="JG45" s="192">
        <v>39</v>
      </c>
      <c r="JH45" s="189" t="s">
        <v>56</v>
      </c>
      <c r="JI45" s="190">
        <v>0</v>
      </c>
      <c r="JJ45" s="190">
        <v>0</v>
      </c>
      <c r="JK45" s="190">
        <v>0</v>
      </c>
      <c r="JL45" s="190">
        <f t="shared" si="40"/>
        <v>0</v>
      </c>
      <c r="JM45" s="191"/>
      <c r="JN45" s="192">
        <v>39</v>
      </c>
      <c r="JO45" s="189" t="s">
        <v>56</v>
      </c>
      <c r="JP45" s="190">
        <v>0</v>
      </c>
      <c r="JQ45" s="190">
        <v>0</v>
      </c>
      <c r="JR45" s="190">
        <v>0</v>
      </c>
      <c r="JS45" s="190">
        <f t="shared" si="41"/>
        <v>0</v>
      </c>
      <c r="JT45" s="191"/>
      <c r="JU45" s="192">
        <v>39</v>
      </c>
      <c r="JV45" s="189" t="s">
        <v>56</v>
      </c>
      <c r="JW45" s="190">
        <v>0</v>
      </c>
      <c r="JX45" s="190">
        <v>0</v>
      </c>
      <c r="JY45" s="190">
        <v>0</v>
      </c>
      <c r="JZ45" s="190">
        <f t="shared" si="42"/>
        <v>0</v>
      </c>
      <c r="KA45" s="191"/>
      <c r="KB45" s="192">
        <v>39</v>
      </c>
      <c r="KC45" s="189" t="s">
        <v>56</v>
      </c>
      <c r="KD45" s="190">
        <v>0</v>
      </c>
      <c r="KE45" s="190">
        <v>0</v>
      </c>
      <c r="KF45" s="190">
        <v>0</v>
      </c>
      <c r="KG45" s="190">
        <f t="shared" si="43"/>
        <v>0</v>
      </c>
      <c r="KH45" s="191"/>
      <c r="KI45" s="192">
        <v>39</v>
      </c>
      <c r="KJ45" s="189" t="s">
        <v>56</v>
      </c>
      <c r="KK45" s="190">
        <v>0</v>
      </c>
      <c r="KL45" s="190">
        <v>0</v>
      </c>
      <c r="KM45" s="190">
        <v>0</v>
      </c>
      <c r="KN45" s="190">
        <f t="shared" si="44"/>
        <v>0</v>
      </c>
      <c r="KO45" s="191"/>
      <c r="KP45" s="192">
        <v>39</v>
      </c>
      <c r="KQ45" s="189" t="s">
        <v>56</v>
      </c>
      <c r="KR45" s="190">
        <v>0</v>
      </c>
      <c r="KS45" s="190">
        <f t="shared" si="45"/>
        <v>0</v>
      </c>
      <c r="KT45" s="190">
        <f t="shared" si="0"/>
        <v>0</v>
      </c>
      <c r="KU45" s="190">
        <f t="shared" si="1"/>
        <v>0</v>
      </c>
      <c r="KV45" s="9"/>
    </row>
    <row r="46" spans="1:308" ht="15.75" hidden="1">
      <c r="A46" s="188">
        <v>40</v>
      </c>
      <c r="B46" s="189" t="s">
        <v>57</v>
      </c>
      <c r="C46" s="190">
        <v>0</v>
      </c>
      <c r="D46" s="190">
        <v>0</v>
      </c>
      <c r="E46" s="190">
        <v>0</v>
      </c>
      <c r="F46" s="190">
        <f t="shared" si="2"/>
        <v>0</v>
      </c>
      <c r="G46" s="191"/>
      <c r="H46" s="192">
        <v>40</v>
      </c>
      <c r="I46" s="189" t="s">
        <v>57</v>
      </c>
      <c r="J46" s="190">
        <v>0</v>
      </c>
      <c r="K46" s="190">
        <v>0</v>
      </c>
      <c r="L46" s="190">
        <v>0</v>
      </c>
      <c r="M46" s="190">
        <f t="shared" si="3"/>
        <v>0</v>
      </c>
      <c r="N46" s="191"/>
      <c r="O46" s="192">
        <v>40</v>
      </c>
      <c r="P46" s="189" t="s">
        <v>57</v>
      </c>
      <c r="Q46" s="190">
        <v>0</v>
      </c>
      <c r="R46" s="190">
        <v>0</v>
      </c>
      <c r="S46" s="190">
        <v>0</v>
      </c>
      <c r="T46" s="190">
        <f t="shared" si="4"/>
        <v>0</v>
      </c>
      <c r="U46" s="191"/>
      <c r="V46" s="192">
        <v>40</v>
      </c>
      <c r="W46" s="189" t="s">
        <v>57</v>
      </c>
      <c r="X46" s="190">
        <v>0</v>
      </c>
      <c r="Y46" s="190">
        <v>0</v>
      </c>
      <c r="Z46" s="190">
        <v>0</v>
      </c>
      <c r="AA46" s="190">
        <f t="shared" si="5"/>
        <v>0</v>
      </c>
      <c r="AB46" s="191"/>
      <c r="AC46" s="192">
        <v>40</v>
      </c>
      <c r="AD46" s="189" t="s">
        <v>57</v>
      </c>
      <c r="AE46" s="190">
        <v>0</v>
      </c>
      <c r="AF46" s="190">
        <v>0</v>
      </c>
      <c r="AG46" s="190">
        <v>0</v>
      </c>
      <c r="AH46" s="190">
        <f t="shared" si="6"/>
        <v>0</v>
      </c>
      <c r="AI46" s="191"/>
      <c r="AJ46" s="192">
        <v>40</v>
      </c>
      <c r="AK46" s="189" t="s">
        <v>57</v>
      </c>
      <c r="AL46" s="190">
        <v>0</v>
      </c>
      <c r="AM46" s="190">
        <v>0</v>
      </c>
      <c r="AN46" s="190">
        <v>0</v>
      </c>
      <c r="AO46" s="190">
        <f t="shared" si="7"/>
        <v>0</v>
      </c>
      <c r="AP46" s="191"/>
      <c r="AQ46" s="192">
        <v>40</v>
      </c>
      <c r="AR46" s="189" t="s">
        <v>57</v>
      </c>
      <c r="AS46" s="190">
        <v>0</v>
      </c>
      <c r="AT46" s="190">
        <v>0</v>
      </c>
      <c r="AU46" s="190">
        <v>0</v>
      </c>
      <c r="AV46" s="190">
        <f t="shared" si="8"/>
        <v>0</v>
      </c>
      <c r="AW46" s="191"/>
      <c r="AX46" s="192">
        <v>40</v>
      </c>
      <c r="AY46" s="189" t="s">
        <v>57</v>
      </c>
      <c r="AZ46" s="190">
        <v>0</v>
      </c>
      <c r="BA46" s="190">
        <v>0</v>
      </c>
      <c r="BB46" s="190">
        <v>0</v>
      </c>
      <c r="BC46" s="190">
        <f t="shared" si="9"/>
        <v>0</v>
      </c>
      <c r="BD46" s="191"/>
      <c r="BE46" s="192">
        <v>40</v>
      </c>
      <c r="BF46" s="189" t="s">
        <v>57</v>
      </c>
      <c r="BG46" s="190">
        <v>0</v>
      </c>
      <c r="BH46" s="190">
        <v>0</v>
      </c>
      <c r="BI46" s="190">
        <v>0</v>
      </c>
      <c r="BJ46" s="190">
        <f t="shared" si="10"/>
        <v>0</v>
      </c>
      <c r="BK46" s="191"/>
      <c r="BL46" s="192">
        <v>40</v>
      </c>
      <c r="BM46" s="189" t="s">
        <v>57</v>
      </c>
      <c r="BN46" s="190">
        <v>0</v>
      </c>
      <c r="BO46" s="190">
        <v>0</v>
      </c>
      <c r="BP46" s="190">
        <v>0</v>
      </c>
      <c r="BQ46" s="190">
        <f t="shared" si="11"/>
        <v>0</v>
      </c>
      <c r="BR46" s="191"/>
      <c r="BS46" s="192">
        <v>40</v>
      </c>
      <c r="BT46" s="189" t="s">
        <v>57</v>
      </c>
      <c r="BU46" s="190">
        <v>0</v>
      </c>
      <c r="BV46" s="190">
        <v>0</v>
      </c>
      <c r="BW46" s="190">
        <v>0</v>
      </c>
      <c r="BX46" s="190">
        <f t="shared" si="12"/>
        <v>0</v>
      </c>
      <c r="BY46" s="191"/>
      <c r="BZ46" s="192">
        <v>40</v>
      </c>
      <c r="CA46" s="189" t="s">
        <v>57</v>
      </c>
      <c r="CB46" s="190">
        <v>0</v>
      </c>
      <c r="CC46" s="190">
        <v>0</v>
      </c>
      <c r="CD46" s="190">
        <v>0</v>
      </c>
      <c r="CE46" s="190">
        <f t="shared" si="13"/>
        <v>0</v>
      </c>
      <c r="CF46" s="191"/>
      <c r="CG46" s="192">
        <v>40</v>
      </c>
      <c r="CH46" s="189" t="s">
        <v>57</v>
      </c>
      <c r="CI46" s="190">
        <v>0</v>
      </c>
      <c r="CJ46" s="190">
        <v>0</v>
      </c>
      <c r="CK46" s="190">
        <v>0</v>
      </c>
      <c r="CL46" s="190">
        <f t="shared" si="14"/>
        <v>0</v>
      </c>
      <c r="CM46" s="191"/>
      <c r="CN46" s="192">
        <v>40</v>
      </c>
      <c r="CO46" s="189" t="s">
        <v>57</v>
      </c>
      <c r="CP46" s="190">
        <v>0</v>
      </c>
      <c r="CQ46" s="190">
        <v>0</v>
      </c>
      <c r="CR46" s="190">
        <v>0</v>
      </c>
      <c r="CS46" s="190">
        <f t="shared" si="15"/>
        <v>0</v>
      </c>
      <c r="CT46" s="191"/>
      <c r="CU46" s="192">
        <v>40</v>
      </c>
      <c r="CV46" s="189" t="s">
        <v>57</v>
      </c>
      <c r="CW46" s="190">
        <v>0</v>
      </c>
      <c r="CX46" s="190">
        <v>0</v>
      </c>
      <c r="CY46" s="190">
        <v>0</v>
      </c>
      <c r="CZ46" s="190">
        <f t="shared" si="16"/>
        <v>0</v>
      </c>
      <c r="DA46" s="191"/>
      <c r="DB46" s="192">
        <v>40</v>
      </c>
      <c r="DC46" s="189" t="s">
        <v>57</v>
      </c>
      <c r="DD46" s="190">
        <v>0</v>
      </c>
      <c r="DE46" s="190">
        <v>0</v>
      </c>
      <c r="DF46" s="190">
        <v>0</v>
      </c>
      <c r="DG46" s="190">
        <f t="shared" si="17"/>
        <v>0</v>
      </c>
      <c r="DH46" s="191"/>
      <c r="DI46" s="192">
        <v>40</v>
      </c>
      <c r="DJ46" s="189" t="s">
        <v>57</v>
      </c>
      <c r="DK46" s="190">
        <v>0</v>
      </c>
      <c r="DL46" s="190">
        <v>0</v>
      </c>
      <c r="DM46" s="190">
        <v>0</v>
      </c>
      <c r="DN46" s="190">
        <f t="shared" si="18"/>
        <v>0</v>
      </c>
      <c r="DO46" s="191"/>
      <c r="DP46" s="192">
        <v>40</v>
      </c>
      <c r="DQ46" s="189" t="s">
        <v>57</v>
      </c>
      <c r="DR46" s="190">
        <v>0</v>
      </c>
      <c r="DS46" s="190">
        <v>0</v>
      </c>
      <c r="DT46" s="190">
        <v>0</v>
      </c>
      <c r="DU46" s="190">
        <f t="shared" si="19"/>
        <v>0</v>
      </c>
      <c r="DV46" s="191"/>
      <c r="DW46" s="192">
        <v>40</v>
      </c>
      <c r="DX46" s="189" t="s">
        <v>57</v>
      </c>
      <c r="DY46" s="190">
        <v>0</v>
      </c>
      <c r="DZ46" s="190">
        <v>0</v>
      </c>
      <c r="EA46" s="190">
        <v>0</v>
      </c>
      <c r="EB46" s="190">
        <f t="shared" si="20"/>
        <v>0</v>
      </c>
      <c r="EC46" s="191"/>
      <c r="ED46" s="192">
        <v>40</v>
      </c>
      <c r="EE46" s="189" t="s">
        <v>57</v>
      </c>
      <c r="EF46" s="190">
        <v>0</v>
      </c>
      <c r="EG46" s="190">
        <v>0</v>
      </c>
      <c r="EH46" s="190">
        <v>0</v>
      </c>
      <c r="EI46" s="190">
        <f t="shared" si="21"/>
        <v>0</v>
      </c>
      <c r="EJ46" s="191"/>
      <c r="EK46" s="192">
        <v>40</v>
      </c>
      <c r="EL46" s="189" t="s">
        <v>57</v>
      </c>
      <c r="EM46" s="190">
        <v>0</v>
      </c>
      <c r="EN46" s="190">
        <v>0</v>
      </c>
      <c r="EO46" s="190">
        <v>0</v>
      </c>
      <c r="EP46" s="190">
        <f t="shared" si="22"/>
        <v>0</v>
      </c>
      <c r="EQ46" s="191"/>
      <c r="ER46" s="192">
        <v>40</v>
      </c>
      <c r="ES46" s="189" t="s">
        <v>57</v>
      </c>
      <c r="ET46" s="190">
        <v>0</v>
      </c>
      <c r="EU46" s="190">
        <v>0</v>
      </c>
      <c r="EV46" s="190">
        <v>0</v>
      </c>
      <c r="EW46" s="190">
        <f t="shared" si="23"/>
        <v>0</v>
      </c>
      <c r="EX46" s="191"/>
      <c r="EY46" s="192">
        <v>40</v>
      </c>
      <c r="EZ46" s="189" t="s">
        <v>57</v>
      </c>
      <c r="FA46" s="190">
        <v>0</v>
      </c>
      <c r="FB46" s="190">
        <v>0</v>
      </c>
      <c r="FC46" s="190">
        <v>0</v>
      </c>
      <c r="FD46" s="190">
        <f t="shared" si="24"/>
        <v>0</v>
      </c>
      <c r="FE46" s="191"/>
      <c r="FF46" s="192">
        <v>40</v>
      </c>
      <c r="FG46" s="189" t="s">
        <v>57</v>
      </c>
      <c r="FH46" s="190">
        <v>0</v>
      </c>
      <c r="FI46" s="190">
        <v>0</v>
      </c>
      <c r="FJ46" s="190">
        <v>0</v>
      </c>
      <c r="FK46" s="190">
        <f t="shared" si="25"/>
        <v>0</v>
      </c>
      <c r="FL46" s="191"/>
      <c r="FM46" s="192">
        <v>40</v>
      </c>
      <c r="FN46" s="189" t="s">
        <v>57</v>
      </c>
      <c r="FO46" s="190">
        <v>0</v>
      </c>
      <c r="FP46" s="190">
        <v>0</v>
      </c>
      <c r="FQ46" s="190">
        <v>0</v>
      </c>
      <c r="FR46" s="190">
        <f t="shared" si="26"/>
        <v>0</v>
      </c>
      <c r="FS46" s="191"/>
      <c r="FT46" s="192">
        <v>40</v>
      </c>
      <c r="FU46" s="189" t="s">
        <v>57</v>
      </c>
      <c r="FV46" s="190">
        <v>0</v>
      </c>
      <c r="FW46" s="190">
        <v>0</v>
      </c>
      <c r="FX46" s="190">
        <v>0</v>
      </c>
      <c r="FY46" s="190">
        <f t="shared" si="27"/>
        <v>0</v>
      </c>
      <c r="FZ46" s="191"/>
      <c r="GA46" s="192">
        <v>40</v>
      </c>
      <c r="GB46" s="189" t="s">
        <v>57</v>
      </c>
      <c r="GC46" s="190">
        <v>0</v>
      </c>
      <c r="GD46" s="190">
        <v>0</v>
      </c>
      <c r="GE46" s="190">
        <v>0</v>
      </c>
      <c r="GF46" s="190">
        <f t="shared" si="28"/>
        <v>0</v>
      </c>
      <c r="GG46" s="191"/>
      <c r="GH46" s="192">
        <v>40</v>
      </c>
      <c r="GI46" s="189" t="s">
        <v>57</v>
      </c>
      <c r="GJ46" s="190">
        <v>0</v>
      </c>
      <c r="GK46" s="190">
        <v>0</v>
      </c>
      <c r="GL46" s="190">
        <v>0</v>
      </c>
      <c r="GM46" s="190">
        <f t="shared" si="29"/>
        <v>0</v>
      </c>
      <c r="GN46" s="191"/>
      <c r="GO46" s="192">
        <v>40</v>
      </c>
      <c r="GP46" s="189" t="s">
        <v>57</v>
      </c>
      <c r="GQ46" s="190">
        <v>0</v>
      </c>
      <c r="GR46" s="190">
        <v>0</v>
      </c>
      <c r="GS46" s="190">
        <v>0</v>
      </c>
      <c r="GT46" s="190">
        <f t="shared" si="30"/>
        <v>0</v>
      </c>
      <c r="GU46" s="191"/>
      <c r="GV46" s="192">
        <v>40</v>
      </c>
      <c r="GW46" s="189" t="s">
        <v>57</v>
      </c>
      <c r="GX46" s="190">
        <v>0</v>
      </c>
      <c r="GY46" s="190">
        <v>0</v>
      </c>
      <c r="GZ46" s="190">
        <v>0</v>
      </c>
      <c r="HA46" s="190">
        <f t="shared" si="31"/>
        <v>0</v>
      </c>
      <c r="HB46" s="191"/>
      <c r="HC46" s="192">
        <v>40</v>
      </c>
      <c r="HD46" s="189" t="s">
        <v>57</v>
      </c>
      <c r="HE46" s="190">
        <v>0</v>
      </c>
      <c r="HF46" s="190">
        <v>0</v>
      </c>
      <c r="HG46" s="190">
        <v>0</v>
      </c>
      <c r="HH46" s="190">
        <f t="shared" si="32"/>
        <v>0</v>
      </c>
      <c r="HI46" s="191"/>
      <c r="HJ46" s="192">
        <v>40</v>
      </c>
      <c r="HK46" s="189" t="s">
        <v>57</v>
      </c>
      <c r="HL46" s="190">
        <v>0</v>
      </c>
      <c r="HM46" s="190">
        <v>0</v>
      </c>
      <c r="HN46" s="190">
        <v>0</v>
      </c>
      <c r="HO46" s="190">
        <f t="shared" si="33"/>
        <v>0</v>
      </c>
      <c r="HP46" s="191"/>
      <c r="HQ46" s="192">
        <v>40</v>
      </c>
      <c r="HR46" s="189" t="s">
        <v>57</v>
      </c>
      <c r="HS46" s="190">
        <v>0</v>
      </c>
      <c r="HT46" s="190">
        <v>0</v>
      </c>
      <c r="HU46" s="190">
        <v>0</v>
      </c>
      <c r="HV46" s="190">
        <f t="shared" si="34"/>
        <v>0</v>
      </c>
      <c r="HW46" s="191"/>
      <c r="HX46" s="192">
        <v>40</v>
      </c>
      <c r="HY46" s="189" t="s">
        <v>57</v>
      </c>
      <c r="HZ46" s="190">
        <v>0</v>
      </c>
      <c r="IA46" s="190">
        <v>0</v>
      </c>
      <c r="IB46" s="190">
        <v>0</v>
      </c>
      <c r="IC46" s="190">
        <f t="shared" si="35"/>
        <v>0</v>
      </c>
      <c r="ID46" s="191"/>
      <c r="IE46" s="192">
        <v>40</v>
      </c>
      <c r="IF46" s="189" t="s">
        <v>57</v>
      </c>
      <c r="IG46" s="190">
        <v>0</v>
      </c>
      <c r="IH46" s="190">
        <v>0</v>
      </c>
      <c r="II46" s="190">
        <v>0</v>
      </c>
      <c r="IJ46" s="190">
        <f t="shared" si="36"/>
        <v>0</v>
      </c>
      <c r="IK46" s="191"/>
      <c r="IL46" s="192">
        <v>40</v>
      </c>
      <c r="IM46" s="189" t="s">
        <v>57</v>
      </c>
      <c r="IN46" s="190">
        <v>0</v>
      </c>
      <c r="IO46" s="190">
        <v>0</v>
      </c>
      <c r="IP46" s="190">
        <v>0</v>
      </c>
      <c r="IQ46" s="190">
        <f t="shared" si="37"/>
        <v>0</v>
      </c>
      <c r="IR46" s="191"/>
      <c r="IS46" s="192">
        <v>40</v>
      </c>
      <c r="IT46" s="189" t="s">
        <v>57</v>
      </c>
      <c r="IU46" s="190">
        <v>0</v>
      </c>
      <c r="IV46" s="190">
        <v>0</v>
      </c>
      <c r="IW46" s="190">
        <v>0</v>
      </c>
      <c r="IX46" s="190">
        <f t="shared" si="38"/>
        <v>0</v>
      </c>
      <c r="IY46" s="191"/>
      <c r="IZ46" s="192">
        <v>40</v>
      </c>
      <c r="JA46" s="189" t="s">
        <v>57</v>
      </c>
      <c r="JB46" s="190">
        <v>0</v>
      </c>
      <c r="JC46" s="190">
        <v>0</v>
      </c>
      <c r="JD46" s="190">
        <v>0</v>
      </c>
      <c r="JE46" s="190">
        <f t="shared" si="39"/>
        <v>0</v>
      </c>
      <c r="JF46" s="191"/>
      <c r="JG46" s="192">
        <v>40</v>
      </c>
      <c r="JH46" s="189" t="s">
        <v>57</v>
      </c>
      <c r="JI46" s="190">
        <v>0</v>
      </c>
      <c r="JJ46" s="190">
        <v>0</v>
      </c>
      <c r="JK46" s="190">
        <v>0</v>
      </c>
      <c r="JL46" s="190">
        <f t="shared" si="40"/>
        <v>0</v>
      </c>
      <c r="JM46" s="191"/>
      <c r="JN46" s="192">
        <v>40</v>
      </c>
      <c r="JO46" s="189" t="s">
        <v>57</v>
      </c>
      <c r="JP46" s="190">
        <v>0</v>
      </c>
      <c r="JQ46" s="190">
        <v>0</v>
      </c>
      <c r="JR46" s="190">
        <v>0</v>
      </c>
      <c r="JS46" s="190">
        <f t="shared" si="41"/>
        <v>0</v>
      </c>
      <c r="JT46" s="191"/>
      <c r="JU46" s="192">
        <v>40</v>
      </c>
      <c r="JV46" s="189" t="s">
        <v>57</v>
      </c>
      <c r="JW46" s="190">
        <v>0</v>
      </c>
      <c r="JX46" s="190">
        <v>0</v>
      </c>
      <c r="JY46" s="190">
        <v>0</v>
      </c>
      <c r="JZ46" s="190">
        <f t="shared" si="42"/>
        <v>0</v>
      </c>
      <c r="KA46" s="191"/>
      <c r="KB46" s="192">
        <v>40</v>
      </c>
      <c r="KC46" s="189" t="s">
        <v>57</v>
      </c>
      <c r="KD46" s="190">
        <v>0</v>
      </c>
      <c r="KE46" s="190">
        <v>0</v>
      </c>
      <c r="KF46" s="190">
        <v>0</v>
      </c>
      <c r="KG46" s="190">
        <f t="shared" si="43"/>
        <v>0</v>
      </c>
      <c r="KH46" s="191"/>
      <c r="KI46" s="192">
        <v>40</v>
      </c>
      <c r="KJ46" s="189" t="s">
        <v>57</v>
      </c>
      <c r="KK46" s="190">
        <v>0</v>
      </c>
      <c r="KL46" s="190">
        <v>0</v>
      </c>
      <c r="KM46" s="190">
        <v>0</v>
      </c>
      <c r="KN46" s="190">
        <f t="shared" si="44"/>
        <v>0</v>
      </c>
      <c r="KO46" s="191"/>
      <c r="KP46" s="192">
        <v>40</v>
      </c>
      <c r="KQ46" s="189" t="s">
        <v>57</v>
      </c>
      <c r="KR46" s="190">
        <v>0</v>
      </c>
      <c r="KS46" s="190">
        <f t="shared" si="45"/>
        <v>0</v>
      </c>
      <c r="KT46" s="190">
        <f t="shared" si="0"/>
        <v>0</v>
      </c>
      <c r="KU46" s="190">
        <f t="shared" si="1"/>
        <v>0</v>
      </c>
      <c r="KV46" s="9"/>
    </row>
    <row r="47" spans="1:308" ht="15.75" hidden="1">
      <c r="A47" s="188">
        <v>41</v>
      </c>
      <c r="B47" s="189" t="s">
        <v>58</v>
      </c>
      <c r="C47" s="190">
        <v>0</v>
      </c>
      <c r="D47" s="190">
        <v>0</v>
      </c>
      <c r="E47" s="190">
        <v>0</v>
      </c>
      <c r="F47" s="190">
        <f t="shared" si="2"/>
        <v>0</v>
      </c>
      <c r="G47" s="191"/>
      <c r="H47" s="192">
        <v>41</v>
      </c>
      <c r="I47" s="189" t="s">
        <v>58</v>
      </c>
      <c r="J47" s="190">
        <v>0</v>
      </c>
      <c r="K47" s="190">
        <v>0</v>
      </c>
      <c r="L47" s="190">
        <v>0</v>
      </c>
      <c r="M47" s="190">
        <f t="shared" si="3"/>
        <v>0</v>
      </c>
      <c r="N47" s="191"/>
      <c r="O47" s="192">
        <v>41</v>
      </c>
      <c r="P47" s="189" t="s">
        <v>58</v>
      </c>
      <c r="Q47" s="190">
        <v>0</v>
      </c>
      <c r="R47" s="190">
        <v>0</v>
      </c>
      <c r="S47" s="190">
        <v>0</v>
      </c>
      <c r="T47" s="190">
        <f t="shared" si="4"/>
        <v>0</v>
      </c>
      <c r="U47" s="191"/>
      <c r="V47" s="192">
        <v>41</v>
      </c>
      <c r="W47" s="189" t="s">
        <v>58</v>
      </c>
      <c r="X47" s="190">
        <v>0</v>
      </c>
      <c r="Y47" s="190">
        <v>0</v>
      </c>
      <c r="Z47" s="190">
        <v>0</v>
      </c>
      <c r="AA47" s="190">
        <f t="shared" si="5"/>
        <v>0</v>
      </c>
      <c r="AB47" s="191"/>
      <c r="AC47" s="192">
        <v>41</v>
      </c>
      <c r="AD47" s="189" t="s">
        <v>58</v>
      </c>
      <c r="AE47" s="190">
        <v>0</v>
      </c>
      <c r="AF47" s="190">
        <v>0</v>
      </c>
      <c r="AG47" s="190">
        <v>0</v>
      </c>
      <c r="AH47" s="190">
        <f t="shared" si="6"/>
        <v>0</v>
      </c>
      <c r="AI47" s="191"/>
      <c r="AJ47" s="192">
        <v>41</v>
      </c>
      <c r="AK47" s="189" t="s">
        <v>58</v>
      </c>
      <c r="AL47" s="190">
        <v>0</v>
      </c>
      <c r="AM47" s="190">
        <v>0</v>
      </c>
      <c r="AN47" s="190">
        <v>0</v>
      </c>
      <c r="AO47" s="190">
        <f t="shared" si="7"/>
        <v>0</v>
      </c>
      <c r="AP47" s="191"/>
      <c r="AQ47" s="192">
        <v>41</v>
      </c>
      <c r="AR47" s="189" t="s">
        <v>58</v>
      </c>
      <c r="AS47" s="190">
        <v>0</v>
      </c>
      <c r="AT47" s="190">
        <v>0</v>
      </c>
      <c r="AU47" s="190">
        <v>0</v>
      </c>
      <c r="AV47" s="190">
        <f t="shared" si="8"/>
        <v>0</v>
      </c>
      <c r="AW47" s="191"/>
      <c r="AX47" s="192">
        <v>41</v>
      </c>
      <c r="AY47" s="189" t="s">
        <v>58</v>
      </c>
      <c r="AZ47" s="190">
        <v>0</v>
      </c>
      <c r="BA47" s="190">
        <v>0</v>
      </c>
      <c r="BB47" s="190">
        <v>0</v>
      </c>
      <c r="BC47" s="190">
        <f t="shared" si="9"/>
        <v>0</v>
      </c>
      <c r="BD47" s="191"/>
      <c r="BE47" s="192">
        <v>41</v>
      </c>
      <c r="BF47" s="189" t="s">
        <v>58</v>
      </c>
      <c r="BG47" s="190">
        <v>0</v>
      </c>
      <c r="BH47" s="190">
        <v>0</v>
      </c>
      <c r="BI47" s="190">
        <v>0</v>
      </c>
      <c r="BJ47" s="190">
        <f t="shared" si="10"/>
        <v>0</v>
      </c>
      <c r="BK47" s="191"/>
      <c r="BL47" s="192">
        <v>41</v>
      </c>
      <c r="BM47" s="189" t="s">
        <v>58</v>
      </c>
      <c r="BN47" s="190">
        <v>0</v>
      </c>
      <c r="BO47" s="190">
        <v>0</v>
      </c>
      <c r="BP47" s="190">
        <v>0</v>
      </c>
      <c r="BQ47" s="190">
        <f t="shared" si="11"/>
        <v>0</v>
      </c>
      <c r="BR47" s="191"/>
      <c r="BS47" s="192">
        <v>41</v>
      </c>
      <c r="BT47" s="189" t="s">
        <v>58</v>
      </c>
      <c r="BU47" s="190">
        <v>0</v>
      </c>
      <c r="BV47" s="190">
        <v>0</v>
      </c>
      <c r="BW47" s="190">
        <v>0</v>
      </c>
      <c r="BX47" s="190">
        <f t="shared" si="12"/>
        <v>0</v>
      </c>
      <c r="BY47" s="191"/>
      <c r="BZ47" s="192">
        <v>41</v>
      </c>
      <c r="CA47" s="189" t="s">
        <v>58</v>
      </c>
      <c r="CB47" s="190">
        <v>0</v>
      </c>
      <c r="CC47" s="190">
        <v>0</v>
      </c>
      <c r="CD47" s="190">
        <v>0</v>
      </c>
      <c r="CE47" s="190">
        <f t="shared" si="13"/>
        <v>0</v>
      </c>
      <c r="CF47" s="191"/>
      <c r="CG47" s="192">
        <v>41</v>
      </c>
      <c r="CH47" s="189" t="s">
        <v>58</v>
      </c>
      <c r="CI47" s="190">
        <v>0</v>
      </c>
      <c r="CJ47" s="190">
        <v>0</v>
      </c>
      <c r="CK47" s="190">
        <v>0</v>
      </c>
      <c r="CL47" s="190">
        <f t="shared" si="14"/>
        <v>0</v>
      </c>
      <c r="CM47" s="191"/>
      <c r="CN47" s="192">
        <v>41</v>
      </c>
      <c r="CO47" s="189" t="s">
        <v>58</v>
      </c>
      <c r="CP47" s="190">
        <v>0</v>
      </c>
      <c r="CQ47" s="190">
        <v>0</v>
      </c>
      <c r="CR47" s="190">
        <v>0</v>
      </c>
      <c r="CS47" s="190">
        <f t="shared" si="15"/>
        <v>0</v>
      </c>
      <c r="CT47" s="191"/>
      <c r="CU47" s="192">
        <v>41</v>
      </c>
      <c r="CV47" s="189" t="s">
        <v>58</v>
      </c>
      <c r="CW47" s="190">
        <v>0</v>
      </c>
      <c r="CX47" s="190">
        <v>0</v>
      </c>
      <c r="CY47" s="190">
        <v>0</v>
      </c>
      <c r="CZ47" s="190">
        <f t="shared" si="16"/>
        <v>0</v>
      </c>
      <c r="DA47" s="191"/>
      <c r="DB47" s="192">
        <v>41</v>
      </c>
      <c r="DC47" s="189" t="s">
        <v>58</v>
      </c>
      <c r="DD47" s="190">
        <v>0</v>
      </c>
      <c r="DE47" s="190">
        <v>0</v>
      </c>
      <c r="DF47" s="190">
        <v>0</v>
      </c>
      <c r="DG47" s="190">
        <f t="shared" si="17"/>
        <v>0</v>
      </c>
      <c r="DH47" s="191"/>
      <c r="DI47" s="192">
        <v>41</v>
      </c>
      <c r="DJ47" s="189" t="s">
        <v>58</v>
      </c>
      <c r="DK47" s="190">
        <v>0</v>
      </c>
      <c r="DL47" s="190">
        <v>0</v>
      </c>
      <c r="DM47" s="190">
        <v>0</v>
      </c>
      <c r="DN47" s="190">
        <f t="shared" si="18"/>
        <v>0</v>
      </c>
      <c r="DO47" s="191"/>
      <c r="DP47" s="192">
        <v>41</v>
      </c>
      <c r="DQ47" s="189" t="s">
        <v>58</v>
      </c>
      <c r="DR47" s="190">
        <v>0</v>
      </c>
      <c r="DS47" s="190">
        <v>0</v>
      </c>
      <c r="DT47" s="190">
        <v>0</v>
      </c>
      <c r="DU47" s="190">
        <f t="shared" si="19"/>
        <v>0</v>
      </c>
      <c r="DV47" s="191"/>
      <c r="DW47" s="192">
        <v>41</v>
      </c>
      <c r="DX47" s="189" t="s">
        <v>58</v>
      </c>
      <c r="DY47" s="190">
        <v>0</v>
      </c>
      <c r="DZ47" s="190">
        <v>0</v>
      </c>
      <c r="EA47" s="190">
        <v>0</v>
      </c>
      <c r="EB47" s="190">
        <f t="shared" si="20"/>
        <v>0</v>
      </c>
      <c r="EC47" s="191"/>
      <c r="ED47" s="192">
        <v>41</v>
      </c>
      <c r="EE47" s="189" t="s">
        <v>58</v>
      </c>
      <c r="EF47" s="190">
        <v>0</v>
      </c>
      <c r="EG47" s="190">
        <v>0</v>
      </c>
      <c r="EH47" s="190">
        <v>0</v>
      </c>
      <c r="EI47" s="190">
        <f t="shared" si="21"/>
        <v>0</v>
      </c>
      <c r="EJ47" s="191"/>
      <c r="EK47" s="192">
        <v>41</v>
      </c>
      <c r="EL47" s="189" t="s">
        <v>58</v>
      </c>
      <c r="EM47" s="190">
        <v>0</v>
      </c>
      <c r="EN47" s="190">
        <v>0</v>
      </c>
      <c r="EO47" s="190">
        <v>0</v>
      </c>
      <c r="EP47" s="190">
        <f t="shared" si="22"/>
        <v>0</v>
      </c>
      <c r="EQ47" s="191"/>
      <c r="ER47" s="192">
        <v>41</v>
      </c>
      <c r="ES47" s="189" t="s">
        <v>58</v>
      </c>
      <c r="ET47" s="190">
        <v>0</v>
      </c>
      <c r="EU47" s="190">
        <v>0</v>
      </c>
      <c r="EV47" s="190">
        <v>0</v>
      </c>
      <c r="EW47" s="190">
        <f t="shared" si="23"/>
        <v>0</v>
      </c>
      <c r="EX47" s="191"/>
      <c r="EY47" s="192">
        <v>41</v>
      </c>
      <c r="EZ47" s="189" t="s">
        <v>58</v>
      </c>
      <c r="FA47" s="190">
        <v>0</v>
      </c>
      <c r="FB47" s="190">
        <v>0</v>
      </c>
      <c r="FC47" s="190">
        <v>0</v>
      </c>
      <c r="FD47" s="190">
        <f t="shared" si="24"/>
        <v>0</v>
      </c>
      <c r="FE47" s="191"/>
      <c r="FF47" s="192">
        <v>41</v>
      </c>
      <c r="FG47" s="189" t="s">
        <v>58</v>
      </c>
      <c r="FH47" s="190">
        <v>0</v>
      </c>
      <c r="FI47" s="190">
        <v>0</v>
      </c>
      <c r="FJ47" s="190">
        <v>0</v>
      </c>
      <c r="FK47" s="190">
        <f t="shared" si="25"/>
        <v>0</v>
      </c>
      <c r="FL47" s="191"/>
      <c r="FM47" s="192">
        <v>41</v>
      </c>
      <c r="FN47" s="189" t="s">
        <v>58</v>
      </c>
      <c r="FO47" s="190">
        <v>0</v>
      </c>
      <c r="FP47" s="190">
        <v>0</v>
      </c>
      <c r="FQ47" s="190">
        <v>0</v>
      </c>
      <c r="FR47" s="190">
        <f t="shared" si="26"/>
        <v>0</v>
      </c>
      <c r="FS47" s="191"/>
      <c r="FT47" s="192">
        <v>41</v>
      </c>
      <c r="FU47" s="189" t="s">
        <v>58</v>
      </c>
      <c r="FV47" s="190">
        <v>0</v>
      </c>
      <c r="FW47" s="190">
        <v>0</v>
      </c>
      <c r="FX47" s="190">
        <v>0</v>
      </c>
      <c r="FY47" s="190">
        <f t="shared" si="27"/>
        <v>0</v>
      </c>
      <c r="FZ47" s="191"/>
      <c r="GA47" s="192">
        <v>41</v>
      </c>
      <c r="GB47" s="189" t="s">
        <v>58</v>
      </c>
      <c r="GC47" s="190">
        <v>0</v>
      </c>
      <c r="GD47" s="190">
        <v>0</v>
      </c>
      <c r="GE47" s="190">
        <v>0</v>
      </c>
      <c r="GF47" s="190">
        <f t="shared" si="28"/>
        <v>0</v>
      </c>
      <c r="GG47" s="191"/>
      <c r="GH47" s="192">
        <v>41</v>
      </c>
      <c r="GI47" s="189" t="s">
        <v>58</v>
      </c>
      <c r="GJ47" s="190">
        <v>0</v>
      </c>
      <c r="GK47" s="190">
        <v>0</v>
      </c>
      <c r="GL47" s="190">
        <v>0</v>
      </c>
      <c r="GM47" s="190">
        <f t="shared" si="29"/>
        <v>0</v>
      </c>
      <c r="GN47" s="191"/>
      <c r="GO47" s="192">
        <v>41</v>
      </c>
      <c r="GP47" s="189" t="s">
        <v>58</v>
      </c>
      <c r="GQ47" s="190">
        <v>0</v>
      </c>
      <c r="GR47" s="190">
        <v>0</v>
      </c>
      <c r="GS47" s="190">
        <v>0</v>
      </c>
      <c r="GT47" s="190">
        <f t="shared" si="30"/>
        <v>0</v>
      </c>
      <c r="GU47" s="191"/>
      <c r="GV47" s="192">
        <v>41</v>
      </c>
      <c r="GW47" s="189" t="s">
        <v>58</v>
      </c>
      <c r="GX47" s="190">
        <v>0</v>
      </c>
      <c r="GY47" s="190">
        <v>0</v>
      </c>
      <c r="GZ47" s="190">
        <v>0</v>
      </c>
      <c r="HA47" s="190">
        <f t="shared" si="31"/>
        <v>0</v>
      </c>
      <c r="HB47" s="191"/>
      <c r="HC47" s="192">
        <v>41</v>
      </c>
      <c r="HD47" s="189" t="s">
        <v>58</v>
      </c>
      <c r="HE47" s="190">
        <v>0</v>
      </c>
      <c r="HF47" s="190">
        <v>0</v>
      </c>
      <c r="HG47" s="190">
        <v>0</v>
      </c>
      <c r="HH47" s="190">
        <f t="shared" si="32"/>
        <v>0</v>
      </c>
      <c r="HI47" s="191"/>
      <c r="HJ47" s="192">
        <v>41</v>
      </c>
      <c r="HK47" s="189" t="s">
        <v>58</v>
      </c>
      <c r="HL47" s="190">
        <v>0</v>
      </c>
      <c r="HM47" s="190">
        <v>0</v>
      </c>
      <c r="HN47" s="190">
        <v>0</v>
      </c>
      <c r="HO47" s="190">
        <f t="shared" si="33"/>
        <v>0</v>
      </c>
      <c r="HP47" s="191"/>
      <c r="HQ47" s="192">
        <v>41</v>
      </c>
      <c r="HR47" s="189" t="s">
        <v>58</v>
      </c>
      <c r="HS47" s="190">
        <v>0</v>
      </c>
      <c r="HT47" s="190">
        <v>0</v>
      </c>
      <c r="HU47" s="190">
        <v>0</v>
      </c>
      <c r="HV47" s="190">
        <f t="shared" si="34"/>
        <v>0</v>
      </c>
      <c r="HW47" s="191"/>
      <c r="HX47" s="192">
        <v>41</v>
      </c>
      <c r="HY47" s="189" t="s">
        <v>58</v>
      </c>
      <c r="HZ47" s="190">
        <v>0</v>
      </c>
      <c r="IA47" s="190">
        <v>0</v>
      </c>
      <c r="IB47" s="190">
        <v>0</v>
      </c>
      <c r="IC47" s="190">
        <f t="shared" si="35"/>
        <v>0</v>
      </c>
      <c r="ID47" s="191"/>
      <c r="IE47" s="192">
        <v>41</v>
      </c>
      <c r="IF47" s="189" t="s">
        <v>58</v>
      </c>
      <c r="IG47" s="190">
        <v>0</v>
      </c>
      <c r="IH47" s="190">
        <v>0</v>
      </c>
      <c r="II47" s="190">
        <v>0</v>
      </c>
      <c r="IJ47" s="190">
        <f t="shared" si="36"/>
        <v>0</v>
      </c>
      <c r="IK47" s="191"/>
      <c r="IL47" s="192">
        <v>41</v>
      </c>
      <c r="IM47" s="189" t="s">
        <v>58</v>
      </c>
      <c r="IN47" s="190">
        <v>0</v>
      </c>
      <c r="IO47" s="190">
        <v>0</v>
      </c>
      <c r="IP47" s="190">
        <v>0</v>
      </c>
      <c r="IQ47" s="190">
        <f t="shared" si="37"/>
        <v>0</v>
      </c>
      <c r="IR47" s="191"/>
      <c r="IS47" s="192">
        <v>41</v>
      </c>
      <c r="IT47" s="189" t="s">
        <v>58</v>
      </c>
      <c r="IU47" s="190">
        <v>0</v>
      </c>
      <c r="IV47" s="190">
        <v>0</v>
      </c>
      <c r="IW47" s="190">
        <v>0</v>
      </c>
      <c r="IX47" s="190">
        <f t="shared" si="38"/>
        <v>0</v>
      </c>
      <c r="IY47" s="191"/>
      <c r="IZ47" s="192">
        <v>41</v>
      </c>
      <c r="JA47" s="189" t="s">
        <v>58</v>
      </c>
      <c r="JB47" s="190">
        <v>0</v>
      </c>
      <c r="JC47" s="190">
        <v>0</v>
      </c>
      <c r="JD47" s="190">
        <v>0</v>
      </c>
      <c r="JE47" s="190">
        <f t="shared" si="39"/>
        <v>0</v>
      </c>
      <c r="JF47" s="191"/>
      <c r="JG47" s="192">
        <v>41</v>
      </c>
      <c r="JH47" s="189" t="s">
        <v>58</v>
      </c>
      <c r="JI47" s="190">
        <v>0</v>
      </c>
      <c r="JJ47" s="190">
        <v>0</v>
      </c>
      <c r="JK47" s="190">
        <v>0</v>
      </c>
      <c r="JL47" s="190">
        <f t="shared" si="40"/>
        <v>0</v>
      </c>
      <c r="JM47" s="191"/>
      <c r="JN47" s="192">
        <v>41</v>
      </c>
      <c r="JO47" s="189" t="s">
        <v>58</v>
      </c>
      <c r="JP47" s="190">
        <v>0</v>
      </c>
      <c r="JQ47" s="190">
        <v>0</v>
      </c>
      <c r="JR47" s="190">
        <v>0</v>
      </c>
      <c r="JS47" s="190">
        <f t="shared" si="41"/>
        <v>0</v>
      </c>
      <c r="JT47" s="191"/>
      <c r="JU47" s="192">
        <v>41</v>
      </c>
      <c r="JV47" s="189" t="s">
        <v>58</v>
      </c>
      <c r="JW47" s="190">
        <v>0</v>
      </c>
      <c r="JX47" s="190">
        <v>0</v>
      </c>
      <c r="JY47" s="190">
        <v>0</v>
      </c>
      <c r="JZ47" s="190">
        <f t="shared" si="42"/>
        <v>0</v>
      </c>
      <c r="KA47" s="191"/>
      <c r="KB47" s="192">
        <v>41</v>
      </c>
      <c r="KC47" s="189" t="s">
        <v>58</v>
      </c>
      <c r="KD47" s="190">
        <v>0</v>
      </c>
      <c r="KE47" s="190">
        <v>0</v>
      </c>
      <c r="KF47" s="190">
        <v>0</v>
      </c>
      <c r="KG47" s="190">
        <f t="shared" si="43"/>
        <v>0</v>
      </c>
      <c r="KH47" s="191"/>
      <c r="KI47" s="192">
        <v>41</v>
      </c>
      <c r="KJ47" s="189" t="s">
        <v>58</v>
      </c>
      <c r="KK47" s="190">
        <v>0</v>
      </c>
      <c r="KL47" s="190">
        <v>0</v>
      </c>
      <c r="KM47" s="190">
        <v>0</v>
      </c>
      <c r="KN47" s="190">
        <f t="shared" si="44"/>
        <v>0</v>
      </c>
      <c r="KO47" s="191"/>
      <c r="KP47" s="192">
        <v>41</v>
      </c>
      <c r="KQ47" s="189" t="s">
        <v>58</v>
      </c>
      <c r="KR47" s="190">
        <v>0</v>
      </c>
      <c r="KS47" s="190">
        <f t="shared" si="45"/>
        <v>0</v>
      </c>
      <c r="KT47" s="190">
        <f t="shared" si="0"/>
        <v>0</v>
      </c>
      <c r="KU47" s="190">
        <f t="shared" si="1"/>
        <v>0</v>
      </c>
      <c r="KV47" s="9"/>
    </row>
    <row r="48" spans="1:308" ht="15.75" hidden="1">
      <c r="A48" s="188">
        <v>42</v>
      </c>
      <c r="B48" s="189" t="s">
        <v>59</v>
      </c>
      <c r="C48" s="190">
        <v>0</v>
      </c>
      <c r="D48" s="190">
        <v>0</v>
      </c>
      <c r="E48" s="190">
        <v>0</v>
      </c>
      <c r="F48" s="190">
        <f t="shared" si="2"/>
        <v>0</v>
      </c>
      <c r="G48" s="191"/>
      <c r="H48" s="192">
        <v>42</v>
      </c>
      <c r="I48" s="189" t="s">
        <v>59</v>
      </c>
      <c r="J48" s="190">
        <v>0</v>
      </c>
      <c r="K48" s="190">
        <v>0</v>
      </c>
      <c r="L48" s="190">
        <v>0</v>
      </c>
      <c r="M48" s="190">
        <f t="shared" si="3"/>
        <v>0</v>
      </c>
      <c r="N48" s="191"/>
      <c r="O48" s="192">
        <v>42</v>
      </c>
      <c r="P48" s="189" t="s">
        <v>59</v>
      </c>
      <c r="Q48" s="190">
        <v>0</v>
      </c>
      <c r="R48" s="190">
        <v>0</v>
      </c>
      <c r="S48" s="190">
        <v>0</v>
      </c>
      <c r="T48" s="190">
        <f t="shared" si="4"/>
        <v>0</v>
      </c>
      <c r="U48" s="191"/>
      <c r="V48" s="192">
        <v>42</v>
      </c>
      <c r="W48" s="189" t="s">
        <v>59</v>
      </c>
      <c r="X48" s="190">
        <v>0</v>
      </c>
      <c r="Y48" s="190">
        <v>0</v>
      </c>
      <c r="Z48" s="190">
        <v>0</v>
      </c>
      <c r="AA48" s="190">
        <f t="shared" si="5"/>
        <v>0</v>
      </c>
      <c r="AB48" s="191"/>
      <c r="AC48" s="192">
        <v>42</v>
      </c>
      <c r="AD48" s="189" t="s">
        <v>59</v>
      </c>
      <c r="AE48" s="190">
        <v>0</v>
      </c>
      <c r="AF48" s="190">
        <v>0</v>
      </c>
      <c r="AG48" s="190">
        <v>0</v>
      </c>
      <c r="AH48" s="190">
        <f t="shared" si="6"/>
        <v>0</v>
      </c>
      <c r="AI48" s="191"/>
      <c r="AJ48" s="192">
        <v>42</v>
      </c>
      <c r="AK48" s="189" t="s">
        <v>59</v>
      </c>
      <c r="AL48" s="190">
        <v>0</v>
      </c>
      <c r="AM48" s="190">
        <v>0</v>
      </c>
      <c r="AN48" s="190">
        <v>0</v>
      </c>
      <c r="AO48" s="190">
        <f t="shared" si="7"/>
        <v>0</v>
      </c>
      <c r="AP48" s="191"/>
      <c r="AQ48" s="192">
        <v>42</v>
      </c>
      <c r="AR48" s="189" t="s">
        <v>59</v>
      </c>
      <c r="AS48" s="190">
        <v>0</v>
      </c>
      <c r="AT48" s="190">
        <v>0</v>
      </c>
      <c r="AU48" s="190">
        <v>0</v>
      </c>
      <c r="AV48" s="190">
        <f t="shared" si="8"/>
        <v>0</v>
      </c>
      <c r="AW48" s="191"/>
      <c r="AX48" s="192">
        <v>42</v>
      </c>
      <c r="AY48" s="189" t="s">
        <v>59</v>
      </c>
      <c r="AZ48" s="190">
        <v>0</v>
      </c>
      <c r="BA48" s="190">
        <v>0</v>
      </c>
      <c r="BB48" s="190">
        <v>0</v>
      </c>
      <c r="BC48" s="190">
        <f t="shared" si="9"/>
        <v>0</v>
      </c>
      <c r="BD48" s="191"/>
      <c r="BE48" s="192">
        <v>42</v>
      </c>
      <c r="BF48" s="189" t="s">
        <v>59</v>
      </c>
      <c r="BG48" s="190">
        <v>0</v>
      </c>
      <c r="BH48" s="190">
        <v>0</v>
      </c>
      <c r="BI48" s="190">
        <v>0</v>
      </c>
      <c r="BJ48" s="190">
        <f t="shared" si="10"/>
        <v>0</v>
      </c>
      <c r="BK48" s="191"/>
      <c r="BL48" s="192">
        <v>42</v>
      </c>
      <c r="BM48" s="189" t="s">
        <v>59</v>
      </c>
      <c r="BN48" s="190">
        <v>0</v>
      </c>
      <c r="BO48" s="190">
        <v>0</v>
      </c>
      <c r="BP48" s="190">
        <v>0</v>
      </c>
      <c r="BQ48" s="190">
        <f t="shared" si="11"/>
        <v>0</v>
      </c>
      <c r="BR48" s="191"/>
      <c r="BS48" s="192">
        <v>42</v>
      </c>
      <c r="BT48" s="189" t="s">
        <v>59</v>
      </c>
      <c r="BU48" s="190">
        <v>0</v>
      </c>
      <c r="BV48" s="190">
        <v>0</v>
      </c>
      <c r="BW48" s="190">
        <v>0</v>
      </c>
      <c r="BX48" s="190">
        <f t="shared" si="12"/>
        <v>0</v>
      </c>
      <c r="BY48" s="191"/>
      <c r="BZ48" s="192">
        <v>42</v>
      </c>
      <c r="CA48" s="189" t="s">
        <v>59</v>
      </c>
      <c r="CB48" s="190">
        <v>0</v>
      </c>
      <c r="CC48" s="190">
        <v>0</v>
      </c>
      <c r="CD48" s="190">
        <v>0</v>
      </c>
      <c r="CE48" s="190">
        <f t="shared" si="13"/>
        <v>0</v>
      </c>
      <c r="CF48" s="191"/>
      <c r="CG48" s="192">
        <v>42</v>
      </c>
      <c r="CH48" s="189" t="s">
        <v>59</v>
      </c>
      <c r="CI48" s="190">
        <v>0</v>
      </c>
      <c r="CJ48" s="190">
        <v>0</v>
      </c>
      <c r="CK48" s="190">
        <v>0</v>
      </c>
      <c r="CL48" s="190">
        <f t="shared" si="14"/>
        <v>0</v>
      </c>
      <c r="CM48" s="191"/>
      <c r="CN48" s="192">
        <v>42</v>
      </c>
      <c r="CO48" s="189" t="s">
        <v>59</v>
      </c>
      <c r="CP48" s="190">
        <v>0</v>
      </c>
      <c r="CQ48" s="190">
        <v>0</v>
      </c>
      <c r="CR48" s="190">
        <v>0</v>
      </c>
      <c r="CS48" s="190">
        <f t="shared" si="15"/>
        <v>0</v>
      </c>
      <c r="CT48" s="191"/>
      <c r="CU48" s="192">
        <v>42</v>
      </c>
      <c r="CV48" s="189" t="s">
        <v>59</v>
      </c>
      <c r="CW48" s="190">
        <v>0</v>
      </c>
      <c r="CX48" s="190">
        <v>0</v>
      </c>
      <c r="CY48" s="190">
        <v>0</v>
      </c>
      <c r="CZ48" s="190">
        <f t="shared" si="16"/>
        <v>0</v>
      </c>
      <c r="DA48" s="191"/>
      <c r="DB48" s="192">
        <v>42</v>
      </c>
      <c r="DC48" s="189" t="s">
        <v>59</v>
      </c>
      <c r="DD48" s="190">
        <v>0</v>
      </c>
      <c r="DE48" s="190">
        <v>0</v>
      </c>
      <c r="DF48" s="190">
        <v>0</v>
      </c>
      <c r="DG48" s="190">
        <f t="shared" si="17"/>
        <v>0</v>
      </c>
      <c r="DH48" s="191"/>
      <c r="DI48" s="192">
        <v>42</v>
      </c>
      <c r="DJ48" s="189" t="s">
        <v>59</v>
      </c>
      <c r="DK48" s="190">
        <v>0</v>
      </c>
      <c r="DL48" s="190">
        <v>0</v>
      </c>
      <c r="DM48" s="190">
        <v>0</v>
      </c>
      <c r="DN48" s="190">
        <f t="shared" si="18"/>
        <v>0</v>
      </c>
      <c r="DO48" s="191"/>
      <c r="DP48" s="192">
        <v>42</v>
      </c>
      <c r="DQ48" s="189" t="s">
        <v>59</v>
      </c>
      <c r="DR48" s="190">
        <v>0</v>
      </c>
      <c r="DS48" s="190">
        <v>0</v>
      </c>
      <c r="DT48" s="190">
        <v>0</v>
      </c>
      <c r="DU48" s="190">
        <f t="shared" si="19"/>
        <v>0</v>
      </c>
      <c r="DV48" s="191"/>
      <c r="DW48" s="192">
        <v>42</v>
      </c>
      <c r="DX48" s="189" t="s">
        <v>59</v>
      </c>
      <c r="DY48" s="190">
        <v>0</v>
      </c>
      <c r="DZ48" s="190">
        <v>0</v>
      </c>
      <c r="EA48" s="190">
        <v>0</v>
      </c>
      <c r="EB48" s="190">
        <f t="shared" si="20"/>
        <v>0</v>
      </c>
      <c r="EC48" s="191"/>
      <c r="ED48" s="192">
        <v>42</v>
      </c>
      <c r="EE48" s="189" t="s">
        <v>59</v>
      </c>
      <c r="EF48" s="190">
        <v>0</v>
      </c>
      <c r="EG48" s="190">
        <v>0</v>
      </c>
      <c r="EH48" s="190">
        <v>0</v>
      </c>
      <c r="EI48" s="190">
        <f t="shared" si="21"/>
        <v>0</v>
      </c>
      <c r="EJ48" s="191"/>
      <c r="EK48" s="192">
        <v>42</v>
      </c>
      <c r="EL48" s="189" t="s">
        <v>59</v>
      </c>
      <c r="EM48" s="190">
        <v>0</v>
      </c>
      <c r="EN48" s="190">
        <v>0</v>
      </c>
      <c r="EO48" s="190">
        <v>0</v>
      </c>
      <c r="EP48" s="190">
        <f t="shared" si="22"/>
        <v>0</v>
      </c>
      <c r="EQ48" s="191"/>
      <c r="ER48" s="192">
        <v>42</v>
      </c>
      <c r="ES48" s="189" t="s">
        <v>59</v>
      </c>
      <c r="ET48" s="190">
        <v>0</v>
      </c>
      <c r="EU48" s="190">
        <v>0</v>
      </c>
      <c r="EV48" s="190">
        <v>0</v>
      </c>
      <c r="EW48" s="190">
        <f t="shared" si="23"/>
        <v>0</v>
      </c>
      <c r="EX48" s="191"/>
      <c r="EY48" s="192">
        <v>42</v>
      </c>
      <c r="EZ48" s="189" t="s">
        <v>59</v>
      </c>
      <c r="FA48" s="190">
        <v>0</v>
      </c>
      <c r="FB48" s="190">
        <v>0</v>
      </c>
      <c r="FC48" s="190">
        <v>0</v>
      </c>
      <c r="FD48" s="190">
        <f t="shared" si="24"/>
        <v>0</v>
      </c>
      <c r="FE48" s="191"/>
      <c r="FF48" s="192">
        <v>42</v>
      </c>
      <c r="FG48" s="189" t="s">
        <v>59</v>
      </c>
      <c r="FH48" s="190">
        <v>0</v>
      </c>
      <c r="FI48" s="190">
        <v>0</v>
      </c>
      <c r="FJ48" s="190">
        <v>0</v>
      </c>
      <c r="FK48" s="190">
        <f t="shared" si="25"/>
        <v>0</v>
      </c>
      <c r="FL48" s="191"/>
      <c r="FM48" s="192">
        <v>42</v>
      </c>
      <c r="FN48" s="189" t="s">
        <v>59</v>
      </c>
      <c r="FO48" s="190">
        <v>0</v>
      </c>
      <c r="FP48" s="190">
        <v>0</v>
      </c>
      <c r="FQ48" s="190">
        <v>0</v>
      </c>
      <c r="FR48" s="190">
        <f t="shared" si="26"/>
        <v>0</v>
      </c>
      <c r="FS48" s="191"/>
      <c r="FT48" s="192">
        <v>42</v>
      </c>
      <c r="FU48" s="189" t="s">
        <v>59</v>
      </c>
      <c r="FV48" s="190">
        <v>0</v>
      </c>
      <c r="FW48" s="190">
        <v>0</v>
      </c>
      <c r="FX48" s="190">
        <v>0</v>
      </c>
      <c r="FY48" s="190">
        <f t="shared" si="27"/>
        <v>0</v>
      </c>
      <c r="FZ48" s="191"/>
      <c r="GA48" s="192">
        <v>42</v>
      </c>
      <c r="GB48" s="189" t="s">
        <v>59</v>
      </c>
      <c r="GC48" s="190">
        <v>0</v>
      </c>
      <c r="GD48" s="190">
        <v>0</v>
      </c>
      <c r="GE48" s="190">
        <v>0</v>
      </c>
      <c r="GF48" s="190">
        <f t="shared" si="28"/>
        <v>0</v>
      </c>
      <c r="GG48" s="191"/>
      <c r="GH48" s="192">
        <v>42</v>
      </c>
      <c r="GI48" s="189" t="s">
        <v>59</v>
      </c>
      <c r="GJ48" s="190">
        <v>0</v>
      </c>
      <c r="GK48" s="190">
        <v>0</v>
      </c>
      <c r="GL48" s="190">
        <v>0</v>
      </c>
      <c r="GM48" s="190">
        <f t="shared" si="29"/>
        <v>0</v>
      </c>
      <c r="GN48" s="191"/>
      <c r="GO48" s="192">
        <v>42</v>
      </c>
      <c r="GP48" s="189" t="s">
        <v>59</v>
      </c>
      <c r="GQ48" s="190">
        <v>0</v>
      </c>
      <c r="GR48" s="190">
        <v>0</v>
      </c>
      <c r="GS48" s="190">
        <v>0</v>
      </c>
      <c r="GT48" s="190">
        <f t="shared" si="30"/>
        <v>0</v>
      </c>
      <c r="GU48" s="191"/>
      <c r="GV48" s="192">
        <v>42</v>
      </c>
      <c r="GW48" s="189" t="s">
        <v>59</v>
      </c>
      <c r="GX48" s="190">
        <v>0</v>
      </c>
      <c r="GY48" s="190">
        <v>0</v>
      </c>
      <c r="GZ48" s="190">
        <v>0</v>
      </c>
      <c r="HA48" s="190">
        <f t="shared" si="31"/>
        <v>0</v>
      </c>
      <c r="HB48" s="191"/>
      <c r="HC48" s="192">
        <v>42</v>
      </c>
      <c r="HD48" s="189" t="s">
        <v>59</v>
      </c>
      <c r="HE48" s="190">
        <v>0</v>
      </c>
      <c r="HF48" s="190">
        <v>0</v>
      </c>
      <c r="HG48" s="190">
        <v>0</v>
      </c>
      <c r="HH48" s="190">
        <f t="shared" si="32"/>
        <v>0</v>
      </c>
      <c r="HI48" s="191"/>
      <c r="HJ48" s="192">
        <v>42</v>
      </c>
      <c r="HK48" s="189" t="s">
        <v>59</v>
      </c>
      <c r="HL48" s="190">
        <v>0</v>
      </c>
      <c r="HM48" s="190">
        <v>0</v>
      </c>
      <c r="HN48" s="190">
        <v>0</v>
      </c>
      <c r="HO48" s="190">
        <f t="shared" si="33"/>
        <v>0</v>
      </c>
      <c r="HP48" s="191"/>
      <c r="HQ48" s="192">
        <v>42</v>
      </c>
      <c r="HR48" s="189" t="s">
        <v>59</v>
      </c>
      <c r="HS48" s="190">
        <v>0</v>
      </c>
      <c r="HT48" s="190">
        <v>0</v>
      </c>
      <c r="HU48" s="190">
        <v>0</v>
      </c>
      <c r="HV48" s="190">
        <f t="shared" si="34"/>
        <v>0</v>
      </c>
      <c r="HW48" s="191"/>
      <c r="HX48" s="192">
        <v>42</v>
      </c>
      <c r="HY48" s="189" t="s">
        <v>59</v>
      </c>
      <c r="HZ48" s="190">
        <v>0</v>
      </c>
      <c r="IA48" s="190">
        <v>0</v>
      </c>
      <c r="IB48" s="190">
        <v>0</v>
      </c>
      <c r="IC48" s="190">
        <f t="shared" si="35"/>
        <v>0</v>
      </c>
      <c r="ID48" s="191"/>
      <c r="IE48" s="192">
        <v>42</v>
      </c>
      <c r="IF48" s="189" t="s">
        <v>59</v>
      </c>
      <c r="IG48" s="190">
        <v>0</v>
      </c>
      <c r="IH48" s="190">
        <v>0</v>
      </c>
      <c r="II48" s="190">
        <v>0</v>
      </c>
      <c r="IJ48" s="190">
        <f t="shared" si="36"/>
        <v>0</v>
      </c>
      <c r="IK48" s="191"/>
      <c r="IL48" s="192">
        <v>42</v>
      </c>
      <c r="IM48" s="189" t="s">
        <v>59</v>
      </c>
      <c r="IN48" s="190">
        <v>0</v>
      </c>
      <c r="IO48" s="190">
        <v>0</v>
      </c>
      <c r="IP48" s="190">
        <v>0</v>
      </c>
      <c r="IQ48" s="190">
        <f t="shared" si="37"/>
        <v>0</v>
      </c>
      <c r="IR48" s="191"/>
      <c r="IS48" s="192">
        <v>42</v>
      </c>
      <c r="IT48" s="189" t="s">
        <v>59</v>
      </c>
      <c r="IU48" s="190">
        <v>0</v>
      </c>
      <c r="IV48" s="190">
        <v>0</v>
      </c>
      <c r="IW48" s="190">
        <v>0</v>
      </c>
      <c r="IX48" s="190">
        <f t="shared" si="38"/>
        <v>0</v>
      </c>
      <c r="IY48" s="191"/>
      <c r="IZ48" s="192">
        <v>42</v>
      </c>
      <c r="JA48" s="189" t="s">
        <v>59</v>
      </c>
      <c r="JB48" s="190">
        <v>0</v>
      </c>
      <c r="JC48" s="190">
        <v>0</v>
      </c>
      <c r="JD48" s="190">
        <v>0</v>
      </c>
      <c r="JE48" s="190">
        <f t="shared" si="39"/>
        <v>0</v>
      </c>
      <c r="JF48" s="191"/>
      <c r="JG48" s="192">
        <v>42</v>
      </c>
      <c r="JH48" s="189" t="s">
        <v>59</v>
      </c>
      <c r="JI48" s="190">
        <v>0</v>
      </c>
      <c r="JJ48" s="190">
        <v>0</v>
      </c>
      <c r="JK48" s="190">
        <v>0</v>
      </c>
      <c r="JL48" s="190">
        <f t="shared" si="40"/>
        <v>0</v>
      </c>
      <c r="JM48" s="191"/>
      <c r="JN48" s="192">
        <v>42</v>
      </c>
      <c r="JO48" s="189" t="s">
        <v>59</v>
      </c>
      <c r="JP48" s="190">
        <v>0</v>
      </c>
      <c r="JQ48" s="190">
        <v>0</v>
      </c>
      <c r="JR48" s="190">
        <v>0</v>
      </c>
      <c r="JS48" s="190">
        <f t="shared" si="41"/>
        <v>0</v>
      </c>
      <c r="JT48" s="191"/>
      <c r="JU48" s="192">
        <v>42</v>
      </c>
      <c r="JV48" s="189" t="s">
        <v>59</v>
      </c>
      <c r="JW48" s="190">
        <v>0</v>
      </c>
      <c r="JX48" s="190">
        <v>0</v>
      </c>
      <c r="JY48" s="190">
        <v>0</v>
      </c>
      <c r="JZ48" s="190">
        <f t="shared" si="42"/>
        <v>0</v>
      </c>
      <c r="KA48" s="191"/>
      <c r="KB48" s="192">
        <v>42</v>
      </c>
      <c r="KC48" s="189" t="s">
        <v>59</v>
      </c>
      <c r="KD48" s="190">
        <v>0</v>
      </c>
      <c r="KE48" s="190">
        <v>0</v>
      </c>
      <c r="KF48" s="190">
        <v>0</v>
      </c>
      <c r="KG48" s="190">
        <f t="shared" si="43"/>
        <v>0</v>
      </c>
      <c r="KH48" s="191"/>
      <c r="KI48" s="192">
        <v>42</v>
      </c>
      <c r="KJ48" s="189" t="s">
        <v>59</v>
      </c>
      <c r="KK48" s="190">
        <v>0</v>
      </c>
      <c r="KL48" s="190">
        <v>0</v>
      </c>
      <c r="KM48" s="190">
        <v>0</v>
      </c>
      <c r="KN48" s="190">
        <f t="shared" si="44"/>
        <v>0</v>
      </c>
      <c r="KO48" s="191"/>
      <c r="KP48" s="192">
        <v>42</v>
      </c>
      <c r="KQ48" s="189" t="s">
        <v>59</v>
      </c>
      <c r="KR48" s="190">
        <v>0</v>
      </c>
      <c r="KS48" s="190">
        <f t="shared" si="45"/>
        <v>0</v>
      </c>
      <c r="KT48" s="190">
        <f t="shared" si="0"/>
        <v>0</v>
      </c>
      <c r="KU48" s="190">
        <f t="shared" si="1"/>
        <v>0</v>
      </c>
      <c r="KV48" s="9"/>
    </row>
    <row r="49" spans="1:308" ht="15.75" hidden="1">
      <c r="A49" s="188">
        <v>43</v>
      </c>
      <c r="B49" s="189" t="s">
        <v>60</v>
      </c>
      <c r="C49" s="190">
        <v>0</v>
      </c>
      <c r="D49" s="190">
        <v>0</v>
      </c>
      <c r="E49" s="190">
        <v>0</v>
      </c>
      <c r="F49" s="190">
        <f t="shared" si="2"/>
        <v>0</v>
      </c>
      <c r="G49" s="191"/>
      <c r="H49" s="192">
        <v>43</v>
      </c>
      <c r="I49" s="189" t="s">
        <v>60</v>
      </c>
      <c r="J49" s="190">
        <v>0</v>
      </c>
      <c r="K49" s="190">
        <v>0</v>
      </c>
      <c r="L49" s="190">
        <v>0</v>
      </c>
      <c r="M49" s="190">
        <f t="shared" si="3"/>
        <v>0</v>
      </c>
      <c r="N49" s="191"/>
      <c r="O49" s="192">
        <v>43</v>
      </c>
      <c r="P49" s="189" t="s">
        <v>60</v>
      </c>
      <c r="Q49" s="190">
        <v>0</v>
      </c>
      <c r="R49" s="190">
        <v>0</v>
      </c>
      <c r="S49" s="190">
        <v>0</v>
      </c>
      <c r="T49" s="190">
        <f t="shared" si="4"/>
        <v>0</v>
      </c>
      <c r="U49" s="191"/>
      <c r="V49" s="192">
        <v>43</v>
      </c>
      <c r="W49" s="189" t="s">
        <v>60</v>
      </c>
      <c r="X49" s="190">
        <v>0</v>
      </c>
      <c r="Y49" s="190">
        <v>0</v>
      </c>
      <c r="Z49" s="190">
        <v>0</v>
      </c>
      <c r="AA49" s="190">
        <f t="shared" si="5"/>
        <v>0</v>
      </c>
      <c r="AB49" s="191"/>
      <c r="AC49" s="192">
        <v>43</v>
      </c>
      <c r="AD49" s="189" t="s">
        <v>60</v>
      </c>
      <c r="AE49" s="190">
        <v>0</v>
      </c>
      <c r="AF49" s="190">
        <v>0</v>
      </c>
      <c r="AG49" s="190">
        <v>0</v>
      </c>
      <c r="AH49" s="190">
        <f t="shared" si="6"/>
        <v>0</v>
      </c>
      <c r="AI49" s="191"/>
      <c r="AJ49" s="192">
        <v>43</v>
      </c>
      <c r="AK49" s="189" t="s">
        <v>60</v>
      </c>
      <c r="AL49" s="190">
        <v>0</v>
      </c>
      <c r="AM49" s="190">
        <v>0</v>
      </c>
      <c r="AN49" s="190">
        <v>0</v>
      </c>
      <c r="AO49" s="190">
        <f t="shared" si="7"/>
        <v>0</v>
      </c>
      <c r="AP49" s="191"/>
      <c r="AQ49" s="192">
        <v>43</v>
      </c>
      <c r="AR49" s="189" t="s">
        <v>60</v>
      </c>
      <c r="AS49" s="190">
        <v>0</v>
      </c>
      <c r="AT49" s="190">
        <v>0</v>
      </c>
      <c r="AU49" s="190">
        <v>0</v>
      </c>
      <c r="AV49" s="190">
        <f t="shared" si="8"/>
        <v>0</v>
      </c>
      <c r="AW49" s="191"/>
      <c r="AX49" s="192">
        <v>43</v>
      </c>
      <c r="AY49" s="189" t="s">
        <v>60</v>
      </c>
      <c r="AZ49" s="190">
        <v>0</v>
      </c>
      <c r="BA49" s="190">
        <v>0</v>
      </c>
      <c r="BB49" s="190">
        <v>0</v>
      </c>
      <c r="BC49" s="190">
        <f t="shared" si="9"/>
        <v>0</v>
      </c>
      <c r="BD49" s="191"/>
      <c r="BE49" s="192">
        <v>43</v>
      </c>
      <c r="BF49" s="189" t="s">
        <v>60</v>
      </c>
      <c r="BG49" s="190">
        <v>0</v>
      </c>
      <c r="BH49" s="190">
        <v>0</v>
      </c>
      <c r="BI49" s="190">
        <v>0</v>
      </c>
      <c r="BJ49" s="190">
        <f t="shared" si="10"/>
        <v>0</v>
      </c>
      <c r="BK49" s="191"/>
      <c r="BL49" s="192">
        <v>43</v>
      </c>
      <c r="BM49" s="189" t="s">
        <v>60</v>
      </c>
      <c r="BN49" s="190">
        <v>0</v>
      </c>
      <c r="BO49" s="190">
        <v>0</v>
      </c>
      <c r="BP49" s="190">
        <v>0</v>
      </c>
      <c r="BQ49" s="190">
        <f t="shared" si="11"/>
        <v>0</v>
      </c>
      <c r="BR49" s="191"/>
      <c r="BS49" s="192">
        <v>43</v>
      </c>
      <c r="BT49" s="189" t="s">
        <v>60</v>
      </c>
      <c r="BU49" s="190">
        <v>0</v>
      </c>
      <c r="BV49" s="190">
        <v>0</v>
      </c>
      <c r="BW49" s="190">
        <v>0</v>
      </c>
      <c r="BX49" s="190">
        <f t="shared" si="12"/>
        <v>0</v>
      </c>
      <c r="BY49" s="191"/>
      <c r="BZ49" s="192">
        <v>43</v>
      </c>
      <c r="CA49" s="189" t="s">
        <v>60</v>
      </c>
      <c r="CB49" s="190">
        <v>0</v>
      </c>
      <c r="CC49" s="190">
        <v>0</v>
      </c>
      <c r="CD49" s="190">
        <v>0</v>
      </c>
      <c r="CE49" s="190">
        <f t="shared" si="13"/>
        <v>0</v>
      </c>
      <c r="CF49" s="191"/>
      <c r="CG49" s="192">
        <v>43</v>
      </c>
      <c r="CH49" s="189" t="s">
        <v>60</v>
      </c>
      <c r="CI49" s="190">
        <v>0</v>
      </c>
      <c r="CJ49" s="190">
        <v>0</v>
      </c>
      <c r="CK49" s="190">
        <v>0</v>
      </c>
      <c r="CL49" s="190">
        <f t="shared" si="14"/>
        <v>0</v>
      </c>
      <c r="CM49" s="191"/>
      <c r="CN49" s="192">
        <v>43</v>
      </c>
      <c r="CO49" s="189" t="s">
        <v>60</v>
      </c>
      <c r="CP49" s="190">
        <v>0</v>
      </c>
      <c r="CQ49" s="190">
        <v>0</v>
      </c>
      <c r="CR49" s="190">
        <v>0</v>
      </c>
      <c r="CS49" s="190">
        <f t="shared" si="15"/>
        <v>0</v>
      </c>
      <c r="CT49" s="191"/>
      <c r="CU49" s="192">
        <v>43</v>
      </c>
      <c r="CV49" s="189" t="s">
        <v>60</v>
      </c>
      <c r="CW49" s="190">
        <v>0</v>
      </c>
      <c r="CX49" s="190">
        <v>0</v>
      </c>
      <c r="CY49" s="190">
        <v>0</v>
      </c>
      <c r="CZ49" s="190">
        <f t="shared" si="16"/>
        <v>0</v>
      </c>
      <c r="DA49" s="191"/>
      <c r="DB49" s="192">
        <v>43</v>
      </c>
      <c r="DC49" s="189" t="s">
        <v>60</v>
      </c>
      <c r="DD49" s="190">
        <v>0</v>
      </c>
      <c r="DE49" s="190">
        <v>0</v>
      </c>
      <c r="DF49" s="190">
        <v>0</v>
      </c>
      <c r="DG49" s="190">
        <f t="shared" si="17"/>
        <v>0</v>
      </c>
      <c r="DH49" s="191"/>
      <c r="DI49" s="192">
        <v>43</v>
      </c>
      <c r="DJ49" s="189" t="s">
        <v>60</v>
      </c>
      <c r="DK49" s="190">
        <v>0</v>
      </c>
      <c r="DL49" s="190">
        <v>0</v>
      </c>
      <c r="DM49" s="190">
        <v>0</v>
      </c>
      <c r="DN49" s="190">
        <f t="shared" si="18"/>
        <v>0</v>
      </c>
      <c r="DO49" s="191"/>
      <c r="DP49" s="192">
        <v>43</v>
      </c>
      <c r="DQ49" s="189" t="s">
        <v>60</v>
      </c>
      <c r="DR49" s="190">
        <v>0</v>
      </c>
      <c r="DS49" s="190">
        <v>0</v>
      </c>
      <c r="DT49" s="190">
        <v>0</v>
      </c>
      <c r="DU49" s="190">
        <f t="shared" si="19"/>
        <v>0</v>
      </c>
      <c r="DV49" s="191"/>
      <c r="DW49" s="192">
        <v>43</v>
      </c>
      <c r="DX49" s="189" t="s">
        <v>60</v>
      </c>
      <c r="DY49" s="190">
        <v>0</v>
      </c>
      <c r="DZ49" s="190">
        <v>0</v>
      </c>
      <c r="EA49" s="190">
        <v>0</v>
      </c>
      <c r="EB49" s="190">
        <f t="shared" si="20"/>
        <v>0</v>
      </c>
      <c r="EC49" s="191"/>
      <c r="ED49" s="192">
        <v>43</v>
      </c>
      <c r="EE49" s="189" t="s">
        <v>60</v>
      </c>
      <c r="EF49" s="190">
        <v>0</v>
      </c>
      <c r="EG49" s="190">
        <v>0</v>
      </c>
      <c r="EH49" s="190">
        <v>0</v>
      </c>
      <c r="EI49" s="190">
        <f t="shared" si="21"/>
        <v>0</v>
      </c>
      <c r="EJ49" s="191"/>
      <c r="EK49" s="192">
        <v>43</v>
      </c>
      <c r="EL49" s="189" t="s">
        <v>60</v>
      </c>
      <c r="EM49" s="190">
        <v>0</v>
      </c>
      <c r="EN49" s="190">
        <v>0</v>
      </c>
      <c r="EO49" s="190">
        <v>0</v>
      </c>
      <c r="EP49" s="190">
        <f t="shared" si="22"/>
        <v>0</v>
      </c>
      <c r="EQ49" s="191"/>
      <c r="ER49" s="192">
        <v>43</v>
      </c>
      <c r="ES49" s="189" t="s">
        <v>60</v>
      </c>
      <c r="ET49" s="190">
        <v>0</v>
      </c>
      <c r="EU49" s="190">
        <v>0</v>
      </c>
      <c r="EV49" s="190">
        <v>0</v>
      </c>
      <c r="EW49" s="190">
        <f t="shared" si="23"/>
        <v>0</v>
      </c>
      <c r="EX49" s="191"/>
      <c r="EY49" s="192">
        <v>43</v>
      </c>
      <c r="EZ49" s="189" t="s">
        <v>60</v>
      </c>
      <c r="FA49" s="190">
        <v>0</v>
      </c>
      <c r="FB49" s="190">
        <v>0</v>
      </c>
      <c r="FC49" s="190">
        <v>0</v>
      </c>
      <c r="FD49" s="190">
        <f t="shared" si="24"/>
        <v>0</v>
      </c>
      <c r="FE49" s="191"/>
      <c r="FF49" s="192">
        <v>43</v>
      </c>
      <c r="FG49" s="189" t="s">
        <v>60</v>
      </c>
      <c r="FH49" s="190">
        <v>0</v>
      </c>
      <c r="FI49" s="190">
        <v>0</v>
      </c>
      <c r="FJ49" s="190">
        <v>0</v>
      </c>
      <c r="FK49" s="190">
        <f t="shared" si="25"/>
        <v>0</v>
      </c>
      <c r="FL49" s="191"/>
      <c r="FM49" s="192">
        <v>43</v>
      </c>
      <c r="FN49" s="189" t="s">
        <v>60</v>
      </c>
      <c r="FO49" s="190">
        <v>0</v>
      </c>
      <c r="FP49" s="190">
        <v>0</v>
      </c>
      <c r="FQ49" s="190">
        <v>0</v>
      </c>
      <c r="FR49" s="190">
        <f t="shared" si="26"/>
        <v>0</v>
      </c>
      <c r="FS49" s="191"/>
      <c r="FT49" s="192">
        <v>43</v>
      </c>
      <c r="FU49" s="189" t="s">
        <v>60</v>
      </c>
      <c r="FV49" s="190">
        <v>0</v>
      </c>
      <c r="FW49" s="190">
        <v>0</v>
      </c>
      <c r="FX49" s="190">
        <v>0</v>
      </c>
      <c r="FY49" s="190">
        <f t="shared" si="27"/>
        <v>0</v>
      </c>
      <c r="FZ49" s="191"/>
      <c r="GA49" s="192">
        <v>43</v>
      </c>
      <c r="GB49" s="189" t="s">
        <v>60</v>
      </c>
      <c r="GC49" s="190">
        <v>0</v>
      </c>
      <c r="GD49" s="190">
        <v>0</v>
      </c>
      <c r="GE49" s="190">
        <v>0</v>
      </c>
      <c r="GF49" s="190">
        <f t="shared" si="28"/>
        <v>0</v>
      </c>
      <c r="GG49" s="191"/>
      <c r="GH49" s="192">
        <v>43</v>
      </c>
      <c r="GI49" s="189" t="s">
        <v>60</v>
      </c>
      <c r="GJ49" s="190">
        <v>0</v>
      </c>
      <c r="GK49" s="190">
        <v>0</v>
      </c>
      <c r="GL49" s="190">
        <v>0</v>
      </c>
      <c r="GM49" s="190">
        <f t="shared" si="29"/>
        <v>0</v>
      </c>
      <c r="GN49" s="191"/>
      <c r="GO49" s="192">
        <v>43</v>
      </c>
      <c r="GP49" s="189" t="s">
        <v>60</v>
      </c>
      <c r="GQ49" s="190">
        <v>0</v>
      </c>
      <c r="GR49" s="190">
        <v>0</v>
      </c>
      <c r="GS49" s="190">
        <v>0</v>
      </c>
      <c r="GT49" s="190">
        <f t="shared" si="30"/>
        <v>0</v>
      </c>
      <c r="GU49" s="191"/>
      <c r="GV49" s="192">
        <v>43</v>
      </c>
      <c r="GW49" s="189" t="s">
        <v>60</v>
      </c>
      <c r="GX49" s="190">
        <v>0</v>
      </c>
      <c r="GY49" s="190">
        <v>0</v>
      </c>
      <c r="GZ49" s="190">
        <v>0</v>
      </c>
      <c r="HA49" s="190">
        <f t="shared" si="31"/>
        <v>0</v>
      </c>
      <c r="HB49" s="191"/>
      <c r="HC49" s="192">
        <v>43</v>
      </c>
      <c r="HD49" s="189" t="s">
        <v>60</v>
      </c>
      <c r="HE49" s="190">
        <v>0</v>
      </c>
      <c r="HF49" s="190">
        <v>0</v>
      </c>
      <c r="HG49" s="190">
        <v>0</v>
      </c>
      <c r="HH49" s="190">
        <f t="shared" si="32"/>
        <v>0</v>
      </c>
      <c r="HI49" s="191"/>
      <c r="HJ49" s="192">
        <v>43</v>
      </c>
      <c r="HK49" s="189" t="s">
        <v>60</v>
      </c>
      <c r="HL49" s="190">
        <v>0</v>
      </c>
      <c r="HM49" s="190">
        <v>0</v>
      </c>
      <c r="HN49" s="190">
        <v>0</v>
      </c>
      <c r="HO49" s="190">
        <f t="shared" si="33"/>
        <v>0</v>
      </c>
      <c r="HP49" s="191"/>
      <c r="HQ49" s="192">
        <v>43</v>
      </c>
      <c r="HR49" s="189" t="s">
        <v>60</v>
      </c>
      <c r="HS49" s="190">
        <v>0</v>
      </c>
      <c r="HT49" s="190">
        <v>0</v>
      </c>
      <c r="HU49" s="190">
        <v>0</v>
      </c>
      <c r="HV49" s="190">
        <f t="shared" si="34"/>
        <v>0</v>
      </c>
      <c r="HW49" s="191"/>
      <c r="HX49" s="192">
        <v>43</v>
      </c>
      <c r="HY49" s="189" t="s">
        <v>60</v>
      </c>
      <c r="HZ49" s="190">
        <v>0</v>
      </c>
      <c r="IA49" s="190">
        <v>0</v>
      </c>
      <c r="IB49" s="190">
        <v>0</v>
      </c>
      <c r="IC49" s="190">
        <f t="shared" si="35"/>
        <v>0</v>
      </c>
      <c r="ID49" s="191"/>
      <c r="IE49" s="192">
        <v>43</v>
      </c>
      <c r="IF49" s="189" t="s">
        <v>60</v>
      </c>
      <c r="IG49" s="190">
        <v>0</v>
      </c>
      <c r="IH49" s="190">
        <v>0</v>
      </c>
      <c r="II49" s="190">
        <v>0</v>
      </c>
      <c r="IJ49" s="190">
        <f t="shared" si="36"/>
        <v>0</v>
      </c>
      <c r="IK49" s="191"/>
      <c r="IL49" s="192">
        <v>43</v>
      </c>
      <c r="IM49" s="189" t="s">
        <v>60</v>
      </c>
      <c r="IN49" s="190">
        <v>0</v>
      </c>
      <c r="IO49" s="190">
        <v>0</v>
      </c>
      <c r="IP49" s="190">
        <v>0</v>
      </c>
      <c r="IQ49" s="190">
        <f t="shared" si="37"/>
        <v>0</v>
      </c>
      <c r="IR49" s="191"/>
      <c r="IS49" s="192">
        <v>43</v>
      </c>
      <c r="IT49" s="189" t="s">
        <v>60</v>
      </c>
      <c r="IU49" s="190">
        <v>0</v>
      </c>
      <c r="IV49" s="190">
        <v>0</v>
      </c>
      <c r="IW49" s="190">
        <v>0</v>
      </c>
      <c r="IX49" s="190">
        <f t="shared" si="38"/>
        <v>0</v>
      </c>
      <c r="IY49" s="191"/>
      <c r="IZ49" s="192">
        <v>43</v>
      </c>
      <c r="JA49" s="189" t="s">
        <v>60</v>
      </c>
      <c r="JB49" s="190">
        <v>0</v>
      </c>
      <c r="JC49" s="190">
        <v>0</v>
      </c>
      <c r="JD49" s="190">
        <v>0</v>
      </c>
      <c r="JE49" s="190">
        <f t="shared" si="39"/>
        <v>0</v>
      </c>
      <c r="JF49" s="191"/>
      <c r="JG49" s="192">
        <v>43</v>
      </c>
      <c r="JH49" s="189" t="s">
        <v>60</v>
      </c>
      <c r="JI49" s="190">
        <v>0</v>
      </c>
      <c r="JJ49" s="190">
        <v>0</v>
      </c>
      <c r="JK49" s="190">
        <v>0</v>
      </c>
      <c r="JL49" s="190">
        <f t="shared" si="40"/>
        <v>0</v>
      </c>
      <c r="JM49" s="191"/>
      <c r="JN49" s="192">
        <v>43</v>
      </c>
      <c r="JO49" s="189" t="s">
        <v>60</v>
      </c>
      <c r="JP49" s="190">
        <v>0</v>
      </c>
      <c r="JQ49" s="190">
        <v>0</v>
      </c>
      <c r="JR49" s="190">
        <v>0</v>
      </c>
      <c r="JS49" s="190">
        <f t="shared" si="41"/>
        <v>0</v>
      </c>
      <c r="JT49" s="191"/>
      <c r="JU49" s="192">
        <v>43</v>
      </c>
      <c r="JV49" s="189" t="s">
        <v>60</v>
      </c>
      <c r="JW49" s="190">
        <v>0</v>
      </c>
      <c r="JX49" s="190">
        <v>0</v>
      </c>
      <c r="JY49" s="190">
        <v>0</v>
      </c>
      <c r="JZ49" s="190">
        <f t="shared" si="42"/>
        <v>0</v>
      </c>
      <c r="KA49" s="191"/>
      <c r="KB49" s="192">
        <v>43</v>
      </c>
      <c r="KC49" s="189" t="s">
        <v>60</v>
      </c>
      <c r="KD49" s="190">
        <v>0</v>
      </c>
      <c r="KE49" s="190">
        <v>0</v>
      </c>
      <c r="KF49" s="190">
        <v>0</v>
      </c>
      <c r="KG49" s="190">
        <f t="shared" si="43"/>
        <v>0</v>
      </c>
      <c r="KH49" s="191"/>
      <c r="KI49" s="192">
        <v>43</v>
      </c>
      <c r="KJ49" s="189" t="s">
        <v>60</v>
      </c>
      <c r="KK49" s="190">
        <v>0</v>
      </c>
      <c r="KL49" s="190">
        <v>0</v>
      </c>
      <c r="KM49" s="190">
        <v>0</v>
      </c>
      <c r="KN49" s="190">
        <f t="shared" si="44"/>
        <v>0</v>
      </c>
      <c r="KO49" s="191"/>
      <c r="KP49" s="192">
        <v>43</v>
      </c>
      <c r="KQ49" s="189" t="s">
        <v>60</v>
      </c>
      <c r="KR49" s="190">
        <v>0</v>
      </c>
      <c r="KS49" s="190">
        <f t="shared" si="45"/>
        <v>0</v>
      </c>
      <c r="KT49" s="190">
        <f t="shared" si="0"/>
        <v>0</v>
      </c>
      <c r="KU49" s="190">
        <f t="shared" si="1"/>
        <v>0</v>
      </c>
      <c r="KV49" s="9"/>
    </row>
    <row r="50" spans="1:308" ht="15.75" hidden="1">
      <c r="A50" s="188">
        <v>44</v>
      </c>
      <c r="B50" s="189" t="s">
        <v>61</v>
      </c>
      <c r="C50" s="190">
        <v>0</v>
      </c>
      <c r="D50" s="190">
        <v>0</v>
      </c>
      <c r="E50" s="190">
        <v>0</v>
      </c>
      <c r="F50" s="190">
        <f t="shared" si="2"/>
        <v>0</v>
      </c>
      <c r="G50" s="191"/>
      <c r="H50" s="192">
        <v>44</v>
      </c>
      <c r="I50" s="189" t="s">
        <v>61</v>
      </c>
      <c r="J50" s="190">
        <v>0</v>
      </c>
      <c r="K50" s="190">
        <v>0</v>
      </c>
      <c r="L50" s="190">
        <v>0</v>
      </c>
      <c r="M50" s="190">
        <f t="shared" si="3"/>
        <v>0</v>
      </c>
      <c r="N50" s="191"/>
      <c r="O50" s="192">
        <v>44</v>
      </c>
      <c r="P50" s="189" t="s">
        <v>61</v>
      </c>
      <c r="Q50" s="190">
        <v>0</v>
      </c>
      <c r="R50" s="190">
        <v>0</v>
      </c>
      <c r="S50" s="190">
        <v>0</v>
      </c>
      <c r="T50" s="190">
        <f t="shared" si="4"/>
        <v>0</v>
      </c>
      <c r="U50" s="191"/>
      <c r="V50" s="192">
        <v>44</v>
      </c>
      <c r="W50" s="189" t="s">
        <v>61</v>
      </c>
      <c r="X50" s="190">
        <v>0</v>
      </c>
      <c r="Y50" s="190">
        <v>0</v>
      </c>
      <c r="Z50" s="190">
        <v>0</v>
      </c>
      <c r="AA50" s="190">
        <f t="shared" si="5"/>
        <v>0</v>
      </c>
      <c r="AB50" s="191"/>
      <c r="AC50" s="192">
        <v>44</v>
      </c>
      <c r="AD50" s="189" t="s">
        <v>61</v>
      </c>
      <c r="AE50" s="190">
        <v>0</v>
      </c>
      <c r="AF50" s="190">
        <v>0</v>
      </c>
      <c r="AG50" s="190">
        <v>0</v>
      </c>
      <c r="AH50" s="190">
        <f t="shared" si="6"/>
        <v>0</v>
      </c>
      <c r="AI50" s="191"/>
      <c r="AJ50" s="192">
        <v>44</v>
      </c>
      <c r="AK50" s="189" t="s">
        <v>61</v>
      </c>
      <c r="AL50" s="190">
        <v>0</v>
      </c>
      <c r="AM50" s="190">
        <v>0</v>
      </c>
      <c r="AN50" s="190">
        <v>0</v>
      </c>
      <c r="AO50" s="190">
        <f t="shared" si="7"/>
        <v>0</v>
      </c>
      <c r="AP50" s="191"/>
      <c r="AQ50" s="192">
        <v>44</v>
      </c>
      <c r="AR50" s="189" t="s">
        <v>61</v>
      </c>
      <c r="AS50" s="190">
        <v>0</v>
      </c>
      <c r="AT50" s="190">
        <v>0</v>
      </c>
      <c r="AU50" s="190">
        <v>0</v>
      </c>
      <c r="AV50" s="190">
        <f t="shared" si="8"/>
        <v>0</v>
      </c>
      <c r="AW50" s="191"/>
      <c r="AX50" s="192">
        <v>44</v>
      </c>
      <c r="AY50" s="189" t="s">
        <v>61</v>
      </c>
      <c r="AZ50" s="190">
        <v>0</v>
      </c>
      <c r="BA50" s="190">
        <v>0</v>
      </c>
      <c r="BB50" s="190">
        <v>0</v>
      </c>
      <c r="BC50" s="190">
        <f t="shared" si="9"/>
        <v>0</v>
      </c>
      <c r="BD50" s="191"/>
      <c r="BE50" s="192">
        <v>44</v>
      </c>
      <c r="BF50" s="189" t="s">
        <v>61</v>
      </c>
      <c r="BG50" s="190">
        <v>0</v>
      </c>
      <c r="BH50" s="190">
        <v>0</v>
      </c>
      <c r="BI50" s="190">
        <v>0</v>
      </c>
      <c r="BJ50" s="190">
        <f t="shared" si="10"/>
        <v>0</v>
      </c>
      <c r="BK50" s="191"/>
      <c r="BL50" s="192">
        <v>44</v>
      </c>
      <c r="BM50" s="189" t="s">
        <v>61</v>
      </c>
      <c r="BN50" s="190">
        <v>0</v>
      </c>
      <c r="BO50" s="190">
        <v>0</v>
      </c>
      <c r="BP50" s="190">
        <v>0</v>
      </c>
      <c r="BQ50" s="190">
        <f t="shared" si="11"/>
        <v>0</v>
      </c>
      <c r="BR50" s="191"/>
      <c r="BS50" s="192">
        <v>44</v>
      </c>
      <c r="BT50" s="189" t="s">
        <v>61</v>
      </c>
      <c r="BU50" s="190">
        <v>0</v>
      </c>
      <c r="BV50" s="190">
        <v>0</v>
      </c>
      <c r="BW50" s="190">
        <v>0</v>
      </c>
      <c r="BX50" s="190">
        <f t="shared" si="12"/>
        <v>0</v>
      </c>
      <c r="BY50" s="191"/>
      <c r="BZ50" s="192">
        <v>44</v>
      </c>
      <c r="CA50" s="189" t="s">
        <v>61</v>
      </c>
      <c r="CB50" s="190">
        <v>0</v>
      </c>
      <c r="CC50" s="190">
        <v>0</v>
      </c>
      <c r="CD50" s="190">
        <v>0</v>
      </c>
      <c r="CE50" s="190">
        <f t="shared" si="13"/>
        <v>0</v>
      </c>
      <c r="CF50" s="191"/>
      <c r="CG50" s="192">
        <v>44</v>
      </c>
      <c r="CH50" s="189" t="s">
        <v>61</v>
      </c>
      <c r="CI50" s="190">
        <v>0</v>
      </c>
      <c r="CJ50" s="190">
        <v>0</v>
      </c>
      <c r="CK50" s="190">
        <v>0</v>
      </c>
      <c r="CL50" s="190">
        <f t="shared" si="14"/>
        <v>0</v>
      </c>
      <c r="CM50" s="191"/>
      <c r="CN50" s="192">
        <v>44</v>
      </c>
      <c r="CO50" s="189" t="s">
        <v>61</v>
      </c>
      <c r="CP50" s="190">
        <v>0</v>
      </c>
      <c r="CQ50" s="190">
        <v>0</v>
      </c>
      <c r="CR50" s="190">
        <v>0</v>
      </c>
      <c r="CS50" s="190">
        <f t="shared" si="15"/>
        <v>0</v>
      </c>
      <c r="CT50" s="191"/>
      <c r="CU50" s="192">
        <v>44</v>
      </c>
      <c r="CV50" s="189" t="s">
        <v>61</v>
      </c>
      <c r="CW50" s="190">
        <v>0</v>
      </c>
      <c r="CX50" s="190">
        <v>0</v>
      </c>
      <c r="CY50" s="190">
        <v>0</v>
      </c>
      <c r="CZ50" s="190">
        <f t="shared" si="16"/>
        <v>0</v>
      </c>
      <c r="DA50" s="191"/>
      <c r="DB50" s="192">
        <v>44</v>
      </c>
      <c r="DC50" s="189" t="s">
        <v>61</v>
      </c>
      <c r="DD50" s="190">
        <v>0</v>
      </c>
      <c r="DE50" s="190">
        <v>0</v>
      </c>
      <c r="DF50" s="190">
        <v>0</v>
      </c>
      <c r="DG50" s="190">
        <f t="shared" si="17"/>
        <v>0</v>
      </c>
      <c r="DH50" s="191"/>
      <c r="DI50" s="192">
        <v>44</v>
      </c>
      <c r="DJ50" s="189" t="s">
        <v>61</v>
      </c>
      <c r="DK50" s="190">
        <v>0</v>
      </c>
      <c r="DL50" s="190">
        <v>0</v>
      </c>
      <c r="DM50" s="190">
        <v>0</v>
      </c>
      <c r="DN50" s="190">
        <f t="shared" si="18"/>
        <v>0</v>
      </c>
      <c r="DO50" s="191"/>
      <c r="DP50" s="192">
        <v>44</v>
      </c>
      <c r="DQ50" s="189" t="s">
        <v>61</v>
      </c>
      <c r="DR50" s="190">
        <v>0</v>
      </c>
      <c r="DS50" s="190">
        <v>0</v>
      </c>
      <c r="DT50" s="190">
        <v>0</v>
      </c>
      <c r="DU50" s="190">
        <f t="shared" si="19"/>
        <v>0</v>
      </c>
      <c r="DV50" s="191"/>
      <c r="DW50" s="192">
        <v>44</v>
      </c>
      <c r="DX50" s="189" t="s">
        <v>61</v>
      </c>
      <c r="DY50" s="190">
        <v>0</v>
      </c>
      <c r="DZ50" s="190">
        <v>0</v>
      </c>
      <c r="EA50" s="190">
        <v>0</v>
      </c>
      <c r="EB50" s="190">
        <f t="shared" si="20"/>
        <v>0</v>
      </c>
      <c r="EC50" s="191"/>
      <c r="ED50" s="192">
        <v>44</v>
      </c>
      <c r="EE50" s="189" t="s">
        <v>61</v>
      </c>
      <c r="EF50" s="190">
        <v>0</v>
      </c>
      <c r="EG50" s="190">
        <v>0</v>
      </c>
      <c r="EH50" s="190">
        <v>0</v>
      </c>
      <c r="EI50" s="190">
        <f t="shared" si="21"/>
        <v>0</v>
      </c>
      <c r="EJ50" s="191"/>
      <c r="EK50" s="192">
        <v>44</v>
      </c>
      <c r="EL50" s="189" t="s">
        <v>61</v>
      </c>
      <c r="EM50" s="190">
        <v>0</v>
      </c>
      <c r="EN50" s="190">
        <v>0</v>
      </c>
      <c r="EO50" s="190">
        <v>0</v>
      </c>
      <c r="EP50" s="190">
        <f t="shared" si="22"/>
        <v>0</v>
      </c>
      <c r="EQ50" s="191"/>
      <c r="ER50" s="192">
        <v>44</v>
      </c>
      <c r="ES50" s="189" t="s">
        <v>61</v>
      </c>
      <c r="ET50" s="190">
        <v>0</v>
      </c>
      <c r="EU50" s="190">
        <v>0</v>
      </c>
      <c r="EV50" s="190">
        <v>0</v>
      </c>
      <c r="EW50" s="190">
        <f t="shared" si="23"/>
        <v>0</v>
      </c>
      <c r="EX50" s="191"/>
      <c r="EY50" s="192">
        <v>44</v>
      </c>
      <c r="EZ50" s="189" t="s">
        <v>61</v>
      </c>
      <c r="FA50" s="190">
        <v>0</v>
      </c>
      <c r="FB50" s="190">
        <v>0</v>
      </c>
      <c r="FC50" s="190">
        <v>0</v>
      </c>
      <c r="FD50" s="190">
        <f t="shared" si="24"/>
        <v>0</v>
      </c>
      <c r="FE50" s="191"/>
      <c r="FF50" s="192">
        <v>44</v>
      </c>
      <c r="FG50" s="189" t="s">
        <v>61</v>
      </c>
      <c r="FH50" s="190">
        <v>0</v>
      </c>
      <c r="FI50" s="190">
        <v>0</v>
      </c>
      <c r="FJ50" s="190">
        <v>0</v>
      </c>
      <c r="FK50" s="190">
        <f t="shared" si="25"/>
        <v>0</v>
      </c>
      <c r="FL50" s="191"/>
      <c r="FM50" s="192">
        <v>44</v>
      </c>
      <c r="FN50" s="189" t="s">
        <v>61</v>
      </c>
      <c r="FO50" s="190">
        <v>0</v>
      </c>
      <c r="FP50" s="190">
        <v>0</v>
      </c>
      <c r="FQ50" s="190">
        <v>0</v>
      </c>
      <c r="FR50" s="190">
        <f t="shared" si="26"/>
        <v>0</v>
      </c>
      <c r="FS50" s="191"/>
      <c r="FT50" s="192">
        <v>44</v>
      </c>
      <c r="FU50" s="189" t="s">
        <v>61</v>
      </c>
      <c r="FV50" s="190">
        <v>0</v>
      </c>
      <c r="FW50" s="190">
        <v>0</v>
      </c>
      <c r="FX50" s="190">
        <v>0</v>
      </c>
      <c r="FY50" s="190">
        <f t="shared" si="27"/>
        <v>0</v>
      </c>
      <c r="FZ50" s="191"/>
      <c r="GA50" s="192">
        <v>44</v>
      </c>
      <c r="GB50" s="189" t="s">
        <v>61</v>
      </c>
      <c r="GC50" s="190">
        <v>0</v>
      </c>
      <c r="GD50" s="190">
        <v>0</v>
      </c>
      <c r="GE50" s="190">
        <v>0</v>
      </c>
      <c r="GF50" s="190">
        <f t="shared" si="28"/>
        <v>0</v>
      </c>
      <c r="GG50" s="191"/>
      <c r="GH50" s="192">
        <v>44</v>
      </c>
      <c r="GI50" s="189" t="s">
        <v>61</v>
      </c>
      <c r="GJ50" s="190">
        <v>0</v>
      </c>
      <c r="GK50" s="190">
        <v>0</v>
      </c>
      <c r="GL50" s="190">
        <v>0</v>
      </c>
      <c r="GM50" s="190">
        <f t="shared" si="29"/>
        <v>0</v>
      </c>
      <c r="GN50" s="191"/>
      <c r="GO50" s="192">
        <v>44</v>
      </c>
      <c r="GP50" s="189" t="s">
        <v>61</v>
      </c>
      <c r="GQ50" s="190">
        <v>0</v>
      </c>
      <c r="GR50" s="190">
        <v>0</v>
      </c>
      <c r="GS50" s="190">
        <v>0</v>
      </c>
      <c r="GT50" s="190">
        <f t="shared" si="30"/>
        <v>0</v>
      </c>
      <c r="GU50" s="191"/>
      <c r="GV50" s="192">
        <v>44</v>
      </c>
      <c r="GW50" s="189" t="s">
        <v>61</v>
      </c>
      <c r="GX50" s="190">
        <v>0</v>
      </c>
      <c r="GY50" s="190">
        <v>0</v>
      </c>
      <c r="GZ50" s="190">
        <v>0</v>
      </c>
      <c r="HA50" s="190">
        <f t="shared" si="31"/>
        <v>0</v>
      </c>
      <c r="HB50" s="191"/>
      <c r="HC50" s="192">
        <v>44</v>
      </c>
      <c r="HD50" s="189" t="s">
        <v>61</v>
      </c>
      <c r="HE50" s="190">
        <v>0</v>
      </c>
      <c r="HF50" s="190">
        <v>0</v>
      </c>
      <c r="HG50" s="190">
        <v>0</v>
      </c>
      <c r="HH50" s="190">
        <f t="shared" si="32"/>
        <v>0</v>
      </c>
      <c r="HI50" s="191"/>
      <c r="HJ50" s="192">
        <v>44</v>
      </c>
      <c r="HK50" s="189" t="s">
        <v>61</v>
      </c>
      <c r="HL50" s="190">
        <v>0</v>
      </c>
      <c r="HM50" s="190">
        <v>0</v>
      </c>
      <c r="HN50" s="190">
        <v>0</v>
      </c>
      <c r="HO50" s="190">
        <f t="shared" si="33"/>
        <v>0</v>
      </c>
      <c r="HP50" s="191"/>
      <c r="HQ50" s="192">
        <v>44</v>
      </c>
      <c r="HR50" s="189" t="s">
        <v>61</v>
      </c>
      <c r="HS50" s="190">
        <v>0</v>
      </c>
      <c r="HT50" s="190">
        <v>0</v>
      </c>
      <c r="HU50" s="190">
        <v>0</v>
      </c>
      <c r="HV50" s="190">
        <f t="shared" si="34"/>
        <v>0</v>
      </c>
      <c r="HW50" s="191"/>
      <c r="HX50" s="192">
        <v>44</v>
      </c>
      <c r="HY50" s="189" t="s">
        <v>61</v>
      </c>
      <c r="HZ50" s="190">
        <v>0</v>
      </c>
      <c r="IA50" s="190">
        <v>0</v>
      </c>
      <c r="IB50" s="190">
        <v>0</v>
      </c>
      <c r="IC50" s="190">
        <f t="shared" si="35"/>
        <v>0</v>
      </c>
      <c r="ID50" s="191"/>
      <c r="IE50" s="192">
        <v>44</v>
      </c>
      <c r="IF50" s="189" t="s">
        <v>61</v>
      </c>
      <c r="IG50" s="190">
        <v>0</v>
      </c>
      <c r="IH50" s="190">
        <v>0</v>
      </c>
      <c r="II50" s="190">
        <v>0</v>
      </c>
      <c r="IJ50" s="190">
        <f t="shared" si="36"/>
        <v>0</v>
      </c>
      <c r="IK50" s="191"/>
      <c r="IL50" s="192">
        <v>44</v>
      </c>
      <c r="IM50" s="189" t="s">
        <v>61</v>
      </c>
      <c r="IN50" s="190">
        <v>0</v>
      </c>
      <c r="IO50" s="190">
        <v>0</v>
      </c>
      <c r="IP50" s="190">
        <v>0</v>
      </c>
      <c r="IQ50" s="190">
        <f t="shared" si="37"/>
        <v>0</v>
      </c>
      <c r="IR50" s="191"/>
      <c r="IS50" s="192">
        <v>44</v>
      </c>
      <c r="IT50" s="189" t="s">
        <v>61</v>
      </c>
      <c r="IU50" s="190">
        <v>0</v>
      </c>
      <c r="IV50" s="190">
        <v>0</v>
      </c>
      <c r="IW50" s="190">
        <v>0</v>
      </c>
      <c r="IX50" s="190">
        <f t="shared" si="38"/>
        <v>0</v>
      </c>
      <c r="IY50" s="191"/>
      <c r="IZ50" s="192">
        <v>44</v>
      </c>
      <c r="JA50" s="189" t="s">
        <v>61</v>
      </c>
      <c r="JB50" s="190">
        <v>0</v>
      </c>
      <c r="JC50" s="190">
        <v>0</v>
      </c>
      <c r="JD50" s="190">
        <v>0</v>
      </c>
      <c r="JE50" s="190">
        <f t="shared" si="39"/>
        <v>0</v>
      </c>
      <c r="JF50" s="191"/>
      <c r="JG50" s="192">
        <v>44</v>
      </c>
      <c r="JH50" s="189" t="s">
        <v>61</v>
      </c>
      <c r="JI50" s="190">
        <v>0</v>
      </c>
      <c r="JJ50" s="190">
        <v>0</v>
      </c>
      <c r="JK50" s="190">
        <v>0</v>
      </c>
      <c r="JL50" s="190">
        <f t="shared" si="40"/>
        <v>0</v>
      </c>
      <c r="JM50" s="191"/>
      <c r="JN50" s="192">
        <v>44</v>
      </c>
      <c r="JO50" s="189" t="s">
        <v>61</v>
      </c>
      <c r="JP50" s="190">
        <v>0</v>
      </c>
      <c r="JQ50" s="190">
        <v>0</v>
      </c>
      <c r="JR50" s="190">
        <v>0</v>
      </c>
      <c r="JS50" s="190">
        <f t="shared" si="41"/>
        <v>0</v>
      </c>
      <c r="JT50" s="191"/>
      <c r="JU50" s="192">
        <v>44</v>
      </c>
      <c r="JV50" s="189" t="s">
        <v>61</v>
      </c>
      <c r="JW50" s="190">
        <v>0</v>
      </c>
      <c r="JX50" s="190">
        <v>0</v>
      </c>
      <c r="JY50" s="190">
        <v>0</v>
      </c>
      <c r="JZ50" s="190">
        <f t="shared" si="42"/>
        <v>0</v>
      </c>
      <c r="KA50" s="191"/>
      <c r="KB50" s="192">
        <v>44</v>
      </c>
      <c r="KC50" s="189" t="s">
        <v>61</v>
      </c>
      <c r="KD50" s="190">
        <v>0</v>
      </c>
      <c r="KE50" s="190">
        <v>0</v>
      </c>
      <c r="KF50" s="190">
        <v>0</v>
      </c>
      <c r="KG50" s="190">
        <f t="shared" si="43"/>
        <v>0</v>
      </c>
      <c r="KH50" s="191"/>
      <c r="KI50" s="192">
        <v>44</v>
      </c>
      <c r="KJ50" s="189" t="s">
        <v>61</v>
      </c>
      <c r="KK50" s="190">
        <v>0</v>
      </c>
      <c r="KL50" s="190">
        <v>0</v>
      </c>
      <c r="KM50" s="190">
        <v>0</v>
      </c>
      <c r="KN50" s="190">
        <f t="shared" si="44"/>
        <v>0</v>
      </c>
      <c r="KO50" s="191"/>
      <c r="KP50" s="192">
        <v>44</v>
      </c>
      <c r="KQ50" s="189" t="s">
        <v>61</v>
      </c>
      <c r="KR50" s="190">
        <v>0</v>
      </c>
      <c r="KS50" s="190">
        <f t="shared" si="45"/>
        <v>0</v>
      </c>
      <c r="KT50" s="190">
        <f t="shared" si="0"/>
        <v>0</v>
      </c>
      <c r="KU50" s="190">
        <f t="shared" si="1"/>
        <v>0</v>
      </c>
      <c r="KV50" s="9"/>
    </row>
    <row r="51" spans="1:308" ht="15.75" hidden="1">
      <c r="A51" s="188">
        <v>45</v>
      </c>
      <c r="B51" s="189" t="s">
        <v>62</v>
      </c>
      <c r="C51" s="190">
        <v>0</v>
      </c>
      <c r="D51" s="190">
        <v>0</v>
      </c>
      <c r="E51" s="190">
        <v>0</v>
      </c>
      <c r="F51" s="190">
        <f t="shared" si="2"/>
        <v>0</v>
      </c>
      <c r="G51" s="191"/>
      <c r="H51" s="192">
        <v>45</v>
      </c>
      <c r="I51" s="189" t="s">
        <v>62</v>
      </c>
      <c r="J51" s="190">
        <v>0</v>
      </c>
      <c r="K51" s="190">
        <v>0</v>
      </c>
      <c r="L51" s="190">
        <v>0</v>
      </c>
      <c r="M51" s="190">
        <f t="shared" si="3"/>
        <v>0</v>
      </c>
      <c r="N51" s="191"/>
      <c r="O51" s="192">
        <v>45</v>
      </c>
      <c r="P51" s="189" t="s">
        <v>62</v>
      </c>
      <c r="Q51" s="190">
        <v>0</v>
      </c>
      <c r="R51" s="190">
        <v>0</v>
      </c>
      <c r="S51" s="190">
        <v>0</v>
      </c>
      <c r="T51" s="190">
        <f t="shared" si="4"/>
        <v>0</v>
      </c>
      <c r="U51" s="191"/>
      <c r="V51" s="192">
        <v>45</v>
      </c>
      <c r="W51" s="189" t="s">
        <v>62</v>
      </c>
      <c r="X51" s="190">
        <v>0</v>
      </c>
      <c r="Y51" s="190">
        <v>0</v>
      </c>
      <c r="Z51" s="190">
        <v>0</v>
      </c>
      <c r="AA51" s="190">
        <f t="shared" si="5"/>
        <v>0</v>
      </c>
      <c r="AB51" s="191"/>
      <c r="AC51" s="192">
        <v>45</v>
      </c>
      <c r="AD51" s="189" t="s">
        <v>62</v>
      </c>
      <c r="AE51" s="190">
        <v>0</v>
      </c>
      <c r="AF51" s="190">
        <v>0</v>
      </c>
      <c r="AG51" s="190">
        <v>0</v>
      </c>
      <c r="AH51" s="190">
        <f t="shared" si="6"/>
        <v>0</v>
      </c>
      <c r="AI51" s="191"/>
      <c r="AJ51" s="192">
        <v>45</v>
      </c>
      <c r="AK51" s="189" t="s">
        <v>62</v>
      </c>
      <c r="AL51" s="190">
        <v>0</v>
      </c>
      <c r="AM51" s="190">
        <v>0</v>
      </c>
      <c r="AN51" s="190">
        <v>0</v>
      </c>
      <c r="AO51" s="190">
        <f t="shared" si="7"/>
        <v>0</v>
      </c>
      <c r="AP51" s="191"/>
      <c r="AQ51" s="192">
        <v>45</v>
      </c>
      <c r="AR51" s="189" t="s">
        <v>62</v>
      </c>
      <c r="AS51" s="190">
        <v>0</v>
      </c>
      <c r="AT51" s="190">
        <v>0</v>
      </c>
      <c r="AU51" s="190">
        <v>0</v>
      </c>
      <c r="AV51" s="190">
        <f t="shared" si="8"/>
        <v>0</v>
      </c>
      <c r="AW51" s="191"/>
      <c r="AX51" s="192">
        <v>45</v>
      </c>
      <c r="AY51" s="189" t="s">
        <v>62</v>
      </c>
      <c r="AZ51" s="190">
        <v>0</v>
      </c>
      <c r="BA51" s="190">
        <v>0</v>
      </c>
      <c r="BB51" s="190">
        <v>0</v>
      </c>
      <c r="BC51" s="190">
        <f t="shared" si="9"/>
        <v>0</v>
      </c>
      <c r="BD51" s="191"/>
      <c r="BE51" s="192">
        <v>45</v>
      </c>
      <c r="BF51" s="189" t="s">
        <v>62</v>
      </c>
      <c r="BG51" s="190">
        <v>0</v>
      </c>
      <c r="BH51" s="190">
        <v>0</v>
      </c>
      <c r="BI51" s="190">
        <v>0</v>
      </c>
      <c r="BJ51" s="190">
        <f t="shared" si="10"/>
        <v>0</v>
      </c>
      <c r="BK51" s="191"/>
      <c r="BL51" s="192">
        <v>45</v>
      </c>
      <c r="BM51" s="189" t="s">
        <v>62</v>
      </c>
      <c r="BN51" s="190">
        <v>0</v>
      </c>
      <c r="BO51" s="190">
        <v>0</v>
      </c>
      <c r="BP51" s="190">
        <v>0</v>
      </c>
      <c r="BQ51" s="190">
        <f t="shared" si="11"/>
        <v>0</v>
      </c>
      <c r="BR51" s="191"/>
      <c r="BS51" s="192">
        <v>45</v>
      </c>
      <c r="BT51" s="189" t="s">
        <v>62</v>
      </c>
      <c r="BU51" s="190">
        <v>0</v>
      </c>
      <c r="BV51" s="190">
        <v>0</v>
      </c>
      <c r="BW51" s="190">
        <v>0</v>
      </c>
      <c r="BX51" s="190">
        <f t="shared" si="12"/>
        <v>0</v>
      </c>
      <c r="BY51" s="191"/>
      <c r="BZ51" s="192">
        <v>45</v>
      </c>
      <c r="CA51" s="189" t="s">
        <v>62</v>
      </c>
      <c r="CB51" s="190">
        <v>0</v>
      </c>
      <c r="CC51" s="190">
        <v>0</v>
      </c>
      <c r="CD51" s="190">
        <v>0</v>
      </c>
      <c r="CE51" s="190">
        <f t="shared" si="13"/>
        <v>0</v>
      </c>
      <c r="CF51" s="191"/>
      <c r="CG51" s="192">
        <v>45</v>
      </c>
      <c r="CH51" s="189" t="s">
        <v>62</v>
      </c>
      <c r="CI51" s="190">
        <v>0</v>
      </c>
      <c r="CJ51" s="190">
        <v>0</v>
      </c>
      <c r="CK51" s="190">
        <v>0</v>
      </c>
      <c r="CL51" s="190">
        <f t="shared" si="14"/>
        <v>0</v>
      </c>
      <c r="CM51" s="191"/>
      <c r="CN51" s="192">
        <v>45</v>
      </c>
      <c r="CO51" s="189" t="s">
        <v>62</v>
      </c>
      <c r="CP51" s="190">
        <v>0</v>
      </c>
      <c r="CQ51" s="190">
        <v>0</v>
      </c>
      <c r="CR51" s="190">
        <v>0</v>
      </c>
      <c r="CS51" s="190">
        <f t="shared" si="15"/>
        <v>0</v>
      </c>
      <c r="CT51" s="191"/>
      <c r="CU51" s="192">
        <v>45</v>
      </c>
      <c r="CV51" s="189" t="s">
        <v>62</v>
      </c>
      <c r="CW51" s="190">
        <v>0</v>
      </c>
      <c r="CX51" s="190">
        <v>0</v>
      </c>
      <c r="CY51" s="190">
        <v>0</v>
      </c>
      <c r="CZ51" s="190">
        <f t="shared" si="16"/>
        <v>0</v>
      </c>
      <c r="DA51" s="191"/>
      <c r="DB51" s="192">
        <v>45</v>
      </c>
      <c r="DC51" s="189" t="s">
        <v>62</v>
      </c>
      <c r="DD51" s="190">
        <v>0</v>
      </c>
      <c r="DE51" s="190">
        <v>0</v>
      </c>
      <c r="DF51" s="190">
        <v>0</v>
      </c>
      <c r="DG51" s="190">
        <f t="shared" si="17"/>
        <v>0</v>
      </c>
      <c r="DH51" s="191"/>
      <c r="DI51" s="192">
        <v>45</v>
      </c>
      <c r="DJ51" s="189" t="s">
        <v>62</v>
      </c>
      <c r="DK51" s="190">
        <v>0</v>
      </c>
      <c r="DL51" s="190">
        <v>0</v>
      </c>
      <c r="DM51" s="190">
        <v>0</v>
      </c>
      <c r="DN51" s="190">
        <f t="shared" si="18"/>
        <v>0</v>
      </c>
      <c r="DO51" s="191"/>
      <c r="DP51" s="192">
        <v>45</v>
      </c>
      <c r="DQ51" s="189" t="s">
        <v>62</v>
      </c>
      <c r="DR51" s="190">
        <v>0</v>
      </c>
      <c r="DS51" s="190">
        <v>0</v>
      </c>
      <c r="DT51" s="190">
        <v>0</v>
      </c>
      <c r="DU51" s="190">
        <f t="shared" si="19"/>
        <v>0</v>
      </c>
      <c r="DV51" s="191"/>
      <c r="DW51" s="192">
        <v>45</v>
      </c>
      <c r="DX51" s="189" t="s">
        <v>62</v>
      </c>
      <c r="DY51" s="190">
        <v>0</v>
      </c>
      <c r="DZ51" s="190">
        <v>0</v>
      </c>
      <c r="EA51" s="190">
        <v>0</v>
      </c>
      <c r="EB51" s="190">
        <f t="shared" si="20"/>
        <v>0</v>
      </c>
      <c r="EC51" s="191"/>
      <c r="ED51" s="192">
        <v>45</v>
      </c>
      <c r="EE51" s="189" t="s">
        <v>62</v>
      </c>
      <c r="EF51" s="190">
        <v>0</v>
      </c>
      <c r="EG51" s="190">
        <v>0</v>
      </c>
      <c r="EH51" s="190">
        <v>0</v>
      </c>
      <c r="EI51" s="190">
        <f t="shared" si="21"/>
        <v>0</v>
      </c>
      <c r="EJ51" s="191"/>
      <c r="EK51" s="192">
        <v>45</v>
      </c>
      <c r="EL51" s="189" t="s">
        <v>62</v>
      </c>
      <c r="EM51" s="190">
        <v>0</v>
      </c>
      <c r="EN51" s="190">
        <v>0</v>
      </c>
      <c r="EO51" s="190">
        <v>0</v>
      </c>
      <c r="EP51" s="190">
        <f t="shared" si="22"/>
        <v>0</v>
      </c>
      <c r="EQ51" s="191"/>
      <c r="ER51" s="192">
        <v>45</v>
      </c>
      <c r="ES51" s="189" t="s">
        <v>62</v>
      </c>
      <c r="ET51" s="190">
        <v>0</v>
      </c>
      <c r="EU51" s="190">
        <v>0</v>
      </c>
      <c r="EV51" s="190">
        <v>0</v>
      </c>
      <c r="EW51" s="190">
        <f t="shared" si="23"/>
        <v>0</v>
      </c>
      <c r="EX51" s="191"/>
      <c r="EY51" s="192">
        <v>45</v>
      </c>
      <c r="EZ51" s="189" t="s">
        <v>62</v>
      </c>
      <c r="FA51" s="190">
        <v>0</v>
      </c>
      <c r="FB51" s="190">
        <v>0</v>
      </c>
      <c r="FC51" s="190">
        <v>0</v>
      </c>
      <c r="FD51" s="190">
        <f t="shared" si="24"/>
        <v>0</v>
      </c>
      <c r="FE51" s="191"/>
      <c r="FF51" s="192">
        <v>45</v>
      </c>
      <c r="FG51" s="189" t="s">
        <v>62</v>
      </c>
      <c r="FH51" s="190">
        <v>0</v>
      </c>
      <c r="FI51" s="190">
        <v>0</v>
      </c>
      <c r="FJ51" s="190">
        <v>0</v>
      </c>
      <c r="FK51" s="190">
        <f t="shared" si="25"/>
        <v>0</v>
      </c>
      <c r="FL51" s="191"/>
      <c r="FM51" s="192">
        <v>45</v>
      </c>
      <c r="FN51" s="189" t="s">
        <v>62</v>
      </c>
      <c r="FO51" s="190">
        <v>0</v>
      </c>
      <c r="FP51" s="190">
        <v>0</v>
      </c>
      <c r="FQ51" s="190">
        <v>0</v>
      </c>
      <c r="FR51" s="190">
        <f t="shared" si="26"/>
        <v>0</v>
      </c>
      <c r="FS51" s="191"/>
      <c r="FT51" s="192">
        <v>45</v>
      </c>
      <c r="FU51" s="189" t="s">
        <v>62</v>
      </c>
      <c r="FV51" s="190">
        <v>0</v>
      </c>
      <c r="FW51" s="190">
        <v>0</v>
      </c>
      <c r="FX51" s="190">
        <v>0</v>
      </c>
      <c r="FY51" s="190">
        <f t="shared" si="27"/>
        <v>0</v>
      </c>
      <c r="FZ51" s="191"/>
      <c r="GA51" s="192">
        <v>45</v>
      </c>
      <c r="GB51" s="189" t="s">
        <v>62</v>
      </c>
      <c r="GC51" s="190">
        <v>0</v>
      </c>
      <c r="GD51" s="190">
        <v>0</v>
      </c>
      <c r="GE51" s="190">
        <v>0</v>
      </c>
      <c r="GF51" s="190">
        <f t="shared" si="28"/>
        <v>0</v>
      </c>
      <c r="GG51" s="191"/>
      <c r="GH51" s="192">
        <v>45</v>
      </c>
      <c r="GI51" s="189" t="s">
        <v>62</v>
      </c>
      <c r="GJ51" s="190">
        <v>0</v>
      </c>
      <c r="GK51" s="190">
        <v>0</v>
      </c>
      <c r="GL51" s="190">
        <v>0</v>
      </c>
      <c r="GM51" s="190">
        <f t="shared" si="29"/>
        <v>0</v>
      </c>
      <c r="GN51" s="191"/>
      <c r="GO51" s="192">
        <v>45</v>
      </c>
      <c r="GP51" s="189" t="s">
        <v>62</v>
      </c>
      <c r="GQ51" s="190">
        <v>0</v>
      </c>
      <c r="GR51" s="190">
        <v>0</v>
      </c>
      <c r="GS51" s="190">
        <v>0</v>
      </c>
      <c r="GT51" s="190">
        <f t="shared" si="30"/>
        <v>0</v>
      </c>
      <c r="GU51" s="191"/>
      <c r="GV51" s="192">
        <v>45</v>
      </c>
      <c r="GW51" s="189" t="s">
        <v>62</v>
      </c>
      <c r="GX51" s="190">
        <v>0</v>
      </c>
      <c r="GY51" s="190">
        <v>0</v>
      </c>
      <c r="GZ51" s="190">
        <v>0</v>
      </c>
      <c r="HA51" s="190">
        <f t="shared" si="31"/>
        <v>0</v>
      </c>
      <c r="HB51" s="191"/>
      <c r="HC51" s="192">
        <v>45</v>
      </c>
      <c r="HD51" s="189" t="s">
        <v>62</v>
      </c>
      <c r="HE51" s="190">
        <v>0</v>
      </c>
      <c r="HF51" s="190">
        <v>0</v>
      </c>
      <c r="HG51" s="190">
        <v>0</v>
      </c>
      <c r="HH51" s="190">
        <f t="shared" si="32"/>
        <v>0</v>
      </c>
      <c r="HI51" s="191"/>
      <c r="HJ51" s="192">
        <v>45</v>
      </c>
      <c r="HK51" s="189" t="s">
        <v>62</v>
      </c>
      <c r="HL51" s="190">
        <v>0</v>
      </c>
      <c r="HM51" s="190">
        <v>0</v>
      </c>
      <c r="HN51" s="190">
        <v>0</v>
      </c>
      <c r="HO51" s="190">
        <f t="shared" si="33"/>
        <v>0</v>
      </c>
      <c r="HP51" s="191"/>
      <c r="HQ51" s="192">
        <v>45</v>
      </c>
      <c r="HR51" s="189" t="s">
        <v>62</v>
      </c>
      <c r="HS51" s="190">
        <v>0</v>
      </c>
      <c r="HT51" s="190">
        <v>0</v>
      </c>
      <c r="HU51" s="190">
        <v>0</v>
      </c>
      <c r="HV51" s="190">
        <f t="shared" si="34"/>
        <v>0</v>
      </c>
      <c r="HW51" s="191"/>
      <c r="HX51" s="192">
        <v>45</v>
      </c>
      <c r="HY51" s="189" t="s">
        <v>62</v>
      </c>
      <c r="HZ51" s="190">
        <v>0</v>
      </c>
      <c r="IA51" s="190">
        <v>0</v>
      </c>
      <c r="IB51" s="190">
        <v>0</v>
      </c>
      <c r="IC51" s="190">
        <f t="shared" si="35"/>
        <v>0</v>
      </c>
      <c r="ID51" s="191"/>
      <c r="IE51" s="192">
        <v>45</v>
      </c>
      <c r="IF51" s="189" t="s">
        <v>62</v>
      </c>
      <c r="IG51" s="190">
        <v>0</v>
      </c>
      <c r="IH51" s="190">
        <v>0</v>
      </c>
      <c r="II51" s="190">
        <v>0</v>
      </c>
      <c r="IJ51" s="190">
        <f t="shared" si="36"/>
        <v>0</v>
      </c>
      <c r="IK51" s="191"/>
      <c r="IL51" s="192">
        <v>45</v>
      </c>
      <c r="IM51" s="189" t="s">
        <v>62</v>
      </c>
      <c r="IN51" s="190">
        <v>0</v>
      </c>
      <c r="IO51" s="190">
        <v>0</v>
      </c>
      <c r="IP51" s="190">
        <v>0</v>
      </c>
      <c r="IQ51" s="190">
        <f t="shared" si="37"/>
        <v>0</v>
      </c>
      <c r="IR51" s="191"/>
      <c r="IS51" s="192">
        <v>45</v>
      </c>
      <c r="IT51" s="189" t="s">
        <v>62</v>
      </c>
      <c r="IU51" s="190">
        <v>0</v>
      </c>
      <c r="IV51" s="190">
        <v>0</v>
      </c>
      <c r="IW51" s="190">
        <v>0</v>
      </c>
      <c r="IX51" s="190">
        <f t="shared" si="38"/>
        <v>0</v>
      </c>
      <c r="IY51" s="191"/>
      <c r="IZ51" s="192">
        <v>45</v>
      </c>
      <c r="JA51" s="189" t="s">
        <v>62</v>
      </c>
      <c r="JB51" s="190">
        <v>0</v>
      </c>
      <c r="JC51" s="190">
        <v>0</v>
      </c>
      <c r="JD51" s="190">
        <v>0</v>
      </c>
      <c r="JE51" s="190">
        <f t="shared" si="39"/>
        <v>0</v>
      </c>
      <c r="JF51" s="191"/>
      <c r="JG51" s="192">
        <v>45</v>
      </c>
      <c r="JH51" s="189" t="s">
        <v>62</v>
      </c>
      <c r="JI51" s="190">
        <v>0</v>
      </c>
      <c r="JJ51" s="190">
        <v>0</v>
      </c>
      <c r="JK51" s="190">
        <v>0</v>
      </c>
      <c r="JL51" s="190">
        <f t="shared" si="40"/>
        <v>0</v>
      </c>
      <c r="JM51" s="191"/>
      <c r="JN51" s="192">
        <v>45</v>
      </c>
      <c r="JO51" s="189" t="s">
        <v>62</v>
      </c>
      <c r="JP51" s="190">
        <v>0</v>
      </c>
      <c r="JQ51" s="190">
        <v>0</v>
      </c>
      <c r="JR51" s="190">
        <v>0</v>
      </c>
      <c r="JS51" s="190">
        <f t="shared" si="41"/>
        <v>0</v>
      </c>
      <c r="JT51" s="191"/>
      <c r="JU51" s="192">
        <v>45</v>
      </c>
      <c r="JV51" s="189" t="s">
        <v>62</v>
      </c>
      <c r="JW51" s="190">
        <v>0</v>
      </c>
      <c r="JX51" s="190">
        <v>0</v>
      </c>
      <c r="JY51" s="190">
        <v>0</v>
      </c>
      <c r="JZ51" s="190">
        <f t="shared" si="42"/>
        <v>0</v>
      </c>
      <c r="KA51" s="191"/>
      <c r="KB51" s="192">
        <v>45</v>
      </c>
      <c r="KC51" s="189" t="s">
        <v>62</v>
      </c>
      <c r="KD51" s="190">
        <v>0</v>
      </c>
      <c r="KE51" s="190">
        <v>0</v>
      </c>
      <c r="KF51" s="190">
        <v>0</v>
      </c>
      <c r="KG51" s="190">
        <f t="shared" si="43"/>
        <v>0</v>
      </c>
      <c r="KH51" s="191"/>
      <c r="KI51" s="192">
        <v>45</v>
      </c>
      <c r="KJ51" s="189" t="s">
        <v>62</v>
      </c>
      <c r="KK51" s="190">
        <v>0</v>
      </c>
      <c r="KL51" s="190">
        <v>0</v>
      </c>
      <c r="KM51" s="190">
        <v>0</v>
      </c>
      <c r="KN51" s="190">
        <f t="shared" si="44"/>
        <v>0</v>
      </c>
      <c r="KO51" s="191"/>
      <c r="KP51" s="192">
        <v>45</v>
      </c>
      <c r="KQ51" s="189" t="s">
        <v>62</v>
      </c>
      <c r="KR51" s="190">
        <v>0</v>
      </c>
      <c r="KS51" s="190">
        <f t="shared" si="45"/>
        <v>0</v>
      </c>
      <c r="KT51" s="190">
        <f t="shared" si="0"/>
        <v>0</v>
      </c>
      <c r="KU51" s="190">
        <f t="shared" si="1"/>
        <v>0</v>
      </c>
      <c r="KV51" s="9"/>
    </row>
    <row r="52" spans="1:308" ht="15.75" hidden="1">
      <c r="A52" s="188">
        <v>46</v>
      </c>
      <c r="B52" s="189" t="s">
        <v>63</v>
      </c>
      <c r="C52" s="190">
        <v>0</v>
      </c>
      <c r="D52" s="190">
        <v>0</v>
      </c>
      <c r="E52" s="190">
        <v>0</v>
      </c>
      <c r="F52" s="190">
        <f t="shared" si="2"/>
        <v>0</v>
      </c>
      <c r="G52" s="191"/>
      <c r="H52" s="192">
        <v>46</v>
      </c>
      <c r="I52" s="189" t="s">
        <v>63</v>
      </c>
      <c r="J52" s="190">
        <v>0</v>
      </c>
      <c r="K52" s="190">
        <v>0</v>
      </c>
      <c r="L52" s="190">
        <v>0</v>
      </c>
      <c r="M52" s="190">
        <f t="shared" si="3"/>
        <v>0</v>
      </c>
      <c r="N52" s="191"/>
      <c r="O52" s="192">
        <v>46</v>
      </c>
      <c r="P52" s="189" t="s">
        <v>63</v>
      </c>
      <c r="Q52" s="190">
        <v>0</v>
      </c>
      <c r="R52" s="190">
        <v>0</v>
      </c>
      <c r="S52" s="190">
        <v>0</v>
      </c>
      <c r="T52" s="190">
        <f t="shared" si="4"/>
        <v>0</v>
      </c>
      <c r="U52" s="191"/>
      <c r="V52" s="192">
        <v>46</v>
      </c>
      <c r="W52" s="189" t="s">
        <v>63</v>
      </c>
      <c r="X52" s="190">
        <v>0</v>
      </c>
      <c r="Y52" s="190">
        <v>0</v>
      </c>
      <c r="Z52" s="190">
        <v>0</v>
      </c>
      <c r="AA52" s="190">
        <f t="shared" si="5"/>
        <v>0</v>
      </c>
      <c r="AB52" s="191"/>
      <c r="AC52" s="192">
        <v>46</v>
      </c>
      <c r="AD52" s="189" t="s">
        <v>63</v>
      </c>
      <c r="AE52" s="190">
        <v>0</v>
      </c>
      <c r="AF52" s="190">
        <v>0</v>
      </c>
      <c r="AG52" s="190">
        <v>0</v>
      </c>
      <c r="AH52" s="190">
        <f t="shared" si="6"/>
        <v>0</v>
      </c>
      <c r="AI52" s="191"/>
      <c r="AJ52" s="192">
        <v>46</v>
      </c>
      <c r="AK52" s="189" t="s">
        <v>63</v>
      </c>
      <c r="AL52" s="190">
        <v>0</v>
      </c>
      <c r="AM52" s="190">
        <v>0</v>
      </c>
      <c r="AN52" s="190">
        <v>0</v>
      </c>
      <c r="AO52" s="190">
        <f t="shared" si="7"/>
        <v>0</v>
      </c>
      <c r="AP52" s="191"/>
      <c r="AQ52" s="192">
        <v>46</v>
      </c>
      <c r="AR52" s="189" t="s">
        <v>63</v>
      </c>
      <c r="AS52" s="190">
        <v>0</v>
      </c>
      <c r="AT52" s="190">
        <v>0</v>
      </c>
      <c r="AU52" s="190">
        <v>0</v>
      </c>
      <c r="AV52" s="190">
        <f t="shared" si="8"/>
        <v>0</v>
      </c>
      <c r="AW52" s="191"/>
      <c r="AX52" s="192">
        <v>46</v>
      </c>
      <c r="AY52" s="189" t="s">
        <v>63</v>
      </c>
      <c r="AZ52" s="190">
        <v>0</v>
      </c>
      <c r="BA52" s="190">
        <v>0</v>
      </c>
      <c r="BB52" s="190">
        <v>0</v>
      </c>
      <c r="BC52" s="190">
        <f t="shared" si="9"/>
        <v>0</v>
      </c>
      <c r="BD52" s="191"/>
      <c r="BE52" s="192">
        <v>46</v>
      </c>
      <c r="BF52" s="189" t="s">
        <v>63</v>
      </c>
      <c r="BG52" s="190">
        <v>0</v>
      </c>
      <c r="BH52" s="190">
        <v>0</v>
      </c>
      <c r="BI52" s="190">
        <v>0</v>
      </c>
      <c r="BJ52" s="190">
        <f t="shared" si="10"/>
        <v>0</v>
      </c>
      <c r="BK52" s="191"/>
      <c r="BL52" s="192">
        <v>46</v>
      </c>
      <c r="BM52" s="189" t="s">
        <v>63</v>
      </c>
      <c r="BN52" s="190">
        <v>0</v>
      </c>
      <c r="BO52" s="190">
        <v>0</v>
      </c>
      <c r="BP52" s="190">
        <v>0</v>
      </c>
      <c r="BQ52" s="190">
        <f t="shared" si="11"/>
        <v>0</v>
      </c>
      <c r="BR52" s="191"/>
      <c r="BS52" s="192">
        <v>46</v>
      </c>
      <c r="BT52" s="189" t="s">
        <v>63</v>
      </c>
      <c r="BU52" s="190">
        <v>0</v>
      </c>
      <c r="BV52" s="190">
        <v>0</v>
      </c>
      <c r="BW52" s="190">
        <v>0</v>
      </c>
      <c r="BX52" s="190">
        <f t="shared" si="12"/>
        <v>0</v>
      </c>
      <c r="BY52" s="191"/>
      <c r="BZ52" s="192">
        <v>46</v>
      </c>
      <c r="CA52" s="189" t="s">
        <v>63</v>
      </c>
      <c r="CB52" s="190">
        <v>0</v>
      </c>
      <c r="CC52" s="190">
        <v>0</v>
      </c>
      <c r="CD52" s="190">
        <v>0</v>
      </c>
      <c r="CE52" s="190">
        <f t="shared" si="13"/>
        <v>0</v>
      </c>
      <c r="CF52" s="191"/>
      <c r="CG52" s="192">
        <v>46</v>
      </c>
      <c r="CH52" s="189" t="s">
        <v>63</v>
      </c>
      <c r="CI52" s="190">
        <v>0</v>
      </c>
      <c r="CJ52" s="190">
        <v>0</v>
      </c>
      <c r="CK52" s="190">
        <v>0</v>
      </c>
      <c r="CL52" s="190">
        <f t="shared" si="14"/>
        <v>0</v>
      </c>
      <c r="CM52" s="191"/>
      <c r="CN52" s="192">
        <v>46</v>
      </c>
      <c r="CO52" s="189" t="s">
        <v>63</v>
      </c>
      <c r="CP52" s="190">
        <v>0</v>
      </c>
      <c r="CQ52" s="190">
        <v>0</v>
      </c>
      <c r="CR52" s="190">
        <v>0</v>
      </c>
      <c r="CS52" s="190">
        <f t="shared" si="15"/>
        <v>0</v>
      </c>
      <c r="CT52" s="191"/>
      <c r="CU52" s="192">
        <v>46</v>
      </c>
      <c r="CV52" s="189" t="s">
        <v>63</v>
      </c>
      <c r="CW52" s="190">
        <v>0</v>
      </c>
      <c r="CX52" s="190">
        <v>0</v>
      </c>
      <c r="CY52" s="190">
        <v>0</v>
      </c>
      <c r="CZ52" s="190">
        <f t="shared" si="16"/>
        <v>0</v>
      </c>
      <c r="DA52" s="191"/>
      <c r="DB52" s="192">
        <v>46</v>
      </c>
      <c r="DC52" s="189" t="s">
        <v>63</v>
      </c>
      <c r="DD52" s="190">
        <v>0</v>
      </c>
      <c r="DE52" s="190">
        <v>0</v>
      </c>
      <c r="DF52" s="190">
        <v>0</v>
      </c>
      <c r="DG52" s="190">
        <f t="shared" si="17"/>
        <v>0</v>
      </c>
      <c r="DH52" s="191"/>
      <c r="DI52" s="192">
        <v>46</v>
      </c>
      <c r="DJ52" s="189" t="s">
        <v>63</v>
      </c>
      <c r="DK52" s="190">
        <v>0</v>
      </c>
      <c r="DL52" s="190">
        <v>0</v>
      </c>
      <c r="DM52" s="190">
        <v>0</v>
      </c>
      <c r="DN52" s="190">
        <f t="shared" si="18"/>
        <v>0</v>
      </c>
      <c r="DO52" s="191"/>
      <c r="DP52" s="192">
        <v>46</v>
      </c>
      <c r="DQ52" s="189" t="s">
        <v>63</v>
      </c>
      <c r="DR52" s="190">
        <v>0</v>
      </c>
      <c r="DS52" s="190">
        <v>0</v>
      </c>
      <c r="DT52" s="190">
        <v>0</v>
      </c>
      <c r="DU52" s="190">
        <f t="shared" si="19"/>
        <v>0</v>
      </c>
      <c r="DV52" s="191"/>
      <c r="DW52" s="192">
        <v>46</v>
      </c>
      <c r="DX52" s="189" t="s">
        <v>63</v>
      </c>
      <c r="DY52" s="190">
        <v>0</v>
      </c>
      <c r="DZ52" s="190">
        <v>0</v>
      </c>
      <c r="EA52" s="190">
        <v>0</v>
      </c>
      <c r="EB52" s="190">
        <f t="shared" si="20"/>
        <v>0</v>
      </c>
      <c r="EC52" s="191"/>
      <c r="ED52" s="192">
        <v>46</v>
      </c>
      <c r="EE52" s="189" t="s">
        <v>63</v>
      </c>
      <c r="EF52" s="190">
        <v>0</v>
      </c>
      <c r="EG52" s="190">
        <v>0</v>
      </c>
      <c r="EH52" s="190">
        <v>0</v>
      </c>
      <c r="EI52" s="190">
        <f t="shared" si="21"/>
        <v>0</v>
      </c>
      <c r="EJ52" s="191"/>
      <c r="EK52" s="192">
        <v>46</v>
      </c>
      <c r="EL52" s="189" t="s">
        <v>63</v>
      </c>
      <c r="EM52" s="190">
        <v>0</v>
      </c>
      <c r="EN52" s="190">
        <v>0</v>
      </c>
      <c r="EO52" s="190">
        <v>0</v>
      </c>
      <c r="EP52" s="190">
        <f t="shared" si="22"/>
        <v>0</v>
      </c>
      <c r="EQ52" s="191"/>
      <c r="ER52" s="192">
        <v>46</v>
      </c>
      <c r="ES52" s="189" t="s">
        <v>63</v>
      </c>
      <c r="ET52" s="190">
        <v>0</v>
      </c>
      <c r="EU52" s="190">
        <v>0</v>
      </c>
      <c r="EV52" s="190">
        <v>0</v>
      </c>
      <c r="EW52" s="190">
        <f t="shared" si="23"/>
        <v>0</v>
      </c>
      <c r="EX52" s="191"/>
      <c r="EY52" s="192">
        <v>46</v>
      </c>
      <c r="EZ52" s="189" t="s">
        <v>63</v>
      </c>
      <c r="FA52" s="190">
        <v>0</v>
      </c>
      <c r="FB52" s="190">
        <v>0</v>
      </c>
      <c r="FC52" s="190">
        <v>0</v>
      </c>
      <c r="FD52" s="190">
        <f t="shared" si="24"/>
        <v>0</v>
      </c>
      <c r="FE52" s="191"/>
      <c r="FF52" s="192">
        <v>46</v>
      </c>
      <c r="FG52" s="189" t="s">
        <v>63</v>
      </c>
      <c r="FH52" s="190">
        <v>0</v>
      </c>
      <c r="FI52" s="190">
        <v>0</v>
      </c>
      <c r="FJ52" s="190">
        <v>0</v>
      </c>
      <c r="FK52" s="190">
        <f t="shared" si="25"/>
        <v>0</v>
      </c>
      <c r="FL52" s="191"/>
      <c r="FM52" s="192">
        <v>46</v>
      </c>
      <c r="FN52" s="189" t="s">
        <v>63</v>
      </c>
      <c r="FO52" s="190">
        <v>0</v>
      </c>
      <c r="FP52" s="190">
        <v>0</v>
      </c>
      <c r="FQ52" s="190">
        <v>0</v>
      </c>
      <c r="FR52" s="190">
        <f t="shared" si="26"/>
        <v>0</v>
      </c>
      <c r="FS52" s="191"/>
      <c r="FT52" s="192">
        <v>46</v>
      </c>
      <c r="FU52" s="189" t="s">
        <v>63</v>
      </c>
      <c r="FV52" s="190">
        <v>0</v>
      </c>
      <c r="FW52" s="190">
        <v>0</v>
      </c>
      <c r="FX52" s="190">
        <v>0</v>
      </c>
      <c r="FY52" s="190">
        <f t="shared" si="27"/>
        <v>0</v>
      </c>
      <c r="FZ52" s="191"/>
      <c r="GA52" s="192">
        <v>46</v>
      </c>
      <c r="GB52" s="189" t="s">
        <v>63</v>
      </c>
      <c r="GC52" s="190">
        <v>0</v>
      </c>
      <c r="GD52" s="190">
        <v>0</v>
      </c>
      <c r="GE52" s="190">
        <v>0</v>
      </c>
      <c r="GF52" s="190">
        <f t="shared" si="28"/>
        <v>0</v>
      </c>
      <c r="GG52" s="191"/>
      <c r="GH52" s="192">
        <v>46</v>
      </c>
      <c r="GI52" s="189" t="s">
        <v>63</v>
      </c>
      <c r="GJ52" s="190">
        <v>0</v>
      </c>
      <c r="GK52" s="190">
        <v>0</v>
      </c>
      <c r="GL52" s="190">
        <v>0</v>
      </c>
      <c r="GM52" s="190">
        <f t="shared" si="29"/>
        <v>0</v>
      </c>
      <c r="GN52" s="191"/>
      <c r="GO52" s="192">
        <v>46</v>
      </c>
      <c r="GP52" s="189" t="s">
        <v>63</v>
      </c>
      <c r="GQ52" s="190">
        <v>0</v>
      </c>
      <c r="GR52" s="190">
        <v>0</v>
      </c>
      <c r="GS52" s="190">
        <v>0</v>
      </c>
      <c r="GT52" s="190">
        <f t="shared" si="30"/>
        <v>0</v>
      </c>
      <c r="GU52" s="191"/>
      <c r="GV52" s="192">
        <v>46</v>
      </c>
      <c r="GW52" s="189" t="s">
        <v>63</v>
      </c>
      <c r="GX52" s="190">
        <v>0</v>
      </c>
      <c r="GY52" s="190">
        <v>0</v>
      </c>
      <c r="GZ52" s="190">
        <v>0</v>
      </c>
      <c r="HA52" s="190">
        <f t="shared" si="31"/>
        <v>0</v>
      </c>
      <c r="HB52" s="191"/>
      <c r="HC52" s="192">
        <v>46</v>
      </c>
      <c r="HD52" s="189" t="s">
        <v>63</v>
      </c>
      <c r="HE52" s="190">
        <v>0</v>
      </c>
      <c r="HF52" s="190">
        <v>0</v>
      </c>
      <c r="HG52" s="190">
        <v>0</v>
      </c>
      <c r="HH52" s="190">
        <f t="shared" si="32"/>
        <v>0</v>
      </c>
      <c r="HI52" s="191"/>
      <c r="HJ52" s="192">
        <v>46</v>
      </c>
      <c r="HK52" s="189" t="s">
        <v>63</v>
      </c>
      <c r="HL52" s="190">
        <v>0</v>
      </c>
      <c r="HM52" s="190">
        <v>0</v>
      </c>
      <c r="HN52" s="190">
        <v>0</v>
      </c>
      <c r="HO52" s="190">
        <f t="shared" si="33"/>
        <v>0</v>
      </c>
      <c r="HP52" s="191"/>
      <c r="HQ52" s="192">
        <v>46</v>
      </c>
      <c r="HR52" s="189" t="s">
        <v>63</v>
      </c>
      <c r="HS52" s="190">
        <v>0</v>
      </c>
      <c r="HT52" s="190">
        <v>0</v>
      </c>
      <c r="HU52" s="190">
        <v>0</v>
      </c>
      <c r="HV52" s="190">
        <f t="shared" si="34"/>
        <v>0</v>
      </c>
      <c r="HW52" s="191"/>
      <c r="HX52" s="192">
        <v>46</v>
      </c>
      <c r="HY52" s="189" t="s">
        <v>63</v>
      </c>
      <c r="HZ52" s="190">
        <v>0</v>
      </c>
      <c r="IA52" s="190">
        <v>0</v>
      </c>
      <c r="IB52" s="190">
        <v>0</v>
      </c>
      <c r="IC52" s="190">
        <f t="shared" si="35"/>
        <v>0</v>
      </c>
      <c r="ID52" s="191"/>
      <c r="IE52" s="192">
        <v>46</v>
      </c>
      <c r="IF52" s="189" t="s">
        <v>63</v>
      </c>
      <c r="IG52" s="190">
        <v>0</v>
      </c>
      <c r="IH52" s="190">
        <v>0</v>
      </c>
      <c r="II52" s="190">
        <v>0</v>
      </c>
      <c r="IJ52" s="190">
        <f t="shared" si="36"/>
        <v>0</v>
      </c>
      <c r="IK52" s="191"/>
      <c r="IL52" s="192">
        <v>46</v>
      </c>
      <c r="IM52" s="189" t="s">
        <v>63</v>
      </c>
      <c r="IN52" s="190">
        <v>0</v>
      </c>
      <c r="IO52" s="190">
        <v>0</v>
      </c>
      <c r="IP52" s="190">
        <v>0</v>
      </c>
      <c r="IQ52" s="190">
        <f t="shared" si="37"/>
        <v>0</v>
      </c>
      <c r="IR52" s="191"/>
      <c r="IS52" s="192">
        <v>46</v>
      </c>
      <c r="IT52" s="189" t="s">
        <v>63</v>
      </c>
      <c r="IU52" s="190">
        <v>0</v>
      </c>
      <c r="IV52" s="190">
        <v>0</v>
      </c>
      <c r="IW52" s="190">
        <v>0</v>
      </c>
      <c r="IX52" s="190">
        <f t="shared" si="38"/>
        <v>0</v>
      </c>
      <c r="IY52" s="191"/>
      <c r="IZ52" s="192">
        <v>46</v>
      </c>
      <c r="JA52" s="189" t="s">
        <v>63</v>
      </c>
      <c r="JB52" s="190">
        <v>0</v>
      </c>
      <c r="JC52" s="190">
        <v>0</v>
      </c>
      <c r="JD52" s="190">
        <v>0</v>
      </c>
      <c r="JE52" s="190">
        <f t="shared" si="39"/>
        <v>0</v>
      </c>
      <c r="JF52" s="191"/>
      <c r="JG52" s="192">
        <v>46</v>
      </c>
      <c r="JH52" s="189" t="s">
        <v>63</v>
      </c>
      <c r="JI52" s="190">
        <v>0</v>
      </c>
      <c r="JJ52" s="190">
        <v>0</v>
      </c>
      <c r="JK52" s="190">
        <v>0</v>
      </c>
      <c r="JL52" s="190">
        <f t="shared" si="40"/>
        <v>0</v>
      </c>
      <c r="JM52" s="191"/>
      <c r="JN52" s="192">
        <v>46</v>
      </c>
      <c r="JO52" s="189" t="s">
        <v>63</v>
      </c>
      <c r="JP52" s="190">
        <v>0</v>
      </c>
      <c r="JQ52" s="190">
        <v>0</v>
      </c>
      <c r="JR52" s="190">
        <v>0</v>
      </c>
      <c r="JS52" s="190">
        <f t="shared" si="41"/>
        <v>0</v>
      </c>
      <c r="JT52" s="191"/>
      <c r="JU52" s="192">
        <v>46</v>
      </c>
      <c r="JV52" s="189" t="s">
        <v>63</v>
      </c>
      <c r="JW52" s="190">
        <v>0</v>
      </c>
      <c r="JX52" s="190">
        <v>0</v>
      </c>
      <c r="JY52" s="190">
        <v>0</v>
      </c>
      <c r="JZ52" s="190">
        <f t="shared" si="42"/>
        <v>0</v>
      </c>
      <c r="KA52" s="191"/>
      <c r="KB52" s="192">
        <v>46</v>
      </c>
      <c r="KC52" s="189" t="s">
        <v>63</v>
      </c>
      <c r="KD52" s="190">
        <v>0</v>
      </c>
      <c r="KE52" s="190">
        <v>0</v>
      </c>
      <c r="KF52" s="190">
        <v>0</v>
      </c>
      <c r="KG52" s="190">
        <f t="shared" si="43"/>
        <v>0</v>
      </c>
      <c r="KH52" s="191"/>
      <c r="KI52" s="192">
        <v>46</v>
      </c>
      <c r="KJ52" s="189" t="s">
        <v>63</v>
      </c>
      <c r="KK52" s="190">
        <v>0</v>
      </c>
      <c r="KL52" s="190">
        <v>0</v>
      </c>
      <c r="KM52" s="190">
        <v>0</v>
      </c>
      <c r="KN52" s="190">
        <f t="shared" si="44"/>
        <v>0</v>
      </c>
      <c r="KO52" s="191"/>
      <c r="KP52" s="192">
        <v>46</v>
      </c>
      <c r="KQ52" s="189" t="s">
        <v>63</v>
      </c>
      <c r="KR52" s="190">
        <v>0</v>
      </c>
      <c r="KS52" s="190">
        <f t="shared" si="45"/>
        <v>0</v>
      </c>
      <c r="KT52" s="190">
        <f t="shared" si="0"/>
        <v>0</v>
      </c>
      <c r="KU52" s="190">
        <f t="shared" si="1"/>
        <v>0</v>
      </c>
      <c r="KV52" s="9"/>
    </row>
    <row r="53" spans="1:308" ht="15.75" hidden="1">
      <c r="A53" s="188">
        <v>47</v>
      </c>
      <c r="B53" s="189" t="s">
        <v>64</v>
      </c>
      <c r="C53" s="190">
        <v>0</v>
      </c>
      <c r="D53" s="190">
        <v>0</v>
      </c>
      <c r="E53" s="190">
        <v>0</v>
      </c>
      <c r="F53" s="190">
        <f t="shared" si="2"/>
        <v>0</v>
      </c>
      <c r="G53" s="191"/>
      <c r="H53" s="192">
        <v>47</v>
      </c>
      <c r="I53" s="189" t="s">
        <v>64</v>
      </c>
      <c r="J53" s="190">
        <v>0</v>
      </c>
      <c r="K53" s="190">
        <v>0</v>
      </c>
      <c r="L53" s="190">
        <v>0</v>
      </c>
      <c r="M53" s="190">
        <f t="shared" si="3"/>
        <v>0</v>
      </c>
      <c r="N53" s="191"/>
      <c r="O53" s="192">
        <v>47</v>
      </c>
      <c r="P53" s="189" t="s">
        <v>64</v>
      </c>
      <c r="Q53" s="190">
        <v>0</v>
      </c>
      <c r="R53" s="190">
        <v>0</v>
      </c>
      <c r="S53" s="190">
        <v>0</v>
      </c>
      <c r="T53" s="190">
        <f t="shared" si="4"/>
        <v>0</v>
      </c>
      <c r="U53" s="191"/>
      <c r="V53" s="192">
        <v>47</v>
      </c>
      <c r="W53" s="189" t="s">
        <v>64</v>
      </c>
      <c r="X53" s="190">
        <v>0</v>
      </c>
      <c r="Y53" s="190">
        <v>0</v>
      </c>
      <c r="Z53" s="190">
        <v>0</v>
      </c>
      <c r="AA53" s="190">
        <f t="shared" si="5"/>
        <v>0</v>
      </c>
      <c r="AB53" s="191"/>
      <c r="AC53" s="192">
        <v>47</v>
      </c>
      <c r="AD53" s="189" t="s">
        <v>64</v>
      </c>
      <c r="AE53" s="190">
        <v>0</v>
      </c>
      <c r="AF53" s="190">
        <v>0</v>
      </c>
      <c r="AG53" s="190">
        <v>0</v>
      </c>
      <c r="AH53" s="190">
        <f t="shared" si="6"/>
        <v>0</v>
      </c>
      <c r="AI53" s="191"/>
      <c r="AJ53" s="192">
        <v>47</v>
      </c>
      <c r="AK53" s="189" t="s">
        <v>64</v>
      </c>
      <c r="AL53" s="190">
        <v>0</v>
      </c>
      <c r="AM53" s="190">
        <v>0</v>
      </c>
      <c r="AN53" s="190">
        <v>0</v>
      </c>
      <c r="AO53" s="190">
        <f t="shared" si="7"/>
        <v>0</v>
      </c>
      <c r="AP53" s="191"/>
      <c r="AQ53" s="192">
        <v>47</v>
      </c>
      <c r="AR53" s="189" t="s">
        <v>64</v>
      </c>
      <c r="AS53" s="190">
        <v>0</v>
      </c>
      <c r="AT53" s="190">
        <v>0</v>
      </c>
      <c r="AU53" s="190">
        <v>0</v>
      </c>
      <c r="AV53" s="190">
        <f t="shared" si="8"/>
        <v>0</v>
      </c>
      <c r="AW53" s="191"/>
      <c r="AX53" s="192">
        <v>47</v>
      </c>
      <c r="AY53" s="189" t="s">
        <v>64</v>
      </c>
      <c r="AZ53" s="190">
        <v>0</v>
      </c>
      <c r="BA53" s="190">
        <v>0</v>
      </c>
      <c r="BB53" s="190">
        <v>0</v>
      </c>
      <c r="BC53" s="190">
        <f t="shared" si="9"/>
        <v>0</v>
      </c>
      <c r="BD53" s="191"/>
      <c r="BE53" s="192">
        <v>47</v>
      </c>
      <c r="BF53" s="189" t="s">
        <v>64</v>
      </c>
      <c r="BG53" s="190">
        <v>0</v>
      </c>
      <c r="BH53" s="190">
        <v>0</v>
      </c>
      <c r="BI53" s="190">
        <v>0</v>
      </c>
      <c r="BJ53" s="190">
        <f t="shared" si="10"/>
        <v>0</v>
      </c>
      <c r="BK53" s="191"/>
      <c r="BL53" s="192">
        <v>47</v>
      </c>
      <c r="BM53" s="189" t="s">
        <v>64</v>
      </c>
      <c r="BN53" s="190">
        <v>0</v>
      </c>
      <c r="BO53" s="190">
        <v>0</v>
      </c>
      <c r="BP53" s="190">
        <v>0</v>
      </c>
      <c r="BQ53" s="190">
        <f t="shared" si="11"/>
        <v>0</v>
      </c>
      <c r="BR53" s="191"/>
      <c r="BS53" s="192">
        <v>47</v>
      </c>
      <c r="BT53" s="189" t="s">
        <v>64</v>
      </c>
      <c r="BU53" s="190">
        <v>0</v>
      </c>
      <c r="BV53" s="190">
        <v>0</v>
      </c>
      <c r="BW53" s="190">
        <v>0</v>
      </c>
      <c r="BX53" s="190">
        <f t="shared" si="12"/>
        <v>0</v>
      </c>
      <c r="BY53" s="191"/>
      <c r="BZ53" s="192">
        <v>47</v>
      </c>
      <c r="CA53" s="189" t="s">
        <v>64</v>
      </c>
      <c r="CB53" s="190">
        <v>0</v>
      </c>
      <c r="CC53" s="190">
        <v>0</v>
      </c>
      <c r="CD53" s="190">
        <v>0</v>
      </c>
      <c r="CE53" s="190">
        <f t="shared" si="13"/>
        <v>0</v>
      </c>
      <c r="CF53" s="191"/>
      <c r="CG53" s="192">
        <v>47</v>
      </c>
      <c r="CH53" s="189" t="s">
        <v>64</v>
      </c>
      <c r="CI53" s="190">
        <v>0</v>
      </c>
      <c r="CJ53" s="190">
        <v>0</v>
      </c>
      <c r="CK53" s="190">
        <v>0</v>
      </c>
      <c r="CL53" s="190">
        <f t="shared" si="14"/>
        <v>0</v>
      </c>
      <c r="CM53" s="191"/>
      <c r="CN53" s="192">
        <v>47</v>
      </c>
      <c r="CO53" s="189" t="s">
        <v>64</v>
      </c>
      <c r="CP53" s="190">
        <v>0</v>
      </c>
      <c r="CQ53" s="190">
        <v>0</v>
      </c>
      <c r="CR53" s="190">
        <v>0</v>
      </c>
      <c r="CS53" s="190">
        <f t="shared" si="15"/>
        <v>0</v>
      </c>
      <c r="CT53" s="191"/>
      <c r="CU53" s="192">
        <v>47</v>
      </c>
      <c r="CV53" s="189" t="s">
        <v>64</v>
      </c>
      <c r="CW53" s="190">
        <v>0</v>
      </c>
      <c r="CX53" s="190">
        <v>0</v>
      </c>
      <c r="CY53" s="190">
        <v>0</v>
      </c>
      <c r="CZ53" s="190">
        <f t="shared" si="16"/>
        <v>0</v>
      </c>
      <c r="DA53" s="191"/>
      <c r="DB53" s="192">
        <v>47</v>
      </c>
      <c r="DC53" s="189" t="s">
        <v>64</v>
      </c>
      <c r="DD53" s="190">
        <v>0</v>
      </c>
      <c r="DE53" s="190">
        <v>0</v>
      </c>
      <c r="DF53" s="190">
        <v>0</v>
      </c>
      <c r="DG53" s="190">
        <f t="shared" si="17"/>
        <v>0</v>
      </c>
      <c r="DH53" s="191"/>
      <c r="DI53" s="192">
        <v>47</v>
      </c>
      <c r="DJ53" s="189" t="s">
        <v>64</v>
      </c>
      <c r="DK53" s="190">
        <v>0</v>
      </c>
      <c r="DL53" s="190">
        <v>0</v>
      </c>
      <c r="DM53" s="190">
        <v>0</v>
      </c>
      <c r="DN53" s="190">
        <f t="shared" si="18"/>
        <v>0</v>
      </c>
      <c r="DO53" s="191"/>
      <c r="DP53" s="192">
        <v>47</v>
      </c>
      <c r="DQ53" s="189" t="s">
        <v>64</v>
      </c>
      <c r="DR53" s="190">
        <v>0</v>
      </c>
      <c r="DS53" s="190">
        <v>0</v>
      </c>
      <c r="DT53" s="190">
        <v>0</v>
      </c>
      <c r="DU53" s="190">
        <f t="shared" si="19"/>
        <v>0</v>
      </c>
      <c r="DV53" s="191"/>
      <c r="DW53" s="192">
        <v>47</v>
      </c>
      <c r="DX53" s="189" t="s">
        <v>64</v>
      </c>
      <c r="DY53" s="190">
        <v>0</v>
      </c>
      <c r="DZ53" s="190">
        <v>0</v>
      </c>
      <c r="EA53" s="190">
        <v>0</v>
      </c>
      <c r="EB53" s="190">
        <f t="shared" si="20"/>
        <v>0</v>
      </c>
      <c r="EC53" s="191"/>
      <c r="ED53" s="192">
        <v>47</v>
      </c>
      <c r="EE53" s="189" t="s">
        <v>64</v>
      </c>
      <c r="EF53" s="190">
        <v>0</v>
      </c>
      <c r="EG53" s="190">
        <v>0</v>
      </c>
      <c r="EH53" s="190">
        <v>0</v>
      </c>
      <c r="EI53" s="190">
        <f t="shared" si="21"/>
        <v>0</v>
      </c>
      <c r="EJ53" s="191"/>
      <c r="EK53" s="192">
        <v>47</v>
      </c>
      <c r="EL53" s="189" t="s">
        <v>64</v>
      </c>
      <c r="EM53" s="190">
        <v>0</v>
      </c>
      <c r="EN53" s="190">
        <v>0</v>
      </c>
      <c r="EO53" s="190">
        <v>0</v>
      </c>
      <c r="EP53" s="190">
        <f t="shared" si="22"/>
        <v>0</v>
      </c>
      <c r="EQ53" s="191"/>
      <c r="ER53" s="192">
        <v>47</v>
      </c>
      <c r="ES53" s="189" t="s">
        <v>64</v>
      </c>
      <c r="ET53" s="190">
        <v>0</v>
      </c>
      <c r="EU53" s="190">
        <v>0</v>
      </c>
      <c r="EV53" s="190">
        <v>0</v>
      </c>
      <c r="EW53" s="190">
        <f t="shared" si="23"/>
        <v>0</v>
      </c>
      <c r="EX53" s="191"/>
      <c r="EY53" s="192">
        <v>47</v>
      </c>
      <c r="EZ53" s="189" t="s">
        <v>64</v>
      </c>
      <c r="FA53" s="190">
        <v>0</v>
      </c>
      <c r="FB53" s="190">
        <v>0</v>
      </c>
      <c r="FC53" s="190">
        <v>0</v>
      </c>
      <c r="FD53" s="190">
        <f t="shared" si="24"/>
        <v>0</v>
      </c>
      <c r="FE53" s="191"/>
      <c r="FF53" s="192">
        <v>47</v>
      </c>
      <c r="FG53" s="189" t="s">
        <v>64</v>
      </c>
      <c r="FH53" s="190">
        <v>0</v>
      </c>
      <c r="FI53" s="190">
        <v>0</v>
      </c>
      <c r="FJ53" s="190">
        <v>0</v>
      </c>
      <c r="FK53" s="190">
        <f t="shared" si="25"/>
        <v>0</v>
      </c>
      <c r="FL53" s="191"/>
      <c r="FM53" s="192">
        <v>47</v>
      </c>
      <c r="FN53" s="189" t="s">
        <v>64</v>
      </c>
      <c r="FO53" s="190">
        <v>0</v>
      </c>
      <c r="FP53" s="190">
        <v>0</v>
      </c>
      <c r="FQ53" s="190">
        <v>0</v>
      </c>
      <c r="FR53" s="190">
        <f t="shared" si="26"/>
        <v>0</v>
      </c>
      <c r="FS53" s="191"/>
      <c r="FT53" s="192">
        <v>47</v>
      </c>
      <c r="FU53" s="189" t="s">
        <v>64</v>
      </c>
      <c r="FV53" s="190">
        <v>0</v>
      </c>
      <c r="FW53" s="190">
        <v>0</v>
      </c>
      <c r="FX53" s="190">
        <v>0</v>
      </c>
      <c r="FY53" s="190">
        <f t="shared" si="27"/>
        <v>0</v>
      </c>
      <c r="FZ53" s="191"/>
      <c r="GA53" s="192">
        <v>47</v>
      </c>
      <c r="GB53" s="189" t="s">
        <v>64</v>
      </c>
      <c r="GC53" s="190">
        <v>0</v>
      </c>
      <c r="GD53" s="190">
        <v>0</v>
      </c>
      <c r="GE53" s="190">
        <v>0</v>
      </c>
      <c r="GF53" s="190">
        <f t="shared" si="28"/>
        <v>0</v>
      </c>
      <c r="GG53" s="191"/>
      <c r="GH53" s="192">
        <v>47</v>
      </c>
      <c r="GI53" s="189" t="s">
        <v>64</v>
      </c>
      <c r="GJ53" s="190">
        <v>0</v>
      </c>
      <c r="GK53" s="190">
        <v>0</v>
      </c>
      <c r="GL53" s="190">
        <v>0</v>
      </c>
      <c r="GM53" s="190">
        <f t="shared" si="29"/>
        <v>0</v>
      </c>
      <c r="GN53" s="191"/>
      <c r="GO53" s="192">
        <v>47</v>
      </c>
      <c r="GP53" s="189" t="s">
        <v>64</v>
      </c>
      <c r="GQ53" s="190">
        <v>0</v>
      </c>
      <c r="GR53" s="190">
        <v>0</v>
      </c>
      <c r="GS53" s="190">
        <v>0</v>
      </c>
      <c r="GT53" s="190">
        <f t="shared" si="30"/>
        <v>0</v>
      </c>
      <c r="GU53" s="191"/>
      <c r="GV53" s="192">
        <v>47</v>
      </c>
      <c r="GW53" s="189" t="s">
        <v>64</v>
      </c>
      <c r="GX53" s="190">
        <v>0</v>
      </c>
      <c r="GY53" s="190">
        <v>0</v>
      </c>
      <c r="GZ53" s="190">
        <v>0</v>
      </c>
      <c r="HA53" s="190">
        <f t="shared" si="31"/>
        <v>0</v>
      </c>
      <c r="HB53" s="191"/>
      <c r="HC53" s="192">
        <v>47</v>
      </c>
      <c r="HD53" s="189" t="s">
        <v>64</v>
      </c>
      <c r="HE53" s="190">
        <v>0</v>
      </c>
      <c r="HF53" s="190">
        <v>0</v>
      </c>
      <c r="HG53" s="190">
        <v>0</v>
      </c>
      <c r="HH53" s="190">
        <f t="shared" si="32"/>
        <v>0</v>
      </c>
      <c r="HI53" s="191"/>
      <c r="HJ53" s="192">
        <v>47</v>
      </c>
      <c r="HK53" s="189" t="s">
        <v>64</v>
      </c>
      <c r="HL53" s="190">
        <v>0</v>
      </c>
      <c r="HM53" s="190">
        <v>0</v>
      </c>
      <c r="HN53" s="190">
        <v>0</v>
      </c>
      <c r="HO53" s="190">
        <f t="shared" si="33"/>
        <v>0</v>
      </c>
      <c r="HP53" s="191"/>
      <c r="HQ53" s="192">
        <v>47</v>
      </c>
      <c r="HR53" s="189" t="s">
        <v>64</v>
      </c>
      <c r="HS53" s="190">
        <v>0</v>
      </c>
      <c r="HT53" s="190">
        <v>0</v>
      </c>
      <c r="HU53" s="190">
        <v>0</v>
      </c>
      <c r="HV53" s="190">
        <f t="shared" si="34"/>
        <v>0</v>
      </c>
      <c r="HW53" s="191"/>
      <c r="HX53" s="192">
        <v>47</v>
      </c>
      <c r="HY53" s="189" t="s">
        <v>64</v>
      </c>
      <c r="HZ53" s="190">
        <v>0</v>
      </c>
      <c r="IA53" s="190">
        <v>0</v>
      </c>
      <c r="IB53" s="190">
        <v>0</v>
      </c>
      <c r="IC53" s="190">
        <f t="shared" si="35"/>
        <v>0</v>
      </c>
      <c r="ID53" s="191"/>
      <c r="IE53" s="192">
        <v>47</v>
      </c>
      <c r="IF53" s="189" t="s">
        <v>64</v>
      </c>
      <c r="IG53" s="190">
        <v>0</v>
      </c>
      <c r="IH53" s="190">
        <v>0</v>
      </c>
      <c r="II53" s="190">
        <v>0</v>
      </c>
      <c r="IJ53" s="190">
        <f t="shared" si="36"/>
        <v>0</v>
      </c>
      <c r="IK53" s="191"/>
      <c r="IL53" s="192">
        <v>47</v>
      </c>
      <c r="IM53" s="189" t="s">
        <v>64</v>
      </c>
      <c r="IN53" s="190">
        <v>0</v>
      </c>
      <c r="IO53" s="190">
        <v>0</v>
      </c>
      <c r="IP53" s="190">
        <v>0</v>
      </c>
      <c r="IQ53" s="190">
        <f t="shared" si="37"/>
        <v>0</v>
      </c>
      <c r="IR53" s="191"/>
      <c r="IS53" s="192">
        <v>47</v>
      </c>
      <c r="IT53" s="189" t="s">
        <v>64</v>
      </c>
      <c r="IU53" s="190">
        <v>0</v>
      </c>
      <c r="IV53" s="190">
        <v>0</v>
      </c>
      <c r="IW53" s="190">
        <v>0</v>
      </c>
      <c r="IX53" s="190">
        <f t="shared" si="38"/>
        <v>0</v>
      </c>
      <c r="IY53" s="191"/>
      <c r="IZ53" s="192">
        <v>47</v>
      </c>
      <c r="JA53" s="189" t="s">
        <v>64</v>
      </c>
      <c r="JB53" s="190">
        <v>0</v>
      </c>
      <c r="JC53" s="190">
        <v>0</v>
      </c>
      <c r="JD53" s="190">
        <v>0</v>
      </c>
      <c r="JE53" s="190">
        <f t="shared" si="39"/>
        <v>0</v>
      </c>
      <c r="JF53" s="191"/>
      <c r="JG53" s="192">
        <v>47</v>
      </c>
      <c r="JH53" s="189" t="s">
        <v>64</v>
      </c>
      <c r="JI53" s="190">
        <v>0</v>
      </c>
      <c r="JJ53" s="190">
        <v>0</v>
      </c>
      <c r="JK53" s="190">
        <v>0</v>
      </c>
      <c r="JL53" s="190">
        <f t="shared" si="40"/>
        <v>0</v>
      </c>
      <c r="JM53" s="191"/>
      <c r="JN53" s="192">
        <v>47</v>
      </c>
      <c r="JO53" s="189" t="s">
        <v>64</v>
      </c>
      <c r="JP53" s="190">
        <v>0</v>
      </c>
      <c r="JQ53" s="190">
        <v>0</v>
      </c>
      <c r="JR53" s="190">
        <v>0</v>
      </c>
      <c r="JS53" s="190">
        <f t="shared" si="41"/>
        <v>0</v>
      </c>
      <c r="JT53" s="191"/>
      <c r="JU53" s="192">
        <v>47</v>
      </c>
      <c r="JV53" s="189" t="s">
        <v>64</v>
      </c>
      <c r="JW53" s="190">
        <v>0</v>
      </c>
      <c r="JX53" s="190">
        <v>0</v>
      </c>
      <c r="JY53" s="190">
        <v>0</v>
      </c>
      <c r="JZ53" s="190">
        <f t="shared" si="42"/>
        <v>0</v>
      </c>
      <c r="KA53" s="191"/>
      <c r="KB53" s="192">
        <v>47</v>
      </c>
      <c r="KC53" s="189" t="s">
        <v>64</v>
      </c>
      <c r="KD53" s="190">
        <v>0</v>
      </c>
      <c r="KE53" s="190">
        <v>0</v>
      </c>
      <c r="KF53" s="190">
        <v>0</v>
      </c>
      <c r="KG53" s="190">
        <f t="shared" si="43"/>
        <v>0</v>
      </c>
      <c r="KH53" s="191"/>
      <c r="KI53" s="192">
        <v>47</v>
      </c>
      <c r="KJ53" s="189" t="s">
        <v>64</v>
      </c>
      <c r="KK53" s="190">
        <v>0</v>
      </c>
      <c r="KL53" s="190">
        <v>0</v>
      </c>
      <c r="KM53" s="190">
        <v>0</v>
      </c>
      <c r="KN53" s="190">
        <f t="shared" si="44"/>
        <v>0</v>
      </c>
      <c r="KO53" s="191"/>
      <c r="KP53" s="192">
        <v>47</v>
      </c>
      <c r="KQ53" s="189" t="s">
        <v>64</v>
      </c>
      <c r="KR53" s="190">
        <v>0</v>
      </c>
      <c r="KS53" s="190">
        <f t="shared" si="45"/>
        <v>0</v>
      </c>
      <c r="KT53" s="190">
        <f t="shared" si="0"/>
        <v>0</v>
      </c>
      <c r="KU53" s="190">
        <f t="shared" si="1"/>
        <v>0</v>
      </c>
      <c r="KV53" s="9"/>
    </row>
    <row r="54" spans="1:308" ht="15.75" hidden="1">
      <c r="A54" s="188">
        <v>48</v>
      </c>
      <c r="B54" s="189" t="s">
        <v>42</v>
      </c>
      <c r="C54" s="190">
        <v>0</v>
      </c>
      <c r="D54" s="190">
        <v>0</v>
      </c>
      <c r="E54" s="190">
        <v>0</v>
      </c>
      <c r="F54" s="190">
        <f t="shared" si="2"/>
        <v>0</v>
      </c>
      <c r="G54" s="191"/>
      <c r="H54" s="192">
        <v>48</v>
      </c>
      <c r="I54" s="189" t="s">
        <v>42</v>
      </c>
      <c r="J54" s="190">
        <v>0</v>
      </c>
      <c r="K54" s="190">
        <v>0</v>
      </c>
      <c r="L54" s="190">
        <v>0</v>
      </c>
      <c r="M54" s="190">
        <f t="shared" si="3"/>
        <v>0</v>
      </c>
      <c r="N54" s="191"/>
      <c r="O54" s="192">
        <v>48</v>
      </c>
      <c r="P54" s="189" t="s">
        <v>42</v>
      </c>
      <c r="Q54" s="190">
        <v>0</v>
      </c>
      <c r="R54" s="190">
        <v>0</v>
      </c>
      <c r="S54" s="190">
        <v>0</v>
      </c>
      <c r="T54" s="190">
        <f t="shared" si="4"/>
        <v>0</v>
      </c>
      <c r="U54" s="191"/>
      <c r="V54" s="192">
        <v>48</v>
      </c>
      <c r="W54" s="189" t="s">
        <v>42</v>
      </c>
      <c r="X54" s="190">
        <v>0</v>
      </c>
      <c r="Y54" s="190">
        <v>0</v>
      </c>
      <c r="Z54" s="190">
        <v>0</v>
      </c>
      <c r="AA54" s="190">
        <f t="shared" si="5"/>
        <v>0</v>
      </c>
      <c r="AB54" s="191"/>
      <c r="AC54" s="192">
        <v>48</v>
      </c>
      <c r="AD54" s="189" t="s">
        <v>42</v>
      </c>
      <c r="AE54" s="190">
        <v>0</v>
      </c>
      <c r="AF54" s="190">
        <v>0</v>
      </c>
      <c r="AG54" s="190">
        <v>0</v>
      </c>
      <c r="AH54" s="190">
        <f t="shared" si="6"/>
        <v>0</v>
      </c>
      <c r="AI54" s="191"/>
      <c r="AJ54" s="192">
        <v>48</v>
      </c>
      <c r="AK54" s="189" t="s">
        <v>42</v>
      </c>
      <c r="AL54" s="190">
        <v>0</v>
      </c>
      <c r="AM54" s="190">
        <v>0</v>
      </c>
      <c r="AN54" s="190">
        <v>0</v>
      </c>
      <c r="AO54" s="190">
        <f t="shared" si="7"/>
        <v>0</v>
      </c>
      <c r="AP54" s="191"/>
      <c r="AQ54" s="192">
        <v>48</v>
      </c>
      <c r="AR54" s="189" t="s">
        <v>42</v>
      </c>
      <c r="AS54" s="190">
        <v>0</v>
      </c>
      <c r="AT54" s="190">
        <v>0</v>
      </c>
      <c r="AU54" s="190">
        <v>0</v>
      </c>
      <c r="AV54" s="190">
        <f t="shared" si="8"/>
        <v>0</v>
      </c>
      <c r="AW54" s="191"/>
      <c r="AX54" s="192">
        <v>48</v>
      </c>
      <c r="AY54" s="189" t="s">
        <v>42</v>
      </c>
      <c r="AZ54" s="190">
        <v>0</v>
      </c>
      <c r="BA54" s="190">
        <v>0</v>
      </c>
      <c r="BB54" s="190">
        <v>0</v>
      </c>
      <c r="BC54" s="190">
        <f t="shared" si="9"/>
        <v>0</v>
      </c>
      <c r="BD54" s="191"/>
      <c r="BE54" s="192">
        <v>48</v>
      </c>
      <c r="BF54" s="189" t="s">
        <v>42</v>
      </c>
      <c r="BG54" s="190">
        <v>0</v>
      </c>
      <c r="BH54" s="190">
        <v>0</v>
      </c>
      <c r="BI54" s="190">
        <v>0</v>
      </c>
      <c r="BJ54" s="190">
        <f t="shared" si="10"/>
        <v>0</v>
      </c>
      <c r="BK54" s="191"/>
      <c r="BL54" s="192">
        <v>48</v>
      </c>
      <c r="BM54" s="189" t="s">
        <v>42</v>
      </c>
      <c r="BN54" s="190">
        <v>0</v>
      </c>
      <c r="BO54" s="190">
        <v>0</v>
      </c>
      <c r="BP54" s="190">
        <v>0</v>
      </c>
      <c r="BQ54" s="190">
        <f t="shared" si="11"/>
        <v>0</v>
      </c>
      <c r="BR54" s="191"/>
      <c r="BS54" s="192">
        <v>48</v>
      </c>
      <c r="BT54" s="189" t="s">
        <v>42</v>
      </c>
      <c r="BU54" s="190">
        <v>0</v>
      </c>
      <c r="BV54" s="190">
        <v>0</v>
      </c>
      <c r="BW54" s="190">
        <v>0</v>
      </c>
      <c r="BX54" s="190">
        <f t="shared" si="12"/>
        <v>0</v>
      </c>
      <c r="BY54" s="191"/>
      <c r="BZ54" s="192">
        <v>48</v>
      </c>
      <c r="CA54" s="189" t="s">
        <v>42</v>
      </c>
      <c r="CB54" s="190">
        <v>0</v>
      </c>
      <c r="CC54" s="190">
        <v>0</v>
      </c>
      <c r="CD54" s="190">
        <v>0</v>
      </c>
      <c r="CE54" s="190">
        <f t="shared" si="13"/>
        <v>0</v>
      </c>
      <c r="CF54" s="191"/>
      <c r="CG54" s="192">
        <v>48</v>
      </c>
      <c r="CH54" s="189" t="s">
        <v>42</v>
      </c>
      <c r="CI54" s="190">
        <v>0</v>
      </c>
      <c r="CJ54" s="190">
        <v>0</v>
      </c>
      <c r="CK54" s="190">
        <v>0</v>
      </c>
      <c r="CL54" s="190">
        <f t="shared" si="14"/>
        <v>0</v>
      </c>
      <c r="CM54" s="191"/>
      <c r="CN54" s="192">
        <v>48</v>
      </c>
      <c r="CO54" s="189" t="s">
        <v>42</v>
      </c>
      <c r="CP54" s="190">
        <v>0</v>
      </c>
      <c r="CQ54" s="190">
        <v>0</v>
      </c>
      <c r="CR54" s="190">
        <v>0</v>
      </c>
      <c r="CS54" s="190">
        <f t="shared" si="15"/>
        <v>0</v>
      </c>
      <c r="CT54" s="191"/>
      <c r="CU54" s="192">
        <v>48</v>
      </c>
      <c r="CV54" s="189" t="s">
        <v>42</v>
      </c>
      <c r="CW54" s="190">
        <v>0</v>
      </c>
      <c r="CX54" s="190">
        <v>0</v>
      </c>
      <c r="CY54" s="190">
        <v>0</v>
      </c>
      <c r="CZ54" s="190">
        <f t="shared" si="16"/>
        <v>0</v>
      </c>
      <c r="DA54" s="191"/>
      <c r="DB54" s="192">
        <v>48</v>
      </c>
      <c r="DC54" s="189" t="s">
        <v>42</v>
      </c>
      <c r="DD54" s="190">
        <v>0</v>
      </c>
      <c r="DE54" s="190">
        <v>0</v>
      </c>
      <c r="DF54" s="190">
        <v>0</v>
      </c>
      <c r="DG54" s="190">
        <f t="shared" si="17"/>
        <v>0</v>
      </c>
      <c r="DH54" s="191"/>
      <c r="DI54" s="192">
        <v>48</v>
      </c>
      <c r="DJ54" s="189" t="s">
        <v>42</v>
      </c>
      <c r="DK54" s="190">
        <v>0</v>
      </c>
      <c r="DL54" s="190">
        <v>0</v>
      </c>
      <c r="DM54" s="190">
        <v>0</v>
      </c>
      <c r="DN54" s="190">
        <f t="shared" si="18"/>
        <v>0</v>
      </c>
      <c r="DO54" s="191"/>
      <c r="DP54" s="192">
        <v>48</v>
      </c>
      <c r="DQ54" s="189" t="s">
        <v>42</v>
      </c>
      <c r="DR54" s="190">
        <v>0</v>
      </c>
      <c r="DS54" s="190">
        <v>0</v>
      </c>
      <c r="DT54" s="190">
        <v>0</v>
      </c>
      <c r="DU54" s="190">
        <f t="shared" si="19"/>
        <v>0</v>
      </c>
      <c r="DV54" s="191"/>
      <c r="DW54" s="192">
        <v>48</v>
      </c>
      <c r="DX54" s="189" t="s">
        <v>42</v>
      </c>
      <c r="DY54" s="190">
        <v>0</v>
      </c>
      <c r="DZ54" s="190">
        <v>0</v>
      </c>
      <c r="EA54" s="190">
        <v>0</v>
      </c>
      <c r="EB54" s="190">
        <f t="shared" si="20"/>
        <v>0</v>
      </c>
      <c r="EC54" s="191"/>
      <c r="ED54" s="192">
        <v>48</v>
      </c>
      <c r="EE54" s="189" t="s">
        <v>42</v>
      </c>
      <c r="EF54" s="190">
        <v>0</v>
      </c>
      <c r="EG54" s="190">
        <v>0</v>
      </c>
      <c r="EH54" s="190">
        <v>0</v>
      </c>
      <c r="EI54" s="190">
        <f t="shared" si="21"/>
        <v>0</v>
      </c>
      <c r="EJ54" s="191"/>
      <c r="EK54" s="192">
        <v>48</v>
      </c>
      <c r="EL54" s="189" t="s">
        <v>42</v>
      </c>
      <c r="EM54" s="190">
        <v>0</v>
      </c>
      <c r="EN54" s="190">
        <v>0</v>
      </c>
      <c r="EO54" s="190">
        <v>0</v>
      </c>
      <c r="EP54" s="190">
        <f t="shared" si="22"/>
        <v>0</v>
      </c>
      <c r="EQ54" s="191"/>
      <c r="ER54" s="192">
        <v>48</v>
      </c>
      <c r="ES54" s="189" t="s">
        <v>42</v>
      </c>
      <c r="ET54" s="190">
        <v>0</v>
      </c>
      <c r="EU54" s="190">
        <v>0</v>
      </c>
      <c r="EV54" s="190">
        <v>0</v>
      </c>
      <c r="EW54" s="190">
        <f t="shared" si="23"/>
        <v>0</v>
      </c>
      <c r="EX54" s="191"/>
      <c r="EY54" s="192">
        <v>48</v>
      </c>
      <c r="EZ54" s="189" t="s">
        <v>42</v>
      </c>
      <c r="FA54" s="190">
        <v>0</v>
      </c>
      <c r="FB54" s="190">
        <v>0</v>
      </c>
      <c r="FC54" s="190">
        <v>0</v>
      </c>
      <c r="FD54" s="190">
        <f t="shared" si="24"/>
        <v>0</v>
      </c>
      <c r="FE54" s="191"/>
      <c r="FF54" s="192">
        <v>48</v>
      </c>
      <c r="FG54" s="189" t="s">
        <v>42</v>
      </c>
      <c r="FH54" s="190">
        <v>0</v>
      </c>
      <c r="FI54" s="190">
        <v>0</v>
      </c>
      <c r="FJ54" s="190">
        <v>0</v>
      </c>
      <c r="FK54" s="190">
        <f t="shared" si="25"/>
        <v>0</v>
      </c>
      <c r="FL54" s="191"/>
      <c r="FM54" s="192">
        <v>48</v>
      </c>
      <c r="FN54" s="189" t="s">
        <v>42</v>
      </c>
      <c r="FO54" s="190">
        <v>0</v>
      </c>
      <c r="FP54" s="190">
        <v>0</v>
      </c>
      <c r="FQ54" s="190">
        <v>0</v>
      </c>
      <c r="FR54" s="190">
        <f t="shared" si="26"/>
        <v>0</v>
      </c>
      <c r="FS54" s="191"/>
      <c r="FT54" s="192">
        <v>48</v>
      </c>
      <c r="FU54" s="189" t="s">
        <v>42</v>
      </c>
      <c r="FV54" s="190">
        <v>0</v>
      </c>
      <c r="FW54" s="190">
        <v>0</v>
      </c>
      <c r="FX54" s="190">
        <v>0</v>
      </c>
      <c r="FY54" s="190">
        <f t="shared" si="27"/>
        <v>0</v>
      </c>
      <c r="FZ54" s="191"/>
      <c r="GA54" s="192">
        <v>48</v>
      </c>
      <c r="GB54" s="189" t="s">
        <v>42</v>
      </c>
      <c r="GC54" s="190">
        <v>0</v>
      </c>
      <c r="GD54" s="190">
        <v>0</v>
      </c>
      <c r="GE54" s="190">
        <v>0</v>
      </c>
      <c r="GF54" s="190">
        <f t="shared" si="28"/>
        <v>0</v>
      </c>
      <c r="GG54" s="191"/>
      <c r="GH54" s="192">
        <v>48</v>
      </c>
      <c r="GI54" s="189" t="s">
        <v>42</v>
      </c>
      <c r="GJ54" s="190">
        <v>0</v>
      </c>
      <c r="GK54" s="190">
        <v>0</v>
      </c>
      <c r="GL54" s="190">
        <v>0</v>
      </c>
      <c r="GM54" s="190">
        <f t="shared" si="29"/>
        <v>0</v>
      </c>
      <c r="GN54" s="191"/>
      <c r="GO54" s="192">
        <v>48</v>
      </c>
      <c r="GP54" s="189" t="s">
        <v>42</v>
      </c>
      <c r="GQ54" s="190">
        <v>0</v>
      </c>
      <c r="GR54" s="190">
        <v>0</v>
      </c>
      <c r="GS54" s="190">
        <v>0</v>
      </c>
      <c r="GT54" s="190">
        <f t="shared" si="30"/>
        <v>0</v>
      </c>
      <c r="GU54" s="191"/>
      <c r="GV54" s="192">
        <v>48</v>
      </c>
      <c r="GW54" s="189" t="s">
        <v>42</v>
      </c>
      <c r="GX54" s="190">
        <v>0</v>
      </c>
      <c r="GY54" s="190">
        <v>0</v>
      </c>
      <c r="GZ54" s="190">
        <v>0</v>
      </c>
      <c r="HA54" s="190">
        <f t="shared" si="31"/>
        <v>0</v>
      </c>
      <c r="HB54" s="191"/>
      <c r="HC54" s="192">
        <v>48</v>
      </c>
      <c r="HD54" s="189" t="s">
        <v>42</v>
      </c>
      <c r="HE54" s="190">
        <v>0</v>
      </c>
      <c r="HF54" s="190">
        <v>0</v>
      </c>
      <c r="HG54" s="190">
        <v>0</v>
      </c>
      <c r="HH54" s="190">
        <f t="shared" si="32"/>
        <v>0</v>
      </c>
      <c r="HI54" s="191"/>
      <c r="HJ54" s="192">
        <v>48</v>
      </c>
      <c r="HK54" s="189" t="s">
        <v>42</v>
      </c>
      <c r="HL54" s="190">
        <v>0</v>
      </c>
      <c r="HM54" s="190">
        <v>0</v>
      </c>
      <c r="HN54" s="190">
        <v>0</v>
      </c>
      <c r="HO54" s="190">
        <f t="shared" si="33"/>
        <v>0</v>
      </c>
      <c r="HP54" s="191"/>
      <c r="HQ54" s="192">
        <v>48</v>
      </c>
      <c r="HR54" s="189" t="s">
        <v>42</v>
      </c>
      <c r="HS54" s="190">
        <v>0</v>
      </c>
      <c r="HT54" s="190">
        <v>0</v>
      </c>
      <c r="HU54" s="190">
        <v>0</v>
      </c>
      <c r="HV54" s="190">
        <f t="shared" si="34"/>
        <v>0</v>
      </c>
      <c r="HW54" s="191"/>
      <c r="HX54" s="192">
        <v>48</v>
      </c>
      <c r="HY54" s="189" t="s">
        <v>42</v>
      </c>
      <c r="HZ54" s="190">
        <v>0</v>
      </c>
      <c r="IA54" s="190">
        <v>0</v>
      </c>
      <c r="IB54" s="190">
        <v>0</v>
      </c>
      <c r="IC54" s="190">
        <f t="shared" si="35"/>
        <v>0</v>
      </c>
      <c r="ID54" s="191"/>
      <c r="IE54" s="192">
        <v>48</v>
      </c>
      <c r="IF54" s="189" t="s">
        <v>42</v>
      </c>
      <c r="IG54" s="190">
        <v>0</v>
      </c>
      <c r="IH54" s="190">
        <v>0</v>
      </c>
      <c r="II54" s="190">
        <v>0</v>
      </c>
      <c r="IJ54" s="190">
        <f t="shared" si="36"/>
        <v>0</v>
      </c>
      <c r="IK54" s="191"/>
      <c r="IL54" s="192">
        <v>48</v>
      </c>
      <c r="IM54" s="189" t="s">
        <v>42</v>
      </c>
      <c r="IN54" s="190">
        <v>0</v>
      </c>
      <c r="IO54" s="190">
        <v>0</v>
      </c>
      <c r="IP54" s="190">
        <v>0</v>
      </c>
      <c r="IQ54" s="190">
        <f t="shared" si="37"/>
        <v>0</v>
      </c>
      <c r="IR54" s="191"/>
      <c r="IS54" s="192">
        <v>48</v>
      </c>
      <c r="IT54" s="189" t="s">
        <v>42</v>
      </c>
      <c r="IU54" s="190">
        <v>0</v>
      </c>
      <c r="IV54" s="190">
        <v>0</v>
      </c>
      <c r="IW54" s="190">
        <v>0</v>
      </c>
      <c r="IX54" s="190">
        <f t="shared" si="38"/>
        <v>0</v>
      </c>
      <c r="IY54" s="191"/>
      <c r="IZ54" s="192">
        <v>48</v>
      </c>
      <c r="JA54" s="189" t="s">
        <v>42</v>
      </c>
      <c r="JB54" s="190">
        <v>0</v>
      </c>
      <c r="JC54" s="190">
        <v>0</v>
      </c>
      <c r="JD54" s="190">
        <v>0</v>
      </c>
      <c r="JE54" s="190">
        <f t="shared" si="39"/>
        <v>0</v>
      </c>
      <c r="JF54" s="191"/>
      <c r="JG54" s="192">
        <v>48</v>
      </c>
      <c r="JH54" s="189" t="s">
        <v>42</v>
      </c>
      <c r="JI54" s="190">
        <v>0</v>
      </c>
      <c r="JJ54" s="190">
        <v>0</v>
      </c>
      <c r="JK54" s="190">
        <v>0</v>
      </c>
      <c r="JL54" s="190">
        <f t="shared" si="40"/>
        <v>0</v>
      </c>
      <c r="JM54" s="191"/>
      <c r="JN54" s="192">
        <v>48</v>
      </c>
      <c r="JO54" s="189" t="s">
        <v>42</v>
      </c>
      <c r="JP54" s="190">
        <v>0</v>
      </c>
      <c r="JQ54" s="190">
        <v>0</v>
      </c>
      <c r="JR54" s="190">
        <v>0</v>
      </c>
      <c r="JS54" s="190">
        <f t="shared" si="41"/>
        <v>0</v>
      </c>
      <c r="JT54" s="191"/>
      <c r="JU54" s="192">
        <v>48</v>
      </c>
      <c r="JV54" s="189" t="s">
        <v>42</v>
      </c>
      <c r="JW54" s="190">
        <v>0</v>
      </c>
      <c r="JX54" s="190">
        <v>0</v>
      </c>
      <c r="JY54" s="190">
        <v>0</v>
      </c>
      <c r="JZ54" s="190">
        <f t="shared" si="42"/>
        <v>0</v>
      </c>
      <c r="KA54" s="191"/>
      <c r="KB54" s="192">
        <v>48</v>
      </c>
      <c r="KC54" s="189" t="s">
        <v>42</v>
      </c>
      <c r="KD54" s="190">
        <v>0</v>
      </c>
      <c r="KE54" s="190">
        <v>0</v>
      </c>
      <c r="KF54" s="190">
        <v>0</v>
      </c>
      <c r="KG54" s="190">
        <f t="shared" si="43"/>
        <v>0</v>
      </c>
      <c r="KH54" s="191"/>
      <c r="KI54" s="192">
        <v>48</v>
      </c>
      <c r="KJ54" s="189" t="s">
        <v>42</v>
      </c>
      <c r="KK54" s="190">
        <v>0</v>
      </c>
      <c r="KL54" s="190">
        <v>0</v>
      </c>
      <c r="KM54" s="190">
        <v>0</v>
      </c>
      <c r="KN54" s="190">
        <f t="shared" si="44"/>
        <v>0</v>
      </c>
      <c r="KO54" s="191"/>
      <c r="KP54" s="192">
        <v>48</v>
      </c>
      <c r="KQ54" s="189" t="s">
        <v>42</v>
      </c>
      <c r="KR54" s="190">
        <v>0</v>
      </c>
      <c r="KS54" s="190">
        <f t="shared" si="45"/>
        <v>0</v>
      </c>
      <c r="KT54" s="190">
        <f t="shared" si="0"/>
        <v>0</v>
      </c>
      <c r="KU54" s="190">
        <f t="shared" si="1"/>
        <v>0</v>
      </c>
      <c r="KV54" s="9"/>
    </row>
    <row r="55" spans="1:308" ht="15.75" hidden="1">
      <c r="A55" s="188">
        <v>49</v>
      </c>
      <c r="B55" s="189" t="s">
        <v>43</v>
      </c>
      <c r="C55" s="190">
        <v>0</v>
      </c>
      <c r="D55" s="190">
        <v>0</v>
      </c>
      <c r="E55" s="190">
        <v>0</v>
      </c>
      <c r="F55" s="190">
        <f t="shared" si="2"/>
        <v>0</v>
      </c>
      <c r="G55" s="191"/>
      <c r="H55" s="192">
        <v>49</v>
      </c>
      <c r="I55" s="189" t="s">
        <v>43</v>
      </c>
      <c r="J55" s="190">
        <v>0</v>
      </c>
      <c r="K55" s="190">
        <v>0</v>
      </c>
      <c r="L55" s="190">
        <v>0</v>
      </c>
      <c r="M55" s="190">
        <f t="shared" si="3"/>
        <v>0</v>
      </c>
      <c r="N55" s="191"/>
      <c r="O55" s="192">
        <v>49</v>
      </c>
      <c r="P55" s="189" t="s">
        <v>43</v>
      </c>
      <c r="Q55" s="190">
        <v>0</v>
      </c>
      <c r="R55" s="190">
        <v>0</v>
      </c>
      <c r="S55" s="190">
        <v>0</v>
      </c>
      <c r="T55" s="190">
        <f t="shared" si="4"/>
        <v>0</v>
      </c>
      <c r="U55" s="191"/>
      <c r="V55" s="192">
        <v>49</v>
      </c>
      <c r="W55" s="189" t="s">
        <v>43</v>
      </c>
      <c r="X55" s="190">
        <v>0</v>
      </c>
      <c r="Y55" s="190">
        <v>0</v>
      </c>
      <c r="Z55" s="190">
        <v>0</v>
      </c>
      <c r="AA55" s="190">
        <f t="shared" si="5"/>
        <v>0</v>
      </c>
      <c r="AB55" s="191"/>
      <c r="AC55" s="192">
        <v>49</v>
      </c>
      <c r="AD55" s="189" t="s">
        <v>43</v>
      </c>
      <c r="AE55" s="190">
        <v>0</v>
      </c>
      <c r="AF55" s="190">
        <v>0</v>
      </c>
      <c r="AG55" s="190">
        <v>0</v>
      </c>
      <c r="AH55" s="190">
        <f t="shared" si="6"/>
        <v>0</v>
      </c>
      <c r="AI55" s="191"/>
      <c r="AJ55" s="192">
        <v>49</v>
      </c>
      <c r="AK55" s="189" t="s">
        <v>43</v>
      </c>
      <c r="AL55" s="190">
        <v>0</v>
      </c>
      <c r="AM55" s="190">
        <v>0</v>
      </c>
      <c r="AN55" s="190">
        <v>0</v>
      </c>
      <c r="AO55" s="190">
        <f t="shared" si="7"/>
        <v>0</v>
      </c>
      <c r="AP55" s="191"/>
      <c r="AQ55" s="192">
        <v>49</v>
      </c>
      <c r="AR55" s="189" t="s">
        <v>43</v>
      </c>
      <c r="AS55" s="190">
        <v>0</v>
      </c>
      <c r="AT55" s="190">
        <v>0</v>
      </c>
      <c r="AU55" s="190">
        <v>0</v>
      </c>
      <c r="AV55" s="190">
        <f t="shared" si="8"/>
        <v>0</v>
      </c>
      <c r="AW55" s="191"/>
      <c r="AX55" s="192">
        <v>49</v>
      </c>
      <c r="AY55" s="189" t="s">
        <v>43</v>
      </c>
      <c r="AZ55" s="190">
        <v>0</v>
      </c>
      <c r="BA55" s="190">
        <v>0</v>
      </c>
      <c r="BB55" s="190">
        <v>0</v>
      </c>
      <c r="BC55" s="190">
        <f t="shared" si="9"/>
        <v>0</v>
      </c>
      <c r="BD55" s="191"/>
      <c r="BE55" s="192">
        <v>49</v>
      </c>
      <c r="BF55" s="189" t="s">
        <v>43</v>
      </c>
      <c r="BG55" s="190">
        <v>0</v>
      </c>
      <c r="BH55" s="190">
        <v>0</v>
      </c>
      <c r="BI55" s="190">
        <v>0</v>
      </c>
      <c r="BJ55" s="190">
        <f t="shared" si="10"/>
        <v>0</v>
      </c>
      <c r="BK55" s="191"/>
      <c r="BL55" s="192">
        <v>49</v>
      </c>
      <c r="BM55" s="189" t="s">
        <v>43</v>
      </c>
      <c r="BN55" s="190">
        <v>0</v>
      </c>
      <c r="BO55" s="190">
        <v>0</v>
      </c>
      <c r="BP55" s="190">
        <v>0</v>
      </c>
      <c r="BQ55" s="190">
        <f t="shared" si="11"/>
        <v>0</v>
      </c>
      <c r="BR55" s="191"/>
      <c r="BS55" s="192">
        <v>49</v>
      </c>
      <c r="BT55" s="189" t="s">
        <v>43</v>
      </c>
      <c r="BU55" s="190">
        <v>0</v>
      </c>
      <c r="BV55" s="190">
        <v>0</v>
      </c>
      <c r="BW55" s="190">
        <v>0</v>
      </c>
      <c r="BX55" s="190">
        <f t="shared" si="12"/>
        <v>0</v>
      </c>
      <c r="BY55" s="191"/>
      <c r="BZ55" s="192">
        <v>49</v>
      </c>
      <c r="CA55" s="189" t="s">
        <v>43</v>
      </c>
      <c r="CB55" s="190">
        <v>0</v>
      </c>
      <c r="CC55" s="190">
        <v>0</v>
      </c>
      <c r="CD55" s="190">
        <v>0</v>
      </c>
      <c r="CE55" s="190">
        <f t="shared" si="13"/>
        <v>0</v>
      </c>
      <c r="CF55" s="191"/>
      <c r="CG55" s="192">
        <v>49</v>
      </c>
      <c r="CH55" s="189" t="s">
        <v>43</v>
      </c>
      <c r="CI55" s="190">
        <v>0</v>
      </c>
      <c r="CJ55" s="190">
        <v>0</v>
      </c>
      <c r="CK55" s="190">
        <v>0</v>
      </c>
      <c r="CL55" s="190">
        <f t="shared" si="14"/>
        <v>0</v>
      </c>
      <c r="CM55" s="191"/>
      <c r="CN55" s="192">
        <v>49</v>
      </c>
      <c r="CO55" s="189" t="s">
        <v>43</v>
      </c>
      <c r="CP55" s="190">
        <v>0</v>
      </c>
      <c r="CQ55" s="190">
        <v>0</v>
      </c>
      <c r="CR55" s="190">
        <v>0</v>
      </c>
      <c r="CS55" s="190">
        <f t="shared" si="15"/>
        <v>0</v>
      </c>
      <c r="CT55" s="191"/>
      <c r="CU55" s="192">
        <v>49</v>
      </c>
      <c r="CV55" s="189" t="s">
        <v>43</v>
      </c>
      <c r="CW55" s="190">
        <v>0</v>
      </c>
      <c r="CX55" s="190">
        <v>0</v>
      </c>
      <c r="CY55" s="190">
        <v>0</v>
      </c>
      <c r="CZ55" s="190">
        <f t="shared" si="16"/>
        <v>0</v>
      </c>
      <c r="DA55" s="191"/>
      <c r="DB55" s="192">
        <v>49</v>
      </c>
      <c r="DC55" s="189" t="s">
        <v>43</v>
      </c>
      <c r="DD55" s="190">
        <v>0</v>
      </c>
      <c r="DE55" s="190">
        <v>0</v>
      </c>
      <c r="DF55" s="190">
        <v>0</v>
      </c>
      <c r="DG55" s="190">
        <f t="shared" si="17"/>
        <v>0</v>
      </c>
      <c r="DH55" s="191"/>
      <c r="DI55" s="192">
        <v>49</v>
      </c>
      <c r="DJ55" s="189" t="s">
        <v>43</v>
      </c>
      <c r="DK55" s="190">
        <v>0</v>
      </c>
      <c r="DL55" s="190">
        <v>0</v>
      </c>
      <c r="DM55" s="190">
        <v>0</v>
      </c>
      <c r="DN55" s="190">
        <f t="shared" si="18"/>
        <v>0</v>
      </c>
      <c r="DO55" s="191"/>
      <c r="DP55" s="192">
        <v>49</v>
      </c>
      <c r="DQ55" s="189" t="s">
        <v>43</v>
      </c>
      <c r="DR55" s="190">
        <v>0</v>
      </c>
      <c r="DS55" s="190">
        <v>0</v>
      </c>
      <c r="DT55" s="190">
        <v>0</v>
      </c>
      <c r="DU55" s="190">
        <f t="shared" si="19"/>
        <v>0</v>
      </c>
      <c r="DV55" s="191"/>
      <c r="DW55" s="192">
        <v>49</v>
      </c>
      <c r="DX55" s="189" t="s">
        <v>43</v>
      </c>
      <c r="DY55" s="190">
        <v>0</v>
      </c>
      <c r="DZ55" s="190">
        <v>0</v>
      </c>
      <c r="EA55" s="190">
        <v>0</v>
      </c>
      <c r="EB55" s="190">
        <f t="shared" si="20"/>
        <v>0</v>
      </c>
      <c r="EC55" s="191"/>
      <c r="ED55" s="192">
        <v>49</v>
      </c>
      <c r="EE55" s="189" t="s">
        <v>43</v>
      </c>
      <c r="EF55" s="190">
        <v>0</v>
      </c>
      <c r="EG55" s="190">
        <v>0</v>
      </c>
      <c r="EH55" s="190">
        <v>0</v>
      </c>
      <c r="EI55" s="190">
        <f t="shared" si="21"/>
        <v>0</v>
      </c>
      <c r="EJ55" s="191"/>
      <c r="EK55" s="192">
        <v>49</v>
      </c>
      <c r="EL55" s="189" t="s">
        <v>43</v>
      </c>
      <c r="EM55" s="190">
        <v>0</v>
      </c>
      <c r="EN55" s="190">
        <v>0</v>
      </c>
      <c r="EO55" s="190">
        <v>0</v>
      </c>
      <c r="EP55" s="190">
        <f t="shared" si="22"/>
        <v>0</v>
      </c>
      <c r="EQ55" s="191"/>
      <c r="ER55" s="192">
        <v>49</v>
      </c>
      <c r="ES55" s="189" t="s">
        <v>43</v>
      </c>
      <c r="ET55" s="190">
        <v>0</v>
      </c>
      <c r="EU55" s="190">
        <v>0</v>
      </c>
      <c r="EV55" s="190">
        <v>0</v>
      </c>
      <c r="EW55" s="190">
        <f t="shared" si="23"/>
        <v>0</v>
      </c>
      <c r="EX55" s="191"/>
      <c r="EY55" s="192">
        <v>49</v>
      </c>
      <c r="EZ55" s="189" t="s">
        <v>43</v>
      </c>
      <c r="FA55" s="190">
        <v>0</v>
      </c>
      <c r="FB55" s="190">
        <v>0</v>
      </c>
      <c r="FC55" s="190">
        <v>0</v>
      </c>
      <c r="FD55" s="190">
        <f t="shared" si="24"/>
        <v>0</v>
      </c>
      <c r="FE55" s="191"/>
      <c r="FF55" s="192">
        <v>49</v>
      </c>
      <c r="FG55" s="189" t="s">
        <v>43</v>
      </c>
      <c r="FH55" s="190">
        <v>0</v>
      </c>
      <c r="FI55" s="190">
        <v>0</v>
      </c>
      <c r="FJ55" s="190">
        <v>0</v>
      </c>
      <c r="FK55" s="190">
        <f t="shared" si="25"/>
        <v>0</v>
      </c>
      <c r="FL55" s="191"/>
      <c r="FM55" s="192">
        <v>49</v>
      </c>
      <c r="FN55" s="189" t="s">
        <v>43</v>
      </c>
      <c r="FO55" s="190">
        <v>0</v>
      </c>
      <c r="FP55" s="190">
        <v>0</v>
      </c>
      <c r="FQ55" s="190">
        <v>0</v>
      </c>
      <c r="FR55" s="190">
        <f t="shared" si="26"/>
        <v>0</v>
      </c>
      <c r="FS55" s="191"/>
      <c r="FT55" s="192">
        <v>49</v>
      </c>
      <c r="FU55" s="189" t="s">
        <v>43</v>
      </c>
      <c r="FV55" s="190">
        <v>0</v>
      </c>
      <c r="FW55" s="190">
        <v>0</v>
      </c>
      <c r="FX55" s="190">
        <v>0</v>
      </c>
      <c r="FY55" s="190">
        <f t="shared" si="27"/>
        <v>0</v>
      </c>
      <c r="FZ55" s="191"/>
      <c r="GA55" s="192">
        <v>49</v>
      </c>
      <c r="GB55" s="189" t="s">
        <v>43</v>
      </c>
      <c r="GC55" s="190">
        <v>0</v>
      </c>
      <c r="GD55" s="190">
        <v>0</v>
      </c>
      <c r="GE55" s="190">
        <v>0</v>
      </c>
      <c r="GF55" s="190">
        <f t="shared" si="28"/>
        <v>0</v>
      </c>
      <c r="GG55" s="191"/>
      <c r="GH55" s="192">
        <v>49</v>
      </c>
      <c r="GI55" s="189" t="s">
        <v>43</v>
      </c>
      <c r="GJ55" s="190">
        <v>0</v>
      </c>
      <c r="GK55" s="190">
        <v>0</v>
      </c>
      <c r="GL55" s="190">
        <v>0</v>
      </c>
      <c r="GM55" s="190">
        <f t="shared" si="29"/>
        <v>0</v>
      </c>
      <c r="GN55" s="191"/>
      <c r="GO55" s="192">
        <v>49</v>
      </c>
      <c r="GP55" s="189" t="s">
        <v>43</v>
      </c>
      <c r="GQ55" s="190">
        <v>0</v>
      </c>
      <c r="GR55" s="190">
        <v>0</v>
      </c>
      <c r="GS55" s="190">
        <v>0</v>
      </c>
      <c r="GT55" s="190">
        <f t="shared" si="30"/>
        <v>0</v>
      </c>
      <c r="GU55" s="191"/>
      <c r="GV55" s="192">
        <v>49</v>
      </c>
      <c r="GW55" s="189" t="s">
        <v>43</v>
      </c>
      <c r="GX55" s="190">
        <v>0</v>
      </c>
      <c r="GY55" s="190">
        <v>0</v>
      </c>
      <c r="GZ55" s="190">
        <v>0</v>
      </c>
      <c r="HA55" s="190">
        <f t="shared" si="31"/>
        <v>0</v>
      </c>
      <c r="HB55" s="191"/>
      <c r="HC55" s="192">
        <v>49</v>
      </c>
      <c r="HD55" s="189" t="s">
        <v>43</v>
      </c>
      <c r="HE55" s="190">
        <v>0</v>
      </c>
      <c r="HF55" s="190">
        <v>0</v>
      </c>
      <c r="HG55" s="190">
        <v>0</v>
      </c>
      <c r="HH55" s="190">
        <f t="shared" si="32"/>
        <v>0</v>
      </c>
      <c r="HI55" s="191"/>
      <c r="HJ55" s="192">
        <v>49</v>
      </c>
      <c r="HK55" s="189" t="s">
        <v>43</v>
      </c>
      <c r="HL55" s="190">
        <v>0</v>
      </c>
      <c r="HM55" s="190">
        <v>0</v>
      </c>
      <c r="HN55" s="190">
        <v>0</v>
      </c>
      <c r="HO55" s="190">
        <f t="shared" si="33"/>
        <v>0</v>
      </c>
      <c r="HP55" s="191"/>
      <c r="HQ55" s="192">
        <v>49</v>
      </c>
      <c r="HR55" s="189" t="s">
        <v>43</v>
      </c>
      <c r="HS55" s="190">
        <v>0</v>
      </c>
      <c r="HT55" s="190">
        <v>0</v>
      </c>
      <c r="HU55" s="190">
        <v>0</v>
      </c>
      <c r="HV55" s="190">
        <f t="shared" si="34"/>
        <v>0</v>
      </c>
      <c r="HW55" s="191"/>
      <c r="HX55" s="192">
        <v>49</v>
      </c>
      <c r="HY55" s="189" t="s">
        <v>43</v>
      </c>
      <c r="HZ55" s="190">
        <v>0</v>
      </c>
      <c r="IA55" s="190">
        <v>0</v>
      </c>
      <c r="IB55" s="190">
        <v>0</v>
      </c>
      <c r="IC55" s="190">
        <f t="shared" si="35"/>
        <v>0</v>
      </c>
      <c r="ID55" s="191"/>
      <c r="IE55" s="192">
        <v>49</v>
      </c>
      <c r="IF55" s="189" t="s">
        <v>43</v>
      </c>
      <c r="IG55" s="190">
        <v>0</v>
      </c>
      <c r="IH55" s="190">
        <v>0</v>
      </c>
      <c r="II55" s="190">
        <v>0</v>
      </c>
      <c r="IJ55" s="190">
        <f t="shared" si="36"/>
        <v>0</v>
      </c>
      <c r="IK55" s="191"/>
      <c r="IL55" s="192">
        <v>49</v>
      </c>
      <c r="IM55" s="189" t="s">
        <v>43</v>
      </c>
      <c r="IN55" s="190">
        <v>0</v>
      </c>
      <c r="IO55" s="190">
        <v>0</v>
      </c>
      <c r="IP55" s="190">
        <v>0</v>
      </c>
      <c r="IQ55" s="190">
        <f t="shared" si="37"/>
        <v>0</v>
      </c>
      <c r="IR55" s="191"/>
      <c r="IS55" s="192">
        <v>49</v>
      </c>
      <c r="IT55" s="189" t="s">
        <v>43</v>
      </c>
      <c r="IU55" s="190">
        <v>0</v>
      </c>
      <c r="IV55" s="190">
        <v>0</v>
      </c>
      <c r="IW55" s="190">
        <v>0</v>
      </c>
      <c r="IX55" s="190">
        <f t="shared" si="38"/>
        <v>0</v>
      </c>
      <c r="IY55" s="191"/>
      <c r="IZ55" s="192">
        <v>49</v>
      </c>
      <c r="JA55" s="189" t="s">
        <v>43</v>
      </c>
      <c r="JB55" s="190">
        <v>0</v>
      </c>
      <c r="JC55" s="190">
        <v>0</v>
      </c>
      <c r="JD55" s="190">
        <v>0</v>
      </c>
      <c r="JE55" s="190">
        <f t="shared" si="39"/>
        <v>0</v>
      </c>
      <c r="JF55" s="191"/>
      <c r="JG55" s="192">
        <v>49</v>
      </c>
      <c r="JH55" s="189" t="s">
        <v>43</v>
      </c>
      <c r="JI55" s="190">
        <v>0</v>
      </c>
      <c r="JJ55" s="190">
        <v>0</v>
      </c>
      <c r="JK55" s="190">
        <v>0</v>
      </c>
      <c r="JL55" s="190">
        <f t="shared" si="40"/>
        <v>0</v>
      </c>
      <c r="JM55" s="191"/>
      <c r="JN55" s="192">
        <v>49</v>
      </c>
      <c r="JO55" s="189" t="s">
        <v>43</v>
      </c>
      <c r="JP55" s="190">
        <v>0</v>
      </c>
      <c r="JQ55" s="190">
        <v>0</v>
      </c>
      <c r="JR55" s="190">
        <v>0</v>
      </c>
      <c r="JS55" s="190">
        <f t="shared" si="41"/>
        <v>0</v>
      </c>
      <c r="JT55" s="191"/>
      <c r="JU55" s="192">
        <v>49</v>
      </c>
      <c r="JV55" s="189" t="s">
        <v>43</v>
      </c>
      <c r="JW55" s="190">
        <v>0</v>
      </c>
      <c r="JX55" s="190">
        <v>0</v>
      </c>
      <c r="JY55" s="190">
        <v>0</v>
      </c>
      <c r="JZ55" s="190">
        <f t="shared" si="42"/>
        <v>0</v>
      </c>
      <c r="KA55" s="191"/>
      <c r="KB55" s="192">
        <v>49</v>
      </c>
      <c r="KC55" s="189" t="s">
        <v>43</v>
      </c>
      <c r="KD55" s="190">
        <v>0</v>
      </c>
      <c r="KE55" s="190">
        <v>0</v>
      </c>
      <c r="KF55" s="190">
        <v>0</v>
      </c>
      <c r="KG55" s="190">
        <f t="shared" si="43"/>
        <v>0</v>
      </c>
      <c r="KH55" s="191"/>
      <c r="KI55" s="192">
        <v>49</v>
      </c>
      <c r="KJ55" s="189" t="s">
        <v>43</v>
      </c>
      <c r="KK55" s="190">
        <v>0</v>
      </c>
      <c r="KL55" s="190">
        <v>0</v>
      </c>
      <c r="KM55" s="190">
        <v>0</v>
      </c>
      <c r="KN55" s="190">
        <f t="shared" si="44"/>
        <v>0</v>
      </c>
      <c r="KO55" s="191"/>
      <c r="KP55" s="192">
        <v>49</v>
      </c>
      <c r="KQ55" s="189" t="s">
        <v>43</v>
      </c>
      <c r="KR55" s="190">
        <v>0</v>
      </c>
      <c r="KS55" s="190">
        <f t="shared" si="45"/>
        <v>0</v>
      </c>
      <c r="KT55" s="190">
        <f t="shared" si="0"/>
        <v>0</v>
      </c>
      <c r="KU55" s="190">
        <f t="shared" si="1"/>
        <v>0</v>
      </c>
      <c r="KV55" s="9"/>
    </row>
    <row r="56" spans="1:308" ht="15.75" hidden="1">
      <c r="A56" s="188">
        <v>50</v>
      </c>
      <c r="B56" s="189" t="s">
        <v>44</v>
      </c>
      <c r="C56" s="190">
        <v>0</v>
      </c>
      <c r="D56" s="190">
        <v>0</v>
      </c>
      <c r="E56" s="190">
        <v>0</v>
      </c>
      <c r="F56" s="190">
        <f t="shared" si="2"/>
        <v>0</v>
      </c>
      <c r="G56" s="191"/>
      <c r="H56" s="192">
        <v>50</v>
      </c>
      <c r="I56" s="189" t="s">
        <v>44</v>
      </c>
      <c r="J56" s="190">
        <v>0</v>
      </c>
      <c r="K56" s="190">
        <v>0</v>
      </c>
      <c r="L56" s="190">
        <v>0</v>
      </c>
      <c r="M56" s="190">
        <f t="shared" si="3"/>
        <v>0</v>
      </c>
      <c r="N56" s="191"/>
      <c r="O56" s="192">
        <v>50</v>
      </c>
      <c r="P56" s="189" t="s">
        <v>44</v>
      </c>
      <c r="Q56" s="190">
        <v>0</v>
      </c>
      <c r="R56" s="190">
        <v>0</v>
      </c>
      <c r="S56" s="190">
        <v>0</v>
      </c>
      <c r="T56" s="190">
        <f t="shared" si="4"/>
        <v>0</v>
      </c>
      <c r="U56" s="191"/>
      <c r="V56" s="192">
        <v>50</v>
      </c>
      <c r="W56" s="189" t="s">
        <v>44</v>
      </c>
      <c r="X56" s="190">
        <v>0</v>
      </c>
      <c r="Y56" s="190">
        <v>0</v>
      </c>
      <c r="Z56" s="190">
        <v>0</v>
      </c>
      <c r="AA56" s="190">
        <f t="shared" si="5"/>
        <v>0</v>
      </c>
      <c r="AB56" s="191"/>
      <c r="AC56" s="192">
        <v>50</v>
      </c>
      <c r="AD56" s="189" t="s">
        <v>44</v>
      </c>
      <c r="AE56" s="190">
        <v>0</v>
      </c>
      <c r="AF56" s="190">
        <v>0</v>
      </c>
      <c r="AG56" s="190">
        <v>0</v>
      </c>
      <c r="AH56" s="190">
        <f t="shared" si="6"/>
        <v>0</v>
      </c>
      <c r="AI56" s="191"/>
      <c r="AJ56" s="192">
        <v>50</v>
      </c>
      <c r="AK56" s="189" t="s">
        <v>44</v>
      </c>
      <c r="AL56" s="190">
        <v>0</v>
      </c>
      <c r="AM56" s="190">
        <v>0</v>
      </c>
      <c r="AN56" s="190">
        <v>0</v>
      </c>
      <c r="AO56" s="190">
        <f t="shared" si="7"/>
        <v>0</v>
      </c>
      <c r="AP56" s="191"/>
      <c r="AQ56" s="192">
        <v>50</v>
      </c>
      <c r="AR56" s="189" t="s">
        <v>44</v>
      </c>
      <c r="AS56" s="190">
        <v>0</v>
      </c>
      <c r="AT56" s="190">
        <v>0</v>
      </c>
      <c r="AU56" s="190">
        <v>0</v>
      </c>
      <c r="AV56" s="190">
        <f t="shared" si="8"/>
        <v>0</v>
      </c>
      <c r="AW56" s="191"/>
      <c r="AX56" s="192">
        <v>50</v>
      </c>
      <c r="AY56" s="189" t="s">
        <v>44</v>
      </c>
      <c r="AZ56" s="190">
        <v>0</v>
      </c>
      <c r="BA56" s="190">
        <v>0</v>
      </c>
      <c r="BB56" s="190">
        <v>0</v>
      </c>
      <c r="BC56" s="190">
        <f t="shared" si="9"/>
        <v>0</v>
      </c>
      <c r="BD56" s="191"/>
      <c r="BE56" s="192">
        <v>50</v>
      </c>
      <c r="BF56" s="189" t="s">
        <v>44</v>
      </c>
      <c r="BG56" s="190">
        <v>0</v>
      </c>
      <c r="BH56" s="190">
        <v>0</v>
      </c>
      <c r="BI56" s="190">
        <v>0</v>
      </c>
      <c r="BJ56" s="190">
        <f t="shared" si="10"/>
        <v>0</v>
      </c>
      <c r="BK56" s="191"/>
      <c r="BL56" s="192">
        <v>50</v>
      </c>
      <c r="BM56" s="189" t="s">
        <v>44</v>
      </c>
      <c r="BN56" s="190">
        <v>0</v>
      </c>
      <c r="BO56" s="190">
        <v>0</v>
      </c>
      <c r="BP56" s="190">
        <v>0</v>
      </c>
      <c r="BQ56" s="190">
        <f t="shared" si="11"/>
        <v>0</v>
      </c>
      <c r="BR56" s="191"/>
      <c r="BS56" s="192">
        <v>50</v>
      </c>
      <c r="BT56" s="189" t="s">
        <v>44</v>
      </c>
      <c r="BU56" s="190">
        <v>0</v>
      </c>
      <c r="BV56" s="190">
        <v>0</v>
      </c>
      <c r="BW56" s="190">
        <v>0</v>
      </c>
      <c r="BX56" s="190">
        <f t="shared" si="12"/>
        <v>0</v>
      </c>
      <c r="BY56" s="191"/>
      <c r="BZ56" s="192">
        <v>50</v>
      </c>
      <c r="CA56" s="189" t="s">
        <v>44</v>
      </c>
      <c r="CB56" s="190">
        <v>0</v>
      </c>
      <c r="CC56" s="190">
        <v>0</v>
      </c>
      <c r="CD56" s="190">
        <v>0</v>
      </c>
      <c r="CE56" s="190">
        <f t="shared" si="13"/>
        <v>0</v>
      </c>
      <c r="CF56" s="191"/>
      <c r="CG56" s="192">
        <v>50</v>
      </c>
      <c r="CH56" s="189" t="s">
        <v>44</v>
      </c>
      <c r="CI56" s="190">
        <v>0</v>
      </c>
      <c r="CJ56" s="190">
        <v>0</v>
      </c>
      <c r="CK56" s="190">
        <v>0</v>
      </c>
      <c r="CL56" s="190">
        <f t="shared" si="14"/>
        <v>0</v>
      </c>
      <c r="CM56" s="191"/>
      <c r="CN56" s="192">
        <v>50</v>
      </c>
      <c r="CO56" s="189" t="s">
        <v>44</v>
      </c>
      <c r="CP56" s="190">
        <v>0</v>
      </c>
      <c r="CQ56" s="190">
        <v>0</v>
      </c>
      <c r="CR56" s="190">
        <v>0</v>
      </c>
      <c r="CS56" s="190">
        <f t="shared" si="15"/>
        <v>0</v>
      </c>
      <c r="CT56" s="191"/>
      <c r="CU56" s="192">
        <v>50</v>
      </c>
      <c r="CV56" s="189" t="s">
        <v>44</v>
      </c>
      <c r="CW56" s="190">
        <v>0</v>
      </c>
      <c r="CX56" s="190">
        <v>0</v>
      </c>
      <c r="CY56" s="190">
        <v>0</v>
      </c>
      <c r="CZ56" s="190">
        <f t="shared" si="16"/>
        <v>0</v>
      </c>
      <c r="DA56" s="191"/>
      <c r="DB56" s="192">
        <v>50</v>
      </c>
      <c r="DC56" s="189" t="s">
        <v>44</v>
      </c>
      <c r="DD56" s="190">
        <v>0</v>
      </c>
      <c r="DE56" s="190">
        <v>0</v>
      </c>
      <c r="DF56" s="190">
        <v>0</v>
      </c>
      <c r="DG56" s="190">
        <f t="shared" si="17"/>
        <v>0</v>
      </c>
      <c r="DH56" s="191"/>
      <c r="DI56" s="192">
        <v>50</v>
      </c>
      <c r="DJ56" s="189" t="s">
        <v>44</v>
      </c>
      <c r="DK56" s="190">
        <v>0</v>
      </c>
      <c r="DL56" s="190">
        <v>0</v>
      </c>
      <c r="DM56" s="190">
        <v>0</v>
      </c>
      <c r="DN56" s="190">
        <f t="shared" si="18"/>
        <v>0</v>
      </c>
      <c r="DO56" s="191"/>
      <c r="DP56" s="192">
        <v>50</v>
      </c>
      <c r="DQ56" s="189" t="s">
        <v>44</v>
      </c>
      <c r="DR56" s="190">
        <v>0</v>
      </c>
      <c r="DS56" s="190">
        <v>0</v>
      </c>
      <c r="DT56" s="190">
        <v>0</v>
      </c>
      <c r="DU56" s="190">
        <f t="shared" si="19"/>
        <v>0</v>
      </c>
      <c r="DV56" s="191"/>
      <c r="DW56" s="192">
        <v>50</v>
      </c>
      <c r="DX56" s="189" t="s">
        <v>44</v>
      </c>
      <c r="DY56" s="190">
        <v>0</v>
      </c>
      <c r="DZ56" s="190">
        <v>0</v>
      </c>
      <c r="EA56" s="190">
        <v>0</v>
      </c>
      <c r="EB56" s="190">
        <f t="shared" si="20"/>
        <v>0</v>
      </c>
      <c r="EC56" s="191"/>
      <c r="ED56" s="192">
        <v>50</v>
      </c>
      <c r="EE56" s="189" t="s">
        <v>44</v>
      </c>
      <c r="EF56" s="190">
        <v>0</v>
      </c>
      <c r="EG56" s="190">
        <v>0</v>
      </c>
      <c r="EH56" s="190">
        <v>0</v>
      </c>
      <c r="EI56" s="190">
        <f t="shared" si="21"/>
        <v>0</v>
      </c>
      <c r="EJ56" s="191"/>
      <c r="EK56" s="192">
        <v>50</v>
      </c>
      <c r="EL56" s="189" t="s">
        <v>44</v>
      </c>
      <c r="EM56" s="190">
        <v>0</v>
      </c>
      <c r="EN56" s="190">
        <v>0</v>
      </c>
      <c r="EO56" s="190">
        <v>0</v>
      </c>
      <c r="EP56" s="190">
        <f t="shared" si="22"/>
        <v>0</v>
      </c>
      <c r="EQ56" s="191"/>
      <c r="ER56" s="192">
        <v>50</v>
      </c>
      <c r="ES56" s="189" t="s">
        <v>44</v>
      </c>
      <c r="ET56" s="190">
        <v>0</v>
      </c>
      <c r="EU56" s="190">
        <v>0</v>
      </c>
      <c r="EV56" s="190">
        <v>0</v>
      </c>
      <c r="EW56" s="190">
        <f t="shared" si="23"/>
        <v>0</v>
      </c>
      <c r="EX56" s="191"/>
      <c r="EY56" s="192">
        <v>50</v>
      </c>
      <c r="EZ56" s="189" t="s">
        <v>44</v>
      </c>
      <c r="FA56" s="190">
        <v>0</v>
      </c>
      <c r="FB56" s="190">
        <v>0</v>
      </c>
      <c r="FC56" s="190">
        <v>0</v>
      </c>
      <c r="FD56" s="190">
        <f t="shared" si="24"/>
        <v>0</v>
      </c>
      <c r="FE56" s="191"/>
      <c r="FF56" s="192">
        <v>50</v>
      </c>
      <c r="FG56" s="189" t="s">
        <v>44</v>
      </c>
      <c r="FH56" s="190">
        <v>0</v>
      </c>
      <c r="FI56" s="190">
        <v>0</v>
      </c>
      <c r="FJ56" s="190">
        <v>0</v>
      </c>
      <c r="FK56" s="190">
        <f t="shared" si="25"/>
        <v>0</v>
      </c>
      <c r="FL56" s="191"/>
      <c r="FM56" s="192">
        <v>50</v>
      </c>
      <c r="FN56" s="189" t="s">
        <v>44</v>
      </c>
      <c r="FO56" s="190">
        <v>0</v>
      </c>
      <c r="FP56" s="190">
        <v>0</v>
      </c>
      <c r="FQ56" s="190">
        <v>0</v>
      </c>
      <c r="FR56" s="190">
        <f t="shared" si="26"/>
        <v>0</v>
      </c>
      <c r="FS56" s="191"/>
      <c r="FT56" s="192">
        <v>50</v>
      </c>
      <c r="FU56" s="189" t="s">
        <v>44</v>
      </c>
      <c r="FV56" s="190">
        <v>0</v>
      </c>
      <c r="FW56" s="190">
        <v>0</v>
      </c>
      <c r="FX56" s="190">
        <v>0</v>
      </c>
      <c r="FY56" s="190">
        <f t="shared" si="27"/>
        <v>0</v>
      </c>
      <c r="FZ56" s="191"/>
      <c r="GA56" s="192">
        <v>50</v>
      </c>
      <c r="GB56" s="189" t="s">
        <v>44</v>
      </c>
      <c r="GC56" s="190">
        <v>0</v>
      </c>
      <c r="GD56" s="190">
        <v>0</v>
      </c>
      <c r="GE56" s="190">
        <v>0</v>
      </c>
      <c r="GF56" s="190">
        <f t="shared" si="28"/>
        <v>0</v>
      </c>
      <c r="GG56" s="191"/>
      <c r="GH56" s="192">
        <v>50</v>
      </c>
      <c r="GI56" s="189" t="s">
        <v>44</v>
      </c>
      <c r="GJ56" s="190">
        <v>0</v>
      </c>
      <c r="GK56" s="190">
        <v>0</v>
      </c>
      <c r="GL56" s="190">
        <v>0</v>
      </c>
      <c r="GM56" s="190">
        <f t="shared" si="29"/>
        <v>0</v>
      </c>
      <c r="GN56" s="191"/>
      <c r="GO56" s="192">
        <v>50</v>
      </c>
      <c r="GP56" s="189" t="s">
        <v>44</v>
      </c>
      <c r="GQ56" s="190">
        <v>0</v>
      </c>
      <c r="GR56" s="190">
        <v>0</v>
      </c>
      <c r="GS56" s="190">
        <v>0</v>
      </c>
      <c r="GT56" s="190">
        <f t="shared" si="30"/>
        <v>0</v>
      </c>
      <c r="GU56" s="191"/>
      <c r="GV56" s="192">
        <v>50</v>
      </c>
      <c r="GW56" s="189" t="s">
        <v>44</v>
      </c>
      <c r="GX56" s="190">
        <v>0</v>
      </c>
      <c r="GY56" s="190">
        <v>0</v>
      </c>
      <c r="GZ56" s="190">
        <v>0</v>
      </c>
      <c r="HA56" s="190">
        <f t="shared" si="31"/>
        <v>0</v>
      </c>
      <c r="HB56" s="191"/>
      <c r="HC56" s="192">
        <v>50</v>
      </c>
      <c r="HD56" s="189" t="s">
        <v>44</v>
      </c>
      <c r="HE56" s="190">
        <v>0</v>
      </c>
      <c r="HF56" s="190">
        <v>0</v>
      </c>
      <c r="HG56" s="190">
        <v>0</v>
      </c>
      <c r="HH56" s="190">
        <f t="shared" si="32"/>
        <v>0</v>
      </c>
      <c r="HI56" s="191"/>
      <c r="HJ56" s="192">
        <v>50</v>
      </c>
      <c r="HK56" s="189" t="s">
        <v>44</v>
      </c>
      <c r="HL56" s="190">
        <v>0</v>
      </c>
      <c r="HM56" s="190">
        <v>0</v>
      </c>
      <c r="HN56" s="190">
        <v>0</v>
      </c>
      <c r="HO56" s="190">
        <f t="shared" si="33"/>
        <v>0</v>
      </c>
      <c r="HP56" s="191"/>
      <c r="HQ56" s="192">
        <v>50</v>
      </c>
      <c r="HR56" s="189" t="s">
        <v>44</v>
      </c>
      <c r="HS56" s="190">
        <v>0</v>
      </c>
      <c r="HT56" s="190">
        <v>0</v>
      </c>
      <c r="HU56" s="190">
        <v>0</v>
      </c>
      <c r="HV56" s="190">
        <f t="shared" si="34"/>
        <v>0</v>
      </c>
      <c r="HW56" s="191"/>
      <c r="HX56" s="192">
        <v>50</v>
      </c>
      <c r="HY56" s="189" t="s">
        <v>44</v>
      </c>
      <c r="HZ56" s="190">
        <v>0</v>
      </c>
      <c r="IA56" s="190">
        <v>0</v>
      </c>
      <c r="IB56" s="190">
        <v>0</v>
      </c>
      <c r="IC56" s="190">
        <f t="shared" si="35"/>
        <v>0</v>
      </c>
      <c r="ID56" s="191"/>
      <c r="IE56" s="192">
        <v>50</v>
      </c>
      <c r="IF56" s="189" t="s">
        <v>44</v>
      </c>
      <c r="IG56" s="190">
        <v>0</v>
      </c>
      <c r="IH56" s="190">
        <v>0</v>
      </c>
      <c r="II56" s="190">
        <v>0</v>
      </c>
      <c r="IJ56" s="190">
        <f t="shared" si="36"/>
        <v>0</v>
      </c>
      <c r="IK56" s="191"/>
      <c r="IL56" s="192">
        <v>50</v>
      </c>
      <c r="IM56" s="189" t="s">
        <v>44</v>
      </c>
      <c r="IN56" s="190">
        <v>0</v>
      </c>
      <c r="IO56" s="190">
        <v>0</v>
      </c>
      <c r="IP56" s="190">
        <v>0</v>
      </c>
      <c r="IQ56" s="190">
        <f t="shared" si="37"/>
        <v>0</v>
      </c>
      <c r="IR56" s="191"/>
      <c r="IS56" s="192">
        <v>50</v>
      </c>
      <c r="IT56" s="189" t="s">
        <v>44</v>
      </c>
      <c r="IU56" s="190">
        <v>0</v>
      </c>
      <c r="IV56" s="190">
        <v>0</v>
      </c>
      <c r="IW56" s="190">
        <v>0</v>
      </c>
      <c r="IX56" s="190">
        <f t="shared" si="38"/>
        <v>0</v>
      </c>
      <c r="IY56" s="191"/>
      <c r="IZ56" s="192">
        <v>50</v>
      </c>
      <c r="JA56" s="189" t="s">
        <v>44</v>
      </c>
      <c r="JB56" s="190">
        <v>0</v>
      </c>
      <c r="JC56" s="190">
        <v>0</v>
      </c>
      <c r="JD56" s="190">
        <v>0</v>
      </c>
      <c r="JE56" s="190">
        <f t="shared" si="39"/>
        <v>0</v>
      </c>
      <c r="JF56" s="191"/>
      <c r="JG56" s="192">
        <v>50</v>
      </c>
      <c r="JH56" s="189" t="s">
        <v>44</v>
      </c>
      <c r="JI56" s="190">
        <v>0</v>
      </c>
      <c r="JJ56" s="190">
        <v>0</v>
      </c>
      <c r="JK56" s="190">
        <v>0</v>
      </c>
      <c r="JL56" s="190">
        <f t="shared" si="40"/>
        <v>0</v>
      </c>
      <c r="JM56" s="191"/>
      <c r="JN56" s="192">
        <v>50</v>
      </c>
      <c r="JO56" s="189" t="s">
        <v>44</v>
      </c>
      <c r="JP56" s="190">
        <v>0</v>
      </c>
      <c r="JQ56" s="190">
        <v>0</v>
      </c>
      <c r="JR56" s="190">
        <v>0</v>
      </c>
      <c r="JS56" s="190">
        <f t="shared" si="41"/>
        <v>0</v>
      </c>
      <c r="JT56" s="191"/>
      <c r="JU56" s="192">
        <v>50</v>
      </c>
      <c r="JV56" s="189" t="s">
        <v>44</v>
      </c>
      <c r="JW56" s="190">
        <v>0</v>
      </c>
      <c r="JX56" s="190">
        <v>0</v>
      </c>
      <c r="JY56" s="190">
        <v>0</v>
      </c>
      <c r="JZ56" s="190">
        <f t="shared" si="42"/>
        <v>0</v>
      </c>
      <c r="KA56" s="191"/>
      <c r="KB56" s="192">
        <v>50</v>
      </c>
      <c r="KC56" s="189" t="s">
        <v>44</v>
      </c>
      <c r="KD56" s="190">
        <v>0</v>
      </c>
      <c r="KE56" s="190">
        <v>0</v>
      </c>
      <c r="KF56" s="190">
        <v>0</v>
      </c>
      <c r="KG56" s="190">
        <f t="shared" si="43"/>
        <v>0</v>
      </c>
      <c r="KH56" s="191"/>
      <c r="KI56" s="192">
        <v>50</v>
      </c>
      <c r="KJ56" s="189" t="s">
        <v>44</v>
      </c>
      <c r="KK56" s="190">
        <v>0</v>
      </c>
      <c r="KL56" s="190">
        <v>0</v>
      </c>
      <c r="KM56" s="190">
        <v>0</v>
      </c>
      <c r="KN56" s="190">
        <f t="shared" si="44"/>
        <v>0</v>
      </c>
      <c r="KO56" s="191"/>
      <c r="KP56" s="192">
        <v>50</v>
      </c>
      <c r="KQ56" s="189" t="s">
        <v>44</v>
      </c>
      <c r="KR56" s="190">
        <v>0</v>
      </c>
      <c r="KS56" s="190">
        <f t="shared" si="45"/>
        <v>0</v>
      </c>
      <c r="KT56" s="190">
        <f t="shared" si="0"/>
        <v>0</v>
      </c>
      <c r="KU56" s="190">
        <f t="shared" si="1"/>
        <v>0</v>
      </c>
      <c r="KV56" s="9"/>
    </row>
    <row r="57" spans="1:308" ht="15.75" hidden="1">
      <c r="A57" s="188">
        <v>51</v>
      </c>
      <c r="B57" s="189" t="s">
        <v>45</v>
      </c>
      <c r="C57" s="190">
        <v>0</v>
      </c>
      <c r="D57" s="190">
        <v>0</v>
      </c>
      <c r="E57" s="190">
        <v>0</v>
      </c>
      <c r="F57" s="190">
        <f t="shared" si="2"/>
        <v>0</v>
      </c>
      <c r="G57" s="191"/>
      <c r="H57" s="192">
        <v>51</v>
      </c>
      <c r="I57" s="189" t="s">
        <v>45</v>
      </c>
      <c r="J57" s="190">
        <v>0</v>
      </c>
      <c r="K57" s="190">
        <v>0</v>
      </c>
      <c r="L57" s="190">
        <v>0</v>
      </c>
      <c r="M57" s="190">
        <f t="shared" si="3"/>
        <v>0</v>
      </c>
      <c r="N57" s="191"/>
      <c r="O57" s="192">
        <v>51</v>
      </c>
      <c r="P57" s="189" t="s">
        <v>45</v>
      </c>
      <c r="Q57" s="190">
        <v>0</v>
      </c>
      <c r="R57" s="190">
        <v>0</v>
      </c>
      <c r="S57" s="190">
        <v>0</v>
      </c>
      <c r="T57" s="190">
        <f t="shared" si="4"/>
        <v>0</v>
      </c>
      <c r="U57" s="191"/>
      <c r="V57" s="192">
        <v>51</v>
      </c>
      <c r="W57" s="189" t="s">
        <v>45</v>
      </c>
      <c r="X57" s="190">
        <v>0</v>
      </c>
      <c r="Y57" s="190">
        <v>0</v>
      </c>
      <c r="Z57" s="190">
        <v>0</v>
      </c>
      <c r="AA57" s="190">
        <f t="shared" si="5"/>
        <v>0</v>
      </c>
      <c r="AB57" s="191"/>
      <c r="AC57" s="192">
        <v>51</v>
      </c>
      <c r="AD57" s="189" t="s">
        <v>45</v>
      </c>
      <c r="AE57" s="190">
        <v>0</v>
      </c>
      <c r="AF57" s="190">
        <v>0</v>
      </c>
      <c r="AG57" s="190">
        <v>0</v>
      </c>
      <c r="AH57" s="190">
        <f t="shared" si="6"/>
        <v>0</v>
      </c>
      <c r="AI57" s="191"/>
      <c r="AJ57" s="192">
        <v>51</v>
      </c>
      <c r="AK57" s="189" t="s">
        <v>45</v>
      </c>
      <c r="AL57" s="190">
        <v>0</v>
      </c>
      <c r="AM57" s="190">
        <v>0</v>
      </c>
      <c r="AN57" s="190">
        <v>0</v>
      </c>
      <c r="AO57" s="190">
        <f t="shared" si="7"/>
        <v>0</v>
      </c>
      <c r="AP57" s="191"/>
      <c r="AQ57" s="192">
        <v>51</v>
      </c>
      <c r="AR57" s="189" t="s">
        <v>45</v>
      </c>
      <c r="AS57" s="190">
        <v>0</v>
      </c>
      <c r="AT57" s="190">
        <v>0</v>
      </c>
      <c r="AU57" s="190">
        <v>0</v>
      </c>
      <c r="AV57" s="190">
        <f t="shared" si="8"/>
        <v>0</v>
      </c>
      <c r="AW57" s="191"/>
      <c r="AX57" s="192">
        <v>51</v>
      </c>
      <c r="AY57" s="189" t="s">
        <v>45</v>
      </c>
      <c r="AZ57" s="190">
        <v>0</v>
      </c>
      <c r="BA57" s="190">
        <v>0</v>
      </c>
      <c r="BB57" s="190">
        <v>0</v>
      </c>
      <c r="BC57" s="190">
        <f t="shared" si="9"/>
        <v>0</v>
      </c>
      <c r="BD57" s="191"/>
      <c r="BE57" s="192">
        <v>51</v>
      </c>
      <c r="BF57" s="189" t="s">
        <v>45</v>
      </c>
      <c r="BG57" s="190">
        <v>0</v>
      </c>
      <c r="BH57" s="190">
        <v>0</v>
      </c>
      <c r="BI57" s="190">
        <v>0</v>
      </c>
      <c r="BJ57" s="190">
        <f t="shared" si="10"/>
        <v>0</v>
      </c>
      <c r="BK57" s="191"/>
      <c r="BL57" s="192">
        <v>51</v>
      </c>
      <c r="BM57" s="189" t="s">
        <v>45</v>
      </c>
      <c r="BN57" s="190">
        <v>0</v>
      </c>
      <c r="BO57" s="190">
        <v>0</v>
      </c>
      <c r="BP57" s="190">
        <v>0</v>
      </c>
      <c r="BQ57" s="190">
        <f t="shared" si="11"/>
        <v>0</v>
      </c>
      <c r="BR57" s="191"/>
      <c r="BS57" s="192">
        <v>51</v>
      </c>
      <c r="BT57" s="189" t="s">
        <v>45</v>
      </c>
      <c r="BU57" s="190">
        <v>0</v>
      </c>
      <c r="BV57" s="190">
        <v>0</v>
      </c>
      <c r="BW57" s="190">
        <v>0</v>
      </c>
      <c r="BX57" s="190">
        <f t="shared" si="12"/>
        <v>0</v>
      </c>
      <c r="BY57" s="191"/>
      <c r="BZ57" s="192">
        <v>51</v>
      </c>
      <c r="CA57" s="189" t="s">
        <v>45</v>
      </c>
      <c r="CB57" s="190">
        <v>0</v>
      </c>
      <c r="CC57" s="190">
        <v>0</v>
      </c>
      <c r="CD57" s="190">
        <v>0</v>
      </c>
      <c r="CE57" s="190">
        <f t="shared" si="13"/>
        <v>0</v>
      </c>
      <c r="CF57" s="191"/>
      <c r="CG57" s="192">
        <v>51</v>
      </c>
      <c r="CH57" s="189" t="s">
        <v>45</v>
      </c>
      <c r="CI57" s="190">
        <v>0</v>
      </c>
      <c r="CJ57" s="190">
        <v>0</v>
      </c>
      <c r="CK57" s="190">
        <v>0</v>
      </c>
      <c r="CL57" s="190">
        <f t="shared" si="14"/>
        <v>0</v>
      </c>
      <c r="CM57" s="191"/>
      <c r="CN57" s="192">
        <v>51</v>
      </c>
      <c r="CO57" s="189" t="s">
        <v>45</v>
      </c>
      <c r="CP57" s="190">
        <v>0</v>
      </c>
      <c r="CQ57" s="190">
        <v>0</v>
      </c>
      <c r="CR57" s="190">
        <v>0</v>
      </c>
      <c r="CS57" s="190">
        <f t="shared" si="15"/>
        <v>0</v>
      </c>
      <c r="CT57" s="191"/>
      <c r="CU57" s="192">
        <v>51</v>
      </c>
      <c r="CV57" s="189" t="s">
        <v>45</v>
      </c>
      <c r="CW57" s="190">
        <v>0</v>
      </c>
      <c r="CX57" s="190">
        <v>0</v>
      </c>
      <c r="CY57" s="190">
        <v>0</v>
      </c>
      <c r="CZ57" s="190">
        <f t="shared" si="16"/>
        <v>0</v>
      </c>
      <c r="DA57" s="191"/>
      <c r="DB57" s="192">
        <v>51</v>
      </c>
      <c r="DC57" s="189" t="s">
        <v>45</v>
      </c>
      <c r="DD57" s="190">
        <v>0</v>
      </c>
      <c r="DE57" s="190">
        <v>0</v>
      </c>
      <c r="DF57" s="190">
        <v>0</v>
      </c>
      <c r="DG57" s="190">
        <f t="shared" si="17"/>
        <v>0</v>
      </c>
      <c r="DH57" s="191"/>
      <c r="DI57" s="192">
        <v>51</v>
      </c>
      <c r="DJ57" s="189" t="s">
        <v>45</v>
      </c>
      <c r="DK57" s="190">
        <v>0</v>
      </c>
      <c r="DL57" s="190">
        <v>0</v>
      </c>
      <c r="DM57" s="190">
        <v>0</v>
      </c>
      <c r="DN57" s="190">
        <f t="shared" si="18"/>
        <v>0</v>
      </c>
      <c r="DO57" s="191"/>
      <c r="DP57" s="192">
        <v>51</v>
      </c>
      <c r="DQ57" s="189" t="s">
        <v>45</v>
      </c>
      <c r="DR57" s="190">
        <v>0</v>
      </c>
      <c r="DS57" s="190">
        <v>0</v>
      </c>
      <c r="DT57" s="190">
        <v>0</v>
      </c>
      <c r="DU57" s="190">
        <f t="shared" si="19"/>
        <v>0</v>
      </c>
      <c r="DV57" s="191"/>
      <c r="DW57" s="192">
        <v>51</v>
      </c>
      <c r="DX57" s="189" t="s">
        <v>45</v>
      </c>
      <c r="DY57" s="190">
        <v>0</v>
      </c>
      <c r="DZ57" s="190">
        <v>0</v>
      </c>
      <c r="EA57" s="190">
        <v>0</v>
      </c>
      <c r="EB57" s="190">
        <f t="shared" si="20"/>
        <v>0</v>
      </c>
      <c r="EC57" s="191"/>
      <c r="ED57" s="192">
        <v>51</v>
      </c>
      <c r="EE57" s="189" t="s">
        <v>45</v>
      </c>
      <c r="EF57" s="190">
        <v>0</v>
      </c>
      <c r="EG57" s="190">
        <v>0</v>
      </c>
      <c r="EH57" s="190">
        <v>0</v>
      </c>
      <c r="EI57" s="190">
        <f t="shared" si="21"/>
        <v>0</v>
      </c>
      <c r="EJ57" s="191"/>
      <c r="EK57" s="192">
        <v>51</v>
      </c>
      <c r="EL57" s="189" t="s">
        <v>45</v>
      </c>
      <c r="EM57" s="190">
        <v>0</v>
      </c>
      <c r="EN57" s="190">
        <v>0</v>
      </c>
      <c r="EO57" s="190">
        <v>0</v>
      </c>
      <c r="EP57" s="190">
        <f t="shared" si="22"/>
        <v>0</v>
      </c>
      <c r="EQ57" s="191"/>
      <c r="ER57" s="192">
        <v>51</v>
      </c>
      <c r="ES57" s="189" t="s">
        <v>45</v>
      </c>
      <c r="ET57" s="190">
        <v>0</v>
      </c>
      <c r="EU57" s="190">
        <v>0</v>
      </c>
      <c r="EV57" s="190">
        <v>0</v>
      </c>
      <c r="EW57" s="190">
        <f t="shared" si="23"/>
        <v>0</v>
      </c>
      <c r="EX57" s="191"/>
      <c r="EY57" s="192">
        <v>51</v>
      </c>
      <c r="EZ57" s="189" t="s">
        <v>45</v>
      </c>
      <c r="FA57" s="190">
        <v>0</v>
      </c>
      <c r="FB57" s="190">
        <v>0</v>
      </c>
      <c r="FC57" s="190">
        <v>0</v>
      </c>
      <c r="FD57" s="190">
        <f t="shared" si="24"/>
        <v>0</v>
      </c>
      <c r="FE57" s="191"/>
      <c r="FF57" s="192">
        <v>51</v>
      </c>
      <c r="FG57" s="189" t="s">
        <v>45</v>
      </c>
      <c r="FH57" s="190">
        <v>0</v>
      </c>
      <c r="FI57" s="190">
        <v>0</v>
      </c>
      <c r="FJ57" s="190">
        <v>0</v>
      </c>
      <c r="FK57" s="190">
        <f t="shared" si="25"/>
        <v>0</v>
      </c>
      <c r="FL57" s="191"/>
      <c r="FM57" s="192">
        <v>51</v>
      </c>
      <c r="FN57" s="189" t="s">
        <v>45</v>
      </c>
      <c r="FO57" s="190">
        <v>0</v>
      </c>
      <c r="FP57" s="190">
        <v>0</v>
      </c>
      <c r="FQ57" s="190">
        <v>0</v>
      </c>
      <c r="FR57" s="190">
        <f t="shared" si="26"/>
        <v>0</v>
      </c>
      <c r="FS57" s="191"/>
      <c r="FT57" s="192">
        <v>51</v>
      </c>
      <c r="FU57" s="189" t="s">
        <v>45</v>
      </c>
      <c r="FV57" s="190">
        <v>0</v>
      </c>
      <c r="FW57" s="190">
        <v>0</v>
      </c>
      <c r="FX57" s="190">
        <v>0</v>
      </c>
      <c r="FY57" s="190">
        <f t="shared" si="27"/>
        <v>0</v>
      </c>
      <c r="FZ57" s="191"/>
      <c r="GA57" s="192">
        <v>51</v>
      </c>
      <c r="GB57" s="189" t="s">
        <v>45</v>
      </c>
      <c r="GC57" s="190">
        <v>0</v>
      </c>
      <c r="GD57" s="190">
        <v>0</v>
      </c>
      <c r="GE57" s="190">
        <v>0</v>
      </c>
      <c r="GF57" s="190">
        <f t="shared" si="28"/>
        <v>0</v>
      </c>
      <c r="GG57" s="191"/>
      <c r="GH57" s="192">
        <v>51</v>
      </c>
      <c r="GI57" s="189" t="s">
        <v>45</v>
      </c>
      <c r="GJ57" s="190">
        <v>0</v>
      </c>
      <c r="GK57" s="190">
        <v>0</v>
      </c>
      <c r="GL57" s="190">
        <v>0</v>
      </c>
      <c r="GM57" s="190">
        <f t="shared" si="29"/>
        <v>0</v>
      </c>
      <c r="GN57" s="191"/>
      <c r="GO57" s="192">
        <v>51</v>
      </c>
      <c r="GP57" s="189" t="s">
        <v>45</v>
      </c>
      <c r="GQ57" s="190">
        <v>0</v>
      </c>
      <c r="GR57" s="190">
        <v>0</v>
      </c>
      <c r="GS57" s="190">
        <v>0</v>
      </c>
      <c r="GT57" s="190">
        <f t="shared" si="30"/>
        <v>0</v>
      </c>
      <c r="GU57" s="191"/>
      <c r="GV57" s="192">
        <v>51</v>
      </c>
      <c r="GW57" s="189" t="s">
        <v>45</v>
      </c>
      <c r="GX57" s="190">
        <v>0</v>
      </c>
      <c r="GY57" s="190">
        <v>0</v>
      </c>
      <c r="GZ57" s="190">
        <v>0</v>
      </c>
      <c r="HA57" s="190">
        <f t="shared" si="31"/>
        <v>0</v>
      </c>
      <c r="HB57" s="191"/>
      <c r="HC57" s="192">
        <v>51</v>
      </c>
      <c r="HD57" s="189" t="s">
        <v>45</v>
      </c>
      <c r="HE57" s="190">
        <v>0</v>
      </c>
      <c r="HF57" s="190">
        <v>0</v>
      </c>
      <c r="HG57" s="190">
        <v>0</v>
      </c>
      <c r="HH57" s="190">
        <f t="shared" si="32"/>
        <v>0</v>
      </c>
      <c r="HI57" s="191"/>
      <c r="HJ57" s="192">
        <v>51</v>
      </c>
      <c r="HK57" s="189" t="s">
        <v>45</v>
      </c>
      <c r="HL57" s="190">
        <v>0</v>
      </c>
      <c r="HM57" s="190">
        <v>0</v>
      </c>
      <c r="HN57" s="190">
        <v>0</v>
      </c>
      <c r="HO57" s="190">
        <f t="shared" si="33"/>
        <v>0</v>
      </c>
      <c r="HP57" s="191"/>
      <c r="HQ57" s="192">
        <v>51</v>
      </c>
      <c r="HR57" s="189" t="s">
        <v>45</v>
      </c>
      <c r="HS57" s="190">
        <v>0</v>
      </c>
      <c r="HT57" s="190">
        <v>0</v>
      </c>
      <c r="HU57" s="190">
        <v>0</v>
      </c>
      <c r="HV57" s="190">
        <f t="shared" si="34"/>
        <v>0</v>
      </c>
      <c r="HW57" s="191"/>
      <c r="HX57" s="192">
        <v>51</v>
      </c>
      <c r="HY57" s="189" t="s">
        <v>45</v>
      </c>
      <c r="HZ57" s="190">
        <v>0</v>
      </c>
      <c r="IA57" s="190">
        <v>0</v>
      </c>
      <c r="IB57" s="190">
        <v>0</v>
      </c>
      <c r="IC57" s="190">
        <f t="shared" si="35"/>
        <v>0</v>
      </c>
      <c r="ID57" s="191"/>
      <c r="IE57" s="192">
        <v>51</v>
      </c>
      <c r="IF57" s="189" t="s">
        <v>45</v>
      </c>
      <c r="IG57" s="190">
        <v>0</v>
      </c>
      <c r="IH57" s="190">
        <v>0</v>
      </c>
      <c r="II57" s="190">
        <v>0</v>
      </c>
      <c r="IJ57" s="190">
        <f t="shared" si="36"/>
        <v>0</v>
      </c>
      <c r="IK57" s="191"/>
      <c r="IL57" s="192">
        <v>51</v>
      </c>
      <c r="IM57" s="189" t="s">
        <v>45</v>
      </c>
      <c r="IN57" s="190">
        <v>0</v>
      </c>
      <c r="IO57" s="190">
        <v>0</v>
      </c>
      <c r="IP57" s="190">
        <v>0</v>
      </c>
      <c r="IQ57" s="190">
        <f t="shared" si="37"/>
        <v>0</v>
      </c>
      <c r="IR57" s="191"/>
      <c r="IS57" s="192">
        <v>51</v>
      </c>
      <c r="IT57" s="189" t="s">
        <v>45</v>
      </c>
      <c r="IU57" s="190">
        <v>0</v>
      </c>
      <c r="IV57" s="190">
        <v>0</v>
      </c>
      <c r="IW57" s="190">
        <v>0</v>
      </c>
      <c r="IX57" s="190">
        <f t="shared" si="38"/>
        <v>0</v>
      </c>
      <c r="IY57" s="191"/>
      <c r="IZ57" s="192">
        <v>51</v>
      </c>
      <c r="JA57" s="189" t="s">
        <v>45</v>
      </c>
      <c r="JB57" s="190">
        <v>0</v>
      </c>
      <c r="JC57" s="190">
        <v>0</v>
      </c>
      <c r="JD57" s="190">
        <v>0</v>
      </c>
      <c r="JE57" s="190">
        <f t="shared" si="39"/>
        <v>0</v>
      </c>
      <c r="JF57" s="191"/>
      <c r="JG57" s="192">
        <v>51</v>
      </c>
      <c r="JH57" s="189" t="s">
        <v>45</v>
      </c>
      <c r="JI57" s="190">
        <v>0</v>
      </c>
      <c r="JJ57" s="190">
        <v>0</v>
      </c>
      <c r="JK57" s="190">
        <v>0</v>
      </c>
      <c r="JL57" s="190">
        <f t="shared" si="40"/>
        <v>0</v>
      </c>
      <c r="JM57" s="191"/>
      <c r="JN57" s="192">
        <v>51</v>
      </c>
      <c r="JO57" s="189" t="s">
        <v>45</v>
      </c>
      <c r="JP57" s="190">
        <v>0</v>
      </c>
      <c r="JQ57" s="190">
        <v>0</v>
      </c>
      <c r="JR57" s="190">
        <v>0</v>
      </c>
      <c r="JS57" s="190">
        <f t="shared" si="41"/>
        <v>0</v>
      </c>
      <c r="JT57" s="191"/>
      <c r="JU57" s="192">
        <v>51</v>
      </c>
      <c r="JV57" s="189" t="s">
        <v>45</v>
      </c>
      <c r="JW57" s="190">
        <v>0</v>
      </c>
      <c r="JX57" s="190">
        <v>0</v>
      </c>
      <c r="JY57" s="190">
        <v>0</v>
      </c>
      <c r="JZ57" s="190">
        <f t="shared" si="42"/>
        <v>0</v>
      </c>
      <c r="KA57" s="191"/>
      <c r="KB57" s="192">
        <v>51</v>
      </c>
      <c r="KC57" s="189" t="s">
        <v>45</v>
      </c>
      <c r="KD57" s="190">
        <v>0</v>
      </c>
      <c r="KE57" s="190">
        <v>0</v>
      </c>
      <c r="KF57" s="190">
        <v>0</v>
      </c>
      <c r="KG57" s="190">
        <f t="shared" si="43"/>
        <v>0</v>
      </c>
      <c r="KH57" s="191"/>
      <c r="KI57" s="192">
        <v>51</v>
      </c>
      <c r="KJ57" s="189" t="s">
        <v>45</v>
      </c>
      <c r="KK57" s="190">
        <v>0</v>
      </c>
      <c r="KL57" s="190">
        <v>0</v>
      </c>
      <c r="KM57" s="190">
        <v>0</v>
      </c>
      <c r="KN57" s="190">
        <f t="shared" si="44"/>
        <v>0</v>
      </c>
      <c r="KO57" s="191"/>
      <c r="KP57" s="192">
        <v>51</v>
      </c>
      <c r="KQ57" s="189" t="s">
        <v>45</v>
      </c>
      <c r="KR57" s="190">
        <v>0</v>
      </c>
      <c r="KS57" s="190">
        <f t="shared" si="45"/>
        <v>0</v>
      </c>
      <c r="KT57" s="190">
        <f t="shared" si="0"/>
        <v>0</v>
      </c>
      <c r="KU57" s="190">
        <f t="shared" si="1"/>
        <v>0</v>
      </c>
      <c r="KV57" s="9"/>
    </row>
    <row r="58" spans="1:308" ht="15.75" hidden="1">
      <c r="A58" s="188">
        <v>52</v>
      </c>
      <c r="B58" s="189" t="s">
        <v>46</v>
      </c>
      <c r="C58" s="190">
        <v>0</v>
      </c>
      <c r="D58" s="190">
        <v>0</v>
      </c>
      <c r="E58" s="190">
        <v>0</v>
      </c>
      <c r="F58" s="190">
        <f t="shared" si="2"/>
        <v>0</v>
      </c>
      <c r="G58" s="191"/>
      <c r="H58" s="192">
        <v>52</v>
      </c>
      <c r="I58" s="189" t="s">
        <v>46</v>
      </c>
      <c r="J58" s="190">
        <v>0</v>
      </c>
      <c r="K58" s="190">
        <v>0</v>
      </c>
      <c r="L58" s="190">
        <v>0</v>
      </c>
      <c r="M58" s="190">
        <f t="shared" si="3"/>
        <v>0</v>
      </c>
      <c r="N58" s="191"/>
      <c r="O58" s="192">
        <v>52</v>
      </c>
      <c r="P58" s="189" t="s">
        <v>46</v>
      </c>
      <c r="Q58" s="190">
        <v>0</v>
      </c>
      <c r="R58" s="190">
        <v>0</v>
      </c>
      <c r="S58" s="190">
        <v>0</v>
      </c>
      <c r="T58" s="190">
        <f t="shared" si="4"/>
        <v>0</v>
      </c>
      <c r="U58" s="191"/>
      <c r="V58" s="192">
        <v>52</v>
      </c>
      <c r="W58" s="189" t="s">
        <v>46</v>
      </c>
      <c r="X58" s="190">
        <v>0</v>
      </c>
      <c r="Y58" s="190">
        <v>0</v>
      </c>
      <c r="Z58" s="190">
        <v>0</v>
      </c>
      <c r="AA58" s="190">
        <f t="shared" si="5"/>
        <v>0</v>
      </c>
      <c r="AB58" s="191"/>
      <c r="AC58" s="192">
        <v>52</v>
      </c>
      <c r="AD58" s="189" t="s">
        <v>46</v>
      </c>
      <c r="AE58" s="190">
        <v>0</v>
      </c>
      <c r="AF58" s="190">
        <v>0</v>
      </c>
      <c r="AG58" s="190">
        <v>0</v>
      </c>
      <c r="AH58" s="190">
        <f t="shared" si="6"/>
        <v>0</v>
      </c>
      <c r="AI58" s="191"/>
      <c r="AJ58" s="192">
        <v>52</v>
      </c>
      <c r="AK58" s="189" t="s">
        <v>46</v>
      </c>
      <c r="AL58" s="190">
        <v>0</v>
      </c>
      <c r="AM58" s="190">
        <v>0</v>
      </c>
      <c r="AN58" s="190">
        <v>0</v>
      </c>
      <c r="AO58" s="190">
        <f t="shared" si="7"/>
        <v>0</v>
      </c>
      <c r="AP58" s="191"/>
      <c r="AQ58" s="192">
        <v>52</v>
      </c>
      <c r="AR58" s="189" t="s">
        <v>46</v>
      </c>
      <c r="AS58" s="190">
        <v>0</v>
      </c>
      <c r="AT58" s="190">
        <v>0</v>
      </c>
      <c r="AU58" s="190">
        <v>0</v>
      </c>
      <c r="AV58" s="190">
        <f t="shared" si="8"/>
        <v>0</v>
      </c>
      <c r="AW58" s="191"/>
      <c r="AX58" s="192">
        <v>52</v>
      </c>
      <c r="AY58" s="189" t="s">
        <v>46</v>
      </c>
      <c r="AZ58" s="190">
        <v>0</v>
      </c>
      <c r="BA58" s="190">
        <v>0</v>
      </c>
      <c r="BB58" s="190">
        <v>0</v>
      </c>
      <c r="BC58" s="190">
        <f t="shared" si="9"/>
        <v>0</v>
      </c>
      <c r="BD58" s="191"/>
      <c r="BE58" s="192">
        <v>52</v>
      </c>
      <c r="BF58" s="189" t="s">
        <v>46</v>
      </c>
      <c r="BG58" s="190">
        <v>0</v>
      </c>
      <c r="BH58" s="190">
        <v>0</v>
      </c>
      <c r="BI58" s="190">
        <v>0</v>
      </c>
      <c r="BJ58" s="190">
        <f t="shared" si="10"/>
        <v>0</v>
      </c>
      <c r="BK58" s="191"/>
      <c r="BL58" s="192">
        <v>52</v>
      </c>
      <c r="BM58" s="189" t="s">
        <v>46</v>
      </c>
      <c r="BN58" s="190">
        <v>0</v>
      </c>
      <c r="BO58" s="190">
        <v>0</v>
      </c>
      <c r="BP58" s="190">
        <v>0</v>
      </c>
      <c r="BQ58" s="190">
        <f t="shared" si="11"/>
        <v>0</v>
      </c>
      <c r="BR58" s="191"/>
      <c r="BS58" s="192">
        <v>52</v>
      </c>
      <c r="BT58" s="189" t="s">
        <v>46</v>
      </c>
      <c r="BU58" s="190">
        <v>0</v>
      </c>
      <c r="BV58" s="190">
        <v>0</v>
      </c>
      <c r="BW58" s="190">
        <v>0</v>
      </c>
      <c r="BX58" s="190">
        <f t="shared" si="12"/>
        <v>0</v>
      </c>
      <c r="BY58" s="191"/>
      <c r="BZ58" s="192">
        <v>52</v>
      </c>
      <c r="CA58" s="189" t="s">
        <v>46</v>
      </c>
      <c r="CB58" s="190">
        <v>0</v>
      </c>
      <c r="CC58" s="190">
        <v>0</v>
      </c>
      <c r="CD58" s="190">
        <v>0</v>
      </c>
      <c r="CE58" s="190">
        <f t="shared" si="13"/>
        <v>0</v>
      </c>
      <c r="CF58" s="191"/>
      <c r="CG58" s="192">
        <v>52</v>
      </c>
      <c r="CH58" s="189" t="s">
        <v>46</v>
      </c>
      <c r="CI58" s="190">
        <v>0</v>
      </c>
      <c r="CJ58" s="190">
        <v>0</v>
      </c>
      <c r="CK58" s="190">
        <v>0</v>
      </c>
      <c r="CL58" s="190">
        <f t="shared" si="14"/>
        <v>0</v>
      </c>
      <c r="CM58" s="191"/>
      <c r="CN58" s="192">
        <v>52</v>
      </c>
      <c r="CO58" s="189" t="s">
        <v>46</v>
      </c>
      <c r="CP58" s="190">
        <v>0</v>
      </c>
      <c r="CQ58" s="190">
        <v>0</v>
      </c>
      <c r="CR58" s="190">
        <v>0</v>
      </c>
      <c r="CS58" s="190">
        <f t="shared" si="15"/>
        <v>0</v>
      </c>
      <c r="CT58" s="191"/>
      <c r="CU58" s="192">
        <v>52</v>
      </c>
      <c r="CV58" s="189" t="s">
        <v>46</v>
      </c>
      <c r="CW58" s="190">
        <v>0</v>
      </c>
      <c r="CX58" s="190">
        <v>0</v>
      </c>
      <c r="CY58" s="190">
        <v>0</v>
      </c>
      <c r="CZ58" s="190">
        <f t="shared" si="16"/>
        <v>0</v>
      </c>
      <c r="DA58" s="191"/>
      <c r="DB58" s="192">
        <v>52</v>
      </c>
      <c r="DC58" s="189" t="s">
        <v>46</v>
      </c>
      <c r="DD58" s="190">
        <v>0</v>
      </c>
      <c r="DE58" s="190">
        <v>0</v>
      </c>
      <c r="DF58" s="190">
        <v>0</v>
      </c>
      <c r="DG58" s="190">
        <f t="shared" si="17"/>
        <v>0</v>
      </c>
      <c r="DH58" s="191"/>
      <c r="DI58" s="192">
        <v>52</v>
      </c>
      <c r="DJ58" s="189" t="s">
        <v>46</v>
      </c>
      <c r="DK58" s="190">
        <v>0</v>
      </c>
      <c r="DL58" s="190">
        <v>0</v>
      </c>
      <c r="DM58" s="190">
        <v>0</v>
      </c>
      <c r="DN58" s="190">
        <f t="shared" si="18"/>
        <v>0</v>
      </c>
      <c r="DO58" s="191"/>
      <c r="DP58" s="192">
        <v>52</v>
      </c>
      <c r="DQ58" s="189" t="s">
        <v>46</v>
      </c>
      <c r="DR58" s="190">
        <v>0</v>
      </c>
      <c r="DS58" s="190">
        <v>0</v>
      </c>
      <c r="DT58" s="190">
        <v>0</v>
      </c>
      <c r="DU58" s="190">
        <f t="shared" si="19"/>
        <v>0</v>
      </c>
      <c r="DV58" s="191"/>
      <c r="DW58" s="192">
        <v>52</v>
      </c>
      <c r="DX58" s="189" t="s">
        <v>46</v>
      </c>
      <c r="DY58" s="190">
        <v>0</v>
      </c>
      <c r="DZ58" s="190">
        <v>0</v>
      </c>
      <c r="EA58" s="190">
        <v>0</v>
      </c>
      <c r="EB58" s="190">
        <f t="shared" si="20"/>
        <v>0</v>
      </c>
      <c r="EC58" s="191"/>
      <c r="ED58" s="192">
        <v>52</v>
      </c>
      <c r="EE58" s="189" t="s">
        <v>46</v>
      </c>
      <c r="EF58" s="190">
        <v>0</v>
      </c>
      <c r="EG58" s="190">
        <v>0</v>
      </c>
      <c r="EH58" s="190">
        <v>0</v>
      </c>
      <c r="EI58" s="190">
        <f t="shared" si="21"/>
        <v>0</v>
      </c>
      <c r="EJ58" s="191"/>
      <c r="EK58" s="192">
        <v>52</v>
      </c>
      <c r="EL58" s="189" t="s">
        <v>46</v>
      </c>
      <c r="EM58" s="190">
        <v>0</v>
      </c>
      <c r="EN58" s="190">
        <v>0</v>
      </c>
      <c r="EO58" s="190">
        <v>0</v>
      </c>
      <c r="EP58" s="190">
        <f t="shared" si="22"/>
        <v>0</v>
      </c>
      <c r="EQ58" s="191"/>
      <c r="ER58" s="192">
        <v>52</v>
      </c>
      <c r="ES58" s="189" t="s">
        <v>46</v>
      </c>
      <c r="ET58" s="190">
        <v>0</v>
      </c>
      <c r="EU58" s="190">
        <v>0</v>
      </c>
      <c r="EV58" s="190">
        <v>0</v>
      </c>
      <c r="EW58" s="190">
        <f t="shared" si="23"/>
        <v>0</v>
      </c>
      <c r="EX58" s="191"/>
      <c r="EY58" s="192">
        <v>52</v>
      </c>
      <c r="EZ58" s="189" t="s">
        <v>46</v>
      </c>
      <c r="FA58" s="190">
        <v>0</v>
      </c>
      <c r="FB58" s="190">
        <v>0</v>
      </c>
      <c r="FC58" s="190">
        <v>0</v>
      </c>
      <c r="FD58" s="190">
        <f t="shared" si="24"/>
        <v>0</v>
      </c>
      <c r="FE58" s="191"/>
      <c r="FF58" s="192">
        <v>52</v>
      </c>
      <c r="FG58" s="189" t="s">
        <v>46</v>
      </c>
      <c r="FH58" s="190">
        <v>0</v>
      </c>
      <c r="FI58" s="190">
        <v>0</v>
      </c>
      <c r="FJ58" s="190">
        <v>0</v>
      </c>
      <c r="FK58" s="190">
        <f t="shared" si="25"/>
        <v>0</v>
      </c>
      <c r="FL58" s="191"/>
      <c r="FM58" s="192">
        <v>52</v>
      </c>
      <c r="FN58" s="189" t="s">
        <v>46</v>
      </c>
      <c r="FO58" s="190">
        <v>0</v>
      </c>
      <c r="FP58" s="190">
        <v>0</v>
      </c>
      <c r="FQ58" s="190">
        <v>0</v>
      </c>
      <c r="FR58" s="190">
        <f t="shared" si="26"/>
        <v>0</v>
      </c>
      <c r="FS58" s="191"/>
      <c r="FT58" s="192">
        <v>52</v>
      </c>
      <c r="FU58" s="189" t="s">
        <v>46</v>
      </c>
      <c r="FV58" s="190">
        <v>0</v>
      </c>
      <c r="FW58" s="190">
        <v>0</v>
      </c>
      <c r="FX58" s="190">
        <v>0</v>
      </c>
      <c r="FY58" s="190">
        <f t="shared" si="27"/>
        <v>0</v>
      </c>
      <c r="FZ58" s="191"/>
      <c r="GA58" s="192">
        <v>52</v>
      </c>
      <c r="GB58" s="189" t="s">
        <v>46</v>
      </c>
      <c r="GC58" s="190">
        <v>0</v>
      </c>
      <c r="GD58" s="190">
        <v>0</v>
      </c>
      <c r="GE58" s="190">
        <v>0</v>
      </c>
      <c r="GF58" s="190">
        <f t="shared" si="28"/>
        <v>0</v>
      </c>
      <c r="GG58" s="191"/>
      <c r="GH58" s="192">
        <v>52</v>
      </c>
      <c r="GI58" s="189" t="s">
        <v>46</v>
      </c>
      <c r="GJ58" s="190">
        <v>0</v>
      </c>
      <c r="GK58" s="190">
        <v>0</v>
      </c>
      <c r="GL58" s="190">
        <v>0</v>
      </c>
      <c r="GM58" s="190">
        <f t="shared" si="29"/>
        <v>0</v>
      </c>
      <c r="GN58" s="191"/>
      <c r="GO58" s="192">
        <v>52</v>
      </c>
      <c r="GP58" s="189" t="s">
        <v>46</v>
      </c>
      <c r="GQ58" s="190">
        <v>0</v>
      </c>
      <c r="GR58" s="190">
        <v>0</v>
      </c>
      <c r="GS58" s="190">
        <v>0</v>
      </c>
      <c r="GT58" s="190">
        <f t="shared" si="30"/>
        <v>0</v>
      </c>
      <c r="GU58" s="191"/>
      <c r="GV58" s="192">
        <v>52</v>
      </c>
      <c r="GW58" s="189" t="s">
        <v>46</v>
      </c>
      <c r="GX58" s="190">
        <v>0</v>
      </c>
      <c r="GY58" s="190">
        <v>0</v>
      </c>
      <c r="GZ58" s="190">
        <v>0</v>
      </c>
      <c r="HA58" s="190">
        <f t="shared" si="31"/>
        <v>0</v>
      </c>
      <c r="HB58" s="191"/>
      <c r="HC58" s="192">
        <v>52</v>
      </c>
      <c r="HD58" s="189" t="s">
        <v>46</v>
      </c>
      <c r="HE58" s="190">
        <v>0</v>
      </c>
      <c r="HF58" s="190">
        <v>0</v>
      </c>
      <c r="HG58" s="190">
        <v>0</v>
      </c>
      <c r="HH58" s="190">
        <f t="shared" si="32"/>
        <v>0</v>
      </c>
      <c r="HI58" s="191"/>
      <c r="HJ58" s="192">
        <v>52</v>
      </c>
      <c r="HK58" s="189" t="s">
        <v>46</v>
      </c>
      <c r="HL58" s="190">
        <v>0</v>
      </c>
      <c r="HM58" s="190">
        <v>0</v>
      </c>
      <c r="HN58" s="190">
        <v>0</v>
      </c>
      <c r="HO58" s="190">
        <f t="shared" si="33"/>
        <v>0</v>
      </c>
      <c r="HP58" s="191"/>
      <c r="HQ58" s="192">
        <v>52</v>
      </c>
      <c r="HR58" s="189" t="s">
        <v>46</v>
      </c>
      <c r="HS58" s="190">
        <v>0</v>
      </c>
      <c r="HT58" s="190">
        <v>0</v>
      </c>
      <c r="HU58" s="190">
        <v>0</v>
      </c>
      <c r="HV58" s="190">
        <f t="shared" si="34"/>
        <v>0</v>
      </c>
      <c r="HW58" s="191"/>
      <c r="HX58" s="192">
        <v>52</v>
      </c>
      <c r="HY58" s="189" t="s">
        <v>46</v>
      </c>
      <c r="HZ58" s="190">
        <v>0</v>
      </c>
      <c r="IA58" s="190">
        <v>0</v>
      </c>
      <c r="IB58" s="190">
        <v>0</v>
      </c>
      <c r="IC58" s="190">
        <f t="shared" si="35"/>
        <v>0</v>
      </c>
      <c r="ID58" s="191"/>
      <c r="IE58" s="192">
        <v>52</v>
      </c>
      <c r="IF58" s="189" t="s">
        <v>46</v>
      </c>
      <c r="IG58" s="190">
        <v>0</v>
      </c>
      <c r="IH58" s="190">
        <v>0</v>
      </c>
      <c r="II58" s="190">
        <v>0</v>
      </c>
      <c r="IJ58" s="190">
        <f t="shared" si="36"/>
        <v>0</v>
      </c>
      <c r="IK58" s="191"/>
      <c r="IL58" s="192">
        <v>52</v>
      </c>
      <c r="IM58" s="189" t="s">
        <v>46</v>
      </c>
      <c r="IN58" s="190">
        <v>0</v>
      </c>
      <c r="IO58" s="190">
        <v>0</v>
      </c>
      <c r="IP58" s="190">
        <v>0</v>
      </c>
      <c r="IQ58" s="190">
        <f t="shared" si="37"/>
        <v>0</v>
      </c>
      <c r="IR58" s="191"/>
      <c r="IS58" s="192">
        <v>52</v>
      </c>
      <c r="IT58" s="189" t="s">
        <v>46</v>
      </c>
      <c r="IU58" s="190">
        <v>0</v>
      </c>
      <c r="IV58" s="190">
        <v>0</v>
      </c>
      <c r="IW58" s="190">
        <v>0</v>
      </c>
      <c r="IX58" s="190">
        <f t="shared" si="38"/>
        <v>0</v>
      </c>
      <c r="IY58" s="191"/>
      <c r="IZ58" s="192">
        <v>52</v>
      </c>
      <c r="JA58" s="189" t="s">
        <v>46</v>
      </c>
      <c r="JB58" s="190">
        <v>0</v>
      </c>
      <c r="JC58" s="190">
        <v>0</v>
      </c>
      <c r="JD58" s="190">
        <v>0</v>
      </c>
      <c r="JE58" s="190">
        <f t="shared" si="39"/>
        <v>0</v>
      </c>
      <c r="JF58" s="191"/>
      <c r="JG58" s="192">
        <v>52</v>
      </c>
      <c r="JH58" s="189" t="s">
        <v>46</v>
      </c>
      <c r="JI58" s="190">
        <v>0</v>
      </c>
      <c r="JJ58" s="190">
        <v>0</v>
      </c>
      <c r="JK58" s="190">
        <v>0</v>
      </c>
      <c r="JL58" s="190">
        <f t="shared" si="40"/>
        <v>0</v>
      </c>
      <c r="JM58" s="191"/>
      <c r="JN58" s="192">
        <v>52</v>
      </c>
      <c r="JO58" s="189" t="s">
        <v>46</v>
      </c>
      <c r="JP58" s="190">
        <v>0</v>
      </c>
      <c r="JQ58" s="190">
        <v>0</v>
      </c>
      <c r="JR58" s="190">
        <v>0</v>
      </c>
      <c r="JS58" s="190">
        <f t="shared" si="41"/>
        <v>0</v>
      </c>
      <c r="JT58" s="191"/>
      <c r="JU58" s="192">
        <v>52</v>
      </c>
      <c r="JV58" s="189" t="s">
        <v>46</v>
      </c>
      <c r="JW58" s="190">
        <v>0</v>
      </c>
      <c r="JX58" s="190">
        <v>0</v>
      </c>
      <c r="JY58" s="190">
        <v>0</v>
      </c>
      <c r="JZ58" s="190">
        <f t="shared" si="42"/>
        <v>0</v>
      </c>
      <c r="KA58" s="191"/>
      <c r="KB58" s="192">
        <v>52</v>
      </c>
      <c r="KC58" s="189" t="s">
        <v>46</v>
      </c>
      <c r="KD58" s="190">
        <v>0</v>
      </c>
      <c r="KE58" s="190">
        <v>0</v>
      </c>
      <c r="KF58" s="190">
        <v>0</v>
      </c>
      <c r="KG58" s="190">
        <f t="shared" si="43"/>
        <v>0</v>
      </c>
      <c r="KH58" s="191"/>
      <c r="KI58" s="192">
        <v>52</v>
      </c>
      <c r="KJ58" s="189" t="s">
        <v>46</v>
      </c>
      <c r="KK58" s="190">
        <v>0</v>
      </c>
      <c r="KL58" s="190">
        <v>0</v>
      </c>
      <c r="KM58" s="190">
        <v>0</v>
      </c>
      <c r="KN58" s="190">
        <f t="shared" si="44"/>
        <v>0</v>
      </c>
      <c r="KO58" s="191"/>
      <c r="KP58" s="192">
        <v>52</v>
      </c>
      <c r="KQ58" s="189" t="s">
        <v>46</v>
      </c>
      <c r="KR58" s="190">
        <v>0</v>
      </c>
      <c r="KS58" s="190">
        <f t="shared" si="45"/>
        <v>0</v>
      </c>
      <c r="KT58" s="190">
        <f t="shared" si="0"/>
        <v>0</v>
      </c>
      <c r="KU58" s="190">
        <f t="shared" si="1"/>
        <v>0</v>
      </c>
      <c r="KV58" s="9"/>
    </row>
    <row r="59" spans="1:308" ht="15.75" hidden="1">
      <c r="A59" s="188">
        <v>53</v>
      </c>
      <c r="B59" s="189" t="s">
        <v>47</v>
      </c>
      <c r="C59" s="190">
        <v>0</v>
      </c>
      <c r="D59" s="190">
        <v>0</v>
      </c>
      <c r="E59" s="190">
        <v>0</v>
      </c>
      <c r="F59" s="190">
        <f t="shared" si="2"/>
        <v>0</v>
      </c>
      <c r="G59" s="191"/>
      <c r="H59" s="192">
        <v>53</v>
      </c>
      <c r="I59" s="189" t="s">
        <v>47</v>
      </c>
      <c r="J59" s="190">
        <v>0</v>
      </c>
      <c r="K59" s="190">
        <v>0</v>
      </c>
      <c r="L59" s="190">
        <v>0</v>
      </c>
      <c r="M59" s="190">
        <f t="shared" si="3"/>
        <v>0</v>
      </c>
      <c r="N59" s="191"/>
      <c r="O59" s="192">
        <v>53</v>
      </c>
      <c r="P59" s="189" t="s">
        <v>47</v>
      </c>
      <c r="Q59" s="190">
        <v>0</v>
      </c>
      <c r="R59" s="190">
        <v>0</v>
      </c>
      <c r="S59" s="190">
        <v>0</v>
      </c>
      <c r="T59" s="190">
        <f t="shared" si="4"/>
        <v>0</v>
      </c>
      <c r="U59" s="191"/>
      <c r="V59" s="192">
        <v>53</v>
      </c>
      <c r="W59" s="189" t="s">
        <v>47</v>
      </c>
      <c r="X59" s="190">
        <v>0</v>
      </c>
      <c r="Y59" s="190">
        <v>0</v>
      </c>
      <c r="Z59" s="190">
        <v>0</v>
      </c>
      <c r="AA59" s="190">
        <f t="shared" si="5"/>
        <v>0</v>
      </c>
      <c r="AB59" s="191"/>
      <c r="AC59" s="192">
        <v>53</v>
      </c>
      <c r="AD59" s="189" t="s">
        <v>47</v>
      </c>
      <c r="AE59" s="190">
        <v>0</v>
      </c>
      <c r="AF59" s="190">
        <v>0</v>
      </c>
      <c r="AG59" s="190">
        <v>0</v>
      </c>
      <c r="AH59" s="190">
        <f t="shared" si="6"/>
        <v>0</v>
      </c>
      <c r="AI59" s="191"/>
      <c r="AJ59" s="192">
        <v>53</v>
      </c>
      <c r="AK59" s="189" t="s">
        <v>47</v>
      </c>
      <c r="AL59" s="190">
        <v>0</v>
      </c>
      <c r="AM59" s="190">
        <v>0</v>
      </c>
      <c r="AN59" s="190">
        <v>0</v>
      </c>
      <c r="AO59" s="190">
        <f t="shared" si="7"/>
        <v>0</v>
      </c>
      <c r="AP59" s="191"/>
      <c r="AQ59" s="192">
        <v>53</v>
      </c>
      <c r="AR59" s="189" t="s">
        <v>47</v>
      </c>
      <c r="AS59" s="190">
        <v>0</v>
      </c>
      <c r="AT59" s="190">
        <v>0</v>
      </c>
      <c r="AU59" s="190">
        <v>0</v>
      </c>
      <c r="AV59" s="190">
        <f t="shared" si="8"/>
        <v>0</v>
      </c>
      <c r="AW59" s="191"/>
      <c r="AX59" s="192">
        <v>53</v>
      </c>
      <c r="AY59" s="189" t="s">
        <v>47</v>
      </c>
      <c r="AZ59" s="190">
        <v>0</v>
      </c>
      <c r="BA59" s="190">
        <v>0</v>
      </c>
      <c r="BB59" s="190">
        <v>0</v>
      </c>
      <c r="BC59" s="190">
        <f t="shared" si="9"/>
        <v>0</v>
      </c>
      <c r="BD59" s="191"/>
      <c r="BE59" s="192">
        <v>53</v>
      </c>
      <c r="BF59" s="189" t="s">
        <v>47</v>
      </c>
      <c r="BG59" s="190">
        <v>0</v>
      </c>
      <c r="BH59" s="190">
        <v>0</v>
      </c>
      <c r="BI59" s="190">
        <v>0</v>
      </c>
      <c r="BJ59" s="190">
        <f t="shared" si="10"/>
        <v>0</v>
      </c>
      <c r="BK59" s="191"/>
      <c r="BL59" s="192">
        <v>53</v>
      </c>
      <c r="BM59" s="189" t="s">
        <v>47</v>
      </c>
      <c r="BN59" s="190">
        <v>0</v>
      </c>
      <c r="BO59" s="190">
        <v>0</v>
      </c>
      <c r="BP59" s="190">
        <v>0</v>
      </c>
      <c r="BQ59" s="190">
        <f t="shared" si="11"/>
        <v>0</v>
      </c>
      <c r="BR59" s="191"/>
      <c r="BS59" s="192">
        <v>53</v>
      </c>
      <c r="BT59" s="189" t="s">
        <v>47</v>
      </c>
      <c r="BU59" s="190">
        <v>0</v>
      </c>
      <c r="BV59" s="190">
        <v>0</v>
      </c>
      <c r="BW59" s="190">
        <v>0</v>
      </c>
      <c r="BX59" s="190">
        <f t="shared" si="12"/>
        <v>0</v>
      </c>
      <c r="BY59" s="191"/>
      <c r="BZ59" s="192">
        <v>53</v>
      </c>
      <c r="CA59" s="189" t="s">
        <v>47</v>
      </c>
      <c r="CB59" s="190">
        <v>0</v>
      </c>
      <c r="CC59" s="190">
        <v>0</v>
      </c>
      <c r="CD59" s="190">
        <v>0</v>
      </c>
      <c r="CE59" s="190">
        <f t="shared" si="13"/>
        <v>0</v>
      </c>
      <c r="CF59" s="191"/>
      <c r="CG59" s="192">
        <v>53</v>
      </c>
      <c r="CH59" s="189" t="s">
        <v>47</v>
      </c>
      <c r="CI59" s="190">
        <v>0</v>
      </c>
      <c r="CJ59" s="190">
        <v>0</v>
      </c>
      <c r="CK59" s="190">
        <v>0</v>
      </c>
      <c r="CL59" s="190">
        <f t="shared" si="14"/>
        <v>0</v>
      </c>
      <c r="CM59" s="191"/>
      <c r="CN59" s="192">
        <v>53</v>
      </c>
      <c r="CO59" s="189" t="s">
        <v>47</v>
      </c>
      <c r="CP59" s="190">
        <v>0</v>
      </c>
      <c r="CQ59" s="190">
        <v>0</v>
      </c>
      <c r="CR59" s="190">
        <v>0</v>
      </c>
      <c r="CS59" s="190">
        <f t="shared" si="15"/>
        <v>0</v>
      </c>
      <c r="CT59" s="191"/>
      <c r="CU59" s="192">
        <v>53</v>
      </c>
      <c r="CV59" s="189" t="s">
        <v>47</v>
      </c>
      <c r="CW59" s="190">
        <v>0</v>
      </c>
      <c r="CX59" s="190">
        <v>0</v>
      </c>
      <c r="CY59" s="190">
        <v>0</v>
      </c>
      <c r="CZ59" s="190">
        <f t="shared" si="16"/>
        <v>0</v>
      </c>
      <c r="DA59" s="191"/>
      <c r="DB59" s="192">
        <v>53</v>
      </c>
      <c r="DC59" s="189" t="s">
        <v>47</v>
      </c>
      <c r="DD59" s="190">
        <v>0</v>
      </c>
      <c r="DE59" s="190">
        <v>0</v>
      </c>
      <c r="DF59" s="190">
        <v>0</v>
      </c>
      <c r="DG59" s="190">
        <f t="shared" si="17"/>
        <v>0</v>
      </c>
      <c r="DH59" s="191"/>
      <c r="DI59" s="192">
        <v>53</v>
      </c>
      <c r="DJ59" s="189" t="s">
        <v>47</v>
      </c>
      <c r="DK59" s="190">
        <v>0</v>
      </c>
      <c r="DL59" s="190">
        <v>0</v>
      </c>
      <c r="DM59" s="190">
        <v>0</v>
      </c>
      <c r="DN59" s="190">
        <f t="shared" si="18"/>
        <v>0</v>
      </c>
      <c r="DO59" s="191"/>
      <c r="DP59" s="192">
        <v>53</v>
      </c>
      <c r="DQ59" s="189" t="s">
        <v>47</v>
      </c>
      <c r="DR59" s="190">
        <v>0</v>
      </c>
      <c r="DS59" s="190">
        <v>0</v>
      </c>
      <c r="DT59" s="190">
        <v>0</v>
      </c>
      <c r="DU59" s="190">
        <f t="shared" si="19"/>
        <v>0</v>
      </c>
      <c r="DV59" s="191"/>
      <c r="DW59" s="192">
        <v>53</v>
      </c>
      <c r="DX59" s="189" t="s">
        <v>47</v>
      </c>
      <c r="DY59" s="190">
        <v>0</v>
      </c>
      <c r="DZ59" s="190">
        <v>0</v>
      </c>
      <c r="EA59" s="190">
        <v>0</v>
      </c>
      <c r="EB59" s="190">
        <f t="shared" si="20"/>
        <v>0</v>
      </c>
      <c r="EC59" s="191"/>
      <c r="ED59" s="192">
        <v>53</v>
      </c>
      <c r="EE59" s="189" t="s">
        <v>47</v>
      </c>
      <c r="EF59" s="190">
        <v>0</v>
      </c>
      <c r="EG59" s="190">
        <v>0</v>
      </c>
      <c r="EH59" s="190">
        <v>0</v>
      </c>
      <c r="EI59" s="190">
        <f t="shared" si="21"/>
        <v>0</v>
      </c>
      <c r="EJ59" s="191"/>
      <c r="EK59" s="192">
        <v>53</v>
      </c>
      <c r="EL59" s="189" t="s">
        <v>47</v>
      </c>
      <c r="EM59" s="190">
        <v>0</v>
      </c>
      <c r="EN59" s="190">
        <v>0</v>
      </c>
      <c r="EO59" s="190">
        <v>0</v>
      </c>
      <c r="EP59" s="190">
        <f t="shared" si="22"/>
        <v>0</v>
      </c>
      <c r="EQ59" s="191"/>
      <c r="ER59" s="192">
        <v>53</v>
      </c>
      <c r="ES59" s="189" t="s">
        <v>47</v>
      </c>
      <c r="ET59" s="190">
        <v>0</v>
      </c>
      <c r="EU59" s="190">
        <v>0</v>
      </c>
      <c r="EV59" s="190">
        <v>0</v>
      </c>
      <c r="EW59" s="190">
        <f t="shared" si="23"/>
        <v>0</v>
      </c>
      <c r="EX59" s="191"/>
      <c r="EY59" s="192">
        <v>53</v>
      </c>
      <c r="EZ59" s="189" t="s">
        <v>47</v>
      </c>
      <c r="FA59" s="190">
        <v>0</v>
      </c>
      <c r="FB59" s="190">
        <v>0</v>
      </c>
      <c r="FC59" s="190">
        <v>0</v>
      </c>
      <c r="FD59" s="190">
        <f t="shared" si="24"/>
        <v>0</v>
      </c>
      <c r="FE59" s="191"/>
      <c r="FF59" s="192">
        <v>53</v>
      </c>
      <c r="FG59" s="189" t="s">
        <v>47</v>
      </c>
      <c r="FH59" s="190">
        <v>0</v>
      </c>
      <c r="FI59" s="190">
        <v>0</v>
      </c>
      <c r="FJ59" s="190">
        <v>0</v>
      </c>
      <c r="FK59" s="190">
        <f t="shared" si="25"/>
        <v>0</v>
      </c>
      <c r="FL59" s="191"/>
      <c r="FM59" s="192">
        <v>53</v>
      </c>
      <c r="FN59" s="189" t="s">
        <v>47</v>
      </c>
      <c r="FO59" s="190">
        <v>0</v>
      </c>
      <c r="FP59" s="190">
        <v>0</v>
      </c>
      <c r="FQ59" s="190">
        <v>0</v>
      </c>
      <c r="FR59" s="190">
        <f t="shared" si="26"/>
        <v>0</v>
      </c>
      <c r="FS59" s="191"/>
      <c r="FT59" s="192">
        <v>53</v>
      </c>
      <c r="FU59" s="189" t="s">
        <v>47</v>
      </c>
      <c r="FV59" s="190">
        <v>0</v>
      </c>
      <c r="FW59" s="190">
        <v>0</v>
      </c>
      <c r="FX59" s="190">
        <v>0</v>
      </c>
      <c r="FY59" s="190">
        <f t="shared" si="27"/>
        <v>0</v>
      </c>
      <c r="FZ59" s="191"/>
      <c r="GA59" s="192">
        <v>53</v>
      </c>
      <c r="GB59" s="189" t="s">
        <v>47</v>
      </c>
      <c r="GC59" s="190">
        <v>0</v>
      </c>
      <c r="GD59" s="190">
        <v>0</v>
      </c>
      <c r="GE59" s="190">
        <v>0</v>
      </c>
      <c r="GF59" s="190">
        <f t="shared" si="28"/>
        <v>0</v>
      </c>
      <c r="GG59" s="191"/>
      <c r="GH59" s="192">
        <v>53</v>
      </c>
      <c r="GI59" s="189" t="s">
        <v>47</v>
      </c>
      <c r="GJ59" s="190">
        <v>0</v>
      </c>
      <c r="GK59" s="190">
        <v>0</v>
      </c>
      <c r="GL59" s="190">
        <v>0</v>
      </c>
      <c r="GM59" s="190">
        <f t="shared" si="29"/>
        <v>0</v>
      </c>
      <c r="GN59" s="191"/>
      <c r="GO59" s="192">
        <v>53</v>
      </c>
      <c r="GP59" s="189" t="s">
        <v>47</v>
      </c>
      <c r="GQ59" s="190">
        <v>0</v>
      </c>
      <c r="GR59" s="190">
        <v>0</v>
      </c>
      <c r="GS59" s="190">
        <v>0</v>
      </c>
      <c r="GT59" s="190">
        <f t="shared" si="30"/>
        <v>0</v>
      </c>
      <c r="GU59" s="191"/>
      <c r="GV59" s="192">
        <v>53</v>
      </c>
      <c r="GW59" s="189" t="s">
        <v>47</v>
      </c>
      <c r="GX59" s="190">
        <v>0</v>
      </c>
      <c r="GY59" s="190">
        <v>0</v>
      </c>
      <c r="GZ59" s="190">
        <v>0</v>
      </c>
      <c r="HA59" s="190">
        <f t="shared" si="31"/>
        <v>0</v>
      </c>
      <c r="HB59" s="191"/>
      <c r="HC59" s="192">
        <v>53</v>
      </c>
      <c r="HD59" s="189" t="s">
        <v>47</v>
      </c>
      <c r="HE59" s="190">
        <v>0</v>
      </c>
      <c r="HF59" s="190">
        <v>0</v>
      </c>
      <c r="HG59" s="190">
        <v>0</v>
      </c>
      <c r="HH59" s="190">
        <f t="shared" si="32"/>
        <v>0</v>
      </c>
      <c r="HI59" s="191"/>
      <c r="HJ59" s="192">
        <v>53</v>
      </c>
      <c r="HK59" s="189" t="s">
        <v>47</v>
      </c>
      <c r="HL59" s="190">
        <v>0</v>
      </c>
      <c r="HM59" s="190">
        <v>0</v>
      </c>
      <c r="HN59" s="190">
        <v>0</v>
      </c>
      <c r="HO59" s="190">
        <f t="shared" si="33"/>
        <v>0</v>
      </c>
      <c r="HP59" s="191"/>
      <c r="HQ59" s="192">
        <v>53</v>
      </c>
      <c r="HR59" s="189" t="s">
        <v>47</v>
      </c>
      <c r="HS59" s="190">
        <v>0</v>
      </c>
      <c r="HT59" s="190">
        <v>0</v>
      </c>
      <c r="HU59" s="190">
        <v>0</v>
      </c>
      <c r="HV59" s="190">
        <f t="shared" si="34"/>
        <v>0</v>
      </c>
      <c r="HW59" s="191"/>
      <c r="HX59" s="192">
        <v>53</v>
      </c>
      <c r="HY59" s="189" t="s">
        <v>47</v>
      </c>
      <c r="HZ59" s="190">
        <v>0</v>
      </c>
      <c r="IA59" s="190">
        <v>0</v>
      </c>
      <c r="IB59" s="190">
        <v>0</v>
      </c>
      <c r="IC59" s="190">
        <f t="shared" si="35"/>
        <v>0</v>
      </c>
      <c r="ID59" s="191"/>
      <c r="IE59" s="192">
        <v>53</v>
      </c>
      <c r="IF59" s="189" t="s">
        <v>47</v>
      </c>
      <c r="IG59" s="190">
        <v>0</v>
      </c>
      <c r="IH59" s="190">
        <v>0</v>
      </c>
      <c r="II59" s="190">
        <v>0</v>
      </c>
      <c r="IJ59" s="190">
        <f t="shared" si="36"/>
        <v>0</v>
      </c>
      <c r="IK59" s="191"/>
      <c r="IL59" s="192">
        <v>53</v>
      </c>
      <c r="IM59" s="189" t="s">
        <v>47</v>
      </c>
      <c r="IN59" s="190">
        <v>0</v>
      </c>
      <c r="IO59" s="190">
        <v>0</v>
      </c>
      <c r="IP59" s="190">
        <v>0</v>
      </c>
      <c r="IQ59" s="190">
        <f t="shared" si="37"/>
        <v>0</v>
      </c>
      <c r="IR59" s="191"/>
      <c r="IS59" s="192">
        <v>53</v>
      </c>
      <c r="IT59" s="189" t="s">
        <v>47</v>
      </c>
      <c r="IU59" s="190">
        <v>0</v>
      </c>
      <c r="IV59" s="190">
        <v>0</v>
      </c>
      <c r="IW59" s="190">
        <v>0</v>
      </c>
      <c r="IX59" s="190">
        <f t="shared" si="38"/>
        <v>0</v>
      </c>
      <c r="IY59" s="191"/>
      <c r="IZ59" s="192">
        <v>53</v>
      </c>
      <c r="JA59" s="189" t="s">
        <v>47</v>
      </c>
      <c r="JB59" s="190">
        <v>0</v>
      </c>
      <c r="JC59" s="190">
        <v>0</v>
      </c>
      <c r="JD59" s="190">
        <v>0</v>
      </c>
      <c r="JE59" s="190">
        <f t="shared" si="39"/>
        <v>0</v>
      </c>
      <c r="JF59" s="191"/>
      <c r="JG59" s="192">
        <v>53</v>
      </c>
      <c r="JH59" s="189" t="s">
        <v>47</v>
      </c>
      <c r="JI59" s="190">
        <v>0</v>
      </c>
      <c r="JJ59" s="190">
        <v>0</v>
      </c>
      <c r="JK59" s="190">
        <v>0</v>
      </c>
      <c r="JL59" s="190">
        <f t="shared" si="40"/>
        <v>0</v>
      </c>
      <c r="JM59" s="191"/>
      <c r="JN59" s="192">
        <v>53</v>
      </c>
      <c r="JO59" s="189" t="s">
        <v>47</v>
      </c>
      <c r="JP59" s="190">
        <v>0</v>
      </c>
      <c r="JQ59" s="190">
        <v>0</v>
      </c>
      <c r="JR59" s="190">
        <v>0</v>
      </c>
      <c r="JS59" s="190">
        <f t="shared" si="41"/>
        <v>0</v>
      </c>
      <c r="JT59" s="191"/>
      <c r="JU59" s="192">
        <v>53</v>
      </c>
      <c r="JV59" s="189" t="s">
        <v>47</v>
      </c>
      <c r="JW59" s="190">
        <v>0</v>
      </c>
      <c r="JX59" s="190">
        <v>0</v>
      </c>
      <c r="JY59" s="190">
        <v>0</v>
      </c>
      <c r="JZ59" s="190">
        <f t="shared" si="42"/>
        <v>0</v>
      </c>
      <c r="KA59" s="191"/>
      <c r="KB59" s="192">
        <v>53</v>
      </c>
      <c r="KC59" s="189" t="s">
        <v>47</v>
      </c>
      <c r="KD59" s="190">
        <v>0</v>
      </c>
      <c r="KE59" s="190">
        <v>0</v>
      </c>
      <c r="KF59" s="190">
        <v>0</v>
      </c>
      <c r="KG59" s="190">
        <f t="shared" si="43"/>
        <v>0</v>
      </c>
      <c r="KH59" s="191"/>
      <c r="KI59" s="192">
        <v>53</v>
      </c>
      <c r="KJ59" s="189" t="s">
        <v>47</v>
      </c>
      <c r="KK59" s="190">
        <v>0</v>
      </c>
      <c r="KL59" s="190">
        <v>0</v>
      </c>
      <c r="KM59" s="190">
        <v>0</v>
      </c>
      <c r="KN59" s="190">
        <f t="shared" si="44"/>
        <v>0</v>
      </c>
      <c r="KO59" s="191"/>
      <c r="KP59" s="192">
        <v>53</v>
      </c>
      <c r="KQ59" s="189" t="s">
        <v>47</v>
      </c>
      <c r="KR59" s="190">
        <v>0</v>
      </c>
      <c r="KS59" s="190">
        <f t="shared" si="45"/>
        <v>0</v>
      </c>
      <c r="KT59" s="190">
        <f t="shared" si="0"/>
        <v>0</v>
      </c>
      <c r="KU59" s="190">
        <f t="shared" si="1"/>
        <v>0</v>
      </c>
      <c r="KV59" s="9"/>
    </row>
    <row r="60" spans="1:308" ht="25.5" hidden="1" customHeight="1">
      <c r="A60" s="188">
        <v>54</v>
      </c>
      <c r="B60" s="193" t="s">
        <v>68</v>
      </c>
      <c r="C60" s="190">
        <v>0</v>
      </c>
      <c r="D60" s="190">
        <v>0</v>
      </c>
      <c r="E60" s="190">
        <v>0</v>
      </c>
      <c r="F60" s="190">
        <f t="shared" si="2"/>
        <v>0</v>
      </c>
      <c r="G60" s="191"/>
      <c r="H60" s="192">
        <v>54</v>
      </c>
      <c r="I60" s="193" t="s">
        <v>68</v>
      </c>
      <c r="J60" s="190">
        <v>0</v>
      </c>
      <c r="K60" s="190">
        <v>0</v>
      </c>
      <c r="L60" s="190">
        <v>0</v>
      </c>
      <c r="M60" s="190">
        <f t="shared" si="3"/>
        <v>0</v>
      </c>
      <c r="N60" s="191"/>
      <c r="O60" s="192">
        <v>54</v>
      </c>
      <c r="P60" s="193" t="s">
        <v>68</v>
      </c>
      <c r="Q60" s="190">
        <v>0</v>
      </c>
      <c r="R60" s="190">
        <v>0</v>
      </c>
      <c r="S60" s="190">
        <v>0</v>
      </c>
      <c r="T60" s="190">
        <f t="shared" si="4"/>
        <v>0</v>
      </c>
      <c r="U60" s="191"/>
      <c r="V60" s="192">
        <v>54</v>
      </c>
      <c r="W60" s="193" t="s">
        <v>68</v>
      </c>
      <c r="X60" s="190">
        <v>0</v>
      </c>
      <c r="Y60" s="190">
        <v>0</v>
      </c>
      <c r="Z60" s="190">
        <v>0</v>
      </c>
      <c r="AA60" s="190">
        <f t="shared" si="5"/>
        <v>0</v>
      </c>
      <c r="AB60" s="191"/>
      <c r="AC60" s="192">
        <v>54</v>
      </c>
      <c r="AD60" s="193" t="s">
        <v>68</v>
      </c>
      <c r="AE60" s="190">
        <v>0</v>
      </c>
      <c r="AF60" s="190">
        <v>0</v>
      </c>
      <c r="AG60" s="190">
        <v>0</v>
      </c>
      <c r="AH60" s="190">
        <f t="shared" si="6"/>
        <v>0</v>
      </c>
      <c r="AI60" s="191"/>
      <c r="AJ60" s="192">
        <v>54</v>
      </c>
      <c r="AK60" s="193" t="s">
        <v>68</v>
      </c>
      <c r="AL60" s="190">
        <v>0</v>
      </c>
      <c r="AM60" s="190">
        <v>0</v>
      </c>
      <c r="AN60" s="190">
        <v>0</v>
      </c>
      <c r="AO60" s="190">
        <f t="shared" si="7"/>
        <v>0</v>
      </c>
      <c r="AP60" s="191"/>
      <c r="AQ60" s="192">
        <v>54</v>
      </c>
      <c r="AR60" s="193" t="s">
        <v>68</v>
      </c>
      <c r="AS60" s="190">
        <v>0</v>
      </c>
      <c r="AT60" s="190">
        <v>0</v>
      </c>
      <c r="AU60" s="190">
        <v>0</v>
      </c>
      <c r="AV60" s="190">
        <f t="shared" si="8"/>
        <v>0</v>
      </c>
      <c r="AW60" s="191"/>
      <c r="AX60" s="192">
        <v>54</v>
      </c>
      <c r="AY60" s="193" t="s">
        <v>68</v>
      </c>
      <c r="AZ60" s="190">
        <v>0</v>
      </c>
      <c r="BA60" s="190">
        <v>0</v>
      </c>
      <c r="BB60" s="190">
        <v>0</v>
      </c>
      <c r="BC60" s="190">
        <f t="shared" si="9"/>
        <v>0</v>
      </c>
      <c r="BD60" s="191"/>
      <c r="BE60" s="192">
        <v>54</v>
      </c>
      <c r="BF60" s="193" t="s">
        <v>68</v>
      </c>
      <c r="BG60" s="190">
        <v>0</v>
      </c>
      <c r="BH60" s="190">
        <v>0</v>
      </c>
      <c r="BI60" s="190">
        <v>0</v>
      </c>
      <c r="BJ60" s="190">
        <f t="shared" si="10"/>
        <v>0</v>
      </c>
      <c r="BK60" s="191"/>
      <c r="BL60" s="192">
        <v>54</v>
      </c>
      <c r="BM60" s="193" t="s">
        <v>68</v>
      </c>
      <c r="BN60" s="190">
        <v>0</v>
      </c>
      <c r="BO60" s="190">
        <v>0</v>
      </c>
      <c r="BP60" s="190">
        <v>0</v>
      </c>
      <c r="BQ60" s="190">
        <f t="shared" si="11"/>
        <v>0</v>
      </c>
      <c r="BR60" s="191"/>
      <c r="BS60" s="192">
        <v>54</v>
      </c>
      <c r="BT60" s="193" t="s">
        <v>68</v>
      </c>
      <c r="BU60" s="190">
        <v>0</v>
      </c>
      <c r="BV60" s="190">
        <v>0</v>
      </c>
      <c r="BW60" s="190">
        <v>0</v>
      </c>
      <c r="BX60" s="190">
        <f t="shared" si="12"/>
        <v>0</v>
      </c>
      <c r="BY60" s="191"/>
      <c r="BZ60" s="192">
        <v>54</v>
      </c>
      <c r="CA60" s="193" t="s">
        <v>68</v>
      </c>
      <c r="CB60" s="190">
        <v>0</v>
      </c>
      <c r="CC60" s="190">
        <v>0</v>
      </c>
      <c r="CD60" s="190">
        <v>0</v>
      </c>
      <c r="CE60" s="190">
        <f t="shared" si="13"/>
        <v>0</v>
      </c>
      <c r="CF60" s="191"/>
      <c r="CG60" s="192">
        <v>54</v>
      </c>
      <c r="CH60" s="193" t="s">
        <v>68</v>
      </c>
      <c r="CI60" s="190">
        <v>0</v>
      </c>
      <c r="CJ60" s="190">
        <v>0</v>
      </c>
      <c r="CK60" s="190">
        <v>0</v>
      </c>
      <c r="CL60" s="190">
        <f t="shared" si="14"/>
        <v>0</v>
      </c>
      <c r="CM60" s="191"/>
      <c r="CN60" s="192">
        <v>54</v>
      </c>
      <c r="CO60" s="193" t="s">
        <v>68</v>
      </c>
      <c r="CP60" s="190">
        <v>0</v>
      </c>
      <c r="CQ60" s="190">
        <v>0</v>
      </c>
      <c r="CR60" s="190">
        <v>0</v>
      </c>
      <c r="CS60" s="190">
        <f t="shared" si="15"/>
        <v>0</v>
      </c>
      <c r="CT60" s="191"/>
      <c r="CU60" s="192">
        <v>54</v>
      </c>
      <c r="CV60" s="193" t="s">
        <v>68</v>
      </c>
      <c r="CW60" s="190">
        <v>0</v>
      </c>
      <c r="CX60" s="190">
        <v>0</v>
      </c>
      <c r="CY60" s="190">
        <v>0</v>
      </c>
      <c r="CZ60" s="190">
        <f t="shared" si="16"/>
        <v>0</v>
      </c>
      <c r="DA60" s="191"/>
      <c r="DB60" s="192">
        <v>54</v>
      </c>
      <c r="DC60" s="193" t="s">
        <v>68</v>
      </c>
      <c r="DD60" s="190">
        <v>0</v>
      </c>
      <c r="DE60" s="190">
        <v>0</v>
      </c>
      <c r="DF60" s="190">
        <v>0</v>
      </c>
      <c r="DG60" s="190">
        <f t="shared" si="17"/>
        <v>0</v>
      </c>
      <c r="DH60" s="191"/>
      <c r="DI60" s="192">
        <v>54</v>
      </c>
      <c r="DJ60" s="193" t="s">
        <v>68</v>
      </c>
      <c r="DK60" s="190">
        <v>0</v>
      </c>
      <c r="DL60" s="190">
        <v>0</v>
      </c>
      <c r="DM60" s="190">
        <v>0</v>
      </c>
      <c r="DN60" s="190">
        <f t="shared" si="18"/>
        <v>0</v>
      </c>
      <c r="DO60" s="191"/>
      <c r="DP60" s="192">
        <v>54</v>
      </c>
      <c r="DQ60" s="193" t="s">
        <v>68</v>
      </c>
      <c r="DR60" s="190">
        <v>0</v>
      </c>
      <c r="DS60" s="190">
        <v>0</v>
      </c>
      <c r="DT60" s="190">
        <v>0</v>
      </c>
      <c r="DU60" s="190">
        <f t="shared" si="19"/>
        <v>0</v>
      </c>
      <c r="DV60" s="191"/>
      <c r="DW60" s="192">
        <v>54</v>
      </c>
      <c r="DX60" s="193" t="s">
        <v>68</v>
      </c>
      <c r="DY60" s="190">
        <v>0</v>
      </c>
      <c r="DZ60" s="190">
        <v>0</v>
      </c>
      <c r="EA60" s="190">
        <v>0</v>
      </c>
      <c r="EB60" s="190">
        <f t="shared" si="20"/>
        <v>0</v>
      </c>
      <c r="EC60" s="191"/>
      <c r="ED60" s="192">
        <v>54</v>
      </c>
      <c r="EE60" s="193" t="s">
        <v>68</v>
      </c>
      <c r="EF60" s="190">
        <v>0</v>
      </c>
      <c r="EG60" s="190">
        <v>0</v>
      </c>
      <c r="EH60" s="190">
        <v>0</v>
      </c>
      <c r="EI60" s="190">
        <f t="shared" si="21"/>
        <v>0</v>
      </c>
      <c r="EJ60" s="191"/>
      <c r="EK60" s="192">
        <v>54</v>
      </c>
      <c r="EL60" s="193" t="s">
        <v>68</v>
      </c>
      <c r="EM60" s="190">
        <v>0</v>
      </c>
      <c r="EN60" s="190">
        <v>0</v>
      </c>
      <c r="EO60" s="190">
        <v>0</v>
      </c>
      <c r="EP60" s="190">
        <f t="shared" si="22"/>
        <v>0</v>
      </c>
      <c r="EQ60" s="191"/>
      <c r="ER60" s="192">
        <v>54</v>
      </c>
      <c r="ES60" s="193" t="s">
        <v>68</v>
      </c>
      <c r="ET60" s="190">
        <v>0</v>
      </c>
      <c r="EU60" s="190">
        <v>0</v>
      </c>
      <c r="EV60" s="190">
        <v>0</v>
      </c>
      <c r="EW60" s="190">
        <f t="shared" si="23"/>
        <v>0</v>
      </c>
      <c r="EX60" s="191"/>
      <c r="EY60" s="192">
        <v>54</v>
      </c>
      <c r="EZ60" s="193" t="s">
        <v>68</v>
      </c>
      <c r="FA60" s="190">
        <v>0</v>
      </c>
      <c r="FB60" s="190">
        <v>0</v>
      </c>
      <c r="FC60" s="190">
        <v>0</v>
      </c>
      <c r="FD60" s="190">
        <f t="shared" si="24"/>
        <v>0</v>
      </c>
      <c r="FE60" s="191"/>
      <c r="FF60" s="192">
        <v>54</v>
      </c>
      <c r="FG60" s="193" t="s">
        <v>68</v>
      </c>
      <c r="FH60" s="190">
        <v>0</v>
      </c>
      <c r="FI60" s="190">
        <v>0</v>
      </c>
      <c r="FJ60" s="190">
        <v>0</v>
      </c>
      <c r="FK60" s="190">
        <f t="shared" si="25"/>
        <v>0</v>
      </c>
      <c r="FL60" s="191"/>
      <c r="FM60" s="192">
        <v>54</v>
      </c>
      <c r="FN60" s="193" t="s">
        <v>68</v>
      </c>
      <c r="FO60" s="190">
        <v>0</v>
      </c>
      <c r="FP60" s="190">
        <v>0</v>
      </c>
      <c r="FQ60" s="190">
        <v>0</v>
      </c>
      <c r="FR60" s="190">
        <f t="shared" si="26"/>
        <v>0</v>
      </c>
      <c r="FS60" s="191"/>
      <c r="FT60" s="192">
        <v>54</v>
      </c>
      <c r="FU60" s="193" t="s">
        <v>68</v>
      </c>
      <c r="FV60" s="190">
        <v>0</v>
      </c>
      <c r="FW60" s="190">
        <v>0</v>
      </c>
      <c r="FX60" s="190">
        <v>0</v>
      </c>
      <c r="FY60" s="190">
        <f t="shared" si="27"/>
        <v>0</v>
      </c>
      <c r="FZ60" s="191"/>
      <c r="GA60" s="192">
        <v>54</v>
      </c>
      <c r="GB60" s="193" t="s">
        <v>68</v>
      </c>
      <c r="GC60" s="190">
        <v>0</v>
      </c>
      <c r="GD60" s="190">
        <v>0</v>
      </c>
      <c r="GE60" s="190">
        <v>0</v>
      </c>
      <c r="GF60" s="190">
        <f t="shared" si="28"/>
        <v>0</v>
      </c>
      <c r="GG60" s="191"/>
      <c r="GH60" s="192">
        <v>54</v>
      </c>
      <c r="GI60" s="193" t="s">
        <v>68</v>
      </c>
      <c r="GJ60" s="190">
        <v>0</v>
      </c>
      <c r="GK60" s="190">
        <v>0</v>
      </c>
      <c r="GL60" s="190">
        <v>0</v>
      </c>
      <c r="GM60" s="190">
        <f t="shared" si="29"/>
        <v>0</v>
      </c>
      <c r="GN60" s="191"/>
      <c r="GO60" s="192">
        <v>54</v>
      </c>
      <c r="GP60" s="193" t="s">
        <v>68</v>
      </c>
      <c r="GQ60" s="190">
        <v>0</v>
      </c>
      <c r="GR60" s="190">
        <v>0</v>
      </c>
      <c r="GS60" s="190">
        <v>0</v>
      </c>
      <c r="GT60" s="190">
        <f t="shared" si="30"/>
        <v>0</v>
      </c>
      <c r="GU60" s="191"/>
      <c r="GV60" s="192">
        <v>54</v>
      </c>
      <c r="GW60" s="193" t="s">
        <v>68</v>
      </c>
      <c r="GX60" s="190">
        <v>0</v>
      </c>
      <c r="GY60" s="190">
        <v>0</v>
      </c>
      <c r="GZ60" s="190">
        <v>0</v>
      </c>
      <c r="HA60" s="190">
        <f t="shared" si="31"/>
        <v>0</v>
      </c>
      <c r="HB60" s="191"/>
      <c r="HC60" s="192">
        <v>54</v>
      </c>
      <c r="HD60" s="193" t="s">
        <v>68</v>
      </c>
      <c r="HE60" s="190">
        <v>0</v>
      </c>
      <c r="HF60" s="190">
        <v>0</v>
      </c>
      <c r="HG60" s="190">
        <v>0</v>
      </c>
      <c r="HH60" s="190">
        <f t="shared" si="32"/>
        <v>0</v>
      </c>
      <c r="HI60" s="191"/>
      <c r="HJ60" s="192">
        <v>54</v>
      </c>
      <c r="HK60" s="193" t="s">
        <v>68</v>
      </c>
      <c r="HL60" s="190">
        <v>0</v>
      </c>
      <c r="HM60" s="190">
        <v>0</v>
      </c>
      <c r="HN60" s="190">
        <v>0</v>
      </c>
      <c r="HO60" s="190">
        <f t="shared" si="33"/>
        <v>0</v>
      </c>
      <c r="HP60" s="191"/>
      <c r="HQ60" s="192">
        <v>54</v>
      </c>
      <c r="HR60" s="193" t="s">
        <v>68</v>
      </c>
      <c r="HS60" s="190">
        <v>0</v>
      </c>
      <c r="HT60" s="190">
        <v>0</v>
      </c>
      <c r="HU60" s="190">
        <v>0</v>
      </c>
      <c r="HV60" s="190">
        <f t="shared" si="34"/>
        <v>0</v>
      </c>
      <c r="HW60" s="191"/>
      <c r="HX60" s="192">
        <v>54</v>
      </c>
      <c r="HY60" s="193" t="s">
        <v>68</v>
      </c>
      <c r="HZ60" s="190">
        <v>0</v>
      </c>
      <c r="IA60" s="190">
        <v>0</v>
      </c>
      <c r="IB60" s="190">
        <v>0</v>
      </c>
      <c r="IC60" s="190">
        <f t="shared" si="35"/>
        <v>0</v>
      </c>
      <c r="ID60" s="191"/>
      <c r="IE60" s="192">
        <v>54</v>
      </c>
      <c r="IF60" s="193" t="s">
        <v>68</v>
      </c>
      <c r="IG60" s="190">
        <v>0</v>
      </c>
      <c r="IH60" s="190">
        <v>0</v>
      </c>
      <c r="II60" s="190">
        <v>0</v>
      </c>
      <c r="IJ60" s="190">
        <f t="shared" si="36"/>
        <v>0</v>
      </c>
      <c r="IK60" s="191"/>
      <c r="IL60" s="192">
        <v>54</v>
      </c>
      <c r="IM60" s="193" t="s">
        <v>68</v>
      </c>
      <c r="IN60" s="190">
        <v>0</v>
      </c>
      <c r="IO60" s="190">
        <v>0</v>
      </c>
      <c r="IP60" s="190">
        <v>0</v>
      </c>
      <c r="IQ60" s="190">
        <f t="shared" si="37"/>
        <v>0</v>
      </c>
      <c r="IR60" s="191"/>
      <c r="IS60" s="192">
        <v>54</v>
      </c>
      <c r="IT60" s="193" t="s">
        <v>68</v>
      </c>
      <c r="IU60" s="190">
        <v>0</v>
      </c>
      <c r="IV60" s="190">
        <v>0</v>
      </c>
      <c r="IW60" s="190">
        <v>0</v>
      </c>
      <c r="IX60" s="190">
        <f t="shared" si="38"/>
        <v>0</v>
      </c>
      <c r="IY60" s="191"/>
      <c r="IZ60" s="192">
        <v>54</v>
      </c>
      <c r="JA60" s="193" t="s">
        <v>68</v>
      </c>
      <c r="JB60" s="190">
        <v>0</v>
      </c>
      <c r="JC60" s="190">
        <v>0</v>
      </c>
      <c r="JD60" s="190">
        <v>0</v>
      </c>
      <c r="JE60" s="190">
        <f t="shared" si="39"/>
        <v>0</v>
      </c>
      <c r="JF60" s="191"/>
      <c r="JG60" s="192">
        <v>54</v>
      </c>
      <c r="JH60" s="193" t="s">
        <v>68</v>
      </c>
      <c r="JI60" s="190">
        <v>0</v>
      </c>
      <c r="JJ60" s="190">
        <v>0</v>
      </c>
      <c r="JK60" s="190">
        <v>0</v>
      </c>
      <c r="JL60" s="190">
        <f t="shared" si="40"/>
        <v>0</v>
      </c>
      <c r="JM60" s="191"/>
      <c r="JN60" s="192">
        <v>54</v>
      </c>
      <c r="JO60" s="193" t="s">
        <v>68</v>
      </c>
      <c r="JP60" s="190">
        <v>0</v>
      </c>
      <c r="JQ60" s="190">
        <v>0</v>
      </c>
      <c r="JR60" s="190">
        <v>0</v>
      </c>
      <c r="JS60" s="190">
        <f t="shared" si="41"/>
        <v>0</v>
      </c>
      <c r="JT60" s="191"/>
      <c r="JU60" s="192">
        <v>54</v>
      </c>
      <c r="JV60" s="193" t="s">
        <v>68</v>
      </c>
      <c r="JW60" s="190">
        <v>0</v>
      </c>
      <c r="JX60" s="190">
        <v>0</v>
      </c>
      <c r="JY60" s="190">
        <v>0</v>
      </c>
      <c r="JZ60" s="190">
        <f t="shared" si="42"/>
        <v>0</v>
      </c>
      <c r="KA60" s="191"/>
      <c r="KB60" s="192">
        <v>54</v>
      </c>
      <c r="KC60" s="193" t="s">
        <v>68</v>
      </c>
      <c r="KD60" s="190">
        <v>0</v>
      </c>
      <c r="KE60" s="190">
        <v>0</v>
      </c>
      <c r="KF60" s="190">
        <v>0</v>
      </c>
      <c r="KG60" s="190">
        <f t="shared" si="43"/>
        <v>0</v>
      </c>
      <c r="KH60" s="191"/>
      <c r="KI60" s="192">
        <v>54</v>
      </c>
      <c r="KJ60" s="193" t="s">
        <v>68</v>
      </c>
      <c r="KK60" s="190">
        <v>0</v>
      </c>
      <c r="KL60" s="190">
        <v>0</v>
      </c>
      <c r="KM60" s="190">
        <v>0</v>
      </c>
      <c r="KN60" s="190">
        <f t="shared" si="44"/>
        <v>0</v>
      </c>
      <c r="KO60" s="191"/>
      <c r="KP60" s="192">
        <v>54</v>
      </c>
      <c r="KQ60" s="193" t="s">
        <v>68</v>
      </c>
      <c r="KR60" s="190">
        <v>0</v>
      </c>
      <c r="KS60" s="190">
        <f t="shared" si="45"/>
        <v>0</v>
      </c>
      <c r="KT60" s="190">
        <f t="shared" si="0"/>
        <v>0</v>
      </c>
      <c r="KU60" s="190">
        <f t="shared" si="1"/>
        <v>0</v>
      </c>
      <c r="KV60" s="9"/>
    </row>
    <row r="61" spans="1:308" ht="18" hidden="1" customHeight="1">
      <c r="A61" s="188">
        <v>55</v>
      </c>
      <c r="B61" s="193" t="s">
        <v>67</v>
      </c>
      <c r="C61" s="190">
        <v>0</v>
      </c>
      <c r="D61" s="190">
        <v>0</v>
      </c>
      <c r="E61" s="190">
        <v>0</v>
      </c>
      <c r="F61" s="190">
        <f t="shared" si="2"/>
        <v>0</v>
      </c>
      <c r="G61" s="191"/>
      <c r="H61" s="192">
        <v>55</v>
      </c>
      <c r="I61" s="193" t="s">
        <v>67</v>
      </c>
      <c r="J61" s="190">
        <v>0</v>
      </c>
      <c r="K61" s="190">
        <v>0</v>
      </c>
      <c r="L61" s="190">
        <v>0</v>
      </c>
      <c r="M61" s="190">
        <f t="shared" si="3"/>
        <v>0</v>
      </c>
      <c r="N61" s="191"/>
      <c r="O61" s="192">
        <v>55</v>
      </c>
      <c r="P61" s="193" t="s">
        <v>67</v>
      </c>
      <c r="Q61" s="190">
        <v>0</v>
      </c>
      <c r="R61" s="190">
        <v>0</v>
      </c>
      <c r="S61" s="190">
        <v>0</v>
      </c>
      <c r="T61" s="190">
        <f t="shared" si="4"/>
        <v>0</v>
      </c>
      <c r="U61" s="191"/>
      <c r="V61" s="192">
        <v>55</v>
      </c>
      <c r="W61" s="193" t="s">
        <v>67</v>
      </c>
      <c r="X61" s="190">
        <v>0</v>
      </c>
      <c r="Y61" s="190">
        <v>0</v>
      </c>
      <c r="Z61" s="190">
        <v>0</v>
      </c>
      <c r="AA61" s="190">
        <f t="shared" si="5"/>
        <v>0</v>
      </c>
      <c r="AB61" s="191"/>
      <c r="AC61" s="192">
        <v>55</v>
      </c>
      <c r="AD61" s="193" t="s">
        <v>67</v>
      </c>
      <c r="AE61" s="190">
        <v>0</v>
      </c>
      <c r="AF61" s="190">
        <v>0</v>
      </c>
      <c r="AG61" s="190">
        <v>0</v>
      </c>
      <c r="AH61" s="190">
        <f t="shared" si="6"/>
        <v>0</v>
      </c>
      <c r="AI61" s="191"/>
      <c r="AJ61" s="192">
        <v>55</v>
      </c>
      <c r="AK61" s="193" t="s">
        <v>67</v>
      </c>
      <c r="AL61" s="190">
        <v>0</v>
      </c>
      <c r="AM61" s="190">
        <v>0</v>
      </c>
      <c r="AN61" s="190">
        <v>0</v>
      </c>
      <c r="AO61" s="190">
        <f t="shared" si="7"/>
        <v>0</v>
      </c>
      <c r="AP61" s="191"/>
      <c r="AQ61" s="192">
        <v>55</v>
      </c>
      <c r="AR61" s="193" t="s">
        <v>67</v>
      </c>
      <c r="AS61" s="190">
        <v>0</v>
      </c>
      <c r="AT61" s="190">
        <v>0</v>
      </c>
      <c r="AU61" s="190">
        <v>0</v>
      </c>
      <c r="AV61" s="190">
        <f t="shared" si="8"/>
        <v>0</v>
      </c>
      <c r="AW61" s="191"/>
      <c r="AX61" s="192">
        <v>55</v>
      </c>
      <c r="AY61" s="193" t="s">
        <v>67</v>
      </c>
      <c r="AZ61" s="190">
        <v>0</v>
      </c>
      <c r="BA61" s="190">
        <v>0</v>
      </c>
      <c r="BB61" s="190">
        <v>0</v>
      </c>
      <c r="BC61" s="190">
        <f t="shared" si="9"/>
        <v>0</v>
      </c>
      <c r="BD61" s="191"/>
      <c r="BE61" s="192">
        <v>55</v>
      </c>
      <c r="BF61" s="193" t="s">
        <v>67</v>
      </c>
      <c r="BG61" s="190">
        <v>0</v>
      </c>
      <c r="BH61" s="190">
        <v>0</v>
      </c>
      <c r="BI61" s="190">
        <v>0</v>
      </c>
      <c r="BJ61" s="190">
        <f t="shared" si="10"/>
        <v>0</v>
      </c>
      <c r="BK61" s="191"/>
      <c r="BL61" s="192">
        <v>55</v>
      </c>
      <c r="BM61" s="193" t="s">
        <v>67</v>
      </c>
      <c r="BN61" s="190">
        <v>0</v>
      </c>
      <c r="BO61" s="190">
        <v>0</v>
      </c>
      <c r="BP61" s="190">
        <v>0</v>
      </c>
      <c r="BQ61" s="190">
        <f t="shared" si="11"/>
        <v>0</v>
      </c>
      <c r="BR61" s="191"/>
      <c r="BS61" s="192">
        <v>55</v>
      </c>
      <c r="BT61" s="193" t="s">
        <v>67</v>
      </c>
      <c r="BU61" s="190">
        <v>0</v>
      </c>
      <c r="BV61" s="190">
        <v>0</v>
      </c>
      <c r="BW61" s="190">
        <v>0</v>
      </c>
      <c r="BX61" s="190">
        <f t="shared" si="12"/>
        <v>0</v>
      </c>
      <c r="BY61" s="191"/>
      <c r="BZ61" s="192">
        <v>55</v>
      </c>
      <c r="CA61" s="193" t="s">
        <v>67</v>
      </c>
      <c r="CB61" s="190">
        <v>0</v>
      </c>
      <c r="CC61" s="190">
        <v>0</v>
      </c>
      <c r="CD61" s="190">
        <v>0</v>
      </c>
      <c r="CE61" s="190">
        <f t="shared" si="13"/>
        <v>0</v>
      </c>
      <c r="CF61" s="191"/>
      <c r="CG61" s="192">
        <v>55</v>
      </c>
      <c r="CH61" s="193" t="s">
        <v>67</v>
      </c>
      <c r="CI61" s="190">
        <v>0</v>
      </c>
      <c r="CJ61" s="190">
        <v>0</v>
      </c>
      <c r="CK61" s="190">
        <v>0</v>
      </c>
      <c r="CL61" s="190">
        <f t="shared" si="14"/>
        <v>0</v>
      </c>
      <c r="CM61" s="191"/>
      <c r="CN61" s="192">
        <v>55</v>
      </c>
      <c r="CO61" s="193" t="s">
        <v>67</v>
      </c>
      <c r="CP61" s="190">
        <v>0</v>
      </c>
      <c r="CQ61" s="190">
        <v>0</v>
      </c>
      <c r="CR61" s="190">
        <v>0</v>
      </c>
      <c r="CS61" s="190">
        <f t="shared" si="15"/>
        <v>0</v>
      </c>
      <c r="CT61" s="191"/>
      <c r="CU61" s="192">
        <v>55</v>
      </c>
      <c r="CV61" s="193" t="s">
        <v>67</v>
      </c>
      <c r="CW61" s="190">
        <v>0</v>
      </c>
      <c r="CX61" s="190">
        <v>0</v>
      </c>
      <c r="CY61" s="190">
        <v>0</v>
      </c>
      <c r="CZ61" s="190">
        <f t="shared" si="16"/>
        <v>0</v>
      </c>
      <c r="DA61" s="191"/>
      <c r="DB61" s="192">
        <v>55</v>
      </c>
      <c r="DC61" s="193" t="s">
        <v>67</v>
      </c>
      <c r="DD61" s="190">
        <v>0</v>
      </c>
      <c r="DE61" s="190">
        <v>0</v>
      </c>
      <c r="DF61" s="190">
        <v>0</v>
      </c>
      <c r="DG61" s="190">
        <f t="shared" si="17"/>
        <v>0</v>
      </c>
      <c r="DH61" s="191"/>
      <c r="DI61" s="192">
        <v>55</v>
      </c>
      <c r="DJ61" s="193" t="s">
        <v>67</v>
      </c>
      <c r="DK61" s="190">
        <v>0</v>
      </c>
      <c r="DL61" s="190">
        <v>0</v>
      </c>
      <c r="DM61" s="190">
        <v>0</v>
      </c>
      <c r="DN61" s="190">
        <f t="shared" si="18"/>
        <v>0</v>
      </c>
      <c r="DO61" s="191"/>
      <c r="DP61" s="192">
        <v>55</v>
      </c>
      <c r="DQ61" s="193" t="s">
        <v>67</v>
      </c>
      <c r="DR61" s="190">
        <v>0</v>
      </c>
      <c r="DS61" s="190">
        <v>0</v>
      </c>
      <c r="DT61" s="190">
        <v>0</v>
      </c>
      <c r="DU61" s="190">
        <f t="shared" si="19"/>
        <v>0</v>
      </c>
      <c r="DV61" s="191"/>
      <c r="DW61" s="192">
        <v>55</v>
      </c>
      <c r="DX61" s="193" t="s">
        <v>67</v>
      </c>
      <c r="DY61" s="190">
        <v>0</v>
      </c>
      <c r="DZ61" s="190">
        <v>0</v>
      </c>
      <c r="EA61" s="190">
        <v>0</v>
      </c>
      <c r="EB61" s="190">
        <f t="shared" si="20"/>
        <v>0</v>
      </c>
      <c r="EC61" s="191"/>
      <c r="ED61" s="192">
        <v>55</v>
      </c>
      <c r="EE61" s="193" t="s">
        <v>67</v>
      </c>
      <c r="EF61" s="190">
        <v>0</v>
      </c>
      <c r="EG61" s="190">
        <v>0</v>
      </c>
      <c r="EH61" s="190">
        <v>0</v>
      </c>
      <c r="EI61" s="190">
        <f t="shared" si="21"/>
        <v>0</v>
      </c>
      <c r="EJ61" s="191"/>
      <c r="EK61" s="192">
        <v>55</v>
      </c>
      <c r="EL61" s="193" t="s">
        <v>67</v>
      </c>
      <c r="EM61" s="190">
        <v>0</v>
      </c>
      <c r="EN61" s="190">
        <v>0</v>
      </c>
      <c r="EO61" s="190">
        <v>0</v>
      </c>
      <c r="EP61" s="190">
        <f t="shared" si="22"/>
        <v>0</v>
      </c>
      <c r="EQ61" s="191"/>
      <c r="ER61" s="192">
        <v>55</v>
      </c>
      <c r="ES61" s="193" t="s">
        <v>67</v>
      </c>
      <c r="ET61" s="190">
        <v>0</v>
      </c>
      <c r="EU61" s="190">
        <v>0</v>
      </c>
      <c r="EV61" s="190">
        <v>0</v>
      </c>
      <c r="EW61" s="190">
        <f t="shared" si="23"/>
        <v>0</v>
      </c>
      <c r="EX61" s="191"/>
      <c r="EY61" s="192">
        <v>55</v>
      </c>
      <c r="EZ61" s="193" t="s">
        <v>67</v>
      </c>
      <c r="FA61" s="190">
        <v>0</v>
      </c>
      <c r="FB61" s="190">
        <v>0</v>
      </c>
      <c r="FC61" s="190">
        <v>0</v>
      </c>
      <c r="FD61" s="190">
        <f t="shared" si="24"/>
        <v>0</v>
      </c>
      <c r="FE61" s="191"/>
      <c r="FF61" s="192">
        <v>55</v>
      </c>
      <c r="FG61" s="193" t="s">
        <v>67</v>
      </c>
      <c r="FH61" s="190">
        <v>0</v>
      </c>
      <c r="FI61" s="190">
        <v>0</v>
      </c>
      <c r="FJ61" s="190">
        <v>0</v>
      </c>
      <c r="FK61" s="190">
        <f t="shared" si="25"/>
        <v>0</v>
      </c>
      <c r="FL61" s="191"/>
      <c r="FM61" s="192">
        <v>55</v>
      </c>
      <c r="FN61" s="193" t="s">
        <v>67</v>
      </c>
      <c r="FO61" s="190">
        <v>0</v>
      </c>
      <c r="FP61" s="190">
        <v>0</v>
      </c>
      <c r="FQ61" s="190">
        <v>0</v>
      </c>
      <c r="FR61" s="190">
        <f t="shared" si="26"/>
        <v>0</v>
      </c>
      <c r="FS61" s="191"/>
      <c r="FT61" s="192">
        <v>55</v>
      </c>
      <c r="FU61" s="193" t="s">
        <v>67</v>
      </c>
      <c r="FV61" s="190">
        <v>0</v>
      </c>
      <c r="FW61" s="190">
        <v>0</v>
      </c>
      <c r="FX61" s="190">
        <v>0</v>
      </c>
      <c r="FY61" s="190">
        <f t="shared" si="27"/>
        <v>0</v>
      </c>
      <c r="FZ61" s="191"/>
      <c r="GA61" s="192">
        <v>55</v>
      </c>
      <c r="GB61" s="193" t="s">
        <v>67</v>
      </c>
      <c r="GC61" s="190">
        <v>0</v>
      </c>
      <c r="GD61" s="190">
        <v>0</v>
      </c>
      <c r="GE61" s="190">
        <v>0</v>
      </c>
      <c r="GF61" s="190">
        <f t="shared" si="28"/>
        <v>0</v>
      </c>
      <c r="GG61" s="191"/>
      <c r="GH61" s="192">
        <v>55</v>
      </c>
      <c r="GI61" s="193" t="s">
        <v>67</v>
      </c>
      <c r="GJ61" s="190">
        <v>0</v>
      </c>
      <c r="GK61" s="190">
        <v>0</v>
      </c>
      <c r="GL61" s="190">
        <v>0</v>
      </c>
      <c r="GM61" s="190">
        <f t="shared" si="29"/>
        <v>0</v>
      </c>
      <c r="GN61" s="191"/>
      <c r="GO61" s="192">
        <v>55</v>
      </c>
      <c r="GP61" s="193" t="s">
        <v>67</v>
      </c>
      <c r="GQ61" s="190">
        <v>0</v>
      </c>
      <c r="GR61" s="190">
        <v>0</v>
      </c>
      <c r="GS61" s="190">
        <v>0</v>
      </c>
      <c r="GT61" s="190">
        <f t="shared" si="30"/>
        <v>0</v>
      </c>
      <c r="GU61" s="191"/>
      <c r="GV61" s="192">
        <v>55</v>
      </c>
      <c r="GW61" s="193" t="s">
        <v>67</v>
      </c>
      <c r="GX61" s="190">
        <v>0</v>
      </c>
      <c r="GY61" s="190">
        <v>0</v>
      </c>
      <c r="GZ61" s="190">
        <v>0</v>
      </c>
      <c r="HA61" s="190">
        <f t="shared" si="31"/>
        <v>0</v>
      </c>
      <c r="HB61" s="191"/>
      <c r="HC61" s="192">
        <v>55</v>
      </c>
      <c r="HD61" s="193" t="s">
        <v>67</v>
      </c>
      <c r="HE61" s="190">
        <v>0</v>
      </c>
      <c r="HF61" s="190">
        <v>0</v>
      </c>
      <c r="HG61" s="190">
        <v>0</v>
      </c>
      <c r="HH61" s="190">
        <f t="shared" si="32"/>
        <v>0</v>
      </c>
      <c r="HI61" s="191"/>
      <c r="HJ61" s="192">
        <v>55</v>
      </c>
      <c r="HK61" s="193" t="s">
        <v>67</v>
      </c>
      <c r="HL61" s="190">
        <v>0</v>
      </c>
      <c r="HM61" s="190">
        <v>0</v>
      </c>
      <c r="HN61" s="190">
        <v>0</v>
      </c>
      <c r="HO61" s="190">
        <f t="shared" si="33"/>
        <v>0</v>
      </c>
      <c r="HP61" s="191"/>
      <c r="HQ61" s="192">
        <v>55</v>
      </c>
      <c r="HR61" s="193" t="s">
        <v>67</v>
      </c>
      <c r="HS61" s="190">
        <v>0</v>
      </c>
      <c r="HT61" s="190">
        <v>0</v>
      </c>
      <c r="HU61" s="190">
        <v>0</v>
      </c>
      <c r="HV61" s="190">
        <f t="shared" si="34"/>
        <v>0</v>
      </c>
      <c r="HW61" s="191"/>
      <c r="HX61" s="192">
        <v>55</v>
      </c>
      <c r="HY61" s="193" t="s">
        <v>67</v>
      </c>
      <c r="HZ61" s="190">
        <v>0</v>
      </c>
      <c r="IA61" s="190">
        <v>0</v>
      </c>
      <c r="IB61" s="190">
        <v>0</v>
      </c>
      <c r="IC61" s="190">
        <f t="shared" si="35"/>
        <v>0</v>
      </c>
      <c r="ID61" s="191"/>
      <c r="IE61" s="192">
        <v>55</v>
      </c>
      <c r="IF61" s="193" t="s">
        <v>67</v>
      </c>
      <c r="IG61" s="190">
        <v>0</v>
      </c>
      <c r="IH61" s="190">
        <v>0</v>
      </c>
      <c r="II61" s="190">
        <v>0</v>
      </c>
      <c r="IJ61" s="190">
        <f t="shared" si="36"/>
        <v>0</v>
      </c>
      <c r="IK61" s="191"/>
      <c r="IL61" s="192">
        <v>55</v>
      </c>
      <c r="IM61" s="193" t="s">
        <v>67</v>
      </c>
      <c r="IN61" s="190">
        <v>0</v>
      </c>
      <c r="IO61" s="190">
        <v>0</v>
      </c>
      <c r="IP61" s="190">
        <v>0</v>
      </c>
      <c r="IQ61" s="190">
        <f t="shared" si="37"/>
        <v>0</v>
      </c>
      <c r="IR61" s="191"/>
      <c r="IS61" s="192">
        <v>55</v>
      </c>
      <c r="IT61" s="193" t="s">
        <v>67</v>
      </c>
      <c r="IU61" s="190">
        <v>0</v>
      </c>
      <c r="IV61" s="190">
        <v>0</v>
      </c>
      <c r="IW61" s="190">
        <v>0</v>
      </c>
      <c r="IX61" s="190">
        <f t="shared" si="38"/>
        <v>0</v>
      </c>
      <c r="IY61" s="191"/>
      <c r="IZ61" s="192">
        <v>55</v>
      </c>
      <c r="JA61" s="193" t="s">
        <v>67</v>
      </c>
      <c r="JB61" s="190">
        <v>0</v>
      </c>
      <c r="JC61" s="190">
        <v>0</v>
      </c>
      <c r="JD61" s="190">
        <v>0</v>
      </c>
      <c r="JE61" s="190">
        <f t="shared" si="39"/>
        <v>0</v>
      </c>
      <c r="JF61" s="191"/>
      <c r="JG61" s="192">
        <v>55</v>
      </c>
      <c r="JH61" s="193" t="s">
        <v>67</v>
      </c>
      <c r="JI61" s="190">
        <v>0</v>
      </c>
      <c r="JJ61" s="190">
        <v>0</v>
      </c>
      <c r="JK61" s="190">
        <v>0</v>
      </c>
      <c r="JL61" s="190">
        <f t="shared" si="40"/>
        <v>0</v>
      </c>
      <c r="JM61" s="191"/>
      <c r="JN61" s="192">
        <v>55</v>
      </c>
      <c r="JO61" s="193" t="s">
        <v>67</v>
      </c>
      <c r="JP61" s="190">
        <v>0</v>
      </c>
      <c r="JQ61" s="190">
        <v>0</v>
      </c>
      <c r="JR61" s="190">
        <v>0</v>
      </c>
      <c r="JS61" s="190">
        <f t="shared" si="41"/>
        <v>0</v>
      </c>
      <c r="JT61" s="191"/>
      <c r="JU61" s="192">
        <v>55</v>
      </c>
      <c r="JV61" s="193" t="s">
        <v>67</v>
      </c>
      <c r="JW61" s="190">
        <v>0</v>
      </c>
      <c r="JX61" s="190">
        <v>0</v>
      </c>
      <c r="JY61" s="190">
        <v>0</v>
      </c>
      <c r="JZ61" s="190">
        <f t="shared" si="42"/>
        <v>0</v>
      </c>
      <c r="KA61" s="191"/>
      <c r="KB61" s="192">
        <v>55</v>
      </c>
      <c r="KC61" s="193" t="s">
        <v>67</v>
      </c>
      <c r="KD61" s="190">
        <v>0</v>
      </c>
      <c r="KE61" s="190">
        <v>0</v>
      </c>
      <c r="KF61" s="190">
        <v>0</v>
      </c>
      <c r="KG61" s="190">
        <f t="shared" si="43"/>
        <v>0</v>
      </c>
      <c r="KH61" s="191"/>
      <c r="KI61" s="192">
        <v>55</v>
      </c>
      <c r="KJ61" s="193" t="s">
        <v>67</v>
      </c>
      <c r="KK61" s="190">
        <v>0</v>
      </c>
      <c r="KL61" s="190">
        <v>0</v>
      </c>
      <c r="KM61" s="190">
        <v>0</v>
      </c>
      <c r="KN61" s="190">
        <f t="shared" si="44"/>
        <v>0</v>
      </c>
      <c r="KO61" s="191"/>
      <c r="KP61" s="192">
        <v>55</v>
      </c>
      <c r="KQ61" s="193" t="s">
        <v>67</v>
      </c>
      <c r="KR61" s="190">
        <v>0</v>
      </c>
      <c r="KS61" s="190">
        <f t="shared" si="45"/>
        <v>0</v>
      </c>
      <c r="KT61" s="190">
        <f t="shared" si="0"/>
        <v>0</v>
      </c>
      <c r="KU61" s="190">
        <f t="shared" si="1"/>
        <v>0</v>
      </c>
      <c r="KV61" s="9"/>
    </row>
    <row r="62" spans="1:308" ht="15.75" hidden="1">
      <c r="A62" s="188">
        <v>56</v>
      </c>
      <c r="B62" s="189" t="s">
        <v>48</v>
      </c>
      <c r="C62" s="190">
        <v>0</v>
      </c>
      <c r="D62" s="190">
        <v>0</v>
      </c>
      <c r="E62" s="190">
        <v>0</v>
      </c>
      <c r="F62" s="190">
        <f t="shared" si="2"/>
        <v>0</v>
      </c>
      <c r="G62" s="191"/>
      <c r="H62" s="192">
        <v>56</v>
      </c>
      <c r="I62" s="189" t="s">
        <v>48</v>
      </c>
      <c r="J62" s="190">
        <v>0</v>
      </c>
      <c r="K62" s="190">
        <v>0</v>
      </c>
      <c r="L62" s="190">
        <v>0</v>
      </c>
      <c r="M62" s="190">
        <f t="shared" si="3"/>
        <v>0</v>
      </c>
      <c r="N62" s="191"/>
      <c r="O62" s="192">
        <v>56</v>
      </c>
      <c r="P62" s="189" t="s">
        <v>48</v>
      </c>
      <c r="Q62" s="190">
        <v>0</v>
      </c>
      <c r="R62" s="190">
        <v>0</v>
      </c>
      <c r="S62" s="190">
        <v>0</v>
      </c>
      <c r="T62" s="190">
        <f t="shared" si="4"/>
        <v>0</v>
      </c>
      <c r="U62" s="191"/>
      <c r="V62" s="192">
        <v>56</v>
      </c>
      <c r="W62" s="189" t="s">
        <v>48</v>
      </c>
      <c r="X62" s="190">
        <v>0</v>
      </c>
      <c r="Y62" s="190">
        <v>0</v>
      </c>
      <c r="Z62" s="190">
        <v>0</v>
      </c>
      <c r="AA62" s="190">
        <f t="shared" si="5"/>
        <v>0</v>
      </c>
      <c r="AB62" s="191"/>
      <c r="AC62" s="192">
        <v>56</v>
      </c>
      <c r="AD62" s="189" t="s">
        <v>48</v>
      </c>
      <c r="AE62" s="190">
        <v>0</v>
      </c>
      <c r="AF62" s="190">
        <v>0</v>
      </c>
      <c r="AG62" s="190">
        <v>0</v>
      </c>
      <c r="AH62" s="190">
        <f t="shared" si="6"/>
        <v>0</v>
      </c>
      <c r="AI62" s="191"/>
      <c r="AJ62" s="192">
        <v>56</v>
      </c>
      <c r="AK62" s="189" t="s">
        <v>48</v>
      </c>
      <c r="AL62" s="190">
        <v>0</v>
      </c>
      <c r="AM62" s="190">
        <v>0</v>
      </c>
      <c r="AN62" s="190">
        <v>0</v>
      </c>
      <c r="AO62" s="190">
        <f t="shared" si="7"/>
        <v>0</v>
      </c>
      <c r="AP62" s="191"/>
      <c r="AQ62" s="192">
        <v>56</v>
      </c>
      <c r="AR62" s="189" t="s">
        <v>48</v>
      </c>
      <c r="AS62" s="190">
        <v>0</v>
      </c>
      <c r="AT62" s="190">
        <v>0</v>
      </c>
      <c r="AU62" s="190">
        <v>0</v>
      </c>
      <c r="AV62" s="190">
        <f t="shared" si="8"/>
        <v>0</v>
      </c>
      <c r="AW62" s="191"/>
      <c r="AX62" s="192">
        <v>56</v>
      </c>
      <c r="AY62" s="189" t="s">
        <v>48</v>
      </c>
      <c r="AZ62" s="190">
        <v>0</v>
      </c>
      <c r="BA62" s="190">
        <v>0</v>
      </c>
      <c r="BB62" s="190">
        <v>0</v>
      </c>
      <c r="BC62" s="190">
        <f t="shared" si="9"/>
        <v>0</v>
      </c>
      <c r="BD62" s="191"/>
      <c r="BE62" s="192">
        <v>56</v>
      </c>
      <c r="BF62" s="189" t="s">
        <v>48</v>
      </c>
      <c r="BG62" s="190">
        <v>0</v>
      </c>
      <c r="BH62" s="190">
        <v>0</v>
      </c>
      <c r="BI62" s="190">
        <v>0</v>
      </c>
      <c r="BJ62" s="190">
        <f t="shared" si="10"/>
        <v>0</v>
      </c>
      <c r="BK62" s="191"/>
      <c r="BL62" s="192">
        <v>56</v>
      </c>
      <c r="BM62" s="189" t="s">
        <v>48</v>
      </c>
      <c r="BN62" s="190">
        <v>0</v>
      </c>
      <c r="BO62" s="190">
        <v>0</v>
      </c>
      <c r="BP62" s="190">
        <v>0</v>
      </c>
      <c r="BQ62" s="190">
        <f t="shared" si="11"/>
        <v>0</v>
      </c>
      <c r="BR62" s="191"/>
      <c r="BS62" s="192">
        <v>56</v>
      </c>
      <c r="BT62" s="189" t="s">
        <v>48</v>
      </c>
      <c r="BU62" s="190">
        <v>0</v>
      </c>
      <c r="BV62" s="190">
        <v>0</v>
      </c>
      <c r="BW62" s="190">
        <v>0</v>
      </c>
      <c r="BX62" s="190">
        <f t="shared" si="12"/>
        <v>0</v>
      </c>
      <c r="BY62" s="191"/>
      <c r="BZ62" s="192">
        <v>56</v>
      </c>
      <c r="CA62" s="189" t="s">
        <v>48</v>
      </c>
      <c r="CB62" s="190">
        <v>0</v>
      </c>
      <c r="CC62" s="190">
        <v>0</v>
      </c>
      <c r="CD62" s="190">
        <v>0</v>
      </c>
      <c r="CE62" s="190">
        <f t="shared" si="13"/>
        <v>0</v>
      </c>
      <c r="CF62" s="191"/>
      <c r="CG62" s="192">
        <v>56</v>
      </c>
      <c r="CH62" s="189" t="s">
        <v>48</v>
      </c>
      <c r="CI62" s="190">
        <v>0</v>
      </c>
      <c r="CJ62" s="190">
        <v>0</v>
      </c>
      <c r="CK62" s="190">
        <v>0</v>
      </c>
      <c r="CL62" s="190">
        <f t="shared" si="14"/>
        <v>0</v>
      </c>
      <c r="CM62" s="191"/>
      <c r="CN62" s="192">
        <v>56</v>
      </c>
      <c r="CO62" s="189" t="s">
        <v>48</v>
      </c>
      <c r="CP62" s="190">
        <v>0</v>
      </c>
      <c r="CQ62" s="190">
        <v>0</v>
      </c>
      <c r="CR62" s="190">
        <v>0</v>
      </c>
      <c r="CS62" s="190">
        <f t="shared" si="15"/>
        <v>0</v>
      </c>
      <c r="CT62" s="191"/>
      <c r="CU62" s="192">
        <v>56</v>
      </c>
      <c r="CV62" s="189" t="s">
        <v>48</v>
      </c>
      <c r="CW62" s="190">
        <v>0</v>
      </c>
      <c r="CX62" s="190">
        <v>0</v>
      </c>
      <c r="CY62" s="190">
        <v>0</v>
      </c>
      <c r="CZ62" s="190">
        <f t="shared" si="16"/>
        <v>0</v>
      </c>
      <c r="DA62" s="191"/>
      <c r="DB62" s="192">
        <v>56</v>
      </c>
      <c r="DC62" s="189" t="s">
        <v>48</v>
      </c>
      <c r="DD62" s="190">
        <v>0</v>
      </c>
      <c r="DE62" s="190">
        <v>0</v>
      </c>
      <c r="DF62" s="190">
        <v>0</v>
      </c>
      <c r="DG62" s="190">
        <f t="shared" si="17"/>
        <v>0</v>
      </c>
      <c r="DH62" s="191"/>
      <c r="DI62" s="192">
        <v>56</v>
      </c>
      <c r="DJ62" s="189" t="s">
        <v>48</v>
      </c>
      <c r="DK62" s="190">
        <v>0</v>
      </c>
      <c r="DL62" s="190">
        <v>0</v>
      </c>
      <c r="DM62" s="190">
        <v>0</v>
      </c>
      <c r="DN62" s="190">
        <f t="shared" si="18"/>
        <v>0</v>
      </c>
      <c r="DO62" s="191"/>
      <c r="DP62" s="192">
        <v>56</v>
      </c>
      <c r="DQ62" s="189" t="s">
        <v>48</v>
      </c>
      <c r="DR62" s="190">
        <v>0</v>
      </c>
      <c r="DS62" s="190">
        <v>0</v>
      </c>
      <c r="DT62" s="190">
        <v>0</v>
      </c>
      <c r="DU62" s="190">
        <f t="shared" si="19"/>
        <v>0</v>
      </c>
      <c r="DV62" s="191"/>
      <c r="DW62" s="192">
        <v>56</v>
      </c>
      <c r="DX62" s="189" t="s">
        <v>48</v>
      </c>
      <c r="DY62" s="190">
        <v>0</v>
      </c>
      <c r="DZ62" s="190">
        <v>0</v>
      </c>
      <c r="EA62" s="190">
        <v>0</v>
      </c>
      <c r="EB62" s="190">
        <f t="shared" si="20"/>
        <v>0</v>
      </c>
      <c r="EC62" s="191"/>
      <c r="ED62" s="192">
        <v>56</v>
      </c>
      <c r="EE62" s="189" t="s">
        <v>48</v>
      </c>
      <c r="EF62" s="190">
        <v>0</v>
      </c>
      <c r="EG62" s="190">
        <v>0</v>
      </c>
      <c r="EH62" s="190">
        <v>0</v>
      </c>
      <c r="EI62" s="190">
        <f t="shared" si="21"/>
        <v>0</v>
      </c>
      <c r="EJ62" s="191"/>
      <c r="EK62" s="192">
        <v>56</v>
      </c>
      <c r="EL62" s="189" t="s">
        <v>48</v>
      </c>
      <c r="EM62" s="190">
        <v>0</v>
      </c>
      <c r="EN62" s="190">
        <v>0</v>
      </c>
      <c r="EO62" s="190">
        <v>0</v>
      </c>
      <c r="EP62" s="190">
        <f t="shared" si="22"/>
        <v>0</v>
      </c>
      <c r="EQ62" s="191"/>
      <c r="ER62" s="192">
        <v>56</v>
      </c>
      <c r="ES62" s="189" t="s">
        <v>48</v>
      </c>
      <c r="ET62" s="190">
        <v>0</v>
      </c>
      <c r="EU62" s="190">
        <v>0</v>
      </c>
      <c r="EV62" s="190">
        <v>0</v>
      </c>
      <c r="EW62" s="190">
        <f t="shared" si="23"/>
        <v>0</v>
      </c>
      <c r="EX62" s="191"/>
      <c r="EY62" s="192">
        <v>56</v>
      </c>
      <c r="EZ62" s="189" t="s">
        <v>48</v>
      </c>
      <c r="FA62" s="190">
        <v>0</v>
      </c>
      <c r="FB62" s="190">
        <v>0</v>
      </c>
      <c r="FC62" s="190">
        <v>0</v>
      </c>
      <c r="FD62" s="190">
        <f t="shared" si="24"/>
        <v>0</v>
      </c>
      <c r="FE62" s="191"/>
      <c r="FF62" s="192">
        <v>56</v>
      </c>
      <c r="FG62" s="189" t="s">
        <v>48</v>
      </c>
      <c r="FH62" s="190">
        <v>0</v>
      </c>
      <c r="FI62" s="190">
        <v>0</v>
      </c>
      <c r="FJ62" s="190">
        <v>0</v>
      </c>
      <c r="FK62" s="190">
        <f t="shared" si="25"/>
        <v>0</v>
      </c>
      <c r="FL62" s="191"/>
      <c r="FM62" s="192">
        <v>56</v>
      </c>
      <c r="FN62" s="189" t="s">
        <v>48</v>
      </c>
      <c r="FO62" s="190">
        <v>0</v>
      </c>
      <c r="FP62" s="190">
        <v>0</v>
      </c>
      <c r="FQ62" s="190">
        <v>0</v>
      </c>
      <c r="FR62" s="190">
        <f t="shared" si="26"/>
        <v>0</v>
      </c>
      <c r="FS62" s="191"/>
      <c r="FT62" s="192">
        <v>56</v>
      </c>
      <c r="FU62" s="189" t="s">
        <v>48</v>
      </c>
      <c r="FV62" s="190">
        <v>0</v>
      </c>
      <c r="FW62" s="190">
        <v>0</v>
      </c>
      <c r="FX62" s="190">
        <v>0</v>
      </c>
      <c r="FY62" s="190">
        <f t="shared" si="27"/>
        <v>0</v>
      </c>
      <c r="FZ62" s="191"/>
      <c r="GA62" s="192">
        <v>56</v>
      </c>
      <c r="GB62" s="189" t="s">
        <v>48</v>
      </c>
      <c r="GC62" s="190">
        <v>0</v>
      </c>
      <c r="GD62" s="190">
        <v>0</v>
      </c>
      <c r="GE62" s="190">
        <v>0</v>
      </c>
      <c r="GF62" s="190">
        <f t="shared" si="28"/>
        <v>0</v>
      </c>
      <c r="GG62" s="191"/>
      <c r="GH62" s="192">
        <v>56</v>
      </c>
      <c r="GI62" s="189" t="s">
        <v>48</v>
      </c>
      <c r="GJ62" s="190">
        <v>0</v>
      </c>
      <c r="GK62" s="190">
        <v>0</v>
      </c>
      <c r="GL62" s="190">
        <v>0</v>
      </c>
      <c r="GM62" s="190">
        <f t="shared" si="29"/>
        <v>0</v>
      </c>
      <c r="GN62" s="191"/>
      <c r="GO62" s="192">
        <v>56</v>
      </c>
      <c r="GP62" s="189" t="s">
        <v>48</v>
      </c>
      <c r="GQ62" s="190">
        <v>0</v>
      </c>
      <c r="GR62" s="190">
        <v>0</v>
      </c>
      <c r="GS62" s="190">
        <v>0</v>
      </c>
      <c r="GT62" s="190">
        <f t="shared" si="30"/>
        <v>0</v>
      </c>
      <c r="GU62" s="191"/>
      <c r="GV62" s="192">
        <v>56</v>
      </c>
      <c r="GW62" s="189" t="s">
        <v>48</v>
      </c>
      <c r="GX62" s="190">
        <v>0</v>
      </c>
      <c r="GY62" s="190">
        <v>0</v>
      </c>
      <c r="GZ62" s="190">
        <v>0</v>
      </c>
      <c r="HA62" s="190">
        <f t="shared" si="31"/>
        <v>0</v>
      </c>
      <c r="HB62" s="191"/>
      <c r="HC62" s="192">
        <v>56</v>
      </c>
      <c r="HD62" s="189" t="s">
        <v>48</v>
      </c>
      <c r="HE62" s="190">
        <v>0</v>
      </c>
      <c r="HF62" s="190">
        <v>152000</v>
      </c>
      <c r="HG62" s="190">
        <v>0</v>
      </c>
      <c r="HH62" s="190">
        <f t="shared" si="32"/>
        <v>152000</v>
      </c>
      <c r="HI62" s="191"/>
      <c r="HJ62" s="192">
        <v>56</v>
      </c>
      <c r="HK62" s="189" t="s">
        <v>48</v>
      </c>
      <c r="HL62" s="190">
        <v>0</v>
      </c>
      <c r="HM62" s="190">
        <v>0</v>
      </c>
      <c r="HN62" s="190">
        <v>0</v>
      </c>
      <c r="HO62" s="190">
        <f t="shared" si="33"/>
        <v>0</v>
      </c>
      <c r="HP62" s="191"/>
      <c r="HQ62" s="192">
        <v>56</v>
      </c>
      <c r="HR62" s="189" t="s">
        <v>48</v>
      </c>
      <c r="HS62" s="190">
        <v>0</v>
      </c>
      <c r="HT62" s="190">
        <v>0</v>
      </c>
      <c r="HU62" s="190">
        <v>0</v>
      </c>
      <c r="HV62" s="190">
        <f t="shared" si="34"/>
        <v>0</v>
      </c>
      <c r="HW62" s="191"/>
      <c r="HX62" s="192">
        <v>56</v>
      </c>
      <c r="HY62" s="189" t="s">
        <v>48</v>
      </c>
      <c r="HZ62" s="190">
        <v>0</v>
      </c>
      <c r="IA62" s="190">
        <v>0</v>
      </c>
      <c r="IB62" s="190">
        <v>0</v>
      </c>
      <c r="IC62" s="190">
        <f t="shared" si="35"/>
        <v>0</v>
      </c>
      <c r="ID62" s="191"/>
      <c r="IE62" s="192">
        <v>56</v>
      </c>
      <c r="IF62" s="189" t="s">
        <v>48</v>
      </c>
      <c r="IG62" s="190">
        <v>0</v>
      </c>
      <c r="IH62" s="190">
        <v>0</v>
      </c>
      <c r="II62" s="190">
        <v>0</v>
      </c>
      <c r="IJ62" s="190">
        <f t="shared" si="36"/>
        <v>0</v>
      </c>
      <c r="IK62" s="191"/>
      <c r="IL62" s="192">
        <v>56</v>
      </c>
      <c r="IM62" s="189" t="s">
        <v>48</v>
      </c>
      <c r="IN62" s="190">
        <v>0</v>
      </c>
      <c r="IO62" s="190">
        <v>0</v>
      </c>
      <c r="IP62" s="190">
        <v>0</v>
      </c>
      <c r="IQ62" s="190">
        <f t="shared" si="37"/>
        <v>0</v>
      </c>
      <c r="IR62" s="191"/>
      <c r="IS62" s="192">
        <v>56</v>
      </c>
      <c r="IT62" s="189" t="s">
        <v>48</v>
      </c>
      <c r="IU62" s="190">
        <v>0</v>
      </c>
      <c r="IV62" s="190">
        <v>0</v>
      </c>
      <c r="IW62" s="190">
        <v>0</v>
      </c>
      <c r="IX62" s="190">
        <f t="shared" si="38"/>
        <v>0</v>
      </c>
      <c r="IY62" s="191"/>
      <c r="IZ62" s="192">
        <v>56</v>
      </c>
      <c r="JA62" s="189" t="s">
        <v>48</v>
      </c>
      <c r="JB62" s="190">
        <v>0</v>
      </c>
      <c r="JC62" s="190">
        <v>0</v>
      </c>
      <c r="JD62" s="190">
        <v>0</v>
      </c>
      <c r="JE62" s="190">
        <f t="shared" si="39"/>
        <v>0</v>
      </c>
      <c r="JF62" s="191"/>
      <c r="JG62" s="192">
        <v>56</v>
      </c>
      <c r="JH62" s="189" t="s">
        <v>48</v>
      </c>
      <c r="JI62" s="190">
        <v>0</v>
      </c>
      <c r="JJ62" s="190">
        <v>0</v>
      </c>
      <c r="JK62" s="190">
        <v>0</v>
      </c>
      <c r="JL62" s="190">
        <f t="shared" si="40"/>
        <v>0</v>
      </c>
      <c r="JM62" s="191"/>
      <c r="JN62" s="192">
        <v>56</v>
      </c>
      <c r="JO62" s="189" t="s">
        <v>48</v>
      </c>
      <c r="JP62" s="190">
        <v>0</v>
      </c>
      <c r="JQ62" s="190">
        <v>0</v>
      </c>
      <c r="JR62" s="190">
        <v>0</v>
      </c>
      <c r="JS62" s="190">
        <f t="shared" si="41"/>
        <v>0</v>
      </c>
      <c r="JT62" s="191"/>
      <c r="JU62" s="192">
        <v>56</v>
      </c>
      <c r="JV62" s="189" t="s">
        <v>48</v>
      </c>
      <c r="JW62" s="190">
        <v>0</v>
      </c>
      <c r="JX62" s="190">
        <v>0</v>
      </c>
      <c r="JY62" s="190">
        <v>0</v>
      </c>
      <c r="JZ62" s="190">
        <f t="shared" si="42"/>
        <v>0</v>
      </c>
      <c r="KA62" s="191"/>
      <c r="KB62" s="192">
        <v>56</v>
      </c>
      <c r="KC62" s="189" t="s">
        <v>48</v>
      </c>
      <c r="KD62" s="190">
        <v>0</v>
      </c>
      <c r="KE62" s="190">
        <v>0</v>
      </c>
      <c r="KF62" s="190">
        <v>0</v>
      </c>
      <c r="KG62" s="190">
        <f t="shared" si="43"/>
        <v>0</v>
      </c>
      <c r="KH62" s="191"/>
      <c r="KI62" s="192">
        <v>56</v>
      </c>
      <c r="KJ62" s="189" t="s">
        <v>48</v>
      </c>
      <c r="KK62" s="190">
        <v>0</v>
      </c>
      <c r="KL62" s="190">
        <v>0</v>
      </c>
      <c r="KM62" s="190">
        <v>0</v>
      </c>
      <c r="KN62" s="190">
        <f t="shared" si="44"/>
        <v>0</v>
      </c>
      <c r="KO62" s="191"/>
      <c r="KP62" s="192">
        <v>56</v>
      </c>
      <c r="KQ62" s="189" t="s">
        <v>48</v>
      </c>
      <c r="KR62" s="190">
        <v>0</v>
      </c>
      <c r="KS62" s="190">
        <f t="shared" si="45"/>
        <v>152000</v>
      </c>
      <c r="KT62" s="190">
        <f t="shared" si="0"/>
        <v>0</v>
      </c>
      <c r="KU62" s="190">
        <f t="shared" si="1"/>
        <v>152000</v>
      </c>
      <c r="KV62" s="9"/>
    </row>
    <row r="63" spans="1:308" ht="15.75" hidden="1">
      <c r="A63" s="188">
        <v>57</v>
      </c>
      <c r="B63" s="189" t="s">
        <v>65</v>
      </c>
      <c r="C63" s="190">
        <v>0</v>
      </c>
      <c r="D63" s="190">
        <v>0</v>
      </c>
      <c r="E63" s="190">
        <v>0</v>
      </c>
      <c r="F63" s="190">
        <f t="shared" si="2"/>
        <v>0</v>
      </c>
      <c r="G63" s="191"/>
      <c r="H63" s="192">
        <v>57</v>
      </c>
      <c r="I63" s="189" t="s">
        <v>65</v>
      </c>
      <c r="J63" s="190">
        <v>0</v>
      </c>
      <c r="K63" s="190">
        <v>0</v>
      </c>
      <c r="L63" s="190">
        <v>0</v>
      </c>
      <c r="M63" s="190">
        <f t="shared" si="3"/>
        <v>0</v>
      </c>
      <c r="N63" s="191"/>
      <c r="O63" s="192">
        <v>57</v>
      </c>
      <c r="P63" s="189" t="s">
        <v>65</v>
      </c>
      <c r="Q63" s="190">
        <v>0</v>
      </c>
      <c r="R63" s="190">
        <v>0</v>
      </c>
      <c r="S63" s="190">
        <v>0</v>
      </c>
      <c r="T63" s="190">
        <f t="shared" si="4"/>
        <v>0</v>
      </c>
      <c r="U63" s="191"/>
      <c r="V63" s="192">
        <v>57</v>
      </c>
      <c r="W63" s="189" t="s">
        <v>65</v>
      </c>
      <c r="X63" s="190">
        <v>0</v>
      </c>
      <c r="Y63" s="190">
        <v>0</v>
      </c>
      <c r="Z63" s="190">
        <v>0</v>
      </c>
      <c r="AA63" s="190">
        <f t="shared" si="5"/>
        <v>0</v>
      </c>
      <c r="AB63" s="191"/>
      <c r="AC63" s="192">
        <v>57</v>
      </c>
      <c r="AD63" s="189" t="s">
        <v>65</v>
      </c>
      <c r="AE63" s="190">
        <v>0</v>
      </c>
      <c r="AF63" s="190">
        <v>0</v>
      </c>
      <c r="AG63" s="190">
        <v>0</v>
      </c>
      <c r="AH63" s="190">
        <f t="shared" si="6"/>
        <v>0</v>
      </c>
      <c r="AI63" s="191"/>
      <c r="AJ63" s="192">
        <v>57</v>
      </c>
      <c r="AK63" s="189" t="s">
        <v>65</v>
      </c>
      <c r="AL63" s="190">
        <v>0</v>
      </c>
      <c r="AM63" s="190">
        <v>0</v>
      </c>
      <c r="AN63" s="190">
        <v>0</v>
      </c>
      <c r="AO63" s="190">
        <f t="shared" si="7"/>
        <v>0</v>
      </c>
      <c r="AP63" s="191"/>
      <c r="AQ63" s="192">
        <v>57</v>
      </c>
      <c r="AR63" s="189" t="s">
        <v>65</v>
      </c>
      <c r="AS63" s="190">
        <v>0</v>
      </c>
      <c r="AT63" s="190">
        <v>0</v>
      </c>
      <c r="AU63" s="190">
        <v>0</v>
      </c>
      <c r="AV63" s="190">
        <f t="shared" si="8"/>
        <v>0</v>
      </c>
      <c r="AW63" s="191"/>
      <c r="AX63" s="192">
        <v>57</v>
      </c>
      <c r="AY63" s="189" t="s">
        <v>65</v>
      </c>
      <c r="AZ63" s="190">
        <v>0</v>
      </c>
      <c r="BA63" s="190">
        <v>0</v>
      </c>
      <c r="BB63" s="190">
        <v>0</v>
      </c>
      <c r="BC63" s="190">
        <f t="shared" si="9"/>
        <v>0</v>
      </c>
      <c r="BD63" s="191"/>
      <c r="BE63" s="192">
        <v>57</v>
      </c>
      <c r="BF63" s="189" t="s">
        <v>65</v>
      </c>
      <c r="BG63" s="190">
        <v>0</v>
      </c>
      <c r="BH63" s="190">
        <v>0</v>
      </c>
      <c r="BI63" s="190">
        <v>0</v>
      </c>
      <c r="BJ63" s="190">
        <f t="shared" si="10"/>
        <v>0</v>
      </c>
      <c r="BK63" s="191"/>
      <c r="BL63" s="192">
        <v>57</v>
      </c>
      <c r="BM63" s="189" t="s">
        <v>65</v>
      </c>
      <c r="BN63" s="190">
        <v>0</v>
      </c>
      <c r="BO63" s="190">
        <v>0</v>
      </c>
      <c r="BP63" s="190">
        <v>0</v>
      </c>
      <c r="BQ63" s="190">
        <f t="shared" si="11"/>
        <v>0</v>
      </c>
      <c r="BR63" s="191"/>
      <c r="BS63" s="192">
        <v>57</v>
      </c>
      <c r="BT63" s="189" t="s">
        <v>65</v>
      </c>
      <c r="BU63" s="190">
        <v>0</v>
      </c>
      <c r="BV63" s="190">
        <v>0</v>
      </c>
      <c r="BW63" s="190">
        <v>0</v>
      </c>
      <c r="BX63" s="190">
        <f t="shared" si="12"/>
        <v>0</v>
      </c>
      <c r="BY63" s="191"/>
      <c r="BZ63" s="192">
        <v>57</v>
      </c>
      <c r="CA63" s="189" t="s">
        <v>65</v>
      </c>
      <c r="CB63" s="190">
        <v>0</v>
      </c>
      <c r="CC63" s="190">
        <v>0</v>
      </c>
      <c r="CD63" s="190">
        <v>0</v>
      </c>
      <c r="CE63" s="190">
        <f t="shared" si="13"/>
        <v>0</v>
      </c>
      <c r="CF63" s="191"/>
      <c r="CG63" s="192">
        <v>57</v>
      </c>
      <c r="CH63" s="189" t="s">
        <v>65</v>
      </c>
      <c r="CI63" s="190">
        <v>0</v>
      </c>
      <c r="CJ63" s="190">
        <v>0</v>
      </c>
      <c r="CK63" s="190">
        <v>0</v>
      </c>
      <c r="CL63" s="190">
        <f t="shared" si="14"/>
        <v>0</v>
      </c>
      <c r="CM63" s="191"/>
      <c r="CN63" s="192">
        <v>57</v>
      </c>
      <c r="CO63" s="189" t="s">
        <v>65</v>
      </c>
      <c r="CP63" s="190">
        <v>0</v>
      </c>
      <c r="CQ63" s="190">
        <v>0</v>
      </c>
      <c r="CR63" s="190">
        <v>0</v>
      </c>
      <c r="CS63" s="190">
        <f t="shared" si="15"/>
        <v>0</v>
      </c>
      <c r="CT63" s="191"/>
      <c r="CU63" s="192">
        <v>57</v>
      </c>
      <c r="CV63" s="189" t="s">
        <v>65</v>
      </c>
      <c r="CW63" s="190">
        <v>0</v>
      </c>
      <c r="CX63" s="190">
        <v>0</v>
      </c>
      <c r="CY63" s="190">
        <v>0</v>
      </c>
      <c r="CZ63" s="190">
        <f t="shared" si="16"/>
        <v>0</v>
      </c>
      <c r="DA63" s="191"/>
      <c r="DB63" s="192">
        <v>57</v>
      </c>
      <c r="DC63" s="189" t="s">
        <v>65</v>
      </c>
      <c r="DD63" s="190">
        <v>0</v>
      </c>
      <c r="DE63" s="190">
        <v>0</v>
      </c>
      <c r="DF63" s="190">
        <v>0</v>
      </c>
      <c r="DG63" s="190">
        <f t="shared" si="17"/>
        <v>0</v>
      </c>
      <c r="DH63" s="191"/>
      <c r="DI63" s="192">
        <v>57</v>
      </c>
      <c r="DJ63" s="189" t="s">
        <v>65</v>
      </c>
      <c r="DK63" s="190">
        <v>0</v>
      </c>
      <c r="DL63" s="190">
        <v>0</v>
      </c>
      <c r="DM63" s="190">
        <v>0</v>
      </c>
      <c r="DN63" s="190">
        <f t="shared" si="18"/>
        <v>0</v>
      </c>
      <c r="DO63" s="191"/>
      <c r="DP63" s="192">
        <v>57</v>
      </c>
      <c r="DQ63" s="189" t="s">
        <v>65</v>
      </c>
      <c r="DR63" s="190">
        <v>0</v>
      </c>
      <c r="DS63" s="190">
        <v>0</v>
      </c>
      <c r="DT63" s="190">
        <v>0</v>
      </c>
      <c r="DU63" s="190">
        <f t="shared" si="19"/>
        <v>0</v>
      </c>
      <c r="DV63" s="191"/>
      <c r="DW63" s="192">
        <v>57</v>
      </c>
      <c r="DX63" s="189" t="s">
        <v>65</v>
      </c>
      <c r="DY63" s="190">
        <v>0</v>
      </c>
      <c r="DZ63" s="190">
        <v>0</v>
      </c>
      <c r="EA63" s="190">
        <v>0</v>
      </c>
      <c r="EB63" s="190">
        <f t="shared" si="20"/>
        <v>0</v>
      </c>
      <c r="EC63" s="191"/>
      <c r="ED63" s="192">
        <v>57</v>
      </c>
      <c r="EE63" s="189" t="s">
        <v>65</v>
      </c>
      <c r="EF63" s="190">
        <v>0</v>
      </c>
      <c r="EG63" s="190">
        <v>0</v>
      </c>
      <c r="EH63" s="190">
        <v>0</v>
      </c>
      <c r="EI63" s="190">
        <f t="shared" si="21"/>
        <v>0</v>
      </c>
      <c r="EJ63" s="191"/>
      <c r="EK63" s="192">
        <v>57</v>
      </c>
      <c r="EL63" s="189" t="s">
        <v>65</v>
      </c>
      <c r="EM63" s="190">
        <v>0</v>
      </c>
      <c r="EN63" s="190">
        <v>0</v>
      </c>
      <c r="EO63" s="190">
        <v>0</v>
      </c>
      <c r="EP63" s="190">
        <f t="shared" si="22"/>
        <v>0</v>
      </c>
      <c r="EQ63" s="191"/>
      <c r="ER63" s="192">
        <v>57</v>
      </c>
      <c r="ES63" s="189" t="s">
        <v>65</v>
      </c>
      <c r="ET63" s="190">
        <v>0</v>
      </c>
      <c r="EU63" s="190">
        <v>0</v>
      </c>
      <c r="EV63" s="190">
        <v>0</v>
      </c>
      <c r="EW63" s="190">
        <f t="shared" si="23"/>
        <v>0</v>
      </c>
      <c r="EX63" s="191"/>
      <c r="EY63" s="192">
        <v>57</v>
      </c>
      <c r="EZ63" s="189" t="s">
        <v>65</v>
      </c>
      <c r="FA63" s="190">
        <v>0</v>
      </c>
      <c r="FB63" s="190">
        <v>0</v>
      </c>
      <c r="FC63" s="190">
        <v>0</v>
      </c>
      <c r="FD63" s="190">
        <f t="shared" si="24"/>
        <v>0</v>
      </c>
      <c r="FE63" s="191"/>
      <c r="FF63" s="192">
        <v>57</v>
      </c>
      <c r="FG63" s="189" t="s">
        <v>65</v>
      </c>
      <c r="FH63" s="190">
        <v>0</v>
      </c>
      <c r="FI63" s="190">
        <v>0</v>
      </c>
      <c r="FJ63" s="190">
        <v>0</v>
      </c>
      <c r="FK63" s="190">
        <f t="shared" si="25"/>
        <v>0</v>
      </c>
      <c r="FL63" s="191"/>
      <c r="FM63" s="192">
        <v>57</v>
      </c>
      <c r="FN63" s="189" t="s">
        <v>65</v>
      </c>
      <c r="FO63" s="190">
        <v>0</v>
      </c>
      <c r="FP63" s="190">
        <v>0</v>
      </c>
      <c r="FQ63" s="190">
        <v>0</v>
      </c>
      <c r="FR63" s="190">
        <f t="shared" si="26"/>
        <v>0</v>
      </c>
      <c r="FS63" s="191"/>
      <c r="FT63" s="192">
        <v>57</v>
      </c>
      <c r="FU63" s="189" t="s">
        <v>65</v>
      </c>
      <c r="FV63" s="190">
        <v>0</v>
      </c>
      <c r="FW63" s="190">
        <v>0</v>
      </c>
      <c r="FX63" s="190">
        <v>0</v>
      </c>
      <c r="FY63" s="190">
        <f t="shared" si="27"/>
        <v>0</v>
      </c>
      <c r="FZ63" s="191"/>
      <c r="GA63" s="192">
        <v>57</v>
      </c>
      <c r="GB63" s="189" t="s">
        <v>65</v>
      </c>
      <c r="GC63" s="190">
        <v>0</v>
      </c>
      <c r="GD63" s="190">
        <v>0</v>
      </c>
      <c r="GE63" s="190">
        <v>0</v>
      </c>
      <c r="GF63" s="190">
        <f t="shared" si="28"/>
        <v>0</v>
      </c>
      <c r="GG63" s="191"/>
      <c r="GH63" s="192">
        <v>57</v>
      </c>
      <c r="GI63" s="189" t="s">
        <v>65</v>
      </c>
      <c r="GJ63" s="190">
        <v>0</v>
      </c>
      <c r="GK63" s="190">
        <v>0</v>
      </c>
      <c r="GL63" s="190">
        <v>0</v>
      </c>
      <c r="GM63" s="190">
        <f t="shared" si="29"/>
        <v>0</v>
      </c>
      <c r="GN63" s="191"/>
      <c r="GO63" s="192">
        <v>57</v>
      </c>
      <c r="GP63" s="189" t="s">
        <v>65</v>
      </c>
      <c r="GQ63" s="190">
        <v>0</v>
      </c>
      <c r="GR63" s="190">
        <v>0</v>
      </c>
      <c r="GS63" s="190">
        <v>0</v>
      </c>
      <c r="GT63" s="190">
        <f t="shared" si="30"/>
        <v>0</v>
      </c>
      <c r="GU63" s="191"/>
      <c r="GV63" s="192">
        <v>57</v>
      </c>
      <c r="GW63" s="189" t="s">
        <v>65</v>
      </c>
      <c r="GX63" s="190">
        <v>0</v>
      </c>
      <c r="GY63" s="190">
        <v>0</v>
      </c>
      <c r="GZ63" s="190">
        <v>0</v>
      </c>
      <c r="HA63" s="190">
        <f t="shared" si="31"/>
        <v>0</v>
      </c>
      <c r="HB63" s="191"/>
      <c r="HC63" s="192">
        <v>57</v>
      </c>
      <c r="HD63" s="189" t="s">
        <v>65</v>
      </c>
      <c r="HE63" s="190">
        <v>0</v>
      </c>
      <c r="HF63" s="190">
        <v>0</v>
      </c>
      <c r="HG63" s="190">
        <v>0</v>
      </c>
      <c r="HH63" s="190">
        <f t="shared" si="32"/>
        <v>0</v>
      </c>
      <c r="HI63" s="191"/>
      <c r="HJ63" s="192">
        <v>57</v>
      </c>
      <c r="HK63" s="189" t="s">
        <v>65</v>
      </c>
      <c r="HL63" s="190">
        <v>0</v>
      </c>
      <c r="HM63" s="190">
        <v>0</v>
      </c>
      <c r="HN63" s="190">
        <v>0</v>
      </c>
      <c r="HO63" s="190">
        <f t="shared" si="33"/>
        <v>0</v>
      </c>
      <c r="HP63" s="191"/>
      <c r="HQ63" s="192">
        <v>57</v>
      </c>
      <c r="HR63" s="189" t="s">
        <v>65</v>
      </c>
      <c r="HS63" s="190">
        <v>0</v>
      </c>
      <c r="HT63" s="190">
        <v>0</v>
      </c>
      <c r="HU63" s="190">
        <v>0</v>
      </c>
      <c r="HV63" s="190">
        <f t="shared" si="34"/>
        <v>0</v>
      </c>
      <c r="HW63" s="191"/>
      <c r="HX63" s="192">
        <v>57</v>
      </c>
      <c r="HY63" s="189" t="s">
        <v>65</v>
      </c>
      <c r="HZ63" s="190">
        <v>0</v>
      </c>
      <c r="IA63" s="190">
        <v>0</v>
      </c>
      <c r="IB63" s="190">
        <v>0</v>
      </c>
      <c r="IC63" s="190">
        <f t="shared" si="35"/>
        <v>0</v>
      </c>
      <c r="ID63" s="191"/>
      <c r="IE63" s="192">
        <v>57</v>
      </c>
      <c r="IF63" s="189" t="s">
        <v>65</v>
      </c>
      <c r="IG63" s="190">
        <v>0</v>
      </c>
      <c r="IH63" s="190">
        <v>0</v>
      </c>
      <c r="II63" s="190">
        <v>0</v>
      </c>
      <c r="IJ63" s="190">
        <f t="shared" si="36"/>
        <v>0</v>
      </c>
      <c r="IK63" s="191"/>
      <c r="IL63" s="192">
        <v>57</v>
      </c>
      <c r="IM63" s="189" t="s">
        <v>65</v>
      </c>
      <c r="IN63" s="190">
        <v>0</v>
      </c>
      <c r="IO63" s="190">
        <v>0</v>
      </c>
      <c r="IP63" s="190">
        <v>0</v>
      </c>
      <c r="IQ63" s="190">
        <f t="shared" si="37"/>
        <v>0</v>
      </c>
      <c r="IR63" s="191"/>
      <c r="IS63" s="192">
        <v>57</v>
      </c>
      <c r="IT63" s="189" t="s">
        <v>65</v>
      </c>
      <c r="IU63" s="190">
        <v>0</v>
      </c>
      <c r="IV63" s="190">
        <v>0</v>
      </c>
      <c r="IW63" s="190">
        <v>0</v>
      </c>
      <c r="IX63" s="190">
        <f t="shared" si="38"/>
        <v>0</v>
      </c>
      <c r="IY63" s="191"/>
      <c r="IZ63" s="192">
        <v>57</v>
      </c>
      <c r="JA63" s="189" t="s">
        <v>65</v>
      </c>
      <c r="JB63" s="190">
        <v>0</v>
      </c>
      <c r="JC63" s="190">
        <v>0</v>
      </c>
      <c r="JD63" s="190">
        <v>0</v>
      </c>
      <c r="JE63" s="190">
        <f t="shared" si="39"/>
        <v>0</v>
      </c>
      <c r="JF63" s="191"/>
      <c r="JG63" s="192">
        <v>57</v>
      </c>
      <c r="JH63" s="189" t="s">
        <v>65</v>
      </c>
      <c r="JI63" s="190">
        <v>0</v>
      </c>
      <c r="JJ63" s="190">
        <v>0</v>
      </c>
      <c r="JK63" s="190">
        <v>0</v>
      </c>
      <c r="JL63" s="190">
        <f t="shared" si="40"/>
        <v>0</v>
      </c>
      <c r="JM63" s="191"/>
      <c r="JN63" s="192">
        <v>57</v>
      </c>
      <c r="JO63" s="189" t="s">
        <v>65</v>
      </c>
      <c r="JP63" s="190">
        <v>0</v>
      </c>
      <c r="JQ63" s="190">
        <v>0</v>
      </c>
      <c r="JR63" s="190">
        <v>0</v>
      </c>
      <c r="JS63" s="190">
        <f t="shared" si="41"/>
        <v>0</v>
      </c>
      <c r="JT63" s="191"/>
      <c r="JU63" s="192">
        <v>57</v>
      </c>
      <c r="JV63" s="189" t="s">
        <v>65</v>
      </c>
      <c r="JW63" s="190">
        <v>0</v>
      </c>
      <c r="JX63" s="190">
        <v>0</v>
      </c>
      <c r="JY63" s="190">
        <v>0</v>
      </c>
      <c r="JZ63" s="190">
        <f t="shared" si="42"/>
        <v>0</v>
      </c>
      <c r="KA63" s="191"/>
      <c r="KB63" s="192">
        <v>57</v>
      </c>
      <c r="KC63" s="189" t="s">
        <v>65</v>
      </c>
      <c r="KD63" s="190">
        <v>0</v>
      </c>
      <c r="KE63" s="190">
        <v>0</v>
      </c>
      <c r="KF63" s="190">
        <v>0</v>
      </c>
      <c r="KG63" s="190">
        <f t="shared" si="43"/>
        <v>0</v>
      </c>
      <c r="KH63" s="191"/>
      <c r="KI63" s="192">
        <v>57</v>
      </c>
      <c r="KJ63" s="189" t="s">
        <v>65</v>
      </c>
      <c r="KK63" s="190">
        <v>0</v>
      </c>
      <c r="KL63" s="190">
        <v>0</v>
      </c>
      <c r="KM63" s="190">
        <v>0</v>
      </c>
      <c r="KN63" s="190">
        <f t="shared" si="44"/>
        <v>0</v>
      </c>
      <c r="KO63" s="191"/>
      <c r="KP63" s="192">
        <v>57</v>
      </c>
      <c r="KQ63" s="189" t="s">
        <v>65</v>
      </c>
      <c r="KR63" s="190">
        <v>0</v>
      </c>
      <c r="KS63" s="190">
        <f t="shared" si="45"/>
        <v>0</v>
      </c>
      <c r="KT63" s="190">
        <f t="shared" si="0"/>
        <v>0</v>
      </c>
      <c r="KU63" s="190">
        <f t="shared" si="1"/>
        <v>0</v>
      </c>
      <c r="KV63" s="9"/>
    </row>
    <row r="64" spans="1:308" ht="15.75" hidden="1">
      <c r="A64" s="188">
        <v>58</v>
      </c>
      <c r="B64" s="189" t="s">
        <v>49</v>
      </c>
      <c r="C64" s="190">
        <v>0</v>
      </c>
      <c r="D64" s="190">
        <v>0</v>
      </c>
      <c r="E64" s="190">
        <v>0</v>
      </c>
      <c r="F64" s="190">
        <f t="shared" si="2"/>
        <v>0</v>
      </c>
      <c r="G64" s="191"/>
      <c r="H64" s="192">
        <v>58</v>
      </c>
      <c r="I64" s="189" t="s">
        <v>49</v>
      </c>
      <c r="J64" s="190">
        <v>0</v>
      </c>
      <c r="K64" s="190">
        <v>0</v>
      </c>
      <c r="L64" s="190">
        <v>0</v>
      </c>
      <c r="M64" s="190">
        <f t="shared" si="3"/>
        <v>0</v>
      </c>
      <c r="N64" s="191"/>
      <c r="O64" s="192">
        <v>58</v>
      </c>
      <c r="P64" s="189" t="s">
        <v>49</v>
      </c>
      <c r="Q64" s="190">
        <v>0</v>
      </c>
      <c r="R64" s="190">
        <v>0</v>
      </c>
      <c r="S64" s="190">
        <v>0</v>
      </c>
      <c r="T64" s="190">
        <f t="shared" si="4"/>
        <v>0</v>
      </c>
      <c r="U64" s="191"/>
      <c r="V64" s="192">
        <v>58</v>
      </c>
      <c r="W64" s="189" t="s">
        <v>49</v>
      </c>
      <c r="X64" s="190">
        <v>0</v>
      </c>
      <c r="Y64" s="190">
        <v>0</v>
      </c>
      <c r="Z64" s="190">
        <v>0</v>
      </c>
      <c r="AA64" s="190">
        <f t="shared" si="5"/>
        <v>0</v>
      </c>
      <c r="AB64" s="191"/>
      <c r="AC64" s="192">
        <v>58</v>
      </c>
      <c r="AD64" s="189" t="s">
        <v>49</v>
      </c>
      <c r="AE64" s="190">
        <v>0</v>
      </c>
      <c r="AF64" s="190">
        <v>0</v>
      </c>
      <c r="AG64" s="190">
        <v>0</v>
      </c>
      <c r="AH64" s="190">
        <f t="shared" si="6"/>
        <v>0</v>
      </c>
      <c r="AI64" s="191"/>
      <c r="AJ64" s="192">
        <v>58</v>
      </c>
      <c r="AK64" s="189" t="s">
        <v>49</v>
      </c>
      <c r="AL64" s="190">
        <v>0</v>
      </c>
      <c r="AM64" s="190">
        <v>0</v>
      </c>
      <c r="AN64" s="190">
        <v>0</v>
      </c>
      <c r="AO64" s="190">
        <f t="shared" si="7"/>
        <v>0</v>
      </c>
      <c r="AP64" s="191"/>
      <c r="AQ64" s="192">
        <v>58</v>
      </c>
      <c r="AR64" s="189" t="s">
        <v>49</v>
      </c>
      <c r="AS64" s="190">
        <v>0</v>
      </c>
      <c r="AT64" s="190">
        <v>0</v>
      </c>
      <c r="AU64" s="190">
        <v>0</v>
      </c>
      <c r="AV64" s="190">
        <f t="shared" si="8"/>
        <v>0</v>
      </c>
      <c r="AW64" s="191"/>
      <c r="AX64" s="192">
        <v>58</v>
      </c>
      <c r="AY64" s="189" t="s">
        <v>49</v>
      </c>
      <c r="AZ64" s="190">
        <v>0</v>
      </c>
      <c r="BA64" s="190">
        <v>0</v>
      </c>
      <c r="BB64" s="190">
        <v>0</v>
      </c>
      <c r="BC64" s="190">
        <f t="shared" si="9"/>
        <v>0</v>
      </c>
      <c r="BD64" s="191"/>
      <c r="BE64" s="192">
        <v>58</v>
      </c>
      <c r="BF64" s="189" t="s">
        <v>49</v>
      </c>
      <c r="BG64" s="190">
        <v>0</v>
      </c>
      <c r="BH64" s="190">
        <v>0</v>
      </c>
      <c r="BI64" s="190">
        <v>0</v>
      </c>
      <c r="BJ64" s="190">
        <f t="shared" si="10"/>
        <v>0</v>
      </c>
      <c r="BK64" s="191"/>
      <c r="BL64" s="192">
        <v>58</v>
      </c>
      <c r="BM64" s="189" t="s">
        <v>49</v>
      </c>
      <c r="BN64" s="190">
        <v>0</v>
      </c>
      <c r="BO64" s="190">
        <v>0</v>
      </c>
      <c r="BP64" s="190">
        <v>0</v>
      </c>
      <c r="BQ64" s="190">
        <f t="shared" si="11"/>
        <v>0</v>
      </c>
      <c r="BR64" s="191"/>
      <c r="BS64" s="192">
        <v>58</v>
      </c>
      <c r="BT64" s="189" t="s">
        <v>49</v>
      </c>
      <c r="BU64" s="190">
        <v>0</v>
      </c>
      <c r="BV64" s="190">
        <v>0</v>
      </c>
      <c r="BW64" s="190">
        <v>0</v>
      </c>
      <c r="BX64" s="190">
        <f t="shared" si="12"/>
        <v>0</v>
      </c>
      <c r="BY64" s="191"/>
      <c r="BZ64" s="192">
        <v>58</v>
      </c>
      <c r="CA64" s="189" t="s">
        <v>49</v>
      </c>
      <c r="CB64" s="190">
        <v>0</v>
      </c>
      <c r="CC64" s="190">
        <v>0</v>
      </c>
      <c r="CD64" s="190">
        <v>0</v>
      </c>
      <c r="CE64" s="190">
        <f t="shared" si="13"/>
        <v>0</v>
      </c>
      <c r="CF64" s="191"/>
      <c r="CG64" s="192">
        <v>58</v>
      </c>
      <c r="CH64" s="189" t="s">
        <v>49</v>
      </c>
      <c r="CI64" s="190">
        <v>0</v>
      </c>
      <c r="CJ64" s="190">
        <v>0</v>
      </c>
      <c r="CK64" s="190">
        <v>0</v>
      </c>
      <c r="CL64" s="190">
        <f t="shared" si="14"/>
        <v>0</v>
      </c>
      <c r="CM64" s="191"/>
      <c r="CN64" s="192">
        <v>58</v>
      </c>
      <c r="CO64" s="189" t="s">
        <v>49</v>
      </c>
      <c r="CP64" s="190">
        <v>0</v>
      </c>
      <c r="CQ64" s="190">
        <v>0</v>
      </c>
      <c r="CR64" s="190">
        <v>0</v>
      </c>
      <c r="CS64" s="190">
        <f t="shared" si="15"/>
        <v>0</v>
      </c>
      <c r="CT64" s="191"/>
      <c r="CU64" s="192">
        <v>58</v>
      </c>
      <c r="CV64" s="189" t="s">
        <v>49</v>
      </c>
      <c r="CW64" s="190">
        <v>0</v>
      </c>
      <c r="CX64" s="190">
        <v>0</v>
      </c>
      <c r="CY64" s="190">
        <v>0</v>
      </c>
      <c r="CZ64" s="190">
        <f t="shared" si="16"/>
        <v>0</v>
      </c>
      <c r="DA64" s="191"/>
      <c r="DB64" s="192">
        <v>58</v>
      </c>
      <c r="DC64" s="189" t="s">
        <v>49</v>
      </c>
      <c r="DD64" s="190">
        <v>0</v>
      </c>
      <c r="DE64" s="190">
        <v>0</v>
      </c>
      <c r="DF64" s="190">
        <v>0</v>
      </c>
      <c r="DG64" s="190">
        <f t="shared" si="17"/>
        <v>0</v>
      </c>
      <c r="DH64" s="191"/>
      <c r="DI64" s="192">
        <v>58</v>
      </c>
      <c r="DJ64" s="189" t="s">
        <v>49</v>
      </c>
      <c r="DK64" s="190">
        <v>0</v>
      </c>
      <c r="DL64" s="190">
        <v>0</v>
      </c>
      <c r="DM64" s="190">
        <v>0</v>
      </c>
      <c r="DN64" s="190">
        <f t="shared" si="18"/>
        <v>0</v>
      </c>
      <c r="DO64" s="191"/>
      <c r="DP64" s="192">
        <v>58</v>
      </c>
      <c r="DQ64" s="189" t="s">
        <v>49</v>
      </c>
      <c r="DR64" s="190">
        <v>0</v>
      </c>
      <c r="DS64" s="190">
        <v>0</v>
      </c>
      <c r="DT64" s="190">
        <v>0</v>
      </c>
      <c r="DU64" s="190">
        <f t="shared" si="19"/>
        <v>0</v>
      </c>
      <c r="DV64" s="191"/>
      <c r="DW64" s="192">
        <v>58</v>
      </c>
      <c r="DX64" s="189" t="s">
        <v>49</v>
      </c>
      <c r="DY64" s="190">
        <v>0</v>
      </c>
      <c r="DZ64" s="190">
        <v>0</v>
      </c>
      <c r="EA64" s="190">
        <v>0</v>
      </c>
      <c r="EB64" s="190">
        <f t="shared" si="20"/>
        <v>0</v>
      </c>
      <c r="EC64" s="191"/>
      <c r="ED64" s="192">
        <v>58</v>
      </c>
      <c r="EE64" s="189" t="s">
        <v>49</v>
      </c>
      <c r="EF64" s="190">
        <v>0</v>
      </c>
      <c r="EG64" s="190">
        <v>0</v>
      </c>
      <c r="EH64" s="190">
        <v>0</v>
      </c>
      <c r="EI64" s="190">
        <f t="shared" si="21"/>
        <v>0</v>
      </c>
      <c r="EJ64" s="191"/>
      <c r="EK64" s="192">
        <v>58</v>
      </c>
      <c r="EL64" s="189" t="s">
        <v>49</v>
      </c>
      <c r="EM64" s="190">
        <v>0</v>
      </c>
      <c r="EN64" s="190">
        <v>0</v>
      </c>
      <c r="EO64" s="190">
        <v>0</v>
      </c>
      <c r="EP64" s="190">
        <f t="shared" si="22"/>
        <v>0</v>
      </c>
      <c r="EQ64" s="191"/>
      <c r="ER64" s="192">
        <v>58</v>
      </c>
      <c r="ES64" s="189" t="s">
        <v>49</v>
      </c>
      <c r="ET64" s="190">
        <v>0</v>
      </c>
      <c r="EU64" s="190">
        <v>0</v>
      </c>
      <c r="EV64" s="190">
        <v>0</v>
      </c>
      <c r="EW64" s="190">
        <f t="shared" si="23"/>
        <v>0</v>
      </c>
      <c r="EX64" s="191"/>
      <c r="EY64" s="192">
        <v>58</v>
      </c>
      <c r="EZ64" s="189" t="s">
        <v>49</v>
      </c>
      <c r="FA64" s="190">
        <v>0</v>
      </c>
      <c r="FB64" s="190">
        <v>0</v>
      </c>
      <c r="FC64" s="190">
        <v>0</v>
      </c>
      <c r="FD64" s="190">
        <f t="shared" si="24"/>
        <v>0</v>
      </c>
      <c r="FE64" s="191"/>
      <c r="FF64" s="192">
        <v>58</v>
      </c>
      <c r="FG64" s="189" t="s">
        <v>49</v>
      </c>
      <c r="FH64" s="190">
        <v>0</v>
      </c>
      <c r="FI64" s="190">
        <v>0</v>
      </c>
      <c r="FJ64" s="190">
        <v>0</v>
      </c>
      <c r="FK64" s="190">
        <f t="shared" si="25"/>
        <v>0</v>
      </c>
      <c r="FL64" s="191"/>
      <c r="FM64" s="192">
        <v>58</v>
      </c>
      <c r="FN64" s="189" t="s">
        <v>49</v>
      </c>
      <c r="FO64" s="190">
        <v>0</v>
      </c>
      <c r="FP64" s="190">
        <v>0</v>
      </c>
      <c r="FQ64" s="190">
        <v>0</v>
      </c>
      <c r="FR64" s="190">
        <f t="shared" si="26"/>
        <v>0</v>
      </c>
      <c r="FS64" s="191"/>
      <c r="FT64" s="192">
        <v>58</v>
      </c>
      <c r="FU64" s="189" t="s">
        <v>49</v>
      </c>
      <c r="FV64" s="190">
        <v>0</v>
      </c>
      <c r="FW64" s="190">
        <v>0</v>
      </c>
      <c r="FX64" s="190">
        <v>0</v>
      </c>
      <c r="FY64" s="190">
        <f t="shared" si="27"/>
        <v>0</v>
      </c>
      <c r="FZ64" s="191"/>
      <c r="GA64" s="192">
        <v>58</v>
      </c>
      <c r="GB64" s="189" t="s">
        <v>49</v>
      </c>
      <c r="GC64" s="190">
        <v>0</v>
      </c>
      <c r="GD64" s="190">
        <v>0</v>
      </c>
      <c r="GE64" s="190">
        <v>0</v>
      </c>
      <c r="GF64" s="190">
        <f t="shared" si="28"/>
        <v>0</v>
      </c>
      <c r="GG64" s="191"/>
      <c r="GH64" s="192">
        <v>58</v>
      </c>
      <c r="GI64" s="189" t="s">
        <v>49</v>
      </c>
      <c r="GJ64" s="190">
        <v>0</v>
      </c>
      <c r="GK64" s="190">
        <v>0</v>
      </c>
      <c r="GL64" s="190">
        <v>0</v>
      </c>
      <c r="GM64" s="190">
        <f t="shared" si="29"/>
        <v>0</v>
      </c>
      <c r="GN64" s="191"/>
      <c r="GO64" s="192">
        <v>58</v>
      </c>
      <c r="GP64" s="189" t="s">
        <v>49</v>
      </c>
      <c r="GQ64" s="190">
        <v>0</v>
      </c>
      <c r="GR64" s="190">
        <v>0</v>
      </c>
      <c r="GS64" s="190">
        <v>0</v>
      </c>
      <c r="GT64" s="190">
        <f t="shared" si="30"/>
        <v>0</v>
      </c>
      <c r="GU64" s="191"/>
      <c r="GV64" s="192">
        <v>58</v>
      </c>
      <c r="GW64" s="189" t="s">
        <v>49</v>
      </c>
      <c r="GX64" s="190">
        <v>0</v>
      </c>
      <c r="GY64" s="190">
        <v>0</v>
      </c>
      <c r="GZ64" s="190">
        <v>0</v>
      </c>
      <c r="HA64" s="190">
        <f t="shared" si="31"/>
        <v>0</v>
      </c>
      <c r="HB64" s="191"/>
      <c r="HC64" s="192">
        <v>58</v>
      </c>
      <c r="HD64" s="189" t="s">
        <v>49</v>
      </c>
      <c r="HE64" s="190">
        <v>0</v>
      </c>
      <c r="HF64" s="190">
        <v>0</v>
      </c>
      <c r="HG64" s="190">
        <v>0</v>
      </c>
      <c r="HH64" s="190">
        <f t="shared" si="32"/>
        <v>0</v>
      </c>
      <c r="HI64" s="191"/>
      <c r="HJ64" s="192">
        <v>58</v>
      </c>
      <c r="HK64" s="189" t="s">
        <v>49</v>
      </c>
      <c r="HL64" s="190">
        <v>0</v>
      </c>
      <c r="HM64" s="190">
        <v>0</v>
      </c>
      <c r="HN64" s="190">
        <v>0</v>
      </c>
      <c r="HO64" s="190">
        <f t="shared" si="33"/>
        <v>0</v>
      </c>
      <c r="HP64" s="191"/>
      <c r="HQ64" s="192">
        <v>58</v>
      </c>
      <c r="HR64" s="189" t="s">
        <v>49</v>
      </c>
      <c r="HS64" s="190">
        <v>0</v>
      </c>
      <c r="HT64" s="190">
        <v>0</v>
      </c>
      <c r="HU64" s="190">
        <v>0</v>
      </c>
      <c r="HV64" s="190">
        <f t="shared" si="34"/>
        <v>0</v>
      </c>
      <c r="HW64" s="191"/>
      <c r="HX64" s="192">
        <v>58</v>
      </c>
      <c r="HY64" s="189" t="s">
        <v>49</v>
      </c>
      <c r="HZ64" s="190">
        <v>0</v>
      </c>
      <c r="IA64" s="190">
        <v>0</v>
      </c>
      <c r="IB64" s="190">
        <v>0</v>
      </c>
      <c r="IC64" s="190">
        <f t="shared" si="35"/>
        <v>0</v>
      </c>
      <c r="ID64" s="191"/>
      <c r="IE64" s="192">
        <v>58</v>
      </c>
      <c r="IF64" s="189" t="s">
        <v>49</v>
      </c>
      <c r="IG64" s="190">
        <v>0</v>
      </c>
      <c r="IH64" s="190">
        <v>0</v>
      </c>
      <c r="II64" s="190">
        <v>0</v>
      </c>
      <c r="IJ64" s="190">
        <f t="shared" si="36"/>
        <v>0</v>
      </c>
      <c r="IK64" s="191"/>
      <c r="IL64" s="192">
        <v>58</v>
      </c>
      <c r="IM64" s="189" t="s">
        <v>49</v>
      </c>
      <c r="IN64" s="190">
        <v>0</v>
      </c>
      <c r="IO64" s="190">
        <v>0</v>
      </c>
      <c r="IP64" s="190">
        <v>0</v>
      </c>
      <c r="IQ64" s="190">
        <f t="shared" si="37"/>
        <v>0</v>
      </c>
      <c r="IR64" s="191"/>
      <c r="IS64" s="192">
        <v>58</v>
      </c>
      <c r="IT64" s="189" t="s">
        <v>49</v>
      </c>
      <c r="IU64" s="190">
        <v>0</v>
      </c>
      <c r="IV64" s="190">
        <v>0</v>
      </c>
      <c r="IW64" s="190">
        <v>0</v>
      </c>
      <c r="IX64" s="190">
        <f t="shared" si="38"/>
        <v>0</v>
      </c>
      <c r="IY64" s="191"/>
      <c r="IZ64" s="192">
        <v>58</v>
      </c>
      <c r="JA64" s="189" t="s">
        <v>49</v>
      </c>
      <c r="JB64" s="190">
        <v>0</v>
      </c>
      <c r="JC64" s="190">
        <v>0</v>
      </c>
      <c r="JD64" s="190">
        <v>0</v>
      </c>
      <c r="JE64" s="190">
        <f t="shared" si="39"/>
        <v>0</v>
      </c>
      <c r="JF64" s="191"/>
      <c r="JG64" s="192">
        <v>58</v>
      </c>
      <c r="JH64" s="189" t="s">
        <v>49</v>
      </c>
      <c r="JI64" s="190">
        <v>0</v>
      </c>
      <c r="JJ64" s="190">
        <v>0</v>
      </c>
      <c r="JK64" s="190">
        <v>0</v>
      </c>
      <c r="JL64" s="190">
        <f t="shared" si="40"/>
        <v>0</v>
      </c>
      <c r="JM64" s="191"/>
      <c r="JN64" s="192">
        <v>58</v>
      </c>
      <c r="JO64" s="189" t="s">
        <v>49</v>
      </c>
      <c r="JP64" s="190">
        <v>0</v>
      </c>
      <c r="JQ64" s="190">
        <v>0</v>
      </c>
      <c r="JR64" s="190">
        <v>0</v>
      </c>
      <c r="JS64" s="190">
        <f t="shared" si="41"/>
        <v>0</v>
      </c>
      <c r="JT64" s="191"/>
      <c r="JU64" s="192">
        <v>58</v>
      </c>
      <c r="JV64" s="189" t="s">
        <v>49</v>
      </c>
      <c r="JW64" s="190">
        <v>0</v>
      </c>
      <c r="JX64" s="190">
        <v>0</v>
      </c>
      <c r="JY64" s="190">
        <v>0</v>
      </c>
      <c r="JZ64" s="190">
        <f t="shared" si="42"/>
        <v>0</v>
      </c>
      <c r="KA64" s="191"/>
      <c r="KB64" s="192">
        <v>58</v>
      </c>
      <c r="KC64" s="189" t="s">
        <v>49</v>
      </c>
      <c r="KD64" s="190">
        <v>0</v>
      </c>
      <c r="KE64" s="190">
        <v>0</v>
      </c>
      <c r="KF64" s="190">
        <v>0</v>
      </c>
      <c r="KG64" s="190">
        <f t="shared" si="43"/>
        <v>0</v>
      </c>
      <c r="KH64" s="191"/>
      <c r="KI64" s="192">
        <v>58</v>
      </c>
      <c r="KJ64" s="189" t="s">
        <v>49</v>
      </c>
      <c r="KK64" s="190">
        <v>0</v>
      </c>
      <c r="KL64" s="190">
        <v>0</v>
      </c>
      <c r="KM64" s="190">
        <v>0</v>
      </c>
      <c r="KN64" s="190">
        <f t="shared" si="44"/>
        <v>0</v>
      </c>
      <c r="KO64" s="191"/>
      <c r="KP64" s="192">
        <v>58</v>
      </c>
      <c r="KQ64" s="189" t="s">
        <v>49</v>
      </c>
      <c r="KR64" s="190">
        <v>0</v>
      </c>
      <c r="KS64" s="190">
        <f t="shared" si="45"/>
        <v>0</v>
      </c>
      <c r="KT64" s="190">
        <f t="shared" si="0"/>
        <v>0</v>
      </c>
      <c r="KU64" s="190">
        <f t="shared" si="1"/>
        <v>0</v>
      </c>
      <c r="KV64" s="9"/>
    </row>
    <row r="65" spans="1:308" ht="15.75" hidden="1">
      <c r="A65" s="188">
        <v>59</v>
      </c>
      <c r="B65" s="189" t="s">
        <v>66</v>
      </c>
      <c r="C65" s="190">
        <v>0</v>
      </c>
      <c r="D65" s="190">
        <v>0</v>
      </c>
      <c r="E65" s="190">
        <v>0</v>
      </c>
      <c r="F65" s="190">
        <f t="shared" si="2"/>
        <v>0</v>
      </c>
      <c r="G65" s="191"/>
      <c r="H65" s="192">
        <v>59</v>
      </c>
      <c r="I65" s="189" t="s">
        <v>66</v>
      </c>
      <c r="J65" s="190">
        <v>0</v>
      </c>
      <c r="K65" s="190">
        <v>0</v>
      </c>
      <c r="L65" s="190">
        <v>0</v>
      </c>
      <c r="M65" s="190">
        <f t="shared" si="3"/>
        <v>0</v>
      </c>
      <c r="N65" s="191"/>
      <c r="O65" s="192">
        <v>59</v>
      </c>
      <c r="P65" s="189" t="s">
        <v>66</v>
      </c>
      <c r="Q65" s="190">
        <v>0</v>
      </c>
      <c r="R65" s="190">
        <v>0</v>
      </c>
      <c r="S65" s="190">
        <v>0</v>
      </c>
      <c r="T65" s="190">
        <f t="shared" si="4"/>
        <v>0</v>
      </c>
      <c r="U65" s="191"/>
      <c r="V65" s="192">
        <v>59</v>
      </c>
      <c r="W65" s="189" t="s">
        <v>66</v>
      </c>
      <c r="X65" s="190">
        <v>0</v>
      </c>
      <c r="Y65" s="190">
        <v>0</v>
      </c>
      <c r="Z65" s="190">
        <v>0</v>
      </c>
      <c r="AA65" s="190">
        <f t="shared" si="5"/>
        <v>0</v>
      </c>
      <c r="AB65" s="191"/>
      <c r="AC65" s="192">
        <v>59</v>
      </c>
      <c r="AD65" s="189" t="s">
        <v>66</v>
      </c>
      <c r="AE65" s="190">
        <v>0</v>
      </c>
      <c r="AF65" s="190">
        <v>0</v>
      </c>
      <c r="AG65" s="190">
        <v>0</v>
      </c>
      <c r="AH65" s="190">
        <f t="shared" si="6"/>
        <v>0</v>
      </c>
      <c r="AI65" s="191"/>
      <c r="AJ65" s="192">
        <v>59</v>
      </c>
      <c r="AK65" s="189" t="s">
        <v>66</v>
      </c>
      <c r="AL65" s="190">
        <v>0</v>
      </c>
      <c r="AM65" s="190">
        <v>0</v>
      </c>
      <c r="AN65" s="190">
        <v>0</v>
      </c>
      <c r="AO65" s="190">
        <f t="shared" si="7"/>
        <v>0</v>
      </c>
      <c r="AP65" s="191"/>
      <c r="AQ65" s="192">
        <v>59</v>
      </c>
      <c r="AR65" s="189" t="s">
        <v>66</v>
      </c>
      <c r="AS65" s="190">
        <v>0</v>
      </c>
      <c r="AT65" s="190">
        <v>0</v>
      </c>
      <c r="AU65" s="190">
        <v>0</v>
      </c>
      <c r="AV65" s="190">
        <f t="shared" si="8"/>
        <v>0</v>
      </c>
      <c r="AW65" s="191"/>
      <c r="AX65" s="192">
        <v>59</v>
      </c>
      <c r="AY65" s="189" t="s">
        <v>66</v>
      </c>
      <c r="AZ65" s="190">
        <v>0</v>
      </c>
      <c r="BA65" s="190">
        <v>0</v>
      </c>
      <c r="BB65" s="190">
        <v>0</v>
      </c>
      <c r="BC65" s="190">
        <f t="shared" si="9"/>
        <v>0</v>
      </c>
      <c r="BD65" s="191"/>
      <c r="BE65" s="192">
        <v>59</v>
      </c>
      <c r="BF65" s="189" t="s">
        <v>66</v>
      </c>
      <c r="BG65" s="190">
        <v>0</v>
      </c>
      <c r="BH65" s="190">
        <v>0</v>
      </c>
      <c r="BI65" s="190">
        <v>0</v>
      </c>
      <c r="BJ65" s="190">
        <f t="shared" si="10"/>
        <v>0</v>
      </c>
      <c r="BK65" s="191"/>
      <c r="BL65" s="192">
        <v>59</v>
      </c>
      <c r="BM65" s="189" t="s">
        <v>66</v>
      </c>
      <c r="BN65" s="190">
        <v>0</v>
      </c>
      <c r="BO65" s="190">
        <v>0</v>
      </c>
      <c r="BP65" s="190">
        <v>0</v>
      </c>
      <c r="BQ65" s="190">
        <f t="shared" si="11"/>
        <v>0</v>
      </c>
      <c r="BR65" s="191"/>
      <c r="BS65" s="192">
        <v>59</v>
      </c>
      <c r="BT65" s="189" t="s">
        <v>66</v>
      </c>
      <c r="BU65" s="190">
        <v>0</v>
      </c>
      <c r="BV65" s="190">
        <v>0</v>
      </c>
      <c r="BW65" s="190">
        <v>0</v>
      </c>
      <c r="BX65" s="190">
        <f t="shared" si="12"/>
        <v>0</v>
      </c>
      <c r="BY65" s="191"/>
      <c r="BZ65" s="192">
        <v>59</v>
      </c>
      <c r="CA65" s="189" t="s">
        <v>66</v>
      </c>
      <c r="CB65" s="190">
        <v>0</v>
      </c>
      <c r="CC65" s="190">
        <v>0</v>
      </c>
      <c r="CD65" s="190">
        <v>0</v>
      </c>
      <c r="CE65" s="190">
        <f t="shared" si="13"/>
        <v>0</v>
      </c>
      <c r="CF65" s="191"/>
      <c r="CG65" s="192">
        <v>59</v>
      </c>
      <c r="CH65" s="189" t="s">
        <v>66</v>
      </c>
      <c r="CI65" s="190">
        <v>0</v>
      </c>
      <c r="CJ65" s="190">
        <v>0</v>
      </c>
      <c r="CK65" s="190">
        <v>0</v>
      </c>
      <c r="CL65" s="190">
        <f t="shared" si="14"/>
        <v>0</v>
      </c>
      <c r="CM65" s="191"/>
      <c r="CN65" s="192">
        <v>59</v>
      </c>
      <c r="CO65" s="189" t="s">
        <v>66</v>
      </c>
      <c r="CP65" s="190">
        <v>0</v>
      </c>
      <c r="CQ65" s="190">
        <v>0</v>
      </c>
      <c r="CR65" s="190">
        <v>0</v>
      </c>
      <c r="CS65" s="190">
        <f t="shared" si="15"/>
        <v>0</v>
      </c>
      <c r="CT65" s="191"/>
      <c r="CU65" s="192">
        <v>59</v>
      </c>
      <c r="CV65" s="189" t="s">
        <v>66</v>
      </c>
      <c r="CW65" s="190">
        <v>0</v>
      </c>
      <c r="CX65" s="190">
        <v>0</v>
      </c>
      <c r="CY65" s="190">
        <v>0</v>
      </c>
      <c r="CZ65" s="190">
        <f t="shared" si="16"/>
        <v>0</v>
      </c>
      <c r="DA65" s="191"/>
      <c r="DB65" s="192">
        <v>59</v>
      </c>
      <c r="DC65" s="189" t="s">
        <v>66</v>
      </c>
      <c r="DD65" s="190">
        <v>0</v>
      </c>
      <c r="DE65" s="190">
        <v>0</v>
      </c>
      <c r="DF65" s="190">
        <v>0</v>
      </c>
      <c r="DG65" s="190">
        <f t="shared" si="17"/>
        <v>0</v>
      </c>
      <c r="DH65" s="191"/>
      <c r="DI65" s="192">
        <v>59</v>
      </c>
      <c r="DJ65" s="189" t="s">
        <v>66</v>
      </c>
      <c r="DK65" s="190">
        <v>0</v>
      </c>
      <c r="DL65" s="190">
        <v>0</v>
      </c>
      <c r="DM65" s="190">
        <v>0</v>
      </c>
      <c r="DN65" s="190">
        <f t="shared" si="18"/>
        <v>0</v>
      </c>
      <c r="DO65" s="191"/>
      <c r="DP65" s="192">
        <v>59</v>
      </c>
      <c r="DQ65" s="189" t="s">
        <v>66</v>
      </c>
      <c r="DR65" s="190">
        <v>0</v>
      </c>
      <c r="DS65" s="190">
        <v>0</v>
      </c>
      <c r="DT65" s="190">
        <v>0</v>
      </c>
      <c r="DU65" s="190">
        <f t="shared" si="19"/>
        <v>0</v>
      </c>
      <c r="DV65" s="191"/>
      <c r="DW65" s="192">
        <v>59</v>
      </c>
      <c r="DX65" s="189" t="s">
        <v>66</v>
      </c>
      <c r="DY65" s="190">
        <v>0</v>
      </c>
      <c r="DZ65" s="190">
        <v>0</v>
      </c>
      <c r="EA65" s="190">
        <v>0</v>
      </c>
      <c r="EB65" s="190">
        <f t="shared" si="20"/>
        <v>0</v>
      </c>
      <c r="EC65" s="191"/>
      <c r="ED65" s="192">
        <v>59</v>
      </c>
      <c r="EE65" s="189" t="s">
        <v>66</v>
      </c>
      <c r="EF65" s="190">
        <v>0</v>
      </c>
      <c r="EG65" s="190">
        <v>0</v>
      </c>
      <c r="EH65" s="190">
        <v>0</v>
      </c>
      <c r="EI65" s="190">
        <f t="shared" si="21"/>
        <v>0</v>
      </c>
      <c r="EJ65" s="191"/>
      <c r="EK65" s="192">
        <v>59</v>
      </c>
      <c r="EL65" s="189" t="s">
        <v>66</v>
      </c>
      <c r="EM65" s="190">
        <v>0</v>
      </c>
      <c r="EN65" s="190">
        <v>0</v>
      </c>
      <c r="EO65" s="190">
        <v>0</v>
      </c>
      <c r="EP65" s="190">
        <f t="shared" si="22"/>
        <v>0</v>
      </c>
      <c r="EQ65" s="191"/>
      <c r="ER65" s="192">
        <v>59</v>
      </c>
      <c r="ES65" s="189" t="s">
        <v>66</v>
      </c>
      <c r="ET65" s="190">
        <v>0</v>
      </c>
      <c r="EU65" s="190">
        <v>0</v>
      </c>
      <c r="EV65" s="190">
        <v>0</v>
      </c>
      <c r="EW65" s="190">
        <f t="shared" si="23"/>
        <v>0</v>
      </c>
      <c r="EX65" s="191"/>
      <c r="EY65" s="192">
        <v>59</v>
      </c>
      <c r="EZ65" s="189" t="s">
        <v>66</v>
      </c>
      <c r="FA65" s="190">
        <v>0</v>
      </c>
      <c r="FB65" s="190">
        <v>0</v>
      </c>
      <c r="FC65" s="190">
        <v>0</v>
      </c>
      <c r="FD65" s="190">
        <f t="shared" si="24"/>
        <v>0</v>
      </c>
      <c r="FE65" s="191"/>
      <c r="FF65" s="192">
        <v>59</v>
      </c>
      <c r="FG65" s="189" t="s">
        <v>66</v>
      </c>
      <c r="FH65" s="190">
        <v>0</v>
      </c>
      <c r="FI65" s="190">
        <v>0</v>
      </c>
      <c r="FJ65" s="190">
        <v>0</v>
      </c>
      <c r="FK65" s="190">
        <f t="shared" si="25"/>
        <v>0</v>
      </c>
      <c r="FL65" s="191"/>
      <c r="FM65" s="192">
        <v>59</v>
      </c>
      <c r="FN65" s="189" t="s">
        <v>66</v>
      </c>
      <c r="FO65" s="190">
        <v>0</v>
      </c>
      <c r="FP65" s="190">
        <v>0</v>
      </c>
      <c r="FQ65" s="190">
        <v>0</v>
      </c>
      <c r="FR65" s="190">
        <f t="shared" si="26"/>
        <v>0</v>
      </c>
      <c r="FS65" s="191"/>
      <c r="FT65" s="192">
        <v>59</v>
      </c>
      <c r="FU65" s="189" t="s">
        <v>66</v>
      </c>
      <c r="FV65" s="190">
        <v>0</v>
      </c>
      <c r="FW65" s="190">
        <v>0</v>
      </c>
      <c r="FX65" s="190">
        <v>0</v>
      </c>
      <c r="FY65" s="190">
        <f t="shared" si="27"/>
        <v>0</v>
      </c>
      <c r="FZ65" s="191"/>
      <c r="GA65" s="192">
        <v>59</v>
      </c>
      <c r="GB65" s="189" t="s">
        <v>66</v>
      </c>
      <c r="GC65" s="190">
        <v>0</v>
      </c>
      <c r="GD65" s="190">
        <v>0</v>
      </c>
      <c r="GE65" s="190">
        <v>0</v>
      </c>
      <c r="GF65" s="190">
        <f t="shared" si="28"/>
        <v>0</v>
      </c>
      <c r="GG65" s="191"/>
      <c r="GH65" s="192">
        <v>59</v>
      </c>
      <c r="GI65" s="189" t="s">
        <v>66</v>
      </c>
      <c r="GJ65" s="190">
        <v>0</v>
      </c>
      <c r="GK65" s="190">
        <v>0</v>
      </c>
      <c r="GL65" s="190">
        <v>0</v>
      </c>
      <c r="GM65" s="190">
        <f t="shared" si="29"/>
        <v>0</v>
      </c>
      <c r="GN65" s="191"/>
      <c r="GO65" s="192">
        <v>59</v>
      </c>
      <c r="GP65" s="189" t="s">
        <v>66</v>
      </c>
      <c r="GQ65" s="190">
        <v>0</v>
      </c>
      <c r="GR65" s="190">
        <v>0</v>
      </c>
      <c r="GS65" s="190">
        <v>0</v>
      </c>
      <c r="GT65" s="190">
        <f t="shared" si="30"/>
        <v>0</v>
      </c>
      <c r="GU65" s="191"/>
      <c r="GV65" s="192">
        <v>59</v>
      </c>
      <c r="GW65" s="189" t="s">
        <v>66</v>
      </c>
      <c r="GX65" s="190">
        <v>0</v>
      </c>
      <c r="GY65" s="190">
        <v>0</v>
      </c>
      <c r="GZ65" s="190">
        <v>0</v>
      </c>
      <c r="HA65" s="190">
        <f t="shared" si="31"/>
        <v>0</v>
      </c>
      <c r="HB65" s="191"/>
      <c r="HC65" s="192">
        <v>59</v>
      </c>
      <c r="HD65" s="189" t="s">
        <v>66</v>
      </c>
      <c r="HE65" s="190">
        <v>0</v>
      </c>
      <c r="HF65" s="190">
        <v>0</v>
      </c>
      <c r="HG65" s="190">
        <v>0</v>
      </c>
      <c r="HH65" s="190">
        <f t="shared" si="32"/>
        <v>0</v>
      </c>
      <c r="HI65" s="191"/>
      <c r="HJ65" s="192">
        <v>59</v>
      </c>
      <c r="HK65" s="189" t="s">
        <v>66</v>
      </c>
      <c r="HL65" s="190">
        <v>0</v>
      </c>
      <c r="HM65" s="190">
        <v>0</v>
      </c>
      <c r="HN65" s="190">
        <v>0</v>
      </c>
      <c r="HO65" s="190">
        <f t="shared" si="33"/>
        <v>0</v>
      </c>
      <c r="HP65" s="191"/>
      <c r="HQ65" s="192">
        <v>59</v>
      </c>
      <c r="HR65" s="189" t="s">
        <v>66</v>
      </c>
      <c r="HS65" s="190">
        <v>0</v>
      </c>
      <c r="HT65" s="190">
        <v>0</v>
      </c>
      <c r="HU65" s="190">
        <v>0</v>
      </c>
      <c r="HV65" s="190">
        <f t="shared" si="34"/>
        <v>0</v>
      </c>
      <c r="HW65" s="191"/>
      <c r="HX65" s="192">
        <v>59</v>
      </c>
      <c r="HY65" s="189" t="s">
        <v>66</v>
      </c>
      <c r="HZ65" s="190">
        <v>0</v>
      </c>
      <c r="IA65" s="190">
        <v>0</v>
      </c>
      <c r="IB65" s="190">
        <v>0</v>
      </c>
      <c r="IC65" s="190">
        <f t="shared" si="35"/>
        <v>0</v>
      </c>
      <c r="ID65" s="191"/>
      <c r="IE65" s="192">
        <v>59</v>
      </c>
      <c r="IF65" s="189" t="s">
        <v>66</v>
      </c>
      <c r="IG65" s="190">
        <v>0</v>
      </c>
      <c r="IH65" s="190">
        <v>0</v>
      </c>
      <c r="II65" s="190">
        <v>0</v>
      </c>
      <c r="IJ65" s="190">
        <f t="shared" si="36"/>
        <v>0</v>
      </c>
      <c r="IK65" s="191"/>
      <c r="IL65" s="192">
        <v>59</v>
      </c>
      <c r="IM65" s="189" t="s">
        <v>66</v>
      </c>
      <c r="IN65" s="190">
        <v>0</v>
      </c>
      <c r="IO65" s="190">
        <v>0</v>
      </c>
      <c r="IP65" s="190">
        <v>0</v>
      </c>
      <c r="IQ65" s="190">
        <f t="shared" si="37"/>
        <v>0</v>
      </c>
      <c r="IR65" s="191"/>
      <c r="IS65" s="192">
        <v>59</v>
      </c>
      <c r="IT65" s="189" t="s">
        <v>66</v>
      </c>
      <c r="IU65" s="190">
        <v>0</v>
      </c>
      <c r="IV65" s="190">
        <v>0</v>
      </c>
      <c r="IW65" s="190">
        <v>0</v>
      </c>
      <c r="IX65" s="190">
        <f t="shared" si="38"/>
        <v>0</v>
      </c>
      <c r="IY65" s="191"/>
      <c r="IZ65" s="192">
        <v>59</v>
      </c>
      <c r="JA65" s="189" t="s">
        <v>66</v>
      </c>
      <c r="JB65" s="190">
        <v>0</v>
      </c>
      <c r="JC65" s="190">
        <v>0</v>
      </c>
      <c r="JD65" s="190">
        <v>0</v>
      </c>
      <c r="JE65" s="190">
        <f t="shared" si="39"/>
        <v>0</v>
      </c>
      <c r="JF65" s="191"/>
      <c r="JG65" s="192">
        <v>59</v>
      </c>
      <c r="JH65" s="189" t="s">
        <v>66</v>
      </c>
      <c r="JI65" s="190">
        <v>0</v>
      </c>
      <c r="JJ65" s="190">
        <v>0</v>
      </c>
      <c r="JK65" s="190">
        <v>0</v>
      </c>
      <c r="JL65" s="190">
        <f t="shared" si="40"/>
        <v>0</v>
      </c>
      <c r="JM65" s="191"/>
      <c r="JN65" s="192">
        <v>59</v>
      </c>
      <c r="JO65" s="189" t="s">
        <v>66</v>
      </c>
      <c r="JP65" s="190">
        <v>0</v>
      </c>
      <c r="JQ65" s="190">
        <v>0</v>
      </c>
      <c r="JR65" s="190">
        <v>0</v>
      </c>
      <c r="JS65" s="190">
        <f t="shared" si="41"/>
        <v>0</v>
      </c>
      <c r="JT65" s="191"/>
      <c r="JU65" s="192">
        <v>59</v>
      </c>
      <c r="JV65" s="189" t="s">
        <v>66</v>
      </c>
      <c r="JW65" s="190">
        <v>0</v>
      </c>
      <c r="JX65" s="190">
        <v>0</v>
      </c>
      <c r="JY65" s="190">
        <v>0</v>
      </c>
      <c r="JZ65" s="190">
        <f t="shared" si="42"/>
        <v>0</v>
      </c>
      <c r="KA65" s="191"/>
      <c r="KB65" s="192">
        <v>59</v>
      </c>
      <c r="KC65" s="189" t="s">
        <v>66</v>
      </c>
      <c r="KD65" s="190">
        <v>0</v>
      </c>
      <c r="KE65" s="190">
        <v>0</v>
      </c>
      <c r="KF65" s="190">
        <v>0</v>
      </c>
      <c r="KG65" s="190">
        <f t="shared" si="43"/>
        <v>0</v>
      </c>
      <c r="KH65" s="191"/>
      <c r="KI65" s="192">
        <v>59</v>
      </c>
      <c r="KJ65" s="189" t="s">
        <v>66</v>
      </c>
      <c r="KK65" s="190">
        <v>0</v>
      </c>
      <c r="KL65" s="190">
        <v>0</v>
      </c>
      <c r="KM65" s="190">
        <v>0</v>
      </c>
      <c r="KN65" s="190">
        <f t="shared" si="44"/>
        <v>0</v>
      </c>
      <c r="KO65" s="191"/>
      <c r="KP65" s="192">
        <v>59</v>
      </c>
      <c r="KQ65" s="189" t="s">
        <v>66</v>
      </c>
      <c r="KR65" s="190">
        <v>0</v>
      </c>
      <c r="KS65" s="190">
        <f t="shared" si="45"/>
        <v>0</v>
      </c>
      <c r="KT65" s="190">
        <f t="shared" si="0"/>
        <v>0</v>
      </c>
      <c r="KU65" s="190">
        <f t="shared" si="1"/>
        <v>0</v>
      </c>
      <c r="KV65" s="9"/>
    </row>
    <row r="66" spans="1:308" ht="15.75" hidden="1">
      <c r="A66" s="188">
        <v>60</v>
      </c>
      <c r="B66" s="189" t="s">
        <v>50</v>
      </c>
      <c r="C66" s="190">
        <v>0</v>
      </c>
      <c r="D66" s="190">
        <v>0</v>
      </c>
      <c r="E66" s="190">
        <v>0</v>
      </c>
      <c r="F66" s="190">
        <f t="shared" si="2"/>
        <v>0</v>
      </c>
      <c r="G66" s="191"/>
      <c r="H66" s="192">
        <v>60</v>
      </c>
      <c r="I66" s="189" t="s">
        <v>50</v>
      </c>
      <c r="J66" s="190">
        <v>0</v>
      </c>
      <c r="K66" s="190">
        <v>0</v>
      </c>
      <c r="L66" s="190">
        <v>0</v>
      </c>
      <c r="M66" s="190">
        <f t="shared" si="3"/>
        <v>0</v>
      </c>
      <c r="N66" s="191"/>
      <c r="O66" s="192">
        <v>60</v>
      </c>
      <c r="P66" s="189" t="s">
        <v>50</v>
      </c>
      <c r="Q66" s="190">
        <v>0</v>
      </c>
      <c r="R66" s="190">
        <v>0</v>
      </c>
      <c r="S66" s="190">
        <v>0</v>
      </c>
      <c r="T66" s="190">
        <f t="shared" si="4"/>
        <v>0</v>
      </c>
      <c r="U66" s="191"/>
      <c r="V66" s="192">
        <v>60</v>
      </c>
      <c r="W66" s="189" t="s">
        <v>50</v>
      </c>
      <c r="X66" s="190">
        <v>0</v>
      </c>
      <c r="Y66" s="190">
        <v>0</v>
      </c>
      <c r="Z66" s="190">
        <v>0</v>
      </c>
      <c r="AA66" s="190">
        <f t="shared" si="5"/>
        <v>0</v>
      </c>
      <c r="AB66" s="191"/>
      <c r="AC66" s="192">
        <v>60</v>
      </c>
      <c r="AD66" s="189" t="s">
        <v>50</v>
      </c>
      <c r="AE66" s="190">
        <v>0</v>
      </c>
      <c r="AF66" s="190">
        <v>0</v>
      </c>
      <c r="AG66" s="190">
        <v>0</v>
      </c>
      <c r="AH66" s="190">
        <f t="shared" si="6"/>
        <v>0</v>
      </c>
      <c r="AI66" s="191"/>
      <c r="AJ66" s="192">
        <v>60</v>
      </c>
      <c r="AK66" s="189" t="s">
        <v>50</v>
      </c>
      <c r="AL66" s="190">
        <v>0</v>
      </c>
      <c r="AM66" s="190">
        <v>0</v>
      </c>
      <c r="AN66" s="190">
        <v>0</v>
      </c>
      <c r="AO66" s="190">
        <f t="shared" si="7"/>
        <v>0</v>
      </c>
      <c r="AP66" s="191"/>
      <c r="AQ66" s="192">
        <v>60</v>
      </c>
      <c r="AR66" s="189" t="s">
        <v>50</v>
      </c>
      <c r="AS66" s="190">
        <v>0</v>
      </c>
      <c r="AT66" s="190">
        <v>0</v>
      </c>
      <c r="AU66" s="190">
        <v>0</v>
      </c>
      <c r="AV66" s="190">
        <f t="shared" si="8"/>
        <v>0</v>
      </c>
      <c r="AW66" s="191"/>
      <c r="AX66" s="192">
        <v>60</v>
      </c>
      <c r="AY66" s="189" t="s">
        <v>50</v>
      </c>
      <c r="AZ66" s="190">
        <v>0</v>
      </c>
      <c r="BA66" s="190">
        <v>0</v>
      </c>
      <c r="BB66" s="190">
        <v>0</v>
      </c>
      <c r="BC66" s="190">
        <f t="shared" si="9"/>
        <v>0</v>
      </c>
      <c r="BD66" s="191"/>
      <c r="BE66" s="192">
        <v>60</v>
      </c>
      <c r="BF66" s="189" t="s">
        <v>50</v>
      </c>
      <c r="BG66" s="190">
        <v>0</v>
      </c>
      <c r="BH66" s="190">
        <v>0</v>
      </c>
      <c r="BI66" s="190">
        <v>0</v>
      </c>
      <c r="BJ66" s="190">
        <f t="shared" si="10"/>
        <v>0</v>
      </c>
      <c r="BK66" s="191"/>
      <c r="BL66" s="192">
        <v>60</v>
      </c>
      <c r="BM66" s="189" t="s">
        <v>50</v>
      </c>
      <c r="BN66" s="190">
        <v>0</v>
      </c>
      <c r="BO66" s="190">
        <v>0</v>
      </c>
      <c r="BP66" s="190">
        <v>0</v>
      </c>
      <c r="BQ66" s="190">
        <f t="shared" si="11"/>
        <v>0</v>
      </c>
      <c r="BR66" s="191"/>
      <c r="BS66" s="192">
        <v>60</v>
      </c>
      <c r="BT66" s="189" t="s">
        <v>50</v>
      </c>
      <c r="BU66" s="190">
        <v>0</v>
      </c>
      <c r="BV66" s="190">
        <v>0</v>
      </c>
      <c r="BW66" s="190">
        <v>0</v>
      </c>
      <c r="BX66" s="190">
        <f t="shared" si="12"/>
        <v>0</v>
      </c>
      <c r="BY66" s="191"/>
      <c r="BZ66" s="192">
        <v>60</v>
      </c>
      <c r="CA66" s="189" t="s">
        <v>50</v>
      </c>
      <c r="CB66" s="190">
        <v>0</v>
      </c>
      <c r="CC66" s="190">
        <v>0</v>
      </c>
      <c r="CD66" s="190">
        <v>0</v>
      </c>
      <c r="CE66" s="190">
        <f t="shared" si="13"/>
        <v>0</v>
      </c>
      <c r="CF66" s="191"/>
      <c r="CG66" s="192">
        <v>60</v>
      </c>
      <c r="CH66" s="189" t="s">
        <v>50</v>
      </c>
      <c r="CI66" s="190">
        <v>0</v>
      </c>
      <c r="CJ66" s="190">
        <v>0</v>
      </c>
      <c r="CK66" s="190">
        <v>0</v>
      </c>
      <c r="CL66" s="190">
        <f t="shared" si="14"/>
        <v>0</v>
      </c>
      <c r="CM66" s="191"/>
      <c r="CN66" s="192">
        <v>60</v>
      </c>
      <c r="CO66" s="189" t="s">
        <v>50</v>
      </c>
      <c r="CP66" s="190">
        <v>0</v>
      </c>
      <c r="CQ66" s="190">
        <v>0</v>
      </c>
      <c r="CR66" s="190">
        <v>0</v>
      </c>
      <c r="CS66" s="190">
        <f t="shared" si="15"/>
        <v>0</v>
      </c>
      <c r="CT66" s="191"/>
      <c r="CU66" s="192">
        <v>60</v>
      </c>
      <c r="CV66" s="189" t="s">
        <v>50</v>
      </c>
      <c r="CW66" s="190">
        <v>0</v>
      </c>
      <c r="CX66" s="190">
        <v>0</v>
      </c>
      <c r="CY66" s="190">
        <v>0</v>
      </c>
      <c r="CZ66" s="190">
        <f t="shared" si="16"/>
        <v>0</v>
      </c>
      <c r="DA66" s="191"/>
      <c r="DB66" s="192">
        <v>60</v>
      </c>
      <c r="DC66" s="189" t="s">
        <v>50</v>
      </c>
      <c r="DD66" s="190">
        <v>0</v>
      </c>
      <c r="DE66" s="190">
        <v>0</v>
      </c>
      <c r="DF66" s="190">
        <v>0</v>
      </c>
      <c r="DG66" s="190">
        <f t="shared" si="17"/>
        <v>0</v>
      </c>
      <c r="DH66" s="191"/>
      <c r="DI66" s="192">
        <v>60</v>
      </c>
      <c r="DJ66" s="189" t="s">
        <v>50</v>
      </c>
      <c r="DK66" s="190">
        <v>0</v>
      </c>
      <c r="DL66" s="190">
        <v>0</v>
      </c>
      <c r="DM66" s="190">
        <v>0</v>
      </c>
      <c r="DN66" s="190">
        <f t="shared" si="18"/>
        <v>0</v>
      </c>
      <c r="DO66" s="191"/>
      <c r="DP66" s="192">
        <v>60</v>
      </c>
      <c r="DQ66" s="189" t="s">
        <v>50</v>
      </c>
      <c r="DR66" s="190">
        <v>0</v>
      </c>
      <c r="DS66" s="190">
        <v>0</v>
      </c>
      <c r="DT66" s="190">
        <v>0</v>
      </c>
      <c r="DU66" s="190">
        <f t="shared" si="19"/>
        <v>0</v>
      </c>
      <c r="DV66" s="191"/>
      <c r="DW66" s="192">
        <v>60</v>
      </c>
      <c r="DX66" s="189" t="s">
        <v>50</v>
      </c>
      <c r="DY66" s="190">
        <v>0</v>
      </c>
      <c r="DZ66" s="190">
        <v>0</v>
      </c>
      <c r="EA66" s="190">
        <v>0</v>
      </c>
      <c r="EB66" s="190">
        <f t="shared" si="20"/>
        <v>0</v>
      </c>
      <c r="EC66" s="191"/>
      <c r="ED66" s="192">
        <v>60</v>
      </c>
      <c r="EE66" s="189" t="s">
        <v>50</v>
      </c>
      <c r="EF66" s="190">
        <v>0</v>
      </c>
      <c r="EG66" s="190">
        <v>0</v>
      </c>
      <c r="EH66" s="190">
        <v>0</v>
      </c>
      <c r="EI66" s="190">
        <f t="shared" si="21"/>
        <v>0</v>
      </c>
      <c r="EJ66" s="191"/>
      <c r="EK66" s="192">
        <v>60</v>
      </c>
      <c r="EL66" s="189" t="s">
        <v>50</v>
      </c>
      <c r="EM66" s="190">
        <v>0</v>
      </c>
      <c r="EN66" s="190">
        <v>0</v>
      </c>
      <c r="EO66" s="190">
        <v>0</v>
      </c>
      <c r="EP66" s="190">
        <f t="shared" si="22"/>
        <v>0</v>
      </c>
      <c r="EQ66" s="191"/>
      <c r="ER66" s="192">
        <v>60</v>
      </c>
      <c r="ES66" s="189" t="s">
        <v>50</v>
      </c>
      <c r="ET66" s="190">
        <v>0</v>
      </c>
      <c r="EU66" s="190">
        <v>0</v>
      </c>
      <c r="EV66" s="190">
        <v>0</v>
      </c>
      <c r="EW66" s="190">
        <f t="shared" si="23"/>
        <v>0</v>
      </c>
      <c r="EX66" s="191"/>
      <c r="EY66" s="192">
        <v>60</v>
      </c>
      <c r="EZ66" s="189" t="s">
        <v>50</v>
      </c>
      <c r="FA66" s="190">
        <v>0</v>
      </c>
      <c r="FB66" s="190">
        <v>0</v>
      </c>
      <c r="FC66" s="190">
        <v>0</v>
      </c>
      <c r="FD66" s="190">
        <f t="shared" si="24"/>
        <v>0</v>
      </c>
      <c r="FE66" s="191"/>
      <c r="FF66" s="192">
        <v>60</v>
      </c>
      <c r="FG66" s="189" t="s">
        <v>50</v>
      </c>
      <c r="FH66" s="190">
        <v>0</v>
      </c>
      <c r="FI66" s="190">
        <v>0</v>
      </c>
      <c r="FJ66" s="190">
        <v>0</v>
      </c>
      <c r="FK66" s="190">
        <f t="shared" si="25"/>
        <v>0</v>
      </c>
      <c r="FL66" s="191"/>
      <c r="FM66" s="192">
        <v>60</v>
      </c>
      <c r="FN66" s="189" t="s">
        <v>50</v>
      </c>
      <c r="FO66" s="190">
        <v>0</v>
      </c>
      <c r="FP66" s="190">
        <v>0</v>
      </c>
      <c r="FQ66" s="190">
        <v>0</v>
      </c>
      <c r="FR66" s="190">
        <f t="shared" si="26"/>
        <v>0</v>
      </c>
      <c r="FS66" s="191"/>
      <c r="FT66" s="192">
        <v>60</v>
      </c>
      <c r="FU66" s="189" t="s">
        <v>50</v>
      </c>
      <c r="FV66" s="190">
        <v>0</v>
      </c>
      <c r="FW66" s="190">
        <v>0</v>
      </c>
      <c r="FX66" s="190">
        <v>0</v>
      </c>
      <c r="FY66" s="190">
        <f t="shared" si="27"/>
        <v>0</v>
      </c>
      <c r="FZ66" s="191"/>
      <c r="GA66" s="192">
        <v>60</v>
      </c>
      <c r="GB66" s="189" t="s">
        <v>50</v>
      </c>
      <c r="GC66" s="190">
        <v>0</v>
      </c>
      <c r="GD66" s="190">
        <v>0</v>
      </c>
      <c r="GE66" s="190">
        <v>0</v>
      </c>
      <c r="GF66" s="190">
        <f t="shared" si="28"/>
        <v>0</v>
      </c>
      <c r="GG66" s="191"/>
      <c r="GH66" s="192">
        <v>60</v>
      </c>
      <c r="GI66" s="189" t="s">
        <v>50</v>
      </c>
      <c r="GJ66" s="190">
        <v>0</v>
      </c>
      <c r="GK66" s="190">
        <v>0</v>
      </c>
      <c r="GL66" s="190">
        <v>0</v>
      </c>
      <c r="GM66" s="190">
        <f t="shared" si="29"/>
        <v>0</v>
      </c>
      <c r="GN66" s="191"/>
      <c r="GO66" s="192">
        <v>60</v>
      </c>
      <c r="GP66" s="189" t="s">
        <v>50</v>
      </c>
      <c r="GQ66" s="190">
        <v>0</v>
      </c>
      <c r="GR66" s="190">
        <v>0</v>
      </c>
      <c r="GS66" s="190">
        <v>0</v>
      </c>
      <c r="GT66" s="190">
        <f t="shared" si="30"/>
        <v>0</v>
      </c>
      <c r="GU66" s="191"/>
      <c r="GV66" s="192">
        <v>60</v>
      </c>
      <c r="GW66" s="189" t="s">
        <v>50</v>
      </c>
      <c r="GX66" s="190">
        <v>0</v>
      </c>
      <c r="GY66" s="190">
        <v>0</v>
      </c>
      <c r="GZ66" s="190">
        <v>0</v>
      </c>
      <c r="HA66" s="190">
        <f t="shared" si="31"/>
        <v>0</v>
      </c>
      <c r="HB66" s="191"/>
      <c r="HC66" s="192">
        <v>60</v>
      </c>
      <c r="HD66" s="189" t="s">
        <v>50</v>
      </c>
      <c r="HE66" s="190">
        <v>0</v>
      </c>
      <c r="HF66" s="190">
        <v>0</v>
      </c>
      <c r="HG66" s="190">
        <v>0</v>
      </c>
      <c r="HH66" s="190">
        <f t="shared" si="32"/>
        <v>0</v>
      </c>
      <c r="HI66" s="191"/>
      <c r="HJ66" s="192">
        <v>60</v>
      </c>
      <c r="HK66" s="189" t="s">
        <v>50</v>
      </c>
      <c r="HL66" s="190">
        <v>0</v>
      </c>
      <c r="HM66" s="190">
        <v>0</v>
      </c>
      <c r="HN66" s="190">
        <v>0</v>
      </c>
      <c r="HO66" s="190">
        <f t="shared" si="33"/>
        <v>0</v>
      </c>
      <c r="HP66" s="191"/>
      <c r="HQ66" s="192">
        <v>60</v>
      </c>
      <c r="HR66" s="189" t="s">
        <v>50</v>
      </c>
      <c r="HS66" s="190">
        <v>0</v>
      </c>
      <c r="HT66" s="190">
        <v>0</v>
      </c>
      <c r="HU66" s="190">
        <v>0</v>
      </c>
      <c r="HV66" s="190">
        <f t="shared" si="34"/>
        <v>0</v>
      </c>
      <c r="HW66" s="191"/>
      <c r="HX66" s="192">
        <v>60</v>
      </c>
      <c r="HY66" s="189" t="s">
        <v>50</v>
      </c>
      <c r="HZ66" s="190">
        <v>0</v>
      </c>
      <c r="IA66" s="190">
        <v>0</v>
      </c>
      <c r="IB66" s="190">
        <v>0</v>
      </c>
      <c r="IC66" s="190">
        <f t="shared" si="35"/>
        <v>0</v>
      </c>
      <c r="ID66" s="191"/>
      <c r="IE66" s="192">
        <v>60</v>
      </c>
      <c r="IF66" s="189" t="s">
        <v>50</v>
      </c>
      <c r="IG66" s="190">
        <v>0</v>
      </c>
      <c r="IH66" s="190">
        <v>0</v>
      </c>
      <c r="II66" s="190">
        <v>0</v>
      </c>
      <c r="IJ66" s="190">
        <f t="shared" si="36"/>
        <v>0</v>
      </c>
      <c r="IK66" s="191"/>
      <c r="IL66" s="192">
        <v>60</v>
      </c>
      <c r="IM66" s="189" t="s">
        <v>50</v>
      </c>
      <c r="IN66" s="190">
        <v>0</v>
      </c>
      <c r="IO66" s="190">
        <v>0</v>
      </c>
      <c r="IP66" s="190">
        <v>0</v>
      </c>
      <c r="IQ66" s="190">
        <f t="shared" si="37"/>
        <v>0</v>
      </c>
      <c r="IR66" s="191"/>
      <c r="IS66" s="192">
        <v>60</v>
      </c>
      <c r="IT66" s="189" t="s">
        <v>50</v>
      </c>
      <c r="IU66" s="190">
        <v>0</v>
      </c>
      <c r="IV66" s="190">
        <v>0</v>
      </c>
      <c r="IW66" s="190">
        <v>0</v>
      </c>
      <c r="IX66" s="190">
        <f t="shared" si="38"/>
        <v>0</v>
      </c>
      <c r="IY66" s="191"/>
      <c r="IZ66" s="192">
        <v>60</v>
      </c>
      <c r="JA66" s="189" t="s">
        <v>50</v>
      </c>
      <c r="JB66" s="190">
        <v>0</v>
      </c>
      <c r="JC66" s="190">
        <v>0</v>
      </c>
      <c r="JD66" s="190">
        <v>0</v>
      </c>
      <c r="JE66" s="190">
        <f t="shared" si="39"/>
        <v>0</v>
      </c>
      <c r="JF66" s="191"/>
      <c r="JG66" s="192">
        <v>60</v>
      </c>
      <c r="JH66" s="189" t="s">
        <v>50</v>
      </c>
      <c r="JI66" s="190">
        <v>0</v>
      </c>
      <c r="JJ66" s="190">
        <v>0</v>
      </c>
      <c r="JK66" s="190">
        <v>0</v>
      </c>
      <c r="JL66" s="190">
        <f t="shared" si="40"/>
        <v>0</v>
      </c>
      <c r="JM66" s="191"/>
      <c r="JN66" s="192">
        <v>60</v>
      </c>
      <c r="JO66" s="189" t="s">
        <v>50</v>
      </c>
      <c r="JP66" s="190">
        <v>0</v>
      </c>
      <c r="JQ66" s="190">
        <v>0</v>
      </c>
      <c r="JR66" s="190">
        <v>0</v>
      </c>
      <c r="JS66" s="190">
        <f t="shared" si="41"/>
        <v>0</v>
      </c>
      <c r="JT66" s="191"/>
      <c r="JU66" s="192">
        <v>60</v>
      </c>
      <c r="JV66" s="189" t="s">
        <v>50</v>
      </c>
      <c r="JW66" s="190">
        <v>0</v>
      </c>
      <c r="JX66" s="190">
        <v>0</v>
      </c>
      <c r="JY66" s="190">
        <v>0</v>
      </c>
      <c r="JZ66" s="190">
        <f t="shared" si="42"/>
        <v>0</v>
      </c>
      <c r="KA66" s="191"/>
      <c r="KB66" s="192">
        <v>60</v>
      </c>
      <c r="KC66" s="189" t="s">
        <v>50</v>
      </c>
      <c r="KD66" s="190">
        <v>0</v>
      </c>
      <c r="KE66" s="190">
        <v>0</v>
      </c>
      <c r="KF66" s="190">
        <v>0</v>
      </c>
      <c r="KG66" s="190">
        <f t="shared" si="43"/>
        <v>0</v>
      </c>
      <c r="KH66" s="191"/>
      <c r="KI66" s="192">
        <v>60</v>
      </c>
      <c r="KJ66" s="189" t="s">
        <v>50</v>
      </c>
      <c r="KK66" s="190">
        <v>0</v>
      </c>
      <c r="KL66" s="190">
        <v>0</v>
      </c>
      <c r="KM66" s="190">
        <v>0</v>
      </c>
      <c r="KN66" s="190">
        <f t="shared" si="44"/>
        <v>0</v>
      </c>
      <c r="KO66" s="191"/>
      <c r="KP66" s="192">
        <v>60</v>
      </c>
      <c r="KQ66" s="189" t="s">
        <v>50</v>
      </c>
      <c r="KR66" s="190">
        <v>0</v>
      </c>
      <c r="KS66" s="190">
        <f t="shared" si="45"/>
        <v>0</v>
      </c>
      <c r="KT66" s="190">
        <f t="shared" si="0"/>
        <v>0</v>
      </c>
      <c r="KU66" s="190">
        <f t="shared" si="1"/>
        <v>0</v>
      </c>
      <c r="KV66" s="9"/>
    </row>
    <row r="67" spans="1:308" ht="15.75" hidden="1">
      <c r="A67" s="188">
        <v>61</v>
      </c>
      <c r="B67" s="189" t="s">
        <v>51</v>
      </c>
      <c r="C67" s="190">
        <v>0</v>
      </c>
      <c r="D67" s="190">
        <v>0</v>
      </c>
      <c r="E67" s="190">
        <v>0</v>
      </c>
      <c r="F67" s="190">
        <f t="shared" si="2"/>
        <v>0</v>
      </c>
      <c r="G67" s="191"/>
      <c r="H67" s="192">
        <v>61</v>
      </c>
      <c r="I67" s="189" t="s">
        <v>51</v>
      </c>
      <c r="J67" s="190">
        <v>0</v>
      </c>
      <c r="K67" s="190">
        <v>0</v>
      </c>
      <c r="L67" s="190">
        <v>0</v>
      </c>
      <c r="M67" s="190">
        <f t="shared" si="3"/>
        <v>0</v>
      </c>
      <c r="N67" s="191"/>
      <c r="O67" s="192">
        <v>61</v>
      </c>
      <c r="P67" s="189" t="s">
        <v>51</v>
      </c>
      <c r="Q67" s="190">
        <v>0</v>
      </c>
      <c r="R67" s="190">
        <v>0</v>
      </c>
      <c r="S67" s="190">
        <v>0</v>
      </c>
      <c r="T67" s="190">
        <f t="shared" si="4"/>
        <v>0</v>
      </c>
      <c r="U67" s="191"/>
      <c r="V67" s="192">
        <v>61</v>
      </c>
      <c r="W67" s="189" t="s">
        <v>51</v>
      </c>
      <c r="X67" s="190">
        <v>0</v>
      </c>
      <c r="Y67" s="190">
        <v>0</v>
      </c>
      <c r="Z67" s="190">
        <v>0</v>
      </c>
      <c r="AA67" s="190">
        <f t="shared" si="5"/>
        <v>0</v>
      </c>
      <c r="AB67" s="191"/>
      <c r="AC67" s="192">
        <v>61</v>
      </c>
      <c r="AD67" s="189" t="s">
        <v>51</v>
      </c>
      <c r="AE67" s="190">
        <v>0</v>
      </c>
      <c r="AF67" s="190">
        <v>0</v>
      </c>
      <c r="AG67" s="190">
        <v>0</v>
      </c>
      <c r="AH67" s="190">
        <f t="shared" si="6"/>
        <v>0</v>
      </c>
      <c r="AI67" s="191"/>
      <c r="AJ67" s="192">
        <v>61</v>
      </c>
      <c r="AK67" s="189" t="s">
        <v>51</v>
      </c>
      <c r="AL67" s="190">
        <v>0</v>
      </c>
      <c r="AM67" s="190">
        <v>0</v>
      </c>
      <c r="AN67" s="190">
        <v>0</v>
      </c>
      <c r="AO67" s="190">
        <f t="shared" si="7"/>
        <v>0</v>
      </c>
      <c r="AP67" s="191"/>
      <c r="AQ67" s="192">
        <v>61</v>
      </c>
      <c r="AR67" s="189" t="s">
        <v>51</v>
      </c>
      <c r="AS67" s="190">
        <v>0</v>
      </c>
      <c r="AT67" s="190">
        <v>0</v>
      </c>
      <c r="AU67" s="190">
        <v>0</v>
      </c>
      <c r="AV67" s="190">
        <f t="shared" si="8"/>
        <v>0</v>
      </c>
      <c r="AW67" s="191"/>
      <c r="AX67" s="192">
        <v>61</v>
      </c>
      <c r="AY67" s="189" t="s">
        <v>51</v>
      </c>
      <c r="AZ67" s="190">
        <v>0</v>
      </c>
      <c r="BA67" s="190">
        <v>0</v>
      </c>
      <c r="BB67" s="190">
        <v>0</v>
      </c>
      <c r="BC67" s="190">
        <f t="shared" si="9"/>
        <v>0</v>
      </c>
      <c r="BD67" s="191"/>
      <c r="BE67" s="192">
        <v>61</v>
      </c>
      <c r="BF67" s="189" t="s">
        <v>51</v>
      </c>
      <c r="BG67" s="190">
        <v>0</v>
      </c>
      <c r="BH67" s="190">
        <v>0</v>
      </c>
      <c r="BI67" s="190">
        <v>0</v>
      </c>
      <c r="BJ67" s="190">
        <f t="shared" si="10"/>
        <v>0</v>
      </c>
      <c r="BK67" s="191"/>
      <c r="BL67" s="192">
        <v>61</v>
      </c>
      <c r="BM67" s="189" t="s">
        <v>51</v>
      </c>
      <c r="BN67" s="190">
        <v>0</v>
      </c>
      <c r="BO67" s="190">
        <v>0</v>
      </c>
      <c r="BP67" s="190">
        <v>0</v>
      </c>
      <c r="BQ67" s="190">
        <f t="shared" si="11"/>
        <v>0</v>
      </c>
      <c r="BR67" s="191"/>
      <c r="BS67" s="192">
        <v>61</v>
      </c>
      <c r="BT67" s="189" t="s">
        <v>51</v>
      </c>
      <c r="BU67" s="190">
        <v>0</v>
      </c>
      <c r="BV67" s="190">
        <v>0</v>
      </c>
      <c r="BW67" s="190">
        <v>0</v>
      </c>
      <c r="BX67" s="190">
        <f t="shared" si="12"/>
        <v>0</v>
      </c>
      <c r="BY67" s="191"/>
      <c r="BZ67" s="192">
        <v>61</v>
      </c>
      <c r="CA67" s="189" t="s">
        <v>51</v>
      </c>
      <c r="CB67" s="190">
        <v>0</v>
      </c>
      <c r="CC67" s="190">
        <v>0</v>
      </c>
      <c r="CD67" s="190">
        <v>0</v>
      </c>
      <c r="CE67" s="190">
        <f t="shared" si="13"/>
        <v>0</v>
      </c>
      <c r="CF67" s="191"/>
      <c r="CG67" s="192">
        <v>61</v>
      </c>
      <c r="CH67" s="189" t="s">
        <v>51</v>
      </c>
      <c r="CI67" s="190">
        <v>0</v>
      </c>
      <c r="CJ67" s="190">
        <v>0</v>
      </c>
      <c r="CK67" s="190">
        <v>0</v>
      </c>
      <c r="CL67" s="190">
        <f t="shared" si="14"/>
        <v>0</v>
      </c>
      <c r="CM67" s="191"/>
      <c r="CN67" s="192">
        <v>61</v>
      </c>
      <c r="CO67" s="189" t="s">
        <v>51</v>
      </c>
      <c r="CP67" s="190">
        <v>0</v>
      </c>
      <c r="CQ67" s="190">
        <v>0</v>
      </c>
      <c r="CR67" s="190">
        <v>0</v>
      </c>
      <c r="CS67" s="190">
        <f t="shared" si="15"/>
        <v>0</v>
      </c>
      <c r="CT67" s="191"/>
      <c r="CU67" s="192">
        <v>61</v>
      </c>
      <c r="CV67" s="189" t="s">
        <v>51</v>
      </c>
      <c r="CW67" s="190">
        <v>0</v>
      </c>
      <c r="CX67" s="190">
        <v>0</v>
      </c>
      <c r="CY67" s="190">
        <v>0</v>
      </c>
      <c r="CZ67" s="190">
        <f t="shared" si="16"/>
        <v>0</v>
      </c>
      <c r="DA67" s="191"/>
      <c r="DB67" s="192">
        <v>61</v>
      </c>
      <c r="DC67" s="189" t="s">
        <v>51</v>
      </c>
      <c r="DD67" s="190">
        <v>0</v>
      </c>
      <c r="DE67" s="190">
        <v>0</v>
      </c>
      <c r="DF67" s="190">
        <v>0</v>
      </c>
      <c r="DG67" s="190">
        <f t="shared" si="17"/>
        <v>0</v>
      </c>
      <c r="DH67" s="191"/>
      <c r="DI67" s="192">
        <v>61</v>
      </c>
      <c r="DJ67" s="189" t="s">
        <v>51</v>
      </c>
      <c r="DK67" s="190">
        <v>0</v>
      </c>
      <c r="DL67" s="190">
        <v>0</v>
      </c>
      <c r="DM67" s="190">
        <v>0</v>
      </c>
      <c r="DN67" s="190">
        <f t="shared" si="18"/>
        <v>0</v>
      </c>
      <c r="DO67" s="191"/>
      <c r="DP67" s="192">
        <v>61</v>
      </c>
      <c r="DQ67" s="189" t="s">
        <v>51</v>
      </c>
      <c r="DR67" s="190">
        <v>0</v>
      </c>
      <c r="DS67" s="190">
        <v>0</v>
      </c>
      <c r="DT67" s="190">
        <v>0</v>
      </c>
      <c r="DU67" s="190">
        <f t="shared" si="19"/>
        <v>0</v>
      </c>
      <c r="DV67" s="191"/>
      <c r="DW67" s="192">
        <v>61</v>
      </c>
      <c r="DX67" s="189" t="s">
        <v>51</v>
      </c>
      <c r="DY67" s="190">
        <v>0</v>
      </c>
      <c r="DZ67" s="190">
        <v>0</v>
      </c>
      <c r="EA67" s="190">
        <v>0</v>
      </c>
      <c r="EB67" s="190">
        <f t="shared" si="20"/>
        <v>0</v>
      </c>
      <c r="EC67" s="191"/>
      <c r="ED67" s="192">
        <v>61</v>
      </c>
      <c r="EE67" s="189" t="s">
        <v>51</v>
      </c>
      <c r="EF67" s="190">
        <v>0</v>
      </c>
      <c r="EG67" s="190">
        <v>0</v>
      </c>
      <c r="EH67" s="190">
        <v>0</v>
      </c>
      <c r="EI67" s="190">
        <f t="shared" si="21"/>
        <v>0</v>
      </c>
      <c r="EJ67" s="191"/>
      <c r="EK67" s="192">
        <v>61</v>
      </c>
      <c r="EL67" s="189" t="s">
        <v>51</v>
      </c>
      <c r="EM67" s="190">
        <v>0</v>
      </c>
      <c r="EN67" s="190">
        <v>0</v>
      </c>
      <c r="EO67" s="190">
        <v>0</v>
      </c>
      <c r="EP67" s="190">
        <f t="shared" si="22"/>
        <v>0</v>
      </c>
      <c r="EQ67" s="191"/>
      <c r="ER67" s="192">
        <v>61</v>
      </c>
      <c r="ES67" s="189" t="s">
        <v>51</v>
      </c>
      <c r="ET67" s="190">
        <v>0</v>
      </c>
      <c r="EU67" s="190">
        <v>0</v>
      </c>
      <c r="EV67" s="190">
        <v>0</v>
      </c>
      <c r="EW67" s="190">
        <f t="shared" si="23"/>
        <v>0</v>
      </c>
      <c r="EX67" s="191"/>
      <c r="EY67" s="192">
        <v>61</v>
      </c>
      <c r="EZ67" s="189" t="s">
        <v>51</v>
      </c>
      <c r="FA67" s="190">
        <v>0</v>
      </c>
      <c r="FB67" s="190">
        <v>0</v>
      </c>
      <c r="FC67" s="190">
        <v>0</v>
      </c>
      <c r="FD67" s="190">
        <f t="shared" si="24"/>
        <v>0</v>
      </c>
      <c r="FE67" s="191"/>
      <c r="FF67" s="192">
        <v>61</v>
      </c>
      <c r="FG67" s="189" t="s">
        <v>51</v>
      </c>
      <c r="FH67" s="190">
        <v>0</v>
      </c>
      <c r="FI67" s="190">
        <v>0</v>
      </c>
      <c r="FJ67" s="190">
        <v>0</v>
      </c>
      <c r="FK67" s="190">
        <f t="shared" si="25"/>
        <v>0</v>
      </c>
      <c r="FL67" s="191"/>
      <c r="FM67" s="192">
        <v>61</v>
      </c>
      <c r="FN67" s="189" t="s">
        <v>51</v>
      </c>
      <c r="FO67" s="190">
        <v>0</v>
      </c>
      <c r="FP67" s="190">
        <v>0</v>
      </c>
      <c r="FQ67" s="190">
        <v>0</v>
      </c>
      <c r="FR67" s="190">
        <f t="shared" si="26"/>
        <v>0</v>
      </c>
      <c r="FS67" s="191"/>
      <c r="FT67" s="192">
        <v>61</v>
      </c>
      <c r="FU67" s="189" t="s">
        <v>51</v>
      </c>
      <c r="FV67" s="190">
        <v>0</v>
      </c>
      <c r="FW67" s="190">
        <v>0</v>
      </c>
      <c r="FX67" s="190">
        <v>0</v>
      </c>
      <c r="FY67" s="190">
        <f t="shared" si="27"/>
        <v>0</v>
      </c>
      <c r="FZ67" s="191"/>
      <c r="GA67" s="192">
        <v>61</v>
      </c>
      <c r="GB67" s="189" t="s">
        <v>51</v>
      </c>
      <c r="GC67" s="190">
        <v>0</v>
      </c>
      <c r="GD67" s="190">
        <v>0</v>
      </c>
      <c r="GE67" s="190">
        <v>0</v>
      </c>
      <c r="GF67" s="190">
        <f t="shared" si="28"/>
        <v>0</v>
      </c>
      <c r="GG67" s="191"/>
      <c r="GH67" s="192">
        <v>61</v>
      </c>
      <c r="GI67" s="189" t="s">
        <v>51</v>
      </c>
      <c r="GJ67" s="190">
        <v>0</v>
      </c>
      <c r="GK67" s="190">
        <v>0</v>
      </c>
      <c r="GL67" s="190">
        <v>0</v>
      </c>
      <c r="GM67" s="190">
        <f t="shared" si="29"/>
        <v>0</v>
      </c>
      <c r="GN67" s="191"/>
      <c r="GO67" s="192">
        <v>61</v>
      </c>
      <c r="GP67" s="189" t="s">
        <v>51</v>
      </c>
      <c r="GQ67" s="190">
        <v>0</v>
      </c>
      <c r="GR67" s="190">
        <v>0</v>
      </c>
      <c r="GS67" s="190">
        <v>0</v>
      </c>
      <c r="GT67" s="190">
        <f t="shared" si="30"/>
        <v>0</v>
      </c>
      <c r="GU67" s="191"/>
      <c r="GV67" s="192">
        <v>61</v>
      </c>
      <c r="GW67" s="189" t="s">
        <v>51</v>
      </c>
      <c r="GX67" s="190">
        <v>0</v>
      </c>
      <c r="GY67" s="190">
        <v>0</v>
      </c>
      <c r="GZ67" s="190">
        <v>0</v>
      </c>
      <c r="HA67" s="190">
        <f t="shared" si="31"/>
        <v>0</v>
      </c>
      <c r="HB67" s="191"/>
      <c r="HC67" s="192">
        <v>61</v>
      </c>
      <c r="HD67" s="189" t="s">
        <v>51</v>
      </c>
      <c r="HE67" s="190">
        <v>0</v>
      </c>
      <c r="HF67" s="190">
        <v>0</v>
      </c>
      <c r="HG67" s="190">
        <v>0</v>
      </c>
      <c r="HH67" s="190">
        <f t="shared" si="32"/>
        <v>0</v>
      </c>
      <c r="HI67" s="191"/>
      <c r="HJ67" s="192">
        <v>61</v>
      </c>
      <c r="HK67" s="189" t="s">
        <v>51</v>
      </c>
      <c r="HL67" s="190">
        <v>0</v>
      </c>
      <c r="HM67" s="190">
        <v>0</v>
      </c>
      <c r="HN67" s="190">
        <v>0</v>
      </c>
      <c r="HO67" s="190">
        <f t="shared" si="33"/>
        <v>0</v>
      </c>
      <c r="HP67" s="191"/>
      <c r="HQ67" s="192">
        <v>61</v>
      </c>
      <c r="HR67" s="189" t="s">
        <v>51</v>
      </c>
      <c r="HS67" s="190">
        <v>0</v>
      </c>
      <c r="HT67" s="190">
        <v>0</v>
      </c>
      <c r="HU67" s="190">
        <v>0</v>
      </c>
      <c r="HV67" s="190">
        <f t="shared" si="34"/>
        <v>0</v>
      </c>
      <c r="HW67" s="191"/>
      <c r="HX67" s="192">
        <v>61</v>
      </c>
      <c r="HY67" s="189" t="s">
        <v>51</v>
      </c>
      <c r="HZ67" s="190">
        <v>0</v>
      </c>
      <c r="IA67" s="190">
        <v>0</v>
      </c>
      <c r="IB67" s="190">
        <v>0</v>
      </c>
      <c r="IC67" s="190">
        <f t="shared" si="35"/>
        <v>0</v>
      </c>
      <c r="ID67" s="191"/>
      <c r="IE67" s="192">
        <v>61</v>
      </c>
      <c r="IF67" s="189" t="s">
        <v>51</v>
      </c>
      <c r="IG67" s="190">
        <v>0</v>
      </c>
      <c r="IH67" s="190">
        <v>0</v>
      </c>
      <c r="II67" s="190">
        <v>0</v>
      </c>
      <c r="IJ67" s="190">
        <f t="shared" si="36"/>
        <v>0</v>
      </c>
      <c r="IK67" s="191"/>
      <c r="IL67" s="192">
        <v>61</v>
      </c>
      <c r="IM67" s="189" t="s">
        <v>51</v>
      </c>
      <c r="IN67" s="190">
        <v>0</v>
      </c>
      <c r="IO67" s="190">
        <v>0</v>
      </c>
      <c r="IP67" s="190">
        <v>0</v>
      </c>
      <c r="IQ67" s="190">
        <f t="shared" si="37"/>
        <v>0</v>
      </c>
      <c r="IR67" s="191"/>
      <c r="IS67" s="192">
        <v>61</v>
      </c>
      <c r="IT67" s="189" t="s">
        <v>51</v>
      </c>
      <c r="IU67" s="190">
        <v>0</v>
      </c>
      <c r="IV67" s="190">
        <v>0</v>
      </c>
      <c r="IW67" s="190">
        <v>0</v>
      </c>
      <c r="IX67" s="190">
        <f t="shared" si="38"/>
        <v>0</v>
      </c>
      <c r="IY67" s="191"/>
      <c r="IZ67" s="192">
        <v>61</v>
      </c>
      <c r="JA67" s="189" t="s">
        <v>51</v>
      </c>
      <c r="JB67" s="190">
        <v>0</v>
      </c>
      <c r="JC67" s="190">
        <v>0</v>
      </c>
      <c r="JD67" s="190">
        <v>0</v>
      </c>
      <c r="JE67" s="190">
        <f t="shared" si="39"/>
        <v>0</v>
      </c>
      <c r="JF67" s="191"/>
      <c r="JG67" s="192">
        <v>61</v>
      </c>
      <c r="JH67" s="189" t="s">
        <v>51</v>
      </c>
      <c r="JI67" s="190">
        <v>0</v>
      </c>
      <c r="JJ67" s="190">
        <v>0</v>
      </c>
      <c r="JK67" s="190">
        <v>0</v>
      </c>
      <c r="JL67" s="190">
        <f t="shared" si="40"/>
        <v>0</v>
      </c>
      <c r="JM67" s="191"/>
      <c r="JN67" s="192">
        <v>61</v>
      </c>
      <c r="JO67" s="189" t="s">
        <v>51</v>
      </c>
      <c r="JP67" s="190">
        <v>0</v>
      </c>
      <c r="JQ67" s="190">
        <v>0</v>
      </c>
      <c r="JR67" s="190">
        <v>0</v>
      </c>
      <c r="JS67" s="190">
        <f t="shared" si="41"/>
        <v>0</v>
      </c>
      <c r="JT67" s="191"/>
      <c r="JU67" s="192">
        <v>61</v>
      </c>
      <c r="JV67" s="189" t="s">
        <v>51</v>
      </c>
      <c r="JW67" s="190">
        <v>0</v>
      </c>
      <c r="JX67" s="190">
        <v>0</v>
      </c>
      <c r="JY67" s="190">
        <v>0</v>
      </c>
      <c r="JZ67" s="190">
        <f t="shared" si="42"/>
        <v>0</v>
      </c>
      <c r="KA67" s="191"/>
      <c r="KB67" s="192">
        <v>61</v>
      </c>
      <c r="KC67" s="189" t="s">
        <v>51</v>
      </c>
      <c r="KD67" s="190">
        <v>0</v>
      </c>
      <c r="KE67" s="190">
        <v>0</v>
      </c>
      <c r="KF67" s="190">
        <v>0</v>
      </c>
      <c r="KG67" s="190">
        <f t="shared" si="43"/>
        <v>0</v>
      </c>
      <c r="KH67" s="191"/>
      <c r="KI67" s="192">
        <v>61</v>
      </c>
      <c r="KJ67" s="189" t="s">
        <v>51</v>
      </c>
      <c r="KK67" s="190">
        <v>0</v>
      </c>
      <c r="KL67" s="190">
        <v>0</v>
      </c>
      <c r="KM67" s="190">
        <v>0</v>
      </c>
      <c r="KN67" s="190">
        <f t="shared" si="44"/>
        <v>0</v>
      </c>
      <c r="KO67" s="191"/>
      <c r="KP67" s="192">
        <v>61</v>
      </c>
      <c r="KQ67" s="189" t="s">
        <v>51</v>
      </c>
      <c r="KR67" s="190">
        <v>0</v>
      </c>
      <c r="KS67" s="190">
        <f t="shared" si="45"/>
        <v>0</v>
      </c>
      <c r="KT67" s="190">
        <f t="shared" si="0"/>
        <v>0</v>
      </c>
      <c r="KU67" s="190">
        <f t="shared" si="1"/>
        <v>0</v>
      </c>
      <c r="KV67" s="9"/>
    </row>
    <row r="68" spans="1:308" ht="21.75" hidden="1" customHeight="1">
      <c r="A68" s="188">
        <v>62</v>
      </c>
      <c r="B68" s="193" t="s">
        <v>52</v>
      </c>
      <c r="C68" s="190">
        <v>0</v>
      </c>
      <c r="D68" s="190">
        <v>0</v>
      </c>
      <c r="E68" s="190">
        <v>0</v>
      </c>
      <c r="F68" s="190">
        <f t="shared" si="2"/>
        <v>0</v>
      </c>
      <c r="G68" s="191"/>
      <c r="H68" s="192">
        <v>62</v>
      </c>
      <c r="I68" s="193" t="s">
        <v>52</v>
      </c>
      <c r="J68" s="190">
        <v>0</v>
      </c>
      <c r="K68" s="190">
        <v>0</v>
      </c>
      <c r="L68" s="190">
        <v>0</v>
      </c>
      <c r="M68" s="190">
        <f t="shared" si="3"/>
        <v>0</v>
      </c>
      <c r="N68" s="191"/>
      <c r="O68" s="192">
        <v>62</v>
      </c>
      <c r="P68" s="193" t="s">
        <v>52</v>
      </c>
      <c r="Q68" s="190">
        <v>0</v>
      </c>
      <c r="R68" s="190">
        <v>0</v>
      </c>
      <c r="S68" s="190">
        <v>0</v>
      </c>
      <c r="T68" s="190">
        <f t="shared" si="4"/>
        <v>0</v>
      </c>
      <c r="U68" s="191"/>
      <c r="V68" s="192">
        <v>62</v>
      </c>
      <c r="W68" s="193" t="s">
        <v>52</v>
      </c>
      <c r="X68" s="190">
        <v>0</v>
      </c>
      <c r="Y68" s="190">
        <v>0</v>
      </c>
      <c r="Z68" s="190">
        <v>0</v>
      </c>
      <c r="AA68" s="190">
        <f t="shared" si="5"/>
        <v>0</v>
      </c>
      <c r="AB68" s="191"/>
      <c r="AC68" s="192">
        <v>62</v>
      </c>
      <c r="AD68" s="193" t="s">
        <v>52</v>
      </c>
      <c r="AE68" s="190">
        <v>0</v>
      </c>
      <c r="AF68" s="190">
        <v>0</v>
      </c>
      <c r="AG68" s="190">
        <v>0</v>
      </c>
      <c r="AH68" s="190">
        <f t="shared" si="6"/>
        <v>0</v>
      </c>
      <c r="AI68" s="191"/>
      <c r="AJ68" s="192">
        <v>62</v>
      </c>
      <c r="AK68" s="193" t="s">
        <v>52</v>
      </c>
      <c r="AL68" s="190">
        <v>0</v>
      </c>
      <c r="AM68" s="190">
        <v>0</v>
      </c>
      <c r="AN68" s="190">
        <v>0</v>
      </c>
      <c r="AO68" s="190">
        <f t="shared" si="7"/>
        <v>0</v>
      </c>
      <c r="AP68" s="191"/>
      <c r="AQ68" s="192">
        <v>62</v>
      </c>
      <c r="AR68" s="193" t="s">
        <v>52</v>
      </c>
      <c r="AS68" s="190">
        <v>0</v>
      </c>
      <c r="AT68" s="190">
        <v>0</v>
      </c>
      <c r="AU68" s="190">
        <v>0</v>
      </c>
      <c r="AV68" s="190">
        <f t="shared" si="8"/>
        <v>0</v>
      </c>
      <c r="AW68" s="191"/>
      <c r="AX68" s="192">
        <v>62</v>
      </c>
      <c r="AY68" s="193" t="s">
        <v>52</v>
      </c>
      <c r="AZ68" s="190">
        <v>0</v>
      </c>
      <c r="BA68" s="190">
        <v>0</v>
      </c>
      <c r="BB68" s="190">
        <v>0</v>
      </c>
      <c r="BC68" s="190">
        <f t="shared" si="9"/>
        <v>0</v>
      </c>
      <c r="BD68" s="191"/>
      <c r="BE68" s="192">
        <v>62</v>
      </c>
      <c r="BF68" s="193" t="s">
        <v>52</v>
      </c>
      <c r="BG68" s="190">
        <v>0</v>
      </c>
      <c r="BH68" s="190">
        <v>0</v>
      </c>
      <c r="BI68" s="190">
        <v>0</v>
      </c>
      <c r="BJ68" s="190">
        <f t="shared" si="10"/>
        <v>0</v>
      </c>
      <c r="BK68" s="191"/>
      <c r="BL68" s="192">
        <v>62</v>
      </c>
      <c r="BM68" s="193" t="s">
        <v>52</v>
      </c>
      <c r="BN68" s="190">
        <v>0</v>
      </c>
      <c r="BO68" s="190">
        <v>0</v>
      </c>
      <c r="BP68" s="190">
        <v>0</v>
      </c>
      <c r="BQ68" s="190">
        <f t="shared" si="11"/>
        <v>0</v>
      </c>
      <c r="BR68" s="191"/>
      <c r="BS68" s="192">
        <v>62</v>
      </c>
      <c r="BT68" s="193" t="s">
        <v>52</v>
      </c>
      <c r="BU68" s="190">
        <v>0</v>
      </c>
      <c r="BV68" s="190">
        <v>0</v>
      </c>
      <c r="BW68" s="190">
        <v>0</v>
      </c>
      <c r="BX68" s="190">
        <f t="shared" si="12"/>
        <v>0</v>
      </c>
      <c r="BY68" s="191"/>
      <c r="BZ68" s="192">
        <v>62</v>
      </c>
      <c r="CA68" s="193" t="s">
        <v>52</v>
      </c>
      <c r="CB68" s="190">
        <v>0</v>
      </c>
      <c r="CC68" s="190">
        <v>0</v>
      </c>
      <c r="CD68" s="190">
        <v>0</v>
      </c>
      <c r="CE68" s="190">
        <f t="shared" si="13"/>
        <v>0</v>
      </c>
      <c r="CF68" s="191"/>
      <c r="CG68" s="192">
        <v>62</v>
      </c>
      <c r="CH68" s="193" t="s">
        <v>52</v>
      </c>
      <c r="CI68" s="190">
        <v>0</v>
      </c>
      <c r="CJ68" s="190">
        <v>0</v>
      </c>
      <c r="CK68" s="190">
        <v>0</v>
      </c>
      <c r="CL68" s="190">
        <f t="shared" si="14"/>
        <v>0</v>
      </c>
      <c r="CM68" s="191"/>
      <c r="CN68" s="192">
        <v>62</v>
      </c>
      <c r="CO68" s="193" t="s">
        <v>52</v>
      </c>
      <c r="CP68" s="190">
        <v>0</v>
      </c>
      <c r="CQ68" s="190">
        <v>0</v>
      </c>
      <c r="CR68" s="190">
        <v>0</v>
      </c>
      <c r="CS68" s="190">
        <f t="shared" si="15"/>
        <v>0</v>
      </c>
      <c r="CT68" s="191"/>
      <c r="CU68" s="192">
        <v>62</v>
      </c>
      <c r="CV68" s="193" t="s">
        <v>52</v>
      </c>
      <c r="CW68" s="190">
        <v>0</v>
      </c>
      <c r="CX68" s="190">
        <v>0</v>
      </c>
      <c r="CY68" s="190">
        <v>0</v>
      </c>
      <c r="CZ68" s="190">
        <f t="shared" si="16"/>
        <v>0</v>
      </c>
      <c r="DA68" s="191"/>
      <c r="DB68" s="192">
        <v>62</v>
      </c>
      <c r="DC68" s="193" t="s">
        <v>52</v>
      </c>
      <c r="DD68" s="190">
        <v>0</v>
      </c>
      <c r="DE68" s="190">
        <v>0</v>
      </c>
      <c r="DF68" s="190">
        <v>0</v>
      </c>
      <c r="DG68" s="190">
        <f t="shared" si="17"/>
        <v>0</v>
      </c>
      <c r="DH68" s="191"/>
      <c r="DI68" s="192">
        <v>62</v>
      </c>
      <c r="DJ68" s="193" t="s">
        <v>52</v>
      </c>
      <c r="DK68" s="190">
        <v>0</v>
      </c>
      <c r="DL68" s="190">
        <v>0</v>
      </c>
      <c r="DM68" s="190">
        <v>0</v>
      </c>
      <c r="DN68" s="190">
        <f t="shared" si="18"/>
        <v>0</v>
      </c>
      <c r="DO68" s="191"/>
      <c r="DP68" s="192">
        <v>62</v>
      </c>
      <c r="DQ68" s="193" t="s">
        <v>52</v>
      </c>
      <c r="DR68" s="190">
        <v>0</v>
      </c>
      <c r="DS68" s="190">
        <v>0</v>
      </c>
      <c r="DT68" s="190">
        <v>0</v>
      </c>
      <c r="DU68" s="190">
        <f t="shared" si="19"/>
        <v>0</v>
      </c>
      <c r="DV68" s="191"/>
      <c r="DW68" s="192">
        <v>62</v>
      </c>
      <c r="DX68" s="193" t="s">
        <v>52</v>
      </c>
      <c r="DY68" s="190">
        <v>0</v>
      </c>
      <c r="DZ68" s="190">
        <v>0</v>
      </c>
      <c r="EA68" s="190">
        <v>0</v>
      </c>
      <c r="EB68" s="190">
        <f t="shared" si="20"/>
        <v>0</v>
      </c>
      <c r="EC68" s="191"/>
      <c r="ED68" s="192">
        <v>62</v>
      </c>
      <c r="EE68" s="193" t="s">
        <v>52</v>
      </c>
      <c r="EF68" s="190">
        <v>0</v>
      </c>
      <c r="EG68" s="190">
        <v>0</v>
      </c>
      <c r="EH68" s="190">
        <v>0</v>
      </c>
      <c r="EI68" s="190">
        <f t="shared" si="21"/>
        <v>0</v>
      </c>
      <c r="EJ68" s="191"/>
      <c r="EK68" s="192">
        <v>62</v>
      </c>
      <c r="EL68" s="193" t="s">
        <v>52</v>
      </c>
      <c r="EM68" s="190">
        <v>0</v>
      </c>
      <c r="EN68" s="190">
        <v>0</v>
      </c>
      <c r="EO68" s="190">
        <v>0</v>
      </c>
      <c r="EP68" s="190">
        <f t="shared" si="22"/>
        <v>0</v>
      </c>
      <c r="EQ68" s="191"/>
      <c r="ER68" s="192">
        <v>62</v>
      </c>
      <c r="ES68" s="193" t="s">
        <v>52</v>
      </c>
      <c r="ET68" s="190">
        <v>0</v>
      </c>
      <c r="EU68" s="190">
        <v>0</v>
      </c>
      <c r="EV68" s="190">
        <v>0</v>
      </c>
      <c r="EW68" s="190">
        <f t="shared" si="23"/>
        <v>0</v>
      </c>
      <c r="EX68" s="191"/>
      <c r="EY68" s="192">
        <v>62</v>
      </c>
      <c r="EZ68" s="193" t="s">
        <v>52</v>
      </c>
      <c r="FA68" s="190">
        <v>0</v>
      </c>
      <c r="FB68" s="190">
        <v>0</v>
      </c>
      <c r="FC68" s="190">
        <v>0</v>
      </c>
      <c r="FD68" s="190">
        <f t="shared" si="24"/>
        <v>0</v>
      </c>
      <c r="FE68" s="191"/>
      <c r="FF68" s="192">
        <v>62</v>
      </c>
      <c r="FG68" s="193" t="s">
        <v>52</v>
      </c>
      <c r="FH68" s="190">
        <v>0</v>
      </c>
      <c r="FI68" s="190">
        <v>0</v>
      </c>
      <c r="FJ68" s="190">
        <v>0</v>
      </c>
      <c r="FK68" s="190">
        <f t="shared" si="25"/>
        <v>0</v>
      </c>
      <c r="FL68" s="191"/>
      <c r="FM68" s="192">
        <v>62</v>
      </c>
      <c r="FN68" s="193" t="s">
        <v>52</v>
      </c>
      <c r="FO68" s="190">
        <v>0</v>
      </c>
      <c r="FP68" s="190">
        <v>0</v>
      </c>
      <c r="FQ68" s="190">
        <v>0</v>
      </c>
      <c r="FR68" s="190">
        <f t="shared" si="26"/>
        <v>0</v>
      </c>
      <c r="FS68" s="191"/>
      <c r="FT68" s="192">
        <v>62</v>
      </c>
      <c r="FU68" s="193" t="s">
        <v>52</v>
      </c>
      <c r="FV68" s="190">
        <v>0</v>
      </c>
      <c r="FW68" s="190">
        <v>0</v>
      </c>
      <c r="FX68" s="190">
        <v>0</v>
      </c>
      <c r="FY68" s="190">
        <f t="shared" si="27"/>
        <v>0</v>
      </c>
      <c r="FZ68" s="191"/>
      <c r="GA68" s="192">
        <v>62</v>
      </c>
      <c r="GB68" s="193" t="s">
        <v>52</v>
      </c>
      <c r="GC68" s="190">
        <v>0</v>
      </c>
      <c r="GD68" s="190">
        <v>0</v>
      </c>
      <c r="GE68" s="190">
        <v>0</v>
      </c>
      <c r="GF68" s="190">
        <f t="shared" si="28"/>
        <v>0</v>
      </c>
      <c r="GG68" s="191"/>
      <c r="GH68" s="192">
        <v>62</v>
      </c>
      <c r="GI68" s="193" t="s">
        <v>52</v>
      </c>
      <c r="GJ68" s="190">
        <v>0</v>
      </c>
      <c r="GK68" s="190">
        <v>0</v>
      </c>
      <c r="GL68" s="190">
        <v>0</v>
      </c>
      <c r="GM68" s="190">
        <f t="shared" si="29"/>
        <v>0</v>
      </c>
      <c r="GN68" s="191"/>
      <c r="GO68" s="192">
        <v>62</v>
      </c>
      <c r="GP68" s="193" t="s">
        <v>52</v>
      </c>
      <c r="GQ68" s="190">
        <v>0</v>
      </c>
      <c r="GR68" s="190">
        <v>0</v>
      </c>
      <c r="GS68" s="190">
        <v>0</v>
      </c>
      <c r="GT68" s="190">
        <f t="shared" si="30"/>
        <v>0</v>
      </c>
      <c r="GU68" s="191"/>
      <c r="GV68" s="192">
        <v>62</v>
      </c>
      <c r="GW68" s="193" t="s">
        <v>52</v>
      </c>
      <c r="GX68" s="190">
        <v>0</v>
      </c>
      <c r="GY68" s="190">
        <v>0</v>
      </c>
      <c r="GZ68" s="190">
        <v>0</v>
      </c>
      <c r="HA68" s="190">
        <f t="shared" si="31"/>
        <v>0</v>
      </c>
      <c r="HB68" s="191"/>
      <c r="HC68" s="192">
        <v>62</v>
      </c>
      <c r="HD68" s="193" t="s">
        <v>52</v>
      </c>
      <c r="HE68" s="190">
        <v>0</v>
      </c>
      <c r="HF68" s="190">
        <v>0</v>
      </c>
      <c r="HG68" s="190">
        <v>0</v>
      </c>
      <c r="HH68" s="190">
        <f t="shared" si="32"/>
        <v>0</v>
      </c>
      <c r="HI68" s="191"/>
      <c r="HJ68" s="192">
        <v>62</v>
      </c>
      <c r="HK68" s="193" t="s">
        <v>52</v>
      </c>
      <c r="HL68" s="190">
        <v>0</v>
      </c>
      <c r="HM68" s="190">
        <v>0</v>
      </c>
      <c r="HN68" s="190">
        <v>0</v>
      </c>
      <c r="HO68" s="190">
        <f t="shared" si="33"/>
        <v>0</v>
      </c>
      <c r="HP68" s="191"/>
      <c r="HQ68" s="192">
        <v>62</v>
      </c>
      <c r="HR68" s="193" t="s">
        <v>52</v>
      </c>
      <c r="HS68" s="190">
        <v>0</v>
      </c>
      <c r="HT68" s="190">
        <v>0</v>
      </c>
      <c r="HU68" s="190">
        <v>0</v>
      </c>
      <c r="HV68" s="190">
        <f t="shared" si="34"/>
        <v>0</v>
      </c>
      <c r="HW68" s="191"/>
      <c r="HX68" s="192">
        <v>62</v>
      </c>
      <c r="HY68" s="193" t="s">
        <v>52</v>
      </c>
      <c r="HZ68" s="190">
        <v>0</v>
      </c>
      <c r="IA68" s="190">
        <v>0</v>
      </c>
      <c r="IB68" s="190">
        <v>0</v>
      </c>
      <c r="IC68" s="190">
        <f t="shared" si="35"/>
        <v>0</v>
      </c>
      <c r="ID68" s="191"/>
      <c r="IE68" s="192">
        <v>62</v>
      </c>
      <c r="IF68" s="193" t="s">
        <v>52</v>
      </c>
      <c r="IG68" s="190">
        <v>0</v>
      </c>
      <c r="IH68" s="190">
        <v>0</v>
      </c>
      <c r="II68" s="190">
        <v>0</v>
      </c>
      <c r="IJ68" s="190">
        <f t="shared" si="36"/>
        <v>0</v>
      </c>
      <c r="IK68" s="191"/>
      <c r="IL68" s="192">
        <v>62</v>
      </c>
      <c r="IM68" s="193" t="s">
        <v>52</v>
      </c>
      <c r="IN68" s="190">
        <v>0</v>
      </c>
      <c r="IO68" s="190">
        <v>0</v>
      </c>
      <c r="IP68" s="190">
        <v>0</v>
      </c>
      <c r="IQ68" s="190">
        <f t="shared" si="37"/>
        <v>0</v>
      </c>
      <c r="IR68" s="191"/>
      <c r="IS68" s="192">
        <v>62</v>
      </c>
      <c r="IT68" s="193" t="s">
        <v>52</v>
      </c>
      <c r="IU68" s="190">
        <v>0</v>
      </c>
      <c r="IV68" s="190">
        <v>0</v>
      </c>
      <c r="IW68" s="190">
        <v>0</v>
      </c>
      <c r="IX68" s="190">
        <f t="shared" si="38"/>
        <v>0</v>
      </c>
      <c r="IY68" s="191"/>
      <c r="IZ68" s="192">
        <v>62</v>
      </c>
      <c r="JA68" s="193" t="s">
        <v>52</v>
      </c>
      <c r="JB68" s="190">
        <v>0</v>
      </c>
      <c r="JC68" s="190">
        <v>0</v>
      </c>
      <c r="JD68" s="190">
        <v>0</v>
      </c>
      <c r="JE68" s="190">
        <f t="shared" si="39"/>
        <v>0</v>
      </c>
      <c r="JF68" s="191"/>
      <c r="JG68" s="192">
        <v>62</v>
      </c>
      <c r="JH68" s="193" t="s">
        <v>52</v>
      </c>
      <c r="JI68" s="190">
        <v>0</v>
      </c>
      <c r="JJ68" s="190">
        <v>0</v>
      </c>
      <c r="JK68" s="190">
        <v>0</v>
      </c>
      <c r="JL68" s="190">
        <f t="shared" si="40"/>
        <v>0</v>
      </c>
      <c r="JM68" s="191"/>
      <c r="JN68" s="192">
        <v>62</v>
      </c>
      <c r="JO68" s="193" t="s">
        <v>52</v>
      </c>
      <c r="JP68" s="190">
        <v>0</v>
      </c>
      <c r="JQ68" s="190">
        <v>0</v>
      </c>
      <c r="JR68" s="190">
        <v>0</v>
      </c>
      <c r="JS68" s="190">
        <f t="shared" si="41"/>
        <v>0</v>
      </c>
      <c r="JT68" s="191"/>
      <c r="JU68" s="192">
        <v>62</v>
      </c>
      <c r="JV68" s="193" t="s">
        <v>52</v>
      </c>
      <c r="JW68" s="190">
        <v>0</v>
      </c>
      <c r="JX68" s="190">
        <v>0</v>
      </c>
      <c r="JY68" s="190">
        <v>0</v>
      </c>
      <c r="JZ68" s="190">
        <f t="shared" si="42"/>
        <v>0</v>
      </c>
      <c r="KA68" s="191"/>
      <c r="KB68" s="192">
        <v>62</v>
      </c>
      <c r="KC68" s="193" t="s">
        <v>52</v>
      </c>
      <c r="KD68" s="190">
        <v>0</v>
      </c>
      <c r="KE68" s="190">
        <v>0</v>
      </c>
      <c r="KF68" s="190">
        <v>0</v>
      </c>
      <c r="KG68" s="190">
        <f t="shared" si="43"/>
        <v>0</v>
      </c>
      <c r="KH68" s="191"/>
      <c r="KI68" s="192">
        <v>62</v>
      </c>
      <c r="KJ68" s="193" t="s">
        <v>52</v>
      </c>
      <c r="KK68" s="190">
        <v>0</v>
      </c>
      <c r="KL68" s="190">
        <v>0</v>
      </c>
      <c r="KM68" s="190">
        <v>0</v>
      </c>
      <c r="KN68" s="190">
        <f t="shared" si="44"/>
        <v>0</v>
      </c>
      <c r="KO68" s="191"/>
      <c r="KP68" s="192">
        <v>62</v>
      </c>
      <c r="KQ68" s="193" t="s">
        <v>52</v>
      </c>
      <c r="KR68" s="190">
        <v>0</v>
      </c>
      <c r="KS68" s="190">
        <f t="shared" si="45"/>
        <v>0</v>
      </c>
      <c r="KT68" s="190">
        <f t="shared" si="0"/>
        <v>0</v>
      </c>
      <c r="KU68" s="190">
        <f t="shared" si="1"/>
        <v>0</v>
      </c>
      <c r="KV68" s="9"/>
    </row>
    <row r="69" spans="1:308" ht="15.75" hidden="1">
      <c r="A69" s="280" t="s">
        <v>53</v>
      </c>
      <c r="B69" s="280"/>
      <c r="C69" s="195">
        <f>SUM(C7:C68)</f>
        <v>0</v>
      </c>
      <c r="D69" s="195">
        <f>SUM(D7:D68)</f>
        <v>0</v>
      </c>
      <c r="E69" s="195">
        <f>SUM(E7:E68)</f>
        <v>0</v>
      </c>
      <c r="F69" s="195">
        <f>SUM(F7:F68)</f>
        <v>0</v>
      </c>
      <c r="G69" s="191"/>
      <c r="H69" s="280" t="s">
        <v>53</v>
      </c>
      <c r="I69" s="280"/>
      <c r="J69" s="195">
        <f>SUM(J7:J68)</f>
        <v>0</v>
      </c>
      <c r="K69" s="195">
        <f>SUM(K7:K68)</f>
        <v>0</v>
      </c>
      <c r="L69" s="195">
        <f>SUM(L7:L68)</f>
        <v>0</v>
      </c>
      <c r="M69" s="195">
        <f>SUM(M7:M68)</f>
        <v>0</v>
      </c>
      <c r="N69" s="191"/>
      <c r="O69" s="280" t="s">
        <v>53</v>
      </c>
      <c r="P69" s="280"/>
      <c r="Q69" s="195">
        <f>SUM(Q7:Q68)</f>
        <v>0</v>
      </c>
      <c r="R69" s="195">
        <f>SUM(R7:R68)</f>
        <v>950000</v>
      </c>
      <c r="S69" s="195">
        <f>SUM(S7:S68)</f>
        <v>0</v>
      </c>
      <c r="T69" s="195">
        <f>SUM(T7:T68)</f>
        <v>950000</v>
      </c>
      <c r="U69" s="191"/>
      <c r="V69" s="280" t="s">
        <v>53</v>
      </c>
      <c r="W69" s="280"/>
      <c r="X69" s="195">
        <f>SUM(X7:X68)</f>
        <v>0</v>
      </c>
      <c r="Y69" s="195">
        <f>SUM(Y7:Y68)</f>
        <v>0</v>
      </c>
      <c r="Z69" s="195">
        <f>SUM(Z7:Z68)</f>
        <v>0</v>
      </c>
      <c r="AA69" s="195">
        <f>SUM(AA7:AA68)</f>
        <v>0</v>
      </c>
      <c r="AB69" s="191"/>
      <c r="AC69" s="280" t="s">
        <v>53</v>
      </c>
      <c r="AD69" s="280"/>
      <c r="AE69" s="195">
        <f>SUM(AE7:AE68)</f>
        <v>0</v>
      </c>
      <c r="AF69" s="195">
        <f>SUM(AF7:AF68)</f>
        <v>0</v>
      </c>
      <c r="AG69" s="195">
        <f>SUM(AG7:AG68)</f>
        <v>0</v>
      </c>
      <c r="AH69" s="195">
        <f>SUM(AH7:AH68)</f>
        <v>0</v>
      </c>
      <c r="AI69" s="191"/>
      <c r="AJ69" s="280" t="s">
        <v>53</v>
      </c>
      <c r="AK69" s="280"/>
      <c r="AL69" s="195">
        <f>SUM(AL7:AL68)</f>
        <v>0</v>
      </c>
      <c r="AM69" s="195">
        <f>SUM(AM7:AM68)</f>
        <v>0</v>
      </c>
      <c r="AN69" s="195">
        <f>SUM(AN7:AN68)</f>
        <v>0</v>
      </c>
      <c r="AO69" s="195">
        <f>SUM(AO7:AO68)</f>
        <v>0</v>
      </c>
      <c r="AP69" s="191"/>
      <c r="AQ69" s="280" t="s">
        <v>53</v>
      </c>
      <c r="AR69" s="280"/>
      <c r="AS69" s="195">
        <f>SUM(AS7:AS68)</f>
        <v>0</v>
      </c>
      <c r="AT69" s="195">
        <f>SUM(AT7:AT68)</f>
        <v>9348500</v>
      </c>
      <c r="AU69" s="195">
        <f>SUM(AU7:AU68)</f>
        <v>0</v>
      </c>
      <c r="AV69" s="195">
        <f>SUM(AV7:AV68)</f>
        <v>9348500</v>
      </c>
      <c r="AW69" s="191"/>
      <c r="AX69" s="280" t="s">
        <v>53</v>
      </c>
      <c r="AY69" s="280"/>
      <c r="AZ69" s="195">
        <f>SUM(AZ7:AZ68)</f>
        <v>0</v>
      </c>
      <c r="BA69" s="195">
        <f>SUM(BA7:BA68)</f>
        <v>372500</v>
      </c>
      <c r="BB69" s="195">
        <f>SUM(BB7:BB68)</f>
        <v>0</v>
      </c>
      <c r="BC69" s="195">
        <f>SUM(BC7:BC68)</f>
        <v>372500</v>
      </c>
      <c r="BD69" s="191"/>
      <c r="BE69" s="280" t="s">
        <v>53</v>
      </c>
      <c r="BF69" s="280"/>
      <c r="BG69" s="195">
        <f>SUM(BG7:BG68)</f>
        <v>0</v>
      </c>
      <c r="BH69" s="195">
        <f>SUM(BH7:BH68)</f>
        <v>0</v>
      </c>
      <c r="BI69" s="195">
        <f>SUM(BI7:BI68)</f>
        <v>0</v>
      </c>
      <c r="BJ69" s="195">
        <f>SUM(BJ7:BJ68)</f>
        <v>0</v>
      </c>
      <c r="BK69" s="191"/>
      <c r="BL69" s="280" t="s">
        <v>53</v>
      </c>
      <c r="BM69" s="280"/>
      <c r="BN69" s="195">
        <f>SUM(BN7:BN68)</f>
        <v>0</v>
      </c>
      <c r="BO69" s="195">
        <f>SUM(BO7:BO68)</f>
        <v>0</v>
      </c>
      <c r="BP69" s="195">
        <f>SUM(BP7:BP68)</f>
        <v>0</v>
      </c>
      <c r="BQ69" s="195">
        <f>SUM(BQ7:BQ68)</f>
        <v>0</v>
      </c>
      <c r="BR69" s="191"/>
      <c r="BS69" s="280" t="s">
        <v>53</v>
      </c>
      <c r="BT69" s="280"/>
      <c r="BU69" s="195">
        <f>SUM(BU7:BU68)</f>
        <v>572</v>
      </c>
      <c r="BV69" s="195">
        <f>SUM(BV7:BV68)</f>
        <v>3430000</v>
      </c>
      <c r="BW69" s="195">
        <f>SUM(BW7:BW68)</f>
        <v>0</v>
      </c>
      <c r="BX69" s="195">
        <f>SUM(BX7:BX68)</f>
        <v>3430000</v>
      </c>
      <c r="BY69" s="191"/>
      <c r="BZ69" s="280" t="s">
        <v>53</v>
      </c>
      <c r="CA69" s="280"/>
      <c r="CB69" s="195">
        <f>SUM(CB7:CB68)</f>
        <v>572</v>
      </c>
      <c r="CC69" s="195">
        <f>SUM(CC7:CC68)</f>
        <v>3430000</v>
      </c>
      <c r="CD69" s="195">
        <f>SUM(CD7:CD68)</f>
        <v>0</v>
      </c>
      <c r="CE69" s="195">
        <f>SUM(CE7:CE68)</f>
        <v>3430000</v>
      </c>
      <c r="CF69" s="191"/>
      <c r="CG69" s="280" t="s">
        <v>53</v>
      </c>
      <c r="CH69" s="280"/>
      <c r="CI69" s="195">
        <f>SUM(CI7:CI68)</f>
        <v>548</v>
      </c>
      <c r="CJ69" s="195">
        <f>SUM(CJ7:CJ68)</f>
        <v>3295000</v>
      </c>
      <c r="CK69" s="195">
        <f>SUM(CK7:CK68)</f>
        <v>0</v>
      </c>
      <c r="CL69" s="195">
        <f>SUM(CL7:CL68)</f>
        <v>3295000</v>
      </c>
      <c r="CM69" s="191"/>
      <c r="CN69" s="280" t="s">
        <v>53</v>
      </c>
      <c r="CO69" s="280"/>
      <c r="CP69" s="195">
        <f>SUM(CP7:CP68)</f>
        <v>0</v>
      </c>
      <c r="CQ69" s="195">
        <f>SUM(CQ7:CQ68)</f>
        <v>0</v>
      </c>
      <c r="CR69" s="195">
        <f>SUM(CR7:CR68)</f>
        <v>0</v>
      </c>
      <c r="CS69" s="195">
        <f>SUM(CS7:CS68)</f>
        <v>0</v>
      </c>
      <c r="CT69" s="191"/>
      <c r="CU69" s="280" t="s">
        <v>53</v>
      </c>
      <c r="CV69" s="280"/>
      <c r="CW69" s="195">
        <f>SUM(CW7:CW68)</f>
        <v>0</v>
      </c>
      <c r="CX69" s="195">
        <f>SUM(CX7:CX68)</f>
        <v>0</v>
      </c>
      <c r="CY69" s="195">
        <f>SUM(CY7:CY68)</f>
        <v>0</v>
      </c>
      <c r="CZ69" s="195">
        <f>SUM(CZ7:CZ68)</f>
        <v>0</v>
      </c>
      <c r="DA69" s="191"/>
      <c r="DB69" s="280" t="s">
        <v>53</v>
      </c>
      <c r="DC69" s="280"/>
      <c r="DD69" s="195">
        <f>SUM(DD7:DD68)</f>
        <v>0</v>
      </c>
      <c r="DE69" s="195">
        <f>SUM(DE7:DE68)</f>
        <v>0</v>
      </c>
      <c r="DF69" s="195">
        <f>SUM(DF7:DF68)</f>
        <v>0</v>
      </c>
      <c r="DG69" s="195">
        <f>SUM(DG7:DG68)</f>
        <v>0</v>
      </c>
      <c r="DH69" s="191"/>
      <c r="DI69" s="280" t="s">
        <v>53</v>
      </c>
      <c r="DJ69" s="280"/>
      <c r="DK69" s="195">
        <f>SUM(DK7:DK68)</f>
        <v>0</v>
      </c>
      <c r="DL69" s="195">
        <f>SUM(DL7:DL68)</f>
        <v>0</v>
      </c>
      <c r="DM69" s="195">
        <f>SUM(DM7:DM68)</f>
        <v>0</v>
      </c>
      <c r="DN69" s="195">
        <f>SUM(DN7:DN68)</f>
        <v>0</v>
      </c>
      <c r="DO69" s="191"/>
      <c r="DP69" s="280" t="s">
        <v>53</v>
      </c>
      <c r="DQ69" s="280"/>
      <c r="DR69" s="195">
        <f>SUM(DR7:DR68)</f>
        <v>0</v>
      </c>
      <c r="DS69" s="195">
        <f>SUM(DS7:DS68)</f>
        <v>0</v>
      </c>
      <c r="DT69" s="195">
        <f>SUM(DT7:DT68)</f>
        <v>0</v>
      </c>
      <c r="DU69" s="195">
        <f>SUM(DU7:DU68)</f>
        <v>0</v>
      </c>
      <c r="DV69" s="191"/>
      <c r="DW69" s="280" t="s">
        <v>53</v>
      </c>
      <c r="DX69" s="280"/>
      <c r="DY69" s="195">
        <f>SUM(DY7:DY68)</f>
        <v>0</v>
      </c>
      <c r="DZ69" s="195">
        <f>SUM(DZ7:DZ68)</f>
        <v>0</v>
      </c>
      <c r="EA69" s="195">
        <f>SUM(EA7:EA68)</f>
        <v>0</v>
      </c>
      <c r="EB69" s="195">
        <f>SUM(EB7:EB68)</f>
        <v>0</v>
      </c>
      <c r="EC69" s="191"/>
      <c r="ED69" s="280" t="s">
        <v>53</v>
      </c>
      <c r="EE69" s="280"/>
      <c r="EF69" s="195">
        <f>SUM(EF7:EF68)</f>
        <v>0</v>
      </c>
      <c r="EG69" s="195">
        <f>SUM(EG7:EG68)</f>
        <v>1200000</v>
      </c>
      <c r="EH69" s="195">
        <f>SUM(EH7:EH68)</f>
        <v>0</v>
      </c>
      <c r="EI69" s="195">
        <f>SUM(EI7:EI68)</f>
        <v>1200000</v>
      </c>
      <c r="EJ69" s="191"/>
      <c r="EK69" s="280" t="s">
        <v>53</v>
      </c>
      <c r="EL69" s="280"/>
      <c r="EM69" s="195">
        <f>SUM(EM7:EM68)</f>
        <v>0</v>
      </c>
      <c r="EN69" s="195">
        <f>SUM(EN7:EN68)</f>
        <v>0</v>
      </c>
      <c r="EO69" s="195">
        <f>SUM(EO7:EO68)</f>
        <v>0</v>
      </c>
      <c r="EP69" s="195">
        <f>SUM(EP7:EP68)</f>
        <v>0</v>
      </c>
      <c r="EQ69" s="191"/>
      <c r="ER69" s="280" t="s">
        <v>53</v>
      </c>
      <c r="ES69" s="280"/>
      <c r="ET69" s="195">
        <f>SUM(ET7:ET68)</f>
        <v>38</v>
      </c>
      <c r="EU69" s="195">
        <f>SUM(EU7:EU68)</f>
        <v>570000</v>
      </c>
      <c r="EV69" s="195">
        <f>SUM(EV7:EV68)</f>
        <v>0</v>
      </c>
      <c r="EW69" s="195">
        <f>SUM(EW7:EW68)</f>
        <v>570000</v>
      </c>
      <c r="EX69" s="191"/>
      <c r="EY69" s="280" t="s">
        <v>53</v>
      </c>
      <c r="EZ69" s="280"/>
      <c r="FA69" s="195">
        <f>SUM(FA7:FA68)</f>
        <v>0</v>
      </c>
      <c r="FB69" s="195">
        <f>SUM(FB7:FB68)</f>
        <v>3000000</v>
      </c>
      <c r="FC69" s="195">
        <f>SUM(FC7:FC68)</f>
        <v>0</v>
      </c>
      <c r="FD69" s="195">
        <f>SUM(FD7:FD68)</f>
        <v>3000000</v>
      </c>
      <c r="FE69" s="191"/>
      <c r="FF69" s="280" t="s">
        <v>53</v>
      </c>
      <c r="FG69" s="280"/>
      <c r="FH69" s="195">
        <f>SUM(FH7:FH68)</f>
        <v>0</v>
      </c>
      <c r="FI69" s="195">
        <f>SUM(FI7:FI68)</f>
        <v>0</v>
      </c>
      <c r="FJ69" s="195">
        <f>SUM(FJ7:FJ68)</f>
        <v>0</v>
      </c>
      <c r="FK69" s="195">
        <f>SUM(FK7:FK68)</f>
        <v>0</v>
      </c>
      <c r="FL69" s="191"/>
      <c r="FM69" s="280" t="s">
        <v>53</v>
      </c>
      <c r="FN69" s="280"/>
      <c r="FO69" s="195">
        <f>SUM(FO7:FO68)</f>
        <v>0</v>
      </c>
      <c r="FP69" s="195">
        <f>SUM(FP7:FP68)</f>
        <v>0</v>
      </c>
      <c r="FQ69" s="195">
        <f>SUM(FQ7:FQ68)</f>
        <v>0</v>
      </c>
      <c r="FR69" s="195">
        <f>SUM(FR7:FR68)</f>
        <v>0</v>
      </c>
      <c r="FS69" s="191"/>
      <c r="FT69" s="280" t="s">
        <v>53</v>
      </c>
      <c r="FU69" s="280"/>
      <c r="FV69" s="195">
        <f>SUM(FV7:FV68)</f>
        <v>0</v>
      </c>
      <c r="FW69" s="195">
        <f>SUM(FW7:FW68)</f>
        <v>3950000</v>
      </c>
      <c r="FX69" s="195">
        <f>SUM(FX7:FX68)</f>
        <v>0</v>
      </c>
      <c r="FY69" s="195">
        <f>SUM(FY7:FY68)</f>
        <v>3950000</v>
      </c>
      <c r="FZ69" s="191"/>
      <c r="GA69" s="280" t="s">
        <v>53</v>
      </c>
      <c r="GB69" s="280"/>
      <c r="GC69" s="195">
        <f>SUM(GC7:GC68)</f>
        <v>33</v>
      </c>
      <c r="GD69" s="195">
        <f>SUM(GD7:GD68)</f>
        <v>2500000</v>
      </c>
      <c r="GE69" s="195">
        <f>SUM(GE7:GE68)</f>
        <v>4500000</v>
      </c>
      <c r="GF69" s="195">
        <f>SUM(GF7:GF68)</f>
        <v>7000000</v>
      </c>
      <c r="GG69" s="191"/>
      <c r="GH69" s="280" t="s">
        <v>53</v>
      </c>
      <c r="GI69" s="280"/>
      <c r="GJ69" s="195">
        <f>SUM(GJ7:GJ68)</f>
        <v>0</v>
      </c>
      <c r="GK69" s="195">
        <f>SUM(GK7:GK68)</f>
        <v>2204000</v>
      </c>
      <c r="GL69" s="195">
        <f>SUM(GL7:GL68)</f>
        <v>0</v>
      </c>
      <c r="GM69" s="195">
        <f>SUM(GM7:GM68)</f>
        <v>2204000</v>
      </c>
      <c r="GN69" s="191"/>
      <c r="GO69" s="280" t="s">
        <v>53</v>
      </c>
      <c r="GP69" s="280"/>
      <c r="GQ69" s="195">
        <f>SUM(GQ7:GQ68)</f>
        <v>0</v>
      </c>
      <c r="GR69" s="195">
        <f>SUM(GR7:GR68)</f>
        <v>0</v>
      </c>
      <c r="GS69" s="195">
        <f>SUM(GS7:GS68)</f>
        <v>0</v>
      </c>
      <c r="GT69" s="195">
        <f>SUM(GT7:GT68)</f>
        <v>0</v>
      </c>
      <c r="GU69" s="191"/>
      <c r="GV69" s="280" t="s">
        <v>53</v>
      </c>
      <c r="GW69" s="280"/>
      <c r="GX69" s="195">
        <f>SUM(GX7:GX68)</f>
        <v>736</v>
      </c>
      <c r="GY69" s="195">
        <f>SUM(GY7:GY68)</f>
        <v>6000000</v>
      </c>
      <c r="GZ69" s="195">
        <f>SUM(GZ7:GZ68)</f>
        <v>0</v>
      </c>
      <c r="HA69" s="195">
        <f>SUM(HA7:HA68)</f>
        <v>6000000</v>
      </c>
      <c r="HB69" s="191"/>
      <c r="HC69" s="280" t="s">
        <v>53</v>
      </c>
      <c r="HD69" s="280"/>
      <c r="HE69" s="195">
        <f>SUM(HE7:HE68)</f>
        <v>114</v>
      </c>
      <c r="HF69" s="195">
        <f>SUM(HF7:HF68)</f>
        <v>1900000</v>
      </c>
      <c r="HG69" s="195">
        <f>SUM(HG7:HG68)</f>
        <v>0</v>
      </c>
      <c r="HH69" s="195">
        <f>SUM(HH7:HH68)</f>
        <v>1900000</v>
      </c>
      <c r="HI69" s="191"/>
      <c r="HJ69" s="280" t="s">
        <v>53</v>
      </c>
      <c r="HK69" s="280"/>
      <c r="HL69" s="195">
        <f>SUM(HL7:HL68)</f>
        <v>0</v>
      </c>
      <c r="HM69" s="195">
        <f>SUM(HM7:HM68)</f>
        <v>1550000</v>
      </c>
      <c r="HN69" s="195">
        <f>SUM(HN7:HN68)</f>
        <v>0</v>
      </c>
      <c r="HO69" s="195">
        <f>SUM(HO7:HO68)</f>
        <v>1550000</v>
      </c>
      <c r="HP69" s="191"/>
      <c r="HQ69" s="280" t="s">
        <v>53</v>
      </c>
      <c r="HR69" s="280"/>
      <c r="HS69" s="195">
        <f>SUM(HS7:HS68)</f>
        <v>0</v>
      </c>
      <c r="HT69" s="195">
        <f>SUM(HT7:HT68)</f>
        <v>1550000</v>
      </c>
      <c r="HU69" s="195">
        <f>SUM(HU7:HU68)</f>
        <v>0</v>
      </c>
      <c r="HV69" s="195">
        <f>SUM(HV7:HV68)</f>
        <v>1550000</v>
      </c>
      <c r="HW69" s="191"/>
      <c r="HX69" s="280" t="s">
        <v>53</v>
      </c>
      <c r="HY69" s="280"/>
      <c r="HZ69" s="195">
        <f>SUM(HZ7:HZ68)</f>
        <v>38</v>
      </c>
      <c r="IA69" s="195">
        <f>SUM(IA7:IA68)</f>
        <v>3230000</v>
      </c>
      <c r="IB69" s="195">
        <f>SUM(IB7:IB68)</f>
        <v>0</v>
      </c>
      <c r="IC69" s="195">
        <f>SUM(IC7:IC68)</f>
        <v>3230000</v>
      </c>
      <c r="ID69" s="191"/>
      <c r="IE69" s="280" t="s">
        <v>53</v>
      </c>
      <c r="IF69" s="280"/>
      <c r="IG69" s="195">
        <f>SUM(IG7:IG68)</f>
        <v>38</v>
      </c>
      <c r="IH69" s="195">
        <f>SUM(IH7:IH68)</f>
        <v>1425000</v>
      </c>
      <c r="II69" s="195">
        <f>SUM(II7:II68)</f>
        <v>0</v>
      </c>
      <c r="IJ69" s="195">
        <f>SUM(IJ7:IJ68)</f>
        <v>1425000</v>
      </c>
      <c r="IK69" s="191"/>
      <c r="IL69" s="280" t="s">
        <v>53</v>
      </c>
      <c r="IM69" s="280"/>
      <c r="IN69" s="195">
        <f>SUM(IN7:IN68)</f>
        <v>534</v>
      </c>
      <c r="IO69" s="195">
        <f>SUM(IO7:IO68)</f>
        <v>5340000</v>
      </c>
      <c r="IP69" s="195">
        <f>SUM(IP7:IP68)</f>
        <v>0</v>
      </c>
      <c r="IQ69" s="195">
        <f>SUM(IQ7:IQ68)</f>
        <v>5340000</v>
      </c>
      <c r="IR69" s="191"/>
      <c r="IS69" s="280" t="s">
        <v>53</v>
      </c>
      <c r="IT69" s="280"/>
      <c r="IU69" s="195">
        <f>SUM(IU7:IU68)</f>
        <v>0</v>
      </c>
      <c r="IV69" s="195">
        <f>SUM(IV7:IV68)</f>
        <v>0</v>
      </c>
      <c r="IW69" s="195">
        <f>SUM(IW7:IW68)</f>
        <v>0</v>
      </c>
      <c r="IX69" s="195">
        <f>SUM(IX7:IX68)</f>
        <v>0</v>
      </c>
      <c r="IY69" s="191"/>
      <c r="IZ69" s="280" t="s">
        <v>53</v>
      </c>
      <c r="JA69" s="280"/>
      <c r="JB69" s="195">
        <f>SUM(JB7:JB68)</f>
        <v>38</v>
      </c>
      <c r="JC69" s="195">
        <f>SUM(JC7:JC68)</f>
        <v>11400000</v>
      </c>
      <c r="JD69" s="195">
        <f>SUM(JD7:JD68)</f>
        <v>0</v>
      </c>
      <c r="JE69" s="195">
        <f>SUM(JE7:JE68)</f>
        <v>11400000</v>
      </c>
      <c r="JF69" s="191"/>
      <c r="JG69" s="280" t="s">
        <v>53</v>
      </c>
      <c r="JH69" s="280"/>
      <c r="JI69" s="195">
        <f>SUM(JI7:JI68)</f>
        <v>76</v>
      </c>
      <c r="JJ69" s="195">
        <f>SUM(JJ7:JJ68)</f>
        <v>380000</v>
      </c>
      <c r="JK69" s="195">
        <f>SUM(JK7:JK68)</f>
        <v>0</v>
      </c>
      <c r="JL69" s="195">
        <f>SUM(JL7:JL68)</f>
        <v>380000</v>
      </c>
      <c r="JM69" s="191"/>
      <c r="JN69" s="280" t="s">
        <v>53</v>
      </c>
      <c r="JO69" s="280"/>
      <c r="JP69" s="195">
        <f>SUM(JP7:JP68)</f>
        <v>0</v>
      </c>
      <c r="JQ69" s="195">
        <f>SUM(JQ7:JQ68)</f>
        <v>0</v>
      </c>
      <c r="JR69" s="195">
        <f>SUM(JR7:JR68)</f>
        <v>0</v>
      </c>
      <c r="JS69" s="195">
        <f>SUM(JS7:JS68)</f>
        <v>0</v>
      </c>
      <c r="JT69" s="191"/>
      <c r="JU69" s="280" t="s">
        <v>53</v>
      </c>
      <c r="JV69" s="280"/>
      <c r="JW69" s="195">
        <f>SUM(JW7:JW68)</f>
        <v>0</v>
      </c>
      <c r="JX69" s="195">
        <f>SUM(JX7:JX68)</f>
        <v>0</v>
      </c>
      <c r="JY69" s="195">
        <f>SUM(JY7:JY68)</f>
        <v>0</v>
      </c>
      <c r="JZ69" s="195">
        <f>SUM(JZ7:JZ68)</f>
        <v>0</v>
      </c>
      <c r="KA69" s="191"/>
      <c r="KB69" s="280" t="s">
        <v>53</v>
      </c>
      <c r="KC69" s="280"/>
      <c r="KD69" s="195">
        <f>SUM(KD7:KD68)</f>
        <v>0</v>
      </c>
      <c r="KE69" s="195">
        <f>SUM(KE7:KE68)</f>
        <v>0</v>
      </c>
      <c r="KF69" s="195">
        <f>SUM(KF7:KF68)</f>
        <v>0</v>
      </c>
      <c r="KG69" s="195">
        <f>SUM(KG7:KG68)</f>
        <v>0</v>
      </c>
      <c r="KH69" s="191"/>
      <c r="KI69" s="280" t="s">
        <v>53</v>
      </c>
      <c r="KJ69" s="280"/>
      <c r="KK69" s="195">
        <f>SUM(KK7:KK68)</f>
        <v>0</v>
      </c>
      <c r="KL69" s="195">
        <f>SUM(KL7:KL68)</f>
        <v>0</v>
      </c>
      <c r="KM69" s="195">
        <f>SUM(KM7:KM68)</f>
        <v>0</v>
      </c>
      <c r="KN69" s="195">
        <f>SUM(KN7:KN68)</f>
        <v>0</v>
      </c>
      <c r="KO69" s="191"/>
      <c r="KP69" s="280" t="s">
        <v>53</v>
      </c>
      <c r="KQ69" s="280"/>
      <c r="KR69" s="195">
        <f>SUM(KR7:KR68)</f>
        <v>0</v>
      </c>
      <c r="KS69" s="195">
        <f t="shared" si="45"/>
        <v>67025000</v>
      </c>
      <c r="KT69" s="195">
        <f t="shared" si="0"/>
        <v>4500000</v>
      </c>
      <c r="KU69" s="195">
        <f t="shared" si="1"/>
        <v>71525000</v>
      </c>
      <c r="KV69" s="9"/>
    </row>
    <row r="70" spans="1:308" ht="16.5" hidden="1" customHeight="1">
      <c r="A70" s="281" t="s">
        <v>54</v>
      </c>
      <c r="B70" s="281"/>
      <c r="C70" s="197">
        <f>C71-C69</f>
        <v>0</v>
      </c>
      <c r="D70" s="197">
        <f t="shared" ref="D70:E70" si="46">D71-D69</f>
        <v>0</v>
      </c>
      <c r="E70" s="197">
        <f t="shared" si="46"/>
        <v>0</v>
      </c>
      <c r="F70" s="197">
        <f>F71-F69</f>
        <v>0</v>
      </c>
      <c r="G70" s="191"/>
      <c r="H70" s="281" t="s">
        <v>54</v>
      </c>
      <c r="I70" s="281"/>
      <c r="J70" s="197">
        <f>J71-J69</f>
        <v>0</v>
      </c>
      <c r="K70" s="197">
        <f t="shared" ref="K70:L70" si="47">K71-K69</f>
        <v>200000</v>
      </c>
      <c r="L70" s="197">
        <f t="shared" si="47"/>
        <v>1889999.9999999998</v>
      </c>
      <c r="M70" s="197">
        <f>M71-M69</f>
        <v>2089999.9999999998</v>
      </c>
      <c r="N70" s="191"/>
      <c r="O70" s="281" t="s">
        <v>54</v>
      </c>
      <c r="P70" s="281"/>
      <c r="Q70" s="197">
        <f>Q71-Q69</f>
        <v>0</v>
      </c>
      <c r="R70" s="197">
        <f t="shared" ref="R70:S70" si="48">R71-R69</f>
        <v>2650000</v>
      </c>
      <c r="S70" s="197">
        <f t="shared" si="48"/>
        <v>1700000</v>
      </c>
      <c r="T70" s="197">
        <f>T71-T69</f>
        <v>4350000</v>
      </c>
      <c r="U70" s="191"/>
      <c r="V70" s="281" t="s">
        <v>54</v>
      </c>
      <c r="W70" s="281"/>
      <c r="X70" s="197">
        <f>X71-X69</f>
        <v>0</v>
      </c>
      <c r="Y70" s="197">
        <f t="shared" ref="Y70:Z70" si="49">Y71-Y69</f>
        <v>4200000</v>
      </c>
      <c r="Z70" s="197">
        <f t="shared" si="49"/>
        <v>1200000</v>
      </c>
      <c r="AA70" s="197">
        <f>AA71-AA69</f>
        <v>5400000</v>
      </c>
      <c r="AB70" s="191"/>
      <c r="AC70" s="281" t="s">
        <v>54</v>
      </c>
      <c r="AD70" s="281"/>
      <c r="AE70" s="197">
        <f>AE71-AE69</f>
        <v>0</v>
      </c>
      <c r="AF70" s="197">
        <f t="shared" ref="AF70:AG70" si="50">AF71-AF69</f>
        <v>7200000</v>
      </c>
      <c r="AG70" s="197">
        <f t="shared" si="50"/>
        <v>1160000</v>
      </c>
      <c r="AH70" s="197">
        <f>AH71-AH69</f>
        <v>8360000</v>
      </c>
      <c r="AI70" s="191"/>
      <c r="AJ70" s="281" t="s">
        <v>54</v>
      </c>
      <c r="AK70" s="281"/>
      <c r="AL70" s="197">
        <f>AL71-AL69</f>
        <v>0</v>
      </c>
      <c r="AM70" s="197">
        <f t="shared" ref="AM70:AN70" si="51">AM71-AM69</f>
        <v>100000</v>
      </c>
      <c r="AN70" s="197">
        <f t="shared" si="51"/>
        <v>0</v>
      </c>
      <c r="AO70" s="197">
        <f>AO71-AO69</f>
        <v>100000</v>
      </c>
      <c r="AP70" s="191"/>
      <c r="AQ70" s="281" t="s">
        <v>54</v>
      </c>
      <c r="AR70" s="281"/>
      <c r="AS70" s="197">
        <f>AS71-AS69</f>
        <v>0</v>
      </c>
      <c r="AT70" s="197">
        <f t="shared" ref="AT70:AU70" si="52">AT71-AT69</f>
        <v>3453500.0000000019</v>
      </c>
      <c r="AU70" s="197">
        <f t="shared" si="52"/>
        <v>1500000</v>
      </c>
      <c r="AV70" s="197">
        <f>AV71-AV69</f>
        <v>4953500.0000000019</v>
      </c>
      <c r="AW70" s="191"/>
      <c r="AX70" s="281" t="s">
        <v>54</v>
      </c>
      <c r="AY70" s="281"/>
      <c r="AZ70" s="197">
        <f>AZ71-AZ69</f>
        <v>0</v>
      </c>
      <c r="BA70" s="197">
        <f t="shared" ref="BA70:BB70" si="53">BA71-BA69</f>
        <v>3482499.9999999995</v>
      </c>
      <c r="BB70" s="197">
        <f t="shared" si="53"/>
        <v>4831000</v>
      </c>
      <c r="BC70" s="197">
        <f>BC71-BC69</f>
        <v>8313500</v>
      </c>
      <c r="BD70" s="191"/>
      <c r="BE70" s="281" t="s">
        <v>54</v>
      </c>
      <c r="BF70" s="281"/>
      <c r="BG70" s="197">
        <f>BG71-BG69</f>
        <v>0</v>
      </c>
      <c r="BH70" s="197">
        <f t="shared" ref="BH70:BI70" si="54">BH71-BH69</f>
        <v>5280000</v>
      </c>
      <c r="BI70" s="197">
        <f t="shared" si="54"/>
        <v>3795143</v>
      </c>
      <c r="BJ70" s="197">
        <f>BJ71-BJ69</f>
        <v>9075143</v>
      </c>
      <c r="BK70" s="191"/>
      <c r="BL70" s="281" t="s">
        <v>54</v>
      </c>
      <c r="BM70" s="281"/>
      <c r="BN70" s="197">
        <f>BN71-BN69</f>
        <v>0</v>
      </c>
      <c r="BO70" s="197">
        <f t="shared" ref="BO70:BP70" si="55">BO71-BO69</f>
        <v>250000</v>
      </c>
      <c r="BP70" s="197">
        <f t="shared" si="55"/>
        <v>1381000</v>
      </c>
      <c r="BQ70" s="197">
        <f>BQ71-BQ69</f>
        <v>1631000</v>
      </c>
      <c r="BR70" s="191"/>
      <c r="BS70" s="281" t="s">
        <v>54</v>
      </c>
      <c r="BT70" s="281"/>
      <c r="BU70" s="197">
        <f>BU71-BU69</f>
        <v>1</v>
      </c>
      <c r="BV70" s="197">
        <f t="shared" ref="BV70:BW70" si="56">BV71-BV69</f>
        <v>499999.99999999953</v>
      </c>
      <c r="BW70" s="197">
        <f t="shared" si="56"/>
        <v>0</v>
      </c>
      <c r="BX70" s="197">
        <f>BX71-BX69</f>
        <v>499999.99999999953</v>
      </c>
      <c r="BY70" s="191"/>
      <c r="BZ70" s="281" t="s">
        <v>54</v>
      </c>
      <c r="CA70" s="281"/>
      <c r="CB70" s="197">
        <f>CB71-CB69</f>
        <v>1</v>
      </c>
      <c r="CC70" s="197">
        <f t="shared" ref="CC70:CD70" si="57">CC71-CC69</f>
        <v>199999.99999999953</v>
      </c>
      <c r="CD70" s="197">
        <f t="shared" si="57"/>
        <v>0</v>
      </c>
      <c r="CE70" s="197">
        <f>CE71-CE69</f>
        <v>199999.99999999953</v>
      </c>
      <c r="CF70" s="191"/>
      <c r="CG70" s="281" t="s">
        <v>54</v>
      </c>
      <c r="CH70" s="281"/>
      <c r="CI70" s="197">
        <f>CI71-CI69</f>
        <v>0</v>
      </c>
      <c r="CJ70" s="197">
        <f t="shared" ref="CJ70:CK70" si="58">CJ71-CJ69</f>
        <v>505000</v>
      </c>
      <c r="CK70" s="197">
        <f t="shared" si="58"/>
        <v>0</v>
      </c>
      <c r="CL70" s="197">
        <f>CL71-CL69</f>
        <v>505000</v>
      </c>
      <c r="CM70" s="191"/>
      <c r="CN70" s="281" t="s">
        <v>54</v>
      </c>
      <c r="CO70" s="281"/>
      <c r="CP70" s="197">
        <f>CP71-CP69</f>
        <v>534</v>
      </c>
      <c r="CQ70" s="197">
        <f t="shared" ref="CQ70:CR70" si="59">CQ71-CQ69</f>
        <v>531000</v>
      </c>
      <c r="CR70" s="197">
        <f t="shared" si="59"/>
        <v>0</v>
      </c>
      <c r="CS70" s="197">
        <f>CS71-CS69</f>
        <v>531000</v>
      </c>
      <c r="CT70" s="191"/>
      <c r="CU70" s="281" t="s">
        <v>54</v>
      </c>
      <c r="CV70" s="281"/>
      <c r="CW70" s="197">
        <f>CW71-CW69</f>
        <v>0</v>
      </c>
      <c r="CX70" s="197">
        <f t="shared" ref="CX70:CY70" si="60">CX71-CX69</f>
        <v>618000</v>
      </c>
      <c r="CY70" s="197">
        <f t="shared" si="60"/>
        <v>0</v>
      </c>
      <c r="CZ70" s="197">
        <f>CZ71-CZ69</f>
        <v>618000</v>
      </c>
      <c r="DA70" s="191"/>
      <c r="DB70" s="281" t="s">
        <v>54</v>
      </c>
      <c r="DC70" s="281"/>
      <c r="DD70" s="197">
        <f>DD71-DD69</f>
        <v>0</v>
      </c>
      <c r="DE70" s="197">
        <f t="shared" ref="DE70:DF70" si="61">DE71-DE69</f>
        <v>300000</v>
      </c>
      <c r="DF70" s="197">
        <f t="shared" si="61"/>
        <v>110000.00000000001</v>
      </c>
      <c r="DG70" s="197">
        <f>DG71-DG69</f>
        <v>410000</v>
      </c>
      <c r="DH70" s="191"/>
      <c r="DI70" s="281" t="s">
        <v>54</v>
      </c>
      <c r="DJ70" s="281"/>
      <c r="DK70" s="197">
        <f>DK71-DK69</f>
        <v>0</v>
      </c>
      <c r="DL70" s="197">
        <f t="shared" ref="DL70:DM70" si="62">DL71-DL69</f>
        <v>590000</v>
      </c>
      <c r="DM70" s="197">
        <f t="shared" si="62"/>
        <v>0</v>
      </c>
      <c r="DN70" s="197">
        <f>DN71-DN69</f>
        <v>590000</v>
      </c>
      <c r="DO70" s="191"/>
      <c r="DP70" s="281" t="s">
        <v>54</v>
      </c>
      <c r="DQ70" s="281"/>
      <c r="DR70" s="197">
        <f>DR71-DR69</f>
        <v>0</v>
      </c>
      <c r="DS70" s="197">
        <f t="shared" ref="DS70:DT70" si="63">DS71-DS69</f>
        <v>22620000</v>
      </c>
      <c r="DT70" s="197">
        <f t="shared" si="63"/>
        <v>500000</v>
      </c>
      <c r="DU70" s="197">
        <f>DU71-DU69</f>
        <v>23120000</v>
      </c>
      <c r="DV70" s="191"/>
      <c r="DW70" s="281" t="s">
        <v>54</v>
      </c>
      <c r="DX70" s="281"/>
      <c r="DY70" s="197">
        <f>DY71-DY69</f>
        <v>0</v>
      </c>
      <c r="DZ70" s="197">
        <f t="shared" ref="DZ70:EA70" si="64">DZ71-DZ69</f>
        <v>3561999.9999999995</v>
      </c>
      <c r="EA70" s="197">
        <f t="shared" si="64"/>
        <v>1265000</v>
      </c>
      <c r="EB70" s="197">
        <f>EB71-EB69</f>
        <v>4827000</v>
      </c>
      <c r="EC70" s="191"/>
      <c r="ED70" s="281" t="s">
        <v>54</v>
      </c>
      <c r="EE70" s="281"/>
      <c r="EF70" s="197">
        <f>EF71-EF69</f>
        <v>0</v>
      </c>
      <c r="EG70" s="197">
        <f t="shared" ref="EG70:EH70" si="65">EG71-EG69</f>
        <v>1000000</v>
      </c>
      <c r="EH70" s="197">
        <f t="shared" si="65"/>
        <v>131000</v>
      </c>
      <c r="EI70" s="197">
        <f>EI71-EI69</f>
        <v>1131000</v>
      </c>
      <c r="EJ70" s="191"/>
      <c r="EK70" s="281" t="s">
        <v>54</v>
      </c>
      <c r="EL70" s="281"/>
      <c r="EM70" s="197">
        <f>EM71-EM69</f>
        <v>0</v>
      </c>
      <c r="EN70" s="197">
        <f t="shared" ref="EN70:EO70" si="66">EN71-EN69</f>
        <v>200000</v>
      </c>
      <c r="EO70" s="197">
        <f t="shared" si="66"/>
        <v>0</v>
      </c>
      <c r="EP70" s="197">
        <f>EP71-EP69</f>
        <v>200000</v>
      </c>
      <c r="EQ70" s="191"/>
      <c r="ER70" s="281" t="s">
        <v>54</v>
      </c>
      <c r="ES70" s="281"/>
      <c r="ET70" s="197">
        <f>ET71-ET69</f>
        <v>0</v>
      </c>
      <c r="EU70" s="197">
        <f t="shared" ref="EU70:EV70" si="67">EU71-EU69</f>
        <v>230000</v>
      </c>
      <c r="EV70" s="197">
        <f t="shared" si="67"/>
        <v>0</v>
      </c>
      <c r="EW70" s="197">
        <f>EW71-EW69</f>
        <v>230000</v>
      </c>
      <c r="EX70" s="191"/>
      <c r="EY70" s="281" t="s">
        <v>54</v>
      </c>
      <c r="EZ70" s="281"/>
      <c r="FA70" s="197">
        <f>FA71-FA69</f>
        <v>0</v>
      </c>
      <c r="FB70" s="197">
        <f t="shared" ref="FB70:FC70" si="68">FB71-FB69</f>
        <v>0</v>
      </c>
      <c r="FC70" s="197">
        <f t="shared" si="68"/>
        <v>0</v>
      </c>
      <c r="FD70" s="197">
        <f>FD71-FD69</f>
        <v>0</v>
      </c>
      <c r="FE70" s="191"/>
      <c r="FF70" s="281" t="s">
        <v>54</v>
      </c>
      <c r="FG70" s="281"/>
      <c r="FH70" s="197">
        <f>FH71-FH69</f>
        <v>0</v>
      </c>
      <c r="FI70" s="197">
        <f t="shared" ref="FI70:FJ70" si="69">FI71-FI69</f>
        <v>600000</v>
      </c>
      <c r="FJ70" s="197">
        <f t="shared" si="69"/>
        <v>0</v>
      </c>
      <c r="FK70" s="197">
        <f>FK71-FK69</f>
        <v>600000</v>
      </c>
      <c r="FL70" s="191"/>
      <c r="FM70" s="281" t="s">
        <v>54</v>
      </c>
      <c r="FN70" s="281"/>
      <c r="FO70" s="197">
        <f>FO71-FO69</f>
        <v>0</v>
      </c>
      <c r="FP70" s="197">
        <f t="shared" ref="FP70:FQ70" si="70">FP71-FP69</f>
        <v>0</v>
      </c>
      <c r="FQ70" s="197">
        <f t="shared" si="70"/>
        <v>2600000</v>
      </c>
      <c r="FR70" s="197">
        <f>FR71-FR69</f>
        <v>2600000</v>
      </c>
      <c r="FS70" s="191"/>
      <c r="FT70" s="281" t="s">
        <v>54</v>
      </c>
      <c r="FU70" s="281"/>
      <c r="FV70" s="197">
        <f>FV71-FV69</f>
        <v>116076870</v>
      </c>
      <c r="FW70" s="197">
        <f t="shared" ref="FW70:FX70" si="71">FW71-FW69</f>
        <v>50000</v>
      </c>
      <c r="FX70" s="197">
        <f t="shared" si="71"/>
        <v>0</v>
      </c>
      <c r="FY70" s="197">
        <f>FY71-FY69</f>
        <v>50000</v>
      </c>
      <c r="FZ70" s="191"/>
      <c r="GA70" s="281" t="s">
        <v>54</v>
      </c>
      <c r="GB70" s="281"/>
      <c r="GC70" s="197">
        <f>GC71-GC69</f>
        <v>1</v>
      </c>
      <c r="GD70" s="197">
        <f t="shared" ref="GD70:GE70" si="72">GD71-GD69</f>
        <v>0</v>
      </c>
      <c r="GE70" s="197">
        <f t="shared" si="72"/>
        <v>500000</v>
      </c>
      <c r="GF70" s="197">
        <f>GF71-GF69</f>
        <v>500000</v>
      </c>
      <c r="GG70" s="191"/>
      <c r="GH70" s="281" t="s">
        <v>54</v>
      </c>
      <c r="GI70" s="281"/>
      <c r="GJ70" s="197">
        <f>GJ71-GJ69</f>
        <v>0</v>
      </c>
      <c r="GK70" s="197">
        <f t="shared" ref="GK70:GL70" si="73">GK71-GK69</f>
        <v>1520000</v>
      </c>
      <c r="GL70" s="197">
        <f t="shared" si="73"/>
        <v>1633000.0000000002</v>
      </c>
      <c r="GM70" s="197">
        <f>GM71-GM69</f>
        <v>3153000</v>
      </c>
      <c r="GN70" s="191"/>
      <c r="GO70" s="281" t="s">
        <v>54</v>
      </c>
      <c r="GP70" s="281"/>
      <c r="GQ70" s="197">
        <f>GQ71-GQ69</f>
        <v>736</v>
      </c>
      <c r="GR70" s="197">
        <f t="shared" ref="GR70:GS70" si="74">GR71-GR69</f>
        <v>1000000</v>
      </c>
      <c r="GS70" s="197">
        <f t="shared" si="74"/>
        <v>0</v>
      </c>
      <c r="GT70" s="197">
        <f>GT71-GT69</f>
        <v>1000000</v>
      </c>
      <c r="GU70" s="191"/>
      <c r="GV70" s="281" t="s">
        <v>54</v>
      </c>
      <c r="GW70" s="281"/>
      <c r="GX70" s="197">
        <f>GX71-GX69</f>
        <v>0</v>
      </c>
      <c r="GY70" s="197">
        <f t="shared" ref="GY70:GZ70" si="75">GY71-GY69</f>
        <v>1500000</v>
      </c>
      <c r="GZ70" s="197">
        <f t="shared" si="75"/>
        <v>500000</v>
      </c>
      <c r="HA70" s="197">
        <f>HA71-HA69</f>
        <v>2000000</v>
      </c>
      <c r="HB70" s="191"/>
      <c r="HC70" s="281" t="s">
        <v>54</v>
      </c>
      <c r="HD70" s="281"/>
      <c r="HE70" s="197">
        <f>HE71-HE69</f>
        <v>0</v>
      </c>
      <c r="HF70" s="197">
        <f t="shared" ref="HF70:HG70" si="76">HF71-HF69</f>
        <v>100000</v>
      </c>
      <c r="HG70" s="197">
        <f t="shared" si="76"/>
        <v>0</v>
      </c>
      <c r="HH70" s="197">
        <f>HH71-HH69</f>
        <v>100000</v>
      </c>
      <c r="HI70" s="191"/>
      <c r="HJ70" s="281" t="s">
        <v>54</v>
      </c>
      <c r="HK70" s="281"/>
      <c r="HL70" s="197">
        <f>HL71-HL69</f>
        <v>0</v>
      </c>
      <c r="HM70" s="197">
        <f t="shared" ref="HM70:HN70" si="77">HM71-HM69</f>
        <v>0</v>
      </c>
      <c r="HN70" s="197">
        <f t="shared" si="77"/>
        <v>0</v>
      </c>
      <c r="HO70" s="197">
        <f>HO71-HO69</f>
        <v>0</v>
      </c>
      <c r="HP70" s="191"/>
      <c r="HQ70" s="281" t="s">
        <v>54</v>
      </c>
      <c r="HR70" s="281"/>
      <c r="HS70" s="197">
        <f>HS71-HS69</f>
        <v>0</v>
      </c>
      <c r="HT70" s="197">
        <f t="shared" ref="HT70:HU70" si="78">HT71-HT69</f>
        <v>0</v>
      </c>
      <c r="HU70" s="197">
        <f t="shared" si="78"/>
        <v>0</v>
      </c>
      <c r="HV70" s="197">
        <f>HV71-HV69</f>
        <v>0</v>
      </c>
      <c r="HW70" s="191"/>
      <c r="HX70" s="281" t="s">
        <v>54</v>
      </c>
      <c r="HY70" s="281"/>
      <c r="HZ70" s="197">
        <f>HZ71-HZ69</f>
        <v>0</v>
      </c>
      <c r="IA70" s="197">
        <f t="shared" ref="IA70:IB70" si="79">IA71-IA69</f>
        <v>570000</v>
      </c>
      <c r="IB70" s="197">
        <f t="shared" si="79"/>
        <v>0</v>
      </c>
      <c r="IC70" s="197">
        <f>IC71-IC69</f>
        <v>570000</v>
      </c>
      <c r="ID70" s="191"/>
      <c r="IE70" s="281" t="s">
        <v>54</v>
      </c>
      <c r="IF70" s="281"/>
      <c r="IG70" s="197">
        <f>IG71-IG69</f>
        <v>0</v>
      </c>
      <c r="IH70" s="197">
        <f t="shared" ref="IH70:II70" si="80">IH71-IH69</f>
        <v>0</v>
      </c>
      <c r="II70" s="197">
        <f t="shared" si="80"/>
        <v>0</v>
      </c>
      <c r="IJ70" s="197">
        <f>IJ71-IJ69</f>
        <v>0</v>
      </c>
      <c r="IK70" s="191"/>
      <c r="IL70" s="281" t="s">
        <v>54</v>
      </c>
      <c r="IM70" s="281"/>
      <c r="IN70" s="197">
        <f>IN71-IN69</f>
        <v>0</v>
      </c>
      <c r="IO70" s="197">
        <f t="shared" ref="IO70:IP70" si="81">IO71-IO69</f>
        <v>760000</v>
      </c>
      <c r="IP70" s="197">
        <f t="shared" si="81"/>
        <v>0</v>
      </c>
      <c r="IQ70" s="197">
        <f>IQ71-IQ69</f>
        <v>760000</v>
      </c>
      <c r="IR70" s="191"/>
      <c r="IS70" s="281" t="s">
        <v>54</v>
      </c>
      <c r="IT70" s="281"/>
      <c r="IU70" s="197">
        <f>IU71-IU69</f>
        <v>1</v>
      </c>
      <c r="IV70" s="197">
        <f t="shared" ref="IV70:IW70" si="82">IV71-IV69</f>
        <v>5000000</v>
      </c>
      <c r="IW70" s="197">
        <f t="shared" si="82"/>
        <v>0</v>
      </c>
      <c r="IX70" s="197">
        <f>IX71-IX69</f>
        <v>5000000</v>
      </c>
      <c r="IY70" s="191"/>
      <c r="IZ70" s="281" t="s">
        <v>54</v>
      </c>
      <c r="JA70" s="281"/>
      <c r="JB70" s="197">
        <f>JB71-JB69</f>
        <v>0</v>
      </c>
      <c r="JC70" s="197">
        <f t="shared" ref="JC70:JD70" si="83">JC71-JC69</f>
        <v>0</v>
      </c>
      <c r="JD70" s="197">
        <f t="shared" si="83"/>
        <v>0</v>
      </c>
      <c r="JE70" s="197">
        <f>JE71-JE69</f>
        <v>0</v>
      </c>
      <c r="JF70" s="191"/>
      <c r="JG70" s="281" t="s">
        <v>54</v>
      </c>
      <c r="JH70" s="281"/>
      <c r="JI70" s="197">
        <f>JI71-JI69</f>
        <v>0</v>
      </c>
      <c r="JJ70" s="197">
        <f t="shared" ref="JJ70:JK70" si="84">JJ71-JJ69</f>
        <v>0</v>
      </c>
      <c r="JK70" s="197">
        <f t="shared" si="84"/>
        <v>0</v>
      </c>
      <c r="JL70" s="197">
        <f>JL71-JL69</f>
        <v>0</v>
      </c>
      <c r="JM70" s="191"/>
      <c r="JN70" s="281" t="s">
        <v>54</v>
      </c>
      <c r="JO70" s="281"/>
      <c r="JP70" s="197">
        <f>JP71-JP69</f>
        <v>534</v>
      </c>
      <c r="JQ70" s="197">
        <f t="shared" ref="JQ70:JR70" si="85">JQ71-JQ69</f>
        <v>1000000</v>
      </c>
      <c r="JR70" s="197">
        <f t="shared" si="85"/>
        <v>0</v>
      </c>
      <c r="JS70" s="197">
        <f>JS71-JS69</f>
        <v>1000000</v>
      </c>
      <c r="JT70" s="191"/>
      <c r="JU70" s="281" t="s">
        <v>54</v>
      </c>
      <c r="JV70" s="281"/>
      <c r="JW70" s="197">
        <f>JW71-JW69</f>
        <v>0</v>
      </c>
      <c r="JX70" s="197">
        <f t="shared" ref="JX70:JY70" si="86">JX71-JX69</f>
        <v>0</v>
      </c>
      <c r="JY70" s="197">
        <f t="shared" si="86"/>
        <v>600000</v>
      </c>
      <c r="JZ70" s="197">
        <f>JZ71-JZ69</f>
        <v>600000</v>
      </c>
      <c r="KA70" s="191"/>
      <c r="KB70" s="281" t="s">
        <v>54</v>
      </c>
      <c r="KC70" s="281"/>
      <c r="KD70" s="197">
        <f>KD71-KD69</f>
        <v>0</v>
      </c>
      <c r="KE70" s="197">
        <f t="shared" ref="KE70:KF70" si="87">KE71-KE69</f>
        <v>5000000</v>
      </c>
      <c r="KF70" s="197">
        <f t="shared" si="87"/>
        <v>0</v>
      </c>
      <c r="KG70" s="197">
        <f>KG71-KG69</f>
        <v>5000000</v>
      </c>
      <c r="KH70" s="191"/>
      <c r="KI70" s="281" t="s">
        <v>54</v>
      </c>
      <c r="KJ70" s="281"/>
      <c r="KK70" s="197">
        <f>KK71-KK69</f>
        <v>1068</v>
      </c>
      <c r="KL70" s="197">
        <f t="shared" ref="KL70:KM70" si="88">KL71-KL69</f>
        <v>8544000</v>
      </c>
      <c r="KM70" s="197">
        <f t="shared" si="88"/>
        <v>0</v>
      </c>
      <c r="KN70" s="197">
        <f>KN71-KN69</f>
        <v>8544000</v>
      </c>
      <c r="KO70" s="191"/>
      <c r="KP70" s="281" t="s">
        <v>54</v>
      </c>
      <c r="KQ70" s="281"/>
      <c r="KR70" s="197">
        <f>KR71-KR69</f>
        <v>0</v>
      </c>
      <c r="KS70" s="197">
        <f t="shared" si="45"/>
        <v>83316000</v>
      </c>
      <c r="KT70" s="197">
        <f t="shared" si="0"/>
        <v>25296143</v>
      </c>
      <c r="KU70" s="197">
        <f t="shared" si="1"/>
        <v>108612143</v>
      </c>
      <c r="KV70" s="9"/>
    </row>
    <row r="71" spans="1:308" ht="15.75" hidden="1">
      <c r="A71" s="279" t="s">
        <v>55</v>
      </c>
      <c r="B71" s="279"/>
      <c r="C71" s="199">
        <v>0</v>
      </c>
      <c r="D71" s="199">
        <v>0</v>
      </c>
      <c r="E71" s="199">
        <v>0</v>
      </c>
      <c r="F71" s="199">
        <f>D71+E71</f>
        <v>0</v>
      </c>
      <c r="G71" s="191"/>
      <c r="H71" s="279" t="s">
        <v>55</v>
      </c>
      <c r="I71" s="279"/>
      <c r="J71" s="199">
        <v>0</v>
      </c>
      <c r="K71" s="199">
        <v>200000</v>
      </c>
      <c r="L71" s="199">
        <v>1889999.9999999998</v>
      </c>
      <c r="M71" s="199">
        <f>K71+L71</f>
        <v>2089999.9999999998</v>
      </c>
      <c r="N71" s="191"/>
      <c r="O71" s="279" t="s">
        <v>55</v>
      </c>
      <c r="P71" s="279"/>
      <c r="Q71" s="199">
        <v>0</v>
      </c>
      <c r="R71" s="199">
        <v>3600000</v>
      </c>
      <c r="S71" s="199">
        <v>1700000</v>
      </c>
      <c r="T71" s="199">
        <f>R71+S71</f>
        <v>5300000</v>
      </c>
      <c r="U71" s="191"/>
      <c r="V71" s="279" t="s">
        <v>55</v>
      </c>
      <c r="W71" s="279"/>
      <c r="X71" s="199">
        <v>0</v>
      </c>
      <c r="Y71" s="199">
        <v>4200000</v>
      </c>
      <c r="Z71" s="199">
        <v>1200000</v>
      </c>
      <c r="AA71" s="199">
        <f>Y71+Z71</f>
        <v>5400000</v>
      </c>
      <c r="AB71" s="191"/>
      <c r="AC71" s="279" t="s">
        <v>55</v>
      </c>
      <c r="AD71" s="279"/>
      <c r="AE71" s="199">
        <v>0</v>
      </c>
      <c r="AF71" s="199">
        <v>7200000</v>
      </c>
      <c r="AG71" s="199">
        <v>1160000</v>
      </c>
      <c r="AH71" s="199">
        <f>AF71+AG71</f>
        <v>8360000</v>
      </c>
      <c r="AI71" s="191"/>
      <c r="AJ71" s="279" t="s">
        <v>55</v>
      </c>
      <c r="AK71" s="279"/>
      <c r="AL71" s="199">
        <v>0</v>
      </c>
      <c r="AM71" s="199">
        <v>100000</v>
      </c>
      <c r="AN71" s="199">
        <v>0</v>
      </c>
      <c r="AO71" s="199">
        <f>AM71+AN71</f>
        <v>100000</v>
      </c>
      <c r="AP71" s="191"/>
      <c r="AQ71" s="279" t="s">
        <v>55</v>
      </c>
      <c r="AR71" s="279"/>
      <c r="AS71" s="199">
        <v>0</v>
      </c>
      <c r="AT71" s="199">
        <v>12802000.000000002</v>
      </c>
      <c r="AU71" s="199">
        <v>1500000</v>
      </c>
      <c r="AV71" s="199">
        <f>AT71+AU71</f>
        <v>14302000.000000002</v>
      </c>
      <c r="AW71" s="191"/>
      <c r="AX71" s="279" t="s">
        <v>55</v>
      </c>
      <c r="AY71" s="279"/>
      <c r="AZ71" s="199">
        <v>0</v>
      </c>
      <c r="BA71" s="199">
        <v>3854999.9999999995</v>
      </c>
      <c r="BB71" s="199">
        <v>4831000</v>
      </c>
      <c r="BC71" s="199">
        <f>BA71+BB71</f>
        <v>8686000</v>
      </c>
      <c r="BD71" s="191"/>
      <c r="BE71" s="279" t="s">
        <v>55</v>
      </c>
      <c r="BF71" s="279"/>
      <c r="BG71" s="199">
        <v>0</v>
      </c>
      <c r="BH71" s="199">
        <v>5280000</v>
      </c>
      <c r="BI71" s="199">
        <v>3795143</v>
      </c>
      <c r="BJ71" s="199">
        <f>BH71+BI71</f>
        <v>9075143</v>
      </c>
      <c r="BK71" s="191"/>
      <c r="BL71" s="279" t="s">
        <v>55</v>
      </c>
      <c r="BM71" s="279"/>
      <c r="BN71" s="199">
        <v>0</v>
      </c>
      <c r="BO71" s="199">
        <v>250000</v>
      </c>
      <c r="BP71" s="199">
        <v>1381000</v>
      </c>
      <c r="BQ71" s="199">
        <f>BO71+BP71</f>
        <v>1631000</v>
      </c>
      <c r="BR71" s="191"/>
      <c r="BS71" s="279" t="s">
        <v>55</v>
      </c>
      <c r="BT71" s="279"/>
      <c r="BU71" s="199">
        <v>573</v>
      </c>
      <c r="BV71" s="199">
        <v>3929999.9999999995</v>
      </c>
      <c r="BW71" s="199">
        <v>0</v>
      </c>
      <c r="BX71" s="199">
        <f>BV71+BW71</f>
        <v>3929999.9999999995</v>
      </c>
      <c r="BY71" s="191"/>
      <c r="BZ71" s="279" t="s">
        <v>55</v>
      </c>
      <c r="CA71" s="279"/>
      <c r="CB71" s="199">
        <v>573</v>
      </c>
      <c r="CC71" s="199">
        <v>3629999.9999999995</v>
      </c>
      <c r="CD71" s="199">
        <v>0</v>
      </c>
      <c r="CE71" s="199">
        <f>CC71+CD71</f>
        <v>3629999.9999999995</v>
      </c>
      <c r="CF71" s="191"/>
      <c r="CG71" s="279" t="s">
        <v>55</v>
      </c>
      <c r="CH71" s="279"/>
      <c r="CI71" s="199">
        <v>548</v>
      </c>
      <c r="CJ71" s="199">
        <v>3800000</v>
      </c>
      <c r="CK71" s="199">
        <v>0</v>
      </c>
      <c r="CL71" s="199">
        <f>CJ71+CK71</f>
        <v>3800000</v>
      </c>
      <c r="CM71" s="191"/>
      <c r="CN71" s="279" t="s">
        <v>55</v>
      </c>
      <c r="CO71" s="279"/>
      <c r="CP71" s="199">
        <v>534</v>
      </c>
      <c r="CQ71" s="199">
        <v>531000</v>
      </c>
      <c r="CR71" s="199">
        <v>0</v>
      </c>
      <c r="CS71" s="199">
        <f>CQ71+CR71</f>
        <v>531000</v>
      </c>
      <c r="CT71" s="191"/>
      <c r="CU71" s="279" t="s">
        <v>55</v>
      </c>
      <c r="CV71" s="279"/>
      <c r="CW71" s="199">
        <v>0</v>
      </c>
      <c r="CX71" s="199">
        <v>618000</v>
      </c>
      <c r="CY71" s="199">
        <v>0</v>
      </c>
      <c r="CZ71" s="199">
        <f>CX71+CY71</f>
        <v>618000</v>
      </c>
      <c r="DA71" s="191"/>
      <c r="DB71" s="279" t="s">
        <v>55</v>
      </c>
      <c r="DC71" s="279"/>
      <c r="DD71" s="199">
        <v>0</v>
      </c>
      <c r="DE71" s="199">
        <v>300000</v>
      </c>
      <c r="DF71" s="199">
        <v>110000.00000000001</v>
      </c>
      <c r="DG71" s="199">
        <f>DE71+DF71</f>
        <v>410000</v>
      </c>
      <c r="DH71" s="191"/>
      <c r="DI71" s="279" t="s">
        <v>55</v>
      </c>
      <c r="DJ71" s="279"/>
      <c r="DK71" s="199">
        <v>0</v>
      </c>
      <c r="DL71" s="199">
        <v>590000</v>
      </c>
      <c r="DM71" s="199">
        <v>0</v>
      </c>
      <c r="DN71" s="199">
        <f>DL71+DM71</f>
        <v>590000</v>
      </c>
      <c r="DO71" s="191"/>
      <c r="DP71" s="279" t="s">
        <v>55</v>
      </c>
      <c r="DQ71" s="279"/>
      <c r="DR71" s="199">
        <v>0</v>
      </c>
      <c r="DS71" s="199">
        <v>22620000</v>
      </c>
      <c r="DT71" s="199">
        <v>500000</v>
      </c>
      <c r="DU71" s="199">
        <f>DS71+DT71</f>
        <v>23120000</v>
      </c>
      <c r="DV71" s="191"/>
      <c r="DW71" s="279" t="s">
        <v>55</v>
      </c>
      <c r="DX71" s="279"/>
      <c r="DY71" s="199">
        <v>0</v>
      </c>
      <c r="DZ71" s="199">
        <v>3561999.9999999995</v>
      </c>
      <c r="EA71" s="199">
        <v>1265000</v>
      </c>
      <c r="EB71" s="199">
        <f>DZ71+EA71</f>
        <v>4827000</v>
      </c>
      <c r="EC71" s="191"/>
      <c r="ED71" s="279" t="s">
        <v>55</v>
      </c>
      <c r="EE71" s="279"/>
      <c r="EF71" s="199">
        <v>0</v>
      </c>
      <c r="EG71" s="199">
        <v>2200000</v>
      </c>
      <c r="EH71" s="199">
        <v>131000</v>
      </c>
      <c r="EI71" s="199">
        <f>EG71+EH71</f>
        <v>2331000</v>
      </c>
      <c r="EJ71" s="191"/>
      <c r="EK71" s="279" t="s">
        <v>55</v>
      </c>
      <c r="EL71" s="279"/>
      <c r="EM71" s="199">
        <v>0</v>
      </c>
      <c r="EN71" s="199">
        <v>200000</v>
      </c>
      <c r="EO71" s="199"/>
      <c r="EP71" s="199">
        <f>EN71+EO71</f>
        <v>200000</v>
      </c>
      <c r="EQ71" s="191"/>
      <c r="ER71" s="279" t="s">
        <v>55</v>
      </c>
      <c r="ES71" s="279"/>
      <c r="ET71" s="199">
        <v>38</v>
      </c>
      <c r="EU71" s="199">
        <v>800000</v>
      </c>
      <c r="EV71" s="199"/>
      <c r="EW71" s="199">
        <f>EU71+EV71</f>
        <v>800000</v>
      </c>
      <c r="EX71" s="191"/>
      <c r="EY71" s="279" t="s">
        <v>55</v>
      </c>
      <c r="EZ71" s="279"/>
      <c r="FA71" s="199">
        <v>0</v>
      </c>
      <c r="FB71" s="199">
        <v>3000000</v>
      </c>
      <c r="FC71" s="199"/>
      <c r="FD71" s="199">
        <f>FB71+FC71</f>
        <v>3000000</v>
      </c>
      <c r="FE71" s="191"/>
      <c r="FF71" s="279" t="s">
        <v>55</v>
      </c>
      <c r="FG71" s="279"/>
      <c r="FH71" s="199">
        <v>0</v>
      </c>
      <c r="FI71" s="199">
        <v>600000</v>
      </c>
      <c r="FJ71" s="199"/>
      <c r="FK71" s="199">
        <f>FI71+FJ71</f>
        <v>600000</v>
      </c>
      <c r="FL71" s="191"/>
      <c r="FM71" s="279" t="s">
        <v>55</v>
      </c>
      <c r="FN71" s="279"/>
      <c r="FO71" s="199">
        <v>0</v>
      </c>
      <c r="FP71" s="199">
        <v>0</v>
      </c>
      <c r="FQ71" s="199">
        <v>2600000</v>
      </c>
      <c r="FR71" s="199">
        <f>FP71+FQ71</f>
        <v>2600000</v>
      </c>
      <c r="FS71" s="191"/>
      <c r="FT71" s="279" t="s">
        <v>55</v>
      </c>
      <c r="FU71" s="279"/>
      <c r="FV71" s="199">
        <v>116076870</v>
      </c>
      <c r="FW71" s="199">
        <v>4000000</v>
      </c>
      <c r="FX71" s="199"/>
      <c r="FY71" s="199">
        <f>FW71+FX71</f>
        <v>4000000</v>
      </c>
      <c r="FZ71" s="191"/>
      <c r="GA71" s="279" t="s">
        <v>55</v>
      </c>
      <c r="GB71" s="279"/>
      <c r="GC71" s="199">
        <v>34</v>
      </c>
      <c r="GD71" s="199">
        <v>2500000</v>
      </c>
      <c r="GE71" s="199">
        <v>5000000</v>
      </c>
      <c r="GF71" s="199">
        <f>GD71+GE71</f>
        <v>7500000</v>
      </c>
      <c r="GG71" s="191"/>
      <c r="GH71" s="279" t="s">
        <v>55</v>
      </c>
      <c r="GI71" s="279"/>
      <c r="GJ71" s="199">
        <v>0</v>
      </c>
      <c r="GK71" s="199">
        <v>3724000</v>
      </c>
      <c r="GL71" s="199">
        <v>1633000.0000000002</v>
      </c>
      <c r="GM71" s="199">
        <f>GK71+GL71</f>
        <v>5357000</v>
      </c>
      <c r="GN71" s="191"/>
      <c r="GO71" s="279" t="s">
        <v>55</v>
      </c>
      <c r="GP71" s="279"/>
      <c r="GQ71" s="199">
        <v>736</v>
      </c>
      <c r="GR71" s="199">
        <v>1000000</v>
      </c>
      <c r="GS71" s="199"/>
      <c r="GT71" s="199">
        <f>GR71+GS71</f>
        <v>1000000</v>
      </c>
      <c r="GU71" s="191"/>
      <c r="GV71" s="279" t="s">
        <v>55</v>
      </c>
      <c r="GW71" s="279"/>
      <c r="GX71" s="199">
        <v>736</v>
      </c>
      <c r="GY71" s="199">
        <v>7500000</v>
      </c>
      <c r="GZ71" s="199">
        <v>500000</v>
      </c>
      <c r="HA71" s="199">
        <f>GY71+GZ71</f>
        <v>8000000</v>
      </c>
      <c r="HB71" s="191"/>
      <c r="HC71" s="279" t="s">
        <v>55</v>
      </c>
      <c r="HD71" s="279"/>
      <c r="HE71" s="199">
        <v>114</v>
      </c>
      <c r="HF71" s="199">
        <v>2000000</v>
      </c>
      <c r="HG71" s="199"/>
      <c r="HH71" s="199">
        <f>HF71+HG71</f>
        <v>2000000</v>
      </c>
      <c r="HI71" s="191"/>
      <c r="HJ71" s="279" t="s">
        <v>55</v>
      </c>
      <c r="HK71" s="279"/>
      <c r="HL71" s="199">
        <v>0</v>
      </c>
      <c r="HM71" s="199">
        <v>1550000</v>
      </c>
      <c r="HN71" s="199"/>
      <c r="HO71" s="199">
        <f>HM71+HN71</f>
        <v>1550000</v>
      </c>
      <c r="HP71" s="191"/>
      <c r="HQ71" s="279" t="s">
        <v>55</v>
      </c>
      <c r="HR71" s="279"/>
      <c r="HS71" s="199">
        <v>0</v>
      </c>
      <c r="HT71" s="199">
        <v>1550000</v>
      </c>
      <c r="HU71" s="199"/>
      <c r="HV71" s="199">
        <f>HT71+HU71</f>
        <v>1550000</v>
      </c>
      <c r="HW71" s="191"/>
      <c r="HX71" s="279" t="s">
        <v>55</v>
      </c>
      <c r="HY71" s="279"/>
      <c r="HZ71" s="199">
        <v>38</v>
      </c>
      <c r="IA71" s="199">
        <v>3800000</v>
      </c>
      <c r="IB71" s="199"/>
      <c r="IC71" s="199">
        <f>IA71+IB71</f>
        <v>3800000</v>
      </c>
      <c r="ID71" s="191"/>
      <c r="IE71" s="279" t="s">
        <v>55</v>
      </c>
      <c r="IF71" s="279"/>
      <c r="IG71" s="199">
        <v>38</v>
      </c>
      <c r="IH71" s="199">
        <v>1425000</v>
      </c>
      <c r="II71" s="199"/>
      <c r="IJ71" s="199">
        <f>IH71+II71</f>
        <v>1425000</v>
      </c>
      <c r="IK71" s="191"/>
      <c r="IL71" s="279" t="s">
        <v>55</v>
      </c>
      <c r="IM71" s="279"/>
      <c r="IN71" s="199">
        <v>534</v>
      </c>
      <c r="IO71" s="199">
        <v>6100000</v>
      </c>
      <c r="IP71" s="199"/>
      <c r="IQ71" s="199">
        <f>IO71+IP71</f>
        <v>6100000</v>
      </c>
      <c r="IR71" s="191"/>
      <c r="IS71" s="279" t="s">
        <v>55</v>
      </c>
      <c r="IT71" s="279"/>
      <c r="IU71" s="199">
        <v>1</v>
      </c>
      <c r="IV71" s="199">
        <v>5000000</v>
      </c>
      <c r="IW71" s="199"/>
      <c r="IX71" s="199">
        <f>IV71+IW71</f>
        <v>5000000</v>
      </c>
      <c r="IY71" s="191"/>
      <c r="IZ71" s="279" t="s">
        <v>55</v>
      </c>
      <c r="JA71" s="279"/>
      <c r="JB71" s="199">
        <v>38</v>
      </c>
      <c r="JC71" s="199">
        <v>11400000</v>
      </c>
      <c r="JD71" s="199"/>
      <c r="JE71" s="199">
        <f>JC71+JD71</f>
        <v>11400000</v>
      </c>
      <c r="JF71" s="191"/>
      <c r="JG71" s="279" t="s">
        <v>55</v>
      </c>
      <c r="JH71" s="279"/>
      <c r="JI71" s="199">
        <v>76</v>
      </c>
      <c r="JJ71" s="199">
        <v>380000</v>
      </c>
      <c r="JK71" s="199"/>
      <c r="JL71" s="199">
        <f>JJ71+JK71</f>
        <v>380000</v>
      </c>
      <c r="JM71" s="191"/>
      <c r="JN71" s="279" t="s">
        <v>55</v>
      </c>
      <c r="JO71" s="279"/>
      <c r="JP71" s="199">
        <v>534</v>
      </c>
      <c r="JQ71" s="199">
        <v>1000000</v>
      </c>
      <c r="JR71" s="199"/>
      <c r="JS71" s="199">
        <f>JQ71+JR71</f>
        <v>1000000</v>
      </c>
      <c r="JT71" s="191"/>
      <c r="JU71" s="279" t="s">
        <v>55</v>
      </c>
      <c r="JV71" s="279"/>
      <c r="JW71" s="199">
        <v>0</v>
      </c>
      <c r="JX71" s="199">
        <v>0</v>
      </c>
      <c r="JY71" s="199">
        <v>600000</v>
      </c>
      <c r="JZ71" s="199">
        <f>JX71+JY71</f>
        <v>600000</v>
      </c>
      <c r="KA71" s="191"/>
      <c r="KB71" s="279" t="s">
        <v>55</v>
      </c>
      <c r="KC71" s="279"/>
      <c r="KD71" s="199">
        <v>0</v>
      </c>
      <c r="KE71" s="199">
        <v>5000000</v>
      </c>
      <c r="KF71" s="199"/>
      <c r="KG71" s="199">
        <f>KE71+KF71</f>
        <v>5000000</v>
      </c>
      <c r="KH71" s="191"/>
      <c r="KI71" s="279" t="s">
        <v>55</v>
      </c>
      <c r="KJ71" s="279"/>
      <c r="KK71" s="199">
        <v>1068</v>
      </c>
      <c r="KL71" s="199">
        <v>8544000</v>
      </c>
      <c r="KM71" s="199"/>
      <c r="KN71" s="199">
        <f>KL71+KM71</f>
        <v>8544000</v>
      </c>
      <c r="KO71" s="191"/>
      <c r="KP71" s="279" t="s">
        <v>55</v>
      </c>
      <c r="KQ71" s="279"/>
      <c r="KR71" s="199">
        <v>0</v>
      </c>
      <c r="KS71" s="199">
        <f t="shared" si="45"/>
        <v>150341000</v>
      </c>
      <c r="KT71" s="199">
        <f t="shared" ref="KT71:KU86" si="89">L71+S71+Z71+AG71+AN71+AU71+BB71+BI71+BP71+BW71+CD71+CK71+CY71+DF71+DM71+DT71+EA71+EH71+EO71+EV71+FC71+FJ71+FQ71+FX71+GE71+GL71+GS71+GZ71+HG71+HN71+HU71+IB71+II71+IP71+IW71+JD71+JK71+JR71+JY71+KF71+KM71+CR71</f>
        <v>29796143</v>
      </c>
      <c r="KU71" s="199">
        <f t="shared" si="89"/>
        <v>180137143</v>
      </c>
      <c r="KV71" s="9"/>
    </row>
    <row r="72" spans="1:308" ht="18" customHeight="1">
      <c r="A72" s="200">
        <v>1</v>
      </c>
      <c r="B72" s="191" t="s">
        <v>1898</v>
      </c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>
        <f>K72+L72</f>
        <v>0</v>
      </c>
      <c r="N72" s="191"/>
      <c r="O72" s="191"/>
      <c r="P72" s="191"/>
      <c r="Q72" s="191"/>
      <c r="R72" s="191"/>
      <c r="S72" s="191"/>
      <c r="T72" s="191">
        <f>R72+S72</f>
        <v>0</v>
      </c>
      <c r="U72" s="191"/>
      <c r="V72" s="191"/>
      <c r="W72" s="191"/>
      <c r="X72" s="191"/>
      <c r="Y72" s="191"/>
      <c r="Z72" s="191"/>
      <c r="AA72" s="191">
        <f>Y72+Z72</f>
        <v>0</v>
      </c>
      <c r="AB72" s="191"/>
      <c r="AC72" s="191"/>
      <c r="AD72" s="191"/>
      <c r="AE72" s="191"/>
      <c r="AF72" s="191"/>
      <c r="AG72" s="191"/>
      <c r="AH72" s="191">
        <f>AF72+AG72</f>
        <v>0</v>
      </c>
      <c r="AI72" s="191"/>
      <c r="AJ72" s="191"/>
      <c r="AK72" s="191"/>
      <c r="AL72" s="191"/>
      <c r="AM72" s="191"/>
      <c r="AN72" s="191"/>
      <c r="AO72" s="191">
        <f>AM72+AN72</f>
        <v>0</v>
      </c>
      <c r="AP72" s="191"/>
      <c r="AQ72" s="191"/>
      <c r="AR72" s="191"/>
      <c r="AS72" s="191"/>
      <c r="AT72" s="191"/>
      <c r="AU72" s="191"/>
      <c r="AV72" s="191">
        <f>AT72+AU72</f>
        <v>0</v>
      </c>
      <c r="AW72" s="191"/>
      <c r="AX72" s="191"/>
      <c r="AY72" s="191"/>
      <c r="AZ72" s="191"/>
      <c r="BA72" s="191"/>
      <c r="BB72" s="191"/>
      <c r="BC72" s="191">
        <f>BA72+BB72</f>
        <v>0</v>
      </c>
      <c r="BD72" s="191"/>
      <c r="BE72" s="191"/>
      <c r="BF72" s="191"/>
      <c r="BG72" s="191"/>
      <c r="BH72" s="191"/>
      <c r="BI72" s="191"/>
      <c r="BJ72" s="191">
        <f>BH72+BI72</f>
        <v>0</v>
      </c>
      <c r="BK72" s="191"/>
      <c r="BL72" s="191"/>
      <c r="BM72" s="191"/>
      <c r="BN72" s="191"/>
      <c r="BO72" s="191"/>
      <c r="BP72" s="191"/>
      <c r="BQ72" s="191">
        <f>BO72+BP72</f>
        <v>0</v>
      </c>
      <c r="BR72" s="191"/>
      <c r="BS72" s="191"/>
      <c r="BT72" s="191"/>
      <c r="BU72" s="191">
        <v>1</v>
      </c>
      <c r="BV72" s="191">
        <f>BU72*5000</f>
        <v>5000</v>
      </c>
      <c r="BW72" s="191"/>
      <c r="BX72" s="191">
        <f>BV72+BW72</f>
        <v>5000</v>
      </c>
      <c r="BY72" s="191"/>
      <c r="BZ72" s="191"/>
      <c r="CA72" s="191"/>
      <c r="CB72" s="191">
        <v>1</v>
      </c>
      <c r="CC72" s="191">
        <f>CB72*5000</f>
        <v>5000</v>
      </c>
      <c r="CD72" s="191"/>
      <c r="CE72" s="191">
        <f>CC72+CD72</f>
        <v>5000</v>
      </c>
      <c r="CF72" s="191"/>
      <c r="CG72" s="191"/>
      <c r="CH72" s="191"/>
      <c r="CI72" s="191">
        <v>1</v>
      </c>
      <c r="CJ72" s="191">
        <f>CI72*5000</f>
        <v>5000</v>
      </c>
      <c r="CK72" s="191"/>
      <c r="CL72" s="191">
        <f>CJ72+CK72</f>
        <v>5000</v>
      </c>
      <c r="CM72" s="191"/>
      <c r="CN72" s="191"/>
      <c r="CO72" s="191"/>
      <c r="CP72" s="191"/>
      <c r="CQ72" s="191"/>
      <c r="CR72" s="191"/>
      <c r="CS72" s="191">
        <f>CQ72+CR72</f>
        <v>0</v>
      </c>
      <c r="CT72" s="191"/>
      <c r="CU72" s="191"/>
      <c r="CV72" s="191"/>
      <c r="CW72" s="191"/>
      <c r="CX72" s="191"/>
      <c r="CY72" s="191"/>
      <c r="CZ72" s="191">
        <f>CX72+CY72</f>
        <v>0</v>
      </c>
      <c r="DA72" s="191"/>
      <c r="DB72" s="191"/>
      <c r="DC72" s="191"/>
      <c r="DD72" s="191"/>
      <c r="DE72" s="191"/>
      <c r="DF72" s="191"/>
      <c r="DG72" s="191">
        <f>DE72+DF72</f>
        <v>0</v>
      </c>
      <c r="DH72" s="191"/>
      <c r="DI72" s="191"/>
      <c r="DJ72" s="191"/>
      <c r="DK72" s="191"/>
      <c r="DL72" s="191"/>
      <c r="DM72" s="191"/>
      <c r="DN72" s="191">
        <f>DL72+DM72</f>
        <v>0</v>
      </c>
      <c r="DO72" s="191"/>
      <c r="DP72" s="191"/>
      <c r="DQ72" s="191"/>
      <c r="DR72" s="191"/>
      <c r="DS72" s="191"/>
      <c r="DT72" s="191"/>
      <c r="DU72" s="191">
        <f>DS72+DT72</f>
        <v>0</v>
      </c>
      <c r="DV72" s="191"/>
      <c r="DW72" s="191"/>
      <c r="DX72" s="191"/>
      <c r="DY72" s="191"/>
      <c r="DZ72" s="191"/>
      <c r="EA72" s="191"/>
      <c r="EB72" s="191">
        <f>DZ72+EA72</f>
        <v>0</v>
      </c>
      <c r="EC72" s="191"/>
      <c r="ED72" s="191"/>
      <c r="EE72" s="191"/>
      <c r="EF72" s="191"/>
      <c r="EG72" s="191"/>
      <c r="EH72" s="191"/>
      <c r="EI72" s="191">
        <f>EG72+EH72</f>
        <v>0</v>
      </c>
      <c r="EJ72" s="191"/>
      <c r="EK72" s="191"/>
      <c r="EL72" s="191"/>
      <c r="EM72" s="191"/>
      <c r="EN72" s="191"/>
      <c r="EO72" s="191"/>
      <c r="EP72" s="191">
        <f>EN72+EO72</f>
        <v>0</v>
      </c>
      <c r="EQ72" s="191"/>
      <c r="ER72" s="191"/>
      <c r="ES72" s="191"/>
      <c r="ET72" s="191"/>
      <c r="EU72" s="191"/>
      <c r="EV72" s="191"/>
      <c r="EW72" s="191">
        <f>EU72+EV72</f>
        <v>0</v>
      </c>
      <c r="EX72" s="191"/>
      <c r="EY72" s="191"/>
      <c r="EZ72" s="191"/>
      <c r="FA72" s="191"/>
      <c r="FB72" s="191"/>
      <c r="FC72" s="191"/>
      <c r="FD72" s="191">
        <f>FB72+FC72</f>
        <v>0</v>
      </c>
      <c r="FE72" s="191"/>
      <c r="FF72" s="191"/>
      <c r="FG72" s="191"/>
      <c r="FH72" s="191"/>
      <c r="FI72" s="191"/>
      <c r="FJ72" s="191"/>
      <c r="FK72" s="191">
        <f>FI72+FJ72</f>
        <v>0</v>
      </c>
      <c r="FL72" s="191"/>
      <c r="FM72" s="191"/>
      <c r="FN72" s="191"/>
      <c r="FO72" s="191"/>
      <c r="FP72" s="191"/>
      <c r="FQ72" s="191"/>
      <c r="FR72" s="191">
        <f>FP72+FQ72</f>
        <v>0</v>
      </c>
      <c r="FS72" s="191"/>
      <c r="FT72" s="191"/>
      <c r="FU72" s="191"/>
      <c r="FV72" s="191"/>
      <c r="FW72" s="191"/>
      <c r="FX72" s="191"/>
      <c r="FY72" s="191">
        <f>FW72+FX72</f>
        <v>0</v>
      </c>
      <c r="FZ72" s="191"/>
      <c r="GA72" s="191"/>
      <c r="GB72" s="191"/>
      <c r="GC72" s="191"/>
      <c r="GD72" s="191"/>
      <c r="GE72" s="191"/>
      <c r="GF72" s="191">
        <f>GD72+GE72</f>
        <v>0</v>
      </c>
      <c r="GG72" s="191"/>
      <c r="GH72" s="191"/>
      <c r="GI72" s="191"/>
      <c r="GJ72" s="191"/>
      <c r="GK72" s="191"/>
      <c r="GL72" s="191"/>
      <c r="GM72" s="191">
        <f>GK72+GL72</f>
        <v>0</v>
      </c>
      <c r="GN72" s="191"/>
      <c r="GO72" s="191"/>
      <c r="GP72" s="191"/>
      <c r="GQ72" s="191"/>
      <c r="GR72" s="191"/>
      <c r="GS72" s="191"/>
      <c r="GT72" s="191">
        <f>GR72+GS72</f>
        <v>0</v>
      </c>
      <c r="GU72" s="191"/>
      <c r="GV72" s="191"/>
      <c r="GW72" s="191"/>
      <c r="GX72" s="191"/>
      <c r="GY72" s="191"/>
      <c r="GZ72" s="191"/>
      <c r="HA72" s="191">
        <f>GY72+GZ72</f>
        <v>0</v>
      </c>
      <c r="HB72" s="191"/>
      <c r="HC72" s="191"/>
      <c r="HD72" s="191"/>
      <c r="HE72" s="191"/>
      <c r="HF72" s="191"/>
      <c r="HG72" s="191"/>
      <c r="HH72" s="191">
        <f>HF72+HG72</f>
        <v>0</v>
      </c>
      <c r="HI72" s="191"/>
      <c r="HJ72" s="191"/>
      <c r="HK72" s="191"/>
      <c r="HL72" s="191"/>
      <c r="HM72" s="191"/>
      <c r="HN72" s="191"/>
      <c r="HO72" s="191">
        <f>HM72+HN72</f>
        <v>0</v>
      </c>
      <c r="HP72" s="191"/>
      <c r="HQ72" s="191"/>
      <c r="HR72" s="191"/>
      <c r="HS72" s="191"/>
      <c r="HT72" s="191"/>
      <c r="HU72" s="191"/>
      <c r="HV72" s="191">
        <f>HT72+HU72</f>
        <v>0</v>
      </c>
      <c r="HW72" s="191"/>
      <c r="HX72" s="191"/>
      <c r="HY72" s="191"/>
      <c r="HZ72" s="191"/>
      <c r="IA72" s="191"/>
      <c r="IB72" s="191"/>
      <c r="IC72" s="191">
        <f>IA72+IB72</f>
        <v>0</v>
      </c>
      <c r="ID72" s="191"/>
      <c r="IE72" s="191"/>
      <c r="IF72" s="191"/>
      <c r="IG72" s="191"/>
      <c r="IH72" s="191"/>
      <c r="II72" s="191"/>
      <c r="IJ72" s="191">
        <f>IH72+II72</f>
        <v>0</v>
      </c>
      <c r="IK72" s="191"/>
      <c r="IL72" s="191"/>
      <c r="IM72" s="191"/>
      <c r="IN72" s="191"/>
      <c r="IO72" s="191"/>
      <c r="IP72" s="191"/>
      <c r="IQ72" s="191">
        <f>IO72+IP72</f>
        <v>0</v>
      </c>
      <c r="IR72" s="191"/>
      <c r="IS72" s="191"/>
      <c r="IT72" s="191"/>
      <c r="IU72" s="191"/>
      <c r="IV72" s="191"/>
      <c r="IW72" s="191"/>
      <c r="IX72" s="191">
        <f>IV72+IW72</f>
        <v>0</v>
      </c>
      <c r="IY72" s="191"/>
      <c r="IZ72" s="191"/>
      <c r="JA72" s="191"/>
      <c r="JB72" s="191"/>
      <c r="JC72" s="191"/>
      <c r="JD72" s="191"/>
      <c r="JE72" s="191">
        <f>JC72+JD72</f>
        <v>0</v>
      </c>
      <c r="JF72" s="191"/>
      <c r="JG72" s="191"/>
      <c r="JH72" s="191"/>
      <c r="JI72" s="191"/>
      <c r="JJ72" s="191"/>
      <c r="JK72" s="191"/>
      <c r="JL72" s="191">
        <f>JJ72+JK72</f>
        <v>0</v>
      </c>
      <c r="JM72" s="191"/>
      <c r="JN72" s="191"/>
      <c r="JO72" s="191"/>
      <c r="JP72" s="191"/>
      <c r="JQ72" s="191"/>
      <c r="JR72" s="191"/>
      <c r="JS72" s="191">
        <f>JQ72+JR72</f>
        <v>0</v>
      </c>
      <c r="JT72" s="191"/>
      <c r="JU72" s="191"/>
      <c r="JV72" s="191"/>
      <c r="JW72" s="191"/>
      <c r="JX72" s="191"/>
      <c r="JY72" s="191"/>
      <c r="JZ72" s="191">
        <f>JX72+JY72</f>
        <v>0</v>
      </c>
      <c r="KA72" s="191"/>
      <c r="KB72" s="191"/>
      <c r="KC72" s="191"/>
      <c r="KD72" s="191"/>
      <c r="KE72" s="191"/>
      <c r="KF72" s="191"/>
      <c r="KG72" s="191">
        <f>KE72+KF72</f>
        <v>0</v>
      </c>
      <c r="KH72" s="191"/>
      <c r="KI72" s="191"/>
      <c r="KJ72" s="191"/>
      <c r="KK72" s="191"/>
      <c r="KL72" s="191"/>
      <c r="KM72" s="191"/>
      <c r="KN72" s="191">
        <f>KL72+KM72</f>
        <v>0</v>
      </c>
      <c r="KO72" s="191"/>
      <c r="KP72" s="191"/>
      <c r="KQ72" s="191"/>
      <c r="KR72" s="191"/>
      <c r="KS72" s="190">
        <f t="shared" ref="KS72:KS101" si="90">K72+R72+Y72+AF72+AM72+AT72+BA72+BH72+BO72+BV72+CC72+CJ72+CX72+DE72+DL72+DS72+DZ72+EG72+EN72+EU72+FB72+FI72+FP72+FW72+GD72+GK72+GR72+GY72+HF72+HM72+HT72+IA72+IH72+IO72+IV72+JC72+JJ72+JQ72+JX72+KE72+KL72+CQ72</f>
        <v>15000</v>
      </c>
      <c r="KT72" s="190">
        <f t="shared" si="89"/>
        <v>0</v>
      </c>
      <c r="KU72" s="190">
        <f t="shared" si="89"/>
        <v>15000</v>
      </c>
      <c r="KV72" s="9"/>
    </row>
    <row r="73" spans="1:308" ht="18" customHeight="1">
      <c r="A73" s="200">
        <v>2</v>
      </c>
      <c r="B73" s="191" t="s">
        <v>1899</v>
      </c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>
        <f t="shared" ref="M73:M101" si="91">K73+L73</f>
        <v>0</v>
      </c>
      <c r="N73" s="191"/>
      <c r="O73" s="191"/>
      <c r="P73" s="191"/>
      <c r="Q73" s="191"/>
      <c r="R73" s="191"/>
      <c r="S73" s="191"/>
      <c r="T73" s="191">
        <f t="shared" ref="T73:T101" si="92">R73+S73</f>
        <v>0</v>
      </c>
      <c r="U73" s="191"/>
      <c r="V73" s="191"/>
      <c r="W73" s="191"/>
      <c r="X73" s="191"/>
      <c r="Y73" s="191"/>
      <c r="Z73" s="191"/>
      <c r="AA73" s="191">
        <f t="shared" ref="AA73:AA101" si="93">Y73+Z73</f>
        <v>0</v>
      </c>
      <c r="AB73" s="191"/>
      <c r="AC73" s="191"/>
      <c r="AD73" s="191"/>
      <c r="AE73" s="191"/>
      <c r="AF73" s="191"/>
      <c r="AG73" s="191"/>
      <c r="AH73" s="191">
        <f t="shared" ref="AH73:AH101" si="94">AF73+AG73</f>
        <v>0</v>
      </c>
      <c r="AI73" s="191"/>
      <c r="AJ73" s="191"/>
      <c r="AK73" s="191"/>
      <c r="AL73" s="191"/>
      <c r="AM73" s="191"/>
      <c r="AN73" s="191"/>
      <c r="AO73" s="191">
        <f t="shared" ref="AO73:AO101" si="95">AM73+AN73</f>
        <v>0</v>
      </c>
      <c r="AP73" s="191"/>
      <c r="AQ73" s="191"/>
      <c r="AR73" s="191"/>
      <c r="AS73" s="191"/>
      <c r="AT73" s="191"/>
      <c r="AU73" s="191"/>
      <c r="AV73" s="191">
        <f t="shared" ref="AV73:AV101" si="96">AT73+AU73</f>
        <v>0</v>
      </c>
      <c r="AW73" s="191"/>
      <c r="AX73" s="191"/>
      <c r="AY73" s="191"/>
      <c r="AZ73" s="191"/>
      <c r="BA73" s="191"/>
      <c r="BB73" s="191"/>
      <c r="BC73" s="191">
        <f t="shared" ref="BC73:BC101" si="97">BA73+BB73</f>
        <v>0</v>
      </c>
      <c r="BD73" s="191"/>
      <c r="BE73" s="191"/>
      <c r="BF73" s="191"/>
      <c r="BG73" s="191"/>
      <c r="BH73" s="191"/>
      <c r="BI73" s="191"/>
      <c r="BJ73" s="191">
        <f t="shared" ref="BJ73:BJ101" si="98">BH73+BI73</f>
        <v>0</v>
      </c>
      <c r="BK73" s="191"/>
      <c r="BL73" s="191"/>
      <c r="BM73" s="191"/>
      <c r="BN73" s="191"/>
      <c r="BO73" s="191"/>
      <c r="BP73" s="191"/>
      <c r="BQ73" s="191">
        <f t="shared" ref="BQ73:BQ101" si="99">BO73+BP73</f>
        <v>0</v>
      </c>
      <c r="BR73" s="191"/>
      <c r="BS73" s="191"/>
      <c r="BT73" s="191"/>
      <c r="BU73" s="191"/>
      <c r="BV73" s="191">
        <f t="shared" ref="BV73:BV101" si="100">BU73*5000</f>
        <v>0</v>
      </c>
      <c r="BW73" s="191"/>
      <c r="BX73" s="191">
        <f t="shared" ref="BX73:BX101" si="101">BV73+BW73</f>
        <v>0</v>
      </c>
      <c r="BY73" s="191"/>
      <c r="BZ73" s="191"/>
      <c r="CA73" s="191"/>
      <c r="CB73" s="191"/>
      <c r="CC73" s="191">
        <f t="shared" ref="CC73:CC101" si="102">CB73*5000</f>
        <v>0</v>
      </c>
      <c r="CD73" s="191"/>
      <c r="CE73" s="191">
        <f t="shared" ref="CE73:CE101" si="103">CC73+CD73</f>
        <v>0</v>
      </c>
      <c r="CF73" s="191"/>
      <c r="CG73" s="191"/>
      <c r="CH73" s="191"/>
      <c r="CI73" s="191"/>
      <c r="CJ73" s="191">
        <f t="shared" ref="CJ73:CJ101" si="104">CI73*5000</f>
        <v>0</v>
      </c>
      <c r="CK73" s="191"/>
      <c r="CL73" s="191">
        <f t="shared" ref="CL73:CL101" si="105">CJ73+CK73</f>
        <v>0</v>
      </c>
      <c r="CM73" s="191"/>
      <c r="CN73" s="191"/>
      <c r="CO73" s="191"/>
      <c r="CP73" s="191"/>
      <c r="CQ73" s="191"/>
      <c r="CR73" s="191"/>
      <c r="CS73" s="191">
        <f t="shared" ref="CS73:CS101" si="106">CQ73+CR73</f>
        <v>0</v>
      </c>
      <c r="CT73" s="191"/>
      <c r="CU73" s="191"/>
      <c r="CV73" s="191"/>
      <c r="CW73" s="191"/>
      <c r="CX73" s="191"/>
      <c r="CY73" s="191"/>
      <c r="CZ73" s="191">
        <f t="shared" ref="CZ73:CZ101" si="107">CX73+CY73</f>
        <v>0</v>
      </c>
      <c r="DA73" s="191"/>
      <c r="DB73" s="191"/>
      <c r="DC73" s="191"/>
      <c r="DD73" s="191"/>
      <c r="DE73" s="191"/>
      <c r="DF73" s="191"/>
      <c r="DG73" s="191">
        <f t="shared" ref="DG73:DG101" si="108">DE73+DF73</f>
        <v>0</v>
      </c>
      <c r="DH73" s="191"/>
      <c r="DI73" s="191"/>
      <c r="DJ73" s="191"/>
      <c r="DK73" s="191"/>
      <c r="DL73" s="191"/>
      <c r="DM73" s="191"/>
      <c r="DN73" s="191">
        <f t="shared" ref="DN73:DN101" si="109">DL73+DM73</f>
        <v>0</v>
      </c>
      <c r="DO73" s="191"/>
      <c r="DP73" s="191"/>
      <c r="DQ73" s="191"/>
      <c r="DR73" s="191"/>
      <c r="DS73" s="191"/>
      <c r="DT73" s="191"/>
      <c r="DU73" s="191">
        <f t="shared" ref="DU73:DU101" si="110">DS73+DT73</f>
        <v>0</v>
      </c>
      <c r="DV73" s="191"/>
      <c r="DW73" s="191"/>
      <c r="DX73" s="191"/>
      <c r="DY73" s="191"/>
      <c r="DZ73" s="191"/>
      <c r="EA73" s="191"/>
      <c r="EB73" s="191">
        <f t="shared" ref="EB73:EB101" si="111">DZ73+EA73</f>
        <v>0</v>
      </c>
      <c r="EC73" s="191"/>
      <c r="ED73" s="191"/>
      <c r="EE73" s="191"/>
      <c r="EF73" s="191"/>
      <c r="EG73" s="191"/>
      <c r="EH73" s="191"/>
      <c r="EI73" s="191">
        <f t="shared" ref="EI73:EI101" si="112">EG73+EH73</f>
        <v>0</v>
      </c>
      <c r="EJ73" s="191"/>
      <c r="EK73" s="191"/>
      <c r="EL73" s="191"/>
      <c r="EM73" s="191"/>
      <c r="EN73" s="191"/>
      <c r="EO73" s="191"/>
      <c r="EP73" s="191">
        <f t="shared" ref="EP73:EP101" si="113">EN73+EO73</f>
        <v>0</v>
      </c>
      <c r="EQ73" s="191"/>
      <c r="ER73" s="191"/>
      <c r="ES73" s="191"/>
      <c r="ET73" s="191"/>
      <c r="EU73" s="191"/>
      <c r="EV73" s="191"/>
      <c r="EW73" s="191">
        <f t="shared" ref="EW73:EW101" si="114">EU73+EV73</f>
        <v>0</v>
      </c>
      <c r="EX73" s="191"/>
      <c r="EY73" s="191"/>
      <c r="EZ73" s="191"/>
      <c r="FA73" s="191"/>
      <c r="FB73" s="191"/>
      <c r="FC73" s="191"/>
      <c r="FD73" s="191">
        <f t="shared" ref="FD73:FD101" si="115">FB73+FC73</f>
        <v>0</v>
      </c>
      <c r="FE73" s="191"/>
      <c r="FF73" s="191"/>
      <c r="FG73" s="191"/>
      <c r="FH73" s="191"/>
      <c r="FI73" s="191"/>
      <c r="FJ73" s="191"/>
      <c r="FK73" s="191">
        <f t="shared" ref="FK73:FK101" si="116">FI73+FJ73</f>
        <v>0</v>
      </c>
      <c r="FL73" s="191"/>
      <c r="FM73" s="191"/>
      <c r="FN73" s="191"/>
      <c r="FO73" s="191"/>
      <c r="FP73" s="191"/>
      <c r="FQ73" s="191"/>
      <c r="FR73" s="191">
        <f t="shared" ref="FR73:FR101" si="117">FP73+FQ73</f>
        <v>0</v>
      </c>
      <c r="FS73" s="191"/>
      <c r="FT73" s="191"/>
      <c r="FU73" s="191"/>
      <c r="FV73" s="191"/>
      <c r="FW73" s="191"/>
      <c r="FX73" s="191"/>
      <c r="FY73" s="191">
        <f t="shared" ref="FY73:FY101" si="118">FW73+FX73</f>
        <v>0</v>
      </c>
      <c r="FZ73" s="191"/>
      <c r="GA73" s="191"/>
      <c r="GB73" s="191"/>
      <c r="GC73" s="191"/>
      <c r="GD73" s="191"/>
      <c r="GE73" s="191"/>
      <c r="GF73" s="191">
        <f t="shared" ref="GF73:GF101" si="119">GD73+GE73</f>
        <v>0</v>
      </c>
      <c r="GG73" s="191"/>
      <c r="GH73" s="191"/>
      <c r="GI73" s="191"/>
      <c r="GJ73" s="191"/>
      <c r="GK73" s="191"/>
      <c r="GL73" s="191"/>
      <c r="GM73" s="191">
        <f t="shared" ref="GM73:GM101" si="120">GK73+GL73</f>
        <v>0</v>
      </c>
      <c r="GN73" s="191"/>
      <c r="GO73" s="191"/>
      <c r="GP73" s="191"/>
      <c r="GQ73" s="191"/>
      <c r="GR73" s="191"/>
      <c r="GS73" s="191"/>
      <c r="GT73" s="191">
        <f t="shared" ref="GT73:GT101" si="121">GR73+GS73</f>
        <v>0</v>
      </c>
      <c r="GU73" s="191"/>
      <c r="GV73" s="191"/>
      <c r="GW73" s="191"/>
      <c r="GX73" s="191"/>
      <c r="GY73" s="191"/>
      <c r="GZ73" s="191"/>
      <c r="HA73" s="191">
        <f t="shared" ref="HA73:HA101" si="122">GY73+GZ73</f>
        <v>0</v>
      </c>
      <c r="HB73" s="191"/>
      <c r="HC73" s="191"/>
      <c r="HD73" s="191"/>
      <c r="HE73" s="191"/>
      <c r="HF73" s="191"/>
      <c r="HG73" s="191"/>
      <c r="HH73" s="191">
        <f t="shared" ref="HH73:HH101" si="123">HF73+HG73</f>
        <v>0</v>
      </c>
      <c r="HI73" s="191"/>
      <c r="HJ73" s="191"/>
      <c r="HK73" s="191"/>
      <c r="HL73" s="191"/>
      <c r="HM73" s="191"/>
      <c r="HN73" s="191"/>
      <c r="HO73" s="191">
        <f t="shared" ref="HO73:HO101" si="124">HM73+HN73</f>
        <v>0</v>
      </c>
      <c r="HP73" s="191"/>
      <c r="HQ73" s="191"/>
      <c r="HR73" s="191"/>
      <c r="HS73" s="191"/>
      <c r="HT73" s="191"/>
      <c r="HU73" s="191"/>
      <c r="HV73" s="191">
        <f t="shared" ref="HV73:HV101" si="125">HT73+HU73</f>
        <v>0</v>
      </c>
      <c r="HW73" s="191"/>
      <c r="HX73" s="191"/>
      <c r="HY73" s="191"/>
      <c r="HZ73" s="191"/>
      <c r="IA73" s="191"/>
      <c r="IB73" s="191"/>
      <c r="IC73" s="191">
        <f t="shared" ref="IC73:IC101" si="126">IA73+IB73</f>
        <v>0</v>
      </c>
      <c r="ID73" s="191"/>
      <c r="IE73" s="191"/>
      <c r="IF73" s="191"/>
      <c r="IG73" s="191"/>
      <c r="IH73" s="191"/>
      <c r="II73" s="191"/>
      <c r="IJ73" s="191">
        <f t="shared" ref="IJ73:IJ101" si="127">IH73+II73</f>
        <v>0</v>
      </c>
      <c r="IK73" s="191"/>
      <c r="IL73" s="191"/>
      <c r="IM73" s="191"/>
      <c r="IN73" s="191"/>
      <c r="IO73" s="191"/>
      <c r="IP73" s="191"/>
      <c r="IQ73" s="191">
        <f t="shared" ref="IQ73:IQ101" si="128">IO73+IP73</f>
        <v>0</v>
      </c>
      <c r="IR73" s="191"/>
      <c r="IS73" s="191"/>
      <c r="IT73" s="191"/>
      <c r="IU73" s="191"/>
      <c r="IV73" s="191"/>
      <c r="IW73" s="191"/>
      <c r="IX73" s="191">
        <f t="shared" ref="IX73:IX101" si="129">IV73+IW73</f>
        <v>0</v>
      </c>
      <c r="IY73" s="191"/>
      <c r="IZ73" s="191"/>
      <c r="JA73" s="191"/>
      <c r="JB73" s="191"/>
      <c r="JC73" s="191"/>
      <c r="JD73" s="191"/>
      <c r="JE73" s="191">
        <f t="shared" ref="JE73:JE101" si="130">JC73+JD73</f>
        <v>0</v>
      </c>
      <c r="JF73" s="191"/>
      <c r="JG73" s="191"/>
      <c r="JH73" s="191"/>
      <c r="JI73" s="191"/>
      <c r="JJ73" s="191"/>
      <c r="JK73" s="191"/>
      <c r="JL73" s="191">
        <f t="shared" ref="JL73:JL101" si="131">JJ73+JK73</f>
        <v>0</v>
      </c>
      <c r="JM73" s="191"/>
      <c r="JN73" s="191"/>
      <c r="JO73" s="191"/>
      <c r="JP73" s="191"/>
      <c r="JQ73" s="191"/>
      <c r="JR73" s="191"/>
      <c r="JS73" s="191">
        <f t="shared" ref="JS73:JS101" si="132">JQ73+JR73</f>
        <v>0</v>
      </c>
      <c r="JT73" s="191"/>
      <c r="JU73" s="191"/>
      <c r="JV73" s="191"/>
      <c r="JW73" s="191"/>
      <c r="JX73" s="191"/>
      <c r="JY73" s="191"/>
      <c r="JZ73" s="191">
        <f t="shared" ref="JZ73:JZ101" si="133">JX73+JY73</f>
        <v>0</v>
      </c>
      <c r="KA73" s="191"/>
      <c r="KB73" s="191"/>
      <c r="KC73" s="191"/>
      <c r="KD73" s="191"/>
      <c r="KE73" s="191"/>
      <c r="KF73" s="191"/>
      <c r="KG73" s="191">
        <f t="shared" ref="KG73:KG101" si="134">KE73+KF73</f>
        <v>0</v>
      </c>
      <c r="KH73" s="191"/>
      <c r="KI73" s="191"/>
      <c r="KJ73" s="191"/>
      <c r="KK73" s="191"/>
      <c r="KL73" s="191"/>
      <c r="KM73" s="191"/>
      <c r="KN73" s="191">
        <f t="shared" ref="KN73:KN101" si="135">KL73+KM73</f>
        <v>0</v>
      </c>
      <c r="KO73" s="191"/>
      <c r="KP73" s="191"/>
      <c r="KQ73" s="191"/>
      <c r="KR73" s="191"/>
      <c r="KS73" s="190">
        <f t="shared" si="90"/>
        <v>0</v>
      </c>
      <c r="KT73" s="190">
        <f t="shared" si="89"/>
        <v>0</v>
      </c>
      <c r="KU73" s="190">
        <f t="shared" si="89"/>
        <v>0</v>
      </c>
      <c r="KV73" s="9"/>
    </row>
    <row r="74" spans="1:308" ht="18" customHeight="1">
      <c r="A74" s="200">
        <v>3</v>
      </c>
      <c r="B74" s="191" t="s">
        <v>1900</v>
      </c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>
        <f t="shared" si="91"/>
        <v>0</v>
      </c>
      <c r="N74" s="191"/>
      <c r="O74" s="191"/>
      <c r="P74" s="191"/>
      <c r="Q74" s="191"/>
      <c r="R74" s="191"/>
      <c r="S74" s="191"/>
      <c r="T74" s="191">
        <f t="shared" si="92"/>
        <v>0</v>
      </c>
      <c r="U74" s="191"/>
      <c r="V74" s="191"/>
      <c r="W74" s="191"/>
      <c r="X74" s="191"/>
      <c r="Y74" s="191"/>
      <c r="Z74" s="191"/>
      <c r="AA74" s="191">
        <f t="shared" si="93"/>
        <v>0</v>
      </c>
      <c r="AB74" s="191"/>
      <c r="AC74" s="191"/>
      <c r="AD74" s="191"/>
      <c r="AE74" s="191"/>
      <c r="AF74" s="191"/>
      <c r="AG74" s="191"/>
      <c r="AH74" s="191">
        <f t="shared" si="94"/>
        <v>0</v>
      </c>
      <c r="AI74" s="191"/>
      <c r="AJ74" s="191"/>
      <c r="AK74" s="191"/>
      <c r="AL74" s="191"/>
      <c r="AM74" s="191"/>
      <c r="AN74" s="191"/>
      <c r="AO74" s="191">
        <f t="shared" si="95"/>
        <v>0</v>
      </c>
      <c r="AP74" s="191"/>
      <c r="AQ74" s="191"/>
      <c r="AR74" s="191"/>
      <c r="AS74" s="191"/>
      <c r="AT74" s="191"/>
      <c r="AU74" s="191"/>
      <c r="AV74" s="191">
        <f t="shared" si="96"/>
        <v>0</v>
      </c>
      <c r="AW74" s="191"/>
      <c r="AX74" s="191"/>
      <c r="AY74" s="191"/>
      <c r="AZ74" s="191"/>
      <c r="BA74" s="191"/>
      <c r="BB74" s="191"/>
      <c r="BC74" s="191">
        <f t="shared" si="97"/>
        <v>0</v>
      </c>
      <c r="BD74" s="191"/>
      <c r="BE74" s="191"/>
      <c r="BF74" s="191"/>
      <c r="BG74" s="191"/>
      <c r="BH74" s="191"/>
      <c r="BI74" s="191"/>
      <c r="BJ74" s="191">
        <f t="shared" si="98"/>
        <v>0</v>
      </c>
      <c r="BK74" s="191"/>
      <c r="BL74" s="191"/>
      <c r="BM74" s="191"/>
      <c r="BN74" s="191"/>
      <c r="BO74" s="191"/>
      <c r="BP74" s="191"/>
      <c r="BQ74" s="191">
        <f t="shared" si="99"/>
        <v>0</v>
      </c>
      <c r="BR74" s="191"/>
      <c r="BS74" s="191"/>
      <c r="BT74" s="191"/>
      <c r="BU74" s="191">
        <v>1</v>
      </c>
      <c r="BV74" s="191">
        <f t="shared" si="100"/>
        <v>5000</v>
      </c>
      <c r="BW74" s="191"/>
      <c r="BX74" s="191">
        <f t="shared" si="101"/>
        <v>5000</v>
      </c>
      <c r="BY74" s="191"/>
      <c r="BZ74" s="191"/>
      <c r="CA74" s="191"/>
      <c r="CB74" s="191">
        <v>1</v>
      </c>
      <c r="CC74" s="191">
        <f t="shared" si="102"/>
        <v>5000</v>
      </c>
      <c r="CD74" s="191"/>
      <c r="CE74" s="191">
        <f t="shared" si="103"/>
        <v>5000</v>
      </c>
      <c r="CF74" s="191"/>
      <c r="CG74" s="191"/>
      <c r="CH74" s="191"/>
      <c r="CI74" s="191">
        <v>1</v>
      </c>
      <c r="CJ74" s="191">
        <f t="shared" si="104"/>
        <v>5000</v>
      </c>
      <c r="CK74" s="191"/>
      <c r="CL74" s="191">
        <f t="shared" si="105"/>
        <v>5000</v>
      </c>
      <c r="CM74" s="191"/>
      <c r="CN74" s="191"/>
      <c r="CO74" s="191"/>
      <c r="CP74" s="191"/>
      <c r="CQ74" s="191"/>
      <c r="CR74" s="191"/>
      <c r="CS74" s="191">
        <f t="shared" si="106"/>
        <v>0</v>
      </c>
      <c r="CT74" s="191"/>
      <c r="CU74" s="191"/>
      <c r="CV74" s="191"/>
      <c r="CW74" s="191"/>
      <c r="CX74" s="191"/>
      <c r="CY74" s="191"/>
      <c r="CZ74" s="191">
        <f t="shared" si="107"/>
        <v>0</v>
      </c>
      <c r="DA74" s="191"/>
      <c r="DB74" s="191"/>
      <c r="DC74" s="191"/>
      <c r="DD74" s="191"/>
      <c r="DE74" s="191"/>
      <c r="DF74" s="191"/>
      <c r="DG74" s="191">
        <f t="shared" si="108"/>
        <v>0</v>
      </c>
      <c r="DH74" s="191"/>
      <c r="DI74" s="191"/>
      <c r="DJ74" s="191"/>
      <c r="DK74" s="191"/>
      <c r="DL74" s="191"/>
      <c r="DM74" s="191"/>
      <c r="DN74" s="191">
        <f t="shared" si="109"/>
        <v>0</v>
      </c>
      <c r="DO74" s="191"/>
      <c r="DP74" s="191"/>
      <c r="DQ74" s="191"/>
      <c r="DR74" s="191"/>
      <c r="DS74" s="191"/>
      <c r="DT74" s="191"/>
      <c r="DU74" s="191">
        <f t="shared" si="110"/>
        <v>0</v>
      </c>
      <c r="DV74" s="191"/>
      <c r="DW74" s="191"/>
      <c r="DX74" s="191"/>
      <c r="DY74" s="191"/>
      <c r="DZ74" s="191"/>
      <c r="EA74" s="191"/>
      <c r="EB74" s="191">
        <f t="shared" si="111"/>
        <v>0</v>
      </c>
      <c r="EC74" s="191"/>
      <c r="ED74" s="191"/>
      <c r="EE74" s="191"/>
      <c r="EF74" s="191"/>
      <c r="EG74" s="191"/>
      <c r="EH74" s="191"/>
      <c r="EI74" s="191">
        <f t="shared" si="112"/>
        <v>0</v>
      </c>
      <c r="EJ74" s="191"/>
      <c r="EK74" s="191"/>
      <c r="EL74" s="191"/>
      <c r="EM74" s="191"/>
      <c r="EN74" s="191"/>
      <c r="EO74" s="191"/>
      <c r="EP74" s="191">
        <f t="shared" si="113"/>
        <v>0</v>
      </c>
      <c r="EQ74" s="191"/>
      <c r="ER74" s="191"/>
      <c r="ES74" s="191"/>
      <c r="ET74" s="191"/>
      <c r="EU74" s="191"/>
      <c r="EV74" s="191"/>
      <c r="EW74" s="191">
        <f t="shared" si="114"/>
        <v>0</v>
      </c>
      <c r="EX74" s="191"/>
      <c r="EY74" s="191"/>
      <c r="EZ74" s="191"/>
      <c r="FA74" s="191"/>
      <c r="FB74" s="191"/>
      <c r="FC74" s="191"/>
      <c r="FD74" s="191">
        <f t="shared" si="115"/>
        <v>0</v>
      </c>
      <c r="FE74" s="191"/>
      <c r="FF74" s="191"/>
      <c r="FG74" s="191"/>
      <c r="FH74" s="191"/>
      <c r="FI74" s="191"/>
      <c r="FJ74" s="191"/>
      <c r="FK74" s="191">
        <f t="shared" si="116"/>
        <v>0</v>
      </c>
      <c r="FL74" s="191"/>
      <c r="FM74" s="191"/>
      <c r="FN74" s="191"/>
      <c r="FO74" s="191"/>
      <c r="FP74" s="191"/>
      <c r="FQ74" s="191"/>
      <c r="FR74" s="191">
        <f t="shared" si="117"/>
        <v>0</v>
      </c>
      <c r="FS74" s="191"/>
      <c r="FT74" s="191"/>
      <c r="FU74" s="191"/>
      <c r="FV74" s="191"/>
      <c r="FW74" s="191"/>
      <c r="FX74" s="191"/>
      <c r="FY74" s="191">
        <f t="shared" si="118"/>
        <v>0</v>
      </c>
      <c r="FZ74" s="191"/>
      <c r="GA74" s="191"/>
      <c r="GB74" s="191"/>
      <c r="GC74" s="191"/>
      <c r="GD74" s="191"/>
      <c r="GE74" s="191"/>
      <c r="GF74" s="191">
        <f t="shared" si="119"/>
        <v>0</v>
      </c>
      <c r="GG74" s="191"/>
      <c r="GH74" s="191"/>
      <c r="GI74" s="191"/>
      <c r="GJ74" s="191"/>
      <c r="GK74" s="191"/>
      <c r="GL74" s="191"/>
      <c r="GM74" s="191">
        <f t="shared" si="120"/>
        <v>0</v>
      </c>
      <c r="GN74" s="191"/>
      <c r="GO74" s="191"/>
      <c r="GP74" s="191"/>
      <c r="GQ74" s="191"/>
      <c r="GR74" s="191"/>
      <c r="GS74" s="191"/>
      <c r="GT74" s="191">
        <f t="shared" si="121"/>
        <v>0</v>
      </c>
      <c r="GU74" s="191"/>
      <c r="GV74" s="191"/>
      <c r="GW74" s="191"/>
      <c r="GX74" s="191"/>
      <c r="GY74" s="191"/>
      <c r="GZ74" s="191"/>
      <c r="HA74" s="191">
        <f t="shared" si="122"/>
        <v>0</v>
      </c>
      <c r="HB74" s="191"/>
      <c r="HC74" s="191"/>
      <c r="HD74" s="191"/>
      <c r="HE74" s="191"/>
      <c r="HF74" s="191"/>
      <c r="HG74" s="191"/>
      <c r="HH74" s="191">
        <f t="shared" si="123"/>
        <v>0</v>
      </c>
      <c r="HI74" s="191"/>
      <c r="HJ74" s="191"/>
      <c r="HK74" s="191"/>
      <c r="HL74" s="191"/>
      <c r="HM74" s="191"/>
      <c r="HN74" s="191"/>
      <c r="HO74" s="191">
        <f t="shared" si="124"/>
        <v>0</v>
      </c>
      <c r="HP74" s="191"/>
      <c r="HQ74" s="191"/>
      <c r="HR74" s="191"/>
      <c r="HS74" s="191"/>
      <c r="HT74" s="191"/>
      <c r="HU74" s="191"/>
      <c r="HV74" s="191">
        <f t="shared" si="125"/>
        <v>0</v>
      </c>
      <c r="HW74" s="191"/>
      <c r="HX74" s="191"/>
      <c r="HY74" s="191"/>
      <c r="HZ74" s="191"/>
      <c r="IA74" s="191"/>
      <c r="IB74" s="191"/>
      <c r="IC74" s="191">
        <f t="shared" si="126"/>
        <v>0</v>
      </c>
      <c r="ID74" s="191"/>
      <c r="IE74" s="191"/>
      <c r="IF74" s="191"/>
      <c r="IG74" s="191"/>
      <c r="IH74" s="191"/>
      <c r="II74" s="191"/>
      <c r="IJ74" s="191">
        <f t="shared" si="127"/>
        <v>0</v>
      </c>
      <c r="IK74" s="191"/>
      <c r="IL74" s="191"/>
      <c r="IM74" s="191"/>
      <c r="IN74" s="191"/>
      <c r="IO74" s="191"/>
      <c r="IP74" s="191"/>
      <c r="IQ74" s="191">
        <f t="shared" si="128"/>
        <v>0</v>
      </c>
      <c r="IR74" s="191"/>
      <c r="IS74" s="191"/>
      <c r="IT74" s="191"/>
      <c r="IU74" s="191"/>
      <c r="IV74" s="191"/>
      <c r="IW74" s="191"/>
      <c r="IX74" s="191">
        <f t="shared" si="129"/>
        <v>0</v>
      </c>
      <c r="IY74" s="191"/>
      <c r="IZ74" s="191"/>
      <c r="JA74" s="191"/>
      <c r="JB74" s="191"/>
      <c r="JC74" s="191"/>
      <c r="JD74" s="191"/>
      <c r="JE74" s="191">
        <f t="shared" si="130"/>
        <v>0</v>
      </c>
      <c r="JF74" s="191"/>
      <c r="JG74" s="191"/>
      <c r="JH74" s="191"/>
      <c r="JI74" s="191"/>
      <c r="JJ74" s="191"/>
      <c r="JK74" s="191"/>
      <c r="JL74" s="191">
        <f t="shared" si="131"/>
        <v>0</v>
      </c>
      <c r="JM74" s="191"/>
      <c r="JN74" s="191"/>
      <c r="JO74" s="191"/>
      <c r="JP74" s="191"/>
      <c r="JQ74" s="191"/>
      <c r="JR74" s="191"/>
      <c r="JS74" s="191">
        <f t="shared" si="132"/>
        <v>0</v>
      </c>
      <c r="JT74" s="191"/>
      <c r="JU74" s="191"/>
      <c r="JV74" s="191"/>
      <c r="JW74" s="191"/>
      <c r="JX74" s="191"/>
      <c r="JY74" s="191"/>
      <c r="JZ74" s="191">
        <f t="shared" si="133"/>
        <v>0</v>
      </c>
      <c r="KA74" s="191"/>
      <c r="KB74" s="191"/>
      <c r="KC74" s="191"/>
      <c r="KD74" s="191"/>
      <c r="KE74" s="191"/>
      <c r="KF74" s="191"/>
      <c r="KG74" s="191">
        <f t="shared" si="134"/>
        <v>0</v>
      </c>
      <c r="KH74" s="191"/>
      <c r="KI74" s="191"/>
      <c r="KJ74" s="191"/>
      <c r="KK74" s="191"/>
      <c r="KL74" s="191"/>
      <c r="KM74" s="191"/>
      <c r="KN74" s="191">
        <f t="shared" si="135"/>
        <v>0</v>
      </c>
      <c r="KO74" s="191"/>
      <c r="KP74" s="191"/>
      <c r="KQ74" s="191"/>
      <c r="KR74" s="191"/>
      <c r="KS74" s="190">
        <f t="shared" si="90"/>
        <v>15000</v>
      </c>
      <c r="KT74" s="190">
        <f t="shared" si="89"/>
        <v>0</v>
      </c>
      <c r="KU74" s="190">
        <f t="shared" si="89"/>
        <v>15000</v>
      </c>
      <c r="KV74" s="9"/>
    </row>
    <row r="75" spans="1:308" ht="18" customHeight="1">
      <c r="A75" s="200">
        <v>4</v>
      </c>
      <c r="B75" s="191" t="s">
        <v>1901</v>
      </c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>
        <f t="shared" si="91"/>
        <v>0</v>
      </c>
      <c r="N75" s="191"/>
      <c r="O75" s="191"/>
      <c r="P75" s="191"/>
      <c r="Q75" s="191"/>
      <c r="R75" s="191"/>
      <c r="S75" s="191"/>
      <c r="T75" s="191">
        <f t="shared" si="92"/>
        <v>0</v>
      </c>
      <c r="U75" s="191"/>
      <c r="V75" s="191"/>
      <c r="W75" s="191"/>
      <c r="X75" s="191"/>
      <c r="Y75" s="191"/>
      <c r="Z75" s="191"/>
      <c r="AA75" s="191">
        <f t="shared" si="93"/>
        <v>0</v>
      </c>
      <c r="AB75" s="191"/>
      <c r="AC75" s="191"/>
      <c r="AD75" s="191"/>
      <c r="AE75" s="191"/>
      <c r="AF75" s="191"/>
      <c r="AG75" s="191"/>
      <c r="AH75" s="191">
        <f t="shared" si="94"/>
        <v>0</v>
      </c>
      <c r="AI75" s="191"/>
      <c r="AJ75" s="191"/>
      <c r="AK75" s="191"/>
      <c r="AL75" s="191"/>
      <c r="AM75" s="191"/>
      <c r="AN75" s="191"/>
      <c r="AO75" s="191">
        <f t="shared" si="95"/>
        <v>0</v>
      </c>
      <c r="AP75" s="191"/>
      <c r="AQ75" s="191"/>
      <c r="AR75" s="191"/>
      <c r="AS75" s="191"/>
      <c r="AT75" s="191"/>
      <c r="AU75" s="191"/>
      <c r="AV75" s="191">
        <f t="shared" si="96"/>
        <v>0</v>
      </c>
      <c r="AW75" s="191"/>
      <c r="AX75" s="191"/>
      <c r="AY75" s="191"/>
      <c r="AZ75" s="191"/>
      <c r="BA75" s="191"/>
      <c r="BB75" s="191"/>
      <c r="BC75" s="191">
        <f t="shared" si="97"/>
        <v>0</v>
      </c>
      <c r="BD75" s="191"/>
      <c r="BE75" s="191"/>
      <c r="BF75" s="191"/>
      <c r="BG75" s="191"/>
      <c r="BH75" s="191"/>
      <c r="BI75" s="191"/>
      <c r="BJ75" s="191">
        <f t="shared" si="98"/>
        <v>0</v>
      </c>
      <c r="BK75" s="191"/>
      <c r="BL75" s="191"/>
      <c r="BM75" s="191"/>
      <c r="BN75" s="191"/>
      <c r="BO75" s="191"/>
      <c r="BP75" s="191"/>
      <c r="BQ75" s="191">
        <f t="shared" si="99"/>
        <v>0</v>
      </c>
      <c r="BR75" s="191"/>
      <c r="BS75" s="191"/>
      <c r="BT75" s="191"/>
      <c r="BU75" s="191">
        <v>1</v>
      </c>
      <c r="BV75" s="191">
        <f t="shared" si="100"/>
        <v>5000</v>
      </c>
      <c r="BW75" s="191"/>
      <c r="BX75" s="191">
        <f t="shared" si="101"/>
        <v>5000</v>
      </c>
      <c r="BY75" s="191"/>
      <c r="BZ75" s="191"/>
      <c r="CA75" s="191"/>
      <c r="CB75" s="191">
        <v>1</v>
      </c>
      <c r="CC75" s="191">
        <f t="shared" si="102"/>
        <v>5000</v>
      </c>
      <c r="CD75" s="191"/>
      <c r="CE75" s="191">
        <f t="shared" si="103"/>
        <v>5000</v>
      </c>
      <c r="CF75" s="191"/>
      <c r="CG75" s="191"/>
      <c r="CH75" s="191"/>
      <c r="CI75" s="191">
        <v>1</v>
      </c>
      <c r="CJ75" s="191">
        <f t="shared" si="104"/>
        <v>5000</v>
      </c>
      <c r="CK75" s="191"/>
      <c r="CL75" s="191">
        <f t="shared" si="105"/>
        <v>5000</v>
      </c>
      <c r="CM75" s="191"/>
      <c r="CN75" s="191"/>
      <c r="CO75" s="191"/>
      <c r="CP75" s="191"/>
      <c r="CQ75" s="191"/>
      <c r="CR75" s="191"/>
      <c r="CS75" s="191">
        <f t="shared" si="106"/>
        <v>0</v>
      </c>
      <c r="CT75" s="191"/>
      <c r="CU75" s="191"/>
      <c r="CV75" s="191"/>
      <c r="CW75" s="191"/>
      <c r="CX75" s="191"/>
      <c r="CY75" s="191"/>
      <c r="CZ75" s="191">
        <f t="shared" si="107"/>
        <v>0</v>
      </c>
      <c r="DA75" s="191"/>
      <c r="DB75" s="191"/>
      <c r="DC75" s="191"/>
      <c r="DD75" s="191"/>
      <c r="DE75" s="191"/>
      <c r="DF75" s="191"/>
      <c r="DG75" s="191">
        <f t="shared" si="108"/>
        <v>0</v>
      </c>
      <c r="DH75" s="191"/>
      <c r="DI75" s="191"/>
      <c r="DJ75" s="191"/>
      <c r="DK75" s="191"/>
      <c r="DL75" s="191"/>
      <c r="DM75" s="191"/>
      <c r="DN75" s="191">
        <f t="shared" si="109"/>
        <v>0</v>
      </c>
      <c r="DO75" s="191"/>
      <c r="DP75" s="191"/>
      <c r="DQ75" s="191"/>
      <c r="DR75" s="191"/>
      <c r="DS75" s="191"/>
      <c r="DT75" s="191"/>
      <c r="DU75" s="191">
        <f t="shared" si="110"/>
        <v>0</v>
      </c>
      <c r="DV75" s="191"/>
      <c r="DW75" s="191"/>
      <c r="DX75" s="191"/>
      <c r="DY75" s="191"/>
      <c r="DZ75" s="191"/>
      <c r="EA75" s="191"/>
      <c r="EB75" s="191">
        <f t="shared" si="111"/>
        <v>0</v>
      </c>
      <c r="EC75" s="191"/>
      <c r="ED75" s="191"/>
      <c r="EE75" s="191"/>
      <c r="EF75" s="191"/>
      <c r="EG75" s="191"/>
      <c r="EH75" s="191"/>
      <c r="EI75" s="191">
        <f t="shared" si="112"/>
        <v>0</v>
      </c>
      <c r="EJ75" s="191"/>
      <c r="EK75" s="191"/>
      <c r="EL75" s="191"/>
      <c r="EM75" s="191"/>
      <c r="EN75" s="191"/>
      <c r="EO75" s="191"/>
      <c r="EP75" s="191">
        <f t="shared" si="113"/>
        <v>0</v>
      </c>
      <c r="EQ75" s="191"/>
      <c r="ER75" s="191"/>
      <c r="ES75" s="191"/>
      <c r="ET75" s="191"/>
      <c r="EU75" s="191"/>
      <c r="EV75" s="191"/>
      <c r="EW75" s="191">
        <f t="shared" si="114"/>
        <v>0</v>
      </c>
      <c r="EX75" s="191"/>
      <c r="EY75" s="191"/>
      <c r="EZ75" s="191"/>
      <c r="FA75" s="191"/>
      <c r="FB75" s="191"/>
      <c r="FC75" s="191"/>
      <c r="FD75" s="191">
        <f t="shared" si="115"/>
        <v>0</v>
      </c>
      <c r="FE75" s="191"/>
      <c r="FF75" s="191"/>
      <c r="FG75" s="191"/>
      <c r="FH75" s="191"/>
      <c r="FI75" s="191"/>
      <c r="FJ75" s="191"/>
      <c r="FK75" s="191">
        <f t="shared" si="116"/>
        <v>0</v>
      </c>
      <c r="FL75" s="191"/>
      <c r="FM75" s="191"/>
      <c r="FN75" s="191"/>
      <c r="FO75" s="191"/>
      <c r="FP75" s="191"/>
      <c r="FQ75" s="191"/>
      <c r="FR75" s="191">
        <f t="shared" si="117"/>
        <v>0</v>
      </c>
      <c r="FS75" s="191"/>
      <c r="FT75" s="191"/>
      <c r="FU75" s="191"/>
      <c r="FV75" s="191"/>
      <c r="FW75" s="191"/>
      <c r="FX75" s="191"/>
      <c r="FY75" s="191">
        <f t="shared" si="118"/>
        <v>0</v>
      </c>
      <c r="FZ75" s="191"/>
      <c r="GA75" s="191"/>
      <c r="GB75" s="191"/>
      <c r="GC75" s="191"/>
      <c r="GD75" s="191"/>
      <c r="GE75" s="191"/>
      <c r="GF75" s="191">
        <f t="shared" si="119"/>
        <v>0</v>
      </c>
      <c r="GG75" s="191"/>
      <c r="GH75" s="191"/>
      <c r="GI75" s="191"/>
      <c r="GJ75" s="191"/>
      <c r="GK75" s="191"/>
      <c r="GL75" s="191"/>
      <c r="GM75" s="191">
        <f t="shared" si="120"/>
        <v>0</v>
      </c>
      <c r="GN75" s="191"/>
      <c r="GO75" s="191"/>
      <c r="GP75" s="191"/>
      <c r="GQ75" s="191"/>
      <c r="GR75" s="191"/>
      <c r="GS75" s="191"/>
      <c r="GT75" s="191">
        <f t="shared" si="121"/>
        <v>0</v>
      </c>
      <c r="GU75" s="191"/>
      <c r="GV75" s="191"/>
      <c r="GW75" s="191"/>
      <c r="GX75" s="191"/>
      <c r="GY75" s="191"/>
      <c r="GZ75" s="191"/>
      <c r="HA75" s="191">
        <f t="shared" si="122"/>
        <v>0</v>
      </c>
      <c r="HB75" s="191"/>
      <c r="HC75" s="191"/>
      <c r="HD75" s="191"/>
      <c r="HE75" s="191"/>
      <c r="HF75" s="191"/>
      <c r="HG75" s="191"/>
      <c r="HH75" s="191">
        <f t="shared" si="123"/>
        <v>0</v>
      </c>
      <c r="HI75" s="191"/>
      <c r="HJ75" s="191"/>
      <c r="HK75" s="191"/>
      <c r="HL75" s="191"/>
      <c r="HM75" s="191"/>
      <c r="HN75" s="191"/>
      <c r="HO75" s="191">
        <f t="shared" si="124"/>
        <v>0</v>
      </c>
      <c r="HP75" s="191"/>
      <c r="HQ75" s="191"/>
      <c r="HR75" s="191"/>
      <c r="HS75" s="191"/>
      <c r="HT75" s="191"/>
      <c r="HU75" s="191"/>
      <c r="HV75" s="191">
        <f t="shared" si="125"/>
        <v>0</v>
      </c>
      <c r="HW75" s="191"/>
      <c r="HX75" s="191"/>
      <c r="HY75" s="191"/>
      <c r="HZ75" s="191"/>
      <c r="IA75" s="191"/>
      <c r="IB75" s="191"/>
      <c r="IC75" s="191">
        <f t="shared" si="126"/>
        <v>0</v>
      </c>
      <c r="ID75" s="191"/>
      <c r="IE75" s="191"/>
      <c r="IF75" s="191"/>
      <c r="IG75" s="191"/>
      <c r="IH75" s="191"/>
      <c r="II75" s="191"/>
      <c r="IJ75" s="191">
        <f t="shared" si="127"/>
        <v>0</v>
      </c>
      <c r="IK75" s="191"/>
      <c r="IL75" s="191"/>
      <c r="IM75" s="191"/>
      <c r="IN75" s="191"/>
      <c r="IO75" s="191"/>
      <c r="IP75" s="191"/>
      <c r="IQ75" s="191">
        <f t="shared" si="128"/>
        <v>0</v>
      </c>
      <c r="IR75" s="191"/>
      <c r="IS75" s="191"/>
      <c r="IT75" s="191"/>
      <c r="IU75" s="191"/>
      <c r="IV75" s="191"/>
      <c r="IW75" s="191"/>
      <c r="IX75" s="191">
        <f t="shared" si="129"/>
        <v>0</v>
      </c>
      <c r="IY75" s="191"/>
      <c r="IZ75" s="191"/>
      <c r="JA75" s="191"/>
      <c r="JB75" s="191"/>
      <c r="JC75" s="191"/>
      <c r="JD75" s="191"/>
      <c r="JE75" s="191">
        <f t="shared" si="130"/>
        <v>0</v>
      </c>
      <c r="JF75" s="191"/>
      <c r="JG75" s="191"/>
      <c r="JH75" s="191"/>
      <c r="JI75" s="191"/>
      <c r="JJ75" s="191"/>
      <c r="JK75" s="191"/>
      <c r="JL75" s="191">
        <f t="shared" si="131"/>
        <v>0</v>
      </c>
      <c r="JM75" s="191"/>
      <c r="JN75" s="191"/>
      <c r="JO75" s="191"/>
      <c r="JP75" s="191"/>
      <c r="JQ75" s="191"/>
      <c r="JR75" s="191"/>
      <c r="JS75" s="191">
        <f t="shared" si="132"/>
        <v>0</v>
      </c>
      <c r="JT75" s="191"/>
      <c r="JU75" s="191"/>
      <c r="JV75" s="191"/>
      <c r="JW75" s="191"/>
      <c r="JX75" s="191"/>
      <c r="JY75" s="191"/>
      <c r="JZ75" s="191">
        <f t="shared" si="133"/>
        <v>0</v>
      </c>
      <c r="KA75" s="191"/>
      <c r="KB75" s="191"/>
      <c r="KC75" s="191"/>
      <c r="KD75" s="191"/>
      <c r="KE75" s="191"/>
      <c r="KF75" s="191"/>
      <c r="KG75" s="191">
        <f t="shared" si="134"/>
        <v>0</v>
      </c>
      <c r="KH75" s="191"/>
      <c r="KI75" s="191"/>
      <c r="KJ75" s="191"/>
      <c r="KK75" s="191"/>
      <c r="KL75" s="191"/>
      <c r="KM75" s="191"/>
      <c r="KN75" s="191">
        <f t="shared" si="135"/>
        <v>0</v>
      </c>
      <c r="KO75" s="191"/>
      <c r="KP75" s="191"/>
      <c r="KQ75" s="191"/>
      <c r="KR75" s="191"/>
      <c r="KS75" s="190">
        <f t="shared" si="90"/>
        <v>15000</v>
      </c>
      <c r="KT75" s="190">
        <f t="shared" si="89"/>
        <v>0</v>
      </c>
      <c r="KU75" s="190">
        <f t="shared" si="89"/>
        <v>15000</v>
      </c>
      <c r="KV75" s="9"/>
    </row>
    <row r="76" spans="1:308" ht="18" customHeight="1">
      <c r="A76" s="200">
        <v>5</v>
      </c>
      <c r="B76" s="191" t="s">
        <v>1902</v>
      </c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>
        <f t="shared" si="91"/>
        <v>0</v>
      </c>
      <c r="N76" s="191"/>
      <c r="O76" s="191"/>
      <c r="P76" s="191"/>
      <c r="Q76" s="191"/>
      <c r="R76" s="191"/>
      <c r="S76" s="191"/>
      <c r="T76" s="191">
        <f t="shared" si="92"/>
        <v>0</v>
      </c>
      <c r="U76" s="191"/>
      <c r="V76" s="191"/>
      <c r="W76" s="191"/>
      <c r="X76" s="191"/>
      <c r="Y76" s="191"/>
      <c r="Z76" s="191"/>
      <c r="AA76" s="191">
        <f t="shared" si="93"/>
        <v>0</v>
      </c>
      <c r="AB76" s="191"/>
      <c r="AC76" s="191"/>
      <c r="AD76" s="191"/>
      <c r="AE76" s="191"/>
      <c r="AF76" s="191"/>
      <c r="AG76" s="191"/>
      <c r="AH76" s="191">
        <f t="shared" si="94"/>
        <v>0</v>
      </c>
      <c r="AI76" s="191"/>
      <c r="AJ76" s="191"/>
      <c r="AK76" s="191"/>
      <c r="AL76" s="191"/>
      <c r="AM76" s="191"/>
      <c r="AN76" s="191"/>
      <c r="AO76" s="191">
        <f t="shared" si="95"/>
        <v>0</v>
      </c>
      <c r="AP76" s="191"/>
      <c r="AQ76" s="191"/>
      <c r="AR76" s="191"/>
      <c r="AS76" s="191"/>
      <c r="AT76" s="191"/>
      <c r="AU76" s="191"/>
      <c r="AV76" s="191">
        <f t="shared" si="96"/>
        <v>0</v>
      </c>
      <c r="AW76" s="191"/>
      <c r="AX76" s="191"/>
      <c r="AY76" s="191"/>
      <c r="AZ76" s="191"/>
      <c r="BA76" s="191"/>
      <c r="BB76" s="191"/>
      <c r="BC76" s="191">
        <f t="shared" si="97"/>
        <v>0</v>
      </c>
      <c r="BD76" s="191"/>
      <c r="BE76" s="191"/>
      <c r="BF76" s="191"/>
      <c r="BG76" s="191"/>
      <c r="BH76" s="191"/>
      <c r="BI76" s="191"/>
      <c r="BJ76" s="191">
        <f t="shared" si="98"/>
        <v>0</v>
      </c>
      <c r="BK76" s="191"/>
      <c r="BL76" s="191"/>
      <c r="BM76" s="191"/>
      <c r="BN76" s="191"/>
      <c r="BO76" s="191"/>
      <c r="BP76" s="191"/>
      <c r="BQ76" s="191">
        <f t="shared" si="99"/>
        <v>0</v>
      </c>
      <c r="BR76" s="191"/>
      <c r="BS76" s="191"/>
      <c r="BT76" s="191"/>
      <c r="BU76" s="191">
        <v>1</v>
      </c>
      <c r="BV76" s="191">
        <f t="shared" si="100"/>
        <v>5000</v>
      </c>
      <c r="BW76" s="191"/>
      <c r="BX76" s="191">
        <f t="shared" si="101"/>
        <v>5000</v>
      </c>
      <c r="BY76" s="191"/>
      <c r="BZ76" s="191"/>
      <c r="CA76" s="191"/>
      <c r="CB76" s="191">
        <v>1</v>
      </c>
      <c r="CC76" s="191">
        <f t="shared" si="102"/>
        <v>5000</v>
      </c>
      <c r="CD76" s="191"/>
      <c r="CE76" s="191">
        <f t="shared" si="103"/>
        <v>5000</v>
      </c>
      <c r="CF76" s="191"/>
      <c r="CG76" s="191"/>
      <c r="CH76" s="191"/>
      <c r="CI76" s="191">
        <v>1</v>
      </c>
      <c r="CJ76" s="191">
        <f t="shared" si="104"/>
        <v>5000</v>
      </c>
      <c r="CK76" s="191"/>
      <c r="CL76" s="191">
        <f t="shared" si="105"/>
        <v>5000</v>
      </c>
      <c r="CM76" s="191"/>
      <c r="CN76" s="191"/>
      <c r="CO76" s="191"/>
      <c r="CP76" s="191"/>
      <c r="CQ76" s="191"/>
      <c r="CR76" s="191"/>
      <c r="CS76" s="191">
        <f t="shared" si="106"/>
        <v>0</v>
      </c>
      <c r="CT76" s="191"/>
      <c r="CU76" s="191"/>
      <c r="CV76" s="191"/>
      <c r="CW76" s="191"/>
      <c r="CX76" s="191"/>
      <c r="CY76" s="191"/>
      <c r="CZ76" s="191">
        <f t="shared" si="107"/>
        <v>0</v>
      </c>
      <c r="DA76" s="191"/>
      <c r="DB76" s="191"/>
      <c r="DC76" s="191"/>
      <c r="DD76" s="191"/>
      <c r="DE76" s="191"/>
      <c r="DF76" s="191"/>
      <c r="DG76" s="191">
        <f t="shared" si="108"/>
        <v>0</v>
      </c>
      <c r="DH76" s="191"/>
      <c r="DI76" s="191"/>
      <c r="DJ76" s="191"/>
      <c r="DK76" s="191"/>
      <c r="DL76" s="191"/>
      <c r="DM76" s="191"/>
      <c r="DN76" s="191">
        <f t="shared" si="109"/>
        <v>0</v>
      </c>
      <c r="DO76" s="191"/>
      <c r="DP76" s="191"/>
      <c r="DQ76" s="191"/>
      <c r="DR76" s="191"/>
      <c r="DS76" s="191"/>
      <c r="DT76" s="191"/>
      <c r="DU76" s="191">
        <f t="shared" si="110"/>
        <v>0</v>
      </c>
      <c r="DV76" s="191"/>
      <c r="DW76" s="191"/>
      <c r="DX76" s="191"/>
      <c r="DY76" s="191"/>
      <c r="DZ76" s="191"/>
      <c r="EA76" s="191"/>
      <c r="EB76" s="191">
        <f t="shared" si="111"/>
        <v>0</v>
      </c>
      <c r="EC76" s="191"/>
      <c r="ED76" s="191"/>
      <c r="EE76" s="191"/>
      <c r="EF76" s="191"/>
      <c r="EG76" s="191"/>
      <c r="EH76" s="191"/>
      <c r="EI76" s="191">
        <f t="shared" si="112"/>
        <v>0</v>
      </c>
      <c r="EJ76" s="191"/>
      <c r="EK76" s="191"/>
      <c r="EL76" s="191"/>
      <c r="EM76" s="191"/>
      <c r="EN76" s="191"/>
      <c r="EO76" s="191"/>
      <c r="EP76" s="191">
        <f t="shared" si="113"/>
        <v>0</v>
      </c>
      <c r="EQ76" s="191"/>
      <c r="ER76" s="191"/>
      <c r="ES76" s="191"/>
      <c r="ET76" s="191"/>
      <c r="EU76" s="191"/>
      <c r="EV76" s="191"/>
      <c r="EW76" s="191">
        <f t="shared" si="114"/>
        <v>0</v>
      </c>
      <c r="EX76" s="191"/>
      <c r="EY76" s="191"/>
      <c r="EZ76" s="191"/>
      <c r="FA76" s="191"/>
      <c r="FB76" s="191"/>
      <c r="FC76" s="191"/>
      <c r="FD76" s="191">
        <f t="shared" si="115"/>
        <v>0</v>
      </c>
      <c r="FE76" s="191"/>
      <c r="FF76" s="191"/>
      <c r="FG76" s="191"/>
      <c r="FH76" s="191"/>
      <c r="FI76" s="191"/>
      <c r="FJ76" s="191"/>
      <c r="FK76" s="191">
        <f t="shared" si="116"/>
        <v>0</v>
      </c>
      <c r="FL76" s="191"/>
      <c r="FM76" s="191"/>
      <c r="FN76" s="191"/>
      <c r="FO76" s="191"/>
      <c r="FP76" s="191"/>
      <c r="FQ76" s="191"/>
      <c r="FR76" s="191">
        <f t="shared" si="117"/>
        <v>0</v>
      </c>
      <c r="FS76" s="191"/>
      <c r="FT76" s="191"/>
      <c r="FU76" s="191"/>
      <c r="FV76" s="191"/>
      <c r="FW76" s="191"/>
      <c r="FX76" s="191"/>
      <c r="FY76" s="191">
        <f t="shared" si="118"/>
        <v>0</v>
      </c>
      <c r="FZ76" s="191"/>
      <c r="GA76" s="191"/>
      <c r="GB76" s="191"/>
      <c r="GC76" s="191"/>
      <c r="GD76" s="191"/>
      <c r="GE76" s="191"/>
      <c r="GF76" s="191">
        <f t="shared" si="119"/>
        <v>0</v>
      </c>
      <c r="GG76" s="191"/>
      <c r="GH76" s="191"/>
      <c r="GI76" s="191"/>
      <c r="GJ76" s="191"/>
      <c r="GK76" s="191"/>
      <c r="GL76" s="191"/>
      <c r="GM76" s="191">
        <f t="shared" si="120"/>
        <v>0</v>
      </c>
      <c r="GN76" s="191"/>
      <c r="GO76" s="191"/>
      <c r="GP76" s="191"/>
      <c r="GQ76" s="191"/>
      <c r="GR76" s="191"/>
      <c r="GS76" s="191"/>
      <c r="GT76" s="191">
        <f t="shared" si="121"/>
        <v>0</v>
      </c>
      <c r="GU76" s="191"/>
      <c r="GV76" s="191"/>
      <c r="GW76" s="191"/>
      <c r="GX76" s="191"/>
      <c r="GY76" s="191"/>
      <c r="GZ76" s="191"/>
      <c r="HA76" s="191">
        <f t="shared" si="122"/>
        <v>0</v>
      </c>
      <c r="HB76" s="191"/>
      <c r="HC76" s="191"/>
      <c r="HD76" s="191"/>
      <c r="HE76" s="191"/>
      <c r="HF76" s="191"/>
      <c r="HG76" s="191"/>
      <c r="HH76" s="191">
        <f t="shared" si="123"/>
        <v>0</v>
      </c>
      <c r="HI76" s="191"/>
      <c r="HJ76" s="191"/>
      <c r="HK76" s="191"/>
      <c r="HL76" s="191"/>
      <c r="HM76" s="191"/>
      <c r="HN76" s="191"/>
      <c r="HO76" s="191">
        <f t="shared" si="124"/>
        <v>0</v>
      </c>
      <c r="HP76" s="191"/>
      <c r="HQ76" s="191"/>
      <c r="HR76" s="191"/>
      <c r="HS76" s="191"/>
      <c r="HT76" s="191"/>
      <c r="HU76" s="191"/>
      <c r="HV76" s="191">
        <f t="shared" si="125"/>
        <v>0</v>
      </c>
      <c r="HW76" s="191"/>
      <c r="HX76" s="191"/>
      <c r="HY76" s="191"/>
      <c r="HZ76" s="191"/>
      <c r="IA76" s="191"/>
      <c r="IB76" s="191"/>
      <c r="IC76" s="191">
        <f t="shared" si="126"/>
        <v>0</v>
      </c>
      <c r="ID76" s="191"/>
      <c r="IE76" s="191"/>
      <c r="IF76" s="191"/>
      <c r="IG76" s="191"/>
      <c r="IH76" s="191"/>
      <c r="II76" s="191"/>
      <c r="IJ76" s="191">
        <f t="shared" si="127"/>
        <v>0</v>
      </c>
      <c r="IK76" s="191"/>
      <c r="IL76" s="191"/>
      <c r="IM76" s="191"/>
      <c r="IN76" s="191"/>
      <c r="IO76" s="191"/>
      <c r="IP76" s="191"/>
      <c r="IQ76" s="191">
        <f t="shared" si="128"/>
        <v>0</v>
      </c>
      <c r="IR76" s="191"/>
      <c r="IS76" s="191"/>
      <c r="IT76" s="191"/>
      <c r="IU76" s="191"/>
      <c r="IV76" s="191"/>
      <c r="IW76" s="191"/>
      <c r="IX76" s="191">
        <f t="shared" si="129"/>
        <v>0</v>
      </c>
      <c r="IY76" s="191"/>
      <c r="IZ76" s="191"/>
      <c r="JA76" s="191"/>
      <c r="JB76" s="191"/>
      <c r="JC76" s="191"/>
      <c r="JD76" s="191"/>
      <c r="JE76" s="191">
        <f t="shared" si="130"/>
        <v>0</v>
      </c>
      <c r="JF76" s="191"/>
      <c r="JG76" s="191"/>
      <c r="JH76" s="191"/>
      <c r="JI76" s="191"/>
      <c r="JJ76" s="191"/>
      <c r="JK76" s="191"/>
      <c r="JL76" s="191">
        <f t="shared" si="131"/>
        <v>0</v>
      </c>
      <c r="JM76" s="191"/>
      <c r="JN76" s="191"/>
      <c r="JO76" s="191"/>
      <c r="JP76" s="191"/>
      <c r="JQ76" s="191"/>
      <c r="JR76" s="191"/>
      <c r="JS76" s="191">
        <f t="shared" si="132"/>
        <v>0</v>
      </c>
      <c r="JT76" s="191"/>
      <c r="JU76" s="191"/>
      <c r="JV76" s="191"/>
      <c r="JW76" s="191"/>
      <c r="JX76" s="191"/>
      <c r="JY76" s="191"/>
      <c r="JZ76" s="191">
        <f t="shared" si="133"/>
        <v>0</v>
      </c>
      <c r="KA76" s="191"/>
      <c r="KB76" s="191"/>
      <c r="KC76" s="191"/>
      <c r="KD76" s="191"/>
      <c r="KE76" s="191"/>
      <c r="KF76" s="191"/>
      <c r="KG76" s="191">
        <f t="shared" si="134"/>
        <v>0</v>
      </c>
      <c r="KH76" s="191"/>
      <c r="KI76" s="191"/>
      <c r="KJ76" s="191"/>
      <c r="KK76" s="191"/>
      <c r="KL76" s="191"/>
      <c r="KM76" s="191"/>
      <c r="KN76" s="191">
        <f t="shared" si="135"/>
        <v>0</v>
      </c>
      <c r="KO76" s="191"/>
      <c r="KP76" s="191"/>
      <c r="KQ76" s="191"/>
      <c r="KR76" s="191"/>
      <c r="KS76" s="190">
        <f t="shared" si="90"/>
        <v>15000</v>
      </c>
      <c r="KT76" s="190">
        <f t="shared" si="89"/>
        <v>0</v>
      </c>
      <c r="KU76" s="190">
        <f t="shared" si="89"/>
        <v>15000</v>
      </c>
      <c r="KV76" s="9"/>
    </row>
    <row r="77" spans="1:308" ht="18" customHeight="1">
      <c r="A77" s="200">
        <v>6</v>
      </c>
      <c r="B77" s="191" t="s">
        <v>1903</v>
      </c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>
        <f t="shared" si="91"/>
        <v>0</v>
      </c>
      <c r="N77" s="191"/>
      <c r="O77" s="191"/>
      <c r="P77" s="191"/>
      <c r="Q77" s="191"/>
      <c r="R77" s="191"/>
      <c r="S77" s="191"/>
      <c r="T77" s="191">
        <f t="shared" si="92"/>
        <v>0</v>
      </c>
      <c r="U77" s="191"/>
      <c r="V77" s="191"/>
      <c r="W77" s="191"/>
      <c r="X77" s="191"/>
      <c r="Y77" s="191"/>
      <c r="Z77" s="191"/>
      <c r="AA77" s="191">
        <f t="shared" si="93"/>
        <v>0</v>
      </c>
      <c r="AB77" s="191"/>
      <c r="AC77" s="191"/>
      <c r="AD77" s="191"/>
      <c r="AE77" s="191"/>
      <c r="AF77" s="191"/>
      <c r="AG77" s="191"/>
      <c r="AH77" s="191">
        <f t="shared" si="94"/>
        <v>0</v>
      </c>
      <c r="AI77" s="191"/>
      <c r="AJ77" s="191"/>
      <c r="AK77" s="191"/>
      <c r="AL77" s="191"/>
      <c r="AM77" s="191"/>
      <c r="AN77" s="191"/>
      <c r="AO77" s="191">
        <f t="shared" si="95"/>
        <v>0</v>
      </c>
      <c r="AP77" s="191"/>
      <c r="AQ77" s="191"/>
      <c r="AR77" s="191"/>
      <c r="AS77" s="191"/>
      <c r="AT77" s="191"/>
      <c r="AU77" s="191"/>
      <c r="AV77" s="191">
        <f t="shared" si="96"/>
        <v>0</v>
      </c>
      <c r="AW77" s="191"/>
      <c r="AX77" s="191"/>
      <c r="AY77" s="191"/>
      <c r="AZ77" s="191"/>
      <c r="BA77" s="191"/>
      <c r="BB77" s="191"/>
      <c r="BC77" s="191">
        <f t="shared" si="97"/>
        <v>0</v>
      </c>
      <c r="BD77" s="191"/>
      <c r="BE77" s="191"/>
      <c r="BF77" s="191"/>
      <c r="BG77" s="191"/>
      <c r="BH77" s="191"/>
      <c r="BI77" s="191"/>
      <c r="BJ77" s="191">
        <f t="shared" si="98"/>
        <v>0</v>
      </c>
      <c r="BK77" s="191"/>
      <c r="BL77" s="191"/>
      <c r="BM77" s="191"/>
      <c r="BN77" s="191"/>
      <c r="BO77" s="191"/>
      <c r="BP77" s="191"/>
      <c r="BQ77" s="191">
        <f t="shared" si="99"/>
        <v>0</v>
      </c>
      <c r="BR77" s="191"/>
      <c r="BS77" s="191"/>
      <c r="BT77" s="191"/>
      <c r="BU77" s="191">
        <v>1</v>
      </c>
      <c r="BV77" s="191">
        <f t="shared" si="100"/>
        <v>5000</v>
      </c>
      <c r="BW77" s="191"/>
      <c r="BX77" s="191">
        <f t="shared" si="101"/>
        <v>5000</v>
      </c>
      <c r="BY77" s="191"/>
      <c r="BZ77" s="191"/>
      <c r="CA77" s="191"/>
      <c r="CB77" s="191">
        <v>1</v>
      </c>
      <c r="CC77" s="191">
        <f t="shared" si="102"/>
        <v>5000</v>
      </c>
      <c r="CD77" s="191"/>
      <c r="CE77" s="191">
        <f t="shared" si="103"/>
        <v>5000</v>
      </c>
      <c r="CF77" s="191"/>
      <c r="CG77" s="191"/>
      <c r="CH77" s="191"/>
      <c r="CI77" s="191">
        <v>1</v>
      </c>
      <c r="CJ77" s="191">
        <f t="shared" si="104"/>
        <v>5000</v>
      </c>
      <c r="CK77" s="191"/>
      <c r="CL77" s="191">
        <f t="shared" si="105"/>
        <v>5000</v>
      </c>
      <c r="CM77" s="191"/>
      <c r="CN77" s="191"/>
      <c r="CO77" s="191"/>
      <c r="CP77" s="191"/>
      <c r="CQ77" s="191"/>
      <c r="CR77" s="191"/>
      <c r="CS77" s="191">
        <f t="shared" si="106"/>
        <v>0</v>
      </c>
      <c r="CT77" s="191"/>
      <c r="CU77" s="191"/>
      <c r="CV77" s="191"/>
      <c r="CW77" s="191"/>
      <c r="CX77" s="191"/>
      <c r="CY77" s="191"/>
      <c r="CZ77" s="191">
        <f t="shared" si="107"/>
        <v>0</v>
      </c>
      <c r="DA77" s="191"/>
      <c r="DB77" s="191"/>
      <c r="DC77" s="191"/>
      <c r="DD77" s="191"/>
      <c r="DE77" s="191"/>
      <c r="DF77" s="191"/>
      <c r="DG77" s="191">
        <f t="shared" si="108"/>
        <v>0</v>
      </c>
      <c r="DH77" s="191"/>
      <c r="DI77" s="191"/>
      <c r="DJ77" s="191"/>
      <c r="DK77" s="191"/>
      <c r="DL77" s="191"/>
      <c r="DM77" s="191"/>
      <c r="DN77" s="191">
        <f t="shared" si="109"/>
        <v>0</v>
      </c>
      <c r="DO77" s="191"/>
      <c r="DP77" s="191"/>
      <c r="DQ77" s="191"/>
      <c r="DR77" s="191"/>
      <c r="DS77" s="191"/>
      <c r="DT77" s="191"/>
      <c r="DU77" s="191">
        <f t="shared" si="110"/>
        <v>0</v>
      </c>
      <c r="DV77" s="191"/>
      <c r="DW77" s="191"/>
      <c r="DX77" s="191"/>
      <c r="DY77" s="191"/>
      <c r="DZ77" s="191"/>
      <c r="EA77" s="191"/>
      <c r="EB77" s="191">
        <f t="shared" si="111"/>
        <v>0</v>
      </c>
      <c r="EC77" s="191"/>
      <c r="ED77" s="191"/>
      <c r="EE77" s="191"/>
      <c r="EF77" s="191"/>
      <c r="EG77" s="191"/>
      <c r="EH77" s="191"/>
      <c r="EI77" s="191">
        <f t="shared" si="112"/>
        <v>0</v>
      </c>
      <c r="EJ77" s="191"/>
      <c r="EK77" s="191"/>
      <c r="EL77" s="191"/>
      <c r="EM77" s="191"/>
      <c r="EN77" s="191"/>
      <c r="EO77" s="191"/>
      <c r="EP77" s="191">
        <f t="shared" si="113"/>
        <v>0</v>
      </c>
      <c r="EQ77" s="191"/>
      <c r="ER77" s="191"/>
      <c r="ES77" s="191"/>
      <c r="ET77" s="191"/>
      <c r="EU77" s="191"/>
      <c r="EV77" s="191"/>
      <c r="EW77" s="191">
        <f t="shared" si="114"/>
        <v>0</v>
      </c>
      <c r="EX77" s="191"/>
      <c r="EY77" s="191"/>
      <c r="EZ77" s="191"/>
      <c r="FA77" s="191"/>
      <c r="FB77" s="191"/>
      <c r="FC77" s="191"/>
      <c r="FD77" s="191">
        <f t="shared" si="115"/>
        <v>0</v>
      </c>
      <c r="FE77" s="191"/>
      <c r="FF77" s="191"/>
      <c r="FG77" s="191"/>
      <c r="FH77" s="191"/>
      <c r="FI77" s="191"/>
      <c r="FJ77" s="191"/>
      <c r="FK77" s="191">
        <f t="shared" si="116"/>
        <v>0</v>
      </c>
      <c r="FL77" s="191"/>
      <c r="FM77" s="191"/>
      <c r="FN77" s="191"/>
      <c r="FO77" s="191"/>
      <c r="FP77" s="191"/>
      <c r="FQ77" s="191"/>
      <c r="FR77" s="191">
        <f t="shared" si="117"/>
        <v>0</v>
      </c>
      <c r="FS77" s="191"/>
      <c r="FT77" s="191"/>
      <c r="FU77" s="191"/>
      <c r="FV77" s="191"/>
      <c r="FW77" s="191"/>
      <c r="FX77" s="191"/>
      <c r="FY77" s="191">
        <f t="shared" si="118"/>
        <v>0</v>
      </c>
      <c r="FZ77" s="191"/>
      <c r="GA77" s="191"/>
      <c r="GB77" s="191"/>
      <c r="GC77" s="191"/>
      <c r="GD77" s="191"/>
      <c r="GE77" s="191"/>
      <c r="GF77" s="191">
        <f t="shared" si="119"/>
        <v>0</v>
      </c>
      <c r="GG77" s="191"/>
      <c r="GH77" s="191"/>
      <c r="GI77" s="191"/>
      <c r="GJ77" s="191"/>
      <c r="GK77" s="191"/>
      <c r="GL77" s="191"/>
      <c r="GM77" s="191">
        <f t="shared" si="120"/>
        <v>0</v>
      </c>
      <c r="GN77" s="191"/>
      <c r="GO77" s="191"/>
      <c r="GP77" s="191"/>
      <c r="GQ77" s="191"/>
      <c r="GR77" s="191"/>
      <c r="GS77" s="191"/>
      <c r="GT77" s="191">
        <f t="shared" si="121"/>
        <v>0</v>
      </c>
      <c r="GU77" s="191"/>
      <c r="GV77" s="191"/>
      <c r="GW77" s="191"/>
      <c r="GX77" s="191"/>
      <c r="GY77" s="191"/>
      <c r="GZ77" s="191"/>
      <c r="HA77" s="191">
        <f t="shared" si="122"/>
        <v>0</v>
      </c>
      <c r="HB77" s="191"/>
      <c r="HC77" s="191"/>
      <c r="HD77" s="191"/>
      <c r="HE77" s="191"/>
      <c r="HF77" s="191"/>
      <c r="HG77" s="191"/>
      <c r="HH77" s="191">
        <f t="shared" si="123"/>
        <v>0</v>
      </c>
      <c r="HI77" s="191"/>
      <c r="HJ77" s="191"/>
      <c r="HK77" s="191"/>
      <c r="HL77" s="191"/>
      <c r="HM77" s="191"/>
      <c r="HN77" s="191"/>
      <c r="HO77" s="191">
        <f t="shared" si="124"/>
        <v>0</v>
      </c>
      <c r="HP77" s="191"/>
      <c r="HQ77" s="191"/>
      <c r="HR77" s="191"/>
      <c r="HS77" s="191"/>
      <c r="HT77" s="191"/>
      <c r="HU77" s="191"/>
      <c r="HV77" s="191">
        <f t="shared" si="125"/>
        <v>0</v>
      </c>
      <c r="HW77" s="191"/>
      <c r="HX77" s="191"/>
      <c r="HY77" s="191"/>
      <c r="HZ77" s="191"/>
      <c r="IA77" s="191"/>
      <c r="IB77" s="191"/>
      <c r="IC77" s="191">
        <f t="shared" si="126"/>
        <v>0</v>
      </c>
      <c r="ID77" s="191"/>
      <c r="IE77" s="191"/>
      <c r="IF77" s="191"/>
      <c r="IG77" s="191"/>
      <c r="IH77" s="191"/>
      <c r="II77" s="191"/>
      <c r="IJ77" s="191">
        <f t="shared" si="127"/>
        <v>0</v>
      </c>
      <c r="IK77" s="191"/>
      <c r="IL77" s="191"/>
      <c r="IM77" s="191"/>
      <c r="IN77" s="191"/>
      <c r="IO77" s="191"/>
      <c r="IP77" s="191"/>
      <c r="IQ77" s="191">
        <f t="shared" si="128"/>
        <v>0</v>
      </c>
      <c r="IR77" s="191"/>
      <c r="IS77" s="191"/>
      <c r="IT77" s="191"/>
      <c r="IU77" s="191"/>
      <c r="IV77" s="191"/>
      <c r="IW77" s="191"/>
      <c r="IX77" s="191">
        <f t="shared" si="129"/>
        <v>0</v>
      </c>
      <c r="IY77" s="191"/>
      <c r="IZ77" s="191"/>
      <c r="JA77" s="191"/>
      <c r="JB77" s="191"/>
      <c r="JC77" s="191"/>
      <c r="JD77" s="191"/>
      <c r="JE77" s="191">
        <f t="shared" si="130"/>
        <v>0</v>
      </c>
      <c r="JF77" s="191"/>
      <c r="JG77" s="191"/>
      <c r="JH77" s="191"/>
      <c r="JI77" s="191"/>
      <c r="JJ77" s="191"/>
      <c r="JK77" s="191"/>
      <c r="JL77" s="191">
        <f t="shared" si="131"/>
        <v>0</v>
      </c>
      <c r="JM77" s="191"/>
      <c r="JN77" s="191"/>
      <c r="JO77" s="191"/>
      <c r="JP77" s="191"/>
      <c r="JQ77" s="191"/>
      <c r="JR77" s="191"/>
      <c r="JS77" s="191">
        <f t="shared" si="132"/>
        <v>0</v>
      </c>
      <c r="JT77" s="191"/>
      <c r="JU77" s="191"/>
      <c r="JV77" s="191"/>
      <c r="JW77" s="191"/>
      <c r="JX77" s="191"/>
      <c r="JY77" s="191"/>
      <c r="JZ77" s="191">
        <f t="shared" si="133"/>
        <v>0</v>
      </c>
      <c r="KA77" s="191"/>
      <c r="KB77" s="191"/>
      <c r="KC77" s="191"/>
      <c r="KD77" s="191"/>
      <c r="KE77" s="191"/>
      <c r="KF77" s="191"/>
      <c r="KG77" s="191">
        <f t="shared" si="134"/>
        <v>0</v>
      </c>
      <c r="KH77" s="191"/>
      <c r="KI77" s="191"/>
      <c r="KJ77" s="191"/>
      <c r="KK77" s="191"/>
      <c r="KL77" s="191"/>
      <c r="KM77" s="191"/>
      <c r="KN77" s="191">
        <f t="shared" si="135"/>
        <v>0</v>
      </c>
      <c r="KO77" s="191"/>
      <c r="KP77" s="191"/>
      <c r="KQ77" s="191"/>
      <c r="KR77" s="191"/>
      <c r="KS77" s="190">
        <f t="shared" si="90"/>
        <v>15000</v>
      </c>
      <c r="KT77" s="190">
        <f t="shared" si="89"/>
        <v>0</v>
      </c>
      <c r="KU77" s="190">
        <f t="shared" si="89"/>
        <v>15000</v>
      </c>
      <c r="KV77" s="9"/>
    </row>
    <row r="78" spans="1:308" ht="18" customHeight="1">
      <c r="A78" s="200">
        <v>7</v>
      </c>
      <c r="B78" s="191" t="s">
        <v>1904</v>
      </c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>
        <f t="shared" si="91"/>
        <v>0</v>
      </c>
      <c r="N78" s="191"/>
      <c r="O78" s="191"/>
      <c r="P78" s="191"/>
      <c r="Q78" s="191"/>
      <c r="R78" s="191"/>
      <c r="S78" s="191"/>
      <c r="T78" s="191">
        <f t="shared" si="92"/>
        <v>0</v>
      </c>
      <c r="U78" s="191"/>
      <c r="V78" s="191"/>
      <c r="W78" s="191"/>
      <c r="X78" s="191"/>
      <c r="Y78" s="191"/>
      <c r="Z78" s="191"/>
      <c r="AA78" s="191">
        <f t="shared" si="93"/>
        <v>0</v>
      </c>
      <c r="AB78" s="191"/>
      <c r="AC78" s="191"/>
      <c r="AD78" s="191"/>
      <c r="AE78" s="191"/>
      <c r="AF78" s="191"/>
      <c r="AG78" s="191"/>
      <c r="AH78" s="191">
        <f t="shared" si="94"/>
        <v>0</v>
      </c>
      <c r="AI78" s="191"/>
      <c r="AJ78" s="191"/>
      <c r="AK78" s="191"/>
      <c r="AL78" s="191"/>
      <c r="AM78" s="191"/>
      <c r="AN78" s="191"/>
      <c r="AO78" s="191">
        <f t="shared" si="95"/>
        <v>0</v>
      </c>
      <c r="AP78" s="191"/>
      <c r="AQ78" s="191"/>
      <c r="AR78" s="191"/>
      <c r="AS78" s="191"/>
      <c r="AT78" s="191"/>
      <c r="AU78" s="191"/>
      <c r="AV78" s="191">
        <f t="shared" si="96"/>
        <v>0</v>
      </c>
      <c r="AW78" s="191"/>
      <c r="AX78" s="191"/>
      <c r="AY78" s="191"/>
      <c r="AZ78" s="191"/>
      <c r="BA78" s="191"/>
      <c r="BB78" s="191"/>
      <c r="BC78" s="191">
        <f t="shared" si="97"/>
        <v>0</v>
      </c>
      <c r="BD78" s="191"/>
      <c r="BE78" s="191"/>
      <c r="BF78" s="191"/>
      <c r="BG78" s="191"/>
      <c r="BH78" s="191"/>
      <c r="BI78" s="191"/>
      <c r="BJ78" s="191">
        <f t="shared" si="98"/>
        <v>0</v>
      </c>
      <c r="BK78" s="191"/>
      <c r="BL78" s="191"/>
      <c r="BM78" s="191"/>
      <c r="BN78" s="191"/>
      <c r="BO78" s="191"/>
      <c r="BP78" s="191"/>
      <c r="BQ78" s="191">
        <f t="shared" si="99"/>
        <v>0</v>
      </c>
      <c r="BR78" s="191"/>
      <c r="BS78" s="191"/>
      <c r="BT78" s="191"/>
      <c r="BU78" s="191">
        <v>1</v>
      </c>
      <c r="BV78" s="191">
        <f t="shared" si="100"/>
        <v>5000</v>
      </c>
      <c r="BW78" s="191"/>
      <c r="BX78" s="191">
        <f t="shared" si="101"/>
        <v>5000</v>
      </c>
      <c r="BY78" s="191"/>
      <c r="BZ78" s="191"/>
      <c r="CA78" s="191"/>
      <c r="CB78" s="191">
        <v>1</v>
      </c>
      <c r="CC78" s="191">
        <f t="shared" si="102"/>
        <v>5000</v>
      </c>
      <c r="CD78" s="191"/>
      <c r="CE78" s="191">
        <f t="shared" si="103"/>
        <v>5000</v>
      </c>
      <c r="CF78" s="191"/>
      <c r="CG78" s="191"/>
      <c r="CH78" s="191"/>
      <c r="CI78" s="191">
        <v>1</v>
      </c>
      <c r="CJ78" s="191">
        <f t="shared" si="104"/>
        <v>5000</v>
      </c>
      <c r="CK78" s="191"/>
      <c r="CL78" s="191">
        <f t="shared" si="105"/>
        <v>5000</v>
      </c>
      <c r="CM78" s="191"/>
      <c r="CN78" s="191"/>
      <c r="CO78" s="191"/>
      <c r="CP78" s="191"/>
      <c r="CQ78" s="191"/>
      <c r="CR78" s="191"/>
      <c r="CS78" s="191">
        <f t="shared" si="106"/>
        <v>0</v>
      </c>
      <c r="CT78" s="191"/>
      <c r="CU78" s="191"/>
      <c r="CV78" s="191"/>
      <c r="CW78" s="191"/>
      <c r="CX78" s="191"/>
      <c r="CY78" s="191"/>
      <c r="CZ78" s="191">
        <f t="shared" si="107"/>
        <v>0</v>
      </c>
      <c r="DA78" s="191"/>
      <c r="DB78" s="191"/>
      <c r="DC78" s="191"/>
      <c r="DD78" s="191"/>
      <c r="DE78" s="191"/>
      <c r="DF78" s="191"/>
      <c r="DG78" s="191">
        <f t="shared" si="108"/>
        <v>0</v>
      </c>
      <c r="DH78" s="191"/>
      <c r="DI78" s="191"/>
      <c r="DJ78" s="191"/>
      <c r="DK78" s="191"/>
      <c r="DL78" s="191"/>
      <c r="DM78" s="191"/>
      <c r="DN78" s="191">
        <f t="shared" si="109"/>
        <v>0</v>
      </c>
      <c r="DO78" s="191"/>
      <c r="DP78" s="191"/>
      <c r="DQ78" s="191"/>
      <c r="DR78" s="191"/>
      <c r="DS78" s="191"/>
      <c r="DT78" s="191"/>
      <c r="DU78" s="191">
        <f t="shared" si="110"/>
        <v>0</v>
      </c>
      <c r="DV78" s="191"/>
      <c r="DW78" s="191"/>
      <c r="DX78" s="191"/>
      <c r="DY78" s="191"/>
      <c r="DZ78" s="191"/>
      <c r="EA78" s="191"/>
      <c r="EB78" s="191">
        <f t="shared" si="111"/>
        <v>0</v>
      </c>
      <c r="EC78" s="191"/>
      <c r="ED78" s="191"/>
      <c r="EE78" s="191"/>
      <c r="EF78" s="191"/>
      <c r="EG78" s="191"/>
      <c r="EH78" s="191"/>
      <c r="EI78" s="191">
        <f t="shared" si="112"/>
        <v>0</v>
      </c>
      <c r="EJ78" s="191"/>
      <c r="EK78" s="191"/>
      <c r="EL78" s="191"/>
      <c r="EM78" s="191"/>
      <c r="EN78" s="191"/>
      <c r="EO78" s="191"/>
      <c r="EP78" s="191">
        <f t="shared" si="113"/>
        <v>0</v>
      </c>
      <c r="EQ78" s="191"/>
      <c r="ER78" s="191"/>
      <c r="ES78" s="191"/>
      <c r="ET78" s="191"/>
      <c r="EU78" s="191"/>
      <c r="EV78" s="191"/>
      <c r="EW78" s="191">
        <f t="shared" si="114"/>
        <v>0</v>
      </c>
      <c r="EX78" s="191"/>
      <c r="EY78" s="191"/>
      <c r="EZ78" s="191"/>
      <c r="FA78" s="191"/>
      <c r="FB78" s="191"/>
      <c r="FC78" s="191"/>
      <c r="FD78" s="191">
        <f t="shared" si="115"/>
        <v>0</v>
      </c>
      <c r="FE78" s="191"/>
      <c r="FF78" s="191"/>
      <c r="FG78" s="191"/>
      <c r="FH78" s="191"/>
      <c r="FI78" s="191"/>
      <c r="FJ78" s="191"/>
      <c r="FK78" s="191">
        <f t="shared" si="116"/>
        <v>0</v>
      </c>
      <c r="FL78" s="191"/>
      <c r="FM78" s="191"/>
      <c r="FN78" s="191"/>
      <c r="FO78" s="191"/>
      <c r="FP78" s="191"/>
      <c r="FQ78" s="191"/>
      <c r="FR78" s="191">
        <f t="shared" si="117"/>
        <v>0</v>
      </c>
      <c r="FS78" s="191"/>
      <c r="FT78" s="191"/>
      <c r="FU78" s="191"/>
      <c r="FV78" s="191"/>
      <c r="FW78" s="191"/>
      <c r="FX78" s="191"/>
      <c r="FY78" s="191">
        <f t="shared" si="118"/>
        <v>0</v>
      </c>
      <c r="FZ78" s="191"/>
      <c r="GA78" s="191"/>
      <c r="GB78" s="191"/>
      <c r="GC78" s="191"/>
      <c r="GD78" s="191"/>
      <c r="GE78" s="191"/>
      <c r="GF78" s="191">
        <f t="shared" si="119"/>
        <v>0</v>
      </c>
      <c r="GG78" s="191"/>
      <c r="GH78" s="191"/>
      <c r="GI78" s="191"/>
      <c r="GJ78" s="191"/>
      <c r="GK78" s="191"/>
      <c r="GL78" s="191"/>
      <c r="GM78" s="191">
        <f t="shared" si="120"/>
        <v>0</v>
      </c>
      <c r="GN78" s="191"/>
      <c r="GO78" s="191"/>
      <c r="GP78" s="191"/>
      <c r="GQ78" s="191"/>
      <c r="GR78" s="191"/>
      <c r="GS78" s="191"/>
      <c r="GT78" s="191">
        <f t="shared" si="121"/>
        <v>0</v>
      </c>
      <c r="GU78" s="191"/>
      <c r="GV78" s="191"/>
      <c r="GW78" s="191"/>
      <c r="GX78" s="191"/>
      <c r="GY78" s="191"/>
      <c r="GZ78" s="191"/>
      <c r="HA78" s="191">
        <f t="shared" si="122"/>
        <v>0</v>
      </c>
      <c r="HB78" s="191"/>
      <c r="HC78" s="191"/>
      <c r="HD78" s="191"/>
      <c r="HE78" s="191"/>
      <c r="HF78" s="191"/>
      <c r="HG78" s="191"/>
      <c r="HH78" s="191">
        <f t="shared" si="123"/>
        <v>0</v>
      </c>
      <c r="HI78" s="191"/>
      <c r="HJ78" s="191"/>
      <c r="HK78" s="191"/>
      <c r="HL78" s="191"/>
      <c r="HM78" s="191"/>
      <c r="HN78" s="191"/>
      <c r="HO78" s="191">
        <f t="shared" si="124"/>
        <v>0</v>
      </c>
      <c r="HP78" s="191"/>
      <c r="HQ78" s="191"/>
      <c r="HR78" s="191"/>
      <c r="HS78" s="191"/>
      <c r="HT78" s="191"/>
      <c r="HU78" s="191"/>
      <c r="HV78" s="191">
        <f t="shared" si="125"/>
        <v>0</v>
      </c>
      <c r="HW78" s="191"/>
      <c r="HX78" s="191"/>
      <c r="HY78" s="191"/>
      <c r="HZ78" s="191"/>
      <c r="IA78" s="191"/>
      <c r="IB78" s="191"/>
      <c r="IC78" s="191">
        <f t="shared" si="126"/>
        <v>0</v>
      </c>
      <c r="ID78" s="191"/>
      <c r="IE78" s="191"/>
      <c r="IF78" s="191"/>
      <c r="IG78" s="191"/>
      <c r="IH78" s="191"/>
      <c r="II78" s="191"/>
      <c r="IJ78" s="191">
        <f t="shared" si="127"/>
        <v>0</v>
      </c>
      <c r="IK78" s="191"/>
      <c r="IL78" s="191"/>
      <c r="IM78" s="191"/>
      <c r="IN78" s="191"/>
      <c r="IO78" s="191"/>
      <c r="IP78" s="191"/>
      <c r="IQ78" s="191">
        <f t="shared" si="128"/>
        <v>0</v>
      </c>
      <c r="IR78" s="191"/>
      <c r="IS78" s="191"/>
      <c r="IT78" s="191"/>
      <c r="IU78" s="191"/>
      <c r="IV78" s="191"/>
      <c r="IW78" s="191"/>
      <c r="IX78" s="191">
        <f t="shared" si="129"/>
        <v>0</v>
      </c>
      <c r="IY78" s="191"/>
      <c r="IZ78" s="191"/>
      <c r="JA78" s="191"/>
      <c r="JB78" s="191"/>
      <c r="JC78" s="191"/>
      <c r="JD78" s="191"/>
      <c r="JE78" s="191">
        <f t="shared" si="130"/>
        <v>0</v>
      </c>
      <c r="JF78" s="191"/>
      <c r="JG78" s="191"/>
      <c r="JH78" s="191"/>
      <c r="JI78" s="191"/>
      <c r="JJ78" s="191"/>
      <c r="JK78" s="191"/>
      <c r="JL78" s="191">
        <f t="shared" si="131"/>
        <v>0</v>
      </c>
      <c r="JM78" s="191"/>
      <c r="JN78" s="191"/>
      <c r="JO78" s="191"/>
      <c r="JP78" s="191"/>
      <c r="JQ78" s="191"/>
      <c r="JR78" s="191"/>
      <c r="JS78" s="191">
        <f t="shared" si="132"/>
        <v>0</v>
      </c>
      <c r="JT78" s="191"/>
      <c r="JU78" s="191"/>
      <c r="JV78" s="191"/>
      <c r="JW78" s="191"/>
      <c r="JX78" s="191"/>
      <c r="JY78" s="191"/>
      <c r="JZ78" s="191">
        <f t="shared" si="133"/>
        <v>0</v>
      </c>
      <c r="KA78" s="191"/>
      <c r="KB78" s="191"/>
      <c r="KC78" s="191"/>
      <c r="KD78" s="191"/>
      <c r="KE78" s="191"/>
      <c r="KF78" s="191"/>
      <c r="KG78" s="191">
        <f t="shared" si="134"/>
        <v>0</v>
      </c>
      <c r="KH78" s="191"/>
      <c r="KI78" s="191"/>
      <c r="KJ78" s="191"/>
      <c r="KK78" s="191"/>
      <c r="KL78" s="191"/>
      <c r="KM78" s="191"/>
      <c r="KN78" s="191">
        <f t="shared" si="135"/>
        <v>0</v>
      </c>
      <c r="KO78" s="191"/>
      <c r="KP78" s="191"/>
      <c r="KQ78" s="191"/>
      <c r="KR78" s="191"/>
      <c r="KS78" s="190">
        <f t="shared" si="90"/>
        <v>15000</v>
      </c>
      <c r="KT78" s="190">
        <f t="shared" si="89"/>
        <v>0</v>
      </c>
      <c r="KU78" s="190">
        <f t="shared" si="89"/>
        <v>15000</v>
      </c>
      <c r="KV78" s="9"/>
    </row>
    <row r="79" spans="1:308" ht="18" customHeight="1">
      <c r="A79" s="200">
        <v>8</v>
      </c>
      <c r="B79" s="191" t="s">
        <v>1905</v>
      </c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>
        <f t="shared" si="91"/>
        <v>0</v>
      </c>
      <c r="N79" s="191"/>
      <c r="O79" s="191"/>
      <c r="P79" s="191"/>
      <c r="Q79" s="191"/>
      <c r="R79" s="191"/>
      <c r="S79" s="191"/>
      <c r="T79" s="191">
        <f t="shared" si="92"/>
        <v>0</v>
      </c>
      <c r="U79" s="191"/>
      <c r="V79" s="191"/>
      <c r="W79" s="191"/>
      <c r="X79" s="191"/>
      <c r="Y79" s="191"/>
      <c r="Z79" s="191"/>
      <c r="AA79" s="191">
        <f t="shared" si="93"/>
        <v>0</v>
      </c>
      <c r="AB79" s="191"/>
      <c r="AC79" s="191"/>
      <c r="AD79" s="191"/>
      <c r="AE79" s="191"/>
      <c r="AF79" s="191"/>
      <c r="AG79" s="191"/>
      <c r="AH79" s="191">
        <f t="shared" si="94"/>
        <v>0</v>
      </c>
      <c r="AI79" s="191"/>
      <c r="AJ79" s="191"/>
      <c r="AK79" s="191"/>
      <c r="AL79" s="191"/>
      <c r="AM79" s="191"/>
      <c r="AN79" s="191"/>
      <c r="AO79" s="191">
        <f t="shared" si="95"/>
        <v>0</v>
      </c>
      <c r="AP79" s="191"/>
      <c r="AQ79" s="191"/>
      <c r="AR79" s="191"/>
      <c r="AS79" s="191"/>
      <c r="AT79" s="191"/>
      <c r="AU79" s="191"/>
      <c r="AV79" s="191">
        <f t="shared" si="96"/>
        <v>0</v>
      </c>
      <c r="AW79" s="191"/>
      <c r="AX79" s="191"/>
      <c r="AY79" s="191"/>
      <c r="AZ79" s="191"/>
      <c r="BA79" s="191"/>
      <c r="BB79" s="191"/>
      <c r="BC79" s="191">
        <f t="shared" si="97"/>
        <v>0</v>
      </c>
      <c r="BD79" s="191"/>
      <c r="BE79" s="191"/>
      <c r="BF79" s="191"/>
      <c r="BG79" s="191"/>
      <c r="BH79" s="191"/>
      <c r="BI79" s="191"/>
      <c r="BJ79" s="191">
        <f t="shared" si="98"/>
        <v>0</v>
      </c>
      <c r="BK79" s="191"/>
      <c r="BL79" s="191"/>
      <c r="BM79" s="191"/>
      <c r="BN79" s="191"/>
      <c r="BO79" s="191"/>
      <c r="BP79" s="191"/>
      <c r="BQ79" s="191">
        <f t="shared" si="99"/>
        <v>0</v>
      </c>
      <c r="BR79" s="191"/>
      <c r="BS79" s="191"/>
      <c r="BT79" s="191"/>
      <c r="BU79" s="191">
        <v>1</v>
      </c>
      <c r="BV79" s="191">
        <f t="shared" si="100"/>
        <v>5000</v>
      </c>
      <c r="BW79" s="191"/>
      <c r="BX79" s="191">
        <f t="shared" si="101"/>
        <v>5000</v>
      </c>
      <c r="BY79" s="191"/>
      <c r="BZ79" s="191"/>
      <c r="CA79" s="191"/>
      <c r="CB79" s="191">
        <v>1</v>
      </c>
      <c r="CC79" s="191">
        <f t="shared" si="102"/>
        <v>5000</v>
      </c>
      <c r="CD79" s="191"/>
      <c r="CE79" s="191">
        <f t="shared" si="103"/>
        <v>5000</v>
      </c>
      <c r="CF79" s="191"/>
      <c r="CG79" s="191"/>
      <c r="CH79" s="191"/>
      <c r="CI79" s="191">
        <v>1</v>
      </c>
      <c r="CJ79" s="191">
        <f t="shared" si="104"/>
        <v>5000</v>
      </c>
      <c r="CK79" s="191"/>
      <c r="CL79" s="191">
        <f t="shared" si="105"/>
        <v>5000</v>
      </c>
      <c r="CM79" s="191"/>
      <c r="CN79" s="191"/>
      <c r="CO79" s="191"/>
      <c r="CP79" s="191"/>
      <c r="CQ79" s="191"/>
      <c r="CR79" s="191"/>
      <c r="CS79" s="191">
        <f t="shared" si="106"/>
        <v>0</v>
      </c>
      <c r="CT79" s="191"/>
      <c r="CU79" s="191"/>
      <c r="CV79" s="191"/>
      <c r="CW79" s="191"/>
      <c r="CX79" s="191"/>
      <c r="CY79" s="191"/>
      <c r="CZ79" s="191">
        <f t="shared" si="107"/>
        <v>0</v>
      </c>
      <c r="DA79" s="191"/>
      <c r="DB79" s="191"/>
      <c r="DC79" s="191"/>
      <c r="DD79" s="191"/>
      <c r="DE79" s="191"/>
      <c r="DF79" s="191"/>
      <c r="DG79" s="191">
        <f t="shared" si="108"/>
        <v>0</v>
      </c>
      <c r="DH79" s="191"/>
      <c r="DI79" s="191"/>
      <c r="DJ79" s="191"/>
      <c r="DK79" s="191"/>
      <c r="DL79" s="191"/>
      <c r="DM79" s="191"/>
      <c r="DN79" s="191">
        <f t="shared" si="109"/>
        <v>0</v>
      </c>
      <c r="DO79" s="191"/>
      <c r="DP79" s="191"/>
      <c r="DQ79" s="191"/>
      <c r="DR79" s="191"/>
      <c r="DS79" s="191"/>
      <c r="DT79" s="191"/>
      <c r="DU79" s="191">
        <f t="shared" si="110"/>
        <v>0</v>
      </c>
      <c r="DV79" s="191"/>
      <c r="DW79" s="191"/>
      <c r="DX79" s="191"/>
      <c r="DY79" s="191"/>
      <c r="DZ79" s="191"/>
      <c r="EA79" s="191"/>
      <c r="EB79" s="191">
        <f t="shared" si="111"/>
        <v>0</v>
      </c>
      <c r="EC79" s="191"/>
      <c r="ED79" s="191"/>
      <c r="EE79" s="191"/>
      <c r="EF79" s="191"/>
      <c r="EG79" s="191"/>
      <c r="EH79" s="191"/>
      <c r="EI79" s="191">
        <f t="shared" si="112"/>
        <v>0</v>
      </c>
      <c r="EJ79" s="191"/>
      <c r="EK79" s="191"/>
      <c r="EL79" s="191"/>
      <c r="EM79" s="191"/>
      <c r="EN79" s="191"/>
      <c r="EO79" s="191"/>
      <c r="EP79" s="191">
        <f t="shared" si="113"/>
        <v>0</v>
      </c>
      <c r="EQ79" s="191"/>
      <c r="ER79" s="191"/>
      <c r="ES79" s="191"/>
      <c r="ET79" s="191"/>
      <c r="EU79" s="191"/>
      <c r="EV79" s="191"/>
      <c r="EW79" s="191">
        <f t="shared" si="114"/>
        <v>0</v>
      </c>
      <c r="EX79" s="191"/>
      <c r="EY79" s="191"/>
      <c r="EZ79" s="191"/>
      <c r="FA79" s="191"/>
      <c r="FB79" s="191"/>
      <c r="FC79" s="191"/>
      <c r="FD79" s="191">
        <f t="shared" si="115"/>
        <v>0</v>
      </c>
      <c r="FE79" s="191"/>
      <c r="FF79" s="191"/>
      <c r="FG79" s="191"/>
      <c r="FH79" s="191"/>
      <c r="FI79" s="191"/>
      <c r="FJ79" s="191"/>
      <c r="FK79" s="191">
        <f t="shared" si="116"/>
        <v>0</v>
      </c>
      <c r="FL79" s="191"/>
      <c r="FM79" s="191"/>
      <c r="FN79" s="191"/>
      <c r="FO79" s="191"/>
      <c r="FP79" s="191"/>
      <c r="FQ79" s="191"/>
      <c r="FR79" s="191">
        <f t="shared" si="117"/>
        <v>0</v>
      </c>
      <c r="FS79" s="191"/>
      <c r="FT79" s="191"/>
      <c r="FU79" s="191"/>
      <c r="FV79" s="191"/>
      <c r="FW79" s="191"/>
      <c r="FX79" s="191"/>
      <c r="FY79" s="191">
        <f t="shared" si="118"/>
        <v>0</v>
      </c>
      <c r="FZ79" s="191"/>
      <c r="GA79" s="191"/>
      <c r="GB79" s="191"/>
      <c r="GC79" s="191"/>
      <c r="GD79" s="191"/>
      <c r="GE79" s="191"/>
      <c r="GF79" s="191">
        <f t="shared" si="119"/>
        <v>0</v>
      </c>
      <c r="GG79" s="191"/>
      <c r="GH79" s="191"/>
      <c r="GI79" s="191"/>
      <c r="GJ79" s="191"/>
      <c r="GK79" s="191"/>
      <c r="GL79" s="191"/>
      <c r="GM79" s="191">
        <f t="shared" si="120"/>
        <v>0</v>
      </c>
      <c r="GN79" s="191"/>
      <c r="GO79" s="191"/>
      <c r="GP79" s="191"/>
      <c r="GQ79" s="191"/>
      <c r="GR79" s="191"/>
      <c r="GS79" s="191"/>
      <c r="GT79" s="191">
        <f t="shared" si="121"/>
        <v>0</v>
      </c>
      <c r="GU79" s="191"/>
      <c r="GV79" s="191"/>
      <c r="GW79" s="191"/>
      <c r="GX79" s="191"/>
      <c r="GY79" s="191"/>
      <c r="GZ79" s="191"/>
      <c r="HA79" s="191">
        <f t="shared" si="122"/>
        <v>0</v>
      </c>
      <c r="HB79" s="191"/>
      <c r="HC79" s="191"/>
      <c r="HD79" s="191"/>
      <c r="HE79" s="191"/>
      <c r="HF79" s="191"/>
      <c r="HG79" s="191"/>
      <c r="HH79" s="191">
        <f t="shared" si="123"/>
        <v>0</v>
      </c>
      <c r="HI79" s="191"/>
      <c r="HJ79" s="191"/>
      <c r="HK79" s="191"/>
      <c r="HL79" s="191"/>
      <c r="HM79" s="191"/>
      <c r="HN79" s="191"/>
      <c r="HO79" s="191">
        <f t="shared" si="124"/>
        <v>0</v>
      </c>
      <c r="HP79" s="191"/>
      <c r="HQ79" s="191"/>
      <c r="HR79" s="191"/>
      <c r="HS79" s="191"/>
      <c r="HT79" s="191"/>
      <c r="HU79" s="191"/>
      <c r="HV79" s="191">
        <f t="shared" si="125"/>
        <v>0</v>
      </c>
      <c r="HW79" s="191"/>
      <c r="HX79" s="191"/>
      <c r="HY79" s="191"/>
      <c r="HZ79" s="191"/>
      <c r="IA79" s="191"/>
      <c r="IB79" s="191"/>
      <c r="IC79" s="191">
        <f t="shared" si="126"/>
        <v>0</v>
      </c>
      <c r="ID79" s="191"/>
      <c r="IE79" s="191"/>
      <c r="IF79" s="191"/>
      <c r="IG79" s="191"/>
      <c r="IH79" s="191"/>
      <c r="II79" s="191"/>
      <c r="IJ79" s="191">
        <f t="shared" si="127"/>
        <v>0</v>
      </c>
      <c r="IK79" s="191"/>
      <c r="IL79" s="191"/>
      <c r="IM79" s="191"/>
      <c r="IN79" s="191"/>
      <c r="IO79" s="191"/>
      <c r="IP79" s="191"/>
      <c r="IQ79" s="191">
        <f t="shared" si="128"/>
        <v>0</v>
      </c>
      <c r="IR79" s="191"/>
      <c r="IS79" s="191"/>
      <c r="IT79" s="191"/>
      <c r="IU79" s="191"/>
      <c r="IV79" s="191"/>
      <c r="IW79" s="191"/>
      <c r="IX79" s="191">
        <f t="shared" si="129"/>
        <v>0</v>
      </c>
      <c r="IY79" s="191"/>
      <c r="IZ79" s="191"/>
      <c r="JA79" s="191"/>
      <c r="JB79" s="191"/>
      <c r="JC79" s="191"/>
      <c r="JD79" s="191"/>
      <c r="JE79" s="191">
        <f t="shared" si="130"/>
        <v>0</v>
      </c>
      <c r="JF79" s="191"/>
      <c r="JG79" s="191"/>
      <c r="JH79" s="191"/>
      <c r="JI79" s="191"/>
      <c r="JJ79" s="191"/>
      <c r="JK79" s="191"/>
      <c r="JL79" s="191">
        <f t="shared" si="131"/>
        <v>0</v>
      </c>
      <c r="JM79" s="191"/>
      <c r="JN79" s="191"/>
      <c r="JO79" s="191"/>
      <c r="JP79" s="191"/>
      <c r="JQ79" s="191"/>
      <c r="JR79" s="191"/>
      <c r="JS79" s="191">
        <f t="shared" si="132"/>
        <v>0</v>
      </c>
      <c r="JT79" s="191"/>
      <c r="JU79" s="191"/>
      <c r="JV79" s="191"/>
      <c r="JW79" s="191"/>
      <c r="JX79" s="191"/>
      <c r="JY79" s="191"/>
      <c r="JZ79" s="191">
        <f t="shared" si="133"/>
        <v>0</v>
      </c>
      <c r="KA79" s="191"/>
      <c r="KB79" s="191"/>
      <c r="KC79" s="191"/>
      <c r="KD79" s="191"/>
      <c r="KE79" s="191"/>
      <c r="KF79" s="191"/>
      <c r="KG79" s="191">
        <f t="shared" si="134"/>
        <v>0</v>
      </c>
      <c r="KH79" s="191"/>
      <c r="KI79" s="191"/>
      <c r="KJ79" s="191"/>
      <c r="KK79" s="191"/>
      <c r="KL79" s="191"/>
      <c r="KM79" s="191"/>
      <c r="KN79" s="191">
        <f t="shared" si="135"/>
        <v>0</v>
      </c>
      <c r="KO79" s="191"/>
      <c r="KP79" s="191"/>
      <c r="KQ79" s="191"/>
      <c r="KR79" s="191"/>
      <c r="KS79" s="190">
        <f t="shared" si="90"/>
        <v>15000</v>
      </c>
      <c r="KT79" s="190">
        <f t="shared" si="89"/>
        <v>0</v>
      </c>
      <c r="KU79" s="190">
        <f t="shared" si="89"/>
        <v>15000</v>
      </c>
      <c r="KV79" s="9"/>
    </row>
    <row r="80" spans="1:308" ht="18" customHeight="1">
      <c r="A80" s="200">
        <v>9</v>
      </c>
      <c r="B80" s="191" t="s">
        <v>1906</v>
      </c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>
        <f t="shared" si="91"/>
        <v>0</v>
      </c>
      <c r="N80" s="191"/>
      <c r="O80" s="191"/>
      <c r="P80" s="191"/>
      <c r="Q80" s="191"/>
      <c r="R80" s="191"/>
      <c r="S80" s="191"/>
      <c r="T80" s="191">
        <f t="shared" si="92"/>
        <v>0</v>
      </c>
      <c r="U80" s="191"/>
      <c r="V80" s="191"/>
      <c r="W80" s="191"/>
      <c r="X80" s="191"/>
      <c r="Y80" s="191"/>
      <c r="Z80" s="191"/>
      <c r="AA80" s="191">
        <f t="shared" si="93"/>
        <v>0</v>
      </c>
      <c r="AB80" s="191"/>
      <c r="AC80" s="191"/>
      <c r="AD80" s="191"/>
      <c r="AE80" s="191"/>
      <c r="AF80" s="191"/>
      <c r="AG80" s="191"/>
      <c r="AH80" s="191">
        <f t="shared" si="94"/>
        <v>0</v>
      </c>
      <c r="AI80" s="191"/>
      <c r="AJ80" s="191"/>
      <c r="AK80" s="191"/>
      <c r="AL80" s="191"/>
      <c r="AM80" s="191"/>
      <c r="AN80" s="191"/>
      <c r="AO80" s="191">
        <f t="shared" si="95"/>
        <v>0</v>
      </c>
      <c r="AP80" s="191"/>
      <c r="AQ80" s="191"/>
      <c r="AR80" s="191"/>
      <c r="AS80" s="191"/>
      <c r="AT80" s="191"/>
      <c r="AU80" s="191"/>
      <c r="AV80" s="191">
        <f t="shared" si="96"/>
        <v>0</v>
      </c>
      <c r="AW80" s="191"/>
      <c r="AX80" s="191"/>
      <c r="AY80" s="191"/>
      <c r="AZ80" s="191"/>
      <c r="BA80" s="191"/>
      <c r="BB80" s="191"/>
      <c r="BC80" s="191">
        <f t="shared" si="97"/>
        <v>0</v>
      </c>
      <c r="BD80" s="191"/>
      <c r="BE80" s="191"/>
      <c r="BF80" s="191"/>
      <c r="BG80" s="191"/>
      <c r="BH80" s="191"/>
      <c r="BI80" s="191"/>
      <c r="BJ80" s="191">
        <f t="shared" si="98"/>
        <v>0</v>
      </c>
      <c r="BK80" s="191"/>
      <c r="BL80" s="191"/>
      <c r="BM80" s="191"/>
      <c r="BN80" s="191"/>
      <c r="BO80" s="191"/>
      <c r="BP80" s="191"/>
      <c r="BQ80" s="191">
        <f t="shared" si="99"/>
        <v>0</v>
      </c>
      <c r="BR80" s="191"/>
      <c r="BS80" s="191"/>
      <c r="BT80" s="191"/>
      <c r="BU80" s="191">
        <v>1</v>
      </c>
      <c r="BV80" s="191">
        <f t="shared" si="100"/>
        <v>5000</v>
      </c>
      <c r="BW80" s="191"/>
      <c r="BX80" s="191">
        <f t="shared" si="101"/>
        <v>5000</v>
      </c>
      <c r="BY80" s="191"/>
      <c r="BZ80" s="191"/>
      <c r="CA80" s="191"/>
      <c r="CB80" s="191">
        <v>1</v>
      </c>
      <c r="CC80" s="191">
        <f t="shared" si="102"/>
        <v>5000</v>
      </c>
      <c r="CD80" s="191"/>
      <c r="CE80" s="191">
        <f t="shared" si="103"/>
        <v>5000</v>
      </c>
      <c r="CF80" s="191"/>
      <c r="CG80" s="191"/>
      <c r="CH80" s="191"/>
      <c r="CI80" s="191">
        <v>1</v>
      </c>
      <c r="CJ80" s="191">
        <f t="shared" si="104"/>
        <v>5000</v>
      </c>
      <c r="CK80" s="191"/>
      <c r="CL80" s="191">
        <f t="shared" si="105"/>
        <v>5000</v>
      </c>
      <c r="CM80" s="191"/>
      <c r="CN80" s="191"/>
      <c r="CO80" s="191"/>
      <c r="CP80" s="191"/>
      <c r="CQ80" s="191"/>
      <c r="CR80" s="191"/>
      <c r="CS80" s="191">
        <f t="shared" si="106"/>
        <v>0</v>
      </c>
      <c r="CT80" s="191"/>
      <c r="CU80" s="191"/>
      <c r="CV80" s="191"/>
      <c r="CW80" s="191"/>
      <c r="CX80" s="191"/>
      <c r="CY80" s="191"/>
      <c r="CZ80" s="191">
        <f t="shared" si="107"/>
        <v>0</v>
      </c>
      <c r="DA80" s="191"/>
      <c r="DB80" s="191"/>
      <c r="DC80" s="191"/>
      <c r="DD80" s="191"/>
      <c r="DE80" s="191"/>
      <c r="DF80" s="191"/>
      <c r="DG80" s="191">
        <f t="shared" si="108"/>
        <v>0</v>
      </c>
      <c r="DH80" s="191"/>
      <c r="DI80" s="191"/>
      <c r="DJ80" s="191"/>
      <c r="DK80" s="191"/>
      <c r="DL80" s="191"/>
      <c r="DM80" s="191"/>
      <c r="DN80" s="191">
        <f t="shared" si="109"/>
        <v>0</v>
      </c>
      <c r="DO80" s="191"/>
      <c r="DP80" s="191"/>
      <c r="DQ80" s="191"/>
      <c r="DR80" s="191"/>
      <c r="DS80" s="191"/>
      <c r="DT80" s="191"/>
      <c r="DU80" s="191">
        <f t="shared" si="110"/>
        <v>0</v>
      </c>
      <c r="DV80" s="191"/>
      <c r="DW80" s="191"/>
      <c r="DX80" s="191"/>
      <c r="DY80" s="191"/>
      <c r="DZ80" s="191"/>
      <c r="EA80" s="191"/>
      <c r="EB80" s="191">
        <f t="shared" si="111"/>
        <v>0</v>
      </c>
      <c r="EC80" s="191"/>
      <c r="ED80" s="191"/>
      <c r="EE80" s="191"/>
      <c r="EF80" s="191"/>
      <c r="EG80" s="191"/>
      <c r="EH80" s="191"/>
      <c r="EI80" s="191">
        <f t="shared" si="112"/>
        <v>0</v>
      </c>
      <c r="EJ80" s="191"/>
      <c r="EK80" s="191"/>
      <c r="EL80" s="191"/>
      <c r="EM80" s="191"/>
      <c r="EN80" s="191"/>
      <c r="EO80" s="191"/>
      <c r="EP80" s="191">
        <f t="shared" si="113"/>
        <v>0</v>
      </c>
      <c r="EQ80" s="191"/>
      <c r="ER80" s="191"/>
      <c r="ES80" s="191"/>
      <c r="ET80" s="191"/>
      <c r="EU80" s="191"/>
      <c r="EV80" s="191"/>
      <c r="EW80" s="191">
        <f t="shared" si="114"/>
        <v>0</v>
      </c>
      <c r="EX80" s="191"/>
      <c r="EY80" s="191"/>
      <c r="EZ80" s="191"/>
      <c r="FA80" s="191"/>
      <c r="FB80" s="191"/>
      <c r="FC80" s="191"/>
      <c r="FD80" s="191">
        <f t="shared" si="115"/>
        <v>0</v>
      </c>
      <c r="FE80" s="191"/>
      <c r="FF80" s="191"/>
      <c r="FG80" s="191"/>
      <c r="FH80" s="191"/>
      <c r="FI80" s="191"/>
      <c r="FJ80" s="191"/>
      <c r="FK80" s="191">
        <f t="shared" si="116"/>
        <v>0</v>
      </c>
      <c r="FL80" s="191"/>
      <c r="FM80" s="191"/>
      <c r="FN80" s="191"/>
      <c r="FO80" s="191"/>
      <c r="FP80" s="191"/>
      <c r="FQ80" s="191"/>
      <c r="FR80" s="191">
        <f t="shared" si="117"/>
        <v>0</v>
      </c>
      <c r="FS80" s="191"/>
      <c r="FT80" s="191"/>
      <c r="FU80" s="191"/>
      <c r="FV80" s="191"/>
      <c r="FW80" s="191"/>
      <c r="FX80" s="191"/>
      <c r="FY80" s="191">
        <f t="shared" si="118"/>
        <v>0</v>
      </c>
      <c r="FZ80" s="191"/>
      <c r="GA80" s="191"/>
      <c r="GB80" s="191"/>
      <c r="GC80" s="191"/>
      <c r="GD80" s="191"/>
      <c r="GE80" s="191"/>
      <c r="GF80" s="191">
        <f t="shared" si="119"/>
        <v>0</v>
      </c>
      <c r="GG80" s="191"/>
      <c r="GH80" s="191"/>
      <c r="GI80" s="191"/>
      <c r="GJ80" s="191"/>
      <c r="GK80" s="191"/>
      <c r="GL80" s="191"/>
      <c r="GM80" s="191">
        <f t="shared" si="120"/>
        <v>0</v>
      </c>
      <c r="GN80" s="191"/>
      <c r="GO80" s="191"/>
      <c r="GP80" s="191"/>
      <c r="GQ80" s="191"/>
      <c r="GR80" s="191"/>
      <c r="GS80" s="191"/>
      <c r="GT80" s="191">
        <f t="shared" si="121"/>
        <v>0</v>
      </c>
      <c r="GU80" s="191"/>
      <c r="GV80" s="191"/>
      <c r="GW80" s="191"/>
      <c r="GX80" s="191"/>
      <c r="GY80" s="191"/>
      <c r="GZ80" s="191"/>
      <c r="HA80" s="191">
        <f t="shared" si="122"/>
        <v>0</v>
      </c>
      <c r="HB80" s="191"/>
      <c r="HC80" s="191"/>
      <c r="HD80" s="191"/>
      <c r="HE80" s="191"/>
      <c r="HF80" s="191"/>
      <c r="HG80" s="191"/>
      <c r="HH80" s="191">
        <f t="shared" si="123"/>
        <v>0</v>
      </c>
      <c r="HI80" s="191"/>
      <c r="HJ80" s="191"/>
      <c r="HK80" s="191"/>
      <c r="HL80" s="191"/>
      <c r="HM80" s="191"/>
      <c r="HN80" s="191"/>
      <c r="HO80" s="191">
        <f t="shared" si="124"/>
        <v>0</v>
      </c>
      <c r="HP80" s="191"/>
      <c r="HQ80" s="191"/>
      <c r="HR80" s="191"/>
      <c r="HS80" s="191"/>
      <c r="HT80" s="191"/>
      <c r="HU80" s="191"/>
      <c r="HV80" s="191">
        <f t="shared" si="125"/>
        <v>0</v>
      </c>
      <c r="HW80" s="191"/>
      <c r="HX80" s="191"/>
      <c r="HY80" s="191"/>
      <c r="HZ80" s="191"/>
      <c r="IA80" s="191"/>
      <c r="IB80" s="191"/>
      <c r="IC80" s="191">
        <f t="shared" si="126"/>
        <v>0</v>
      </c>
      <c r="ID80" s="191"/>
      <c r="IE80" s="191"/>
      <c r="IF80" s="191"/>
      <c r="IG80" s="191"/>
      <c r="IH80" s="191"/>
      <c r="II80" s="191"/>
      <c r="IJ80" s="191">
        <f t="shared" si="127"/>
        <v>0</v>
      </c>
      <c r="IK80" s="191"/>
      <c r="IL80" s="191"/>
      <c r="IM80" s="191"/>
      <c r="IN80" s="191"/>
      <c r="IO80" s="191"/>
      <c r="IP80" s="191"/>
      <c r="IQ80" s="191">
        <f t="shared" si="128"/>
        <v>0</v>
      </c>
      <c r="IR80" s="191"/>
      <c r="IS80" s="191"/>
      <c r="IT80" s="191"/>
      <c r="IU80" s="191"/>
      <c r="IV80" s="191"/>
      <c r="IW80" s="191"/>
      <c r="IX80" s="191">
        <f t="shared" si="129"/>
        <v>0</v>
      </c>
      <c r="IY80" s="191"/>
      <c r="IZ80" s="191"/>
      <c r="JA80" s="191"/>
      <c r="JB80" s="191"/>
      <c r="JC80" s="191"/>
      <c r="JD80" s="191"/>
      <c r="JE80" s="191">
        <f t="shared" si="130"/>
        <v>0</v>
      </c>
      <c r="JF80" s="191"/>
      <c r="JG80" s="191"/>
      <c r="JH80" s="191"/>
      <c r="JI80" s="191"/>
      <c r="JJ80" s="191"/>
      <c r="JK80" s="191"/>
      <c r="JL80" s="191">
        <f t="shared" si="131"/>
        <v>0</v>
      </c>
      <c r="JM80" s="191"/>
      <c r="JN80" s="191"/>
      <c r="JO80" s="191"/>
      <c r="JP80" s="191"/>
      <c r="JQ80" s="191"/>
      <c r="JR80" s="191"/>
      <c r="JS80" s="191">
        <f t="shared" si="132"/>
        <v>0</v>
      </c>
      <c r="JT80" s="191"/>
      <c r="JU80" s="191"/>
      <c r="JV80" s="191"/>
      <c r="JW80" s="191"/>
      <c r="JX80" s="191"/>
      <c r="JY80" s="191"/>
      <c r="JZ80" s="191">
        <f t="shared" si="133"/>
        <v>0</v>
      </c>
      <c r="KA80" s="191"/>
      <c r="KB80" s="191"/>
      <c r="KC80" s="191"/>
      <c r="KD80" s="191"/>
      <c r="KE80" s="191"/>
      <c r="KF80" s="191"/>
      <c r="KG80" s="191">
        <f t="shared" si="134"/>
        <v>0</v>
      </c>
      <c r="KH80" s="191"/>
      <c r="KI80" s="191"/>
      <c r="KJ80" s="191"/>
      <c r="KK80" s="191"/>
      <c r="KL80" s="191"/>
      <c r="KM80" s="191"/>
      <c r="KN80" s="191">
        <f t="shared" si="135"/>
        <v>0</v>
      </c>
      <c r="KO80" s="191"/>
      <c r="KP80" s="191"/>
      <c r="KQ80" s="191"/>
      <c r="KR80" s="191"/>
      <c r="KS80" s="190">
        <f t="shared" si="90"/>
        <v>15000</v>
      </c>
      <c r="KT80" s="190">
        <f t="shared" si="89"/>
        <v>0</v>
      </c>
      <c r="KU80" s="190">
        <f t="shared" si="89"/>
        <v>15000</v>
      </c>
      <c r="KV80" s="9"/>
    </row>
    <row r="81" spans="1:308" ht="18" customHeight="1">
      <c r="A81" s="200">
        <v>10</v>
      </c>
      <c r="B81" s="191" t="s">
        <v>1907</v>
      </c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>
        <f t="shared" si="91"/>
        <v>0</v>
      </c>
      <c r="N81" s="191"/>
      <c r="O81" s="191"/>
      <c r="P81" s="191"/>
      <c r="Q81" s="191"/>
      <c r="R81" s="191"/>
      <c r="S81" s="191"/>
      <c r="T81" s="191">
        <f t="shared" si="92"/>
        <v>0</v>
      </c>
      <c r="U81" s="191"/>
      <c r="V81" s="191"/>
      <c r="W81" s="191"/>
      <c r="X81" s="191"/>
      <c r="Y81" s="191"/>
      <c r="Z81" s="191"/>
      <c r="AA81" s="191">
        <f t="shared" si="93"/>
        <v>0</v>
      </c>
      <c r="AB81" s="191"/>
      <c r="AC81" s="191"/>
      <c r="AD81" s="191"/>
      <c r="AE81" s="191"/>
      <c r="AF81" s="191"/>
      <c r="AG81" s="191"/>
      <c r="AH81" s="191">
        <f t="shared" si="94"/>
        <v>0</v>
      </c>
      <c r="AI81" s="191"/>
      <c r="AJ81" s="191"/>
      <c r="AK81" s="191"/>
      <c r="AL81" s="191"/>
      <c r="AM81" s="191"/>
      <c r="AN81" s="191"/>
      <c r="AO81" s="191">
        <f t="shared" si="95"/>
        <v>0</v>
      </c>
      <c r="AP81" s="191"/>
      <c r="AQ81" s="191"/>
      <c r="AR81" s="191"/>
      <c r="AS81" s="191"/>
      <c r="AT81" s="191"/>
      <c r="AU81" s="191"/>
      <c r="AV81" s="191">
        <f t="shared" si="96"/>
        <v>0</v>
      </c>
      <c r="AW81" s="191"/>
      <c r="AX81" s="191"/>
      <c r="AY81" s="191"/>
      <c r="AZ81" s="191"/>
      <c r="BA81" s="191"/>
      <c r="BB81" s="191"/>
      <c r="BC81" s="191">
        <f t="shared" si="97"/>
        <v>0</v>
      </c>
      <c r="BD81" s="191"/>
      <c r="BE81" s="191"/>
      <c r="BF81" s="191"/>
      <c r="BG81" s="191"/>
      <c r="BH81" s="191"/>
      <c r="BI81" s="191"/>
      <c r="BJ81" s="191">
        <f t="shared" si="98"/>
        <v>0</v>
      </c>
      <c r="BK81" s="191"/>
      <c r="BL81" s="191"/>
      <c r="BM81" s="191"/>
      <c r="BN81" s="191"/>
      <c r="BO81" s="191"/>
      <c r="BP81" s="191"/>
      <c r="BQ81" s="191">
        <f t="shared" si="99"/>
        <v>0</v>
      </c>
      <c r="BR81" s="191"/>
      <c r="BS81" s="191"/>
      <c r="BT81" s="191"/>
      <c r="BU81" s="191">
        <v>1</v>
      </c>
      <c r="BV81" s="191">
        <f t="shared" si="100"/>
        <v>5000</v>
      </c>
      <c r="BW81" s="191"/>
      <c r="BX81" s="191">
        <f t="shared" si="101"/>
        <v>5000</v>
      </c>
      <c r="BY81" s="191"/>
      <c r="BZ81" s="191"/>
      <c r="CA81" s="191"/>
      <c r="CB81" s="191">
        <v>1</v>
      </c>
      <c r="CC81" s="191">
        <f t="shared" si="102"/>
        <v>5000</v>
      </c>
      <c r="CD81" s="191"/>
      <c r="CE81" s="191">
        <f t="shared" si="103"/>
        <v>5000</v>
      </c>
      <c r="CF81" s="191"/>
      <c r="CG81" s="191"/>
      <c r="CH81" s="191"/>
      <c r="CI81" s="191">
        <v>1</v>
      </c>
      <c r="CJ81" s="191">
        <f t="shared" si="104"/>
        <v>5000</v>
      </c>
      <c r="CK81" s="191"/>
      <c r="CL81" s="191">
        <f t="shared" si="105"/>
        <v>5000</v>
      </c>
      <c r="CM81" s="191"/>
      <c r="CN81" s="191"/>
      <c r="CO81" s="191"/>
      <c r="CP81" s="191"/>
      <c r="CQ81" s="191"/>
      <c r="CR81" s="191"/>
      <c r="CS81" s="191">
        <f t="shared" si="106"/>
        <v>0</v>
      </c>
      <c r="CT81" s="191"/>
      <c r="CU81" s="191"/>
      <c r="CV81" s="191"/>
      <c r="CW81" s="191"/>
      <c r="CX81" s="191"/>
      <c r="CY81" s="191"/>
      <c r="CZ81" s="191">
        <f t="shared" si="107"/>
        <v>0</v>
      </c>
      <c r="DA81" s="191"/>
      <c r="DB81" s="191"/>
      <c r="DC81" s="191"/>
      <c r="DD81" s="191"/>
      <c r="DE81" s="191"/>
      <c r="DF81" s="191"/>
      <c r="DG81" s="191">
        <f t="shared" si="108"/>
        <v>0</v>
      </c>
      <c r="DH81" s="191"/>
      <c r="DI81" s="191"/>
      <c r="DJ81" s="191"/>
      <c r="DK81" s="191"/>
      <c r="DL81" s="191"/>
      <c r="DM81" s="191"/>
      <c r="DN81" s="191">
        <f t="shared" si="109"/>
        <v>0</v>
      </c>
      <c r="DO81" s="191"/>
      <c r="DP81" s="191"/>
      <c r="DQ81" s="191"/>
      <c r="DR81" s="191"/>
      <c r="DS81" s="191"/>
      <c r="DT81" s="191"/>
      <c r="DU81" s="191">
        <f t="shared" si="110"/>
        <v>0</v>
      </c>
      <c r="DV81" s="191"/>
      <c r="DW81" s="191"/>
      <c r="DX81" s="191"/>
      <c r="DY81" s="191"/>
      <c r="DZ81" s="191"/>
      <c r="EA81" s="191"/>
      <c r="EB81" s="191">
        <f t="shared" si="111"/>
        <v>0</v>
      </c>
      <c r="EC81" s="191"/>
      <c r="ED81" s="191"/>
      <c r="EE81" s="191"/>
      <c r="EF81" s="191"/>
      <c r="EG81" s="191"/>
      <c r="EH81" s="191"/>
      <c r="EI81" s="191">
        <f t="shared" si="112"/>
        <v>0</v>
      </c>
      <c r="EJ81" s="191"/>
      <c r="EK81" s="191"/>
      <c r="EL81" s="191"/>
      <c r="EM81" s="191"/>
      <c r="EN81" s="191"/>
      <c r="EO81" s="191"/>
      <c r="EP81" s="191">
        <f t="shared" si="113"/>
        <v>0</v>
      </c>
      <c r="EQ81" s="191"/>
      <c r="ER81" s="191"/>
      <c r="ES81" s="191"/>
      <c r="ET81" s="191"/>
      <c r="EU81" s="191"/>
      <c r="EV81" s="191"/>
      <c r="EW81" s="191">
        <f t="shared" si="114"/>
        <v>0</v>
      </c>
      <c r="EX81" s="191"/>
      <c r="EY81" s="191"/>
      <c r="EZ81" s="191"/>
      <c r="FA81" s="191"/>
      <c r="FB81" s="191"/>
      <c r="FC81" s="191"/>
      <c r="FD81" s="191">
        <f t="shared" si="115"/>
        <v>0</v>
      </c>
      <c r="FE81" s="191"/>
      <c r="FF81" s="191"/>
      <c r="FG81" s="191"/>
      <c r="FH81" s="191"/>
      <c r="FI81" s="191"/>
      <c r="FJ81" s="191"/>
      <c r="FK81" s="191">
        <f t="shared" si="116"/>
        <v>0</v>
      </c>
      <c r="FL81" s="191"/>
      <c r="FM81" s="191"/>
      <c r="FN81" s="191"/>
      <c r="FO81" s="191"/>
      <c r="FP81" s="191"/>
      <c r="FQ81" s="191"/>
      <c r="FR81" s="191">
        <f t="shared" si="117"/>
        <v>0</v>
      </c>
      <c r="FS81" s="191"/>
      <c r="FT81" s="191"/>
      <c r="FU81" s="191"/>
      <c r="FV81" s="191"/>
      <c r="FW81" s="191"/>
      <c r="FX81" s="191"/>
      <c r="FY81" s="191">
        <f t="shared" si="118"/>
        <v>0</v>
      </c>
      <c r="FZ81" s="191"/>
      <c r="GA81" s="191"/>
      <c r="GB81" s="191"/>
      <c r="GC81" s="191"/>
      <c r="GD81" s="191"/>
      <c r="GE81" s="191"/>
      <c r="GF81" s="191">
        <f t="shared" si="119"/>
        <v>0</v>
      </c>
      <c r="GG81" s="191"/>
      <c r="GH81" s="191"/>
      <c r="GI81" s="191"/>
      <c r="GJ81" s="191"/>
      <c r="GK81" s="191"/>
      <c r="GL81" s="191"/>
      <c r="GM81" s="191">
        <f t="shared" si="120"/>
        <v>0</v>
      </c>
      <c r="GN81" s="191"/>
      <c r="GO81" s="191"/>
      <c r="GP81" s="191"/>
      <c r="GQ81" s="191"/>
      <c r="GR81" s="191"/>
      <c r="GS81" s="191"/>
      <c r="GT81" s="191">
        <f t="shared" si="121"/>
        <v>0</v>
      </c>
      <c r="GU81" s="191"/>
      <c r="GV81" s="191"/>
      <c r="GW81" s="191"/>
      <c r="GX81" s="191"/>
      <c r="GY81" s="191"/>
      <c r="GZ81" s="191"/>
      <c r="HA81" s="191">
        <f t="shared" si="122"/>
        <v>0</v>
      </c>
      <c r="HB81" s="191"/>
      <c r="HC81" s="191"/>
      <c r="HD81" s="191"/>
      <c r="HE81" s="191"/>
      <c r="HF81" s="191"/>
      <c r="HG81" s="191"/>
      <c r="HH81" s="191">
        <f t="shared" si="123"/>
        <v>0</v>
      </c>
      <c r="HI81" s="191"/>
      <c r="HJ81" s="191"/>
      <c r="HK81" s="191"/>
      <c r="HL81" s="191"/>
      <c r="HM81" s="191"/>
      <c r="HN81" s="191"/>
      <c r="HO81" s="191">
        <f t="shared" si="124"/>
        <v>0</v>
      </c>
      <c r="HP81" s="191"/>
      <c r="HQ81" s="191"/>
      <c r="HR81" s="191"/>
      <c r="HS81" s="191"/>
      <c r="HT81" s="191"/>
      <c r="HU81" s="191"/>
      <c r="HV81" s="191">
        <f t="shared" si="125"/>
        <v>0</v>
      </c>
      <c r="HW81" s="191"/>
      <c r="HX81" s="191"/>
      <c r="HY81" s="191"/>
      <c r="HZ81" s="191"/>
      <c r="IA81" s="191"/>
      <c r="IB81" s="191"/>
      <c r="IC81" s="191">
        <f t="shared" si="126"/>
        <v>0</v>
      </c>
      <c r="ID81" s="191"/>
      <c r="IE81" s="191"/>
      <c r="IF81" s="191"/>
      <c r="IG81" s="191"/>
      <c r="IH81" s="191"/>
      <c r="II81" s="191"/>
      <c r="IJ81" s="191">
        <f t="shared" si="127"/>
        <v>0</v>
      </c>
      <c r="IK81" s="191"/>
      <c r="IL81" s="191"/>
      <c r="IM81" s="191"/>
      <c r="IN81" s="191"/>
      <c r="IO81" s="191"/>
      <c r="IP81" s="191"/>
      <c r="IQ81" s="191">
        <f t="shared" si="128"/>
        <v>0</v>
      </c>
      <c r="IR81" s="191"/>
      <c r="IS81" s="191"/>
      <c r="IT81" s="191"/>
      <c r="IU81" s="191"/>
      <c r="IV81" s="191"/>
      <c r="IW81" s="191"/>
      <c r="IX81" s="191">
        <f t="shared" si="129"/>
        <v>0</v>
      </c>
      <c r="IY81" s="191"/>
      <c r="IZ81" s="191"/>
      <c r="JA81" s="191"/>
      <c r="JB81" s="191"/>
      <c r="JC81" s="191"/>
      <c r="JD81" s="191"/>
      <c r="JE81" s="191">
        <f t="shared" si="130"/>
        <v>0</v>
      </c>
      <c r="JF81" s="191"/>
      <c r="JG81" s="191"/>
      <c r="JH81" s="191"/>
      <c r="JI81" s="191"/>
      <c r="JJ81" s="191"/>
      <c r="JK81" s="191"/>
      <c r="JL81" s="191">
        <f t="shared" si="131"/>
        <v>0</v>
      </c>
      <c r="JM81" s="191"/>
      <c r="JN81" s="191"/>
      <c r="JO81" s="191"/>
      <c r="JP81" s="191"/>
      <c r="JQ81" s="191"/>
      <c r="JR81" s="191"/>
      <c r="JS81" s="191">
        <f t="shared" si="132"/>
        <v>0</v>
      </c>
      <c r="JT81" s="191"/>
      <c r="JU81" s="191"/>
      <c r="JV81" s="191"/>
      <c r="JW81" s="191"/>
      <c r="JX81" s="191"/>
      <c r="JY81" s="191"/>
      <c r="JZ81" s="191">
        <f t="shared" si="133"/>
        <v>0</v>
      </c>
      <c r="KA81" s="191"/>
      <c r="KB81" s="191"/>
      <c r="KC81" s="191"/>
      <c r="KD81" s="191"/>
      <c r="KE81" s="191"/>
      <c r="KF81" s="191"/>
      <c r="KG81" s="191">
        <f t="shared" si="134"/>
        <v>0</v>
      </c>
      <c r="KH81" s="191"/>
      <c r="KI81" s="191"/>
      <c r="KJ81" s="191"/>
      <c r="KK81" s="191"/>
      <c r="KL81" s="191"/>
      <c r="KM81" s="191"/>
      <c r="KN81" s="191">
        <f t="shared" si="135"/>
        <v>0</v>
      </c>
      <c r="KO81" s="191"/>
      <c r="KP81" s="191"/>
      <c r="KQ81" s="191"/>
      <c r="KR81" s="191"/>
      <c r="KS81" s="190">
        <f t="shared" si="90"/>
        <v>15000</v>
      </c>
      <c r="KT81" s="190">
        <f t="shared" si="89"/>
        <v>0</v>
      </c>
      <c r="KU81" s="190">
        <f t="shared" si="89"/>
        <v>15000</v>
      </c>
      <c r="KV81" s="9"/>
    </row>
    <row r="82" spans="1:308" ht="18" customHeight="1">
      <c r="A82" s="200">
        <v>11</v>
      </c>
      <c r="B82" s="191" t="s">
        <v>1908</v>
      </c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>
        <f t="shared" si="91"/>
        <v>0</v>
      </c>
      <c r="N82" s="191"/>
      <c r="O82" s="191"/>
      <c r="P82" s="191"/>
      <c r="Q82" s="191"/>
      <c r="R82" s="191"/>
      <c r="S82" s="191"/>
      <c r="T82" s="191">
        <f t="shared" si="92"/>
        <v>0</v>
      </c>
      <c r="U82" s="191"/>
      <c r="V82" s="191"/>
      <c r="W82" s="191"/>
      <c r="X82" s="191"/>
      <c r="Y82" s="191"/>
      <c r="Z82" s="191"/>
      <c r="AA82" s="191">
        <f t="shared" si="93"/>
        <v>0</v>
      </c>
      <c r="AB82" s="191"/>
      <c r="AC82" s="191"/>
      <c r="AD82" s="191"/>
      <c r="AE82" s="191"/>
      <c r="AF82" s="191"/>
      <c r="AG82" s="191"/>
      <c r="AH82" s="191">
        <f t="shared" si="94"/>
        <v>0</v>
      </c>
      <c r="AI82" s="191"/>
      <c r="AJ82" s="191"/>
      <c r="AK82" s="191"/>
      <c r="AL82" s="191"/>
      <c r="AM82" s="191"/>
      <c r="AN82" s="191"/>
      <c r="AO82" s="191">
        <f t="shared" si="95"/>
        <v>0</v>
      </c>
      <c r="AP82" s="191"/>
      <c r="AQ82" s="191"/>
      <c r="AR82" s="191"/>
      <c r="AS82" s="191"/>
      <c r="AT82" s="191"/>
      <c r="AU82" s="191"/>
      <c r="AV82" s="191">
        <f t="shared" si="96"/>
        <v>0</v>
      </c>
      <c r="AW82" s="191"/>
      <c r="AX82" s="191"/>
      <c r="AY82" s="191"/>
      <c r="AZ82" s="191"/>
      <c r="BA82" s="191"/>
      <c r="BB82" s="191"/>
      <c r="BC82" s="191">
        <f t="shared" si="97"/>
        <v>0</v>
      </c>
      <c r="BD82" s="191"/>
      <c r="BE82" s="191"/>
      <c r="BF82" s="191"/>
      <c r="BG82" s="191"/>
      <c r="BH82" s="191"/>
      <c r="BI82" s="191"/>
      <c r="BJ82" s="191">
        <f t="shared" si="98"/>
        <v>0</v>
      </c>
      <c r="BK82" s="191"/>
      <c r="BL82" s="191"/>
      <c r="BM82" s="191"/>
      <c r="BN82" s="191"/>
      <c r="BO82" s="191"/>
      <c r="BP82" s="191"/>
      <c r="BQ82" s="191">
        <f t="shared" si="99"/>
        <v>0</v>
      </c>
      <c r="BR82" s="191"/>
      <c r="BS82" s="191"/>
      <c r="BT82" s="191"/>
      <c r="BU82" s="191">
        <v>1</v>
      </c>
      <c r="BV82" s="191">
        <f t="shared" si="100"/>
        <v>5000</v>
      </c>
      <c r="BW82" s="191"/>
      <c r="BX82" s="191">
        <f t="shared" si="101"/>
        <v>5000</v>
      </c>
      <c r="BY82" s="191"/>
      <c r="BZ82" s="191"/>
      <c r="CA82" s="191"/>
      <c r="CB82" s="191">
        <v>1</v>
      </c>
      <c r="CC82" s="191">
        <f t="shared" si="102"/>
        <v>5000</v>
      </c>
      <c r="CD82" s="191"/>
      <c r="CE82" s="191">
        <f t="shared" si="103"/>
        <v>5000</v>
      </c>
      <c r="CF82" s="191"/>
      <c r="CG82" s="191"/>
      <c r="CH82" s="191"/>
      <c r="CI82" s="191">
        <v>1</v>
      </c>
      <c r="CJ82" s="191">
        <f t="shared" si="104"/>
        <v>5000</v>
      </c>
      <c r="CK82" s="191"/>
      <c r="CL82" s="191">
        <f t="shared" si="105"/>
        <v>5000</v>
      </c>
      <c r="CM82" s="191"/>
      <c r="CN82" s="191"/>
      <c r="CO82" s="191"/>
      <c r="CP82" s="191"/>
      <c r="CQ82" s="191"/>
      <c r="CR82" s="191"/>
      <c r="CS82" s="191">
        <f t="shared" si="106"/>
        <v>0</v>
      </c>
      <c r="CT82" s="191"/>
      <c r="CU82" s="191"/>
      <c r="CV82" s="191"/>
      <c r="CW82" s="191"/>
      <c r="CX82" s="191"/>
      <c r="CY82" s="191"/>
      <c r="CZ82" s="191">
        <f t="shared" si="107"/>
        <v>0</v>
      </c>
      <c r="DA82" s="191"/>
      <c r="DB82" s="191"/>
      <c r="DC82" s="191"/>
      <c r="DD82" s="191"/>
      <c r="DE82" s="191"/>
      <c r="DF82" s="191"/>
      <c r="DG82" s="191">
        <f t="shared" si="108"/>
        <v>0</v>
      </c>
      <c r="DH82" s="191"/>
      <c r="DI82" s="191"/>
      <c r="DJ82" s="191"/>
      <c r="DK82" s="191"/>
      <c r="DL82" s="191"/>
      <c r="DM82" s="191"/>
      <c r="DN82" s="191">
        <f t="shared" si="109"/>
        <v>0</v>
      </c>
      <c r="DO82" s="191"/>
      <c r="DP82" s="191"/>
      <c r="DQ82" s="191"/>
      <c r="DR82" s="191"/>
      <c r="DS82" s="191"/>
      <c r="DT82" s="191"/>
      <c r="DU82" s="191">
        <f t="shared" si="110"/>
        <v>0</v>
      </c>
      <c r="DV82" s="191"/>
      <c r="DW82" s="191"/>
      <c r="DX82" s="191"/>
      <c r="DY82" s="191"/>
      <c r="DZ82" s="191"/>
      <c r="EA82" s="191"/>
      <c r="EB82" s="191">
        <f t="shared" si="111"/>
        <v>0</v>
      </c>
      <c r="EC82" s="191"/>
      <c r="ED82" s="191"/>
      <c r="EE82" s="191"/>
      <c r="EF82" s="191"/>
      <c r="EG82" s="191"/>
      <c r="EH82" s="191"/>
      <c r="EI82" s="191">
        <f t="shared" si="112"/>
        <v>0</v>
      </c>
      <c r="EJ82" s="191"/>
      <c r="EK82" s="191"/>
      <c r="EL82" s="191"/>
      <c r="EM82" s="191"/>
      <c r="EN82" s="191"/>
      <c r="EO82" s="191"/>
      <c r="EP82" s="191">
        <f t="shared" si="113"/>
        <v>0</v>
      </c>
      <c r="EQ82" s="191"/>
      <c r="ER82" s="191"/>
      <c r="ES82" s="191"/>
      <c r="ET82" s="191"/>
      <c r="EU82" s="191"/>
      <c r="EV82" s="191"/>
      <c r="EW82" s="191">
        <f t="shared" si="114"/>
        <v>0</v>
      </c>
      <c r="EX82" s="191"/>
      <c r="EY82" s="191"/>
      <c r="EZ82" s="191"/>
      <c r="FA82" s="191"/>
      <c r="FB82" s="191"/>
      <c r="FC82" s="191"/>
      <c r="FD82" s="191">
        <f t="shared" si="115"/>
        <v>0</v>
      </c>
      <c r="FE82" s="191"/>
      <c r="FF82" s="191"/>
      <c r="FG82" s="191"/>
      <c r="FH82" s="191"/>
      <c r="FI82" s="191"/>
      <c r="FJ82" s="191"/>
      <c r="FK82" s="191">
        <f t="shared" si="116"/>
        <v>0</v>
      </c>
      <c r="FL82" s="191"/>
      <c r="FM82" s="191"/>
      <c r="FN82" s="191"/>
      <c r="FO82" s="191"/>
      <c r="FP82" s="191"/>
      <c r="FQ82" s="191"/>
      <c r="FR82" s="191">
        <f t="shared" si="117"/>
        <v>0</v>
      </c>
      <c r="FS82" s="191"/>
      <c r="FT82" s="191"/>
      <c r="FU82" s="191"/>
      <c r="FV82" s="191"/>
      <c r="FW82" s="191"/>
      <c r="FX82" s="191"/>
      <c r="FY82" s="191">
        <f t="shared" si="118"/>
        <v>0</v>
      </c>
      <c r="FZ82" s="191"/>
      <c r="GA82" s="191"/>
      <c r="GB82" s="191"/>
      <c r="GC82" s="191"/>
      <c r="GD82" s="191"/>
      <c r="GE82" s="191"/>
      <c r="GF82" s="191">
        <f t="shared" si="119"/>
        <v>0</v>
      </c>
      <c r="GG82" s="191"/>
      <c r="GH82" s="191"/>
      <c r="GI82" s="191"/>
      <c r="GJ82" s="191"/>
      <c r="GK82" s="191"/>
      <c r="GL82" s="191"/>
      <c r="GM82" s="191">
        <f t="shared" si="120"/>
        <v>0</v>
      </c>
      <c r="GN82" s="191"/>
      <c r="GO82" s="191"/>
      <c r="GP82" s="191"/>
      <c r="GQ82" s="191"/>
      <c r="GR82" s="191"/>
      <c r="GS82" s="191"/>
      <c r="GT82" s="191">
        <f t="shared" si="121"/>
        <v>0</v>
      </c>
      <c r="GU82" s="191"/>
      <c r="GV82" s="191"/>
      <c r="GW82" s="191"/>
      <c r="GX82" s="191"/>
      <c r="GY82" s="191"/>
      <c r="GZ82" s="191"/>
      <c r="HA82" s="191">
        <f t="shared" si="122"/>
        <v>0</v>
      </c>
      <c r="HB82" s="191"/>
      <c r="HC82" s="191"/>
      <c r="HD82" s="191"/>
      <c r="HE82" s="191"/>
      <c r="HF82" s="191"/>
      <c r="HG82" s="191"/>
      <c r="HH82" s="191">
        <f t="shared" si="123"/>
        <v>0</v>
      </c>
      <c r="HI82" s="191"/>
      <c r="HJ82" s="191"/>
      <c r="HK82" s="191"/>
      <c r="HL82" s="191"/>
      <c r="HM82" s="191"/>
      <c r="HN82" s="191"/>
      <c r="HO82" s="191">
        <f t="shared" si="124"/>
        <v>0</v>
      </c>
      <c r="HP82" s="191"/>
      <c r="HQ82" s="191"/>
      <c r="HR82" s="191"/>
      <c r="HS82" s="191"/>
      <c r="HT82" s="191"/>
      <c r="HU82" s="191"/>
      <c r="HV82" s="191">
        <f t="shared" si="125"/>
        <v>0</v>
      </c>
      <c r="HW82" s="191"/>
      <c r="HX82" s="191"/>
      <c r="HY82" s="191"/>
      <c r="HZ82" s="191"/>
      <c r="IA82" s="191"/>
      <c r="IB82" s="191"/>
      <c r="IC82" s="191">
        <f t="shared" si="126"/>
        <v>0</v>
      </c>
      <c r="ID82" s="191"/>
      <c r="IE82" s="191"/>
      <c r="IF82" s="191"/>
      <c r="IG82" s="191"/>
      <c r="IH82" s="191"/>
      <c r="II82" s="191"/>
      <c r="IJ82" s="191">
        <f t="shared" si="127"/>
        <v>0</v>
      </c>
      <c r="IK82" s="191"/>
      <c r="IL82" s="191"/>
      <c r="IM82" s="191"/>
      <c r="IN82" s="191"/>
      <c r="IO82" s="191"/>
      <c r="IP82" s="191"/>
      <c r="IQ82" s="191">
        <f t="shared" si="128"/>
        <v>0</v>
      </c>
      <c r="IR82" s="191"/>
      <c r="IS82" s="191"/>
      <c r="IT82" s="191"/>
      <c r="IU82" s="191"/>
      <c r="IV82" s="191"/>
      <c r="IW82" s="191"/>
      <c r="IX82" s="191">
        <f t="shared" si="129"/>
        <v>0</v>
      </c>
      <c r="IY82" s="191"/>
      <c r="IZ82" s="191"/>
      <c r="JA82" s="191"/>
      <c r="JB82" s="191"/>
      <c r="JC82" s="191"/>
      <c r="JD82" s="191"/>
      <c r="JE82" s="191">
        <f t="shared" si="130"/>
        <v>0</v>
      </c>
      <c r="JF82" s="191"/>
      <c r="JG82" s="191"/>
      <c r="JH82" s="191"/>
      <c r="JI82" s="191"/>
      <c r="JJ82" s="191"/>
      <c r="JK82" s="191"/>
      <c r="JL82" s="191">
        <f t="shared" si="131"/>
        <v>0</v>
      </c>
      <c r="JM82" s="191"/>
      <c r="JN82" s="191"/>
      <c r="JO82" s="191"/>
      <c r="JP82" s="191"/>
      <c r="JQ82" s="191"/>
      <c r="JR82" s="191"/>
      <c r="JS82" s="191">
        <f t="shared" si="132"/>
        <v>0</v>
      </c>
      <c r="JT82" s="191"/>
      <c r="JU82" s="191"/>
      <c r="JV82" s="191"/>
      <c r="JW82" s="191"/>
      <c r="JX82" s="191"/>
      <c r="JY82" s="191"/>
      <c r="JZ82" s="191">
        <f t="shared" si="133"/>
        <v>0</v>
      </c>
      <c r="KA82" s="191"/>
      <c r="KB82" s="191"/>
      <c r="KC82" s="191"/>
      <c r="KD82" s="191"/>
      <c r="KE82" s="191"/>
      <c r="KF82" s="191"/>
      <c r="KG82" s="191">
        <f t="shared" si="134"/>
        <v>0</v>
      </c>
      <c r="KH82" s="191"/>
      <c r="KI82" s="191"/>
      <c r="KJ82" s="191"/>
      <c r="KK82" s="191"/>
      <c r="KL82" s="191"/>
      <c r="KM82" s="191"/>
      <c r="KN82" s="191">
        <f t="shared" si="135"/>
        <v>0</v>
      </c>
      <c r="KO82" s="191"/>
      <c r="KP82" s="191"/>
      <c r="KQ82" s="191"/>
      <c r="KR82" s="191"/>
      <c r="KS82" s="190">
        <f t="shared" si="90"/>
        <v>15000</v>
      </c>
      <c r="KT82" s="190">
        <f t="shared" si="89"/>
        <v>0</v>
      </c>
      <c r="KU82" s="190">
        <f t="shared" si="89"/>
        <v>15000</v>
      </c>
      <c r="KV82" s="9"/>
    </row>
    <row r="83" spans="1:308" ht="18" customHeight="1">
      <c r="A83" s="200">
        <v>12</v>
      </c>
      <c r="B83" s="191" t="s">
        <v>1909</v>
      </c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>
        <f t="shared" si="91"/>
        <v>0</v>
      </c>
      <c r="N83" s="191"/>
      <c r="O83" s="191"/>
      <c r="P83" s="191"/>
      <c r="Q83" s="191"/>
      <c r="R83" s="191"/>
      <c r="S83" s="191"/>
      <c r="T83" s="191">
        <f t="shared" si="92"/>
        <v>0</v>
      </c>
      <c r="U83" s="191"/>
      <c r="V83" s="191"/>
      <c r="W83" s="191"/>
      <c r="X83" s="191"/>
      <c r="Y83" s="191"/>
      <c r="Z83" s="191"/>
      <c r="AA83" s="191">
        <f t="shared" si="93"/>
        <v>0</v>
      </c>
      <c r="AB83" s="191"/>
      <c r="AC83" s="191"/>
      <c r="AD83" s="191"/>
      <c r="AE83" s="191"/>
      <c r="AF83" s="191"/>
      <c r="AG83" s="191"/>
      <c r="AH83" s="191">
        <f t="shared" si="94"/>
        <v>0</v>
      </c>
      <c r="AI83" s="191"/>
      <c r="AJ83" s="191"/>
      <c r="AK83" s="191"/>
      <c r="AL83" s="191"/>
      <c r="AM83" s="191"/>
      <c r="AN83" s="191"/>
      <c r="AO83" s="191">
        <f t="shared" si="95"/>
        <v>0</v>
      </c>
      <c r="AP83" s="191"/>
      <c r="AQ83" s="191"/>
      <c r="AR83" s="191"/>
      <c r="AS83" s="191"/>
      <c r="AT83" s="191"/>
      <c r="AU83" s="191"/>
      <c r="AV83" s="191">
        <f t="shared" si="96"/>
        <v>0</v>
      </c>
      <c r="AW83" s="191"/>
      <c r="AX83" s="191"/>
      <c r="AY83" s="191"/>
      <c r="AZ83" s="191"/>
      <c r="BA83" s="191"/>
      <c r="BB83" s="191"/>
      <c r="BC83" s="191">
        <f t="shared" si="97"/>
        <v>0</v>
      </c>
      <c r="BD83" s="191"/>
      <c r="BE83" s="191"/>
      <c r="BF83" s="191"/>
      <c r="BG83" s="191"/>
      <c r="BH83" s="191"/>
      <c r="BI83" s="191"/>
      <c r="BJ83" s="191">
        <f t="shared" si="98"/>
        <v>0</v>
      </c>
      <c r="BK83" s="191"/>
      <c r="BL83" s="191"/>
      <c r="BM83" s="191"/>
      <c r="BN83" s="191"/>
      <c r="BO83" s="191"/>
      <c r="BP83" s="191"/>
      <c r="BQ83" s="191">
        <f t="shared" si="99"/>
        <v>0</v>
      </c>
      <c r="BR83" s="191"/>
      <c r="BS83" s="191"/>
      <c r="BT83" s="191"/>
      <c r="BU83" s="191">
        <v>1</v>
      </c>
      <c r="BV83" s="191">
        <f t="shared" si="100"/>
        <v>5000</v>
      </c>
      <c r="BW83" s="191"/>
      <c r="BX83" s="191">
        <f t="shared" si="101"/>
        <v>5000</v>
      </c>
      <c r="BY83" s="191"/>
      <c r="BZ83" s="191"/>
      <c r="CA83" s="191"/>
      <c r="CB83" s="191">
        <v>1</v>
      </c>
      <c r="CC83" s="191">
        <f t="shared" si="102"/>
        <v>5000</v>
      </c>
      <c r="CD83" s="191"/>
      <c r="CE83" s="191">
        <f t="shared" si="103"/>
        <v>5000</v>
      </c>
      <c r="CF83" s="191"/>
      <c r="CG83" s="191"/>
      <c r="CH83" s="191"/>
      <c r="CI83" s="191">
        <v>1</v>
      </c>
      <c r="CJ83" s="191">
        <f t="shared" si="104"/>
        <v>5000</v>
      </c>
      <c r="CK83" s="191"/>
      <c r="CL83" s="191">
        <f t="shared" si="105"/>
        <v>5000</v>
      </c>
      <c r="CM83" s="191"/>
      <c r="CN83" s="191"/>
      <c r="CO83" s="191"/>
      <c r="CP83" s="191"/>
      <c r="CQ83" s="191"/>
      <c r="CR83" s="191"/>
      <c r="CS83" s="191">
        <f t="shared" si="106"/>
        <v>0</v>
      </c>
      <c r="CT83" s="191"/>
      <c r="CU83" s="191"/>
      <c r="CV83" s="191"/>
      <c r="CW83" s="191"/>
      <c r="CX83" s="191"/>
      <c r="CY83" s="191"/>
      <c r="CZ83" s="191">
        <f t="shared" si="107"/>
        <v>0</v>
      </c>
      <c r="DA83" s="191"/>
      <c r="DB83" s="191"/>
      <c r="DC83" s="191"/>
      <c r="DD83" s="191"/>
      <c r="DE83" s="191"/>
      <c r="DF83" s="191"/>
      <c r="DG83" s="191">
        <f t="shared" si="108"/>
        <v>0</v>
      </c>
      <c r="DH83" s="191"/>
      <c r="DI83" s="191"/>
      <c r="DJ83" s="191"/>
      <c r="DK83" s="191"/>
      <c r="DL83" s="191"/>
      <c r="DM83" s="191"/>
      <c r="DN83" s="191">
        <f t="shared" si="109"/>
        <v>0</v>
      </c>
      <c r="DO83" s="191"/>
      <c r="DP83" s="191"/>
      <c r="DQ83" s="191"/>
      <c r="DR83" s="191"/>
      <c r="DS83" s="191"/>
      <c r="DT83" s="191"/>
      <c r="DU83" s="191">
        <f t="shared" si="110"/>
        <v>0</v>
      </c>
      <c r="DV83" s="191"/>
      <c r="DW83" s="191"/>
      <c r="DX83" s="191"/>
      <c r="DY83" s="191"/>
      <c r="DZ83" s="191"/>
      <c r="EA83" s="191"/>
      <c r="EB83" s="191">
        <f t="shared" si="111"/>
        <v>0</v>
      </c>
      <c r="EC83" s="191"/>
      <c r="ED83" s="191"/>
      <c r="EE83" s="191"/>
      <c r="EF83" s="191"/>
      <c r="EG83" s="191"/>
      <c r="EH83" s="191"/>
      <c r="EI83" s="191">
        <f t="shared" si="112"/>
        <v>0</v>
      </c>
      <c r="EJ83" s="191"/>
      <c r="EK83" s="191"/>
      <c r="EL83" s="191"/>
      <c r="EM83" s="191"/>
      <c r="EN83" s="191"/>
      <c r="EO83" s="191"/>
      <c r="EP83" s="191">
        <f t="shared" si="113"/>
        <v>0</v>
      </c>
      <c r="EQ83" s="191"/>
      <c r="ER83" s="191"/>
      <c r="ES83" s="191"/>
      <c r="ET83" s="191"/>
      <c r="EU83" s="191"/>
      <c r="EV83" s="191"/>
      <c r="EW83" s="191">
        <f t="shared" si="114"/>
        <v>0</v>
      </c>
      <c r="EX83" s="191"/>
      <c r="EY83" s="191"/>
      <c r="EZ83" s="191"/>
      <c r="FA83" s="191"/>
      <c r="FB83" s="191"/>
      <c r="FC83" s="191"/>
      <c r="FD83" s="191">
        <f t="shared" si="115"/>
        <v>0</v>
      </c>
      <c r="FE83" s="191"/>
      <c r="FF83" s="191"/>
      <c r="FG83" s="191"/>
      <c r="FH83" s="191"/>
      <c r="FI83" s="191"/>
      <c r="FJ83" s="191"/>
      <c r="FK83" s="191">
        <f t="shared" si="116"/>
        <v>0</v>
      </c>
      <c r="FL83" s="191"/>
      <c r="FM83" s="191"/>
      <c r="FN83" s="191"/>
      <c r="FO83" s="191"/>
      <c r="FP83" s="191"/>
      <c r="FQ83" s="191"/>
      <c r="FR83" s="191">
        <f t="shared" si="117"/>
        <v>0</v>
      </c>
      <c r="FS83" s="191"/>
      <c r="FT83" s="191"/>
      <c r="FU83" s="191"/>
      <c r="FV83" s="191"/>
      <c r="FW83" s="191"/>
      <c r="FX83" s="191"/>
      <c r="FY83" s="191">
        <f t="shared" si="118"/>
        <v>0</v>
      </c>
      <c r="FZ83" s="191"/>
      <c r="GA83" s="191"/>
      <c r="GB83" s="191"/>
      <c r="GC83" s="191"/>
      <c r="GD83" s="191"/>
      <c r="GE83" s="191"/>
      <c r="GF83" s="191">
        <f t="shared" si="119"/>
        <v>0</v>
      </c>
      <c r="GG83" s="191"/>
      <c r="GH83" s="191"/>
      <c r="GI83" s="191"/>
      <c r="GJ83" s="191"/>
      <c r="GK83" s="191"/>
      <c r="GL83" s="191"/>
      <c r="GM83" s="191">
        <f t="shared" si="120"/>
        <v>0</v>
      </c>
      <c r="GN83" s="191"/>
      <c r="GO83" s="191"/>
      <c r="GP83" s="191"/>
      <c r="GQ83" s="191"/>
      <c r="GR83" s="191"/>
      <c r="GS83" s="191"/>
      <c r="GT83" s="191">
        <f t="shared" si="121"/>
        <v>0</v>
      </c>
      <c r="GU83" s="191"/>
      <c r="GV83" s="191"/>
      <c r="GW83" s="191"/>
      <c r="GX83" s="191"/>
      <c r="GY83" s="191"/>
      <c r="GZ83" s="191"/>
      <c r="HA83" s="191">
        <f t="shared" si="122"/>
        <v>0</v>
      </c>
      <c r="HB83" s="191"/>
      <c r="HC83" s="191"/>
      <c r="HD83" s="191"/>
      <c r="HE83" s="191"/>
      <c r="HF83" s="191"/>
      <c r="HG83" s="191"/>
      <c r="HH83" s="191">
        <f t="shared" si="123"/>
        <v>0</v>
      </c>
      <c r="HI83" s="191"/>
      <c r="HJ83" s="191"/>
      <c r="HK83" s="191"/>
      <c r="HL83" s="191"/>
      <c r="HM83" s="191"/>
      <c r="HN83" s="191"/>
      <c r="HO83" s="191">
        <f t="shared" si="124"/>
        <v>0</v>
      </c>
      <c r="HP83" s="191"/>
      <c r="HQ83" s="191"/>
      <c r="HR83" s="191"/>
      <c r="HS83" s="191"/>
      <c r="HT83" s="191"/>
      <c r="HU83" s="191"/>
      <c r="HV83" s="191">
        <f t="shared" si="125"/>
        <v>0</v>
      </c>
      <c r="HW83" s="191"/>
      <c r="HX83" s="191"/>
      <c r="HY83" s="191"/>
      <c r="HZ83" s="191"/>
      <c r="IA83" s="191"/>
      <c r="IB83" s="191"/>
      <c r="IC83" s="191">
        <f t="shared" si="126"/>
        <v>0</v>
      </c>
      <c r="ID83" s="191"/>
      <c r="IE83" s="191"/>
      <c r="IF83" s="191"/>
      <c r="IG83" s="191"/>
      <c r="IH83" s="191"/>
      <c r="II83" s="191"/>
      <c r="IJ83" s="191">
        <f t="shared" si="127"/>
        <v>0</v>
      </c>
      <c r="IK83" s="191"/>
      <c r="IL83" s="191"/>
      <c r="IM83" s="191"/>
      <c r="IN83" s="191"/>
      <c r="IO83" s="191"/>
      <c r="IP83" s="191"/>
      <c r="IQ83" s="191">
        <f t="shared" si="128"/>
        <v>0</v>
      </c>
      <c r="IR83" s="191"/>
      <c r="IS83" s="191"/>
      <c r="IT83" s="191"/>
      <c r="IU83" s="191"/>
      <c r="IV83" s="191"/>
      <c r="IW83" s="191"/>
      <c r="IX83" s="191">
        <f t="shared" si="129"/>
        <v>0</v>
      </c>
      <c r="IY83" s="191"/>
      <c r="IZ83" s="191"/>
      <c r="JA83" s="191"/>
      <c r="JB83" s="191"/>
      <c r="JC83" s="191"/>
      <c r="JD83" s="191"/>
      <c r="JE83" s="191">
        <f t="shared" si="130"/>
        <v>0</v>
      </c>
      <c r="JF83" s="191"/>
      <c r="JG83" s="191"/>
      <c r="JH83" s="191"/>
      <c r="JI83" s="191"/>
      <c r="JJ83" s="191"/>
      <c r="JK83" s="191"/>
      <c r="JL83" s="191">
        <f t="shared" si="131"/>
        <v>0</v>
      </c>
      <c r="JM83" s="191"/>
      <c r="JN83" s="191"/>
      <c r="JO83" s="191"/>
      <c r="JP83" s="191"/>
      <c r="JQ83" s="191"/>
      <c r="JR83" s="191"/>
      <c r="JS83" s="191">
        <f t="shared" si="132"/>
        <v>0</v>
      </c>
      <c r="JT83" s="191"/>
      <c r="JU83" s="191"/>
      <c r="JV83" s="191"/>
      <c r="JW83" s="191"/>
      <c r="JX83" s="191"/>
      <c r="JY83" s="191"/>
      <c r="JZ83" s="191">
        <f t="shared" si="133"/>
        <v>0</v>
      </c>
      <c r="KA83" s="191"/>
      <c r="KB83" s="191"/>
      <c r="KC83" s="191"/>
      <c r="KD83" s="191"/>
      <c r="KE83" s="191"/>
      <c r="KF83" s="191"/>
      <c r="KG83" s="191">
        <f t="shared" si="134"/>
        <v>0</v>
      </c>
      <c r="KH83" s="191"/>
      <c r="KI83" s="191"/>
      <c r="KJ83" s="191"/>
      <c r="KK83" s="191"/>
      <c r="KL83" s="191"/>
      <c r="KM83" s="191"/>
      <c r="KN83" s="191">
        <f t="shared" si="135"/>
        <v>0</v>
      </c>
      <c r="KO83" s="191"/>
      <c r="KP83" s="191"/>
      <c r="KQ83" s="191"/>
      <c r="KR83" s="191"/>
      <c r="KS83" s="190">
        <f t="shared" si="90"/>
        <v>15000</v>
      </c>
      <c r="KT83" s="190">
        <f t="shared" si="89"/>
        <v>0</v>
      </c>
      <c r="KU83" s="190">
        <f t="shared" si="89"/>
        <v>15000</v>
      </c>
      <c r="KV83" s="9"/>
    </row>
    <row r="84" spans="1:308" ht="18" customHeight="1">
      <c r="A84" s="200">
        <v>13</v>
      </c>
      <c r="B84" s="191" t="s">
        <v>1910</v>
      </c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>
        <f t="shared" si="91"/>
        <v>0</v>
      </c>
      <c r="N84" s="191"/>
      <c r="O84" s="191"/>
      <c r="P84" s="191"/>
      <c r="Q84" s="191"/>
      <c r="R84" s="191"/>
      <c r="S84" s="191"/>
      <c r="T84" s="191">
        <f t="shared" si="92"/>
        <v>0</v>
      </c>
      <c r="U84" s="191"/>
      <c r="V84" s="191"/>
      <c r="W84" s="191"/>
      <c r="X84" s="191"/>
      <c r="Y84" s="191"/>
      <c r="Z84" s="191"/>
      <c r="AA84" s="191">
        <f t="shared" si="93"/>
        <v>0</v>
      </c>
      <c r="AB84" s="191"/>
      <c r="AC84" s="191"/>
      <c r="AD84" s="191"/>
      <c r="AE84" s="191"/>
      <c r="AF84" s="191"/>
      <c r="AG84" s="191"/>
      <c r="AH84" s="191">
        <f t="shared" si="94"/>
        <v>0</v>
      </c>
      <c r="AI84" s="191"/>
      <c r="AJ84" s="191"/>
      <c r="AK84" s="191"/>
      <c r="AL84" s="191"/>
      <c r="AM84" s="191"/>
      <c r="AN84" s="191"/>
      <c r="AO84" s="191">
        <f t="shared" si="95"/>
        <v>0</v>
      </c>
      <c r="AP84" s="191"/>
      <c r="AQ84" s="191"/>
      <c r="AR84" s="191"/>
      <c r="AS84" s="191"/>
      <c r="AT84" s="191"/>
      <c r="AU84" s="191"/>
      <c r="AV84" s="191">
        <f t="shared" si="96"/>
        <v>0</v>
      </c>
      <c r="AW84" s="191"/>
      <c r="AX84" s="191"/>
      <c r="AY84" s="191"/>
      <c r="AZ84" s="191"/>
      <c r="BA84" s="191"/>
      <c r="BB84" s="191"/>
      <c r="BC84" s="191">
        <f t="shared" si="97"/>
        <v>0</v>
      </c>
      <c r="BD84" s="191"/>
      <c r="BE84" s="191"/>
      <c r="BF84" s="191"/>
      <c r="BG84" s="191"/>
      <c r="BH84" s="191"/>
      <c r="BI84" s="191"/>
      <c r="BJ84" s="191">
        <f t="shared" si="98"/>
        <v>0</v>
      </c>
      <c r="BK84" s="191"/>
      <c r="BL84" s="191"/>
      <c r="BM84" s="191"/>
      <c r="BN84" s="191"/>
      <c r="BO84" s="191"/>
      <c r="BP84" s="191"/>
      <c r="BQ84" s="191">
        <f t="shared" si="99"/>
        <v>0</v>
      </c>
      <c r="BR84" s="191"/>
      <c r="BS84" s="191"/>
      <c r="BT84" s="191"/>
      <c r="BU84" s="191"/>
      <c r="BV84" s="191">
        <f t="shared" si="100"/>
        <v>0</v>
      </c>
      <c r="BW84" s="191"/>
      <c r="BX84" s="191">
        <f t="shared" si="101"/>
        <v>0</v>
      </c>
      <c r="BY84" s="191"/>
      <c r="BZ84" s="191"/>
      <c r="CA84" s="191"/>
      <c r="CB84" s="191"/>
      <c r="CC84" s="191">
        <f t="shared" si="102"/>
        <v>0</v>
      </c>
      <c r="CD84" s="191"/>
      <c r="CE84" s="191">
        <f t="shared" si="103"/>
        <v>0</v>
      </c>
      <c r="CF84" s="191"/>
      <c r="CG84" s="191"/>
      <c r="CH84" s="191"/>
      <c r="CI84" s="191"/>
      <c r="CJ84" s="191">
        <f t="shared" si="104"/>
        <v>0</v>
      </c>
      <c r="CK84" s="191"/>
      <c r="CL84" s="191">
        <f t="shared" si="105"/>
        <v>0</v>
      </c>
      <c r="CM84" s="191"/>
      <c r="CN84" s="191"/>
      <c r="CO84" s="191"/>
      <c r="CP84" s="191"/>
      <c r="CQ84" s="191"/>
      <c r="CR84" s="191"/>
      <c r="CS84" s="191">
        <f t="shared" si="106"/>
        <v>0</v>
      </c>
      <c r="CT84" s="191"/>
      <c r="CU84" s="191"/>
      <c r="CV84" s="191"/>
      <c r="CW84" s="191"/>
      <c r="CX84" s="191"/>
      <c r="CY84" s="191"/>
      <c r="CZ84" s="191">
        <f t="shared" si="107"/>
        <v>0</v>
      </c>
      <c r="DA84" s="191"/>
      <c r="DB84" s="191"/>
      <c r="DC84" s="191"/>
      <c r="DD84" s="191"/>
      <c r="DE84" s="191"/>
      <c r="DF84" s="191"/>
      <c r="DG84" s="191">
        <f t="shared" si="108"/>
        <v>0</v>
      </c>
      <c r="DH84" s="191"/>
      <c r="DI84" s="191"/>
      <c r="DJ84" s="191"/>
      <c r="DK84" s="191"/>
      <c r="DL84" s="191"/>
      <c r="DM84" s="191"/>
      <c r="DN84" s="191">
        <f t="shared" si="109"/>
        <v>0</v>
      </c>
      <c r="DO84" s="191"/>
      <c r="DP84" s="191"/>
      <c r="DQ84" s="191"/>
      <c r="DR84" s="191"/>
      <c r="DS84" s="191"/>
      <c r="DT84" s="191"/>
      <c r="DU84" s="191">
        <f t="shared" si="110"/>
        <v>0</v>
      </c>
      <c r="DV84" s="191"/>
      <c r="DW84" s="191"/>
      <c r="DX84" s="191"/>
      <c r="DY84" s="191"/>
      <c r="DZ84" s="191"/>
      <c r="EA84" s="191"/>
      <c r="EB84" s="191">
        <f t="shared" si="111"/>
        <v>0</v>
      </c>
      <c r="EC84" s="191"/>
      <c r="ED84" s="191"/>
      <c r="EE84" s="191"/>
      <c r="EF84" s="191"/>
      <c r="EG84" s="191"/>
      <c r="EH84" s="191"/>
      <c r="EI84" s="191">
        <f t="shared" si="112"/>
        <v>0</v>
      </c>
      <c r="EJ84" s="191"/>
      <c r="EK84" s="191"/>
      <c r="EL84" s="191"/>
      <c r="EM84" s="191"/>
      <c r="EN84" s="191"/>
      <c r="EO84" s="191"/>
      <c r="EP84" s="191">
        <f t="shared" si="113"/>
        <v>0</v>
      </c>
      <c r="EQ84" s="191"/>
      <c r="ER84" s="191"/>
      <c r="ES84" s="191"/>
      <c r="ET84" s="191"/>
      <c r="EU84" s="191"/>
      <c r="EV84" s="191"/>
      <c r="EW84" s="191">
        <f t="shared" si="114"/>
        <v>0</v>
      </c>
      <c r="EX84" s="191"/>
      <c r="EY84" s="191"/>
      <c r="EZ84" s="191"/>
      <c r="FA84" s="191"/>
      <c r="FB84" s="191"/>
      <c r="FC84" s="191"/>
      <c r="FD84" s="191">
        <f t="shared" si="115"/>
        <v>0</v>
      </c>
      <c r="FE84" s="191"/>
      <c r="FF84" s="191"/>
      <c r="FG84" s="191"/>
      <c r="FH84" s="191"/>
      <c r="FI84" s="191"/>
      <c r="FJ84" s="191"/>
      <c r="FK84" s="191">
        <f t="shared" si="116"/>
        <v>0</v>
      </c>
      <c r="FL84" s="191"/>
      <c r="FM84" s="191"/>
      <c r="FN84" s="191"/>
      <c r="FO84" s="191"/>
      <c r="FP84" s="191"/>
      <c r="FQ84" s="191"/>
      <c r="FR84" s="191">
        <f t="shared" si="117"/>
        <v>0</v>
      </c>
      <c r="FS84" s="191"/>
      <c r="FT84" s="191"/>
      <c r="FU84" s="191"/>
      <c r="FV84" s="191"/>
      <c r="FW84" s="191"/>
      <c r="FX84" s="191"/>
      <c r="FY84" s="191">
        <f t="shared" si="118"/>
        <v>0</v>
      </c>
      <c r="FZ84" s="191"/>
      <c r="GA84" s="191"/>
      <c r="GB84" s="191"/>
      <c r="GC84" s="191"/>
      <c r="GD84" s="191"/>
      <c r="GE84" s="191"/>
      <c r="GF84" s="191">
        <f t="shared" si="119"/>
        <v>0</v>
      </c>
      <c r="GG84" s="191"/>
      <c r="GH84" s="191"/>
      <c r="GI84" s="191"/>
      <c r="GJ84" s="191"/>
      <c r="GK84" s="191"/>
      <c r="GL84" s="191"/>
      <c r="GM84" s="191">
        <f t="shared" si="120"/>
        <v>0</v>
      </c>
      <c r="GN84" s="191"/>
      <c r="GO84" s="191"/>
      <c r="GP84" s="191"/>
      <c r="GQ84" s="191"/>
      <c r="GR84" s="191"/>
      <c r="GS84" s="191"/>
      <c r="GT84" s="191">
        <f t="shared" si="121"/>
        <v>0</v>
      </c>
      <c r="GU84" s="191"/>
      <c r="GV84" s="191"/>
      <c r="GW84" s="191"/>
      <c r="GX84" s="191"/>
      <c r="GY84" s="191"/>
      <c r="GZ84" s="191"/>
      <c r="HA84" s="191">
        <f t="shared" si="122"/>
        <v>0</v>
      </c>
      <c r="HB84" s="191"/>
      <c r="HC84" s="191"/>
      <c r="HD84" s="191"/>
      <c r="HE84" s="191"/>
      <c r="HF84" s="191"/>
      <c r="HG84" s="191"/>
      <c r="HH84" s="191">
        <f t="shared" si="123"/>
        <v>0</v>
      </c>
      <c r="HI84" s="191"/>
      <c r="HJ84" s="191"/>
      <c r="HK84" s="191"/>
      <c r="HL84" s="191"/>
      <c r="HM84" s="191"/>
      <c r="HN84" s="191"/>
      <c r="HO84" s="191">
        <f t="shared" si="124"/>
        <v>0</v>
      </c>
      <c r="HP84" s="191"/>
      <c r="HQ84" s="191"/>
      <c r="HR84" s="191"/>
      <c r="HS84" s="191"/>
      <c r="HT84" s="191"/>
      <c r="HU84" s="191"/>
      <c r="HV84" s="191">
        <f t="shared" si="125"/>
        <v>0</v>
      </c>
      <c r="HW84" s="191"/>
      <c r="HX84" s="191"/>
      <c r="HY84" s="191"/>
      <c r="HZ84" s="191"/>
      <c r="IA84" s="191"/>
      <c r="IB84" s="191"/>
      <c r="IC84" s="191">
        <f t="shared" si="126"/>
        <v>0</v>
      </c>
      <c r="ID84" s="191"/>
      <c r="IE84" s="191"/>
      <c r="IF84" s="191"/>
      <c r="IG84" s="191"/>
      <c r="IH84" s="191"/>
      <c r="II84" s="191"/>
      <c r="IJ84" s="191">
        <f t="shared" si="127"/>
        <v>0</v>
      </c>
      <c r="IK84" s="191"/>
      <c r="IL84" s="191"/>
      <c r="IM84" s="191"/>
      <c r="IN84" s="191"/>
      <c r="IO84" s="191"/>
      <c r="IP84" s="191"/>
      <c r="IQ84" s="191">
        <f t="shared" si="128"/>
        <v>0</v>
      </c>
      <c r="IR84" s="191"/>
      <c r="IS84" s="191"/>
      <c r="IT84" s="191"/>
      <c r="IU84" s="191"/>
      <c r="IV84" s="191"/>
      <c r="IW84" s="191"/>
      <c r="IX84" s="191">
        <f t="shared" si="129"/>
        <v>0</v>
      </c>
      <c r="IY84" s="191"/>
      <c r="IZ84" s="191"/>
      <c r="JA84" s="191"/>
      <c r="JB84" s="191"/>
      <c r="JC84" s="191"/>
      <c r="JD84" s="191"/>
      <c r="JE84" s="191">
        <f t="shared" si="130"/>
        <v>0</v>
      </c>
      <c r="JF84" s="191"/>
      <c r="JG84" s="191"/>
      <c r="JH84" s="191"/>
      <c r="JI84" s="191"/>
      <c r="JJ84" s="191"/>
      <c r="JK84" s="191"/>
      <c r="JL84" s="191">
        <f t="shared" si="131"/>
        <v>0</v>
      </c>
      <c r="JM84" s="191"/>
      <c r="JN84" s="191"/>
      <c r="JO84" s="191"/>
      <c r="JP84" s="191"/>
      <c r="JQ84" s="191"/>
      <c r="JR84" s="191"/>
      <c r="JS84" s="191">
        <f t="shared" si="132"/>
        <v>0</v>
      </c>
      <c r="JT84" s="191"/>
      <c r="JU84" s="191"/>
      <c r="JV84" s="191"/>
      <c r="JW84" s="191"/>
      <c r="JX84" s="191"/>
      <c r="JY84" s="191"/>
      <c r="JZ84" s="191">
        <f t="shared" si="133"/>
        <v>0</v>
      </c>
      <c r="KA84" s="191"/>
      <c r="KB84" s="191"/>
      <c r="KC84" s="191"/>
      <c r="KD84" s="191"/>
      <c r="KE84" s="191"/>
      <c r="KF84" s="191"/>
      <c r="KG84" s="191">
        <f t="shared" si="134"/>
        <v>0</v>
      </c>
      <c r="KH84" s="191"/>
      <c r="KI84" s="191"/>
      <c r="KJ84" s="191"/>
      <c r="KK84" s="191"/>
      <c r="KL84" s="191"/>
      <c r="KM84" s="191"/>
      <c r="KN84" s="191">
        <f t="shared" si="135"/>
        <v>0</v>
      </c>
      <c r="KO84" s="191"/>
      <c r="KP84" s="191"/>
      <c r="KQ84" s="191"/>
      <c r="KR84" s="191"/>
      <c r="KS84" s="190">
        <f t="shared" si="90"/>
        <v>0</v>
      </c>
      <c r="KT84" s="190">
        <f t="shared" si="89"/>
        <v>0</v>
      </c>
      <c r="KU84" s="190">
        <f t="shared" si="89"/>
        <v>0</v>
      </c>
      <c r="KV84" s="9"/>
    </row>
    <row r="85" spans="1:308" ht="18" customHeight="1">
      <c r="A85" s="200">
        <v>14</v>
      </c>
      <c r="B85" s="191" t="s">
        <v>1911</v>
      </c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>
        <f t="shared" si="91"/>
        <v>0</v>
      </c>
      <c r="N85" s="191"/>
      <c r="O85" s="191"/>
      <c r="P85" s="191"/>
      <c r="Q85" s="191"/>
      <c r="R85" s="191"/>
      <c r="S85" s="191"/>
      <c r="T85" s="191">
        <f t="shared" si="92"/>
        <v>0</v>
      </c>
      <c r="U85" s="191"/>
      <c r="V85" s="191"/>
      <c r="W85" s="191"/>
      <c r="X85" s="191"/>
      <c r="Y85" s="191"/>
      <c r="Z85" s="191"/>
      <c r="AA85" s="191">
        <f t="shared" si="93"/>
        <v>0</v>
      </c>
      <c r="AB85" s="191"/>
      <c r="AC85" s="191"/>
      <c r="AD85" s="191"/>
      <c r="AE85" s="191"/>
      <c r="AF85" s="191"/>
      <c r="AG85" s="191"/>
      <c r="AH85" s="191">
        <f t="shared" si="94"/>
        <v>0</v>
      </c>
      <c r="AI85" s="191"/>
      <c r="AJ85" s="191"/>
      <c r="AK85" s="191"/>
      <c r="AL85" s="191"/>
      <c r="AM85" s="191"/>
      <c r="AN85" s="191"/>
      <c r="AO85" s="191">
        <f t="shared" si="95"/>
        <v>0</v>
      </c>
      <c r="AP85" s="191"/>
      <c r="AQ85" s="191"/>
      <c r="AR85" s="191"/>
      <c r="AS85" s="191"/>
      <c r="AT85" s="191"/>
      <c r="AU85" s="191"/>
      <c r="AV85" s="191">
        <f t="shared" si="96"/>
        <v>0</v>
      </c>
      <c r="AW85" s="191"/>
      <c r="AX85" s="191"/>
      <c r="AY85" s="191"/>
      <c r="AZ85" s="191"/>
      <c r="BA85" s="191"/>
      <c r="BB85" s="191"/>
      <c r="BC85" s="191">
        <f t="shared" si="97"/>
        <v>0</v>
      </c>
      <c r="BD85" s="191"/>
      <c r="BE85" s="191"/>
      <c r="BF85" s="191"/>
      <c r="BG85" s="191"/>
      <c r="BH85" s="191"/>
      <c r="BI85" s="191"/>
      <c r="BJ85" s="191">
        <f t="shared" si="98"/>
        <v>0</v>
      </c>
      <c r="BK85" s="191"/>
      <c r="BL85" s="191"/>
      <c r="BM85" s="191"/>
      <c r="BN85" s="191"/>
      <c r="BO85" s="191"/>
      <c r="BP85" s="191"/>
      <c r="BQ85" s="191">
        <f t="shared" si="99"/>
        <v>0</v>
      </c>
      <c r="BR85" s="191"/>
      <c r="BS85" s="191"/>
      <c r="BT85" s="191"/>
      <c r="BU85" s="191">
        <v>1</v>
      </c>
      <c r="BV85" s="191">
        <f t="shared" si="100"/>
        <v>5000</v>
      </c>
      <c r="BW85" s="191"/>
      <c r="BX85" s="191">
        <f t="shared" si="101"/>
        <v>5000</v>
      </c>
      <c r="BY85" s="191"/>
      <c r="BZ85" s="191"/>
      <c r="CA85" s="191"/>
      <c r="CB85" s="191">
        <v>1</v>
      </c>
      <c r="CC85" s="191">
        <f t="shared" si="102"/>
        <v>5000</v>
      </c>
      <c r="CD85" s="191"/>
      <c r="CE85" s="191">
        <f t="shared" si="103"/>
        <v>5000</v>
      </c>
      <c r="CF85" s="191"/>
      <c r="CG85" s="191"/>
      <c r="CH85" s="191"/>
      <c r="CI85" s="191">
        <v>1</v>
      </c>
      <c r="CJ85" s="191">
        <f t="shared" si="104"/>
        <v>5000</v>
      </c>
      <c r="CK85" s="191"/>
      <c r="CL85" s="191">
        <f t="shared" si="105"/>
        <v>5000</v>
      </c>
      <c r="CM85" s="191"/>
      <c r="CN85" s="191"/>
      <c r="CO85" s="191"/>
      <c r="CP85" s="191"/>
      <c r="CQ85" s="191"/>
      <c r="CR85" s="191"/>
      <c r="CS85" s="191">
        <f t="shared" si="106"/>
        <v>0</v>
      </c>
      <c r="CT85" s="191"/>
      <c r="CU85" s="191"/>
      <c r="CV85" s="191"/>
      <c r="CW85" s="191"/>
      <c r="CX85" s="191"/>
      <c r="CY85" s="191"/>
      <c r="CZ85" s="191">
        <f t="shared" si="107"/>
        <v>0</v>
      </c>
      <c r="DA85" s="191"/>
      <c r="DB85" s="191"/>
      <c r="DC85" s="191"/>
      <c r="DD85" s="191"/>
      <c r="DE85" s="191"/>
      <c r="DF85" s="191"/>
      <c r="DG85" s="191">
        <f t="shared" si="108"/>
        <v>0</v>
      </c>
      <c r="DH85" s="191"/>
      <c r="DI85" s="191"/>
      <c r="DJ85" s="191"/>
      <c r="DK85" s="191"/>
      <c r="DL85" s="191"/>
      <c r="DM85" s="191"/>
      <c r="DN85" s="191">
        <f t="shared" si="109"/>
        <v>0</v>
      </c>
      <c r="DO85" s="191"/>
      <c r="DP85" s="191"/>
      <c r="DQ85" s="191"/>
      <c r="DR85" s="191"/>
      <c r="DS85" s="191"/>
      <c r="DT85" s="191"/>
      <c r="DU85" s="191">
        <f t="shared" si="110"/>
        <v>0</v>
      </c>
      <c r="DV85" s="191"/>
      <c r="DW85" s="191"/>
      <c r="DX85" s="191"/>
      <c r="DY85" s="191"/>
      <c r="DZ85" s="191"/>
      <c r="EA85" s="191"/>
      <c r="EB85" s="191">
        <f t="shared" si="111"/>
        <v>0</v>
      </c>
      <c r="EC85" s="191"/>
      <c r="ED85" s="191"/>
      <c r="EE85" s="191"/>
      <c r="EF85" s="191"/>
      <c r="EG85" s="191"/>
      <c r="EH85" s="191"/>
      <c r="EI85" s="191">
        <f t="shared" si="112"/>
        <v>0</v>
      </c>
      <c r="EJ85" s="191"/>
      <c r="EK85" s="191"/>
      <c r="EL85" s="191"/>
      <c r="EM85" s="191"/>
      <c r="EN85" s="191"/>
      <c r="EO85" s="191"/>
      <c r="EP85" s="191">
        <f t="shared" si="113"/>
        <v>0</v>
      </c>
      <c r="EQ85" s="191"/>
      <c r="ER85" s="191"/>
      <c r="ES85" s="191"/>
      <c r="ET85" s="191"/>
      <c r="EU85" s="191"/>
      <c r="EV85" s="191"/>
      <c r="EW85" s="191">
        <f t="shared" si="114"/>
        <v>0</v>
      </c>
      <c r="EX85" s="191"/>
      <c r="EY85" s="191"/>
      <c r="EZ85" s="191"/>
      <c r="FA85" s="191"/>
      <c r="FB85" s="191"/>
      <c r="FC85" s="191"/>
      <c r="FD85" s="191">
        <f t="shared" si="115"/>
        <v>0</v>
      </c>
      <c r="FE85" s="191"/>
      <c r="FF85" s="191"/>
      <c r="FG85" s="191"/>
      <c r="FH85" s="191"/>
      <c r="FI85" s="191"/>
      <c r="FJ85" s="191"/>
      <c r="FK85" s="191">
        <f t="shared" si="116"/>
        <v>0</v>
      </c>
      <c r="FL85" s="191"/>
      <c r="FM85" s="191"/>
      <c r="FN85" s="191"/>
      <c r="FO85" s="191"/>
      <c r="FP85" s="191"/>
      <c r="FQ85" s="191"/>
      <c r="FR85" s="191">
        <f t="shared" si="117"/>
        <v>0</v>
      </c>
      <c r="FS85" s="191"/>
      <c r="FT85" s="191"/>
      <c r="FU85" s="191"/>
      <c r="FV85" s="191"/>
      <c r="FW85" s="191"/>
      <c r="FX85" s="191"/>
      <c r="FY85" s="191">
        <f t="shared" si="118"/>
        <v>0</v>
      </c>
      <c r="FZ85" s="191"/>
      <c r="GA85" s="191"/>
      <c r="GB85" s="191"/>
      <c r="GC85" s="191"/>
      <c r="GD85" s="191"/>
      <c r="GE85" s="191"/>
      <c r="GF85" s="191">
        <f t="shared" si="119"/>
        <v>0</v>
      </c>
      <c r="GG85" s="191"/>
      <c r="GH85" s="191"/>
      <c r="GI85" s="191"/>
      <c r="GJ85" s="191"/>
      <c r="GK85" s="191"/>
      <c r="GL85" s="191"/>
      <c r="GM85" s="191">
        <f t="shared" si="120"/>
        <v>0</v>
      </c>
      <c r="GN85" s="191"/>
      <c r="GO85" s="191"/>
      <c r="GP85" s="191"/>
      <c r="GQ85" s="191"/>
      <c r="GR85" s="191"/>
      <c r="GS85" s="191"/>
      <c r="GT85" s="191">
        <f t="shared" si="121"/>
        <v>0</v>
      </c>
      <c r="GU85" s="191"/>
      <c r="GV85" s="191"/>
      <c r="GW85" s="191"/>
      <c r="GX85" s="191"/>
      <c r="GY85" s="191"/>
      <c r="GZ85" s="191"/>
      <c r="HA85" s="191">
        <f t="shared" si="122"/>
        <v>0</v>
      </c>
      <c r="HB85" s="191"/>
      <c r="HC85" s="191"/>
      <c r="HD85" s="191"/>
      <c r="HE85" s="191"/>
      <c r="HF85" s="191"/>
      <c r="HG85" s="191"/>
      <c r="HH85" s="191">
        <f t="shared" si="123"/>
        <v>0</v>
      </c>
      <c r="HI85" s="191"/>
      <c r="HJ85" s="191"/>
      <c r="HK85" s="191"/>
      <c r="HL85" s="191"/>
      <c r="HM85" s="191"/>
      <c r="HN85" s="191"/>
      <c r="HO85" s="191">
        <f t="shared" si="124"/>
        <v>0</v>
      </c>
      <c r="HP85" s="191"/>
      <c r="HQ85" s="191"/>
      <c r="HR85" s="191"/>
      <c r="HS85" s="191"/>
      <c r="HT85" s="191"/>
      <c r="HU85" s="191"/>
      <c r="HV85" s="191">
        <f t="shared" si="125"/>
        <v>0</v>
      </c>
      <c r="HW85" s="191"/>
      <c r="HX85" s="191"/>
      <c r="HY85" s="191"/>
      <c r="HZ85" s="191"/>
      <c r="IA85" s="191"/>
      <c r="IB85" s="191"/>
      <c r="IC85" s="191">
        <f t="shared" si="126"/>
        <v>0</v>
      </c>
      <c r="ID85" s="191"/>
      <c r="IE85" s="191"/>
      <c r="IF85" s="191"/>
      <c r="IG85" s="191"/>
      <c r="IH85" s="191"/>
      <c r="II85" s="191"/>
      <c r="IJ85" s="191">
        <f t="shared" si="127"/>
        <v>0</v>
      </c>
      <c r="IK85" s="191"/>
      <c r="IL85" s="191"/>
      <c r="IM85" s="191"/>
      <c r="IN85" s="191"/>
      <c r="IO85" s="191"/>
      <c r="IP85" s="191"/>
      <c r="IQ85" s="191">
        <f t="shared" si="128"/>
        <v>0</v>
      </c>
      <c r="IR85" s="191"/>
      <c r="IS85" s="191"/>
      <c r="IT85" s="191"/>
      <c r="IU85" s="191"/>
      <c r="IV85" s="191"/>
      <c r="IW85" s="191"/>
      <c r="IX85" s="191">
        <f t="shared" si="129"/>
        <v>0</v>
      </c>
      <c r="IY85" s="191"/>
      <c r="IZ85" s="191"/>
      <c r="JA85" s="191"/>
      <c r="JB85" s="191"/>
      <c r="JC85" s="191"/>
      <c r="JD85" s="191"/>
      <c r="JE85" s="191">
        <f t="shared" si="130"/>
        <v>0</v>
      </c>
      <c r="JF85" s="191"/>
      <c r="JG85" s="191"/>
      <c r="JH85" s="191"/>
      <c r="JI85" s="191"/>
      <c r="JJ85" s="191"/>
      <c r="JK85" s="191"/>
      <c r="JL85" s="191">
        <f t="shared" si="131"/>
        <v>0</v>
      </c>
      <c r="JM85" s="191"/>
      <c r="JN85" s="191"/>
      <c r="JO85" s="191"/>
      <c r="JP85" s="191"/>
      <c r="JQ85" s="191"/>
      <c r="JR85" s="191"/>
      <c r="JS85" s="191">
        <f t="shared" si="132"/>
        <v>0</v>
      </c>
      <c r="JT85" s="191"/>
      <c r="JU85" s="191"/>
      <c r="JV85" s="191"/>
      <c r="JW85" s="191"/>
      <c r="JX85" s="191"/>
      <c r="JY85" s="191"/>
      <c r="JZ85" s="191">
        <f t="shared" si="133"/>
        <v>0</v>
      </c>
      <c r="KA85" s="191"/>
      <c r="KB85" s="191"/>
      <c r="KC85" s="191"/>
      <c r="KD85" s="191"/>
      <c r="KE85" s="191"/>
      <c r="KF85" s="191"/>
      <c r="KG85" s="191">
        <f t="shared" si="134"/>
        <v>0</v>
      </c>
      <c r="KH85" s="191"/>
      <c r="KI85" s="191"/>
      <c r="KJ85" s="191"/>
      <c r="KK85" s="191"/>
      <c r="KL85" s="191"/>
      <c r="KM85" s="191"/>
      <c r="KN85" s="191">
        <f t="shared" si="135"/>
        <v>0</v>
      </c>
      <c r="KO85" s="191"/>
      <c r="KP85" s="191"/>
      <c r="KQ85" s="191"/>
      <c r="KR85" s="191"/>
      <c r="KS85" s="190">
        <f t="shared" si="90"/>
        <v>15000</v>
      </c>
      <c r="KT85" s="190">
        <f t="shared" si="89"/>
        <v>0</v>
      </c>
      <c r="KU85" s="190">
        <f t="shared" si="89"/>
        <v>15000</v>
      </c>
      <c r="KV85" s="9"/>
    </row>
    <row r="86" spans="1:308" ht="18" customHeight="1">
      <c r="A86" s="200">
        <v>15</v>
      </c>
      <c r="B86" s="191" t="s">
        <v>1912</v>
      </c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>
        <f t="shared" si="91"/>
        <v>0</v>
      </c>
      <c r="N86" s="191"/>
      <c r="O86" s="191"/>
      <c r="P86" s="191"/>
      <c r="Q86" s="191"/>
      <c r="R86" s="191"/>
      <c r="S86" s="191"/>
      <c r="T86" s="191">
        <f t="shared" si="92"/>
        <v>0</v>
      </c>
      <c r="U86" s="191"/>
      <c r="V86" s="191"/>
      <c r="W86" s="191"/>
      <c r="X86" s="191"/>
      <c r="Y86" s="191"/>
      <c r="Z86" s="191"/>
      <c r="AA86" s="191">
        <f t="shared" si="93"/>
        <v>0</v>
      </c>
      <c r="AB86" s="191"/>
      <c r="AC86" s="191"/>
      <c r="AD86" s="191"/>
      <c r="AE86" s="191"/>
      <c r="AF86" s="191"/>
      <c r="AG86" s="191"/>
      <c r="AH86" s="191">
        <f t="shared" si="94"/>
        <v>0</v>
      </c>
      <c r="AI86" s="191"/>
      <c r="AJ86" s="191"/>
      <c r="AK86" s="191"/>
      <c r="AL86" s="191"/>
      <c r="AM86" s="191"/>
      <c r="AN86" s="191"/>
      <c r="AO86" s="191">
        <f t="shared" si="95"/>
        <v>0</v>
      </c>
      <c r="AP86" s="191"/>
      <c r="AQ86" s="191"/>
      <c r="AR86" s="191"/>
      <c r="AS86" s="191"/>
      <c r="AT86" s="191"/>
      <c r="AU86" s="191"/>
      <c r="AV86" s="191">
        <f t="shared" si="96"/>
        <v>0</v>
      </c>
      <c r="AW86" s="191"/>
      <c r="AX86" s="191"/>
      <c r="AY86" s="191"/>
      <c r="AZ86" s="191"/>
      <c r="BA86" s="191"/>
      <c r="BB86" s="191"/>
      <c r="BC86" s="191">
        <f t="shared" si="97"/>
        <v>0</v>
      </c>
      <c r="BD86" s="191"/>
      <c r="BE86" s="191"/>
      <c r="BF86" s="191"/>
      <c r="BG86" s="191"/>
      <c r="BH86" s="191"/>
      <c r="BI86" s="191"/>
      <c r="BJ86" s="191">
        <f t="shared" si="98"/>
        <v>0</v>
      </c>
      <c r="BK86" s="191"/>
      <c r="BL86" s="191"/>
      <c r="BM86" s="191"/>
      <c r="BN86" s="191"/>
      <c r="BO86" s="191"/>
      <c r="BP86" s="191"/>
      <c r="BQ86" s="191">
        <f t="shared" si="99"/>
        <v>0</v>
      </c>
      <c r="BR86" s="191"/>
      <c r="BS86" s="191"/>
      <c r="BT86" s="191"/>
      <c r="BU86" s="191">
        <v>1</v>
      </c>
      <c r="BV86" s="191">
        <f t="shared" si="100"/>
        <v>5000</v>
      </c>
      <c r="BW86" s="191"/>
      <c r="BX86" s="191">
        <f t="shared" si="101"/>
        <v>5000</v>
      </c>
      <c r="BY86" s="191"/>
      <c r="BZ86" s="191"/>
      <c r="CA86" s="191"/>
      <c r="CB86" s="191">
        <v>1</v>
      </c>
      <c r="CC86" s="191">
        <f t="shared" si="102"/>
        <v>5000</v>
      </c>
      <c r="CD86" s="191"/>
      <c r="CE86" s="191">
        <f t="shared" si="103"/>
        <v>5000</v>
      </c>
      <c r="CF86" s="191"/>
      <c r="CG86" s="191"/>
      <c r="CH86" s="191"/>
      <c r="CI86" s="191">
        <v>1</v>
      </c>
      <c r="CJ86" s="191">
        <f t="shared" si="104"/>
        <v>5000</v>
      </c>
      <c r="CK86" s="191"/>
      <c r="CL86" s="191">
        <f t="shared" si="105"/>
        <v>5000</v>
      </c>
      <c r="CM86" s="191"/>
      <c r="CN86" s="191"/>
      <c r="CO86" s="191"/>
      <c r="CP86" s="191"/>
      <c r="CQ86" s="191"/>
      <c r="CR86" s="191"/>
      <c r="CS86" s="191">
        <f t="shared" si="106"/>
        <v>0</v>
      </c>
      <c r="CT86" s="191"/>
      <c r="CU86" s="191"/>
      <c r="CV86" s="191"/>
      <c r="CW86" s="191"/>
      <c r="CX86" s="191"/>
      <c r="CY86" s="191"/>
      <c r="CZ86" s="191">
        <f t="shared" si="107"/>
        <v>0</v>
      </c>
      <c r="DA86" s="191"/>
      <c r="DB86" s="191"/>
      <c r="DC86" s="191"/>
      <c r="DD86" s="191"/>
      <c r="DE86" s="191"/>
      <c r="DF86" s="191"/>
      <c r="DG86" s="191">
        <f t="shared" si="108"/>
        <v>0</v>
      </c>
      <c r="DH86" s="191"/>
      <c r="DI86" s="191"/>
      <c r="DJ86" s="191"/>
      <c r="DK86" s="191"/>
      <c r="DL86" s="191"/>
      <c r="DM86" s="191"/>
      <c r="DN86" s="191">
        <f t="shared" si="109"/>
        <v>0</v>
      </c>
      <c r="DO86" s="191"/>
      <c r="DP86" s="191"/>
      <c r="DQ86" s="191"/>
      <c r="DR86" s="191"/>
      <c r="DS86" s="191"/>
      <c r="DT86" s="191"/>
      <c r="DU86" s="191">
        <f t="shared" si="110"/>
        <v>0</v>
      </c>
      <c r="DV86" s="191"/>
      <c r="DW86" s="191"/>
      <c r="DX86" s="191"/>
      <c r="DY86" s="191"/>
      <c r="DZ86" s="191"/>
      <c r="EA86" s="191"/>
      <c r="EB86" s="191">
        <f t="shared" si="111"/>
        <v>0</v>
      </c>
      <c r="EC86" s="191"/>
      <c r="ED86" s="191"/>
      <c r="EE86" s="191"/>
      <c r="EF86" s="191"/>
      <c r="EG86" s="191"/>
      <c r="EH86" s="191"/>
      <c r="EI86" s="191">
        <f t="shared" si="112"/>
        <v>0</v>
      </c>
      <c r="EJ86" s="191"/>
      <c r="EK86" s="191"/>
      <c r="EL86" s="191"/>
      <c r="EM86" s="191"/>
      <c r="EN86" s="191"/>
      <c r="EO86" s="191"/>
      <c r="EP86" s="191">
        <f t="shared" si="113"/>
        <v>0</v>
      </c>
      <c r="EQ86" s="191"/>
      <c r="ER86" s="191"/>
      <c r="ES86" s="191"/>
      <c r="ET86" s="191"/>
      <c r="EU86" s="191"/>
      <c r="EV86" s="191"/>
      <c r="EW86" s="191">
        <f t="shared" si="114"/>
        <v>0</v>
      </c>
      <c r="EX86" s="191"/>
      <c r="EY86" s="191"/>
      <c r="EZ86" s="191"/>
      <c r="FA86" s="191"/>
      <c r="FB86" s="191"/>
      <c r="FC86" s="191"/>
      <c r="FD86" s="191">
        <f t="shared" si="115"/>
        <v>0</v>
      </c>
      <c r="FE86" s="191"/>
      <c r="FF86" s="191"/>
      <c r="FG86" s="191"/>
      <c r="FH86" s="191"/>
      <c r="FI86" s="191"/>
      <c r="FJ86" s="191"/>
      <c r="FK86" s="191">
        <f t="shared" si="116"/>
        <v>0</v>
      </c>
      <c r="FL86" s="191"/>
      <c r="FM86" s="191"/>
      <c r="FN86" s="191"/>
      <c r="FO86" s="191"/>
      <c r="FP86" s="191"/>
      <c r="FQ86" s="191"/>
      <c r="FR86" s="191">
        <f t="shared" si="117"/>
        <v>0</v>
      </c>
      <c r="FS86" s="191"/>
      <c r="FT86" s="191"/>
      <c r="FU86" s="191"/>
      <c r="FV86" s="191"/>
      <c r="FW86" s="191"/>
      <c r="FX86" s="191"/>
      <c r="FY86" s="191">
        <f t="shared" si="118"/>
        <v>0</v>
      </c>
      <c r="FZ86" s="191"/>
      <c r="GA86" s="191"/>
      <c r="GB86" s="191"/>
      <c r="GC86" s="191"/>
      <c r="GD86" s="191"/>
      <c r="GE86" s="191"/>
      <c r="GF86" s="191">
        <f t="shared" si="119"/>
        <v>0</v>
      </c>
      <c r="GG86" s="191"/>
      <c r="GH86" s="191"/>
      <c r="GI86" s="191"/>
      <c r="GJ86" s="191"/>
      <c r="GK86" s="191"/>
      <c r="GL86" s="191"/>
      <c r="GM86" s="191">
        <f t="shared" si="120"/>
        <v>0</v>
      </c>
      <c r="GN86" s="191"/>
      <c r="GO86" s="191"/>
      <c r="GP86" s="191"/>
      <c r="GQ86" s="191"/>
      <c r="GR86" s="191"/>
      <c r="GS86" s="191"/>
      <c r="GT86" s="191">
        <f t="shared" si="121"/>
        <v>0</v>
      </c>
      <c r="GU86" s="191"/>
      <c r="GV86" s="191"/>
      <c r="GW86" s="191"/>
      <c r="GX86" s="191"/>
      <c r="GY86" s="191"/>
      <c r="GZ86" s="191"/>
      <c r="HA86" s="191">
        <f t="shared" si="122"/>
        <v>0</v>
      </c>
      <c r="HB86" s="191"/>
      <c r="HC86" s="191"/>
      <c r="HD86" s="191"/>
      <c r="HE86" s="191"/>
      <c r="HF86" s="191"/>
      <c r="HG86" s="191"/>
      <c r="HH86" s="191">
        <f t="shared" si="123"/>
        <v>0</v>
      </c>
      <c r="HI86" s="191"/>
      <c r="HJ86" s="191"/>
      <c r="HK86" s="191"/>
      <c r="HL86" s="191"/>
      <c r="HM86" s="191"/>
      <c r="HN86" s="191"/>
      <c r="HO86" s="191">
        <f t="shared" si="124"/>
        <v>0</v>
      </c>
      <c r="HP86" s="191"/>
      <c r="HQ86" s="191"/>
      <c r="HR86" s="191"/>
      <c r="HS86" s="191"/>
      <c r="HT86" s="191"/>
      <c r="HU86" s="191"/>
      <c r="HV86" s="191">
        <f t="shared" si="125"/>
        <v>0</v>
      </c>
      <c r="HW86" s="191"/>
      <c r="HX86" s="191"/>
      <c r="HY86" s="191"/>
      <c r="HZ86" s="191"/>
      <c r="IA86" s="191"/>
      <c r="IB86" s="191"/>
      <c r="IC86" s="191">
        <f t="shared" si="126"/>
        <v>0</v>
      </c>
      <c r="ID86" s="191"/>
      <c r="IE86" s="191"/>
      <c r="IF86" s="191"/>
      <c r="IG86" s="191"/>
      <c r="IH86" s="191"/>
      <c r="II86" s="191"/>
      <c r="IJ86" s="191">
        <f t="shared" si="127"/>
        <v>0</v>
      </c>
      <c r="IK86" s="191"/>
      <c r="IL86" s="191"/>
      <c r="IM86" s="191"/>
      <c r="IN86" s="191"/>
      <c r="IO86" s="191"/>
      <c r="IP86" s="191"/>
      <c r="IQ86" s="191">
        <f t="shared" si="128"/>
        <v>0</v>
      </c>
      <c r="IR86" s="191"/>
      <c r="IS86" s="191"/>
      <c r="IT86" s="191"/>
      <c r="IU86" s="191"/>
      <c r="IV86" s="191"/>
      <c r="IW86" s="191"/>
      <c r="IX86" s="191">
        <f t="shared" si="129"/>
        <v>0</v>
      </c>
      <c r="IY86" s="191"/>
      <c r="IZ86" s="191"/>
      <c r="JA86" s="191"/>
      <c r="JB86" s="191"/>
      <c r="JC86" s="191"/>
      <c r="JD86" s="191"/>
      <c r="JE86" s="191">
        <f t="shared" si="130"/>
        <v>0</v>
      </c>
      <c r="JF86" s="191"/>
      <c r="JG86" s="191"/>
      <c r="JH86" s="191"/>
      <c r="JI86" s="191"/>
      <c r="JJ86" s="191"/>
      <c r="JK86" s="191"/>
      <c r="JL86" s="191">
        <f t="shared" si="131"/>
        <v>0</v>
      </c>
      <c r="JM86" s="191"/>
      <c r="JN86" s="191"/>
      <c r="JO86" s="191"/>
      <c r="JP86" s="191"/>
      <c r="JQ86" s="191"/>
      <c r="JR86" s="191"/>
      <c r="JS86" s="191">
        <f t="shared" si="132"/>
        <v>0</v>
      </c>
      <c r="JT86" s="191"/>
      <c r="JU86" s="191"/>
      <c r="JV86" s="191"/>
      <c r="JW86" s="191"/>
      <c r="JX86" s="191"/>
      <c r="JY86" s="191"/>
      <c r="JZ86" s="191">
        <f t="shared" si="133"/>
        <v>0</v>
      </c>
      <c r="KA86" s="191"/>
      <c r="KB86" s="191"/>
      <c r="KC86" s="191"/>
      <c r="KD86" s="191"/>
      <c r="KE86" s="191"/>
      <c r="KF86" s="191"/>
      <c r="KG86" s="191">
        <f t="shared" si="134"/>
        <v>0</v>
      </c>
      <c r="KH86" s="191"/>
      <c r="KI86" s="191"/>
      <c r="KJ86" s="191"/>
      <c r="KK86" s="191"/>
      <c r="KL86" s="191"/>
      <c r="KM86" s="191"/>
      <c r="KN86" s="191">
        <f t="shared" si="135"/>
        <v>0</v>
      </c>
      <c r="KO86" s="191"/>
      <c r="KP86" s="191"/>
      <c r="KQ86" s="191"/>
      <c r="KR86" s="191"/>
      <c r="KS86" s="190">
        <f t="shared" si="90"/>
        <v>15000</v>
      </c>
      <c r="KT86" s="190">
        <f t="shared" si="89"/>
        <v>0</v>
      </c>
      <c r="KU86" s="190">
        <f t="shared" si="89"/>
        <v>15000</v>
      </c>
      <c r="KV86" s="9"/>
    </row>
    <row r="87" spans="1:308" ht="18" customHeight="1">
      <c r="A87" s="200">
        <v>16</v>
      </c>
      <c r="B87" s="191" t="s">
        <v>1913</v>
      </c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>
        <f t="shared" si="91"/>
        <v>0</v>
      </c>
      <c r="N87" s="191"/>
      <c r="O87" s="191"/>
      <c r="P87" s="191"/>
      <c r="Q87" s="191"/>
      <c r="R87" s="191"/>
      <c r="S87" s="191"/>
      <c r="T87" s="191">
        <f t="shared" si="92"/>
        <v>0</v>
      </c>
      <c r="U87" s="191"/>
      <c r="V87" s="191"/>
      <c r="W87" s="191"/>
      <c r="X87" s="191"/>
      <c r="Y87" s="191"/>
      <c r="Z87" s="191"/>
      <c r="AA87" s="191">
        <f t="shared" si="93"/>
        <v>0</v>
      </c>
      <c r="AB87" s="191"/>
      <c r="AC87" s="191"/>
      <c r="AD87" s="191"/>
      <c r="AE87" s="191"/>
      <c r="AF87" s="191"/>
      <c r="AG87" s="191"/>
      <c r="AH87" s="191">
        <f t="shared" si="94"/>
        <v>0</v>
      </c>
      <c r="AI87" s="191"/>
      <c r="AJ87" s="191"/>
      <c r="AK87" s="191"/>
      <c r="AL87" s="191"/>
      <c r="AM87" s="191"/>
      <c r="AN87" s="191"/>
      <c r="AO87" s="191">
        <f t="shared" si="95"/>
        <v>0</v>
      </c>
      <c r="AP87" s="191"/>
      <c r="AQ87" s="191"/>
      <c r="AR87" s="191"/>
      <c r="AS87" s="191"/>
      <c r="AT87" s="191"/>
      <c r="AU87" s="191"/>
      <c r="AV87" s="191">
        <f t="shared" si="96"/>
        <v>0</v>
      </c>
      <c r="AW87" s="191"/>
      <c r="AX87" s="191"/>
      <c r="AY87" s="191"/>
      <c r="AZ87" s="191"/>
      <c r="BA87" s="191"/>
      <c r="BB87" s="191"/>
      <c r="BC87" s="191">
        <f t="shared" si="97"/>
        <v>0</v>
      </c>
      <c r="BD87" s="191"/>
      <c r="BE87" s="191"/>
      <c r="BF87" s="191"/>
      <c r="BG87" s="191"/>
      <c r="BH87" s="191"/>
      <c r="BI87" s="191"/>
      <c r="BJ87" s="191">
        <f t="shared" si="98"/>
        <v>0</v>
      </c>
      <c r="BK87" s="191"/>
      <c r="BL87" s="191"/>
      <c r="BM87" s="191"/>
      <c r="BN87" s="191"/>
      <c r="BO87" s="191"/>
      <c r="BP87" s="191"/>
      <c r="BQ87" s="191">
        <f t="shared" si="99"/>
        <v>0</v>
      </c>
      <c r="BR87" s="191"/>
      <c r="BS87" s="191"/>
      <c r="BT87" s="191"/>
      <c r="BU87" s="191">
        <v>1</v>
      </c>
      <c r="BV87" s="191">
        <f t="shared" si="100"/>
        <v>5000</v>
      </c>
      <c r="BW87" s="191"/>
      <c r="BX87" s="191">
        <f t="shared" si="101"/>
        <v>5000</v>
      </c>
      <c r="BY87" s="191"/>
      <c r="BZ87" s="191"/>
      <c r="CA87" s="191"/>
      <c r="CB87" s="191">
        <v>1</v>
      </c>
      <c r="CC87" s="191">
        <f t="shared" si="102"/>
        <v>5000</v>
      </c>
      <c r="CD87" s="191"/>
      <c r="CE87" s="191">
        <f t="shared" si="103"/>
        <v>5000</v>
      </c>
      <c r="CF87" s="191"/>
      <c r="CG87" s="191"/>
      <c r="CH87" s="191"/>
      <c r="CI87" s="191">
        <v>1</v>
      </c>
      <c r="CJ87" s="191">
        <f t="shared" si="104"/>
        <v>5000</v>
      </c>
      <c r="CK87" s="191"/>
      <c r="CL87" s="191">
        <f t="shared" si="105"/>
        <v>5000</v>
      </c>
      <c r="CM87" s="191"/>
      <c r="CN87" s="191"/>
      <c r="CO87" s="191"/>
      <c r="CP87" s="191"/>
      <c r="CQ87" s="191"/>
      <c r="CR87" s="191"/>
      <c r="CS87" s="191">
        <f t="shared" si="106"/>
        <v>0</v>
      </c>
      <c r="CT87" s="191"/>
      <c r="CU87" s="191"/>
      <c r="CV87" s="191"/>
      <c r="CW87" s="191"/>
      <c r="CX87" s="191"/>
      <c r="CY87" s="191"/>
      <c r="CZ87" s="191">
        <f t="shared" si="107"/>
        <v>0</v>
      </c>
      <c r="DA87" s="191"/>
      <c r="DB87" s="191"/>
      <c r="DC87" s="191"/>
      <c r="DD87" s="191"/>
      <c r="DE87" s="191"/>
      <c r="DF87" s="191"/>
      <c r="DG87" s="191">
        <f t="shared" si="108"/>
        <v>0</v>
      </c>
      <c r="DH87" s="191"/>
      <c r="DI87" s="191"/>
      <c r="DJ87" s="191"/>
      <c r="DK87" s="191"/>
      <c r="DL87" s="191"/>
      <c r="DM87" s="191"/>
      <c r="DN87" s="191">
        <f t="shared" si="109"/>
        <v>0</v>
      </c>
      <c r="DO87" s="191"/>
      <c r="DP87" s="191"/>
      <c r="DQ87" s="191"/>
      <c r="DR87" s="191"/>
      <c r="DS87" s="191"/>
      <c r="DT87" s="191"/>
      <c r="DU87" s="191">
        <f t="shared" si="110"/>
        <v>0</v>
      </c>
      <c r="DV87" s="191"/>
      <c r="DW87" s="191"/>
      <c r="DX87" s="191"/>
      <c r="DY87" s="191"/>
      <c r="DZ87" s="191"/>
      <c r="EA87" s="191"/>
      <c r="EB87" s="191">
        <f t="shared" si="111"/>
        <v>0</v>
      </c>
      <c r="EC87" s="191"/>
      <c r="ED87" s="191"/>
      <c r="EE87" s="191"/>
      <c r="EF87" s="191"/>
      <c r="EG87" s="191"/>
      <c r="EH87" s="191"/>
      <c r="EI87" s="191">
        <f t="shared" si="112"/>
        <v>0</v>
      </c>
      <c r="EJ87" s="191"/>
      <c r="EK87" s="191"/>
      <c r="EL87" s="191"/>
      <c r="EM87" s="191"/>
      <c r="EN87" s="191"/>
      <c r="EO87" s="191"/>
      <c r="EP87" s="191">
        <f t="shared" si="113"/>
        <v>0</v>
      </c>
      <c r="EQ87" s="191"/>
      <c r="ER87" s="191"/>
      <c r="ES87" s="191"/>
      <c r="ET87" s="191"/>
      <c r="EU87" s="191"/>
      <c r="EV87" s="191"/>
      <c r="EW87" s="191">
        <f t="shared" si="114"/>
        <v>0</v>
      </c>
      <c r="EX87" s="191"/>
      <c r="EY87" s="191"/>
      <c r="EZ87" s="191"/>
      <c r="FA87" s="191"/>
      <c r="FB87" s="191"/>
      <c r="FC87" s="191"/>
      <c r="FD87" s="191">
        <f t="shared" si="115"/>
        <v>0</v>
      </c>
      <c r="FE87" s="191"/>
      <c r="FF87" s="191"/>
      <c r="FG87" s="191"/>
      <c r="FH87" s="191"/>
      <c r="FI87" s="191"/>
      <c r="FJ87" s="191"/>
      <c r="FK87" s="191">
        <f t="shared" si="116"/>
        <v>0</v>
      </c>
      <c r="FL87" s="191"/>
      <c r="FM87" s="191"/>
      <c r="FN87" s="191"/>
      <c r="FO87" s="191"/>
      <c r="FP87" s="191"/>
      <c r="FQ87" s="191"/>
      <c r="FR87" s="191">
        <f t="shared" si="117"/>
        <v>0</v>
      </c>
      <c r="FS87" s="191"/>
      <c r="FT87" s="191"/>
      <c r="FU87" s="191"/>
      <c r="FV87" s="191"/>
      <c r="FW87" s="191"/>
      <c r="FX87" s="191"/>
      <c r="FY87" s="191">
        <f t="shared" si="118"/>
        <v>0</v>
      </c>
      <c r="FZ87" s="191"/>
      <c r="GA87" s="191"/>
      <c r="GB87" s="191"/>
      <c r="GC87" s="191"/>
      <c r="GD87" s="191"/>
      <c r="GE87" s="191"/>
      <c r="GF87" s="191">
        <f t="shared" si="119"/>
        <v>0</v>
      </c>
      <c r="GG87" s="191"/>
      <c r="GH87" s="191"/>
      <c r="GI87" s="191"/>
      <c r="GJ87" s="191"/>
      <c r="GK87" s="191"/>
      <c r="GL87" s="191"/>
      <c r="GM87" s="191">
        <f t="shared" si="120"/>
        <v>0</v>
      </c>
      <c r="GN87" s="191"/>
      <c r="GO87" s="191"/>
      <c r="GP87" s="191"/>
      <c r="GQ87" s="191"/>
      <c r="GR87" s="191"/>
      <c r="GS87" s="191"/>
      <c r="GT87" s="191">
        <f t="shared" si="121"/>
        <v>0</v>
      </c>
      <c r="GU87" s="191"/>
      <c r="GV87" s="191"/>
      <c r="GW87" s="191"/>
      <c r="GX87" s="191"/>
      <c r="GY87" s="191"/>
      <c r="GZ87" s="191"/>
      <c r="HA87" s="191">
        <f t="shared" si="122"/>
        <v>0</v>
      </c>
      <c r="HB87" s="191"/>
      <c r="HC87" s="191"/>
      <c r="HD87" s="191"/>
      <c r="HE87" s="191"/>
      <c r="HF87" s="191"/>
      <c r="HG87" s="191"/>
      <c r="HH87" s="191">
        <f t="shared" si="123"/>
        <v>0</v>
      </c>
      <c r="HI87" s="191"/>
      <c r="HJ87" s="191"/>
      <c r="HK87" s="191"/>
      <c r="HL87" s="191"/>
      <c r="HM87" s="191"/>
      <c r="HN87" s="191"/>
      <c r="HO87" s="191">
        <f t="shared" si="124"/>
        <v>0</v>
      </c>
      <c r="HP87" s="191"/>
      <c r="HQ87" s="191"/>
      <c r="HR87" s="191"/>
      <c r="HS87" s="191"/>
      <c r="HT87" s="191"/>
      <c r="HU87" s="191"/>
      <c r="HV87" s="191">
        <f t="shared" si="125"/>
        <v>0</v>
      </c>
      <c r="HW87" s="191"/>
      <c r="HX87" s="191"/>
      <c r="HY87" s="191"/>
      <c r="HZ87" s="191"/>
      <c r="IA87" s="191"/>
      <c r="IB87" s="191"/>
      <c r="IC87" s="191">
        <f t="shared" si="126"/>
        <v>0</v>
      </c>
      <c r="ID87" s="191"/>
      <c r="IE87" s="191"/>
      <c r="IF87" s="191"/>
      <c r="IG87" s="191"/>
      <c r="IH87" s="191"/>
      <c r="II87" s="191"/>
      <c r="IJ87" s="191">
        <f t="shared" si="127"/>
        <v>0</v>
      </c>
      <c r="IK87" s="191"/>
      <c r="IL87" s="191"/>
      <c r="IM87" s="191"/>
      <c r="IN87" s="191"/>
      <c r="IO87" s="191"/>
      <c r="IP87" s="191"/>
      <c r="IQ87" s="191">
        <f t="shared" si="128"/>
        <v>0</v>
      </c>
      <c r="IR87" s="191"/>
      <c r="IS87" s="191"/>
      <c r="IT87" s="191"/>
      <c r="IU87" s="191"/>
      <c r="IV87" s="191"/>
      <c r="IW87" s="191"/>
      <c r="IX87" s="191">
        <f t="shared" si="129"/>
        <v>0</v>
      </c>
      <c r="IY87" s="191"/>
      <c r="IZ87" s="191"/>
      <c r="JA87" s="191"/>
      <c r="JB87" s="191"/>
      <c r="JC87" s="191"/>
      <c r="JD87" s="191"/>
      <c r="JE87" s="191">
        <f t="shared" si="130"/>
        <v>0</v>
      </c>
      <c r="JF87" s="191"/>
      <c r="JG87" s="191"/>
      <c r="JH87" s="191"/>
      <c r="JI87" s="191"/>
      <c r="JJ87" s="191"/>
      <c r="JK87" s="191"/>
      <c r="JL87" s="191">
        <f t="shared" si="131"/>
        <v>0</v>
      </c>
      <c r="JM87" s="191"/>
      <c r="JN87" s="191"/>
      <c r="JO87" s="191"/>
      <c r="JP87" s="191"/>
      <c r="JQ87" s="191"/>
      <c r="JR87" s="191"/>
      <c r="JS87" s="191">
        <f t="shared" si="132"/>
        <v>0</v>
      </c>
      <c r="JT87" s="191"/>
      <c r="JU87" s="191"/>
      <c r="JV87" s="191"/>
      <c r="JW87" s="191"/>
      <c r="JX87" s="191"/>
      <c r="JY87" s="191"/>
      <c r="JZ87" s="191">
        <f t="shared" si="133"/>
        <v>0</v>
      </c>
      <c r="KA87" s="191"/>
      <c r="KB87" s="191"/>
      <c r="KC87" s="191"/>
      <c r="KD87" s="191"/>
      <c r="KE87" s="191"/>
      <c r="KF87" s="191"/>
      <c r="KG87" s="191">
        <f t="shared" si="134"/>
        <v>0</v>
      </c>
      <c r="KH87" s="191"/>
      <c r="KI87" s="191"/>
      <c r="KJ87" s="191"/>
      <c r="KK87" s="191"/>
      <c r="KL87" s="191"/>
      <c r="KM87" s="191"/>
      <c r="KN87" s="191">
        <f t="shared" si="135"/>
        <v>0</v>
      </c>
      <c r="KO87" s="191"/>
      <c r="KP87" s="191"/>
      <c r="KQ87" s="191"/>
      <c r="KR87" s="191"/>
      <c r="KS87" s="190">
        <f t="shared" si="90"/>
        <v>15000</v>
      </c>
      <c r="KT87" s="190">
        <f t="shared" ref="KT87:KT101" si="136">L87+S87+Z87+AG87+AN87+AU87+BB87+BI87+BP87+BW87+CD87+CK87+CY87+DF87+DM87+DT87+EA87+EH87+EO87+EV87+FC87+FJ87+FQ87+FX87+GE87+GL87+GS87+GZ87+HG87+HN87+HU87+IB87+II87+IP87+IW87+JD87+JK87+JR87+JY87+KF87+KM87+CR87</f>
        <v>0</v>
      </c>
      <c r="KU87" s="190">
        <f t="shared" ref="KU87:KU101" si="137">M87+T87+AA87+AH87+AO87+AV87+BC87+BJ87+BQ87+BX87+CE87+CL87+CZ87+DG87+DN87+DU87+EB87+EI87+EP87+EW87+FD87+FK87+FR87+FY87+GF87+GM87+GT87+HA87+HH87+HO87+HV87+IC87+IJ87+IQ87+IX87+JE87+JL87+JS87+JZ87+KG87+KN87+CS87</f>
        <v>15000</v>
      </c>
      <c r="KV87" s="9"/>
    </row>
    <row r="88" spans="1:308" ht="18" customHeight="1">
      <c r="A88" s="200">
        <v>17</v>
      </c>
      <c r="B88" s="191" t="s">
        <v>1914</v>
      </c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>
        <f t="shared" si="91"/>
        <v>0</v>
      </c>
      <c r="N88" s="191"/>
      <c r="O88" s="191"/>
      <c r="P88" s="191"/>
      <c r="Q88" s="191"/>
      <c r="R88" s="191"/>
      <c r="S88" s="191"/>
      <c r="T88" s="191">
        <f t="shared" si="92"/>
        <v>0</v>
      </c>
      <c r="U88" s="191"/>
      <c r="V88" s="191"/>
      <c r="W88" s="191"/>
      <c r="X88" s="191"/>
      <c r="Y88" s="191"/>
      <c r="Z88" s="191"/>
      <c r="AA88" s="191">
        <f t="shared" si="93"/>
        <v>0</v>
      </c>
      <c r="AB88" s="191"/>
      <c r="AC88" s="191"/>
      <c r="AD88" s="191"/>
      <c r="AE88" s="191"/>
      <c r="AF88" s="191"/>
      <c r="AG88" s="191"/>
      <c r="AH88" s="191">
        <f t="shared" si="94"/>
        <v>0</v>
      </c>
      <c r="AI88" s="191"/>
      <c r="AJ88" s="191"/>
      <c r="AK88" s="191"/>
      <c r="AL88" s="191"/>
      <c r="AM88" s="191"/>
      <c r="AN88" s="191"/>
      <c r="AO88" s="191">
        <f t="shared" si="95"/>
        <v>0</v>
      </c>
      <c r="AP88" s="191"/>
      <c r="AQ88" s="191"/>
      <c r="AR88" s="191"/>
      <c r="AS88" s="191"/>
      <c r="AT88" s="191"/>
      <c r="AU88" s="191"/>
      <c r="AV88" s="191">
        <f t="shared" si="96"/>
        <v>0</v>
      </c>
      <c r="AW88" s="191"/>
      <c r="AX88" s="191"/>
      <c r="AY88" s="191"/>
      <c r="AZ88" s="191"/>
      <c r="BA88" s="191"/>
      <c r="BB88" s="191"/>
      <c r="BC88" s="191">
        <f t="shared" si="97"/>
        <v>0</v>
      </c>
      <c r="BD88" s="191"/>
      <c r="BE88" s="191"/>
      <c r="BF88" s="191"/>
      <c r="BG88" s="191"/>
      <c r="BH88" s="191"/>
      <c r="BI88" s="191"/>
      <c r="BJ88" s="191">
        <f t="shared" si="98"/>
        <v>0</v>
      </c>
      <c r="BK88" s="191"/>
      <c r="BL88" s="191"/>
      <c r="BM88" s="191"/>
      <c r="BN88" s="191"/>
      <c r="BO88" s="191"/>
      <c r="BP88" s="191"/>
      <c r="BQ88" s="191">
        <f t="shared" si="99"/>
        <v>0</v>
      </c>
      <c r="BR88" s="191"/>
      <c r="BS88" s="191"/>
      <c r="BT88" s="191"/>
      <c r="BU88" s="191">
        <v>1</v>
      </c>
      <c r="BV88" s="191">
        <f t="shared" si="100"/>
        <v>5000</v>
      </c>
      <c r="BW88" s="191"/>
      <c r="BX88" s="191">
        <f t="shared" si="101"/>
        <v>5000</v>
      </c>
      <c r="BY88" s="191"/>
      <c r="BZ88" s="191"/>
      <c r="CA88" s="191"/>
      <c r="CB88" s="191">
        <v>1</v>
      </c>
      <c r="CC88" s="191">
        <f t="shared" si="102"/>
        <v>5000</v>
      </c>
      <c r="CD88" s="191"/>
      <c r="CE88" s="191">
        <f t="shared" si="103"/>
        <v>5000</v>
      </c>
      <c r="CF88" s="191"/>
      <c r="CG88" s="191"/>
      <c r="CH88" s="191"/>
      <c r="CI88" s="191">
        <v>1</v>
      </c>
      <c r="CJ88" s="191">
        <f t="shared" si="104"/>
        <v>5000</v>
      </c>
      <c r="CK88" s="191"/>
      <c r="CL88" s="191">
        <f t="shared" si="105"/>
        <v>5000</v>
      </c>
      <c r="CM88" s="191"/>
      <c r="CN88" s="191"/>
      <c r="CO88" s="191"/>
      <c r="CP88" s="191"/>
      <c r="CQ88" s="191"/>
      <c r="CR88" s="191"/>
      <c r="CS88" s="191">
        <f t="shared" si="106"/>
        <v>0</v>
      </c>
      <c r="CT88" s="191"/>
      <c r="CU88" s="191"/>
      <c r="CV88" s="191"/>
      <c r="CW88" s="191"/>
      <c r="CX88" s="191"/>
      <c r="CY88" s="191"/>
      <c r="CZ88" s="191">
        <f t="shared" si="107"/>
        <v>0</v>
      </c>
      <c r="DA88" s="191"/>
      <c r="DB88" s="191"/>
      <c r="DC88" s="191"/>
      <c r="DD88" s="191"/>
      <c r="DE88" s="191"/>
      <c r="DF88" s="191"/>
      <c r="DG88" s="191">
        <f t="shared" si="108"/>
        <v>0</v>
      </c>
      <c r="DH88" s="191"/>
      <c r="DI88" s="191"/>
      <c r="DJ88" s="191"/>
      <c r="DK88" s="191"/>
      <c r="DL88" s="191"/>
      <c r="DM88" s="191"/>
      <c r="DN88" s="191">
        <f t="shared" si="109"/>
        <v>0</v>
      </c>
      <c r="DO88" s="191"/>
      <c r="DP88" s="191"/>
      <c r="DQ88" s="191"/>
      <c r="DR88" s="191"/>
      <c r="DS88" s="191"/>
      <c r="DT88" s="191"/>
      <c r="DU88" s="191">
        <f t="shared" si="110"/>
        <v>0</v>
      </c>
      <c r="DV88" s="191"/>
      <c r="DW88" s="191"/>
      <c r="DX88" s="191"/>
      <c r="DY88" s="191"/>
      <c r="DZ88" s="191"/>
      <c r="EA88" s="191"/>
      <c r="EB88" s="191">
        <f t="shared" si="111"/>
        <v>0</v>
      </c>
      <c r="EC88" s="191"/>
      <c r="ED88" s="191"/>
      <c r="EE88" s="191"/>
      <c r="EF88" s="191"/>
      <c r="EG88" s="191"/>
      <c r="EH88" s="191"/>
      <c r="EI88" s="191">
        <f t="shared" si="112"/>
        <v>0</v>
      </c>
      <c r="EJ88" s="191"/>
      <c r="EK88" s="191"/>
      <c r="EL88" s="191"/>
      <c r="EM88" s="191"/>
      <c r="EN88" s="191"/>
      <c r="EO88" s="191"/>
      <c r="EP88" s="191">
        <f t="shared" si="113"/>
        <v>0</v>
      </c>
      <c r="EQ88" s="191"/>
      <c r="ER88" s="191"/>
      <c r="ES88" s="191"/>
      <c r="ET88" s="191"/>
      <c r="EU88" s="191"/>
      <c r="EV88" s="191"/>
      <c r="EW88" s="191">
        <f t="shared" si="114"/>
        <v>0</v>
      </c>
      <c r="EX88" s="191"/>
      <c r="EY88" s="191"/>
      <c r="EZ88" s="191"/>
      <c r="FA88" s="191"/>
      <c r="FB88" s="191"/>
      <c r="FC88" s="191"/>
      <c r="FD88" s="191">
        <f t="shared" si="115"/>
        <v>0</v>
      </c>
      <c r="FE88" s="191"/>
      <c r="FF88" s="191"/>
      <c r="FG88" s="191"/>
      <c r="FH88" s="191"/>
      <c r="FI88" s="191"/>
      <c r="FJ88" s="191"/>
      <c r="FK88" s="191">
        <f t="shared" si="116"/>
        <v>0</v>
      </c>
      <c r="FL88" s="191"/>
      <c r="FM88" s="191"/>
      <c r="FN88" s="191"/>
      <c r="FO88" s="191"/>
      <c r="FP88" s="191"/>
      <c r="FQ88" s="191"/>
      <c r="FR88" s="191">
        <f t="shared" si="117"/>
        <v>0</v>
      </c>
      <c r="FS88" s="191"/>
      <c r="FT88" s="191"/>
      <c r="FU88" s="191"/>
      <c r="FV88" s="191"/>
      <c r="FW88" s="191"/>
      <c r="FX88" s="191"/>
      <c r="FY88" s="191">
        <f t="shared" si="118"/>
        <v>0</v>
      </c>
      <c r="FZ88" s="191"/>
      <c r="GA88" s="191"/>
      <c r="GB88" s="191"/>
      <c r="GC88" s="191"/>
      <c r="GD88" s="191"/>
      <c r="GE88" s="191"/>
      <c r="GF88" s="191">
        <f t="shared" si="119"/>
        <v>0</v>
      </c>
      <c r="GG88" s="191"/>
      <c r="GH88" s="191"/>
      <c r="GI88" s="191"/>
      <c r="GJ88" s="191"/>
      <c r="GK88" s="191"/>
      <c r="GL88" s="191"/>
      <c r="GM88" s="191">
        <f t="shared" si="120"/>
        <v>0</v>
      </c>
      <c r="GN88" s="191"/>
      <c r="GO88" s="191"/>
      <c r="GP88" s="191"/>
      <c r="GQ88" s="191"/>
      <c r="GR88" s="191"/>
      <c r="GS88" s="191"/>
      <c r="GT88" s="191">
        <f t="shared" si="121"/>
        <v>0</v>
      </c>
      <c r="GU88" s="191"/>
      <c r="GV88" s="191"/>
      <c r="GW88" s="191"/>
      <c r="GX88" s="191"/>
      <c r="GY88" s="191"/>
      <c r="GZ88" s="191"/>
      <c r="HA88" s="191">
        <f t="shared" si="122"/>
        <v>0</v>
      </c>
      <c r="HB88" s="191"/>
      <c r="HC88" s="191"/>
      <c r="HD88" s="191"/>
      <c r="HE88" s="191"/>
      <c r="HF88" s="191"/>
      <c r="HG88" s="191"/>
      <c r="HH88" s="191">
        <f t="shared" si="123"/>
        <v>0</v>
      </c>
      <c r="HI88" s="191"/>
      <c r="HJ88" s="191"/>
      <c r="HK88" s="191"/>
      <c r="HL88" s="191"/>
      <c r="HM88" s="191"/>
      <c r="HN88" s="191"/>
      <c r="HO88" s="191">
        <f t="shared" si="124"/>
        <v>0</v>
      </c>
      <c r="HP88" s="191"/>
      <c r="HQ88" s="191"/>
      <c r="HR88" s="191"/>
      <c r="HS88" s="191"/>
      <c r="HT88" s="191"/>
      <c r="HU88" s="191"/>
      <c r="HV88" s="191">
        <f t="shared" si="125"/>
        <v>0</v>
      </c>
      <c r="HW88" s="191"/>
      <c r="HX88" s="191"/>
      <c r="HY88" s="191"/>
      <c r="HZ88" s="191"/>
      <c r="IA88" s="191"/>
      <c r="IB88" s="191"/>
      <c r="IC88" s="191">
        <f t="shared" si="126"/>
        <v>0</v>
      </c>
      <c r="ID88" s="191"/>
      <c r="IE88" s="191"/>
      <c r="IF88" s="191"/>
      <c r="IG88" s="191"/>
      <c r="IH88" s="191"/>
      <c r="II88" s="191"/>
      <c r="IJ88" s="191">
        <f t="shared" si="127"/>
        <v>0</v>
      </c>
      <c r="IK88" s="191"/>
      <c r="IL88" s="191"/>
      <c r="IM88" s="191"/>
      <c r="IN88" s="191"/>
      <c r="IO88" s="191"/>
      <c r="IP88" s="191"/>
      <c r="IQ88" s="191">
        <f t="shared" si="128"/>
        <v>0</v>
      </c>
      <c r="IR88" s="191"/>
      <c r="IS88" s="191"/>
      <c r="IT88" s="191"/>
      <c r="IU88" s="191"/>
      <c r="IV88" s="191"/>
      <c r="IW88" s="191"/>
      <c r="IX88" s="191">
        <f t="shared" si="129"/>
        <v>0</v>
      </c>
      <c r="IY88" s="191"/>
      <c r="IZ88" s="191"/>
      <c r="JA88" s="191"/>
      <c r="JB88" s="191"/>
      <c r="JC88" s="191"/>
      <c r="JD88" s="191"/>
      <c r="JE88" s="191">
        <f t="shared" si="130"/>
        <v>0</v>
      </c>
      <c r="JF88" s="191"/>
      <c r="JG88" s="191"/>
      <c r="JH88" s="191"/>
      <c r="JI88" s="191"/>
      <c r="JJ88" s="191"/>
      <c r="JK88" s="191"/>
      <c r="JL88" s="191">
        <f t="shared" si="131"/>
        <v>0</v>
      </c>
      <c r="JM88" s="191"/>
      <c r="JN88" s="191"/>
      <c r="JO88" s="191"/>
      <c r="JP88" s="191"/>
      <c r="JQ88" s="191"/>
      <c r="JR88" s="191"/>
      <c r="JS88" s="191">
        <f t="shared" si="132"/>
        <v>0</v>
      </c>
      <c r="JT88" s="191"/>
      <c r="JU88" s="191"/>
      <c r="JV88" s="191"/>
      <c r="JW88" s="191"/>
      <c r="JX88" s="191"/>
      <c r="JY88" s="191"/>
      <c r="JZ88" s="191">
        <f t="shared" si="133"/>
        <v>0</v>
      </c>
      <c r="KA88" s="191"/>
      <c r="KB88" s="191"/>
      <c r="KC88" s="191"/>
      <c r="KD88" s="191"/>
      <c r="KE88" s="191"/>
      <c r="KF88" s="191"/>
      <c r="KG88" s="191">
        <f t="shared" si="134"/>
        <v>0</v>
      </c>
      <c r="KH88" s="191"/>
      <c r="KI88" s="191"/>
      <c r="KJ88" s="191"/>
      <c r="KK88" s="191"/>
      <c r="KL88" s="191"/>
      <c r="KM88" s="191"/>
      <c r="KN88" s="191">
        <f t="shared" si="135"/>
        <v>0</v>
      </c>
      <c r="KO88" s="191"/>
      <c r="KP88" s="191"/>
      <c r="KQ88" s="191"/>
      <c r="KR88" s="191"/>
      <c r="KS88" s="190">
        <f t="shared" si="90"/>
        <v>15000</v>
      </c>
      <c r="KT88" s="190">
        <f t="shared" si="136"/>
        <v>0</v>
      </c>
      <c r="KU88" s="190">
        <f t="shared" si="137"/>
        <v>15000</v>
      </c>
      <c r="KV88" s="9"/>
    </row>
    <row r="89" spans="1:308" ht="18" customHeight="1">
      <c r="A89" s="200">
        <v>18</v>
      </c>
      <c r="B89" s="191" t="s">
        <v>1915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>
        <f t="shared" si="91"/>
        <v>0</v>
      </c>
      <c r="N89" s="191"/>
      <c r="O89" s="191"/>
      <c r="P89" s="191"/>
      <c r="Q89" s="191"/>
      <c r="R89" s="191"/>
      <c r="S89" s="191"/>
      <c r="T89" s="191">
        <f t="shared" si="92"/>
        <v>0</v>
      </c>
      <c r="U89" s="191"/>
      <c r="V89" s="191"/>
      <c r="W89" s="191"/>
      <c r="X89" s="191"/>
      <c r="Y89" s="191"/>
      <c r="Z89" s="191"/>
      <c r="AA89" s="191">
        <f t="shared" si="93"/>
        <v>0</v>
      </c>
      <c r="AB89" s="191"/>
      <c r="AC89" s="191"/>
      <c r="AD89" s="191"/>
      <c r="AE89" s="191"/>
      <c r="AF89" s="191"/>
      <c r="AG89" s="191"/>
      <c r="AH89" s="191">
        <f t="shared" si="94"/>
        <v>0</v>
      </c>
      <c r="AI89" s="191"/>
      <c r="AJ89" s="191"/>
      <c r="AK89" s="191"/>
      <c r="AL89" s="191"/>
      <c r="AM89" s="191"/>
      <c r="AN89" s="191"/>
      <c r="AO89" s="191">
        <f t="shared" si="95"/>
        <v>0</v>
      </c>
      <c r="AP89" s="191"/>
      <c r="AQ89" s="191"/>
      <c r="AR89" s="191"/>
      <c r="AS89" s="191"/>
      <c r="AT89" s="191"/>
      <c r="AU89" s="191"/>
      <c r="AV89" s="191">
        <f t="shared" si="96"/>
        <v>0</v>
      </c>
      <c r="AW89" s="191"/>
      <c r="AX89" s="191"/>
      <c r="AY89" s="191"/>
      <c r="AZ89" s="191"/>
      <c r="BA89" s="191"/>
      <c r="BB89" s="191"/>
      <c r="BC89" s="191">
        <f t="shared" si="97"/>
        <v>0</v>
      </c>
      <c r="BD89" s="191"/>
      <c r="BE89" s="191"/>
      <c r="BF89" s="191"/>
      <c r="BG89" s="191"/>
      <c r="BH89" s="191"/>
      <c r="BI89" s="191"/>
      <c r="BJ89" s="191">
        <f t="shared" si="98"/>
        <v>0</v>
      </c>
      <c r="BK89" s="191"/>
      <c r="BL89" s="191"/>
      <c r="BM89" s="191"/>
      <c r="BN89" s="191"/>
      <c r="BO89" s="191"/>
      <c r="BP89" s="191"/>
      <c r="BQ89" s="191">
        <f t="shared" si="99"/>
        <v>0</v>
      </c>
      <c r="BR89" s="191"/>
      <c r="BS89" s="191"/>
      <c r="BT89" s="191"/>
      <c r="BU89" s="191">
        <v>1</v>
      </c>
      <c r="BV89" s="191">
        <f t="shared" si="100"/>
        <v>5000</v>
      </c>
      <c r="BW89" s="191"/>
      <c r="BX89" s="191">
        <f t="shared" si="101"/>
        <v>5000</v>
      </c>
      <c r="BY89" s="191"/>
      <c r="BZ89" s="191"/>
      <c r="CA89" s="191"/>
      <c r="CB89" s="191">
        <v>1</v>
      </c>
      <c r="CC89" s="191">
        <f t="shared" si="102"/>
        <v>5000</v>
      </c>
      <c r="CD89" s="191"/>
      <c r="CE89" s="191">
        <f t="shared" si="103"/>
        <v>5000</v>
      </c>
      <c r="CF89" s="191"/>
      <c r="CG89" s="191"/>
      <c r="CH89" s="191"/>
      <c r="CI89" s="191">
        <v>1</v>
      </c>
      <c r="CJ89" s="191">
        <f t="shared" si="104"/>
        <v>5000</v>
      </c>
      <c r="CK89" s="191"/>
      <c r="CL89" s="191">
        <f t="shared" si="105"/>
        <v>5000</v>
      </c>
      <c r="CM89" s="191"/>
      <c r="CN89" s="191"/>
      <c r="CO89" s="191"/>
      <c r="CP89" s="191"/>
      <c r="CQ89" s="191"/>
      <c r="CR89" s="191"/>
      <c r="CS89" s="191">
        <f t="shared" si="106"/>
        <v>0</v>
      </c>
      <c r="CT89" s="191"/>
      <c r="CU89" s="191"/>
      <c r="CV89" s="191"/>
      <c r="CW89" s="191"/>
      <c r="CX89" s="191"/>
      <c r="CY89" s="191"/>
      <c r="CZ89" s="191">
        <f t="shared" si="107"/>
        <v>0</v>
      </c>
      <c r="DA89" s="191"/>
      <c r="DB89" s="191"/>
      <c r="DC89" s="191"/>
      <c r="DD89" s="191"/>
      <c r="DE89" s="191"/>
      <c r="DF89" s="191"/>
      <c r="DG89" s="191">
        <f t="shared" si="108"/>
        <v>0</v>
      </c>
      <c r="DH89" s="191"/>
      <c r="DI89" s="191"/>
      <c r="DJ89" s="191"/>
      <c r="DK89" s="191"/>
      <c r="DL89" s="191"/>
      <c r="DM89" s="191"/>
      <c r="DN89" s="191">
        <f t="shared" si="109"/>
        <v>0</v>
      </c>
      <c r="DO89" s="191"/>
      <c r="DP89" s="191"/>
      <c r="DQ89" s="191"/>
      <c r="DR89" s="191"/>
      <c r="DS89" s="191"/>
      <c r="DT89" s="191"/>
      <c r="DU89" s="191">
        <f t="shared" si="110"/>
        <v>0</v>
      </c>
      <c r="DV89" s="191"/>
      <c r="DW89" s="191"/>
      <c r="DX89" s="191"/>
      <c r="DY89" s="191"/>
      <c r="DZ89" s="191"/>
      <c r="EA89" s="191"/>
      <c r="EB89" s="191">
        <f t="shared" si="111"/>
        <v>0</v>
      </c>
      <c r="EC89" s="191"/>
      <c r="ED89" s="191"/>
      <c r="EE89" s="191"/>
      <c r="EF89" s="191"/>
      <c r="EG89" s="191"/>
      <c r="EH89" s="191"/>
      <c r="EI89" s="191">
        <f t="shared" si="112"/>
        <v>0</v>
      </c>
      <c r="EJ89" s="191"/>
      <c r="EK89" s="191"/>
      <c r="EL89" s="191"/>
      <c r="EM89" s="191"/>
      <c r="EN89" s="191"/>
      <c r="EO89" s="191"/>
      <c r="EP89" s="191">
        <f t="shared" si="113"/>
        <v>0</v>
      </c>
      <c r="EQ89" s="191"/>
      <c r="ER89" s="191"/>
      <c r="ES89" s="191"/>
      <c r="ET89" s="191"/>
      <c r="EU89" s="191"/>
      <c r="EV89" s="191"/>
      <c r="EW89" s="191">
        <f t="shared" si="114"/>
        <v>0</v>
      </c>
      <c r="EX89" s="191"/>
      <c r="EY89" s="191"/>
      <c r="EZ89" s="191"/>
      <c r="FA89" s="191"/>
      <c r="FB89" s="191"/>
      <c r="FC89" s="191"/>
      <c r="FD89" s="191">
        <f t="shared" si="115"/>
        <v>0</v>
      </c>
      <c r="FE89" s="191"/>
      <c r="FF89" s="191"/>
      <c r="FG89" s="191"/>
      <c r="FH89" s="191"/>
      <c r="FI89" s="191"/>
      <c r="FJ89" s="191"/>
      <c r="FK89" s="191">
        <f t="shared" si="116"/>
        <v>0</v>
      </c>
      <c r="FL89" s="191"/>
      <c r="FM89" s="191"/>
      <c r="FN89" s="191"/>
      <c r="FO89" s="191"/>
      <c r="FP89" s="191"/>
      <c r="FQ89" s="191"/>
      <c r="FR89" s="191">
        <f t="shared" si="117"/>
        <v>0</v>
      </c>
      <c r="FS89" s="191"/>
      <c r="FT89" s="191"/>
      <c r="FU89" s="191"/>
      <c r="FV89" s="191"/>
      <c r="FW89" s="191"/>
      <c r="FX89" s="191"/>
      <c r="FY89" s="191">
        <f t="shared" si="118"/>
        <v>0</v>
      </c>
      <c r="FZ89" s="191"/>
      <c r="GA89" s="191"/>
      <c r="GB89" s="191"/>
      <c r="GC89" s="191"/>
      <c r="GD89" s="191"/>
      <c r="GE89" s="191"/>
      <c r="GF89" s="191">
        <f t="shared" si="119"/>
        <v>0</v>
      </c>
      <c r="GG89" s="191"/>
      <c r="GH89" s="191"/>
      <c r="GI89" s="191"/>
      <c r="GJ89" s="191"/>
      <c r="GK89" s="191"/>
      <c r="GL89" s="191"/>
      <c r="GM89" s="191">
        <f t="shared" si="120"/>
        <v>0</v>
      </c>
      <c r="GN89" s="191"/>
      <c r="GO89" s="191"/>
      <c r="GP89" s="191"/>
      <c r="GQ89" s="191"/>
      <c r="GR89" s="191"/>
      <c r="GS89" s="191"/>
      <c r="GT89" s="191">
        <f t="shared" si="121"/>
        <v>0</v>
      </c>
      <c r="GU89" s="191"/>
      <c r="GV89" s="191"/>
      <c r="GW89" s="191"/>
      <c r="GX89" s="191"/>
      <c r="GY89" s="191"/>
      <c r="GZ89" s="191"/>
      <c r="HA89" s="191">
        <f t="shared" si="122"/>
        <v>0</v>
      </c>
      <c r="HB89" s="191"/>
      <c r="HC89" s="191"/>
      <c r="HD89" s="191"/>
      <c r="HE89" s="191"/>
      <c r="HF89" s="191"/>
      <c r="HG89" s="191"/>
      <c r="HH89" s="191">
        <f t="shared" si="123"/>
        <v>0</v>
      </c>
      <c r="HI89" s="191"/>
      <c r="HJ89" s="191"/>
      <c r="HK89" s="191"/>
      <c r="HL89" s="191"/>
      <c r="HM89" s="191"/>
      <c r="HN89" s="191"/>
      <c r="HO89" s="191">
        <f t="shared" si="124"/>
        <v>0</v>
      </c>
      <c r="HP89" s="191"/>
      <c r="HQ89" s="191"/>
      <c r="HR89" s="191"/>
      <c r="HS89" s="191"/>
      <c r="HT89" s="191"/>
      <c r="HU89" s="191"/>
      <c r="HV89" s="191">
        <f t="shared" si="125"/>
        <v>0</v>
      </c>
      <c r="HW89" s="191"/>
      <c r="HX89" s="191"/>
      <c r="HY89" s="191"/>
      <c r="HZ89" s="191"/>
      <c r="IA89" s="191"/>
      <c r="IB89" s="191"/>
      <c r="IC89" s="191">
        <f t="shared" si="126"/>
        <v>0</v>
      </c>
      <c r="ID89" s="191"/>
      <c r="IE89" s="191"/>
      <c r="IF89" s="191"/>
      <c r="IG89" s="191"/>
      <c r="IH89" s="191"/>
      <c r="II89" s="191"/>
      <c r="IJ89" s="191">
        <f t="shared" si="127"/>
        <v>0</v>
      </c>
      <c r="IK89" s="191"/>
      <c r="IL89" s="191"/>
      <c r="IM89" s="191"/>
      <c r="IN89" s="191"/>
      <c r="IO89" s="191"/>
      <c r="IP89" s="191"/>
      <c r="IQ89" s="191">
        <f t="shared" si="128"/>
        <v>0</v>
      </c>
      <c r="IR89" s="191"/>
      <c r="IS89" s="191"/>
      <c r="IT89" s="191"/>
      <c r="IU89" s="191"/>
      <c r="IV89" s="191"/>
      <c r="IW89" s="191"/>
      <c r="IX89" s="191">
        <f t="shared" si="129"/>
        <v>0</v>
      </c>
      <c r="IY89" s="191"/>
      <c r="IZ89" s="191"/>
      <c r="JA89" s="191"/>
      <c r="JB89" s="191"/>
      <c r="JC89" s="191"/>
      <c r="JD89" s="191"/>
      <c r="JE89" s="191">
        <f t="shared" si="130"/>
        <v>0</v>
      </c>
      <c r="JF89" s="191"/>
      <c r="JG89" s="191"/>
      <c r="JH89" s="191"/>
      <c r="JI89" s="191"/>
      <c r="JJ89" s="191"/>
      <c r="JK89" s="191"/>
      <c r="JL89" s="191">
        <f t="shared" si="131"/>
        <v>0</v>
      </c>
      <c r="JM89" s="191"/>
      <c r="JN89" s="191"/>
      <c r="JO89" s="191"/>
      <c r="JP89" s="191"/>
      <c r="JQ89" s="191"/>
      <c r="JR89" s="191"/>
      <c r="JS89" s="191">
        <f t="shared" si="132"/>
        <v>0</v>
      </c>
      <c r="JT89" s="191"/>
      <c r="JU89" s="191"/>
      <c r="JV89" s="191"/>
      <c r="JW89" s="191"/>
      <c r="JX89" s="191"/>
      <c r="JY89" s="191"/>
      <c r="JZ89" s="191">
        <f t="shared" si="133"/>
        <v>0</v>
      </c>
      <c r="KA89" s="191"/>
      <c r="KB89" s="191"/>
      <c r="KC89" s="191"/>
      <c r="KD89" s="191"/>
      <c r="KE89" s="191"/>
      <c r="KF89" s="191"/>
      <c r="KG89" s="191">
        <f t="shared" si="134"/>
        <v>0</v>
      </c>
      <c r="KH89" s="191"/>
      <c r="KI89" s="191"/>
      <c r="KJ89" s="191"/>
      <c r="KK89" s="191"/>
      <c r="KL89" s="191"/>
      <c r="KM89" s="191"/>
      <c r="KN89" s="191">
        <f t="shared" si="135"/>
        <v>0</v>
      </c>
      <c r="KO89" s="191"/>
      <c r="KP89" s="191"/>
      <c r="KQ89" s="191"/>
      <c r="KR89" s="191"/>
      <c r="KS89" s="190">
        <f t="shared" si="90"/>
        <v>15000</v>
      </c>
      <c r="KT89" s="190">
        <f t="shared" si="136"/>
        <v>0</v>
      </c>
      <c r="KU89" s="190">
        <f t="shared" si="137"/>
        <v>15000</v>
      </c>
      <c r="KV89" s="9"/>
    </row>
    <row r="90" spans="1:308" ht="18" customHeight="1">
      <c r="A90" s="200">
        <v>19</v>
      </c>
      <c r="B90" s="191" t="s">
        <v>1916</v>
      </c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>
        <f t="shared" si="91"/>
        <v>0</v>
      </c>
      <c r="N90" s="191"/>
      <c r="O90" s="191"/>
      <c r="P90" s="191"/>
      <c r="Q90" s="191"/>
      <c r="R90" s="191"/>
      <c r="S90" s="191"/>
      <c r="T90" s="191">
        <f t="shared" si="92"/>
        <v>0</v>
      </c>
      <c r="U90" s="191"/>
      <c r="V90" s="191"/>
      <c r="W90" s="191"/>
      <c r="X90" s="191"/>
      <c r="Y90" s="191"/>
      <c r="Z90" s="191"/>
      <c r="AA90" s="191">
        <f t="shared" si="93"/>
        <v>0</v>
      </c>
      <c r="AB90" s="191"/>
      <c r="AC90" s="191"/>
      <c r="AD90" s="191"/>
      <c r="AE90" s="191"/>
      <c r="AF90" s="191"/>
      <c r="AG90" s="191"/>
      <c r="AH90" s="191">
        <f t="shared" si="94"/>
        <v>0</v>
      </c>
      <c r="AI90" s="191"/>
      <c r="AJ90" s="191"/>
      <c r="AK90" s="191"/>
      <c r="AL90" s="191"/>
      <c r="AM90" s="191"/>
      <c r="AN90" s="191"/>
      <c r="AO90" s="191">
        <f t="shared" si="95"/>
        <v>0</v>
      </c>
      <c r="AP90" s="191"/>
      <c r="AQ90" s="191"/>
      <c r="AR90" s="191"/>
      <c r="AS90" s="191"/>
      <c r="AT90" s="191"/>
      <c r="AU90" s="191"/>
      <c r="AV90" s="191">
        <f t="shared" si="96"/>
        <v>0</v>
      </c>
      <c r="AW90" s="191"/>
      <c r="AX90" s="191"/>
      <c r="AY90" s="191"/>
      <c r="AZ90" s="191"/>
      <c r="BA90" s="191"/>
      <c r="BB90" s="191"/>
      <c r="BC90" s="191">
        <f t="shared" si="97"/>
        <v>0</v>
      </c>
      <c r="BD90" s="191"/>
      <c r="BE90" s="191"/>
      <c r="BF90" s="191"/>
      <c r="BG90" s="191"/>
      <c r="BH90" s="191"/>
      <c r="BI90" s="191"/>
      <c r="BJ90" s="191">
        <f t="shared" si="98"/>
        <v>0</v>
      </c>
      <c r="BK90" s="191"/>
      <c r="BL90" s="191"/>
      <c r="BM90" s="191"/>
      <c r="BN90" s="191"/>
      <c r="BO90" s="191"/>
      <c r="BP90" s="191"/>
      <c r="BQ90" s="191">
        <f t="shared" si="99"/>
        <v>0</v>
      </c>
      <c r="BR90" s="191"/>
      <c r="BS90" s="191"/>
      <c r="BT90" s="191"/>
      <c r="BU90" s="191">
        <v>1</v>
      </c>
      <c r="BV90" s="191">
        <f t="shared" si="100"/>
        <v>5000</v>
      </c>
      <c r="BW90" s="191"/>
      <c r="BX90" s="191">
        <f t="shared" si="101"/>
        <v>5000</v>
      </c>
      <c r="BY90" s="191"/>
      <c r="BZ90" s="191"/>
      <c r="CA90" s="191"/>
      <c r="CB90" s="191">
        <v>1</v>
      </c>
      <c r="CC90" s="191">
        <f t="shared" si="102"/>
        <v>5000</v>
      </c>
      <c r="CD90" s="191"/>
      <c r="CE90" s="191">
        <f t="shared" si="103"/>
        <v>5000</v>
      </c>
      <c r="CF90" s="191"/>
      <c r="CG90" s="191"/>
      <c r="CH90" s="191"/>
      <c r="CI90" s="191">
        <v>1</v>
      </c>
      <c r="CJ90" s="191">
        <f t="shared" si="104"/>
        <v>5000</v>
      </c>
      <c r="CK90" s="191"/>
      <c r="CL90" s="191">
        <f t="shared" si="105"/>
        <v>5000</v>
      </c>
      <c r="CM90" s="191"/>
      <c r="CN90" s="191"/>
      <c r="CO90" s="191"/>
      <c r="CP90" s="191"/>
      <c r="CQ90" s="191"/>
      <c r="CR90" s="191"/>
      <c r="CS90" s="191">
        <f t="shared" si="106"/>
        <v>0</v>
      </c>
      <c r="CT90" s="191"/>
      <c r="CU90" s="191"/>
      <c r="CV90" s="191"/>
      <c r="CW90" s="191"/>
      <c r="CX90" s="191"/>
      <c r="CY90" s="191"/>
      <c r="CZ90" s="191">
        <f t="shared" si="107"/>
        <v>0</v>
      </c>
      <c r="DA90" s="191"/>
      <c r="DB90" s="191"/>
      <c r="DC90" s="191"/>
      <c r="DD90" s="191"/>
      <c r="DE90" s="191"/>
      <c r="DF90" s="191"/>
      <c r="DG90" s="191">
        <f t="shared" si="108"/>
        <v>0</v>
      </c>
      <c r="DH90" s="191"/>
      <c r="DI90" s="191"/>
      <c r="DJ90" s="191"/>
      <c r="DK90" s="191"/>
      <c r="DL90" s="191"/>
      <c r="DM90" s="191"/>
      <c r="DN90" s="191">
        <f t="shared" si="109"/>
        <v>0</v>
      </c>
      <c r="DO90" s="191"/>
      <c r="DP90" s="191"/>
      <c r="DQ90" s="191"/>
      <c r="DR90" s="191"/>
      <c r="DS90" s="191"/>
      <c r="DT90" s="191"/>
      <c r="DU90" s="191">
        <f t="shared" si="110"/>
        <v>0</v>
      </c>
      <c r="DV90" s="191"/>
      <c r="DW90" s="191"/>
      <c r="DX90" s="191"/>
      <c r="DY90" s="191"/>
      <c r="DZ90" s="191"/>
      <c r="EA90" s="191"/>
      <c r="EB90" s="191">
        <f t="shared" si="111"/>
        <v>0</v>
      </c>
      <c r="EC90" s="191"/>
      <c r="ED90" s="191"/>
      <c r="EE90" s="191"/>
      <c r="EF90" s="191"/>
      <c r="EG90" s="191"/>
      <c r="EH90" s="191"/>
      <c r="EI90" s="191">
        <f t="shared" si="112"/>
        <v>0</v>
      </c>
      <c r="EJ90" s="191"/>
      <c r="EK90" s="191"/>
      <c r="EL90" s="191"/>
      <c r="EM90" s="191"/>
      <c r="EN90" s="191"/>
      <c r="EO90" s="191"/>
      <c r="EP90" s="191">
        <f t="shared" si="113"/>
        <v>0</v>
      </c>
      <c r="EQ90" s="191"/>
      <c r="ER90" s="191"/>
      <c r="ES90" s="191"/>
      <c r="ET90" s="191"/>
      <c r="EU90" s="191"/>
      <c r="EV90" s="191"/>
      <c r="EW90" s="191">
        <f t="shared" si="114"/>
        <v>0</v>
      </c>
      <c r="EX90" s="191"/>
      <c r="EY90" s="191"/>
      <c r="EZ90" s="191"/>
      <c r="FA90" s="191"/>
      <c r="FB90" s="191"/>
      <c r="FC90" s="191"/>
      <c r="FD90" s="191">
        <f t="shared" si="115"/>
        <v>0</v>
      </c>
      <c r="FE90" s="191"/>
      <c r="FF90" s="191"/>
      <c r="FG90" s="191"/>
      <c r="FH90" s="191"/>
      <c r="FI90" s="191"/>
      <c r="FJ90" s="191"/>
      <c r="FK90" s="191">
        <f t="shared" si="116"/>
        <v>0</v>
      </c>
      <c r="FL90" s="191"/>
      <c r="FM90" s="191"/>
      <c r="FN90" s="191"/>
      <c r="FO90" s="191"/>
      <c r="FP90" s="191"/>
      <c r="FQ90" s="191"/>
      <c r="FR90" s="191">
        <f t="shared" si="117"/>
        <v>0</v>
      </c>
      <c r="FS90" s="191"/>
      <c r="FT90" s="191"/>
      <c r="FU90" s="191"/>
      <c r="FV90" s="191"/>
      <c r="FW90" s="191"/>
      <c r="FX90" s="191"/>
      <c r="FY90" s="191">
        <f t="shared" si="118"/>
        <v>0</v>
      </c>
      <c r="FZ90" s="191"/>
      <c r="GA90" s="191"/>
      <c r="GB90" s="191"/>
      <c r="GC90" s="191"/>
      <c r="GD90" s="191"/>
      <c r="GE90" s="191"/>
      <c r="GF90" s="191">
        <f t="shared" si="119"/>
        <v>0</v>
      </c>
      <c r="GG90" s="191"/>
      <c r="GH90" s="191"/>
      <c r="GI90" s="191"/>
      <c r="GJ90" s="191"/>
      <c r="GK90" s="191"/>
      <c r="GL90" s="191"/>
      <c r="GM90" s="191">
        <f t="shared" si="120"/>
        <v>0</v>
      </c>
      <c r="GN90" s="191"/>
      <c r="GO90" s="191"/>
      <c r="GP90" s="191"/>
      <c r="GQ90" s="191"/>
      <c r="GR90" s="191"/>
      <c r="GS90" s="191"/>
      <c r="GT90" s="191">
        <f t="shared" si="121"/>
        <v>0</v>
      </c>
      <c r="GU90" s="191"/>
      <c r="GV90" s="191"/>
      <c r="GW90" s="191"/>
      <c r="GX90" s="191"/>
      <c r="GY90" s="191"/>
      <c r="GZ90" s="191"/>
      <c r="HA90" s="191">
        <f t="shared" si="122"/>
        <v>0</v>
      </c>
      <c r="HB90" s="191"/>
      <c r="HC90" s="191"/>
      <c r="HD90" s="191"/>
      <c r="HE90" s="191"/>
      <c r="HF90" s="191"/>
      <c r="HG90" s="191"/>
      <c r="HH90" s="191">
        <f t="shared" si="123"/>
        <v>0</v>
      </c>
      <c r="HI90" s="191"/>
      <c r="HJ90" s="191"/>
      <c r="HK90" s="191"/>
      <c r="HL90" s="191"/>
      <c r="HM90" s="191"/>
      <c r="HN90" s="191"/>
      <c r="HO90" s="191">
        <f t="shared" si="124"/>
        <v>0</v>
      </c>
      <c r="HP90" s="191"/>
      <c r="HQ90" s="191"/>
      <c r="HR90" s="191"/>
      <c r="HS90" s="191"/>
      <c r="HT90" s="191"/>
      <c r="HU90" s="191"/>
      <c r="HV90" s="191">
        <f t="shared" si="125"/>
        <v>0</v>
      </c>
      <c r="HW90" s="191"/>
      <c r="HX90" s="191"/>
      <c r="HY90" s="191"/>
      <c r="HZ90" s="191"/>
      <c r="IA90" s="191"/>
      <c r="IB90" s="191"/>
      <c r="IC90" s="191">
        <f t="shared" si="126"/>
        <v>0</v>
      </c>
      <c r="ID90" s="191"/>
      <c r="IE90" s="191"/>
      <c r="IF90" s="191"/>
      <c r="IG90" s="191"/>
      <c r="IH90" s="191"/>
      <c r="II90" s="191"/>
      <c r="IJ90" s="191">
        <f t="shared" si="127"/>
        <v>0</v>
      </c>
      <c r="IK90" s="191"/>
      <c r="IL90" s="191"/>
      <c r="IM90" s="191"/>
      <c r="IN90" s="191"/>
      <c r="IO90" s="191"/>
      <c r="IP90" s="191"/>
      <c r="IQ90" s="191">
        <f t="shared" si="128"/>
        <v>0</v>
      </c>
      <c r="IR90" s="191"/>
      <c r="IS90" s="191"/>
      <c r="IT90" s="191"/>
      <c r="IU90" s="191"/>
      <c r="IV90" s="191"/>
      <c r="IW90" s="191"/>
      <c r="IX90" s="191">
        <f t="shared" si="129"/>
        <v>0</v>
      </c>
      <c r="IY90" s="191"/>
      <c r="IZ90" s="191"/>
      <c r="JA90" s="191"/>
      <c r="JB90" s="191"/>
      <c r="JC90" s="191"/>
      <c r="JD90" s="191"/>
      <c r="JE90" s="191">
        <f t="shared" si="130"/>
        <v>0</v>
      </c>
      <c r="JF90" s="191"/>
      <c r="JG90" s="191"/>
      <c r="JH90" s="191"/>
      <c r="JI90" s="191"/>
      <c r="JJ90" s="191"/>
      <c r="JK90" s="191"/>
      <c r="JL90" s="191">
        <f t="shared" si="131"/>
        <v>0</v>
      </c>
      <c r="JM90" s="191"/>
      <c r="JN90" s="191"/>
      <c r="JO90" s="191"/>
      <c r="JP90" s="191"/>
      <c r="JQ90" s="191"/>
      <c r="JR90" s="191"/>
      <c r="JS90" s="191">
        <f t="shared" si="132"/>
        <v>0</v>
      </c>
      <c r="JT90" s="191"/>
      <c r="JU90" s="191"/>
      <c r="JV90" s="191"/>
      <c r="JW90" s="191"/>
      <c r="JX90" s="191"/>
      <c r="JY90" s="191"/>
      <c r="JZ90" s="191">
        <f t="shared" si="133"/>
        <v>0</v>
      </c>
      <c r="KA90" s="191"/>
      <c r="KB90" s="191"/>
      <c r="KC90" s="191"/>
      <c r="KD90" s="191"/>
      <c r="KE90" s="191"/>
      <c r="KF90" s="191"/>
      <c r="KG90" s="191">
        <f t="shared" si="134"/>
        <v>0</v>
      </c>
      <c r="KH90" s="191"/>
      <c r="KI90" s="191"/>
      <c r="KJ90" s="191"/>
      <c r="KK90" s="191"/>
      <c r="KL90" s="191"/>
      <c r="KM90" s="191"/>
      <c r="KN90" s="191">
        <f t="shared" si="135"/>
        <v>0</v>
      </c>
      <c r="KO90" s="191"/>
      <c r="KP90" s="191"/>
      <c r="KQ90" s="191"/>
      <c r="KR90" s="191"/>
      <c r="KS90" s="190">
        <f t="shared" si="90"/>
        <v>15000</v>
      </c>
      <c r="KT90" s="190">
        <f t="shared" si="136"/>
        <v>0</v>
      </c>
      <c r="KU90" s="190">
        <f t="shared" si="137"/>
        <v>15000</v>
      </c>
      <c r="KV90" s="9"/>
    </row>
    <row r="91" spans="1:308" ht="18" customHeight="1">
      <c r="A91" s="200">
        <v>20</v>
      </c>
      <c r="B91" s="191" t="s">
        <v>1917</v>
      </c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>
        <f t="shared" si="91"/>
        <v>0</v>
      </c>
      <c r="N91" s="191"/>
      <c r="O91" s="191"/>
      <c r="P91" s="191"/>
      <c r="Q91" s="191"/>
      <c r="R91" s="191"/>
      <c r="S91" s="191"/>
      <c r="T91" s="191">
        <f t="shared" si="92"/>
        <v>0</v>
      </c>
      <c r="U91" s="191"/>
      <c r="V91" s="191"/>
      <c r="W91" s="191"/>
      <c r="X91" s="191"/>
      <c r="Y91" s="191"/>
      <c r="Z91" s="191"/>
      <c r="AA91" s="191">
        <f t="shared" si="93"/>
        <v>0</v>
      </c>
      <c r="AB91" s="191"/>
      <c r="AC91" s="191"/>
      <c r="AD91" s="191"/>
      <c r="AE91" s="191"/>
      <c r="AF91" s="191"/>
      <c r="AG91" s="191"/>
      <c r="AH91" s="191">
        <f t="shared" si="94"/>
        <v>0</v>
      </c>
      <c r="AI91" s="191"/>
      <c r="AJ91" s="191"/>
      <c r="AK91" s="191"/>
      <c r="AL91" s="191"/>
      <c r="AM91" s="191"/>
      <c r="AN91" s="191"/>
      <c r="AO91" s="191">
        <f t="shared" si="95"/>
        <v>0</v>
      </c>
      <c r="AP91" s="191"/>
      <c r="AQ91" s="191"/>
      <c r="AR91" s="191"/>
      <c r="AS91" s="191"/>
      <c r="AT91" s="191"/>
      <c r="AU91" s="191"/>
      <c r="AV91" s="191">
        <f t="shared" si="96"/>
        <v>0</v>
      </c>
      <c r="AW91" s="191"/>
      <c r="AX91" s="191"/>
      <c r="AY91" s="191"/>
      <c r="AZ91" s="191"/>
      <c r="BA91" s="191"/>
      <c r="BB91" s="191"/>
      <c r="BC91" s="191">
        <f t="shared" si="97"/>
        <v>0</v>
      </c>
      <c r="BD91" s="191"/>
      <c r="BE91" s="191"/>
      <c r="BF91" s="191"/>
      <c r="BG91" s="191"/>
      <c r="BH91" s="191"/>
      <c r="BI91" s="191"/>
      <c r="BJ91" s="191">
        <f t="shared" si="98"/>
        <v>0</v>
      </c>
      <c r="BK91" s="191"/>
      <c r="BL91" s="191"/>
      <c r="BM91" s="191"/>
      <c r="BN91" s="191"/>
      <c r="BO91" s="191"/>
      <c r="BP91" s="191"/>
      <c r="BQ91" s="191">
        <f t="shared" si="99"/>
        <v>0</v>
      </c>
      <c r="BR91" s="191"/>
      <c r="BS91" s="191"/>
      <c r="BT91" s="191"/>
      <c r="BU91" s="191">
        <v>1</v>
      </c>
      <c r="BV91" s="191">
        <f t="shared" si="100"/>
        <v>5000</v>
      </c>
      <c r="BW91" s="191"/>
      <c r="BX91" s="191">
        <f t="shared" si="101"/>
        <v>5000</v>
      </c>
      <c r="BY91" s="191"/>
      <c r="BZ91" s="191"/>
      <c r="CA91" s="191"/>
      <c r="CB91" s="191">
        <v>1</v>
      </c>
      <c r="CC91" s="191">
        <f t="shared" si="102"/>
        <v>5000</v>
      </c>
      <c r="CD91" s="191"/>
      <c r="CE91" s="191">
        <f t="shared" si="103"/>
        <v>5000</v>
      </c>
      <c r="CF91" s="191"/>
      <c r="CG91" s="191"/>
      <c r="CH91" s="191"/>
      <c r="CI91" s="191">
        <v>1</v>
      </c>
      <c r="CJ91" s="191">
        <f t="shared" si="104"/>
        <v>5000</v>
      </c>
      <c r="CK91" s="191"/>
      <c r="CL91" s="191">
        <f t="shared" si="105"/>
        <v>5000</v>
      </c>
      <c r="CM91" s="191"/>
      <c r="CN91" s="191"/>
      <c r="CO91" s="191"/>
      <c r="CP91" s="191"/>
      <c r="CQ91" s="191"/>
      <c r="CR91" s="191"/>
      <c r="CS91" s="191">
        <f t="shared" si="106"/>
        <v>0</v>
      </c>
      <c r="CT91" s="191"/>
      <c r="CU91" s="191"/>
      <c r="CV91" s="191"/>
      <c r="CW91" s="191"/>
      <c r="CX91" s="191"/>
      <c r="CY91" s="191"/>
      <c r="CZ91" s="191">
        <f t="shared" si="107"/>
        <v>0</v>
      </c>
      <c r="DA91" s="191"/>
      <c r="DB91" s="191"/>
      <c r="DC91" s="191"/>
      <c r="DD91" s="191"/>
      <c r="DE91" s="191"/>
      <c r="DF91" s="191"/>
      <c r="DG91" s="191">
        <f t="shared" si="108"/>
        <v>0</v>
      </c>
      <c r="DH91" s="191"/>
      <c r="DI91" s="191"/>
      <c r="DJ91" s="191"/>
      <c r="DK91" s="191"/>
      <c r="DL91" s="191"/>
      <c r="DM91" s="191"/>
      <c r="DN91" s="191">
        <f t="shared" si="109"/>
        <v>0</v>
      </c>
      <c r="DO91" s="191"/>
      <c r="DP91" s="191"/>
      <c r="DQ91" s="191"/>
      <c r="DR91" s="191"/>
      <c r="DS91" s="191"/>
      <c r="DT91" s="191"/>
      <c r="DU91" s="191">
        <f t="shared" si="110"/>
        <v>0</v>
      </c>
      <c r="DV91" s="191"/>
      <c r="DW91" s="191"/>
      <c r="DX91" s="191"/>
      <c r="DY91" s="191"/>
      <c r="DZ91" s="191"/>
      <c r="EA91" s="191"/>
      <c r="EB91" s="191">
        <f t="shared" si="111"/>
        <v>0</v>
      </c>
      <c r="EC91" s="191"/>
      <c r="ED91" s="191"/>
      <c r="EE91" s="191"/>
      <c r="EF91" s="191"/>
      <c r="EG91" s="191"/>
      <c r="EH91" s="191"/>
      <c r="EI91" s="191">
        <f t="shared" si="112"/>
        <v>0</v>
      </c>
      <c r="EJ91" s="191"/>
      <c r="EK91" s="191"/>
      <c r="EL91" s="191"/>
      <c r="EM91" s="191"/>
      <c r="EN91" s="191"/>
      <c r="EO91" s="191"/>
      <c r="EP91" s="191">
        <f t="shared" si="113"/>
        <v>0</v>
      </c>
      <c r="EQ91" s="191"/>
      <c r="ER91" s="191"/>
      <c r="ES91" s="191"/>
      <c r="ET91" s="191"/>
      <c r="EU91" s="191"/>
      <c r="EV91" s="191"/>
      <c r="EW91" s="191">
        <f t="shared" si="114"/>
        <v>0</v>
      </c>
      <c r="EX91" s="191"/>
      <c r="EY91" s="191"/>
      <c r="EZ91" s="191"/>
      <c r="FA91" s="191"/>
      <c r="FB91" s="191"/>
      <c r="FC91" s="191"/>
      <c r="FD91" s="191">
        <f t="shared" si="115"/>
        <v>0</v>
      </c>
      <c r="FE91" s="191"/>
      <c r="FF91" s="191"/>
      <c r="FG91" s="191"/>
      <c r="FH91" s="191"/>
      <c r="FI91" s="191"/>
      <c r="FJ91" s="191"/>
      <c r="FK91" s="191">
        <f t="shared" si="116"/>
        <v>0</v>
      </c>
      <c r="FL91" s="191"/>
      <c r="FM91" s="191"/>
      <c r="FN91" s="191"/>
      <c r="FO91" s="191"/>
      <c r="FP91" s="191"/>
      <c r="FQ91" s="191"/>
      <c r="FR91" s="191">
        <f t="shared" si="117"/>
        <v>0</v>
      </c>
      <c r="FS91" s="191"/>
      <c r="FT91" s="191"/>
      <c r="FU91" s="191"/>
      <c r="FV91" s="191"/>
      <c r="FW91" s="191"/>
      <c r="FX91" s="191"/>
      <c r="FY91" s="191">
        <f t="shared" si="118"/>
        <v>0</v>
      </c>
      <c r="FZ91" s="191"/>
      <c r="GA91" s="191"/>
      <c r="GB91" s="191"/>
      <c r="GC91" s="191"/>
      <c r="GD91" s="191"/>
      <c r="GE91" s="191"/>
      <c r="GF91" s="191">
        <f t="shared" si="119"/>
        <v>0</v>
      </c>
      <c r="GG91" s="191"/>
      <c r="GH91" s="191"/>
      <c r="GI91" s="191"/>
      <c r="GJ91" s="191"/>
      <c r="GK91" s="191"/>
      <c r="GL91" s="191"/>
      <c r="GM91" s="191">
        <f t="shared" si="120"/>
        <v>0</v>
      </c>
      <c r="GN91" s="191"/>
      <c r="GO91" s="191"/>
      <c r="GP91" s="191"/>
      <c r="GQ91" s="191"/>
      <c r="GR91" s="191"/>
      <c r="GS91" s="191"/>
      <c r="GT91" s="191">
        <f t="shared" si="121"/>
        <v>0</v>
      </c>
      <c r="GU91" s="191"/>
      <c r="GV91" s="191"/>
      <c r="GW91" s="191"/>
      <c r="GX91" s="191"/>
      <c r="GY91" s="191"/>
      <c r="GZ91" s="191"/>
      <c r="HA91" s="191">
        <f t="shared" si="122"/>
        <v>0</v>
      </c>
      <c r="HB91" s="191"/>
      <c r="HC91" s="191"/>
      <c r="HD91" s="191"/>
      <c r="HE91" s="191"/>
      <c r="HF91" s="191"/>
      <c r="HG91" s="191"/>
      <c r="HH91" s="191">
        <f t="shared" si="123"/>
        <v>0</v>
      </c>
      <c r="HI91" s="191"/>
      <c r="HJ91" s="191"/>
      <c r="HK91" s="191"/>
      <c r="HL91" s="191"/>
      <c r="HM91" s="191"/>
      <c r="HN91" s="191"/>
      <c r="HO91" s="191">
        <f t="shared" si="124"/>
        <v>0</v>
      </c>
      <c r="HP91" s="191"/>
      <c r="HQ91" s="191"/>
      <c r="HR91" s="191"/>
      <c r="HS91" s="191"/>
      <c r="HT91" s="191"/>
      <c r="HU91" s="191"/>
      <c r="HV91" s="191">
        <f t="shared" si="125"/>
        <v>0</v>
      </c>
      <c r="HW91" s="191"/>
      <c r="HX91" s="191"/>
      <c r="HY91" s="191"/>
      <c r="HZ91" s="191"/>
      <c r="IA91" s="191"/>
      <c r="IB91" s="191"/>
      <c r="IC91" s="191">
        <f t="shared" si="126"/>
        <v>0</v>
      </c>
      <c r="ID91" s="191"/>
      <c r="IE91" s="191"/>
      <c r="IF91" s="191"/>
      <c r="IG91" s="191"/>
      <c r="IH91" s="191"/>
      <c r="II91" s="191"/>
      <c r="IJ91" s="191">
        <f t="shared" si="127"/>
        <v>0</v>
      </c>
      <c r="IK91" s="191"/>
      <c r="IL91" s="191"/>
      <c r="IM91" s="191"/>
      <c r="IN91" s="191"/>
      <c r="IO91" s="191"/>
      <c r="IP91" s="191"/>
      <c r="IQ91" s="191">
        <f t="shared" si="128"/>
        <v>0</v>
      </c>
      <c r="IR91" s="191"/>
      <c r="IS91" s="191"/>
      <c r="IT91" s="191"/>
      <c r="IU91" s="191"/>
      <c r="IV91" s="191"/>
      <c r="IW91" s="191"/>
      <c r="IX91" s="191">
        <f t="shared" si="129"/>
        <v>0</v>
      </c>
      <c r="IY91" s="191"/>
      <c r="IZ91" s="191"/>
      <c r="JA91" s="191"/>
      <c r="JB91" s="191"/>
      <c r="JC91" s="191"/>
      <c r="JD91" s="191"/>
      <c r="JE91" s="191">
        <f t="shared" si="130"/>
        <v>0</v>
      </c>
      <c r="JF91" s="191"/>
      <c r="JG91" s="191"/>
      <c r="JH91" s="191"/>
      <c r="JI91" s="191"/>
      <c r="JJ91" s="191"/>
      <c r="JK91" s="191"/>
      <c r="JL91" s="191">
        <f t="shared" si="131"/>
        <v>0</v>
      </c>
      <c r="JM91" s="191"/>
      <c r="JN91" s="191"/>
      <c r="JO91" s="191"/>
      <c r="JP91" s="191"/>
      <c r="JQ91" s="191"/>
      <c r="JR91" s="191"/>
      <c r="JS91" s="191">
        <f t="shared" si="132"/>
        <v>0</v>
      </c>
      <c r="JT91" s="191"/>
      <c r="JU91" s="191"/>
      <c r="JV91" s="191"/>
      <c r="JW91" s="191"/>
      <c r="JX91" s="191"/>
      <c r="JY91" s="191"/>
      <c r="JZ91" s="191">
        <f t="shared" si="133"/>
        <v>0</v>
      </c>
      <c r="KA91" s="191"/>
      <c r="KB91" s="191"/>
      <c r="KC91" s="191"/>
      <c r="KD91" s="191"/>
      <c r="KE91" s="191"/>
      <c r="KF91" s="191"/>
      <c r="KG91" s="191">
        <f t="shared" si="134"/>
        <v>0</v>
      </c>
      <c r="KH91" s="191"/>
      <c r="KI91" s="191"/>
      <c r="KJ91" s="191"/>
      <c r="KK91" s="191"/>
      <c r="KL91" s="191"/>
      <c r="KM91" s="191"/>
      <c r="KN91" s="191">
        <f t="shared" si="135"/>
        <v>0</v>
      </c>
      <c r="KO91" s="191"/>
      <c r="KP91" s="191"/>
      <c r="KQ91" s="191"/>
      <c r="KR91" s="191"/>
      <c r="KS91" s="190">
        <f t="shared" si="90"/>
        <v>15000</v>
      </c>
      <c r="KT91" s="190">
        <f t="shared" si="136"/>
        <v>0</v>
      </c>
      <c r="KU91" s="190">
        <f t="shared" si="137"/>
        <v>15000</v>
      </c>
      <c r="KV91" s="9"/>
    </row>
    <row r="92" spans="1:308" ht="18" customHeight="1">
      <c r="A92" s="200">
        <v>21</v>
      </c>
      <c r="B92" s="191" t="s">
        <v>1918</v>
      </c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>
        <f t="shared" si="91"/>
        <v>0</v>
      </c>
      <c r="N92" s="191"/>
      <c r="O92" s="191"/>
      <c r="P92" s="191"/>
      <c r="Q92" s="191"/>
      <c r="R92" s="191"/>
      <c r="S92" s="191"/>
      <c r="T92" s="191">
        <f t="shared" si="92"/>
        <v>0</v>
      </c>
      <c r="U92" s="191"/>
      <c r="V92" s="191"/>
      <c r="W92" s="191"/>
      <c r="X92" s="191"/>
      <c r="Y92" s="191"/>
      <c r="Z92" s="191"/>
      <c r="AA92" s="191">
        <f t="shared" si="93"/>
        <v>0</v>
      </c>
      <c r="AB92" s="191"/>
      <c r="AC92" s="191"/>
      <c r="AD92" s="191"/>
      <c r="AE92" s="191"/>
      <c r="AF92" s="191"/>
      <c r="AG92" s="191"/>
      <c r="AH92" s="191">
        <f t="shared" si="94"/>
        <v>0</v>
      </c>
      <c r="AI92" s="191"/>
      <c r="AJ92" s="191"/>
      <c r="AK92" s="191"/>
      <c r="AL92" s="191"/>
      <c r="AM92" s="191"/>
      <c r="AN92" s="191"/>
      <c r="AO92" s="191">
        <f t="shared" si="95"/>
        <v>0</v>
      </c>
      <c r="AP92" s="191"/>
      <c r="AQ92" s="191"/>
      <c r="AR92" s="191"/>
      <c r="AS92" s="191"/>
      <c r="AT92" s="191"/>
      <c r="AU92" s="191"/>
      <c r="AV92" s="191">
        <f t="shared" si="96"/>
        <v>0</v>
      </c>
      <c r="AW92" s="191"/>
      <c r="AX92" s="191"/>
      <c r="AY92" s="191"/>
      <c r="AZ92" s="191"/>
      <c r="BA92" s="191"/>
      <c r="BB92" s="191"/>
      <c r="BC92" s="191">
        <f t="shared" si="97"/>
        <v>0</v>
      </c>
      <c r="BD92" s="191"/>
      <c r="BE92" s="191"/>
      <c r="BF92" s="191"/>
      <c r="BG92" s="191"/>
      <c r="BH92" s="191"/>
      <c r="BI92" s="191"/>
      <c r="BJ92" s="191">
        <f t="shared" si="98"/>
        <v>0</v>
      </c>
      <c r="BK92" s="191"/>
      <c r="BL92" s="191"/>
      <c r="BM92" s="191"/>
      <c r="BN92" s="191"/>
      <c r="BO92" s="191"/>
      <c r="BP92" s="191"/>
      <c r="BQ92" s="191">
        <f t="shared" si="99"/>
        <v>0</v>
      </c>
      <c r="BR92" s="191"/>
      <c r="BS92" s="191"/>
      <c r="BT92" s="191"/>
      <c r="BU92" s="191"/>
      <c r="BV92" s="191">
        <f t="shared" si="100"/>
        <v>0</v>
      </c>
      <c r="BW92" s="191"/>
      <c r="BX92" s="191">
        <f t="shared" si="101"/>
        <v>0</v>
      </c>
      <c r="BY92" s="191"/>
      <c r="BZ92" s="191"/>
      <c r="CA92" s="191"/>
      <c r="CB92" s="191"/>
      <c r="CC92" s="191">
        <f t="shared" si="102"/>
        <v>0</v>
      </c>
      <c r="CD92" s="191"/>
      <c r="CE92" s="191">
        <f t="shared" si="103"/>
        <v>0</v>
      </c>
      <c r="CF92" s="191"/>
      <c r="CG92" s="191"/>
      <c r="CH92" s="191"/>
      <c r="CI92" s="191"/>
      <c r="CJ92" s="191">
        <f t="shared" si="104"/>
        <v>0</v>
      </c>
      <c r="CK92" s="191"/>
      <c r="CL92" s="191">
        <f t="shared" si="105"/>
        <v>0</v>
      </c>
      <c r="CM92" s="191"/>
      <c r="CN92" s="191"/>
      <c r="CO92" s="191"/>
      <c r="CP92" s="191"/>
      <c r="CQ92" s="191"/>
      <c r="CR92" s="191"/>
      <c r="CS92" s="191">
        <f t="shared" si="106"/>
        <v>0</v>
      </c>
      <c r="CT92" s="191"/>
      <c r="CU92" s="191"/>
      <c r="CV92" s="191"/>
      <c r="CW92" s="191"/>
      <c r="CX92" s="191"/>
      <c r="CY92" s="191"/>
      <c r="CZ92" s="191">
        <f t="shared" si="107"/>
        <v>0</v>
      </c>
      <c r="DA92" s="191"/>
      <c r="DB92" s="191"/>
      <c r="DC92" s="191"/>
      <c r="DD92" s="191"/>
      <c r="DE92" s="191"/>
      <c r="DF92" s="191"/>
      <c r="DG92" s="191">
        <f t="shared" si="108"/>
        <v>0</v>
      </c>
      <c r="DH92" s="191"/>
      <c r="DI92" s="191"/>
      <c r="DJ92" s="191"/>
      <c r="DK92" s="191"/>
      <c r="DL92" s="191"/>
      <c r="DM92" s="191"/>
      <c r="DN92" s="191">
        <f t="shared" si="109"/>
        <v>0</v>
      </c>
      <c r="DO92" s="191"/>
      <c r="DP92" s="191"/>
      <c r="DQ92" s="191"/>
      <c r="DR92" s="191"/>
      <c r="DS92" s="191"/>
      <c r="DT92" s="191"/>
      <c r="DU92" s="191">
        <f t="shared" si="110"/>
        <v>0</v>
      </c>
      <c r="DV92" s="191"/>
      <c r="DW92" s="191"/>
      <c r="DX92" s="191"/>
      <c r="DY92" s="191"/>
      <c r="DZ92" s="191"/>
      <c r="EA92" s="191"/>
      <c r="EB92" s="191">
        <f t="shared" si="111"/>
        <v>0</v>
      </c>
      <c r="EC92" s="191"/>
      <c r="ED92" s="191"/>
      <c r="EE92" s="191"/>
      <c r="EF92" s="191"/>
      <c r="EG92" s="191"/>
      <c r="EH92" s="191"/>
      <c r="EI92" s="191">
        <f t="shared" si="112"/>
        <v>0</v>
      </c>
      <c r="EJ92" s="191"/>
      <c r="EK92" s="191"/>
      <c r="EL92" s="191"/>
      <c r="EM92" s="191"/>
      <c r="EN92" s="191"/>
      <c r="EO92" s="191"/>
      <c r="EP92" s="191">
        <f t="shared" si="113"/>
        <v>0</v>
      </c>
      <c r="EQ92" s="191"/>
      <c r="ER92" s="191"/>
      <c r="ES92" s="191"/>
      <c r="ET92" s="191"/>
      <c r="EU92" s="191"/>
      <c r="EV92" s="191"/>
      <c r="EW92" s="191">
        <f t="shared" si="114"/>
        <v>0</v>
      </c>
      <c r="EX92" s="191"/>
      <c r="EY92" s="191"/>
      <c r="EZ92" s="191"/>
      <c r="FA92" s="191"/>
      <c r="FB92" s="191"/>
      <c r="FC92" s="191"/>
      <c r="FD92" s="191">
        <f t="shared" si="115"/>
        <v>0</v>
      </c>
      <c r="FE92" s="191"/>
      <c r="FF92" s="191"/>
      <c r="FG92" s="191"/>
      <c r="FH92" s="191"/>
      <c r="FI92" s="191"/>
      <c r="FJ92" s="191"/>
      <c r="FK92" s="191">
        <f t="shared" si="116"/>
        <v>0</v>
      </c>
      <c r="FL92" s="191"/>
      <c r="FM92" s="191"/>
      <c r="FN92" s="191"/>
      <c r="FO92" s="191"/>
      <c r="FP92" s="191"/>
      <c r="FQ92" s="191"/>
      <c r="FR92" s="191">
        <f t="shared" si="117"/>
        <v>0</v>
      </c>
      <c r="FS92" s="191"/>
      <c r="FT92" s="191"/>
      <c r="FU92" s="191"/>
      <c r="FV92" s="191"/>
      <c r="FW92" s="191"/>
      <c r="FX92" s="191"/>
      <c r="FY92" s="191">
        <f t="shared" si="118"/>
        <v>0</v>
      </c>
      <c r="FZ92" s="191"/>
      <c r="GA92" s="191"/>
      <c r="GB92" s="191"/>
      <c r="GC92" s="191"/>
      <c r="GD92" s="191"/>
      <c r="GE92" s="191"/>
      <c r="GF92" s="191">
        <f t="shared" si="119"/>
        <v>0</v>
      </c>
      <c r="GG92" s="191"/>
      <c r="GH92" s="191"/>
      <c r="GI92" s="191"/>
      <c r="GJ92" s="191"/>
      <c r="GK92" s="191"/>
      <c r="GL92" s="191"/>
      <c r="GM92" s="191">
        <f t="shared" si="120"/>
        <v>0</v>
      </c>
      <c r="GN92" s="191"/>
      <c r="GO92" s="191"/>
      <c r="GP92" s="191"/>
      <c r="GQ92" s="191"/>
      <c r="GR92" s="191"/>
      <c r="GS92" s="191"/>
      <c r="GT92" s="191">
        <f t="shared" si="121"/>
        <v>0</v>
      </c>
      <c r="GU92" s="191"/>
      <c r="GV92" s="191"/>
      <c r="GW92" s="191"/>
      <c r="GX92" s="191"/>
      <c r="GY92" s="191"/>
      <c r="GZ92" s="191"/>
      <c r="HA92" s="191">
        <f t="shared" si="122"/>
        <v>0</v>
      </c>
      <c r="HB92" s="191"/>
      <c r="HC92" s="191"/>
      <c r="HD92" s="191"/>
      <c r="HE92" s="191"/>
      <c r="HF92" s="191"/>
      <c r="HG92" s="191"/>
      <c r="HH92" s="191">
        <f t="shared" si="123"/>
        <v>0</v>
      </c>
      <c r="HI92" s="191"/>
      <c r="HJ92" s="191"/>
      <c r="HK92" s="191"/>
      <c r="HL92" s="191"/>
      <c r="HM92" s="191"/>
      <c r="HN92" s="191"/>
      <c r="HO92" s="191">
        <f t="shared" si="124"/>
        <v>0</v>
      </c>
      <c r="HP92" s="191"/>
      <c r="HQ92" s="191"/>
      <c r="HR92" s="191"/>
      <c r="HS92" s="191"/>
      <c r="HT92" s="191"/>
      <c r="HU92" s="191"/>
      <c r="HV92" s="191">
        <f t="shared" si="125"/>
        <v>0</v>
      </c>
      <c r="HW92" s="191"/>
      <c r="HX92" s="191"/>
      <c r="HY92" s="191"/>
      <c r="HZ92" s="191"/>
      <c r="IA92" s="191"/>
      <c r="IB92" s="191"/>
      <c r="IC92" s="191">
        <f t="shared" si="126"/>
        <v>0</v>
      </c>
      <c r="ID92" s="191"/>
      <c r="IE92" s="191"/>
      <c r="IF92" s="191"/>
      <c r="IG92" s="191"/>
      <c r="IH92" s="191"/>
      <c r="II92" s="191"/>
      <c r="IJ92" s="191">
        <f t="shared" si="127"/>
        <v>0</v>
      </c>
      <c r="IK92" s="191"/>
      <c r="IL92" s="191"/>
      <c r="IM92" s="191"/>
      <c r="IN92" s="191"/>
      <c r="IO92" s="191"/>
      <c r="IP92" s="191"/>
      <c r="IQ92" s="191">
        <f t="shared" si="128"/>
        <v>0</v>
      </c>
      <c r="IR92" s="191"/>
      <c r="IS92" s="191"/>
      <c r="IT92" s="191"/>
      <c r="IU92" s="191"/>
      <c r="IV92" s="191"/>
      <c r="IW92" s="191"/>
      <c r="IX92" s="191">
        <f t="shared" si="129"/>
        <v>0</v>
      </c>
      <c r="IY92" s="191"/>
      <c r="IZ92" s="191"/>
      <c r="JA92" s="191"/>
      <c r="JB92" s="191"/>
      <c r="JC92" s="191"/>
      <c r="JD92" s="191"/>
      <c r="JE92" s="191">
        <f t="shared" si="130"/>
        <v>0</v>
      </c>
      <c r="JF92" s="191"/>
      <c r="JG92" s="191"/>
      <c r="JH92" s="191"/>
      <c r="JI92" s="191"/>
      <c r="JJ92" s="191"/>
      <c r="JK92" s="191"/>
      <c r="JL92" s="191">
        <f t="shared" si="131"/>
        <v>0</v>
      </c>
      <c r="JM92" s="191"/>
      <c r="JN92" s="191"/>
      <c r="JO92" s="191"/>
      <c r="JP92" s="191"/>
      <c r="JQ92" s="191"/>
      <c r="JR92" s="191"/>
      <c r="JS92" s="191">
        <f t="shared" si="132"/>
        <v>0</v>
      </c>
      <c r="JT92" s="191"/>
      <c r="JU92" s="191"/>
      <c r="JV92" s="191"/>
      <c r="JW92" s="191"/>
      <c r="JX92" s="191"/>
      <c r="JY92" s="191"/>
      <c r="JZ92" s="191">
        <f t="shared" si="133"/>
        <v>0</v>
      </c>
      <c r="KA92" s="191"/>
      <c r="KB92" s="191"/>
      <c r="KC92" s="191"/>
      <c r="KD92" s="191"/>
      <c r="KE92" s="191"/>
      <c r="KF92" s="191"/>
      <c r="KG92" s="191">
        <f t="shared" si="134"/>
        <v>0</v>
      </c>
      <c r="KH92" s="191"/>
      <c r="KI92" s="191"/>
      <c r="KJ92" s="191"/>
      <c r="KK92" s="191"/>
      <c r="KL92" s="191"/>
      <c r="KM92" s="191"/>
      <c r="KN92" s="191">
        <f t="shared" si="135"/>
        <v>0</v>
      </c>
      <c r="KO92" s="191"/>
      <c r="KP92" s="191"/>
      <c r="KQ92" s="191"/>
      <c r="KR92" s="191"/>
      <c r="KS92" s="190">
        <f t="shared" si="90"/>
        <v>0</v>
      </c>
      <c r="KT92" s="190">
        <f t="shared" si="136"/>
        <v>0</v>
      </c>
      <c r="KU92" s="190">
        <f t="shared" si="137"/>
        <v>0</v>
      </c>
      <c r="KV92" s="9"/>
    </row>
    <row r="93" spans="1:308" ht="18" customHeight="1">
      <c r="A93" s="200">
        <v>22</v>
      </c>
      <c r="B93" s="191" t="s">
        <v>1919</v>
      </c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>
        <f t="shared" si="91"/>
        <v>0</v>
      </c>
      <c r="N93" s="191"/>
      <c r="O93" s="191"/>
      <c r="P93" s="191"/>
      <c r="Q93" s="191"/>
      <c r="R93" s="191"/>
      <c r="S93" s="191"/>
      <c r="T93" s="191">
        <f t="shared" si="92"/>
        <v>0</v>
      </c>
      <c r="U93" s="191"/>
      <c r="V93" s="191"/>
      <c r="W93" s="191"/>
      <c r="X93" s="191"/>
      <c r="Y93" s="191"/>
      <c r="Z93" s="191"/>
      <c r="AA93" s="191">
        <f t="shared" si="93"/>
        <v>0</v>
      </c>
      <c r="AB93" s="191"/>
      <c r="AC93" s="191"/>
      <c r="AD93" s="191"/>
      <c r="AE93" s="191"/>
      <c r="AF93" s="191"/>
      <c r="AG93" s="191"/>
      <c r="AH93" s="191">
        <f t="shared" si="94"/>
        <v>0</v>
      </c>
      <c r="AI93" s="191"/>
      <c r="AJ93" s="191"/>
      <c r="AK93" s="191"/>
      <c r="AL93" s="191"/>
      <c r="AM93" s="191"/>
      <c r="AN93" s="191"/>
      <c r="AO93" s="191">
        <f t="shared" si="95"/>
        <v>0</v>
      </c>
      <c r="AP93" s="191"/>
      <c r="AQ93" s="191"/>
      <c r="AR93" s="191"/>
      <c r="AS93" s="191"/>
      <c r="AT93" s="191"/>
      <c r="AU93" s="191"/>
      <c r="AV93" s="191">
        <f t="shared" si="96"/>
        <v>0</v>
      </c>
      <c r="AW93" s="191"/>
      <c r="AX93" s="191"/>
      <c r="AY93" s="191"/>
      <c r="AZ93" s="191"/>
      <c r="BA93" s="191"/>
      <c r="BB93" s="191"/>
      <c r="BC93" s="191">
        <f t="shared" si="97"/>
        <v>0</v>
      </c>
      <c r="BD93" s="191"/>
      <c r="BE93" s="191"/>
      <c r="BF93" s="191"/>
      <c r="BG93" s="191"/>
      <c r="BH93" s="191"/>
      <c r="BI93" s="191"/>
      <c r="BJ93" s="191">
        <f t="shared" si="98"/>
        <v>0</v>
      </c>
      <c r="BK93" s="191"/>
      <c r="BL93" s="191"/>
      <c r="BM93" s="191"/>
      <c r="BN93" s="191"/>
      <c r="BO93" s="191"/>
      <c r="BP93" s="191"/>
      <c r="BQ93" s="191">
        <f t="shared" si="99"/>
        <v>0</v>
      </c>
      <c r="BR93" s="191"/>
      <c r="BS93" s="191"/>
      <c r="BT93" s="191"/>
      <c r="BU93" s="191"/>
      <c r="BV93" s="191">
        <f t="shared" si="100"/>
        <v>0</v>
      </c>
      <c r="BW93" s="191"/>
      <c r="BX93" s="191">
        <f t="shared" si="101"/>
        <v>0</v>
      </c>
      <c r="BY93" s="191"/>
      <c r="BZ93" s="191"/>
      <c r="CA93" s="191"/>
      <c r="CB93" s="191"/>
      <c r="CC93" s="191">
        <f t="shared" si="102"/>
        <v>0</v>
      </c>
      <c r="CD93" s="191"/>
      <c r="CE93" s="191">
        <f t="shared" si="103"/>
        <v>0</v>
      </c>
      <c r="CF93" s="191"/>
      <c r="CG93" s="191"/>
      <c r="CH93" s="191"/>
      <c r="CI93" s="191"/>
      <c r="CJ93" s="191">
        <f t="shared" si="104"/>
        <v>0</v>
      </c>
      <c r="CK93" s="191"/>
      <c r="CL93" s="191">
        <f t="shared" si="105"/>
        <v>0</v>
      </c>
      <c r="CM93" s="191"/>
      <c r="CN93" s="191"/>
      <c r="CO93" s="191"/>
      <c r="CP93" s="191"/>
      <c r="CQ93" s="191"/>
      <c r="CR93" s="191"/>
      <c r="CS93" s="191">
        <f t="shared" si="106"/>
        <v>0</v>
      </c>
      <c r="CT93" s="191"/>
      <c r="CU93" s="191"/>
      <c r="CV93" s="191"/>
      <c r="CW93" s="191"/>
      <c r="CX93" s="191"/>
      <c r="CY93" s="191"/>
      <c r="CZ93" s="191">
        <f t="shared" si="107"/>
        <v>0</v>
      </c>
      <c r="DA93" s="191"/>
      <c r="DB93" s="191"/>
      <c r="DC93" s="191"/>
      <c r="DD93" s="191"/>
      <c r="DE93" s="191"/>
      <c r="DF93" s="191"/>
      <c r="DG93" s="191">
        <f t="shared" si="108"/>
        <v>0</v>
      </c>
      <c r="DH93" s="191"/>
      <c r="DI93" s="191"/>
      <c r="DJ93" s="191"/>
      <c r="DK93" s="191"/>
      <c r="DL93" s="191"/>
      <c r="DM93" s="191"/>
      <c r="DN93" s="191">
        <f t="shared" si="109"/>
        <v>0</v>
      </c>
      <c r="DO93" s="191"/>
      <c r="DP93" s="191"/>
      <c r="DQ93" s="191"/>
      <c r="DR93" s="191"/>
      <c r="DS93" s="191"/>
      <c r="DT93" s="191"/>
      <c r="DU93" s="191">
        <f t="shared" si="110"/>
        <v>0</v>
      </c>
      <c r="DV93" s="191"/>
      <c r="DW93" s="191"/>
      <c r="DX93" s="191"/>
      <c r="DY93" s="191"/>
      <c r="DZ93" s="191"/>
      <c r="EA93" s="191"/>
      <c r="EB93" s="191">
        <f t="shared" si="111"/>
        <v>0</v>
      </c>
      <c r="EC93" s="191"/>
      <c r="ED93" s="191"/>
      <c r="EE93" s="191"/>
      <c r="EF93" s="191"/>
      <c r="EG93" s="191"/>
      <c r="EH93" s="191"/>
      <c r="EI93" s="191">
        <f t="shared" si="112"/>
        <v>0</v>
      </c>
      <c r="EJ93" s="191"/>
      <c r="EK93" s="191"/>
      <c r="EL93" s="191"/>
      <c r="EM93" s="191"/>
      <c r="EN93" s="191"/>
      <c r="EO93" s="191"/>
      <c r="EP93" s="191">
        <f t="shared" si="113"/>
        <v>0</v>
      </c>
      <c r="EQ93" s="191"/>
      <c r="ER93" s="191"/>
      <c r="ES93" s="191"/>
      <c r="ET93" s="191"/>
      <c r="EU93" s="191"/>
      <c r="EV93" s="191"/>
      <c r="EW93" s="191">
        <f t="shared" si="114"/>
        <v>0</v>
      </c>
      <c r="EX93" s="191"/>
      <c r="EY93" s="191"/>
      <c r="EZ93" s="191"/>
      <c r="FA93" s="191"/>
      <c r="FB93" s="191"/>
      <c r="FC93" s="191"/>
      <c r="FD93" s="191">
        <f t="shared" si="115"/>
        <v>0</v>
      </c>
      <c r="FE93" s="191"/>
      <c r="FF93" s="191"/>
      <c r="FG93" s="191"/>
      <c r="FH93" s="191"/>
      <c r="FI93" s="191"/>
      <c r="FJ93" s="191"/>
      <c r="FK93" s="191">
        <f t="shared" si="116"/>
        <v>0</v>
      </c>
      <c r="FL93" s="191"/>
      <c r="FM93" s="191"/>
      <c r="FN93" s="191"/>
      <c r="FO93" s="191"/>
      <c r="FP93" s="191"/>
      <c r="FQ93" s="191"/>
      <c r="FR93" s="191">
        <f t="shared" si="117"/>
        <v>0</v>
      </c>
      <c r="FS93" s="191"/>
      <c r="FT93" s="191"/>
      <c r="FU93" s="191"/>
      <c r="FV93" s="191"/>
      <c r="FW93" s="191"/>
      <c r="FX93" s="191"/>
      <c r="FY93" s="191">
        <f t="shared" si="118"/>
        <v>0</v>
      </c>
      <c r="FZ93" s="191"/>
      <c r="GA93" s="191"/>
      <c r="GB93" s="191"/>
      <c r="GC93" s="191"/>
      <c r="GD93" s="191"/>
      <c r="GE93" s="191"/>
      <c r="GF93" s="191">
        <f t="shared" si="119"/>
        <v>0</v>
      </c>
      <c r="GG93" s="191"/>
      <c r="GH93" s="191"/>
      <c r="GI93" s="191"/>
      <c r="GJ93" s="191"/>
      <c r="GK93" s="191"/>
      <c r="GL93" s="191"/>
      <c r="GM93" s="191">
        <f t="shared" si="120"/>
        <v>0</v>
      </c>
      <c r="GN93" s="191"/>
      <c r="GO93" s="191"/>
      <c r="GP93" s="191"/>
      <c r="GQ93" s="191"/>
      <c r="GR93" s="191"/>
      <c r="GS93" s="191"/>
      <c r="GT93" s="191">
        <f t="shared" si="121"/>
        <v>0</v>
      </c>
      <c r="GU93" s="191"/>
      <c r="GV93" s="191"/>
      <c r="GW93" s="191"/>
      <c r="GX93" s="191"/>
      <c r="GY93" s="191"/>
      <c r="GZ93" s="191"/>
      <c r="HA93" s="191">
        <f t="shared" si="122"/>
        <v>0</v>
      </c>
      <c r="HB93" s="191"/>
      <c r="HC93" s="191"/>
      <c r="HD93" s="191"/>
      <c r="HE93" s="191"/>
      <c r="HF93" s="191"/>
      <c r="HG93" s="191"/>
      <c r="HH93" s="191">
        <f t="shared" si="123"/>
        <v>0</v>
      </c>
      <c r="HI93" s="191"/>
      <c r="HJ93" s="191"/>
      <c r="HK93" s="191"/>
      <c r="HL93" s="191"/>
      <c r="HM93" s="191"/>
      <c r="HN93" s="191"/>
      <c r="HO93" s="191">
        <f t="shared" si="124"/>
        <v>0</v>
      </c>
      <c r="HP93" s="191"/>
      <c r="HQ93" s="191"/>
      <c r="HR93" s="191"/>
      <c r="HS93" s="191"/>
      <c r="HT93" s="191"/>
      <c r="HU93" s="191"/>
      <c r="HV93" s="191">
        <f t="shared" si="125"/>
        <v>0</v>
      </c>
      <c r="HW93" s="191"/>
      <c r="HX93" s="191"/>
      <c r="HY93" s="191"/>
      <c r="HZ93" s="191"/>
      <c r="IA93" s="191"/>
      <c r="IB93" s="191"/>
      <c r="IC93" s="191">
        <f t="shared" si="126"/>
        <v>0</v>
      </c>
      <c r="ID93" s="191"/>
      <c r="IE93" s="191"/>
      <c r="IF93" s="191"/>
      <c r="IG93" s="191"/>
      <c r="IH93" s="191"/>
      <c r="II93" s="191"/>
      <c r="IJ93" s="191">
        <f t="shared" si="127"/>
        <v>0</v>
      </c>
      <c r="IK93" s="191"/>
      <c r="IL93" s="191"/>
      <c r="IM93" s="191"/>
      <c r="IN93" s="191"/>
      <c r="IO93" s="191"/>
      <c r="IP93" s="191"/>
      <c r="IQ93" s="191">
        <f t="shared" si="128"/>
        <v>0</v>
      </c>
      <c r="IR93" s="191"/>
      <c r="IS93" s="191"/>
      <c r="IT93" s="191"/>
      <c r="IU93" s="191"/>
      <c r="IV93" s="191"/>
      <c r="IW93" s="191"/>
      <c r="IX93" s="191">
        <f t="shared" si="129"/>
        <v>0</v>
      </c>
      <c r="IY93" s="191"/>
      <c r="IZ93" s="191"/>
      <c r="JA93" s="191"/>
      <c r="JB93" s="191"/>
      <c r="JC93" s="191"/>
      <c r="JD93" s="191"/>
      <c r="JE93" s="191">
        <f t="shared" si="130"/>
        <v>0</v>
      </c>
      <c r="JF93" s="191"/>
      <c r="JG93" s="191"/>
      <c r="JH93" s="191"/>
      <c r="JI93" s="191"/>
      <c r="JJ93" s="191"/>
      <c r="JK93" s="191"/>
      <c r="JL93" s="191">
        <f t="shared" si="131"/>
        <v>0</v>
      </c>
      <c r="JM93" s="191"/>
      <c r="JN93" s="191"/>
      <c r="JO93" s="191"/>
      <c r="JP93" s="191"/>
      <c r="JQ93" s="191"/>
      <c r="JR93" s="191"/>
      <c r="JS93" s="191">
        <f t="shared" si="132"/>
        <v>0</v>
      </c>
      <c r="JT93" s="191"/>
      <c r="JU93" s="191"/>
      <c r="JV93" s="191"/>
      <c r="JW93" s="191"/>
      <c r="JX93" s="191"/>
      <c r="JY93" s="191"/>
      <c r="JZ93" s="191">
        <f t="shared" si="133"/>
        <v>0</v>
      </c>
      <c r="KA93" s="191"/>
      <c r="KB93" s="191"/>
      <c r="KC93" s="191"/>
      <c r="KD93" s="191"/>
      <c r="KE93" s="191"/>
      <c r="KF93" s="191"/>
      <c r="KG93" s="191">
        <f t="shared" si="134"/>
        <v>0</v>
      </c>
      <c r="KH93" s="191"/>
      <c r="KI93" s="191"/>
      <c r="KJ93" s="191"/>
      <c r="KK93" s="191"/>
      <c r="KL93" s="191"/>
      <c r="KM93" s="191"/>
      <c r="KN93" s="191">
        <f t="shared" si="135"/>
        <v>0</v>
      </c>
      <c r="KO93" s="191"/>
      <c r="KP93" s="191"/>
      <c r="KQ93" s="191"/>
      <c r="KR93" s="191"/>
      <c r="KS93" s="190">
        <f t="shared" si="90"/>
        <v>0</v>
      </c>
      <c r="KT93" s="190">
        <f t="shared" si="136"/>
        <v>0</v>
      </c>
      <c r="KU93" s="190">
        <f t="shared" si="137"/>
        <v>0</v>
      </c>
      <c r="KV93" s="9"/>
    </row>
    <row r="94" spans="1:308" ht="18" customHeight="1">
      <c r="A94" s="200">
        <v>23</v>
      </c>
      <c r="B94" s="191" t="s">
        <v>1920</v>
      </c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>
        <f t="shared" si="91"/>
        <v>0</v>
      </c>
      <c r="N94" s="191"/>
      <c r="O94" s="191"/>
      <c r="P94" s="191"/>
      <c r="Q94" s="191"/>
      <c r="R94" s="191"/>
      <c r="S94" s="191"/>
      <c r="T94" s="191">
        <f t="shared" si="92"/>
        <v>0</v>
      </c>
      <c r="U94" s="191"/>
      <c r="V94" s="191"/>
      <c r="W94" s="191"/>
      <c r="X94" s="191"/>
      <c r="Y94" s="191"/>
      <c r="Z94" s="191"/>
      <c r="AA94" s="191">
        <f t="shared" si="93"/>
        <v>0</v>
      </c>
      <c r="AB94" s="191"/>
      <c r="AC94" s="191"/>
      <c r="AD94" s="191"/>
      <c r="AE94" s="191"/>
      <c r="AF94" s="191"/>
      <c r="AG94" s="191"/>
      <c r="AH94" s="191">
        <f t="shared" si="94"/>
        <v>0</v>
      </c>
      <c r="AI94" s="191"/>
      <c r="AJ94" s="191"/>
      <c r="AK94" s="191"/>
      <c r="AL94" s="191"/>
      <c r="AM94" s="191"/>
      <c r="AN94" s="191"/>
      <c r="AO94" s="191">
        <f t="shared" si="95"/>
        <v>0</v>
      </c>
      <c r="AP94" s="191"/>
      <c r="AQ94" s="191"/>
      <c r="AR94" s="191"/>
      <c r="AS94" s="191"/>
      <c r="AT94" s="191"/>
      <c r="AU94" s="191"/>
      <c r="AV94" s="191">
        <f t="shared" si="96"/>
        <v>0</v>
      </c>
      <c r="AW94" s="191"/>
      <c r="AX94" s="191"/>
      <c r="AY94" s="191"/>
      <c r="AZ94" s="191"/>
      <c r="BA94" s="191"/>
      <c r="BB94" s="191"/>
      <c r="BC94" s="191">
        <f t="shared" si="97"/>
        <v>0</v>
      </c>
      <c r="BD94" s="191"/>
      <c r="BE94" s="191"/>
      <c r="BF94" s="191"/>
      <c r="BG94" s="191"/>
      <c r="BH94" s="191"/>
      <c r="BI94" s="191"/>
      <c r="BJ94" s="191">
        <f t="shared" si="98"/>
        <v>0</v>
      </c>
      <c r="BK94" s="191"/>
      <c r="BL94" s="191"/>
      <c r="BM94" s="191"/>
      <c r="BN94" s="191"/>
      <c r="BO94" s="191"/>
      <c r="BP94" s="191"/>
      <c r="BQ94" s="191">
        <f t="shared" si="99"/>
        <v>0</v>
      </c>
      <c r="BR94" s="191"/>
      <c r="BS94" s="191"/>
      <c r="BT94" s="191"/>
      <c r="BU94" s="191">
        <v>1</v>
      </c>
      <c r="BV94" s="191">
        <f t="shared" si="100"/>
        <v>5000</v>
      </c>
      <c r="BW94" s="191"/>
      <c r="BX94" s="191">
        <f t="shared" si="101"/>
        <v>5000</v>
      </c>
      <c r="BY94" s="191"/>
      <c r="BZ94" s="191"/>
      <c r="CA94" s="191"/>
      <c r="CB94" s="191">
        <v>1</v>
      </c>
      <c r="CC94" s="191">
        <f t="shared" si="102"/>
        <v>5000</v>
      </c>
      <c r="CD94" s="191"/>
      <c r="CE94" s="191">
        <f t="shared" si="103"/>
        <v>5000</v>
      </c>
      <c r="CF94" s="191"/>
      <c r="CG94" s="191"/>
      <c r="CH94" s="191"/>
      <c r="CI94" s="191">
        <v>1</v>
      </c>
      <c r="CJ94" s="191">
        <f t="shared" si="104"/>
        <v>5000</v>
      </c>
      <c r="CK94" s="191"/>
      <c r="CL94" s="191">
        <f t="shared" si="105"/>
        <v>5000</v>
      </c>
      <c r="CM94" s="191"/>
      <c r="CN94" s="191"/>
      <c r="CO94" s="191"/>
      <c r="CP94" s="191"/>
      <c r="CQ94" s="191"/>
      <c r="CR94" s="191"/>
      <c r="CS94" s="191">
        <f t="shared" si="106"/>
        <v>0</v>
      </c>
      <c r="CT94" s="191"/>
      <c r="CU94" s="191"/>
      <c r="CV94" s="191"/>
      <c r="CW94" s="191"/>
      <c r="CX94" s="191"/>
      <c r="CY94" s="191"/>
      <c r="CZ94" s="191">
        <f t="shared" si="107"/>
        <v>0</v>
      </c>
      <c r="DA94" s="191"/>
      <c r="DB94" s="191"/>
      <c r="DC94" s="191"/>
      <c r="DD94" s="191"/>
      <c r="DE94" s="191"/>
      <c r="DF94" s="191"/>
      <c r="DG94" s="191">
        <f t="shared" si="108"/>
        <v>0</v>
      </c>
      <c r="DH94" s="191"/>
      <c r="DI94" s="191"/>
      <c r="DJ94" s="191"/>
      <c r="DK94" s="191"/>
      <c r="DL94" s="191"/>
      <c r="DM94" s="191"/>
      <c r="DN94" s="191">
        <f t="shared" si="109"/>
        <v>0</v>
      </c>
      <c r="DO94" s="191"/>
      <c r="DP94" s="191"/>
      <c r="DQ94" s="191"/>
      <c r="DR94" s="191"/>
      <c r="DS94" s="191"/>
      <c r="DT94" s="191"/>
      <c r="DU94" s="191">
        <f t="shared" si="110"/>
        <v>0</v>
      </c>
      <c r="DV94" s="191"/>
      <c r="DW94" s="191"/>
      <c r="DX94" s="191"/>
      <c r="DY94" s="191"/>
      <c r="DZ94" s="191"/>
      <c r="EA94" s="191"/>
      <c r="EB94" s="191">
        <f t="shared" si="111"/>
        <v>0</v>
      </c>
      <c r="EC94" s="191"/>
      <c r="ED94" s="191"/>
      <c r="EE94" s="191"/>
      <c r="EF94" s="191"/>
      <c r="EG94" s="191"/>
      <c r="EH94" s="191"/>
      <c r="EI94" s="191">
        <f t="shared" si="112"/>
        <v>0</v>
      </c>
      <c r="EJ94" s="191"/>
      <c r="EK94" s="191"/>
      <c r="EL94" s="191"/>
      <c r="EM94" s="191"/>
      <c r="EN94" s="191"/>
      <c r="EO94" s="191"/>
      <c r="EP94" s="191">
        <f t="shared" si="113"/>
        <v>0</v>
      </c>
      <c r="EQ94" s="191"/>
      <c r="ER94" s="191"/>
      <c r="ES94" s="191"/>
      <c r="ET94" s="191"/>
      <c r="EU94" s="191"/>
      <c r="EV94" s="191"/>
      <c r="EW94" s="191">
        <f t="shared" si="114"/>
        <v>0</v>
      </c>
      <c r="EX94" s="191"/>
      <c r="EY94" s="191"/>
      <c r="EZ94" s="191"/>
      <c r="FA94" s="191"/>
      <c r="FB94" s="191"/>
      <c r="FC94" s="191"/>
      <c r="FD94" s="191">
        <f t="shared" si="115"/>
        <v>0</v>
      </c>
      <c r="FE94" s="191"/>
      <c r="FF94" s="191"/>
      <c r="FG94" s="191"/>
      <c r="FH94" s="191"/>
      <c r="FI94" s="191"/>
      <c r="FJ94" s="191"/>
      <c r="FK94" s="191">
        <f t="shared" si="116"/>
        <v>0</v>
      </c>
      <c r="FL94" s="191"/>
      <c r="FM94" s="191"/>
      <c r="FN94" s="191"/>
      <c r="FO94" s="191"/>
      <c r="FP94" s="191"/>
      <c r="FQ94" s="191"/>
      <c r="FR94" s="191">
        <f t="shared" si="117"/>
        <v>0</v>
      </c>
      <c r="FS94" s="191"/>
      <c r="FT94" s="191"/>
      <c r="FU94" s="191"/>
      <c r="FV94" s="191"/>
      <c r="FW94" s="191"/>
      <c r="FX94" s="191"/>
      <c r="FY94" s="191">
        <f t="shared" si="118"/>
        <v>0</v>
      </c>
      <c r="FZ94" s="191"/>
      <c r="GA94" s="191"/>
      <c r="GB94" s="191"/>
      <c r="GC94" s="191"/>
      <c r="GD94" s="191"/>
      <c r="GE94" s="191"/>
      <c r="GF94" s="191">
        <f t="shared" si="119"/>
        <v>0</v>
      </c>
      <c r="GG94" s="191"/>
      <c r="GH94" s="191"/>
      <c r="GI94" s="191"/>
      <c r="GJ94" s="191"/>
      <c r="GK94" s="191"/>
      <c r="GL94" s="191"/>
      <c r="GM94" s="191">
        <f t="shared" si="120"/>
        <v>0</v>
      </c>
      <c r="GN94" s="191"/>
      <c r="GO94" s="191"/>
      <c r="GP94" s="191"/>
      <c r="GQ94" s="191"/>
      <c r="GR94" s="191"/>
      <c r="GS94" s="191"/>
      <c r="GT94" s="191">
        <f t="shared" si="121"/>
        <v>0</v>
      </c>
      <c r="GU94" s="191"/>
      <c r="GV94" s="191"/>
      <c r="GW94" s="191"/>
      <c r="GX94" s="191"/>
      <c r="GY94" s="191"/>
      <c r="GZ94" s="191"/>
      <c r="HA94" s="191">
        <f t="shared" si="122"/>
        <v>0</v>
      </c>
      <c r="HB94" s="191"/>
      <c r="HC94" s="191"/>
      <c r="HD94" s="191"/>
      <c r="HE94" s="191"/>
      <c r="HF94" s="191"/>
      <c r="HG94" s="191"/>
      <c r="HH94" s="191">
        <f t="shared" si="123"/>
        <v>0</v>
      </c>
      <c r="HI94" s="191"/>
      <c r="HJ94" s="191"/>
      <c r="HK94" s="191"/>
      <c r="HL94" s="191"/>
      <c r="HM94" s="191"/>
      <c r="HN94" s="191"/>
      <c r="HO94" s="191">
        <f t="shared" si="124"/>
        <v>0</v>
      </c>
      <c r="HP94" s="191"/>
      <c r="HQ94" s="191"/>
      <c r="HR94" s="191"/>
      <c r="HS94" s="191"/>
      <c r="HT94" s="191"/>
      <c r="HU94" s="191"/>
      <c r="HV94" s="191">
        <f t="shared" si="125"/>
        <v>0</v>
      </c>
      <c r="HW94" s="191"/>
      <c r="HX94" s="191"/>
      <c r="HY94" s="191"/>
      <c r="HZ94" s="191"/>
      <c r="IA94" s="191"/>
      <c r="IB94" s="191"/>
      <c r="IC94" s="191">
        <f t="shared" si="126"/>
        <v>0</v>
      </c>
      <c r="ID94" s="191"/>
      <c r="IE94" s="191"/>
      <c r="IF94" s="191"/>
      <c r="IG94" s="191"/>
      <c r="IH94" s="191"/>
      <c r="II94" s="191"/>
      <c r="IJ94" s="191">
        <f t="shared" si="127"/>
        <v>0</v>
      </c>
      <c r="IK94" s="191"/>
      <c r="IL94" s="191"/>
      <c r="IM94" s="191"/>
      <c r="IN94" s="191"/>
      <c r="IO94" s="191"/>
      <c r="IP94" s="191"/>
      <c r="IQ94" s="191">
        <f t="shared" si="128"/>
        <v>0</v>
      </c>
      <c r="IR94" s="191"/>
      <c r="IS94" s="191"/>
      <c r="IT94" s="191"/>
      <c r="IU94" s="191"/>
      <c r="IV94" s="191"/>
      <c r="IW94" s="191"/>
      <c r="IX94" s="191">
        <f t="shared" si="129"/>
        <v>0</v>
      </c>
      <c r="IY94" s="191"/>
      <c r="IZ94" s="191"/>
      <c r="JA94" s="191"/>
      <c r="JB94" s="191"/>
      <c r="JC94" s="191"/>
      <c r="JD94" s="191"/>
      <c r="JE94" s="191">
        <f t="shared" si="130"/>
        <v>0</v>
      </c>
      <c r="JF94" s="191"/>
      <c r="JG94" s="191"/>
      <c r="JH94" s="191"/>
      <c r="JI94" s="191"/>
      <c r="JJ94" s="191"/>
      <c r="JK94" s="191"/>
      <c r="JL94" s="191">
        <f t="shared" si="131"/>
        <v>0</v>
      </c>
      <c r="JM94" s="191"/>
      <c r="JN94" s="191"/>
      <c r="JO94" s="191"/>
      <c r="JP94" s="191"/>
      <c r="JQ94" s="191"/>
      <c r="JR94" s="191"/>
      <c r="JS94" s="191">
        <f t="shared" si="132"/>
        <v>0</v>
      </c>
      <c r="JT94" s="191"/>
      <c r="JU94" s="191"/>
      <c r="JV94" s="191"/>
      <c r="JW94" s="191"/>
      <c r="JX94" s="191"/>
      <c r="JY94" s="191"/>
      <c r="JZ94" s="191">
        <f t="shared" si="133"/>
        <v>0</v>
      </c>
      <c r="KA94" s="191"/>
      <c r="KB94" s="191"/>
      <c r="KC94" s="191"/>
      <c r="KD94" s="191"/>
      <c r="KE94" s="191"/>
      <c r="KF94" s="191"/>
      <c r="KG94" s="191">
        <f t="shared" si="134"/>
        <v>0</v>
      </c>
      <c r="KH94" s="191"/>
      <c r="KI94" s="191"/>
      <c r="KJ94" s="191"/>
      <c r="KK94" s="191"/>
      <c r="KL94" s="191"/>
      <c r="KM94" s="191"/>
      <c r="KN94" s="191">
        <f t="shared" si="135"/>
        <v>0</v>
      </c>
      <c r="KO94" s="191"/>
      <c r="KP94" s="191"/>
      <c r="KQ94" s="191"/>
      <c r="KR94" s="191"/>
      <c r="KS94" s="190">
        <f t="shared" si="90"/>
        <v>15000</v>
      </c>
      <c r="KT94" s="190">
        <f t="shared" si="136"/>
        <v>0</v>
      </c>
      <c r="KU94" s="190">
        <f t="shared" si="137"/>
        <v>15000</v>
      </c>
      <c r="KV94" s="9"/>
    </row>
    <row r="95" spans="1:308" ht="18" customHeight="1">
      <c r="A95" s="200">
        <v>24</v>
      </c>
      <c r="B95" s="191" t="s">
        <v>1921</v>
      </c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>
        <f t="shared" si="91"/>
        <v>0</v>
      </c>
      <c r="N95" s="191"/>
      <c r="O95" s="191"/>
      <c r="P95" s="191"/>
      <c r="Q95" s="191"/>
      <c r="R95" s="191"/>
      <c r="S95" s="191"/>
      <c r="T95" s="191">
        <f t="shared" si="92"/>
        <v>0</v>
      </c>
      <c r="U95" s="191"/>
      <c r="V95" s="191"/>
      <c r="W95" s="191"/>
      <c r="X95" s="191"/>
      <c r="Y95" s="191"/>
      <c r="Z95" s="191"/>
      <c r="AA95" s="191">
        <f t="shared" si="93"/>
        <v>0</v>
      </c>
      <c r="AB95" s="191"/>
      <c r="AC95" s="191"/>
      <c r="AD95" s="191"/>
      <c r="AE95" s="191"/>
      <c r="AF95" s="191"/>
      <c r="AG95" s="191"/>
      <c r="AH95" s="191">
        <f t="shared" si="94"/>
        <v>0</v>
      </c>
      <c r="AI95" s="191"/>
      <c r="AJ95" s="191"/>
      <c r="AK95" s="191"/>
      <c r="AL95" s="191"/>
      <c r="AM95" s="191"/>
      <c r="AN95" s="191"/>
      <c r="AO95" s="191">
        <f t="shared" si="95"/>
        <v>0</v>
      </c>
      <c r="AP95" s="191"/>
      <c r="AQ95" s="191"/>
      <c r="AR95" s="191"/>
      <c r="AS95" s="191"/>
      <c r="AT95" s="191"/>
      <c r="AU95" s="191"/>
      <c r="AV95" s="191">
        <f t="shared" si="96"/>
        <v>0</v>
      </c>
      <c r="AW95" s="191"/>
      <c r="AX95" s="191"/>
      <c r="AY95" s="191"/>
      <c r="AZ95" s="191"/>
      <c r="BA95" s="191"/>
      <c r="BB95" s="191"/>
      <c r="BC95" s="191">
        <f t="shared" si="97"/>
        <v>0</v>
      </c>
      <c r="BD95" s="191"/>
      <c r="BE95" s="191"/>
      <c r="BF95" s="191"/>
      <c r="BG95" s="191"/>
      <c r="BH95" s="191"/>
      <c r="BI95" s="191"/>
      <c r="BJ95" s="191">
        <f t="shared" si="98"/>
        <v>0</v>
      </c>
      <c r="BK95" s="191"/>
      <c r="BL95" s="191"/>
      <c r="BM95" s="191"/>
      <c r="BN95" s="191"/>
      <c r="BO95" s="191"/>
      <c r="BP95" s="191"/>
      <c r="BQ95" s="191">
        <f t="shared" si="99"/>
        <v>0</v>
      </c>
      <c r="BR95" s="191"/>
      <c r="BS95" s="191"/>
      <c r="BT95" s="191"/>
      <c r="BU95" s="191"/>
      <c r="BV95" s="191">
        <f t="shared" si="100"/>
        <v>0</v>
      </c>
      <c r="BW95" s="191"/>
      <c r="BX95" s="191">
        <f t="shared" si="101"/>
        <v>0</v>
      </c>
      <c r="BY95" s="191"/>
      <c r="BZ95" s="191"/>
      <c r="CA95" s="191"/>
      <c r="CB95" s="191"/>
      <c r="CC95" s="191">
        <f t="shared" si="102"/>
        <v>0</v>
      </c>
      <c r="CD95" s="191"/>
      <c r="CE95" s="191">
        <f t="shared" si="103"/>
        <v>0</v>
      </c>
      <c r="CF95" s="191"/>
      <c r="CG95" s="191"/>
      <c r="CH95" s="191"/>
      <c r="CI95" s="191"/>
      <c r="CJ95" s="191">
        <f t="shared" si="104"/>
        <v>0</v>
      </c>
      <c r="CK95" s="191"/>
      <c r="CL95" s="191">
        <f t="shared" si="105"/>
        <v>0</v>
      </c>
      <c r="CM95" s="191"/>
      <c r="CN95" s="191"/>
      <c r="CO95" s="191"/>
      <c r="CP95" s="191"/>
      <c r="CQ95" s="191"/>
      <c r="CR95" s="191"/>
      <c r="CS95" s="191">
        <f t="shared" si="106"/>
        <v>0</v>
      </c>
      <c r="CT95" s="191"/>
      <c r="CU95" s="191"/>
      <c r="CV95" s="191"/>
      <c r="CW95" s="191"/>
      <c r="CX95" s="191"/>
      <c r="CY95" s="191"/>
      <c r="CZ95" s="191">
        <f t="shared" si="107"/>
        <v>0</v>
      </c>
      <c r="DA95" s="191"/>
      <c r="DB95" s="191"/>
      <c r="DC95" s="191"/>
      <c r="DD95" s="191"/>
      <c r="DE95" s="191"/>
      <c r="DF95" s="191"/>
      <c r="DG95" s="191">
        <f t="shared" si="108"/>
        <v>0</v>
      </c>
      <c r="DH95" s="191"/>
      <c r="DI95" s="191"/>
      <c r="DJ95" s="191"/>
      <c r="DK95" s="191"/>
      <c r="DL95" s="191"/>
      <c r="DM95" s="191"/>
      <c r="DN95" s="191">
        <f t="shared" si="109"/>
        <v>0</v>
      </c>
      <c r="DO95" s="191"/>
      <c r="DP95" s="191"/>
      <c r="DQ95" s="191"/>
      <c r="DR95" s="191"/>
      <c r="DS95" s="191"/>
      <c r="DT95" s="191"/>
      <c r="DU95" s="191">
        <f t="shared" si="110"/>
        <v>0</v>
      </c>
      <c r="DV95" s="191"/>
      <c r="DW95" s="191"/>
      <c r="DX95" s="191"/>
      <c r="DY95" s="191"/>
      <c r="DZ95" s="191"/>
      <c r="EA95" s="191"/>
      <c r="EB95" s="191">
        <f t="shared" si="111"/>
        <v>0</v>
      </c>
      <c r="EC95" s="191"/>
      <c r="ED95" s="191"/>
      <c r="EE95" s="191"/>
      <c r="EF95" s="191"/>
      <c r="EG95" s="191"/>
      <c r="EH95" s="191"/>
      <c r="EI95" s="191">
        <f t="shared" si="112"/>
        <v>0</v>
      </c>
      <c r="EJ95" s="191"/>
      <c r="EK95" s="191"/>
      <c r="EL95" s="191"/>
      <c r="EM95" s="191"/>
      <c r="EN95" s="191"/>
      <c r="EO95" s="191"/>
      <c r="EP95" s="191">
        <f t="shared" si="113"/>
        <v>0</v>
      </c>
      <c r="EQ95" s="191"/>
      <c r="ER95" s="191"/>
      <c r="ES95" s="191"/>
      <c r="ET95" s="191"/>
      <c r="EU95" s="191"/>
      <c r="EV95" s="191"/>
      <c r="EW95" s="191">
        <f t="shared" si="114"/>
        <v>0</v>
      </c>
      <c r="EX95" s="191"/>
      <c r="EY95" s="191"/>
      <c r="EZ95" s="191"/>
      <c r="FA95" s="191"/>
      <c r="FB95" s="191"/>
      <c r="FC95" s="191"/>
      <c r="FD95" s="191">
        <f t="shared" si="115"/>
        <v>0</v>
      </c>
      <c r="FE95" s="191"/>
      <c r="FF95" s="191"/>
      <c r="FG95" s="191"/>
      <c r="FH95" s="191"/>
      <c r="FI95" s="191"/>
      <c r="FJ95" s="191"/>
      <c r="FK95" s="191">
        <f t="shared" si="116"/>
        <v>0</v>
      </c>
      <c r="FL95" s="191"/>
      <c r="FM95" s="191"/>
      <c r="FN95" s="191"/>
      <c r="FO95" s="191"/>
      <c r="FP95" s="191"/>
      <c r="FQ95" s="191"/>
      <c r="FR95" s="191">
        <f t="shared" si="117"/>
        <v>0</v>
      </c>
      <c r="FS95" s="191"/>
      <c r="FT95" s="191"/>
      <c r="FU95" s="191"/>
      <c r="FV95" s="191"/>
      <c r="FW95" s="191"/>
      <c r="FX95" s="191"/>
      <c r="FY95" s="191">
        <f t="shared" si="118"/>
        <v>0</v>
      </c>
      <c r="FZ95" s="191"/>
      <c r="GA95" s="191"/>
      <c r="GB95" s="191"/>
      <c r="GC95" s="191"/>
      <c r="GD95" s="191"/>
      <c r="GE95" s="191"/>
      <c r="GF95" s="191">
        <f t="shared" si="119"/>
        <v>0</v>
      </c>
      <c r="GG95" s="191"/>
      <c r="GH95" s="191"/>
      <c r="GI95" s="191"/>
      <c r="GJ95" s="191"/>
      <c r="GK95" s="191"/>
      <c r="GL95" s="191"/>
      <c r="GM95" s="191">
        <f t="shared" si="120"/>
        <v>0</v>
      </c>
      <c r="GN95" s="191"/>
      <c r="GO95" s="191"/>
      <c r="GP95" s="191"/>
      <c r="GQ95" s="191"/>
      <c r="GR95" s="191"/>
      <c r="GS95" s="191"/>
      <c r="GT95" s="191">
        <f t="shared" si="121"/>
        <v>0</v>
      </c>
      <c r="GU95" s="191"/>
      <c r="GV95" s="191"/>
      <c r="GW95" s="191"/>
      <c r="GX95" s="191"/>
      <c r="GY95" s="191"/>
      <c r="GZ95" s="191"/>
      <c r="HA95" s="191">
        <f t="shared" si="122"/>
        <v>0</v>
      </c>
      <c r="HB95" s="191"/>
      <c r="HC95" s="191"/>
      <c r="HD95" s="191"/>
      <c r="HE95" s="191"/>
      <c r="HF95" s="191"/>
      <c r="HG95" s="191"/>
      <c r="HH95" s="191">
        <f t="shared" si="123"/>
        <v>0</v>
      </c>
      <c r="HI95" s="191"/>
      <c r="HJ95" s="191"/>
      <c r="HK95" s="191"/>
      <c r="HL95" s="191"/>
      <c r="HM95" s="191"/>
      <c r="HN95" s="191"/>
      <c r="HO95" s="191">
        <f t="shared" si="124"/>
        <v>0</v>
      </c>
      <c r="HP95" s="191"/>
      <c r="HQ95" s="191"/>
      <c r="HR95" s="191"/>
      <c r="HS95" s="191"/>
      <c r="HT95" s="191"/>
      <c r="HU95" s="191"/>
      <c r="HV95" s="191">
        <f t="shared" si="125"/>
        <v>0</v>
      </c>
      <c r="HW95" s="191"/>
      <c r="HX95" s="191"/>
      <c r="HY95" s="191"/>
      <c r="HZ95" s="191"/>
      <c r="IA95" s="191"/>
      <c r="IB95" s="191"/>
      <c r="IC95" s="191">
        <f t="shared" si="126"/>
        <v>0</v>
      </c>
      <c r="ID95" s="191"/>
      <c r="IE95" s="191"/>
      <c r="IF95" s="191"/>
      <c r="IG95" s="191"/>
      <c r="IH95" s="191"/>
      <c r="II95" s="191"/>
      <c r="IJ95" s="191">
        <f t="shared" si="127"/>
        <v>0</v>
      </c>
      <c r="IK95" s="191"/>
      <c r="IL95" s="191"/>
      <c r="IM95" s="191"/>
      <c r="IN95" s="191"/>
      <c r="IO95" s="191"/>
      <c r="IP95" s="191"/>
      <c r="IQ95" s="191">
        <f t="shared" si="128"/>
        <v>0</v>
      </c>
      <c r="IR95" s="191"/>
      <c r="IS95" s="191"/>
      <c r="IT95" s="191"/>
      <c r="IU95" s="191"/>
      <c r="IV95" s="191"/>
      <c r="IW95" s="191"/>
      <c r="IX95" s="191">
        <f t="shared" si="129"/>
        <v>0</v>
      </c>
      <c r="IY95" s="191"/>
      <c r="IZ95" s="191"/>
      <c r="JA95" s="191"/>
      <c r="JB95" s="191"/>
      <c r="JC95" s="191"/>
      <c r="JD95" s="191"/>
      <c r="JE95" s="191">
        <f t="shared" si="130"/>
        <v>0</v>
      </c>
      <c r="JF95" s="191"/>
      <c r="JG95" s="191"/>
      <c r="JH95" s="191"/>
      <c r="JI95" s="191"/>
      <c r="JJ95" s="191"/>
      <c r="JK95" s="191"/>
      <c r="JL95" s="191">
        <f t="shared" si="131"/>
        <v>0</v>
      </c>
      <c r="JM95" s="191"/>
      <c r="JN95" s="191"/>
      <c r="JO95" s="191"/>
      <c r="JP95" s="191"/>
      <c r="JQ95" s="191"/>
      <c r="JR95" s="191"/>
      <c r="JS95" s="191">
        <f t="shared" si="132"/>
        <v>0</v>
      </c>
      <c r="JT95" s="191"/>
      <c r="JU95" s="191"/>
      <c r="JV95" s="191"/>
      <c r="JW95" s="191"/>
      <c r="JX95" s="191"/>
      <c r="JY95" s="191"/>
      <c r="JZ95" s="191">
        <f t="shared" si="133"/>
        <v>0</v>
      </c>
      <c r="KA95" s="191"/>
      <c r="KB95" s="191"/>
      <c r="KC95" s="191"/>
      <c r="KD95" s="191"/>
      <c r="KE95" s="191"/>
      <c r="KF95" s="191"/>
      <c r="KG95" s="191">
        <f t="shared" si="134"/>
        <v>0</v>
      </c>
      <c r="KH95" s="191"/>
      <c r="KI95" s="191"/>
      <c r="KJ95" s="191"/>
      <c r="KK95" s="191"/>
      <c r="KL95" s="191"/>
      <c r="KM95" s="191"/>
      <c r="KN95" s="191">
        <f t="shared" si="135"/>
        <v>0</v>
      </c>
      <c r="KO95" s="191"/>
      <c r="KP95" s="191"/>
      <c r="KQ95" s="191"/>
      <c r="KR95" s="191"/>
      <c r="KS95" s="190">
        <f t="shared" si="90"/>
        <v>0</v>
      </c>
      <c r="KT95" s="190">
        <f t="shared" si="136"/>
        <v>0</v>
      </c>
      <c r="KU95" s="190">
        <f t="shared" si="137"/>
        <v>0</v>
      </c>
      <c r="KV95" s="9"/>
    </row>
    <row r="96" spans="1:308" ht="18" customHeight="1">
      <c r="A96" s="200">
        <v>25</v>
      </c>
      <c r="B96" s="191" t="s">
        <v>1922</v>
      </c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>
        <f t="shared" si="91"/>
        <v>0</v>
      </c>
      <c r="N96" s="191"/>
      <c r="O96" s="191"/>
      <c r="P96" s="191"/>
      <c r="Q96" s="191"/>
      <c r="R96" s="191"/>
      <c r="S96" s="191"/>
      <c r="T96" s="191">
        <f t="shared" si="92"/>
        <v>0</v>
      </c>
      <c r="U96" s="191"/>
      <c r="V96" s="191"/>
      <c r="W96" s="191"/>
      <c r="X96" s="191"/>
      <c r="Y96" s="191"/>
      <c r="Z96" s="191"/>
      <c r="AA96" s="191">
        <f t="shared" si="93"/>
        <v>0</v>
      </c>
      <c r="AB96" s="191"/>
      <c r="AC96" s="191"/>
      <c r="AD96" s="191"/>
      <c r="AE96" s="191"/>
      <c r="AF96" s="191"/>
      <c r="AG96" s="191"/>
      <c r="AH96" s="191">
        <f t="shared" si="94"/>
        <v>0</v>
      </c>
      <c r="AI96" s="191"/>
      <c r="AJ96" s="191"/>
      <c r="AK96" s="191"/>
      <c r="AL96" s="191"/>
      <c r="AM96" s="191"/>
      <c r="AN96" s="191"/>
      <c r="AO96" s="191">
        <f t="shared" si="95"/>
        <v>0</v>
      </c>
      <c r="AP96" s="191"/>
      <c r="AQ96" s="191"/>
      <c r="AR96" s="191"/>
      <c r="AS96" s="191"/>
      <c r="AT96" s="191"/>
      <c r="AU96" s="191"/>
      <c r="AV96" s="191">
        <f t="shared" si="96"/>
        <v>0</v>
      </c>
      <c r="AW96" s="191"/>
      <c r="AX96" s="191"/>
      <c r="AY96" s="191"/>
      <c r="AZ96" s="191"/>
      <c r="BA96" s="191"/>
      <c r="BB96" s="191"/>
      <c r="BC96" s="191">
        <f t="shared" si="97"/>
        <v>0</v>
      </c>
      <c r="BD96" s="191"/>
      <c r="BE96" s="191"/>
      <c r="BF96" s="191"/>
      <c r="BG96" s="191"/>
      <c r="BH96" s="191"/>
      <c r="BI96" s="191"/>
      <c r="BJ96" s="191">
        <f t="shared" si="98"/>
        <v>0</v>
      </c>
      <c r="BK96" s="191"/>
      <c r="BL96" s="191"/>
      <c r="BM96" s="191"/>
      <c r="BN96" s="191"/>
      <c r="BO96" s="191"/>
      <c r="BP96" s="191"/>
      <c r="BQ96" s="191">
        <f t="shared" si="99"/>
        <v>0</v>
      </c>
      <c r="BR96" s="191"/>
      <c r="BS96" s="191"/>
      <c r="BT96" s="191"/>
      <c r="BU96" s="191">
        <v>1</v>
      </c>
      <c r="BV96" s="191">
        <f t="shared" si="100"/>
        <v>5000</v>
      </c>
      <c r="BW96" s="191"/>
      <c r="BX96" s="191">
        <f t="shared" si="101"/>
        <v>5000</v>
      </c>
      <c r="BY96" s="191"/>
      <c r="BZ96" s="191"/>
      <c r="CA96" s="191"/>
      <c r="CB96" s="191">
        <v>1</v>
      </c>
      <c r="CC96" s="191">
        <f t="shared" si="102"/>
        <v>5000</v>
      </c>
      <c r="CD96" s="191"/>
      <c r="CE96" s="191">
        <f t="shared" si="103"/>
        <v>5000</v>
      </c>
      <c r="CF96" s="191"/>
      <c r="CG96" s="191"/>
      <c r="CH96" s="191"/>
      <c r="CI96" s="191">
        <v>1</v>
      </c>
      <c r="CJ96" s="191">
        <f t="shared" si="104"/>
        <v>5000</v>
      </c>
      <c r="CK96" s="191"/>
      <c r="CL96" s="191">
        <f t="shared" si="105"/>
        <v>5000</v>
      </c>
      <c r="CM96" s="191"/>
      <c r="CN96" s="191"/>
      <c r="CO96" s="191"/>
      <c r="CP96" s="191"/>
      <c r="CQ96" s="191"/>
      <c r="CR96" s="191"/>
      <c r="CS96" s="191">
        <f t="shared" si="106"/>
        <v>0</v>
      </c>
      <c r="CT96" s="191"/>
      <c r="CU96" s="191"/>
      <c r="CV96" s="191"/>
      <c r="CW96" s="191"/>
      <c r="CX96" s="191"/>
      <c r="CY96" s="191"/>
      <c r="CZ96" s="191">
        <f t="shared" si="107"/>
        <v>0</v>
      </c>
      <c r="DA96" s="191"/>
      <c r="DB96" s="191"/>
      <c r="DC96" s="191"/>
      <c r="DD96" s="191"/>
      <c r="DE96" s="191"/>
      <c r="DF96" s="191"/>
      <c r="DG96" s="191">
        <f t="shared" si="108"/>
        <v>0</v>
      </c>
      <c r="DH96" s="191"/>
      <c r="DI96" s="191"/>
      <c r="DJ96" s="191"/>
      <c r="DK96" s="191"/>
      <c r="DL96" s="191"/>
      <c r="DM96" s="191"/>
      <c r="DN96" s="191">
        <f t="shared" si="109"/>
        <v>0</v>
      </c>
      <c r="DO96" s="191"/>
      <c r="DP96" s="191"/>
      <c r="DQ96" s="191"/>
      <c r="DR96" s="191"/>
      <c r="DS96" s="191"/>
      <c r="DT96" s="191"/>
      <c r="DU96" s="191">
        <f t="shared" si="110"/>
        <v>0</v>
      </c>
      <c r="DV96" s="191"/>
      <c r="DW96" s="191"/>
      <c r="DX96" s="191"/>
      <c r="DY96" s="191"/>
      <c r="DZ96" s="191"/>
      <c r="EA96" s="191"/>
      <c r="EB96" s="191">
        <f t="shared" si="111"/>
        <v>0</v>
      </c>
      <c r="EC96" s="191"/>
      <c r="ED96" s="191"/>
      <c r="EE96" s="191"/>
      <c r="EF96" s="191"/>
      <c r="EG96" s="191"/>
      <c r="EH96" s="191"/>
      <c r="EI96" s="191">
        <f t="shared" si="112"/>
        <v>0</v>
      </c>
      <c r="EJ96" s="191"/>
      <c r="EK96" s="191"/>
      <c r="EL96" s="191"/>
      <c r="EM96" s="191"/>
      <c r="EN96" s="191"/>
      <c r="EO96" s="191"/>
      <c r="EP96" s="191">
        <f t="shared" si="113"/>
        <v>0</v>
      </c>
      <c r="EQ96" s="191"/>
      <c r="ER96" s="191"/>
      <c r="ES96" s="191"/>
      <c r="ET96" s="191"/>
      <c r="EU96" s="191"/>
      <c r="EV96" s="191"/>
      <c r="EW96" s="191">
        <f t="shared" si="114"/>
        <v>0</v>
      </c>
      <c r="EX96" s="191"/>
      <c r="EY96" s="191"/>
      <c r="EZ96" s="191"/>
      <c r="FA96" s="191"/>
      <c r="FB96" s="191"/>
      <c r="FC96" s="191"/>
      <c r="FD96" s="191">
        <f t="shared" si="115"/>
        <v>0</v>
      </c>
      <c r="FE96" s="191"/>
      <c r="FF96" s="191"/>
      <c r="FG96" s="191"/>
      <c r="FH96" s="191"/>
      <c r="FI96" s="191"/>
      <c r="FJ96" s="191"/>
      <c r="FK96" s="191">
        <f t="shared" si="116"/>
        <v>0</v>
      </c>
      <c r="FL96" s="191"/>
      <c r="FM96" s="191"/>
      <c r="FN96" s="191"/>
      <c r="FO96" s="191"/>
      <c r="FP96" s="191"/>
      <c r="FQ96" s="191"/>
      <c r="FR96" s="191">
        <f t="shared" si="117"/>
        <v>0</v>
      </c>
      <c r="FS96" s="191"/>
      <c r="FT96" s="191"/>
      <c r="FU96" s="191"/>
      <c r="FV96" s="191"/>
      <c r="FW96" s="191"/>
      <c r="FX96" s="191"/>
      <c r="FY96" s="191">
        <f t="shared" si="118"/>
        <v>0</v>
      </c>
      <c r="FZ96" s="191"/>
      <c r="GA96" s="191"/>
      <c r="GB96" s="191"/>
      <c r="GC96" s="191"/>
      <c r="GD96" s="191"/>
      <c r="GE96" s="191"/>
      <c r="GF96" s="191">
        <f t="shared" si="119"/>
        <v>0</v>
      </c>
      <c r="GG96" s="191"/>
      <c r="GH96" s="191"/>
      <c r="GI96" s="191"/>
      <c r="GJ96" s="191"/>
      <c r="GK96" s="191"/>
      <c r="GL96" s="191"/>
      <c r="GM96" s="191">
        <f t="shared" si="120"/>
        <v>0</v>
      </c>
      <c r="GN96" s="191"/>
      <c r="GO96" s="191"/>
      <c r="GP96" s="191"/>
      <c r="GQ96" s="191"/>
      <c r="GR96" s="191"/>
      <c r="GS96" s="191"/>
      <c r="GT96" s="191">
        <f t="shared" si="121"/>
        <v>0</v>
      </c>
      <c r="GU96" s="191"/>
      <c r="GV96" s="191"/>
      <c r="GW96" s="191"/>
      <c r="GX96" s="191"/>
      <c r="GY96" s="191"/>
      <c r="GZ96" s="191"/>
      <c r="HA96" s="191">
        <f t="shared" si="122"/>
        <v>0</v>
      </c>
      <c r="HB96" s="191"/>
      <c r="HC96" s="191"/>
      <c r="HD96" s="191"/>
      <c r="HE96" s="191"/>
      <c r="HF96" s="191"/>
      <c r="HG96" s="191"/>
      <c r="HH96" s="191">
        <f t="shared" si="123"/>
        <v>0</v>
      </c>
      <c r="HI96" s="191"/>
      <c r="HJ96" s="191"/>
      <c r="HK96" s="191"/>
      <c r="HL96" s="191"/>
      <c r="HM96" s="191"/>
      <c r="HN96" s="191"/>
      <c r="HO96" s="191">
        <f t="shared" si="124"/>
        <v>0</v>
      </c>
      <c r="HP96" s="191"/>
      <c r="HQ96" s="191"/>
      <c r="HR96" s="191"/>
      <c r="HS96" s="191"/>
      <c r="HT96" s="191"/>
      <c r="HU96" s="191"/>
      <c r="HV96" s="191">
        <f t="shared" si="125"/>
        <v>0</v>
      </c>
      <c r="HW96" s="191"/>
      <c r="HX96" s="191"/>
      <c r="HY96" s="191"/>
      <c r="HZ96" s="191"/>
      <c r="IA96" s="191"/>
      <c r="IB96" s="191"/>
      <c r="IC96" s="191">
        <f t="shared" si="126"/>
        <v>0</v>
      </c>
      <c r="ID96" s="191"/>
      <c r="IE96" s="191"/>
      <c r="IF96" s="191"/>
      <c r="IG96" s="191"/>
      <c r="IH96" s="191"/>
      <c r="II96" s="191"/>
      <c r="IJ96" s="191">
        <f t="shared" si="127"/>
        <v>0</v>
      </c>
      <c r="IK96" s="191"/>
      <c r="IL96" s="191"/>
      <c r="IM96" s="191"/>
      <c r="IN96" s="191"/>
      <c r="IO96" s="191"/>
      <c r="IP96" s="191"/>
      <c r="IQ96" s="191">
        <f t="shared" si="128"/>
        <v>0</v>
      </c>
      <c r="IR96" s="191"/>
      <c r="IS96" s="191"/>
      <c r="IT96" s="191"/>
      <c r="IU96" s="191"/>
      <c r="IV96" s="191"/>
      <c r="IW96" s="191"/>
      <c r="IX96" s="191">
        <f t="shared" si="129"/>
        <v>0</v>
      </c>
      <c r="IY96" s="191"/>
      <c r="IZ96" s="191"/>
      <c r="JA96" s="191"/>
      <c r="JB96" s="191"/>
      <c r="JC96" s="191"/>
      <c r="JD96" s="191"/>
      <c r="JE96" s="191">
        <f t="shared" si="130"/>
        <v>0</v>
      </c>
      <c r="JF96" s="191"/>
      <c r="JG96" s="191"/>
      <c r="JH96" s="191"/>
      <c r="JI96" s="191"/>
      <c r="JJ96" s="191"/>
      <c r="JK96" s="191"/>
      <c r="JL96" s="191">
        <f t="shared" si="131"/>
        <v>0</v>
      </c>
      <c r="JM96" s="191"/>
      <c r="JN96" s="191"/>
      <c r="JO96" s="191"/>
      <c r="JP96" s="191"/>
      <c r="JQ96" s="191"/>
      <c r="JR96" s="191"/>
      <c r="JS96" s="191">
        <f t="shared" si="132"/>
        <v>0</v>
      </c>
      <c r="JT96" s="191"/>
      <c r="JU96" s="191"/>
      <c r="JV96" s="191"/>
      <c r="JW96" s="191"/>
      <c r="JX96" s="191"/>
      <c r="JY96" s="191"/>
      <c r="JZ96" s="191">
        <f t="shared" si="133"/>
        <v>0</v>
      </c>
      <c r="KA96" s="191"/>
      <c r="KB96" s="191"/>
      <c r="KC96" s="191"/>
      <c r="KD96" s="191"/>
      <c r="KE96" s="191"/>
      <c r="KF96" s="191"/>
      <c r="KG96" s="191">
        <f t="shared" si="134"/>
        <v>0</v>
      </c>
      <c r="KH96" s="191"/>
      <c r="KI96" s="191"/>
      <c r="KJ96" s="191"/>
      <c r="KK96" s="191"/>
      <c r="KL96" s="191"/>
      <c r="KM96" s="191"/>
      <c r="KN96" s="191">
        <f t="shared" si="135"/>
        <v>0</v>
      </c>
      <c r="KO96" s="191"/>
      <c r="KP96" s="191"/>
      <c r="KQ96" s="191"/>
      <c r="KR96" s="191"/>
      <c r="KS96" s="190">
        <f t="shared" si="90"/>
        <v>15000</v>
      </c>
      <c r="KT96" s="190">
        <f t="shared" si="136"/>
        <v>0</v>
      </c>
      <c r="KU96" s="190">
        <f t="shared" si="137"/>
        <v>15000</v>
      </c>
      <c r="KV96" s="9"/>
    </row>
    <row r="97" spans="1:308" ht="18" customHeight="1">
      <c r="A97" s="200">
        <v>26</v>
      </c>
      <c r="B97" s="114" t="s">
        <v>1924</v>
      </c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>
        <f t="shared" si="91"/>
        <v>0</v>
      </c>
      <c r="N97" s="191"/>
      <c r="O97" s="191"/>
      <c r="P97" s="191"/>
      <c r="Q97" s="191"/>
      <c r="R97" s="191"/>
      <c r="S97" s="191"/>
      <c r="T97" s="191">
        <f t="shared" si="92"/>
        <v>0</v>
      </c>
      <c r="U97" s="191"/>
      <c r="V97" s="191"/>
      <c r="W97" s="191"/>
      <c r="X97" s="191"/>
      <c r="Y97" s="191"/>
      <c r="Z97" s="191"/>
      <c r="AA97" s="191">
        <f t="shared" si="93"/>
        <v>0</v>
      </c>
      <c r="AB97" s="191"/>
      <c r="AC97" s="191"/>
      <c r="AD97" s="191"/>
      <c r="AE97" s="191"/>
      <c r="AF97" s="191"/>
      <c r="AG97" s="191"/>
      <c r="AH97" s="191">
        <f t="shared" si="94"/>
        <v>0</v>
      </c>
      <c r="AI97" s="191"/>
      <c r="AJ97" s="191"/>
      <c r="AK97" s="191"/>
      <c r="AL97" s="191"/>
      <c r="AM97" s="191"/>
      <c r="AN97" s="191"/>
      <c r="AO97" s="191">
        <f t="shared" si="95"/>
        <v>0</v>
      </c>
      <c r="AP97" s="191"/>
      <c r="AQ97" s="191"/>
      <c r="AR97" s="191"/>
      <c r="AS97" s="191"/>
      <c r="AT97" s="191"/>
      <c r="AU97" s="191"/>
      <c r="AV97" s="191">
        <f t="shared" si="96"/>
        <v>0</v>
      </c>
      <c r="AW97" s="191"/>
      <c r="AX97" s="191"/>
      <c r="AY97" s="191"/>
      <c r="AZ97" s="191"/>
      <c r="BA97" s="191"/>
      <c r="BB97" s="191"/>
      <c r="BC97" s="191">
        <f t="shared" si="97"/>
        <v>0</v>
      </c>
      <c r="BD97" s="191"/>
      <c r="BE97" s="191"/>
      <c r="BF97" s="191"/>
      <c r="BG97" s="191"/>
      <c r="BH97" s="191"/>
      <c r="BI97" s="191"/>
      <c r="BJ97" s="191">
        <f t="shared" si="98"/>
        <v>0</v>
      </c>
      <c r="BK97" s="191"/>
      <c r="BL97" s="191"/>
      <c r="BM97" s="191"/>
      <c r="BN97" s="191"/>
      <c r="BO97" s="191"/>
      <c r="BP97" s="191"/>
      <c r="BQ97" s="191">
        <f t="shared" si="99"/>
        <v>0</v>
      </c>
      <c r="BR97" s="191"/>
      <c r="BS97" s="191"/>
      <c r="BT97" s="191"/>
      <c r="BU97" s="191"/>
      <c r="BV97" s="191">
        <f t="shared" si="100"/>
        <v>0</v>
      </c>
      <c r="BW97" s="191"/>
      <c r="BX97" s="191">
        <f t="shared" si="101"/>
        <v>0</v>
      </c>
      <c r="BY97" s="191"/>
      <c r="BZ97" s="191"/>
      <c r="CA97" s="191"/>
      <c r="CB97" s="191"/>
      <c r="CC97" s="191">
        <f t="shared" si="102"/>
        <v>0</v>
      </c>
      <c r="CD97" s="191"/>
      <c r="CE97" s="191">
        <f t="shared" si="103"/>
        <v>0</v>
      </c>
      <c r="CF97" s="191"/>
      <c r="CG97" s="191"/>
      <c r="CH97" s="191"/>
      <c r="CI97" s="191"/>
      <c r="CJ97" s="191">
        <f t="shared" si="104"/>
        <v>0</v>
      </c>
      <c r="CK97" s="191"/>
      <c r="CL97" s="191">
        <f t="shared" si="105"/>
        <v>0</v>
      </c>
      <c r="CM97" s="191"/>
      <c r="CN97" s="191"/>
      <c r="CO97" s="191"/>
      <c r="CP97" s="191"/>
      <c r="CQ97" s="191"/>
      <c r="CR97" s="191"/>
      <c r="CS97" s="191">
        <f t="shared" si="106"/>
        <v>0</v>
      </c>
      <c r="CT97" s="191"/>
      <c r="CU97" s="191"/>
      <c r="CV97" s="191"/>
      <c r="CW97" s="191"/>
      <c r="CX97" s="191"/>
      <c r="CY97" s="191"/>
      <c r="CZ97" s="191">
        <f t="shared" si="107"/>
        <v>0</v>
      </c>
      <c r="DA97" s="191"/>
      <c r="DB97" s="191"/>
      <c r="DC97" s="191"/>
      <c r="DD97" s="191"/>
      <c r="DE97" s="191"/>
      <c r="DF97" s="191"/>
      <c r="DG97" s="191">
        <f t="shared" si="108"/>
        <v>0</v>
      </c>
      <c r="DH97" s="191"/>
      <c r="DI97" s="191"/>
      <c r="DJ97" s="191"/>
      <c r="DK97" s="191"/>
      <c r="DL97" s="191"/>
      <c r="DM97" s="191"/>
      <c r="DN97" s="191">
        <f t="shared" si="109"/>
        <v>0</v>
      </c>
      <c r="DO97" s="191"/>
      <c r="DP97" s="191"/>
      <c r="DQ97" s="191"/>
      <c r="DR97" s="191"/>
      <c r="DS97" s="191"/>
      <c r="DT97" s="191"/>
      <c r="DU97" s="191">
        <f t="shared" si="110"/>
        <v>0</v>
      </c>
      <c r="DV97" s="191"/>
      <c r="DW97" s="191"/>
      <c r="DX97" s="191"/>
      <c r="DY97" s="191"/>
      <c r="DZ97" s="191"/>
      <c r="EA97" s="191"/>
      <c r="EB97" s="191">
        <f t="shared" si="111"/>
        <v>0</v>
      </c>
      <c r="EC97" s="191"/>
      <c r="ED97" s="191"/>
      <c r="EE97" s="191"/>
      <c r="EF97" s="191"/>
      <c r="EG97" s="191"/>
      <c r="EH97" s="191"/>
      <c r="EI97" s="191">
        <f t="shared" si="112"/>
        <v>0</v>
      </c>
      <c r="EJ97" s="191"/>
      <c r="EK97" s="191"/>
      <c r="EL97" s="191"/>
      <c r="EM97" s="191"/>
      <c r="EN97" s="191"/>
      <c r="EO97" s="191"/>
      <c r="EP97" s="191">
        <f t="shared" si="113"/>
        <v>0</v>
      </c>
      <c r="EQ97" s="191"/>
      <c r="ER97" s="191"/>
      <c r="ES97" s="191"/>
      <c r="ET97" s="191"/>
      <c r="EU97" s="191"/>
      <c r="EV97" s="191"/>
      <c r="EW97" s="191">
        <f t="shared" si="114"/>
        <v>0</v>
      </c>
      <c r="EX97" s="191"/>
      <c r="EY97" s="191"/>
      <c r="EZ97" s="191"/>
      <c r="FA97" s="191"/>
      <c r="FB97" s="191"/>
      <c r="FC97" s="191"/>
      <c r="FD97" s="191">
        <f t="shared" si="115"/>
        <v>0</v>
      </c>
      <c r="FE97" s="191"/>
      <c r="FF97" s="191"/>
      <c r="FG97" s="191"/>
      <c r="FH97" s="191"/>
      <c r="FI97" s="191"/>
      <c r="FJ97" s="191"/>
      <c r="FK97" s="191">
        <f t="shared" si="116"/>
        <v>0</v>
      </c>
      <c r="FL97" s="191"/>
      <c r="FM97" s="191"/>
      <c r="FN97" s="191"/>
      <c r="FO97" s="191"/>
      <c r="FP97" s="191"/>
      <c r="FQ97" s="191"/>
      <c r="FR97" s="191">
        <f t="shared" si="117"/>
        <v>0</v>
      </c>
      <c r="FS97" s="191"/>
      <c r="FT97" s="191"/>
      <c r="FU97" s="191"/>
      <c r="FV97" s="191"/>
      <c r="FW97" s="191"/>
      <c r="FX97" s="191"/>
      <c r="FY97" s="191">
        <f t="shared" si="118"/>
        <v>0</v>
      </c>
      <c r="FZ97" s="191"/>
      <c r="GA97" s="191"/>
      <c r="GB97" s="191"/>
      <c r="GC97" s="191"/>
      <c r="GD97" s="191"/>
      <c r="GE97" s="191"/>
      <c r="GF97" s="191">
        <f t="shared" si="119"/>
        <v>0</v>
      </c>
      <c r="GG97" s="191"/>
      <c r="GH97" s="191"/>
      <c r="GI97" s="191"/>
      <c r="GJ97" s="191"/>
      <c r="GK97" s="191"/>
      <c r="GL97" s="191"/>
      <c r="GM97" s="191">
        <f t="shared" si="120"/>
        <v>0</v>
      </c>
      <c r="GN97" s="191"/>
      <c r="GO97" s="191"/>
      <c r="GP97" s="191"/>
      <c r="GQ97" s="191"/>
      <c r="GR97" s="191"/>
      <c r="GS97" s="191"/>
      <c r="GT97" s="191">
        <f t="shared" si="121"/>
        <v>0</v>
      </c>
      <c r="GU97" s="191"/>
      <c r="GV97" s="191"/>
      <c r="GW97" s="191"/>
      <c r="GX97" s="191">
        <v>29</v>
      </c>
      <c r="GY97" s="191">
        <v>236408</v>
      </c>
      <c r="GZ97" s="191"/>
      <c r="HA97" s="191">
        <f t="shared" si="122"/>
        <v>236408</v>
      </c>
      <c r="HB97" s="191"/>
      <c r="HC97" s="191"/>
      <c r="HD97" s="191"/>
      <c r="HE97" s="191"/>
      <c r="HF97" s="191"/>
      <c r="HG97" s="191"/>
      <c r="HH97" s="191">
        <f t="shared" si="123"/>
        <v>0</v>
      </c>
      <c r="HI97" s="191"/>
      <c r="HJ97" s="191"/>
      <c r="HK97" s="191"/>
      <c r="HL97" s="191"/>
      <c r="HM97" s="191"/>
      <c r="HN97" s="191"/>
      <c r="HO97" s="191">
        <f t="shared" si="124"/>
        <v>0</v>
      </c>
      <c r="HP97" s="191"/>
      <c r="HQ97" s="191"/>
      <c r="HR97" s="191"/>
      <c r="HS97" s="191"/>
      <c r="HT97" s="191"/>
      <c r="HU97" s="191"/>
      <c r="HV97" s="191">
        <f t="shared" si="125"/>
        <v>0</v>
      </c>
      <c r="HW97" s="191"/>
      <c r="HX97" s="191"/>
      <c r="HY97" s="191"/>
      <c r="HZ97" s="191"/>
      <c r="IA97" s="191"/>
      <c r="IB97" s="191"/>
      <c r="IC97" s="191">
        <f t="shared" si="126"/>
        <v>0</v>
      </c>
      <c r="ID97" s="191"/>
      <c r="IE97" s="191"/>
      <c r="IF97" s="191"/>
      <c r="IG97" s="191"/>
      <c r="IH97" s="191"/>
      <c r="II97" s="191"/>
      <c r="IJ97" s="191">
        <f t="shared" si="127"/>
        <v>0</v>
      </c>
      <c r="IK97" s="191"/>
      <c r="IL97" s="191"/>
      <c r="IM97" s="191"/>
      <c r="IN97" s="191"/>
      <c r="IO97" s="191"/>
      <c r="IP97" s="191"/>
      <c r="IQ97" s="191">
        <f t="shared" si="128"/>
        <v>0</v>
      </c>
      <c r="IR97" s="191"/>
      <c r="IS97" s="191"/>
      <c r="IT97" s="191"/>
      <c r="IU97" s="191"/>
      <c r="IV97" s="191"/>
      <c r="IW97" s="191"/>
      <c r="IX97" s="191">
        <f t="shared" si="129"/>
        <v>0</v>
      </c>
      <c r="IY97" s="191"/>
      <c r="IZ97" s="191"/>
      <c r="JA97" s="191"/>
      <c r="JB97" s="191"/>
      <c r="JC97" s="191"/>
      <c r="JD97" s="191"/>
      <c r="JE97" s="191">
        <f t="shared" si="130"/>
        <v>0</v>
      </c>
      <c r="JF97" s="191"/>
      <c r="JG97" s="191"/>
      <c r="JH97" s="191"/>
      <c r="JI97" s="191"/>
      <c r="JJ97" s="191"/>
      <c r="JK97" s="191"/>
      <c r="JL97" s="191">
        <f t="shared" si="131"/>
        <v>0</v>
      </c>
      <c r="JM97" s="191"/>
      <c r="JN97" s="191"/>
      <c r="JO97" s="191"/>
      <c r="JP97" s="191"/>
      <c r="JQ97" s="191"/>
      <c r="JR97" s="191"/>
      <c r="JS97" s="191">
        <f t="shared" si="132"/>
        <v>0</v>
      </c>
      <c r="JT97" s="191"/>
      <c r="JU97" s="191"/>
      <c r="JV97" s="191"/>
      <c r="JW97" s="191"/>
      <c r="JX97" s="191"/>
      <c r="JY97" s="191"/>
      <c r="JZ97" s="191">
        <f t="shared" si="133"/>
        <v>0</v>
      </c>
      <c r="KA97" s="191"/>
      <c r="KB97" s="191"/>
      <c r="KC97" s="191"/>
      <c r="KD97" s="191"/>
      <c r="KE97" s="191"/>
      <c r="KF97" s="191"/>
      <c r="KG97" s="191">
        <f t="shared" si="134"/>
        <v>0</v>
      </c>
      <c r="KH97" s="191"/>
      <c r="KI97" s="191"/>
      <c r="KJ97" s="191"/>
      <c r="KK97" s="191"/>
      <c r="KL97" s="191"/>
      <c r="KM97" s="191"/>
      <c r="KN97" s="191">
        <f t="shared" si="135"/>
        <v>0</v>
      </c>
      <c r="KO97" s="191"/>
      <c r="KP97" s="191"/>
      <c r="KQ97" s="191"/>
      <c r="KR97" s="191"/>
      <c r="KS97" s="190">
        <f t="shared" si="90"/>
        <v>236408</v>
      </c>
      <c r="KT97" s="190">
        <f t="shared" si="136"/>
        <v>0</v>
      </c>
      <c r="KU97" s="190">
        <f t="shared" si="137"/>
        <v>236408</v>
      </c>
      <c r="KV97" s="9"/>
    </row>
    <row r="98" spans="1:308" ht="18" customHeight="1">
      <c r="A98" s="200">
        <v>27</v>
      </c>
      <c r="B98" s="114" t="s">
        <v>1925</v>
      </c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>
        <f t="shared" si="91"/>
        <v>0</v>
      </c>
      <c r="N98" s="191"/>
      <c r="O98" s="191"/>
      <c r="P98" s="191"/>
      <c r="Q98" s="191"/>
      <c r="R98" s="191"/>
      <c r="S98" s="191"/>
      <c r="T98" s="191">
        <f t="shared" si="92"/>
        <v>0</v>
      </c>
      <c r="U98" s="191"/>
      <c r="V98" s="191"/>
      <c r="W98" s="191"/>
      <c r="X98" s="191"/>
      <c r="Y98" s="191"/>
      <c r="Z98" s="191"/>
      <c r="AA98" s="191">
        <f t="shared" si="93"/>
        <v>0</v>
      </c>
      <c r="AB98" s="191"/>
      <c r="AC98" s="191"/>
      <c r="AD98" s="191"/>
      <c r="AE98" s="191"/>
      <c r="AF98" s="191"/>
      <c r="AG98" s="191"/>
      <c r="AH98" s="191">
        <f t="shared" si="94"/>
        <v>0</v>
      </c>
      <c r="AI98" s="191"/>
      <c r="AJ98" s="191"/>
      <c r="AK98" s="191"/>
      <c r="AL98" s="191"/>
      <c r="AM98" s="191"/>
      <c r="AN98" s="191"/>
      <c r="AO98" s="191">
        <f t="shared" si="95"/>
        <v>0</v>
      </c>
      <c r="AP98" s="191"/>
      <c r="AQ98" s="191"/>
      <c r="AR98" s="191"/>
      <c r="AS98" s="191"/>
      <c r="AT98" s="191"/>
      <c r="AU98" s="191"/>
      <c r="AV98" s="191">
        <f t="shared" si="96"/>
        <v>0</v>
      </c>
      <c r="AW98" s="191"/>
      <c r="AX98" s="191"/>
      <c r="AY98" s="191"/>
      <c r="AZ98" s="191"/>
      <c r="BA98" s="191"/>
      <c r="BB98" s="191"/>
      <c r="BC98" s="191">
        <f t="shared" si="97"/>
        <v>0</v>
      </c>
      <c r="BD98" s="191"/>
      <c r="BE98" s="191"/>
      <c r="BF98" s="191"/>
      <c r="BG98" s="191"/>
      <c r="BH98" s="191"/>
      <c r="BI98" s="191"/>
      <c r="BJ98" s="191">
        <f t="shared" si="98"/>
        <v>0</v>
      </c>
      <c r="BK98" s="191"/>
      <c r="BL98" s="191"/>
      <c r="BM98" s="191"/>
      <c r="BN98" s="191"/>
      <c r="BO98" s="191"/>
      <c r="BP98" s="191"/>
      <c r="BQ98" s="191">
        <f t="shared" si="99"/>
        <v>0</v>
      </c>
      <c r="BR98" s="191"/>
      <c r="BS98" s="191"/>
      <c r="BT98" s="191"/>
      <c r="BU98" s="191"/>
      <c r="BV98" s="191">
        <f t="shared" si="100"/>
        <v>0</v>
      </c>
      <c r="BW98" s="191"/>
      <c r="BX98" s="191">
        <f t="shared" si="101"/>
        <v>0</v>
      </c>
      <c r="BY98" s="191"/>
      <c r="BZ98" s="191"/>
      <c r="CA98" s="191"/>
      <c r="CB98" s="191"/>
      <c r="CC98" s="191">
        <f t="shared" si="102"/>
        <v>0</v>
      </c>
      <c r="CD98" s="191"/>
      <c r="CE98" s="191">
        <f t="shared" si="103"/>
        <v>0</v>
      </c>
      <c r="CF98" s="191"/>
      <c r="CG98" s="191"/>
      <c r="CH98" s="191"/>
      <c r="CI98" s="191"/>
      <c r="CJ98" s="191">
        <f t="shared" si="104"/>
        <v>0</v>
      </c>
      <c r="CK98" s="191"/>
      <c r="CL98" s="191">
        <f t="shared" si="105"/>
        <v>0</v>
      </c>
      <c r="CM98" s="191"/>
      <c r="CN98" s="191"/>
      <c r="CO98" s="191"/>
      <c r="CP98" s="191"/>
      <c r="CQ98" s="191"/>
      <c r="CR98" s="191"/>
      <c r="CS98" s="191">
        <f t="shared" si="106"/>
        <v>0</v>
      </c>
      <c r="CT98" s="191"/>
      <c r="CU98" s="191"/>
      <c r="CV98" s="191"/>
      <c r="CW98" s="191"/>
      <c r="CX98" s="191"/>
      <c r="CY98" s="191"/>
      <c r="CZ98" s="191">
        <f t="shared" si="107"/>
        <v>0</v>
      </c>
      <c r="DA98" s="191"/>
      <c r="DB98" s="191"/>
      <c r="DC98" s="191"/>
      <c r="DD98" s="191"/>
      <c r="DE98" s="191"/>
      <c r="DF98" s="191"/>
      <c r="DG98" s="191">
        <f t="shared" si="108"/>
        <v>0</v>
      </c>
      <c r="DH98" s="191"/>
      <c r="DI98" s="191"/>
      <c r="DJ98" s="191"/>
      <c r="DK98" s="191"/>
      <c r="DL98" s="191"/>
      <c r="DM98" s="191"/>
      <c r="DN98" s="191">
        <f t="shared" si="109"/>
        <v>0</v>
      </c>
      <c r="DO98" s="191"/>
      <c r="DP98" s="191"/>
      <c r="DQ98" s="191"/>
      <c r="DR98" s="191"/>
      <c r="DS98" s="191"/>
      <c r="DT98" s="191"/>
      <c r="DU98" s="191">
        <f t="shared" si="110"/>
        <v>0</v>
      </c>
      <c r="DV98" s="191"/>
      <c r="DW98" s="191"/>
      <c r="DX98" s="191"/>
      <c r="DY98" s="191"/>
      <c r="DZ98" s="191"/>
      <c r="EA98" s="191"/>
      <c r="EB98" s="191">
        <f t="shared" si="111"/>
        <v>0</v>
      </c>
      <c r="EC98" s="191"/>
      <c r="ED98" s="191"/>
      <c r="EE98" s="191"/>
      <c r="EF98" s="191"/>
      <c r="EG98" s="191"/>
      <c r="EH98" s="191"/>
      <c r="EI98" s="191">
        <f t="shared" si="112"/>
        <v>0</v>
      </c>
      <c r="EJ98" s="191"/>
      <c r="EK98" s="191"/>
      <c r="EL98" s="191"/>
      <c r="EM98" s="191"/>
      <c r="EN98" s="191"/>
      <c r="EO98" s="191"/>
      <c r="EP98" s="191">
        <f t="shared" si="113"/>
        <v>0</v>
      </c>
      <c r="EQ98" s="191"/>
      <c r="ER98" s="191"/>
      <c r="ES98" s="191"/>
      <c r="ET98" s="191"/>
      <c r="EU98" s="191"/>
      <c r="EV98" s="191"/>
      <c r="EW98" s="191">
        <f t="shared" si="114"/>
        <v>0</v>
      </c>
      <c r="EX98" s="191"/>
      <c r="EY98" s="191"/>
      <c r="EZ98" s="191"/>
      <c r="FA98" s="191"/>
      <c r="FB98" s="191"/>
      <c r="FC98" s="191"/>
      <c r="FD98" s="191">
        <f t="shared" si="115"/>
        <v>0</v>
      </c>
      <c r="FE98" s="191"/>
      <c r="FF98" s="191"/>
      <c r="FG98" s="191"/>
      <c r="FH98" s="191"/>
      <c r="FI98" s="191"/>
      <c r="FJ98" s="191"/>
      <c r="FK98" s="191">
        <f t="shared" si="116"/>
        <v>0</v>
      </c>
      <c r="FL98" s="191"/>
      <c r="FM98" s="191"/>
      <c r="FN98" s="191"/>
      <c r="FO98" s="191"/>
      <c r="FP98" s="191"/>
      <c r="FQ98" s="191"/>
      <c r="FR98" s="191">
        <f t="shared" si="117"/>
        <v>0</v>
      </c>
      <c r="FS98" s="191"/>
      <c r="FT98" s="191"/>
      <c r="FU98" s="191"/>
      <c r="FV98" s="191"/>
      <c r="FW98" s="191"/>
      <c r="FX98" s="191"/>
      <c r="FY98" s="191">
        <f t="shared" si="118"/>
        <v>0</v>
      </c>
      <c r="FZ98" s="191"/>
      <c r="GA98" s="191"/>
      <c r="GB98" s="191"/>
      <c r="GC98" s="191"/>
      <c r="GD98" s="191"/>
      <c r="GE98" s="191"/>
      <c r="GF98" s="191">
        <f t="shared" si="119"/>
        <v>0</v>
      </c>
      <c r="GG98" s="191"/>
      <c r="GH98" s="191"/>
      <c r="GI98" s="191"/>
      <c r="GJ98" s="191"/>
      <c r="GK98" s="191">
        <v>77200</v>
      </c>
      <c r="GL98" s="191"/>
      <c r="GM98" s="191">
        <f t="shared" si="120"/>
        <v>77200</v>
      </c>
      <c r="GN98" s="191"/>
      <c r="GO98" s="191"/>
      <c r="GP98" s="191"/>
      <c r="GQ98" s="191"/>
      <c r="GR98" s="191"/>
      <c r="GS98" s="191"/>
      <c r="GT98" s="191">
        <f t="shared" si="121"/>
        <v>0</v>
      </c>
      <c r="GU98" s="191"/>
      <c r="GV98" s="191"/>
      <c r="GW98" s="191"/>
      <c r="GX98" s="191"/>
      <c r="GY98" s="191"/>
      <c r="GZ98" s="191"/>
      <c r="HA98" s="191">
        <f t="shared" si="122"/>
        <v>0</v>
      </c>
      <c r="HB98" s="191"/>
      <c r="HC98" s="191"/>
      <c r="HD98" s="191"/>
      <c r="HE98" s="191"/>
      <c r="HF98" s="191"/>
      <c r="HG98" s="191"/>
      <c r="HH98" s="191">
        <f t="shared" si="123"/>
        <v>0</v>
      </c>
      <c r="HI98" s="191"/>
      <c r="HJ98" s="191"/>
      <c r="HK98" s="191"/>
      <c r="HL98" s="191"/>
      <c r="HM98" s="191"/>
      <c r="HN98" s="191"/>
      <c r="HO98" s="191">
        <f t="shared" si="124"/>
        <v>0</v>
      </c>
      <c r="HP98" s="191"/>
      <c r="HQ98" s="191"/>
      <c r="HR98" s="191"/>
      <c r="HS98" s="191"/>
      <c r="HT98" s="191"/>
      <c r="HU98" s="191"/>
      <c r="HV98" s="191">
        <f t="shared" si="125"/>
        <v>0</v>
      </c>
      <c r="HW98" s="191"/>
      <c r="HX98" s="191"/>
      <c r="HY98" s="191"/>
      <c r="HZ98" s="191"/>
      <c r="IA98" s="191"/>
      <c r="IB98" s="191"/>
      <c r="IC98" s="191">
        <f t="shared" si="126"/>
        <v>0</v>
      </c>
      <c r="ID98" s="191"/>
      <c r="IE98" s="191"/>
      <c r="IF98" s="191"/>
      <c r="IG98" s="191"/>
      <c r="IH98" s="191"/>
      <c r="II98" s="191"/>
      <c r="IJ98" s="191">
        <f t="shared" si="127"/>
        <v>0</v>
      </c>
      <c r="IK98" s="191"/>
      <c r="IL98" s="191"/>
      <c r="IM98" s="191"/>
      <c r="IN98" s="191"/>
      <c r="IO98" s="191"/>
      <c r="IP98" s="191"/>
      <c r="IQ98" s="191">
        <f t="shared" si="128"/>
        <v>0</v>
      </c>
      <c r="IR98" s="191"/>
      <c r="IS98" s="191"/>
      <c r="IT98" s="191"/>
      <c r="IU98" s="191"/>
      <c r="IV98" s="191"/>
      <c r="IW98" s="191"/>
      <c r="IX98" s="191">
        <f t="shared" si="129"/>
        <v>0</v>
      </c>
      <c r="IY98" s="191"/>
      <c r="IZ98" s="191"/>
      <c r="JA98" s="191"/>
      <c r="JB98" s="191"/>
      <c r="JC98" s="191"/>
      <c r="JD98" s="191"/>
      <c r="JE98" s="191">
        <f t="shared" si="130"/>
        <v>0</v>
      </c>
      <c r="JF98" s="191"/>
      <c r="JG98" s="191"/>
      <c r="JH98" s="191"/>
      <c r="JI98" s="191"/>
      <c r="JJ98" s="191"/>
      <c r="JK98" s="191"/>
      <c r="JL98" s="191">
        <f t="shared" si="131"/>
        <v>0</v>
      </c>
      <c r="JM98" s="191"/>
      <c r="JN98" s="191"/>
      <c r="JO98" s="191"/>
      <c r="JP98" s="191"/>
      <c r="JQ98" s="191"/>
      <c r="JR98" s="191"/>
      <c r="JS98" s="191">
        <f t="shared" si="132"/>
        <v>0</v>
      </c>
      <c r="JT98" s="191"/>
      <c r="JU98" s="191"/>
      <c r="JV98" s="191"/>
      <c r="JW98" s="191"/>
      <c r="JX98" s="191"/>
      <c r="JY98" s="191"/>
      <c r="JZ98" s="191">
        <f t="shared" si="133"/>
        <v>0</v>
      </c>
      <c r="KA98" s="191"/>
      <c r="KB98" s="191"/>
      <c r="KC98" s="191"/>
      <c r="KD98" s="191"/>
      <c r="KE98" s="191"/>
      <c r="KF98" s="191"/>
      <c r="KG98" s="191">
        <f t="shared" si="134"/>
        <v>0</v>
      </c>
      <c r="KH98" s="191"/>
      <c r="KI98" s="191"/>
      <c r="KJ98" s="191"/>
      <c r="KK98" s="191"/>
      <c r="KL98" s="191"/>
      <c r="KM98" s="191"/>
      <c r="KN98" s="191">
        <f t="shared" si="135"/>
        <v>0</v>
      </c>
      <c r="KO98" s="191"/>
      <c r="KP98" s="191"/>
      <c r="KQ98" s="191"/>
      <c r="KR98" s="191"/>
      <c r="KS98" s="190">
        <f t="shared" si="90"/>
        <v>77200</v>
      </c>
      <c r="KT98" s="190">
        <f t="shared" si="136"/>
        <v>0</v>
      </c>
      <c r="KU98" s="190">
        <f t="shared" si="137"/>
        <v>77200</v>
      </c>
      <c r="KV98" s="9"/>
    </row>
    <row r="99" spans="1:308" ht="18" customHeight="1">
      <c r="A99" s="200">
        <v>28</v>
      </c>
      <c r="B99" s="114" t="s">
        <v>1951</v>
      </c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>
        <f t="shared" si="91"/>
        <v>0</v>
      </c>
      <c r="N99" s="191"/>
      <c r="O99" s="191"/>
      <c r="P99" s="191"/>
      <c r="Q99" s="191"/>
      <c r="R99" s="191"/>
      <c r="S99" s="191"/>
      <c r="T99" s="191">
        <f t="shared" si="92"/>
        <v>0</v>
      </c>
      <c r="U99" s="191"/>
      <c r="V99" s="191"/>
      <c r="W99" s="191"/>
      <c r="X99" s="191"/>
      <c r="Y99" s="191"/>
      <c r="Z99" s="191"/>
      <c r="AA99" s="191">
        <f t="shared" si="93"/>
        <v>0</v>
      </c>
      <c r="AB99" s="191"/>
      <c r="AC99" s="191"/>
      <c r="AD99" s="191"/>
      <c r="AE99" s="191"/>
      <c r="AF99" s="191"/>
      <c r="AG99" s="191"/>
      <c r="AH99" s="191">
        <f t="shared" si="94"/>
        <v>0</v>
      </c>
      <c r="AI99" s="191"/>
      <c r="AJ99" s="191"/>
      <c r="AK99" s="191"/>
      <c r="AL99" s="191"/>
      <c r="AM99" s="191"/>
      <c r="AN99" s="191"/>
      <c r="AO99" s="191">
        <f t="shared" si="95"/>
        <v>0</v>
      </c>
      <c r="AP99" s="191"/>
      <c r="AQ99" s="191"/>
      <c r="AR99" s="191"/>
      <c r="AS99" s="191"/>
      <c r="AT99" s="191"/>
      <c r="AU99" s="191"/>
      <c r="AV99" s="191">
        <f t="shared" si="96"/>
        <v>0</v>
      </c>
      <c r="AW99" s="191"/>
      <c r="AX99" s="191"/>
      <c r="AY99" s="191"/>
      <c r="AZ99" s="191"/>
      <c r="BA99" s="191"/>
      <c r="BB99" s="191"/>
      <c r="BC99" s="191">
        <f t="shared" si="97"/>
        <v>0</v>
      </c>
      <c r="BD99" s="191"/>
      <c r="BE99" s="191"/>
      <c r="BF99" s="191"/>
      <c r="BG99" s="191"/>
      <c r="BH99" s="191"/>
      <c r="BI99" s="191"/>
      <c r="BJ99" s="191">
        <f t="shared" si="98"/>
        <v>0</v>
      </c>
      <c r="BK99" s="191"/>
      <c r="BL99" s="191"/>
      <c r="BM99" s="191"/>
      <c r="BN99" s="191"/>
      <c r="BO99" s="191"/>
      <c r="BP99" s="191"/>
      <c r="BQ99" s="191">
        <f t="shared" si="99"/>
        <v>0</v>
      </c>
      <c r="BR99" s="191"/>
      <c r="BS99" s="191"/>
      <c r="BT99" s="191"/>
      <c r="BU99" s="191"/>
      <c r="BV99" s="191">
        <f t="shared" si="100"/>
        <v>0</v>
      </c>
      <c r="BW99" s="191"/>
      <c r="BX99" s="191">
        <f t="shared" si="101"/>
        <v>0</v>
      </c>
      <c r="BY99" s="191"/>
      <c r="BZ99" s="191"/>
      <c r="CA99" s="191"/>
      <c r="CB99" s="191"/>
      <c r="CC99" s="191">
        <f t="shared" si="102"/>
        <v>0</v>
      </c>
      <c r="CD99" s="191"/>
      <c r="CE99" s="191">
        <f t="shared" si="103"/>
        <v>0</v>
      </c>
      <c r="CF99" s="191"/>
      <c r="CG99" s="191"/>
      <c r="CH99" s="191"/>
      <c r="CI99" s="191"/>
      <c r="CJ99" s="191">
        <f t="shared" si="104"/>
        <v>0</v>
      </c>
      <c r="CK99" s="191"/>
      <c r="CL99" s="191">
        <f t="shared" si="105"/>
        <v>0</v>
      </c>
      <c r="CM99" s="191"/>
      <c r="CN99" s="191"/>
      <c r="CO99" s="191"/>
      <c r="CP99" s="191"/>
      <c r="CQ99" s="191"/>
      <c r="CR99" s="191"/>
      <c r="CS99" s="191">
        <f t="shared" si="106"/>
        <v>0</v>
      </c>
      <c r="CT99" s="191"/>
      <c r="CU99" s="191"/>
      <c r="CV99" s="191"/>
      <c r="CW99" s="191"/>
      <c r="CX99" s="191"/>
      <c r="CY99" s="191"/>
      <c r="CZ99" s="191">
        <f t="shared" si="107"/>
        <v>0</v>
      </c>
      <c r="DA99" s="191"/>
      <c r="DB99" s="191"/>
      <c r="DC99" s="191"/>
      <c r="DD99" s="191"/>
      <c r="DE99" s="191"/>
      <c r="DF99" s="191"/>
      <c r="DG99" s="191">
        <f t="shared" si="108"/>
        <v>0</v>
      </c>
      <c r="DH99" s="191"/>
      <c r="DI99" s="191"/>
      <c r="DJ99" s="191"/>
      <c r="DK99" s="191"/>
      <c r="DL99" s="191"/>
      <c r="DM99" s="191"/>
      <c r="DN99" s="191">
        <f t="shared" si="109"/>
        <v>0</v>
      </c>
      <c r="DO99" s="191"/>
      <c r="DP99" s="191"/>
      <c r="DQ99" s="191"/>
      <c r="DR99" s="191"/>
      <c r="DS99" s="191"/>
      <c r="DT99" s="191"/>
      <c r="DU99" s="191">
        <f t="shared" si="110"/>
        <v>0</v>
      </c>
      <c r="DV99" s="191"/>
      <c r="DW99" s="191"/>
      <c r="DX99" s="191"/>
      <c r="DY99" s="191"/>
      <c r="DZ99" s="191"/>
      <c r="EA99" s="191"/>
      <c r="EB99" s="191">
        <f t="shared" si="111"/>
        <v>0</v>
      </c>
      <c r="EC99" s="191"/>
      <c r="ED99" s="191"/>
      <c r="EE99" s="191"/>
      <c r="EF99" s="191"/>
      <c r="EG99" s="191"/>
      <c r="EH99" s="191"/>
      <c r="EI99" s="191">
        <f t="shared" si="112"/>
        <v>0</v>
      </c>
      <c r="EJ99" s="191"/>
      <c r="EK99" s="191"/>
      <c r="EL99" s="191"/>
      <c r="EM99" s="191"/>
      <c r="EN99" s="191"/>
      <c r="EO99" s="191"/>
      <c r="EP99" s="191">
        <f t="shared" si="113"/>
        <v>0</v>
      </c>
      <c r="EQ99" s="191"/>
      <c r="ER99" s="191"/>
      <c r="ES99" s="191"/>
      <c r="ET99" s="191"/>
      <c r="EU99" s="191"/>
      <c r="EV99" s="191"/>
      <c r="EW99" s="191">
        <f t="shared" si="114"/>
        <v>0</v>
      </c>
      <c r="EX99" s="191"/>
      <c r="EY99" s="191"/>
      <c r="EZ99" s="191"/>
      <c r="FA99" s="191"/>
      <c r="FB99" s="191">
        <v>70000</v>
      </c>
      <c r="FC99" s="191"/>
      <c r="FD99" s="191">
        <f t="shared" si="115"/>
        <v>70000</v>
      </c>
      <c r="FE99" s="191"/>
      <c r="FF99" s="191"/>
      <c r="FG99" s="191"/>
      <c r="FH99" s="191"/>
      <c r="FI99" s="191"/>
      <c r="FJ99" s="191"/>
      <c r="FK99" s="191">
        <f t="shared" si="116"/>
        <v>0</v>
      </c>
      <c r="FL99" s="191"/>
      <c r="FM99" s="191"/>
      <c r="FN99" s="191"/>
      <c r="FO99" s="191"/>
      <c r="FP99" s="191"/>
      <c r="FQ99" s="191"/>
      <c r="FR99" s="191">
        <f t="shared" si="117"/>
        <v>0</v>
      </c>
      <c r="FS99" s="191"/>
      <c r="FT99" s="191"/>
      <c r="FU99" s="191"/>
      <c r="FV99" s="191"/>
      <c r="FW99" s="191">
        <v>110000</v>
      </c>
      <c r="FX99" s="191"/>
      <c r="FY99" s="191">
        <f t="shared" si="118"/>
        <v>110000</v>
      </c>
      <c r="FZ99" s="191"/>
      <c r="GA99" s="191"/>
      <c r="GB99" s="191"/>
      <c r="GC99" s="191">
        <v>1</v>
      </c>
      <c r="GD99" s="191">
        <v>137250</v>
      </c>
      <c r="GE99" s="191">
        <v>250000</v>
      </c>
      <c r="GF99" s="191">
        <f t="shared" si="119"/>
        <v>387250</v>
      </c>
      <c r="GG99" s="191"/>
      <c r="GH99" s="191"/>
      <c r="GI99" s="191"/>
      <c r="GJ99" s="191"/>
      <c r="GK99" s="191"/>
      <c r="GL99" s="191"/>
      <c r="GM99" s="191">
        <f t="shared" si="120"/>
        <v>0</v>
      </c>
      <c r="GN99" s="191"/>
      <c r="GO99" s="191"/>
      <c r="GP99" s="191"/>
      <c r="GQ99" s="191"/>
      <c r="GR99" s="191"/>
      <c r="GS99" s="191"/>
      <c r="GT99" s="191">
        <f t="shared" si="121"/>
        <v>0</v>
      </c>
      <c r="GU99" s="191"/>
      <c r="GV99" s="191"/>
      <c r="GW99" s="191"/>
      <c r="GX99" s="191"/>
      <c r="GY99" s="191"/>
      <c r="GZ99" s="191"/>
      <c r="HA99" s="191">
        <f t="shared" si="122"/>
        <v>0</v>
      </c>
      <c r="HB99" s="191"/>
      <c r="HC99" s="191"/>
      <c r="HD99" s="191"/>
      <c r="HE99" s="191"/>
      <c r="HF99" s="191"/>
      <c r="HG99" s="191"/>
      <c r="HH99" s="191">
        <f t="shared" si="123"/>
        <v>0</v>
      </c>
      <c r="HI99" s="191"/>
      <c r="HJ99" s="191"/>
      <c r="HK99" s="191"/>
      <c r="HL99" s="191"/>
      <c r="HM99" s="191"/>
      <c r="HN99" s="191"/>
      <c r="HO99" s="191">
        <f t="shared" si="124"/>
        <v>0</v>
      </c>
      <c r="HP99" s="191"/>
      <c r="HQ99" s="191"/>
      <c r="HR99" s="191"/>
      <c r="HS99" s="191"/>
      <c r="HT99" s="191"/>
      <c r="HU99" s="191"/>
      <c r="HV99" s="191">
        <f t="shared" si="125"/>
        <v>0</v>
      </c>
      <c r="HW99" s="191"/>
      <c r="HX99" s="191"/>
      <c r="HY99" s="191"/>
      <c r="HZ99" s="191"/>
      <c r="IA99" s="191"/>
      <c r="IB99" s="191"/>
      <c r="IC99" s="191">
        <f t="shared" si="126"/>
        <v>0</v>
      </c>
      <c r="ID99" s="191"/>
      <c r="IE99" s="191"/>
      <c r="IF99" s="191"/>
      <c r="IG99" s="191"/>
      <c r="IH99" s="191"/>
      <c r="II99" s="191"/>
      <c r="IJ99" s="191">
        <f t="shared" si="127"/>
        <v>0</v>
      </c>
      <c r="IK99" s="191"/>
      <c r="IL99" s="191"/>
      <c r="IM99" s="191"/>
      <c r="IN99" s="191"/>
      <c r="IO99" s="191"/>
      <c r="IP99" s="191"/>
      <c r="IQ99" s="191">
        <f t="shared" si="128"/>
        <v>0</v>
      </c>
      <c r="IR99" s="191"/>
      <c r="IS99" s="191"/>
      <c r="IT99" s="191"/>
      <c r="IU99" s="191"/>
      <c r="IV99" s="191"/>
      <c r="IW99" s="191"/>
      <c r="IX99" s="191">
        <f t="shared" si="129"/>
        <v>0</v>
      </c>
      <c r="IY99" s="191"/>
      <c r="IZ99" s="191"/>
      <c r="JA99" s="191"/>
      <c r="JB99" s="191"/>
      <c r="JC99" s="191"/>
      <c r="JD99" s="191"/>
      <c r="JE99" s="191">
        <f t="shared" si="130"/>
        <v>0</v>
      </c>
      <c r="JF99" s="191"/>
      <c r="JG99" s="191"/>
      <c r="JH99" s="191"/>
      <c r="JI99" s="191"/>
      <c r="JJ99" s="191"/>
      <c r="JK99" s="191"/>
      <c r="JL99" s="191">
        <f t="shared" si="131"/>
        <v>0</v>
      </c>
      <c r="JM99" s="191"/>
      <c r="JN99" s="191"/>
      <c r="JO99" s="191"/>
      <c r="JP99" s="191"/>
      <c r="JQ99" s="191"/>
      <c r="JR99" s="191"/>
      <c r="JS99" s="191">
        <f t="shared" si="132"/>
        <v>0</v>
      </c>
      <c r="JT99" s="191"/>
      <c r="JU99" s="191"/>
      <c r="JV99" s="191"/>
      <c r="JW99" s="191"/>
      <c r="JX99" s="191"/>
      <c r="JY99" s="191"/>
      <c r="JZ99" s="191">
        <f t="shared" si="133"/>
        <v>0</v>
      </c>
      <c r="KA99" s="191"/>
      <c r="KB99" s="191"/>
      <c r="KC99" s="191"/>
      <c r="KD99" s="191"/>
      <c r="KE99" s="191"/>
      <c r="KF99" s="191"/>
      <c r="KG99" s="191">
        <f t="shared" si="134"/>
        <v>0</v>
      </c>
      <c r="KH99" s="191"/>
      <c r="KI99" s="191"/>
      <c r="KJ99" s="191"/>
      <c r="KK99" s="191"/>
      <c r="KL99" s="191"/>
      <c r="KM99" s="191"/>
      <c r="KN99" s="191">
        <f t="shared" si="135"/>
        <v>0</v>
      </c>
      <c r="KO99" s="191"/>
      <c r="KP99" s="191"/>
      <c r="KQ99" s="191"/>
      <c r="KR99" s="191"/>
      <c r="KS99" s="190">
        <f t="shared" si="90"/>
        <v>317250</v>
      </c>
      <c r="KT99" s="190">
        <f t="shared" si="136"/>
        <v>250000</v>
      </c>
      <c r="KU99" s="190">
        <f t="shared" si="137"/>
        <v>567250</v>
      </c>
      <c r="KV99" s="9"/>
    </row>
    <row r="100" spans="1:308" ht="18" customHeight="1">
      <c r="A100" s="200">
        <v>29</v>
      </c>
      <c r="B100" s="114" t="s">
        <v>1926</v>
      </c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>
        <f t="shared" si="91"/>
        <v>0</v>
      </c>
      <c r="N100" s="191"/>
      <c r="O100" s="191"/>
      <c r="P100" s="191"/>
      <c r="Q100" s="191"/>
      <c r="R100" s="191"/>
      <c r="S100" s="191"/>
      <c r="T100" s="191">
        <f t="shared" si="92"/>
        <v>0</v>
      </c>
      <c r="U100" s="191"/>
      <c r="V100" s="191"/>
      <c r="W100" s="191"/>
      <c r="X100" s="191"/>
      <c r="Y100" s="191"/>
      <c r="Z100" s="191"/>
      <c r="AA100" s="191">
        <f t="shared" si="93"/>
        <v>0</v>
      </c>
      <c r="AB100" s="191"/>
      <c r="AC100" s="191"/>
      <c r="AD100" s="191"/>
      <c r="AE100" s="191"/>
      <c r="AF100" s="191"/>
      <c r="AG100" s="191"/>
      <c r="AH100" s="191">
        <f t="shared" si="94"/>
        <v>0</v>
      </c>
      <c r="AI100" s="191"/>
      <c r="AJ100" s="191"/>
      <c r="AK100" s="191"/>
      <c r="AL100" s="191"/>
      <c r="AM100" s="191"/>
      <c r="AN100" s="191"/>
      <c r="AO100" s="191">
        <f t="shared" si="95"/>
        <v>0</v>
      </c>
      <c r="AP100" s="191"/>
      <c r="AQ100" s="191"/>
      <c r="AR100" s="191"/>
      <c r="AS100" s="191"/>
      <c r="AT100" s="191"/>
      <c r="AU100" s="191"/>
      <c r="AV100" s="191">
        <f t="shared" si="96"/>
        <v>0</v>
      </c>
      <c r="AW100" s="191"/>
      <c r="AX100" s="191"/>
      <c r="AY100" s="191"/>
      <c r="AZ100" s="191"/>
      <c r="BA100" s="191"/>
      <c r="BB100" s="191"/>
      <c r="BC100" s="191">
        <f t="shared" si="97"/>
        <v>0</v>
      </c>
      <c r="BD100" s="191"/>
      <c r="BE100" s="191"/>
      <c r="BF100" s="191"/>
      <c r="BG100" s="191"/>
      <c r="BH100" s="191"/>
      <c r="BI100" s="191"/>
      <c r="BJ100" s="191">
        <f t="shared" si="98"/>
        <v>0</v>
      </c>
      <c r="BK100" s="191"/>
      <c r="BL100" s="191"/>
      <c r="BM100" s="191"/>
      <c r="BN100" s="191"/>
      <c r="BO100" s="191"/>
      <c r="BP100" s="191"/>
      <c r="BQ100" s="191">
        <f t="shared" si="99"/>
        <v>0</v>
      </c>
      <c r="BR100" s="191"/>
      <c r="BS100" s="191"/>
      <c r="BT100" s="191"/>
      <c r="BU100" s="191"/>
      <c r="BV100" s="191">
        <f t="shared" si="100"/>
        <v>0</v>
      </c>
      <c r="BW100" s="191"/>
      <c r="BX100" s="191">
        <f t="shared" si="101"/>
        <v>0</v>
      </c>
      <c r="BY100" s="191"/>
      <c r="BZ100" s="191"/>
      <c r="CA100" s="191"/>
      <c r="CB100" s="191"/>
      <c r="CC100" s="191">
        <f t="shared" si="102"/>
        <v>0</v>
      </c>
      <c r="CD100" s="191"/>
      <c r="CE100" s="191">
        <f t="shared" si="103"/>
        <v>0</v>
      </c>
      <c r="CF100" s="191"/>
      <c r="CG100" s="191"/>
      <c r="CH100" s="191"/>
      <c r="CI100" s="191"/>
      <c r="CJ100" s="191">
        <f t="shared" si="104"/>
        <v>0</v>
      </c>
      <c r="CK100" s="191"/>
      <c r="CL100" s="191">
        <f t="shared" si="105"/>
        <v>0</v>
      </c>
      <c r="CM100" s="191"/>
      <c r="CN100" s="191"/>
      <c r="CO100" s="191"/>
      <c r="CP100" s="191"/>
      <c r="CQ100" s="191"/>
      <c r="CR100" s="191"/>
      <c r="CS100" s="191">
        <f t="shared" si="106"/>
        <v>0</v>
      </c>
      <c r="CT100" s="191"/>
      <c r="CU100" s="191"/>
      <c r="CV100" s="191"/>
      <c r="CW100" s="191"/>
      <c r="CX100" s="191"/>
      <c r="CY100" s="191"/>
      <c r="CZ100" s="191">
        <f t="shared" si="107"/>
        <v>0</v>
      </c>
      <c r="DA100" s="191"/>
      <c r="DB100" s="191"/>
      <c r="DC100" s="191"/>
      <c r="DD100" s="191"/>
      <c r="DE100" s="191"/>
      <c r="DF100" s="191"/>
      <c r="DG100" s="191">
        <f t="shared" si="108"/>
        <v>0</v>
      </c>
      <c r="DH100" s="191"/>
      <c r="DI100" s="191"/>
      <c r="DJ100" s="191"/>
      <c r="DK100" s="191"/>
      <c r="DL100" s="191"/>
      <c r="DM100" s="191"/>
      <c r="DN100" s="191">
        <f t="shared" si="109"/>
        <v>0</v>
      </c>
      <c r="DO100" s="191"/>
      <c r="DP100" s="191"/>
      <c r="DQ100" s="191"/>
      <c r="DR100" s="191"/>
      <c r="DS100" s="191"/>
      <c r="DT100" s="191"/>
      <c r="DU100" s="191">
        <f t="shared" si="110"/>
        <v>0</v>
      </c>
      <c r="DV100" s="191"/>
      <c r="DW100" s="191"/>
      <c r="DX100" s="191"/>
      <c r="DY100" s="191"/>
      <c r="DZ100" s="191"/>
      <c r="EA100" s="191"/>
      <c r="EB100" s="191">
        <f t="shared" si="111"/>
        <v>0</v>
      </c>
      <c r="EC100" s="191"/>
      <c r="ED100" s="191"/>
      <c r="EE100" s="191"/>
      <c r="EF100" s="191"/>
      <c r="EG100" s="191"/>
      <c r="EH100" s="191"/>
      <c r="EI100" s="191">
        <f t="shared" si="112"/>
        <v>0</v>
      </c>
      <c r="EJ100" s="191"/>
      <c r="EK100" s="191"/>
      <c r="EL100" s="191"/>
      <c r="EM100" s="191"/>
      <c r="EN100" s="191"/>
      <c r="EO100" s="191"/>
      <c r="EP100" s="191">
        <f t="shared" si="113"/>
        <v>0</v>
      </c>
      <c r="EQ100" s="191"/>
      <c r="ER100" s="191"/>
      <c r="ES100" s="191"/>
      <c r="ET100" s="191"/>
      <c r="EU100" s="191"/>
      <c r="EV100" s="191"/>
      <c r="EW100" s="191">
        <f t="shared" si="114"/>
        <v>0</v>
      </c>
      <c r="EX100" s="191"/>
      <c r="EY100" s="191"/>
      <c r="EZ100" s="191"/>
      <c r="FA100" s="191"/>
      <c r="FB100" s="191"/>
      <c r="FC100" s="191"/>
      <c r="FD100" s="191">
        <f t="shared" si="115"/>
        <v>0</v>
      </c>
      <c r="FE100" s="191"/>
      <c r="FF100" s="191"/>
      <c r="FG100" s="191"/>
      <c r="FH100" s="191"/>
      <c r="FI100" s="191"/>
      <c r="FJ100" s="191"/>
      <c r="FK100" s="191">
        <f t="shared" si="116"/>
        <v>0</v>
      </c>
      <c r="FL100" s="191"/>
      <c r="FM100" s="191"/>
      <c r="FN100" s="191"/>
      <c r="FO100" s="191"/>
      <c r="FP100" s="191"/>
      <c r="FQ100" s="191"/>
      <c r="FR100" s="191">
        <f t="shared" si="117"/>
        <v>0</v>
      </c>
      <c r="FS100" s="191"/>
      <c r="FT100" s="191"/>
      <c r="FU100" s="191"/>
      <c r="FV100" s="191"/>
      <c r="FW100" s="191"/>
      <c r="FX100" s="191"/>
      <c r="FY100" s="191">
        <f t="shared" si="118"/>
        <v>0</v>
      </c>
      <c r="FZ100" s="191"/>
      <c r="GA100" s="191"/>
      <c r="GB100" s="191"/>
      <c r="GC100" s="191"/>
      <c r="GD100" s="191"/>
      <c r="GE100" s="191"/>
      <c r="GF100" s="191">
        <f t="shared" si="119"/>
        <v>0</v>
      </c>
      <c r="GG100" s="191"/>
      <c r="GH100" s="191"/>
      <c r="GI100" s="191"/>
      <c r="GJ100" s="191"/>
      <c r="GK100" s="191"/>
      <c r="GL100" s="191"/>
      <c r="GM100" s="191">
        <f t="shared" si="120"/>
        <v>0</v>
      </c>
      <c r="GN100" s="191"/>
      <c r="GO100" s="191"/>
      <c r="GP100" s="191"/>
      <c r="GQ100" s="191"/>
      <c r="GR100" s="191"/>
      <c r="GS100" s="191"/>
      <c r="GT100" s="191">
        <f t="shared" si="121"/>
        <v>0</v>
      </c>
      <c r="GU100" s="191"/>
      <c r="GV100" s="191"/>
      <c r="GW100" s="191"/>
      <c r="GX100" s="191"/>
      <c r="GY100" s="191"/>
      <c r="GZ100" s="191"/>
      <c r="HA100" s="191">
        <f t="shared" si="122"/>
        <v>0</v>
      </c>
      <c r="HB100" s="191"/>
      <c r="HC100" s="191"/>
      <c r="HD100" s="191"/>
      <c r="HE100" s="191"/>
      <c r="HF100" s="191"/>
      <c r="HG100" s="191"/>
      <c r="HH100" s="191">
        <f t="shared" si="123"/>
        <v>0</v>
      </c>
      <c r="HI100" s="191"/>
      <c r="HJ100" s="191"/>
      <c r="HK100" s="191"/>
      <c r="HL100" s="191"/>
      <c r="HM100" s="191"/>
      <c r="HN100" s="191"/>
      <c r="HO100" s="191">
        <f t="shared" si="124"/>
        <v>0</v>
      </c>
      <c r="HP100" s="191"/>
      <c r="HQ100" s="191"/>
      <c r="HR100" s="191"/>
      <c r="HS100" s="191"/>
      <c r="HT100" s="191"/>
      <c r="HU100" s="191"/>
      <c r="HV100" s="191">
        <f t="shared" si="125"/>
        <v>0</v>
      </c>
      <c r="HW100" s="191"/>
      <c r="HX100" s="191"/>
      <c r="HY100" s="191"/>
      <c r="HZ100" s="191"/>
      <c r="IA100" s="191"/>
      <c r="IB100" s="191"/>
      <c r="IC100" s="191">
        <f t="shared" si="126"/>
        <v>0</v>
      </c>
      <c r="ID100" s="191"/>
      <c r="IE100" s="191"/>
      <c r="IF100" s="191"/>
      <c r="IG100" s="191"/>
      <c r="IH100" s="191"/>
      <c r="II100" s="191"/>
      <c r="IJ100" s="191">
        <f t="shared" si="127"/>
        <v>0</v>
      </c>
      <c r="IK100" s="191"/>
      <c r="IL100" s="191"/>
      <c r="IM100" s="191"/>
      <c r="IN100" s="191"/>
      <c r="IO100" s="191"/>
      <c r="IP100" s="191"/>
      <c r="IQ100" s="191">
        <f t="shared" si="128"/>
        <v>0</v>
      </c>
      <c r="IR100" s="191"/>
      <c r="IS100" s="191"/>
      <c r="IT100" s="191"/>
      <c r="IU100" s="191"/>
      <c r="IV100" s="191"/>
      <c r="IW100" s="191"/>
      <c r="IX100" s="191">
        <f t="shared" si="129"/>
        <v>0</v>
      </c>
      <c r="IY100" s="191"/>
      <c r="IZ100" s="191"/>
      <c r="JA100" s="191"/>
      <c r="JB100" s="191"/>
      <c r="JC100" s="191"/>
      <c r="JD100" s="191"/>
      <c r="JE100" s="191">
        <f t="shared" si="130"/>
        <v>0</v>
      </c>
      <c r="JF100" s="191"/>
      <c r="JG100" s="191"/>
      <c r="JH100" s="191"/>
      <c r="JI100" s="191"/>
      <c r="JJ100" s="191"/>
      <c r="JK100" s="191"/>
      <c r="JL100" s="191">
        <f t="shared" si="131"/>
        <v>0</v>
      </c>
      <c r="JM100" s="191"/>
      <c r="JN100" s="191"/>
      <c r="JO100" s="191"/>
      <c r="JP100" s="191"/>
      <c r="JQ100" s="191"/>
      <c r="JR100" s="191"/>
      <c r="JS100" s="191">
        <f t="shared" si="132"/>
        <v>0</v>
      </c>
      <c r="JT100" s="191"/>
      <c r="JU100" s="191"/>
      <c r="JV100" s="191"/>
      <c r="JW100" s="191"/>
      <c r="JX100" s="191"/>
      <c r="JY100" s="191"/>
      <c r="JZ100" s="191">
        <f t="shared" si="133"/>
        <v>0</v>
      </c>
      <c r="KA100" s="191"/>
      <c r="KB100" s="191"/>
      <c r="KC100" s="191"/>
      <c r="KD100" s="191"/>
      <c r="KE100" s="191"/>
      <c r="KF100" s="191"/>
      <c r="KG100" s="191">
        <f t="shared" si="134"/>
        <v>0</v>
      </c>
      <c r="KH100" s="191"/>
      <c r="KI100" s="191"/>
      <c r="KJ100" s="191"/>
      <c r="KK100" s="191"/>
      <c r="KL100" s="191"/>
      <c r="KM100" s="191"/>
      <c r="KN100" s="191">
        <f t="shared" si="135"/>
        <v>0</v>
      </c>
      <c r="KO100" s="191"/>
      <c r="KP100" s="191"/>
      <c r="KQ100" s="191"/>
      <c r="KR100" s="191"/>
      <c r="KS100" s="190">
        <f t="shared" si="90"/>
        <v>0</v>
      </c>
      <c r="KT100" s="190">
        <f t="shared" si="136"/>
        <v>0</v>
      </c>
      <c r="KU100" s="190">
        <f t="shared" si="137"/>
        <v>0</v>
      </c>
      <c r="KV100" s="9"/>
    </row>
    <row r="101" spans="1:308" ht="18" customHeight="1">
      <c r="A101" s="200">
        <v>30</v>
      </c>
      <c r="B101" s="114" t="s">
        <v>1927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>
        <f t="shared" si="91"/>
        <v>0</v>
      </c>
      <c r="N101" s="191"/>
      <c r="O101" s="191"/>
      <c r="P101" s="191"/>
      <c r="Q101" s="191"/>
      <c r="R101" s="191"/>
      <c r="S101" s="191"/>
      <c r="T101" s="191">
        <f t="shared" si="92"/>
        <v>0</v>
      </c>
      <c r="U101" s="191"/>
      <c r="V101" s="191"/>
      <c r="W101" s="191"/>
      <c r="X101" s="191"/>
      <c r="Y101" s="191"/>
      <c r="Z101" s="191"/>
      <c r="AA101" s="191">
        <f t="shared" si="93"/>
        <v>0</v>
      </c>
      <c r="AB101" s="191"/>
      <c r="AC101" s="191"/>
      <c r="AD101" s="191"/>
      <c r="AE101" s="191"/>
      <c r="AF101" s="191"/>
      <c r="AG101" s="191"/>
      <c r="AH101" s="191">
        <f t="shared" si="94"/>
        <v>0</v>
      </c>
      <c r="AI101" s="191"/>
      <c r="AJ101" s="191"/>
      <c r="AK101" s="191"/>
      <c r="AL101" s="191"/>
      <c r="AM101" s="191"/>
      <c r="AN101" s="191"/>
      <c r="AO101" s="191">
        <f t="shared" si="95"/>
        <v>0</v>
      </c>
      <c r="AP101" s="191"/>
      <c r="AQ101" s="191"/>
      <c r="AR101" s="191"/>
      <c r="AS101" s="191"/>
      <c r="AT101" s="191"/>
      <c r="AU101" s="191"/>
      <c r="AV101" s="191">
        <f t="shared" si="96"/>
        <v>0</v>
      </c>
      <c r="AW101" s="191"/>
      <c r="AX101" s="191"/>
      <c r="AY101" s="191"/>
      <c r="AZ101" s="191"/>
      <c r="BA101" s="191"/>
      <c r="BB101" s="191"/>
      <c r="BC101" s="191">
        <f t="shared" si="97"/>
        <v>0</v>
      </c>
      <c r="BD101" s="191"/>
      <c r="BE101" s="191"/>
      <c r="BF101" s="191"/>
      <c r="BG101" s="191"/>
      <c r="BH101" s="191"/>
      <c r="BI101" s="191"/>
      <c r="BJ101" s="191">
        <f t="shared" si="98"/>
        <v>0</v>
      </c>
      <c r="BK101" s="191"/>
      <c r="BL101" s="191"/>
      <c r="BM101" s="191"/>
      <c r="BN101" s="191"/>
      <c r="BO101" s="191"/>
      <c r="BP101" s="191"/>
      <c r="BQ101" s="191">
        <f t="shared" si="99"/>
        <v>0</v>
      </c>
      <c r="BR101" s="191"/>
      <c r="BS101" s="191"/>
      <c r="BT101" s="191"/>
      <c r="BU101" s="191"/>
      <c r="BV101" s="191">
        <f t="shared" si="100"/>
        <v>0</v>
      </c>
      <c r="BW101" s="191"/>
      <c r="BX101" s="191">
        <f t="shared" si="101"/>
        <v>0</v>
      </c>
      <c r="BY101" s="191"/>
      <c r="BZ101" s="191"/>
      <c r="CA101" s="191"/>
      <c r="CB101" s="191"/>
      <c r="CC101" s="191">
        <f t="shared" si="102"/>
        <v>0</v>
      </c>
      <c r="CD101" s="191"/>
      <c r="CE101" s="191">
        <f t="shared" si="103"/>
        <v>0</v>
      </c>
      <c r="CF101" s="191"/>
      <c r="CG101" s="191"/>
      <c r="CH101" s="191"/>
      <c r="CI101" s="191"/>
      <c r="CJ101" s="191">
        <f t="shared" si="104"/>
        <v>0</v>
      </c>
      <c r="CK101" s="191"/>
      <c r="CL101" s="191">
        <f t="shared" si="105"/>
        <v>0</v>
      </c>
      <c r="CM101" s="191"/>
      <c r="CN101" s="191"/>
      <c r="CO101" s="191"/>
      <c r="CP101" s="191"/>
      <c r="CQ101" s="191"/>
      <c r="CR101" s="191"/>
      <c r="CS101" s="191">
        <f t="shared" si="106"/>
        <v>0</v>
      </c>
      <c r="CT101" s="191"/>
      <c r="CU101" s="191"/>
      <c r="CV101" s="191"/>
      <c r="CW101" s="191"/>
      <c r="CX101" s="191"/>
      <c r="CY101" s="191"/>
      <c r="CZ101" s="191">
        <f t="shared" si="107"/>
        <v>0</v>
      </c>
      <c r="DA101" s="191"/>
      <c r="DB101" s="191"/>
      <c r="DC101" s="191"/>
      <c r="DD101" s="191"/>
      <c r="DE101" s="191"/>
      <c r="DF101" s="191"/>
      <c r="DG101" s="191">
        <f t="shared" si="108"/>
        <v>0</v>
      </c>
      <c r="DH101" s="191"/>
      <c r="DI101" s="191"/>
      <c r="DJ101" s="191"/>
      <c r="DK101" s="191"/>
      <c r="DL101" s="191"/>
      <c r="DM101" s="191"/>
      <c r="DN101" s="191">
        <f t="shared" si="109"/>
        <v>0</v>
      </c>
      <c r="DO101" s="191"/>
      <c r="DP101" s="191"/>
      <c r="DQ101" s="191"/>
      <c r="DR101" s="191"/>
      <c r="DS101" s="191"/>
      <c r="DT101" s="191"/>
      <c r="DU101" s="191">
        <f t="shared" si="110"/>
        <v>0</v>
      </c>
      <c r="DV101" s="191"/>
      <c r="DW101" s="191"/>
      <c r="DX101" s="191"/>
      <c r="DY101" s="191"/>
      <c r="DZ101" s="191"/>
      <c r="EA101" s="191"/>
      <c r="EB101" s="191">
        <f t="shared" si="111"/>
        <v>0</v>
      </c>
      <c r="EC101" s="191"/>
      <c r="ED101" s="191"/>
      <c r="EE101" s="191"/>
      <c r="EF101" s="191"/>
      <c r="EG101" s="191"/>
      <c r="EH101" s="191"/>
      <c r="EI101" s="191">
        <f t="shared" si="112"/>
        <v>0</v>
      </c>
      <c r="EJ101" s="191"/>
      <c r="EK101" s="191"/>
      <c r="EL101" s="191"/>
      <c r="EM101" s="191"/>
      <c r="EN101" s="191"/>
      <c r="EO101" s="191"/>
      <c r="EP101" s="191">
        <f t="shared" si="113"/>
        <v>0</v>
      </c>
      <c r="EQ101" s="191"/>
      <c r="ER101" s="191"/>
      <c r="ES101" s="191"/>
      <c r="ET101" s="191"/>
      <c r="EU101" s="191"/>
      <c r="EV101" s="191"/>
      <c r="EW101" s="191">
        <f t="shared" si="114"/>
        <v>0</v>
      </c>
      <c r="EX101" s="191"/>
      <c r="EY101" s="191"/>
      <c r="EZ101" s="191"/>
      <c r="FA101" s="191"/>
      <c r="FB101" s="191"/>
      <c r="FC101" s="191"/>
      <c r="FD101" s="191">
        <f t="shared" si="115"/>
        <v>0</v>
      </c>
      <c r="FE101" s="191"/>
      <c r="FF101" s="191"/>
      <c r="FG101" s="191"/>
      <c r="FH101" s="191"/>
      <c r="FI101" s="191"/>
      <c r="FJ101" s="191"/>
      <c r="FK101" s="191">
        <f t="shared" si="116"/>
        <v>0</v>
      </c>
      <c r="FL101" s="191"/>
      <c r="FM101" s="191"/>
      <c r="FN101" s="191"/>
      <c r="FO101" s="191"/>
      <c r="FP101" s="191"/>
      <c r="FQ101" s="191"/>
      <c r="FR101" s="191">
        <f t="shared" si="117"/>
        <v>0</v>
      </c>
      <c r="FS101" s="191"/>
      <c r="FT101" s="191"/>
      <c r="FU101" s="191"/>
      <c r="FV101" s="191"/>
      <c r="FW101" s="191"/>
      <c r="FX101" s="191"/>
      <c r="FY101" s="191">
        <f t="shared" si="118"/>
        <v>0</v>
      </c>
      <c r="FZ101" s="191"/>
      <c r="GA101" s="191"/>
      <c r="GB101" s="191"/>
      <c r="GC101" s="191"/>
      <c r="GD101" s="191"/>
      <c r="GE101" s="191"/>
      <c r="GF101" s="191">
        <f t="shared" si="119"/>
        <v>0</v>
      </c>
      <c r="GG101" s="191"/>
      <c r="GH101" s="191"/>
      <c r="GI101" s="191"/>
      <c r="GJ101" s="191"/>
      <c r="GK101" s="191"/>
      <c r="GL101" s="191"/>
      <c r="GM101" s="191">
        <f t="shared" si="120"/>
        <v>0</v>
      </c>
      <c r="GN101" s="191"/>
      <c r="GO101" s="191"/>
      <c r="GP101" s="191"/>
      <c r="GQ101" s="191"/>
      <c r="GR101" s="191"/>
      <c r="GS101" s="191"/>
      <c r="GT101" s="191">
        <f t="shared" si="121"/>
        <v>0</v>
      </c>
      <c r="GU101" s="191"/>
      <c r="GV101" s="191"/>
      <c r="GW101" s="191"/>
      <c r="GX101" s="191"/>
      <c r="GY101" s="191"/>
      <c r="GZ101" s="191"/>
      <c r="HA101" s="191">
        <f t="shared" si="122"/>
        <v>0</v>
      </c>
      <c r="HB101" s="191"/>
      <c r="HC101" s="191"/>
      <c r="HD101" s="191"/>
      <c r="HE101" s="191">
        <v>3</v>
      </c>
      <c r="HF101" s="191">
        <v>42000</v>
      </c>
      <c r="HG101" s="191"/>
      <c r="HH101" s="191">
        <f t="shared" si="123"/>
        <v>42000</v>
      </c>
      <c r="HI101" s="191"/>
      <c r="HJ101" s="191"/>
      <c r="HK101" s="191"/>
      <c r="HL101" s="191"/>
      <c r="HM101" s="191"/>
      <c r="HN101" s="191"/>
      <c r="HO101" s="191">
        <f t="shared" si="124"/>
        <v>0</v>
      </c>
      <c r="HP101" s="191"/>
      <c r="HQ101" s="191"/>
      <c r="HR101" s="191"/>
      <c r="HS101" s="191"/>
      <c r="HT101" s="191"/>
      <c r="HU101" s="191"/>
      <c r="HV101" s="191">
        <f t="shared" si="125"/>
        <v>0</v>
      </c>
      <c r="HW101" s="191"/>
      <c r="HX101" s="191"/>
      <c r="HY101" s="191"/>
      <c r="HZ101" s="191"/>
      <c r="IA101" s="191"/>
      <c r="IB101" s="191"/>
      <c r="IC101" s="191">
        <f t="shared" si="126"/>
        <v>0</v>
      </c>
      <c r="ID101" s="191"/>
      <c r="IE101" s="191"/>
      <c r="IF101" s="191"/>
      <c r="IG101" s="191"/>
      <c r="IH101" s="191"/>
      <c r="II101" s="191"/>
      <c r="IJ101" s="191">
        <f t="shared" si="127"/>
        <v>0</v>
      </c>
      <c r="IK101" s="191"/>
      <c r="IL101" s="191"/>
      <c r="IM101" s="191"/>
      <c r="IN101" s="191"/>
      <c r="IO101" s="191"/>
      <c r="IP101" s="191"/>
      <c r="IQ101" s="191">
        <f t="shared" si="128"/>
        <v>0</v>
      </c>
      <c r="IR101" s="191"/>
      <c r="IS101" s="191"/>
      <c r="IT101" s="191"/>
      <c r="IU101" s="191"/>
      <c r="IV101" s="191"/>
      <c r="IW101" s="191"/>
      <c r="IX101" s="191">
        <f t="shared" si="129"/>
        <v>0</v>
      </c>
      <c r="IY101" s="191"/>
      <c r="IZ101" s="191"/>
      <c r="JA101" s="191"/>
      <c r="JB101" s="191"/>
      <c r="JC101" s="191"/>
      <c r="JD101" s="191"/>
      <c r="JE101" s="191">
        <f t="shared" si="130"/>
        <v>0</v>
      </c>
      <c r="JF101" s="191"/>
      <c r="JG101" s="191"/>
      <c r="JH101" s="191"/>
      <c r="JI101" s="191"/>
      <c r="JJ101" s="191"/>
      <c r="JK101" s="191"/>
      <c r="JL101" s="191">
        <f t="shared" si="131"/>
        <v>0</v>
      </c>
      <c r="JM101" s="191"/>
      <c r="JN101" s="191"/>
      <c r="JO101" s="191"/>
      <c r="JP101" s="191"/>
      <c r="JQ101" s="191"/>
      <c r="JR101" s="191"/>
      <c r="JS101" s="191">
        <f t="shared" si="132"/>
        <v>0</v>
      </c>
      <c r="JT101" s="191"/>
      <c r="JU101" s="191"/>
      <c r="JV101" s="191"/>
      <c r="JW101" s="191"/>
      <c r="JX101" s="191"/>
      <c r="JY101" s="191"/>
      <c r="JZ101" s="191">
        <f t="shared" si="133"/>
        <v>0</v>
      </c>
      <c r="KA101" s="191"/>
      <c r="KB101" s="191"/>
      <c r="KC101" s="191"/>
      <c r="KD101" s="191"/>
      <c r="KE101" s="191"/>
      <c r="KF101" s="191"/>
      <c r="KG101" s="191">
        <f t="shared" si="134"/>
        <v>0</v>
      </c>
      <c r="KH101" s="191"/>
      <c r="KI101" s="191"/>
      <c r="KJ101" s="191"/>
      <c r="KK101" s="191"/>
      <c r="KL101" s="191"/>
      <c r="KM101" s="191"/>
      <c r="KN101" s="191">
        <f t="shared" si="135"/>
        <v>0</v>
      </c>
      <c r="KO101" s="191"/>
      <c r="KP101" s="191"/>
      <c r="KQ101" s="191"/>
      <c r="KR101" s="191"/>
      <c r="KS101" s="190">
        <f t="shared" si="90"/>
        <v>42000</v>
      </c>
      <c r="KT101" s="190">
        <f t="shared" si="136"/>
        <v>0</v>
      </c>
      <c r="KU101" s="190">
        <f t="shared" si="137"/>
        <v>42000</v>
      </c>
      <c r="KV101" s="9"/>
    </row>
    <row r="102" spans="1:308" s="96" customFormat="1" ht="18" customHeight="1">
      <c r="A102" s="203">
        <v>31</v>
      </c>
      <c r="B102" s="204" t="s">
        <v>53</v>
      </c>
      <c r="C102" s="204"/>
      <c r="D102" s="204"/>
      <c r="E102" s="204"/>
      <c r="F102" s="204"/>
      <c r="G102" s="204"/>
      <c r="H102" s="204"/>
      <c r="I102" s="204"/>
      <c r="J102" s="116">
        <f>SUM(J72:J101)</f>
        <v>0</v>
      </c>
      <c r="K102" s="117">
        <f t="shared" ref="K102:L102" si="138">SUM(K72:K101)</f>
        <v>0</v>
      </c>
      <c r="L102" s="118">
        <f t="shared" si="138"/>
        <v>0</v>
      </c>
      <c r="M102" s="83">
        <f t="shared" ref="M102" si="139">K102+L102</f>
        <v>0</v>
      </c>
      <c r="N102" s="204"/>
      <c r="O102" s="204"/>
      <c r="P102" s="204"/>
      <c r="Q102" s="116">
        <f>SUM(Q72:Q101)</f>
        <v>0</v>
      </c>
      <c r="R102" s="117">
        <f t="shared" ref="R102:S102" si="140">SUM(R72:R101)</f>
        <v>0</v>
      </c>
      <c r="S102" s="118">
        <f t="shared" si="140"/>
        <v>0</v>
      </c>
      <c r="T102" s="83">
        <f t="shared" ref="T102" si="141">R102+S102</f>
        <v>0</v>
      </c>
      <c r="U102" s="204"/>
      <c r="V102" s="204"/>
      <c r="W102" s="204"/>
      <c r="X102" s="116">
        <f>SUM(X72:X101)</f>
        <v>0</v>
      </c>
      <c r="Y102" s="117">
        <f t="shared" ref="Y102:Z102" si="142">SUM(Y72:Y101)</f>
        <v>0</v>
      </c>
      <c r="Z102" s="118">
        <f t="shared" si="142"/>
        <v>0</v>
      </c>
      <c r="AA102" s="83">
        <f t="shared" ref="AA102" si="143">Y102+Z102</f>
        <v>0</v>
      </c>
      <c r="AB102" s="204"/>
      <c r="AC102" s="204"/>
      <c r="AD102" s="204"/>
      <c r="AE102" s="116">
        <f>SUM(AE72:AE101)</f>
        <v>0</v>
      </c>
      <c r="AF102" s="117">
        <f t="shared" ref="AF102:AG102" si="144">SUM(AF72:AF101)</f>
        <v>0</v>
      </c>
      <c r="AG102" s="118">
        <f t="shared" si="144"/>
        <v>0</v>
      </c>
      <c r="AH102" s="83">
        <f t="shared" ref="AH102" si="145">AF102+AG102</f>
        <v>0</v>
      </c>
      <c r="AI102" s="204"/>
      <c r="AJ102" s="204"/>
      <c r="AK102" s="204"/>
      <c r="AL102" s="116">
        <f>SUM(AL72:AL101)</f>
        <v>0</v>
      </c>
      <c r="AM102" s="117">
        <f t="shared" ref="AM102:AN102" si="146">SUM(AM72:AM101)</f>
        <v>0</v>
      </c>
      <c r="AN102" s="118">
        <f t="shared" si="146"/>
        <v>0</v>
      </c>
      <c r="AO102" s="83">
        <f t="shared" ref="AO102" si="147">AM102+AN102</f>
        <v>0</v>
      </c>
      <c r="AP102" s="204"/>
      <c r="AQ102" s="204"/>
      <c r="AR102" s="204"/>
      <c r="AS102" s="116">
        <f>SUM(AS72:AS101)</f>
        <v>0</v>
      </c>
      <c r="AT102" s="117">
        <f t="shared" ref="AT102:AU102" si="148">SUM(AT72:AT101)</f>
        <v>0</v>
      </c>
      <c r="AU102" s="118">
        <f t="shared" si="148"/>
        <v>0</v>
      </c>
      <c r="AV102" s="83">
        <f t="shared" ref="AV102" si="149">AT102+AU102</f>
        <v>0</v>
      </c>
      <c r="AW102" s="204"/>
      <c r="AX102" s="204"/>
      <c r="AY102" s="204"/>
      <c r="AZ102" s="116">
        <f>SUM(AZ72:AZ101)</f>
        <v>0</v>
      </c>
      <c r="BA102" s="117">
        <f t="shared" ref="BA102:BB102" si="150">SUM(BA72:BA101)</f>
        <v>0</v>
      </c>
      <c r="BB102" s="118">
        <f t="shared" si="150"/>
        <v>0</v>
      </c>
      <c r="BC102" s="83">
        <f t="shared" ref="BC102" si="151">BA102+BB102</f>
        <v>0</v>
      </c>
      <c r="BD102" s="204"/>
      <c r="BE102" s="204"/>
      <c r="BF102" s="204"/>
      <c r="BG102" s="116">
        <f>SUM(BG72:BG101)</f>
        <v>0</v>
      </c>
      <c r="BH102" s="117">
        <f t="shared" ref="BH102:BI102" si="152">SUM(BH72:BH101)</f>
        <v>0</v>
      </c>
      <c r="BI102" s="118">
        <f t="shared" si="152"/>
        <v>0</v>
      </c>
      <c r="BJ102" s="83">
        <f t="shared" ref="BJ102" si="153">BH102+BI102</f>
        <v>0</v>
      </c>
      <c r="BK102" s="204"/>
      <c r="BL102" s="204"/>
      <c r="BM102" s="204"/>
      <c r="BN102" s="116">
        <f>SUM(BN72:BN101)</f>
        <v>0</v>
      </c>
      <c r="BO102" s="117">
        <f t="shared" ref="BO102:BP102" si="154">SUM(BO72:BO101)</f>
        <v>0</v>
      </c>
      <c r="BP102" s="118">
        <f t="shared" si="154"/>
        <v>0</v>
      </c>
      <c r="BQ102" s="83">
        <f t="shared" ref="BQ102" si="155">BO102+BP102</f>
        <v>0</v>
      </c>
      <c r="BR102" s="204"/>
      <c r="BS102" s="204"/>
      <c r="BT102" s="204"/>
      <c r="BU102" s="116">
        <f>SUM(BU72:BU101)</f>
        <v>20</v>
      </c>
      <c r="BV102" s="117">
        <f t="shared" ref="BV102:BW102" si="156">SUM(BV72:BV101)</f>
        <v>100000</v>
      </c>
      <c r="BW102" s="118">
        <f t="shared" si="156"/>
        <v>0</v>
      </c>
      <c r="BX102" s="83">
        <f t="shared" ref="BX102" si="157">BV102+BW102</f>
        <v>100000</v>
      </c>
      <c r="BY102" s="204"/>
      <c r="BZ102" s="204"/>
      <c r="CA102" s="204"/>
      <c r="CB102" s="116">
        <f>SUM(CB72:CB101)</f>
        <v>20</v>
      </c>
      <c r="CC102" s="117">
        <f t="shared" ref="CC102:CD102" si="158">SUM(CC72:CC101)</f>
        <v>100000</v>
      </c>
      <c r="CD102" s="118">
        <f t="shared" si="158"/>
        <v>0</v>
      </c>
      <c r="CE102" s="83">
        <f t="shared" ref="CE102" si="159">CC102+CD102</f>
        <v>100000</v>
      </c>
      <c r="CF102" s="204"/>
      <c r="CG102" s="204"/>
      <c r="CH102" s="204"/>
      <c r="CI102" s="116">
        <f>SUM(CI72:CI101)</f>
        <v>20</v>
      </c>
      <c r="CJ102" s="117">
        <f t="shared" ref="CJ102:CK102" si="160">SUM(CJ72:CJ101)</f>
        <v>100000</v>
      </c>
      <c r="CK102" s="118">
        <f t="shared" si="160"/>
        <v>0</v>
      </c>
      <c r="CL102" s="83">
        <f t="shared" ref="CL102" si="161">CJ102+CK102</f>
        <v>100000</v>
      </c>
      <c r="CM102" s="204"/>
      <c r="CN102" s="204"/>
      <c r="CO102" s="204"/>
      <c r="CP102" s="116">
        <f>SUM(CP72:CP101)</f>
        <v>0</v>
      </c>
      <c r="CQ102" s="117">
        <f t="shared" ref="CQ102:CR102" si="162">SUM(CQ72:CQ101)</f>
        <v>0</v>
      </c>
      <c r="CR102" s="118">
        <f t="shared" si="162"/>
        <v>0</v>
      </c>
      <c r="CS102" s="83">
        <f t="shared" ref="CS102" si="163">CQ102+CR102</f>
        <v>0</v>
      </c>
      <c r="CT102" s="204"/>
      <c r="CU102" s="204"/>
      <c r="CV102" s="204"/>
      <c r="CW102" s="116">
        <f>SUM(CW72:CW101)</f>
        <v>0</v>
      </c>
      <c r="CX102" s="117">
        <f t="shared" ref="CX102:CY102" si="164">SUM(CX72:CX101)</f>
        <v>0</v>
      </c>
      <c r="CY102" s="118">
        <f t="shared" si="164"/>
        <v>0</v>
      </c>
      <c r="CZ102" s="83">
        <f t="shared" ref="CZ102" si="165">CX102+CY102</f>
        <v>0</v>
      </c>
      <c r="DA102" s="204"/>
      <c r="DB102" s="204"/>
      <c r="DC102" s="204"/>
      <c r="DD102" s="116">
        <f>SUM(DD72:DD101)</f>
        <v>0</v>
      </c>
      <c r="DE102" s="117">
        <f t="shared" ref="DE102:DF102" si="166">SUM(DE72:DE101)</f>
        <v>0</v>
      </c>
      <c r="DF102" s="118">
        <f t="shared" si="166"/>
        <v>0</v>
      </c>
      <c r="DG102" s="83">
        <f t="shared" ref="DG102" si="167">DE102+DF102</f>
        <v>0</v>
      </c>
      <c r="DH102" s="204"/>
      <c r="DI102" s="204"/>
      <c r="DJ102" s="204"/>
      <c r="DK102" s="116">
        <f>SUM(DK72:DK101)</f>
        <v>0</v>
      </c>
      <c r="DL102" s="117">
        <f t="shared" ref="DL102:DM102" si="168">SUM(DL72:DL101)</f>
        <v>0</v>
      </c>
      <c r="DM102" s="118">
        <f t="shared" si="168"/>
        <v>0</v>
      </c>
      <c r="DN102" s="83">
        <f t="shared" ref="DN102" si="169">DL102+DM102</f>
        <v>0</v>
      </c>
      <c r="DO102" s="204"/>
      <c r="DP102" s="204"/>
      <c r="DQ102" s="204"/>
      <c r="DR102" s="116">
        <f>SUM(DR72:DR101)</f>
        <v>0</v>
      </c>
      <c r="DS102" s="117">
        <f t="shared" ref="DS102:DT102" si="170">SUM(DS72:DS101)</f>
        <v>0</v>
      </c>
      <c r="DT102" s="118">
        <f t="shared" si="170"/>
        <v>0</v>
      </c>
      <c r="DU102" s="83">
        <f t="shared" ref="DU102" si="171">DS102+DT102</f>
        <v>0</v>
      </c>
      <c r="DV102" s="204"/>
      <c r="DW102" s="204"/>
      <c r="DX102" s="204"/>
      <c r="DY102" s="116">
        <f>SUM(DY72:DY101)</f>
        <v>0</v>
      </c>
      <c r="DZ102" s="117">
        <f t="shared" ref="DZ102:EA102" si="172">SUM(DZ72:DZ101)</f>
        <v>0</v>
      </c>
      <c r="EA102" s="118">
        <f t="shared" si="172"/>
        <v>0</v>
      </c>
      <c r="EB102" s="83">
        <f t="shared" ref="EB102" si="173">DZ102+EA102</f>
        <v>0</v>
      </c>
      <c r="EC102" s="204"/>
      <c r="ED102" s="204"/>
      <c r="EE102" s="204"/>
      <c r="EF102" s="116">
        <f>SUM(EF72:EF101)</f>
        <v>0</v>
      </c>
      <c r="EG102" s="117">
        <f t="shared" ref="EG102:EH102" si="174">SUM(EG72:EG101)</f>
        <v>0</v>
      </c>
      <c r="EH102" s="118">
        <f t="shared" si="174"/>
        <v>0</v>
      </c>
      <c r="EI102" s="83">
        <f t="shared" ref="EI102" si="175">EG102+EH102</f>
        <v>0</v>
      </c>
      <c r="EJ102" s="204"/>
      <c r="EK102" s="204"/>
      <c r="EL102" s="204"/>
      <c r="EM102" s="116">
        <f>SUM(EM72:EM101)</f>
        <v>0</v>
      </c>
      <c r="EN102" s="117">
        <f t="shared" ref="EN102:EO102" si="176">SUM(EN72:EN101)</f>
        <v>0</v>
      </c>
      <c r="EO102" s="118">
        <f t="shared" si="176"/>
        <v>0</v>
      </c>
      <c r="EP102" s="83">
        <f t="shared" ref="EP102" si="177">EN102+EO102</f>
        <v>0</v>
      </c>
      <c r="EQ102" s="204"/>
      <c r="ER102" s="204"/>
      <c r="ES102" s="204"/>
      <c r="ET102" s="116">
        <f>SUM(ET72:ET101)</f>
        <v>0</v>
      </c>
      <c r="EU102" s="117">
        <f t="shared" ref="EU102:EV102" si="178">SUM(EU72:EU101)</f>
        <v>0</v>
      </c>
      <c r="EV102" s="118">
        <f t="shared" si="178"/>
        <v>0</v>
      </c>
      <c r="EW102" s="83">
        <f t="shared" ref="EW102" si="179">EU102+EV102</f>
        <v>0</v>
      </c>
      <c r="EX102" s="204"/>
      <c r="EY102" s="204"/>
      <c r="EZ102" s="204"/>
      <c r="FA102" s="116">
        <f>SUM(FA72:FA101)</f>
        <v>0</v>
      </c>
      <c r="FB102" s="117">
        <f t="shared" ref="FB102:FC102" si="180">SUM(FB72:FB101)</f>
        <v>70000</v>
      </c>
      <c r="FC102" s="118">
        <f t="shared" si="180"/>
        <v>0</v>
      </c>
      <c r="FD102" s="83">
        <f t="shared" ref="FD102" si="181">FB102+FC102</f>
        <v>70000</v>
      </c>
      <c r="FE102" s="204"/>
      <c r="FF102" s="204"/>
      <c r="FG102" s="204"/>
      <c r="FH102" s="116">
        <f>SUM(FH72:FH101)</f>
        <v>0</v>
      </c>
      <c r="FI102" s="117">
        <f t="shared" ref="FI102:FJ102" si="182">SUM(FI72:FI101)</f>
        <v>0</v>
      </c>
      <c r="FJ102" s="118">
        <f t="shared" si="182"/>
        <v>0</v>
      </c>
      <c r="FK102" s="83">
        <f t="shared" ref="FK102" si="183">FI102+FJ102</f>
        <v>0</v>
      </c>
      <c r="FL102" s="204"/>
      <c r="FM102" s="204"/>
      <c r="FN102" s="204"/>
      <c r="FO102" s="116">
        <f>SUM(FO72:FO101)</f>
        <v>0</v>
      </c>
      <c r="FP102" s="117">
        <f t="shared" ref="FP102:FQ102" si="184">SUM(FP72:FP101)</f>
        <v>0</v>
      </c>
      <c r="FQ102" s="118">
        <f t="shared" si="184"/>
        <v>0</v>
      </c>
      <c r="FR102" s="83">
        <f t="shared" ref="FR102" si="185">FP102+FQ102</f>
        <v>0</v>
      </c>
      <c r="FS102" s="204"/>
      <c r="FT102" s="204"/>
      <c r="FU102" s="204"/>
      <c r="FV102" s="116">
        <f>SUM(FV72:FV101)</f>
        <v>0</v>
      </c>
      <c r="FW102" s="117">
        <f t="shared" ref="FW102:FX102" si="186">SUM(FW72:FW101)</f>
        <v>110000</v>
      </c>
      <c r="FX102" s="118">
        <f t="shared" si="186"/>
        <v>0</v>
      </c>
      <c r="FY102" s="83">
        <f t="shared" ref="FY102" si="187">FW102+FX102</f>
        <v>110000</v>
      </c>
      <c r="FZ102" s="204"/>
      <c r="GA102" s="204"/>
      <c r="GB102" s="204"/>
      <c r="GC102" s="116">
        <f>SUM(GC72:GC101)</f>
        <v>1</v>
      </c>
      <c r="GD102" s="117">
        <f t="shared" ref="GD102:GE102" si="188">SUM(GD72:GD101)</f>
        <v>137250</v>
      </c>
      <c r="GE102" s="118">
        <f t="shared" si="188"/>
        <v>250000</v>
      </c>
      <c r="GF102" s="83">
        <f t="shared" ref="GF102" si="189">GD102+GE102</f>
        <v>387250</v>
      </c>
      <c r="GG102" s="204"/>
      <c r="GH102" s="204"/>
      <c r="GI102" s="204"/>
      <c r="GJ102" s="116">
        <f>SUM(GJ72:GJ101)</f>
        <v>0</v>
      </c>
      <c r="GK102" s="117">
        <f t="shared" ref="GK102:GL102" si="190">SUM(GK72:GK101)</f>
        <v>77200</v>
      </c>
      <c r="GL102" s="118">
        <f t="shared" si="190"/>
        <v>0</v>
      </c>
      <c r="GM102" s="83">
        <f t="shared" ref="GM102" si="191">GK102+GL102</f>
        <v>77200</v>
      </c>
      <c r="GN102" s="204"/>
      <c r="GO102" s="204"/>
      <c r="GP102" s="204"/>
      <c r="GQ102" s="116">
        <f>SUM(GQ72:GQ101)</f>
        <v>0</v>
      </c>
      <c r="GR102" s="117">
        <f t="shared" ref="GR102:GS102" si="192">SUM(GR72:GR101)</f>
        <v>0</v>
      </c>
      <c r="GS102" s="118">
        <f t="shared" si="192"/>
        <v>0</v>
      </c>
      <c r="GT102" s="83">
        <f t="shared" ref="GT102" si="193">GR102+GS102</f>
        <v>0</v>
      </c>
      <c r="GU102" s="204"/>
      <c r="GV102" s="204"/>
      <c r="GW102" s="204"/>
      <c r="GX102" s="116">
        <f>SUM(GX72:GX101)</f>
        <v>29</v>
      </c>
      <c r="GY102" s="117">
        <f t="shared" ref="GY102:GZ102" si="194">SUM(GY72:GY101)</f>
        <v>236408</v>
      </c>
      <c r="GZ102" s="118">
        <f t="shared" si="194"/>
        <v>0</v>
      </c>
      <c r="HA102" s="83">
        <f t="shared" ref="HA102" si="195">GY102+GZ102</f>
        <v>236408</v>
      </c>
      <c r="HB102" s="204"/>
      <c r="HC102" s="204"/>
      <c r="HD102" s="204"/>
      <c r="HE102" s="116">
        <f>SUM(HE72:HE101)</f>
        <v>3</v>
      </c>
      <c r="HF102" s="117">
        <f t="shared" ref="HF102:HG102" si="196">SUM(HF72:HF101)</f>
        <v>42000</v>
      </c>
      <c r="HG102" s="118">
        <f t="shared" si="196"/>
        <v>0</v>
      </c>
      <c r="HH102" s="83">
        <f t="shared" ref="HH102" si="197">HF102+HG102</f>
        <v>42000</v>
      </c>
      <c r="HI102" s="204"/>
      <c r="HJ102" s="204"/>
      <c r="HK102" s="204"/>
      <c r="HL102" s="116">
        <f>SUM(HL72:HL101)</f>
        <v>0</v>
      </c>
      <c r="HM102" s="117">
        <f t="shared" ref="HM102:HN102" si="198">SUM(HM72:HM101)</f>
        <v>0</v>
      </c>
      <c r="HN102" s="118">
        <f t="shared" si="198"/>
        <v>0</v>
      </c>
      <c r="HO102" s="83">
        <f t="shared" ref="HO102" si="199">HM102+HN102</f>
        <v>0</v>
      </c>
      <c r="HP102" s="204"/>
      <c r="HQ102" s="204"/>
      <c r="HR102" s="204"/>
      <c r="HS102" s="116">
        <f>SUM(HS72:HS101)</f>
        <v>0</v>
      </c>
      <c r="HT102" s="117">
        <f t="shared" ref="HT102:HU102" si="200">SUM(HT72:HT101)</f>
        <v>0</v>
      </c>
      <c r="HU102" s="118">
        <f t="shared" si="200"/>
        <v>0</v>
      </c>
      <c r="HV102" s="83">
        <f t="shared" ref="HV102" si="201">HT102+HU102</f>
        <v>0</v>
      </c>
      <c r="HW102" s="204"/>
      <c r="HX102" s="204"/>
      <c r="HY102" s="204"/>
      <c r="HZ102" s="116">
        <f>SUM(HZ72:HZ101)</f>
        <v>0</v>
      </c>
      <c r="IA102" s="117">
        <f t="shared" ref="IA102:IB102" si="202">SUM(IA72:IA101)</f>
        <v>0</v>
      </c>
      <c r="IB102" s="118">
        <f t="shared" si="202"/>
        <v>0</v>
      </c>
      <c r="IC102" s="83">
        <f t="shared" ref="IC102" si="203">IA102+IB102</f>
        <v>0</v>
      </c>
      <c r="ID102" s="204"/>
      <c r="IE102" s="204"/>
      <c r="IF102" s="204"/>
      <c r="IG102" s="116">
        <f>SUM(IG72:IG101)</f>
        <v>0</v>
      </c>
      <c r="IH102" s="117">
        <f t="shared" ref="IH102:II102" si="204">SUM(IH72:IH101)</f>
        <v>0</v>
      </c>
      <c r="II102" s="118">
        <f t="shared" si="204"/>
        <v>0</v>
      </c>
      <c r="IJ102" s="83">
        <f t="shared" ref="IJ102" si="205">IH102+II102</f>
        <v>0</v>
      </c>
      <c r="IK102" s="204"/>
      <c r="IL102" s="204"/>
      <c r="IM102" s="204"/>
      <c r="IN102" s="116">
        <f>SUM(IN72:IN101)</f>
        <v>0</v>
      </c>
      <c r="IO102" s="117">
        <f t="shared" ref="IO102:IP102" si="206">SUM(IO72:IO101)</f>
        <v>0</v>
      </c>
      <c r="IP102" s="118">
        <f t="shared" si="206"/>
        <v>0</v>
      </c>
      <c r="IQ102" s="83">
        <f t="shared" ref="IQ102" si="207">IO102+IP102</f>
        <v>0</v>
      </c>
      <c r="IR102" s="204"/>
      <c r="IS102" s="204"/>
      <c r="IT102" s="204"/>
      <c r="IU102" s="116">
        <f>SUM(IU72:IU101)</f>
        <v>0</v>
      </c>
      <c r="IV102" s="117">
        <f t="shared" ref="IV102:IW102" si="208">SUM(IV72:IV101)</f>
        <v>0</v>
      </c>
      <c r="IW102" s="118">
        <f t="shared" si="208"/>
        <v>0</v>
      </c>
      <c r="IX102" s="83">
        <f t="shared" ref="IX102" si="209">IV102+IW102</f>
        <v>0</v>
      </c>
      <c r="IY102" s="204"/>
      <c r="IZ102" s="204"/>
      <c r="JA102" s="204"/>
      <c r="JB102" s="116">
        <f>SUM(JB72:JB101)</f>
        <v>0</v>
      </c>
      <c r="JC102" s="117">
        <f t="shared" ref="JC102:JD102" si="210">SUM(JC72:JC101)</f>
        <v>0</v>
      </c>
      <c r="JD102" s="118">
        <f t="shared" si="210"/>
        <v>0</v>
      </c>
      <c r="JE102" s="83">
        <f t="shared" ref="JE102" si="211">JC102+JD102</f>
        <v>0</v>
      </c>
      <c r="JF102" s="204"/>
      <c r="JG102" s="204"/>
      <c r="JH102" s="204"/>
      <c r="JI102" s="116">
        <f>SUM(JI72:JI101)</f>
        <v>0</v>
      </c>
      <c r="JJ102" s="117">
        <f t="shared" ref="JJ102:JK102" si="212">SUM(JJ72:JJ101)</f>
        <v>0</v>
      </c>
      <c r="JK102" s="118">
        <f t="shared" si="212"/>
        <v>0</v>
      </c>
      <c r="JL102" s="83">
        <f t="shared" ref="JL102" si="213">JJ102+JK102</f>
        <v>0</v>
      </c>
      <c r="JM102" s="204"/>
      <c r="JN102" s="204"/>
      <c r="JO102" s="204"/>
      <c r="JP102" s="116">
        <f>SUM(JP72:JP101)</f>
        <v>0</v>
      </c>
      <c r="JQ102" s="117">
        <f t="shared" ref="JQ102:JR102" si="214">SUM(JQ72:JQ101)</f>
        <v>0</v>
      </c>
      <c r="JR102" s="118">
        <f t="shared" si="214"/>
        <v>0</v>
      </c>
      <c r="JS102" s="83">
        <f t="shared" ref="JS102" si="215">JQ102+JR102</f>
        <v>0</v>
      </c>
      <c r="JT102" s="204"/>
      <c r="JU102" s="204"/>
      <c r="JV102" s="204"/>
      <c r="JW102" s="116">
        <f>SUM(JW72:JW101)</f>
        <v>0</v>
      </c>
      <c r="JX102" s="117">
        <f t="shared" ref="JX102:JY102" si="216">SUM(JX72:JX101)</f>
        <v>0</v>
      </c>
      <c r="JY102" s="118">
        <f t="shared" si="216"/>
        <v>0</v>
      </c>
      <c r="JZ102" s="83">
        <f t="shared" ref="JZ102" si="217">JX102+JY102</f>
        <v>0</v>
      </c>
      <c r="KA102" s="204"/>
      <c r="KB102" s="204"/>
      <c r="KC102" s="204"/>
      <c r="KD102" s="116">
        <f>SUM(KD72:KD101)</f>
        <v>0</v>
      </c>
      <c r="KE102" s="117">
        <f t="shared" ref="KE102:KF102" si="218">SUM(KE72:KE101)</f>
        <v>0</v>
      </c>
      <c r="KF102" s="118">
        <f t="shared" si="218"/>
        <v>0</v>
      </c>
      <c r="KG102" s="83">
        <f t="shared" ref="KG102" si="219">KE102+KF102</f>
        <v>0</v>
      </c>
      <c r="KH102" s="204"/>
      <c r="KI102" s="204"/>
      <c r="KJ102" s="204"/>
      <c r="KK102" s="116">
        <f>SUM(KK72:KK101)</f>
        <v>0</v>
      </c>
      <c r="KL102" s="117">
        <f t="shared" ref="KL102:KM102" si="220">SUM(KL72:KL101)</f>
        <v>0</v>
      </c>
      <c r="KM102" s="118">
        <f t="shared" si="220"/>
        <v>0</v>
      </c>
      <c r="KN102" s="83">
        <f t="shared" ref="KN102" si="221">KL102+KM102</f>
        <v>0</v>
      </c>
      <c r="KO102" s="204"/>
      <c r="KP102" s="204"/>
      <c r="KQ102" s="204"/>
      <c r="KR102" s="116">
        <f>SUM(KR72:KR101)</f>
        <v>0</v>
      </c>
      <c r="KS102" s="117">
        <f t="shared" ref="KS102:KT102" si="222">SUM(KS72:KS101)</f>
        <v>972858</v>
      </c>
      <c r="KT102" s="118">
        <f t="shared" si="222"/>
        <v>250000</v>
      </c>
      <c r="KU102" s="83">
        <f t="shared" ref="KU102" si="223">KS102+KT102</f>
        <v>1222858</v>
      </c>
      <c r="KV102" s="107"/>
    </row>
    <row r="103" spans="1:308" s="80" customFormat="1" ht="18" customHeight="1">
      <c r="A103" s="205">
        <v>32</v>
      </c>
      <c r="B103" s="132" t="s">
        <v>1923</v>
      </c>
      <c r="C103" s="132"/>
      <c r="D103" s="132"/>
      <c r="E103" s="132"/>
      <c r="F103" s="132"/>
      <c r="G103" s="132"/>
      <c r="H103" s="132"/>
      <c r="I103" s="132"/>
      <c r="J103" s="120">
        <f>J104-J102</f>
        <v>0</v>
      </c>
      <c r="K103" s="132">
        <v>0</v>
      </c>
      <c r="L103" s="132"/>
      <c r="M103" s="85">
        <f>M37-M102</f>
        <v>0</v>
      </c>
      <c r="N103" s="132"/>
      <c r="O103" s="132"/>
      <c r="P103" s="132"/>
      <c r="Q103" s="120">
        <f>Q104-Q102</f>
        <v>0</v>
      </c>
      <c r="R103" s="132">
        <v>0</v>
      </c>
      <c r="S103" s="132"/>
      <c r="T103" s="85">
        <f>T37-T102</f>
        <v>0</v>
      </c>
      <c r="U103" s="132"/>
      <c r="V103" s="132"/>
      <c r="W103" s="132"/>
      <c r="X103" s="120">
        <f>X104-X102</f>
        <v>0</v>
      </c>
      <c r="Y103" s="132">
        <v>0</v>
      </c>
      <c r="Z103" s="132"/>
      <c r="AA103" s="85">
        <f>AA37-AA102</f>
        <v>0</v>
      </c>
      <c r="AB103" s="132"/>
      <c r="AC103" s="132"/>
      <c r="AD103" s="132"/>
      <c r="AE103" s="120">
        <f>AE104-AE102</f>
        <v>0</v>
      </c>
      <c r="AF103" s="132">
        <v>0</v>
      </c>
      <c r="AG103" s="132"/>
      <c r="AH103" s="85">
        <f>AH37-AH102</f>
        <v>0</v>
      </c>
      <c r="AI103" s="132"/>
      <c r="AJ103" s="132"/>
      <c r="AK103" s="132"/>
      <c r="AL103" s="120">
        <f>AL104-AL102</f>
        <v>0</v>
      </c>
      <c r="AM103" s="132">
        <v>0</v>
      </c>
      <c r="AN103" s="132"/>
      <c r="AO103" s="85">
        <f>AO37-AO102</f>
        <v>0</v>
      </c>
      <c r="AP103" s="132"/>
      <c r="AQ103" s="132"/>
      <c r="AR103" s="132"/>
      <c r="AS103" s="120">
        <f>AS104-AS102</f>
        <v>0</v>
      </c>
      <c r="AT103" s="132">
        <v>105500</v>
      </c>
      <c r="AU103" s="132"/>
      <c r="AV103" s="85">
        <f>AV37-AV102</f>
        <v>105500</v>
      </c>
      <c r="AW103" s="132"/>
      <c r="AX103" s="132"/>
      <c r="AY103" s="132"/>
      <c r="AZ103" s="120">
        <f>AZ104-AZ102</f>
        <v>0</v>
      </c>
      <c r="BA103" s="132">
        <v>10000</v>
      </c>
      <c r="BB103" s="132"/>
      <c r="BC103" s="85">
        <f>BC37-BC102</f>
        <v>10000</v>
      </c>
      <c r="BD103" s="132"/>
      <c r="BE103" s="132"/>
      <c r="BF103" s="132"/>
      <c r="BG103" s="120">
        <f>BG104-BG102</f>
        <v>0</v>
      </c>
      <c r="BH103" s="132">
        <v>0</v>
      </c>
      <c r="BI103" s="132"/>
      <c r="BJ103" s="85">
        <f>BJ37-BJ102</f>
        <v>0</v>
      </c>
      <c r="BK103" s="132"/>
      <c r="BL103" s="132"/>
      <c r="BM103" s="132"/>
      <c r="BN103" s="120">
        <f>BN104-BN102</f>
        <v>0</v>
      </c>
      <c r="BO103" s="132">
        <v>0</v>
      </c>
      <c r="BP103" s="132"/>
      <c r="BQ103" s="85">
        <f>BQ37-BQ102</f>
        <v>0</v>
      </c>
      <c r="BR103" s="132"/>
      <c r="BS103" s="132"/>
      <c r="BT103" s="132"/>
      <c r="BU103" s="120">
        <f>BU104-BU102</f>
        <v>1</v>
      </c>
      <c r="BV103" s="132">
        <v>20000</v>
      </c>
      <c r="BW103" s="132"/>
      <c r="BX103" s="85">
        <f>BX37-BX102</f>
        <v>20000</v>
      </c>
      <c r="BY103" s="132"/>
      <c r="BZ103" s="132"/>
      <c r="CA103" s="132"/>
      <c r="CB103" s="120">
        <f>CB104-CB102</f>
        <v>1</v>
      </c>
      <c r="CC103" s="132">
        <v>20000</v>
      </c>
      <c r="CD103" s="132"/>
      <c r="CE103" s="85">
        <f>CE37-CE102</f>
        <v>20000</v>
      </c>
      <c r="CF103" s="132"/>
      <c r="CG103" s="132"/>
      <c r="CH103" s="132"/>
      <c r="CI103" s="120">
        <f>CI104-CI102</f>
        <v>1</v>
      </c>
      <c r="CJ103" s="132">
        <v>20000</v>
      </c>
      <c r="CK103" s="132"/>
      <c r="CL103" s="85">
        <f>CL37-CL102</f>
        <v>20000</v>
      </c>
      <c r="CM103" s="132"/>
      <c r="CN103" s="132"/>
      <c r="CO103" s="132"/>
      <c r="CP103" s="120">
        <f>CP104-CP102</f>
        <v>0</v>
      </c>
      <c r="CQ103" s="132">
        <v>0</v>
      </c>
      <c r="CR103" s="132"/>
      <c r="CS103" s="85">
        <f>CS37-CS102</f>
        <v>0</v>
      </c>
      <c r="CT103" s="132"/>
      <c r="CU103" s="132"/>
      <c r="CV103" s="132"/>
      <c r="CW103" s="120">
        <f>CW104-CW102</f>
        <v>0</v>
      </c>
      <c r="CX103" s="132">
        <v>0</v>
      </c>
      <c r="CY103" s="132"/>
      <c r="CZ103" s="85">
        <f>CZ37-CZ102</f>
        <v>0</v>
      </c>
      <c r="DA103" s="132"/>
      <c r="DB103" s="132"/>
      <c r="DC103" s="132"/>
      <c r="DD103" s="120">
        <f>DD104-DD102</f>
        <v>0</v>
      </c>
      <c r="DE103" s="132">
        <v>0</v>
      </c>
      <c r="DF103" s="132"/>
      <c r="DG103" s="85">
        <f>DG37-DG102</f>
        <v>0</v>
      </c>
      <c r="DH103" s="132"/>
      <c r="DI103" s="132"/>
      <c r="DJ103" s="132"/>
      <c r="DK103" s="120">
        <f>DK104-DK102</f>
        <v>0</v>
      </c>
      <c r="DL103" s="132">
        <v>0</v>
      </c>
      <c r="DM103" s="132"/>
      <c r="DN103" s="85">
        <f>DN37-DN102</f>
        <v>0</v>
      </c>
      <c r="DO103" s="132"/>
      <c r="DP103" s="132"/>
      <c r="DQ103" s="132"/>
      <c r="DR103" s="120">
        <f>DR104-DR102</f>
        <v>0</v>
      </c>
      <c r="DS103" s="132">
        <v>0</v>
      </c>
      <c r="DT103" s="132"/>
      <c r="DU103" s="85">
        <f>DU37-DU102</f>
        <v>0</v>
      </c>
      <c r="DV103" s="132"/>
      <c r="DW103" s="132"/>
      <c r="DX103" s="132"/>
      <c r="DY103" s="120">
        <f>DY104-DY102</f>
        <v>0</v>
      </c>
      <c r="DZ103" s="132">
        <v>0</v>
      </c>
      <c r="EA103" s="132"/>
      <c r="EB103" s="85">
        <f>EB37-EB102</f>
        <v>0</v>
      </c>
      <c r="EC103" s="132"/>
      <c r="ED103" s="132"/>
      <c r="EE103" s="132"/>
      <c r="EF103" s="120">
        <f>EF104-EF102</f>
        <v>0</v>
      </c>
      <c r="EG103" s="132">
        <v>0</v>
      </c>
      <c r="EH103" s="132"/>
      <c r="EI103" s="85">
        <f>EI37-EI102</f>
        <v>0</v>
      </c>
      <c r="EJ103" s="132"/>
      <c r="EK103" s="132"/>
      <c r="EL103" s="132"/>
      <c r="EM103" s="120">
        <f>EM104-EM102</f>
        <v>0</v>
      </c>
      <c r="EN103" s="132">
        <v>0</v>
      </c>
      <c r="EO103" s="132"/>
      <c r="EP103" s="85">
        <f>EP37-EP102</f>
        <v>0</v>
      </c>
      <c r="EQ103" s="132"/>
      <c r="ER103" s="132"/>
      <c r="ES103" s="132"/>
      <c r="ET103" s="120">
        <f>ET104-ET102</f>
        <v>1</v>
      </c>
      <c r="EU103" s="132">
        <v>15000</v>
      </c>
      <c r="EV103" s="132"/>
      <c r="EW103" s="85">
        <f>EW37-EW102</f>
        <v>15000</v>
      </c>
      <c r="EX103" s="132"/>
      <c r="EY103" s="132"/>
      <c r="EZ103" s="132"/>
      <c r="FA103" s="120">
        <f>FA104-FA102</f>
        <v>0</v>
      </c>
      <c r="FB103" s="132">
        <v>0</v>
      </c>
      <c r="FC103" s="132"/>
      <c r="FD103" s="85">
        <f>FD37-FD102</f>
        <v>0</v>
      </c>
      <c r="FE103" s="132"/>
      <c r="FF103" s="132"/>
      <c r="FG103" s="132"/>
      <c r="FH103" s="120">
        <f>FH104-FH102</f>
        <v>0</v>
      </c>
      <c r="FI103" s="132">
        <v>0</v>
      </c>
      <c r="FJ103" s="132"/>
      <c r="FK103" s="85">
        <f>FK37-FK102</f>
        <v>0</v>
      </c>
      <c r="FL103" s="132"/>
      <c r="FM103" s="132"/>
      <c r="FN103" s="132"/>
      <c r="FO103" s="120">
        <f>FO104-FO102</f>
        <v>0</v>
      </c>
      <c r="FP103" s="132">
        <v>0</v>
      </c>
      <c r="FQ103" s="132"/>
      <c r="FR103" s="85">
        <f>FR37-FR102</f>
        <v>0</v>
      </c>
      <c r="FS103" s="132"/>
      <c r="FT103" s="132"/>
      <c r="FU103" s="132"/>
      <c r="FV103" s="120">
        <f>FV104-FV102</f>
        <v>0</v>
      </c>
      <c r="FW103" s="132">
        <v>0</v>
      </c>
      <c r="FX103" s="132"/>
      <c r="FY103" s="85">
        <f>FY37-FY102</f>
        <v>0</v>
      </c>
      <c r="FZ103" s="132"/>
      <c r="GA103" s="132"/>
      <c r="GB103" s="132"/>
      <c r="GC103" s="120">
        <f>GC104-GC102</f>
        <v>0</v>
      </c>
      <c r="GD103" s="132">
        <v>0</v>
      </c>
      <c r="GE103" s="132"/>
      <c r="GF103" s="85">
        <f>GF37-GF102</f>
        <v>0</v>
      </c>
      <c r="GG103" s="132"/>
      <c r="GH103" s="132"/>
      <c r="GI103" s="132"/>
      <c r="GJ103" s="120">
        <f>GJ104-GJ102</f>
        <v>0</v>
      </c>
      <c r="GK103" s="132">
        <v>0</v>
      </c>
      <c r="GL103" s="132"/>
      <c r="GM103" s="85">
        <f>GM37-GM102</f>
        <v>0</v>
      </c>
      <c r="GN103" s="132"/>
      <c r="GO103" s="132"/>
      <c r="GP103" s="132"/>
      <c r="GQ103" s="120">
        <f>GQ104-GQ102</f>
        <v>0</v>
      </c>
      <c r="GR103" s="132">
        <v>0</v>
      </c>
      <c r="GS103" s="132"/>
      <c r="GT103" s="85">
        <f>GT37-GT102</f>
        <v>0</v>
      </c>
      <c r="GU103" s="132"/>
      <c r="GV103" s="132"/>
      <c r="GW103" s="132"/>
      <c r="GX103" s="120">
        <f>GX104-GX102</f>
        <v>0</v>
      </c>
      <c r="GY103" s="132">
        <v>0</v>
      </c>
      <c r="GZ103" s="132"/>
      <c r="HA103" s="85">
        <f>HA37-HA102</f>
        <v>0</v>
      </c>
      <c r="HB103" s="132"/>
      <c r="HC103" s="132"/>
      <c r="HD103" s="132"/>
      <c r="HE103" s="120">
        <f>HE104-HE102</f>
        <v>0</v>
      </c>
      <c r="HF103" s="132">
        <v>0</v>
      </c>
      <c r="HG103" s="132"/>
      <c r="HH103" s="85">
        <f>HH37-HH102</f>
        <v>0</v>
      </c>
      <c r="HI103" s="132"/>
      <c r="HJ103" s="132"/>
      <c r="HK103" s="132"/>
      <c r="HL103" s="120">
        <f>HL104-HL102</f>
        <v>0</v>
      </c>
      <c r="HM103" s="132">
        <v>50000</v>
      </c>
      <c r="HN103" s="132"/>
      <c r="HO103" s="85">
        <f>HO37-HO102</f>
        <v>50000</v>
      </c>
      <c r="HP103" s="132"/>
      <c r="HQ103" s="132"/>
      <c r="HR103" s="132"/>
      <c r="HS103" s="120">
        <f>HS104-HS102</f>
        <v>0</v>
      </c>
      <c r="HT103" s="132">
        <v>50000</v>
      </c>
      <c r="HU103" s="132"/>
      <c r="HV103" s="85">
        <f>HV37-HV102</f>
        <v>50000</v>
      </c>
      <c r="HW103" s="132"/>
      <c r="HX103" s="132"/>
      <c r="HY103" s="132"/>
      <c r="HZ103" s="120">
        <f>HZ104-HZ102</f>
        <v>1</v>
      </c>
      <c r="IA103" s="132">
        <v>85000</v>
      </c>
      <c r="IB103" s="132"/>
      <c r="IC103" s="85">
        <f>IC37-IC102</f>
        <v>85000</v>
      </c>
      <c r="ID103" s="132"/>
      <c r="IE103" s="132"/>
      <c r="IF103" s="132"/>
      <c r="IG103" s="120">
        <f>IG104-IG102</f>
        <v>1</v>
      </c>
      <c r="IH103" s="132">
        <v>37500</v>
      </c>
      <c r="II103" s="132"/>
      <c r="IJ103" s="85">
        <f>IJ37-IJ102</f>
        <v>37500</v>
      </c>
      <c r="IK103" s="132"/>
      <c r="IL103" s="132"/>
      <c r="IM103" s="132"/>
      <c r="IN103" s="120">
        <f>IN104-IN102</f>
        <v>20</v>
      </c>
      <c r="IO103" s="132">
        <v>200000</v>
      </c>
      <c r="IP103" s="132"/>
      <c r="IQ103" s="85">
        <f>IQ37-IQ102</f>
        <v>200000</v>
      </c>
      <c r="IR103" s="132"/>
      <c r="IS103" s="132"/>
      <c r="IT103" s="132"/>
      <c r="IU103" s="120">
        <f>IU104-IU102</f>
        <v>0</v>
      </c>
      <c r="IV103" s="132">
        <v>0</v>
      </c>
      <c r="IW103" s="132"/>
      <c r="IX103" s="85">
        <f>IX37-IX102</f>
        <v>0</v>
      </c>
      <c r="IY103" s="132"/>
      <c r="IZ103" s="132"/>
      <c r="JA103" s="132"/>
      <c r="JB103" s="120">
        <f>JB104-JB102</f>
        <v>1</v>
      </c>
      <c r="JC103" s="132">
        <v>300000</v>
      </c>
      <c r="JD103" s="132"/>
      <c r="JE103" s="85">
        <f>JE37-JE102</f>
        <v>300000</v>
      </c>
      <c r="JF103" s="132"/>
      <c r="JG103" s="132"/>
      <c r="JH103" s="132"/>
      <c r="JI103" s="120">
        <f>JI104-JI102</f>
        <v>0</v>
      </c>
      <c r="JJ103" s="132">
        <v>0</v>
      </c>
      <c r="JK103" s="132"/>
      <c r="JL103" s="85">
        <f>JL37-JL102</f>
        <v>0</v>
      </c>
      <c r="JM103" s="132"/>
      <c r="JN103" s="132"/>
      <c r="JO103" s="132"/>
      <c r="JP103" s="120">
        <f>JP104-JP102</f>
        <v>0</v>
      </c>
      <c r="JQ103" s="132">
        <v>0</v>
      </c>
      <c r="JR103" s="132"/>
      <c r="JS103" s="85">
        <f>JS37-JS102</f>
        <v>0</v>
      </c>
      <c r="JT103" s="132"/>
      <c r="JU103" s="132"/>
      <c r="JV103" s="132"/>
      <c r="JW103" s="120">
        <f>JW104-JW102</f>
        <v>0</v>
      </c>
      <c r="JX103" s="132">
        <v>0</v>
      </c>
      <c r="JY103" s="132"/>
      <c r="JZ103" s="85">
        <f>JZ37-JZ102</f>
        <v>0</v>
      </c>
      <c r="KA103" s="132"/>
      <c r="KB103" s="132"/>
      <c r="KC103" s="132"/>
      <c r="KD103" s="120">
        <f>KD104-KD102</f>
        <v>0</v>
      </c>
      <c r="KE103" s="132">
        <v>0</v>
      </c>
      <c r="KF103" s="132"/>
      <c r="KG103" s="85">
        <f>KG37-KG102</f>
        <v>0</v>
      </c>
      <c r="KH103" s="132"/>
      <c r="KI103" s="132"/>
      <c r="KJ103" s="132"/>
      <c r="KK103" s="120">
        <f>KK104-KK102</f>
        <v>0</v>
      </c>
      <c r="KL103" s="132">
        <v>0</v>
      </c>
      <c r="KM103" s="132"/>
      <c r="KN103" s="85">
        <f>KN37-KN102</f>
        <v>0</v>
      </c>
      <c r="KO103" s="132"/>
      <c r="KP103" s="132"/>
      <c r="KQ103" s="132"/>
      <c r="KR103" s="120">
        <f>KR104-KR102</f>
        <v>0</v>
      </c>
      <c r="KS103" s="100">
        <f t="shared" ref="KS103" si="224">K103+R103+Y103+AF103+AM103+AT103+BA103+BH103+BO103+BV103+CC103+CJ103+CX103+DE103+DL103+DS103+DZ103+EG103+EN103+EU103+FB103+FI103+FP103+FW103+GD103+GK103+GR103+GY103+HF103+HM103+HT103+IA103+IH103+IO103+IV103+JC103+JJ103+JQ103+JX103+KE103+KL103+CQ103</f>
        <v>913000</v>
      </c>
      <c r="KT103" s="100">
        <f t="shared" ref="KT103" si="225">L103+S103+Z103+AG103+AN103+AU103+BB103+BI103+BP103+BW103+CD103+CK103+CY103+DF103+DM103+DT103+EA103+EH103+EO103+EV103+FC103+FJ103+FQ103+FX103+GE103+GL103+GS103+GZ103+HG103+HN103+HU103+IB103+II103+IP103+IW103+JD103+JK103+JR103+JY103+KF103+KM103+CR103</f>
        <v>0</v>
      </c>
      <c r="KU103" s="85">
        <f>KU37-KU102</f>
        <v>913000</v>
      </c>
      <c r="KV103" s="108"/>
    </row>
    <row r="104" spans="1:308" s="97" customFormat="1" ht="18" customHeight="1">
      <c r="A104" s="206">
        <v>33</v>
      </c>
      <c r="B104" s="207" t="s">
        <v>55</v>
      </c>
      <c r="C104" s="207"/>
      <c r="D104" s="207"/>
      <c r="E104" s="207"/>
      <c r="F104" s="207"/>
      <c r="G104" s="207"/>
      <c r="H104" s="207"/>
      <c r="I104" s="207"/>
      <c r="J104" s="123">
        <f>J37</f>
        <v>0</v>
      </c>
      <c r="K104" s="124">
        <f t="shared" ref="K104:M104" si="226">K103+K102</f>
        <v>0</v>
      </c>
      <c r="L104" s="124">
        <f t="shared" si="226"/>
        <v>0</v>
      </c>
      <c r="M104" s="124">
        <f t="shared" si="226"/>
        <v>0</v>
      </c>
      <c r="N104" s="207"/>
      <c r="O104" s="207"/>
      <c r="P104" s="207"/>
      <c r="Q104" s="123">
        <f>Q37</f>
        <v>0</v>
      </c>
      <c r="R104" s="124">
        <f t="shared" ref="R104:T104" si="227">R103+R102</f>
        <v>0</v>
      </c>
      <c r="S104" s="124">
        <f t="shared" si="227"/>
        <v>0</v>
      </c>
      <c r="T104" s="124">
        <f t="shared" si="227"/>
        <v>0</v>
      </c>
      <c r="U104" s="207"/>
      <c r="V104" s="207"/>
      <c r="W104" s="207"/>
      <c r="X104" s="123">
        <f>X37</f>
        <v>0</v>
      </c>
      <c r="Y104" s="124">
        <f t="shared" ref="Y104:AA104" si="228">Y103+Y102</f>
        <v>0</v>
      </c>
      <c r="Z104" s="124">
        <f t="shared" si="228"/>
        <v>0</v>
      </c>
      <c r="AA104" s="124">
        <f t="shared" si="228"/>
        <v>0</v>
      </c>
      <c r="AB104" s="207"/>
      <c r="AC104" s="207"/>
      <c r="AD104" s="207"/>
      <c r="AE104" s="123">
        <f>AE37</f>
        <v>0</v>
      </c>
      <c r="AF104" s="124">
        <f t="shared" ref="AF104:AH104" si="229">AF103+AF102</f>
        <v>0</v>
      </c>
      <c r="AG104" s="124">
        <f t="shared" si="229"/>
        <v>0</v>
      </c>
      <c r="AH104" s="124">
        <f t="shared" si="229"/>
        <v>0</v>
      </c>
      <c r="AI104" s="207"/>
      <c r="AJ104" s="207"/>
      <c r="AK104" s="207"/>
      <c r="AL104" s="123">
        <f>AL37</f>
        <v>0</v>
      </c>
      <c r="AM104" s="124">
        <f t="shared" ref="AM104:AO104" si="230">AM103+AM102</f>
        <v>0</v>
      </c>
      <c r="AN104" s="124">
        <f t="shared" si="230"/>
        <v>0</v>
      </c>
      <c r="AO104" s="124">
        <f t="shared" si="230"/>
        <v>0</v>
      </c>
      <c r="AP104" s="207"/>
      <c r="AQ104" s="207"/>
      <c r="AR104" s="207"/>
      <c r="AS104" s="123">
        <f>AS37</f>
        <v>0</v>
      </c>
      <c r="AT104" s="124">
        <f t="shared" ref="AT104:AV104" si="231">AT103+AT102</f>
        <v>105500</v>
      </c>
      <c r="AU104" s="124">
        <f t="shared" si="231"/>
        <v>0</v>
      </c>
      <c r="AV104" s="124">
        <f t="shared" si="231"/>
        <v>105500</v>
      </c>
      <c r="AW104" s="207"/>
      <c r="AX104" s="207"/>
      <c r="AY104" s="207"/>
      <c r="AZ104" s="123">
        <f>AZ37</f>
        <v>0</v>
      </c>
      <c r="BA104" s="124">
        <f t="shared" ref="BA104:BC104" si="232">BA103+BA102</f>
        <v>10000</v>
      </c>
      <c r="BB104" s="124">
        <f t="shared" si="232"/>
        <v>0</v>
      </c>
      <c r="BC104" s="124">
        <f t="shared" si="232"/>
        <v>10000</v>
      </c>
      <c r="BD104" s="207"/>
      <c r="BE104" s="207"/>
      <c r="BF104" s="207"/>
      <c r="BG104" s="123">
        <f>BG37</f>
        <v>0</v>
      </c>
      <c r="BH104" s="124">
        <f t="shared" ref="BH104:BJ104" si="233">BH103+BH102</f>
        <v>0</v>
      </c>
      <c r="BI104" s="124">
        <f t="shared" si="233"/>
        <v>0</v>
      </c>
      <c r="BJ104" s="124">
        <f t="shared" si="233"/>
        <v>0</v>
      </c>
      <c r="BK104" s="207"/>
      <c r="BL104" s="207"/>
      <c r="BM104" s="207"/>
      <c r="BN104" s="123">
        <f>BN37</f>
        <v>0</v>
      </c>
      <c r="BO104" s="124">
        <f t="shared" ref="BO104:BQ104" si="234">BO103+BO102</f>
        <v>0</v>
      </c>
      <c r="BP104" s="124">
        <f t="shared" si="234"/>
        <v>0</v>
      </c>
      <c r="BQ104" s="124">
        <f t="shared" si="234"/>
        <v>0</v>
      </c>
      <c r="BR104" s="207"/>
      <c r="BS104" s="207"/>
      <c r="BT104" s="207"/>
      <c r="BU104" s="123">
        <f>BU37</f>
        <v>21</v>
      </c>
      <c r="BV104" s="124">
        <f t="shared" ref="BV104:BX104" si="235">BV103+BV102</f>
        <v>120000</v>
      </c>
      <c r="BW104" s="124">
        <f t="shared" si="235"/>
        <v>0</v>
      </c>
      <c r="BX104" s="124">
        <f t="shared" si="235"/>
        <v>120000</v>
      </c>
      <c r="BY104" s="207"/>
      <c r="BZ104" s="207"/>
      <c r="CA104" s="207"/>
      <c r="CB104" s="123">
        <f>CB37</f>
        <v>21</v>
      </c>
      <c r="CC104" s="124">
        <f t="shared" ref="CC104:CE104" si="236">CC103+CC102</f>
        <v>120000</v>
      </c>
      <c r="CD104" s="124">
        <f t="shared" si="236"/>
        <v>0</v>
      </c>
      <c r="CE104" s="124">
        <f t="shared" si="236"/>
        <v>120000</v>
      </c>
      <c r="CF104" s="207"/>
      <c r="CG104" s="207"/>
      <c r="CH104" s="207"/>
      <c r="CI104" s="123">
        <f>CI37</f>
        <v>21</v>
      </c>
      <c r="CJ104" s="124">
        <f t="shared" ref="CJ104:CL104" si="237">CJ103+CJ102</f>
        <v>120000</v>
      </c>
      <c r="CK104" s="124">
        <f t="shared" si="237"/>
        <v>0</v>
      </c>
      <c r="CL104" s="124">
        <f t="shared" si="237"/>
        <v>120000</v>
      </c>
      <c r="CM104" s="207"/>
      <c r="CN104" s="207"/>
      <c r="CO104" s="207"/>
      <c r="CP104" s="123">
        <f>CP37</f>
        <v>0</v>
      </c>
      <c r="CQ104" s="124">
        <f t="shared" ref="CQ104:CS104" si="238">CQ103+CQ102</f>
        <v>0</v>
      </c>
      <c r="CR104" s="124">
        <f t="shared" si="238"/>
        <v>0</v>
      </c>
      <c r="CS104" s="124">
        <f t="shared" si="238"/>
        <v>0</v>
      </c>
      <c r="CT104" s="207"/>
      <c r="CU104" s="207"/>
      <c r="CV104" s="207"/>
      <c r="CW104" s="123">
        <f>CW37</f>
        <v>0</v>
      </c>
      <c r="CX104" s="124">
        <f t="shared" ref="CX104:CZ104" si="239">CX103+CX102</f>
        <v>0</v>
      </c>
      <c r="CY104" s="124">
        <f t="shared" si="239"/>
        <v>0</v>
      </c>
      <c r="CZ104" s="124">
        <f t="shared" si="239"/>
        <v>0</v>
      </c>
      <c r="DA104" s="207"/>
      <c r="DB104" s="207"/>
      <c r="DC104" s="207"/>
      <c r="DD104" s="123">
        <f>DD37</f>
        <v>0</v>
      </c>
      <c r="DE104" s="124">
        <f t="shared" ref="DE104:DG104" si="240">DE103+DE102</f>
        <v>0</v>
      </c>
      <c r="DF104" s="124">
        <f t="shared" si="240"/>
        <v>0</v>
      </c>
      <c r="DG104" s="124">
        <f t="shared" si="240"/>
        <v>0</v>
      </c>
      <c r="DH104" s="207"/>
      <c r="DI104" s="207"/>
      <c r="DJ104" s="207"/>
      <c r="DK104" s="123">
        <f>DK37</f>
        <v>0</v>
      </c>
      <c r="DL104" s="124">
        <f t="shared" ref="DL104:DN104" si="241">DL103+DL102</f>
        <v>0</v>
      </c>
      <c r="DM104" s="124">
        <f t="shared" si="241"/>
        <v>0</v>
      </c>
      <c r="DN104" s="124">
        <f t="shared" si="241"/>
        <v>0</v>
      </c>
      <c r="DO104" s="207"/>
      <c r="DP104" s="207"/>
      <c r="DQ104" s="207"/>
      <c r="DR104" s="123">
        <f>DR37</f>
        <v>0</v>
      </c>
      <c r="DS104" s="124">
        <f t="shared" ref="DS104:DU104" si="242">DS103+DS102</f>
        <v>0</v>
      </c>
      <c r="DT104" s="124">
        <f t="shared" si="242"/>
        <v>0</v>
      </c>
      <c r="DU104" s="124">
        <f t="shared" si="242"/>
        <v>0</v>
      </c>
      <c r="DV104" s="207"/>
      <c r="DW104" s="207"/>
      <c r="DX104" s="207"/>
      <c r="DY104" s="123">
        <f>DY37</f>
        <v>0</v>
      </c>
      <c r="DZ104" s="124">
        <f t="shared" ref="DZ104:EB104" si="243">DZ103+DZ102</f>
        <v>0</v>
      </c>
      <c r="EA104" s="124">
        <f t="shared" si="243"/>
        <v>0</v>
      </c>
      <c r="EB104" s="124">
        <f t="shared" si="243"/>
        <v>0</v>
      </c>
      <c r="EC104" s="207"/>
      <c r="ED104" s="207"/>
      <c r="EE104" s="207"/>
      <c r="EF104" s="123">
        <f>EF37</f>
        <v>0</v>
      </c>
      <c r="EG104" s="124">
        <f t="shared" ref="EG104:EI104" si="244">EG103+EG102</f>
        <v>0</v>
      </c>
      <c r="EH104" s="124">
        <f t="shared" si="244"/>
        <v>0</v>
      </c>
      <c r="EI104" s="124">
        <f t="shared" si="244"/>
        <v>0</v>
      </c>
      <c r="EJ104" s="207"/>
      <c r="EK104" s="207"/>
      <c r="EL104" s="207"/>
      <c r="EM104" s="123">
        <f>EM37</f>
        <v>0</v>
      </c>
      <c r="EN104" s="124">
        <f t="shared" ref="EN104:EP104" si="245">EN103+EN102</f>
        <v>0</v>
      </c>
      <c r="EO104" s="124">
        <f t="shared" si="245"/>
        <v>0</v>
      </c>
      <c r="EP104" s="124">
        <f t="shared" si="245"/>
        <v>0</v>
      </c>
      <c r="EQ104" s="207"/>
      <c r="ER104" s="207"/>
      <c r="ES104" s="207"/>
      <c r="ET104" s="123">
        <f>ET37</f>
        <v>1</v>
      </c>
      <c r="EU104" s="124">
        <f t="shared" ref="EU104:EW104" si="246">EU103+EU102</f>
        <v>15000</v>
      </c>
      <c r="EV104" s="124">
        <f t="shared" si="246"/>
        <v>0</v>
      </c>
      <c r="EW104" s="124">
        <f t="shared" si="246"/>
        <v>15000</v>
      </c>
      <c r="EX104" s="207"/>
      <c r="EY104" s="207"/>
      <c r="EZ104" s="207"/>
      <c r="FA104" s="123">
        <f>FA37</f>
        <v>0</v>
      </c>
      <c r="FB104" s="124">
        <f t="shared" ref="FB104:FD104" si="247">FB103+FB102</f>
        <v>70000</v>
      </c>
      <c r="FC104" s="124">
        <f t="shared" si="247"/>
        <v>0</v>
      </c>
      <c r="FD104" s="124">
        <f t="shared" si="247"/>
        <v>70000</v>
      </c>
      <c r="FE104" s="207"/>
      <c r="FF104" s="207"/>
      <c r="FG104" s="207"/>
      <c r="FH104" s="123">
        <f>FH37</f>
        <v>0</v>
      </c>
      <c r="FI104" s="124">
        <f t="shared" ref="FI104:FK104" si="248">FI103+FI102</f>
        <v>0</v>
      </c>
      <c r="FJ104" s="124">
        <f t="shared" si="248"/>
        <v>0</v>
      </c>
      <c r="FK104" s="124">
        <f t="shared" si="248"/>
        <v>0</v>
      </c>
      <c r="FL104" s="207"/>
      <c r="FM104" s="207"/>
      <c r="FN104" s="207"/>
      <c r="FO104" s="123">
        <f>FO37</f>
        <v>0</v>
      </c>
      <c r="FP104" s="124">
        <f t="shared" ref="FP104:FR104" si="249">FP103+FP102</f>
        <v>0</v>
      </c>
      <c r="FQ104" s="124">
        <f t="shared" si="249"/>
        <v>0</v>
      </c>
      <c r="FR104" s="124">
        <f t="shared" si="249"/>
        <v>0</v>
      </c>
      <c r="FS104" s="207"/>
      <c r="FT104" s="207"/>
      <c r="FU104" s="207"/>
      <c r="FV104" s="123">
        <f>FV37</f>
        <v>0</v>
      </c>
      <c r="FW104" s="124">
        <f t="shared" ref="FW104:FY104" si="250">FW103+FW102</f>
        <v>110000</v>
      </c>
      <c r="FX104" s="124">
        <f t="shared" si="250"/>
        <v>0</v>
      </c>
      <c r="FY104" s="124">
        <f t="shared" si="250"/>
        <v>110000</v>
      </c>
      <c r="FZ104" s="207"/>
      <c r="GA104" s="207"/>
      <c r="GB104" s="207"/>
      <c r="GC104" s="123">
        <f>GC37</f>
        <v>1</v>
      </c>
      <c r="GD104" s="124">
        <f t="shared" ref="GD104:GF104" si="251">GD103+GD102</f>
        <v>137250</v>
      </c>
      <c r="GE104" s="124">
        <f t="shared" si="251"/>
        <v>250000</v>
      </c>
      <c r="GF104" s="124">
        <f t="shared" si="251"/>
        <v>387250</v>
      </c>
      <c r="GG104" s="207"/>
      <c r="GH104" s="207"/>
      <c r="GI104" s="207"/>
      <c r="GJ104" s="123">
        <f>GJ37</f>
        <v>0</v>
      </c>
      <c r="GK104" s="124">
        <f t="shared" ref="GK104:GM104" si="252">GK103+GK102</f>
        <v>77200</v>
      </c>
      <c r="GL104" s="124">
        <f t="shared" si="252"/>
        <v>0</v>
      </c>
      <c r="GM104" s="124">
        <f t="shared" si="252"/>
        <v>77200</v>
      </c>
      <c r="GN104" s="207"/>
      <c r="GO104" s="207"/>
      <c r="GP104" s="207"/>
      <c r="GQ104" s="123">
        <f>GQ37</f>
        <v>0</v>
      </c>
      <c r="GR104" s="124">
        <f t="shared" ref="GR104:GT104" si="253">GR103+GR102</f>
        <v>0</v>
      </c>
      <c r="GS104" s="124">
        <f t="shared" si="253"/>
        <v>0</v>
      </c>
      <c r="GT104" s="124">
        <f t="shared" si="253"/>
        <v>0</v>
      </c>
      <c r="GU104" s="207"/>
      <c r="GV104" s="207"/>
      <c r="GW104" s="207"/>
      <c r="GX104" s="123">
        <f>GX37</f>
        <v>29</v>
      </c>
      <c r="GY104" s="124">
        <f t="shared" ref="GY104:HA104" si="254">GY103+GY102</f>
        <v>236408</v>
      </c>
      <c r="GZ104" s="124">
        <f t="shared" si="254"/>
        <v>0</v>
      </c>
      <c r="HA104" s="124">
        <f t="shared" si="254"/>
        <v>236408</v>
      </c>
      <c r="HB104" s="207"/>
      <c r="HC104" s="207"/>
      <c r="HD104" s="207"/>
      <c r="HE104" s="123">
        <f>HE37</f>
        <v>3</v>
      </c>
      <c r="HF104" s="124">
        <f t="shared" ref="HF104:HH104" si="255">HF103+HF102</f>
        <v>42000</v>
      </c>
      <c r="HG104" s="124">
        <f t="shared" si="255"/>
        <v>0</v>
      </c>
      <c r="HH104" s="124">
        <f t="shared" si="255"/>
        <v>42000</v>
      </c>
      <c r="HI104" s="207"/>
      <c r="HJ104" s="207"/>
      <c r="HK104" s="207"/>
      <c r="HL104" s="123">
        <f>HL37</f>
        <v>0</v>
      </c>
      <c r="HM104" s="124">
        <f t="shared" ref="HM104:HO104" si="256">HM103+HM102</f>
        <v>50000</v>
      </c>
      <c r="HN104" s="124">
        <f t="shared" si="256"/>
        <v>0</v>
      </c>
      <c r="HO104" s="124">
        <f t="shared" si="256"/>
        <v>50000</v>
      </c>
      <c r="HP104" s="207"/>
      <c r="HQ104" s="207"/>
      <c r="HR104" s="207"/>
      <c r="HS104" s="123">
        <f>HS37</f>
        <v>0</v>
      </c>
      <c r="HT104" s="124">
        <f t="shared" ref="HT104:HV104" si="257">HT103+HT102</f>
        <v>50000</v>
      </c>
      <c r="HU104" s="124">
        <f t="shared" si="257"/>
        <v>0</v>
      </c>
      <c r="HV104" s="124">
        <f t="shared" si="257"/>
        <v>50000</v>
      </c>
      <c r="HW104" s="207"/>
      <c r="HX104" s="207"/>
      <c r="HY104" s="207"/>
      <c r="HZ104" s="123">
        <f>HZ37</f>
        <v>1</v>
      </c>
      <c r="IA104" s="124">
        <f t="shared" ref="IA104:IC104" si="258">IA103+IA102</f>
        <v>85000</v>
      </c>
      <c r="IB104" s="124">
        <f t="shared" si="258"/>
        <v>0</v>
      </c>
      <c r="IC104" s="124">
        <f t="shared" si="258"/>
        <v>85000</v>
      </c>
      <c r="ID104" s="207"/>
      <c r="IE104" s="207"/>
      <c r="IF104" s="207"/>
      <c r="IG104" s="123">
        <f>IG37</f>
        <v>1</v>
      </c>
      <c r="IH104" s="124">
        <f t="shared" ref="IH104:IJ104" si="259">IH103+IH102</f>
        <v>37500</v>
      </c>
      <c r="II104" s="124">
        <f t="shared" si="259"/>
        <v>0</v>
      </c>
      <c r="IJ104" s="124">
        <f t="shared" si="259"/>
        <v>37500</v>
      </c>
      <c r="IK104" s="207"/>
      <c r="IL104" s="207"/>
      <c r="IM104" s="207"/>
      <c r="IN104" s="123">
        <f>IN37</f>
        <v>20</v>
      </c>
      <c r="IO104" s="124">
        <f t="shared" ref="IO104:IQ104" si="260">IO103+IO102</f>
        <v>200000</v>
      </c>
      <c r="IP104" s="124">
        <f t="shared" si="260"/>
        <v>0</v>
      </c>
      <c r="IQ104" s="124">
        <f t="shared" si="260"/>
        <v>200000</v>
      </c>
      <c r="IR104" s="207"/>
      <c r="IS104" s="207"/>
      <c r="IT104" s="207"/>
      <c r="IU104" s="123">
        <f>IU37</f>
        <v>0</v>
      </c>
      <c r="IV104" s="124">
        <f t="shared" ref="IV104:IX104" si="261">IV103+IV102</f>
        <v>0</v>
      </c>
      <c r="IW104" s="124">
        <f t="shared" si="261"/>
        <v>0</v>
      </c>
      <c r="IX104" s="124">
        <f t="shared" si="261"/>
        <v>0</v>
      </c>
      <c r="IY104" s="207"/>
      <c r="IZ104" s="207"/>
      <c r="JA104" s="207"/>
      <c r="JB104" s="123">
        <f>JB37</f>
        <v>1</v>
      </c>
      <c r="JC104" s="124">
        <f t="shared" ref="JC104:JE104" si="262">JC103+JC102</f>
        <v>300000</v>
      </c>
      <c r="JD104" s="124">
        <f t="shared" si="262"/>
        <v>0</v>
      </c>
      <c r="JE104" s="124">
        <f t="shared" si="262"/>
        <v>300000</v>
      </c>
      <c r="JF104" s="207"/>
      <c r="JG104" s="207"/>
      <c r="JH104" s="207"/>
      <c r="JI104" s="123">
        <f>JI37</f>
        <v>0</v>
      </c>
      <c r="JJ104" s="124">
        <f t="shared" ref="JJ104:JL104" si="263">JJ103+JJ102</f>
        <v>0</v>
      </c>
      <c r="JK104" s="124">
        <f t="shared" si="263"/>
        <v>0</v>
      </c>
      <c r="JL104" s="124">
        <f t="shared" si="263"/>
        <v>0</v>
      </c>
      <c r="JM104" s="207"/>
      <c r="JN104" s="207"/>
      <c r="JO104" s="207"/>
      <c r="JP104" s="123">
        <f>JP37</f>
        <v>0</v>
      </c>
      <c r="JQ104" s="124">
        <f t="shared" ref="JQ104:JS104" si="264">JQ103+JQ102</f>
        <v>0</v>
      </c>
      <c r="JR104" s="124">
        <f t="shared" si="264"/>
        <v>0</v>
      </c>
      <c r="JS104" s="124">
        <f t="shared" si="264"/>
        <v>0</v>
      </c>
      <c r="JT104" s="207"/>
      <c r="JU104" s="207"/>
      <c r="JV104" s="207"/>
      <c r="JW104" s="123">
        <f>JW37</f>
        <v>0</v>
      </c>
      <c r="JX104" s="124">
        <f t="shared" ref="JX104:JZ104" si="265">JX103+JX102</f>
        <v>0</v>
      </c>
      <c r="JY104" s="124">
        <f t="shared" si="265"/>
        <v>0</v>
      </c>
      <c r="JZ104" s="124">
        <f t="shared" si="265"/>
        <v>0</v>
      </c>
      <c r="KA104" s="207"/>
      <c r="KB104" s="207"/>
      <c r="KC104" s="207"/>
      <c r="KD104" s="123">
        <f>KD37</f>
        <v>0</v>
      </c>
      <c r="KE104" s="124">
        <f t="shared" ref="KE104:KG104" si="266">KE103+KE102</f>
        <v>0</v>
      </c>
      <c r="KF104" s="124">
        <f t="shared" si="266"/>
        <v>0</v>
      </c>
      <c r="KG104" s="124">
        <f t="shared" si="266"/>
        <v>0</v>
      </c>
      <c r="KH104" s="207"/>
      <c r="KI104" s="207"/>
      <c r="KJ104" s="207"/>
      <c r="KK104" s="123">
        <f>KK37</f>
        <v>0</v>
      </c>
      <c r="KL104" s="124">
        <f t="shared" ref="KL104:KN104" si="267">KL103+KL102</f>
        <v>0</v>
      </c>
      <c r="KM104" s="124">
        <f t="shared" si="267"/>
        <v>0</v>
      </c>
      <c r="KN104" s="124">
        <f t="shared" si="267"/>
        <v>0</v>
      </c>
      <c r="KO104" s="207"/>
      <c r="KP104" s="207"/>
      <c r="KQ104" s="207"/>
      <c r="KR104" s="123">
        <f>KR37</f>
        <v>0</v>
      </c>
      <c r="KS104" s="124">
        <f t="shared" ref="KS104:KU104" si="268">KS103+KS102</f>
        <v>1885858</v>
      </c>
      <c r="KT104" s="124">
        <f t="shared" si="268"/>
        <v>250000</v>
      </c>
      <c r="KU104" s="124">
        <f t="shared" si="268"/>
        <v>2135858</v>
      </c>
      <c r="KV104" s="110"/>
    </row>
  </sheetData>
  <mergeCells count="302">
    <mergeCell ref="AQ1:AW1"/>
    <mergeCell ref="AX1:BD1"/>
    <mergeCell ref="BE1:BK1"/>
    <mergeCell ref="BL1:BR1"/>
    <mergeCell ref="BS1:BY1"/>
    <mergeCell ref="BZ1:CF1"/>
    <mergeCell ref="A1:G4"/>
    <mergeCell ref="H1:N1"/>
    <mergeCell ref="O1:U1"/>
    <mergeCell ref="V1:AB1"/>
    <mergeCell ref="AC1:AI1"/>
    <mergeCell ref="AJ1:AP1"/>
    <mergeCell ref="H2:N2"/>
    <mergeCell ref="O2:U2"/>
    <mergeCell ref="V2:AB2"/>
    <mergeCell ref="AC2:AI2"/>
    <mergeCell ref="AJ2:AP2"/>
    <mergeCell ref="AQ2:AW2"/>
    <mergeCell ref="AX2:BD2"/>
    <mergeCell ref="BS3:BY3"/>
    <mergeCell ref="BZ3:CF3"/>
    <mergeCell ref="H4:N4"/>
    <mergeCell ref="O4:U4"/>
    <mergeCell ref="V4:AB4"/>
    <mergeCell ref="ER1:EX1"/>
    <mergeCell ref="EY1:FE1"/>
    <mergeCell ref="FF1:FL1"/>
    <mergeCell ref="FM1:FS1"/>
    <mergeCell ref="CG1:CM1"/>
    <mergeCell ref="CU1:DA1"/>
    <mergeCell ref="DB1:DH1"/>
    <mergeCell ref="DI1:DO1"/>
    <mergeCell ref="DP1:DV1"/>
    <mergeCell ref="DW1:EC1"/>
    <mergeCell ref="CN1:CT1"/>
    <mergeCell ref="HJ1:HP1"/>
    <mergeCell ref="HQ1:HW1"/>
    <mergeCell ref="HX1:ID1"/>
    <mergeCell ref="BE2:BK2"/>
    <mergeCell ref="BL2:BR2"/>
    <mergeCell ref="BS2:BY2"/>
    <mergeCell ref="BZ2:CF2"/>
    <mergeCell ref="CG2:CM2"/>
    <mergeCell ref="CU2:DA2"/>
    <mergeCell ref="FT1:FZ1"/>
    <mergeCell ref="GA1:GG1"/>
    <mergeCell ref="GH1:GN1"/>
    <mergeCell ref="GO1:GU1"/>
    <mergeCell ref="GV1:HB1"/>
    <mergeCell ref="HC1:HI1"/>
    <mergeCell ref="ED1:EJ1"/>
    <mergeCell ref="EK1:EQ1"/>
    <mergeCell ref="ER2:EX2"/>
    <mergeCell ref="EY2:FE2"/>
    <mergeCell ref="FF2:FL2"/>
    <mergeCell ref="FM2:FS2"/>
    <mergeCell ref="FT2:FZ2"/>
    <mergeCell ref="GA2:GG2"/>
    <mergeCell ref="DB2:DH2"/>
    <mergeCell ref="IE1:IK1"/>
    <mergeCell ref="IL1:IR1"/>
    <mergeCell ref="IS1:IY1"/>
    <mergeCell ref="IZ1:JF1"/>
    <mergeCell ref="JG1:JM1"/>
    <mergeCell ref="JN1:JT1"/>
    <mergeCell ref="JU1:KA1"/>
    <mergeCell ref="KB1:KH1"/>
    <mergeCell ref="KI1:KO1"/>
    <mergeCell ref="DI2:DO2"/>
    <mergeCell ref="DP2:DV2"/>
    <mergeCell ref="DW2:EC2"/>
    <mergeCell ref="ED2:EJ2"/>
    <mergeCell ref="EK2:EQ2"/>
    <mergeCell ref="HX2:ID2"/>
    <mergeCell ref="IE2:IK2"/>
    <mergeCell ref="IL2:IR2"/>
    <mergeCell ref="IS2:IY2"/>
    <mergeCell ref="IZ2:JF2"/>
    <mergeCell ref="JG2:JM2"/>
    <mergeCell ref="GH2:GN2"/>
    <mergeCell ref="GO2:GU2"/>
    <mergeCell ref="GV2:HB2"/>
    <mergeCell ref="HC2:HI2"/>
    <mergeCell ref="HJ2:HP2"/>
    <mergeCell ref="HQ2:HW2"/>
    <mergeCell ref="KP1:KV4"/>
    <mergeCell ref="JN2:JT2"/>
    <mergeCell ref="JU2:KA2"/>
    <mergeCell ref="KB2:KH2"/>
    <mergeCell ref="KI2:KO2"/>
    <mergeCell ref="IZ3:JF3"/>
    <mergeCell ref="JG3:JM3"/>
    <mergeCell ref="JN3:JT3"/>
    <mergeCell ref="JU3:KA3"/>
    <mergeCell ref="GV3:HB3"/>
    <mergeCell ref="HC3:HI3"/>
    <mergeCell ref="HJ3:HP3"/>
    <mergeCell ref="HQ3:HW3"/>
    <mergeCell ref="HX3:ID3"/>
    <mergeCell ref="IE3:IK3"/>
    <mergeCell ref="KI4:KO4"/>
    <mergeCell ref="ED3:EJ3"/>
    <mergeCell ref="EK3:EQ3"/>
    <mergeCell ref="ER3:EX3"/>
    <mergeCell ref="EY3:FE3"/>
    <mergeCell ref="CG3:CM3"/>
    <mergeCell ref="CU3:DA3"/>
    <mergeCell ref="DB3:DH3"/>
    <mergeCell ref="DI3:DO3"/>
    <mergeCell ref="H3:N3"/>
    <mergeCell ref="O3:U3"/>
    <mergeCell ref="V3:AB3"/>
    <mergeCell ref="AC3:AI3"/>
    <mergeCell ref="AJ3:AP3"/>
    <mergeCell ref="AQ3:AW3"/>
    <mergeCell ref="AX3:BD3"/>
    <mergeCell ref="BE3:BK3"/>
    <mergeCell ref="BL3:BR3"/>
    <mergeCell ref="KB3:KH3"/>
    <mergeCell ref="KI3:KO3"/>
    <mergeCell ref="IL3:IR3"/>
    <mergeCell ref="IS3:IY3"/>
    <mergeCell ref="CG4:CM4"/>
    <mergeCell ref="CU4:DA4"/>
    <mergeCell ref="DB4:DH4"/>
    <mergeCell ref="DI4:DO4"/>
    <mergeCell ref="DP4:DV4"/>
    <mergeCell ref="DW4:EC4"/>
    <mergeCell ref="FT4:FZ4"/>
    <mergeCell ref="GA4:GG4"/>
    <mergeCell ref="GH4:GN4"/>
    <mergeCell ref="GO4:GU4"/>
    <mergeCell ref="GV4:HB4"/>
    <mergeCell ref="HC4:HI4"/>
    <mergeCell ref="FF3:FL3"/>
    <mergeCell ref="FM3:FS3"/>
    <mergeCell ref="FT3:FZ3"/>
    <mergeCell ref="GA3:GG3"/>
    <mergeCell ref="GH3:GN3"/>
    <mergeCell ref="GO3:GU3"/>
    <mergeCell ref="DP3:DV3"/>
    <mergeCell ref="DW3:EC3"/>
    <mergeCell ref="AX69:AY69"/>
    <mergeCell ref="BE69:BF69"/>
    <mergeCell ref="BL69:BM69"/>
    <mergeCell ref="BS69:BT69"/>
    <mergeCell ref="BZ69:CA69"/>
    <mergeCell ref="CG69:CH69"/>
    <mergeCell ref="JN4:JT4"/>
    <mergeCell ref="JU4:KA4"/>
    <mergeCell ref="KB4:KH4"/>
    <mergeCell ref="HJ4:HP4"/>
    <mergeCell ref="HQ4:HW4"/>
    <mergeCell ref="HX4:ID4"/>
    <mergeCell ref="IE4:IK4"/>
    <mergeCell ref="IL4:IR4"/>
    <mergeCell ref="IS4:IY4"/>
    <mergeCell ref="JG4:JM4"/>
    <mergeCell ref="IZ4:JF4"/>
    <mergeCell ref="AX4:BD4"/>
    <mergeCell ref="BE4:BK4"/>
    <mergeCell ref="FT69:FU69"/>
    <mergeCell ref="BL4:BR4"/>
    <mergeCell ref="BS4:BY4"/>
    <mergeCell ref="BZ4:CF4"/>
    <mergeCell ref="ED4:EJ4"/>
    <mergeCell ref="A69:B69"/>
    <mergeCell ref="H69:I69"/>
    <mergeCell ref="O69:P69"/>
    <mergeCell ref="V69:W69"/>
    <mergeCell ref="AC69:AD69"/>
    <mergeCell ref="AJ69:AK69"/>
    <mergeCell ref="AQ69:AR69"/>
    <mergeCell ref="AC4:AI4"/>
    <mergeCell ref="AJ4:AP4"/>
    <mergeCell ref="AQ4:AW4"/>
    <mergeCell ref="EK4:EQ4"/>
    <mergeCell ref="ER4:EX4"/>
    <mergeCell ref="EY4:FE4"/>
    <mergeCell ref="FF4:FL4"/>
    <mergeCell ref="FM4:FS4"/>
    <mergeCell ref="CU69:CV69"/>
    <mergeCell ref="DB69:DC69"/>
    <mergeCell ref="BL70:BM70"/>
    <mergeCell ref="BS70:BT70"/>
    <mergeCell ref="BZ70:CA70"/>
    <mergeCell ref="CG70:CH70"/>
    <mergeCell ref="CU70:CV70"/>
    <mergeCell ref="DI69:DJ69"/>
    <mergeCell ref="DP69:DQ69"/>
    <mergeCell ref="DW69:DX69"/>
    <mergeCell ref="ED69:EE69"/>
    <mergeCell ref="KP69:KQ69"/>
    <mergeCell ref="HQ69:HR69"/>
    <mergeCell ref="HX69:HY69"/>
    <mergeCell ref="IE69:IF69"/>
    <mergeCell ref="IL69:IM69"/>
    <mergeCell ref="IS69:IT69"/>
    <mergeCell ref="IZ69:JA69"/>
    <mergeCell ref="JN69:JO69"/>
    <mergeCell ref="JG69:JH69"/>
    <mergeCell ref="GV69:GW69"/>
    <mergeCell ref="HC69:HD69"/>
    <mergeCell ref="JU69:JV69"/>
    <mergeCell ref="KB69:KC69"/>
    <mergeCell ref="KI69:KJ69"/>
    <mergeCell ref="HJ69:HK69"/>
    <mergeCell ref="EK69:EL69"/>
    <mergeCell ref="ER69:ES69"/>
    <mergeCell ref="EY69:EZ69"/>
    <mergeCell ref="FF69:FG69"/>
    <mergeCell ref="FM69:FN69"/>
    <mergeCell ref="GA69:GB69"/>
    <mergeCell ref="GH69:GI69"/>
    <mergeCell ref="GO69:GP69"/>
    <mergeCell ref="HJ70:HK70"/>
    <mergeCell ref="EK70:EL70"/>
    <mergeCell ref="HQ70:HR70"/>
    <mergeCell ref="ER70:ES70"/>
    <mergeCell ref="EY70:EZ70"/>
    <mergeCell ref="FF70:FG70"/>
    <mergeCell ref="FM70:FN70"/>
    <mergeCell ref="FT70:FU70"/>
    <mergeCell ref="GA70:GB70"/>
    <mergeCell ref="GO70:GP70"/>
    <mergeCell ref="GV70:GW70"/>
    <mergeCell ref="A70:B70"/>
    <mergeCell ref="H70:I70"/>
    <mergeCell ref="O70:P70"/>
    <mergeCell ref="V70:W70"/>
    <mergeCell ref="AC70:AD70"/>
    <mergeCell ref="AJ70:AK70"/>
    <mergeCell ref="AQ70:AR70"/>
    <mergeCell ref="AX70:AY70"/>
    <mergeCell ref="GH70:GI70"/>
    <mergeCell ref="DB70:DC70"/>
    <mergeCell ref="DI70:DJ70"/>
    <mergeCell ref="DP70:DQ70"/>
    <mergeCell ref="DW70:DX70"/>
    <mergeCell ref="ED70:EE70"/>
    <mergeCell ref="BE70:BF70"/>
    <mergeCell ref="KP70:KQ70"/>
    <mergeCell ref="HX70:HY70"/>
    <mergeCell ref="IE70:IF70"/>
    <mergeCell ref="IL70:IM70"/>
    <mergeCell ref="IS70:IT70"/>
    <mergeCell ref="IZ70:JA70"/>
    <mergeCell ref="JG70:JH70"/>
    <mergeCell ref="JN70:JO70"/>
    <mergeCell ref="JU70:JV70"/>
    <mergeCell ref="BL71:BM71"/>
    <mergeCell ref="BS71:BT71"/>
    <mergeCell ref="BZ71:CA71"/>
    <mergeCell ref="CG71:CH71"/>
    <mergeCell ref="CU71:CV71"/>
    <mergeCell ref="DB71:DC71"/>
    <mergeCell ref="A71:B71"/>
    <mergeCell ref="H71:I71"/>
    <mergeCell ref="O71:P71"/>
    <mergeCell ref="V71:W71"/>
    <mergeCell ref="AC71:AD71"/>
    <mergeCell ref="AJ71:AK71"/>
    <mergeCell ref="AQ71:AR71"/>
    <mergeCell ref="AX71:AY71"/>
    <mergeCell ref="BE71:BF71"/>
    <mergeCell ref="KP71:KQ71"/>
    <mergeCell ref="IE71:IF71"/>
    <mergeCell ref="IL71:IM71"/>
    <mergeCell ref="IS71:IT71"/>
    <mergeCell ref="IZ71:JA71"/>
    <mergeCell ref="JG71:JH71"/>
    <mergeCell ref="JN71:JO71"/>
    <mergeCell ref="GO71:GP71"/>
    <mergeCell ref="GV71:GW71"/>
    <mergeCell ref="HC71:HD71"/>
    <mergeCell ref="HJ71:HK71"/>
    <mergeCell ref="HQ71:HR71"/>
    <mergeCell ref="HX71:HY71"/>
    <mergeCell ref="CN2:CT2"/>
    <mergeCell ref="CN3:CT3"/>
    <mergeCell ref="CN4:CT4"/>
    <mergeCell ref="CN69:CO69"/>
    <mergeCell ref="CN70:CO70"/>
    <mergeCell ref="CN71:CO71"/>
    <mergeCell ref="JU71:JV71"/>
    <mergeCell ref="KB71:KC71"/>
    <mergeCell ref="KI71:KJ71"/>
    <mergeCell ref="EY71:EZ71"/>
    <mergeCell ref="FF71:FG71"/>
    <mergeCell ref="FM71:FN71"/>
    <mergeCell ref="FT71:FU71"/>
    <mergeCell ref="GA71:GB71"/>
    <mergeCell ref="GH71:GI71"/>
    <mergeCell ref="DI71:DJ71"/>
    <mergeCell ref="DP71:DQ71"/>
    <mergeCell ref="DW71:DX71"/>
    <mergeCell ref="ED71:EE71"/>
    <mergeCell ref="EK71:EL71"/>
    <mergeCell ref="ER71:ES71"/>
    <mergeCell ref="KB70:KC70"/>
    <mergeCell ref="KI70:KJ70"/>
    <mergeCell ref="HC70:HD70"/>
  </mergeCells>
  <printOptions gridLines="1"/>
  <pageMargins left="0.87" right="0.25" top="0.61" bottom="0" header="0.87" footer="0"/>
  <pageSetup paperSize="9" scale="85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1:JT104"/>
  <sheetViews>
    <sheetView workbookViewId="0">
      <pane xSplit="9" ySplit="71" topLeftCell="JM72" activePane="bottomRight" state="frozen"/>
      <selection pane="topRight" activeCell="J1" sqref="J1"/>
      <selection pane="bottomLeft" activeCell="A72" sqref="A72"/>
      <selection pane="bottomRight" sqref="A1:G4"/>
    </sheetView>
  </sheetViews>
  <sheetFormatPr defaultRowHeight="15"/>
  <cols>
    <col min="1" max="1" width="9.140625" style="35"/>
    <col min="2" max="2" width="18.7109375" customWidth="1"/>
    <col min="3" max="3" width="14.5703125" hidden="1" customWidth="1"/>
    <col min="4" max="5" width="12" hidden="1" customWidth="1"/>
    <col min="6" max="6" width="11.85546875" hidden="1" customWidth="1"/>
    <col min="7" max="9" width="0" hidden="1" customWidth="1"/>
    <col min="10" max="170" width="15.7109375" hidden="1" customWidth="1"/>
    <col min="171" max="175" width="15.7109375" customWidth="1"/>
    <col min="176" max="184" width="15.7109375" hidden="1" customWidth="1"/>
    <col min="185" max="189" width="15.7109375" customWidth="1"/>
    <col min="190" max="212" width="15.7109375" hidden="1" customWidth="1"/>
    <col min="213" max="217" width="15.7109375" customWidth="1"/>
    <col min="218" max="226" width="15.7109375" hidden="1" customWidth="1"/>
    <col min="227" max="231" width="15.7109375" customWidth="1"/>
    <col min="232" max="268" width="15.7109375" hidden="1" customWidth="1"/>
    <col min="269" max="273" width="15.7109375" customWidth="1"/>
    <col min="274" max="275" width="15.7109375" hidden="1" customWidth="1"/>
    <col min="276" max="280" width="15.7109375" customWidth="1"/>
  </cols>
  <sheetData>
    <row r="1" spans="1:280" ht="16.5">
      <c r="A1" s="326" t="s">
        <v>1269</v>
      </c>
      <c r="B1" s="326"/>
      <c r="C1" s="326"/>
      <c r="D1" s="326"/>
      <c r="E1" s="326"/>
      <c r="F1" s="326"/>
      <c r="G1" s="326"/>
      <c r="H1" s="282" t="s">
        <v>73</v>
      </c>
      <c r="I1" s="282"/>
      <c r="J1" s="282"/>
      <c r="K1" s="282"/>
      <c r="L1" s="282"/>
      <c r="M1" s="282"/>
      <c r="N1" s="282"/>
      <c r="O1" s="282" t="s">
        <v>73</v>
      </c>
      <c r="P1" s="282"/>
      <c r="Q1" s="282"/>
      <c r="R1" s="282"/>
      <c r="S1" s="282"/>
      <c r="T1" s="282"/>
      <c r="U1" s="282"/>
      <c r="V1" s="282" t="s">
        <v>73</v>
      </c>
      <c r="W1" s="282"/>
      <c r="X1" s="282"/>
      <c r="Y1" s="282"/>
      <c r="Z1" s="282"/>
      <c r="AA1" s="282"/>
      <c r="AB1" s="282"/>
      <c r="AC1" s="282" t="s">
        <v>73</v>
      </c>
      <c r="AD1" s="282"/>
      <c r="AE1" s="282"/>
      <c r="AF1" s="282"/>
      <c r="AG1" s="282"/>
      <c r="AH1" s="282"/>
      <c r="AI1" s="282"/>
      <c r="AJ1" s="282" t="s">
        <v>73</v>
      </c>
      <c r="AK1" s="282"/>
      <c r="AL1" s="282"/>
      <c r="AM1" s="282"/>
      <c r="AN1" s="282"/>
      <c r="AO1" s="282"/>
      <c r="AP1" s="282"/>
      <c r="AQ1" s="282" t="s">
        <v>73</v>
      </c>
      <c r="AR1" s="282"/>
      <c r="AS1" s="282"/>
      <c r="AT1" s="282"/>
      <c r="AU1" s="282"/>
      <c r="AV1" s="282"/>
      <c r="AW1" s="282"/>
      <c r="AX1" s="282" t="s">
        <v>73</v>
      </c>
      <c r="AY1" s="282"/>
      <c r="AZ1" s="282"/>
      <c r="BA1" s="282"/>
      <c r="BB1" s="282"/>
      <c r="BC1" s="282"/>
      <c r="BD1" s="282"/>
      <c r="BE1" s="282" t="s">
        <v>73</v>
      </c>
      <c r="BF1" s="282"/>
      <c r="BG1" s="282"/>
      <c r="BH1" s="282"/>
      <c r="BI1" s="282"/>
      <c r="BJ1" s="282"/>
      <c r="BK1" s="282"/>
      <c r="BL1" s="282" t="s">
        <v>73</v>
      </c>
      <c r="BM1" s="282"/>
      <c r="BN1" s="282"/>
      <c r="BO1" s="282"/>
      <c r="BP1" s="282"/>
      <c r="BQ1" s="282"/>
      <c r="BR1" s="282"/>
      <c r="BS1" s="282" t="s">
        <v>73</v>
      </c>
      <c r="BT1" s="282"/>
      <c r="BU1" s="282"/>
      <c r="BV1" s="282"/>
      <c r="BW1" s="282"/>
      <c r="BX1" s="282"/>
      <c r="BY1" s="282"/>
      <c r="BZ1" s="282" t="s">
        <v>73</v>
      </c>
      <c r="CA1" s="282"/>
      <c r="CB1" s="282"/>
      <c r="CC1" s="282"/>
      <c r="CD1" s="282"/>
      <c r="CE1" s="282"/>
      <c r="CF1" s="282"/>
      <c r="CG1" s="282" t="s">
        <v>73</v>
      </c>
      <c r="CH1" s="282"/>
      <c r="CI1" s="282"/>
      <c r="CJ1" s="282"/>
      <c r="CK1" s="282"/>
      <c r="CL1" s="282"/>
      <c r="CM1" s="282"/>
      <c r="CN1" s="282" t="s">
        <v>73</v>
      </c>
      <c r="CO1" s="282"/>
      <c r="CP1" s="282"/>
      <c r="CQ1" s="282"/>
      <c r="CR1" s="282"/>
      <c r="CS1" s="282"/>
      <c r="CT1" s="282"/>
      <c r="CU1" s="282" t="s">
        <v>73</v>
      </c>
      <c r="CV1" s="282"/>
      <c r="CW1" s="282"/>
      <c r="CX1" s="282"/>
      <c r="CY1" s="282"/>
      <c r="CZ1" s="282"/>
      <c r="DA1" s="282"/>
      <c r="DB1" s="282" t="s">
        <v>73</v>
      </c>
      <c r="DC1" s="282"/>
      <c r="DD1" s="282"/>
      <c r="DE1" s="282"/>
      <c r="DF1" s="282"/>
      <c r="DG1" s="282"/>
      <c r="DH1" s="282"/>
      <c r="DI1" s="282" t="s">
        <v>73</v>
      </c>
      <c r="DJ1" s="282"/>
      <c r="DK1" s="282"/>
      <c r="DL1" s="282"/>
      <c r="DM1" s="282"/>
      <c r="DN1" s="282"/>
      <c r="DO1" s="282"/>
      <c r="DP1" s="282" t="s">
        <v>73</v>
      </c>
      <c r="DQ1" s="282"/>
      <c r="DR1" s="282"/>
      <c r="DS1" s="282"/>
      <c r="DT1" s="282"/>
      <c r="DU1" s="282"/>
      <c r="DV1" s="282"/>
      <c r="DW1" s="282" t="s">
        <v>73</v>
      </c>
      <c r="DX1" s="282"/>
      <c r="DY1" s="282"/>
      <c r="DZ1" s="282"/>
      <c r="EA1" s="282"/>
      <c r="EB1" s="282"/>
      <c r="EC1" s="282"/>
      <c r="ED1" s="282" t="s">
        <v>73</v>
      </c>
      <c r="EE1" s="282"/>
      <c r="EF1" s="282"/>
      <c r="EG1" s="282"/>
      <c r="EH1" s="282"/>
      <c r="EI1" s="282"/>
      <c r="EJ1" s="282"/>
      <c r="EK1" s="282" t="s">
        <v>73</v>
      </c>
      <c r="EL1" s="282"/>
      <c r="EM1" s="282"/>
      <c r="EN1" s="282"/>
      <c r="EO1" s="282"/>
      <c r="EP1" s="282"/>
      <c r="EQ1" s="282"/>
      <c r="ER1" s="282" t="s">
        <v>73</v>
      </c>
      <c r="ES1" s="282"/>
      <c r="ET1" s="282"/>
      <c r="EU1" s="282"/>
      <c r="EV1" s="282"/>
      <c r="EW1" s="282"/>
      <c r="EX1" s="282"/>
      <c r="EY1" s="282" t="s">
        <v>73</v>
      </c>
      <c r="EZ1" s="282"/>
      <c r="FA1" s="282"/>
      <c r="FB1" s="282"/>
      <c r="FC1" s="282"/>
      <c r="FD1" s="282"/>
      <c r="FE1" s="282"/>
      <c r="FF1" s="282" t="s">
        <v>73</v>
      </c>
      <c r="FG1" s="282"/>
      <c r="FH1" s="282"/>
      <c r="FI1" s="282"/>
      <c r="FJ1" s="282"/>
      <c r="FK1" s="282"/>
      <c r="FL1" s="282"/>
      <c r="FM1" s="282" t="s">
        <v>73</v>
      </c>
      <c r="FN1" s="282"/>
      <c r="FO1" s="282"/>
      <c r="FP1" s="282"/>
      <c r="FQ1" s="282"/>
      <c r="FR1" s="282"/>
      <c r="FS1" s="282"/>
      <c r="FT1" s="282" t="s">
        <v>73</v>
      </c>
      <c r="FU1" s="282"/>
      <c r="FV1" s="282"/>
      <c r="FW1" s="282"/>
      <c r="FX1" s="282"/>
      <c r="FY1" s="282"/>
      <c r="FZ1" s="282"/>
      <c r="GA1" s="282" t="s">
        <v>73</v>
      </c>
      <c r="GB1" s="282"/>
      <c r="GC1" s="282"/>
      <c r="GD1" s="282"/>
      <c r="GE1" s="282"/>
      <c r="GF1" s="282"/>
      <c r="GG1" s="282"/>
      <c r="GH1" s="282" t="s">
        <v>73</v>
      </c>
      <c r="GI1" s="282"/>
      <c r="GJ1" s="282"/>
      <c r="GK1" s="282"/>
      <c r="GL1" s="282"/>
      <c r="GM1" s="282"/>
      <c r="GN1" s="282"/>
      <c r="GO1" s="282" t="s">
        <v>73</v>
      </c>
      <c r="GP1" s="282"/>
      <c r="GQ1" s="282"/>
      <c r="GR1" s="282"/>
      <c r="GS1" s="282"/>
      <c r="GT1" s="282"/>
      <c r="GU1" s="282"/>
      <c r="GV1" s="282" t="s">
        <v>73</v>
      </c>
      <c r="GW1" s="282"/>
      <c r="GX1" s="282"/>
      <c r="GY1" s="282"/>
      <c r="GZ1" s="282"/>
      <c r="HA1" s="282"/>
      <c r="HB1" s="282"/>
      <c r="HC1" s="282" t="s">
        <v>73</v>
      </c>
      <c r="HD1" s="282"/>
      <c r="HE1" s="282"/>
      <c r="HF1" s="282"/>
      <c r="HG1" s="282"/>
      <c r="HH1" s="282"/>
      <c r="HI1" s="282"/>
      <c r="HJ1" s="282" t="s">
        <v>73</v>
      </c>
      <c r="HK1" s="282"/>
      <c r="HL1" s="282"/>
      <c r="HM1" s="282"/>
      <c r="HN1" s="282"/>
      <c r="HO1" s="282"/>
      <c r="HP1" s="282"/>
      <c r="HQ1" s="282" t="s">
        <v>73</v>
      </c>
      <c r="HR1" s="282"/>
      <c r="HS1" s="282"/>
      <c r="HT1" s="282"/>
      <c r="HU1" s="282"/>
      <c r="HV1" s="282"/>
      <c r="HW1" s="282"/>
      <c r="HX1" s="282" t="s">
        <v>73</v>
      </c>
      <c r="HY1" s="282"/>
      <c r="HZ1" s="282"/>
      <c r="IA1" s="282"/>
      <c r="IB1" s="282"/>
      <c r="IC1" s="282"/>
      <c r="ID1" s="282"/>
      <c r="IE1" s="282" t="s">
        <v>73</v>
      </c>
      <c r="IF1" s="282"/>
      <c r="IG1" s="282"/>
      <c r="IH1" s="282"/>
      <c r="II1" s="282"/>
      <c r="IJ1" s="282"/>
      <c r="IK1" s="282"/>
      <c r="IL1" s="282" t="s">
        <v>73</v>
      </c>
      <c r="IM1" s="282"/>
      <c r="IN1" s="282"/>
      <c r="IO1" s="282"/>
      <c r="IP1" s="282"/>
      <c r="IQ1" s="282"/>
      <c r="IR1" s="282"/>
      <c r="IS1" s="282" t="s">
        <v>73</v>
      </c>
      <c r="IT1" s="282"/>
      <c r="IU1" s="282"/>
      <c r="IV1" s="282"/>
      <c r="IW1" s="282"/>
      <c r="IX1" s="282"/>
      <c r="IY1" s="282"/>
      <c r="IZ1" s="282" t="s">
        <v>73</v>
      </c>
      <c r="JA1" s="282"/>
      <c r="JB1" s="282"/>
      <c r="JC1" s="282"/>
      <c r="JD1" s="282"/>
      <c r="JE1" s="282"/>
      <c r="JF1" s="282"/>
      <c r="JG1" s="282" t="s">
        <v>73</v>
      </c>
      <c r="JH1" s="282"/>
      <c r="JI1" s="282"/>
      <c r="JJ1" s="282"/>
      <c r="JK1" s="282"/>
      <c r="JL1" s="282"/>
      <c r="JM1" s="282"/>
      <c r="JN1" s="326" t="s">
        <v>1269</v>
      </c>
      <c r="JO1" s="326"/>
      <c r="JP1" s="326"/>
      <c r="JQ1" s="326"/>
      <c r="JR1" s="326"/>
      <c r="JS1" s="326"/>
      <c r="JT1" s="326"/>
    </row>
    <row r="2" spans="1:280">
      <c r="A2" s="326"/>
      <c r="B2" s="326"/>
      <c r="C2" s="326"/>
      <c r="D2" s="326"/>
      <c r="E2" s="326"/>
      <c r="F2" s="326"/>
      <c r="G2" s="326"/>
      <c r="H2" s="286" t="s">
        <v>1270</v>
      </c>
      <c r="I2" s="286"/>
      <c r="J2" s="286"/>
      <c r="K2" s="286"/>
      <c r="L2" s="286"/>
      <c r="M2" s="286"/>
      <c r="N2" s="286"/>
      <c r="O2" s="283" t="s">
        <v>1272</v>
      </c>
      <c r="P2" s="283"/>
      <c r="Q2" s="283"/>
      <c r="R2" s="283"/>
      <c r="S2" s="283"/>
      <c r="T2" s="283"/>
      <c r="U2" s="283"/>
      <c r="V2" s="283" t="s">
        <v>1275</v>
      </c>
      <c r="W2" s="283"/>
      <c r="X2" s="283"/>
      <c r="Y2" s="283"/>
      <c r="Z2" s="283"/>
      <c r="AA2" s="283"/>
      <c r="AB2" s="283"/>
      <c r="AC2" s="283" t="s">
        <v>1277</v>
      </c>
      <c r="AD2" s="283"/>
      <c r="AE2" s="283"/>
      <c r="AF2" s="283"/>
      <c r="AG2" s="283"/>
      <c r="AH2" s="283"/>
      <c r="AI2" s="283"/>
      <c r="AJ2" s="283" t="s">
        <v>1279</v>
      </c>
      <c r="AK2" s="283"/>
      <c r="AL2" s="283"/>
      <c r="AM2" s="283"/>
      <c r="AN2" s="283"/>
      <c r="AO2" s="283"/>
      <c r="AP2" s="283"/>
      <c r="AQ2" s="283" t="s">
        <v>1282</v>
      </c>
      <c r="AR2" s="283"/>
      <c r="AS2" s="283"/>
      <c r="AT2" s="283"/>
      <c r="AU2" s="283"/>
      <c r="AV2" s="283"/>
      <c r="AW2" s="283"/>
      <c r="AX2" s="283" t="s">
        <v>1285</v>
      </c>
      <c r="AY2" s="283"/>
      <c r="AZ2" s="283"/>
      <c r="BA2" s="283"/>
      <c r="BB2" s="283"/>
      <c r="BC2" s="283"/>
      <c r="BD2" s="283"/>
      <c r="BE2" s="283" t="s">
        <v>1288</v>
      </c>
      <c r="BF2" s="283"/>
      <c r="BG2" s="283"/>
      <c r="BH2" s="283"/>
      <c r="BI2" s="283"/>
      <c r="BJ2" s="283"/>
      <c r="BK2" s="283"/>
      <c r="BL2" s="283" t="s">
        <v>1291</v>
      </c>
      <c r="BM2" s="283"/>
      <c r="BN2" s="283"/>
      <c r="BO2" s="283"/>
      <c r="BP2" s="283"/>
      <c r="BQ2" s="283"/>
      <c r="BR2" s="283"/>
      <c r="BS2" s="283" t="s">
        <v>1294</v>
      </c>
      <c r="BT2" s="283"/>
      <c r="BU2" s="283"/>
      <c r="BV2" s="283"/>
      <c r="BW2" s="283"/>
      <c r="BX2" s="283"/>
      <c r="BY2" s="283"/>
      <c r="BZ2" s="283" t="s">
        <v>1296</v>
      </c>
      <c r="CA2" s="283"/>
      <c r="CB2" s="283"/>
      <c r="CC2" s="283"/>
      <c r="CD2" s="283"/>
      <c r="CE2" s="283"/>
      <c r="CF2" s="283"/>
      <c r="CG2" s="283" t="s">
        <v>1298</v>
      </c>
      <c r="CH2" s="283"/>
      <c r="CI2" s="283"/>
      <c r="CJ2" s="283"/>
      <c r="CK2" s="283"/>
      <c r="CL2" s="283"/>
      <c r="CM2" s="283"/>
      <c r="CN2" s="283" t="s">
        <v>1300</v>
      </c>
      <c r="CO2" s="283"/>
      <c r="CP2" s="283"/>
      <c r="CQ2" s="283"/>
      <c r="CR2" s="283"/>
      <c r="CS2" s="283"/>
      <c r="CT2" s="283"/>
      <c r="CU2" s="283" t="s">
        <v>1301</v>
      </c>
      <c r="CV2" s="283"/>
      <c r="CW2" s="283"/>
      <c r="CX2" s="283"/>
      <c r="CY2" s="283"/>
      <c r="CZ2" s="283"/>
      <c r="DA2" s="283"/>
      <c r="DB2" s="283" t="s">
        <v>1303</v>
      </c>
      <c r="DC2" s="283"/>
      <c r="DD2" s="283"/>
      <c r="DE2" s="283"/>
      <c r="DF2" s="283"/>
      <c r="DG2" s="283"/>
      <c r="DH2" s="283"/>
      <c r="DI2" s="283" t="s">
        <v>1306</v>
      </c>
      <c r="DJ2" s="283"/>
      <c r="DK2" s="283"/>
      <c r="DL2" s="283"/>
      <c r="DM2" s="283"/>
      <c r="DN2" s="283"/>
      <c r="DO2" s="283"/>
      <c r="DP2" s="283" t="s">
        <v>1309</v>
      </c>
      <c r="DQ2" s="283"/>
      <c r="DR2" s="283"/>
      <c r="DS2" s="283"/>
      <c r="DT2" s="283"/>
      <c r="DU2" s="283"/>
      <c r="DV2" s="283"/>
      <c r="DW2" s="283" t="s">
        <v>1312</v>
      </c>
      <c r="DX2" s="283"/>
      <c r="DY2" s="283"/>
      <c r="DZ2" s="283"/>
      <c r="EA2" s="283"/>
      <c r="EB2" s="283"/>
      <c r="EC2" s="283"/>
      <c r="ED2" s="283" t="s">
        <v>1314</v>
      </c>
      <c r="EE2" s="283"/>
      <c r="EF2" s="283"/>
      <c r="EG2" s="283"/>
      <c r="EH2" s="283"/>
      <c r="EI2" s="283"/>
      <c r="EJ2" s="283"/>
      <c r="EK2" s="283" t="s">
        <v>1315</v>
      </c>
      <c r="EL2" s="283"/>
      <c r="EM2" s="283"/>
      <c r="EN2" s="283"/>
      <c r="EO2" s="283"/>
      <c r="EP2" s="283"/>
      <c r="EQ2" s="283"/>
      <c r="ER2" s="283" t="s">
        <v>1318</v>
      </c>
      <c r="ES2" s="283"/>
      <c r="ET2" s="283"/>
      <c r="EU2" s="283"/>
      <c r="EV2" s="283"/>
      <c r="EW2" s="283"/>
      <c r="EX2" s="283"/>
      <c r="EY2" s="283" t="s">
        <v>1321</v>
      </c>
      <c r="EZ2" s="283"/>
      <c r="FA2" s="283"/>
      <c r="FB2" s="283"/>
      <c r="FC2" s="283"/>
      <c r="FD2" s="283"/>
      <c r="FE2" s="283"/>
      <c r="FF2" s="283" t="s">
        <v>1322</v>
      </c>
      <c r="FG2" s="283"/>
      <c r="FH2" s="283"/>
      <c r="FI2" s="283"/>
      <c r="FJ2" s="283"/>
      <c r="FK2" s="283"/>
      <c r="FL2" s="283"/>
      <c r="FM2" s="283" t="s">
        <v>1324</v>
      </c>
      <c r="FN2" s="283"/>
      <c r="FO2" s="283"/>
      <c r="FP2" s="283"/>
      <c r="FQ2" s="283"/>
      <c r="FR2" s="283"/>
      <c r="FS2" s="283"/>
      <c r="FT2" s="283" t="s">
        <v>1325</v>
      </c>
      <c r="FU2" s="283"/>
      <c r="FV2" s="283"/>
      <c r="FW2" s="283"/>
      <c r="FX2" s="283"/>
      <c r="FY2" s="283"/>
      <c r="FZ2" s="283"/>
      <c r="GA2" s="283" t="s">
        <v>1328</v>
      </c>
      <c r="GB2" s="283"/>
      <c r="GC2" s="283"/>
      <c r="GD2" s="283"/>
      <c r="GE2" s="283"/>
      <c r="GF2" s="283"/>
      <c r="GG2" s="283"/>
      <c r="GH2" s="283" t="s">
        <v>1331</v>
      </c>
      <c r="GI2" s="283"/>
      <c r="GJ2" s="283"/>
      <c r="GK2" s="283"/>
      <c r="GL2" s="283"/>
      <c r="GM2" s="283"/>
      <c r="GN2" s="283"/>
      <c r="GO2" s="283" t="s">
        <v>1334</v>
      </c>
      <c r="GP2" s="283"/>
      <c r="GQ2" s="283"/>
      <c r="GR2" s="283"/>
      <c r="GS2" s="283"/>
      <c r="GT2" s="283"/>
      <c r="GU2" s="283"/>
      <c r="GV2" s="283" t="s">
        <v>1335</v>
      </c>
      <c r="GW2" s="283"/>
      <c r="GX2" s="283"/>
      <c r="GY2" s="283"/>
      <c r="GZ2" s="283"/>
      <c r="HA2" s="283"/>
      <c r="HB2" s="283"/>
      <c r="HC2" s="283" t="s">
        <v>1338</v>
      </c>
      <c r="HD2" s="283"/>
      <c r="HE2" s="283"/>
      <c r="HF2" s="283"/>
      <c r="HG2" s="283"/>
      <c r="HH2" s="283"/>
      <c r="HI2" s="283"/>
      <c r="HJ2" s="283" t="s">
        <v>1340</v>
      </c>
      <c r="HK2" s="283"/>
      <c r="HL2" s="283"/>
      <c r="HM2" s="283"/>
      <c r="HN2" s="283"/>
      <c r="HO2" s="283"/>
      <c r="HP2" s="283"/>
      <c r="HQ2" s="283" t="s">
        <v>1342</v>
      </c>
      <c r="HR2" s="283"/>
      <c r="HS2" s="283"/>
      <c r="HT2" s="283"/>
      <c r="HU2" s="283"/>
      <c r="HV2" s="283"/>
      <c r="HW2" s="283"/>
      <c r="HX2" s="283" t="s">
        <v>1345</v>
      </c>
      <c r="HY2" s="283"/>
      <c r="HZ2" s="283"/>
      <c r="IA2" s="283"/>
      <c r="IB2" s="283"/>
      <c r="IC2" s="283"/>
      <c r="ID2" s="283"/>
      <c r="IE2" s="283" t="s">
        <v>1348</v>
      </c>
      <c r="IF2" s="283"/>
      <c r="IG2" s="283"/>
      <c r="IH2" s="283"/>
      <c r="II2" s="283"/>
      <c r="IJ2" s="283"/>
      <c r="IK2" s="283"/>
      <c r="IL2" s="283" t="s">
        <v>1351</v>
      </c>
      <c r="IM2" s="283"/>
      <c r="IN2" s="283"/>
      <c r="IO2" s="283"/>
      <c r="IP2" s="283"/>
      <c r="IQ2" s="283"/>
      <c r="IR2" s="283"/>
      <c r="IS2" s="283" t="s">
        <v>1354</v>
      </c>
      <c r="IT2" s="283"/>
      <c r="IU2" s="283"/>
      <c r="IV2" s="283"/>
      <c r="IW2" s="283"/>
      <c r="IX2" s="283"/>
      <c r="IY2" s="283"/>
      <c r="IZ2" s="283" t="s">
        <v>1356</v>
      </c>
      <c r="JA2" s="283"/>
      <c r="JB2" s="283"/>
      <c r="JC2" s="283"/>
      <c r="JD2" s="283"/>
      <c r="JE2" s="283"/>
      <c r="JF2" s="283"/>
      <c r="JG2" s="283" t="s">
        <v>1357</v>
      </c>
      <c r="JH2" s="283"/>
      <c r="JI2" s="283"/>
      <c r="JJ2" s="283"/>
      <c r="JK2" s="283"/>
      <c r="JL2" s="283"/>
      <c r="JM2" s="283"/>
      <c r="JN2" s="326"/>
      <c r="JO2" s="326"/>
      <c r="JP2" s="326"/>
      <c r="JQ2" s="326"/>
      <c r="JR2" s="326"/>
      <c r="JS2" s="326"/>
      <c r="JT2" s="326"/>
    </row>
    <row r="3" spans="1:280" ht="15" customHeight="1">
      <c r="A3" s="326"/>
      <c r="B3" s="326"/>
      <c r="C3" s="326"/>
      <c r="D3" s="326"/>
      <c r="E3" s="326"/>
      <c r="F3" s="326"/>
      <c r="G3" s="326"/>
      <c r="H3" s="283" t="s">
        <v>1116</v>
      </c>
      <c r="I3" s="283"/>
      <c r="J3" s="283"/>
      <c r="K3" s="283"/>
      <c r="L3" s="283"/>
      <c r="M3" s="283"/>
      <c r="N3" s="283"/>
      <c r="O3" s="283" t="s">
        <v>1273</v>
      </c>
      <c r="P3" s="283"/>
      <c r="Q3" s="283"/>
      <c r="R3" s="283"/>
      <c r="S3" s="283"/>
      <c r="T3" s="283"/>
      <c r="U3" s="283"/>
      <c r="V3" s="283" t="s">
        <v>80</v>
      </c>
      <c r="W3" s="283"/>
      <c r="X3" s="283"/>
      <c r="Y3" s="283"/>
      <c r="Z3" s="283"/>
      <c r="AA3" s="283"/>
      <c r="AB3" s="283"/>
      <c r="AC3" s="283" t="s">
        <v>80</v>
      </c>
      <c r="AD3" s="283"/>
      <c r="AE3" s="283"/>
      <c r="AF3" s="283"/>
      <c r="AG3" s="283"/>
      <c r="AH3" s="283"/>
      <c r="AI3" s="283"/>
      <c r="AJ3" s="283" t="s">
        <v>1280</v>
      </c>
      <c r="AK3" s="283"/>
      <c r="AL3" s="283"/>
      <c r="AM3" s="283"/>
      <c r="AN3" s="283"/>
      <c r="AO3" s="283"/>
      <c r="AP3" s="283"/>
      <c r="AQ3" s="283" t="s">
        <v>1283</v>
      </c>
      <c r="AR3" s="283"/>
      <c r="AS3" s="283"/>
      <c r="AT3" s="283"/>
      <c r="AU3" s="283"/>
      <c r="AV3" s="283"/>
      <c r="AW3" s="283"/>
      <c r="AX3" s="283" t="s">
        <v>1286</v>
      </c>
      <c r="AY3" s="283"/>
      <c r="AZ3" s="283"/>
      <c r="BA3" s="283"/>
      <c r="BB3" s="283"/>
      <c r="BC3" s="283"/>
      <c r="BD3" s="283"/>
      <c r="BE3" s="283" t="s">
        <v>1289</v>
      </c>
      <c r="BF3" s="283"/>
      <c r="BG3" s="283"/>
      <c r="BH3" s="283"/>
      <c r="BI3" s="283"/>
      <c r="BJ3" s="283"/>
      <c r="BK3" s="283"/>
      <c r="BL3" s="283" t="s">
        <v>1292</v>
      </c>
      <c r="BM3" s="283"/>
      <c r="BN3" s="283"/>
      <c r="BO3" s="283"/>
      <c r="BP3" s="283"/>
      <c r="BQ3" s="283"/>
      <c r="BR3" s="283"/>
      <c r="BS3" s="283" t="s">
        <v>80</v>
      </c>
      <c r="BT3" s="283"/>
      <c r="BU3" s="283"/>
      <c r="BV3" s="283"/>
      <c r="BW3" s="283"/>
      <c r="BX3" s="283"/>
      <c r="BY3" s="283"/>
      <c r="BZ3" s="283" t="s">
        <v>80</v>
      </c>
      <c r="CA3" s="283"/>
      <c r="CB3" s="283"/>
      <c r="CC3" s="283"/>
      <c r="CD3" s="283"/>
      <c r="CE3" s="283"/>
      <c r="CF3" s="283"/>
      <c r="CG3" s="283" t="s">
        <v>80</v>
      </c>
      <c r="CH3" s="283"/>
      <c r="CI3" s="283"/>
      <c r="CJ3" s="283"/>
      <c r="CK3" s="283"/>
      <c r="CL3" s="283"/>
      <c r="CM3" s="283"/>
      <c r="CN3" s="283" t="s">
        <v>80</v>
      </c>
      <c r="CO3" s="283"/>
      <c r="CP3" s="283"/>
      <c r="CQ3" s="283"/>
      <c r="CR3" s="283"/>
      <c r="CS3" s="283"/>
      <c r="CT3" s="283"/>
      <c r="CU3" s="283" t="s">
        <v>1195</v>
      </c>
      <c r="CV3" s="283"/>
      <c r="CW3" s="283"/>
      <c r="CX3" s="283"/>
      <c r="CY3" s="283"/>
      <c r="CZ3" s="283"/>
      <c r="DA3" s="283"/>
      <c r="DB3" s="283" t="s">
        <v>1304</v>
      </c>
      <c r="DC3" s="283"/>
      <c r="DD3" s="283"/>
      <c r="DE3" s="283"/>
      <c r="DF3" s="283"/>
      <c r="DG3" s="283"/>
      <c r="DH3" s="283"/>
      <c r="DI3" s="283" t="s">
        <v>1307</v>
      </c>
      <c r="DJ3" s="283"/>
      <c r="DK3" s="283"/>
      <c r="DL3" s="283"/>
      <c r="DM3" s="283"/>
      <c r="DN3" s="283"/>
      <c r="DO3" s="283"/>
      <c r="DP3" s="283" t="s">
        <v>1310</v>
      </c>
      <c r="DQ3" s="283"/>
      <c r="DR3" s="283"/>
      <c r="DS3" s="283"/>
      <c r="DT3" s="283"/>
      <c r="DU3" s="283"/>
      <c r="DV3" s="283"/>
      <c r="DW3" s="283" t="s">
        <v>80</v>
      </c>
      <c r="DX3" s="283"/>
      <c r="DY3" s="283"/>
      <c r="DZ3" s="283"/>
      <c r="EA3" s="283"/>
      <c r="EB3" s="283"/>
      <c r="EC3" s="283"/>
      <c r="ED3" s="283" t="s">
        <v>80</v>
      </c>
      <c r="EE3" s="283"/>
      <c r="EF3" s="283"/>
      <c r="EG3" s="283"/>
      <c r="EH3" s="283"/>
      <c r="EI3" s="283"/>
      <c r="EJ3" s="283"/>
      <c r="EK3" s="283" t="s">
        <v>1316</v>
      </c>
      <c r="EL3" s="283"/>
      <c r="EM3" s="283"/>
      <c r="EN3" s="283"/>
      <c r="EO3" s="283"/>
      <c r="EP3" s="283"/>
      <c r="EQ3" s="283"/>
      <c r="ER3" s="283" t="s">
        <v>1319</v>
      </c>
      <c r="ES3" s="283"/>
      <c r="ET3" s="283"/>
      <c r="EU3" s="283"/>
      <c r="EV3" s="283"/>
      <c r="EW3" s="283"/>
      <c r="EX3" s="283"/>
      <c r="EY3" s="283" t="s">
        <v>80</v>
      </c>
      <c r="EZ3" s="283"/>
      <c r="FA3" s="283"/>
      <c r="FB3" s="283"/>
      <c r="FC3" s="283"/>
      <c r="FD3" s="283"/>
      <c r="FE3" s="283"/>
      <c r="FF3" s="283" t="s">
        <v>80</v>
      </c>
      <c r="FG3" s="283"/>
      <c r="FH3" s="283"/>
      <c r="FI3" s="283"/>
      <c r="FJ3" s="283"/>
      <c r="FK3" s="283"/>
      <c r="FL3" s="283"/>
      <c r="FM3" s="283" t="s">
        <v>80</v>
      </c>
      <c r="FN3" s="283"/>
      <c r="FO3" s="283"/>
      <c r="FP3" s="283"/>
      <c r="FQ3" s="283"/>
      <c r="FR3" s="283"/>
      <c r="FS3" s="283"/>
      <c r="FT3" s="283" t="s">
        <v>1326</v>
      </c>
      <c r="FU3" s="283"/>
      <c r="FV3" s="283"/>
      <c r="FW3" s="283"/>
      <c r="FX3" s="283"/>
      <c r="FY3" s="283"/>
      <c r="FZ3" s="283"/>
      <c r="GA3" s="283" t="s">
        <v>1329</v>
      </c>
      <c r="GB3" s="283"/>
      <c r="GC3" s="283"/>
      <c r="GD3" s="283"/>
      <c r="GE3" s="283"/>
      <c r="GF3" s="283"/>
      <c r="GG3" s="283"/>
      <c r="GH3" s="283" t="s">
        <v>1332</v>
      </c>
      <c r="GI3" s="283"/>
      <c r="GJ3" s="283"/>
      <c r="GK3" s="283"/>
      <c r="GL3" s="283"/>
      <c r="GM3" s="283"/>
      <c r="GN3" s="283"/>
      <c r="GO3" s="283" t="s">
        <v>80</v>
      </c>
      <c r="GP3" s="283"/>
      <c r="GQ3" s="283"/>
      <c r="GR3" s="283"/>
      <c r="GS3" s="283"/>
      <c r="GT3" s="283"/>
      <c r="GU3" s="283"/>
      <c r="GV3" s="283" t="s">
        <v>1336</v>
      </c>
      <c r="GW3" s="283"/>
      <c r="GX3" s="283"/>
      <c r="GY3" s="283"/>
      <c r="GZ3" s="283"/>
      <c r="HA3" s="283"/>
      <c r="HB3" s="283"/>
      <c r="HC3" s="283" t="s">
        <v>579</v>
      </c>
      <c r="HD3" s="283"/>
      <c r="HE3" s="283"/>
      <c r="HF3" s="283"/>
      <c r="HG3" s="283"/>
      <c r="HH3" s="283"/>
      <c r="HI3" s="283"/>
      <c r="HJ3" s="283" t="s">
        <v>1236</v>
      </c>
      <c r="HK3" s="283"/>
      <c r="HL3" s="283"/>
      <c r="HM3" s="283"/>
      <c r="HN3" s="283"/>
      <c r="HO3" s="283"/>
      <c r="HP3" s="283"/>
      <c r="HQ3" s="283" t="s">
        <v>1343</v>
      </c>
      <c r="HR3" s="283"/>
      <c r="HS3" s="283"/>
      <c r="HT3" s="283"/>
      <c r="HU3" s="283"/>
      <c r="HV3" s="283"/>
      <c r="HW3" s="283"/>
      <c r="HX3" s="283" t="s">
        <v>1346</v>
      </c>
      <c r="HY3" s="283"/>
      <c r="HZ3" s="283"/>
      <c r="IA3" s="283"/>
      <c r="IB3" s="283"/>
      <c r="IC3" s="283"/>
      <c r="ID3" s="283"/>
      <c r="IE3" s="283" t="s">
        <v>1349</v>
      </c>
      <c r="IF3" s="283"/>
      <c r="IG3" s="283"/>
      <c r="IH3" s="283"/>
      <c r="II3" s="283"/>
      <c r="IJ3" s="283"/>
      <c r="IK3" s="283"/>
      <c r="IL3" s="283" t="s">
        <v>1352</v>
      </c>
      <c r="IM3" s="283"/>
      <c r="IN3" s="283"/>
      <c r="IO3" s="283"/>
      <c r="IP3" s="283"/>
      <c r="IQ3" s="283"/>
      <c r="IR3" s="283"/>
      <c r="IS3" s="283" t="s">
        <v>80</v>
      </c>
      <c r="IT3" s="283"/>
      <c r="IU3" s="283"/>
      <c r="IV3" s="283"/>
      <c r="IW3" s="283"/>
      <c r="IX3" s="283"/>
      <c r="IY3" s="283"/>
      <c r="IZ3" s="283" t="s">
        <v>80</v>
      </c>
      <c r="JA3" s="283"/>
      <c r="JB3" s="283"/>
      <c r="JC3" s="283"/>
      <c r="JD3" s="283"/>
      <c r="JE3" s="283"/>
      <c r="JF3" s="283"/>
      <c r="JG3" s="283" t="s">
        <v>80</v>
      </c>
      <c r="JH3" s="283"/>
      <c r="JI3" s="283"/>
      <c r="JJ3" s="283"/>
      <c r="JK3" s="283"/>
      <c r="JL3" s="283"/>
      <c r="JM3" s="283"/>
      <c r="JN3" s="326"/>
      <c r="JO3" s="326"/>
      <c r="JP3" s="326"/>
      <c r="JQ3" s="326"/>
      <c r="JR3" s="326"/>
      <c r="JS3" s="326"/>
      <c r="JT3" s="326"/>
    </row>
    <row r="4" spans="1:280">
      <c r="A4" s="326"/>
      <c r="B4" s="326"/>
      <c r="C4" s="326"/>
      <c r="D4" s="326"/>
      <c r="E4" s="326"/>
      <c r="F4" s="326"/>
      <c r="G4" s="326"/>
      <c r="H4" s="283" t="s">
        <v>1271</v>
      </c>
      <c r="I4" s="283"/>
      <c r="J4" s="283"/>
      <c r="K4" s="283"/>
      <c r="L4" s="283"/>
      <c r="M4" s="283"/>
      <c r="N4" s="283"/>
      <c r="O4" s="283" t="s">
        <v>1274</v>
      </c>
      <c r="P4" s="283"/>
      <c r="Q4" s="283"/>
      <c r="R4" s="283"/>
      <c r="S4" s="283"/>
      <c r="T4" s="283"/>
      <c r="U4" s="283"/>
      <c r="V4" s="283" t="s">
        <v>1276</v>
      </c>
      <c r="W4" s="283"/>
      <c r="X4" s="283"/>
      <c r="Y4" s="283"/>
      <c r="Z4" s="283"/>
      <c r="AA4" s="283"/>
      <c r="AB4" s="283"/>
      <c r="AC4" s="283" t="s">
        <v>1278</v>
      </c>
      <c r="AD4" s="283"/>
      <c r="AE4" s="283"/>
      <c r="AF4" s="283"/>
      <c r="AG4" s="283"/>
      <c r="AH4" s="283"/>
      <c r="AI4" s="283"/>
      <c r="AJ4" s="283" t="s">
        <v>1281</v>
      </c>
      <c r="AK4" s="283"/>
      <c r="AL4" s="283"/>
      <c r="AM4" s="283"/>
      <c r="AN4" s="283"/>
      <c r="AO4" s="283"/>
      <c r="AP4" s="283"/>
      <c r="AQ4" s="283" t="s">
        <v>1284</v>
      </c>
      <c r="AR4" s="283"/>
      <c r="AS4" s="283"/>
      <c r="AT4" s="283"/>
      <c r="AU4" s="283"/>
      <c r="AV4" s="283"/>
      <c r="AW4" s="283"/>
      <c r="AX4" s="286" t="s">
        <v>1287</v>
      </c>
      <c r="AY4" s="286"/>
      <c r="AZ4" s="286"/>
      <c r="BA4" s="286"/>
      <c r="BB4" s="286"/>
      <c r="BC4" s="286"/>
      <c r="BD4" s="286"/>
      <c r="BE4" s="283" t="s">
        <v>1290</v>
      </c>
      <c r="BF4" s="283"/>
      <c r="BG4" s="283"/>
      <c r="BH4" s="283"/>
      <c r="BI4" s="283"/>
      <c r="BJ4" s="283"/>
      <c r="BK4" s="283"/>
      <c r="BL4" s="283" t="s">
        <v>1293</v>
      </c>
      <c r="BM4" s="283"/>
      <c r="BN4" s="283"/>
      <c r="BO4" s="283"/>
      <c r="BP4" s="283"/>
      <c r="BQ4" s="283"/>
      <c r="BR4" s="283"/>
      <c r="BS4" s="283" t="s">
        <v>1295</v>
      </c>
      <c r="BT4" s="283"/>
      <c r="BU4" s="283"/>
      <c r="BV4" s="283"/>
      <c r="BW4" s="283"/>
      <c r="BX4" s="283"/>
      <c r="BY4" s="283"/>
      <c r="BZ4" s="283" t="s">
        <v>1297</v>
      </c>
      <c r="CA4" s="283"/>
      <c r="CB4" s="283"/>
      <c r="CC4" s="283"/>
      <c r="CD4" s="283"/>
      <c r="CE4" s="283"/>
      <c r="CF4" s="283"/>
      <c r="CG4" s="283" t="s">
        <v>1299</v>
      </c>
      <c r="CH4" s="283"/>
      <c r="CI4" s="283"/>
      <c r="CJ4" s="283"/>
      <c r="CK4" s="283"/>
      <c r="CL4" s="283"/>
      <c r="CM4" s="283"/>
      <c r="CN4" s="283" t="s">
        <v>216</v>
      </c>
      <c r="CO4" s="283"/>
      <c r="CP4" s="283"/>
      <c r="CQ4" s="283"/>
      <c r="CR4" s="283"/>
      <c r="CS4" s="283"/>
      <c r="CT4" s="283"/>
      <c r="CU4" s="283" t="s">
        <v>1302</v>
      </c>
      <c r="CV4" s="283"/>
      <c r="CW4" s="283"/>
      <c r="CX4" s="283"/>
      <c r="CY4" s="283"/>
      <c r="CZ4" s="283"/>
      <c r="DA4" s="283"/>
      <c r="DB4" s="283" t="s">
        <v>1305</v>
      </c>
      <c r="DC4" s="283"/>
      <c r="DD4" s="283"/>
      <c r="DE4" s="283"/>
      <c r="DF4" s="283"/>
      <c r="DG4" s="283"/>
      <c r="DH4" s="283"/>
      <c r="DI4" s="283" t="s">
        <v>1308</v>
      </c>
      <c r="DJ4" s="283"/>
      <c r="DK4" s="283"/>
      <c r="DL4" s="283"/>
      <c r="DM4" s="283"/>
      <c r="DN4" s="283"/>
      <c r="DO4" s="283"/>
      <c r="DP4" s="283" t="s">
        <v>1311</v>
      </c>
      <c r="DQ4" s="283"/>
      <c r="DR4" s="283"/>
      <c r="DS4" s="283"/>
      <c r="DT4" s="283"/>
      <c r="DU4" s="283"/>
      <c r="DV4" s="283"/>
      <c r="DW4" s="283" t="s">
        <v>1313</v>
      </c>
      <c r="DX4" s="283"/>
      <c r="DY4" s="283"/>
      <c r="DZ4" s="283"/>
      <c r="EA4" s="283"/>
      <c r="EB4" s="283"/>
      <c r="EC4" s="283"/>
      <c r="ED4" s="283" t="s">
        <v>216</v>
      </c>
      <c r="EE4" s="283"/>
      <c r="EF4" s="283"/>
      <c r="EG4" s="283"/>
      <c r="EH4" s="283"/>
      <c r="EI4" s="283"/>
      <c r="EJ4" s="283"/>
      <c r="EK4" s="283" t="s">
        <v>1317</v>
      </c>
      <c r="EL4" s="283"/>
      <c r="EM4" s="283"/>
      <c r="EN4" s="283"/>
      <c r="EO4" s="283"/>
      <c r="EP4" s="283"/>
      <c r="EQ4" s="283"/>
      <c r="ER4" s="283" t="s">
        <v>1320</v>
      </c>
      <c r="ES4" s="283"/>
      <c r="ET4" s="283"/>
      <c r="EU4" s="283"/>
      <c r="EV4" s="283"/>
      <c r="EW4" s="283"/>
      <c r="EX4" s="283"/>
      <c r="EY4" s="283" t="s">
        <v>216</v>
      </c>
      <c r="EZ4" s="283"/>
      <c r="FA4" s="283"/>
      <c r="FB4" s="283"/>
      <c r="FC4" s="283"/>
      <c r="FD4" s="283"/>
      <c r="FE4" s="283"/>
      <c r="FF4" s="283" t="s">
        <v>1323</v>
      </c>
      <c r="FG4" s="283"/>
      <c r="FH4" s="283"/>
      <c r="FI4" s="283"/>
      <c r="FJ4" s="283"/>
      <c r="FK4" s="283"/>
      <c r="FL4" s="283"/>
      <c r="FM4" s="283" t="s">
        <v>1073</v>
      </c>
      <c r="FN4" s="283"/>
      <c r="FO4" s="283"/>
      <c r="FP4" s="283"/>
      <c r="FQ4" s="283"/>
      <c r="FR4" s="283"/>
      <c r="FS4" s="283"/>
      <c r="FT4" s="283" t="s">
        <v>1327</v>
      </c>
      <c r="FU4" s="283"/>
      <c r="FV4" s="283"/>
      <c r="FW4" s="283"/>
      <c r="FX4" s="283"/>
      <c r="FY4" s="283"/>
      <c r="FZ4" s="283"/>
      <c r="GA4" s="283" t="s">
        <v>1330</v>
      </c>
      <c r="GB4" s="283"/>
      <c r="GC4" s="283"/>
      <c r="GD4" s="283"/>
      <c r="GE4" s="283"/>
      <c r="GF4" s="283"/>
      <c r="GG4" s="283"/>
      <c r="GH4" s="283" t="s">
        <v>1333</v>
      </c>
      <c r="GI4" s="283"/>
      <c r="GJ4" s="283"/>
      <c r="GK4" s="283"/>
      <c r="GL4" s="283"/>
      <c r="GM4" s="283"/>
      <c r="GN4" s="283"/>
      <c r="GO4" s="283" t="s">
        <v>216</v>
      </c>
      <c r="GP4" s="283"/>
      <c r="GQ4" s="283"/>
      <c r="GR4" s="283"/>
      <c r="GS4" s="283"/>
      <c r="GT4" s="283"/>
      <c r="GU4" s="283"/>
      <c r="GV4" s="283" t="s">
        <v>1337</v>
      </c>
      <c r="GW4" s="283"/>
      <c r="GX4" s="283"/>
      <c r="GY4" s="283"/>
      <c r="GZ4" s="283"/>
      <c r="HA4" s="283"/>
      <c r="HB4" s="283"/>
      <c r="HC4" s="283" t="s">
        <v>1339</v>
      </c>
      <c r="HD4" s="283"/>
      <c r="HE4" s="283"/>
      <c r="HF4" s="283"/>
      <c r="HG4" s="283"/>
      <c r="HH4" s="283"/>
      <c r="HI4" s="283"/>
      <c r="HJ4" s="283" t="s">
        <v>1341</v>
      </c>
      <c r="HK4" s="283"/>
      <c r="HL4" s="283"/>
      <c r="HM4" s="283"/>
      <c r="HN4" s="283"/>
      <c r="HO4" s="283"/>
      <c r="HP4" s="283"/>
      <c r="HQ4" s="283" t="s">
        <v>1344</v>
      </c>
      <c r="HR4" s="283"/>
      <c r="HS4" s="283"/>
      <c r="HT4" s="283"/>
      <c r="HU4" s="283"/>
      <c r="HV4" s="283"/>
      <c r="HW4" s="283"/>
      <c r="HX4" s="283" t="s">
        <v>1347</v>
      </c>
      <c r="HY4" s="283"/>
      <c r="HZ4" s="283"/>
      <c r="IA4" s="283"/>
      <c r="IB4" s="283"/>
      <c r="IC4" s="283"/>
      <c r="ID4" s="283"/>
      <c r="IE4" s="283" t="s">
        <v>1350</v>
      </c>
      <c r="IF4" s="283"/>
      <c r="IG4" s="283"/>
      <c r="IH4" s="283"/>
      <c r="II4" s="283"/>
      <c r="IJ4" s="283"/>
      <c r="IK4" s="283"/>
      <c r="IL4" s="283" t="s">
        <v>1353</v>
      </c>
      <c r="IM4" s="283"/>
      <c r="IN4" s="283"/>
      <c r="IO4" s="283"/>
      <c r="IP4" s="283"/>
      <c r="IQ4" s="283"/>
      <c r="IR4" s="283"/>
      <c r="IS4" s="283" t="s">
        <v>1355</v>
      </c>
      <c r="IT4" s="283"/>
      <c r="IU4" s="283"/>
      <c r="IV4" s="283"/>
      <c r="IW4" s="283"/>
      <c r="IX4" s="283"/>
      <c r="IY4" s="283"/>
      <c r="IZ4" s="283" t="s">
        <v>1073</v>
      </c>
      <c r="JA4" s="283"/>
      <c r="JB4" s="283"/>
      <c r="JC4" s="283"/>
      <c r="JD4" s="283"/>
      <c r="JE4" s="283"/>
      <c r="JF4" s="283"/>
      <c r="JG4" s="283" t="s">
        <v>1358</v>
      </c>
      <c r="JH4" s="283"/>
      <c r="JI4" s="283"/>
      <c r="JJ4" s="283"/>
      <c r="JK4" s="283"/>
      <c r="JL4" s="283"/>
      <c r="JM4" s="283"/>
      <c r="JN4" s="326"/>
      <c r="JO4" s="326"/>
      <c r="JP4" s="326"/>
      <c r="JQ4" s="326"/>
      <c r="JR4" s="326"/>
      <c r="JS4" s="326"/>
      <c r="JT4" s="326"/>
    </row>
    <row r="5" spans="1:280" s="30" customFormat="1" ht="44.25" customHeight="1">
      <c r="A5" s="73" t="s">
        <v>0</v>
      </c>
      <c r="B5" s="74" t="s">
        <v>1928</v>
      </c>
      <c r="C5" s="40" t="s">
        <v>72</v>
      </c>
      <c r="D5" s="40" t="s">
        <v>69</v>
      </c>
      <c r="E5" s="40" t="s">
        <v>70</v>
      </c>
      <c r="F5" s="40" t="s">
        <v>71</v>
      </c>
      <c r="G5" s="40" t="s">
        <v>74</v>
      </c>
      <c r="H5" s="74" t="s">
        <v>0</v>
      </c>
      <c r="I5" s="74" t="s">
        <v>1</v>
      </c>
      <c r="J5" s="40" t="s">
        <v>72</v>
      </c>
      <c r="K5" s="27" t="s">
        <v>69</v>
      </c>
      <c r="L5" s="27" t="s">
        <v>70</v>
      </c>
      <c r="M5" s="27" t="s">
        <v>71</v>
      </c>
      <c r="N5" s="27" t="s">
        <v>74</v>
      </c>
      <c r="O5" s="246" t="s">
        <v>0</v>
      </c>
      <c r="P5" s="246" t="s">
        <v>1</v>
      </c>
      <c r="Q5" s="27" t="s">
        <v>72</v>
      </c>
      <c r="R5" s="27" t="s">
        <v>69</v>
      </c>
      <c r="S5" s="27" t="s">
        <v>70</v>
      </c>
      <c r="T5" s="27" t="s">
        <v>71</v>
      </c>
      <c r="U5" s="27" t="s">
        <v>74</v>
      </c>
      <c r="V5" s="246" t="s">
        <v>0</v>
      </c>
      <c r="W5" s="246" t="s">
        <v>1</v>
      </c>
      <c r="X5" s="27" t="s">
        <v>72</v>
      </c>
      <c r="Y5" s="27" t="s">
        <v>69</v>
      </c>
      <c r="Z5" s="27" t="s">
        <v>70</v>
      </c>
      <c r="AA5" s="27" t="s">
        <v>71</v>
      </c>
      <c r="AB5" s="27" t="s">
        <v>74</v>
      </c>
      <c r="AC5" s="246" t="s">
        <v>0</v>
      </c>
      <c r="AD5" s="246" t="s">
        <v>1</v>
      </c>
      <c r="AE5" s="27" t="s">
        <v>72</v>
      </c>
      <c r="AF5" s="27" t="s">
        <v>69</v>
      </c>
      <c r="AG5" s="27" t="s">
        <v>70</v>
      </c>
      <c r="AH5" s="27" t="s">
        <v>71</v>
      </c>
      <c r="AI5" s="27" t="s">
        <v>74</v>
      </c>
      <c r="AJ5" s="246" t="s">
        <v>0</v>
      </c>
      <c r="AK5" s="246" t="s">
        <v>1</v>
      </c>
      <c r="AL5" s="27" t="s">
        <v>72</v>
      </c>
      <c r="AM5" s="27" t="s">
        <v>69</v>
      </c>
      <c r="AN5" s="27" t="s">
        <v>70</v>
      </c>
      <c r="AO5" s="27" t="s">
        <v>71</v>
      </c>
      <c r="AP5" s="27" t="s">
        <v>74</v>
      </c>
      <c r="AQ5" s="246" t="s">
        <v>0</v>
      </c>
      <c r="AR5" s="246" t="s">
        <v>1</v>
      </c>
      <c r="AS5" s="27" t="s">
        <v>72</v>
      </c>
      <c r="AT5" s="27" t="s">
        <v>69</v>
      </c>
      <c r="AU5" s="27" t="s">
        <v>70</v>
      </c>
      <c r="AV5" s="27" t="s">
        <v>71</v>
      </c>
      <c r="AW5" s="27" t="s">
        <v>74</v>
      </c>
      <c r="AX5" s="246" t="s">
        <v>0</v>
      </c>
      <c r="AY5" s="246" t="s">
        <v>1</v>
      </c>
      <c r="AZ5" s="27" t="s">
        <v>72</v>
      </c>
      <c r="BA5" s="27" t="s">
        <v>69</v>
      </c>
      <c r="BB5" s="27" t="s">
        <v>70</v>
      </c>
      <c r="BC5" s="27" t="s">
        <v>71</v>
      </c>
      <c r="BD5" s="27" t="s">
        <v>74</v>
      </c>
      <c r="BE5" s="246" t="s">
        <v>0</v>
      </c>
      <c r="BF5" s="246" t="s">
        <v>1</v>
      </c>
      <c r="BG5" s="27" t="s">
        <v>72</v>
      </c>
      <c r="BH5" s="27" t="s">
        <v>69</v>
      </c>
      <c r="BI5" s="27" t="s">
        <v>70</v>
      </c>
      <c r="BJ5" s="27" t="s">
        <v>71</v>
      </c>
      <c r="BK5" s="27" t="s">
        <v>74</v>
      </c>
      <c r="BL5" s="246" t="s">
        <v>0</v>
      </c>
      <c r="BM5" s="246" t="s">
        <v>1</v>
      </c>
      <c r="BN5" s="27" t="s">
        <v>72</v>
      </c>
      <c r="BO5" s="27" t="s">
        <v>69</v>
      </c>
      <c r="BP5" s="27" t="s">
        <v>70</v>
      </c>
      <c r="BQ5" s="27" t="s">
        <v>71</v>
      </c>
      <c r="BR5" s="27" t="s">
        <v>74</v>
      </c>
      <c r="BS5" s="246" t="s">
        <v>0</v>
      </c>
      <c r="BT5" s="246" t="s">
        <v>1</v>
      </c>
      <c r="BU5" s="27" t="s">
        <v>72</v>
      </c>
      <c r="BV5" s="27" t="s">
        <v>69</v>
      </c>
      <c r="BW5" s="27" t="s">
        <v>70</v>
      </c>
      <c r="BX5" s="27" t="s">
        <v>71</v>
      </c>
      <c r="BY5" s="27" t="s">
        <v>74</v>
      </c>
      <c r="BZ5" s="246" t="s">
        <v>0</v>
      </c>
      <c r="CA5" s="246" t="s">
        <v>1</v>
      </c>
      <c r="CB5" s="27" t="s">
        <v>72</v>
      </c>
      <c r="CC5" s="27" t="s">
        <v>69</v>
      </c>
      <c r="CD5" s="27" t="s">
        <v>70</v>
      </c>
      <c r="CE5" s="27" t="s">
        <v>71</v>
      </c>
      <c r="CF5" s="27" t="s">
        <v>74</v>
      </c>
      <c r="CG5" s="246" t="s">
        <v>0</v>
      </c>
      <c r="CH5" s="246" t="s">
        <v>1</v>
      </c>
      <c r="CI5" s="27" t="s">
        <v>72</v>
      </c>
      <c r="CJ5" s="27" t="s">
        <v>69</v>
      </c>
      <c r="CK5" s="27" t="s">
        <v>70</v>
      </c>
      <c r="CL5" s="27" t="s">
        <v>71</v>
      </c>
      <c r="CM5" s="27" t="s">
        <v>74</v>
      </c>
      <c r="CN5" s="246" t="s">
        <v>0</v>
      </c>
      <c r="CO5" s="246" t="s">
        <v>1</v>
      </c>
      <c r="CP5" s="27" t="s">
        <v>72</v>
      </c>
      <c r="CQ5" s="27" t="s">
        <v>69</v>
      </c>
      <c r="CR5" s="27" t="s">
        <v>70</v>
      </c>
      <c r="CS5" s="27" t="s">
        <v>71</v>
      </c>
      <c r="CT5" s="27" t="s">
        <v>74</v>
      </c>
      <c r="CU5" s="246" t="s">
        <v>0</v>
      </c>
      <c r="CV5" s="246" t="s">
        <v>1</v>
      </c>
      <c r="CW5" s="27" t="s">
        <v>72</v>
      </c>
      <c r="CX5" s="27" t="s">
        <v>69</v>
      </c>
      <c r="CY5" s="27" t="s">
        <v>70</v>
      </c>
      <c r="CZ5" s="27" t="s">
        <v>71</v>
      </c>
      <c r="DA5" s="27" t="s">
        <v>74</v>
      </c>
      <c r="DB5" s="246" t="s">
        <v>0</v>
      </c>
      <c r="DC5" s="246" t="s">
        <v>1</v>
      </c>
      <c r="DD5" s="27" t="s">
        <v>72</v>
      </c>
      <c r="DE5" s="27" t="s">
        <v>69</v>
      </c>
      <c r="DF5" s="27" t="s">
        <v>70</v>
      </c>
      <c r="DG5" s="27" t="s">
        <v>71</v>
      </c>
      <c r="DH5" s="27" t="s">
        <v>74</v>
      </c>
      <c r="DI5" s="246" t="s">
        <v>0</v>
      </c>
      <c r="DJ5" s="246" t="s">
        <v>1</v>
      </c>
      <c r="DK5" s="27" t="s">
        <v>72</v>
      </c>
      <c r="DL5" s="27" t="s">
        <v>69</v>
      </c>
      <c r="DM5" s="27" t="s">
        <v>70</v>
      </c>
      <c r="DN5" s="27" t="s">
        <v>71</v>
      </c>
      <c r="DO5" s="27" t="s">
        <v>74</v>
      </c>
      <c r="DP5" s="246" t="s">
        <v>0</v>
      </c>
      <c r="DQ5" s="246" t="s">
        <v>1</v>
      </c>
      <c r="DR5" s="27" t="s">
        <v>1740</v>
      </c>
      <c r="DS5" s="27" t="s">
        <v>69</v>
      </c>
      <c r="DT5" s="27" t="s">
        <v>70</v>
      </c>
      <c r="DU5" s="27" t="s">
        <v>71</v>
      </c>
      <c r="DV5" s="27" t="s">
        <v>74</v>
      </c>
      <c r="DW5" s="246" t="s">
        <v>0</v>
      </c>
      <c r="DX5" s="246" t="s">
        <v>1</v>
      </c>
      <c r="DY5" s="27" t="s">
        <v>72</v>
      </c>
      <c r="DZ5" s="27" t="s">
        <v>69</v>
      </c>
      <c r="EA5" s="27" t="s">
        <v>70</v>
      </c>
      <c r="EB5" s="27" t="s">
        <v>71</v>
      </c>
      <c r="EC5" s="27" t="s">
        <v>74</v>
      </c>
      <c r="ED5" s="246" t="s">
        <v>0</v>
      </c>
      <c r="EE5" s="246" t="s">
        <v>1</v>
      </c>
      <c r="EF5" s="27" t="s">
        <v>72</v>
      </c>
      <c r="EG5" s="27" t="s">
        <v>69</v>
      </c>
      <c r="EH5" s="27" t="s">
        <v>70</v>
      </c>
      <c r="EI5" s="27" t="s">
        <v>71</v>
      </c>
      <c r="EJ5" s="27" t="s">
        <v>74</v>
      </c>
      <c r="EK5" s="246" t="s">
        <v>0</v>
      </c>
      <c r="EL5" s="246" t="s">
        <v>1</v>
      </c>
      <c r="EM5" s="27" t="s">
        <v>72</v>
      </c>
      <c r="EN5" s="27" t="s">
        <v>69</v>
      </c>
      <c r="EO5" s="27" t="s">
        <v>70</v>
      </c>
      <c r="EP5" s="27" t="s">
        <v>71</v>
      </c>
      <c r="EQ5" s="27" t="s">
        <v>74</v>
      </c>
      <c r="ER5" s="246" t="s">
        <v>0</v>
      </c>
      <c r="ES5" s="246" t="s">
        <v>1</v>
      </c>
      <c r="ET5" s="27" t="s">
        <v>72</v>
      </c>
      <c r="EU5" s="27" t="s">
        <v>69</v>
      </c>
      <c r="EV5" s="27" t="s">
        <v>70</v>
      </c>
      <c r="EW5" s="27" t="s">
        <v>71</v>
      </c>
      <c r="EX5" s="27" t="s">
        <v>74</v>
      </c>
      <c r="EY5" s="246" t="s">
        <v>0</v>
      </c>
      <c r="EZ5" s="246" t="s">
        <v>1</v>
      </c>
      <c r="FA5" s="43" t="s">
        <v>1870</v>
      </c>
      <c r="FB5" s="27" t="s">
        <v>69</v>
      </c>
      <c r="FC5" s="27" t="s">
        <v>70</v>
      </c>
      <c r="FD5" s="27" t="s">
        <v>71</v>
      </c>
      <c r="FE5" s="27" t="s">
        <v>74</v>
      </c>
      <c r="FF5" s="246" t="s">
        <v>0</v>
      </c>
      <c r="FG5" s="246" t="s">
        <v>1</v>
      </c>
      <c r="FH5" s="27" t="s">
        <v>1691</v>
      </c>
      <c r="FI5" s="27" t="s">
        <v>69</v>
      </c>
      <c r="FJ5" s="27" t="s">
        <v>70</v>
      </c>
      <c r="FK5" s="27" t="s">
        <v>71</v>
      </c>
      <c r="FL5" s="27" t="s">
        <v>74</v>
      </c>
      <c r="FM5" s="246" t="s">
        <v>0</v>
      </c>
      <c r="FN5" s="246" t="s">
        <v>1</v>
      </c>
      <c r="FO5" s="27" t="s">
        <v>1692</v>
      </c>
      <c r="FP5" s="27" t="s">
        <v>69</v>
      </c>
      <c r="FQ5" s="27" t="s">
        <v>70</v>
      </c>
      <c r="FR5" s="27" t="s">
        <v>71</v>
      </c>
      <c r="FS5" s="27" t="s">
        <v>74</v>
      </c>
      <c r="FT5" s="246" t="s">
        <v>0</v>
      </c>
      <c r="FU5" s="246" t="s">
        <v>1</v>
      </c>
      <c r="FV5" s="27" t="s">
        <v>72</v>
      </c>
      <c r="FW5" s="27" t="s">
        <v>69</v>
      </c>
      <c r="FX5" s="27" t="s">
        <v>70</v>
      </c>
      <c r="FY5" s="27" t="s">
        <v>71</v>
      </c>
      <c r="FZ5" s="27" t="s">
        <v>74</v>
      </c>
      <c r="GA5" s="246" t="s">
        <v>0</v>
      </c>
      <c r="GB5" s="246" t="s">
        <v>1</v>
      </c>
      <c r="GC5" s="27" t="s">
        <v>72</v>
      </c>
      <c r="GD5" s="27" t="s">
        <v>69</v>
      </c>
      <c r="GE5" s="27" t="s">
        <v>70</v>
      </c>
      <c r="GF5" s="27" t="s">
        <v>71</v>
      </c>
      <c r="GG5" s="27" t="s">
        <v>74</v>
      </c>
      <c r="GH5" s="246" t="s">
        <v>0</v>
      </c>
      <c r="GI5" s="246" t="s">
        <v>1</v>
      </c>
      <c r="GJ5" s="27" t="s">
        <v>72</v>
      </c>
      <c r="GK5" s="27" t="s">
        <v>69</v>
      </c>
      <c r="GL5" s="27" t="s">
        <v>70</v>
      </c>
      <c r="GM5" s="27" t="s">
        <v>71</v>
      </c>
      <c r="GN5" s="27" t="s">
        <v>74</v>
      </c>
      <c r="GO5" s="246" t="s">
        <v>0</v>
      </c>
      <c r="GP5" s="246" t="s">
        <v>1</v>
      </c>
      <c r="GQ5" s="27" t="s">
        <v>72</v>
      </c>
      <c r="GR5" s="27" t="s">
        <v>69</v>
      </c>
      <c r="GS5" s="27" t="s">
        <v>70</v>
      </c>
      <c r="GT5" s="27" t="s">
        <v>71</v>
      </c>
      <c r="GU5" s="27" t="s">
        <v>74</v>
      </c>
      <c r="GV5" s="246" t="s">
        <v>0</v>
      </c>
      <c r="GW5" s="246" t="s">
        <v>1</v>
      </c>
      <c r="GX5" s="27" t="s">
        <v>72</v>
      </c>
      <c r="GY5" s="27" t="s">
        <v>69</v>
      </c>
      <c r="GZ5" s="27" t="s">
        <v>70</v>
      </c>
      <c r="HA5" s="27" t="s">
        <v>71</v>
      </c>
      <c r="HB5" s="27" t="s">
        <v>74</v>
      </c>
      <c r="HC5" s="246" t="s">
        <v>0</v>
      </c>
      <c r="HD5" s="246" t="s">
        <v>1</v>
      </c>
      <c r="HE5" s="27" t="s">
        <v>72</v>
      </c>
      <c r="HF5" s="27" t="s">
        <v>69</v>
      </c>
      <c r="HG5" s="27" t="s">
        <v>70</v>
      </c>
      <c r="HH5" s="27" t="s">
        <v>71</v>
      </c>
      <c r="HI5" s="27" t="s">
        <v>74</v>
      </c>
      <c r="HJ5" s="246" t="s">
        <v>0</v>
      </c>
      <c r="HK5" s="246" t="s">
        <v>1</v>
      </c>
      <c r="HL5" s="27" t="s">
        <v>72</v>
      </c>
      <c r="HM5" s="27" t="s">
        <v>69</v>
      </c>
      <c r="HN5" s="27" t="s">
        <v>70</v>
      </c>
      <c r="HO5" s="27" t="s">
        <v>71</v>
      </c>
      <c r="HP5" s="27" t="s">
        <v>74</v>
      </c>
      <c r="HQ5" s="246" t="s">
        <v>0</v>
      </c>
      <c r="HR5" s="246" t="s">
        <v>1</v>
      </c>
      <c r="HS5" s="27" t="s">
        <v>72</v>
      </c>
      <c r="HT5" s="27" t="s">
        <v>69</v>
      </c>
      <c r="HU5" s="27" t="s">
        <v>70</v>
      </c>
      <c r="HV5" s="27" t="s">
        <v>71</v>
      </c>
      <c r="HW5" s="27" t="s">
        <v>74</v>
      </c>
      <c r="HX5" s="246" t="s">
        <v>0</v>
      </c>
      <c r="HY5" s="246" t="s">
        <v>1</v>
      </c>
      <c r="HZ5" s="27" t="s">
        <v>72</v>
      </c>
      <c r="IA5" s="27" t="s">
        <v>69</v>
      </c>
      <c r="IB5" s="27" t="s">
        <v>70</v>
      </c>
      <c r="IC5" s="27" t="s">
        <v>71</v>
      </c>
      <c r="ID5" s="27" t="s">
        <v>74</v>
      </c>
      <c r="IE5" s="246" t="s">
        <v>0</v>
      </c>
      <c r="IF5" s="246" t="s">
        <v>1</v>
      </c>
      <c r="IG5" s="27" t="s">
        <v>72</v>
      </c>
      <c r="IH5" s="27" t="s">
        <v>69</v>
      </c>
      <c r="II5" s="27" t="s">
        <v>70</v>
      </c>
      <c r="IJ5" s="27" t="s">
        <v>71</v>
      </c>
      <c r="IK5" s="27" t="s">
        <v>74</v>
      </c>
      <c r="IL5" s="246" t="s">
        <v>0</v>
      </c>
      <c r="IM5" s="246" t="s">
        <v>1</v>
      </c>
      <c r="IN5" s="27" t="s">
        <v>72</v>
      </c>
      <c r="IO5" s="27" t="s">
        <v>69</v>
      </c>
      <c r="IP5" s="27" t="s">
        <v>70</v>
      </c>
      <c r="IQ5" s="27" t="s">
        <v>71</v>
      </c>
      <c r="IR5" s="27" t="s">
        <v>74</v>
      </c>
      <c r="IS5" s="246" t="s">
        <v>0</v>
      </c>
      <c r="IT5" s="246" t="s">
        <v>1</v>
      </c>
      <c r="IU5" s="27" t="s">
        <v>72</v>
      </c>
      <c r="IV5" s="27" t="s">
        <v>69</v>
      </c>
      <c r="IW5" s="27" t="s">
        <v>70</v>
      </c>
      <c r="IX5" s="27" t="s">
        <v>71</v>
      </c>
      <c r="IY5" s="27" t="s">
        <v>74</v>
      </c>
      <c r="IZ5" s="246" t="s">
        <v>0</v>
      </c>
      <c r="JA5" s="246" t="s">
        <v>1</v>
      </c>
      <c r="JB5" s="27" t="s">
        <v>72</v>
      </c>
      <c r="JC5" s="27" t="s">
        <v>69</v>
      </c>
      <c r="JD5" s="27" t="s">
        <v>70</v>
      </c>
      <c r="JE5" s="27" t="s">
        <v>71</v>
      </c>
      <c r="JF5" s="27" t="s">
        <v>74</v>
      </c>
      <c r="JG5" s="246" t="s">
        <v>0</v>
      </c>
      <c r="JH5" s="246" t="s">
        <v>1</v>
      </c>
      <c r="JI5" s="27" t="s">
        <v>72</v>
      </c>
      <c r="JJ5" s="27" t="s">
        <v>69</v>
      </c>
      <c r="JK5" s="27" t="s">
        <v>70</v>
      </c>
      <c r="JL5" s="27" t="s">
        <v>71</v>
      </c>
      <c r="JM5" s="27" t="s">
        <v>74</v>
      </c>
      <c r="JN5" s="246" t="s">
        <v>0</v>
      </c>
      <c r="JO5" s="246" t="s">
        <v>1</v>
      </c>
      <c r="JP5" s="27" t="s">
        <v>72</v>
      </c>
      <c r="JQ5" s="27" t="s">
        <v>69</v>
      </c>
      <c r="JR5" s="27" t="s">
        <v>70</v>
      </c>
      <c r="JS5" s="27" t="s">
        <v>71</v>
      </c>
      <c r="JT5" s="27" t="s">
        <v>74</v>
      </c>
    </row>
    <row r="6" spans="1:280" ht="12.75" hidden="1" customHeight="1">
      <c r="A6" s="10"/>
      <c r="B6" s="10"/>
      <c r="C6" s="11"/>
      <c r="D6" s="11"/>
      <c r="E6" s="11"/>
      <c r="F6" s="11"/>
      <c r="G6" s="12"/>
      <c r="H6" s="10"/>
      <c r="I6" s="10"/>
      <c r="J6" s="11"/>
      <c r="K6" s="11"/>
      <c r="L6" s="11"/>
      <c r="M6" s="11"/>
      <c r="N6" s="12"/>
      <c r="O6" s="10"/>
      <c r="P6" s="10"/>
      <c r="Q6" s="11"/>
      <c r="R6" s="11"/>
      <c r="S6" s="11"/>
      <c r="T6" s="11"/>
      <c r="U6" s="12"/>
      <c r="V6" s="10"/>
      <c r="W6" s="10"/>
      <c r="X6" s="11"/>
      <c r="Y6" s="11"/>
      <c r="Z6" s="11"/>
      <c r="AA6" s="11"/>
      <c r="AB6" s="12"/>
      <c r="AC6" s="10"/>
      <c r="AD6" s="10"/>
      <c r="AE6" s="11"/>
      <c r="AF6" s="11"/>
      <c r="AG6" s="11"/>
      <c r="AH6" s="11"/>
      <c r="AI6" s="12"/>
      <c r="AJ6" s="10"/>
      <c r="AK6" s="10"/>
      <c r="AL6" s="11"/>
      <c r="AM6" s="11"/>
      <c r="AN6" s="11"/>
      <c r="AO6" s="11"/>
      <c r="AP6" s="12"/>
      <c r="AQ6" s="10"/>
      <c r="AR6" s="10"/>
      <c r="AS6" s="11"/>
      <c r="AT6" s="11"/>
      <c r="AU6" s="11"/>
      <c r="AV6" s="11"/>
      <c r="AW6" s="12"/>
      <c r="AX6" s="10"/>
      <c r="AY6" s="10"/>
      <c r="AZ6" s="11"/>
      <c r="BA6" s="11"/>
      <c r="BB6" s="11"/>
      <c r="BC6" s="11"/>
      <c r="BD6" s="12"/>
      <c r="BE6" s="10"/>
      <c r="BF6" s="10"/>
      <c r="BG6" s="11"/>
      <c r="BH6" s="11"/>
      <c r="BI6" s="11"/>
      <c r="BJ6" s="11"/>
      <c r="BK6" s="12"/>
      <c r="BL6" s="10"/>
      <c r="BM6" s="10"/>
      <c r="BN6" s="11"/>
      <c r="BO6" s="11"/>
      <c r="BP6" s="11"/>
      <c r="BQ6" s="11"/>
      <c r="BR6" s="12"/>
      <c r="BS6" s="10"/>
      <c r="BT6" s="10"/>
      <c r="BU6" s="11"/>
      <c r="BV6" s="11"/>
      <c r="BW6" s="11"/>
      <c r="BX6" s="11"/>
      <c r="BY6" s="12"/>
      <c r="BZ6" s="10"/>
      <c r="CA6" s="10"/>
      <c r="CB6" s="11"/>
      <c r="CC6" s="11"/>
      <c r="CD6" s="11"/>
      <c r="CE6" s="11"/>
      <c r="CF6" s="12"/>
      <c r="CG6" s="10"/>
      <c r="CH6" s="10"/>
      <c r="CI6" s="11"/>
      <c r="CJ6" s="11"/>
      <c r="CK6" s="11"/>
      <c r="CL6" s="11"/>
      <c r="CM6" s="12"/>
      <c r="CN6" s="10"/>
      <c r="CO6" s="10"/>
      <c r="CP6" s="11"/>
      <c r="CQ6" s="11"/>
      <c r="CR6" s="11"/>
      <c r="CS6" s="11"/>
      <c r="CT6" s="12"/>
      <c r="CU6" s="10"/>
      <c r="CV6" s="10"/>
      <c r="CW6" s="11"/>
      <c r="CX6" s="11"/>
      <c r="CY6" s="11"/>
      <c r="CZ6" s="11"/>
      <c r="DA6" s="12"/>
      <c r="DB6" s="10"/>
      <c r="DC6" s="10"/>
      <c r="DD6" s="11"/>
      <c r="DE6" s="11"/>
      <c r="DF6" s="11"/>
      <c r="DG6" s="11"/>
      <c r="DH6" s="12"/>
      <c r="DI6" s="10"/>
      <c r="DJ6" s="10"/>
      <c r="DK6" s="11"/>
      <c r="DL6" s="11"/>
      <c r="DM6" s="11"/>
      <c r="DN6" s="11"/>
      <c r="DO6" s="12"/>
      <c r="DP6" s="10"/>
      <c r="DQ6" s="10"/>
      <c r="DR6" s="11"/>
      <c r="DS6" s="11"/>
      <c r="DT6" s="11"/>
      <c r="DU6" s="11"/>
      <c r="DV6" s="12"/>
      <c r="DW6" s="10"/>
      <c r="DX6" s="10"/>
      <c r="DY6" s="11"/>
      <c r="DZ6" s="11"/>
      <c r="EA6" s="11"/>
      <c r="EB6" s="11"/>
      <c r="EC6" s="12"/>
      <c r="ED6" s="10"/>
      <c r="EE6" s="10"/>
      <c r="EF6" s="11"/>
      <c r="EG6" s="11"/>
      <c r="EH6" s="11"/>
      <c r="EI6" s="11"/>
      <c r="EJ6" s="12"/>
      <c r="EK6" s="10"/>
      <c r="EL6" s="10"/>
      <c r="EM6" s="11"/>
      <c r="EN6" s="11"/>
      <c r="EO6" s="11"/>
      <c r="EP6" s="11"/>
      <c r="EQ6" s="12"/>
      <c r="ER6" s="10"/>
      <c r="ES6" s="10"/>
      <c r="ET6" s="11"/>
      <c r="EU6" s="11"/>
      <c r="EV6" s="11"/>
      <c r="EW6" s="11"/>
      <c r="EX6" s="12"/>
      <c r="EY6" s="10"/>
      <c r="EZ6" s="10"/>
      <c r="FA6" s="11"/>
      <c r="FB6" s="11"/>
      <c r="FC6" s="11"/>
      <c r="FD6" s="11"/>
      <c r="FE6" s="12"/>
      <c r="FF6" s="10"/>
      <c r="FG6" s="10"/>
      <c r="FH6" s="11"/>
      <c r="FI6" s="11"/>
      <c r="FJ6" s="11"/>
      <c r="FK6" s="11"/>
      <c r="FL6" s="12"/>
      <c r="FM6" s="10"/>
      <c r="FN6" s="10"/>
      <c r="FO6" s="11"/>
      <c r="FP6" s="11"/>
      <c r="FQ6" s="11"/>
      <c r="FR6" s="11"/>
      <c r="FS6" s="12"/>
      <c r="FT6" s="10"/>
      <c r="FU6" s="10"/>
      <c r="FV6" s="11"/>
      <c r="FW6" s="11"/>
      <c r="FX6" s="11"/>
      <c r="FY6" s="11"/>
      <c r="FZ6" s="12"/>
      <c r="GA6" s="10"/>
      <c r="GB6" s="10"/>
      <c r="GC6" s="11"/>
      <c r="GD6" s="11"/>
      <c r="GE6" s="11"/>
      <c r="GF6" s="11"/>
      <c r="GG6" s="12"/>
      <c r="GH6" s="10"/>
      <c r="GI6" s="10"/>
      <c r="GJ6" s="11"/>
      <c r="GK6" s="11"/>
      <c r="GL6" s="11"/>
      <c r="GM6" s="11"/>
      <c r="GN6" s="12"/>
      <c r="GO6" s="10"/>
      <c r="GP6" s="10"/>
      <c r="GQ6" s="11"/>
      <c r="GR6" s="11"/>
      <c r="GS6" s="11"/>
      <c r="GT6" s="11"/>
      <c r="GU6" s="12"/>
      <c r="GV6" s="10"/>
      <c r="GW6" s="10"/>
      <c r="GX6" s="11"/>
      <c r="GY6" s="11"/>
      <c r="GZ6" s="11"/>
      <c r="HA6" s="11"/>
      <c r="HB6" s="12"/>
      <c r="HC6" s="10"/>
      <c r="HD6" s="10"/>
      <c r="HE6" s="11"/>
      <c r="HF6" s="11"/>
      <c r="HG6" s="11"/>
      <c r="HH6" s="11"/>
      <c r="HI6" s="12"/>
      <c r="HJ6" s="10"/>
      <c r="HK6" s="10"/>
      <c r="HL6" s="11"/>
      <c r="HM6" s="11"/>
      <c r="HN6" s="11"/>
      <c r="HO6" s="11"/>
      <c r="HP6" s="12"/>
      <c r="HQ6" s="10"/>
      <c r="HR6" s="10"/>
      <c r="HS6" s="11"/>
      <c r="HT6" s="11"/>
      <c r="HU6" s="11"/>
      <c r="HV6" s="11"/>
      <c r="HW6" s="12"/>
      <c r="HX6" s="10"/>
      <c r="HY6" s="10"/>
      <c r="HZ6" s="11"/>
      <c r="IA6" s="11"/>
      <c r="IB6" s="11"/>
      <c r="IC6" s="11"/>
      <c r="ID6" s="12"/>
      <c r="IE6" s="10"/>
      <c r="IF6" s="10"/>
      <c r="IG6" s="11"/>
      <c r="IH6" s="11"/>
      <c r="II6" s="11"/>
      <c r="IJ6" s="11"/>
      <c r="IK6" s="12"/>
      <c r="IL6" s="10"/>
      <c r="IM6" s="10"/>
      <c r="IN6" s="11"/>
      <c r="IO6" s="11"/>
      <c r="IP6" s="11"/>
      <c r="IQ6" s="11"/>
      <c r="IR6" s="12"/>
      <c r="IS6" s="10"/>
      <c r="IT6" s="10"/>
      <c r="IU6" s="11"/>
      <c r="IV6" s="11"/>
      <c r="IW6" s="11"/>
      <c r="IX6" s="11"/>
      <c r="IY6" s="12"/>
      <c r="IZ6" s="10"/>
      <c r="JA6" s="10"/>
      <c r="JB6" s="11"/>
      <c r="JC6" s="11"/>
      <c r="JD6" s="11"/>
      <c r="JE6" s="11"/>
      <c r="JF6" s="12"/>
      <c r="JG6" s="10"/>
      <c r="JH6" s="10"/>
      <c r="JI6" s="11"/>
      <c r="JJ6" s="11"/>
      <c r="JK6" s="11"/>
      <c r="JL6" s="11"/>
      <c r="JM6" s="12"/>
      <c r="JN6" s="10"/>
      <c r="JO6" s="10"/>
      <c r="JP6" s="11"/>
      <c r="JQ6" s="11"/>
      <c r="JR6" s="11"/>
      <c r="JS6" s="11"/>
      <c r="JT6" s="12"/>
    </row>
    <row r="7" spans="1:280" ht="16.5" hidden="1">
      <c r="A7" s="1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0</v>
      </c>
      <c r="K7" s="5">
        <v>0</v>
      </c>
      <c r="L7" s="5">
        <v>0</v>
      </c>
      <c r="M7" s="5">
        <f>K7+L7</f>
        <v>0</v>
      </c>
      <c r="N7" s="9"/>
      <c r="O7" s="1">
        <v>1</v>
      </c>
      <c r="P7" s="2" t="s">
        <v>4</v>
      </c>
      <c r="Q7" s="5">
        <v>0</v>
      </c>
      <c r="R7" s="5">
        <v>0</v>
      </c>
      <c r="S7" s="5">
        <v>0</v>
      </c>
      <c r="T7" s="5">
        <f>R7+S7</f>
        <v>0</v>
      </c>
      <c r="U7" s="9"/>
      <c r="V7" s="1">
        <v>1</v>
      </c>
      <c r="W7" s="2" t="s">
        <v>4</v>
      </c>
      <c r="X7" s="5">
        <v>0</v>
      </c>
      <c r="Y7" s="5">
        <v>0</v>
      </c>
      <c r="Z7" s="5">
        <v>0</v>
      </c>
      <c r="AA7" s="5">
        <f>Y7+Z7</f>
        <v>0</v>
      </c>
      <c r="AB7" s="9"/>
      <c r="AC7" s="1">
        <v>1</v>
      </c>
      <c r="AD7" s="2" t="s">
        <v>4</v>
      </c>
      <c r="AE7" s="5">
        <v>0</v>
      </c>
      <c r="AF7" s="5">
        <v>0</v>
      </c>
      <c r="AG7" s="5">
        <v>0</v>
      </c>
      <c r="AH7" s="5">
        <f>AF7+AG7</f>
        <v>0</v>
      </c>
      <c r="AI7" s="9"/>
      <c r="AJ7" s="1">
        <v>1</v>
      </c>
      <c r="AK7" s="2" t="s">
        <v>4</v>
      </c>
      <c r="AL7" s="5">
        <v>0</v>
      </c>
      <c r="AM7" s="5">
        <v>0</v>
      </c>
      <c r="AN7" s="5">
        <v>0</v>
      </c>
      <c r="AO7" s="5">
        <f>AM7+AN7</f>
        <v>0</v>
      </c>
      <c r="AP7" s="9"/>
      <c r="AQ7" s="1">
        <v>1</v>
      </c>
      <c r="AR7" s="2" t="s">
        <v>4</v>
      </c>
      <c r="AS7" s="5">
        <v>0</v>
      </c>
      <c r="AT7" s="5">
        <v>0</v>
      </c>
      <c r="AU7" s="5">
        <v>0</v>
      </c>
      <c r="AV7" s="5">
        <f>AT7+AU7</f>
        <v>0</v>
      </c>
      <c r="AW7" s="9"/>
      <c r="AX7" s="1">
        <v>1</v>
      </c>
      <c r="AY7" s="2" t="s">
        <v>4</v>
      </c>
      <c r="AZ7" s="5">
        <v>0</v>
      </c>
      <c r="BA7" s="5">
        <v>0</v>
      </c>
      <c r="BB7" s="5">
        <v>0</v>
      </c>
      <c r="BC7" s="5">
        <f>BA7+BB7</f>
        <v>0</v>
      </c>
      <c r="BD7" s="9"/>
      <c r="BE7" s="1">
        <v>1</v>
      </c>
      <c r="BF7" s="2" t="s">
        <v>4</v>
      </c>
      <c r="BG7" s="5">
        <v>0</v>
      </c>
      <c r="BH7" s="5">
        <v>0</v>
      </c>
      <c r="BI7" s="5">
        <v>0</v>
      </c>
      <c r="BJ7" s="5">
        <f>BH7+BI7</f>
        <v>0</v>
      </c>
      <c r="BK7" s="9"/>
      <c r="BL7" s="1">
        <v>1</v>
      </c>
      <c r="BM7" s="2" t="s">
        <v>4</v>
      </c>
      <c r="BN7" s="5">
        <v>0</v>
      </c>
      <c r="BO7" s="5">
        <v>0</v>
      </c>
      <c r="BP7" s="5">
        <v>0</v>
      </c>
      <c r="BQ7" s="5">
        <f>BO7+BP7</f>
        <v>0</v>
      </c>
      <c r="BR7" s="9"/>
      <c r="BS7" s="1">
        <v>1</v>
      </c>
      <c r="BT7" s="2" t="s">
        <v>4</v>
      </c>
      <c r="BU7" s="5">
        <v>0</v>
      </c>
      <c r="BV7" s="5">
        <v>0</v>
      </c>
      <c r="BW7" s="5">
        <v>0</v>
      </c>
      <c r="BX7" s="5">
        <f>BV7+BW7</f>
        <v>0</v>
      </c>
      <c r="BY7" s="9"/>
      <c r="BZ7" s="1">
        <v>1</v>
      </c>
      <c r="CA7" s="2" t="s">
        <v>4</v>
      </c>
      <c r="CB7" s="5">
        <v>0</v>
      </c>
      <c r="CC7" s="5">
        <v>0</v>
      </c>
      <c r="CD7" s="5">
        <v>0</v>
      </c>
      <c r="CE7" s="5">
        <f>CC7+CD7</f>
        <v>0</v>
      </c>
      <c r="CF7" s="9"/>
      <c r="CG7" s="1">
        <v>1</v>
      </c>
      <c r="CH7" s="2" t="s">
        <v>4</v>
      </c>
      <c r="CI7" s="5">
        <v>0</v>
      </c>
      <c r="CJ7" s="5">
        <v>0</v>
      </c>
      <c r="CK7" s="5">
        <v>0</v>
      </c>
      <c r="CL7" s="5">
        <f>CJ7+CK7</f>
        <v>0</v>
      </c>
      <c r="CM7" s="9"/>
      <c r="CN7" s="1">
        <v>1</v>
      </c>
      <c r="CO7" s="2" t="s">
        <v>4</v>
      </c>
      <c r="CP7" s="5">
        <v>0</v>
      </c>
      <c r="CQ7" s="5">
        <v>0</v>
      </c>
      <c r="CR7" s="5">
        <v>0</v>
      </c>
      <c r="CS7" s="5">
        <f>CQ7+CR7</f>
        <v>0</v>
      </c>
      <c r="CT7" s="9"/>
      <c r="CU7" s="1">
        <v>1</v>
      </c>
      <c r="CV7" s="2" t="s">
        <v>4</v>
      </c>
      <c r="CW7" s="5">
        <v>0</v>
      </c>
      <c r="CX7" s="5">
        <v>0</v>
      </c>
      <c r="CY7" s="5">
        <v>0</v>
      </c>
      <c r="CZ7" s="5">
        <f>CX7+CY7</f>
        <v>0</v>
      </c>
      <c r="DA7" s="9"/>
      <c r="DB7" s="1">
        <v>1</v>
      </c>
      <c r="DC7" s="2" t="s">
        <v>4</v>
      </c>
      <c r="DD7" s="5">
        <v>0</v>
      </c>
      <c r="DE7" s="5">
        <v>0</v>
      </c>
      <c r="DF7" s="5">
        <v>0</v>
      </c>
      <c r="DG7" s="5">
        <f>DE7+DF7</f>
        <v>0</v>
      </c>
      <c r="DH7" s="9"/>
      <c r="DI7" s="1">
        <v>1</v>
      </c>
      <c r="DJ7" s="2" t="s">
        <v>4</v>
      </c>
      <c r="DK7" s="5">
        <v>0</v>
      </c>
      <c r="DL7" s="5">
        <v>0</v>
      </c>
      <c r="DM7" s="5">
        <v>0</v>
      </c>
      <c r="DN7" s="5">
        <f>DL7+DM7</f>
        <v>0</v>
      </c>
      <c r="DO7" s="9"/>
      <c r="DP7" s="1">
        <v>1</v>
      </c>
      <c r="DQ7" s="2" t="s">
        <v>4</v>
      </c>
      <c r="DR7" s="5">
        <v>904</v>
      </c>
      <c r="DS7" s="5">
        <v>90400</v>
      </c>
      <c r="DT7" s="5">
        <v>0</v>
      </c>
      <c r="DU7" s="5">
        <f>DS7+DT7</f>
        <v>90400</v>
      </c>
      <c r="DV7" s="9"/>
      <c r="DW7" s="1">
        <v>1</v>
      </c>
      <c r="DX7" s="2" t="s">
        <v>4</v>
      </c>
      <c r="DY7" s="5">
        <v>0</v>
      </c>
      <c r="DZ7" s="5">
        <v>0</v>
      </c>
      <c r="EA7" s="5">
        <v>0</v>
      </c>
      <c r="EB7" s="5">
        <f>DZ7+EA7</f>
        <v>0</v>
      </c>
      <c r="EC7" s="9"/>
      <c r="ED7" s="1">
        <v>1</v>
      </c>
      <c r="EE7" s="2" t="s">
        <v>4</v>
      </c>
      <c r="EF7" s="5">
        <v>0</v>
      </c>
      <c r="EG7" s="5">
        <v>0</v>
      </c>
      <c r="EH7" s="5">
        <v>0</v>
      </c>
      <c r="EI7" s="5">
        <f>EG7+EH7</f>
        <v>0</v>
      </c>
      <c r="EJ7" s="9"/>
      <c r="EK7" s="1">
        <v>1</v>
      </c>
      <c r="EL7" s="2" t="s">
        <v>4</v>
      </c>
      <c r="EM7" s="5">
        <v>0</v>
      </c>
      <c r="EN7" s="5">
        <v>0</v>
      </c>
      <c r="EO7" s="5">
        <v>0</v>
      </c>
      <c r="EP7" s="5">
        <f>EN7+EO7</f>
        <v>0</v>
      </c>
      <c r="EQ7" s="9"/>
      <c r="ER7" s="1">
        <v>1</v>
      </c>
      <c r="ES7" s="2" t="s">
        <v>4</v>
      </c>
      <c r="ET7" s="5">
        <v>0</v>
      </c>
      <c r="EU7" s="5">
        <v>0</v>
      </c>
      <c r="EV7" s="5">
        <v>0</v>
      </c>
      <c r="EW7" s="5">
        <f>EU7+EV7</f>
        <v>0</v>
      </c>
      <c r="EX7" s="9"/>
      <c r="EY7" s="1">
        <v>1</v>
      </c>
      <c r="EZ7" s="2" t="s">
        <v>4</v>
      </c>
      <c r="FA7" s="5">
        <v>0</v>
      </c>
      <c r="FB7" s="5">
        <v>0</v>
      </c>
      <c r="FC7" s="5">
        <v>0</v>
      </c>
      <c r="FD7" s="5">
        <f>FB7+FC7</f>
        <v>0</v>
      </c>
      <c r="FE7" s="9"/>
      <c r="FF7" s="1">
        <v>1</v>
      </c>
      <c r="FG7" s="2" t="s">
        <v>4</v>
      </c>
      <c r="FH7" s="5">
        <v>0</v>
      </c>
      <c r="FI7" s="5">
        <v>0</v>
      </c>
      <c r="FJ7" s="5">
        <v>0</v>
      </c>
      <c r="FK7" s="5">
        <f>FI7+FJ7</f>
        <v>0</v>
      </c>
      <c r="FL7" s="9"/>
      <c r="FM7" s="1">
        <v>1</v>
      </c>
      <c r="FN7" s="2" t="s">
        <v>4</v>
      </c>
      <c r="FO7" s="5">
        <v>117</v>
      </c>
      <c r="FP7" s="5">
        <v>5850</v>
      </c>
      <c r="FQ7" s="5">
        <v>0</v>
      </c>
      <c r="FR7" s="5">
        <f>FP7+FQ7</f>
        <v>5850</v>
      </c>
      <c r="FS7" s="9"/>
      <c r="FT7" s="1">
        <v>1</v>
      </c>
      <c r="FU7" s="2" t="s">
        <v>4</v>
      </c>
      <c r="FV7" s="5">
        <v>0</v>
      </c>
      <c r="FW7" s="5">
        <v>0</v>
      </c>
      <c r="FX7" s="5">
        <v>0</v>
      </c>
      <c r="FY7" s="5">
        <f>FW7+FX7</f>
        <v>0</v>
      </c>
      <c r="FZ7" s="9"/>
      <c r="GA7" s="1">
        <v>1</v>
      </c>
      <c r="GB7" s="2" t="s">
        <v>4</v>
      </c>
      <c r="GC7" s="5">
        <v>28380</v>
      </c>
      <c r="GD7" s="5">
        <v>85140</v>
      </c>
      <c r="GE7" s="5">
        <v>0</v>
      </c>
      <c r="GF7" s="5">
        <f>GD7+GE7</f>
        <v>85140</v>
      </c>
      <c r="GG7" s="9"/>
      <c r="GH7" s="1">
        <v>1</v>
      </c>
      <c r="GI7" s="2" t="s">
        <v>4</v>
      </c>
      <c r="GJ7" s="5">
        <v>0</v>
      </c>
      <c r="GK7" s="5">
        <v>0</v>
      </c>
      <c r="GL7" s="5">
        <v>0</v>
      </c>
      <c r="GM7" s="5">
        <f>GK7+GL7</f>
        <v>0</v>
      </c>
      <c r="GN7" s="9"/>
      <c r="GO7" s="1">
        <v>1</v>
      </c>
      <c r="GP7" s="2" t="s">
        <v>4</v>
      </c>
      <c r="GQ7" s="5">
        <v>0</v>
      </c>
      <c r="GR7" s="5">
        <v>0</v>
      </c>
      <c r="GS7" s="5">
        <v>0</v>
      </c>
      <c r="GT7" s="5">
        <f>GR7+GS7</f>
        <v>0</v>
      </c>
      <c r="GU7" s="9"/>
      <c r="GV7" s="1">
        <v>1</v>
      </c>
      <c r="GW7" s="2" t="s">
        <v>4</v>
      </c>
      <c r="GX7" s="5">
        <v>0</v>
      </c>
      <c r="GY7" s="5">
        <v>0</v>
      </c>
      <c r="GZ7" s="5">
        <v>0</v>
      </c>
      <c r="HA7" s="5">
        <f>GY7+GZ7</f>
        <v>0</v>
      </c>
      <c r="HB7" s="9"/>
      <c r="HC7" s="1">
        <v>1</v>
      </c>
      <c r="HD7" s="2" t="s">
        <v>4</v>
      </c>
      <c r="HE7" s="5">
        <v>0</v>
      </c>
      <c r="HF7" s="5">
        <v>11700</v>
      </c>
      <c r="HG7" s="5">
        <v>0</v>
      </c>
      <c r="HH7" s="5">
        <f>HF7+HG7</f>
        <v>11700</v>
      </c>
      <c r="HI7" s="9"/>
      <c r="HJ7" s="1">
        <v>1</v>
      </c>
      <c r="HK7" s="2" t="s">
        <v>4</v>
      </c>
      <c r="HL7" s="5">
        <v>0</v>
      </c>
      <c r="HM7" s="5">
        <v>0</v>
      </c>
      <c r="HN7" s="5">
        <v>0</v>
      </c>
      <c r="HO7" s="5">
        <f>HM7+HN7</f>
        <v>0</v>
      </c>
      <c r="HP7" s="9"/>
      <c r="HQ7" s="1">
        <v>1</v>
      </c>
      <c r="HR7" s="2" t="s">
        <v>4</v>
      </c>
      <c r="HS7" s="5">
        <v>15</v>
      </c>
      <c r="HT7" s="5">
        <v>50900</v>
      </c>
      <c r="HU7" s="5">
        <v>0</v>
      </c>
      <c r="HV7" s="5">
        <f>HT7+HU7</f>
        <v>50900</v>
      </c>
      <c r="HW7" s="9"/>
      <c r="HX7" s="1">
        <v>1</v>
      </c>
      <c r="HY7" s="2" t="s">
        <v>4</v>
      </c>
      <c r="HZ7" s="5">
        <v>0</v>
      </c>
      <c r="IA7" s="5">
        <v>0</v>
      </c>
      <c r="IB7" s="5">
        <v>0</v>
      </c>
      <c r="IC7" s="5">
        <f>IA7+IB7</f>
        <v>0</v>
      </c>
      <c r="ID7" s="9"/>
      <c r="IE7" s="1">
        <v>1</v>
      </c>
      <c r="IF7" s="2" t="s">
        <v>4</v>
      </c>
      <c r="IG7" s="5">
        <v>0</v>
      </c>
      <c r="IH7" s="5">
        <v>0</v>
      </c>
      <c r="II7" s="5">
        <v>0</v>
      </c>
      <c r="IJ7" s="5">
        <f>IH7+II7</f>
        <v>0</v>
      </c>
      <c r="IK7" s="9"/>
      <c r="IL7" s="1">
        <v>1</v>
      </c>
      <c r="IM7" s="2" t="s">
        <v>4</v>
      </c>
      <c r="IN7" s="5">
        <v>0</v>
      </c>
      <c r="IO7" s="5">
        <v>0</v>
      </c>
      <c r="IP7" s="5">
        <v>0</v>
      </c>
      <c r="IQ7" s="5">
        <f>IO7+IP7</f>
        <v>0</v>
      </c>
      <c r="IR7" s="9"/>
      <c r="IS7" s="1">
        <v>1</v>
      </c>
      <c r="IT7" s="2" t="s">
        <v>4</v>
      </c>
      <c r="IU7" s="5">
        <v>0</v>
      </c>
      <c r="IV7" s="5">
        <v>0</v>
      </c>
      <c r="IW7" s="5">
        <v>0</v>
      </c>
      <c r="IX7" s="5">
        <f>IV7+IW7</f>
        <v>0</v>
      </c>
      <c r="IY7" s="9"/>
      <c r="IZ7" s="1">
        <v>1</v>
      </c>
      <c r="JA7" s="2" t="s">
        <v>4</v>
      </c>
      <c r="JB7" s="5">
        <v>0</v>
      </c>
      <c r="JC7" s="5">
        <v>0</v>
      </c>
      <c r="JD7" s="5">
        <v>0</v>
      </c>
      <c r="JE7" s="5">
        <f>JC7+JD7</f>
        <v>0</v>
      </c>
      <c r="JF7" s="9"/>
      <c r="JG7" s="1">
        <v>1</v>
      </c>
      <c r="JH7" s="2" t="s">
        <v>4</v>
      </c>
      <c r="JI7" s="5">
        <v>0</v>
      </c>
      <c r="JJ7" s="5">
        <v>0</v>
      </c>
      <c r="JK7" s="5">
        <v>100000</v>
      </c>
      <c r="JL7" s="5">
        <f>JJ7+JK7</f>
        <v>100000</v>
      </c>
      <c r="JM7" s="9"/>
      <c r="JN7" s="1">
        <v>1</v>
      </c>
      <c r="JO7" s="2" t="s">
        <v>4</v>
      </c>
      <c r="JP7" s="5">
        <v>0</v>
      </c>
      <c r="JQ7" s="5">
        <f>K7+R7+Y7+AF7+AM7+AT7+BA7+BH7+BO7+BV7+CC7+CJ7+CQ7+CX7+DE7+DL7+DS7+DZ7+EG7+EN7+EU7+FB7+FI7+FP7+FW7+GD7+GK7+GR7+GY7+HF7+HM7+HT7+IA7+IH7+IO7+IV7+JC7+JJ7</f>
        <v>243990</v>
      </c>
      <c r="JR7" s="5">
        <f t="shared" ref="JR7:JR70" si="0">L7+S7+Z7+AG7+AN7+AU7+BB7+BI7+BP7+BW7+CD7+CK7+CR7+CY7+DF7+DM7+DT7+EA7+EH7+EO7+EV7+FC7+FJ7+FQ7+FX7+GE7+GL7+GS7+GZ7+HG7+HN7+HU7+IB7+II7+IP7+IW7+JD7+JK7</f>
        <v>100000</v>
      </c>
      <c r="JS7" s="5">
        <f t="shared" ref="JS7:JS70" si="1">M7+T7+AA7+AH7+AO7+AV7+BC7+BJ7+BQ7+BX7+CE7+CL7+CS7+CZ7+DG7+DN7+DU7+EB7+EI7+EP7+EW7+FD7+FK7+FR7+FY7+GF7+GM7+GT7+HA7+HH7+HO7+HV7+IC7+IJ7+IQ7+IX7+JE7+JL7</f>
        <v>343990</v>
      </c>
      <c r="JT7" s="9"/>
    </row>
    <row r="8" spans="1:280" ht="16.5" hidden="1">
      <c r="A8" s="1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2">D8+E8</f>
        <v>0</v>
      </c>
      <c r="G8" s="9"/>
      <c r="H8" s="1">
        <v>2</v>
      </c>
      <c r="I8" s="2" t="s">
        <v>5</v>
      </c>
      <c r="J8" s="5">
        <v>0</v>
      </c>
      <c r="K8" s="5">
        <v>0</v>
      </c>
      <c r="L8" s="5">
        <v>0</v>
      </c>
      <c r="M8" s="5">
        <f t="shared" ref="M8:M68" si="3">K8+L8</f>
        <v>0</v>
      </c>
      <c r="N8" s="9"/>
      <c r="O8" s="1">
        <v>2</v>
      </c>
      <c r="P8" s="2" t="s">
        <v>5</v>
      </c>
      <c r="Q8" s="5">
        <v>0</v>
      </c>
      <c r="R8" s="5">
        <v>0</v>
      </c>
      <c r="S8" s="5">
        <v>0</v>
      </c>
      <c r="T8" s="5">
        <f t="shared" ref="T8:T68" si="4">R8+S8</f>
        <v>0</v>
      </c>
      <c r="U8" s="9"/>
      <c r="V8" s="1">
        <v>2</v>
      </c>
      <c r="W8" s="2" t="s">
        <v>5</v>
      </c>
      <c r="X8" s="5">
        <v>0</v>
      </c>
      <c r="Y8" s="5">
        <v>0</v>
      </c>
      <c r="Z8" s="5">
        <v>0</v>
      </c>
      <c r="AA8" s="5">
        <f t="shared" ref="AA8:AA68" si="5">Y8+Z8</f>
        <v>0</v>
      </c>
      <c r="AB8" s="9"/>
      <c r="AC8" s="1">
        <v>2</v>
      </c>
      <c r="AD8" s="2" t="s">
        <v>5</v>
      </c>
      <c r="AE8" s="5">
        <v>0</v>
      </c>
      <c r="AF8" s="5">
        <v>0</v>
      </c>
      <c r="AG8" s="5">
        <v>0</v>
      </c>
      <c r="AH8" s="5">
        <f t="shared" ref="AH8:AH68" si="6">AF8+AG8</f>
        <v>0</v>
      </c>
      <c r="AI8" s="9"/>
      <c r="AJ8" s="1">
        <v>2</v>
      </c>
      <c r="AK8" s="2" t="s">
        <v>5</v>
      </c>
      <c r="AL8" s="5">
        <v>0</v>
      </c>
      <c r="AM8" s="5">
        <v>0</v>
      </c>
      <c r="AN8" s="5">
        <v>0</v>
      </c>
      <c r="AO8" s="5">
        <f t="shared" ref="AO8:AO68" si="7">AM8+AN8</f>
        <v>0</v>
      </c>
      <c r="AP8" s="9"/>
      <c r="AQ8" s="1">
        <v>2</v>
      </c>
      <c r="AR8" s="2" t="s">
        <v>5</v>
      </c>
      <c r="AS8" s="5">
        <v>0</v>
      </c>
      <c r="AT8" s="5">
        <v>0</v>
      </c>
      <c r="AU8" s="5">
        <v>0</v>
      </c>
      <c r="AV8" s="5">
        <f t="shared" ref="AV8:AV68" si="8">AT8+AU8</f>
        <v>0</v>
      </c>
      <c r="AW8" s="9"/>
      <c r="AX8" s="1">
        <v>2</v>
      </c>
      <c r="AY8" s="2" t="s">
        <v>5</v>
      </c>
      <c r="AZ8" s="5">
        <v>0</v>
      </c>
      <c r="BA8" s="5">
        <v>0</v>
      </c>
      <c r="BB8" s="5">
        <v>0</v>
      </c>
      <c r="BC8" s="5">
        <f t="shared" ref="BC8:BC68" si="9">BA8+BB8</f>
        <v>0</v>
      </c>
      <c r="BD8" s="9"/>
      <c r="BE8" s="1">
        <v>2</v>
      </c>
      <c r="BF8" s="2" t="s">
        <v>5</v>
      </c>
      <c r="BG8" s="5">
        <v>0</v>
      </c>
      <c r="BH8" s="5">
        <v>0</v>
      </c>
      <c r="BI8" s="5">
        <v>0</v>
      </c>
      <c r="BJ8" s="5">
        <f t="shared" ref="BJ8:BJ68" si="10">BH8+BI8</f>
        <v>0</v>
      </c>
      <c r="BK8" s="9"/>
      <c r="BL8" s="1">
        <v>2</v>
      </c>
      <c r="BM8" s="2" t="s">
        <v>5</v>
      </c>
      <c r="BN8" s="5">
        <v>0</v>
      </c>
      <c r="BO8" s="5">
        <v>0</v>
      </c>
      <c r="BP8" s="5">
        <v>0</v>
      </c>
      <c r="BQ8" s="5">
        <f t="shared" ref="BQ8:BQ68" si="11">BO8+BP8</f>
        <v>0</v>
      </c>
      <c r="BR8" s="9"/>
      <c r="BS8" s="1">
        <v>2</v>
      </c>
      <c r="BT8" s="2" t="s">
        <v>5</v>
      </c>
      <c r="BU8" s="5">
        <v>0</v>
      </c>
      <c r="BV8" s="5">
        <v>0</v>
      </c>
      <c r="BW8" s="5">
        <v>0</v>
      </c>
      <c r="BX8" s="5">
        <f t="shared" ref="BX8:BX68" si="12">BV8+BW8</f>
        <v>0</v>
      </c>
      <c r="BY8" s="9"/>
      <c r="BZ8" s="1">
        <v>2</v>
      </c>
      <c r="CA8" s="2" t="s">
        <v>5</v>
      </c>
      <c r="CB8" s="5">
        <v>0</v>
      </c>
      <c r="CC8" s="5">
        <v>0</v>
      </c>
      <c r="CD8" s="5">
        <v>0</v>
      </c>
      <c r="CE8" s="5">
        <f t="shared" ref="CE8:CE68" si="13">CC8+CD8</f>
        <v>0</v>
      </c>
      <c r="CF8" s="9"/>
      <c r="CG8" s="1">
        <v>2</v>
      </c>
      <c r="CH8" s="2" t="s">
        <v>5</v>
      </c>
      <c r="CI8" s="5">
        <v>0</v>
      </c>
      <c r="CJ8" s="5">
        <v>0</v>
      </c>
      <c r="CK8" s="5">
        <v>0</v>
      </c>
      <c r="CL8" s="5">
        <f t="shared" ref="CL8:CL68" si="14">CJ8+CK8</f>
        <v>0</v>
      </c>
      <c r="CM8" s="9"/>
      <c r="CN8" s="1">
        <v>2</v>
      </c>
      <c r="CO8" s="2" t="s">
        <v>5</v>
      </c>
      <c r="CP8" s="5">
        <v>0</v>
      </c>
      <c r="CQ8" s="5">
        <v>0</v>
      </c>
      <c r="CR8" s="5">
        <v>0</v>
      </c>
      <c r="CS8" s="5">
        <f t="shared" ref="CS8:CS68" si="15">CQ8+CR8</f>
        <v>0</v>
      </c>
      <c r="CT8" s="9"/>
      <c r="CU8" s="1">
        <v>2</v>
      </c>
      <c r="CV8" s="2" t="s">
        <v>5</v>
      </c>
      <c r="CW8" s="5">
        <v>0</v>
      </c>
      <c r="CX8" s="5">
        <v>0</v>
      </c>
      <c r="CY8" s="5">
        <v>0</v>
      </c>
      <c r="CZ8" s="5">
        <f t="shared" ref="CZ8:CZ68" si="16">CX8+CY8</f>
        <v>0</v>
      </c>
      <c r="DA8" s="9"/>
      <c r="DB8" s="1">
        <v>2</v>
      </c>
      <c r="DC8" s="2" t="s">
        <v>5</v>
      </c>
      <c r="DD8" s="5">
        <v>0</v>
      </c>
      <c r="DE8" s="5">
        <v>0</v>
      </c>
      <c r="DF8" s="5">
        <v>0</v>
      </c>
      <c r="DG8" s="5">
        <f t="shared" ref="DG8:DG68" si="17">DE8+DF8</f>
        <v>0</v>
      </c>
      <c r="DH8" s="9"/>
      <c r="DI8" s="1">
        <v>2</v>
      </c>
      <c r="DJ8" s="2" t="s">
        <v>5</v>
      </c>
      <c r="DK8" s="5">
        <v>0</v>
      </c>
      <c r="DL8" s="5">
        <v>0</v>
      </c>
      <c r="DM8" s="5">
        <v>0</v>
      </c>
      <c r="DN8" s="5">
        <f t="shared" ref="DN8:DN68" si="18">DL8+DM8</f>
        <v>0</v>
      </c>
      <c r="DO8" s="9"/>
      <c r="DP8" s="1">
        <v>2</v>
      </c>
      <c r="DQ8" s="2" t="s">
        <v>5</v>
      </c>
      <c r="DR8" s="5">
        <v>0</v>
      </c>
      <c r="DS8" s="5">
        <v>0</v>
      </c>
      <c r="DT8" s="5">
        <v>0</v>
      </c>
      <c r="DU8" s="5">
        <f t="shared" ref="DU8:DU68" si="19">DS8+DT8</f>
        <v>0</v>
      </c>
      <c r="DV8" s="9"/>
      <c r="DW8" s="1">
        <v>2</v>
      </c>
      <c r="DX8" s="2" t="s">
        <v>5</v>
      </c>
      <c r="DY8" s="5">
        <v>0</v>
      </c>
      <c r="DZ8" s="5">
        <v>0</v>
      </c>
      <c r="EA8" s="5">
        <v>0</v>
      </c>
      <c r="EB8" s="5">
        <f t="shared" ref="EB8:EB68" si="20">DZ8+EA8</f>
        <v>0</v>
      </c>
      <c r="EC8" s="9"/>
      <c r="ED8" s="1">
        <v>2</v>
      </c>
      <c r="EE8" s="2" t="s">
        <v>5</v>
      </c>
      <c r="EF8" s="5">
        <v>0</v>
      </c>
      <c r="EG8" s="5">
        <v>0</v>
      </c>
      <c r="EH8" s="5">
        <v>0</v>
      </c>
      <c r="EI8" s="5">
        <f t="shared" ref="EI8:EI68" si="21">EG8+EH8</f>
        <v>0</v>
      </c>
      <c r="EJ8" s="9"/>
      <c r="EK8" s="1">
        <v>2</v>
      </c>
      <c r="EL8" s="2" t="s">
        <v>5</v>
      </c>
      <c r="EM8" s="5">
        <v>0</v>
      </c>
      <c r="EN8" s="5">
        <v>0</v>
      </c>
      <c r="EO8" s="5">
        <v>0</v>
      </c>
      <c r="EP8" s="5">
        <f t="shared" ref="EP8:EP68" si="22">EN8+EO8</f>
        <v>0</v>
      </c>
      <c r="EQ8" s="9"/>
      <c r="ER8" s="1">
        <v>2</v>
      </c>
      <c r="ES8" s="2" t="s">
        <v>5</v>
      </c>
      <c r="ET8" s="5">
        <v>0</v>
      </c>
      <c r="EU8" s="5">
        <v>0</v>
      </c>
      <c r="EV8" s="5">
        <v>0</v>
      </c>
      <c r="EW8" s="5">
        <f t="shared" ref="EW8:EW68" si="23">EU8+EV8</f>
        <v>0</v>
      </c>
      <c r="EX8" s="9"/>
      <c r="EY8" s="1">
        <v>2</v>
      </c>
      <c r="EZ8" s="2" t="s">
        <v>5</v>
      </c>
      <c r="FA8" s="5">
        <v>0</v>
      </c>
      <c r="FB8" s="5">
        <v>0</v>
      </c>
      <c r="FC8" s="5">
        <v>0</v>
      </c>
      <c r="FD8" s="5">
        <f t="shared" ref="FD8:FD68" si="24">FB8+FC8</f>
        <v>0</v>
      </c>
      <c r="FE8" s="9"/>
      <c r="FF8" s="1">
        <v>2</v>
      </c>
      <c r="FG8" s="2" t="s">
        <v>5</v>
      </c>
      <c r="FH8" s="5">
        <v>0</v>
      </c>
      <c r="FI8" s="5">
        <v>0</v>
      </c>
      <c r="FJ8" s="5">
        <v>0</v>
      </c>
      <c r="FK8" s="5">
        <f t="shared" ref="FK8:FK68" si="25">FI8+FJ8</f>
        <v>0</v>
      </c>
      <c r="FL8" s="9"/>
      <c r="FM8" s="1">
        <v>2</v>
      </c>
      <c r="FN8" s="2" t="s">
        <v>5</v>
      </c>
      <c r="FO8" s="5">
        <v>35</v>
      </c>
      <c r="FP8" s="5">
        <v>1750</v>
      </c>
      <c r="FQ8" s="5">
        <v>0</v>
      </c>
      <c r="FR8" s="5">
        <f t="shared" ref="FR8:FR68" si="26">FP8+FQ8</f>
        <v>1750</v>
      </c>
      <c r="FS8" s="9"/>
      <c r="FT8" s="1">
        <v>2</v>
      </c>
      <c r="FU8" s="2" t="s">
        <v>5</v>
      </c>
      <c r="FV8" s="5">
        <v>0</v>
      </c>
      <c r="FW8" s="5">
        <v>0</v>
      </c>
      <c r="FX8" s="5">
        <v>0</v>
      </c>
      <c r="FY8" s="5">
        <f t="shared" ref="FY8:FY68" si="27">FW8+FX8</f>
        <v>0</v>
      </c>
      <c r="FZ8" s="9"/>
      <c r="GA8" s="1">
        <v>2</v>
      </c>
      <c r="GB8" s="2" t="s">
        <v>5</v>
      </c>
      <c r="GC8" s="5">
        <v>8988</v>
      </c>
      <c r="GD8" s="5">
        <v>26964</v>
      </c>
      <c r="GE8" s="5">
        <v>0</v>
      </c>
      <c r="GF8" s="5">
        <f t="shared" ref="GF8:GF68" si="28">GD8+GE8</f>
        <v>26964</v>
      </c>
      <c r="GG8" s="9"/>
      <c r="GH8" s="1">
        <v>2</v>
      </c>
      <c r="GI8" s="2" t="s">
        <v>5</v>
      </c>
      <c r="GJ8" s="5">
        <v>0</v>
      </c>
      <c r="GK8" s="5">
        <v>0</v>
      </c>
      <c r="GL8" s="5">
        <v>0</v>
      </c>
      <c r="GM8" s="5">
        <f t="shared" ref="GM8:GM68" si="29">GK8+GL8</f>
        <v>0</v>
      </c>
      <c r="GN8" s="9"/>
      <c r="GO8" s="1">
        <v>2</v>
      </c>
      <c r="GP8" s="2" t="s">
        <v>5</v>
      </c>
      <c r="GQ8" s="5">
        <v>0</v>
      </c>
      <c r="GR8" s="5">
        <v>0</v>
      </c>
      <c r="GS8" s="5">
        <v>0</v>
      </c>
      <c r="GT8" s="5">
        <f t="shared" ref="GT8:GT68" si="30">GR8+GS8</f>
        <v>0</v>
      </c>
      <c r="GU8" s="9"/>
      <c r="GV8" s="1">
        <v>2</v>
      </c>
      <c r="GW8" s="2" t="s">
        <v>5</v>
      </c>
      <c r="GX8" s="5">
        <v>0</v>
      </c>
      <c r="GY8" s="5">
        <v>15000</v>
      </c>
      <c r="GZ8" s="5">
        <v>0</v>
      </c>
      <c r="HA8" s="5">
        <f t="shared" ref="HA8:HA68" si="31">GY8+GZ8</f>
        <v>15000</v>
      </c>
      <c r="HB8" s="9"/>
      <c r="HC8" s="1">
        <v>2</v>
      </c>
      <c r="HD8" s="2" t="s">
        <v>5</v>
      </c>
      <c r="HE8" s="5">
        <v>0</v>
      </c>
      <c r="HF8" s="5">
        <v>6500</v>
      </c>
      <c r="HG8" s="5">
        <v>0</v>
      </c>
      <c r="HH8" s="5">
        <f t="shared" ref="HH8:HH68" si="32">HF8+HG8</f>
        <v>6500</v>
      </c>
      <c r="HI8" s="9"/>
      <c r="HJ8" s="1">
        <v>2</v>
      </c>
      <c r="HK8" s="2" t="s">
        <v>5</v>
      </c>
      <c r="HL8" s="5">
        <v>0</v>
      </c>
      <c r="HM8" s="5">
        <v>0</v>
      </c>
      <c r="HN8" s="5">
        <v>0</v>
      </c>
      <c r="HO8" s="5">
        <f t="shared" ref="HO8:HO68" si="33">HM8+HN8</f>
        <v>0</v>
      </c>
      <c r="HP8" s="9"/>
      <c r="HQ8" s="1">
        <v>2</v>
      </c>
      <c r="HR8" s="2" t="s">
        <v>5</v>
      </c>
      <c r="HS8" s="5">
        <v>7</v>
      </c>
      <c r="HT8" s="5">
        <v>23700</v>
      </c>
      <c r="HU8" s="5">
        <v>0</v>
      </c>
      <c r="HV8" s="5">
        <f t="shared" ref="HV8:HV68" si="34">HT8+HU8</f>
        <v>23700</v>
      </c>
      <c r="HW8" s="9"/>
      <c r="HX8" s="1">
        <v>2</v>
      </c>
      <c r="HY8" s="2" t="s">
        <v>5</v>
      </c>
      <c r="HZ8" s="5">
        <v>0</v>
      </c>
      <c r="IA8" s="5">
        <v>0</v>
      </c>
      <c r="IB8" s="5">
        <v>0</v>
      </c>
      <c r="IC8" s="5">
        <f t="shared" ref="IC8:IC68" si="35">IA8+IB8</f>
        <v>0</v>
      </c>
      <c r="ID8" s="9"/>
      <c r="IE8" s="1">
        <v>2</v>
      </c>
      <c r="IF8" s="2" t="s">
        <v>5</v>
      </c>
      <c r="IG8" s="5">
        <v>0</v>
      </c>
      <c r="IH8" s="5">
        <v>0</v>
      </c>
      <c r="II8" s="5">
        <v>0</v>
      </c>
      <c r="IJ8" s="5">
        <f t="shared" ref="IJ8:IJ68" si="36">IH8+II8</f>
        <v>0</v>
      </c>
      <c r="IK8" s="9"/>
      <c r="IL8" s="1">
        <v>2</v>
      </c>
      <c r="IM8" s="2" t="s">
        <v>5</v>
      </c>
      <c r="IN8" s="5">
        <v>0</v>
      </c>
      <c r="IO8" s="5">
        <v>0</v>
      </c>
      <c r="IP8" s="5">
        <v>0</v>
      </c>
      <c r="IQ8" s="5">
        <f t="shared" ref="IQ8:IQ68" si="37">IO8+IP8</f>
        <v>0</v>
      </c>
      <c r="IR8" s="9"/>
      <c r="IS8" s="1">
        <v>2</v>
      </c>
      <c r="IT8" s="2" t="s">
        <v>5</v>
      </c>
      <c r="IU8" s="5">
        <v>0</v>
      </c>
      <c r="IV8" s="5">
        <v>0</v>
      </c>
      <c r="IW8" s="5">
        <v>0</v>
      </c>
      <c r="IX8" s="5">
        <f t="shared" ref="IX8:IX68" si="38">IV8+IW8</f>
        <v>0</v>
      </c>
      <c r="IY8" s="9"/>
      <c r="IZ8" s="1">
        <v>2</v>
      </c>
      <c r="JA8" s="2" t="s">
        <v>5</v>
      </c>
      <c r="JB8" s="5">
        <v>0</v>
      </c>
      <c r="JC8" s="5">
        <v>0</v>
      </c>
      <c r="JD8" s="5">
        <v>0</v>
      </c>
      <c r="JE8" s="5">
        <f t="shared" ref="JE8:JE68" si="39">JC8+JD8</f>
        <v>0</v>
      </c>
      <c r="JF8" s="9"/>
      <c r="JG8" s="1">
        <v>2</v>
      </c>
      <c r="JH8" s="2" t="s">
        <v>5</v>
      </c>
      <c r="JI8" s="5">
        <v>0</v>
      </c>
      <c r="JJ8" s="5">
        <v>0</v>
      </c>
      <c r="JK8" s="5">
        <v>100000</v>
      </c>
      <c r="JL8" s="5">
        <f t="shared" ref="JL8:JL68" si="40">JJ8+JK8</f>
        <v>100000</v>
      </c>
      <c r="JM8" s="9"/>
      <c r="JN8" s="1">
        <v>2</v>
      </c>
      <c r="JO8" s="2" t="s">
        <v>5</v>
      </c>
      <c r="JP8" s="5">
        <v>0</v>
      </c>
      <c r="JQ8" s="5">
        <f t="shared" ref="JQ8:JQ71" si="41">K8+R8+Y8+AF8+AM8+AT8+BA8+BH8+BO8+BV8+CC8+CJ8+CQ8+CX8+DE8+DL8+DS8+DZ8+EG8+EN8+EU8+FB8+FI8+FP8+FW8+GD8+GK8+GR8+GY8+HF8+HM8+HT8+IA8+IH8+IO8+IV8+JC8+JJ8</f>
        <v>73914</v>
      </c>
      <c r="JR8" s="5">
        <f t="shared" si="0"/>
        <v>100000</v>
      </c>
      <c r="JS8" s="5">
        <f t="shared" si="1"/>
        <v>173914</v>
      </c>
      <c r="JT8" s="9"/>
    </row>
    <row r="9" spans="1:280" ht="16.5" hidden="1">
      <c r="A9" s="1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2"/>
        <v>0</v>
      </c>
      <c r="G9" s="9"/>
      <c r="H9" s="1">
        <v>3</v>
      </c>
      <c r="I9" s="2" t="s">
        <v>6</v>
      </c>
      <c r="J9" s="5">
        <v>0</v>
      </c>
      <c r="K9" s="5">
        <v>0</v>
      </c>
      <c r="L9" s="5">
        <v>0</v>
      </c>
      <c r="M9" s="5">
        <f t="shared" si="3"/>
        <v>0</v>
      </c>
      <c r="N9" s="9"/>
      <c r="O9" s="1">
        <v>3</v>
      </c>
      <c r="P9" s="2" t="s">
        <v>6</v>
      </c>
      <c r="Q9" s="5">
        <v>0</v>
      </c>
      <c r="R9" s="5">
        <v>0</v>
      </c>
      <c r="S9" s="5">
        <v>0</v>
      </c>
      <c r="T9" s="5">
        <f t="shared" si="4"/>
        <v>0</v>
      </c>
      <c r="U9" s="9"/>
      <c r="V9" s="1">
        <v>3</v>
      </c>
      <c r="W9" s="2" t="s">
        <v>6</v>
      </c>
      <c r="X9" s="5">
        <v>0</v>
      </c>
      <c r="Y9" s="5">
        <v>0</v>
      </c>
      <c r="Z9" s="5">
        <v>0</v>
      </c>
      <c r="AA9" s="5">
        <f t="shared" si="5"/>
        <v>0</v>
      </c>
      <c r="AB9" s="9"/>
      <c r="AC9" s="1">
        <v>3</v>
      </c>
      <c r="AD9" s="2" t="s">
        <v>6</v>
      </c>
      <c r="AE9" s="5">
        <v>0</v>
      </c>
      <c r="AF9" s="5">
        <v>0</v>
      </c>
      <c r="AG9" s="5">
        <v>0</v>
      </c>
      <c r="AH9" s="5">
        <f t="shared" si="6"/>
        <v>0</v>
      </c>
      <c r="AI9" s="9"/>
      <c r="AJ9" s="1">
        <v>3</v>
      </c>
      <c r="AK9" s="2" t="s">
        <v>6</v>
      </c>
      <c r="AL9" s="5">
        <v>0</v>
      </c>
      <c r="AM9" s="5">
        <v>0</v>
      </c>
      <c r="AN9" s="5">
        <v>0</v>
      </c>
      <c r="AO9" s="5">
        <f t="shared" si="7"/>
        <v>0</v>
      </c>
      <c r="AP9" s="9"/>
      <c r="AQ9" s="1">
        <v>3</v>
      </c>
      <c r="AR9" s="2" t="s">
        <v>6</v>
      </c>
      <c r="AS9" s="5">
        <v>0</v>
      </c>
      <c r="AT9" s="5">
        <v>0</v>
      </c>
      <c r="AU9" s="5">
        <v>0</v>
      </c>
      <c r="AV9" s="5">
        <f t="shared" si="8"/>
        <v>0</v>
      </c>
      <c r="AW9" s="9"/>
      <c r="AX9" s="1">
        <v>3</v>
      </c>
      <c r="AY9" s="2" t="s">
        <v>6</v>
      </c>
      <c r="AZ9" s="5">
        <v>0</v>
      </c>
      <c r="BA9" s="5">
        <v>0</v>
      </c>
      <c r="BB9" s="5">
        <v>0</v>
      </c>
      <c r="BC9" s="5">
        <f t="shared" si="9"/>
        <v>0</v>
      </c>
      <c r="BD9" s="9"/>
      <c r="BE9" s="1">
        <v>3</v>
      </c>
      <c r="BF9" s="2" t="s">
        <v>6</v>
      </c>
      <c r="BG9" s="5">
        <v>0</v>
      </c>
      <c r="BH9" s="5">
        <v>0</v>
      </c>
      <c r="BI9" s="5">
        <v>0</v>
      </c>
      <c r="BJ9" s="5">
        <f t="shared" si="10"/>
        <v>0</v>
      </c>
      <c r="BK9" s="9"/>
      <c r="BL9" s="1">
        <v>3</v>
      </c>
      <c r="BM9" s="2" t="s">
        <v>6</v>
      </c>
      <c r="BN9" s="5">
        <v>0</v>
      </c>
      <c r="BO9" s="5">
        <v>0</v>
      </c>
      <c r="BP9" s="5">
        <v>0</v>
      </c>
      <c r="BQ9" s="5">
        <f t="shared" si="11"/>
        <v>0</v>
      </c>
      <c r="BR9" s="9"/>
      <c r="BS9" s="1">
        <v>3</v>
      </c>
      <c r="BT9" s="2" t="s">
        <v>6</v>
      </c>
      <c r="BU9" s="5">
        <v>0</v>
      </c>
      <c r="BV9" s="5">
        <v>0</v>
      </c>
      <c r="BW9" s="5">
        <v>0</v>
      </c>
      <c r="BX9" s="5">
        <f t="shared" si="12"/>
        <v>0</v>
      </c>
      <c r="BY9" s="9"/>
      <c r="BZ9" s="1">
        <v>3</v>
      </c>
      <c r="CA9" s="2" t="s">
        <v>6</v>
      </c>
      <c r="CB9" s="5">
        <v>0</v>
      </c>
      <c r="CC9" s="5">
        <v>0</v>
      </c>
      <c r="CD9" s="5">
        <v>0</v>
      </c>
      <c r="CE9" s="5">
        <f t="shared" si="13"/>
        <v>0</v>
      </c>
      <c r="CF9" s="9"/>
      <c r="CG9" s="1">
        <v>3</v>
      </c>
      <c r="CH9" s="2" t="s">
        <v>6</v>
      </c>
      <c r="CI9" s="5">
        <v>0</v>
      </c>
      <c r="CJ9" s="5">
        <v>0</v>
      </c>
      <c r="CK9" s="5">
        <v>0</v>
      </c>
      <c r="CL9" s="5">
        <f t="shared" si="14"/>
        <v>0</v>
      </c>
      <c r="CM9" s="9"/>
      <c r="CN9" s="1">
        <v>3</v>
      </c>
      <c r="CO9" s="2" t="s">
        <v>6</v>
      </c>
      <c r="CP9" s="5">
        <v>0</v>
      </c>
      <c r="CQ9" s="5">
        <v>0</v>
      </c>
      <c r="CR9" s="5">
        <v>0</v>
      </c>
      <c r="CS9" s="5">
        <f t="shared" si="15"/>
        <v>0</v>
      </c>
      <c r="CT9" s="9"/>
      <c r="CU9" s="1">
        <v>3</v>
      </c>
      <c r="CV9" s="2" t="s">
        <v>6</v>
      </c>
      <c r="CW9" s="5">
        <v>0</v>
      </c>
      <c r="CX9" s="5">
        <v>0</v>
      </c>
      <c r="CY9" s="5">
        <v>0</v>
      </c>
      <c r="CZ9" s="5">
        <f t="shared" si="16"/>
        <v>0</v>
      </c>
      <c r="DA9" s="9"/>
      <c r="DB9" s="1">
        <v>3</v>
      </c>
      <c r="DC9" s="2" t="s">
        <v>6</v>
      </c>
      <c r="DD9" s="5">
        <v>0</v>
      </c>
      <c r="DE9" s="5">
        <v>0</v>
      </c>
      <c r="DF9" s="5">
        <v>0</v>
      </c>
      <c r="DG9" s="5">
        <f t="shared" si="17"/>
        <v>0</v>
      </c>
      <c r="DH9" s="9"/>
      <c r="DI9" s="1">
        <v>3</v>
      </c>
      <c r="DJ9" s="2" t="s">
        <v>6</v>
      </c>
      <c r="DK9" s="5">
        <v>0</v>
      </c>
      <c r="DL9" s="5">
        <v>0</v>
      </c>
      <c r="DM9" s="5">
        <v>0</v>
      </c>
      <c r="DN9" s="5">
        <f t="shared" si="18"/>
        <v>0</v>
      </c>
      <c r="DO9" s="9"/>
      <c r="DP9" s="1">
        <v>3</v>
      </c>
      <c r="DQ9" s="2" t="s">
        <v>6</v>
      </c>
      <c r="DR9" s="5">
        <v>0</v>
      </c>
      <c r="DS9" s="5">
        <v>0</v>
      </c>
      <c r="DT9" s="5">
        <v>0</v>
      </c>
      <c r="DU9" s="5">
        <f t="shared" si="19"/>
        <v>0</v>
      </c>
      <c r="DV9" s="9"/>
      <c r="DW9" s="1">
        <v>3</v>
      </c>
      <c r="DX9" s="2" t="s">
        <v>6</v>
      </c>
      <c r="DY9" s="5">
        <v>0</v>
      </c>
      <c r="DZ9" s="5">
        <v>0</v>
      </c>
      <c r="EA9" s="5">
        <v>0</v>
      </c>
      <c r="EB9" s="5">
        <f t="shared" si="20"/>
        <v>0</v>
      </c>
      <c r="EC9" s="9"/>
      <c r="ED9" s="1">
        <v>3</v>
      </c>
      <c r="EE9" s="2" t="s">
        <v>6</v>
      </c>
      <c r="EF9" s="5">
        <v>0</v>
      </c>
      <c r="EG9" s="5">
        <v>0</v>
      </c>
      <c r="EH9" s="5">
        <v>0</v>
      </c>
      <c r="EI9" s="5">
        <f t="shared" si="21"/>
        <v>0</v>
      </c>
      <c r="EJ9" s="9"/>
      <c r="EK9" s="1">
        <v>3</v>
      </c>
      <c r="EL9" s="2" t="s">
        <v>6</v>
      </c>
      <c r="EM9" s="5">
        <v>0</v>
      </c>
      <c r="EN9" s="5">
        <v>0</v>
      </c>
      <c r="EO9" s="5">
        <v>0</v>
      </c>
      <c r="EP9" s="5">
        <f t="shared" si="22"/>
        <v>0</v>
      </c>
      <c r="EQ9" s="9"/>
      <c r="ER9" s="1">
        <v>3</v>
      </c>
      <c r="ES9" s="2" t="s">
        <v>6</v>
      </c>
      <c r="ET9" s="5">
        <v>0</v>
      </c>
      <c r="EU9" s="5">
        <v>0</v>
      </c>
      <c r="EV9" s="5">
        <v>0</v>
      </c>
      <c r="EW9" s="5">
        <f t="shared" si="23"/>
        <v>0</v>
      </c>
      <c r="EX9" s="9"/>
      <c r="EY9" s="1">
        <v>3</v>
      </c>
      <c r="EZ9" s="2" t="s">
        <v>6</v>
      </c>
      <c r="FA9" s="5">
        <v>0</v>
      </c>
      <c r="FB9" s="5">
        <v>0</v>
      </c>
      <c r="FC9" s="5">
        <v>0</v>
      </c>
      <c r="FD9" s="5">
        <f t="shared" si="24"/>
        <v>0</v>
      </c>
      <c r="FE9" s="9"/>
      <c r="FF9" s="1">
        <v>3</v>
      </c>
      <c r="FG9" s="2" t="s">
        <v>6</v>
      </c>
      <c r="FH9" s="5">
        <v>0</v>
      </c>
      <c r="FI9" s="5">
        <v>0</v>
      </c>
      <c r="FJ9" s="5">
        <v>0</v>
      </c>
      <c r="FK9" s="5">
        <f t="shared" si="25"/>
        <v>0</v>
      </c>
      <c r="FL9" s="9"/>
      <c r="FM9" s="1">
        <v>3</v>
      </c>
      <c r="FN9" s="2" t="s">
        <v>6</v>
      </c>
      <c r="FO9" s="5">
        <v>114</v>
      </c>
      <c r="FP9" s="5">
        <v>5700</v>
      </c>
      <c r="FQ9" s="5">
        <v>0</v>
      </c>
      <c r="FR9" s="5">
        <f t="shared" si="26"/>
        <v>5700</v>
      </c>
      <c r="FS9" s="9"/>
      <c r="FT9" s="1">
        <v>3</v>
      </c>
      <c r="FU9" s="2" t="s">
        <v>6</v>
      </c>
      <c r="FV9" s="5">
        <v>0</v>
      </c>
      <c r="FW9" s="5">
        <v>0</v>
      </c>
      <c r="FX9" s="5">
        <v>0</v>
      </c>
      <c r="FY9" s="5">
        <f t="shared" si="27"/>
        <v>0</v>
      </c>
      <c r="FZ9" s="9"/>
      <c r="GA9" s="1">
        <v>3</v>
      </c>
      <c r="GB9" s="2" t="s">
        <v>6</v>
      </c>
      <c r="GC9" s="5">
        <v>25704</v>
      </c>
      <c r="GD9" s="5">
        <v>77112</v>
      </c>
      <c r="GE9" s="5">
        <v>0</v>
      </c>
      <c r="GF9" s="5">
        <f t="shared" si="28"/>
        <v>77112</v>
      </c>
      <c r="GG9" s="9"/>
      <c r="GH9" s="1">
        <v>3</v>
      </c>
      <c r="GI9" s="2" t="s">
        <v>6</v>
      </c>
      <c r="GJ9" s="5">
        <v>0</v>
      </c>
      <c r="GK9" s="5">
        <v>0</v>
      </c>
      <c r="GL9" s="5">
        <v>0</v>
      </c>
      <c r="GM9" s="5">
        <f t="shared" si="29"/>
        <v>0</v>
      </c>
      <c r="GN9" s="9"/>
      <c r="GO9" s="1">
        <v>3</v>
      </c>
      <c r="GP9" s="2" t="s">
        <v>6</v>
      </c>
      <c r="GQ9" s="5">
        <v>0</v>
      </c>
      <c r="GR9" s="5">
        <v>0</v>
      </c>
      <c r="GS9" s="5">
        <v>0</v>
      </c>
      <c r="GT9" s="5">
        <f t="shared" si="30"/>
        <v>0</v>
      </c>
      <c r="GU9" s="9"/>
      <c r="GV9" s="1">
        <v>3</v>
      </c>
      <c r="GW9" s="2" t="s">
        <v>6</v>
      </c>
      <c r="GX9" s="5">
        <v>0</v>
      </c>
      <c r="GY9" s="5">
        <v>20000</v>
      </c>
      <c r="GZ9" s="5">
        <v>0</v>
      </c>
      <c r="HA9" s="5">
        <f t="shared" si="31"/>
        <v>20000</v>
      </c>
      <c r="HB9" s="9"/>
      <c r="HC9" s="1">
        <v>3</v>
      </c>
      <c r="HD9" s="2" t="s">
        <v>6</v>
      </c>
      <c r="HE9" s="5">
        <v>0</v>
      </c>
      <c r="HF9" s="5">
        <v>15600</v>
      </c>
      <c r="HG9" s="5">
        <v>0</v>
      </c>
      <c r="HH9" s="5">
        <f t="shared" si="32"/>
        <v>15600</v>
      </c>
      <c r="HI9" s="9"/>
      <c r="HJ9" s="1">
        <v>3</v>
      </c>
      <c r="HK9" s="2" t="s">
        <v>6</v>
      </c>
      <c r="HL9" s="5">
        <v>0</v>
      </c>
      <c r="HM9" s="5">
        <v>0</v>
      </c>
      <c r="HN9" s="5">
        <v>0</v>
      </c>
      <c r="HO9" s="5">
        <f t="shared" si="33"/>
        <v>0</v>
      </c>
      <c r="HP9" s="9"/>
      <c r="HQ9" s="1">
        <v>3</v>
      </c>
      <c r="HR9" s="2" t="s">
        <v>6</v>
      </c>
      <c r="HS9" s="5">
        <v>11</v>
      </c>
      <c r="HT9" s="5">
        <v>37300</v>
      </c>
      <c r="HU9" s="5">
        <v>0</v>
      </c>
      <c r="HV9" s="5">
        <f t="shared" si="34"/>
        <v>37300</v>
      </c>
      <c r="HW9" s="9"/>
      <c r="HX9" s="1">
        <v>3</v>
      </c>
      <c r="HY9" s="2" t="s">
        <v>6</v>
      </c>
      <c r="HZ9" s="5">
        <v>0</v>
      </c>
      <c r="IA9" s="5">
        <v>0</v>
      </c>
      <c r="IB9" s="5">
        <v>0</v>
      </c>
      <c r="IC9" s="5">
        <f t="shared" si="35"/>
        <v>0</v>
      </c>
      <c r="ID9" s="9"/>
      <c r="IE9" s="1">
        <v>3</v>
      </c>
      <c r="IF9" s="2" t="s">
        <v>6</v>
      </c>
      <c r="IG9" s="5">
        <v>0</v>
      </c>
      <c r="IH9" s="5">
        <v>0</v>
      </c>
      <c r="II9" s="5">
        <v>0</v>
      </c>
      <c r="IJ9" s="5">
        <f t="shared" si="36"/>
        <v>0</v>
      </c>
      <c r="IK9" s="9"/>
      <c r="IL9" s="1">
        <v>3</v>
      </c>
      <c r="IM9" s="2" t="s">
        <v>6</v>
      </c>
      <c r="IN9" s="5">
        <v>0</v>
      </c>
      <c r="IO9" s="5">
        <v>0</v>
      </c>
      <c r="IP9" s="5">
        <v>0</v>
      </c>
      <c r="IQ9" s="5">
        <f t="shared" si="37"/>
        <v>0</v>
      </c>
      <c r="IR9" s="9"/>
      <c r="IS9" s="1">
        <v>3</v>
      </c>
      <c r="IT9" s="2" t="s">
        <v>6</v>
      </c>
      <c r="IU9" s="5">
        <v>0</v>
      </c>
      <c r="IV9" s="5">
        <v>0</v>
      </c>
      <c r="IW9" s="5">
        <v>0</v>
      </c>
      <c r="IX9" s="5">
        <f t="shared" si="38"/>
        <v>0</v>
      </c>
      <c r="IY9" s="9"/>
      <c r="IZ9" s="1">
        <v>3</v>
      </c>
      <c r="JA9" s="2" t="s">
        <v>6</v>
      </c>
      <c r="JB9" s="5">
        <v>0</v>
      </c>
      <c r="JC9" s="5">
        <v>0</v>
      </c>
      <c r="JD9" s="5">
        <v>0</v>
      </c>
      <c r="JE9" s="5">
        <f t="shared" si="39"/>
        <v>0</v>
      </c>
      <c r="JF9" s="9"/>
      <c r="JG9" s="1">
        <v>3</v>
      </c>
      <c r="JH9" s="2" t="s">
        <v>6</v>
      </c>
      <c r="JI9" s="5">
        <v>0</v>
      </c>
      <c r="JJ9" s="5">
        <v>0</v>
      </c>
      <c r="JK9" s="5">
        <v>100000</v>
      </c>
      <c r="JL9" s="5">
        <f t="shared" si="40"/>
        <v>100000</v>
      </c>
      <c r="JM9" s="9"/>
      <c r="JN9" s="1">
        <v>3</v>
      </c>
      <c r="JO9" s="2" t="s">
        <v>6</v>
      </c>
      <c r="JP9" s="5">
        <v>0</v>
      </c>
      <c r="JQ9" s="5">
        <f t="shared" si="41"/>
        <v>155712</v>
      </c>
      <c r="JR9" s="5">
        <f t="shared" si="0"/>
        <v>100000</v>
      </c>
      <c r="JS9" s="5">
        <f t="shared" si="1"/>
        <v>255712</v>
      </c>
      <c r="JT9" s="9"/>
    </row>
    <row r="10" spans="1:280" ht="16.5" hidden="1">
      <c r="A10" s="1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2"/>
        <v>0</v>
      </c>
      <c r="G10" s="9"/>
      <c r="H10" s="1">
        <v>4</v>
      </c>
      <c r="I10" s="2" t="s">
        <v>7</v>
      </c>
      <c r="J10" s="5">
        <v>0</v>
      </c>
      <c r="K10" s="5">
        <v>0</v>
      </c>
      <c r="L10" s="5">
        <v>0</v>
      </c>
      <c r="M10" s="5">
        <f t="shared" si="3"/>
        <v>0</v>
      </c>
      <c r="N10" s="9"/>
      <c r="O10" s="1">
        <v>4</v>
      </c>
      <c r="P10" s="2" t="s">
        <v>7</v>
      </c>
      <c r="Q10" s="5">
        <v>0</v>
      </c>
      <c r="R10" s="5">
        <v>0</v>
      </c>
      <c r="S10" s="5">
        <v>0</v>
      </c>
      <c r="T10" s="5">
        <f t="shared" si="4"/>
        <v>0</v>
      </c>
      <c r="U10" s="9"/>
      <c r="V10" s="1">
        <v>4</v>
      </c>
      <c r="W10" s="2" t="s">
        <v>7</v>
      </c>
      <c r="X10" s="5">
        <v>0</v>
      </c>
      <c r="Y10" s="5">
        <v>0</v>
      </c>
      <c r="Z10" s="5">
        <v>0</v>
      </c>
      <c r="AA10" s="5">
        <f t="shared" si="5"/>
        <v>0</v>
      </c>
      <c r="AB10" s="9"/>
      <c r="AC10" s="1">
        <v>4</v>
      </c>
      <c r="AD10" s="2" t="s">
        <v>7</v>
      </c>
      <c r="AE10" s="5">
        <v>0</v>
      </c>
      <c r="AF10" s="5">
        <v>0</v>
      </c>
      <c r="AG10" s="5">
        <v>0</v>
      </c>
      <c r="AH10" s="5">
        <f t="shared" si="6"/>
        <v>0</v>
      </c>
      <c r="AI10" s="9"/>
      <c r="AJ10" s="1">
        <v>4</v>
      </c>
      <c r="AK10" s="2" t="s">
        <v>7</v>
      </c>
      <c r="AL10" s="5">
        <v>0</v>
      </c>
      <c r="AM10" s="5">
        <v>0</v>
      </c>
      <c r="AN10" s="5">
        <v>0</v>
      </c>
      <c r="AO10" s="5">
        <f t="shared" si="7"/>
        <v>0</v>
      </c>
      <c r="AP10" s="9"/>
      <c r="AQ10" s="1">
        <v>4</v>
      </c>
      <c r="AR10" s="2" t="s">
        <v>7</v>
      </c>
      <c r="AS10" s="5">
        <v>0</v>
      </c>
      <c r="AT10" s="5">
        <v>0</v>
      </c>
      <c r="AU10" s="5">
        <v>0</v>
      </c>
      <c r="AV10" s="5">
        <f t="shared" si="8"/>
        <v>0</v>
      </c>
      <c r="AW10" s="9"/>
      <c r="AX10" s="1">
        <v>4</v>
      </c>
      <c r="AY10" s="2" t="s">
        <v>7</v>
      </c>
      <c r="AZ10" s="5">
        <v>0</v>
      </c>
      <c r="BA10" s="5">
        <v>0</v>
      </c>
      <c r="BB10" s="5">
        <v>0</v>
      </c>
      <c r="BC10" s="5">
        <f t="shared" si="9"/>
        <v>0</v>
      </c>
      <c r="BD10" s="9"/>
      <c r="BE10" s="1">
        <v>4</v>
      </c>
      <c r="BF10" s="2" t="s">
        <v>7</v>
      </c>
      <c r="BG10" s="5">
        <v>0</v>
      </c>
      <c r="BH10" s="5">
        <v>0</v>
      </c>
      <c r="BI10" s="5">
        <v>0</v>
      </c>
      <c r="BJ10" s="5">
        <f t="shared" si="10"/>
        <v>0</v>
      </c>
      <c r="BK10" s="9"/>
      <c r="BL10" s="1">
        <v>4</v>
      </c>
      <c r="BM10" s="2" t="s">
        <v>7</v>
      </c>
      <c r="BN10" s="5">
        <v>0</v>
      </c>
      <c r="BO10" s="5">
        <v>0</v>
      </c>
      <c r="BP10" s="5">
        <v>0</v>
      </c>
      <c r="BQ10" s="5">
        <f t="shared" si="11"/>
        <v>0</v>
      </c>
      <c r="BR10" s="9"/>
      <c r="BS10" s="1">
        <v>4</v>
      </c>
      <c r="BT10" s="2" t="s">
        <v>7</v>
      </c>
      <c r="BU10" s="5">
        <v>0</v>
      </c>
      <c r="BV10" s="5">
        <v>0</v>
      </c>
      <c r="BW10" s="5">
        <v>0</v>
      </c>
      <c r="BX10" s="5">
        <f t="shared" si="12"/>
        <v>0</v>
      </c>
      <c r="BY10" s="9"/>
      <c r="BZ10" s="1">
        <v>4</v>
      </c>
      <c r="CA10" s="2" t="s">
        <v>7</v>
      </c>
      <c r="CB10" s="5">
        <v>0</v>
      </c>
      <c r="CC10" s="5">
        <v>0</v>
      </c>
      <c r="CD10" s="5">
        <v>0</v>
      </c>
      <c r="CE10" s="5">
        <f t="shared" si="13"/>
        <v>0</v>
      </c>
      <c r="CF10" s="9"/>
      <c r="CG10" s="1">
        <v>4</v>
      </c>
      <c r="CH10" s="2" t="s">
        <v>7</v>
      </c>
      <c r="CI10" s="5">
        <v>0</v>
      </c>
      <c r="CJ10" s="5">
        <v>0</v>
      </c>
      <c r="CK10" s="5">
        <v>0</v>
      </c>
      <c r="CL10" s="5">
        <f t="shared" si="14"/>
        <v>0</v>
      </c>
      <c r="CM10" s="9"/>
      <c r="CN10" s="1">
        <v>4</v>
      </c>
      <c r="CO10" s="2" t="s">
        <v>7</v>
      </c>
      <c r="CP10" s="5">
        <v>0</v>
      </c>
      <c r="CQ10" s="5">
        <v>0</v>
      </c>
      <c r="CR10" s="5">
        <v>0</v>
      </c>
      <c r="CS10" s="5">
        <f t="shared" si="15"/>
        <v>0</v>
      </c>
      <c r="CT10" s="9"/>
      <c r="CU10" s="1">
        <v>4</v>
      </c>
      <c r="CV10" s="2" t="s">
        <v>7</v>
      </c>
      <c r="CW10" s="5">
        <v>0</v>
      </c>
      <c r="CX10" s="5">
        <v>0</v>
      </c>
      <c r="CY10" s="5">
        <v>0</v>
      </c>
      <c r="CZ10" s="5">
        <f t="shared" si="16"/>
        <v>0</v>
      </c>
      <c r="DA10" s="9"/>
      <c r="DB10" s="1">
        <v>4</v>
      </c>
      <c r="DC10" s="2" t="s">
        <v>7</v>
      </c>
      <c r="DD10" s="5">
        <v>0</v>
      </c>
      <c r="DE10" s="5">
        <v>0</v>
      </c>
      <c r="DF10" s="5">
        <v>0</v>
      </c>
      <c r="DG10" s="5">
        <f t="shared" si="17"/>
        <v>0</v>
      </c>
      <c r="DH10" s="9"/>
      <c r="DI10" s="1">
        <v>4</v>
      </c>
      <c r="DJ10" s="2" t="s">
        <v>7</v>
      </c>
      <c r="DK10" s="5">
        <v>0</v>
      </c>
      <c r="DL10" s="5">
        <v>0</v>
      </c>
      <c r="DM10" s="5">
        <v>0</v>
      </c>
      <c r="DN10" s="5">
        <f t="shared" si="18"/>
        <v>0</v>
      </c>
      <c r="DO10" s="9"/>
      <c r="DP10" s="1">
        <v>4</v>
      </c>
      <c r="DQ10" s="2" t="s">
        <v>7</v>
      </c>
      <c r="DR10" s="5">
        <v>0</v>
      </c>
      <c r="DS10" s="5">
        <v>0</v>
      </c>
      <c r="DT10" s="5">
        <v>0</v>
      </c>
      <c r="DU10" s="5">
        <f t="shared" si="19"/>
        <v>0</v>
      </c>
      <c r="DV10" s="9"/>
      <c r="DW10" s="1">
        <v>4</v>
      </c>
      <c r="DX10" s="2" t="s">
        <v>7</v>
      </c>
      <c r="DY10" s="5">
        <v>0</v>
      </c>
      <c r="DZ10" s="5">
        <v>0</v>
      </c>
      <c r="EA10" s="5">
        <v>0</v>
      </c>
      <c r="EB10" s="5">
        <f t="shared" si="20"/>
        <v>0</v>
      </c>
      <c r="EC10" s="9"/>
      <c r="ED10" s="1">
        <v>4</v>
      </c>
      <c r="EE10" s="2" t="s">
        <v>7</v>
      </c>
      <c r="EF10" s="5">
        <v>0</v>
      </c>
      <c r="EG10" s="5">
        <v>0</v>
      </c>
      <c r="EH10" s="5">
        <v>0</v>
      </c>
      <c r="EI10" s="5">
        <f t="shared" si="21"/>
        <v>0</v>
      </c>
      <c r="EJ10" s="9"/>
      <c r="EK10" s="1">
        <v>4</v>
      </c>
      <c r="EL10" s="2" t="s">
        <v>7</v>
      </c>
      <c r="EM10" s="5">
        <v>0</v>
      </c>
      <c r="EN10" s="5">
        <v>0</v>
      </c>
      <c r="EO10" s="5">
        <v>0</v>
      </c>
      <c r="EP10" s="5">
        <f t="shared" si="22"/>
        <v>0</v>
      </c>
      <c r="EQ10" s="9"/>
      <c r="ER10" s="1">
        <v>4</v>
      </c>
      <c r="ES10" s="2" t="s">
        <v>7</v>
      </c>
      <c r="ET10" s="5">
        <v>0</v>
      </c>
      <c r="EU10" s="5">
        <v>0</v>
      </c>
      <c r="EV10" s="5">
        <v>0</v>
      </c>
      <c r="EW10" s="5">
        <f t="shared" si="23"/>
        <v>0</v>
      </c>
      <c r="EX10" s="9"/>
      <c r="EY10" s="1">
        <v>4</v>
      </c>
      <c r="EZ10" s="2" t="s">
        <v>7</v>
      </c>
      <c r="FA10" s="5">
        <v>0</v>
      </c>
      <c r="FB10" s="5">
        <v>0</v>
      </c>
      <c r="FC10" s="5">
        <v>0</v>
      </c>
      <c r="FD10" s="5">
        <f t="shared" si="24"/>
        <v>0</v>
      </c>
      <c r="FE10" s="9"/>
      <c r="FF10" s="1">
        <v>4</v>
      </c>
      <c r="FG10" s="2" t="s">
        <v>7</v>
      </c>
      <c r="FH10" s="5">
        <v>0</v>
      </c>
      <c r="FI10" s="5">
        <v>0</v>
      </c>
      <c r="FJ10" s="5">
        <v>0</v>
      </c>
      <c r="FK10" s="5">
        <f t="shared" si="25"/>
        <v>0</v>
      </c>
      <c r="FL10" s="9"/>
      <c r="FM10" s="1">
        <v>4</v>
      </c>
      <c r="FN10" s="2" t="s">
        <v>7</v>
      </c>
      <c r="FO10" s="5">
        <v>91</v>
      </c>
      <c r="FP10" s="5">
        <v>4550</v>
      </c>
      <c r="FQ10" s="5">
        <v>0</v>
      </c>
      <c r="FR10" s="5">
        <f t="shared" si="26"/>
        <v>4550</v>
      </c>
      <c r="FS10" s="9"/>
      <c r="FT10" s="1">
        <v>4</v>
      </c>
      <c r="FU10" s="2" t="s">
        <v>7</v>
      </c>
      <c r="FV10" s="5">
        <v>0</v>
      </c>
      <c r="FW10" s="5">
        <v>0</v>
      </c>
      <c r="FX10" s="5">
        <v>0</v>
      </c>
      <c r="FY10" s="5">
        <f t="shared" si="27"/>
        <v>0</v>
      </c>
      <c r="FZ10" s="9"/>
      <c r="GA10" s="1">
        <v>4</v>
      </c>
      <c r="GB10" s="2" t="s">
        <v>7</v>
      </c>
      <c r="GC10" s="5">
        <v>21396</v>
      </c>
      <c r="GD10" s="5">
        <v>64188</v>
      </c>
      <c r="GE10" s="5">
        <v>0</v>
      </c>
      <c r="GF10" s="5">
        <f t="shared" si="28"/>
        <v>64188</v>
      </c>
      <c r="GG10" s="9"/>
      <c r="GH10" s="1">
        <v>4</v>
      </c>
      <c r="GI10" s="2" t="s">
        <v>7</v>
      </c>
      <c r="GJ10" s="5">
        <v>0</v>
      </c>
      <c r="GK10" s="5">
        <v>0</v>
      </c>
      <c r="GL10" s="5">
        <v>0</v>
      </c>
      <c r="GM10" s="5">
        <f t="shared" si="29"/>
        <v>0</v>
      </c>
      <c r="GN10" s="9"/>
      <c r="GO10" s="1">
        <v>4</v>
      </c>
      <c r="GP10" s="2" t="s">
        <v>7</v>
      </c>
      <c r="GQ10" s="5">
        <v>0</v>
      </c>
      <c r="GR10" s="5">
        <v>0</v>
      </c>
      <c r="GS10" s="5">
        <v>0</v>
      </c>
      <c r="GT10" s="5">
        <f t="shared" si="30"/>
        <v>0</v>
      </c>
      <c r="GU10" s="9"/>
      <c r="GV10" s="1">
        <v>4</v>
      </c>
      <c r="GW10" s="2" t="s">
        <v>7</v>
      </c>
      <c r="GX10" s="5">
        <v>0</v>
      </c>
      <c r="GY10" s="5">
        <v>0</v>
      </c>
      <c r="GZ10" s="5">
        <v>0</v>
      </c>
      <c r="HA10" s="5">
        <f t="shared" si="31"/>
        <v>0</v>
      </c>
      <c r="HB10" s="9"/>
      <c r="HC10" s="1">
        <v>4</v>
      </c>
      <c r="HD10" s="2" t="s">
        <v>7</v>
      </c>
      <c r="HE10" s="5">
        <v>0</v>
      </c>
      <c r="HF10" s="5">
        <v>15600</v>
      </c>
      <c r="HG10" s="5">
        <v>0</v>
      </c>
      <c r="HH10" s="5">
        <f t="shared" si="32"/>
        <v>15600</v>
      </c>
      <c r="HI10" s="9"/>
      <c r="HJ10" s="1">
        <v>4</v>
      </c>
      <c r="HK10" s="2" t="s">
        <v>7</v>
      </c>
      <c r="HL10" s="5">
        <v>0</v>
      </c>
      <c r="HM10" s="5">
        <v>0</v>
      </c>
      <c r="HN10" s="5">
        <v>0</v>
      </c>
      <c r="HO10" s="5">
        <f t="shared" si="33"/>
        <v>0</v>
      </c>
      <c r="HP10" s="9"/>
      <c r="HQ10" s="1">
        <v>4</v>
      </c>
      <c r="HR10" s="2" t="s">
        <v>7</v>
      </c>
      <c r="HS10" s="5">
        <v>11</v>
      </c>
      <c r="HT10" s="5">
        <v>37300</v>
      </c>
      <c r="HU10" s="5">
        <v>0</v>
      </c>
      <c r="HV10" s="5">
        <f t="shared" si="34"/>
        <v>37300</v>
      </c>
      <c r="HW10" s="9"/>
      <c r="HX10" s="1">
        <v>4</v>
      </c>
      <c r="HY10" s="2" t="s">
        <v>7</v>
      </c>
      <c r="HZ10" s="5">
        <v>0</v>
      </c>
      <c r="IA10" s="5">
        <v>0</v>
      </c>
      <c r="IB10" s="5">
        <v>0</v>
      </c>
      <c r="IC10" s="5">
        <f t="shared" si="35"/>
        <v>0</v>
      </c>
      <c r="ID10" s="9"/>
      <c r="IE10" s="1">
        <v>4</v>
      </c>
      <c r="IF10" s="2" t="s">
        <v>7</v>
      </c>
      <c r="IG10" s="5">
        <v>0</v>
      </c>
      <c r="IH10" s="5">
        <v>0</v>
      </c>
      <c r="II10" s="5">
        <v>0</v>
      </c>
      <c r="IJ10" s="5">
        <f t="shared" si="36"/>
        <v>0</v>
      </c>
      <c r="IK10" s="9"/>
      <c r="IL10" s="1">
        <v>4</v>
      </c>
      <c r="IM10" s="2" t="s">
        <v>7</v>
      </c>
      <c r="IN10" s="5">
        <v>0</v>
      </c>
      <c r="IO10" s="5">
        <v>0</v>
      </c>
      <c r="IP10" s="5">
        <v>0</v>
      </c>
      <c r="IQ10" s="5">
        <f t="shared" si="37"/>
        <v>0</v>
      </c>
      <c r="IR10" s="9"/>
      <c r="IS10" s="1">
        <v>4</v>
      </c>
      <c r="IT10" s="2" t="s">
        <v>7</v>
      </c>
      <c r="IU10" s="5">
        <v>0</v>
      </c>
      <c r="IV10" s="5">
        <v>0</v>
      </c>
      <c r="IW10" s="5">
        <v>0</v>
      </c>
      <c r="IX10" s="5">
        <f t="shared" si="38"/>
        <v>0</v>
      </c>
      <c r="IY10" s="9"/>
      <c r="IZ10" s="1">
        <v>4</v>
      </c>
      <c r="JA10" s="2" t="s">
        <v>7</v>
      </c>
      <c r="JB10" s="5">
        <v>0</v>
      </c>
      <c r="JC10" s="5">
        <v>0</v>
      </c>
      <c r="JD10" s="5">
        <v>0</v>
      </c>
      <c r="JE10" s="5">
        <f t="shared" si="39"/>
        <v>0</v>
      </c>
      <c r="JF10" s="9"/>
      <c r="JG10" s="1">
        <v>4</v>
      </c>
      <c r="JH10" s="2" t="s">
        <v>7</v>
      </c>
      <c r="JI10" s="5">
        <v>0</v>
      </c>
      <c r="JJ10" s="5">
        <v>0</v>
      </c>
      <c r="JK10" s="5">
        <v>100000</v>
      </c>
      <c r="JL10" s="5">
        <f t="shared" si="40"/>
        <v>100000</v>
      </c>
      <c r="JM10" s="9"/>
      <c r="JN10" s="1">
        <v>4</v>
      </c>
      <c r="JO10" s="2" t="s">
        <v>7</v>
      </c>
      <c r="JP10" s="5">
        <v>0</v>
      </c>
      <c r="JQ10" s="5">
        <f t="shared" si="41"/>
        <v>121638</v>
      </c>
      <c r="JR10" s="5">
        <f t="shared" si="0"/>
        <v>100000</v>
      </c>
      <c r="JS10" s="5">
        <f t="shared" si="1"/>
        <v>221638</v>
      </c>
      <c r="JT10" s="9"/>
    </row>
    <row r="11" spans="1:280" ht="16.5" hidden="1">
      <c r="A11" s="1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2"/>
        <v>0</v>
      </c>
      <c r="G11" s="9"/>
      <c r="H11" s="1">
        <v>5</v>
      </c>
      <c r="I11" s="2" t="s">
        <v>8</v>
      </c>
      <c r="J11" s="5">
        <v>0</v>
      </c>
      <c r="K11" s="5">
        <v>0</v>
      </c>
      <c r="L11" s="5">
        <v>0</v>
      </c>
      <c r="M11" s="5">
        <f t="shared" si="3"/>
        <v>0</v>
      </c>
      <c r="N11" s="9"/>
      <c r="O11" s="1">
        <v>5</v>
      </c>
      <c r="P11" s="2" t="s">
        <v>8</v>
      </c>
      <c r="Q11" s="5">
        <v>0</v>
      </c>
      <c r="R11" s="5">
        <v>0</v>
      </c>
      <c r="S11" s="5">
        <v>0</v>
      </c>
      <c r="T11" s="5">
        <f t="shared" si="4"/>
        <v>0</v>
      </c>
      <c r="U11" s="9"/>
      <c r="V11" s="1">
        <v>5</v>
      </c>
      <c r="W11" s="2" t="s">
        <v>8</v>
      </c>
      <c r="X11" s="5">
        <v>0</v>
      </c>
      <c r="Y11" s="5">
        <v>0</v>
      </c>
      <c r="Z11" s="5">
        <v>0</v>
      </c>
      <c r="AA11" s="5">
        <f t="shared" si="5"/>
        <v>0</v>
      </c>
      <c r="AB11" s="9"/>
      <c r="AC11" s="1">
        <v>5</v>
      </c>
      <c r="AD11" s="2" t="s">
        <v>8</v>
      </c>
      <c r="AE11" s="5">
        <v>0</v>
      </c>
      <c r="AF11" s="5">
        <v>0</v>
      </c>
      <c r="AG11" s="5">
        <v>0</v>
      </c>
      <c r="AH11" s="5">
        <f t="shared" si="6"/>
        <v>0</v>
      </c>
      <c r="AI11" s="9"/>
      <c r="AJ11" s="1">
        <v>5</v>
      </c>
      <c r="AK11" s="2" t="s">
        <v>8</v>
      </c>
      <c r="AL11" s="5">
        <v>0</v>
      </c>
      <c r="AM11" s="5">
        <v>0</v>
      </c>
      <c r="AN11" s="5">
        <v>0</v>
      </c>
      <c r="AO11" s="5">
        <f t="shared" si="7"/>
        <v>0</v>
      </c>
      <c r="AP11" s="9"/>
      <c r="AQ11" s="1">
        <v>5</v>
      </c>
      <c r="AR11" s="2" t="s">
        <v>8</v>
      </c>
      <c r="AS11" s="5">
        <v>0</v>
      </c>
      <c r="AT11" s="5">
        <v>0</v>
      </c>
      <c r="AU11" s="5">
        <v>0</v>
      </c>
      <c r="AV11" s="5">
        <f t="shared" si="8"/>
        <v>0</v>
      </c>
      <c r="AW11" s="9"/>
      <c r="AX11" s="1">
        <v>5</v>
      </c>
      <c r="AY11" s="2" t="s">
        <v>8</v>
      </c>
      <c r="AZ11" s="5">
        <v>0</v>
      </c>
      <c r="BA11" s="5">
        <v>0</v>
      </c>
      <c r="BB11" s="5">
        <v>0</v>
      </c>
      <c r="BC11" s="5">
        <f t="shared" si="9"/>
        <v>0</v>
      </c>
      <c r="BD11" s="9"/>
      <c r="BE11" s="1">
        <v>5</v>
      </c>
      <c r="BF11" s="2" t="s">
        <v>8</v>
      </c>
      <c r="BG11" s="5">
        <v>0</v>
      </c>
      <c r="BH11" s="5">
        <v>0</v>
      </c>
      <c r="BI11" s="5">
        <v>0</v>
      </c>
      <c r="BJ11" s="5">
        <f t="shared" si="10"/>
        <v>0</v>
      </c>
      <c r="BK11" s="9"/>
      <c r="BL11" s="1">
        <v>5</v>
      </c>
      <c r="BM11" s="2" t="s">
        <v>8</v>
      </c>
      <c r="BN11" s="5">
        <v>0</v>
      </c>
      <c r="BO11" s="5">
        <v>0</v>
      </c>
      <c r="BP11" s="5">
        <v>0</v>
      </c>
      <c r="BQ11" s="5">
        <f t="shared" si="11"/>
        <v>0</v>
      </c>
      <c r="BR11" s="9"/>
      <c r="BS11" s="1">
        <v>5</v>
      </c>
      <c r="BT11" s="2" t="s">
        <v>8</v>
      </c>
      <c r="BU11" s="5">
        <v>0</v>
      </c>
      <c r="BV11" s="5">
        <v>0</v>
      </c>
      <c r="BW11" s="5">
        <v>0</v>
      </c>
      <c r="BX11" s="5">
        <f t="shared" si="12"/>
        <v>0</v>
      </c>
      <c r="BY11" s="9"/>
      <c r="BZ11" s="1">
        <v>5</v>
      </c>
      <c r="CA11" s="2" t="s">
        <v>8</v>
      </c>
      <c r="CB11" s="5">
        <v>0</v>
      </c>
      <c r="CC11" s="5">
        <v>0</v>
      </c>
      <c r="CD11" s="5">
        <v>0</v>
      </c>
      <c r="CE11" s="5">
        <f t="shared" si="13"/>
        <v>0</v>
      </c>
      <c r="CF11" s="9"/>
      <c r="CG11" s="1">
        <v>5</v>
      </c>
      <c r="CH11" s="2" t="s">
        <v>8</v>
      </c>
      <c r="CI11" s="5">
        <v>0</v>
      </c>
      <c r="CJ11" s="5">
        <v>0</v>
      </c>
      <c r="CK11" s="5">
        <v>0</v>
      </c>
      <c r="CL11" s="5">
        <f t="shared" si="14"/>
        <v>0</v>
      </c>
      <c r="CM11" s="9"/>
      <c r="CN11" s="1">
        <v>5</v>
      </c>
      <c r="CO11" s="2" t="s">
        <v>8</v>
      </c>
      <c r="CP11" s="5">
        <v>0</v>
      </c>
      <c r="CQ11" s="5">
        <v>0</v>
      </c>
      <c r="CR11" s="5">
        <v>0</v>
      </c>
      <c r="CS11" s="5">
        <f t="shared" si="15"/>
        <v>0</v>
      </c>
      <c r="CT11" s="9"/>
      <c r="CU11" s="1">
        <v>5</v>
      </c>
      <c r="CV11" s="2" t="s">
        <v>8</v>
      </c>
      <c r="CW11" s="5">
        <v>0</v>
      </c>
      <c r="CX11" s="5">
        <v>0</v>
      </c>
      <c r="CY11" s="5">
        <v>0</v>
      </c>
      <c r="CZ11" s="5">
        <f t="shared" si="16"/>
        <v>0</v>
      </c>
      <c r="DA11" s="9"/>
      <c r="DB11" s="1">
        <v>5</v>
      </c>
      <c r="DC11" s="2" t="s">
        <v>8</v>
      </c>
      <c r="DD11" s="5">
        <v>0</v>
      </c>
      <c r="DE11" s="5">
        <v>0</v>
      </c>
      <c r="DF11" s="5">
        <v>0</v>
      </c>
      <c r="DG11" s="5">
        <f t="shared" si="17"/>
        <v>0</v>
      </c>
      <c r="DH11" s="9"/>
      <c r="DI11" s="1">
        <v>5</v>
      </c>
      <c r="DJ11" s="2" t="s">
        <v>8</v>
      </c>
      <c r="DK11" s="5">
        <v>0</v>
      </c>
      <c r="DL11" s="5">
        <v>0</v>
      </c>
      <c r="DM11" s="5">
        <v>0</v>
      </c>
      <c r="DN11" s="5">
        <f t="shared" si="18"/>
        <v>0</v>
      </c>
      <c r="DO11" s="9"/>
      <c r="DP11" s="1">
        <v>5</v>
      </c>
      <c r="DQ11" s="2" t="s">
        <v>8</v>
      </c>
      <c r="DR11" s="5">
        <v>0</v>
      </c>
      <c r="DS11" s="5">
        <v>0</v>
      </c>
      <c r="DT11" s="5">
        <v>0</v>
      </c>
      <c r="DU11" s="5">
        <f t="shared" si="19"/>
        <v>0</v>
      </c>
      <c r="DV11" s="9"/>
      <c r="DW11" s="1">
        <v>5</v>
      </c>
      <c r="DX11" s="2" t="s">
        <v>8</v>
      </c>
      <c r="DY11" s="5">
        <v>0</v>
      </c>
      <c r="DZ11" s="5">
        <v>0</v>
      </c>
      <c r="EA11" s="5">
        <v>0</v>
      </c>
      <c r="EB11" s="5">
        <f t="shared" si="20"/>
        <v>0</v>
      </c>
      <c r="EC11" s="9"/>
      <c r="ED11" s="1">
        <v>5</v>
      </c>
      <c r="EE11" s="2" t="s">
        <v>8</v>
      </c>
      <c r="EF11" s="5">
        <v>0</v>
      </c>
      <c r="EG11" s="5">
        <v>0</v>
      </c>
      <c r="EH11" s="5">
        <v>0</v>
      </c>
      <c r="EI11" s="5">
        <f t="shared" si="21"/>
        <v>0</v>
      </c>
      <c r="EJ11" s="9"/>
      <c r="EK11" s="1">
        <v>5</v>
      </c>
      <c r="EL11" s="2" t="s">
        <v>8</v>
      </c>
      <c r="EM11" s="5">
        <v>0</v>
      </c>
      <c r="EN11" s="5">
        <v>0</v>
      </c>
      <c r="EO11" s="5">
        <v>0</v>
      </c>
      <c r="EP11" s="5">
        <f t="shared" si="22"/>
        <v>0</v>
      </c>
      <c r="EQ11" s="9"/>
      <c r="ER11" s="1">
        <v>5</v>
      </c>
      <c r="ES11" s="2" t="s">
        <v>8</v>
      </c>
      <c r="ET11" s="5">
        <v>0</v>
      </c>
      <c r="EU11" s="5">
        <v>0</v>
      </c>
      <c r="EV11" s="5">
        <v>0</v>
      </c>
      <c r="EW11" s="5">
        <f t="shared" si="23"/>
        <v>0</v>
      </c>
      <c r="EX11" s="9"/>
      <c r="EY11" s="1">
        <v>5</v>
      </c>
      <c r="EZ11" s="2" t="s">
        <v>8</v>
      </c>
      <c r="FA11" s="5">
        <v>0</v>
      </c>
      <c r="FB11" s="5">
        <v>0</v>
      </c>
      <c r="FC11" s="5">
        <v>0</v>
      </c>
      <c r="FD11" s="5">
        <f t="shared" si="24"/>
        <v>0</v>
      </c>
      <c r="FE11" s="9"/>
      <c r="FF11" s="1">
        <v>5</v>
      </c>
      <c r="FG11" s="2" t="s">
        <v>8</v>
      </c>
      <c r="FH11" s="5">
        <v>0</v>
      </c>
      <c r="FI11" s="5">
        <v>0</v>
      </c>
      <c r="FJ11" s="5">
        <v>0</v>
      </c>
      <c r="FK11" s="5">
        <f t="shared" si="25"/>
        <v>0</v>
      </c>
      <c r="FL11" s="9"/>
      <c r="FM11" s="1">
        <v>5</v>
      </c>
      <c r="FN11" s="2" t="s">
        <v>8</v>
      </c>
      <c r="FO11" s="5">
        <v>121</v>
      </c>
      <c r="FP11" s="5">
        <v>6050</v>
      </c>
      <c r="FQ11" s="5">
        <v>0</v>
      </c>
      <c r="FR11" s="5">
        <f t="shared" si="26"/>
        <v>6050</v>
      </c>
      <c r="FS11" s="9"/>
      <c r="FT11" s="1">
        <v>5</v>
      </c>
      <c r="FU11" s="2" t="s">
        <v>8</v>
      </c>
      <c r="FV11" s="5">
        <v>0</v>
      </c>
      <c r="FW11" s="5">
        <v>0</v>
      </c>
      <c r="FX11" s="5">
        <v>0</v>
      </c>
      <c r="FY11" s="5">
        <f t="shared" si="27"/>
        <v>0</v>
      </c>
      <c r="FZ11" s="9"/>
      <c r="GA11" s="1">
        <v>5</v>
      </c>
      <c r="GB11" s="2" t="s">
        <v>8</v>
      </c>
      <c r="GC11" s="5">
        <v>28980</v>
      </c>
      <c r="GD11" s="5">
        <v>86940</v>
      </c>
      <c r="GE11" s="5">
        <v>0</v>
      </c>
      <c r="GF11" s="5">
        <f t="shared" si="28"/>
        <v>86940</v>
      </c>
      <c r="GG11" s="9"/>
      <c r="GH11" s="1">
        <v>5</v>
      </c>
      <c r="GI11" s="2" t="s">
        <v>8</v>
      </c>
      <c r="GJ11" s="5">
        <v>0</v>
      </c>
      <c r="GK11" s="5">
        <v>0</v>
      </c>
      <c r="GL11" s="5">
        <v>0</v>
      </c>
      <c r="GM11" s="5">
        <f t="shared" si="29"/>
        <v>0</v>
      </c>
      <c r="GN11" s="9"/>
      <c r="GO11" s="1">
        <v>5</v>
      </c>
      <c r="GP11" s="2" t="s">
        <v>8</v>
      </c>
      <c r="GQ11" s="5">
        <v>0</v>
      </c>
      <c r="GR11" s="5">
        <v>0</v>
      </c>
      <c r="GS11" s="5">
        <v>0</v>
      </c>
      <c r="GT11" s="5">
        <f t="shared" si="30"/>
        <v>0</v>
      </c>
      <c r="GU11" s="9"/>
      <c r="GV11" s="1">
        <v>5</v>
      </c>
      <c r="GW11" s="2" t="s">
        <v>8</v>
      </c>
      <c r="GX11" s="5">
        <v>0</v>
      </c>
      <c r="GY11" s="5">
        <v>0</v>
      </c>
      <c r="GZ11" s="5">
        <v>0</v>
      </c>
      <c r="HA11" s="5">
        <f t="shared" si="31"/>
        <v>0</v>
      </c>
      <c r="HB11" s="9"/>
      <c r="HC11" s="1">
        <v>5</v>
      </c>
      <c r="HD11" s="2" t="s">
        <v>8</v>
      </c>
      <c r="HE11" s="5">
        <v>0</v>
      </c>
      <c r="HF11" s="5">
        <v>24700</v>
      </c>
      <c r="HG11" s="5">
        <v>0</v>
      </c>
      <c r="HH11" s="5">
        <f t="shared" si="32"/>
        <v>24700</v>
      </c>
      <c r="HI11" s="9"/>
      <c r="HJ11" s="1">
        <v>5</v>
      </c>
      <c r="HK11" s="2" t="s">
        <v>8</v>
      </c>
      <c r="HL11" s="5">
        <v>0</v>
      </c>
      <c r="HM11" s="5">
        <v>0</v>
      </c>
      <c r="HN11" s="5">
        <v>0</v>
      </c>
      <c r="HO11" s="5">
        <f t="shared" si="33"/>
        <v>0</v>
      </c>
      <c r="HP11" s="9"/>
      <c r="HQ11" s="1">
        <v>5</v>
      </c>
      <c r="HR11" s="2" t="s">
        <v>8</v>
      </c>
      <c r="HS11" s="5">
        <v>25</v>
      </c>
      <c r="HT11" s="5">
        <v>84900</v>
      </c>
      <c r="HU11" s="5">
        <v>0</v>
      </c>
      <c r="HV11" s="5">
        <f t="shared" si="34"/>
        <v>84900</v>
      </c>
      <c r="HW11" s="9"/>
      <c r="HX11" s="1">
        <v>5</v>
      </c>
      <c r="HY11" s="2" t="s">
        <v>8</v>
      </c>
      <c r="HZ11" s="5">
        <v>0</v>
      </c>
      <c r="IA11" s="5">
        <v>0</v>
      </c>
      <c r="IB11" s="5">
        <v>0</v>
      </c>
      <c r="IC11" s="5">
        <f t="shared" si="35"/>
        <v>0</v>
      </c>
      <c r="ID11" s="9"/>
      <c r="IE11" s="1">
        <v>5</v>
      </c>
      <c r="IF11" s="2" t="s">
        <v>8</v>
      </c>
      <c r="IG11" s="5">
        <v>0</v>
      </c>
      <c r="IH11" s="5">
        <v>0</v>
      </c>
      <c r="II11" s="5">
        <v>0</v>
      </c>
      <c r="IJ11" s="5">
        <f t="shared" si="36"/>
        <v>0</v>
      </c>
      <c r="IK11" s="9"/>
      <c r="IL11" s="1">
        <v>5</v>
      </c>
      <c r="IM11" s="2" t="s">
        <v>8</v>
      </c>
      <c r="IN11" s="5">
        <v>0</v>
      </c>
      <c r="IO11" s="5">
        <v>0</v>
      </c>
      <c r="IP11" s="5">
        <v>0</v>
      </c>
      <c r="IQ11" s="5">
        <f t="shared" si="37"/>
        <v>0</v>
      </c>
      <c r="IR11" s="9"/>
      <c r="IS11" s="1">
        <v>5</v>
      </c>
      <c r="IT11" s="2" t="s">
        <v>8</v>
      </c>
      <c r="IU11" s="5">
        <v>0</v>
      </c>
      <c r="IV11" s="5">
        <v>0</v>
      </c>
      <c r="IW11" s="5">
        <v>0</v>
      </c>
      <c r="IX11" s="5">
        <f t="shared" si="38"/>
        <v>0</v>
      </c>
      <c r="IY11" s="9"/>
      <c r="IZ11" s="1">
        <v>5</v>
      </c>
      <c r="JA11" s="2" t="s">
        <v>8</v>
      </c>
      <c r="JB11" s="5">
        <v>0</v>
      </c>
      <c r="JC11" s="5">
        <v>0</v>
      </c>
      <c r="JD11" s="5">
        <v>0</v>
      </c>
      <c r="JE11" s="5">
        <f t="shared" si="39"/>
        <v>0</v>
      </c>
      <c r="JF11" s="9"/>
      <c r="JG11" s="1">
        <v>5</v>
      </c>
      <c r="JH11" s="2" t="s">
        <v>8</v>
      </c>
      <c r="JI11" s="5">
        <v>0</v>
      </c>
      <c r="JJ11" s="5">
        <v>0</v>
      </c>
      <c r="JK11" s="5">
        <v>100000</v>
      </c>
      <c r="JL11" s="5">
        <f t="shared" si="40"/>
        <v>100000</v>
      </c>
      <c r="JM11" s="9"/>
      <c r="JN11" s="1">
        <v>5</v>
      </c>
      <c r="JO11" s="2" t="s">
        <v>8</v>
      </c>
      <c r="JP11" s="5">
        <v>0</v>
      </c>
      <c r="JQ11" s="5">
        <f t="shared" si="41"/>
        <v>202590</v>
      </c>
      <c r="JR11" s="5">
        <f t="shared" si="0"/>
        <v>100000</v>
      </c>
      <c r="JS11" s="5">
        <f t="shared" si="1"/>
        <v>302590</v>
      </c>
      <c r="JT11" s="9"/>
    </row>
    <row r="12" spans="1:280" ht="16.5" hidden="1">
      <c r="A12" s="1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2"/>
        <v>0</v>
      </c>
      <c r="G12" s="9"/>
      <c r="H12" s="1">
        <v>6</v>
      </c>
      <c r="I12" s="2" t="s">
        <v>9</v>
      </c>
      <c r="J12" s="5">
        <v>0</v>
      </c>
      <c r="K12" s="5">
        <v>0</v>
      </c>
      <c r="L12" s="5">
        <v>0</v>
      </c>
      <c r="M12" s="5">
        <f t="shared" si="3"/>
        <v>0</v>
      </c>
      <c r="N12" s="9"/>
      <c r="O12" s="1">
        <v>6</v>
      </c>
      <c r="P12" s="2" t="s">
        <v>9</v>
      </c>
      <c r="Q12" s="5">
        <v>0</v>
      </c>
      <c r="R12" s="5">
        <v>0</v>
      </c>
      <c r="S12" s="5">
        <v>0</v>
      </c>
      <c r="T12" s="5">
        <f t="shared" si="4"/>
        <v>0</v>
      </c>
      <c r="U12" s="9"/>
      <c r="V12" s="1">
        <v>6</v>
      </c>
      <c r="W12" s="2" t="s">
        <v>9</v>
      </c>
      <c r="X12" s="5">
        <v>0</v>
      </c>
      <c r="Y12" s="5">
        <v>0</v>
      </c>
      <c r="Z12" s="5">
        <v>0</v>
      </c>
      <c r="AA12" s="5">
        <f t="shared" si="5"/>
        <v>0</v>
      </c>
      <c r="AB12" s="9"/>
      <c r="AC12" s="1">
        <v>6</v>
      </c>
      <c r="AD12" s="2" t="s">
        <v>9</v>
      </c>
      <c r="AE12" s="5">
        <v>0</v>
      </c>
      <c r="AF12" s="5">
        <v>0</v>
      </c>
      <c r="AG12" s="5">
        <v>0</v>
      </c>
      <c r="AH12" s="5">
        <f t="shared" si="6"/>
        <v>0</v>
      </c>
      <c r="AI12" s="9"/>
      <c r="AJ12" s="1">
        <v>6</v>
      </c>
      <c r="AK12" s="2" t="s">
        <v>9</v>
      </c>
      <c r="AL12" s="5">
        <v>0</v>
      </c>
      <c r="AM12" s="5">
        <v>0</v>
      </c>
      <c r="AN12" s="5">
        <v>0</v>
      </c>
      <c r="AO12" s="5">
        <f t="shared" si="7"/>
        <v>0</v>
      </c>
      <c r="AP12" s="9"/>
      <c r="AQ12" s="1">
        <v>6</v>
      </c>
      <c r="AR12" s="2" t="s">
        <v>9</v>
      </c>
      <c r="AS12" s="5">
        <v>0</v>
      </c>
      <c r="AT12" s="5">
        <v>0</v>
      </c>
      <c r="AU12" s="5">
        <v>0</v>
      </c>
      <c r="AV12" s="5">
        <f t="shared" si="8"/>
        <v>0</v>
      </c>
      <c r="AW12" s="9"/>
      <c r="AX12" s="1">
        <v>6</v>
      </c>
      <c r="AY12" s="2" t="s">
        <v>9</v>
      </c>
      <c r="AZ12" s="5">
        <v>0</v>
      </c>
      <c r="BA12" s="5">
        <v>0</v>
      </c>
      <c r="BB12" s="5">
        <v>0</v>
      </c>
      <c r="BC12" s="5">
        <f t="shared" si="9"/>
        <v>0</v>
      </c>
      <c r="BD12" s="9"/>
      <c r="BE12" s="1">
        <v>6</v>
      </c>
      <c r="BF12" s="2" t="s">
        <v>9</v>
      </c>
      <c r="BG12" s="5">
        <v>0</v>
      </c>
      <c r="BH12" s="5">
        <v>0</v>
      </c>
      <c r="BI12" s="5">
        <v>0</v>
      </c>
      <c r="BJ12" s="5">
        <f t="shared" si="10"/>
        <v>0</v>
      </c>
      <c r="BK12" s="9"/>
      <c r="BL12" s="1">
        <v>6</v>
      </c>
      <c r="BM12" s="2" t="s">
        <v>9</v>
      </c>
      <c r="BN12" s="5">
        <v>0</v>
      </c>
      <c r="BO12" s="5">
        <v>0</v>
      </c>
      <c r="BP12" s="5">
        <v>0</v>
      </c>
      <c r="BQ12" s="5">
        <f t="shared" si="11"/>
        <v>0</v>
      </c>
      <c r="BR12" s="9"/>
      <c r="BS12" s="1">
        <v>6</v>
      </c>
      <c r="BT12" s="2" t="s">
        <v>9</v>
      </c>
      <c r="BU12" s="5">
        <v>0</v>
      </c>
      <c r="BV12" s="5">
        <v>0</v>
      </c>
      <c r="BW12" s="5">
        <v>0</v>
      </c>
      <c r="BX12" s="5">
        <f t="shared" si="12"/>
        <v>0</v>
      </c>
      <c r="BY12" s="9"/>
      <c r="BZ12" s="1">
        <v>6</v>
      </c>
      <c r="CA12" s="2" t="s">
        <v>9</v>
      </c>
      <c r="CB12" s="5">
        <v>0</v>
      </c>
      <c r="CC12" s="5">
        <v>0</v>
      </c>
      <c r="CD12" s="5">
        <v>0</v>
      </c>
      <c r="CE12" s="5">
        <f t="shared" si="13"/>
        <v>0</v>
      </c>
      <c r="CF12" s="9"/>
      <c r="CG12" s="1">
        <v>6</v>
      </c>
      <c r="CH12" s="2" t="s">
        <v>9</v>
      </c>
      <c r="CI12" s="5">
        <v>0</v>
      </c>
      <c r="CJ12" s="5">
        <v>0</v>
      </c>
      <c r="CK12" s="5">
        <v>0</v>
      </c>
      <c r="CL12" s="5">
        <f t="shared" si="14"/>
        <v>0</v>
      </c>
      <c r="CM12" s="9"/>
      <c r="CN12" s="1">
        <v>6</v>
      </c>
      <c r="CO12" s="2" t="s">
        <v>9</v>
      </c>
      <c r="CP12" s="5">
        <v>0</v>
      </c>
      <c r="CQ12" s="5">
        <v>0</v>
      </c>
      <c r="CR12" s="5">
        <v>0</v>
      </c>
      <c r="CS12" s="5">
        <f t="shared" si="15"/>
        <v>0</v>
      </c>
      <c r="CT12" s="9"/>
      <c r="CU12" s="1">
        <v>6</v>
      </c>
      <c r="CV12" s="2" t="s">
        <v>9</v>
      </c>
      <c r="CW12" s="5">
        <v>0</v>
      </c>
      <c r="CX12" s="5">
        <v>0</v>
      </c>
      <c r="CY12" s="5">
        <v>0</v>
      </c>
      <c r="CZ12" s="5">
        <f t="shared" si="16"/>
        <v>0</v>
      </c>
      <c r="DA12" s="9"/>
      <c r="DB12" s="1">
        <v>6</v>
      </c>
      <c r="DC12" s="2" t="s">
        <v>9</v>
      </c>
      <c r="DD12" s="5">
        <v>0</v>
      </c>
      <c r="DE12" s="5">
        <v>0</v>
      </c>
      <c r="DF12" s="5">
        <v>0</v>
      </c>
      <c r="DG12" s="5">
        <f t="shared" si="17"/>
        <v>0</v>
      </c>
      <c r="DH12" s="9"/>
      <c r="DI12" s="1">
        <v>6</v>
      </c>
      <c r="DJ12" s="2" t="s">
        <v>9</v>
      </c>
      <c r="DK12" s="5">
        <v>0</v>
      </c>
      <c r="DL12" s="5">
        <v>0</v>
      </c>
      <c r="DM12" s="5">
        <v>0</v>
      </c>
      <c r="DN12" s="5">
        <f t="shared" si="18"/>
        <v>0</v>
      </c>
      <c r="DO12" s="9"/>
      <c r="DP12" s="1">
        <v>6</v>
      </c>
      <c r="DQ12" s="2" t="s">
        <v>9</v>
      </c>
      <c r="DR12" s="5">
        <v>0</v>
      </c>
      <c r="DS12" s="5">
        <v>0</v>
      </c>
      <c r="DT12" s="5">
        <v>0</v>
      </c>
      <c r="DU12" s="5">
        <f t="shared" si="19"/>
        <v>0</v>
      </c>
      <c r="DV12" s="9"/>
      <c r="DW12" s="1">
        <v>6</v>
      </c>
      <c r="DX12" s="2" t="s">
        <v>9</v>
      </c>
      <c r="DY12" s="5">
        <v>0</v>
      </c>
      <c r="DZ12" s="5">
        <v>0</v>
      </c>
      <c r="EA12" s="5">
        <v>0</v>
      </c>
      <c r="EB12" s="5">
        <f t="shared" si="20"/>
        <v>0</v>
      </c>
      <c r="EC12" s="9"/>
      <c r="ED12" s="1">
        <v>6</v>
      </c>
      <c r="EE12" s="2" t="s">
        <v>9</v>
      </c>
      <c r="EF12" s="5">
        <v>0</v>
      </c>
      <c r="EG12" s="5">
        <v>0</v>
      </c>
      <c r="EH12" s="5">
        <v>0</v>
      </c>
      <c r="EI12" s="5">
        <f t="shared" si="21"/>
        <v>0</v>
      </c>
      <c r="EJ12" s="9"/>
      <c r="EK12" s="1">
        <v>6</v>
      </c>
      <c r="EL12" s="2" t="s">
        <v>9</v>
      </c>
      <c r="EM12" s="5">
        <v>0</v>
      </c>
      <c r="EN12" s="5">
        <v>0</v>
      </c>
      <c r="EO12" s="5">
        <v>0</v>
      </c>
      <c r="EP12" s="5">
        <f t="shared" si="22"/>
        <v>0</v>
      </c>
      <c r="EQ12" s="9"/>
      <c r="ER12" s="1">
        <v>6</v>
      </c>
      <c r="ES12" s="2" t="s">
        <v>9</v>
      </c>
      <c r="ET12" s="5">
        <v>0</v>
      </c>
      <c r="EU12" s="5">
        <v>0</v>
      </c>
      <c r="EV12" s="5">
        <v>0</v>
      </c>
      <c r="EW12" s="5">
        <f t="shared" si="23"/>
        <v>0</v>
      </c>
      <c r="EX12" s="9"/>
      <c r="EY12" s="1">
        <v>6</v>
      </c>
      <c r="EZ12" s="2" t="s">
        <v>9</v>
      </c>
      <c r="FA12" s="5">
        <v>0</v>
      </c>
      <c r="FB12" s="5">
        <v>0</v>
      </c>
      <c r="FC12" s="5">
        <v>0</v>
      </c>
      <c r="FD12" s="5">
        <f t="shared" si="24"/>
        <v>0</v>
      </c>
      <c r="FE12" s="9"/>
      <c r="FF12" s="1">
        <v>6</v>
      </c>
      <c r="FG12" s="2" t="s">
        <v>9</v>
      </c>
      <c r="FH12" s="5">
        <v>0</v>
      </c>
      <c r="FI12" s="5">
        <v>0</v>
      </c>
      <c r="FJ12" s="5">
        <v>0</v>
      </c>
      <c r="FK12" s="5">
        <f t="shared" si="25"/>
        <v>0</v>
      </c>
      <c r="FL12" s="9"/>
      <c r="FM12" s="1">
        <v>6</v>
      </c>
      <c r="FN12" s="2" t="s">
        <v>9</v>
      </c>
      <c r="FO12" s="5">
        <v>113</v>
      </c>
      <c r="FP12" s="5">
        <v>5650</v>
      </c>
      <c r="FQ12" s="5">
        <v>0</v>
      </c>
      <c r="FR12" s="5">
        <f t="shared" si="26"/>
        <v>5650</v>
      </c>
      <c r="FS12" s="9"/>
      <c r="FT12" s="1">
        <v>6</v>
      </c>
      <c r="FU12" s="2" t="s">
        <v>9</v>
      </c>
      <c r="FV12" s="5">
        <v>0</v>
      </c>
      <c r="FW12" s="5">
        <v>0</v>
      </c>
      <c r="FX12" s="5">
        <v>0</v>
      </c>
      <c r="FY12" s="5">
        <f t="shared" si="27"/>
        <v>0</v>
      </c>
      <c r="FZ12" s="9"/>
      <c r="GA12" s="1">
        <v>6</v>
      </c>
      <c r="GB12" s="2" t="s">
        <v>9</v>
      </c>
      <c r="GC12" s="5">
        <v>26724</v>
      </c>
      <c r="GD12" s="5">
        <v>80172</v>
      </c>
      <c r="GE12" s="5">
        <v>0</v>
      </c>
      <c r="GF12" s="5">
        <f t="shared" si="28"/>
        <v>80172</v>
      </c>
      <c r="GG12" s="9"/>
      <c r="GH12" s="1">
        <v>6</v>
      </c>
      <c r="GI12" s="2" t="s">
        <v>9</v>
      </c>
      <c r="GJ12" s="5">
        <v>0</v>
      </c>
      <c r="GK12" s="5">
        <v>0</v>
      </c>
      <c r="GL12" s="5">
        <v>0</v>
      </c>
      <c r="GM12" s="5">
        <f t="shared" si="29"/>
        <v>0</v>
      </c>
      <c r="GN12" s="9"/>
      <c r="GO12" s="1">
        <v>6</v>
      </c>
      <c r="GP12" s="2" t="s">
        <v>9</v>
      </c>
      <c r="GQ12" s="5">
        <v>0</v>
      </c>
      <c r="GR12" s="5">
        <v>0</v>
      </c>
      <c r="GS12" s="5">
        <v>0</v>
      </c>
      <c r="GT12" s="5">
        <f t="shared" si="30"/>
        <v>0</v>
      </c>
      <c r="GU12" s="9"/>
      <c r="GV12" s="1">
        <v>6</v>
      </c>
      <c r="GW12" s="2" t="s">
        <v>9</v>
      </c>
      <c r="GX12" s="5">
        <v>0</v>
      </c>
      <c r="GY12" s="5">
        <v>0</v>
      </c>
      <c r="GZ12" s="5">
        <v>0</v>
      </c>
      <c r="HA12" s="5">
        <f t="shared" si="31"/>
        <v>0</v>
      </c>
      <c r="HB12" s="9"/>
      <c r="HC12" s="1">
        <v>6</v>
      </c>
      <c r="HD12" s="2" t="s">
        <v>9</v>
      </c>
      <c r="HE12" s="5">
        <v>0</v>
      </c>
      <c r="HF12" s="5">
        <v>22100</v>
      </c>
      <c r="HG12" s="5">
        <v>0</v>
      </c>
      <c r="HH12" s="5">
        <f t="shared" si="32"/>
        <v>22100</v>
      </c>
      <c r="HI12" s="9"/>
      <c r="HJ12" s="1">
        <v>6</v>
      </c>
      <c r="HK12" s="2" t="s">
        <v>9</v>
      </c>
      <c r="HL12" s="5">
        <v>0</v>
      </c>
      <c r="HM12" s="5">
        <v>0</v>
      </c>
      <c r="HN12" s="5">
        <v>0</v>
      </c>
      <c r="HO12" s="5">
        <f t="shared" si="33"/>
        <v>0</v>
      </c>
      <c r="HP12" s="9"/>
      <c r="HQ12" s="1">
        <v>6</v>
      </c>
      <c r="HR12" s="2" t="s">
        <v>9</v>
      </c>
      <c r="HS12" s="5">
        <v>28</v>
      </c>
      <c r="HT12" s="5">
        <v>95100</v>
      </c>
      <c r="HU12" s="5">
        <v>0</v>
      </c>
      <c r="HV12" s="5">
        <f t="shared" si="34"/>
        <v>95100</v>
      </c>
      <c r="HW12" s="9"/>
      <c r="HX12" s="1">
        <v>6</v>
      </c>
      <c r="HY12" s="2" t="s">
        <v>9</v>
      </c>
      <c r="HZ12" s="5">
        <v>0</v>
      </c>
      <c r="IA12" s="5">
        <v>0</v>
      </c>
      <c r="IB12" s="5">
        <v>0</v>
      </c>
      <c r="IC12" s="5">
        <f t="shared" si="35"/>
        <v>0</v>
      </c>
      <c r="ID12" s="9"/>
      <c r="IE12" s="1">
        <v>6</v>
      </c>
      <c r="IF12" s="2" t="s">
        <v>9</v>
      </c>
      <c r="IG12" s="5">
        <v>0</v>
      </c>
      <c r="IH12" s="5">
        <v>0</v>
      </c>
      <c r="II12" s="5">
        <v>0</v>
      </c>
      <c r="IJ12" s="5">
        <f t="shared" si="36"/>
        <v>0</v>
      </c>
      <c r="IK12" s="9"/>
      <c r="IL12" s="1">
        <v>6</v>
      </c>
      <c r="IM12" s="2" t="s">
        <v>9</v>
      </c>
      <c r="IN12" s="5">
        <v>0</v>
      </c>
      <c r="IO12" s="5">
        <v>0</v>
      </c>
      <c r="IP12" s="5">
        <v>0</v>
      </c>
      <c r="IQ12" s="5">
        <f t="shared" si="37"/>
        <v>0</v>
      </c>
      <c r="IR12" s="9"/>
      <c r="IS12" s="1">
        <v>6</v>
      </c>
      <c r="IT12" s="2" t="s">
        <v>9</v>
      </c>
      <c r="IU12" s="5">
        <v>0</v>
      </c>
      <c r="IV12" s="5">
        <v>0</v>
      </c>
      <c r="IW12" s="5">
        <v>0</v>
      </c>
      <c r="IX12" s="5">
        <f t="shared" si="38"/>
        <v>0</v>
      </c>
      <c r="IY12" s="9"/>
      <c r="IZ12" s="1">
        <v>6</v>
      </c>
      <c r="JA12" s="2" t="s">
        <v>9</v>
      </c>
      <c r="JB12" s="5">
        <v>0</v>
      </c>
      <c r="JC12" s="5">
        <v>0</v>
      </c>
      <c r="JD12" s="5">
        <v>0</v>
      </c>
      <c r="JE12" s="5">
        <f t="shared" si="39"/>
        <v>0</v>
      </c>
      <c r="JF12" s="9"/>
      <c r="JG12" s="1">
        <v>6</v>
      </c>
      <c r="JH12" s="2" t="s">
        <v>9</v>
      </c>
      <c r="JI12" s="5">
        <v>0</v>
      </c>
      <c r="JJ12" s="5">
        <v>0</v>
      </c>
      <c r="JK12" s="5">
        <v>100000</v>
      </c>
      <c r="JL12" s="5">
        <f t="shared" si="40"/>
        <v>100000</v>
      </c>
      <c r="JM12" s="9"/>
      <c r="JN12" s="1">
        <v>6</v>
      </c>
      <c r="JO12" s="2" t="s">
        <v>9</v>
      </c>
      <c r="JP12" s="5">
        <v>0</v>
      </c>
      <c r="JQ12" s="5">
        <f t="shared" si="41"/>
        <v>203022</v>
      </c>
      <c r="JR12" s="5">
        <f t="shared" si="0"/>
        <v>100000</v>
      </c>
      <c r="JS12" s="5">
        <f t="shared" si="1"/>
        <v>303022</v>
      </c>
      <c r="JT12" s="9"/>
    </row>
    <row r="13" spans="1:280" ht="16.5" hidden="1">
      <c r="A13" s="1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2"/>
        <v>0</v>
      </c>
      <c r="G13" s="9"/>
      <c r="H13" s="1">
        <v>7</v>
      </c>
      <c r="I13" s="2" t="s">
        <v>10</v>
      </c>
      <c r="J13" s="5">
        <v>0</v>
      </c>
      <c r="K13" s="5">
        <v>0</v>
      </c>
      <c r="L13" s="5">
        <v>0</v>
      </c>
      <c r="M13" s="5">
        <f t="shared" si="3"/>
        <v>0</v>
      </c>
      <c r="N13" s="9"/>
      <c r="O13" s="1">
        <v>7</v>
      </c>
      <c r="P13" s="2" t="s">
        <v>10</v>
      </c>
      <c r="Q13" s="5">
        <v>0</v>
      </c>
      <c r="R13" s="5">
        <v>0</v>
      </c>
      <c r="S13" s="5">
        <v>0</v>
      </c>
      <c r="T13" s="5">
        <f t="shared" si="4"/>
        <v>0</v>
      </c>
      <c r="U13" s="9"/>
      <c r="V13" s="1">
        <v>7</v>
      </c>
      <c r="W13" s="2" t="s">
        <v>10</v>
      </c>
      <c r="X13" s="5">
        <v>0</v>
      </c>
      <c r="Y13" s="5">
        <v>0</v>
      </c>
      <c r="Z13" s="5">
        <v>0</v>
      </c>
      <c r="AA13" s="5">
        <f t="shared" si="5"/>
        <v>0</v>
      </c>
      <c r="AB13" s="9"/>
      <c r="AC13" s="1">
        <v>7</v>
      </c>
      <c r="AD13" s="2" t="s">
        <v>10</v>
      </c>
      <c r="AE13" s="5">
        <v>0</v>
      </c>
      <c r="AF13" s="5">
        <v>0</v>
      </c>
      <c r="AG13" s="5">
        <v>0</v>
      </c>
      <c r="AH13" s="5">
        <f t="shared" si="6"/>
        <v>0</v>
      </c>
      <c r="AI13" s="9"/>
      <c r="AJ13" s="1">
        <v>7</v>
      </c>
      <c r="AK13" s="2" t="s">
        <v>10</v>
      </c>
      <c r="AL13" s="5">
        <v>0</v>
      </c>
      <c r="AM13" s="5">
        <v>0</v>
      </c>
      <c r="AN13" s="5">
        <v>0</v>
      </c>
      <c r="AO13" s="5">
        <f t="shared" si="7"/>
        <v>0</v>
      </c>
      <c r="AP13" s="9"/>
      <c r="AQ13" s="1">
        <v>7</v>
      </c>
      <c r="AR13" s="2" t="s">
        <v>10</v>
      </c>
      <c r="AS13" s="5">
        <v>0</v>
      </c>
      <c r="AT13" s="5">
        <v>0</v>
      </c>
      <c r="AU13" s="5">
        <v>0</v>
      </c>
      <c r="AV13" s="5">
        <f t="shared" si="8"/>
        <v>0</v>
      </c>
      <c r="AW13" s="9"/>
      <c r="AX13" s="1">
        <v>7</v>
      </c>
      <c r="AY13" s="2" t="s">
        <v>10</v>
      </c>
      <c r="AZ13" s="5">
        <v>0</v>
      </c>
      <c r="BA13" s="5">
        <v>0</v>
      </c>
      <c r="BB13" s="5">
        <v>0</v>
      </c>
      <c r="BC13" s="5">
        <f t="shared" si="9"/>
        <v>0</v>
      </c>
      <c r="BD13" s="9"/>
      <c r="BE13" s="1">
        <v>7</v>
      </c>
      <c r="BF13" s="2" t="s">
        <v>10</v>
      </c>
      <c r="BG13" s="5">
        <v>0</v>
      </c>
      <c r="BH13" s="5">
        <v>0</v>
      </c>
      <c r="BI13" s="5">
        <v>0</v>
      </c>
      <c r="BJ13" s="5">
        <f t="shared" si="10"/>
        <v>0</v>
      </c>
      <c r="BK13" s="9"/>
      <c r="BL13" s="1">
        <v>7</v>
      </c>
      <c r="BM13" s="2" t="s">
        <v>10</v>
      </c>
      <c r="BN13" s="5">
        <v>0</v>
      </c>
      <c r="BO13" s="5">
        <v>0</v>
      </c>
      <c r="BP13" s="5">
        <v>0</v>
      </c>
      <c r="BQ13" s="5">
        <f t="shared" si="11"/>
        <v>0</v>
      </c>
      <c r="BR13" s="9"/>
      <c r="BS13" s="1">
        <v>7</v>
      </c>
      <c r="BT13" s="2" t="s">
        <v>10</v>
      </c>
      <c r="BU13" s="5">
        <v>0</v>
      </c>
      <c r="BV13" s="5">
        <v>0</v>
      </c>
      <c r="BW13" s="5">
        <v>0</v>
      </c>
      <c r="BX13" s="5">
        <f t="shared" si="12"/>
        <v>0</v>
      </c>
      <c r="BY13" s="9"/>
      <c r="BZ13" s="1">
        <v>7</v>
      </c>
      <c r="CA13" s="2" t="s">
        <v>10</v>
      </c>
      <c r="CB13" s="5">
        <v>0</v>
      </c>
      <c r="CC13" s="5">
        <v>0</v>
      </c>
      <c r="CD13" s="5">
        <v>0</v>
      </c>
      <c r="CE13" s="5">
        <f t="shared" si="13"/>
        <v>0</v>
      </c>
      <c r="CF13" s="9"/>
      <c r="CG13" s="1">
        <v>7</v>
      </c>
      <c r="CH13" s="2" t="s">
        <v>10</v>
      </c>
      <c r="CI13" s="5">
        <v>0</v>
      </c>
      <c r="CJ13" s="5">
        <v>0</v>
      </c>
      <c r="CK13" s="5">
        <v>0</v>
      </c>
      <c r="CL13" s="5">
        <f t="shared" si="14"/>
        <v>0</v>
      </c>
      <c r="CM13" s="9"/>
      <c r="CN13" s="1">
        <v>7</v>
      </c>
      <c r="CO13" s="2" t="s">
        <v>10</v>
      </c>
      <c r="CP13" s="5">
        <v>0</v>
      </c>
      <c r="CQ13" s="5">
        <v>0</v>
      </c>
      <c r="CR13" s="5">
        <v>0</v>
      </c>
      <c r="CS13" s="5">
        <f t="shared" si="15"/>
        <v>0</v>
      </c>
      <c r="CT13" s="9"/>
      <c r="CU13" s="1">
        <v>7</v>
      </c>
      <c r="CV13" s="2" t="s">
        <v>10</v>
      </c>
      <c r="CW13" s="5">
        <v>0</v>
      </c>
      <c r="CX13" s="5">
        <v>0</v>
      </c>
      <c r="CY13" s="5">
        <v>0</v>
      </c>
      <c r="CZ13" s="5">
        <f t="shared" si="16"/>
        <v>0</v>
      </c>
      <c r="DA13" s="9"/>
      <c r="DB13" s="1">
        <v>7</v>
      </c>
      <c r="DC13" s="2" t="s">
        <v>10</v>
      </c>
      <c r="DD13" s="5">
        <v>0</v>
      </c>
      <c r="DE13" s="5">
        <v>0</v>
      </c>
      <c r="DF13" s="5">
        <v>0</v>
      </c>
      <c r="DG13" s="5">
        <f t="shared" si="17"/>
        <v>0</v>
      </c>
      <c r="DH13" s="9"/>
      <c r="DI13" s="1">
        <v>7</v>
      </c>
      <c r="DJ13" s="2" t="s">
        <v>10</v>
      </c>
      <c r="DK13" s="5">
        <v>0</v>
      </c>
      <c r="DL13" s="5">
        <v>0</v>
      </c>
      <c r="DM13" s="5">
        <v>0</v>
      </c>
      <c r="DN13" s="5">
        <f t="shared" si="18"/>
        <v>0</v>
      </c>
      <c r="DO13" s="9"/>
      <c r="DP13" s="1">
        <v>7</v>
      </c>
      <c r="DQ13" s="2" t="s">
        <v>10</v>
      </c>
      <c r="DR13" s="5">
        <v>0</v>
      </c>
      <c r="DS13" s="5">
        <v>0</v>
      </c>
      <c r="DT13" s="5">
        <v>0</v>
      </c>
      <c r="DU13" s="5">
        <f t="shared" si="19"/>
        <v>0</v>
      </c>
      <c r="DV13" s="9"/>
      <c r="DW13" s="1">
        <v>7</v>
      </c>
      <c r="DX13" s="2" t="s">
        <v>10</v>
      </c>
      <c r="DY13" s="5">
        <v>0</v>
      </c>
      <c r="DZ13" s="5">
        <v>0</v>
      </c>
      <c r="EA13" s="5">
        <v>0</v>
      </c>
      <c r="EB13" s="5">
        <f t="shared" si="20"/>
        <v>0</v>
      </c>
      <c r="EC13" s="9"/>
      <c r="ED13" s="1">
        <v>7</v>
      </c>
      <c r="EE13" s="2" t="s">
        <v>10</v>
      </c>
      <c r="EF13" s="5">
        <v>0</v>
      </c>
      <c r="EG13" s="5">
        <v>0</v>
      </c>
      <c r="EH13" s="5">
        <v>0</v>
      </c>
      <c r="EI13" s="5">
        <f t="shared" si="21"/>
        <v>0</v>
      </c>
      <c r="EJ13" s="9"/>
      <c r="EK13" s="1">
        <v>7</v>
      </c>
      <c r="EL13" s="2" t="s">
        <v>10</v>
      </c>
      <c r="EM13" s="5">
        <v>0</v>
      </c>
      <c r="EN13" s="5">
        <v>0</v>
      </c>
      <c r="EO13" s="5">
        <v>0</v>
      </c>
      <c r="EP13" s="5">
        <f t="shared" si="22"/>
        <v>0</v>
      </c>
      <c r="EQ13" s="9"/>
      <c r="ER13" s="1">
        <v>7</v>
      </c>
      <c r="ES13" s="2" t="s">
        <v>10</v>
      </c>
      <c r="ET13" s="5">
        <v>0</v>
      </c>
      <c r="EU13" s="5">
        <v>0</v>
      </c>
      <c r="EV13" s="5">
        <v>0</v>
      </c>
      <c r="EW13" s="5">
        <f t="shared" si="23"/>
        <v>0</v>
      </c>
      <c r="EX13" s="9"/>
      <c r="EY13" s="1">
        <v>7</v>
      </c>
      <c r="EZ13" s="2" t="s">
        <v>10</v>
      </c>
      <c r="FA13" s="5">
        <v>0</v>
      </c>
      <c r="FB13" s="5">
        <v>0</v>
      </c>
      <c r="FC13" s="5">
        <v>0</v>
      </c>
      <c r="FD13" s="5">
        <f t="shared" si="24"/>
        <v>0</v>
      </c>
      <c r="FE13" s="9"/>
      <c r="FF13" s="1">
        <v>7</v>
      </c>
      <c r="FG13" s="2" t="s">
        <v>10</v>
      </c>
      <c r="FH13" s="5">
        <v>0</v>
      </c>
      <c r="FI13" s="5">
        <v>0</v>
      </c>
      <c r="FJ13" s="5">
        <v>0</v>
      </c>
      <c r="FK13" s="5">
        <f t="shared" si="25"/>
        <v>0</v>
      </c>
      <c r="FL13" s="9"/>
      <c r="FM13" s="1">
        <v>7</v>
      </c>
      <c r="FN13" s="2" t="s">
        <v>10</v>
      </c>
      <c r="FO13" s="5">
        <v>105</v>
      </c>
      <c r="FP13" s="5">
        <v>5250</v>
      </c>
      <c r="FQ13" s="5">
        <v>0</v>
      </c>
      <c r="FR13" s="5">
        <f t="shared" si="26"/>
        <v>5250</v>
      </c>
      <c r="FS13" s="9"/>
      <c r="FT13" s="1">
        <v>7</v>
      </c>
      <c r="FU13" s="2" t="s">
        <v>10</v>
      </c>
      <c r="FV13" s="5">
        <v>0</v>
      </c>
      <c r="FW13" s="5">
        <v>0</v>
      </c>
      <c r="FX13" s="5">
        <v>0</v>
      </c>
      <c r="FY13" s="5">
        <f t="shared" si="27"/>
        <v>0</v>
      </c>
      <c r="FZ13" s="9"/>
      <c r="GA13" s="1">
        <v>7</v>
      </c>
      <c r="GB13" s="2" t="s">
        <v>10</v>
      </c>
      <c r="GC13" s="5">
        <v>26388</v>
      </c>
      <c r="GD13" s="5">
        <v>79164</v>
      </c>
      <c r="GE13" s="5">
        <v>0</v>
      </c>
      <c r="GF13" s="5">
        <f t="shared" si="28"/>
        <v>79164</v>
      </c>
      <c r="GG13" s="9"/>
      <c r="GH13" s="1">
        <v>7</v>
      </c>
      <c r="GI13" s="2" t="s">
        <v>10</v>
      </c>
      <c r="GJ13" s="5">
        <v>0</v>
      </c>
      <c r="GK13" s="5">
        <v>0</v>
      </c>
      <c r="GL13" s="5">
        <v>0</v>
      </c>
      <c r="GM13" s="5">
        <f t="shared" si="29"/>
        <v>0</v>
      </c>
      <c r="GN13" s="9"/>
      <c r="GO13" s="1">
        <v>7</v>
      </c>
      <c r="GP13" s="2" t="s">
        <v>10</v>
      </c>
      <c r="GQ13" s="5">
        <v>0</v>
      </c>
      <c r="GR13" s="5">
        <v>0</v>
      </c>
      <c r="GS13" s="5">
        <v>0</v>
      </c>
      <c r="GT13" s="5">
        <f t="shared" si="30"/>
        <v>0</v>
      </c>
      <c r="GU13" s="9"/>
      <c r="GV13" s="1">
        <v>7</v>
      </c>
      <c r="GW13" s="2" t="s">
        <v>10</v>
      </c>
      <c r="GX13" s="5">
        <v>0</v>
      </c>
      <c r="GY13" s="5">
        <v>20000</v>
      </c>
      <c r="GZ13" s="5">
        <v>0</v>
      </c>
      <c r="HA13" s="5">
        <f t="shared" si="31"/>
        <v>20000</v>
      </c>
      <c r="HB13" s="9"/>
      <c r="HC13" s="1">
        <v>7</v>
      </c>
      <c r="HD13" s="2" t="s">
        <v>10</v>
      </c>
      <c r="HE13" s="5">
        <v>0</v>
      </c>
      <c r="HF13" s="5">
        <v>19500</v>
      </c>
      <c r="HG13" s="5">
        <v>0</v>
      </c>
      <c r="HH13" s="5">
        <f t="shared" si="32"/>
        <v>19500</v>
      </c>
      <c r="HI13" s="9"/>
      <c r="HJ13" s="1">
        <v>7</v>
      </c>
      <c r="HK13" s="2" t="s">
        <v>10</v>
      </c>
      <c r="HL13" s="5">
        <v>0</v>
      </c>
      <c r="HM13" s="5">
        <v>0</v>
      </c>
      <c r="HN13" s="5">
        <v>0</v>
      </c>
      <c r="HO13" s="5">
        <f t="shared" si="33"/>
        <v>0</v>
      </c>
      <c r="HP13" s="9"/>
      <c r="HQ13" s="1">
        <v>7</v>
      </c>
      <c r="HR13" s="2" t="s">
        <v>10</v>
      </c>
      <c r="HS13" s="5">
        <v>22</v>
      </c>
      <c r="HT13" s="5">
        <v>74700</v>
      </c>
      <c r="HU13" s="5">
        <v>0</v>
      </c>
      <c r="HV13" s="5">
        <f t="shared" si="34"/>
        <v>74700</v>
      </c>
      <c r="HW13" s="9"/>
      <c r="HX13" s="1">
        <v>7</v>
      </c>
      <c r="HY13" s="2" t="s">
        <v>10</v>
      </c>
      <c r="HZ13" s="5">
        <v>0</v>
      </c>
      <c r="IA13" s="5">
        <v>0</v>
      </c>
      <c r="IB13" s="5">
        <v>0</v>
      </c>
      <c r="IC13" s="5">
        <f t="shared" si="35"/>
        <v>0</v>
      </c>
      <c r="ID13" s="9"/>
      <c r="IE13" s="1">
        <v>7</v>
      </c>
      <c r="IF13" s="2" t="s">
        <v>10</v>
      </c>
      <c r="IG13" s="5">
        <v>0</v>
      </c>
      <c r="IH13" s="5">
        <v>0</v>
      </c>
      <c r="II13" s="5">
        <v>0</v>
      </c>
      <c r="IJ13" s="5">
        <f t="shared" si="36"/>
        <v>0</v>
      </c>
      <c r="IK13" s="9"/>
      <c r="IL13" s="1">
        <v>7</v>
      </c>
      <c r="IM13" s="2" t="s">
        <v>10</v>
      </c>
      <c r="IN13" s="5">
        <v>0</v>
      </c>
      <c r="IO13" s="5">
        <v>0</v>
      </c>
      <c r="IP13" s="5">
        <v>0</v>
      </c>
      <c r="IQ13" s="5">
        <f t="shared" si="37"/>
        <v>0</v>
      </c>
      <c r="IR13" s="9"/>
      <c r="IS13" s="1">
        <v>7</v>
      </c>
      <c r="IT13" s="2" t="s">
        <v>10</v>
      </c>
      <c r="IU13" s="5">
        <v>0</v>
      </c>
      <c r="IV13" s="5">
        <v>0</v>
      </c>
      <c r="IW13" s="5">
        <v>0</v>
      </c>
      <c r="IX13" s="5">
        <f t="shared" si="38"/>
        <v>0</v>
      </c>
      <c r="IY13" s="9"/>
      <c r="IZ13" s="1">
        <v>7</v>
      </c>
      <c r="JA13" s="2" t="s">
        <v>10</v>
      </c>
      <c r="JB13" s="5">
        <v>0</v>
      </c>
      <c r="JC13" s="5">
        <v>0</v>
      </c>
      <c r="JD13" s="5">
        <v>0</v>
      </c>
      <c r="JE13" s="5">
        <f t="shared" si="39"/>
        <v>0</v>
      </c>
      <c r="JF13" s="9"/>
      <c r="JG13" s="1">
        <v>7</v>
      </c>
      <c r="JH13" s="2" t="s">
        <v>10</v>
      </c>
      <c r="JI13" s="5">
        <v>0</v>
      </c>
      <c r="JJ13" s="5">
        <v>0</v>
      </c>
      <c r="JK13" s="5">
        <v>100000</v>
      </c>
      <c r="JL13" s="5">
        <f t="shared" si="40"/>
        <v>100000</v>
      </c>
      <c r="JM13" s="9"/>
      <c r="JN13" s="1">
        <v>7</v>
      </c>
      <c r="JO13" s="2" t="s">
        <v>10</v>
      </c>
      <c r="JP13" s="5">
        <v>0</v>
      </c>
      <c r="JQ13" s="5">
        <f t="shared" si="41"/>
        <v>198614</v>
      </c>
      <c r="JR13" s="5">
        <f t="shared" si="0"/>
        <v>100000</v>
      </c>
      <c r="JS13" s="5">
        <f t="shared" si="1"/>
        <v>298614</v>
      </c>
      <c r="JT13" s="9"/>
    </row>
    <row r="14" spans="1:280" ht="16.5" hidden="1">
      <c r="A14" s="1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2"/>
        <v>0</v>
      </c>
      <c r="G14" s="9"/>
      <c r="H14" s="1">
        <v>8</v>
      </c>
      <c r="I14" s="2" t="s">
        <v>11</v>
      </c>
      <c r="J14" s="5">
        <v>0</v>
      </c>
      <c r="K14" s="5">
        <v>0</v>
      </c>
      <c r="L14" s="5">
        <v>0</v>
      </c>
      <c r="M14" s="5">
        <f t="shared" si="3"/>
        <v>0</v>
      </c>
      <c r="N14" s="9"/>
      <c r="O14" s="1">
        <v>8</v>
      </c>
      <c r="P14" s="2" t="s">
        <v>11</v>
      </c>
      <c r="Q14" s="5">
        <v>0</v>
      </c>
      <c r="R14" s="5">
        <v>0</v>
      </c>
      <c r="S14" s="5">
        <v>0</v>
      </c>
      <c r="T14" s="5">
        <f t="shared" si="4"/>
        <v>0</v>
      </c>
      <c r="U14" s="9"/>
      <c r="V14" s="1">
        <v>8</v>
      </c>
      <c r="W14" s="2" t="s">
        <v>11</v>
      </c>
      <c r="X14" s="5">
        <v>0</v>
      </c>
      <c r="Y14" s="5">
        <v>0</v>
      </c>
      <c r="Z14" s="5">
        <v>0</v>
      </c>
      <c r="AA14" s="5">
        <f t="shared" si="5"/>
        <v>0</v>
      </c>
      <c r="AB14" s="9"/>
      <c r="AC14" s="1">
        <v>8</v>
      </c>
      <c r="AD14" s="2" t="s">
        <v>11</v>
      </c>
      <c r="AE14" s="5">
        <v>0</v>
      </c>
      <c r="AF14" s="5">
        <v>0</v>
      </c>
      <c r="AG14" s="5">
        <v>0</v>
      </c>
      <c r="AH14" s="5">
        <f t="shared" si="6"/>
        <v>0</v>
      </c>
      <c r="AI14" s="9"/>
      <c r="AJ14" s="1">
        <v>8</v>
      </c>
      <c r="AK14" s="2" t="s">
        <v>11</v>
      </c>
      <c r="AL14" s="5">
        <v>0</v>
      </c>
      <c r="AM14" s="5">
        <v>0</v>
      </c>
      <c r="AN14" s="5">
        <v>0</v>
      </c>
      <c r="AO14" s="5">
        <f t="shared" si="7"/>
        <v>0</v>
      </c>
      <c r="AP14" s="9"/>
      <c r="AQ14" s="1">
        <v>8</v>
      </c>
      <c r="AR14" s="2" t="s">
        <v>11</v>
      </c>
      <c r="AS14" s="5">
        <v>0</v>
      </c>
      <c r="AT14" s="5">
        <v>0</v>
      </c>
      <c r="AU14" s="5">
        <v>0</v>
      </c>
      <c r="AV14" s="5">
        <f t="shared" si="8"/>
        <v>0</v>
      </c>
      <c r="AW14" s="9"/>
      <c r="AX14" s="1">
        <v>8</v>
      </c>
      <c r="AY14" s="2" t="s">
        <v>11</v>
      </c>
      <c r="AZ14" s="5">
        <v>0</v>
      </c>
      <c r="BA14" s="5">
        <v>0</v>
      </c>
      <c r="BB14" s="5">
        <v>0</v>
      </c>
      <c r="BC14" s="5">
        <f t="shared" si="9"/>
        <v>0</v>
      </c>
      <c r="BD14" s="9"/>
      <c r="BE14" s="1">
        <v>8</v>
      </c>
      <c r="BF14" s="2" t="s">
        <v>11</v>
      </c>
      <c r="BG14" s="5">
        <v>0</v>
      </c>
      <c r="BH14" s="5">
        <v>0</v>
      </c>
      <c r="BI14" s="5">
        <v>0</v>
      </c>
      <c r="BJ14" s="5">
        <f t="shared" si="10"/>
        <v>0</v>
      </c>
      <c r="BK14" s="9"/>
      <c r="BL14" s="1">
        <v>8</v>
      </c>
      <c r="BM14" s="2" t="s">
        <v>11</v>
      </c>
      <c r="BN14" s="5">
        <v>0</v>
      </c>
      <c r="BO14" s="5">
        <v>0</v>
      </c>
      <c r="BP14" s="5">
        <v>0</v>
      </c>
      <c r="BQ14" s="5">
        <f t="shared" si="11"/>
        <v>0</v>
      </c>
      <c r="BR14" s="9"/>
      <c r="BS14" s="1">
        <v>8</v>
      </c>
      <c r="BT14" s="2" t="s">
        <v>11</v>
      </c>
      <c r="BU14" s="5">
        <v>0</v>
      </c>
      <c r="BV14" s="5">
        <v>0</v>
      </c>
      <c r="BW14" s="5">
        <v>0</v>
      </c>
      <c r="BX14" s="5">
        <f t="shared" si="12"/>
        <v>0</v>
      </c>
      <c r="BY14" s="9"/>
      <c r="BZ14" s="1">
        <v>8</v>
      </c>
      <c r="CA14" s="2" t="s">
        <v>11</v>
      </c>
      <c r="CB14" s="5">
        <v>0</v>
      </c>
      <c r="CC14" s="5">
        <v>0</v>
      </c>
      <c r="CD14" s="5">
        <v>0</v>
      </c>
      <c r="CE14" s="5">
        <f t="shared" si="13"/>
        <v>0</v>
      </c>
      <c r="CF14" s="9"/>
      <c r="CG14" s="1">
        <v>8</v>
      </c>
      <c r="CH14" s="2" t="s">
        <v>11</v>
      </c>
      <c r="CI14" s="5">
        <v>0</v>
      </c>
      <c r="CJ14" s="5">
        <v>0</v>
      </c>
      <c r="CK14" s="5">
        <v>0</v>
      </c>
      <c r="CL14" s="5">
        <f t="shared" si="14"/>
        <v>0</v>
      </c>
      <c r="CM14" s="9"/>
      <c r="CN14" s="1">
        <v>8</v>
      </c>
      <c r="CO14" s="2" t="s">
        <v>11</v>
      </c>
      <c r="CP14" s="5">
        <v>0</v>
      </c>
      <c r="CQ14" s="5">
        <v>0</v>
      </c>
      <c r="CR14" s="5">
        <v>0</v>
      </c>
      <c r="CS14" s="5">
        <f t="shared" si="15"/>
        <v>0</v>
      </c>
      <c r="CT14" s="9"/>
      <c r="CU14" s="1">
        <v>8</v>
      </c>
      <c r="CV14" s="2" t="s">
        <v>11</v>
      </c>
      <c r="CW14" s="5">
        <v>0</v>
      </c>
      <c r="CX14" s="5">
        <v>0</v>
      </c>
      <c r="CY14" s="5">
        <v>0</v>
      </c>
      <c r="CZ14" s="5">
        <f t="shared" si="16"/>
        <v>0</v>
      </c>
      <c r="DA14" s="9"/>
      <c r="DB14" s="1">
        <v>8</v>
      </c>
      <c r="DC14" s="2" t="s">
        <v>11</v>
      </c>
      <c r="DD14" s="5">
        <v>0</v>
      </c>
      <c r="DE14" s="5">
        <v>0</v>
      </c>
      <c r="DF14" s="5">
        <v>0</v>
      </c>
      <c r="DG14" s="5">
        <f t="shared" si="17"/>
        <v>0</v>
      </c>
      <c r="DH14" s="9"/>
      <c r="DI14" s="1">
        <v>8</v>
      </c>
      <c r="DJ14" s="2" t="s">
        <v>11</v>
      </c>
      <c r="DK14" s="5">
        <v>0</v>
      </c>
      <c r="DL14" s="5">
        <v>0</v>
      </c>
      <c r="DM14" s="5">
        <v>0</v>
      </c>
      <c r="DN14" s="5">
        <f t="shared" si="18"/>
        <v>0</v>
      </c>
      <c r="DO14" s="9"/>
      <c r="DP14" s="1">
        <v>8</v>
      </c>
      <c r="DQ14" s="2" t="s">
        <v>11</v>
      </c>
      <c r="DR14" s="5">
        <v>0</v>
      </c>
      <c r="DS14" s="5">
        <v>0</v>
      </c>
      <c r="DT14" s="5">
        <v>0</v>
      </c>
      <c r="DU14" s="5">
        <f t="shared" si="19"/>
        <v>0</v>
      </c>
      <c r="DV14" s="9"/>
      <c r="DW14" s="1">
        <v>8</v>
      </c>
      <c r="DX14" s="2" t="s">
        <v>11</v>
      </c>
      <c r="DY14" s="5">
        <v>0</v>
      </c>
      <c r="DZ14" s="5">
        <v>0</v>
      </c>
      <c r="EA14" s="5">
        <v>0</v>
      </c>
      <c r="EB14" s="5">
        <f t="shared" si="20"/>
        <v>0</v>
      </c>
      <c r="EC14" s="9"/>
      <c r="ED14" s="1">
        <v>8</v>
      </c>
      <c r="EE14" s="2" t="s">
        <v>11</v>
      </c>
      <c r="EF14" s="5">
        <v>0</v>
      </c>
      <c r="EG14" s="5">
        <v>0</v>
      </c>
      <c r="EH14" s="5">
        <v>0</v>
      </c>
      <c r="EI14" s="5">
        <f t="shared" si="21"/>
        <v>0</v>
      </c>
      <c r="EJ14" s="9"/>
      <c r="EK14" s="1">
        <v>8</v>
      </c>
      <c r="EL14" s="2" t="s">
        <v>11</v>
      </c>
      <c r="EM14" s="5">
        <v>0</v>
      </c>
      <c r="EN14" s="5">
        <v>0</v>
      </c>
      <c r="EO14" s="5">
        <v>0</v>
      </c>
      <c r="EP14" s="5">
        <f t="shared" si="22"/>
        <v>0</v>
      </c>
      <c r="EQ14" s="9"/>
      <c r="ER14" s="1">
        <v>8</v>
      </c>
      <c r="ES14" s="2" t="s">
        <v>11</v>
      </c>
      <c r="ET14" s="5">
        <v>0</v>
      </c>
      <c r="EU14" s="5">
        <v>0</v>
      </c>
      <c r="EV14" s="5">
        <v>0</v>
      </c>
      <c r="EW14" s="5">
        <f t="shared" si="23"/>
        <v>0</v>
      </c>
      <c r="EX14" s="9"/>
      <c r="EY14" s="1">
        <v>8</v>
      </c>
      <c r="EZ14" s="2" t="s">
        <v>11</v>
      </c>
      <c r="FA14" s="5">
        <v>0</v>
      </c>
      <c r="FB14" s="5">
        <v>0</v>
      </c>
      <c r="FC14" s="5">
        <v>0</v>
      </c>
      <c r="FD14" s="5">
        <f t="shared" si="24"/>
        <v>0</v>
      </c>
      <c r="FE14" s="9"/>
      <c r="FF14" s="1">
        <v>8</v>
      </c>
      <c r="FG14" s="2" t="s">
        <v>11</v>
      </c>
      <c r="FH14" s="5">
        <v>0</v>
      </c>
      <c r="FI14" s="5">
        <v>0</v>
      </c>
      <c r="FJ14" s="5">
        <v>0</v>
      </c>
      <c r="FK14" s="5">
        <f t="shared" si="25"/>
        <v>0</v>
      </c>
      <c r="FL14" s="9"/>
      <c r="FM14" s="1">
        <v>8</v>
      </c>
      <c r="FN14" s="2" t="s">
        <v>11</v>
      </c>
      <c r="FO14" s="5">
        <v>75</v>
      </c>
      <c r="FP14" s="5">
        <v>3750</v>
      </c>
      <c r="FQ14" s="5">
        <v>0</v>
      </c>
      <c r="FR14" s="5">
        <f t="shared" si="26"/>
        <v>3750</v>
      </c>
      <c r="FS14" s="9"/>
      <c r="FT14" s="1">
        <v>8</v>
      </c>
      <c r="FU14" s="2" t="s">
        <v>11</v>
      </c>
      <c r="FV14" s="5">
        <v>0</v>
      </c>
      <c r="FW14" s="5">
        <v>0</v>
      </c>
      <c r="FX14" s="5">
        <v>0</v>
      </c>
      <c r="FY14" s="5">
        <f t="shared" si="27"/>
        <v>0</v>
      </c>
      <c r="FZ14" s="9"/>
      <c r="GA14" s="1">
        <v>8</v>
      </c>
      <c r="GB14" s="2" t="s">
        <v>11</v>
      </c>
      <c r="GC14" s="5">
        <v>17688</v>
      </c>
      <c r="GD14" s="5">
        <v>53064</v>
      </c>
      <c r="GE14" s="5">
        <v>0</v>
      </c>
      <c r="GF14" s="5">
        <f t="shared" si="28"/>
        <v>53064</v>
      </c>
      <c r="GG14" s="9"/>
      <c r="GH14" s="1">
        <v>8</v>
      </c>
      <c r="GI14" s="2" t="s">
        <v>11</v>
      </c>
      <c r="GJ14" s="5">
        <v>0</v>
      </c>
      <c r="GK14" s="5">
        <v>0</v>
      </c>
      <c r="GL14" s="5">
        <v>0</v>
      </c>
      <c r="GM14" s="5">
        <f t="shared" si="29"/>
        <v>0</v>
      </c>
      <c r="GN14" s="9"/>
      <c r="GO14" s="1">
        <v>8</v>
      </c>
      <c r="GP14" s="2" t="s">
        <v>11</v>
      </c>
      <c r="GQ14" s="5">
        <v>0</v>
      </c>
      <c r="GR14" s="5">
        <v>0</v>
      </c>
      <c r="GS14" s="5">
        <v>0</v>
      </c>
      <c r="GT14" s="5">
        <f t="shared" si="30"/>
        <v>0</v>
      </c>
      <c r="GU14" s="9"/>
      <c r="GV14" s="1">
        <v>8</v>
      </c>
      <c r="GW14" s="2" t="s">
        <v>11</v>
      </c>
      <c r="GX14" s="5">
        <v>0</v>
      </c>
      <c r="GY14" s="5">
        <v>0</v>
      </c>
      <c r="GZ14" s="5">
        <v>0</v>
      </c>
      <c r="HA14" s="5">
        <f t="shared" si="31"/>
        <v>0</v>
      </c>
      <c r="HB14" s="9"/>
      <c r="HC14" s="1">
        <v>8</v>
      </c>
      <c r="HD14" s="2" t="s">
        <v>11</v>
      </c>
      <c r="HE14" s="5">
        <v>0</v>
      </c>
      <c r="HF14" s="5">
        <v>15600</v>
      </c>
      <c r="HG14" s="5">
        <v>0</v>
      </c>
      <c r="HH14" s="5">
        <f t="shared" si="32"/>
        <v>15600</v>
      </c>
      <c r="HI14" s="9"/>
      <c r="HJ14" s="1">
        <v>8</v>
      </c>
      <c r="HK14" s="2" t="s">
        <v>11</v>
      </c>
      <c r="HL14" s="5">
        <v>0</v>
      </c>
      <c r="HM14" s="5">
        <v>0</v>
      </c>
      <c r="HN14" s="5">
        <v>0</v>
      </c>
      <c r="HO14" s="5">
        <f t="shared" si="33"/>
        <v>0</v>
      </c>
      <c r="HP14" s="9"/>
      <c r="HQ14" s="1">
        <v>8</v>
      </c>
      <c r="HR14" s="2" t="s">
        <v>11</v>
      </c>
      <c r="HS14" s="5">
        <v>18</v>
      </c>
      <c r="HT14" s="5">
        <v>61100</v>
      </c>
      <c r="HU14" s="5">
        <v>0</v>
      </c>
      <c r="HV14" s="5">
        <f t="shared" si="34"/>
        <v>61100</v>
      </c>
      <c r="HW14" s="9"/>
      <c r="HX14" s="1">
        <v>8</v>
      </c>
      <c r="HY14" s="2" t="s">
        <v>11</v>
      </c>
      <c r="HZ14" s="5">
        <v>0</v>
      </c>
      <c r="IA14" s="5">
        <v>0</v>
      </c>
      <c r="IB14" s="5">
        <v>0</v>
      </c>
      <c r="IC14" s="5">
        <f t="shared" si="35"/>
        <v>0</v>
      </c>
      <c r="ID14" s="9"/>
      <c r="IE14" s="1">
        <v>8</v>
      </c>
      <c r="IF14" s="2" t="s">
        <v>11</v>
      </c>
      <c r="IG14" s="5">
        <v>0</v>
      </c>
      <c r="IH14" s="5">
        <v>0</v>
      </c>
      <c r="II14" s="5">
        <v>0</v>
      </c>
      <c r="IJ14" s="5">
        <f t="shared" si="36"/>
        <v>0</v>
      </c>
      <c r="IK14" s="9"/>
      <c r="IL14" s="1">
        <v>8</v>
      </c>
      <c r="IM14" s="2" t="s">
        <v>11</v>
      </c>
      <c r="IN14" s="5">
        <v>0</v>
      </c>
      <c r="IO14" s="5">
        <v>0</v>
      </c>
      <c r="IP14" s="5">
        <v>0</v>
      </c>
      <c r="IQ14" s="5">
        <f t="shared" si="37"/>
        <v>0</v>
      </c>
      <c r="IR14" s="9"/>
      <c r="IS14" s="1">
        <v>8</v>
      </c>
      <c r="IT14" s="2" t="s">
        <v>11</v>
      </c>
      <c r="IU14" s="5">
        <v>0</v>
      </c>
      <c r="IV14" s="5">
        <v>0</v>
      </c>
      <c r="IW14" s="5">
        <v>0</v>
      </c>
      <c r="IX14" s="5">
        <f t="shared" si="38"/>
        <v>0</v>
      </c>
      <c r="IY14" s="9"/>
      <c r="IZ14" s="1">
        <v>8</v>
      </c>
      <c r="JA14" s="2" t="s">
        <v>11</v>
      </c>
      <c r="JB14" s="5">
        <v>0</v>
      </c>
      <c r="JC14" s="5">
        <v>0</v>
      </c>
      <c r="JD14" s="5">
        <v>0</v>
      </c>
      <c r="JE14" s="5">
        <f t="shared" si="39"/>
        <v>0</v>
      </c>
      <c r="JF14" s="9"/>
      <c r="JG14" s="1">
        <v>8</v>
      </c>
      <c r="JH14" s="2" t="s">
        <v>11</v>
      </c>
      <c r="JI14" s="5">
        <v>0</v>
      </c>
      <c r="JJ14" s="5">
        <v>0</v>
      </c>
      <c r="JK14" s="5">
        <v>100000</v>
      </c>
      <c r="JL14" s="5">
        <f t="shared" si="40"/>
        <v>100000</v>
      </c>
      <c r="JM14" s="9"/>
      <c r="JN14" s="1">
        <v>8</v>
      </c>
      <c r="JO14" s="2" t="s">
        <v>11</v>
      </c>
      <c r="JP14" s="5">
        <v>0</v>
      </c>
      <c r="JQ14" s="5">
        <f t="shared" si="41"/>
        <v>133514</v>
      </c>
      <c r="JR14" s="5">
        <f t="shared" si="0"/>
        <v>100000</v>
      </c>
      <c r="JS14" s="5">
        <f t="shared" si="1"/>
        <v>233514</v>
      </c>
      <c r="JT14" s="9"/>
    </row>
    <row r="15" spans="1:280" ht="16.5" hidden="1">
      <c r="A15" s="1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2"/>
        <v>0</v>
      </c>
      <c r="G15" s="9"/>
      <c r="H15" s="1">
        <v>9</v>
      </c>
      <c r="I15" s="2" t="s">
        <v>12</v>
      </c>
      <c r="J15" s="5">
        <v>0</v>
      </c>
      <c r="K15" s="5">
        <v>0</v>
      </c>
      <c r="L15" s="5">
        <v>0</v>
      </c>
      <c r="M15" s="5">
        <f t="shared" si="3"/>
        <v>0</v>
      </c>
      <c r="N15" s="9"/>
      <c r="O15" s="1">
        <v>9</v>
      </c>
      <c r="P15" s="2" t="s">
        <v>12</v>
      </c>
      <c r="Q15" s="5">
        <v>0</v>
      </c>
      <c r="R15" s="5">
        <v>0</v>
      </c>
      <c r="S15" s="5">
        <v>0</v>
      </c>
      <c r="T15" s="5">
        <f t="shared" si="4"/>
        <v>0</v>
      </c>
      <c r="U15" s="9"/>
      <c r="V15" s="1">
        <v>9</v>
      </c>
      <c r="W15" s="2" t="s">
        <v>12</v>
      </c>
      <c r="X15" s="5">
        <v>0</v>
      </c>
      <c r="Y15" s="5">
        <v>0</v>
      </c>
      <c r="Z15" s="5">
        <v>0</v>
      </c>
      <c r="AA15" s="5">
        <f t="shared" si="5"/>
        <v>0</v>
      </c>
      <c r="AB15" s="9"/>
      <c r="AC15" s="1">
        <v>9</v>
      </c>
      <c r="AD15" s="2" t="s">
        <v>12</v>
      </c>
      <c r="AE15" s="5">
        <v>0</v>
      </c>
      <c r="AF15" s="5">
        <v>0</v>
      </c>
      <c r="AG15" s="5">
        <v>0</v>
      </c>
      <c r="AH15" s="5">
        <f t="shared" si="6"/>
        <v>0</v>
      </c>
      <c r="AI15" s="9"/>
      <c r="AJ15" s="1">
        <v>9</v>
      </c>
      <c r="AK15" s="2" t="s">
        <v>12</v>
      </c>
      <c r="AL15" s="5">
        <v>0</v>
      </c>
      <c r="AM15" s="5">
        <v>0</v>
      </c>
      <c r="AN15" s="5">
        <v>0</v>
      </c>
      <c r="AO15" s="5">
        <f t="shared" si="7"/>
        <v>0</v>
      </c>
      <c r="AP15" s="9"/>
      <c r="AQ15" s="1">
        <v>9</v>
      </c>
      <c r="AR15" s="2" t="s">
        <v>12</v>
      </c>
      <c r="AS15" s="5">
        <v>0</v>
      </c>
      <c r="AT15" s="5">
        <v>0</v>
      </c>
      <c r="AU15" s="5">
        <v>0</v>
      </c>
      <c r="AV15" s="5">
        <f t="shared" si="8"/>
        <v>0</v>
      </c>
      <c r="AW15" s="9"/>
      <c r="AX15" s="1">
        <v>9</v>
      </c>
      <c r="AY15" s="2" t="s">
        <v>12</v>
      </c>
      <c r="AZ15" s="5">
        <v>0</v>
      </c>
      <c r="BA15" s="5">
        <v>0</v>
      </c>
      <c r="BB15" s="5">
        <v>0</v>
      </c>
      <c r="BC15" s="5">
        <f t="shared" si="9"/>
        <v>0</v>
      </c>
      <c r="BD15" s="9"/>
      <c r="BE15" s="1">
        <v>9</v>
      </c>
      <c r="BF15" s="2" t="s">
        <v>12</v>
      </c>
      <c r="BG15" s="5">
        <v>0</v>
      </c>
      <c r="BH15" s="5">
        <v>0</v>
      </c>
      <c r="BI15" s="5">
        <v>0</v>
      </c>
      <c r="BJ15" s="5">
        <f t="shared" si="10"/>
        <v>0</v>
      </c>
      <c r="BK15" s="9"/>
      <c r="BL15" s="1">
        <v>9</v>
      </c>
      <c r="BM15" s="2" t="s">
        <v>12</v>
      </c>
      <c r="BN15" s="5">
        <v>0</v>
      </c>
      <c r="BO15" s="5">
        <v>0</v>
      </c>
      <c r="BP15" s="5">
        <v>0</v>
      </c>
      <c r="BQ15" s="5">
        <f t="shared" si="11"/>
        <v>0</v>
      </c>
      <c r="BR15" s="9"/>
      <c r="BS15" s="1">
        <v>9</v>
      </c>
      <c r="BT15" s="2" t="s">
        <v>12</v>
      </c>
      <c r="BU15" s="5">
        <v>0</v>
      </c>
      <c r="BV15" s="5">
        <v>0</v>
      </c>
      <c r="BW15" s="5">
        <v>0</v>
      </c>
      <c r="BX15" s="5">
        <f t="shared" si="12"/>
        <v>0</v>
      </c>
      <c r="BY15" s="9"/>
      <c r="BZ15" s="1">
        <v>9</v>
      </c>
      <c r="CA15" s="2" t="s">
        <v>12</v>
      </c>
      <c r="CB15" s="5">
        <v>0</v>
      </c>
      <c r="CC15" s="5">
        <v>0</v>
      </c>
      <c r="CD15" s="5">
        <v>0</v>
      </c>
      <c r="CE15" s="5">
        <f t="shared" si="13"/>
        <v>0</v>
      </c>
      <c r="CF15" s="9"/>
      <c r="CG15" s="1">
        <v>9</v>
      </c>
      <c r="CH15" s="2" t="s">
        <v>12</v>
      </c>
      <c r="CI15" s="5">
        <v>0</v>
      </c>
      <c r="CJ15" s="5">
        <v>0</v>
      </c>
      <c r="CK15" s="5">
        <v>0</v>
      </c>
      <c r="CL15" s="5">
        <f t="shared" si="14"/>
        <v>0</v>
      </c>
      <c r="CM15" s="9"/>
      <c r="CN15" s="1">
        <v>9</v>
      </c>
      <c r="CO15" s="2" t="s">
        <v>12</v>
      </c>
      <c r="CP15" s="5">
        <v>0</v>
      </c>
      <c r="CQ15" s="5">
        <v>0</v>
      </c>
      <c r="CR15" s="5">
        <v>0</v>
      </c>
      <c r="CS15" s="5">
        <f t="shared" si="15"/>
        <v>0</v>
      </c>
      <c r="CT15" s="9"/>
      <c r="CU15" s="1">
        <v>9</v>
      </c>
      <c r="CV15" s="2" t="s">
        <v>12</v>
      </c>
      <c r="CW15" s="5">
        <v>0</v>
      </c>
      <c r="CX15" s="5">
        <v>0</v>
      </c>
      <c r="CY15" s="5">
        <v>0</v>
      </c>
      <c r="CZ15" s="5">
        <f t="shared" si="16"/>
        <v>0</v>
      </c>
      <c r="DA15" s="9"/>
      <c r="DB15" s="1">
        <v>9</v>
      </c>
      <c r="DC15" s="2" t="s">
        <v>12</v>
      </c>
      <c r="DD15" s="5">
        <v>0</v>
      </c>
      <c r="DE15" s="5">
        <v>0</v>
      </c>
      <c r="DF15" s="5">
        <v>0</v>
      </c>
      <c r="DG15" s="5">
        <f t="shared" si="17"/>
        <v>0</v>
      </c>
      <c r="DH15" s="9"/>
      <c r="DI15" s="1">
        <v>9</v>
      </c>
      <c r="DJ15" s="2" t="s">
        <v>12</v>
      </c>
      <c r="DK15" s="5">
        <v>0</v>
      </c>
      <c r="DL15" s="5">
        <v>0</v>
      </c>
      <c r="DM15" s="5">
        <v>0</v>
      </c>
      <c r="DN15" s="5">
        <f t="shared" si="18"/>
        <v>0</v>
      </c>
      <c r="DO15" s="9"/>
      <c r="DP15" s="1">
        <v>9</v>
      </c>
      <c r="DQ15" s="2" t="s">
        <v>12</v>
      </c>
      <c r="DR15" s="5">
        <v>0</v>
      </c>
      <c r="DS15" s="5">
        <v>0</v>
      </c>
      <c r="DT15" s="5">
        <v>0</v>
      </c>
      <c r="DU15" s="5">
        <f t="shared" si="19"/>
        <v>0</v>
      </c>
      <c r="DV15" s="9"/>
      <c r="DW15" s="1">
        <v>9</v>
      </c>
      <c r="DX15" s="2" t="s">
        <v>12</v>
      </c>
      <c r="DY15" s="5">
        <v>0</v>
      </c>
      <c r="DZ15" s="5">
        <v>0</v>
      </c>
      <c r="EA15" s="5">
        <v>0</v>
      </c>
      <c r="EB15" s="5">
        <f t="shared" si="20"/>
        <v>0</v>
      </c>
      <c r="EC15" s="9"/>
      <c r="ED15" s="1">
        <v>9</v>
      </c>
      <c r="EE15" s="2" t="s">
        <v>12</v>
      </c>
      <c r="EF15" s="5">
        <v>0</v>
      </c>
      <c r="EG15" s="5">
        <v>0</v>
      </c>
      <c r="EH15" s="5">
        <v>0</v>
      </c>
      <c r="EI15" s="5">
        <f t="shared" si="21"/>
        <v>0</v>
      </c>
      <c r="EJ15" s="9"/>
      <c r="EK15" s="1">
        <v>9</v>
      </c>
      <c r="EL15" s="2" t="s">
        <v>12</v>
      </c>
      <c r="EM15" s="5">
        <v>0</v>
      </c>
      <c r="EN15" s="5">
        <v>0</v>
      </c>
      <c r="EO15" s="5">
        <v>0</v>
      </c>
      <c r="EP15" s="5">
        <f t="shared" si="22"/>
        <v>0</v>
      </c>
      <c r="EQ15" s="9"/>
      <c r="ER15" s="1">
        <v>9</v>
      </c>
      <c r="ES15" s="2" t="s">
        <v>12</v>
      </c>
      <c r="ET15" s="5">
        <v>0</v>
      </c>
      <c r="EU15" s="5">
        <v>0</v>
      </c>
      <c r="EV15" s="5">
        <v>0</v>
      </c>
      <c r="EW15" s="5">
        <f t="shared" si="23"/>
        <v>0</v>
      </c>
      <c r="EX15" s="9"/>
      <c r="EY15" s="1">
        <v>9</v>
      </c>
      <c r="EZ15" s="2" t="s">
        <v>12</v>
      </c>
      <c r="FA15" s="5">
        <v>0</v>
      </c>
      <c r="FB15" s="5">
        <v>0</v>
      </c>
      <c r="FC15" s="5">
        <v>0</v>
      </c>
      <c r="FD15" s="5">
        <f t="shared" si="24"/>
        <v>0</v>
      </c>
      <c r="FE15" s="9"/>
      <c r="FF15" s="1">
        <v>9</v>
      </c>
      <c r="FG15" s="2" t="s">
        <v>12</v>
      </c>
      <c r="FH15" s="5">
        <v>0</v>
      </c>
      <c r="FI15" s="5">
        <v>0</v>
      </c>
      <c r="FJ15" s="5">
        <v>0</v>
      </c>
      <c r="FK15" s="5">
        <f t="shared" si="25"/>
        <v>0</v>
      </c>
      <c r="FL15" s="9"/>
      <c r="FM15" s="1">
        <v>9</v>
      </c>
      <c r="FN15" s="2" t="s">
        <v>12</v>
      </c>
      <c r="FO15" s="5">
        <v>166</v>
      </c>
      <c r="FP15" s="5">
        <v>8300</v>
      </c>
      <c r="FQ15" s="5">
        <v>0</v>
      </c>
      <c r="FR15" s="5">
        <f t="shared" si="26"/>
        <v>8300</v>
      </c>
      <c r="FS15" s="9"/>
      <c r="FT15" s="1">
        <v>9</v>
      </c>
      <c r="FU15" s="2" t="s">
        <v>12</v>
      </c>
      <c r="FV15" s="5">
        <v>0</v>
      </c>
      <c r="FW15" s="5">
        <v>0</v>
      </c>
      <c r="FX15" s="5">
        <v>0</v>
      </c>
      <c r="FY15" s="5">
        <f t="shared" si="27"/>
        <v>0</v>
      </c>
      <c r="FZ15" s="9"/>
      <c r="GA15" s="1">
        <v>9</v>
      </c>
      <c r="GB15" s="2" t="s">
        <v>12</v>
      </c>
      <c r="GC15" s="5">
        <v>37236</v>
      </c>
      <c r="GD15" s="5">
        <v>111708</v>
      </c>
      <c r="GE15" s="5">
        <v>0</v>
      </c>
      <c r="GF15" s="5">
        <f t="shared" si="28"/>
        <v>111708</v>
      </c>
      <c r="GG15" s="9"/>
      <c r="GH15" s="1">
        <v>9</v>
      </c>
      <c r="GI15" s="2" t="s">
        <v>12</v>
      </c>
      <c r="GJ15" s="5">
        <v>0</v>
      </c>
      <c r="GK15" s="5">
        <v>0</v>
      </c>
      <c r="GL15" s="5">
        <v>0</v>
      </c>
      <c r="GM15" s="5">
        <f t="shared" si="29"/>
        <v>0</v>
      </c>
      <c r="GN15" s="9"/>
      <c r="GO15" s="1">
        <v>9</v>
      </c>
      <c r="GP15" s="2" t="s">
        <v>12</v>
      </c>
      <c r="GQ15" s="5">
        <v>0</v>
      </c>
      <c r="GR15" s="5">
        <v>0</v>
      </c>
      <c r="GS15" s="5">
        <v>0</v>
      </c>
      <c r="GT15" s="5">
        <f t="shared" si="30"/>
        <v>0</v>
      </c>
      <c r="GU15" s="9"/>
      <c r="GV15" s="1">
        <v>9</v>
      </c>
      <c r="GW15" s="2" t="s">
        <v>12</v>
      </c>
      <c r="GX15" s="5">
        <v>0</v>
      </c>
      <c r="GY15" s="5">
        <v>25000</v>
      </c>
      <c r="GZ15" s="5">
        <v>0</v>
      </c>
      <c r="HA15" s="5">
        <f t="shared" si="31"/>
        <v>25000</v>
      </c>
      <c r="HB15" s="9"/>
      <c r="HC15" s="1">
        <v>9</v>
      </c>
      <c r="HD15" s="2" t="s">
        <v>12</v>
      </c>
      <c r="HE15" s="5">
        <v>0</v>
      </c>
      <c r="HF15" s="5">
        <v>24700</v>
      </c>
      <c r="HG15" s="5">
        <v>0</v>
      </c>
      <c r="HH15" s="5">
        <f t="shared" si="32"/>
        <v>24700</v>
      </c>
      <c r="HI15" s="9"/>
      <c r="HJ15" s="1">
        <v>9</v>
      </c>
      <c r="HK15" s="2" t="s">
        <v>12</v>
      </c>
      <c r="HL15" s="5">
        <v>0</v>
      </c>
      <c r="HM15" s="5">
        <v>0</v>
      </c>
      <c r="HN15" s="5">
        <v>0</v>
      </c>
      <c r="HO15" s="5">
        <f t="shared" si="33"/>
        <v>0</v>
      </c>
      <c r="HP15" s="9"/>
      <c r="HQ15" s="1">
        <v>9</v>
      </c>
      <c r="HR15" s="2" t="s">
        <v>12</v>
      </c>
      <c r="HS15" s="5">
        <v>27</v>
      </c>
      <c r="HT15" s="5">
        <v>91700</v>
      </c>
      <c r="HU15" s="5">
        <v>0</v>
      </c>
      <c r="HV15" s="5">
        <f t="shared" si="34"/>
        <v>91700</v>
      </c>
      <c r="HW15" s="9"/>
      <c r="HX15" s="1">
        <v>9</v>
      </c>
      <c r="HY15" s="2" t="s">
        <v>12</v>
      </c>
      <c r="HZ15" s="5">
        <v>0</v>
      </c>
      <c r="IA15" s="5">
        <v>0</v>
      </c>
      <c r="IB15" s="5">
        <v>0</v>
      </c>
      <c r="IC15" s="5">
        <f t="shared" si="35"/>
        <v>0</v>
      </c>
      <c r="ID15" s="9"/>
      <c r="IE15" s="1">
        <v>9</v>
      </c>
      <c r="IF15" s="2" t="s">
        <v>12</v>
      </c>
      <c r="IG15" s="5">
        <v>0</v>
      </c>
      <c r="IH15" s="5">
        <v>0</v>
      </c>
      <c r="II15" s="5">
        <v>0</v>
      </c>
      <c r="IJ15" s="5">
        <f t="shared" si="36"/>
        <v>0</v>
      </c>
      <c r="IK15" s="9"/>
      <c r="IL15" s="1">
        <v>9</v>
      </c>
      <c r="IM15" s="2" t="s">
        <v>12</v>
      </c>
      <c r="IN15" s="5">
        <v>0</v>
      </c>
      <c r="IO15" s="5">
        <v>0</v>
      </c>
      <c r="IP15" s="5">
        <v>0</v>
      </c>
      <c r="IQ15" s="5">
        <f t="shared" si="37"/>
        <v>0</v>
      </c>
      <c r="IR15" s="9"/>
      <c r="IS15" s="1">
        <v>9</v>
      </c>
      <c r="IT15" s="2" t="s">
        <v>12</v>
      </c>
      <c r="IU15" s="5">
        <v>0</v>
      </c>
      <c r="IV15" s="5">
        <v>0</v>
      </c>
      <c r="IW15" s="5">
        <v>0</v>
      </c>
      <c r="IX15" s="5">
        <f t="shared" si="38"/>
        <v>0</v>
      </c>
      <c r="IY15" s="9"/>
      <c r="IZ15" s="1">
        <v>9</v>
      </c>
      <c r="JA15" s="2" t="s">
        <v>12</v>
      </c>
      <c r="JB15" s="5">
        <v>0</v>
      </c>
      <c r="JC15" s="5">
        <v>0</v>
      </c>
      <c r="JD15" s="5">
        <v>0</v>
      </c>
      <c r="JE15" s="5">
        <f t="shared" si="39"/>
        <v>0</v>
      </c>
      <c r="JF15" s="9"/>
      <c r="JG15" s="1">
        <v>9</v>
      </c>
      <c r="JH15" s="2" t="s">
        <v>12</v>
      </c>
      <c r="JI15" s="5">
        <v>0</v>
      </c>
      <c r="JJ15" s="5">
        <v>0</v>
      </c>
      <c r="JK15" s="5">
        <v>100000</v>
      </c>
      <c r="JL15" s="5">
        <f t="shared" si="40"/>
        <v>100000</v>
      </c>
      <c r="JM15" s="9"/>
      <c r="JN15" s="1">
        <v>9</v>
      </c>
      <c r="JO15" s="2" t="s">
        <v>12</v>
      </c>
      <c r="JP15" s="5">
        <v>0</v>
      </c>
      <c r="JQ15" s="5">
        <f t="shared" si="41"/>
        <v>261408</v>
      </c>
      <c r="JR15" s="5">
        <f t="shared" si="0"/>
        <v>100000</v>
      </c>
      <c r="JS15" s="5">
        <f t="shared" si="1"/>
        <v>361408</v>
      </c>
      <c r="JT15" s="9"/>
    </row>
    <row r="16" spans="1:280" ht="16.5" hidden="1">
      <c r="A16" s="1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2"/>
        <v>0</v>
      </c>
      <c r="G16" s="9"/>
      <c r="H16" s="1">
        <v>10</v>
      </c>
      <c r="I16" s="2" t="s">
        <v>13</v>
      </c>
      <c r="J16" s="5">
        <v>0</v>
      </c>
      <c r="K16" s="5">
        <v>0</v>
      </c>
      <c r="L16" s="5">
        <v>0</v>
      </c>
      <c r="M16" s="5">
        <f t="shared" si="3"/>
        <v>0</v>
      </c>
      <c r="N16" s="9"/>
      <c r="O16" s="1">
        <v>10</v>
      </c>
      <c r="P16" s="2" t="s">
        <v>13</v>
      </c>
      <c r="Q16" s="5">
        <v>0</v>
      </c>
      <c r="R16" s="5">
        <v>0</v>
      </c>
      <c r="S16" s="5">
        <v>0</v>
      </c>
      <c r="T16" s="5">
        <f t="shared" si="4"/>
        <v>0</v>
      </c>
      <c r="U16" s="9"/>
      <c r="V16" s="1">
        <v>10</v>
      </c>
      <c r="W16" s="2" t="s">
        <v>13</v>
      </c>
      <c r="X16" s="5">
        <v>0</v>
      </c>
      <c r="Y16" s="5">
        <v>0</v>
      </c>
      <c r="Z16" s="5">
        <v>0</v>
      </c>
      <c r="AA16" s="5">
        <f t="shared" si="5"/>
        <v>0</v>
      </c>
      <c r="AB16" s="9"/>
      <c r="AC16" s="1">
        <v>10</v>
      </c>
      <c r="AD16" s="2" t="s">
        <v>13</v>
      </c>
      <c r="AE16" s="5">
        <v>0</v>
      </c>
      <c r="AF16" s="5">
        <v>0</v>
      </c>
      <c r="AG16" s="5">
        <v>0</v>
      </c>
      <c r="AH16" s="5">
        <f t="shared" si="6"/>
        <v>0</v>
      </c>
      <c r="AI16" s="9"/>
      <c r="AJ16" s="1">
        <v>10</v>
      </c>
      <c r="AK16" s="2" t="s">
        <v>13</v>
      </c>
      <c r="AL16" s="5">
        <v>0</v>
      </c>
      <c r="AM16" s="5">
        <v>0</v>
      </c>
      <c r="AN16" s="5">
        <v>0</v>
      </c>
      <c r="AO16" s="5">
        <f t="shared" si="7"/>
        <v>0</v>
      </c>
      <c r="AP16" s="9"/>
      <c r="AQ16" s="1">
        <v>10</v>
      </c>
      <c r="AR16" s="2" t="s">
        <v>13</v>
      </c>
      <c r="AS16" s="5">
        <v>0</v>
      </c>
      <c r="AT16" s="5">
        <v>0</v>
      </c>
      <c r="AU16" s="5">
        <v>0</v>
      </c>
      <c r="AV16" s="5">
        <f t="shared" si="8"/>
        <v>0</v>
      </c>
      <c r="AW16" s="9"/>
      <c r="AX16" s="1">
        <v>10</v>
      </c>
      <c r="AY16" s="2" t="s">
        <v>13</v>
      </c>
      <c r="AZ16" s="5">
        <v>0</v>
      </c>
      <c r="BA16" s="5">
        <v>0</v>
      </c>
      <c r="BB16" s="5">
        <v>0</v>
      </c>
      <c r="BC16" s="5">
        <f t="shared" si="9"/>
        <v>0</v>
      </c>
      <c r="BD16" s="9"/>
      <c r="BE16" s="1">
        <v>10</v>
      </c>
      <c r="BF16" s="2" t="s">
        <v>13</v>
      </c>
      <c r="BG16" s="5">
        <v>0</v>
      </c>
      <c r="BH16" s="5">
        <v>0</v>
      </c>
      <c r="BI16" s="5">
        <v>0</v>
      </c>
      <c r="BJ16" s="5">
        <f t="shared" si="10"/>
        <v>0</v>
      </c>
      <c r="BK16" s="9"/>
      <c r="BL16" s="1">
        <v>10</v>
      </c>
      <c r="BM16" s="2" t="s">
        <v>13</v>
      </c>
      <c r="BN16" s="5">
        <v>0</v>
      </c>
      <c r="BO16" s="5">
        <v>0</v>
      </c>
      <c r="BP16" s="5">
        <v>0</v>
      </c>
      <c r="BQ16" s="5">
        <f t="shared" si="11"/>
        <v>0</v>
      </c>
      <c r="BR16" s="9"/>
      <c r="BS16" s="1">
        <v>10</v>
      </c>
      <c r="BT16" s="2" t="s">
        <v>13</v>
      </c>
      <c r="BU16" s="5">
        <v>0</v>
      </c>
      <c r="BV16" s="5">
        <v>0</v>
      </c>
      <c r="BW16" s="5">
        <v>0</v>
      </c>
      <c r="BX16" s="5">
        <f t="shared" si="12"/>
        <v>0</v>
      </c>
      <c r="BY16" s="9"/>
      <c r="BZ16" s="1">
        <v>10</v>
      </c>
      <c r="CA16" s="2" t="s">
        <v>13</v>
      </c>
      <c r="CB16" s="5">
        <v>0</v>
      </c>
      <c r="CC16" s="5">
        <v>0</v>
      </c>
      <c r="CD16" s="5">
        <v>0</v>
      </c>
      <c r="CE16" s="5">
        <f t="shared" si="13"/>
        <v>0</v>
      </c>
      <c r="CF16" s="9"/>
      <c r="CG16" s="1">
        <v>10</v>
      </c>
      <c r="CH16" s="2" t="s">
        <v>13</v>
      </c>
      <c r="CI16" s="5">
        <v>0</v>
      </c>
      <c r="CJ16" s="5">
        <v>0</v>
      </c>
      <c r="CK16" s="5">
        <v>0</v>
      </c>
      <c r="CL16" s="5">
        <f t="shared" si="14"/>
        <v>0</v>
      </c>
      <c r="CM16" s="9"/>
      <c r="CN16" s="1">
        <v>10</v>
      </c>
      <c r="CO16" s="2" t="s">
        <v>13</v>
      </c>
      <c r="CP16" s="5">
        <v>0</v>
      </c>
      <c r="CQ16" s="5">
        <v>0</v>
      </c>
      <c r="CR16" s="5">
        <v>0</v>
      </c>
      <c r="CS16" s="5">
        <f t="shared" si="15"/>
        <v>0</v>
      </c>
      <c r="CT16" s="9"/>
      <c r="CU16" s="1">
        <v>10</v>
      </c>
      <c r="CV16" s="2" t="s">
        <v>13</v>
      </c>
      <c r="CW16" s="5">
        <v>0</v>
      </c>
      <c r="CX16" s="5">
        <v>0</v>
      </c>
      <c r="CY16" s="5">
        <v>0</v>
      </c>
      <c r="CZ16" s="5">
        <f t="shared" si="16"/>
        <v>0</v>
      </c>
      <c r="DA16" s="9"/>
      <c r="DB16" s="1">
        <v>10</v>
      </c>
      <c r="DC16" s="2" t="s">
        <v>13</v>
      </c>
      <c r="DD16" s="5">
        <v>0</v>
      </c>
      <c r="DE16" s="5">
        <v>0</v>
      </c>
      <c r="DF16" s="5">
        <v>0</v>
      </c>
      <c r="DG16" s="5">
        <f t="shared" si="17"/>
        <v>0</v>
      </c>
      <c r="DH16" s="9"/>
      <c r="DI16" s="1">
        <v>10</v>
      </c>
      <c r="DJ16" s="2" t="s">
        <v>13</v>
      </c>
      <c r="DK16" s="5">
        <v>0</v>
      </c>
      <c r="DL16" s="5">
        <v>0</v>
      </c>
      <c r="DM16" s="5">
        <v>0</v>
      </c>
      <c r="DN16" s="5">
        <f t="shared" si="18"/>
        <v>0</v>
      </c>
      <c r="DO16" s="9"/>
      <c r="DP16" s="1">
        <v>10</v>
      </c>
      <c r="DQ16" s="2" t="s">
        <v>13</v>
      </c>
      <c r="DR16" s="5">
        <v>3420</v>
      </c>
      <c r="DS16" s="5">
        <v>342000</v>
      </c>
      <c r="DT16" s="5">
        <v>0</v>
      </c>
      <c r="DU16" s="5">
        <f t="shared" si="19"/>
        <v>342000</v>
      </c>
      <c r="DV16" s="9"/>
      <c r="DW16" s="1">
        <v>10</v>
      </c>
      <c r="DX16" s="2" t="s">
        <v>13</v>
      </c>
      <c r="DY16" s="5">
        <v>0</v>
      </c>
      <c r="DZ16" s="5">
        <v>0</v>
      </c>
      <c r="EA16" s="5">
        <v>0</v>
      </c>
      <c r="EB16" s="5">
        <f t="shared" si="20"/>
        <v>0</v>
      </c>
      <c r="EC16" s="9"/>
      <c r="ED16" s="1">
        <v>10</v>
      </c>
      <c r="EE16" s="2" t="s">
        <v>13</v>
      </c>
      <c r="EF16" s="5">
        <v>0</v>
      </c>
      <c r="EG16" s="5">
        <v>0</v>
      </c>
      <c r="EH16" s="5">
        <v>0</v>
      </c>
      <c r="EI16" s="5">
        <f t="shared" si="21"/>
        <v>0</v>
      </c>
      <c r="EJ16" s="9"/>
      <c r="EK16" s="1">
        <v>10</v>
      </c>
      <c r="EL16" s="2" t="s">
        <v>13</v>
      </c>
      <c r="EM16" s="5">
        <v>0</v>
      </c>
      <c r="EN16" s="5">
        <v>0</v>
      </c>
      <c r="EO16" s="5">
        <v>0</v>
      </c>
      <c r="EP16" s="5">
        <f t="shared" si="22"/>
        <v>0</v>
      </c>
      <c r="EQ16" s="9"/>
      <c r="ER16" s="1">
        <v>10</v>
      </c>
      <c r="ES16" s="2" t="s">
        <v>13</v>
      </c>
      <c r="ET16" s="5">
        <v>0</v>
      </c>
      <c r="EU16" s="5">
        <v>0</v>
      </c>
      <c r="EV16" s="5">
        <v>0</v>
      </c>
      <c r="EW16" s="5">
        <f t="shared" si="23"/>
        <v>0</v>
      </c>
      <c r="EX16" s="9"/>
      <c r="EY16" s="1">
        <v>10</v>
      </c>
      <c r="EZ16" s="2" t="s">
        <v>13</v>
      </c>
      <c r="FA16" s="5">
        <v>0</v>
      </c>
      <c r="FB16" s="5">
        <v>0</v>
      </c>
      <c r="FC16" s="5">
        <v>0</v>
      </c>
      <c r="FD16" s="5">
        <f t="shared" si="24"/>
        <v>0</v>
      </c>
      <c r="FE16" s="9"/>
      <c r="FF16" s="1">
        <v>10</v>
      </c>
      <c r="FG16" s="2" t="s">
        <v>13</v>
      </c>
      <c r="FH16" s="5">
        <v>0</v>
      </c>
      <c r="FI16" s="5">
        <v>0</v>
      </c>
      <c r="FJ16" s="5">
        <v>0</v>
      </c>
      <c r="FK16" s="5">
        <f t="shared" si="25"/>
        <v>0</v>
      </c>
      <c r="FL16" s="9"/>
      <c r="FM16" s="1">
        <v>10</v>
      </c>
      <c r="FN16" s="2" t="s">
        <v>13</v>
      </c>
      <c r="FO16" s="5">
        <v>220</v>
      </c>
      <c r="FP16" s="5">
        <v>11000</v>
      </c>
      <c r="FQ16" s="5">
        <v>0</v>
      </c>
      <c r="FR16" s="5">
        <f t="shared" si="26"/>
        <v>11000</v>
      </c>
      <c r="FS16" s="9"/>
      <c r="FT16" s="1">
        <v>10</v>
      </c>
      <c r="FU16" s="2" t="s">
        <v>13</v>
      </c>
      <c r="FV16" s="5">
        <v>0</v>
      </c>
      <c r="FW16" s="5">
        <v>0</v>
      </c>
      <c r="FX16" s="5">
        <v>0</v>
      </c>
      <c r="FY16" s="5">
        <f t="shared" si="27"/>
        <v>0</v>
      </c>
      <c r="FZ16" s="9"/>
      <c r="GA16" s="1">
        <v>10</v>
      </c>
      <c r="GB16" s="2" t="s">
        <v>13</v>
      </c>
      <c r="GC16" s="5">
        <v>48720</v>
      </c>
      <c r="GD16" s="5">
        <v>146160</v>
      </c>
      <c r="GE16" s="5">
        <v>0</v>
      </c>
      <c r="GF16" s="5">
        <f t="shared" si="28"/>
        <v>146160</v>
      </c>
      <c r="GG16" s="9"/>
      <c r="GH16" s="1">
        <v>10</v>
      </c>
      <c r="GI16" s="2" t="s">
        <v>13</v>
      </c>
      <c r="GJ16" s="5">
        <v>0</v>
      </c>
      <c r="GK16" s="5">
        <v>0</v>
      </c>
      <c r="GL16" s="5">
        <v>0</v>
      </c>
      <c r="GM16" s="5">
        <f t="shared" si="29"/>
        <v>0</v>
      </c>
      <c r="GN16" s="9"/>
      <c r="GO16" s="1">
        <v>10</v>
      </c>
      <c r="GP16" s="2" t="s">
        <v>13</v>
      </c>
      <c r="GQ16" s="5">
        <v>0</v>
      </c>
      <c r="GR16" s="5">
        <v>0</v>
      </c>
      <c r="GS16" s="5">
        <v>0</v>
      </c>
      <c r="GT16" s="5">
        <f t="shared" si="30"/>
        <v>0</v>
      </c>
      <c r="GU16" s="9"/>
      <c r="GV16" s="1">
        <v>10</v>
      </c>
      <c r="GW16" s="2" t="s">
        <v>13</v>
      </c>
      <c r="GX16" s="5">
        <v>0</v>
      </c>
      <c r="GY16" s="5">
        <v>0</v>
      </c>
      <c r="GZ16" s="5">
        <v>0</v>
      </c>
      <c r="HA16" s="5">
        <f t="shared" si="31"/>
        <v>0</v>
      </c>
      <c r="HB16" s="9"/>
      <c r="HC16" s="1">
        <v>10</v>
      </c>
      <c r="HD16" s="2" t="s">
        <v>13</v>
      </c>
      <c r="HE16" s="5">
        <v>0</v>
      </c>
      <c r="HF16" s="5">
        <v>36400</v>
      </c>
      <c r="HG16" s="5">
        <v>0</v>
      </c>
      <c r="HH16" s="5">
        <f t="shared" si="32"/>
        <v>36400</v>
      </c>
      <c r="HI16" s="9"/>
      <c r="HJ16" s="1">
        <v>10</v>
      </c>
      <c r="HK16" s="2" t="s">
        <v>13</v>
      </c>
      <c r="HL16" s="5">
        <v>0</v>
      </c>
      <c r="HM16" s="5">
        <v>0</v>
      </c>
      <c r="HN16" s="5">
        <v>0</v>
      </c>
      <c r="HO16" s="5">
        <f t="shared" si="33"/>
        <v>0</v>
      </c>
      <c r="HP16" s="9"/>
      <c r="HQ16" s="1">
        <v>10</v>
      </c>
      <c r="HR16" s="2" t="s">
        <v>13</v>
      </c>
      <c r="HS16" s="5">
        <v>30</v>
      </c>
      <c r="HT16" s="5">
        <v>101900</v>
      </c>
      <c r="HU16" s="5">
        <v>0</v>
      </c>
      <c r="HV16" s="5">
        <f t="shared" si="34"/>
        <v>101900</v>
      </c>
      <c r="HW16" s="9"/>
      <c r="HX16" s="1">
        <v>10</v>
      </c>
      <c r="HY16" s="2" t="s">
        <v>13</v>
      </c>
      <c r="HZ16" s="5">
        <v>0</v>
      </c>
      <c r="IA16" s="5">
        <v>0</v>
      </c>
      <c r="IB16" s="5">
        <v>0</v>
      </c>
      <c r="IC16" s="5">
        <f t="shared" si="35"/>
        <v>0</v>
      </c>
      <c r="ID16" s="9"/>
      <c r="IE16" s="1">
        <v>10</v>
      </c>
      <c r="IF16" s="2" t="s">
        <v>13</v>
      </c>
      <c r="IG16" s="5">
        <v>0</v>
      </c>
      <c r="IH16" s="5">
        <v>0</v>
      </c>
      <c r="II16" s="5">
        <v>0</v>
      </c>
      <c r="IJ16" s="5">
        <f t="shared" si="36"/>
        <v>0</v>
      </c>
      <c r="IK16" s="9"/>
      <c r="IL16" s="1">
        <v>10</v>
      </c>
      <c r="IM16" s="2" t="s">
        <v>13</v>
      </c>
      <c r="IN16" s="5">
        <v>0</v>
      </c>
      <c r="IO16" s="5">
        <v>0</v>
      </c>
      <c r="IP16" s="5">
        <v>0</v>
      </c>
      <c r="IQ16" s="5">
        <f t="shared" si="37"/>
        <v>0</v>
      </c>
      <c r="IR16" s="9"/>
      <c r="IS16" s="1">
        <v>10</v>
      </c>
      <c r="IT16" s="2" t="s">
        <v>13</v>
      </c>
      <c r="IU16" s="5">
        <v>0</v>
      </c>
      <c r="IV16" s="5">
        <v>0</v>
      </c>
      <c r="IW16" s="5">
        <v>0</v>
      </c>
      <c r="IX16" s="5">
        <f t="shared" si="38"/>
        <v>0</v>
      </c>
      <c r="IY16" s="9"/>
      <c r="IZ16" s="1">
        <v>10</v>
      </c>
      <c r="JA16" s="2" t="s">
        <v>13</v>
      </c>
      <c r="JB16" s="5">
        <v>0</v>
      </c>
      <c r="JC16" s="5">
        <v>0</v>
      </c>
      <c r="JD16" s="5">
        <v>0</v>
      </c>
      <c r="JE16" s="5">
        <f t="shared" si="39"/>
        <v>0</v>
      </c>
      <c r="JF16" s="9"/>
      <c r="JG16" s="1">
        <v>10</v>
      </c>
      <c r="JH16" s="2" t="s">
        <v>13</v>
      </c>
      <c r="JI16" s="5">
        <v>0</v>
      </c>
      <c r="JJ16" s="5">
        <v>0</v>
      </c>
      <c r="JK16" s="5">
        <v>100000</v>
      </c>
      <c r="JL16" s="5">
        <f t="shared" si="40"/>
        <v>100000</v>
      </c>
      <c r="JM16" s="9"/>
      <c r="JN16" s="1">
        <v>10</v>
      </c>
      <c r="JO16" s="2" t="s">
        <v>13</v>
      </c>
      <c r="JP16" s="5">
        <v>0</v>
      </c>
      <c r="JQ16" s="5">
        <f t="shared" si="41"/>
        <v>637460</v>
      </c>
      <c r="JR16" s="5">
        <f t="shared" si="0"/>
        <v>100000</v>
      </c>
      <c r="JS16" s="5">
        <f t="shared" si="1"/>
        <v>737460</v>
      </c>
      <c r="JT16" s="9"/>
    </row>
    <row r="17" spans="1:280" ht="16.5" hidden="1">
      <c r="A17" s="1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2"/>
        <v>0</v>
      </c>
      <c r="G17" s="9"/>
      <c r="H17" s="1">
        <v>11</v>
      </c>
      <c r="I17" s="2" t="s">
        <v>14</v>
      </c>
      <c r="J17" s="5">
        <v>0</v>
      </c>
      <c r="K17" s="5">
        <v>0</v>
      </c>
      <c r="L17" s="5">
        <v>0</v>
      </c>
      <c r="M17" s="5">
        <f t="shared" si="3"/>
        <v>0</v>
      </c>
      <c r="N17" s="9"/>
      <c r="O17" s="1">
        <v>11</v>
      </c>
      <c r="P17" s="2" t="s">
        <v>14</v>
      </c>
      <c r="Q17" s="5">
        <v>0</v>
      </c>
      <c r="R17" s="5">
        <v>0</v>
      </c>
      <c r="S17" s="5">
        <v>0</v>
      </c>
      <c r="T17" s="5">
        <f t="shared" si="4"/>
        <v>0</v>
      </c>
      <c r="U17" s="9"/>
      <c r="V17" s="1">
        <v>11</v>
      </c>
      <c r="W17" s="2" t="s">
        <v>14</v>
      </c>
      <c r="X17" s="5">
        <v>0</v>
      </c>
      <c r="Y17" s="5">
        <v>0</v>
      </c>
      <c r="Z17" s="5">
        <v>0</v>
      </c>
      <c r="AA17" s="5">
        <f t="shared" si="5"/>
        <v>0</v>
      </c>
      <c r="AB17" s="9"/>
      <c r="AC17" s="1">
        <v>11</v>
      </c>
      <c r="AD17" s="2" t="s">
        <v>14</v>
      </c>
      <c r="AE17" s="5">
        <v>0</v>
      </c>
      <c r="AF17" s="5">
        <v>0</v>
      </c>
      <c r="AG17" s="5">
        <v>0</v>
      </c>
      <c r="AH17" s="5">
        <f t="shared" si="6"/>
        <v>0</v>
      </c>
      <c r="AI17" s="9"/>
      <c r="AJ17" s="1">
        <v>11</v>
      </c>
      <c r="AK17" s="2" t="s">
        <v>14</v>
      </c>
      <c r="AL17" s="5">
        <v>0</v>
      </c>
      <c r="AM17" s="5">
        <v>0</v>
      </c>
      <c r="AN17" s="5">
        <v>0</v>
      </c>
      <c r="AO17" s="5">
        <f t="shared" si="7"/>
        <v>0</v>
      </c>
      <c r="AP17" s="9"/>
      <c r="AQ17" s="1">
        <v>11</v>
      </c>
      <c r="AR17" s="2" t="s">
        <v>14</v>
      </c>
      <c r="AS17" s="5">
        <v>0</v>
      </c>
      <c r="AT17" s="5">
        <v>0</v>
      </c>
      <c r="AU17" s="5">
        <v>0</v>
      </c>
      <c r="AV17" s="5">
        <f t="shared" si="8"/>
        <v>0</v>
      </c>
      <c r="AW17" s="9"/>
      <c r="AX17" s="1">
        <v>11</v>
      </c>
      <c r="AY17" s="2" t="s">
        <v>14</v>
      </c>
      <c r="AZ17" s="5">
        <v>0</v>
      </c>
      <c r="BA17" s="5">
        <v>0</v>
      </c>
      <c r="BB17" s="5">
        <v>0</v>
      </c>
      <c r="BC17" s="5">
        <f t="shared" si="9"/>
        <v>0</v>
      </c>
      <c r="BD17" s="9"/>
      <c r="BE17" s="1">
        <v>11</v>
      </c>
      <c r="BF17" s="2" t="s">
        <v>14</v>
      </c>
      <c r="BG17" s="5">
        <v>0</v>
      </c>
      <c r="BH17" s="5">
        <v>0</v>
      </c>
      <c r="BI17" s="5">
        <v>0</v>
      </c>
      <c r="BJ17" s="5">
        <f t="shared" si="10"/>
        <v>0</v>
      </c>
      <c r="BK17" s="9"/>
      <c r="BL17" s="1">
        <v>11</v>
      </c>
      <c r="BM17" s="2" t="s">
        <v>14</v>
      </c>
      <c r="BN17" s="5">
        <v>0</v>
      </c>
      <c r="BO17" s="5">
        <v>0</v>
      </c>
      <c r="BP17" s="5">
        <v>0</v>
      </c>
      <c r="BQ17" s="5">
        <f t="shared" si="11"/>
        <v>0</v>
      </c>
      <c r="BR17" s="9"/>
      <c r="BS17" s="1">
        <v>11</v>
      </c>
      <c r="BT17" s="2" t="s">
        <v>14</v>
      </c>
      <c r="BU17" s="5">
        <v>0</v>
      </c>
      <c r="BV17" s="5">
        <v>0</v>
      </c>
      <c r="BW17" s="5">
        <v>0</v>
      </c>
      <c r="BX17" s="5">
        <f t="shared" si="12"/>
        <v>0</v>
      </c>
      <c r="BY17" s="9"/>
      <c r="BZ17" s="1">
        <v>11</v>
      </c>
      <c r="CA17" s="2" t="s">
        <v>14</v>
      </c>
      <c r="CB17" s="5">
        <v>0</v>
      </c>
      <c r="CC17" s="5">
        <v>0</v>
      </c>
      <c r="CD17" s="5">
        <v>0</v>
      </c>
      <c r="CE17" s="5">
        <f t="shared" si="13"/>
        <v>0</v>
      </c>
      <c r="CF17" s="9"/>
      <c r="CG17" s="1">
        <v>11</v>
      </c>
      <c r="CH17" s="2" t="s">
        <v>14</v>
      </c>
      <c r="CI17" s="5">
        <v>0</v>
      </c>
      <c r="CJ17" s="5">
        <v>0</v>
      </c>
      <c r="CK17" s="5">
        <v>0</v>
      </c>
      <c r="CL17" s="5">
        <f t="shared" si="14"/>
        <v>0</v>
      </c>
      <c r="CM17" s="9"/>
      <c r="CN17" s="1">
        <v>11</v>
      </c>
      <c r="CO17" s="2" t="s">
        <v>14</v>
      </c>
      <c r="CP17" s="5">
        <v>0</v>
      </c>
      <c r="CQ17" s="5">
        <v>0</v>
      </c>
      <c r="CR17" s="5">
        <v>0</v>
      </c>
      <c r="CS17" s="5">
        <f t="shared" si="15"/>
        <v>0</v>
      </c>
      <c r="CT17" s="9"/>
      <c r="CU17" s="1">
        <v>11</v>
      </c>
      <c r="CV17" s="2" t="s">
        <v>14</v>
      </c>
      <c r="CW17" s="5">
        <v>0</v>
      </c>
      <c r="CX17" s="5">
        <v>0</v>
      </c>
      <c r="CY17" s="5">
        <v>0</v>
      </c>
      <c r="CZ17" s="5">
        <f t="shared" si="16"/>
        <v>0</v>
      </c>
      <c r="DA17" s="9"/>
      <c r="DB17" s="1">
        <v>11</v>
      </c>
      <c r="DC17" s="2" t="s">
        <v>14</v>
      </c>
      <c r="DD17" s="5">
        <v>0</v>
      </c>
      <c r="DE17" s="5">
        <v>0</v>
      </c>
      <c r="DF17" s="5">
        <v>0</v>
      </c>
      <c r="DG17" s="5">
        <f t="shared" si="17"/>
        <v>0</v>
      </c>
      <c r="DH17" s="9"/>
      <c r="DI17" s="1">
        <v>11</v>
      </c>
      <c r="DJ17" s="2" t="s">
        <v>14</v>
      </c>
      <c r="DK17" s="5">
        <v>0</v>
      </c>
      <c r="DL17" s="5">
        <v>0</v>
      </c>
      <c r="DM17" s="5">
        <v>0</v>
      </c>
      <c r="DN17" s="5">
        <f t="shared" si="18"/>
        <v>0</v>
      </c>
      <c r="DO17" s="9"/>
      <c r="DP17" s="1">
        <v>11</v>
      </c>
      <c r="DQ17" s="2" t="s">
        <v>14</v>
      </c>
      <c r="DR17" s="5">
        <v>3150</v>
      </c>
      <c r="DS17" s="5">
        <v>315000</v>
      </c>
      <c r="DT17" s="5">
        <v>0</v>
      </c>
      <c r="DU17" s="5">
        <f t="shared" si="19"/>
        <v>315000</v>
      </c>
      <c r="DV17" s="9"/>
      <c r="DW17" s="1">
        <v>11</v>
      </c>
      <c r="DX17" s="2" t="s">
        <v>14</v>
      </c>
      <c r="DY17" s="5">
        <v>0</v>
      </c>
      <c r="DZ17" s="5">
        <v>0</v>
      </c>
      <c r="EA17" s="5">
        <v>0</v>
      </c>
      <c r="EB17" s="5">
        <f t="shared" si="20"/>
        <v>0</v>
      </c>
      <c r="EC17" s="9"/>
      <c r="ED17" s="1">
        <v>11</v>
      </c>
      <c r="EE17" s="2" t="s">
        <v>14</v>
      </c>
      <c r="EF17" s="5">
        <v>0</v>
      </c>
      <c r="EG17" s="5">
        <v>0</v>
      </c>
      <c r="EH17" s="5">
        <v>0</v>
      </c>
      <c r="EI17" s="5">
        <f t="shared" si="21"/>
        <v>0</v>
      </c>
      <c r="EJ17" s="9"/>
      <c r="EK17" s="1">
        <v>11</v>
      </c>
      <c r="EL17" s="2" t="s">
        <v>14</v>
      </c>
      <c r="EM17" s="5">
        <v>0</v>
      </c>
      <c r="EN17" s="5">
        <v>0</v>
      </c>
      <c r="EO17" s="5">
        <v>0</v>
      </c>
      <c r="EP17" s="5">
        <f t="shared" si="22"/>
        <v>0</v>
      </c>
      <c r="EQ17" s="9"/>
      <c r="ER17" s="1">
        <v>11</v>
      </c>
      <c r="ES17" s="2" t="s">
        <v>14</v>
      </c>
      <c r="ET17" s="5">
        <v>0</v>
      </c>
      <c r="EU17" s="5">
        <v>0</v>
      </c>
      <c r="EV17" s="5">
        <v>0</v>
      </c>
      <c r="EW17" s="5">
        <f t="shared" si="23"/>
        <v>0</v>
      </c>
      <c r="EX17" s="9"/>
      <c r="EY17" s="1">
        <v>11</v>
      </c>
      <c r="EZ17" s="2" t="s">
        <v>14</v>
      </c>
      <c r="FA17" s="5">
        <v>0</v>
      </c>
      <c r="FB17" s="5">
        <v>0</v>
      </c>
      <c r="FC17" s="5">
        <v>0</v>
      </c>
      <c r="FD17" s="5">
        <f t="shared" si="24"/>
        <v>0</v>
      </c>
      <c r="FE17" s="9"/>
      <c r="FF17" s="1">
        <v>11</v>
      </c>
      <c r="FG17" s="2" t="s">
        <v>14</v>
      </c>
      <c r="FH17" s="5">
        <v>0</v>
      </c>
      <c r="FI17" s="5">
        <v>0</v>
      </c>
      <c r="FJ17" s="5">
        <v>0</v>
      </c>
      <c r="FK17" s="5">
        <f t="shared" si="25"/>
        <v>0</v>
      </c>
      <c r="FL17" s="9"/>
      <c r="FM17" s="1">
        <v>11</v>
      </c>
      <c r="FN17" s="2" t="s">
        <v>14</v>
      </c>
      <c r="FO17" s="5">
        <v>182</v>
      </c>
      <c r="FP17" s="5">
        <v>9100</v>
      </c>
      <c r="FQ17" s="5">
        <v>0</v>
      </c>
      <c r="FR17" s="5">
        <f t="shared" si="26"/>
        <v>9100</v>
      </c>
      <c r="FS17" s="9"/>
      <c r="FT17" s="1">
        <v>11</v>
      </c>
      <c r="FU17" s="2" t="s">
        <v>14</v>
      </c>
      <c r="FV17" s="5">
        <v>0</v>
      </c>
      <c r="FW17" s="5">
        <v>0</v>
      </c>
      <c r="FX17" s="5">
        <v>0</v>
      </c>
      <c r="FY17" s="5">
        <f t="shared" si="27"/>
        <v>0</v>
      </c>
      <c r="FZ17" s="9"/>
      <c r="GA17" s="1">
        <v>11</v>
      </c>
      <c r="GB17" s="2" t="s">
        <v>14</v>
      </c>
      <c r="GC17" s="5">
        <v>41328</v>
      </c>
      <c r="GD17" s="5">
        <v>123984</v>
      </c>
      <c r="GE17" s="5">
        <v>0</v>
      </c>
      <c r="GF17" s="5">
        <f t="shared" si="28"/>
        <v>123984</v>
      </c>
      <c r="GG17" s="9"/>
      <c r="GH17" s="1">
        <v>11</v>
      </c>
      <c r="GI17" s="2" t="s">
        <v>14</v>
      </c>
      <c r="GJ17" s="5">
        <v>0</v>
      </c>
      <c r="GK17" s="5">
        <v>0</v>
      </c>
      <c r="GL17" s="5">
        <v>0</v>
      </c>
      <c r="GM17" s="5">
        <f t="shared" si="29"/>
        <v>0</v>
      </c>
      <c r="GN17" s="9"/>
      <c r="GO17" s="1">
        <v>11</v>
      </c>
      <c r="GP17" s="2" t="s">
        <v>14</v>
      </c>
      <c r="GQ17" s="5">
        <v>0</v>
      </c>
      <c r="GR17" s="5">
        <v>0</v>
      </c>
      <c r="GS17" s="5">
        <v>0</v>
      </c>
      <c r="GT17" s="5">
        <f t="shared" si="30"/>
        <v>0</v>
      </c>
      <c r="GU17" s="9"/>
      <c r="GV17" s="1">
        <v>11</v>
      </c>
      <c r="GW17" s="2" t="s">
        <v>14</v>
      </c>
      <c r="GX17" s="5">
        <v>0</v>
      </c>
      <c r="GY17" s="5">
        <v>0</v>
      </c>
      <c r="GZ17" s="5">
        <v>0</v>
      </c>
      <c r="HA17" s="5">
        <f t="shared" si="31"/>
        <v>0</v>
      </c>
      <c r="HB17" s="9"/>
      <c r="HC17" s="1">
        <v>11</v>
      </c>
      <c r="HD17" s="2" t="s">
        <v>14</v>
      </c>
      <c r="HE17" s="5">
        <v>0</v>
      </c>
      <c r="HF17" s="5">
        <v>32500</v>
      </c>
      <c r="HG17" s="5">
        <v>0</v>
      </c>
      <c r="HH17" s="5">
        <f t="shared" si="32"/>
        <v>32500</v>
      </c>
      <c r="HI17" s="9"/>
      <c r="HJ17" s="1">
        <v>11</v>
      </c>
      <c r="HK17" s="2" t="s">
        <v>14</v>
      </c>
      <c r="HL17" s="5">
        <v>0</v>
      </c>
      <c r="HM17" s="5">
        <v>0</v>
      </c>
      <c r="HN17" s="5">
        <v>0</v>
      </c>
      <c r="HO17" s="5">
        <f t="shared" si="33"/>
        <v>0</v>
      </c>
      <c r="HP17" s="9"/>
      <c r="HQ17" s="1">
        <v>11</v>
      </c>
      <c r="HR17" s="2" t="s">
        <v>14</v>
      </c>
      <c r="HS17" s="5">
        <v>32</v>
      </c>
      <c r="HT17" s="5">
        <v>108700</v>
      </c>
      <c r="HU17" s="5">
        <v>0</v>
      </c>
      <c r="HV17" s="5">
        <f t="shared" si="34"/>
        <v>108700</v>
      </c>
      <c r="HW17" s="9"/>
      <c r="HX17" s="1">
        <v>11</v>
      </c>
      <c r="HY17" s="2" t="s">
        <v>14</v>
      </c>
      <c r="HZ17" s="5">
        <v>0</v>
      </c>
      <c r="IA17" s="5">
        <v>0</v>
      </c>
      <c r="IB17" s="5">
        <v>0</v>
      </c>
      <c r="IC17" s="5">
        <f t="shared" si="35"/>
        <v>0</v>
      </c>
      <c r="ID17" s="9"/>
      <c r="IE17" s="1">
        <v>11</v>
      </c>
      <c r="IF17" s="2" t="s">
        <v>14</v>
      </c>
      <c r="IG17" s="5">
        <v>0</v>
      </c>
      <c r="IH17" s="5">
        <v>0</v>
      </c>
      <c r="II17" s="5">
        <v>0</v>
      </c>
      <c r="IJ17" s="5">
        <f t="shared" si="36"/>
        <v>0</v>
      </c>
      <c r="IK17" s="9"/>
      <c r="IL17" s="1">
        <v>11</v>
      </c>
      <c r="IM17" s="2" t="s">
        <v>14</v>
      </c>
      <c r="IN17" s="5">
        <v>0</v>
      </c>
      <c r="IO17" s="5">
        <v>0</v>
      </c>
      <c r="IP17" s="5">
        <v>0</v>
      </c>
      <c r="IQ17" s="5">
        <f t="shared" si="37"/>
        <v>0</v>
      </c>
      <c r="IR17" s="9"/>
      <c r="IS17" s="1">
        <v>11</v>
      </c>
      <c r="IT17" s="2" t="s">
        <v>14</v>
      </c>
      <c r="IU17" s="5">
        <v>0</v>
      </c>
      <c r="IV17" s="5">
        <v>0</v>
      </c>
      <c r="IW17" s="5">
        <v>0</v>
      </c>
      <c r="IX17" s="5">
        <f t="shared" si="38"/>
        <v>0</v>
      </c>
      <c r="IY17" s="9"/>
      <c r="IZ17" s="1">
        <v>11</v>
      </c>
      <c r="JA17" s="2" t="s">
        <v>14</v>
      </c>
      <c r="JB17" s="5">
        <v>0</v>
      </c>
      <c r="JC17" s="5">
        <v>0</v>
      </c>
      <c r="JD17" s="5">
        <v>0</v>
      </c>
      <c r="JE17" s="5">
        <f t="shared" si="39"/>
        <v>0</v>
      </c>
      <c r="JF17" s="9"/>
      <c r="JG17" s="1">
        <v>11</v>
      </c>
      <c r="JH17" s="2" t="s">
        <v>14</v>
      </c>
      <c r="JI17" s="5">
        <v>0</v>
      </c>
      <c r="JJ17" s="5">
        <v>0</v>
      </c>
      <c r="JK17" s="5">
        <v>100000</v>
      </c>
      <c r="JL17" s="5">
        <f t="shared" si="40"/>
        <v>100000</v>
      </c>
      <c r="JM17" s="9"/>
      <c r="JN17" s="1">
        <v>11</v>
      </c>
      <c r="JO17" s="2" t="s">
        <v>14</v>
      </c>
      <c r="JP17" s="5">
        <v>0</v>
      </c>
      <c r="JQ17" s="5">
        <f t="shared" si="41"/>
        <v>589284</v>
      </c>
      <c r="JR17" s="5">
        <f t="shared" si="0"/>
        <v>100000</v>
      </c>
      <c r="JS17" s="5">
        <f t="shared" si="1"/>
        <v>689284</v>
      </c>
      <c r="JT17" s="9"/>
    </row>
    <row r="18" spans="1:280" ht="16.5" hidden="1">
      <c r="A18" s="1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2"/>
        <v>0</v>
      </c>
      <c r="G18" s="9"/>
      <c r="H18" s="1">
        <v>12</v>
      </c>
      <c r="I18" s="2" t="s">
        <v>15</v>
      </c>
      <c r="J18" s="5">
        <v>0</v>
      </c>
      <c r="K18" s="5">
        <v>0</v>
      </c>
      <c r="L18" s="5">
        <v>0</v>
      </c>
      <c r="M18" s="5">
        <f t="shared" si="3"/>
        <v>0</v>
      </c>
      <c r="N18" s="9"/>
      <c r="O18" s="1">
        <v>12</v>
      </c>
      <c r="P18" s="2" t="s">
        <v>15</v>
      </c>
      <c r="Q18" s="5">
        <v>0</v>
      </c>
      <c r="R18" s="5">
        <v>0</v>
      </c>
      <c r="S18" s="5">
        <v>0</v>
      </c>
      <c r="T18" s="5">
        <f t="shared" si="4"/>
        <v>0</v>
      </c>
      <c r="U18" s="9"/>
      <c r="V18" s="1">
        <v>12</v>
      </c>
      <c r="W18" s="2" t="s">
        <v>15</v>
      </c>
      <c r="X18" s="5">
        <v>0</v>
      </c>
      <c r="Y18" s="5">
        <v>0</v>
      </c>
      <c r="Z18" s="5">
        <v>0</v>
      </c>
      <c r="AA18" s="5">
        <f t="shared" si="5"/>
        <v>0</v>
      </c>
      <c r="AB18" s="9"/>
      <c r="AC18" s="1">
        <v>12</v>
      </c>
      <c r="AD18" s="2" t="s">
        <v>15</v>
      </c>
      <c r="AE18" s="5">
        <v>0</v>
      </c>
      <c r="AF18" s="5">
        <v>0</v>
      </c>
      <c r="AG18" s="5">
        <v>0</v>
      </c>
      <c r="AH18" s="5">
        <f t="shared" si="6"/>
        <v>0</v>
      </c>
      <c r="AI18" s="9"/>
      <c r="AJ18" s="1">
        <v>12</v>
      </c>
      <c r="AK18" s="2" t="s">
        <v>15</v>
      </c>
      <c r="AL18" s="5">
        <v>0</v>
      </c>
      <c r="AM18" s="5">
        <v>0</v>
      </c>
      <c r="AN18" s="5">
        <v>0</v>
      </c>
      <c r="AO18" s="5">
        <f t="shared" si="7"/>
        <v>0</v>
      </c>
      <c r="AP18" s="9"/>
      <c r="AQ18" s="1">
        <v>12</v>
      </c>
      <c r="AR18" s="2" t="s">
        <v>15</v>
      </c>
      <c r="AS18" s="5">
        <v>0</v>
      </c>
      <c r="AT18" s="5">
        <v>0</v>
      </c>
      <c r="AU18" s="5">
        <v>0</v>
      </c>
      <c r="AV18" s="5">
        <f t="shared" si="8"/>
        <v>0</v>
      </c>
      <c r="AW18" s="9"/>
      <c r="AX18" s="1">
        <v>12</v>
      </c>
      <c r="AY18" s="2" t="s">
        <v>15</v>
      </c>
      <c r="AZ18" s="5">
        <v>0</v>
      </c>
      <c r="BA18" s="5">
        <v>0</v>
      </c>
      <c r="BB18" s="5">
        <v>0</v>
      </c>
      <c r="BC18" s="5">
        <f t="shared" si="9"/>
        <v>0</v>
      </c>
      <c r="BD18" s="9"/>
      <c r="BE18" s="1">
        <v>12</v>
      </c>
      <c r="BF18" s="2" t="s">
        <v>15</v>
      </c>
      <c r="BG18" s="5">
        <v>0</v>
      </c>
      <c r="BH18" s="5">
        <v>0</v>
      </c>
      <c r="BI18" s="5">
        <v>0</v>
      </c>
      <c r="BJ18" s="5">
        <f t="shared" si="10"/>
        <v>0</v>
      </c>
      <c r="BK18" s="9"/>
      <c r="BL18" s="1">
        <v>12</v>
      </c>
      <c r="BM18" s="2" t="s">
        <v>15</v>
      </c>
      <c r="BN18" s="5">
        <v>0</v>
      </c>
      <c r="BO18" s="5">
        <v>0</v>
      </c>
      <c r="BP18" s="5">
        <v>0</v>
      </c>
      <c r="BQ18" s="5">
        <f t="shared" si="11"/>
        <v>0</v>
      </c>
      <c r="BR18" s="9"/>
      <c r="BS18" s="1">
        <v>12</v>
      </c>
      <c r="BT18" s="2" t="s">
        <v>15</v>
      </c>
      <c r="BU18" s="5">
        <v>0</v>
      </c>
      <c r="BV18" s="5">
        <v>0</v>
      </c>
      <c r="BW18" s="5">
        <v>0</v>
      </c>
      <c r="BX18" s="5">
        <f t="shared" si="12"/>
        <v>0</v>
      </c>
      <c r="BY18" s="9"/>
      <c r="BZ18" s="1">
        <v>12</v>
      </c>
      <c r="CA18" s="2" t="s">
        <v>15</v>
      </c>
      <c r="CB18" s="5">
        <v>0</v>
      </c>
      <c r="CC18" s="5">
        <v>0</v>
      </c>
      <c r="CD18" s="5">
        <v>0</v>
      </c>
      <c r="CE18" s="5">
        <f t="shared" si="13"/>
        <v>0</v>
      </c>
      <c r="CF18" s="9"/>
      <c r="CG18" s="1">
        <v>12</v>
      </c>
      <c r="CH18" s="2" t="s">
        <v>15</v>
      </c>
      <c r="CI18" s="5">
        <v>0</v>
      </c>
      <c r="CJ18" s="5">
        <v>0</v>
      </c>
      <c r="CK18" s="5">
        <v>0</v>
      </c>
      <c r="CL18" s="5">
        <f t="shared" si="14"/>
        <v>0</v>
      </c>
      <c r="CM18" s="9"/>
      <c r="CN18" s="1">
        <v>12</v>
      </c>
      <c r="CO18" s="2" t="s">
        <v>15</v>
      </c>
      <c r="CP18" s="5">
        <v>0</v>
      </c>
      <c r="CQ18" s="5">
        <v>0</v>
      </c>
      <c r="CR18" s="5">
        <v>0</v>
      </c>
      <c r="CS18" s="5">
        <f t="shared" si="15"/>
        <v>0</v>
      </c>
      <c r="CT18" s="9"/>
      <c r="CU18" s="1">
        <v>12</v>
      </c>
      <c r="CV18" s="2" t="s">
        <v>15</v>
      </c>
      <c r="CW18" s="5">
        <v>0</v>
      </c>
      <c r="CX18" s="5">
        <v>0</v>
      </c>
      <c r="CY18" s="5">
        <v>0</v>
      </c>
      <c r="CZ18" s="5">
        <f t="shared" si="16"/>
        <v>0</v>
      </c>
      <c r="DA18" s="9"/>
      <c r="DB18" s="1">
        <v>12</v>
      </c>
      <c r="DC18" s="2" t="s">
        <v>15</v>
      </c>
      <c r="DD18" s="5">
        <v>0</v>
      </c>
      <c r="DE18" s="5">
        <v>0</v>
      </c>
      <c r="DF18" s="5">
        <v>0</v>
      </c>
      <c r="DG18" s="5">
        <f t="shared" si="17"/>
        <v>0</v>
      </c>
      <c r="DH18" s="9"/>
      <c r="DI18" s="1">
        <v>12</v>
      </c>
      <c r="DJ18" s="2" t="s">
        <v>15</v>
      </c>
      <c r="DK18" s="5">
        <v>0</v>
      </c>
      <c r="DL18" s="5">
        <v>0</v>
      </c>
      <c r="DM18" s="5">
        <v>0</v>
      </c>
      <c r="DN18" s="5">
        <f t="shared" si="18"/>
        <v>0</v>
      </c>
      <c r="DO18" s="9"/>
      <c r="DP18" s="1">
        <v>12</v>
      </c>
      <c r="DQ18" s="2" t="s">
        <v>15</v>
      </c>
      <c r="DR18" s="5">
        <v>0</v>
      </c>
      <c r="DS18" s="5">
        <v>0</v>
      </c>
      <c r="DT18" s="5">
        <v>0</v>
      </c>
      <c r="DU18" s="5">
        <f t="shared" si="19"/>
        <v>0</v>
      </c>
      <c r="DV18" s="9"/>
      <c r="DW18" s="1">
        <v>12</v>
      </c>
      <c r="DX18" s="2" t="s">
        <v>15</v>
      </c>
      <c r="DY18" s="5">
        <v>0</v>
      </c>
      <c r="DZ18" s="5">
        <v>0</v>
      </c>
      <c r="EA18" s="5">
        <v>0</v>
      </c>
      <c r="EB18" s="5">
        <f t="shared" si="20"/>
        <v>0</v>
      </c>
      <c r="EC18" s="9"/>
      <c r="ED18" s="1">
        <v>12</v>
      </c>
      <c r="EE18" s="2" t="s">
        <v>15</v>
      </c>
      <c r="EF18" s="5">
        <v>0</v>
      </c>
      <c r="EG18" s="5">
        <v>0</v>
      </c>
      <c r="EH18" s="5">
        <v>0</v>
      </c>
      <c r="EI18" s="5">
        <f t="shared" si="21"/>
        <v>0</v>
      </c>
      <c r="EJ18" s="9"/>
      <c r="EK18" s="1">
        <v>12</v>
      </c>
      <c r="EL18" s="2" t="s">
        <v>15</v>
      </c>
      <c r="EM18" s="5">
        <v>0</v>
      </c>
      <c r="EN18" s="5">
        <v>0</v>
      </c>
      <c r="EO18" s="5">
        <v>0</v>
      </c>
      <c r="EP18" s="5">
        <f t="shared" si="22"/>
        <v>0</v>
      </c>
      <c r="EQ18" s="9"/>
      <c r="ER18" s="1">
        <v>12</v>
      </c>
      <c r="ES18" s="2" t="s">
        <v>15</v>
      </c>
      <c r="ET18" s="5">
        <v>0</v>
      </c>
      <c r="EU18" s="5">
        <v>0</v>
      </c>
      <c r="EV18" s="5">
        <v>0</v>
      </c>
      <c r="EW18" s="5">
        <f t="shared" si="23"/>
        <v>0</v>
      </c>
      <c r="EX18" s="9"/>
      <c r="EY18" s="1">
        <v>12</v>
      </c>
      <c r="EZ18" s="2" t="s">
        <v>15</v>
      </c>
      <c r="FA18" s="5">
        <v>0</v>
      </c>
      <c r="FB18" s="5">
        <v>0</v>
      </c>
      <c r="FC18" s="5">
        <v>0</v>
      </c>
      <c r="FD18" s="5">
        <f t="shared" si="24"/>
        <v>0</v>
      </c>
      <c r="FE18" s="9"/>
      <c r="FF18" s="1">
        <v>12</v>
      </c>
      <c r="FG18" s="2" t="s">
        <v>15</v>
      </c>
      <c r="FH18" s="5">
        <v>0</v>
      </c>
      <c r="FI18" s="5">
        <v>0</v>
      </c>
      <c r="FJ18" s="5">
        <v>0</v>
      </c>
      <c r="FK18" s="5">
        <f t="shared" si="25"/>
        <v>0</v>
      </c>
      <c r="FL18" s="9"/>
      <c r="FM18" s="1">
        <v>12</v>
      </c>
      <c r="FN18" s="2" t="s">
        <v>15</v>
      </c>
      <c r="FO18" s="5">
        <v>120</v>
      </c>
      <c r="FP18" s="5">
        <v>6000</v>
      </c>
      <c r="FQ18" s="5">
        <v>0</v>
      </c>
      <c r="FR18" s="5">
        <f t="shared" si="26"/>
        <v>6000</v>
      </c>
      <c r="FS18" s="9"/>
      <c r="FT18" s="1">
        <v>12</v>
      </c>
      <c r="FU18" s="2" t="s">
        <v>15</v>
      </c>
      <c r="FV18" s="5">
        <v>0</v>
      </c>
      <c r="FW18" s="5">
        <v>0</v>
      </c>
      <c r="FX18" s="5">
        <v>0</v>
      </c>
      <c r="FY18" s="5">
        <f t="shared" si="27"/>
        <v>0</v>
      </c>
      <c r="FZ18" s="9"/>
      <c r="GA18" s="1">
        <v>12</v>
      </c>
      <c r="GB18" s="2" t="s">
        <v>15</v>
      </c>
      <c r="GC18" s="5">
        <v>27996</v>
      </c>
      <c r="GD18" s="5">
        <v>83988</v>
      </c>
      <c r="GE18" s="5">
        <v>0</v>
      </c>
      <c r="GF18" s="5">
        <f t="shared" si="28"/>
        <v>83988</v>
      </c>
      <c r="GG18" s="9"/>
      <c r="GH18" s="1">
        <v>12</v>
      </c>
      <c r="GI18" s="2" t="s">
        <v>15</v>
      </c>
      <c r="GJ18" s="5">
        <v>0</v>
      </c>
      <c r="GK18" s="5">
        <v>0</v>
      </c>
      <c r="GL18" s="5">
        <v>0</v>
      </c>
      <c r="GM18" s="5">
        <f t="shared" si="29"/>
        <v>0</v>
      </c>
      <c r="GN18" s="9"/>
      <c r="GO18" s="1">
        <v>12</v>
      </c>
      <c r="GP18" s="2" t="s">
        <v>15</v>
      </c>
      <c r="GQ18" s="5">
        <v>0</v>
      </c>
      <c r="GR18" s="5">
        <v>0</v>
      </c>
      <c r="GS18" s="5">
        <v>0</v>
      </c>
      <c r="GT18" s="5">
        <f t="shared" si="30"/>
        <v>0</v>
      </c>
      <c r="GU18" s="9"/>
      <c r="GV18" s="1">
        <v>12</v>
      </c>
      <c r="GW18" s="2" t="s">
        <v>15</v>
      </c>
      <c r="GX18" s="5">
        <v>0</v>
      </c>
      <c r="GY18" s="5">
        <v>0</v>
      </c>
      <c r="GZ18" s="5">
        <v>0</v>
      </c>
      <c r="HA18" s="5">
        <f t="shared" si="31"/>
        <v>0</v>
      </c>
      <c r="HB18" s="9"/>
      <c r="HC18" s="1">
        <v>12</v>
      </c>
      <c r="HD18" s="2" t="s">
        <v>15</v>
      </c>
      <c r="HE18" s="5">
        <v>0</v>
      </c>
      <c r="HF18" s="5">
        <v>20800</v>
      </c>
      <c r="HG18" s="5">
        <v>0</v>
      </c>
      <c r="HH18" s="5">
        <f t="shared" si="32"/>
        <v>20800</v>
      </c>
      <c r="HI18" s="9"/>
      <c r="HJ18" s="1">
        <v>12</v>
      </c>
      <c r="HK18" s="2" t="s">
        <v>15</v>
      </c>
      <c r="HL18" s="5">
        <v>0</v>
      </c>
      <c r="HM18" s="5">
        <v>0</v>
      </c>
      <c r="HN18" s="5">
        <v>0</v>
      </c>
      <c r="HO18" s="5">
        <f t="shared" si="33"/>
        <v>0</v>
      </c>
      <c r="HP18" s="9"/>
      <c r="HQ18" s="1">
        <v>12</v>
      </c>
      <c r="HR18" s="2" t="s">
        <v>15</v>
      </c>
      <c r="HS18" s="5">
        <v>23</v>
      </c>
      <c r="HT18" s="5">
        <v>78100</v>
      </c>
      <c r="HU18" s="5">
        <v>0</v>
      </c>
      <c r="HV18" s="5">
        <f t="shared" si="34"/>
        <v>78100</v>
      </c>
      <c r="HW18" s="9"/>
      <c r="HX18" s="1">
        <v>12</v>
      </c>
      <c r="HY18" s="2" t="s">
        <v>15</v>
      </c>
      <c r="HZ18" s="5">
        <v>0</v>
      </c>
      <c r="IA18" s="5">
        <v>0</v>
      </c>
      <c r="IB18" s="5">
        <v>0</v>
      </c>
      <c r="IC18" s="5">
        <f t="shared" si="35"/>
        <v>0</v>
      </c>
      <c r="ID18" s="9"/>
      <c r="IE18" s="1">
        <v>12</v>
      </c>
      <c r="IF18" s="2" t="s">
        <v>15</v>
      </c>
      <c r="IG18" s="5">
        <v>0</v>
      </c>
      <c r="IH18" s="5">
        <v>0</v>
      </c>
      <c r="II18" s="5">
        <v>0</v>
      </c>
      <c r="IJ18" s="5">
        <f t="shared" si="36"/>
        <v>0</v>
      </c>
      <c r="IK18" s="9"/>
      <c r="IL18" s="1">
        <v>12</v>
      </c>
      <c r="IM18" s="2" t="s">
        <v>15</v>
      </c>
      <c r="IN18" s="5">
        <v>0</v>
      </c>
      <c r="IO18" s="5">
        <v>0</v>
      </c>
      <c r="IP18" s="5">
        <v>0</v>
      </c>
      <c r="IQ18" s="5">
        <f t="shared" si="37"/>
        <v>0</v>
      </c>
      <c r="IR18" s="9"/>
      <c r="IS18" s="1">
        <v>12</v>
      </c>
      <c r="IT18" s="2" t="s">
        <v>15</v>
      </c>
      <c r="IU18" s="5">
        <v>0</v>
      </c>
      <c r="IV18" s="5">
        <v>0</v>
      </c>
      <c r="IW18" s="5">
        <v>0</v>
      </c>
      <c r="IX18" s="5">
        <f t="shared" si="38"/>
        <v>0</v>
      </c>
      <c r="IY18" s="9"/>
      <c r="IZ18" s="1">
        <v>12</v>
      </c>
      <c r="JA18" s="2" t="s">
        <v>15</v>
      </c>
      <c r="JB18" s="5">
        <v>0</v>
      </c>
      <c r="JC18" s="5">
        <v>0</v>
      </c>
      <c r="JD18" s="5">
        <v>0</v>
      </c>
      <c r="JE18" s="5">
        <f t="shared" si="39"/>
        <v>0</v>
      </c>
      <c r="JF18" s="9"/>
      <c r="JG18" s="1">
        <v>12</v>
      </c>
      <c r="JH18" s="2" t="s">
        <v>15</v>
      </c>
      <c r="JI18" s="5">
        <v>0</v>
      </c>
      <c r="JJ18" s="5">
        <v>0</v>
      </c>
      <c r="JK18" s="5">
        <v>100000</v>
      </c>
      <c r="JL18" s="5">
        <f t="shared" si="40"/>
        <v>100000</v>
      </c>
      <c r="JM18" s="9"/>
      <c r="JN18" s="1">
        <v>12</v>
      </c>
      <c r="JO18" s="2" t="s">
        <v>15</v>
      </c>
      <c r="JP18" s="5">
        <v>0</v>
      </c>
      <c r="JQ18" s="5">
        <f t="shared" si="41"/>
        <v>188888</v>
      </c>
      <c r="JR18" s="5">
        <f t="shared" si="0"/>
        <v>100000</v>
      </c>
      <c r="JS18" s="5">
        <f t="shared" si="1"/>
        <v>288888</v>
      </c>
      <c r="JT18" s="9"/>
    </row>
    <row r="19" spans="1:280" ht="16.5" hidden="1">
      <c r="A19" s="1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2"/>
        <v>0</v>
      </c>
      <c r="G19" s="9"/>
      <c r="H19" s="1">
        <v>13</v>
      </c>
      <c r="I19" s="2" t="s">
        <v>16</v>
      </c>
      <c r="J19" s="5">
        <v>0</v>
      </c>
      <c r="K19" s="5">
        <v>0</v>
      </c>
      <c r="L19" s="5">
        <v>0</v>
      </c>
      <c r="M19" s="5">
        <f t="shared" si="3"/>
        <v>0</v>
      </c>
      <c r="N19" s="9"/>
      <c r="O19" s="1">
        <v>13</v>
      </c>
      <c r="P19" s="2" t="s">
        <v>16</v>
      </c>
      <c r="Q19" s="5">
        <v>0</v>
      </c>
      <c r="R19" s="5">
        <v>0</v>
      </c>
      <c r="S19" s="5">
        <v>0</v>
      </c>
      <c r="T19" s="5">
        <f t="shared" si="4"/>
        <v>0</v>
      </c>
      <c r="U19" s="9"/>
      <c r="V19" s="1">
        <v>13</v>
      </c>
      <c r="W19" s="2" t="s">
        <v>16</v>
      </c>
      <c r="X19" s="5">
        <v>0</v>
      </c>
      <c r="Y19" s="5">
        <v>0</v>
      </c>
      <c r="Z19" s="5">
        <v>0</v>
      </c>
      <c r="AA19" s="5">
        <f t="shared" si="5"/>
        <v>0</v>
      </c>
      <c r="AB19" s="9"/>
      <c r="AC19" s="1">
        <v>13</v>
      </c>
      <c r="AD19" s="2" t="s">
        <v>16</v>
      </c>
      <c r="AE19" s="5">
        <v>0</v>
      </c>
      <c r="AF19" s="5">
        <v>0</v>
      </c>
      <c r="AG19" s="5">
        <v>0</v>
      </c>
      <c r="AH19" s="5">
        <f t="shared" si="6"/>
        <v>0</v>
      </c>
      <c r="AI19" s="9"/>
      <c r="AJ19" s="1">
        <v>13</v>
      </c>
      <c r="AK19" s="2" t="s">
        <v>16</v>
      </c>
      <c r="AL19" s="5">
        <v>0</v>
      </c>
      <c r="AM19" s="5">
        <v>0</v>
      </c>
      <c r="AN19" s="5">
        <v>0</v>
      </c>
      <c r="AO19" s="5">
        <f t="shared" si="7"/>
        <v>0</v>
      </c>
      <c r="AP19" s="9"/>
      <c r="AQ19" s="1">
        <v>13</v>
      </c>
      <c r="AR19" s="2" t="s">
        <v>16</v>
      </c>
      <c r="AS19" s="5">
        <v>0</v>
      </c>
      <c r="AT19" s="5">
        <v>0</v>
      </c>
      <c r="AU19" s="5">
        <v>0</v>
      </c>
      <c r="AV19" s="5">
        <f t="shared" si="8"/>
        <v>0</v>
      </c>
      <c r="AW19" s="9"/>
      <c r="AX19" s="1">
        <v>13</v>
      </c>
      <c r="AY19" s="2" t="s">
        <v>16</v>
      </c>
      <c r="AZ19" s="5">
        <v>0</v>
      </c>
      <c r="BA19" s="5">
        <v>0</v>
      </c>
      <c r="BB19" s="5">
        <v>0</v>
      </c>
      <c r="BC19" s="5">
        <f t="shared" si="9"/>
        <v>0</v>
      </c>
      <c r="BD19" s="9"/>
      <c r="BE19" s="1">
        <v>13</v>
      </c>
      <c r="BF19" s="2" t="s">
        <v>16</v>
      </c>
      <c r="BG19" s="5">
        <v>0</v>
      </c>
      <c r="BH19" s="5">
        <v>0</v>
      </c>
      <c r="BI19" s="5">
        <v>0</v>
      </c>
      <c r="BJ19" s="5">
        <f t="shared" si="10"/>
        <v>0</v>
      </c>
      <c r="BK19" s="9"/>
      <c r="BL19" s="1">
        <v>13</v>
      </c>
      <c r="BM19" s="2" t="s">
        <v>16</v>
      </c>
      <c r="BN19" s="5">
        <v>0</v>
      </c>
      <c r="BO19" s="5">
        <v>0</v>
      </c>
      <c r="BP19" s="5">
        <v>0</v>
      </c>
      <c r="BQ19" s="5">
        <f t="shared" si="11"/>
        <v>0</v>
      </c>
      <c r="BR19" s="9"/>
      <c r="BS19" s="1">
        <v>13</v>
      </c>
      <c r="BT19" s="2" t="s">
        <v>16</v>
      </c>
      <c r="BU19" s="5">
        <v>0</v>
      </c>
      <c r="BV19" s="5">
        <v>0</v>
      </c>
      <c r="BW19" s="5">
        <v>0</v>
      </c>
      <c r="BX19" s="5">
        <f t="shared" si="12"/>
        <v>0</v>
      </c>
      <c r="BY19" s="9"/>
      <c r="BZ19" s="1">
        <v>13</v>
      </c>
      <c r="CA19" s="2" t="s">
        <v>16</v>
      </c>
      <c r="CB19" s="5">
        <v>0</v>
      </c>
      <c r="CC19" s="5">
        <v>0</v>
      </c>
      <c r="CD19" s="5">
        <v>0</v>
      </c>
      <c r="CE19" s="5">
        <f t="shared" si="13"/>
        <v>0</v>
      </c>
      <c r="CF19" s="9"/>
      <c r="CG19" s="1">
        <v>13</v>
      </c>
      <c r="CH19" s="2" t="s">
        <v>16</v>
      </c>
      <c r="CI19" s="5">
        <v>0</v>
      </c>
      <c r="CJ19" s="5">
        <v>0</v>
      </c>
      <c r="CK19" s="5">
        <v>0</v>
      </c>
      <c r="CL19" s="5">
        <f t="shared" si="14"/>
        <v>0</v>
      </c>
      <c r="CM19" s="9"/>
      <c r="CN19" s="1">
        <v>13</v>
      </c>
      <c r="CO19" s="2" t="s">
        <v>16</v>
      </c>
      <c r="CP19" s="5">
        <v>0</v>
      </c>
      <c r="CQ19" s="5">
        <v>0</v>
      </c>
      <c r="CR19" s="5">
        <v>0</v>
      </c>
      <c r="CS19" s="5">
        <f t="shared" si="15"/>
        <v>0</v>
      </c>
      <c r="CT19" s="9"/>
      <c r="CU19" s="1">
        <v>13</v>
      </c>
      <c r="CV19" s="2" t="s">
        <v>16</v>
      </c>
      <c r="CW19" s="5">
        <v>0</v>
      </c>
      <c r="CX19" s="5">
        <v>0</v>
      </c>
      <c r="CY19" s="5">
        <v>0</v>
      </c>
      <c r="CZ19" s="5">
        <f t="shared" si="16"/>
        <v>0</v>
      </c>
      <c r="DA19" s="9"/>
      <c r="DB19" s="1">
        <v>13</v>
      </c>
      <c r="DC19" s="2" t="s">
        <v>16</v>
      </c>
      <c r="DD19" s="5">
        <v>0</v>
      </c>
      <c r="DE19" s="5">
        <v>0</v>
      </c>
      <c r="DF19" s="5">
        <v>0</v>
      </c>
      <c r="DG19" s="5">
        <f t="shared" si="17"/>
        <v>0</v>
      </c>
      <c r="DH19" s="9"/>
      <c r="DI19" s="1">
        <v>13</v>
      </c>
      <c r="DJ19" s="2" t="s">
        <v>16</v>
      </c>
      <c r="DK19" s="5">
        <v>0</v>
      </c>
      <c r="DL19" s="5">
        <v>0</v>
      </c>
      <c r="DM19" s="5">
        <v>0</v>
      </c>
      <c r="DN19" s="5">
        <f t="shared" si="18"/>
        <v>0</v>
      </c>
      <c r="DO19" s="9"/>
      <c r="DP19" s="1">
        <v>13</v>
      </c>
      <c r="DQ19" s="2" t="s">
        <v>16</v>
      </c>
      <c r="DR19" s="5">
        <v>1180</v>
      </c>
      <c r="DS19" s="5">
        <v>118000</v>
      </c>
      <c r="DT19" s="5">
        <v>0</v>
      </c>
      <c r="DU19" s="5">
        <f t="shared" si="19"/>
        <v>118000</v>
      </c>
      <c r="DV19" s="9"/>
      <c r="DW19" s="1">
        <v>13</v>
      </c>
      <c r="DX19" s="2" t="s">
        <v>16</v>
      </c>
      <c r="DY19" s="5">
        <v>0</v>
      </c>
      <c r="DZ19" s="5">
        <v>0</v>
      </c>
      <c r="EA19" s="5">
        <v>0</v>
      </c>
      <c r="EB19" s="5">
        <f t="shared" si="20"/>
        <v>0</v>
      </c>
      <c r="EC19" s="9"/>
      <c r="ED19" s="1">
        <v>13</v>
      </c>
      <c r="EE19" s="2" t="s">
        <v>16</v>
      </c>
      <c r="EF19" s="5">
        <v>0</v>
      </c>
      <c r="EG19" s="5">
        <v>0</v>
      </c>
      <c r="EH19" s="5">
        <v>0</v>
      </c>
      <c r="EI19" s="5">
        <f t="shared" si="21"/>
        <v>0</v>
      </c>
      <c r="EJ19" s="9"/>
      <c r="EK19" s="1">
        <v>13</v>
      </c>
      <c r="EL19" s="2" t="s">
        <v>16</v>
      </c>
      <c r="EM19" s="5">
        <v>0</v>
      </c>
      <c r="EN19" s="5">
        <v>0</v>
      </c>
      <c r="EO19" s="5">
        <v>0</v>
      </c>
      <c r="EP19" s="5">
        <f t="shared" si="22"/>
        <v>0</v>
      </c>
      <c r="EQ19" s="9"/>
      <c r="ER19" s="1">
        <v>13</v>
      </c>
      <c r="ES19" s="2" t="s">
        <v>16</v>
      </c>
      <c r="ET19" s="5">
        <v>0</v>
      </c>
      <c r="EU19" s="5">
        <v>0</v>
      </c>
      <c r="EV19" s="5">
        <v>0</v>
      </c>
      <c r="EW19" s="5">
        <f t="shared" si="23"/>
        <v>0</v>
      </c>
      <c r="EX19" s="9"/>
      <c r="EY19" s="1">
        <v>13</v>
      </c>
      <c r="EZ19" s="2" t="s">
        <v>16</v>
      </c>
      <c r="FA19" s="5">
        <v>0</v>
      </c>
      <c r="FB19" s="5">
        <v>0</v>
      </c>
      <c r="FC19" s="5">
        <v>0</v>
      </c>
      <c r="FD19" s="5">
        <f t="shared" si="24"/>
        <v>0</v>
      </c>
      <c r="FE19" s="9"/>
      <c r="FF19" s="1">
        <v>13</v>
      </c>
      <c r="FG19" s="2" t="s">
        <v>16</v>
      </c>
      <c r="FH19" s="5">
        <v>0</v>
      </c>
      <c r="FI19" s="5">
        <v>0</v>
      </c>
      <c r="FJ19" s="5">
        <v>0</v>
      </c>
      <c r="FK19" s="5">
        <f t="shared" si="25"/>
        <v>0</v>
      </c>
      <c r="FL19" s="9"/>
      <c r="FM19" s="1">
        <v>13</v>
      </c>
      <c r="FN19" s="2" t="s">
        <v>16</v>
      </c>
      <c r="FO19" s="5">
        <v>75</v>
      </c>
      <c r="FP19" s="5">
        <v>3750</v>
      </c>
      <c r="FQ19" s="5">
        <v>0</v>
      </c>
      <c r="FR19" s="5">
        <f t="shared" si="26"/>
        <v>3750</v>
      </c>
      <c r="FS19" s="9"/>
      <c r="FT19" s="1">
        <v>13</v>
      </c>
      <c r="FU19" s="2" t="s">
        <v>16</v>
      </c>
      <c r="FV19" s="5">
        <v>0</v>
      </c>
      <c r="FW19" s="5">
        <v>0</v>
      </c>
      <c r="FX19" s="5">
        <v>0</v>
      </c>
      <c r="FY19" s="5">
        <f t="shared" si="27"/>
        <v>0</v>
      </c>
      <c r="FZ19" s="9"/>
      <c r="GA19" s="1">
        <v>13</v>
      </c>
      <c r="GB19" s="2" t="s">
        <v>16</v>
      </c>
      <c r="GC19" s="5">
        <v>18048</v>
      </c>
      <c r="GD19" s="5">
        <v>54144</v>
      </c>
      <c r="GE19" s="5">
        <v>0</v>
      </c>
      <c r="GF19" s="5">
        <f t="shared" si="28"/>
        <v>54144</v>
      </c>
      <c r="GG19" s="9"/>
      <c r="GH19" s="1">
        <v>13</v>
      </c>
      <c r="GI19" s="2" t="s">
        <v>16</v>
      </c>
      <c r="GJ19" s="5">
        <v>0</v>
      </c>
      <c r="GK19" s="5">
        <v>0</v>
      </c>
      <c r="GL19" s="5">
        <v>0</v>
      </c>
      <c r="GM19" s="5">
        <f t="shared" si="29"/>
        <v>0</v>
      </c>
      <c r="GN19" s="9"/>
      <c r="GO19" s="1">
        <v>13</v>
      </c>
      <c r="GP19" s="2" t="s">
        <v>16</v>
      </c>
      <c r="GQ19" s="5">
        <v>0</v>
      </c>
      <c r="GR19" s="5">
        <v>0</v>
      </c>
      <c r="GS19" s="5">
        <v>0</v>
      </c>
      <c r="GT19" s="5">
        <f t="shared" si="30"/>
        <v>0</v>
      </c>
      <c r="GU19" s="9"/>
      <c r="GV19" s="1">
        <v>13</v>
      </c>
      <c r="GW19" s="2" t="s">
        <v>16</v>
      </c>
      <c r="GX19" s="5">
        <v>0</v>
      </c>
      <c r="GY19" s="5">
        <v>0</v>
      </c>
      <c r="GZ19" s="5">
        <v>0</v>
      </c>
      <c r="HA19" s="5">
        <f t="shared" si="31"/>
        <v>0</v>
      </c>
      <c r="HB19" s="9"/>
      <c r="HC19" s="1">
        <v>13</v>
      </c>
      <c r="HD19" s="2" t="s">
        <v>16</v>
      </c>
      <c r="HE19" s="5">
        <v>0</v>
      </c>
      <c r="HF19" s="5">
        <v>13000</v>
      </c>
      <c r="HG19" s="5">
        <v>0</v>
      </c>
      <c r="HH19" s="5">
        <f t="shared" si="32"/>
        <v>13000</v>
      </c>
      <c r="HI19" s="9"/>
      <c r="HJ19" s="1">
        <v>13</v>
      </c>
      <c r="HK19" s="2" t="s">
        <v>16</v>
      </c>
      <c r="HL19" s="5">
        <v>0</v>
      </c>
      <c r="HM19" s="5">
        <v>0</v>
      </c>
      <c r="HN19" s="5">
        <v>0</v>
      </c>
      <c r="HO19" s="5">
        <f t="shared" si="33"/>
        <v>0</v>
      </c>
      <c r="HP19" s="9"/>
      <c r="HQ19" s="1">
        <v>13</v>
      </c>
      <c r="HR19" s="2" t="s">
        <v>16</v>
      </c>
      <c r="HS19" s="5">
        <v>10</v>
      </c>
      <c r="HT19" s="5">
        <v>33900</v>
      </c>
      <c r="HU19" s="5">
        <v>0</v>
      </c>
      <c r="HV19" s="5">
        <f t="shared" si="34"/>
        <v>33900</v>
      </c>
      <c r="HW19" s="9"/>
      <c r="HX19" s="1">
        <v>13</v>
      </c>
      <c r="HY19" s="2" t="s">
        <v>16</v>
      </c>
      <c r="HZ19" s="5">
        <v>0</v>
      </c>
      <c r="IA19" s="5">
        <v>0</v>
      </c>
      <c r="IB19" s="5">
        <v>0</v>
      </c>
      <c r="IC19" s="5">
        <f t="shared" si="35"/>
        <v>0</v>
      </c>
      <c r="ID19" s="9"/>
      <c r="IE19" s="1">
        <v>13</v>
      </c>
      <c r="IF19" s="2" t="s">
        <v>16</v>
      </c>
      <c r="IG19" s="5">
        <v>0</v>
      </c>
      <c r="IH19" s="5">
        <v>0</v>
      </c>
      <c r="II19" s="5">
        <v>0</v>
      </c>
      <c r="IJ19" s="5">
        <f t="shared" si="36"/>
        <v>0</v>
      </c>
      <c r="IK19" s="9"/>
      <c r="IL19" s="1">
        <v>13</v>
      </c>
      <c r="IM19" s="2" t="s">
        <v>16</v>
      </c>
      <c r="IN19" s="5">
        <v>0</v>
      </c>
      <c r="IO19" s="5">
        <v>0</v>
      </c>
      <c r="IP19" s="5">
        <v>0</v>
      </c>
      <c r="IQ19" s="5">
        <f t="shared" si="37"/>
        <v>0</v>
      </c>
      <c r="IR19" s="9"/>
      <c r="IS19" s="1">
        <v>13</v>
      </c>
      <c r="IT19" s="2" t="s">
        <v>16</v>
      </c>
      <c r="IU19" s="5">
        <v>0</v>
      </c>
      <c r="IV19" s="5">
        <v>0</v>
      </c>
      <c r="IW19" s="5">
        <v>0</v>
      </c>
      <c r="IX19" s="5">
        <f t="shared" si="38"/>
        <v>0</v>
      </c>
      <c r="IY19" s="9"/>
      <c r="IZ19" s="1">
        <v>13</v>
      </c>
      <c r="JA19" s="2" t="s">
        <v>16</v>
      </c>
      <c r="JB19" s="5">
        <v>0</v>
      </c>
      <c r="JC19" s="5">
        <v>0</v>
      </c>
      <c r="JD19" s="5">
        <v>0</v>
      </c>
      <c r="JE19" s="5">
        <f t="shared" si="39"/>
        <v>0</v>
      </c>
      <c r="JF19" s="9"/>
      <c r="JG19" s="1">
        <v>13</v>
      </c>
      <c r="JH19" s="2" t="s">
        <v>16</v>
      </c>
      <c r="JI19" s="5">
        <v>0</v>
      </c>
      <c r="JJ19" s="5">
        <v>0</v>
      </c>
      <c r="JK19" s="5">
        <v>100000</v>
      </c>
      <c r="JL19" s="5">
        <f t="shared" si="40"/>
        <v>100000</v>
      </c>
      <c r="JM19" s="9"/>
      <c r="JN19" s="1">
        <v>13</v>
      </c>
      <c r="JO19" s="2" t="s">
        <v>16</v>
      </c>
      <c r="JP19" s="5">
        <v>0</v>
      </c>
      <c r="JQ19" s="5">
        <f t="shared" si="41"/>
        <v>222794</v>
      </c>
      <c r="JR19" s="5">
        <f t="shared" si="0"/>
        <v>100000</v>
      </c>
      <c r="JS19" s="5">
        <f t="shared" si="1"/>
        <v>322794</v>
      </c>
      <c r="JT19" s="9"/>
    </row>
    <row r="20" spans="1:280" ht="16.5" hidden="1">
      <c r="A20" s="1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2"/>
        <v>0</v>
      </c>
      <c r="G20" s="9"/>
      <c r="H20" s="1">
        <v>14</v>
      </c>
      <c r="I20" s="2" t="s">
        <v>17</v>
      </c>
      <c r="J20" s="5">
        <v>0</v>
      </c>
      <c r="K20" s="5">
        <v>0</v>
      </c>
      <c r="L20" s="5">
        <v>0</v>
      </c>
      <c r="M20" s="5">
        <f t="shared" si="3"/>
        <v>0</v>
      </c>
      <c r="N20" s="9"/>
      <c r="O20" s="1">
        <v>14</v>
      </c>
      <c r="P20" s="2" t="s">
        <v>17</v>
      </c>
      <c r="Q20" s="5">
        <v>0</v>
      </c>
      <c r="R20" s="5">
        <v>0</v>
      </c>
      <c r="S20" s="5">
        <v>0</v>
      </c>
      <c r="T20" s="5">
        <f t="shared" si="4"/>
        <v>0</v>
      </c>
      <c r="U20" s="9"/>
      <c r="V20" s="1">
        <v>14</v>
      </c>
      <c r="W20" s="2" t="s">
        <v>17</v>
      </c>
      <c r="X20" s="5">
        <v>0</v>
      </c>
      <c r="Y20" s="5">
        <v>0</v>
      </c>
      <c r="Z20" s="5">
        <v>0</v>
      </c>
      <c r="AA20" s="5">
        <f t="shared" si="5"/>
        <v>0</v>
      </c>
      <c r="AB20" s="9"/>
      <c r="AC20" s="1">
        <v>14</v>
      </c>
      <c r="AD20" s="2" t="s">
        <v>17</v>
      </c>
      <c r="AE20" s="5">
        <v>0</v>
      </c>
      <c r="AF20" s="5">
        <v>0</v>
      </c>
      <c r="AG20" s="5">
        <v>0</v>
      </c>
      <c r="AH20" s="5">
        <f t="shared" si="6"/>
        <v>0</v>
      </c>
      <c r="AI20" s="9"/>
      <c r="AJ20" s="1">
        <v>14</v>
      </c>
      <c r="AK20" s="2" t="s">
        <v>17</v>
      </c>
      <c r="AL20" s="5">
        <v>0</v>
      </c>
      <c r="AM20" s="5">
        <v>0</v>
      </c>
      <c r="AN20" s="5">
        <v>0</v>
      </c>
      <c r="AO20" s="5">
        <f t="shared" si="7"/>
        <v>0</v>
      </c>
      <c r="AP20" s="9"/>
      <c r="AQ20" s="1">
        <v>14</v>
      </c>
      <c r="AR20" s="2" t="s">
        <v>17</v>
      </c>
      <c r="AS20" s="5">
        <v>0</v>
      </c>
      <c r="AT20" s="5">
        <v>0</v>
      </c>
      <c r="AU20" s="5">
        <v>0</v>
      </c>
      <c r="AV20" s="5">
        <f t="shared" si="8"/>
        <v>0</v>
      </c>
      <c r="AW20" s="9"/>
      <c r="AX20" s="1">
        <v>14</v>
      </c>
      <c r="AY20" s="2" t="s">
        <v>17</v>
      </c>
      <c r="AZ20" s="5">
        <v>0</v>
      </c>
      <c r="BA20" s="5">
        <v>0</v>
      </c>
      <c r="BB20" s="5">
        <v>0</v>
      </c>
      <c r="BC20" s="5">
        <f t="shared" si="9"/>
        <v>0</v>
      </c>
      <c r="BD20" s="9"/>
      <c r="BE20" s="1">
        <v>14</v>
      </c>
      <c r="BF20" s="2" t="s">
        <v>17</v>
      </c>
      <c r="BG20" s="5">
        <v>0</v>
      </c>
      <c r="BH20" s="5">
        <v>0</v>
      </c>
      <c r="BI20" s="5">
        <v>0</v>
      </c>
      <c r="BJ20" s="5">
        <f t="shared" si="10"/>
        <v>0</v>
      </c>
      <c r="BK20" s="9"/>
      <c r="BL20" s="1">
        <v>14</v>
      </c>
      <c r="BM20" s="2" t="s">
        <v>17</v>
      </c>
      <c r="BN20" s="5">
        <v>0</v>
      </c>
      <c r="BO20" s="5">
        <v>0</v>
      </c>
      <c r="BP20" s="5">
        <v>0</v>
      </c>
      <c r="BQ20" s="5">
        <f t="shared" si="11"/>
        <v>0</v>
      </c>
      <c r="BR20" s="9"/>
      <c r="BS20" s="1">
        <v>14</v>
      </c>
      <c r="BT20" s="2" t="s">
        <v>17</v>
      </c>
      <c r="BU20" s="5">
        <v>0</v>
      </c>
      <c r="BV20" s="5">
        <v>0</v>
      </c>
      <c r="BW20" s="5">
        <v>0</v>
      </c>
      <c r="BX20" s="5">
        <f t="shared" si="12"/>
        <v>0</v>
      </c>
      <c r="BY20" s="9"/>
      <c r="BZ20" s="1">
        <v>14</v>
      </c>
      <c r="CA20" s="2" t="s">
        <v>17</v>
      </c>
      <c r="CB20" s="5">
        <v>0</v>
      </c>
      <c r="CC20" s="5">
        <v>0</v>
      </c>
      <c r="CD20" s="5">
        <v>0</v>
      </c>
      <c r="CE20" s="5">
        <f t="shared" si="13"/>
        <v>0</v>
      </c>
      <c r="CF20" s="9"/>
      <c r="CG20" s="1">
        <v>14</v>
      </c>
      <c r="CH20" s="2" t="s">
        <v>17</v>
      </c>
      <c r="CI20" s="5">
        <v>0</v>
      </c>
      <c r="CJ20" s="5">
        <v>0</v>
      </c>
      <c r="CK20" s="5">
        <v>0</v>
      </c>
      <c r="CL20" s="5">
        <f t="shared" si="14"/>
        <v>0</v>
      </c>
      <c r="CM20" s="9"/>
      <c r="CN20" s="1">
        <v>14</v>
      </c>
      <c r="CO20" s="2" t="s">
        <v>17</v>
      </c>
      <c r="CP20" s="5">
        <v>0</v>
      </c>
      <c r="CQ20" s="5">
        <v>0</v>
      </c>
      <c r="CR20" s="5">
        <v>0</v>
      </c>
      <c r="CS20" s="5">
        <f t="shared" si="15"/>
        <v>0</v>
      </c>
      <c r="CT20" s="9"/>
      <c r="CU20" s="1">
        <v>14</v>
      </c>
      <c r="CV20" s="2" t="s">
        <v>17</v>
      </c>
      <c r="CW20" s="5">
        <v>0</v>
      </c>
      <c r="CX20" s="5">
        <v>0</v>
      </c>
      <c r="CY20" s="5">
        <v>0</v>
      </c>
      <c r="CZ20" s="5">
        <f t="shared" si="16"/>
        <v>0</v>
      </c>
      <c r="DA20" s="9"/>
      <c r="DB20" s="1">
        <v>14</v>
      </c>
      <c r="DC20" s="2" t="s">
        <v>17</v>
      </c>
      <c r="DD20" s="5">
        <v>0</v>
      </c>
      <c r="DE20" s="5">
        <v>0</v>
      </c>
      <c r="DF20" s="5">
        <v>0</v>
      </c>
      <c r="DG20" s="5">
        <f t="shared" si="17"/>
        <v>0</v>
      </c>
      <c r="DH20" s="9"/>
      <c r="DI20" s="1">
        <v>14</v>
      </c>
      <c r="DJ20" s="2" t="s">
        <v>17</v>
      </c>
      <c r="DK20" s="5">
        <v>0</v>
      </c>
      <c r="DL20" s="5">
        <v>0</v>
      </c>
      <c r="DM20" s="5">
        <v>0</v>
      </c>
      <c r="DN20" s="5">
        <f t="shared" si="18"/>
        <v>0</v>
      </c>
      <c r="DO20" s="9"/>
      <c r="DP20" s="1">
        <v>14</v>
      </c>
      <c r="DQ20" s="2" t="s">
        <v>17</v>
      </c>
      <c r="DR20" s="5">
        <v>0</v>
      </c>
      <c r="DS20" s="5">
        <v>0</v>
      </c>
      <c r="DT20" s="5">
        <v>0</v>
      </c>
      <c r="DU20" s="5">
        <f t="shared" si="19"/>
        <v>0</v>
      </c>
      <c r="DV20" s="9"/>
      <c r="DW20" s="1">
        <v>14</v>
      </c>
      <c r="DX20" s="2" t="s">
        <v>17</v>
      </c>
      <c r="DY20" s="5">
        <v>0</v>
      </c>
      <c r="DZ20" s="5">
        <v>0</v>
      </c>
      <c r="EA20" s="5">
        <v>0</v>
      </c>
      <c r="EB20" s="5">
        <f t="shared" si="20"/>
        <v>0</v>
      </c>
      <c r="EC20" s="9"/>
      <c r="ED20" s="1">
        <v>14</v>
      </c>
      <c r="EE20" s="2" t="s">
        <v>17</v>
      </c>
      <c r="EF20" s="5">
        <v>0</v>
      </c>
      <c r="EG20" s="5">
        <v>0</v>
      </c>
      <c r="EH20" s="5">
        <v>0</v>
      </c>
      <c r="EI20" s="5">
        <f t="shared" si="21"/>
        <v>0</v>
      </c>
      <c r="EJ20" s="9"/>
      <c r="EK20" s="1">
        <v>14</v>
      </c>
      <c r="EL20" s="2" t="s">
        <v>17</v>
      </c>
      <c r="EM20" s="5">
        <v>0</v>
      </c>
      <c r="EN20" s="5">
        <v>0</v>
      </c>
      <c r="EO20" s="5">
        <v>0</v>
      </c>
      <c r="EP20" s="5">
        <f t="shared" si="22"/>
        <v>0</v>
      </c>
      <c r="EQ20" s="9"/>
      <c r="ER20" s="1">
        <v>14</v>
      </c>
      <c r="ES20" s="2" t="s">
        <v>17</v>
      </c>
      <c r="ET20" s="5">
        <v>0</v>
      </c>
      <c r="EU20" s="5">
        <v>0</v>
      </c>
      <c r="EV20" s="5">
        <v>0</v>
      </c>
      <c r="EW20" s="5">
        <f t="shared" si="23"/>
        <v>0</v>
      </c>
      <c r="EX20" s="9"/>
      <c r="EY20" s="1">
        <v>14</v>
      </c>
      <c r="EZ20" s="2" t="s">
        <v>17</v>
      </c>
      <c r="FA20" s="5">
        <v>0</v>
      </c>
      <c r="FB20" s="5">
        <v>0</v>
      </c>
      <c r="FC20" s="5">
        <v>0</v>
      </c>
      <c r="FD20" s="5">
        <f t="shared" si="24"/>
        <v>0</v>
      </c>
      <c r="FE20" s="9"/>
      <c r="FF20" s="1">
        <v>14</v>
      </c>
      <c r="FG20" s="2" t="s">
        <v>17</v>
      </c>
      <c r="FH20" s="5">
        <v>0</v>
      </c>
      <c r="FI20" s="5">
        <v>0</v>
      </c>
      <c r="FJ20" s="5">
        <v>0</v>
      </c>
      <c r="FK20" s="5">
        <f t="shared" si="25"/>
        <v>0</v>
      </c>
      <c r="FL20" s="9"/>
      <c r="FM20" s="1">
        <v>14</v>
      </c>
      <c r="FN20" s="2" t="s">
        <v>17</v>
      </c>
      <c r="FO20" s="5">
        <v>46</v>
      </c>
      <c r="FP20" s="5">
        <v>2300</v>
      </c>
      <c r="FQ20" s="5">
        <v>0</v>
      </c>
      <c r="FR20" s="5">
        <f t="shared" si="26"/>
        <v>2300</v>
      </c>
      <c r="FS20" s="9"/>
      <c r="FT20" s="1">
        <v>14</v>
      </c>
      <c r="FU20" s="2" t="s">
        <v>17</v>
      </c>
      <c r="FV20" s="5">
        <v>0</v>
      </c>
      <c r="FW20" s="5">
        <v>0</v>
      </c>
      <c r="FX20" s="5">
        <v>0</v>
      </c>
      <c r="FY20" s="5">
        <f t="shared" si="27"/>
        <v>0</v>
      </c>
      <c r="FZ20" s="9"/>
      <c r="GA20" s="1">
        <v>14</v>
      </c>
      <c r="GB20" s="2" t="s">
        <v>17</v>
      </c>
      <c r="GC20" s="5">
        <v>10440</v>
      </c>
      <c r="GD20" s="5">
        <v>31320</v>
      </c>
      <c r="GE20" s="5">
        <v>0</v>
      </c>
      <c r="GF20" s="5">
        <f t="shared" si="28"/>
        <v>31320</v>
      </c>
      <c r="GG20" s="9"/>
      <c r="GH20" s="1">
        <v>14</v>
      </c>
      <c r="GI20" s="2" t="s">
        <v>17</v>
      </c>
      <c r="GJ20" s="5">
        <v>0</v>
      </c>
      <c r="GK20" s="5">
        <v>0</v>
      </c>
      <c r="GL20" s="5">
        <v>0</v>
      </c>
      <c r="GM20" s="5">
        <f t="shared" si="29"/>
        <v>0</v>
      </c>
      <c r="GN20" s="9"/>
      <c r="GO20" s="1">
        <v>14</v>
      </c>
      <c r="GP20" s="2" t="s">
        <v>17</v>
      </c>
      <c r="GQ20" s="5">
        <v>0</v>
      </c>
      <c r="GR20" s="5">
        <v>0</v>
      </c>
      <c r="GS20" s="5">
        <v>0</v>
      </c>
      <c r="GT20" s="5">
        <f t="shared" si="30"/>
        <v>0</v>
      </c>
      <c r="GU20" s="9"/>
      <c r="GV20" s="1">
        <v>14</v>
      </c>
      <c r="GW20" s="2" t="s">
        <v>17</v>
      </c>
      <c r="GX20" s="5">
        <v>0</v>
      </c>
      <c r="GY20" s="5">
        <v>0</v>
      </c>
      <c r="GZ20" s="5">
        <v>0</v>
      </c>
      <c r="HA20" s="5">
        <f t="shared" si="31"/>
        <v>0</v>
      </c>
      <c r="HB20" s="9"/>
      <c r="HC20" s="1">
        <v>14</v>
      </c>
      <c r="HD20" s="2" t="s">
        <v>17</v>
      </c>
      <c r="HE20" s="5">
        <v>0</v>
      </c>
      <c r="HF20" s="5">
        <v>10400</v>
      </c>
      <c r="HG20" s="5">
        <v>0</v>
      </c>
      <c r="HH20" s="5">
        <f t="shared" si="32"/>
        <v>10400</v>
      </c>
      <c r="HI20" s="9"/>
      <c r="HJ20" s="1">
        <v>14</v>
      </c>
      <c r="HK20" s="2" t="s">
        <v>17</v>
      </c>
      <c r="HL20" s="5">
        <v>0</v>
      </c>
      <c r="HM20" s="5">
        <v>0</v>
      </c>
      <c r="HN20" s="5">
        <v>0</v>
      </c>
      <c r="HO20" s="5">
        <f t="shared" si="33"/>
        <v>0</v>
      </c>
      <c r="HP20" s="9"/>
      <c r="HQ20" s="1">
        <v>14</v>
      </c>
      <c r="HR20" s="2" t="s">
        <v>17</v>
      </c>
      <c r="HS20" s="5">
        <v>8</v>
      </c>
      <c r="HT20" s="5">
        <v>27100</v>
      </c>
      <c r="HU20" s="5">
        <v>0</v>
      </c>
      <c r="HV20" s="5">
        <f t="shared" si="34"/>
        <v>27100</v>
      </c>
      <c r="HW20" s="9"/>
      <c r="HX20" s="1">
        <v>14</v>
      </c>
      <c r="HY20" s="2" t="s">
        <v>17</v>
      </c>
      <c r="HZ20" s="5">
        <v>0</v>
      </c>
      <c r="IA20" s="5">
        <v>0</v>
      </c>
      <c r="IB20" s="5">
        <v>0</v>
      </c>
      <c r="IC20" s="5">
        <f t="shared" si="35"/>
        <v>0</v>
      </c>
      <c r="ID20" s="9"/>
      <c r="IE20" s="1">
        <v>14</v>
      </c>
      <c r="IF20" s="2" t="s">
        <v>17</v>
      </c>
      <c r="IG20" s="5">
        <v>0</v>
      </c>
      <c r="IH20" s="5">
        <v>0</v>
      </c>
      <c r="II20" s="5">
        <v>0</v>
      </c>
      <c r="IJ20" s="5">
        <f t="shared" si="36"/>
        <v>0</v>
      </c>
      <c r="IK20" s="9"/>
      <c r="IL20" s="1">
        <v>14</v>
      </c>
      <c r="IM20" s="2" t="s">
        <v>17</v>
      </c>
      <c r="IN20" s="5">
        <v>0</v>
      </c>
      <c r="IO20" s="5">
        <v>0</v>
      </c>
      <c r="IP20" s="5">
        <v>0</v>
      </c>
      <c r="IQ20" s="5">
        <f t="shared" si="37"/>
        <v>0</v>
      </c>
      <c r="IR20" s="9"/>
      <c r="IS20" s="1">
        <v>14</v>
      </c>
      <c r="IT20" s="2" t="s">
        <v>17</v>
      </c>
      <c r="IU20" s="5">
        <v>0</v>
      </c>
      <c r="IV20" s="5">
        <v>0</v>
      </c>
      <c r="IW20" s="5">
        <v>0</v>
      </c>
      <c r="IX20" s="5">
        <f t="shared" si="38"/>
        <v>0</v>
      </c>
      <c r="IY20" s="9"/>
      <c r="IZ20" s="1">
        <v>14</v>
      </c>
      <c r="JA20" s="2" t="s">
        <v>17</v>
      </c>
      <c r="JB20" s="5">
        <v>0</v>
      </c>
      <c r="JC20" s="5">
        <v>0</v>
      </c>
      <c r="JD20" s="5">
        <v>0</v>
      </c>
      <c r="JE20" s="5">
        <f t="shared" si="39"/>
        <v>0</v>
      </c>
      <c r="JF20" s="9"/>
      <c r="JG20" s="1">
        <v>14</v>
      </c>
      <c r="JH20" s="2" t="s">
        <v>17</v>
      </c>
      <c r="JI20" s="5">
        <v>0</v>
      </c>
      <c r="JJ20" s="5">
        <v>0</v>
      </c>
      <c r="JK20" s="5">
        <v>100000</v>
      </c>
      <c r="JL20" s="5">
        <f t="shared" si="40"/>
        <v>100000</v>
      </c>
      <c r="JM20" s="9"/>
      <c r="JN20" s="1">
        <v>14</v>
      </c>
      <c r="JO20" s="2" t="s">
        <v>17</v>
      </c>
      <c r="JP20" s="5">
        <v>0</v>
      </c>
      <c r="JQ20" s="5">
        <f t="shared" si="41"/>
        <v>71120</v>
      </c>
      <c r="JR20" s="5">
        <f t="shared" si="0"/>
        <v>100000</v>
      </c>
      <c r="JS20" s="5">
        <f t="shared" si="1"/>
        <v>171120</v>
      </c>
      <c r="JT20" s="9"/>
    </row>
    <row r="21" spans="1:280" ht="16.5" hidden="1">
      <c r="A21" s="1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2"/>
        <v>0</v>
      </c>
      <c r="G21" s="9"/>
      <c r="H21" s="1">
        <v>15</v>
      </c>
      <c r="I21" s="2" t="s">
        <v>18</v>
      </c>
      <c r="J21" s="5">
        <v>0</v>
      </c>
      <c r="K21" s="5">
        <v>0</v>
      </c>
      <c r="L21" s="5">
        <v>0</v>
      </c>
      <c r="M21" s="5">
        <f t="shared" si="3"/>
        <v>0</v>
      </c>
      <c r="N21" s="9"/>
      <c r="O21" s="1">
        <v>15</v>
      </c>
      <c r="P21" s="2" t="s">
        <v>18</v>
      </c>
      <c r="Q21" s="5">
        <v>0</v>
      </c>
      <c r="R21" s="5">
        <v>0</v>
      </c>
      <c r="S21" s="5">
        <v>0</v>
      </c>
      <c r="T21" s="5">
        <f t="shared" si="4"/>
        <v>0</v>
      </c>
      <c r="U21" s="9"/>
      <c r="V21" s="1">
        <v>15</v>
      </c>
      <c r="W21" s="2" t="s">
        <v>18</v>
      </c>
      <c r="X21" s="5">
        <v>0</v>
      </c>
      <c r="Y21" s="5">
        <v>0</v>
      </c>
      <c r="Z21" s="5">
        <v>0</v>
      </c>
      <c r="AA21" s="5">
        <f t="shared" si="5"/>
        <v>0</v>
      </c>
      <c r="AB21" s="9"/>
      <c r="AC21" s="1">
        <v>15</v>
      </c>
      <c r="AD21" s="2" t="s">
        <v>18</v>
      </c>
      <c r="AE21" s="5">
        <v>0</v>
      </c>
      <c r="AF21" s="5">
        <v>0</v>
      </c>
      <c r="AG21" s="5">
        <v>0</v>
      </c>
      <c r="AH21" s="5">
        <f t="shared" si="6"/>
        <v>0</v>
      </c>
      <c r="AI21" s="9"/>
      <c r="AJ21" s="1">
        <v>15</v>
      </c>
      <c r="AK21" s="2" t="s">
        <v>18</v>
      </c>
      <c r="AL21" s="5">
        <v>0</v>
      </c>
      <c r="AM21" s="5">
        <v>0</v>
      </c>
      <c r="AN21" s="5">
        <v>0</v>
      </c>
      <c r="AO21" s="5">
        <f t="shared" si="7"/>
        <v>0</v>
      </c>
      <c r="AP21" s="9"/>
      <c r="AQ21" s="1">
        <v>15</v>
      </c>
      <c r="AR21" s="2" t="s">
        <v>18</v>
      </c>
      <c r="AS21" s="5">
        <v>0</v>
      </c>
      <c r="AT21" s="5">
        <v>0</v>
      </c>
      <c r="AU21" s="5">
        <v>0</v>
      </c>
      <c r="AV21" s="5">
        <f t="shared" si="8"/>
        <v>0</v>
      </c>
      <c r="AW21" s="9"/>
      <c r="AX21" s="1">
        <v>15</v>
      </c>
      <c r="AY21" s="2" t="s">
        <v>18</v>
      </c>
      <c r="AZ21" s="5">
        <v>0</v>
      </c>
      <c r="BA21" s="5">
        <v>0</v>
      </c>
      <c r="BB21" s="5">
        <v>0</v>
      </c>
      <c r="BC21" s="5">
        <f t="shared" si="9"/>
        <v>0</v>
      </c>
      <c r="BD21" s="9"/>
      <c r="BE21" s="1">
        <v>15</v>
      </c>
      <c r="BF21" s="2" t="s">
        <v>18</v>
      </c>
      <c r="BG21" s="5">
        <v>0</v>
      </c>
      <c r="BH21" s="5">
        <v>0</v>
      </c>
      <c r="BI21" s="5">
        <v>0</v>
      </c>
      <c r="BJ21" s="5">
        <f t="shared" si="10"/>
        <v>0</v>
      </c>
      <c r="BK21" s="9"/>
      <c r="BL21" s="1">
        <v>15</v>
      </c>
      <c r="BM21" s="2" t="s">
        <v>18</v>
      </c>
      <c r="BN21" s="5">
        <v>0</v>
      </c>
      <c r="BO21" s="5">
        <v>0</v>
      </c>
      <c r="BP21" s="5">
        <v>0</v>
      </c>
      <c r="BQ21" s="5">
        <f t="shared" si="11"/>
        <v>0</v>
      </c>
      <c r="BR21" s="9"/>
      <c r="BS21" s="1">
        <v>15</v>
      </c>
      <c r="BT21" s="2" t="s">
        <v>18</v>
      </c>
      <c r="BU21" s="5">
        <v>0</v>
      </c>
      <c r="BV21" s="5">
        <v>0</v>
      </c>
      <c r="BW21" s="5">
        <v>0</v>
      </c>
      <c r="BX21" s="5">
        <f t="shared" si="12"/>
        <v>0</v>
      </c>
      <c r="BY21" s="9"/>
      <c r="BZ21" s="1">
        <v>15</v>
      </c>
      <c r="CA21" s="2" t="s">
        <v>18</v>
      </c>
      <c r="CB21" s="5">
        <v>0</v>
      </c>
      <c r="CC21" s="5">
        <v>0</v>
      </c>
      <c r="CD21" s="5">
        <v>0</v>
      </c>
      <c r="CE21" s="5">
        <f t="shared" si="13"/>
        <v>0</v>
      </c>
      <c r="CF21" s="9"/>
      <c r="CG21" s="1">
        <v>15</v>
      </c>
      <c r="CH21" s="2" t="s">
        <v>18</v>
      </c>
      <c r="CI21" s="5">
        <v>0</v>
      </c>
      <c r="CJ21" s="5">
        <v>0</v>
      </c>
      <c r="CK21" s="5">
        <v>0</v>
      </c>
      <c r="CL21" s="5">
        <f t="shared" si="14"/>
        <v>0</v>
      </c>
      <c r="CM21" s="9"/>
      <c r="CN21" s="1">
        <v>15</v>
      </c>
      <c r="CO21" s="2" t="s">
        <v>18</v>
      </c>
      <c r="CP21" s="5">
        <v>0</v>
      </c>
      <c r="CQ21" s="5">
        <v>0</v>
      </c>
      <c r="CR21" s="5">
        <v>0</v>
      </c>
      <c r="CS21" s="5">
        <f t="shared" si="15"/>
        <v>0</v>
      </c>
      <c r="CT21" s="9"/>
      <c r="CU21" s="1">
        <v>15</v>
      </c>
      <c r="CV21" s="2" t="s">
        <v>18</v>
      </c>
      <c r="CW21" s="5">
        <v>0</v>
      </c>
      <c r="CX21" s="5">
        <v>0</v>
      </c>
      <c r="CY21" s="5">
        <v>0</v>
      </c>
      <c r="CZ21" s="5">
        <f t="shared" si="16"/>
        <v>0</v>
      </c>
      <c r="DA21" s="9"/>
      <c r="DB21" s="1">
        <v>15</v>
      </c>
      <c r="DC21" s="2" t="s">
        <v>18</v>
      </c>
      <c r="DD21" s="5">
        <v>0</v>
      </c>
      <c r="DE21" s="5">
        <v>0</v>
      </c>
      <c r="DF21" s="5">
        <v>0</v>
      </c>
      <c r="DG21" s="5">
        <f t="shared" si="17"/>
        <v>0</v>
      </c>
      <c r="DH21" s="9"/>
      <c r="DI21" s="1">
        <v>15</v>
      </c>
      <c r="DJ21" s="2" t="s">
        <v>18</v>
      </c>
      <c r="DK21" s="5">
        <v>0</v>
      </c>
      <c r="DL21" s="5">
        <v>0</v>
      </c>
      <c r="DM21" s="5">
        <v>0</v>
      </c>
      <c r="DN21" s="5">
        <f t="shared" si="18"/>
        <v>0</v>
      </c>
      <c r="DO21" s="9"/>
      <c r="DP21" s="1">
        <v>15</v>
      </c>
      <c r="DQ21" s="2" t="s">
        <v>18</v>
      </c>
      <c r="DR21" s="5">
        <v>0</v>
      </c>
      <c r="DS21" s="5">
        <v>0</v>
      </c>
      <c r="DT21" s="5">
        <v>0</v>
      </c>
      <c r="DU21" s="5">
        <f t="shared" si="19"/>
        <v>0</v>
      </c>
      <c r="DV21" s="9"/>
      <c r="DW21" s="1">
        <v>15</v>
      </c>
      <c r="DX21" s="2" t="s">
        <v>18</v>
      </c>
      <c r="DY21" s="5">
        <v>0</v>
      </c>
      <c r="DZ21" s="5">
        <v>0</v>
      </c>
      <c r="EA21" s="5">
        <v>0</v>
      </c>
      <c r="EB21" s="5">
        <f t="shared" si="20"/>
        <v>0</v>
      </c>
      <c r="EC21" s="9"/>
      <c r="ED21" s="1">
        <v>15</v>
      </c>
      <c r="EE21" s="2" t="s">
        <v>18</v>
      </c>
      <c r="EF21" s="5">
        <v>0</v>
      </c>
      <c r="EG21" s="5">
        <v>0</v>
      </c>
      <c r="EH21" s="5">
        <v>0</v>
      </c>
      <c r="EI21" s="5">
        <f t="shared" si="21"/>
        <v>0</v>
      </c>
      <c r="EJ21" s="9"/>
      <c r="EK21" s="1">
        <v>15</v>
      </c>
      <c r="EL21" s="2" t="s">
        <v>18</v>
      </c>
      <c r="EM21" s="5">
        <v>0</v>
      </c>
      <c r="EN21" s="5">
        <v>0</v>
      </c>
      <c r="EO21" s="5">
        <v>0</v>
      </c>
      <c r="EP21" s="5">
        <f t="shared" si="22"/>
        <v>0</v>
      </c>
      <c r="EQ21" s="9"/>
      <c r="ER21" s="1">
        <v>15</v>
      </c>
      <c r="ES21" s="2" t="s">
        <v>18</v>
      </c>
      <c r="ET21" s="5">
        <v>0</v>
      </c>
      <c r="EU21" s="5">
        <v>0</v>
      </c>
      <c r="EV21" s="5">
        <v>0</v>
      </c>
      <c r="EW21" s="5">
        <f t="shared" si="23"/>
        <v>0</v>
      </c>
      <c r="EX21" s="9"/>
      <c r="EY21" s="1">
        <v>15</v>
      </c>
      <c r="EZ21" s="2" t="s">
        <v>18</v>
      </c>
      <c r="FA21" s="5">
        <v>0</v>
      </c>
      <c r="FB21" s="5">
        <v>0</v>
      </c>
      <c r="FC21" s="5">
        <v>0</v>
      </c>
      <c r="FD21" s="5">
        <f t="shared" si="24"/>
        <v>0</v>
      </c>
      <c r="FE21" s="9"/>
      <c r="FF21" s="1">
        <v>15</v>
      </c>
      <c r="FG21" s="2" t="s">
        <v>18</v>
      </c>
      <c r="FH21" s="5">
        <v>0</v>
      </c>
      <c r="FI21" s="5">
        <v>0</v>
      </c>
      <c r="FJ21" s="5">
        <v>0</v>
      </c>
      <c r="FK21" s="5">
        <f t="shared" si="25"/>
        <v>0</v>
      </c>
      <c r="FL21" s="9"/>
      <c r="FM21" s="1">
        <v>15</v>
      </c>
      <c r="FN21" s="2" t="s">
        <v>18</v>
      </c>
      <c r="FO21" s="5">
        <v>78</v>
      </c>
      <c r="FP21" s="5">
        <v>3900</v>
      </c>
      <c r="FQ21" s="5">
        <v>0</v>
      </c>
      <c r="FR21" s="5">
        <f t="shared" si="26"/>
        <v>3900</v>
      </c>
      <c r="FS21" s="9"/>
      <c r="FT21" s="1">
        <v>15</v>
      </c>
      <c r="FU21" s="2" t="s">
        <v>18</v>
      </c>
      <c r="FV21" s="5">
        <v>0</v>
      </c>
      <c r="FW21" s="5">
        <v>0</v>
      </c>
      <c r="FX21" s="5">
        <v>0</v>
      </c>
      <c r="FY21" s="5">
        <f t="shared" si="27"/>
        <v>0</v>
      </c>
      <c r="FZ21" s="9"/>
      <c r="GA21" s="1">
        <v>15</v>
      </c>
      <c r="GB21" s="2" t="s">
        <v>18</v>
      </c>
      <c r="GC21" s="5">
        <v>17544</v>
      </c>
      <c r="GD21" s="5">
        <v>52632</v>
      </c>
      <c r="GE21" s="5">
        <v>0</v>
      </c>
      <c r="GF21" s="5">
        <f t="shared" si="28"/>
        <v>52632</v>
      </c>
      <c r="GG21" s="9"/>
      <c r="GH21" s="1">
        <v>15</v>
      </c>
      <c r="GI21" s="2" t="s">
        <v>18</v>
      </c>
      <c r="GJ21" s="5">
        <v>0</v>
      </c>
      <c r="GK21" s="5">
        <v>0</v>
      </c>
      <c r="GL21" s="5">
        <v>0</v>
      </c>
      <c r="GM21" s="5">
        <f t="shared" si="29"/>
        <v>0</v>
      </c>
      <c r="GN21" s="9"/>
      <c r="GO21" s="1">
        <v>15</v>
      </c>
      <c r="GP21" s="2" t="s">
        <v>18</v>
      </c>
      <c r="GQ21" s="5">
        <v>0</v>
      </c>
      <c r="GR21" s="5">
        <v>0</v>
      </c>
      <c r="GS21" s="5">
        <v>0</v>
      </c>
      <c r="GT21" s="5">
        <f t="shared" si="30"/>
        <v>0</v>
      </c>
      <c r="GU21" s="9"/>
      <c r="GV21" s="1">
        <v>15</v>
      </c>
      <c r="GW21" s="2" t="s">
        <v>18</v>
      </c>
      <c r="GX21" s="5">
        <v>0</v>
      </c>
      <c r="GY21" s="5">
        <v>0</v>
      </c>
      <c r="GZ21" s="5">
        <v>0</v>
      </c>
      <c r="HA21" s="5">
        <f t="shared" si="31"/>
        <v>0</v>
      </c>
      <c r="HB21" s="9"/>
      <c r="HC21" s="1">
        <v>15</v>
      </c>
      <c r="HD21" s="2" t="s">
        <v>18</v>
      </c>
      <c r="HE21" s="5">
        <v>0</v>
      </c>
      <c r="HF21" s="5">
        <v>14300</v>
      </c>
      <c r="HG21" s="5">
        <v>0</v>
      </c>
      <c r="HH21" s="5">
        <f t="shared" si="32"/>
        <v>14300</v>
      </c>
      <c r="HI21" s="9"/>
      <c r="HJ21" s="1">
        <v>15</v>
      </c>
      <c r="HK21" s="2" t="s">
        <v>18</v>
      </c>
      <c r="HL21" s="5">
        <v>0</v>
      </c>
      <c r="HM21" s="5">
        <v>0</v>
      </c>
      <c r="HN21" s="5">
        <v>0</v>
      </c>
      <c r="HO21" s="5">
        <f t="shared" si="33"/>
        <v>0</v>
      </c>
      <c r="HP21" s="9"/>
      <c r="HQ21" s="1">
        <v>15</v>
      </c>
      <c r="HR21" s="2" t="s">
        <v>18</v>
      </c>
      <c r="HS21" s="5">
        <v>13</v>
      </c>
      <c r="HT21" s="5">
        <v>44100</v>
      </c>
      <c r="HU21" s="5">
        <v>0</v>
      </c>
      <c r="HV21" s="5">
        <f t="shared" si="34"/>
        <v>44100</v>
      </c>
      <c r="HW21" s="9"/>
      <c r="HX21" s="1">
        <v>15</v>
      </c>
      <c r="HY21" s="2" t="s">
        <v>18</v>
      </c>
      <c r="HZ21" s="5">
        <v>0</v>
      </c>
      <c r="IA21" s="5">
        <v>0</v>
      </c>
      <c r="IB21" s="5">
        <v>0</v>
      </c>
      <c r="IC21" s="5">
        <f t="shared" si="35"/>
        <v>0</v>
      </c>
      <c r="ID21" s="9"/>
      <c r="IE21" s="1">
        <v>15</v>
      </c>
      <c r="IF21" s="2" t="s">
        <v>18</v>
      </c>
      <c r="IG21" s="5">
        <v>0</v>
      </c>
      <c r="IH21" s="5">
        <v>0</v>
      </c>
      <c r="II21" s="5">
        <v>0</v>
      </c>
      <c r="IJ21" s="5">
        <f t="shared" si="36"/>
        <v>0</v>
      </c>
      <c r="IK21" s="9"/>
      <c r="IL21" s="1">
        <v>15</v>
      </c>
      <c r="IM21" s="2" t="s">
        <v>18</v>
      </c>
      <c r="IN21" s="5">
        <v>0</v>
      </c>
      <c r="IO21" s="5">
        <v>0</v>
      </c>
      <c r="IP21" s="5">
        <v>0</v>
      </c>
      <c r="IQ21" s="5">
        <f t="shared" si="37"/>
        <v>0</v>
      </c>
      <c r="IR21" s="9"/>
      <c r="IS21" s="1">
        <v>15</v>
      </c>
      <c r="IT21" s="2" t="s">
        <v>18</v>
      </c>
      <c r="IU21" s="5">
        <v>0</v>
      </c>
      <c r="IV21" s="5">
        <v>0</v>
      </c>
      <c r="IW21" s="5">
        <v>0</v>
      </c>
      <c r="IX21" s="5">
        <f t="shared" si="38"/>
        <v>0</v>
      </c>
      <c r="IY21" s="9"/>
      <c r="IZ21" s="1">
        <v>15</v>
      </c>
      <c r="JA21" s="2" t="s">
        <v>18</v>
      </c>
      <c r="JB21" s="5">
        <v>0</v>
      </c>
      <c r="JC21" s="5">
        <v>0</v>
      </c>
      <c r="JD21" s="5">
        <v>0</v>
      </c>
      <c r="JE21" s="5">
        <f t="shared" si="39"/>
        <v>0</v>
      </c>
      <c r="JF21" s="9"/>
      <c r="JG21" s="1">
        <v>15</v>
      </c>
      <c r="JH21" s="2" t="s">
        <v>18</v>
      </c>
      <c r="JI21" s="5">
        <v>0</v>
      </c>
      <c r="JJ21" s="5">
        <v>0</v>
      </c>
      <c r="JK21" s="5">
        <v>100000</v>
      </c>
      <c r="JL21" s="5">
        <f t="shared" si="40"/>
        <v>100000</v>
      </c>
      <c r="JM21" s="9"/>
      <c r="JN21" s="1">
        <v>15</v>
      </c>
      <c r="JO21" s="2" t="s">
        <v>18</v>
      </c>
      <c r="JP21" s="5">
        <v>0</v>
      </c>
      <c r="JQ21" s="5">
        <f t="shared" si="41"/>
        <v>114932</v>
      </c>
      <c r="JR21" s="5">
        <f t="shared" si="0"/>
        <v>100000</v>
      </c>
      <c r="JS21" s="5">
        <f t="shared" si="1"/>
        <v>214932</v>
      </c>
      <c r="JT21" s="9"/>
    </row>
    <row r="22" spans="1:280" ht="16.5" hidden="1">
      <c r="A22" s="1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2"/>
        <v>0</v>
      </c>
      <c r="G22" s="9"/>
      <c r="H22" s="1">
        <v>16</v>
      </c>
      <c r="I22" s="2" t="s">
        <v>19</v>
      </c>
      <c r="J22" s="5">
        <v>0</v>
      </c>
      <c r="K22" s="5">
        <v>0</v>
      </c>
      <c r="L22" s="5">
        <v>0</v>
      </c>
      <c r="M22" s="5">
        <f t="shared" si="3"/>
        <v>0</v>
      </c>
      <c r="N22" s="9"/>
      <c r="O22" s="1">
        <v>16</v>
      </c>
      <c r="P22" s="2" t="s">
        <v>19</v>
      </c>
      <c r="Q22" s="5">
        <v>0</v>
      </c>
      <c r="R22" s="5">
        <v>0</v>
      </c>
      <c r="S22" s="5">
        <v>0</v>
      </c>
      <c r="T22" s="5">
        <f t="shared" si="4"/>
        <v>0</v>
      </c>
      <c r="U22" s="9"/>
      <c r="V22" s="1">
        <v>16</v>
      </c>
      <c r="W22" s="2" t="s">
        <v>19</v>
      </c>
      <c r="X22" s="5">
        <v>0</v>
      </c>
      <c r="Y22" s="5">
        <v>0</v>
      </c>
      <c r="Z22" s="5">
        <v>0</v>
      </c>
      <c r="AA22" s="5">
        <f t="shared" si="5"/>
        <v>0</v>
      </c>
      <c r="AB22" s="9"/>
      <c r="AC22" s="1">
        <v>16</v>
      </c>
      <c r="AD22" s="2" t="s">
        <v>19</v>
      </c>
      <c r="AE22" s="5">
        <v>0</v>
      </c>
      <c r="AF22" s="5">
        <v>0</v>
      </c>
      <c r="AG22" s="5">
        <v>0</v>
      </c>
      <c r="AH22" s="5">
        <f t="shared" si="6"/>
        <v>0</v>
      </c>
      <c r="AI22" s="9"/>
      <c r="AJ22" s="1">
        <v>16</v>
      </c>
      <c r="AK22" s="2" t="s">
        <v>19</v>
      </c>
      <c r="AL22" s="5">
        <v>0</v>
      </c>
      <c r="AM22" s="5">
        <v>0</v>
      </c>
      <c r="AN22" s="5">
        <v>0</v>
      </c>
      <c r="AO22" s="5">
        <f t="shared" si="7"/>
        <v>0</v>
      </c>
      <c r="AP22" s="9"/>
      <c r="AQ22" s="1">
        <v>16</v>
      </c>
      <c r="AR22" s="2" t="s">
        <v>19</v>
      </c>
      <c r="AS22" s="5">
        <v>0</v>
      </c>
      <c r="AT22" s="5">
        <v>0</v>
      </c>
      <c r="AU22" s="5">
        <v>0</v>
      </c>
      <c r="AV22" s="5">
        <f t="shared" si="8"/>
        <v>0</v>
      </c>
      <c r="AW22" s="9"/>
      <c r="AX22" s="1">
        <v>16</v>
      </c>
      <c r="AY22" s="2" t="s">
        <v>19</v>
      </c>
      <c r="AZ22" s="5">
        <v>0</v>
      </c>
      <c r="BA22" s="5">
        <v>0</v>
      </c>
      <c r="BB22" s="5">
        <v>0</v>
      </c>
      <c r="BC22" s="5">
        <f t="shared" si="9"/>
        <v>0</v>
      </c>
      <c r="BD22" s="9"/>
      <c r="BE22" s="1">
        <v>16</v>
      </c>
      <c r="BF22" s="2" t="s">
        <v>19</v>
      </c>
      <c r="BG22" s="5">
        <v>0</v>
      </c>
      <c r="BH22" s="5">
        <v>0</v>
      </c>
      <c r="BI22" s="5">
        <v>0</v>
      </c>
      <c r="BJ22" s="5">
        <f t="shared" si="10"/>
        <v>0</v>
      </c>
      <c r="BK22" s="9"/>
      <c r="BL22" s="1">
        <v>16</v>
      </c>
      <c r="BM22" s="2" t="s">
        <v>19</v>
      </c>
      <c r="BN22" s="5">
        <v>0</v>
      </c>
      <c r="BO22" s="5">
        <v>0</v>
      </c>
      <c r="BP22" s="5">
        <v>0</v>
      </c>
      <c r="BQ22" s="5">
        <f t="shared" si="11"/>
        <v>0</v>
      </c>
      <c r="BR22" s="9"/>
      <c r="BS22" s="1">
        <v>16</v>
      </c>
      <c r="BT22" s="2" t="s">
        <v>19</v>
      </c>
      <c r="BU22" s="5">
        <v>0</v>
      </c>
      <c r="BV22" s="5">
        <v>0</v>
      </c>
      <c r="BW22" s="5">
        <v>0</v>
      </c>
      <c r="BX22" s="5">
        <f t="shared" si="12"/>
        <v>0</v>
      </c>
      <c r="BY22" s="9"/>
      <c r="BZ22" s="1">
        <v>16</v>
      </c>
      <c r="CA22" s="2" t="s">
        <v>19</v>
      </c>
      <c r="CB22" s="5">
        <v>0</v>
      </c>
      <c r="CC22" s="5">
        <v>0</v>
      </c>
      <c r="CD22" s="5">
        <v>0</v>
      </c>
      <c r="CE22" s="5">
        <f t="shared" si="13"/>
        <v>0</v>
      </c>
      <c r="CF22" s="9"/>
      <c r="CG22" s="1">
        <v>16</v>
      </c>
      <c r="CH22" s="2" t="s">
        <v>19</v>
      </c>
      <c r="CI22" s="5">
        <v>0</v>
      </c>
      <c r="CJ22" s="5">
        <v>0</v>
      </c>
      <c r="CK22" s="5">
        <v>0</v>
      </c>
      <c r="CL22" s="5">
        <f t="shared" si="14"/>
        <v>0</v>
      </c>
      <c r="CM22" s="9"/>
      <c r="CN22" s="1">
        <v>16</v>
      </c>
      <c r="CO22" s="2" t="s">
        <v>19</v>
      </c>
      <c r="CP22" s="5">
        <v>0</v>
      </c>
      <c r="CQ22" s="5">
        <v>0</v>
      </c>
      <c r="CR22" s="5">
        <v>0</v>
      </c>
      <c r="CS22" s="5">
        <f t="shared" si="15"/>
        <v>0</v>
      </c>
      <c r="CT22" s="9"/>
      <c r="CU22" s="1">
        <v>16</v>
      </c>
      <c r="CV22" s="2" t="s">
        <v>19</v>
      </c>
      <c r="CW22" s="5">
        <v>0</v>
      </c>
      <c r="CX22" s="5">
        <v>0</v>
      </c>
      <c r="CY22" s="5">
        <v>0</v>
      </c>
      <c r="CZ22" s="5">
        <f t="shared" si="16"/>
        <v>0</v>
      </c>
      <c r="DA22" s="9"/>
      <c r="DB22" s="1">
        <v>16</v>
      </c>
      <c r="DC22" s="2" t="s">
        <v>19</v>
      </c>
      <c r="DD22" s="5">
        <v>0</v>
      </c>
      <c r="DE22" s="5">
        <v>0</v>
      </c>
      <c r="DF22" s="5">
        <v>0</v>
      </c>
      <c r="DG22" s="5">
        <f t="shared" si="17"/>
        <v>0</v>
      </c>
      <c r="DH22" s="9"/>
      <c r="DI22" s="1">
        <v>16</v>
      </c>
      <c r="DJ22" s="2" t="s">
        <v>19</v>
      </c>
      <c r="DK22" s="5">
        <v>0</v>
      </c>
      <c r="DL22" s="5">
        <v>0</v>
      </c>
      <c r="DM22" s="5">
        <v>0</v>
      </c>
      <c r="DN22" s="5">
        <f t="shared" si="18"/>
        <v>0</v>
      </c>
      <c r="DO22" s="9"/>
      <c r="DP22" s="1">
        <v>16</v>
      </c>
      <c r="DQ22" s="2" t="s">
        <v>19</v>
      </c>
      <c r="DR22" s="5">
        <v>2020</v>
      </c>
      <c r="DS22" s="5">
        <v>202000</v>
      </c>
      <c r="DT22" s="5">
        <v>0</v>
      </c>
      <c r="DU22" s="5">
        <f t="shared" si="19"/>
        <v>202000</v>
      </c>
      <c r="DV22" s="9"/>
      <c r="DW22" s="1">
        <v>16</v>
      </c>
      <c r="DX22" s="2" t="s">
        <v>19</v>
      </c>
      <c r="DY22" s="5">
        <v>0</v>
      </c>
      <c r="DZ22" s="5">
        <v>0</v>
      </c>
      <c r="EA22" s="5">
        <v>0</v>
      </c>
      <c r="EB22" s="5">
        <f t="shared" si="20"/>
        <v>0</v>
      </c>
      <c r="EC22" s="9"/>
      <c r="ED22" s="1">
        <v>16</v>
      </c>
      <c r="EE22" s="2" t="s">
        <v>19</v>
      </c>
      <c r="EF22" s="5">
        <v>0</v>
      </c>
      <c r="EG22" s="5">
        <v>0</v>
      </c>
      <c r="EH22" s="5">
        <v>0</v>
      </c>
      <c r="EI22" s="5">
        <f t="shared" si="21"/>
        <v>0</v>
      </c>
      <c r="EJ22" s="9"/>
      <c r="EK22" s="1">
        <v>16</v>
      </c>
      <c r="EL22" s="2" t="s">
        <v>19</v>
      </c>
      <c r="EM22" s="5">
        <v>0</v>
      </c>
      <c r="EN22" s="5">
        <v>0</v>
      </c>
      <c r="EO22" s="5">
        <v>0</v>
      </c>
      <c r="EP22" s="5">
        <f t="shared" si="22"/>
        <v>0</v>
      </c>
      <c r="EQ22" s="9"/>
      <c r="ER22" s="1">
        <v>16</v>
      </c>
      <c r="ES22" s="2" t="s">
        <v>19</v>
      </c>
      <c r="ET22" s="5">
        <v>0</v>
      </c>
      <c r="EU22" s="5">
        <v>0</v>
      </c>
      <c r="EV22" s="5">
        <v>0</v>
      </c>
      <c r="EW22" s="5">
        <f t="shared" si="23"/>
        <v>0</v>
      </c>
      <c r="EX22" s="9"/>
      <c r="EY22" s="1">
        <v>16</v>
      </c>
      <c r="EZ22" s="2" t="s">
        <v>19</v>
      </c>
      <c r="FA22" s="5">
        <v>0</v>
      </c>
      <c r="FB22" s="5">
        <v>0</v>
      </c>
      <c r="FC22" s="5">
        <v>0</v>
      </c>
      <c r="FD22" s="5">
        <f t="shared" si="24"/>
        <v>0</v>
      </c>
      <c r="FE22" s="9"/>
      <c r="FF22" s="1">
        <v>16</v>
      </c>
      <c r="FG22" s="2" t="s">
        <v>19</v>
      </c>
      <c r="FH22" s="5">
        <v>0</v>
      </c>
      <c r="FI22" s="5">
        <v>0</v>
      </c>
      <c r="FJ22" s="5">
        <v>0</v>
      </c>
      <c r="FK22" s="5">
        <f t="shared" si="25"/>
        <v>0</v>
      </c>
      <c r="FL22" s="9"/>
      <c r="FM22" s="1">
        <v>16</v>
      </c>
      <c r="FN22" s="2" t="s">
        <v>19</v>
      </c>
      <c r="FO22" s="5">
        <v>139</v>
      </c>
      <c r="FP22" s="5">
        <v>6950</v>
      </c>
      <c r="FQ22" s="5">
        <v>0</v>
      </c>
      <c r="FR22" s="5">
        <f t="shared" si="26"/>
        <v>6950</v>
      </c>
      <c r="FS22" s="9"/>
      <c r="FT22" s="1">
        <v>16</v>
      </c>
      <c r="FU22" s="2" t="s">
        <v>19</v>
      </c>
      <c r="FV22" s="5">
        <v>0</v>
      </c>
      <c r="FW22" s="5">
        <v>0</v>
      </c>
      <c r="FX22" s="5">
        <v>0</v>
      </c>
      <c r="FY22" s="5">
        <f t="shared" si="27"/>
        <v>0</v>
      </c>
      <c r="FZ22" s="9"/>
      <c r="GA22" s="1">
        <v>16</v>
      </c>
      <c r="GB22" s="2" t="s">
        <v>19</v>
      </c>
      <c r="GC22" s="5">
        <v>30564</v>
      </c>
      <c r="GD22" s="5">
        <v>91692</v>
      </c>
      <c r="GE22" s="5">
        <v>0</v>
      </c>
      <c r="GF22" s="5">
        <f t="shared" si="28"/>
        <v>91692</v>
      </c>
      <c r="GG22" s="9"/>
      <c r="GH22" s="1">
        <v>16</v>
      </c>
      <c r="GI22" s="2" t="s">
        <v>19</v>
      </c>
      <c r="GJ22" s="5">
        <v>0</v>
      </c>
      <c r="GK22" s="5">
        <v>0</v>
      </c>
      <c r="GL22" s="5">
        <v>0</v>
      </c>
      <c r="GM22" s="5">
        <f t="shared" si="29"/>
        <v>0</v>
      </c>
      <c r="GN22" s="9"/>
      <c r="GO22" s="1">
        <v>16</v>
      </c>
      <c r="GP22" s="2" t="s">
        <v>19</v>
      </c>
      <c r="GQ22" s="5">
        <v>0</v>
      </c>
      <c r="GR22" s="5">
        <v>0</v>
      </c>
      <c r="GS22" s="5">
        <v>0</v>
      </c>
      <c r="GT22" s="5">
        <f t="shared" si="30"/>
        <v>0</v>
      </c>
      <c r="GU22" s="9"/>
      <c r="GV22" s="1">
        <v>16</v>
      </c>
      <c r="GW22" s="2" t="s">
        <v>19</v>
      </c>
      <c r="GX22" s="5">
        <v>0</v>
      </c>
      <c r="GY22" s="5">
        <v>15000</v>
      </c>
      <c r="GZ22" s="5">
        <v>0</v>
      </c>
      <c r="HA22" s="5">
        <f t="shared" si="31"/>
        <v>15000</v>
      </c>
      <c r="HB22" s="9"/>
      <c r="HC22" s="1">
        <v>16</v>
      </c>
      <c r="HD22" s="2" t="s">
        <v>19</v>
      </c>
      <c r="HE22" s="5">
        <v>0</v>
      </c>
      <c r="HF22" s="5">
        <v>22100</v>
      </c>
      <c r="HG22" s="5">
        <v>0</v>
      </c>
      <c r="HH22" s="5">
        <f t="shared" si="32"/>
        <v>22100</v>
      </c>
      <c r="HI22" s="9"/>
      <c r="HJ22" s="1">
        <v>16</v>
      </c>
      <c r="HK22" s="2" t="s">
        <v>19</v>
      </c>
      <c r="HL22" s="5">
        <v>0</v>
      </c>
      <c r="HM22" s="5">
        <v>0</v>
      </c>
      <c r="HN22" s="5">
        <v>0</v>
      </c>
      <c r="HO22" s="5">
        <f t="shared" si="33"/>
        <v>0</v>
      </c>
      <c r="HP22" s="9"/>
      <c r="HQ22" s="1">
        <v>16</v>
      </c>
      <c r="HR22" s="2" t="s">
        <v>19</v>
      </c>
      <c r="HS22" s="5">
        <v>24</v>
      </c>
      <c r="HT22" s="5">
        <v>81500</v>
      </c>
      <c r="HU22" s="5">
        <v>0</v>
      </c>
      <c r="HV22" s="5">
        <f t="shared" si="34"/>
        <v>81500</v>
      </c>
      <c r="HW22" s="9"/>
      <c r="HX22" s="1">
        <v>16</v>
      </c>
      <c r="HY22" s="2" t="s">
        <v>19</v>
      </c>
      <c r="HZ22" s="5">
        <v>0</v>
      </c>
      <c r="IA22" s="5">
        <v>0</v>
      </c>
      <c r="IB22" s="5">
        <v>0</v>
      </c>
      <c r="IC22" s="5">
        <f t="shared" si="35"/>
        <v>0</v>
      </c>
      <c r="ID22" s="9"/>
      <c r="IE22" s="1">
        <v>16</v>
      </c>
      <c r="IF22" s="2" t="s">
        <v>19</v>
      </c>
      <c r="IG22" s="5">
        <v>0</v>
      </c>
      <c r="IH22" s="5">
        <v>0</v>
      </c>
      <c r="II22" s="5">
        <v>0</v>
      </c>
      <c r="IJ22" s="5">
        <f t="shared" si="36"/>
        <v>0</v>
      </c>
      <c r="IK22" s="9"/>
      <c r="IL22" s="1">
        <v>16</v>
      </c>
      <c r="IM22" s="2" t="s">
        <v>19</v>
      </c>
      <c r="IN22" s="5">
        <v>0</v>
      </c>
      <c r="IO22" s="5">
        <v>0</v>
      </c>
      <c r="IP22" s="5">
        <v>0</v>
      </c>
      <c r="IQ22" s="5">
        <f t="shared" si="37"/>
        <v>0</v>
      </c>
      <c r="IR22" s="9"/>
      <c r="IS22" s="1">
        <v>16</v>
      </c>
      <c r="IT22" s="2" t="s">
        <v>19</v>
      </c>
      <c r="IU22" s="5">
        <v>0</v>
      </c>
      <c r="IV22" s="5">
        <v>0</v>
      </c>
      <c r="IW22" s="5">
        <v>0</v>
      </c>
      <c r="IX22" s="5">
        <f t="shared" si="38"/>
        <v>0</v>
      </c>
      <c r="IY22" s="9"/>
      <c r="IZ22" s="1">
        <v>16</v>
      </c>
      <c r="JA22" s="2" t="s">
        <v>19</v>
      </c>
      <c r="JB22" s="5">
        <v>0</v>
      </c>
      <c r="JC22" s="5">
        <v>0</v>
      </c>
      <c r="JD22" s="5">
        <v>0</v>
      </c>
      <c r="JE22" s="5">
        <f t="shared" si="39"/>
        <v>0</v>
      </c>
      <c r="JF22" s="9"/>
      <c r="JG22" s="1">
        <v>16</v>
      </c>
      <c r="JH22" s="2" t="s">
        <v>19</v>
      </c>
      <c r="JI22" s="5">
        <v>0</v>
      </c>
      <c r="JJ22" s="5">
        <v>0</v>
      </c>
      <c r="JK22" s="5">
        <v>100000</v>
      </c>
      <c r="JL22" s="5">
        <f t="shared" si="40"/>
        <v>100000</v>
      </c>
      <c r="JM22" s="9"/>
      <c r="JN22" s="1">
        <v>16</v>
      </c>
      <c r="JO22" s="2" t="s">
        <v>19</v>
      </c>
      <c r="JP22" s="5">
        <v>0</v>
      </c>
      <c r="JQ22" s="5">
        <f t="shared" si="41"/>
        <v>419242</v>
      </c>
      <c r="JR22" s="5">
        <f t="shared" si="0"/>
        <v>100000</v>
      </c>
      <c r="JS22" s="5">
        <f t="shared" si="1"/>
        <v>519242</v>
      </c>
      <c r="JT22" s="9"/>
    </row>
    <row r="23" spans="1:280" ht="16.5" hidden="1">
      <c r="A23" s="1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2"/>
        <v>0</v>
      </c>
      <c r="G23" s="9"/>
      <c r="H23" s="1">
        <v>17</v>
      </c>
      <c r="I23" s="2" t="s">
        <v>20</v>
      </c>
      <c r="J23" s="5">
        <v>0</v>
      </c>
      <c r="K23" s="5">
        <v>0</v>
      </c>
      <c r="L23" s="5">
        <v>0</v>
      </c>
      <c r="M23" s="5">
        <f t="shared" si="3"/>
        <v>0</v>
      </c>
      <c r="N23" s="9"/>
      <c r="O23" s="1">
        <v>17</v>
      </c>
      <c r="P23" s="2" t="s">
        <v>20</v>
      </c>
      <c r="Q23" s="5">
        <v>0</v>
      </c>
      <c r="R23" s="5">
        <v>0</v>
      </c>
      <c r="S23" s="5">
        <v>0</v>
      </c>
      <c r="T23" s="5">
        <f t="shared" si="4"/>
        <v>0</v>
      </c>
      <c r="U23" s="9"/>
      <c r="V23" s="1">
        <v>17</v>
      </c>
      <c r="W23" s="2" t="s">
        <v>20</v>
      </c>
      <c r="X23" s="5">
        <v>0</v>
      </c>
      <c r="Y23" s="5">
        <v>0</v>
      </c>
      <c r="Z23" s="5">
        <v>0</v>
      </c>
      <c r="AA23" s="5">
        <f t="shared" si="5"/>
        <v>0</v>
      </c>
      <c r="AB23" s="9"/>
      <c r="AC23" s="1">
        <v>17</v>
      </c>
      <c r="AD23" s="2" t="s">
        <v>20</v>
      </c>
      <c r="AE23" s="5">
        <v>0</v>
      </c>
      <c r="AF23" s="5">
        <v>0</v>
      </c>
      <c r="AG23" s="5">
        <v>0</v>
      </c>
      <c r="AH23" s="5">
        <f t="shared" si="6"/>
        <v>0</v>
      </c>
      <c r="AI23" s="9"/>
      <c r="AJ23" s="1">
        <v>17</v>
      </c>
      <c r="AK23" s="2" t="s">
        <v>20</v>
      </c>
      <c r="AL23" s="5">
        <v>0</v>
      </c>
      <c r="AM23" s="5">
        <v>0</v>
      </c>
      <c r="AN23" s="5">
        <v>0</v>
      </c>
      <c r="AO23" s="5">
        <f t="shared" si="7"/>
        <v>0</v>
      </c>
      <c r="AP23" s="9"/>
      <c r="AQ23" s="1">
        <v>17</v>
      </c>
      <c r="AR23" s="2" t="s">
        <v>20</v>
      </c>
      <c r="AS23" s="5">
        <v>0</v>
      </c>
      <c r="AT23" s="5">
        <v>0</v>
      </c>
      <c r="AU23" s="5">
        <v>0</v>
      </c>
      <c r="AV23" s="5">
        <f t="shared" si="8"/>
        <v>0</v>
      </c>
      <c r="AW23" s="9"/>
      <c r="AX23" s="1">
        <v>17</v>
      </c>
      <c r="AY23" s="2" t="s">
        <v>20</v>
      </c>
      <c r="AZ23" s="5">
        <v>0</v>
      </c>
      <c r="BA23" s="5">
        <v>0</v>
      </c>
      <c r="BB23" s="5">
        <v>0</v>
      </c>
      <c r="BC23" s="5">
        <f t="shared" si="9"/>
        <v>0</v>
      </c>
      <c r="BD23" s="9"/>
      <c r="BE23" s="1">
        <v>17</v>
      </c>
      <c r="BF23" s="2" t="s">
        <v>20</v>
      </c>
      <c r="BG23" s="5">
        <v>0</v>
      </c>
      <c r="BH23" s="5">
        <v>0</v>
      </c>
      <c r="BI23" s="5">
        <v>0</v>
      </c>
      <c r="BJ23" s="5">
        <f t="shared" si="10"/>
        <v>0</v>
      </c>
      <c r="BK23" s="9"/>
      <c r="BL23" s="1">
        <v>17</v>
      </c>
      <c r="BM23" s="2" t="s">
        <v>20</v>
      </c>
      <c r="BN23" s="5">
        <v>0</v>
      </c>
      <c r="BO23" s="5">
        <v>0</v>
      </c>
      <c r="BP23" s="5">
        <v>0</v>
      </c>
      <c r="BQ23" s="5">
        <f t="shared" si="11"/>
        <v>0</v>
      </c>
      <c r="BR23" s="9"/>
      <c r="BS23" s="1">
        <v>17</v>
      </c>
      <c r="BT23" s="2" t="s">
        <v>20</v>
      </c>
      <c r="BU23" s="5">
        <v>0</v>
      </c>
      <c r="BV23" s="5">
        <v>0</v>
      </c>
      <c r="BW23" s="5">
        <v>0</v>
      </c>
      <c r="BX23" s="5">
        <f t="shared" si="12"/>
        <v>0</v>
      </c>
      <c r="BY23" s="9"/>
      <c r="BZ23" s="1">
        <v>17</v>
      </c>
      <c r="CA23" s="2" t="s">
        <v>20</v>
      </c>
      <c r="CB23" s="5">
        <v>0</v>
      </c>
      <c r="CC23" s="5">
        <v>0</v>
      </c>
      <c r="CD23" s="5">
        <v>0</v>
      </c>
      <c r="CE23" s="5">
        <f t="shared" si="13"/>
        <v>0</v>
      </c>
      <c r="CF23" s="9"/>
      <c r="CG23" s="1">
        <v>17</v>
      </c>
      <c r="CH23" s="2" t="s">
        <v>20</v>
      </c>
      <c r="CI23" s="5">
        <v>0</v>
      </c>
      <c r="CJ23" s="5">
        <v>0</v>
      </c>
      <c r="CK23" s="5">
        <v>0</v>
      </c>
      <c r="CL23" s="5">
        <f t="shared" si="14"/>
        <v>0</v>
      </c>
      <c r="CM23" s="9"/>
      <c r="CN23" s="1">
        <v>17</v>
      </c>
      <c r="CO23" s="2" t="s">
        <v>20</v>
      </c>
      <c r="CP23" s="5">
        <v>0</v>
      </c>
      <c r="CQ23" s="5">
        <v>0</v>
      </c>
      <c r="CR23" s="5">
        <v>0</v>
      </c>
      <c r="CS23" s="5">
        <f t="shared" si="15"/>
        <v>0</v>
      </c>
      <c r="CT23" s="9"/>
      <c r="CU23" s="1">
        <v>17</v>
      </c>
      <c r="CV23" s="2" t="s">
        <v>20</v>
      </c>
      <c r="CW23" s="5">
        <v>0</v>
      </c>
      <c r="CX23" s="5">
        <v>0</v>
      </c>
      <c r="CY23" s="5">
        <v>0</v>
      </c>
      <c r="CZ23" s="5">
        <f t="shared" si="16"/>
        <v>0</v>
      </c>
      <c r="DA23" s="9"/>
      <c r="DB23" s="1">
        <v>17</v>
      </c>
      <c r="DC23" s="2" t="s">
        <v>20</v>
      </c>
      <c r="DD23" s="5">
        <v>0</v>
      </c>
      <c r="DE23" s="5">
        <v>0</v>
      </c>
      <c r="DF23" s="5">
        <v>0</v>
      </c>
      <c r="DG23" s="5">
        <f t="shared" si="17"/>
        <v>0</v>
      </c>
      <c r="DH23" s="9"/>
      <c r="DI23" s="1">
        <v>17</v>
      </c>
      <c r="DJ23" s="2" t="s">
        <v>20</v>
      </c>
      <c r="DK23" s="5">
        <v>0</v>
      </c>
      <c r="DL23" s="5">
        <v>0</v>
      </c>
      <c r="DM23" s="5">
        <v>0</v>
      </c>
      <c r="DN23" s="5">
        <f t="shared" si="18"/>
        <v>0</v>
      </c>
      <c r="DO23" s="9"/>
      <c r="DP23" s="1">
        <v>17</v>
      </c>
      <c r="DQ23" s="2" t="s">
        <v>20</v>
      </c>
      <c r="DR23" s="5">
        <v>0</v>
      </c>
      <c r="DS23" s="5">
        <v>0</v>
      </c>
      <c r="DT23" s="5">
        <v>0</v>
      </c>
      <c r="DU23" s="5">
        <f t="shared" si="19"/>
        <v>0</v>
      </c>
      <c r="DV23" s="9"/>
      <c r="DW23" s="1">
        <v>17</v>
      </c>
      <c r="DX23" s="2" t="s">
        <v>20</v>
      </c>
      <c r="DY23" s="5">
        <v>0</v>
      </c>
      <c r="DZ23" s="5">
        <v>0</v>
      </c>
      <c r="EA23" s="5">
        <v>0</v>
      </c>
      <c r="EB23" s="5">
        <f t="shared" si="20"/>
        <v>0</v>
      </c>
      <c r="EC23" s="9"/>
      <c r="ED23" s="1">
        <v>17</v>
      </c>
      <c r="EE23" s="2" t="s">
        <v>20</v>
      </c>
      <c r="EF23" s="5">
        <v>0</v>
      </c>
      <c r="EG23" s="5">
        <v>0</v>
      </c>
      <c r="EH23" s="5">
        <v>0</v>
      </c>
      <c r="EI23" s="5">
        <f t="shared" si="21"/>
        <v>0</v>
      </c>
      <c r="EJ23" s="9"/>
      <c r="EK23" s="1">
        <v>17</v>
      </c>
      <c r="EL23" s="2" t="s">
        <v>20</v>
      </c>
      <c r="EM23" s="5">
        <v>0</v>
      </c>
      <c r="EN23" s="5">
        <v>0</v>
      </c>
      <c r="EO23" s="5">
        <v>0</v>
      </c>
      <c r="EP23" s="5">
        <f t="shared" si="22"/>
        <v>0</v>
      </c>
      <c r="EQ23" s="9"/>
      <c r="ER23" s="1">
        <v>17</v>
      </c>
      <c r="ES23" s="2" t="s">
        <v>20</v>
      </c>
      <c r="ET23" s="5">
        <v>0</v>
      </c>
      <c r="EU23" s="5">
        <v>0</v>
      </c>
      <c r="EV23" s="5">
        <v>0</v>
      </c>
      <c r="EW23" s="5">
        <f t="shared" si="23"/>
        <v>0</v>
      </c>
      <c r="EX23" s="9"/>
      <c r="EY23" s="1">
        <v>17</v>
      </c>
      <c r="EZ23" s="2" t="s">
        <v>20</v>
      </c>
      <c r="FA23" s="5">
        <v>0</v>
      </c>
      <c r="FB23" s="5">
        <v>0</v>
      </c>
      <c r="FC23" s="5">
        <v>0</v>
      </c>
      <c r="FD23" s="5">
        <f t="shared" si="24"/>
        <v>0</v>
      </c>
      <c r="FE23" s="9"/>
      <c r="FF23" s="1">
        <v>17</v>
      </c>
      <c r="FG23" s="2" t="s">
        <v>20</v>
      </c>
      <c r="FH23" s="5">
        <v>0</v>
      </c>
      <c r="FI23" s="5">
        <v>0</v>
      </c>
      <c r="FJ23" s="5">
        <v>0</v>
      </c>
      <c r="FK23" s="5">
        <f t="shared" si="25"/>
        <v>0</v>
      </c>
      <c r="FL23" s="9"/>
      <c r="FM23" s="1">
        <v>17</v>
      </c>
      <c r="FN23" s="2" t="s">
        <v>20</v>
      </c>
      <c r="FO23" s="5">
        <v>76</v>
      </c>
      <c r="FP23" s="5">
        <v>3800</v>
      </c>
      <c r="FQ23" s="5">
        <v>0</v>
      </c>
      <c r="FR23" s="5">
        <f t="shared" si="26"/>
        <v>3800</v>
      </c>
      <c r="FS23" s="9"/>
      <c r="FT23" s="1">
        <v>17</v>
      </c>
      <c r="FU23" s="2" t="s">
        <v>20</v>
      </c>
      <c r="FV23" s="5">
        <v>0</v>
      </c>
      <c r="FW23" s="5">
        <v>0</v>
      </c>
      <c r="FX23" s="5">
        <v>0</v>
      </c>
      <c r="FY23" s="5">
        <f t="shared" si="27"/>
        <v>0</v>
      </c>
      <c r="FZ23" s="9"/>
      <c r="GA23" s="1">
        <v>17</v>
      </c>
      <c r="GB23" s="2" t="s">
        <v>20</v>
      </c>
      <c r="GC23" s="5">
        <v>16788</v>
      </c>
      <c r="GD23" s="5">
        <v>50364</v>
      </c>
      <c r="GE23" s="5">
        <v>0</v>
      </c>
      <c r="GF23" s="5">
        <f t="shared" si="28"/>
        <v>50364</v>
      </c>
      <c r="GG23" s="9"/>
      <c r="GH23" s="1">
        <v>17</v>
      </c>
      <c r="GI23" s="2" t="s">
        <v>20</v>
      </c>
      <c r="GJ23" s="5">
        <v>0</v>
      </c>
      <c r="GK23" s="5">
        <v>0</v>
      </c>
      <c r="GL23" s="5">
        <v>0</v>
      </c>
      <c r="GM23" s="5">
        <f t="shared" si="29"/>
        <v>0</v>
      </c>
      <c r="GN23" s="9"/>
      <c r="GO23" s="1">
        <v>17</v>
      </c>
      <c r="GP23" s="2" t="s">
        <v>20</v>
      </c>
      <c r="GQ23" s="5">
        <v>0</v>
      </c>
      <c r="GR23" s="5">
        <v>0</v>
      </c>
      <c r="GS23" s="5">
        <v>0</v>
      </c>
      <c r="GT23" s="5">
        <f t="shared" si="30"/>
        <v>0</v>
      </c>
      <c r="GU23" s="9"/>
      <c r="GV23" s="1">
        <v>17</v>
      </c>
      <c r="GW23" s="2" t="s">
        <v>20</v>
      </c>
      <c r="GX23" s="5">
        <v>0</v>
      </c>
      <c r="GY23" s="5">
        <v>0</v>
      </c>
      <c r="GZ23" s="5">
        <v>0</v>
      </c>
      <c r="HA23" s="5">
        <f t="shared" si="31"/>
        <v>0</v>
      </c>
      <c r="HB23" s="9"/>
      <c r="HC23" s="1">
        <v>17</v>
      </c>
      <c r="HD23" s="2" t="s">
        <v>20</v>
      </c>
      <c r="HE23" s="5">
        <v>0</v>
      </c>
      <c r="HF23" s="5">
        <v>9100</v>
      </c>
      <c r="HG23" s="5">
        <v>0</v>
      </c>
      <c r="HH23" s="5">
        <f t="shared" si="32"/>
        <v>9100</v>
      </c>
      <c r="HI23" s="9"/>
      <c r="HJ23" s="1">
        <v>17</v>
      </c>
      <c r="HK23" s="2" t="s">
        <v>20</v>
      </c>
      <c r="HL23" s="5">
        <v>0</v>
      </c>
      <c r="HM23" s="5">
        <v>0</v>
      </c>
      <c r="HN23" s="5">
        <v>0</v>
      </c>
      <c r="HO23" s="5">
        <f t="shared" si="33"/>
        <v>0</v>
      </c>
      <c r="HP23" s="9"/>
      <c r="HQ23" s="1">
        <v>17</v>
      </c>
      <c r="HR23" s="2" t="s">
        <v>20</v>
      </c>
      <c r="HS23" s="5">
        <v>12</v>
      </c>
      <c r="HT23" s="5">
        <v>40700</v>
      </c>
      <c r="HU23" s="5">
        <v>0</v>
      </c>
      <c r="HV23" s="5">
        <f t="shared" si="34"/>
        <v>40700</v>
      </c>
      <c r="HW23" s="9"/>
      <c r="HX23" s="1">
        <v>17</v>
      </c>
      <c r="HY23" s="2" t="s">
        <v>20</v>
      </c>
      <c r="HZ23" s="5">
        <v>0</v>
      </c>
      <c r="IA23" s="5">
        <v>0</v>
      </c>
      <c r="IB23" s="5">
        <v>0</v>
      </c>
      <c r="IC23" s="5">
        <f t="shared" si="35"/>
        <v>0</v>
      </c>
      <c r="ID23" s="9"/>
      <c r="IE23" s="1">
        <v>17</v>
      </c>
      <c r="IF23" s="2" t="s">
        <v>20</v>
      </c>
      <c r="IG23" s="5">
        <v>0</v>
      </c>
      <c r="IH23" s="5">
        <v>0</v>
      </c>
      <c r="II23" s="5">
        <v>0</v>
      </c>
      <c r="IJ23" s="5">
        <f t="shared" si="36"/>
        <v>0</v>
      </c>
      <c r="IK23" s="9"/>
      <c r="IL23" s="1">
        <v>17</v>
      </c>
      <c r="IM23" s="2" t="s">
        <v>20</v>
      </c>
      <c r="IN23" s="5">
        <v>0</v>
      </c>
      <c r="IO23" s="5">
        <v>0</v>
      </c>
      <c r="IP23" s="5">
        <v>0</v>
      </c>
      <c r="IQ23" s="5">
        <f t="shared" si="37"/>
        <v>0</v>
      </c>
      <c r="IR23" s="9"/>
      <c r="IS23" s="1">
        <v>17</v>
      </c>
      <c r="IT23" s="2" t="s">
        <v>20</v>
      </c>
      <c r="IU23" s="5">
        <v>0</v>
      </c>
      <c r="IV23" s="5">
        <v>0</v>
      </c>
      <c r="IW23" s="5">
        <v>0</v>
      </c>
      <c r="IX23" s="5">
        <f t="shared" si="38"/>
        <v>0</v>
      </c>
      <c r="IY23" s="9"/>
      <c r="IZ23" s="1">
        <v>17</v>
      </c>
      <c r="JA23" s="2" t="s">
        <v>20</v>
      </c>
      <c r="JB23" s="5">
        <v>0</v>
      </c>
      <c r="JC23" s="5">
        <v>0</v>
      </c>
      <c r="JD23" s="5">
        <v>0</v>
      </c>
      <c r="JE23" s="5">
        <f t="shared" si="39"/>
        <v>0</v>
      </c>
      <c r="JF23" s="9"/>
      <c r="JG23" s="1">
        <v>17</v>
      </c>
      <c r="JH23" s="2" t="s">
        <v>20</v>
      </c>
      <c r="JI23" s="5">
        <v>0</v>
      </c>
      <c r="JJ23" s="5">
        <v>0</v>
      </c>
      <c r="JK23" s="5">
        <v>100000</v>
      </c>
      <c r="JL23" s="5">
        <f t="shared" si="40"/>
        <v>100000</v>
      </c>
      <c r="JM23" s="9"/>
      <c r="JN23" s="1">
        <v>17</v>
      </c>
      <c r="JO23" s="2" t="s">
        <v>20</v>
      </c>
      <c r="JP23" s="5">
        <v>0</v>
      </c>
      <c r="JQ23" s="5">
        <f t="shared" si="41"/>
        <v>103964</v>
      </c>
      <c r="JR23" s="5">
        <f t="shared" si="0"/>
        <v>100000</v>
      </c>
      <c r="JS23" s="5">
        <f t="shared" si="1"/>
        <v>203964</v>
      </c>
      <c r="JT23" s="9"/>
    </row>
    <row r="24" spans="1:280" ht="16.5" hidden="1">
      <c r="A24" s="1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2"/>
        <v>0</v>
      </c>
      <c r="G24" s="9"/>
      <c r="H24" s="1">
        <v>18</v>
      </c>
      <c r="I24" s="2" t="s">
        <v>21</v>
      </c>
      <c r="J24" s="5">
        <v>0</v>
      </c>
      <c r="K24" s="5">
        <v>0</v>
      </c>
      <c r="L24" s="5">
        <v>0</v>
      </c>
      <c r="M24" s="5">
        <f t="shared" si="3"/>
        <v>0</v>
      </c>
      <c r="N24" s="9"/>
      <c r="O24" s="1">
        <v>18</v>
      </c>
      <c r="P24" s="2" t="s">
        <v>21</v>
      </c>
      <c r="Q24" s="5">
        <v>0</v>
      </c>
      <c r="R24" s="5">
        <v>0</v>
      </c>
      <c r="S24" s="5">
        <v>0</v>
      </c>
      <c r="T24" s="5">
        <f t="shared" si="4"/>
        <v>0</v>
      </c>
      <c r="U24" s="9"/>
      <c r="V24" s="1">
        <v>18</v>
      </c>
      <c r="W24" s="2" t="s">
        <v>21</v>
      </c>
      <c r="X24" s="5">
        <v>0</v>
      </c>
      <c r="Y24" s="5">
        <v>0</v>
      </c>
      <c r="Z24" s="5">
        <v>0</v>
      </c>
      <c r="AA24" s="5">
        <f t="shared" si="5"/>
        <v>0</v>
      </c>
      <c r="AB24" s="9"/>
      <c r="AC24" s="1">
        <v>18</v>
      </c>
      <c r="AD24" s="2" t="s">
        <v>21</v>
      </c>
      <c r="AE24" s="5">
        <v>0</v>
      </c>
      <c r="AF24" s="5">
        <v>0</v>
      </c>
      <c r="AG24" s="5">
        <v>0</v>
      </c>
      <c r="AH24" s="5">
        <f t="shared" si="6"/>
        <v>0</v>
      </c>
      <c r="AI24" s="9"/>
      <c r="AJ24" s="1">
        <v>18</v>
      </c>
      <c r="AK24" s="2" t="s">
        <v>21</v>
      </c>
      <c r="AL24" s="5">
        <v>0</v>
      </c>
      <c r="AM24" s="5">
        <v>0</v>
      </c>
      <c r="AN24" s="5">
        <v>0</v>
      </c>
      <c r="AO24" s="5">
        <f t="shared" si="7"/>
        <v>0</v>
      </c>
      <c r="AP24" s="9"/>
      <c r="AQ24" s="1">
        <v>18</v>
      </c>
      <c r="AR24" s="2" t="s">
        <v>21</v>
      </c>
      <c r="AS24" s="5">
        <v>0</v>
      </c>
      <c r="AT24" s="5">
        <v>0</v>
      </c>
      <c r="AU24" s="5">
        <v>0</v>
      </c>
      <c r="AV24" s="5">
        <f t="shared" si="8"/>
        <v>0</v>
      </c>
      <c r="AW24" s="9"/>
      <c r="AX24" s="1">
        <v>18</v>
      </c>
      <c r="AY24" s="2" t="s">
        <v>21</v>
      </c>
      <c r="AZ24" s="5">
        <v>0</v>
      </c>
      <c r="BA24" s="5">
        <v>0</v>
      </c>
      <c r="BB24" s="5">
        <v>0</v>
      </c>
      <c r="BC24" s="5">
        <f t="shared" si="9"/>
        <v>0</v>
      </c>
      <c r="BD24" s="9"/>
      <c r="BE24" s="1">
        <v>18</v>
      </c>
      <c r="BF24" s="2" t="s">
        <v>21</v>
      </c>
      <c r="BG24" s="5">
        <v>0</v>
      </c>
      <c r="BH24" s="5">
        <v>0</v>
      </c>
      <c r="BI24" s="5">
        <v>0</v>
      </c>
      <c r="BJ24" s="5">
        <f t="shared" si="10"/>
        <v>0</v>
      </c>
      <c r="BK24" s="9"/>
      <c r="BL24" s="1">
        <v>18</v>
      </c>
      <c r="BM24" s="2" t="s">
        <v>21</v>
      </c>
      <c r="BN24" s="5">
        <v>0</v>
      </c>
      <c r="BO24" s="5">
        <v>0</v>
      </c>
      <c r="BP24" s="5">
        <v>0</v>
      </c>
      <c r="BQ24" s="5">
        <f t="shared" si="11"/>
        <v>0</v>
      </c>
      <c r="BR24" s="9"/>
      <c r="BS24" s="1">
        <v>18</v>
      </c>
      <c r="BT24" s="2" t="s">
        <v>21</v>
      </c>
      <c r="BU24" s="5">
        <v>0</v>
      </c>
      <c r="BV24" s="5">
        <v>0</v>
      </c>
      <c r="BW24" s="5">
        <v>0</v>
      </c>
      <c r="BX24" s="5">
        <f t="shared" si="12"/>
        <v>0</v>
      </c>
      <c r="BY24" s="9"/>
      <c r="BZ24" s="1">
        <v>18</v>
      </c>
      <c r="CA24" s="2" t="s">
        <v>21</v>
      </c>
      <c r="CB24" s="5">
        <v>0</v>
      </c>
      <c r="CC24" s="5">
        <v>0</v>
      </c>
      <c r="CD24" s="5">
        <v>0</v>
      </c>
      <c r="CE24" s="5">
        <f t="shared" si="13"/>
        <v>0</v>
      </c>
      <c r="CF24" s="9"/>
      <c r="CG24" s="1">
        <v>18</v>
      </c>
      <c r="CH24" s="2" t="s">
        <v>21</v>
      </c>
      <c r="CI24" s="5">
        <v>0</v>
      </c>
      <c r="CJ24" s="5">
        <v>0</v>
      </c>
      <c r="CK24" s="5">
        <v>0</v>
      </c>
      <c r="CL24" s="5">
        <f t="shared" si="14"/>
        <v>0</v>
      </c>
      <c r="CM24" s="9"/>
      <c r="CN24" s="1">
        <v>18</v>
      </c>
      <c r="CO24" s="2" t="s">
        <v>21</v>
      </c>
      <c r="CP24" s="5">
        <v>0</v>
      </c>
      <c r="CQ24" s="5">
        <v>0</v>
      </c>
      <c r="CR24" s="5">
        <v>0</v>
      </c>
      <c r="CS24" s="5">
        <f t="shared" si="15"/>
        <v>0</v>
      </c>
      <c r="CT24" s="9"/>
      <c r="CU24" s="1">
        <v>18</v>
      </c>
      <c r="CV24" s="2" t="s">
        <v>21</v>
      </c>
      <c r="CW24" s="5">
        <v>0</v>
      </c>
      <c r="CX24" s="5">
        <v>0</v>
      </c>
      <c r="CY24" s="5">
        <v>0</v>
      </c>
      <c r="CZ24" s="5">
        <f t="shared" si="16"/>
        <v>0</v>
      </c>
      <c r="DA24" s="9"/>
      <c r="DB24" s="1">
        <v>18</v>
      </c>
      <c r="DC24" s="2" t="s">
        <v>21</v>
      </c>
      <c r="DD24" s="5">
        <v>0</v>
      </c>
      <c r="DE24" s="5">
        <v>0</v>
      </c>
      <c r="DF24" s="5">
        <v>0</v>
      </c>
      <c r="DG24" s="5">
        <f t="shared" si="17"/>
        <v>0</v>
      </c>
      <c r="DH24" s="9"/>
      <c r="DI24" s="1">
        <v>18</v>
      </c>
      <c r="DJ24" s="2" t="s">
        <v>21</v>
      </c>
      <c r="DK24" s="5">
        <v>0</v>
      </c>
      <c r="DL24" s="5">
        <v>0</v>
      </c>
      <c r="DM24" s="5">
        <v>0</v>
      </c>
      <c r="DN24" s="5">
        <f t="shared" si="18"/>
        <v>0</v>
      </c>
      <c r="DO24" s="9"/>
      <c r="DP24" s="1">
        <v>18</v>
      </c>
      <c r="DQ24" s="2" t="s">
        <v>21</v>
      </c>
      <c r="DR24" s="5">
        <v>1040</v>
      </c>
      <c r="DS24" s="5">
        <v>104000</v>
      </c>
      <c r="DT24" s="5">
        <v>0</v>
      </c>
      <c r="DU24" s="5">
        <f t="shared" si="19"/>
        <v>104000</v>
      </c>
      <c r="DV24" s="9"/>
      <c r="DW24" s="1">
        <v>18</v>
      </c>
      <c r="DX24" s="2" t="s">
        <v>21</v>
      </c>
      <c r="DY24" s="5">
        <v>0</v>
      </c>
      <c r="DZ24" s="5">
        <v>0</v>
      </c>
      <c r="EA24" s="5">
        <v>0</v>
      </c>
      <c r="EB24" s="5">
        <f t="shared" si="20"/>
        <v>0</v>
      </c>
      <c r="EC24" s="9"/>
      <c r="ED24" s="1">
        <v>18</v>
      </c>
      <c r="EE24" s="2" t="s">
        <v>21</v>
      </c>
      <c r="EF24" s="5">
        <v>0</v>
      </c>
      <c r="EG24" s="5">
        <v>0</v>
      </c>
      <c r="EH24" s="5">
        <v>0</v>
      </c>
      <c r="EI24" s="5">
        <f t="shared" si="21"/>
        <v>0</v>
      </c>
      <c r="EJ24" s="9"/>
      <c r="EK24" s="1">
        <v>18</v>
      </c>
      <c r="EL24" s="2" t="s">
        <v>21</v>
      </c>
      <c r="EM24" s="5">
        <v>0</v>
      </c>
      <c r="EN24" s="5">
        <v>0</v>
      </c>
      <c r="EO24" s="5">
        <v>0</v>
      </c>
      <c r="EP24" s="5">
        <f t="shared" si="22"/>
        <v>0</v>
      </c>
      <c r="EQ24" s="9"/>
      <c r="ER24" s="1">
        <v>18</v>
      </c>
      <c r="ES24" s="2" t="s">
        <v>21</v>
      </c>
      <c r="ET24" s="5">
        <v>0</v>
      </c>
      <c r="EU24" s="5">
        <v>0</v>
      </c>
      <c r="EV24" s="5">
        <v>0</v>
      </c>
      <c r="EW24" s="5">
        <f t="shared" si="23"/>
        <v>0</v>
      </c>
      <c r="EX24" s="9"/>
      <c r="EY24" s="1">
        <v>18</v>
      </c>
      <c r="EZ24" s="2" t="s">
        <v>21</v>
      </c>
      <c r="FA24" s="5">
        <v>0</v>
      </c>
      <c r="FB24" s="5">
        <v>0</v>
      </c>
      <c r="FC24" s="5">
        <v>0</v>
      </c>
      <c r="FD24" s="5">
        <f t="shared" si="24"/>
        <v>0</v>
      </c>
      <c r="FE24" s="9"/>
      <c r="FF24" s="1">
        <v>18</v>
      </c>
      <c r="FG24" s="2" t="s">
        <v>21</v>
      </c>
      <c r="FH24" s="5">
        <v>0</v>
      </c>
      <c r="FI24" s="5">
        <v>0</v>
      </c>
      <c r="FJ24" s="5">
        <v>0</v>
      </c>
      <c r="FK24" s="5">
        <f t="shared" si="25"/>
        <v>0</v>
      </c>
      <c r="FL24" s="9"/>
      <c r="FM24" s="1">
        <v>18</v>
      </c>
      <c r="FN24" s="2" t="s">
        <v>21</v>
      </c>
      <c r="FO24" s="5">
        <v>66</v>
      </c>
      <c r="FP24" s="5">
        <v>3300</v>
      </c>
      <c r="FQ24" s="5">
        <v>0</v>
      </c>
      <c r="FR24" s="5">
        <f t="shared" si="26"/>
        <v>3300</v>
      </c>
      <c r="FS24" s="9"/>
      <c r="FT24" s="1">
        <v>18</v>
      </c>
      <c r="FU24" s="2" t="s">
        <v>21</v>
      </c>
      <c r="FV24" s="5">
        <v>0</v>
      </c>
      <c r="FW24" s="5">
        <v>0</v>
      </c>
      <c r="FX24" s="5">
        <v>0</v>
      </c>
      <c r="FY24" s="5">
        <f t="shared" si="27"/>
        <v>0</v>
      </c>
      <c r="FZ24" s="9"/>
      <c r="GA24" s="1">
        <v>18</v>
      </c>
      <c r="GB24" s="2" t="s">
        <v>21</v>
      </c>
      <c r="GC24" s="5">
        <v>15360</v>
      </c>
      <c r="GD24" s="5">
        <v>46080</v>
      </c>
      <c r="GE24" s="5">
        <v>0</v>
      </c>
      <c r="GF24" s="5">
        <f t="shared" si="28"/>
        <v>46080</v>
      </c>
      <c r="GG24" s="9"/>
      <c r="GH24" s="1">
        <v>18</v>
      </c>
      <c r="GI24" s="2" t="s">
        <v>21</v>
      </c>
      <c r="GJ24" s="5">
        <v>0</v>
      </c>
      <c r="GK24" s="5">
        <v>0</v>
      </c>
      <c r="GL24" s="5">
        <v>0</v>
      </c>
      <c r="GM24" s="5">
        <f t="shared" si="29"/>
        <v>0</v>
      </c>
      <c r="GN24" s="9"/>
      <c r="GO24" s="1">
        <v>18</v>
      </c>
      <c r="GP24" s="2" t="s">
        <v>21</v>
      </c>
      <c r="GQ24" s="5">
        <v>0</v>
      </c>
      <c r="GR24" s="5">
        <v>0</v>
      </c>
      <c r="GS24" s="5">
        <v>0</v>
      </c>
      <c r="GT24" s="5">
        <f t="shared" si="30"/>
        <v>0</v>
      </c>
      <c r="GU24" s="9"/>
      <c r="GV24" s="1">
        <v>18</v>
      </c>
      <c r="GW24" s="2" t="s">
        <v>21</v>
      </c>
      <c r="GX24" s="5">
        <v>0</v>
      </c>
      <c r="GY24" s="5">
        <v>20000</v>
      </c>
      <c r="GZ24" s="5">
        <v>0</v>
      </c>
      <c r="HA24" s="5">
        <f t="shared" si="31"/>
        <v>20000</v>
      </c>
      <c r="HB24" s="9"/>
      <c r="HC24" s="1">
        <v>18</v>
      </c>
      <c r="HD24" s="2" t="s">
        <v>21</v>
      </c>
      <c r="HE24" s="5">
        <v>0</v>
      </c>
      <c r="HF24" s="5">
        <v>10400</v>
      </c>
      <c r="HG24" s="5">
        <v>0</v>
      </c>
      <c r="HH24" s="5">
        <f t="shared" si="32"/>
        <v>10400</v>
      </c>
      <c r="HI24" s="9"/>
      <c r="HJ24" s="1">
        <v>18</v>
      </c>
      <c r="HK24" s="2" t="s">
        <v>21</v>
      </c>
      <c r="HL24" s="5">
        <v>0</v>
      </c>
      <c r="HM24" s="5">
        <v>0</v>
      </c>
      <c r="HN24" s="5">
        <v>0</v>
      </c>
      <c r="HO24" s="5">
        <f t="shared" si="33"/>
        <v>0</v>
      </c>
      <c r="HP24" s="9"/>
      <c r="HQ24" s="1">
        <v>18</v>
      </c>
      <c r="HR24" s="2" t="s">
        <v>21</v>
      </c>
      <c r="HS24" s="5">
        <v>11</v>
      </c>
      <c r="HT24" s="5">
        <v>37300</v>
      </c>
      <c r="HU24" s="5">
        <v>0</v>
      </c>
      <c r="HV24" s="5">
        <f t="shared" si="34"/>
        <v>37300</v>
      </c>
      <c r="HW24" s="9"/>
      <c r="HX24" s="1">
        <v>18</v>
      </c>
      <c r="HY24" s="2" t="s">
        <v>21</v>
      </c>
      <c r="HZ24" s="5">
        <v>0</v>
      </c>
      <c r="IA24" s="5">
        <v>0</v>
      </c>
      <c r="IB24" s="5">
        <v>0</v>
      </c>
      <c r="IC24" s="5">
        <f t="shared" si="35"/>
        <v>0</v>
      </c>
      <c r="ID24" s="9"/>
      <c r="IE24" s="1">
        <v>18</v>
      </c>
      <c r="IF24" s="2" t="s">
        <v>21</v>
      </c>
      <c r="IG24" s="5">
        <v>0</v>
      </c>
      <c r="IH24" s="5">
        <v>0</v>
      </c>
      <c r="II24" s="5">
        <v>0</v>
      </c>
      <c r="IJ24" s="5">
        <f t="shared" si="36"/>
        <v>0</v>
      </c>
      <c r="IK24" s="9"/>
      <c r="IL24" s="1">
        <v>18</v>
      </c>
      <c r="IM24" s="2" t="s">
        <v>21</v>
      </c>
      <c r="IN24" s="5">
        <v>0</v>
      </c>
      <c r="IO24" s="5">
        <v>0</v>
      </c>
      <c r="IP24" s="5">
        <v>0</v>
      </c>
      <c r="IQ24" s="5">
        <f t="shared" si="37"/>
        <v>0</v>
      </c>
      <c r="IR24" s="9"/>
      <c r="IS24" s="1">
        <v>18</v>
      </c>
      <c r="IT24" s="2" t="s">
        <v>21</v>
      </c>
      <c r="IU24" s="5">
        <v>0</v>
      </c>
      <c r="IV24" s="5">
        <v>0</v>
      </c>
      <c r="IW24" s="5">
        <v>0</v>
      </c>
      <c r="IX24" s="5">
        <f t="shared" si="38"/>
        <v>0</v>
      </c>
      <c r="IY24" s="9"/>
      <c r="IZ24" s="1">
        <v>18</v>
      </c>
      <c r="JA24" s="2" t="s">
        <v>21</v>
      </c>
      <c r="JB24" s="5">
        <v>0</v>
      </c>
      <c r="JC24" s="5">
        <v>0</v>
      </c>
      <c r="JD24" s="5">
        <v>0</v>
      </c>
      <c r="JE24" s="5">
        <f t="shared" si="39"/>
        <v>0</v>
      </c>
      <c r="JF24" s="9"/>
      <c r="JG24" s="1">
        <v>18</v>
      </c>
      <c r="JH24" s="2" t="s">
        <v>21</v>
      </c>
      <c r="JI24" s="5">
        <v>0</v>
      </c>
      <c r="JJ24" s="5">
        <v>0</v>
      </c>
      <c r="JK24" s="5">
        <v>100000</v>
      </c>
      <c r="JL24" s="5">
        <f t="shared" si="40"/>
        <v>100000</v>
      </c>
      <c r="JM24" s="9"/>
      <c r="JN24" s="1">
        <v>18</v>
      </c>
      <c r="JO24" s="2" t="s">
        <v>21</v>
      </c>
      <c r="JP24" s="5">
        <v>0</v>
      </c>
      <c r="JQ24" s="5">
        <f t="shared" si="41"/>
        <v>221080</v>
      </c>
      <c r="JR24" s="5">
        <f t="shared" si="0"/>
        <v>100000</v>
      </c>
      <c r="JS24" s="5">
        <f t="shared" si="1"/>
        <v>321080</v>
      </c>
      <c r="JT24" s="9"/>
    </row>
    <row r="25" spans="1:280" ht="16.5" hidden="1">
      <c r="A25" s="1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2"/>
        <v>0</v>
      </c>
      <c r="G25" s="9"/>
      <c r="H25" s="1">
        <v>19</v>
      </c>
      <c r="I25" s="2" t="s">
        <v>22</v>
      </c>
      <c r="J25" s="5">
        <v>0</v>
      </c>
      <c r="K25" s="5">
        <v>0</v>
      </c>
      <c r="L25" s="5">
        <v>0</v>
      </c>
      <c r="M25" s="5">
        <f t="shared" si="3"/>
        <v>0</v>
      </c>
      <c r="N25" s="9"/>
      <c r="O25" s="1">
        <v>19</v>
      </c>
      <c r="P25" s="2" t="s">
        <v>22</v>
      </c>
      <c r="Q25" s="5">
        <v>0</v>
      </c>
      <c r="R25" s="5">
        <v>0</v>
      </c>
      <c r="S25" s="5">
        <v>0</v>
      </c>
      <c r="T25" s="5">
        <f t="shared" si="4"/>
        <v>0</v>
      </c>
      <c r="U25" s="9"/>
      <c r="V25" s="1">
        <v>19</v>
      </c>
      <c r="W25" s="2" t="s">
        <v>22</v>
      </c>
      <c r="X25" s="5">
        <v>0</v>
      </c>
      <c r="Y25" s="5">
        <v>0</v>
      </c>
      <c r="Z25" s="5">
        <v>0</v>
      </c>
      <c r="AA25" s="5">
        <f t="shared" si="5"/>
        <v>0</v>
      </c>
      <c r="AB25" s="9"/>
      <c r="AC25" s="1">
        <v>19</v>
      </c>
      <c r="AD25" s="2" t="s">
        <v>22</v>
      </c>
      <c r="AE25" s="5">
        <v>0</v>
      </c>
      <c r="AF25" s="5">
        <v>0</v>
      </c>
      <c r="AG25" s="5">
        <v>0</v>
      </c>
      <c r="AH25" s="5">
        <f t="shared" si="6"/>
        <v>0</v>
      </c>
      <c r="AI25" s="9"/>
      <c r="AJ25" s="1">
        <v>19</v>
      </c>
      <c r="AK25" s="2" t="s">
        <v>22</v>
      </c>
      <c r="AL25" s="5">
        <v>0</v>
      </c>
      <c r="AM25" s="5">
        <v>0</v>
      </c>
      <c r="AN25" s="5">
        <v>0</v>
      </c>
      <c r="AO25" s="5">
        <f t="shared" si="7"/>
        <v>0</v>
      </c>
      <c r="AP25" s="9"/>
      <c r="AQ25" s="1">
        <v>19</v>
      </c>
      <c r="AR25" s="2" t="s">
        <v>22</v>
      </c>
      <c r="AS25" s="5">
        <v>0</v>
      </c>
      <c r="AT25" s="5">
        <v>0</v>
      </c>
      <c r="AU25" s="5">
        <v>0</v>
      </c>
      <c r="AV25" s="5">
        <f t="shared" si="8"/>
        <v>0</v>
      </c>
      <c r="AW25" s="9"/>
      <c r="AX25" s="1">
        <v>19</v>
      </c>
      <c r="AY25" s="2" t="s">
        <v>22</v>
      </c>
      <c r="AZ25" s="5">
        <v>0</v>
      </c>
      <c r="BA25" s="5">
        <v>0</v>
      </c>
      <c r="BB25" s="5">
        <v>0</v>
      </c>
      <c r="BC25" s="5">
        <f t="shared" si="9"/>
        <v>0</v>
      </c>
      <c r="BD25" s="9"/>
      <c r="BE25" s="1">
        <v>19</v>
      </c>
      <c r="BF25" s="2" t="s">
        <v>22</v>
      </c>
      <c r="BG25" s="5">
        <v>0</v>
      </c>
      <c r="BH25" s="5">
        <v>0</v>
      </c>
      <c r="BI25" s="5">
        <v>0</v>
      </c>
      <c r="BJ25" s="5">
        <f t="shared" si="10"/>
        <v>0</v>
      </c>
      <c r="BK25" s="9"/>
      <c r="BL25" s="1">
        <v>19</v>
      </c>
      <c r="BM25" s="2" t="s">
        <v>22</v>
      </c>
      <c r="BN25" s="5">
        <v>0</v>
      </c>
      <c r="BO25" s="5">
        <v>0</v>
      </c>
      <c r="BP25" s="5">
        <v>0</v>
      </c>
      <c r="BQ25" s="5">
        <f t="shared" si="11"/>
        <v>0</v>
      </c>
      <c r="BR25" s="9"/>
      <c r="BS25" s="1">
        <v>19</v>
      </c>
      <c r="BT25" s="2" t="s">
        <v>22</v>
      </c>
      <c r="BU25" s="5">
        <v>0</v>
      </c>
      <c r="BV25" s="5">
        <v>0</v>
      </c>
      <c r="BW25" s="5">
        <v>0</v>
      </c>
      <c r="BX25" s="5">
        <f t="shared" si="12"/>
        <v>0</v>
      </c>
      <c r="BY25" s="9"/>
      <c r="BZ25" s="1">
        <v>19</v>
      </c>
      <c r="CA25" s="2" t="s">
        <v>22</v>
      </c>
      <c r="CB25" s="5">
        <v>0</v>
      </c>
      <c r="CC25" s="5">
        <v>0</v>
      </c>
      <c r="CD25" s="5">
        <v>0</v>
      </c>
      <c r="CE25" s="5">
        <f t="shared" si="13"/>
        <v>0</v>
      </c>
      <c r="CF25" s="9"/>
      <c r="CG25" s="1">
        <v>19</v>
      </c>
      <c r="CH25" s="2" t="s">
        <v>22</v>
      </c>
      <c r="CI25" s="5">
        <v>0</v>
      </c>
      <c r="CJ25" s="5">
        <v>0</v>
      </c>
      <c r="CK25" s="5">
        <v>0</v>
      </c>
      <c r="CL25" s="5">
        <f t="shared" si="14"/>
        <v>0</v>
      </c>
      <c r="CM25" s="9"/>
      <c r="CN25" s="1">
        <v>19</v>
      </c>
      <c r="CO25" s="2" t="s">
        <v>22</v>
      </c>
      <c r="CP25" s="5">
        <v>0</v>
      </c>
      <c r="CQ25" s="5">
        <v>0</v>
      </c>
      <c r="CR25" s="5">
        <v>0</v>
      </c>
      <c r="CS25" s="5">
        <f t="shared" si="15"/>
        <v>0</v>
      </c>
      <c r="CT25" s="9"/>
      <c r="CU25" s="1">
        <v>19</v>
      </c>
      <c r="CV25" s="2" t="s">
        <v>22</v>
      </c>
      <c r="CW25" s="5">
        <v>0</v>
      </c>
      <c r="CX25" s="5">
        <v>0</v>
      </c>
      <c r="CY25" s="5">
        <v>0</v>
      </c>
      <c r="CZ25" s="5">
        <f t="shared" si="16"/>
        <v>0</v>
      </c>
      <c r="DA25" s="9"/>
      <c r="DB25" s="1">
        <v>19</v>
      </c>
      <c r="DC25" s="2" t="s">
        <v>22</v>
      </c>
      <c r="DD25" s="5">
        <v>0</v>
      </c>
      <c r="DE25" s="5">
        <v>0</v>
      </c>
      <c r="DF25" s="5">
        <v>0</v>
      </c>
      <c r="DG25" s="5">
        <f t="shared" si="17"/>
        <v>0</v>
      </c>
      <c r="DH25" s="9"/>
      <c r="DI25" s="1">
        <v>19</v>
      </c>
      <c r="DJ25" s="2" t="s">
        <v>22</v>
      </c>
      <c r="DK25" s="5">
        <v>0</v>
      </c>
      <c r="DL25" s="5">
        <v>0</v>
      </c>
      <c r="DM25" s="5">
        <v>0</v>
      </c>
      <c r="DN25" s="5">
        <f t="shared" si="18"/>
        <v>0</v>
      </c>
      <c r="DO25" s="9"/>
      <c r="DP25" s="1">
        <v>19</v>
      </c>
      <c r="DQ25" s="2" t="s">
        <v>22</v>
      </c>
      <c r="DR25" s="5">
        <v>0</v>
      </c>
      <c r="DS25" s="5">
        <v>0</v>
      </c>
      <c r="DT25" s="5">
        <v>0</v>
      </c>
      <c r="DU25" s="5">
        <f t="shared" si="19"/>
        <v>0</v>
      </c>
      <c r="DV25" s="9"/>
      <c r="DW25" s="1">
        <v>19</v>
      </c>
      <c r="DX25" s="2" t="s">
        <v>22</v>
      </c>
      <c r="DY25" s="5">
        <v>0</v>
      </c>
      <c r="DZ25" s="5">
        <v>0</v>
      </c>
      <c r="EA25" s="5">
        <v>0</v>
      </c>
      <c r="EB25" s="5">
        <f t="shared" si="20"/>
        <v>0</v>
      </c>
      <c r="EC25" s="9"/>
      <c r="ED25" s="1">
        <v>19</v>
      </c>
      <c r="EE25" s="2" t="s">
        <v>22</v>
      </c>
      <c r="EF25" s="5">
        <v>0</v>
      </c>
      <c r="EG25" s="5">
        <v>0</v>
      </c>
      <c r="EH25" s="5">
        <v>0</v>
      </c>
      <c r="EI25" s="5">
        <f t="shared" si="21"/>
        <v>0</v>
      </c>
      <c r="EJ25" s="9"/>
      <c r="EK25" s="1">
        <v>19</v>
      </c>
      <c r="EL25" s="2" t="s">
        <v>22</v>
      </c>
      <c r="EM25" s="5">
        <v>0</v>
      </c>
      <c r="EN25" s="5">
        <v>0</v>
      </c>
      <c r="EO25" s="5">
        <v>0</v>
      </c>
      <c r="EP25" s="5">
        <f t="shared" si="22"/>
        <v>0</v>
      </c>
      <c r="EQ25" s="9"/>
      <c r="ER25" s="1">
        <v>19</v>
      </c>
      <c r="ES25" s="2" t="s">
        <v>22</v>
      </c>
      <c r="ET25" s="5">
        <v>0</v>
      </c>
      <c r="EU25" s="5">
        <v>0</v>
      </c>
      <c r="EV25" s="5">
        <v>0</v>
      </c>
      <c r="EW25" s="5">
        <f t="shared" si="23"/>
        <v>0</v>
      </c>
      <c r="EX25" s="9"/>
      <c r="EY25" s="1">
        <v>19</v>
      </c>
      <c r="EZ25" s="2" t="s">
        <v>22</v>
      </c>
      <c r="FA25" s="5">
        <v>0</v>
      </c>
      <c r="FB25" s="5">
        <v>0</v>
      </c>
      <c r="FC25" s="5">
        <v>0</v>
      </c>
      <c r="FD25" s="5">
        <f t="shared" si="24"/>
        <v>0</v>
      </c>
      <c r="FE25" s="9"/>
      <c r="FF25" s="1">
        <v>19</v>
      </c>
      <c r="FG25" s="2" t="s">
        <v>22</v>
      </c>
      <c r="FH25" s="5">
        <v>0</v>
      </c>
      <c r="FI25" s="5">
        <v>0</v>
      </c>
      <c r="FJ25" s="5">
        <v>0</v>
      </c>
      <c r="FK25" s="5">
        <f t="shared" si="25"/>
        <v>0</v>
      </c>
      <c r="FL25" s="9"/>
      <c r="FM25" s="1">
        <v>19</v>
      </c>
      <c r="FN25" s="2" t="s">
        <v>22</v>
      </c>
      <c r="FO25" s="5">
        <v>45</v>
      </c>
      <c r="FP25" s="5">
        <v>2250</v>
      </c>
      <c r="FQ25" s="5">
        <v>0</v>
      </c>
      <c r="FR25" s="5">
        <f t="shared" si="26"/>
        <v>2250</v>
      </c>
      <c r="FS25" s="9"/>
      <c r="FT25" s="1">
        <v>19</v>
      </c>
      <c r="FU25" s="2" t="s">
        <v>22</v>
      </c>
      <c r="FV25" s="5">
        <v>0</v>
      </c>
      <c r="FW25" s="5">
        <v>0</v>
      </c>
      <c r="FX25" s="5">
        <v>0</v>
      </c>
      <c r="FY25" s="5">
        <f t="shared" si="27"/>
        <v>0</v>
      </c>
      <c r="FZ25" s="9"/>
      <c r="GA25" s="1">
        <v>19</v>
      </c>
      <c r="GB25" s="2" t="s">
        <v>22</v>
      </c>
      <c r="GC25" s="5">
        <v>9072</v>
      </c>
      <c r="GD25" s="5">
        <v>27216</v>
      </c>
      <c r="GE25" s="5">
        <v>0</v>
      </c>
      <c r="GF25" s="5">
        <f t="shared" si="28"/>
        <v>27216</v>
      </c>
      <c r="GG25" s="9"/>
      <c r="GH25" s="1">
        <v>19</v>
      </c>
      <c r="GI25" s="2" t="s">
        <v>22</v>
      </c>
      <c r="GJ25" s="5">
        <v>0</v>
      </c>
      <c r="GK25" s="5">
        <v>0</v>
      </c>
      <c r="GL25" s="5">
        <v>0</v>
      </c>
      <c r="GM25" s="5">
        <f t="shared" si="29"/>
        <v>0</v>
      </c>
      <c r="GN25" s="9"/>
      <c r="GO25" s="1">
        <v>19</v>
      </c>
      <c r="GP25" s="2" t="s">
        <v>22</v>
      </c>
      <c r="GQ25" s="5">
        <v>0</v>
      </c>
      <c r="GR25" s="5">
        <v>0</v>
      </c>
      <c r="GS25" s="5">
        <v>0</v>
      </c>
      <c r="GT25" s="5">
        <f t="shared" si="30"/>
        <v>0</v>
      </c>
      <c r="GU25" s="9"/>
      <c r="GV25" s="1">
        <v>19</v>
      </c>
      <c r="GW25" s="2" t="s">
        <v>22</v>
      </c>
      <c r="GX25" s="5">
        <v>0</v>
      </c>
      <c r="GY25" s="5">
        <v>10000</v>
      </c>
      <c r="GZ25" s="5">
        <v>0</v>
      </c>
      <c r="HA25" s="5">
        <f t="shared" si="31"/>
        <v>10000</v>
      </c>
      <c r="HB25" s="9"/>
      <c r="HC25" s="1">
        <v>19</v>
      </c>
      <c r="HD25" s="2" t="s">
        <v>22</v>
      </c>
      <c r="HE25" s="5">
        <v>0</v>
      </c>
      <c r="HF25" s="5">
        <v>7800</v>
      </c>
      <c r="HG25" s="5">
        <v>0</v>
      </c>
      <c r="HH25" s="5">
        <f t="shared" si="32"/>
        <v>7800</v>
      </c>
      <c r="HI25" s="9"/>
      <c r="HJ25" s="1">
        <v>19</v>
      </c>
      <c r="HK25" s="2" t="s">
        <v>22</v>
      </c>
      <c r="HL25" s="5">
        <v>0</v>
      </c>
      <c r="HM25" s="5">
        <v>0</v>
      </c>
      <c r="HN25" s="5">
        <v>0</v>
      </c>
      <c r="HO25" s="5">
        <f t="shared" si="33"/>
        <v>0</v>
      </c>
      <c r="HP25" s="9"/>
      <c r="HQ25" s="1">
        <v>19</v>
      </c>
      <c r="HR25" s="2" t="s">
        <v>22</v>
      </c>
      <c r="HS25" s="5">
        <v>6</v>
      </c>
      <c r="HT25" s="5">
        <v>20300</v>
      </c>
      <c r="HU25" s="5">
        <v>0</v>
      </c>
      <c r="HV25" s="5">
        <f t="shared" si="34"/>
        <v>20300</v>
      </c>
      <c r="HW25" s="9"/>
      <c r="HX25" s="1">
        <v>19</v>
      </c>
      <c r="HY25" s="2" t="s">
        <v>22</v>
      </c>
      <c r="HZ25" s="5">
        <v>0</v>
      </c>
      <c r="IA25" s="5">
        <v>0</v>
      </c>
      <c r="IB25" s="5">
        <v>0</v>
      </c>
      <c r="IC25" s="5">
        <f t="shared" si="35"/>
        <v>0</v>
      </c>
      <c r="ID25" s="9"/>
      <c r="IE25" s="1">
        <v>19</v>
      </c>
      <c r="IF25" s="2" t="s">
        <v>22</v>
      </c>
      <c r="IG25" s="5">
        <v>0</v>
      </c>
      <c r="IH25" s="5">
        <v>0</v>
      </c>
      <c r="II25" s="5">
        <v>0</v>
      </c>
      <c r="IJ25" s="5">
        <f t="shared" si="36"/>
        <v>0</v>
      </c>
      <c r="IK25" s="9"/>
      <c r="IL25" s="1">
        <v>19</v>
      </c>
      <c r="IM25" s="2" t="s">
        <v>22</v>
      </c>
      <c r="IN25" s="5">
        <v>0</v>
      </c>
      <c r="IO25" s="5">
        <v>0</v>
      </c>
      <c r="IP25" s="5">
        <v>0</v>
      </c>
      <c r="IQ25" s="5">
        <f t="shared" si="37"/>
        <v>0</v>
      </c>
      <c r="IR25" s="9"/>
      <c r="IS25" s="1">
        <v>19</v>
      </c>
      <c r="IT25" s="2" t="s">
        <v>22</v>
      </c>
      <c r="IU25" s="5">
        <v>0</v>
      </c>
      <c r="IV25" s="5">
        <v>0</v>
      </c>
      <c r="IW25" s="5">
        <v>0</v>
      </c>
      <c r="IX25" s="5">
        <f t="shared" si="38"/>
        <v>0</v>
      </c>
      <c r="IY25" s="9"/>
      <c r="IZ25" s="1">
        <v>19</v>
      </c>
      <c r="JA25" s="2" t="s">
        <v>22</v>
      </c>
      <c r="JB25" s="5">
        <v>0</v>
      </c>
      <c r="JC25" s="5">
        <v>0</v>
      </c>
      <c r="JD25" s="5">
        <v>0</v>
      </c>
      <c r="JE25" s="5">
        <f t="shared" si="39"/>
        <v>0</v>
      </c>
      <c r="JF25" s="9"/>
      <c r="JG25" s="1">
        <v>19</v>
      </c>
      <c r="JH25" s="2" t="s">
        <v>22</v>
      </c>
      <c r="JI25" s="5">
        <v>0</v>
      </c>
      <c r="JJ25" s="5">
        <v>0</v>
      </c>
      <c r="JK25" s="5">
        <v>100000</v>
      </c>
      <c r="JL25" s="5">
        <f t="shared" si="40"/>
        <v>100000</v>
      </c>
      <c r="JM25" s="9"/>
      <c r="JN25" s="1">
        <v>19</v>
      </c>
      <c r="JO25" s="2" t="s">
        <v>22</v>
      </c>
      <c r="JP25" s="5">
        <v>0</v>
      </c>
      <c r="JQ25" s="5">
        <f t="shared" si="41"/>
        <v>67566</v>
      </c>
      <c r="JR25" s="5">
        <f t="shared" si="0"/>
        <v>100000</v>
      </c>
      <c r="JS25" s="5">
        <f t="shared" si="1"/>
        <v>167566</v>
      </c>
      <c r="JT25" s="9"/>
    </row>
    <row r="26" spans="1:280" ht="16.5" hidden="1">
      <c r="A26" s="1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2"/>
        <v>0</v>
      </c>
      <c r="G26" s="9"/>
      <c r="H26" s="1">
        <v>20</v>
      </c>
      <c r="I26" s="2" t="s">
        <v>23</v>
      </c>
      <c r="J26" s="5">
        <v>0</v>
      </c>
      <c r="K26" s="5">
        <v>0</v>
      </c>
      <c r="L26" s="5">
        <v>0</v>
      </c>
      <c r="M26" s="5">
        <f t="shared" si="3"/>
        <v>0</v>
      </c>
      <c r="N26" s="9"/>
      <c r="O26" s="1">
        <v>20</v>
      </c>
      <c r="P26" s="2" t="s">
        <v>23</v>
      </c>
      <c r="Q26" s="5">
        <v>0</v>
      </c>
      <c r="R26" s="5">
        <v>0</v>
      </c>
      <c r="S26" s="5">
        <v>0</v>
      </c>
      <c r="T26" s="5">
        <f t="shared" si="4"/>
        <v>0</v>
      </c>
      <c r="U26" s="9"/>
      <c r="V26" s="1">
        <v>20</v>
      </c>
      <c r="W26" s="2" t="s">
        <v>23</v>
      </c>
      <c r="X26" s="5">
        <v>0</v>
      </c>
      <c r="Y26" s="5">
        <v>0</v>
      </c>
      <c r="Z26" s="5">
        <v>0</v>
      </c>
      <c r="AA26" s="5">
        <f t="shared" si="5"/>
        <v>0</v>
      </c>
      <c r="AB26" s="9"/>
      <c r="AC26" s="1">
        <v>20</v>
      </c>
      <c r="AD26" s="2" t="s">
        <v>23</v>
      </c>
      <c r="AE26" s="5">
        <v>0</v>
      </c>
      <c r="AF26" s="5">
        <v>0</v>
      </c>
      <c r="AG26" s="5">
        <v>0</v>
      </c>
      <c r="AH26" s="5">
        <f t="shared" si="6"/>
        <v>0</v>
      </c>
      <c r="AI26" s="9"/>
      <c r="AJ26" s="1">
        <v>20</v>
      </c>
      <c r="AK26" s="2" t="s">
        <v>23</v>
      </c>
      <c r="AL26" s="5">
        <v>0</v>
      </c>
      <c r="AM26" s="5">
        <v>0</v>
      </c>
      <c r="AN26" s="5">
        <v>0</v>
      </c>
      <c r="AO26" s="5">
        <f t="shared" si="7"/>
        <v>0</v>
      </c>
      <c r="AP26" s="9"/>
      <c r="AQ26" s="1">
        <v>20</v>
      </c>
      <c r="AR26" s="2" t="s">
        <v>23</v>
      </c>
      <c r="AS26" s="5">
        <v>0</v>
      </c>
      <c r="AT26" s="5">
        <v>0</v>
      </c>
      <c r="AU26" s="5">
        <v>0</v>
      </c>
      <c r="AV26" s="5">
        <f t="shared" si="8"/>
        <v>0</v>
      </c>
      <c r="AW26" s="9"/>
      <c r="AX26" s="1">
        <v>20</v>
      </c>
      <c r="AY26" s="2" t="s">
        <v>23</v>
      </c>
      <c r="AZ26" s="5">
        <v>0</v>
      </c>
      <c r="BA26" s="5">
        <v>0</v>
      </c>
      <c r="BB26" s="5">
        <v>0</v>
      </c>
      <c r="BC26" s="5">
        <f t="shared" si="9"/>
        <v>0</v>
      </c>
      <c r="BD26" s="9"/>
      <c r="BE26" s="1">
        <v>20</v>
      </c>
      <c r="BF26" s="2" t="s">
        <v>23</v>
      </c>
      <c r="BG26" s="5">
        <v>0</v>
      </c>
      <c r="BH26" s="5">
        <v>0</v>
      </c>
      <c r="BI26" s="5">
        <v>0</v>
      </c>
      <c r="BJ26" s="5">
        <f t="shared" si="10"/>
        <v>0</v>
      </c>
      <c r="BK26" s="9"/>
      <c r="BL26" s="1">
        <v>20</v>
      </c>
      <c r="BM26" s="2" t="s">
        <v>23</v>
      </c>
      <c r="BN26" s="5">
        <v>0</v>
      </c>
      <c r="BO26" s="5">
        <v>0</v>
      </c>
      <c r="BP26" s="5">
        <v>0</v>
      </c>
      <c r="BQ26" s="5">
        <f t="shared" si="11"/>
        <v>0</v>
      </c>
      <c r="BR26" s="9"/>
      <c r="BS26" s="1">
        <v>20</v>
      </c>
      <c r="BT26" s="2" t="s">
        <v>23</v>
      </c>
      <c r="BU26" s="5">
        <v>0</v>
      </c>
      <c r="BV26" s="5">
        <v>0</v>
      </c>
      <c r="BW26" s="5">
        <v>0</v>
      </c>
      <c r="BX26" s="5">
        <f t="shared" si="12"/>
        <v>0</v>
      </c>
      <c r="BY26" s="9"/>
      <c r="BZ26" s="1">
        <v>20</v>
      </c>
      <c r="CA26" s="2" t="s">
        <v>23</v>
      </c>
      <c r="CB26" s="5">
        <v>0</v>
      </c>
      <c r="CC26" s="5">
        <v>0</v>
      </c>
      <c r="CD26" s="5">
        <v>0</v>
      </c>
      <c r="CE26" s="5">
        <f t="shared" si="13"/>
        <v>0</v>
      </c>
      <c r="CF26" s="9"/>
      <c r="CG26" s="1">
        <v>20</v>
      </c>
      <c r="CH26" s="2" t="s">
        <v>23</v>
      </c>
      <c r="CI26" s="5">
        <v>0</v>
      </c>
      <c r="CJ26" s="5">
        <v>0</v>
      </c>
      <c r="CK26" s="5">
        <v>0</v>
      </c>
      <c r="CL26" s="5">
        <f t="shared" si="14"/>
        <v>0</v>
      </c>
      <c r="CM26" s="9"/>
      <c r="CN26" s="1">
        <v>20</v>
      </c>
      <c r="CO26" s="2" t="s">
        <v>23</v>
      </c>
      <c r="CP26" s="5">
        <v>0</v>
      </c>
      <c r="CQ26" s="5">
        <v>0</v>
      </c>
      <c r="CR26" s="5">
        <v>0</v>
      </c>
      <c r="CS26" s="5">
        <f t="shared" si="15"/>
        <v>0</v>
      </c>
      <c r="CT26" s="9"/>
      <c r="CU26" s="1">
        <v>20</v>
      </c>
      <c r="CV26" s="2" t="s">
        <v>23</v>
      </c>
      <c r="CW26" s="5">
        <v>0</v>
      </c>
      <c r="CX26" s="5">
        <v>0</v>
      </c>
      <c r="CY26" s="5">
        <v>0</v>
      </c>
      <c r="CZ26" s="5">
        <f t="shared" si="16"/>
        <v>0</v>
      </c>
      <c r="DA26" s="9"/>
      <c r="DB26" s="1">
        <v>20</v>
      </c>
      <c r="DC26" s="2" t="s">
        <v>23</v>
      </c>
      <c r="DD26" s="5">
        <v>0</v>
      </c>
      <c r="DE26" s="5">
        <v>0</v>
      </c>
      <c r="DF26" s="5">
        <v>0</v>
      </c>
      <c r="DG26" s="5">
        <f t="shared" si="17"/>
        <v>0</v>
      </c>
      <c r="DH26" s="9"/>
      <c r="DI26" s="1">
        <v>20</v>
      </c>
      <c r="DJ26" s="2" t="s">
        <v>23</v>
      </c>
      <c r="DK26" s="5">
        <v>0</v>
      </c>
      <c r="DL26" s="5">
        <v>0</v>
      </c>
      <c r="DM26" s="5">
        <v>0</v>
      </c>
      <c r="DN26" s="5">
        <f t="shared" si="18"/>
        <v>0</v>
      </c>
      <c r="DO26" s="9"/>
      <c r="DP26" s="1">
        <v>20</v>
      </c>
      <c r="DQ26" s="2" t="s">
        <v>23</v>
      </c>
      <c r="DR26" s="5">
        <v>0</v>
      </c>
      <c r="DS26" s="5">
        <v>0</v>
      </c>
      <c r="DT26" s="5">
        <v>0</v>
      </c>
      <c r="DU26" s="5">
        <f t="shared" si="19"/>
        <v>0</v>
      </c>
      <c r="DV26" s="9"/>
      <c r="DW26" s="1">
        <v>20</v>
      </c>
      <c r="DX26" s="2" t="s">
        <v>23</v>
      </c>
      <c r="DY26" s="5">
        <v>0</v>
      </c>
      <c r="DZ26" s="5">
        <v>0</v>
      </c>
      <c r="EA26" s="5">
        <v>0</v>
      </c>
      <c r="EB26" s="5">
        <f t="shared" si="20"/>
        <v>0</v>
      </c>
      <c r="EC26" s="9"/>
      <c r="ED26" s="1">
        <v>20</v>
      </c>
      <c r="EE26" s="2" t="s">
        <v>23</v>
      </c>
      <c r="EF26" s="5">
        <v>0</v>
      </c>
      <c r="EG26" s="5">
        <v>0</v>
      </c>
      <c r="EH26" s="5">
        <v>0</v>
      </c>
      <c r="EI26" s="5">
        <f t="shared" si="21"/>
        <v>0</v>
      </c>
      <c r="EJ26" s="9"/>
      <c r="EK26" s="1">
        <v>20</v>
      </c>
      <c r="EL26" s="2" t="s">
        <v>23</v>
      </c>
      <c r="EM26" s="5">
        <v>0</v>
      </c>
      <c r="EN26" s="5">
        <v>0</v>
      </c>
      <c r="EO26" s="5">
        <v>0</v>
      </c>
      <c r="EP26" s="5">
        <f t="shared" si="22"/>
        <v>0</v>
      </c>
      <c r="EQ26" s="9"/>
      <c r="ER26" s="1">
        <v>20</v>
      </c>
      <c r="ES26" s="2" t="s">
        <v>23</v>
      </c>
      <c r="ET26" s="5">
        <v>0</v>
      </c>
      <c r="EU26" s="5">
        <v>0</v>
      </c>
      <c r="EV26" s="5">
        <v>0</v>
      </c>
      <c r="EW26" s="5">
        <f t="shared" si="23"/>
        <v>0</v>
      </c>
      <c r="EX26" s="9"/>
      <c r="EY26" s="1">
        <v>20</v>
      </c>
      <c r="EZ26" s="2" t="s">
        <v>23</v>
      </c>
      <c r="FA26" s="5">
        <v>0</v>
      </c>
      <c r="FB26" s="5">
        <v>0</v>
      </c>
      <c r="FC26" s="5">
        <v>0</v>
      </c>
      <c r="FD26" s="5">
        <f t="shared" si="24"/>
        <v>0</v>
      </c>
      <c r="FE26" s="9"/>
      <c r="FF26" s="1">
        <v>20</v>
      </c>
      <c r="FG26" s="2" t="s">
        <v>23</v>
      </c>
      <c r="FH26" s="5">
        <v>0</v>
      </c>
      <c r="FI26" s="5">
        <v>0</v>
      </c>
      <c r="FJ26" s="5">
        <v>0</v>
      </c>
      <c r="FK26" s="5">
        <f t="shared" si="25"/>
        <v>0</v>
      </c>
      <c r="FL26" s="9"/>
      <c r="FM26" s="1">
        <v>20</v>
      </c>
      <c r="FN26" s="2" t="s">
        <v>23</v>
      </c>
      <c r="FO26" s="5">
        <v>88</v>
      </c>
      <c r="FP26" s="5">
        <v>4400</v>
      </c>
      <c r="FQ26" s="5">
        <v>0</v>
      </c>
      <c r="FR26" s="5">
        <f t="shared" si="26"/>
        <v>4400</v>
      </c>
      <c r="FS26" s="9"/>
      <c r="FT26" s="1">
        <v>20</v>
      </c>
      <c r="FU26" s="2" t="s">
        <v>23</v>
      </c>
      <c r="FV26" s="5">
        <v>0</v>
      </c>
      <c r="FW26" s="5">
        <v>0</v>
      </c>
      <c r="FX26" s="5">
        <v>0</v>
      </c>
      <c r="FY26" s="5">
        <f t="shared" si="27"/>
        <v>0</v>
      </c>
      <c r="FZ26" s="9"/>
      <c r="GA26" s="1">
        <v>20</v>
      </c>
      <c r="GB26" s="2" t="s">
        <v>23</v>
      </c>
      <c r="GC26" s="5">
        <v>19860</v>
      </c>
      <c r="GD26" s="5">
        <v>59580</v>
      </c>
      <c r="GE26" s="5">
        <v>0</v>
      </c>
      <c r="GF26" s="5">
        <f t="shared" si="28"/>
        <v>59580</v>
      </c>
      <c r="GG26" s="9"/>
      <c r="GH26" s="1">
        <v>20</v>
      </c>
      <c r="GI26" s="2" t="s">
        <v>23</v>
      </c>
      <c r="GJ26" s="5">
        <v>0</v>
      </c>
      <c r="GK26" s="5">
        <v>0</v>
      </c>
      <c r="GL26" s="5">
        <v>0</v>
      </c>
      <c r="GM26" s="5">
        <f t="shared" si="29"/>
        <v>0</v>
      </c>
      <c r="GN26" s="9"/>
      <c r="GO26" s="1">
        <v>20</v>
      </c>
      <c r="GP26" s="2" t="s">
        <v>23</v>
      </c>
      <c r="GQ26" s="5">
        <v>0</v>
      </c>
      <c r="GR26" s="5">
        <v>0</v>
      </c>
      <c r="GS26" s="5">
        <v>0</v>
      </c>
      <c r="GT26" s="5">
        <f t="shared" si="30"/>
        <v>0</v>
      </c>
      <c r="GU26" s="9"/>
      <c r="GV26" s="1">
        <v>20</v>
      </c>
      <c r="GW26" s="2" t="s">
        <v>23</v>
      </c>
      <c r="GX26" s="5">
        <v>0</v>
      </c>
      <c r="GY26" s="5">
        <v>15000</v>
      </c>
      <c r="GZ26" s="5">
        <v>0</v>
      </c>
      <c r="HA26" s="5">
        <f t="shared" si="31"/>
        <v>15000</v>
      </c>
      <c r="HB26" s="9"/>
      <c r="HC26" s="1">
        <v>20</v>
      </c>
      <c r="HD26" s="2" t="s">
        <v>23</v>
      </c>
      <c r="HE26" s="5">
        <v>0</v>
      </c>
      <c r="HF26" s="5">
        <v>19500</v>
      </c>
      <c r="HG26" s="5">
        <v>0</v>
      </c>
      <c r="HH26" s="5">
        <f t="shared" si="32"/>
        <v>19500</v>
      </c>
      <c r="HI26" s="9"/>
      <c r="HJ26" s="1">
        <v>20</v>
      </c>
      <c r="HK26" s="2" t="s">
        <v>23</v>
      </c>
      <c r="HL26" s="5">
        <v>0</v>
      </c>
      <c r="HM26" s="5">
        <v>0</v>
      </c>
      <c r="HN26" s="5">
        <v>0</v>
      </c>
      <c r="HO26" s="5">
        <f t="shared" si="33"/>
        <v>0</v>
      </c>
      <c r="HP26" s="9"/>
      <c r="HQ26" s="1">
        <v>20</v>
      </c>
      <c r="HR26" s="2" t="s">
        <v>23</v>
      </c>
      <c r="HS26" s="5">
        <v>15</v>
      </c>
      <c r="HT26" s="5">
        <v>50900</v>
      </c>
      <c r="HU26" s="5">
        <v>0</v>
      </c>
      <c r="HV26" s="5">
        <f t="shared" si="34"/>
        <v>50900</v>
      </c>
      <c r="HW26" s="9"/>
      <c r="HX26" s="1">
        <v>20</v>
      </c>
      <c r="HY26" s="2" t="s">
        <v>23</v>
      </c>
      <c r="HZ26" s="5">
        <v>0</v>
      </c>
      <c r="IA26" s="5">
        <v>0</v>
      </c>
      <c r="IB26" s="5">
        <v>0</v>
      </c>
      <c r="IC26" s="5">
        <f t="shared" si="35"/>
        <v>0</v>
      </c>
      <c r="ID26" s="9"/>
      <c r="IE26" s="1">
        <v>20</v>
      </c>
      <c r="IF26" s="2" t="s">
        <v>23</v>
      </c>
      <c r="IG26" s="5">
        <v>0</v>
      </c>
      <c r="IH26" s="5">
        <v>0</v>
      </c>
      <c r="II26" s="5">
        <v>0</v>
      </c>
      <c r="IJ26" s="5">
        <f t="shared" si="36"/>
        <v>0</v>
      </c>
      <c r="IK26" s="9"/>
      <c r="IL26" s="1">
        <v>20</v>
      </c>
      <c r="IM26" s="2" t="s">
        <v>23</v>
      </c>
      <c r="IN26" s="5">
        <v>0</v>
      </c>
      <c r="IO26" s="5">
        <v>0</v>
      </c>
      <c r="IP26" s="5">
        <v>0</v>
      </c>
      <c r="IQ26" s="5">
        <f t="shared" si="37"/>
        <v>0</v>
      </c>
      <c r="IR26" s="9"/>
      <c r="IS26" s="1">
        <v>20</v>
      </c>
      <c r="IT26" s="2" t="s">
        <v>23</v>
      </c>
      <c r="IU26" s="5">
        <v>0</v>
      </c>
      <c r="IV26" s="5">
        <v>0</v>
      </c>
      <c r="IW26" s="5">
        <v>0</v>
      </c>
      <c r="IX26" s="5">
        <f t="shared" si="38"/>
        <v>0</v>
      </c>
      <c r="IY26" s="9"/>
      <c r="IZ26" s="1">
        <v>20</v>
      </c>
      <c r="JA26" s="2" t="s">
        <v>23</v>
      </c>
      <c r="JB26" s="5">
        <v>0</v>
      </c>
      <c r="JC26" s="5">
        <v>0</v>
      </c>
      <c r="JD26" s="5">
        <v>0</v>
      </c>
      <c r="JE26" s="5">
        <f t="shared" si="39"/>
        <v>0</v>
      </c>
      <c r="JF26" s="9"/>
      <c r="JG26" s="1">
        <v>20</v>
      </c>
      <c r="JH26" s="2" t="s">
        <v>23</v>
      </c>
      <c r="JI26" s="5">
        <v>0</v>
      </c>
      <c r="JJ26" s="5">
        <v>0</v>
      </c>
      <c r="JK26" s="5">
        <v>100000</v>
      </c>
      <c r="JL26" s="5">
        <f t="shared" si="40"/>
        <v>100000</v>
      </c>
      <c r="JM26" s="9"/>
      <c r="JN26" s="1">
        <v>20</v>
      </c>
      <c r="JO26" s="2" t="s">
        <v>23</v>
      </c>
      <c r="JP26" s="5">
        <v>0</v>
      </c>
      <c r="JQ26" s="5">
        <f t="shared" si="41"/>
        <v>149380</v>
      </c>
      <c r="JR26" s="5">
        <f t="shared" si="0"/>
        <v>100000</v>
      </c>
      <c r="JS26" s="5">
        <f t="shared" si="1"/>
        <v>249380</v>
      </c>
      <c r="JT26" s="9"/>
    </row>
    <row r="27" spans="1:280" ht="16.5" hidden="1">
      <c r="A27" s="1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2"/>
        <v>0</v>
      </c>
      <c r="G27" s="9"/>
      <c r="H27" s="1">
        <v>21</v>
      </c>
      <c r="I27" s="2" t="s">
        <v>24</v>
      </c>
      <c r="J27" s="5">
        <v>0</v>
      </c>
      <c r="K27" s="5">
        <v>0</v>
      </c>
      <c r="L27" s="5">
        <v>0</v>
      </c>
      <c r="M27" s="5">
        <f t="shared" si="3"/>
        <v>0</v>
      </c>
      <c r="N27" s="9"/>
      <c r="O27" s="1">
        <v>21</v>
      </c>
      <c r="P27" s="2" t="s">
        <v>24</v>
      </c>
      <c r="Q27" s="5">
        <v>0</v>
      </c>
      <c r="R27" s="5">
        <v>0</v>
      </c>
      <c r="S27" s="5">
        <v>0</v>
      </c>
      <c r="T27" s="5">
        <f t="shared" si="4"/>
        <v>0</v>
      </c>
      <c r="U27" s="9"/>
      <c r="V27" s="1">
        <v>21</v>
      </c>
      <c r="W27" s="2" t="s">
        <v>24</v>
      </c>
      <c r="X27" s="5">
        <v>0</v>
      </c>
      <c r="Y27" s="5">
        <v>0</v>
      </c>
      <c r="Z27" s="5">
        <v>0</v>
      </c>
      <c r="AA27" s="5">
        <f t="shared" si="5"/>
        <v>0</v>
      </c>
      <c r="AB27" s="9"/>
      <c r="AC27" s="1">
        <v>21</v>
      </c>
      <c r="AD27" s="2" t="s">
        <v>24</v>
      </c>
      <c r="AE27" s="5">
        <v>0</v>
      </c>
      <c r="AF27" s="5">
        <v>0</v>
      </c>
      <c r="AG27" s="5">
        <v>0</v>
      </c>
      <c r="AH27" s="5">
        <f t="shared" si="6"/>
        <v>0</v>
      </c>
      <c r="AI27" s="9"/>
      <c r="AJ27" s="1">
        <v>21</v>
      </c>
      <c r="AK27" s="2" t="s">
        <v>24</v>
      </c>
      <c r="AL27" s="5">
        <v>0</v>
      </c>
      <c r="AM27" s="5">
        <v>0</v>
      </c>
      <c r="AN27" s="5">
        <v>0</v>
      </c>
      <c r="AO27" s="5">
        <f t="shared" si="7"/>
        <v>0</v>
      </c>
      <c r="AP27" s="9"/>
      <c r="AQ27" s="1">
        <v>21</v>
      </c>
      <c r="AR27" s="2" t="s">
        <v>24</v>
      </c>
      <c r="AS27" s="5">
        <v>0</v>
      </c>
      <c r="AT27" s="5">
        <v>0</v>
      </c>
      <c r="AU27" s="5">
        <v>0</v>
      </c>
      <c r="AV27" s="5">
        <f t="shared" si="8"/>
        <v>0</v>
      </c>
      <c r="AW27" s="9"/>
      <c r="AX27" s="1">
        <v>21</v>
      </c>
      <c r="AY27" s="2" t="s">
        <v>24</v>
      </c>
      <c r="AZ27" s="5">
        <v>0</v>
      </c>
      <c r="BA27" s="5">
        <v>0</v>
      </c>
      <c r="BB27" s="5">
        <v>0</v>
      </c>
      <c r="BC27" s="5">
        <f t="shared" si="9"/>
        <v>0</v>
      </c>
      <c r="BD27" s="9"/>
      <c r="BE27" s="1">
        <v>21</v>
      </c>
      <c r="BF27" s="2" t="s">
        <v>24</v>
      </c>
      <c r="BG27" s="5">
        <v>0</v>
      </c>
      <c r="BH27" s="5">
        <v>0</v>
      </c>
      <c r="BI27" s="5">
        <v>0</v>
      </c>
      <c r="BJ27" s="5">
        <f t="shared" si="10"/>
        <v>0</v>
      </c>
      <c r="BK27" s="9"/>
      <c r="BL27" s="1">
        <v>21</v>
      </c>
      <c r="BM27" s="2" t="s">
        <v>24</v>
      </c>
      <c r="BN27" s="5">
        <v>0</v>
      </c>
      <c r="BO27" s="5">
        <v>0</v>
      </c>
      <c r="BP27" s="5">
        <v>0</v>
      </c>
      <c r="BQ27" s="5">
        <f t="shared" si="11"/>
        <v>0</v>
      </c>
      <c r="BR27" s="9"/>
      <c r="BS27" s="1">
        <v>21</v>
      </c>
      <c r="BT27" s="2" t="s">
        <v>24</v>
      </c>
      <c r="BU27" s="5">
        <v>0</v>
      </c>
      <c r="BV27" s="5">
        <v>0</v>
      </c>
      <c r="BW27" s="5">
        <v>0</v>
      </c>
      <c r="BX27" s="5">
        <f t="shared" si="12"/>
        <v>0</v>
      </c>
      <c r="BY27" s="9"/>
      <c r="BZ27" s="1">
        <v>21</v>
      </c>
      <c r="CA27" s="2" t="s">
        <v>24</v>
      </c>
      <c r="CB27" s="5">
        <v>0</v>
      </c>
      <c r="CC27" s="5">
        <v>0</v>
      </c>
      <c r="CD27" s="5">
        <v>0</v>
      </c>
      <c r="CE27" s="5">
        <f t="shared" si="13"/>
        <v>0</v>
      </c>
      <c r="CF27" s="9"/>
      <c r="CG27" s="1">
        <v>21</v>
      </c>
      <c r="CH27" s="2" t="s">
        <v>24</v>
      </c>
      <c r="CI27" s="5">
        <v>0</v>
      </c>
      <c r="CJ27" s="5">
        <v>0</v>
      </c>
      <c r="CK27" s="5">
        <v>0</v>
      </c>
      <c r="CL27" s="5">
        <f t="shared" si="14"/>
        <v>0</v>
      </c>
      <c r="CM27" s="9"/>
      <c r="CN27" s="1">
        <v>21</v>
      </c>
      <c r="CO27" s="2" t="s">
        <v>24</v>
      </c>
      <c r="CP27" s="5">
        <v>0</v>
      </c>
      <c r="CQ27" s="5">
        <v>0</v>
      </c>
      <c r="CR27" s="5">
        <v>0</v>
      </c>
      <c r="CS27" s="5">
        <f t="shared" si="15"/>
        <v>0</v>
      </c>
      <c r="CT27" s="9"/>
      <c r="CU27" s="1">
        <v>21</v>
      </c>
      <c r="CV27" s="2" t="s">
        <v>24</v>
      </c>
      <c r="CW27" s="5">
        <v>0</v>
      </c>
      <c r="CX27" s="5">
        <v>0</v>
      </c>
      <c r="CY27" s="5">
        <v>0</v>
      </c>
      <c r="CZ27" s="5">
        <f t="shared" si="16"/>
        <v>0</v>
      </c>
      <c r="DA27" s="9"/>
      <c r="DB27" s="1">
        <v>21</v>
      </c>
      <c r="DC27" s="2" t="s">
        <v>24</v>
      </c>
      <c r="DD27" s="5">
        <v>0</v>
      </c>
      <c r="DE27" s="5">
        <v>0</v>
      </c>
      <c r="DF27" s="5">
        <v>0</v>
      </c>
      <c r="DG27" s="5">
        <f t="shared" si="17"/>
        <v>0</v>
      </c>
      <c r="DH27" s="9"/>
      <c r="DI27" s="1">
        <v>21</v>
      </c>
      <c r="DJ27" s="2" t="s">
        <v>24</v>
      </c>
      <c r="DK27" s="5">
        <v>0</v>
      </c>
      <c r="DL27" s="5">
        <v>0</v>
      </c>
      <c r="DM27" s="5">
        <v>0</v>
      </c>
      <c r="DN27" s="5">
        <f t="shared" si="18"/>
        <v>0</v>
      </c>
      <c r="DO27" s="9"/>
      <c r="DP27" s="1">
        <v>21</v>
      </c>
      <c r="DQ27" s="2" t="s">
        <v>24</v>
      </c>
      <c r="DR27" s="5">
        <v>0</v>
      </c>
      <c r="DS27" s="5">
        <v>0</v>
      </c>
      <c r="DT27" s="5">
        <v>0</v>
      </c>
      <c r="DU27" s="5">
        <f t="shared" si="19"/>
        <v>0</v>
      </c>
      <c r="DV27" s="9"/>
      <c r="DW27" s="1">
        <v>21</v>
      </c>
      <c r="DX27" s="2" t="s">
        <v>24</v>
      </c>
      <c r="DY27" s="5">
        <v>0</v>
      </c>
      <c r="DZ27" s="5">
        <v>0</v>
      </c>
      <c r="EA27" s="5">
        <v>0</v>
      </c>
      <c r="EB27" s="5">
        <f t="shared" si="20"/>
        <v>0</v>
      </c>
      <c r="EC27" s="9"/>
      <c r="ED27" s="1">
        <v>21</v>
      </c>
      <c r="EE27" s="2" t="s">
        <v>24</v>
      </c>
      <c r="EF27" s="5">
        <v>0</v>
      </c>
      <c r="EG27" s="5">
        <v>0</v>
      </c>
      <c r="EH27" s="5">
        <v>0</v>
      </c>
      <c r="EI27" s="5">
        <f t="shared" si="21"/>
        <v>0</v>
      </c>
      <c r="EJ27" s="9"/>
      <c r="EK27" s="1">
        <v>21</v>
      </c>
      <c r="EL27" s="2" t="s">
        <v>24</v>
      </c>
      <c r="EM27" s="5">
        <v>0</v>
      </c>
      <c r="EN27" s="5">
        <v>0</v>
      </c>
      <c r="EO27" s="5">
        <v>0</v>
      </c>
      <c r="EP27" s="5">
        <f t="shared" si="22"/>
        <v>0</v>
      </c>
      <c r="EQ27" s="9"/>
      <c r="ER27" s="1">
        <v>21</v>
      </c>
      <c r="ES27" s="2" t="s">
        <v>24</v>
      </c>
      <c r="ET27" s="5">
        <v>0</v>
      </c>
      <c r="EU27" s="5">
        <v>0</v>
      </c>
      <c r="EV27" s="5">
        <v>0</v>
      </c>
      <c r="EW27" s="5">
        <f t="shared" si="23"/>
        <v>0</v>
      </c>
      <c r="EX27" s="9"/>
      <c r="EY27" s="1">
        <v>21</v>
      </c>
      <c r="EZ27" s="2" t="s">
        <v>24</v>
      </c>
      <c r="FA27" s="5">
        <v>0</v>
      </c>
      <c r="FB27" s="5">
        <v>0</v>
      </c>
      <c r="FC27" s="5">
        <v>0</v>
      </c>
      <c r="FD27" s="5">
        <f t="shared" si="24"/>
        <v>0</v>
      </c>
      <c r="FE27" s="9"/>
      <c r="FF27" s="1">
        <v>21</v>
      </c>
      <c r="FG27" s="2" t="s">
        <v>24</v>
      </c>
      <c r="FH27" s="5">
        <v>0</v>
      </c>
      <c r="FI27" s="5">
        <v>0</v>
      </c>
      <c r="FJ27" s="5">
        <v>0</v>
      </c>
      <c r="FK27" s="5">
        <f t="shared" si="25"/>
        <v>0</v>
      </c>
      <c r="FL27" s="9"/>
      <c r="FM27" s="1">
        <v>21</v>
      </c>
      <c r="FN27" s="2" t="s">
        <v>24</v>
      </c>
      <c r="FO27" s="5">
        <v>198</v>
      </c>
      <c r="FP27" s="5">
        <v>9900</v>
      </c>
      <c r="FQ27" s="5">
        <v>0</v>
      </c>
      <c r="FR27" s="5">
        <f t="shared" si="26"/>
        <v>9900</v>
      </c>
      <c r="FS27" s="9"/>
      <c r="FT27" s="1">
        <v>21</v>
      </c>
      <c r="FU27" s="2" t="s">
        <v>24</v>
      </c>
      <c r="FV27" s="5">
        <v>0</v>
      </c>
      <c r="FW27" s="5">
        <v>0</v>
      </c>
      <c r="FX27" s="5">
        <v>0</v>
      </c>
      <c r="FY27" s="5">
        <f t="shared" si="27"/>
        <v>0</v>
      </c>
      <c r="FZ27" s="9"/>
      <c r="GA27" s="1">
        <v>21</v>
      </c>
      <c r="GB27" s="2" t="s">
        <v>24</v>
      </c>
      <c r="GC27" s="5">
        <v>44412</v>
      </c>
      <c r="GD27" s="5">
        <v>133236</v>
      </c>
      <c r="GE27" s="5">
        <v>0</v>
      </c>
      <c r="GF27" s="5">
        <f t="shared" si="28"/>
        <v>133236</v>
      </c>
      <c r="GG27" s="9"/>
      <c r="GH27" s="1">
        <v>21</v>
      </c>
      <c r="GI27" s="2" t="s">
        <v>24</v>
      </c>
      <c r="GJ27" s="5">
        <v>0</v>
      </c>
      <c r="GK27" s="5">
        <v>0</v>
      </c>
      <c r="GL27" s="5">
        <v>0</v>
      </c>
      <c r="GM27" s="5">
        <f t="shared" si="29"/>
        <v>0</v>
      </c>
      <c r="GN27" s="9"/>
      <c r="GO27" s="1">
        <v>21</v>
      </c>
      <c r="GP27" s="2" t="s">
        <v>24</v>
      </c>
      <c r="GQ27" s="5">
        <v>0</v>
      </c>
      <c r="GR27" s="5">
        <v>0</v>
      </c>
      <c r="GS27" s="5">
        <v>0</v>
      </c>
      <c r="GT27" s="5">
        <f t="shared" si="30"/>
        <v>0</v>
      </c>
      <c r="GU27" s="9"/>
      <c r="GV27" s="1">
        <v>21</v>
      </c>
      <c r="GW27" s="2" t="s">
        <v>24</v>
      </c>
      <c r="GX27" s="5">
        <v>0</v>
      </c>
      <c r="GY27" s="5">
        <v>0</v>
      </c>
      <c r="GZ27" s="5">
        <v>0</v>
      </c>
      <c r="HA27" s="5">
        <f t="shared" si="31"/>
        <v>0</v>
      </c>
      <c r="HB27" s="9"/>
      <c r="HC27" s="1">
        <v>21</v>
      </c>
      <c r="HD27" s="2" t="s">
        <v>24</v>
      </c>
      <c r="HE27" s="5">
        <v>0</v>
      </c>
      <c r="HF27" s="5">
        <v>29900</v>
      </c>
      <c r="HG27" s="5">
        <v>0</v>
      </c>
      <c r="HH27" s="5">
        <f t="shared" si="32"/>
        <v>29900</v>
      </c>
      <c r="HI27" s="9"/>
      <c r="HJ27" s="1">
        <v>21</v>
      </c>
      <c r="HK27" s="2" t="s">
        <v>24</v>
      </c>
      <c r="HL27" s="5">
        <v>0</v>
      </c>
      <c r="HM27" s="5">
        <v>0</v>
      </c>
      <c r="HN27" s="5">
        <v>0</v>
      </c>
      <c r="HO27" s="5">
        <f t="shared" si="33"/>
        <v>0</v>
      </c>
      <c r="HP27" s="9"/>
      <c r="HQ27" s="1">
        <v>21</v>
      </c>
      <c r="HR27" s="2" t="s">
        <v>24</v>
      </c>
      <c r="HS27" s="5">
        <v>23</v>
      </c>
      <c r="HT27" s="5">
        <v>78100</v>
      </c>
      <c r="HU27" s="5">
        <v>0</v>
      </c>
      <c r="HV27" s="5">
        <f t="shared" si="34"/>
        <v>78100</v>
      </c>
      <c r="HW27" s="9"/>
      <c r="HX27" s="1">
        <v>21</v>
      </c>
      <c r="HY27" s="2" t="s">
        <v>24</v>
      </c>
      <c r="HZ27" s="5">
        <v>0</v>
      </c>
      <c r="IA27" s="5">
        <v>0</v>
      </c>
      <c r="IB27" s="5">
        <v>0</v>
      </c>
      <c r="IC27" s="5">
        <f t="shared" si="35"/>
        <v>0</v>
      </c>
      <c r="ID27" s="9"/>
      <c r="IE27" s="1">
        <v>21</v>
      </c>
      <c r="IF27" s="2" t="s">
        <v>24</v>
      </c>
      <c r="IG27" s="5">
        <v>0</v>
      </c>
      <c r="IH27" s="5">
        <v>0</v>
      </c>
      <c r="II27" s="5">
        <v>0</v>
      </c>
      <c r="IJ27" s="5">
        <f t="shared" si="36"/>
        <v>0</v>
      </c>
      <c r="IK27" s="9"/>
      <c r="IL27" s="1">
        <v>21</v>
      </c>
      <c r="IM27" s="2" t="s">
        <v>24</v>
      </c>
      <c r="IN27" s="5">
        <v>0</v>
      </c>
      <c r="IO27" s="5">
        <v>0</v>
      </c>
      <c r="IP27" s="5">
        <v>0</v>
      </c>
      <c r="IQ27" s="5">
        <f t="shared" si="37"/>
        <v>0</v>
      </c>
      <c r="IR27" s="9"/>
      <c r="IS27" s="1">
        <v>21</v>
      </c>
      <c r="IT27" s="2" t="s">
        <v>24</v>
      </c>
      <c r="IU27" s="5">
        <v>0</v>
      </c>
      <c r="IV27" s="5">
        <v>0</v>
      </c>
      <c r="IW27" s="5">
        <v>0</v>
      </c>
      <c r="IX27" s="5">
        <f t="shared" si="38"/>
        <v>0</v>
      </c>
      <c r="IY27" s="9"/>
      <c r="IZ27" s="1">
        <v>21</v>
      </c>
      <c r="JA27" s="2" t="s">
        <v>24</v>
      </c>
      <c r="JB27" s="5">
        <v>0</v>
      </c>
      <c r="JC27" s="5">
        <v>0</v>
      </c>
      <c r="JD27" s="5">
        <v>0</v>
      </c>
      <c r="JE27" s="5">
        <f t="shared" si="39"/>
        <v>0</v>
      </c>
      <c r="JF27" s="9"/>
      <c r="JG27" s="1">
        <v>21</v>
      </c>
      <c r="JH27" s="2" t="s">
        <v>24</v>
      </c>
      <c r="JI27" s="5">
        <v>0</v>
      </c>
      <c r="JJ27" s="5">
        <v>0</v>
      </c>
      <c r="JK27" s="5">
        <v>100000</v>
      </c>
      <c r="JL27" s="5">
        <f t="shared" si="40"/>
        <v>100000</v>
      </c>
      <c r="JM27" s="9"/>
      <c r="JN27" s="1">
        <v>21</v>
      </c>
      <c r="JO27" s="2" t="s">
        <v>24</v>
      </c>
      <c r="JP27" s="5">
        <v>0</v>
      </c>
      <c r="JQ27" s="5">
        <f t="shared" si="41"/>
        <v>251136</v>
      </c>
      <c r="JR27" s="5">
        <f t="shared" si="0"/>
        <v>100000</v>
      </c>
      <c r="JS27" s="5">
        <f t="shared" si="1"/>
        <v>351136</v>
      </c>
      <c r="JT27" s="9"/>
    </row>
    <row r="28" spans="1:280" ht="16.5" hidden="1">
      <c r="A28" s="1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2"/>
        <v>0</v>
      </c>
      <c r="G28" s="9"/>
      <c r="H28" s="1">
        <v>22</v>
      </c>
      <c r="I28" s="2" t="s">
        <v>25</v>
      </c>
      <c r="J28" s="5">
        <v>0</v>
      </c>
      <c r="K28" s="5">
        <v>0</v>
      </c>
      <c r="L28" s="5">
        <v>0</v>
      </c>
      <c r="M28" s="5">
        <f t="shared" si="3"/>
        <v>0</v>
      </c>
      <c r="N28" s="9"/>
      <c r="O28" s="1">
        <v>22</v>
      </c>
      <c r="P28" s="2" t="s">
        <v>25</v>
      </c>
      <c r="Q28" s="5">
        <v>0</v>
      </c>
      <c r="R28" s="5">
        <v>0</v>
      </c>
      <c r="S28" s="5">
        <v>0</v>
      </c>
      <c r="T28" s="5">
        <f t="shared" si="4"/>
        <v>0</v>
      </c>
      <c r="U28" s="9"/>
      <c r="V28" s="1">
        <v>22</v>
      </c>
      <c r="W28" s="2" t="s">
        <v>25</v>
      </c>
      <c r="X28" s="5">
        <v>0</v>
      </c>
      <c r="Y28" s="5">
        <v>0</v>
      </c>
      <c r="Z28" s="5">
        <v>0</v>
      </c>
      <c r="AA28" s="5">
        <f t="shared" si="5"/>
        <v>0</v>
      </c>
      <c r="AB28" s="9"/>
      <c r="AC28" s="1">
        <v>22</v>
      </c>
      <c r="AD28" s="2" t="s">
        <v>25</v>
      </c>
      <c r="AE28" s="5">
        <v>0</v>
      </c>
      <c r="AF28" s="5">
        <v>0</v>
      </c>
      <c r="AG28" s="5">
        <v>0</v>
      </c>
      <c r="AH28" s="5">
        <f t="shared" si="6"/>
        <v>0</v>
      </c>
      <c r="AI28" s="9"/>
      <c r="AJ28" s="1">
        <v>22</v>
      </c>
      <c r="AK28" s="2" t="s">
        <v>25</v>
      </c>
      <c r="AL28" s="5">
        <v>0</v>
      </c>
      <c r="AM28" s="5">
        <v>0</v>
      </c>
      <c r="AN28" s="5">
        <v>0</v>
      </c>
      <c r="AO28" s="5">
        <f t="shared" si="7"/>
        <v>0</v>
      </c>
      <c r="AP28" s="9"/>
      <c r="AQ28" s="1">
        <v>22</v>
      </c>
      <c r="AR28" s="2" t="s">
        <v>25</v>
      </c>
      <c r="AS28" s="5">
        <v>0</v>
      </c>
      <c r="AT28" s="5">
        <v>0</v>
      </c>
      <c r="AU28" s="5">
        <v>0</v>
      </c>
      <c r="AV28" s="5">
        <f t="shared" si="8"/>
        <v>0</v>
      </c>
      <c r="AW28" s="9"/>
      <c r="AX28" s="1">
        <v>22</v>
      </c>
      <c r="AY28" s="2" t="s">
        <v>25</v>
      </c>
      <c r="AZ28" s="5">
        <v>0</v>
      </c>
      <c r="BA28" s="5">
        <v>0</v>
      </c>
      <c r="BB28" s="5">
        <v>0</v>
      </c>
      <c r="BC28" s="5">
        <f t="shared" si="9"/>
        <v>0</v>
      </c>
      <c r="BD28" s="9"/>
      <c r="BE28" s="1">
        <v>22</v>
      </c>
      <c r="BF28" s="2" t="s">
        <v>25</v>
      </c>
      <c r="BG28" s="5">
        <v>0</v>
      </c>
      <c r="BH28" s="5">
        <v>0</v>
      </c>
      <c r="BI28" s="5">
        <v>0</v>
      </c>
      <c r="BJ28" s="5">
        <f t="shared" si="10"/>
        <v>0</v>
      </c>
      <c r="BK28" s="9"/>
      <c r="BL28" s="1">
        <v>22</v>
      </c>
      <c r="BM28" s="2" t="s">
        <v>25</v>
      </c>
      <c r="BN28" s="5">
        <v>0</v>
      </c>
      <c r="BO28" s="5">
        <v>0</v>
      </c>
      <c r="BP28" s="5">
        <v>0</v>
      </c>
      <c r="BQ28" s="5">
        <f t="shared" si="11"/>
        <v>0</v>
      </c>
      <c r="BR28" s="9"/>
      <c r="BS28" s="1">
        <v>22</v>
      </c>
      <c r="BT28" s="2" t="s">
        <v>25</v>
      </c>
      <c r="BU28" s="5">
        <v>0</v>
      </c>
      <c r="BV28" s="5">
        <v>0</v>
      </c>
      <c r="BW28" s="5">
        <v>0</v>
      </c>
      <c r="BX28" s="5">
        <f t="shared" si="12"/>
        <v>0</v>
      </c>
      <c r="BY28" s="9"/>
      <c r="BZ28" s="1">
        <v>22</v>
      </c>
      <c r="CA28" s="2" t="s">
        <v>25</v>
      </c>
      <c r="CB28" s="5">
        <v>0</v>
      </c>
      <c r="CC28" s="5">
        <v>0</v>
      </c>
      <c r="CD28" s="5">
        <v>0</v>
      </c>
      <c r="CE28" s="5">
        <f t="shared" si="13"/>
        <v>0</v>
      </c>
      <c r="CF28" s="9"/>
      <c r="CG28" s="1">
        <v>22</v>
      </c>
      <c r="CH28" s="2" t="s">
        <v>25</v>
      </c>
      <c r="CI28" s="5">
        <v>0</v>
      </c>
      <c r="CJ28" s="5">
        <v>0</v>
      </c>
      <c r="CK28" s="5">
        <v>0</v>
      </c>
      <c r="CL28" s="5">
        <f t="shared" si="14"/>
        <v>0</v>
      </c>
      <c r="CM28" s="9"/>
      <c r="CN28" s="1">
        <v>22</v>
      </c>
      <c r="CO28" s="2" t="s">
        <v>25</v>
      </c>
      <c r="CP28" s="5">
        <v>0</v>
      </c>
      <c r="CQ28" s="5">
        <v>0</v>
      </c>
      <c r="CR28" s="5">
        <v>0</v>
      </c>
      <c r="CS28" s="5">
        <f t="shared" si="15"/>
        <v>0</v>
      </c>
      <c r="CT28" s="9"/>
      <c r="CU28" s="1">
        <v>22</v>
      </c>
      <c r="CV28" s="2" t="s">
        <v>25</v>
      </c>
      <c r="CW28" s="5">
        <v>0</v>
      </c>
      <c r="CX28" s="5">
        <v>0</v>
      </c>
      <c r="CY28" s="5">
        <v>0</v>
      </c>
      <c r="CZ28" s="5">
        <f t="shared" si="16"/>
        <v>0</v>
      </c>
      <c r="DA28" s="9"/>
      <c r="DB28" s="1">
        <v>22</v>
      </c>
      <c r="DC28" s="2" t="s">
        <v>25</v>
      </c>
      <c r="DD28" s="5">
        <v>0</v>
      </c>
      <c r="DE28" s="5">
        <v>0</v>
      </c>
      <c r="DF28" s="5">
        <v>0</v>
      </c>
      <c r="DG28" s="5">
        <f t="shared" si="17"/>
        <v>0</v>
      </c>
      <c r="DH28" s="9"/>
      <c r="DI28" s="1">
        <v>22</v>
      </c>
      <c r="DJ28" s="2" t="s">
        <v>25</v>
      </c>
      <c r="DK28" s="5">
        <v>0</v>
      </c>
      <c r="DL28" s="5">
        <v>0</v>
      </c>
      <c r="DM28" s="5">
        <v>0</v>
      </c>
      <c r="DN28" s="5">
        <f t="shared" si="18"/>
        <v>0</v>
      </c>
      <c r="DO28" s="9"/>
      <c r="DP28" s="1">
        <v>22</v>
      </c>
      <c r="DQ28" s="2" t="s">
        <v>25</v>
      </c>
      <c r="DR28" s="5">
        <v>0</v>
      </c>
      <c r="DS28" s="5">
        <v>0</v>
      </c>
      <c r="DT28" s="5">
        <v>0</v>
      </c>
      <c r="DU28" s="5">
        <f t="shared" si="19"/>
        <v>0</v>
      </c>
      <c r="DV28" s="9"/>
      <c r="DW28" s="1">
        <v>22</v>
      </c>
      <c r="DX28" s="2" t="s">
        <v>25</v>
      </c>
      <c r="DY28" s="5">
        <v>0</v>
      </c>
      <c r="DZ28" s="5">
        <v>0</v>
      </c>
      <c r="EA28" s="5">
        <v>0</v>
      </c>
      <c r="EB28" s="5">
        <f t="shared" si="20"/>
        <v>0</v>
      </c>
      <c r="EC28" s="9"/>
      <c r="ED28" s="1">
        <v>22</v>
      </c>
      <c r="EE28" s="2" t="s">
        <v>25</v>
      </c>
      <c r="EF28" s="5">
        <v>0</v>
      </c>
      <c r="EG28" s="5">
        <v>0</v>
      </c>
      <c r="EH28" s="5">
        <v>0</v>
      </c>
      <c r="EI28" s="5">
        <f t="shared" si="21"/>
        <v>0</v>
      </c>
      <c r="EJ28" s="9"/>
      <c r="EK28" s="1">
        <v>22</v>
      </c>
      <c r="EL28" s="2" t="s">
        <v>25</v>
      </c>
      <c r="EM28" s="5">
        <v>0</v>
      </c>
      <c r="EN28" s="5">
        <v>0</v>
      </c>
      <c r="EO28" s="5">
        <v>0</v>
      </c>
      <c r="EP28" s="5">
        <f t="shared" si="22"/>
        <v>0</v>
      </c>
      <c r="EQ28" s="9"/>
      <c r="ER28" s="1">
        <v>22</v>
      </c>
      <c r="ES28" s="2" t="s">
        <v>25</v>
      </c>
      <c r="ET28" s="5">
        <v>0</v>
      </c>
      <c r="EU28" s="5">
        <v>0</v>
      </c>
      <c r="EV28" s="5">
        <v>0</v>
      </c>
      <c r="EW28" s="5">
        <f t="shared" si="23"/>
        <v>0</v>
      </c>
      <c r="EX28" s="9"/>
      <c r="EY28" s="1">
        <v>22</v>
      </c>
      <c r="EZ28" s="2" t="s">
        <v>25</v>
      </c>
      <c r="FA28" s="5">
        <v>0</v>
      </c>
      <c r="FB28" s="5">
        <v>0</v>
      </c>
      <c r="FC28" s="5">
        <v>0</v>
      </c>
      <c r="FD28" s="5">
        <f t="shared" si="24"/>
        <v>0</v>
      </c>
      <c r="FE28" s="9"/>
      <c r="FF28" s="1">
        <v>22</v>
      </c>
      <c r="FG28" s="2" t="s">
        <v>25</v>
      </c>
      <c r="FH28" s="5">
        <v>0</v>
      </c>
      <c r="FI28" s="5">
        <v>0</v>
      </c>
      <c r="FJ28" s="5">
        <v>0</v>
      </c>
      <c r="FK28" s="5">
        <f t="shared" si="25"/>
        <v>0</v>
      </c>
      <c r="FL28" s="9"/>
      <c r="FM28" s="1">
        <v>22</v>
      </c>
      <c r="FN28" s="2" t="s">
        <v>25</v>
      </c>
      <c r="FO28" s="5">
        <v>48</v>
      </c>
      <c r="FP28" s="5">
        <v>2400</v>
      </c>
      <c r="FQ28" s="5">
        <v>0</v>
      </c>
      <c r="FR28" s="5">
        <f t="shared" si="26"/>
        <v>2400</v>
      </c>
      <c r="FS28" s="9"/>
      <c r="FT28" s="1">
        <v>22</v>
      </c>
      <c r="FU28" s="2" t="s">
        <v>25</v>
      </c>
      <c r="FV28" s="5">
        <v>0</v>
      </c>
      <c r="FW28" s="5">
        <v>0</v>
      </c>
      <c r="FX28" s="5">
        <v>0</v>
      </c>
      <c r="FY28" s="5">
        <f t="shared" si="27"/>
        <v>0</v>
      </c>
      <c r="FZ28" s="9"/>
      <c r="GA28" s="1">
        <v>22</v>
      </c>
      <c r="GB28" s="2" t="s">
        <v>25</v>
      </c>
      <c r="GC28" s="5">
        <v>11364</v>
      </c>
      <c r="GD28" s="5">
        <v>34092</v>
      </c>
      <c r="GE28" s="5">
        <v>0</v>
      </c>
      <c r="GF28" s="5">
        <f t="shared" si="28"/>
        <v>34092</v>
      </c>
      <c r="GG28" s="9"/>
      <c r="GH28" s="1">
        <v>22</v>
      </c>
      <c r="GI28" s="2" t="s">
        <v>25</v>
      </c>
      <c r="GJ28" s="5">
        <v>0</v>
      </c>
      <c r="GK28" s="5">
        <v>0</v>
      </c>
      <c r="GL28" s="5">
        <v>0</v>
      </c>
      <c r="GM28" s="5">
        <f t="shared" si="29"/>
        <v>0</v>
      </c>
      <c r="GN28" s="9"/>
      <c r="GO28" s="1">
        <v>22</v>
      </c>
      <c r="GP28" s="2" t="s">
        <v>25</v>
      </c>
      <c r="GQ28" s="5">
        <v>0</v>
      </c>
      <c r="GR28" s="5">
        <v>0</v>
      </c>
      <c r="GS28" s="5">
        <v>0</v>
      </c>
      <c r="GT28" s="5">
        <f t="shared" si="30"/>
        <v>0</v>
      </c>
      <c r="GU28" s="9"/>
      <c r="GV28" s="1">
        <v>22</v>
      </c>
      <c r="GW28" s="2" t="s">
        <v>25</v>
      </c>
      <c r="GX28" s="5">
        <v>0</v>
      </c>
      <c r="GY28" s="5">
        <v>0</v>
      </c>
      <c r="GZ28" s="5">
        <v>0</v>
      </c>
      <c r="HA28" s="5">
        <f t="shared" si="31"/>
        <v>0</v>
      </c>
      <c r="HB28" s="9"/>
      <c r="HC28" s="1">
        <v>22</v>
      </c>
      <c r="HD28" s="2" t="s">
        <v>25</v>
      </c>
      <c r="HE28" s="5">
        <v>0</v>
      </c>
      <c r="HF28" s="5">
        <v>13000</v>
      </c>
      <c r="HG28" s="5">
        <v>0</v>
      </c>
      <c r="HH28" s="5">
        <f t="shared" si="32"/>
        <v>13000</v>
      </c>
      <c r="HI28" s="9"/>
      <c r="HJ28" s="1">
        <v>22</v>
      </c>
      <c r="HK28" s="2" t="s">
        <v>25</v>
      </c>
      <c r="HL28" s="5">
        <v>0</v>
      </c>
      <c r="HM28" s="5">
        <v>0</v>
      </c>
      <c r="HN28" s="5">
        <v>0</v>
      </c>
      <c r="HO28" s="5">
        <f t="shared" si="33"/>
        <v>0</v>
      </c>
      <c r="HP28" s="9"/>
      <c r="HQ28" s="1">
        <v>22</v>
      </c>
      <c r="HR28" s="2" t="s">
        <v>25</v>
      </c>
      <c r="HS28" s="5">
        <v>9</v>
      </c>
      <c r="HT28" s="5">
        <v>30500</v>
      </c>
      <c r="HU28" s="5">
        <v>0</v>
      </c>
      <c r="HV28" s="5">
        <f t="shared" si="34"/>
        <v>30500</v>
      </c>
      <c r="HW28" s="9"/>
      <c r="HX28" s="1">
        <v>22</v>
      </c>
      <c r="HY28" s="2" t="s">
        <v>25</v>
      </c>
      <c r="HZ28" s="5">
        <v>0</v>
      </c>
      <c r="IA28" s="5">
        <v>0</v>
      </c>
      <c r="IB28" s="5">
        <v>0</v>
      </c>
      <c r="IC28" s="5">
        <f t="shared" si="35"/>
        <v>0</v>
      </c>
      <c r="ID28" s="9"/>
      <c r="IE28" s="1">
        <v>22</v>
      </c>
      <c r="IF28" s="2" t="s">
        <v>25</v>
      </c>
      <c r="IG28" s="5">
        <v>0</v>
      </c>
      <c r="IH28" s="5">
        <v>0</v>
      </c>
      <c r="II28" s="5">
        <v>0</v>
      </c>
      <c r="IJ28" s="5">
        <f t="shared" si="36"/>
        <v>0</v>
      </c>
      <c r="IK28" s="9"/>
      <c r="IL28" s="1">
        <v>22</v>
      </c>
      <c r="IM28" s="2" t="s">
        <v>25</v>
      </c>
      <c r="IN28" s="5">
        <v>0</v>
      </c>
      <c r="IO28" s="5">
        <v>0</v>
      </c>
      <c r="IP28" s="5">
        <v>0</v>
      </c>
      <c r="IQ28" s="5">
        <f t="shared" si="37"/>
        <v>0</v>
      </c>
      <c r="IR28" s="9"/>
      <c r="IS28" s="1">
        <v>22</v>
      </c>
      <c r="IT28" s="2" t="s">
        <v>25</v>
      </c>
      <c r="IU28" s="5">
        <v>0</v>
      </c>
      <c r="IV28" s="5">
        <v>0</v>
      </c>
      <c r="IW28" s="5">
        <v>0</v>
      </c>
      <c r="IX28" s="5">
        <f t="shared" si="38"/>
        <v>0</v>
      </c>
      <c r="IY28" s="9"/>
      <c r="IZ28" s="1">
        <v>22</v>
      </c>
      <c r="JA28" s="2" t="s">
        <v>25</v>
      </c>
      <c r="JB28" s="5">
        <v>0</v>
      </c>
      <c r="JC28" s="5">
        <v>0</v>
      </c>
      <c r="JD28" s="5">
        <v>0</v>
      </c>
      <c r="JE28" s="5">
        <f t="shared" si="39"/>
        <v>0</v>
      </c>
      <c r="JF28" s="9"/>
      <c r="JG28" s="1">
        <v>22</v>
      </c>
      <c r="JH28" s="2" t="s">
        <v>25</v>
      </c>
      <c r="JI28" s="5">
        <v>0</v>
      </c>
      <c r="JJ28" s="5">
        <v>0</v>
      </c>
      <c r="JK28" s="5">
        <v>100000</v>
      </c>
      <c r="JL28" s="5">
        <f t="shared" si="40"/>
        <v>100000</v>
      </c>
      <c r="JM28" s="9"/>
      <c r="JN28" s="1">
        <v>22</v>
      </c>
      <c r="JO28" s="2" t="s">
        <v>25</v>
      </c>
      <c r="JP28" s="5">
        <v>0</v>
      </c>
      <c r="JQ28" s="5">
        <f t="shared" si="41"/>
        <v>79992</v>
      </c>
      <c r="JR28" s="5">
        <f t="shared" si="0"/>
        <v>100000</v>
      </c>
      <c r="JS28" s="5">
        <f t="shared" si="1"/>
        <v>179992</v>
      </c>
      <c r="JT28" s="9"/>
    </row>
    <row r="29" spans="1:280" ht="16.5" hidden="1">
      <c r="A29" s="1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2"/>
        <v>0</v>
      </c>
      <c r="G29" s="9"/>
      <c r="H29" s="1">
        <v>23</v>
      </c>
      <c r="I29" s="2" t="s">
        <v>26</v>
      </c>
      <c r="J29" s="5">
        <v>0</v>
      </c>
      <c r="K29" s="5">
        <v>0</v>
      </c>
      <c r="L29" s="5">
        <v>0</v>
      </c>
      <c r="M29" s="5">
        <f t="shared" si="3"/>
        <v>0</v>
      </c>
      <c r="N29" s="9"/>
      <c r="O29" s="1">
        <v>23</v>
      </c>
      <c r="P29" s="2" t="s">
        <v>26</v>
      </c>
      <c r="Q29" s="5">
        <v>0</v>
      </c>
      <c r="R29" s="5">
        <v>0</v>
      </c>
      <c r="S29" s="5">
        <v>0</v>
      </c>
      <c r="T29" s="5">
        <f t="shared" si="4"/>
        <v>0</v>
      </c>
      <c r="U29" s="9"/>
      <c r="V29" s="1">
        <v>23</v>
      </c>
      <c r="W29" s="2" t="s">
        <v>26</v>
      </c>
      <c r="X29" s="5">
        <v>0</v>
      </c>
      <c r="Y29" s="5">
        <v>0</v>
      </c>
      <c r="Z29" s="5">
        <v>0</v>
      </c>
      <c r="AA29" s="5">
        <f t="shared" si="5"/>
        <v>0</v>
      </c>
      <c r="AB29" s="9"/>
      <c r="AC29" s="1">
        <v>23</v>
      </c>
      <c r="AD29" s="2" t="s">
        <v>26</v>
      </c>
      <c r="AE29" s="5">
        <v>0</v>
      </c>
      <c r="AF29" s="5">
        <v>0</v>
      </c>
      <c r="AG29" s="5">
        <v>0</v>
      </c>
      <c r="AH29" s="5">
        <f t="shared" si="6"/>
        <v>0</v>
      </c>
      <c r="AI29" s="9"/>
      <c r="AJ29" s="1">
        <v>23</v>
      </c>
      <c r="AK29" s="2" t="s">
        <v>26</v>
      </c>
      <c r="AL29" s="5">
        <v>0</v>
      </c>
      <c r="AM29" s="5">
        <v>0</v>
      </c>
      <c r="AN29" s="5">
        <v>0</v>
      </c>
      <c r="AO29" s="5">
        <f t="shared" si="7"/>
        <v>0</v>
      </c>
      <c r="AP29" s="9"/>
      <c r="AQ29" s="1">
        <v>23</v>
      </c>
      <c r="AR29" s="2" t="s">
        <v>26</v>
      </c>
      <c r="AS29" s="5">
        <v>0</v>
      </c>
      <c r="AT29" s="5">
        <v>0</v>
      </c>
      <c r="AU29" s="5">
        <v>0</v>
      </c>
      <c r="AV29" s="5">
        <f t="shared" si="8"/>
        <v>0</v>
      </c>
      <c r="AW29" s="9"/>
      <c r="AX29" s="1">
        <v>23</v>
      </c>
      <c r="AY29" s="2" t="s">
        <v>26</v>
      </c>
      <c r="AZ29" s="5">
        <v>0</v>
      </c>
      <c r="BA29" s="5">
        <v>0</v>
      </c>
      <c r="BB29" s="5">
        <v>0</v>
      </c>
      <c r="BC29" s="5">
        <f t="shared" si="9"/>
        <v>0</v>
      </c>
      <c r="BD29" s="9"/>
      <c r="BE29" s="1">
        <v>23</v>
      </c>
      <c r="BF29" s="2" t="s">
        <v>26</v>
      </c>
      <c r="BG29" s="5">
        <v>0</v>
      </c>
      <c r="BH29" s="5">
        <v>0</v>
      </c>
      <c r="BI29" s="5">
        <v>0</v>
      </c>
      <c r="BJ29" s="5">
        <f t="shared" si="10"/>
        <v>0</v>
      </c>
      <c r="BK29" s="9"/>
      <c r="BL29" s="1">
        <v>23</v>
      </c>
      <c r="BM29" s="2" t="s">
        <v>26</v>
      </c>
      <c r="BN29" s="5">
        <v>0</v>
      </c>
      <c r="BO29" s="5">
        <v>0</v>
      </c>
      <c r="BP29" s="5">
        <v>0</v>
      </c>
      <c r="BQ29" s="5">
        <f t="shared" si="11"/>
        <v>0</v>
      </c>
      <c r="BR29" s="9"/>
      <c r="BS29" s="1">
        <v>23</v>
      </c>
      <c r="BT29" s="2" t="s">
        <v>26</v>
      </c>
      <c r="BU29" s="5">
        <v>0</v>
      </c>
      <c r="BV29" s="5">
        <v>0</v>
      </c>
      <c r="BW29" s="5">
        <v>0</v>
      </c>
      <c r="BX29" s="5">
        <f t="shared" si="12"/>
        <v>0</v>
      </c>
      <c r="BY29" s="9"/>
      <c r="BZ29" s="1">
        <v>23</v>
      </c>
      <c r="CA29" s="2" t="s">
        <v>26</v>
      </c>
      <c r="CB29" s="5">
        <v>0</v>
      </c>
      <c r="CC29" s="5">
        <v>0</v>
      </c>
      <c r="CD29" s="5">
        <v>0</v>
      </c>
      <c r="CE29" s="5">
        <f t="shared" si="13"/>
        <v>0</v>
      </c>
      <c r="CF29" s="9"/>
      <c r="CG29" s="1">
        <v>23</v>
      </c>
      <c r="CH29" s="2" t="s">
        <v>26</v>
      </c>
      <c r="CI29" s="5">
        <v>0</v>
      </c>
      <c r="CJ29" s="5">
        <v>0</v>
      </c>
      <c r="CK29" s="5">
        <v>0</v>
      </c>
      <c r="CL29" s="5">
        <f t="shared" si="14"/>
        <v>0</v>
      </c>
      <c r="CM29" s="9"/>
      <c r="CN29" s="1">
        <v>23</v>
      </c>
      <c r="CO29" s="2" t="s">
        <v>26</v>
      </c>
      <c r="CP29" s="5">
        <v>0</v>
      </c>
      <c r="CQ29" s="5">
        <v>0</v>
      </c>
      <c r="CR29" s="5">
        <v>0</v>
      </c>
      <c r="CS29" s="5">
        <f t="shared" si="15"/>
        <v>0</v>
      </c>
      <c r="CT29" s="9"/>
      <c r="CU29" s="1">
        <v>23</v>
      </c>
      <c r="CV29" s="2" t="s">
        <v>26</v>
      </c>
      <c r="CW29" s="5">
        <v>0</v>
      </c>
      <c r="CX29" s="5">
        <v>0</v>
      </c>
      <c r="CY29" s="5">
        <v>0</v>
      </c>
      <c r="CZ29" s="5">
        <f t="shared" si="16"/>
        <v>0</v>
      </c>
      <c r="DA29" s="9"/>
      <c r="DB29" s="1">
        <v>23</v>
      </c>
      <c r="DC29" s="2" t="s">
        <v>26</v>
      </c>
      <c r="DD29" s="5">
        <v>0</v>
      </c>
      <c r="DE29" s="5">
        <v>0</v>
      </c>
      <c r="DF29" s="5">
        <v>0</v>
      </c>
      <c r="DG29" s="5">
        <f t="shared" si="17"/>
        <v>0</v>
      </c>
      <c r="DH29" s="9"/>
      <c r="DI29" s="1">
        <v>23</v>
      </c>
      <c r="DJ29" s="2" t="s">
        <v>26</v>
      </c>
      <c r="DK29" s="5">
        <v>0</v>
      </c>
      <c r="DL29" s="5">
        <v>0</v>
      </c>
      <c r="DM29" s="5">
        <v>0</v>
      </c>
      <c r="DN29" s="5">
        <f t="shared" si="18"/>
        <v>0</v>
      </c>
      <c r="DO29" s="9"/>
      <c r="DP29" s="1">
        <v>23</v>
      </c>
      <c r="DQ29" s="2" t="s">
        <v>26</v>
      </c>
      <c r="DR29" s="5">
        <v>0</v>
      </c>
      <c r="DS29" s="5">
        <v>0</v>
      </c>
      <c r="DT29" s="5">
        <v>0</v>
      </c>
      <c r="DU29" s="5">
        <f t="shared" si="19"/>
        <v>0</v>
      </c>
      <c r="DV29" s="9"/>
      <c r="DW29" s="1">
        <v>23</v>
      </c>
      <c r="DX29" s="2" t="s">
        <v>26</v>
      </c>
      <c r="DY29" s="5">
        <v>0</v>
      </c>
      <c r="DZ29" s="5">
        <v>0</v>
      </c>
      <c r="EA29" s="5">
        <v>0</v>
      </c>
      <c r="EB29" s="5">
        <f t="shared" si="20"/>
        <v>0</v>
      </c>
      <c r="EC29" s="9"/>
      <c r="ED29" s="1">
        <v>23</v>
      </c>
      <c r="EE29" s="2" t="s">
        <v>26</v>
      </c>
      <c r="EF29" s="5">
        <v>0</v>
      </c>
      <c r="EG29" s="5">
        <v>0</v>
      </c>
      <c r="EH29" s="5">
        <v>0</v>
      </c>
      <c r="EI29" s="5">
        <f t="shared" si="21"/>
        <v>0</v>
      </c>
      <c r="EJ29" s="9"/>
      <c r="EK29" s="1">
        <v>23</v>
      </c>
      <c r="EL29" s="2" t="s">
        <v>26</v>
      </c>
      <c r="EM29" s="5">
        <v>0</v>
      </c>
      <c r="EN29" s="5">
        <v>0</v>
      </c>
      <c r="EO29" s="5">
        <v>0</v>
      </c>
      <c r="EP29" s="5">
        <f t="shared" si="22"/>
        <v>0</v>
      </c>
      <c r="EQ29" s="9"/>
      <c r="ER29" s="1">
        <v>23</v>
      </c>
      <c r="ES29" s="2" t="s">
        <v>26</v>
      </c>
      <c r="ET29" s="5">
        <v>0</v>
      </c>
      <c r="EU29" s="5">
        <v>0</v>
      </c>
      <c r="EV29" s="5">
        <v>0</v>
      </c>
      <c r="EW29" s="5">
        <f t="shared" si="23"/>
        <v>0</v>
      </c>
      <c r="EX29" s="9"/>
      <c r="EY29" s="1">
        <v>23</v>
      </c>
      <c r="EZ29" s="2" t="s">
        <v>26</v>
      </c>
      <c r="FA29" s="5">
        <v>0</v>
      </c>
      <c r="FB29" s="5">
        <v>0</v>
      </c>
      <c r="FC29" s="5">
        <v>0</v>
      </c>
      <c r="FD29" s="5">
        <f t="shared" si="24"/>
        <v>0</v>
      </c>
      <c r="FE29" s="9"/>
      <c r="FF29" s="1">
        <v>23</v>
      </c>
      <c r="FG29" s="2" t="s">
        <v>26</v>
      </c>
      <c r="FH29" s="5">
        <v>0</v>
      </c>
      <c r="FI29" s="5">
        <v>0</v>
      </c>
      <c r="FJ29" s="5">
        <v>0</v>
      </c>
      <c r="FK29" s="5">
        <f t="shared" si="25"/>
        <v>0</v>
      </c>
      <c r="FL29" s="9"/>
      <c r="FM29" s="1">
        <v>23</v>
      </c>
      <c r="FN29" s="2" t="s">
        <v>26</v>
      </c>
      <c r="FO29" s="5">
        <v>194</v>
      </c>
      <c r="FP29" s="5">
        <v>9700</v>
      </c>
      <c r="FQ29" s="5">
        <v>0</v>
      </c>
      <c r="FR29" s="5">
        <f t="shared" si="26"/>
        <v>9700</v>
      </c>
      <c r="FS29" s="9"/>
      <c r="FT29" s="1">
        <v>23</v>
      </c>
      <c r="FU29" s="2" t="s">
        <v>26</v>
      </c>
      <c r="FV29" s="5">
        <v>0</v>
      </c>
      <c r="FW29" s="5">
        <v>0</v>
      </c>
      <c r="FX29" s="5">
        <v>0</v>
      </c>
      <c r="FY29" s="5">
        <f t="shared" si="27"/>
        <v>0</v>
      </c>
      <c r="FZ29" s="9"/>
      <c r="GA29" s="1">
        <v>23</v>
      </c>
      <c r="GB29" s="2" t="s">
        <v>26</v>
      </c>
      <c r="GC29" s="5">
        <v>46284</v>
      </c>
      <c r="GD29" s="5">
        <v>138852</v>
      </c>
      <c r="GE29" s="5">
        <v>0</v>
      </c>
      <c r="GF29" s="5">
        <f t="shared" si="28"/>
        <v>138852</v>
      </c>
      <c r="GG29" s="9"/>
      <c r="GH29" s="1">
        <v>23</v>
      </c>
      <c r="GI29" s="2" t="s">
        <v>26</v>
      </c>
      <c r="GJ29" s="5">
        <v>0</v>
      </c>
      <c r="GK29" s="5">
        <v>0</v>
      </c>
      <c r="GL29" s="5">
        <v>0</v>
      </c>
      <c r="GM29" s="5">
        <f t="shared" si="29"/>
        <v>0</v>
      </c>
      <c r="GN29" s="9"/>
      <c r="GO29" s="1">
        <v>23</v>
      </c>
      <c r="GP29" s="2" t="s">
        <v>26</v>
      </c>
      <c r="GQ29" s="5">
        <v>0</v>
      </c>
      <c r="GR29" s="5">
        <v>0</v>
      </c>
      <c r="GS29" s="5">
        <v>0</v>
      </c>
      <c r="GT29" s="5">
        <f t="shared" si="30"/>
        <v>0</v>
      </c>
      <c r="GU29" s="9"/>
      <c r="GV29" s="1">
        <v>23</v>
      </c>
      <c r="GW29" s="2" t="s">
        <v>26</v>
      </c>
      <c r="GX29" s="5">
        <v>0</v>
      </c>
      <c r="GY29" s="5">
        <v>0</v>
      </c>
      <c r="GZ29" s="5">
        <v>0</v>
      </c>
      <c r="HA29" s="5">
        <f t="shared" si="31"/>
        <v>0</v>
      </c>
      <c r="HB29" s="9"/>
      <c r="HC29" s="1">
        <v>23</v>
      </c>
      <c r="HD29" s="2" t="s">
        <v>26</v>
      </c>
      <c r="HE29" s="5">
        <v>0</v>
      </c>
      <c r="HF29" s="5">
        <v>22100</v>
      </c>
      <c r="HG29" s="5">
        <v>0</v>
      </c>
      <c r="HH29" s="5">
        <f t="shared" si="32"/>
        <v>22100</v>
      </c>
      <c r="HI29" s="9"/>
      <c r="HJ29" s="1">
        <v>23</v>
      </c>
      <c r="HK29" s="2" t="s">
        <v>26</v>
      </c>
      <c r="HL29" s="5">
        <v>0</v>
      </c>
      <c r="HM29" s="5">
        <v>0</v>
      </c>
      <c r="HN29" s="5">
        <v>0</v>
      </c>
      <c r="HO29" s="5">
        <f t="shared" si="33"/>
        <v>0</v>
      </c>
      <c r="HP29" s="9"/>
      <c r="HQ29" s="1">
        <v>23</v>
      </c>
      <c r="HR29" s="2" t="s">
        <v>26</v>
      </c>
      <c r="HS29" s="5">
        <v>23</v>
      </c>
      <c r="HT29" s="5">
        <v>78100</v>
      </c>
      <c r="HU29" s="5">
        <v>0</v>
      </c>
      <c r="HV29" s="5">
        <f t="shared" si="34"/>
        <v>78100</v>
      </c>
      <c r="HW29" s="9"/>
      <c r="HX29" s="1">
        <v>23</v>
      </c>
      <c r="HY29" s="2" t="s">
        <v>26</v>
      </c>
      <c r="HZ29" s="5">
        <v>0</v>
      </c>
      <c r="IA29" s="5">
        <v>0</v>
      </c>
      <c r="IB29" s="5">
        <v>0</v>
      </c>
      <c r="IC29" s="5">
        <f t="shared" si="35"/>
        <v>0</v>
      </c>
      <c r="ID29" s="9"/>
      <c r="IE29" s="1">
        <v>23</v>
      </c>
      <c r="IF29" s="2" t="s">
        <v>26</v>
      </c>
      <c r="IG29" s="5">
        <v>0</v>
      </c>
      <c r="IH29" s="5">
        <v>0</v>
      </c>
      <c r="II29" s="5">
        <v>0</v>
      </c>
      <c r="IJ29" s="5">
        <f t="shared" si="36"/>
        <v>0</v>
      </c>
      <c r="IK29" s="9"/>
      <c r="IL29" s="1">
        <v>23</v>
      </c>
      <c r="IM29" s="2" t="s">
        <v>26</v>
      </c>
      <c r="IN29" s="5">
        <v>0</v>
      </c>
      <c r="IO29" s="5">
        <v>0</v>
      </c>
      <c r="IP29" s="5">
        <v>0</v>
      </c>
      <c r="IQ29" s="5">
        <f t="shared" si="37"/>
        <v>0</v>
      </c>
      <c r="IR29" s="9"/>
      <c r="IS29" s="1">
        <v>23</v>
      </c>
      <c r="IT29" s="2" t="s">
        <v>26</v>
      </c>
      <c r="IU29" s="5">
        <v>0</v>
      </c>
      <c r="IV29" s="5">
        <v>0</v>
      </c>
      <c r="IW29" s="5">
        <v>0</v>
      </c>
      <c r="IX29" s="5">
        <f t="shared" si="38"/>
        <v>0</v>
      </c>
      <c r="IY29" s="9"/>
      <c r="IZ29" s="1">
        <v>23</v>
      </c>
      <c r="JA29" s="2" t="s">
        <v>26</v>
      </c>
      <c r="JB29" s="5">
        <v>0</v>
      </c>
      <c r="JC29" s="5">
        <v>0</v>
      </c>
      <c r="JD29" s="5">
        <v>0</v>
      </c>
      <c r="JE29" s="5">
        <f t="shared" si="39"/>
        <v>0</v>
      </c>
      <c r="JF29" s="9"/>
      <c r="JG29" s="1">
        <v>23</v>
      </c>
      <c r="JH29" s="2" t="s">
        <v>26</v>
      </c>
      <c r="JI29" s="5">
        <v>0</v>
      </c>
      <c r="JJ29" s="5">
        <v>0</v>
      </c>
      <c r="JK29" s="5">
        <v>100000</v>
      </c>
      <c r="JL29" s="5">
        <f t="shared" si="40"/>
        <v>100000</v>
      </c>
      <c r="JM29" s="9"/>
      <c r="JN29" s="1">
        <v>23</v>
      </c>
      <c r="JO29" s="2" t="s">
        <v>26</v>
      </c>
      <c r="JP29" s="5">
        <v>0</v>
      </c>
      <c r="JQ29" s="5">
        <f t="shared" si="41"/>
        <v>248752</v>
      </c>
      <c r="JR29" s="5">
        <f t="shared" si="0"/>
        <v>100000</v>
      </c>
      <c r="JS29" s="5">
        <f t="shared" si="1"/>
        <v>348752</v>
      </c>
      <c r="JT29" s="9"/>
    </row>
    <row r="30" spans="1:280" ht="16.5" hidden="1">
      <c r="A30" s="1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2"/>
        <v>0</v>
      </c>
      <c r="G30" s="9"/>
      <c r="H30" s="1">
        <v>24</v>
      </c>
      <c r="I30" s="2" t="s">
        <v>27</v>
      </c>
      <c r="J30" s="5">
        <v>0</v>
      </c>
      <c r="K30" s="5">
        <v>0</v>
      </c>
      <c r="L30" s="5">
        <v>0</v>
      </c>
      <c r="M30" s="5">
        <f t="shared" si="3"/>
        <v>0</v>
      </c>
      <c r="N30" s="9"/>
      <c r="O30" s="1">
        <v>24</v>
      </c>
      <c r="P30" s="2" t="s">
        <v>27</v>
      </c>
      <c r="Q30" s="5">
        <v>0</v>
      </c>
      <c r="R30" s="5">
        <v>0</v>
      </c>
      <c r="S30" s="5">
        <v>0</v>
      </c>
      <c r="T30" s="5">
        <f t="shared" si="4"/>
        <v>0</v>
      </c>
      <c r="U30" s="9"/>
      <c r="V30" s="1">
        <v>24</v>
      </c>
      <c r="W30" s="2" t="s">
        <v>27</v>
      </c>
      <c r="X30" s="5">
        <v>0</v>
      </c>
      <c r="Y30" s="5">
        <v>0</v>
      </c>
      <c r="Z30" s="5">
        <v>0</v>
      </c>
      <c r="AA30" s="5">
        <f t="shared" si="5"/>
        <v>0</v>
      </c>
      <c r="AB30" s="9"/>
      <c r="AC30" s="1">
        <v>24</v>
      </c>
      <c r="AD30" s="2" t="s">
        <v>27</v>
      </c>
      <c r="AE30" s="5">
        <v>0</v>
      </c>
      <c r="AF30" s="5">
        <v>0</v>
      </c>
      <c r="AG30" s="5">
        <v>0</v>
      </c>
      <c r="AH30" s="5">
        <f t="shared" si="6"/>
        <v>0</v>
      </c>
      <c r="AI30" s="9"/>
      <c r="AJ30" s="1">
        <v>24</v>
      </c>
      <c r="AK30" s="2" t="s">
        <v>27</v>
      </c>
      <c r="AL30" s="5">
        <v>0</v>
      </c>
      <c r="AM30" s="5">
        <v>0</v>
      </c>
      <c r="AN30" s="5">
        <v>0</v>
      </c>
      <c r="AO30" s="5">
        <f t="shared" si="7"/>
        <v>0</v>
      </c>
      <c r="AP30" s="9"/>
      <c r="AQ30" s="1">
        <v>24</v>
      </c>
      <c r="AR30" s="2" t="s">
        <v>27</v>
      </c>
      <c r="AS30" s="5">
        <v>0</v>
      </c>
      <c r="AT30" s="5">
        <v>0</v>
      </c>
      <c r="AU30" s="5">
        <v>0</v>
      </c>
      <c r="AV30" s="5">
        <f t="shared" si="8"/>
        <v>0</v>
      </c>
      <c r="AW30" s="9"/>
      <c r="AX30" s="1">
        <v>24</v>
      </c>
      <c r="AY30" s="2" t="s">
        <v>27</v>
      </c>
      <c r="AZ30" s="5">
        <v>0</v>
      </c>
      <c r="BA30" s="5">
        <v>0</v>
      </c>
      <c r="BB30" s="5">
        <v>0</v>
      </c>
      <c r="BC30" s="5">
        <f t="shared" si="9"/>
        <v>0</v>
      </c>
      <c r="BD30" s="9"/>
      <c r="BE30" s="1">
        <v>24</v>
      </c>
      <c r="BF30" s="2" t="s">
        <v>27</v>
      </c>
      <c r="BG30" s="5">
        <v>0</v>
      </c>
      <c r="BH30" s="5">
        <v>0</v>
      </c>
      <c r="BI30" s="5">
        <v>0</v>
      </c>
      <c r="BJ30" s="5">
        <f t="shared" si="10"/>
        <v>0</v>
      </c>
      <c r="BK30" s="9"/>
      <c r="BL30" s="1">
        <v>24</v>
      </c>
      <c r="BM30" s="2" t="s">
        <v>27</v>
      </c>
      <c r="BN30" s="5">
        <v>0</v>
      </c>
      <c r="BO30" s="5">
        <v>0</v>
      </c>
      <c r="BP30" s="5">
        <v>0</v>
      </c>
      <c r="BQ30" s="5">
        <f t="shared" si="11"/>
        <v>0</v>
      </c>
      <c r="BR30" s="9"/>
      <c r="BS30" s="1">
        <v>24</v>
      </c>
      <c r="BT30" s="2" t="s">
        <v>27</v>
      </c>
      <c r="BU30" s="5">
        <v>0</v>
      </c>
      <c r="BV30" s="5">
        <v>0</v>
      </c>
      <c r="BW30" s="5">
        <v>0</v>
      </c>
      <c r="BX30" s="5">
        <f t="shared" si="12"/>
        <v>0</v>
      </c>
      <c r="BY30" s="9"/>
      <c r="BZ30" s="1">
        <v>24</v>
      </c>
      <c r="CA30" s="2" t="s">
        <v>27</v>
      </c>
      <c r="CB30" s="5">
        <v>0</v>
      </c>
      <c r="CC30" s="5">
        <v>0</v>
      </c>
      <c r="CD30" s="5">
        <v>0</v>
      </c>
      <c r="CE30" s="5">
        <f t="shared" si="13"/>
        <v>0</v>
      </c>
      <c r="CF30" s="9"/>
      <c r="CG30" s="1">
        <v>24</v>
      </c>
      <c r="CH30" s="2" t="s">
        <v>27</v>
      </c>
      <c r="CI30" s="5">
        <v>0</v>
      </c>
      <c r="CJ30" s="5">
        <v>0</v>
      </c>
      <c r="CK30" s="5">
        <v>0</v>
      </c>
      <c r="CL30" s="5">
        <f t="shared" si="14"/>
        <v>0</v>
      </c>
      <c r="CM30" s="9"/>
      <c r="CN30" s="1">
        <v>24</v>
      </c>
      <c r="CO30" s="2" t="s">
        <v>27</v>
      </c>
      <c r="CP30" s="5">
        <v>0</v>
      </c>
      <c r="CQ30" s="5">
        <v>0</v>
      </c>
      <c r="CR30" s="5">
        <v>0</v>
      </c>
      <c r="CS30" s="5">
        <f t="shared" si="15"/>
        <v>0</v>
      </c>
      <c r="CT30" s="9"/>
      <c r="CU30" s="1">
        <v>24</v>
      </c>
      <c r="CV30" s="2" t="s">
        <v>27</v>
      </c>
      <c r="CW30" s="5">
        <v>0</v>
      </c>
      <c r="CX30" s="5">
        <v>0</v>
      </c>
      <c r="CY30" s="5">
        <v>0</v>
      </c>
      <c r="CZ30" s="5">
        <f t="shared" si="16"/>
        <v>0</v>
      </c>
      <c r="DA30" s="9"/>
      <c r="DB30" s="1">
        <v>24</v>
      </c>
      <c r="DC30" s="2" t="s">
        <v>27</v>
      </c>
      <c r="DD30" s="5">
        <v>0</v>
      </c>
      <c r="DE30" s="5">
        <v>0</v>
      </c>
      <c r="DF30" s="5">
        <v>0</v>
      </c>
      <c r="DG30" s="5">
        <f t="shared" si="17"/>
        <v>0</v>
      </c>
      <c r="DH30" s="9"/>
      <c r="DI30" s="1">
        <v>24</v>
      </c>
      <c r="DJ30" s="2" t="s">
        <v>27</v>
      </c>
      <c r="DK30" s="5">
        <v>0</v>
      </c>
      <c r="DL30" s="5">
        <v>0</v>
      </c>
      <c r="DM30" s="5">
        <v>0</v>
      </c>
      <c r="DN30" s="5">
        <f t="shared" si="18"/>
        <v>0</v>
      </c>
      <c r="DO30" s="9"/>
      <c r="DP30" s="1">
        <v>24</v>
      </c>
      <c r="DQ30" s="2" t="s">
        <v>27</v>
      </c>
      <c r="DR30" s="5">
        <v>0</v>
      </c>
      <c r="DS30" s="5">
        <v>0</v>
      </c>
      <c r="DT30" s="5">
        <v>0</v>
      </c>
      <c r="DU30" s="5">
        <f t="shared" si="19"/>
        <v>0</v>
      </c>
      <c r="DV30" s="9"/>
      <c r="DW30" s="1">
        <v>24</v>
      </c>
      <c r="DX30" s="2" t="s">
        <v>27</v>
      </c>
      <c r="DY30" s="5">
        <v>0</v>
      </c>
      <c r="DZ30" s="5">
        <v>0</v>
      </c>
      <c r="EA30" s="5">
        <v>0</v>
      </c>
      <c r="EB30" s="5">
        <f t="shared" si="20"/>
        <v>0</v>
      </c>
      <c r="EC30" s="9"/>
      <c r="ED30" s="1">
        <v>24</v>
      </c>
      <c r="EE30" s="2" t="s">
        <v>27</v>
      </c>
      <c r="EF30" s="5">
        <v>0</v>
      </c>
      <c r="EG30" s="5">
        <v>0</v>
      </c>
      <c r="EH30" s="5">
        <v>0</v>
      </c>
      <c r="EI30" s="5">
        <f t="shared" si="21"/>
        <v>0</v>
      </c>
      <c r="EJ30" s="9"/>
      <c r="EK30" s="1">
        <v>24</v>
      </c>
      <c r="EL30" s="2" t="s">
        <v>27</v>
      </c>
      <c r="EM30" s="5">
        <v>0</v>
      </c>
      <c r="EN30" s="5">
        <v>0</v>
      </c>
      <c r="EO30" s="5">
        <v>0</v>
      </c>
      <c r="EP30" s="5">
        <f t="shared" si="22"/>
        <v>0</v>
      </c>
      <c r="EQ30" s="9"/>
      <c r="ER30" s="1">
        <v>24</v>
      </c>
      <c r="ES30" s="2" t="s">
        <v>27</v>
      </c>
      <c r="ET30" s="5">
        <v>0</v>
      </c>
      <c r="EU30" s="5">
        <v>0</v>
      </c>
      <c r="EV30" s="5">
        <v>0</v>
      </c>
      <c r="EW30" s="5">
        <f t="shared" si="23"/>
        <v>0</v>
      </c>
      <c r="EX30" s="9"/>
      <c r="EY30" s="1">
        <v>24</v>
      </c>
      <c r="EZ30" s="2" t="s">
        <v>27</v>
      </c>
      <c r="FA30" s="5">
        <v>0</v>
      </c>
      <c r="FB30" s="5">
        <v>0</v>
      </c>
      <c r="FC30" s="5">
        <v>0</v>
      </c>
      <c r="FD30" s="5">
        <f t="shared" si="24"/>
        <v>0</v>
      </c>
      <c r="FE30" s="9"/>
      <c r="FF30" s="1">
        <v>24</v>
      </c>
      <c r="FG30" s="2" t="s">
        <v>27</v>
      </c>
      <c r="FH30" s="5">
        <v>0</v>
      </c>
      <c r="FI30" s="5">
        <v>0</v>
      </c>
      <c r="FJ30" s="5">
        <v>0</v>
      </c>
      <c r="FK30" s="5">
        <f t="shared" si="25"/>
        <v>0</v>
      </c>
      <c r="FL30" s="9"/>
      <c r="FM30" s="1">
        <v>24</v>
      </c>
      <c r="FN30" s="2" t="s">
        <v>27</v>
      </c>
      <c r="FO30" s="5">
        <v>116</v>
      </c>
      <c r="FP30" s="5">
        <v>5750</v>
      </c>
      <c r="FQ30" s="5">
        <v>0</v>
      </c>
      <c r="FR30" s="5">
        <f t="shared" si="26"/>
        <v>5750</v>
      </c>
      <c r="FS30" s="9"/>
      <c r="FT30" s="1">
        <v>24</v>
      </c>
      <c r="FU30" s="2" t="s">
        <v>27</v>
      </c>
      <c r="FV30" s="5">
        <v>0</v>
      </c>
      <c r="FW30" s="5">
        <v>0</v>
      </c>
      <c r="FX30" s="5">
        <v>0</v>
      </c>
      <c r="FY30" s="5">
        <f t="shared" si="27"/>
        <v>0</v>
      </c>
      <c r="FZ30" s="9"/>
      <c r="GA30" s="1">
        <v>24</v>
      </c>
      <c r="GB30" s="2" t="s">
        <v>27</v>
      </c>
      <c r="GC30" s="5">
        <v>27792</v>
      </c>
      <c r="GD30" s="5">
        <v>83376</v>
      </c>
      <c r="GE30" s="5">
        <v>0</v>
      </c>
      <c r="GF30" s="5">
        <f t="shared" si="28"/>
        <v>83376</v>
      </c>
      <c r="GG30" s="9"/>
      <c r="GH30" s="1">
        <v>24</v>
      </c>
      <c r="GI30" s="2" t="s">
        <v>27</v>
      </c>
      <c r="GJ30" s="5">
        <v>0</v>
      </c>
      <c r="GK30" s="5">
        <v>0</v>
      </c>
      <c r="GL30" s="5">
        <v>0</v>
      </c>
      <c r="GM30" s="5">
        <f t="shared" si="29"/>
        <v>0</v>
      </c>
      <c r="GN30" s="9"/>
      <c r="GO30" s="1">
        <v>24</v>
      </c>
      <c r="GP30" s="2" t="s">
        <v>27</v>
      </c>
      <c r="GQ30" s="5">
        <v>0</v>
      </c>
      <c r="GR30" s="5">
        <v>0</v>
      </c>
      <c r="GS30" s="5">
        <v>0</v>
      </c>
      <c r="GT30" s="5">
        <f t="shared" si="30"/>
        <v>0</v>
      </c>
      <c r="GU30" s="9"/>
      <c r="GV30" s="1">
        <v>24</v>
      </c>
      <c r="GW30" s="2" t="s">
        <v>27</v>
      </c>
      <c r="GX30" s="5">
        <v>0</v>
      </c>
      <c r="GY30" s="5">
        <v>20000</v>
      </c>
      <c r="GZ30" s="5">
        <v>0</v>
      </c>
      <c r="HA30" s="5">
        <f t="shared" si="31"/>
        <v>20000</v>
      </c>
      <c r="HB30" s="9"/>
      <c r="HC30" s="1">
        <v>24</v>
      </c>
      <c r="HD30" s="2" t="s">
        <v>27</v>
      </c>
      <c r="HE30" s="5">
        <v>0</v>
      </c>
      <c r="HF30" s="5">
        <v>28600</v>
      </c>
      <c r="HG30" s="5">
        <v>0</v>
      </c>
      <c r="HH30" s="5">
        <f t="shared" si="32"/>
        <v>28600</v>
      </c>
      <c r="HI30" s="9"/>
      <c r="HJ30" s="1">
        <v>24</v>
      </c>
      <c r="HK30" s="2" t="s">
        <v>27</v>
      </c>
      <c r="HL30" s="5">
        <v>0</v>
      </c>
      <c r="HM30" s="5">
        <v>0</v>
      </c>
      <c r="HN30" s="5">
        <v>0</v>
      </c>
      <c r="HO30" s="5">
        <f t="shared" si="33"/>
        <v>0</v>
      </c>
      <c r="HP30" s="9"/>
      <c r="HQ30" s="1">
        <v>24</v>
      </c>
      <c r="HR30" s="2" t="s">
        <v>27</v>
      </c>
      <c r="HS30" s="5">
        <v>25</v>
      </c>
      <c r="HT30" s="5">
        <v>84900</v>
      </c>
      <c r="HU30" s="5">
        <v>0</v>
      </c>
      <c r="HV30" s="5">
        <f t="shared" si="34"/>
        <v>84900</v>
      </c>
      <c r="HW30" s="9"/>
      <c r="HX30" s="1">
        <v>24</v>
      </c>
      <c r="HY30" s="2" t="s">
        <v>27</v>
      </c>
      <c r="HZ30" s="5">
        <v>0</v>
      </c>
      <c r="IA30" s="5">
        <v>0</v>
      </c>
      <c r="IB30" s="5">
        <v>0</v>
      </c>
      <c r="IC30" s="5">
        <f t="shared" si="35"/>
        <v>0</v>
      </c>
      <c r="ID30" s="9"/>
      <c r="IE30" s="1">
        <v>24</v>
      </c>
      <c r="IF30" s="2" t="s">
        <v>27</v>
      </c>
      <c r="IG30" s="5">
        <v>0</v>
      </c>
      <c r="IH30" s="5">
        <v>0</v>
      </c>
      <c r="II30" s="5">
        <v>0</v>
      </c>
      <c r="IJ30" s="5">
        <f t="shared" si="36"/>
        <v>0</v>
      </c>
      <c r="IK30" s="9"/>
      <c r="IL30" s="1">
        <v>24</v>
      </c>
      <c r="IM30" s="2" t="s">
        <v>27</v>
      </c>
      <c r="IN30" s="5">
        <v>0</v>
      </c>
      <c r="IO30" s="5">
        <v>0</v>
      </c>
      <c r="IP30" s="5">
        <v>0</v>
      </c>
      <c r="IQ30" s="5">
        <f t="shared" si="37"/>
        <v>0</v>
      </c>
      <c r="IR30" s="9"/>
      <c r="IS30" s="1">
        <v>24</v>
      </c>
      <c r="IT30" s="2" t="s">
        <v>27</v>
      </c>
      <c r="IU30" s="5">
        <v>0</v>
      </c>
      <c r="IV30" s="5">
        <v>0</v>
      </c>
      <c r="IW30" s="5">
        <v>0</v>
      </c>
      <c r="IX30" s="5">
        <f t="shared" si="38"/>
        <v>0</v>
      </c>
      <c r="IY30" s="9"/>
      <c r="IZ30" s="1">
        <v>24</v>
      </c>
      <c r="JA30" s="2" t="s">
        <v>27</v>
      </c>
      <c r="JB30" s="5">
        <v>0</v>
      </c>
      <c r="JC30" s="5">
        <v>0</v>
      </c>
      <c r="JD30" s="5">
        <v>0</v>
      </c>
      <c r="JE30" s="5">
        <f t="shared" si="39"/>
        <v>0</v>
      </c>
      <c r="JF30" s="9"/>
      <c r="JG30" s="1">
        <v>24</v>
      </c>
      <c r="JH30" s="2" t="s">
        <v>27</v>
      </c>
      <c r="JI30" s="5">
        <v>0</v>
      </c>
      <c r="JJ30" s="5">
        <v>0</v>
      </c>
      <c r="JK30" s="5">
        <v>100000</v>
      </c>
      <c r="JL30" s="5">
        <f t="shared" si="40"/>
        <v>100000</v>
      </c>
      <c r="JM30" s="9"/>
      <c r="JN30" s="1">
        <v>24</v>
      </c>
      <c r="JO30" s="2" t="s">
        <v>27</v>
      </c>
      <c r="JP30" s="5">
        <v>0</v>
      </c>
      <c r="JQ30" s="5">
        <f t="shared" si="41"/>
        <v>222626</v>
      </c>
      <c r="JR30" s="5">
        <f t="shared" si="0"/>
        <v>100000</v>
      </c>
      <c r="JS30" s="5">
        <f t="shared" si="1"/>
        <v>322626</v>
      </c>
      <c r="JT30" s="9"/>
    </row>
    <row r="31" spans="1:280" ht="16.5" hidden="1">
      <c r="A31" s="1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2"/>
        <v>0</v>
      </c>
      <c r="G31" s="9"/>
      <c r="H31" s="1">
        <v>25</v>
      </c>
      <c r="I31" s="2" t="s">
        <v>28</v>
      </c>
      <c r="J31" s="5">
        <v>0</v>
      </c>
      <c r="K31" s="5">
        <v>0</v>
      </c>
      <c r="L31" s="5">
        <v>0</v>
      </c>
      <c r="M31" s="5">
        <f t="shared" si="3"/>
        <v>0</v>
      </c>
      <c r="N31" s="9"/>
      <c r="O31" s="1">
        <v>25</v>
      </c>
      <c r="P31" s="2" t="s">
        <v>28</v>
      </c>
      <c r="Q31" s="5">
        <v>0</v>
      </c>
      <c r="R31" s="5">
        <v>0</v>
      </c>
      <c r="S31" s="5">
        <v>0</v>
      </c>
      <c r="T31" s="5">
        <f t="shared" si="4"/>
        <v>0</v>
      </c>
      <c r="U31" s="9"/>
      <c r="V31" s="1">
        <v>25</v>
      </c>
      <c r="W31" s="2" t="s">
        <v>28</v>
      </c>
      <c r="X31" s="5">
        <v>0</v>
      </c>
      <c r="Y31" s="5">
        <v>0</v>
      </c>
      <c r="Z31" s="5">
        <v>0</v>
      </c>
      <c r="AA31" s="5">
        <f t="shared" si="5"/>
        <v>0</v>
      </c>
      <c r="AB31" s="9"/>
      <c r="AC31" s="1">
        <v>25</v>
      </c>
      <c r="AD31" s="2" t="s">
        <v>28</v>
      </c>
      <c r="AE31" s="5">
        <v>0</v>
      </c>
      <c r="AF31" s="5">
        <v>0</v>
      </c>
      <c r="AG31" s="5">
        <v>0</v>
      </c>
      <c r="AH31" s="5">
        <f t="shared" si="6"/>
        <v>0</v>
      </c>
      <c r="AI31" s="9"/>
      <c r="AJ31" s="1">
        <v>25</v>
      </c>
      <c r="AK31" s="2" t="s">
        <v>28</v>
      </c>
      <c r="AL31" s="5">
        <v>0</v>
      </c>
      <c r="AM31" s="5">
        <v>0</v>
      </c>
      <c r="AN31" s="5">
        <v>0</v>
      </c>
      <c r="AO31" s="5">
        <f t="shared" si="7"/>
        <v>0</v>
      </c>
      <c r="AP31" s="9"/>
      <c r="AQ31" s="1">
        <v>25</v>
      </c>
      <c r="AR31" s="2" t="s">
        <v>28</v>
      </c>
      <c r="AS31" s="5">
        <v>0</v>
      </c>
      <c r="AT31" s="5">
        <v>0</v>
      </c>
      <c r="AU31" s="5">
        <v>0</v>
      </c>
      <c r="AV31" s="5">
        <f t="shared" si="8"/>
        <v>0</v>
      </c>
      <c r="AW31" s="9"/>
      <c r="AX31" s="1">
        <v>25</v>
      </c>
      <c r="AY31" s="2" t="s">
        <v>28</v>
      </c>
      <c r="AZ31" s="5">
        <v>0</v>
      </c>
      <c r="BA31" s="5">
        <v>0</v>
      </c>
      <c r="BB31" s="5">
        <v>0</v>
      </c>
      <c r="BC31" s="5">
        <f t="shared" si="9"/>
        <v>0</v>
      </c>
      <c r="BD31" s="9"/>
      <c r="BE31" s="1">
        <v>25</v>
      </c>
      <c r="BF31" s="2" t="s">
        <v>28</v>
      </c>
      <c r="BG31" s="5">
        <v>0</v>
      </c>
      <c r="BH31" s="5">
        <v>0</v>
      </c>
      <c r="BI31" s="5">
        <v>0</v>
      </c>
      <c r="BJ31" s="5">
        <f t="shared" si="10"/>
        <v>0</v>
      </c>
      <c r="BK31" s="9"/>
      <c r="BL31" s="1">
        <v>25</v>
      </c>
      <c r="BM31" s="2" t="s">
        <v>28</v>
      </c>
      <c r="BN31" s="5">
        <v>0</v>
      </c>
      <c r="BO31" s="5">
        <v>0</v>
      </c>
      <c r="BP31" s="5">
        <v>0</v>
      </c>
      <c r="BQ31" s="5">
        <f t="shared" si="11"/>
        <v>0</v>
      </c>
      <c r="BR31" s="9"/>
      <c r="BS31" s="1">
        <v>25</v>
      </c>
      <c r="BT31" s="2" t="s">
        <v>28</v>
      </c>
      <c r="BU31" s="5">
        <v>0</v>
      </c>
      <c r="BV31" s="5">
        <v>0</v>
      </c>
      <c r="BW31" s="5">
        <v>0</v>
      </c>
      <c r="BX31" s="5">
        <f t="shared" si="12"/>
        <v>0</v>
      </c>
      <c r="BY31" s="9"/>
      <c r="BZ31" s="1">
        <v>25</v>
      </c>
      <c r="CA31" s="2" t="s">
        <v>28</v>
      </c>
      <c r="CB31" s="5">
        <v>0</v>
      </c>
      <c r="CC31" s="5">
        <v>0</v>
      </c>
      <c r="CD31" s="5">
        <v>0</v>
      </c>
      <c r="CE31" s="5">
        <f t="shared" si="13"/>
        <v>0</v>
      </c>
      <c r="CF31" s="9"/>
      <c r="CG31" s="1">
        <v>25</v>
      </c>
      <c r="CH31" s="2" t="s">
        <v>28</v>
      </c>
      <c r="CI31" s="5">
        <v>0</v>
      </c>
      <c r="CJ31" s="5">
        <v>0</v>
      </c>
      <c r="CK31" s="5">
        <v>0</v>
      </c>
      <c r="CL31" s="5">
        <f t="shared" si="14"/>
        <v>0</v>
      </c>
      <c r="CM31" s="9"/>
      <c r="CN31" s="1">
        <v>25</v>
      </c>
      <c r="CO31" s="2" t="s">
        <v>28</v>
      </c>
      <c r="CP31" s="5">
        <v>0</v>
      </c>
      <c r="CQ31" s="5">
        <v>0</v>
      </c>
      <c r="CR31" s="5">
        <v>0</v>
      </c>
      <c r="CS31" s="5">
        <f t="shared" si="15"/>
        <v>0</v>
      </c>
      <c r="CT31" s="9"/>
      <c r="CU31" s="1">
        <v>25</v>
      </c>
      <c r="CV31" s="2" t="s">
        <v>28</v>
      </c>
      <c r="CW31" s="5">
        <v>0</v>
      </c>
      <c r="CX31" s="5">
        <v>0</v>
      </c>
      <c r="CY31" s="5">
        <v>0</v>
      </c>
      <c r="CZ31" s="5">
        <f t="shared" si="16"/>
        <v>0</v>
      </c>
      <c r="DA31" s="9"/>
      <c r="DB31" s="1">
        <v>25</v>
      </c>
      <c r="DC31" s="2" t="s">
        <v>28</v>
      </c>
      <c r="DD31" s="5">
        <v>0</v>
      </c>
      <c r="DE31" s="5">
        <v>0</v>
      </c>
      <c r="DF31" s="5">
        <v>0</v>
      </c>
      <c r="DG31" s="5">
        <f t="shared" si="17"/>
        <v>0</v>
      </c>
      <c r="DH31" s="9"/>
      <c r="DI31" s="1">
        <v>25</v>
      </c>
      <c r="DJ31" s="2" t="s">
        <v>28</v>
      </c>
      <c r="DK31" s="5">
        <v>0</v>
      </c>
      <c r="DL31" s="5">
        <v>0</v>
      </c>
      <c r="DM31" s="5">
        <v>0</v>
      </c>
      <c r="DN31" s="5">
        <f t="shared" si="18"/>
        <v>0</v>
      </c>
      <c r="DO31" s="9"/>
      <c r="DP31" s="1">
        <v>25</v>
      </c>
      <c r="DQ31" s="2" t="s">
        <v>28</v>
      </c>
      <c r="DR31" s="5">
        <v>0</v>
      </c>
      <c r="DS31" s="5">
        <v>0</v>
      </c>
      <c r="DT31" s="5">
        <v>0</v>
      </c>
      <c r="DU31" s="5">
        <f t="shared" si="19"/>
        <v>0</v>
      </c>
      <c r="DV31" s="9"/>
      <c r="DW31" s="1">
        <v>25</v>
      </c>
      <c r="DX31" s="2" t="s">
        <v>28</v>
      </c>
      <c r="DY31" s="5">
        <v>0</v>
      </c>
      <c r="DZ31" s="5">
        <v>0</v>
      </c>
      <c r="EA31" s="5">
        <v>0</v>
      </c>
      <c r="EB31" s="5">
        <f t="shared" si="20"/>
        <v>0</v>
      </c>
      <c r="EC31" s="9"/>
      <c r="ED31" s="1">
        <v>25</v>
      </c>
      <c r="EE31" s="2" t="s">
        <v>28</v>
      </c>
      <c r="EF31" s="5">
        <v>0</v>
      </c>
      <c r="EG31" s="5">
        <v>0</v>
      </c>
      <c r="EH31" s="5">
        <v>0</v>
      </c>
      <c r="EI31" s="5">
        <f t="shared" si="21"/>
        <v>0</v>
      </c>
      <c r="EJ31" s="9"/>
      <c r="EK31" s="1">
        <v>25</v>
      </c>
      <c r="EL31" s="2" t="s">
        <v>28</v>
      </c>
      <c r="EM31" s="5">
        <v>0</v>
      </c>
      <c r="EN31" s="5">
        <v>0</v>
      </c>
      <c r="EO31" s="5">
        <v>0</v>
      </c>
      <c r="EP31" s="5">
        <f t="shared" si="22"/>
        <v>0</v>
      </c>
      <c r="EQ31" s="9"/>
      <c r="ER31" s="1">
        <v>25</v>
      </c>
      <c r="ES31" s="2" t="s">
        <v>28</v>
      </c>
      <c r="ET31" s="5">
        <v>0</v>
      </c>
      <c r="EU31" s="5">
        <v>0</v>
      </c>
      <c r="EV31" s="5">
        <v>0</v>
      </c>
      <c r="EW31" s="5">
        <f t="shared" si="23"/>
        <v>0</v>
      </c>
      <c r="EX31" s="9"/>
      <c r="EY31" s="1">
        <v>25</v>
      </c>
      <c r="EZ31" s="2" t="s">
        <v>28</v>
      </c>
      <c r="FA31" s="5">
        <v>0</v>
      </c>
      <c r="FB31" s="5">
        <v>0</v>
      </c>
      <c r="FC31" s="5">
        <v>0</v>
      </c>
      <c r="FD31" s="5">
        <f t="shared" si="24"/>
        <v>0</v>
      </c>
      <c r="FE31" s="9"/>
      <c r="FF31" s="1">
        <v>25</v>
      </c>
      <c r="FG31" s="2" t="s">
        <v>28</v>
      </c>
      <c r="FH31" s="5">
        <v>0</v>
      </c>
      <c r="FI31" s="5">
        <v>0</v>
      </c>
      <c r="FJ31" s="5">
        <v>0</v>
      </c>
      <c r="FK31" s="5">
        <f t="shared" si="25"/>
        <v>0</v>
      </c>
      <c r="FL31" s="9"/>
      <c r="FM31" s="1">
        <v>25</v>
      </c>
      <c r="FN31" s="2" t="s">
        <v>28</v>
      </c>
      <c r="FO31" s="5">
        <v>96</v>
      </c>
      <c r="FP31" s="5">
        <v>4800</v>
      </c>
      <c r="FQ31" s="5">
        <v>0</v>
      </c>
      <c r="FR31" s="5">
        <f t="shared" si="26"/>
        <v>4800</v>
      </c>
      <c r="FS31" s="9"/>
      <c r="FT31" s="1">
        <v>25</v>
      </c>
      <c r="FU31" s="2" t="s">
        <v>28</v>
      </c>
      <c r="FV31" s="5">
        <v>0</v>
      </c>
      <c r="FW31" s="5">
        <v>0</v>
      </c>
      <c r="FX31" s="5">
        <v>0</v>
      </c>
      <c r="FY31" s="5">
        <f t="shared" si="27"/>
        <v>0</v>
      </c>
      <c r="FZ31" s="9"/>
      <c r="GA31" s="1">
        <v>25</v>
      </c>
      <c r="GB31" s="2" t="s">
        <v>28</v>
      </c>
      <c r="GC31" s="5">
        <v>23424</v>
      </c>
      <c r="GD31" s="5">
        <v>70272</v>
      </c>
      <c r="GE31" s="5">
        <v>0</v>
      </c>
      <c r="GF31" s="5">
        <f t="shared" si="28"/>
        <v>70272</v>
      </c>
      <c r="GG31" s="9"/>
      <c r="GH31" s="1">
        <v>25</v>
      </c>
      <c r="GI31" s="2" t="s">
        <v>28</v>
      </c>
      <c r="GJ31" s="5">
        <v>0</v>
      </c>
      <c r="GK31" s="5">
        <v>0</v>
      </c>
      <c r="GL31" s="5">
        <v>0</v>
      </c>
      <c r="GM31" s="5">
        <f t="shared" si="29"/>
        <v>0</v>
      </c>
      <c r="GN31" s="9"/>
      <c r="GO31" s="1">
        <v>25</v>
      </c>
      <c r="GP31" s="2" t="s">
        <v>28</v>
      </c>
      <c r="GQ31" s="5">
        <v>0</v>
      </c>
      <c r="GR31" s="5">
        <v>0</v>
      </c>
      <c r="GS31" s="5">
        <v>0</v>
      </c>
      <c r="GT31" s="5">
        <f t="shared" si="30"/>
        <v>0</v>
      </c>
      <c r="GU31" s="9"/>
      <c r="GV31" s="1">
        <v>25</v>
      </c>
      <c r="GW31" s="2" t="s">
        <v>28</v>
      </c>
      <c r="GX31" s="5">
        <v>0</v>
      </c>
      <c r="GY31" s="5">
        <v>20000</v>
      </c>
      <c r="GZ31" s="5">
        <v>0</v>
      </c>
      <c r="HA31" s="5">
        <f t="shared" si="31"/>
        <v>20000</v>
      </c>
      <c r="HB31" s="9"/>
      <c r="HC31" s="1">
        <v>25</v>
      </c>
      <c r="HD31" s="2" t="s">
        <v>28</v>
      </c>
      <c r="HE31" s="5">
        <v>0</v>
      </c>
      <c r="HF31" s="5">
        <v>19500</v>
      </c>
      <c r="HG31" s="5">
        <v>0</v>
      </c>
      <c r="HH31" s="5">
        <f t="shared" si="32"/>
        <v>19500</v>
      </c>
      <c r="HI31" s="9"/>
      <c r="HJ31" s="1">
        <v>25</v>
      </c>
      <c r="HK31" s="2" t="s">
        <v>28</v>
      </c>
      <c r="HL31" s="5">
        <v>0</v>
      </c>
      <c r="HM31" s="5">
        <v>0</v>
      </c>
      <c r="HN31" s="5">
        <v>0</v>
      </c>
      <c r="HO31" s="5">
        <f t="shared" si="33"/>
        <v>0</v>
      </c>
      <c r="HP31" s="9"/>
      <c r="HQ31" s="1">
        <v>25</v>
      </c>
      <c r="HR31" s="2" t="s">
        <v>28</v>
      </c>
      <c r="HS31" s="5">
        <v>17</v>
      </c>
      <c r="HT31" s="5">
        <v>57700</v>
      </c>
      <c r="HU31" s="5">
        <v>0</v>
      </c>
      <c r="HV31" s="5">
        <f t="shared" si="34"/>
        <v>57700</v>
      </c>
      <c r="HW31" s="9"/>
      <c r="HX31" s="1">
        <v>25</v>
      </c>
      <c r="HY31" s="2" t="s">
        <v>28</v>
      </c>
      <c r="HZ31" s="5">
        <v>0</v>
      </c>
      <c r="IA31" s="5">
        <v>0</v>
      </c>
      <c r="IB31" s="5">
        <v>0</v>
      </c>
      <c r="IC31" s="5">
        <f t="shared" si="35"/>
        <v>0</v>
      </c>
      <c r="ID31" s="9"/>
      <c r="IE31" s="1">
        <v>25</v>
      </c>
      <c r="IF31" s="2" t="s">
        <v>28</v>
      </c>
      <c r="IG31" s="5">
        <v>0</v>
      </c>
      <c r="IH31" s="5">
        <v>0</v>
      </c>
      <c r="II31" s="5">
        <v>0</v>
      </c>
      <c r="IJ31" s="5">
        <f t="shared" si="36"/>
        <v>0</v>
      </c>
      <c r="IK31" s="9"/>
      <c r="IL31" s="1">
        <v>25</v>
      </c>
      <c r="IM31" s="2" t="s">
        <v>28</v>
      </c>
      <c r="IN31" s="5">
        <v>0</v>
      </c>
      <c r="IO31" s="5">
        <v>0</v>
      </c>
      <c r="IP31" s="5">
        <v>0</v>
      </c>
      <c r="IQ31" s="5">
        <f t="shared" si="37"/>
        <v>0</v>
      </c>
      <c r="IR31" s="9"/>
      <c r="IS31" s="1">
        <v>25</v>
      </c>
      <c r="IT31" s="2" t="s">
        <v>28</v>
      </c>
      <c r="IU31" s="5">
        <v>0</v>
      </c>
      <c r="IV31" s="5">
        <v>0</v>
      </c>
      <c r="IW31" s="5">
        <v>0</v>
      </c>
      <c r="IX31" s="5">
        <f t="shared" si="38"/>
        <v>0</v>
      </c>
      <c r="IY31" s="9"/>
      <c r="IZ31" s="1">
        <v>25</v>
      </c>
      <c r="JA31" s="2" t="s">
        <v>28</v>
      </c>
      <c r="JB31" s="5">
        <v>0</v>
      </c>
      <c r="JC31" s="5">
        <v>0</v>
      </c>
      <c r="JD31" s="5">
        <v>0</v>
      </c>
      <c r="JE31" s="5">
        <f t="shared" si="39"/>
        <v>0</v>
      </c>
      <c r="JF31" s="9"/>
      <c r="JG31" s="1">
        <v>25</v>
      </c>
      <c r="JH31" s="2" t="s">
        <v>28</v>
      </c>
      <c r="JI31" s="5">
        <v>0</v>
      </c>
      <c r="JJ31" s="5">
        <v>0</v>
      </c>
      <c r="JK31" s="5">
        <v>100000</v>
      </c>
      <c r="JL31" s="5">
        <f t="shared" si="40"/>
        <v>100000</v>
      </c>
      <c r="JM31" s="9"/>
      <c r="JN31" s="1">
        <v>25</v>
      </c>
      <c r="JO31" s="2" t="s">
        <v>28</v>
      </c>
      <c r="JP31" s="5">
        <v>0</v>
      </c>
      <c r="JQ31" s="5">
        <f t="shared" si="41"/>
        <v>172272</v>
      </c>
      <c r="JR31" s="5">
        <f t="shared" si="0"/>
        <v>100000</v>
      </c>
      <c r="JS31" s="5">
        <f t="shared" si="1"/>
        <v>272272</v>
      </c>
      <c r="JT31" s="9"/>
    </row>
    <row r="32" spans="1:280" ht="16.5" hidden="1">
      <c r="A32" s="1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2"/>
        <v>0</v>
      </c>
      <c r="G32" s="9"/>
      <c r="H32" s="1">
        <v>26</v>
      </c>
      <c r="I32" s="2" t="s">
        <v>29</v>
      </c>
      <c r="J32" s="5">
        <v>0</v>
      </c>
      <c r="K32" s="5">
        <v>0</v>
      </c>
      <c r="L32" s="5">
        <v>0</v>
      </c>
      <c r="M32" s="5">
        <f t="shared" si="3"/>
        <v>0</v>
      </c>
      <c r="N32" s="9"/>
      <c r="O32" s="1">
        <v>26</v>
      </c>
      <c r="P32" s="2" t="s">
        <v>29</v>
      </c>
      <c r="Q32" s="5">
        <v>0</v>
      </c>
      <c r="R32" s="5">
        <v>0</v>
      </c>
      <c r="S32" s="5">
        <v>0</v>
      </c>
      <c r="T32" s="5">
        <f t="shared" si="4"/>
        <v>0</v>
      </c>
      <c r="U32" s="9"/>
      <c r="V32" s="1">
        <v>26</v>
      </c>
      <c r="W32" s="2" t="s">
        <v>29</v>
      </c>
      <c r="X32" s="5">
        <v>0</v>
      </c>
      <c r="Y32" s="5">
        <v>0</v>
      </c>
      <c r="Z32" s="5">
        <v>0</v>
      </c>
      <c r="AA32" s="5">
        <f t="shared" si="5"/>
        <v>0</v>
      </c>
      <c r="AB32" s="9"/>
      <c r="AC32" s="1">
        <v>26</v>
      </c>
      <c r="AD32" s="2" t="s">
        <v>29</v>
      </c>
      <c r="AE32" s="5">
        <v>0</v>
      </c>
      <c r="AF32" s="5">
        <v>0</v>
      </c>
      <c r="AG32" s="5">
        <v>0</v>
      </c>
      <c r="AH32" s="5">
        <f t="shared" si="6"/>
        <v>0</v>
      </c>
      <c r="AI32" s="9"/>
      <c r="AJ32" s="1">
        <v>26</v>
      </c>
      <c r="AK32" s="2" t="s">
        <v>29</v>
      </c>
      <c r="AL32" s="5">
        <v>0</v>
      </c>
      <c r="AM32" s="5">
        <v>0</v>
      </c>
      <c r="AN32" s="5">
        <v>0</v>
      </c>
      <c r="AO32" s="5">
        <f t="shared" si="7"/>
        <v>0</v>
      </c>
      <c r="AP32" s="9"/>
      <c r="AQ32" s="1">
        <v>26</v>
      </c>
      <c r="AR32" s="2" t="s">
        <v>29</v>
      </c>
      <c r="AS32" s="5">
        <v>0</v>
      </c>
      <c r="AT32" s="5">
        <v>0</v>
      </c>
      <c r="AU32" s="5">
        <v>0</v>
      </c>
      <c r="AV32" s="5">
        <f t="shared" si="8"/>
        <v>0</v>
      </c>
      <c r="AW32" s="9"/>
      <c r="AX32" s="1">
        <v>26</v>
      </c>
      <c r="AY32" s="2" t="s">
        <v>29</v>
      </c>
      <c r="AZ32" s="5">
        <v>0</v>
      </c>
      <c r="BA32" s="5">
        <v>0</v>
      </c>
      <c r="BB32" s="5">
        <v>0</v>
      </c>
      <c r="BC32" s="5">
        <f t="shared" si="9"/>
        <v>0</v>
      </c>
      <c r="BD32" s="9"/>
      <c r="BE32" s="1">
        <v>26</v>
      </c>
      <c r="BF32" s="2" t="s">
        <v>29</v>
      </c>
      <c r="BG32" s="5">
        <v>0</v>
      </c>
      <c r="BH32" s="5">
        <v>0</v>
      </c>
      <c r="BI32" s="5">
        <v>0</v>
      </c>
      <c r="BJ32" s="5">
        <f t="shared" si="10"/>
        <v>0</v>
      </c>
      <c r="BK32" s="9"/>
      <c r="BL32" s="1">
        <v>26</v>
      </c>
      <c r="BM32" s="2" t="s">
        <v>29</v>
      </c>
      <c r="BN32" s="5">
        <v>0</v>
      </c>
      <c r="BO32" s="5">
        <v>0</v>
      </c>
      <c r="BP32" s="5">
        <v>0</v>
      </c>
      <c r="BQ32" s="5">
        <f t="shared" si="11"/>
        <v>0</v>
      </c>
      <c r="BR32" s="9"/>
      <c r="BS32" s="1">
        <v>26</v>
      </c>
      <c r="BT32" s="2" t="s">
        <v>29</v>
      </c>
      <c r="BU32" s="5">
        <v>0</v>
      </c>
      <c r="BV32" s="5">
        <v>0</v>
      </c>
      <c r="BW32" s="5">
        <v>0</v>
      </c>
      <c r="BX32" s="5">
        <f t="shared" si="12"/>
        <v>0</v>
      </c>
      <c r="BY32" s="9"/>
      <c r="BZ32" s="1">
        <v>26</v>
      </c>
      <c r="CA32" s="2" t="s">
        <v>29</v>
      </c>
      <c r="CB32" s="5">
        <v>0</v>
      </c>
      <c r="CC32" s="5">
        <v>0</v>
      </c>
      <c r="CD32" s="5">
        <v>0</v>
      </c>
      <c r="CE32" s="5">
        <f t="shared" si="13"/>
        <v>0</v>
      </c>
      <c r="CF32" s="9"/>
      <c r="CG32" s="1">
        <v>26</v>
      </c>
      <c r="CH32" s="2" t="s">
        <v>29</v>
      </c>
      <c r="CI32" s="5">
        <v>0</v>
      </c>
      <c r="CJ32" s="5">
        <v>0</v>
      </c>
      <c r="CK32" s="5">
        <v>0</v>
      </c>
      <c r="CL32" s="5">
        <f t="shared" si="14"/>
        <v>0</v>
      </c>
      <c r="CM32" s="9"/>
      <c r="CN32" s="1">
        <v>26</v>
      </c>
      <c r="CO32" s="2" t="s">
        <v>29</v>
      </c>
      <c r="CP32" s="5">
        <v>0</v>
      </c>
      <c r="CQ32" s="5">
        <v>0</v>
      </c>
      <c r="CR32" s="5">
        <v>0</v>
      </c>
      <c r="CS32" s="5">
        <f t="shared" si="15"/>
        <v>0</v>
      </c>
      <c r="CT32" s="9"/>
      <c r="CU32" s="1">
        <v>26</v>
      </c>
      <c r="CV32" s="2" t="s">
        <v>29</v>
      </c>
      <c r="CW32" s="5">
        <v>0</v>
      </c>
      <c r="CX32" s="5">
        <v>0</v>
      </c>
      <c r="CY32" s="5">
        <v>0</v>
      </c>
      <c r="CZ32" s="5">
        <f t="shared" si="16"/>
        <v>0</v>
      </c>
      <c r="DA32" s="9"/>
      <c r="DB32" s="1">
        <v>26</v>
      </c>
      <c r="DC32" s="2" t="s">
        <v>29</v>
      </c>
      <c r="DD32" s="5">
        <v>0</v>
      </c>
      <c r="DE32" s="5">
        <v>0</v>
      </c>
      <c r="DF32" s="5">
        <v>0</v>
      </c>
      <c r="DG32" s="5">
        <f t="shared" si="17"/>
        <v>0</v>
      </c>
      <c r="DH32" s="9"/>
      <c r="DI32" s="1">
        <v>26</v>
      </c>
      <c r="DJ32" s="2" t="s">
        <v>29</v>
      </c>
      <c r="DK32" s="5">
        <v>0</v>
      </c>
      <c r="DL32" s="5">
        <v>0</v>
      </c>
      <c r="DM32" s="5">
        <v>0</v>
      </c>
      <c r="DN32" s="5">
        <f t="shared" si="18"/>
        <v>0</v>
      </c>
      <c r="DO32" s="9"/>
      <c r="DP32" s="1">
        <v>26</v>
      </c>
      <c r="DQ32" s="2" t="s">
        <v>29</v>
      </c>
      <c r="DR32" s="5">
        <v>0</v>
      </c>
      <c r="DS32" s="5">
        <v>0</v>
      </c>
      <c r="DT32" s="5">
        <v>0</v>
      </c>
      <c r="DU32" s="5">
        <f t="shared" si="19"/>
        <v>0</v>
      </c>
      <c r="DV32" s="9"/>
      <c r="DW32" s="1">
        <v>26</v>
      </c>
      <c r="DX32" s="2" t="s">
        <v>29</v>
      </c>
      <c r="DY32" s="5">
        <v>0</v>
      </c>
      <c r="DZ32" s="5">
        <v>0</v>
      </c>
      <c r="EA32" s="5">
        <v>0</v>
      </c>
      <c r="EB32" s="5">
        <f t="shared" si="20"/>
        <v>0</v>
      </c>
      <c r="EC32" s="9"/>
      <c r="ED32" s="1">
        <v>26</v>
      </c>
      <c r="EE32" s="2" t="s">
        <v>29</v>
      </c>
      <c r="EF32" s="5">
        <v>0</v>
      </c>
      <c r="EG32" s="5">
        <v>0</v>
      </c>
      <c r="EH32" s="5">
        <v>0</v>
      </c>
      <c r="EI32" s="5">
        <f t="shared" si="21"/>
        <v>0</v>
      </c>
      <c r="EJ32" s="9"/>
      <c r="EK32" s="1">
        <v>26</v>
      </c>
      <c r="EL32" s="2" t="s">
        <v>29</v>
      </c>
      <c r="EM32" s="5">
        <v>0</v>
      </c>
      <c r="EN32" s="5">
        <v>0</v>
      </c>
      <c r="EO32" s="5">
        <v>0</v>
      </c>
      <c r="EP32" s="5">
        <f t="shared" si="22"/>
        <v>0</v>
      </c>
      <c r="EQ32" s="9"/>
      <c r="ER32" s="1">
        <v>26</v>
      </c>
      <c r="ES32" s="2" t="s">
        <v>29</v>
      </c>
      <c r="ET32" s="5">
        <v>0</v>
      </c>
      <c r="EU32" s="5">
        <v>0</v>
      </c>
      <c r="EV32" s="5">
        <v>0</v>
      </c>
      <c r="EW32" s="5">
        <f t="shared" si="23"/>
        <v>0</v>
      </c>
      <c r="EX32" s="9"/>
      <c r="EY32" s="1">
        <v>26</v>
      </c>
      <c r="EZ32" s="2" t="s">
        <v>29</v>
      </c>
      <c r="FA32" s="5">
        <v>0</v>
      </c>
      <c r="FB32" s="5">
        <v>0</v>
      </c>
      <c r="FC32" s="5">
        <v>0</v>
      </c>
      <c r="FD32" s="5">
        <f t="shared" si="24"/>
        <v>0</v>
      </c>
      <c r="FE32" s="9"/>
      <c r="FF32" s="1">
        <v>26</v>
      </c>
      <c r="FG32" s="2" t="s">
        <v>29</v>
      </c>
      <c r="FH32" s="5">
        <v>0</v>
      </c>
      <c r="FI32" s="5">
        <v>0</v>
      </c>
      <c r="FJ32" s="5">
        <v>0</v>
      </c>
      <c r="FK32" s="5">
        <f t="shared" si="25"/>
        <v>0</v>
      </c>
      <c r="FL32" s="9"/>
      <c r="FM32" s="1">
        <v>26</v>
      </c>
      <c r="FN32" s="2" t="s">
        <v>29</v>
      </c>
      <c r="FO32" s="5">
        <v>154</v>
      </c>
      <c r="FP32" s="5">
        <v>7700</v>
      </c>
      <c r="FQ32" s="5">
        <v>0</v>
      </c>
      <c r="FR32" s="5">
        <f t="shared" si="26"/>
        <v>7700</v>
      </c>
      <c r="FS32" s="9"/>
      <c r="FT32" s="1">
        <v>26</v>
      </c>
      <c r="FU32" s="2" t="s">
        <v>29</v>
      </c>
      <c r="FV32" s="5">
        <v>0</v>
      </c>
      <c r="FW32" s="5">
        <v>0</v>
      </c>
      <c r="FX32" s="5">
        <v>0</v>
      </c>
      <c r="FY32" s="5">
        <f t="shared" si="27"/>
        <v>0</v>
      </c>
      <c r="FZ32" s="9"/>
      <c r="GA32" s="1">
        <v>26</v>
      </c>
      <c r="GB32" s="2" t="s">
        <v>29</v>
      </c>
      <c r="GC32" s="5">
        <v>36216</v>
      </c>
      <c r="GD32" s="5">
        <v>108648</v>
      </c>
      <c r="GE32" s="5">
        <v>0</v>
      </c>
      <c r="GF32" s="5">
        <f t="shared" si="28"/>
        <v>108648</v>
      </c>
      <c r="GG32" s="9"/>
      <c r="GH32" s="1">
        <v>26</v>
      </c>
      <c r="GI32" s="2" t="s">
        <v>29</v>
      </c>
      <c r="GJ32" s="5">
        <v>0</v>
      </c>
      <c r="GK32" s="5">
        <v>0</v>
      </c>
      <c r="GL32" s="5">
        <v>0</v>
      </c>
      <c r="GM32" s="5">
        <f t="shared" si="29"/>
        <v>0</v>
      </c>
      <c r="GN32" s="9"/>
      <c r="GO32" s="1">
        <v>26</v>
      </c>
      <c r="GP32" s="2" t="s">
        <v>29</v>
      </c>
      <c r="GQ32" s="5">
        <v>0</v>
      </c>
      <c r="GR32" s="5">
        <v>0</v>
      </c>
      <c r="GS32" s="5">
        <v>0</v>
      </c>
      <c r="GT32" s="5">
        <f t="shared" si="30"/>
        <v>0</v>
      </c>
      <c r="GU32" s="9"/>
      <c r="GV32" s="1">
        <v>26</v>
      </c>
      <c r="GW32" s="2" t="s">
        <v>29</v>
      </c>
      <c r="GX32" s="5">
        <v>0</v>
      </c>
      <c r="GY32" s="5">
        <v>0</v>
      </c>
      <c r="GZ32" s="5">
        <v>0</v>
      </c>
      <c r="HA32" s="5">
        <f t="shared" si="31"/>
        <v>0</v>
      </c>
      <c r="HB32" s="9"/>
      <c r="HC32" s="1">
        <v>26</v>
      </c>
      <c r="HD32" s="2" t="s">
        <v>29</v>
      </c>
      <c r="HE32" s="5">
        <v>0</v>
      </c>
      <c r="HF32" s="5">
        <v>33800</v>
      </c>
      <c r="HG32" s="5">
        <v>0</v>
      </c>
      <c r="HH32" s="5">
        <f t="shared" si="32"/>
        <v>33800</v>
      </c>
      <c r="HI32" s="9"/>
      <c r="HJ32" s="1">
        <v>26</v>
      </c>
      <c r="HK32" s="2" t="s">
        <v>29</v>
      </c>
      <c r="HL32" s="5">
        <v>0</v>
      </c>
      <c r="HM32" s="5">
        <v>0</v>
      </c>
      <c r="HN32" s="5">
        <v>0</v>
      </c>
      <c r="HO32" s="5">
        <f t="shared" si="33"/>
        <v>0</v>
      </c>
      <c r="HP32" s="9"/>
      <c r="HQ32" s="1">
        <v>26</v>
      </c>
      <c r="HR32" s="2" t="s">
        <v>29</v>
      </c>
      <c r="HS32" s="5">
        <v>48</v>
      </c>
      <c r="HT32" s="5">
        <v>163000</v>
      </c>
      <c r="HU32" s="5">
        <v>0</v>
      </c>
      <c r="HV32" s="5">
        <f t="shared" si="34"/>
        <v>163000</v>
      </c>
      <c r="HW32" s="9"/>
      <c r="HX32" s="1">
        <v>26</v>
      </c>
      <c r="HY32" s="2" t="s">
        <v>29</v>
      </c>
      <c r="HZ32" s="5">
        <v>0</v>
      </c>
      <c r="IA32" s="5">
        <v>0</v>
      </c>
      <c r="IB32" s="5">
        <v>0</v>
      </c>
      <c r="IC32" s="5">
        <f t="shared" si="35"/>
        <v>0</v>
      </c>
      <c r="ID32" s="9"/>
      <c r="IE32" s="1">
        <v>26</v>
      </c>
      <c r="IF32" s="2" t="s">
        <v>29</v>
      </c>
      <c r="IG32" s="5">
        <v>0</v>
      </c>
      <c r="IH32" s="5">
        <v>0</v>
      </c>
      <c r="II32" s="5">
        <v>0</v>
      </c>
      <c r="IJ32" s="5">
        <f t="shared" si="36"/>
        <v>0</v>
      </c>
      <c r="IK32" s="9"/>
      <c r="IL32" s="1">
        <v>26</v>
      </c>
      <c r="IM32" s="2" t="s">
        <v>29</v>
      </c>
      <c r="IN32" s="5">
        <v>0</v>
      </c>
      <c r="IO32" s="5">
        <v>0</v>
      </c>
      <c r="IP32" s="5">
        <v>0</v>
      </c>
      <c r="IQ32" s="5">
        <f t="shared" si="37"/>
        <v>0</v>
      </c>
      <c r="IR32" s="9"/>
      <c r="IS32" s="1">
        <v>26</v>
      </c>
      <c r="IT32" s="2" t="s">
        <v>29</v>
      </c>
      <c r="IU32" s="5">
        <v>0</v>
      </c>
      <c r="IV32" s="5">
        <v>0</v>
      </c>
      <c r="IW32" s="5">
        <v>0</v>
      </c>
      <c r="IX32" s="5">
        <f t="shared" si="38"/>
        <v>0</v>
      </c>
      <c r="IY32" s="9"/>
      <c r="IZ32" s="1">
        <v>26</v>
      </c>
      <c r="JA32" s="2" t="s">
        <v>29</v>
      </c>
      <c r="JB32" s="5">
        <v>0</v>
      </c>
      <c r="JC32" s="5">
        <v>0</v>
      </c>
      <c r="JD32" s="5">
        <v>0</v>
      </c>
      <c r="JE32" s="5">
        <f t="shared" si="39"/>
        <v>0</v>
      </c>
      <c r="JF32" s="9"/>
      <c r="JG32" s="1">
        <v>26</v>
      </c>
      <c r="JH32" s="2" t="s">
        <v>29</v>
      </c>
      <c r="JI32" s="5">
        <v>0</v>
      </c>
      <c r="JJ32" s="5">
        <v>0</v>
      </c>
      <c r="JK32" s="5">
        <v>100000</v>
      </c>
      <c r="JL32" s="5">
        <f t="shared" si="40"/>
        <v>100000</v>
      </c>
      <c r="JM32" s="9"/>
      <c r="JN32" s="1">
        <v>26</v>
      </c>
      <c r="JO32" s="2" t="s">
        <v>29</v>
      </c>
      <c r="JP32" s="5">
        <v>0</v>
      </c>
      <c r="JQ32" s="5">
        <f t="shared" si="41"/>
        <v>313148</v>
      </c>
      <c r="JR32" s="5">
        <f t="shared" si="0"/>
        <v>100000</v>
      </c>
      <c r="JS32" s="5">
        <f t="shared" si="1"/>
        <v>413148</v>
      </c>
      <c r="JT32" s="9"/>
    </row>
    <row r="33" spans="1:280" ht="16.5" hidden="1">
      <c r="A33" s="1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2"/>
        <v>0</v>
      </c>
      <c r="G33" s="9"/>
      <c r="H33" s="1">
        <v>27</v>
      </c>
      <c r="I33" s="2" t="s">
        <v>30</v>
      </c>
      <c r="J33" s="5">
        <v>0</v>
      </c>
      <c r="K33" s="5">
        <v>0</v>
      </c>
      <c r="L33" s="5">
        <v>0</v>
      </c>
      <c r="M33" s="5">
        <f t="shared" si="3"/>
        <v>0</v>
      </c>
      <c r="N33" s="9"/>
      <c r="O33" s="1">
        <v>27</v>
      </c>
      <c r="P33" s="2" t="s">
        <v>30</v>
      </c>
      <c r="Q33" s="5">
        <v>0</v>
      </c>
      <c r="R33" s="5">
        <v>0</v>
      </c>
      <c r="S33" s="5">
        <v>0</v>
      </c>
      <c r="T33" s="5">
        <f t="shared" si="4"/>
        <v>0</v>
      </c>
      <c r="U33" s="9"/>
      <c r="V33" s="1">
        <v>27</v>
      </c>
      <c r="W33" s="2" t="s">
        <v>30</v>
      </c>
      <c r="X33" s="5">
        <v>0</v>
      </c>
      <c r="Y33" s="5">
        <v>0</v>
      </c>
      <c r="Z33" s="5">
        <v>0</v>
      </c>
      <c r="AA33" s="5">
        <f t="shared" si="5"/>
        <v>0</v>
      </c>
      <c r="AB33" s="9"/>
      <c r="AC33" s="1">
        <v>27</v>
      </c>
      <c r="AD33" s="2" t="s">
        <v>30</v>
      </c>
      <c r="AE33" s="5">
        <v>0</v>
      </c>
      <c r="AF33" s="5">
        <v>0</v>
      </c>
      <c r="AG33" s="5">
        <v>0</v>
      </c>
      <c r="AH33" s="5">
        <f t="shared" si="6"/>
        <v>0</v>
      </c>
      <c r="AI33" s="9"/>
      <c r="AJ33" s="1">
        <v>27</v>
      </c>
      <c r="AK33" s="2" t="s">
        <v>30</v>
      </c>
      <c r="AL33" s="5">
        <v>0</v>
      </c>
      <c r="AM33" s="5">
        <v>0</v>
      </c>
      <c r="AN33" s="5">
        <v>0</v>
      </c>
      <c r="AO33" s="5">
        <f t="shared" si="7"/>
        <v>0</v>
      </c>
      <c r="AP33" s="9"/>
      <c r="AQ33" s="1">
        <v>27</v>
      </c>
      <c r="AR33" s="2" t="s">
        <v>30</v>
      </c>
      <c r="AS33" s="5">
        <v>0</v>
      </c>
      <c r="AT33" s="5">
        <v>0</v>
      </c>
      <c r="AU33" s="5">
        <v>0</v>
      </c>
      <c r="AV33" s="5">
        <f t="shared" si="8"/>
        <v>0</v>
      </c>
      <c r="AW33" s="9"/>
      <c r="AX33" s="1">
        <v>27</v>
      </c>
      <c r="AY33" s="2" t="s">
        <v>30</v>
      </c>
      <c r="AZ33" s="5">
        <v>0</v>
      </c>
      <c r="BA33" s="5">
        <v>0</v>
      </c>
      <c r="BB33" s="5">
        <v>0</v>
      </c>
      <c r="BC33" s="5">
        <f t="shared" si="9"/>
        <v>0</v>
      </c>
      <c r="BD33" s="9"/>
      <c r="BE33" s="1">
        <v>27</v>
      </c>
      <c r="BF33" s="2" t="s">
        <v>30</v>
      </c>
      <c r="BG33" s="5">
        <v>0</v>
      </c>
      <c r="BH33" s="5">
        <v>0</v>
      </c>
      <c r="BI33" s="5">
        <v>0</v>
      </c>
      <c r="BJ33" s="5">
        <f t="shared" si="10"/>
        <v>0</v>
      </c>
      <c r="BK33" s="9"/>
      <c r="BL33" s="1">
        <v>27</v>
      </c>
      <c r="BM33" s="2" t="s">
        <v>30</v>
      </c>
      <c r="BN33" s="5">
        <v>0</v>
      </c>
      <c r="BO33" s="5">
        <v>0</v>
      </c>
      <c r="BP33" s="5">
        <v>0</v>
      </c>
      <c r="BQ33" s="5">
        <f t="shared" si="11"/>
        <v>0</v>
      </c>
      <c r="BR33" s="9"/>
      <c r="BS33" s="1">
        <v>27</v>
      </c>
      <c r="BT33" s="2" t="s">
        <v>30</v>
      </c>
      <c r="BU33" s="5">
        <v>0</v>
      </c>
      <c r="BV33" s="5">
        <v>0</v>
      </c>
      <c r="BW33" s="5">
        <v>0</v>
      </c>
      <c r="BX33" s="5">
        <f t="shared" si="12"/>
        <v>0</v>
      </c>
      <c r="BY33" s="9"/>
      <c r="BZ33" s="1">
        <v>27</v>
      </c>
      <c r="CA33" s="2" t="s">
        <v>30</v>
      </c>
      <c r="CB33" s="5">
        <v>0</v>
      </c>
      <c r="CC33" s="5">
        <v>0</v>
      </c>
      <c r="CD33" s="5">
        <v>0</v>
      </c>
      <c r="CE33" s="5">
        <f t="shared" si="13"/>
        <v>0</v>
      </c>
      <c r="CF33" s="9"/>
      <c r="CG33" s="1">
        <v>27</v>
      </c>
      <c r="CH33" s="2" t="s">
        <v>30</v>
      </c>
      <c r="CI33" s="5">
        <v>0</v>
      </c>
      <c r="CJ33" s="5">
        <v>0</v>
      </c>
      <c r="CK33" s="5">
        <v>0</v>
      </c>
      <c r="CL33" s="5">
        <f t="shared" si="14"/>
        <v>0</v>
      </c>
      <c r="CM33" s="9"/>
      <c r="CN33" s="1">
        <v>27</v>
      </c>
      <c r="CO33" s="2" t="s">
        <v>30</v>
      </c>
      <c r="CP33" s="5">
        <v>0</v>
      </c>
      <c r="CQ33" s="5">
        <v>0</v>
      </c>
      <c r="CR33" s="5">
        <v>0</v>
      </c>
      <c r="CS33" s="5">
        <f t="shared" si="15"/>
        <v>0</v>
      </c>
      <c r="CT33" s="9"/>
      <c r="CU33" s="1">
        <v>27</v>
      </c>
      <c r="CV33" s="2" t="s">
        <v>30</v>
      </c>
      <c r="CW33" s="5">
        <v>0</v>
      </c>
      <c r="CX33" s="5">
        <v>0</v>
      </c>
      <c r="CY33" s="5">
        <v>0</v>
      </c>
      <c r="CZ33" s="5">
        <f t="shared" si="16"/>
        <v>0</v>
      </c>
      <c r="DA33" s="9"/>
      <c r="DB33" s="1">
        <v>27</v>
      </c>
      <c r="DC33" s="2" t="s">
        <v>30</v>
      </c>
      <c r="DD33" s="5">
        <v>0</v>
      </c>
      <c r="DE33" s="5">
        <v>0</v>
      </c>
      <c r="DF33" s="5">
        <v>0</v>
      </c>
      <c r="DG33" s="5">
        <f t="shared" si="17"/>
        <v>0</v>
      </c>
      <c r="DH33" s="9"/>
      <c r="DI33" s="1">
        <v>27</v>
      </c>
      <c r="DJ33" s="2" t="s">
        <v>30</v>
      </c>
      <c r="DK33" s="5">
        <v>0</v>
      </c>
      <c r="DL33" s="5">
        <v>0</v>
      </c>
      <c r="DM33" s="5">
        <v>0</v>
      </c>
      <c r="DN33" s="5">
        <f t="shared" si="18"/>
        <v>0</v>
      </c>
      <c r="DO33" s="9"/>
      <c r="DP33" s="1">
        <v>27</v>
      </c>
      <c r="DQ33" s="2" t="s">
        <v>30</v>
      </c>
      <c r="DR33" s="5">
        <v>1744</v>
      </c>
      <c r="DS33" s="5">
        <v>174400</v>
      </c>
      <c r="DT33" s="5">
        <v>0</v>
      </c>
      <c r="DU33" s="5">
        <f t="shared" si="19"/>
        <v>174400</v>
      </c>
      <c r="DV33" s="9"/>
      <c r="DW33" s="1">
        <v>27</v>
      </c>
      <c r="DX33" s="2" t="s">
        <v>30</v>
      </c>
      <c r="DY33" s="5">
        <v>0</v>
      </c>
      <c r="DZ33" s="5">
        <v>0</v>
      </c>
      <c r="EA33" s="5">
        <v>0</v>
      </c>
      <c r="EB33" s="5">
        <f t="shared" si="20"/>
        <v>0</v>
      </c>
      <c r="EC33" s="9"/>
      <c r="ED33" s="1">
        <v>27</v>
      </c>
      <c r="EE33" s="2" t="s">
        <v>30</v>
      </c>
      <c r="EF33" s="5">
        <v>0</v>
      </c>
      <c r="EG33" s="5">
        <v>0</v>
      </c>
      <c r="EH33" s="5">
        <v>0</v>
      </c>
      <c r="EI33" s="5">
        <f t="shared" si="21"/>
        <v>0</v>
      </c>
      <c r="EJ33" s="9"/>
      <c r="EK33" s="1">
        <v>27</v>
      </c>
      <c r="EL33" s="2" t="s">
        <v>30</v>
      </c>
      <c r="EM33" s="5">
        <v>0</v>
      </c>
      <c r="EN33" s="5">
        <v>0</v>
      </c>
      <c r="EO33" s="5">
        <v>0</v>
      </c>
      <c r="EP33" s="5">
        <f t="shared" si="22"/>
        <v>0</v>
      </c>
      <c r="EQ33" s="9"/>
      <c r="ER33" s="1">
        <v>27</v>
      </c>
      <c r="ES33" s="2" t="s">
        <v>30</v>
      </c>
      <c r="ET33" s="5">
        <v>0</v>
      </c>
      <c r="EU33" s="5">
        <v>0</v>
      </c>
      <c r="EV33" s="5">
        <v>0</v>
      </c>
      <c r="EW33" s="5">
        <f t="shared" si="23"/>
        <v>0</v>
      </c>
      <c r="EX33" s="9"/>
      <c r="EY33" s="1">
        <v>27</v>
      </c>
      <c r="EZ33" s="2" t="s">
        <v>30</v>
      </c>
      <c r="FA33" s="5">
        <v>0</v>
      </c>
      <c r="FB33" s="5">
        <v>0</v>
      </c>
      <c r="FC33" s="5">
        <v>0</v>
      </c>
      <c r="FD33" s="5">
        <f t="shared" si="24"/>
        <v>0</v>
      </c>
      <c r="FE33" s="9"/>
      <c r="FF33" s="1">
        <v>27</v>
      </c>
      <c r="FG33" s="2" t="s">
        <v>30</v>
      </c>
      <c r="FH33" s="5">
        <v>0</v>
      </c>
      <c r="FI33" s="5">
        <v>0</v>
      </c>
      <c r="FJ33" s="5">
        <v>0</v>
      </c>
      <c r="FK33" s="5">
        <f t="shared" si="25"/>
        <v>0</v>
      </c>
      <c r="FL33" s="9"/>
      <c r="FM33" s="1">
        <v>27</v>
      </c>
      <c r="FN33" s="2" t="s">
        <v>30</v>
      </c>
      <c r="FO33" s="5">
        <v>148</v>
      </c>
      <c r="FP33" s="5">
        <v>7400</v>
      </c>
      <c r="FQ33" s="5">
        <v>0</v>
      </c>
      <c r="FR33" s="5">
        <f t="shared" si="26"/>
        <v>7400</v>
      </c>
      <c r="FS33" s="9"/>
      <c r="FT33" s="1">
        <v>27</v>
      </c>
      <c r="FU33" s="2" t="s">
        <v>30</v>
      </c>
      <c r="FV33" s="5">
        <v>0</v>
      </c>
      <c r="FW33" s="5">
        <v>0</v>
      </c>
      <c r="FX33" s="5">
        <v>0</v>
      </c>
      <c r="FY33" s="5">
        <f t="shared" si="27"/>
        <v>0</v>
      </c>
      <c r="FZ33" s="9"/>
      <c r="GA33" s="1">
        <v>27</v>
      </c>
      <c r="GB33" s="2" t="s">
        <v>30</v>
      </c>
      <c r="GC33" s="5">
        <v>31800</v>
      </c>
      <c r="GD33" s="5">
        <v>95400</v>
      </c>
      <c r="GE33" s="5">
        <v>0</v>
      </c>
      <c r="GF33" s="5">
        <f t="shared" si="28"/>
        <v>95400</v>
      </c>
      <c r="GG33" s="9"/>
      <c r="GH33" s="1">
        <v>27</v>
      </c>
      <c r="GI33" s="2" t="s">
        <v>30</v>
      </c>
      <c r="GJ33" s="5">
        <v>0</v>
      </c>
      <c r="GK33" s="5">
        <v>0</v>
      </c>
      <c r="GL33" s="5">
        <v>0</v>
      </c>
      <c r="GM33" s="5">
        <f t="shared" si="29"/>
        <v>0</v>
      </c>
      <c r="GN33" s="9"/>
      <c r="GO33" s="1">
        <v>27</v>
      </c>
      <c r="GP33" s="2" t="s">
        <v>30</v>
      </c>
      <c r="GQ33" s="5">
        <v>0</v>
      </c>
      <c r="GR33" s="5">
        <v>0</v>
      </c>
      <c r="GS33" s="5">
        <v>0</v>
      </c>
      <c r="GT33" s="5">
        <f t="shared" si="30"/>
        <v>0</v>
      </c>
      <c r="GU33" s="9"/>
      <c r="GV33" s="1">
        <v>27</v>
      </c>
      <c r="GW33" s="2" t="s">
        <v>30</v>
      </c>
      <c r="GX33" s="5">
        <v>0</v>
      </c>
      <c r="GY33" s="5">
        <v>26000</v>
      </c>
      <c r="GZ33" s="5">
        <v>0</v>
      </c>
      <c r="HA33" s="5">
        <f t="shared" si="31"/>
        <v>26000</v>
      </c>
      <c r="HB33" s="9"/>
      <c r="HC33" s="1">
        <v>27</v>
      </c>
      <c r="HD33" s="2" t="s">
        <v>30</v>
      </c>
      <c r="HE33" s="5">
        <v>0</v>
      </c>
      <c r="HF33" s="5">
        <v>19500</v>
      </c>
      <c r="HG33" s="5">
        <v>0</v>
      </c>
      <c r="HH33" s="5">
        <f t="shared" si="32"/>
        <v>19500</v>
      </c>
      <c r="HI33" s="9"/>
      <c r="HJ33" s="1">
        <v>27</v>
      </c>
      <c r="HK33" s="2" t="s">
        <v>30</v>
      </c>
      <c r="HL33" s="5">
        <v>0</v>
      </c>
      <c r="HM33" s="5">
        <v>0</v>
      </c>
      <c r="HN33" s="5">
        <v>0</v>
      </c>
      <c r="HO33" s="5">
        <f t="shared" si="33"/>
        <v>0</v>
      </c>
      <c r="HP33" s="9"/>
      <c r="HQ33" s="1">
        <v>27</v>
      </c>
      <c r="HR33" s="2" t="s">
        <v>30</v>
      </c>
      <c r="HS33" s="5">
        <v>27</v>
      </c>
      <c r="HT33" s="5">
        <v>91700</v>
      </c>
      <c r="HU33" s="5">
        <v>0</v>
      </c>
      <c r="HV33" s="5">
        <f t="shared" si="34"/>
        <v>91700</v>
      </c>
      <c r="HW33" s="9"/>
      <c r="HX33" s="1">
        <v>27</v>
      </c>
      <c r="HY33" s="2" t="s">
        <v>30</v>
      </c>
      <c r="HZ33" s="5">
        <v>0</v>
      </c>
      <c r="IA33" s="5">
        <v>0</v>
      </c>
      <c r="IB33" s="5">
        <v>0</v>
      </c>
      <c r="IC33" s="5">
        <f t="shared" si="35"/>
        <v>0</v>
      </c>
      <c r="ID33" s="9"/>
      <c r="IE33" s="1">
        <v>27</v>
      </c>
      <c r="IF33" s="2" t="s">
        <v>30</v>
      </c>
      <c r="IG33" s="5">
        <v>0</v>
      </c>
      <c r="IH33" s="5">
        <v>0</v>
      </c>
      <c r="II33" s="5">
        <v>0</v>
      </c>
      <c r="IJ33" s="5">
        <f t="shared" si="36"/>
        <v>0</v>
      </c>
      <c r="IK33" s="9"/>
      <c r="IL33" s="1">
        <v>27</v>
      </c>
      <c r="IM33" s="2" t="s">
        <v>30</v>
      </c>
      <c r="IN33" s="5">
        <v>0</v>
      </c>
      <c r="IO33" s="5">
        <v>0</v>
      </c>
      <c r="IP33" s="5">
        <v>0</v>
      </c>
      <c r="IQ33" s="5">
        <f t="shared" si="37"/>
        <v>0</v>
      </c>
      <c r="IR33" s="9"/>
      <c r="IS33" s="1">
        <v>27</v>
      </c>
      <c r="IT33" s="2" t="s">
        <v>30</v>
      </c>
      <c r="IU33" s="5">
        <v>0</v>
      </c>
      <c r="IV33" s="5">
        <v>0</v>
      </c>
      <c r="IW33" s="5">
        <v>0</v>
      </c>
      <c r="IX33" s="5">
        <f t="shared" si="38"/>
        <v>0</v>
      </c>
      <c r="IY33" s="9"/>
      <c r="IZ33" s="1">
        <v>27</v>
      </c>
      <c r="JA33" s="2" t="s">
        <v>30</v>
      </c>
      <c r="JB33" s="5">
        <v>0</v>
      </c>
      <c r="JC33" s="5">
        <v>0</v>
      </c>
      <c r="JD33" s="5">
        <v>0</v>
      </c>
      <c r="JE33" s="5">
        <f t="shared" si="39"/>
        <v>0</v>
      </c>
      <c r="JF33" s="9"/>
      <c r="JG33" s="1">
        <v>27</v>
      </c>
      <c r="JH33" s="2" t="s">
        <v>30</v>
      </c>
      <c r="JI33" s="5">
        <v>0</v>
      </c>
      <c r="JJ33" s="5">
        <v>0</v>
      </c>
      <c r="JK33" s="5">
        <v>100000</v>
      </c>
      <c r="JL33" s="5">
        <f t="shared" si="40"/>
        <v>100000</v>
      </c>
      <c r="JM33" s="9"/>
      <c r="JN33" s="1">
        <v>27</v>
      </c>
      <c r="JO33" s="2" t="s">
        <v>30</v>
      </c>
      <c r="JP33" s="5">
        <v>0</v>
      </c>
      <c r="JQ33" s="5">
        <f t="shared" si="41"/>
        <v>414400</v>
      </c>
      <c r="JR33" s="5">
        <f t="shared" si="0"/>
        <v>100000</v>
      </c>
      <c r="JS33" s="5">
        <f t="shared" si="1"/>
        <v>514400</v>
      </c>
      <c r="JT33" s="9"/>
    </row>
    <row r="34" spans="1:280" ht="16.5" hidden="1">
      <c r="A34" s="1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2"/>
        <v>0</v>
      </c>
      <c r="G34" s="9"/>
      <c r="H34" s="1">
        <v>28</v>
      </c>
      <c r="I34" s="2" t="s">
        <v>31</v>
      </c>
      <c r="J34" s="5">
        <v>0</v>
      </c>
      <c r="K34" s="5">
        <v>0</v>
      </c>
      <c r="L34" s="5">
        <v>0</v>
      </c>
      <c r="M34" s="5">
        <f t="shared" si="3"/>
        <v>0</v>
      </c>
      <c r="N34" s="9"/>
      <c r="O34" s="1">
        <v>28</v>
      </c>
      <c r="P34" s="2" t="s">
        <v>31</v>
      </c>
      <c r="Q34" s="5">
        <v>0</v>
      </c>
      <c r="R34" s="5">
        <v>0</v>
      </c>
      <c r="S34" s="5">
        <v>0</v>
      </c>
      <c r="T34" s="5">
        <f t="shared" si="4"/>
        <v>0</v>
      </c>
      <c r="U34" s="9"/>
      <c r="V34" s="1">
        <v>28</v>
      </c>
      <c r="W34" s="2" t="s">
        <v>31</v>
      </c>
      <c r="X34" s="5">
        <v>0</v>
      </c>
      <c r="Y34" s="5">
        <v>0</v>
      </c>
      <c r="Z34" s="5">
        <v>0</v>
      </c>
      <c r="AA34" s="5">
        <f t="shared" si="5"/>
        <v>0</v>
      </c>
      <c r="AB34" s="9"/>
      <c r="AC34" s="1">
        <v>28</v>
      </c>
      <c r="AD34" s="2" t="s">
        <v>31</v>
      </c>
      <c r="AE34" s="5">
        <v>0</v>
      </c>
      <c r="AF34" s="5">
        <v>0</v>
      </c>
      <c r="AG34" s="5">
        <v>0</v>
      </c>
      <c r="AH34" s="5">
        <f t="shared" si="6"/>
        <v>0</v>
      </c>
      <c r="AI34" s="9"/>
      <c r="AJ34" s="1">
        <v>28</v>
      </c>
      <c r="AK34" s="2" t="s">
        <v>31</v>
      </c>
      <c r="AL34" s="5">
        <v>0</v>
      </c>
      <c r="AM34" s="5">
        <v>0</v>
      </c>
      <c r="AN34" s="5">
        <v>0</v>
      </c>
      <c r="AO34" s="5">
        <f t="shared" si="7"/>
        <v>0</v>
      </c>
      <c r="AP34" s="9"/>
      <c r="AQ34" s="1">
        <v>28</v>
      </c>
      <c r="AR34" s="2" t="s">
        <v>31</v>
      </c>
      <c r="AS34" s="5">
        <v>0</v>
      </c>
      <c r="AT34" s="5">
        <v>0</v>
      </c>
      <c r="AU34" s="5">
        <v>0</v>
      </c>
      <c r="AV34" s="5">
        <f t="shared" si="8"/>
        <v>0</v>
      </c>
      <c r="AW34" s="9"/>
      <c r="AX34" s="1">
        <v>28</v>
      </c>
      <c r="AY34" s="2" t="s">
        <v>31</v>
      </c>
      <c r="AZ34" s="5">
        <v>0</v>
      </c>
      <c r="BA34" s="5">
        <v>0</v>
      </c>
      <c r="BB34" s="5">
        <v>0</v>
      </c>
      <c r="BC34" s="5">
        <f t="shared" si="9"/>
        <v>0</v>
      </c>
      <c r="BD34" s="9"/>
      <c r="BE34" s="1">
        <v>28</v>
      </c>
      <c r="BF34" s="2" t="s">
        <v>31</v>
      </c>
      <c r="BG34" s="5">
        <v>0</v>
      </c>
      <c r="BH34" s="5">
        <v>0</v>
      </c>
      <c r="BI34" s="5">
        <v>0</v>
      </c>
      <c r="BJ34" s="5">
        <f t="shared" si="10"/>
        <v>0</v>
      </c>
      <c r="BK34" s="9"/>
      <c r="BL34" s="1">
        <v>28</v>
      </c>
      <c r="BM34" s="2" t="s">
        <v>31</v>
      </c>
      <c r="BN34" s="5">
        <v>0</v>
      </c>
      <c r="BO34" s="5">
        <v>0</v>
      </c>
      <c r="BP34" s="5">
        <v>0</v>
      </c>
      <c r="BQ34" s="5">
        <f t="shared" si="11"/>
        <v>0</v>
      </c>
      <c r="BR34" s="9"/>
      <c r="BS34" s="1">
        <v>28</v>
      </c>
      <c r="BT34" s="2" t="s">
        <v>31</v>
      </c>
      <c r="BU34" s="5">
        <v>0</v>
      </c>
      <c r="BV34" s="5">
        <v>0</v>
      </c>
      <c r="BW34" s="5">
        <v>0</v>
      </c>
      <c r="BX34" s="5">
        <f t="shared" si="12"/>
        <v>0</v>
      </c>
      <c r="BY34" s="9"/>
      <c r="BZ34" s="1">
        <v>28</v>
      </c>
      <c r="CA34" s="2" t="s">
        <v>31</v>
      </c>
      <c r="CB34" s="5">
        <v>0</v>
      </c>
      <c r="CC34" s="5">
        <v>0</v>
      </c>
      <c r="CD34" s="5">
        <v>0</v>
      </c>
      <c r="CE34" s="5">
        <f t="shared" si="13"/>
        <v>0</v>
      </c>
      <c r="CF34" s="9"/>
      <c r="CG34" s="1">
        <v>28</v>
      </c>
      <c r="CH34" s="2" t="s">
        <v>31</v>
      </c>
      <c r="CI34" s="5">
        <v>0</v>
      </c>
      <c r="CJ34" s="5">
        <v>0</v>
      </c>
      <c r="CK34" s="5">
        <v>0</v>
      </c>
      <c r="CL34" s="5">
        <f t="shared" si="14"/>
        <v>0</v>
      </c>
      <c r="CM34" s="9"/>
      <c r="CN34" s="1">
        <v>28</v>
      </c>
      <c r="CO34" s="2" t="s">
        <v>31</v>
      </c>
      <c r="CP34" s="5">
        <v>0</v>
      </c>
      <c r="CQ34" s="5">
        <v>0</v>
      </c>
      <c r="CR34" s="5">
        <v>0</v>
      </c>
      <c r="CS34" s="5">
        <f t="shared" si="15"/>
        <v>0</v>
      </c>
      <c r="CT34" s="9"/>
      <c r="CU34" s="1">
        <v>28</v>
      </c>
      <c r="CV34" s="2" t="s">
        <v>31</v>
      </c>
      <c r="CW34" s="5">
        <v>0</v>
      </c>
      <c r="CX34" s="5">
        <v>0</v>
      </c>
      <c r="CY34" s="5">
        <v>0</v>
      </c>
      <c r="CZ34" s="5">
        <f t="shared" si="16"/>
        <v>0</v>
      </c>
      <c r="DA34" s="9"/>
      <c r="DB34" s="1">
        <v>28</v>
      </c>
      <c r="DC34" s="2" t="s">
        <v>31</v>
      </c>
      <c r="DD34" s="5">
        <v>0</v>
      </c>
      <c r="DE34" s="5">
        <v>0</v>
      </c>
      <c r="DF34" s="5">
        <v>0</v>
      </c>
      <c r="DG34" s="5">
        <f t="shared" si="17"/>
        <v>0</v>
      </c>
      <c r="DH34" s="9"/>
      <c r="DI34" s="1">
        <v>28</v>
      </c>
      <c r="DJ34" s="2" t="s">
        <v>31</v>
      </c>
      <c r="DK34" s="5">
        <v>0</v>
      </c>
      <c r="DL34" s="5">
        <v>0</v>
      </c>
      <c r="DM34" s="5">
        <v>0</v>
      </c>
      <c r="DN34" s="5">
        <f t="shared" si="18"/>
        <v>0</v>
      </c>
      <c r="DO34" s="9"/>
      <c r="DP34" s="1">
        <v>28</v>
      </c>
      <c r="DQ34" s="2" t="s">
        <v>31</v>
      </c>
      <c r="DR34" s="5">
        <v>0</v>
      </c>
      <c r="DS34" s="5">
        <v>0</v>
      </c>
      <c r="DT34" s="5">
        <v>0</v>
      </c>
      <c r="DU34" s="5">
        <f t="shared" si="19"/>
        <v>0</v>
      </c>
      <c r="DV34" s="9"/>
      <c r="DW34" s="1">
        <v>28</v>
      </c>
      <c r="DX34" s="2" t="s">
        <v>31</v>
      </c>
      <c r="DY34" s="5">
        <v>0</v>
      </c>
      <c r="DZ34" s="5">
        <v>0</v>
      </c>
      <c r="EA34" s="5">
        <v>0</v>
      </c>
      <c r="EB34" s="5">
        <f t="shared" si="20"/>
        <v>0</v>
      </c>
      <c r="EC34" s="9"/>
      <c r="ED34" s="1">
        <v>28</v>
      </c>
      <c r="EE34" s="2" t="s">
        <v>31</v>
      </c>
      <c r="EF34" s="5">
        <v>0</v>
      </c>
      <c r="EG34" s="5">
        <v>0</v>
      </c>
      <c r="EH34" s="5">
        <v>0</v>
      </c>
      <c r="EI34" s="5">
        <f t="shared" si="21"/>
        <v>0</v>
      </c>
      <c r="EJ34" s="9"/>
      <c r="EK34" s="1">
        <v>28</v>
      </c>
      <c r="EL34" s="2" t="s">
        <v>31</v>
      </c>
      <c r="EM34" s="5">
        <v>0</v>
      </c>
      <c r="EN34" s="5">
        <v>0</v>
      </c>
      <c r="EO34" s="5">
        <v>0</v>
      </c>
      <c r="EP34" s="5">
        <f t="shared" si="22"/>
        <v>0</v>
      </c>
      <c r="EQ34" s="9"/>
      <c r="ER34" s="1">
        <v>28</v>
      </c>
      <c r="ES34" s="2" t="s">
        <v>31</v>
      </c>
      <c r="ET34" s="5">
        <v>0</v>
      </c>
      <c r="EU34" s="5">
        <v>0</v>
      </c>
      <c r="EV34" s="5">
        <v>0</v>
      </c>
      <c r="EW34" s="5">
        <f t="shared" si="23"/>
        <v>0</v>
      </c>
      <c r="EX34" s="9"/>
      <c r="EY34" s="1">
        <v>28</v>
      </c>
      <c r="EZ34" s="2" t="s">
        <v>31</v>
      </c>
      <c r="FA34" s="5">
        <v>0</v>
      </c>
      <c r="FB34" s="5">
        <v>0</v>
      </c>
      <c r="FC34" s="5">
        <v>0</v>
      </c>
      <c r="FD34" s="5">
        <f t="shared" si="24"/>
        <v>0</v>
      </c>
      <c r="FE34" s="9"/>
      <c r="FF34" s="1">
        <v>28</v>
      </c>
      <c r="FG34" s="2" t="s">
        <v>31</v>
      </c>
      <c r="FH34" s="5">
        <v>0</v>
      </c>
      <c r="FI34" s="5">
        <v>0</v>
      </c>
      <c r="FJ34" s="5">
        <v>0</v>
      </c>
      <c r="FK34" s="5">
        <f t="shared" si="25"/>
        <v>0</v>
      </c>
      <c r="FL34" s="9"/>
      <c r="FM34" s="1">
        <v>28</v>
      </c>
      <c r="FN34" s="2" t="s">
        <v>31</v>
      </c>
      <c r="FO34" s="5">
        <v>123</v>
      </c>
      <c r="FP34" s="5">
        <v>6150</v>
      </c>
      <c r="FQ34" s="5">
        <v>0</v>
      </c>
      <c r="FR34" s="5">
        <f t="shared" si="26"/>
        <v>6150</v>
      </c>
      <c r="FS34" s="9"/>
      <c r="FT34" s="1">
        <v>28</v>
      </c>
      <c r="FU34" s="2" t="s">
        <v>31</v>
      </c>
      <c r="FV34" s="5">
        <v>0</v>
      </c>
      <c r="FW34" s="5">
        <v>0</v>
      </c>
      <c r="FX34" s="5">
        <v>0</v>
      </c>
      <c r="FY34" s="5">
        <f t="shared" si="27"/>
        <v>0</v>
      </c>
      <c r="FZ34" s="9"/>
      <c r="GA34" s="1">
        <v>28</v>
      </c>
      <c r="GB34" s="2" t="s">
        <v>31</v>
      </c>
      <c r="GC34" s="5">
        <v>29172</v>
      </c>
      <c r="GD34" s="5">
        <v>87516</v>
      </c>
      <c r="GE34" s="5">
        <v>0</v>
      </c>
      <c r="GF34" s="5">
        <f t="shared" si="28"/>
        <v>87516</v>
      </c>
      <c r="GG34" s="9"/>
      <c r="GH34" s="1">
        <v>28</v>
      </c>
      <c r="GI34" s="2" t="s">
        <v>31</v>
      </c>
      <c r="GJ34" s="5">
        <v>0</v>
      </c>
      <c r="GK34" s="5">
        <v>0</v>
      </c>
      <c r="GL34" s="5">
        <v>0</v>
      </c>
      <c r="GM34" s="5">
        <f t="shared" si="29"/>
        <v>0</v>
      </c>
      <c r="GN34" s="9"/>
      <c r="GO34" s="1">
        <v>28</v>
      </c>
      <c r="GP34" s="2" t="s">
        <v>31</v>
      </c>
      <c r="GQ34" s="5">
        <v>0</v>
      </c>
      <c r="GR34" s="5">
        <v>0</v>
      </c>
      <c r="GS34" s="5">
        <v>0</v>
      </c>
      <c r="GT34" s="5">
        <f t="shared" si="30"/>
        <v>0</v>
      </c>
      <c r="GU34" s="9"/>
      <c r="GV34" s="1">
        <v>28</v>
      </c>
      <c r="GW34" s="2" t="s">
        <v>31</v>
      </c>
      <c r="GX34" s="5">
        <v>0</v>
      </c>
      <c r="GY34" s="5">
        <v>26000</v>
      </c>
      <c r="GZ34" s="5">
        <v>0</v>
      </c>
      <c r="HA34" s="5">
        <f t="shared" si="31"/>
        <v>26000</v>
      </c>
      <c r="HB34" s="9"/>
      <c r="HC34" s="1">
        <v>28</v>
      </c>
      <c r="HD34" s="2" t="s">
        <v>31</v>
      </c>
      <c r="HE34" s="5">
        <v>0</v>
      </c>
      <c r="HF34" s="5">
        <v>27300</v>
      </c>
      <c r="HG34" s="5">
        <v>0</v>
      </c>
      <c r="HH34" s="5">
        <f t="shared" si="32"/>
        <v>27300</v>
      </c>
      <c r="HI34" s="9"/>
      <c r="HJ34" s="1">
        <v>28</v>
      </c>
      <c r="HK34" s="2" t="s">
        <v>31</v>
      </c>
      <c r="HL34" s="5">
        <v>0</v>
      </c>
      <c r="HM34" s="5">
        <v>0</v>
      </c>
      <c r="HN34" s="5">
        <v>0</v>
      </c>
      <c r="HO34" s="5">
        <f t="shared" si="33"/>
        <v>0</v>
      </c>
      <c r="HP34" s="9"/>
      <c r="HQ34" s="1">
        <v>28</v>
      </c>
      <c r="HR34" s="2" t="s">
        <v>31</v>
      </c>
      <c r="HS34" s="5">
        <v>23</v>
      </c>
      <c r="HT34" s="5">
        <v>78100</v>
      </c>
      <c r="HU34" s="5">
        <v>0</v>
      </c>
      <c r="HV34" s="5">
        <f t="shared" si="34"/>
        <v>78100</v>
      </c>
      <c r="HW34" s="9"/>
      <c r="HX34" s="1">
        <v>28</v>
      </c>
      <c r="HY34" s="2" t="s">
        <v>31</v>
      </c>
      <c r="HZ34" s="5">
        <v>0</v>
      </c>
      <c r="IA34" s="5">
        <v>0</v>
      </c>
      <c r="IB34" s="5">
        <v>0</v>
      </c>
      <c r="IC34" s="5">
        <f t="shared" si="35"/>
        <v>0</v>
      </c>
      <c r="ID34" s="9"/>
      <c r="IE34" s="1">
        <v>28</v>
      </c>
      <c r="IF34" s="2" t="s">
        <v>31</v>
      </c>
      <c r="IG34" s="5">
        <v>0</v>
      </c>
      <c r="IH34" s="5">
        <v>0</v>
      </c>
      <c r="II34" s="5">
        <v>0</v>
      </c>
      <c r="IJ34" s="5">
        <f t="shared" si="36"/>
        <v>0</v>
      </c>
      <c r="IK34" s="9"/>
      <c r="IL34" s="1">
        <v>28</v>
      </c>
      <c r="IM34" s="2" t="s">
        <v>31</v>
      </c>
      <c r="IN34" s="5">
        <v>0</v>
      </c>
      <c r="IO34" s="5">
        <v>0</v>
      </c>
      <c r="IP34" s="5">
        <v>0</v>
      </c>
      <c r="IQ34" s="5">
        <f t="shared" si="37"/>
        <v>0</v>
      </c>
      <c r="IR34" s="9"/>
      <c r="IS34" s="1">
        <v>28</v>
      </c>
      <c r="IT34" s="2" t="s">
        <v>31</v>
      </c>
      <c r="IU34" s="5">
        <v>0</v>
      </c>
      <c r="IV34" s="5">
        <v>0</v>
      </c>
      <c r="IW34" s="5">
        <v>0</v>
      </c>
      <c r="IX34" s="5">
        <f t="shared" si="38"/>
        <v>0</v>
      </c>
      <c r="IY34" s="9"/>
      <c r="IZ34" s="1">
        <v>28</v>
      </c>
      <c r="JA34" s="2" t="s">
        <v>31</v>
      </c>
      <c r="JB34" s="5">
        <v>0</v>
      </c>
      <c r="JC34" s="5">
        <v>0</v>
      </c>
      <c r="JD34" s="5">
        <v>0</v>
      </c>
      <c r="JE34" s="5">
        <f t="shared" si="39"/>
        <v>0</v>
      </c>
      <c r="JF34" s="9"/>
      <c r="JG34" s="1">
        <v>28</v>
      </c>
      <c r="JH34" s="2" t="s">
        <v>31</v>
      </c>
      <c r="JI34" s="5">
        <v>0</v>
      </c>
      <c r="JJ34" s="5">
        <v>0</v>
      </c>
      <c r="JK34" s="5">
        <v>100000</v>
      </c>
      <c r="JL34" s="5">
        <f t="shared" si="40"/>
        <v>100000</v>
      </c>
      <c r="JM34" s="9"/>
      <c r="JN34" s="1">
        <v>28</v>
      </c>
      <c r="JO34" s="2" t="s">
        <v>31</v>
      </c>
      <c r="JP34" s="5">
        <v>0</v>
      </c>
      <c r="JQ34" s="5">
        <f t="shared" si="41"/>
        <v>225066</v>
      </c>
      <c r="JR34" s="5">
        <f t="shared" si="0"/>
        <v>100000</v>
      </c>
      <c r="JS34" s="5">
        <f t="shared" si="1"/>
        <v>325066</v>
      </c>
      <c r="JT34" s="9"/>
    </row>
    <row r="35" spans="1:280" ht="16.5" hidden="1">
      <c r="A35" s="1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2"/>
        <v>0</v>
      </c>
      <c r="G35" s="9"/>
      <c r="H35" s="1">
        <v>29</v>
      </c>
      <c r="I35" s="2" t="s">
        <v>32</v>
      </c>
      <c r="J35" s="5">
        <v>0</v>
      </c>
      <c r="K35" s="5">
        <v>0</v>
      </c>
      <c r="L35" s="5">
        <v>0</v>
      </c>
      <c r="M35" s="5">
        <f t="shared" si="3"/>
        <v>0</v>
      </c>
      <c r="N35" s="9"/>
      <c r="O35" s="1">
        <v>29</v>
      </c>
      <c r="P35" s="2" t="s">
        <v>32</v>
      </c>
      <c r="Q35" s="5">
        <v>0</v>
      </c>
      <c r="R35" s="5">
        <v>0</v>
      </c>
      <c r="S35" s="5">
        <v>0</v>
      </c>
      <c r="T35" s="5">
        <f t="shared" si="4"/>
        <v>0</v>
      </c>
      <c r="U35" s="9"/>
      <c r="V35" s="1">
        <v>29</v>
      </c>
      <c r="W35" s="2" t="s">
        <v>32</v>
      </c>
      <c r="X35" s="5">
        <v>0</v>
      </c>
      <c r="Y35" s="5">
        <v>0</v>
      </c>
      <c r="Z35" s="5">
        <v>0</v>
      </c>
      <c r="AA35" s="5">
        <f t="shared" si="5"/>
        <v>0</v>
      </c>
      <c r="AB35" s="9"/>
      <c r="AC35" s="1">
        <v>29</v>
      </c>
      <c r="AD35" s="2" t="s">
        <v>32</v>
      </c>
      <c r="AE35" s="5">
        <v>0</v>
      </c>
      <c r="AF35" s="5">
        <v>0</v>
      </c>
      <c r="AG35" s="5">
        <v>0</v>
      </c>
      <c r="AH35" s="5">
        <f t="shared" si="6"/>
        <v>0</v>
      </c>
      <c r="AI35" s="9"/>
      <c r="AJ35" s="1">
        <v>29</v>
      </c>
      <c r="AK35" s="2" t="s">
        <v>32</v>
      </c>
      <c r="AL35" s="5">
        <v>0</v>
      </c>
      <c r="AM35" s="5">
        <v>0</v>
      </c>
      <c r="AN35" s="5">
        <v>0</v>
      </c>
      <c r="AO35" s="5">
        <f t="shared" si="7"/>
        <v>0</v>
      </c>
      <c r="AP35" s="9"/>
      <c r="AQ35" s="1">
        <v>29</v>
      </c>
      <c r="AR35" s="2" t="s">
        <v>32</v>
      </c>
      <c r="AS35" s="5">
        <v>0</v>
      </c>
      <c r="AT35" s="5">
        <v>0</v>
      </c>
      <c r="AU35" s="5">
        <v>0</v>
      </c>
      <c r="AV35" s="5">
        <f t="shared" si="8"/>
        <v>0</v>
      </c>
      <c r="AW35" s="9"/>
      <c r="AX35" s="1">
        <v>29</v>
      </c>
      <c r="AY35" s="2" t="s">
        <v>32</v>
      </c>
      <c r="AZ35" s="5">
        <v>0</v>
      </c>
      <c r="BA35" s="5">
        <v>0</v>
      </c>
      <c r="BB35" s="5">
        <v>0</v>
      </c>
      <c r="BC35" s="5">
        <f t="shared" si="9"/>
        <v>0</v>
      </c>
      <c r="BD35" s="9"/>
      <c r="BE35" s="1">
        <v>29</v>
      </c>
      <c r="BF35" s="2" t="s">
        <v>32</v>
      </c>
      <c r="BG35" s="5">
        <v>0</v>
      </c>
      <c r="BH35" s="5">
        <v>0</v>
      </c>
      <c r="BI35" s="5">
        <v>0</v>
      </c>
      <c r="BJ35" s="5">
        <f t="shared" si="10"/>
        <v>0</v>
      </c>
      <c r="BK35" s="9"/>
      <c r="BL35" s="1">
        <v>29</v>
      </c>
      <c r="BM35" s="2" t="s">
        <v>32</v>
      </c>
      <c r="BN35" s="5">
        <v>0</v>
      </c>
      <c r="BO35" s="5">
        <v>0</v>
      </c>
      <c r="BP35" s="5">
        <v>0</v>
      </c>
      <c r="BQ35" s="5">
        <f t="shared" si="11"/>
        <v>0</v>
      </c>
      <c r="BR35" s="9"/>
      <c r="BS35" s="1">
        <v>29</v>
      </c>
      <c r="BT35" s="2" t="s">
        <v>32</v>
      </c>
      <c r="BU35" s="5">
        <v>0</v>
      </c>
      <c r="BV35" s="5">
        <v>0</v>
      </c>
      <c r="BW35" s="5">
        <v>0</v>
      </c>
      <c r="BX35" s="5">
        <f t="shared" si="12"/>
        <v>0</v>
      </c>
      <c r="BY35" s="9"/>
      <c r="BZ35" s="1">
        <v>29</v>
      </c>
      <c r="CA35" s="2" t="s">
        <v>32</v>
      </c>
      <c r="CB35" s="5">
        <v>0</v>
      </c>
      <c r="CC35" s="5">
        <v>0</v>
      </c>
      <c r="CD35" s="5">
        <v>0</v>
      </c>
      <c r="CE35" s="5">
        <f t="shared" si="13"/>
        <v>0</v>
      </c>
      <c r="CF35" s="9"/>
      <c r="CG35" s="1">
        <v>29</v>
      </c>
      <c r="CH35" s="2" t="s">
        <v>32</v>
      </c>
      <c r="CI35" s="5">
        <v>0</v>
      </c>
      <c r="CJ35" s="5">
        <v>0</v>
      </c>
      <c r="CK35" s="5">
        <v>0</v>
      </c>
      <c r="CL35" s="5">
        <f t="shared" si="14"/>
        <v>0</v>
      </c>
      <c r="CM35" s="9"/>
      <c r="CN35" s="1">
        <v>29</v>
      </c>
      <c r="CO35" s="2" t="s">
        <v>32</v>
      </c>
      <c r="CP35" s="5">
        <v>0</v>
      </c>
      <c r="CQ35" s="5">
        <v>0</v>
      </c>
      <c r="CR35" s="5">
        <v>0</v>
      </c>
      <c r="CS35" s="5">
        <f t="shared" si="15"/>
        <v>0</v>
      </c>
      <c r="CT35" s="9"/>
      <c r="CU35" s="1">
        <v>29</v>
      </c>
      <c r="CV35" s="2" t="s">
        <v>32</v>
      </c>
      <c r="CW35" s="5">
        <v>0</v>
      </c>
      <c r="CX35" s="5">
        <v>0</v>
      </c>
      <c r="CY35" s="5">
        <v>0</v>
      </c>
      <c r="CZ35" s="5">
        <f t="shared" si="16"/>
        <v>0</v>
      </c>
      <c r="DA35" s="9"/>
      <c r="DB35" s="1">
        <v>29</v>
      </c>
      <c r="DC35" s="2" t="s">
        <v>32</v>
      </c>
      <c r="DD35" s="5">
        <v>0</v>
      </c>
      <c r="DE35" s="5">
        <v>0</v>
      </c>
      <c r="DF35" s="5">
        <v>0</v>
      </c>
      <c r="DG35" s="5">
        <f t="shared" si="17"/>
        <v>0</v>
      </c>
      <c r="DH35" s="9"/>
      <c r="DI35" s="1">
        <v>29</v>
      </c>
      <c r="DJ35" s="2" t="s">
        <v>32</v>
      </c>
      <c r="DK35" s="5">
        <v>0</v>
      </c>
      <c r="DL35" s="5">
        <v>0</v>
      </c>
      <c r="DM35" s="5">
        <v>0</v>
      </c>
      <c r="DN35" s="5">
        <f t="shared" si="18"/>
        <v>0</v>
      </c>
      <c r="DO35" s="9"/>
      <c r="DP35" s="1">
        <v>29</v>
      </c>
      <c r="DQ35" s="2" t="s">
        <v>32</v>
      </c>
      <c r="DR35" s="5">
        <v>1180</v>
      </c>
      <c r="DS35" s="5">
        <v>118000</v>
      </c>
      <c r="DT35" s="5">
        <v>0</v>
      </c>
      <c r="DU35" s="5">
        <f t="shared" si="19"/>
        <v>118000</v>
      </c>
      <c r="DV35" s="9"/>
      <c r="DW35" s="1">
        <v>29</v>
      </c>
      <c r="DX35" s="2" t="s">
        <v>32</v>
      </c>
      <c r="DY35" s="5">
        <v>0</v>
      </c>
      <c r="DZ35" s="5">
        <v>0</v>
      </c>
      <c r="EA35" s="5">
        <v>0</v>
      </c>
      <c r="EB35" s="5">
        <f t="shared" si="20"/>
        <v>0</v>
      </c>
      <c r="EC35" s="9"/>
      <c r="ED35" s="1">
        <v>29</v>
      </c>
      <c r="EE35" s="2" t="s">
        <v>32</v>
      </c>
      <c r="EF35" s="5">
        <v>0</v>
      </c>
      <c r="EG35" s="5">
        <v>0</v>
      </c>
      <c r="EH35" s="5">
        <v>0</v>
      </c>
      <c r="EI35" s="5">
        <f t="shared" si="21"/>
        <v>0</v>
      </c>
      <c r="EJ35" s="9"/>
      <c r="EK35" s="1">
        <v>29</v>
      </c>
      <c r="EL35" s="2" t="s">
        <v>32</v>
      </c>
      <c r="EM35" s="5">
        <v>0</v>
      </c>
      <c r="EN35" s="5">
        <v>0</v>
      </c>
      <c r="EO35" s="5">
        <v>0</v>
      </c>
      <c r="EP35" s="5">
        <f t="shared" si="22"/>
        <v>0</v>
      </c>
      <c r="EQ35" s="9"/>
      <c r="ER35" s="1">
        <v>29</v>
      </c>
      <c r="ES35" s="2" t="s">
        <v>32</v>
      </c>
      <c r="ET35" s="5">
        <v>0</v>
      </c>
      <c r="EU35" s="5">
        <v>0</v>
      </c>
      <c r="EV35" s="5">
        <v>0</v>
      </c>
      <c r="EW35" s="5">
        <f t="shared" si="23"/>
        <v>0</v>
      </c>
      <c r="EX35" s="9"/>
      <c r="EY35" s="1">
        <v>29</v>
      </c>
      <c r="EZ35" s="2" t="s">
        <v>32</v>
      </c>
      <c r="FA35" s="5">
        <v>0</v>
      </c>
      <c r="FB35" s="5">
        <v>0</v>
      </c>
      <c r="FC35" s="5">
        <v>0</v>
      </c>
      <c r="FD35" s="5">
        <f t="shared" si="24"/>
        <v>0</v>
      </c>
      <c r="FE35" s="9"/>
      <c r="FF35" s="1">
        <v>29</v>
      </c>
      <c r="FG35" s="2" t="s">
        <v>32</v>
      </c>
      <c r="FH35" s="5">
        <v>0</v>
      </c>
      <c r="FI35" s="5">
        <v>0</v>
      </c>
      <c r="FJ35" s="5">
        <v>0</v>
      </c>
      <c r="FK35" s="5">
        <f t="shared" si="25"/>
        <v>0</v>
      </c>
      <c r="FL35" s="9"/>
      <c r="FM35" s="1">
        <v>29</v>
      </c>
      <c r="FN35" s="2" t="s">
        <v>32</v>
      </c>
      <c r="FO35" s="5">
        <v>74</v>
      </c>
      <c r="FP35" s="5">
        <v>3700</v>
      </c>
      <c r="FQ35" s="5">
        <v>0</v>
      </c>
      <c r="FR35" s="5">
        <f t="shared" si="26"/>
        <v>3700</v>
      </c>
      <c r="FS35" s="9"/>
      <c r="FT35" s="1">
        <v>29</v>
      </c>
      <c r="FU35" s="2" t="s">
        <v>32</v>
      </c>
      <c r="FV35" s="5">
        <v>0</v>
      </c>
      <c r="FW35" s="5">
        <v>0</v>
      </c>
      <c r="FX35" s="5">
        <v>0</v>
      </c>
      <c r="FY35" s="5">
        <f t="shared" si="27"/>
        <v>0</v>
      </c>
      <c r="FZ35" s="9"/>
      <c r="GA35" s="1">
        <v>29</v>
      </c>
      <c r="GB35" s="2" t="s">
        <v>32</v>
      </c>
      <c r="GC35" s="5">
        <v>17652</v>
      </c>
      <c r="GD35" s="5">
        <v>52956</v>
      </c>
      <c r="GE35" s="5">
        <v>0</v>
      </c>
      <c r="GF35" s="5">
        <f t="shared" si="28"/>
        <v>52956</v>
      </c>
      <c r="GG35" s="9"/>
      <c r="GH35" s="1">
        <v>29</v>
      </c>
      <c r="GI35" s="2" t="s">
        <v>32</v>
      </c>
      <c r="GJ35" s="5">
        <v>0</v>
      </c>
      <c r="GK35" s="5">
        <v>0</v>
      </c>
      <c r="GL35" s="5">
        <v>0</v>
      </c>
      <c r="GM35" s="5">
        <f t="shared" si="29"/>
        <v>0</v>
      </c>
      <c r="GN35" s="9"/>
      <c r="GO35" s="1">
        <v>29</v>
      </c>
      <c r="GP35" s="2" t="s">
        <v>32</v>
      </c>
      <c r="GQ35" s="5">
        <v>0</v>
      </c>
      <c r="GR35" s="5">
        <v>0</v>
      </c>
      <c r="GS35" s="5">
        <v>0</v>
      </c>
      <c r="GT35" s="5">
        <f t="shared" si="30"/>
        <v>0</v>
      </c>
      <c r="GU35" s="9"/>
      <c r="GV35" s="1">
        <v>29</v>
      </c>
      <c r="GW35" s="2" t="s">
        <v>32</v>
      </c>
      <c r="GX35" s="5">
        <v>0</v>
      </c>
      <c r="GY35" s="5">
        <v>0</v>
      </c>
      <c r="GZ35" s="5">
        <v>0</v>
      </c>
      <c r="HA35" s="5">
        <f t="shared" si="31"/>
        <v>0</v>
      </c>
      <c r="HB35" s="9"/>
      <c r="HC35" s="1">
        <v>29</v>
      </c>
      <c r="HD35" s="2" t="s">
        <v>32</v>
      </c>
      <c r="HE35" s="5">
        <v>0</v>
      </c>
      <c r="HF35" s="5">
        <v>14300</v>
      </c>
      <c r="HG35" s="5">
        <v>0</v>
      </c>
      <c r="HH35" s="5">
        <f t="shared" si="32"/>
        <v>14300</v>
      </c>
      <c r="HI35" s="9"/>
      <c r="HJ35" s="1">
        <v>29</v>
      </c>
      <c r="HK35" s="2" t="s">
        <v>32</v>
      </c>
      <c r="HL35" s="5">
        <v>0</v>
      </c>
      <c r="HM35" s="5">
        <v>0</v>
      </c>
      <c r="HN35" s="5">
        <v>0</v>
      </c>
      <c r="HO35" s="5">
        <f t="shared" si="33"/>
        <v>0</v>
      </c>
      <c r="HP35" s="9"/>
      <c r="HQ35" s="1">
        <v>29</v>
      </c>
      <c r="HR35" s="2" t="s">
        <v>32</v>
      </c>
      <c r="HS35" s="5">
        <v>13</v>
      </c>
      <c r="HT35" s="5">
        <v>44100</v>
      </c>
      <c r="HU35" s="5">
        <v>0</v>
      </c>
      <c r="HV35" s="5">
        <f t="shared" si="34"/>
        <v>44100</v>
      </c>
      <c r="HW35" s="9"/>
      <c r="HX35" s="1">
        <v>29</v>
      </c>
      <c r="HY35" s="2" t="s">
        <v>32</v>
      </c>
      <c r="HZ35" s="5">
        <v>0</v>
      </c>
      <c r="IA35" s="5">
        <v>0</v>
      </c>
      <c r="IB35" s="5">
        <v>0</v>
      </c>
      <c r="IC35" s="5">
        <f t="shared" si="35"/>
        <v>0</v>
      </c>
      <c r="ID35" s="9"/>
      <c r="IE35" s="1">
        <v>29</v>
      </c>
      <c r="IF35" s="2" t="s">
        <v>32</v>
      </c>
      <c r="IG35" s="5">
        <v>0</v>
      </c>
      <c r="IH35" s="5">
        <v>0</v>
      </c>
      <c r="II35" s="5">
        <v>0</v>
      </c>
      <c r="IJ35" s="5">
        <f t="shared" si="36"/>
        <v>0</v>
      </c>
      <c r="IK35" s="9"/>
      <c r="IL35" s="1">
        <v>29</v>
      </c>
      <c r="IM35" s="2" t="s">
        <v>32</v>
      </c>
      <c r="IN35" s="5">
        <v>0</v>
      </c>
      <c r="IO35" s="5">
        <v>0</v>
      </c>
      <c r="IP35" s="5">
        <v>0</v>
      </c>
      <c r="IQ35" s="5">
        <f t="shared" si="37"/>
        <v>0</v>
      </c>
      <c r="IR35" s="9"/>
      <c r="IS35" s="1">
        <v>29</v>
      </c>
      <c r="IT35" s="2" t="s">
        <v>32</v>
      </c>
      <c r="IU35" s="5">
        <v>0</v>
      </c>
      <c r="IV35" s="5">
        <v>0</v>
      </c>
      <c r="IW35" s="5">
        <v>0</v>
      </c>
      <c r="IX35" s="5">
        <f t="shared" si="38"/>
        <v>0</v>
      </c>
      <c r="IY35" s="9"/>
      <c r="IZ35" s="1">
        <v>29</v>
      </c>
      <c r="JA35" s="2" t="s">
        <v>32</v>
      </c>
      <c r="JB35" s="5">
        <v>0</v>
      </c>
      <c r="JC35" s="5">
        <v>0</v>
      </c>
      <c r="JD35" s="5">
        <v>0</v>
      </c>
      <c r="JE35" s="5">
        <f t="shared" si="39"/>
        <v>0</v>
      </c>
      <c r="JF35" s="9"/>
      <c r="JG35" s="1">
        <v>29</v>
      </c>
      <c r="JH35" s="2" t="s">
        <v>32</v>
      </c>
      <c r="JI35" s="5">
        <v>0</v>
      </c>
      <c r="JJ35" s="5">
        <v>0</v>
      </c>
      <c r="JK35" s="5">
        <v>100000</v>
      </c>
      <c r="JL35" s="5">
        <f t="shared" si="40"/>
        <v>100000</v>
      </c>
      <c r="JM35" s="9"/>
      <c r="JN35" s="1">
        <v>29</v>
      </c>
      <c r="JO35" s="2" t="s">
        <v>32</v>
      </c>
      <c r="JP35" s="5">
        <v>0</v>
      </c>
      <c r="JQ35" s="5">
        <f t="shared" si="41"/>
        <v>233056</v>
      </c>
      <c r="JR35" s="5">
        <f t="shared" si="0"/>
        <v>100000</v>
      </c>
      <c r="JS35" s="5">
        <f t="shared" si="1"/>
        <v>333056</v>
      </c>
      <c r="JT35" s="9"/>
    </row>
    <row r="36" spans="1:280" ht="16.5" hidden="1">
      <c r="A36" s="1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2"/>
        <v>0</v>
      </c>
      <c r="G36" s="9"/>
      <c r="H36" s="1">
        <v>30</v>
      </c>
      <c r="I36" s="2" t="s">
        <v>33</v>
      </c>
      <c r="J36" s="5">
        <v>0</v>
      </c>
      <c r="K36" s="5">
        <v>0</v>
      </c>
      <c r="L36" s="5">
        <v>0</v>
      </c>
      <c r="M36" s="5">
        <f t="shared" si="3"/>
        <v>0</v>
      </c>
      <c r="N36" s="9"/>
      <c r="O36" s="1">
        <v>30</v>
      </c>
      <c r="P36" s="2" t="s">
        <v>33</v>
      </c>
      <c r="Q36" s="5">
        <v>0</v>
      </c>
      <c r="R36" s="5">
        <v>0</v>
      </c>
      <c r="S36" s="5">
        <v>0</v>
      </c>
      <c r="T36" s="5">
        <f t="shared" si="4"/>
        <v>0</v>
      </c>
      <c r="U36" s="9"/>
      <c r="V36" s="1">
        <v>30</v>
      </c>
      <c r="W36" s="2" t="s">
        <v>33</v>
      </c>
      <c r="X36" s="5">
        <v>0</v>
      </c>
      <c r="Y36" s="5">
        <v>0</v>
      </c>
      <c r="Z36" s="5">
        <v>0</v>
      </c>
      <c r="AA36" s="5">
        <f t="shared" si="5"/>
        <v>0</v>
      </c>
      <c r="AB36" s="9"/>
      <c r="AC36" s="1">
        <v>30</v>
      </c>
      <c r="AD36" s="2" t="s">
        <v>33</v>
      </c>
      <c r="AE36" s="5">
        <v>0</v>
      </c>
      <c r="AF36" s="5">
        <v>0</v>
      </c>
      <c r="AG36" s="5">
        <v>0</v>
      </c>
      <c r="AH36" s="5">
        <f t="shared" si="6"/>
        <v>0</v>
      </c>
      <c r="AI36" s="9"/>
      <c r="AJ36" s="1">
        <v>30</v>
      </c>
      <c r="AK36" s="2" t="s">
        <v>33</v>
      </c>
      <c r="AL36" s="5">
        <v>0</v>
      </c>
      <c r="AM36" s="5">
        <v>0</v>
      </c>
      <c r="AN36" s="5">
        <v>0</v>
      </c>
      <c r="AO36" s="5">
        <f t="shared" si="7"/>
        <v>0</v>
      </c>
      <c r="AP36" s="9"/>
      <c r="AQ36" s="1">
        <v>30</v>
      </c>
      <c r="AR36" s="2" t="s">
        <v>33</v>
      </c>
      <c r="AS36" s="5">
        <v>0</v>
      </c>
      <c r="AT36" s="5">
        <v>0</v>
      </c>
      <c r="AU36" s="5">
        <v>0</v>
      </c>
      <c r="AV36" s="5">
        <f t="shared" si="8"/>
        <v>0</v>
      </c>
      <c r="AW36" s="9"/>
      <c r="AX36" s="1">
        <v>30</v>
      </c>
      <c r="AY36" s="2" t="s">
        <v>33</v>
      </c>
      <c r="AZ36" s="5">
        <v>0</v>
      </c>
      <c r="BA36" s="5">
        <v>0</v>
      </c>
      <c r="BB36" s="5">
        <v>0</v>
      </c>
      <c r="BC36" s="5">
        <f t="shared" si="9"/>
        <v>0</v>
      </c>
      <c r="BD36" s="9"/>
      <c r="BE36" s="1">
        <v>30</v>
      </c>
      <c r="BF36" s="2" t="s">
        <v>33</v>
      </c>
      <c r="BG36" s="5">
        <v>0</v>
      </c>
      <c r="BH36" s="5">
        <v>0</v>
      </c>
      <c r="BI36" s="5">
        <v>0</v>
      </c>
      <c r="BJ36" s="5">
        <f t="shared" si="10"/>
        <v>0</v>
      </c>
      <c r="BK36" s="9"/>
      <c r="BL36" s="1">
        <v>30</v>
      </c>
      <c r="BM36" s="2" t="s">
        <v>33</v>
      </c>
      <c r="BN36" s="5">
        <v>0</v>
      </c>
      <c r="BO36" s="5">
        <v>0</v>
      </c>
      <c r="BP36" s="5">
        <v>0</v>
      </c>
      <c r="BQ36" s="5">
        <f t="shared" si="11"/>
        <v>0</v>
      </c>
      <c r="BR36" s="9"/>
      <c r="BS36" s="1">
        <v>30</v>
      </c>
      <c r="BT36" s="2" t="s">
        <v>33</v>
      </c>
      <c r="BU36" s="5">
        <v>0</v>
      </c>
      <c r="BV36" s="5">
        <v>0</v>
      </c>
      <c r="BW36" s="5">
        <v>0</v>
      </c>
      <c r="BX36" s="5">
        <f t="shared" si="12"/>
        <v>0</v>
      </c>
      <c r="BY36" s="9"/>
      <c r="BZ36" s="1">
        <v>30</v>
      </c>
      <c r="CA36" s="2" t="s">
        <v>33</v>
      </c>
      <c r="CB36" s="5">
        <v>0</v>
      </c>
      <c r="CC36" s="5">
        <v>0</v>
      </c>
      <c r="CD36" s="5">
        <v>0</v>
      </c>
      <c r="CE36" s="5">
        <f t="shared" si="13"/>
        <v>0</v>
      </c>
      <c r="CF36" s="9"/>
      <c r="CG36" s="1">
        <v>30</v>
      </c>
      <c r="CH36" s="2" t="s">
        <v>33</v>
      </c>
      <c r="CI36" s="5">
        <v>0</v>
      </c>
      <c r="CJ36" s="5">
        <v>0</v>
      </c>
      <c r="CK36" s="5">
        <v>0</v>
      </c>
      <c r="CL36" s="5">
        <f t="shared" si="14"/>
        <v>0</v>
      </c>
      <c r="CM36" s="9"/>
      <c r="CN36" s="1">
        <v>30</v>
      </c>
      <c r="CO36" s="2" t="s">
        <v>33</v>
      </c>
      <c r="CP36" s="5">
        <v>0</v>
      </c>
      <c r="CQ36" s="5">
        <v>0</v>
      </c>
      <c r="CR36" s="5">
        <v>0</v>
      </c>
      <c r="CS36" s="5">
        <f t="shared" si="15"/>
        <v>0</v>
      </c>
      <c r="CT36" s="9"/>
      <c r="CU36" s="1">
        <v>30</v>
      </c>
      <c r="CV36" s="2" t="s">
        <v>33</v>
      </c>
      <c r="CW36" s="5">
        <v>0</v>
      </c>
      <c r="CX36" s="5">
        <v>0</v>
      </c>
      <c r="CY36" s="5">
        <v>0</v>
      </c>
      <c r="CZ36" s="5">
        <f t="shared" si="16"/>
        <v>0</v>
      </c>
      <c r="DA36" s="9"/>
      <c r="DB36" s="1">
        <v>30</v>
      </c>
      <c r="DC36" s="2" t="s">
        <v>33</v>
      </c>
      <c r="DD36" s="5">
        <v>0</v>
      </c>
      <c r="DE36" s="5">
        <v>0</v>
      </c>
      <c r="DF36" s="5">
        <v>0</v>
      </c>
      <c r="DG36" s="5">
        <f t="shared" si="17"/>
        <v>0</v>
      </c>
      <c r="DH36" s="9"/>
      <c r="DI36" s="1">
        <v>30</v>
      </c>
      <c r="DJ36" s="2" t="s">
        <v>33</v>
      </c>
      <c r="DK36" s="5">
        <v>0</v>
      </c>
      <c r="DL36" s="5">
        <v>0</v>
      </c>
      <c r="DM36" s="5">
        <v>0</v>
      </c>
      <c r="DN36" s="5">
        <f t="shared" si="18"/>
        <v>0</v>
      </c>
      <c r="DO36" s="9"/>
      <c r="DP36" s="1">
        <v>30</v>
      </c>
      <c r="DQ36" s="2" t="s">
        <v>33</v>
      </c>
      <c r="DR36" s="5">
        <v>0</v>
      </c>
      <c r="DS36" s="5">
        <v>0</v>
      </c>
      <c r="DT36" s="5">
        <v>0</v>
      </c>
      <c r="DU36" s="5">
        <f t="shared" si="19"/>
        <v>0</v>
      </c>
      <c r="DV36" s="9"/>
      <c r="DW36" s="1">
        <v>30</v>
      </c>
      <c r="DX36" s="2" t="s">
        <v>33</v>
      </c>
      <c r="DY36" s="5">
        <v>0</v>
      </c>
      <c r="DZ36" s="5">
        <v>0</v>
      </c>
      <c r="EA36" s="5">
        <v>0</v>
      </c>
      <c r="EB36" s="5">
        <f t="shared" si="20"/>
        <v>0</v>
      </c>
      <c r="EC36" s="9"/>
      <c r="ED36" s="1">
        <v>30</v>
      </c>
      <c r="EE36" s="2" t="s">
        <v>33</v>
      </c>
      <c r="EF36" s="5">
        <v>0</v>
      </c>
      <c r="EG36" s="5">
        <v>0</v>
      </c>
      <c r="EH36" s="5">
        <v>0</v>
      </c>
      <c r="EI36" s="5">
        <f t="shared" si="21"/>
        <v>0</v>
      </c>
      <c r="EJ36" s="9"/>
      <c r="EK36" s="1">
        <v>30</v>
      </c>
      <c r="EL36" s="2" t="s">
        <v>33</v>
      </c>
      <c r="EM36" s="5">
        <v>0</v>
      </c>
      <c r="EN36" s="5">
        <v>0</v>
      </c>
      <c r="EO36" s="5">
        <v>0</v>
      </c>
      <c r="EP36" s="5">
        <f t="shared" si="22"/>
        <v>0</v>
      </c>
      <c r="EQ36" s="9"/>
      <c r="ER36" s="1">
        <v>30</v>
      </c>
      <c r="ES36" s="2" t="s">
        <v>33</v>
      </c>
      <c r="ET36" s="5">
        <v>0</v>
      </c>
      <c r="EU36" s="5">
        <v>0</v>
      </c>
      <c r="EV36" s="5">
        <v>0</v>
      </c>
      <c r="EW36" s="5">
        <f t="shared" si="23"/>
        <v>0</v>
      </c>
      <c r="EX36" s="9"/>
      <c r="EY36" s="1">
        <v>30</v>
      </c>
      <c r="EZ36" s="2" t="s">
        <v>33</v>
      </c>
      <c r="FA36" s="5">
        <v>0</v>
      </c>
      <c r="FB36" s="5">
        <v>0</v>
      </c>
      <c r="FC36" s="5">
        <v>0</v>
      </c>
      <c r="FD36" s="5">
        <f t="shared" si="24"/>
        <v>0</v>
      </c>
      <c r="FE36" s="9"/>
      <c r="FF36" s="1">
        <v>30</v>
      </c>
      <c r="FG36" s="2" t="s">
        <v>33</v>
      </c>
      <c r="FH36" s="5">
        <v>0</v>
      </c>
      <c r="FI36" s="5">
        <v>0</v>
      </c>
      <c r="FJ36" s="5">
        <v>0</v>
      </c>
      <c r="FK36" s="5">
        <f t="shared" si="25"/>
        <v>0</v>
      </c>
      <c r="FL36" s="9"/>
      <c r="FM36" s="1">
        <v>30</v>
      </c>
      <c r="FN36" s="2" t="s">
        <v>33</v>
      </c>
      <c r="FO36" s="5">
        <v>196</v>
      </c>
      <c r="FP36" s="5">
        <v>9800</v>
      </c>
      <c r="FQ36" s="5">
        <v>0</v>
      </c>
      <c r="FR36" s="5">
        <f t="shared" si="26"/>
        <v>9800</v>
      </c>
      <c r="FS36" s="9"/>
      <c r="FT36" s="1">
        <v>30</v>
      </c>
      <c r="FU36" s="2" t="s">
        <v>33</v>
      </c>
      <c r="FV36" s="5">
        <v>0</v>
      </c>
      <c r="FW36" s="5">
        <v>0</v>
      </c>
      <c r="FX36" s="5">
        <v>0</v>
      </c>
      <c r="FY36" s="5">
        <f t="shared" si="27"/>
        <v>0</v>
      </c>
      <c r="FZ36" s="9"/>
      <c r="GA36" s="1">
        <v>30</v>
      </c>
      <c r="GB36" s="2" t="s">
        <v>33</v>
      </c>
      <c r="GC36" s="5">
        <v>45360</v>
      </c>
      <c r="GD36" s="5">
        <v>136080</v>
      </c>
      <c r="GE36" s="5">
        <v>0</v>
      </c>
      <c r="GF36" s="5">
        <f t="shared" si="28"/>
        <v>136080</v>
      </c>
      <c r="GG36" s="9"/>
      <c r="GH36" s="1">
        <v>30</v>
      </c>
      <c r="GI36" s="2" t="s">
        <v>33</v>
      </c>
      <c r="GJ36" s="5">
        <v>0</v>
      </c>
      <c r="GK36" s="5">
        <v>0</v>
      </c>
      <c r="GL36" s="5">
        <v>0</v>
      </c>
      <c r="GM36" s="5">
        <f t="shared" si="29"/>
        <v>0</v>
      </c>
      <c r="GN36" s="9"/>
      <c r="GO36" s="1">
        <v>30</v>
      </c>
      <c r="GP36" s="2" t="s">
        <v>33</v>
      </c>
      <c r="GQ36" s="5">
        <v>0</v>
      </c>
      <c r="GR36" s="5">
        <v>0</v>
      </c>
      <c r="GS36" s="5">
        <v>0</v>
      </c>
      <c r="GT36" s="5">
        <f t="shared" si="30"/>
        <v>0</v>
      </c>
      <c r="GU36" s="9"/>
      <c r="GV36" s="1">
        <v>30</v>
      </c>
      <c r="GW36" s="2" t="s">
        <v>33</v>
      </c>
      <c r="GX36" s="5">
        <v>0</v>
      </c>
      <c r="GY36" s="5">
        <v>26000</v>
      </c>
      <c r="GZ36" s="5">
        <v>0</v>
      </c>
      <c r="HA36" s="5">
        <f t="shared" si="31"/>
        <v>26000</v>
      </c>
      <c r="HB36" s="9"/>
      <c r="HC36" s="1">
        <v>30</v>
      </c>
      <c r="HD36" s="2" t="s">
        <v>33</v>
      </c>
      <c r="HE36" s="5">
        <v>0</v>
      </c>
      <c r="HF36" s="5">
        <v>27300</v>
      </c>
      <c r="HG36" s="5">
        <v>0</v>
      </c>
      <c r="HH36" s="5">
        <f t="shared" si="32"/>
        <v>27300</v>
      </c>
      <c r="HI36" s="9"/>
      <c r="HJ36" s="1">
        <v>30</v>
      </c>
      <c r="HK36" s="2" t="s">
        <v>33</v>
      </c>
      <c r="HL36" s="5">
        <v>0</v>
      </c>
      <c r="HM36" s="5">
        <v>0</v>
      </c>
      <c r="HN36" s="5">
        <v>0</v>
      </c>
      <c r="HO36" s="5">
        <f t="shared" si="33"/>
        <v>0</v>
      </c>
      <c r="HP36" s="9"/>
      <c r="HQ36" s="1">
        <v>30</v>
      </c>
      <c r="HR36" s="2" t="s">
        <v>33</v>
      </c>
      <c r="HS36" s="5">
        <v>27</v>
      </c>
      <c r="HT36" s="5">
        <v>91700</v>
      </c>
      <c r="HU36" s="5">
        <v>0</v>
      </c>
      <c r="HV36" s="5">
        <f t="shared" si="34"/>
        <v>91700</v>
      </c>
      <c r="HW36" s="9"/>
      <c r="HX36" s="1">
        <v>30</v>
      </c>
      <c r="HY36" s="2" t="s">
        <v>33</v>
      </c>
      <c r="HZ36" s="5">
        <v>0</v>
      </c>
      <c r="IA36" s="5">
        <v>0</v>
      </c>
      <c r="IB36" s="5">
        <v>0</v>
      </c>
      <c r="IC36" s="5">
        <f t="shared" si="35"/>
        <v>0</v>
      </c>
      <c r="ID36" s="9"/>
      <c r="IE36" s="1">
        <v>30</v>
      </c>
      <c r="IF36" s="2" t="s">
        <v>33</v>
      </c>
      <c r="IG36" s="5">
        <v>0</v>
      </c>
      <c r="IH36" s="5">
        <v>0</v>
      </c>
      <c r="II36" s="5">
        <v>0</v>
      </c>
      <c r="IJ36" s="5">
        <f t="shared" si="36"/>
        <v>0</v>
      </c>
      <c r="IK36" s="9"/>
      <c r="IL36" s="1">
        <v>30</v>
      </c>
      <c r="IM36" s="2" t="s">
        <v>33</v>
      </c>
      <c r="IN36" s="5">
        <v>0</v>
      </c>
      <c r="IO36" s="5">
        <v>0</v>
      </c>
      <c r="IP36" s="5">
        <v>0</v>
      </c>
      <c r="IQ36" s="5">
        <f t="shared" si="37"/>
        <v>0</v>
      </c>
      <c r="IR36" s="9"/>
      <c r="IS36" s="1">
        <v>30</v>
      </c>
      <c r="IT36" s="2" t="s">
        <v>33</v>
      </c>
      <c r="IU36" s="5">
        <v>0</v>
      </c>
      <c r="IV36" s="5">
        <v>0</v>
      </c>
      <c r="IW36" s="5">
        <v>0</v>
      </c>
      <c r="IX36" s="5">
        <f t="shared" si="38"/>
        <v>0</v>
      </c>
      <c r="IY36" s="9"/>
      <c r="IZ36" s="1">
        <v>30</v>
      </c>
      <c r="JA36" s="2" t="s">
        <v>33</v>
      </c>
      <c r="JB36" s="5">
        <v>0</v>
      </c>
      <c r="JC36" s="5">
        <v>0</v>
      </c>
      <c r="JD36" s="5">
        <v>0</v>
      </c>
      <c r="JE36" s="5">
        <f t="shared" si="39"/>
        <v>0</v>
      </c>
      <c r="JF36" s="9"/>
      <c r="JG36" s="1">
        <v>30</v>
      </c>
      <c r="JH36" s="2" t="s">
        <v>33</v>
      </c>
      <c r="JI36" s="5">
        <v>0</v>
      </c>
      <c r="JJ36" s="5">
        <v>0</v>
      </c>
      <c r="JK36" s="5">
        <v>100000</v>
      </c>
      <c r="JL36" s="5">
        <f t="shared" si="40"/>
        <v>100000</v>
      </c>
      <c r="JM36" s="9"/>
      <c r="JN36" s="1">
        <v>30</v>
      </c>
      <c r="JO36" s="2" t="s">
        <v>33</v>
      </c>
      <c r="JP36" s="5">
        <v>0</v>
      </c>
      <c r="JQ36" s="5">
        <f t="shared" si="41"/>
        <v>290880</v>
      </c>
      <c r="JR36" s="5">
        <f t="shared" si="0"/>
        <v>100000</v>
      </c>
      <c r="JS36" s="5">
        <f t="shared" si="1"/>
        <v>390880</v>
      </c>
      <c r="JT36" s="9"/>
    </row>
    <row r="37" spans="1:280" s="71" customFormat="1" ht="18.75">
      <c r="A37" s="187">
        <v>31</v>
      </c>
      <c r="B37" s="184" t="s">
        <v>34</v>
      </c>
      <c r="C37" s="185">
        <v>0</v>
      </c>
      <c r="D37" s="185">
        <v>0</v>
      </c>
      <c r="E37" s="185">
        <v>0</v>
      </c>
      <c r="F37" s="185">
        <f t="shared" si="2"/>
        <v>0</v>
      </c>
      <c r="G37" s="186"/>
      <c r="H37" s="187">
        <v>31</v>
      </c>
      <c r="I37" s="184" t="s">
        <v>34</v>
      </c>
      <c r="J37" s="185">
        <v>0</v>
      </c>
      <c r="K37" s="185">
        <v>0</v>
      </c>
      <c r="L37" s="185">
        <v>0</v>
      </c>
      <c r="M37" s="185">
        <f t="shared" si="3"/>
        <v>0</v>
      </c>
      <c r="N37" s="186"/>
      <c r="O37" s="187">
        <v>31</v>
      </c>
      <c r="P37" s="184" t="s">
        <v>34</v>
      </c>
      <c r="Q37" s="185">
        <v>0</v>
      </c>
      <c r="R37" s="185">
        <v>0</v>
      </c>
      <c r="S37" s="185">
        <v>0</v>
      </c>
      <c r="T37" s="185">
        <f t="shared" si="4"/>
        <v>0</v>
      </c>
      <c r="U37" s="186"/>
      <c r="V37" s="187">
        <v>31</v>
      </c>
      <c r="W37" s="184" t="s">
        <v>34</v>
      </c>
      <c r="X37" s="185">
        <v>0</v>
      </c>
      <c r="Y37" s="185">
        <v>0</v>
      </c>
      <c r="Z37" s="185">
        <v>0</v>
      </c>
      <c r="AA37" s="185">
        <f t="shared" si="5"/>
        <v>0</v>
      </c>
      <c r="AB37" s="186"/>
      <c r="AC37" s="187">
        <v>31</v>
      </c>
      <c r="AD37" s="184" t="s">
        <v>34</v>
      </c>
      <c r="AE37" s="185">
        <v>0</v>
      </c>
      <c r="AF37" s="185">
        <v>0</v>
      </c>
      <c r="AG37" s="185">
        <v>0</v>
      </c>
      <c r="AH37" s="185">
        <f t="shared" si="6"/>
        <v>0</v>
      </c>
      <c r="AI37" s="186"/>
      <c r="AJ37" s="187">
        <v>31</v>
      </c>
      <c r="AK37" s="184" t="s">
        <v>34</v>
      </c>
      <c r="AL37" s="185">
        <v>0</v>
      </c>
      <c r="AM37" s="185">
        <v>0</v>
      </c>
      <c r="AN37" s="185">
        <v>0</v>
      </c>
      <c r="AO37" s="185">
        <f t="shared" si="7"/>
        <v>0</v>
      </c>
      <c r="AP37" s="186"/>
      <c r="AQ37" s="187">
        <v>31</v>
      </c>
      <c r="AR37" s="184" t="s">
        <v>34</v>
      </c>
      <c r="AS37" s="185">
        <v>0</v>
      </c>
      <c r="AT37" s="185">
        <v>0</v>
      </c>
      <c r="AU37" s="185">
        <v>0</v>
      </c>
      <c r="AV37" s="185">
        <f t="shared" si="8"/>
        <v>0</v>
      </c>
      <c r="AW37" s="186"/>
      <c r="AX37" s="187">
        <v>31</v>
      </c>
      <c r="AY37" s="184" t="s">
        <v>34</v>
      </c>
      <c r="AZ37" s="185">
        <v>0</v>
      </c>
      <c r="BA37" s="185">
        <v>0</v>
      </c>
      <c r="BB37" s="185">
        <v>0</v>
      </c>
      <c r="BC37" s="185">
        <f t="shared" si="9"/>
        <v>0</v>
      </c>
      <c r="BD37" s="186"/>
      <c r="BE37" s="187">
        <v>31</v>
      </c>
      <c r="BF37" s="184" t="s">
        <v>34</v>
      </c>
      <c r="BG37" s="185">
        <v>0</v>
      </c>
      <c r="BH37" s="185">
        <v>0</v>
      </c>
      <c r="BI37" s="185">
        <v>0</v>
      </c>
      <c r="BJ37" s="185">
        <f t="shared" si="10"/>
        <v>0</v>
      </c>
      <c r="BK37" s="186"/>
      <c r="BL37" s="187">
        <v>31</v>
      </c>
      <c r="BM37" s="184" t="s">
        <v>34</v>
      </c>
      <c r="BN37" s="185">
        <v>0</v>
      </c>
      <c r="BO37" s="185">
        <v>0</v>
      </c>
      <c r="BP37" s="185">
        <v>0</v>
      </c>
      <c r="BQ37" s="185">
        <f t="shared" si="11"/>
        <v>0</v>
      </c>
      <c r="BR37" s="186"/>
      <c r="BS37" s="187">
        <v>31</v>
      </c>
      <c r="BT37" s="184" t="s">
        <v>34</v>
      </c>
      <c r="BU37" s="185">
        <v>0</v>
      </c>
      <c r="BV37" s="185">
        <v>0</v>
      </c>
      <c r="BW37" s="185">
        <v>0</v>
      </c>
      <c r="BX37" s="185">
        <f t="shared" si="12"/>
        <v>0</v>
      </c>
      <c r="BY37" s="186"/>
      <c r="BZ37" s="187">
        <v>31</v>
      </c>
      <c r="CA37" s="184" t="s">
        <v>34</v>
      </c>
      <c r="CB37" s="185">
        <v>0</v>
      </c>
      <c r="CC37" s="185">
        <v>0</v>
      </c>
      <c r="CD37" s="185">
        <v>0</v>
      </c>
      <c r="CE37" s="185">
        <f t="shared" si="13"/>
        <v>0</v>
      </c>
      <c r="CF37" s="186"/>
      <c r="CG37" s="187">
        <v>31</v>
      </c>
      <c r="CH37" s="184" t="s">
        <v>34</v>
      </c>
      <c r="CI37" s="185">
        <v>0</v>
      </c>
      <c r="CJ37" s="185">
        <v>0</v>
      </c>
      <c r="CK37" s="185">
        <v>0</v>
      </c>
      <c r="CL37" s="185">
        <f t="shared" si="14"/>
        <v>0</v>
      </c>
      <c r="CM37" s="186"/>
      <c r="CN37" s="187">
        <v>31</v>
      </c>
      <c r="CO37" s="184" t="s">
        <v>34</v>
      </c>
      <c r="CP37" s="185">
        <v>0</v>
      </c>
      <c r="CQ37" s="185">
        <v>0</v>
      </c>
      <c r="CR37" s="185">
        <v>0</v>
      </c>
      <c r="CS37" s="185">
        <f t="shared" si="15"/>
        <v>0</v>
      </c>
      <c r="CT37" s="186"/>
      <c r="CU37" s="187">
        <v>31</v>
      </c>
      <c r="CV37" s="184" t="s">
        <v>34</v>
      </c>
      <c r="CW37" s="185">
        <v>0</v>
      </c>
      <c r="CX37" s="185">
        <v>0</v>
      </c>
      <c r="CY37" s="185">
        <v>0</v>
      </c>
      <c r="CZ37" s="185">
        <f t="shared" si="16"/>
        <v>0</v>
      </c>
      <c r="DA37" s="186"/>
      <c r="DB37" s="187">
        <v>31</v>
      </c>
      <c r="DC37" s="184" t="s">
        <v>34</v>
      </c>
      <c r="DD37" s="185">
        <v>0</v>
      </c>
      <c r="DE37" s="185">
        <v>0</v>
      </c>
      <c r="DF37" s="185">
        <v>0</v>
      </c>
      <c r="DG37" s="185">
        <f t="shared" si="17"/>
        <v>0</v>
      </c>
      <c r="DH37" s="186"/>
      <c r="DI37" s="187">
        <v>31</v>
      </c>
      <c r="DJ37" s="184" t="s">
        <v>34</v>
      </c>
      <c r="DK37" s="185">
        <v>0</v>
      </c>
      <c r="DL37" s="185">
        <v>0</v>
      </c>
      <c r="DM37" s="185">
        <v>0</v>
      </c>
      <c r="DN37" s="185">
        <f t="shared" si="18"/>
        <v>0</v>
      </c>
      <c r="DO37" s="186"/>
      <c r="DP37" s="187">
        <v>31</v>
      </c>
      <c r="DQ37" s="184" t="s">
        <v>34</v>
      </c>
      <c r="DR37" s="185">
        <v>0</v>
      </c>
      <c r="DS37" s="185">
        <v>0</v>
      </c>
      <c r="DT37" s="185">
        <v>0</v>
      </c>
      <c r="DU37" s="185">
        <f t="shared" si="19"/>
        <v>0</v>
      </c>
      <c r="DV37" s="186"/>
      <c r="DW37" s="187">
        <v>31</v>
      </c>
      <c r="DX37" s="184" t="s">
        <v>34</v>
      </c>
      <c r="DY37" s="185">
        <v>0</v>
      </c>
      <c r="DZ37" s="185">
        <v>0</v>
      </c>
      <c r="EA37" s="185">
        <v>0</v>
      </c>
      <c r="EB37" s="185">
        <f t="shared" si="20"/>
        <v>0</v>
      </c>
      <c r="EC37" s="186"/>
      <c r="ED37" s="187">
        <v>31</v>
      </c>
      <c r="EE37" s="184" t="s">
        <v>34</v>
      </c>
      <c r="EF37" s="185">
        <v>0</v>
      </c>
      <c r="EG37" s="185">
        <v>0</v>
      </c>
      <c r="EH37" s="185">
        <v>0</v>
      </c>
      <c r="EI37" s="185">
        <f t="shared" si="21"/>
        <v>0</v>
      </c>
      <c r="EJ37" s="186"/>
      <c r="EK37" s="187">
        <v>31</v>
      </c>
      <c r="EL37" s="184" t="s">
        <v>34</v>
      </c>
      <c r="EM37" s="185">
        <v>0</v>
      </c>
      <c r="EN37" s="185">
        <v>0</v>
      </c>
      <c r="EO37" s="185">
        <v>0</v>
      </c>
      <c r="EP37" s="185">
        <f t="shared" si="22"/>
        <v>0</v>
      </c>
      <c r="EQ37" s="186"/>
      <c r="ER37" s="187">
        <v>31</v>
      </c>
      <c r="ES37" s="184" t="s">
        <v>34</v>
      </c>
      <c r="ET37" s="185">
        <v>0</v>
      </c>
      <c r="EU37" s="185">
        <v>0</v>
      </c>
      <c r="EV37" s="185">
        <v>0</v>
      </c>
      <c r="EW37" s="185">
        <f t="shared" si="23"/>
        <v>0</v>
      </c>
      <c r="EX37" s="186"/>
      <c r="EY37" s="187">
        <v>31</v>
      </c>
      <c r="EZ37" s="184" t="s">
        <v>34</v>
      </c>
      <c r="FA37" s="185">
        <v>0</v>
      </c>
      <c r="FB37" s="185">
        <v>0</v>
      </c>
      <c r="FC37" s="185">
        <v>0</v>
      </c>
      <c r="FD37" s="185">
        <f t="shared" si="24"/>
        <v>0</v>
      </c>
      <c r="FE37" s="186"/>
      <c r="FF37" s="187">
        <v>31</v>
      </c>
      <c r="FG37" s="184" t="s">
        <v>34</v>
      </c>
      <c r="FH37" s="185">
        <v>0</v>
      </c>
      <c r="FI37" s="185">
        <v>0</v>
      </c>
      <c r="FJ37" s="185">
        <v>0</v>
      </c>
      <c r="FK37" s="185">
        <f t="shared" si="25"/>
        <v>0</v>
      </c>
      <c r="FL37" s="186"/>
      <c r="FM37" s="187">
        <v>31</v>
      </c>
      <c r="FN37" s="184" t="s">
        <v>34</v>
      </c>
      <c r="FO37" s="185">
        <v>171</v>
      </c>
      <c r="FP37" s="185">
        <v>8550</v>
      </c>
      <c r="FQ37" s="185">
        <v>0</v>
      </c>
      <c r="FR37" s="185">
        <f t="shared" si="26"/>
        <v>8550</v>
      </c>
      <c r="FS37" s="186"/>
      <c r="FT37" s="187">
        <v>31</v>
      </c>
      <c r="FU37" s="184" t="s">
        <v>34</v>
      </c>
      <c r="FV37" s="185">
        <v>0</v>
      </c>
      <c r="FW37" s="185">
        <v>0</v>
      </c>
      <c r="FX37" s="185">
        <v>0</v>
      </c>
      <c r="FY37" s="185">
        <f t="shared" si="27"/>
        <v>0</v>
      </c>
      <c r="FZ37" s="186"/>
      <c r="GA37" s="187">
        <v>31</v>
      </c>
      <c r="GB37" s="184" t="s">
        <v>34</v>
      </c>
      <c r="GC37" s="185">
        <v>40824</v>
      </c>
      <c r="GD37" s="185">
        <v>122472</v>
      </c>
      <c r="GE37" s="185">
        <v>0</v>
      </c>
      <c r="GF37" s="185">
        <f t="shared" si="28"/>
        <v>122472</v>
      </c>
      <c r="GG37" s="186"/>
      <c r="GH37" s="187">
        <v>31</v>
      </c>
      <c r="GI37" s="184" t="s">
        <v>34</v>
      </c>
      <c r="GJ37" s="185">
        <v>0</v>
      </c>
      <c r="GK37" s="185">
        <v>0</v>
      </c>
      <c r="GL37" s="185">
        <v>0</v>
      </c>
      <c r="GM37" s="185">
        <f t="shared" si="29"/>
        <v>0</v>
      </c>
      <c r="GN37" s="186"/>
      <c r="GO37" s="187">
        <v>31</v>
      </c>
      <c r="GP37" s="184" t="s">
        <v>34</v>
      </c>
      <c r="GQ37" s="185">
        <v>0</v>
      </c>
      <c r="GR37" s="185">
        <v>0</v>
      </c>
      <c r="GS37" s="185">
        <v>0</v>
      </c>
      <c r="GT37" s="185">
        <f t="shared" si="30"/>
        <v>0</v>
      </c>
      <c r="GU37" s="186"/>
      <c r="GV37" s="187">
        <v>31</v>
      </c>
      <c r="GW37" s="184" t="s">
        <v>34</v>
      </c>
      <c r="GX37" s="185">
        <v>0</v>
      </c>
      <c r="GY37" s="185">
        <v>0</v>
      </c>
      <c r="GZ37" s="185">
        <v>0</v>
      </c>
      <c r="HA37" s="185">
        <f t="shared" si="31"/>
        <v>0</v>
      </c>
      <c r="HB37" s="186"/>
      <c r="HC37" s="187">
        <v>31</v>
      </c>
      <c r="HD37" s="184" t="s">
        <v>34</v>
      </c>
      <c r="HE37" s="185">
        <v>0</v>
      </c>
      <c r="HF37" s="185">
        <v>27300</v>
      </c>
      <c r="HG37" s="185">
        <v>0</v>
      </c>
      <c r="HH37" s="185">
        <f t="shared" si="32"/>
        <v>27300</v>
      </c>
      <c r="HI37" s="186"/>
      <c r="HJ37" s="187">
        <v>31</v>
      </c>
      <c r="HK37" s="184" t="s">
        <v>34</v>
      </c>
      <c r="HL37" s="185">
        <v>0</v>
      </c>
      <c r="HM37" s="185">
        <v>0</v>
      </c>
      <c r="HN37" s="185">
        <v>0</v>
      </c>
      <c r="HO37" s="185">
        <f t="shared" si="33"/>
        <v>0</v>
      </c>
      <c r="HP37" s="186"/>
      <c r="HQ37" s="187">
        <v>31</v>
      </c>
      <c r="HR37" s="184" t="s">
        <v>34</v>
      </c>
      <c r="HS37" s="185">
        <v>29</v>
      </c>
      <c r="HT37" s="185">
        <v>98500</v>
      </c>
      <c r="HU37" s="185">
        <v>0</v>
      </c>
      <c r="HV37" s="185">
        <f t="shared" si="34"/>
        <v>98500</v>
      </c>
      <c r="HW37" s="186"/>
      <c r="HX37" s="187">
        <v>31</v>
      </c>
      <c r="HY37" s="184" t="s">
        <v>34</v>
      </c>
      <c r="HZ37" s="185">
        <v>0</v>
      </c>
      <c r="IA37" s="185">
        <v>0</v>
      </c>
      <c r="IB37" s="185">
        <v>0</v>
      </c>
      <c r="IC37" s="185">
        <f t="shared" si="35"/>
        <v>0</v>
      </c>
      <c r="ID37" s="186"/>
      <c r="IE37" s="187">
        <v>31</v>
      </c>
      <c r="IF37" s="184" t="s">
        <v>34</v>
      </c>
      <c r="IG37" s="185">
        <v>0</v>
      </c>
      <c r="IH37" s="185">
        <v>0</v>
      </c>
      <c r="II37" s="185">
        <v>0</v>
      </c>
      <c r="IJ37" s="185">
        <f t="shared" si="36"/>
        <v>0</v>
      </c>
      <c r="IK37" s="186"/>
      <c r="IL37" s="187">
        <v>31</v>
      </c>
      <c r="IM37" s="184" t="s">
        <v>34</v>
      </c>
      <c r="IN37" s="185">
        <v>0</v>
      </c>
      <c r="IO37" s="185">
        <v>0</v>
      </c>
      <c r="IP37" s="185">
        <v>0</v>
      </c>
      <c r="IQ37" s="185">
        <f t="shared" si="37"/>
        <v>0</v>
      </c>
      <c r="IR37" s="186"/>
      <c r="IS37" s="187">
        <v>31</v>
      </c>
      <c r="IT37" s="184" t="s">
        <v>34</v>
      </c>
      <c r="IU37" s="185">
        <v>0</v>
      </c>
      <c r="IV37" s="185">
        <v>0</v>
      </c>
      <c r="IW37" s="185">
        <v>0</v>
      </c>
      <c r="IX37" s="185">
        <f t="shared" si="38"/>
        <v>0</v>
      </c>
      <c r="IY37" s="186"/>
      <c r="IZ37" s="187">
        <v>31</v>
      </c>
      <c r="JA37" s="184" t="s">
        <v>34</v>
      </c>
      <c r="JB37" s="185">
        <v>0</v>
      </c>
      <c r="JC37" s="185">
        <v>0</v>
      </c>
      <c r="JD37" s="185">
        <v>0</v>
      </c>
      <c r="JE37" s="185">
        <f t="shared" si="39"/>
        <v>0</v>
      </c>
      <c r="JF37" s="186"/>
      <c r="JG37" s="187">
        <v>31</v>
      </c>
      <c r="JH37" s="184" t="s">
        <v>34</v>
      </c>
      <c r="JI37" s="185">
        <v>0</v>
      </c>
      <c r="JJ37" s="185">
        <v>0</v>
      </c>
      <c r="JK37" s="185">
        <v>100000</v>
      </c>
      <c r="JL37" s="185">
        <f t="shared" si="40"/>
        <v>100000</v>
      </c>
      <c r="JM37" s="186"/>
      <c r="JN37" s="187">
        <v>31</v>
      </c>
      <c r="JO37" s="184" t="s">
        <v>34</v>
      </c>
      <c r="JP37" s="185">
        <v>0</v>
      </c>
      <c r="JQ37" s="185">
        <f t="shared" si="41"/>
        <v>256822</v>
      </c>
      <c r="JR37" s="185">
        <f t="shared" si="0"/>
        <v>100000</v>
      </c>
      <c r="JS37" s="185">
        <f t="shared" si="1"/>
        <v>356822</v>
      </c>
      <c r="JT37" s="70"/>
    </row>
    <row r="38" spans="1:280" ht="15.75" hidden="1">
      <c r="A38" s="192">
        <v>32</v>
      </c>
      <c r="B38" s="189" t="s">
        <v>35</v>
      </c>
      <c r="C38" s="190">
        <v>0</v>
      </c>
      <c r="D38" s="190">
        <v>0</v>
      </c>
      <c r="E38" s="190">
        <v>0</v>
      </c>
      <c r="F38" s="190">
        <f t="shared" si="2"/>
        <v>0</v>
      </c>
      <c r="G38" s="191"/>
      <c r="H38" s="192">
        <v>32</v>
      </c>
      <c r="I38" s="189" t="s">
        <v>35</v>
      </c>
      <c r="J38" s="190">
        <v>0</v>
      </c>
      <c r="K38" s="190">
        <v>0</v>
      </c>
      <c r="L38" s="190">
        <v>0</v>
      </c>
      <c r="M38" s="190">
        <f t="shared" si="3"/>
        <v>0</v>
      </c>
      <c r="N38" s="191"/>
      <c r="O38" s="192">
        <v>32</v>
      </c>
      <c r="P38" s="189" t="s">
        <v>35</v>
      </c>
      <c r="Q38" s="190">
        <v>0</v>
      </c>
      <c r="R38" s="190">
        <v>0</v>
      </c>
      <c r="S38" s="190">
        <v>0</v>
      </c>
      <c r="T38" s="190">
        <f t="shared" si="4"/>
        <v>0</v>
      </c>
      <c r="U38" s="191"/>
      <c r="V38" s="192">
        <v>32</v>
      </c>
      <c r="W38" s="189" t="s">
        <v>35</v>
      </c>
      <c r="X38" s="190">
        <v>0</v>
      </c>
      <c r="Y38" s="190">
        <v>0</v>
      </c>
      <c r="Z38" s="190">
        <v>0</v>
      </c>
      <c r="AA38" s="190">
        <f t="shared" si="5"/>
        <v>0</v>
      </c>
      <c r="AB38" s="191"/>
      <c r="AC38" s="192">
        <v>32</v>
      </c>
      <c r="AD38" s="189" t="s">
        <v>35</v>
      </c>
      <c r="AE38" s="190">
        <v>0</v>
      </c>
      <c r="AF38" s="190">
        <v>0</v>
      </c>
      <c r="AG38" s="190">
        <v>0</v>
      </c>
      <c r="AH38" s="190">
        <f t="shared" si="6"/>
        <v>0</v>
      </c>
      <c r="AI38" s="191"/>
      <c r="AJ38" s="192">
        <v>32</v>
      </c>
      <c r="AK38" s="189" t="s">
        <v>35</v>
      </c>
      <c r="AL38" s="190">
        <v>0</v>
      </c>
      <c r="AM38" s="190">
        <v>0</v>
      </c>
      <c r="AN38" s="190">
        <v>0</v>
      </c>
      <c r="AO38" s="190">
        <f t="shared" si="7"/>
        <v>0</v>
      </c>
      <c r="AP38" s="191"/>
      <c r="AQ38" s="192">
        <v>32</v>
      </c>
      <c r="AR38" s="189" t="s">
        <v>35</v>
      </c>
      <c r="AS38" s="190">
        <v>0</v>
      </c>
      <c r="AT38" s="190">
        <v>0</v>
      </c>
      <c r="AU38" s="190">
        <v>0</v>
      </c>
      <c r="AV38" s="190">
        <f t="shared" si="8"/>
        <v>0</v>
      </c>
      <c r="AW38" s="191"/>
      <c r="AX38" s="192">
        <v>32</v>
      </c>
      <c r="AY38" s="189" t="s">
        <v>35</v>
      </c>
      <c r="AZ38" s="190">
        <v>0</v>
      </c>
      <c r="BA38" s="190">
        <v>0</v>
      </c>
      <c r="BB38" s="190">
        <v>0</v>
      </c>
      <c r="BC38" s="190">
        <f t="shared" si="9"/>
        <v>0</v>
      </c>
      <c r="BD38" s="191"/>
      <c r="BE38" s="192">
        <v>32</v>
      </c>
      <c r="BF38" s="189" t="s">
        <v>35</v>
      </c>
      <c r="BG38" s="190">
        <v>0</v>
      </c>
      <c r="BH38" s="190">
        <v>0</v>
      </c>
      <c r="BI38" s="190">
        <v>0</v>
      </c>
      <c r="BJ38" s="190">
        <f t="shared" si="10"/>
        <v>0</v>
      </c>
      <c r="BK38" s="191"/>
      <c r="BL38" s="192">
        <v>32</v>
      </c>
      <c r="BM38" s="189" t="s">
        <v>35</v>
      </c>
      <c r="BN38" s="190">
        <v>0</v>
      </c>
      <c r="BO38" s="190">
        <v>0</v>
      </c>
      <c r="BP38" s="190">
        <v>0</v>
      </c>
      <c r="BQ38" s="190">
        <f t="shared" si="11"/>
        <v>0</v>
      </c>
      <c r="BR38" s="191"/>
      <c r="BS38" s="192">
        <v>32</v>
      </c>
      <c r="BT38" s="189" t="s">
        <v>35</v>
      </c>
      <c r="BU38" s="190">
        <v>0</v>
      </c>
      <c r="BV38" s="190">
        <v>0</v>
      </c>
      <c r="BW38" s="190">
        <v>0</v>
      </c>
      <c r="BX38" s="190">
        <f t="shared" si="12"/>
        <v>0</v>
      </c>
      <c r="BY38" s="191"/>
      <c r="BZ38" s="192">
        <v>32</v>
      </c>
      <c r="CA38" s="189" t="s">
        <v>35</v>
      </c>
      <c r="CB38" s="190">
        <v>0</v>
      </c>
      <c r="CC38" s="190">
        <v>0</v>
      </c>
      <c r="CD38" s="190">
        <v>0</v>
      </c>
      <c r="CE38" s="190">
        <f t="shared" si="13"/>
        <v>0</v>
      </c>
      <c r="CF38" s="191"/>
      <c r="CG38" s="192">
        <v>32</v>
      </c>
      <c r="CH38" s="189" t="s">
        <v>35</v>
      </c>
      <c r="CI38" s="190">
        <v>0</v>
      </c>
      <c r="CJ38" s="190">
        <v>0</v>
      </c>
      <c r="CK38" s="190">
        <v>0</v>
      </c>
      <c r="CL38" s="190">
        <f t="shared" si="14"/>
        <v>0</v>
      </c>
      <c r="CM38" s="191"/>
      <c r="CN38" s="192">
        <v>32</v>
      </c>
      <c r="CO38" s="189" t="s">
        <v>35</v>
      </c>
      <c r="CP38" s="190">
        <v>0</v>
      </c>
      <c r="CQ38" s="190">
        <v>0</v>
      </c>
      <c r="CR38" s="190">
        <v>0</v>
      </c>
      <c r="CS38" s="190">
        <f t="shared" si="15"/>
        <v>0</v>
      </c>
      <c r="CT38" s="191"/>
      <c r="CU38" s="192">
        <v>32</v>
      </c>
      <c r="CV38" s="189" t="s">
        <v>35</v>
      </c>
      <c r="CW38" s="190">
        <v>0</v>
      </c>
      <c r="CX38" s="190">
        <v>0</v>
      </c>
      <c r="CY38" s="190">
        <v>0</v>
      </c>
      <c r="CZ38" s="190">
        <f t="shared" si="16"/>
        <v>0</v>
      </c>
      <c r="DA38" s="191"/>
      <c r="DB38" s="192">
        <v>32</v>
      </c>
      <c r="DC38" s="189" t="s">
        <v>35</v>
      </c>
      <c r="DD38" s="190">
        <v>0</v>
      </c>
      <c r="DE38" s="190">
        <v>0</v>
      </c>
      <c r="DF38" s="190">
        <v>0</v>
      </c>
      <c r="DG38" s="190">
        <f t="shared" si="17"/>
        <v>0</v>
      </c>
      <c r="DH38" s="191"/>
      <c r="DI38" s="192">
        <v>32</v>
      </c>
      <c r="DJ38" s="189" t="s">
        <v>35</v>
      </c>
      <c r="DK38" s="190">
        <v>0</v>
      </c>
      <c r="DL38" s="190">
        <v>0</v>
      </c>
      <c r="DM38" s="190">
        <v>0</v>
      </c>
      <c r="DN38" s="190">
        <f t="shared" si="18"/>
        <v>0</v>
      </c>
      <c r="DO38" s="191"/>
      <c r="DP38" s="192">
        <v>32</v>
      </c>
      <c r="DQ38" s="189" t="s">
        <v>35</v>
      </c>
      <c r="DR38" s="190">
        <v>0</v>
      </c>
      <c r="DS38" s="190">
        <v>0</v>
      </c>
      <c r="DT38" s="190">
        <v>0</v>
      </c>
      <c r="DU38" s="190">
        <f t="shared" si="19"/>
        <v>0</v>
      </c>
      <c r="DV38" s="191"/>
      <c r="DW38" s="192">
        <v>32</v>
      </c>
      <c r="DX38" s="189" t="s">
        <v>35</v>
      </c>
      <c r="DY38" s="190">
        <v>0</v>
      </c>
      <c r="DZ38" s="190">
        <v>0</v>
      </c>
      <c r="EA38" s="190">
        <v>0</v>
      </c>
      <c r="EB38" s="190">
        <f t="shared" si="20"/>
        <v>0</v>
      </c>
      <c r="EC38" s="191"/>
      <c r="ED38" s="192">
        <v>32</v>
      </c>
      <c r="EE38" s="189" t="s">
        <v>35</v>
      </c>
      <c r="EF38" s="190">
        <v>0</v>
      </c>
      <c r="EG38" s="190">
        <v>0</v>
      </c>
      <c r="EH38" s="190">
        <v>0</v>
      </c>
      <c r="EI38" s="190">
        <f t="shared" si="21"/>
        <v>0</v>
      </c>
      <c r="EJ38" s="191"/>
      <c r="EK38" s="192">
        <v>32</v>
      </c>
      <c r="EL38" s="189" t="s">
        <v>35</v>
      </c>
      <c r="EM38" s="190">
        <v>0</v>
      </c>
      <c r="EN38" s="190">
        <v>0</v>
      </c>
      <c r="EO38" s="190">
        <v>0</v>
      </c>
      <c r="EP38" s="190">
        <f t="shared" si="22"/>
        <v>0</v>
      </c>
      <c r="EQ38" s="191"/>
      <c r="ER38" s="192">
        <v>32</v>
      </c>
      <c r="ES38" s="189" t="s">
        <v>35</v>
      </c>
      <c r="ET38" s="190">
        <v>0</v>
      </c>
      <c r="EU38" s="190">
        <v>0</v>
      </c>
      <c r="EV38" s="190">
        <v>0</v>
      </c>
      <c r="EW38" s="190">
        <f t="shared" si="23"/>
        <v>0</v>
      </c>
      <c r="EX38" s="191"/>
      <c r="EY38" s="192">
        <v>32</v>
      </c>
      <c r="EZ38" s="189" t="s">
        <v>35</v>
      </c>
      <c r="FA38" s="190">
        <v>0</v>
      </c>
      <c r="FB38" s="190">
        <v>0</v>
      </c>
      <c r="FC38" s="190">
        <v>0</v>
      </c>
      <c r="FD38" s="190">
        <f t="shared" si="24"/>
        <v>0</v>
      </c>
      <c r="FE38" s="191"/>
      <c r="FF38" s="192">
        <v>32</v>
      </c>
      <c r="FG38" s="189" t="s">
        <v>35</v>
      </c>
      <c r="FH38" s="190">
        <v>0</v>
      </c>
      <c r="FI38" s="190">
        <v>0</v>
      </c>
      <c r="FJ38" s="190">
        <v>0</v>
      </c>
      <c r="FK38" s="190">
        <f t="shared" si="25"/>
        <v>0</v>
      </c>
      <c r="FL38" s="191"/>
      <c r="FM38" s="192">
        <v>32</v>
      </c>
      <c r="FN38" s="189" t="s">
        <v>35</v>
      </c>
      <c r="FO38" s="190">
        <v>25</v>
      </c>
      <c r="FP38" s="190">
        <v>1250</v>
      </c>
      <c r="FQ38" s="190">
        <v>0</v>
      </c>
      <c r="FR38" s="190">
        <f t="shared" si="26"/>
        <v>1250</v>
      </c>
      <c r="FS38" s="191"/>
      <c r="FT38" s="192">
        <v>32</v>
      </c>
      <c r="FU38" s="189" t="s">
        <v>35</v>
      </c>
      <c r="FV38" s="190">
        <v>0</v>
      </c>
      <c r="FW38" s="190">
        <v>0</v>
      </c>
      <c r="FX38" s="190">
        <v>0</v>
      </c>
      <c r="FY38" s="190">
        <f t="shared" si="27"/>
        <v>0</v>
      </c>
      <c r="FZ38" s="191"/>
      <c r="GA38" s="192">
        <v>32</v>
      </c>
      <c r="GB38" s="189" t="s">
        <v>35</v>
      </c>
      <c r="GC38" s="190">
        <v>5712</v>
      </c>
      <c r="GD38" s="190">
        <v>17136</v>
      </c>
      <c r="GE38" s="190">
        <v>0</v>
      </c>
      <c r="GF38" s="190">
        <f t="shared" si="28"/>
        <v>17136</v>
      </c>
      <c r="GG38" s="191"/>
      <c r="GH38" s="192">
        <v>32</v>
      </c>
      <c r="GI38" s="189" t="s">
        <v>35</v>
      </c>
      <c r="GJ38" s="190">
        <v>0</v>
      </c>
      <c r="GK38" s="190">
        <v>0</v>
      </c>
      <c r="GL38" s="190">
        <v>0</v>
      </c>
      <c r="GM38" s="190">
        <f t="shared" si="29"/>
        <v>0</v>
      </c>
      <c r="GN38" s="191"/>
      <c r="GO38" s="192">
        <v>32</v>
      </c>
      <c r="GP38" s="189" t="s">
        <v>35</v>
      </c>
      <c r="GQ38" s="190">
        <v>0</v>
      </c>
      <c r="GR38" s="190">
        <v>0</v>
      </c>
      <c r="GS38" s="190">
        <v>0</v>
      </c>
      <c r="GT38" s="190">
        <f t="shared" si="30"/>
        <v>0</v>
      </c>
      <c r="GU38" s="191"/>
      <c r="GV38" s="192">
        <v>32</v>
      </c>
      <c r="GW38" s="189" t="s">
        <v>35</v>
      </c>
      <c r="GX38" s="190">
        <v>0</v>
      </c>
      <c r="GY38" s="190">
        <v>0</v>
      </c>
      <c r="GZ38" s="190">
        <v>0</v>
      </c>
      <c r="HA38" s="190">
        <f t="shared" si="31"/>
        <v>0</v>
      </c>
      <c r="HB38" s="191"/>
      <c r="HC38" s="192">
        <v>32</v>
      </c>
      <c r="HD38" s="189" t="s">
        <v>35</v>
      </c>
      <c r="HE38" s="190">
        <v>0</v>
      </c>
      <c r="HF38" s="190">
        <v>7800</v>
      </c>
      <c r="HG38" s="190">
        <v>0</v>
      </c>
      <c r="HH38" s="190">
        <f t="shared" si="32"/>
        <v>7800</v>
      </c>
      <c r="HI38" s="191"/>
      <c r="HJ38" s="192">
        <v>32</v>
      </c>
      <c r="HK38" s="189" t="s">
        <v>35</v>
      </c>
      <c r="HL38" s="190">
        <v>0</v>
      </c>
      <c r="HM38" s="190">
        <v>0</v>
      </c>
      <c r="HN38" s="190">
        <v>0</v>
      </c>
      <c r="HO38" s="190">
        <f t="shared" si="33"/>
        <v>0</v>
      </c>
      <c r="HP38" s="191"/>
      <c r="HQ38" s="192">
        <v>32</v>
      </c>
      <c r="HR38" s="189" t="s">
        <v>35</v>
      </c>
      <c r="HS38" s="190">
        <v>6</v>
      </c>
      <c r="HT38" s="190">
        <v>20300</v>
      </c>
      <c r="HU38" s="190">
        <v>0</v>
      </c>
      <c r="HV38" s="190">
        <f t="shared" si="34"/>
        <v>20300</v>
      </c>
      <c r="HW38" s="191"/>
      <c r="HX38" s="192">
        <v>32</v>
      </c>
      <c r="HY38" s="189" t="s">
        <v>35</v>
      </c>
      <c r="HZ38" s="190">
        <v>0</v>
      </c>
      <c r="IA38" s="190">
        <v>0</v>
      </c>
      <c r="IB38" s="190">
        <v>0</v>
      </c>
      <c r="IC38" s="190">
        <f t="shared" si="35"/>
        <v>0</v>
      </c>
      <c r="ID38" s="191"/>
      <c r="IE38" s="192">
        <v>32</v>
      </c>
      <c r="IF38" s="189" t="s">
        <v>35</v>
      </c>
      <c r="IG38" s="190">
        <v>0</v>
      </c>
      <c r="IH38" s="190">
        <v>0</v>
      </c>
      <c r="II38" s="190">
        <v>0</v>
      </c>
      <c r="IJ38" s="190">
        <f t="shared" si="36"/>
        <v>0</v>
      </c>
      <c r="IK38" s="191"/>
      <c r="IL38" s="192">
        <v>32</v>
      </c>
      <c r="IM38" s="189" t="s">
        <v>35</v>
      </c>
      <c r="IN38" s="190">
        <v>0</v>
      </c>
      <c r="IO38" s="190">
        <v>0</v>
      </c>
      <c r="IP38" s="190">
        <v>0</v>
      </c>
      <c r="IQ38" s="190">
        <f t="shared" si="37"/>
        <v>0</v>
      </c>
      <c r="IR38" s="191"/>
      <c r="IS38" s="192">
        <v>32</v>
      </c>
      <c r="IT38" s="189" t="s">
        <v>35</v>
      </c>
      <c r="IU38" s="190">
        <v>0</v>
      </c>
      <c r="IV38" s="190">
        <v>0</v>
      </c>
      <c r="IW38" s="190">
        <v>0</v>
      </c>
      <c r="IX38" s="190">
        <f t="shared" si="38"/>
        <v>0</v>
      </c>
      <c r="IY38" s="191"/>
      <c r="IZ38" s="192">
        <v>32</v>
      </c>
      <c r="JA38" s="189" t="s">
        <v>35</v>
      </c>
      <c r="JB38" s="190">
        <v>0</v>
      </c>
      <c r="JC38" s="190">
        <v>0</v>
      </c>
      <c r="JD38" s="190">
        <v>0</v>
      </c>
      <c r="JE38" s="190">
        <f t="shared" si="39"/>
        <v>0</v>
      </c>
      <c r="JF38" s="191"/>
      <c r="JG38" s="192">
        <v>32</v>
      </c>
      <c r="JH38" s="189" t="s">
        <v>35</v>
      </c>
      <c r="JI38" s="190">
        <v>0</v>
      </c>
      <c r="JJ38" s="190">
        <v>0</v>
      </c>
      <c r="JK38" s="190">
        <v>100000</v>
      </c>
      <c r="JL38" s="190">
        <f t="shared" si="40"/>
        <v>100000</v>
      </c>
      <c r="JM38" s="191"/>
      <c r="JN38" s="192">
        <v>32</v>
      </c>
      <c r="JO38" s="189" t="s">
        <v>35</v>
      </c>
      <c r="JP38" s="190">
        <v>0</v>
      </c>
      <c r="JQ38" s="190">
        <f t="shared" si="41"/>
        <v>46486</v>
      </c>
      <c r="JR38" s="190">
        <f t="shared" si="0"/>
        <v>100000</v>
      </c>
      <c r="JS38" s="190">
        <f t="shared" si="1"/>
        <v>146486</v>
      </c>
      <c r="JT38" s="9"/>
    </row>
    <row r="39" spans="1:280" ht="15.75" hidden="1">
      <c r="A39" s="192">
        <v>33</v>
      </c>
      <c r="B39" s="189" t="s">
        <v>36</v>
      </c>
      <c r="C39" s="190">
        <v>0</v>
      </c>
      <c r="D39" s="190">
        <v>0</v>
      </c>
      <c r="E39" s="190">
        <v>0</v>
      </c>
      <c r="F39" s="190">
        <f t="shared" si="2"/>
        <v>0</v>
      </c>
      <c r="G39" s="191"/>
      <c r="H39" s="192">
        <v>33</v>
      </c>
      <c r="I39" s="189" t="s">
        <v>36</v>
      </c>
      <c r="J39" s="190">
        <v>0</v>
      </c>
      <c r="K39" s="190">
        <v>0</v>
      </c>
      <c r="L39" s="190">
        <v>0</v>
      </c>
      <c r="M39" s="190">
        <f t="shared" si="3"/>
        <v>0</v>
      </c>
      <c r="N39" s="191"/>
      <c r="O39" s="192">
        <v>33</v>
      </c>
      <c r="P39" s="189" t="s">
        <v>36</v>
      </c>
      <c r="Q39" s="190">
        <v>0</v>
      </c>
      <c r="R39" s="190">
        <v>0</v>
      </c>
      <c r="S39" s="190">
        <v>0</v>
      </c>
      <c r="T39" s="190">
        <f t="shared" si="4"/>
        <v>0</v>
      </c>
      <c r="U39" s="191"/>
      <c r="V39" s="192">
        <v>33</v>
      </c>
      <c r="W39" s="189" t="s">
        <v>36</v>
      </c>
      <c r="X39" s="190">
        <v>0</v>
      </c>
      <c r="Y39" s="190">
        <v>0</v>
      </c>
      <c r="Z39" s="190">
        <v>0</v>
      </c>
      <c r="AA39" s="190">
        <f t="shared" si="5"/>
        <v>0</v>
      </c>
      <c r="AB39" s="191"/>
      <c r="AC39" s="192">
        <v>33</v>
      </c>
      <c r="AD39" s="189" t="s">
        <v>36</v>
      </c>
      <c r="AE39" s="190">
        <v>0</v>
      </c>
      <c r="AF39" s="190">
        <v>0</v>
      </c>
      <c r="AG39" s="190">
        <v>0</v>
      </c>
      <c r="AH39" s="190">
        <f t="shared" si="6"/>
        <v>0</v>
      </c>
      <c r="AI39" s="191"/>
      <c r="AJ39" s="192">
        <v>33</v>
      </c>
      <c r="AK39" s="189" t="s">
        <v>36</v>
      </c>
      <c r="AL39" s="190">
        <v>0</v>
      </c>
      <c r="AM39" s="190">
        <v>0</v>
      </c>
      <c r="AN39" s="190">
        <v>0</v>
      </c>
      <c r="AO39" s="190">
        <f t="shared" si="7"/>
        <v>0</v>
      </c>
      <c r="AP39" s="191"/>
      <c r="AQ39" s="192">
        <v>33</v>
      </c>
      <c r="AR39" s="189" t="s">
        <v>36</v>
      </c>
      <c r="AS39" s="190">
        <v>0</v>
      </c>
      <c r="AT39" s="190">
        <v>0</v>
      </c>
      <c r="AU39" s="190">
        <v>0</v>
      </c>
      <c r="AV39" s="190">
        <f t="shared" si="8"/>
        <v>0</v>
      </c>
      <c r="AW39" s="191"/>
      <c r="AX39" s="192">
        <v>33</v>
      </c>
      <c r="AY39" s="189" t="s">
        <v>36</v>
      </c>
      <c r="AZ39" s="190">
        <v>0</v>
      </c>
      <c r="BA39" s="190">
        <v>0</v>
      </c>
      <c r="BB39" s="190">
        <v>0</v>
      </c>
      <c r="BC39" s="190">
        <f t="shared" si="9"/>
        <v>0</v>
      </c>
      <c r="BD39" s="191"/>
      <c r="BE39" s="192">
        <v>33</v>
      </c>
      <c r="BF39" s="189" t="s">
        <v>36</v>
      </c>
      <c r="BG39" s="190">
        <v>0</v>
      </c>
      <c r="BH39" s="190">
        <v>0</v>
      </c>
      <c r="BI39" s="190">
        <v>0</v>
      </c>
      <c r="BJ39" s="190">
        <f t="shared" si="10"/>
        <v>0</v>
      </c>
      <c r="BK39" s="191"/>
      <c r="BL39" s="192">
        <v>33</v>
      </c>
      <c r="BM39" s="189" t="s">
        <v>36</v>
      </c>
      <c r="BN39" s="190">
        <v>0</v>
      </c>
      <c r="BO39" s="190">
        <v>0</v>
      </c>
      <c r="BP39" s="190">
        <v>0</v>
      </c>
      <c r="BQ39" s="190">
        <f t="shared" si="11"/>
        <v>0</v>
      </c>
      <c r="BR39" s="191"/>
      <c r="BS39" s="192">
        <v>33</v>
      </c>
      <c r="BT39" s="189" t="s">
        <v>36</v>
      </c>
      <c r="BU39" s="190">
        <v>0</v>
      </c>
      <c r="BV39" s="190">
        <v>0</v>
      </c>
      <c r="BW39" s="190">
        <v>0</v>
      </c>
      <c r="BX39" s="190">
        <f t="shared" si="12"/>
        <v>0</v>
      </c>
      <c r="BY39" s="191"/>
      <c r="BZ39" s="192">
        <v>33</v>
      </c>
      <c r="CA39" s="189" t="s">
        <v>36</v>
      </c>
      <c r="CB39" s="190">
        <v>0</v>
      </c>
      <c r="CC39" s="190">
        <v>0</v>
      </c>
      <c r="CD39" s="190">
        <v>0</v>
      </c>
      <c r="CE39" s="190">
        <f t="shared" si="13"/>
        <v>0</v>
      </c>
      <c r="CF39" s="191"/>
      <c r="CG39" s="192">
        <v>33</v>
      </c>
      <c r="CH39" s="189" t="s">
        <v>36</v>
      </c>
      <c r="CI39" s="190">
        <v>0</v>
      </c>
      <c r="CJ39" s="190">
        <v>0</v>
      </c>
      <c r="CK39" s="190">
        <v>0</v>
      </c>
      <c r="CL39" s="190">
        <f t="shared" si="14"/>
        <v>0</v>
      </c>
      <c r="CM39" s="191"/>
      <c r="CN39" s="192">
        <v>33</v>
      </c>
      <c r="CO39" s="189" t="s">
        <v>36</v>
      </c>
      <c r="CP39" s="190">
        <v>0</v>
      </c>
      <c r="CQ39" s="190">
        <v>0</v>
      </c>
      <c r="CR39" s="190">
        <v>0</v>
      </c>
      <c r="CS39" s="190">
        <f t="shared" si="15"/>
        <v>0</v>
      </c>
      <c r="CT39" s="191"/>
      <c r="CU39" s="192">
        <v>33</v>
      </c>
      <c r="CV39" s="189" t="s">
        <v>36</v>
      </c>
      <c r="CW39" s="190">
        <v>0</v>
      </c>
      <c r="CX39" s="190">
        <v>0</v>
      </c>
      <c r="CY39" s="190">
        <v>0</v>
      </c>
      <c r="CZ39" s="190">
        <f t="shared" si="16"/>
        <v>0</v>
      </c>
      <c r="DA39" s="191"/>
      <c r="DB39" s="192">
        <v>33</v>
      </c>
      <c r="DC39" s="189" t="s">
        <v>36</v>
      </c>
      <c r="DD39" s="190">
        <v>0</v>
      </c>
      <c r="DE39" s="190">
        <v>0</v>
      </c>
      <c r="DF39" s="190">
        <v>0</v>
      </c>
      <c r="DG39" s="190">
        <f t="shared" si="17"/>
        <v>0</v>
      </c>
      <c r="DH39" s="191"/>
      <c r="DI39" s="192">
        <v>33</v>
      </c>
      <c r="DJ39" s="189" t="s">
        <v>36</v>
      </c>
      <c r="DK39" s="190">
        <v>0</v>
      </c>
      <c r="DL39" s="190">
        <v>0</v>
      </c>
      <c r="DM39" s="190">
        <v>0</v>
      </c>
      <c r="DN39" s="190">
        <f t="shared" si="18"/>
        <v>0</v>
      </c>
      <c r="DO39" s="191"/>
      <c r="DP39" s="192">
        <v>33</v>
      </c>
      <c r="DQ39" s="189" t="s">
        <v>36</v>
      </c>
      <c r="DR39" s="190">
        <v>340</v>
      </c>
      <c r="DS39" s="190">
        <v>34000</v>
      </c>
      <c r="DT39" s="190">
        <v>0</v>
      </c>
      <c r="DU39" s="190">
        <f t="shared" si="19"/>
        <v>34000</v>
      </c>
      <c r="DV39" s="191"/>
      <c r="DW39" s="192">
        <v>33</v>
      </c>
      <c r="DX39" s="189" t="s">
        <v>36</v>
      </c>
      <c r="DY39" s="190">
        <v>0</v>
      </c>
      <c r="DZ39" s="190">
        <v>0</v>
      </c>
      <c r="EA39" s="190">
        <v>0</v>
      </c>
      <c r="EB39" s="190">
        <f t="shared" si="20"/>
        <v>0</v>
      </c>
      <c r="EC39" s="191"/>
      <c r="ED39" s="192">
        <v>33</v>
      </c>
      <c r="EE39" s="189" t="s">
        <v>36</v>
      </c>
      <c r="EF39" s="190">
        <v>0</v>
      </c>
      <c r="EG39" s="190">
        <v>0</v>
      </c>
      <c r="EH39" s="190">
        <v>0</v>
      </c>
      <c r="EI39" s="190">
        <f t="shared" si="21"/>
        <v>0</v>
      </c>
      <c r="EJ39" s="191"/>
      <c r="EK39" s="192">
        <v>33</v>
      </c>
      <c r="EL39" s="189" t="s">
        <v>36</v>
      </c>
      <c r="EM39" s="190">
        <v>0</v>
      </c>
      <c r="EN39" s="190">
        <v>0</v>
      </c>
      <c r="EO39" s="190">
        <v>0</v>
      </c>
      <c r="EP39" s="190">
        <f t="shared" si="22"/>
        <v>0</v>
      </c>
      <c r="EQ39" s="191"/>
      <c r="ER39" s="192">
        <v>33</v>
      </c>
      <c r="ES39" s="189" t="s">
        <v>36</v>
      </c>
      <c r="ET39" s="190">
        <v>0</v>
      </c>
      <c r="EU39" s="190">
        <v>0</v>
      </c>
      <c r="EV39" s="190">
        <v>0</v>
      </c>
      <c r="EW39" s="190">
        <f t="shared" si="23"/>
        <v>0</v>
      </c>
      <c r="EX39" s="191"/>
      <c r="EY39" s="192">
        <v>33</v>
      </c>
      <c r="EZ39" s="189" t="s">
        <v>36</v>
      </c>
      <c r="FA39" s="190">
        <v>0</v>
      </c>
      <c r="FB39" s="190">
        <v>0</v>
      </c>
      <c r="FC39" s="190">
        <v>0</v>
      </c>
      <c r="FD39" s="190">
        <f t="shared" si="24"/>
        <v>0</v>
      </c>
      <c r="FE39" s="191"/>
      <c r="FF39" s="192">
        <v>33</v>
      </c>
      <c r="FG39" s="189" t="s">
        <v>36</v>
      </c>
      <c r="FH39" s="190">
        <v>0</v>
      </c>
      <c r="FI39" s="190">
        <v>0</v>
      </c>
      <c r="FJ39" s="190">
        <v>0</v>
      </c>
      <c r="FK39" s="190">
        <f t="shared" si="25"/>
        <v>0</v>
      </c>
      <c r="FL39" s="191"/>
      <c r="FM39" s="192">
        <v>33</v>
      </c>
      <c r="FN39" s="189" t="s">
        <v>36</v>
      </c>
      <c r="FO39" s="190">
        <v>29</v>
      </c>
      <c r="FP39" s="190">
        <v>1450</v>
      </c>
      <c r="FQ39" s="190">
        <v>0</v>
      </c>
      <c r="FR39" s="190">
        <f t="shared" si="26"/>
        <v>1450</v>
      </c>
      <c r="FS39" s="191"/>
      <c r="FT39" s="192">
        <v>33</v>
      </c>
      <c r="FU39" s="189" t="s">
        <v>36</v>
      </c>
      <c r="FV39" s="190">
        <v>0</v>
      </c>
      <c r="FW39" s="190">
        <v>0</v>
      </c>
      <c r="FX39" s="190">
        <v>0</v>
      </c>
      <c r="FY39" s="190">
        <f t="shared" si="27"/>
        <v>0</v>
      </c>
      <c r="FZ39" s="191"/>
      <c r="GA39" s="192">
        <v>33</v>
      </c>
      <c r="GB39" s="189" t="s">
        <v>36</v>
      </c>
      <c r="GC39" s="190">
        <v>6864</v>
      </c>
      <c r="GD39" s="190">
        <v>20592</v>
      </c>
      <c r="GE39" s="190">
        <v>0</v>
      </c>
      <c r="GF39" s="190">
        <f t="shared" si="28"/>
        <v>20592</v>
      </c>
      <c r="GG39" s="191"/>
      <c r="GH39" s="192">
        <v>33</v>
      </c>
      <c r="GI39" s="189" t="s">
        <v>36</v>
      </c>
      <c r="GJ39" s="190">
        <v>0</v>
      </c>
      <c r="GK39" s="190">
        <v>0</v>
      </c>
      <c r="GL39" s="190">
        <v>0</v>
      </c>
      <c r="GM39" s="190">
        <f t="shared" si="29"/>
        <v>0</v>
      </c>
      <c r="GN39" s="191"/>
      <c r="GO39" s="192">
        <v>33</v>
      </c>
      <c r="GP39" s="189" t="s">
        <v>36</v>
      </c>
      <c r="GQ39" s="190">
        <v>0</v>
      </c>
      <c r="GR39" s="190">
        <v>0</v>
      </c>
      <c r="GS39" s="190">
        <v>0</v>
      </c>
      <c r="GT39" s="190">
        <f t="shared" si="30"/>
        <v>0</v>
      </c>
      <c r="GU39" s="191"/>
      <c r="GV39" s="192">
        <v>33</v>
      </c>
      <c r="GW39" s="189" t="s">
        <v>36</v>
      </c>
      <c r="GX39" s="190">
        <v>0</v>
      </c>
      <c r="GY39" s="190">
        <v>20000</v>
      </c>
      <c r="GZ39" s="190">
        <v>0</v>
      </c>
      <c r="HA39" s="190">
        <f t="shared" si="31"/>
        <v>20000</v>
      </c>
      <c r="HB39" s="191"/>
      <c r="HC39" s="192">
        <v>33</v>
      </c>
      <c r="HD39" s="189" t="s">
        <v>36</v>
      </c>
      <c r="HE39" s="190">
        <v>0</v>
      </c>
      <c r="HF39" s="190">
        <v>6500</v>
      </c>
      <c r="HG39" s="190">
        <v>0</v>
      </c>
      <c r="HH39" s="190">
        <f t="shared" si="32"/>
        <v>6500</v>
      </c>
      <c r="HI39" s="191"/>
      <c r="HJ39" s="192">
        <v>33</v>
      </c>
      <c r="HK39" s="189" t="s">
        <v>36</v>
      </c>
      <c r="HL39" s="190">
        <v>0</v>
      </c>
      <c r="HM39" s="190">
        <v>0</v>
      </c>
      <c r="HN39" s="190">
        <v>0</v>
      </c>
      <c r="HO39" s="190">
        <f t="shared" si="33"/>
        <v>0</v>
      </c>
      <c r="HP39" s="191"/>
      <c r="HQ39" s="192">
        <v>33</v>
      </c>
      <c r="HR39" s="189" t="s">
        <v>36</v>
      </c>
      <c r="HS39" s="190">
        <v>6</v>
      </c>
      <c r="HT39" s="190">
        <v>20300</v>
      </c>
      <c r="HU39" s="190">
        <v>0</v>
      </c>
      <c r="HV39" s="190">
        <f t="shared" si="34"/>
        <v>20300</v>
      </c>
      <c r="HW39" s="191"/>
      <c r="HX39" s="192">
        <v>33</v>
      </c>
      <c r="HY39" s="189" t="s">
        <v>36</v>
      </c>
      <c r="HZ39" s="190">
        <v>0</v>
      </c>
      <c r="IA39" s="190">
        <v>0</v>
      </c>
      <c r="IB39" s="190">
        <v>0</v>
      </c>
      <c r="IC39" s="190">
        <f t="shared" si="35"/>
        <v>0</v>
      </c>
      <c r="ID39" s="191"/>
      <c r="IE39" s="192">
        <v>33</v>
      </c>
      <c r="IF39" s="189" t="s">
        <v>36</v>
      </c>
      <c r="IG39" s="190">
        <v>0</v>
      </c>
      <c r="IH39" s="190">
        <v>0</v>
      </c>
      <c r="II39" s="190">
        <v>0</v>
      </c>
      <c r="IJ39" s="190">
        <f t="shared" si="36"/>
        <v>0</v>
      </c>
      <c r="IK39" s="191"/>
      <c r="IL39" s="192">
        <v>33</v>
      </c>
      <c r="IM39" s="189" t="s">
        <v>36</v>
      </c>
      <c r="IN39" s="190">
        <v>0</v>
      </c>
      <c r="IO39" s="190">
        <v>0</v>
      </c>
      <c r="IP39" s="190">
        <v>0</v>
      </c>
      <c r="IQ39" s="190">
        <f t="shared" si="37"/>
        <v>0</v>
      </c>
      <c r="IR39" s="191"/>
      <c r="IS39" s="192">
        <v>33</v>
      </c>
      <c r="IT39" s="189" t="s">
        <v>36</v>
      </c>
      <c r="IU39" s="190">
        <v>0</v>
      </c>
      <c r="IV39" s="190">
        <v>0</v>
      </c>
      <c r="IW39" s="190">
        <v>0</v>
      </c>
      <c r="IX39" s="190">
        <f t="shared" si="38"/>
        <v>0</v>
      </c>
      <c r="IY39" s="191"/>
      <c r="IZ39" s="192">
        <v>33</v>
      </c>
      <c r="JA39" s="189" t="s">
        <v>36</v>
      </c>
      <c r="JB39" s="190">
        <v>0</v>
      </c>
      <c r="JC39" s="190">
        <v>0</v>
      </c>
      <c r="JD39" s="190">
        <v>0</v>
      </c>
      <c r="JE39" s="190">
        <f t="shared" si="39"/>
        <v>0</v>
      </c>
      <c r="JF39" s="191"/>
      <c r="JG39" s="192">
        <v>33</v>
      </c>
      <c r="JH39" s="189" t="s">
        <v>36</v>
      </c>
      <c r="JI39" s="190">
        <v>0</v>
      </c>
      <c r="JJ39" s="190">
        <v>0</v>
      </c>
      <c r="JK39" s="190">
        <v>100000</v>
      </c>
      <c r="JL39" s="190">
        <f t="shared" si="40"/>
        <v>100000</v>
      </c>
      <c r="JM39" s="191"/>
      <c r="JN39" s="192">
        <v>33</v>
      </c>
      <c r="JO39" s="189" t="s">
        <v>36</v>
      </c>
      <c r="JP39" s="190">
        <v>0</v>
      </c>
      <c r="JQ39" s="190">
        <f t="shared" si="41"/>
        <v>102842</v>
      </c>
      <c r="JR39" s="190">
        <f t="shared" si="0"/>
        <v>100000</v>
      </c>
      <c r="JS39" s="190">
        <f t="shared" si="1"/>
        <v>202842</v>
      </c>
      <c r="JT39" s="9"/>
    </row>
    <row r="40" spans="1:280" ht="15.75" hidden="1">
      <c r="A40" s="192">
        <v>34</v>
      </c>
      <c r="B40" s="189" t="s">
        <v>37</v>
      </c>
      <c r="C40" s="190">
        <v>0</v>
      </c>
      <c r="D40" s="190">
        <v>0</v>
      </c>
      <c r="E40" s="190">
        <v>0</v>
      </c>
      <c r="F40" s="190">
        <f t="shared" si="2"/>
        <v>0</v>
      </c>
      <c r="G40" s="191"/>
      <c r="H40" s="192">
        <v>34</v>
      </c>
      <c r="I40" s="189" t="s">
        <v>37</v>
      </c>
      <c r="J40" s="190">
        <v>0</v>
      </c>
      <c r="K40" s="190">
        <v>0</v>
      </c>
      <c r="L40" s="190">
        <v>0</v>
      </c>
      <c r="M40" s="190">
        <f t="shared" si="3"/>
        <v>0</v>
      </c>
      <c r="N40" s="191"/>
      <c r="O40" s="192">
        <v>34</v>
      </c>
      <c r="P40" s="189" t="s">
        <v>37</v>
      </c>
      <c r="Q40" s="190">
        <v>0</v>
      </c>
      <c r="R40" s="190">
        <v>0</v>
      </c>
      <c r="S40" s="190">
        <v>0</v>
      </c>
      <c r="T40" s="190">
        <f t="shared" si="4"/>
        <v>0</v>
      </c>
      <c r="U40" s="191"/>
      <c r="V40" s="192">
        <v>34</v>
      </c>
      <c r="W40" s="189" t="s">
        <v>37</v>
      </c>
      <c r="X40" s="190">
        <v>0</v>
      </c>
      <c r="Y40" s="190">
        <v>0</v>
      </c>
      <c r="Z40" s="190">
        <v>0</v>
      </c>
      <c r="AA40" s="190">
        <f t="shared" si="5"/>
        <v>0</v>
      </c>
      <c r="AB40" s="191"/>
      <c r="AC40" s="192">
        <v>34</v>
      </c>
      <c r="AD40" s="189" t="s">
        <v>37</v>
      </c>
      <c r="AE40" s="190">
        <v>0</v>
      </c>
      <c r="AF40" s="190">
        <v>0</v>
      </c>
      <c r="AG40" s="190">
        <v>0</v>
      </c>
      <c r="AH40" s="190">
        <f t="shared" si="6"/>
        <v>0</v>
      </c>
      <c r="AI40" s="191"/>
      <c r="AJ40" s="192">
        <v>34</v>
      </c>
      <c r="AK40" s="189" t="s">
        <v>37</v>
      </c>
      <c r="AL40" s="190">
        <v>0</v>
      </c>
      <c r="AM40" s="190">
        <v>0</v>
      </c>
      <c r="AN40" s="190">
        <v>0</v>
      </c>
      <c r="AO40" s="190">
        <f t="shared" si="7"/>
        <v>0</v>
      </c>
      <c r="AP40" s="191"/>
      <c r="AQ40" s="192">
        <v>34</v>
      </c>
      <c r="AR40" s="189" t="s">
        <v>37</v>
      </c>
      <c r="AS40" s="190">
        <v>0</v>
      </c>
      <c r="AT40" s="190">
        <v>0</v>
      </c>
      <c r="AU40" s="190">
        <v>0</v>
      </c>
      <c r="AV40" s="190">
        <f t="shared" si="8"/>
        <v>0</v>
      </c>
      <c r="AW40" s="191"/>
      <c r="AX40" s="192">
        <v>34</v>
      </c>
      <c r="AY40" s="189" t="s">
        <v>37</v>
      </c>
      <c r="AZ40" s="190">
        <v>0</v>
      </c>
      <c r="BA40" s="190">
        <v>0</v>
      </c>
      <c r="BB40" s="190">
        <v>0</v>
      </c>
      <c r="BC40" s="190">
        <f t="shared" si="9"/>
        <v>0</v>
      </c>
      <c r="BD40" s="191"/>
      <c r="BE40" s="192">
        <v>34</v>
      </c>
      <c r="BF40" s="189" t="s">
        <v>37</v>
      </c>
      <c r="BG40" s="190">
        <v>0</v>
      </c>
      <c r="BH40" s="190">
        <v>0</v>
      </c>
      <c r="BI40" s="190">
        <v>0</v>
      </c>
      <c r="BJ40" s="190">
        <f t="shared" si="10"/>
        <v>0</v>
      </c>
      <c r="BK40" s="191"/>
      <c r="BL40" s="192">
        <v>34</v>
      </c>
      <c r="BM40" s="189" t="s">
        <v>37</v>
      </c>
      <c r="BN40" s="190">
        <v>0</v>
      </c>
      <c r="BO40" s="190">
        <v>0</v>
      </c>
      <c r="BP40" s="190">
        <v>0</v>
      </c>
      <c r="BQ40" s="190">
        <f t="shared" si="11"/>
        <v>0</v>
      </c>
      <c r="BR40" s="191"/>
      <c r="BS40" s="192">
        <v>34</v>
      </c>
      <c r="BT40" s="189" t="s">
        <v>37</v>
      </c>
      <c r="BU40" s="190">
        <v>0</v>
      </c>
      <c r="BV40" s="190">
        <v>0</v>
      </c>
      <c r="BW40" s="190">
        <v>0</v>
      </c>
      <c r="BX40" s="190">
        <f t="shared" si="12"/>
        <v>0</v>
      </c>
      <c r="BY40" s="191"/>
      <c r="BZ40" s="192">
        <v>34</v>
      </c>
      <c r="CA40" s="189" t="s">
        <v>37</v>
      </c>
      <c r="CB40" s="190">
        <v>0</v>
      </c>
      <c r="CC40" s="190">
        <v>0</v>
      </c>
      <c r="CD40" s="190">
        <v>0</v>
      </c>
      <c r="CE40" s="190">
        <f t="shared" si="13"/>
        <v>0</v>
      </c>
      <c r="CF40" s="191"/>
      <c r="CG40" s="192">
        <v>34</v>
      </c>
      <c r="CH40" s="189" t="s">
        <v>37</v>
      </c>
      <c r="CI40" s="190">
        <v>0</v>
      </c>
      <c r="CJ40" s="190">
        <v>0</v>
      </c>
      <c r="CK40" s="190">
        <v>0</v>
      </c>
      <c r="CL40" s="190">
        <f t="shared" si="14"/>
        <v>0</v>
      </c>
      <c r="CM40" s="191"/>
      <c r="CN40" s="192">
        <v>34</v>
      </c>
      <c r="CO40" s="189" t="s">
        <v>37</v>
      </c>
      <c r="CP40" s="190">
        <v>0</v>
      </c>
      <c r="CQ40" s="190">
        <v>0</v>
      </c>
      <c r="CR40" s="190">
        <v>0</v>
      </c>
      <c r="CS40" s="190">
        <f t="shared" si="15"/>
        <v>0</v>
      </c>
      <c r="CT40" s="191"/>
      <c r="CU40" s="192">
        <v>34</v>
      </c>
      <c r="CV40" s="189" t="s">
        <v>37</v>
      </c>
      <c r="CW40" s="190">
        <v>0</v>
      </c>
      <c r="CX40" s="190">
        <v>0</v>
      </c>
      <c r="CY40" s="190">
        <v>0</v>
      </c>
      <c r="CZ40" s="190">
        <f t="shared" si="16"/>
        <v>0</v>
      </c>
      <c r="DA40" s="191"/>
      <c r="DB40" s="192">
        <v>34</v>
      </c>
      <c r="DC40" s="189" t="s">
        <v>37</v>
      </c>
      <c r="DD40" s="190">
        <v>0</v>
      </c>
      <c r="DE40" s="190">
        <v>0</v>
      </c>
      <c r="DF40" s="190">
        <v>0</v>
      </c>
      <c r="DG40" s="190">
        <f t="shared" si="17"/>
        <v>0</v>
      </c>
      <c r="DH40" s="191"/>
      <c r="DI40" s="192">
        <v>34</v>
      </c>
      <c r="DJ40" s="189" t="s">
        <v>37</v>
      </c>
      <c r="DK40" s="190">
        <v>0</v>
      </c>
      <c r="DL40" s="190">
        <v>0</v>
      </c>
      <c r="DM40" s="190">
        <v>0</v>
      </c>
      <c r="DN40" s="190">
        <f t="shared" si="18"/>
        <v>0</v>
      </c>
      <c r="DO40" s="191"/>
      <c r="DP40" s="192">
        <v>34</v>
      </c>
      <c r="DQ40" s="189" t="s">
        <v>37</v>
      </c>
      <c r="DR40" s="190">
        <v>2302</v>
      </c>
      <c r="DS40" s="190">
        <v>230200</v>
      </c>
      <c r="DT40" s="190">
        <v>0</v>
      </c>
      <c r="DU40" s="190">
        <f t="shared" si="19"/>
        <v>230200</v>
      </c>
      <c r="DV40" s="191"/>
      <c r="DW40" s="192">
        <v>34</v>
      </c>
      <c r="DX40" s="189" t="s">
        <v>37</v>
      </c>
      <c r="DY40" s="190">
        <v>0</v>
      </c>
      <c r="DZ40" s="190">
        <v>0</v>
      </c>
      <c r="EA40" s="190">
        <v>0</v>
      </c>
      <c r="EB40" s="190">
        <f t="shared" si="20"/>
        <v>0</v>
      </c>
      <c r="EC40" s="191"/>
      <c r="ED40" s="192">
        <v>34</v>
      </c>
      <c r="EE40" s="189" t="s">
        <v>37</v>
      </c>
      <c r="EF40" s="190">
        <v>0</v>
      </c>
      <c r="EG40" s="190">
        <v>0</v>
      </c>
      <c r="EH40" s="190">
        <v>0</v>
      </c>
      <c r="EI40" s="190">
        <f t="shared" si="21"/>
        <v>0</v>
      </c>
      <c r="EJ40" s="191"/>
      <c r="EK40" s="192">
        <v>34</v>
      </c>
      <c r="EL40" s="189" t="s">
        <v>37</v>
      </c>
      <c r="EM40" s="190">
        <v>0</v>
      </c>
      <c r="EN40" s="190">
        <v>0</v>
      </c>
      <c r="EO40" s="190">
        <v>0</v>
      </c>
      <c r="EP40" s="190">
        <f t="shared" si="22"/>
        <v>0</v>
      </c>
      <c r="EQ40" s="191"/>
      <c r="ER40" s="192">
        <v>34</v>
      </c>
      <c r="ES40" s="189" t="s">
        <v>37</v>
      </c>
      <c r="ET40" s="190">
        <v>0</v>
      </c>
      <c r="EU40" s="190">
        <v>0</v>
      </c>
      <c r="EV40" s="190">
        <v>0</v>
      </c>
      <c r="EW40" s="190">
        <f t="shared" si="23"/>
        <v>0</v>
      </c>
      <c r="EX40" s="191"/>
      <c r="EY40" s="192">
        <v>34</v>
      </c>
      <c r="EZ40" s="189" t="s">
        <v>37</v>
      </c>
      <c r="FA40" s="190">
        <v>0</v>
      </c>
      <c r="FB40" s="190">
        <v>0</v>
      </c>
      <c r="FC40" s="190">
        <v>0</v>
      </c>
      <c r="FD40" s="190">
        <f t="shared" si="24"/>
        <v>0</v>
      </c>
      <c r="FE40" s="191"/>
      <c r="FF40" s="192">
        <v>34</v>
      </c>
      <c r="FG40" s="189" t="s">
        <v>37</v>
      </c>
      <c r="FH40" s="190">
        <v>0</v>
      </c>
      <c r="FI40" s="190">
        <v>0</v>
      </c>
      <c r="FJ40" s="190">
        <v>0</v>
      </c>
      <c r="FK40" s="190">
        <f t="shared" si="25"/>
        <v>0</v>
      </c>
      <c r="FL40" s="191"/>
      <c r="FM40" s="192">
        <v>34</v>
      </c>
      <c r="FN40" s="189" t="s">
        <v>37</v>
      </c>
      <c r="FO40" s="190">
        <v>147</v>
      </c>
      <c r="FP40" s="190">
        <v>7350</v>
      </c>
      <c r="FQ40" s="190">
        <v>0</v>
      </c>
      <c r="FR40" s="190">
        <f t="shared" si="26"/>
        <v>7350</v>
      </c>
      <c r="FS40" s="191"/>
      <c r="FT40" s="192">
        <v>34</v>
      </c>
      <c r="FU40" s="189" t="s">
        <v>37</v>
      </c>
      <c r="FV40" s="190">
        <v>0</v>
      </c>
      <c r="FW40" s="190">
        <v>0</v>
      </c>
      <c r="FX40" s="190">
        <v>0</v>
      </c>
      <c r="FY40" s="190">
        <f t="shared" si="27"/>
        <v>0</v>
      </c>
      <c r="FZ40" s="191"/>
      <c r="GA40" s="192">
        <v>34</v>
      </c>
      <c r="GB40" s="189" t="s">
        <v>37</v>
      </c>
      <c r="GC40" s="190">
        <v>34944</v>
      </c>
      <c r="GD40" s="190">
        <v>104832</v>
      </c>
      <c r="GE40" s="190">
        <v>0</v>
      </c>
      <c r="GF40" s="190">
        <f t="shared" si="28"/>
        <v>104832</v>
      </c>
      <c r="GG40" s="191"/>
      <c r="GH40" s="192">
        <v>34</v>
      </c>
      <c r="GI40" s="189" t="s">
        <v>37</v>
      </c>
      <c r="GJ40" s="190">
        <v>0</v>
      </c>
      <c r="GK40" s="190">
        <v>0</v>
      </c>
      <c r="GL40" s="190">
        <v>0</v>
      </c>
      <c r="GM40" s="190">
        <f t="shared" si="29"/>
        <v>0</v>
      </c>
      <c r="GN40" s="191"/>
      <c r="GO40" s="192">
        <v>34</v>
      </c>
      <c r="GP40" s="189" t="s">
        <v>37</v>
      </c>
      <c r="GQ40" s="190">
        <v>0</v>
      </c>
      <c r="GR40" s="190">
        <v>0</v>
      </c>
      <c r="GS40" s="190">
        <v>0</v>
      </c>
      <c r="GT40" s="190">
        <f t="shared" si="30"/>
        <v>0</v>
      </c>
      <c r="GU40" s="191"/>
      <c r="GV40" s="192">
        <v>34</v>
      </c>
      <c r="GW40" s="189" t="s">
        <v>37</v>
      </c>
      <c r="GX40" s="190">
        <v>0</v>
      </c>
      <c r="GY40" s="190">
        <v>0</v>
      </c>
      <c r="GZ40" s="190">
        <v>0</v>
      </c>
      <c r="HA40" s="190">
        <f t="shared" si="31"/>
        <v>0</v>
      </c>
      <c r="HB40" s="191"/>
      <c r="HC40" s="192">
        <v>34</v>
      </c>
      <c r="HD40" s="189" t="s">
        <v>37</v>
      </c>
      <c r="HE40" s="190">
        <v>0</v>
      </c>
      <c r="HF40" s="190">
        <v>23400</v>
      </c>
      <c r="HG40" s="190">
        <v>0</v>
      </c>
      <c r="HH40" s="190">
        <f t="shared" si="32"/>
        <v>23400</v>
      </c>
      <c r="HI40" s="191"/>
      <c r="HJ40" s="192">
        <v>34</v>
      </c>
      <c r="HK40" s="189" t="s">
        <v>37</v>
      </c>
      <c r="HL40" s="190">
        <v>0</v>
      </c>
      <c r="HM40" s="190">
        <v>0</v>
      </c>
      <c r="HN40" s="190">
        <v>0</v>
      </c>
      <c r="HO40" s="190">
        <f t="shared" si="33"/>
        <v>0</v>
      </c>
      <c r="HP40" s="191"/>
      <c r="HQ40" s="192">
        <v>34</v>
      </c>
      <c r="HR40" s="189" t="s">
        <v>37</v>
      </c>
      <c r="HS40" s="190">
        <v>25</v>
      </c>
      <c r="HT40" s="190">
        <v>84900</v>
      </c>
      <c r="HU40" s="190">
        <v>0</v>
      </c>
      <c r="HV40" s="190">
        <f t="shared" si="34"/>
        <v>84900</v>
      </c>
      <c r="HW40" s="191"/>
      <c r="HX40" s="192">
        <v>34</v>
      </c>
      <c r="HY40" s="189" t="s">
        <v>37</v>
      </c>
      <c r="HZ40" s="190">
        <v>0</v>
      </c>
      <c r="IA40" s="190">
        <v>0</v>
      </c>
      <c r="IB40" s="190">
        <v>0</v>
      </c>
      <c r="IC40" s="190">
        <f t="shared" si="35"/>
        <v>0</v>
      </c>
      <c r="ID40" s="191"/>
      <c r="IE40" s="192">
        <v>34</v>
      </c>
      <c r="IF40" s="189" t="s">
        <v>37</v>
      </c>
      <c r="IG40" s="190">
        <v>0</v>
      </c>
      <c r="IH40" s="190">
        <v>0</v>
      </c>
      <c r="II40" s="190">
        <v>0</v>
      </c>
      <c r="IJ40" s="190">
        <f t="shared" si="36"/>
        <v>0</v>
      </c>
      <c r="IK40" s="191"/>
      <c r="IL40" s="192">
        <v>34</v>
      </c>
      <c r="IM40" s="189" t="s">
        <v>37</v>
      </c>
      <c r="IN40" s="190">
        <v>0</v>
      </c>
      <c r="IO40" s="190">
        <v>0</v>
      </c>
      <c r="IP40" s="190">
        <v>0</v>
      </c>
      <c r="IQ40" s="190">
        <f t="shared" si="37"/>
        <v>0</v>
      </c>
      <c r="IR40" s="191"/>
      <c r="IS40" s="192">
        <v>34</v>
      </c>
      <c r="IT40" s="189" t="s">
        <v>37</v>
      </c>
      <c r="IU40" s="190">
        <v>0</v>
      </c>
      <c r="IV40" s="190">
        <v>0</v>
      </c>
      <c r="IW40" s="190">
        <v>0</v>
      </c>
      <c r="IX40" s="190">
        <f t="shared" si="38"/>
        <v>0</v>
      </c>
      <c r="IY40" s="191"/>
      <c r="IZ40" s="192">
        <v>34</v>
      </c>
      <c r="JA40" s="189" t="s">
        <v>37</v>
      </c>
      <c r="JB40" s="190">
        <v>0</v>
      </c>
      <c r="JC40" s="190">
        <v>0</v>
      </c>
      <c r="JD40" s="190">
        <v>0</v>
      </c>
      <c r="JE40" s="190">
        <f t="shared" si="39"/>
        <v>0</v>
      </c>
      <c r="JF40" s="191"/>
      <c r="JG40" s="192">
        <v>34</v>
      </c>
      <c r="JH40" s="189" t="s">
        <v>37</v>
      </c>
      <c r="JI40" s="190">
        <v>0</v>
      </c>
      <c r="JJ40" s="190">
        <v>0</v>
      </c>
      <c r="JK40" s="190">
        <v>100000</v>
      </c>
      <c r="JL40" s="190">
        <f t="shared" si="40"/>
        <v>100000</v>
      </c>
      <c r="JM40" s="191"/>
      <c r="JN40" s="192">
        <v>34</v>
      </c>
      <c r="JO40" s="189" t="s">
        <v>37</v>
      </c>
      <c r="JP40" s="190">
        <v>0</v>
      </c>
      <c r="JQ40" s="190">
        <f t="shared" si="41"/>
        <v>450682</v>
      </c>
      <c r="JR40" s="190">
        <f t="shared" si="0"/>
        <v>100000</v>
      </c>
      <c r="JS40" s="190">
        <f t="shared" si="1"/>
        <v>550682</v>
      </c>
      <c r="JT40" s="9"/>
    </row>
    <row r="41" spans="1:280" ht="15.75" hidden="1">
      <c r="A41" s="192">
        <v>35</v>
      </c>
      <c r="B41" s="189" t="s">
        <v>38</v>
      </c>
      <c r="C41" s="190">
        <v>0</v>
      </c>
      <c r="D41" s="190">
        <v>0</v>
      </c>
      <c r="E41" s="190">
        <v>0</v>
      </c>
      <c r="F41" s="190">
        <f t="shared" si="2"/>
        <v>0</v>
      </c>
      <c r="G41" s="191"/>
      <c r="H41" s="192">
        <v>35</v>
      </c>
      <c r="I41" s="189" t="s">
        <v>38</v>
      </c>
      <c r="J41" s="190">
        <v>0</v>
      </c>
      <c r="K41" s="190">
        <v>0</v>
      </c>
      <c r="L41" s="190">
        <v>0</v>
      </c>
      <c r="M41" s="190">
        <f t="shared" si="3"/>
        <v>0</v>
      </c>
      <c r="N41" s="191"/>
      <c r="O41" s="192">
        <v>35</v>
      </c>
      <c r="P41" s="189" t="s">
        <v>38</v>
      </c>
      <c r="Q41" s="190">
        <v>0</v>
      </c>
      <c r="R41" s="190">
        <v>0</v>
      </c>
      <c r="S41" s="190">
        <v>0</v>
      </c>
      <c r="T41" s="190">
        <f t="shared" si="4"/>
        <v>0</v>
      </c>
      <c r="U41" s="191"/>
      <c r="V41" s="192">
        <v>35</v>
      </c>
      <c r="W41" s="189" t="s">
        <v>38</v>
      </c>
      <c r="X41" s="190">
        <v>0</v>
      </c>
      <c r="Y41" s="190">
        <v>0</v>
      </c>
      <c r="Z41" s="190">
        <v>0</v>
      </c>
      <c r="AA41" s="190">
        <f t="shared" si="5"/>
        <v>0</v>
      </c>
      <c r="AB41" s="191"/>
      <c r="AC41" s="192">
        <v>35</v>
      </c>
      <c r="AD41" s="189" t="s">
        <v>38</v>
      </c>
      <c r="AE41" s="190">
        <v>0</v>
      </c>
      <c r="AF41" s="190">
        <v>0</v>
      </c>
      <c r="AG41" s="190">
        <v>0</v>
      </c>
      <c r="AH41" s="190">
        <f t="shared" si="6"/>
        <v>0</v>
      </c>
      <c r="AI41" s="191"/>
      <c r="AJ41" s="192">
        <v>35</v>
      </c>
      <c r="AK41" s="189" t="s">
        <v>38</v>
      </c>
      <c r="AL41" s="190">
        <v>0</v>
      </c>
      <c r="AM41" s="190">
        <v>0</v>
      </c>
      <c r="AN41" s="190">
        <v>0</v>
      </c>
      <c r="AO41" s="190">
        <f t="shared" si="7"/>
        <v>0</v>
      </c>
      <c r="AP41" s="191"/>
      <c r="AQ41" s="192">
        <v>35</v>
      </c>
      <c r="AR41" s="189" t="s">
        <v>38</v>
      </c>
      <c r="AS41" s="190">
        <v>0</v>
      </c>
      <c r="AT41" s="190">
        <v>0</v>
      </c>
      <c r="AU41" s="190">
        <v>0</v>
      </c>
      <c r="AV41" s="190">
        <f t="shared" si="8"/>
        <v>0</v>
      </c>
      <c r="AW41" s="191"/>
      <c r="AX41" s="192">
        <v>35</v>
      </c>
      <c r="AY41" s="189" t="s">
        <v>38</v>
      </c>
      <c r="AZ41" s="190">
        <v>0</v>
      </c>
      <c r="BA41" s="190">
        <v>0</v>
      </c>
      <c r="BB41" s="190">
        <v>0</v>
      </c>
      <c r="BC41" s="190">
        <f t="shared" si="9"/>
        <v>0</v>
      </c>
      <c r="BD41" s="191"/>
      <c r="BE41" s="192">
        <v>35</v>
      </c>
      <c r="BF41" s="189" t="s">
        <v>38</v>
      </c>
      <c r="BG41" s="190">
        <v>0</v>
      </c>
      <c r="BH41" s="190">
        <v>0</v>
      </c>
      <c r="BI41" s="190">
        <v>0</v>
      </c>
      <c r="BJ41" s="190">
        <f t="shared" si="10"/>
        <v>0</v>
      </c>
      <c r="BK41" s="191"/>
      <c r="BL41" s="192">
        <v>35</v>
      </c>
      <c r="BM41" s="189" t="s">
        <v>38</v>
      </c>
      <c r="BN41" s="190">
        <v>0</v>
      </c>
      <c r="BO41" s="190">
        <v>0</v>
      </c>
      <c r="BP41" s="190">
        <v>0</v>
      </c>
      <c r="BQ41" s="190">
        <f t="shared" si="11"/>
        <v>0</v>
      </c>
      <c r="BR41" s="191"/>
      <c r="BS41" s="192">
        <v>35</v>
      </c>
      <c r="BT41" s="189" t="s">
        <v>38</v>
      </c>
      <c r="BU41" s="190">
        <v>0</v>
      </c>
      <c r="BV41" s="190">
        <v>0</v>
      </c>
      <c r="BW41" s="190">
        <v>0</v>
      </c>
      <c r="BX41" s="190">
        <f t="shared" si="12"/>
        <v>0</v>
      </c>
      <c r="BY41" s="191"/>
      <c r="BZ41" s="192">
        <v>35</v>
      </c>
      <c r="CA41" s="189" t="s">
        <v>38</v>
      </c>
      <c r="CB41" s="190">
        <v>0</v>
      </c>
      <c r="CC41" s="190">
        <v>0</v>
      </c>
      <c r="CD41" s="190">
        <v>0</v>
      </c>
      <c r="CE41" s="190">
        <f t="shared" si="13"/>
        <v>0</v>
      </c>
      <c r="CF41" s="191"/>
      <c r="CG41" s="192">
        <v>35</v>
      </c>
      <c r="CH41" s="189" t="s">
        <v>38</v>
      </c>
      <c r="CI41" s="190">
        <v>0</v>
      </c>
      <c r="CJ41" s="190">
        <v>0</v>
      </c>
      <c r="CK41" s="190">
        <v>0</v>
      </c>
      <c r="CL41" s="190">
        <f t="shared" si="14"/>
        <v>0</v>
      </c>
      <c r="CM41" s="191"/>
      <c r="CN41" s="192">
        <v>35</v>
      </c>
      <c r="CO41" s="189" t="s">
        <v>38</v>
      </c>
      <c r="CP41" s="190">
        <v>0</v>
      </c>
      <c r="CQ41" s="190">
        <v>0</v>
      </c>
      <c r="CR41" s="190">
        <v>0</v>
      </c>
      <c r="CS41" s="190">
        <f t="shared" si="15"/>
        <v>0</v>
      </c>
      <c r="CT41" s="191"/>
      <c r="CU41" s="192">
        <v>35</v>
      </c>
      <c r="CV41" s="189" t="s">
        <v>38</v>
      </c>
      <c r="CW41" s="190">
        <v>0</v>
      </c>
      <c r="CX41" s="190">
        <v>0</v>
      </c>
      <c r="CY41" s="190">
        <v>0</v>
      </c>
      <c r="CZ41" s="190">
        <f t="shared" si="16"/>
        <v>0</v>
      </c>
      <c r="DA41" s="191"/>
      <c r="DB41" s="192">
        <v>35</v>
      </c>
      <c r="DC41" s="189" t="s">
        <v>38</v>
      </c>
      <c r="DD41" s="190">
        <v>0</v>
      </c>
      <c r="DE41" s="190">
        <v>0</v>
      </c>
      <c r="DF41" s="190">
        <v>0</v>
      </c>
      <c r="DG41" s="190">
        <f t="shared" si="17"/>
        <v>0</v>
      </c>
      <c r="DH41" s="191"/>
      <c r="DI41" s="192">
        <v>35</v>
      </c>
      <c r="DJ41" s="189" t="s">
        <v>38</v>
      </c>
      <c r="DK41" s="190">
        <v>0</v>
      </c>
      <c r="DL41" s="190">
        <v>0</v>
      </c>
      <c r="DM41" s="190">
        <v>0</v>
      </c>
      <c r="DN41" s="190">
        <f t="shared" si="18"/>
        <v>0</v>
      </c>
      <c r="DO41" s="191"/>
      <c r="DP41" s="192">
        <v>35</v>
      </c>
      <c r="DQ41" s="189" t="s">
        <v>38</v>
      </c>
      <c r="DR41" s="190">
        <v>0</v>
      </c>
      <c r="DS41" s="190">
        <v>0</v>
      </c>
      <c r="DT41" s="190">
        <v>0</v>
      </c>
      <c r="DU41" s="190">
        <f t="shared" si="19"/>
        <v>0</v>
      </c>
      <c r="DV41" s="191"/>
      <c r="DW41" s="192">
        <v>35</v>
      </c>
      <c r="DX41" s="189" t="s">
        <v>38</v>
      </c>
      <c r="DY41" s="190">
        <v>0</v>
      </c>
      <c r="DZ41" s="190">
        <v>0</v>
      </c>
      <c r="EA41" s="190">
        <v>0</v>
      </c>
      <c r="EB41" s="190">
        <f t="shared" si="20"/>
        <v>0</v>
      </c>
      <c r="EC41" s="191"/>
      <c r="ED41" s="192">
        <v>35</v>
      </c>
      <c r="EE41" s="189" t="s">
        <v>38</v>
      </c>
      <c r="EF41" s="190">
        <v>0</v>
      </c>
      <c r="EG41" s="190">
        <v>0</v>
      </c>
      <c r="EH41" s="190">
        <v>0</v>
      </c>
      <c r="EI41" s="190">
        <f t="shared" si="21"/>
        <v>0</v>
      </c>
      <c r="EJ41" s="191"/>
      <c r="EK41" s="192">
        <v>35</v>
      </c>
      <c r="EL41" s="189" t="s">
        <v>38</v>
      </c>
      <c r="EM41" s="190">
        <v>0</v>
      </c>
      <c r="EN41" s="190">
        <v>0</v>
      </c>
      <c r="EO41" s="190">
        <v>0</v>
      </c>
      <c r="EP41" s="190">
        <f t="shared" si="22"/>
        <v>0</v>
      </c>
      <c r="EQ41" s="191"/>
      <c r="ER41" s="192">
        <v>35</v>
      </c>
      <c r="ES41" s="189" t="s">
        <v>38</v>
      </c>
      <c r="ET41" s="190">
        <v>0</v>
      </c>
      <c r="EU41" s="190">
        <v>0</v>
      </c>
      <c r="EV41" s="190">
        <v>0</v>
      </c>
      <c r="EW41" s="190">
        <f t="shared" si="23"/>
        <v>0</v>
      </c>
      <c r="EX41" s="191"/>
      <c r="EY41" s="192">
        <v>35</v>
      </c>
      <c r="EZ41" s="189" t="s">
        <v>38</v>
      </c>
      <c r="FA41" s="190">
        <v>0</v>
      </c>
      <c r="FB41" s="190">
        <v>0</v>
      </c>
      <c r="FC41" s="190">
        <v>0</v>
      </c>
      <c r="FD41" s="190">
        <f t="shared" si="24"/>
        <v>0</v>
      </c>
      <c r="FE41" s="191"/>
      <c r="FF41" s="192">
        <v>35</v>
      </c>
      <c r="FG41" s="189" t="s">
        <v>38</v>
      </c>
      <c r="FH41" s="190">
        <v>0</v>
      </c>
      <c r="FI41" s="190">
        <v>0</v>
      </c>
      <c r="FJ41" s="190">
        <v>0</v>
      </c>
      <c r="FK41" s="190">
        <f t="shared" si="25"/>
        <v>0</v>
      </c>
      <c r="FL41" s="191"/>
      <c r="FM41" s="192">
        <v>35</v>
      </c>
      <c r="FN41" s="189" t="s">
        <v>38</v>
      </c>
      <c r="FO41" s="190">
        <v>141</v>
      </c>
      <c r="FP41" s="190">
        <v>7050</v>
      </c>
      <c r="FQ41" s="190">
        <v>0</v>
      </c>
      <c r="FR41" s="190">
        <f t="shared" si="26"/>
        <v>7050</v>
      </c>
      <c r="FS41" s="191"/>
      <c r="FT41" s="192">
        <v>35</v>
      </c>
      <c r="FU41" s="189" t="s">
        <v>38</v>
      </c>
      <c r="FV41" s="190">
        <v>0</v>
      </c>
      <c r="FW41" s="190">
        <v>0</v>
      </c>
      <c r="FX41" s="190">
        <v>0</v>
      </c>
      <c r="FY41" s="190">
        <f t="shared" si="27"/>
        <v>0</v>
      </c>
      <c r="FZ41" s="191"/>
      <c r="GA41" s="192">
        <v>35</v>
      </c>
      <c r="GB41" s="189" t="s">
        <v>38</v>
      </c>
      <c r="GC41" s="190">
        <v>33864</v>
      </c>
      <c r="GD41" s="190">
        <v>101592</v>
      </c>
      <c r="GE41" s="190">
        <v>0</v>
      </c>
      <c r="GF41" s="190">
        <f t="shared" si="28"/>
        <v>101592</v>
      </c>
      <c r="GG41" s="191"/>
      <c r="GH41" s="192">
        <v>35</v>
      </c>
      <c r="GI41" s="189" t="s">
        <v>38</v>
      </c>
      <c r="GJ41" s="190">
        <v>0</v>
      </c>
      <c r="GK41" s="190">
        <v>0</v>
      </c>
      <c r="GL41" s="190">
        <v>0</v>
      </c>
      <c r="GM41" s="190">
        <f t="shared" si="29"/>
        <v>0</v>
      </c>
      <c r="GN41" s="191"/>
      <c r="GO41" s="192">
        <v>35</v>
      </c>
      <c r="GP41" s="189" t="s">
        <v>38</v>
      </c>
      <c r="GQ41" s="190">
        <v>0</v>
      </c>
      <c r="GR41" s="190">
        <v>0</v>
      </c>
      <c r="GS41" s="190">
        <v>0</v>
      </c>
      <c r="GT41" s="190">
        <f t="shared" si="30"/>
        <v>0</v>
      </c>
      <c r="GU41" s="191"/>
      <c r="GV41" s="192">
        <v>35</v>
      </c>
      <c r="GW41" s="189" t="s">
        <v>38</v>
      </c>
      <c r="GX41" s="190">
        <v>0</v>
      </c>
      <c r="GY41" s="190">
        <v>0</v>
      </c>
      <c r="GZ41" s="190">
        <v>0</v>
      </c>
      <c r="HA41" s="190">
        <f t="shared" si="31"/>
        <v>0</v>
      </c>
      <c r="HB41" s="191"/>
      <c r="HC41" s="192">
        <v>35</v>
      </c>
      <c r="HD41" s="189" t="s">
        <v>38</v>
      </c>
      <c r="HE41" s="190">
        <v>0</v>
      </c>
      <c r="HF41" s="190">
        <v>26000</v>
      </c>
      <c r="HG41" s="190">
        <v>0</v>
      </c>
      <c r="HH41" s="190">
        <f t="shared" si="32"/>
        <v>26000</v>
      </c>
      <c r="HI41" s="191"/>
      <c r="HJ41" s="192">
        <v>35</v>
      </c>
      <c r="HK41" s="189" t="s">
        <v>38</v>
      </c>
      <c r="HL41" s="190">
        <v>0</v>
      </c>
      <c r="HM41" s="190">
        <v>0</v>
      </c>
      <c r="HN41" s="190">
        <v>0</v>
      </c>
      <c r="HO41" s="190">
        <f t="shared" si="33"/>
        <v>0</v>
      </c>
      <c r="HP41" s="191"/>
      <c r="HQ41" s="192">
        <v>35</v>
      </c>
      <c r="HR41" s="189" t="s">
        <v>38</v>
      </c>
      <c r="HS41" s="190">
        <v>22</v>
      </c>
      <c r="HT41" s="190">
        <v>74700</v>
      </c>
      <c r="HU41" s="190">
        <v>0</v>
      </c>
      <c r="HV41" s="190">
        <f t="shared" si="34"/>
        <v>74700</v>
      </c>
      <c r="HW41" s="191"/>
      <c r="HX41" s="192">
        <v>35</v>
      </c>
      <c r="HY41" s="189" t="s">
        <v>38</v>
      </c>
      <c r="HZ41" s="190">
        <v>0</v>
      </c>
      <c r="IA41" s="190">
        <v>0</v>
      </c>
      <c r="IB41" s="190">
        <v>0</v>
      </c>
      <c r="IC41" s="190">
        <f t="shared" si="35"/>
        <v>0</v>
      </c>
      <c r="ID41" s="191"/>
      <c r="IE41" s="192">
        <v>35</v>
      </c>
      <c r="IF41" s="189" t="s">
        <v>38</v>
      </c>
      <c r="IG41" s="190">
        <v>0</v>
      </c>
      <c r="IH41" s="190">
        <v>0</v>
      </c>
      <c r="II41" s="190">
        <v>0</v>
      </c>
      <c r="IJ41" s="190">
        <f t="shared" si="36"/>
        <v>0</v>
      </c>
      <c r="IK41" s="191"/>
      <c r="IL41" s="192">
        <v>35</v>
      </c>
      <c r="IM41" s="189" t="s">
        <v>38</v>
      </c>
      <c r="IN41" s="190">
        <v>0</v>
      </c>
      <c r="IO41" s="190">
        <v>0</v>
      </c>
      <c r="IP41" s="190">
        <v>0</v>
      </c>
      <c r="IQ41" s="190">
        <f t="shared" si="37"/>
        <v>0</v>
      </c>
      <c r="IR41" s="191"/>
      <c r="IS41" s="192">
        <v>35</v>
      </c>
      <c r="IT41" s="189" t="s">
        <v>38</v>
      </c>
      <c r="IU41" s="190">
        <v>0</v>
      </c>
      <c r="IV41" s="190">
        <v>0</v>
      </c>
      <c r="IW41" s="190">
        <v>0</v>
      </c>
      <c r="IX41" s="190">
        <f t="shared" si="38"/>
        <v>0</v>
      </c>
      <c r="IY41" s="191"/>
      <c r="IZ41" s="192">
        <v>35</v>
      </c>
      <c r="JA41" s="189" t="s">
        <v>38</v>
      </c>
      <c r="JB41" s="190">
        <v>0</v>
      </c>
      <c r="JC41" s="190">
        <v>0</v>
      </c>
      <c r="JD41" s="190">
        <v>0</v>
      </c>
      <c r="JE41" s="190">
        <f t="shared" si="39"/>
        <v>0</v>
      </c>
      <c r="JF41" s="191"/>
      <c r="JG41" s="192">
        <v>35</v>
      </c>
      <c r="JH41" s="189" t="s">
        <v>38</v>
      </c>
      <c r="JI41" s="190">
        <v>0</v>
      </c>
      <c r="JJ41" s="190">
        <v>0</v>
      </c>
      <c r="JK41" s="190">
        <v>100000</v>
      </c>
      <c r="JL41" s="190">
        <f t="shared" si="40"/>
        <v>100000</v>
      </c>
      <c r="JM41" s="191"/>
      <c r="JN41" s="192">
        <v>35</v>
      </c>
      <c r="JO41" s="189" t="s">
        <v>38</v>
      </c>
      <c r="JP41" s="190">
        <v>0</v>
      </c>
      <c r="JQ41" s="190">
        <f t="shared" si="41"/>
        <v>209342</v>
      </c>
      <c r="JR41" s="190">
        <f t="shared" si="0"/>
        <v>100000</v>
      </c>
      <c r="JS41" s="190">
        <f t="shared" si="1"/>
        <v>309342</v>
      </c>
      <c r="JT41" s="9"/>
    </row>
    <row r="42" spans="1:280" ht="15.75" hidden="1">
      <c r="A42" s="192">
        <v>36</v>
      </c>
      <c r="B42" s="189" t="s">
        <v>39</v>
      </c>
      <c r="C42" s="190">
        <v>0</v>
      </c>
      <c r="D42" s="190">
        <v>0</v>
      </c>
      <c r="E42" s="190">
        <v>0</v>
      </c>
      <c r="F42" s="190">
        <f t="shared" si="2"/>
        <v>0</v>
      </c>
      <c r="G42" s="191"/>
      <c r="H42" s="192">
        <v>36</v>
      </c>
      <c r="I42" s="189" t="s">
        <v>39</v>
      </c>
      <c r="J42" s="190">
        <v>0</v>
      </c>
      <c r="K42" s="190">
        <v>0</v>
      </c>
      <c r="L42" s="190">
        <v>0</v>
      </c>
      <c r="M42" s="190">
        <f t="shared" si="3"/>
        <v>0</v>
      </c>
      <c r="N42" s="191"/>
      <c r="O42" s="192">
        <v>36</v>
      </c>
      <c r="P42" s="189" t="s">
        <v>39</v>
      </c>
      <c r="Q42" s="190">
        <v>0</v>
      </c>
      <c r="R42" s="190">
        <v>0</v>
      </c>
      <c r="S42" s="190">
        <v>0</v>
      </c>
      <c r="T42" s="190">
        <f t="shared" si="4"/>
        <v>0</v>
      </c>
      <c r="U42" s="191"/>
      <c r="V42" s="192">
        <v>36</v>
      </c>
      <c r="W42" s="189" t="s">
        <v>39</v>
      </c>
      <c r="X42" s="190">
        <v>0</v>
      </c>
      <c r="Y42" s="190">
        <v>0</v>
      </c>
      <c r="Z42" s="190">
        <v>0</v>
      </c>
      <c r="AA42" s="190">
        <f t="shared" si="5"/>
        <v>0</v>
      </c>
      <c r="AB42" s="191"/>
      <c r="AC42" s="192">
        <v>36</v>
      </c>
      <c r="AD42" s="189" t="s">
        <v>39</v>
      </c>
      <c r="AE42" s="190">
        <v>0</v>
      </c>
      <c r="AF42" s="190">
        <v>0</v>
      </c>
      <c r="AG42" s="190">
        <v>0</v>
      </c>
      <c r="AH42" s="190">
        <f t="shared" si="6"/>
        <v>0</v>
      </c>
      <c r="AI42" s="191"/>
      <c r="AJ42" s="192">
        <v>36</v>
      </c>
      <c r="AK42" s="189" t="s">
        <v>39</v>
      </c>
      <c r="AL42" s="190">
        <v>0</v>
      </c>
      <c r="AM42" s="190">
        <v>0</v>
      </c>
      <c r="AN42" s="190">
        <v>0</v>
      </c>
      <c r="AO42" s="190">
        <f t="shared" si="7"/>
        <v>0</v>
      </c>
      <c r="AP42" s="191"/>
      <c r="AQ42" s="192">
        <v>36</v>
      </c>
      <c r="AR42" s="189" t="s">
        <v>39</v>
      </c>
      <c r="AS42" s="190">
        <v>0</v>
      </c>
      <c r="AT42" s="190">
        <v>0</v>
      </c>
      <c r="AU42" s="190">
        <v>0</v>
      </c>
      <c r="AV42" s="190">
        <f t="shared" si="8"/>
        <v>0</v>
      </c>
      <c r="AW42" s="191"/>
      <c r="AX42" s="192">
        <v>36</v>
      </c>
      <c r="AY42" s="189" t="s">
        <v>39</v>
      </c>
      <c r="AZ42" s="190">
        <v>0</v>
      </c>
      <c r="BA42" s="190">
        <v>0</v>
      </c>
      <c r="BB42" s="190">
        <v>0</v>
      </c>
      <c r="BC42" s="190">
        <f t="shared" si="9"/>
        <v>0</v>
      </c>
      <c r="BD42" s="191"/>
      <c r="BE42" s="192">
        <v>36</v>
      </c>
      <c r="BF42" s="189" t="s">
        <v>39</v>
      </c>
      <c r="BG42" s="190">
        <v>0</v>
      </c>
      <c r="BH42" s="190">
        <v>0</v>
      </c>
      <c r="BI42" s="190">
        <v>0</v>
      </c>
      <c r="BJ42" s="190">
        <f t="shared" si="10"/>
        <v>0</v>
      </c>
      <c r="BK42" s="191"/>
      <c r="BL42" s="192">
        <v>36</v>
      </c>
      <c r="BM42" s="189" t="s">
        <v>39</v>
      </c>
      <c r="BN42" s="190">
        <v>0</v>
      </c>
      <c r="BO42" s="190">
        <v>0</v>
      </c>
      <c r="BP42" s="190">
        <v>0</v>
      </c>
      <c r="BQ42" s="190">
        <f t="shared" si="11"/>
        <v>0</v>
      </c>
      <c r="BR42" s="191"/>
      <c r="BS42" s="192">
        <v>36</v>
      </c>
      <c r="BT42" s="189" t="s">
        <v>39</v>
      </c>
      <c r="BU42" s="190">
        <v>0</v>
      </c>
      <c r="BV42" s="190">
        <v>0</v>
      </c>
      <c r="BW42" s="190">
        <v>0</v>
      </c>
      <c r="BX42" s="190">
        <f t="shared" si="12"/>
        <v>0</v>
      </c>
      <c r="BY42" s="191"/>
      <c r="BZ42" s="192">
        <v>36</v>
      </c>
      <c r="CA42" s="189" t="s">
        <v>39</v>
      </c>
      <c r="CB42" s="190">
        <v>0</v>
      </c>
      <c r="CC42" s="190">
        <v>0</v>
      </c>
      <c r="CD42" s="190">
        <v>0</v>
      </c>
      <c r="CE42" s="190">
        <f t="shared" si="13"/>
        <v>0</v>
      </c>
      <c r="CF42" s="191"/>
      <c r="CG42" s="192">
        <v>36</v>
      </c>
      <c r="CH42" s="189" t="s">
        <v>39</v>
      </c>
      <c r="CI42" s="190">
        <v>0</v>
      </c>
      <c r="CJ42" s="190">
        <v>0</v>
      </c>
      <c r="CK42" s="190">
        <v>0</v>
      </c>
      <c r="CL42" s="190">
        <f t="shared" si="14"/>
        <v>0</v>
      </c>
      <c r="CM42" s="191"/>
      <c r="CN42" s="192">
        <v>36</v>
      </c>
      <c r="CO42" s="189" t="s">
        <v>39</v>
      </c>
      <c r="CP42" s="190">
        <v>0</v>
      </c>
      <c r="CQ42" s="190">
        <v>0</v>
      </c>
      <c r="CR42" s="190">
        <v>0</v>
      </c>
      <c r="CS42" s="190">
        <f t="shared" si="15"/>
        <v>0</v>
      </c>
      <c r="CT42" s="191"/>
      <c r="CU42" s="192">
        <v>36</v>
      </c>
      <c r="CV42" s="189" t="s">
        <v>39</v>
      </c>
      <c r="CW42" s="190">
        <v>0</v>
      </c>
      <c r="CX42" s="190">
        <v>0</v>
      </c>
      <c r="CY42" s="190">
        <v>0</v>
      </c>
      <c r="CZ42" s="190">
        <f t="shared" si="16"/>
        <v>0</v>
      </c>
      <c r="DA42" s="191"/>
      <c r="DB42" s="192">
        <v>36</v>
      </c>
      <c r="DC42" s="189" t="s">
        <v>39</v>
      </c>
      <c r="DD42" s="190">
        <v>0</v>
      </c>
      <c r="DE42" s="190">
        <v>0</v>
      </c>
      <c r="DF42" s="190">
        <v>0</v>
      </c>
      <c r="DG42" s="190">
        <f t="shared" si="17"/>
        <v>0</v>
      </c>
      <c r="DH42" s="191"/>
      <c r="DI42" s="192">
        <v>36</v>
      </c>
      <c r="DJ42" s="189" t="s">
        <v>39</v>
      </c>
      <c r="DK42" s="190">
        <v>0</v>
      </c>
      <c r="DL42" s="190">
        <v>0</v>
      </c>
      <c r="DM42" s="190">
        <v>0</v>
      </c>
      <c r="DN42" s="190">
        <f t="shared" si="18"/>
        <v>0</v>
      </c>
      <c r="DO42" s="191"/>
      <c r="DP42" s="192">
        <v>36</v>
      </c>
      <c r="DQ42" s="189" t="s">
        <v>39</v>
      </c>
      <c r="DR42" s="190">
        <v>0</v>
      </c>
      <c r="DS42" s="190">
        <v>0</v>
      </c>
      <c r="DT42" s="190">
        <v>0</v>
      </c>
      <c r="DU42" s="190">
        <f t="shared" si="19"/>
        <v>0</v>
      </c>
      <c r="DV42" s="191"/>
      <c r="DW42" s="192">
        <v>36</v>
      </c>
      <c r="DX42" s="189" t="s">
        <v>39</v>
      </c>
      <c r="DY42" s="190">
        <v>0</v>
      </c>
      <c r="DZ42" s="190">
        <v>0</v>
      </c>
      <c r="EA42" s="190">
        <v>0</v>
      </c>
      <c r="EB42" s="190">
        <f t="shared" si="20"/>
        <v>0</v>
      </c>
      <c r="EC42" s="191"/>
      <c r="ED42" s="192">
        <v>36</v>
      </c>
      <c r="EE42" s="189" t="s">
        <v>39</v>
      </c>
      <c r="EF42" s="190">
        <v>0</v>
      </c>
      <c r="EG42" s="190">
        <v>0</v>
      </c>
      <c r="EH42" s="190">
        <v>0</v>
      </c>
      <c r="EI42" s="190">
        <f t="shared" si="21"/>
        <v>0</v>
      </c>
      <c r="EJ42" s="191"/>
      <c r="EK42" s="192">
        <v>36</v>
      </c>
      <c r="EL42" s="189" t="s">
        <v>39</v>
      </c>
      <c r="EM42" s="190">
        <v>0</v>
      </c>
      <c r="EN42" s="190">
        <v>0</v>
      </c>
      <c r="EO42" s="190">
        <v>0</v>
      </c>
      <c r="EP42" s="190">
        <f t="shared" si="22"/>
        <v>0</v>
      </c>
      <c r="EQ42" s="191"/>
      <c r="ER42" s="192">
        <v>36</v>
      </c>
      <c r="ES42" s="189" t="s">
        <v>39</v>
      </c>
      <c r="ET42" s="190">
        <v>0</v>
      </c>
      <c r="EU42" s="190">
        <v>0</v>
      </c>
      <c r="EV42" s="190">
        <v>0</v>
      </c>
      <c r="EW42" s="190">
        <f t="shared" si="23"/>
        <v>0</v>
      </c>
      <c r="EX42" s="191"/>
      <c r="EY42" s="192">
        <v>36</v>
      </c>
      <c r="EZ42" s="189" t="s">
        <v>39</v>
      </c>
      <c r="FA42" s="190">
        <v>0</v>
      </c>
      <c r="FB42" s="190">
        <v>0</v>
      </c>
      <c r="FC42" s="190">
        <v>0</v>
      </c>
      <c r="FD42" s="190">
        <f t="shared" si="24"/>
        <v>0</v>
      </c>
      <c r="FE42" s="191"/>
      <c r="FF42" s="192">
        <v>36</v>
      </c>
      <c r="FG42" s="189" t="s">
        <v>39</v>
      </c>
      <c r="FH42" s="190">
        <v>0</v>
      </c>
      <c r="FI42" s="190">
        <v>0</v>
      </c>
      <c r="FJ42" s="190">
        <v>0</v>
      </c>
      <c r="FK42" s="190">
        <f t="shared" si="25"/>
        <v>0</v>
      </c>
      <c r="FL42" s="191"/>
      <c r="FM42" s="192">
        <v>36</v>
      </c>
      <c r="FN42" s="189" t="s">
        <v>39</v>
      </c>
      <c r="FO42" s="190">
        <v>106</v>
      </c>
      <c r="FP42" s="190">
        <v>5300</v>
      </c>
      <c r="FQ42" s="190">
        <v>0</v>
      </c>
      <c r="FR42" s="190">
        <f t="shared" si="26"/>
        <v>5300</v>
      </c>
      <c r="FS42" s="191"/>
      <c r="FT42" s="192">
        <v>36</v>
      </c>
      <c r="FU42" s="189" t="s">
        <v>39</v>
      </c>
      <c r="FV42" s="190">
        <v>0</v>
      </c>
      <c r="FW42" s="190">
        <v>0</v>
      </c>
      <c r="FX42" s="190">
        <v>0</v>
      </c>
      <c r="FY42" s="190">
        <f t="shared" si="27"/>
        <v>0</v>
      </c>
      <c r="FZ42" s="191"/>
      <c r="GA42" s="192">
        <v>36</v>
      </c>
      <c r="GB42" s="189" t="s">
        <v>39</v>
      </c>
      <c r="GC42" s="190">
        <v>22980</v>
      </c>
      <c r="GD42" s="190">
        <v>68940</v>
      </c>
      <c r="GE42" s="190">
        <v>0</v>
      </c>
      <c r="GF42" s="190">
        <f t="shared" si="28"/>
        <v>68940</v>
      </c>
      <c r="GG42" s="191"/>
      <c r="GH42" s="192">
        <v>36</v>
      </c>
      <c r="GI42" s="189" t="s">
        <v>39</v>
      </c>
      <c r="GJ42" s="190">
        <v>0</v>
      </c>
      <c r="GK42" s="190">
        <v>0</v>
      </c>
      <c r="GL42" s="190">
        <v>0</v>
      </c>
      <c r="GM42" s="190">
        <f t="shared" si="29"/>
        <v>0</v>
      </c>
      <c r="GN42" s="191"/>
      <c r="GO42" s="192">
        <v>36</v>
      </c>
      <c r="GP42" s="189" t="s">
        <v>39</v>
      </c>
      <c r="GQ42" s="190">
        <v>0</v>
      </c>
      <c r="GR42" s="190">
        <v>0</v>
      </c>
      <c r="GS42" s="190">
        <v>0</v>
      </c>
      <c r="GT42" s="190">
        <f t="shared" si="30"/>
        <v>0</v>
      </c>
      <c r="GU42" s="191"/>
      <c r="GV42" s="192">
        <v>36</v>
      </c>
      <c r="GW42" s="189" t="s">
        <v>39</v>
      </c>
      <c r="GX42" s="190">
        <v>0</v>
      </c>
      <c r="GY42" s="190">
        <v>0</v>
      </c>
      <c r="GZ42" s="190">
        <v>0</v>
      </c>
      <c r="HA42" s="190">
        <f t="shared" si="31"/>
        <v>0</v>
      </c>
      <c r="HB42" s="191"/>
      <c r="HC42" s="192">
        <v>36</v>
      </c>
      <c r="HD42" s="189" t="s">
        <v>39</v>
      </c>
      <c r="HE42" s="190">
        <v>0</v>
      </c>
      <c r="HF42" s="190">
        <v>15600</v>
      </c>
      <c r="HG42" s="190">
        <v>0</v>
      </c>
      <c r="HH42" s="190">
        <f t="shared" si="32"/>
        <v>15600</v>
      </c>
      <c r="HI42" s="191"/>
      <c r="HJ42" s="192">
        <v>36</v>
      </c>
      <c r="HK42" s="189" t="s">
        <v>39</v>
      </c>
      <c r="HL42" s="190">
        <v>0</v>
      </c>
      <c r="HM42" s="190">
        <v>0</v>
      </c>
      <c r="HN42" s="190">
        <v>0</v>
      </c>
      <c r="HO42" s="190">
        <f t="shared" si="33"/>
        <v>0</v>
      </c>
      <c r="HP42" s="191"/>
      <c r="HQ42" s="192">
        <v>36</v>
      </c>
      <c r="HR42" s="189" t="s">
        <v>39</v>
      </c>
      <c r="HS42" s="190">
        <v>19</v>
      </c>
      <c r="HT42" s="190">
        <v>64500</v>
      </c>
      <c r="HU42" s="190">
        <v>0</v>
      </c>
      <c r="HV42" s="190">
        <f t="shared" si="34"/>
        <v>64500</v>
      </c>
      <c r="HW42" s="191"/>
      <c r="HX42" s="192">
        <v>36</v>
      </c>
      <c r="HY42" s="189" t="s">
        <v>39</v>
      </c>
      <c r="HZ42" s="190">
        <v>0</v>
      </c>
      <c r="IA42" s="190">
        <v>0</v>
      </c>
      <c r="IB42" s="190">
        <v>0</v>
      </c>
      <c r="IC42" s="190">
        <f t="shared" si="35"/>
        <v>0</v>
      </c>
      <c r="ID42" s="191"/>
      <c r="IE42" s="192">
        <v>36</v>
      </c>
      <c r="IF42" s="189" t="s">
        <v>39</v>
      </c>
      <c r="IG42" s="190">
        <v>0</v>
      </c>
      <c r="IH42" s="190">
        <v>0</v>
      </c>
      <c r="II42" s="190">
        <v>0</v>
      </c>
      <c r="IJ42" s="190">
        <f t="shared" si="36"/>
        <v>0</v>
      </c>
      <c r="IK42" s="191"/>
      <c r="IL42" s="192">
        <v>36</v>
      </c>
      <c r="IM42" s="189" t="s">
        <v>39</v>
      </c>
      <c r="IN42" s="190">
        <v>0</v>
      </c>
      <c r="IO42" s="190">
        <v>0</v>
      </c>
      <c r="IP42" s="190">
        <v>0</v>
      </c>
      <c r="IQ42" s="190">
        <f t="shared" si="37"/>
        <v>0</v>
      </c>
      <c r="IR42" s="191"/>
      <c r="IS42" s="192">
        <v>36</v>
      </c>
      <c r="IT42" s="189" t="s">
        <v>39</v>
      </c>
      <c r="IU42" s="190">
        <v>0</v>
      </c>
      <c r="IV42" s="190">
        <v>0</v>
      </c>
      <c r="IW42" s="190">
        <v>0</v>
      </c>
      <c r="IX42" s="190">
        <f t="shared" si="38"/>
        <v>0</v>
      </c>
      <c r="IY42" s="191"/>
      <c r="IZ42" s="192">
        <v>36</v>
      </c>
      <c r="JA42" s="189" t="s">
        <v>39</v>
      </c>
      <c r="JB42" s="190">
        <v>0</v>
      </c>
      <c r="JC42" s="190">
        <v>0</v>
      </c>
      <c r="JD42" s="190">
        <v>0</v>
      </c>
      <c r="JE42" s="190">
        <f t="shared" si="39"/>
        <v>0</v>
      </c>
      <c r="JF42" s="191"/>
      <c r="JG42" s="192">
        <v>36</v>
      </c>
      <c r="JH42" s="189" t="s">
        <v>39</v>
      </c>
      <c r="JI42" s="190">
        <v>0</v>
      </c>
      <c r="JJ42" s="190">
        <v>0</v>
      </c>
      <c r="JK42" s="190">
        <v>100000</v>
      </c>
      <c r="JL42" s="190">
        <f t="shared" si="40"/>
        <v>100000</v>
      </c>
      <c r="JM42" s="191"/>
      <c r="JN42" s="192">
        <v>36</v>
      </c>
      <c r="JO42" s="189" t="s">
        <v>39</v>
      </c>
      <c r="JP42" s="190">
        <v>0</v>
      </c>
      <c r="JQ42" s="190">
        <f t="shared" si="41"/>
        <v>154340</v>
      </c>
      <c r="JR42" s="190">
        <f t="shared" si="0"/>
        <v>100000</v>
      </c>
      <c r="JS42" s="190">
        <f t="shared" si="1"/>
        <v>254340</v>
      </c>
      <c r="JT42" s="9"/>
    </row>
    <row r="43" spans="1:280" ht="15.75" hidden="1">
      <c r="A43" s="192">
        <v>37</v>
      </c>
      <c r="B43" s="189" t="s">
        <v>40</v>
      </c>
      <c r="C43" s="190">
        <v>0</v>
      </c>
      <c r="D43" s="190">
        <v>0</v>
      </c>
      <c r="E43" s="190">
        <v>0</v>
      </c>
      <c r="F43" s="190">
        <f t="shared" si="2"/>
        <v>0</v>
      </c>
      <c r="G43" s="191"/>
      <c r="H43" s="192">
        <v>37</v>
      </c>
      <c r="I43" s="189" t="s">
        <v>40</v>
      </c>
      <c r="J43" s="190">
        <v>0</v>
      </c>
      <c r="K43" s="190">
        <v>0</v>
      </c>
      <c r="L43" s="190">
        <v>0</v>
      </c>
      <c r="M43" s="190">
        <f t="shared" si="3"/>
        <v>0</v>
      </c>
      <c r="N43" s="191"/>
      <c r="O43" s="192">
        <v>37</v>
      </c>
      <c r="P43" s="189" t="s">
        <v>40</v>
      </c>
      <c r="Q43" s="190">
        <v>0</v>
      </c>
      <c r="R43" s="190">
        <v>0</v>
      </c>
      <c r="S43" s="190">
        <v>0</v>
      </c>
      <c r="T43" s="190">
        <f t="shared" si="4"/>
        <v>0</v>
      </c>
      <c r="U43" s="191"/>
      <c r="V43" s="192">
        <v>37</v>
      </c>
      <c r="W43" s="189" t="s">
        <v>40</v>
      </c>
      <c r="X43" s="190">
        <v>0</v>
      </c>
      <c r="Y43" s="190">
        <v>0</v>
      </c>
      <c r="Z43" s="190">
        <v>0</v>
      </c>
      <c r="AA43" s="190">
        <f t="shared" si="5"/>
        <v>0</v>
      </c>
      <c r="AB43" s="191"/>
      <c r="AC43" s="192">
        <v>37</v>
      </c>
      <c r="AD43" s="189" t="s">
        <v>40</v>
      </c>
      <c r="AE43" s="190">
        <v>0</v>
      </c>
      <c r="AF43" s="190">
        <v>0</v>
      </c>
      <c r="AG43" s="190">
        <v>0</v>
      </c>
      <c r="AH43" s="190">
        <f t="shared" si="6"/>
        <v>0</v>
      </c>
      <c r="AI43" s="191"/>
      <c r="AJ43" s="192">
        <v>37</v>
      </c>
      <c r="AK43" s="189" t="s">
        <v>40</v>
      </c>
      <c r="AL43" s="190">
        <v>0</v>
      </c>
      <c r="AM43" s="190">
        <v>0</v>
      </c>
      <c r="AN43" s="190">
        <v>0</v>
      </c>
      <c r="AO43" s="190">
        <f t="shared" si="7"/>
        <v>0</v>
      </c>
      <c r="AP43" s="191"/>
      <c r="AQ43" s="192">
        <v>37</v>
      </c>
      <c r="AR43" s="189" t="s">
        <v>40</v>
      </c>
      <c r="AS43" s="190">
        <v>0</v>
      </c>
      <c r="AT43" s="190">
        <v>0</v>
      </c>
      <c r="AU43" s="190">
        <v>0</v>
      </c>
      <c r="AV43" s="190">
        <f t="shared" si="8"/>
        <v>0</v>
      </c>
      <c r="AW43" s="191"/>
      <c r="AX43" s="192">
        <v>37</v>
      </c>
      <c r="AY43" s="189" t="s">
        <v>40</v>
      </c>
      <c r="AZ43" s="190">
        <v>0</v>
      </c>
      <c r="BA43" s="190">
        <v>0</v>
      </c>
      <c r="BB43" s="190">
        <v>0</v>
      </c>
      <c r="BC43" s="190">
        <f t="shared" si="9"/>
        <v>0</v>
      </c>
      <c r="BD43" s="191"/>
      <c r="BE43" s="192">
        <v>37</v>
      </c>
      <c r="BF43" s="189" t="s">
        <v>40</v>
      </c>
      <c r="BG43" s="190">
        <v>0</v>
      </c>
      <c r="BH43" s="190">
        <v>0</v>
      </c>
      <c r="BI43" s="190">
        <v>0</v>
      </c>
      <c r="BJ43" s="190">
        <f t="shared" si="10"/>
        <v>0</v>
      </c>
      <c r="BK43" s="191"/>
      <c r="BL43" s="192">
        <v>37</v>
      </c>
      <c r="BM43" s="189" t="s">
        <v>40</v>
      </c>
      <c r="BN43" s="190">
        <v>0</v>
      </c>
      <c r="BO43" s="190">
        <v>0</v>
      </c>
      <c r="BP43" s="190">
        <v>0</v>
      </c>
      <c r="BQ43" s="190">
        <f t="shared" si="11"/>
        <v>0</v>
      </c>
      <c r="BR43" s="191"/>
      <c r="BS43" s="192">
        <v>37</v>
      </c>
      <c r="BT43" s="189" t="s">
        <v>40</v>
      </c>
      <c r="BU43" s="190">
        <v>0</v>
      </c>
      <c r="BV43" s="190">
        <v>0</v>
      </c>
      <c r="BW43" s="190">
        <v>0</v>
      </c>
      <c r="BX43" s="190">
        <f t="shared" si="12"/>
        <v>0</v>
      </c>
      <c r="BY43" s="191"/>
      <c r="BZ43" s="192">
        <v>37</v>
      </c>
      <c r="CA43" s="189" t="s">
        <v>40</v>
      </c>
      <c r="CB43" s="190">
        <v>0</v>
      </c>
      <c r="CC43" s="190">
        <v>0</v>
      </c>
      <c r="CD43" s="190">
        <v>0</v>
      </c>
      <c r="CE43" s="190">
        <f t="shared" si="13"/>
        <v>0</v>
      </c>
      <c r="CF43" s="191"/>
      <c r="CG43" s="192">
        <v>37</v>
      </c>
      <c r="CH43" s="189" t="s">
        <v>40</v>
      </c>
      <c r="CI43" s="190">
        <v>0</v>
      </c>
      <c r="CJ43" s="190">
        <v>0</v>
      </c>
      <c r="CK43" s="190">
        <v>0</v>
      </c>
      <c r="CL43" s="190">
        <f t="shared" si="14"/>
        <v>0</v>
      </c>
      <c r="CM43" s="191"/>
      <c r="CN43" s="192">
        <v>37</v>
      </c>
      <c r="CO43" s="189" t="s">
        <v>40</v>
      </c>
      <c r="CP43" s="190">
        <v>0</v>
      </c>
      <c r="CQ43" s="190">
        <v>0</v>
      </c>
      <c r="CR43" s="190">
        <v>0</v>
      </c>
      <c r="CS43" s="190">
        <f t="shared" si="15"/>
        <v>0</v>
      </c>
      <c r="CT43" s="191"/>
      <c r="CU43" s="192">
        <v>37</v>
      </c>
      <c r="CV43" s="189" t="s">
        <v>40</v>
      </c>
      <c r="CW43" s="190">
        <v>0</v>
      </c>
      <c r="CX43" s="190">
        <v>0</v>
      </c>
      <c r="CY43" s="190">
        <v>0</v>
      </c>
      <c r="CZ43" s="190">
        <f t="shared" si="16"/>
        <v>0</v>
      </c>
      <c r="DA43" s="191"/>
      <c r="DB43" s="192">
        <v>37</v>
      </c>
      <c r="DC43" s="189" t="s">
        <v>40</v>
      </c>
      <c r="DD43" s="190">
        <v>0</v>
      </c>
      <c r="DE43" s="190">
        <v>0</v>
      </c>
      <c r="DF43" s="190">
        <v>0</v>
      </c>
      <c r="DG43" s="190">
        <f t="shared" si="17"/>
        <v>0</v>
      </c>
      <c r="DH43" s="191"/>
      <c r="DI43" s="192">
        <v>37</v>
      </c>
      <c r="DJ43" s="189" t="s">
        <v>40</v>
      </c>
      <c r="DK43" s="190">
        <v>0</v>
      </c>
      <c r="DL43" s="190">
        <v>0</v>
      </c>
      <c r="DM43" s="190">
        <v>0</v>
      </c>
      <c r="DN43" s="190">
        <f t="shared" si="18"/>
        <v>0</v>
      </c>
      <c r="DO43" s="191"/>
      <c r="DP43" s="192">
        <v>37</v>
      </c>
      <c r="DQ43" s="189" t="s">
        <v>40</v>
      </c>
      <c r="DR43" s="190">
        <v>0</v>
      </c>
      <c r="DS43" s="190">
        <v>0</v>
      </c>
      <c r="DT43" s="190">
        <v>0</v>
      </c>
      <c r="DU43" s="190">
        <f t="shared" si="19"/>
        <v>0</v>
      </c>
      <c r="DV43" s="191"/>
      <c r="DW43" s="192">
        <v>37</v>
      </c>
      <c r="DX43" s="189" t="s">
        <v>40</v>
      </c>
      <c r="DY43" s="190">
        <v>0</v>
      </c>
      <c r="DZ43" s="190">
        <v>0</v>
      </c>
      <c r="EA43" s="190">
        <v>0</v>
      </c>
      <c r="EB43" s="190">
        <f t="shared" si="20"/>
        <v>0</v>
      </c>
      <c r="EC43" s="191"/>
      <c r="ED43" s="192">
        <v>37</v>
      </c>
      <c r="EE43" s="189" t="s">
        <v>40</v>
      </c>
      <c r="EF43" s="190">
        <v>0</v>
      </c>
      <c r="EG43" s="190">
        <v>0</v>
      </c>
      <c r="EH43" s="190">
        <v>0</v>
      </c>
      <c r="EI43" s="190">
        <f t="shared" si="21"/>
        <v>0</v>
      </c>
      <c r="EJ43" s="191"/>
      <c r="EK43" s="192">
        <v>37</v>
      </c>
      <c r="EL43" s="189" t="s">
        <v>40</v>
      </c>
      <c r="EM43" s="190">
        <v>0</v>
      </c>
      <c r="EN43" s="190">
        <v>0</v>
      </c>
      <c r="EO43" s="190">
        <v>0</v>
      </c>
      <c r="EP43" s="190">
        <f t="shared" si="22"/>
        <v>0</v>
      </c>
      <c r="EQ43" s="191"/>
      <c r="ER43" s="192">
        <v>37</v>
      </c>
      <c r="ES43" s="189" t="s">
        <v>40</v>
      </c>
      <c r="ET43" s="190">
        <v>0</v>
      </c>
      <c r="EU43" s="190">
        <v>0</v>
      </c>
      <c r="EV43" s="190">
        <v>0</v>
      </c>
      <c r="EW43" s="190">
        <f t="shared" si="23"/>
        <v>0</v>
      </c>
      <c r="EX43" s="191"/>
      <c r="EY43" s="192">
        <v>37</v>
      </c>
      <c r="EZ43" s="189" t="s">
        <v>40</v>
      </c>
      <c r="FA43" s="190">
        <v>0</v>
      </c>
      <c r="FB43" s="190">
        <v>0</v>
      </c>
      <c r="FC43" s="190">
        <v>0</v>
      </c>
      <c r="FD43" s="190">
        <f t="shared" si="24"/>
        <v>0</v>
      </c>
      <c r="FE43" s="191"/>
      <c r="FF43" s="192">
        <v>37</v>
      </c>
      <c r="FG43" s="189" t="s">
        <v>40</v>
      </c>
      <c r="FH43" s="190">
        <v>0</v>
      </c>
      <c r="FI43" s="190">
        <v>0</v>
      </c>
      <c r="FJ43" s="190">
        <v>0</v>
      </c>
      <c r="FK43" s="190">
        <f t="shared" si="25"/>
        <v>0</v>
      </c>
      <c r="FL43" s="191"/>
      <c r="FM43" s="192">
        <v>37</v>
      </c>
      <c r="FN43" s="189" t="s">
        <v>40</v>
      </c>
      <c r="FO43" s="190">
        <v>159</v>
      </c>
      <c r="FP43" s="190">
        <v>7950</v>
      </c>
      <c r="FQ43" s="190">
        <v>0</v>
      </c>
      <c r="FR43" s="190">
        <f t="shared" si="26"/>
        <v>7950</v>
      </c>
      <c r="FS43" s="191"/>
      <c r="FT43" s="192">
        <v>37</v>
      </c>
      <c r="FU43" s="189" t="s">
        <v>40</v>
      </c>
      <c r="FV43" s="190">
        <v>0</v>
      </c>
      <c r="FW43" s="190">
        <v>0</v>
      </c>
      <c r="FX43" s="190">
        <v>0</v>
      </c>
      <c r="FY43" s="190">
        <f t="shared" si="27"/>
        <v>0</v>
      </c>
      <c r="FZ43" s="191"/>
      <c r="GA43" s="192">
        <v>37</v>
      </c>
      <c r="GB43" s="189" t="s">
        <v>40</v>
      </c>
      <c r="GC43" s="190">
        <v>35184</v>
      </c>
      <c r="GD43" s="190">
        <v>105552</v>
      </c>
      <c r="GE43" s="190">
        <v>0</v>
      </c>
      <c r="GF43" s="190">
        <f t="shared" si="28"/>
        <v>105552</v>
      </c>
      <c r="GG43" s="191"/>
      <c r="GH43" s="192">
        <v>37</v>
      </c>
      <c r="GI43" s="189" t="s">
        <v>40</v>
      </c>
      <c r="GJ43" s="190">
        <v>0</v>
      </c>
      <c r="GK43" s="190">
        <v>0</v>
      </c>
      <c r="GL43" s="190">
        <v>0</v>
      </c>
      <c r="GM43" s="190">
        <f t="shared" si="29"/>
        <v>0</v>
      </c>
      <c r="GN43" s="191"/>
      <c r="GO43" s="192">
        <v>37</v>
      </c>
      <c r="GP43" s="189" t="s">
        <v>40</v>
      </c>
      <c r="GQ43" s="190">
        <v>0</v>
      </c>
      <c r="GR43" s="190">
        <v>0</v>
      </c>
      <c r="GS43" s="190">
        <v>0</v>
      </c>
      <c r="GT43" s="190">
        <f t="shared" si="30"/>
        <v>0</v>
      </c>
      <c r="GU43" s="191"/>
      <c r="GV43" s="192">
        <v>37</v>
      </c>
      <c r="GW43" s="189" t="s">
        <v>40</v>
      </c>
      <c r="GX43" s="190">
        <v>0</v>
      </c>
      <c r="GY43" s="190">
        <v>26000</v>
      </c>
      <c r="GZ43" s="190">
        <v>0</v>
      </c>
      <c r="HA43" s="190">
        <f t="shared" si="31"/>
        <v>26000</v>
      </c>
      <c r="HB43" s="191"/>
      <c r="HC43" s="192">
        <v>37</v>
      </c>
      <c r="HD43" s="189" t="s">
        <v>40</v>
      </c>
      <c r="HE43" s="190">
        <v>0</v>
      </c>
      <c r="HF43" s="190">
        <v>22100</v>
      </c>
      <c r="HG43" s="190">
        <v>0</v>
      </c>
      <c r="HH43" s="190">
        <f t="shared" si="32"/>
        <v>22100</v>
      </c>
      <c r="HI43" s="191"/>
      <c r="HJ43" s="192">
        <v>37</v>
      </c>
      <c r="HK43" s="189" t="s">
        <v>40</v>
      </c>
      <c r="HL43" s="190">
        <v>0</v>
      </c>
      <c r="HM43" s="190">
        <v>0</v>
      </c>
      <c r="HN43" s="190">
        <v>0</v>
      </c>
      <c r="HO43" s="190">
        <f t="shared" si="33"/>
        <v>0</v>
      </c>
      <c r="HP43" s="191"/>
      <c r="HQ43" s="192">
        <v>37</v>
      </c>
      <c r="HR43" s="189" t="s">
        <v>40</v>
      </c>
      <c r="HS43" s="190">
        <v>18</v>
      </c>
      <c r="HT43" s="190">
        <v>61100</v>
      </c>
      <c r="HU43" s="190">
        <v>0</v>
      </c>
      <c r="HV43" s="190">
        <f t="shared" si="34"/>
        <v>61100</v>
      </c>
      <c r="HW43" s="191"/>
      <c r="HX43" s="192">
        <v>37</v>
      </c>
      <c r="HY43" s="189" t="s">
        <v>40</v>
      </c>
      <c r="HZ43" s="190">
        <v>0</v>
      </c>
      <c r="IA43" s="190">
        <v>0</v>
      </c>
      <c r="IB43" s="190">
        <v>0</v>
      </c>
      <c r="IC43" s="190">
        <f t="shared" si="35"/>
        <v>0</v>
      </c>
      <c r="ID43" s="191"/>
      <c r="IE43" s="192">
        <v>37</v>
      </c>
      <c r="IF43" s="189" t="s">
        <v>40</v>
      </c>
      <c r="IG43" s="190">
        <v>0</v>
      </c>
      <c r="IH43" s="190">
        <v>0</v>
      </c>
      <c r="II43" s="190">
        <v>0</v>
      </c>
      <c r="IJ43" s="190">
        <f t="shared" si="36"/>
        <v>0</v>
      </c>
      <c r="IK43" s="191"/>
      <c r="IL43" s="192">
        <v>37</v>
      </c>
      <c r="IM43" s="189" t="s">
        <v>40</v>
      </c>
      <c r="IN43" s="190">
        <v>0</v>
      </c>
      <c r="IO43" s="190">
        <v>0</v>
      </c>
      <c r="IP43" s="190">
        <v>0</v>
      </c>
      <c r="IQ43" s="190">
        <f t="shared" si="37"/>
        <v>0</v>
      </c>
      <c r="IR43" s="191"/>
      <c r="IS43" s="192">
        <v>37</v>
      </c>
      <c r="IT43" s="189" t="s">
        <v>40</v>
      </c>
      <c r="IU43" s="190">
        <v>0</v>
      </c>
      <c r="IV43" s="190">
        <v>0</v>
      </c>
      <c r="IW43" s="190">
        <v>0</v>
      </c>
      <c r="IX43" s="190">
        <f t="shared" si="38"/>
        <v>0</v>
      </c>
      <c r="IY43" s="191"/>
      <c r="IZ43" s="192">
        <v>37</v>
      </c>
      <c r="JA43" s="189" t="s">
        <v>40</v>
      </c>
      <c r="JB43" s="190">
        <v>0</v>
      </c>
      <c r="JC43" s="190">
        <v>0</v>
      </c>
      <c r="JD43" s="190">
        <v>0</v>
      </c>
      <c r="JE43" s="190">
        <f t="shared" si="39"/>
        <v>0</v>
      </c>
      <c r="JF43" s="191"/>
      <c r="JG43" s="192">
        <v>37</v>
      </c>
      <c r="JH43" s="189" t="s">
        <v>40</v>
      </c>
      <c r="JI43" s="190">
        <v>0</v>
      </c>
      <c r="JJ43" s="190">
        <v>0</v>
      </c>
      <c r="JK43" s="190">
        <v>100000</v>
      </c>
      <c r="JL43" s="190">
        <f t="shared" si="40"/>
        <v>100000</v>
      </c>
      <c r="JM43" s="191"/>
      <c r="JN43" s="192">
        <v>37</v>
      </c>
      <c r="JO43" s="189" t="s">
        <v>40</v>
      </c>
      <c r="JP43" s="190">
        <v>0</v>
      </c>
      <c r="JQ43" s="190">
        <f t="shared" si="41"/>
        <v>222702</v>
      </c>
      <c r="JR43" s="190">
        <f t="shared" si="0"/>
        <v>100000</v>
      </c>
      <c r="JS43" s="190">
        <f t="shared" si="1"/>
        <v>322702</v>
      </c>
      <c r="JT43" s="9"/>
    </row>
    <row r="44" spans="1:280" ht="15.75" hidden="1">
      <c r="A44" s="192">
        <v>38</v>
      </c>
      <c r="B44" s="189" t="s">
        <v>41</v>
      </c>
      <c r="C44" s="190">
        <v>0</v>
      </c>
      <c r="D44" s="190">
        <v>0</v>
      </c>
      <c r="E44" s="190">
        <v>0</v>
      </c>
      <c r="F44" s="190">
        <f t="shared" si="2"/>
        <v>0</v>
      </c>
      <c r="G44" s="191"/>
      <c r="H44" s="192">
        <v>38</v>
      </c>
      <c r="I44" s="189" t="s">
        <v>41</v>
      </c>
      <c r="J44" s="190">
        <v>0</v>
      </c>
      <c r="K44" s="190">
        <v>0</v>
      </c>
      <c r="L44" s="190">
        <v>0</v>
      </c>
      <c r="M44" s="190">
        <f t="shared" si="3"/>
        <v>0</v>
      </c>
      <c r="N44" s="191"/>
      <c r="O44" s="192">
        <v>38</v>
      </c>
      <c r="P44" s="189" t="s">
        <v>41</v>
      </c>
      <c r="Q44" s="190">
        <v>0</v>
      </c>
      <c r="R44" s="190">
        <v>0</v>
      </c>
      <c r="S44" s="190">
        <v>0</v>
      </c>
      <c r="T44" s="190">
        <f t="shared" si="4"/>
        <v>0</v>
      </c>
      <c r="U44" s="191"/>
      <c r="V44" s="192">
        <v>38</v>
      </c>
      <c r="W44" s="189" t="s">
        <v>41</v>
      </c>
      <c r="X44" s="190">
        <v>0</v>
      </c>
      <c r="Y44" s="190">
        <v>0</v>
      </c>
      <c r="Z44" s="190">
        <v>0</v>
      </c>
      <c r="AA44" s="190">
        <f t="shared" si="5"/>
        <v>0</v>
      </c>
      <c r="AB44" s="191"/>
      <c r="AC44" s="192">
        <v>38</v>
      </c>
      <c r="AD44" s="189" t="s">
        <v>41</v>
      </c>
      <c r="AE44" s="190">
        <v>0</v>
      </c>
      <c r="AF44" s="190">
        <v>0</v>
      </c>
      <c r="AG44" s="190">
        <v>0</v>
      </c>
      <c r="AH44" s="190">
        <f t="shared" si="6"/>
        <v>0</v>
      </c>
      <c r="AI44" s="191"/>
      <c r="AJ44" s="192">
        <v>38</v>
      </c>
      <c r="AK44" s="189" t="s">
        <v>41</v>
      </c>
      <c r="AL44" s="190">
        <v>0</v>
      </c>
      <c r="AM44" s="190">
        <v>0</v>
      </c>
      <c r="AN44" s="190">
        <v>0</v>
      </c>
      <c r="AO44" s="190">
        <f t="shared" si="7"/>
        <v>0</v>
      </c>
      <c r="AP44" s="191"/>
      <c r="AQ44" s="192">
        <v>38</v>
      </c>
      <c r="AR44" s="189" t="s">
        <v>41</v>
      </c>
      <c r="AS44" s="190">
        <v>0</v>
      </c>
      <c r="AT44" s="190">
        <v>0</v>
      </c>
      <c r="AU44" s="190">
        <v>0</v>
      </c>
      <c r="AV44" s="190">
        <f t="shared" si="8"/>
        <v>0</v>
      </c>
      <c r="AW44" s="191"/>
      <c r="AX44" s="192">
        <v>38</v>
      </c>
      <c r="AY44" s="189" t="s">
        <v>41</v>
      </c>
      <c r="AZ44" s="190">
        <v>0</v>
      </c>
      <c r="BA44" s="190">
        <v>0</v>
      </c>
      <c r="BB44" s="190">
        <v>0</v>
      </c>
      <c r="BC44" s="190">
        <f t="shared" si="9"/>
        <v>0</v>
      </c>
      <c r="BD44" s="191"/>
      <c r="BE44" s="192">
        <v>38</v>
      </c>
      <c r="BF44" s="189" t="s">
        <v>41</v>
      </c>
      <c r="BG44" s="190">
        <v>0</v>
      </c>
      <c r="BH44" s="190">
        <v>0</v>
      </c>
      <c r="BI44" s="190">
        <v>0</v>
      </c>
      <c r="BJ44" s="190">
        <f t="shared" si="10"/>
        <v>0</v>
      </c>
      <c r="BK44" s="191"/>
      <c r="BL44" s="192">
        <v>38</v>
      </c>
      <c r="BM44" s="189" t="s">
        <v>41</v>
      </c>
      <c r="BN44" s="190">
        <v>0</v>
      </c>
      <c r="BO44" s="190">
        <v>0</v>
      </c>
      <c r="BP44" s="190">
        <v>0</v>
      </c>
      <c r="BQ44" s="190">
        <f t="shared" si="11"/>
        <v>0</v>
      </c>
      <c r="BR44" s="191"/>
      <c r="BS44" s="192">
        <v>38</v>
      </c>
      <c r="BT44" s="189" t="s">
        <v>41</v>
      </c>
      <c r="BU44" s="190">
        <v>0</v>
      </c>
      <c r="BV44" s="190">
        <v>0</v>
      </c>
      <c r="BW44" s="190">
        <v>0</v>
      </c>
      <c r="BX44" s="190">
        <f t="shared" si="12"/>
        <v>0</v>
      </c>
      <c r="BY44" s="191"/>
      <c r="BZ44" s="192">
        <v>38</v>
      </c>
      <c r="CA44" s="189" t="s">
        <v>41</v>
      </c>
      <c r="CB44" s="190">
        <v>0</v>
      </c>
      <c r="CC44" s="190">
        <v>0</v>
      </c>
      <c r="CD44" s="190">
        <v>0</v>
      </c>
      <c r="CE44" s="190">
        <f t="shared" si="13"/>
        <v>0</v>
      </c>
      <c r="CF44" s="191"/>
      <c r="CG44" s="192">
        <v>38</v>
      </c>
      <c r="CH44" s="189" t="s">
        <v>41</v>
      </c>
      <c r="CI44" s="190">
        <v>0</v>
      </c>
      <c r="CJ44" s="190">
        <v>0</v>
      </c>
      <c r="CK44" s="190">
        <v>0</v>
      </c>
      <c r="CL44" s="190">
        <f t="shared" si="14"/>
        <v>0</v>
      </c>
      <c r="CM44" s="191"/>
      <c r="CN44" s="192">
        <v>38</v>
      </c>
      <c r="CO44" s="189" t="s">
        <v>41</v>
      </c>
      <c r="CP44" s="190">
        <v>0</v>
      </c>
      <c r="CQ44" s="190">
        <v>0</v>
      </c>
      <c r="CR44" s="190">
        <v>0</v>
      </c>
      <c r="CS44" s="190">
        <f t="shared" si="15"/>
        <v>0</v>
      </c>
      <c r="CT44" s="191"/>
      <c r="CU44" s="192">
        <v>38</v>
      </c>
      <c r="CV44" s="189" t="s">
        <v>41</v>
      </c>
      <c r="CW44" s="190">
        <v>0</v>
      </c>
      <c r="CX44" s="190">
        <v>0</v>
      </c>
      <c r="CY44" s="190">
        <v>0</v>
      </c>
      <c r="CZ44" s="190">
        <f t="shared" si="16"/>
        <v>0</v>
      </c>
      <c r="DA44" s="191"/>
      <c r="DB44" s="192">
        <v>38</v>
      </c>
      <c r="DC44" s="189" t="s">
        <v>41</v>
      </c>
      <c r="DD44" s="190">
        <v>0</v>
      </c>
      <c r="DE44" s="190">
        <v>0</v>
      </c>
      <c r="DF44" s="190">
        <v>0</v>
      </c>
      <c r="DG44" s="190">
        <f t="shared" si="17"/>
        <v>0</v>
      </c>
      <c r="DH44" s="191"/>
      <c r="DI44" s="192">
        <v>38</v>
      </c>
      <c r="DJ44" s="189" t="s">
        <v>41</v>
      </c>
      <c r="DK44" s="190">
        <v>0</v>
      </c>
      <c r="DL44" s="190">
        <v>0</v>
      </c>
      <c r="DM44" s="190">
        <v>0</v>
      </c>
      <c r="DN44" s="190">
        <f t="shared" si="18"/>
        <v>0</v>
      </c>
      <c r="DO44" s="191"/>
      <c r="DP44" s="192">
        <v>38</v>
      </c>
      <c r="DQ44" s="189" t="s">
        <v>41</v>
      </c>
      <c r="DR44" s="190">
        <v>0</v>
      </c>
      <c r="DS44" s="190">
        <v>0</v>
      </c>
      <c r="DT44" s="190">
        <v>0</v>
      </c>
      <c r="DU44" s="190">
        <f t="shared" si="19"/>
        <v>0</v>
      </c>
      <c r="DV44" s="191"/>
      <c r="DW44" s="192">
        <v>38</v>
      </c>
      <c r="DX44" s="189" t="s">
        <v>41</v>
      </c>
      <c r="DY44" s="190">
        <v>0</v>
      </c>
      <c r="DZ44" s="190">
        <v>0</v>
      </c>
      <c r="EA44" s="190">
        <v>0</v>
      </c>
      <c r="EB44" s="190">
        <f t="shared" si="20"/>
        <v>0</v>
      </c>
      <c r="EC44" s="191"/>
      <c r="ED44" s="192">
        <v>38</v>
      </c>
      <c r="EE44" s="189" t="s">
        <v>41</v>
      </c>
      <c r="EF44" s="190">
        <v>0</v>
      </c>
      <c r="EG44" s="190">
        <v>0</v>
      </c>
      <c r="EH44" s="190">
        <v>0</v>
      </c>
      <c r="EI44" s="190">
        <f t="shared" si="21"/>
        <v>0</v>
      </c>
      <c r="EJ44" s="191"/>
      <c r="EK44" s="192">
        <v>38</v>
      </c>
      <c r="EL44" s="189" t="s">
        <v>41</v>
      </c>
      <c r="EM44" s="190">
        <v>0</v>
      </c>
      <c r="EN44" s="190">
        <v>0</v>
      </c>
      <c r="EO44" s="190">
        <v>0</v>
      </c>
      <c r="EP44" s="190">
        <f t="shared" si="22"/>
        <v>0</v>
      </c>
      <c r="EQ44" s="191"/>
      <c r="ER44" s="192">
        <v>38</v>
      </c>
      <c r="ES44" s="189" t="s">
        <v>41</v>
      </c>
      <c r="ET44" s="190">
        <v>0</v>
      </c>
      <c r="EU44" s="190">
        <v>0</v>
      </c>
      <c r="EV44" s="190">
        <v>0</v>
      </c>
      <c r="EW44" s="190">
        <f t="shared" si="23"/>
        <v>0</v>
      </c>
      <c r="EX44" s="191"/>
      <c r="EY44" s="192">
        <v>38</v>
      </c>
      <c r="EZ44" s="189" t="s">
        <v>41</v>
      </c>
      <c r="FA44" s="190">
        <v>0</v>
      </c>
      <c r="FB44" s="190">
        <v>0</v>
      </c>
      <c r="FC44" s="190">
        <v>0</v>
      </c>
      <c r="FD44" s="190">
        <f t="shared" si="24"/>
        <v>0</v>
      </c>
      <c r="FE44" s="191"/>
      <c r="FF44" s="192">
        <v>38</v>
      </c>
      <c r="FG44" s="189" t="s">
        <v>41</v>
      </c>
      <c r="FH44" s="190">
        <v>0</v>
      </c>
      <c r="FI44" s="190">
        <v>0</v>
      </c>
      <c r="FJ44" s="190">
        <v>0</v>
      </c>
      <c r="FK44" s="190">
        <f t="shared" si="25"/>
        <v>0</v>
      </c>
      <c r="FL44" s="191"/>
      <c r="FM44" s="192">
        <v>38</v>
      </c>
      <c r="FN44" s="189" t="s">
        <v>41</v>
      </c>
      <c r="FO44" s="190">
        <v>164</v>
      </c>
      <c r="FP44" s="190">
        <v>8200</v>
      </c>
      <c r="FQ44" s="190">
        <v>0</v>
      </c>
      <c r="FR44" s="190">
        <f t="shared" si="26"/>
        <v>8200</v>
      </c>
      <c r="FS44" s="191"/>
      <c r="FT44" s="192">
        <v>38</v>
      </c>
      <c r="FU44" s="189" t="s">
        <v>41</v>
      </c>
      <c r="FV44" s="190">
        <v>0</v>
      </c>
      <c r="FW44" s="190">
        <v>0</v>
      </c>
      <c r="FX44" s="190">
        <v>0</v>
      </c>
      <c r="FY44" s="190">
        <f t="shared" si="27"/>
        <v>0</v>
      </c>
      <c r="FZ44" s="191"/>
      <c r="GA44" s="192">
        <v>38</v>
      </c>
      <c r="GB44" s="189" t="s">
        <v>41</v>
      </c>
      <c r="GC44" s="190">
        <v>36948</v>
      </c>
      <c r="GD44" s="190">
        <v>110844</v>
      </c>
      <c r="GE44" s="190">
        <v>0</v>
      </c>
      <c r="GF44" s="190">
        <f t="shared" si="28"/>
        <v>110844</v>
      </c>
      <c r="GG44" s="191"/>
      <c r="GH44" s="192">
        <v>38</v>
      </c>
      <c r="GI44" s="189" t="s">
        <v>41</v>
      </c>
      <c r="GJ44" s="190">
        <v>0</v>
      </c>
      <c r="GK44" s="190">
        <v>0</v>
      </c>
      <c r="GL44" s="190">
        <v>0</v>
      </c>
      <c r="GM44" s="190">
        <f t="shared" si="29"/>
        <v>0</v>
      </c>
      <c r="GN44" s="191"/>
      <c r="GO44" s="192">
        <v>38</v>
      </c>
      <c r="GP44" s="189" t="s">
        <v>41</v>
      </c>
      <c r="GQ44" s="190">
        <v>0</v>
      </c>
      <c r="GR44" s="190">
        <v>0</v>
      </c>
      <c r="GS44" s="190">
        <v>0</v>
      </c>
      <c r="GT44" s="190">
        <f t="shared" si="30"/>
        <v>0</v>
      </c>
      <c r="GU44" s="191"/>
      <c r="GV44" s="192">
        <v>38</v>
      </c>
      <c r="GW44" s="189" t="s">
        <v>41</v>
      </c>
      <c r="GX44" s="190">
        <v>0</v>
      </c>
      <c r="GY44" s="190">
        <v>0</v>
      </c>
      <c r="GZ44" s="190">
        <v>0</v>
      </c>
      <c r="HA44" s="190">
        <f t="shared" si="31"/>
        <v>0</v>
      </c>
      <c r="HB44" s="191"/>
      <c r="HC44" s="192">
        <v>38</v>
      </c>
      <c r="HD44" s="189" t="s">
        <v>41</v>
      </c>
      <c r="HE44" s="190">
        <v>0</v>
      </c>
      <c r="HF44" s="190">
        <v>24700</v>
      </c>
      <c r="HG44" s="190">
        <v>0</v>
      </c>
      <c r="HH44" s="190">
        <f t="shared" si="32"/>
        <v>24700</v>
      </c>
      <c r="HI44" s="191"/>
      <c r="HJ44" s="192">
        <v>38</v>
      </c>
      <c r="HK44" s="189" t="s">
        <v>41</v>
      </c>
      <c r="HL44" s="190">
        <v>0</v>
      </c>
      <c r="HM44" s="190">
        <v>0</v>
      </c>
      <c r="HN44" s="190">
        <v>0</v>
      </c>
      <c r="HO44" s="190">
        <f t="shared" si="33"/>
        <v>0</v>
      </c>
      <c r="HP44" s="191"/>
      <c r="HQ44" s="192">
        <v>38</v>
      </c>
      <c r="HR44" s="189" t="s">
        <v>41</v>
      </c>
      <c r="HS44" s="190">
        <v>28</v>
      </c>
      <c r="HT44" s="190">
        <v>95100</v>
      </c>
      <c r="HU44" s="190">
        <v>0</v>
      </c>
      <c r="HV44" s="190">
        <f t="shared" si="34"/>
        <v>95100</v>
      </c>
      <c r="HW44" s="191"/>
      <c r="HX44" s="192">
        <v>38</v>
      </c>
      <c r="HY44" s="189" t="s">
        <v>41</v>
      </c>
      <c r="HZ44" s="190">
        <v>0</v>
      </c>
      <c r="IA44" s="190">
        <v>0</v>
      </c>
      <c r="IB44" s="190">
        <v>0</v>
      </c>
      <c r="IC44" s="190">
        <f t="shared" si="35"/>
        <v>0</v>
      </c>
      <c r="ID44" s="191"/>
      <c r="IE44" s="192">
        <v>38</v>
      </c>
      <c r="IF44" s="189" t="s">
        <v>41</v>
      </c>
      <c r="IG44" s="190">
        <v>0</v>
      </c>
      <c r="IH44" s="190">
        <v>0</v>
      </c>
      <c r="II44" s="190">
        <v>0</v>
      </c>
      <c r="IJ44" s="190">
        <f t="shared" si="36"/>
        <v>0</v>
      </c>
      <c r="IK44" s="191"/>
      <c r="IL44" s="192">
        <v>38</v>
      </c>
      <c r="IM44" s="189" t="s">
        <v>41</v>
      </c>
      <c r="IN44" s="190">
        <v>0</v>
      </c>
      <c r="IO44" s="190">
        <v>0</v>
      </c>
      <c r="IP44" s="190">
        <v>0</v>
      </c>
      <c r="IQ44" s="190">
        <f t="shared" si="37"/>
        <v>0</v>
      </c>
      <c r="IR44" s="191"/>
      <c r="IS44" s="192">
        <v>38</v>
      </c>
      <c r="IT44" s="189" t="s">
        <v>41</v>
      </c>
      <c r="IU44" s="190">
        <v>0</v>
      </c>
      <c r="IV44" s="190">
        <v>0</v>
      </c>
      <c r="IW44" s="190">
        <v>0</v>
      </c>
      <c r="IX44" s="190">
        <f t="shared" si="38"/>
        <v>0</v>
      </c>
      <c r="IY44" s="191"/>
      <c r="IZ44" s="192">
        <v>38</v>
      </c>
      <c r="JA44" s="189" t="s">
        <v>41</v>
      </c>
      <c r="JB44" s="190">
        <v>0</v>
      </c>
      <c r="JC44" s="190">
        <v>0</v>
      </c>
      <c r="JD44" s="190">
        <v>0</v>
      </c>
      <c r="JE44" s="190">
        <f t="shared" si="39"/>
        <v>0</v>
      </c>
      <c r="JF44" s="191"/>
      <c r="JG44" s="192">
        <v>38</v>
      </c>
      <c r="JH44" s="189" t="s">
        <v>41</v>
      </c>
      <c r="JI44" s="190">
        <v>0</v>
      </c>
      <c r="JJ44" s="190">
        <v>0</v>
      </c>
      <c r="JK44" s="190">
        <v>100000</v>
      </c>
      <c r="JL44" s="190">
        <f t="shared" si="40"/>
        <v>100000</v>
      </c>
      <c r="JM44" s="191"/>
      <c r="JN44" s="192">
        <v>38</v>
      </c>
      <c r="JO44" s="189" t="s">
        <v>41</v>
      </c>
      <c r="JP44" s="190">
        <v>0</v>
      </c>
      <c r="JQ44" s="190">
        <f t="shared" si="41"/>
        <v>238844</v>
      </c>
      <c r="JR44" s="190">
        <f t="shared" si="0"/>
        <v>100000</v>
      </c>
      <c r="JS44" s="190">
        <f t="shared" si="1"/>
        <v>338844</v>
      </c>
      <c r="JT44" s="9"/>
    </row>
    <row r="45" spans="1:280" ht="15.75" hidden="1">
      <c r="A45" s="192">
        <v>39</v>
      </c>
      <c r="B45" s="189" t="s">
        <v>56</v>
      </c>
      <c r="C45" s="190">
        <v>0</v>
      </c>
      <c r="D45" s="190">
        <v>0</v>
      </c>
      <c r="E45" s="190">
        <v>0</v>
      </c>
      <c r="F45" s="190">
        <f t="shared" si="2"/>
        <v>0</v>
      </c>
      <c r="G45" s="191"/>
      <c r="H45" s="192">
        <v>39</v>
      </c>
      <c r="I45" s="189" t="s">
        <v>56</v>
      </c>
      <c r="J45" s="190">
        <v>0</v>
      </c>
      <c r="K45" s="190">
        <v>0</v>
      </c>
      <c r="L45" s="190">
        <v>0</v>
      </c>
      <c r="M45" s="190">
        <f t="shared" si="3"/>
        <v>0</v>
      </c>
      <c r="N45" s="191"/>
      <c r="O45" s="192">
        <v>39</v>
      </c>
      <c r="P45" s="189" t="s">
        <v>56</v>
      </c>
      <c r="Q45" s="190">
        <v>0</v>
      </c>
      <c r="R45" s="190">
        <v>0</v>
      </c>
      <c r="S45" s="190">
        <v>0</v>
      </c>
      <c r="T45" s="190">
        <f t="shared" si="4"/>
        <v>0</v>
      </c>
      <c r="U45" s="191"/>
      <c r="V45" s="192">
        <v>39</v>
      </c>
      <c r="W45" s="189" t="s">
        <v>56</v>
      </c>
      <c r="X45" s="190">
        <v>0</v>
      </c>
      <c r="Y45" s="190">
        <v>0</v>
      </c>
      <c r="Z45" s="190">
        <v>0</v>
      </c>
      <c r="AA45" s="190">
        <f t="shared" si="5"/>
        <v>0</v>
      </c>
      <c r="AB45" s="191"/>
      <c r="AC45" s="192">
        <v>39</v>
      </c>
      <c r="AD45" s="189" t="s">
        <v>56</v>
      </c>
      <c r="AE45" s="190">
        <v>0</v>
      </c>
      <c r="AF45" s="190">
        <v>0</v>
      </c>
      <c r="AG45" s="190">
        <v>0</v>
      </c>
      <c r="AH45" s="190">
        <f t="shared" si="6"/>
        <v>0</v>
      </c>
      <c r="AI45" s="191"/>
      <c r="AJ45" s="192">
        <v>39</v>
      </c>
      <c r="AK45" s="189" t="s">
        <v>56</v>
      </c>
      <c r="AL45" s="190">
        <v>0</v>
      </c>
      <c r="AM45" s="190">
        <v>0</v>
      </c>
      <c r="AN45" s="190">
        <v>0</v>
      </c>
      <c r="AO45" s="190">
        <f t="shared" si="7"/>
        <v>0</v>
      </c>
      <c r="AP45" s="191"/>
      <c r="AQ45" s="192">
        <v>39</v>
      </c>
      <c r="AR45" s="189" t="s">
        <v>56</v>
      </c>
      <c r="AS45" s="190">
        <v>0</v>
      </c>
      <c r="AT45" s="190">
        <v>0</v>
      </c>
      <c r="AU45" s="190">
        <v>0</v>
      </c>
      <c r="AV45" s="190">
        <f t="shared" si="8"/>
        <v>0</v>
      </c>
      <c r="AW45" s="191"/>
      <c r="AX45" s="192">
        <v>39</v>
      </c>
      <c r="AY45" s="189" t="s">
        <v>56</v>
      </c>
      <c r="AZ45" s="190">
        <v>0</v>
      </c>
      <c r="BA45" s="190">
        <v>0</v>
      </c>
      <c r="BB45" s="190">
        <v>0</v>
      </c>
      <c r="BC45" s="190">
        <f t="shared" si="9"/>
        <v>0</v>
      </c>
      <c r="BD45" s="191"/>
      <c r="BE45" s="192">
        <v>39</v>
      </c>
      <c r="BF45" s="189" t="s">
        <v>56</v>
      </c>
      <c r="BG45" s="190">
        <v>0</v>
      </c>
      <c r="BH45" s="190">
        <v>0</v>
      </c>
      <c r="BI45" s="190">
        <v>0</v>
      </c>
      <c r="BJ45" s="190">
        <f t="shared" si="10"/>
        <v>0</v>
      </c>
      <c r="BK45" s="191"/>
      <c r="BL45" s="192">
        <v>39</v>
      </c>
      <c r="BM45" s="189" t="s">
        <v>56</v>
      </c>
      <c r="BN45" s="190">
        <v>0</v>
      </c>
      <c r="BO45" s="190">
        <v>0</v>
      </c>
      <c r="BP45" s="190">
        <v>0</v>
      </c>
      <c r="BQ45" s="190">
        <f t="shared" si="11"/>
        <v>0</v>
      </c>
      <c r="BR45" s="191"/>
      <c r="BS45" s="192">
        <v>39</v>
      </c>
      <c r="BT45" s="189" t="s">
        <v>56</v>
      </c>
      <c r="BU45" s="190">
        <v>0</v>
      </c>
      <c r="BV45" s="190">
        <v>0</v>
      </c>
      <c r="BW45" s="190">
        <v>0</v>
      </c>
      <c r="BX45" s="190">
        <f t="shared" si="12"/>
        <v>0</v>
      </c>
      <c r="BY45" s="191"/>
      <c r="BZ45" s="192">
        <v>39</v>
      </c>
      <c r="CA45" s="189" t="s">
        <v>56</v>
      </c>
      <c r="CB45" s="190">
        <v>0</v>
      </c>
      <c r="CC45" s="190">
        <v>0</v>
      </c>
      <c r="CD45" s="190">
        <v>0</v>
      </c>
      <c r="CE45" s="190">
        <f t="shared" si="13"/>
        <v>0</v>
      </c>
      <c r="CF45" s="191"/>
      <c r="CG45" s="192">
        <v>39</v>
      </c>
      <c r="CH45" s="189" t="s">
        <v>56</v>
      </c>
      <c r="CI45" s="190">
        <v>0</v>
      </c>
      <c r="CJ45" s="190">
        <v>0</v>
      </c>
      <c r="CK45" s="190">
        <v>0</v>
      </c>
      <c r="CL45" s="190">
        <f t="shared" si="14"/>
        <v>0</v>
      </c>
      <c r="CM45" s="191"/>
      <c r="CN45" s="192">
        <v>39</v>
      </c>
      <c r="CO45" s="189" t="s">
        <v>56</v>
      </c>
      <c r="CP45" s="190">
        <v>0</v>
      </c>
      <c r="CQ45" s="190">
        <v>0</v>
      </c>
      <c r="CR45" s="190">
        <v>0</v>
      </c>
      <c r="CS45" s="190">
        <f t="shared" si="15"/>
        <v>0</v>
      </c>
      <c r="CT45" s="191"/>
      <c r="CU45" s="192">
        <v>39</v>
      </c>
      <c r="CV45" s="189" t="s">
        <v>56</v>
      </c>
      <c r="CW45" s="190">
        <v>0</v>
      </c>
      <c r="CX45" s="190">
        <v>0</v>
      </c>
      <c r="CY45" s="190">
        <v>0</v>
      </c>
      <c r="CZ45" s="190">
        <f t="shared" si="16"/>
        <v>0</v>
      </c>
      <c r="DA45" s="191"/>
      <c r="DB45" s="192">
        <v>39</v>
      </c>
      <c r="DC45" s="189" t="s">
        <v>56</v>
      </c>
      <c r="DD45" s="190">
        <v>0</v>
      </c>
      <c r="DE45" s="190">
        <v>0</v>
      </c>
      <c r="DF45" s="190">
        <v>0</v>
      </c>
      <c r="DG45" s="190">
        <f t="shared" si="17"/>
        <v>0</v>
      </c>
      <c r="DH45" s="191"/>
      <c r="DI45" s="192">
        <v>39</v>
      </c>
      <c r="DJ45" s="189" t="s">
        <v>56</v>
      </c>
      <c r="DK45" s="190">
        <v>0</v>
      </c>
      <c r="DL45" s="190">
        <v>0</v>
      </c>
      <c r="DM45" s="190">
        <v>0</v>
      </c>
      <c r="DN45" s="190">
        <f t="shared" si="18"/>
        <v>0</v>
      </c>
      <c r="DO45" s="191"/>
      <c r="DP45" s="192">
        <v>39</v>
      </c>
      <c r="DQ45" s="189" t="s">
        <v>56</v>
      </c>
      <c r="DR45" s="190">
        <v>0</v>
      </c>
      <c r="DS45" s="190">
        <v>0</v>
      </c>
      <c r="DT45" s="190">
        <v>0</v>
      </c>
      <c r="DU45" s="190">
        <f t="shared" si="19"/>
        <v>0</v>
      </c>
      <c r="DV45" s="191"/>
      <c r="DW45" s="192">
        <v>39</v>
      </c>
      <c r="DX45" s="189" t="s">
        <v>56</v>
      </c>
      <c r="DY45" s="190">
        <v>0</v>
      </c>
      <c r="DZ45" s="190">
        <v>0</v>
      </c>
      <c r="EA45" s="190">
        <v>0</v>
      </c>
      <c r="EB45" s="190">
        <f t="shared" si="20"/>
        <v>0</v>
      </c>
      <c r="EC45" s="191"/>
      <c r="ED45" s="192">
        <v>39</v>
      </c>
      <c r="EE45" s="189" t="s">
        <v>56</v>
      </c>
      <c r="EF45" s="190">
        <v>0</v>
      </c>
      <c r="EG45" s="190">
        <v>0</v>
      </c>
      <c r="EH45" s="190">
        <v>0</v>
      </c>
      <c r="EI45" s="190">
        <f t="shared" si="21"/>
        <v>0</v>
      </c>
      <c r="EJ45" s="191"/>
      <c r="EK45" s="192">
        <v>39</v>
      </c>
      <c r="EL45" s="189" t="s">
        <v>56</v>
      </c>
      <c r="EM45" s="190">
        <v>0</v>
      </c>
      <c r="EN45" s="190">
        <v>0</v>
      </c>
      <c r="EO45" s="190">
        <v>0</v>
      </c>
      <c r="EP45" s="190">
        <f t="shared" si="22"/>
        <v>0</v>
      </c>
      <c r="EQ45" s="191"/>
      <c r="ER45" s="192">
        <v>39</v>
      </c>
      <c r="ES45" s="189" t="s">
        <v>56</v>
      </c>
      <c r="ET45" s="190">
        <v>0</v>
      </c>
      <c r="EU45" s="190">
        <v>0</v>
      </c>
      <c r="EV45" s="190">
        <v>0</v>
      </c>
      <c r="EW45" s="190">
        <f t="shared" si="23"/>
        <v>0</v>
      </c>
      <c r="EX45" s="191"/>
      <c r="EY45" s="192">
        <v>39</v>
      </c>
      <c r="EZ45" s="189" t="s">
        <v>56</v>
      </c>
      <c r="FA45" s="190">
        <v>0</v>
      </c>
      <c r="FB45" s="190">
        <v>0</v>
      </c>
      <c r="FC45" s="190">
        <v>0</v>
      </c>
      <c r="FD45" s="190">
        <f t="shared" si="24"/>
        <v>0</v>
      </c>
      <c r="FE45" s="191"/>
      <c r="FF45" s="192">
        <v>39</v>
      </c>
      <c r="FG45" s="189" t="s">
        <v>56</v>
      </c>
      <c r="FH45" s="190">
        <v>0</v>
      </c>
      <c r="FI45" s="190">
        <v>0</v>
      </c>
      <c r="FJ45" s="190">
        <v>0</v>
      </c>
      <c r="FK45" s="190">
        <f t="shared" si="25"/>
        <v>0</v>
      </c>
      <c r="FL45" s="191"/>
      <c r="FM45" s="192">
        <v>39</v>
      </c>
      <c r="FN45" s="189" t="s">
        <v>56</v>
      </c>
      <c r="FO45" s="190">
        <v>0</v>
      </c>
      <c r="FP45" s="190">
        <v>0</v>
      </c>
      <c r="FQ45" s="190">
        <v>0</v>
      </c>
      <c r="FR45" s="190">
        <f t="shared" si="26"/>
        <v>0</v>
      </c>
      <c r="FS45" s="191"/>
      <c r="FT45" s="192">
        <v>39</v>
      </c>
      <c r="FU45" s="189" t="s">
        <v>56</v>
      </c>
      <c r="FV45" s="190">
        <v>0</v>
      </c>
      <c r="FW45" s="190">
        <v>0</v>
      </c>
      <c r="FX45" s="190">
        <v>0</v>
      </c>
      <c r="FY45" s="190">
        <f t="shared" si="27"/>
        <v>0</v>
      </c>
      <c r="FZ45" s="191"/>
      <c r="GA45" s="192">
        <v>39</v>
      </c>
      <c r="GB45" s="189" t="s">
        <v>56</v>
      </c>
      <c r="GC45" s="190">
        <v>0</v>
      </c>
      <c r="GD45" s="190">
        <v>0</v>
      </c>
      <c r="GE45" s="190">
        <v>0</v>
      </c>
      <c r="GF45" s="190">
        <f t="shared" si="28"/>
        <v>0</v>
      </c>
      <c r="GG45" s="191"/>
      <c r="GH45" s="192">
        <v>39</v>
      </c>
      <c r="GI45" s="189" t="s">
        <v>56</v>
      </c>
      <c r="GJ45" s="190">
        <v>0</v>
      </c>
      <c r="GK45" s="190">
        <v>0</v>
      </c>
      <c r="GL45" s="190">
        <v>0</v>
      </c>
      <c r="GM45" s="190">
        <f t="shared" si="29"/>
        <v>0</v>
      </c>
      <c r="GN45" s="191"/>
      <c r="GO45" s="192">
        <v>39</v>
      </c>
      <c r="GP45" s="189" t="s">
        <v>56</v>
      </c>
      <c r="GQ45" s="190">
        <v>0</v>
      </c>
      <c r="GR45" s="190">
        <v>0</v>
      </c>
      <c r="GS45" s="190">
        <v>0</v>
      </c>
      <c r="GT45" s="190">
        <f t="shared" si="30"/>
        <v>0</v>
      </c>
      <c r="GU45" s="191"/>
      <c r="GV45" s="192">
        <v>39</v>
      </c>
      <c r="GW45" s="189" t="s">
        <v>56</v>
      </c>
      <c r="GX45" s="190">
        <v>0</v>
      </c>
      <c r="GY45" s="190">
        <v>0</v>
      </c>
      <c r="GZ45" s="190">
        <v>0</v>
      </c>
      <c r="HA45" s="190">
        <f t="shared" si="31"/>
        <v>0</v>
      </c>
      <c r="HB45" s="191"/>
      <c r="HC45" s="192">
        <v>39</v>
      </c>
      <c r="HD45" s="189" t="s">
        <v>56</v>
      </c>
      <c r="HE45" s="190">
        <v>0</v>
      </c>
      <c r="HF45" s="190">
        <v>0</v>
      </c>
      <c r="HG45" s="190">
        <v>0</v>
      </c>
      <c r="HH45" s="190">
        <f t="shared" si="32"/>
        <v>0</v>
      </c>
      <c r="HI45" s="191"/>
      <c r="HJ45" s="192">
        <v>39</v>
      </c>
      <c r="HK45" s="189" t="s">
        <v>56</v>
      </c>
      <c r="HL45" s="190">
        <v>0</v>
      </c>
      <c r="HM45" s="190">
        <v>0</v>
      </c>
      <c r="HN45" s="190">
        <v>0</v>
      </c>
      <c r="HO45" s="190">
        <f t="shared" si="33"/>
        <v>0</v>
      </c>
      <c r="HP45" s="191"/>
      <c r="HQ45" s="192">
        <v>39</v>
      </c>
      <c r="HR45" s="189" t="s">
        <v>56</v>
      </c>
      <c r="HS45" s="190">
        <v>0</v>
      </c>
      <c r="HT45" s="190">
        <v>0</v>
      </c>
      <c r="HU45" s="190">
        <v>0</v>
      </c>
      <c r="HV45" s="190">
        <f t="shared" si="34"/>
        <v>0</v>
      </c>
      <c r="HW45" s="191"/>
      <c r="HX45" s="192">
        <v>39</v>
      </c>
      <c r="HY45" s="189" t="s">
        <v>56</v>
      </c>
      <c r="HZ45" s="190">
        <v>0</v>
      </c>
      <c r="IA45" s="190">
        <v>0</v>
      </c>
      <c r="IB45" s="190">
        <v>0</v>
      </c>
      <c r="IC45" s="190">
        <f t="shared" si="35"/>
        <v>0</v>
      </c>
      <c r="ID45" s="191"/>
      <c r="IE45" s="192">
        <v>39</v>
      </c>
      <c r="IF45" s="189" t="s">
        <v>56</v>
      </c>
      <c r="IG45" s="190">
        <v>0</v>
      </c>
      <c r="IH45" s="190">
        <v>0</v>
      </c>
      <c r="II45" s="190">
        <v>0</v>
      </c>
      <c r="IJ45" s="190">
        <f t="shared" si="36"/>
        <v>0</v>
      </c>
      <c r="IK45" s="191"/>
      <c r="IL45" s="192">
        <v>39</v>
      </c>
      <c r="IM45" s="189" t="s">
        <v>56</v>
      </c>
      <c r="IN45" s="190">
        <v>0</v>
      </c>
      <c r="IO45" s="190">
        <v>0</v>
      </c>
      <c r="IP45" s="190">
        <v>0</v>
      </c>
      <c r="IQ45" s="190">
        <f t="shared" si="37"/>
        <v>0</v>
      </c>
      <c r="IR45" s="191"/>
      <c r="IS45" s="192">
        <v>39</v>
      </c>
      <c r="IT45" s="189" t="s">
        <v>56</v>
      </c>
      <c r="IU45" s="190">
        <v>0</v>
      </c>
      <c r="IV45" s="190">
        <v>0</v>
      </c>
      <c r="IW45" s="190">
        <v>0</v>
      </c>
      <c r="IX45" s="190">
        <f t="shared" si="38"/>
        <v>0</v>
      </c>
      <c r="IY45" s="191"/>
      <c r="IZ45" s="192">
        <v>39</v>
      </c>
      <c r="JA45" s="189" t="s">
        <v>56</v>
      </c>
      <c r="JB45" s="190">
        <v>0</v>
      </c>
      <c r="JC45" s="190">
        <v>0</v>
      </c>
      <c r="JD45" s="190">
        <v>0</v>
      </c>
      <c r="JE45" s="190">
        <f t="shared" si="39"/>
        <v>0</v>
      </c>
      <c r="JF45" s="191"/>
      <c r="JG45" s="192">
        <v>39</v>
      </c>
      <c r="JH45" s="189" t="s">
        <v>56</v>
      </c>
      <c r="JI45" s="190">
        <v>0</v>
      </c>
      <c r="JJ45" s="190">
        <v>0</v>
      </c>
      <c r="JK45" s="190">
        <v>0</v>
      </c>
      <c r="JL45" s="190">
        <f t="shared" si="40"/>
        <v>0</v>
      </c>
      <c r="JM45" s="191"/>
      <c r="JN45" s="192">
        <v>39</v>
      </c>
      <c r="JO45" s="189" t="s">
        <v>56</v>
      </c>
      <c r="JP45" s="190">
        <v>0</v>
      </c>
      <c r="JQ45" s="190">
        <f t="shared" si="41"/>
        <v>0</v>
      </c>
      <c r="JR45" s="190">
        <f t="shared" si="0"/>
        <v>0</v>
      </c>
      <c r="JS45" s="190">
        <f t="shared" si="1"/>
        <v>0</v>
      </c>
      <c r="JT45" s="9"/>
    </row>
    <row r="46" spans="1:280" ht="15.75" hidden="1">
      <c r="A46" s="192">
        <v>40</v>
      </c>
      <c r="B46" s="189" t="s">
        <v>57</v>
      </c>
      <c r="C46" s="190">
        <v>0</v>
      </c>
      <c r="D46" s="190">
        <v>0</v>
      </c>
      <c r="E46" s="190">
        <v>0</v>
      </c>
      <c r="F46" s="190">
        <f t="shared" si="2"/>
        <v>0</v>
      </c>
      <c r="G46" s="191"/>
      <c r="H46" s="192">
        <v>40</v>
      </c>
      <c r="I46" s="189" t="s">
        <v>57</v>
      </c>
      <c r="J46" s="190">
        <v>0</v>
      </c>
      <c r="K46" s="190">
        <v>0</v>
      </c>
      <c r="L46" s="190">
        <v>0</v>
      </c>
      <c r="M46" s="190">
        <f t="shared" si="3"/>
        <v>0</v>
      </c>
      <c r="N46" s="191"/>
      <c r="O46" s="192">
        <v>40</v>
      </c>
      <c r="P46" s="189" t="s">
        <v>57</v>
      </c>
      <c r="Q46" s="190">
        <v>0</v>
      </c>
      <c r="R46" s="190">
        <v>0</v>
      </c>
      <c r="S46" s="190">
        <v>0</v>
      </c>
      <c r="T46" s="190">
        <f t="shared" si="4"/>
        <v>0</v>
      </c>
      <c r="U46" s="191"/>
      <c r="V46" s="192">
        <v>40</v>
      </c>
      <c r="W46" s="189" t="s">
        <v>57</v>
      </c>
      <c r="X46" s="190">
        <v>0</v>
      </c>
      <c r="Y46" s="190">
        <v>0</v>
      </c>
      <c r="Z46" s="190">
        <v>0</v>
      </c>
      <c r="AA46" s="190">
        <f t="shared" si="5"/>
        <v>0</v>
      </c>
      <c r="AB46" s="191"/>
      <c r="AC46" s="192">
        <v>40</v>
      </c>
      <c r="AD46" s="189" t="s">
        <v>57</v>
      </c>
      <c r="AE46" s="190">
        <v>0</v>
      </c>
      <c r="AF46" s="190">
        <v>0</v>
      </c>
      <c r="AG46" s="190">
        <v>0</v>
      </c>
      <c r="AH46" s="190">
        <f t="shared" si="6"/>
        <v>0</v>
      </c>
      <c r="AI46" s="191"/>
      <c r="AJ46" s="192">
        <v>40</v>
      </c>
      <c r="AK46" s="189" t="s">
        <v>57</v>
      </c>
      <c r="AL46" s="190">
        <v>0</v>
      </c>
      <c r="AM46" s="190">
        <v>0</v>
      </c>
      <c r="AN46" s="190">
        <v>0</v>
      </c>
      <c r="AO46" s="190">
        <f t="shared" si="7"/>
        <v>0</v>
      </c>
      <c r="AP46" s="191"/>
      <c r="AQ46" s="192">
        <v>40</v>
      </c>
      <c r="AR46" s="189" t="s">
        <v>57</v>
      </c>
      <c r="AS46" s="190">
        <v>0</v>
      </c>
      <c r="AT46" s="190">
        <v>0</v>
      </c>
      <c r="AU46" s="190">
        <v>0</v>
      </c>
      <c r="AV46" s="190">
        <f t="shared" si="8"/>
        <v>0</v>
      </c>
      <c r="AW46" s="191"/>
      <c r="AX46" s="192">
        <v>40</v>
      </c>
      <c r="AY46" s="189" t="s">
        <v>57</v>
      </c>
      <c r="AZ46" s="190">
        <v>0</v>
      </c>
      <c r="BA46" s="190">
        <v>0</v>
      </c>
      <c r="BB46" s="190">
        <v>0</v>
      </c>
      <c r="BC46" s="190">
        <f t="shared" si="9"/>
        <v>0</v>
      </c>
      <c r="BD46" s="191"/>
      <c r="BE46" s="192">
        <v>40</v>
      </c>
      <c r="BF46" s="189" t="s">
        <v>57</v>
      </c>
      <c r="BG46" s="190">
        <v>0</v>
      </c>
      <c r="BH46" s="190">
        <v>0</v>
      </c>
      <c r="BI46" s="190">
        <v>0</v>
      </c>
      <c r="BJ46" s="190">
        <f t="shared" si="10"/>
        <v>0</v>
      </c>
      <c r="BK46" s="191"/>
      <c r="BL46" s="192">
        <v>40</v>
      </c>
      <c r="BM46" s="189" t="s">
        <v>57</v>
      </c>
      <c r="BN46" s="190">
        <v>0</v>
      </c>
      <c r="BO46" s="190">
        <v>0</v>
      </c>
      <c r="BP46" s="190">
        <v>0</v>
      </c>
      <c r="BQ46" s="190">
        <f t="shared" si="11"/>
        <v>0</v>
      </c>
      <c r="BR46" s="191"/>
      <c r="BS46" s="192">
        <v>40</v>
      </c>
      <c r="BT46" s="189" t="s">
        <v>57</v>
      </c>
      <c r="BU46" s="190">
        <v>0</v>
      </c>
      <c r="BV46" s="190">
        <v>0</v>
      </c>
      <c r="BW46" s="190">
        <v>0</v>
      </c>
      <c r="BX46" s="190">
        <f t="shared" si="12"/>
        <v>0</v>
      </c>
      <c r="BY46" s="191"/>
      <c r="BZ46" s="192">
        <v>40</v>
      </c>
      <c r="CA46" s="189" t="s">
        <v>57</v>
      </c>
      <c r="CB46" s="190">
        <v>0</v>
      </c>
      <c r="CC46" s="190">
        <v>0</v>
      </c>
      <c r="CD46" s="190">
        <v>0</v>
      </c>
      <c r="CE46" s="190">
        <f t="shared" si="13"/>
        <v>0</v>
      </c>
      <c r="CF46" s="191"/>
      <c r="CG46" s="192">
        <v>40</v>
      </c>
      <c r="CH46" s="189" t="s">
        <v>57</v>
      </c>
      <c r="CI46" s="190">
        <v>0</v>
      </c>
      <c r="CJ46" s="190">
        <v>0</v>
      </c>
      <c r="CK46" s="190">
        <v>0</v>
      </c>
      <c r="CL46" s="190">
        <f t="shared" si="14"/>
        <v>0</v>
      </c>
      <c r="CM46" s="191"/>
      <c r="CN46" s="192">
        <v>40</v>
      </c>
      <c r="CO46" s="189" t="s">
        <v>57</v>
      </c>
      <c r="CP46" s="190">
        <v>0</v>
      </c>
      <c r="CQ46" s="190">
        <v>0</v>
      </c>
      <c r="CR46" s="190">
        <v>0</v>
      </c>
      <c r="CS46" s="190">
        <f t="shared" si="15"/>
        <v>0</v>
      </c>
      <c r="CT46" s="191"/>
      <c r="CU46" s="192">
        <v>40</v>
      </c>
      <c r="CV46" s="189" t="s">
        <v>57</v>
      </c>
      <c r="CW46" s="190">
        <v>0</v>
      </c>
      <c r="CX46" s="190">
        <v>0</v>
      </c>
      <c r="CY46" s="190">
        <v>0</v>
      </c>
      <c r="CZ46" s="190">
        <f t="shared" si="16"/>
        <v>0</v>
      </c>
      <c r="DA46" s="191"/>
      <c r="DB46" s="192">
        <v>40</v>
      </c>
      <c r="DC46" s="189" t="s">
        <v>57</v>
      </c>
      <c r="DD46" s="190">
        <v>0</v>
      </c>
      <c r="DE46" s="190">
        <v>0</v>
      </c>
      <c r="DF46" s="190">
        <v>0</v>
      </c>
      <c r="DG46" s="190">
        <f t="shared" si="17"/>
        <v>0</v>
      </c>
      <c r="DH46" s="191"/>
      <c r="DI46" s="192">
        <v>40</v>
      </c>
      <c r="DJ46" s="189" t="s">
        <v>57</v>
      </c>
      <c r="DK46" s="190">
        <v>0</v>
      </c>
      <c r="DL46" s="190">
        <v>0</v>
      </c>
      <c r="DM46" s="190">
        <v>0</v>
      </c>
      <c r="DN46" s="190">
        <f t="shared" si="18"/>
        <v>0</v>
      </c>
      <c r="DO46" s="191"/>
      <c r="DP46" s="192">
        <v>40</v>
      </c>
      <c r="DQ46" s="189" t="s">
        <v>57</v>
      </c>
      <c r="DR46" s="190">
        <v>0</v>
      </c>
      <c r="DS46" s="190">
        <v>0</v>
      </c>
      <c r="DT46" s="190">
        <v>0</v>
      </c>
      <c r="DU46" s="190">
        <f t="shared" si="19"/>
        <v>0</v>
      </c>
      <c r="DV46" s="191"/>
      <c r="DW46" s="192">
        <v>40</v>
      </c>
      <c r="DX46" s="189" t="s">
        <v>57</v>
      </c>
      <c r="DY46" s="190">
        <v>0</v>
      </c>
      <c r="DZ46" s="190">
        <v>0</v>
      </c>
      <c r="EA46" s="190">
        <v>0</v>
      </c>
      <c r="EB46" s="190">
        <f t="shared" si="20"/>
        <v>0</v>
      </c>
      <c r="EC46" s="191"/>
      <c r="ED46" s="192">
        <v>40</v>
      </c>
      <c r="EE46" s="189" t="s">
        <v>57</v>
      </c>
      <c r="EF46" s="190">
        <v>0</v>
      </c>
      <c r="EG46" s="190">
        <v>0</v>
      </c>
      <c r="EH46" s="190">
        <v>0</v>
      </c>
      <c r="EI46" s="190">
        <f t="shared" si="21"/>
        <v>0</v>
      </c>
      <c r="EJ46" s="191"/>
      <c r="EK46" s="192">
        <v>40</v>
      </c>
      <c r="EL46" s="189" t="s">
        <v>57</v>
      </c>
      <c r="EM46" s="190">
        <v>0</v>
      </c>
      <c r="EN46" s="190">
        <v>0</v>
      </c>
      <c r="EO46" s="190">
        <v>0</v>
      </c>
      <c r="EP46" s="190">
        <f t="shared" si="22"/>
        <v>0</v>
      </c>
      <c r="EQ46" s="191"/>
      <c r="ER46" s="192">
        <v>40</v>
      </c>
      <c r="ES46" s="189" t="s">
        <v>57</v>
      </c>
      <c r="ET46" s="190">
        <v>0</v>
      </c>
      <c r="EU46" s="190">
        <v>0</v>
      </c>
      <c r="EV46" s="190">
        <v>0</v>
      </c>
      <c r="EW46" s="190">
        <f t="shared" si="23"/>
        <v>0</v>
      </c>
      <c r="EX46" s="191"/>
      <c r="EY46" s="192">
        <v>40</v>
      </c>
      <c r="EZ46" s="189" t="s">
        <v>57</v>
      </c>
      <c r="FA46" s="190">
        <v>0</v>
      </c>
      <c r="FB46" s="190">
        <v>0</v>
      </c>
      <c r="FC46" s="190">
        <v>0</v>
      </c>
      <c r="FD46" s="190">
        <f t="shared" si="24"/>
        <v>0</v>
      </c>
      <c r="FE46" s="191"/>
      <c r="FF46" s="192">
        <v>40</v>
      </c>
      <c r="FG46" s="189" t="s">
        <v>57</v>
      </c>
      <c r="FH46" s="190">
        <v>0</v>
      </c>
      <c r="FI46" s="190">
        <v>0</v>
      </c>
      <c r="FJ46" s="190">
        <v>0</v>
      </c>
      <c r="FK46" s="190">
        <f t="shared" si="25"/>
        <v>0</v>
      </c>
      <c r="FL46" s="191"/>
      <c r="FM46" s="192">
        <v>40</v>
      </c>
      <c r="FN46" s="189" t="s">
        <v>57</v>
      </c>
      <c r="FO46" s="190">
        <v>0</v>
      </c>
      <c r="FP46" s="190">
        <v>0</v>
      </c>
      <c r="FQ46" s="190">
        <v>0</v>
      </c>
      <c r="FR46" s="190">
        <f t="shared" si="26"/>
        <v>0</v>
      </c>
      <c r="FS46" s="191"/>
      <c r="FT46" s="192">
        <v>40</v>
      </c>
      <c r="FU46" s="189" t="s">
        <v>57</v>
      </c>
      <c r="FV46" s="190">
        <v>0</v>
      </c>
      <c r="FW46" s="190">
        <v>0</v>
      </c>
      <c r="FX46" s="190">
        <v>0</v>
      </c>
      <c r="FY46" s="190">
        <f t="shared" si="27"/>
        <v>0</v>
      </c>
      <c r="FZ46" s="191"/>
      <c r="GA46" s="192">
        <v>40</v>
      </c>
      <c r="GB46" s="189" t="s">
        <v>57</v>
      </c>
      <c r="GC46" s="190">
        <v>0</v>
      </c>
      <c r="GD46" s="190">
        <v>0</v>
      </c>
      <c r="GE46" s="190">
        <v>0</v>
      </c>
      <c r="GF46" s="190">
        <f t="shared" si="28"/>
        <v>0</v>
      </c>
      <c r="GG46" s="191"/>
      <c r="GH46" s="192">
        <v>40</v>
      </c>
      <c r="GI46" s="189" t="s">
        <v>57</v>
      </c>
      <c r="GJ46" s="190">
        <v>0</v>
      </c>
      <c r="GK46" s="190">
        <v>0</v>
      </c>
      <c r="GL46" s="190">
        <v>0</v>
      </c>
      <c r="GM46" s="190">
        <f t="shared" si="29"/>
        <v>0</v>
      </c>
      <c r="GN46" s="191"/>
      <c r="GO46" s="192">
        <v>40</v>
      </c>
      <c r="GP46" s="189" t="s">
        <v>57</v>
      </c>
      <c r="GQ46" s="190">
        <v>0</v>
      </c>
      <c r="GR46" s="190">
        <v>0</v>
      </c>
      <c r="GS46" s="190">
        <v>0</v>
      </c>
      <c r="GT46" s="190">
        <f t="shared" si="30"/>
        <v>0</v>
      </c>
      <c r="GU46" s="191"/>
      <c r="GV46" s="192">
        <v>40</v>
      </c>
      <c r="GW46" s="189" t="s">
        <v>57</v>
      </c>
      <c r="GX46" s="190">
        <v>0</v>
      </c>
      <c r="GY46" s="190">
        <v>0</v>
      </c>
      <c r="GZ46" s="190">
        <v>0</v>
      </c>
      <c r="HA46" s="190">
        <f t="shared" si="31"/>
        <v>0</v>
      </c>
      <c r="HB46" s="191"/>
      <c r="HC46" s="192">
        <v>40</v>
      </c>
      <c r="HD46" s="189" t="s">
        <v>57</v>
      </c>
      <c r="HE46" s="190">
        <v>0</v>
      </c>
      <c r="HF46" s="190">
        <v>0</v>
      </c>
      <c r="HG46" s="190">
        <v>0</v>
      </c>
      <c r="HH46" s="190">
        <f t="shared" si="32"/>
        <v>0</v>
      </c>
      <c r="HI46" s="191"/>
      <c r="HJ46" s="192">
        <v>40</v>
      </c>
      <c r="HK46" s="189" t="s">
        <v>57</v>
      </c>
      <c r="HL46" s="190">
        <v>0</v>
      </c>
      <c r="HM46" s="190">
        <v>0</v>
      </c>
      <c r="HN46" s="190">
        <v>0</v>
      </c>
      <c r="HO46" s="190">
        <f t="shared" si="33"/>
        <v>0</v>
      </c>
      <c r="HP46" s="191"/>
      <c r="HQ46" s="192">
        <v>40</v>
      </c>
      <c r="HR46" s="189" t="s">
        <v>57</v>
      </c>
      <c r="HS46" s="190">
        <v>0</v>
      </c>
      <c r="HT46" s="190">
        <v>0</v>
      </c>
      <c r="HU46" s="190">
        <v>0</v>
      </c>
      <c r="HV46" s="190">
        <f t="shared" si="34"/>
        <v>0</v>
      </c>
      <c r="HW46" s="191"/>
      <c r="HX46" s="192">
        <v>40</v>
      </c>
      <c r="HY46" s="189" t="s">
        <v>57</v>
      </c>
      <c r="HZ46" s="190">
        <v>0</v>
      </c>
      <c r="IA46" s="190">
        <v>0</v>
      </c>
      <c r="IB46" s="190">
        <v>0</v>
      </c>
      <c r="IC46" s="190">
        <f t="shared" si="35"/>
        <v>0</v>
      </c>
      <c r="ID46" s="191"/>
      <c r="IE46" s="192">
        <v>40</v>
      </c>
      <c r="IF46" s="189" t="s">
        <v>57</v>
      </c>
      <c r="IG46" s="190">
        <v>0</v>
      </c>
      <c r="IH46" s="190">
        <v>0</v>
      </c>
      <c r="II46" s="190">
        <v>0</v>
      </c>
      <c r="IJ46" s="190">
        <f t="shared" si="36"/>
        <v>0</v>
      </c>
      <c r="IK46" s="191"/>
      <c r="IL46" s="192">
        <v>40</v>
      </c>
      <c r="IM46" s="189" t="s">
        <v>57</v>
      </c>
      <c r="IN46" s="190">
        <v>0</v>
      </c>
      <c r="IO46" s="190">
        <v>0</v>
      </c>
      <c r="IP46" s="190">
        <v>0</v>
      </c>
      <c r="IQ46" s="190">
        <f t="shared" si="37"/>
        <v>0</v>
      </c>
      <c r="IR46" s="191"/>
      <c r="IS46" s="192">
        <v>40</v>
      </c>
      <c r="IT46" s="189" t="s">
        <v>57</v>
      </c>
      <c r="IU46" s="190">
        <v>0</v>
      </c>
      <c r="IV46" s="190">
        <v>0</v>
      </c>
      <c r="IW46" s="190">
        <v>0</v>
      </c>
      <c r="IX46" s="190">
        <f t="shared" si="38"/>
        <v>0</v>
      </c>
      <c r="IY46" s="191"/>
      <c r="IZ46" s="192">
        <v>40</v>
      </c>
      <c r="JA46" s="189" t="s">
        <v>57</v>
      </c>
      <c r="JB46" s="190">
        <v>0</v>
      </c>
      <c r="JC46" s="190">
        <v>0</v>
      </c>
      <c r="JD46" s="190">
        <v>0</v>
      </c>
      <c r="JE46" s="190">
        <f t="shared" si="39"/>
        <v>0</v>
      </c>
      <c r="JF46" s="191"/>
      <c r="JG46" s="192">
        <v>40</v>
      </c>
      <c r="JH46" s="189" t="s">
        <v>57</v>
      </c>
      <c r="JI46" s="190">
        <v>0</v>
      </c>
      <c r="JJ46" s="190">
        <v>0</v>
      </c>
      <c r="JK46" s="190">
        <v>0</v>
      </c>
      <c r="JL46" s="190">
        <f t="shared" si="40"/>
        <v>0</v>
      </c>
      <c r="JM46" s="191"/>
      <c r="JN46" s="192">
        <v>40</v>
      </c>
      <c r="JO46" s="189" t="s">
        <v>57</v>
      </c>
      <c r="JP46" s="190">
        <v>0</v>
      </c>
      <c r="JQ46" s="190">
        <f t="shared" si="41"/>
        <v>0</v>
      </c>
      <c r="JR46" s="190">
        <f t="shared" si="0"/>
        <v>0</v>
      </c>
      <c r="JS46" s="190">
        <f t="shared" si="1"/>
        <v>0</v>
      </c>
      <c r="JT46" s="9"/>
    </row>
    <row r="47" spans="1:280" ht="15.75" hidden="1">
      <c r="A47" s="192">
        <v>41</v>
      </c>
      <c r="B47" s="189" t="s">
        <v>58</v>
      </c>
      <c r="C47" s="190">
        <v>0</v>
      </c>
      <c r="D47" s="190">
        <v>0</v>
      </c>
      <c r="E47" s="190">
        <v>0</v>
      </c>
      <c r="F47" s="190">
        <f t="shared" si="2"/>
        <v>0</v>
      </c>
      <c r="G47" s="191"/>
      <c r="H47" s="192">
        <v>41</v>
      </c>
      <c r="I47" s="189" t="s">
        <v>58</v>
      </c>
      <c r="J47" s="190">
        <v>0</v>
      </c>
      <c r="K47" s="190">
        <v>0</v>
      </c>
      <c r="L47" s="190">
        <v>0</v>
      </c>
      <c r="M47" s="190">
        <f t="shared" si="3"/>
        <v>0</v>
      </c>
      <c r="N47" s="191"/>
      <c r="O47" s="192">
        <v>41</v>
      </c>
      <c r="P47" s="189" t="s">
        <v>58</v>
      </c>
      <c r="Q47" s="190">
        <v>0</v>
      </c>
      <c r="R47" s="190">
        <v>0</v>
      </c>
      <c r="S47" s="190">
        <v>0</v>
      </c>
      <c r="T47" s="190">
        <f t="shared" si="4"/>
        <v>0</v>
      </c>
      <c r="U47" s="191"/>
      <c r="V47" s="192">
        <v>41</v>
      </c>
      <c r="W47" s="189" t="s">
        <v>58</v>
      </c>
      <c r="X47" s="190">
        <v>0</v>
      </c>
      <c r="Y47" s="190">
        <v>0</v>
      </c>
      <c r="Z47" s="190">
        <v>0</v>
      </c>
      <c r="AA47" s="190">
        <f t="shared" si="5"/>
        <v>0</v>
      </c>
      <c r="AB47" s="191"/>
      <c r="AC47" s="192">
        <v>41</v>
      </c>
      <c r="AD47" s="189" t="s">
        <v>58</v>
      </c>
      <c r="AE47" s="190">
        <v>0</v>
      </c>
      <c r="AF47" s="190">
        <v>0</v>
      </c>
      <c r="AG47" s="190">
        <v>0</v>
      </c>
      <c r="AH47" s="190">
        <f t="shared" si="6"/>
        <v>0</v>
      </c>
      <c r="AI47" s="191"/>
      <c r="AJ47" s="192">
        <v>41</v>
      </c>
      <c r="AK47" s="189" t="s">
        <v>58</v>
      </c>
      <c r="AL47" s="190">
        <v>0</v>
      </c>
      <c r="AM47" s="190">
        <v>0</v>
      </c>
      <c r="AN47" s="190">
        <v>0</v>
      </c>
      <c r="AO47" s="190">
        <f t="shared" si="7"/>
        <v>0</v>
      </c>
      <c r="AP47" s="191"/>
      <c r="AQ47" s="192">
        <v>41</v>
      </c>
      <c r="AR47" s="189" t="s">
        <v>58</v>
      </c>
      <c r="AS47" s="190">
        <v>0</v>
      </c>
      <c r="AT47" s="190">
        <v>0</v>
      </c>
      <c r="AU47" s="190">
        <v>0</v>
      </c>
      <c r="AV47" s="190">
        <f t="shared" si="8"/>
        <v>0</v>
      </c>
      <c r="AW47" s="191"/>
      <c r="AX47" s="192">
        <v>41</v>
      </c>
      <c r="AY47" s="189" t="s">
        <v>58</v>
      </c>
      <c r="AZ47" s="190">
        <v>0</v>
      </c>
      <c r="BA47" s="190">
        <v>0</v>
      </c>
      <c r="BB47" s="190">
        <v>0</v>
      </c>
      <c r="BC47" s="190">
        <f t="shared" si="9"/>
        <v>0</v>
      </c>
      <c r="BD47" s="191"/>
      <c r="BE47" s="192">
        <v>41</v>
      </c>
      <c r="BF47" s="189" t="s">
        <v>58</v>
      </c>
      <c r="BG47" s="190">
        <v>0</v>
      </c>
      <c r="BH47" s="190">
        <v>0</v>
      </c>
      <c r="BI47" s="190">
        <v>0</v>
      </c>
      <c r="BJ47" s="190">
        <f t="shared" si="10"/>
        <v>0</v>
      </c>
      <c r="BK47" s="191"/>
      <c r="BL47" s="192">
        <v>41</v>
      </c>
      <c r="BM47" s="189" t="s">
        <v>58</v>
      </c>
      <c r="BN47" s="190">
        <v>0</v>
      </c>
      <c r="BO47" s="190">
        <v>0</v>
      </c>
      <c r="BP47" s="190">
        <v>0</v>
      </c>
      <c r="BQ47" s="190">
        <f t="shared" si="11"/>
        <v>0</v>
      </c>
      <c r="BR47" s="191"/>
      <c r="BS47" s="192">
        <v>41</v>
      </c>
      <c r="BT47" s="189" t="s">
        <v>58</v>
      </c>
      <c r="BU47" s="190">
        <v>0</v>
      </c>
      <c r="BV47" s="190">
        <v>0</v>
      </c>
      <c r="BW47" s="190">
        <v>0</v>
      </c>
      <c r="BX47" s="190">
        <f t="shared" si="12"/>
        <v>0</v>
      </c>
      <c r="BY47" s="191"/>
      <c r="BZ47" s="192">
        <v>41</v>
      </c>
      <c r="CA47" s="189" t="s">
        <v>58</v>
      </c>
      <c r="CB47" s="190">
        <v>0</v>
      </c>
      <c r="CC47" s="190">
        <v>0</v>
      </c>
      <c r="CD47" s="190">
        <v>0</v>
      </c>
      <c r="CE47" s="190">
        <f t="shared" si="13"/>
        <v>0</v>
      </c>
      <c r="CF47" s="191"/>
      <c r="CG47" s="192">
        <v>41</v>
      </c>
      <c r="CH47" s="189" t="s">
        <v>58</v>
      </c>
      <c r="CI47" s="190">
        <v>0</v>
      </c>
      <c r="CJ47" s="190">
        <v>0</v>
      </c>
      <c r="CK47" s="190">
        <v>0</v>
      </c>
      <c r="CL47" s="190">
        <f t="shared" si="14"/>
        <v>0</v>
      </c>
      <c r="CM47" s="191"/>
      <c r="CN47" s="192">
        <v>41</v>
      </c>
      <c r="CO47" s="189" t="s">
        <v>58</v>
      </c>
      <c r="CP47" s="190">
        <v>0</v>
      </c>
      <c r="CQ47" s="190">
        <v>0</v>
      </c>
      <c r="CR47" s="190">
        <v>0</v>
      </c>
      <c r="CS47" s="190">
        <f t="shared" si="15"/>
        <v>0</v>
      </c>
      <c r="CT47" s="191"/>
      <c r="CU47" s="192">
        <v>41</v>
      </c>
      <c r="CV47" s="189" t="s">
        <v>58</v>
      </c>
      <c r="CW47" s="190">
        <v>0</v>
      </c>
      <c r="CX47" s="190">
        <v>0</v>
      </c>
      <c r="CY47" s="190">
        <v>0</v>
      </c>
      <c r="CZ47" s="190">
        <f t="shared" si="16"/>
        <v>0</v>
      </c>
      <c r="DA47" s="191"/>
      <c r="DB47" s="192">
        <v>41</v>
      </c>
      <c r="DC47" s="189" t="s">
        <v>58</v>
      </c>
      <c r="DD47" s="190">
        <v>0</v>
      </c>
      <c r="DE47" s="190">
        <v>0</v>
      </c>
      <c r="DF47" s="190">
        <v>0</v>
      </c>
      <c r="DG47" s="190">
        <f t="shared" si="17"/>
        <v>0</v>
      </c>
      <c r="DH47" s="191"/>
      <c r="DI47" s="192">
        <v>41</v>
      </c>
      <c r="DJ47" s="189" t="s">
        <v>58</v>
      </c>
      <c r="DK47" s="190">
        <v>0</v>
      </c>
      <c r="DL47" s="190">
        <v>0</v>
      </c>
      <c r="DM47" s="190">
        <v>0</v>
      </c>
      <c r="DN47" s="190">
        <f t="shared" si="18"/>
        <v>0</v>
      </c>
      <c r="DO47" s="191"/>
      <c r="DP47" s="192">
        <v>41</v>
      </c>
      <c r="DQ47" s="189" t="s">
        <v>58</v>
      </c>
      <c r="DR47" s="190">
        <v>0</v>
      </c>
      <c r="DS47" s="190">
        <v>0</v>
      </c>
      <c r="DT47" s="190">
        <v>0</v>
      </c>
      <c r="DU47" s="190">
        <f t="shared" si="19"/>
        <v>0</v>
      </c>
      <c r="DV47" s="191"/>
      <c r="DW47" s="192">
        <v>41</v>
      </c>
      <c r="DX47" s="189" t="s">
        <v>58</v>
      </c>
      <c r="DY47" s="190">
        <v>0</v>
      </c>
      <c r="DZ47" s="190">
        <v>0</v>
      </c>
      <c r="EA47" s="190">
        <v>0</v>
      </c>
      <c r="EB47" s="190">
        <f t="shared" si="20"/>
        <v>0</v>
      </c>
      <c r="EC47" s="191"/>
      <c r="ED47" s="192">
        <v>41</v>
      </c>
      <c r="EE47" s="189" t="s">
        <v>58</v>
      </c>
      <c r="EF47" s="190">
        <v>0</v>
      </c>
      <c r="EG47" s="190">
        <v>0</v>
      </c>
      <c r="EH47" s="190">
        <v>0</v>
      </c>
      <c r="EI47" s="190">
        <f t="shared" si="21"/>
        <v>0</v>
      </c>
      <c r="EJ47" s="191"/>
      <c r="EK47" s="192">
        <v>41</v>
      </c>
      <c r="EL47" s="189" t="s">
        <v>58</v>
      </c>
      <c r="EM47" s="190">
        <v>0</v>
      </c>
      <c r="EN47" s="190">
        <v>0</v>
      </c>
      <c r="EO47" s="190">
        <v>0</v>
      </c>
      <c r="EP47" s="190">
        <f t="shared" si="22"/>
        <v>0</v>
      </c>
      <c r="EQ47" s="191"/>
      <c r="ER47" s="192">
        <v>41</v>
      </c>
      <c r="ES47" s="189" t="s">
        <v>58</v>
      </c>
      <c r="ET47" s="190">
        <v>0</v>
      </c>
      <c r="EU47" s="190">
        <v>0</v>
      </c>
      <c r="EV47" s="190">
        <v>0</v>
      </c>
      <c r="EW47" s="190">
        <f t="shared" si="23"/>
        <v>0</v>
      </c>
      <c r="EX47" s="191"/>
      <c r="EY47" s="192">
        <v>41</v>
      </c>
      <c r="EZ47" s="189" t="s">
        <v>58</v>
      </c>
      <c r="FA47" s="190">
        <v>0</v>
      </c>
      <c r="FB47" s="190">
        <v>0</v>
      </c>
      <c r="FC47" s="190">
        <v>0</v>
      </c>
      <c r="FD47" s="190">
        <f t="shared" si="24"/>
        <v>0</v>
      </c>
      <c r="FE47" s="191"/>
      <c r="FF47" s="192">
        <v>41</v>
      </c>
      <c r="FG47" s="189" t="s">
        <v>58</v>
      </c>
      <c r="FH47" s="190">
        <v>0</v>
      </c>
      <c r="FI47" s="190">
        <v>0</v>
      </c>
      <c r="FJ47" s="190">
        <v>0</v>
      </c>
      <c r="FK47" s="190">
        <f t="shared" si="25"/>
        <v>0</v>
      </c>
      <c r="FL47" s="191"/>
      <c r="FM47" s="192">
        <v>41</v>
      </c>
      <c r="FN47" s="189" t="s">
        <v>58</v>
      </c>
      <c r="FO47" s="190">
        <v>0</v>
      </c>
      <c r="FP47" s="190">
        <v>0</v>
      </c>
      <c r="FQ47" s="190">
        <v>0</v>
      </c>
      <c r="FR47" s="190">
        <f t="shared" si="26"/>
        <v>0</v>
      </c>
      <c r="FS47" s="191"/>
      <c r="FT47" s="192">
        <v>41</v>
      </c>
      <c r="FU47" s="189" t="s">
        <v>58</v>
      </c>
      <c r="FV47" s="190">
        <v>0</v>
      </c>
      <c r="FW47" s="190">
        <v>0</v>
      </c>
      <c r="FX47" s="190">
        <v>0</v>
      </c>
      <c r="FY47" s="190">
        <f t="shared" si="27"/>
        <v>0</v>
      </c>
      <c r="FZ47" s="191"/>
      <c r="GA47" s="192">
        <v>41</v>
      </c>
      <c r="GB47" s="189" t="s">
        <v>58</v>
      </c>
      <c r="GC47" s="190">
        <v>0</v>
      </c>
      <c r="GD47" s="190">
        <v>0</v>
      </c>
      <c r="GE47" s="190">
        <v>0</v>
      </c>
      <c r="GF47" s="190">
        <f t="shared" si="28"/>
        <v>0</v>
      </c>
      <c r="GG47" s="191"/>
      <c r="GH47" s="192">
        <v>41</v>
      </c>
      <c r="GI47" s="189" t="s">
        <v>58</v>
      </c>
      <c r="GJ47" s="190">
        <v>0</v>
      </c>
      <c r="GK47" s="190">
        <v>0</v>
      </c>
      <c r="GL47" s="190">
        <v>0</v>
      </c>
      <c r="GM47" s="190">
        <f t="shared" si="29"/>
        <v>0</v>
      </c>
      <c r="GN47" s="191"/>
      <c r="GO47" s="192">
        <v>41</v>
      </c>
      <c r="GP47" s="189" t="s">
        <v>58</v>
      </c>
      <c r="GQ47" s="190">
        <v>0</v>
      </c>
      <c r="GR47" s="190">
        <v>0</v>
      </c>
      <c r="GS47" s="190">
        <v>0</v>
      </c>
      <c r="GT47" s="190">
        <f t="shared" si="30"/>
        <v>0</v>
      </c>
      <c r="GU47" s="191"/>
      <c r="GV47" s="192">
        <v>41</v>
      </c>
      <c r="GW47" s="189" t="s">
        <v>58</v>
      </c>
      <c r="GX47" s="190">
        <v>0</v>
      </c>
      <c r="GY47" s="190">
        <v>0</v>
      </c>
      <c r="GZ47" s="190">
        <v>0</v>
      </c>
      <c r="HA47" s="190">
        <f t="shared" si="31"/>
        <v>0</v>
      </c>
      <c r="HB47" s="191"/>
      <c r="HC47" s="192">
        <v>41</v>
      </c>
      <c r="HD47" s="189" t="s">
        <v>58</v>
      </c>
      <c r="HE47" s="190">
        <v>0</v>
      </c>
      <c r="HF47" s="190">
        <v>0</v>
      </c>
      <c r="HG47" s="190">
        <v>0</v>
      </c>
      <c r="HH47" s="190">
        <f t="shared" si="32"/>
        <v>0</v>
      </c>
      <c r="HI47" s="191"/>
      <c r="HJ47" s="192">
        <v>41</v>
      </c>
      <c r="HK47" s="189" t="s">
        <v>58</v>
      </c>
      <c r="HL47" s="190">
        <v>0</v>
      </c>
      <c r="HM47" s="190">
        <v>0</v>
      </c>
      <c r="HN47" s="190">
        <v>0</v>
      </c>
      <c r="HO47" s="190">
        <f t="shared" si="33"/>
        <v>0</v>
      </c>
      <c r="HP47" s="191"/>
      <c r="HQ47" s="192">
        <v>41</v>
      </c>
      <c r="HR47" s="189" t="s">
        <v>58</v>
      </c>
      <c r="HS47" s="190">
        <v>0</v>
      </c>
      <c r="HT47" s="190">
        <v>0</v>
      </c>
      <c r="HU47" s="190">
        <v>0</v>
      </c>
      <c r="HV47" s="190">
        <f t="shared" si="34"/>
        <v>0</v>
      </c>
      <c r="HW47" s="191"/>
      <c r="HX47" s="192">
        <v>41</v>
      </c>
      <c r="HY47" s="189" t="s">
        <v>58</v>
      </c>
      <c r="HZ47" s="190">
        <v>0</v>
      </c>
      <c r="IA47" s="190">
        <v>0</v>
      </c>
      <c r="IB47" s="190">
        <v>0</v>
      </c>
      <c r="IC47" s="190">
        <f t="shared" si="35"/>
        <v>0</v>
      </c>
      <c r="ID47" s="191"/>
      <c r="IE47" s="192">
        <v>41</v>
      </c>
      <c r="IF47" s="189" t="s">
        <v>58</v>
      </c>
      <c r="IG47" s="190">
        <v>0</v>
      </c>
      <c r="IH47" s="190">
        <v>0</v>
      </c>
      <c r="II47" s="190">
        <v>0</v>
      </c>
      <c r="IJ47" s="190">
        <f t="shared" si="36"/>
        <v>0</v>
      </c>
      <c r="IK47" s="191"/>
      <c r="IL47" s="192">
        <v>41</v>
      </c>
      <c r="IM47" s="189" t="s">
        <v>58</v>
      </c>
      <c r="IN47" s="190">
        <v>0</v>
      </c>
      <c r="IO47" s="190">
        <v>0</v>
      </c>
      <c r="IP47" s="190">
        <v>0</v>
      </c>
      <c r="IQ47" s="190">
        <f t="shared" si="37"/>
        <v>0</v>
      </c>
      <c r="IR47" s="191"/>
      <c r="IS47" s="192">
        <v>41</v>
      </c>
      <c r="IT47" s="189" t="s">
        <v>58</v>
      </c>
      <c r="IU47" s="190">
        <v>0</v>
      </c>
      <c r="IV47" s="190">
        <v>0</v>
      </c>
      <c r="IW47" s="190">
        <v>0</v>
      </c>
      <c r="IX47" s="190">
        <f t="shared" si="38"/>
        <v>0</v>
      </c>
      <c r="IY47" s="191"/>
      <c r="IZ47" s="192">
        <v>41</v>
      </c>
      <c r="JA47" s="189" t="s">
        <v>58</v>
      </c>
      <c r="JB47" s="190">
        <v>0</v>
      </c>
      <c r="JC47" s="190">
        <v>0</v>
      </c>
      <c r="JD47" s="190">
        <v>0</v>
      </c>
      <c r="JE47" s="190">
        <f t="shared" si="39"/>
        <v>0</v>
      </c>
      <c r="JF47" s="191"/>
      <c r="JG47" s="192">
        <v>41</v>
      </c>
      <c r="JH47" s="189" t="s">
        <v>58</v>
      </c>
      <c r="JI47" s="190">
        <v>0</v>
      </c>
      <c r="JJ47" s="190">
        <v>0</v>
      </c>
      <c r="JK47" s="190">
        <v>0</v>
      </c>
      <c r="JL47" s="190">
        <f t="shared" si="40"/>
        <v>0</v>
      </c>
      <c r="JM47" s="191"/>
      <c r="JN47" s="192">
        <v>41</v>
      </c>
      <c r="JO47" s="189" t="s">
        <v>58</v>
      </c>
      <c r="JP47" s="190">
        <v>0</v>
      </c>
      <c r="JQ47" s="190">
        <f t="shared" si="41"/>
        <v>0</v>
      </c>
      <c r="JR47" s="190">
        <f t="shared" si="0"/>
        <v>0</v>
      </c>
      <c r="JS47" s="190">
        <f t="shared" si="1"/>
        <v>0</v>
      </c>
      <c r="JT47" s="9"/>
    </row>
    <row r="48" spans="1:280" ht="15.75" hidden="1">
      <c r="A48" s="192">
        <v>42</v>
      </c>
      <c r="B48" s="189" t="s">
        <v>59</v>
      </c>
      <c r="C48" s="190">
        <v>0</v>
      </c>
      <c r="D48" s="190">
        <v>0</v>
      </c>
      <c r="E48" s="190">
        <v>0</v>
      </c>
      <c r="F48" s="190">
        <f t="shared" si="2"/>
        <v>0</v>
      </c>
      <c r="G48" s="191"/>
      <c r="H48" s="192">
        <v>42</v>
      </c>
      <c r="I48" s="189" t="s">
        <v>59</v>
      </c>
      <c r="J48" s="190">
        <v>0</v>
      </c>
      <c r="K48" s="190">
        <v>0</v>
      </c>
      <c r="L48" s="190">
        <v>0</v>
      </c>
      <c r="M48" s="190">
        <f t="shared" si="3"/>
        <v>0</v>
      </c>
      <c r="N48" s="191"/>
      <c r="O48" s="192">
        <v>42</v>
      </c>
      <c r="P48" s="189" t="s">
        <v>59</v>
      </c>
      <c r="Q48" s="190">
        <v>0</v>
      </c>
      <c r="R48" s="190">
        <v>0</v>
      </c>
      <c r="S48" s="190">
        <v>0</v>
      </c>
      <c r="T48" s="190">
        <f t="shared" si="4"/>
        <v>0</v>
      </c>
      <c r="U48" s="191"/>
      <c r="V48" s="192">
        <v>42</v>
      </c>
      <c r="W48" s="189" t="s">
        <v>59</v>
      </c>
      <c r="X48" s="190">
        <v>0</v>
      </c>
      <c r="Y48" s="190">
        <v>0</v>
      </c>
      <c r="Z48" s="190">
        <v>0</v>
      </c>
      <c r="AA48" s="190">
        <f t="shared" si="5"/>
        <v>0</v>
      </c>
      <c r="AB48" s="191"/>
      <c r="AC48" s="192">
        <v>42</v>
      </c>
      <c r="AD48" s="189" t="s">
        <v>59</v>
      </c>
      <c r="AE48" s="190">
        <v>0</v>
      </c>
      <c r="AF48" s="190">
        <v>0</v>
      </c>
      <c r="AG48" s="190">
        <v>0</v>
      </c>
      <c r="AH48" s="190">
        <f t="shared" si="6"/>
        <v>0</v>
      </c>
      <c r="AI48" s="191"/>
      <c r="AJ48" s="192">
        <v>42</v>
      </c>
      <c r="AK48" s="189" t="s">
        <v>59</v>
      </c>
      <c r="AL48" s="190">
        <v>0</v>
      </c>
      <c r="AM48" s="190">
        <v>0</v>
      </c>
      <c r="AN48" s="190">
        <v>0</v>
      </c>
      <c r="AO48" s="190">
        <f t="shared" si="7"/>
        <v>0</v>
      </c>
      <c r="AP48" s="191"/>
      <c r="AQ48" s="192">
        <v>42</v>
      </c>
      <c r="AR48" s="189" t="s">
        <v>59</v>
      </c>
      <c r="AS48" s="190">
        <v>0</v>
      </c>
      <c r="AT48" s="190">
        <v>0</v>
      </c>
      <c r="AU48" s="190">
        <v>0</v>
      </c>
      <c r="AV48" s="190">
        <f t="shared" si="8"/>
        <v>0</v>
      </c>
      <c r="AW48" s="191"/>
      <c r="AX48" s="192">
        <v>42</v>
      </c>
      <c r="AY48" s="189" t="s">
        <v>59</v>
      </c>
      <c r="AZ48" s="190">
        <v>0</v>
      </c>
      <c r="BA48" s="190">
        <v>0</v>
      </c>
      <c r="BB48" s="190">
        <v>0</v>
      </c>
      <c r="BC48" s="190">
        <f t="shared" si="9"/>
        <v>0</v>
      </c>
      <c r="BD48" s="191"/>
      <c r="BE48" s="192">
        <v>42</v>
      </c>
      <c r="BF48" s="189" t="s">
        <v>59</v>
      </c>
      <c r="BG48" s="190">
        <v>0</v>
      </c>
      <c r="BH48" s="190">
        <v>0</v>
      </c>
      <c r="BI48" s="190">
        <v>0</v>
      </c>
      <c r="BJ48" s="190">
        <f t="shared" si="10"/>
        <v>0</v>
      </c>
      <c r="BK48" s="191"/>
      <c r="BL48" s="192">
        <v>42</v>
      </c>
      <c r="BM48" s="189" t="s">
        <v>59</v>
      </c>
      <c r="BN48" s="190">
        <v>0</v>
      </c>
      <c r="BO48" s="190">
        <v>0</v>
      </c>
      <c r="BP48" s="190">
        <v>0</v>
      </c>
      <c r="BQ48" s="190">
        <f t="shared" si="11"/>
        <v>0</v>
      </c>
      <c r="BR48" s="191"/>
      <c r="BS48" s="192">
        <v>42</v>
      </c>
      <c r="BT48" s="189" t="s">
        <v>59</v>
      </c>
      <c r="BU48" s="190">
        <v>0</v>
      </c>
      <c r="BV48" s="190">
        <v>0</v>
      </c>
      <c r="BW48" s="190">
        <v>0</v>
      </c>
      <c r="BX48" s="190">
        <f t="shared" si="12"/>
        <v>0</v>
      </c>
      <c r="BY48" s="191"/>
      <c r="BZ48" s="192">
        <v>42</v>
      </c>
      <c r="CA48" s="189" t="s">
        <v>59</v>
      </c>
      <c r="CB48" s="190">
        <v>0</v>
      </c>
      <c r="CC48" s="190">
        <v>0</v>
      </c>
      <c r="CD48" s="190">
        <v>0</v>
      </c>
      <c r="CE48" s="190">
        <f t="shared" si="13"/>
        <v>0</v>
      </c>
      <c r="CF48" s="191"/>
      <c r="CG48" s="192">
        <v>42</v>
      </c>
      <c r="CH48" s="189" t="s">
        <v>59</v>
      </c>
      <c r="CI48" s="190">
        <v>0</v>
      </c>
      <c r="CJ48" s="190">
        <v>0</v>
      </c>
      <c r="CK48" s="190">
        <v>0</v>
      </c>
      <c r="CL48" s="190">
        <f t="shared" si="14"/>
        <v>0</v>
      </c>
      <c r="CM48" s="191"/>
      <c r="CN48" s="192">
        <v>42</v>
      </c>
      <c r="CO48" s="189" t="s">
        <v>59</v>
      </c>
      <c r="CP48" s="190">
        <v>0</v>
      </c>
      <c r="CQ48" s="190">
        <v>0</v>
      </c>
      <c r="CR48" s="190">
        <v>0</v>
      </c>
      <c r="CS48" s="190">
        <f t="shared" si="15"/>
        <v>0</v>
      </c>
      <c r="CT48" s="191"/>
      <c r="CU48" s="192">
        <v>42</v>
      </c>
      <c r="CV48" s="189" t="s">
        <v>59</v>
      </c>
      <c r="CW48" s="190">
        <v>0</v>
      </c>
      <c r="CX48" s="190">
        <v>0</v>
      </c>
      <c r="CY48" s="190">
        <v>0</v>
      </c>
      <c r="CZ48" s="190">
        <f t="shared" si="16"/>
        <v>0</v>
      </c>
      <c r="DA48" s="191"/>
      <c r="DB48" s="192">
        <v>42</v>
      </c>
      <c r="DC48" s="189" t="s">
        <v>59</v>
      </c>
      <c r="DD48" s="190">
        <v>0</v>
      </c>
      <c r="DE48" s="190">
        <v>0</v>
      </c>
      <c r="DF48" s="190">
        <v>0</v>
      </c>
      <c r="DG48" s="190">
        <f t="shared" si="17"/>
        <v>0</v>
      </c>
      <c r="DH48" s="191"/>
      <c r="DI48" s="192">
        <v>42</v>
      </c>
      <c r="DJ48" s="189" t="s">
        <v>59</v>
      </c>
      <c r="DK48" s="190">
        <v>0</v>
      </c>
      <c r="DL48" s="190">
        <v>0</v>
      </c>
      <c r="DM48" s="190">
        <v>0</v>
      </c>
      <c r="DN48" s="190">
        <f t="shared" si="18"/>
        <v>0</v>
      </c>
      <c r="DO48" s="191"/>
      <c r="DP48" s="192">
        <v>42</v>
      </c>
      <c r="DQ48" s="189" t="s">
        <v>59</v>
      </c>
      <c r="DR48" s="190">
        <v>0</v>
      </c>
      <c r="DS48" s="190">
        <v>0</v>
      </c>
      <c r="DT48" s="190">
        <v>0</v>
      </c>
      <c r="DU48" s="190">
        <f t="shared" si="19"/>
        <v>0</v>
      </c>
      <c r="DV48" s="191"/>
      <c r="DW48" s="192">
        <v>42</v>
      </c>
      <c r="DX48" s="189" t="s">
        <v>59</v>
      </c>
      <c r="DY48" s="190">
        <v>0</v>
      </c>
      <c r="DZ48" s="190">
        <v>0</v>
      </c>
      <c r="EA48" s="190">
        <v>0</v>
      </c>
      <c r="EB48" s="190">
        <f t="shared" si="20"/>
        <v>0</v>
      </c>
      <c r="EC48" s="191"/>
      <c r="ED48" s="192">
        <v>42</v>
      </c>
      <c r="EE48" s="189" t="s">
        <v>59</v>
      </c>
      <c r="EF48" s="190">
        <v>0</v>
      </c>
      <c r="EG48" s="190">
        <v>0</v>
      </c>
      <c r="EH48" s="190">
        <v>0</v>
      </c>
      <c r="EI48" s="190">
        <f t="shared" si="21"/>
        <v>0</v>
      </c>
      <c r="EJ48" s="191"/>
      <c r="EK48" s="192">
        <v>42</v>
      </c>
      <c r="EL48" s="189" t="s">
        <v>59</v>
      </c>
      <c r="EM48" s="190">
        <v>0</v>
      </c>
      <c r="EN48" s="190">
        <v>0</v>
      </c>
      <c r="EO48" s="190">
        <v>0</v>
      </c>
      <c r="EP48" s="190">
        <f t="shared" si="22"/>
        <v>0</v>
      </c>
      <c r="EQ48" s="191"/>
      <c r="ER48" s="192">
        <v>42</v>
      </c>
      <c r="ES48" s="189" t="s">
        <v>59</v>
      </c>
      <c r="ET48" s="190">
        <v>0</v>
      </c>
      <c r="EU48" s="190">
        <v>0</v>
      </c>
      <c r="EV48" s="190">
        <v>0</v>
      </c>
      <c r="EW48" s="190">
        <f t="shared" si="23"/>
        <v>0</v>
      </c>
      <c r="EX48" s="191"/>
      <c r="EY48" s="192">
        <v>42</v>
      </c>
      <c r="EZ48" s="189" t="s">
        <v>59</v>
      </c>
      <c r="FA48" s="190">
        <v>0</v>
      </c>
      <c r="FB48" s="190">
        <v>0</v>
      </c>
      <c r="FC48" s="190">
        <v>0</v>
      </c>
      <c r="FD48" s="190">
        <f t="shared" si="24"/>
        <v>0</v>
      </c>
      <c r="FE48" s="191"/>
      <c r="FF48" s="192">
        <v>42</v>
      </c>
      <c r="FG48" s="189" t="s">
        <v>59</v>
      </c>
      <c r="FH48" s="190">
        <v>0</v>
      </c>
      <c r="FI48" s="190">
        <v>0</v>
      </c>
      <c r="FJ48" s="190">
        <v>0</v>
      </c>
      <c r="FK48" s="190">
        <f t="shared" si="25"/>
        <v>0</v>
      </c>
      <c r="FL48" s="191"/>
      <c r="FM48" s="192">
        <v>42</v>
      </c>
      <c r="FN48" s="189" t="s">
        <v>59</v>
      </c>
      <c r="FO48" s="190">
        <v>0</v>
      </c>
      <c r="FP48" s="190">
        <v>0</v>
      </c>
      <c r="FQ48" s="190">
        <v>0</v>
      </c>
      <c r="FR48" s="190">
        <f t="shared" si="26"/>
        <v>0</v>
      </c>
      <c r="FS48" s="191"/>
      <c r="FT48" s="192">
        <v>42</v>
      </c>
      <c r="FU48" s="189" t="s">
        <v>59</v>
      </c>
      <c r="FV48" s="190">
        <v>0</v>
      </c>
      <c r="FW48" s="190">
        <v>0</v>
      </c>
      <c r="FX48" s="190">
        <v>0</v>
      </c>
      <c r="FY48" s="190">
        <f t="shared" si="27"/>
        <v>0</v>
      </c>
      <c r="FZ48" s="191"/>
      <c r="GA48" s="192">
        <v>42</v>
      </c>
      <c r="GB48" s="189" t="s">
        <v>59</v>
      </c>
      <c r="GC48" s="190">
        <v>0</v>
      </c>
      <c r="GD48" s="190">
        <v>0</v>
      </c>
      <c r="GE48" s="190">
        <v>0</v>
      </c>
      <c r="GF48" s="190">
        <f t="shared" si="28"/>
        <v>0</v>
      </c>
      <c r="GG48" s="191"/>
      <c r="GH48" s="192">
        <v>42</v>
      </c>
      <c r="GI48" s="189" t="s">
        <v>59</v>
      </c>
      <c r="GJ48" s="190">
        <v>0</v>
      </c>
      <c r="GK48" s="190">
        <v>0</v>
      </c>
      <c r="GL48" s="190">
        <v>0</v>
      </c>
      <c r="GM48" s="190">
        <f t="shared" si="29"/>
        <v>0</v>
      </c>
      <c r="GN48" s="191"/>
      <c r="GO48" s="192">
        <v>42</v>
      </c>
      <c r="GP48" s="189" t="s">
        <v>59</v>
      </c>
      <c r="GQ48" s="190">
        <v>0</v>
      </c>
      <c r="GR48" s="190">
        <v>0</v>
      </c>
      <c r="GS48" s="190">
        <v>0</v>
      </c>
      <c r="GT48" s="190">
        <f t="shared" si="30"/>
        <v>0</v>
      </c>
      <c r="GU48" s="191"/>
      <c r="GV48" s="192">
        <v>42</v>
      </c>
      <c r="GW48" s="189" t="s">
        <v>59</v>
      </c>
      <c r="GX48" s="190">
        <v>0</v>
      </c>
      <c r="GY48" s="190">
        <v>0</v>
      </c>
      <c r="GZ48" s="190">
        <v>0</v>
      </c>
      <c r="HA48" s="190">
        <f t="shared" si="31"/>
        <v>0</v>
      </c>
      <c r="HB48" s="191"/>
      <c r="HC48" s="192">
        <v>42</v>
      </c>
      <c r="HD48" s="189" t="s">
        <v>59</v>
      </c>
      <c r="HE48" s="190">
        <v>0</v>
      </c>
      <c r="HF48" s="190">
        <v>0</v>
      </c>
      <c r="HG48" s="190">
        <v>0</v>
      </c>
      <c r="HH48" s="190">
        <f t="shared" si="32"/>
        <v>0</v>
      </c>
      <c r="HI48" s="191"/>
      <c r="HJ48" s="192">
        <v>42</v>
      </c>
      <c r="HK48" s="189" t="s">
        <v>59</v>
      </c>
      <c r="HL48" s="190">
        <v>0</v>
      </c>
      <c r="HM48" s="190">
        <v>0</v>
      </c>
      <c r="HN48" s="190">
        <v>0</v>
      </c>
      <c r="HO48" s="190">
        <f t="shared" si="33"/>
        <v>0</v>
      </c>
      <c r="HP48" s="191"/>
      <c r="HQ48" s="192">
        <v>42</v>
      </c>
      <c r="HR48" s="189" t="s">
        <v>59</v>
      </c>
      <c r="HS48" s="190">
        <v>0</v>
      </c>
      <c r="HT48" s="190">
        <v>0</v>
      </c>
      <c r="HU48" s="190">
        <v>0</v>
      </c>
      <c r="HV48" s="190">
        <f t="shared" si="34"/>
        <v>0</v>
      </c>
      <c r="HW48" s="191"/>
      <c r="HX48" s="192">
        <v>42</v>
      </c>
      <c r="HY48" s="189" t="s">
        <v>59</v>
      </c>
      <c r="HZ48" s="190">
        <v>0</v>
      </c>
      <c r="IA48" s="190">
        <v>0</v>
      </c>
      <c r="IB48" s="190">
        <v>0</v>
      </c>
      <c r="IC48" s="190">
        <f t="shared" si="35"/>
        <v>0</v>
      </c>
      <c r="ID48" s="191"/>
      <c r="IE48" s="192">
        <v>42</v>
      </c>
      <c r="IF48" s="189" t="s">
        <v>59</v>
      </c>
      <c r="IG48" s="190">
        <v>0</v>
      </c>
      <c r="IH48" s="190">
        <v>0</v>
      </c>
      <c r="II48" s="190">
        <v>0</v>
      </c>
      <c r="IJ48" s="190">
        <f t="shared" si="36"/>
        <v>0</v>
      </c>
      <c r="IK48" s="191"/>
      <c r="IL48" s="192">
        <v>42</v>
      </c>
      <c r="IM48" s="189" t="s">
        <v>59</v>
      </c>
      <c r="IN48" s="190">
        <v>0</v>
      </c>
      <c r="IO48" s="190">
        <v>0</v>
      </c>
      <c r="IP48" s="190">
        <v>0</v>
      </c>
      <c r="IQ48" s="190">
        <f t="shared" si="37"/>
        <v>0</v>
      </c>
      <c r="IR48" s="191"/>
      <c r="IS48" s="192">
        <v>42</v>
      </c>
      <c r="IT48" s="189" t="s">
        <v>59</v>
      </c>
      <c r="IU48" s="190">
        <v>0</v>
      </c>
      <c r="IV48" s="190">
        <v>0</v>
      </c>
      <c r="IW48" s="190">
        <v>0</v>
      </c>
      <c r="IX48" s="190">
        <f t="shared" si="38"/>
        <v>0</v>
      </c>
      <c r="IY48" s="191"/>
      <c r="IZ48" s="192">
        <v>42</v>
      </c>
      <c r="JA48" s="189" t="s">
        <v>59</v>
      </c>
      <c r="JB48" s="190">
        <v>0</v>
      </c>
      <c r="JC48" s="190">
        <v>0</v>
      </c>
      <c r="JD48" s="190">
        <v>0</v>
      </c>
      <c r="JE48" s="190">
        <f t="shared" si="39"/>
        <v>0</v>
      </c>
      <c r="JF48" s="191"/>
      <c r="JG48" s="192">
        <v>42</v>
      </c>
      <c r="JH48" s="189" t="s">
        <v>59</v>
      </c>
      <c r="JI48" s="190">
        <v>0</v>
      </c>
      <c r="JJ48" s="190">
        <v>0</v>
      </c>
      <c r="JK48" s="190">
        <v>0</v>
      </c>
      <c r="JL48" s="190">
        <f t="shared" si="40"/>
        <v>0</v>
      </c>
      <c r="JM48" s="191"/>
      <c r="JN48" s="192">
        <v>42</v>
      </c>
      <c r="JO48" s="189" t="s">
        <v>59</v>
      </c>
      <c r="JP48" s="190">
        <v>0</v>
      </c>
      <c r="JQ48" s="190">
        <f t="shared" si="41"/>
        <v>0</v>
      </c>
      <c r="JR48" s="190">
        <f t="shared" si="0"/>
        <v>0</v>
      </c>
      <c r="JS48" s="190">
        <f t="shared" si="1"/>
        <v>0</v>
      </c>
      <c r="JT48" s="9"/>
    </row>
    <row r="49" spans="1:280" ht="15.75" hidden="1">
      <c r="A49" s="192">
        <v>43</v>
      </c>
      <c r="B49" s="189" t="s">
        <v>60</v>
      </c>
      <c r="C49" s="190">
        <v>0</v>
      </c>
      <c r="D49" s="190">
        <v>0</v>
      </c>
      <c r="E49" s="190">
        <v>0</v>
      </c>
      <c r="F49" s="190">
        <f t="shared" si="2"/>
        <v>0</v>
      </c>
      <c r="G49" s="191"/>
      <c r="H49" s="192">
        <v>43</v>
      </c>
      <c r="I49" s="189" t="s">
        <v>60</v>
      </c>
      <c r="J49" s="190">
        <v>0</v>
      </c>
      <c r="K49" s="190">
        <v>0</v>
      </c>
      <c r="L49" s="190">
        <v>0</v>
      </c>
      <c r="M49" s="190">
        <f t="shared" si="3"/>
        <v>0</v>
      </c>
      <c r="N49" s="191"/>
      <c r="O49" s="192">
        <v>43</v>
      </c>
      <c r="P49" s="189" t="s">
        <v>60</v>
      </c>
      <c r="Q49" s="190">
        <v>0</v>
      </c>
      <c r="R49" s="190">
        <v>0</v>
      </c>
      <c r="S49" s="190">
        <v>0</v>
      </c>
      <c r="T49" s="190">
        <f t="shared" si="4"/>
        <v>0</v>
      </c>
      <c r="U49" s="191"/>
      <c r="V49" s="192">
        <v>43</v>
      </c>
      <c r="W49" s="189" t="s">
        <v>60</v>
      </c>
      <c r="X49" s="190">
        <v>0</v>
      </c>
      <c r="Y49" s="190">
        <v>0</v>
      </c>
      <c r="Z49" s="190">
        <v>0</v>
      </c>
      <c r="AA49" s="190">
        <f t="shared" si="5"/>
        <v>0</v>
      </c>
      <c r="AB49" s="191"/>
      <c r="AC49" s="192">
        <v>43</v>
      </c>
      <c r="AD49" s="189" t="s">
        <v>60</v>
      </c>
      <c r="AE49" s="190">
        <v>0</v>
      </c>
      <c r="AF49" s="190">
        <v>0</v>
      </c>
      <c r="AG49" s="190">
        <v>0</v>
      </c>
      <c r="AH49" s="190">
        <f t="shared" si="6"/>
        <v>0</v>
      </c>
      <c r="AI49" s="191"/>
      <c r="AJ49" s="192">
        <v>43</v>
      </c>
      <c r="AK49" s="189" t="s">
        <v>60</v>
      </c>
      <c r="AL49" s="190">
        <v>0</v>
      </c>
      <c r="AM49" s="190">
        <v>0</v>
      </c>
      <c r="AN49" s="190">
        <v>0</v>
      </c>
      <c r="AO49" s="190">
        <f t="shared" si="7"/>
        <v>0</v>
      </c>
      <c r="AP49" s="191"/>
      <c r="AQ49" s="192">
        <v>43</v>
      </c>
      <c r="AR49" s="189" t="s">
        <v>60</v>
      </c>
      <c r="AS49" s="190">
        <v>0</v>
      </c>
      <c r="AT49" s="190">
        <v>0</v>
      </c>
      <c r="AU49" s="190">
        <v>0</v>
      </c>
      <c r="AV49" s="190">
        <f t="shared" si="8"/>
        <v>0</v>
      </c>
      <c r="AW49" s="191"/>
      <c r="AX49" s="192">
        <v>43</v>
      </c>
      <c r="AY49" s="189" t="s">
        <v>60</v>
      </c>
      <c r="AZ49" s="190">
        <v>0</v>
      </c>
      <c r="BA49" s="190">
        <v>0</v>
      </c>
      <c r="BB49" s="190">
        <v>0</v>
      </c>
      <c r="BC49" s="190">
        <f t="shared" si="9"/>
        <v>0</v>
      </c>
      <c r="BD49" s="191"/>
      <c r="BE49" s="192">
        <v>43</v>
      </c>
      <c r="BF49" s="189" t="s">
        <v>60</v>
      </c>
      <c r="BG49" s="190">
        <v>0</v>
      </c>
      <c r="BH49" s="190">
        <v>0</v>
      </c>
      <c r="BI49" s="190">
        <v>0</v>
      </c>
      <c r="BJ49" s="190">
        <f t="shared" si="10"/>
        <v>0</v>
      </c>
      <c r="BK49" s="191"/>
      <c r="BL49" s="192">
        <v>43</v>
      </c>
      <c r="BM49" s="189" t="s">
        <v>60</v>
      </c>
      <c r="BN49" s="190">
        <v>0</v>
      </c>
      <c r="BO49" s="190">
        <v>0</v>
      </c>
      <c r="BP49" s="190">
        <v>0</v>
      </c>
      <c r="BQ49" s="190">
        <f t="shared" si="11"/>
        <v>0</v>
      </c>
      <c r="BR49" s="191"/>
      <c r="BS49" s="192">
        <v>43</v>
      </c>
      <c r="BT49" s="189" t="s">
        <v>60</v>
      </c>
      <c r="BU49" s="190">
        <v>0</v>
      </c>
      <c r="BV49" s="190">
        <v>0</v>
      </c>
      <c r="BW49" s="190">
        <v>0</v>
      </c>
      <c r="BX49" s="190">
        <f t="shared" si="12"/>
        <v>0</v>
      </c>
      <c r="BY49" s="191"/>
      <c r="BZ49" s="192">
        <v>43</v>
      </c>
      <c r="CA49" s="189" t="s">
        <v>60</v>
      </c>
      <c r="CB49" s="190">
        <v>0</v>
      </c>
      <c r="CC49" s="190">
        <v>0</v>
      </c>
      <c r="CD49" s="190">
        <v>0</v>
      </c>
      <c r="CE49" s="190">
        <f t="shared" si="13"/>
        <v>0</v>
      </c>
      <c r="CF49" s="191"/>
      <c r="CG49" s="192">
        <v>43</v>
      </c>
      <c r="CH49" s="189" t="s">
        <v>60</v>
      </c>
      <c r="CI49" s="190">
        <v>0</v>
      </c>
      <c r="CJ49" s="190">
        <v>0</v>
      </c>
      <c r="CK49" s="190">
        <v>0</v>
      </c>
      <c r="CL49" s="190">
        <f t="shared" si="14"/>
        <v>0</v>
      </c>
      <c r="CM49" s="191"/>
      <c r="CN49" s="192">
        <v>43</v>
      </c>
      <c r="CO49" s="189" t="s">
        <v>60</v>
      </c>
      <c r="CP49" s="190">
        <v>0</v>
      </c>
      <c r="CQ49" s="190">
        <v>0</v>
      </c>
      <c r="CR49" s="190">
        <v>0</v>
      </c>
      <c r="CS49" s="190">
        <f t="shared" si="15"/>
        <v>0</v>
      </c>
      <c r="CT49" s="191"/>
      <c r="CU49" s="192">
        <v>43</v>
      </c>
      <c r="CV49" s="189" t="s">
        <v>60</v>
      </c>
      <c r="CW49" s="190">
        <v>0</v>
      </c>
      <c r="CX49" s="190">
        <v>0</v>
      </c>
      <c r="CY49" s="190">
        <v>0</v>
      </c>
      <c r="CZ49" s="190">
        <f t="shared" si="16"/>
        <v>0</v>
      </c>
      <c r="DA49" s="191"/>
      <c r="DB49" s="192">
        <v>43</v>
      </c>
      <c r="DC49" s="189" t="s">
        <v>60</v>
      </c>
      <c r="DD49" s="190">
        <v>0</v>
      </c>
      <c r="DE49" s="190">
        <v>0</v>
      </c>
      <c r="DF49" s="190">
        <v>0</v>
      </c>
      <c r="DG49" s="190">
        <f t="shared" si="17"/>
        <v>0</v>
      </c>
      <c r="DH49" s="191"/>
      <c r="DI49" s="192">
        <v>43</v>
      </c>
      <c r="DJ49" s="189" t="s">
        <v>60</v>
      </c>
      <c r="DK49" s="190">
        <v>0</v>
      </c>
      <c r="DL49" s="190">
        <v>0</v>
      </c>
      <c r="DM49" s="190">
        <v>0</v>
      </c>
      <c r="DN49" s="190">
        <f t="shared" si="18"/>
        <v>0</v>
      </c>
      <c r="DO49" s="191"/>
      <c r="DP49" s="192">
        <v>43</v>
      </c>
      <c r="DQ49" s="189" t="s">
        <v>60</v>
      </c>
      <c r="DR49" s="190">
        <v>0</v>
      </c>
      <c r="DS49" s="190">
        <v>0</v>
      </c>
      <c r="DT49" s="190">
        <v>0</v>
      </c>
      <c r="DU49" s="190">
        <f t="shared" si="19"/>
        <v>0</v>
      </c>
      <c r="DV49" s="191"/>
      <c r="DW49" s="192">
        <v>43</v>
      </c>
      <c r="DX49" s="189" t="s">
        <v>60</v>
      </c>
      <c r="DY49" s="190">
        <v>0</v>
      </c>
      <c r="DZ49" s="190">
        <v>0</v>
      </c>
      <c r="EA49" s="190">
        <v>0</v>
      </c>
      <c r="EB49" s="190">
        <f t="shared" si="20"/>
        <v>0</v>
      </c>
      <c r="EC49" s="191"/>
      <c r="ED49" s="192">
        <v>43</v>
      </c>
      <c r="EE49" s="189" t="s">
        <v>60</v>
      </c>
      <c r="EF49" s="190">
        <v>0</v>
      </c>
      <c r="EG49" s="190">
        <v>0</v>
      </c>
      <c r="EH49" s="190">
        <v>0</v>
      </c>
      <c r="EI49" s="190">
        <f t="shared" si="21"/>
        <v>0</v>
      </c>
      <c r="EJ49" s="191"/>
      <c r="EK49" s="192">
        <v>43</v>
      </c>
      <c r="EL49" s="189" t="s">
        <v>60</v>
      </c>
      <c r="EM49" s="190">
        <v>0</v>
      </c>
      <c r="EN49" s="190">
        <v>0</v>
      </c>
      <c r="EO49" s="190">
        <v>0</v>
      </c>
      <c r="EP49" s="190">
        <f t="shared" si="22"/>
        <v>0</v>
      </c>
      <c r="EQ49" s="191"/>
      <c r="ER49" s="192">
        <v>43</v>
      </c>
      <c r="ES49" s="189" t="s">
        <v>60</v>
      </c>
      <c r="ET49" s="190">
        <v>0</v>
      </c>
      <c r="EU49" s="190">
        <v>0</v>
      </c>
      <c r="EV49" s="190">
        <v>0</v>
      </c>
      <c r="EW49" s="190">
        <f t="shared" si="23"/>
        <v>0</v>
      </c>
      <c r="EX49" s="191"/>
      <c r="EY49" s="192">
        <v>43</v>
      </c>
      <c r="EZ49" s="189" t="s">
        <v>60</v>
      </c>
      <c r="FA49" s="190">
        <v>0</v>
      </c>
      <c r="FB49" s="190">
        <v>0</v>
      </c>
      <c r="FC49" s="190">
        <v>0</v>
      </c>
      <c r="FD49" s="190">
        <f t="shared" si="24"/>
        <v>0</v>
      </c>
      <c r="FE49" s="191"/>
      <c r="FF49" s="192">
        <v>43</v>
      </c>
      <c r="FG49" s="189" t="s">
        <v>60</v>
      </c>
      <c r="FH49" s="190">
        <v>0</v>
      </c>
      <c r="FI49" s="190">
        <v>0</v>
      </c>
      <c r="FJ49" s="190">
        <v>0</v>
      </c>
      <c r="FK49" s="190">
        <f t="shared" si="25"/>
        <v>0</v>
      </c>
      <c r="FL49" s="191"/>
      <c r="FM49" s="192">
        <v>43</v>
      </c>
      <c r="FN49" s="189" t="s">
        <v>60</v>
      </c>
      <c r="FO49" s="190">
        <v>0</v>
      </c>
      <c r="FP49" s="190">
        <v>0</v>
      </c>
      <c r="FQ49" s="190">
        <v>0</v>
      </c>
      <c r="FR49" s="190">
        <f t="shared" si="26"/>
        <v>0</v>
      </c>
      <c r="FS49" s="191"/>
      <c r="FT49" s="192">
        <v>43</v>
      </c>
      <c r="FU49" s="189" t="s">
        <v>60</v>
      </c>
      <c r="FV49" s="190">
        <v>0</v>
      </c>
      <c r="FW49" s="190">
        <v>0</v>
      </c>
      <c r="FX49" s="190">
        <v>0</v>
      </c>
      <c r="FY49" s="190">
        <f t="shared" si="27"/>
        <v>0</v>
      </c>
      <c r="FZ49" s="191"/>
      <c r="GA49" s="192">
        <v>43</v>
      </c>
      <c r="GB49" s="189" t="s">
        <v>60</v>
      </c>
      <c r="GC49" s="190">
        <v>0</v>
      </c>
      <c r="GD49" s="190">
        <v>0</v>
      </c>
      <c r="GE49" s="190">
        <v>0</v>
      </c>
      <c r="GF49" s="190">
        <f t="shared" si="28"/>
        <v>0</v>
      </c>
      <c r="GG49" s="191"/>
      <c r="GH49" s="192">
        <v>43</v>
      </c>
      <c r="GI49" s="189" t="s">
        <v>60</v>
      </c>
      <c r="GJ49" s="190">
        <v>0</v>
      </c>
      <c r="GK49" s="190">
        <v>0</v>
      </c>
      <c r="GL49" s="190">
        <v>0</v>
      </c>
      <c r="GM49" s="190">
        <f t="shared" si="29"/>
        <v>0</v>
      </c>
      <c r="GN49" s="191"/>
      <c r="GO49" s="192">
        <v>43</v>
      </c>
      <c r="GP49" s="189" t="s">
        <v>60</v>
      </c>
      <c r="GQ49" s="190">
        <v>0</v>
      </c>
      <c r="GR49" s="190">
        <v>0</v>
      </c>
      <c r="GS49" s="190">
        <v>0</v>
      </c>
      <c r="GT49" s="190">
        <f t="shared" si="30"/>
        <v>0</v>
      </c>
      <c r="GU49" s="191"/>
      <c r="GV49" s="192">
        <v>43</v>
      </c>
      <c r="GW49" s="189" t="s">
        <v>60</v>
      </c>
      <c r="GX49" s="190">
        <v>0</v>
      </c>
      <c r="GY49" s="190">
        <v>0</v>
      </c>
      <c r="GZ49" s="190">
        <v>0</v>
      </c>
      <c r="HA49" s="190">
        <f t="shared" si="31"/>
        <v>0</v>
      </c>
      <c r="HB49" s="191"/>
      <c r="HC49" s="192">
        <v>43</v>
      </c>
      <c r="HD49" s="189" t="s">
        <v>60</v>
      </c>
      <c r="HE49" s="190">
        <v>0</v>
      </c>
      <c r="HF49" s="190">
        <v>0</v>
      </c>
      <c r="HG49" s="190">
        <v>0</v>
      </c>
      <c r="HH49" s="190">
        <f t="shared" si="32"/>
        <v>0</v>
      </c>
      <c r="HI49" s="191"/>
      <c r="HJ49" s="192">
        <v>43</v>
      </c>
      <c r="HK49" s="189" t="s">
        <v>60</v>
      </c>
      <c r="HL49" s="190">
        <v>0</v>
      </c>
      <c r="HM49" s="190">
        <v>0</v>
      </c>
      <c r="HN49" s="190">
        <v>0</v>
      </c>
      <c r="HO49" s="190">
        <f t="shared" si="33"/>
        <v>0</v>
      </c>
      <c r="HP49" s="191"/>
      <c r="HQ49" s="192">
        <v>43</v>
      </c>
      <c r="HR49" s="189" t="s">
        <v>60</v>
      </c>
      <c r="HS49" s="190">
        <v>0</v>
      </c>
      <c r="HT49" s="190">
        <v>0</v>
      </c>
      <c r="HU49" s="190">
        <v>0</v>
      </c>
      <c r="HV49" s="190">
        <f t="shared" si="34"/>
        <v>0</v>
      </c>
      <c r="HW49" s="191"/>
      <c r="HX49" s="192">
        <v>43</v>
      </c>
      <c r="HY49" s="189" t="s">
        <v>60</v>
      </c>
      <c r="HZ49" s="190">
        <v>0</v>
      </c>
      <c r="IA49" s="190">
        <v>0</v>
      </c>
      <c r="IB49" s="190">
        <v>0</v>
      </c>
      <c r="IC49" s="190">
        <f t="shared" si="35"/>
        <v>0</v>
      </c>
      <c r="ID49" s="191"/>
      <c r="IE49" s="192">
        <v>43</v>
      </c>
      <c r="IF49" s="189" t="s">
        <v>60</v>
      </c>
      <c r="IG49" s="190">
        <v>0</v>
      </c>
      <c r="IH49" s="190">
        <v>0</v>
      </c>
      <c r="II49" s="190">
        <v>0</v>
      </c>
      <c r="IJ49" s="190">
        <f t="shared" si="36"/>
        <v>0</v>
      </c>
      <c r="IK49" s="191"/>
      <c r="IL49" s="192">
        <v>43</v>
      </c>
      <c r="IM49" s="189" t="s">
        <v>60</v>
      </c>
      <c r="IN49" s="190">
        <v>0</v>
      </c>
      <c r="IO49" s="190">
        <v>0</v>
      </c>
      <c r="IP49" s="190">
        <v>0</v>
      </c>
      <c r="IQ49" s="190">
        <f t="shared" si="37"/>
        <v>0</v>
      </c>
      <c r="IR49" s="191"/>
      <c r="IS49" s="192">
        <v>43</v>
      </c>
      <c r="IT49" s="189" t="s">
        <v>60</v>
      </c>
      <c r="IU49" s="190">
        <v>0</v>
      </c>
      <c r="IV49" s="190">
        <v>0</v>
      </c>
      <c r="IW49" s="190">
        <v>0</v>
      </c>
      <c r="IX49" s="190">
        <f t="shared" si="38"/>
        <v>0</v>
      </c>
      <c r="IY49" s="191"/>
      <c r="IZ49" s="192">
        <v>43</v>
      </c>
      <c r="JA49" s="189" t="s">
        <v>60</v>
      </c>
      <c r="JB49" s="190">
        <v>0</v>
      </c>
      <c r="JC49" s="190">
        <v>0</v>
      </c>
      <c r="JD49" s="190">
        <v>0</v>
      </c>
      <c r="JE49" s="190">
        <f t="shared" si="39"/>
        <v>0</v>
      </c>
      <c r="JF49" s="191"/>
      <c r="JG49" s="192">
        <v>43</v>
      </c>
      <c r="JH49" s="189" t="s">
        <v>60</v>
      </c>
      <c r="JI49" s="190">
        <v>0</v>
      </c>
      <c r="JJ49" s="190">
        <v>0</v>
      </c>
      <c r="JK49" s="190">
        <v>0</v>
      </c>
      <c r="JL49" s="190">
        <f t="shared" si="40"/>
        <v>0</v>
      </c>
      <c r="JM49" s="191"/>
      <c r="JN49" s="192">
        <v>43</v>
      </c>
      <c r="JO49" s="189" t="s">
        <v>60</v>
      </c>
      <c r="JP49" s="190">
        <v>0</v>
      </c>
      <c r="JQ49" s="190">
        <f t="shared" si="41"/>
        <v>0</v>
      </c>
      <c r="JR49" s="190">
        <f t="shared" si="0"/>
        <v>0</v>
      </c>
      <c r="JS49" s="190">
        <f t="shared" si="1"/>
        <v>0</v>
      </c>
      <c r="JT49" s="9"/>
    </row>
    <row r="50" spans="1:280" ht="15.75" hidden="1">
      <c r="A50" s="192">
        <v>44</v>
      </c>
      <c r="B50" s="189" t="s">
        <v>61</v>
      </c>
      <c r="C50" s="190">
        <v>0</v>
      </c>
      <c r="D50" s="190">
        <v>0</v>
      </c>
      <c r="E50" s="190">
        <v>0</v>
      </c>
      <c r="F50" s="190">
        <f t="shared" si="2"/>
        <v>0</v>
      </c>
      <c r="G50" s="191"/>
      <c r="H50" s="192">
        <v>44</v>
      </c>
      <c r="I50" s="189" t="s">
        <v>61</v>
      </c>
      <c r="J50" s="190">
        <v>0</v>
      </c>
      <c r="K50" s="190">
        <v>0</v>
      </c>
      <c r="L50" s="190">
        <v>0</v>
      </c>
      <c r="M50" s="190">
        <f t="shared" si="3"/>
        <v>0</v>
      </c>
      <c r="N50" s="191"/>
      <c r="O50" s="192">
        <v>44</v>
      </c>
      <c r="P50" s="189" t="s">
        <v>61</v>
      </c>
      <c r="Q50" s="190">
        <v>0</v>
      </c>
      <c r="R50" s="190">
        <v>0</v>
      </c>
      <c r="S50" s="190">
        <v>0</v>
      </c>
      <c r="T50" s="190">
        <f t="shared" si="4"/>
        <v>0</v>
      </c>
      <c r="U50" s="191"/>
      <c r="V50" s="192">
        <v>44</v>
      </c>
      <c r="W50" s="189" t="s">
        <v>61</v>
      </c>
      <c r="X50" s="190">
        <v>0</v>
      </c>
      <c r="Y50" s="190">
        <v>0</v>
      </c>
      <c r="Z50" s="190">
        <v>0</v>
      </c>
      <c r="AA50" s="190">
        <f t="shared" si="5"/>
        <v>0</v>
      </c>
      <c r="AB50" s="191"/>
      <c r="AC50" s="192">
        <v>44</v>
      </c>
      <c r="AD50" s="189" t="s">
        <v>61</v>
      </c>
      <c r="AE50" s="190">
        <v>0</v>
      </c>
      <c r="AF50" s="190">
        <v>0</v>
      </c>
      <c r="AG50" s="190">
        <v>0</v>
      </c>
      <c r="AH50" s="190">
        <f t="shared" si="6"/>
        <v>0</v>
      </c>
      <c r="AI50" s="191"/>
      <c r="AJ50" s="192">
        <v>44</v>
      </c>
      <c r="AK50" s="189" t="s">
        <v>61</v>
      </c>
      <c r="AL50" s="190">
        <v>0</v>
      </c>
      <c r="AM50" s="190">
        <v>0</v>
      </c>
      <c r="AN50" s="190">
        <v>0</v>
      </c>
      <c r="AO50" s="190">
        <f t="shared" si="7"/>
        <v>0</v>
      </c>
      <c r="AP50" s="191"/>
      <c r="AQ50" s="192">
        <v>44</v>
      </c>
      <c r="AR50" s="189" t="s">
        <v>61</v>
      </c>
      <c r="AS50" s="190">
        <v>0</v>
      </c>
      <c r="AT50" s="190">
        <v>0</v>
      </c>
      <c r="AU50" s="190">
        <v>0</v>
      </c>
      <c r="AV50" s="190">
        <f t="shared" si="8"/>
        <v>0</v>
      </c>
      <c r="AW50" s="191"/>
      <c r="AX50" s="192">
        <v>44</v>
      </c>
      <c r="AY50" s="189" t="s">
        <v>61</v>
      </c>
      <c r="AZ50" s="190">
        <v>0</v>
      </c>
      <c r="BA50" s="190">
        <v>0</v>
      </c>
      <c r="BB50" s="190">
        <v>0</v>
      </c>
      <c r="BC50" s="190">
        <f t="shared" si="9"/>
        <v>0</v>
      </c>
      <c r="BD50" s="191"/>
      <c r="BE50" s="192">
        <v>44</v>
      </c>
      <c r="BF50" s="189" t="s">
        <v>61</v>
      </c>
      <c r="BG50" s="190">
        <v>0</v>
      </c>
      <c r="BH50" s="190">
        <v>0</v>
      </c>
      <c r="BI50" s="190">
        <v>0</v>
      </c>
      <c r="BJ50" s="190">
        <f t="shared" si="10"/>
        <v>0</v>
      </c>
      <c r="BK50" s="191"/>
      <c r="BL50" s="192">
        <v>44</v>
      </c>
      <c r="BM50" s="189" t="s">
        <v>61</v>
      </c>
      <c r="BN50" s="190">
        <v>0</v>
      </c>
      <c r="BO50" s="190">
        <v>0</v>
      </c>
      <c r="BP50" s="190">
        <v>0</v>
      </c>
      <c r="BQ50" s="190">
        <f t="shared" si="11"/>
        <v>0</v>
      </c>
      <c r="BR50" s="191"/>
      <c r="BS50" s="192">
        <v>44</v>
      </c>
      <c r="BT50" s="189" t="s">
        <v>61</v>
      </c>
      <c r="BU50" s="190">
        <v>0</v>
      </c>
      <c r="BV50" s="190">
        <v>0</v>
      </c>
      <c r="BW50" s="190">
        <v>0</v>
      </c>
      <c r="BX50" s="190">
        <f t="shared" si="12"/>
        <v>0</v>
      </c>
      <c r="BY50" s="191"/>
      <c r="BZ50" s="192">
        <v>44</v>
      </c>
      <c r="CA50" s="189" t="s">
        <v>61</v>
      </c>
      <c r="CB50" s="190">
        <v>0</v>
      </c>
      <c r="CC50" s="190">
        <v>0</v>
      </c>
      <c r="CD50" s="190">
        <v>0</v>
      </c>
      <c r="CE50" s="190">
        <f t="shared" si="13"/>
        <v>0</v>
      </c>
      <c r="CF50" s="191"/>
      <c r="CG50" s="192">
        <v>44</v>
      </c>
      <c r="CH50" s="189" t="s">
        <v>61</v>
      </c>
      <c r="CI50" s="190">
        <v>0</v>
      </c>
      <c r="CJ50" s="190">
        <v>0</v>
      </c>
      <c r="CK50" s="190">
        <v>0</v>
      </c>
      <c r="CL50" s="190">
        <f t="shared" si="14"/>
        <v>0</v>
      </c>
      <c r="CM50" s="191"/>
      <c r="CN50" s="192">
        <v>44</v>
      </c>
      <c r="CO50" s="189" t="s">
        <v>61</v>
      </c>
      <c r="CP50" s="190">
        <v>0</v>
      </c>
      <c r="CQ50" s="190">
        <v>0</v>
      </c>
      <c r="CR50" s="190">
        <v>0</v>
      </c>
      <c r="CS50" s="190">
        <f t="shared" si="15"/>
        <v>0</v>
      </c>
      <c r="CT50" s="191"/>
      <c r="CU50" s="192">
        <v>44</v>
      </c>
      <c r="CV50" s="189" t="s">
        <v>61</v>
      </c>
      <c r="CW50" s="190">
        <v>0</v>
      </c>
      <c r="CX50" s="190">
        <v>0</v>
      </c>
      <c r="CY50" s="190">
        <v>0</v>
      </c>
      <c r="CZ50" s="190">
        <f t="shared" si="16"/>
        <v>0</v>
      </c>
      <c r="DA50" s="191"/>
      <c r="DB50" s="192">
        <v>44</v>
      </c>
      <c r="DC50" s="189" t="s">
        <v>61</v>
      </c>
      <c r="DD50" s="190">
        <v>0</v>
      </c>
      <c r="DE50" s="190">
        <v>0</v>
      </c>
      <c r="DF50" s="190">
        <v>0</v>
      </c>
      <c r="DG50" s="190">
        <f t="shared" si="17"/>
        <v>0</v>
      </c>
      <c r="DH50" s="191"/>
      <c r="DI50" s="192">
        <v>44</v>
      </c>
      <c r="DJ50" s="189" t="s">
        <v>61</v>
      </c>
      <c r="DK50" s="190">
        <v>0</v>
      </c>
      <c r="DL50" s="190">
        <v>0</v>
      </c>
      <c r="DM50" s="190">
        <v>0</v>
      </c>
      <c r="DN50" s="190">
        <f t="shared" si="18"/>
        <v>0</v>
      </c>
      <c r="DO50" s="191"/>
      <c r="DP50" s="192">
        <v>44</v>
      </c>
      <c r="DQ50" s="189" t="s">
        <v>61</v>
      </c>
      <c r="DR50" s="190">
        <v>0</v>
      </c>
      <c r="DS50" s="190">
        <v>0</v>
      </c>
      <c r="DT50" s="190">
        <v>0</v>
      </c>
      <c r="DU50" s="190">
        <f t="shared" si="19"/>
        <v>0</v>
      </c>
      <c r="DV50" s="191"/>
      <c r="DW50" s="192">
        <v>44</v>
      </c>
      <c r="DX50" s="189" t="s">
        <v>61</v>
      </c>
      <c r="DY50" s="190">
        <v>0</v>
      </c>
      <c r="DZ50" s="190">
        <v>0</v>
      </c>
      <c r="EA50" s="190">
        <v>0</v>
      </c>
      <c r="EB50" s="190">
        <f t="shared" si="20"/>
        <v>0</v>
      </c>
      <c r="EC50" s="191"/>
      <c r="ED50" s="192">
        <v>44</v>
      </c>
      <c r="EE50" s="189" t="s">
        <v>61</v>
      </c>
      <c r="EF50" s="190">
        <v>0</v>
      </c>
      <c r="EG50" s="190">
        <v>0</v>
      </c>
      <c r="EH50" s="190">
        <v>0</v>
      </c>
      <c r="EI50" s="190">
        <f t="shared" si="21"/>
        <v>0</v>
      </c>
      <c r="EJ50" s="191"/>
      <c r="EK50" s="192">
        <v>44</v>
      </c>
      <c r="EL50" s="189" t="s">
        <v>61</v>
      </c>
      <c r="EM50" s="190">
        <v>0</v>
      </c>
      <c r="EN50" s="190">
        <v>0</v>
      </c>
      <c r="EO50" s="190">
        <v>0</v>
      </c>
      <c r="EP50" s="190">
        <f t="shared" si="22"/>
        <v>0</v>
      </c>
      <c r="EQ50" s="191"/>
      <c r="ER50" s="192">
        <v>44</v>
      </c>
      <c r="ES50" s="189" t="s">
        <v>61</v>
      </c>
      <c r="ET50" s="190">
        <v>0</v>
      </c>
      <c r="EU50" s="190">
        <v>0</v>
      </c>
      <c r="EV50" s="190">
        <v>0</v>
      </c>
      <c r="EW50" s="190">
        <f t="shared" si="23"/>
        <v>0</v>
      </c>
      <c r="EX50" s="191"/>
      <c r="EY50" s="192">
        <v>44</v>
      </c>
      <c r="EZ50" s="189" t="s">
        <v>61</v>
      </c>
      <c r="FA50" s="190">
        <v>0</v>
      </c>
      <c r="FB50" s="190">
        <v>0</v>
      </c>
      <c r="FC50" s="190">
        <v>0</v>
      </c>
      <c r="FD50" s="190">
        <f t="shared" si="24"/>
        <v>0</v>
      </c>
      <c r="FE50" s="191"/>
      <c r="FF50" s="192">
        <v>44</v>
      </c>
      <c r="FG50" s="189" t="s">
        <v>61</v>
      </c>
      <c r="FH50" s="190">
        <v>0</v>
      </c>
      <c r="FI50" s="190">
        <v>0</v>
      </c>
      <c r="FJ50" s="190">
        <v>0</v>
      </c>
      <c r="FK50" s="190">
        <f t="shared" si="25"/>
        <v>0</v>
      </c>
      <c r="FL50" s="191"/>
      <c r="FM50" s="192">
        <v>44</v>
      </c>
      <c r="FN50" s="189" t="s">
        <v>61</v>
      </c>
      <c r="FO50" s="190">
        <v>0</v>
      </c>
      <c r="FP50" s="190">
        <v>0</v>
      </c>
      <c r="FQ50" s="190">
        <v>0</v>
      </c>
      <c r="FR50" s="190">
        <f t="shared" si="26"/>
        <v>0</v>
      </c>
      <c r="FS50" s="191"/>
      <c r="FT50" s="192">
        <v>44</v>
      </c>
      <c r="FU50" s="189" t="s">
        <v>61</v>
      </c>
      <c r="FV50" s="190">
        <v>0</v>
      </c>
      <c r="FW50" s="190">
        <v>0</v>
      </c>
      <c r="FX50" s="190">
        <v>0</v>
      </c>
      <c r="FY50" s="190">
        <f t="shared" si="27"/>
        <v>0</v>
      </c>
      <c r="FZ50" s="191"/>
      <c r="GA50" s="192">
        <v>44</v>
      </c>
      <c r="GB50" s="189" t="s">
        <v>61</v>
      </c>
      <c r="GC50" s="190">
        <v>0</v>
      </c>
      <c r="GD50" s="190">
        <v>0</v>
      </c>
      <c r="GE50" s="190">
        <v>0</v>
      </c>
      <c r="GF50" s="190">
        <f t="shared" si="28"/>
        <v>0</v>
      </c>
      <c r="GG50" s="191"/>
      <c r="GH50" s="192">
        <v>44</v>
      </c>
      <c r="GI50" s="189" t="s">
        <v>61</v>
      </c>
      <c r="GJ50" s="190">
        <v>0</v>
      </c>
      <c r="GK50" s="190">
        <v>0</v>
      </c>
      <c r="GL50" s="190">
        <v>0</v>
      </c>
      <c r="GM50" s="190">
        <f t="shared" si="29"/>
        <v>0</v>
      </c>
      <c r="GN50" s="191"/>
      <c r="GO50" s="192">
        <v>44</v>
      </c>
      <c r="GP50" s="189" t="s">
        <v>61</v>
      </c>
      <c r="GQ50" s="190">
        <v>0</v>
      </c>
      <c r="GR50" s="190">
        <v>0</v>
      </c>
      <c r="GS50" s="190">
        <v>0</v>
      </c>
      <c r="GT50" s="190">
        <f t="shared" si="30"/>
        <v>0</v>
      </c>
      <c r="GU50" s="191"/>
      <c r="GV50" s="192">
        <v>44</v>
      </c>
      <c r="GW50" s="189" t="s">
        <v>61</v>
      </c>
      <c r="GX50" s="190">
        <v>0</v>
      </c>
      <c r="GY50" s="190">
        <v>0</v>
      </c>
      <c r="GZ50" s="190">
        <v>0</v>
      </c>
      <c r="HA50" s="190">
        <f t="shared" si="31"/>
        <v>0</v>
      </c>
      <c r="HB50" s="191"/>
      <c r="HC50" s="192">
        <v>44</v>
      </c>
      <c r="HD50" s="189" t="s">
        <v>61</v>
      </c>
      <c r="HE50" s="190">
        <v>0</v>
      </c>
      <c r="HF50" s="190">
        <v>0</v>
      </c>
      <c r="HG50" s="190">
        <v>0</v>
      </c>
      <c r="HH50" s="190">
        <f t="shared" si="32"/>
        <v>0</v>
      </c>
      <c r="HI50" s="191"/>
      <c r="HJ50" s="192">
        <v>44</v>
      </c>
      <c r="HK50" s="189" t="s">
        <v>61</v>
      </c>
      <c r="HL50" s="190">
        <v>0</v>
      </c>
      <c r="HM50" s="190">
        <v>0</v>
      </c>
      <c r="HN50" s="190">
        <v>0</v>
      </c>
      <c r="HO50" s="190">
        <f t="shared" si="33"/>
        <v>0</v>
      </c>
      <c r="HP50" s="191"/>
      <c r="HQ50" s="192">
        <v>44</v>
      </c>
      <c r="HR50" s="189" t="s">
        <v>61</v>
      </c>
      <c r="HS50" s="190">
        <v>0</v>
      </c>
      <c r="HT50" s="190">
        <v>0</v>
      </c>
      <c r="HU50" s="190">
        <v>0</v>
      </c>
      <c r="HV50" s="190">
        <f t="shared" si="34"/>
        <v>0</v>
      </c>
      <c r="HW50" s="191"/>
      <c r="HX50" s="192">
        <v>44</v>
      </c>
      <c r="HY50" s="189" t="s">
        <v>61</v>
      </c>
      <c r="HZ50" s="190">
        <v>0</v>
      </c>
      <c r="IA50" s="190">
        <v>0</v>
      </c>
      <c r="IB50" s="190">
        <v>0</v>
      </c>
      <c r="IC50" s="190">
        <f t="shared" si="35"/>
        <v>0</v>
      </c>
      <c r="ID50" s="191"/>
      <c r="IE50" s="192">
        <v>44</v>
      </c>
      <c r="IF50" s="189" t="s">
        <v>61</v>
      </c>
      <c r="IG50" s="190">
        <v>0</v>
      </c>
      <c r="IH50" s="190">
        <v>0</v>
      </c>
      <c r="II50" s="190">
        <v>0</v>
      </c>
      <c r="IJ50" s="190">
        <f t="shared" si="36"/>
        <v>0</v>
      </c>
      <c r="IK50" s="191"/>
      <c r="IL50" s="192">
        <v>44</v>
      </c>
      <c r="IM50" s="189" t="s">
        <v>61</v>
      </c>
      <c r="IN50" s="190">
        <v>0</v>
      </c>
      <c r="IO50" s="190">
        <v>0</v>
      </c>
      <c r="IP50" s="190">
        <v>0</v>
      </c>
      <c r="IQ50" s="190">
        <f t="shared" si="37"/>
        <v>0</v>
      </c>
      <c r="IR50" s="191"/>
      <c r="IS50" s="192">
        <v>44</v>
      </c>
      <c r="IT50" s="189" t="s">
        <v>61</v>
      </c>
      <c r="IU50" s="190">
        <v>0</v>
      </c>
      <c r="IV50" s="190">
        <v>0</v>
      </c>
      <c r="IW50" s="190">
        <v>0</v>
      </c>
      <c r="IX50" s="190">
        <f t="shared" si="38"/>
        <v>0</v>
      </c>
      <c r="IY50" s="191"/>
      <c r="IZ50" s="192">
        <v>44</v>
      </c>
      <c r="JA50" s="189" t="s">
        <v>61</v>
      </c>
      <c r="JB50" s="190">
        <v>0</v>
      </c>
      <c r="JC50" s="190">
        <v>0</v>
      </c>
      <c r="JD50" s="190">
        <v>0</v>
      </c>
      <c r="JE50" s="190">
        <f t="shared" si="39"/>
        <v>0</v>
      </c>
      <c r="JF50" s="191"/>
      <c r="JG50" s="192">
        <v>44</v>
      </c>
      <c r="JH50" s="189" t="s">
        <v>61</v>
      </c>
      <c r="JI50" s="190">
        <v>0</v>
      </c>
      <c r="JJ50" s="190">
        <v>0</v>
      </c>
      <c r="JK50" s="190">
        <v>0</v>
      </c>
      <c r="JL50" s="190">
        <f t="shared" si="40"/>
        <v>0</v>
      </c>
      <c r="JM50" s="191"/>
      <c r="JN50" s="192">
        <v>44</v>
      </c>
      <c r="JO50" s="189" t="s">
        <v>61</v>
      </c>
      <c r="JP50" s="190">
        <v>0</v>
      </c>
      <c r="JQ50" s="190">
        <f t="shared" si="41"/>
        <v>0</v>
      </c>
      <c r="JR50" s="190">
        <f t="shared" si="0"/>
        <v>0</v>
      </c>
      <c r="JS50" s="190">
        <f t="shared" si="1"/>
        <v>0</v>
      </c>
      <c r="JT50" s="9"/>
    </row>
    <row r="51" spans="1:280" ht="15.75" hidden="1">
      <c r="A51" s="192">
        <v>45</v>
      </c>
      <c r="B51" s="189" t="s">
        <v>62</v>
      </c>
      <c r="C51" s="190">
        <v>0</v>
      </c>
      <c r="D51" s="190">
        <v>0</v>
      </c>
      <c r="E51" s="190">
        <v>0</v>
      </c>
      <c r="F51" s="190">
        <f t="shared" si="2"/>
        <v>0</v>
      </c>
      <c r="G51" s="191"/>
      <c r="H51" s="192">
        <v>45</v>
      </c>
      <c r="I51" s="189" t="s">
        <v>62</v>
      </c>
      <c r="J51" s="190">
        <v>0</v>
      </c>
      <c r="K51" s="190">
        <v>0</v>
      </c>
      <c r="L51" s="190">
        <v>0</v>
      </c>
      <c r="M51" s="190">
        <f t="shared" si="3"/>
        <v>0</v>
      </c>
      <c r="N51" s="191"/>
      <c r="O51" s="192">
        <v>45</v>
      </c>
      <c r="P51" s="189" t="s">
        <v>62</v>
      </c>
      <c r="Q51" s="190">
        <v>0</v>
      </c>
      <c r="R51" s="190">
        <v>0</v>
      </c>
      <c r="S51" s="190">
        <v>0</v>
      </c>
      <c r="T51" s="190">
        <f t="shared" si="4"/>
        <v>0</v>
      </c>
      <c r="U51" s="191"/>
      <c r="V51" s="192">
        <v>45</v>
      </c>
      <c r="W51" s="189" t="s">
        <v>62</v>
      </c>
      <c r="X51" s="190">
        <v>0</v>
      </c>
      <c r="Y51" s="190">
        <v>0</v>
      </c>
      <c r="Z51" s="190">
        <v>0</v>
      </c>
      <c r="AA51" s="190">
        <f t="shared" si="5"/>
        <v>0</v>
      </c>
      <c r="AB51" s="191"/>
      <c r="AC51" s="192">
        <v>45</v>
      </c>
      <c r="AD51" s="189" t="s">
        <v>62</v>
      </c>
      <c r="AE51" s="190">
        <v>0</v>
      </c>
      <c r="AF51" s="190">
        <v>0</v>
      </c>
      <c r="AG51" s="190">
        <v>0</v>
      </c>
      <c r="AH51" s="190">
        <f t="shared" si="6"/>
        <v>0</v>
      </c>
      <c r="AI51" s="191"/>
      <c r="AJ51" s="192">
        <v>45</v>
      </c>
      <c r="AK51" s="189" t="s">
        <v>62</v>
      </c>
      <c r="AL51" s="190">
        <v>0</v>
      </c>
      <c r="AM51" s="190">
        <v>0</v>
      </c>
      <c r="AN51" s="190">
        <v>0</v>
      </c>
      <c r="AO51" s="190">
        <f t="shared" si="7"/>
        <v>0</v>
      </c>
      <c r="AP51" s="191"/>
      <c r="AQ51" s="192">
        <v>45</v>
      </c>
      <c r="AR51" s="189" t="s">
        <v>62</v>
      </c>
      <c r="AS51" s="190">
        <v>0</v>
      </c>
      <c r="AT51" s="190">
        <v>0</v>
      </c>
      <c r="AU51" s="190">
        <v>0</v>
      </c>
      <c r="AV51" s="190">
        <f t="shared" si="8"/>
        <v>0</v>
      </c>
      <c r="AW51" s="191"/>
      <c r="AX51" s="192">
        <v>45</v>
      </c>
      <c r="AY51" s="189" t="s">
        <v>62</v>
      </c>
      <c r="AZ51" s="190">
        <v>0</v>
      </c>
      <c r="BA51" s="190">
        <v>0</v>
      </c>
      <c r="BB51" s="190">
        <v>0</v>
      </c>
      <c r="BC51" s="190">
        <f t="shared" si="9"/>
        <v>0</v>
      </c>
      <c r="BD51" s="191"/>
      <c r="BE51" s="192">
        <v>45</v>
      </c>
      <c r="BF51" s="189" t="s">
        <v>62</v>
      </c>
      <c r="BG51" s="190">
        <v>0</v>
      </c>
      <c r="BH51" s="190">
        <v>0</v>
      </c>
      <c r="BI51" s="190">
        <v>0</v>
      </c>
      <c r="BJ51" s="190">
        <f t="shared" si="10"/>
        <v>0</v>
      </c>
      <c r="BK51" s="191"/>
      <c r="BL51" s="192">
        <v>45</v>
      </c>
      <c r="BM51" s="189" t="s">
        <v>62</v>
      </c>
      <c r="BN51" s="190">
        <v>0</v>
      </c>
      <c r="BO51" s="190">
        <v>0</v>
      </c>
      <c r="BP51" s="190">
        <v>0</v>
      </c>
      <c r="BQ51" s="190">
        <f t="shared" si="11"/>
        <v>0</v>
      </c>
      <c r="BR51" s="191"/>
      <c r="BS51" s="192">
        <v>45</v>
      </c>
      <c r="BT51" s="189" t="s">
        <v>62</v>
      </c>
      <c r="BU51" s="190">
        <v>0</v>
      </c>
      <c r="BV51" s="190">
        <v>0</v>
      </c>
      <c r="BW51" s="190">
        <v>0</v>
      </c>
      <c r="BX51" s="190">
        <f t="shared" si="12"/>
        <v>0</v>
      </c>
      <c r="BY51" s="191"/>
      <c r="BZ51" s="192">
        <v>45</v>
      </c>
      <c r="CA51" s="189" t="s">
        <v>62</v>
      </c>
      <c r="CB51" s="190">
        <v>0</v>
      </c>
      <c r="CC51" s="190">
        <v>0</v>
      </c>
      <c r="CD51" s="190">
        <v>0</v>
      </c>
      <c r="CE51" s="190">
        <f t="shared" si="13"/>
        <v>0</v>
      </c>
      <c r="CF51" s="191"/>
      <c r="CG51" s="192">
        <v>45</v>
      </c>
      <c r="CH51" s="189" t="s">
        <v>62</v>
      </c>
      <c r="CI51" s="190">
        <v>0</v>
      </c>
      <c r="CJ51" s="190">
        <v>0</v>
      </c>
      <c r="CK51" s="190">
        <v>0</v>
      </c>
      <c r="CL51" s="190">
        <f t="shared" si="14"/>
        <v>0</v>
      </c>
      <c r="CM51" s="191"/>
      <c r="CN51" s="192">
        <v>45</v>
      </c>
      <c r="CO51" s="189" t="s">
        <v>62</v>
      </c>
      <c r="CP51" s="190">
        <v>0</v>
      </c>
      <c r="CQ51" s="190">
        <v>0</v>
      </c>
      <c r="CR51" s="190">
        <v>0</v>
      </c>
      <c r="CS51" s="190">
        <f t="shared" si="15"/>
        <v>0</v>
      </c>
      <c r="CT51" s="191"/>
      <c r="CU51" s="192">
        <v>45</v>
      </c>
      <c r="CV51" s="189" t="s">
        <v>62</v>
      </c>
      <c r="CW51" s="190">
        <v>0</v>
      </c>
      <c r="CX51" s="190">
        <v>0</v>
      </c>
      <c r="CY51" s="190">
        <v>0</v>
      </c>
      <c r="CZ51" s="190">
        <f t="shared" si="16"/>
        <v>0</v>
      </c>
      <c r="DA51" s="191"/>
      <c r="DB51" s="192">
        <v>45</v>
      </c>
      <c r="DC51" s="189" t="s">
        <v>62</v>
      </c>
      <c r="DD51" s="190">
        <v>0</v>
      </c>
      <c r="DE51" s="190">
        <v>0</v>
      </c>
      <c r="DF51" s="190">
        <v>0</v>
      </c>
      <c r="DG51" s="190">
        <f t="shared" si="17"/>
        <v>0</v>
      </c>
      <c r="DH51" s="191"/>
      <c r="DI51" s="192">
        <v>45</v>
      </c>
      <c r="DJ51" s="189" t="s">
        <v>62</v>
      </c>
      <c r="DK51" s="190">
        <v>0</v>
      </c>
      <c r="DL51" s="190">
        <v>0</v>
      </c>
      <c r="DM51" s="190">
        <v>0</v>
      </c>
      <c r="DN51" s="190">
        <f t="shared" si="18"/>
        <v>0</v>
      </c>
      <c r="DO51" s="191"/>
      <c r="DP51" s="192">
        <v>45</v>
      </c>
      <c r="DQ51" s="189" t="s">
        <v>62</v>
      </c>
      <c r="DR51" s="190">
        <v>0</v>
      </c>
      <c r="DS51" s="190">
        <v>0</v>
      </c>
      <c r="DT51" s="190">
        <v>0</v>
      </c>
      <c r="DU51" s="190">
        <f t="shared" si="19"/>
        <v>0</v>
      </c>
      <c r="DV51" s="191"/>
      <c r="DW51" s="192">
        <v>45</v>
      </c>
      <c r="DX51" s="189" t="s">
        <v>62</v>
      </c>
      <c r="DY51" s="190">
        <v>0</v>
      </c>
      <c r="DZ51" s="190">
        <v>0</v>
      </c>
      <c r="EA51" s="190">
        <v>0</v>
      </c>
      <c r="EB51" s="190">
        <f t="shared" si="20"/>
        <v>0</v>
      </c>
      <c r="EC51" s="191"/>
      <c r="ED51" s="192">
        <v>45</v>
      </c>
      <c r="EE51" s="189" t="s">
        <v>62</v>
      </c>
      <c r="EF51" s="190">
        <v>0</v>
      </c>
      <c r="EG51" s="190">
        <v>0</v>
      </c>
      <c r="EH51" s="190">
        <v>0</v>
      </c>
      <c r="EI51" s="190">
        <f t="shared" si="21"/>
        <v>0</v>
      </c>
      <c r="EJ51" s="191"/>
      <c r="EK51" s="192">
        <v>45</v>
      </c>
      <c r="EL51" s="189" t="s">
        <v>62</v>
      </c>
      <c r="EM51" s="190">
        <v>0</v>
      </c>
      <c r="EN51" s="190">
        <v>0</v>
      </c>
      <c r="EO51" s="190">
        <v>0</v>
      </c>
      <c r="EP51" s="190">
        <f t="shared" si="22"/>
        <v>0</v>
      </c>
      <c r="EQ51" s="191"/>
      <c r="ER51" s="192">
        <v>45</v>
      </c>
      <c r="ES51" s="189" t="s">
        <v>62</v>
      </c>
      <c r="ET51" s="190">
        <v>0</v>
      </c>
      <c r="EU51" s="190">
        <v>0</v>
      </c>
      <c r="EV51" s="190">
        <v>0</v>
      </c>
      <c r="EW51" s="190">
        <f t="shared" si="23"/>
        <v>0</v>
      </c>
      <c r="EX51" s="191"/>
      <c r="EY51" s="192">
        <v>45</v>
      </c>
      <c r="EZ51" s="189" t="s">
        <v>62</v>
      </c>
      <c r="FA51" s="190">
        <v>0</v>
      </c>
      <c r="FB51" s="190">
        <v>0</v>
      </c>
      <c r="FC51" s="190">
        <v>0</v>
      </c>
      <c r="FD51" s="190">
        <f t="shared" si="24"/>
        <v>0</v>
      </c>
      <c r="FE51" s="191"/>
      <c r="FF51" s="192">
        <v>45</v>
      </c>
      <c r="FG51" s="189" t="s">
        <v>62</v>
      </c>
      <c r="FH51" s="190">
        <v>0</v>
      </c>
      <c r="FI51" s="190">
        <v>0</v>
      </c>
      <c r="FJ51" s="190">
        <v>0</v>
      </c>
      <c r="FK51" s="190">
        <f t="shared" si="25"/>
        <v>0</v>
      </c>
      <c r="FL51" s="191"/>
      <c r="FM51" s="192">
        <v>45</v>
      </c>
      <c r="FN51" s="189" t="s">
        <v>62</v>
      </c>
      <c r="FO51" s="190">
        <v>0</v>
      </c>
      <c r="FP51" s="190">
        <v>0</v>
      </c>
      <c r="FQ51" s="190">
        <v>0</v>
      </c>
      <c r="FR51" s="190">
        <f t="shared" si="26"/>
        <v>0</v>
      </c>
      <c r="FS51" s="191"/>
      <c r="FT51" s="192">
        <v>45</v>
      </c>
      <c r="FU51" s="189" t="s">
        <v>62</v>
      </c>
      <c r="FV51" s="190">
        <v>0</v>
      </c>
      <c r="FW51" s="190">
        <v>0</v>
      </c>
      <c r="FX51" s="190">
        <v>0</v>
      </c>
      <c r="FY51" s="190">
        <f t="shared" si="27"/>
        <v>0</v>
      </c>
      <c r="FZ51" s="191"/>
      <c r="GA51" s="192">
        <v>45</v>
      </c>
      <c r="GB51" s="189" t="s">
        <v>62</v>
      </c>
      <c r="GC51" s="190">
        <v>0</v>
      </c>
      <c r="GD51" s="190">
        <v>0</v>
      </c>
      <c r="GE51" s="190">
        <v>0</v>
      </c>
      <c r="GF51" s="190">
        <f t="shared" si="28"/>
        <v>0</v>
      </c>
      <c r="GG51" s="191"/>
      <c r="GH51" s="192">
        <v>45</v>
      </c>
      <c r="GI51" s="189" t="s">
        <v>62</v>
      </c>
      <c r="GJ51" s="190">
        <v>0</v>
      </c>
      <c r="GK51" s="190">
        <v>0</v>
      </c>
      <c r="GL51" s="190">
        <v>0</v>
      </c>
      <c r="GM51" s="190">
        <f t="shared" si="29"/>
        <v>0</v>
      </c>
      <c r="GN51" s="191"/>
      <c r="GO51" s="192">
        <v>45</v>
      </c>
      <c r="GP51" s="189" t="s">
        <v>62</v>
      </c>
      <c r="GQ51" s="190">
        <v>0</v>
      </c>
      <c r="GR51" s="190">
        <v>0</v>
      </c>
      <c r="GS51" s="190">
        <v>0</v>
      </c>
      <c r="GT51" s="190">
        <f t="shared" si="30"/>
        <v>0</v>
      </c>
      <c r="GU51" s="191"/>
      <c r="GV51" s="192">
        <v>45</v>
      </c>
      <c r="GW51" s="189" t="s">
        <v>62</v>
      </c>
      <c r="GX51" s="190">
        <v>0</v>
      </c>
      <c r="GY51" s="190">
        <v>0</v>
      </c>
      <c r="GZ51" s="190">
        <v>0</v>
      </c>
      <c r="HA51" s="190">
        <f t="shared" si="31"/>
        <v>0</v>
      </c>
      <c r="HB51" s="191"/>
      <c r="HC51" s="192">
        <v>45</v>
      </c>
      <c r="HD51" s="189" t="s">
        <v>62</v>
      </c>
      <c r="HE51" s="190">
        <v>0</v>
      </c>
      <c r="HF51" s="190">
        <v>0</v>
      </c>
      <c r="HG51" s="190">
        <v>0</v>
      </c>
      <c r="HH51" s="190">
        <f t="shared" si="32"/>
        <v>0</v>
      </c>
      <c r="HI51" s="191"/>
      <c r="HJ51" s="192">
        <v>45</v>
      </c>
      <c r="HK51" s="189" t="s">
        <v>62</v>
      </c>
      <c r="HL51" s="190">
        <v>0</v>
      </c>
      <c r="HM51" s="190">
        <v>0</v>
      </c>
      <c r="HN51" s="190">
        <v>0</v>
      </c>
      <c r="HO51" s="190">
        <f t="shared" si="33"/>
        <v>0</v>
      </c>
      <c r="HP51" s="191"/>
      <c r="HQ51" s="192">
        <v>45</v>
      </c>
      <c r="HR51" s="189" t="s">
        <v>62</v>
      </c>
      <c r="HS51" s="190">
        <v>0</v>
      </c>
      <c r="HT51" s="190">
        <v>0</v>
      </c>
      <c r="HU51" s="190">
        <v>0</v>
      </c>
      <c r="HV51" s="190">
        <f t="shared" si="34"/>
        <v>0</v>
      </c>
      <c r="HW51" s="191"/>
      <c r="HX51" s="192">
        <v>45</v>
      </c>
      <c r="HY51" s="189" t="s">
        <v>62</v>
      </c>
      <c r="HZ51" s="190">
        <v>0</v>
      </c>
      <c r="IA51" s="190">
        <v>0</v>
      </c>
      <c r="IB51" s="190">
        <v>0</v>
      </c>
      <c r="IC51" s="190">
        <f t="shared" si="35"/>
        <v>0</v>
      </c>
      <c r="ID51" s="191"/>
      <c r="IE51" s="192">
        <v>45</v>
      </c>
      <c r="IF51" s="189" t="s">
        <v>62</v>
      </c>
      <c r="IG51" s="190">
        <v>0</v>
      </c>
      <c r="IH51" s="190">
        <v>0</v>
      </c>
      <c r="II51" s="190">
        <v>0</v>
      </c>
      <c r="IJ51" s="190">
        <f t="shared" si="36"/>
        <v>0</v>
      </c>
      <c r="IK51" s="191"/>
      <c r="IL51" s="192">
        <v>45</v>
      </c>
      <c r="IM51" s="189" t="s">
        <v>62</v>
      </c>
      <c r="IN51" s="190">
        <v>0</v>
      </c>
      <c r="IO51" s="190">
        <v>0</v>
      </c>
      <c r="IP51" s="190">
        <v>0</v>
      </c>
      <c r="IQ51" s="190">
        <f t="shared" si="37"/>
        <v>0</v>
      </c>
      <c r="IR51" s="191"/>
      <c r="IS51" s="192">
        <v>45</v>
      </c>
      <c r="IT51" s="189" t="s">
        <v>62</v>
      </c>
      <c r="IU51" s="190">
        <v>0</v>
      </c>
      <c r="IV51" s="190">
        <v>0</v>
      </c>
      <c r="IW51" s="190">
        <v>0</v>
      </c>
      <c r="IX51" s="190">
        <f t="shared" si="38"/>
        <v>0</v>
      </c>
      <c r="IY51" s="191"/>
      <c r="IZ51" s="192">
        <v>45</v>
      </c>
      <c r="JA51" s="189" t="s">
        <v>62</v>
      </c>
      <c r="JB51" s="190">
        <v>0</v>
      </c>
      <c r="JC51" s="190">
        <v>0</v>
      </c>
      <c r="JD51" s="190">
        <v>0</v>
      </c>
      <c r="JE51" s="190">
        <f t="shared" si="39"/>
        <v>0</v>
      </c>
      <c r="JF51" s="191"/>
      <c r="JG51" s="192">
        <v>45</v>
      </c>
      <c r="JH51" s="189" t="s">
        <v>62</v>
      </c>
      <c r="JI51" s="190">
        <v>0</v>
      </c>
      <c r="JJ51" s="190">
        <v>0</v>
      </c>
      <c r="JK51" s="190">
        <v>0</v>
      </c>
      <c r="JL51" s="190">
        <f t="shared" si="40"/>
        <v>0</v>
      </c>
      <c r="JM51" s="191"/>
      <c r="JN51" s="192">
        <v>45</v>
      </c>
      <c r="JO51" s="189" t="s">
        <v>62</v>
      </c>
      <c r="JP51" s="190">
        <v>0</v>
      </c>
      <c r="JQ51" s="190">
        <f t="shared" si="41"/>
        <v>0</v>
      </c>
      <c r="JR51" s="190">
        <f t="shared" si="0"/>
        <v>0</v>
      </c>
      <c r="JS51" s="190">
        <f t="shared" si="1"/>
        <v>0</v>
      </c>
      <c r="JT51" s="9"/>
    </row>
    <row r="52" spans="1:280" ht="15.75" hidden="1">
      <c r="A52" s="192">
        <v>46</v>
      </c>
      <c r="B52" s="189" t="s">
        <v>63</v>
      </c>
      <c r="C52" s="190">
        <v>0</v>
      </c>
      <c r="D52" s="190">
        <v>0</v>
      </c>
      <c r="E52" s="190">
        <v>0</v>
      </c>
      <c r="F52" s="190">
        <f t="shared" si="2"/>
        <v>0</v>
      </c>
      <c r="G52" s="191"/>
      <c r="H52" s="192">
        <v>46</v>
      </c>
      <c r="I52" s="189" t="s">
        <v>63</v>
      </c>
      <c r="J52" s="190">
        <v>0</v>
      </c>
      <c r="K52" s="190">
        <v>0</v>
      </c>
      <c r="L52" s="190">
        <v>0</v>
      </c>
      <c r="M52" s="190">
        <f t="shared" si="3"/>
        <v>0</v>
      </c>
      <c r="N52" s="191"/>
      <c r="O52" s="192">
        <v>46</v>
      </c>
      <c r="P52" s="189" t="s">
        <v>63</v>
      </c>
      <c r="Q52" s="190">
        <v>0</v>
      </c>
      <c r="R52" s="190">
        <v>0</v>
      </c>
      <c r="S52" s="190">
        <v>0</v>
      </c>
      <c r="T52" s="190">
        <f t="shared" si="4"/>
        <v>0</v>
      </c>
      <c r="U52" s="191"/>
      <c r="V52" s="192">
        <v>46</v>
      </c>
      <c r="W52" s="189" t="s">
        <v>63</v>
      </c>
      <c r="X52" s="190">
        <v>0</v>
      </c>
      <c r="Y52" s="190">
        <v>0</v>
      </c>
      <c r="Z52" s="190">
        <v>0</v>
      </c>
      <c r="AA52" s="190">
        <f t="shared" si="5"/>
        <v>0</v>
      </c>
      <c r="AB52" s="191"/>
      <c r="AC52" s="192">
        <v>46</v>
      </c>
      <c r="AD52" s="189" t="s">
        <v>63</v>
      </c>
      <c r="AE52" s="190">
        <v>0</v>
      </c>
      <c r="AF52" s="190">
        <v>0</v>
      </c>
      <c r="AG52" s="190">
        <v>0</v>
      </c>
      <c r="AH52" s="190">
        <f t="shared" si="6"/>
        <v>0</v>
      </c>
      <c r="AI52" s="191"/>
      <c r="AJ52" s="192">
        <v>46</v>
      </c>
      <c r="AK52" s="189" t="s">
        <v>63</v>
      </c>
      <c r="AL52" s="190">
        <v>0</v>
      </c>
      <c r="AM52" s="190">
        <v>0</v>
      </c>
      <c r="AN52" s="190">
        <v>0</v>
      </c>
      <c r="AO52" s="190">
        <f t="shared" si="7"/>
        <v>0</v>
      </c>
      <c r="AP52" s="191"/>
      <c r="AQ52" s="192">
        <v>46</v>
      </c>
      <c r="AR52" s="189" t="s">
        <v>63</v>
      </c>
      <c r="AS52" s="190">
        <v>0</v>
      </c>
      <c r="AT52" s="190">
        <v>0</v>
      </c>
      <c r="AU52" s="190">
        <v>0</v>
      </c>
      <c r="AV52" s="190">
        <f t="shared" si="8"/>
        <v>0</v>
      </c>
      <c r="AW52" s="191"/>
      <c r="AX52" s="192">
        <v>46</v>
      </c>
      <c r="AY52" s="189" t="s">
        <v>63</v>
      </c>
      <c r="AZ52" s="190">
        <v>0</v>
      </c>
      <c r="BA52" s="190">
        <v>0</v>
      </c>
      <c r="BB52" s="190">
        <v>0</v>
      </c>
      <c r="BC52" s="190">
        <f t="shared" si="9"/>
        <v>0</v>
      </c>
      <c r="BD52" s="191"/>
      <c r="BE52" s="192">
        <v>46</v>
      </c>
      <c r="BF52" s="189" t="s">
        <v>63</v>
      </c>
      <c r="BG52" s="190">
        <v>0</v>
      </c>
      <c r="BH52" s="190">
        <v>0</v>
      </c>
      <c r="BI52" s="190">
        <v>0</v>
      </c>
      <c r="BJ52" s="190">
        <f t="shared" si="10"/>
        <v>0</v>
      </c>
      <c r="BK52" s="191"/>
      <c r="BL52" s="192">
        <v>46</v>
      </c>
      <c r="BM52" s="189" t="s">
        <v>63</v>
      </c>
      <c r="BN52" s="190">
        <v>0</v>
      </c>
      <c r="BO52" s="190">
        <v>0</v>
      </c>
      <c r="BP52" s="190">
        <v>0</v>
      </c>
      <c r="BQ52" s="190">
        <f t="shared" si="11"/>
        <v>0</v>
      </c>
      <c r="BR52" s="191"/>
      <c r="BS52" s="192">
        <v>46</v>
      </c>
      <c r="BT52" s="189" t="s">
        <v>63</v>
      </c>
      <c r="BU52" s="190">
        <v>0</v>
      </c>
      <c r="BV52" s="190">
        <v>0</v>
      </c>
      <c r="BW52" s="190">
        <v>0</v>
      </c>
      <c r="BX52" s="190">
        <f t="shared" si="12"/>
        <v>0</v>
      </c>
      <c r="BY52" s="191"/>
      <c r="BZ52" s="192">
        <v>46</v>
      </c>
      <c r="CA52" s="189" t="s">
        <v>63</v>
      </c>
      <c r="CB52" s="190">
        <v>0</v>
      </c>
      <c r="CC52" s="190">
        <v>0</v>
      </c>
      <c r="CD52" s="190">
        <v>0</v>
      </c>
      <c r="CE52" s="190">
        <f t="shared" si="13"/>
        <v>0</v>
      </c>
      <c r="CF52" s="191"/>
      <c r="CG52" s="192">
        <v>46</v>
      </c>
      <c r="CH52" s="189" t="s">
        <v>63</v>
      </c>
      <c r="CI52" s="190">
        <v>0</v>
      </c>
      <c r="CJ52" s="190">
        <v>0</v>
      </c>
      <c r="CK52" s="190">
        <v>0</v>
      </c>
      <c r="CL52" s="190">
        <f t="shared" si="14"/>
        <v>0</v>
      </c>
      <c r="CM52" s="191"/>
      <c r="CN52" s="192">
        <v>46</v>
      </c>
      <c r="CO52" s="189" t="s">
        <v>63</v>
      </c>
      <c r="CP52" s="190">
        <v>0</v>
      </c>
      <c r="CQ52" s="190">
        <v>0</v>
      </c>
      <c r="CR52" s="190">
        <v>0</v>
      </c>
      <c r="CS52" s="190">
        <f t="shared" si="15"/>
        <v>0</v>
      </c>
      <c r="CT52" s="191"/>
      <c r="CU52" s="192">
        <v>46</v>
      </c>
      <c r="CV52" s="189" t="s">
        <v>63</v>
      </c>
      <c r="CW52" s="190">
        <v>0</v>
      </c>
      <c r="CX52" s="190">
        <v>0</v>
      </c>
      <c r="CY52" s="190">
        <v>0</v>
      </c>
      <c r="CZ52" s="190">
        <f t="shared" si="16"/>
        <v>0</v>
      </c>
      <c r="DA52" s="191"/>
      <c r="DB52" s="192">
        <v>46</v>
      </c>
      <c r="DC52" s="189" t="s">
        <v>63</v>
      </c>
      <c r="DD52" s="190">
        <v>0</v>
      </c>
      <c r="DE52" s="190">
        <v>0</v>
      </c>
      <c r="DF52" s="190">
        <v>0</v>
      </c>
      <c r="DG52" s="190">
        <f t="shared" si="17"/>
        <v>0</v>
      </c>
      <c r="DH52" s="191"/>
      <c r="DI52" s="192">
        <v>46</v>
      </c>
      <c r="DJ52" s="189" t="s">
        <v>63</v>
      </c>
      <c r="DK52" s="190">
        <v>0</v>
      </c>
      <c r="DL52" s="190">
        <v>0</v>
      </c>
      <c r="DM52" s="190">
        <v>0</v>
      </c>
      <c r="DN52" s="190">
        <f t="shared" si="18"/>
        <v>0</v>
      </c>
      <c r="DO52" s="191"/>
      <c r="DP52" s="192">
        <v>46</v>
      </c>
      <c r="DQ52" s="189" t="s">
        <v>63</v>
      </c>
      <c r="DR52" s="190">
        <v>0</v>
      </c>
      <c r="DS52" s="190">
        <v>0</v>
      </c>
      <c r="DT52" s="190">
        <v>0</v>
      </c>
      <c r="DU52" s="190">
        <f t="shared" si="19"/>
        <v>0</v>
      </c>
      <c r="DV52" s="191"/>
      <c r="DW52" s="192">
        <v>46</v>
      </c>
      <c r="DX52" s="189" t="s">
        <v>63</v>
      </c>
      <c r="DY52" s="190">
        <v>0</v>
      </c>
      <c r="DZ52" s="190">
        <v>0</v>
      </c>
      <c r="EA52" s="190">
        <v>0</v>
      </c>
      <c r="EB52" s="190">
        <f t="shared" si="20"/>
        <v>0</v>
      </c>
      <c r="EC52" s="191"/>
      <c r="ED52" s="192">
        <v>46</v>
      </c>
      <c r="EE52" s="189" t="s">
        <v>63</v>
      </c>
      <c r="EF52" s="190">
        <v>0</v>
      </c>
      <c r="EG52" s="190">
        <v>0</v>
      </c>
      <c r="EH52" s="190">
        <v>0</v>
      </c>
      <c r="EI52" s="190">
        <f t="shared" si="21"/>
        <v>0</v>
      </c>
      <c r="EJ52" s="191"/>
      <c r="EK52" s="192">
        <v>46</v>
      </c>
      <c r="EL52" s="189" t="s">
        <v>63</v>
      </c>
      <c r="EM52" s="190">
        <v>0</v>
      </c>
      <c r="EN52" s="190">
        <v>0</v>
      </c>
      <c r="EO52" s="190">
        <v>0</v>
      </c>
      <c r="EP52" s="190">
        <f t="shared" si="22"/>
        <v>0</v>
      </c>
      <c r="EQ52" s="191"/>
      <c r="ER52" s="192">
        <v>46</v>
      </c>
      <c r="ES52" s="189" t="s">
        <v>63</v>
      </c>
      <c r="ET52" s="190">
        <v>0</v>
      </c>
      <c r="EU52" s="190">
        <v>0</v>
      </c>
      <c r="EV52" s="190">
        <v>0</v>
      </c>
      <c r="EW52" s="190">
        <f t="shared" si="23"/>
        <v>0</v>
      </c>
      <c r="EX52" s="191"/>
      <c r="EY52" s="192">
        <v>46</v>
      </c>
      <c r="EZ52" s="189" t="s">
        <v>63</v>
      </c>
      <c r="FA52" s="190">
        <v>0</v>
      </c>
      <c r="FB52" s="190">
        <v>0</v>
      </c>
      <c r="FC52" s="190">
        <v>0</v>
      </c>
      <c r="FD52" s="190">
        <f t="shared" si="24"/>
        <v>0</v>
      </c>
      <c r="FE52" s="191"/>
      <c r="FF52" s="192">
        <v>46</v>
      </c>
      <c r="FG52" s="189" t="s">
        <v>63</v>
      </c>
      <c r="FH52" s="190">
        <v>0</v>
      </c>
      <c r="FI52" s="190">
        <v>0</v>
      </c>
      <c r="FJ52" s="190">
        <v>0</v>
      </c>
      <c r="FK52" s="190">
        <f t="shared" si="25"/>
        <v>0</v>
      </c>
      <c r="FL52" s="191"/>
      <c r="FM52" s="192">
        <v>46</v>
      </c>
      <c r="FN52" s="189" t="s">
        <v>63</v>
      </c>
      <c r="FO52" s="190">
        <v>0</v>
      </c>
      <c r="FP52" s="190">
        <v>0</v>
      </c>
      <c r="FQ52" s="190">
        <v>0</v>
      </c>
      <c r="FR52" s="190">
        <f t="shared" si="26"/>
        <v>0</v>
      </c>
      <c r="FS52" s="191"/>
      <c r="FT52" s="192">
        <v>46</v>
      </c>
      <c r="FU52" s="189" t="s">
        <v>63</v>
      </c>
      <c r="FV52" s="190">
        <v>0</v>
      </c>
      <c r="FW52" s="190">
        <v>0</v>
      </c>
      <c r="FX52" s="190">
        <v>0</v>
      </c>
      <c r="FY52" s="190">
        <f t="shared" si="27"/>
        <v>0</v>
      </c>
      <c r="FZ52" s="191"/>
      <c r="GA52" s="192">
        <v>46</v>
      </c>
      <c r="GB52" s="189" t="s">
        <v>63</v>
      </c>
      <c r="GC52" s="190">
        <v>0</v>
      </c>
      <c r="GD52" s="190">
        <v>0</v>
      </c>
      <c r="GE52" s="190">
        <v>0</v>
      </c>
      <c r="GF52" s="190">
        <f t="shared" si="28"/>
        <v>0</v>
      </c>
      <c r="GG52" s="191"/>
      <c r="GH52" s="192">
        <v>46</v>
      </c>
      <c r="GI52" s="189" t="s">
        <v>63</v>
      </c>
      <c r="GJ52" s="190">
        <v>0</v>
      </c>
      <c r="GK52" s="190">
        <v>0</v>
      </c>
      <c r="GL52" s="190">
        <v>0</v>
      </c>
      <c r="GM52" s="190">
        <f t="shared" si="29"/>
        <v>0</v>
      </c>
      <c r="GN52" s="191"/>
      <c r="GO52" s="192">
        <v>46</v>
      </c>
      <c r="GP52" s="189" t="s">
        <v>63</v>
      </c>
      <c r="GQ52" s="190">
        <v>0</v>
      </c>
      <c r="GR52" s="190">
        <v>0</v>
      </c>
      <c r="GS52" s="190">
        <v>0</v>
      </c>
      <c r="GT52" s="190">
        <f t="shared" si="30"/>
        <v>0</v>
      </c>
      <c r="GU52" s="191"/>
      <c r="GV52" s="192">
        <v>46</v>
      </c>
      <c r="GW52" s="189" t="s">
        <v>63</v>
      </c>
      <c r="GX52" s="190">
        <v>0</v>
      </c>
      <c r="GY52" s="190">
        <v>0</v>
      </c>
      <c r="GZ52" s="190">
        <v>0</v>
      </c>
      <c r="HA52" s="190">
        <f t="shared" si="31"/>
        <v>0</v>
      </c>
      <c r="HB52" s="191"/>
      <c r="HC52" s="192">
        <v>46</v>
      </c>
      <c r="HD52" s="189" t="s">
        <v>63</v>
      </c>
      <c r="HE52" s="190">
        <v>0</v>
      </c>
      <c r="HF52" s="190">
        <v>0</v>
      </c>
      <c r="HG52" s="190">
        <v>0</v>
      </c>
      <c r="HH52" s="190">
        <f t="shared" si="32"/>
        <v>0</v>
      </c>
      <c r="HI52" s="191"/>
      <c r="HJ52" s="192">
        <v>46</v>
      </c>
      <c r="HK52" s="189" t="s">
        <v>63</v>
      </c>
      <c r="HL52" s="190">
        <v>0</v>
      </c>
      <c r="HM52" s="190">
        <v>0</v>
      </c>
      <c r="HN52" s="190">
        <v>0</v>
      </c>
      <c r="HO52" s="190">
        <f t="shared" si="33"/>
        <v>0</v>
      </c>
      <c r="HP52" s="191"/>
      <c r="HQ52" s="192">
        <v>46</v>
      </c>
      <c r="HR52" s="189" t="s">
        <v>63</v>
      </c>
      <c r="HS52" s="190">
        <v>0</v>
      </c>
      <c r="HT52" s="190">
        <v>0</v>
      </c>
      <c r="HU52" s="190">
        <v>0</v>
      </c>
      <c r="HV52" s="190">
        <f t="shared" si="34"/>
        <v>0</v>
      </c>
      <c r="HW52" s="191"/>
      <c r="HX52" s="192">
        <v>46</v>
      </c>
      <c r="HY52" s="189" t="s">
        <v>63</v>
      </c>
      <c r="HZ52" s="190">
        <v>0</v>
      </c>
      <c r="IA52" s="190">
        <v>0</v>
      </c>
      <c r="IB52" s="190">
        <v>0</v>
      </c>
      <c r="IC52" s="190">
        <f t="shared" si="35"/>
        <v>0</v>
      </c>
      <c r="ID52" s="191"/>
      <c r="IE52" s="192">
        <v>46</v>
      </c>
      <c r="IF52" s="189" t="s">
        <v>63</v>
      </c>
      <c r="IG52" s="190">
        <v>0</v>
      </c>
      <c r="IH52" s="190">
        <v>0</v>
      </c>
      <c r="II52" s="190">
        <v>0</v>
      </c>
      <c r="IJ52" s="190">
        <f t="shared" si="36"/>
        <v>0</v>
      </c>
      <c r="IK52" s="191"/>
      <c r="IL52" s="192">
        <v>46</v>
      </c>
      <c r="IM52" s="189" t="s">
        <v>63</v>
      </c>
      <c r="IN52" s="190">
        <v>0</v>
      </c>
      <c r="IO52" s="190">
        <v>0</v>
      </c>
      <c r="IP52" s="190">
        <v>0</v>
      </c>
      <c r="IQ52" s="190">
        <f t="shared" si="37"/>
        <v>0</v>
      </c>
      <c r="IR52" s="191"/>
      <c r="IS52" s="192">
        <v>46</v>
      </c>
      <c r="IT52" s="189" t="s">
        <v>63</v>
      </c>
      <c r="IU52" s="190">
        <v>0</v>
      </c>
      <c r="IV52" s="190">
        <v>0</v>
      </c>
      <c r="IW52" s="190">
        <v>0</v>
      </c>
      <c r="IX52" s="190">
        <f t="shared" si="38"/>
        <v>0</v>
      </c>
      <c r="IY52" s="191"/>
      <c r="IZ52" s="192">
        <v>46</v>
      </c>
      <c r="JA52" s="189" t="s">
        <v>63</v>
      </c>
      <c r="JB52" s="190">
        <v>0</v>
      </c>
      <c r="JC52" s="190">
        <v>0</v>
      </c>
      <c r="JD52" s="190">
        <v>0</v>
      </c>
      <c r="JE52" s="190">
        <f t="shared" si="39"/>
        <v>0</v>
      </c>
      <c r="JF52" s="191"/>
      <c r="JG52" s="192">
        <v>46</v>
      </c>
      <c r="JH52" s="189" t="s">
        <v>63</v>
      </c>
      <c r="JI52" s="190">
        <v>0</v>
      </c>
      <c r="JJ52" s="190">
        <v>0</v>
      </c>
      <c r="JK52" s="190">
        <v>0</v>
      </c>
      <c r="JL52" s="190">
        <f t="shared" si="40"/>
        <v>0</v>
      </c>
      <c r="JM52" s="191"/>
      <c r="JN52" s="192">
        <v>46</v>
      </c>
      <c r="JO52" s="189" t="s">
        <v>63</v>
      </c>
      <c r="JP52" s="190">
        <v>0</v>
      </c>
      <c r="JQ52" s="190">
        <f t="shared" si="41"/>
        <v>0</v>
      </c>
      <c r="JR52" s="190">
        <f t="shared" si="0"/>
        <v>0</v>
      </c>
      <c r="JS52" s="190">
        <f t="shared" si="1"/>
        <v>0</v>
      </c>
      <c r="JT52" s="9"/>
    </row>
    <row r="53" spans="1:280" ht="15.75" hidden="1">
      <c r="A53" s="192">
        <v>47</v>
      </c>
      <c r="B53" s="189" t="s">
        <v>64</v>
      </c>
      <c r="C53" s="190">
        <v>0</v>
      </c>
      <c r="D53" s="190">
        <v>0</v>
      </c>
      <c r="E53" s="190">
        <v>0</v>
      </c>
      <c r="F53" s="190">
        <f t="shared" si="2"/>
        <v>0</v>
      </c>
      <c r="G53" s="191"/>
      <c r="H53" s="192">
        <v>47</v>
      </c>
      <c r="I53" s="189" t="s">
        <v>64</v>
      </c>
      <c r="J53" s="190">
        <v>0</v>
      </c>
      <c r="K53" s="190">
        <v>0</v>
      </c>
      <c r="L53" s="190">
        <v>0</v>
      </c>
      <c r="M53" s="190">
        <f t="shared" si="3"/>
        <v>0</v>
      </c>
      <c r="N53" s="191"/>
      <c r="O53" s="192">
        <v>47</v>
      </c>
      <c r="P53" s="189" t="s">
        <v>64</v>
      </c>
      <c r="Q53" s="190">
        <v>0</v>
      </c>
      <c r="R53" s="190">
        <v>0</v>
      </c>
      <c r="S53" s="190">
        <v>0</v>
      </c>
      <c r="T53" s="190">
        <f t="shared" si="4"/>
        <v>0</v>
      </c>
      <c r="U53" s="191"/>
      <c r="V53" s="192">
        <v>47</v>
      </c>
      <c r="W53" s="189" t="s">
        <v>64</v>
      </c>
      <c r="X53" s="190">
        <v>0</v>
      </c>
      <c r="Y53" s="190">
        <v>0</v>
      </c>
      <c r="Z53" s="190">
        <v>0</v>
      </c>
      <c r="AA53" s="190">
        <f t="shared" si="5"/>
        <v>0</v>
      </c>
      <c r="AB53" s="191"/>
      <c r="AC53" s="192">
        <v>47</v>
      </c>
      <c r="AD53" s="189" t="s">
        <v>64</v>
      </c>
      <c r="AE53" s="190">
        <v>0</v>
      </c>
      <c r="AF53" s="190">
        <v>0</v>
      </c>
      <c r="AG53" s="190">
        <v>0</v>
      </c>
      <c r="AH53" s="190">
        <f t="shared" si="6"/>
        <v>0</v>
      </c>
      <c r="AI53" s="191"/>
      <c r="AJ53" s="192">
        <v>47</v>
      </c>
      <c r="AK53" s="189" t="s">
        <v>64</v>
      </c>
      <c r="AL53" s="190">
        <v>0</v>
      </c>
      <c r="AM53" s="190">
        <v>0</v>
      </c>
      <c r="AN53" s="190">
        <v>0</v>
      </c>
      <c r="AO53" s="190">
        <f t="shared" si="7"/>
        <v>0</v>
      </c>
      <c r="AP53" s="191"/>
      <c r="AQ53" s="192">
        <v>47</v>
      </c>
      <c r="AR53" s="189" t="s">
        <v>64</v>
      </c>
      <c r="AS53" s="190">
        <v>0</v>
      </c>
      <c r="AT53" s="190">
        <v>0</v>
      </c>
      <c r="AU53" s="190">
        <v>0</v>
      </c>
      <c r="AV53" s="190">
        <f t="shared" si="8"/>
        <v>0</v>
      </c>
      <c r="AW53" s="191"/>
      <c r="AX53" s="192">
        <v>47</v>
      </c>
      <c r="AY53" s="189" t="s">
        <v>64</v>
      </c>
      <c r="AZ53" s="190">
        <v>0</v>
      </c>
      <c r="BA53" s="190">
        <v>0</v>
      </c>
      <c r="BB53" s="190">
        <v>0</v>
      </c>
      <c r="BC53" s="190">
        <f t="shared" si="9"/>
        <v>0</v>
      </c>
      <c r="BD53" s="191"/>
      <c r="BE53" s="192">
        <v>47</v>
      </c>
      <c r="BF53" s="189" t="s">
        <v>64</v>
      </c>
      <c r="BG53" s="190">
        <v>0</v>
      </c>
      <c r="BH53" s="190">
        <v>0</v>
      </c>
      <c r="BI53" s="190">
        <v>0</v>
      </c>
      <c r="BJ53" s="190">
        <f t="shared" si="10"/>
        <v>0</v>
      </c>
      <c r="BK53" s="191"/>
      <c r="BL53" s="192">
        <v>47</v>
      </c>
      <c r="BM53" s="189" t="s">
        <v>64</v>
      </c>
      <c r="BN53" s="190">
        <v>0</v>
      </c>
      <c r="BO53" s="190">
        <v>0</v>
      </c>
      <c r="BP53" s="190">
        <v>0</v>
      </c>
      <c r="BQ53" s="190">
        <f t="shared" si="11"/>
        <v>0</v>
      </c>
      <c r="BR53" s="191"/>
      <c r="BS53" s="192">
        <v>47</v>
      </c>
      <c r="BT53" s="189" t="s">
        <v>64</v>
      </c>
      <c r="BU53" s="190">
        <v>0</v>
      </c>
      <c r="BV53" s="190">
        <v>0</v>
      </c>
      <c r="BW53" s="190">
        <v>0</v>
      </c>
      <c r="BX53" s="190">
        <f t="shared" si="12"/>
        <v>0</v>
      </c>
      <c r="BY53" s="191"/>
      <c r="BZ53" s="192">
        <v>47</v>
      </c>
      <c r="CA53" s="189" t="s">
        <v>64</v>
      </c>
      <c r="CB53" s="190">
        <v>0</v>
      </c>
      <c r="CC53" s="190">
        <v>0</v>
      </c>
      <c r="CD53" s="190">
        <v>0</v>
      </c>
      <c r="CE53" s="190">
        <f t="shared" si="13"/>
        <v>0</v>
      </c>
      <c r="CF53" s="191"/>
      <c r="CG53" s="192">
        <v>47</v>
      </c>
      <c r="CH53" s="189" t="s">
        <v>64</v>
      </c>
      <c r="CI53" s="190">
        <v>0</v>
      </c>
      <c r="CJ53" s="190">
        <v>0</v>
      </c>
      <c r="CK53" s="190">
        <v>0</v>
      </c>
      <c r="CL53" s="190">
        <f t="shared" si="14"/>
        <v>0</v>
      </c>
      <c r="CM53" s="191"/>
      <c r="CN53" s="192">
        <v>47</v>
      </c>
      <c r="CO53" s="189" t="s">
        <v>64</v>
      </c>
      <c r="CP53" s="190">
        <v>0</v>
      </c>
      <c r="CQ53" s="190">
        <v>0</v>
      </c>
      <c r="CR53" s="190">
        <v>0</v>
      </c>
      <c r="CS53" s="190">
        <f t="shared" si="15"/>
        <v>0</v>
      </c>
      <c r="CT53" s="191"/>
      <c r="CU53" s="192">
        <v>47</v>
      </c>
      <c r="CV53" s="189" t="s">
        <v>64</v>
      </c>
      <c r="CW53" s="190">
        <v>0</v>
      </c>
      <c r="CX53" s="190">
        <v>0</v>
      </c>
      <c r="CY53" s="190">
        <v>0</v>
      </c>
      <c r="CZ53" s="190">
        <f t="shared" si="16"/>
        <v>0</v>
      </c>
      <c r="DA53" s="191"/>
      <c r="DB53" s="192">
        <v>47</v>
      </c>
      <c r="DC53" s="189" t="s">
        <v>64</v>
      </c>
      <c r="DD53" s="190">
        <v>0</v>
      </c>
      <c r="DE53" s="190">
        <v>0</v>
      </c>
      <c r="DF53" s="190">
        <v>0</v>
      </c>
      <c r="DG53" s="190">
        <f t="shared" si="17"/>
        <v>0</v>
      </c>
      <c r="DH53" s="191"/>
      <c r="DI53" s="192">
        <v>47</v>
      </c>
      <c r="DJ53" s="189" t="s">
        <v>64</v>
      </c>
      <c r="DK53" s="190">
        <v>0</v>
      </c>
      <c r="DL53" s="190">
        <v>0</v>
      </c>
      <c r="DM53" s="190">
        <v>0</v>
      </c>
      <c r="DN53" s="190">
        <f t="shared" si="18"/>
        <v>0</v>
      </c>
      <c r="DO53" s="191"/>
      <c r="DP53" s="192">
        <v>47</v>
      </c>
      <c r="DQ53" s="189" t="s">
        <v>64</v>
      </c>
      <c r="DR53" s="190">
        <v>0</v>
      </c>
      <c r="DS53" s="190">
        <v>0</v>
      </c>
      <c r="DT53" s="190">
        <v>0</v>
      </c>
      <c r="DU53" s="190">
        <f t="shared" si="19"/>
        <v>0</v>
      </c>
      <c r="DV53" s="191"/>
      <c r="DW53" s="192">
        <v>47</v>
      </c>
      <c r="DX53" s="189" t="s">
        <v>64</v>
      </c>
      <c r="DY53" s="190">
        <v>0</v>
      </c>
      <c r="DZ53" s="190">
        <v>0</v>
      </c>
      <c r="EA53" s="190">
        <v>0</v>
      </c>
      <c r="EB53" s="190">
        <f t="shared" si="20"/>
        <v>0</v>
      </c>
      <c r="EC53" s="191"/>
      <c r="ED53" s="192">
        <v>47</v>
      </c>
      <c r="EE53" s="189" t="s">
        <v>64</v>
      </c>
      <c r="EF53" s="190">
        <v>0</v>
      </c>
      <c r="EG53" s="190">
        <v>0</v>
      </c>
      <c r="EH53" s="190">
        <v>0</v>
      </c>
      <c r="EI53" s="190">
        <f t="shared" si="21"/>
        <v>0</v>
      </c>
      <c r="EJ53" s="191"/>
      <c r="EK53" s="192">
        <v>47</v>
      </c>
      <c r="EL53" s="189" t="s">
        <v>64</v>
      </c>
      <c r="EM53" s="190">
        <v>0</v>
      </c>
      <c r="EN53" s="190">
        <v>0</v>
      </c>
      <c r="EO53" s="190">
        <v>0</v>
      </c>
      <c r="EP53" s="190">
        <f t="shared" si="22"/>
        <v>0</v>
      </c>
      <c r="EQ53" s="191"/>
      <c r="ER53" s="192">
        <v>47</v>
      </c>
      <c r="ES53" s="189" t="s">
        <v>64</v>
      </c>
      <c r="ET53" s="190">
        <v>0</v>
      </c>
      <c r="EU53" s="190">
        <v>0</v>
      </c>
      <c r="EV53" s="190">
        <v>0</v>
      </c>
      <c r="EW53" s="190">
        <f t="shared" si="23"/>
        <v>0</v>
      </c>
      <c r="EX53" s="191"/>
      <c r="EY53" s="192">
        <v>47</v>
      </c>
      <c r="EZ53" s="189" t="s">
        <v>64</v>
      </c>
      <c r="FA53" s="190">
        <v>0</v>
      </c>
      <c r="FB53" s="190">
        <v>0</v>
      </c>
      <c r="FC53" s="190">
        <v>0</v>
      </c>
      <c r="FD53" s="190">
        <f t="shared" si="24"/>
        <v>0</v>
      </c>
      <c r="FE53" s="191"/>
      <c r="FF53" s="192">
        <v>47</v>
      </c>
      <c r="FG53" s="189" t="s">
        <v>64</v>
      </c>
      <c r="FH53" s="190">
        <v>0</v>
      </c>
      <c r="FI53" s="190">
        <v>0</v>
      </c>
      <c r="FJ53" s="190">
        <v>0</v>
      </c>
      <c r="FK53" s="190">
        <f t="shared" si="25"/>
        <v>0</v>
      </c>
      <c r="FL53" s="191"/>
      <c r="FM53" s="192">
        <v>47</v>
      </c>
      <c r="FN53" s="189" t="s">
        <v>64</v>
      </c>
      <c r="FO53" s="190">
        <v>0</v>
      </c>
      <c r="FP53" s="190">
        <v>0</v>
      </c>
      <c r="FQ53" s="190">
        <v>0</v>
      </c>
      <c r="FR53" s="190">
        <f t="shared" si="26"/>
        <v>0</v>
      </c>
      <c r="FS53" s="191"/>
      <c r="FT53" s="192">
        <v>47</v>
      </c>
      <c r="FU53" s="189" t="s">
        <v>64</v>
      </c>
      <c r="FV53" s="190">
        <v>0</v>
      </c>
      <c r="FW53" s="190">
        <v>0</v>
      </c>
      <c r="FX53" s="190">
        <v>0</v>
      </c>
      <c r="FY53" s="190">
        <f t="shared" si="27"/>
        <v>0</v>
      </c>
      <c r="FZ53" s="191"/>
      <c r="GA53" s="192">
        <v>47</v>
      </c>
      <c r="GB53" s="189" t="s">
        <v>64</v>
      </c>
      <c r="GC53" s="190">
        <v>0</v>
      </c>
      <c r="GD53" s="190">
        <v>0</v>
      </c>
      <c r="GE53" s="190">
        <v>0</v>
      </c>
      <c r="GF53" s="190">
        <f t="shared" si="28"/>
        <v>0</v>
      </c>
      <c r="GG53" s="191"/>
      <c r="GH53" s="192">
        <v>47</v>
      </c>
      <c r="GI53" s="189" t="s">
        <v>64</v>
      </c>
      <c r="GJ53" s="190">
        <v>0</v>
      </c>
      <c r="GK53" s="190">
        <v>0</v>
      </c>
      <c r="GL53" s="190">
        <v>0</v>
      </c>
      <c r="GM53" s="190">
        <f t="shared" si="29"/>
        <v>0</v>
      </c>
      <c r="GN53" s="191"/>
      <c r="GO53" s="192">
        <v>47</v>
      </c>
      <c r="GP53" s="189" t="s">
        <v>64</v>
      </c>
      <c r="GQ53" s="190">
        <v>0</v>
      </c>
      <c r="GR53" s="190">
        <v>0</v>
      </c>
      <c r="GS53" s="190">
        <v>0</v>
      </c>
      <c r="GT53" s="190">
        <f t="shared" si="30"/>
        <v>0</v>
      </c>
      <c r="GU53" s="191"/>
      <c r="GV53" s="192">
        <v>47</v>
      </c>
      <c r="GW53" s="189" t="s">
        <v>64</v>
      </c>
      <c r="GX53" s="190">
        <v>0</v>
      </c>
      <c r="GY53" s="190">
        <v>0</v>
      </c>
      <c r="GZ53" s="190">
        <v>0</v>
      </c>
      <c r="HA53" s="190">
        <f t="shared" si="31"/>
        <v>0</v>
      </c>
      <c r="HB53" s="191"/>
      <c r="HC53" s="192">
        <v>47</v>
      </c>
      <c r="HD53" s="189" t="s">
        <v>64</v>
      </c>
      <c r="HE53" s="190">
        <v>0</v>
      </c>
      <c r="HF53" s="190">
        <v>0</v>
      </c>
      <c r="HG53" s="190">
        <v>0</v>
      </c>
      <c r="HH53" s="190">
        <f t="shared" si="32"/>
        <v>0</v>
      </c>
      <c r="HI53" s="191"/>
      <c r="HJ53" s="192">
        <v>47</v>
      </c>
      <c r="HK53" s="189" t="s">
        <v>64</v>
      </c>
      <c r="HL53" s="190">
        <v>0</v>
      </c>
      <c r="HM53" s="190">
        <v>0</v>
      </c>
      <c r="HN53" s="190">
        <v>0</v>
      </c>
      <c r="HO53" s="190">
        <f t="shared" si="33"/>
        <v>0</v>
      </c>
      <c r="HP53" s="191"/>
      <c r="HQ53" s="192">
        <v>47</v>
      </c>
      <c r="HR53" s="189" t="s">
        <v>64</v>
      </c>
      <c r="HS53" s="190">
        <v>0</v>
      </c>
      <c r="HT53" s="190">
        <v>0</v>
      </c>
      <c r="HU53" s="190">
        <v>0</v>
      </c>
      <c r="HV53" s="190">
        <f t="shared" si="34"/>
        <v>0</v>
      </c>
      <c r="HW53" s="191"/>
      <c r="HX53" s="192">
        <v>47</v>
      </c>
      <c r="HY53" s="189" t="s">
        <v>64</v>
      </c>
      <c r="HZ53" s="190">
        <v>0</v>
      </c>
      <c r="IA53" s="190">
        <v>0</v>
      </c>
      <c r="IB53" s="190">
        <v>0</v>
      </c>
      <c r="IC53" s="190">
        <f t="shared" si="35"/>
        <v>0</v>
      </c>
      <c r="ID53" s="191"/>
      <c r="IE53" s="192">
        <v>47</v>
      </c>
      <c r="IF53" s="189" t="s">
        <v>64</v>
      </c>
      <c r="IG53" s="190">
        <v>0</v>
      </c>
      <c r="IH53" s="190">
        <v>0</v>
      </c>
      <c r="II53" s="190">
        <v>0</v>
      </c>
      <c r="IJ53" s="190">
        <f t="shared" si="36"/>
        <v>0</v>
      </c>
      <c r="IK53" s="191"/>
      <c r="IL53" s="192">
        <v>47</v>
      </c>
      <c r="IM53" s="189" t="s">
        <v>64</v>
      </c>
      <c r="IN53" s="190">
        <v>0</v>
      </c>
      <c r="IO53" s="190">
        <v>0</v>
      </c>
      <c r="IP53" s="190">
        <v>0</v>
      </c>
      <c r="IQ53" s="190">
        <f t="shared" si="37"/>
        <v>0</v>
      </c>
      <c r="IR53" s="191"/>
      <c r="IS53" s="192">
        <v>47</v>
      </c>
      <c r="IT53" s="189" t="s">
        <v>64</v>
      </c>
      <c r="IU53" s="190">
        <v>0</v>
      </c>
      <c r="IV53" s="190">
        <v>0</v>
      </c>
      <c r="IW53" s="190">
        <v>0</v>
      </c>
      <c r="IX53" s="190">
        <f t="shared" si="38"/>
        <v>0</v>
      </c>
      <c r="IY53" s="191"/>
      <c r="IZ53" s="192">
        <v>47</v>
      </c>
      <c r="JA53" s="189" t="s">
        <v>64</v>
      </c>
      <c r="JB53" s="190">
        <v>0</v>
      </c>
      <c r="JC53" s="190">
        <v>0</v>
      </c>
      <c r="JD53" s="190">
        <v>0</v>
      </c>
      <c r="JE53" s="190">
        <f t="shared" si="39"/>
        <v>0</v>
      </c>
      <c r="JF53" s="191"/>
      <c r="JG53" s="192">
        <v>47</v>
      </c>
      <c r="JH53" s="189" t="s">
        <v>64</v>
      </c>
      <c r="JI53" s="190">
        <v>0</v>
      </c>
      <c r="JJ53" s="190">
        <v>0</v>
      </c>
      <c r="JK53" s="190">
        <v>0</v>
      </c>
      <c r="JL53" s="190">
        <f t="shared" si="40"/>
        <v>0</v>
      </c>
      <c r="JM53" s="191"/>
      <c r="JN53" s="192">
        <v>47</v>
      </c>
      <c r="JO53" s="189" t="s">
        <v>64</v>
      </c>
      <c r="JP53" s="190">
        <v>0</v>
      </c>
      <c r="JQ53" s="190">
        <f t="shared" si="41"/>
        <v>0</v>
      </c>
      <c r="JR53" s="190">
        <f t="shared" si="0"/>
        <v>0</v>
      </c>
      <c r="JS53" s="190">
        <f t="shared" si="1"/>
        <v>0</v>
      </c>
      <c r="JT53" s="9"/>
    </row>
    <row r="54" spans="1:280" ht="15.75" hidden="1">
      <c r="A54" s="192">
        <v>48</v>
      </c>
      <c r="B54" s="189" t="s">
        <v>42</v>
      </c>
      <c r="C54" s="190">
        <v>0</v>
      </c>
      <c r="D54" s="190">
        <v>0</v>
      </c>
      <c r="E54" s="190">
        <v>0</v>
      </c>
      <c r="F54" s="190">
        <f t="shared" si="2"/>
        <v>0</v>
      </c>
      <c r="G54" s="191"/>
      <c r="H54" s="192">
        <v>48</v>
      </c>
      <c r="I54" s="189" t="s">
        <v>42</v>
      </c>
      <c r="J54" s="190">
        <v>0</v>
      </c>
      <c r="K54" s="190">
        <v>0</v>
      </c>
      <c r="L54" s="190">
        <v>0</v>
      </c>
      <c r="M54" s="190">
        <f t="shared" si="3"/>
        <v>0</v>
      </c>
      <c r="N54" s="191"/>
      <c r="O54" s="192">
        <v>48</v>
      </c>
      <c r="P54" s="189" t="s">
        <v>42</v>
      </c>
      <c r="Q54" s="190">
        <v>0</v>
      </c>
      <c r="R54" s="190">
        <v>0</v>
      </c>
      <c r="S54" s="190">
        <v>0</v>
      </c>
      <c r="T54" s="190">
        <f t="shared" si="4"/>
        <v>0</v>
      </c>
      <c r="U54" s="191"/>
      <c r="V54" s="192">
        <v>48</v>
      </c>
      <c r="W54" s="189" t="s">
        <v>42</v>
      </c>
      <c r="X54" s="190">
        <v>0</v>
      </c>
      <c r="Y54" s="190">
        <v>0</v>
      </c>
      <c r="Z54" s="190">
        <v>0</v>
      </c>
      <c r="AA54" s="190">
        <f t="shared" si="5"/>
        <v>0</v>
      </c>
      <c r="AB54" s="191"/>
      <c r="AC54" s="192">
        <v>48</v>
      </c>
      <c r="AD54" s="189" t="s">
        <v>42</v>
      </c>
      <c r="AE54" s="190">
        <v>0</v>
      </c>
      <c r="AF54" s="190">
        <v>0</v>
      </c>
      <c r="AG54" s="190">
        <v>0</v>
      </c>
      <c r="AH54" s="190">
        <f t="shared" si="6"/>
        <v>0</v>
      </c>
      <c r="AI54" s="191"/>
      <c r="AJ54" s="192">
        <v>48</v>
      </c>
      <c r="AK54" s="189" t="s">
        <v>42</v>
      </c>
      <c r="AL54" s="190">
        <v>0</v>
      </c>
      <c r="AM54" s="190">
        <v>0</v>
      </c>
      <c r="AN54" s="190">
        <v>0</v>
      </c>
      <c r="AO54" s="190">
        <f t="shared" si="7"/>
        <v>0</v>
      </c>
      <c r="AP54" s="191"/>
      <c r="AQ54" s="192">
        <v>48</v>
      </c>
      <c r="AR54" s="189" t="s">
        <v>42</v>
      </c>
      <c r="AS54" s="190">
        <v>0</v>
      </c>
      <c r="AT54" s="190">
        <v>0</v>
      </c>
      <c r="AU54" s="190">
        <v>0</v>
      </c>
      <c r="AV54" s="190">
        <f t="shared" si="8"/>
        <v>0</v>
      </c>
      <c r="AW54" s="191"/>
      <c r="AX54" s="192">
        <v>48</v>
      </c>
      <c r="AY54" s="189" t="s">
        <v>42</v>
      </c>
      <c r="AZ54" s="190">
        <v>0</v>
      </c>
      <c r="BA54" s="190">
        <v>0</v>
      </c>
      <c r="BB54" s="190">
        <v>0</v>
      </c>
      <c r="BC54" s="190">
        <f t="shared" si="9"/>
        <v>0</v>
      </c>
      <c r="BD54" s="191"/>
      <c r="BE54" s="192">
        <v>48</v>
      </c>
      <c r="BF54" s="189" t="s">
        <v>42</v>
      </c>
      <c r="BG54" s="190">
        <v>0</v>
      </c>
      <c r="BH54" s="190">
        <v>0</v>
      </c>
      <c r="BI54" s="190">
        <v>0</v>
      </c>
      <c r="BJ54" s="190">
        <f t="shared" si="10"/>
        <v>0</v>
      </c>
      <c r="BK54" s="191"/>
      <c r="BL54" s="192">
        <v>48</v>
      </c>
      <c r="BM54" s="189" t="s">
        <v>42</v>
      </c>
      <c r="BN54" s="190">
        <v>0</v>
      </c>
      <c r="BO54" s="190">
        <v>0</v>
      </c>
      <c r="BP54" s="190">
        <v>0</v>
      </c>
      <c r="BQ54" s="190">
        <f t="shared" si="11"/>
        <v>0</v>
      </c>
      <c r="BR54" s="191"/>
      <c r="BS54" s="192">
        <v>48</v>
      </c>
      <c r="BT54" s="189" t="s">
        <v>42</v>
      </c>
      <c r="BU54" s="190">
        <v>0</v>
      </c>
      <c r="BV54" s="190">
        <v>0</v>
      </c>
      <c r="BW54" s="190">
        <v>0</v>
      </c>
      <c r="BX54" s="190">
        <f t="shared" si="12"/>
        <v>0</v>
      </c>
      <c r="BY54" s="191"/>
      <c r="BZ54" s="192">
        <v>48</v>
      </c>
      <c r="CA54" s="189" t="s">
        <v>42</v>
      </c>
      <c r="CB54" s="190">
        <v>0</v>
      </c>
      <c r="CC54" s="190">
        <v>0</v>
      </c>
      <c r="CD54" s="190">
        <v>0</v>
      </c>
      <c r="CE54" s="190">
        <f t="shared" si="13"/>
        <v>0</v>
      </c>
      <c r="CF54" s="191"/>
      <c r="CG54" s="192">
        <v>48</v>
      </c>
      <c r="CH54" s="189" t="s">
        <v>42</v>
      </c>
      <c r="CI54" s="190">
        <v>0</v>
      </c>
      <c r="CJ54" s="190">
        <v>0</v>
      </c>
      <c r="CK54" s="190">
        <v>0</v>
      </c>
      <c r="CL54" s="190">
        <f t="shared" si="14"/>
        <v>0</v>
      </c>
      <c r="CM54" s="191"/>
      <c r="CN54" s="192">
        <v>48</v>
      </c>
      <c r="CO54" s="189" t="s">
        <v>42</v>
      </c>
      <c r="CP54" s="190">
        <v>0</v>
      </c>
      <c r="CQ54" s="190">
        <v>0</v>
      </c>
      <c r="CR54" s="190">
        <v>0</v>
      </c>
      <c r="CS54" s="190">
        <f t="shared" si="15"/>
        <v>0</v>
      </c>
      <c r="CT54" s="191"/>
      <c r="CU54" s="192">
        <v>48</v>
      </c>
      <c r="CV54" s="189" t="s">
        <v>42</v>
      </c>
      <c r="CW54" s="190">
        <v>0</v>
      </c>
      <c r="CX54" s="190">
        <v>0</v>
      </c>
      <c r="CY54" s="190">
        <v>0</v>
      </c>
      <c r="CZ54" s="190">
        <f t="shared" si="16"/>
        <v>0</v>
      </c>
      <c r="DA54" s="191"/>
      <c r="DB54" s="192">
        <v>48</v>
      </c>
      <c r="DC54" s="189" t="s">
        <v>42</v>
      </c>
      <c r="DD54" s="190">
        <v>0</v>
      </c>
      <c r="DE54" s="190">
        <v>0</v>
      </c>
      <c r="DF54" s="190">
        <v>0</v>
      </c>
      <c r="DG54" s="190">
        <f t="shared" si="17"/>
        <v>0</v>
      </c>
      <c r="DH54" s="191"/>
      <c r="DI54" s="192">
        <v>48</v>
      </c>
      <c r="DJ54" s="189" t="s">
        <v>42</v>
      </c>
      <c r="DK54" s="190">
        <v>0</v>
      </c>
      <c r="DL54" s="190">
        <v>0</v>
      </c>
      <c r="DM54" s="190">
        <v>0</v>
      </c>
      <c r="DN54" s="190">
        <f t="shared" si="18"/>
        <v>0</v>
      </c>
      <c r="DO54" s="191"/>
      <c r="DP54" s="192">
        <v>48</v>
      </c>
      <c r="DQ54" s="189" t="s">
        <v>42</v>
      </c>
      <c r="DR54" s="190">
        <v>0</v>
      </c>
      <c r="DS54" s="190">
        <v>0</v>
      </c>
      <c r="DT54" s="190">
        <v>0</v>
      </c>
      <c r="DU54" s="190">
        <f t="shared" si="19"/>
        <v>0</v>
      </c>
      <c r="DV54" s="191"/>
      <c r="DW54" s="192">
        <v>48</v>
      </c>
      <c r="DX54" s="189" t="s">
        <v>42</v>
      </c>
      <c r="DY54" s="190">
        <v>0</v>
      </c>
      <c r="DZ54" s="190">
        <v>0</v>
      </c>
      <c r="EA54" s="190">
        <v>0</v>
      </c>
      <c r="EB54" s="190">
        <f t="shared" si="20"/>
        <v>0</v>
      </c>
      <c r="EC54" s="191"/>
      <c r="ED54" s="192">
        <v>48</v>
      </c>
      <c r="EE54" s="189" t="s">
        <v>42</v>
      </c>
      <c r="EF54" s="190">
        <v>0</v>
      </c>
      <c r="EG54" s="190">
        <v>0</v>
      </c>
      <c r="EH54" s="190">
        <v>0</v>
      </c>
      <c r="EI54" s="190">
        <f t="shared" si="21"/>
        <v>0</v>
      </c>
      <c r="EJ54" s="191"/>
      <c r="EK54" s="192">
        <v>48</v>
      </c>
      <c r="EL54" s="189" t="s">
        <v>42</v>
      </c>
      <c r="EM54" s="190">
        <v>0</v>
      </c>
      <c r="EN54" s="190">
        <v>0</v>
      </c>
      <c r="EO54" s="190">
        <v>0</v>
      </c>
      <c r="EP54" s="190">
        <f t="shared" si="22"/>
        <v>0</v>
      </c>
      <c r="EQ54" s="191"/>
      <c r="ER54" s="192">
        <v>48</v>
      </c>
      <c r="ES54" s="189" t="s">
        <v>42</v>
      </c>
      <c r="ET54" s="190">
        <v>0</v>
      </c>
      <c r="EU54" s="190">
        <v>0</v>
      </c>
      <c r="EV54" s="190">
        <v>0</v>
      </c>
      <c r="EW54" s="190">
        <f t="shared" si="23"/>
        <v>0</v>
      </c>
      <c r="EX54" s="191"/>
      <c r="EY54" s="192">
        <v>48</v>
      </c>
      <c r="EZ54" s="189" t="s">
        <v>42</v>
      </c>
      <c r="FA54" s="190">
        <v>0</v>
      </c>
      <c r="FB54" s="190">
        <v>0</v>
      </c>
      <c r="FC54" s="190">
        <v>0</v>
      </c>
      <c r="FD54" s="190">
        <f t="shared" si="24"/>
        <v>0</v>
      </c>
      <c r="FE54" s="191"/>
      <c r="FF54" s="192">
        <v>48</v>
      </c>
      <c r="FG54" s="189" t="s">
        <v>42</v>
      </c>
      <c r="FH54" s="190">
        <v>0</v>
      </c>
      <c r="FI54" s="190">
        <v>0</v>
      </c>
      <c r="FJ54" s="190">
        <v>0</v>
      </c>
      <c r="FK54" s="190">
        <f t="shared" si="25"/>
        <v>0</v>
      </c>
      <c r="FL54" s="191"/>
      <c r="FM54" s="192">
        <v>48</v>
      </c>
      <c r="FN54" s="189" t="s">
        <v>42</v>
      </c>
      <c r="FO54" s="190">
        <v>0</v>
      </c>
      <c r="FP54" s="190">
        <v>0</v>
      </c>
      <c r="FQ54" s="190">
        <v>0</v>
      </c>
      <c r="FR54" s="190">
        <f t="shared" si="26"/>
        <v>0</v>
      </c>
      <c r="FS54" s="191"/>
      <c r="FT54" s="192">
        <v>48</v>
      </c>
      <c r="FU54" s="189" t="s">
        <v>42</v>
      </c>
      <c r="FV54" s="190">
        <v>0</v>
      </c>
      <c r="FW54" s="190">
        <v>0</v>
      </c>
      <c r="FX54" s="190">
        <v>0</v>
      </c>
      <c r="FY54" s="190">
        <f t="shared" si="27"/>
        <v>0</v>
      </c>
      <c r="FZ54" s="191"/>
      <c r="GA54" s="192">
        <v>48</v>
      </c>
      <c r="GB54" s="189" t="s">
        <v>42</v>
      </c>
      <c r="GC54" s="190">
        <v>0</v>
      </c>
      <c r="GD54" s="190">
        <v>0</v>
      </c>
      <c r="GE54" s="190">
        <v>0</v>
      </c>
      <c r="GF54" s="190">
        <f t="shared" si="28"/>
        <v>0</v>
      </c>
      <c r="GG54" s="191"/>
      <c r="GH54" s="192">
        <v>48</v>
      </c>
      <c r="GI54" s="189" t="s">
        <v>42</v>
      </c>
      <c r="GJ54" s="190">
        <v>0</v>
      </c>
      <c r="GK54" s="190">
        <v>0</v>
      </c>
      <c r="GL54" s="190">
        <v>0</v>
      </c>
      <c r="GM54" s="190">
        <f t="shared" si="29"/>
        <v>0</v>
      </c>
      <c r="GN54" s="191"/>
      <c r="GO54" s="192">
        <v>48</v>
      </c>
      <c r="GP54" s="189" t="s">
        <v>42</v>
      </c>
      <c r="GQ54" s="190">
        <v>0</v>
      </c>
      <c r="GR54" s="190">
        <v>0</v>
      </c>
      <c r="GS54" s="190">
        <v>0</v>
      </c>
      <c r="GT54" s="190">
        <f t="shared" si="30"/>
        <v>0</v>
      </c>
      <c r="GU54" s="191"/>
      <c r="GV54" s="192">
        <v>48</v>
      </c>
      <c r="GW54" s="189" t="s">
        <v>42</v>
      </c>
      <c r="GX54" s="190">
        <v>0</v>
      </c>
      <c r="GY54" s="190">
        <v>0</v>
      </c>
      <c r="GZ54" s="190">
        <v>0</v>
      </c>
      <c r="HA54" s="190">
        <f t="shared" si="31"/>
        <v>0</v>
      </c>
      <c r="HB54" s="191"/>
      <c r="HC54" s="192">
        <v>48</v>
      </c>
      <c r="HD54" s="189" t="s">
        <v>42</v>
      </c>
      <c r="HE54" s="190">
        <v>0</v>
      </c>
      <c r="HF54" s="190">
        <v>0</v>
      </c>
      <c r="HG54" s="190">
        <v>0</v>
      </c>
      <c r="HH54" s="190">
        <f t="shared" si="32"/>
        <v>0</v>
      </c>
      <c r="HI54" s="191"/>
      <c r="HJ54" s="192">
        <v>48</v>
      </c>
      <c r="HK54" s="189" t="s">
        <v>42</v>
      </c>
      <c r="HL54" s="190">
        <v>0</v>
      </c>
      <c r="HM54" s="190">
        <v>0</v>
      </c>
      <c r="HN54" s="190">
        <v>0</v>
      </c>
      <c r="HO54" s="190">
        <f t="shared" si="33"/>
        <v>0</v>
      </c>
      <c r="HP54" s="191"/>
      <c r="HQ54" s="192">
        <v>48</v>
      </c>
      <c r="HR54" s="189" t="s">
        <v>42</v>
      </c>
      <c r="HS54" s="190">
        <v>0</v>
      </c>
      <c r="HT54" s="190">
        <v>0</v>
      </c>
      <c r="HU54" s="190">
        <v>0</v>
      </c>
      <c r="HV54" s="190">
        <f t="shared" si="34"/>
        <v>0</v>
      </c>
      <c r="HW54" s="191"/>
      <c r="HX54" s="192">
        <v>48</v>
      </c>
      <c r="HY54" s="189" t="s">
        <v>42</v>
      </c>
      <c r="HZ54" s="190">
        <v>0</v>
      </c>
      <c r="IA54" s="190">
        <v>0</v>
      </c>
      <c r="IB54" s="190">
        <v>0</v>
      </c>
      <c r="IC54" s="190">
        <f t="shared" si="35"/>
        <v>0</v>
      </c>
      <c r="ID54" s="191"/>
      <c r="IE54" s="192">
        <v>48</v>
      </c>
      <c r="IF54" s="189" t="s">
        <v>42</v>
      </c>
      <c r="IG54" s="190">
        <v>0</v>
      </c>
      <c r="IH54" s="190">
        <v>0</v>
      </c>
      <c r="II54" s="190">
        <v>0</v>
      </c>
      <c r="IJ54" s="190">
        <f t="shared" si="36"/>
        <v>0</v>
      </c>
      <c r="IK54" s="191"/>
      <c r="IL54" s="192">
        <v>48</v>
      </c>
      <c r="IM54" s="189" t="s">
        <v>42</v>
      </c>
      <c r="IN54" s="190">
        <v>0</v>
      </c>
      <c r="IO54" s="190">
        <v>0</v>
      </c>
      <c r="IP54" s="190">
        <v>0</v>
      </c>
      <c r="IQ54" s="190">
        <f t="shared" si="37"/>
        <v>0</v>
      </c>
      <c r="IR54" s="191"/>
      <c r="IS54" s="192">
        <v>48</v>
      </c>
      <c r="IT54" s="189" t="s">
        <v>42</v>
      </c>
      <c r="IU54" s="190">
        <v>0</v>
      </c>
      <c r="IV54" s="190">
        <v>0</v>
      </c>
      <c r="IW54" s="190">
        <v>0</v>
      </c>
      <c r="IX54" s="190">
        <f t="shared" si="38"/>
        <v>0</v>
      </c>
      <c r="IY54" s="191"/>
      <c r="IZ54" s="192">
        <v>48</v>
      </c>
      <c r="JA54" s="189" t="s">
        <v>42</v>
      </c>
      <c r="JB54" s="190">
        <v>0</v>
      </c>
      <c r="JC54" s="190">
        <v>0</v>
      </c>
      <c r="JD54" s="190">
        <v>0</v>
      </c>
      <c r="JE54" s="190">
        <f t="shared" si="39"/>
        <v>0</v>
      </c>
      <c r="JF54" s="191"/>
      <c r="JG54" s="192">
        <v>48</v>
      </c>
      <c r="JH54" s="189" t="s">
        <v>42</v>
      </c>
      <c r="JI54" s="190">
        <v>0</v>
      </c>
      <c r="JJ54" s="190">
        <v>0</v>
      </c>
      <c r="JK54" s="190">
        <v>0</v>
      </c>
      <c r="JL54" s="190">
        <f t="shared" si="40"/>
        <v>0</v>
      </c>
      <c r="JM54" s="191"/>
      <c r="JN54" s="192">
        <v>48</v>
      </c>
      <c r="JO54" s="189" t="s">
        <v>42</v>
      </c>
      <c r="JP54" s="190">
        <v>0</v>
      </c>
      <c r="JQ54" s="190">
        <f t="shared" si="41"/>
        <v>0</v>
      </c>
      <c r="JR54" s="190">
        <f t="shared" si="0"/>
        <v>0</v>
      </c>
      <c r="JS54" s="190">
        <f t="shared" si="1"/>
        <v>0</v>
      </c>
      <c r="JT54" s="9"/>
    </row>
    <row r="55" spans="1:280" ht="15.75" hidden="1">
      <c r="A55" s="192">
        <v>49</v>
      </c>
      <c r="B55" s="189" t="s">
        <v>43</v>
      </c>
      <c r="C55" s="190">
        <v>0</v>
      </c>
      <c r="D55" s="190">
        <v>0</v>
      </c>
      <c r="E55" s="190">
        <v>0</v>
      </c>
      <c r="F55" s="190">
        <f t="shared" si="2"/>
        <v>0</v>
      </c>
      <c r="G55" s="191"/>
      <c r="H55" s="192">
        <v>49</v>
      </c>
      <c r="I55" s="189" t="s">
        <v>43</v>
      </c>
      <c r="J55" s="190">
        <v>0</v>
      </c>
      <c r="K55" s="190">
        <v>0</v>
      </c>
      <c r="L55" s="190">
        <v>0</v>
      </c>
      <c r="M55" s="190">
        <f t="shared" si="3"/>
        <v>0</v>
      </c>
      <c r="N55" s="191"/>
      <c r="O55" s="192">
        <v>49</v>
      </c>
      <c r="P55" s="189" t="s">
        <v>43</v>
      </c>
      <c r="Q55" s="190">
        <v>0</v>
      </c>
      <c r="R55" s="190">
        <v>0</v>
      </c>
      <c r="S55" s="190">
        <v>0</v>
      </c>
      <c r="T55" s="190">
        <f t="shared" si="4"/>
        <v>0</v>
      </c>
      <c r="U55" s="191"/>
      <c r="V55" s="192">
        <v>49</v>
      </c>
      <c r="W55" s="189" t="s">
        <v>43</v>
      </c>
      <c r="X55" s="190">
        <v>0</v>
      </c>
      <c r="Y55" s="190">
        <v>0</v>
      </c>
      <c r="Z55" s="190">
        <v>0</v>
      </c>
      <c r="AA55" s="190">
        <f t="shared" si="5"/>
        <v>0</v>
      </c>
      <c r="AB55" s="191"/>
      <c r="AC55" s="192">
        <v>49</v>
      </c>
      <c r="AD55" s="189" t="s">
        <v>43</v>
      </c>
      <c r="AE55" s="190">
        <v>0</v>
      </c>
      <c r="AF55" s="190">
        <v>0</v>
      </c>
      <c r="AG55" s="190">
        <v>0</v>
      </c>
      <c r="AH55" s="190">
        <f t="shared" si="6"/>
        <v>0</v>
      </c>
      <c r="AI55" s="191"/>
      <c r="AJ55" s="192">
        <v>49</v>
      </c>
      <c r="AK55" s="189" t="s">
        <v>43</v>
      </c>
      <c r="AL55" s="190">
        <v>0</v>
      </c>
      <c r="AM55" s="190">
        <v>0</v>
      </c>
      <c r="AN55" s="190">
        <v>0</v>
      </c>
      <c r="AO55" s="190">
        <f t="shared" si="7"/>
        <v>0</v>
      </c>
      <c r="AP55" s="191"/>
      <c r="AQ55" s="192">
        <v>49</v>
      </c>
      <c r="AR55" s="189" t="s">
        <v>43</v>
      </c>
      <c r="AS55" s="190">
        <v>0</v>
      </c>
      <c r="AT55" s="190">
        <v>0</v>
      </c>
      <c r="AU55" s="190">
        <v>0</v>
      </c>
      <c r="AV55" s="190">
        <f t="shared" si="8"/>
        <v>0</v>
      </c>
      <c r="AW55" s="191"/>
      <c r="AX55" s="192">
        <v>49</v>
      </c>
      <c r="AY55" s="189" t="s">
        <v>43</v>
      </c>
      <c r="AZ55" s="190">
        <v>0</v>
      </c>
      <c r="BA55" s="190">
        <v>0</v>
      </c>
      <c r="BB55" s="190">
        <v>0</v>
      </c>
      <c r="BC55" s="190">
        <f t="shared" si="9"/>
        <v>0</v>
      </c>
      <c r="BD55" s="191"/>
      <c r="BE55" s="192">
        <v>49</v>
      </c>
      <c r="BF55" s="189" t="s">
        <v>43</v>
      </c>
      <c r="BG55" s="190">
        <v>0</v>
      </c>
      <c r="BH55" s="190">
        <v>0</v>
      </c>
      <c r="BI55" s="190">
        <v>0</v>
      </c>
      <c r="BJ55" s="190">
        <f t="shared" si="10"/>
        <v>0</v>
      </c>
      <c r="BK55" s="191"/>
      <c r="BL55" s="192">
        <v>49</v>
      </c>
      <c r="BM55" s="189" t="s">
        <v>43</v>
      </c>
      <c r="BN55" s="190">
        <v>0</v>
      </c>
      <c r="BO55" s="190">
        <v>0</v>
      </c>
      <c r="BP55" s="190">
        <v>0</v>
      </c>
      <c r="BQ55" s="190">
        <f t="shared" si="11"/>
        <v>0</v>
      </c>
      <c r="BR55" s="191"/>
      <c r="BS55" s="192">
        <v>49</v>
      </c>
      <c r="BT55" s="189" t="s">
        <v>43</v>
      </c>
      <c r="BU55" s="190">
        <v>0</v>
      </c>
      <c r="BV55" s="190">
        <v>0</v>
      </c>
      <c r="BW55" s="190">
        <v>0</v>
      </c>
      <c r="BX55" s="190">
        <f t="shared" si="12"/>
        <v>0</v>
      </c>
      <c r="BY55" s="191"/>
      <c r="BZ55" s="192">
        <v>49</v>
      </c>
      <c r="CA55" s="189" t="s">
        <v>43</v>
      </c>
      <c r="CB55" s="190">
        <v>0</v>
      </c>
      <c r="CC55" s="190">
        <v>0</v>
      </c>
      <c r="CD55" s="190">
        <v>0</v>
      </c>
      <c r="CE55" s="190">
        <f t="shared" si="13"/>
        <v>0</v>
      </c>
      <c r="CF55" s="191"/>
      <c r="CG55" s="192">
        <v>49</v>
      </c>
      <c r="CH55" s="189" t="s">
        <v>43</v>
      </c>
      <c r="CI55" s="190">
        <v>0</v>
      </c>
      <c r="CJ55" s="190">
        <v>0</v>
      </c>
      <c r="CK55" s="190">
        <v>0</v>
      </c>
      <c r="CL55" s="190">
        <f t="shared" si="14"/>
        <v>0</v>
      </c>
      <c r="CM55" s="191"/>
      <c r="CN55" s="192">
        <v>49</v>
      </c>
      <c r="CO55" s="189" t="s">
        <v>43</v>
      </c>
      <c r="CP55" s="190">
        <v>0</v>
      </c>
      <c r="CQ55" s="190">
        <v>0</v>
      </c>
      <c r="CR55" s="190">
        <v>0</v>
      </c>
      <c r="CS55" s="190">
        <f t="shared" si="15"/>
        <v>0</v>
      </c>
      <c r="CT55" s="191"/>
      <c r="CU55" s="192">
        <v>49</v>
      </c>
      <c r="CV55" s="189" t="s">
        <v>43</v>
      </c>
      <c r="CW55" s="190">
        <v>0</v>
      </c>
      <c r="CX55" s="190">
        <v>0</v>
      </c>
      <c r="CY55" s="190">
        <v>0</v>
      </c>
      <c r="CZ55" s="190">
        <f t="shared" si="16"/>
        <v>0</v>
      </c>
      <c r="DA55" s="191"/>
      <c r="DB55" s="192">
        <v>49</v>
      </c>
      <c r="DC55" s="189" t="s">
        <v>43</v>
      </c>
      <c r="DD55" s="190">
        <v>0</v>
      </c>
      <c r="DE55" s="190">
        <v>0</v>
      </c>
      <c r="DF55" s="190">
        <v>0</v>
      </c>
      <c r="DG55" s="190">
        <f t="shared" si="17"/>
        <v>0</v>
      </c>
      <c r="DH55" s="191"/>
      <c r="DI55" s="192">
        <v>49</v>
      </c>
      <c r="DJ55" s="189" t="s">
        <v>43</v>
      </c>
      <c r="DK55" s="190">
        <v>0</v>
      </c>
      <c r="DL55" s="190">
        <v>0</v>
      </c>
      <c r="DM55" s="190">
        <v>0</v>
      </c>
      <c r="DN55" s="190">
        <f t="shared" si="18"/>
        <v>0</v>
      </c>
      <c r="DO55" s="191"/>
      <c r="DP55" s="192">
        <v>49</v>
      </c>
      <c r="DQ55" s="189" t="s">
        <v>43</v>
      </c>
      <c r="DR55" s="190">
        <v>0</v>
      </c>
      <c r="DS55" s="190">
        <v>0</v>
      </c>
      <c r="DT55" s="190">
        <v>0</v>
      </c>
      <c r="DU55" s="190">
        <f t="shared" si="19"/>
        <v>0</v>
      </c>
      <c r="DV55" s="191"/>
      <c r="DW55" s="192">
        <v>49</v>
      </c>
      <c r="DX55" s="189" t="s">
        <v>43</v>
      </c>
      <c r="DY55" s="190">
        <v>0</v>
      </c>
      <c r="DZ55" s="190">
        <v>0</v>
      </c>
      <c r="EA55" s="190">
        <v>0</v>
      </c>
      <c r="EB55" s="190">
        <f t="shared" si="20"/>
        <v>0</v>
      </c>
      <c r="EC55" s="191"/>
      <c r="ED55" s="192">
        <v>49</v>
      </c>
      <c r="EE55" s="189" t="s">
        <v>43</v>
      </c>
      <c r="EF55" s="190">
        <v>0</v>
      </c>
      <c r="EG55" s="190">
        <v>0</v>
      </c>
      <c r="EH55" s="190">
        <v>0</v>
      </c>
      <c r="EI55" s="190">
        <f t="shared" si="21"/>
        <v>0</v>
      </c>
      <c r="EJ55" s="191"/>
      <c r="EK55" s="192">
        <v>49</v>
      </c>
      <c r="EL55" s="189" t="s">
        <v>43</v>
      </c>
      <c r="EM55" s="190">
        <v>0</v>
      </c>
      <c r="EN55" s="190">
        <v>0</v>
      </c>
      <c r="EO55" s="190">
        <v>0</v>
      </c>
      <c r="EP55" s="190">
        <f t="shared" si="22"/>
        <v>0</v>
      </c>
      <c r="EQ55" s="191"/>
      <c r="ER55" s="192">
        <v>49</v>
      </c>
      <c r="ES55" s="189" t="s">
        <v>43</v>
      </c>
      <c r="ET55" s="190">
        <v>0</v>
      </c>
      <c r="EU55" s="190">
        <v>0</v>
      </c>
      <c r="EV55" s="190">
        <v>0</v>
      </c>
      <c r="EW55" s="190">
        <f t="shared" si="23"/>
        <v>0</v>
      </c>
      <c r="EX55" s="191"/>
      <c r="EY55" s="192">
        <v>49</v>
      </c>
      <c r="EZ55" s="189" t="s">
        <v>43</v>
      </c>
      <c r="FA55" s="190">
        <v>0</v>
      </c>
      <c r="FB55" s="190">
        <v>0</v>
      </c>
      <c r="FC55" s="190">
        <v>0</v>
      </c>
      <c r="FD55" s="190">
        <f t="shared" si="24"/>
        <v>0</v>
      </c>
      <c r="FE55" s="191"/>
      <c r="FF55" s="192">
        <v>49</v>
      </c>
      <c r="FG55" s="189" t="s">
        <v>43</v>
      </c>
      <c r="FH55" s="190">
        <v>0</v>
      </c>
      <c r="FI55" s="190">
        <v>0</v>
      </c>
      <c r="FJ55" s="190">
        <v>0</v>
      </c>
      <c r="FK55" s="190">
        <f t="shared" si="25"/>
        <v>0</v>
      </c>
      <c r="FL55" s="191"/>
      <c r="FM55" s="192">
        <v>49</v>
      </c>
      <c r="FN55" s="189" t="s">
        <v>43</v>
      </c>
      <c r="FO55" s="190">
        <v>0</v>
      </c>
      <c r="FP55" s="190">
        <v>0</v>
      </c>
      <c r="FQ55" s="190">
        <v>0</v>
      </c>
      <c r="FR55" s="190">
        <f t="shared" si="26"/>
        <v>0</v>
      </c>
      <c r="FS55" s="191"/>
      <c r="FT55" s="192">
        <v>49</v>
      </c>
      <c r="FU55" s="189" t="s">
        <v>43</v>
      </c>
      <c r="FV55" s="190">
        <v>0</v>
      </c>
      <c r="FW55" s="190">
        <v>0</v>
      </c>
      <c r="FX55" s="190">
        <v>0</v>
      </c>
      <c r="FY55" s="190">
        <f t="shared" si="27"/>
        <v>0</v>
      </c>
      <c r="FZ55" s="191"/>
      <c r="GA55" s="192">
        <v>49</v>
      </c>
      <c r="GB55" s="189" t="s">
        <v>43</v>
      </c>
      <c r="GC55" s="190">
        <v>0</v>
      </c>
      <c r="GD55" s="190">
        <v>0</v>
      </c>
      <c r="GE55" s="190">
        <v>0</v>
      </c>
      <c r="GF55" s="190">
        <f t="shared" si="28"/>
        <v>0</v>
      </c>
      <c r="GG55" s="191"/>
      <c r="GH55" s="192">
        <v>49</v>
      </c>
      <c r="GI55" s="189" t="s">
        <v>43</v>
      </c>
      <c r="GJ55" s="190">
        <v>0</v>
      </c>
      <c r="GK55" s="190">
        <v>0</v>
      </c>
      <c r="GL55" s="190">
        <v>0</v>
      </c>
      <c r="GM55" s="190">
        <f t="shared" si="29"/>
        <v>0</v>
      </c>
      <c r="GN55" s="191"/>
      <c r="GO55" s="192">
        <v>49</v>
      </c>
      <c r="GP55" s="189" t="s">
        <v>43</v>
      </c>
      <c r="GQ55" s="190">
        <v>0</v>
      </c>
      <c r="GR55" s="190">
        <v>0</v>
      </c>
      <c r="GS55" s="190">
        <v>0</v>
      </c>
      <c r="GT55" s="190">
        <f t="shared" si="30"/>
        <v>0</v>
      </c>
      <c r="GU55" s="191"/>
      <c r="GV55" s="192">
        <v>49</v>
      </c>
      <c r="GW55" s="189" t="s">
        <v>43</v>
      </c>
      <c r="GX55" s="190">
        <v>0</v>
      </c>
      <c r="GY55" s="190">
        <v>0</v>
      </c>
      <c r="GZ55" s="190">
        <v>0</v>
      </c>
      <c r="HA55" s="190">
        <f t="shared" si="31"/>
        <v>0</v>
      </c>
      <c r="HB55" s="191"/>
      <c r="HC55" s="192">
        <v>49</v>
      </c>
      <c r="HD55" s="189" t="s">
        <v>43</v>
      </c>
      <c r="HE55" s="190">
        <v>0</v>
      </c>
      <c r="HF55" s="190">
        <v>0</v>
      </c>
      <c r="HG55" s="190">
        <v>0</v>
      </c>
      <c r="HH55" s="190">
        <f t="shared" si="32"/>
        <v>0</v>
      </c>
      <c r="HI55" s="191"/>
      <c r="HJ55" s="192">
        <v>49</v>
      </c>
      <c r="HK55" s="189" t="s">
        <v>43</v>
      </c>
      <c r="HL55" s="190">
        <v>0</v>
      </c>
      <c r="HM55" s="190">
        <v>0</v>
      </c>
      <c r="HN55" s="190">
        <v>0</v>
      </c>
      <c r="HO55" s="190">
        <f t="shared" si="33"/>
        <v>0</v>
      </c>
      <c r="HP55" s="191"/>
      <c r="HQ55" s="192">
        <v>49</v>
      </c>
      <c r="HR55" s="189" t="s">
        <v>43</v>
      </c>
      <c r="HS55" s="190">
        <v>0</v>
      </c>
      <c r="HT55" s="190">
        <v>0</v>
      </c>
      <c r="HU55" s="190">
        <v>0</v>
      </c>
      <c r="HV55" s="190">
        <f t="shared" si="34"/>
        <v>0</v>
      </c>
      <c r="HW55" s="191"/>
      <c r="HX55" s="192">
        <v>49</v>
      </c>
      <c r="HY55" s="189" t="s">
        <v>43</v>
      </c>
      <c r="HZ55" s="190">
        <v>0</v>
      </c>
      <c r="IA55" s="190">
        <v>0</v>
      </c>
      <c r="IB55" s="190">
        <v>0</v>
      </c>
      <c r="IC55" s="190">
        <f t="shared" si="35"/>
        <v>0</v>
      </c>
      <c r="ID55" s="191"/>
      <c r="IE55" s="192">
        <v>49</v>
      </c>
      <c r="IF55" s="189" t="s">
        <v>43</v>
      </c>
      <c r="IG55" s="190">
        <v>0</v>
      </c>
      <c r="IH55" s="190">
        <v>0</v>
      </c>
      <c r="II55" s="190">
        <v>0</v>
      </c>
      <c r="IJ55" s="190">
        <f t="shared" si="36"/>
        <v>0</v>
      </c>
      <c r="IK55" s="191"/>
      <c r="IL55" s="192">
        <v>49</v>
      </c>
      <c r="IM55" s="189" t="s">
        <v>43</v>
      </c>
      <c r="IN55" s="190">
        <v>0</v>
      </c>
      <c r="IO55" s="190">
        <v>0</v>
      </c>
      <c r="IP55" s="190">
        <v>0</v>
      </c>
      <c r="IQ55" s="190">
        <f t="shared" si="37"/>
        <v>0</v>
      </c>
      <c r="IR55" s="191"/>
      <c r="IS55" s="192">
        <v>49</v>
      </c>
      <c r="IT55" s="189" t="s">
        <v>43</v>
      </c>
      <c r="IU55" s="190">
        <v>0</v>
      </c>
      <c r="IV55" s="190">
        <v>0</v>
      </c>
      <c r="IW55" s="190">
        <v>0</v>
      </c>
      <c r="IX55" s="190">
        <f t="shared" si="38"/>
        <v>0</v>
      </c>
      <c r="IY55" s="191"/>
      <c r="IZ55" s="192">
        <v>49</v>
      </c>
      <c r="JA55" s="189" t="s">
        <v>43</v>
      </c>
      <c r="JB55" s="190">
        <v>0</v>
      </c>
      <c r="JC55" s="190">
        <v>0</v>
      </c>
      <c r="JD55" s="190">
        <v>0</v>
      </c>
      <c r="JE55" s="190">
        <f t="shared" si="39"/>
        <v>0</v>
      </c>
      <c r="JF55" s="191"/>
      <c r="JG55" s="192">
        <v>49</v>
      </c>
      <c r="JH55" s="189" t="s">
        <v>43</v>
      </c>
      <c r="JI55" s="190">
        <v>0</v>
      </c>
      <c r="JJ55" s="190">
        <v>0</v>
      </c>
      <c r="JK55" s="190">
        <v>0</v>
      </c>
      <c r="JL55" s="190">
        <f t="shared" si="40"/>
        <v>0</v>
      </c>
      <c r="JM55" s="191"/>
      <c r="JN55" s="192">
        <v>49</v>
      </c>
      <c r="JO55" s="189" t="s">
        <v>43</v>
      </c>
      <c r="JP55" s="190">
        <v>0</v>
      </c>
      <c r="JQ55" s="190">
        <f t="shared" si="41"/>
        <v>0</v>
      </c>
      <c r="JR55" s="190">
        <f t="shared" si="0"/>
        <v>0</v>
      </c>
      <c r="JS55" s="190">
        <f t="shared" si="1"/>
        <v>0</v>
      </c>
      <c r="JT55" s="9"/>
    </row>
    <row r="56" spans="1:280" ht="15.75" hidden="1">
      <c r="A56" s="192">
        <v>50</v>
      </c>
      <c r="B56" s="189" t="s">
        <v>44</v>
      </c>
      <c r="C56" s="190">
        <v>0</v>
      </c>
      <c r="D56" s="190">
        <v>0</v>
      </c>
      <c r="E56" s="190">
        <v>0</v>
      </c>
      <c r="F56" s="190">
        <f t="shared" si="2"/>
        <v>0</v>
      </c>
      <c r="G56" s="191"/>
      <c r="H56" s="192">
        <v>50</v>
      </c>
      <c r="I56" s="189" t="s">
        <v>44</v>
      </c>
      <c r="J56" s="190">
        <v>0</v>
      </c>
      <c r="K56" s="190">
        <v>0</v>
      </c>
      <c r="L56" s="190">
        <v>0</v>
      </c>
      <c r="M56" s="190">
        <f t="shared" si="3"/>
        <v>0</v>
      </c>
      <c r="N56" s="191"/>
      <c r="O56" s="192">
        <v>50</v>
      </c>
      <c r="P56" s="189" t="s">
        <v>44</v>
      </c>
      <c r="Q56" s="190">
        <v>0</v>
      </c>
      <c r="R56" s="190">
        <v>0</v>
      </c>
      <c r="S56" s="190">
        <v>0</v>
      </c>
      <c r="T56" s="190">
        <f t="shared" si="4"/>
        <v>0</v>
      </c>
      <c r="U56" s="191"/>
      <c r="V56" s="192">
        <v>50</v>
      </c>
      <c r="W56" s="189" t="s">
        <v>44</v>
      </c>
      <c r="X56" s="190">
        <v>0</v>
      </c>
      <c r="Y56" s="190">
        <v>0</v>
      </c>
      <c r="Z56" s="190">
        <v>0</v>
      </c>
      <c r="AA56" s="190">
        <f t="shared" si="5"/>
        <v>0</v>
      </c>
      <c r="AB56" s="191"/>
      <c r="AC56" s="192">
        <v>50</v>
      </c>
      <c r="AD56" s="189" t="s">
        <v>44</v>
      </c>
      <c r="AE56" s="190">
        <v>0</v>
      </c>
      <c r="AF56" s="190">
        <v>0</v>
      </c>
      <c r="AG56" s="190">
        <v>0</v>
      </c>
      <c r="AH56" s="190">
        <f t="shared" si="6"/>
        <v>0</v>
      </c>
      <c r="AI56" s="191"/>
      <c r="AJ56" s="192">
        <v>50</v>
      </c>
      <c r="AK56" s="189" t="s">
        <v>44</v>
      </c>
      <c r="AL56" s="190">
        <v>0</v>
      </c>
      <c r="AM56" s="190">
        <v>0</v>
      </c>
      <c r="AN56" s="190">
        <v>0</v>
      </c>
      <c r="AO56" s="190">
        <f t="shared" si="7"/>
        <v>0</v>
      </c>
      <c r="AP56" s="191"/>
      <c r="AQ56" s="192">
        <v>50</v>
      </c>
      <c r="AR56" s="189" t="s">
        <v>44</v>
      </c>
      <c r="AS56" s="190">
        <v>0</v>
      </c>
      <c r="AT56" s="190">
        <v>0</v>
      </c>
      <c r="AU56" s="190">
        <v>0</v>
      </c>
      <c r="AV56" s="190">
        <f t="shared" si="8"/>
        <v>0</v>
      </c>
      <c r="AW56" s="191"/>
      <c r="AX56" s="192">
        <v>50</v>
      </c>
      <c r="AY56" s="189" t="s">
        <v>44</v>
      </c>
      <c r="AZ56" s="190">
        <v>0</v>
      </c>
      <c r="BA56" s="190">
        <v>0</v>
      </c>
      <c r="BB56" s="190">
        <v>0</v>
      </c>
      <c r="BC56" s="190">
        <f t="shared" si="9"/>
        <v>0</v>
      </c>
      <c r="BD56" s="191"/>
      <c r="BE56" s="192">
        <v>50</v>
      </c>
      <c r="BF56" s="189" t="s">
        <v>44</v>
      </c>
      <c r="BG56" s="190">
        <v>0</v>
      </c>
      <c r="BH56" s="190">
        <v>0</v>
      </c>
      <c r="BI56" s="190">
        <v>0</v>
      </c>
      <c r="BJ56" s="190">
        <f t="shared" si="10"/>
        <v>0</v>
      </c>
      <c r="BK56" s="191"/>
      <c r="BL56" s="192">
        <v>50</v>
      </c>
      <c r="BM56" s="189" t="s">
        <v>44</v>
      </c>
      <c r="BN56" s="190">
        <v>0</v>
      </c>
      <c r="BO56" s="190">
        <v>0</v>
      </c>
      <c r="BP56" s="190">
        <v>0</v>
      </c>
      <c r="BQ56" s="190">
        <f t="shared" si="11"/>
        <v>0</v>
      </c>
      <c r="BR56" s="191"/>
      <c r="BS56" s="192">
        <v>50</v>
      </c>
      <c r="BT56" s="189" t="s">
        <v>44</v>
      </c>
      <c r="BU56" s="190">
        <v>0</v>
      </c>
      <c r="BV56" s="190">
        <v>0</v>
      </c>
      <c r="BW56" s="190">
        <v>0</v>
      </c>
      <c r="BX56" s="190">
        <f t="shared" si="12"/>
        <v>0</v>
      </c>
      <c r="BY56" s="191"/>
      <c r="BZ56" s="192">
        <v>50</v>
      </c>
      <c r="CA56" s="189" t="s">
        <v>44</v>
      </c>
      <c r="CB56" s="190">
        <v>0</v>
      </c>
      <c r="CC56" s="190">
        <v>0</v>
      </c>
      <c r="CD56" s="190">
        <v>0</v>
      </c>
      <c r="CE56" s="190">
        <f t="shared" si="13"/>
        <v>0</v>
      </c>
      <c r="CF56" s="191"/>
      <c r="CG56" s="192">
        <v>50</v>
      </c>
      <c r="CH56" s="189" t="s">
        <v>44</v>
      </c>
      <c r="CI56" s="190">
        <v>0</v>
      </c>
      <c r="CJ56" s="190">
        <v>0</v>
      </c>
      <c r="CK56" s="190">
        <v>0</v>
      </c>
      <c r="CL56" s="190">
        <f t="shared" si="14"/>
        <v>0</v>
      </c>
      <c r="CM56" s="191"/>
      <c r="CN56" s="192">
        <v>50</v>
      </c>
      <c r="CO56" s="189" t="s">
        <v>44</v>
      </c>
      <c r="CP56" s="190">
        <v>0</v>
      </c>
      <c r="CQ56" s="190">
        <v>0</v>
      </c>
      <c r="CR56" s="190">
        <v>0</v>
      </c>
      <c r="CS56" s="190">
        <f t="shared" si="15"/>
        <v>0</v>
      </c>
      <c r="CT56" s="191"/>
      <c r="CU56" s="192">
        <v>50</v>
      </c>
      <c r="CV56" s="189" t="s">
        <v>44</v>
      </c>
      <c r="CW56" s="190">
        <v>0</v>
      </c>
      <c r="CX56" s="190">
        <v>0</v>
      </c>
      <c r="CY56" s="190">
        <v>0</v>
      </c>
      <c r="CZ56" s="190">
        <f t="shared" si="16"/>
        <v>0</v>
      </c>
      <c r="DA56" s="191"/>
      <c r="DB56" s="192">
        <v>50</v>
      </c>
      <c r="DC56" s="189" t="s">
        <v>44</v>
      </c>
      <c r="DD56" s="190">
        <v>0</v>
      </c>
      <c r="DE56" s="190">
        <v>0</v>
      </c>
      <c r="DF56" s="190">
        <v>0</v>
      </c>
      <c r="DG56" s="190">
        <f t="shared" si="17"/>
        <v>0</v>
      </c>
      <c r="DH56" s="191"/>
      <c r="DI56" s="192">
        <v>50</v>
      </c>
      <c r="DJ56" s="189" t="s">
        <v>44</v>
      </c>
      <c r="DK56" s="190">
        <v>0</v>
      </c>
      <c r="DL56" s="190">
        <v>0</v>
      </c>
      <c r="DM56" s="190">
        <v>0</v>
      </c>
      <c r="DN56" s="190">
        <f t="shared" si="18"/>
        <v>0</v>
      </c>
      <c r="DO56" s="191"/>
      <c r="DP56" s="192">
        <v>50</v>
      </c>
      <c r="DQ56" s="189" t="s">
        <v>44</v>
      </c>
      <c r="DR56" s="190">
        <v>0</v>
      </c>
      <c r="DS56" s="190">
        <v>0</v>
      </c>
      <c r="DT56" s="190">
        <v>0</v>
      </c>
      <c r="DU56" s="190">
        <f t="shared" si="19"/>
        <v>0</v>
      </c>
      <c r="DV56" s="191"/>
      <c r="DW56" s="192">
        <v>50</v>
      </c>
      <c r="DX56" s="189" t="s">
        <v>44</v>
      </c>
      <c r="DY56" s="190">
        <v>0</v>
      </c>
      <c r="DZ56" s="190">
        <v>0</v>
      </c>
      <c r="EA56" s="190">
        <v>0</v>
      </c>
      <c r="EB56" s="190">
        <f t="shared" si="20"/>
        <v>0</v>
      </c>
      <c r="EC56" s="191"/>
      <c r="ED56" s="192">
        <v>50</v>
      </c>
      <c r="EE56" s="189" t="s">
        <v>44</v>
      </c>
      <c r="EF56" s="190">
        <v>0</v>
      </c>
      <c r="EG56" s="190">
        <v>0</v>
      </c>
      <c r="EH56" s="190">
        <v>0</v>
      </c>
      <c r="EI56" s="190">
        <f t="shared" si="21"/>
        <v>0</v>
      </c>
      <c r="EJ56" s="191"/>
      <c r="EK56" s="192">
        <v>50</v>
      </c>
      <c r="EL56" s="189" t="s">
        <v>44</v>
      </c>
      <c r="EM56" s="190">
        <v>0</v>
      </c>
      <c r="EN56" s="190">
        <v>0</v>
      </c>
      <c r="EO56" s="190">
        <v>0</v>
      </c>
      <c r="EP56" s="190">
        <f t="shared" si="22"/>
        <v>0</v>
      </c>
      <c r="EQ56" s="191"/>
      <c r="ER56" s="192">
        <v>50</v>
      </c>
      <c r="ES56" s="189" t="s">
        <v>44</v>
      </c>
      <c r="ET56" s="190">
        <v>0</v>
      </c>
      <c r="EU56" s="190">
        <v>0</v>
      </c>
      <c r="EV56" s="190">
        <v>0</v>
      </c>
      <c r="EW56" s="190">
        <f t="shared" si="23"/>
        <v>0</v>
      </c>
      <c r="EX56" s="191"/>
      <c r="EY56" s="192">
        <v>50</v>
      </c>
      <c r="EZ56" s="189" t="s">
        <v>44</v>
      </c>
      <c r="FA56" s="190">
        <v>0</v>
      </c>
      <c r="FB56" s="190">
        <v>0</v>
      </c>
      <c r="FC56" s="190">
        <v>0</v>
      </c>
      <c r="FD56" s="190">
        <f t="shared" si="24"/>
        <v>0</v>
      </c>
      <c r="FE56" s="191"/>
      <c r="FF56" s="192">
        <v>50</v>
      </c>
      <c r="FG56" s="189" t="s">
        <v>44</v>
      </c>
      <c r="FH56" s="190">
        <v>0</v>
      </c>
      <c r="FI56" s="190">
        <v>0</v>
      </c>
      <c r="FJ56" s="190">
        <v>0</v>
      </c>
      <c r="FK56" s="190">
        <f t="shared" si="25"/>
        <v>0</v>
      </c>
      <c r="FL56" s="191"/>
      <c r="FM56" s="192">
        <v>50</v>
      </c>
      <c r="FN56" s="189" t="s">
        <v>44</v>
      </c>
      <c r="FO56" s="190">
        <v>0</v>
      </c>
      <c r="FP56" s="190">
        <v>0</v>
      </c>
      <c r="FQ56" s="190">
        <v>0</v>
      </c>
      <c r="FR56" s="190">
        <f t="shared" si="26"/>
        <v>0</v>
      </c>
      <c r="FS56" s="191"/>
      <c r="FT56" s="192">
        <v>50</v>
      </c>
      <c r="FU56" s="189" t="s">
        <v>44</v>
      </c>
      <c r="FV56" s="190">
        <v>0</v>
      </c>
      <c r="FW56" s="190">
        <v>0</v>
      </c>
      <c r="FX56" s="190">
        <v>0</v>
      </c>
      <c r="FY56" s="190">
        <f t="shared" si="27"/>
        <v>0</v>
      </c>
      <c r="FZ56" s="191"/>
      <c r="GA56" s="192">
        <v>50</v>
      </c>
      <c r="GB56" s="189" t="s">
        <v>44</v>
      </c>
      <c r="GC56" s="190">
        <v>0</v>
      </c>
      <c r="GD56" s="190">
        <v>0</v>
      </c>
      <c r="GE56" s="190">
        <v>0</v>
      </c>
      <c r="GF56" s="190">
        <f t="shared" si="28"/>
        <v>0</v>
      </c>
      <c r="GG56" s="191"/>
      <c r="GH56" s="192">
        <v>50</v>
      </c>
      <c r="GI56" s="189" t="s">
        <v>44</v>
      </c>
      <c r="GJ56" s="190">
        <v>0</v>
      </c>
      <c r="GK56" s="190">
        <v>0</v>
      </c>
      <c r="GL56" s="190">
        <v>0</v>
      </c>
      <c r="GM56" s="190">
        <f t="shared" si="29"/>
        <v>0</v>
      </c>
      <c r="GN56" s="191"/>
      <c r="GO56" s="192">
        <v>50</v>
      </c>
      <c r="GP56" s="189" t="s">
        <v>44</v>
      </c>
      <c r="GQ56" s="190">
        <v>0</v>
      </c>
      <c r="GR56" s="190">
        <v>0</v>
      </c>
      <c r="GS56" s="190">
        <v>0</v>
      </c>
      <c r="GT56" s="190">
        <f t="shared" si="30"/>
        <v>0</v>
      </c>
      <c r="GU56" s="191"/>
      <c r="GV56" s="192">
        <v>50</v>
      </c>
      <c r="GW56" s="189" t="s">
        <v>44</v>
      </c>
      <c r="GX56" s="190">
        <v>0</v>
      </c>
      <c r="GY56" s="190">
        <v>0</v>
      </c>
      <c r="GZ56" s="190">
        <v>0</v>
      </c>
      <c r="HA56" s="190">
        <f t="shared" si="31"/>
        <v>0</v>
      </c>
      <c r="HB56" s="191"/>
      <c r="HC56" s="192">
        <v>50</v>
      </c>
      <c r="HD56" s="189" t="s">
        <v>44</v>
      </c>
      <c r="HE56" s="190">
        <v>0</v>
      </c>
      <c r="HF56" s="190">
        <v>0</v>
      </c>
      <c r="HG56" s="190">
        <v>0</v>
      </c>
      <c r="HH56" s="190">
        <f t="shared" si="32"/>
        <v>0</v>
      </c>
      <c r="HI56" s="191"/>
      <c r="HJ56" s="192">
        <v>50</v>
      </c>
      <c r="HK56" s="189" t="s">
        <v>44</v>
      </c>
      <c r="HL56" s="190">
        <v>0</v>
      </c>
      <c r="HM56" s="190">
        <v>0</v>
      </c>
      <c r="HN56" s="190">
        <v>0</v>
      </c>
      <c r="HO56" s="190">
        <f t="shared" si="33"/>
        <v>0</v>
      </c>
      <c r="HP56" s="191"/>
      <c r="HQ56" s="192">
        <v>50</v>
      </c>
      <c r="HR56" s="189" t="s">
        <v>44</v>
      </c>
      <c r="HS56" s="190">
        <v>0</v>
      </c>
      <c r="HT56" s="190">
        <v>0</v>
      </c>
      <c r="HU56" s="190">
        <v>0</v>
      </c>
      <c r="HV56" s="190">
        <f t="shared" si="34"/>
        <v>0</v>
      </c>
      <c r="HW56" s="191"/>
      <c r="HX56" s="192">
        <v>50</v>
      </c>
      <c r="HY56" s="189" t="s">
        <v>44</v>
      </c>
      <c r="HZ56" s="190">
        <v>0</v>
      </c>
      <c r="IA56" s="190">
        <v>0</v>
      </c>
      <c r="IB56" s="190">
        <v>0</v>
      </c>
      <c r="IC56" s="190">
        <f t="shared" si="35"/>
        <v>0</v>
      </c>
      <c r="ID56" s="191"/>
      <c r="IE56" s="192">
        <v>50</v>
      </c>
      <c r="IF56" s="189" t="s">
        <v>44</v>
      </c>
      <c r="IG56" s="190">
        <v>0</v>
      </c>
      <c r="IH56" s="190">
        <v>0</v>
      </c>
      <c r="II56" s="190">
        <v>0</v>
      </c>
      <c r="IJ56" s="190">
        <f t="shared" si="36"/>
        <v>0</v>
      </c>
      <c r="IK56" s="191"/>
      <c r="IL56" s="192">
        <v>50</v>
      </c>
      <c r="IM56" s="189" t="s">
        <v>44</v>
      </c>
      <c r="IN56" s="190">
        <v>0</v>
      </c>
      <c r="IO56" s="190">
        <v>0</v>
      </c>
      <c r="IP56" s="190">
        <v>0</v>
      </c>
      <c r="IQ56" s="190">
        <f t="shared" si="37"/>
        <v>0</v>
      </c>
      <c r="IR56" s="191"/>
      <c r="IS56" s="192">
        <v>50</v>
      </c>
      <c r="IT56" s="189" t="s">
        <v>44</v>
      </c>
      <c r="IU56" s="190">
        <v>0</v>
      </c>
      <c r="IV56" s="190">
        <v>0</v>
      </c>
      <c r="IW56" s="190">
        <v>0</v>
      </c>
      <c r="IX56" s="190">
        <f t="shared" si="38"/>
        <v>0</v>
      </c>
      <c r="IY56" s="191"/>
      <c r="IZ56" s="192">
        <v>50</v>
      </c>
      <c r="JA56" s="189" t="s">
        <v>44</v>
      </c>
      <c r="JB56" s="190">
        <v>0</v>
      </c>
      <c r="JC56" s="190">
        <v>0</v>
      </c>
      <c r="JD56" s="190">
        <v>0</v>
      </c>
      <c r="JE56" s="190">
        <f t="shared" si="39"/>
        <v>0</v>
      </c>
      <c r="JF56" s="191"/>
      <c r="JG56" s="192">
        <v>50</v>
      </c>
      <c r="JH56" s="189" t="s">
        <v>44</v>
      </c>
      <c r="JI56" s="190">
        <v>0</v>
      </c>
      <c r="JJ56" s="190">
        <v>0</v>
      </c>
      <c r="JK56" s="190">
        <v>0</v>
      </c>
      <c r="JL56" s="190">
        <f t="shared" si="40"/>
        <v>0</v>
      </c>
      <c r="JM56" s="191"/>
      <c r="JN56" s="192">
        <v>50</v>
      </c>
      <c r="JO56" s="189" t="s">
        <v>44</v>
      </c>
      <c r="JP56" s="190">
        <v>0</v>
      </c>
      <c r="JQ56" s="190">
        <f t="shared" si="41"/>
        <v>0</v>
      </c>
      <c r="JR56" s="190">
        <f t="shared" si="0"/>
        <v>0</v>
      </c>
      <c r="JS56" s="190">
        <f t="shared" si="1"/>
        <v>0</v>
      </c>
      <c r="JT56" s="9"/>
    </row>
    <row r="57" spans="1:280" ht="15.75" hidden="1">
      <c r="A57" s="192">
        <v>51</v>
      </c>
      <c r="B57" s="189" t="s">
        <v>45</v>
      </c>
      <c r="C57" s="190">
        <v>0</v>
      </c>
      <c r="D57" s="190">
        <v>0</v>
      </c>
      <c r="E57" s="190">
        <v>0</v>
      </c>
      <c r="F57" s="190">
        <f t="shared" si="2"/>
        <v>0</v>
      </c>
      <c r="G57" s="191"/>
      <c r="H57" s="192">
        <v>51</v>
      </c>
      <c r="I57" s="189" t="s">
        <v>45</v>
      </c>
      <c r="J57" s="190">
        <v>0</v>
      </c>
      <c r="K57" s="190">
        <v>0</v>
      </c>
      <c r="L57" s="190">
        <v>0</v>
      </c>
      <c r="M57" s="190">
        <f t="shared" si="3"/>
        <v>0</v>
      </c>
      <c r="N57" s="191"/>
      <c r="O57" s="192">
        <v>51</v>
      </c>
      <c r="P57" s="189" t="s">
        <v>45</v>
      </c>
      <c r="Q57" s="190">
        <v>0</v>
      </c>
      <c r="R57" s="190">
        <v>0</v>
      </c>
      <c r="S57" s="190">
        <v>0</v>
      </c>
      <c r="T57" s="190">
        <f t="shared" si="4"/>
        <v>0</v>
      </c>
      <c r="U57" s="191"/>
      <c r="V57" s="192">
        <v>51</v>
      </c>
      <c r="W57" s="189" t="s">
        <v>45</v>
      </c>
      <c r="X57" s="190">
        <v>0</v>
      </c>
      <c r="Y57" s="190">
        <v>0</v>
      </c>
      <c r="Z57" s="190">
        <v>0</v>
      </c>
      <c r="AA57" s="190">
        <f t="shared" si="5"/>
        <v>0</v>
      </c>
      <c r="AB57" s="191"/>
      <c r="AC57" s="192">
        <v>51</v>
      </c>
      <c r="AD57" s="189" t="s">
        <v>45</v>
      </c>
      <c r="AE57" s="190">
        <v>0</v>
      </c>
      <c r="AF57" s="190">
        <v>0</v>
      </c>
      <c r="AG57" s="190">
        <v>0</v>
      </c>
      <c r="AH57" s="190">
        <f t="shared" si="6"/>
        <v>0</v>
      </c>
      <c r="AI57" s="191"/>
      <c r="AJ57" s="192">
        <v>51</v>
      </c>
      <c r="AK57" s="189" t="s">
        <v>45</v>
      </c>
      <c r="AL57" s="190">
        <v>0</v>
      </c>
      <c r="AM57" s="190">
        <v>0</v>
      </c>
      <c r="AN57" s="190">
        <v>0</v>
      </c>
      <c r="AO57" s="190">
        <f t="shared" si="7"/>
        <v>0</v>
      </c>
      <c r="AP57" s="191"/>
      <c r="AQ57" s="192">
        <v>51</v>
      </c>
      <c r="AR57" s="189" t="s">
        <v>45</v>
      </c>
      <c r="AS57" s="190">
        <v>0</v>
      </c>
      <c r="AT57" s="190">
        <v>0</v>
      </c>
      <c r="AU57" s="190">
        <v>0</v>
      </c>
      <c r="AV57" s="190">
        <f t="shared" si="8"/>
        <v>0</v>
      </c>
      <c r="AW57" s="191"/>
      <c r="AX57" s="192">
        <v>51</v>
      </c>
      <c r="AY57" s="189" t="s">
        <v>45</v>
      </c>
      <c r="AZ57" s="190">
        <v>0</v>
      </c>
      <c r="BA57" s="190">
        <v>0</v>
      </c>
      <c r="BB57" s="190">
        <v>0</v>
      </c>
      <c r="BC57" s="190">
        <f t="shared" si="9"/>
        <v>0</v>
      </c>
      <c r="BD57" s="191"/>
      <c r="BE57" s="192">
        <v>51</v>
      </c>
      <c r="BF57" s="189" t="s">
        <v>45</v>
      </c>
      <c r="BG57" s="190">
        <v>0</v>
      </c>
      <c r="BH57" s="190">
        <v>0</v>
      </c>
      <c r="BI57" s="190">
        <v>0</v>
      </c>
      <c r="BJ57" s="190">
        <f t="shared" si="10"/>
        <v>0</v>
      </c>
      <c r="BK57" s="191"/>
      <c r="BL57" s="192">
        <v>51</v>
      </c>
      <c r="BM57" s="189" t="s">
        <v>45</v>
      </c>
      <c r="BN57" s="190">
        <v>0</v>
      </c>
      <c r="BO57" s="190">
        <v>0</v>
      </c>
      <c r="BP57" s="190">
        <v>0</v>
      </c>
      <c r="BQ57" s="190">
        <f t="shared" si="11"/>
        <v>0</v>
      </c>
      <c r="BR57" s="191"/>
      <c r="BS57" s="192">
        <v>51</v>
      </c>
      <c r="BT57" s="189" t="s">
        <v>45</v>
      </c>
      <c r="BU57" s="190">
        <v>0</v>
      </c>
      <c r="BV57" s="190">
        <v>0</v>
      </c>
      <c r="BW57" s="190">
        <v>0</v>
      </c>
      <c r="BX57" s="190">
        <f t="shared" si="12"/>
        <v>0</v>
      </c>
      <c r="BY57" s="191"/>
      <c r="BZ57" s="192">
        <v>51</v>
      </c>
      <c r="CA57" s="189" t="s">
        <v>45</v>
      </c>
      <c r="CB57" s="190">
        <v>0</v>
      </c>
      <c r="CC57" s="190">
        <v>0</v>
      </c>
      <c r="CD57" s="190">
        <v>0</v>
      </c>
      <c r="CE57" s="190">
        <f t="shared" si="13"/>
        <v>0</v>
      </c>
      <c r="CF57" s="191"/>
      <c r="CG57" s="192">
        <v>51</v>
      </c>
      <c r="CH57" s="189" t="s">
        <v>45</v>
      </c>
      <c r="CI57" s="190">
        <v>0</v>
      </c>
      <c r="CJ57" s="190">
        <v>0</v>
      </c>
      <c r="CK57" s="190">
        <v>0</v>
      </c>
      <c r="CL57" s="190">
        <f t="shared" si="14"/>
        <v>0</v>
      </c>
      <c r="CM57" s="191"/>
      <c r="CN57" s="192">
        <v>51</v>
      </c>
      <c r="CO57" s="189" t="s">
        <v>45</v>
      </c>
      <c r="CP57" s="190">
        <v>0</v>
      </c>
      <c r="CQ57" s="190">
        <v>0</v>
      </c>
      <c r="CR57" s="190">
        <v>0</v>
      </c>
      <c r="CS57" s="190">
        <f t="shared" si="15"/>
        <v>0</v>
      </c>
      <c r="CT57" s="191"/>
      <c r="CU57" s="192">
        <v>51</v>
      </c>
      <c r="CV57" s="189" t="s">
        <v>45</v>
      </c>
      <c r="CW57" s="190">
        <v>0</v>
      </c>
      <c r="CX57" s="190">
        <v>0</v>
      </c>
      <c r="CY57" s="190">
        <v>0</v>
      </c>
      <c r="CZ57" s="190">
        <f t="shared" si="16"/>
        <v>0</v>
      </c>
      <c r="DA57" s="191"/>
      <c r="DB57" s="192">
        <v>51</v>
      </c>
      <c r="DC57" s="189" t="s">
        <v>45</v>
      </c>
      <c r="DD57" s="190">
        <v>0</v>
      </c>
      <c r="DE57" s="190">
        <v>0</v>
      </c>
      <c r="DF57" s="190">
        <v>0</v>
      </c>
      <c r="DG57" s="190">
        <f t="shared" si="17"/>
        <v>0</v>
      </c>
      <c r="DH57" s="191"/>
      <c r="DI57" s="192">
        <v>51</v>
      </c>
      <c r="DJ57" s="189" t="s">
        <v>45</v>
      </c>
      <c r="DK57" s="190">
        <v>0</v>
      </c>
      <c r="DL57" s="190">
        <v>0</v>
      </c>
      <c r="DM57" s="190">
        <v>0</v>
      </c>
      <c r="DN57" s="190">
        <f t="shared" si="18"/>
        <v>0</v>
      </c>
      <c r="DO57" s="191"/>
      <c r="DP57" s="192">
        <v>51</v>
      </c>
      <c r="DQ57" s="189" t="s">
        <v>45</v>
      </c>
      <c r="DR57" s="190">
        <v>0</v>
      </c>
      <c r="DS57" s="190">
        <v>0</v>
      </c>
      <c r="DT57" s="190">
        <v>0</v>
      </c>
      <c r="DU57" s="190">
        <f t="shared" si="19"/>
        <v>0</v>
      </c>
      <c r="DV57" s="191"/>
      <c r="DW57" s="192">
        <v>51</v>
      </c>
      <c r="DX57" s="189" t="s">
        <v>45</v>
      </c>
      <c r="DY57" s="190">
        <v>0</v>
      </c>
      <c r="DZ57" s="190">
        <v>0</v>
      </c>
      <c r="EA57" s="190">
        <v>0</v>
      </c>
      <c r="EB57" s="190">
        <f t="shared" si="20"/>
        <v>0</v>
      </c>
      <c r="EC57" s="191"/>
      <c r="ED57" s="192">
        <v>51</v>
      </c>
      <c r="EE57" s="189" t="s">
        <v>45</v>
      </c>
      <c r="EF57" s="190">
        <v>0</v>
      </c>
      <c r="EG57" s="190">
        <v>0</v>
      </c>
      <c r="EH57" s="190">
        <v>0</v>
      </c>
      <c r="EI57" s="190">
        <f t="shared" si="21"/>
        <v>0</v>
      </c>
      <c r="EJ57" s="191"/>
      <c r="EK57" s="192">
        <v>51</v>
      </c>
      <c r="EL57" s="189" t="s">
        <v>45</v>
      </c>
      <c r="EM57" s="190">
        <v>0</v>
      </c>
      <c r="EN57" s="190">
        <v>0</v>
      </c>
      <c r="EO57" s="190">
        <v>0</v>
      </c>
      <c r="EP57" s="190">
        <f t="shared" si="22"/>
        <v>0</v>
      </c>
      <c r="EQ57" s="191"/>
      <c r="ER57" s="192">
        <v>51</v>
      </c>
      <c r="ES57" s="189" t="s">
        <v>45</v>
      </c>
      <c r="ET57" s="190">
        <v>0</v>
      </c>
      <c r="EU57" s="190">
        <v>0</v>
      </c>
      <c r="EV57" s="190">
        <v>0</v>
      </c>
      <c r="EW57" s="190">
        <f t="shared" si="23"/>
        <v>0</v>
      </c>
      <c r="EX57" s="191"/>
      <c r="EY57" s="192">
        <v>51</v>
      </c>
      <c r="EZ57" s="189" t="s">
        <v>45</v>
      </c>
      <c r="FA57" s="190">
        <v>0</v>
      </c>
      <c r="FB57" s="190">
        <v>0</v>
      </c>
      <c r="FC57" s="190">
        <v>0</v>
      </c>
      <c r="FD57" s="190">
        <f t="shared" si="24"/>
        <v>0</v>
      </c>
      <c r="FE57" s="191"/>
      <c r="FF57" s="192">
        <v>51</v>
      </c>
      <c r="FG57" s="189" t="s">
        <v>45</v>
      </c>
      <c r="FH57" s="190">
        <v>0</v>
      </c>
      <c r="FI57" s="190">
        <v>0</v>
      </c>
      <c r="FJ57" s="190">
        <v>0</v>
      </c>
      <c r="FK57" s="190">
        <f t="shared" si="25"/>
        <v>0</v>
      </c>
      <c r="FL57" s="191"/>
      <c r="FM57" s="192">
        <v>51</v>
      </c>
      <c r="FN57" s="189" t="s">
        <v>45</v>
      </c>
      <c r="FO57" s="190">
        <v>0</v>
      </c>
      <c r="FP57" s="190">
        <v>0</v>
      </c>
      <c r="FQ57" s="190">
        <v>0</v>
      </c>
      <c r="FR57" s="190">
        <f t="shared" si="26"/>
        <v>0</v>
      </c>
      <c r="FS57" s="191"/>
      <c r="FT57" s="192">
        <v>51</v>
      </c>
      <c r="FU57" s="189" t="s">
        <v>45</v>
      </c>
      <c r="FV57" s="190">
        <v>0</v>
      </c>
      <c r="FW57" s="190">
        <v>0</v>
      </c>
      <c r="FX57" s="190">
        <v>0</v>
      </c>
      <c r="FY57" s="190">
        <f t="shared" si="27"/>
        <v>0</v>
      </c>
      <c r="FZ57" s="191"/>
      <c r="GA57" s="192">
        <v>51</v>
      </c>
      <c r="GB57" s="189" t="s">
        <v>45</v>
      </c>
      <c r="GC57" s="190">
        <v>0</v>
      </c>
      <c r="GD57" s="190">
        <v>0</v>
      </c>
      <c r="GE57" s="190">
        <v>0</v>
      </c>
      <c r="GF57" s="190">
        <f t="shared" si="28"/>
        <v>0</v>
      </c>
      <c r="GG57" s="191"/>
      <c r="GH57" s="192">
        <v>51</v>
      </c>
      <c r="GI57" s="189" t="s">
        <v>45</v>
      </c>
      <c r="GJ57" s="190">
        <v>0</v>
      </c>
      <c r="GK57" s="190">
        <v>0</v>
      </c>
      <c r="GL57" s="190">
        <v>0</v>
      </c>
      <c r="GM57" s="190">
        <f t="shared" si="29"/>
        <v>0</v>
      </c>
      <c r="GN57" s="191"/>
      <c r="GO57" s="192">
        <v>51</v>
      </c>
      <c r="GP57" s="189" t="s">
        <v>45</v>
      </c>
      <c r="GQ57" s="190">
        <v>0</v>
      </c>
      <c r="GR57" s="190">
        <v>0</v>
      </c>
      <c r="GS57" s="190">
        <v>0</v>
      </c>
      <c r="GT57" s="190">
        <f t="shared" si="30"/>
        <v>0</v>
      </c>
      <c r="GU57" s="191"/>
      <c r="GV57" s="192">
        <v>51</v>
      </c>
      <c r="GW57" s="189" t="s">
        <v>45</v>
      </c>
      <c r="GX57" s="190">
        <v>0</v>
      </c>
      <c r="GY57" s="190">
        <v>0</v>
      </c>
      <c r="GZ57" s="190">
        <v>0</v>
      </c>
      <c r="HA57" s="190">
        <f t="shared" si="31"/>
        <v>0</v>
      </c>
      <c r="HB57" s="191"/>
      <c r="HC57" s="192">
        <v>51</v>
      </c>
      <c r="HD57" s="189" t="s">
        <v>45</v>
      </c>
      <c r="HE57" s="190">
        <v>0</v>
      </c>
      <c r="HF57" s="190">
        <v>0</v>
      </c>
      <c r="HG57" s="190">
        <v>0</v>
      </c>
      <c r="HH57" s="190">
        <f t="shared" si="32"/>
        <v>0</v>
      </c>
      <c r="HI57" s="191"/>
      <c r="HJ57" s="192">
        <v>51</v>
      </c>
      <c r="HK57" s="189" t="s">
        <v>45</v>
      </c>
      <c r="HL57" s="190">
        <v>0</v>
      </c>
      <c r="HM57" s="190">
        <v>0</v>
      </c>
      <c r="HN57" s="190">
        <v>0</v>
      </c>
      <c r="HO57" s="190">
        <f t="shared" si="33"/>
        <v>0</v>
      </c>
      <c r="HP57" s="191"/>
      <c r="HQ57" s="192">
        <v>51</v>
      </c>
      <c r="HR57" s="189" t="s">
        <v>45</v>
      </c>
      <c r="HS57" s="190">
        <v>0</v>
      </c>
      <c r="HT57" s="190">
        <v>0</v>
      </c>
      <c r="HU57" s="190">
        <v>0</v>
      </c>
      <c r="HV57" s="190">
        <f t="shared" si="34"/>
        <v>0</v>
      </c>
      <c r="HW57" s="191"/>
      <c r="HX57" s="192">
        <v>51</v>
      </c>
      <c r="HY57" s="189" t="s">
        <v>45</v>
      </c>
      <c r="HZ57" s="190">
        <v>0</v>
      </c>
      <c r="IA57" s="190">
        <v>0</v>
      </c>
      <c r="IB57" s="190">
        <v>0</v>
      </c>
      <c r="IC57" s="190">
        <f t="shared" si="35"/>
        <v>0</v>
      </c>
      <c r="ID57" s="191"/>
      <c r="IE57" s="192">
        <v>51</v>
      </c>
      <c r="IF57" s="189" t="s">
        <v>45</v>
      </c>
      <c r="IG57" s="190">
        <v>0</v>
      </c>
      <c r="IH57" s="190">
        <v>0</v>
      </c>
      <c r="II57" s="190">
        <v>0</v>
      </c>
      <c r="IJ57" s="190">
        <f t="shared" si="36"/>
        <v>0</v>
      </c>
      <c r="IK57" s="191"/>
      <c r="IL57" s="192">
        <v>51</v>
      </c>
      <c r="IM57" s="189" t="s">
        <v>45</v>
      </c>
      <c r="IN57" s="190">
        <v>0</v>
      </c>
      <c r="IO57" s="190">
        <v>0</v>
      </c>
      <c r="IP57" s="190">
        <v>0</v>
      </c>
      <c r="IQ57" s="190">
        <f t="shared" si="37"/>
        <v>0</v>
      </c>
      <c r="IR57" s="191"/>
      <c r="IS57" s="192">
        <v>51</v>
      </c>
      <c r="IT57" s="189" t="s">
        <v>45</v>
      </c>
      <c r="IU57" s="190">
        <v>0</v>
      </c>
      <c r="IV57" s="190">
        <v>0</v>
      </c>
      <c r="IW57" s="190">
        <v>0</v>
      </c>
      <c r="IX57" s="190">
        <f t="shared" si="38"/>
        <v>0</v>
      </c>
      <c r="IY57" s="191"/>
      <c r="IZ57" s="192">
        <v>51</v>
      </c>
      <c r="JA57" s="189" t="s">
        <v>45</v>
      </c>
      <c r="JB57" s="190">
        <v>0</v>
      </c>
      <c r="JC57" s="190">
        <v>0</v>
      </c>
      <c r="JD57" s="190">
        <v>0</v>
      </c>
      <c r="JE57" s="190">
        <f t="shared" si="39"/>
        <v>0</v>
      </c>
      <c r="JF57" s="191"/>
      <c r="JG57" s="192">
        <v>51</v>
      </c>
      <c r="JH57" s="189" t="s">
        <v>45</v>
      </c>
      <c r="JI57" s="190">
        <v>0</v>
      </c>
      <c r="JJ57" s="190">
        <v>0</v>
      </c>
      <c r="JK57" s="190">
        <v>0</v>
      </c>
      <c r="JL57" s="190">
        <f t="shared" si="40"/>
        <v>0</v>
      </c>
      <c r="JM57" s="191"/>
      <c r="JN57" s="192">
        <v>51</v>
      </c>
      <c r="JO57" s="189" t="s">
        <v>45</v>
      </c>
      <c r="JP57" s="190">
        <v>0</v>
      </c>
      <c r="JQ57" s="190">
        <f t="shared" si="41"/>
        <v>0</v>
      </c>
      <c r="JR57" s="190">
        <f t="shared" si="0"/>
        <v>0</v>
      </c>
      <c r="JS57" s="190">
        <f t="shared" si="1"/>
        <v>0</v>
      </c>
      <c r="JT57" s="9"/>
    </row>
    <row r="58" spans="1:280" ht="15.75" hidden="1">
      <c r="A58" s="192">
        <v>52</v>
      </c>
      <c r="B58" s="189" t="s">
        <v>46</v>
      </c>
      <c r="C58" s="190">
        <v>0</v>
      </c>
      <c r="D58" s="190">
        <v>0</v>
      </c>
      <c r="E58" s="190">
        <v>0</v>
      </c>
      <c r="F58" s="190">
        <f t="shared" si="2"/>
        <v>0</v>
      </c>
      <c r="G58" s="191"/>
      <c r="H58" s="192">
        <v>52</v>
      </c>
      <c r="I58" s="189" t="s">
        <v>46</v>
      </c>
      <c r="J58" s="190">
        <v>0</v>
      </c>
      <c r="K58" s="190">
        <v>0</v>
      </c>
      <c r="L58" s="190">
        <v>0</v>
      </c>
      <c r="M58" s="190">
        <f t="shared" si="3"/>
        <v>0</v>
      </c>
      <c r="N58" s="191"/>
      <c r="O58" s="192">
        <v>52</v>
      </c>
      <c r="P58" s="189" t="s">
        <v>46</v>
      </c>
      <c r="Q58" s="190">
        <v>0</v>
      </c>
      <c r="R58" s="190">
        <v>0</v>
      </c>
      <c r="S58" s="190">
        <v>0</v>
      </c>
      <c r="T58" s="190">
        <f t="shared" si="4"/>
        <v>0</v>
      </c>
      <c r="U58" s="191"/>
      <c r="V58" s="192">
        <v>52</v>
      </c>
      <c r="W58" s="189" t="s">
        <v>46</v>
      </c>
      <c r="X58" s="190">
        <v>0</v>
      </c>
      <c r="Y58" s="190">
        <v>0</v>
      </c>
      <c r="Z58" s="190">
        <v>0</v>
      </c>
      <c r="AA58" s="190">
        <f t="shared" si="5"/>
        <v>0</v>
      </c>
      <c r="AB58" s="191"/>
      <c r="AC58" s="192">
        <v>52</v>
      </c>
      <c r="AD58" s="189" t="s">
        <v>46</v>
      </c>
      <c r="AE58" s="190">
        <v>0</v>
      </c>
      <c r="AF58" s="190">
        <v>0</v>
      </c>
      <c r="AG58" s="190">
        <v>0</v>
      </c>
      <c r="AH58" s="190">
        <f t="shared" si="6"/>
        <v>0</v>
      </c>
      <c r="AI58" s="191"/>
      <c r="AJ58" s="192">
        <v>52</v>
      </c>
      <c r="AK58" s="189" t="s">
        <v>46</v>
      </c>
      <c r="AL58" s="190">
        <v>0</v>
      </c>
      <c r="AM58" s="190">
        <v>0</v>
      </c>
      <c r="AN58" s="190">
        <v>0</v>
      </c>
      <c r="AO58" s="190">
        <f t="shared" si="7"/>
        <v>0</v>
      </c>
      <c r="AP58" s="191"/>
      <c r="AQ58" s="192">
        <v>52</v>
      </c>
      <c r="AR58" s="189" t="s">
        <v>46</v>
      </c>
      <c r="AS58" s="190">
        <v>0</v>
      </c>
      <c r="AT58" s="190">
        <v>0</v>
      </c>
      <c r="AU58" s="190">
        <v>0</v>
      </c>
      <c r="AV58" s="190">
        <f t="shared" si="8"/>
        <v>0</v>
      </c>
      <c r="AW58" s="191"/>
      <c r="AX58" s="192">
        <v>52</v>
      </c>
      <c r="AY58" s="189" t="s">
        <v>46</v>
      </c>
      <c r="AZ58" s="190">
        <v>0</v>
      </c>
      <c r="BA58" s="190">
        <v>0</v>
      </c>
      <c r="BB58" s="190">
        <v>0</v>
      </c>
      <c r="BC58" s="190">
        <f t="shared" si="9"/>
        <v>0</v>
      </c>
      <c r="BD58" s="191"/>
      <c r="BE58" s="192">
        <v>52</v>
      </c>
      <c r="BF58" s="189" t="s">
        <v>46</v>
      </c>
      <c r="BG58" s="190">
        <v>0</v>
      </c>
      <c r="BH58" s="190">
        <v>0</v>
      </c>
      <c r="BI58" s="190">
        <v>0</v>
      </c>
      <c r="BJ58" s="190">
        <f t="shared" si="10"/>
        <v>0</v>
      </c>
      <c r="BK58" s="191"/>
      <c r="BL58" s="192">
        <v>52</v>
      </c>
      <c r="BM58" s="189" t="s">
        <v>46</v>
      </c>
      <c r="BN58" s="190">
        <v>0</v>
      </c>
      <c r="BO58" s="190">
        <v>0</v>
      </c>
      <c r="BP58" s="190">
        <v>0</v>
      </c>
      <c r="BQ58" s="190">
        <f t="shared" si="11"/>
        <v>0</v>
      </c>
      <c r="BR58" s="191"/>
      <c r="BS58" s="192">
        <v>52</v>
      </c>
      <c r="BT58" s="189" t="s">
        <v>46</v>
      </c>
      <c r="BU58" s="190">
        <v>0</v>
      </c>
      <c r="BV58" s="190">
        <v>0</v>
      </c>
      <c r="BW58" s="190">
        <v>0</v>
      </c>
      <c r="BX58" s="190">
        <f t="shared" si="12"/>
        <v>0</v>
      </c>
      <c r="BY58" s="191"/>
      <c r="BZ58" s="192">
        <v>52</v>
      </c>
      <c r="CA58" s="189" t="s">
        <v>46</v>
      </c>
      <c r="CB58" s="190">
        <v>0</v>
      </c>
      <c r="CC58" s="190">
        <v>0</v>
      </c>
      <c r="CD58" s="190">
        <v>0</v>
      </c>
      <c r="CE58" s="190">
        <f t="shared" si="13"/>
        <v>0</v>
      </c>
      <c r="CF58" s="191"/>
      <c r="CG58" s="192">
        <v>52</v>
      </c>
      <c r="CH58" s="189" t="s">
        <v>46</v>
      </c>
      <c r="CI58" s="190">
        <v>0</v>
      </c>
      <c r="CJ58" s="190">
        <v>0</v>
      </c>
      <c r="CK58" s="190">
        <v>0</v>
      </c>
      <c r="CL58" s="190">
        <f t="shared" si="14"/>
        <v>0</v>
      </c>
      <c r="CM58" s="191"/>
      <c r="CN58" s="192">
        <v>52</v>
      </c>
      <c r="CO58" s="189" t="s">
        <v>46</v>
      </c>
      <c r="CP58" s="190">
        <v>0</v>
      </c>
      <c r="CQ58" s="190">
        <v>0</v>
      </c>
      <c r="CR58" s="190">
        <v>0</v>
      </c>
      <c r="CS58" s="190">
        <f t="shared" si="15"/>
        <v>0</v>
      </c>
      <c r="CT58" s="191"/>
      <c r="CU58" s="192">
        <v>52</v>
      </c>
      <c r="CV58" s="189" t="s">
        <v>46</v>
      </c>
      <c r="CW58" s="190">
        <v>0</v>
      </c>
      <c r="CX58" s="190">
        <v>0</v>
      </c>
      <c r="CY58" s="190">
        <v>0</v>
      </c>
      <c r="CZ58" s="190">
        <f t="shared" si="16"/>
        <v>0</v>
      </c>
      <c r="DA58" s="191"/>
      <c r="DB58" s="192">
        <v>52</v>
      </c>
      <c r="DC58" s="189" t="s">
        <v>46</v>
      </c>
      <c r="DD58" s="190">
        <v>0</v>
      </c>
      <c r="DE58" s="190">
        <v>0</v>
      </c>
      <c r="DF58" s="190">
        <v>0</v>
      </c>
      <c r="DG58" s="190">
        <f t="shared" si="17"/>
        <v>0</v>
      </c>
      <c r="DH58" s="191"/>
      <c r="DI58" s="192">
        <v>52</v>
      </c>
      <c r="DJ58" s="189" t="s">
        <v>46</v>
      </c>
      <c r="DK58" s="190">
        <v>0</v>
      </c>
      <c r="DL58" s="190">
        <v>0</v>
      </c>
      <c r="DM58" s="190">
        <v>0</v>
      </c>
      <c r="DN58" s="190">
        <f t="shared" si="18"/>
        <v>0</v>
      </c>
      <c r="DO58" s="191"/>
      <c r="DP58" s="192">
        <v>52</v>
      </c>
      <c r="DQ58" s="189" t="s">
        <v>46</v>
      </c>
      <c r="DR58" s="190">
        <v>0</v>
      </c>
      <c r="DS58" s="190">
        <v>0</v>
      </c>
      <c r="DT58" s="190">
        <v>0</v>
      </c>
      <c r="DU58" s="190">
        <f t="shared" si="19"/>
        <v>0</v>
      </c>
      <c r="DV58" s="191"/>
      <c r="DW58" s="192">
        <v>52</v>
      </c>
      <c r="DX58" s="189" t="s">
        <v>46</v>
      </c>
      <c r="DY58" s="190">
        <v>0</v>
      </c>
      <c r="DZ58" s="190">
        <v>0</v>
      </c>
      <c r="EA58" s="190">
        <v>0</v>
      </c>
      <c r="EB58" s="190">
        <f t="shared" si="20"/>
        <v>0</v>
      </c>
      <c r="EC58" s="191"/>
      <c r="ED58" s="192">
        <v>52</v>
      </c>
      <c r="EE58" s="189" t="s">
        <v>46</v>
      </c>
      <c r="EF58" s="190">
        <v>0</v>
      </c>
      <c r="EG58" s="190">
        <v>0</v>
      </c>
      <c r="EH58" s="190">
        <v>0</v>
      </c>
      <c r="EI58" s="190">
        <f t="shared" si="21"/>
        <v>0</v>
      </c>
      <c r="EJ58" s="191"/>
      <c r="EK58" s="192">
        <v>52</v>
      </c>
      <c r="EL58" s="189" t="s">
        <v>46</v>
      </c>
      <c r="EM58" s="190">
        <v>0</v>
      </c>
      <c r="EN58" s="190">
        <v>0</v>
      </c>
      <c r="EO58" s="190">
        <v>0</v>
      </c>
      <c r="EP58" s="190">
        <f t="shared" si="22"/>
        <v>0</v>
      </c>
      <c r="EQ58" s="191"/>
      <c r="ER58" s="192">
        <v>52</v>
      </c>
      <c r="ES58" s="189" t="s">
        <v>46</v>
      </c>
      <c r="ET58" s="190">
        <v>0</v>
      </c>
      <c r="EU58" s="190">
        <v>0</v>
      </c>
      <c r="EV58" s="190">
        <v>0</v>
      </c>
      <c r="EW58" s="190">
        <f t="shared" si="23"/>
        <v>0</v>
      </c>
      <c r="EX58" s="191"/>
      <c r="EY58" s="192">
        <v>52</v>
      </c>
      <c r="EZ58" s="189" t="s">
        <v>46</v>
      </c>
      <c r="FA58" s="190">
        <v>0</v>
      </c>
      <c r="FB58" s="190">
        <v>0</v>
      </c>
      <c r="FC58" s="190">
        <v>0</v>
      </c>
      <c r="FD58" s="190">
        <f t="shared" si="24"/>
        <v>0</v>
      </c>
      <c r="FE58" s="191"/>
      <c r="FF58" s="192">
        <v>52</v>
      </c>
      <c r="FG58" s="189" t="s">
        <v>46</v>
      </c>
      <c r="FH58" s="190">
        <v>0</v>
      </c>
      <c r="FI58" s="190">
        <v>0</v>
      </c>
      <c r="FJ58" s="190">
        <v>0</v>
      </c>
      <c r="FK58" s="190">
        <f t="shared" si="25"/>
        <v>0</v>
      </c>
      <c r="FL58" s="191"/>
      <c r="FM58" s="192">
        <v>52</v>
      </c>
      <c r="FN58" s="189" t="s">
        <v>46</v>
      </c>
      <c r="FO58" s="190">
        <v>0</v>
      </c>
      <c r="FP58" s="190">
        <v>0</v>
      </c>
      <c r="FQ58" s="190">
        <v>0</v>
      </c>
      <c r="FR58" s="190">
        <f t="shared" si="26"/>
        <v>0</v>
      </c>
      <c r="FS58" s="191"/>
      <c r="FT58" s="192">
        <v>52</v>
      </c>
      <c r="FU58" s="189" t="s">
        <v>46</v>
      </c>
      <c r="FV58" s="190">
        <v>0</v>
      </c>
      <c r="FW58" s="190">
        <v>0</v>
      </c>
      <c r="FX58" s="190">
        <v>0</v>
      </c>
      <c r="FY58" s="190">
        <f t="shared" si="27"/>
        <v>0</v>
      </c>
      <c r="FZ58" s="191"/>
      <c r="GA58" s="192">
        <v>52</v>
      </c>
      <c r="GB58" s="189" t="s">
        <v>46</v>
      </c>
      <c r="GC58" s="190">
        <v>0</v>
      </c>
      <c r="GD58" s="190">
        <v>0</v>
      </c>
      <c r="GE58" s="190">
        <v>0</v>
      </c>
      <c r="GF58" s="190">
        <f t="shared" si="28"/>
        <v>0</v>
      </c>
      <c r="GG58" s="191"/>
      <c r="GH58" s="192">
        <v>52</v>
      </c>
      <c r="GI58" s="189" t="s">
        <v>46</v>
      </c>
      <c r="GJ58" s="190">
        <v>0</v>
      </c>
      <c r="GK58" s="190">
        <v>0</v>
      </c>
      <c r="GL58" s="190">
        <v>0</v>
      </c>
      <c r="GM58" s="190">
        <f t="shared" si="29"/>
        <v>0</v>
      </c>
      <c r="GN58" s="191"/>
      <c r="GO58" s="192">
        <v>52</v>
      </c>
      <c r="GP58" s="189" t="s">
        <v>46</v>
      </c>
      <c r="GQ58" s="190">
        <v>0</v>
      </c>
      <c r="GR58" s="190">
        <v>0</v>
      </c>
      <c r="GS58" s="190">
        <v>0</v>
      </c>
      <c r="GT58" s="190">
        <f t="shared" si="30"/>
        <v>0</v>
      </c>
      <c r="GU58" s="191"/>
      <c r="GV58" s="192">
        <v>52</v>
      </c>
      <c r="GW58" s="189" t="s">
        <v>46</v>
      </c>
      <c r="GX58" s="190">
        <v>0</v>
      </c>
      <c r="GY58" s="190">
        <v>0</v>
      </c>
      <c r="GZ58" s="190">
        <v>0</v>
      </c>
      <c r="HA58" s="190">
        <f t="shared" si="31"/>
        <v>0</v>
      </c>
      <c r="HB58" s="191"/>
      <c r="HC58" s="192">
        <v>52</v>
      </c>
      <c r="HD58" s="189" t="s">
        <v>46</v>
      </c>
      <c r="HE58" s="190">
        <v>0</v>
      </c>
      <c r="HF58" s="190">
        <v>0</v>
      </c>
      <c r="HG58" s="190">
        <v>0</v>
      </c>
      <c r="HH58" s="190">
        <f t="shared" si="32"/>
        <v>0</v>
      </c>
      <c r="HI58" s="191"/>
      <c r="HJ58" s="192">
        <v>52</v>
      </c>
      <c r="HK58" s="189" t="s">
        <v>46</v>
      </c>
      <c r="HL58" s="190">
        <v>0</v>
      </c>
      <c r="HM58" s="190">
        <v>0</v>
      </c>
      <c r="HN58" s="190">
        <v>0</v>
      </c>
      <c r="HO58" s="190">
        <f t="shared" si="33"/>
        <v>0</v>
      </c>
      <c r="HP58" s="191"/>
      <c r="HQ58" s="192">
        <v>52</v>
      </c>
      <c r="HR58" s="189" t="s">
        <v>46</v>
      </c>
      <c r="HS58" s="190">
        <v>0</v>
      </c>
      <c r="HT58" s="190">
        <v>0</v>
      </c>
      <c r="HU58" s="190">
        <v>0</v>
      </c>
      <c r="HV58" s="190">
        <f t="shared" si="34"/>
        <v>0</v>
      </c>
      <c r="HW58" s="191"/>
      <c r="HX58" s="192">
        <v>52</v>
      </c>
      <c r="HY58" s="189" t="s">
        <v>46</v>
      </c>
      <c r="HZ58" s="190">
        <v>0</v>
      </c>
      <c r="IA58" s="190">
        <v>0</v>
      </c>
      <c r="IB58" s="190">
        <v>0</v>
      </c>
      <c r="IC58" s="190">
        <f t="shared" si="35"/>
        <v>0</v>
      </c>
      <c r="ID58" s="191"/>
      <c r="IE58" s="192">
        <v>52</v>
      </c>
      <c r="IF58" s="189" t="s">
        <v>46</v>
      </c>
      <c r="IG58" s="190">
        <v>0</v>
      </c>
      <c r="IH58" s="190">
        <v>0</v>
      </c>
      <c r="II58" s="190">
        <v>0</v>
      </c>
      <c r="IJ58" s="190">
        <f t="shared" si="36"/>
        <v>0</v>
      </c>
      <c r="IK58" s="191"/>
      <c r="IL58" s="192">
        <v>52</v>
      </c>
      <c r="IM58" s="189" t="s">
        <v>46</v>
      </c>
      <c r="IN58" s="190">
        <v>0</v>
      </c>
      <c r="IO58" s="190">
        <v>0</v>
      </c>
      <c r="IP58" s="190">
        <v>0</v>
      </c>
      <c r="IQ58" s="190">
        <f t="shared" si="37"/>
        <v>0</v>
      </c>
      <c r="IR58" s="191"/>
      <c r="IS58" s="192">
        <v>52</v>
      </c>
      <c r="IT58" s="189" t="s">
        <v>46</v>
      </c>
      <c r="IU58" s="190">
        <v>0</v>
      </c>
      <c r="IV58" s="190">
        <v>0</v>
      </c>
      <c r="IW58" s="190">
        <v>0</v>
      </c>
      <c r="IX58" s="190">
        <f t="shared" si="38"/>
        <v>0</v>
      </c>
      <c r="IY58" s="191"/>
      <c r="IZ58" s="192">
        <v>52</v>
      </c>
      <c r="JA58" s="189" t="s">
        <v>46</v>
      </c>
      <c r="JB58" s="190">
        <v>0</v>
      </c>
      <c r="JC58" s="190">
        <v>0</v>
      </c>
      <c r="JD58" s="190">
        <v>0</v>
      </c>
      <c r="JE58" s="190">
        <f t="shared" si="39"/>
        <v>0</v>
      </c>
      <c r="JF58" s="191"/>
      <c r="JG58" s="192">
        <v>52</v>
      </c>
      <c r="JH58" s="189" t="s">
        <v>46</v>
      </c>
      <c r="JI58" s="190">
        <v>0</v>
      </c>
      <c r="JJ58" s="190">
        <v>0</v>
      </c>
      <c r="JK58" s="190">
        <v>0</v>
      </c>
      <c r="JL58" s="190">
        <f t="shared" si="40"/>
        <v>0</v>
      </c>
      <c r="JM58" s="191"/>
      <c r="JN58" s="192">
        <v>52</v>
      </c>
      <c r="JO58" s="189" t="s">
        <v>46</v>
      </c>
      <c r="JP58" s="190">
        <v>0</v>
      </c>
      <c r="JQ58" s="190">
        <f t="shared" si="41"/>
        <v>0</v>
      </c>
      <c r="JR58" s="190">
        <f t="shared" si="0"/>
        <v>0</v>
      </c>
      <c r="JS58" s="190">
        <f t="shared" si="1"/>
        <v>0</v>
      </c>
      <c r="JT58" s="9"/>
    </row>
    <row r="59" spans="1:280" ht="15.75" hidden="1">
      <c r="A59" s="192">
        <v>53</v>
      </c>
      <c r="B59" s="189" t="s">
        <v>47</v>
      </c>
      <c r="C59" s="190">
        <v>0</v>
      </c>
      <c r="D59" s="190">
        <v>0</v>
      </c>
      <c r="E59" s="190">
        <v>0</v>
      </c>
      <c r="F59" s="190">
        <f t="shared" si="2"/>
        <v>0</v>
      </c>
      <c r="G59" s="191"/>
      <c r="H59" s="192">
        <v>53</v>
      </c>
      <c r="I59" s="189" t="s">
        <v>47</v>
      </c>
      <c r="J59" s="190">
        <v>0</v>
      </c>
      <c r="K59" s="190">
        <v>0</v>
      </c>
      <c r="L59" s="190">
        <v>0</v>
      </c>
      <c r="M59" s="190">
        <f t="shared" si="3"/>
        <v>0</v>
      </c>
      <c r="N59" s="191"/>
      <c r="O59" s="192">
        <v>53</v>
      </c>
      <c r="P59" s="189" t="s">
        <v>47</v>
      </c>
      <c r="Q59" s="190">
        <v>0</v>
      </c>
      <c r="R59" s="190">
        <v>0</v>
      </c>
      <c r="S59" s="190">
        <v>0</v>
      </c>
      <c r="T59" s="190">
        <f t="shared" si="4"/>
        <v>0</v>
      </c>
      <c r="U59" s="191"/>
      <c r="V59" s="192">
        <v>53</v>
      </c>
      <c r="W59" s="189" t="s">
        <v>47</v>
      </c>
      <c r="X59" s="190">
        <v>0</v>
      </c>
      <c r="Y59" s="190">
        <v>0</v>
      </c>
      <c r="Z59" s="190">
        <v>0</v>
      </c>
      <c r="AA59" s="190">
        <f t="shared" si="5"/>
        <v>0</v>
      </c>
      <c r="AB59" s="191"/>
      <c r="AC59" s="192">
        <v>53</v>
      </c>
      <c r="AD59" s="189" t="s">
        <v>47</v>
      </c>
      <c r="AE59" s="190">
        <v>0</v>
      </c>
      <c r="AF59" s="190">
        <v>0</v>
      </c>
      <c r="AG59" s="190">
        <v>0</v>
      </c>
      <c r="AH59" s="190">
        <f t="shared" si="6"/>
        <v>0</v>
      </c>
      <c r="AI59" s="191"/>
      <c r="AJ59" s="192">
        <v>53</v>
      </c>
      <c r="AK59" s="189" t="s">
        <v>47</v>
      </c>
      <c r="AL59" s="190">
        <v>0</v>
      </c>
      <c r="AM59" s="190">
        <v>0</v>
      </c>
      <c r="AN59" s="190">
        <v>0</v>
      </c>
      <c r="AO59" s="190">
        <f t="shared" si="7"/>
        <v>0</v>
      </c>
      <c r="AP59" s="191"/>
      <c r="AQ59" s="192">
        <v>53</v>
      </c>
      <c r="AR59" s="189" t="s">
        <v>47</v>
      </c>
      <c r="AS59" s="190">
        <v>0</v>
      </c>
      <c r="AT59" s="190">
        <v>0</v>
      </c>
      <c r="AU59" s="190">
        <v>0</v>
      </c>
      <c r="AV59" s="190">
        <f t="shared" si="8"/>
        <v>0</v>
      </c>
      <c r="AW59" s="191"/>
      <c r="AX59" s="192">
        <v>53</v>
      </c>
      <c r="AY59" s="189" t="s">
        <v>47</v>
      </c>
      <c r="AZ59" s="190">
        <v>0</v>
      </c>
      <c r="BA59" s="190">
        <v>0</v>
      </c>
      <c r="BB59" s="190">
        <v>0</v>
      </c>
      <c r="BC59" s="190">
        <f t="shared" si="9"/>
        <v>0</v>
      </c>
      <c r="BD59" s="191"/>
      <c r="BE59" s="192">
        <v>53</v>
      </c>
      <c r="BF59" s="189" t="s">
        <v>47</v>
      </c>
      <c r="BG59" s="190">
        <v>0</v>
      </c>
      <c r="BH59" s="190">
        <v>0</v>
      </c>
      <c r="BI59" s="190">
        <v>0</v>
      </c>
      <c r="BJ59" s="190">
        <f t="shared" si="10"/>
        <v>0</v>
      </c>
      <c r="BK59" s="191"/>
      <c r="BL59" s="192">
        <v>53</v>
      </c>
      <c r="BM59" s="189" t="s">
        <v>47</v>
      </c>
      <c r="BN59" s="190">
        <v>0</v>
      </c>
      <c r="BO59" s="190">
        <v>0</v>
      </c>
      <c r="BP59" s="190">
        <v>0</v>
      </c>
      <c r="BQ59" s="190">
        <f t="shared" si="11"/>
        <v>0</v>
      </c>
      <c r="BR59" s="191"/>
      <c r="BS59" s="192">
        <v>53</v>
      </c>
      <c r="BT59" s="189" t="s">
        <v>47</v>
      </c>
      <c r="BU59" s="190">
        <v>0</v>
      </c>
      <c r="BV59" s="190">
        <v>0</v>
      </c>
      <c r="BW59" s="190">
        <v>0</v>
      </c>
      <c r="BX59" s="190">
        <f t="shared" si="12"/>
        <v>0</v>
      </c>
      <c r="BY59" s="191"/>
      <c r="BZ59" s="192">
        <v>53</v>
      </c>
      <c r="CA59" s="189" t="s">
        <v>47</v>
      </c>
      <c r="CB59" s="190">
        <v>0</v>
      </c>
      <c r="CC59" s="190">
        <v>0</v>
      </c>
      <c r="CD59" s="190">
        <v>0</v>
      </c>
      <c r="CE59" s="190">
        <f t="shared" si="13"/>
        <v>0</v>
      </c>
      <c r="CF59" s="191"/>
      <c r="CG59" s="192">
        <v>53</v>
      </c>
      <c r="CH59" s="189" t="s">
        <v>47</v>
      </c>
      <c r="CI59" s="190">
        <v>0</v>
      </c>
      <c r="CJ59" s="190">
        <v>0</v>
      </c>
      <c r="CK59" s="190">
        <v>0</v>
      </c>
      <c r="CL59" s="190">
        <f t="shared" si="14"/>
        <v>0</v>
      </c>
      <c r="CM59" s="191"/>
      <c r="CN59" s="192">
        <v>53</v>
      </c>
      <c r="CO59" s="189" t="s">
        <v>47</v>
      </c>
      <c r="CP59" s="190">
        <v>0</v>
      </c>
      <c r="CQ59" s="190">
        <v>0</v>
      </c>
      <c r="CR59" s="190">
        <v>0</v>
      </c>
      <c r="CS59" s="190">
        <f t="shared" si="15"/>
        <v>0</v>
      </c>
      <c r="CT59" s="191"/>
      <c r="CU59" s="192">
        <v>53</v>
      </c>
      <c r="CV59" s="189" t="s">
        <v>47</v>
      </c>
      <c r="CW59" s="190">
        <v>0</v>
      </c>
      <c r="CX59" s="190">
        <v>0</v>
      </c>
      <c r="CY59" s="190">
        <v>0</v>
      </c>
      <c r="CZ59" s="190">
        <f t="shared" si="16"/>
        <v>0</v>
      </c>
      <c r="DA59" s="191"/>
      <c r="DB59" s="192">
        <v>53</v>
      </c>
      <c r="DC59" s="189" t="s">
        <v>47</v>
      </c>
      <c r="DD59" s="190">
        <v>0</v>
      </c>
      <c r="DE59" s="190">
        <v>0</v>
      </c>
      <c r="DF59" s="190">
        <v>0</v>
      </c>
      <c r="DG59" s="190">
        <f t="shared" si="17"/>
        <v>0</v>
      </c>
      <c r="DH59" s="191"/>
      <c r="DI59" s="192">
        <v>53</v>
      </c>
      <c r="DJ59" s="189" t="s">
        <v>47</v>
      </c>
      <c r="DK59" s="190">
        <v>0</v>
      </c>
      <c r="DL59" s="190">
        <v>0</v>
      </c>
      <c r="DM59" s="190">
        <v>0</v>
      </c>
      <c r="DN59" s="190">
        <f t="shared" si="18"/>
        <v>0</v>
      </c>
      <c r="DO59" s="191"/>
      <c r="DP59" s="192">
        <v>53</v>
      </c>
      <c r="DQ59" s="189" t="s">
        <v>47</v>
      </c>
      <c r="DR59" s="190">
        <v>0</v>
      </c>
      <c r="DS59" s="190">
        <v>0</v>
      </c>
      <c r="DT59" s="190">
        <v>0</v>
      </c>
      <c r="DU59" s="190">
        <f t="shared" si="19"/>
        <v>0</v>
      </c>
      <c r="DV59" s="191"/>
      <c r="DW59" s="192">
        <v>53</v>
      </c>
      <c r="DX59" s="189" t="s">
        <v>47</v>
      </c>
      <c r="DY59" s="190">
        <v>0</v>
      </c>
      <c r="DZ59" s="190">
        <v>0</v>
      </c>
      <c r="EA59" s="190">
        <v>0</v>
      </c>
      <c r="EB59" s="190">
        <f t="shared" si="20"/>
        <v>0</v>
      </c>
      <c r="EC59" s="191"/>
      <c r="ED59" s="192">
        <v>53</v>
      </c>
      <c r="EE59" s="189" t="s">
        <v>47</v>
      </c>
      <c r="EF59" s="190">
        <v>0</v>
      </c>
      <c r="EG59" s="190">
        <v>0</v>
      </c>
      <c r="EH59" s="190">
        <v>0</v>
      </c>
      <c r="EI59" s="190">
        <f t="shared" si="21"/>
        <v>0</v>
      </c>
      <c r="EJ59" s="191"/>
      <c r="EK59" s="192">
        <v>53</v>
      </c>
      <c r="EL59" s="189" t="s">
        <v>47</v>
      </c>
      <c r="EM59" s="190">
        <v>0</v>
      </c>
      <c r="EN59" s="190">
        <v>0</v>
      </c>
      <c r="EO59" s="190">
        <v>0</v>
      </c>
      <c r="EP59" s="190">
        <f t="shared" si="22"/>
        <v>0</v>
      </c>
      <c r="EQ59" s="191"/>
      <c r="ER59" s="192">
        <v>53</v>
      </c>
      <c r="ES59" s="189" t="s">
        <v>47</v>
      </c>
      <c r="ET59" s="190">
        <v>0</v>
      </c>
      <c r="EU59" s="190">
        <v>0</v>
      </c>
      <c r="EV59" s="190">
        <v>0</v>
      </c>
      <c r="EW59" s="190">
        <f t="shared" si="23"/>
        <v>0</v>
      </c>
      <c r="EX59" s="191"/>
      <c r="EY59" s="192">
        <v>53</v>
      </c>
      <c r="EZ59" s="189" t="s">
        <v>47</v>
      </c>
      <c r="FA59" s="190">
        <v>0</v>
      </c>
      <c r="FB59" s="190">
        <v>0</v>
      </c>
      <c r="FC59" s="190">
        <v>0</v>
      </c>
      <c r="FD59" s="190">
        <f t="shared" si="24"/>
        <v>0</v>
      </c>
      <c r="FE59" s="191"/>
      <c r="FF59" s="192">
        <v>53</v>
      </c>
      <c r="FG59" s="189" t="s">
        <v>47</v>
      </c>
      <c r="FH59" s="190">
        <v>0</v>
      </c>
      <c r="FI59" s="190">
        <v>0</v>
      </c>
      <c r="FJ59" s="190">
        <v>0</v>
      </c>
      <c r="FK59" s="190">
        <f t="shared" si="25"/>
        <v>0</v>
      </c>
      <c r="FL59" s="191"/>
      <c r="FM59" s="192">
        <v>53</v>
      </c>
      <c r="FN59" s="189" t="s">
        <v>47</v>
      </c>
      <c r="FO59" s="190">
        <v>0</v>
      </c>
      <c r="FP59" s="190">
        <v>0</v>
      </c>
      <c r="FQ59" s="190">
        <v>0</v>
      </c>
      <c r="FR59" s="190">
        <f t="shared" si="26"/>
        <v>0</v>
      </c>
      <c r="FS59" s="191"/>
      <c r="FT59" s="192">
        <v>53</v>
      </c>
      <c r="FU59" s="189" t="s">
        <v>47</v>
      </c>
      <c r="FV59" s="190">
        <v>0</v>
      </c>
      <c r="FW59" s="190">
        <v>0</v>
      </c>
      <c r="FX59" s="190">
        <v>0</v>
      </c>
      <c r="FY59" s="190">
        <f t="shared" si="27"/>
        <v>0</v>
      </c>
      <c r="FZ59" s="191"/>
      <c r="GA59" s="192">
        <v>53</v>
      </c>
      <c r="GB59" s="189" t="s">
        <v>47</v>
      </c>
      <c r="GC59" s="190">
        <v>0</v>
      </c>
      <c r="GD59" s="190">
        <v>0</v>
      </c>
      <c r="GE59" s="190">
        <v>0</v>
      </c>
      <c r="GF59" s="190">
        <f t="shared" si="28"/>
        <v>0</v>
      </c>
      <c r="GG59" s="191"/>
      <c r="GH59" s="192">
        <v>53</v>
      </c>
      <c r="GI59" s="189" t="s">
        <v>47</v>
      </c>
      <c r="GJ59" s="190">
        <v>0</v>
      </c>
      <c r="GK59" s="190">
        <v>0</v>
      </c>
      <c r="GL59" s="190">
        <v>0</v>
      </c>
      <c r="GM59" s="190">
        <f t="shared" si="29"/>
        <v>0</v>
      </c>
      <c r="GN59" s="191"/>
      <c r="GO59" s="192">
        <v>53</v>
      </c>
      <c r="GP59" s="189" t="s">
        <v>47</v>
      </c>
      <c r="GQ59" s="190">
        <v>0</v>
      </c>
      <c r="GR59" s="190">
        <v>0</v>
      </c>
      <c r="GS59" s="190">
        <v>0</v>
      </c>
      <c r="GT59" s="190">
        <f t="shared" si="30"/>
        <v>0</v>
      </c>
      <c r="GU59" s="191"/>
      <c r="GV59" s="192">
        <v>53</v>
      </c>
      <c r="GW59" s="189" t="s">
        <v>47</v>
      </c>
      <c r="GX59" s="190">
        <v>0</v>
      </c>
      <c r="GY59" s="190">
        <v>0</v>
      </c>
      <c r="GZ59" s="190">
        <v>0</v>
      </c>
      <c r="HA59" s="190">
        <f t="shared" si="31"/>
        <v>0</v>
      </c>
      <c r="HB59" s="191"/>
      <c r="HC59" s="192">
        <v>53</v>
      </c>
      <c r="HD59" s="189" t="s">
        <v>47</v>
      </c>
      <c r="HE59" s="190">
        <v>0</v>
      </c>
      <c r="HF59" s="190">
        <v>0</v>
      </c>
      <c r="HG59" s="190">
        <v>0</v>
      </c>
      <c r="HH59" s="190">
        <f t="shared" si="32"/>
        <v>0</v>
      </c>
      <c r="HI59" s="191"/>
      <c r="HJ59" s="192">
        <v>53</v>
      </c>
      <c r="HK59" s="189" t="s">
        <v>47</v>
      </c>
      <c r="HL59" s="190">
        <v>0</v>
      </c>
      <c r="HM59" s="190">
        <v>0</v>
      </c>
      <c r="HN59" s="190">
        <v>0</v>
      </c>
      <c r="HO59" s="190">
        <f t="shared" si="33"/>
        <v>0</v>
      </c>
      <c r="HP59" s="191"/>
      <c r="HQ59" s="192">
        <v>53</v>
      </c>
      <c r="HR59" s="189" t="s">
        <v>47</v>
      </c>
      <c r="HS59" s="190">
        <v>0</v>
      </c>
      <c r="HT59" s="190">
        <v>0</v>
      </c>
      <c r="HU59" s="190">
        <v>0</v>
      </c>
      <c r="HV59" s="190">
        <f t="shared" si="34"/>
        <v>0</v>
      </c>
      <c r="HW59" s="191"/>
      <c r="HX59" s="192">
        <v>53</v>
      </c>
      <c r="HY59" s="189" t="s">
        <v>47</v>
      </c>
      <c r="HZ59" s="190">
        <v>0</v>
      </c>
      <c r="IA59" s="190">
        <v>0</v>
      </c>
      <c r="IB59" s="190">
        <v>0</v>
      </c>
      <c r="IC59" s="190">
        <f t="shared" si="35"/>
        <v>0</v>
      </c>
      <c r="ID59" s="191"/>
      <c r="IE59" s="192">
        <v>53</v>
      </c>
      <c r="IF59" s="189" t="s">
        <v>47</v>
      </c>
      <c r="IG59" s="190">
        <v>0</v>
      </c>
      <c r="IH59" s="190">
        <v>0</v>
      </c>
      <c r="II59" s="190">
        <v>0</v>
      </c>
      <c r="IJ59" s="190">
        <f t="shared" si="36"/>
        <v>0</v>
      </c>
      <c r="IK59" s="191"/>
      <c r="IL59" s="192">
        <v>53</v>
      </c>
      <c r="IM59" s="189" t="s">
        <v>47</v>
      </c>
      <c r="IN59" s="190">
        <v>0</v>
      </c>
      <c r="IO59" s="190">
        <v>0</v>
      </c>
      <c r="IP59" s="190">
        <v>0</v>
      </c>
      <c r="IQ59" s="190">
        <f t="shared" si="37"/>
        <v>0</v>
      </c>
      <c r="IR59" s="191"/>
      <c r="IS59" s="192">
        <v>53</v>
      </c>
      <c r="IT59" s="189" t="s">
        <v>47</v>
      </c>
      <c r="IU59" s="190">
        <v>0</v>
      </c>
      <c r="IV59" s="190">
        <v>0</v>
      </c>
      <c r="IW59" s="190">
        <v>0</v>
      </c>
      <c r="IX59" s="190">
        <f t="shared" si="38"/>
        <v>0</v>
      </c>
      <c r="IY59" s="191"/>
      <c r="IZ59" s="192">
        <v>53</v>
      </c>
      <c r="JA59" s="189" t="s">
        <v>47</v>
      </c>
      <c r="JB59" s="190">
        <v>0</v>
      </c>
      <c r="JC59" s="190">
        <v>0</v>
      </c>
      <c r="JD59" s="190">
        <v>0</v>
      </c>
      <c r="JE59" s="190">
        <f t="shared" si="39"/>
        <v>0</v>
      </c>
      <c r="JF59" s="191"/>
      <c r="JG59" s="192">
        <v>53</v>
      </c>
      <c r="JH59" s="189" t="s">
        <v>47</v>
      </c>
      <c r="JI59" s="190">
        <v>0</v>
      </c>
      <c r="JJ59" s="190">
        <v>0</v>
      </c>
      <c r="JK59" s="190">
        <v>0</v>
      </c>
      <c r="JL59" s="190">
        <f t="shared" si="40"/>
        <v>0</v>
      </c>
      <c r="JM59" s="191"/>
      <c r="JN59" s="192">
        <v>53</v>
      </c>
      <c r="JO59" s="189" t="s">
        <v>47</v>
      </c>
      <c r="JP59" s="190">
        <v>0</v>
      </c>
      <c r="JQ59" s="190">
        <f t="shared" si="41"/>
        <v>0</v>
      </c>
      <c r="JR59" s="190">
        <f t="shared" si="0"/>
        <v>0</v>
      </c>
      <c r="JS59" s="190">
        <f t="shared" si="1"/>
        <v>0</v>
      </c>
      <c r="JT59" s="9"/>
    </row>
    <row r="60" spans="1:280" ht="25.5" hidden="1" customHeight="1">
      <c r="A60" s="192">
        <v>54</v>
      </c>
      <c r="B60" s="193" t="s">
        <v>68</v>
      </c>
      <c r="C60" s="190">
        <v>0</v>
      </c>
      <c r="D60" s="190">
        <v>0</v>
      </c>
      <c r="E60" s="190">
        <v>0</v>
      </c>
      <c r="F60" s="190">
        <f t="shared" si="2"/>
        <v>0</v>
      </c>
      <c r="G60" s="191"/>
      <c r="H60" s="192">
        <v>54</v>
      </c>
      <c r="I60" s="193" t="s">
        <v>68</v>
      </c>
      <c r="J60" s="190">
        <v>0</v>
      </c>
      <c r="K60" s="190">
        <v>0</v>
      </c>
      <c r="L60" s="190">
        <v>0</v>
      </c>
      <c r="M60" s="190">
        <f t="shared" si="3"/>
        <v>0</v>
      </c>
      <c r="N60" s="191"/>
      <c r="O60" s="192">
        <v>54</v>
      </c>
      <c r="P60" s="193" t="s">
        <v>68</v>
      </c>
      <c r="Q60" s="190">
        <v>0</v>
      </c>
      <c r="R60" s="190">
        <v>0</v>
      </c>
      <c r="S60" s="190">
        <v>0</v>
      </c>
      <c r="T60" s="190">
        <f t="shared" si="4"/>
        <v>0</v>
      </c>
      <c r="U60" s="191"/>
      <c r="V60" s="192">
        <v>54</v>
      </c>
      <c r="W60" s="193" t="s">
        <v>68</v>
      </c>
      <c r="X60" s="190">
        <v>0</v>
      </c>
      <c r="Y60" s="190">
        <v>0</v>
      </c>
      <c r="Z60" s="190">
        <v>0</v>
      </c>
      <c r="AA60" s="190">
        <f t="shared" si="5"/>
        <v>0</v>
      </c>
      <c r="AB60" s="191"/>
      <c r="AC60" s="192">
        <v>54</v>
      </c>
      <c r="AD60" s="193" t="s">
        <v>68</v>
      </c>
      <c r="AE60" s="190">
        <v>0</v>
      </c>
      <c r="AF60" s="190">
        <v>0</v>
      </c>
      <c r="AG60" s="190">
        <v>0</v>
      </c>
      <c r="AH60" s="190">
        <f t="shared" si="6"/>
        <v>0</v>
      </c>
      <c r="AI60" s="191"/>
      <c r="AJ60" s="192">
        <v>54</v>
      </c>
      <c r="AK60" s="193" t="s">
        <v>68</v>
      </c>
      <c r="AL60" s="190">
        <v>0</v>
      </c>
      <c r="AM60" s="190">
        <v>0</v>
      </c>
      <c r="AN60" s="190">
        <v>0</v>
      </c>
      <c r="AO60" s="190">
        <f t="shared" si="7"/>
        <v>0</v>
      </c>
      <c r="AP60" s="191"/>
      <c r="AQ60" s="192">
        <v>54</v>
      </c>
      <c r="AR60" s="193" t="s">
        <v>68</v>
      </c>
      <c r="AS60" s="190">
        <v>0</v>
      </c>
      <c r="AT60" s="190">
        <v>0</v>
      </c>
      <c r="AU60" s="190">
        <v>0</v>
      </c>
      <c r="AV60" s="190">
        <f t="shared" si="8"/>
        <v>0</v>
      </c>
      <c r="AW60" s="191"/>
      <c r="AX60" s="192">
        <v>54</v>
      </c>
      <c r="AY60" s="193" t="s">
        <v>68</v>
      </c>
      <c r="AZ60" s="190">
        <v>0</v>
      </c>
      <c r="BA60" s="190">
        <v>0</v>
      </c>
      <c r="BB60" s="190">
        <v>0</v>
      </c>
      <c r="BC60" s="190">
        <f t="shared" si="9"/>
        <v>0</v>
      </c>
      <c r="BD60" s="191"/>
      <c r="BE60" s="192">
        <v>54</v>
      </c>
      <c r="BF60" s="193" t="s">
        <v>68</v>
      </c>
      <c r="BG60" s="190">
        <v>0</v>
      </c>
      <c r="BH60" s="190">
        <v>0</v>
      </c>
      <c r="BI60" s="190">
        <v>0</v>
      </c>
      <c r="BJ60" s="190">
        <f t="shared" si="10"/>
        <v>0</v>
      </c>
      <c r="BK60" s="191"/>
      <c r="BL60" s="192">
        <v>54</v>
      </c>
      <c r="BM60" s="193" t="s">
        <v>68</v>
      </c>
      <c r="BN60" s="190">
        <v>0</v>
      </c>
      <c r="BO60" s="190">
        <v>0</v>
      </c>
      <c r="BP60" s="190">
        <v>0</v>
      </c>
      <c r="BQ60" s="190">
        <f t="shared" si="11"/>
        <v>0</v>
      </c>
      <c r="BR60" s="191"/>
      <c r="BS60" s="192">
        <v>54</v>
      </c>
      <c r="BT60" s="193" t="s">
        <v>68</v>
      </c>
      <c r="BU60" s="190">
        <v>0</v>
      </c>
      <c r="BV60" s="190">
        <v>0</v>
      </c>
      <c r="BW60" s="190">
        <v>0</v>
      </c>
      <c r="BX60" s="190">
        <f t="shared" si="12"/>
        <v>0</v>
      </c>
      <c r="BY60" s="191"/>
      <c r="BZ60" s="192">
        <v>54</v>
      </c>
      <c r="CA60" s="193" t="s">
        <v>68</v>
      </c>
      <c r="CB60" s="190">
        <v>0</v>
      </c>
      <c r="CC60" s="190">
        <v>0</v>
      </c>
      <c r="CD60" s="190">
        <v>0</v>
      </c>
      <c r="CE60" s="190">
        <f t="shared" si="13"/>
        <v>0</v>
      </c>
      <c r="CF60" s="191"/>
      <c r="CG60" s="192">
        <v>54</v>
      </c>
      <c r="CH60" s="193" t="s">
        <v>68</v>
      </c>
      <c r="CI60" s="190">
        <v>0</v>
      </c>
      <c r="CJ60" s="190">
        <v>0</v>
      </c>
      <c r="CK60" s="190">
        <v>0</v>
      </c>
      <c r="CL60" s="190">
        <f t="shared" si="14"/>
        <v>0</v>
      </c>
      <c r="CM60" s="191"/>
      <c r="CN60" s="192">
        <v>54</v>
      </c>
      <c r="CO60" s="193" t="s">
        <v>68</v>
      </c>
      <c r="CP60" s="190">
        <v>0</v>
      </c>
      <c r="CQ60" s="190">
        <v>0</v>
      </c>
      <c r="CR60" s="190">
        <v>0</v>
      </c>
      <c r="CS60" s="190">
        <f t="shared" si="15"/>
        <v>0</v>
      </c>
      <c r="CT60" s="191"/>
      <c r="CU60" s="192">
        <v>54</v>
      </c>
      <c r="CV60" s="193" t="s">
        <v>68</v>
      </c>
      <c r="CW60" s="190">
        <v>0</v>
      </c>
      <c r="CX60" s="190">
        <v>0</v>
      </c>
      <c r="CY60" s="190">
        <v>0</v>
      </c>
      <c r="CZ60" s="190">
        <f t="shared" si="16"/>
        <v>0</v>
      </c>
      <c r="DA60" s="191"/>
      <c r="DB60" s="192">
        <v>54</v>
      </c>
      <c r="DC60" s="193" t="s">
        <v>68</v>
      </c>
      <c r="DD60" s="190">
        <v>0</v>
      </c>
      <c r="DE60" s="190">
        <v>0</v>
      </c>
      <c r="DF60" s="190">
        <v>0</v>
      </c>
      <c r="DG60" s="190">
        <f t="shared" si="17"/>
        <v>0</v>
      </c>
      <c r="DH60" s="191"/>
      <c r="DI60" s="192">
        <v>54</v>
      </c>
      <c r="DJ60" s="193" t="s">
        <v>68</v>
      </c>
      <c r="DK60" s="190">
        <v>0</v>
      </c>
      <c r="DL60" s="190">
        <v>0</v>
      </c>
      <c r="DM60" s="190">
        <v>0</v>
      </c>
      <c r="DN60" s="190">
        <f t="shared" si="18"/>
        <v>0</v>
      </c>
      <c r="DO60" s="191"/>
      <c r="DP60" s="192">
        <v>54</v>
      </c>
      <c r="DQ60" s="193" t="s">
        <v>68</v>
      </c>
      <c r="DR60" s="190">
        <v>0</v>
      </c>
      <c r="DS60" s="190">
        <v>0</v>
      </c>
      <c r="DT60" s="190">
        <v>0</v>
      </c>
      <c r="DU60" s="190">
        <f t="shared" si="19"/>
        <v>0</v>
      </c>
      <c r="DV60" s="191"/>
      <c r="DW60" s="192">
        <v>54</v>
      </c>
      <c r="DX60" s="193" t="s">
        <v>68</v>
      </c>
      <c r="DY60" s="190">
        <v>0</v>
      </c>
      <c r="DZ60" s="190">
        <v>0</v>
      </c>
      <c r="EA60" s="190">
        <v>0</v>
      </c>
      <c r="EB60" s="190">
        <f t="shared" si="20"/>
        <v>0</v>
      </c>
      <c r="EC60" s="191"/>
      <c r="ED60" s="192">
        <v>54</v>
      </c>
      <c r="EE60" s="193" t="s">
        <v>68</v>
      </c>
      <c r="EF60" s="190">
        <v>0</v>
      </c>
      <c r="EG60" s="190">
        <v>0</v>
      </c>
      <c r="EH60" s="190">
        <v>0</v>
      </c>
      <c r="EI60" s="190">
        <f t="shared" si="21"/>
        <v>0</v>
      </c>
      <c r="EJ60" s="191"/>
      <c r="EK60" s="192">
        <v>54</v>
      </c>
      <c r="EL60" s="193" t="s">
        <v>68</v>
      </c>
      <c r="EM60" s="190">
        <v>0</v>
      </c>
      <c r="EN60" s="190">
        <v>0</v>
      </c>
      <c r="EO60" s="190">
        <v>0</v>
      </c>
      <c r="EP60" s="190">
        <f t="shared" si="22"/>
        <v>0</v>
      </c>
      <c r="EQ60" s="191"/>
      <c r="ER60" s="192">
        <v>54</v>
      </c>
      <c r="ES60" s="193" t="s">
        <v>68</v>
      </c>
      <c r="ET60" s="190">
        <v>0</v>
      </c>
      <c r="EU60" s="190">
        <v>0</v>
      </c>
      <c r="EV60" s="190">
        <v>0</v>
      </c>
      <c r="EW60" s="190">
        <f t="shared" si="23"/>
        <v>0</v>
      </c>
      <c r="EX60" s="191"/>
      <c r="EY60" s="192">
        <v>54</v>
      </c>
      <c r="EZ60" s="193" t="s">
        <v>68</v>
      </c>
      <c r="FA60" s="190">
        <v>0</v>
      </c>
      <c r="FB60" s="190">
        <v>0</v>
      </c>
      <c r="FC60" s="190">
        <v>0</v>
      </c>
      <c r="FD60" s="190">
        <f t="shared" si="24"/>
        <v>0</v>
      </c>
      <c r="FE60" s="191"/>
      <c r="FF60" s="192">
        <v>54</v>
      </c>
      <c r="FG60" s="193" t="s">
        <v>68</v>
      </c>
      <c r="FH60" s="190">
        <v>0</v>
      </c>
      <c r="FI60" s="190">
        <v>0</v>
      </c>
      <c r="FJ60" s="190">
        <v>0</v>
      </c>
      <c r="FK60" s="190">
        <f t="shared" si="25"/>
        <v>0</v>
      </c>
      <c r="FL60" s="191"/>
      <c r="FM60" s="192">
        <v>54</v>
      </c>
      <c r="FN60" s="193" t="s">
        <v>68</v>
      </c>
      <c r="FO60" s="190">
        <v>0</v>
      </c>
      <c r="FP60" s="190">
        <v>0</v>
      </c>
      <c r="FQ60" s="190">
        <v>0</v>
      </c>
      <c r="FR60" s="190">
        <f t="shared" si="26"/>
        <v>0</v>
      </c>
      <c r="FS60" s="191"/>
      <c r="FT60" s="192">
        <v>54</v>
      </c>
      <c r="FU60" s="193" t="s">
        <v>68</v>
      </c>
      <c r="FV60" s="190">
        <v>0</v>
      </c>
      <c r="FW60" s="190">
        <v>0</v>
      </c>
      <c r="FX60" s="190">
        <v>0</v>
      </c>
      <c r="FY60" s="190">
        <f t="shared" si="27"/>
        <v>0</v>
      </c>
      <c r="FZ60" s="191"/>
      <c r="GA60" s="192">
        <v>54</v>
      </c>
      <c r="GB60" s="193" t="s">
        <v>68</v>
      </c>
      <c r="GC60" s="190">
        <v>0</v>
      </c>
      <c r="GD60" s="190">
        <v>0</v>
      </c>
      <c r="GE60" s="190">
        <v>0</v>
      </c>
      <c r="GF60" s="190">
        <f t="shared" si="28"/>
        <v>0</v>
      </c>
      <c r="GG60" s="191"/>
      <c r="GH60" s="192">
        <v>54</v>
      </c>
      <c r="GI60" s="193" t="s">
        <v>68</v>
      </c>
      <c r="GJ60" s="190">
        <v>0</v>
      </c>
      <c r="GK60" s="190">
        <v>0</v>
      </c>
      <c r="GL60" s="190">
        <v>0</v>
      </c>
      <c r="GM60" s="190">
        <f t="shared" si="29"/>
        <v>0</v>
      </c>
      <c r="GN60" s="191"/>
      <c r="GO60" s="192">
        <v>54</v>
      </c>
      <c r="GP60" s="193" t="s">
        <v>68</v>
      </c>
      <c r="GQ60" s="190">
        <v>0</v>
      </c>
      <c r="GR60" s="190">
        <v>0</v>
      </c>
      <c r="GS60" s="190">
        <v>0</v>
      </c>
      <c r="GT60" s="190">
        <f t="shared" si="30"/>
        <v>0</v>
      </c>
      <c r="GU60" s="191"/>
      <c r="GV60" s="192">
        <v>54</v>
      </c>
      <c r="GW60" s="193" t="s">
        <v>68</v>
      </c>
      <c r="GX60" s="190">
        <v>0</v>
      </c>
      <c r="GY60" s="190">
        <v>0</v>
      </c>
      <c r="GZ60" s="190">
        <v>0</v>
      </c>
      <c r="HA60" s="190">
        <f t="shared" si="31"/>
        <v>0</v>
      </c>
      <c r="HB60" s="191"/>
      <c r="HC60" s="192">
        <v>54</v>
      </c>
      <c r="HD60" s="193" t="s">
        <v>68</v>
      </c>
      <c r="HE60" s="190">
        <v>0</v>
      </c>
      <c r="HF60" s="190">
        <v>0</v>
      </c>
      <c r="HG60" s="190">
        <v>0</v>
      </c>
      <c r="HH60" s="190">
        <f t="shared" si="32"/>
        <v>0</v>
      </c>
      <c r="HI60" s="191"/>
      <c r="HJ60" s="192">
        <v>54</v>
      </c>
      <c r="HK60" s="193" t="s">
        <v>68</v>
      </c>
      <c r="HL60" s="190">
        <v>0</v>
      </c>
      <c r="HM60" s="190">
        <v>0</v>
      </c>
      <c r="HN60" s="190">
        <v>0</v>
      </c>
      <c r="HO60" s="190">
        <f t="shared" si="33"/>
        <v>0</v>
      </c>
      <c r="HP60" s="191"/>
      <c r="HQ60" s="192">
        <v>54</v>
      </c>
      <c r="HR60" s="193" t="s">
        <v>68</v>
      </c>
      <c r="HS60" s="190">
        <v>0</v>
      </c>
      <c r="HT60" s="190">
        <v>0</v>
      </c>
      <c r="HU60" s="190">
        <v>0</v>
      </c>
      <c r="HV60" s="190">
        <f t="shared" si="34"/>
        <v>0</v>
      </c>
      <c r="HW60" s="191"/>
      <c r="HX60" s="192">
        <v>54</v>
      </c>
      <c r="HY60" s="193" t="s">
        <v>68</v>
      </c>
      <c r="HZ60" s="190">
        <v>0</v>
      </c>
      <c r="IA60" s="190">
        <v>0</v>
      </c>
      <c r="IB60" s="190">
        <v>0</v>
      </c>
      <c r="IC60" s="190">
        <f t="shared" si="35"/>
        <v>0</v>
      </c>
      <c r="ID60" s="191"/>
      <c r="IE60" s="192">
        <v>54</v>
      </c>
      <c r="IF60" s="193" t="s">
        <v>68</v>
      </c>
      <c r="IG60" s="190">
        <v>0</v>
      </c>
      <c r="IH60" s="190">
        <v>0</v>
      </c>
      <c r="II60" s="190">
        <v>0</v>
      </c>
      <c r="IJ60" s="190">
        <f t="shared" si="36"/>
        <v>0</v>
      </c>
      <c r="IK60" s="191"/>
      <c r="IL60" s="192">
        <v>54</v>
      </c>
      <c r="IM60" s="193" t="s">
        <v>68</v>
      </c>
      <c r="IN60" s="190">
        <v>0</v>
      </c>
      <c r="IO60" s="190">
        <v>0</v>
      </c>
      <c r="IP60" s="190">
        <v>0</v>
      </c>
      <c r="IQ60" s="190">
        <f t="shared" si="37"/>
        <v>0</v>
      </c>
      <c r="IR60" s="191"/>
      <c r="IS60" s="192">
        <v>54</v>
      </c>
      <c r="IT60" s="193" t="s">
        <v>68</v>
      </c>
      <c r="IU60" s="190">
        <v>0</v>
      </c>
      <c r="IV60" s="190">
        <v>0</v>
      </c>
      <c r="IW60" s="190">
        <v>0</v>
      </c>
      <c r="IX60" s="190">
        <f t="shared" si="38"/>
        <v>0</v>
      </c>
      <c r="IY60" s="191"/>
      <c r="IZ60" s="192">
        <v>54</v>
      </c>
      <c r="JA60" s="193" t="s">
        <v>68</v>
      </c>
      <c r="JB60" s="190">
        <v>0</v>
      </c>
      <c r="JC60" s="190">
        <v>0</v>
      </c>
      <c r="JD60" s="190">
        <v>0</v>
      </c>
      <c r="JE60" s="190">
        <f t="shared" si="39"/>
        <v>0</v>
      </c>
      <c r="JF60" s="191"/>
      <c r="JG60" s="192">
        <v>54</v>
      </c>
      <c r="JH60" s="193" t="s">
        <v>68</v>
      </c>
      <c r="JI60" s="190">
        <v>0</v>
      </c>
      <c r="JJ60" s="190">
        <v>0</v>
      </c>
      <c r="JK60" s="190">
        <v>0</v>
      </c>
      <c r="JL60" s="190">
        <f t="shared" si="40"/>
        <v>0</v>
      </c>
      <c r="JM60" s="191"/>
      <c r="JN60" s="192">
        <v>54</v>
      </c>
      <c r="JO60" s="193" t="s">
        <v>68</v>
      </c>
      <c r="JP60" s="190">
        <v>0</v>
      </c>
      <c r="JQ60" s="190">
        <f t="shared" si="41"/>
        <v>0</v>
      </c>
      <c r="JR60" s="190">
        <f t="shared" si="0"/>
        <v>0</v>
      </c>
      <c r="JS60" s="190">
        <f t="shared" si="1"/>
        <v>0</v>
      </c>
      <c r="JT60" s="9"/>
    </row>
    <row r="61" spans="1:280" ht="20.25" hidden="1" customHeight="1">
      <c r="A61" s="192">
        <v>55</v>
      </c>
      <c r="B61" s="193" t="s">
        <v>67</v>
      </c>
      <c r="C61" s="190">
        <v>0</v>
      </c>
      <c r="D61" s="190">
        <v>0</v>
      </c>
      <c r="E61" s="190">
        <v>0</v>
      </c>
      <c r="F61" s="190">
        <f t="shared" si="2"/>
        <v>0</v>
      </c>
      <c r="G61" s="191"/>
      <c r="H61" s="192">
        <v>55</v>
      </c>
      <c r="I61" s="193" t="s">
        <v>67</v>
      </c>
      <c r="J61" s="190">
        <v>0</v>
      </c>
      <c r="K61" s="190">
        <v>0</v>
      </c>
      <c r="L61" s="190">
        <v>0</v>
      </c>
      <c r="M61" s="190">
        <f t="shared" si="3"/>
        <v>0</v>
      </c>
      <c r="N61" s="191"/>
      <c r="O61" s="192">
        <v>55</v>
      </c>
      <c r="P61" s="193" t="s">
        <v>67</v>
      </c>
      <c r="Q61" s="190">
        <v>0</v>
      </c>
      <c r="R61" s="190">
        <v>0</v>
      </c>
      <c r="S61" s="190">
        <v>0</v>
      </c>
      <c r="T61" s="190">
        <f t="shared" si="4"/>
        <v>0</v>
      </c>
      <c r="U61" s="191"/>
      <c r="V61" s="192">
        <v>55</v>
      </c>
      <c r="W61" s="193" t="s">
        <v>67</v>
      </c>
      <c r="X61" s="190">
        <v>0</v>
      </c>
      <c r="Y61" s="190">
        <v>0</v>
      </c>
      <c r="Z61" s="190">
        <v>0</v>
      </c>
      <c r="AA61" s="190">
        <f t="shared" si="5"/>
        <v>0</v>
      </c>
      <c r="AB61" s="191"/>
      <c r="AC61" s="192">
        <v>55</v>
      </c>
      <c r="AD61" s="193" t="s">
        <v>67</v>
      </c>
      <c r="AE61" s="190">
        <v>0</v>
      </c>
      <c r="AF61" s="190">
        <v>0</v>
      </c>
      <c r="AG61" s="190">
        <v>0</v>
      </c>
      <c r="AH61" s="190">
        <f t="shared" si="6"/>
        <v>0</v>
      </c>
      <c r="AI61" s="191"/>
      <c r="AJ61" s="192">
        <v>55</v>
      </c>
      <c r="AK61" s="193" t="s">
        <v>67</v>
      </c>
      <c r="AL61" s="190">
        <v>0</v>
      </c>
      <c r="AM61" s="190">
        <v>0</v>
      </c>
      <c r="AN61" s="190">
        <v>0</v>
      </c>
      <c r="AO61" s="190">
        <f t="shared" si="7"/>
        <v>0</v>
      </c>
      <c r="AP61" s="191"/>
      <c r="AQ61" s="192">
        <v>55</v>
      </c>
      <c r="AR61" s="193" t="s">
        <v>67</v>
      </c>
      <c r="AS61" s="190">
        <v>0</v>
      </c>
      <c r="AT61" s="190">
        <v>0</v>
      </c>
      <c r="AU61" s="190">
        <v>0</v>
      </c>
      <c r="AV61" s="190">
        <f t="shared" si="8"/>
        <v>0</v>
      </c>
      <c r="AW61" s="191"/>
      <c r="AX61" s="192">
        <v>55</v>
      </c>
      <c r="AY61" s="193" t="s">
        <v>67</v>
      </c>
      <c r="AZ61" s="190">
        <v>0</v>
      </c>
      <c r="BA61" s="190">
        <v>0</v>
      </c>
      <c r="BB61" s="190">
        <v>0</v>
      </c>
      <c r="BC61" s="190">
        <f t="shared" si="9"/>
        <v>0</v>
      </c>
      <c r="BD61" s="191"/>
      <c r="BE61" s="192">
        <v>55</v>
      </c>
      <c r="BF61" s="193" t="s">
        <v>67</v>
      </c>
      <c r="BG61" s="190">
        <v>0</v>
      </c>
      <c r="BH61" s="190">
        <v>0</v>
      </c>
      <c r="BI61" s="190">
        <v>0</v>
      </c>
      <c r="BJ61" s="190">
        <f t="shared" si="10"/>
        <v>0</v>
      </c>
      <c r="BK61" s="191"/>
      <c r="BL61" s="192">
        <v>55</v>
      </c>
      <c r="BM61" s="193" t="s">
        <v>67</v>
      </c>
      <c r="BN61" s="190">
        <v>0</v>
      </c>
      <c r="BO61" s="190">
        <v>0</v>
      </c>
      <c r="BP61" s="190">
        <v>0</v>
      </c>
      <c r="BQ61" s="190">
        <f t="shared" si="11"/>
        <v>0</v>
      </c>
      <c r="BR61" s="191"/>
      <c r="BS61" s="192">
        <v>55</v>
      </c>
      <c r="BT61" s="193" t="s">
        <v>67</v>
      </c>
      <c r="BU61" s="190">
        <v>0</v>
      </c>
      <c r="BV61" s="190">
        <v>0</v>
      </c>
      <c r="BW61" s="190">
        <v>0</v>
      </c>
      <c r="BX61" s="190">
        <f t="shared" si="12"/>
        <v>0</v>
      </c>
      <c r="BY61" s="191"/>
      <c r="BZ61" s="192">
        <v>55</v>
      </c>
      <c r="CA61" s="193" t="s">
        <v>67</v>
      </c>
      <c r="CB61" s="190">
        <v>0</v>
      </c>
      <c r="CC61" s="190">
        <v>0</v>
      </c>
      <c r="CD61" s="190">
        <v>0</v>
      </c>
      <c r="CE61" s="190">
        <f t="shared" si="13"/>
        <v>0</v>
      </c>
      <c r="CF61" s="191"/>
      <c r="CG61" s="192">
        <v>55</v>
      </c>
      <c r="CH61" s="193" t="s">
        <v>67</v>
      </c>
      <c r="CI61" s="190">
        <v>0</v>
      </c>
      <c r="CJ61" s="190">
        <v>0</v>
      </c>
      <c r="CK61" s="190">
        <v>0</v>
      </c>
      <c r="CL61" s="190">
        <f t="shared" si="14"/>
        <v>0</v>
      </c>
      <c r="CM61" s="191"/>
      <c r="CN61" s="192">
        <v>55</v>
      </c>
      <c r="CO61" s="193" t="s">
        <v>67</v>
      </c>
      <c r="CP61" s="190">
        <v>0</v>
      </c>
      <c r="CQ61" s="190">
        <v>0</v>
      </c>
      <c r="CR61" s="190">
        <v>0</v>
      </c>
      <c r="CS61" s="190">
        <f t="shared" si="15"/>
        <v>0</v>
      </c>
      <c r="CT61" s="191"/>
      <c r="CU61" s="192">
        <v>55</v>
      </c>
      <c r="CV61" s="193" t="s">
        <v>67</v>
      </c>
      <c r="CW61" s="190">
        <v>0</v>
      </c>
      <c r="CX61" s="190">
        <v>0</v>
      </c>
      <c r="CY61" s="190">
        <v>0</v>
      </c>
      <c r="CZ61" s="190">
        <f t="shared" si="16"/>
        <v>0</v>
      </c>
      <c r="DA61" s="191"/>
      <c r="DB61" s="192">
        <v>55</v>
      </c>
      <c r="DC61" s="193" t="s">
        <v>67</v>
      </c>
      <c r="DD61" s="190">
        <v>0</v>
      </c>
      <c r="DE61" s="190">
        <v>0</v>
      </c>
      <c r="DF61" s="190">
        <v>0</v>
      </c>
      <c r="DG61" s="190">
        <f t="shared" si="17"/>
        <v>0</v>
      </c>
      <c r="DH61" s="191"/>
      <c r="DI61" s="192">
        <v>55</v>
      </c>
      <c r="DJ61" s="193" t="s">
        <v>67</v>
      </c>
      <c r="DK61" s="190">
        <v>0</v>
      </c>
      <c r="DL61" s="190">
        <v>0</v>
      </c>
      <c r="DM61" s="190">
        <v>0</v>
      </c>
      <c r="DN61" s="190">
        <f t="shared" si="18"/>
        <v>0</v>
      </c>
      <c r="DO61" s="191"/>
      <c r="DP61" s="192">
        <v>55</v>
      </c>
      <c r="DQ61" s="193" t="s">
        <v>67</v>
      </c>
      <c r="DR61" s="190">
        <v>0</v>
      </c>
      <c r="DS61" s="190">
        <v>0</v>
      </c>
      <c r="DT61" s="190">
        <v>0</v>
      </c>
      <c r="DU61" s="190">
        <f t="shared" si="19"/>
        <v>0</v>
      </c>
      <c r="DV61" s="191"/>
      <c r="DW61" s="192">
        <v>55</v>
      </c>
      <c r="DX61" s="193" t="s">
        <v>67</v>
      </c>
      <c r="DY61" s="190">
        <v>0</v>
      </c>
      <c r="DZ61" s="190">
        <v>0</v>
      </c>
      <c r="EA61" s="190">
        <v>0</v>
      </c>
      <c r="EB61" s="190">
        <f t="shared" si="20"/>
        <v>0</v>
      </c>
      <c r="EC61" s="191"/>
      <c r="ED61" s="192">
        <v>55</v>
      </c>
      <c r="EE61" s="193" t="s">
        <v>67</v>
      </c>
      <c r="EF61" s="190">
        <v>0</v>
      </c>
      <c r="EG61" s="190">
        <v>0</v>
      </c>
      <c r="EH61" s="190">
        <v>0</v>
      </c>
      <c r="EI61" s="190">
        <f t="shared" si="21"/>
        <v>0</v>
      </c>
      <c r="EJ61" s="191"/>
      <c r="EK61" s="192">
        <v>55</v>
      </c>
      <c r="EL61" s="193" t="s">
        <v>67</v>
      </c>
      <c r="EM61" s="190">
        <v>0</v>
      </c>
      <c r="EN61" s="190">
        <v>0</v>
      </c>
      <c r="EO61" s="190">
        <v>0</v>
      </c>
      <c r="EP61" s="190">
        <f t="shared" si="22"/>
        <v>0</v>
      </c>
      <c r="EQ61" s="191"/>
      <c r="ER61" s="192">
        <v>55</v>
      </c>
      <c r="ES61" s="193" t="s">
        <v>67</v>
      </c>
      <c r="ET61" s="190">
        <v>0</v>
      </c>
      <c r="EU61" s="190">
        <v>0</v>
      </c>
      <c r="EV61" s="190">
        <v>0</v>
      </c>
      <c r="EW61" s="190">
        <f t="shared" si="23"/>
        <v>0</v>
      </c>
      <c r="EX61" s="191"/>
      <c r="EY61" s="192">
        <v>55</v>
      </c>
      <c r="EZ61" s="193" t="s">
        <v>67</v>
      </c>
      <c r="FA61" s="190">
        <v>0</v>
      </c>
      <c r="FB61" s="190">
        <v>0</v>
      </c>
      <c r="FC61" s="190">
        <v>0</v>
      </c>
      <c r="FD61" s="190">
        <f t="shared" si="24"/>
        <v>0</v>
      </c>
      <c r="FE61" s="191"/>
      <c r="FF61" s="192">
        <v>55</v>
      </c>
      <c r="FG61" s="193" t="s">
        <v>67</v>
      </c>
      <c r="FH61" s="190">
        <v>0</v>
      </c>
      <c r="FI61" s="190">
        <v>0</v>
      </c>
      <c r="FJ61" s="190">
        <v>0</v>
      </c>
      <c r="FK61" s="190">
        <f t="shared" si="25"/>
        <v>0</v>
      </c>
      <c r="FL61" s="191"/>
      <c r="FM61" s="192">
        <v>55</v>
      </c>
      <c r="FN61" s="193" t="s">
        <v>67</v>
      </c>
      <c r="FO61" s="190">
        <v>0</v>
      </c>
      <c r="FP61" s="190">
        <v>0</v>
      </c>
      <c r="FQ61" s="190">
        <v>0</v>
      </c>
      <c r="FR61" s="190">
        <f t="shared" si="26"/>
        <v>0</v>
      </c>
      <c r="FS61" s="191"/>
      <c r="FT61" s="192">
        <v>55</v>
      </c>
      <c r="FU61" s="193" t="s">
        <v>67</v>
      </c>
      <c r="FV61" s="190">
        <v>0</v>
      </c>
      <c r="FW61" s="190">
        <v>0</v>
      </c>
      <c r="FX61" s="190">
        <v>0</v>
      </c>
      <c r="FY61" s="190">
        <f t="shared" si="27"/>
        <v>0</v>
      </c>
      <c r="FZ61" s="191"/>
      <c r="GA61" s="192">
        <v>55</v>
      </c>
      <c r="GB61" s="193" t="s">
        <v>67</v>
      </c>
      <c r="GC61" s="190">
        <v>0</v>
      </c>
      <c r="GD61" s="190">
        <v>0</v>
      </c>
      <c r="GE61" s="190">
        <v>0</v>
      </c>
      <c r="GF61" s="190">
        <f t="shared" si="28"/>
        <v>0</v>
      </c>
      <c r="GG61" s="191"/>
      <c r="GH61" s="192">
        <v>55</v>
      </c>
      <c r="GI61" s="193" t="s">
        <v>67</v>
      </c>
      <c r="GJ61" s="190">
        <v>0</v>
      </c>
      <c r="GK61" s="190">
        <v>0</v>
      </c>
      <c r="GL61" s="190">
        <v>0</v>
      </c>
      <c r="GM61" s="190">
        <f t="shared" si="29"/>
        <v>0</v>
      </c>
      <c r="GN61" s="191"/>
      <c r="GO61" s="192">
        <v>55</v>
      </c>
      <c r="GP61" s="193" t="s">
        <v>67</v>
      </c>
      <c r="GQ61" s="190">
        <v>0</v>
      </c>
      <c r="GR61" s="190">
        <v>0</v>
      </c>
      <c r="GS61" s="190">
        <v>0</v>
      </c>
      <c r="GT61" s="190">
        <f t="shared" si="30"/>
        <v>0</v>
      </c>
      <c r="GU61" s="191"/>
      <c r="GV61" s="192">
        <v>55</v>
      </c>
      <c r="GW61" s="193" t="s">
        <v>67</v>
      </c>
      <c r="GX61" s="190">
        <v>0</v>
      </c>
      <c r="GY61" s="190">
        <v>0</v>
      </c>
      <c r="GZ61" s="190">
        <v>0</v>
      </c>
      <c r="HA61" s="190">
        <f t="shared" si="31"/>
        <v>0</v>
      </c>
      <c r="HB61" s="191"/>
      <c r="HC61" s="192">
        <v>55</v>
      </c>
      <c r="HD61" s="193" t="s">
        <v>67</v>
      </c>
      <c r="HE61" s="190">
        <v>0</v>
      </c>
      <c r="HF61" s="190">
        <v>0</v>
      </c>
      <c r="HG61" s="190">
        <v>0</v>
      </c>
      <c r="HH61" s="190">
        <f t="shared" si="32"/>
        <v>0</v>
      </c>
      <c r="HI61" s="191"/>
      <c r="HJ61" s="192">
        <v>55</v>
      </c>
      <c r="HK61" s="193" t="s">
        <v>67</v>
      </c>
      <c r="HL61" s="190">
        <v>0</v>
      </c>
      <c r="HM61" s="190">
        <v>0</v>
      </c>
      <c r="HN61" s="190">
        <v>0</v>
      </c>
      <c r="HO61" s="190">
        <f t="shared" si="33"/>
        <v>0</v>
      </c>
      <c r="HP61" s="191"/>
      <c r="HQ61" s="192">
        <v>55</v>
      </c>
      <c r="HR61" s="193" t="s">
        <v>67</v>
      </c>
      <c r="HS61" s="190">
        <v>0</v>
      </c>
      <c r="HT61" s="190">
        <v>0</v>
      </c>
      <c r="HU61" s="190">
        <v>0</v>
      </c>
      <c r="HV61" s="190">
        <f t="shared" si="34"/>
        <v>0</v>
      </c>
      <c r="HW61" s="191"/>
      <c r="HX61" s="192">
        <v>55</v>
      </c>
      <c r="HY61" s="193" t="s">
        <v>67</v>
      </c>
      <c r="HZ61" s="190">
        <v>0</v>
      </c>
      <c r="IA61" s="190">
        <v>0</v>
      </c>
      <c r="IB61" s="190">
        <v>0</v>
      </c>
      <c r="IC61" s="190">
        <f t="shared" si="35"/>
        <v>0</v>
      </c>
      <c r="ID61" s="191"/>
      <c r="IE61" s="192">
        <v>55</v>
      </c>
      <c r="IF61" s="193" t="s">
        <v>67</v>
      </c>
      <c r="IG61" s="190">
        <v>0</v>
      </c>
      <c r="IH61" s="190">
        <v>0</v>
      </c>
      <c r="II61" s="190">
        <v>0</v>
      </c>
      <c r="IJ61" s="190">
        <f t="shared" si="36"/>
        <v>0</v>
      </c>
      <c r="IK61" s="191"/>
      <c r="IL61" s="192">
        <v>55</v>
      </c>
      <c r="IM61" s="193" t="s">
        <v>67</v>
      </c>
      <c r="IN61" s="190">
        <v>0</v>
      </c>
      <c r="IO61" s="190">
        <v>0</v>
      </c>
      <c r="IP61" s="190">
        <v>0</v>
      </c>
      <c r="IQ61" s="190">
        <f t="shared" si="37"/>
        <v>0</v>
      </c>
      <c r="IR61" s="191"/>
      <c r="IS61" s="192">
        <v>55</v>
      </c>
      <c r="IT61" s="193" t="s">
        <v>67</v>
      </c>
      <c r="IU61" s="190">
        <v>0</v>
      </c>
      <c r="IV61" s="190">
        <v>0</v>
      </c>
      <c r="IW61" s="190">
        <v>0</v>
      </c>
      <c r="IX61" s="190">
        <f t="shared" si="38"/>
        <v>0</v>
      </c>
      <c r="IY61" s="191"/>
      <c r="IZ61" s="192">
        <v>55</v>
      </c>
      <c r="JA61" s="193" t="s">
        <v>67</v>
      </c>
      <c r="JB61" s="190">
        <v>0</v>
      </c>
      <c r="JC61" s="190">
        <v>0</v>
      </c>
      <c r="JD61" s="190">
        <v>0</v>
      </c>
      <c r="JE61" s="190">
        <f t="shared" si="39"/>
        <v>0</v>
      </c>
      <c r="JF61" s="191"/>
      <c r="JG61" s="192">
        <v>55</v>
      </c>
      <c r="JH61" s="193" t="s">
        <v>67</v>
      </c>
      <c r="JI61" s="190">
        <v>0</v>
      </c>
      <c r="JJ61" s="190">
        <v>0</v>
      </c>
      <c r="JK61" s="190">
        <v>0</v>
      </c>
      <c r="JL61" s="190">
        <f t="shared" si="40"/>
        <v>0</v>
      </c>
      <c r="JM61" s="191"/>
      <c r="JN61" s="192">
        <v>55</v>
      </c>
      <c r="JO61" s="193" t="s">
        <v>67</v>
      </c>
      <c r="JP61" s="190">
        <v>0</v>
      </c>
      <c r="JQ61" s="190">
        <f t="shared" si="41"/>
        <v>0</v>
      </c>
      <c r="JR61" s="190">
        <f t="shared" si="0"/>
        <v>0</v>
      </c>
      <c r="JS61" s="190">
        <f t="shared" si="1"/>
        <v>0</v>
      </c>
      <c r="JT61" s="9"/>
    </row>
    <row r="62" spans="1:280" ht="15.75" hidden="1">
      <c r="A62" s="192">
        <v>56</v>
      </c>
      <c r="B62" s="189" t="s">
        <v>48</v>
      </c>
      <c r="C62" s="190">
        <v>0</v>
      </c>
      <c r="D62" s="190">
        <v>0</v>
      </c>
      <c r="E62" s="190">
        <v>0</v>
      </c>
      <c r="F62" s="190">
        <f t="shared" si="2"/>
        <v>0</v>
      </c>
      <c r="G62" s="191"/>
      <c r="H62" s="192">
        <v>56</v>
      </c>
      <c r="I62" s="189" t="s">
        <v>48</v>
      </c>
      <c r="J62" s="190">
        <v>0</v>
      </c>
      <c r="K62" s="190">
        <v>0</v>
      </c>
      <c r="L62" s="190">
        <v>0</v>
      </c>
      <c r="M62" s="190">
        <f t="shared" si="3"/>
        <v>0</v>
      </c>
      <c r="N62" s="191"/>
      <c r="O62" s="192">
        <v>56</v>
      </c>
      <c r="P62" s="189" t="s">
        <v>48</v>
      </c>
      <c r="Q62" s="190">
        <v>0</v>
      </c>
      <c r="R62" s="190">
        <v>0</v>
      </c>
      <c r="S62" s="190">
        <v>0</v>
      </c>
      <c r="T62" s="190">
        <f t="shared" si="4"/>
        <v>0</v>
      </c>
      <c r="U62" s="191"/>
      <c r="V62" s="192">
        <v>56</v>
      </c>
      <c r="W62" s="189" t="s">
        <v>48</v>
      </c>
      <c r="X62" s="190">
        <v>0</v>
      </c>
      <c r="Y62" s="190">
        <v>0</v>
      </c>
      <c r="Z62" s="190">
        <v>0</v>
      </c>
      <c r="AA62" s="190">
        <f t="shared" si="5"/>
        <v>0</v>
      </c>
      <c r="AB62" s="191"/>
      <c r="AC62" s="192">
        <v>56</v>
      </c>
      <c r="AD62" s="189" t="s">
        <v>48</v>
      </c>
      <c r="AE62" s="190">
        <v>0</v>
      </c>
      <c r="AF62" s="190">
        <v>0</v>
      </c>
      <c r="AG62" s="190">
        <v>0</v>
      </c>
      <c r="AH62" s="190">
        <f t="shared" si="6"/>
        <v>0</v>
      </c>
      <c r="AI62" s="191"/>
      <c r="AJ62" s="192">
        <v>56</v>
      </c>
      <c r="AK62" s="189" t="s">
        <v>48</v>
      </c>
      <c r="AL62" s="190">
        <v>0</v>
      </c>
      <c r="AM62" s="190">
        <v>0</v>
      </c>
      <c r="AN62" s="190">
        <v>0</v>
      </c>
      <c r="AO62" s="190">
        <f t="shared" si="7"/>
        <v>0</v>
      </c>
      <c r="AP62" s="191"/>
      <c r="AQ62" s="192">
        <v>56</v>
      </c>
      <c r="AR62" s="189" t="s">
        <v>48</v>
      </c>
      <c r="AS62" s="190">
        <v>0</v>
      </c>
      <c r="AT62" s="190">
        <v>0</v>
      </c>
      <c r="AU62" s="190">
        <v>0</v>
      </c>
      <c r="AV62" s="190">
        <f t="shared" si="8"/>
        <v>0</v>
      </c>
      <c r="AW62" s="191"/>
      <c r="AX62" s="192">
        <v>56</v>
      </c>
      <c r="AY62" s="189" t="s">
        <v>48</v>
      </c>
      <c r="AZ62" s="190">
        <v>0</v>
      </c>
      <c r="BA62" s="190">
        <v>0</v>
      </c>
      <c r="BB62" s="190">
        <v>0</v>
      </c>
      <c r="BC62" s="190">
        <f t="shared" si="9"/>
        <v>0</v>
      </c>
      <c r="BD62" s="191"/>
      <c r="BE62" s="192">
        <v>56</v>
      </c>
      <c r="BF62" s="189" t="s">
        <v>48</v>
      </c>
      <c r="BG62" s="190">
        <v>0</v>
      </c>
      <c r="BH62" s="190">
        <v>0</v>
      </c>
      <c r="BI62" s="190">
        <v>0</v>
      </c>
      <c r="BJ62" s="190">
        <f t="shared" si="10"/>
        <v>0</v>
      </c>
      <c r="BK62" s="191"/>
      <c r="BL62" s="192">
        <v>56</v>
      </c>
      <c r="BM62" s="189" t="s">
        <v>48</v>
      </c>
      <c r="BN62" s="190">
        <v>0</v>
      </c>
      <c r="BO62" s="190">
        <v>0</v>
      </c>
      <c r="BP62" s="190">
        <v>0</v>
      </c>
      <c r="BQ62" s="190">
        <f t="shared" si="11"/>
        <v>0</v>
      </c>
      <c r="BR62" s="191"/>
      <c r="BS62" s="192">
        <v>56</v>
      </c>
      <c r="BT62" s="189" t="s">
        <v>48</v>
      </c>
      <c r="BU62" s="190">
        <v>0</v>
      </c>
      <c r="BV62" s="190">
        <v>0</v>
      </c>
      <c r="BW62" s="190">
        <v>0</v>
      </c>
      <c r="BX62" s="190">
        <f t="shared" si="12"/>
        <v>0</v>
      </c>
      <c r="BY62" s="191"/>
      <c r="BZ62" s="192">
        <v>56</v>
      </c>
      <c r="CA62" s="189" t="s">
        <v>48</v>
      </c>
      <c r="CB62" s="190">
        <v>0</v>
      </c>
      <c r="CC62" s="190">
        <v>0</v>
      </c>
      <c r="CD62" s="190">
        <v>0</v>
      </c>
      <c r="CE62" s="190">
        <f t="shared" si="13"/>
        <v>0</v>
      </c>
      <c r="CF62" s="191"/>
      <c r="CG62" s="192">
        <v>56</v>
      </c>
      <c r="CH62" s="189" t="s">
        <v>48</v>
      </c>
      <c r="CI62" s="190">
        <v>0</v>
      </c>
      <c r="CJ62" s="190">
        <v>0</v>
      </c>
      <c r="CK62" s="190">
        <v>0</v>
      </c>
      <c r="CL62" s="190">
        <f t="shared" si="14"/>
        <v>0</v>
      </c>
      <c r="CM62" s="191"/>
      <c r="CN62" s="192">
        <v>56</v>
      </c>
      <c r="CO62" s="189" t="s">
        <v>48</v>
      </c>
      <c r="CP62" s="190">
        <v>0</v>
      </c>
      <c r="CQ62" s="190">
        <v>0</v>
      </c>
      <c r="CR62" s="190">
        <v>0</v>
      </c>
      <c r="CS62" s="190">
        <f t="shared" si="15"/>
        <v>0</v>
      </c>
      <c r="CT62" s="191"/>
      <c r="CU62" s="192">
        <v>56</v>
      </c>
      <c r="CV62" s="189" t="s">
        <v>48</v>
      </c>
      <c r="CW62" s="190">
        <v>0</v>
      </c>
      <c r="CX62" s="190">
        <v>0</v>
      </c>
      <c r="CY62" s="190">
        <v>0</v>
      </c>
      <c r="CZ62" s="190">
        <f t="shared" si="16"/>
        <v>0</v>
      </c>
      <c r="DA62" s="191"/>
      <c r="DB62" s="192">
        <v>56</v>
      </c>
      <c r="DC62" s="189" t="s">
        <v>48</v>
      </c>
      <c r="DD62" s="190">
        <v>0</v>
      </c>
      <c r="DE62" s="190">
        <v>0</v>
      </c>
      <c r="DF62" s="190">
        <v>0</v>
      </c>
      <c r="DG62" s="190">
        <f t="shared" si="17"/>
        <v>0</v>
      </c>
      <c r="DH62" s="191"/>
      <c r="DI62" s="192">
        <v>56</v>
      </c>
      <c r="DJ62" s="189" t="s">
        <v>48</v>
      </c>
      <c r="DK62" s="190">
        <v>0</v>
      </c>
      <c r="DL62" s="190">
        <v>0</v>
      </c>
      <c r="DM62" s="190">
        <v>0</v>
      </c>
      <c r="DN62" s="190">
        <f t="shared" si="18"/>
        <v>0</v>
      </c>
      <c r="DO62" s="191"/>
      <c r="DP62" s="192">
        <v>56</v>
      </c>
      <c r="DQ62" s="189" t="s">
        <v>48</v>
      </c>
      <c r="DR62" s="190">
        <v>0</v>
      </c>
      <c r="DS62" s="190">
        <v>0</v>
      </c>
      <c r="DT62" s="190">
        <v>0</v>
      </c>
      <c r="DU62" s="190">
        <f t="shared" si="19"/>
        <v>0</v>
      </c>
      <c r="DV62" s="191"/>
      <c r="DW62" s="192">
        <v>56</v>
      </c>
      <c r="DX62" s="189" t="s">
        <v>48</v>
      </c>
      <c r="DY62" s="190">
        <v>0</v>
      </c>
      <c r="DZ62" s="190">
        <v>0</v>
      </c>
      <c r="EA62" s="190">
        <v>0</v>
      </c>
      <c r="EB62" s="190">
        <f t="shared" si="20"/>
        <v>0</v>
      </c>
      <c r="EC62" s="191"/>
      <c r="ED62" s="192">
        <v>56</v>
      </c>
      <c r="EE62" s="189" t="s">
        <v>48</v>
      </c>
      <c r="EF62" s="190">
        <v>0</v>
      </c>
      <c r="EG62" s="190">
        <v>0</v>
      </c>
      <c r="EH62" s="190">
        <v>0</v>
      </c>
      <c r="EI62" s="190">
        <f t="shared" si="21"/>
        <v>0</v>
      </c>
      <c r="EJ62" s="191"/>
      <c r="EK62" s="192">
        <v>56</v>
      </c>
      <c r="EL62" s="189" t="s">
        <v>48</v>
      </c>
      <c r="EM62" s="190">
        <v>0</v>
      </c>
      <c r="EN62" s="190">
        <v>0</v>
      </c>
      <c r="EO62" s="190">
        <v>0</v>
      </c>
      <c r="EP62" s="190">
        <f t="shared" si="22"/>
        <v>0</v>
      </c>
      <c r="EQ62" s="191"/>
      <c r="ER62" s="192">
        <v>56</v>
      </c>
      <c r="ES62" s="189" t="s">
        <v>48</v>
      </c>
      <c r="ET62" s="190">
        <v>0</v>
      </c>
      <c r="EU62" s="190">
        <v>0</v>
      </c>
      <c r="EV62" s="190">
        <v>0</v>
      </c>
      <c r="EW62" s="190">
        <f t="shared" si="23"/>
        <v>0</v>
      </c>
      <c r="EX62" s="191"/>
      <c r="EY62" s="192">
        <v>56</v>
      </c>
      <c r="EZ62" s="189" t="s">
        <v>48</v>
      </c>
      <c r="FA62" s="190">
        <v>0</v>
      </c>
      <c r="FB62" s="190">
        <v>0</v>
      </c>
      <c r="FC62" s="190">
        <v>0</v>
      </c>
      <c r="FD62" s="190">
        <f t="shared" si="24"/>
        <v>0</v>
      </c>
      <c r="FE62" s="191"/>
      <c r="FF62" s="192">
        <v>56</v>
      </c>
      <c r="FG62" s="189" t="s">
        <v>48</v>
      </c>
      <c r="FH62" s="190">
        <v>0</v>
      </c>
      <c r="FI62" s="190">
        <v>0</v>
      </c>
      <c r="FJ62" s="190">
        <v>0</v>
      </c>
      <c r="FK62" s="190">
        <f t="shared" si="25"/>
        <v>0</v>
      </c>
      <c r="FL62" s="191"/>
      <c r="FM62" s="192">
        <v>56</v>
      </c>
      <c r="FN62" s="189" t="s">
        <v>48</v>
      </c>
      <c r="FO62" s="190">
        <v>0</v>
      </c>
      <c r="FP62" s="190">
        <v>0</v>
      </c>
      <c r="FQ62" s="190">
        <v>0</v>
      </c>
      <c r="FR62" s="190">
        <f t="shared" si="26"/>
        <v>0</v>
      </c>
      <c r="FS62" s="191"/>
      <c r="FT62" s="192">
        <v>56</v>
      </c>
      <c r="FU62" s="189" t="s">
        <v>48</v>
      </c>
      <c r="FV62" s="190">
        <v>0</v>
      </c>
      <c r="FW62" s="190">
        <v>0</v>
      </c>
      <c r="FX62" s="190">
        <v>0</v>
      </c>
      <c r="FY62" s="190">
        <f t="shared" si="27"/>
        <v>0</v>
      </c>
      <c r="FZ62" s="191"/>
      <c r="GA62" s="192">
        <v>56</v>
      </c>
      <c r="GB62" s="189" t="s">
        <v>48</v>
      </c>
      <c r="GC62" s="190">
        <v>0</v>
      </c>
      <c r="GD62" s="190">
        <v>0</v>
      </c>
      <c r="GE62" s="190">
        <v>0</v>
      </c>
      <c r="GF62" s="190">
        <f t="shared" si="28"/>
        <v>0</v>
      </c>
      <c r="GG62" s="191"/>
      <c r="GH62" s="192">
        <v>56</v>
      </c>
      <c r="GI62" s="189" t="s">
        <v>48</v>
      </c>
      <c r="GJ62" s="190">
        <v>0</v>
      </c>
      <c r="GK62" s="190">
        <v>0</v>
      </c>
      <c r="GL62" s="190">
        <v>0</v>
      </c>
      <c r="GM62" s="190">
        <f t="shared" si="29"/>
        <v>0</v>
      </c>
      <c r="GN62" s="191"/>
      <c r="GO62" s="192">
        <v>56</v>
      </c>
      <c r="GP62" s="189" t="s">
        <v>48</v>
      </c>
      <c r="GQ62" s="190">
        <v>0</v>
      </c>
      <c r="GR62" s="190">
        <v>0</v>
      </c>
      <c r="GS62" s="190">
        <v>0</v>
      </c>
      <c r="GT62" s="190">
        <f t="shared" si="30"/>
        <v>0</v>
      </c>
      <c r="GU62" s="191"/>
      <c r="GV62" s="192">
        <v>56</v>
      </c>
      <c r="GW62" s="189" t="s">
        <v>48</v>
      </c>
      <c r="GX62" s="190">
        <v>0</v>
      </c>
      <c r="GY62" s="190">
        <v>0</v>
      </c>
      <c r="GZ62" s="190">
        <v>0</v>
      </c>
      <c r="HA62" s="190">
        <f t="shared" si="31"/>
        <v>0</v>
      </c>
      <c r="HB62" s="191"/>
      <c r="HC62" s="192">
        <v>56</v>
      </c>
      <c r="HD62" s="189" t="s">
        <v>48</v>
      </c>
      <c r="HE62" s="190">
        <v>0</v>
      </c>
      <c r="HF62" s="190">
        <v>0</v>
      </c>
      <c r="HG62" s="190">
        <v>0</v>
      </c>
      <c r="HH62" s="190">
        <f t="shared" si="32"/>
        <v>0</v>
      </c>
      <c r="HI62" s="191"/>
      <c r="HJ62" s="192">
        <v>56</v>
      </c>
      <c r="HK62" s="189" t="s">
        <v>48</v>
      </c>
      <c r="HL62" s="190">
        <v>0</v>
      </c>
      <c r="HM62" s="190">
        <v>0</v>
      </c>
      <c r="HN62" s="190">
        <v>0</v>
      </c>
      <c r="HO62" s="190">
        <f t="shared" si="33"/>
        <v>0</v>
      </c>
      <c r="HP62" s="191"/>
      <c r="HQ62" s="192">
        <v>56</v>
      </c>
      <c r="HR62" s="189" t="s">
        <v>48</v>
      </c>
      <c r="HS62" s="190">
        <v>0</v>
      </c>
      <c r="HT62" s="190">
        <v>0</v>
      </c>
      <c r="HU62" s="190">
        <v>0</v>
      </c>
      <c r="HV62" s="190">
        <f t="shared" si="34"/>
        <v>0</v>
      </c>
      <c r="HW62" s="191"/>
      <c r="HX62" s="192">
        <v>56</v>
      </c>
      <c r="HY62" s="189" t="s">
        <v>48</v>
      </c>
      <c r="HZ62" s="190">
        <v>0</v>
      </c>
      <c r="IA62" s="190">
        <v>0</v>
      </c>
      <c r="IB62" s="190">
        <v>0</v>
      </c>
      <c r="IC62" s="190">
        <f t="shared" si="35"/>
        <v>0</v>
      </c>
      <c r="ID62" s="191"/>
      <c r="IE62" s="192">
        <v>56</v>
      </c>
      <c r="IF62" s="189" t="s">
        <v>48</v>
      </c>
      <c r="IG62" s="190">
        <v>0</v>
      </c>
      <c r="IH62" s="190">
        <v>0</v>
      </c>
      <c r="II62" s="190">
        <v>0</v>
      </c>
      <c r="IJ62" s="190">
        <f t="shared" si="36"/>
        <v>0</v>
      </c>
      <c r="IK62" s="191"/>
      <c r="IL62" s="192">
        <v>56</v>
      </c>
      <c r="IM62" s="189" t="s">
        <v>48</v>
      </c>
      <c r="IN62" s="190">
        <v>0</v>
      </c>
      <c r="IO62" s="190">
        <v>0</v>
      </c>
      <c r="IP62" s="190">
        <v>0</v>
      </c>
      <c r="IQ62" s="190">
        <f t="shared" si="37"/>
        <v>0</v>
      </c>
      <c r="IR62" s="191"/>
      <c r="IS62" s="192">
        <v>56</v>
      </c>
      <c r="IT62" s="189" t="s">
        <v>48</v>
      </c>
      <c r="IU62" s="190">
        <v>0</v>
      </c>
      <c r="IV62" s="190">
        <v>0</v>
      </c>
      <c r="IW62" s="190">
        <v>0</v>
      </c>
      <c r="IX62" s="190">
        <f t="shared" si="38"/>
        <v>0</v>
      </c>
      <c r="IY62" s="191"/>
      <c r="IZ62" s="192">
        <v>56</v>
      </c>
      <c r="JA62" s="189" t="s">
        <v>48</v>
      </c>
      <c r="JB62" s="190">
        <v>0</v>
      </c>
      <c r="JC62" s="190">
        <v>0</v>
      </c>
      <c r="JD62" s="190">
        <v>0</v>
      </c>
      <c r="JE62" s="190">
        <f t="shared" si="39"/>
        <v>0</v>
      </c>
      <c r="JF62" s="191"/>
      <c r="JG62" s="192">
        <v>56</v>
      </c>
      <c r="JH62" s="189" t="s">
        <v>48</v>
      </c>
      <c r="JI62" s="190">
        <v>0</v>
      </c>
      <c r="JJ62" s="190">
        <v>0</v>
      </c>
      <c r="JK62" s="190">
        <v>0</v>
      </c>
      <c r="JL62" s="190">
        <f t="shared" si="40"/>
        <v>0</v>
      </c>
      <c r="JM62" s="191"/>
      <c r="JN62" s="192">
        <v>56</v>
      </c>
      <c r="JO62" s="189" t="s">
        <v>48</v>
      </c>
      <c r="JP62" s="190">
        <v>0</v>
      </c>
      <c r="JQ62" s="190">
        <f t="shared" si="41"/>
        <v>0</v>
      </c>
      <c r="JR62" s="190">
        <f t="shared" si="0"/>
        <v>0</v>
      </c>
      <c r="JS62" s="190">
        <f t="shared" si="1"/>
        <v>0</v>
      </c>
      <c r="JT62" s="9"/>
    </row>
    <row r="63" spans="1:280" ht="15.75" hidden="1">
      <c r="A63" s="192">
        <v>57</v>
      </c>
      <c r="B63" s="189" t="s">
        <v>65</v>
      </c>
      <c r="C63" s="190">
        <v>0</v>
      </c>
      <c r="D63" s="190">
        <v>0</v>
      </c>
      <c r="E63" s="190">
        <v>0</v>
      </c>
      <c r="F63" s="190">
        <f t="shared" si="2"/>
        <v>0</v>
      </c>
      <c r="G63" s="191"/>
      <c r="H63" s="192">
        <v>57</v>
      </c>
      <c r="I63" s="189" t="s">
        <v>65</v>
      </c>
      <c r="J63" s="190">
        <v>0</v>
      </c>
      <c r="K63" s="190">
        <v>0</v>
      </c>
      <c r="L63" s="190">
        <v>0</v>
      </c>
      <c r="M63" s="190">
        <f t="shared" si="3"/>
        <v>0</v>
      </c>
      <c r="N63" s="191"/>
      <c r="O63" s="192">
        <v>57</v>
      </c>
      <c r="P63" s="189" t="s">
        <v>65</v>
      </c>
      <c r="Q63" s="190">
        <v>0</v>
      </c>
      <c r="R63" s="190">
        <v>0</v>
      </c>
      <c r="S63" s="190">
        <v>0</v>
      </c>
      <c r="T63" s="190">
        <f t="shared" si="4"/>
        <v>0</v>
      </c>
      <c r="U63" s="191"/>
      <c r="V63" s="192">
        <v>57</v>
      </c>
      <c r="W63" s="189" t="s">
        <v>65</v>
      </c>
      <c r="X63" s="190">
        <v>0</v>
      </c>
      <c r="Y63" s="190">
        <v>0</v>
      </c>
      <c r="Z63" s="190">
        <v>0</v>
      </c>
      <c r="AA63" s="190">
        <f t="shared" si="5"/>
        <v>0</v>
      </c>
      <c r="AB63" s="191"/>
      <c r="AC63" s="192">
        <v>57</v>
      </c>
      <c r="AD63" s="189" t="s">
        <v>65</v>
      </c>
      <c r="AE63" s="190">
        <v>0</v>
      </c>
      <c r="AF63" s="190">
        <v>0</v>
      </c>
      <c r="AG63" s="190">
        <v>0</v>
      </c>
      <c r="AH63" s="190">
        <f t="shared" si="6"/>
        <v>0</v>
      </c>
      <c r="AI63" s="191"/>
      <c r="AJ63" s="192">
        <v>57</v>
      </c>
      <c r="AK63" s="189" t="s">
        <v>65</v>
      </c>
      <c r="AL63" s="190">
        <v>0</v>
      </c>
      <c r="AM63" s="190">
        <v>0</v>
      </c>
      <c r="AN63" s="190">
        <v>0</v>
      </c>
      <c r="AO63" s="190">
        <f t="shared" si="7"/>
        <v>0</v>
      </c>
      <c r="AP63" s="191"/>
      <c r="AQ63" s="192">
        <v>57</v>
      </c>
      <c r="AR63" s="189" t="s">
        <v>65</v>
      </c>
      <c r="AS63" s="190">
        <v>0</v>
      </c>
      <c r="AT63" s="190">
        <v>0</v>
      </c>
      <c r="AU63" s="190">
        <v>0</v>
      </c>
      <c r="AV63" s="190">
        <f t="shared" si="8"/>
        <v>0</v>
      </c>
      <c r="AW63" s="191"/>
      <c r="AX63" s="192">
        <v>57</v>
      </c>
      <c r="AY63" s="189" t="s">
        <v>65</v>
      </c>
      <c r="AZ63" s="190">
        <v>0</v>
      </c>
      <c r="BA63" s="190">
        <v>0</v>
      </c>
      <c r="BB63" s="190">
        <v>0</v>
      </c>
      <c r="BC63" s="190">
        <f t="shared" si="9"/>
        <v>0</v>
      </c>
      <c r="BD63" s="191"/>
      <c r="BE63" s="192">
        <v>57</v>
      </c>
      <c r="BF63" s="189" t="s">
        <v>65</v>
      </c>
      <c r="BG63" s="190">
        <v>0</v>
      </c>
      <c r="BH63" s="190">
        <v>0</v>
      </c>
      <c r="BI63" s="190">
        <v>0</v>
      </c>
      <c r="BJ63" s="190">
        <f t="shared" si="10"/>
        <v>0</v>
      </c>
      <c r="BK63" s="191"/>
      <c r="BL63" s="192">
        <v>57</v>
      </c>
      <c r="BM63" s="189" t="s">
        <v>65</v>
      </c>
      <c r="BN63" s="190">
        <v>0</v>
      </c>
      <c r="BO63" s="190">
        <v>0</v>
      </c>
      <c r="BP63" s="190">
        <v>0</v>
      </c>
      <c r="BQ63" s="190">
        <f t="shared" si="11"/>
        <v>0</v>
      </c>
      <c r="BR63" s="191"/>
      <c r="BS63" s="192">
        <v>57</v>
      </c>
      <c r="BT63" s="189" t="s">
        <v>65</v>
      </c>
      <c r="BU63" s="190">
        <v>0</v>
      </c>
      <c r="BV63" s="190">
        <v>0</v>
      </c>
      <c r="BW63" s="190">
        <v>0</v>
      </c>
      <c r="BX63" s="190">
        <f t="shared" si="12"/>
        <v>0</v>
      </c>
      <c r="BY63" s="191"/>
      <c r="BZ63" s="192">
        <v>57</v>
      </c>
      <c r="CA63" s="189" t="s">
        <v>65</v>
      </c>
      <c r="CB63" s="190">
        <v>0</v>
      </c>
      <c r="CC63" s="190">
        <v>0</v>
      </c>
      <c r="CD63" s="190">
        <v>0</v>
      </c>
      <c r="CE63" s="190">
        <f t="shared" si="13"/>
        <v>0</v>
      </c>
      <c r="CF63" s="191"/>
      <c r="CG63" s="192">
        <v>57</v>
      </c>
      <c r="CH63" s="189" t="s">
        <v>65</v>
      </c>
      <c r="CI63" s="190">
        <v>0</v>
      </c>
      <c r="CJ63" s="190">
        <v>0</v>
      </c>
      <c r="CK63" s="190">
        <v>0</v>
      </c>
      <c r="CL63" s="190">
        <f t="shared" si="14"/>
        <v>0</v>
      </c>
      <c r="CM63" s="191"/>
      <c r="CN63" s="192">
        <v>57</v>
      </c>
      <c r="CO63" s="189" t="s">
        <v>65</v>
      </c>
      <c r="CP63" s="190">
        <v>0</v>
      </c>
      <c r="CQ63" s="190">
        <v>0</v>
      </c>
      <c r="CR63" s="190">
        <v>0</v>
      </c>
      <c r="CS63" s="190">
        <f t="shared" si="15"/>
        <v>0</v>
      </c>
      <c r="CT63" s="191"/>
      <c r="CU63" s="192">
        <v>57</v>
      </c>
      <c r="CV63" s="189" t="s">
        <v>65</v>
      </c>
      <c r="CW63" s="190">
        <v>0</v>
      </c>
      <c r="CX63" s="190">
        <v>0</v>
      </c>
      <c r="CY63" s="190">
        <v>0</v>
      </c>
      <c r="CZ63" s="190">
        <f t="shared" si="16"/>
        <v>0</v>
      </c>
      <c r="DA63" s="191"/>
      <c r="DB63" s="192">
        <v>57</v>
      </c>
      <c r="DC63" s="189" t="s">
        <v>65</v>
      </c>
      <c r="DD63" s="190">
        <v>0</v>
      </c>
      <c r="DE63" s="190">
        <v>0</v>
      </c>
      <c r="DF63" s="190">
        <v>0</v>
      </c>
      <c r="DG63" s="190">
        <f t="shared" si="17"/>
        <v>0</v>
      </c>
      <c r="DH63" s="191"/>
      <c r="DI63" s="192">
        <v>57</v>
      </c>
      <c r="DJ63" s="189" t="s">
        <v>65</v>
      </c>
      <c r="DK63" s="190">
        <v>0</v>
      </c>
      <c r="DL63" s="190">
        <v>0</v>
      </c>
      <c r="DM63" s="190">
        <v>0</v>
      </c>
      <c r="DN63" s="190">
        <f t="shared" si="18"/>
        <v>0</v>
      </c>
      <c r="DO63" s="191"/>
      <c r="DP63" s="192">
        <v>57</v>
      </c>
      <c r="DQ63" s="189" t="s">
        <v>65</v>
      </c>
      <c r="DR63" s="190">
        <v>0</v>
      </c>
      <c r="DS63" s="190">
        <v>0</v>
      </c>
      <c r="DT63" s="190">
        <v>0</v>
      </c>
      <c r="DU63" s="190">
        <f t="shared" si="19"/>
        <v>0</v>
      </c>
      <c r="DV63" s="191"/>
      <c r="DW63" s="192">
        <v>57</v>
      </c>
      <c r="DX63" s="189" t="s">
        <v>65</v>
      </c>
      <c r="DY63" s="190">
        <v>0</v>
      </c>
      <c r="DZ63" s="190">
        <v>0</v>
      </c>
      <c r="EA63" s="190">
        <v>0</v>
      </c>
      <c r="EB63" s="190">
        <f t="shared" si="20"/>
        <v>0</v>
      </c>
      <c r="EC63" s="191"/>
      <c r="ED63" s="192">
        <v>57</v>
      </c>
      <c r="EE63" s="189" t="s">
        <v>65</v>
      </c>
      <c r="EF63" s="190">
        <v>0</v>
      </c>
      <c r="EG63" s="190">
        <v>0</v>
      </c>
      <c r="EH63" s="190">
        <v>0</v>
      </c>
      <c r="EI63" s="190">
        <f t="shared" si="21"/>
        <v>0</v>
      </c>
      <c r="EJ63" s="191"/>
      <c r="EK63" s="192">
        <v>57</v>
      </c>
      <c r="EL63" s="189" t="s">
        <v>65</v>
      </c>
      <c r="EM63" s="190">
        <v>0</v>
      </c>
      <c r="EN63" s="190">
        <v>0</v>
      </c>
      <c r="EO63" s="190">
        <v>0</v>
      </c>
      <c r="EP63" s="190">
        <f t="shared" si="22"/>
        <v>0</v>
      </c>
      <c r="EQ63" s="191"/>
      <c r="ER63" s="192">
        <v>57</v>
      </c>
      <c r="ES63" s="189" t="s">
        <v>65</v>
      </c>
      <c r="ET63" s="190">
        <v>0</v>
      </c>
      <c r="EU63" s="190">
        <v>0</v>
      </c>
      <c r="EV63" s="190">
        <v>0</v>
      </c>
      <c r="EW63" s="190">
        <f t="shared" si="23"/>
        <v>0</v>
      </c>
      <c r="EX63" s="191"/>
      <c r="EY63" s="192">
        <v>57</v>
      </c>
      <c r="EZ63" s="189" t="s">
        <v>65</v>
      </c>
      <c r="FA63" s="190">
        <v>0</v>
      </c>
      <c r="FB63" s="190">
        <v>0</v>
      </c>
      <c r="FC63" s="190">
        <v>0</v>
      </c>
      <c r="FD63" s="190">
        <f t="shared" si="24"/>
        <v>0</v>
      </c>
      <c r="FE63" s="191"/>
      <c r="FF63" s="192">
        <v>57</v>
      </c>
      <c r="FG63" s="189" t="s">
        <v>65</v>
      </c>
      <c r="FH63" s="190">
        <v>0</v>
      </c>
      <c r="FI63" s="190">
        <v>0</v>
      </c>
      <c r="FJ63" s="190">
        <v>0</v>
      </c>
      <c r="FK63" s="190">
        <f t="shared" si="25"/>
        <v>0</v>
      </c>
      <c r="FL63" s="191"/>
      <c r="FM63" s="192">
        <v>57</v>
      </c>
      <c r="FN63" s="189" t="s">
        <v>65</v>
      </c>
      <c r="FO63" s="190">
        <v>0</v>
      </c>
      <c r="FP63" s="190">
        <v>0</v>
      </c>
      <c r="FQ63" s="190">
        <v>0</v>
      </c>
      <c r="FR63" s="190">
        <f t="shared" si="26"/>
        <v>0</v>
      </c>
      <c r="FS63" s="191"/>
      <c r="FT63" s="192">
        <v>57</v>
      </c>
      <c r="FU63" s="189" t="s">
        <v>65</v>
      </c>
      <c r="FV63" s="190">
        <v>0</v>
      </c>
      <c r="FW63" s="190">
        <v>0</v>
      </c>
      <c r="FX63" s="190">
        <v>0</v>
      </c>
      <c r="FY63" s="190">
        <f t="shared" si="27"/>
        <v>0</v>
      </c>
      <c r="FZ63" s="191"/>
      <c r="GA63" s="192">
        <v>57</v>
      </c>
      <c r="GB63" s="189" t="s">
        <v>65</v>
      </c>
      <c r="GC63" s="190">
        <v>0</v>
      </c>
      <c r="GD63" s="190">
        <v>0</v>
      </c>
      <c r="GE63" s="190">
        <v>0</v>
      </c>
      <c r="GF63" s="190">
        <f t="shared" si="28"/>
        <v>0</v>
      </c>
      <c r="GG63" s="191"/>
      <c r="GH63" s="192">
        <v>57</v>
      </c>
      <c r="GI63" s="189" t="s">
        <v>65</v>
      </c>
      <c r="GJ63" s="190">
        <v>0</v>
      </c>
      <c r="GK63" s="190">
        <v>0</v>
      </c>
      <c r="GL63" s="190">
        <v>0</v>
      </c>
      <c r="GM63" s="190">
        <f t="shared" si="29"/>
        <v>0</v>
      </c>
      <c r="GN63" s="191"/>
      <c r="GO63" s="192">
        <v>57</v>
      </c>
      <c r="GP63" s="189" t="s">
        <v>65</v>
      </c>
      <c r="GQ63" s="190">
        <v>0</v>
      </c>
      <c r="GR63" s="190">
        <v>0</v>
      </c>
      <c r="GS63" s="190">
        <v>0</v>
      </c>
      <c r="GT63" s="190">
        <f t="shared" si="30"/>
        <v>0</v>
      </c>
      <c r="GU63" s="191"/>
      <c r="GV63" s="192">
        <v>57</v>
      </c>
      <c r="GW63" s="189" t="s">
        <v>65</v>
      </c>
      <c r="GX63" s="190">
        <v>0</v>
      </c>
      <c r="GY63" s="190">
        <v>0</v>
      </c>
      <c r="GZ63" s="190">
        <v>0</v>
      </c>
      <c r="HA63" s="190">
        <f t="shared" si="31"/>
        <v>0</v>
      </c>
      <c r="HB63" s="191"/>
      <c r="HC63" s="192">
        <v>57</v>
      </c>
      <c r="HD63" s="189" t="s">
        <v>65</v>
      </c>
      <c r="HE63" s="190">
        <v>0</v>
      </c>
      <c r="HF63" s="190">
        <v>0</v>
      </c>
      <c r="HG63" s="190">
        <v>0</v>
      </c>
      <c r="HH63" s="190">
        <f t="shared" si="32"/>
        <v>0</v>
      </c>
      <c r="HI63" s="191"/>
      <c r="HJ63" s="192">
        <v>57</v>
      </c>
      <c r="HK63" s="189" t="s">
        <v>65</v>
      </c>
      <c r="HL63" s="190">
        <v>0</v>
      </c>
      <c r="HM63" s="190">
        <v>0</v>
      </c>
      <c r="HN63" s="190">
        <v>0</v>
      </c>
      <c r="HO63" s="190">
        <f t="shared" si="33"/>
        <v>0</v>
      </c>
      <c r="HP63" s="191"/>
      <c r="HQ63" s="192">
        <v>57</v>
      </c>
      <c r="HR63" s="189" t="s">
        <v>65</v>
      </c>
      <c r="HS63" s="190">
        <v>0</v>
      </c>
      <c r="HT63" s="190">
        <v>0</v>
      </c>
      <c r="HU63" s="190">
        <v>0</v>
      </c>
      <c r="HV63" s="190">
        <f t="shared" si="34"/>
        <v>0</v>
      </c>
      <c r="HW63" s="191"/>
      <c r="HX63" s="192">
        <v>57</v>
      </c>
      <c r="HY63" s="189" t="s">
        <v>65</v>
      </c>
      <c r="HZ63" s="190">
        <v>0</v>
      </c>
      <c r="IA63" s="190">
        <v>0</v>
      </c>
      <c r="IB63" s="190">
        <v>0</v>
      </c>
      <c r="IC63" s="190">
        <f t="shared" si="35"/>
        <v>0</v>
      </c>
      <c r="ID63" s="191"/>
      <c r="IE63" s="192">
        <v>57</v>
      </c>
      <c r="IF63" s="189" t="s">
        <v>65</v>
      </c>
      <c r="IG63" s="190">
        <v>0</v>
      </c>
      <c r="IH63" s="190">
        <v>0</v>
      </c>
      <c r="II63" s="190">
        <v>0</v>
      </c>
      <c r="IJ63" s="190">
        <f t="shared" si="36"/>
        <v>0</v>
      </c>
      <c r="IK63" s="191"/>
      <c r="IL63" s="192">
        <v>57</v>
      </c>
      <c r="IM63" s="189" t="s">
        <v>65</v>
      </c>
      <c r="IN63" s="190">
        <v>0</v>
      </c>
      <c r="IO63" s="190">
        <v>0</v>
      </c>
      <c r="IP63" s="190">
        <v>0</v>
      </c>
      <c r="IQ63" s="190">
        <f t="shared" si="37"/>
        <v>0</v>
      </c>
      <c r="IR63" s="191"/>
      <c r="IS63" s="192">
        <v>57</v>
      </c>
      <c r="IT63" s="189" t="s">
        <v>65</v>
      </c>
      <c r="IU63" s="190">
        <v>0</v>
      </c>
      <c r="IV63" s="190">
        <v>0</v>
      </c>
      <c r="IW63" s="190">
        <v>0</v>
      </c>
      <c r="IX63" s="190">
        <f t="shared" si="38"/>
        <v>0</v>
      </c>
      <c r="IY63" s="191"/>
      <c r="IZ63" s="192">
        <v>57</v>
      </c>
      <c r="JA63" s="189" t="s">
        <v>65</v>
      </c>
      <c r="JB63" s="190">
        <v>0</v>
      </c>
      <c r="JC63" s="190">
        <v>0</v>
      </c>
      <c r="JD63" s="190">
        <v>0</v>
      </c>
      <c r="JE63" s="190">
        <f t="shared" si="39"/>
        <v>0</v>
      </c>
      <c r="JF63" s="191"/>
      <c r="JG63" s="192">
        <v>57</v>
      </c>
      <c r="JH63" s="189" t="s">
        <v>65</v>
      </c>
      <c r="JI63" s="190">
        <v>0</v>
      </c>
      <c r="JJ63" s="190">
        <v>0</v>
      </c>
      <c r="JK63" s="190">
        <v>0</v>
      </c>
      <c r="JL63" s="190">
        <f t="shared" si="40"/>
        <v>0</v>
      </c>
      <c r="JM63" s="191"/>
      <c r="JN63" s="192">
        <v>57</v>
      </c>
      <c r="JO63" s="189" t="s">
        <v>65</v>
      </c>
      <c r="JP63" s="190">
        <v>0</v>
      </c>
      <c r="JQ63" s="190">
        <f t="shared" si="41"/>
        <v>0</v>
      </c>
      <c r="JR63" s="190">
        <f t="shared" si="0"/>
        <v>0</v>
      </c>
      <c r="JS63" s="190">
        <f t="shared" si="1"/>
        <v>0</v>
      </c>
      <c r="JT63" s="9"/>
    </row>
    <row r="64" spans="1:280" ht="15.75" hidden="1">
      <c r="A64" s="192">
        <v>58</v>
      </c>
      <c r="B64" s="189" t="s">
        <v>49</v>
      </c>
      <c r="C64" s="190">
        <v>0</v>
      </c>
      <c r="D64" s="190">
        <v>0</v>
      </c>
      <c r="E64" s="190">
        <v>0</v>
      </c>
      <c r="F64" s="190">
        <f t="shared" si="2"/>
        <v>0</v>
      </c>
      <c r="G64" s="191"/>
      <c r="H64" s="192">
        <v>58</v>
      </c>
      <c r="I64" s="189" t="s">
        <v>49</v>
      </c>
      <c r="J64" s="190">
        <v>0</v>
      </c>
      <c r="K64" s="190">
        <v>0</v>
      </c>
      <c r="L64" s="190">
        <v>0</v>
      </c>
      <c r="M64" s="190">
        <f t="shared" si="3"/>
        <v>0</v>
      </c>
      <c r="N64" s="191"/>
      <c r="O64" s="192">
        <v>58</v>
      </c>
      <c r="P64" s="189" t="s">
        <v>49</v>
      </c>
      <c r="Q64" s="190">
        <v>0</v>
      </c>
      <c r="R64" s="190">
        <v>0</v>
      </c>
      <c r="S64" s="190">
        <v>0</v>
      </c>
      <c r="T64" s="190">
        <f t="shared" si="4"/>
        <v>0</v>
      </c>
      <c r="U64" s="191"/>
      <c r="V64" s="192">
        <v>58</v>
      </c>
      <c r="W64" s="189" t="s">
        <v>49</v>
      </c>
      <c r="X64" s="190">
        <v>0</v>
      </c>
      <c r="Y64" s="190">
        <v>0</v>
      </c>
      <c r="Z64" s="190">
        <v>0</v>
      </c>
      <c r="AA64" s="190">
        <f t="shared" si="5"/>
        <v>0</v>
      </c>
      <c r="AB64" s="191"/>
      <c r="AC64" s="192">
        <v>58</v>
      </c>
      <c r="AD64" s="189" t="s">
        <v>49</v>
      </c>
      <c r="AE64" s="190">
        <v>0</v>
      </c>
      <c r="AF64" s="190">
        <v>0</v>
      </c>
      <c r="AG64" s="190">
        <v>0</v>
      </c>
      <c r="AH64" s="190">
        <f t="shared" si="6"/>
        <v>0</v>
      </c>
      <c r="AI64" s="191"/>
      <c r="AJ64" s="192">
        <v>58</v>
      </c>
      <c r="AK64" s="189" t="s">
        <v>49</v>
      </c>
      <c r="AL64" s="190">
        <v>0</v>
      </c>
      <c r="AM64" s="190">
        <v>0</v>
      </c>
      <c r="AN64" s="190">
        <v>0</v>
      </c>
      <c r="AO64" s="190">
        <f t="shared" si="7"/>
        <v>0</v>
      </c>
      <c r="AP64" s="191"/>
      <c r="AQ64" s="192">
        <v>58</v>
      </c>
      <c r="AR64" s="189" t="s">
        <v>49</v>
      </c>
      <c r="AS64" s="190">
        <v>0</v>
      </c>
      <c r="AT64" s="190">
        <v>0</v>
      </c>
      <c r="AU64" s="190">
        <v>0</v>
      </c>
      <c r="AV64" s="190">
        <f t="shared" si="8"/>
        <v>0</v>
      </c>
      <c r="AW64" s="191"/>
      <c r="AX64" s="192">
        <v>58</v>
      </c>
      <c r="AY64" s="189" t="s">
        <v>49</v>
      </c>
      <c r="AZ64" s="190">
        <v>0</v>
      </c>
      <c r="BA64" s="190">
        <v>0</v>
      </c>
      <c r="BB64" s="190">
        <v>0</v>
      </c>
      <c r="BC64" s="190">
        <f t="shared" si="9"/>
        <v>0</v>
      </c>
      <c r="BD64" s="191"/>
      <c r="BE64" s="192">
        <v>58</v>
      </c>
      <c r="BF64" s="189" t="s">
        <v>49</v>
      </c>
      <c r="BG64" s="190">
        <v>0</v>
      </c>
      <c r="BH64" s="190">
        <v>0</v>
      </c>
      <c r="BI64" s="190">
        <v>0</v>
      </c>
      <c r="BJ64" s="190">
        <f t="shared" si="10"/>
        <v>0</v>
      </c>
      <c r="BK64" s="191"/>
      <c r="BL64" s="192">
        <v>58</v>
      </c>
      <c r="BM64" s="189" t="s">
        <v>49</v>
      </c>
      <c r="BN64" s="190">
        <v>0</v>
      </c>
      <c r="BO64" s="190">
        <v>0</v>
      </c>
      <c r="BP64" s="190">
        <v>0</v>
      </c>
      <c r="BQ64" s="190">
        <f t="shared" si="11"/>
        <v>0</v>
      </c>
      <c r="BR64" s="191"/>
      <c r="BS64" s="192">
        <v>58</v>
      </c>
      <c r="BT64" s="189" t="s">
        <v>49</v>
      </c>
      <c r="BU64" s="190">
        <v>0</v>
      </c>
      <c r="BV64" s="190">
        <v>0</v>
      </c>
      <c r="BW64" s="190">
        <v>0</v>
      </c>
      <c r="BX64" s="190">
        <f t="shared" si="12"/>
        <v>0</v>
      </c>
      <c r="BY64" s="191"/>
      <c r="BZ64" s="192">
        <v>58</v>
      </c>
      <c r="CA64" s="189" t="s">
        <v>49</v>
      </c>
      <c r="CB64" s="190">
        <v>0</v>
      </c>
      <c r="CC64" s="190">
        <v>0</v>
      </c>
      <c r="CD64" s="190">
        <v>0</v>
      </c>
      <c r="CE64" s="190">
        <f t="shared" si="13"/>
        <v>0</v>
      </c>
      <c r="CF64" s="191"/>
      <c r="CG64" s="192">
        <v>58</v>
      </c>
      <c r="CH64" s="189" t="s">
        <v>49</v>
      </c>
      <c r="CI64" s="190">
        <v>0</v>
      </c>
      <c r="CJ64" s="190">
        <v>0</v>
      </c>
      <c r="CK64" s="190">
        <v>0</v>
      </c>
      <c r="CL64" s="190">
        <f t="shared" si="14"/>
        <v>0</v>
      </c>
      <c r="CM64" s="191"/>
      <c r="CN64" s="192">
        <v>58</v>
      </c>
      <c r="CO64" s="189" t="s">
        <v>49</v>
      </c>
      <c r="CP64" s="190">
        <v>0</v>
      </c>
      <c r="CQ64" s="190">
        <v>0</v>
      </c>
      <c r="CR64" s="190">
        <v>0</v>
      </c>
      <c r="CS64" s="190">
        <f t="shared" si="15"/>
        <v>0</v>
      </c>
      <c r="CT64" s="191"/>
      <c r="CU64" s="192">
        <v>58</v>
      </c>
      <c r="CV64" s="189" t="s">
        <v>49</v>
      </c>
      <c r="CW64" s="190">
        <v>0</v>
      </c>
      <c r="CX64" s="190">
        <v>0</v>
      </c>
      <c r="CY64" s="190">
        <v>0</v>
      </c>
      <c r="CZ64" s="190">
        <f t="shared" si="16"/>
        <v>0</v>
      </c>
      <c r="DA64" s="191"/>
      <c r="DB64" s="192">
        <v>58</v>
      </c>
      <c r="DC64" s="189" t="s">
        <v>49</v>
      </c>
      <c r="DD64" s="190">
        <v>0</v>
      </c>
      <c r="DE64" s="190">
        <v>0</v>
      </c>
      <c r="DF64" s="190">
        <v>0</v>
      </c>
      <c r="DG64" s="190">
        <f t="shared" si="17"/>
        <v>0</v>
      </c>
      <c r="DH64" s="191"/>
      <c r="DI64" s="192">
        <v>58</v>
      </c>
      <c r="DJ64" s="189" t="s">
        <v>49</v>
      </c>
      <c r="DK64" s="190">
        <v>0</v>
      </c>
      <c r="DL64" s="190">
        <v>0</v>
      </c>
      <c r="DM64" s="190">
        <v>0</v>
      </c>
      <c r="DN64" s="190">
        <f t="shared" si="18"/>
        <v>0</v>
      </c>
      <c r="DO64" s="191"/>
      <c r="DP64" s="192">
        <v>58</v>
      </c>
      <c r="DQ64" s="189" t="s">
        <v>49</v>
      </c>
      <c r="DR64" s="190">
        <v>0</v>
      </c>
      <c r="DS64" s="190">
        <v>0</v>
      </c>
      <c r="DT64" s="190">
        <v>0</v>
      </c>
      <c r="DU64" s="190">
        <f t="shared" si="19"/>
        <v>0</v>
      </c>
      <c r="DV64" s="191"/>
      <c r="DW64" s="192">
        <v>58</v>
      </c>
      <c r="DX64" s="189" t="s">
        <v>49</v>
      </c>
      <c r="DY64" s="190">
        <v>0</v>
      </c>
      <c r="DZ64" s="190">
        <v>0</v>
      </c>
      <c r="EA64" s="190">
        <v>0</v>
      </c>
      <c r="EB64" s="190">
        <f t="shared" si="20"/>
        <v>0</v>
      </c>
      <c r="EC64" s="191"/>
      <c r="ED64" s="192">
        <v>58</v>
      </c>
      <c r="EE64" s="189" t="s">
        <v>49</v>
      </c>
      <c r="EF64" s="190">
        <v>0</v>
      </c>
      <c r="EG64" s="190">
        <v>0</v>
      </c>
      <c r="EH64" s="190">
        <v>0</v>
      </c>
      <c r="EI64" s="190">
        <f t="shared" si="21"/>
        <v>0</v>
      </c>
      <c r="EJ64" s="191"/>
      <c r="EK64" s="192">
        <v>58</v>
      </c>
      <c r="EL64" s="189" t="s">
        <v>49</v>
      </c>
      <c r="EM64" s="190">
        <v>0</v>
      </c>
      <c r="EN64" s="190">
        <v>0</v>
      </c>
      <c r="EO64" s="190">
        <v>0</v>
      </c>
      <c r="EP64" s="190">
        <f t="shared" si="22"/>
        <v>0</v>
      </c>
      <c r="EQ64" s="191"/>
      <c r="ER64" s="192">
        <v>58</v>
      </c>
      <c r="ES64" s="189" t="s">
        <v>49</v>
      </c>
      <c r="ET64" s="190">
        <v>0</v>
      </c>
      <c r="EU64" s="190">
        <v>0</v>
      </c>
      <c r="EV64" s="190">
        <v>0</v>
      </c>
      <c r="EW64" s="190">
        <f t="shared" si="23"/>
        <v>0</v>
      </c>
      <c r="EX64" s="191"/>
      <c r="EY64" s="192">
        <v>58</v>
      </c>
      <c r="EZ64" s="189" t="s">
        <v>49</v>
      </c>
      <c r="FA64" s="190">
        <v>0</v>
      </c>
      <c r="FB64" s="190">
        <v>0</v>
      </c>
      <c r="FC64" s="190">
        <v>0</v>
      </c>
      <c r="FD64" s="190">
        <f t="shared" si="24"/>
        <v>0</v>
      </c>
      <c r="FE64" s="191"/>
      <c r="FF64" s="192">
        <v>58</v>
      </c>
      <c r="FG64" s="189" t="s">
        <v>49</v>
      </c>
      <c r="FH64" s="190">
        <v>0</v>
      </c>
      <c r="FI64" s="190">
        <v>0</v>
      </c>
      <c r="FJ64" s="190">
        <v>0</v>
      </c>
      <c r="FK64" s="190">
        <f t="shared" si="25"/>
        <v>0</v>
      </c>
      <c r="FL64" s="191"/>
      <c r="FM64" s="192">
        <v>58</v>
      </c>
      <c r="FN64" s="189" t="s">
        <v>49</v>
      </c>
      <c r="FO64" s="190">
        <v>0</v>
      </c>
      <c r="FP64" s="190">
        <v>0</v>
      </c>
      <c r="FQ64" s="190">
        <v>0</v>
      </c>
      <c r="FR64" s="190">
        <f t="shared" si="26"/>
        <v>0</v>
      </c>
      <c r="FS64" s="191"/>
      <c r="FT64" s="192">
        <v>58</v>
      </c>
      <c r="FU64" s="189" t="s">
        <v>49</v>
      </c>
      <c r="FV64" s="190">
        <v>0</v>
      </c>
      <c r="FW64" s="190">
        <v>0</v>
      </c>
      <c r="FX64" s="190">
        <v>0</v>
      </c>
      <c r="FY64" s="190">
        <f t="shared" si="27"/>
        <v>0</v>
      </c>
      <c r="FZ64" s="191"/>
      <c r="GA64" s="192">
        <v>58</v>
      </c>
      <c r="GB64" s="189" t="s">
        <v>49</v>
      </c>
      <c r="GC64" s="190">
        <v>0</v>
      </c>
      <c r="GD64" s="190">
        <v>0</v>
      </c>
      <c r="GE64" s="190">
        <v>0</v>
      </c>
      <c r="GF64" s="190">
        <f t="shared" si="28"/>
        <v>0</v>
      </c>
      <c r="GG64" s="191"/>
      <c r="GH64" s="192">
        <v>58</v>
      </c>
      <c r="GI64" s="189" t="s">
        <v>49</v>
      </c>
      <c r="GJ64" s="190">
        <v>0</v>
      </c>
      <c r="GK64" s="190">
        <v>0</v>
      </c>
      <c r="GL64" s="190">
        <v>0</v>
      </c>
      <c r="GM64" s="190">
        <f t="shared" si="29"/>
        <v>0</v>
      </c>
      <c r="GN64" s="191"/>
      <c r="GO64" s="192">
        <v>58</v>
      </c>
      <c r="GP64" s="189" t="s">
        <v>49</v>
      </c>
      <c r="GQ64" s="190">
        <v>0</v>
      </c>
      <c r="GR64" s="190">
        <v>0</v>
      </c>
      <c r="GS64" s="190">
        <v>0</v>
      </c>
      <c r="GT64" s="190">
        <f t="shared" si="30"/>
        <v>0</v>
      </c>
      <c r="GU64" s="191"/>
      <c r="GV64" s="192">
        <v>58</v>
      </c>
      <c r="GW64" s="189" t="s">
        <v>49</v>
      </c>
      <c r="GX64" s="190">
        <v>0</v>
      </c>
      <c r="GY64" s="190">
        <v>0</v>
      </c>
      <c r="GZ64" s="190">
        <v>0</v>
      </c>
      <c r="HA64" s="190">
        <f t="shared" si="31"/>
        <v>0</v>
      </c>
      <c r="HB64" s="191"/>
      <c r="HC64" s="192">
        <v>58</v>
      </c>
      <c r="HD64" s="189" t="s">
        <v>49</v>
      </c>
      <c r="HE64" s="190">
        <v>0</v>
      </c>
      <c r="HF64" s="190">
        <v>0</v>
      </c>
      <c r="HG64" s="190">
        <v>0</v>
      </c>
      <c r="HH64" s="190">
        <f t="shared" si="32"/>
        <v>0</v>
      </c>
      <c r="HI64" s="191"/>
      <c r="HJ64" s="192">
        <v>58</v>
      </c>
      <c r="HK64" s="189" t="s">
        <v>49</v>
      </c>
      <c r="HL64" s="190">
        <v>0</v>
      </c>
      <c r="HM64" s="190">
        <v>0</v>
      </c>
      <c r="HN64" s="190">
        <v>0</v>
      </c>
      <c r="HO64" s="190">
        <f t="shared" si="33"/>
        <v>0</v>
      </c>
      <c r="HP64" s="191"/>
      <c r="HQ64" s="192">
        <v>58</v>
      </c>
      <c r="HR64" s="189" t="s">
        <v>49</v>
      </c>
      <c r="HS64" s="190">
        <v>0</v>
      </c>
      <c r="HT64" s="190">
        <v>0</v>
      </c>
      <c r="HU64" s="190">
        <v>0</v>
      </c>
      <c r="HV64" s="190">
        <f t="shared" si="34"/>
        <v>0</v>
      </c>
      <c r="HW64" s="191"/>
      <c r="HX64" s="192">
        <v>58</v>
      </c>
      <c r="HY64" s="189" t="s">
        <v>49</v>
      </c>
      <c r="HZ64" s="190">
        <v>0</v>
      </c>
      <c r="IA64" s="190">
        <v>0</v>
      </c>
      <c r="IB64" s="190">
        <v>0</v>
      </c>
      <c r="IC64" s="190">
        <f t="shared" si="35"/>
        <v>0</v>
      </c>
      <c r="ID64" s="191"/>
      <c r="IE64" s="192">
        <v>58</v>
      </c>
      <c r="IF64" s="189" t="s">
        <v>49</v>
      </c>
      <c r="IG64" s="190">
        <v>0</v>
      </c>
      <c r="IH64" s="190">
        <v>0</v>
      </c>
      <c r="II64" s="190">
        <v>0</v>
      </c>
      <c r="IJ64" s="190">
        <f t="shared" si="36"/>
        <v>0</v>
      </c>
      <c r="IK64" s="191"/>
      <c r="IL64" s="192">
        <v>58</v>
      </c>
      <c r="IM64" s="189" t="s">
        <v>49</v>
      </c>
      <c r="IN64" s="190">
        <v>0</v>
      </c>
      <c r="IO64" s="190">
        <v>0</v>
      </c>
      <c r="IP64" s="190">
        <v>0</v>
      </c>
      <c r="IQ64" s="190">
        <f t="shared" si="37"/>
        <v>0</v>
      </c>
      <c r="IR64" s="191"/>
      <c r="IS64" s="192">
        <v>58</v>
      </c>
      <c r="IT64" s="189" t="s">
        <v>49</v>
      </c>
      <c r="IU64" s="190">
        <v>0</v>
      </c>
      <c r="IV64" s="190">
        <v>0</v>
      </c>
      <c r="IW64" s="190">
        <v>0</v>
      </c>
      <c r="IX64" s="190">
        <f t="shared" si="38"/>
        <v>0</v>
      </c>
      <c r="IY64" s="191"/>
      <c r="IZ64" s="192">
        <v>58</v>
      </c>
      <c r="JA64" s="189" t="s">
        <v>49</v>
      </c>
      <c r="JB64" s="190">
        <v>0</v>
      </c>
      <c r="JC64" s="190">
        <v>0</v>
      </c>
      <c r="JD64" s="190">
        <v>0</v>
      </c>
      <c r="JE64" s="190">
        <f t="shared" si="39"/>
        <v>0</v>
      </c>
      <c r="JF64" s="191"/>
      <c r="JG64" s="192">
        <v>58</v>
      </c>
      <c r="JH64" s="189" t="s">
        <v>49</v>
      </c>
      <c r="JI64" s="190">
        <v>0</v>
      </c>
      <c r="JJ64" s="190">
        <v>0</v>
      </c>
      <c r="JK64" s="190">
        <v>0</v>
      </c>
      <c r="JL64" s="190">
        <f t="shared" si="40"/>
        <v>0</v>
      </c>
      <c r="JM64" s="191"/>
      <c r="JN64" s="192">
        <v>58</v>
      </c>
      <c r="JO64" s="189" t="s">
        <v>49</v>
      </c>
      <c r="JP64" s="190">
        <v>0</v>
      </c>
      <c r="JQ64" s="190">
        <f t="shared" si="41"/>
        <v>0</v>
      </c>
      <c r="JR64" s="190">
        <f t="shared" si="0"/>
        <v>0</v>
      </c>
      <c r="JS64" s="190">
        <f t="shared" si="1"/>
        <v>0</v>
      </c>
      <c r="JT64" s="9"/>
    </row>
    <row r="65" spans="1:280" ht="15.75" hidden="1">
      <c r="A65" s="192">
        <v>59</v>
      </c>
      <c r="B65" s="189" t="s">
        <v>66</v>
      </c>
      <c r="C65" s="190">
        <v>0</v>
      </c>
      <c r="D65" s="190">
        <v>0</v>
      </c>
      <c r="E65" s="190">
        <v>0</v>
      </c>
      <c r="F65" s="190">
        <f t="shared" si="2"/>
        <v>0</v>
      </c>
      <c r="G65" s="191"/>
      <c r="H65" s="192">
        <v>59</v>
      </c>
      <c r="I65" s="189" t="s">
        <v>66</v>
      </c>
      <c r="J65" s="190">
        <v>0</v>
      </c>
      <c r="K65" s="190">
        <v>0</v>
      </c>
      <c r="L65" s="190">
        <v>0</v>
      </c>
      <c r="M65" s="190">
        <f t="shared" si="3"/>
        <v>0</v>
      </c>
      <c r="N65" s="191"/>
      <c r="O65" s="192">
        <v>59</v>
      </c>
      <c r="P65" s="189" t="s">
        <v>66</v>
      </c>
      <c r="Q65" s="190">
        <v>0</v>
      </c>
      <c r="R65" s="190">
        <v>0</v>
      </c>
      <c r="S65" s="190">
        <v>0</v>
      </c>
      <c r="T65" s="190">
        <f t="shared" si="4"/>
        <v>0</v>
      </c>
      <c r="U65" s="191"/>
      <c r="V65" s="192">
        <v>59</v>
      </c>
      <c r="W65" s="189" t="s">
        <v>66</v>
      </c>
      <c r="X65" s="190">
        <v>0</v>
      </c>
      <c r="Y65" s="190">
        <v>0</v>
      </c>
      <c r="Z65" s="190">
        <v>0</v>
      </c>
      <c r="AA65" s="190">
        <f t="shared" si="5"/>
        <v>0</v>
      </c>
      <c r="AB65" s="191"/>
      <c r="AC65" s="192">
        <v>59</v>
      </c>
      <c r="AD65" s="189" t="s">
        <v>66</v>
      </c>
      <c r="AE65" s="190">
        <v>0</v>
      </c>
      <c r="AF65" s="190">
        <v>0</v>
      </c>
      <c r="AG65" s="190">
        <v>0</v>
      </c>
      <c r="AH65" s="190">
        <f t="shared" si="6"/>
        <v>0</v>
      </c>
      <c r="AI65" s="191"/>
      <c r="AJ65" s="192">
        <v>59</v>
      </c>
      <c r="AK65" s="189" t="s">
        <v>66</v>
      </c>
      <c r="AL65" s="190">
        <v>0</v>
      </c>
      <c r="AM65" s="190">
        <v>0</v>
      </c>
      <c r="AN65" s="190">
        <v>0</v>
      </c>
      <c r="AO65" s="190">
        <f t="shared" si="7"/>
        <v>0</v>
      </c>
      <c r="AP65" s="191"/>
      <c r="AQ65" s="192">
        <v>59</v>
      </c>
      <c r="AR65" s="189" t="s">
        <v>66</v>
      </c>
      <c r="AS65" s="190">
        <v>0</v>
      </c>
      <c r="AT65" s="190">
        <v>0</v>
      </c>
      <c r="AU65" s="190">
        <v>0</v>
      </c>
      <c r="AV65" s="190">
        <f t="shared" si="8"/>
        <v>0</v>
      </c>
      <c r="AW65" s="191"/>
      <c r="AX65" s="192">
        <v>59</v>
      </c>
      <c r="AY65" s="189" t="s">
        <v>66</v>
      </c>
      <c r="AZ65" s="190">
        <v>0</v>
      </c>
      <c r="BA65" s="190">
        <v>0</v>
      </c>
      <c r="BB65" s="190">
        <v>0</v>
      </c>
      <c r="BC65" s="190">
        <f t="shared" si="9"/>
        <v>0</v>
      </c>
      <c r="BD65" s="191"/>
      <c r="BE65" s="192">
        <v>59</v>
      </c>
      <c r="BF65" s="189" t="s">
        <v>66</v>
      </c>
      <c r="BG65" s="190">
        <v>0</v>
      </c>
      <c r="BH65" s="190">
        <v>0</v>
      </c>
      <c r="BI65" s="190">
        <v>0</v>
      </c>
      <c r="BJ65" s="190">
        <f t="shared" si="10"/>
        <v>0</v>
      </c>
      <c r="BK65" s="191"/>
      <c r="BL65" s="192">
        <v>59</v>
      </c>
      <c r="BM65" s="189" t="s">
        <v>66</v>
      </c>
      <c r="BN65" s="190">
        <v>0</v>
      </c>
      <c r="BO65" s="190">
        <v>0</v>
      </c>
      <c r="BP65" s="190">
        <v>0</v>
      </c>
      <c r="BQ65" s="190">
        <f t="shared" si="11"/>
        <v>0</v>
      </c>
      <c r="BR65" s="191"/>
      <c r="BS65" s="192">
        <v>59</v>
      </c>
      <c r="BT65" s="189" t="s">
        <v>66</v>
      </c>
      <c r="BU65" s="190">
        <v>0</v>
      </c>
      <c r="BV65" s="190">
        <v>0</v>
      </c>
      <c r="BW65" s="190">
        <v>0</v>
      </c>
      <c r="BX65" s="190">
        <f t="shared" si="12"/>
        <v>0</v>
      </c>
      <c r="BY65" s="191"/>
      <c r="BZ65" s="192">
        <v>59</v>
      </c>
      <c r="CA65" s="189" t="s">
        <v>66</v>
      </c>
      <c r="CB65" s="190">
        <v>0</v>
      </c>
      <c r="CC65" s="190">
        <v>0</v>
      </c>
      <c r="CD65" s="190">
        <v>0</v>
      </c>
      <c r="CE65" s="190">
        <f t="shared" si="13"/>
        <v>0</v>
      </c>
      <c r="CF65" s="191"/>
      <c r="CG65" s="192">
        <v>59</v>
      </c>
      <c r="CH65" s="189" t="s">
        <v>66</v>
      </c>
      <c r="CI65" s="190">
        <v>0</v>
      </c>
      <c r="CJ65" s="190">
        <v>0</v>
      </c>
      <c r="CK65" s="190">
        <v>0</v>
      </c>
      <c r="CL65" s="190">
        <f t="shared" si="14"/>
        <v>0</v>
      </c>
      <c r="CM65" s="191"/>
      <c r="CN65" s="192">
        <v>59</v>
      </c>
      <c r="CO65" s="189" t="s">
        <v>66</v>
      </c>
      <c r="CP65" s="190">
        <v>0</v>
      </c>
      <c r="CQ65" s="190">
        <v>0</v>
      </c>
      <c r="CR65" s="190">
        <v>0</v>
      </c>
      <c r="CS65" s="190">
        <f t="shared" si="15"/>
        <v>0</v>
      </c>
      <c r="CT65" s="191"/>
      <c r="CU65" s="192">
        <v>59</v>
      </c>
      <c r="CV65" s="189" t="s">
        <v>66</v>
      </c>
      <c r="CW65" s="190">
        <v>0</v>
      </c>
      <c r="CX65" s="190">
        <v>0</v>
      </c>
      <c r="CY65" s="190">
        <v>0</v>
      </c>
      <c r="CZ65" s="190">
        <f t="shared" si="16"/>
        <v>0</v>
      </c>
      <c r="DA65" s="191"/>
      <c r="DB65" s="192">
        <v>59</v>
      </c>
      <c r="DC65" s="189" t="s">
        <v>66</v>
      </c>
      <c r="DD65" s="190">
        <v>0</v>
      </c>
      <c r="DE65" s="190">
        <v>0</v>
      </c>
      <c r="DF65" s="190">
        <v>0</v>
      </c>
      <c r="DG65" s="190">
        <f t="shared" si="17"/>
        <v>0</v>
      </c>
      <c r="DH65" s="191"/>
      <c r="DI65" s="192">
        <v>59</v>
      </c>
      <c r="DJ65" s="189" t="s">
        <v>66</v>
      </c>
      <c r="DK65" s="190">
        <v>0</v>
      </c>
      <c r="DL65" s="190">
        <v>0</v>
      </c>
      <c r="DM65" s="190">
        <v>0</v>
      </c>
      <c r="DN65" s="190">
        <f t="shared" si="18"/>
        <v>0</v>
      </c>
      <c r="DO65" s="191"/>
      <c r="DP65" s="192">
        <v>59</v>
      </c>
      <c r="DQ65" s="189" t="s">
        <v>66</v>
      </c>
      <c r="DR65" s="190">
        <v>0</v>
      </c>
      <c r="DS65" s="190">
        <v>0</v>
      </c>
      <c r="DT65" s="190">
        <v>0</v>
      </c>
      <c r="DU65" s="190">
        <f t="shared" si="19"/>
        <v>0</v>
      </c>
      <c r="DV65" s="191"/>
      <c r="DW65" s="192">
        <v>59</v>
      </c>
      <c r="DX65" s="189" t="s">
        <v>66</v>
      </c>
      <c r="DY65" s="190">
        <v>0</v>
      </c>
      <c r="DZ65" s="190">
        <v>0</v>
      </c>
      <c r="EA65" s="190">
        <v>0</v>
      </c>
      <c r="EB65" s="190">
        <f t="shared" si="20"/>
        <v>0</v>
      </c>
      <c r="EC65" s="191"/>
      <c r="ED65" s="192">
        <v>59</v>
      </c>
      <c r="EE65" s="189" t="s">
        <v>66</v>
      </c>
      <c r="EF65" s="190">
        <v>0</v>
      </c>
      <c r="EG65" s="190">
        <v>0</v>
      </c>
      <c r="EH65" s="190">
        <v>0</v>
      </c>
      <c r="EI65" s="190">
        <f t="shared" si="21"/>
        <v>0</v>
      </c>
      <c r="EJ65" s="191"/>
      <c r="EK65" s="192">
        <v>59</v>
      </c>
      <c r="EL65" s="189" t="s">
        <v>66</v>
      </c>
      <c r="EM65" s="190">
        <v>0</v>
      </c>
      <c r="EN65" s="190">
        <v>0</v>
      </c>
      <c r="EO65" s="190">
        <v>0</v>
      </c>
      <c r="EP65" s="190">
        <f t="shared" si="22"/>
        <v>0</v>
      </c>
      <c r="EQ65" s="191"/>
      <c r="ER65" s="192">
        <v>59</v>
      </c>
      <c r="ES65" s="189" t="s">
        <v>66</v>
      </c>
      <c r="ET65" s="190">
        <v>0</v>
      </c>
      <c r="EU65" s="190">
        <v>0</v>
      </c>
      <c r="EV65" s="190">
        <v>0</v>
      </c>
      <c r="EW65" s="190">
        <f t="shared" si="23"/>
        <v>0</v>
      </c>
      <c r="EX65" s="191"/>
      <c r="EY65" s="192">
        <v>59</v>
      </c>
      <c r="EZ65" s="189" t="s">
        <v>66</v>
      </c>
      <c r="FA65" s="190">
        <v>0</v>
      </c>
      <c r="FB65" s="190">
        <v>0</v>
      </c>
      <c r="FC65" s="190">
        <v>0</v>
      </c>
      <c r="FD65" s="190">
        <f t="shared" si="24"/>
        <v>0</v>
      </c>
      <c r="FE65" s="191"/>
      <c r="FF65" s="192">
        <v>59</v>
      </c>
      <c r="FG65" s="189" t="s">
        <v>66</v>
      </c>
      <c r="FH65" s="190">
        <v>0</v>
      </c>
      <c r="FI65" s="190">
        <v>0</v>
      </c>
      <c r="FJ65" s="190">
        <v>0</v>
      </c>
      <c r="FK65" s="190">
        <f t="shared" si="25"/>
        <v>0</v>
      </c>
      <c r="FL65" s="191"/>
      <c r="FM65" s="192">
        <v>59</v>
      </c>
      <c r="FN65" s="189" t="s">
        <v>66</v>
      </c>
      <c r="FO65" s="190">
        <v>0</v>
      </c>
      <c r="FP65" s="190">
        <v>0</v>
      </c>
      <c r="FQ65" s="190">
        <v>0</v>
      </c>
      <c r="FR65" s="190">
        <f t="shared" si="26"/>
        <v>0</v>
      </c>
      <c r="FS65" s="191"/>
      <c r="FT65" s="192">
        <v>59</v>
      </c>
      <c r="FU65" s="189" t="s">
        <v>66</v>
      </c>
      <c r="FV65" s="190">
        <v>0</v>
      </c>
      <c r="FW65" s="190">
        <v>0</v>
      </c>
      <c r="FX65" s="190">
        <v>0</v>
      </c>
      <c r="FY65" s="190">
        <f t="shared" si="27"/>
        <v>0</v>
      </c>
      <c r="FZ65" s="191"/>
      <c r="GA65" s="192">
        <v>59</v>
      </c>
      <c r="GB65" s="189" t="s">
        <v>66</v>
      </c>
      <c r="GC65" s="190">
        <v>0</v>
      </c>
      <c r="GD65" s="190">
        <v>0</v>
      </c>
      <c r="GE65" s="190">
        <v>0</v>
      </c>
      <c r="GF65" s="190">
        <f t="shared" si="28"/>
        <v>0</v>
      </c>
      <c r="GG65" s="191"/>
      <c r="GH65" s="192">
        <v>59</v>
      </c>
      <c r="GI65" s="189" t="s">
        <v>66</v>
      </c>
      <c r="GJ65" s="190">
        <v>0</v>
      </c>
      <c r="GK65" s="190">
        <v>0</v>
      </c>
      <c r="GL65" s="190">
        <v>0</v>
      </c>
      <c r="GM65" s="190">
        <f t="shared" si="29"/>
        <v>0</v>
      </c>
      <c r="GN65" s="191"/>
      <c r="GO65" s="192">
        <v>59</v>
      </c>
      <c r="GP65" s="189" t="s">
        <v>66</v>
      </c>
      <c r="GQ65" s="190">
        <v>0</v>
      </c>
      <c r="GR65" s="190">
        <v>0</v>
      </c>
      <c r="GS65" s="190">
        <v>0</v>
      </c>
      <c r="GT65" s="190">
        <f t="shared" si="30"/>
        <v>0</v>
      </c>
      <c r="GU65" s="191"/>
      <c r="GV65" s="192">
        <v>59</v>
      </c>
      <c r="GW65" s="189" t="s">
        <v>66</v>
      </c>
      <c r="GX65" s="190">
        <v>0</v>
      </c>
      <c r="GY65" s="190">
        <v>0</v>
      </c>
      <c r="GZ65" s="190">
        <v>0</v>
      </c>
      <c r="HA65" s="190">
        <f t="shared" si="31"/>
        <v>0</v>
      </c>
      <c r="HB65" s="191"/>
      <c r="HC65" s="192">
        <v>59</v>
      </c>
      <c r="HD65" s="189" t="s">
        <v>66</v>
      </c>
      <c r="HE65" s="190">
        <v>0</v>
      </c>
      <c r="HF65" s="190">
        <v>0</v>
      </c>
      <c r="HG65" s="190">
        <v>0</v>
      </c>
      <c r="HH65" s="190">
        <f t="shared" si="32"/>
        <v>0</v>
      </c>
      <c r="HI65" s="191"/>
      <c r="HJ65" s="192">
        <v>59</v>
      </c>
      <c r="HK65" s="189" t="s">
        <v>66</v>
      </c>
      <c r="HL65" s="190">
        <v>0</v>
      </c>
      <c r="HM65" s="190">
        <v>0</v>
      </c>
      <c r="HN65" s="190">
        <v>0</v>
      </c>
      <c r="HO65" s="190">
        <f t="shared" si="33"/>
        <v>0</v>
      </c>
      <c r="HP65" s="191"/>
      <c r="HQ65" s="192">
        <v>59</v>
      </c>
      <c r="HR65" s="189" t="s">
        <v>66</v>
      </c>
      <c r="HS65" s="190">
        <v>0</v>
      </c>
      <c r="HT65" s="190">
        <v>0</v>
      </c>
      <c r="HU65" s="190">
        <v>0</v>
      </c>
      <c r="HV65" s="190">
        <f t="shared" si="34"/>
        <v>0</v>
      </c>
      <c r="HW65" s="191"/>
      <c r="HX65" s="192">
        <v>59</v>
      </c>
      <c r="HY65" s="189" t="s">
        <v>66</v>
      </c>
      <c r="HZ65" s="190">
        <v>0</v>
      </c>
      <c r="IA65" s="190">
        <v>0</v>
      </c>
      <c r="IB65" s="190">
        <v>0</v>
      </c>
      <c r="IC65" s="190">
        <f t="shared" si="35"/>
        <v>0</v>
      </c>
      <c r="ID65" s="191"/>
      <c r="IE65" s="192">
        <v>59</v>
      </c>
      <c r="IF65" s="189" t="s">
        <v>66</v>
      </c>
      <c r="IG65" s="190">
        <v>0</v>
      </c>
      <c r="IH65" s="190">
        <v>0</v>
      </c>
      <c r="II65" s="190">
        <v>0</v>
      </c>
      <c r="IJ65" s="190">
        <f t="shared" si="36"/>
        <v>0</v>
      </c>
      <c r="IK65" s="191"/>
      <c r="IL65" s="192">
        <v>59</v>
      </c>
      <c r="IM65" s="189" t="s">
        <v>66</v>
      </c>
      <c r="IN65" s="190">
        <v>0</v>
      </c>
      <c r="IO65" s="190">
        <v>0</v>
      </c>
      <c r="IP65" s="190">
        <v>0</v>
      </c>
      <c r="IQ65" s="190">
        <f t="shared" si="37"/>
        <v>0</v>
      </c>
      <c r="IR65" s="191"/>
      <c r="IS65" s="192">
        <v>59</v>
      </c>
      <c r="IT65" s="189" t="s">
        <v>66</v>
      </c>
      <c r="IU65" s="190">
        <v>0</v>
      </c>
      <c r="IV65" s="190">
        <v>0</v>
      </c>
      <c r="IW65" s="190">
        <v>0</v>
      </c>
      <c r="IX65" s="190">
        <f t="shared" si="38"/>
        <v>0</v>
      </c>
      <c r="IY65" s="191"/>
      <c r="IZ65" s="192">
        <v>59</v>
      </c>
      <c r="JA65" s="189" t="s">
        <v>66</v>
      </c>
      <c r="JB65" s="190">
        <v>0</v>
      </c>
      <c r="JC65" s="190">
        <v>0</v>
      </c>
      <c r="JD65" s="190">
        <v>0</v>
      </c>
      <c r="JE65" s="190">
        <f t="shared" si="39"/>
        <v>0</v>
      </c>
      <c r="JF65" s="191"/>
      <c r="JG65" s="192">
        <v>59</v>
      </c>
      <c r="JH65" s="189" t="s">
        <v>66</v>
      </c>
      <c r="JI65" s="190">
        <v>0</v>
      </c>
      <c r="JJ65" s="190">
        <v>0</v>
      </c>
      <c r="JK65" s="190">
        <v>0</v>
      </c>
      <c r="JL65" s="190">
        <f t="shared" si="40"/>
        <v>0</v>
      </c>
      <c r="JM65" s="191"/>
      <c r="JN65" s="192">
        <v>59</v>
      </c>
      <c r="JO65" s="189" t="s">
        <v>66</v>
      </c>
      <c r="JP65" s="190">
        <v>0</v>
      </c>
      <c r="JQ65" s="190">
        <f t="shared" si="41"/>
        <v>0</v>
      </c>
      <c r="JR65" s="190">
        <f t="shared" si="0"/>
        <v>0</v>
      </c>
      <c r="JS65" s="190">
        <f t="shared" si="1"/>
        <v>0</v>
      </c>
      <c r="JT65" s="9"/>
    </row>
    <row r="66" spans="1:280" ht="15.75" hidden="1">
      <c r="A66" s="192">
        <v>60</v>
      </c>
      <c r="B66" s="189" t="s">
        <v>50</v>
      </c>
      <c r="C66" s="190">
        <v>0</v>
      </c>
      <c r="D66" s="190">
        <v>0</v>
      </c>
      <c r="E66" s="190">
        <v>0</v>
      </c>
      <c r="F66" s="190">
        <f t="shared" si="2"/>
        <v>0</v>
      </c>
      <c r="G66" s="191"/>
      <c r="H66" s="192">
        <v>60</v>
      </c>
      <c r="I66" s="189" t="s">
        <v>50</v>
      </c>
      <c r="J66" s="190">
        <v>0</v>
      </c>
      <c r="K66" s="190">
        <v>0</v>
      </c>
      <c r="L66" s="190">
        <v>0</v>
      </c>
      <c r="M66" s="190">
        <f t="shared" si="3"/>
        <v>0</v>
      </c>
      <c r="N66" s="191"/>
      <c r="O66" s="192">
        <v>60</v>
      </c>
      <c r="P66" s="189" t="s">
        <v>50</v>
      </c>
      <c r="Q66" s="190">
        <v>0</v>
      </c>
      <c r="R66" s="190">
        <v>0</v>
      </c>
      <c r="S66" s="190">
        <v>0</v>
      </c>
      <c r="T66" s="190">
        <f t="shared" si="4"/>
        <v>0</v>
      </c>
      <c r="U66" s="191"/>
      <c r="V66" s="192">
        <v>60</v>
      </c>
      <c r="W66" s="189" t="s">
        <v>50</v>
      </c>
      <c r="X66" s="190">
        <v>0</v>
      </c>
      <c r="Y66" s="190">
        <v>0</v>
      </c>
      <c r="Z66" s="190">
        <v>0</v>
      </c>
      <c r="AA66" s="190">
        <f t="shared" si="5"/>
        <v>0</v>
      </c>
      <c r="AB66" s="191"/>
      <c r="AC66" s="192">
        <v>60</v>
      </c>
      <c r="AD66" s="189" t="s">
        <v>50</v>
      </c>
      <c r="AE66" s="190">
        <v>0</v>
      </c>
      <c r="AF66" s="190">
        <v>0</v>
      </c>
      <c r="AG66" s="190">
        <v>0</v>
      </c>
      <c r="AH66" s="190">
        <f t="shared" si="6"/>
        <v>0</v>
      </c>
      <c r="AI66" s="191"/>
      <c r="AJ66" s="192">
        <v>60</v>
      </c>
      <c r="AK66" s="189" t="s">
        <v>50</v>
      </c>
      <c r="AL66" s="190">
        <v>0</v>
      </c>
      <c r="AM66" s="190">
        <v>0</v>
      </c>
      <c r="AN66" s="190">
        <v>0</v>
      </c>
      <c r="AO66" s="190">
        <f t="shared" si="7"/>
        <v>0</v>
      </c>
      <c r="AP66" s="191"/>
      <c r="AQ66" s="192">
        <v>60</v>
      </c>
      <c r="AR66" s="189" t="s">
        <v>50</v>
      </c>
      <c r="AS66" s="190">
        <v>0</v>
      </c>
      <c r="AT66" s="190">
        <v>0</v>
      </c>
      <c r="AU66" s="190">
        <v>0</v>
      </c>
      <c r="AV66" s="190">
        <f t="shared" si="8"/>
        <v>0</v>
      </c>
      <c r="AW66" s="191"/>
      <c r="AX66" s="192">
        <v>60</v>
      </c>
      <c r="AY66" s="189" t="s">
        <v>50</v>
      </c>
      <c r="AZ66" s="190">
        <v>0</v>
      </c>
      <c r="BA66" s="190">
        <v>0</v>
      </c>
      <c r="BB66" s="190">
        <v>0</v>
      </c>
      <c r="BC66" s="190">
        <f t="shared" si="9"/>
        <v>0</v>
      </c>
      <c r="BD66" s="191"/>
      <c r="BE66" s="192">
        <v>60</v>
      </c>
      <c r="BF66" s="189" t="s">
        <v>50</v>
      </c>
      <c r="BG66" s="190">
        <v>0</v>
      </c>
      <c r="BH66" s="190">
        <v>0</v>
      </c>
      <c r="BI66" s="190">
        <v>0</v>
      </c>
      <c r="BJ66" s="190">
        <f t="shared" si="10"/>
        <v>0</v>
      </c>
      <c r="BK66" s="191"/>
      <c r="BL66" s="192">
        <v>60</v>
      </c>
      <c r="BM66" s="189" t="s">
        <v>50</v>
      </c>
      <c r="BN66" s="190">
        <v>0</v>
      </c>
      <c r="BO66" s="190">
        <v>0</v>
      </c>
      <c r="BP66" s="190">
        <v>0</v>
      </c>
      <c r="BQ66" s="190">
        <f t="shared" si="11"/>
        <v>0</v>
      </c>
      <c r="BR66" s="191"/>
      <c r="BS66" s="192">
        <v>60</v>
      </c>
      <c r="BT66" s="189" t="s">
        <v>50</v>
      </c>
      <c r="BU66" s="190">
        <v>0</v>
      </c>
      <c r="BV66" s="190">
        <v>0</v>
      </c>
      <c r="BW66" s="190">
        <v>0</v>
      </c>
      <c r="BX66" s="190">
        <f t="shared" si="12"/>
        <v>0</v>
      </c>
      <c r="BY66" s="191"/>
      <c r="BZ66" s="192">
        <v>60</v>
      </c>
      <c r="CA66" s="189" t="s">
        <v>50</v>
      </c>
      <c r="CB66" s="190">
        <v>0</v>
      </c>
      <c r="CC66" s="190">
        <v>0</v>
      </c>
      <c r="CD66" s="190">
        <v>0</v>
      </c>
      <c r="CE66" s="190">
        <f t="shared" si="13"/>
        <v>0</v>
      </c>
      <c r="CF66" s="191"/>
      <c r="CG66" s="192">
        <v>60</v>
      </c>
      <c r="CH66" s="189" t="s">
        <v>50</v>
      </c>
      <c r="CI66" s="190">
        <v>0</v>
      </c>
      <c r="CJ66" s="190">
        <v>0</v>
      </c>
      <c r="CK66" s="190">
        <v>0</v>
      </c>
      <c r="CL66" s="190">
        <f t="shared" si="14"/>
        <v>0</v>
      </c>
      <c r="CM66" s="191"/>
      <c r="CN66" s="192">
        <v>60</v>
      </c>
      <c r="CO66" s="189" t="s">
        <v>50</v>
      </c>
      <c r="CP66" s="190">
        <v>0</v>
      </c>
      <c r="CQ66" s="190">
        <v>0</v>
      </c>
      <c r="CR66" s="190">
        <v>0</v>
      </c>
      <c r="CS66" s="190">
        <f t="shared" si="15"/>
        <v>0</v>
      </c>
      <c r="CT66" s="191"/>
      <c r="CU66" s="192">
        <v>60</v>
      </c>
      <c r="CV66" s="189" t="s">
        <v>50</v>
      </c>
      <c r="CW66" s="190">
        <v>0</v>
      </c>
      <c r="CX66" s="190">
        <v>0</v>
      </c>
      <c r="CY66" s="190">
        <v>0</v>
      </c>
      <c r="CZ66" s="190">
        <f t="shared" si="16"/>
        <v>0</v>
      </c>
      <c r="DA66" s="191"/>
      <c r="DB66" s="192">
        <v>60</v>
      </c>
      <c r="DC66" s="189" t="s">
        <v>50</v>
      </c>
      <c r="DD66" s="190">
        <v>0</v>
      </c>
      <c r="DE66" s="190">
        <v>0</v>
      </c>
      <c r="DF66" s="190">
        <v>0</v>
      </c>
      <c r="DG66" s="190">
        <f t="shared" si="17"/>
        <v>0</v>
      </c>
      <c r="DH66" s="191"/>
      <c r="DI66" s="192">
        <v>60</v>
      </c>
      <c r="DJ66" s="189" t="s">
        <v>50</v>
      </c>
      <c r="DK66" s="190">
        <v>0</v>
      </c>
      <c r="DL66" s="190">
        <v>0</v>
      </c>
      <c r="DM66" s="190">
        <v>0</v>
      </c>
      <c r="DN66" s="190">
        <f t="shared" si="18"/>
        <v>0</v>
      </c>
      <c r="DO66" s="191"/>
      <c r="DP66" s="192">
        <v>60</v>
      </c>
      <c r="DQ66" s="189" t="s">
        <v>50</v>
      </c>
      <c r="DR66" s="190">
        <v>0</v>
      </c>
      <c r="DS66" s="190">
        <v>0</v>
      </c>
      <c r="DT66" s="190">
        <v>0</v>
      </c>
      <c r="DU66" s="190">
        <f t="shared" si="19"/>
        <v>0</v>
      </c>
      <c r="DV66" s="191"/>
      <c r="DW66" s="192">
        <v>60</v>
      </c>
      <c r="DX66" s="189" t="s">
        <v>50</v>
      </c>
      <c r="DY66" s="190">
        <v>0</v>
      </c>
      <c r="DZ66" s="190">
        <v>0</v>
      </c>
      <c r="EA66" s="190">
        <v>0</v>
      </c>
      <c r="EB66" s="190">
        <f t="shared" si="20"/>
        <v>0</v>
      </c>
      <c r="EC66" s="191"/>
      <c r="ED66" s="192">
        <v>60</v>
      </c>
      <c r="EE66" s="189" t="s">
        <v>50</v>
      </c>
      <c r="EF66" s="190">
        <v>0</v>
      </c>
      <c r="EG66" s="190">
        <v>0</v>
      </c>
      <c r="EH66" s="190">
        <v>0</v>
      </c>
      <c r="EI66" s="190">
        <f t="shared" si="21"/>
        <v>0</v>
      </c>
      <c r="EJ66" s="191"/>
      <c r="EK66" s="192">
        <v>60</v>
      </c>
      <c r="EL66" s="189" t="s">
        <v>50</v>
      </c>
      <c r="EM66" s="190">
        <v>0</v>
      </c>
      <c r="EN66" s="190">
        <v>0</v>
      </c>
      <c r="EO66" s="190">
        <v>0</v>
      </c>
      <c r="EP66" s="190">
        <f t="shared" si="22"/>
        <v>0</v>
      </c>
      <c r="EQ66" s="191"/>
      <c r="ER66" s="192">
        <v>60</v>
      </c>
      <c r="ES66" s="189" t="s">
        <v>50</v>
      </c>
      <c r="ET66" s="190">
        <v>0</v>
      </c>
      <c r="EU66" s="190">
        <v>0</v>
      </c>
      <c r="EV66" s="190">
        <v>0</v>
      </c>
      <c r="EW66" s="190">
        <f t="shared" si="23"/>
        <v>0</v>
      </c>
      <c r="EX66" s="191"/>
      <c r="EY66" s="192">
        <v>60</v>
      </c>
      <c r="EZ66" s="189" t="s">
        <v>50</v>
      </c>
      <c r="FA66" s="190">
        <v>0</v>
      </c>
      <c r="FB66" s="190">
        <v>0</v>
      </c>
      <c r="FC66" s="190">
        <v>0</v>
      </c>
      <c r="FD66" s="190">
        <f t="shared" si="24"/>
        <v>0</v>
      </c>
      <c r="FE66" s="191"/>
      <c r="FF66" s="192">
        <v>60</v>
      </c>
      <c r="FG66" s="189" t="s">
        <v>50</v>
      </c>
      <c r="FH66" s="190">
        <v>0</v>
      </c>
      <c r="FI66" s="190">
        <v>0</v>
      </c>
      <c r="FJ66" s="190">
        <v>0</v>
      </c>
      <c r="FK66" s="190">
        <f t="shared" si="25"/>
        <v>0</v>
      </c>
      <c r="FL66" s="191"/>
      <c r="FM66" s="192">
        <v>60</v>
      </c>
      <c r="FN66" s="189" t="s">
        <v>50</v>
      </c>
      <c r="FO66" s="190">
        <v>0</v>
      </c>
      <c r="FP66" s="190">
        <v>0</v>
      </c>
      <c r="FQ66" s="190">
        <v>0</v>
      </c>
      <c r="FR66" s="190">
        <f t="shared" si="26"/>
        <v>0</v>
      </c>
      <c r="FS66" s="191"/>
      <c r="FT66" s="192">
        <v>60</v>
      </c>
      <c r="FU66" s="189" t="s">
        <v>50</v>
      </c>
      <c r="FV66" s="190">
        <v>0</v>
      </c>
      <c r="FW66" s="190">
        <v>0</v>
      </c>
      <c r="FX66" s="190">
        <v>0</v>
      </c>
      <c r="FY66" s="190">
        <f t="shared" si="27"/>
        <v>0</v>
      </c>
      <c r="FZ66" s="191"/>
      <c r="GA66" s="192">
        <v>60</v>
      </c>
      <c r="GB66" s="189" t="s">
        <v>50</v>
      </c>
      <c r="GC66" s="190">
        <v>0</v>
      </c>
      <c r="GD66" s="190">
        <v>0</v>
      </c>
      <c r="GE66" s="190">
        <v>0</v>
      </c>
      <c r="GF66" s="190">
        <f t="shared" si="28"/>
        <v>0</v>
      </c>
      <c r="GG66" s="191"/>
      <c r="GH66" s="192">
        <v>60</v>
      </c>
      <c r="GI66" s="189" t="s">
        <v>50</v>
      </c>
      <c r="GJ66" s="190">
        <v>0</v>
      </c>
      <c r="GK66" s="190">
        <v>0</v>
      </c>
      <c r="GL66" s="190">
        <v>0</v>
      </c>
      <c r="GM66" s="190">
        <f t="shared" si="29"/>
        <v>0</v>
      </c>
      <c r="GN66" s="191"/>
      <c r="GO66" s="192">
        <v>60</v>
      </c>
      <c r="GP66" s="189" t="s">
        <v>50</v>
      </c>
      <c r="GQ66" s="190">
        <v>0</v>
      </c>
      <c r="GR66" s="190">
        <v>0</v>
      </c>
      <c r="GS66" s="190">
        <v>0</v>
      </c>
      <c r="GT66" s="190">
        <f t="shared" si="30"/>
        <v>0</v>
      </c>
      <c r="GU66" s="191"/>
      <c r="GV66" s="192">
        <v>60</v>
      </c>
      <c r="GW66" s="189" t="s">
        <v>50</v>
      </c>
      <c r="GX66" s="190">
        <v>0</v>
      </c>
      <c r="GY66" s="190">
        <v>0</v>
      </c>
      <c r="GZ66" s="190">
        <v>0</v>
      </c>
      <c r="HA66" s="190">
        <f t="shared" si="31"/>
        <v>0</v>
      </c>
      <c r="HB66" s="191"/>
      <c r="HC66" s="192">
        <v>60</v>
      </c>
      <c r="HD66" s="189" t="s">
        <v>50</v>
      </c>
      <c r="HE66" s="190">
        <v>0</v>
      </c>
      <c r="HF66" s="190">
        <v>0</v>
      </c>
      <c r="HG66" s="190">
        <v>0</v>
      </c>
      <c r="HH66" s="190">
        <f t="shared" si="32"/>
        <v>0</v>
      </c>
      <c r="HI66" s="191"/>
      <c r="HJ66" s="192">
        <v>60</v>
      </c>
      <c r="HK66" s="189" t="s">
        <v>50</v>
      </c>
      <c r="HL66" s="190">
        <v>0</v>
      </c>
      <c r="HM66" s="190">
        <v>0</v>
      </c>
      <c r="HN66" s="190">
        <v>0</v>
      </c>
      <c r="HO66" s="190">
        <f t="shared" si="33"/>
        <v>0</v>
      </c>
      <c r="HP66" s="191"/>
      <c r="HQ66" s="192">
        <v>60</v>
      </c>
      <c r="HR66" s="189" t="s">
        <v>50</v>
      </c>
      <c r="HS66" s="190">
        <v>0</v>
      </c>
      <c r="HT66" s="190">
        <v>0</v>
      </c>
      <c r="HU66" s="190">
        <v>0</v>
      </c>
      <c r="HV66" s="190">
        <f t="shared" si="34"/>
        <v>0</v>
      </c>
      <c r="HW66" s="191"/>
      <c r="HX66" s="192">
        <v>60</v>
      </c>
      <c r="HY66" s="189" t="s">
        <v>50</v>
      </c>
      <c r="HZ66" s="190">
        <v>0</v>
      </c>
      <c r="IA66" s="190">
        <v>0</v>
      </c>
      <c r="IB66" s="190">
        <v>0</v>
      </c>
      <c r="IC66" s="190">
        <f t="shared" si="35"/>
        <v>0</v>
      </c>
      <c r="ID66" s="191"/>
      <c r="IE66" s="192">
        <v>60</v>
      </c>
      <c r="IF66" s="189" t="s">
        <v>50</v>
      </c>
      <c r="IG66" s="190">
        <v>0</v>
      </c>
      <c r="IH66" s="190">
        <v>0</v>
      </c>
      <c r="II66" s="190">
        <v>0</v>
      </c>
      <c r="IJ66" s="190">
        <f t="shared" si="36"/>
        <v>0</v>
      </c>
      <c r="IK66" s="191"/>
      <c r="IL66" s="192">
        <v>60</v>
      </c>
      <c r="IM66" s="189" t="s">
        <v>50</v>
      </c>
      <c r="IN66" s="190">
        <v>0</v>
      </c>
      <c r="IO66" s="190">
        <v>0</v>
      </c>
      <c r="IP66" s="190">
        <v>0</v>
      </c>
      <c r="IQ66" s="190">
        <f t="shared" si="37"/>
        <v>0</v>
      </c>
      <c r="IR66" s="191"/>
      <c r="IS66" s="192">
        <v>60</v>
      </c>
      <c r="IT66" s="189" t="s">
        <v>50</v>
      </c>
      <c r="IU66" s="190">
        <v>0</v>
      </c>
      <c r="IV66" s="190">
        <v>0</v>
      </c>
      <c r="IW66" s="190">
        <v>0</v>
      </c>
      <c r="IX66" s="190">
        <f t="shared" si="38"/>
        <v>0</v>
      </c>
      <c r="IY66" s="191"/>
      <c r="IZ66" s="192">
        <v>60</v>
      </c>
      <c r="JA66" s="189" t="s">
        <v>50</v>
      </c>
      <c r="JB66" s="190">
        <v>0</v>
      </c>
      <c r="JC66" s="190">
        <v>0</v>
      </c>
      <c r="JD66" s="190">
        <v>0</v>
      </c>
      <c r="JE66" s="190">
        <f t="shared" si="39"/>
        <v>0</v>
      </c>
      <c r="JF66" s="191"/>
      <c r="JG66" s="192">
        <v>60</v>
      </c>
      <c r="JH66" s="189" t="s">
        <v>50</v>
      </c>
      <c r="JI66" s="190">
        <v>0</v>
      </c>
      <c r="JJ66" s="190">
        <v>0</v>
      </c>
      <c r="JK66" s="190">
        <v>0</v>
      </c>
      <c r="JL66" s="190">
        <f t="shared" si="40"/>
        <v>0</v>
      </c>
      <c r="JM66" s="191"/>
      <c r="JN66" s="192">
        <v>60</v>
      </c>
      <c r="JO66" s="189" t="s">
        <v>50</v>
      </c>
      <c r="JP66" s="190">
        <v>0</v>
      </c>
      <c r="JQ66" s="190">
        <f t="shared" si="41"/>
        <v>0</v>
      </c>
      <c r="JR66" s="190">
        <f t="shared" si="0"/>
        <v>0</v>
      </c>
      <c r="JS66" s="190">
        <f t="shared" si="1"/>
        <v>0</v>
      </c>
      <c r="JT66" s="9"/>
    </row>
    <row r="67" spans="1:280" ht="15.75" hidden="1">
      <c r="A67" s="192">
        <v>61</v>
      </c>
      <c r="B67" s="189" t="s">
        <v>51</v>
      </c>
      <c r="C67" s="190">
        <v>0</v>
      </c>
      <c r="D67" s="190">
        <v>0</v>
      </c>
      <c r="E67" s="190">
        <v>0</v>
      </c>
      <c r="F67" s="190">
        <f t="shared" si="2"/>
        <v>0</v>
      </c>
      <c r="G67" s="191"/>
      <c r="H67" s="192">
        <v>61</v>
      </c>
      <c r="I67" s="189" t="s">
        <v>51</v>
      </c>
      <c r="J67" s="190">
        <v>0</v>
      </c>
      <c r="K67" s="190">
        <v>0</v>
      </c>
      <c r="L67" s="190">
        <v>0</v>
      </c>
      <c r="M67" s="190">
        <f t="shared" si="3"/>
        <v>0</v>
      </c>
      <c r="N67" s="191"/>
      <c r="O67" s="192">
        <v>61</v>
      </c>
      <c r="P67" s="189" t="s">
        <v>51</v>
      </c>
      <c r="Q67" s="190">
        <v>0</v>
      </c>
      <c r="R67" s="190">
        <v>0</v>
      </c>
      <c r="S67" s="190">
        <v>0</v>
      </c>
      <c r="T67" s="190">
        <f t="shared" si="4"/>
        <v>0</v>
      </c>
      <c r="U67" s="191"/>
      <c r="V67" s="192">
        <v>61</v>
      </c>
      <c r="W67" s="189" t="s">
        <v>51</v>
      </c>
      <c r="X67" s="190">
        <v>0</v>
      </c>
      <c r="Y67" s="190">
        <v>0</v>
      </c>
      <c r="Z67" s="190">
        <v>0</v>
      </c>
      <c r="AA67" s="190">
        <f t="shared" si="5"/>
        <v>0</v>
      </c>
      <c r="AB67" s="191"/>
      <c r="AC67" s="192">
        <v>61</v>
      </c>
      <c r="AD67" s="189" t="s">
        <v>51</v>
      </c>
      <c r="AE67" s="190">
        <v>0</v>
      </c>
      <c r="AF67" s="190">
        <v>0</v>
      </c>
      <c r="AG67" s="190">
        <v>0</v>
      </c>
      <c r="AH67" s="190">
        <f t="shared" si="6"/>
        <v>0</v>
      </c>
      <c r="AI67" s="191"/>
      <c r="AJ67" s="192">
        <v>61</v>
      </c>
      <c r="AK67" s="189" t="s">
        <v>51</v>
      </c>
      <c r="AL67" s="190">
        <v>0</v>
      </c>
      <c r="AM67" s="190">
        <v>0</v>
      </c>
      <c r="AN67" s="190">
        <v>0</v>
      </c>
      <c r="AO67" s="190">
        <f t="shared" si="7"/>
        <v>0</v>
      </c>
      <c r="AP67" s="191"/>
      <c r="AQ67" s="192">
        <v>61</v>
      </c>
      <c r="AR67" s="189" t="s">
        <v>51</v>
      </c>
      <c r="AS67" s="190">
        <v>0</v>
      </c>
      <c r="AT67" s="190">
        <v>0</v>
      </c>
      <c r="AU67" s="190">
        <v>0</v>
      </c>
      <c r="AV67" s="190">
        <f t="shared" si="8"/>
        <v>0</v>
      </c>
      <c r="AW67" s="191"/>
      <c r="AX67" s="192">
        <v>61</v>
      </c>
      <c r="AY67" s="189" t="s">
        <v>51</v>
      </c>
      <c r="AZ67" s="190">
        <v>0</v>
      </c>
      <c r="BA67" s="190">
        <v>0</v>
      </c>
      <c r="BB67" s="190">
        <v>0</v>
      </c>
      <c r="BC67" s="190">
        <f t="shared" si="9"/>
        <v>0</v>
      </c>
      <c r="BD67" s="191"/>
      <c r="BE67" s="192">
        <v>61</v>
      </c>
      <c r="BF67" s="189" t="s">
        <v>51</v>
      </c>
      <c r="BG67" s="190">
        <v>0</v>
      </c>
      <c r="BH67" s="190">
        <v>0</v>
      </c>
      <c r="BI67" s="190">
        <v>0</v>
      </c>
      <c r="BJ67" s="190">
        <f t="shared" si="10"/>
        <v>0</v>
      </c>
      <c r="BK67" s="191"/>
      <c r="BL67" s="192">
        <v>61</v>
      </c>
      <c r="BM67" s="189" t="s">
        <v>51</v>
      </c>
      <c r="BN67" s="190">
        <v>0</v>
      </c>
      <c r="BO67" s="190">
        <v>0</v>
      </c>
      <c r="BP67" s="190">
        <v>0</v>
      </c>
      <c r="BQ67" s="190">
        <f t="shared" si="11"/>
        <v>0</v>
      </c>
      <c r="BR67" s="191"/>
      <c r="BS67" s="192">
        <v>61</v>
      </c>
      <c r="BT67" s="189" t="s">
        <v>51</v>
      </c>
      <c r="BU67" s="190">
        <v>0</v>
      </c>
      <c r="BV67" s="190">
        <v>0</v>
      </c>
      <c r="BW67" s="190">
        <v>0</v>
      </c>
      <c r="BX67" s="190">
        <f t="shared" si="12"/>
        <v>0</v>
      </c>
      <c r="BY67" s="191"/>
      <c r="BZ67" s="192">
        <v>61</v>
      </c>
      <c r="CA67" s="189" t="s">
        <v>51</v>
      </c>
      <c r="CB67" s="190">
        <v>0</v>
      </c>
      <c r="CC67" s="190">
        <v>0</v>
      </c>
      <c r="CD67" s="190">
        <v>0</v>
      </c>
      <c r="CE67" s="190">
        <f t="shared" si="13"/>
        <v>0</v>
      </c>
      <c r="CF67" s="191"/>
      <c r="CG67" s="192">
        <v>61</v>
      </c>
      <c r="CH67" s="189" t="s">
        <v>51</v>
      </c>
      <c r="CI67" s="190">
        <v>0</v>
      </c>
      <c r="CJ67" s="190">
        <v>0</v>
      </c>
      <c r="CK67" s="190">
        <v>0</v>
      </c>
      <c r="CL67" s="190">
        <f t="shared" si="14"/>
        <v>0</v>
      </c>
      <c r="CM67" s="191"/>
      <c r="CN67" s="192">
        <v>61</v>
      </c>
      <c r="CO67" s="189" t="s">
        <v>51</v>
      </c>
      <c r="CP67" s="190">
        <v>0</v>
      </c>
      <c r="CQ67" s="190">
        <v>0</v>
      </c>
      <c r="CR67" s="190">
        <v>0</v>
      </c>
      <c r="CS67" s="190">
        <f t="shared" si="15"/>
        <v>0</v>
      </c>
      <c r="CT67" s="191"/>
      <c r="CU67" s="192">
        <v>61</v>
      </c>
      <c r="CV67" s="189" t="s">
        <v>51</v>
      </c>
      <c r="CW67" s="190">
        <v>0</v>
      </c>
      <c r="CX67" s="190">
        <v>0</v>
      </c>
      <c r="CY67" s="190">
        <v>0</v>
      </c>
      <c r="CZ67" s="190">
        <f t="shared" si="16"/>
        <v>0</v>
      </c>
      <c r="DA67" s="191"/>
      <c r="DB67" s="192">
        <v>61</v>
      </c>
      <c r="DC67" s="189" t="s">
        <v>51</v>
      </c>
      <c r="DD67" s="190">
        <v>0</v>
      </c>
      <c r="DE67" s="190">
        <v>0</v>
      </c>
      <c r="DF67" s="190">
        <v>0</v>
      </c>
      <c r="DG67" s="190">
        <f t="shared" si="17"/>
        <v>0</v>
      </c>
      <c r="DH67" s="191"/>
      <c r="DI67" s="192">
        <v>61</v>
      </c>
      <c r="DJ67" s="189" t="s">
        <v>51</v>
      </c>
      <c r="DK67" s="190">
        <v>0</v>
      </c>
      <c r="DL67" s="190">
        <v>0</v>
      </c>
      <c r="DM67" s="190">
        <v>0</v>
      </c>
      <c r="DN67" s="190">
        <f t="shared" si="18"/>
        <v>0</v>
      </c>
      <c r="DO67" s="191"/>
      <c r="DP67" s="192">
        <v>61</v>
      </c>
      <c r="DQ67" s="189" t="s">
        <v>51</v>
      </c>
      <c r="DR67" s="190">
        <v>0</v>
      </c>
      <c r="DS67" s="190">
        <v>0</v>
      </c>
      <c r="DT67" s="190">
        <v>0</v>
      </c>
      <c r="DU67" s="190">
        <f t="shared" si="19"/>
        <v>0</v>
      </c>
      <c r="DV67" s="191"/>
      <c r="DW67" s="192">
        <v>61</v>
      </c>
      <c r="DX67" s="189" t="s">
        <v>51</v>
      </c>
      <c r="DY67" s="190">
        <v>0</v>
      </c>
      <c r="DZ67" s="190">
        <v>0</v>
      </c>
      <c r="EA67" s="190">
        <v>0</v>
      </c>
      <c r="EB67" s="190">
        <f t="shared" si="20"/>
        <v>0</v>
      </c>
      <c r="EC67" s="191"/>
      <c r="ED67" s="192">
        <v>61</v>
      </c>
      <c r="EE67" s="189" t="s">
        <v>51</v>
      </c>
      <c r="EF67" s="190">
        <v>0</v>
      </c>
      <c r="EG67" s="190">
        <v>0</v>
      </c>
      <c r="EH67" s="190">
        <v>0</v>
      </c>
      <c r="EI67" s="190">
        <f t="shared" si="21"/>
        <v>0</v>
      </c>
      <c r="EJ67" s="191"/>
      <c r="EK67" s="192">
        <v>61</v>
      </c>
      <c r="EL67" s="189" t="s">
        <v>51</v>
      </c>
      <c r="EM67" s="190">
        <v>0</v>
      </c>
      <c r="EN67" s="190">
        <v>0</v>
      </c>
      <c r="EO67" s="190">
        <v>0</v>
      </c>
      <c r="EP67" s="190">
        <f t="shared" si="22"/>
        <v>0</v>
      </c>
      <c r="EQ67" s="191"/>
      <c r="ER67" s="192">
        <v>61</v>
      </c>
      <c r="ES67" s="189" t="s">
        <v>51</v>
      </c>
      <c r="ET67" s="190">
        <v>0</v>
      </c>
      <c r="EU67" s="190">
        <v>0</v>
      </c>
      <c r="EV67" s="190">
        <v>0</v>
      </c>
      <c r="EW67" s="190">
        <f t="shared" si="23"/>
        <v>0</v>
      </c>
      <c r="EX67" s="191"/>
      <c r="EY67" s="192">
        <v>61</v>
      </c>
      <c r="EZ67" s="189" t="s">
        <v>51</v>
      </c>
      <c r="FA67" s="190">
        <v>0</v>
      </c>
      <c r="FB67" s="190">
        <v>0</v>
      </c>
      <c r="FC67" s="190">
        <v>0</v>
      </c>
      <c r="FD67" s="190">
        <f t="shared" si="24"/>
        <v>0</v>
      </c>
      <c r="FE67" s="191"/>
      <c r="FF67" s="192">
        <v>61</v>
      </c>
      <c r="FG67" s="189" t="s">
        <v>51</v>
      </c>
      <c r="FH67" s="190">
        <v>0</v>
      </c>
      <c r="FI67" s="190">
        <v>0</v>
      </c>
      <c r="FJ67" s="190">
        <v>0</v>
      </c>
      <c r="FK67" s="190">
        <f t="shared" si="25"/>
        <v>0</v>
      </c>
      <c r="FL67" s="191"/>
      <c r="FM67" s="192">
        <v>61</v>
      </c>
      <c r="FN67" s="189" t="s">
        <v>51</v>
      </c>
      <c r="FO67" s="190">
        <v>0</v>
      </c>
      <c r="FP67" s="190">
        <v>0</v>
      </c>
      <c r="FQ67" s="190">
        <v>0</v>
      </c>
      <c r="FR67" s="190">
        <f t="shared" si="26"/>
        <v>0</v>
      </c>
      <c r="FS67" s="191"/>
      <c r="FT67" s="192">
        <v>61</v>
      </c>
      <c r="FU67" s="189" t="s">
        <v>51</v>
      </c>
      <c r="FV67" s="190">
        <v>0</v>
      </c>
      <c r="FW67" s="190">
        <v>0</v>
      </c>
      <c r="FX67" s="190">
        <v>0</v>
      </c>
      <c r="FY67" s="190">
        <f t="shared" si="27"/>
        <v>0</v>
      </c>
      <c r="FZ67" s="191"/>
      <c r="GA67" s="192">
        <v>61</v>
      </c>
      <c r="GB67" s="189" t="s">
        <v>51</v>
      </c>
      <c r="GC67" s="190">
        <v>0</v>
      </c>
      <c r="GD67" s="190">
        <v>0</v>
      </c>
      <c r="GE67" s="190">
        <v>0</v>
      </c>
      <c r="GF67" s="190">
        <f t="shared" si="28"/>
        <v>0</v>
      </c>
      <c r="GG67" s="191"/>
      <c r="GH67" s="192">
        <v>61</v>
      </c>
      <c r="GI67" s="189" t="s">
        <v>51</v>
      </c>
      <c r="GJ67" s="190">
        <v>0</v>
      </c>
      <c r="GK67" s="190">
        <v>0</v>
      </c>
      <c r="GL67" s="190">
        <v>0</v>
      </c>
      <c r="GM67" s="190">
        <f t="shared" si="29"/>
        <v>0</v>
      </c>
      <c r="GN67" s="191"/>
      <c r="GO67" s="192">
        <v>61</v>
      </c>
      <c r="GP67" s="189" t="s">
        <v>51</v>
      </c>
      <c r="GQ67" s="190">
        <v>0</v>
      </c>
      <c r="GR67" s="190">
        <v>0</v>
      </c>
      <c r="GS67" s="190">
        <v>0</v>
      </c>
      <c r="GT67" s="190">
        <f t="shared" si="30"/>
        <v>0</v>
      </c>
      <c r="GU67" s="191"/>
      <c r="GV67" s="192">
        <v>61</v>
      </c>
      <c r="GW67" s="189" t="s">
        <v>51</v>
      </c>
      <c r="GX67" s="190">
        <v>0</v>
      </c>
      <c r="GY67" s="190">
        <v>0</v>
      </c>
      <c r="GZ67" s="190">
        <v>0</v>
      </c>
      <c r="HA67" s="190">
        <f t="shared" si="31"/>
        <v>0</v>
      </c>
      <c r="HB67" s="191"/>
      <c r="HC67" s="192">
        <v>61</v>
      </c>
      <c r="HD67" s="189" t="s">
        <v>51</v>
      </c>
      <c r="HE67" s="190">
        <v>0</v>
      </c>
      <c r="HF67" s="190">
        <v>0</v>
      </c>
      <c r="HG67" s="190">
        <v>0</v>
      </c>
      <c r="HH67" s="190">
        <f t="shared" si="32"/>
        <v>0</v>
      </c>
      <c r="HI67" s="191"/>
      <c r="HJ67" s="192">
        <v>61</v>
      </c>
      <c r="HK67" s="189" t="s">
        <v>51</v>
      </c>
      <c r="HL67" s="190">
        <v>0</v>
      </c>
      <c r="HM67" s="190">
        <v>0</v>
      </c>
      <c r="HN67" s="190">
        <v>0</v>
      </c>
      <c r="HO67" s="190">
        <f t="shared" si="33"/>
        <v>0</v>
      </c>
      <c r="HP67" s="191"/>
      <c r="HQ67" s="192">
        <v>61</v>
      </c>
      <c r="HR67" s="189" t="s">
        <v>51</v>
      </c>
      <c r="HS67" s="190">
        <v>0</v>
      </c>
      <c r="HT67" s="190">
        <v>0</v>
      </c>
      <c r="HU67" s="190">
        <v>0</v>
      </c>
      <c r="HV67" s="190">
        <f t="shared" si="34"/>
        <v>0</v>
      </c>
      <c r="HW67" s="191"/>
      <c r="HX67" s="192">
        <v>61</v>
      </c>
      <c r="HY67" s="189" t="s">
        <v>51</v>
      </c>
      <c r="HZ67" s="190">
        <v>0</v>
      </c>
      <c r="IA67" s="190">
        <v>0</v>
      </c>
      <c r="IB67" s="190">
        <v>0</v>
      </c>
      <c r="IC67" s="190">
        <f t="shared" si="35"/>
        <v>0</v>
      </c>
      <c r="ID67" s="191"/>
      <c r="IE67" s="192">
        <v>61</v>
      </c>
      <c r="IF67" s="189" t="s">
        <v>51</v>
      </c>
      <c r="IG67" s="190">
        <v>0</v>
      </c>
      <c r="IH67" s="190">
        <v>0</v>
      </c>
      <c r="II67" s="190">
        <v>0</v>
      </c>
      <c r="IJ67" s="190">
        <f t="shared" si="36"/>
        <v>0</v>
      </c>
      <c r="IK67" s="191"/>
      <c r="IL67" s="192">
        <v>61</v>
      </c>
      <c r="IM67" s="189" t="s">
        <v>51</v>
      </c>
      <c r="IN67" s="190">
        <v>0</v>
      </c>
      <c r="IO67" s="190">
        <v>0</v>
      </c>
      <c r="IP67" s="190">
        <v>0</v>
      </c>
      <c r="IQ67" s="190">
        <f t="shared" si="37"/>
        <v>0</v>
      </c>
      <c r="IR67" s="191"/>
      <c r="IS67" s="192">
        <v>61</v>
      </c>
      <c r="IT67" s="189" t="s">
        <v>51</v>
      </c>
      <c r="IU67" s="190">
        <v>0</v>
      </c>
      <c r="IV67" s="190">
        <v>0</v>
      </c>
      <c r="IW67" s="190">
        <v>0</v>
      </c>
      <c r="IX67" s="190">
        <f t="shared" si="38"/>
        <v>0</v>
      </c>
      <c r="IY67" s="191"/>
      <c r="IZ67" s="192">
        <v>61</v>
      </c>
      <c r="JA67" s="189" t="s">
        <v>51</v>
      </c>
      <c r="JB67" s="190">
        <v>0</v>
      </c>
      <c r="JC67" s="190">
        <v>0</v>
      </c>
      <c r="JD67" s="190">
        <v>0</v>
      </c>
      <c r="JE67" s="190">
        <f t="shared" si="39"/>
        <v>0</v>
      </c>
      <c r="JF67" s="191"/>
      <c r="JG67" s="192">
        <v>61</v>
      </c>
      <c r="JH67" s="189" t="s">
        <v>51</v>
      </c>
      <c r="JI67" s="190">
        <v>0</v>
      </c>
      <c r="JJ67" s="190">
        <v>0</v>
      </c>
      <c r="JK67" s="190">
        <v>0</v>
      </c>
      <c r="JL67" s="190">
        <f t="shared" si="40"/>
        <v>0</v>
      </c>
      <c r="JM67" s="191"/>
      <c r="JN67" s="192">
        <v>61</v>
      </c>
      <c r="JO67" s="189" t="s">
        <v>51</v>
      </c>
      <c r="JP67" s="190">
        <v>0</v>
      </c>
      <c r="JQ67" s="190">
        <f t="shared" si="41"/>
        <v>0</v>
      </c>
      <c r="JR67" s="190">
        <f t="shared" si="0"/>
        <v>0</v>
      </c>
      <c r="JS67" s="190">
        <f t="shared" si="1"/>
        <v>0</v>
      </c>
      <c r="JT67" s="9"/>
    </row>
    <row r="68" spans="1:280" ht="17.25" hidden="1" customHeight="1">
      <c r="A68" s="192">
        <v>62</v>
      </c>
      <c r="B68" s="193" t="s">
        <v>52</v>
      </c>
      <c r="C68" s="190">
        <v>0</v>
      </c>
      <c r="D68" s="190">
        <v>0</v>
      </c>
      <c r="E68" s="190">
        <v>0</v>
      </c>
      <c r="F68" s="190">
        <f t="shared" si="2"/>
        <v>0</v>
      </c>
      <c r="G68" s="191"/>
      <c r="H68" s="192">
        <v>62</v>
      </c>
      <c r="I68" s="193" t="s">
        <v>52</v>
      </c>
      <c r="J68" s="190">
        <v>0</v>
      </c>
      <c r="K68" s="190">
        <v>0</v>
      </c>
      <c r="L68" s="190">
        <v>0</v>
      </c>
      <c r="M68" s="190">
        <f t="shared" si="3"/>
        <v>0</v>
      </c>
      <c r="N68" s="191"/>
      <c r="O68" s="192">
        <v>62</v>
      </c>
      <c r="P68" s="193" t="s">
        <v>52</v>
      </c>
      <c r="Q68" s="190">
        <v>0</v>
      </c>
      <c r="R68" s="190">
        <v>0</v>
      </c>
      <c r="S68" s="190">
        <v>0</v>
      </c>
      <c r="T68" s="190">
        <f t="shared" si="4"/>
        <v>0</v>
      </c>
      <c r="U68" s="191"/>
      <c r="V68" s="192">
        <v>62</v>
      </c>
      <c r="W68" s="193" t="s">
        <v>52</v>
      </c>
      <c r="X68" s="190">
        <v>0</v>
      </c>
      <c r="Y68" s="190">
        <v>0</v>
      </c>
      <c r="Z68" s="190">
        <v>0</v>
      </c>
      <c r="AA68" s="190">
        <f t="shared" si="5"/>
        <v>0</v>
      </c>
      <c r="AB68" s="191"/>
      <c r="AC68" s="192">
        <v>62</v>
      </c>
      <c r="AD68" s="193" t="s">
        <v>52</v>
      </c>
      <c r="AE68" s="190">
        <v>0</v>
      </c>
      <c r="AF68" s="190">
        <v>0</v>
      </c>
      <c r="AG68" s="190">
        <v>0</v>
      </c>
      <c r="AH68" s="190">
        <f t="shared" si="6"/>
        <v>0</v>
      </c>
      <c r="AI68" s="191"/>
      <c r="AJ68" s="192">
        <v>62</v>
      </c>
      <c r="AK68" s="193" t="s">
        <v>52</v>
      </c>
      <c r="AL68" s="190">
        <v>0</v>
      </c>
      <c r="AM68" s="190">
        <v>0</v>
      </c>
      <c r="AN68" s="190">
        <v>0</v>
      </c>
      <c r="AO68" s="190">
        <f t="shared" si="7"/>
        <v>0</v>
      </c>
      <c r="AP68" s="191"/>
      <c r="AQ68" s="192">
        <v>62</v>
      </c>
      <c r="AR68" s="193" t="s">
        <v>52</v>
      </c>
      <c r="AS68" s="190">
        <v>0</v>
      </c>
      <c r="AT68" s="190">
        <v>0</v>
      </c>
      <c r="AU68" s="190">
        <v>0</v>
      </c>
      <c r="AV68" s="190">
        <f t="shared" si="8"/>
        <v>0</v>
      </c>
      <c r="AW68" s="191"/>
      <c r="AX68" s="192">
        <v>62</v>
      </c>
      <c r="AY68" s="193" t="s">
        <v>52</v>
      </c>
      <c r="AZ68" s="190">
        <v>0</v>
      </c>
      <c r="BA68" s="190">
        <v>0</v>
      </c>
      <c r="BB68" s="190">
        <v>0</v>
      </c>
      <c r="BC68" s="190">
        <f t="shared" si="9"/>
        <v>0</v>
      </c>
      <c r="BD68" s="191"/>
      <c r="BE68" s="192">
        <v>62</v>
      </c>
      <c r="BF68" s="193" t="s">
        <v>52</v>
      </c>
      <c r="BG68" s="190">
        <v>0</v>
      </c>
      <c r="BH68" s="190">
        <v>0</v>
      </c>
      <c r="BI68" s="190">
        <v>0</v>
      </c>
      <c r="BJ68" s="190">
        <f t="shared" si="10"/>
        <v>0</v>
      </c>
      <c r="BK68" s="191"/>
      <c r="BL68" s="192">
        <v>62</v>
      </c>
      <c r="BM68" s="193" t="s">
        <v>52</v>
      </c>
      <c r="BN68" s="190">
        <v>0</v>
      </c>
      <c r="BO68" s="190">
        <v>0</v>
      </c>
      <c r="BP68" s="190">
        <v>0</v>
      </c>
      <c r="BQ68" s="190">
        <f t="shared" si="11"/>
        <v>0</v>
      </c>
      <c r="BR68" s="191"/>
      <c r="BS68" s="192">
        <v>62</v>
      </c>
      <c r="BT68" s="193" t="s">
        <v>52</v>
      </c>
      <c r="BU68" s="190">
        <v>0</v>
      </c>
      <c r="BV68" s="190">
        <v>0</v>
      </c>
      <c r="BW68" s="190">
        <v>0</v>
      </c>
      <c r="BX68" s="190">
        <f t="shared" si="12"/>
        <v>0</v>
      </c>
      <c r="BY68" s="191"/>
      <c r="BZ68" s="192">
        <v>62</v>
      </c>
      <c r="CA68" s="193" t="s">
        <v>52</v>
      </c>
      <c r="CB68" s="190">
        <v>0</v>
      </c>
      <c r="CC68" s="190">
        <v>0</v>
      </c>
      <c r="CD68" s="190">
        <v>0</v>
      </c>
      <c r="CE68" s="190">
        <f t="shared" si="13"/>
        <v>0</v>
      </c>
      <c r="CF68" s="191"/>
      <c r="CG68" s="192">
        <v>62</v>
      </c>
      <c r="CH68" s="193" t="s">
        <v>52</v>
      </c>
      <c r="CI68" s="190">
        <v>0</v>
      </c>
      <c r="CJ68" s="190">
        <v>0</v>
      </c>
      <c r="CK68" s="190">
        <v>0</v>
      </c>
      <c r="CL68" s="190">
        <f t="shared" si="14"/>
        <v>0</v>
      </c>
      <c r="CM68" s="191"/>
      <c r="CN68" s="192">
        <v>62</v>
      </c>
      <c r="CO68" s="193" t="s">
        <v>52</v>
      </c>
      <c r="CP68" s="190">
        <v>0</v>
      </c>
      <c r="CQ68" s="190">
        <v>0</v>
      </c>
      <c r="CR68" s="190">
        <v>0</v>
      </c>
      <c r="CS68" s="190">
        <f t="shared" si="15"/>
        <v>0</v>
      </c>
      <c r="CT68" s="191"/>
      <c r="CU68" s="192">
        <v>62</v>
      </c>
      <c r="CV68" s="193" t="s">
        <v>52</v>
      </c>
      <c r="CW68" s="190">
        <v>0</v>
      </c>
      <c r="CX68" s="190">
        <v>0</v>
      </c>
      <c r="CY68" s="190">
        <v>0</v>
      </c>
      <c r="CZ68" s="190">
        <f t="shared" si="16"/>
        <v>0</v>
      </c>
      <c r="DA68" s="191"/>
      <c r="DB68" s="192">
        <v>62</v>
      </c>
      <c r="DC68" s="193" t="s">
        <v>52</v>
      </c>
      <c r="DD68" s="190">
        <v>0</v>
      </c>
      <c r="DE68" s="190">
        <v>0</v>
      </c>
      <c r="DF68" s="190">
        <v>0</v>
      </c>
      <c r="DG68" s="190">
        <f t="shared" si="17"/>
        <v>0</v>
      </c>
      <c r="DH68" s="191"/>
      <c r="DI68" s="192">
        <v>62</v>
      </c>
      <c r="DJ68" s="193" t="s">
        <v>52</v>
      </c>
      <c r="DK68" s="190">
        <v>0</v>
      </c>
      <c r="DL68" s="190">
        <v>0</v>
      </c>
      <c r="DM68" s="190">
        <v>0</v>
      </c>
      <c r="DN68" s="190">
        <f t="shared" si="18"/>
        <v>0</v>
      </c>
      <c r="DO68" s="191"/>
      <c r="DP68" s="192">
        <v>62</v>
      </c>
      <c r="DQ68" s="193" t="s">
        <v>52</v>
      </c>
      <c r="DR68" s="190">
        <v>0</v>
      </c>
      <c r="DS68" s="190">
        <v>0</v>
      </c>
      <c r="DT68" s="190">
        <v>0</v>
      </c>
      <c r="DU68" s="190">
        <f t="shared" si="19"/>
        <v>0</v>
      </c>
      <c r="DV68" s="191"/>
      <c r="DW68" s="192">
        <v>62</v>
      </c>
      <c r="DX68" s="193" t="s">
        <v>52</v>
      </c>
      <c r="DY68" s="190">
        <v>0</v>
      </c>
      <c r="DZ68" s="190">
        <v>0</v>
      </c>
      <c r="EA68" s="190">
        <v>0</v>
      </c>
      <c r="EB68" s="190">
        <f t="shared" si="20"/>
        <v>0</v>
      </c>
      <c r="EC68" s="191"/>
      <c r="ED68" s="192">
        <v>62</v>
      </c>
      <c r="EE68" s="193" t="s">
        <v>52</v>
      </c>
      <c r="EF68" s="190">
        <v>0</v>
      </c>
      <c r="EG68" s="190">
        <v>0</v>
      </c>
      <c r="EH68" s="190">
        <v>0</v>
      </c>
      <c r="EI68" s="190">
        <f t="shared" si="21"/>
        <v>0</v>
      </c>
      <c r="EJ68" s="191"/>
      <c r="EK68" s="192">
        <v>62</v>
      </c>
      <c r="EL68" s="193" t="s">
        <v>52</v>
      </c>
      <c r="EM68" s="190">
        <v>0</v>
      </c>
      <c r="EN68" s="190">
        <v>0</v>
      </c>
      <c r="EO68" s="190">
        <v>0</v>
      </c>
      <c r="EP68" s="190">
        <f t="shared" si="22"/>
        <v>0</v>
      </c>
      <c r="EQ68" s="191"/>
      <c r="ER68" s="192">
        <v>62</v>
      </c>
      <c r="ES68" s="193" t="s">
        <v>52</v>
      </c>
      <c r="ET68" s="190">
        <v>0</v>
      </c>
      <c r="EU68" s="190">
        <v>0</v>
      </c>
      <c r="EV68" s="190">
        <v>0</v>
      </c>
      <c r="EW68" s="190">
        <f t="shared" si="23"/>
        <v>0</v>
      </c>
      <c r="EX68" s="191"/>
      <c r="EY68" s="192">
        <v>62</v>
      </c>
      <c r="EZ68" s="193" t="s">
        <v>52</v>
      </c>
      <c r="FA68" s="190">
        <v>0</v>
      </c>
      <c r="FB68" s="190">
        <v>0</v>
      </c>
      <c r="FC68" s="190">
        <v>0</v>
      </c>
      <c r="FD68" s="190">
        <f t="shared" si="24"/>
        <v>0</v>
      </c>
      <c r="FE68" s="191"/>
      <c r="FF68" s="192">
        <v>62</v>
      </c>
      <c r="FG68" s="193" t="s">
        <v>52</v>
      </c>
      <c r="FH68" s="190">
        <v>0</v>
      </c>
      <c r="FI68" s="190">
        <v>0</v>
      </c>
      <c r="FJ68" s="190">
        <v>0</v>
      </c>
      <c r="FK68" s="190">
        <f t="shared" si="25"/>
        <v>0</v>
      </c>
      <c r="FL68" s="191"/>
      <c r="FM68" s="192">
        <v>62</v>
      </c>
      <c r="FN68" s="193" t="s">
        <v>52</v>
      </c>
      <c r="FO68" s="190">
        <v>0</v>
      </c>
      <c r="FP68" s="190">
        <v>0</v>
      </c>
      <c r="FQ68" s="190">
        <v>0</v>
      </c>
      <c r="FR68" s="190">
        <f t="shared" si="26"/>
        <v>0</v>
      </c>
      <c r="FS68" s="191"/>
      <c r="FT68" s="192">
        <v>62</v>
      </c>
      <c r="FU68" s="193" t="s">
        <v>52</v>
      </c>
      <c r="FV68" s="190">
        <v>0</v>
      </c>
      <c r="FW68" s="190">
        <v>0</v>
      </c>
      <c r="FX68" s="190">
        <v>0</v>
      </c>
      <c r="FY68" s="190">
        <f t="shared" si="27"/>
        <v>0</v>
      </c>
      <c r="FZ68" s="191"/>
      <c r="GA68" s="192">
        <v>62</v>
      </c>
      <c r="GB68" s="193" t="s">
        <v>52</v>
      </c>
      <c r="GC68" s="190">
        <v>0</v>
      </c>
      <c r="GD68" s="190">
        <v>0</v>
      </c>
      <c r="GE68" s="190">
        <v>0</v>
      </c>
      <c r="GF68" s="190">
        <f t="shared" si="28"/>
        <v>0</v>
      </c>
      <c r="GG68" s="191"/>
      <c r="GH68" s="192">
        <v>62</v>
      </c>
      <c r="GI68" s="193" t="s">
        <v>52</v>
      </c>
      <c r="GJ68" s="190">
        <v>0</v>
      </c>
      <c r="GK68" s="190">
        <v>0</v>
      </c>
      <c r="GL68" s="190">
        <v>0</v>
      </c>
      <c r="GM68" s="190">
        <f t="shared" si="29"/>
        <v>0</v>
      </c>
      <c r="GN68" s="191"/>
      <c r="GO68" s="192">
        <v>62</v>
      </c>
      <c r="GP68" s="193" t="s">
        <v>52</v>
      </c>
      <c r="GQ68" s="190">
        <v>0</v>
      </c>
      <c r="GR68" s="190">
        <v>0</v>
      </c>
      <c r="GS68" s="190">
        <v>0</v>
      </c>
      <c r="GT68" s="190">
        <f t="shared" si="30"/>
        <v>0</v>
      </c>
      <c r="GU68" s="191"/>
      <c r="GV68" s="192">
        <v>62</v>
      </c>
      <c r="GW68" s="193" t="s">
        <v>52</v>
      </c>
      <c r="GX68" s="190">
        <v>0</v>
      </c>
      <c r="GY68" s="190">
        <v>0</v>
      </c>
      <c r="GZ68" s="190">
        <v>0</v>
      </c>
      <c r="HA68" s="190">
        <f t="shared" si="31"/>
        <v>0</v>
      </c>
      <c r="HB68" s="191"/>
      <c r="HC68" s="192">
        <v>62</v>
      </c>
      <c r="HD68" s="193" t="s">
        <v>52</v>
      </c>
      <c r="HE68" s="190">
        <v>0</v>
      </c>
      <c r="HF68" s="190">
        <v>0</v>
      </c>
      <c r="HG68" s="190">
        <v>0</v>
      </c>
      <c r="HH68" s="190">
        <f t="shared" si="32"/>
        <v>0</v>
      </c>
      <c r="HI68" s="191"/>
      <c r="HJ68" s="192">
        <v>62</v>
      </c>
      <c r="HK68" s="193" t="s">
        <v>52</v>
      </c>
      <c r="HL68" s="190">
        <v>0</v>
      </c>
      <c r="HM68" s="190">
        <v>0</v>
      </c>
      <c r="HN68" s="190">
        <v>0</v>
      </c>
      <c r="HO68" s="190">
        <f t="shared" si="33"/>
        <v>0</v>
      </c>
      <c r="HP68" s="191"/>
      <c r="HQ68" s="192">
        <v>62</v>
      </c>
      <c r="HR68" s="193" t="s">
        <v>52</v>
      </c>
      <c r="HS68" s="190">
        <v>0</v>
      </c>
      <c r="HT68" s="190">
        <v>0</v>
      </c>
      <c r="HU68" s="190">
        <v>0</v>
      </c>
      <c r="HV68" s="190">
        <f t="shared" si="34"/>
        <v>0</v>
      </c>
      <c r="HW68" s="191"/>
      <c r="HX68" s="192">
        <v>62</v>
      </c>
      <c r="HY68" s="193" t="s">
        <v>52</v>
      </c>
      <c r="HZ68" s="190">
        <v>0</v>
      </c>
      <c r="IA68" s="190">
        <v>0</v>
      </c>
      <c r="IB68" s="190">
        <v>0</v>
      </c>
      <c r="IC68" s="190">
        <f t="shared" si="35"/>
        <v>0</v>
      </c>
      <c r="ID68" s="191"/>
      <c r="IE68" s="192">
        <v>62</v>
      </c>
      <c r="IF68" s="193" t="s">
        <v>52</v>
      </c>
      <c r="IG68" s="190">
        <v>0</v>
      </c>
      <c r="IH68" s="190">
        <v>0</v>
      </c>
      <c r="II68" s="190">
        <v>0</v>
      </c>
      <c r="IJ68" s="190">
        <f t="shared" si="36"/>
        <v>0</v>
      </c>
      <c r="IK68" s="191"/>
      <c r="IL68" s="192">
        <v>62</v>
      </c>
      <c r="IM68" s="193" t="s">
        <v>52</v>
      </c>
      <c r="IN68" s="190">
        <v>0</v>
      </c>
      <c r="IO68" s="190">
        <v>0</v>
      </c>
      <c r="IP68" s="190">
        <v>0</v>
      </c>
      <c r="IQ68" s="190">
        <f t="shared" si="37"/>
        <v>0</v>
      </c>
      <c r="IR68" s="191"/>
      <c r="IS68" s="192">
        <v>62</v>
      </c>
      <c r="IT68" s="193" t="s">
        <v>52</v>
      </c>
      <c r="IU68" s="190">
        <v>0</v>
      </c>
      <c r="IV68" s="190">
        <v>0</v>
      </c>
      <c r="IW68" s="190">
        <v>0</v>
      </c>
      <c r="IX68" s="190">
        <f t="shared" si="38"/>
        <v>0</v>
      </c>
      <c r="IY68" s="191"/>
      <c r="IZ68" s="192">
        <v>62</v>
      </c>
      <c r="JA68" s="193" t="s">
        <v>52</v>
      </c>
      <c r="JB68" s="190">
        <v>0</v>
      </c>
      <c r="JC68" s="190">
        <v>0</v>
      </c>
      <c r="JD68" s="190">
        <v>0</v>
      </c>
      <c r="JE68" s="190">
        <f t="shared" si="39"/>
        <v>0</v>
      </c>
      <c r="JF68" s="191"/>
      <c r="JG68" s="192">
        <v>62</v>
      </c>
      <c r="JH68" s="193" t="s">
        <v>52</v>
      </c>
      <c r="JI68" s="190">
        <v>0</v>
      </c>
      <c r="JJ68" s="190">
        <v>0</v>
      </c>
      <c r="JK68" s="190">
        <v>0</v>
      </c>
      <c r="JL68" s="190">
        <f t="shared" si="40"/>
        <v>0</v>
      </c>
      <c r="JM68" s="191"/>
      <c r="JN68" s="192">
        <v>62</v>
      </c>
      <c r="JO68" s="193" t="s">
        <v>52</v>
      </c>
      <c r="JP68" s="190">
        <v>0</v>
      </c>
      <c r="JQ68" s="190">
        <f t="shared" si="41"/>
        <v>0</v>
      </c>
      <c r="JR68" s="190">
        <f t="shared" si="0"/>
        <v>0</v>
      </c>
      <c r="JS68" s="190">
        <f t="shared" si="1"/>
        <v>0</v>
      </c>
      <c r="JT68" s="9"/>
    </row>
    <row r="69" spans="1:280" ht="15.75" hidden="1">
      <c r="A69" s="280" t="s">
        <v>53</v>
      </c>
      <c r="B69" s="280"/>
      <c r="C69" s="195">
        <f>SUM(C7:C68)</f>
        <v>0</v>
      </c>
      <c r="D69" s="195">
        <f>SUM(D7:D68)</f>
        <v>0</v>
      </c>
      <c r="E69" s="195">
        <f>SUM(E7:E68)</f>
        <v>0</v>
      </c>
      <c r="F69" s="195">
        <f>SUM(F7:F68)</f>
        <v>0</v>
      </c>
      <c r="G69" s="191"/>
      <c r="H69" s="280" t="s">
        <v>53</v>
      </c>
      <c r="I69" s="280"/>
      <c r="J69" s="195">
        <f>SUM(J7:J68)</f>
        <v>0</v>
      </c>
      <c r="K69" s="195">
        <f>SUM(K7:K68)</f>
        <v>0</v>
      </c>
      <c r="L69" s="195">
        <f>SUM(L7:L68)</f>
        <v>0</v>
      </c>
      <c r="M69" s="195">
        <f>SUM(M7:M68)</f>
        <v>0</v>
      </c>
      <c r="N69" s="191"/>
      <c r="O69" s="280" t="s">
        <v>53</v>
      </c>
      <c r="P69" s="280"/>
      <c r="Q69" s="195">
        <f>SUM(Q7:Q68)</f>
        <v>0</v>
      </c>
      <c r="R69" s="195">
        <f>SUM(R7:R68)</f>
        <v>0</v>
      </c>
      <c r="S69" s="195">
        <f>SUM(S7:S68)</f>
        <v>0</v>
      </c>
      <c r="T69" s="195">
        <f>SUM(T7:T68)</f>
        <v>0</v>
      </c>
      <c r="U69" s="191"/>
      <c r="V69" s="280" t="s">
        <v>53</v>
      </c>
      <c r="W69" s="280"/>
      <c r="X69" s="195">
        <f>SUM(X7:X68)</f>
        <v>0</v>
      </c>
      <c r="Y69" s="195">
        <f>SUM(Y7:Y68)</f>
        <v>0</v>
      </c>
      <c r="Z69" s="195">
        <f>SUM(Z7:Z68)</f>
        <v>0</v>
      </c>
      <c r="AA69" s="195">
        <f>SUM(AA7:AA68)</f>
        <v>0</v>
      </c>
      <c r="AB69" s="191"/>
      <c r="AC69" s="280" t="s">
        <v>53</v>
      </c>
      <c r="AD69" s="280"/>
      <c r="AE69" s="195">
        <f>SUM(AE7:AE68)</f>
        <v>0</v>
      </c>
      <c r="AF69" s="195">
        <f>SUM(AF7:AF68)</f>
        <v>0</v>
      </c>
      <c r="AG69" s="195">
        <f>SUM(AG7:AG68)</f>
        <v>0</v>
      </c>
      <c r="AH69" s="195">
        <f>SUM(AH7:AH68)</f>
        <v>0</v>
      </c>
      <c r="AI69" s="191"/>
      <c r="AJ69" s="280" t="s">
        <v>53</v>
      </c>
      <c r="AK69" s="280"/>
      <c r="AL69" s="195">
        <f>SUM(AL7:AL68)</f>
        <v>0</v>
      </c>
      <c r="AM69" s="195">
        <f>SUM(AM7:AM68)</f>
        <v>0</v>
      </c>
      <c r="AN69" s="195">
        <f>SUM(AN7:AN68)</f>
        <v>0</v>
      </c>
      <c r="AO69" s="195">
        <f>SUM(AO7:AO68)</f>
        <v>0</v>
      </c>
      <c r="AP69" s="191"/>
      <c r="AQ69" s="280" t="s">
        <v>53</v>
      </c>
      <c r="AR69" s="280"/>
      <c r="AS69" s="195">
        <f>SUM(AS7:AS68)</f>
        <v>0</v>
      </c>
      <c r="AT69" s="195">
        <f>SUM(AT7:AT68)</f>
        <v>0</v>
      </c>
      <c r="AU69" s="195">
        <f>SUM(AU7:AU68)</f>
        <v>0</v>
      </c>
      <c r="AV69" s="195">
        <f>SUM(AV7:AV68)</f>
        <v>0</v>
      </c>
      <c r="AW69" s="191"/>
      <c r="AX69" s="280" t="s">
        <v>53</v>
      </c>
      <c r="AY69" s="280"/>
      <c r="AZ69" s="195">
        <f>SUM(AZ7:AZ68)</f>
        <v>0</v>
      </c>
      <c r="BA69" s="195">
        <f>SUM(BA7:BA68)</f>
        <v>0</v>
      </c>
      <c r="BB69" s="195">
        <f>SUM(BB7:BB68)</f>
        <v>0</v>
      </c>
      <c r="BC69" s="195">
        <f>SUM(BC7:BC68)</f>
        <v>0</v>
      </c>
      <c r="BD69" s="191"/>
      <c r="BE69" s="280" t="s">
        <v>53</v>
      </c>
      <c r="BF69" s="280"/>
      <c r="BG69" s="195">
        <f>SUM(BG7:BG68)</f>
        <v>0</v>
      </c>
      <c r="BH69" s="195">
        <f>SUM(BH7:BH68)</f>
        <v>0</v>
      </c>
      <c r="BI69" s="195">
        <f>SUM(BI7:BI68)</f>
        <v>0</v>
      </c>
      <c r="BJ69" s="195">
        <f>SUM(BJ7:BJ68)</f>
        <v>0</v>
      </c>
      <c r="BK69" s="191"/>
      <c r="BL69" s="280" t="s">
        <v>53</v>
      </c>
      <c r="BM69" s="280"/>
      <c r="BN69" s="195">
        <f>SUM(BN7:BN68)</f>
        <v>0</v>
      </c>
      <c r="BO69" s="195">
        <f>SUM(BO7:BO68)</f>
        <v>0</v>
      </c>
      <c r="BP69" s="195">
        <f>SUM(BP7:BP68)</f>
        <v>0</v>
      </c>
      <c r="BQ69" s="195">
        <f>SUM(BQ7:BQ68)</f>
        <v>0</v>
      </c>
      <c r="BR69" s="191"/>
      <c r="BS69" s="280" t="s">
        <v>53</v>
      </c>
      <c r="BT69" s="280"/>
      <c r="BU69" s="195">
        <f>SUM(BU7:BU68)</f>
        <v>0</v>
      </c>
      <c r="BV69" s="195">
        <f>SUM(BV7:BV68)</f>
        <v>0</v>
      </c>
      <c r="BW69" s="195">
        <f>SUM(BW7:BW68)</f>
        <v>0</v>
      </c>
      <c r="BX69" s="195">
        <f>SUM(BX7:BX68)</f>
        <v>0</v>
      </c>
      <c r="BY69" s="191"/>
      <c r="BZ69" s="280" t="s">
        <v>53</v>
      </c>
      <c r="CA69" s="280"/>
      <c r="CB69" s="195">
        <f>SUM(CB7:CB68)</f>
        <v>0</v>
      </c>
      <c r="CC69" s="195">
        <f>SUM(CC7:CC68)</f>
        <v>0</v>
      </c>
      <c r="CD69" s="195">
        <f>SUM(CD7:CD68)</f>
        <v>0</v>
      </c>
      <c r="CE69" s="195">
        <f>SUM(CE7:CE68)</f>
        <v>0</v>
      </c>
      <c r="CF69" s="191"/>
      <c r="CG69" s="280" t="s">
        <v>53</v>
      </c>
      <c r="CH69" s="280"/>
      <c r="CI69" s="195">
        <f>SUM(CI7:CI68)</f>
        <v>0</v>
      </c>
      <c r="CJ69" s="195">
        <f>SUM(CJ7:CJ68)</f>
        <v>0</v>
      </c>
      <c r="CK69" s="195">
        <f>SUM(CK7:CK68)</f>
        <v>0</v>
      </c>
      <c r="CL69" s="195">
        <f>SUM(CL7:CL68)</f>
        <v>0</v>
      </c>
      <c r="CM69" s="191"/>
      <c r="CN69" s="280" t="s">
        <v>53</v>
      </c>
      <c r="CO69" s="280"/>
      <c r="CP69" s="195">
        <f>SUM(CP7:CP68)</f>
        <v>0</v>
      </c>
      <c r="CQ69" s="195">
        <f>SUM(CQ7:CQ68)</f>
        <v>0</v>
      </c>
      <c r="CR69" s="195">
        <f>SUM(CR7:CR68)</f>
        <v>0</v>
      </c>
      <c r="CS69" s="195">
        <f>SUM(CS7:CS68)</f>
        <v>0</v>
      </c>
      <c r="CT69" s="191"/>
      <c r="CU69" s="280" t="s">
        <v>53</v>
      </c>
      <c r="CV69" s="280"/>
      <c r="CW69" s="195">
        <f>SUM(CW7:CW68)</f>
        <v>0</v>
      </c>
      <c r="CX69" s="195">
        <f>SUM(CX7:CX68)</f>
        <v>0</v>
      </c>
      <c r="CY69" s="195">
        <f>SUM(CY7:CY68)</f>
        <v>0</v>
      </c>
      <c r="CZ69" s="195">
        <f>SUM(CZ7:CZ68)</f>
        <v>0</v>
      </c>
      <c r="DA69" s="191"/>
      <c r="DB69" s="280" t="s">
        <v>53</v>
      </c>
      <c r="DC69" s="280"/>
      <c r="DD69" s="195">
        <f>SUM(DD7:DD68)</f>
        <v>0</v>
      </c>
      <c r="DE69" s="195">
        <f>SUM(DE7:DE68)</f>
        <v>0</v>
      </c>
      <c r="DF69" s="195">
        <f>SUM(DF7:DF68)</f>
        <v>0</v>
      </c>
      <c r="DG69" s="195">
        <f>SUM(DG7:DG68)</f>
        <v>0</v>
      </c>
      <c r="DH69" s="191"/>
      <c r="DI69" s="280" t="s">
        <v>53</v>
      </c>
      <c r="DJ69" s="280"/>
      <c r="DK69" s="195">
        <f>SUM(DK7:DK68)</f>
        <v>0</v>
      </c>
      <c r="DL69" s="195">
        <f>SUM(DL7:DL68)</f>
        <v>0</v>
      </c>
      <c r="DM69" s="195">
        <f>SUM(DM7:DM68)</f>
        <v>0</v>
      </c>
      <c r="DN69" s="195">
        <f>SUM(DN7:DN68)</f>
        <v>0</v>
      </c>
      <c r="DO69" s="191"/>
      <c r="DP69" s="280" t="s">
        <v>53</v>
      </c>
      <c r="DQ69" s="280"/>
      <c r="DR69" s="195">
        <f>SUM(DR7:DR68)</f>
        <v>17280</v>
      </c>
      <c r="DS69" s="195">
        <f>SUM(DS7:DS68)</f>
        <v>1728000</v>
      </c>
      <c r="DT69" s="195">
        <f>SUM(DT7:DT68)</f>
        <v>0</v>
      </c>
      <c r="DU69" s="195">
        <f>SUM(DU7:DU68)</f>
        <v>1728000</v>
      </c>
      <c r="DV69" s="191"/>
      <c r="DW69" s="280" t="s">
        <v>53</v>
      </c>
      <c r="DX69" s="280"/>
      <c r="DY69" s="195">
        <f>SUM(DY7:DY68)</f>
        <v>0</v>
      </c>
      <c r="DZ69" s="195">
        <f>SUM(DZ7:DZ68)</f>
        <v>0</v>
      </c>
      <c r="EA69" s="195">
        <f>SUM(EA7:EA68)</f>
        <v>0</v>
      </c>
      <c r="EB69" s="195">
        <f>SUM(EB7:EB68)</f>
        <v>0</v>
      </c>
      <c r="EC69" s="191"/>
      <c r="ED69" s="280" t="s">
        <v>53</v>
      </c>
      <c r="EE69" s="280"/>
      <c r="EF69" s="195">
        <f>SUM(EF7:EF68)</f>
        <v>0</v>
      </c>
      <c r="EG69" s="195">
        <f>SUM(EG7:EG68)</f>
        <v>0</v>
      </c>
      <c r="EH69" s="195">
        <f>SUM(EH7:EH68)</f>
        <v>0</v>
      </c>
      <c r="EI69" s="195">
        <f>SUM(EI7:EI68)</f>
        <v>0</v>
      </c>
      <c r="EJ69" s="191"/>
      <c r="EK69" s="280" t="s">
        <v>53</v>
      </c>
      <c r="EL69" s="280"/>
      <c r="EM69" s="195">
        <f>SUM(EM7:EM68)</f>
        <v>0</v>
      </c>
      <c r="EN69" s="195">
        <f>SUM(EN7:EN68)</f>
        <v>0</v>
      </c>
      <c r="EO69" s="195">
        <f>SUM(EO7:EO68)</f>
        <v>0</v>
      </c>
      <c r="EP69" s="195">
        <f>SUM(EP7:EP68)</f>
        <v>0</v>
      </c>
      <c r="EQ69" s="191"/>
      <c r="ER69" s="280" t="s">
        <v>53</v>
      </c>
      <c r="ES69" s="280"/>
      <c r="ET69" s="195">
        <f>SUM(ET7:ET68)</f>
        <v>0</v>
      </c>
      <c r="EU69" s="195">
        <f>SUM(EU7:EU68)</f>
        <v>0</v>
      </c>
      <c r="EV69" s="195">
        <f>SUM(EV7:EV68)</f>
        <v>0</v>
      </c>
      <c r="EW69" s="195">
        <f>SUM(EW7:EW68)</f>
        <v>0</v>
      </c>
      <c r="EX69" s="191"/>
      <c r="EY69" s="280" t="s">
        <v>53</v>
      </c>
      <c r="EZ69" s="280"/>
      <c r="FA69" s="195">
        <f>SUM(FA7:FA68)</f>
        <v>0</v>
      </c>
      <c r="FB69" s="195">
        <f>SUM(FB7:FB68)</f>
        <v>0</v>
      </c>
      <c r="FC69" s="195">
        <f>SUM(FC7:FC68)</f>
        <v>0</v>
      </c>
      <c r="FD69" s="195">
        <f>SUM(FD7:FD68)</f>
        <v>0</v>
      </c>
      <c r="FE69" s="191"/>
      <c r="FF69" s="280" t="s">
        <v>53</v>
      </c>
      <c r="FG69" s="280"/>
      <c r="FH69" s="195">
        <f>SUM(FH7:FH68)</f>
        <v>0</v>
      </c>
      <c r="FI69" s="195">
        <f>SUM(FI7:FI68)</f>
        <v>0</v>
      </c>
      <c r="FJ69" s="195">
        <f>SUM(FJ7:FJ68)</f>
        <v>0</v>
      </c>
      <c r="FK69" s="195">
        <f>SUM(FK7:FK68)</f>
        <v>0</v>
      </c>
      <c r="FL69" s="191"/>
      <c r="FM69" s="280" t="s">
        <v>53</v>
      </c>
      <c r="FN69" s="280"/>
      <c r="FO69" s="195">
        <f>SUM(FO7:FO68)</f>
        <v>4361</v>
      </c>
      <c r="FP69" s="195">
        <f>SUM(FP7:FP68)</f>
        <v>218000</v>
      </c>
      <c r="FQ69" s="195">
        <f>SUM(FQ7:FQ68)</f>
        <v>0</v>
      </c>
      <c r="FR69" s="195">
        <f>SUM(FR7:FR68)</f>
        <v>218000</v>
      </c>
      <c r="FS69" s="191"/>
      <c r="FT69" s="280" t="s">
        <v>53</v>
      </c>
      <c r="FU69" s="280"/>
      <c r="FV69" s="195">
        <f>SUM(FV7:FV68)</f>
        <v>0</v>
      </c>
      <c r="FW69" s="195">
        <f>SUM(FW7:FW68)</f>
        <v>0</v>
      </c>
      <c r="FX69" s="195">
        <f>SUM(FX7:FX68)</f>
        <v>0</v>
      </c>
      <c r="FY69" s="195">
        <f>SUM(FY7:FY68)</f>
        <v>0</v>
      </c>
      <c r="FZ69" s="191"/>
      <c r="GA69" s="280" t="s">
        <v>53</v>
      </c>
      <c r="GB69" s="280"/>
      <c r="GC69" s="195">
        <f>SUM(GC7:GC68)</f>
        <v>1008000</v>
      </c>
      <c r="GD69" s="195">
        <f>SUM(GD7:GD68)</f>
        <v>3024000</v>
      </c>
      <c r="GE69" s="195">
        <f>SUM(GE7:GE68)</f>
        <v>0</v>
      </c>
      <c r="GF69" s="195">
        <f>SUM(GF7:GF68)</f>
        <v>3024000</v>
      </c>
      <c r="GG69" s="191"/>
      <c r="GH69" s="280" t="s">
        <v>53</v>
      </c>
      <c r="GI69" s="280"/>
      <c r="GJ69" s="195">
        <f>SUM(GJ7:GJ68)</f>
        <v>0</v>
      </c>
      <c r="GK69" s="195">
        <f>SUM(GK7:GK68)</f>
        <v>0</v>
      </c>
      <c r="GL69" s="195">
        <f>SUM(GL7:GL68)</f>
        <v>0</v>
      </c>
      <c r="GM69" s="195">
        <f>SUM(GM7:GM68)</f>
        <v>0</v>
      </c>
      <c r="GN69" s="191"/>
      <c r="GO69" s="280" t="s">
        <v>53</v>
      </c>
      <c r="GP69" s="280"/>
      <c r="GQ69" s="195">
        <f>SUM(GQ7:GQ68)</f>
        <v>0</v>
      </c>
      <c r="GR69" s="195">
        <f>SUM(GR7:GR68)</f>
        <v>0</v>
      </c>
      <c r="GS69" s="195">
        <f>SUM(GS7:GS68)</f>
        <v>0</v>
      </c>
      <c r="GT69" s="195">
        <f>SUM(GT7:GT68)</f>
        <v>0</v>
      </c>
      <c r="GU69" s="191"/>
      <c r="GV69" s="280" t="s">
        <v>53</v>
      </c>
      <c r="GW69" s="280"/>
      <c r="GX69" s="195">
        <f>SUM(GX7:GX68)</f>
        <v>0</v>
      </c>
      <c r="GY69" s="195">
        <f>SUM(GY7:GY68)</f>
        <v>304000</v>
      </c>
      <c r="GZ69" s="195">
        <f>SUM(GZ7:GZ68)</f>
        <v>0</v>
      </c>
      <c r="HA69" s="195">
        <f>SUM(HA7:HA68)</f>
        <v>304000</v>
      </c>
      <c r="HB69" s="191"/>
      <c r="HC69" s="280" t="s">
        <v>53</v>
      </c>
      <c r="HD69" s="280"/>
      <c r="HE69" s="195">
        <f>SUM(HE7:HE68)</f>
        <v>0</v>
      </c>
      <c r="HF69" s="195">
        <f>SUM(HF7:HF68)</f>
        <v>741000</v>
      </c>
      <c r="HG69" s="195">
        <f>SUM(HG7:HG68)</f>
        <v>0</v>
      </c>
      <c r="HH69" s="195">
        <f>SUM(HH7:HH68)</f>
        <v>741000</v>
      </c>
      <c r="HI69" s="191"/>
      <c r="HJ69" s="280" t="s">
        <v>53</v>
      </c>
      <c r="HK69" s="280"/>
      <c r="HL69" s="195">
        <f>SUM(HL7:HL68)</f>
        <v>0</v>
      </c>
      <c r="HM69" s="195">
        <f>SUM(HM7:HM68)</f>
        <v>0</v>
      </c>
      <c r="HN69" s="195">
        <f>SUM(HN7:HN68)</f>
        <v>0</v>
      </c>
      <c r="HO69" s="195">
        <f>SUM(HO7:HO68)</f>
        <v>0</v>
      </c>
      <c r="HP69" s="191"/>
      <c r="HQ69" s="280" t="s">
        <v>53</v>
      </c>
      <c r="HR69" s="280"/>
      <c r="HS69" s="195">
        <f>SUM(HS7:HS68)</f>
        <v>736</v>
      </c>
      <c r="HT69" s="195">
        <f>SUM(HT7:HT68)</f>
        <v>2498500</v>
      </c>
      <c r="HU69" s="195">
        <f>SUM(HU7:HU68)</f>
        <v>0</v>
      </c>
      <c r="HV69" s="195">
        <f>SUM(HV7:HV68)</f>
        <v>2498500</v>
      </c>
      <c r="HW69" s="191"/>
      <c r="HX69" s="280" t="s">
        <v>53</v>
      </c>
      <c r="HY69" s="280"/>
      <c r="HZ69" s="195">
        <f>SUM(HZ7:HZ68)</f>
        <v>0</v>
      </c>
      <c r="IA69" s="195">
        <f>SUM(IA7:IA68)</f>
        <v>0</v>
      </c>
      <c r="IB69" s="195">
        <f>SUM(IB7:IB68)</f>
        <v>0</v>
      </c>
      <c r="IC69" s="195">
        <f>SUM(IC7:IC68)</f>
        <v>0</v>
      </c>
      <c r="ID69" s="191"/>
      <c r="IE69" s="280" t="s">
        <v>53</v>
      </c>
      <c r="IF69" s="280"/>
      <c r="IG69" s="195">
        <f>SUM(IG7:IG68)</f>
        <v>0</v>
      </c>
      <c r="IH69" s="195">
        <f>SUM(IH7:IH68)</f>
        <v>0</v>
      </c>
      <c r="II69" s="195">
        <f>SUM(II7:II68)</f>
        <v>0</v>
      </c>
      <c r="IJ69" s="195">
        <f>SUM(IJ7:IJ68)</f>
        <v>0</v>
      </c>
      <c r="IK69" s="191"/>
      <c r="IL69" s="280" t="s">
        <v>53</v>
      </c>
      <c r="IM69" s="280"/>
      <c r="IN69" s="195">
        <f>SUM(IN7:IN68)</f>
        <v>0</v>
      </c>
      <c r="IO69" s="195">
        <f>SUM(IO7:IO68)</f>
        <v>0</v>
      </c>
      <c r="IP69" s="195">
        <f>SUM(IP7:IP68)</f>
        <v>0</v>
      </c>
      <c r="IQ69" s="195">
        <f>SUM(IQ7:IQ68)</f>
        <v>0</v>
      </c>
      <c r="IR69" s="191"/>
      <c r="IS69" s="280" t="s">
        <v>53</v>
      </c>
      <c r="IT69" s="280"/>
      <c r="IU69" s="195">
        <f>SUM(IU7:IU68)</f>
        <v>0</v>
      </c>
      <c r="IV69" s="195">
        <f>SUM(IV7:IV68)</f>
        <v>0</v>
      </c>
      <c r="IW69" s="195">
        <f>SUM(IW7:IW68)</f>
        <v>0</v>
      </c>
      <c r="IX69" s="195">
        <f>SUM(IX7:IX68)</f>
        <v>0</v>
      </c>
      <c r="IY69" s="191"/>
      <c r="IZ69" s="280" t="s">
        <v>53</v>
      </c>
      <c r="JA69" s="280"/>
      <c r="JB69" s="195">
        <f>SUM(JB7:JB68)</f>
        <v>0</v>
      </c>
      <c r="JC69" s="195">
        <f>SUM(JC7:JC68)</f>
        <v>0</v>
      </c>
      <c r="JD69" s="195">
        <f>SUM(JD7:JD68)</f>
        <v>0</v>
      </c>
      <c r="JE69" s="195">
        <f>SUM(JE7:JE68)</f>
        <v>0</v>
      </c>
      <c r="JF69" s="191"/>
      <c r="JG69" s="280" t="s">
        <v>53</v>
      </c>
      <c r="JH69" s="280"/>
      <c r="JI69" s="195">
        <f>SUM(JI7:JI68)</f>
        <v>0</v>
      </c>
      <c r="JJ69" s="195">
        <f>SUM(JJ7:JJ68)</f>
        <v>0</v>
      </c>
      <c r="JK69" s="195">
        <f>SUM(JK7:JK68)</f>
        <v>3800000</v>
      </c>
      <c r="JL69" s="195">
        <f>SUM(JL7:JL68)</f>
        <v>3800000</v>
      </c>
      <c r="JM69" s="191"/>
      <c r="JN69" s="280" t="s">
        <v>53</v>
      </c>
      <c r="JO69" s="280"/>
      <c r="JP69" s="195">
        <f>SUM(JP7:JP68)</f>
        <v>0</v>
      </c>
      <c r="JQ69" s="195">
        <f t="shared" si="41"/>
        <v>8513500</v>
      </c>
      <c r="JR69" s="195">
        <f t="shared" si="0"/>
        <v>3800000</v>
      </c>
      <c r="JS69" s="195">
        <f t="shared" si="1"/>
        <v>12313500</v>
      </c>
      <c r="JT69" s="9"/>
    </row>
    <row r="70" spans="1:280" ht="16.5" hidden="1" customHeight="1">
      <c r="A70" s="281" t="s">
        <v>54</v>
      </c>
      <c r="B70" s="281"/>
      <c r="C70" s="197">
        <f>C71-C69</f>
        <v>0</v>
      </c>
      <c r="D70" s="197">
        <f t="shared" ref="D70:E70" si="42">D71-D69</f>
        <v>0</v>
      </c>
      <c r="E70" s="197">
        <f t="shared" si="42"/>
        <v>0</v>
      </c>
      <c r="F70" s="197">
        <f>F71-F69</f>
        <v>0</v>
      </c>
      <c r="G70" s="191"/>
      <c r="H70" s="281" t="s">
        <v>54</v>
      </c>
      <c r="I70" s="281"/>
      <c r="J70" s="197">
        <f>J71-J69</f>
        <v>0</v>
      </c>
      <c r="K70" s="197">
        <f t="shared" ref="K70:L70" si="43">K71-K69</f>
        <v>100000</v>
      </c>
      <c r="L70" s="197">
        <f t="shared" si="43"/>
        <v>0</v>
      </c>
      <c r="M70" s="197">
        <f>M71-M69</f>
        <v>100000</v>
      </c>
      <c r="N70" s="191"/>
      <c r="O70" s="281" t="s">
        <v>54</v>
      </c>
      <c r="P70" s="281"/>
      <c r="Q70" s="197">
        <f>Q71-Q69</f>
        <v>0</v>
      </c>
      <c r="R70" s="197">
        <f t="shared" ref="R70:S70" si="44">R71-R69</f>
        <v>93900000</v>
      </c>
      <c r="S70" s="197">
        <f t="shared" si="44"/>
        <v>45547600</v>
      </c>
      <c r="T70" s="197">
        <f>T71-T69</f>
        <v>139447600</v>
      </c>
      <c r="U70" s="191"/>
      <c r="V70" s="281" t="s">
        <v>54</v>
      </c>
      <c r="W70" s="281"/>
      <c r="X70" s="197">
        <f>X71-X69</f>
        <v>0</v>
      </c>
      <c r="Y70" s="197">
        <f t="shared" ref="Y70:Z70" si="45">Y71-Y69</f>
        <v>18600000</v>
      </c>
      <c r="Z70" s="197">
        <f t="shared" si="45"/>
        <v>0</v>
      </c>
      <c r="AA70" s="197">
        <f>AA71-AA69</f>
        <v>18600000</v>
      </c>
      <c r="AB70" s="191"/>
      <c r="AC70" s="281" t="s">
        <v>54</v>
      </c>
      <c r="AD70" s="281"/>
      <c r="AE70" s="197">
        <f>AE71-AE69</f>
        <v>0</v>
      </c>
      <c r="AF70" s="197">
        <f t="shared" ref="AF70:AG70" si="46">AF71-AF69</f>
        <v>0</v>
      </c>
      <c r="AG70" s="197">
        <f t="shared" si="46"/>
        <v>163000</v>
      </c>
      <c r="AH70" s="197">
        <f>AH71-AH69</f>
        <v>163000</v>
      </c>
      <c r="AI70" s="191"/>
      <c r="AJ70" s="281" t="s">
        <v>54</v>
      </c>
      <c r="AK70" s="281"/>
      <c r="AL70" s="197">
        <f>AL71-AL69</f>
        <v>0</v>
      </c>
      <c r="AM70" s="197">
        <f t="shared" ref="AM70:AN70" si="47">AM71-AM69</f>
        <v>1479000</v>
      </c>
      <c r="AN70" s="197">
        <f t="shared" si="47"/>
        <v>440000.00000000006</v>
      </c>
      <c r="AO70" s="197">
        <f>AO71-AO69</f>
        <v>1919000</v>
      </c>
      <c r="AP70" s="191"/>
      <c r="AQ70" s="281" t="s">
        <v>54</v>
      </c>
      <c r="AR70" s="281"/>
      <c r="AS70" s="197">
        <f>AS71-AS69</f>
        <v>0</v>
      </c>
      <c r="AT70" s="197">
        <f t="shared" ref="AT70:AU70" si="48">AT71-AT69</f>
        <v>240000</v>
      </c>
      <c r="AU70" s="197">
        <f t="shared" si="48"/>
        <v>0</v>
      </c>
      <c r="AV70" s="197">
        <f>AV71-AV69</f>
        <v>240000</v>
      </c>
      <c r="AW70" s="191"/>
      <c r="AX70" s="281" t="s">
        <v>54</v>
      </c>
      <c r="AY70" s="281"/>
      <c r="AZ70" s="197">
        <f>AZ71-AZ69</f>
        <v>0</v>
      </c>
      <c r="BA70" s="197">
        <f t="shared" ref="BA70:BB70" si="49">BA71-BA69</f>
        <v>34166000</v>
      </c>
      <c r="BB70" s="197">
        <f t="shared" si="49"/>
        <v>0</v>
      </c>
      <c r="BC70" s="197">
        <f>BC71-BC69</f>
        <v>34166000</v>
      </c>
      <c r="BD70" s="191"/>
      <c r="BE70" s="281" t="s">
        <v>54</v>
      </c>
      <c r="BF70" s="281"/>
      <c r="BG70" s="197">
        <f>BG71-BG69</f>
        <v>0</v>
      </c>
      <c r="BH70" s="197">
        <f t="shared" ref="BH70:BI70" si="50">BH71-BH69</f>
        <v>10067000</v>
      </c>
      <c r="BI70" s="197">
        <f t="shared" si="50"/>
        <v>2578000</v>
      </c>
      <c r="BJ70" s="197">
        <f>BJ71-BJ69</f>
        <v>12645000</v>
      </c>
      <c r="BK70" s="191"/>
      <c r="BL70" s="281" t="s">
        <v>54</v>
      </c>
      <c r="BM70" s="281"/>
      <c r="BN70" s="197">
        <f>BN71-BN69</f>
        <v>0</v>
      </c>
      <c r="BO70" s="197">
        <f t="shared" ref="BO70:BP70" si="51">BO71-BO69</f>
        <v>0</v>
      </c>
      <c r="BP70" s="197">
        <f t="shared" si="51"/>
        <v>967000</v>
      </c>
      <c r="BQ70" s="197">
        <f>BQ71-BQ69</f>
        <v>967000</v>
      </c>
      <c r="BR70" s="191"/>
      <c r="BS70" s="281" t="s">
        <v>54</v>
      </c>
      <c r="BT70" s="281"/>
      <c r="BU70" s="197">
        <f>BU71-BU69</f>
        <v>0</v>
      </c>
      <c r="BV70" s="197">
        <f t="shared" ref="BV70:BW70" si="52">BV71-BV69</f>
        <v>336000</v>
      </c>
      <c r="BW70" s="197">
        <f t="shared" si="52"/>
        <v>0</v>
      </c>
      <c r="BX70" s="197">
        <f>BX71-BX69</f>
        <v>336000</v>
      </c>
      <c r="BY70" s="191"/>
      <c r="BZ70" s="281" t="s">
        <v>54</v>
      </c>
      <c r="CA70" s="281"/>
      <c r="CB70" s="197">
        <f>CB71-CB69</f>
        <v>0</v>
      </c>
      <c r="CC70" s="197">
        <f t="shared" ref="CC70:CD70" si="53">CC71-CC69</f>
        <v>2555000</v>
      </c>
      <c r="CD70" s="197">
        <f t="shared" si="53"/>
        <v>900000</v>
      </c>
      <c r="CE70" s="197">
        <f>CE71-CE69</f>
        <v>3455000</v>
      </c>
      <c r="CF70" s="191"/>
      <c r="CG70" s="281" t="s">
        <v>54</v>
      </c>
      <c r="CH70" s="281"/>
      <c r="CI70" s="197">
        <f>CI71-CI69</f>
        <v>0</v>
      </c>
      <c r="CJ70" s="197">
        <f t="shared" ref="CJ70:CK70" si="54">CJ71-CJ69</f>
        <v>8599000</v>
      </c>
      <c r="CK70" s="197">
        <f t="shared" si="54"/>
        <v>670000</v>
      </c>
      <c r="CL70" s="197">
        <f>CL71-CL69</f>
        <v>9269000</v>
      </c>
      <c r="CM70" s="191"/>
      <c r="CN70" s="281" t="s">
        <v>54</v>
      </c>
      <c r="CO70" s="281"/>
      <c r="CP70" s="197">
        <f>CP71-CP69</f>
        <v>0</v>
      </c>
      <c r="CQ70" s="197">
        <f t="shared" ref="CQ70:CR70" si="55">CQ71-CQ69</f>
        <v>1687000</v>
      </c>
      <c r="CR70" s="197">
        <f t="shared" si="55"/>
        <v>0</v>
      </c>
      <c r="CS70" s="197">
        <f>CS71-CS69</f>
        <v>1687000</v>
      </c>
      <c r="CT70" s="191"/>
      <c r="CU70" s="281" t="s">
        <v>54</v>
      </c>
      <c r="CV70" s="281"/>
      <c r="CW70" s="197">
        <f>CW71-CW69</f>
        <v>0</v>
      </c>
      <c r="CX70" s="197">
        <f t="shared" ref="CX70:CY70" si="56">CX71-CX69</f>
        <v>4990000</v>
      </c>
      <c r="CY70" s="197">
        <f t="shared" si="56"/>
        <v>0</v>
      </c>
      <c r="CZ70" s="197">
        <f>CZ71-CZ69</f>
        <v>4990000</v>
      </c>
      <c r="DA70" s="191"/>
      <c r="DB70" s="281" t="s">
        <v>54</v>
      </c>
      <c r="DC70" s="281"/>
      <c r="DD70" s="197">
        <f>DD71-DD69</f>
        <v>0</v>
      </c>
      <c r="DE70" s="197">
        <f t="shared" ref="DE70:DF70" si="57">DE71-DE69</f>
        <v>9500000</v>
      </c>
      <c r="DF70" s="197">
        <f t="shared" si="57"/>
        <v>2000000</v>
      </c>
      <c r="DG70" s="197">
        <f>DG71-DG69</f>
        <v>11500000</v>
      </c>
      <c r="DH70" s="191"/>
      <c r="DI70" s="281" t="s">
        <v>54</v>
      </c>
      <c r="DJ70" s="281"/>
      <c r="DK70" s="197">
        <f>DK71-DK69</f>
        <v>0</v>
      </c>
      <c r="DL70" s="197">
        <f t="shared" ref="DL70:DM70" si="58">DL71-DL69</f>
        <v>5050000</v>
      </c>
      <c r="DM70" s="197">
        <f t="shared" si="58"/>
        <v>3200000</v>
      </c>
      <c r="DN70" s="197">
        <f>DN71-DN69</f>
        <v>8250000</v>
      </c>
      <c r="DO70" s="191"/>
      <c r="DP70" s="281" t="s">
        <v>54</v>
      </c>
      <c r="DQ70" s="281"/>
      <c r="DR70" s="197">
        <f>DR71-DR69</f>
        <v>0</v>
      </c>
      <c r="DS70" s="197">
        <f t="shared" ref="DS70:DT70" si="59">DS71-DS69</f>
        <v>0</v>
      </c>
      <c r="DT70" s="197">
        <f t="shared" si="59"/>
        <v>0</v>
      </c>
      <c r="DU70" s="197">
        <f>DU71-DU69</f>
        <v>0</v>
      </c>
      <c r="DV70" s="191"/>
      <c r="DW70" s="281" t="s">
        <v>54</v>
      </c>
      <c r="DX70" s="281"/>
      <c r="DY70" s="197">
        <f>DY71-DY69</f>
        <v>0</v>
      </c>
      <c r="DZ70" s="197">
        <f t="shared" ref="DZ70:EA70" si="60">DZ71-DZ69</f>
        <v>35000</v>
      </c>
      <c r="EA70" s="197">
        <f t="shared" si="60"/>
        <v>350000</v>
      </c>
      <c r="EB70" s="197">
        <f>EB71-EB69</f>
        <v>385000</v>
      </c>
      <c r="EC70" s="191"/>
      <c r="ED70" s="281" t="s">
        <v>54</v>
      </c>
      <c r="EE70" s="281"/>
      <c r="EF70" s="197">
        <f>EF71-EF69</f>
        <v>0</v>
      </c>
      <c r="EG70" s="197">
        <f t="shared" ref="EG70:EH70" si="61">EG71-EG69</f>
        <v>603000</v>
      </c>
      <c r="EH70" s="197">
        <f t="shared" si="61"/>
        <v>0</v>
      </c>
      <c r="EI70" s="197">
        <f>EI71-EI69</f>
        <v>603000</v>
      </c>
      <c r="EJ70" s="191"/>
      <c r="EK70" s="281" t="s">
        <v>54</v>
      </c>
      <c r="EL70" s="281"/>
      <c r="EM70" s="197">
        <f>EM71-EM69</f>
        <v>21899980</v>
      </c>
      <c r="EN70" s="197">
        <f t="shared" ref="EN70:EO70" si="62">EN71-EN69</f>
        <v>46537000</v>
      </c>
      <c r="EO70" s="197">
        <f t="shared" si="62"/>
        <v>1000000</v>
      </c>
      <c r="EP70" s="197">
        <f>EP71-EP69</f>
        <v>47537000</v>
      </c>
      <c r="EQ70" s="191"/>
      <c r="ER70" s="281" t="s">
        <v>54</v>
      </c>
      <c r="ES70" s="281"/>
      <c r="ET70" s="197">
        <f>ET71-ET69</f>
        <v>4580</v>
      </c>
      <c r="EU70" s="197">
        <f t="shared" ref="EU70:EV70" si="63">EU71-EU69</f>
        <v>1623999.9999999998</v>
      </c>
      <c r="EV70" s="197">
        <f t="shared" si="63"/>
        <v>1623999.9999999998</v>
      </c>
      <c r="EW70" s="197">
        <f>EW71-EW69</f>
        <v>3247999.9999999995</v>
      </c>
      <c r="EX70" s="191"/>
      <c r="EY70" s="281" t="s">
        <v>54</v>
      </c>
      <c r="EZ70" s="281"/>
      <c r="FA70" s="197">
        <f>FA71-FA69</f>
        <v>2082</v>
      </c>
      <c r="FB70" s="197">
        <f t="shared" ref="FB70:FC70" si="64">FB71-FB69</f>
        <v>515000.00000000006</v>
      </c>
      <c r="FC70" s="197">
        <f t="shared" si="64"/>
        <v>0</v>
      </c>
      <c r="FD70" s="197">
        <f>FD71-FD69</f>
        <v>515000.00000000006</v>
      </c>
      <c r="FE70" s="191"/>
      <c r="FF70" s="281" t="s">
        <v>54</v>
      </c>
      <c r="FG70" s="281"/>
      <c r="FH70" s="197">
        <f>FH71-FH69</f>
        <v>2500</v>
      </c>
      <c r="FI70" s="197">
        <f t="shared" ref="FI70:FJ70" si="65">FI71-FI69</f>
        <v>250000</v>
      </c>
      <c r="FJ70" s="197">
        <f t="shared" si="65"/>
        <v>0</v>
      </c>
      <c r="FK70" s="197">
        <f>FK71-FK69</f>
        <v>250000</v>
      </c>
      <c r="FL70" s="191"/>
      <c r="FM70" s="281" t="s">
        <v>54</v>
      </c>
      <c r="FN70" s="281"/>
      <c r="FO70" s="197">
        <f>FO71-FO69</f>
        <v>0</v>
      </c>
      <c r="FP70" s="197">
        <f t="shared" ref="FP70:FQ70" si="66">FP71-FP69</f>
        <v>0</v>
      </c>
      <c r="FQ70" s="197">
        <f t="shared" si="66"/>
        <v>0</v>
      </c>
      <c r="FR70" s="197">
        <f>FR71-FR69</f>
        <v>0</v>
      </c>
      <c r="FS70" s="191"/>
      <c r="FT70" s="281" t="s">
        <v>54</v>
      </c>
      <c r="FU70" s="281"/>
      <c r="FV70" s="197">
        <f>FV71-FV69</f>
        <v>0</v>
      </c>
      <c r="FW70" s="197">
        <f t="shared" ref="FW70:FX70" si="67">FW71-FW69</f>
        <v>26367000</v>
      </c>
      <c r="FX70" s="197">
        <f t="shared" si="67"/>
        <v>0</v>
      </c>
      <c r="FY70" s="197">
        <f>FY71-FY69</f>
        <v>26367000</v>
      </c>
      <c r="FZ70" s="191"/>
      <c r="GA70" s="281" t="s">
        <v>54</v>
      </c>
      <c r="GB70" s="281"/>
      <c r="GC70" s="197">
        <f>GC71-GC69</f>
        <v>0</v>
      </c>
      <c r="GD70" s="197">
        <f t="shared" ref="GD70:GE70" si="68">GD71-GD69</f>
        <v>0</v>
      </c>
      <c r="GE70" s="197">
        <f t="shared" si="68"/>
        <v>0</v>
      </c>
      <c r="GF70" s="197">
        <f>GF71-GF69</f>
        <v>0</v>
      </c>
      <c r="GG70" s="191"/>
      <c r="GH70" s="281" t="s">
        <v>54</v>
      </c>
      <c r="GI70" s="281"/>
      <c r="GJ70" s="197">
        <f>GJ71-GJ69</f>
        <v>0</v>
      </c>
      <c r="GK70" s="197">
        <f t="shared" ref="GK70:GL70" si="69">GK71-GK69</f>
        <v>66814000</v>
      </c>
      <c r="GL70" s="197">
        <f t="shared" si="69"/>
        <v>900000</v>
      </c>
      <c r="GM70" s="197">
        <f>GM71-GM69</f>
        <v>67714000</v>
      </c>
      <c r="GN70" s="191"/>
      <c r="GO70" s="281" t="s">
        <v>54</v>
      </c>
      <c r="GP70" s="281"/>
      <c r="GQ70" s="197">
        <f>GQ71-GQ69</f>
        <v>0</v>
      </c>
      <c r="GR70" s="197">
        <f t="shared" ref="GR70:GS70" si="70">GR71-GR69</f>
        <v>1000000</v>
      </c>
      <c r="GS70" s="197">
        <f t="shared" si="70"/>
        <v>0</v>
      </c>
      <c r="GT70" s="197">
        <f>GT71-GT69</f>
        <v>1000000</v>
      </c>
      <c r="GU70" s="191"/>
      <c r="GV70" s="281" t="s">
        <v>54</v>
      </c>
      <c r="GW70" s="281"/>
      <c r="GX70" s="197">
        <f>GX71-GX69</f>
        <v>0</v>
      </c>
      <c r="GY70" s="197">
        <f t="shared" ref="GY70:GZ70" si="71">GY71-GY69</f>
        <v>0</v>
      </c>
      <c r="GZ70" s="197">
        <f t="shared" si="71"/>
        <v>0</v>
      </c>
      <c r="HA70" s="197">
        <f>HA71-HA69</f>
        <v>0</v>
      </c>
      <c r="HB70" s="191"/>
      <c r="HC70" s="281" t="s">
        <v>54</v>
      </c>
      <c r="HD70" s="281"/>
      <c r="HE70" s="197">
        <f>HE71-HE69</f>
        <v>0</v>
      </c>
      <c r="HF70" s="197">
        <f t="shared" ref="HF70:HG70" si="72">HF71-HF69</f>
        <v>19000</v>
      </c>
      <c r="HG70" s="197">
        <f t="shared" si="72"/>
        <v>2537000</v>
      </c>
      <c r="HH70" s="197">
        <f>HH71-HH69</f>
        <v>2556000</v>
      </c>
      <c r="HI70" s="191"/>
      <c r="HJ70" s="281" t="s">
        <v>54</v>
      </c>
      <c r="HK70" s="281"/>
      <c r="HL70" s="197">
        <f>HL71-HL69</f>
        <v>0</v>
      </c>
      <c r="HM70" s="197">
        <f t="shared" ref="HM70:HN70" si="73">HM71-HM69</f>
        <v>138000</v>
      </c>
      <c r="HN70" s="197">
        <f t="shared" si="73"/>
        <v>420000</v>
      </c>
      <c r="HO70" s="197">
        <f>HO71-HO69</f>
        <v>558000</v>
      </c>
      <c r="HP70" s="191"/>
      <c r="HQ70" s="281" t="s">
        <v>54</v>
      </c>
      <c r="HR70" s="281"/>
      <c r="HS70" s="197">
        <f>HS71-HS69</f>
        <v>0</v>
      </c>
      <c r="HT70" s="197">
        <f t="shared" ref="HT70:HU70" si="74">HT71-HT69</f>
        <v>2501500</v>
      </c>
      <c r="HU70" s="197">
        <f t="shared" si="74"/>
        <v>0</v>
      </c>
      <c r="HV70" s="197">
        <f>HV71-HV69</f>
        <v>2501500</v>
      </c>
      <c r="HW70" s="191"/>
      <c r="HX70" s="281" t="s">
        <v>54</v>
      </c>
      <c r="HY70" s="281"/>
      <c r="HZ70" s="197">
        <f>HZ71-HZ69</f>
        <v>1</v>
      </c>
      <c r="IA70" s="197">
        <f t="shared" ref="IA70:IB70" si="75">IA71-IA69</f>
        <v>700000</v>
      </c>
      <c r="IB70" s="197">
        <f t="shared" si="75"/>
        <v>0</v>
      </c>
      <c r="IC70" s="197">
        <f>IC71-IC69</f>
        <v>700000</v>
      </c>
      <c r="ID70" s="191"/>
      <c r="IE70" s="281" t="s">
        <v>54</v>
      </c>
      <c r="IF70" s="281"/>
      <c r="IG70" s="197">
        <f>IG71-IG69</f>
        <v>581</v>
      </c>
      <c r="IH70" s="197">
        <f t="shared" ref="IH70:II70" si="76">IH71-IH69</f>
        <v>1453000</v>
      </c>
      <c r="II70" s="197">
        <f t="shared" si="76"/>
        <v>0</v>
      </c>
      <c r="IJ70" s="197">
        <f>IJ71-IJ69</f>
        <v>1453000</v>
      </c>
      <c r="IK70" s="191"/>
      <c r="IL70" s="281" t="s">
        <v>54</v>
      </c>
      <c r="IM70" s="281"/>
      <c r="IN70" s="197">
        <f>IN71-IN69</f>
        <v>9696</v>
      </c>
      <c r="IO70" s="197">
        <f t="shared" ref="IO70:IP70" si="77">IO71-IO69</f>
        <v>2500000</v>
      </c>
      <c r="IP70" s="197">
        <f t="shared" si="77"/>
        <v>0</v>
      </c>
      <c r="IQ70" s="197">
        <f>IQ71-IQ69</f>
        <v>2500000</v>
      </c>
      <c r="IR70" s="191"/>
      <c r="IS70" s="281" t="s">
        <v>54</v>
      </c>
      <c r="IT70" s="281"/>
      <c r="IU70" s="197">
        <f>IU71-IU69</f>
        <v>1</v>
      </c>
      <c r="IV70" s="197">
        <f t="shared" ref="IV70:IW70" si="78">IV71-IV69</f>
        <v>3040000</v>
      </c>
      <c r="IW70" s="197">
        <f t="shared" si="78"/>
        <v>0</v>
      </c>
      <c r="IX70" s="197">
        <f>IX71-IX69</f>
        <v>3040000</v>
      </c>
      <c r="IY70" s="191"/>
      <c r="IZ70" s="281" t="s">
        <v>54</v>
      </c>
      <c r="JA70" s="281"/>
      <c r="JB70" s="197">
        <f>JB71-JB69</f>
        <v>1</v>
      </c>
      <c r="JC70" s="197">
        <f t="shared" ref="JC70:JD70" si="79">JC71-JC69</f>
        <v>499000</v>
      </c>
      <c r="JD70" s="197">
        <f t="shared" si="79"/>
        <v>600000</v>
      </c>
      <c r="JE70" s="197">
        <f>JE71-JE69</f>
        <v>1099000</v>
      </c>
      <c r="JF70" s="191"/>
      <c r="JG70" s="281" t="s">
        <v>54</v>
      </c>
      <c r="JH70" s="281"/>
      <c r="JI70" s="197">
        <f>JI71-JI69</f>
        <v>0</v>
      </c>
      <c r="JJ70" s="197">
        <f t="shared" ref="JJ70:JK70" si="80">JJ71-JJ69</f>
        <v>0</v>
      </c>
      <c r="JK70" s="197">
        <f t="shared" si="80"/>
        <v>10200000</v>
      </c>
      <c r="JL70" s="197">
        <f>JL71-JL69</f>
        <v>10200000</v>
      </c>
      <c r="JM70" s="191"/>
      <c r="JN70" s="281" t="s">
        <v>54</v>
      </c>
      <c r="JO70" s="281"/>
      <c r="JP70" s="197">
        <f>JP71-JP69</f>
        <v>0</v>
      </c>
      <c r="JQ70" s="197">
        <f t="shared" si="41"/>
        <v>345864500</v>
      </c>
      <c r="JR70" s="197">
        <f t="shared" si="0"/>
        <v>74096600</v>
      </c>
      <c r="JS70" s="197">
        <f t="shared" si="1"/>
        <v>419961100</v>
      </c>
      <c r="JT70" s="9"/>
    </row>
    <row r="71" spans="1:280" ht="15.75" hidden="1">
      <c r="A71" s="279" t="s">
        <v>55</v>
      </c>
      <c r="B71" s="279"/>
      <c r="C71" s="199">
        <v>0</v>
      </c>
      <c r="D71" s="199">
        <v>0</v>
      </c>
      <c r="E71" s="199">
        <v>0</v>
      </c>
      <c r="F71" s="199">
        <f>D71+E71</f>
        <v>0</v>
      </c>
      <c r="G71" s="191"/>
      <c r="H71" s="279" t="s">
        <v>55</v>
      </c>
      <c r="I71" s="279"/>
      <c r="J71" s="199">
        <v>0</v>
      </c>
      <c r="K71" s="199">
        <v>100000</v>
      </c>
      <c r="L71" s="199"/>
      <c r="M71" s="199">
        <f>K71+L71</f>
        <v>100000</v>
      </c>
      <c r="N71" s="191"/>
      <c r="O71" s="279" t="s">
        <v>55</v>
      </c>
      <c r="P71" s="279"/>
      <c r="Q71" s="199">
        <v>0</v>
      </c>
      <c r="R71" s="199">
        <v>93900000</v>
      </c>
      <c r="S71" s="199">
        <v>45547600</v>
      </c>
      <c r="T71" s="199">
        <f>R71+S71</f>
        <v>139447600</v>
      </c>
      <c r="U71" s="191"/>
      <c r="V71" s="279" t="s">
        <v>55</v>
      </c>
      <c r="W71" s="279"/>
      <c r="X71" s="199">
        <v>0</v>
      </c>
      <c r="Y71" s="199">
        <v>18600000</v>
      </c>
      <c r="Z71" s="199">
        <v>0</v>
      </c>
      <c r="AA71" s="199">
        <f>Y71+Z71</f>
        <v>18600000</v>
      </c>
      <c r="AB71" s="191"/>
      <c r="AC71" s="279" t="s">
        <v>55</v>
      </c>
      <c r="AD71" s="279"/>
      <c r="AE71" s="199">
        <v>0</v>
      </c>
      <c r="AF71" s="199">
        <v>0</v>
      </c>
      <c r="AG71" s="199">
        <v>163000</v>
      </c>
      <c r="AH71" s="199">
        <f>AF71+AG71</f>
        <v>163000</v>
      </c>
      <c r="AI71" s="191"/>
      <c r="AJ71" s="279" t="s">
        <v>55</v>
      </c>
      <c r="AK71" s="279"/>
      <c r="AL71" s="199">
        <v>0</v>
      </c>
      <c r="AM71" s="199">
        <v>1479000</v>
      </c>
      <c r="AN71" s="199">
        <v>440000.00000000006</v>
      </c>
      <c r="AO71" s="199">
        <f>AM71+AN71</f>
        <v>1919000</v>
      </c>
      <c r="AP71" s="191"/>
      <c r="AQ71" s="279" t="s">
        <v>55</v>
      </c>
      <c r="AR71" s="279"/>
      <c r="AS71" s="199">
        <v>0</v>
      </c>
      <c r="AT71" s="199">
        <v>240000</v>
      </c>
      <c r="AU71" s="199"/>
      <c r="AV71" s="199">
        <f>AT71+AU71</f>
        <v>240000</v>
      </c>
      <c r="AW71" s="191"/>
      <c r="AX71" s="279" t="s">
        <v>55</v>
      </c>
      <c r="AY71" s="279"/>
      <c r="AZ71" s="199">
        <v>0</v>
      </c>
      <c r="BA71" s="199">
        <v>34166000</v>
      </c>
      <c r="BB71" s="199"/>
      <c r="BC71" s="199">
        <f>BA71+BB71</f>
        <v>34166000</v>
      </c>
      <c r="BD71" s="191"/>
      <c r="BE71" s="279" t="s">
        <v>55</v>
      </c>
      <c r="BF71" s="279"/>
      <c r="BG71" s="199">
        <v>0</v>
      </c>
      <c r="BH71" s="199">
        <v>10067000</v>
      </c>
      <c r="BI71" s="199">
        <v>2578000</v>
      </c>
      <c r="BJ71" s="199">
        <f>BH71+BI71</f>
        <v>12645000</v>
      </c>
      <c r="BK71" s="191"/>
      <c r="BL71" s="279" t="s">
        <v>55</v>
      </c>
      <c r="BM71" s="279"/>
      <c r="BN71" s="199">
        <v>0</v>
      </c>
      <c r="BO71" s="199">
        <v>0</v>
      </c>
      <c r="BP71" s="199">
        <v>967000</v>
      </c>
      <c r="BQ71" s="199">
        <f>BO71+BP71</f>
        <v>967000</v>
      </c>
      <c r="BR71" s="191"/>
      <c r="BS71" s="279" t="s">
        <v>55</v>
      </c>
      <c r="BT71" s="279"/>
      <c r="BU71" s="199">
        <v>0</v>
      </c>
      <c r="BV71" s="199">
        <v>336000</v>
      </c>
      <c r="BW71" s="199"/>
      <c r="BX71" s="199">
        <f>BV71+BW71</f>
        <v>336000</v>
      </c>
      <c r="BY71" s="191"/>
      <c r="BZ71" s="279" t="s">
        <v>55</v>
      </c>
      <c r="CA71" s="279"/>
      <c r="CB71" s="199">
        <v>0</v>
      </c>
      <c r="CC71" s="199">
        <v>2555000</v>
      </c>
      <c r="CD71" s="199">
        <v>900000</v>
      </c>
      <c r="CE71" s="199">
        <f>CC71+CD71</f>
        <v>3455000</v>
      </c>
      <c r="CF71" s="191"/>
      <c r="CG71" s="279" t="s">
        <v>55</v>
      </c>
      <c r="CH71" s="279"/>
      <c r="CI71" s="199">
        <v>0</v>
      </c>
      <c r="CJ71" s="199">
        <v>8599000</v>
      </c>
      <c r="CK71" s="199">
        <v>670000</v>
      </c>
      <c r="CL71" s="199">
        <f>CJ71+CK71</f>
        <v>9269000</v>
      </c>
      <c r="CM71" s="191"/>
      <c r="CN71" s="279" t="s">
        <v>55</v>
      </c>
      <c r="CO71" s="279"/>
      <c r="CP71" s="199">
        <v>0</v>
      </c>
      <c r="CQ71" s="199">
        <v>1687000</v>
      </c>
      <c r="CR71" s="199"/>
      <c r="CS71" s="199">
        <f>CQ71+CR71</f>
        <v>1687000</v>
      </c>
      <c r="CT71" s="191"/>
      <c r="CU71" s="279" t="s">
        <v>55</v>
      </c>
      <c r="CV71" s="279"/>
      <c r="CW71" s="199">
        <v>0</v>
      </c>
      <c r="CX71" s="199">
        <v>4990000</v>
      </c>
      <c r="CY71" s="199"/>
      <c r="CZ71" s="199">
        <f>CX71+CY71</f>
        <v>4990000</v>
      </c>
      <c r="DA71" s="191"/>
      <c r="DB71" s="279" t="s">
        <v>55</v>
      </c>
      <c r="DC71" s="279"/>
      <c r="DD71" s="199">
        <v>0</v>
      </c>
      <c r="DE71" s="199">
        <v>9500000</v>
      </c>
      <c r="DF71" s="199">
        <v>2000000</v>
      </c>
      <c r="DG71" s="199">
        <f>DE71+DF71</f>
        <v>11500000</v>
      </c>
      <c r="DH71" s="191"/>
      <c r="DI71" s="279" t="s">
        <v>55</v>
      </c>
      <c r="DJ71" s="279"/>
      <c r="DK71" s="199">
        <v>0</v>
      </c>
      <c r="DL71" s="199">
        <v>5050000</v>
      </c>
      <c r="DM71" s="199">
        <v>3200000</v>
      </c>
      <c r="DN71" s="199">
        <f>DL71+DM71</f>
        <v>8250000</v>
      </c>
      <c r="DO71" s="191"/>
      <c r="DP71" s="279" t="s">
        <v>55</v>
      </c>
      <c r="DQ71" s="279"/>
      <c r="DR71" s="199">
        <v>17280</v>
      </c>
      <c r="DS71" s="199">
        <v>1728000</v>
      </c>
      <c r="DT71" s="199"/>
      <c r="DU71" s="199">
        <f>DS71+DT71</f>
        <v>1728000</v>
      </c>
      <c r="DV71" s="191"/>
      <c r="DW71" s="279" t="s">
        <v>55</v>
      </c>
      <c r="DX71" s="279"/>
      <c r="DY71" s="199">
        <v>0</v>
      </c>
      <c r="DZ71" s="199">
        <v>35000</v>
      </c>
      <c r="EA71" s="199">
        <v>350000</v>
      </c>
      <c r="EB71" s="199">
        <f>DZ71+EA71</f>
        <v>385000</v>
      </c>
      <c r="EC71" s="191"/>
      <c r="ED71" s="279" t="s">
        <v>55</v>
      </c>
      <c r="EE71" s="279"/>
      <c r="EF71" s="199">
        <v>0</v>
      </c>
      <c r="EG71" s="199">
        <v>603000</v>
      </c>
      <c r="EH71" s="199"/>
      <c r="EI71" s="199">
        <f>EG71+EH71</f>
        <v>603000</v>
      </c>
      <c r="EJ71" s="191"/>
      <c r="EK71" s="279" t="s">
        <v>55</v>
      </c>
      <c r="EL71" s="279"/>
      <c r="EM71" s="199">
        <v>21899980</v>
      </c>
      <c r="EN71" s="199">
        <v>46537000</v>
      </c>
      <c r="EO71" s="199">
        <v>1000000</v>
      </c>
      <c r="EP71" s="199">
        <f>EN71+EO71</f>
        <v>47537000</v>
      </c>
      <c r="EQ71" s="191"/>
      <c r="ER71" s="279" t="s">
        <v>55</v>
      </c>
      <c r="ES71" s="279"/>
      <c r="ET71" s="199">
        <v>4580</v>
      </c>
      <c r="EU71" s="199">
        <v>1623999.9999999998</v>
      </c>
      <c r="EV71" s="199">
        <v>1623999.9999999998</v>
      </c>
      <c r="EW71" s="199">
        <f>EU71+EV71</f>
        <v>3247999.9999999995</v>
      </c>
      <c r="EX71" s="191"/>
      <c r="EY71" s="279" t="s">
        <v>55</v>
      </c>
      <c r="EZ71" s="279"/>
      <c r="FA71" s="199">
        <v>2082</v>
      </c>
      <c r="FB71" s="199">
        <v>515000.00000000006</v>
      </c>
      <c r="FC71" s="199"/>
      <c r="FD71" s="199">
        <f>FB71+FC71</f>
        <v>515000.00000000006</v>
      </c>
      <c r="FE71" s="191"/>
      <c r="FF71" s="279" t="s">
        <v>55</v>
      </c>
      <c r="FG71" s="279"/>
      <c r="FH71" s="199">
        <v>2500</v>
      </c>
      <c r="FI71" s="199">
        <v>250000</v>
      </c>
      <c r="FJ71" s="199"/>
      <c r="FK71" s="199">
        <f>FI71+FJ71</f>
        <v>250000</v>
      </c>
      <c r="FL71" s="191"/>
      <c r="FM71" s="279" t="s">
        <v>55</v>
      </c>
      <c r="FN71" s="279"/>
      <c r="FO71" s="199">
        <v>4361</v>
      </c>
      <c r="FP71" s="199">
        <v>218000.00000000003</v>
      </c>
      <c r="FQ71" s="199"/>
      <c r="FR71" s="199">
        <f>FP71+FQ71</f>
        <v>218000.00000000003</v>
      </c>
      <c r="FS71" s="191"/>
      <c r="FT71" s="279" t="s">
        <v>55</v>
      </c>
      <c r="FU71" s="279"/>
      <c r="FV71" s="199">
        <v>0</v>
      </c>
      <c r="FW71" s="199">
        <v>26367000</v>
      </c>
      <c r="FX71" s="199"/>
      <c r="FY71" s="199">
        <f>FW71+FX71</f>
        <v>26367000</v>
      </c>
      <c r="FZ71" s="191"/>
      <c r="GA71" s="279" t="s">
        <v>55</v>
      </c>
      <c r="GB71" s="279"/>
      <c r="GC71" s="199">
        <v>1008000</v>
      </c>
      <c r="GD71" s="199">
        <v>3024000</v>
      </c>
      <c r="GE71" s="199"/>
      <c r="GF71" s="199">
        <f>GD71+GE71</f>
        <v>3024000</v>
      </c>
      <c r="GG71" s="191"/>
      <c r="GH71" s="279" t="s">
        <v>55</v>
      </c>
      <c r="GI71" s="279"/>
      <c r="GJ71" s="199">
        <v>0</v>
      </c>
      <c r="GK71" s="199">
        <v>66814000</v>
      </c>
      <c r="GL71" s="199">
        <v>900000</v>
      </c>
      <c r="GM71" s="199">
        <f>GK71+GL71</f>
        <v>67714000</v>
      </c>
      <c r="GN71" s="191"/>
      <c r="GO71" s="279" t="s">
        <v>55</v>
      </c>
      <c r="GP71" s="279"/>
      <c r="GQ71" s="199">
        <v>0</v>
      </c>
      <c r="GR71" s="199">
        <v>1000000</v>
      </c>
      <c r="GS71" s="199"/>
      <c r="GT71" s="199">
        <f>GR71+GS71</f>
        <v>1000000</v>
      </c>
      <c r="GU71" s="191"/>
      <c r="GV71" s="279" t="s">
        <v>55</v>
      </c>
      <c r="GW71" s="279"/>
      <c r="GX71" s="199">
        <v>0</v>
      </c>
      <c r="GY71" s="199">
        <v>304000</v>
      </c>
      <c r="GZ71" s="199"/>
      <c r="HA71" s="199">
        <f>GY71+GZ71</f>
        <v>304000</v>
      </c>
      <c r="HB71" s="191"/>
      <c r="HC71" s="279" t="s">
        <v>55</v>
      </c>
      <c r="HD71" s="279"/>
      <c r="HE71" s="199">
        <v>0</v>
      </c>
      <c r="HF71" s="199">
        <v>760000</v>
      </c>
      <c r="HG71" s="199">
        <v>2537000</v>
      </c>
      <c r="HH71" s="199">
        <f>HF71+HG71</f>
        <v>3297000</v>
      </c>
      <c r="HI71" s="191"/>
      <c r="HJ71" s="279" t="s">
        <v>55</v>
      </c>
      <c r="HK71" s="279"/>
      <c r="HL71" s="199">
        <v>0</v>
      </c>
      <c r="HM71" s="199">
        <v>138000</v>
      </c>
      <c r="HN71" s="199">
        <v>420000</v>
      </c>
      <c r="HO71" s="199">
        <f>HM71+HN71</f>
        <v>558000</v>
      </c>
      <c r="HP71" s="191"/>
      <c r="HQ71" s="279" t="s">
        <v>55</v>
      </c>
      <c r="HR71" s="279"/>
      <c r="HS71" s="199">
        <v>736</v>
      </c>
      <c r="HT71" s="199">
        <v>5000000</v>
      </c>
      <c r="HU71" s="199"/>
      <c r="HV71" s="199">
        <f>HT71+HU71</f>
        <v>5000000</v>
      </c>
      <c r="HW71" s="191"/>
      <c r="HX71" s="279" t="s">
        <v>55</v>
      </c>
      <c r="HY71" s="279"/>
      <c r="HZ71" s="199">
        <v>1</v>
      </c>
      <c r="IA71" s="199">
        <v>700000</v>
      </c>
      <c r="IB71" s="199"/>
      <c r="IC71" s="199">
        <f>IA71+IB71</f>
        <v>700000</v>
      </c>
      <c r="ID71" s="191"/>
      <c r="IE71" s="279" t="s">
        <v>55</v>
      </c>
      <c r="IF71" s="279"/>
      <c r="IG71" s="199">
        <v>581</v>
      </c>
      <c r="IH71" s="199">
        <v>1453000</v>
      </c>
      <c r="II71" s="199"/>
      <c r="IJ71" s="199">
        <f>IH71+II71</f>
        <v>1453000</v>
      </c>
      <c r="IK71" s="191"/>
      <c r="IL71" s="279" t="s">
        <v>55</v>
      </c>
      <c r="IM71" s="279"/>
      <c r="IN71" s="199">
        <v>9696</v>
      </c>
      <c r="IO71" s="199">
        <v>2500000</v>
      </c>
      <c r="IP71" s="199"/>
      <c r="IQ71" s="199">
        <f>IO71+IP71</f>
        <v>2500000</v>
      </c>
      <c r="IR71" s="191"/>
      <c r="IS71" s="279" t="s">
        <v>55</v>
      </c>
      <c r="IT71" s="279"/>
      <c r="IU71" s="199">
        <v>1</v>
      </c>
      <c r="IV71" s="199">
        <v>3040000</v>
      </c>
      <c r="IW71" s="199"/>
      <c r="IX71" s="199">
        <f>IV71+IW71</f>
        <v>3040000</v>
      </c>
      <c r="IY71" s="191"/>
      <c r="IZ71" s="279" t="s">
        <v>55</v>
      </c>
      <c r="JA71" s="279"/>
      <c r="JB71" s="199">
        <v>1</v>
      </c>
      <c r="JC71" s="199">
        <f>500000-1000</f>
        <v>499000</v>
      </c>
      <c r="JD71" s="199">
        <v>600000</v>
      </c>
      <c r="JE71" s="199">
        <f>JC71+JD71</f>
        <v>1099000</v>
      </c>
      <c r="JF71" s="191"/>
      <c r="JG71" s="279" t="s">
        <v>55</v>
      </c>
      <c r="JH71" s="279"/>
      <c r="JI71" s="199">
        <v>0</v>
      </c>
      <c r="JJ71" s="199"/>
      <c r="JK71" s="199">
        <v>14000000</v>
      </c>
      <c r="JL71" s="199">
        <f>JJ71+JK71</f>
        <v>14000000</v>
      </c>
      <c r="JM71" s="191"/>
      <c r="JN71" s="279" t="s">
        <v>55</v>
      </c>
      <c r="JO71" s="279"/>
      <c r="JP71" s="199">
        <v>0</v>
      </c>
      <c r="JQ71" s="199">
        <f t="shared" si="41"/>
        <v>354378000</v>
      </c>
      <c r="JR71" s="199">
        <f t="shared" ref="JR71:JS86" si="81">L71+S71+Z71+AG71+AN71+AU71+BB71+BI71+BP71+BW71+CD71+CK71+CR71+CY71+DF71+DM71+DT71+EA71+EH71+EO71+EV71+FC71+FJ71+FQ71+FX71+GE71+GL71+GS71+GZ71+HG71+HN71+HU71+IB71+II71+IP71+IW71+JD71+JK71</f>
        <v>77896600</v>
      </c>
      <c r="JS71" s="199">
        <f t="shared" si="81"/>
        <v>432274600</v>
      </c>
      <c r="JT71" s="9"/>
    </row>
    <row r="72" spans="1:280" ht="18" customHeight="1">
      <c r="A72" s="213">
        <v>1</v>
      </c>
      <c r="B72" s="191" t="s">
        <v>1898</v>
      </c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>
        <f>K72+L72</f>
        <v>0</v>
      </c>
      <c r="N72" s="191"/>
      <c r="O72" s="191"/>
      <c r="P72" s="191"/>
      <c r="Q72" s="191"/>
      <c r="R72" s="191"/>
      <c r="S72" s="191"/>
      <c r="T72" s="191">
        <f>R72+S72</f>
        <v>0</v>
      </c>
      <c r="U72" s="191"/>
      <c r="V72" s="191"/>
      <c r="W72" s="191"/>
      <c r="X72" s="191"/>
      <c r="Y72" s="191"/>
      <c r="Z72" s="191"/>
      <c r="AA72" s="191">
        <f>Y72+Z72</f>
        <v>0</v>
      </c>
      <c r="AB72" s="191"/>
      <c r="AC72" s="191"/>
      <c r="AD72" s="191"/>
      <c r="AE72" s="191"/>
      <c r="AF72" s="191"/>
      <c r="AG72" s="191"/>
      <c r="AH72" s="191">
        <f>AF72+AG72</f>
        <v>0</v>
      </c>
      <c r="AI72" s="191"/>
      <c r="AJ72" s="191"/>
      <c r="AK72" s="191"/>
      <c r="AL72" s="191"/>
      <c r="AM72" s="191"/>
      <c r="AN72" s="191"/>
      <c r="AO72" s="191">
        <f>AM72+AN72</f>
        <v>0</v>
      </c>
      <c r="AP72" s="191"/>
      <c r="AQ72" s="191"/>
      <c r="AR72" s="191"/>
      <c r="AS72" s="191"/>
      <c r="AT72" s="191"/>
      <c r="AU72" s="191"/>
      <c r="AV72" s="191">
        <f>AT72+AU72</f>
        <v>0</v>
      </c>
      <c r="AW72" s="191"/>
      <c r="AX72" s="191"/>
      <c r="AY72" s="191"/>
      <c r="AZ72" s="191"/>
      <c r="BA72" s="191"/>
      <c r="BB72" s="191"/>
      <c r="BC72" s="191">
        <f>BA72+BB72</f>
        <v>0</v>
      </c>
      <c r="BD72" s="191"/>
      <c r="BE72" s="191"/>
      <c r="BF72" s="191"/>
      <c r="BG72" s="191"/>
      <c r="BH72" s="191"/>
      <c r="BI72" s="191"/>
      <c r="BJ72" s="191">
        <f>BH72+BI72</f>
        <v>0</v>
      </c>
      <c r="BK72" s="191"/>
      <c r="BL72" s="191"/>
      <c r="BM72" s="191"/>
      <c r="BN72" s="191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BZ72" s="191"/>
      <c r="CA72" s="191"/>
      <c r="CB72" s="191"/>
      <c r="CC72" s="191"/>
      <c r="CD72" s="191"/>
      <c r="CE72" s="191"/>
      <c r="CF72" s="191"/>
      <c r="CG72" s="191"/>
      <c r="CH72" s="191"/>
      <c r="CI72" s="191"/>
      <c r="CJ72" s="191"/>
      <c r="CK72" s="191"/>
      <c r="CL72" s="191"/>
      <c r="CM72" s="191"/>
      <c r="CN72" s="191"/>
      <c r="CO72" s="191"/>
      <c r="CP72" s="191"/>
      <c r="CQ72" s="191"/>
      <c r="CR72" s="191"/>
      <c r="CS72" s="191"/>
      <c r="CT72" s="191"/>
      <c r="CU72" s="191"/>
      <c r="CV72" s="191"/>
      <c r="CW72" s="191"/>
      <c r="CX72" s="191"/>
      <c r="CY72" s="191"/>
      <c r="CZ72" s="191"/>
      <c r="DA72" s="191"/>
      <c r="DB72" s="191"/>
      <c r="DC72" s="191"/>
      <c r="DD72" s="191"/>
      <c r="DE72" s="191"/>
      <c r="DF72" s="191"/>
      <c r="DG72" s="191"/>
      <c r="DH72" s="191"/>
      <c r="DI72" s="191"/>
      <c r="DJ72" s="191"/>
      <c r="DK72" s="191"/>
      <c r="DL72" s="191"/>
      <c r="DM72" s="191"/>
      <c r="DN72" s="191"/>
      <c r="DO72" s="191"/>
      <c r="DP72" s="191"/>
      <c r="DQ72" s="191"/>
      <c r="DR72" s="191"/>
      <c r="DS72" s="191"/>
      <c r="DT72" s="191"/>
      <c r="DU72" s="191"/>
      <c r="DV72" s="191"/>
      <c r="DW72" s="191"/>
      <c r="DX72" s="191"/>
      <c r="DY72" s="191"/>
      <c r="DZ72" s="191"/>
      <c r="EA72" s="191"/>
      <c r="EB72" s="191"/>
      <c r="EC72" s="191"/>
      <c r="ED72" s="191"/>
      <c r="EE72" s="191"/>
      <c r="EF72" s="191"/>
      <c r="EG72" s="191"/>
      <c r="EH72" s="191"/>
      <c r="EI72" s="191"/>
      <c r="EJ72" s="191"/>
      <c r="EK72" s="191"/>
      <c r="EL72" s="191"/>
      <c r="EM72" s="191"/>
      <c r="EN72" s="191"/>
      <c r="EO72" s="191"/>
      <c r="EP72" s="191"/>
      <c r="EQ72" s="191"/>
      <c r="ER72" s="191"/>
      <c r="ES72" s="191"/>
      <c r="ET72" s="191"/>
      <c r="EU72" s="191"/>
      <c r="EV72" s="191"/>
      <c r="EW72" s="191"/>
      <c r="EX72" s="191"/>
      <c r="EY72" s="191"/>
      <c r="EZ72" s="191"/>
      <c r="FA72" s="191"/>
      <c r="FB72" s="191"/>
      <c r="FC72" s="191"/>
      <c r="FD72" s="191"/>
      <c r="FE72" s="191"/>
      <c r="FF72" s="191"/>
      <c r="FG72" s="191"/>
      <c r="FH72" s="191"/>
      <c r="FI72" s="191"/>
      <c r="FJ72" s="191"/>
      <c r="FK72" s="191"/>
      <c r="FL72" s="191"/>
      <c r="FM72" s="191"/>
      <c r="FN72" s="191"/>
      <c r="FO72" s="191" t="s">
        <v>1693</v>
      </c>
      <c r="FP72" s="191"/>
      <c r="FQ72" s="191"/>
      <c r="FR72" s="191"/>
      <c r="FS72" s="191"/>
      <c r="FT72" s="191"/>
      <c r="FU72" s="191"/>
      <c r="FV72" s="191"/>
      <c r="FW72" s="191"/>
      <c r="FX72" s="191"/>
      <c r="FY72" s="191">
        <f>FW72+FX72</f>
        <v>0</v>
      </c>
      <c r="FZ72" s="191"/>
      <c r="GA72" s="191"/>
      <c r="GB72" s="191"/>
      <c r="GC72" s="191">
        <v>2264</v>
      </c>
      <c r="GD72" s="191">
        <f>GC72*3</f>
        <v>6792</v>
      </c>
      <c r="GE72" s="191"/>
      <c r="GF72" s="191">
        <f>GD72+GE72</f>
        <v>6792</v>
      </c>
      <c r="GG72" s="191">
        <v>190</v>
      </c>
      <c r="GH72" s="191"/>
      <c r="GI72" s="191"/>
      <c r="GJ72" s="191"/>
      <c r="GK72" s="191"/>
      <c r="GL72" s="191"/>
      <c r="GM72" s="191">
        <f>GK72+GL72</f>
        <v>0</v>
      </c>
      <c r="GN72" s="191"/>
      <c r="GO72" s="191"/>
      <c r="GP72" s="191"/>
      <c r="GQ72" s="191"/>
      <c r="GR72" s="191"/>
      <c r="GS72" s="191"/>
      <c r="GT72" s="191">
        <f>GR72+GS72</f>
        <v>0</v>
      </c>
      <c r="GU72" s="191"/>
      <c r="GV72" s="191"/>
      <c r="GW72" s="191"/>
      <c r="GX72" s="191"/>
      <c r="GY72" s="191"/>
      <c r="GZ72" s="191"/>
      <c r="HA72" s="191">
        <f>GY72+GZ72</f>
        <v>0</v>
      </c>
      <c r="HB72" s="191"/>
      <c r="HC72" s="191"/>
      <c r="HD72" s="191"/>
      <c r="HE72" s="191"/>
      <c r="HF72" s="191"/>
      <c r="HG72" s="191"/>
      <c r="HH72" s="191">
        <f>HF72+HG72</f>
        <v>0</v>
      </c>
      <c r="HI72" s="191"/>
      <c r="HJ72" s="191"/>
      <c r="HK72" s="191"/>
      <c r="HL72" s="191"/>
      <c r="HM72" s="191"/>
      <c r="HN72" s="191"/>
      <c r="HO72" s="191">
        <f>HM72+HN72</f>
        <v>0</v>
      </c>
      <c r="HP72" s="191"/>
      <c r="HQ72" s="191"/>
      <c r="HR72" s="191"/>
      <c r="HS72" s="191"/>
      <c r="HT72" s="191"/>
      <c r="HU72" s="191"/>
      <c r="HV72" s="191">
        <f>HT72+HU72</f>
        <v>0</v>
      </c>
      <c r="HW72" s="191"/>
      <c r="HX72" s="191"/>
      <c r="HY72" s="191"/>
      <c r="HZ72" s="191"/>
      <c r="IA72" s="191"/>
      <c r="IB72" s="191"/>
      <c r="IC72" s="191">
        <f>IA72+IB72</f>
        <v>0</v>
      </c>
      <c r="ID72" s="191"/>
      <c r="IE72" s="191"/>
      <c r="IF72" s="191"/>
      <c r="IG72" s="191"/>
      <c r="IH72" s="191"/>
      <c r="II72" s="191"/>
      <c r="IJ72" s="191">
        <f>IH72+II72</f>
        <v>0</v>
      </c>
      <c r="IK72" s="191"/>
      <c r="IL72" s="191"/>
      <c r="IM72" s="191"/>
      <c r="IN72" s="191"/>
      <c r="IO72" s="191"/>
      <c r="IP72" s="191"/>
      <c r="IQ72" s="191">
        <f>IO72+IP72</f>
        <v>0</v>
      </c>
      <c r="IR72" s="191"/>
      <c r="IS72" s="191"/>
      <c r="IT72" s="191"/>
      <c r="IU72" s="191"/>
      <c r="IV72" s="191"/>
      <c r="IW72" s="191"/>
      <c r="IX72" s="191">
        <f>IV72+IW72</f>
        <v>0</v>
      </c>
      <c r="IY72" s="191"/>
      <c r="IZ72" s="191"/>
      <c r="JA72" s="191"/>
      <c r="JB72" s="191"/>
      <c r="JC72" s="191"/>
      <c r="JD72" s="191"/>
      <c r="JE72" s="191">
        <f>JC72+JD72</f>
        <v>0</v>
      </c>
      <c r="JF72" s="191"/>
      <c r="JG72" s="191"/>
      <c r="JH72" s="191"/>
      <c r="JI72" s="191"/>
      <c r="JJ72" s="191"/>
      <c r="JK72" s="191"/>
      <c r="JL72" s="191">
        <f>JK72+JJ72</f>
        <v>0</v>
      </c>
      <c r="JM72" s="191"/>
      <c r="JN72" s="191"/>
      <c r="JO72" s="191"/>
      <c r="JP72" s="191"/>
      <c r="JQ72" s="190">
        <f t="shared" ref="JQ72:JQ101" si="82">K72+R72+Y72+AF72+AM72+AT72+BA72+BH72+BO72+BV72+CC72+CJ72+CQ72+CX72+DE72+DL72+DS72+DZ72+EG72+EN72+EU72+FB72+FI72+FP72+FW72+GD72+GK72+GR72+GY72+HF72+HM72+HT72+IA72+IH72+IO72+IV72+JC72+JJ72</f>
        <v>6792</v>
      </c>
      <c r="JR72" s="190">
        <f t="shared" si="81"/>
        <v>0</v>
      </c>
      <c r="JS72" s="190">
        <f t="shared" si="81"/>
        <v>6792</v>
      </c>
      <c r="JT72" s="9"/>
    </row>
    <row r="73" spans="1:280" ht="18" customHeight="1">
      <c r="A73" s="213">
        <v>2</v>
      </c>
      <c r="B73" s="191" t="s">
        <v>1899</v>
      </c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>
        <f t="shared" ref="M73:M101" si="83">K73+L73</f>
        <v>0</v>
      </c>
      <c r="N73" s="191"/>
      <c r="O73" s="191"/>
      <c r="P73" s="191"/>
      <c r="Q73" s="191"/>
      <c r="R73" s="191"/>
      <c r="S73" s="191"/>
      <c r="T73" s="191">
        <f t="shared" ref="T73:T101" si="84">R73+S73</f>
        <v>0</v>
      </c>
      <c r="U73" s="191"/>
      <c r="V73" s="191"/>
      <c r="W73" s="191"/>
      <c r="X73" s="191"/>
      <c r="Y73" s="191"/>
      <c r="Z73" s="191"/>
      <c r="AA73" s="191">
        <f t="shared" ref="AA73:AA101" si="85">Y73+Z73</f>
        <v>0</v>
      </c>
      <c r="AB73" s="191"/>
      <c r="AC73" s="191"/>
      <c r="AD73" s="191"/>
      <c r="AE73" s="191"/>
      <c r="AF73" s="191"/>
      <c r="AG73" s="191"/>
      <c r="AH73" s="191">
        <f t="shared" ref="AH73:AH101" si="86">AF73+AG73</f>
        <v>0</v>
      </c>
      <c r="AI73" s="191"/>
      <c r="AJ73" s="191"/>
      <c r="AK73" s="191"/>
      <c r="AL73" s="191"/>
      <c r="AM73" s="191"/>
      <c r="AN73" s="191"/>
      <c r="AO73" s="191">
        <f t="shared" ref="AO73:AO101" si="87">AM73+AN73</f>
        <v>0</v>
      </c>
      <c r="AP73" s="191"/>
      <c r="AQ73" s="191"/>
      <c r="AR73" s="191"/>
      <c r="AS73" s="191"/>
      <c r="AT73" s="191"/>
      <c r="AU73" s="191"/>
      <c r="AV73" s="191">
        <f t="shared" ref="AV73:AV101" si="88">AT73+AU73</f>
        <v>0</v>
      </c>
      <c r="AW73" s="191"/>
      <c r="AX73" s="191"/>
      <c r="AY73" s="191"/>
      <c r="AZ73" s="191"/>
      <c r="BA73" s="191"/>
      <c r="BB73" s="191"/>
      <c r="BC73" s="191">
        <f t="shared" ref="BC73:BC101" si="89">BA73+BB73</f>
        <v>0</v>
      </c>
      <c r="BD73" s="191"/>
      <c r="BE73" s="191"/>
      <c r="BF73" s="191"/>
      <c r="BG73" s="191"/>
      <c r="BH73" s="191"/>
      <c r="BI73" s="191"/>
      <c r="BJ73" s="191">
        <f t="shared" ref="BJ73:BJ101" si="90">BH73+BI73</f>
        <v>0</v>
      </c>
      <c r="BK73" s="191"/>
      <c r="BL73" s="191"/>
      <c r="BM73" s="191"/>
      <c r="BN73" s="191"/>
      <c r="BO73" s="191"/>
      <c r="BP73" s="191"/>
      <c r="BQ73" s="191">
        <f>BO73+BP73</f>
        <v>0</v>
      </c>
      <c r="BR73" s="191"/>
      <c r="BS73" s="191"/>
      <c r="BT73" s="191"/>
      <c r="BU73" s="191"/>
      <c r="BV73" s="191"/>
      <c r="BW73" s="191"/>
      <c r="BX73" s="191">
        <f>BV73+BW73</f>
        <v>0</v>
      </c>
      <c r="BY73" s="191"/>
      <c r="BZ73" s="191"/>
      <c r="CA73" s="191"/>
      <c r="CB73" s="191"/>
      <c r="CC73" s="191"/>
      <c r="CD73" s="191"/>
      <c r="CE73" s="191">
        <f>CC73+CD73</f>
        <v>0</v>
      </c>
      <c r="CF73" s="191"/>
      <c r="CG73" s="191"/>
      <c r="CH73" s="191"/>
      <c r="CI73" s="191"/>
      <c r="CJ73" s="191"/>
      <c r="CK73" s="191"/>
      <c r="CL73" s="191">
        <f>CJ73+CK73</f>
        <v>0</v>
      </c>
      <c r="CM73" s="191"/>
      <c r="CN73" s="191"/>
      <c r="CO73" s="191"/>
      <c r="CP73" s="191"/>
      <c r="CQ73" s="191"/>
      <c r="CR73" s="191"/>
      <c r="CS73" s="191">
        <f>CQ73+CR73</f>
        <v>0</v>
      </c>
      <c r="CT73" s="191"/>
      <c r="CU73" s="191"/>
      <c r="CV73" s="191"/>
      <c r="CW73" s="191"/>
      <c r="CX73" s="191"/>
      <c r="CY73" s="191"/>
      <c r="CZ73" s="191">
        <f>CX73+CY73</f>
        <v>0</v>
      </c>
      <c r="DA73" s="191"/>
      <c r="DB73" s="191"/>
      <c r="DC73" s="191"/>
      <c r="DD73" s="191"/>
      <c r="DE73" s="191"/>
      <c r="DF73" s="191"/>
      <c r="DG73" s="191">
        <f>DE73+DF73</f>
        <v>0</v>
      </c>
      <c r="DH73" s="191"/>
      <c r="DI73" s="191"/>
      <c r="DJ73" s="191"/>
      <c r="DK73" s="191"/>
      <c r="DL73" s="191"/>
      <c r="DM73" s="191"/>
      <c r="DN73" s="191">
        <f>DL73+DM73</f>
        <v>0</v>
      </c>
      <c r="DO73" s="191"/>
      <c r="DP73" s="191"/>
      <c r="DQ73" s="191"/>
      <c r="DR73" s="191"/>
      <c r="DS73" s="191"/>
      <c r="DT73" s="191"/>
      <c r="DU73" s="191">
        <f>DS73+DT73</f>
        <v>0</v>
      </c>
      <c r="DV73" s="191"/>
      <c r="DW73" s="191"/>
      <c r="DX73" s="191"/>
      <c r="DY73" s="191"/>
      <c r="DZ73" s="191"/>
      <c r="EA73" s="191"/>
      <c r="EB73" s="191">
        <f>DZ73+EA73</f>
        <v>0</v>
      </c>
      <c r="EC73" s="191"/>
      <c r="ED73" s="191"/>
      <c r="EE73" s="191"/>
      <c r="EF73" s="191"/>
      <c r="EG73" s="191"/>
      <c r="EH73" s="191"/>
      <c r="EI73" s="191">
        <f>EG73+EH73</f>
        <v>0</v>
      </c>
      <c r="EJ73" s="191"/>
      <c r="EK73" s="191"/>
      <c r="EL73" s="191"/>
      <c r="EM73" s="191"/>
      <c r="EN73" s="191"/>
      <c r="EO73" s="191"/>
      <c r="EP73" s="191">
        <f>EN73+EO73</f>
        <v>0</v>
      </c>
      <c r="EQ73" s="191"/>
      <c r="ER73" s="191"/>
      <c r="ES73" s="191"/>
      <c r="ET73" s="191"/>
      <c r="EU73" s="191"/>
      <c r="EV73" s="191"/>
      <c r="EW73" s="191">
        <f>EU73+EV73</f>
        <v>0</v>
      </c>
      <c r="EX73" s="191"/>
      <c r="EY73" s="191"/>
      <c r="EZ73" s="191"/>
      <c r="FA73" s="191"/>
      <c r="FB73" s="191"/>
      <c r="FC73" s="191"/>
      <c r="FD73" s="191">
        <f>FB73+FC73</f>
        <v>0</v>
      </c>
      <c r="FE73" s="191"/>
      <c r="FF73" s="191"/>
      <c r="FG73" s="191"/>
      <c r="FH73" s="191"/>
      <c r="FI73" s="191"/>
      <c r="FJ73" s="191"/>
      <c r="FK73" s="191"/>
      <c r="FL73" s="191"/>
      <c r="FM73" s="191"/>
      <c r="FN73" s="191"/>
      <c r="FO73" s="191"/>
      <c r="FP73" s="191"/>
      <c r="FQ73" s="191"/>
      <c r="FR73" s="191"/>
      <c r="FS73" s="191"/>
      <c r="FT73" s="191"/>
      <c r="FU73" s="191"/>
      <c r="FV73" s="191"/>
      <c r="FW73" s="191"/>
      <c r="FX73" s="191"/>
      <c r="FY73" s="191">
        <f t="shared" ref="FY73:FY101" si="91">FW73+FX73</f>
        <v>0</v>
      </c>
      <c r="FZ73" s="191"/>
      <c r="GA73" s="191"/>
      <c r="GB73" s="191"/>
      <c r="GC73" s="191">
        <f t="shared" ref="GC73:GC98" si="92">GG73*1192/100</f>
        <v>0</v>
      </c>
      <c r="GD73" s="191">
        <f t="shared" ref="GD73:GD101" si="93">GC73*3</f>
        <v>0</v>
      </c>
      <c r="GE73" s="191"/>
      <c r="GF73" s="191">
        <f t="shared" ref="GF73:GF101" si="94">GD73+GE73</f>
        <v>0</v>
      </c>
      <c r="GG73" s="191"/>
      <c r="GH73" s="191"/>
      <c r="GI73" s="191"/>
      <c r="GJ73" s="191"/>
      <c r="GK73" s="191"/>
      <c r="GL73" s="191"/>
      <c r="GM73" s="191">
        <f t="shared" ref="GM73:GM101" si="95">GK73+GL73</f>
        <v>0</v>
      </c>
      <c r="GN73" s="191"/>
      <c r="GO73" s="191"/>
      <c r="GP73" s="191"/>
      <c r="GQ73" s="191"/>
      <c r="GR73" s="191"/>
      <c r="GS73" s="191"/>
      <c r="GT73" s="191">
        <f t="shared" ref="GT73:GT101" si="96">GR73+GS73</f>
        <v>0</v>
      </c>
      <c r="GU73" s="191"/>
      <c r="GV73" s="191"/>
      <c r="GW73" s="191"/>
      <c r="GX73" s="191"/>
      <c r="GY73" s="191"/>
      <c r="GZ73" s="191"/>
      <c r="HA73" s="191">
        <f t="shared" ref="HA73:HA101" si="97">GY73+GZ73</f>
        <v>0</v>
      </c>
      <c r="HB73" s="191"/>
      <c r="HC73" s="191"/>
      <c r="HD73" s="191"/>
      <c r="HE73" s="191"/>
      <c r="HF73" s="191"/>
      <c r="HG73" s="191"/>
      <c r="HH73" s="191">
        <f t="shared" ref="HH73:HH101" si="98">HF73+HG73</f>
        <v>0</v>
      </c>
      <c r="HI73" s="191"/>
      <c r="HJ73" s="191"/>
      <c r="HK73" s="191"/>
      <c r="HL73" s="191"/>
      <c r="HM73" s="191"/>
      <c r="HN73" s="191"/>
      <c r="HO73" s="191">
        <f t="shared" ref="HO73:HO101" si="99">HM73+HN73</f>
        <v>0</v>
      </c>
      <c r="HP73" s="191"/>
      <c r="HQ73" s="191"/>
      <c r="HR73" s="191"/>
      <c r="HS73" s="191"/>
      <c r="HT73" s="191"/>
      <c r="HU73" s="191"/>
      <c r="HV73" s="191">
        <f t="shared" ref="HV73:HV101" si="100">HT73+HU73</f>
        <v>0</v>
      </c>
      <c r="HW73" s="191"/>
      <c r="HX73" s="191"/>
      <c r="HY73" s="191"/>
      <c r="HZ73" s="191"/>
      <c r="IA73" s="191"/>
      <c r="IB73" s="191"/>
      <c r="IC73" s="191">
        <f t="shared" ref="IC73:IC101" si="101">IA73+IB73</f>
        <v>0</v>
      </c>
      <c r="ID73" s="191"/>
      <c r="IE73" s="191"/>
      <c r="IF73" s="191"/>
      <c r="IG73" s="191"/>
      <c r="IH73" s="191"/>
      <c r="II73" s="191"/>
      <c r="IJ73" s="191">
        <f t="shared" ref="IJ73:IJ101" si="102">IH73+II73</f>
        <v>0</v>
      </c>
      <c r="IK73" s="191"/>
      <c r="IL73" s="191"/>
      <c r="IM73" s="191"/>
      <c r="IN73" s="191"/>
      <c r="IO73" s="191"/>
      <c r="IP73" s="191"/>
      <c r="IQ73" s="191">
        <f t="shared" ref="IQ73:IQ101" si="103">IO73+IP73</f>
        <v>0</v>
      </c>
      <c r="IR73" s="191"/>
      <c r="IS73" s="191"/>
      <c r="IT73" s="191"/>
      <c r="IU73" s="191"/>
      <c r="IV73" s="191"/>
      <c r="IW73" s="191"/>
      <c r="IX73" s="191">
        <f t="shared" ref="IX73:IX101" si="104">IV73+IW73</f>
        <v>0</v>
      </c>
      <c r="IY73" s="191"/>
      <c r="IZ73" s="191"/>
      <c r="JA73" s="191"/>
      <c r="JB73" s="191"/>
      <c r="JC73" s="191"/>
      <c r="JD73" s="191"/>
      <c r="JE73" s="191">
        <f t="shared" ref="JE73:JE101" si="105">JC73+JD73</f>
        <v>0</v>
      </c>
      <c r="JF73" s="191"/>
      <c r="JG73" s="191"/>
      <c r="JH73" s="191"/>
      <c r="JI73" s="191"/>
      <c r="JJ73" s="191"/>
      <c r="JK73" s="191"/>
      <c r="JL73" s="191">
        <f t="shared" ref="JL73:JL101" si="106">JK73+JJ73</f>
        <v>0</v>
      </c>
      <c r="JM73" s="191"/>
      <c r="JN73" s="191"/>
      <c r="JO73" s="191"/>
      <c r="JP73" s="191"/>
      <c r="JQ73" s="190">
        <f t="shared" si="82"/>
        <v>0</v>
      </c>
      <c r="JR73" s="190">
        <f t="shared" si="81"/>
        <v>0</v>
      </c>
      <c r="JS73" s="190">
        <f t="shared" si="81"/>
        <v>0</v>
      </c>
      <c r="JT73" s="9"/>
    </row>
    <row r="74" spans="1:280" ht="18" customHeight="1">
      <c r="A74" s="213">
        <v>3</v>
      </c>
      <c r="B74" s="191" t="s">
        <v>1900</v>
      </c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>
        <f t="shared" si="83"/>
        <v>0</v>
      </c>
      <c r="N74" s="191"/>
      <c r="O74" s="191"/>
      <c r="P74" s="191"/>
      <c r="Q74" s="191"/>
      <c r="R74" s="191"/>
      <c r="S74" s="191"/>
      <c r="T74" s="191">
        <f t="shared" si="84"/>
        <v>0</v>
      </c>
      <c r="U74" s="191"/>
      <c r="V74" s="191"/>
      <c r="W74" s="191"/>
      <c r="X74" s="191"/>
      <c r="Y74" s="191"/>
      <c r="Z74" s="191"/>
      <c r="AA74" s="191">
        <f t="shared" si="85"/>
        <v>0</v>
      </c>
      <c r="AB74" s="191"/>
      <c r="AC74" s="191"/>
      <c r="AD74" s="191"/>
      <c r="AE74" s="191"/>
      <c r="AF74" s="191"/>
      <c r="AG74" s="191"/>
      <c r="AH74" s="191">
        <f t="shared" si="86"/>
        <v>0</v>
      </c>
      <c r="AI74" s="191"/>
      <c r="AJ74" s="191"/>
      <c r="AK74" s="191"/>
      <c r="AL74" s="191"/>
      <c r="AM74" s="191"/>
      <c r="AN74" s="191"/>
      <c r="AO74" s="191">
        <f t="shared" si="87"/>
        <v>0</v>
      </c>
      <c r="AP74" s="191"/>
      <c r="AQ74" s="191"/>
      <c r="AR74" s="191"/>
      <c r="AS74" s="191"/>
      <c r="AT74" s="191"/>
      <c r="AU74" s="191"/>
      <c r="AV74" s="191">
        <f t="shared" si="88"/>
        <v>0</v>
      </c>
      <c r="AW74" s="191"/>
      <c r="AX74" s="191"/>
      <c r="AY74" s="191"/>
      <c r="AZ74" s="191"/>
      <c r="BA74" s="191"/>
      <c r="BB74" s="191"/>
      <c r="BC74" s="191">
        <f t="shared" si="89"/>
        <v>0</v>
      </c>
      <c r="BD74" s="191"/>
      <c r="BE74" s="191"/>
      <c r="BF74" s="191"/>
      <c r="BG74" s="191"/>
      <c r="BH74" s="191"/>
      <c r="BI74" s="191"/>
      <c r="BJ74" s="191">
        <f t="shared" si="90"/>
        <v>0</v>
      </c>
      <c r="BK74" s="191"/>
      <c r="BL74" s="191"/>
      <c r="BM74" s="191"/>
      <c r="BN74" s="191"/>
      <c r="BO74" s="191"/>
      <c r="BP74" s="191"/>
      <c r="BQ74" s="191">
        <f t="shared" ref="BQ74:BQ101" si="107">BO74+BP74</f>
        <v>0</v>
      </c>
      <c r="BR74" s="191"/>
      <c r="BS74" s="191"/>
      <c r="BT74" s="191"/>
      <c r="BU74" s="191"/>
      <c r="BV74" s="191"/>
      <c r="BW74" s="191"/>
      <c r="BX74" s="191">
        <f t="shared" ref="BX74:BX101" si="108">BV74+BW74</f>
        <v>0</v>
      </c>
      <c r="BY74" s="191"/>
      <c r="BZ74" s="191"/>
      <c r="CA74" s="191"/>
      <c r="CB74" s="191"/>
      <c r="CC74" s="191"/>
      <c r="CD74" s="191"/>
      <c r="CE74" s="191">
        <f t="shared" ref="CE74:CE101" si="109">CC74+CD74</f>
        <v>0</v>
      </c>
      <c r="CF74" s="191"/>
      <c r="CG74" s="191"/>
      <c r="CH74" s="191"/>
      <c r="CI74" s="191"/>
      <c r="CJ74" s="191"/>
      <c r="CK74" s="191"/>
      <c r="CL74" s="191">
        <f t="shared" ref="CL74:CL101" si="110">CJ74+CK74</f>
        <v>0</v>
      </c>
      <c r="CM74" s="191"/>
      <c r="CN74" s="191"/>
      <c r="CO74" s="191"/>
      <c r="CP74" s="191"/>
      <c r="CQ74" s="191"/>
      <c r="CR74" s="191"/>
      <c r="CS74" s="191">
        <f t="shared" ref="CS74:CS101" si="111">CQ74+CR74</f>
        <v>0</v>
      </c>
      <c r="CT74" s="191"/>
      <c r="CU74" s="191"/>
      <c r="CV74" s="191"/>
      <c r="CW74" s="191"/>
      <c r="CX74" s="191"/>
      <c r="CY74" s="191"/>
      <c r="CZ74" s="191">
        <f t="shared" ref="CZ74:CZ101" si="112">CX74+CY74</f>
        <v>0</v>
      </c>
      <c r="DA74" s="191"/>
      <c r="DB74" s="191"/>
      <c r="DC74" s="191"/>
      <c r="DD74" s="191"/>
      <c r="DE74" s="191"/>
      <c r="DF74" s="191"/>
      <c r="DG74" s="191">
        <f t="shared" ref="DG74:DG101" si="113">DE74+DF74</f>
        <v>0</v>
      </c>
      <c r="DH74" s="191"/>
      <c r="DI74" s="191"/>
      <c r="DJ74" s="191"/>
      <c r="DK74" s="191"/>
      <c r="DL74" s="191"/>
      <c r="DM74" s="191"/>
      <c r="DN74" s="191">
        <f t="shared" ref="DN74:DN101" si="114">DL74+DM74</f>
        <v>0</v>
      </c>
      <c r="DO74" s="191"/>
      <c r="DP74" s="191"/>
      <c r="DQ74" s="191"/>
      <c r="DR74" s="191"/>
      <c r="DS74" s="191"/>
      <c r="DT74" s="191"/>
      <c r="DU74" s="191">
        <f t="shared" ref="DU74:DU101" si="115">DS74+DT74</f>
        <v>0</v>
      </c>
      <c r="DV74" s="191"/>
      <c r="DW74" s="191"/>
      <c r="DX74" s="191"/>
      <c r="DY74" s="191"/>
      <c r="DZ74" s="191"/>
      <c r="EA74" s="191"/>
      <c r="EB74" s="191">
        <f t="shared" ref="EB74:EB101" si="116">DZ74+EA74</f>
        <v>0</v>
      </c>
      <c r="EC74" s="191"/>
      <c r="ED74" s="191"/>
      <c r="EE74" s="191"/>
      <c r="EF74" s="191"/>
      <c r="EG74" s="191"/>
      <c r="EH74" s="191"/>
      <c r="EI74" s="191">
        <f t="shared" ref="EI74:EI101" si="117">EG74+EH74</f>
        <v>0</v>
      </c>
      <c r="EJ74" s="191"/>
      <c r="EK74" s="191"/>
      <c r="EL74" s="191"/>
      <c r="EM74" s="191"/>
      <c r="EN74" s="191"/>
      <c r="EO74" s="191"/>
      <c r="EP74" s="191">
        <f t="shared" ref="EP74:EP101" si="118">EN74+EO74</f>
        <v>0</v>
      </c>
      <c r="EQ74" s="191"/>
      <c r="ER74" s="191"/>
      <c r="ES74" s="191"/>
      <c r="ET74" s="191"/>
      <c r="EU74" s="191"/>
      <c r="EV74" s="191"/>
      <c r="EW74" s="191">
        <f t="shared" ref="EW74:EW101" si="119">EU74+EV74</f>
        <v>0</v>
      </c>
      <c r="EX74" s="191"/>
      <c r="EY74" s="191"/>
      <c r="EZ74" s="191"/>
      <c r="FA74" s="191"/>
      <c r="FB74" s="191"/>
      <c r="FC74" s="191"/>
      <c r="FD74" s="191">
        <f t="shared" ref="FD74:FD101" si="120">FB74+FC74</f>
        <v>0</v>
      </c>
      <c r="FE74" s="191"/>
      <c r="FF74" s="191"/>
      <c r="FG74" s="191"/>
      <c r="FH74" s="191"/>
      <c r="FI74" s="191"/>
      <c r="FJ74" s="191"/>
      <c r="FK74" s="191">
        <f>FI74+FJ74</f>
        <v>0</v>
      </c>
      <c r="FL74" s="191"/>
      <c r="FM74" s="191"/>
      <c r="FN74" s="191"/>
      <c r="FO74" s="191"/>
      <c r="FP74" s="191"/>
      <c r="FQ74" s="191"/>
      <c r="FR74" s="191">
        <f>FP74+FQ74</f>
        <v>0</v>
      </c>
      <c r="FS74" s="191"/>
      <c r="FT74" s="191"/>
      <c r="FU74" s="191"/>
      <c r="FV74" s="191"/>
      <c r="FW74" s="191"/>
      <c r="FX74" s="191"/>
      <c r="FY74" s="191">
        <f t="shared" si="91"/>
        <v>0</v>
      </c>
      <c r="FZ74" s="191"/>
      <c r="GA74" s="191"/>
      <c r="GB74" s="191"/>
      <c r="GC74" s="191">
        <v>2980</v>
      </c>
      <c r="GD74" s="191">
        <f t="shared" si="93"/>
        <v>8940</v>
      </c>
      <c r="GE74" s="191"/>
      <c r="GF74" s="191">
        <f t="shared" si="94"/>
        <v>8940</v>
      </c>
      <c r="GG74" s="191">
        <v>250</v>
      </c>
      <c r="GH74" s="191"/>
      <c r="GI74" s="191"/>
      <c r="GJ74" s="191"/>
      <c r="GK74" s="191"/>
      <c r="GL74" s="191"/>
      <c r="GM74" s="191">
        <f t="shared" si="95"/>
        <v>0</v>
      </c>
      <c r="GN74" s="191"/>
      <c r="GO74" s="191"/>
      <c r="GP74" s="191"/>
      <c r="GQ74" s="191"/>
      <c r="GR74" s="191"/>
      <c r="GS74" s="191"/>
      <c r="GT74" s="191">
        <f t="shared" si="96"/>
        <v>0</v>
      </c>
      <c r="GU74" s="191"/>
      <c r="GV74" s="191"/>
      <c r="GW74" s="191"/>
      <c r="GX74" s="191"/>
      <c r="GY74" s="191"/>
      <c r="GZ74" s="191"/>
      <c r="HA74" s="191">
        <f t="shared" si="97"/>
        <v>0</v>
      </c>
      <c r="HB74" s="191"/>
      <c r="HC74" s="191"/>
      <c r="HD74" s="191"/>
      <c r="HE74" s="191"/>
      <c r="HF74" s="191"/>
      <c r="HG74" s="191"/>
      <c r="HH74" s="191">
        <f t="shared" si="98"/>
        <v>0</v>
      </c>
      <c r="HI74" s="191"/>
      <c r="HJ74" s="191"/>
      <c r="HK74" s="191"/>
      <c r="HL74" s="191"/>
      <c r="HM74" s="191"/>
      <c r="HN74" s="191"/>
      <c r="HO74" s="191">
        <f t="shared" si="99"/>
        <v>0</v>
      </c>
      <c r="HP74" s="191"/>
      <c r="HQ74" s="191"/>
      <c r="HR74" s="191"/>
      <c r="HS74" s="191"/>
      <c r="HT74" s="191"/>
      <c r="HU74" s="191"/>
      <c r="HV74" s="191">
        <f t="shared" si="100"/>
        <v>0</v>
      </c>
      <c r="HW74" s="191"/>
      <c r="HX74" s="191"/>
      <c r="HY74" s="191"/>
      <c r="HZ74" s="191"/>
      <c r="IA74" s="191"/>
      <c r="IB74" s="191"/>
      <c r="IC74" s="191">
        <f t="shared" si="101"/>
        <v>0</v>
      </c>
      <c r="ID74" s="191"/>
      <c r="IE74" s="191"/>
      <c r="IF74" s="191"/>
      <c r="IG74" s="191"/>
      <c r="IH74" s="191"/>
      <c r="II74" s="191"/>
      <c r="IJ74" s="191">
        <f t="shared" si="102"/>
        <v>0</v>
      </c>
      <c r="IK74" s="191"/>
      <c r="IL74" s="191"/>
      <c r="IM74" s="191"/>
      <c r="IN74" s="191"/>
      <c r="IO74" s="191"/>
      <c r="IP74" s="191"/>
      <c r="IQ74" s="191">
        <f t="shared" si="103"/>
        <v>0</v>
      </c>
      <c r="IR74" s="191"/>
      <c r="IS74" s="191"/>
      <c r="IT74" s="191"/>
      <c r="IU74" s="191"/>
      <c r="IV74" s="191"/>
      <c r="IW74" s="191"/>
      <c r="IX74" s="191">
        <f t="shared" si="104"/>
        <v>0</v>
      </c>
      <c r="IY74" s="191"/>
      <c r="IZ74" s="191"/>
      <c r="JA74" s="191"/>
      <c r="JB74" s="191"/>
      <c r="JC74" s="191"/>
      <c r="JD74" s="191"/>
      <c r="JE74" s="191">
        <f t="shared" si="105"/>
        <v>0</v>
      </c>
      <c r="JF74" s="191"/>
      <c r="JG74" s="191"/>
      <c r="JH74" s="191"/>
      <c r="JI74" s="191"/>
      <c r="JJ74" s="191"/>
      <c r="JK74" s="191"/>
      <c r="JL74" s="191">
        <f t="shared" si="106"/>
        <v>0</v>
      </c>
      <c r="JM74" s="191"/>
      <c r="JN74" s="191"/>
      <c r="JO74" s="191"/>
      <c r="JP74" s="191"/>
      <c r="JQ74" s="190">
        <f t="shared" si="82"/>
        <v>8940</v>
      </c>
      <c r="JR74" s="190">
        <f t="shared" si="81"/>
        <v>0</v>
      </c>
      <c r="JS74" s="190">
        <f t="shared" si="81"/>
        <v>8940</v>
      </c>
      <c r="JT74" s="9"/>
    </row>
    <row r="75" spans="1:280" ht="18" customHeight="1">
      <c r="A75" s="213">
        <v>4</v>
      </c>
      <c r="B75" s="191" t="s">
        <v>1901</v>
      </c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>
        <f t="shared" si="83"/>
        <v>0</v>
      </c>
      <c r="N75" s="191"/>
      <c r="O75" s="191"/>
      <c r="P75" s="191"/>
      <c r="Q75" s="191"/>
      <c r="R75" s="191"/>
      <c r="S75" s="191"/>
      <c r="T75" s="191">
        <f t="shared" si="84"/>
        <v>0</v>
      </c>
      <c r="U75" s="191"/>
      <c r="V75" s="191"/>
      <c r="W75" s="191"/>
      <c r="X75" s="191"/>
      <c r="Y75" s="191"/>
      <c r="Z75" s="191"/>
      <c r="AA75" s="191">
        <f t="shared" si="85"/>
        <v>0</v>
      </c>
      <c r="AB75" s="191"/>
      <c r="AC75" s="191"/>
      <c r="AD75" s="191"/>
      <c r="AE75" s="191"/>
      <c r="AF75" s="191"/>
      <c r="AG75" s="191"/>
      <c r="AH75" s="191">
        <f t="shared" si="86"/>
        <v>0</v>
      </c>
      <c r="AI75" s="191"/>
      <c r="AJ75" s="191"/>
      <c r="AK75" s="191"/>
      <c r="AL75" s="191"/>
      <c r="AM75" s="191"/>
      <c r="AN75" s="191"/>
      <c r="AO75" s="191">
        <f t="shared" si="87"/>
        <v>0</v>
      </c>
      <c r="AP75" s="191"/>
      <c r="AQ75" s="191"/>
      <c r="AR75" s="191"/>
      <c r="AS75" s="191"/>
      <c r="AT75" s="191"/>
      <c r="AU75" s="191"/>
      <c r="AV75" s="191">
        <f t="shared" si="88"/>
        <v>0</v>
      </c>
      <c r="AW75" s="191"/>
      <c r="AX75" s="191"/>
      <c r="AY75" s="191"/>
      <c r="AZ75" s="191"/>
      <c r="BA75" s="191"/>
      <c r="BB75" s="191"/>
      <c r="BC75" s="191">
        <f t="shared" si="89"/>
        <v>0</v>
      </c>
      <c r="BD75" s="191"/>
      <c r="BE75" s="191"/>
      <c r="BF75" s="191"/>
      <c r="BG75" s="191"/>
      <c r="BH75" s="191"/>
      <c r="BI75" s="191"/>
      <c r="BJ75" s="191">
        <f t="shared" si="90"/>
        <v>0</v>
      </c>
      <c r="BK75" s="191"/>
      <c r="BL75" s="191"/>
      <c r="BM75" s="191"/>
      <c r="BN75" s="191"/>
      <c r="BO75" s="191"/>
      <c r="BP75" s="191"/>
      <c r="BQ75" s="191">
        <f t="shared" si="107"/>
        <v>0</v>
      </c>
      <c r="BR75" s="191"/>
      <c r="BS75" s="191"/>
      <c r="BT75" s="191"/>
      <c r="BU75" s="191"/>
      <c r="BV75" s="191"/>
      <c r="BW75" s="191"/>
      <c r="BX75" s="191">
        <f t="shared" si="108"/>
        <v>0</v>
      </c>
      <c r="BY75" s="191"/>
      <c r="BZ75" s="191"/>
      <c r="CA75" s="191"/>
      <c r="CB75" s="191"/>
      <c r="CC75" s="191"/>
      <c r="CD75" s="191"/>
      <c r="CE75" s="191">
        <f t="shared" si="109"/>
        <v>0</v>
      </c>
      <c r="CF75" s="191"/>
      <c r="CG75" s="191"/>
      <c r="CH75" s="191"/>
      <c r="CI75" s="191"/>
      <c r="CJ75" s="191"/>
      <c r="CK75" s="191"/>
      <c r="CL75" s="191">
        <f t="shared" si="110"/>
        <v>0</v>
      </c>
      <c r="CM75" s="191"/>
      <c r="CN75" s="191"/>
      <c r="CO75" s="191"/>
      <c r="CP75" s="191"/>
      <c r="CQ75" s="191"/>
      <c r="CR75" s="191"/>
      <c r="CS75" s="191">
        <f t="shared" si="111"/>
        <v>0</v>
      </c>
      <c r="CT75" s="191"/>
      <c r="CU75" s="191"/>
      <c r="CV75" s="191"/>
      <c r="CW75" s="191"/>
      <c r="CX75" s="191"/>
      <c r="CY75" s="191"/>
      <c r="CZ75" s="191">
        <f t="shared" si="112"/>
        <v>0</v>
      </c>
      <c r="DA75" s="191"/>
      <c r="DB75" s="191"/>
      <c r="DC75" s="191"/>
      <c r="DD75" s="191"/>
      <c r="DE75" s="191"/>
      <c r="DF75" s="191"/>
      <c r="DG75" s="191">
        <f t="shared" si="113"/>
        <v>0</v>
      </c>
      <c r="DH75" s="191"/>
      <c r="DI75" s="191"/>
      <c r="DJ75" s="191"/>
      <c r="DK75" s="191"/>
      <c r="DL75" s="191"/>
      <c r="DM75" s="191"/>
      <c r="DN75" s="191">
        <f t="shared" si="114"/>
        <v>0</v>
      </c>
      <c r="DO75" s="191"/>
      <c r="DP75" s="191"/>
      <c r="DQ75" s="191"/>
      <c r="DR75" s="191"/>
      <c r="DS75" s="191"/>
      <c r="DT75" s="191"/>
      <c r="DU75" s="191">
        <f t="shared" si="115"/>
        <v>0</v>
      </c>
      <c r="DV75" s="191"/>
      <c r="DW75" s="191"/>
      <c r="DX75" s="191"/>
      <c r="DY75" s="191"/>
      <c r="DZ75" s="191"/>
      <c r="EA75" s="191"/>
      <c r="EB75" s="191">
        <f t="shared" si="116"/>
        <v>0</v>
      </c>
      <c r="EC75" s="191"/>
      <c r="ED75" s="191"/>
      <c r="EE75" s="191"/>
      <c r="EF75" s="191"/>
      <c r="EG75" s="191"/>
      <c r="EH75" s="191"/>
      <c r="EI75" s="191">
        <f t="shared" si="117"/>
        <v>0</v>
      </c>
      <c r="EJ75" s="191"/>
      <c r="EK75" s="191"/>
      <c r="EL75" s="191"/>
      <c r="EM75" s="191"/>
      <c r="EN75" s="191"/>
      <c r="EO75" s="191"/>
      <c r="EP75" s="191">
        <f t="shared" si="118"/>
        <v>0</v>
      </c>
      <c r="EQ75" s="191"/>
      <c r="ER75" s="191"/>
      <c r="ES75" s="191"/>
      <c r="ET75" s="191"/>
      <c r="EU75" s="191"/>
      <c r="EV75" s="191"/>
      <c r="EW75" s="191">
        <f t="shared" si="119"/>
        <v>0</v>
      </c>
      <c r="EX75" s="191"/>
      <c r="EY75" s="191"/>
      <c r="EZ75" s="191"/>
      <c r="FA75" s="191"/>
      <c r="FB75" s="191"/>
      <c r="FC75" s="191"/>
      <c r="FD75" s="191">
        <f t="shared" si="120"/>
        <v>0</v>
      </c>
      <c r="FE75" s="191"/>
      <c r="FF75" s="191"/>
      <c r="FG75" s="191"/>
      <c r="FH75" s="191"/>
      <c r="FI75" s="191"/>
      <c r="FJ75" s="191"/>
      <c r="FK75" s="191">
        <f t="shared" ref="FK75:FK101" si="121">FI75+FJ75</f>
        <v>0</v>
      </c>
      <c r="FL75" s="191"/>
      <c r="FM75" s="191"/>
      <c r="FN75" s="191"/>
      <c r="FO75" s="191"/>
      <c r="FP75" s="191"/>
      <c r="FQ75" s="191"/>
      <c r="FR75" s="191">
        <f t="shared" ref="FR75:FR101" si="122">FP75+FQ75</f>
        <v>0</v>
      </c>
      <c r="FS75" s="191"/>
      <c r="FT75" s="191"/>
      <c r="FU75" s="191"/>
      <c r="FV75" s="191"/>
      <c r="FW75" s="191"/>
      <c r="FX75" s="191"/>
      <c r="FY75" s="191">
        <f t="shared" si="91"/>
        <v>0</v>
      </c>
      <c r="FZ75" s="191"/>
      <c r="GA75" s="191"/>
      <c r="GB75" s="191"/>
      <c r="GC75" s="191">
        <v>3397</v>
      </c>
      <c r="GD75" s="191">
        <f t="shared" si="93"/>
        <v>10191</v>
      </c>
      <c r="GE75" s="191"/>
      <c r="GF75" s="191">
        <f t="shared" si="94"/>
        <v>10191</v>
      </c>
      <c r="GG75" s="191">
        <v>285</v>
      </c>
      <c r="GH75" s="191"/>
      <c r="GI75" s="191"/>
      <c r="GJ75" s="191"/>
      <c r="GK75" s="191"/>
      <c r="GL75" s="191"/>
      <c r="GM75" s="191">
        <f t="shared" si="95"/>
        <v>0</v>
      </c>
      <c r="GN75" s="191"/>
      <c r="GO75" s="191"/>
      <c r="GP75" s="191"/>
      <c r="GQ75" s="191"/>
      <c r="GR75" s="191"/>
      <c r="GS75" s="191"/>
      <c r="GT75" s="191">
        <f t="shared" si="96"/>
        <v>0</v>
      </c>
      <c r="GU75" s="191"/>
      <c r="GV75" s="191"/>
      <c r="GW75" s="191"/>
      <c r="GX75" s="191"/>
      <c r="GY75" s="191"/>
      <c r="GZ75" s="191"/>
      <c r="HA75" s="191">
        <f t="shared" si="97"/>
        <v>0</v>
      </c>
      <c r="HB75" s="191"/>
      <c r="HC75" s="191"/>
      <c r="HD75" s="191"/>
      <c r="HE75" s="191"/>
      <c r="HF75" s="191"/>
      <c r="HG75" s="191"/>
      <c r="HH75" s="191">
        <f t="shared" si="98"/>
        <v>0</v>
      </c>
      <c r="HI75" s="191"/>
      <c r="HJ75" s="191"/>
      <c r="HK75" s="191"/>
      <c r="HL75" s="191"/>
      <c r="HM75" s="191"/>
      <c r="HN75" s="191"/>
      <c r="HO75" s="191">
        <f t="shared" si="99"/>
        <v>0</v>
      </c>
      <c r="HP75" s="191"/>
      <c r="HQ75" s="191"/>
      <c r="HR75" s="191"/>
      <c r="HS75" s="191"/>
      <c r="HT75" s="191"/>
      <c r="HU75" s="191"/>
      <c r="HV75" s="191">
        <f t="shared" si="100"/>
        <v>0</v>
      </c>
      <c r="HW75" s="191"/>
      <c r="HX75" s="191"/>
      <c r="HY75" s="191"/>
      <c r="HZ75" s="191"/>
      <c r="IA75" s="191"/>
      <c r="IB75" s="191"/>
      <c r="IC75" s="191">
        <f t="shared" si="101"/>
        <v>0</v>
      </c>
      <c r="ID75" s="191"/>
      <c r="IE75" s="191"/>
      <c r="IF75" s="191"/>
      <c r="IG75" s="191"/>
      <c r="IH75" s="191"/>
      <c r="II75" s="191"/>
      <c r="IJ75" s="191">
        <f t="shared" si="102"/>
        <v>0</v>
      </c>
      <c r="IK75" s="191"/>
      <c r="IL75" s="191"/>
      <c r="IM75" s="191"/>
      <c r="IN75" s="191"/>
      <c r="IO75" s="191"/>
      <c r="IP75" s="191"/>
      <c r="IQ75" s="191">
        <f t="shared" si="103"/>
        <v>0</v>
      </c>
      <c r="IR75" s="191"/>
      <c r="IS75" s="191"/>
      <c r="IT75" s="191"/>
      <c r="IU75" s="191"/>
      <c r="IV75" s="191"/>
      <c r="IW75" s="191"/>
      <c r="IX75" s="191">
        <f t="shared" si="104"/>
        <v>0</v>
      </c>
      <c r="IY75" s="191"/>
      <c r="IZ75" s="191"/>
      <c r="JA75" s="191"/>
      <c r="JB75" s="191"/>
      <c r="JC75" s="191"/>
      <c r="JD75" s="191"/>
      <c r="JE75" s="191">
        <f t="shared" si="105"/>
        <v>0</v>
      </c>
      <c r="JF75" s="191"/>
      <c r="JG75" s="191"/>
      <c r="JH75" s="191"/>
      <c r="JI75" s="191"/>
      <c r="JJ75" s="191"/>
      <c r="JK75" s="191"/>
      <c r="JL75" s="191">
        <f t="shared" si="106"/>
        <v>0</v>
      </c>
      <c r="JM75" s="191"/>
      <c r="JN75" s="191"/>
      <c r="JO75" s="191"/>
      <c r="JP75" s="191"/>
      <c r="JQ75" s="190">
        <f t="shared" si="82"/>
        <v>10191</v>
      </c>
      <c r="JR75" s="190">
        <f t="shared" si="81"/>
        <v>0</v>
      </c>
      <c r="JS75" s="190">
        <f t="shared" si="81"/>
        <v>10191</v>
      </c>
      <c r="JT75" s="9"/>
    </row>
    <row r="76" spans="1:280" ht="18" customHeight="1">
      <c r="A76" s="213">
        <v>5</v>
      </c>
      <c r="B76" s="191" t="s">
        <v>1902</v>
      </c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>
        <f t="shared" si="83"/>
        <v>0</v>
      </c>
      <c r="N76" s="191"/>
      <c r="O76" s="191"/>
      <c r="P76" s="191"/>
      <c r="Q76" s="191"/>
      <c r="R76" s="191"/>
      <c r="S76" s="191"/>
      <c r="T76" s="191">
        <f t="shared" si="84"/>
        <v>0</v>
      </c>
      <c r="U76" s="191"/>
      <c r="V76" s="191"/>
      <c r="W76" s="191"/>
      <c r="X76" s="191"/>
      <c r="Y76" s="191"/>
      <c r="Z76" s="191"/>
      <c r="AA76" s="191">
        <f t="shared" si="85"/>
        <v>0</v>
      </c>
      <c r="AB76" s="191"/>
      <c r="AC76" s="191"/>
      <c r="AD76" s="191"/>
      <c r="AE76" s="191"/>
      <c r="AF76" s="191"/>
      <c r="AG76" s="191"/>
      <c r="AH76" s="191">
        <f t="shared" si="86"/>
        <v>0</v>
      </c>
      <c r="AI76" s="191"/>
      <c r="AJ76" s="191"/>
      <c r="AK76" s="191"/>
      <c r="AL76" s="191"/>
      <c r="AM76" s="191"/>
      <c r="AN76" s="191"/>
      <c r="AO76" s="191">
        <f t="shared" si="87"/>
        <v>0</v>
      </c>
      <c r="AP76" s="191"/>
      <c r="AQ76" s="191"/>
      <c r="AR76" s="191"/>
      <c r="AS76" s="191"/>
      <c r="AT76" s="191"/>
      <c r="AU76" s="191"/>
      <c r="AV76" s="191">
        <f t="shared" si="88"/>
        <v>0</v>
      </c>
      <c r="AW76" s="191"/>
      <c r="AX76" s="191"/>
      <c r="AY76" s="191"/>
      <c r="AZ76" s="191"/>
      <c r="BA76" s="191"/>
      <c r="BB76" s="191"/>
      <c r="BC76" s="191">
        <f t="shared" si="89"/>
        <v>0</v>
      </c>
      <c r="BD76" s="191"/>
      <c r="BE76" s="191"/>
      <c r="BF76" s="191"/>
      <c r="BG76" s="191"/>
      <c r="BH76" s="191"/>
      <c r="BI76" s="191"/>
      <c r="BJ76" s="191">
        <f t="shared" si="90"/>
        <v>0</v>
      </c>
      <c r="BK76" s="191"/>
      <c r="BL76" s="191"/>
      <c r="BM76" s="191"/>
      <c r="BN76" s="191"/>
      <c r="BO76" s="191"/>
      <c r="BP76" s="191"/>
      <c r="BQ76" s="191">
        <f t="shared" si="107"/>
        <v>0</v>
      </c>
      <c r="BR76" s="191"/>
      <c r="BS76" s="191"/>
      <c r="BT76" s="191"/>
      <c r="BU76" s="191"/>
      <c r="BV76" s="191"/>
      <c r="BW76" s="191"/>
      <c r="BX76" s="191">
        <f t="shared" si="108"/>
        <v>0</v>
      </c>
      <c r="BY76" s="191"/>
      <c r="BZ76" s="191"/>
      <c r="CA76" s="191"/>
      <c r="CB76" s="191"/>
      <c r="CC76" s="191"/>
      <c r="CD76" s="191"/>
      <c r="CE76" s="191">
        <f t="shared" si="109"/>
        <v>0</v>
      </c>
      <c r="CF76" s="191"/>
      <c r="CG76" s="191"/>
      <c r="CH76" s="191"/>
      <c r="CI76" s="191"/>
      <c r="CJ76" s="191"/>
      <c r="CK76" s="191"/>
      <c r="CL76" s="191">
        <f t="shared" si="110"/>
        <v>0</v>
      </c>
      <c r="CM76" s="191"/>
      <c r="CN76" s="191"/>
      <c r="CO76" s="191"/>
      <c r="CP76" s="191"/>
      <c r="CQ76" s="191"/>
      <c r="CR76" s="191"/>
      <c r="CS76" s="191">
        <f t="shared" si="111"/>
        <v>0</v>
      </c>
      <c r="CT76" s="191"/>
      <c r="CU76" s="191"/>
      <c r="CV76" s="191"/>
      <c r="CW76" s="191"/>
      <c r="CX76" s="191"/>
      <c r="CY76" s="191"/>
      <c r="CZ76" s="191">
        <f t="shared" si="112"/>
        <v>0</v>
      </c>
      <c r="DA76" s="191"/>
      <c r="DB76" s="191"/>
      <c r="DC76" s="191"/>
      <c r="DD76" s="191"/>
      <c r="DE76" s="191"/>
      <c r="DF76" s="191"/>
      <c r="DG76" s="191">
        <f t="shared" si="113"/>
        <v>0</v>
      </c>
      <c r="DH76" s="191"/>
      <c r="DI76" s="191"/>
      <c r="DJ76" s="191"/>
      <c r="DK76" s="191"/>
      <c r="DL76" s="191"/>
      <c r="DM76" s="191"/>
      <c r="DN76" s="191">
        <f t="shared" si="114"/>
        <v>0</v>
      </c>
      <c r="DO76" s="191"/>
      <c r="DP76" s="191"/>
      <c r="DQ76" s="191"/>
      <c r="DR76" s="191"/>
      <c r="DS76" s="191"/>
      <c r="DT76" s="191"/>
      <c r="DU76" s="191">
        <f t="shared" si="115"/>
        <v>0</v>
      </c>
      <c r="DV76" s="191"/>
      <c r="DW76" s="191"/>
      <c r="DX76" s="191"/>
      <c r="DY76" s="191"/>
      <c r="DZ76" s="191"/>
      <c r="EA76" s="191"/>
      <c r="EB76" s="191">
        <f t="shared" si="116"/>
        <v>0</v>
      </c>
      <c r="EC76" s="191"/>
      <c r="ED76" s="191"/>
      <c r="EE76" s="191"/>
      <c r="EF76" s="191"/>
      <c r="EG76" s="191"/>
      <c r="EH76" s="191"/>
      <c r="EI76" s="191">
        <f t="shared" si="117"/>
        <v>0</v>
      </c>
      <c r="EJ76" s="191"/>
      <c r="EK76" s="191"/>
      <c r="EL76" s="191"/>
      <c r="EM76" s="191"/>
      <c r="EN76" s="191"/>
      <c r="EO76" s="191"/>
      <c r="EP76" s="191">
        <f t="shared" si="118"/>
        <v>0</v>
      </c>
      <c r="EQ76" s="191"/>
      <c r="ER76" s="191"/>
      <c r="ES76" s="191"/>
      <c r="ET76" s="191"/>
      <c r="EU76" s="191"/>
      <c r="EV76" s="191"/>
      <c r="EW76" s="191">
        <f t="shared" si="119"/>
        <v>0</v>
      </c>
      <c r="EX76" s="191"/>
      <c r="EY76" s="191"/>
      <c r="EZ76" s="191"/>
      <c r="FA76" s="191"/>
      <c r="FB76" s="191"/>
      <c r="FC76" s="191"/>
      <c r="FD76" s="191">
        <f t="shared" si="120"/>
        <v>0</v>
      </c>
      <c r="FE76" s="191"/>
      <c r="FF76" s="191"/>
      <c r="FG76" s="191"/>
      <c r="FH76" s="191"/>
      <c r="FI76" s="191"/>
      <c r="FJ76" s="191"/>
      <c r="FK76" s="191">
        <f t="shared" si="121"/>
        <v>0</v>
      </c>
      <c r="FL76" s="191"/>
      <c r="FM76" s="191"/>
      <c r="FN76" s="191"/>
      <c r="FO76" s="191"/>
      <c r="FP76" s="191"/>
      <c r="FQ76" s="191"/>
      <c r="FR76" s="191">
        <f t="shared" si="122"/>
        <v>0</v>
      </c>
      <c r="FS76" s="191"/>
      <c r="FT76" s="191"/>
      <c r="FU76" s="191"/>
      <c r="FV76" s="191"/>
      <c r="FW76" s="191"/>
      <c r="FX76" s="191"/>
      <c r="FY76" s="191">
        <f t="shared" si="91"/>
        <v>0</v>
      </c>
      <c r="FZ76" s="191"/>
      <c r="GA76" s="191"/>
      <c r="GB76" s="191"/>
      <c r="GC76" s="191">
        <v>1025</v>
      </c>
      <c r="GD76" s="191">
        <f t="shared" si="93"/>
        <v>3075</v>
      </c>
      <c r="GE76" s="191"/>
      <c r="GF76" s="191">
        <f t="shared" si="94"/>
        <v>3075</v>
      </c>
      <c r="GG76" s="191">
        <v>86</v>
      </c>
      <c r="GH76" s="191"/>
      <c r="GI76" s="191"/>
      <c r="GJ76" s="191"/>
      <c r="GK76" s="191"/>
      <c r="GL76" s="191"/>
      <c r="GM76" s="191">
        <f t="shared" si="95"/>
        <v>0</v>
      </c>
      <c r="GN76" s="191"/>
      <c r="GO76" s="191"/>
      <c r="GP76" s="191"/>
      <c r="GQ76" s="191"/>
      <c r="GR76" s="191"/>
      <c r="GS76" s="191"/>
      <c r="GT76" s="191">
        <f t="shared" si="96"/>
        <v>0</v>
      </c>
      <c r="GU76" s="191"/>
      <c r="GV76" s="191"/>
      <c r="GW76" s="191"/>
      <c r="GX76" s="191"/>
      <c r="GY76" s="191"/>
      <c r="GZ76" s="191"/>
      <c r="HA76" s="191">
        <f t="shared" si="97"/>
        <v>0</v>
      </c>
      <c r="HB76" s="191"/>
      <c r="HC76" s="191"/>
      <c r="HD76" s="191"/>
      <c r="HE76" s="191"/>
      <c r="HF76" s="191"/>
      <c r="HG76" s="191"/>
      <c r="HH76" s="191">
        <f t="shared" si="98"/>
        <v>0</v>
      </c>
      <c r="HI76" s="191"/>
      <c r="HJ76" s="191"/>
      <c r="HK76" s="191"/>
      <c r="HL76" s="191"/>
      <c r="HM76" s="191"/>
      <c r="HN76" s="191"/>
      <c r="HO76" s="191">
        <f t="shared" si="99"/>
        <v>0</v>
      </c>
      <c r="HP76" s="191"/>
      <c r="HQ76" s="191"/>
      <c r="HR76" s="191"/>
      <c r="HS76" s="191"/>
      <c r="HT76" s="191"/>
      <c r="HU76" s="191"/>
      <c r="HV76" s="191">
        <f t="shared" si="100"/>
        <v>0</v>
      </c>
      <c r="HW76" s="191"/>
      <c r="HX76" s="191"/>
      <c r="HY76" s="191"/>
      <c r="HZ76" s="191"/>
      <c r="IA76" s="191"/>
      <c r="IB76" s="191"/>
      <c r="IC76" s="191">
        <f t="shared" si="101"/>
        <v>0</v>
      </c>
      <c r="ID76" s="191"/>
      <c r="IE76" s="191"/>
      <c r="IF76" s="191"/>
      <c r="IG76" s="191"/>
      <c r="IH76" s="191"/>
      <c r="II76" s="191"/>
      <c r="IJ76" s="191">
        <f t="shared" si="102"/>
        <v>0</v>
      </c>
      <c r="IK76" s="191"/>
      <c r="IL76" s="191"/>
      <c r="IM76" s="191"/>
      <c r="IN76" s="191"/>
      <c r="IO76" s="191"/>
      <c r="IP76" s="191"/>
      <c r="IQ76" s="191">
        <f t="shared" si="103"/>
        <v>0</v>
      </c>
      <c r="IR76" s="191"/>
      <c r="IS76" s="191"/>
      <c r="IT76" s="191"/>
      <c r="IU76" s="191"/>
      <c r="IV76" s="191"/>
      <c r="IW76" s="191"/>
      <c r="IX76" s="191">
        <f t="shared" si="104"/>
        <v>0</v>
      </c>
      <c r="IY76" s="191"/>
      <c r="IZ76" s="191"/>
      <c r="JA76" s="191"/>
      <c r="JB76" s="191"/>
      <c r="JC76" s="191"/>
      <c r="JD76" s="191"/>
      <c r="JE76" s="191">
        <f t="shared" si="105"/>
        <v>0</v>
      </c>
      <c r="JF76" s="191"/>
      <c r="JG76" s="191"/>
      <c r="JH76" s="191"/>
      <c r="JI76" s="191"/>
      <c r="JJ76" s="191"/>
      <c r="JK76" s="191"/>
      <c r="JL76" s="191">
        <f t="shared" si="106"/>
        <v>0</v>
      </c>
      <c r="JM76" s="191"/>
      <c r="JN76" s="191"/>
      <c r="JO76" s="191"/>
      <c r="JP76" s="191"/>
      <c r="JQ76" s="190">
        <f t="shared" si="82"/>
        <v>3075</v>
      </c>
      <c r="JR76" s="190">
        <f t="shared" si="81"/>
        <v>0</v>
      </c>
      <c r="JS76" s="190">
        <f t="shared" si="81"/>
        <v>3075</v>
      </c>
      <c r="JT76" s="9"/>
    </row>
    <row r="77" spans="1:280" ht="18" customHeight="1">
      <c r="A77" s="213">
        <v>6</v>
      </c>
      <c r="B77" s="191" t="s">
        <v>1903</v>
      </c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>
        <f t="shared" si="83"/>
        <v>0</v>
      </c>
      <c r="N77" s="191"/>
      <c r="O77" s="191"/>
      <c r="P77" s="191"/>
      <c r="Q77" s="191"/>
      <c r="R77" s="191"/>
      <c r="S77" s="191"/>
      <c r="T77" s="191">
        <f t="shared" si="84"/>
        <v>0</v>
      </c>
      <c r="U77" s="191"/>
      <c r="V77" s="191"/>
      <c r="W77" s="191"/>
      <c r="X77" s="191"/>
      <c r="Y77" s="191"/>
      <c r="Z77" s="191"/>
      <c r="AA77" s="191">
        <f t="shared" si="85"/>
        <v>0</v>
      </c>
      <c r="AB77" s="191"/>
      <c r="AC77" s="191"/>
      <c r="AD77" s="191"/>
      <c r="AE77" s="191"/>
      <c r="AF77" s="191"/>
      <c r="AG77" s="191"/>
      <c r="AH77" s="191">
        <f t="shared" si="86"/>
        <v>0</v>
      </c>
      <c r="AI77" s="191"/>
      <c r="AJ77" s="191"/>
      <c r="AK77" s="191"/>
      <c r="AL77" s="191"/>
      <c r="AM77" s="191"/>
      <c r="AN77" s="191"/>
      <c r="AO77" s="191">
        <f t="shared" si="87"/>
        <v>0</v>
      </c>
      <c r="AP77" s="191"/>
      <c r="AQ77" s="191"/>
      <c r="AR77" s="191"/>
      <c r="AS77" s="191"/>
      <c r="AT77" s="191"/>
      <c r="AU77" s="191"/>
      <c r="AV77" s="191">
        <f t="shared" si="88"/>
        <v>0</v>
      </c>
      <c r="AW77" s="191"/>
      <c r="AX77" s="191"/>
      <c r="AY77" s="191"/>
      <c r="AZ77" s="191"/>
      <c r="BA77" s="191"/>
      <c r="BB77" s="191"/>
      <c r="BC77" s="191">
        <f t="shared" si="89"/>
        <v>0</v>
      </c>
      <c r="BD77" s="191"/>
      <c r="BE77" s="191"/>
      <c r="BF77" s="191"/>
      <c r="BG77" s="191"/>
      <c r="BH77" s="191"/>
      <c r="BI77" s="191"/>
      <c r="BJ77" s="191">
        <f t="shared" si="90"/>
        <v>0</v>
      </c>
      <c r="BK77" s="191"/>
      <c r="BL77" s="191"/>
      <c r="BM77" s="191"/>
      <c r="BN77" s="191"/>
      <c r="BO77" s="191"/>
      <c r="BP77" s="191"/>
      <c r="BQ77" s="191">
        <f t="shared" si="107"/>
        <v>0</v>
      </c>
      <c r="BR77" s="191"/>
      <c r="BS77" s="191"/>
      <c r="BT77" s="191"/>
      <c r="BU77" s="191"/>
      <c r="BV77" s="191"/>
      <c r="BW77" s="191"/>
      <c r="BX77" s="191">
        <f t="shared" si="108"/>
        <v>0</v>
      </c>
      <c r="BY77" s="191"/>
      <c r="BZ77" s="191"/>
      <c r="CA77" s="191"/>
      <c r="CB77" s="191"/>
      <c r="CC77" s="191"/>
      <c r="CD77" s="191"/>
      <c r="CE77" s="191">
        <f t="shared" si="109"/>
        <v>0</v>
      </c>
      <c r="CF77" s="191"/>
      <c r="CG77" s="191"/>
      <c r="CH77" s="191"/>
      <c r="CI77" s="191"/>
      <c r="CJ77" s="191"/>
      <c r="CK77" s="191"/>
      <c r="CL77" s="191">
        <f t="shared" si="110"/>
        <v>0</v>
      </c>
      <c r="CM77" s="191"/>
      <c r="CN77" s="191"/>
      <c r="CO77" s="191"/>
      <c r="CP77" s="191"/>
      <c r="CQ77" s="191"/>
      <c r="CR77" s="191"/>
      <c r="CS77" s="191">
        <f t="shared" si="111"/>
        <v>0</v>
      </c>
      <c r="CT77" s="191"/>
      <c r="CU77" s="191"/>
      <c r="CV77" s="191"/>
      <c r="CW77" s="191"/>
      <c r="CX77" s="191"/>
      <c r="CY77" s="191"/>
      <c r="CZ77" s="191">
        <f t="shared" si="112"/>
        <v>0</v>
      </c>
      <c r="DA77" s="191"/>
      <c r="DB77" s="191"/>
      <c r="DC77" s="191"/>
      <c r="DD77" s="191"/>
      <c r="DE77" s="191"/>
      <c r="DF77" s="191"/>
      <c r="DG77" s="191">
        <f t="shared" si="113"/>
        <v>0</v>
      </c>
      <c r="DH77" s="191"/>
      <c r="DI77" s="191"/>
      <c r="DJ77" s="191"/>
      <c r="DK77" s="191"/>
      <c r="DL77" s="191"/>
      <c r="DM77" s="191"/>
      <c r="DN77" s="191">
        <f t="shared" si="114"/>
        <v>0</v>
      </c>
      <c r="DO77" s="191"/>
      <c r="DP77" s="191"/>
      <c r="DQ77" s="191"/>
      <c r="DR77" s="191"/>
      <c r="DS77" s="191"/>
      <c r="DT77" s="191"/>
      <c r="DU77" s="191">
        <f t="shared" si="115"/>
        <v>0</v>
      </c>
      <c r="DV77" s="191"/>
      <c r="DW77" s="191"/>
      <c r="DX77" s="191"/>
      <c r="DY77" s="191"/>
      <c r="DZ77" s="191"/>
      <c r="EA77" s="191"/>
      <c r="EB77" s="191">
        <f t="shared" si="116"/>
        <v>0</v>
      </c>
      <c r="EC77" s="191"/>
      <c r="ED77" s="191"/>
      <c r="EE77" s="191"/>
      <c r="EF77" s="191"/>
      <c r="EG77" s="191"/>
      <c r="EH77" s="191"/>
      <c r="EI77" s="191">
        <f t="shared" si="117"/>
        <v>0</v>
      </c>
      <c r="EJ77" s="191"/>
      <c r="EK77" s="191"/>
      <c r="EL77" s="191"/>
      <c r="EM77" s="191"/>
      <c r="EN77" s="191"/>
      <c r="EO77" s="191"/>
      <c r="EP77" s="191">
        <f t="shared" si="118"/>
        <v>0</v>
      </c>
      <c r="EQ77" s="191"/>
      <c r="ER77" s="191"/>
      <c r="ES77" s="191"/>
      <c r="ET77" s="191"/>
      <c r="EU77" s="191"/>
      <c r="EV77" s="191"/>
      <c r="EW77" s="191">
        <f t="shared" si="119"/>
        <v>0</v>
      </c>
      <c r="EX77" s="191"/>
      <c r="EY77" s="191"/>
      <c r="EZ77" s="191"/>
      <c r="FA77" s="191"/>
      <c r="FB77" s="191"/>
      <c r="FC77" s="191"/>
      <c r="FD77" s="191">
        <f t="shared" si="120"/>
        <v>0</v>
      </c>
      <c r="FE77" s="191"/>
      <c r="FF77" s="191"/>
      <c r="FG77" s="191"/>
      <c r="FH77" s="191"/>
      <c r="FI77" s="191"/>
      <c r="FJ77" s="191"/>
      <c r="FK77" s="191">
        <f t="shared" si="121"/>
        <v>0</v>
      </c>
      <c r="FL77" s="191"/>
      <c r="FM77" s="191"/>
      <c r="FN77" s="191"/>
      <c r="FO77" s="191"/>
      <c r="FP77" s="191"/>
      <c r="FQ77" s="191"/>
      <c r="FR77" s="191">
        <f t="shared" si="122"/>
        <v>0</v>
      </c>
      <c r="FS77" s="191"/>
      <c r="FT77" s="191"/>
      <c r="FU77" s="191"/>
      <c r="FV77" s="191"/>
      <c r="FW77" s="191"/>
      <c r="FX77" s="191"/>
      <c r="FY77" s="191">
        <f t="shared" si="91"/>
        <v>0</v>
      </c>
      <c r="FZ77" s="191"/>
      <c r="GA77" s="191"/>
      <c r="GB77" s="191"/>
      <c r="GC77" s="191">
        <v>2443</v>
      </c>
      <c r="GD77" s="191">
        <f t="shared" si="93"/>
        <v>7329</v>
      </c>
      <c r="GE77" s="191"/>
      <c r="GF77" s="191">
        <f t="shared" si="94"/>
        <v>7329</v>
      </c>
      <c r="GG77" s="191">
        <v>205</v>
      </c>
      <c r="GH77" s="191"/>
      <c r="GI77" s="191"/>
      <c r="GJ77" s="191"/>
      <c r="GK77" s="191"/>
      <c r="GL77" s="191"/>
      <c r="GM77" s="191">
        <f t="shared" si="95"/>
        <v>0</v>
      </c>
      <c r="GN77" s="191"/>
      <c r="GO77" s="191"/>
      <c r="GP77" s="191"/>
      <c r="GQ77" s="191"/>
      <c r="GR77" s="191"/>
      <c r="GS77" s="191"/>
      <c r="GT77" s="191">
        <f t="shared" si="96"/>
        <v>0</v>
      </c>
      <c r="GU77" s="191"/>
      <c r="GV77" s="191"/>
      <c r="GW77" s="191"/>
      <c r="GX77" s="191"/>
      <c r="GY77" s="191"/>
      <c r="GZ77" s="191"/>
      <c r="HA77" s="191">
        <f t="shared" si="97"/>
        <v>0</v>
      </c>
      <c r="HB77" s="191"/>
      <c r="HC77" s="191"/>
      <c r="HD77" s="191"/>
      <c r="HE77" s="191"/>
      <c r="HF77" s="191"/>
      <c r="HG77" s="191"/>
      <c r="HH77" s="191">
        <f t="shared" si="98"/>
        <v>0</v>
      </c>
      <c r="HI77" s="191"/>
      <c r="HJ77" s="191"/>
      <c r="HK77" s="191"/>
      <c r="HL77" s="191"/>
      <c r="HM77" s="191"/>
      <c r="HN77" s="191"/>
      <c r="HO77" s="191">
        <f t="shared" si="99"/>
        <v>0</v>
      </c>
      <c r="HP77" s="191"/>
      <c r="HQ77" s="191"/>
      <c r="HR77" s="191"/>
      <c r="HS77" s="191"/>
      <c r="HT77" s="191"/>
      <c r="HU77" s="191"/>
      <c r="HV77" s="191">
        <f t="shared" si="100"/>
        <v>0</v>
      </c>
      <c r="HW77" s="191"/>
      <c r="HX77" s="191"/>
      <c r="HY77" s="191"/>
      <c r="HZ77" s="191"/>
      <c r="IA77" s="191"/>
      <c r="IB77" s="191"/>
      <c r="IC77" s="191">
        <f t="shared" si="101"/>
        <v>0</v>
      </c>
      <c r="ID77" s="191"/>
      <c r="IE77" s="191"/>
      <c r="IF77" s="191"/>
      <c r="IG77" s="191"/>
      <c r="IH77" s="191"/>
      <c r="II77" s="191"/>
      <c r="IJ77" s="191">
        <f t="shared" si="102"/>
        <v>0</v>
      </c>
      <c r="IK77" s="191"/>
      <c r="IL77" s="191"/>
      <c r="IM77" s="191"/>
      <c r="IN77" s="191"/>
      <c r="IO77" s="191"/>
      <c r="IP77" s="191"/>
      <c r="IQ77" s="191">
        <f t="shared" si="103"/>
        <v>0</v>
      </c>
      <c r="IR77" s="191"/>
      <c r="IS77" s="191"/>
      <c r="IT77" s="191"/>
      <c r="IU77" s="191"/>
      <c r="IV77" s="191"/>
      <c r="IW77" s="191"/>
      <c r="IX77" s="191">
        <f t="shared" si="104"/>
        <v>0</v>
      </c>
      <c r="IY77" s="191"/>
      <c r="IZ77" s="191"/>
      <c r="JA77" s="191"/>
      <c r="JB77" s="191"/>
      <c r="JC77" s="191"/>
      <c r="JD77" s="191"/>
      <c r="JE77" s="191">
        <f t="shared" si="105"/>
        <v>0</v>
      </c>
      <c r="JF77" s="191"/>
      <c r="JG77" s="191"/>
      <c r="JH77" s="191"/>
      <c r="JI77" s="191"/>
      <c r="JJ77" s="191"/>
      <c r="JK77" s="191"/>
      <c r="JL77" s="191">
        <f t="shared" si="106"/>
        <v>0</v>
      </c>
      <c r="JM77" s="191"/>
      <c r="JN77" s="191"/>
      <c r="JO77" s="191"/>
      <c r="JP77" s="191"/>
      <c r="JQ77" s="190">
        <f t="shared" si="82"/>
        <v>7329</v>
      </c>
      <c r="JR77" s="190">
        <f t="shared" si="81"/>
        <v>0</v>
      </c>
      <c r="JS77" s="190">
        <f t="shared" si="81"/>
        <v>7329</v>
      </c>
      <c r="JT77" s="9"/>
    </row>
    <row r="78" spans="1:280" ht="18" customHeight="1">
      <c r="A78" s="213">
        <v>7</v>
      </c>
      <c r="B78" s="191" t="s">
        <v>1904</v>
      </c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>
        <f t="shared" si="83"/>
        <v>0</v>
      </c>
      <c r="N78" s="191"/>
      <c r="O78" s="191"/>
      <c r="P78" s="191"/>
      <c r="Q78" s="191"/>
      <c r="R78" s="191"/>
      <c r="S78" s="191"/>
      <c r="T78" s="191">
        <f t="shared" si="84"/>
        <v>0</v>
      </c>
      <c r="U78" s="191"/>
      <c r="V78" s="191"/>
      <c r="W78" s="191"/>
      <c r="X78" s="191"/>
      <c r="Y78" s="191"/>
      <c r="Z78" s="191"/>
      <c r="AA78" s="191">
        <f t="shared" si="85"/>
        <v>0</v>
      </c>
      <c r="AB78" s="191"/>
      <c r="AC78" s="191"/>
      <c r="AD78" s="191"/>
      <c r="AE78" s="191"/>
      <c r="AF78" s="191"/>
      <c r="AG78" s="191"/>
      <c r="AH78" s="191">
        <f t="shared" si="86"/>
        <v>0</v>
      </c>
      <c r="AI78" s="191"/>
      <c r="AJ78" s="191"/>
      <c r="AK78" s="191"/>
      <c r="AL78" s="191"/>
      <c r="AM78" s="191"/>
      <c r="AN78" s="191"/>
      <c r="AO78" s="191">
        <f t="shared" si="87"/>
        <v>0</v>
      </c>
      <c r="AP78" s="191"/>
      <c r="AQ78" s="191"/>
      <c r="AR78" s="191"/>
      <c r="AS78" s="191"/>
      <c r="AT78" s="191"/>
      <c r="AU78" s="191"/>
      <c r="AV78" s="191">
        <f t="shared" si="88"/>
        <v>0</v>
      </c>
      <c r="AW78" s="191"/>
      <c r="AX78" s="191"/>
      <c r="AY78" s="191"/>
      <c r="AZ78" s="191"/>
      <c r="BA78" s="191"/>
      <c r="BB78" s="191"/>
      <c r="BC78" s="191">
        <f t="shared" si="89"/>
        <v>0</v>
      </c>
      <c r="BD78" s="191"/>
      <c r="BE78" s="191"/>
      <c r="BF78" s="191"/>
      <c r="BG78" s="191"/>
      <c r="BH78" s="191"/>
      <c r="BI78" s="191"/>
      <c r="BJ78" s="191">
        <f t="shared" si="90"/>
        <v>0</v>
      </c>
      <c r="BK78" s="191"/>
      <c r="BL78" s="191"/>
      <c r="BM78" s="191"/>
      <c r="BN78" s="191"/>
      <c r="BO78" s="191"/>
      <c r="BP78" s="191"/>
      <c r="BQ78" s="191">
        <f t="shared" si="107"/>
        <v>0</v>
      </c>
      <c r="BR78" s="191"/>
      <c r="BS78" s="191"/>
      <c r="BT78" s="191"/>
      <c r="BU78" s="191"/>
      <c r="BV78" s="191"/>
      <c r="BW78" s="191"/>
      <c r="BX78" s="191">
        <f t="shared" si="108"/>
        <v>0</v>
      </c>
      <c r="BY78" s="191"/>
      <c r="BZ78" s="191"/>
      <c r="CA78" s="191"/>
      <c r="CB78" s="191"/>
      <c r="CC78" s="191"/>
      <c r="CD78" s="191"/>
      <c r="CE78" s="191">
        <f t="shared" si="109"/>
        <v>0</v>
      </c>
      <c r="CF78" s="191"/>
      <c r="CG78" s="191"/>
      <c r="CH78" s="191"/>
      <c r="CI78" s="191"/>
      <c r="CJ78" s="191"/>
      <c r="CK78" s="191"/>
      <c r="CL78" s="191">
        <f t="shared" si="110"/>
        <v>0</v>
      </c>
      <c r="CM78" s="191"/>
      <c r="CN78" s="191"/>
      <c r="CO78" s="191"/>
      <c r="CP78" s="191"/>
      <c r="CQ78" s="191"/>
      <c r="CR78" s="191"/>
      <c r="CS78" s="191">
        <f t="shared" si="111"/>
        <v>0</v>
      </c>
      <c r="CT78" s="191"/>
      <c r="CU78" s="191"/>
      <c r="CV78" s="191"/>
      <c r="CW78" s="191"/>
      <c r="CX78" s="191"/>
      <c r="CY78" s="191"/>
      <c r="CZ78" s="191">
        <f t="shared" si="112"/>
        <v>0</v>
      </c>
      <c r="DA78" s="191"/>
      <c r="DB78" s="191"/>
      <c r="DC78" s="191"/>
      <c r="DD78" s="191"/>
      <c r="DE78" s="191"/>
      <c r="DF78" s="191"/>
      <c r="DG78" s="191">
        <f t="shared" si="113"/>
        <v>0</v>
      </c>
      <c r="DH78" s="191"/>
      <c r="DI78" s="191"/>
      <c r="DJ78" s="191"/>
      <c r="DK78" s="191"/>
      <c r="DL78" s="191"/>
      <c r="DM78" s="191"/>
      <c r="DN78" s="191">
        <f t="shared" si="114"/>
        <v>0</v>
      </c>
      <c r="DO78" s="191"/>
      <c r="DP78" s="191"/>
      <c r="DQ78" s="191"/>
      <c r="DR78" s="191"/>
      <c r="DS78" s="191"/>
      <c r="DT78" s="191"/>
      <c r="DU78" s="191">
        <f t="shared" si="115"/>
        <v>0</v>
      </c>
      <c r="DV78" s="191"/>
      <c r="DW78" s="191"/>
      <c r="DX78" s="191"/>
      <c r="DY78" s="191"/>
      <c r="DZ78" s="191"/>
      <c r="EA78" s="191"/>
      <c r="EB78" s="191">
        <f t="shared" si="116"/>
        <v>0</v>
      </c>
      <c r="EC78" s="191"/>
      <c r="ED78" s="191"/>
      <c r="EE78" s="191"/>
      <c r="EF78" s="191"/>
      <c r="EG78" s="191"/>
      <c r="EH78" s="191"/>
      <c r="EI78" s="191">
        <f t="shared" si="117"/>
        <v>0</v>
      </c>
      <c r="EJ78" s="191"/>
      <c r="EK78" s="191"/>
      <c r="EL78" s="191"/>
      <c r="EM78" s="191"/>
      <c r="EN78" s="191"/>
      <c r="EO78" s="191"/>
      <c r="EP78" s="191">
        <f t="shared" si="118"/>
        <v>0</v>
      </c>
      <c r="EQ78" s="191"/>
      <c r="ER78" s="191"/>
      <c r="ES78" s="191"/>
      <c r="ET78" s="191"/>
      <c r="EU78" s="191"/>
      <c r="EV78" s="191"/>
      <c r="EW78" s="191">
        <f t="shared" si="119"/>
        <v>0</v>
      </c>
      <c r="EX78" s="191"/>
      <c r="EY78" s="191"/>
      <c r="EZ78" s="191"/>
      <c r="FA78" s="191"/>
      <c r="FB78" s="191"/>
      <c r="FC78" s="191"/>
      <c r="FD78" s="191">
        <f t="shared" si="120"/>
        <v>0</v>
      </c>
      <c r="FE78" s="191"/>
      <c r="FF78" s="191"/>
      <c r="FG78" s="191"/>
      <c r="FH78" s="191"/>
      <c r="FI78" s="191"/>
      <c r="FJ78" s="191"/>
      <c r="FK78" s="191">
        <f t="shared" si="121"/>
        <v>0</v>
      </c>
      <c r="FL78" s="191"/>
      <c r="FM78" s="191"/>
      <c r="FN78" s="191"/>
      <c r="FO78" s="191"/>
      <c r="FP78" s="191"/>
      <c r="FQ78" s="191"/>
      <c r="FR78" s="191">
        <f t="shared" si="122"/>
        <v>0</v>
      </c>
      <c r="FS78" s="191"/>
      <c r="FT78" s="191"/>
      <c r="FU78" s="191"/>
      <c r="FV78" s="191"/>
      <c r="FW78" s="191"/>
      <c r="FX78" s="191"/>
      <c r="FY78" s="191">
        <f t="shared" si="91"/>
        <v>0</v>
      </c>
      <c r="FZ78" s="191"/>
      <c r="GA78" s="191"/>
      <c r="GB78" s="191"/>
      <c r="GC78" s="191">
        <v>3087</v>
      </c>
      <c r="GD78" s="191">
        <f t="shared" si="93"/>
        <v>9261</v>
      </c>
      <c r="GE78" s="191"/>
      <c r="GF78" s="191">
        <f t="shared" si="94"/>
        <v>9261</v>
      </c>
      <c r="GG78" s="191">
        <v>259</v>
      </c>
      <c r="GH78" s="191"/>
      <c r="GI78" s="191"/>
      <c r="GJ78" s="191"/>
      <c r="GK78" s="191"/>
      <c r="GL78" s="191"/>
      <c r="GM78" s="191">
        <f t="shared" si="95"/>
        <v>0</v>
      </c>
      <c r="GN78" s="191"/>
      <c r="GO78" s="191"/>
      <c r="GP78" s="191"/>
      <c r="GQ78" s="191"/>
      <c r="GR78" s="191"/>
      <c r="GS78" s="191"/>
      <c r="GT78" s="191">
        <f t="shared" si="96"/>
        <v>0</v>
      </c>
      <c r="GU78" s="191"/>
      <c r="GV78" s="191"/>
      <c r="GW78" s="191"/>
      <c r="GX78" s="191"/>
      <c r="GY78" s="191"/>
      <c r="GZ78" s="191"/>
      <c r="HA78" s="191">
        <f t="shared" si="97"/>
        <v>0</v>
      </c>
      <c r="HB78" s="191"/>
      <c r="HC78" s="191"/>
      <c r="HD78" s="191"/>
      <c r="HE78" s="191"/>
      <c r="HF78" s="191"/>
      <c r="HG78" s="191"/>
      <c r="HH78" s="191">
        <f t="shared" si="98"/>
        <v>0</v>
      </c>
      <c r="HI78" s="191"/>
      <c r="HJ78" s="191"/>
      <c r="HK78" s="191"/>
      <c r="HL78" s="191"/>
      <c r="HM78" s="191"/>
      <c r="HN78" s="191"/>
      <c r="HO78" s="191">
        <f t="shared" si="99"/>
        <v>0</v>
      </c>
      <c r="HP78" s="191"/>
      <c r="HQ78" s="191"/>
      <c r="HR78" s="191"/>
      <c r="HS78" s="191"/>
      <c r="HT78" s="191"/>
      <c r="HU78" s="191"/>
      <c r="HV78" s="191">
        <f t="shared" si="100"/>
        <v>0</v>
      </c>
      <c r="HW78" s="191"/>
      <c r="HX78" s="191"/>
      <c r="HY78" s="191"/>
      <c r="HZ78" s="191"/>
      <c r="IA78" s="191"/>
      <c r="IB78" s="191"/>
      <c r="IC78" s="191">
        <f t="shared" si="101"/>
        <v>0</v>
      </c>
      <c r="ID78" s="191"/>
      <c r="IE78" s="191"/>
      <c r="IF78" s="191"/>
      <c r="IG78" s="191"/>
      <c r="IH78" s="191"/>
      <c r="II78" s="191"/>
      <c r="IJ78" s="191">
        <f t="shared" si="102"/>
        <v>0</v>
      </c>
      <c r="IK78" s="191"/>
      <c r="IL78" s="191"/>
      <c r="IM78" s="191"/>
      <c r="IN78" s="191"/>
      <c r="IO78" s="191"/>
      <c r="IP78" s="191"/>
      <c r="IQ78" s="191">
        <f t="shared" si="103"/>
        <v>0</v>
      </c>
      <c r="IR78" s="191"/>
      <c r="IS78" s="191"/>
      <c r="IT78" s="191"/>
      <c r="IU78" s="191"/>
      <c r="IV78" s="191"/>
      <c r="IW78" s="191"/>
      <c r="IX78" s="191">
        <f t="shared" si="104"/>
        <v>0</v>
      </c>
      <c r="IY78" s="191"/>
      <c r="IZ78" s="191"/>
      <c r="JA78" s="191"/>
      <c r="JB78" s="191"/>
      <c r="JC78" s="191"/>
      <c r="JD78" s="191"/>
      <c r="JE78" s="191">
        <f t="shared" si="105"/>
        <v>0</v>
      </c>
      <c r="JF78" s="191"/>
      <c r="JG78" s="191"/>
      <c r="JH78" s="191"/>
      <c r="JI78" s="191"/>
      <c r="JJ78" s="191"/>
      <c r="JK78" s="191"/>
      <c r="JL78" s="191">
        <f t="shared" si="106"/>
        <v>0</v>
      </c>
      <c r="JM78" s="191"/>
      <c r="JN78" s="191"/>
      <c r="JO78" s="191"/>
      <c r="JP78" s="191"/>
      <c r="JQ78" s="190">
        <f t="shared" si="82"/>
        <v>9261</v>
      </c>
      <c r="JR78" s="190">
        <f t="shared" si="81"/>
        <v>0</v>
      </c>
      <c r="JS78" s="190">
        <f t="shared" si="81"/>
        <v>9261</v>
      </c>
      <c r="JT78" s="9"/>
    </row>
    <row r="79" spans="1:280" ht="18" customHeight="1">
      <c r="A79" s="213">
        <v>8</v>
      </c>
      <c r="B79" s="191" t="s">
        <v>1905</v>
      </c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>
        <f t="shared" si="83"/>
        <v>0</v>
      </c>
      <c r="N79" s="191"/>
      <c r="O79" s="191"/>
      <c r="P79" s="191"/>
      <c r="Q79" s="191"/>
      <c r="R79" s="191"/>
      <c r="S79" s="191"/>
      <c r="T79" s="191">
        <f t="shared" si="84"/>
        <v>0</v>
      </c>
      <c r="U79" s="191"/>
      <c r="V79" s="191"/>
      <c r="W79" s="191"/>
      <c r="X79" s="191"/>
      <c r="Y79" s="191"/>
      <c r="Z79" s="191"/>
      <c r="AA79" s="191">
        <f t="shared" si="85"/>
        <v>0</v>
      </c>
      <c r="AB79" s="191"/>
      <c r="AC79" s="191"/>
      <c r="AD79" s="191"/>
      <c r="AE79" s="191"/>
      <c r="AF79" s="191"/>
      <c r="AG79" s="191"/>
      <c r="AH79" s="191">
        <f t="shared" si="86"/>
        <v>0</v>
      </c>
      <c r="AI79" s="191"/>
      <c r="AJ79" s="191"/>
      <c r="AK79" s="191"/>
      <c r="AL79" s="191"/>
      <c r="AM79" s="191"/>
      <c r="AN79" s="191"/>
      <c r="AO79" s="191">
        <f t="shared" si="87"/>
        <v>0</v>
      </c>
      <c r="AP79" s="191"/>
      <c r="AQ79" s="191"/>
      <c r="AR79" s="191"/>
      <c r="AS79" s="191"/>
      <c r="AT79" s="191"/>
      <c r="AU79" s="191"/>
      <c r="AV79" s="191">
        <f t="shared" si="88"/>
        <v>0</v>
      </c>
      <c r="AW79" s="191"/>
      <c r="AX79" s="191"/>
      <c r="AY79" s="191"/>
      <c r="AZ79" s="191"/>
      <c r="BA79" s="191"/>
      <c r="BB79" s="191"/>
      <c r="BC79" s="191">
        <f t="shared" si="89"/>
        <v>0</v>
      </c>
      <c r="BD79" s="191"/>
      <c r="BE79" s="191"/>
      <c r="BF79" s="191"/>
      <c r="BG79" s="191"/>
      <c r="BH79" s="191"/>
      <c r="BI79" s="191"/>
      <c r="BJ79" s="191">
        <f t="shared" si="90"/>
        <v>0</v>
      </c>
      <c r="BK79" s="191"/>
      <c r="BL79" s="191"/>
      <c r="BM79" s="191"/>
      <c r="BN79" s="191"/>
      <c r="BO79" s="191"/>
      <c r="BP79" s="191"/>
      <c r="BQ79" s="191">
        <f t="shared" si="107"/>
        <v>0</v>
      </c>
      <c r="BR79" s="191"/>
      <c r="BS79" s="191"/>
      <c r="BT79" s="191"/>
      <c r="BU79" s="191"/>
      <c r="BV79" s="191"/>
      <c r="BW79" s="191"/>
      <c r="BX79" s="191">
        <f t="shared" si="108"/>
        <v>0</v>
      </c>
      <c r="BY79" s="191"/>
      <c r="BZ79" s="191"/>
      <c r="CA79" s="191"/>
      <c r="CB79" s="191"/>
      <c r="CC79" s="191"/>
      <c r="CD79" s="191"/>
      <c r="CE79" s="191">
        <f t="shared" si="109"/>
        <v>0</v>
      </c>
      <c r="CF79" s="191"/>
      <c r="CG79" s="191"/>
      <c r="CH79" s="191"/>
      <c r="CI79" s="191"/>
      <c r="CJ79" s="191"/>
      <c r="CK79" s="191"/>
      <c r="CL79" s="191">
        <f t="shared" si="110"/>
        <v>0</v>
      </c>
      <c r="CM79" s="191"/>
      <c r="CN79" s="191"/>
      <c r="CO79" s="191"/>
      <c r="CP79" s="191"/>
      <c r="CQ79" s="191"/>
      <c r="CR79" s="191"/>
      <c r="CS79" s="191">
        <f t="shared" si="111"/>
        <v>0</v>
      </c>
      <c r="CT79" s="191"/>
      <c r="CU79" s="191"/>
      <c r="CV79" s="191"/>
      <c r="CW79" s="191"/>
      <c r="CX79" s="191"/>
      <c r="CY79" s="191"/>
      <c r="CZ79" s="191">
        <f t="shared" si="112"/>
        <v>0</v>
      </c>
      <c r="DA79" s="191"/>
      <c r="DB79" s="191"/>
      <c r="DC79" s="191"/>
      <c r="DD79" s="191"/>
      <c r="DE79" s="191"/>
      <c r="DF79" s="191"/>
      <c r="DG79" s="191">
        <f t="shared" si="113"/>
        <v>0</v>
      </c>
      <c r="DH79" s="191"/>
      <c r="DI79" s="191"/>
      <c r="DJ79" s="191"/>
      <c r="DK79" s="191"/>
      <c r="DL79" s="191"/>
      <c r="DM79" s="191"/>
      <c r="DN79" s="191">
        <f t="shared" si="114"/>
        <v>0</v>
      </c>
      <c r="DO79" s="191"/>
      <c r="DP79" s="191"/>
      <c r="DQ79" s="191"/>
      <c r="DR79" s="191"/>
      <c r="DS79" s="191"/>
      <c r="DT79" s="191"/>
      <c r="DU79" s="191">
        <f t="shared" si="115"/>
        <v>0</v>
      </c>
      <c r="DV79" s="191"/>
      <c r="DW79" s="191"/>
      <c r="DX79" s="191"/>
      <c r="DY79" s="191"/>
      <c r="DZ79" s="191"/>
      <c r="EA79" s="191"/>
      <c r="EB79" s="191">
        <f t="shared" si="116"/>
        <v>0</v>
      </c>
      <c r="EC79" s="191"/>
      <c r="ED79" s="191"/>
      <c r="EE79" s="191"/>
      <c r="EF79" s="191"/>
      <c r="EG79" s="191"/>
      <c r="EH79" s="191"/>
      <c r="EI79" s="191">
        <f t="shared" si="117"/>
        <v>0</v>
      </c>
      <c r="EJ79" s="191"/>
      <c r="EK79" s="191"/>
      <c r="EL79" s="191"/>
      <c r="EM79" s="191"/>
      <c r="EN79" s="191"/>
      <c r="EO79" s="191"/>
      <c r="EP79" s="191">
        <f t="shared" si="118"/>
        <v>0</v>
      </c>
      <c r="EQ79" s="191"/>
      <c r="ER79" s="191"/>
      <c r="ES79" s="191"/>
      <c r="ET79" s="191"/>
      <c r="EU79" s="191"/>
      <c r="EV79" s="191"/>
      <c r="EW79" s="191">
        <f t="shared" si="119"/>
        <v>0</v>
      </c>
      <c r="EX79" s="191"/>
      <c r="EY79" s="191"/>
      <c r="EZ79" s="191"/>
      <c r="FA79" s="191"/>
      <c r="FB79" s="191"/>
      <c r="FC79" s="191"/>
      <c r="FD79" s="191">
        <f t="shared" si="120"/>
        <v>0</v>
      </c>
      <c r="FE79" s="191"/>
      <c r="FF79" s="191"/>
      <c r="FG79" s="191"/>
      <c r="FH79" s="191"/>
      <c r="FI79" s="191"/>
      <c r="FJ79" s="191"/>
      <c r="FK79" s="191">
        <f t="shared" si="121"/>
        <v>0</v>
      </c>
      <c r="FL79" s="191"/>
      <c r="FM79" s="191"/>
      <c r="FN79" s="191"/>
      <c r="FO79" s="191"/>
      <c r="FP79" s="191"/>
      <c r="FQ79" s="191"/>
      <c r="FR79" s="191">
        <f t="shared" si="122"/>
        <v>0</v>
      </c>
      <c r="FS79" s="191"/>
      <c r="FT79" s="191"/>
      <c r="FU79" s="191"/>
      <c r="FV79" s="191"/>
      <c r="FW79" s="191"/>
      <c r="FX79" s="191"/>
      <c r="FY79" s="191">
        <f t="shared" si="91"/>
        <v>0</v>
      </c>
      <c r="FZ79" s="191"/>
      <c r="GA79" s="191"/>
      <c r="GB79" s="191"/>
      <c r="GC79" s="191">
        <v>1525</v>
      </c>
      <c r="GD79" s="191">
        <f t="shared" si="93"/>
        <v>4575</v>
      </c>
      <c r="GE79" s="191"/>
      <c r="GF79" s="191">
        <f t="shared" si="94"/>
        <v>4575</v>
      </c>
      <c r="GG79" s="191">
        <v>128</v>
      </c>
      <c r="GH79" s="191"/>
      <c r="GI79" s="191"/>
      <c r="GJ79" s="191"/>
      <c r="GK79" s="191"/>
      <c r="GL79" s="191"/>
      <c r="GM79" s="191">
        <f t="shared" si="95"/>
        <v>0</v>
      </c>
      <c r="GN79" s="191"/>
      <c r="GO79" s="191"/>
      <c r="GP79" s="191"/>
      <c r="GQ79" s="191"/>
      <c r="GR79" s="191"/>
      <c r="GS79" s="191"/>
      <c r="GT79" s="191">
        <f t="shared" si="96"/>
        <v>0</v>
      </c>
      <c r="GU79" s="191"/>
      <c r="GV79" s="191"/>
      <c r="GW79" s="191"/>
      <c r="GX79" s="191"/>
      <c r="GY79" s="191"/>
      <c r="GZ79" s="191"/>
      <c r="HA79" s="191">
        <f t="shared" si="97"/>
        <v>0</v>
      </c>
      <c r="HB79" s="191"/>
      <c r="HC79" s="191"/>
      <c r="HD79" s="191"/>
      <c r="HE79" s="191"/>
      <c r="HF79" s="191"/>
      <c r="HG79" s="191"/>
      <c r="HH79" s="191">
        <f t="shared" si="98"/>
        <v>0</v>
      </c>
      <c r="HI79" s="191"/>
      <c r="HJ79" s="191"/>
      <c r="HK79" s="191"/>
      <c r="HL79" s="191"/>
      <c r="HM79" s="191"/>
      <c r="HN79" s="191"/>
      <c r="HO79" s="191">
        <f t="shared" si="99"/>
        <v>0</v>
      </c>
      <c r="HP79" s="191"/>
      <c r="HQ79" s="191"/>
      <c r="HR79" s="191"/>
      <c r="HS79" s="191"/>
      <c r="HT79" s="191"/>
      <c r="HU79" s="191"/>
      <c r="HV79" s="191">
        <f t="shared" si="100"/>
        <v>0</v>
      </c>
      <c r="HW79" s="191"/>
      <c r="HX79" s="191"/>
      <c r="HY79" s="191"/>
      <c r="HZ79" s="191"/>
      <c r="IA79" s="191"/>
      <c r="IB79" s="191"/>
      <c r="IC79" s="191">
        <f t="shared" si="101"/>
        <v>0</v>
      </c>
      <c r="ID79" s="191"/>
      <c r="IE79" s="191"/>
      <c r="IF79" s="191"/>
      <c r="IG79" s="191"/>
      <c r="IH79" s="191"/>
      <c r="II79" s="191"/>
      <c r="IJ79" s="191">
        <f t="shared" si="102"/>
        <v>0</v>
      </c>
      <c r="IK79" s="191"/>
      <c r="IL79" s="191"/>
      <c r="IM79" s="191"/>
      <c r="IN79" s="191"/>
      <c r="IO79" s="191"/>
      <c r="IP79" s="191"/>
      <c r="IQ79" s="191">
        <f t="shared" si="103"/>
        <v>0</v>
      </c>
      <c r="IR79" s="191"/>
      <c r="IS79" s="191"/>
      <c r="IT79" s="191"/>
      <c r="IU79" s="191"/>
      <c r="IV79" s="191"/>
      <c r="IW79" s="191"/>
      <c r="IX79" s="191">
        <f t="shared" si="104"/>
        <v>0</v>
      </c>
      <c r="IY79" s="191"/>
      <c r="IZ79" s="191"/>
      <c r="JA79" s="191"/>
      <c r="JB79" s="191"/>
      <c r="JC79" s="191"/>
      <c r="JD79" s="191"/>
      <c r="JE79" s="191">
        <f t="shared" si="105"/>
        <v>0</v>
      </c>
      <c r="JF79" s="191"/>
      <c r="JG79" s="191"/>
      <c r="JH79" s="191"/>
      <c r="JI79" s="191"/>
      <c r="JJ79" s="191"/>
      <c r="JK79" s="191"/>
      <c r="JL79" s="191">
        <f t="shared" si="106"/>
        <v>0</v>
      </c>
      <c r="JM79" s="191"/>
      <c r="JN79" s="191"/>
      <c r="JO79" s="191"/>
      <c r="JP79" s="191"/>
      <c r="JQ79" s="190">
        <f t="shared" si="82"/>
        <v>4575</v>
      </c>
      <c r="JR79" s="190">
        <f t="shared" si="81"/>
        <v>0</v>
      </c>
      <c r="JS79" s="190">
        <f t="shared" si="81"/>
        <v>4575</v>
      </c>
      <c r="JT79" s="9"/>
    </row>
    <row r="80" spans="1:280" ht="18" customHeight="1">
      <c r="A80" s="213">
        <v>9</v>
      </c>
      <c r="B80" s="191" t="s">
        <v>1906</v>
      </c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>
        <f t="shared" si="83"/>
        <v>0</v>
      </c>
      <c r="N80" s="191"/>
      <c r="O80" s="191"/>
      <c r="P80" s="191"/>
      <c r="Q80" s="191"/>
      <c r="R80" s="191"/>
      <c r="S80" s="191"/>
      <c r="T80" s="191">
        <f t="shared" si="84"/>
        <v>0</v>
      </c>
      <c r="U80" s="191"/>
      <c r="V80" s="191"/>
      <c r="W80" s="191"/>
      <c r="X80" s="191"/>
      <c r="Y80" s="191"/>
      <c r="Z80" s="191"/>
      <c r="AA80" s="191">
        <f t="shared" si="85"/>
        <v>0</v>
      </c>
      <c r="AB80" s="191"/>
      <c r="AC80" s="191"/>
      <c r="AD80" s="191"/>
      <c r="AE80" s="191"/>
      <c r="AF80" s="191"/>
      <c r="AG80" s="191"/>
      <c r="AH80" s="191">
        <f t="shared" si="86"/>
        <v>0</v>
      </c>
      <c r="AI80" s="191"/>
      <c r="AJ80" s="191"/>
      <c r="AK80" s="191"/>
      <c r="AL80" s="191"/>
      <c r="AM80" s="191"/>
      <c r="AN80" s="191"/>
      <c r="AO80" s="191">
        <f t="shared" si="87"/>
        <v>0</v>
      </c>
      <c r="AP80" s="191"/>
      <c r="AQ80" s="191"/>
      <c r="AR80" s="191"/>
      <c r="AS80" s="191"/>
      <c r="AT80" s="191"/>
      <c r="AU80" s="191"/>
      <c r="AV80" s="191">
        <f t="shared" si="88"/>
        <v>0</v>
      </c>
      <c r="AW80" s="191"/>
      <c r="AX80" s="191"/>
      <c r="AY80" s="191"/>
      <c r="AZ80" s="191"/>
      <c r="BA80" s="191"/>
      <c r="BB80" s="191"/>
      <c r="BC80" s="191">
        <f t="shared" si="89"/>
        <v>0</v>
      </c>
      <c r="BD80" s="191"/>
      <c r="BE80" s="191"/>
      <c r="BF80" s="191"/>
      <c r="BG80" s="191"/>
      <c r="BH80" s="191"/>
      <c r="BI80" s="191"/>
      <c r="BJ80" s="191">
        <f t="shared" si="90"/>
        <v>0</v>
      </c>
      <c r="BK80" s="191"/>
      <c r="BL80" s="191"/>
      <c r="BM80" s="191"/>
      <c r="BN80" s="191"/>
      <c r="BO80" s="191"/>
      <c r="BP80" s="191"/>
      <c r="BQ80" s="191">
        <f t="shared" si="107"/>
        <v>0</v>
      </c>
      <c r="BR80" s="191"/>
      <c r="BS80" s="191"/>
      <c r="BT80" s="191"/>
      <c r="BU80" s="191"/>
      <c r="BV80" s="191"/>
      <c r="BW80" s="191"/>
      <c r="BX80" s="191">
        <f t="shared" si="108"/>
        <v>0</v>
      </c>
      <c r="BY80" s="191"/>
      <c r="BZ80" s="191"/>
      <c r="CA80" s="191"/>
      <c r="CB80" s="191"/>
      <c r="CC80" s="191"/>
      <c r="CD80" s="191"/>
      <c r="CE80" s="191">
        <f t="shared" si="109"/>
        <v>0</v>
      </c>
      <c r="CF80" s="191"/>
      <c r="CG80" s="191"/>
      <c r="CH80" s="191"/>
      <c r="CI80" s="191"/>
      <c r="CJ80" s="191"/>
      <c r="CK80" s="191"/>
      <c r="CL80" s="191">
        <f t="shared" si="110"/>
        <v>0</v>
      </c>
      <c r="CM80" s="191"/>
      <c r="CN80" s="191"/>
      <c r="CO80" s="191"/>
      <c r="CP80" s="191"/>
      <c r="CQ80" s="191"/>
      <c r="CR80" s="191"/>
      <c r="CS80" s="191">
        <f t="shared" si="111"/>
        <v>0</v>
      </c>
      <c r="CT80" s="191"/>
      <c r="CU80" s="191"/>
      <c r="CV80" s="191"/>
      <c r="CW80" s="191"/>
      <c r="CX80" s="191"/>
      <c r="CY80" s="191"/>
      <c r="CZ80" s="191">
        <f t="shared" si="112"/>
        <v>0</v>
      </c>
      <c r="DA80" s="191"/>
      <c r="DB80" s="191"/>
      <c r="DC80" s="191"/>
      <c r="DD80" s="191"/>
      <c r="DE80" s="191"/>
      <c r="DF80" s="191"/>
      <c r="DG80" s="191">
        <f t="shared" si="113"/>
        <v>0</v>
      </c>
      <c r="DH80" s="191"/>
      <c r="DI80" s="191"/>
      <c r="DJ80" s="191"/>
      <c r="DK80" s="191"/>
      <c r="DL80" s="191"/>
      <c r="DM80" s="191"/>
      <c r="DN80" s="191">
        <f t="shared" si="114"/>
        <v>0</v>
      </c>
      <c r="DO80" s="191"/>
      <c r="DP80" s="191"/>
      <c r="DQ80" s="191"/>
      <c r="DR80" s="191"/>
      <c r="DS80" s="191"/>
      <c r="DT80" s="191"/>
      <c r="DU80" s="191">
        <f t="shared" si="115"/>
        <v>0</v>
      </c>
      <c r="DV80" s="191"/>
      <c r="DW80" s="191"/>
      <c r="DX80" s="191"/>
      <c r="DY80" s="191"/>
      <c r="DZ80" s="191"/>
      <c r="EA80" s="191"/>
      <c r="EB80" s="191">
        <f t="shared" si="116"/>
        <v>0</v>
      </c>
      <c r="EC80" s="191"/>
      <c r="ED80" s="191"/>
      <c r="EE80" s="191"/>
      <c r="EF80" s="191"/>
      <c r="EG80" s="191"/>
      <c r="EH80" s="191"/>
      <c r="EI80" s="191">
        <f t="shared" si="117"/>
        <v>0</v>
      </c>
      <c r="EJ80" s="191"/>
      <c r="EK80" s="191"/>
      <c r="EL80" s="191"/>
      <c r="EM80" s="191"/>
      <c r="EN80" s="191"/>
      <c r="EO80" s="191"/>
      <c r="EP80" s="191">
        <f t="shared" si="118"/>
        <v>0</v>
      </c>
      <c r="EQ80" s="191"/>
      <c r="ER80" s="191"/>
      <c r="ES80" s="191"/>
      <c r="ET80" s="191"/>
      <c r="EU80" s="191"/>
      <c r="EV80" s="191"/>
      <c r="EW80" s="191">
        <f t="shared" si="119"/>
        <v>0</v>
      </c>
      <c r="EX80" s="191"/>
      <c r="EY80" s="191"/>
      <c r="EZ80" s="191"/>
      <c r="FA80" s="191"/>
      <c r="FB80" s="191"/>
      <c r="FC80" s="191"/>
      <c r="FD80" s="191">
        <f t="shared" si="120"/>
        <v>0</v>
      </c>
      <c r="FE80" s="191"/>
      <c r="FF80" s="191"/>
      <c r="FG80" s="191"/>
      <c r="FH80" s="191"/>
      <c r="FI80" s="191"/>
      <c r="FJ80" s="191"/>
      <c r="FK80" s="191">
        <f t="shared" si="121"/>
        <v>0</v>
      </c>
      <c r="FL80" s="191"/>
      <c r="FM80" s="191"/>
      <c r="FN80" s="191"/>
      <c r="FO80" s="191"/>
      <c r="FP80" s="191"/>
      <c r="FQ80" s="191"/>
      <c r="FR80" s="191">
        <f t="shared" si="122"/>
        <v>0</v>
      </c>
      <c r="FS80" s="191"/>
      <c r="FT80" s="191"/>
      <c r="FU80" s="191"/>
      <c r="FV80" s="191"/>
      <c r="FW80" s="191"/>
      <c r="FX80" s="191"/>
      <c r="FY80" s="191">
        <f t="shared" si="91"/>
        <v>0</v>
      </c>
      <c r="FZ80" s="191"/>
      <c r="GA80" s="191"/>
      <c r="GB80" s="191"/>
      <c r="GC80" s="191">
        <v>2086</v>
      </c>
      <c r="GD80" s="191">
        <f t="shared" si="93"/>
        <v>6258</v>
      </c>
      <c r="GE80" s="191"/>
      <c r="GF80" s="191">
        <f t="shared" si="94"/>
        <v>6258</v>
      </c>
      <c r="GG80" s="191">
        <v>175</v>
      </c>
      <c r="GH80" s="191"/>
      <c r="GI80" s="191"/>
      <c r="GJ80" s="191"/>
      <c r="GK80" s="191"/>
      <c r="GL80" s="191"/>
      <c r="GM80" s="191">
        <f t="shared" si="95"/>
        <v>0</v>
      </c>
      <c r="GN80" s="191"/>
      <c r="GO80" s="191"/>
      <c r="GP80" s="191"/>
      <c r="GQ80" s="191"/>
      <c r="GR80" s="191"/>
      <c r="GS80" s="191"/>
      <c r="GT80" s="191">
        <f t="shared" si="96"/>
        <v>0</v>
      </c>
      <c r="GU80" s="191"/>
      <c r="GV80" s="191"/>
      <c r="GW80" s="191"/>
      <c r="GX80" s="191"/>
      <c r="GY80" s="191"/>
      <c r="GZ80" s="191"/>
      <c r="HA80" s="191">
        <f t="shared" si="97"/>
        <v>0</v>
      </c>
      <c r="HB80" s="191"/>
      <c r="HC80" s="191"/>
      <c r="HD80" s="191"/>
      <c r="HE80" s="191"/>
      <c r="HF80" s="191"/>
      <c r="HG80" s="191"/>
      <c r="HH80" s="191">
        <f t="shared" si="98"/>
        <v>0</v>
      </c>
      <c r="HI80" s="191"/>
      <c r="HJ80" s="191"/>
      <c r="HK80" s="191"/>
      <c r="HL80" s="191"/>
      <c r="HM80" s="191"/>
      <c r="HN80" s="191"/>
      <c r="HO80" s="191">
        <f t="shared" si="99"/>
        <v>0</v>
      </c>
      <c r="HP80" s="191"/>
      <c r="HQ80" s="191"/>
      <c r="HR80" s="191"/>
      <c r="HS80" s="191"/>
      <c r="HT80" s="191"/>
      <c r="HU80" s="191"/>
      <c r="HV80" s="191">
        <f t="shared" si="100"/>
        <v>0</v>
      </c>
      <c r="HW80" s="191"/>
      <c r="HX80" s="191"/>
      <c r="HY80" s="191"/>
      <c r="HZ80" s="191"/>
      <c r="IA80" s="191"/>
      <c r="IB80" s="191"/>
      <c r="IC80" s="191">
        <f t="shared" si="101"/>
        <v>0</v>
      </c>
      <c r="ID80" s="191"/>
      <c r="IE80" s="191"/>
      <c r="IF80" s="191"/>
      <c r="IG80" s="191"/>
      <c r="IH80" s="191"/>
      <c r="II80" s="191"/>
      <c r="IJ80" s="191">
        <f t="shared" si="102"/>
        <v>0</v>
      </c>
      <c r="IK80" s="191"/>
      <c r="IL80" s="191"/>
      <c r="IM80" s="191"/>
      <c r="IN80" s="191"/>
      <c r="IO80" s="191"/>
      <c r="IP80" s="191"/>
      <c r="IQ80" s="191">
        <f t="shared" si="103"/>
        <v>0</v>
      </c>
      <c r="IR80" s="191"/>
      <c r="IS80" s="191"/>
      <c r="IT80" s="191"/>
      <c r="IU80" s="191"/>
      <c r="IV80" s="191"/>
      <c r="IW80" s="191"/>
      <c r="IX80" s="191">
        <f t="shared" si="104"/>
        <v>0</v>
      </c>
      <c r="IY80" s="191"/>
      <c r="IZ80" s="191"/>
      <c r="JA80" s="191"/>
      <c r="JB80" s="191"/>
      <c r="JC80" s="191"/>
      <c r="JD80" s="191"/>
      <c r="JE80" s="191">
        <f t="shared" si="105"/>
        <v>0</v>
      </c>
      <c r="JF80" s="191"/>
      <c r="JG80" s="191"/>
      <c r="JH80" s="191"/>
      <c r="JI80" s="191"/>
      <c r="JJ80" s="191"/>
      <c r="JK80" s="191"/>
      <c r="JL80" s="191">
        <f t="shared" si="106"/>
        <v>0</v>
      </c>
      <c r="JM80" s="191"/>
      <c r="JN80" s="191"/>
      <c r="JO80" s="191"/>
      <c r="JP80" s="191"/>
      <c r="JQ80" s="190">
        <f t="shared" si="82"/>
        <v>6258</v>
      </c>
      <c r="JR80" s="190">
        <f t="shared" si="81"/>
        <v>0</v>
      </c>
      <c r="JS80" s="190">
        <f t="shared" si="81"/>
        <v>6258</v>
      </c>
      <c r="JT80" s="9"/>
    </row>
    <row r="81" spans="1:280" ht="18" customHeight="1">
      <c r="A81" s="213">
        <v>10</v>
      </c>
      <c r="B81" s="191" t="s">
        <v>1907</v>
      </c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>
        <f t="shared" si="83"/>
        <v>0</v>
      </c>
      <c r="N81" s="191"/>
      <c r="O81" s="191"/>
      <c r="P81" s="191"/>
      <c r="Q81" s="191"/>
      <c r="R81" s="191"/>
      <c r="S81" s="191"/>
      <c r="T81" s="191">
        <f t="shared" si="84"/>
        <v>0</v>
      </c>
      <c r="U81" s="191"/>
      <c r="V81" s="191"/>
      <c r="W81" s="191"/>
      <c r="X81" s="191"/>
      <c r="Y81" s="191"/>
      <c r="Z81" s="191"/>
      <c r="AA81" s="191">
        <f t="shared" si="85"/>
        <v>0</v>
      </c>
      <c r="AB81" s="191"/>
      <c r="AC81" s="191"/>
      <c r="AD81" s="191"/>
      <c r="AE81" s="191"/>
      <c r="AF81" s="191"/>
      <c r="AG81" s="191"/>
      <c r="AH81" s="191">
        <f t="shared" si="86"/>
        <v>0</v>
      </c>
      <c r="AI81" s="191"/>
      <c r="AJ81" s="191"/>
      <c r="AK81" s="191"/>
      <c r="AL81" s="191"/>
      <c r="AM81" s="191"/>
      <c r="AN81" s="191"/>
      <c r="AO81" s="191">
        <f t="shared" si="87"/>
        <v>0</v>
      </c>
      <c r="AP81" s="191"/>
      <c r="AQ81" s="191"/>
      <c r="AR81" s="191"/>
      <c r="AS81" s="191"/>
      <c r="AT81" s="191"/>
      <c r="AU81" s="191"/>
      <c r="AV81" s="191">
        <f t="shared" si="88"/>
        <v>0</v>
      </c>
      <c r="AW81" s="191"/>
      <c r="AX81" s="191"/>
      <c r="AY81" s="191"/>
      <c r="AZ81" s="191"/>
      <c r="BA81" s="191"/>
      <c r="BB81" s="191"/>
      <c r="BC81" s="191">
        <f t="shared" si="89"/>
        <v>0</v>
      </c>
      <c r="BD81" s="191"/>
      <c r="BE81" s="191"/>
      <c r="BF81" s="191"/>
      <c r="BG81" s="191"/>
      <c r="BH81" s="191"/>
      <c r="BI81" s="191"/>
      <c r="BJ81" s="191">
        <f t="shared" si="90"/>
        <v>0</v>
      </c>
      <c r="BK81" s="191"/>
      <c r="BL81" s="191"/>
      <c r="BM81" s="191"/>
      <c r="BN81" s="191"/>
      <c r="BO81" s="191"/>
      <c r="BP81" s="191"/>
      <c r="BQ81" s="191">
        <f t="shared" si="107"/>
        <v>0</v>
      </c>
      <c r="BR81" s="191"/>
      <c r="BS81" s="191"/>
      <c r="BT81" s="191"/>
      <c r="BU81" s="191"/>
      <c r="BV81" s="191"/>
      <c r="BW81" s="191"/>
      <c r="BX81" s="191">
        <f t="shared" si="108"/>
        <v>0</v>
      </c>
      <c r="BY81" s="191"/>
      <c r="BZ81" s="191"/>
      <c r="CA81" s="191"/>
      <c r="CB81" s="191"/>
      <c r="CC81" s="191"/>
      <c r="CD81" s="191"/>
      <c r="CE81" s="191">
        <f t="shared" si="109"/>
        <v>0</v>
      </c>
      <c r="CF81" s="191"/>
      <c r="CG81" s="191"/>
      <c r="CH81" s="191"/>
      <c r="CI81" s="191"/>
      <c r="CJ81" s="191"/>
      <c r="CK81" s="191"/>
      <c r="CL81" s="191">
        <f t="shared" si="110"/>
        <v>0</v>
      </c>
      <c r="CM81" s="191"/>
      <c r="CN81" s="191"/>
      <c r="CO81" s="191"/>
      <c r="CP81" s="191"/>
      <c r="CQ81" s="191"/>
      <c r="CR81" s="191"/>
      <c r="CS81" s="191">
        <f t="shared" si="111"/>
        <v>0</v>
      </c>
      <c r="CT81" s="191"/>
      <c r="CU81" s="191"/>
      <c r="CV81" s="191"/>
      <c r="CW81" s="191"/>
      <c r="CX81" s="191"/>
      <c r="CY81" s="191"/>
      <c r="CZ81" s="191">
        <f t="shared" si="112"/>
        <v>0</v>
      </c>
      <c r="DA81" s="191"/>
      <c r="DB81" s="191"/>
      <c r="DC81" s="191"/>
      <c r="DD81" s="191"/>
      <c r="DE81" s="191"/>
      <c r="DF81" s="191"/>
      <c r="DG81" s="191">
        <f t="shared" si="113"/>
        <v>0</v>
      </c>
      <c r="DH81" s="191"/>
      <c r="DI81" s="191"/>
      <c r="DJ81" s="191"/>
      <c r="DK81" s="191"/>
      <c r="DL81" s="191"/>
      <c r="DM81" s="191"/>
      <c r="DN81" s="191">
        <f t="shared" si="114"/>
        <v>0</v>
      </c>
      <c r="DO81" s="191"/>
      <c r="DP81" s="191"/>
      <c r="DQ81" s="191"/>
      <c r="DR81" s="191"/>
      <c r="DS81" s="191"/>
      <c r="DT81" s="191"/>
      <c r="DU81" s="191">
        <f t="shared" si="115"/>
        <v>0</v>
      </c>
      <c r="DV81" s="191"/>
      <c r="DW81" s="191"/>
      <c r="DX81" s="191"/>
      <c r="DY81" s="191"/>
      <c r="DZ81" s="191"/>
      <c r="EA81" s="191"/>
      <c r="EB81" s="191">
        <f t="shared" si="116"/>
        <v>0</v>
      </c>
      <c r="EC81" s="191"/>
      <c r="ED81" s="191"/>
      <c r="EE81" s="191"/>
      <c r="EF81" s="191"/>
      <c r="EG81" s="191"/>
      <c r="EH81" s="191"/>
      <c r="EI81" s="191">
        <f t="shared" si="117"/>
        <v>0</v>
      </c>
      <c r="EJ81" s="191"/>
      <c r="EK81" s="191"/>
      <c r="EL81" s="191"/>
      <c r="EM81" s="191"/>
      <c r="EN81" s="191"/>
      <c r="EO81" s="191"/>
      <c r="EP81" s="191">
        <f t="shared" si="118"/>
        <v>0</v>
      </c>
      <c r="EQ81" s="191"/>
      <c r="ER81" s="191"/>
      <c r="ES81" s="191"/>
      <c r="ET81" s="191"/>
      <c r="EU81" s="191"/>
      <c r="EV81" s="191"/>
      <c r="EW81" s="191">
        <f t="shared" si="119"/>
        <v>0</v>
      </c>
      <c r="EX81" s="191"/>
      <c r="EY81" s="191"/>
      <c r="EZ81" s="191"/>
      <c r="FA81" s="191"/>
      <c r="FB81" s="191"/>
      <c r="FC81" s="191"/>
      <c r="FD81" s="191">
        <f t="shared" si="120"/>
        <v>0</v>
      </c>
      <c r="FE81" s="191"/>
      <c r="FF81" s="191"/>
      <c r="FG81" s="191"/>
      <c r="FH81" s="191"/>
      <c r="FI81" s="191"/>
      <c r="FJ81" s="191"/>
      <c r="FK81" s="191">
        <f t="shared" si="121"/>
        <v>0</v>
      </c>
      <c r="FL81" s="191"/>
      <c r="FM81" s="191"/>
      <c r="FN81" s="191"/>
      <c r="FO81" s="191"/>
      <c r="FP81" s="191"/>
      <c r="FQ81" s="191"/>
      <c r="FR81" s="191">
        <f t="shared" si="122"/>
        <v>0</v>
      </c>
      <c r="FS81" s="191"/>
      <c r="FT81" s="191"/>
      <c r="FU81" s="191"/>
      <c r="FV81" s="191"/>
      <c r="FW81" s="191"/>
      <c r="FX81" s="191"/>
      <c r="FY81" s="191">
        <f t="shared" si="91"/>
        <v>0</v>
      </c>
      <c r="FZ81" s="191"/>
      <c r="GA81" s="191"/>
      <c r="GB81" s="191"/>
      <c r="GC81" s="191">
        <v>1013</v>
      </c>
      <c r="GD81" s="191">
        <f t="shared" si="93"/>
        <v>3039</v>
      </c>
      <c r="GE81" s="191"/>
      <c r="GF81" s="191">
        <f t="shared" si="94"/>
        <v>3039</v>
      </c>
      <c r="GG81" s="191">
        <v>85</v>
      </c>
      <c r="GH81" s="191"/>
      <c r="GI81" s="191"/>
      <c r="GJ81" s="191"/>
      <c r="GK81" s="191"/>
      <c r="GL81" s="191"/>
      <c r="GM81" s="191">
        <f t="shared" si="95"/>
        <v>0</v>
      </c>
      <c r="GN81" s="191"/>
      <c r="GO81" s="191"/>
      <c r="GP81" s="191"/>
      <c r="GQ81" s="191"/>
      <c r="GR81" s="191"/>
      <c r="GS81" s="191"/>
      <c r="GT81" s="191">
        <f t="shared" si="96"/>
        <v>0</v>
      </c>
      <c r="GU81" s="191"/>
      <c r="GV81" s="191"/>
      <c r="GW81" s="191"/>
      <c r="GX81" s="191"/>
      <c r="GY81" s="191"/>
      <c r="GZ81" s="191"/>
      <c r="HA81" s="191">
        <f t="shared" si="97"/>
        <v>0</v>
      </c>
      <c r="HB81" s="191"/>
      <c r="HC81" s="191"/>
      <c r="HD81" s="191"/>
      <c r="HE81" s="191"/>
      <c r="HF81" s="191"/>
      <c r="HG81" s="191"/>
      <c r="HH81" s="191">
        <f t="shared" si="98"/>
        <v>0</v>
      </c>
      <c r="HI81" s="191"/>
      <c r="HJ81" s="191"/>
      <c r="HK81" s="191"/>
      <c r="HL81" s="191"/>
      <c r="HM81" s="191"/>
      <c r="HN81" s="191"/>
      <c r="HO81" s="191">
        <f t="shared" si="99"/>
        <v>0</v>
      </c>
      <c r="HP81" s="191"/>
      <c r="HQ81" s="191"/>
      <c r="HR81" s="191"/>
      <c r="HS81" s="191"/>
      <c r="HT81" s="191"/>
      <c r="HU81" s="191"/>
      <c r="HV81" s="191">
        <f t="shared" si="100"/>
        <v>0</v>
      </c>
      <c r="HW81" s="191"/>
      <c r="HX81" s="191"/>
      <c r="HY81" s="191"/>
      <c r="HZ81" s="191"/>
      <c r="IA81" s="191"/>
      <c r="IB81" s="191"/>
      <c r="IC81" s="191">
        <f t="shared" si="101"/>
        <v>0</v>
      </c>
      <c r="ID81" s="191"/>
      <c r="IE81" s="191"/>
      <c r="IF81" s="191"/>
      <c r="IG81" s="191"/>
      <c r="IH81" s="191"/>
      <c r="II81" s="191"/>
      <c r="IJ81" s="191">
        <f t="shared" si="102"/>
        <v>0</v>
      </c>
      <c r="IK81" s="191"/>
      <c r="IL81" s="191"/>
      <c r="IM81" s="191"/>
      <c r="IN81" s="191"/>
      <c r="IO81" s="191"/>
      <c r="IP81" s="191"/>
      <c r="IQ81" s="191">
        <f t="shared" si="103"/>
        <v>0</v>
      </c>
      <c r="IR81" s="191"/>
      <c r="IS81" s="191"/>
      <c r="IT81" s="191"/>
      <c r="IU81" s="191"/>
      <c r="IV81" s="191"/>
      <c r="IW81" s="191"/>
      <c r="IX81" s="191">
        <f t="shared" si="104"/>
        <v>0</v>
      </c>
      <c r="IY81" s="191"/>
      <c r="IZ81" s="191"/>
      <c r="JA81" s="191"/>
      <c r="JB81" s="191"/>
      <c r="JC81" s="191"/>
      <c r="JD81" s="191"/>
      <c r="JE81" s="191">
        <f t="shared" si="105"/>
        <v>0</v>
      </c>
      <c r="JF81" s="191"/>
      <c r="JG81" s="191"/>
      <c r="JH81" s="191"/>
      <c r="JI81" s="191"/>
      <c r="JJ81" s="191"/>
      <c r="JK81" s="191"/>
      <c r="JL81" s="191">
        <f t="shared" si="106"/>
        <v>0</v>
      </c>
      <c r="JM81" s="191"/>
      <c r="JN81" s="191"/>
      <c r="JO81" s="191"/>
      <c r="JP81" s="191"/>
      <c r="JQ81" s="190">
        <f t="shared" si="82"/>
        <v>3039</v>
      </c>
      <c r="JR81" s="190">
        <f t="shared" si="81"/>
        <v>0</v>
      </c>
      <c r="JS81" s="190">
        <f t="shared" si="81"/>
        <v>3039</v>
      </c>
      <c r="JT81" s="9"/>
    </row>
    <row r="82" spans="1:280" ht="18" customHeight="1">
      <c r="A82" s="213">
        <v>11</v>
      </c>
      <c r="B82" s="191" t="s">
        <v>1908</v>
      </c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>
        <f t="shared" si="83"/>
        <v>0</v>
      </c>
      <c r="N82" s="191"/>
      <c r="O82" s="191"/>
      <c r="P82" s="191"/>
      <c r="Q82" s="191"/>
      <c r="R82" s="191"/>
      <c r="S82" s="191"/>
      <c r="T82" s="191">
        <f t="shared" si="84"/>
        <v>0</v>
      </c>
      <c r="U82" s="191"/>
      <c r="V82" s="191"/>
      <c r="W82" s="191"/>
      <c r="X82" s="191"/>
      <c r="Y82" s="191"/>
      <c r="Z82" s="191"/>
      <c r="AA82" s="191">
        <f t="shared" si="85"/>
        <v>0</v>
      </c>
      <c r="AB82" s="191"/>
      <c r="AC82" s="191"/>
      <c r="AD82" s="191"/>
      <c r="AE82" s="191"/>
      <c r="AF82" s="191"/>
      <c r="AG82" s="191"/>
      <c r="AH82" s="191">
        <f t="shared" si="86"/>
        <v>0</v>
      </c>
      <c r="AI82" s="191"/>
      <c r="AJ82" s="191"/>
      <c r="AK82" s="191"/>
      <c r="AL82" s="191"/>
      <c r="AM82" s="191"/>
      <c r="AN82" s="191"/>
      <c r="AO82" s="191">
        <f t="shared" si="87"/>
        <v>0</v>
      </c>
      <c r="AP82" s="191"/>
      <c r="AQ82" s="191"/>
      <c r="AR82" s="191"/>
      <c r="AS82" s="191"/>
      <c r="AT82" s="191"/>
      <c r="AU82" s="191"/>
      <c r="AV82" s="191">
        <f t="shared" si="88"/>
        <v>0</v>
      </c>
      <c r="AW82" s="191"/>
      <c r="AX82" s="191"/>
      <c r="AY82" s="191"/>
      <c r="AZ82" s="191"/>
      <c r="BA82" s="191"/>
      <c r="BB82" s="191"/>
      <c r="BC82" s="191">
        <f t="shared" si="89"/>
        <v>0</v>
      </c>
      <c r="BD82" s="191"/>
      <c r="BE82" s="191"/>
      <c r="BF82" s="191"/>
      <c r="BG82" s="191"/>
      <c r="BH82" s="191"/>
      <c r="BI82" s="191"/>
      <c r="BJ82" s="191">
        <f t="shared" si="90"/>
        <v>0</v>
      </c>
      <c r="BK82" s="191"/>
      <c r="BL82" s="191"/>
      <c r="BM82" s="191"/>
      <c r="BN82" s="191"/>
      <c r="BO82" s="191"/>
      <c r="BP82" s="191"/>
      <c r="BQ82" s="191">
        <f t="shared" si="107"/>
        <v>0</v>
      </c>
      <c r="BR82" s="191"/>
      <c r="BS82" s="191"/>
      <c r="BT82" s="191"/>
      <c r="BU82" s="191"/>
      <c r="BV82" s="191"/>
      <c r="BW82" s="191"/>
      <c r="BX82" s="191">
        <f t="shared" si="108"/>
        <v>0</v>
      </c>
      <c r="BY82" s="191"/>
      <c r="BZ82" s="191"/>
      <c r="CA82" s="191"/>
      <c r="CB82" s="191"/>
      <c r="CC82" s="191"/>
      <c r="CD82" s="191"/>
      <c r="CE82" s="191">
        <f t="shared" si="109"/>
        <v>0</v>
      </c>
      <c r="CF82" s="191"/>
      <c r="CG82" s="191"/>
      <c r="CH82" s="191"/>
      <c r="CI82" s="191"/>
      <c r="CJ82" s="191"/>
      <c r="CK82" s="191"/>
      <c r="CL82" s="191">
        <f t="shared" si="110"/>
        <v>0</v>
      </c>
      <c r="CM82" s="191"/>
      <c r="CN82" s="191"/>
      <c r="CO82" s="191"/>
      <c r="CP82" s="191"/>
      <c r="CQ82" s="191"/>
      <c r="CR82" s="191"/>
      <c r="CS82" s="191">
        <f t="shared" si="111"/>
        <v>0</v>
      </c>
      <c r="CT82" s="191"/>
      <c r="CU82" s="191"/>
      <c r="CV82" s="191"/>
      <c r="CW82" s="191"/>
      <c r="CX82" s="191"/>
      <c r="CY82" s="191"/>
      <c r="CZ82" s="191">
        <f t="shared" si="112"/>
        <v>0</v>
      </c>
      <c r="DA82" s="191"/>
      <c r="DB82" s="191"/>
      <c r="DC82" s="191"/>
      <c r="DD82" s="191"/>
      <c r="DE82" s="191"/>
      <c r="DF82" s="191"/>
      <c r="DG82" s="191">
        <f t="shared" si="113"/>
        <v>0</v>
      </c>
      <c r="DH82" s="191"/>
      <c r="DI82" s="191"/>
      <c r="DJ82" s="191"/>
      <c r="DK82" s="191"/>
      <c r="DL82" s="191"/>
      <c r="DM82" s="191"/>
      <c r="DN82" s="191">
        <f t="shared" si="114"/>
        <v>0</v>
      </c>
      <c r="DO82" s="191"/>
      <c r="DP82" s="191"/>
      <c r="DQ82" s="191"/>
      <c r="DR82" s="191"/>
      <c r="DS82" s="191"/>
      <c r="DT82" s="191"/>
      <c r="DU82" s="191">
        <f t="shared" si="115"/>
        <v>0</v>
      </c>
      <c r="DV82" s="191"/>
      <c r="DW82" s="191"/>
      <c r="DX82" s="191"/>
      <c r="DY82" s="191"/>
      <c r="DZ82" s="191"/>
      <c r="EA82" s="191"/>
      <c r="EB82" s="191">
        <f t="shared" si="116"/>
        <v>0</v>
      </c>
      <c r="EC82" s="191"/>
      <c r="ED82" s="191"/>
      <c r="EE82" s="191"/>
      <c r="EF82" s="191"/>
      <c r="EG82" s="191"/>
      <c r="EH82" s="191"/>
      <c r="EI82" s="191">
        <f t="shared" si="117"/>
        <v>0</v>
      </c>
      <c r="EJ82" s="191"/>
      <c r="EK82" s="191"/>
      <c r="EL82" s="191"/>
      <c r="EM82" s="191"/>
      <c r="EN82" s="191"/>
      <c r="EO82" s="191"/>
      <c r="EP82" s="191">
        <f t="shared" si="118"/>
        <v>0</v>
      </c>
      <c r="EQ82" s="191"/>
      <c r="ER82" s="191"/>
      <c r="ES82" s="191"/>
      <c r="ET82" s="191"/>
      <c r="EU82" s="191"/>
      <c r="EV82" s="191"/>
      <c r="EW82" s="191">
        <f t="shared" si="119"/>
        <v>0</v>
      </c>
      <c r="EX82" s="191"/>
      <c r="EY82" s="191"/>
      <c r="EZ82" s="191"/>
      <c r="FA82" s="191"/>
      <c r="FB82" s="191"/>
      <c r="FC82" s="191"/>
      <c r="FD82" s="191">
        <f t="shared" si="120"/>
        <v>0</v>
      </c>
      <c r="FE82" s="191"/>
      <c r="FF82" s="191"/>
      <c r="FG82" s="191"/>
      <c r="FH82" s="191"/>
      <c r="FI82" s="191"/>
      <c r="FJ82" s="191"/>
      <c r="FK82" s="191">
        <f t="shared" si="121"/>
        <v>0</v>
      </c>
      <c r="FL82" s="191"/>
      <c r="FM82" s="191"/>
      <c r="FN82" s="191"/>
      <c r="FO82" s="191"/>
      <c r="FP82" s="191"/>
      <c r="FQ82" s="191"/>
      <c r="FR82" s="191">
        <f t="shared" si="122"/>
        <v>0</v>
      </c>
      <c r="FS82" s="191"/>
      <c r="FT82" s="191"/>
      <c r="FU82" s="191"/>
      <c r="FV82" s="191"/>
      <c r="FW82" s="191"/>
      <c r="FX82" s="191"/>
      <c r="FY82" s="191">
        <f t="shared" si="91"/>
        <v>0</v>
      </c>
      <c r="FZ82" s="191"/>
      <c r="GA82" s="191"/>
      <c r="GB82" s="191"/>
      <c r="GC82" s="191">
        <v>1001</v>
      </c>
      <c r="GD82" s="191">
        <f t="shared" si="93"/>
        <v>3003</v>
      </c>
      <c r="GE82" s="191"/>
      <c r="GF82" s="191">
        <f t="shared" si="94"/>
        <v>3003</v>
      </c>
      <c r="GG82" s="191">
        <v>84</v>
      </c>
      <c r="GH82" s="191"/>
      <c r="GI82" s="191"/>
      <c r="GJ82" s="191"/>
      <c r="GK82" s="191"/>
      <c r="GL82" s="191"/>
      <c r="GM82" s="191">
        <f t="shared" si="95"/>
        <v>0</v>
      </c>
      <c r="GN82" s="191"/>
      <c r="GO82" s="191"/>
      <c r="GP82" s="191"/>
      <c r="GQ82" s="191"/>
      <c r="GR82" s="191"/>
      <c r="GS82" s="191"/>
      <c r="GT82" s="191">
        <f t="shared" si="96"/>
        <v>0</v>
      </c>
      <c r="GU82" s="191"/>
      <c r="GV82" s="191"/>
      <c r="GW82" s="191"/>
      <c r="GX82" s="191"/>
      <c r="GY82" s="191"/>
      <c r="GZ82" s="191"/>
      <c r="HA82" s="191">
        <f t="shared" si="97"/>
        <v>0</v>
      </c>
      <c r="HB82" s="191"/>
      <c r="HC82" s="191"/>
      <c r="HD82" s="191"/>
      <c r="HE82" s="191"/>
      <c r="HF82" s="191"/>
      <c r="HG82" s="191"/>
      <c r="HH82" s="191">
        <f t="shared" si="98"/>
        <v>0</v>
      </c>
      <c r="HI82" s="191"/>
      <c r="HJ82" s="191"/>
      <c r="HK82" s="191"/>
      <c r="HL82" s="191"/>
      <c r="HM82" s="191"/>
      <c r="HN82" s="191"/>
      <c r="HO82" s="191">
        <f t="shared" si="99"/>
        <v>0</v>
      </c>
      <c r="HP82" s="191"/>
      <c r="HQ82" s="191"/>
      <c r="HR82" s="191"/>
      <c r="HS82" s="191"/>
      <c r="HT82" s="191"/>
      <c r="HU82" s="191"/>
      <c r="HV82" s="191">
        <f t="shared" si="100"/>
        <v>0</v>
      </c>
      <c r="HW82" s="191"/>
      <c r="HX82" s="191"/>
      <c r="HY82" s="191"/>
      <c r="HZ82" s="191"/>
      <c r="IA82" s="191"/>
      <c r="IB82" s="191"/>
      <c r="IC82" s="191">
        <f t="shared" si="101"/>
        <v>0</v>
      </c>
      <c r="ID82" s="191"/>
      <c r="IE82" s="191"/>
      <c r="IF82" s="191"/>
      <c r="IG82" s="191"/>
      <c r="IH82" s="191"/>
      <c r="II82" s="191"/>
      <c r="IJ82" s="191">
        <f t="shared" si="102"/>
        <v>0</v>
      </c>
      <c r="IK82" s="191"/>
      <c r="IL82" s="191"/>
      <c r="IM82" s="191"/>
      <c r="IN82" s="191"/>
      <c r="IO82" s="191"/>
      <c r="IP82" s="191"/>
      <c r="IQ82" s="191">
        <f t="shared" si="103"/>
        <v>0</v>
      </c>
      <c r="IR82" s="191"/>
      <c r="IS82" s="191"/>
      <c r="IT82" s="191"/>
      <c r="IU82" s="191"/>
      <c r="IV82" s="191"/>
      <c r="IW82" s="191"/>
      <c r="IX82" s="191">
        <f t="shared" si="104"/>
        <v>0</v>
      </c>
      <c r="IY82" s="191"/>
      <c r="IZ82" s="191"/>
      <c r="JA82" s="191"/>
      <c r="JB82" s="191"/>
      <c r="JC82" s="191"/>
      <c r="JD82" s="191"/>
      <c r="JE82" s="191">
        <f t="shared" si="105"/>
        <v>0</v>
      </c>
      <c r="JF82" s="191"/>
      <c r="JG82" s="191"/>
      <c r="JH82" s="191"/>
      <c r="JI82" s="191"/>
      <c r="JJ82" s="191"/>
      <c r="JK82" s="191"/>
      <c r="JL82" s="191">
        <f t="shared" si="106"/>
        <v>0</v>
      </c>
      <c r="JM82" s="191"/>
      <c r="JN82" s="191"/>
      <c r="JO82" s="191"/>
      <c r="JP82" s="191"/>
      <c r="JQ82" s="190">
        <f t="shared" si="82"/>
        <v>3003</v>
      </c>
      <c r="JR82" s="190">
        <f t="shared" si="81"/>
        <v>0</v>
      </c>
      <c r="JS82" s="190">
        <f t="shared" si="81"/>
        <v>3003</v>
      </c>
      <c r="JT82" s="9"/>
    </row>
    <row r="83" spans="1:280" ht="18" customHeight="1">
      <c r="A83" s="213">
        <v>12</v>
      </c>
      <c r="B83" s="191" t="s">
        <v>1909</v>
      </c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>
        <f t="shared" si="83"/>
        <v>0</v>
      </c>
      <c r="N83" s="191"/>
      <c r="O83" s="191"/>
      <c r="P83" s="191"/>
      <c r="Q83" s="191"/>
      <c r="R83" s="191"/>
      <c r="S83" s="191"/>
      <c r="T83" s="191">
        <f t="shared" si="84"/>
        <v>0</v>
      </c>
      <c r="U83" s="191"/>
      <c r="V83" s="191"/>
      <c r="W83" s="191"/>
      <c r="X83" s="191"/>
      <c r="Y83" s="191"/>
      <c r="Z83" s="191"/>
      <c r="AA83" s="191">
        <f t="shared" si="85"/>
        <v>0</v>
      </c>
      <c r="AB83" s="191"/>
      <c r="AC83" s="191"/>
      <c r="AD83" s="191"/>
      <c r="AE83" s="191"/>
      <c r="AF83" s="191"/>
      <c r="AG83" s="191"/>
      <c r="AH83" s="191">
        <f t="shared" si="86"/>
        <v>0</v>
      </c>
      <c r="AI83" s="191"/>
      <c r="AJ83" s="191"/>
      <c r="AK83" s="191"/>
      <c r="AL83" s="191"/>
      <c r="AM83" s="191"/>
      <c r="AN83" s="191"/>
      <c r="AO83" s="191">
        <f t="shared" si="87"/>
        <v>0</v>
      </c>
      <c r="AP83" s="191"/>
      <c r="AQ83" s="191"/>
      <c r="AR83" s="191"/>
      <c r="AS83" s="191"/>
      <c r="AT83" s="191"/>
      <c r="AU83" s="191"/>
      <c r="AV83" s="191">
        <f t="shared" si="88"/>
        <v>0</v>
      </c>
      <c r="AW83" s="191"/>
      <c r="AX83" s="191"/>
      <c r="AY83" s="191"/>
      <c r="AZ83" s="191"/>
      <c r="BA83" s="191"/>
      <c r="BB83" s="191"/>
      <c r="BC83" s="191">
        <f t="shared" si="89"/>
        <v>0</v>
      </c>
      <c r="BD83" s="191"/>
      <c r="BE83" s="191"/>
      <c r="BF83" s="191"/>
      <c r="BG83" s="191"/>
      <c r="BH83" s="191"/>
      <c r="BI83" s="191"/>
      <c r="BJ83" s="191">
        <f t="shared" si="90"/>
        <v>0</v>
      </c>
      <c r="BK83" s="191"/>
      <c r="BL83" s="191"/>
      <c r="BM83" s="191"/>
      <c r="BN83" s="191"/>
      <c r="BO83" s="191"/>
      <c r="BP83" s="191"/>
      <c r="BQ83" s="191">
        <f t="shared" si="107"/>
        <v>0</v>
      </c>
      <c r="BR83" s="191"/>
      <c r="BS83" s="191"/>
      <c r="BT83" s="191"/>
      <c r="BU83" s="191"/>
      <c r="BV83" s="191"/>
      <c r="BW83" s="191"/>
      <c r="BX83" s="191">
        <f t="shared" si="108"/>
        <v>0</v>
      </c>
      <c r="BY83" s="191"/>
      <c r="BZ83" s="191"/>
      <c r="CA83" s="191"/>
      <c r="CB83" s="191"/>
      <c r="CC83" s="191"/>
      <c r="CD83" s="191"/>
      <c r="CE83" s="191">
        <f t="shared" si="109"/>
        <v>0</v>
      </c>
      <c r="CF83" s="191"/>
      <c r="CG83" s="191"/>
      <c r="CH83" s="191"/>
      <c r="CI83" s="191"/>
      <c r="CJ83" s="191"/>
      <c r="CK83" s="191"/>
      <c r="CL83" s="191">
        <f t="shared" si="110"/>
        <v>0</v>
      </c>
      <c r="CM83" s="191"/>
      <c r="CN83" s="191"/>
      <c r="CO83" s="191"/>
      <c r="CP83" s="191"/>
      <c r="CQ83" s="191"/>
      <c r="CR83" s="191"/>
      <c r="CS83" s="191">
        <f t="shared" si="111"/>
        <v>0</v>
      </c>
      <c r="CT83" s="191"/>
      <c r="CU83" s="191"/>
      <c r="CV83" s="191"/>
      <c r="CW83" s="191"/>
      <c r="CX83" s="191"/>
      <c r="CY83" s="191"/>
      <c r="CZ83" s="191">
        <f t="shared" si="112"/>
        <v>0</v>
      </c>
      <c r="DA83" s="191"/>
      <c r="DB83" s="191"/>
      <c r="DC83" s="191"/>
      <c r="DD83" s="191"/>
      <c r="DE83" s="191"/>
      <c r="DF83" s="191"/>
      <c r="DG83" s="191">
        <f t="shared" si="113"/>
        <v>0</v>
      </c>
      <c r="DH83" s="191"/>
      <c r="DI83" s="191"/>
      <c r="DJ83" s="191"/>
      <c r="DK83" s="191"/>
      <c r="DL83" s="191"/>
      <c r="DM83" s="191"/>
      <c r="DN83" s="191">
        <f t="shared" si="114"/>
        <v>0</v>
      </c>
      <c r="DO83" s="191"/>
      <c r="DP83" s="191"/>
      <c r="DQ83" s="191"/>
      <c r="DR83" s="191"/>
      <c r="DS83" s="191"/>
      <c r="DT83" s="191"/>
      <c r="DU83" s="191">
        <f t="shared" si="115"/>
        <v>0</v>
      </c>
      <c r="DV83" s="191"/>
      <c r="DW83" s="191"/>
      <c r="DX83" s="191"/>
      <c r="DY83" s="191"/>
      <c r="DZ83" s="191"/>
      <c r="EA83" s="191"/>
      <c r="EB83" s="191">
        <f t="shared" si="116"/>
        <v>0</v>
      </c>
      <c r="EC83" s="191"/>
      <c r="ED83" s="191"/>
      <c r="EE83" s="191"/>
      <c r="EF83" s="191"/>
      <c r="EG83" s="191"/>
      <c r="EH83" s="191"/>
      <c r="EI83" s="191">
        <f t="shared" si="117"/>
        <v>0</v>
      </c>
      <c r="EJ83" s="191"/>
      <c r="EK83" s="191"/>
      <c r="EL83" s="191"/>
      <c r="EM83" s="191"/>
      <c r="EN83" s="191"/>
      <c r="EO83" s="191"/>
      <c r="EP83" s="191">
        <f t="shared" si="118"/>
        <v>0</v>
      </c>
      <c r="EQ83" s="191"/>
      <c r="ER83" s="191"/>
      <c r="ES83" s="191"/>
      <c r="ET83" s="191"/>
      <c r="EU83" s="191"/>
      <c r="EV83" s="191"/>
      <c r="EW83" s="191">
        <f t="shared" si="119"/>
        <v>0</v>
      </c>
      <c r="EX83" s="191"/>
      <c r="EY83" s="191"/>
      <c r="EZ83" s="191"/>
      <c r="FA83" s="191"/>
      <c r="FB83" s="191"/>
      <c r="FC83" s="191"/>
      <c r="FD83" s="191">
        <f t="shared" si="120"/>
        <v>0</v>
      </c>
      <c r="FE83" s="191"/>
      <c r="FF83" s="191"/>
      <c r="FG83" s="191"/>
      <c r="FH83" s="191"/>
      <c r="FI83" s="191"/>
      <c r="FJ83" s="191"/>
      <c r="FK83" s="191">
        <f t="shared" si="121"/>
        <v>0</v>
      </c>
      <c r="FL83" s="191"/>
      <c r="FM83" s="191"/>
      <c r="FN83" s="191"/>
      <c r="FO83" s="191"/>
      <c r="FP83" s="191"/>
      <c r="FQ83" s="191"/>
      <c r="FR83" s="191">
        <f t="shared" si="122"/>
        <v>0</v>
      </c>
      <c r="FS83" s="191"/>
      <c r="FT83" s="191"/>
      <c r="FU83" s="191"/>
      <c r="FV83" s="191"/>
      <c r="FW83" s="191"/>
      <c r="FX83" s="191"/>
      <c r="FY83" s="191">
        <f t="shared" si="91"/>
        <v>0</v>
      </c>
      <c r="FZ83" s="191"/>
      <c r="GA83" s="191"/>
      <c r="GB83" s="191"/>
      <c r="GC83" s="191">
        <v>3087</v>
      </c>
      <c r="GD83" s="191">
        <f t="shared" si="93"/>
        <v>9261</v>
      </c>
      <c r="GE83" s="191"/>
      <c r="GF83" s="191">
        <f t="shared" si="94"/>
        <v>9261</v>
      </c>
      <c r="GG83" s="191">
        <v>259</v>
      </c>
      <c r="GH83" s="191"/>
      <c r="GI83" s="191"/>
      <c r="GJ83" s="191"/>
      <c r="GK83" s="191"/>
      <c r="GL83" s="191"/>
      <c r="GM83" s="191">
        <f t="shared" si="95"/>
        <v>0</v>
      </c>
      <c r="GN83" s="191"/>
      <c r="GO83" s="191"/>
      <c r="GP83" s="191"/>
      <c r="GQ83" s="191"/>
      <c r="GR83" s="191"/>
      <c r="GS83" s="191"/>
      <c r="GT83" s="191">
        <f t="shared" si="96"/>
        <v>0</v>
      </c>
      <c r="GU83" s="191"/>
      <c r="GV83" s="191"/>
      <c r="GW83" s="191"/>
      <c r="GX83" s="191"/>
      <c r="GY83" s="191"/>
      <c r="GZ83" s="191"/>
      <c r="HA83" s="191">
        <f t="shared" si="97"/>
        <v>0</v>
      </c>
      <c r="HB83" s="191"/>
      <c r="HC83" s="191"/>
      <c r="HD83" s="191"/>
      <c r="HE83" s="191"/>
      <c r="HF83" s="191"/>
      <c r="HG83" s="191"/>
      <c r="HH83" s="191">
        <f t="shared" si="98"/>
        <v>0</v>
      </c>
      <c r="HI83" s="191"/>
      <c r="HJ83" s="191"/>
      <c r="HK83" s="191"/>
      <c r="HL83" s="191"/>
      <c r="HM83" s="191"/>
      <c r="HN83" s="191"/>
      <c r="HO83" s="191">
        <f t="shared" si="99"/>
        <v>0</v>
      </c>
      <c r="HP83" s="191"/>
      <c r="HQ83" s="191"/>
      <c r="HR83" s="191"/>
      <c r="HS83" s="191"/>
      <c r="HT83" s="191"/>
      <c r="HU83" s="191"/>
      <c r="HV83" s="191">
        <f t="shared" si="100"/>
        <v>0</v>
      </c>
      <c r="HW83" s="191"/>
      <c r="HX83" s="191"/>
      <c r="HY83" s="191"/>
      <c r="HZ83" s="191"/>
      <c r="IA83" s="191"/>
      <c r="IB83" s="191"/>
      <c r="IC83" s="191">
        <f t="shared" si="101"/>
        <v>0</v>
      </c>
      <c r="ID83" s="191"/>
      <c r="IE83" s="191"/>
      <c r="IF83" s="191"/>
      <c r="IG83" s="191"/>
      <c r="IH83" s="191"/>
      <c r="II83" s="191"/>
      <c r="IJ83" s="191">
        <f t="shared" si="102"/>
        <v>0</v>
      </c>
      <c r="IK83" s="191"/>
      <c r="IL83" s="191"/>
      <c r="IM83" s="191"/>
      <c r="IN83" s="191"/>
      <c r="IO83" s="191"/>
      <c r="IP83" s="191"/>
      <c r="IQ83" s="191">
        <f t="shared" si="103"/>
        <v>0</v>
      </c>
      <c r="IR83" s="191"/>
      <c r="IS83" s="191"/>
      <c r="IT83" s="191"/>
      <c r="IU83" s="191"/>
      <c r="IV83" s="191"/>
      <c r="IW83" s="191"/>
      <c r="IX83" s="191">
        <f t="shared" si="104"/>
        <v>0</v>
      </c>
      <c r="IY83" s="191"/>
      <c r="IZ83" s="191"/>
      <c r="JA83" s="191"/>
      <c r="JB83" s="191"/>
      <c r="JC83" s="191"/>
      <c r="JD83" s="191"/>
      <c r="JE83" s="191">
        <f t="shared" si="105"/>
        <v>0</v>
      </c>
      <c r="JF83" s="191"/>
      <c r="JG83" s="191"/>
      <c r="JH83" s="191"/>
      <c r="JI83" s="191"/>
      <c r="JJ83" s="191"/>
      <c r="JK83" s="191"/>
      <c r="JL83" s="191">
        <f t="shared" si="106"/>
        <v>0</v>
      </c>
      <c r="JM83" s="191"/>
      <c r="JN83" s="191"/>
      <c r="JO83" s="191"/>
      <c r="JP83" s="191"/>
      <c r="JQ83" s="190">
        <f t="shared" si="82"/>
        <v>9261</v>
      </c>
      <c r="JR83" s="190">
        <f t="shared" si="81"/>
        <v>0</v>
      </c>
      <c r="JS83" s="190">
        <f t="shared" si="81"/>
        <v>9261</v>
      </c>
      <c r="JT83" s="9"/>
    </row>
    <row r="84" spans="1:280" ht="18" customHeight="1">
      <c r="A84" s="213">
        <v>13</v>
      </c>
      <c r="B84" s="191" t="s">
        <v>1910</v>
      </c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>
        <f t="shared" si="83"/>
        <v>0</v>
      </c>
      <c r="N84" s="191"/>
      <c r="O84" s="191"/>
      <c r="P84" s="191"/>
      <c r="Q84" s="191"/>
      <c r="R84" s="191"/>
      <c r="S84" s="191"/>
      <c r="T84" s="191">
        <f t="shared" si="84"/>
        <v>0</v>
      </c>
      <c r="U84" s="191"/>
      <c r="V84" s="191"/>
      <c r="W84" s="191"/>
      <c r="X84" s="191"/>
      <c r="Y84" s="191"/>
      <c r="Z84" s="191"/>
      <c r="AA84" s="191">
        <f t="shared" si="85"/>
        <v>0</v>
      </c>
      <c r="AB84" s="191"/>
      <c r="AC84" s="191"/>
      <c r="AD84" s="191"/>
      <c r="AE84" s="191"/>
      <c r="AF84" s="191"/>
      <c r="AG84" s="191"/>
      <c r="AH84" s="191">
        <f t="shared" si="86"/>
        <v>0</v>
      </c>
      <c r="AI84" s="191"/>
      <c r="AJ84" s="191"/>
      <c r="AK84" s="191"/>
      <c r="AL84" s="191"/>
      <c r="AM84" s="191"/>
      <c r="AN84" s="191"/>
      <c r="AO84" s="191">
        <f t="shared" si="87"/>
        <v>0</v>
      </c>
      <c r="AP84" s="191"/>
      <c r="AQ84" s="191"/>
      <c r="AR84" s="191"/>
      <c r="AS84" s="191"/>
      <c r="AT84" s="191"/>
      <c r="AU84" s="191"/>
      <c r="AV84" s="191">
        <f t="shared" si="88"/>
        <v>0</v>
      </c>
      <c r="AW84" s="191"/>
      <c r="AX84" s="191"/>
      <c r="AY84" s="191"/>
      <c r="AZ84" s="191"/>
      <c r="BA84" s="191"/>
      <c r="BB84" s="191"/>
      <c r="BC84" s="191">
        <f t="shared" si="89"/>
        <v>0</v>
      </c>
      <c r="BD84" s="191"/>
      <c r="BE84" s="191"/>
      <c r="BF84" s="191"/>
      <c r="BG84" s="191"/>
      <c r="BH84" s="191"/>
      <c r="BI84" s="191"/>
      <c r="BJ84" s="191">
        <f t="shared" si="90"/>
        <v>0</v>
      </c>
      <c r="BK84" s="191"/>
      <c r="BL84" s="191"/>
      <c r="BM84" s="191"/>
      <c r="BN84" s="191"/>
      <c r="BO84" s="191"/>
      <c r="BP84" s="191"/>
      <c r="BQ84" s="191">
        <f t="shared" si="107"/>
        <v>0</v>
      </c>
      <c r="BR84" s="191"/>
      <c r="BS84" s="191"/>
      <c r="BT84" s="191"/>
      <c r="BU84" s="191"/>
      <c r="BV84" s="191"/>
      <c r="BW84" s="191"/>
      <c r="BX84" s="191">
        <f t="shared" si="108"/>
        <v>0</v>
      </c>
      <c r="BY84" s="191"/>
      <c r="BZ84" s="191"/>
      <c r="CA84" s="191"/>
      <c r="CB84" s="191"/>
      <c r="CC84" s="191"/>
      <c r="CD84" s="191"/>
      <c r="CE84" s="191">
        <f t="shared" si="109"/>
        <v>0</v>
      </c>
      <c r="CF84" s="191"/>
      <c r="CG84" s="191"/>
      <c r="CH84" s="191"/>
      <c r="CI84" s="191"/>
      <c r="CJ84" s="191"/>
      <c r="CK84" s="191"/>
      <c r="CL84" s="191">
        <f t="shared" si="110"/>
        <v>0</v>
      </c>
      <c r="CM84" s="191"/>
      <c r="CN84" s="191"/>
      <c r="CO84" s="191"/>
      <c r="CP84" s="191"/>
      <c r="CQ84" s="191"/>
      <c r="CR84" s="191"/>
      <c r="CS84" s="191">
        <f t="shared" si="111"/>
        <v>0</v>
      </c>
      <c r="CT84" s="191"/>
      <c r="CU84" s="191"/>
      <c r="CV84" s="191"/>
      <c r="CW84" s="191"/>
      <c r="CX84" s="191"/>
      <c r="CY84" s="191"/>
      <c r="CZ84" s="191">
        <f t="shared" si="112"/>
        <v>0</v>
      </c>
      <c r="DA84" s="191"/>
      <c r="DB84" s="191"/>
      <c r="DC84" s="191"/>
      <c r="DD84" s="191"/>
      <c r="DE84" s="191"/>
      <c r="DF84" s="191"/>
      <c r="DG84" s="191">
        <f t="shared" si="113"/>
        <v>0</v>
      </c>
      <c r="DH84" s="191"/>
      <c r="DI84" s="191"/>
      <c r="DJ84" s="191"/>
      <c r="DK84" s="191"/>
      <c r="DL84" s="191"/>
      <c r="DM84" s="191"/>
      <c r="DN84" s="191">
        <f t="shared" si="114"/>
        <v>0</v>
      </c>
      <c r="DO84" s="191"/>
      <c r="DP84" s="191"/>
      <c r="DQ84" s="191"/>
      <c r="DR84" s="191"/>
      <c r="DS84" s="191"/>
      <c r="DT84" s="191"/>
      <c r="DU84" s="191">
        <f t="shared" si="115"/>
        <v>0</v>
      </c>
      <c r="DV84" s="191"/>
      <c r="DW84" s="191"/>
      <c r="DX84" s="191"/>
      <c r="DY84" s="191"/>
      <c r="DZ84" s="191"/>
      <c r="EA84" s="191"/>
      <c r="EB84" s="191">
        <f t="shared" si="116"/>
        <v>0</v>
      </c>
      <c r="EC84" s="191"/>
      <c r="ED84" s="191"/>
      <c r="EE84" s="191"/>
      <c r="EF84" s="191"/>
      <c r="EG84" s="191"/>
      <c r="EH84" s="191"/>
      <c r="EI84" s="191">
        <f t="shared" si="117"/>
        <v>0</v>
      </c>
      <c r="EJ84" s="191"/>
      <c r="EK84" s="191"/>
      <c r="EL84" s="191"/>
      <c r="EM84" s="191"/>
      <c r="EN84" s="191"/>
      <c r="EO84" s="191"/>
      <c r="EP84" s="191">
        <f t="shared" si="118"/>
        <v>0</v>
      </c>
      <c r="EQ84" s="191"/>
      <c r="ER84" s="191"/>
      <c r="ES84" s="191"/>
      <c r="ET84" s="191"/>
      <c r="EU84" s="191"/>
      <c r="EV84" s="191"/>
      <c r="EW84" s="191">
        <f t="shared" si="119"/>
        <v>0</v>
      </c>
      <c r="EX84" s="191"/>
      <c r="EY84" s="191"/>
      <c r="EZ84" s="191"/>
      <c r="FA84" s="191"/>
      <c r="FB84" s="191"/>
      <c r="FC84" s="191"/>
      <c r="FD84" s="191">
        <f t="shared" si="120"/>
        <v>0</v>
      </c>
      <c r="FE84" s="191"/>
      <c r="FF84" s="191"/>
      <c r="FG84" s="191"/>
      <c r="FH84" s="191"/>
      <c r="FI84" s="191"/>
      <c r="FJ84" s="191"/>
      <c r="FK84" s="191">
        <f t="shared" si="121"/>
        <v>0</v>
      </c>
      <c r="FL84" s="191"/>
      <c r="FM84" s="191"/>
      <c r="FN84" s="191"/>
      <c r="FO84" s="191"/>
      <c r="FP84" s="191"/>
      <c r="FQ84" s="191"/>
      <c r="FR84" s="191">
        <f t="shared" si="122"/>
        <v>0</v>
      </c>
      <c r="FS84" s="191"/>
      <c r="FT84" s="191"/>
      <c r="FU84" s="191"/>
      <c r="FV84" s="191"/>
      <c r="FW84" s="191"/>
      <c r="FX84" s="191"/>
      <c r="FY84" s="191">
        <f t="shared" si="91"/>
        <v>0</v>
      </c>
      <c r="FZ84" s="191"/>
      <c r="GA84" s="191"/>
      <c r="GB84" s="191"/>
      <c r="GC84" s="191">
        <f t="shared" si="92"/>
        <v>0</v>
      </c>
      <c r="GD84" s="191">
        <f t="shared" si="93"/>
        <v>0</v>
      </c>
      <c r="GE84" s="191"/>
      <c r="GF84" s="191">
        <f t="shared" si="94"/>
        <v>0</v>
      </c>
      <c r="GG84" s="191"/>
      <c r="GH84" s="191"/>
      <c r="GI84" s="191"/>
      <c r="GJ84" s="191"/>
      <c r="GK84" s="191"/>
      <c r="GL84" s="191"/>
      <c r="GM84" s="191">
        <f t="shared" si="95"/>
        <v>0</v>
      </c>
      <c r="GN84" s="191"/>
      <c r="GO84" s="191"/>
      <c r="GP84" s="191"/>
      <c r="GQ84" s="191"/>
      <c r="GR84" s="191"/>
      <c r="GS84" s="191"/>
      <c r="GT84" s="191">
        <f t="shared" si="96"/>
        <v>0</v>
      </c>
      <c r="GU84" s="191"/>
      <c r="GV84" s="191"/>
      <c r="GW84" s="191"/>
      <c r="GX84" s="191"/>
      <c r="GY84" s="191"/>
      <c r="GZ84" s="191"/>
      <c r="HA84" s="191">
        <f t="shared" si="97"/>
        <v>0</v>
      </c>
      <c r="HB84" s="191"/>
      <c r="HC84" s="191"/>
      <c r="HD84" s="191"/>
      <c r="HE84" s="191"/>
      <c r="HF84" s="191"/>
      <c r="HG84" s="191"/>
      <c r="HH84" s="191">
        <f t="shared" si="98"/>
        <v>0</v>
      </c>
      <c r="HI84" s="191"/>
      <c r="HJ84" s="191"/>
      <c r="HK84" s="191"/>
      <c r="HL84" s="191"/>
      <c r="HM84" s="191"/>
      <c r="HN84" s="191"/>
      <c r="HO84" s="191">
        <f t="shared" si="99"/>
        <v>0</v>
      </c>
      <c r="HP84" s="191"/>
      <c r="HQ84" s="191"/>
      <c r="HR84" s="191"/>
      <c r="HS84" s="191"/>
      <c r="HT84" s="191"/>
      <c r="HU84" s="191"/>
      <c r="HV84" s="191">
        <f t="shared" si="100"/>
        <v>0</v>
      </c>
      <c r="HW84" s="191"/>
      <c r="HX84" s="191"/>
      <c r="HY84" s="191"/>
      <c r="HZ84" s="191"/>
      <c r="IA84" s="191"/>
      <c r="IB84" s="191"/>
      <c r="IC84" s="191">
        <f t="shared" si="101"/>
        <v>0</v>
      </c>
      <c r="ID84" s="191"/>
      <c r="IE84" s="191"/>
      <c r="IF84" s="191"/>
      <c r="IG84" s="191"/>
      <c r="IH84" s="191"/>
      <c r="II84" s="191"/>
      <c r="IJ84" s="191">
        <f t="shared" si="102"/>
        <v>0</v>
      </c>
      <c r="IK84" s="191"/>
      <c r="IL84" s="191"/>
      <c r="IM84" s="191"/>
      <c r="IN84" s="191"/>
      <c r="IO84" s="191"/>
      <c r="IP84" s="191"/>
      <c r="IQ84" s="191">
        <f t="shared" si="103"/>
        <v>0</v>
      </c>
      <c r="IR84" s="191"/>
      <c r="IS84" s="191"/>
      <c r="IT84" s="191"/>
      <c r="IU84" s="191"/>
      <c r="IV84" s="191"/>
      <c r="IW84" s="191"/>
      <c r="IX84" s="191">
        <f t="shared" si="104"/>
        <v>0</v>
      </c>
      <c r="IY84" s="191"/>
      <c r="IZ84" s="191"/>
      <c r="JA84" s="191"/>
      <c r="JB84" s="191"/>
      <c r="JC84" s="191"/>
      <c r="JD84" s="191"/>
      <c r="JE84" s="191">
        <f t="shared" si="105"/>
        <v>0</v>
      </c>
      <c r="JF84" s="191"/>
      <c r="JG84" s="191"/>
      <c r="JH84" s="191"/>
      <c r="JI84" s="191"/>
      <c r="JJ84" s="191"/>
      <c r="JK84" s="191"/>
      <c r="JL84" s="191">
        <f t="shared" si="106"/>
        <v>0</v>
      </c>
      <c r="JM84" s="191"/>
      <c r="JN84" s="191"/>
      <c r="JO84" s="191"/>
      <c r="JP84" s="191"/>
      <c r="JQ84" s="190">
        <f t="shared" si="82"/>
        <v>0</v>
      </c>
      <c r="JR84" s="190">
        <f t="shared" si="81"/>
        <v>0</v>
      </c>
      <c r="JS84" s="190">
        <f t="shared" si="81"/>
        <v>0</v>
      </c>
      <c r="JT84" s="9"/>
    </row>
    <row r="85" spans="1:280" ht="18" customHeight="1">
      <c r="A85" s="213">
        <v>14</v>
      </c>
      <c r="B85" s="191" t="s">
        <v>1911</v>
      </c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>
        <f t="shared" si="83"/>
        <v>0</v>
      </c>
      <c r="N85" s="191"/>
      <c r="O85" s="191"/>
      <c r="P85" s="191"/>
      <c r="Q85" s="191"/>
      <c r="R85" s="191"/>
      <c r="S85" s="191"/>
      <c r="T85" s="191">
        <f t="shared" si="84"/>
        <v>0</v>
      </c>
      <c r="U85" s="191"/>
      <c r="V85" s="191"/>
      <c r="W85" s="191"/>
      <c r="X85" s="191"/>
      <c r="Y85" s="191"/>
      <c r="Z85" s="191"/>
      <c r="AA85" s="191">
        <f t="shared" si="85"/>
        <v>0</v>
      </c>
      <c r="AB85" s="191"/>
      <c r="AC85" s="191"/>
      <c r="AD85" s="191"/>
      <c r="AE85" s="191"/>
      <c r="AF85" s="191"/>
      <c r="AG85" s="191"/>
      <c r="AH85" s="191">
        <f t="shared" si="86"/>
        <v>0</v>
      </c>
      <c r="AI85" s="191"/>
      <c r="AJ85" s="191"/>
      <c r="AK85" s="191"/>
      <c r="AL85" s="191"/>
      <c r="AM85" s="191"/>
      <c r="AN85" s="191"/>
      <c r="AO85" s="191">
        <f t="shared" si="87"/>
        <v>0</v>
      </c>
      <c r="AP85" s="191"/>
      <c r="AQ85" s="191"/>
      <c r="AR85" s="191"/>
      <c r="AS85" s="191"/>
      <c r="AT85" s="191"/>
      <c r="AU85" s="191"/>
      <c r="AV85" s="191">
        <f t="shared" si="88"/>
        <v>0</v>
      </c>
      <c r="AW85" s="191"/>
      <c r="AX85" s="191"/>
      <c r="AY85" s="191"/>
      <c r="AZ85" s="191"/>
      <c r="BA85" s="191"/>
      <c r="BB85" s="191"/>
      <c r="BC85" s="191">
        <f t="shared" si="89"/>
        <v>0</v>
      </c>
      <c r="BD85" s="191"/>
      <c r="BE85" s="191"/>
      <c r="BF85" s="191"/>
      <c r="BG85" s="191"/>
      <c r="BH85" s="191"/>
      <c r="BI85" s="191"/>
      <c r="BJ85" s="191">
        <f t="shared" si="90"/>
        <v>0</v>
      </c>
      <c r="BK85" s="191"/>
      <c r="BL85" s="191"/>
      <c r="BM85" s="191"/>
      <c r="BN85" s="191"/>
      <c r="BO85" s="191"/>
      <c r="BP85" s="191"/>
      <c r="BQ85" s="191">
        <f t="shared" si="107"/>
        <v>0</v>
      </c>
      <c r="BR85" s="191"/>
      <c r="BS85" s="191"/>
      <c r="BT85" s="191"/>
      <c r="BU85" s="191"/>
      <c r="BV85" s="191"/>
      <c r="BW85" s="191"/>
      <c r="BX85" s="191">
        <f t="shared" si="108"/>
        <v>0</v>
      </c>
      <c r="BY85" s="191"/>
      <c r="BZ85" s="191"/>
      <c r="CA85" s="191"/>
      <c r="CB85" s="191"/>
      <c r="CC85" s="191"/>
      <c r="CD85" s="191"/>
      <c r="CE85" s="191">
        <f t="shared" si="109"/>
        <v>0</v>
      </c>
      <c r="CF85" s="191"/>
      <c r="CG85" s="191"/>
      <c r="CH85" s="191"/>
      <c r="CI85" s="191"/>
      <c r="CJ85" s="191"/>
      <c r="CK85" s="191"/>
      <c r="CL85" s="191">
        <f t="shared" si="110"/>
        <v>0</v>
      </c>
      <c r="CM85" s="191"/>
      <c r="CN85" s="191"/>
      <c r="CO85" s="191"/>
      <c r="CP85" s="191"/>
      <c r="CQ85" s="191"/>
      <c r="CR85" s="191"/>
      <c r="CS85" s="191">
        <f t="shared" si="111"/>
        <v>0</v>
      </c>
      <c r="CT85" s="191"/>
      <c r="CU85" s="191"/>
      <c r="CV85" s="191"/>
      <c r="CW85" s="191"/>
      <c r="CX85" s="191"/>
      <c r="CY85" s="191"/>
      <c r="CZ85" s="191">
        <f t="shared" si="112"/>
        <v>0</v>
      </c>
      <c r="DA85" s="191"/>
      <c r="DB85" s="191"/>
      <c r="DC85" s="191"/>
      <c r="DD85" s="191"/>
      <c r="DE85" s="191"/>
      <c r="DF85" s="191"/>
      <c r="DG85" s="191">
        <f t="shared" si="113"/>
        <v>0</v>
      </c>
      <c r="DH85" s="191"/>
      <c r="DI85" s="191"/>
      <c r="DJ85" s="191"/>
      <c r="DK85" s="191"/>
      <c r="DL85" s="191"/>
      <c r="DM85" s="191"/>
      <c r="DN85" s="191">
        <f t="shared" si="114"/>
        <v>0</v>
      </c>
      <c r="DO85" s="191"/>
      <c r="DP85" s="191"/>
      <c r="DQ85" s="191"/>
      <c r="DR85" s="191"/>
      <c r="DS85" s="191"/>
      <c r="DT85" s="191"/>
      <c r="DU85" s="191">
        <f t="shared" si="115"/>
        <v>0</v>
      </c>
      <c r="DV85" s="191"/>
      <c r="DW85" s="191"/>
      <c r="DX85" s="191"/>
      <c r="DY85" s="191"/>
      <c r="DZ85" s="191"/>
      <c r="EA85" s="191"/>
      <c r="EB85" s="191">
        <f t="shared" si="116"/>
        <v>0</v>
      </c>
      <c r="EC85" s="191"/>
      <c r="ED85" s="191"/>
      <c r="EE85" s="191"/>
      <c r="EF85" s="191"/>
      <c r="EG85" s="191"/>
      <c r="EH85" s="191"/>
      <c r="EI85" s="191">
        <f t="shared" si="117"/>
        <v>0</v>
      </c>
      <c r="EJ85" s="191"/>
      <c r="EK85" s="191"/>
      <c r="EL85" s="191"/>
      <c r="EM85" s="191"/>
      <c r="EN85" s="191"/>
      <c r="EO85" s="191"/>
      <c r="EP85" s="191">
        <f t="shared" si="118"/>
        <v>0</v>
      </c>
      <c r="EQ85" s="191"/>
      <c r="ER85" s="191"/>
      <c r="ES85" s="191"/>
      <c r="ET85" s="191"/>
      <c r="EU85" s="191"/>
      <c r="EV85" s="191"/>
      <c r="EW85" s="191">
        <f t="shared" si="119"/>
        <v>0</v>
      </c>
      <c r="EX85" s="191"/>
      <c r="EY85" s="191"/>
      <c r="EZ85" s="191"/>
      <c r="FA85" s="191"/>
      <c r="FB85" s="191"/>
      <c r="FC85" s="191"/>
      <c r="FD85" s="191">
        <f t="shared" si="120"/>
        <v>0</v>
      </c>
      <c r="FE85" s="191"/>
      <c r="FF85" s="191"/>
      <c r="FG85" s="191"/>
      <c r="FH85" s="191"/>
      <c r="FI85" s="191"/>
      <c r="FJ85" s="191"/>
      <c r="FK85" s="191">
        <f t="shared" si="121"/>
        <v>0</v>
      </c>
      <c r="FL85" s="191"/>
      <c r="FM85" s="191"/>
      <c r="FN85" s="191"/>
      <c r="FO85" s="191"/>
      <c r="FP85" s="191"/>
      <c r="FQ85" s="191"/>
      <c r="FR85" s="191">
        <f t="shared" si="122"/>
        <v>0</v>
      </c>
      <c r="FS85" s="191"/>
      <c r="FT85" s="191"/>
      <c r="FU85" s="191"/>
      <c r="FV85" s="191"/>
      <c r="FW85" s="191"/>
      <c r="FX85" s="191"/>
      <c r="FY85" s="191">
        <f t="shared" si="91"/>
        <v>0</v>
      </c>
      <c r="FZ85" s="191"/>
      <c r="GA85" s="191"/>
      <c r="GB85" s="191"/>
      <c r="GC85" s="191">
        <v>2670</v>
      </c>
      <c r="GD85" s="191">
        <f t="shared" si="93"/>
        <v>8010</v>
      </c>
      <c r="GE85" s="191"/>
      <c r="GF85" s="191">
        <f t="shared" si="94"/>
        <v>8010</v>
      </c>
      <c r="GG85" s="191">
        <v>224</v>
      </c>
      <c r="GH85" s="191"/>
      <c r="GI85" s="191"/>
      <c r="GJ85" s="191"/>
      <c r="GK85" s="191"/>
      <c r="GL85" s="191"/>
      <c r="GM85" s="191">
        <f t="shared" si="95"/>
        <v>0</v>
      </c>
      <c r="GN85" s="191"/>
      <c r="GO85" s="191"/>
      <c r="GP85" s="191"/>
      <c r="GQ85" s="191"/>
      <c r="GR85" s="191"/>
      <c r="GS85" s="191"/>
      <c r="GT85" s="191">
        <f t="shared" si="96"/>
        <v>0</v>
      </c>
      <c r="GU85" s="191"/>
      <c r="GV85" s="191"/>
      <c r="GW85" s="191"/>
      <c r="GX85" s="191"/>
      <c r="GY85" s="191"/>
      <c r="GZ85" s="191"/>
      <c r="HA85" s="191">
        <f t="shared" si="97"/>
        <v>0</v>
      </c>
      <c r="HB85" s="191"/>
      <c r="HC85" s="191"/>
      <c r="HD85" s="191"/>
      <c r="HE85" s="191"/>
      <c r="HF85" s="191"/>
      <c r="HG85" s="191"/>
      <c r="HH85" s="191">
        <f t="shared" si="98"/>
        <v>0</v>
      </c>
      <c r="HI85" s="191"/>
      <c r="HJ85" s="191"/>
      <c r="HK85" s="191"/>
      <c r="HL85" s="191"/>
      <c r="HM85" s="191"/>
      <c r="HN85" s="191"/>
      <c r="HO85" s="191">
        <f t="shared" si="99"/>
        <v>0</v>
      </c>
      <c r="HP85" s="191"/>
      <c r="HQ85" s="191"/>
      <c r="HR85" s="191"/>
      <c r="HS85" s="191"/>
      <c r="HT85" s="191"/>
      <c r="HU85" s="191"/>
      <c r="HV85" s="191">
        <f t="shared" si="100"/>
        <v>0</v>
      </c>
      <c r="HW85" s="191"/>
      <c r="HX85" s="191"/>
      <c r="HY85" s="191"/>
      <c r="HZ85" s="191"/>
      <c r="IA85" s="191"/>
      <c r="IB85" s="191"/>
      <c r="IC85" s="191">
        <f t="shared" si="101"/>
        <v>0</v>
      </c>
      <c r="ID85" s="191"/>
      <c r="IE85" s="191"/>
      <c r="IF85" s="191"/>
      <c r="IG85" s="191"/>
      <c r="IH85" s="191"/>
      <c r="II85" s="191"/>
      <c r="IJ85" s="191">
        <f t="shared" si="102"/>
        <v>0</v>
      </c>
      <c r="IK85" s="191"/>
      <c r="IL85" s="191"/>
      <c r="IM85" s="191"/>
      <c r="IN85" s="191"/>
      <c r="IO85" s="191"/>
      <c r="IP85" s="191"/>
      <c r="IQ85" s="191">
        <f t="shared" si="103"/>
        <v>0</v>
      </c>
      <c r="IR85" s="191"/>
      <c r="IS85" s="191"/>
      <c r="IT85" s="191"/>
      <c r="IU85" s="191"/>
      <c r="IV85" s="191"/>
      <c r="IW85" s="191"/>
      <c r="IX85" s="191">
        <f t="shared" si="104"/>
        <v>0</v>
      </c>
      <c r="IY85" s="191"/>
      <c r="IZ85" s="191"/>
      <c r="JA85" s="191"/>
      <c r="JB85" s="191"/>
      <c r="JC85" s="191"/>
      <c r="JD85" s="191"/>
      <c r="JE85" s="191">
        <f t="shared" si="105"/>
        <v>0</v>
      </c>
      <c r="JF85" s="191"/>
      <c r="JG85" s="191"/>
      <c r="JH85" s="191"/>
      <c r="JI85" s="191"/>
      <c r="JJ85" s="191"/>
      <c r="JK85" s="191"/>
      <c r="JL85" s="191">
        <f t="shared" si="106"/>
        <v>0</v>
      </c>
      <c r="JM85" s="191"/>
      <c r="JN85" s="191"/>
      <c r="JO85" s="191"/>
      <c r="JP85" s="191"/>
      <c r="JQ85" s="190">
        <f t="shared" si="82"/>
        <v>8010</v>
      </c>
      <c r="JR85" s="190">
        <f t="shared" si="81"/>
        <v>0</v>
      </c>
      <c r="JS85" s="190">
        <f t="shared" si="81"/>
        <v>8010</v>
      </c>
      <c r="JT85" s="9"/>
    </row>
    <row r="86" spans="1:280" ht="18" customHeight="1">
      <c r="A86" s="213">
        <v>15</v>
      </c>
      <c r="B86" s="191" t="s">
        <v>1912</v>
      </c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>
        <f t="shared" si="83"/>
        <v>0</v>
      </c>
      <c r="N86" s="191"/>
      <c r="O86" s="191"/>
      <c r="P86" s="191"/>
      <c r="Q86" s="191"/>
      <c r="R86" s="191"/>
      <c r="S86" s="191"/>
      <c r="T86" s="191">
        <f t="shared" si="84"/>
        <v>0</v>
      </c>
      <c r="U86" s="191"/>
      <c r="V86" s="191"/>
      <c r="W86" s="191"/>
      <c r="X86" s="191"/>
      <c r="Y86" s="191"/>
      <c r="Z86" s="191"/>
      <c r="AA86" s="191">
        <f t="shared" si="85"/>
        <v>0</v>
      </c>
      <c r="AB86" s="191"/>
      <c r="AC86" s="191"/>
      <c r="AD86" s="191"/>
      <c r="AE86" s="191"/>
      <c r="AF86" s="191"/>
      <c r="AG86" s="191"/>
      <c r="AH86" s="191">
        <f t="shared" si="86"/>
        <v>0</v>
      </c>
      <c r="AI86" s="191"/>
      <c r="AJ86" s="191"/>
      <c r="AK86" s="191"/>
      <c r="AL86" s="191"/>
      <c r="AM86" s="191"/>
      <c r="AN86" s="191"/>
      <c r="AO86" s="191">
        <f t="shared" si="87"/>
        <v>0</v>
      </c>
      <c r="AP86" s="191"/>
      <c r="AQ86" s="191"/>
      <c r="AR86" s="191"/>
      <c r="AS86" s="191"/>
      <c r="AT86" s="191"/>
      <c r="AU86" s="191"/>
      <c r="AV86" s="191">
        <f t="shared" si="88"/>
        <v>0</v>
      </c>
      <c r="AW86" s="191"/>
      <c r="AX86" s="191"/>
      <c r="AY86" s="191"/>
      <c r="AZ86" s="191"/>
      <c r="BA86" s="191"/>
      <c r="BB86" s="191"/>
      <c r="BC86" s="191">
        <f t="shared" si="89"/>
        <v>0</v>
      </c>
      <c r="BD86" s="191"/>
      <c r="BE86" s="191"/>
      <c r="BF86" s="191"/>
      <c r="BG86" s="191"/>
      <c r="BH86" s="191"/>
      <c r="BI86" s="191"/>
      <c r="BJ86" s="191">
        <f t="shared" si="90"/>
        <v>0</v>
      </c>
      <c r="BK86" s="191"/>
      <c r="BL86" s="191"/>
      <c r="BM86" s="191"/>
      <c r="BN86" s="191"/>
      <c r="BO86" s="191"/>
      <c r="BP86" s="191"/>
      <c r="BQ86" s="191">
        <f t="shared" si="107"/>
        <v>0</v>
      </c>
      <c r="BR86" s="191"/>
      <c r="BS86" s="191"/>
      <c r="BT86" s="191"/>
      <c r="BU86" s="191"/>
      <c r="BV86" s="191"/>
      <c r="BW86" s="191"/>
      <c r="BX86" s="191">
        <f t="shared" si="108"/>
        <v>0</v>
      </c>
      <c r="BY86" s="191"/>
      <c r="BZ86" s="191"/>
      <c r="CA86" s="191"/>
      <c r="CB86" s="191"/>
      <c r="CC86" s="191"/>
      <c r="CD86" s="191"/>
      <c r="CE86" s="191">
        <f t="shared" si="109"/>
        <v>0</v>
      </c>
      <c r="CF86" s="191"/>
      <c r="CG86" s="191"/>
      <c r="CH86" s="191"/>
      <c r="CI86" s="191"/>
      <c r="CJ86" s="191"/>
      <c r="CK86" s="191"/>
      <c r="CL86" s="191">
        <f t="shared" si="110"/>
        <v>0</v>
      </c>
      <c r="CM86" s="191"/>
      <c r="CN86" s="191"/>
      <c r="CO86" s="191"/>
      <c r="CP86" s="191"/>
      <c r="CQ86" s="191"/>
      <c r="CR86" s="191"/>
      <c r="CS86" s="191">
        <f t="shared" si="111"/>
        <v>0</v>
      </c>
      <c r="CT86" s="191"/>
      <c r="CU86" s="191"/>
      <c r="CV86" s="191"/>
      <c r="CW86" s="191"/>
      <c r="CX86" s="191"/>
      <c r="CY86" s="191"/>
      <c r="CZ86" s="191">
        <f t="shared" si="112"/>
        <v>0</v>
      </c>
      <c r="DA86" s="191"/>
      <c r="DB86" s="191"/>
      <c r="DC86" s="191"/>
      <c r="DD86" s="191"/>
      <c r="DE86" s="191"/>
      <c r="DF86" s="191"/>
      <c r="DG86" s="191">
        <f t="shared" si="113"/>
        <v>0</v>
      </c>
      <c r="DH86" s="191"/>
      <c r="DI86" s="191"/>
      <c r="DJ86" s="191"/>
      <c r="DK86" s="191"/>
      <c r="DL86" s="191"/>
      <c r="DM86" s="191"/>
      <c r="DN86" s="191">
        <f t="shared" si="114"/>
        <v>0</v>
      </c>
      <c r="DO86" s="191"/>
      <c r="DP86" s="191"/>
      <c r="DQ86" s="191"/>
      <c r="DR86" s="191"/>
      <c r="DS86" s="191"/>
      <c r="DT86" s="191"/>
      <c r="DU86" s="191">
        <f t="shared" si="115"/>
        <v>0</v>
      </c>
      <c r="DV86" s="191"/>
      <c r="DW86" s="191"/>
      <c r="DX86" s="191"/>
      <c r="DY86" s="191"/>
      <c r="DZ86" s="191"/>
      <c r="EA86" s="191"/>
      <c r="EB86" s="191">
        <f t="shared" si="116"/>
        <v>0</v>
      </c>
      <c r="EC86" s="191"/>
      <c r="ED86" s="191"/>
      <c r="EE86" s="191"/>
      <c r="EF86" s="191"/>
      <c r="EG86" s="191"/>
      <c r="EH86" s="191"/>
      <c r="EI86" s="191">
        <f t="shared" si="117"/>
        <v>0</v>
      </c>
      <c r="EJ86" s="191"/>
      <c r="EK86" s="191"/>
      <c r="EL86" s="191"/>
      <c r="EM86" s="191"/>
      <c r="EN86" s="191"/>
      <c r="EO86" s="191"/>
      <c r="EP86" s="191">
        <f t="shared" si="118"/>
        <v>0</v>
      </c>
      <c r="EQ86" s="191"/>
      <c r="ER86" s="191"/>
      <c r="ES86" s="191"/>
      <c r="ET86" s="191"/>
      <c r="EU86" s="191"/>
      <c r="EV86" s="191"/>
      <c r="EW86" s="191">
        <f t="shared" si="119"/>
        <v>0</v>
      </c>
      <c r="EX86" s="191"/>
      <c r="EY86" s="191"/>
      <c r="EZ86" s="191"/>
      <c r="FA86" s="191"/>
      <c r="FB86" s="191"/>
      <c r="FC86" s="191"/>
      <c r="FD86" s="191">
        <f t="shared" si="120"/>
        <v>0</v>
      </c>
      <c r="FE86" s="191"/>
      <c r="FF86" s="191"/>
      <c r="FG86" s="191"/>
      <c r="FH86" s="191"/>
      <c r="FI86" s="191"/>
      <c r="FJ86" s="191"/>
      <c r="FK86" s="191">
        <f t="shared" si="121"/>
        <v>0</v>
      </c>
      <c r="FL86" s="191"/>
      <c r="FM86" s="191"/>
      <c r="FN86" s="191"/>
      <c r="FO86" s="191"/>
      <c r="FP86" s="191"/>
      <c r="FQ86" s="191"/>
      <c r="FR86" s="191">
        <f t="shared" si="122"/>
        <v>0</v>
      </c>
      <c r="FS86" s="191"/>
      <c r="FT86" s="191"/>
      <c r="FU86" s="191"/>
      <c r="FV86" s="191"/>
      <c r="FW86" s="191"/>
      <c r="FX86" s="191"/>
      <c r="FY86" s="191">
        <f t="shared" si="91"/>
        <v>0</v>
      </c>
      <c r="FZ86" s="191"/>
      <c r="GA86" s="191"/>
      <c r="GB86" s="191"/>
      <c r="GC86" s="191">
        <v>1442</v>
      </c>
      <c r="GD86" s="191">
        <f t="shared" si="93"/>
        <v>4326</v>
      </c>
      <c r="GE86" s="191"/>
      <c r="GF86" s="191">
        <f t="shared" si="94"/>
        <v>4326</v>
      </c>
      <c r="GG86" s="191">
        <v>121</v>
      </c>
      <c r="GH86" s="191"/>
      <c r="GI86" s="191"/>
      <c r="GJ86" s="191"/>
      <c r="GK86" s="191"/>
      <c r="GL86" s="191"/>
      <c r="GM86" s="191">
        <f t="shared" si="95"/>
        <v>0</v>
      </c>
      <c r="GN86" s="191"/>
      <c r="GO86" s="191"/>
      <c r="GP86" s="191"/>
      <c r="GQ86" s="191"/>
      <c r="GR86" s="191"/>
      <c r="GS86" s="191"/>
      <c r="GT86" s="191">
        <f t="shared" si="96"/>
        <v>0</v>
      </c>
      <c r="GU86" s="191"/>
      <c r="GV86" s="191"/>
      <c r="GW86" s="191"/>
      <c r="GX86" s="191"/>
      <c r="GY86" s="191"/>
      <c r="GZ86" s="191"/>
      <c r="HA86" s="191">
        <f t="shared" si="97"/>
        <v>0</v>
      </c>
      <c r="HB86" s="191"/>
      <c r="HC86" s="191"/>
      <c r="HD86" s="191"/>
      <c r="HE86" s="191"/>
      <c r="HF86" s="191"/>
      <c r="HG86" s="191"/>
      <c r="HH86" s="191">
        <f t="shared" si="98"/>
        <v>0</v>
      </c>
      <c r="HI86" s="191"/>
      <c r="HJ86" s="191"/>
      <c r="HK86" s="191"/>
      <c r="HL86" s="191"/>
      <c r="HM86" s="191"/>
      <c r="HN86" s="191"/>
      <c r="HO86" s="191">
        <f t="shared" si="99"/>
        <v>0</v>
      </c>
      <c r="HP86" s="191"/>
      <c r="HQ86" s="191"/>
      <c r="HR86" s="191"/>
      <c r="HS86" s="191"/>
      <c r="HT86" s="191"/>
      <c r="HU86" s="191"/>
      <c r="HV86" s="191">
        <f t="shared" si="100"/>
        <v>0</v>
      </c>
      <c r="HW86" s="191"/>
      <c r="HX86" s="191"/>
      <c r="HY86" s="191"/>
      <c r="HZ86" s="191"/>
      <c r="IA86" s="191"/>
      <c r="IB86" s="191"/>
      <c r="IC86" s="191">
        <f t="shared" si="101"/>
        <v>0</v>
      </c>
      <c r="ID86" s="191"/>
      <c r="IE86" s="191"/>
      <c r="IF86" s="191"/>
      <c r="IG86" s="191"/>
      <c r="IH86" s="191"/>
      <c r="II86" s="191"/>
      <c r="IJ86" s="191">
        <f t="shared" si="102"/>
        <v>0</v>
      </c>
      <c r="IK86" s="191"/>
      <c r="IL86" s="191"/>
      <c r="IM86" s="191"/>
      <c r="IN86" s="191"/>
      <c r="IO86" s="191"/>
      <c r="IP86" s="191"/>
      <c r="IQ86" s="191">
        <f t="shared" si="103"/>
        <v>0</v>
      </c>
      <c r="IR86" s="191"/>
      <c r="IS86" s="191"/>
      <c r="IT86" s="191"/>
      <c r="IU86" s="191"/>
      <c r="IV86" s="191"/>
      <c r="IW86" s="191"/>
      <c r="IX86" s="191">
        <f t="shared" si="104"/>
        <v>0</v>
      </c>
      <c r="IY86" s="191"/>
      <c r="IZ86" s="191"/>
      <c r="JA86" s="191"/>
      <c r="JB86" s="191"/>
      <c r="JC86" s="191"/>
      <c r="JD86" s="191"/>
      <c r="JE86" s="191">
        <f t="shared" si="105"/>
        <v>0</v>
      </c>
      <c r="JF86" s="191"/>
      <c r="JG86" s="191"/>
      <c r="JH86" s="191"/>
      <c r="JI86" s="191"/>
      <c r="JJ86" s="191"/>
      <c r="JK86" s="191"/>
      <c r="JL86" s="191">
        <f t="shared" si="106"/>
        <v>0</v>
      </c>
      <c r="JM86" s="191"/>
      <c r="JN86" s="191"/>
      <c r="JO86" s="191"/>
      <c r="JP86" s="191"/>
      <c r="JQ86" s="190">
        <f t="shared" si="82"/>
        <v>4326</v>
      </c>
      <c r="JR86" s="190">
        <f t="shared" si="81"/>
        <v>0</v>
      </c>
      <c r="JS86" s="190">
        <f t="shared" si="81"/>
        <v>4326</v>
      </c>
      <c r="JT86" s="9"/>
    </row>
    <row r="87" spans="1:280" ht="18" customHeight="1">
      <c r="A87" s="213">
        <v>16</v>
      </c>
      <c r="B87" s="191" t="s">
        <v>1913</v>
      </c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>
        <f t="shared" si="83"/>
        <v>0</v>
      </c>
      <c r="N87" s="191"/>
      <c r="O87" s="191"/>
      <c r="P87" s="191"/>
      <c r="Q87" s="191"/>
      <c r="R87" s="191"/>
      <c r="S87" s="191"/>
      <c r="T87" s="191">
        <f t="shared" si="84"/>
        <v>0</v>
      </c>
      <c r="U87" s="191"/>
      <c r="V87" s="191"/>
      <c r="W87" s="191"/>
      <c r="X87" s="191"/>
      <c r="Y87" s="191"/>
      <c r="Z87" s="191"/>
      <c r="AA87" s="191">
        <f t="shared" si="85"/>
        <v>0</v>
      </c>
      <c r="AB87" s="191"/>
      <c r="AC87" s="191"/>
      <c r="AD87" s="191"/>
      <c r="AE87" s="191"/>
      <c r="AF87" s="191"/>
      <c r="AG87" s="191"/>
      <c r="AH87" s="191">
        <f t="shared" si="86"/>
        <v>0</v>
      </c>
      <c r="AI87" s="191"/>
      <c r="AJ87" s="191"/>
      <c r="AK87" s="191"/>
      <c r="AL87" s="191"/>
      <c r="AM87" s="191"/>
      <c r="AN87" s="191"/>
      <c r="AO87" s="191">
        <f t="shared" si="87"/>
        <v>0</v>
      </c>
      <c r="AP87" s="191"/>
      <c r="AQ87" s="191"/>
      <c r="AR87" s="191"/>
      <c r="AS87" s="191"/>
      <c r="AT87" s="191"/>
      <c r="AU87" s="191"/>
      <c r="AV87" s="191">
        <f t="shared" si="88"/>
        <v>0</v>
      </c>
      <c r="AW87" s="191"/>
      <c r="AX87" s="191"/>
      <c r="AY87" s="191"/>
      <c r="AZ87" s="191"/>
      <c r="BA87" s="191"/>
      <c r="BB87" s="191"/>
      <c r="BC87" s="191">
        <f t="shared" si="89"/>
        <v>0</v>
      </c>
      <c r="BD87" s="191"/>
      <c r="BE87" s="191"/>
      <c r="BF87" s="191"/>
      <c r="BG87" s="191"/>
      <c r="BH87" s="191"/>
      <c r="BI87" s="191"/>
      <c r="BJ87" s="191">
        <f t="shared" si="90"/>
        <v>0</v>
      </c>
      <c r="BK87" s="191"/>
      <c r="BL87" s="191"/>
      <c r="BM87" s="191"/>
      <c r="BN87" s="191"/>
      <c r="BO87" s="191"/>
      <c r="BP87" s="191"/>
      <c r="BQ87" s="191">
        <f t="shared" si="107"/>
        <v>0</v>
      </c>
      <c r="BR87" s="191"/>
      <c r="BS87" s="191"/>
      <c r="BT87" s="191"/>
      <c r="BU87" s="191"/>
      <c r="BV87" s="191"/>
      <c r="BW87" s="191"/>
      <c r="BX87" s="191">
        <f t="shared" si="108"/>
        <v>0</v>
      </c>
      <c r="BY87" s="191"/>
      <c r="BZ87" s="191"/>
      <c r="CA87" s="191"/>
      <c r="CB87" s="191"/>
      <c r="CC87" s="191"/>
      <c r="CD87" s="191"/>
      <c r="CE87" s="191">
        <f t="shared" si="109"/>
        <v>0</v>
      </c>
      <c r="CF87" s="191"/>
      <c r="CG87" s="191"/>
      <c r="CH87" s="191"/>
      <c r="CI87" s="191"/>
      <c r="CJ87" s="191"/>
      <c r="CK87" s="191"/>
      <c r="CL87" s="191">
        <f t="shared" si="110"/>
        <v>0</v>
      </c>
      <c r="CM87" s="191"/>
      <c r="CN87" s="191"/>
      <c r="CO87" s="191"/>
      <c r="CP87" s="191"/>
      <c r="CQ87" s="191"/>
      <c r="CR87" s="191"/>
      <c r="CS87" s="191">
        <f t="shared" si="111"/>
        <v>0</v>
      </c>
      <c r="CT87" s="191"/>
      <c r="CU87" s="191"/>
      <c r="CV87" s="191"/>
      <c r="CW87" s="191"/>
      <c r="CX87" s="191"/>
      <c r="CY87" s="191"/>
      <c r="CZ87" s="191">
        <f t="shared" si="112"/>
        <v>0</v>
      </c>
      <c r="DA87" s="191"/>
      <c r="DB87" s="191"/>
      <c r="DC87" s="191"/>
      <c r="DD87" s="191"/>
      <c r="DE87" s="191"/>
      <c r="DF87" s="191"/>
      <c r="DG87" s="191">
        <f t="shared" si="113"/>
        <v>0</v>
      </c>
      <c r="DH87" s="191"/>
      <c r="DI87" s="191"/>
      <c r="DJ87" s="191"/>
      <c r="DK87" s="191"/>
      <c r="DL87" s="191"/>
      <c r="DM87" s="191"/>
      <c r="DN87" s="191">
        <f t="shared" si="114"/>
        <v>0</v>
      </c>
      <c r="DO87" s="191"/>
      <c r="DP87" s="191"/>
      <c r="DQ87" s="191"/>
      <c r="DR87" s="191"/>
      <c r="DS87" s="191"/>
      <c r="DT87" s="191"/>
      <c r="DU87" s="191">
        <f t="shared" si="115"/>
        <v>0</v>
      </c>
      <c r="DV87" s="191"/>
      <c r="DW87" s="191"/>
      <c r="DX87" s="191"/>
      <c r="DY87" s="191"/>
      <c r="DZ87" s="191"/>
      <c r="EA87" s="191"/>
      <c r="EB87" s="191">
        <f t="shared" si="116"/>
        <v>0</v>
      </c>
      <c r="EC87" s="191"/>
      <c r="ED87" s="191"/>
      <c r="EE87" s="191"/>
      <c r="EF87" s="191"/>
      <c r="EG87" s="191"/>
      <c r="EH87" s="191"/>
      <c r="EI87" s="191">
        <f t="shared" si="117"/>
        <v>0</v>
      </c>
      <c r="EJ87" s="191"/>
      <c r="EK87" s="191"/>
      <c r="EL87" s="191"/>
      <c r="EM87" s="191"/>
      <c r="EN87" s="191"/>
      <c r="EO87" s="191"/>
      <c r="EP87" s="191">
        <f t="shared" si="118"/>
        <v>0</v>
      </c>
      <c r="EQ87" s="191"/>
      <c r="ER87" s="191"/>
      <c r="ES87" s="191"/>
      <c r="ET87" s="191"/>
      <c r="EU87" s="191"/>
      <c r="EV87" s="191"/>
      <c r="EW87" s="191">
        <f t="shared" si="119"/>
        <v>0</v>
      </c>
      <c r="EX87" s="191"/>
      <c r="EY87" s="191"/>
      <c r="EZ87" s="191"/>
      <c r="FA87" s="191"/>
      <c r="FB87" s="191"/>
      <c r="FC87" s="191"/>
      <c r="FD87" s="191">
        <f t="shared" si="120"/>
        <v>0</v>
      </c>
      <c r="FE87" s="191"/>
      <c r="FF87" s="191"/>
      <c r="FG87" s="191"/>
      <c r="FH87" s="191"/>
      <c r="FI87" s="191"/>
      <c r="FJ87" s="191"/>
      <c r="FK87" s="191">
        <f t="shared" si="121"/>
        <v>0</v>
      </c>
      <c r="FL87" s="191"/>
      <c r="FM87" s="191"/>
      <c r="FN87" s="191"/>
      <c r="FO87" s="191"/>
      <c r="FP87" s="191"/>
      <c r="FQ87" s="191"/>
      <c r="FR87" s="191">
        <f t="shared" si="122"/>
        <v>0</v>
      </c>
      <c r="FS87" s="191"/>
      <c r="FT87" s="191"/>
      <c r="FU87" s="191"/>
      <c r="FV87" s="191"/>
      <c r="FW87" s="191"/>
      <c r="FX87" s="191"/>
      <c r="FY87" s="191">
        <f t="shared" si="91"/>
        <v>0</v>
      </c>
      <c r="FZ87" s="191"/>
      <c r="GA87" s="191"/>
      <c r="GB87" s="191"/>
      <c r="GC87" s="191">
        <v>2002</v>
      </c>
      <c r="GD87" s="191">
        <f t="shared" si="93"/>
        <v>6006</v>
      </c>
      <c r="GE87" s="191"/>
      <c r="GF87" s="191">
        <f t="shared" si="94"/>
        <v>6006</v>
      </c>
      <c r="GG87" s="191">
        <v>168</v>
      </c>
      <c r="GH87" s="191"/>
      <c r="GI87" s="191"/>
      <c r="GJ87" s="191"/>
      <c r="GK87" s="191"/>
      <c r="GL87" s="191"/>
      <c r="GM87" s="191">
        <f t="shared" si="95"/>
        <v>0</v>
      </c>
      <c r="GN87" s="191"/>
      <c r="GO87" s="191"/>
      <c r="GP87" s="191"/>
      <c r="GQ87" s="191"/>
      <c r="GR87" s="191"/>
      <c r="GS87" s="191"/>
      <c r="GT87" s="191">
        <f t="shared" si="96"/>
        <v>0</v>
      </c>
      <c r="GU87" s="191"/>
      <c r="GV87" s="191"/>
      <c r="GW87" s="191"/>
      <c r="GX87" s="191"/>
      <c r="GY87" s="191"/>
      <c r="GZ87" s="191"/>
      <c r="HA87" s="191">
        <f t="shared" si="97"/>
        <v>0</v>
      </c>
      <c r="HB87" s="191"/>
      <c r="HC87" s="191"/>
      <c r="HD87" s="191"/>
      <c r="HE87" s="191"/>
      <c r="HF87" s="191"/>
      <c r="HG87" s="191"/>
      <c r="HH87" s="191">
        <f t="shared" si="98"/>
        <v>0</v>
      </c>
      <c r="HI87" s="191"/>
      <c r="HJ87" s="191"/>
      <c r="HK87" s="191"/>
      <c r="HL87" s="191"/>
      <c r="HM87" s="191"/>
      <c r="HN87" s="191"/>
      <c r="HO87" s="191">
        <f t="shared" si="99"/>
        <v>0</v>
      </c>
      <c r="HP87" s="191"/>
      <c r="HQ87" s="191"/>
      <c r="HR87" s="191"/>
      <c r="HS87" s="191"/>
      <c r="HT87" s="191"/>
      <c r="HU87" s="191"/>
      <c r="HV87" s="191">
        <f t="shared" si="100"/>
        <v>0</v>
      </c>
      <c r="HW87" s="191"/>
      <c r="HX87" s="191"/>
      <c r="HY87" s="191"/>
      <c r="HZ87" s="191"/>
      <c r="IA87" s="191"/>
      <c r="IB87" s="191"/>
      <c r="IC87" s="191">
        <f t="shared" si="101"/>
        <v>0</v>
      </c>
      <c r="ID87" s="191"/>
      <c r="IE87" s="191"/>
      <c r="IF87" s="191"/>
      <c r="IG87" s="191"/>
      <c r="IH87" s="191"/>
      <c r="II87" s="191"/>
      <c r="IJ87" s="191">
        <f t="shared" si="102"/>
        <v>0</v>
      </c>
      <c r="IK87" s="191"/>
      <c r="IL87" s="191"/>
      <c r="IM87" s="191"/>
      <c r="IN87" s="191"/>
      <c r="IO87" s="191"/>
      <c r="IP87" s="191"/>
      <c r="IQ87" s="191">
        <f t="shared" si="103"/>
        <v>0</v>
      </c>
      <c r="IR87" s="191"/>
      <c r="IS87" s="191"/>
      <c r="IT87" s="191"/>
      <c r="IU87" s="191"/>
      <c r="IV87" s="191"/>
      <c r="IW87" s="191"/>
      <c r="IX87" s="191">
        <f t="shared" si="104"/>
        <v>0</v>
      </c>
      <c r="IY87" s="191"/>
      <c r="IZ87" s="191"/>
      <c r="JA87" s="191"/>
      <c r="JB87" s="191"/>
      <c r="JC87" s="191"/>
      <c r="JD87" s="191"/>
      <c r="JE87" s="191">
        <f t="shared" si="105"/>
        <v>0</v>
      </c>
      <c r="JF87" s="191"/>
      <c r="JG87" s="191"/>
      <c r="JH87" s="191"/>
      <c r="JI87" s="191"/>
      <c r="JJ87" s="191"/>
      <c r="JK87" s="191"/>
      <c r="JL87" s="191">
        <f t="shared" si="106"/>
        <v>0</v>
      </c>
      <c r="JM87" s="191"/>
      <c r="JN87" s="191"/>
      <c r="JO87" s="191"/>
      <c r="JP87" s="191"/>
      <c r="JQ87" s="190">
        <f t="shared" si="82"/>
        <v>6006</v>
      </c>
      <c r="JR87" s="190">
        <f t="shared" ref="JR87:JR101" si="123">L87+S87+Z87+AG87+AN87+AU87+BB87+BI87+BP87+BW87+CD87+CK87+CR87+CY87+DF87+DM87+DT87+EA87+EH87+EO87+EV87+FC87+FJ87+FQ87+FX87+GE87+GL87+GS87+GZ87+HG87+HN87+HU87+IB87+II87+IP87+IW87+JD87+JK87</f>
        <v>0</v>
      </c>
      <c r="JS87" s="190">
        <f t="shared" ref="JS87:JS101" si="124">M87+T87+AA87+AH87+AO87+AV87+BC87+BJ87+BQ87+BX87+CE87+CL87+CS87+CZ87+DG87+DN87+DU87+EB87+EI87+EP87+EW87+FD87+FK87+FR87+FY87+GF87+GM87+GT87+HA87+HH87+HO87+HV87+IC87+IJ87+IQ87+IX87+JE87+JL87</f>
        <v>6006</v>
      </c>
      <c r="JT87" s="9"/>
    </row>
    <row r="88" spans="1:280" ht="18" customHeight="1">
      <c r="A88" s="213">
        <v>17</v>
      </c>
      <c r="B88" s="191" t="s">
        <v>1914</v>
      </c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>
        <f t="shared" si="83"/>
        <v>0</v>
      </c>
      <c r="N88" s="191"/>
      <c r="O88" s="191"/>
      <c r="P88" s="191"/>
      <c r="Q88" s="191"/>
      <c r="R88" s="191"/>
      <c r="S88" s="191"/>
      <c r="T88" s="191">
        <f t="shared" si="84"/>
        <v>0</v>
      </c>
      <c r="U88" s="191"/>
      <c r="V88" s="191"/>
      <c r="W88" s="191"/>
      <c r="X88" s="191"/>
      <c r="Y88" s="191"/>
      <c r="Z88" s="191"/>
      <c r="AA88" s="191">
        <f t="shared" si="85"/>
        <v>0</v>
      </c>
      <c r="AB88" s="191"/>
      <c r="AC88" s="191"/>
      <c r="AD88" s="191"/>
      <c r="AE88" s="191"/>
      <c r="AF88" s="191"/>
      <c r="AG88" s="191"/>
      <c r="AH88" s="191">
        <f t="shared" si="86"/>
        <v>0</v>
      </c>
      <c r="AI88" s="191"/>
      <c r="AJ88" s="191"/>
      <c r="AK88" s="191"/>
      <c r="AL88" s="191"/>
      <c r="AM88" s="191"/>
      <c r="AN88" s="191"/>
      <c r="AO88" s="191">
        <f t="shared" si="87"/>
        <v>0</v>
      </c>
      <c r="AP88" s="191"/>
      <c r="AQ88" s="191"/>
      <c r="AR88" s="191"/>
      <c r="AS88" s="191"/>
      <c r="AT88" s="191"/>
      <c r="AU88" s="191"/>
      <c r="AV88" s="191">
        <f t="shared" si="88"/>
        <v>0</v>
      </c>
      <c r="AW88" s="191"/>
      <c r="AX88" s="191"/>
      <c r="AY88" s="191"/>
      <c r="AZ88" s="191"/>
      <c r="BA88" s="191"/>
      <c r="BB88" s="191"/>
      <c r="BC88" s="191">
        <f t="shared" si="89"/>
        <v>0</v>
      </c>
      <c r="BD88" s="191"/>
      <c r="BE88" s="191"/>
      <c r="BF88" s="191"/>
      <c r="BG88" s="191"/>
      <c r="BH88" s="191"/>
      <c r="BI88" s="191"/>
      <c r="BJ88" s="191">
        <f t="shared" si="90"/>
        <v>0</v>
      </c>
      <c r="BK88" s="191"/>
      <c r="BL88" s="191"/>
      <c r="BM88" s="191"/>
      <c r="BN88" s="191"/>
      <c r="BO88" s="191"/>
      <c r="BP88" s="191"/>
      <c r="BQ88" s="191">
        <f t="shared" si="107"/>
        <v>0</v>
      </c>
      <c r="BR88" s="191"/>
      <c r="BS88" s="191"/>
      <c r="BT88" s="191"/>
      <c r="BU88" s="191"/>
      <c r="BV88" s="191"/>
      <c r="BW88" s="191"/>
      <c r="BX88" s="191">
        <f t="shared" si="108"/>
        <v>0</v>
      </c>
      <c r="BY88" s="191"/>
      <c r="BZ88" s="191"/>
      <c r="CA88" s="191"/>
      <c r="CB88" s="191"/>
      <c r="CC88" s="191"/>
      <c r="CD88" s="191"/>
      <c r="CE88" s="191">
        <f t="shared" si="109"/>
        <v>0</v>
      </c>
      <c r="CF88" s="191"/>
      <c r="CG88" s="191"/>
      <c r="CH88" s="191"/>
      <c r="CI88" s="191"/>
      <c r="CJ88" s="191"/>
      <c r="CK88" s="191"/>
      <c r="CL88" s="191">
        <f t="shared" si="110"/>
        <v>0</v>
      </c>
      <c r="CM88" s="191"/>
      <c r="CN88" s="191"/>
      <c r="CO88" s="191"/>
      <c r="CP88" s="191"/>
      <c r="CQ88" s="191"/>
      <c r="CR88" s="191"/>
      <c r="CS88" s="191">
        <f t="shared" si="111"/>
        <v>0</v>
      </c>
      <c r="CT88" s="191"/>
      <c r="CU88" s="191"/>
      <c r="CV88" s="191"/>
      <c r="CW88" s="191"/>
      <c r="CX88" s="191"/>
      <c r="CY88" s="191"/>
      <c r="CZ88" s="191">
        <f t="shared" si="112"/>
        <v>0</v>
      </c>
      <c r="DA88" s="191"/>
      <c r="DB88" s="191"/>
      <c r="DC88" s="191"/>
      <c r="DD88" s="191"/>
      <c r="DE88" s="191"/>
      <c r="DF88" s="191"/>
      <c r="DG88" s="191">
        <f t="shared" si="113"/>
        <v>0</v>
      </c>
      <c r="DH88" s="191"/>
      <c r="DI88" s="191"/>
      <c r="DJ88" s="191"/>
      <c r="DK88" s="191"/>
      <c r="DL88" s="191"/>
      <c r="DM88" s="191"/>
      <c r="DN88" s="191">
        <f t="shared" si="114"/>
        <v>0</v>
      </c>
      <c r="DO88" s="191"/>
      <c r="DP88" s="191"/>
      <c r="DQ88" s="191"/>
      <c r="DR88" s="191"/>
      <c r="DS88" s="191"/>
      <c r="DT88" s="191"/>
      <c r="DU88" s="191">
        <f t="shared" si="115"/>
        <v>0</v>
      </c>
      <c r="DV88" s="191"/>
      <c r="DW88" s="191"/>
      <c r="DX88" s="191"/>
      <c r="DY88" s="191"/>
      <c r="DZ88" s="191"/>
      <c r="EA88" s="191"/>
      <c r="EB88" s="191">
        <f t="shared" si="116"/>
        <v>0</v>
      </c>
      <c r="EC88" s="191"/>
      <c r="ED88" s="191"/>
      <c r="EE88" s="191"/>
      <c r="EF88" s="191"/>
      <c r="EG88" s="191"/>
      <c r="EH88" s="191"/>
      <c r="EI88" s="191">
        <f t="shared" si="117"/>
        <v>0</v>
      </c>
      <c r="EJ88" s="191"/>
      <c r="EK88" s="191"/>
      <c r="EL88" s="191"/>
      <c r="EM88" s="191"/>
      <c r="EN88" s="191"/>
      <c r="EO88" s="191"/>
      <c r="EP88" s="191">
        <f t="shared" si="118"/>
        <v>0</v>
      </c>
      <c r="EQ88" s="191"/>
      <c r="ER88" s="191"/>
      <c r="ES88" s="191"/>
      <c r="ET88" s="191"/>
      <c r="EU88" s="191"/>
      <c r="EV88" s="191"/>
      <c r="EW88" s="191">
        <f t="shared" si="119"/>
        <v>0</v>
      </c>
      <c r="EX88" s="191"/>
      <c r="EY88" s="191"/>
      <c r="EZ88" s="191"/>
      <c r="FA88" s="191"/>
      <c r="FB88" s="191"/>
      <c r="FC88" s="191"/>
      <c r="FD88" s="191">
        <f t="shared" si="120"/>
        <v>0</v>
      </c>
      <c r="FE88" s="191"/>
      <c r="FF88" s="191"/>
      <c r="FG88" s="191"/>
      <c r="FH88" s="191"/>
      <c r="FI88" s="191"/>
      <c r="FJ88" s="191"/>
      <c r="FK88" s="191">
        <f t="shared" si="121"/>
        <v>0</v>
      </c>
      <c r="FL88" s="191"/>
      <c r="FM88" s="191"/>
      <c r="FN88" s="191"/>
      <c r="FO88" s="191"/>
      <c r="FP88" s="191"/>
      <c r="FQ88" s="191"/>
      <c r="FR88" s="191">
        <f t="shared" si="122"/>
        <v>0</v>
      </c>
      <c r="FS88" s="191"/>
      <c r="FT88" s="191"/>
      <c r="FU88" s="191"/>
      <c r="FV88" s="191"/>
      <c r="FW88" s="191"/>
      <c r="FX88" s="191"/>
      <c r="FY88" s="191">
        <f t="shared" si="91"/>
        <v>0</v>
      </c>
      <c r="FZ88" s="191"/>
      <c r="GA88" s="191"/>
      <c r="GB88" s="191"/>
      <c r="GC88" s="191">
        <v>1585</v>
      </c>
      <c r="GD88" s="191">
        <f t="shared" si="93"/>
        <v>4755</v>
      </c>
      <c r="GE88" s="191"/>
      <c r="GF88" s="191">
        <f t="shared" si="94"/>
        <v>4755</v>
      </c>
      <c r="GG88" s="191">
        <v>133</v>
      </c>
      <c r="GH88" s="191"/>
      <c r="GI88" s="191"/>
      <c r="GJ88" s="191"/>
      <c r="GK88" s="191"/>
      <c r="GL88" s="191"/>
      <c r="GM88" s="191">
        <f t="shared" si="95"/>
        <v>0</v>
      </c>
      <c r="GN88" s="191"/>
      <c r="GO88" s="191"/>
      <c r="GP88" s="191"/>
      <c r="GQ88" s="191"/>
      <c r="GR88" s="191"/>
      <c r="GS88" s="191"/>
      <c r="GT88" s="191">
        <f t="shared" si="96"/>
        <v>0</v>
      </c>
      <c r="GU88" s="191"/>
      <c r="GV88" s="191"/>
      <c r="GW88" s="191"/>
      <c r="GX88" s="191"/>
      <c r="GY88" s="191"/>
      <c r="GZ88" s="191"/>
      <c r="HA88" s="191">
        <f t="shared" si="97"/>
        <v>0</v>
      </c>
      <c r="HB88" s="191"/>
      <c r="HC88" s="191"/>
      <c r="HD88" s="191"/>
      <c r="HE88" s="191"/>
      <c r="HF88" s="191"/>
      <c r="HG88" s="191"/>
      <c r="HH88" s="191">
        <f t="shared" si="98"/>
        <v>0</v>
      </c>
      <c r="HI88" s="191"/>
      <c r="HJ88" s="191"/>
      <c r="HK88" s="191"/>
      <c r="HL88" s="191"/>
      <c r="HM88" s="191"/>
      <c r="HN88" s="191"/>
      <c r="HO88" s="191">
        <f t="shared" si="99"/>
        <v>0</v>
      </c>
      <c r="HP88" s="191"/>
      <c r="HQ88" s="191"/>
      <c r="HR88" s="191"/>
      <c r="HS88" s="191"/>
      <c r="HT88" s="191"/>
      <c r="HU88" s="191"/>
      <c r="HV88" s="191">
        <f t="shared" si="100"/>
        <v>0</v>
      </c>
      <c r="HW88" s="191"/>
      <c r="HX88" s="191"/>
      <c r="HY88" s="191"/>
      <c r="HZ88" s="191"/>
      <c r="IA88" s="191"/>
      <c r="IB88" s="191"/>
      <c r="IC88" s="191">
        <f t="shared" si="101"/>
        <v>0</v>
      </c>
      <c r="ID88" s="191"/>
      <c r="IE88" s="191"/>
      <c r="IF88" s="191"/>
      <c r="IG88" s="191"/>
      <c r="IH88" s="191"/>
      <c r="II88" s="191"/>
      <c r="IJ88" s="191">
        <f t="shared" si="102"/>
        <v>0</v>
      </c>
      <c r="IK88" s="191"/>
      <c r="IL88" s="191"/>
      <c r="IM88" s="191"/>
      <c r="IN88" s="191"/>
      <c r="IO88" s="191"/>
      <c r="IP88" s="191"/>
      <c r="IQ88" s="191">
        <f t="shared" si="103"/>
        <v>0</v>
      </c>
      <c r="IR88" s="191"/>
      <c r="IS88" s="191"/>
      <c r="IT88" s="191"/>
      <c r="IU88" s="191"/>
      <c r="IV88" s="191"/>
      <c r="IW88" s="191"/>
      <c r="IX88" s="191">
        <f t="shared" si="104"/>
        <v>0</v>
      </c>
      <c r="IY88" s="191"/>
      <c r="IZ88" s="191"/>
      <c r="JA88" s="191"/>
      <c r="JB88" s="191"/>
      <c r="JC88" s="191"/>
      <c r="JD88" s="191"/>
      <c r="JE88" s="191">
        <f t="shared" si="105"/>
        <v>0</v>
      </c>
      <c r="JF88" s="191"/>
      <c r="JG88" s="191"/>
      <c r="JH88" s="191"/>
      <c r="JI88" s="191"/>
      <c r="JJ88" s="191"/>
      <c r="JK88" s="191"/>
      <c r="JL88" s="191">
        <f t="shared" si="106"/>
        <v>0</v>
      </c>
      <c r="JM88" s="191"/>
      <c r="JN88" s="191"/>
      <c r="JO88" s="191"/>
      <c r="JP88" s="191"/>
      <c r="JQ88" s="190">
        <f t="shared" si="82"/>
        <v>4755</v>
      </c>
      <c r="JR88" s="190">
        <f t="shared" si="123"/>
        <v>0</v>
      </c>
      <c r="JS88" s="190">
        <f t="shared" si="124"/>
        <v>4755</v>
      </c>
      <c r="JT88" s="9"/>
    </row>
    <row r="89" spans="1:280" ht="18" customHeight="1">
      <c r="A89" s="213">
        <v>18</v>
      </c>
      <c r="B89" s="191" t="s">
        <v>1915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>
        <f t="shared" si="83"/>
        <v>0</v>
      </c>
      <c r="N89" s="191"/>
      <c r="O89" s="191"/>
      <c r="P89" s="191"/>
      <c r="Q89" s="191"/>
      <c r="R89" s="191"/>
      <c r="S89" s="191"/>
      <c r="T89" s="191">
        <f t="shared" si="84"/>
        <v>0</v>
      </c>
      <c r="U89" s="191"/>
      <c r="V89" s="191"/>
      <c r="W89" s="191"/>
      <c r="X89" s="191"/>
      <c r="Y89" s="191"/>
      <c r="Z89" s="191"/>
      <c r="AA89" s="191">
        <f t="shared" si="85"/>
        <v>0</v>
      </c>
      <c r="AB89" s="191"/>
      <c r="AC89" s="191"/>
      <c r="AD89" s="191"/>
      <c r="AE89" s="191"/>
      <c r="AF89" s="191"/>
      <c r="AG89" s="191"/>
      <c r="AH89" s="191">
        <f t="shared" si="86"/>
        <v>0</v>
      </c>
      <c r="AI89" s="191"/>
      <c r="AJ89" s="191"/>
      <c r="AK89" s="191"/>
      <c r="AL89" s="191"/>
      <c r="AM89" s="191"/>
      <c r="AN89" s="191"/>
      <c r="AO89" s="191">
        <f t="shared" si="87"/>
        <v>0</v>
      </c>
      <c r="AP89" s="191"/>
      <c r="AQ89" s="191"/>
      <c r="AR89" s="191"/>
      <c r="AS89" s="191"/>
      <c r="AT89" s="191"/>
      <c r="AU89" s="191"/>
      <c r="AV89" s="191">
        <f t="shared" si="88"/>
        <v>0</v>
      </c>
      <c r="AW89" s="191"/>
      <c r="AX89" s="191"/>
      <c r="AY89" s="191"/>
      <c r="AZ89" s="191"/>
      <c r="BA89" s="191"/>
      <c r="BB89" s="191"/>
      <c r="BC89" s="191">
        <f t="shared" si="89"/>
        <v>0</v>
      </c>
      <c r="BD89" s="191"/>
      <c r="BE89" s="191"/>
      <c r="BF89" s="191"/>
      <c r="BG89" s="191"/>
      <c r="BH89" s="191"/>
      <c r="BI89" s="191"/>
      <c r="BJ89" s="191">
        <f t="shared" si="90"/>
        <v>0</v>
      </c>
      <c r="BK89" s="191"/>
      <c r="BL89" s="191"/>
      <c r="BM89" s="191"/>
      <c r="BN89" s="191"/>
      <c r="BO89" s="191"/>
      <c r="BP89" s="191"/>
      <c r="BQ89" s="191">
        <f t="shared" si="107"/>
        <v>0</v>
      </c>
      <c r="BR89" s="191"/>
      <c r="BS89" s="191"/>
      <c r="BT89" s="191"/>
      <c r="BU89" s="191"/>
      <c r="BV89" s="191"/>
      <c r="BW89" s="191"/>
      <c r="BX89" s="191">
        <f t="shared" si="108"/>
        <v>0</v>
      </c>
      <c r="BY89" s="191"/>
      <c r="BZ89" s="191"/>
      <c r="CA89" s="191"/>
      <c r="CB89" s="191"/>
      <c r="CC89" s="191"/>
      <c r="CD89" s="191"/>
      <c r="CE89" s="191">
        <f t="shared" si="109"/>
        <v>0</v>
      </c>
      <c r="CF89" s="191"/>
      <c r="CG89" s="191"/>
      <c r="CH89" s="191"/>
      <c r="CI89" s="191"/>
      <c r="CJ89" s="191"/>
      <c r="CK89" s="191"/>
      <c r="CL89" s="191">
        <f t="shared" si="110"/>
        <v>0</v>
      </c>
      <c r="CM89" s="191"/>
      <c r="CN89" s="191"/>
      <c r="CO89" s="191"/>
      <c r="CP89" s="191"/>
      <c r="CQ89" s="191"/>
      <c r="CR89" s="191"/>
      <c r="CS89" s="191">
        <f t="shared" si="111"/>
        <v>0</v>
      </c>
      <c r="CT89" s="191"/>
      <c r="CU89" s="191"/>
      <c r="CV89" s="191"/>
      <c r="CW89" s="191"/>
      <c r="CX89" s="191"/>
      <c r="CY89" s="191"/>
      <c r="CZ89" s="191">
        <f t="shared" si="112"/>
        <v>0</v>
      </c>
      <c r="DA89" s="191"/>
      <c r="DB89" s="191"/>
      <c r="DC89" s="191"/>
      <c r="DD89" s="191"/>
      <c r="DE89" s="191"/>
      <c r="DF89" s="191"/>
      <c r="DG89" s="191">
        <f t="shared" si="113"/>
        <v>0</v>
      </c>
      <c r="DH89" s="191"/>
      <c r="DI89" s="191"/>
      <c r="DJ89" s="191"/>
      <c r="DK89" s="191"/>
      <c r="DL89" s="191"/>
      <c r="DM89" s="191"/>
      <c r="DN89" s="191">
        <f t="shared" si="114"/>
        <v>0</v>
      </c>
      <c r="DO89" s="191"/>
      <c r="DP89" s="191"/>
      <c r="DQ89" s="191"/>
      <c r="DR89" s="191"/>
      <c r="DS89" s="191"/>
      <c r="DT89" s="191"/>
      <c r="DU89" s="191">
        <f t="shared" si="115"/>
        <v>0</v>
      </c>
      <c r="DV89" s="191"/>
      <c r="DW89" s="191"/>
      <c r="DX89" s="191"/>
      <c r="DY89" s="191"/>
      <c r="DZ89" s="191"/>
      <c r="EA89" s="191"/>
      <c r="EB89" s="191">
        <f t="shared" si="116"/>
        <v>0</v>
      </c>
      <c r="EC89" s="191"/>
      <c r="ED89" s="191"/>
      <c r="EE89" s="191"/>
      <c r="EF89" s="191"/>
      <c r="EG89" s="191"/>
      <c r="EH89" s="191"/>
      <c r="EI89" s="191">
        <f t="shared" si="117"/>
        <v>0</v>
      </c>
      <c r="EJ89" s="191"/>
      <c r="EK89" s="191"/>
      <c r="EL89" s="191"/>
      <c r="EM89" s="191"/>
      <c r="EN89" s="191"/>
      <c r="EO89" s="191"/>
      <c r="EP89" s="191">
        <f t="shared" si="118"/>
        <v>0</v>
      </c>
      <c r="EQ89" s="191"/>
      <c r="ER89" s="191"/>
      <c r="ES89" s="191"/>
      <c r="ET89" s="191"/>
      <c r="EU89" s="191"/>
      <c r="EV89" s="191"/>
      <c r="EW89" s="191">
        <f t="shared" si="119"/>
        <v>0</v>
      </c>
      <c r="EX89" s="191"/>
      <c r="EY89" s="191"/>
      <c r="EZ89" s="191"/>
      <c r="FA89" s="191"/>
      <c r="FB89" s="191"/>
      <c r="FC89" s="191"/>
      <c r="FD89" s="191">
        <f t="shared" si="120"/>
        <v>0</v>
      </c>
      <c r="FE89" s="191"/>
      <c r="FF89" s="191"/>
      <c r="FG89" s="191"/>
      <c r="FH89" s="191"/>
      <c r="FI89" s="191"/>
      <c r="FJ89" s="191"/>
      <c r="FK89" s="191">
        <f t="shared" si="121"/>
        <v>0</v>
      </c>
      <c r="FL89" s="191"/>
      <c r="FM89" s="191"/>
      <c r="FN89" s="191"/>
      <c r="FO89" s="191"/>
      <c r="FP89" s="191"/>
      <c r="FQ89" s="191"/>
      <c r="FR89" s="191">
        <f t="shared" si="122"/>
        <v>0</v>
      </c>
      <c r="FS89" s="191"/>
      <c r="FT89" s="191"/>
      <c r="FU89" s="191"/>
      <c r="FV89" s="191"/>
      <c r="FW89" s="191"/>
      <c r="FX89" s="191"/>
      <c r="FY89" s="191">
        <f t="shared" si="91"/>
        <v>0</v>
      </c>
      <c r="FZ89" s="191"/>
      <c r="GA89" s="191"/>
      <c r="GB89" s="191"/>
      <c r="GC89" s="191">
        <v>1752</v>
      </c>
      <c r="GD89" s="191">
        <f t="shared" si="93"/>
        <v>5256</v>
      </c>
      <c r="GE89" s="191"/>
      <c r="GF89" s="191">
        <f t="shared" si="94"/>
        <v>5256</v>
      </c>
      <c r="GG89" s="191">
        <v>147</v>
      </c>
      <c r="GH89" s="191"/>
      <c r="GI89" s="191"/>
      <c r="GJ89" s="191"/>
      <c r="GK89" s="191"/>
      <c r="GL89" s="191"/>
      <c r="GM89" s="191">
        <f t="shared" si="95"/>
        <v>0</v>
      </c>
      <c r="GN89" s="191"/>
      <c r="GO89" s="191"/>
      <c r="GP89" s="191"/>
      <c r="GQ89" s="191"/>
      <c r="GR89" s="191"/>
      <c r="GS89" s="191"/>
      <c r="GT89" s="191">
        <f t="shared" si="96"/>
        <v>0</v>
      </c>
      <c r="GU89" s="191"/>
      <c r="GV89" s="191"/>
      <c r="GW89" s="191"/>
      <c r="GX89" s="191"/>
      <c r="GY89" s="191"/>
      <c r="GZ89" s="191"/>
      <c r="HA89" s="191">
        <f t="shared" si="97"/>
        <v>0</v>
      </c>
      <c r="HB89" s="191"/>
      <c r="HC89" s="191"/>
      <c r="HD89" s="191"/>
      <c r="HE89" s="191"/>
      <c r="HF89" s="191"/>
      <c r="HG89" s="191"/>
      <c r="HH89" s="191">
        <f t="shared" si="98"/>
        <v>0</v>
      </c>
      <c r="HI89" s="191"/>
      <c r="HJ89" s="191"/>
      <c r="HK89" s="191"/>
      <c r="HL89" s="191"/>
      <c r="HM89" s="191"/>
      <c r="HN89" s="191"/>
      <c r="HO89" s="191">
        <f t="shared" si="99"/>
        <v>0</v>
      </c>
      <c r="HP89" s="191"/>
      <c r="HQ89" s="191"/>
      <c r="HR89" s="191"/>
      <c r="HS89" s="191"/>
      <c r="HT89" s="191"/>
      <c r="HU89" s="191"/>
      <c r="HV89" s="191">
        <f t="shared" si="100"/>
        <v>0</v>
      </c>
      <c r="HW89" s="191"/>
      <c r="HX89" s="191"/>
      <c r="HY89" s="191"/>
      <c r="HZ89" s="191"/>
      <c r="IA89" s="191"/>
      <c r="IB89" s="191"/>
      <c r="IC89" s="191">
        <f t="shared" si="101"/>
        <v>0</v>
      </c>
      <c r="ID89" s="191"/>
      <c r="IE89" s="191"/>
      <c r="IF89" s="191"/>
      <c r="IG89" s="191"/>
      <c r="IH89" s="191"/>
      <c r="II89" s="191"/>
      <c r="IJ89" s="191">
        <f t="shared" si="102"/>
        <v>0</v>
      </c>
      <c r="IK89" s="191"/>
      <c r="IL89" s="191"/>
      <c r="IM89" s="191"/>
      <c r="IN89" s="191"/>
      <c r="IO89" s="191"/>
      <c r="IP89" s="191"/>
      <c r="IQ89" s="191">
        <f t="shared" si="103"/>
        <v>0</v>
      </c>
      <c r="IR89" s="191"/>
      <c r="IS89" s="191"/>
      <c r="IT89" s="191"/>
      <c r="IU89" s="191"/>
      <c r="IV89" s="191"/>
      <c r="IW89" s="191"/>
      <c r="IX89" s="191">
        <f t="shared" si="104"/>
        <v>0</v>
      </c>
      <c r="IY89" s="191"/>
      <c r="IZ89" s="191"/>
      <c r="JA89" s="191"/>
      <c r="JB89" s="191"/>
      <c r="JC89" s="191"/>
      <c r="JD89" s="191"/>
      <c r="JE89" s="191">
        <f t="shared" si="105"/>
        <v>0</v>
      </c>
      <c r="JF89" s="191"/>
      <c r="JG89" s="191"/>
      <c r="JH89" s="191"/>
      <c r="JI89" s="191"/>
      <c r="JJ89" s="191"/>
      <c r="JK89" s="191"/>
      <c r="JL89" s="191">
        <f t="shared" si="106"/>
        <v>0</v>
      </c>
      <c r="JM89" s="191"/>
      <c r="JN89" s="191"/>
      <c r="JO89" s="191"/>
      <c r="JP89" s="191"/>
      <c r="JQ89" s="190">
        <f t="shared" si="82"/>
        <v>5256</v>
      </c>
      <c r="JR89" s="190">
        <f t="shared" si="123"/>
        <v>0</v>
      </c>
      <c r="JS89" s="190">
        <f t="shared" si="124"/>
        <v>5256</v>
      </c>
      <c r="JT89" s="9"/>
    </row>
    <row r="90" spans="1:280" ht="18" customHeight="1">
      <c r="A90" s="213">
        <v>19</v>
      </c>
      <c r="B90" s="191" t="s">
        <v>1916</v>
      </c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>
        <f t="shared" si="83"/>
        <v>0</v>
      </c>
      <c r="N90" s="191"/>
      <c r="O90" s="191"/>
      <c r="P90" s="191"/>
      <c r="Q90" s="191"/>
      <c r="R90" s="191"/>
      <c r="S90" s="191"/>
      <c r="T90" s="191">
        <f t="shared" si="84"/>
        <v>0</v>
      </c>
      <c r="U90" s="191"/>
      <c r="V90" s="191"/>
      <c r="W90" s="191"/>
      <c r="X90" s="191"/>
      <c r="Y90" s="191"/>
      <c r="Z90" s="191"/>
      <c r="AA90" s="191">
        <f t="shared" si="85"/>
        <v>0</v>
      </c>
      <c r="AB90" s="191"/>
      <c r="AC90" s="191"/>
      <c r="AD90" s="191"/>
      <c r="AE90" s="191"/>
      <c r="AF90" s="191"/>
      <c r="AG90" s="191"/>
      <c r="AH90" s="191">
        <f t="shared" si="86"/>
        <v>0</v>
      </c>
      <c r="AI90" s="191"/>
      <c r="AJ90" s="191"/>
      <c r="AK90" s="191"/>
      <c r="AL90" s="191"/>
      <c r="AM90" s="191"/>
      <c r="AN90" s="191"/>
      <c r="AO90" s="191">
        <f t="shared" si="87"/>
        <v>0</v>
      </c>
      <c r="AP90" s="191"/>
      <c r="AQ90" s="191"/>
      <c r="AR90" s="191"/>
      <c r="AS90" s="191"/>
      <c r="AT90" s="191"/>
      <c r="AU90" s="191"/>
      <c r="AV90" s="191">
        <f t="shared" si="88"/>
        <v>0</v>
      </c>
      <c r="AW90" s="191"/>
      <c r="AX90" s="191"/>
      <c r="AY90" s="191"/>
      <c r="AZ90" s="191"/>
      <c r="BA90" s="191"/>
      <c r="BB90" s="191"/>
      <c r="BC90" s="191">
        <f t="shared" si="89"/>
        <v>0</v>
      </c>
      <c r="BD90" s="191"/>
      <c r="BE90" s="191"/>
      <c r="BF90" s="191"/>
      <c r="BG90" s="191"/>
      <c r="BH90" s="191"/>
      <c r="BI90" s="191"/>
      <c r="BJ90" s="191">
        <f t="shared" si="90"/>
        <v>0</v>
      </c>
      <c r="BK90" s="191"/>
      <c r="BL90" s="191"/>
      <c r="BM90" s="191"/>
      <c r="BN90" s="191"/>
      <c r="BO90" s="191"/>
      <c r="BP90" s="191"/>
      <c r="BQ90" s="191">
        <f t="shared" si="107"/>
        <v>0</v>
      </c>
      <c r="BR90" s="191"/>
      <c r="BS90" s="191"/>
      <c r="BT90" s="191"/>
      <c r="BU90" s="191"/>
      <c r="BV90" s="191"/>
      <c r="BW90" s="191"/>
      <c r="BX90" s="191">
        <f t="shared" si="108"/>
        <v>0</v>
      </c>
      <c r="BY90" s="191"/>
      <c r="BZ90" s="191"/>
      <c r="CA90" s="191"/>
      <c r="CB90" s="191"/>
      <c r="CC90" s="191"/>
      <c r="CD90" s="191"/>
      <c r="CE90" s="191">
        <f t="shared" si="109"/>
        <v>0</v>
      </c>
      <c r="CF90" s="191"/>
      <c r="CG90" s="191"/>
      <c r="CH90" s="191"/>
      <c r="CI90" s="191"/>
      <c r="CJ90" s="191"/>
      <c r="CK90" s="191"/>
      <c r="CL90" s="191">
        <f t="shared" si="110"/>
        <v>0</v>
      </c>
      <c r="CM90" s="191"/>
      <c r="CN90" s="191"/>
      <c r="CO90" s="191"/>
      <c r="CP90" s="191"/>
      <c r="CQ90" s="191"/>
      <c r="CR90" s="191"/>
      <c r="CS90" s="191">
        <f t="shared" si="111"/>
        <v>0</v>
      </c>
      <c r="CT90" s="191"/>
      <c r="CU90" s="191"/>
      <c r="CV90" s="191"/>
      <c r="CW90" s="191"/>
      <c r="CX90" s="191"/>
      <c r="CY90" s="191"/>
      <c r="CZ90" s="191">
        <f t="shared" si="112"/>
        <v>0</v>
      </c>
      <c r="DA90" s="191"/>
      <c r="DB90" s="191"/>
      <c r="DC90" s="191"/>
      <c r="DD90" s="191"/>
      <c r="DE90" s="191"/>
      <c r="DF90" s="191"/>
      <c r="DG90" s="191">
        <f t="shared" si="113"/>
        <v>0</v>
      </c>
      <c r="DH90" s="191"/>
      <c r="DI90" s="191"/>
      <c r="DJ90" s="191"/>
      <c r="DK90" s="191"/>
      <c r="DL90" s="191"/>
      <c r="DM90" s="191"/>
      <c r="DN90" s="191">
        <f t="shared" si="114"/>
        <v>0</v>
      </c>
      <c r="DO90" s="191"/>
      <c r="DP90" s="191"/>
      <c r="DQ90" s="191"/>
      <c r="DR90" s="191"/>
      <c r="DS90" s="191"/>
      <c r="DT90" s="191"/>
      <c r="DU90" s="191">
        <f t="shared" si="115"/>
        <v>0</v>
      </c>
      <c r="DV90" s="191"/>
      <c r="DW90" s="191"/>
      <c r="DX90" s="191"/>
      <c r="DY90" s="191"/>
      <c r="DZ90" s="191"/>
      <c r="EA90" s="191"/>
      <c r="EB90" s="191">
        <f t="shared" si="116"/>
        <v>0</v>
      </c>
      <c r="EC90" s="191"/>
      <c r="ED90" s="191"/>
      <c r="EE90" s="191"/>
      <c r="EF90" s="191"/>
      <c r="EG90" s="191"/>
      <c r="EH90" s="191"/>
      <c r="EI90" s="191">
        <f t="shared" si="117"/>
        <v>0</v>
      </c>
      <c r="EJ90" s="191"/>
      <c r="EK90" s="191"/>
      <c r="EL90" s="191"/>
      <c r="EM90" s="191"/>
      <c r="EN90" s="191"/>
      <c r="EO90" s="191"/>
      <c r="EP90" s="191">
        <f t="shared" si="118"/>
        <v>0</v>
      </c>
      <c r="EQ90" s="191"/>
      <c r="ER90" s="191"/>
      <c r="ES90" s="191"/>
      <c r="ET90" s="191"/>
      <c r="EU90" s="191"/>
      <c r="EV90" s="191"/>
      <c r="EW90" s="191">
        <f t="shared" si="119"/>
        <v>0</v>
      </c>
      <c r="EX90" s="191"/>
      <c r="EY90" s="191"/>
      <c r="EZ90" s="191"/>
      <c r="FA90" s="191"/>
      <c r="FB90" s="191"/>
      <c r="FC90" s="191"/>
      <c r="FD90" s="191">
        <f t="shared" si="120"/>
        <v>0</v>
      </c>
      <c r="FE90" s="191"/>
      <c r="FF90" s="191"/>
      <c r="FG90" s="191"/>
      <c r="FH90" s="191"/>
      <c r="FI90" s="191"/>
      <c r="FJ90" s="191"/>
      <c r="FK90" s="191">
        <f t="shared" si="121"/>
        <v>0</v>
      </c>
      <c r="FL90" s="191"/>
      <c r="FM90" s="191"/>
      <c r="FN90" s="191"/>
      <c r="FO90" s="191"/>
      <c r="FP90" s="191"/>
      <c r="FQ90" s="191"/>
      <c r="FR90" s="191">
        <f t="shared" si="122"/>
        <v>0</v>
      </c>
      <c r="FS90" s="191"/>
      <c r="FT90" s="191"/>
      <c r="FU90" s="191"/>
      <c r="FV90" s="191"/>
      <c r="FW90" s="191"/>
      <c r="FX90" s="191"/>
      <c r="FY90" s="191">
        <f t="shared" si="91"/>
        <v>0</v>
      </c>
      <c r="FZ90" s="191"/>
      <c r="GA90" s="191"/>
      <c r="GB90" s="191"/>
      <c r="GC90" s="191">
        <v>834</v>
      </c>
      <c r="GD90" s="191">
        <f t="shared" si="93"/>
        <v>2502</v>
      </c>
      <c r="GE90" s="191"/>
      <c r="GF90" s="191">
        <f t="shared" si="94"/>
        <v>2502</v>
      </c>
      <c r="GG90" s="191">
        <v>70</v>
      </c>
      <c r="GH90" s="191"/>
      <c r="GI90" s="191"/>
      <c r="GJ90" s="191"/>
      <c r="GK90" s="191"/>
      <c r="GL90" s="191"/>
      <c r="GM90" s="191">
        <f t="shared" si="95"/>
        <v>0</v>
      </c>
      <c r="GN90" s="191"/>
      <c r="GO90" s="191"/>
      <c r="GP90" s="191"/>
      <c r="GQ90" s="191"/>
      <c r="GR90" s="191"/>
      <c r="GS90" s="191"/>
      <c r="GT90" s="191">
        <f t="shared" si="96"/>
        <v>0</v>
      </c>
      <c r="GU90" s="191"/>
      <c r="GV90" s="191"/>
      <c r="GW90" s="191"/>
      <c r="GX90" s="191"/>
      <c r="GY90" s="191"/>
      <c r="GZ90" s="191"/>
      <c r="HA90" s="191">
        <f t="shared" si="97"/>
        <v>0</v>
      </c>
      <c r="HB90" s="191"/>
      <c r="HC90" s="191"/>
      <c r="HD90" s="191"/>
      <c r="HE90" s="191"/>
      <c r="HF90" s="191"/>
      <c r="HG90" s="191"/>
      <c r="HH90" s="191">
        <f t="shared" si="98"/>
        <v>0</v>
      </c>
      <c r="HI90" s="191"/>
      <c r="HJ90" s="191"/>
      <c r="HK90" s="191"/>
      <c r="HL90" s="191"/>
      <c r="HM90" s="191"/>
      <c r="HN90" s="191"/>
      <c r="HO90" s="191">
        <f t="shared" si="99"/>
        <v>0</v>
      </c>
      <c r="HP90" s="191"/>
      <c r="HQ90" s="191"/>
      <c r="HR90" s="191"/>
      <c r="HS90" s="191"/>
      <c r="HT90" s="191"/>
      <c r="HU90" s="191"/>
      <c r="HV90" s="191">
        <f t="shared" si="100"/>
        <v>0</v>
      </c>
      <c r="HW90" s="191"/>
      <c r="HX90" s="191"/>
      <c r="HY90" s="191"/>
      <c r="HZ90" s="191"/>
      <c r="IA90" s="191"/>
      <c r="IB90" s="191"/>
      <c r="IC90" s="191">
        <f t="shared" si="101"/>
        <v>0</v>
      </c>
      <c r="ID90" s="191"/>
      <c r="IE90" s="191"/>
      <c r="IF90" s="191"/>
      <c r="IG90" s="191"/>
      <c r="IH90" s="191"/>
      <c r="II90" s="191"/>
      <c r="IJ90" s="191">
        <f t="shared" si="102"/>
        <v>0</v>
      </c>
      <c r="IK90" s="191"/>
      <c r="IL90" s="191"/>
      <c r="IM90" s="191"/>
      <c r="IN90" s="191"/>
      <c r="IO90" s="191"/>
      <c r="IP90" s="191"/>
      <c r="IQ90" s="191">
        <f t="shared" si="103"/>
        <v>0</v>
      </c>
      <c r="IR90" s="191"/>
      <c r="IS90" s="191"/>
      <c r="IT90" s="191"/>
      <c r="IU90" s="191"/>
      <c r="IV90" s="191"/>
      <c r="IW90" s="191"/>
      <c r="IX90" s="191">
        <f t="shared" si="104"/>
        <v>0</v>
      </c>
      <c r="IY90" s="191"/>
      <c r="IZ90" s="191"/>
      <c r="JA90" s="191"/>
      <c r="JB90" s="191"/>
      <c r="JC90" s="191"/>
      <c r="JD90" s="191"/>
      <c r="JE90" s="191">
        <f t="shared" si="105"/>
        <v>0</v>
      </c>
      <c r="JF90" s="191"/>
      <c r="JG90" s="191"/>
      <c r="JH90" s="191"/>
      <c r="JI90" s="191"/>
      <c r="JJ90" s="191"/>
      <c r="JK90" s="191"/>
      <c r="JL90" s="191">
        <f t="shared" si="106"/>
        <v>0</v>
      </c>
      <c r="JM90" s="191"/>
      <c r="JN90" s="191"/>
      <c r="JO90" s="191"/>
      <c r="JP90" s="191"/>
      <c r="JQ90" s="190">
        <f t="shared" si="82"/>
        <v>2502</v>
      </c>
      <c r="JR90" s="190">
        <f t="shared" si="123"/>
        <v>0</v>
      </c>
      <c r="JS90" s="190">
        <f t="shared" si="124"/>
        <v>2502</v>
      </c>
      <c r="JT90" s="9"/>
    </row>
    <row r="91" spans="1:280" ht="18" customHeight="1">
      <c r="A91" s="213">
        <v>20</v>
      </c>
      <c r="B91" s="191" t="s">
        <v>1917</v>
      </c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>
        <f t="shared" si="83"/>
        <v>0</v>
      </c>
      <c r="N91" s="191"/>
      <c r="O91" s="191"/>
      <c r="P91" s="191"/>
      <c r="Q91" s="191"/>
      <c r="R91" s="191"/>
      <c r="S91" s="191"/>
      <c r="T91" s="191">
        <f t="shared" si="84"/>
        <v>0</v>
      </c>
      <c r="U91" s="191"/>
      <c r="V91" s="191"/>
      <c r="W91" s="191"/>
      <c r="X91" s="191"/>
      <c r="Y91" s="191"/>
      <c r="Z91" s="191"/>
      <c r="AA91" s="191">
        <f t="shared" si="85"/>
        <v>0</v>
      </c>
      <c r="AB91" s="191"/>
      <c r="AC91" s="191"/>
      <c r="AD91" s="191"/>
      <c r="AE91" s="191"/>
      <c r="AF91" s="191"/>
      <c r="AG91" s="191"/>
      <c r="AH91" s="191">
        <f t="shared" si="86"/>
        <v>0</v>
      </c>
      <c r="AI91" s="191"/>
      <c r="AJ91" s="191"/>
      <c r="AK91" s="191"/>
      <c r="AL91" s="191"/>
      <c r="AM91" s="191"/>
      <c r="AN91" s="191"/>
      <c r="AO91" s="191">
        <f t="shared" si="87"/>
        <v>0</v>
      </c>
      <c r="AP91" s="191"/>
      <c r="AQ91" s="191"/>
      <c r="AR91" s="191"/>
      <c r="AS91" s="191"/>
      <c r="AT91" s="191"/>
      <c r="AU91" s="191"/>
      <c r="AV91" s="191">
        <f t="shared" si="88"/>
        <v>0</v>
      </c>
      <c r="AW91" s="191"/>
      <c r="AX91" s="191"/>
      <c r="AY91" s="191"/>
      <c r="AZ91" s="191"/>
      <c r="BA91" s="191"/>
      <c r="BB91" s="191"/>
      <c r="BC91" s="191">
        <f t="shared" si="89"/>
        <v>0</v>
      </c>
      <c r="BD91" s="191"/>
      <c r="BE91" s="191"/>
      <c r="BF91" s="191"/>
      <c r="BG91" s="191"/>
      <c r="BH91" s="191"/>
      <c r="BI91" s="191"/>
      <c r="BJ91" s="191">
        <f t="shared" si="90"/>
        <v>0</v>
      </c>
      <c r="BK91" s="191"/>
      <c r="BL91" s="191"/>
      <c r="BM91" s="191"/>
      <c r="BN91" s="191"/>
      <c r="BO91" s="191"/>
      <c r="BP91" s="191"/>
      <c r="BQ91" s="191">
        <f t="shared" si="107"/>
        <v>0</v>
      </c>
      <c r="BR91" s="191"/>
      <c r="BS91" s="191"/>
      <c r="BT91" s="191"/>
      <c r="BU91" s="191"/>
      <c r="BV91" s="191"/>
      <c r="BW91" s="191"/>
      <c r="BX91" s="191">
        <f t="shared" si="108"/>
        <v>0</v>
      </c>
      <c r="BY91" s="191"/>
      <c r="BZ91" s="191"/>
      <c r="CA91" s="191"/>
      <c r="CB91" s="191"/>
      <c r="CC91" s="191"/>
      <c r="CD91" s="191"/>
      <c r="CE91" s="191">
        <f t="shared" si="109"/>
        <v>0</v>
      </c>
      <c r="CF91" s="191"/>
      <c r="CG91" s="191"/>
      <c r="CH91" s="191"/>
      <c r="CI91" s="191"/>
      <c r="CJ91" s="191"/>
      <c r="CK91" s="191"/>
      <c r="CL91" s="191">
        <f t="shared" si="110"/>
        <v>0</v>
      </c>
      <c r="CM91" s="191"/>
      <c r="CN91" s="191"/>
      <c r="CO91" s="191"/>
      <c r="CP91" s="191"/>
      <c r="CQ91" s="191"/>
      <c r="CR91" s="191"/>
      <c r="CS91" s="191">
        <f t="shared" si="111"/>
        <v>0</v>
      </c>
      <c r="CT91" s="191"/>
      <c r="CU91" s="191"/>
      <c r="CV91" s="191"/>
      <c r="CW91" s="191"/>
      <c r="CX91" s="191"/>
      <c r="CY91" s="191"/>
      <c r="CZ91" s="191">
        <f t="shared" si="112"/>
        <v>0</v>
      </c>
      <c r="DA91" s="191"/>
      <c r="DB91" s="191"/>
      <c r="DC91" s="191"/>
      <c r="DD91" s="191"/>
      <c r="DE91" s="191"/>
      <c r="DF91" s="191"/>
      <c r="DG91" s="191">
        <f t="shared" si="113"/>
        <v>0</v>
      </c>
      <c r="DH91" s="191"/>
      <c r="DI91" s="191"/>
      <c r="DJ91" s="191"/>
      <c r="DK91" s="191"/>
      <c r="DL91" s="191"/>
      <c r="DM91" s="191"/>
      <c r="DN91" s="191">
        <f t="shared" si="114"/>
        <v>0</v>
      </c>
      <c r="DO91" s="191"/>
      <c r="DP91" s="191"/>
      <c r="DQ91" s="191"/>
      <c r="DR91" s="191"/>
      <c r="DS91" s="191"/>
      <c r="DT91" s="191"/>
      <c r="DU91" s="191">
        <f t="shared" si="115"/>
        <v>0</v>
      </c>
      <c r="DV91" s="191"/>
      <c r="DW91" s="191"/>
      <c r="DX91" s="191"/>
      <c r="DY91" s="191"/>
      <c r="DZ91" s="191"/>
      <c r="EA91" s="191"/>
      <c r="EB91" s="191">
        <f t="shared" si="116"/>
        <v>0</v>
      </c>
      <c r="EC91" s="191"/>
      <c r="ED91" s="191"/>
      <c r="EE91" s="191"/>
      <c r="EF91" s="191"/>
      <c r="EG91" s="191"/>
      <c r="EH91" s="191"/>
      <c r="EI91" s="191">
        <f t="shared" si="117"/>
        <v>0</v>
      </c>
      <c r="EJ91" s="191"/>
      <c r="EK91" s="191"/>
      <c r="EL91" s="191"/>
      <c r="EM91" s="191"/>
      <c r="EN91" s="191"/>
      <c r="EO91" s="191"/>
      <c r="EP91" s="191">
        <f t="shared" si="118"/>
        <v>0</v>
      </c>
      <c r="EQ91" s="191"/>
      <c r="ER91" s="191"/>
      <c r="ES91" s="191"/>
      <c r="ET91" s="191"/>
      <c r="EU91" s="191"/>
      <c r="EV91" s="191"/>
      <c r="EW91" s="191">
        <f t="shared" si="119"/>
        <v>0</v>
      </c>
      <c r="EX91" s="191"/>
      <c r="EY91" s="191"/>
      <c r="EZ91" s="191"/>
      <c r="FA91" s="191"/>
      <c r="FB91" s="191"/>
      <c r="FC91" s="191"/>
      <c r="FD91" s="191">
        <f t="shared" si="120"/>
        <v>0</v>
      </c>
      <c r="FE91" s="191"/>
      <c r="FF91" s="191"/>
      <c r="FG91" s="191"/>
      <c r="FH91" s="191"/>
      <c r="FI91" s="191"/>
      <c r="FJ91" s="191"/>
      <c r="FK91" s="191">
        <f t="shared" si="121"/>
        <v>0</v>
      </c>
      <c r="FL91" s="191"/>
      <c r="FM91" s="191"/>
      <c r="FN91" s="191"/>
      <c r="FO91" s="191"/>
      <c r="FP91" s="191"/>
      <c r="FQ91" s="191"/>
      <c r="FR91" s="191">
        <f t="shared" si="122"/>
        <v>0</v>
      </c>
      <c r="FS91" s="191"/>
      <c r="FT91" s="191"/>
      <c r="FU91" s="191"/>
      <c r="FV91" s="191"/>
      <c r="FW91" s="191"/>
      <c r="FX91" s="191"/>
      <c r="FY91" s="191">
        <f t="shared" si="91"/>
        <v>0</v>
      </c>
      <c r="FZ91" s="191"/>
      <c r="GA91" s="191"/>
      <c r="GB91" s="191"/>
      <c r="GC91" s="191">
        <v>2456</v>
      </c>
      <c r="GD91" s="191">
        <f t="shared" si="93"/>
        <v>7368</v>
      </c>
      <c r="GE91" s="191"/>
      <c r="GF91" s="191">
        <f t="shared" si="94"/>
        <v>7368</v>
      </c>
      <c r="GG91" s="191">
        <v>206</v>
      </c>
      <c r="GH91" s="191"/>
      <c r="GI91" s="191"/>
      <c r="GJ91" s="191"/>
      <c r="GK91" s="191"/>
      <c r="GL91" s="191"/>
      <c r="GM91" s="191">
        <f t="shared" si="95"/>
        <v>0</v>
      </c>
      <c r="GN91" s="191"/>
      <c r="GO91" s="191"/>
      <c r="GP91" s="191"/>
      <c r="GQ91" s="191"/>
      <c r="GR91" s="191"/>
      <c r="GS91" s="191"/>
      <c r="GT91" s="191">
        <f t="shared" si="96"/>
        <v>0</v>
      </c>
      <c r="GU91" s="191"/>
      <c r="GV91" s="191"/>
      <c r="GW91" s="191"/>
      <c r="GX91" s="191"/>
      <c r="GY91" s="191"/>
      <c r="GZ91" s="191"/>
      <c r="HA91" s="191">
        <f t="shared" si="97"/>
        <v>0</v>
      </c>
      <c r="HB91" s="191"/>
      <c r="HC91" s="191"/>
      <c r="HD91" s="191"/>
      <c r="HE91" s="191"/>
      <c r="HF91" s="191"/>
      <c r="HG91" s="191"/>
      <c r="HH91" s="191">
        <f t="shared" si="98"/>
        <v>0</v>
      </c>
      <c r="HI91" s="191"/>
      <c r="HJ91" s="191"/>
      <c r="HK91" s="191"/>
      <c r="HL91" s="191"/>
      <c r="HM91" s="191"/>
      <c r="HN91" s="191"/>
      <c r="HO91" s="191">
        <f t="shared" si="99"/>
        <v>0</v>
      </c>
      <c r="HP91" s="191"/>
      <c r="HQ91" s="191"/>
      <c r="HR91" s="191"/>
      <c r="HS91" s="191"/>
      <c r="HT91" s="191"/>
      <c r="HU91" s="191"/>
      <c r="HV91" s="191">
        <f t="shared" si="100"/>
        <v>0</v>
      </c>
      <c r="HW91" s="191"/>
      <c r="HX91" s="191"/>
      <c r="HY91" s="191"/>
      <c r="HZ91" s="191"/>
      <c r="IA91" s="191"/>
      <c r="IB91" s="191"/>
      <c r="IC91" s="191">
        <f t="shared" si="101"/>
        <v>0</v>
      </c>
      <c r="ID91" s="191"/>
      <c r="IE91" s="191"/>
      <c r="IF91" s="191"/>
      <c r="IG91" s="191"/>
      <c r="IH91" s="191"/>
      <c r="II91" s="191"/>
      <c r="IJ91" s="191">
        <f t="shared" si="102"/>
        <v>0</v>
      </c>
      <c r="IK91" s="191"/>
      <c r="IL91" s="191"/>
      <c r="IM91" s="191"/>
      <c r="IN91" s="191"/>
      <c r="IO91" s="191"/>
      <c r="IP91" s="191"/>
      <c r="IQ91" s="191">
        <f t="shared" si="103"/>
        <v>0</v>
      </c>
      <c r="IR91" s="191"/>
      <c r="IS91" s="191"/>
      <c r="IT91" s="191"/>
      <c r="IU91" s="191"/>
      <c r="IV91" s="191"/>
      <c r="IW91" s="191"/>
      <c r="IX91" s="191">
        <f t="shared" si="104"/>
        <v>0</v>
      </c>
      <c r="IY91" s="191"/>
      <c r="IZ91" s="191"/>
      <c r="JA91" s="191"/>
      <c r="JB91" s="191"/>
      <c r="JC91" s="191"/>
      <c r="JD91" s="191"/>
      <c r="JE91" s="191">
        <f t="shared" si="105"/>
        <v>0</v>
      </c>
      <c r="JF91" s="191"/>
      <c r="JG91" s="191"/>
      <c r="JH91" s="191"/>
      <c r="JI91" s="191"/>
      <c r="JJ91" s="191"/>
      <c r="JK91" s="191"/>
      <c r="JL91" s="191">
        <f t="shared" si="106"/>
        <v>0</v>
      </c>
      <c r="JM91" s="191"/>
      <c r="JN91" s="191"/>
      <c r="JO91" s="191"/>
      <c r="JP91" s="191"/>
      <c r="JQ91" s="190">
        <f t="shared" si="82"/>
        <v>7368</v>
      </c>
      <c r="JR91" s="190">
        <f t="shared" si="123"/>
        <v>0</v>
      </c>
      <c r="JS91" s="190">
        <f t="shared" si="124"/>
        <v>7368</v>
      </c>
      <c r="JT91" s="9"/>
    </row>
    <row r="92" spans="1:280" ht="18" customHeight="1">
      <c r="A92" s="213">
        <v>21</v>
      </c>
      <c r="B92" s="191" t="s">
        <v>1918</v>
      </c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>
        <f t="shared" si="83"/>
        <v>0</v>
      </c>
      <c r="N92" s="191"/>
      <c r="O92" s="191"/>
      <c r="P92" s="191"/>
      <c r="Q92" s="191"/>
      <c r="R92" s="191"/>
      <c r="S92" s="191"/>
      <c r="T92" s="191">
        <f t="shared" si="84"/>
        <v>0</v>
      </c>
      <c r="U92" s="191"/>
      <c r="V92" s="191"/>
      <c r="W92" s="191"/>
      <c r="X92" s="191"/>
      <c r="Y92" s="191"/>
      <c r="Z92" s="191"/>
      <c r="AA92" s="191">
        <f t="shared" si="85"/>
        <v>0</v>
      </c>
      <c r="AB92" s="191"/>
      <c r="AC92" s="191"/>
      <c r="AD92" s="191"/>
      <c r="AE92" s="191"/>
      <c r="AF92" s="191"/>
      <c r="AG92" s="191"/>
      <c r="AH92" s="191">
        <f t="shared" si="86"/>
        <v>0</v>
      </c>
      <c r="AI92" s="191"/>
      <c r="AJ92" s="191"/>
      <c r="AK92" s="191"/>
      <c r="AL92" s="191"/>
      <c r="AM92" s="191"/>
      <c r="AN92" s="191"/>
      <c r="AO92" s="191">
        <f t="shared" si="87"/>
        <v>0</v>
      </c>
      <c r="AP92" s="191"/>
      <c r="AQ92" s="191"/>
      <c r="AR92" s="191"/>
      <c r="AS92" s="191"/>
      <c r="AT92" s="191"/>
      <c r="AU92" s="191"/>
      <c r="AV92" s="191">
        <f t="shared" si="88"/>
        <v>0</v>
      </c>
      <c r="AW92" s="191"/>
      <c r="AX92" s="191"/>
      <c r="AY92" s="191"/>
      <c r="AZ92" s="191"/>
      <c r="BA92" s="191"/>
      <c r="BB92" s="191"/>
      <c r="BC92" s="191">
        <f t="shared" si="89"/>
        <v>0</v>
      </c>
      <c r="BD92" s="191"/>
      <c r="BE92" s="191"/>
      <c r="BF92" s="191"/>
      <c r="BG92" s="191"/>
      <c r="BH92" s="191"/>
      <c r="BI92" s="191"/>
      <c r="BJ92" s="191">
        <f t="shared" si="90"/>
        <v>0</v>
      </c>
      <c r="BK92" s="191"/>
      <c r="BL92" s="191"/>
      <c r="BM92" s="191"/>
      <c r="BN92" s="191"/>
      <c r="BO92" s="191"/>
      <c r="BP92" s="191"/>
      <c r="BQ92" s="191">
        <f t="shared" si="107"/>
        <v>0</v>
      </c>
      <c r="BR92" s="191"/>
      <c r="BS92" s="191"/>
      <c r="BT92" s="191"/>
      <c r="BU92" s="191"/>
      <c r="BV92" s="191"/>
      <c r="BW92" s="191"/>
      <c r="BX92" s="191">
        <f t="shared" si="108"/>
        <v>0</v>
      </c>
      <c r="BY92" s="191"/>
      <c r="BZ92" s="191"/>
      <c r="CA92" s="191"/>
      <c r="CB92" s="191"/>
      <c r="CC92" s="191"/>
      <c r="CD92" s="191"/>
      <c r="CE92" s="191">
        <f t="shared" si="109"/>
        <v>0</v>
      </c>
      <c r="CF92" s="191"/>
      <c r="CG92" s="191"/>
      <c r="CH92" s="191"/>
      <c r="CI92" s="191"/>
      <c r="CJ92" s="191"/>
      <c r="CK92" s="191"/>
      <c r="CL92" s="191">
        <f t="shared" si="110"/>
        <v>0</v>
      </c>
      <c r="CM92" s="191"/>
      <c r="CN92" s="191"/>
      <c r="CO92" s="191"/>
      <c r="CP92" s="191"/>
      <c r="CQ92" s="191"/>
      <c r="CR92" s="191"/>
      <c r="CS92" s="191">
        <f t="shared" si="111"/>
        <v>0</v>
      </c>
      <c r="CT92" s="191"/>
      <c r="CU92" s="191"/>
      <c r="CV92" s="191"/>
      <c r="CW92" s="191"/>
      <c r="CX92" s="191"/>
      <c r="CY92" s="191"/>
      <c r="CZ92" s="191">
        <f t="shared" si="112"/>
        <v>0</v>
      </c>
      <c r="DA92" s="191"/>
      <c r="DB92" s="191"/>
      <c r="DC92" s="191"/>
      <c r="DD92" s="191"/>
      <c r="DE92" s="191"/>
      <c r="DF92" s="191"/>
      <c r="DG92" s="191">
        <f t="shared" si="113"/>
        <v>0</v>
      </c>
      <c r="DH92" s="191"/>
      <c r="DI92" s="191"/>
      <c r="DJ92" s="191"/>
      <c r="DK92" s="191"/>
      <c r="DL92" s="191"/>
      <c r="DM92" s="191"/>
      <c r="DN92" s="191">
        <f t="shared" si="114"/>
        <v>0</v>
      </c>
      <c r="DO92" s="191"/>
      <c r="DP92" s="191"/>
      <c r="DQ92" s="191"/>
      <c r="DR92" s="191"/>
      <c r="DS92" s="191"/>
      <c r="DT92" s="191"/>
      <c r="DU92" s="191">
        <f t="shared" si="115"/>
        <v>0</v>
      </c>
      <c r="DV92" s="191"/>
      <c r="DW92" s="191"/>
      <c r="DX92" s="191"/>
      <c r="DY92" s="191"/>
      <c r="DZ92" s="191"/>
      <c r="EA92" s="191"/>
      <c r="EB92" s="191">
        <f t="shared" si="116"/>
        <v>0</v>
      </c>
      <c r="EC92" s="191"/>
      <c r="ED92" s="191"/>
      <c r="EE92" s="191"/>
      <c r="EF92" s="191"/>
      <c r="EG92" s="191"/>
      <c r="EH92" s="191"/>
      <c r="EI92" s="191">
        <f t="shared" si="117"/>
        <v>0</v>
      </c>
      <c r="EJ92" s="191"/>
      <c r="EK92" s="191"/>
      <c r="EL92" s="191"/>
      <c r="EM92" s="191"/>
      <c r="EN92" s="191"/>
      <c r="EO92" s="191"/>
      <c r="EP92" s="191">
        <f t="shared" si="118"/>
        <v>0</v>
      </c>
      <c r="EQ92" s="191"/>
      <c r="ER92" s="191"/>
      <c r="ES92" s="191"/>
      <c r="ET92" s="191"/>
      <c r="EU92" s="191"/>
      <c r="EV92" s="191"/>
      <c r="EW92" s="191">
        <f t="shared" si="119"/>
        <v>0</v>
      </c>
      <c r="EX92" s="191"/>
      <c r="EY92" s="191"/>
      <c r="EZ92" s="191"/>
      <c r="FA92" s="191"/>
      <c r="FB92" s="191"/>
      <c r="FC92" s="191"/>
      <c r="FD92" s="191">
        <f t="shared" si="120"/>
        <v>0</v>
      </c>
      <c r="FE92" s="191"/>
      <c r="FF92" s="191"/>
      <c r="FG92" s="191"/>
      <c r="FH92" s="191"/>
      <c r="FI92" s="191"/>
      <c r="FJ92" s="191"/>
      <c r="FK92" s="191">
        <f t="shared" si="121"/>
        <v>0</v>
      </c>
      <c r="FL92" s="191"/>
      <c r="FM92" s="191"/>
      <c r="FN92" s="191"/>
      <c r="FO92" s="191"/>
      <c r="FP92" s="191"/>
      <c r="FQ92" s="191"/>
      <c r="FR92" s="191">
        <f t="shared" si="122"/>
        <v>0</v>
      </c>
      <c r="FS92" s="191"/>
      <c r="FT92" s="191"/>
      <c r="FU92" s="191"/>
      <c r="FV92" s="191"/>
      <c r="FW92" s="191"/>
      <c r="FX92" s="191"/>
      <c r="FY92" s="191">
        <f t="shared" si="91"/>
        <v>0</v>
      </c>
      <c r="FZ92" s="191"/>
      <c r="GA92" s="191"/>
      <c r="GB92" s="191"/>
      <c r="GC92" s="191">
        <f t="shared" si="92"/>
        <v>0</v>
      </c>
      <c r="GD92" s="191">
        <f t="shared" si="93"/>
        <v>0</v>
      </c>
      <c r="GE92" s="191"/>
      <c r="GF92" s="191">
        <f t="shared" si="94"/>
        <v>0</v>
      </c>
      <c r="GG92" s="191"/>
      <c r="GH92" s="191"/>
      <c r="GI92" s="191"/>
      <c r="GJ92" s="191"/>
      <c r="GK92" s="191"/>
      <c r="GL92" s="191"/>
      <c r="GM92" s="191">
        <f t="shared" si="95"/>
        <v>0</v>
      </c>
      <c r="GN92" s="191"/>
      <c r="GO92" s="191"/>
      <c r="GP92" s="191"/>
      <c r="GQ92" s="191"/>
      <c r="GR92" s="191"/>
      <c r="GS92" s="191"/>
      <c r="GT92" s="191">
        <f t="shared" si="96"/>
        <v>0</v>
      </c>
      <c r="GU92" s="191"/>
      <c r="GV92" s="191"/>
      <c r="GW92" s="191"/>
      <c r="GX92" s="191"/>
      <c r="GY92" s="191"/>
      <c r="GZ92" s="191"/>
      <c r="HA92" s="191">
        <f t="shared" si="97"/>
        <v>0</v>
      </c>
      <c r="HB92" s="191"/>
      <c r="HC92" s="191"/>
      <c r="HD92" s="191"/>
      <c r="HE92" s="191"/>
      <c r="HF92" s="191"/>
      <c r="HG92" s="191"/>
      <c r="HH92" s="191">
        <f t="shared" si="98"/>
        <v>0</v>
      </c>
      <c r="HI92" s="191"/>
      <c r="HJ92" s="191"/>
      <c r="HK92" s="191"/>
      <c r="HL92" s="191"/>
      <c r="HM92" s="191"/>
      <c r="HN92" s="191"/>
      <c r="HO92" s="191">
        <f t="shared" si="99"/>
        <v>0</v>
      </c>
      <c r="HP92" s="191"/>
      <c r="HQ92" s="191"/>
      <c r="HR92" s="191"/>
      <c r="HS92" s="191"/>
      <c r="HT92" s="191"/>
      <c r="HU92" s="191"/>
      <c r="HV92" s="191">
        <f t="shared" si="100"/>
        <v>0</v>
      </c>
      <c r="HW92" s="191"/>
      <c r="HX92" s="191"/>
      <c r="HY92" s="191"/>
      <c r="HZ92" s="191"/>
      <c r="IA92" s="191"/>
      <c r="IB92" s="191"/>
      <c r="IC92" s="191">
        <f t="shared" si="101"/>
        <v>0</v>
      </c>
      <c r="ID92" s="191"/>
      <c r="IE92" s="191"/>
      <c r="IF92" s="191"/>
      <c r="IG92" s="191"/>
      <c r="IH92" s="191"/>
      <c r="II92" s="191"/>
      <c r="IJ92" s="191">
        <f t="shared" si="102"/>
        <v>0</v>
      </c>
      <c r="IK92" s="191"/>
      <c r="IL92" s="191"/>
      <c r="IM92" s="191"/>
      <c r="IN92" s="191"/>
      <c r="IO92" s="191"/>
      <c r="IP92" s="191"/>
      <c r="IQ92" s="191">
        <f t="shared" si="103"/>
        <v>0</v>
      </c>
      <c r="IR92" s="191"/>
      <c r="IS92" s="191"/>
      <c r="IT92" s="191"/>
      <c r="IU92" s="191"/>
      <c r="IV92" s="191"/>
      <c r="IW92" s="191"/>
      <c r="IX92" s="191">
        <f t="shared" si="104"/>
        <v>0</v>
      </c>
      <c r="IY92" s="191"/>
      <c r="IZ92" s="191"/>
      <c r="JA92" s="191"/>
      <c r="JB92" s="191"/>
      <c r="JC92" s="191"/>
      <c r="JD92" s="191"/>
      <c r="JE92" s="191">
        <f t="shared" si="105"/>
        <v>0</v>
      </c>
      <c r="JF92" s="191"/>
      <c r="JG92" s="191"/>
      <c r="JH92" s="191"/>
      <c r="JI92" s="191"/>
      <c r="JJ92" s="191"/>
      <c r="JK92" s="191"/>
      <c r="JL92" s="191">
        <f t="shared" si="106"/>
        <v>0</v>
      </c>
      <c r="JM92" s="191"/>
      <c r="JN92" s="191"/>
      <c r="JO92" s="191"/>
      <c r="JP92" s="191"/>
      <c r="JQ92" s="190">
        <f t="shared" si="82"/>
        <v>0</v>
      </c>
      <c r="JR92" s="190">
        <f t="shared" si="123"/>
        <v>0</v>
      </c>
      <c r="JS92" s="190">
        <f t="shared" si="124"/>
        <v>0</v>
      </c>
      <c r="JT92" s="9"/>
    </row>
    <row r="93" spans="1:280" ht="18" customHeight="1">
      <c r="A93" s="213">
        <v>22</v>
      </c>
      <c r="B93" s="191" t="s">
        <v>1919</v>
      </c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>
        <f t="shared" si="83"/>
        <v>0</v>
      </c>
      <c r="N93" s="191"/>
      <c r="O93" s="191"/>
      <c r="P93" s="191"/>
      <c r="Q93" s="191"/>
      <c r="R93" s="191"/>
      <c r="S93" s="191"/>
      <c r="T93" s="191">
        <f t="shared" si="84"/>
        <v>0</v>
      </c>
      <c r="U93" s="191"/>
      <c r="V93" s="191"/>
      <c r="W93" s="191"/>
      <c r="X93" s="191"/>
      <c r="Y93" s="191"/>
      <c r="Z93" s="191"/>
      <c r="AA93" s="191">
        <f t="shared" si="85"/>
        <v>0</v>
      </c>
      <c r="AB93" s="191"/>
      <c r="AC93" s="191"/>
      <c r="AD93" s="191"/>
      <c r="AE93" s="191"/>
      <c r="AF93" s="191"/>
      <c r="AG93" s="191"/>
      <c r="AH93" s="191">
        <f t="shared" si="86"/>
        <v>0</v>
      </c>
      <c r="AI93" s="191"/>
      <c r="AJ93" s="191"/>
      <c r="AK93" s="191"/>
      <c r="AL93" s="191"/>
      <c r="AM93" s="191"/>
      <c r="AN93" s="191"/>
      <c r="AO93" s="191">
        <f t="shared" si="87"/>
        <v>0</v>
      </c>
      <c r="AP93" s="191"/>
      <c r="AQ93" s="191"/>
      <c r="AR93" s="191"/>
      <c r="AS93" s="191"/>
      <c r="AT93" s="191"/>
      <c r="AU93" s="191"/>
      <c r="AV93" s="191">
        <f t="shared" si="88"/>
        <v>0</v>
      </c>
      <c r="AW93" s="191"/>
      <c r="AX93" s="191"/>
      <c r="AY93" s="191"/>
      <c r="AZ93" s="191"/>
      <c r="BA93" s="191"/>
      <c r="BB93" s="191"/>
      <c r="BC93" s="191">
        <f t="shared" si="89"/>
        <v>0</v>
      </c>
      <c r="BD93" s="191"/>
      <c r="BE93" s="191"/>
      <c r="BF93" s="191"/>
      <c r="BG93" s="191"/>
      <c r="BH93" s="191"/>
      <c r="BI93" s="191"/>
      <c r="BJ93" s="191">
        <f t="shared" si="90"/>
        <v>0</v>
      </c>
      <c r="BK93" s="191"/>
      <c r="BL93" s="191"/>
      <c r="BM93" s="191"/>
      <c r="BN93" s="191"/>
      <c r="BO93" s="191"/>
      <c r="BP93" s="191"/>
      <c r="BQ93" s="191">
        <f t="shared" si="107"/>
        <v>0</v>
      </c>
      <c r="BR93" s="191"/>
      <c r="BS93" s="191"/>
      <c r="BT93" s="191"/>
      <c r="BU93" s="191"/>
      <c r="BV93" s="191"/>
      <c r="BW93" s="191"/>
      <c r="BX93" s="191">
        <f t="shared" si="108"/>
        <v>0</v>
      </c>
      <c r="BY93" s="191"/>
      <c r="BZ93" s="191"/>
      <c r="CA93" s="191"/>
      <c r="CB93" s="191"/>
      <c r="CC93" s="191"/>
      <c r="CD93" s="191"/>
      <c r="CE93" s="191">
        <f t="shared" si="109"/>
        <v>0</v>
      </c>
      <c r="CF93" s="191"/>
      <c r="CG93" s="191"/>
      <c r="CH93" s="191"/>
      <c r="CI93" s="191"/>
      <c r="CJ93" s="191"/>
      <c r="CK93" s="191"/>
      <c r="CL93" s="191">
        <f t="shared" si="110"/>
        <v>0</v>
      </c>
      <c r="CM93" s="191"/>
      <c r="CN93" s="191"/>
      <c r="CO93" s="191"/>
      <c r="CP93" s="191"/>
      <c r="CQ93" s="191"/>
      <c r="CR93" s="191"/>
      <c r="CS93" s="191">
        <f t="shared" si="111"/>
        <v>0</v>
      </c>
      <c r="CT93" s="191"/>
      <c r="CU93" s="191"/>
      <c r="CV93" s="191"/>
      <c r="CW93" s="191"/>
      <c r="CX93" s="191"/>
      <c r="CY93" s="191"/>
      <c r="CZ93" s="191">
        <f t="shared" si="112"/>
        <v>0</v>
      </c>
      <c r="DA93" s="191"/>
      <c r="DB93" s="191"/>
      <c r="DC93" s="191"/>
      <c r="DD93" s="191"/>
      <c r="DE93" s="191"/>
      <c r="DF93" s="191"/>
      <c r="DG93" s="191">
        <f t="shared" si="113"/>
        <v>0</v>
      </c>
      <c r="DH93" s="191"/>
      <c r="DI93" s="191"/>
      <c r="DJ93" s="191"/>
      <c r="DK93" s="191"/>
      <c r="DL93" s="191"/>
      <c r="DM93" s="191"/>
      <c r="DN93" s="191">
        <f t="shared" si="114"/>
        <v>0</v>
      </c>
      <c r="DO93" s="191"/>
      <c r="DP93" s="191"/>
      <c r="DQ93" s="191"/>
      <c r="DR93" s="191"/>
      <c r="DS93" s="191"/>
      <c r="DT93" s="191"/>
      <c r="DU93" s="191">
        <f t="shared" si="115"/>
        <v>0</v>
      </c>
      <c r="DV93" s="191"/>
      <c r="DW93" s="191"/>
      <c r="DX93" s="191"/>
      <c r="DY93" s="191"/>
      <c r="DZ93" s="191"/>
      <c r="EA93" s="191"/>
      <c r="EB93" s="191">
        <f t="shared" si="116"/>
        <v>0</v>
      </c>
      <c r="EC93" s="191"/>
      <c r="ED93" s="191"/>
      <c r="EE93" s="191"/>
      <c r="EF93" s="191"/>
      <c r="EG93" s="191"/>
      <c r="EH93" s="191"/>
      <c r="EI93" s="191">
        <f t="shared" si="117"/>
        <v>0</v>
      </c>
      <c r="EJ93" s="191"/>
      <c r="EK93" s="191"/>
      <c r="EL93" s="191"/>
      <c r="EM93" s="191"/>
      <c r="EN93" s="191"/>
      <c r="EO93" s="191"/>
      <c r="EP93" s="191">
        <f t="shared" si="118"/>
        <v>0</v>
      </c>
      <c r="EQ93" s="191"/>
      <c r="ER93" s="191"/>
      <c r="ES93" s="191"/>
      <c r="ET93" s="191"/>
      <c r="EU93" s="191"/>
      <c r="EV93" s="191"/>
      <c r="EW93" s="191">
        <f t="shared" si="119"/>
        <v>0</v>
      </c>
      <c r="EX93" s="191"/>
      <c r="EY93" s="191"/>
      <c r="EZ93" s="191"/>
      <c r="FA93" s="191"/>
      <c r="FB93" s="191"/>
      <c r="FC93" s="191"/>
      <c r="FD93" s="191">
        <f t="shared" si="120"/>
        <v>0</v>
      </c>
      <c r="FE93" s="191"/>
      <c r="FF93" s="191"/>
      <c r="FG93" s="191"/>
      <c r="FH93" s="191"/>
      <c r="FI93" s="191"/>
      <c r="FJ93" s="191"/>
      <c r="FK93" s="191">
        <f t="shared" si="121"/>
        <v>0</v>
      </c>
      <c r="FL93" s="191"/>
      <c r="FM93" s="191"/>
      <c r="FN93" s="191"/>
      <c r="FO93" s="191"/>
      <c r="FP93" s="191"/>
      <c r="FQ93" s="191"/>
      <c r="FR93" s="191">
        <f t="shared" si="122"/>
        <v>0</v>
      </c>
      <c r="FS93" s="191"/>
      <c r="FT93" s="191"/>
      <c r="FU93" s="191"/>
      <c r="FV93" s="191"/>
      <c r="FW93" s="191"/>
      <c r="FX93" s="191"/>
      <c r="FY93" s="191">
        <f t="shared" si="91"/>
        <v>0</v>
      </c>
      <c r="FZ93" s="191"/>
      <c r="GA93" s="191"/>
      <c r="GB93" s="191"/>
      <c r="GC93" s="191">
        <f t="shared" si="92"/>
        <v>0</v>
      </c>
      <c r="GD93" s="191">
        <f t="shared" si="93"/>
        <v>0</v>
      </c>
      <c r="GE93" s="191"/>
      <c r="GF93" s="191">
        <f t="shared" si="94"/>
        <v>0</v>
      </c>
      <c r="GG93" s="191"/>
      <c r="GH93" s="191"/>
      <c r="GI93" s="191"/>
      <c r="GJ93" s="191"/>
      <c r="GK93" s="191"/>
      <c r="GL93" s="191"/>
      <c r="GM93" s="191">
        <f t="shared" si="95"/>
        <v>0</v>
      </c>
      <c r="GN93" s="191"/>
      <c r="GO93" s="191"/>
      <c r="GP93" s="191"/>
      <c r="GQ93" s="191"/>
      <c r="GR93" s="191"/>
      <c r="GS93" s="191"/>
      <c r="GT93" s="191">
        <f t="shared" si="96"/>
        <v>0</v>
      </c>
      <c r="GU93" s="191"/>
      <c r="GV93" s="191"/>
      <c r="GW93" s="191"/>
      <c r="GX93" s="191"/>
      <c r="GY93" s="191"/>
      <c r="GZ93" s="191"/>
      <c r="HA93" s="191">
        <f t="shared" si="97"/>
        <v>0</v>
      </c>
      <c r="HB93" s="191"/>
      <c r="HC93" s="191"/>
      <c r="HD93" s="191"/>
      <c r="HE93" s="191"/>
      <c r="HF93" s="191"/>
      <c r="HG93" s="191"/>
      <c r="HH93" s="191">
        <f t="shared" si="98"/>
        <v>0</v>
      </c>
      <c r="HI93" s="191"/>
      <c r="HJ93" s="191"/>
      <c r="HK93" s="191"/>
      <c r="HL93" s="191"/>
      <c r="HM93" s="191"/>
      <c r="HN93" s="191"/>
      <c r="HO93" s="191">
        <f t="shared" si="99"/>
        <v>0</v>
      </c>
      <c r="HP93" s="191"/>
      <c r="HQ93" s="191"/>
      <c r="HR93" s="191"/>
      <c r="HS93" s="191"/>
      <c r="HT93" s="191"/>
      <c r="HU93" s="191"/>
      <c r="HV93" s="191">
        <f t="shared" si="100"/>
        <v>0</v>
      </c>
      <c r="HW93" s="191"/>
      <c r="HX93" s="191"/>
      <c r="HY93" s="191"/>
      <c r="HZ93" s="191"/>
      <c r="IA93" s="191"/>
      <c r="IB93" s="191"/>
      <c r="IC93" s="191">
        <f t="shared" si="101"/>
        <v>0</v>
      </c>
      <c r="ID93" s="191"/>
      <c r="IE93" s="191"/>
      <c r="IF93" s="191"/>
      <c r="IG93" s="191"/>
      <c r="IH93" s="191"/>
      <c r="II93" s="191"/>
      <c r="IJ93" s="191">
        <f t="shared" si="102"/>
        <v>0</v>
      </c>
      <c r="IK93" s="191"/>
      <c r="IL93" s="191"/>
      <c r="IM93" s="191"/>
      <c r="IN93" s="191"/>
      <c r="IO93" s="191"/>
      <c r="IP93" s="191"/>
      <c r="IQ93" s="191">
        <f t="shared" si="103"/>
        <v>0</v>
      </c>
      <c r="IR93" s="191"/>
      <c r="IS93" s="191"/>
      <c r="IT93" s="191"/>
      <c r="IU93" s="191"/>
      <c r="IV93" s="191"/>
      <c r="IW93" s="191"/>
      <c r="IX93" s="191">
        <f t="shared" si="104"/>
        <v>0</v>
      </c>
      <c r="IY93" s="191"/>
      <c r="IZ93" s="191"/>
      <c r="JA93" s="191"/>
      <c r="JB93" s="191"/>
      <c r="JC93" s="191"/>
      <c r="JD93" s="191"/>
      <c r="JE93" s="191">
        <f t="shared" si="105"/>
        <v>0</v>
      </c>
      <c r="JF93" s="191"/>
      <c r="JG93" s="191"/>
      <c r="JH93" s="191"/>
      <c r="JI93" s="191"/>
      <c r="JJ93" s="191"/>
      <c r="JK93" s="191"/>
      <c r="JL93" s="191">
        <f t="shared" si="106"/>
        <v>0</v>
      </c>
      <c r="JM93" s="191"/>
      <c r="JN93" s="191"/>
      <c r="JO93" s="191"/>
      <c r="JP93" s="191"/>
      <c r="JQ93" s="190">
        <f t="shared" si="82"/>
        <v>0</v>
      </c>
      <c r="JR93" s="190">
        <f t="shared" si="123"/>
        <v>0</v>
      </c>
      <c r="JS93" s="190">
        <f t="shared" si="124"/>
        <v>0</v>
      </c>
      <c r="JT93" s="9"/>
    </row>
    <row r="94" spans="1:280" ht="18" customHeight="1">
      <c r="A94" s="213">
        <v>23</v>
      </c>
      <c r="B94" s="191" t="s">
        <v>1920</v>
      </c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>
        <f t="shared" si="83"/>
        <v>0</v>
      </c>
      <c r="N94" s="191"/>
      <c r="O94" s="191"/>
      <c r="P94" s="191"/>
      <c r="Q94" s="191"/>
      <c r="R94" s="191"/>
      <c r="S94" s="191"/>
      <c r="T94" s="191">
        <f t="shared" si="84"/>
        <v>0</v>
      </c>
      <c r="U94" s="191"/>
      <c r="V94" s="191"/>
      <c r="W94" s="191"/>
      <c r="X94" s="191"/>
      <c r="Y94" s="191"/>
      <c r="Z94" s="191"/>
      <c r="AA94" s="191">
        <f t="shared" si="85"/>
        <v>0</v>
      </c>
      <c r="AB94" s="191"/>
      <c r="AC94" s="191"/>
      <c r="AD94" s="191"/>
      <c r="AE94" s="191"/>
      <c r="AF94" s="191"/>
      <c r="AG94" s="191"/>
      <c r="AH94" s="191">
        <f t="shared" si="86"/>
        <v>0</v>
      </c>
      <c r="AI94" s="191"/>
      <c r="AJ94" s="191"/>
      <c r="AK94" s="191"/>
      <c r="AL94" s="191"/>
      <c r="AM94" s="191"/>
      <c r="AN94" s="191"/>
      <c r="AO94" s="191">
        <f t="shared" si="87"/>
        <v>0</v>
      </c>
      <c r="AP94" s="191"/>
      <c r="AQ94" s="191"/>
      <c r="AR94" s="191"/>
      <c r="AS94" s="191"/>
      <c r="AT94" s="191"/>
      <c r="AU94" s="191"/>
      <c r="AV94" s="191">
        <f t="shared" si="88"/>
        <v>0</v>
      </c>
      <c r="AW94" s="191"/>
      <c r="AX94" s="191"/>
      <c r="AY94" s="191"/>
      <c r="AZ94" s="191"/>
      <c r="BA94" s="191"/>
      <c r="BB94" s="191"/>
      <c r="BC94" s="191">
        <f t="shared" si="89"/>
        <v>0</v>
      </c>
      <c r="BD94" s="191"/>
      <c r="BE94" s="191"/>
      <c r="BF94" s="191"/>
      <c r="BG94" s="191"/>
      <c r="BH94" s="191"/>
      <c r="BI94" s="191"/>
      <c r="BJ94" s="191">
        <f t="shared" si="90"/>
        <v>0</v>
      </c>
      <c r="BK94" s="191"/>
      <c r="BL94" s="191"/>
      <c r="BM94" s="191"/>
      <c r="BN94" s="191"/>
      <c r="BO94" s="191"/>
      <c r="BP94" s="191"/>
      <c r="BQ94" s="191">
        <f t="shared" si="107"/>
        <v>0</v>
      </c>
      <c r="BR94" s="191"/>
      <c r="BS94" s="191"/>
      <c r="BT94" s="191"/>
      <c r="BU94" s="191"/>
      <c r="BV94" s="191"/>
      <c r="BW94" s="191"/>
      <c r="BX94" s="191">
        <f t="shared" si="108"/>
        <v>0</v>
      </c>
      <c r="BY94" s="191"/>
      <c r="BZ94" s="191"/>
      <c r="CA94" s="191"/>
      <c r="CB94" s="191"/>
      <c r="CC94" s="191"/>
      <c r="CD94" s="191"/>
      <c r="CE94" s="191">
        <f t="shared" si="109"/>
        <v>0</v>
      </c>
      <c r="CF94" s="191"/>
      <c r="CG94" s="191"/>
      <c r="CH94" s="191"/>
      <c r="CI94" s="191"/>
      <c r="CJ94" s="191"/>
      <c r="CK94" s="191"/>
      <c r="CL94" s="191">
        <f t="shared" si="110"/>
        <v>0</v>
      </c>
      <c r="CM94" s="191"/>
      <c r="CN94" s="191"/>
      <c r="CO94" s="191"/>
      <c r="CP94" s="191"/>
      <c r="CQ94" s="191"/>
      <c r="CR94" s="191"/>
      <c r="CS94" s="191">
        <f t="shared" si="111"/>
        <v>0</v>
      </c>
      <c r="CT94" s="191"/>
      <c r="CU94" s="191"/>
      <c r="CV94" s="191"/>
      <c r="CW94" s="191"/>
      <c r="CX94" s="191"/>
      <c r="CY94" s="191"/>
      <c r="CZ94" s="191">
        <f t="shared" si="112"/>
        <v>0</v>
      </c>
      <c r="DA94" s="191"/>
      <c r="DB94" s="191"/>
      <c r="DC94" s="191"/>
      <c r="DD94" s="191"/>
      <c r="DE94" s="191"/>
      <c r="DF94" s="191"/>
      <c r="DG94" s="191">
        <f t="shared" si="113"/>
        <v>0</v>
      </c>
      <c r="DH94" s="191"/>
      <c r="DI94" s="191"/>
      <c r="DJ94" s="191"/>
      <c r="DK94" s="191"/>
      <c r="DL94" s="191"/>
      <c r="DM94" s="191"/>
      <c r="DN94" s="191">
        <f t="shared" si="114"/>
        <v>0</v>
      </c>
      <c r="DO94" s="191"/>
      <c r="DP94" s="191"/>
      <c r="DQ94" s="191"/>
      <c r="DR94" s="191"/>
      <c r="DS94" s="191"/>
      <c r="DT94" s="191"/>
      <c r="DU94" s="191">
        <f t="shared" si="115"/>
        <v>0</v>
      </c>
      <c r="DV94" s="191"/>
      <c r="DW94" s="191"/>
      <c r="DX94" s="191"/>
      <c r="DY94" s="191"/>
      <c r="DZ94" s="191"/>
      <c r="EA94" s="191"/>
      <c r="EB94" s="191">
        <f t="shared" si="116"/>
        <v>0</v>
      </c>
      <c r="EC94" s="191"/>
      <c r="ED94" s="191"/>
      <c r="EE94" s="191"/>
      <c r="EF94" s="191"/>
      <c r="EG94" s="191"/>
      <c r="EH94" s="191"/>
      <c r="EI94" s="191">
        <f t="shared" si="117"/>
        <v>0</v>
      </c>
      <c r="EJ94" s="191"/>
      <c r="EK94" s="191"/>
      <c r="EL94" s="191"/>
      <c r="EM94" s="191"/>
      <c r="EN94" s="191"/>
      <c r="EO94" s="191"/>
      <c r="EP94" s="191">
        <f t="shared" si="118"/>
        <v>0</v>
      </c>
      <c r="EQ94" s="191"/>
      <c r="ER94" s="191"/>
      <c r="ES94" s="191"/>
      <c r="ET94" s="191"/>
      <c r="EU94" s="191"/>
      <c r="EV94" s="191"/>
      <c r="EW94" s="191">
        <f t="shared" si="119"/>
        <v>0</v>
      </c>
      <c r="EX94" s="191"/>
      <c r="EY94" s="191"/>
      <c r="EZ94" s="191"/>
      <c r="FA94" s="191"/>
      <c r="FB94" s="191"/>
      <c r="FC94" s="191"/>
      <c r="FD94" s="191">
        <f t="shared" si="120"/>
        <v>0</v>
      </c>
      <c r="FE94" s="191"/>
      <c r="FF94" s="191"/>
      <c r="FG94" s="191"/>
      <c r="FH94" s="191"/>
      <c r="FI94" s="191"/>
      <c r="FJ94" s="191"/>
      <c r="FK94" s="191">
        <f t="shared" si="121"/>
        <v>0</v>
      </c>
      <c r="FL94" s="191"/>
      <c r="FM94" s="191"/>
      <c r="FN94" s="191"/>
      <c r="FO94" s="191"/>
      <c r="FP94" s="191"/>
      <c r="FQ94" s="191"/>
      <c r="FR94" s="191">
        <f t="shared" si="122"/>
        <v>0</v>
      </c>
      <c r="FS94" s="191"/>
      <c r="FT94" s="191"/>
      <c r="FU94" s="191"/>
      <c r="FV94" s="191"/>
      <c r="FW94" s="191"/>
      <c r="FX94" s="191"/>
      <c r="FY94" s="191">
        <f t="shared" si="91"/>
        <v>0</v>
      </c>
      <c r="FZ94" s="191"/>
      <c r="GA94" s="191"/>
      <c r="GB94" s="191"/>
      <c r="GC94" s="191">
        <v>2622</v>
      </c>
      <c r="GD94" s="191">
        <f t="shared" si="93"/>
        <v>7866</v>
      </c>
      <c r="GE94" s="191"/>
      <c r="GF94" s="191">
        <f t="shared" si="94"/>
        <v>7866</v>
      </c>
      <c r="GG94" s="191">
        <v>220</v>
      </c>
      <c r="GH94" s="191"/>
      <c r="GI94" s="191"/>
      <c r="GJ94" s="191"/>
      <c r="GK94" s="191"/>
      <c r="GL94" s="191"/>
      <c r="GM94" s="191">
        <f t="shared" si="95"/>
        <v>0</v>
      </c>
      <c r="GN94" s="191"/>
      <c r="GO94" s="191"/>
      <c r="GP94" s="191"/>
      <c r="GQ94" s="191"/>
      <c r="GR94" s="191"/>
      <c r="GS94" s="191"/>
      <c r="GT94" s="191">
        <f t="shared" si="96"/>
        <v>0</v>
      </c>
      <c r="GU94" s="191"/>
      <c r="GV94" s="191"/>
      <c r="GW94" s="191"/>
      <c r="GX94" s="191"/>
      <c r="GY94" s="191"/>
      <c r="GZ94" s="191"/>
      <c r="HA94" s="191">
        <f t="shared" si="97"/>
        <v>0</v>
      </c>
      <c r="HB94" s="191"/>
      <c r="HC94" s="191"/>
      <c r="HD94" s="191"/>
      <c r="HE94" s="191"/>
      <c r="HF94" s="191"/>
      <c r="HG94" s="191"/>
      <c r="HH94" s="191">
        <f t="shared" si="98"/>
        <v>0</v>
      </c>
      <c r="HI94" s="191"/>
      <c r="HJ94" s="191"/>
      <c r="HK94" s="191"/>
      <c r="HL94" s="191"/>
      <c r="HM94" s="191"/>
      <c r="HN94" s="191"/>
      <c r="HO94" s="191">
        <f t="shared" si="99"/>
        <v>0</v>
      </c>
      <c r="HP94" s="191"/>
      <c r="HQ94" s="191"/>
      <c r="HR94" s="191"/>
      <c r="HS94" s="191"/>
      <c r="HT94" s="191"/>
      <c r="HU94" s="191"/>
      <c r="HV94" s="191">
        <f t="shared" si="100"/>
        <v>0</v>
      </c>
      <c r="HW94" s="191"/>
      <c r="HX94" s="191"/>
      <c r="HY94" s="191"/>
      <c r="HZ94" s="191"/>
      <c r="IA94" s="191"/>
      <c r="IB94" s="191"/>
      <c r="IC94" s="191">
        <f t="shared" si="101"/>
        <v>0</v>
      </c>
      <c r="ID94" s="191"/>
      <c r="IE94" s="191"/>
      <c r="IF94" s="191"/>
      <c r="IG94" s="191"/>
      <c r="IH94" s="191"/>
      <c r="II94" s="191"/>
      <c r="IJ94" s="191">
        <f t="shared" si="102"/>
        <v>0</v>
      </c>
      <c r="IK94" s="191"/>
      <c r="IL94" s="191"/>
      <c r="IM94" s="191"/>
      <c r="IN94" s="191"/>
      <c r="IO94" s="191"/>
      <c r="IP94" s="191"/>
      <c r="IQ94" s="191">
        <f t="shared" si="103"/>
        <v>0</v>
      </c>
      <c r="IR94" s="191"/>
      <c r="IS94" s="191"/>
      <c r="IT94" s="191"/>
      <c r="IU94" s="191"/>
      <c r="IV94" s="191"/>
      <c r="IW94" s="191"/>
      <c r="IX94" s="191">
        <f t="shared" si="104"/>
        <v>0</v>
      </c>
      <c r="IY94" s="191"/>
      <c r="IZ94" s="191"/>
      <c r="JA94" s="191"/>
      <c r="JB94" s="191"/>
      <c r="JC94" s="191"/>
      <c r="JD94" s="191"/>
      <c r="JE94" s="191">
        <f t="shared" si="105"/>
        <v>0</v>
      </c>
      <c r="JF94" s="191"/>
      <c r="JG94" s="191"/>
      <c r="JH94" s="191"/>
      <c r="JI94" s="191"/>
      <c r="JJ94" s="191"/>
      <c r="JK94" s="191"/>
      <c r="JL94" s="191">
        <f t="shared" si="106"/>
        <v>0</v>
      </c>
      <c r="JM94" s="191"/>
      <c r="JN94" s="191"/>
      <c r="JO94" s="191"/>
      <c r="JP94" s="191"/>
      <c r="JQ94" s="190">
        <f t="shared" si="82"/>
        <v>7866</v>
      </c>
      <c r="JR94" s="190">
        <f t="shared" si="123"/>
        <v>0</v>
      </c>
      <c r="JS94" s="190">
        <f t="shared" si="124"/>
        <v>7866</v>
      </c>
      <c r="JT94" s="9"/>
    </row>
    <row r="95" spans="1:280" ht="18" customHeight="1">
      <c r="A95" s="213">
        <v>24</v>
      </c>
      <c r="B95" s="191" t="s">
        <v>1921</v>
      </c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>
        <f t="shared" si="83"/>
        <v>0</v>
      </c>
      <c r="N95" s="191"/>
      <c r="O95" s="191"/>
      <c r="P95" s="191"/>
      <c r="Q95" s="191"/>
      <c r="R95" s="191"/>
      <c r="S95" s="191"/>
      <c r="T95" s="191">
        <f t="shared" si="84"/>
        <v>0</v>
      </c>
      <c r="U95" s="191"/>
      <c r="V95" s="191"/>
      <c r="W95" s="191"/>
      <c r="X95" s="191"/>
      <c r="Y95" s="191"/>
      <c r="Z95" s="191"/>
      <c r="AA95" s="191">
        <f t="shared" si="85"/>
        <v>0</v>
      </c>
      <c r="AB95" s="191"/>
      <c r="AC95" s="191"/>
      <c r="AD95" s="191"/>
      <c r="AE95" s="191"/>
      <c r="AF95" s="191"/>
      <c r="AG95" s="191"/>
      <c r="AH95" s="191">
        <f t="shared" si="86"/>
        <v>0</v>
      </c>
      <c r="AI95" s="191"/>
      <c r="AJ95" s="191"/>
      <c r="AK95" s="191"/>
      <c r="AL95" s="191"/>
      <c r="AM95" s="191"/>
      <c r="AN95" s="191"/>
      <c r="AO95" s="191">
        <f t="shared" si="87"/>
        <v>0</v>
      </c>
      <c r="AP95" s="191"/>
      <c r="AQ95" s="191"/>
      <c r="AR95" s="191"/>
      <c r="AS95" s="191"/>
      <c r="AT95" s="191"/>
      <c r="AU95" s="191"/>
      <c r="AV95" s="191">
        <f t="shared" si="88"/>
        <v>0</v>
      </c>
      <c r="AW95" s="191"/>
      <c r="AX95" s="191"/>
      <c r="AY95" s="191"/>
      <c r="AZ95" s="191"/>
      <c r="BA95" s="191"/>
      <c r="BB95" s="191"/>
      <c r="BC95" s="191">
        <f t="shared" si="89"/>
        <v>0</v>
      </c>
      <c r="BD95" s="191"/>
      <c r="BE95" s="191"/>
      <c r="BF95" s="191"/>
      <c r="BG95" s="191"/>
      <c r="BH95" s="191"/>
      <c r="BI95" s="191"/>
      <c r="BJ95" s="191">
        <f t="shared" si="90"/>
        <v>0</v>
      </c>
      <c r="BK95" s="191"/>
      <c r="BL95" s="191"/>
      <c r="BM95" s="191"/>
      <c r="BN95" s="191"/>
      <c r="BO95" s="191"/>
      <c r="BP95" s="191"/>
      <c r="BQ95" s="191">
        <f t="shared" si="107"/>
        <v>0</v>
      </c>
      <c r="BR95" s="191"/>
      <c r="BS95" s="191"/>
      <c r="BT95" s="191"/>
      <c r="BU95" s="191"/>
      <c r="BV95" s="191"/>
      <c r="BW95" s="191"/>
      <c r="BX95" s="191">
        <f t="shared" si="108"/>
        <v>0</v>
      </c>
      <c r="BY95" s="191"/>
      <c r="BZ95" s="191"/>
      <c r="CA95" s="191"/>
      <c r="CB95" s="191"/>
      <c r="CC95" s="191"/>
      <c r="CD95" s="191"/>
      <c r="CE95" s="191">
        <f t="shared" si="109"/>
        <v>0</v>
      </c>
      <c r="CF95" s="191"/>
      <c r="CG95" s="191"/>
      <c r="CH95" s="191"/>
      <c r="CI95" s="191"/>
      <c r="CJ95" s="191"/>
      <c r="CK95" s="191"/>
      <c r="CL95" s="191">
        <f t="shared" si="110"/>
        <v>0</v>
      </c>
      <c r="CM95" s="191"/>
      <c r="CN95" s="191"/>
      <c r="CO95" s="191"/>
      <c r="CP95" s="191"/>
      <c r="CQ95" s="191"/>
      <c r="CR95" s="191"/>
      <c r="CS95" s="191">
        <f t="shared" si="111"/>
        <v>0</v>
      </c>
      <c r="CT95" s="191"/>
      <c r="CU95" s="191"/>
      <c r="CV95" s="191"/>
      <c r="CW95" s="191"/>
      <c r="CX95" s="191"/>
      <c r="CY95" s="191"/>
      <c r="CZ95" s="191">
        <f t="shared" si="112"/>
        <v>0</v>
      </c>
      <c r="DA95" s="191"/>
      <c r="DB95" s="191"/>
      <c r="DC95" s="191"/>
      <c r="DD95" s="191"/>
      <c r="DE95" s="191"/>
      <c r="DF95" s="191"/>
      <c r="DG95" s="191">
        <f t="shared" si="113"/>
        <v>0</v>
      </c>
      <c r="DH95" s="191"/>
      <c r="DI95" s="191"/>
      <c r="DJ95" s="191"/>
      <c r="DK95" s="191"/>
      <c r="DL95" s="191"/>
      <c r="DM95" s="191"/>
      <c r="DN95" s="191">
        <f t="shared" si="114"/>
        <v>0</v>
      </c>
      <c r="DO95" s="191"/>
      <c r="DP95" s="191"/>
      <c r="DQ95" s="191"/>
      <c r="DR95" s="191"/>
      <c r="DS95" s="191"/>
      <c r="DT95" s="191"/>
      <c r="DU95" s="191">
        <f t="shared" si="115"/>
        <v>0</v>
      </c>
      <c r="DV95" s="191"/>
      <c r="DW95" s="191"/>
      <c r="DX95" s="191"/>
      <c r="DY95" s="191"/>
      <c r="DZ95" s="191"/>
      <c r="EA95" s="191"/>
      <c r="EB95" s="191">
        <f t="shared" si="116"/>
        <v>0</v>
      </c>
      <c r="EC95" s="191"/>
      <c r="ED95" s="191"/>
      <c r="EE95" s="191"/>
      <c r="EF95" s="191"/>
      <c r="EG95" s="191"/>
      <c r="EH95" s="191"/>
      <c r="EI95" s="191">
        <f t="shared" si="117"/>
        <v>0</v>
      </c>
      <c r="EJ95" s="191"/>
      <c r="EK95" s="191"/>
      <c r="EL95" s="191"/>
      <c r="EM95" s="191"/>
      <c r="EN95" s="191"/>
      <c r="EO95" s="191"/>
      <c r="EP95" s="191">
        <f t="shared" si="118"/>
        <v>0</v>
      </c>
      <c r="EQ95" s="191"/>
      <c r="ER95" s="191"/>
      <c r="ES95" s="191"/>
      <c r="ET95" s="191"/>
      <c r="EU95" s="191"/>
      <c r="EV95" s="191"/>
      <c r="EW95" s="191">
        <f t="shared" si="119"/>
        <v>0</v>
      </c>
      <c r="EX95" s="191"/>
      <c r="EY95" s="191"/>
      <c r="EZ95" s="191"/>
      <c r="FA95" s="191"/>
      <c r="FB95" s="191"/>
      <c r="FC95" s="191"/>
      <c r="FD95" s="191">
        <f t="shared" si="120"/>
        <v>0</v>
      </c>
      <c r="FE95" s="191"/>
      <c r="FF95" s="191"/>
      <c r="FG95" s="191"/>
      <c r="FH95" s="191"/>
      <c r="FI95" s="191"/>
      <c r="FJ95" s="191"/>
      <c r="FK95" s="191">
        <f t="shared" si="121"/>
        <v>0</v>
      </c>
      <c r="FL95" s="191"/>
      <c r="FM95" s="191"/>
      <c r="FN95" s="191"/>
      <c r="FO95" s="191"/>
      <c r="FP95" s="191"/>
      <c r="FQ95" s="191"/>
      <c r="FR95" s="191">
        <f t="shared" si="122"/>
        <v>0</v>
      </c>
      <c r="FS95" s="191"/>
      <c r="FT95" s="191"/>
      <c r="FU95" s="191"/>
      <c r="FV95" s="191"/>
      <c r="FW95" s="191"/>
      <c r="FX95" s="191"/>
      <c r="FY95" s="191">
        <f t="shared" si="91"/>
        <v>0</v>
      </c>
      <c r="FZ95" s="191"/>
      <c r="GA95" s="191"/>
      <c r="GB95" s="191"/>
      <c r="GC95" s="191">
        <f t="shared" si="92"/>
        <v>0</v>
      </c>
      <c r="GD95" s="191">
        <f t="shared" si="93"/>
        <v>0</v>
      </c>
      <c r="GE95" s="191"/>
      <c r="GF95" s="191">
        <f t="shared" si="94"/>
        <v>0</v>
      </c>
      <c r="GG95" s="191"/>
      <c r="GH95" s="191"/>
      <c r="GI95" s="191"/>
      <c r="GJ95" s="191"/>
      <c r="GK95" s="191"/>
      <c r="GL95" s="191"/>
      <c r="GM95" s="191">
        <f t="shared" si="95"/>
        <v>0</v>
      </c>
      <c r="GN95" s="191"/>
      <c r="GO95" s="191"/>
      <c r="GP95" s="191"/>
      <c r="GQ95" s="191"/>
      <c r="GR95" s="191"/>
      <c r="GS95" s="191"/>
      <c r="GT95" s="191">
        <f t="shared" si="96"/>
        <v>0</v>
      </c>
      <c r="GU95" s="191"/>
      <c r="GV95" s="191"/>
      <c r="GW95" s="191"/>
      <c r="GX95" s="191"/>
      <c r="GY95" s="191"/>
      <c r="GZ95" s="191"/>
      <c r="HA95" s="191">
        <f t="shared" si="97"/>
        <v>0</v>
      </c>
      <c r="HB95" s="191"/>
      <c r="HC95" s="191"/>
      <c r="HD95" s="191"/>
      <c r="HE95" s="191"/>
      <c r="HF95" s="191"/>
      <c r="HG95" s="191"/>
      <c r="HH95" s="191">
        <f t="shared" si="98"/>
        <v>0</v>
      </c>
      <c r="HI95" s="191"/>
      <c r="HJ95" s="191"/>
      <c r="HK95" s="191"/>
      <c r="HL95" s="191"/>
      <c r="HM95" s="191"/>
      <c r="HN95" s="191"/>
      <c r="HO95" s="191">
        <f t="shared" si="99"/>
        <v>0</v>
      </c>
      <c r="HP95" s="191"/>
      <c r="HQ95" s="191"/>
      <c r="HR95" s="191"/>
      <c r="HS95" s="191"/>
      <c r="HT95" s="191"/>
      <c r="HU95" s="191"/>
      <c r="HV95" s="191">
        <f t="shared" si="100"/>
        <v>0</v>
      </c>
      <c r="HW95" s="191"/>
      <c r="HX95" s="191"/>
      <c r="HY95" s="191"/>
      <c r="HZ95" s="191"/>
      <c r="IA95" s="191"/>
      <c r="IB95" s="191"/>
      <c r="IC95" s="191">
        <f t="shared" si="101"/>
        <v>0</v>
      </c>
      <c r="ID95" s="191"/>
      <c r="IE95" s="191"/>
      <c r="IF95" s="191"/>
      <c r="IG95" s="191"/>
      <c r="IH95" s="191"/>
      <c r="II95" s="191"/>
      <c r="IJ95" s="191">
        <f t="shared" si="102"/>
        <v>0</v>
      </c>
      <c r="IK95" s="191"/>
      <c r="IL95" s="191"/>
      <c r="IM95" s="191"/>
      <c r="IN95" s="191"/>
      <c r="IO95" s="191"/>
      <c r="IP95" s="191"/>
      <c r="IQ95" s="191">
        <f t="shared" si="103"/>
        <v>0</v>
      </c>
      <c r="IR95" s="191"/>
      <c r="IS95" s="191"/>
      <c r="IT95" s="191"/>
      <c r="IU95" s="191"/>
      <c r="IV95" s="191"/>
      <c r="IW95" s="191"/>
      <c r="IX95" s="191">
        <f t="shared" si="104"/>
        <v>0</v>
      </c>
      <c r="IY95" s="191"/>
      <c r="IZ95" s="191"/>
      <c r="JA95" s="191"/>
      <c r="JB95" s="191"/>
      <c r="JC95" s="191"/>
      <c r="JD95" s="191"/>
      <c r="JE95" s="191">
        <f t="shared" si="105"/>
        <v>0</v>
      </c>
      <c r="JF95" s="191"/>
      <c r="JG95" s="191"/>
      <c r="JH95" s="191"/>
      <c r="JI95" s="191"/>
      <c r="JJ95" s="191"/>
      <c r="JK95" s="191"/>
      <c r="JL95" s="191">
        <f t="shared" si="106"/>
        <v>0</v>
      </c>
      <c r="JM95" s="191"/>
      <c r="JN95" s="191"/>
      <c r="JO95" s="191"/>
      <c r="JP95" s="191"/>
      <c r="JQ95" s="190">
        <f t="shared" si="82"/>
        <v>0</v>
      </c>
      <c r="JR95" s="190">
        <f t="shared" si="123"/>
        <v>0</v>
      </c>
      <c r="JS95" s="190">
        <f t="shared" si="124"/>
        <v>0</v>
      </c>
      <c r="JT95" s="9"/>
    </row>
    <row r="96" spans="1:280" ht="18" customHeight="1">
      <c r="A96" s="213">
        <v>25</v>
      </c>
      <c r="B96" s="191" t="s">
        <v>1922</v>
      </c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>
        <f t="shared" si="83"/>
        <v>0</v>
      </c>
      <c r="N96" s="191"/>
      <c r="O96" s="191"/>
      <c r="P96" s="191"/>
      <c r="Q96" s="191"/>
      <c r="R96" s="191"/>
      <c r="S96" s="191"/>
      <c r="T96" s="191">
        <f t="shared" si="84"/>
        <v>0</v>
      </c>
      <c r="U96" s="191"/>
      <c r="V96" s="191"/>
      <c r="W96" s="191"/>
      <c r="X96" s="191"/>
      <c r="Y96" s="191"/>
      <c r="Z96" s="191"/>
      <c r="AA96" s="191">
        <f t="shared" si="85"/>
        <v>0</v>
      </c>
      <c r="AB96" s="191"/>
      <c r="AC96" s="191"/>
      <c r="AD96" s="191"/>
      <c r="AE96" s="191"/>
      <c r="AF96" s="191"/>
      <c r="AG96" s="191"/>
      <c r="AH96" s="191">
        <f t="shared" si="86"/>
        <v>0</v>
      </c>
      <c r="AI96" s="191"/>
      <c r="AJ96" s="191"/>
      <c r="AK96" s="191"/>
      <c r="AL96" s="191"/>
      <c r="AM96" s="191"/>
      <c r="AN96" s="191"/>
      <c r="AO96" s="191">
        <f t="shared" si="87"/>
        <v>0</v>
      </c>
      <c r="AP96" s="191"/>
      <c r="AQ96" s="191"/>
      <c r="AR96" s="191"/>
      <c r="AS96" s="191"/>
      <c r="AT96" s="191"/>
      <c r="AU96" s="191"/>
      <c r="AV96" s="191">
        <f t="shared" si="88"/>
        <v>0</v>
      </c>
      <c r="AW96" s="191"/>
      <c r="AX96" s="191"/>
      <c r="AY96" s="191"/>
      <c r="AZ96" s="191"/>
      <c r="BA96" s="191"/>
      <c r="BB96" s="191"/>
      <c r="BC96" s="191">
        <f t="shared" si="89"/>
        <v>0</v>
      </c>
      <c r="BD96" s="191"/>
      <c r="BE96" s="191"/>
      <c r="BF96" s="191"/>
      <c r="BG96" s="191"/>
      <c r="BH96" s="191"/>
      <c r="BI96" s="191"/>
      <c r="BJ96" s="191">
        <f t="shared" si="90"/>
        <v>0</v>
      </c>
      <c r="BK96" s="191"/>
      <c r="BL96" s="191"/>
      <c r="BM96" s="191"/>
      <c r="BN96" s="191"/>
      <c r="BO96" s="191"/>
      <c r="BP96" s="191"/>
      <c r="BQ96" s="191">
        <f t="shared" si="107"/>
        <v>0</v>
      </c>
      <c r="BR96" s="191"/>
      <c r="BS96" s="191"/>
      <c r="BT96" s="191"/>
      <c r="BU96" s="191"/>
      <c r="BV96" s="191"/>
      <c r="BW96" s="191"/>
      <c r="BX96" s="191">
        <f t="shared" si="108"/>
        <v>0</v>
      </c>
      <c r="BY96" s="191"/>
      <c r="BZ96" s="191"/>
      <c r="CA96" s="191"/>
      <c r="CB96" s="191"/>
      <c r="CC96" s="191"/>
      <c r="CD96" s="191"/>
      <c r="CE96" s="191">
        <f t="shared" si="109"/>
        <v>0</v>
      </c>
      <c r="CF96" s="191"/>
      <c r="CG96" s="191"/>
      <c r="CH96" s="191"/>
      <c r="CI96" s="191"/>
      <c r="CJ96" s="191"/>
      <c r="CK96" s="191"/>
      <c r="CL96" s="191">
        <f t="shared" si="110"/>
        <v>0</v>
      </c>
      <c r="CM96" s="191"/>
      <c r="CN96" s="191"/>
      <c r="CO96" s="191"/>
      <c r="CP96" s="191"/>
      <c r="CQ96" s="191"/>
      <c r="CR96" s="191"/>
      <c r="CS96" s="191">
        <f t="shared" si="111"/>
        <v>0</v>
      </c>
      <c r="CT96" s="191"/>
      <c r="CU96" s="191"/>
      <c r="CV96" s="191"/>
      <c r="CW96" s="191"/>
      <c r="CX96" s="191"/>
      <c r="CY96" s="191"/>
      <c r="CZ96" s="191">
        <f t="shared" si="112"/>
        <v>0</v>
      </c>
      <c r="DA96" s="191"/>
      <c r="DB96" s="191"/>
      <c r="DC96" s="191"/>
      <c r="DD96" s="191"/>
      <c r="DE96" s="191"/>
      <c r="DF96" s="191"/>
      <c r="DG96" s="191">
        <f t="shared" si="113"/>
        <v>0</v>
      </c>
      <c r="DH96" s="191"/>
      <c r="DI96" s="191"/>
      <c r="DJ96" s="191"/>
      <c r="DK96" s="191"/>
      <c r="DL96" s="191"/>
      <c r="DM96" s="191"/>
      <c r="DN96" s="191">
        <f t="shared" si="114"/>
        <v>0</v>
      </c>
      <c r="DO96" s="191"/>
      <c r="DP96" s="191"/>
      <c r="DQ96" s="191"/>
      <c r="DR96" s="191"/>
      <c r="DS96" s="191"/>
      <c r="DT96" s="191"/>
      <c r="DU96" s="191">
        <f t="shared" si="115"/>
        <v>0</v>
      </c>
      <c r="DV96" s="191"/>
      <c r="DW96" s="191"/>
      <c r="DX96" s="191"/>
      <c r="DY96" s="191"/>
      <c r="DZ96" s="191"/>
      <c r="EA96" s="191"/>
      <c r="EB96" s="191">
        <f t="shared" si="116"/>
        <v>0</v>
      </c>
      <c r="EC96" s="191"/>
      <c r="ED96" s="191"/>
      <c r="EE96" s="191"/>
      <c r="EF96" s="191"/>
      <c r="EG96" s="191"/>
      <c r="EH96" s="191"/>
      <c r="EI96" s="191">
        <f t="shared" si="117"/>
        <v>0</v>
      </c>
      <c r="EJ96" s="191"/>
      <c r="EK96" s="191"/>
      <c r="EL96" s="191"/>
      <c r="EM96" s="191"/>
      <c r="EN96" s="191"/>
      <c r="EO96" s="191"/>
      <c r="EP96" s="191">
        <f t="shared" si="118"/>
        <v>0</v>
      </c>
      <c r="EQ96" s="191"/>
      <c r="ER96" s="191"/>
      <c r="ES96" s="191"/>
      <c r="ET96" s="191"/>
      <c r="EU96" s="191"/>
      <c r="EV96" s="191"/>
      <c r="EW96" s="191">
        <f t="shared" si="119"/>
        <v>0</v>
      </c>
      <c r="EX96" s="191"/>
      <c r="EY96" s="191"/>
      <c r="EZ96" s="191"/>
      <c r="FA96" s="191"/>
      <c r="FB96" s="191"/>
      <c r="FC96" s="191"/>
      <c r="FD96" s="191">
        <f t="shared" si="120"/>
        <v>0</v>
      </c>
      <c r="FE96" s="191"/>
      <c r="FF96" s="191"/>
      <c r="FG96" s="191"/>
      <c r="FH96" s="191"/>
      <c r="FI96" s="191"/>
      <c r="FJ96" s="191"/>
      <c r="FK96" s="191">
        <f t="shared" si="121"/>
        <v>0</v>
      </c>
      <c r="FL96" s="191"/>
      <c r="FM96" s="191"/>
      <c r="FN96" s="191"/>
      <c r="FO96" s="191"/>
      <c r="FP96" s="191"/>
      <c r="FQ96" s="191"/>
      <c r="FR96" s="191">
        <f t="shared" si="122"/>
        <v>0</v>
      </c>
      <c r="FS96" s="191"/>
      <c r="FT96" s="191"/>
      <c r="FU96" s="191"/>
      <c r="FV96" s="191"/>
      <c r="FW96" s="191"/>
      <c r="FX96" s="191"/>
      <c r="FY96" s="191">
        <f t="shared" si="91"/>
        <v>0</v>
      </c>
      <c r="FZ96" s="191"/>
      <c r="GA96" s="191"/>
      <c r="GB96" s="191"/>
      <c r="GC96" s="191">
        <f>1538+15</f>
        <v>1553</v>
      </c>
      <c r="GD96" s="191">
        <f t="shared" si="93"/>
        <v>4659</v>
      </c>
      <c r="GE96" s="191"/>
      <c r="GF96" s="191">
        <f t="shared" si="94"/>
        <v>4659</v>
      </c>
      <c r="GG96" s="191">
        <v>129</v>
      </c>
      <c r="GH96" s="191"/>
      <c r="GI96" s="191"/>
      <c r="GJ96" s="191"/>
      <c r="GK96" s="191"/>
      <c r="GL96" s="191"/>
      <c r="GM96" s="191">
        <f t="shared" si="95"/>
        <v>0</v>
      </c>
      <c r="GN96" s="191"/>
      <c r="GO96" s="191"/>
      <c r="GP96" s="191"/>
      <c r="GQ96" s="191"/>
      <c r="GR96" s="191"/>
      <c r="GS96" s="191"/>
      <c r="GT96" s="191">
        <f t="shared" si="96"/>
        <v>0</v>
      </c>
      <c r="GU96" s="191"/>
      <c r="GV96" s="191"/>
      <c r="GW96" s="191"/>
      <c r="GX96" s="191"/>
      <c r="GY96" s="191"/>
      <c r="GZ96" s="191"/>
      <c r="HA96" s="191">
        <f t="shared" si="97"/>
        <v>0</v>
      </c>
      <c r="HB96" s="191"/>
      <c r="HC96" s="191"/>
      <c r="HD96" s="191"/>
      <c r="HE96" s="191"/>
      <c r="HF96" s="191"/>
      <c r="HG96" s="191"/>
      <c r="HH96" s="191">
        <f t="shared" si="98"/>
        <v>0</v>
      </c>
      <c r="HI96" s="191"/>
      <c r="HJ96" s="191"/>
      <c r="HK96" s="191"/>
      <c r="HL96" s="191"/>
      <c r="HM96" s="191"/>
      <c r="HN96" s="191"/>
      <c r="HO96" s="191">
        <f t="shared" si="99"/>
        <v>0</v>
      </c>
      <c r="HP96" s="191"/>
      <c r="HQ96" s="191"/>
      <c r="HR96" s="191"/>
      <c r="HS96" s="191"/>
      <c r="HT96" s="191"/>
      <c r="HU96" s="191"/>
      <c r="HV96" s="191">
        <f t="shared" si="100"/>
        <v>0</v>
      </c>
      <c r="HW96" s="191"/>
      <c r="HX96" s="191"/>
      <c r="HY96" s="191"/>
      <c r="HZ96" s="191"/>
      <c r="IA96" s="191"/>
      <c r="IB96" s="191"/>
      <c r="IC96" s="191">
        <f t="shared" si="101"/>
        <v>0</v>
      </c>
      <c r="ID96" s="191"/>
      <c r="IE96" s="191"/>
      <c r="IF96" s="191"/>
      <c r="IG96" s="191"/>
      <c r="IH96" s="191"/>
      <c r="II96" s="191"/>
      <c r="IJ96" s="191">
        <f t="shared" si="102"/>
        <v>0</v>
      </c>
      <c r="IK96" s="191"/>
      <c r="IL96" s="191"/>
      <c r="IM96" s="191"/>
      <c r="IN96" s="191"/>
      <c r="IO96" s="191"/>
      <c r="IP96" s="191"/>
      <c r="IQ96" s="191">
        <f t="shared" si="103"/>
        <v>0</v>
      </c>
      <c r="IR96" s="191"/>
      <c r="IS96" s="191"/>
      <c r="IT96" s="191"/>
      <c r="IU96" s="191"/>
      <c r="IV96" s="191"/>
      <c r="IW96" s="191"/>
      <c r="IX96" s="191">
        <f t="shared" si="104"/>
        <v>0</v>
      </c>
      <c r="IY96" s="191"/>
      <c r="IZ96" s="191"/>
      <c r="JA96" s="191"/>
      <c r="JB96" s="191"/>
      <c r="JC96" s="191"/>
      <c r="JD96" s="191"/>
      <c r="JE96" s="191">
        <f t="shared" si="105"/>
        <v>0</v>
      </c>
      <c r="JF96" s="191"/>
      <c r="JG96" s="191"/>
      <c r="JH96" s="191"/>
      <c r="JI96" s="191"/>
      <c r="JJ96" s="191"/>
      <c r="JK96" s="191"/>
      <c r="JL96" s="191">
        <f t="shared" si="106"/>
        <v>0</v>
      </c>
      <c r="JM96" s="191"/>
      <c r="JN96" s="191"/>
      <c r="JO96" s="191"/>
      <c r="JP96" s="191"/>
      <c r="JQ96" s="190">
        <f t="shared" si="82"/>
        <v>4659</v>
      </c>
      <c r="JR96" s="190">
        <f t="shared" si="123"/>
        <v>0</v>
      </c>
      <c r="JS96" s="190">
        <f t="shared" si="124"/>
        <v>4659</v>
      </c>
      <c r="JT96" s="9"/>
    </row>
    <row r="97" spans="1:280" ht="18" customHeight="1">
      <c r="A97" s="213">
        <v>26</v>
      </c>
      <c r="B97" s="114" t="s">
        <v>1924</v>
      </c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>
        <f t="shared" si="83"/>
        <v>0</v>
      </c>
      <c r="N97" s="191"/>
      <c r="O97" s="191"/>
      <c r="P97" s="191"/>
      <c r="Q97" s="191"/>
      <c r="R97" s="191"/>
      <c r="S97" s="191"/>
      <c r="T97" s="191">
        <f t="shared" si="84"/>
        <v>0</v>
      </c>
      <c r="U97" s="191"/>
      <c r="V97" s="191"/>
      <c r="W97" s="191"/>
      <c r="X97" s="191"/>
      <c r="Y97" s="191"/>
      <c r="Z97" s="191"/>
      <c r="AA97" s="191">
        <f t="shared" si="85"/>
        <v>0</v>
      </c>
      <c r="AB97" s="191"/>
      <c r="AC97" s="191"/>
      <c r="AD97" s="191"/>
      <c r="AE97" s="191"/>
      <c r="AF97" s="191"/>
      <c r="AG97" s="191"/>
      <c r="AH97" s="191">
        <f t="shared" si="86"/>
        <v>0</v>
      </c>
      <c r="AI97" s="191"/>
      <c r="AJ97" s="191"/>
      <c r="AK97" s="191"/>
      <c r="AL97" s="191"/>
      <c r="AM97" s="191"/>
      <c r="AN97" s="191"/>
      <c r="AO97" s="191">
        <f t="shared" si="87"/>
        <v>0</v>
      </c>
      <c r="AP97" s="191"/>
      <c r="AQ97" s="191"/>
      <c r="AR97" s="191"/>
      <c r="AS97" s="191"/>
      <c r="AT97" s="191"/>
      <c r="AU97" s="191"/>
      <c r="AV97" s="191">
        <f t="shared" si="88"/>
        <v>0</v>
      </c>
      <c r="AW97" s="191"/>
      <c r="AX97" s="191"/>
      <c r="AY97" s="191"/>
      <c r="AZ97" s="191"/>
      <c r="BA97" s="191"/>
      <c r="BB97" s="191"/>
      <c r="BC97" s="191">
        <f t="shared" si="89"/>
        <v>0</v>
      </c>
      <c r="BD97" s="191"/>
      <c r="BE97" s="191"/>
      <c r="BF97" s="191"/>
      <c r="BG97" s="191"/>
      <c r="BH97" s="191"/>
      <c r="BI97" s="191"/>
      <c r="BJ97" s="191">
        <f t="shared" si="90"/>
        <v>0</v>
      </c>
      <c r="BK97" s="191"/>
      <c r="BL97" s="191"/>
      <c r="BM97" s="191"/>
      <c r="BN97" s="191"/>
      <c r="BO97" s="191"/>
      <c r="BP97" s="191"/>
      <c r="BQ97" s="191">
        <f t="shared" si="107"/>
        <v>0</v>
      </c>
      <c r="BR97" s="191"/>
      <c r="BS97" s="191"/>
      <c r="BT97" s="191"/>
      <c r="BU97" s="191"/>
      <c r="BV97" s="191"/>
      <c r="BW97" s="191"/>
      <c r="BX97" s="191">
        <f t="shared" si="108"/>
        <v>0</v>
      </c>
      <c r="BY97" s="191"/>
      <c r="BZ97" s="191"/>
      <c r="CA97" s="191"/>
      <c r="CB97" s="191"/>
      <c r="CC97" s="191"/>
      <c r="CD97" s="191"/>
      <c r="CE97" s="191">
        <f t="shared" si="109"/>
        <v>0</v>
      </c>
      <c r="CF97" s="191"/>
      <c r="CG97" s="191"/>
      <c r="CH97" s="191"/>
      <c r="CI97" s="191"/>
      <c r="CJ97" s="191"/>
      <c r="CK97" s="191"/>
      <c r="CL97" s="191">
        <f t="shared" si="110"/>
        <v>0</v>
      </c>
      <c r="CM97" s="191"/>
      <c r="CN97" s="191"/>
      <c r="CO97" s="191"/>
      <c r="CP97" s="191"/>
      <c r="CQ97" s="191"/>
      <c r="CR97" s="191"/>
      <c r="CS97" s="191">
        <f t="shared" si="111"/>
        <v>0</v>
      </c>
      <c r="CT97" s="191"/>
      <c r="CU97" s="191"/>
      <c r="CV97" s="191"/>
      <c r="CW97" s="191"/>
      <c r="CX97" s="191"/>
      <c r="CY97" s="191"/>
      <c r="CZ97" s="191">
        <f t="shared" si="112"/>
        <v>0</v>
      </c>
      <c r="DA97" s="191"/>
      <c r="DB97" s="191"/>
      <c r="DC97" s="191"/>
      <c r="DD97" s="191"/>
      <c r="DE97" s="191"/>
      <c r="DF97" s="191"/>
      <c r="DG97" s="191">
        <f t="shared" si="113"/>
        <v>0</v>
      </c>
      <c r="DH97" s="191"/>
      <c r="DI97" s="191"/>
      <c r="DJ97" s="191"/>
      <c r="DK97" s="191"/>
      <c r="DL97" s="191"/>
      <c r="DM97" s="191"/>
      <c r="DN97" s="191">
        <f t="shared" si="114"/>
        <v>0</v>
      </c>
      <c r="DO97" s="191"/>
      <c r="DP97" s="191"/>
      <c r="DQ97" s="191"/>
      <c r="DR97" s="191"/>
      <c r="DS97" s="191"/>
      <c r="DT97" s="191"/>
      <c r="DU97" s="191">
        <f t="shared" si="115"/>
        <v>0</v>
      </c>
      <c r="DV97" s="191"/>
      <c r="DW97" s="191"/>
      <c r="DX97" s="191"/>
      <c r="DY97" s="191"/>
      <c r="DZ97" s="191"/>
      <c r="EA97" s="191"/>
      <c r="EB97" s="191">
        <f t="shared" si="116"/>
        <v>0</v>
      </c>
      <c r="EC97" s="191"/>
      <c r="ED97" s="191"/>
      <c r="EE97" s="191"/>
      <c r="EF97" s="191"/>
      <c r="EG97" s="191"/>
      <c r="EH97" s="191"/>
      <c r="EI97" s="191">
        <f t="shared" si="117"/>
        <v>0</v>
      </c>
      <c r="EJ97" s="191"/>
      <c r="EK97" s="191"/>
      <c r="EL97" s="191"/>
      <c r="EM97" s="191"/>
      <c r="EN97" s="191"/>
      <c r="EO97" s="191"/>
      <c r="EP97" s="191">
        <f t="shared" si="118"/>
        <v>0</v>
      </c>
      <c r="EQ97" s="191"/>
      <c r="ER97" s="191"/>
      <c r="ES97" s="191"/>
      <c r="ET97" s="191"/>
      <c r="EU97" s="191"/>
      <c r="EV97" s="191"/>
      <c r="EW97" s="191">
        <f t="shared" si="119"/>
        <v>0</v>
      </c>
      <c r="EX97" s="191"/>
      <c r="EY97" s="191"/>
      <c r="EZ97" s="191"/>
      <c r="FA97" s="191"/>
      <c r="FB97" s="191"/>
      <c r="FC97" s="191"/>
      <c r="FD97" s="191">
        <f t="shared" si="120"/>
        <v>0</v>
      </c>
      <c r="FE97" s="191"/>
      <c r="FF97" s="191"/>
      <c r="FG97" s="191"/>
      <c r="FH97" s="191"/>
      <c r="FI97" s="191"/>
      <c r="FJ97" s="191"/>
      <c r="FK97" s="191">
        <f t="shared" si="121"/>
        <v>0</v>
      </c>
      <c r="FL97" s="191"/>
      <c r="FM97" s="191"/>
      <c r="FN97" s="191"/>
      <c r="FO97" s="191"/>
      <c r="FP97" s="191"/>
      <c r="FQ97" s="191"/>
      <c r="FR97" s="191">
        <f t="shared" si="122"/>
        <v>0</v>
      </c>
      <c r="FS97" s="191"/>
      <c r="FT97" s="191"/>
      <c r="FU97" s="191"/>
      <c r="FV97" s="191"/>
      <c r="FW97" s="191"/>
      <c r="FX97" s="191"/>
      <c r="FY97" s="191">
        <f t="shared" si="91"/>
        <v>0</v>
      </c>
      <c r="FZ97" s="191"/>
      <c r="GA97" s="191"/>
      <c r="GB97" s="191"/>
      <c r="GC97" s="191">
        <f t="shared" si="92"/>
        <v>0</v>
      </c>
      <c r="GD97" s="191">
        <f t="shared" si="93"/>
        <v>0</v>
      </c>
      <c r="GE97" s="191"/>
      <c r="GF97" s="191">
        <f t="shared" si="94"/>
        <v>0</v>
      </c>
      <c r="GG97" s="191"/>
      <c r="GH97" s="191"/>
      <c r="GI97" s="191"/>
      <c r="GJ97" s="191"/>
      <c r="GK97" s="191"/>
      <c r="GL97" s="191"/>
      <c r="GM97" s="191">
        <f t="shared" si="95"/>
        <v>0</v>
      </c>
      <c r="GN97" s="191"/>
      <c r="GO97" s="191"/>
      <c r="GP97" s="191"/>
      <c r="GQ97" s="191"/>
      <c r="GR97" s="191"/>
      <c r="GS97" s="191"/>
      <c r="GT97" s="191">
        <f t="shared" si="96"/>
        <v>0</v>
      </c>
      <c r="GU97" s="191"/>
      <c r="GV97" s="191"/>
      <c r="GW97" s="191"/>
      <c r="GX97" s="191"/>
      <c r="GY97" s="191"/>
      <c r="GZ97" s="191"/>
      <c r="HA97" s="191">
        <f t="shared" si="97"/>
        <v>0</v>
      </c>
      <c r="HB97" s="191"/>
      <c r="HC97" s="191"/>
      <c r="HD97" s="191"/>
      <c r="HE97" s="191"/>
      <c r="HF97" s="191"/>
      <c r="HG97" s="191"/>
      <c r="HH97" s="191">
        <f t="shared" si="98"/>
        <v>0</v>
      </c>
      <c r="HI97" s="191"/>
      <c r="HJ97" s="191"/>
      <c r="HK97" s="191"/>
      <c r="HL97" s="191"/>
      <c r="HM97" s="191"/>
      <c r="HN97" s="191"/>
      <c r="HO97" s="191">
        <f t="shared" si="99"/>
        <v>0</v>
      </c>
      <c r="HP97" s="191"/>
      <c r="HQ97" s="191"/>
      <c r="HR97" s="191"/>
      <c r="HS97" s="191">
        <v>29</v>
      </c>
      <c r="HT97" s="191">
        <v>98500</v>
      </c>
      <c r="HU97" s="191">
        <v>0</v>
      </c>
      <c r="HV97" s="191">
        <f t="shared" si="100"/>
        <v>98500</v>
      </c>
      <c r="HW97" s="191"/>
      <c r="HX97" s="191"/>
      <c r="HY97" s="191"/>
      <c r="HZ97" s="191"/>
      <c r="IA97" s="191"/>
      <c r="IB97" s="191"/>
      <c r="IC97" s="191">
        <f t="shared" si="101"/>
        <v>0</v>
      </c>
      <c r="ID97" s="191"/>
      <c r="IE97" s="191"/>
      <c r="IF97" s="191"/>
      <c r="IG97" s="191"/>
      <c r="IH97" s="191"/>
      <c r="II97" s="191"/>
      <c r="IJ97" s="191">
        <f t="shared" si="102"/>
        <v>0</v>
      </c>
      <c r="IK97" s="191"/>
      <c r="IL97" s="191"/>
      <c r="IM97" s="191"/>
      <c r="IN97" s="191"/>
      <c r="IO97" s="191"/>
      <c r="IP97" s="191"/>
      <c r="IQ97" s="191">
        <f t="shared" si="103"/>
        <v>0</v>
      </c>
      <c r="IR97" s="191"/>
      <c r="IS97" s="191"/>
      <c r="IT97" s="191"/>
      <c r="IU97" s="191"/>
      <c r="IV97" s="191"/>
      <c r="IW97" s="191"/>
      <c r="IX97" s="191">
        <f t="shared" si="104"/>
        <v>0</v>
      </c>
      <c r="IY97" s="191"/>
      <c r="IZ97" s="191"/>
      <c r="JA97" s="191"/>
      <c r="JB97" s="191"/>
      <c r="JC97" s="191"/>
      <c r="JD97" s="191"/>
      <c r="JE97" s="191">
        <f t="shared" si="105"/>
        <v>0</v>
      </c>
      <c r="JF97" s="191"/>
      <c r="JG97" s="191"/>
      <c r="JH97" s="191"/>
      <c r="JI97" s="191"/>
      <c r="JJ97" s="191"/>
      <c r="JK97" s="191"/>
      <c r="JL97" s="191">
        <f t="shared" si="106"/>
        <v>0</v>
      </c>
      <c r="JM97" s="191"/>
      <c r="JN97" s="191"/>
      <c r="JO97" s="191"/>
      <c r="JP97" s="191"/>
      <c r="JQ97" s="190">
        <f t="shared" si="82"/>
        <v>98500</v>
      </c>
      <c r="JR97" s="190">
        <f t="shared" si="123"/>
        <v>0</v>
      </c>
      <c r="JS97" s="190">
        <f t="shared" si="124"/>
        <v>98500</v>
      </c>
      <c r="JT97" s="9"/>
    </row>
    <row r="98" spans="1:280" ht="18" customHeight="1">
      <c r="A98" s="213">
        <v>27</v>
      </c>
      <c r="B98" s="114" t="s">
        <v>1925</v>
      </c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>
        <f t="shared" si="83"/>
        <v>0</v>
      </c>
      <c r="N98" s="191"/>
      <c r="O98" s="191"/>
      <c r="P98" s="191"/>
      <c r="Q98" s="191"/>
      <c r="R98" s="191"/>
      <c r="S98" s="191"/>
      <c r="T98" s="191">
        <f t="shared" si="84"/>
        <v>0</v>
      </c>
      <c r="U98" s="191"/>
      <c r="V98" s="191"/>
      <c r="W98" s="191"/>
      <c r="X98" s="191"/>
      <c r="Y98" s="191"/>
      <c r="Z98" s="191"/>
      <c r="AA98" s="191">
        <f t="shared" si="85"/>
        <v>0</v>
      </c>
      <c r="AB98" s="191"/>
      <c r="AC98" s="191"/>
      <c r="AD98" s="191"/>
      <c r="AE98" s="191"/>
      <c r="AF98" s="191"/>
      <c r="AG98" s="191"/>
      <c r="AH98" s="191">
        <f t="shared" si="86"/>
        <v>0</v>
      </c>
      <c r="AI98" s="191"/>
      <c r="AJ98" s="191"/>
      <c r="AK98" s="191"/>
      <c r="AL98" s="191"/>
      <c r="AM98" s="191"/>
      <c r="AN98" s="191"/>
      <c r="AO98" s="191">
        <f t="shared" si="87"/>
        <v>0</v>
      </c>
      <c r="AP98" s="191"/>
      <c r="AQ98" s="191"/>
      <c r="AR98" s="191"/>
      <c r="AS98" s="191"/>
      <c r="AT98" s="191"/>
      <c r="AU98" s="191"/>
      <c r="AV98" s="191">
        <f t="shared" si="88"/>
        <v>0</v>
      </c>
      <c r="AW98" s="191"/>
      <c r="AX98" s="191"/>
      <c r="AY98" s="191"/>
      <c r="AZ98" s="191"/>
      <c r="BA98" s="191"/>
      <c r="BB98" s="191"/>
      <c r="BC98" s="191">
        <f t="shared" si="89"/>
        <v>0</v>
      </c>
      <c r="BD98" s="191"/>
      <c r="BE98" s="191"/>
      <c r="BF98" s="191"/>
      <c r="BG98" s="191"/>
      <c r="BH98" s="191"/>
      <c r="BI98" s="191"/>
      <c r="BJ98" s="191">
        <f t="shared" si="90"/>
        <v>0</v>
      </c>
      <c r="BK98" s="191"/>
      <c r="BL98" s="191"/>
      <c r="BM98" s="191"/>
      <c r="BN98" s="191"/>
      <c r="BO98" s="191"/>
      <c r="BP98" s="191"/>
      <c r="BQ98" s="191">
        <f t="shared" si="107"/>
        <v>0</v>
      </c>
      <c r="BR98" s="191"/>
      <c r="BS98" s="191"/>
      <c r="BT98" s="191"/>
      <c r="BU98" s="191"/>
      <c r="BV98" s="191"/>
      <c r="BW98" s="191"/>
      <c r="BX98" s="191">
        <f t="shared" si="108"/>
        <v>0</v>
      </c>
      <c r="BY98" s="191"/>
      <c r="BZ98" s="191"/>
      <c r="CA98" s="191"/>
      <c r="CB98" s="191"/>
      <c r="CC98" s="191"/>
      <c r="CD98" s="191"/>
      <c r="CE98" s="191">
        <f t="shared" si="109"/>
        <v>0</v>
      </c>
      <c r="CF98" s="191"/>
      <c r="CG98" s="191"/>
      <c r="CH98" s="191"/>
      <c r="CI98" s="191"/>
      <c r="CJ98" s="191"/>
      <c r="CK98" s="191"/>
      <c r="CL98" s="191">
        <f t="shared" si="110"/>
        <v>0</v>
      </c>
      <c r="CM98" s="191"/>
      <c r="CN98" s="191"/>
      <c r="CO98" s="191"/>
      <c r="CP98" s="191"/>
      <c r="CQ98" s="191"/>
      <c r="CR98" s="191"/>
      <c r="CS98" s="191">
        <f t="shared" si="111"/>
        <v>0</v>
      </c>
      <c r="CT98" s="191"/>
      <c r="CU98" s="191"/>
      <c r="CV98" s="191"/>
      <c r="CW98" s="191"/>
      <c r="CX98" s="191"/>
      <c r="CY98" s="191"/>
      <c r="CZ98" s="191">
        <f t="shared" si="112"/>
        <v>0</v>
      </c>
      <c r="DA98" s="191"/>
      <c r="DB98" s="191"/>
      <c r="DC98" s="191"/>
      <c r="DD98" s="191"/>
      <c r="DE98" s="191"/>
      <c r="DF98" s="191"/>
      <c r="DG98" s="191">
        <f t="shared" si="113"/>
        <v>0</v>
      </c>
      <c r="DH98" s="191"/>
      <c r="DI98" s="191"/>
      <c r="DJ98" s="191"/>
      <c r="DK98" s="191"/>
      <c r="DL98" s="191"/>
      <c r="DM98" s="191"/>
      <c r="DN98" s="191">
        <f t="shared" si="114"/>
        <v>0</v>
      </c>
      <c r="DO98" s="191"/>
      <c r="DP98" s="191"/>
      <c r="DQ98" s="191"/>
      <c r="DR98" s="191"/>
      <c r="DS98" s="191"/>
      <c r="DT98" s="191"/>
      <c r="DU98" s="191">
        <f t="shared" si="115"/>
        <v>0</v>
      </c>
      <c r="DV98" s="191"/>
      <c r="DW98" s="191"/>
      <c r="DX98" s="191"/>
      <c r="DY98" s="191"/>
      <c r="DZ98" s="191"/>
      <c r="EA98" s="191"/>
      <c r="EB98" s="191">
        <f t="shared" si="116"/>
        <v>0</v>
      </c>
      <c r="EC98" s="191"/>
      <c r="ED98" s="191"/>
      <c r="EE98" s="191"/>
      <c r="EF98" s="191"/>
      <c r="EG98" s="191"/>
      <c r="EH98" s="191"/>
      <c r="EI98" s="191">
        <f t="shared" si="117"/>
        <v>0</v>
      </c>
      <c r="EJ98" s="191"/>
      <c r="EK98" s="191"/>
      <c r="EL98" s="191"/>
      <c r="EM98" s="191"/>
      <c r="EN98" s="191"/>
      <c r="EO98" s="191"/>
      <c r="EP98" s="191">
        <f t="shared" si="118"/>
        <v>0</v>
      </c>
      <c r="EQ98" s="191"/>
      <c r="ER98" s="191"/>
      <c r="ES98" s="191"/>
      <c r="ET98" s="191"/>
      <c r="EU98" s="191"/>
      <c r="EV98" s="191"/>
      <c r="EW98" s="191">
        <f t="shared" si="119"/>
        <v>0</v>
      </c>
      <c r="EX98" s="191"/>
      <c r="EY98" s="191"/>
      <c r="EZ98" s="191"/>
      <c r="FA98" s="191"/>
      <c r="FB98" s="191"/>
      <c r="FC98" s="191"/>
      <c r="FD98" s="191">
        <f t="shared" si="120"/>
        <v>0</v>
      </c>
      <c r="FE98" s="191"/>
      <c r="FF98" s="191"/>
      <c r="FG98" s="191"/>
      <c r="FH98" s="191"/>
      <c r="FI98" s="191"/>
      <c r="FJ98" s="191"/>
      <c r="FK98" s="191">
        <f t="shared" si="121"/>
        <v>0</v>
      </c>
      <c r="FL98" s="191"/>
      <c r="FM98" s="191"/>
      <c r="FN98" s="191"/>
      <c r="FO98" s="191"/>
      <c r="FP98" s="191"/>
      <c r="FQ98" s="191"/>
      <c r="FR98" s="191">
        <f t="shared" si="122"/>
        <v>0</v>
      </c>
      <c r="FS98" s="191"/>
      <c r="FT98" s="191"/>
      <c r="FU98" s="191"/>
      <c r="FV98" s="191"/>
      <c r="FW98" s="191"/>
      <c r="FX98" s="191"/>
      <c r="FY98" s="191">
        <f t="shared" si="91"/>
        <v>0</v>
      </c>
      <c r="FZ98" s="191"/>
      <c r="GA98" s="191"/>
      <c r="GB98" s="191"/>
      <c r="GC98" s="191">
        <f t="shared" si="92"/>
        <v>0</v>
      </c>
      <c r="GD98" s="191">
        <f t="shared" si="93"/>
        <v>0</v>
      </c>
      <c r="GE98" s="191"/>
      <c r="GF98" s="191">
        <f t="shared" si="94"/>
        <v>0</v>
      </c>
      <c r="GG98" s="191"/>
      <c r="GH98" s="191"/>
      <c r="GI98" s="191"/>
      <c r="GJ98" s="191"/>
      <c r="GK98" s="191"/>
      <c r="GL98" s="191"/>
      <c r="GM98" s="191">
        <f t="shared" si="95"/>
        <v>0</v>
      </c>
      <c r="GN98" s="191"/>
      <c r="GO98" s="191"/>
      <c r="GP98" s="191"/>
      <c r="GQ98" s="191"/>
      <c r="GR98" s="191"/>
      <c r="GS98" s="191"/>
      <c r="GT98" s="191">
        <f t="shared" si="96"/>
        <v>0</v>
      </c>
      <c r="GU98" s="191"/>
      <c r="GV98" s="191"/>
      <c r="GW98" s="191"/>
      <c r="GX98" s="191"/>
      <c r="GY98" s="191"/>
      <c r="GZ98" s="191"/>
      <c r="HA98" s="191">
        <f t="shared" si="97"/>
        <v>0</v>
      </c>
      <c r="HB98" s="191"/>
      <c r="HC98" s="191"/>
      <c r="HD98" s="191"/>
      <c r="HE98" s="191"/>
      <c r="HF98" s="191">
        <v>27300</v>
      </c>
      <c r="HG98" s="191"/>
      <c r="HH98" s="191">
        <f t="shared" si="98"/>
        <v>27300</v>
      </c>
      <c r="HI98" s="191"/>
      <c r="HJ98" s="191"/>
      <c r="HK98" s="191"/>
      <c r="HL98" s="191"/>
      <c r="HM98" s="191"/>
      <c r="HN98" s="191"/>
      <c r="HO98" s="191">
        <f t="shared" si="99"/>
        <v>0</v>
      </c>
      <c r="HP98" s="191"/>
      <c r="HQ98" s="191"/>
      <c r="HR98" s="191"/>
      <c r="HS98" s="191"/>
      <c r="HT98" s="191"/>
      <c r="HU98" s="191"/>
      <c r="HV98" s="191">
        <f t="shared" si="100"/>
        <v>0</v>
      </c>
      <c r="HW98" s="191"/>
      <c r="HX98" s="191"/>
      <c r="HY98" s="191"/>
      <c r="HZ98" s="191"/>
      <c r="IA98" s="191"/>
      <c r="IB98" s="191"/>
      <c r="IC98" s="191">
        <f t="shared" si="101"/>
        <v>0</v>
      </c>
      <c r="ID98" s="191"/>
      <c r="IE98" s="191"/>
      <c r="IF98" s="191"/>
      <c r="IG98" s="191"/>
      <c r="IH98" s="191"/>
      <c r="II98" s="191"/>
      <c r="IJ98" s="191">
        <f t="shared" si="102"/>
        <v>0</v>
      </c>
      <c r="IK98" s="191"/>
      <c r="IL98" s="191"/>
      <c r="IM98" s="191"/>
      <c r="IN98" s="191"/>
      <c r="IO98" s="191"/>
      <c r="IP98" s="191"/>
      <c r="IQ98" s="191">
        <f t="shared" si="103"/>
        <v>0</v>
      </c>
      <c r="IR98" s="191"/>
      <c r="IS98" s="191"/>
      <c r="IT98" s="191"/>
      <c r="IU98" s="191"/>
      <c r="IV98" s="191"/>
      <c r="IW98" s="191"/>
      <c r="IX98" s="191">
        <f t="shared" si="104"/>
        <v>0</v>
      </c>
      <c r="IY98" s="191"/>
      <c r="IZ98" s="191"/>
      <c r="JA98" s="191"/>
      <c r="JB98" s="191"/>
      <c r="JC98" s="191"/>
      <c r="JD98" s="191"/>
      <c r="JE98" s="191">
        <f t="shared" si="105"/>
        <v>0</v>
      </c>
      <c r="JF98" s="191"/>
      <c r="JG98" s="191"/>
      <c r="JH98" s="191"/>
      <c r="JI98" s="191"/>
      <c r="JJ98" s="191"/>
      <c r="JK98" s="191"/>
      <c r="JL98" s="191">
        <f t="shared" si="106"/>
        <v>0</v>
      </c>
      <c r="JM98" s="191"/>
      <c r="JN98" s="191"/>
      <c r="JO98" s="191"/>
      <c r="JP98" s="191"/>
      <c r="JQ98" s="190">
        <f t="shared" si="82"/>
        <v>27300</v>
      </c>
      <c r="JR98" s="190">
        <f t="shared" si="123"/>
        <v>0</v>
      </c>
      <c r="JS98" s="190">
        <f t="shared" si="124"/>
        <v>27300</v>
      </c>
      <c r="JT98" s="9"/>
    </row>
    <row r="99" spans="1:280" ht="18" customHeight="1">
      <c r="A99" s="213">
        <v>28</v>
      </c>
      <c r="B99" s="114" t="s">
        <v>1951</v>
      </c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>
        <f t="shared" si="83"/>
        <v>0</v>
      </c>
      <c r="N99" s="191"/>
      <c r="O99" s="191"/>
      <c r="P99" s="191"/>
      <c r="Q99" s="191"/>
      <c r="R99" s="191"/>
      <c r="S99" s="191"/>
      <c r="T99" s="191">
        <f t="shared" si="84"/>
        <v>0</v>
      </c>
      <c r="U99" s="191"/>
      <c r="V99" s="191"/>
      <c r="W99" s="191"/>
      <c r="X99" s="191"/>
      <c r="Y99" s="191"/>
      <c r="Z99" s="191"/>
      <c r="AA99" s="191">
        <f t="shared" si="85"/>
        <v>0</v>
      </c>
      <c r="AB99" s="191"/>
      <c r="AC99" s="191"/>
      <c r="AD99" s="191"/>
      <c r="AE99" s="191"/>
      <c r="AF99" s="191"/>
      <c r="AG99" s="191"/>
      <c r="AH99" s="191">
        <f t="shared" si="86"/>
        <v>0</v>
      </c>
      <c r="AI99" s="191"/>
      <c r="AJ99" s="191"/>
      <c r="AK99" s="191"/>
      <c r="AL99" s="191"/>
      <c r="AM99" s="191"/>
      <c r="AN99" s="191"/>
      <c r="AO99" s="191">
        <f t="shared" si="87"/>
        <v>0</v>
      </c>
      <c r="AP99" s="191"/>
      <c r="AQ99" s="191"/>
      <c r="AR99" s="191"/>
      <c r="AS99" s="191"/>
      <c r="AT99" s="191"/>
      <c r="AU99" s="191"/>
      <c r="AV99" s="191">
        <f t="shared" si="88"/>
        <v>0</v>
      </c>
      <c r="AW99" s="191"/>
      <c r="AX99" s="191"/>
      <c r="AY99" s="191"/>
      <c r="AZ99" s="191"/>
      <c r="BA99" s="191"/>
      <c r="BB99" s="191"/>
      <c r="BC99" s="191">
        <f t="shared" si="89"/>
        <v>0</v>
      </c>
      <c r="BD99" s="191"/>
      <c r="BE99" s="191"/>
      <c r="BF99" s="191"/>
      <c r="BG99" s="191"/>
      <c r="BH99" s="191"/>
      <c r="BI99" s="191"/>
      <c r="BJ99" s="191">
        <f t="shared" si="90"/>
        <v>0</v>
      </c>
      <c r="BK99" s="191"/>
      <c r="BL99" s="191"/>
      <c r="BM99" s="191"/>
      <c r="BN99" s="191"/>
      <c r="BO99" s="191"/>
      <c r="BP99" s="191"/>
      <c r="BQ99" s="191">
        <f t="shared" si="107"/>
        <v>0</v>
      </c>
      <c r="BR99" s="191"/>
      <c r="BS99" s="191"/>
      <c r="BT99" s="191"/>
      <c r="BU99" s="191"/>
      <c r="BV99" s="191"/>
      <c r="BW99" s="191"/>
      <c r="BX99" s="191">
        <f t="shared" si="108"/>
        <v>0</v>
      </c>
      <c r="BY99" s="191"/>
      <c r="BZ99" s="191"/>
      <c r="CA99" s="191"/>
      <c r="CB99" s="191"/>
      <c r="CC99" s="191"/>
      <c r="CD99" s="191"/>
      <c r="CE99" s="191">
        <f t="shared" si="109"/>
        <v>0</v>
      </c>
      <c r="CF99" s="191"/>
      <c r="CG99" s="191"/>
      <c r="CH99" s="191"/>
      <c r="CI99" s="191"/>
      <c r="CJ99" s="191"/>
      <c r="CK99" s="191"/>
      <c r="CL99" s="191">
        <f t="shared" si="110"/>
        <v>0</v>
      </c>
      <c r="CM99" s="191"/>
      <c r="CN99" s="191"/>
      <c r="CO99" s="191"/>
      <c r="CP99" s="191"/>
      <c r="CQ99" s="191"/>
      <c r="CR99" s="191"/>
      <c r="CS99" s="191">
        <f t="shared" si="111"/>
        <v>0</v>
      </c>
      <c r="CT99" s="191"/>
      <c r="CU99" s="191"/>
      <c r="CV99" s="191"/>
      <c r="CW99" s="191"/>
      <c r="CX99" s="191"/>
      <c r="CY99" s="191"/>
      <c r="CZ99" s="191">
        <f t="shared" si="112"/>
        <v>0</v>
      </c>
      <c r="DA99" s="191"/>
      <c r="DB99" s="191"/>
      <c r="DC99" s="191"/>
      <c r="DD99" s="191"/>
      <c r="DE99" s="191"/>
      <c r="DF99" s="191"/>
      <c r="DG99" s="191">
        <f t="shared" si="113"/>
        <v>0</v>
      </c>
      <c r="DH99" s="191"/>
      <c r="DI99" s="191"/>
      <c r="DJ99" s="191"/>
      <c r="DK99" s="191"/>
      <c r="DL99" s="191"/>
      <c r="DM99" s="191"/>
      <c r="DN99" s="191">
        <f t="shared" si="114"/>
        <v>0</v>
      </c>
      <c r="DO99" s="191"/>
      <c r="DP99" s="191"/>
      <c r="DQ99" s="191"/>
      <c r="DR99" s="191"/>
      <c r="DS99" s="191"/>
      <c r="DT99" s="191"/>
      <c r="DU99" s="191">
        <f t="shared" si="115"/>
        <v>0</v>
      </c>
      <c r="DV99" s="191"/>
      <c r="DW99" s="191"/>
      <c r="DX99" s="191"/>
      <c r="DY99" s="191"/>
      <c r="DZ99" s="191"/>
      <c r="EA99" s="191"/>
      <c r="EB99" s="191">
        <f t="shared" si="116"/>
        <v>0</v>
      </c>
      <c r="EC99" s="191"/>
      <c r="ED99" s="191"/>
      <c r="EE99" s="191"/>
      <c r="EF99" s="191"/>
      <c r="EG99" s="191"/>
      <c r="EH99" s="191"/>
      <c r="EI99" s="191">
        <f t="shared" si="117"/>
        <v>0</v>
      </c>
      <c r="EJ99" s="191"/>
      <c r="EK99" s="191"/>
      <c r="EL99" s="191"/>
      <c r="EM99" s="191"/>
      <c r="EN99" s="191"/>
      <c r="EO99" s="191"/>
      <c r="EP99" s="191">
        <f t="shared" si="118"/>
        <v>0</v>
      </c>
      <c r="EQ99" s="191"/>
      <c r="ER99" s="191"/>
      <c r="ES99" s="191"/>
      <c r="ET99" s="191"/>
      <c r="EU99" s="191"/>
      <c r="EV99" s="191"/>
      <c r="EW99" s="191">
        <f t="shared" si="119"/>
        <v>0</v>
      </c>
      <c r="EX99" s="191"/>
      <c r="EY99" s="191"/>
      <c r="EZ99" s="191"/>
      <c r="FA99" s="191"/>
      <c r="FB99" s="191"/>
      <c r="FC99" s="191"/>
      <c r="FD99" s="191">
        <f t="shared" si="120"/>
        <v>0</v>
      </c>
      <c r="FE99" s="191"/>
      <c r="FF99" s="191"/>
      <c r="FG99" s="191"/>
      <c r="FH99" s="191"/>
      <c r="FI99" s="191"/>
      <c r="FJ99" s="191"/>
      <c r="FK99" s="191">
        <f t="shared" si="121"/>
        <v>0</v>
      </c>
      <c r="FL99" s="191"/>
      <c r="FM99" s="191"/>
      <c r="FN99" s="191"/>
      <c r="FO99" s="191"/>
      <c r="FP99" s="191"/>
      <c r="FQ99" s="191"/>
      <c r="FR99" s="191">
        <f t="shared" si="122"/>
        <v>0</v>
      </c>
      <c r="FS99" s="191"/>
      <c r="FT99" s="191"/>
      <c r="FU99" s="191"/>
      <c r="FV99" s="191"/>
      <c r="FW99" s="191"/>
      <c r="FX99" s="191"/>
      <c r="FY99" s="191">
        <f t="shared" si="91"/>
        <v>0</v>
      </c>
      <c r="FZ99" s="191"/>
      <c r="GA99" s="191"/>
      <c r="GB99" s="191"/>
      <c r="GC99" s="191"/>
      <c r="GD99" s="191">
        <f t="shared" si="93"/>
        <v>0</v>
      </c>
      <c r="GE99" s="191"/>
      <c r="GF99" s="191">
        <f t="shared" si="94"/>
        <v>0</v>
      </c>
      <c r="GG99" s="191"/>
      <c r="GH99" s="191"/>
      <c r="GI99" s="191"/>
      <c r="GJ99" s="191"/>
      <c r="GK99" s="191"/>
      <c r="GL99" s="191"/>
      <c r="GM99" s="191">
        <f t="shared" si="95"/>
        <v>0</v>
      </c>
      <c r="GN99" s="191"/>
      <c r="GO99" s="191"/>
      <c r="GP99" s="191"/>
      <c r="GQ99" s="191"/>
      <c r="GR99" s="191"/>
      <c r="GS99" s="191"/>
      <c r="GT99" s="191">
        <f t="shared" si="96"/>
        <v>0</v>
      </c>
      <c r="GU99" s="191"/>
      <c r="GV99" s="191"/>
      <c r="GW99" s="191"/>
      <c r="GX99" s="191"/>
      <c r="GY99" s="191"/>
      <c r="GZ99" s="191"/>
      <c r="HA99" s="191">
        <f t="shared" si="97"/>
        <v>0</v>
      </c>
      <c r="HB99" s="191"/>
      <c r="HC99" s="191"/>
      <c r="HD99" s="191"/>
      <c r="HE99" s="191"/>
      <c r="HF99" s="191"/>
      <c r="HG99" s="191"/>
      <c r="HH99" s="191">
        <f t="shared" si="98"/>
        <v>0</v>
      </c>
      <c r="HI99" s="191"/>
      <c r="HJ99" s="191"/>
      <c r="HK99" s="191"/>
      <c r="HL99" s="191"/>
      <c r="HM99" s="191"/>
      <c r="HN99" s="191"/>
      <c r="HO99" s="191">
        <f t="shared" si="99"/>
        <v>0</v>
      </c>
      <c r="HP99" s="191"/>
      <c r="HQ99" s="191"/>
      <c r="HR99" s="191"/>
      <c r="HS99" s="191"/>
      <c r="HT99" s="191"/>
      <c r="HU99" s="191"/>
      <c r="HV99" s="191">
        <f t="shared" si="100"/>
        <v>0</v>
      </c>
      <c r="HW99" s="191"/>
      <c r="HX99" s="191"/>
      <c r="HY99" s="191"/>
      <c r="HZ99" s="191"/>
      <c r="IA99" s="191"/>
      <c r="IB99" s="191"/>
      <c r="IC99" s="191">
        <f t="shared" si="101"/>
        <v>0</v>
      </c>
      <c r="ID99" s="191"/>
      <c r="IE99" s="191"/>
      <c r="IF99" s="191"/>
      <c r="IG99" s="191"/>
      <c r="IH99" s="191"/>
      <c r="II99" s="191"/>
      <c r="IJ99" s="191">
        <f t="shared" si="102"/>
        <v>0</v>
      </c>
      <c r="IK99" s="191"/>
      <c r="IL99" s="191"/>
      <c r="IM99" s="191"/>
      <c r="IN99" s="191"/>
      <c r="IO99" s="191"/>
      <c r="IP99" s="191"/>
      <c r="IQ99" s="191">
        <f t="shared" si="103"/>
        <v>0</v>
      </c>
      <c r="IR99" s="191"/>
      <c r="IS99" s="191"/>
      <c r="IT99" s="191"/>
      <c r="IU99" s="191"/>
      <c r="IV99" s="191"/>
      <c r="IW99" s="191"/>
      <c r="IX99" s="191">
        <f t="shared" si="104"/>
        <v>0</v>
      </c>
      <c r="IY99" s="191"/>
      <c r="IZ99" s="191"/>
      <c r="JA99" s="191"/>
      <c r="JB99" s="191"/>
      <c r="JC99" s="191"/>
      <c r="JD99" s="191"/>
      <c r="JE99" s="191">
        <f t="shared" si="105"/>
        <v>0</v>
      </c>
      <c r="JF99" s="191"/>
      <c r="JG99" s="191"/>
      <c r="JH99" s="191"/>
      <c r="JI99" s="191"/>
      <c r="JJ99" s="191"/>
      <c r="JK99" s="191"/>
      <c r="JL99" s="191">
        <f t="shared" si="106"/>
        <v>0</v>
      </c>
      <c r="JM99" s="191"/>
      <c r="JN99" s="191"/>
      <c r="JO99" s="191"/>
      <c r="JP99" s="191"/>
      <c r="JQ99" s="190">
        <f t="shared" si="82"/>
        <v>0</v>
      </c>
      <c r="JR99" s="190">
        <f t="shared" si="123"/>
        <v>0</v>
      </c>
      <c r="JS99" s="190">
        <f t="shared" si="124"/>
        <v>0</v>
      </c>
      <c r="JT99" s="9"/>
    </row>
    <row r="100" spans="1:280" ht="18" customHeight="1">
      <c r="A100" s="213">
        <v>29</v>
      </c>
      <c r="B100" s="114" t="s">
        <v>1926</v>
      </c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>
        <f t="shared" si="83"/>
        <v>0</v>
      </c>
      <c r="N100" s="191"/>
      <c r="O100" s="191"/>
      <c r="P100" s="191"/>
      <c r="Q100" s="191"/>
      <c r="R100" s="191"/>
      <c r="S100" s="191"/>
      <c r="T100" s="191">
        <f t="shared" si="84"/>
        <v>0</v>
      </c>
      <c r="U100" s="191"/>
      <c r="V100" s="191"/>
      <c r="W100" s="191"/>
      <c r="X100" s="191"/>
      <c r="Y100" s="191"/>
      <c r="Z100" s="191"/>
      <c r="AA100" s="191">
        <f t="shared" si="85"/>
        <v>0</v>
      </c>
      <c r="AB100" s="191"/>
      <c r="AC100" s="191"/>
      <c r="AD100" s="191"/>
      <c r="AE100" s="191"/>
      <c r="AF100" s="191"/>
      <c r="AG100" s="191"/>
      <c r="AH100" s="191">
        <f t="shared" si="86"/>
        <v>0</v>
      </c>
      <c r="AI100" s="191"/>
      <c r="AJ100" s="191"/>
      <c r="AK100" s="191"/>
      <c r="AL100" s="191"/>
      <c r="AM100" s="191"/>
      <c r="AN100" s="191"/>
      <c r="AO100" s="191">
        <f t="shared" si="87"/>
        <v>0</v>
      </c>
      <c r="AP100" s="191"/>
      <c r="AQ100" s="191"/>
      <c r="AR100" s="191"/>
      <c r="AS100" s="191"/>
      <c r="AT100" s="191"/>
      <c r="AU100" s="191"/>
      <c r="AV100" s="191">
        <f t="shared" si="88"/>
        <v>0</v>
      </c>
      <c r="AW100" s="191"/>
      <c r="AX100" s="191"/>
      <c r="AY100" s="191"/>
      <c r="AZ100" s="191"/>
      <c r="BA100" s="191"/>
      <c r="BB100" s="191"/>
      <c r="BC100" s="191">
        <f t="shared" si="89"/>
        <v>0</v>
      </c>
      <c r="BD100" s="191"/>
      <c r="BE100" s="191"/>
      <c r="BF100" s="191"/>
      <c r="BG100" s="191"/>
      <c r="BH100" s="191"/>
      <c r="BI100" s="191"/>
      <c r="BJ100" s="191">
        <f t="shared" si="90"/>
        <v>0</v>
      </c>
      <c r="BK100" s="191"/>
      <c r="BL100" s="191"/>
      <c r="BM100" s="191"/>
      <c r="BN100" s="191"/>
      <c r="BO100" s="191"/>
      <c r="BP100" s="191"/>
      <c r="BQ100" s="191">
        <f t="shared" si="107"/>
        <v>0</v>
      </c>
      <c r="BR100" s="191"/>
      <c r="BS100" s="191"/>
      <c r="BT100" s="191"/>
      <c r="BU100" s="191"/>
      <c r="BV100" s="191"/>
      <c r="BW100" s="191"/>
      <c r="BX100" s="191">
        <f t="shared" si="108"/>
        <v>0</v>
      </c>
      <c r="BY100" s="191"/>
      <c r="BZ100" s="191"/>
      <c r="CA100" s="191"/>
      <c r="CB100" s="191"/>
      <c r="CC100" s="191"/>
      <c r="CD100" s="191"/>
      <c r="CE100" s="191">
        <f t="shared" si="109"/>
        <v>0</v>
      </c>
      <c r="CF100" s="191"/>
      <c r="CG100" s="191"/>
      <c r="CH100" s="191"/>
      <c r="CI100" s="191"/>
      <c r="CJ100" s="191"/>
      <c r="CK100" s="191"/>
      <c r="CL100" s="191">
        <f t="shared" si="110"/>
        <v>0</v>
      </c>
      <c r="CM100" s="191"/>
      <c r="CN100" s="191"/>
      <c r="CO100" s="191"/>
      <c r="CP100" s="191"/>
      <c r="CQ100" s="191"/>
      <c r="CR100" s="191"/>
      <c r="CS100" s="191">
        <f t="shared" si="111"/>
        <v>0</v>
      </c>
      <c r="CT100" s="191"/>
      <c r="CU100" s="191"/>
      <c r="CV100" s="191"/>
      <c r="CW100" s="191"/>
      <c r="CX100" s="191"/>
      <c r="CY100" s="191"/>
      <c r="CZ100" s="191">
        <f t="shared" si="112"/>
        <v>0</v>
      </c>
      <c r="DA100" s="191"/>
      <c r="DB100" s="191"/>
      <c r="DC100" s="191"/>
      <c r="DD100" s="191"/>
      <c r="DE100" s="191"/>
      <c r="DF100" s="191"/>
      <c r="DG100" s="191">
        <f t="shared" si="113"/>
        <v>0</v>
      </c>
      <c r="DH100" s="191"/>
      <c r="DI100" s="191"/>
      <c r="DJ100" s="191"/>
      <c r="DK100" s="191"/>
      <c r="DL100" s="191"/>
      <c r="DM100" s="191"/>
      <c r="DN100" s="191">
        <f t="shared" si="114"/>
        <v>0</v>
      </c>
      <c r="DO100" s="191"/>
      <c r="DP100" s="191"/>
      <c r="DQ100" s="191"/>
      <c r="DR100" s="191"/>
      <c r="DS100" s="191"/>
      <c r="DT100" s="191"/>
      <c r="DU100" s="191">
        <f t="shared" si="115"/>
        <v>0</v>
      </c>
      <c r="DV100" s="191"/>
      <c r="DW100" s="191"/>
      <c r="DX100" s="191"/>
      <c r="DY100" s="191"/>
      <c r="DZ100" s="191"/>
      <c r="EA100" s="191"/>
      <c r="EB100" s="191">
        <f t="shared" si="116"/>
        <v>0</v>
      </c>
      <c r="EC100" s="191"/>
      <c r="ED100" s="191"/>
      <c r="EE100" s="191"/>
      <c r="EF100" s="191"/>
      <c r="EG100" s="191"/>
      <c r="EH100" s="191"/>
      <c r="EI100" s="191">
        <f t="shared" si="117"/>
        <v>0</v>
      </c>
      <c r="EJ100" s="191"/>
      <c r="EK100" s="191"/>
      <c r="EL100" s="191"/>
      <c r="EM100" s="191"/>
      <c r="EN100" s="191"/>
      <c r="EO100" s="191"/>
      <c r="EP100" s="191">
        <f t="shared" si="118"/>
        <v>0</v>
      </c>
      <c r="EQ100" s="191"/>
      <c r="ER100" s="191"/>
      <c r="ES100" s="191"/>
      <c r="ET100" s="191"/>
      <c r="EU100" s="191"/>
      <c r="EV100" s="191"/>
      <c r="EW100" s="191">
        <f t="shared" si="119"/>
        <v>0</v>
      </c>
      <c r="EX100" s="191"/>
      <c r="EY100" s="191"/>
      <c r="EZ100" s="191"/>
      <c r="FA100" s="191"/>
      <c r="FB100" s="191"/>
      <c r="FC100" s="191"/>
      <c r="FD100" s="191">
        <f t="shared" si="120"/>
        <v>0</v>
      </c>
      <c r="FE100" s="191"/>
      <c r="FF100" s="191"/>
      <c r="FG100" s="191"/>
      <c r="FH100" s="191"/>
      <c r="FI100" s="191"/>
      <c r="FJ100" s="191"/>
      <c r="FK100" s="191">
        <f t="shared" si="121"/>
        <v>0</v>
      </c>
      <c r="FL100" s="191"/>
      <c r="FM100" s="191"/>
      <c r="FN100" s="191"/>
      <c r="FO100" s="191"/>
      <c r="FP100" s="191"/>
      <c r="FQ100" s="191"/>
      <c r="FR100" s="191">
        <f t="shared" si="122"/>
        <v>0</v>
      </c>
      <c r="FS100" s="191"/>
      <c r="FT100" s="191"/>
      <c r="FU100" s="191"/>
      <c r="FV100" s="191"/>
      <c r="FW100" s="191"/>
      <c r="FX100" s="191"/>
      <c r="FY100" s="191">
        <f t="shared" si="91"/>
        <v>0</v>
      </c>
      <c r="FZ100" s="191"/>
      <c r="GA100" s="191"/>
      <c r="GB100" s="191"/>
      <c r="GC100" s="191"/>
      <c r="GD100" s="191">
        <f t="shared" si="93"/>
        <v>0</v>
      </c>
      <c r="GE100" s="191"/>
      <c r="GF100" s="191">
        <f t="shared" si="94"/>
        <v>0</v>
      </c>
      <c r="GG100" s="191"/>
      <c r="GH100" s="191"/>
      <c r="GI100" s="191"/>
      <c r="GJ100" s="191"/>
      <c r="GK100" s="191"/>
      <c r="GL100" s="191"/>
      <c r="GM100" s="191">
        <f t="shared" si="95"/>
        <v>0</v>
      </c>
      <c r="GN100" s="191"/>
      <c r="GO100" s="191"/>
      <c r="GP100" s="191"/>
      <c r="GQ100" s="191"/>
      <c r="GR100" s="191"/>
      <c r="GS100" s="191"/>
      <c r="GT100" s="191">
        <f t="shared" si="96"/>
        <v>0</v>
      </c>
      <c r="GU100" s="191"/>
      <c r="GV100" s="191"/>
      <c r="GW100" s="191"/>
      <c r="GX100" s="191"/>
      <c r="GY100" s="191"/>
      <c r="GZ100" s="191"/>
      <c r="HA100" s="191">
        <f t="shared" si="97"/>
        <v>0</v>
      </c>
      <c r="HB100" s="191"/>
      <c r="HC100" s="191"/>
      <c r="HD100" s="191"/>
      <c r="HE100" s="191"/>
      <c r="HF100" s="191"/>
      <c r="HG100" s="191"/>
      <c r="HH100" s="191">
        <f t="shared" si="98"/>
        <v>0</v>
      </c>
      <c r="HI100" s="191"/>
      <c r="HJ100" s="191"/>
      <c r="HK100" s="191"/>
      <c r="HL100" s="191"/>
      <c r="HM100" s="191"/>
      <c r="HN100" s="191"/>
      <c r="HO100" s="191">
        <f t="shared" si="99"/>
        <v>0</v>
      </c>
      <c r="HP100" s="191"/>
      <c r="HQ100" s="191"/>
      <c r="HR100" s="191"/>
      <c r="HS100" s="191"/>
      <c r="HT100" s="191"/>
      <c r="HU100" s="191"/>
      <c r="HV100" s="191">
        <f t="shared" si="100"/>
        <v>0</v>
      </c>
      <c r="HW100" s="191"/>
      <c r="HX100" s="191"/>
      <c r="HY100" s="191"/>
      <c r="HZ100" s="191"/>
      <c r="IA100" s="191"/>
      <c r="IB100" s="191"/>
      <c r="IC100" s="191">
        <f t="shared" si="101"/>
        <v>0</v>
      </c>
      <c r="ID100" s="191"/>
      <c r="IE100" s="191"/>
      <c r="IF100" s="191"/>
      <c r="IG100" s="191"/>
      <c r="IH100" s="191"/>
      <c r="II100" s="191"/>
      <c r="IJ100" s="191">
        <f t="shared" si="102"/>
        <v>0</v>
      </c>
      <c r="IK100" s="191"/>
      <c r="IL100" s="191"/>
      <c r="IM100" s="191"/>
      <c r="IN100" s="191"/>
      <c r="IO100" s="191"/>
      <c r="IP100" s="191"/>
      <c r="IQ100" s="191">
        <f t="shared" si="103"/>
        <v>0</v>
      </c>
      <c r="IR100" s="191"/>
      <c r="IS100" s="191"/>
      <c r="IT100" s="191"/>
      <c r="IU100" s="191"/>
      <c r="IV100" s="191"/>
      <c r="IW100" s="191"/>
      <c r="IX100" s="191">
        <f t="shared" si="104"/>
        <v>0</v>
      </c>
      <c r="IY100" s="191"/>
      <c r="IZ100" s="191"/>
      <c r="JA100" s="191"/>
      <c r="JB100" s="191"/>
      <c r="JC100" s="191"/>
      <c r="JD100" s="191"/>
      <c r="JE100" s="191">
        <f t="shared" si="105"/>
        <v>0</v>
      </c>
      <c r="JF100" s="191"/>
      <c r="JG100" s="191"/>
      <c r="JH100" s="191"/>
      <c r="JI100" s="191"/>
      <c r="JJ100" s="191"/>
      <c r="JK100" s="191"/>
      <c r="JL100" s="191">
        <f t="shared" si="106"/>
        <v>0</v>
      </c>
      <c r="JM100" s="191"/>
      <c r="JN100" s="191"/>
      <c r="JO100" s="191"/>
      <c r="JP100" s="191"/>
      <c r="JQ100" s="190">
        <f t="shared" si="82"/>
        <v>0</v>
      </c>
      <c r="JR100" s="190">
        <f t="shared" si="123"/>
        <v>0</v>
      </c>
      <c r="JS100" s="190">
        <f t="shared" si="124"/>
        <v>0</v>
      </c>
      <c r="JT100" s="9"/>
    </row>
    <row r="101" spans="1:280" ht="18" customHeight="1">
      <c r="A101" s="213">
        <v>30</v>
      </c>
      <c r="B101" s="114" t="s">
        <v>1927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>
        <f t="shared" si="83"/>
        <v>0</v>
      </c>
      <c r="N101" s="191"/>
      <c r="O101" s="191"/>
      <c r="P101" s="191"/>
      <c r="Q101" s="191"/>
      <c r="R101" s="191"/>
      <c r="S101" s="191"/>
      <c r="T101" s="191">
        <f t="shared" si="84"/>
        <v>0</v>
      </c>
      <c r="U101" s="191"/>
      <c r="V101" s="191"/>
      <c r="W101" s="191"/>
      <c r="X101" s="191"/>
      <c r="Y101" s="191"/>
      <c r="Z101" s="191"/>
      <c r="AA101" s="191">
        <f t="shared" si="85"/>
        <v>0</v>
      </c>
      <c r="AB101" s="191"/>
      <c r="AC101" s="191"/>
      <c r="AD101" s="191"/>
      <c r="AE101" s="191"/>
      <c r="AF101" s="191"/>
      <c r="AG101" s="191"/>
      <c r="AH101" s="191">
        <f t="shared" si="86"/>
        <v>0</v>
      </c>
      <c r="AI101" s="191"/>
      <c r="AJ101" s="191"/>
      <c r="AK101" s="191"/>
      <c r="AL101" s="191"/>
      <c r="AM101" s="191"/>
      <c r="AN101" s="191"/>
      <c r="AO101" s="191">
        <f t="shared" si="87"/>
        <v>0</v>
      </c>
      <c r="AP101" s="191"/>
      <c r="AQ101" s="191"/>
      <c r="AR101" s="191"/>
      <c r="AS101" s="191"/>
      <c r="AT101" s="191"/>
      <c r="AU101" s="191"/>
      <c r="AV101" s="191">
        <f t="shared" si="88"/>
        <v>0</v>
      </c>
      <c r="AW101" s="191"/>
      <c r="AX101" s="191"/>
      <c r="AY101" s="191"/>
      <c r="AZ101" s="191"/>
      <c r="BA101" s="191"/>
      <c r="BB101" s="191"/>
      <c r="BC101" s="191">
        <f t="shared" si="89"/>
        <v>0</v>
      </c>
      <c r="BD101" s="191"/>
      <c r="BE101" s="191"/>
      <c r="BF101" s="191"/>
      <c r="BG101" s="191"/>
      <c r="BH101" s="191"/>
      <c r="BI101" s="191"/>
      <c r="BJ101" s="191">
        <f t="shared" si="90"/>
        <v>0</v>
      </c>
      <c r="BK101" s="191"/>
      <c r="BL101" s="191"/>
      <c r="BM101" s="191"/>
      <c r="BN101" s="191"/>
      <c r="BO101" s="191"/>
      <c r="BP101" s="191"/>
      <c r="BQ101" s="191">
        <f t="shared" si="107"/>
        <v>0</v>
      </c>
      <c r="BR101" s="191"/>
      <c r="BS101" s="191"/>
      <c r="BT101" s="191"/>
      <c r="BU101" s="191"/>
      <c r="BV101" s="191"/>
      <c r="BW101" s="191"/>
      <c r="BX101" s="191">
        <f t="shared" si="108"/>
        <v>0</v>
      </c>
      <c r="BY101" s="191"/>
      <c r="BZ101" s="191"/>
      <c r="CA101" s="191"/>
      <c r="CB101" s="191"/>
      <c r="CC101" s="191"/>
      <c r="CD101" s="191"/>
      <c r="CE101" s="191">
        <f t="shared" si="109"/>
        <v>0</v>
      </c>
      <c r="CF101" s="191"/>
      <c r="CG101" s="191"/>
      <c r="CH101" s="191"/>
      <c r="CI101" s="191"/>
      <c r="CJ101" s="191"/>
      <c r="CK101" s="191"/>
      <c r="CL101" s="191">
        <f t="shared" si="110"/>
        <v>0</v>
      </c>
      <c r="CM101" s="191"/>
      <c r="CN101" s="191"/>
      <c r="CO101" s="191"/>
      <c r="CP101" s="191"/>
      <c r="CQ101" s="191"/>
      <c r="CR101" s="191"/>
      <c r="CS101" s="191">
        <f t="shared" si="111"/>
        <v>0</v>
      </c>
      <c r="CT101" s="191"/>
      <c r="CU101" s="191"/>
      <c r="CV101" s="191"/>
      <c r="CW101" s="191"/>
      <c r="CX101" s="191"/>
      <c r="CY101" s="191"/>
      <c r="CZ101" s="191">
        <f t="shared" si="112"/>
        <v>0</v>
      </c>
      <c r="DA101" s="191"/>
      <c r="DB101" s="191"/>
      <c r="DC101" s="191"/>
      <c r="DD101" s="191"/>
      <c r="DE101" s="191"/>
      <c r="DF101" s="191"/>
      <c r="DG101" s="191">
        <f t="shared" si="113"/>
        <v>0</v>
      </c>
      <c r="DH101" s="191"/>
      <c r="DI101" s="191"/>
      <c r="DJ101" s="191"/>
      <c r="DK101" s="191"/>
      <c r="DL101" s="191"/>
      <c r="DM101" s="191"/>
      <c r="DN101" s="191">
        <f t="shared" si="114"/>
        <v>0</v>
      </c>
      <c r="DO101" s="191"/>
      <c r="DP101" s="191"/>
      <c r="DQ101" s="191"/>
      <c r="DR101" s="191"/>
      <c r="DS101" s="191"/>
      <c r="DT101" s="191"/>
      <c r="DU101" s="191">
        <f t="shared" si="115"/>
        <v>0</v>
      </c>
      <c r="DV101" s="191"/>
      <c r="DW101" s="191"/>
      <c r="DX101" s="191"/>
      <c r="DY101" s="191"/>
      <c r="DZ101" s="191"/>
      <c r="EA101" s="191"/>
      <c r="EB101" s="191">
        <f t="shared" si="116"/>
        <v>0</v>
      </c>
      <c r="EC101" s="191"/>
      <c r="ED101" s="191"/>
      <c r="EE101" s="191"/>
      <c r="EF101" s="191"/>
      <c r="EG101" s="191"/>
      <c r="EH101" s="191"/>
      <c r="EI101" s="191">
        <f t="shared" si="117"/>
        <v>0</v>
      </c>
      <c r="EJ101" s="191"/>
      <c r="EK101" s="191"/>
      <c r="EL101" s="191"/>
      <c r="EM101" s="191"/>
      <c r="EN101" s="191"/>
      <c r="EO101" s="191"/>
      <c r="EP101" s="191">
        <f t="shared" si="118"/>
        <v>0</v>
      </c>
      <c r="EQ101" s="191"/>
      <c r="ER101" s="191"/>
      <c r="ES101" s="191"/>
      <c r="ET101" s="191"/>
      <c r="EU101" s="191"/>
      <c r="EV101" s="191"/>
      <c r="EW101" s="191">
        <f t="shared" si="119"/>
        <v>0</v>
      </c>
      <c r="EX101" s="191"/>
      <c r="EY101" s="191"/>
      <c r="EZ101" s="191"/>
      <c r="FA101" s="191"/>
      <c r="FB101" s="191"/>
      <c r="FC101" s="191"/>
      <c r="FD101" s="191">
        <f t="shared" si="120"/>
        <v>0</v>
      </c>
      <c r="FE101" s="191"/>
      <c r="FF101" s="191"/>
      <c r="FG101" s="191"/>
      <c r="FH101" s="191"/>
      <c r="FI101" s="191"/>
      <c r="FJ101" s="191"/>
      <c r="FK101" s="191">
        <f t="shared" si="121"/>
        <v>0</v>
      </c>
      <c r="FL101" s="191"/>
      <c r="FM101" s="191"/>
      <c r="FN101" s="191"/>
      <c r="FO101" s="191"/>
      <c r="FP101" s="191"/>
      <c r="FQ101" s="191"/>
      <c r="FR101" s="191">
        <f t="shared" si="122"/>
        <v>0</v>
      </c>
      <c r="FS101" s="191"/>
      <c r="FT101" s="191"/>
      <c r="FU101" s="191"/>
      <c r="FV101" s="191"/>
      <c r="FW101" s="191"/>
      <c r="FX101" s="191"/>
      <c r="FY101" s="191">
        <f t="shared" si="91"/>
        <v>0</v>
      </c>
      <c r="FZ101" s="191"/>
      <c r="GA101" s="191"/>
      <c r="GB101" s="191"/>
      <c r="GC101" s="191"/>
      <c r="GD101" s="191">
        <f t="shared" si="93"/>
        <v>0</v>
      </c>
      <c r="GE101" s="191"/>
      <c r="GF101" s="191">
        <f t="shared" si="94"/>
        <v>0</v>
      </c>
      <c r="GG101" s="191"/>
      <c r="GH101" s="191"/>
      <c r="GI101" s="191"/>
      <c r="GJ101" s="191"/>
      <c r="GK101" s="191"/>
      <c r="GL101" s="191"/>
      <c r="GM101" s="191">
        <f t="shared" si="95"/>
        <v>0</v>
      </c>
      <c r="GN101" s="191"/>
      <c r="GO101" s="191"/>
      <c r="GP101" s="191"/>
      <c r="GQ101" s="191"/>
      <c r="GR101" s="191"/>
      <c r="GS101" s="191"/>
      <c r="GT101" s="191">
        <f t="shared" si="96"/>
        <v>0</v>
      </c>
      <c r="GU101" s="191"/>
      <c r="GV101" s="191"/>
      <c r="GW101" s="191"/>
      <c r="GX101" s="191"/>
      <c r="GY101" s="191"/>
      <c r="GZ101" s="191"/>
      <c r="HA101" s="191">
        <f t="shared" si="97"/>
        <v>0</v>
      </c>
      <c r="HB101" s="191"/>
      <c r="HC101" s="191"/>
      <c r="HD101" s="191"/>
      <c r="HE101" s="191"/>
      <c r="HF101" s="191"/>
      <c r="HG101" s="191"/>
      <c r="HH101" s="191">
        <f t="shared" si="98"/>
        <v>0</v>
      </c>
      <c r="HI101" s="191"/>
      <c r="HJ101" s="191"/>
      <c r="HK101" s="191"/>
      <c r="HL101" s="191"/>
      <c r="HM101" s="191"/>
      <c r="HN101" s="191"/>
      <c r="HO101" s="191">
        <f t="shared" si="99"/>
        <v>0</v>
      </c>
      <c r="HP101" s="191"/>
      <c r="HQ101" s="191"/>
      <c r="HR101" s="191"/>
      <c r="HS101" s="191"/>
      <c r="HT101" s="191"/>
      <c r="HU101" s="191"/>
      <c r="HV101" s="191">
        <f t="shared" si="100"/>
        <v>0</v>
      </c>
      <c r="HW101" s="191"/>
      <c r="HX101" s="191"/>
      <c r="HY101" s="191"/>
      <c r="HZ101" s="191"/>
      <c r="IA101" s="191"/>
      <c r="IB101" s="191"/>
      <c r="IC101" s="191">
        <f t="shared" si="101"/>
        <v>0</v>
      </c>
      <c r="ID101" s="191"/>
      <c r="IE101" s="191"/>
      <c r="IF101" s="191"/>
      <c r="IG101" s="191"/>
      <c r="IH101" s="191"/>
      <c r="II101" s="191"/>
      <c r="IJ101" s="191">
        <f t="shared" si="102"/>
        <v>0</v>
      </c>
      <c r="IK101" s="191"/>
      <c r="IL101" s="191"/>
      <c r="IM101" s="191"/>
      <c r="IN101" s="191"/>
      <c r="IO101" s="191"/>
      <c r="IP101" s="191"/>
      <c r="IQ101" s="191">
        <f t="shared" si="103"/>
        <v>0</v>
      </c>
      <c r="IR101" s="191"/>
      <c r="IS101" s="191"/>
      <c r="IT101" s="191"/>
      <c r="IU101" s="191"/>
      <c r="IV101" s="191"/>
      <c r="IW101" s="191"/>
      <c r="IX101" s="191">
        <f t="shared" si="104"/>
        <v>0</v>
      </c>
      <c r="IY101" s="191"/>
      <c r="IZ101" s="191"/>
      <c r="JA101" s="191"/>
      <c r="JB101" s="191"/>
      <c r="JC101" s="191"/>
      <c r="JD101" s="191"/>
      <c r="JE101" s="191">
        <f t="shared" si="105"/>
        <v>0</v>
      </c>
      <c r="JF101" s="191"/>
      <c r="JG101" s="191"/>
      <c r="JH101" s="191"/>
      <c r="JI101" s="191"/>
      <c r="JJ101" s="191"/>
      <c r="JK101" s="191"/>
      <c r="JL101" s="191">
        <f t="shared" si="106"/>
        <v>0</v>
      </c>
      <c r="JM101" s="191"/>
      <c r="JN101" s="191"/>
      <c r="JO101" s="191"/>
      <c r="JP101" s="191"/>
      <c r="JQ101" s="190">
        <f t="shared" si="82"/>
        <v>0</v>
      </c>
      <c r="JR101" s="190">
        <f t="shared" si="123"/>
        <v>0</v>
      </c>
      <c r="JS101" s="190">
        <f t="shared" si="124"/>
        <v>0</v>
      </c>
      <c r="JT101" s="9"/>
    </row>
    <row r="102" spans="1:280" s="96" customFormat="1" ht="18" customHeight="1">
      <c r="A102" s="233">
        <v>31</v>
      </c>
      <c r="B102" s="204" t="s">
        <v>53</v>
      </c>
      <c r="C102" s="204"/>
      <c r="D102" s="204"/>
      <c r="E102" s="204"/>
      <c r="F102" s="204"/>
      <c r="G102" s="204"/>
      <c r="H102" s="204"/>
      <c r="I102" s="204"/>
      <c r="J102" s="116">
        <f>SUM(J72:J101)</f>
        <v>0</v>
      </c>
      <c r="K102" s="117">
        <f t="shared" ref="K102:L102" si="125">SUM(K72:K101)</f>
        <v>0</v>
      </c>
      <c r="L102" s="118">
        <f t="shared" si="125"/>
        <v>0</v>
      </c>
      <c r="M102" s="83">
        <f t="shared" ref="M102" si="126">K102+L102</f>
        <v>0</v>
      </c>
      <c r="N102" s="204"/>
      <c r="O102" s="204"/>
      <c r="P102" s="204"/>
      <c r="Q102" s="116">
        <f>SUM(Q72:Q101)</f>
        <v>0</v>
      </c>
      <c r="R102" s="117">
        <f t="shared" ref="R102:S102" si="127">SUM(R72:R101)</f>
        <v>0</v>
      </c>
      <c r="S102" s="118">
        <f t="shared" si="127"/>
        <v>0</v>
      </c>
      <c r="T102" s="83">
        <f t="shared" ref="T102" si="128">R102+S102</f>
        <v>0</v>
      </c>
      <c r="U102" s="204"/>
      <c r="V102" s="204"/>
      <c r="W102" s="204"/>
      <c r="X102" s="116">
        <f>SUM(X72:X101)</f>
        <v>0</v>
      </c>
      <c r="Y102" s="117">
        <f t="shared" ref="Y102:Z102" si="129">SUM(Y72:Y101)</f>
        <v>0</v>
      </c>
      <c r="Z102" s="118">
        <f t="shared" si="129"/>
        <v>0</v>
      </c>
      <c r="AA102" s="83">
        <f t="shared" ref="AA102" si="130">Y102+Z102</f>
        <v>0</v>
      </c>
      <c r="AB102" s="204"/>
      <c r="AC102" s="204"/>
      <c r="AD102" s="204"/>
      <c r="AE102" s="116">
        <f>SUM(AE72:AE101)</f>
        <v>0</v>
      </c>
      <c r="AF102" s="117">
        <f t="shared" ref="AF102:AG102" si="131">SUM(AF72:AF101)</f>
        <v>0</v>
      </c>
      <c r="AG102" s="118">
        <f t="shared" si="131"/>
        <v>0</v>
      </c>
      <c r="AH102" s="83">
        <f t="shared" ref="AH102" si="132">AF102+AG102</f>
        <v>0</v>
      </c>
      <c r="AI102" s="204"/>
      <c r="AJ102" s="204"/>
      <c r="AK102" s="204"/>
      <c r="AL102" s="116">
        <f>SUM(AL72:AL101)</f>
        <v>0</v>
      </c>
      <c r="AM102" s="117">
        <f t="shared" ref="AM102:AN102" si="133">SUM(AM72:AM101)</f>
        <v>0</v>
      </c>
      <c r="AN102" s="118">
        <f t="shared" si="133"/>
        <v>0</v>
      </c>
      <c r="AO102" s="83">
        <f t="shared" ref="AO102" si="134">AM102+AN102</f>
        <v>0</v>
      </c>
      <c r="AP102" s="204"/>
      <c r="AQ102" s="204"/>
      <c r="AR102" s="204"/>
      <c r="AS102" s="116">
        <f>SUM(AS72:AS101)</f>
        <v>0</v>
      </c>
      <c r="AT102" s="117">
        <f t="shared" ref="AT102:AU102" si="135">SUM(AT72:AT101)</f>
        <v>0</v>
      </c>
      <c r="AU102" s="118">
        <f t="shared" si="135"/>
        <v>0</v>
      </c>
      <c r="AV102" s="83">
        <f t="shared" ref="AV102" si="136">AT102+AU102</f>
        <v>0</v>
      </c>
      <c r="AW102" s="204"/>
      <c r="AX102" s="204"/>
      <c r="AY102" s="204"/>
      <c r="AZ102" s="116">
        <f>SUM(AZ72:AZ101)</f>
        <v>0</v>
      </c>
      <c r="BA102" s="117">
        <f t="shared" ref="BA102:BB102" si="137">SUM(BA72:BA101)</f>
        <v>0</v>
      </c>
      <c r="BB102" s="118">
        <f t="shared" si="137"/>
        <v>0</v>
      </c>
      <c r="BC102" s="83">
        <f t="shared" ref="BC102" si="138">BA102+BB102</f>
        <v>0</v>
      </c>
      <c r="BD102" s="204"/>
      <c r="BE102" s="204"/>
      <c r="BF102" s="204"/>
      <c r="BG102" s="116">
        <f>SUM(BG72:BG101)</f>
        <v>0</v>
      </c>
      <c r="BH102" s="117">
        <f t="shared" ref="BH102:BI102" si="139">SUM(BH72:BH101)</f>
        <v>0</v>
      </c>
      <c r="BI102" s="118">
        <f t="shared" si="139"/>
        <v>0</v>
      </c>
      <c r="BJ102" s="83">
        <f t="shared" ref="BJ102" si="140">BH102+BI102</f>
        <v>0</v>
      </c>
      <c r="BK102" s="204"/>
      <c r="BL102" s="204"/>
      <c r="BM102" s="204"/>
      <c r="BN102" s="116">
        <f>SUM(BN72:BN101)</f>
        <v>0</v>
      </c>
      <c r="BO102" s="117">
        <f t="shared" ref="BO102:BP102" si="141">SUM(BO72:BO101)</f>
        <v>0</v>
      </c>
      <c r="BP102" s="118">
        <f t="shared" si="141"/>
        <v>0</v>
      </c>
      <c r="BQ102" s="83">
        <f t="shared" ref="BQ102" si="142">BO102+BP102</f>
        <v>0</v>
      </c>
      <c r="BR102" s="204"/>
      <c r="BS102" s="204"/>
      <c r="BT102" s="204"/>
      <c r="BU102" s="116">
        <f>SUM(BU72:BU101)</f>
        <v>0</v>
      </c>
      <c r="BV102" s="117">
        <f t="shared" ref="BV102:BW102" si="143">SUM(BV72:BV101)</f>
        <v>0</v>
      </c>
      <c r="BW102" s="118">
        <f t="shared" si="143"/>
        <v>0</v>
      </c>
      <c r="BX102" s="83">
        <f t="shared" ref="BX102" si="144">BV102+BW102</f>
        <v>0</v>
      </c>
      <c r="BY102" s="204"/>
      <c r="BZ102" s="204"/>
      <c r="CA102" s="204"/>
      <c r="CB102" s="116">
        <f>SUM(CB72:CB101)</f>
        <v>0</v>
      </c>
      <c r="CC102" s="117">
        <f t="shared" ref="CC102:CD102" si="145">SUM(CC72:CC101)</f>
        <v>0</v>
      </c>
      <c r="CD102" s="118">
        <f t="shared" si="145"/>
        <v>0</v>
      </c>
      <c r="CE102" s="83">
        <f t="shared" ref="CE102" si="146">CC102+CD102</f>
        <v>0</v>
      </c>
      <c r="CF102" s="204"/>
      <c r="CG102" s="204"/>
      <c r="CH102" s="204"/>
      <c r="CI102" s="116">
        <f>SUM(CI72:CI101)</f>
        <v>0</v>
      </c>
      <c r="CJ102" s="117">
        <f t="shared" ref="CJ102:CK102" si="147">SUM(CJ72:CJ101)</f>
        <v>0</v>
      </c>
      <c r="CK102" s="118">
        <f t="shared" si="147"/>
        <v>0</v>
      </c>
      <c r="CL102" s="83">
        <f t="shared" ref="CL102" si="148">CJ102+CK102</f>
        <v>0</v>
      </c>
      <c r="CM102" s="204"/>
      <c r="CN102" s="204"/>
      <c r="CO102" s="204"/>
      <c r="CP102" s="116">
        <f>SUM(CP72:CP101)</f>
        <v>0</v>
      </c>
      <c r="CQ102" s="117">
        <f t="shared" ref="CQ102:CR102" si="149">SUM(CQ72:CQ101)</f>
        <v>0</v>
      </c>
      <c r="CR102" s="118">
        <f t="shared" si="149"/>
        <v>0</v>
      </c>
      <c r="CS102" s="83">
        <f t="shared" ref="CS102" si="150">CQ102+CR102</f>
        <v>0</v>
      </c>
      <c r="CT102" s="204"/>
      <c r="CU102" s="204"/>
      <c r="CV102" s="204"/>
      <c r="CW102" s="116">
        <f>SUM(CW72:CW101)</f>
        <v>0</v>
      </c>
      <c r="CX102" s="117">
        <f t="shared" ref="CX102:CY102" si="151">SUM(CX72:CX101)</f>
        <v>0</v>
      </c>
      <c r="CY102" s="118">
        <f t="shared" si="151"/>
        <v>0</v>
      </c>
      <c r="CZ102" s="83">
        <f t="shared" ref="CZ102" si="152">CX102+CY102</f>
        <v>0</v>
      </c>
      <c r="DA102" s="204"/>
      <c r="DB102" s="204"/>
      <c r="DC102" s="204"/>
      <c r="DD102" s="116">
        <f>SUM(DD72:DD101)</f>
        <v>0</v>
      </c>
      <c r="DE102" s="117">
        <f t="shared" ref="DE102:DF102" si="153">SUM(DE72:DE101)</f>
        <v>0</v>
      </c>
      <c r="DF102" s="118">
        <f t="shared" si="153"/>
        <v>0</v>
      </c>
      <c r="DG102" s="83">
        <f t="shared" ref="DG102" si="154">DE102+DF102</f>
        <v>0</v>
      </c>
      <c r="DH102" s="204"/>
      <c r="DI102" s="204"/>
      <c r="DJ102" s="204"/>
      <c r="DK102" s="116">
        <f>SUM(DK72:DK101)</f>
        <v>0</v>
      </c>
      <c r="DL102" s="117">
        <f t="shared" ref="DL102:DM102" si="155">SUM(DL72:DL101)</f>
        <v>0</v>
      </c>
      <c r="DM102" s="118">
        <f t="shared" si="155"/>
        <v>0</v>
      </c>
      <c r="DN102" s="83">
        <f t="shared" ref="DN102" si="156">DL102+DM102</f>
        <v>0</v>
      </c>
      <c r="DO102" s="204"/>
      <c r="DP102" s="204"/>
      <c r="DQ102" s="204"/>
      <c r="DR102" s="116">
        <f>SUM(DR72:DR101)</f>
        <v>0</v>
      </c>
      <c r="DS102" s="117">
        <f t="shared" ref="DS102:DT102" si="157">SUM(DS72:DS101)</f>
        <v>0</v>
      </c>
      <c r="DT102" s="118">
        <f t="shared" si="157"/>
        <v>0</v>
      </c>
      <c r="DU102" s="83">
        <f t="shared" ref="DU102" si="158">DS102+DT102</f>
        <v>0</v>
      </c>
      <c r="DV102" s="204"/>
      <c r="DW102" s="204"/>
      <c r="DX102" s="204"/>
      <c r="DY102" s="116">
        <f>SUM(DY72:DY101)</f>
        <v>0</v>
      </c>
      <c r="DZ102" s="117">
        <f t="shared" ref="DZ102:EA102" si="159">SUM(DZ72:DZ101)</f>
        <v>0</v>
      </c>
      <c r="EA102" s="118">
        <f t="shared" si="159"/>
        <v>0</v>
      </c>
      <c r="EB102" s="83">
        <f t="shared" ref="EB102" si="160">DZ102+EA102</f>
        <v>0</v>
      </c>
      <c r="EC102" s="204"/>
      <c r="ED102" s="204"/>
      <c r="EE102" s="204"/>
      <c r="EF102" s="116">
        <f>SUM(EF72:EF101)</f>
        <v>0</v>
      </c>
      <c r="EG102" s="117">
        <f t="shared" ref="EG102:EH102" si="161">SUM(EG72:EG101)</f>
        <v>0</v>
      </c>
      <c r="EH102" s="118">
        <f t="shared" si="161"/>
        <v>0</v>
      </c>
      <c r="EI102" s="83">
        <f t="shared" ref="EI102" si="162">EG102+EH102</f>
        <v>0</v>
      </c>
      <c r="EJ102" s="204"/>
      <c r="EK102" s="204"/>
      <c r="EL102" s="204"/>
      <c r="EM102" s="116">
        <f>SUM(EM72:EM101)</f>
        <v>0</v>
      </c>
      <c r="EN102" s="117">
        <f t="shared" ref="EN102:EO102" si="163">SUM(EN72:EN101)</f>
        <v>0</v>
      </c>
      <c r="EO102" s="118">
        <f t="shared" si="163"/>
        <v>0</v>
      </c>
      <c r="EP102" s="83">
        <f t="shared" ref="EP102" si="164">EN102+EO102</f>
        <v>0</v>
      </c>
      <c r="EQ102" s="204"/>
      <c r="ER102" s="204"/>
      <c r="ES102" s="204"/>
      <c r="ET102" s="116">
        <f>SUM(ET72:ET101)</f>
        <v>0</v>
      </c>
      <c r="EU102" s="117">
        <f t="shared" ref="EU102:EV102" si="165">SUM(EU72:EU101)</f>
        <v>0</v>
      </c>
      <c r="EV102" s="118">
        <f t="shared" si="165"/>
        <v>0</v>
      </c>
      <c r="EW102" s="83">
        <f t="shared" ref="EW102" si="166">EU102+EV102</f>
        <v>0</v>
      </c>
      <c r="EX102" s="204"/>
      <c r="EY102" s="204"/>
      <c r="EZ102" s="204"/>
      <c r="FA102" s="116">
        <f>SUM(FA72:FA101)</f>
        <v>0</v>
      </c>
      <c r="FB102" s="117">
        <f t="shared" ref="FB102:FC102" si="167">SUM(FB72:FB101)</f>
        <v>0</v>
      </c>
      <c r="FC102" s="118">
        <f t="shared" si="167"/>
        <v>0</v>
      </c>
      <c r="FD102" s="83">
        <f t="shared" ref="FD102" si="168">FB102+FC102</f>
        <v>0</v>
      </c>
      <c r="FE102" s="204"/>
      <c r="FF102" s="204"/>
      <c r="FG102" s="204"/>
      <c r="FH102" s="116">
        <f>SUM(FH72:FH101)</f>
        <v>0</v>
      </c>
      <c r="FI102" s="117">
        <f t="shared" ref="FI102:FJ102" si="169">SUM(FI72:FI101)</f>
        <v>0</v>
      </c>
      <c r="FJ102" s="118">
        <f t="shared" si="169"/>
        <v>0</v>
      </c>
      <c r="FK102" s="83">
        <f t="shared" ref="FK102" si="170">FI102+FJ102</f>
        <v>0</v>
      </c>
      <c r="FL102" s="204"/>
      <c r="FM102" s="204"/>
      <c r="FN102" s="204"/>
      <c r="FO102" s="116">
        <f>SUM(FO72:FO101)</f>
        <v>0</v>
      </c>
      <c r="FP102" s="117">
        <f t="shared" ref="FP102:FQ102" si="171">SUM(FP72:FP101)</f>
        <v>0</v>
      </c>
      <c r="FQ102" s="118">
        <f t="shared" si="171"/>
        <v>0</v>
      </c>
      <c r="FR102" s="83">
        <f t="shared" ref="FR102" si="172">FP102+FQ102</f>
        <v>0</v>
      </c>
      <c r="FS102" s="204"/>
      <c r="FT102" s="204"/>
      <c r="FU102" s="204"/>
      <c r="FV102" s="116">
        <f>SUM(FV72:FV101)</f>
        <v>0</v>
      </c>
      <c r="FW102" s="117">
        <f t="shared" ref="FW102:FX102" si="173">SUM(FW72:FW101)</f>
        <v>0</v>
      </c>
      <c r="FX102" s="118">
        <f t="shared" si="173"/>
        <v>0</v>
      </c>
      <c r="FY102" s="83">
        <f t="shared" ref="FY102" si="174">FW102+FX102</f>
        <v>0</v>
      </c>
      <c r="FZ102" s="204"/>
      <c r="GA102" s="204"/>
      <c r="GB102" s="204"/>
      <c r="GC102" s="116">
        <f>SUM(GC72:GC101)</f>
        <v>40824</v>
      </c>
      <c r="GD102" s="117">
        <f t="shared" ref="GD102:GE102" si="175">SUM(GD72:GD101)</f>
        <v>122472</v>
      </c>
      <c r="GE102" s="118">
        <f t="shared" si="175"/>
        <v>0</v>
      </c>
      <c r="GF102" s="83">
        <f t="shared" ref="GF102" si="176">GD102+GE102</f>
        <v>122472</v>
      </c>
      <c r="GG102" s="204"/>
      <c r="GH102" s="204"/>
      <c r="GI102" s="204"/>
      <c r="GJ102" s="116">
        <f>SUM(GJ72:GJ101)</f>
        <v>0</v>
      </c>
      <c r="GK102" s="117">
        <f t="shared" ref="GK102:GL102" si="177">SUM(GK72:GK101)</f>
        <v>0</v>
      </c>
      <c r="GL102" s="118">
        <f t="shared" si="177"/>
        <v>0</v>
      </c>
      <c r="GM102" s="83">
        <f t="shared" ref="GM102" si="178">GK102+GL102</f>
        <v>0</v>
      </c>
      <c r="GN102" s="204"/>
      <c r="GO102" s="204"/>
      <c r="GP102" s="204"/>
      <c r="GQ102" s="116">
        <f>SUM(GQ72:GQ101)</f>
        <v>0</v>
      </c>
      <c r="GR102" s="117">
        <f t="shared" ref="GR102:GS102" si="179">SUM(GR72:GR101)</f>
        <v>0</v>
      </c>
      <c r="GS102" s="118">
        <f t="shared" si="179"/>
        <v>0</v>
      </c>
      <c r="GT102" s="83">
        <f t="shared" ref="GT102" si="180">GR102+GS102</f>
        <v>0</v>
      </c>
      <c r="GU102" s="204"/>
      <c r="GV102" s="204"/>
      <c r="GW102" s="204"/>
      <c r="GX102" s="116">
        <f>SUM(GX72:GX101)</f>
        <v>0</v>
      </c>
      <c r="GY102" s="117">
        <f t="shared" ref="GY102:GZ102" si="181">SUM(GY72:GY101)</f>
        <v>0</v>
      </c>
      <c r="GZ102" s="118">
        <f t="shared" si="181"/>
        <v>0</v>
      </c>
      <c r="HA102" s="83">
        <f t="shared" ref="HA102" si="182">GY102+GZ102</f>
        <v>0</v>
      </c>
      <c r="HB102" s="204"/>
      <c r="HC102" s="204"/>
      <c r="HD102" s="204"/>
      <c r="HE102" s="116">
        <f>SUM(HE72:HE101)</f>
        <v>0</v>
      </c>
      <c r="HF102" s="117">
        <f t="shared" ref="HF102:HG102" si="183">SUM(HF72:HF101)</f>
        <v>27300</v>
      </c>
      <c r="HG102" s="118">
        <f t="shared" si="183"/>
        <v>0</v>
      </c>
      <c r="HH102" s="83">
        <f t="shared" ref="HH102" si="184">HF102+HG102</f>
        <v>27300</v>
      </c>
      <c r="HI102" s="204"/>
      <c r="HJ102" s="204"/>
      <c r="HK102" s="204"/>
      <c r="HL102" s="116">
        <f>SUM(HL72:HL101)</f>
        <v>0</v>
      </c>
      <c r="HM102" s="117">
        <f t="shared" ref="HM102:HN102" si="185">SUM(HM72:HM101)</f>
        <v>0</v>
      </c>
      <c r="HN102" s="118">
        <f t="shared" si="185"/>
        <v>0</v>
      </c>
      <c r="HO102" s="83">
        <f t="shared" ref="HO102" si="186">HM102+HN102</f>
        <v>0</v>
      </c>
      <c r="HP102" s="204"/>
      <c r="HQ102" s="204"/>
      <c r="HR102" s="204"/>
      <c r="HS102" s="116">
        <f>SUM(HS72:HS101)</f>
        <v>29</v>
      </c>
      <c r="HT102" s="117">
        <f t="shared" ref="HT102:HU102" si="187">SUM(HT72:HT101)</f>
        <v>98500</v>
      </c>
      <c r="HU102" s="118">
        <f t="shared" si="187"/>
        <v>0</v>
      </c>
      <c r="HV102" s="83">
        <f t="shared" ref="HV102" si="188">HT102+HU102</f>
        <v>98500</v>
      </c>
      <c r="HW102" s="204"/>
      <c r="HX102" s="204"/>
      <c r="HY102" s="204"/>
      <c r="HZ102" s="116">
        <f>SUM(HZ72:HZ101)</f>
        <v>0</v>
      </c>
      <c r="IA102" s="117">
        <f t="shared" ref="IA102:IB102" si="189">SUM(IA72:IA101)</f>
        <v>0</v>
      </c>
      <c r="IB102" s="118">
        <f t="shared" si="189"/>
        <v>0</v>
      </c>
      <c r="IC102" s="83">
        <f t="shared" ref="IC102" si="190">IA102+IB102</f>
        <v>0</v>
      </c>
      <c r="ID102" s="204"/>
      <c r="IE102" s="204"/>
      <c r="IF102" s="204"/>
      <c r="IG102" s="116">
        <f>SUM(IG72:IG101)</f>
        <v>0</v>
      </c>
      <c r="IH102" s="117">
        <f t="shared" ref="IH102:II102" si="191">SUM(IH72:IH101)</f>
        <v>0</v>
      </c>
      <c r="II102" s="118">
        <f t="shared" si="191"/>
        <v>0</v>
      </c>
      <c r="IJ102" s="83">
        <f t="shared" ref="IJ102" si="192">IH102+II102</f>
        <v>0</v>
      </c>
      <c r="IK102" s="204"/>
      <c r="IL102" s="204"/>
      <c r="IM102" s="204"/>
      <c r="IN102" s="116">
        <f>SUM(IN72:IN101)</f>
        <v>0</v>
      </c>
      <c r="IO102" s="117">
        <f t="shared" ref="IO102:IP102" si="193">SUM(IO72:IO101)</f>
        <v>0</v>
      </c>
      <c r="IP102" s="118">
        <f t="shared" si="193"/>
        <v>0</v>
      </c>
      <c r="IQ102" s="83">
        <f t="shared" ref="IQ102" si="194">IO102+IP102</f>
        <v>0</v>
      </c>
      <c r="IR102" s="204"/>
      <c r="IS102" s="204"/>
      <c r="IT102" s="204"/>
      <c r="IU102" s="116">
        <f>SUM(IU72:IU101)</f>
        <v>0</v>
      </c>
      <c r="IV102" s="117">
        <f t="shared" ref="IV102:IW102" si="195">SUM(IV72:IV101)</f>
        <v>0</v>
      </c>
      <c r="IW102" s="118">
        <f t="shared" si="195"/>
        <v>0</v>
      </c>
      <c r="IX102" s="83">
        <f t="shared" ref="IX102" si="196">IV102+IW102</f>
        <v>0</v>
      </c>
      <c r="IY102" s="204"/>
      <c r="IZ102" s="204"/>
      <c r="JA102" s="204"/>
      <c r="JB102" s="116">
        <f>SUM(JB72:JB101)</f>
        <v>0</v>
      </c>
      <c r="JC102" s="117">
        <f t="shared" ref="JC102:JD102" si="197">SUM(JC72:JC101)</f>
        <v>0</v>
      </c>
      <c r="JD102" s="118">
        <f t="shared" si="197"/>
        <v>0</v>
      </c>
      <c r="JE102" s="83">
        <f t="shared" ref="JE102" si="198">JC102+JD102</f>
        <v>0</v>
      </c>
      <c r="JF102" s="204"/>
      <c r="JG102" s="204"/>
      <c r="JH102" s="204"/>
      <c r="JI102" s="116">
        <f>SUM(JI72:JI101)</f>
        <v>0</v>
      </c>
      <c r="JJ102" s="117">
        <f t="shared" ref="JJ102:JK102" si="199">SUM(JJ72:JJ101)</f>
        <v>0</v>
      </c>
      <c r="JK102" s="118">
        <f t="shared" si="199"/>
        <v>0</v>
      </c>
      <c r="JL102" s="83">
        <f t="shared" ref="JL102" si="200">JJ102+JK102</f>
        <v>0</v>
      </c>
      <c r="JM102" s="204"/>
      <c r="JN102" s="204"/>
      <c r="JO102" s="204"/>
      <c r="JP102" s="116">
        <f>SUM(JP72:JP101)</f>
        <v>0</v>
      </c>
      <c r="JQ102" s="117">
        <f t="shared" ref="JQ102:JR102" si="201">SUM(JQ72:JQ101)</f>
        <v>248272</v>
      </c>
      <c r="JR102" s="118">
        <f t="shared" si="201"/>
        <v>0</v>
      </c>
      <c r="JS102" s="83">
        <f t="shared" ref="JS102" si="202">JQ102+JR102</f>
        <v>248272</v>
      </c>
      <c r="JT102" s="107"/>
    </row>
    <row r="103" spans="1:280" s="80" customFormat="1" ht="18" customHeight="1">
      <c r="A103" s="235">
        <v>32</v>
      </c>
      <c r="B103" s="132" t="s">
        <v>1923</v>
      </c>
      <c r="C103" s="132"/>
      <c r="D103" s="132"/>
      <c r="E103" s="132"/>
      <c r="F103" s="132"/>
      <c r="G103" s="132"/>
      <c r="H103" s="132"/>
      <c r="I103" s="132"/>
      <c r="J103" s="120">
        <f>J104-J102</f>
        <v>0</v>
      </c>
      <c r="K103" s="132">
        <v>0</v>
      </c>
      <c r="L103" s="132"/>
      <c r="M103" s="85">
        <f>M37-M102</f>
        <v>0</v>
      </c>
      <c r="N103" s="132"/>
      <c r="O103" s="132"/>
      <c r="P103" s="132"/>
      <c r="Q103" s="120">
        <f>Q104-Q102</f>
        <v>0</v>
      </c>
      <c r="R103" s="132">
        <v>0</v>
      </c>
      <c r="S103" s="132"/>
      <c r="T103" s="85">
        <f>T37-T102</f>
        <v>0</v>
      </c>
      <c r="U103" s="132"/>
      <c r="V103" s="132"/>
      <c r="W103" s="132"/>
      <c r="X103" s="120">
        <f>X104-X102</f>
        <v>0</v>
      </c>
      <c r="Y103" s="132">
        <v>0</v>
      </c>
      <c r="Z103" s="132"/>
      <c r="AA103" s="85">
        <f>AA37-AA102</f>
        <v>0</v>
      </c>
      <c r="AB103" s="132"/>
      <c r="AC103" s="132"/>
      <c r="AD103" s="132"/>
      <c r="AE103" s="120">
        <f>AE104-AE102</f>
        <v>0</v>
      </c>
      <c r="AF103" s="132">
        <v>0</v>
      </c>
      <c r="AG103" s="132"/>
      <c r="AH103" s="85">
        <f>AH37-AH102</f>
        <v>0</v>
      </c>
      <c r="AI103" s="132"/>
      <c r="AJ103" s="132"/>
      <c r="AK103" s="132"/>
      <c r="AL103" s="120">
        <f>AL104-AL102</f>
        <v>0</v>
      </c>
      <c r="AM103" s="132">
        <v>0</v>
      </c>
      <c r="AN103" s="132"/>
      <c r="AO103" s="85">
        <f>AO37-AO102</f>
        <v>0</v>
      </c>
      <c r="AP103" s="132"/>
      <c r="AQ103" s="132"/>
      <c r="AR103" s="132"/>
      <c r="AS103" s="120">
        <f>AS104-AS102</f>
        <v>0</v>
      </c>
      <c r="AT103" s="132">
        <v>0</v>
      </c>
      <c r="AU103" s="132"/>
      <c r="AV103" s="85">
        <f>AV37-AV102</f>
        <v>0</v>
      </c>
      <c r="AW103" s="132"/>
      <c r="AX103" s="132"/>
      <c r="AY103" s="132"/>
      <c r="AZ103" s="120">
        <f>AZ104-AZ102</f>
        <v>0</v>
      </c>
      <c r="BA103" s="132">
        <v>0</v>
      </c>
      <c r="BB103" s="132"/>
      <c r="BC103" s="85">
        <f>BC37-BC102</f>
        <v>0</v>
      </c>
      <c r="BD103" s="132"/>
      <c r="BE103" s="132"/>
      <c r="BF103" s="132"/>
      <c r="BG103" s="120">
        <f>BG104-BG102</f>
        <v>0</v>
      </c>
      <c r="BH103" s="132">
        <v>0</v>
      </c>
      <c r="BI103" s="132"/>
      <c r="BJ103" s="85">
        <f>BJ37-BJ102</f>
        <v>0</v>
      </c>
      <c r="BK103" s="132"/>
      <c r="BL103" s="132"/>
      <c r="BM103" s="132"/>
      <c r="BN103" s="120">
        <f>BN104-BN102</f>
        <v>0</v>
      </c>
      <c r="BO103" s="132">
        <v>0</v>
      </c>
      <c r="BP103" s="132"/>
      <c r="BQ103" s="85">
        <f>BQ37-BQ102</f>
        <v>0</v>
      </c>
      <c r="BR103" s="132"/>
      <c r="BS103" s="132"/>
      <c r="BT103" s="132"/>
      <c r="BU103" s="120">
        <f>BU104-BU102</f>
        <v>0</v>
      </c>
      <c r="BV103" s="132">
        <v>0</v>
      </c>
      <c r="BW103" s="132"/>
      <c r="BX103" s="85">
        <f>BX37-BX102</f>
        <v>0</v>
      </c>
      <c r="BY103" s="132"/>
      <c r="BZ103" s="132"/>
      <c r="CA103" s="132"/>
      <c r="CB103" s="120">
        <f>CB104-CB102</f>
        <v>0</v>
      </c>
      <c r="CC103" s="132">
        <v>0</v>
      </c>
      <c r="CD103" s="132"/>
      <c r="CE103" s="85">
        <f>CE37-CE102</f>
        <v>0</v>
      </c>
      <c r="CF103" s="132"/>
      <c r="CG103" s="132"/>
      <c r="CH103" s="132"/>
      <c r="CI103" s="120">
        <f>CI104-CI102</f>
        <v>0</v>
      </c>
      <c r="CJ103" s="132">
        <v>0</v>
      </c>
      <c r="CK103" s="132"/>
      <c r="CL103" s="85">
        <f>CL37-CL102</f>
        <v>0</v>
      </c>
      <c r="CM103" s="132"/>
      <c r="CN103" s="132"/>
      <c r="CO103" s="132"/>
      <c r="CP103" s="120">
        <f>CP104-CP102</f>
        <v>0</v>
      </c>
      <c r="CQ103" s="132">
        <v>0</v>
      </c>
      <c r="CR103" s="132"/>
      <c r="CS103" s="85">
        <f>CS37-CS102</f>
        <v>0</v>
      </c>
      <c r="CT103" s="132"/>
      <c r="CU103" s="132"/>
      <c r="CV103" s="132"/>
      <c r="CW103" s="120">
        <f>CW104-CW102</f>
        <v>0</v>
      </c>
      <c r="CX103" s="132">
        <v>0</v>
      </c>
      <c r="CY103" s="132"/>
      <c r="CZ103" s="85">
        <f>CZ37-CZ102</f>
        <v>0</v>
      </c>
      <c r="DA103" s="132"/>
      <c r="DB103" s="132"/>
      <c r="DC103" s="132"/>
      <c r="DD103" s="120">
        <f>DD104-DD102</f>
        <v>0</v>
      </c>
      <c r="DE103" s="132">
        <v>0</v>
      </c>
      <c r="DF103" s="132"/>
      <c r="DG103" s="85">
        <f>DG37-DG102</f>
        <v>0</v>
      </c>
      <c r="DH103" s="132"/>
      <c r="DI103" s="132"/>
      <c r="DJ103" s="132"/>
      <c r="DK103" s="120">
        <f>DK104-DK102</f>
        <v>0</v>
      </c>
      <c r="DL103" s="132">
        <v>0</v>
      </c>
      <c r="DM103" s="132"/>
      <c r="DN103" s="85">
        <f>DN37-DN102</f>
        <v>0</v>
      </c>
      <c r="DO103" s="132"/>
      <c r="DP103" s="132"/>
      <c r="DQ103" s="132"/>
      <c r="DR103" s="120">
        <f>DR104-DR102</f>
        <v>0</v>
      </c>
      <c r="DS103" s="132">
        <v>0</v>
      </c>
      <c r="DT103" s="132"/>
      <c r="DU103" s="85">
        <f>DU37-DU102</f>
        <v>0</v>
      </c>
      <c r="DV103" s="132"/>
      <c r="DW103" s="132"/>
      <c r="DX103" s="132"/>
      <c r="DY103" s="120">
        <f>DY104-DY102</f>
        <v>0</v>
      </c>
      <c r="DZ103" s="132">
        <v>0</v>
      </c>
      <c r="EA103" s="132"/>
      <c r="EB103" s="85">
        <f>EB37-EB102</f>
        <v>0</v>
      </c>
      <c r="EC103" s="132"/>
      <c r="ED103" s="132"/>
      <c r="EE103" s="132"/>
      <c r="EF103" s="120">
        <f>EF104-EF102</f>
        <v>0</v>
      </c>
      <c r="EG103" s="132">
        <v>0</v>
      </c>
      <c r="EH103" s="132"/>
      <c r="EI103" s="85">
        <f>EI37-EI102</f>
        <v>0</v>
      </c>
      <c r="EJ103" s="132"/>
      <c r="EK103" s="132"/>
      <c r="EL103" s="132"/>
      <c r="EM103" s="120">
        <f>EM104-EM102</f>
        <v>0</v>
      </c>
      <c r="EN103" s="132">
        <v>0</v>
      </c>
      <c r="EO103" s="132"/>
      <c r="EP103" s="85">
        <f>EP37-EP102</f>
        <v>0</v>
      </c>
      <c r="EQ103" s="132"/>
      <c r="ER103" s="132"/>
      <c r="ES103" s="132"/>
      <c r="ET103" s="120">
        <f>ET104-ET102</f>
        <v>0</v>
      </c>
      <c r="EU103" s="132">
        <v>0</v>
      </c>
      <c r="EV103" s="132"/>
      <c r="EW103" s="85">
        <f>EW37-EW102</f>
        <v>0</v>
      </c>
      <c r="EX103" s="132"/>
      <c r="EY103" s="132"/>
      <c r="EZ103" s="132"/>
      <c r="FA103" s="120">
        <f>FA104-FA102</f>
        <v>0</v>
      </c>
      <c r="FB103" s="132">
        <v>0</v>
      </c>
      <c r="FC103" s="132"/>
      <c r="FD103" s="85">
        <f>FD37-FD102</f>
        <v>0</v>
      </c>
      <c r="FE103" s="132"/>
      <c r="FF103" s="132"/>
      <c r="FG103" s="132"/>
      <c r="FH103" s="120">
        <f>FH104-FH102</f>
        <v>0</v>
      </c>
      <c r="FI103" s="132">
        <v>0</v>
      </c>
      <c r="FJ103" s="132"/>
      <c r="FK103" s="85">
        <f>FK37-FK102</f>
        <v>0</v>
      </c>
      <c r="FL103" s="132"/>
      <c r="FM103" s="132"/>
      <c r="FN103" s="132"/>
      <c r="FO103" s="120">
        <f>FO104-FO102</f>
        <v>171</v>
      </c>
      <c r="FP103" s="132">
        <v>8550</v>
      </c>
      <c r="FQ103" s="132"/>
      <c r="FR103" s="85">
        <f>FR37-FR102</f>
        <v>8550</v>
      </c>
      <c r="FS103" s="132"/>
      <c r="FT103" s="132"/>
      <c r="FU103" s="132"/>
      <c r="FV103" s="120">
        <f>FV104-FV102</f>
        <v>0</v>
      </c>
      <c r="FW103" s="132">
        <v>0</v>
      </c>
      <c r="FX103" s="132"/>
      <c r="FY103" s="85">
        <f>FY37-FY102</f>
        <v>0</v>
      </c>
      <c r="FZ103" s="132"/>
      <c r="GA103" s="132"/>
      <c r="GB103" s="132"/>
      <c r="GC103" s="120">
        <f>GC104-GC102</f>
        <v>0</v>
      </c>
      <c r="GD103" s="132"/>
      <c r="GE103" s="132"/>
      <c r="GF103" s="85">
        <f>GF37-GF102</f>
        <v>0</v>
      </c>
      <c r="GG103" s="132"/>
      <c r="GH103" s="132"/>
      <c r="GI103" s="132"/>
      <c r="GJ103" s="120">
        <f>GJ104-GJ102</f>
        <v>0</v>
      </c>
      <c r="GK103" s="132">
        <v>0</v>
      </c>
      <c r="GL103" s="132"/>
      <c r="GM103" s="85">
        <f>GM37-GM102</f>
        <v>0</v>
      </c>
      <c r="GN103" s="132"/>
      <c r="GO103" s="132"/>
      <c r="GP103" s="132"/>
      <c r="GQ103" s="120">
        <f>GQ104-GQ102</f>
        <v>0</v>
      </c>
      <c r="GR103" s="132">
        <v>0</v>
      </c>
      <c r="GS103" s="132"/>
      <c r="GT103" s="85">
        <f>GT37-GT102</f>
        <v>0</v>
      </c>
      <c r="GU103" s="132"/>
      <c r="GV103" s="132"/>
      <c r="GW103" s="132"/>
      <c r="GX103" s="120">
        <f>GX104-GX102</f>
        <v>0</v>
      </c>
      <c r="GY103" s="132">
        <v>0</v>
      </c>
      <c r="GZ103" s="132"/>
      <c r="HA103" s="85">
        <f>HA37-HA102</f>
        <v>0</v>
      </c>
      <c r="HB103" s="132"/>
      <c r="HC103" s="132"/>
      <c r="HD103" s="132"/>
      <c r="HE103" s="120">
        <f>HE104-HE102</f>
        <v>0</v>
      </c>
      <c r="HF103" s="132">
        <v>0</v>
      </c>
      <c r="HG103" s="132"/>
      <c r="HH103" s="85">
        <f>HH37-HH102</f>
        <v>0</v>
      </c>
      <c r="HI103" s="132"/>
      <c r="HJ103" s="132"/>
      <c r="HK103" s="132"/>
      <c r="HL103" s="120">
        <f>HL104-HL102</f>
        <v>0</v>
      </c>
      <c r="HM103" s="132">
        <v>0</v>
      </c>
      <c r="HN103" s="132"/>
      <c r="HO103" s="85">
        <f>HO37-HO102</f>
        <v>0</v>
      </c>
      <c r="HP103" s="132"/>
      <c r="HQ103" s="132"/>
      <c r="HR103" s="132"/>
      <c r="HS103" s="120">
        <f>HS104-HS102</f>
        <v>0</v>
      </c>
      <c r="HT103" s="132">
        <v>0</v>
      </c>
      <c r="HU103" s="132"/>
      <c r="HV103" s="85">
        <f>HV37-HV102</f>
        <v>0</v>
      </c>
      <c r="HW103" s="132"/>
      <c r="HX103" s="132"/>
      <c r="HY103" s="132"/>
      <c r="HZ103" s="120">
        <f>HZ104-HZ102</f>
        <v>0</v>
      </c>
      <c r="IA103" s="132">
        <v>0</v>
      </c>
      <c r="IB103" s="132"/>
      <c r="IC103" s="85">
        <f>IC37-IC102</f>
        <v>0</v>
      </c>
      <c r="ID103" s="132"/>
      <c r="IE103" s="132"/>
      <c r="IF103" s="132"/>
      <c r="IG103" s="120">
        <f>IG104-IG102</f>
        <v>0</v>
      </c>
      <c r="IH103" s="132">
        <v>0</v>
      </c>
      <c r="II103" s="132"/>
      <c r="IJ103" s="85">
        <f>IJ37-IJ102</f>
        <v>0</v>
      </c>
      <c r="IK103" s="132"/>
      <c r="IL103" s="132"/>
      <c r="IM103" s="132"/>
      <c r="IN103" s="120">
        <f>IN104-IN102</f>
        <v>0</v>
      </c>
      <c r="IO103" s="132">
        <v>0</v>
      </c>
      <c r="IP103" s="132"/>
      <c r="IQ103" s="85">
        <f>IQ37-IQ102</f>
        <v>0</v>
      </c>
      <c r="IR103" s="132"/>
      <c r="IS103" s="132"/>
      <c r="IT103" s="132"/>
      <c r="IU103" s="120">
        <f>IU104-IU102</f>
        <v>0</v>
      </c>
      <c r="IV103" s="132">
        <v>0</v>
      </c>
      <c r="IW103" s="132"/>
      <c r="IX103" s="85">
        <f>IX37-IX102</f>
        <v>0</v>
      </c>
      <c r="IY103" s="132"/>
      <c r="IZ103" s="132"/>
      <c r="JA103" s="132"/>
      <c r="JB103" s="120">
        <f>JB104-JB102</f>
        <v>0</v>
      </c>
      <c r="JC103" s="132">
        <v>0</v>
      </c>
      <c r="JD103" s="132"/>
      <c r="JE103" s="85">
        <f>JE37-JE102</f>
        <v>0</v>
      </c>
      <c r="JF103" s="132"/>
      <c r="JG103" s="132"/>
      <c r="JH103" s="132"/>
      <c r="JI103" s="120">
        <f>JI104-JI102</f>
        <v>0</v>
      </c>
      <c r="JJ103" s="132">
        <v>0</v>
      </c>
      <c r="JK103" s="132">
        <v>100000</v>
      </c>
      <c r="JL103" s="85">
        <f>JL37-JL102</f>
        <v>100000</v>
      </c>
      <c r="JM103" s="132"/>
      <c r="JN103" s="132"/>
      <c r="JO103" s="132"/>
      <c r="JP103" s="120">
        <f>JP104-JP102</f>
        <v>0</v>
      </c>
      <c r="JQ103" s="100">
        <f t="shared" ref="JQ103" si="203">K103+R103+Y103+AF103+AM103+AT103+BA103+BH103+BO103+BV103+CC103+CJ103+CQ103+CX103+DE103+DL103+DS103+DZ103+EG103+EN103+EU103+FB103+FI103+FP103+FW103+GD103+GK103+GR103+GY103+HF103+HM103+HT103+IA103+IH103+IO103+IV103+JC103+JJ103</f>
        <v>8550</v>
      </c>
      <c r="JR103" s="100">
        <f t="shared" ref="JR103" si="204">L103+S103+Z103+AG103+AN103+AU103+BB103+BI103+BP103+BW103+CD103+CK103+CR103+CY103+DF103+DM103+DT103+EA103+EH103+EO103+EV103+FC103+FJ103+FQ103+FX103+GE103+GL103+GS103+GZ103+HG103+HN103+HU103+IB103+II103+IP103+IW103+JD103+JK103</f>
        <v>100000</v>
      </c>
      <c r="JS103" s="85">
        <f>JS37-JS102</f>
        <v>108550</v>
      </c>
      <c r="JT103" s="108"/>
    </row>
    <row r="104" spans="1:280" s="97" customFormat="1" ht="18" customHeight="1">
      <c r="A104" s="237">
        <v>33</v>
      </c>
      <c r="B104" s="207" t="s">
        <v>55</v>
      </c>
      <c r="C104" s="207"/>
      <c r="D104" s="207"/>
      <c r="E104" s="207"/>
      <c r="F104" s="207"/>
      <c r="G104" s="207"/>
      <c r="H104" s="207"/>
      <c r="I104" s="207"/>
      <c r="J104" s="123">
        <f>J37</f>
        <v>0</v>
      </c>
      <c r="K104" s="124">
        <f t="shared" ref="K104:M104" si="205">K103+K102</f>
        <v>0</v>
      </c>
      <c r="L104" s="124">
        <f t="shared" si="205"/>
        <v>0</v>
      </c>
      <c r="M104" s="124">
        <f t="shared" si="205"/>
        <v>0</v>
      </c>
      <c r="N104" s="207"/>
      <c r="O104" s="207"/>
      <c r="P104" s="207"/>
      <c r="Q104" s="123">
        <f>Q37</f>
        <v>0</v>
      </c>
      <c r="R104" s="124">
        <f t="shared" ref="R104:T104" si="206">R103+R102</f>
        <v>0</v>
      </c>
      <c r="S104" s="124">
        <f t="shared" si="206"/>
        <v>0</v>
      </c>
      <c r="T104" s="124">
        <f t="shared" si="206"/>
        <v>0</v>
      </c>
      <c r="U104" s="207"/>
      <c r="V104" s="207"/>
      <c r="W104" s="207"/>
      <c r="X104" s="123">
        <f>X37</f>
        <v>0</v>
      </c>
      <c r="Y104" s="124">
        <f t="shared" ref="Y104:AA104" si="207">Y103+Y102</f>
        <v>0</v>
      </c>
      <c r="Z104" s="124">
        <f t="shared" si="207"/>
        <v>0</v>
      </c>
      <c r="AA104" s="124">
        <f t="shared" si="207"/>
        <v>0</v>
      </c>
      <c r="AB104" s="207"/>
      <c r="AC104" s="207"/>
      <c r="AD104" s="207"/>
      <c r="AE104" s="123">
        <f>AE37</f>
        <v>0</v>
      </c>
      <c r="AF104" s="124">
        <f t="shared" ref="AF104:AH104" si="208">AF103+AF102</f>
        <v>0</v>
      </c>
      <c r="AG104" s="124">
        <f t="shared" si="208"/>
        <v>0</v>
      </c>
      <c r="AH104" s="124">
        <f t="shared" si="208"/>
        <v>0</v>
      </c>
      <c r="AI104" s="207"/>
      <c r="AJ104" s="207"/>
      <c r="AK104" s="207"/>
      <c r="AL104" s="123">
        <f>AL37</f>
        <v>0</v>
      </c>
      <c r="AM104" s="124">
        <f t="shared" ref="AM104:AO104" si="209">AM103+AM102</f>
        <v>0</v>
      </c>
      <c r="AN104" s="124">
        <f t="shared" si="209"/>
        <v>0</v>
      </c>
      <c r="AO104" s="124">
        <f t="shared" si="209"/>
        <v>0</v>
      </c>
      <c r="AP104" s="207"/>
      <c r="AQ104" s="207"/>
      <c r="AR104" s="207"/>
      <c r="AS104" s="123">
        <f>AS37</f>
        <v>0</v>
      </c>
      <c r="AT104" s="124">
        <f t="shared" ref="AT104:AV104" si="210">AT103+AT102</f>
        <v>0</v>
      </c>
      <c r="AU104" s="124">
        <f t="shared" si="210"/>
        <v>0</v>
      </c>
      <c r="AV104" s="124">
        <f t="shared" si="210"/>
        <v>0</v>
      </c>
      <c r="AW104" s="207"/>
      <c r="AX104" s="207"/>
      <c r="AY104" s="207"/>
      <c r="AZ104" s="123">
        <f>AZ37</f>
        <v>0</v>
      </c>
      <c r="BA104" s="124">
        <f t="shared" ref="BA104:BC104" si="211">BA103+BA102</f>
        <v>0</v>
      </c>
      <c r="BB104" s="124">
        <f t="shared" si="211"/>
        <v>0</v>
      </c>
      <c r="BC104" s="124">
        <f t="shared" si="211"/>
        <v>0</v>
      </c>
      <c r="BD104" s="207"/>
      <c r="BE104" s="207"/>
      <c r="BF104" s="207"/>
      <c r="BG104" s="123">
        <f>BG37</f>
        <v>0</v>
      </c>
      <c r="BH104" s="124">
        <f t="shared" ref="BH104:BJ104" si="212">BH103+BH102</f>
        <v>0</v>
      </c>
      <c r="BI104" s="124">
        <f t="shared" si="212"/>
        <v>0</v>
      </c>
      <c r="BJ104" s="124">
        <f t="shared" si="212"/>
        <v>0</v>
      </c>
      <c r="BK104" s="207"/>
      <c r="BL104" s="207"/>
      <c r="BM104" s="207"/>
      <c r="BN104" s="123">
        <f>BN37</f>
        <v>0</v>
      </c>
      <c r="BO104" s="124">
        <f t="shared" ref="BO104:BQ104" si="213">BO103+BO102</f>
        <v>0</v>
      </c>
      <c r="BP104" s="124">
        <f t="shared" si="213"/>
        <v>0</v>
      </c>
      <c r="BQ104" s="124">
        <f t="shared" si="213"/>
        <v>0</v>
      </c>
      <c r="BR104" s="207"/>
      <c r="BS104" s="207"/>
      <c r="BT104" s="207"/>
      <c r="BU104" s="123">
        <f>BU37</f>
        <v>0</v>
      </c>
      <c r="BV104" s="124">
        <f t="shared" ref="BV104:BX104" si="214">BV103+BV102</f>
        <v>0</v>
      </c>
      <c r="BW104" s="124">
        <f t="shared" si="214"/>
        <v>0</v>
      </c>
      <c r="BX104" s="124">
        <f t="shared" si="214"/>
        <v>0</v>
      </c>
      <c r="BY104" s="207"/>
      <c r="BZ104" s="207"/>
      <c r="CA104" s="207"/>
      <c r="CB104" s="123">
        <f>CB37</f>
        <v>0</v>
      </c>
      <c r="CC104" s="124">
        <f t="shared" ref="CC104:CE104" si="215">CC103+CC102</f>
        <v>0</v>
      </c>
      <c r="CD104" s="124">
        <f t="shared" si="215"/>
        <v>0</v>
      </c>
      <c r="CE104" s="124">
        <f t="shared" si="215"/>
        <v>0</v>
      </c>
      <c r="CF104" s="207"/>
      <c r="CG104" s="207"/>
      <c r="CH104" s="207"/>
      <c r="CI104" s="123">
        <f>CI37</f>
        <v>0</v>
      </c>
      <c r="CJ104" s="124">
        <f t="shared" ref="CJ104:CL104" si="216">CJ103+CJ102</f>
        <v>0</v>
      </c>
      <c r="CK104" s="124">
        <f t="shared" si="216"/>
        <v>0</v>
      </c>
      <c r="CL104" s="124">
        <f t="shared" si="216"/>
        <v>0</v>
      </c>
      <c r="CM104" s="207"/>
      <c r="CN104" s="207"/>
      <c r="CO104" s="207"/>
      <c r="CP104" s="123">
        <f>CP37</f>
        <v>0</v>
      </c>
      <c r="CQ104" s="124">
        <f t="shared" ref="CQ104:CS104" si="217">CQ103+CQ102</f>
        <v>0</v>
      </c>
      <c r="CR104" s="124">
        <f t="shared" si="217"/>
        <v>0</v>
      </c>
      <c r="CS104" s="124">
        <f t="shared" si="217"/>
        <v>0</v>
      </c>
      <c r="CT104" s="207"/>
      <c r="CU104" s="207"/>
      <c r="CV104" s="207"/>
      <c r="CW104" s="123">
        <f>CW37</f>
        <v>0</v>
      </c>
      <c r="CX104" s="124">
        <f t="shared" ref="CX104:CZ104" si="218">CX103+CX102</f>
        <v>0</v>
      </c>
      <c r="CY104" s="124">
        <f t="shared" si="218"/>
        <v>0</v>
      </c>
      <c r="CZ104" s="124">
        <f t="shared" si="218"/>
        <v>0</v>
      </c>
      <c r="DA104" s="207"/>
      <c r="DB104" s="207"/>
      <c r="DC104" s="207"/>
      <c r="DD104" s="123">
        <f>DD37</f>
        <v>0</v>
      </c>
      <c r="DE104" s="124">
        <f t="shared" ref="DE104:DG104" si="219">DE103+DE102</f>
        <v>0</v>
      </c>
      <c r="DF104" s="124">
        <f t="shared" si="219"/>
        <v>0</v>
      </c>
      <c r="DG104" s="124">
        <f t="shared" si="219"/>
        <v>0</v>
      </c>
      <c r="DH104" s="207"/>
      <c r="DI104" s="207"/>
      <c r="DJ104" s="207"/>
      <c r="DK104" s="123">
        <f>DK37</f>
        <v>0</v>
      </c>
      <c r="DL104" s="124">
        <f t="shared" ref="DL104:DN104" si="220">DL103+DL102</f>
        <v>0</v>
      </c>
      <c r="DM104" s="124">
        <f t="shared" si="220"/>
        <v>0</v>
      </c>
      <c r="DN104" s="124">
        <f t="shared" si="220"/>
        <v>0</v>
      </c>
      <c r="DO104" s="207"/>
      <c r="DP104" s="207"/>
      <c r="DQ104" s="207"/>
      <c r="DR104" s="123">
        <f>DR37</f>
        <v>0</v>
      </c>
      <c r="DS104" s="124">
        <f t="shared" ref="DS104:DU104" si="221">DS103+DS102</f>
        <v>0</v>
      </c>
      <c r="DT104" s="124">
        <f t="shared" si="221"/>
        <v>0</v>
      </c>
      <c r="DU104" s="124">
        <f t="shared" si="221"/>
        <v>0</v>
      </c>
      <c r="DV104" s="207"/>
      <c r="DW104" s="207"/>
      <c r="DX104" s="207"/>
      <c r="DY104" s="123">
        <f>DY37</f>
        <v>0</v>
      </c>
      <c r="DZ104" s="124">
        <f t="shared" ref="DZ104:EB104" si="222">DZ103+DZ102</f>
        <v>0</v>
      </c>
      <c r="EA104" s="124">
        <f t="shared" si="222"/>
        <v>0</v>
      </c>
      <c r="EB104" s="124">
        <f t="shared" si="222"/>
        <v>0</v>
      </c>
      <c r="EC104" s="207"/>
      <c r="ED104" s="207"/>
      <c r="EE104" s="207"/>
      <c r="EF104" s="123">
        <f>EF37</f>
        <v>0</v>
      </c>
      <c r="EG104" s="124">
        <f t="shared" ref="EG104:EI104" si="223">EG103+EG102</f>
        <v>0</v>
      </c>
      <c r="EH104" s="124">
        <f t="shared" si="223"/>
        <v>0</v>
      </c>
      <c r="EI104" s="124">
        <f t="shared" si="223"/>
        <v>0</v>
      </c>
      <c r="EJ104" s="207"/>
      <c r="EK104" s="207"/>
      <c r="EL104" s="207"/>
      <c r="EM104" s="123">
        <f>EM37</f>
        <v>0</v>
      </c>
      <c r="EN104" s="124">
        <f t="shared" ref="EN104:EP104" si="224">EN103+EN102</f>
        <v>0</v>
      </c>
      <c r="EO104" s="124">
        <f t="shared" si="224"/>
        <v>0</v>
      </c>
      <c r="EP104" s="124">
        <f t="shared" si="224"/>
        <v>0</v>
      </c>
      <c r="EQ104" s="207"/>
      <c r="ER104" s="207"/>
      <c r="ES104" s="207"/>
      <c r="ET104" s="123">
        <f>ET37</f>
        <v>0</v>
      </c>
      <c r="EU104" s="124">
        <f t="shared" ref="EU104:EW104" si="225">EU103+EU102</f>
        <v>0</v>
      </c>
      <c r="EV104" s="124">
        <f t="shared" si="225"/>
        <v>0</v>
      </c>
      <c r="EW104" s="124">
        <f t="shared" si="225"/>
        <v>0</v>
      </c>
      <c r="EX104" s="207"/>
      <c r="EY104" s="207"/>
      <c r="EZ104" s="207"/>
      <c r="FA104" s="123">
        <f>FA37</f>
        <v>0</v>
      </c>
      <c r="FB104" s="124">
        <f t="shared" ref="FB104:FD104" si="226">FB103+FB102</f>
        <v>0</v>
      </c>
      <c r="FC104" s="124">
        <f t="shared" si="226"/>
        <v>0</v>
      </c>
      <c r="FD104" s="124">
        <f t="shared" si="226"/>
        <v>0</v>
      </c>
      <c r="FE104" s="207"/>
      <c r="FF104" s="207"/>
      <c r="FG104" s="207"/>
      <c r="FH104" s="123">
        <f>FH37</f>
        <v>0</v>
      </c>
      <c r="FI104" s="124">
        <f t="shared" ref="FI104:FK104" si="227">FI103+FI102</f>
        <v>0</v>
      </c>
      <c r="FJ104" s="124">
        <f t="shared" si="227"/>
        <v>0</v>
      </c>
      <c r="FK104" s="124">
        <f t="shared" si="227"/>
        <v>0</v>
      </c>
      <c r="FL104" s="207"/>
      <c r="FM104" s="207"/>
      <c r="FN104" s="207"/>
      <c r="FO104" s="123">
        <f>FO37</f>
        <v>171</v>
      </c>
      <c r="FP104" s="124">
        <f t="shared" ref="FP104:FR104" si="228">FP103+FP102</f>
        <v>8550</v>
      </c>
      <c r="FQ104" s="124">
        <f t="shared" si="228"/>
        <v>0</v>
      </c>
      <c r="FR104" s="124">
        <f t="shared" si="228"/>
        <v>8550</v>
      </c>
      <c r="FS104" s="207"/>
      <c r="FT104" s="207"/>
      <c r="FU104" s="207"/>
      <c r="FV104" s="123">
        <f>FV37</f>
        <v>0</v>
      </c>
      <c r="FW104" s="124">
        <f t="shared" ref="FW104:FY104" si="229">FW103+FW102</f>
        <v>0</v>
      </c>
      <c r="FX104" s="124">
        <f t="shared" si="229"/>
        <v>0</v>
      </c>
      <c r="FY104" s="124">
        <f t="shared" si="229"/>
        <v>0</v>
      </c>
      <c r="FZ104" s="207"/>
      <c r="GA104" s="207"/>
      <c r="GB104" s="207"/>
      <c r="GC104" s="123">
        <f>GC37</f>
        <v>40824</v>
      </c>
      <c r="GD104" s="124">
        <f t="shared" ref="GD104:GF104" si="230">GD103+GD102</f>
        <v>122472</v>
      </c>
      <c r="GE104" s="124">
        <f t="shared" si="230"/>
        <v>0</v>
      </c>
      <c r="GF104" s="124">
        <f t="shared" si="230"/>
        <v>122472</v>
      </c>
      <c r="GG104" s="207"/>
      <c r="GH104" s="207"/>
      <c r="GI104" s="207"/>
      <c r="GJ104" s="123">
        <f>GJ37</f>
        <v>0</v>
      </c>
      <c r="GK104" s="124">
        <f t="shared" ref="GK104:GM104" si="231">GK103+GK102</f>
        <v>0</v>
      </c>
      <c r="GL104" s="124">
        <f t="shared" si="231"/>
        <v>0</v>
      </c>
      <c r="GM104" s="124">
        <f t="shared" si="231"/>
        <v>0</v>
      </c>
      <c r="GN104" s="207"/>
      <c r="GO104" s="207"/>
      <c r="GP104" s="207"/>
      <c r="GQ104" s="123">
        <f>GQ37</f>
        <v>0</v>
      </c>
      <c r="GR104" s="124">
        <f t="shared" ref="GR104:GT104" si="232">GR103+GR102</f>
        <v>0</v>
      </c>
      <c r="GS104" s="124">
        <f t="shared" si="232"/>
        <v>0</v>
      </c>
      <c r="GT104" s="124">
        <f t="shared" si="232"/>
        <v>0</v>
      </c>
      <c r="GU104" s="207"/>
      <c r="GV104" s="207"/>
      <c r="GW104" s="207"/>
      <c r="GX104" s="123">
        <f>GX37</f>
        <v>0</v>
      </c>
      <c r="GY104" s="124">
        <f t="shared" ref="GY104:HA104" si="233">GY103+GY102</f>
        <v>0</v>
      </c>
      <c r="GZ104" s="124">
        <f t="shared" si="233"/>
        <v>0</v>
      </c>
      <c r="HA104" s="124">
        <f t="shared" si="233"/>
        <v>0</v>
      </c>
      <c r="HB104" s="207"/>
      <c r="HC104" s="207"/>
      <c r="HD104" s="207"/>
      <c r="HE104" s="123">
        <f>HE37</f>
        <v>0</v>
      </c>
      <c r="HF104" s="124">
        <f t="shared" ref="HF104:HH104" si="234">HF103+HF102</f>
        <v>27300</v>
      </c>
      <c r="HG104" s="124">
        <f t="shared" si="234"/>
        <v>0</v>
      </c>
      <c r="HH104" s="124">
        <f t="shared" si="234"/>
        <v>27300</v>
      </c>
      <c r="HI104" s="207"/>
      <c r="HJ104" s="207"/>
      <c r="HK104" s="207"/>
      <c r="HL104" s="123">
        <f>HL37</f>
        <v>0</v>
      </c>
      <c r="HM104" s="124">
        <f t="shared" ref="HM104:HO104" si="235">HM103+HM102</f>
        <v>0</v>
      </c>
      <c r="HN104" s="124">
        <f t="shared" si="235"/>
        <v>0</v>
      </c>
      <c r="HO104" s="124">
        <f t="shared" si="235"/>
        <v>0</v>
      </c>
      <c r="HP104" s="207"/>
      <c r="HQ104" s="207"/>
      <c r="HR104" s="207"/>
      <c r="HS104" s="123">
        <f>HS37</f>
        <v>29</v>
      </c>
      <c r="HT104" s="124">
        <f t="shared" ref="HT104:HV104" si="236">HT103+HT102</f>
        <v>98500</v>
      </c>
      <c r="HU104" s="124">
        <f t="shared" si="236"/>
        <v>0</v>
      </c>
      <c r="HV104" s="124">
        <f t="shared" si="236"/>
        <v>98500</v>
      </c>
      <c r="HW104" s="207"/>
      <c r="HX104" s="207"/>
      <c r="HY104" s="207"/>
      <c r="HZ104" s="123">
        <f>HZ37</f>
        <v>0</v>
      </c>
      <c r="IA104" s="124">
        <f t="shared" ref="IA104:IC104" si="237">IA103+IA102</f>
        <v>0</v>
      </c>
      <c r="IB104" s="124">
        <f t="shared" si="237"/>
        <v>0</v>
      </c>
      <c r="IC104" s="124">
        <f t="shared" si="237"/>
        <v>0</v>
      </c>
      <c r="ID104" s="207"/>
      <c r="IE104" s="207"/>
      <c r="IF104" s="207"/>
      <c r="IG104" s="123">
        <f>IG37</f>
        <v>0</v>
      </c>
      <c r="IH104" s="124">
        <f t="shared" ref="IH104:IJ104" si="238">IH103+IH102</f>
        <v>0</v>
      </c>
      <c r="II104" s="124">
        <f t="shared" si="238"/>
        <v>0</v>
      </c>
      <c r="IJ104" s="124">
        <f t="shared" si="238"/>
        <v>0</v>
      </c>
      <c r="IK104" s="207"/>
      <c r="IL104" s="207"/>
      <c r="IM104" s="207"/>
      <c r="IN104" s="123">
        <f>IN37</f>
        <v>0</v>
      </c>
      <c r="IO104" s="124">
        <f t="shared" ref="IO104:IQ104" si="239">IO103+IO102</f>
        <v>0</v>
      </c>
      <c r="IP104" s="124">
        <f t="shared" si="239"/>
        <v>0</v>
      </c>
      <c r="IQ104" s="124">
        <f t="shared" si="239"/>
        <v>0</v>
      </c>
      <c r="IR104" s="207"/>
      <c r="IS104" s="207"/>
      <c r="IT104" s="207"/>
      <c r="IU104" s="123">
        <f>IU37</f>
        <v>0</v>
      </c>
      <c r="IV104" s="124">
        <f t="shared" ref="IV104:IX104" si="240">IV103+IV102</f>
        <v>0</v>
      </c>
      <c r="IW104" s="124">
        <f t="shared" si="240"/>
        <v>0</v>
      </c>
      <c r="IX104" s="124">
        <f t="shared" si="240"/>
        <v>0</v>
      </c>
      <c r="IY104" s="207"/>
      <c r="IZ104" s="207"/>
      <c r="JA104" s="207"/>
      <c r="JB104" s="123">
        <f>JB37</f>
        <v>0</v>
      </c>
      <c r="JC104" s="124">
        <f t="shared" ref="JC104:JE104" si="241">JC103+JC102</f>
        <v>0</v>
      </c>
      <c r="JD104" s="124">
        <f t="shared" si="241"/>
        <v>0</v>
      </c>
      <c r="JE104" s="124">
        <f t="shared" si="241"/>
        <v>0</v>
      </c>
      <c r="JF104" s="207"/>
      <c r="JG104" s="207"/>
      <c r="JH104" s="207"/>
      <c r="JI104" s="123">
        <f>JI37</f>
        <v>0</v>
      </c>
      <c r="JJ104" s="124">
        <f t="shared" ref="JJ104:JL104" si="242">JJ103+JJ102</f>
        <v>0</v>
      </c>
      <c r="JK104" s="124">
        <f t="shared" si="242"/>
        <v>100000</v>
      </c>
      <c r="JL104" s="124">
        <f t="shared" si="242"/>
        <v>100000</v>
      </c>
      <c r="JM104" s="207"/>
      <c r="JN104" s="207"/>
      <c r="JO104" s="207"/>
      <c r="JP104" s="123">
        <f>JP37</f>
        <v>0</v>
      </c>
      <c r="JQ104" s="124">
        <f t="shared" ref="JQ104:JS104" si="243">JQ103+JQ102</f>
        <v>256822</v>
      </c>
      <c r="JR104" s="124">
        <f t="shared" si="243"/>
        <v>100000</v>
      </c>
      <c r="JS104" s="124">
        <f t="shared" si="243"/>
        <v>356822</v>
      </c>
      <c r="JT104" s="110"/>
    </row>
  </sheetData>
  <mergeCells count="274">
    <mergeCell ref="AQ1:AW1"/>
    <mergeCell ref="AX1:BD1"/>
    <mergeCell ref="BE1:BK1"/>
    <mergeCell ref="BL1:BR1"/>
    <mergeCell ref="BS1:BY1"/>
    <mergeCell ref="BZ1:CF1"/>
    <mergeCell ref="A1:G4"/>
    <mergeCell ref="H1:N1"/>
    <mergeCell ref="O1:U1"/>
    <mergeCell ref="V1:AB1"/>
    <mergeCell ref="AC1:AI1"/>
    <mergeCell ref="AJ1:AP1"/>
    <mergeCell ref="H2:N2"/>
    <mergeCell ref="O2:U2"/>
    <mergeCell ref="V2:AB2"/>
    <mergeCell ref="AC2:AI2"/>
    <mergeCell ref="AJ2:AP2"/>
    <mergeCell ref="AQ2:AW2"/>
    <mergeCell ref="AX2:BD2"/>
    <mergeCell ref="BS3:BY3"/>
    <mergeCell ref="BZ3:CF3"/>
    <mergeCell ref="H4:N4"/>
    <mergeCell ref="O4:U4"/>
    <mergeCell ref="V4:AB4"/>
    <mergeCell ref="ER1:EX1"/>
    <mergeCell ref="EY1:FE1"/>
    <mergeCell ref="FF1:FL1"/>
    <mergeCell ref="CG1:CM1"/>
    <mergeCell ref="CN1:CT1"/>
    <mergeCell ref="CU1:DA1"/>
    <mergeCell ref="DB1:DH1"/>
    <mergeCell ref="DI1:DO1"/>
    <mergeCell ref="DP1:DV1"/>
    <mergeCell ref="HJ1:HP1"/>
    <mergeCell ref="HQ1:HW1"/>
    <mergeCell ref="BE2:BK2"/>
    <mergeCell ref="BL2:BR2"/>
    <mergeCell ref="BS2:BY2"/>
    <mergeCell ref="BZ2:CF2"/>
    <mergeCell ref="CG2:CM2"/>
    <mergeCell ref="CN2:CT2"/>
    <mergeCell ref="FM1:FS1"/>
    <mergeCell ref="FT1:FZ1"/>
    <mergeCell ref="GA1:GG1"/>
    <mergeCell ref="GH1:GN1"/>
    <mergeCell ref="GO1:GU1"/>
    <mergeCell ref="GV1:HB1"/>
    <mergeCell ref="DW1:EC1"/>
    <mergeCell ref="ED1:EJ1"/>
    <mergeCell ref="EK2:EQ2"/>
    <mergeCell ref="ER2:EX2"/>
    <mergeCell ref="EY2:FE2"/>
    <mergeCell ref="FF2:FL2"/>
    <mergeCell ref="FM2:FS2"/>
    <mergeCell ref="FT2:FZ2"/>
    <mergeCell ref="CU2:DA2"/>
    <mergeCell ref="EK1:EQ1"/>
    <mergeCell ref="HX1:ID1"/>
    <mergeCell ref="IE1:IK1"/>
    <mergeCell ref="IL1:IR1"/>
    <mergeCell ref="IS1:IY1"/>
    <mergeCell ref="IZ1:JF1"/>
    <mergeCell ref="JG1:JM1"/>
    <mergeCell ref="DB2:DH2"/>
    <mergeCell ref="DI2:DO2"/>
    <mergeCell ref="DP2:DV2"/>
    <mergeCell ref="DW2:EC2"/>
    <mergeCell ref="ED2:EJ2"/>
    <mergeCell ref="HQ2:HW2"/>
    <mergeCell ref="HX2:ID2"/>
    <mergeCell ref="IE2:IK2"/>
    <mergeCell ref="IL2:IR2"/>
    <mergeCell ref="IS2:IY2"/>
    <mergeCell ref="IZ2:JF2"/>
    <mergeCell ref="GA2:GG2"/>
    <mergeCell ref="GH2:GN2"/>
    <mergeCell ref="GO2:GU2"/>
    <mergeCell ref="GV2:HB2"/>
    <mergeCell ref="HC2:HI2"/>
    <mergeCell ref="HJ2:HP2"/>
    <mergeCell ref="HC1:HI1"/>
    <mergeCell ref="JN1:JT4"/>
    <mergeCell ref="JG2:JM2"/>
    <mergeCell ref="CG3:CM3"/>
    <mergeCell ref="CN3:CT3"/>
    <mergeCell ref="CU3:DA3"/>
    <mergeCell ref="DB3:DH3"/>
    <mergeCell ref="H3:N3"/>
    <mergeCell ref="O3:U3"/>
    <mergeCell ref="V3:AB3"/>
    <mergeCell ref="AC3:AI3"/>
    <mergeCell ref="AJ3:AP3"/>
    <mergeCell ref="AQ3:AW3"/>
    <mergeCell ref="AX3:BD3"/>
    <mergeCell ref="BE3:BK3"/>
    <mergeCell ref="BL3:BR3"/>
    <mergeCell ref="EY3:FE3"/>
    <mergeCell ref="FF3:FL3"/>
    <mergeCell ref="FM3:FS3"/>
    <mergeCell ref="FT3:FZ3"/>
    <mergeCell ref="GA3:GG3"/>
    <mergeCell ref="GH3:GN3"/>
    <mergeCell ref="DI3:DO3"/>
    <mergeCell ref="DP3:DV3"/>
    <mergeCell ref="DW3:EC3"/>
    <mergeCell ref="ED3:EJ3"/>
    <mergeCell ref="EK3:EQ3"/>
    <mergeCell ref="ER3:EX3"/>
    <mergeCell ref="IS3:IY3"/>
    <mergeCell ref="IZ3:JF3"/>
    <mergeCell ref="JG3:JM3"/>
    <mergeCell ref="GO3:GU3"/>
    <mergeCell ref="GV3:HB3"/>
    <mergeCell ref="HC3:HI3"/>
    <mergeCell ref="HJ3:HP3"/>
    <mergeCell ref="HQ3:HW3"/>
    <mergeCell ref="HX3:ID3"/>
    <mergeCell ref="AC4:AI4"/>
    <mergeCell ref="AJ4:AP4"/>
    <mergeCell ref="IE3:IK3"/>
    <mergeCell ref="IL3:IR3"/>
    <mergeCell ref="CG4:CM4"/>
    <mergeCell ref="CN4:CT4"/>
    <mergeCell ref="CU4:DA4"/>
    <mergeCell ref="DB4:DH4"/>
    <mergeCell ref="DI4:DO4"/>
    <mergeCell ref="DP4:DV4"/>
    <mergeCell ref="AQ4:AW4"/>
    <mergeCell ref="AX4:BD4"/>
    <mergeCell ref="BE4:BK4"/>
    <mergeCell ref="BL4:BR4"/>
    <mergeCell ref="BS4:BY4"/>
    <mergeCell ref="BZ4:CF4"/>
    <mergeCell ref="FM4:FS4"/>
    <mergeCell ref="FT4:FZ4"/>
    <mergeCell ref="GA4:GG4"/>
    <mergeCell ref="GH4:GN4"/>
    <mergeCell ref="GO4:GU4"/>
    <mergeCell ref="GV4:HB4"/>
    <mergeCell ref="DW4:EC4"/>
    <mergeCell ref="ED4:EJ4"/>
    <mergeCell ref="EK4:EQ4"/>
    <mergeCell ref="ER4:EX4"/>
    <mergeCell ref="EY4:FE4"/>
    <mergeCell ref="FF4:FL4"/>
    <mergeCell ref="JG4:JM4"/>
    <mergeCell ref="HC4:HI4"/>
    <mergeCell ref="HJ4:HP4"/>
    <mergeCell ref="HQ4:HW4"/>
    <mergeCell ref="HX4:ID4"/>
    <mergeCell ref="IE4:IK4"/>
    <mergeCell ref="IL4:IR4"/>
    <mergeCell ref="A69:B69"/>
    <mergeCell ref="H69:I69"/>
    <mergeCell ref="O69:P69"/>
    <mergeCell ref="V69:W69"/>
    <mergeCell ref="AC69:AD69"/>
    <mergeCell ref="AJ69:AK69"/>
    <mergeCell ref="AQ69:AR69"/>
    <mergeCell ref="IS4:IY4"/>
    <mergeCell ref="IZ4:JF4"/>
    <mergeCell ref="CN69:CO69"/>
    <mergeCell ref="CU69:CV69"/>
    <mergeCell ref="DB69:DC69"/>
    <mergeCell ref="DI69:DJ69"/>
    <mergeCell ref="DP69:DQ69"/>
    <mergeCell ref="DW69:DX69"/>
    <mergeCell ref="AX69:AY69"/>
    <mergeCell ref="BE69:BF69"/>
    <mergeCell ref="BL69:BM69"/>
    <mergeCell ref="BS69:BT69"/>
    <mergeCell ref="BZ69:CA69"/>
    <mergeCell ref="CG69:CH69"/>
    <mergeCell ref="FT69:FU69"/>
    <mergeCell ref="GA69:GB69"/>
    <mergeCell ref="GH69:GI69"/>
    <mergeCell ref="GO69:GP69"/>
    <mergeCell ref="GV69:GW69"/>
    <mergeCell ref="HC69:HD69"/>
    <mergeCell ref="ED69:EE69"/>
    <mergeCell ref="EK69:EL69"/>
    <mergeCell ref="ER69:ES69"/>
    <mergeCell ref="EY69:EZ69"/>
    <mergeCell ref="FF69:FG69"/>
    <mergeCell ref="FM69:FN69"/>
    <mergeCell ref="JN69:JO69"/>
    <mergeCell ref="HJ69:HK69"/>
    <mergeCell ref="HQ69:HR69"/>
    <mergeCell ref="HX69:HY69"/>
    <mergeCell ref="IE69:IF69"/>
    <mergeCell ref="IL69:IM69"/>
    <mergeCell ref="IS69:IT69"/>
    <mergeCell ref="A70:B70"/>
    <mergeCell ref="H70:I70"/>
    <mergeCell ref="O70:P70"/>
    <mergeCell ref="V70:W70"/>
    <mergeCell ref="AC70:AD70"/>
    <mergeCell ref="AJ70:AK70"/>
    <mergeCell ref="AQ70:AR70"/>
    <mergeCell ref="AX70:AY70"/>
    <mergeCell ref="IZ69:JA69"/>
    <mergeCell ref="JG69:JH69"/>
    <mergeCell ref="CU70:CV70"/>
    <mergeCell ref="DB70:DC70"/>
    <mergeCell ref="DI70:DJ70"/>
    <mergeCell ref="DP70:DQ70"/>
    <mergeCell ref="DW70:DX70"/>
    <mergeCell ref="ED70:EE70"/>
    <mergeCell ref="BE70:BF70"/>
    <mergeCell ref="BL70:BM70"/>
    <mergeCell ref="BS70:BT70"/>
    <mergeCell ref="BZ70:CA70"/>
    <mergeCell ref="CG70:CH70"/>
    <mergeCell ref="CN70:CO70"/>
    <mergeCell ref="GA70:GB70"/>
    <mergeCell ref="GH70:GI70"/>
    <mergeCell ref="GO70:GP70"/>
    <mergeCell ref="GV70:GW70"/>
    <mergeCell ref="HC70:HD70"/>
    <mergeCell ref="HJ70:HK70"/>
    <mergeCell ref="EK70:EL70"/>
    <mergeCell ref="ER70:ES70"/>
    <mergeCell ref="EY70:EZ70"/>
    <mergeCell ref="FF70:FG70"/>
    <mergeCell ref="FM70:FN70"/>
    <mergeCell ref="FT70:FU70"/>
    <mergeCell ref="HQ70:HR70"/>
    <mergeCell ref="A71:B71"/>
    <mergeCell ref="H71:I71"/>
    <mergeCell ref="O71:P71"/>
    <mergeCell ref="V71:W71"/>
    <mergeCell ref="AC71:AD71"/>
    <mergeCell ref="AJ71:AK71"/>
    <mergeCell ref="AQ71:AR71"/>
    <mergeCell ref="AX71:AY71"/>
    <mergeCell ref="BE71:BF71"/>
    <mergeCell ref="GH71:GI71"/>
    <mergeCell ref="GO71:GP71"/>
    <mergeCell ref="GV71:GW71"/>
    <mergeCell ref="HC71:HD71"/>
    <mergeCell ref="HJ71:HK71"/>
    <mergeCell ref="HQ71:HR71"/>
    <mergeCell ref="ER71:ES71"/>
    <mergeCell ref="EY71:EZ71"/>
    <mergeCell ref="FF71:FG71"/>
    <mergeCell ref="FM71:FN71"/>
    <mergeCell ref="FT71:FU71"/>
    <mergeCell ref="GA71:GB71"/>
    <mergeCell ref="DB71:DC71"/>
    <mergeCell ref="DI71:DJ71"/>
    <mergeCell ref="DP71:DQ71"/>
    <mergeCell ref="DW71:DX71"/>
    <mergeCell ref="ED71:EE71"/>
    <mergeCell ref="EK71:EL71"/>
    <mergeCell ref="BL71:BM71"/>
    <mergeCell ref="BS71:BT71"/>
    <mergeCell ref="BZ71:CA71"/>
    <mergeCell ref="CG71:CH71"/>
    <mergeCell ref="CN71:CO71"/>
    <mergeCell ref="CU71:CV71"/>
    <mergeCell ref="JN71:JO71"/>
    <mergeCell ref="HX71:HY71"/>
    <mergeCell ref="IE71:IF71"/>
    <mergeCell ref="IL71:IM71"/>
    <mergeCell ref="IS71:IT71"/>
    <mergeCell ref="IZ71:JA71"/>
    <mergeCell ref="JG71:JH71"/>
    <mergeCell ref="JG70:JH70"/>
    <mergeCell ref="JN70:JO70"/>
    <mergeCell ref="HX70:HY70"/>
    <mergeCell ref="IE70:IF70"/>
    <mergeCell ref="IL70:IM70"/>
    <mergeCell ref="IS70:IT70"/>
    <mergeCell ref="IZ70:JA70"/>
  </mergeCells>
  <printOptions gridLines="1"/>
  <pageMargins left="0.75" right="0.25" top="0.75" bottom="0" header="0.3" footer="0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1:BK104"/>
  <sheetViews>
    <sheetView workbookViewId="0">
      <pane xSplit="9" ySplit="71" topLeftCell="BD72" activePane="bottomRight" state="frozen"/>
      <selection pane="topRight" activeCell="J1" sqref="J1"/>
      <selection pane="bottomLeft" activeCell="A72" sqref="A72"/>
      <selection pane="bottomRight" sqref="A1:G4"/>
    </sheetView>
  </sheetViews>
  <sheetFormatPr defaultRowHeight="15"/>
  <cols>
    <col min="1" max="1" width="9.140625" style="95"/>
    <col min="2" max="2" width="18.7109375" customWidth="1"/>
    <col min="3" max="3" width="19.5703125" hidden="1" customWidth="1"/>
    <col min="4" max="9" width="0" hidden="1" customWidth="1"/>
    <col min="10" max="14" width="15.7109375" customWidth="1"/>
    <col min="15" max="23" width="15.7109375" hidden="1" customWidth="1"/>
    <col min="24" max="28" width="15.7109375" customWidth="1"/>
    <col min="29" max="30" width="15.7109375" hidden="1" customWidth="1"/>
    <col min="31" max="35" width="15.7109375" customWidth="1"/>
    <col min="36" max="37" width="15.7109375" hidden="1" customWidth="1"/>
    <col min="38" max="42" width="15.7109375" customWidth="1"/>
    <col min="43" max="51" width="15.7109375" hidden="1" customWidth="1"/>
    <col min="52" max="56" width="15.7109375" customWidth="1"/>
    <col min="57" max="58" width="15.7109375" hidden="1" customWidth="1"/>
    <col min="59" max="62" width="15.7109375" customWidth="1"/>
    <col min="63" max="63" width="11.28515625" customWidth="1"/>
  </cols>
  <sheetData>
    <row r="1" spans="1:63" ht="16.5">
      <c r="A1" s="327" t="s">
        <v>1359</v>
      </c>
      <c r="B1" s="327"/>
      <c r="C1" s="327"/>
      <c r="D1" s="327"/>
      <c r="E1" s="327"/>
      <c r="F1" s="327"/>
      <c r="G1" s="327"/>
      <c r="H1" s="282" t="s">
        <v>73</v>
      </c>
      <c r="I1" s="282"/>
      <c r="J1" s="282"/>
      <c r="K1" s="282"/>
      <c r="L1" s="282"/>
      <c r="M1" s="282"/>
      <c r="N1" s="282"/>
      <c r="O1" s="315" t="s">
        <v>73</v>
      </c>
      <c r="P1" s="315"/>
      <c r="Q1" s="315"/>
      <c r="R1" s="315"/>
      <c r="S1" s="315"/>
      <c r="T1" s="315"/>
      <c r="U1" s="315"/>
      <c r="V1" s="282" t="s">
        <v>73</v>
      </c>
      <c r="W1" s="282"/>
      <c r="X1" s="282"/>
      <c r="Y1" s="282"/>
      <c r="Z1" s="282"/>
      <c r="AA1" s="282"/>
      <c r="AB1" s="282"/>
      <c r="AC1" s="282" t="s">
        <v>73</v>
      </c>
      <c r="AD1" s="282"/>
      <c r="AE1" s="282"/>
      <c r="AF1" s="282"/>
      <c r="AG1" s="282"/>
      <c r="AH1" s="282"/>
      <c r="AI1" s="282"/>
      <c r="AJ1" s="282" t="s">
        <v>73</v>
      </c>
      <c r="AK1" s="282"/>
      <c r="AL1" s="282"/>
      <c r="AM1" s="282"/>
      <c r="AN1" s="282"/>
      <c r="AO1" s="282"/>
      <c r="AP1" s="282"/>
      <c r="AQ1" s="282" t="s">
        <v>73</v>
      </c>
      <c r="AR1" s="282"/>
      <c r="AS1" s="282"/>
      <c r="AT1" s="282"/>
      <c r="AU1" s="282"/>
      <c r="AV1" s="282"/>
      <c r="AW1" s="282"/>
      <c r="AX1" s="282" t="s">
        <v>73</v>
      </c>
      <c r="AY1" s="282"/>
      <c r="AZ1" s="282"/>
      <c r="BA1" s="282"/>
      <c r="BB1" s="282"/>
      <c r="BC1" s="282"/>
      <c r="BD1" s="282"/>
      <c r="BE1" s="327" t="s">
        <v>1359</v>
      </c>
      <c r="BF1" s="327"/>
      <c r="BG1" s="327"/>
      <c r="BH1" s="327"/>
      <c r="BI1" s="327"/>
      <c r="BJ1" s="327"/>
      <c r="BK1" s="327"/>
    </row>
    <row r="2" spans="1:63" ht="15" customHeight="1">
      <c r="A2" s="327"/>
      <c r="B2" s="327"/>
      <c r="C2" s="327"/>
      <c r="D2" s="327"/>
      <c r="E2" s="327"/>
      <c r="F2" s="327"/>
      <c r="G2" s="327"/>
      <c r="H2" s="286" t="s">
        <v>1360</v>
      </c>
      <c r="I2" s="286"/>
      <c r="J2" s="286"/>
      <c r="K2" s="286"/>
      <c r="L2" s="286"/>
      <c r="M2" s="286"/>
      <c r="N2" s="286"/>
      <c r="O2" s="289" t="s">
        <v>1711</v>
      </c>
      <c r="P2" s="289"/>
      <c r="Q2" s="289"/>
      <c r="R2" s="289"/>
      <c r="S2" s="289"/>
      <c r="T2" s="289"/>
      <c r="U2" s="289"/>
      <c r="V2" s="283" t="s">
        <v>1364</v>
      </c>
      <c r="W2" s="283"/>
      <c r="X2" s="283"/>
      <c r="Y2" s="283"/>
      <c r="Z2" s="283"/>
      <c r="AA2" s="283"/>
      <c r="AB2" s="283"/>
      <c r="AC2" s="283" t="s">
        <v>1367</v>
      </c>
      <c r="AD2" s="283"/>
      <c r="AE2" s="283"/>
      <c r="AF2" s="283"/>
      <c r="AG2" s="283"/>
      <c r="AH2" s="283"/>
      <c r="AI2" s="283"/>
      <c r="AJ2" s="283" t="s">
        <v>1370</v>
      </c>
      <c r="AK2" s="283"/>
      <c r="AL2" s="283"/>
      <c r="AM2" s="283"/>
      <c r="AN2" s="283"/>
      <c r="AO2" s="283"/>
      <c r="AP2" s="283"/>
      <c r="AQ2" s="283" t="s">
        <v>1373</v>
      </c>
      <c r="AR2" s="283"/>
      <c r="AS2" s="283"/>
      <c r="AT2" s="283"/>
      <c r="AU2" s="283"/>
      <c r="AV2" s="283"/>
      <c r="AW2" s="283"/>
      <c r="AX2" s="283" t="s">
        <v>1376</v>
      </c>
      <c r="AY2" s="283"/>
      <c r="AZ2" s="283"/>
      <c r="BA2" s="283"/>
      <c r="BB2" s="283"/>
      <c r="BC2" s="283"/>
      <c r="BD2" s="283"/>
      <c r="BE2" s="327"/>
      <c r="BF2" s="327"/>
      <c r="BG2" s="327"/>
      <c r="BH2" s="327"/>
      <c r="BI2" s="327"/>
      <c r="BJ2" s="327"/>
      <c r="BK2" s="327"/>
    </row>
    <row r="3" spans="1:63" ht="15" customHeight="1">
      <c r="A3" s="327"/>
      <c r="B3" s="327"/>
      <c r="C3" s="327"/>
      <c r="D3" s="327"/>
      <c r="E3" s="327"/>
      <c r="F3" s="327"/>
      <c r="G3" s="327"/>
      <c r="H3" s="283" t="s">
        <v>1361</v>
      </c>
      <c r="I3" s="283"/>
      <c r="J3" s="283"/>
      <c r="K3" s="283"/>
      <c r="L3" s="283"/>
      <c r="M3" s="283"/>
      <c r="N3" s="283"/>
      <c r="O3" s="289" t="s">
        <v>1363</v>
      </c>
      <c r="P3" s="289"/>
      <c r="Q3" s="289"/>
      <c r="R3" s="289"/>
      <c r="S3" s="289"/>
      <c r="T3" s="289"/>
      <c r="U3" s="289"/>
      <c r="V3" s="283" t="s">
        <v>1365</v>
      </c>
      <c r="W3" s="283"/>
      <c r="X3" s="283"/>
      <c r="Y3" s="283"/>
      <c r="Z3" s="283"/>
      <c r="AA3" s="283"/>
      <c r="AB3" s="283"/>
      <c r="AC3" s="283" t="s">
        <v>1368</v>
      </c>
      <c r="AD3" s="283"/>
      <c r="AE3" s="283"/>
      <c r="AF3" s="283"/>
      <c r="AG3" s="283"/>
      <c r="AH3" s="283"/>
      <c r="AI3" s="283"/>
      <c r="AJ3" s="283" t="s">
        <v>1371</v>
      </c>
      <c r="AK3" s="283"/>
      <c r="AL3" s="283"/>
      <c r="AM3" s="283"/>
      <c r="AN3" s="283"/>
      <c r="AO3" s="283"/>
      <c r="AP3" s="283"/>
      <c r="AQ3" s="283" t="s">
        <v>1374</v>
      </c>
      <c r="AR3" s="283"/>
      <c r="AS3" s="283"/>
      <c r="AT3" s="283"/>
      <c r="AU3" s="283"/>
      <c r="AV3" s="283"/>
      <c r="AW3" s="283"/>
      <c r="AX3" s="283" t="s">
        <v>80</v>
      </c>
      <c r="AY3" s="283"/>
      <c r="AZ3" s="283"/>
      <c r="BA3" s="283"/>
      <c r="BB3" s="283"/>
      <c r="BC3" s="283"/>
      <c r="BD3" s="283"/>
      <c r="BE3" s="327"/>
      <c r="BF3" s="327"/>
      <c r="BG3" s="327"/>
      <c r="BH3" s="327"/>
      <c r="BI3" s="327"/>
      <c r="BJ3" s="327"/>
      <c r="BK3" s="327"/>
    </row>
    <row r="4" spans="1:63">
      <c r="A4" s="327"/>
      <c r="B4" s="327"/>
      <c r="C4" s="327"/>
      <c r="D4" s="327"/>
      <c r="E4" s="327"/>
      <c r="F4" s="327"/>
      <c r="G4" s="327"/>
      <c r="H4" s="283" t="s">
        <v>1362</v>
      </c>
      <c r="I4" s="283"/>
      <c r="J4" s="283"/>
      <c r="K4" s="283"/>
      <c r="L4" s="283"/>
      <c r="M4" s="283"/>
      <c r="N4" s="283"/>
      <c r="O4" s="289" t="s">
        <v>1724</v>
      </c>
      <c r="P4" s="289"/>
      <c r="Q4" s="289"/>
      <c r="R4" s="289"/>
      <c r="S4" s="289"/>
      <c r="T4" s="289"/>
      <c r="U4" s="289"/>
      <c r="V4" s="283" t="s">
        <v>1366</v>
      </c>
      <c r="W4" s="283"/>
      <c r="X4" s="283"/>
      <c r="Y4" s="283"/>
      <c r="Z4" s="283"/>
      <c r="AA4" s="283"/>
      <c r="AB4" s="283"/>
      <c r="AC4" s="283" t="s">
        <v>1369</v>
      </c>
      <c r="AD4" s="283"/>
      <c r="AE4" s="283"/>
      <c r="AF4" s="283"/>
      <c r="AG4" s="283"/>
      <c r="AH4" s="283"/>
      <c r="AI4" s="283"/>
      <c r="AJ4" s="283" t="s">
        <v>1372</v>
      </c>
      <c r="AK4" s="283"/>
      <c r="AL4" s="283"/>
      <c r="AM4" s="283"/>
      <c r="AN4" s="283"/>
      <c r="AO4" s="283"/>
      <c r="AP4" s="283"/>
      <c r="AQ4" s="283" t="s">
        <v>1375</v>
      </c>
      <c r="AR4" s="283"/>
      <c r="AS4" s="283"/>
      <c r="AT4" s="283"/>
      <c r="AU4" s="283"/>
      <c r="AV4" s="283"/>
      <c r="AW4" s="283"/>
      <c r="AX4" s="283" t="s">
        <v>1377</v>
      </c>
      <c r="AY4" s="283"/>
      <c r="AZ4" s="283"/>
      <c r="BA4" s="283"/>
      <c r="BB4" s="283"/>
      <c r="BC4" s="283"/>
      <c r="BD4" s="283"/>
      <c r="BE4" s="327"/>
      <c r="BF4" s="327"/>
      <c r="BG4" s="327"/>
      <c r="BH4" s="327"/>
      <c r="BI4" s="327"/>
      <c r="BJ4" s="327"/>
      <c r="BK4" s="327"/>
    </row>
    <row r="5" spans="1:63" s="30" customFormat="1" ht="54" customHeight="1">
      <c r="A5" s="73" t="s">
        <v>0</v>
      </c>
      <c r="B5" s="74" t="s">
        <v>1928</v>
      </c>
      <c r="C5" s="27" t="s">
        <v>72</v>
      </c>
      <c r="D5" s="27" t="s">
        <v>69</v>
      </c>
      <c r="E5" s="27" t="s">
        <v>70</v>
      </c>
      <c r="F5" s="27" t="s">
        <v>71</v>
      </c>
      <c r="G5" s="27" t="s">
        <v>74</v>
      </c>
      <c r="H5" s="246" t="s">
        <v>0</v>
      </c>
      <c r="I5" s="246" t="s">
        <v>1</v>
      </c>
      <c r="J5" s="27" t="s">
        <v>1723</v>
      </c>
      <c r="K5" s="27" t="s">
        <v>69</v>
      </c>
      <c r="L5" s="27" t="s">
        <v>70</v>
      </c>
      <c r="M5" s="27" t="s">
        <v>71</v>
      </c>
      <c r="N5" s="27" t="s">
        <v>74</v>
      </c>
      <c r="O5" s="246" t="s">
        <v>0</v>
      </c>
      <c r="P5" s="246" t="s">
        <v>1</v>
      </c>
      <c r="Q5" s="27" t="s">
        <v>1725</v>
      </c>
      <c r="R5" s="27" t="s">
        <v>69</v>
      </c>
      <c r="S5" s="27" t="s">
        <v>70</v>
      </c>
      <c r="T5" s="27" t="s">
        <v>71</v>
      </c>
      <c r="U5" s="27" t="s">
        <v>74</v>
      </c>
      <c r="V5" s="246" t="s">
        <v>0</v>
      </c>
      <c r="W5" s="246" t="s">
        <v>1</v>
      </c>
      <c r="X5" s="27" t="s">
        <v>1726</v>
      </c>
      <c r="Y5" s="27" t="s">
        <v>69</v>
      </c>
      <c r="Z5" s="27" t="s">
        <v>70</v>
      </c>
      <c r="AA5" s="27" t="s">
        <v>71</v>
      </c>
      <c r="AB5" s="27" t="s">
        <v>74</v>
      </c>
      <c r="AC5" s="246" t="s">
        <v>0</v>
      </c>
      <c r="AD5" s="246" t="s">
        <v>1</v>
      </c>
      <c r="AE5" s="27" t="s">
        <v>1727</v>
      </c>
      <c r="AF5" s="27" t="s">
        <v>69</v>
      </c>
      <c r="AG5" s="27" t="s">
        <v>70</v>
      </c>
      <c r="AH5" s="27" t="s">
        <v>71</v>
      </c>
      <c r="AI5" s="27" t="s">
        <v>74</v>
      </c>
      <c r="AJ5" s="246" t="s">
        <v>0</v>
      </c>
      <c r="AK5" s="246" t="s">
        <v>1</v>
      </c>
      <c r="AL5" s="27" t="s">
        <v>1749</v>
      </c>
      <c r="AM5" s="27" t="s">
        <v>69</v>
      </c>
      <c r="AN5" s="27" t="s">
        <v>70</v>
      </c>
      <c r="AO5" s="27" t="s">
        <v>71</v>
      </c>
      <c r="AP5" s="27" t="s">
        <v>74</v>
      </c>
      <c r="AQ5" s="246" t="s">
        <v>0</v>
      </c>
      <c r="AR5" s="246" t="s">
        <v>1</v>
      </c>
      <c r="AS5" s="27" t="s">
        <v>1728</v>
      </c>
      <c r="AT5" s="27" t="s">
        <v>69</v>
      </c>
      <c r="AU5" s="27" t="s">
        <v>70</v>
      </c>
      <c r="AV5" s="27" t="s">
        <v>71</v>
      </c>
      <c r="AW5" s="27" t="s">
        <v>74</v>
      </c>
      <c r="AX5" s="246" t="s">
        <v>0</v>
      </c>
      <c r="AY5" s="246" t="s">
        <v>1</v>
      </c>
      <c r="AZ5" s="27" t="s">
        <v>1729</v>
      </c>
      <c r="BA5" s="27" t="s">
        <v>69</v>
      </c>
      <c r="BB5" s="27" t="s">
        <v>70</v>
      </c>
      <c r="BC5" s="27" t="s">
        <v>71</v>
      </c>
      <c r="BD5" s="27" t="s">
        <v>74</v>
      </c>
      <c r="BE5" s="246" t="s">
        <v>0</v>
      </c>
      <c r="BF5" s="246" t="s">
        <v>1</v>
      </c>
      <c r="BG5" s="27" t="s">
        <v>72</v>
      </c>
      <c r="BH5" s="27" t="s">
        <v>69</v>
      </c>
      <c r="BI5" s="27" t="s">
        <v>70</v>
      </c>
      <c r="BJ5" s="27" t="s">
        <v>71</v>
      </c>
      <c r="BK5" s="40" t="s">
        <v>74</v>
      </c>
    </row>
    <row r="6" spans="1:63" ht="16.5" hidden="1">
      <c r="A6" s="10"/>
      <c r="B6" s="10"/>
      <c r="C6" s="11"/>
      <c r="D6" s="11"/>
      <c r="E6" s="11"/>
      <c r="F6" s="11"/>
      <c r="G6" s="12"/>
      <c r="H6" s="10"/>
      <c r="I6" s="10"/>
      <c r="J6" s="11"/>
      <c r="K6" s="11"/>
      <c r="L6" s="11"/>
      <c r="M6" s="11"/>
      <c r="N6" s="12"/>
      <c r="O6" s="10"/>
      <c r="P6" s="10"/>
      <c r="Q6" s="11"/>
      <c r="R6" s="11"/>
      <c r="S6" s="11"/>
      <c r="T6" s="11"/>
      <c r="U6" s="12"/>
      <c r="V6" s="10"/>
      <c r="W6" s="10"/>
      <c r="X6" s="11"/>
      <c r="Y6" s="11"/>
      <c r="Z6" s="11"/>
      <c r="AA6" s="11"/>
      <c r="AB6" s="12"/>
      <c r="AC6" s="10"/>
      <c r="AD6" s="10"/>
      <c r="AE6" s="11"/>
      <c r="AF6" s="11"/>
      <c r="AG6" s="11"/>
      <c r="AH6" s="11"/>
      <c r="AI6" s="12"/>
      <c r="AJ6" s="10"/>
      <c r="AK6" s="10"/>
      <c r="AL6" s="11"/>
      <c r="AM6" s="11"/>
      <c r="AN6" s="11"/>
      <c r="AO6" s="11"/>
      <c r="AP6" s="12"/>
      <c r="AQ6" s="10"/>
      <c r="AR6" s="10"/>
      <c r="AS6" s="11"/>
      <c r="AT6" s="11"/>
      <c r="AU6" s="11"/>
      <c r="AV6" s="11"/>
      <c r="AW6" s="12"/>
      <c r="AX6" s="10"/>
      <c r="AY6" s="10"/>
      <c r="AZ6" s="11"/>
      <c r="BA6" s="11"/>
      <c r="BB6" s="11"/>
      <c r="BC6" s="11"/>
      <c r="BD6" s="12"/>
      <c r="BE6" s="10"/>
      <c r="BF6" s="10"/>
      <c r="BG6" s="11"/>
      <c r="BH6" s="11"/>
      <c r="BI6" s="11"/>
      <c r="BJ6" s="11"/>
      <c r="BK6" s="12"/>
    </row>
    <row r="7" spans="1:63" ht="16.5" hidden="1">
      <c r="A7" s="23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15</v>
      </c>
      <c r="K7" s="5">
        <v>401500</v>
      </c>
      <c r="L7" s="5">
        <v>0</v>
      </c>
      <c r="M7" s="5">
        <f>K7+L7</f>
        <v>401500</v>
      </c>
      <c r="N7" s="9"/>
      <c r="O7" s="1">
        <v>1</v>
      </c>
      <c r="P7" s="2" t="s">
        <v>4</v>
      </c>
      <c r="Q7" s="5"/>
      <c r="R7" s="5"/>
      <c r="S7" s="5">
        <v>0</v>
      </c>
      <c r="T7" s="5">
        <f>R7+S7</f>
        <v>0</v>
      </c>
      <c r="U7" s="9"/>
      <c r="V7" s="1">
        <v>1</v>
      </c>
      <c r="W7" s="2" t="s">
        <v>4</v>
      </c>
      <c r="X7" s="5">
        <v>13</v>
      </c>
      <c r="Y7" s="5">
        <v>40000</v>
      </c>
      <c r="Z7" s="5">
        <v>0</v>
      </c>
      <c r="AA7" s="5">
        <f>Y7+Z7</f>
        <v>40000</v>
      </c>
      <c r="AB7" s="9"/>
      <c r="AC7" s="1">
        <v>1</v>
      </c>
      <c r="AD7" s="2" t="s">
        <v>4</v>
      </c>
      <c r="AE7" s="5">
        <v>0</v>
      </c>
      <c r="AF7" s="5">
        <v>250000</v>
      </c>
      <c r="AG7" s="5">
        <v>0</v>
      </c>
      <c r="AH7" s="5">
        <f>AF7+AG7</f>
        <v>250000</v>
      </c>
      <c r="AI7" s="9"/>
      <c r="AJ7" s="1">
        <v>1</v>
      </c>
      <c r="AK7" s="2" t="s">
        <v>4</v>
      </c>
      <c r="AL7" s="5">
        <v>1</v>
      </c>
      <c r="AM7" s="5">
        <v>12000</v>
      </c>
      <c r="AN7" s="5">
        <v>0</v>
      </c>
      <c r="AO7" s="5">
        <f>AM7+AN7</f>
        <v>12000</v>
      </c>
      <c r="AP7" s="9"/>
      <c r="AQ7" s="1">
        <v>1</v>
      </c>
      <c r="AR7" s="2" t="s">
        <v>4</v>
      </c>
      <c r="AS7" s="5">
        <v>0</v>
      </c>
      <c r="AT7" s="5"/>
      <c r="AU7" s="5">
        <v>0</v>
      </c>
      <c r="AV7" s="5">
        <f>AT7+AU7</f>
        <v>0</v>
      </c>
      <c r="AW7" s="9"/>
      <c r="AX7" s="1">
        <v>1</v>
      </c>
      <c r="AY7" s="2" t="s">
        <v>4</v>
      </c>
      <c r="AZ7" s="5">
        <v>0</v>
      </c>
      <c r="BA7" s="5">
        <v>729954</v>
      </c>
      <c r="BB7" s="5">
        <v>0</v>
      </c>
      <c r="BC7" s="5">
        <f>BA7+BB7</f>
        <v>729954</v>
      </c>
      <c r="BD7" s="9"/>
      <c r="BE7" s="1">
        <v>1</v>
      </c>
      <c r="BF7" s="2" t="s">
        <v>4</v>
      </c>
      <c r="BG7" s="5">
        <v>0</v>
      </c>
      <c r="BH7" s="5">
        <f>K7+R7+Y7+AF7+AM7+AT7+BA7</f>
        <v>1433454</v>
      </c>
      <c r="BI7" s="5">
        <f t="shared" ref="BI7:BI70" si="0">L7+S7+Z7+AG7+AN7+AU7+BB7</f>
        <v>0</v>
      </c>
      <c r="BJ7" s="5">
        <f t="shared" ref="BJ7:BJ70" si="1">M7+T7+AA7+AH7+AO7+AV7+BC7</f>
        <v>1433454</v>
      </c>
      <c r="BK7" s="9"/>
    </row>
    <row r="8" spans="1:63" ht="16.5" hidden="1">
      <c r="A8" s="23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2">D8+E8</f>
        <v>0</v>
      </c>
      <c r="G8" s="9"/>
      <c r="H8" s="1">
        <v>2</v>
      </c>
      <c r="I8" s="2" t="s">
        <v>5</v>
      </c>
      <c r="J8" s="5">
        <v>1</v>
      </c>
      <c r="K8" s="5">
        <v>101500</v>
      </c>
      <c r="L8" s="5">
        <v>0</v>
      </c>
      <c r="M8" s="5">
        <f t="shared" ref="M8:M68" si="3">K8+L8</f>
        <v>101500</v>
      </c>
      <c r="N8" s="9"/>
      <c r="O8" s="1">
        <v>2</v>
      </c>
      <c r="P8" s="2" t="s">
        <v>5</v>
      </c>
      <c r="Q8" s="5"/>
      <c r="R8" s="5"/>
      <c r="S8" s="5">
        <v>0</v>
      </c>
      <c r="T8" s="5">
        <f t="shared" ref="T8:T68" si="4">R8+S8</f>
        <v>0</v>
      </c>
      <c r="U8" s="9"/>
      <c r="V8" s="1">
        <v>2</v>
      </c>
      <c r="W8" s="2" t="s">
        <v>5</v>
      </c>
      <c r="X8" s="5">
        <v>6</v>
      </c>
      <c r="Y8" s="5">
        <v>40000</v>
      </c>
      <c r="Z8" s="5">
        <v>0</v>
      </c>
      <c r="AA8" s="5">
        <f t="shared" ref="AA8:AA68" si="5">Y8+Z8</f>
        <v>40000</v>
      </c>
      <c r="AB8" s="9"/>
      <c r="AC8" s="1">
        <v>2</v>
      </c>
      <c r="AD8" s="2" t="s">
        <v>5</v>
      </c>
      <c r="AE8" s="5">
        <v>0</v>
      </c>
      <c r="AF8" s="5">
        <v>250000</v>
      </c>
      <c r="AG8" s="5">
        <v>0</v>
      </c>
      <c r="AH8" s="5">
        <f t="shared" ref="AH8:AH68" si="6">AF8+AG8</f>
        <v>250000</v>
      </c>
      <c r="AI8" s="9"/>
      <c r="AJ8" s="1">
        <v>2</v>
      </c>
      <c r="AK8" s="2" t="s">
        <v>5</v>
      </c>
      <c r="AL8" s="5">
        <v>1</v>
      </c>
      <c r="AM8" s="5">
        <v>12000</v>
      </c>
      <c r="AN8" s="5">
        <v>0</v>
      </c>
      <c r="AO8" s="5">
        <f t="shared" ref="AO8:AO68" si="7">AM8+AN8</f>
        <v>12000</v>
      </c>
      <c r="AP8" s="9"/>
      <c r="AQ8" s="1">
        <v>2</v>
      </c>
      <c r="AR8" s="2" t="s">
        <v>5</v>
      </c>
      <c r="AS8" s="5">
        <v>0</v>
      </c>
      <c r="AT8" s="5">
        <v>0</v>
      </c>
      <c r="AU8" s="5">
        <v>0</v>
      </c>
      <c r="AV8" s="5">
        <f t="shared" ref="AV8:AV68" si="8">AT8+AU8</f>
        <v>0</v>
      </c>
      <c r="AW8" s="9"/>
      <c r="AX8" s="1">
        <v>2</v>
      </c>
      <c r="AY8" s="2" t="s">
        <v>5</v>
      </c>
      <c r="AZ8" s="5">
        <v>0</v>
      </c>
      <c r="BA8" s="5">
        <v>290748</v>
      </c>
      <c r="BB8" s="5">
        <v>0</v>
      </c>
      <c r="BC8" s="5">
        <f t="shared" ref="BC8:BC68" si="9">BA8+BB8</f>
        <v>290748</v>
      </c>
      <c r="BD8" s="9"/>
      <c r="BE8" s="1">
        <v>2</v>
      </c>
      <c r="BF8" s="2" t="s">
        <v>5</v>
      </c>
      <c r="BG8" s="5">
        <v>0</v>
      </c>
      <c r="BH8" s="5">
        <f t="shared" ref="BH8:BH71" si="10">K8+R8+Y8+AF8+AM8+AT8+BA8</f>
        <v>694248</v>
      </c>
      <c r="BI8" s="5">
        <f t="shared" si="0"/>
        <v>0</v>
      </c>
      <c r="BJ8" s="5">
        <f t="shared" si="1"/>
        <v>694248</v>
      </c>
      <c r="BK8" s="9"/>
    </row>
    <row r="9" spans="1:63" ht="16.5" hidden="1">
      <c r="A9" s="23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2"/>
        <v>0</v>
      </c>
      <c r="G9" s="9"/>
      <c r="H9" s="1">
        <v>3</v>
      </c>
      <c r="I9" s="2" t="s">
        <v>6</v>
      </c>
      <c r="J9" s="5">
        <v>15</v>
      </c>
      <c r="K9" s="5">
        <v>401500</v>
      </c>
      <c r="L9" s="5">
        <v>0</v>
      </c>
      <c r="M9" s="5">
        <f t="shared" si="3"/>
        <v>401500</v>
      </c>
      <c r="N9" s="9"/>
      <c r="O9" s="1">
        <v>3</v>
      </c>
      <c r="P9" s="2" t="s">
        <v>6</v>
      </c>
      <c r="Q9" s="5"/>
      <c r="R9" s="5"/>
      <c r="S9" s="5">
        <v>0</v>
      </c>
      <c r="T9" s="5">
        <f t="shared" si="4"/>
        <v>0</v>
      </c>
      <c r="U9" s="9"/>
      <c r="V9" s="1">
        <v>3</v>
      </c>
      <c r="W9" s="2" t="s">
        <v>6</v>
      </c>
      <c r="X9" s="5">
        <v>16</v>
      </c>
      <c r="Y9" s="5">
        <v>40000</v>
      </c>
      <c r="Z9" s="5">
        <v>0</v>
      </c>
      <c r="AA9" s="5">
        <f t="shared" si="5"/>
        <v>40000</v>
      </c>
      <c r="AB9" s="9"/>
      <c r="AC9" s="1">
        <v>3</v>
      </c>
      <c r="AD9" s="2" t="s">
        <v>6</v>
      </c>
      <c r="AE9" s="5">
        <v>0</v>
      </c>
      <c r="AF9" s="5">
        <v>250000</v>
      </c>
      <c r="AG9" s="5">
        <v>0</v>
      </c>
      <c r="AH9" s="5">
        <f t="shared" si="6"/>
        <v>250000</v>
      </c>
      <c r="AI9" s="9"/>
      <c r="AJ9" s="1">
        <v>3</v>
      </c>
      <c r="AK9" s="2" t="s">
        <v>6</v>
      </c>
      <c r="AL9" s="5">
        <v>1</v>
      </c>
      <c r="AM9" s="5">
        <v>12000</v>
      </c>
      <c r="AN9" s="5">
        <v>0</v>
      </c>
      <c r="AO9" s="5">
        <f t="shared" si="7"/>
        <v>12000</v>
      </c>
      <c r="AP9" s="9"/>
      <c r="AQ9" s="1">
        <v>3</v>
      </c>
      <c r="AR9" s="2" t="s">
        <v>6</v>
      </c>
      <c r="AS9" s="5">
        <v>0</v>
      </c>
      <c r="AT9" s="5">
        <v>0</v>
      </c>
      <c r="AU9" s="5">
        <v>0</v>
      </c>
      <c r="AV9" s="5">
        <f t="shared" si="8"/>
        <v>0</v>
      </c>
      <c r="AW9" s="9"/>
      <c r="AX9" s="1">
        <v>3</v>
      </c>
      <c r="AY9" s="2" t="s">
        <v>6</v>
      </c>
      <c r="AZ9" s="5">
        <v>0</v>
      </c>
      <c r="BA9" s="5">
        <v>1103870</v>
      </c>
      <c r="BB9" s="5">
        <v>0</v>
      </c>
      <c r="BC9" s="5">
        <f t="shared" si="9"/>
        <v>1103870</v>
      </c>
      <c r="BD9" s="9"/>
      <c r="BE9" s="1">
        <v>3</v>
      </c>
      <c r="BF9" s="2" t="s">
        <v>6</v>
      </c>
      <c r="BG9" s="5">
        <v>0</v>
      </c>
      <c r="BH9" s="5">
        <f t="shared" si="10"/>
        <v>1807370</v>
      </c>
      <c r="BI9" s="5">
        <f t="shared" si="0"/>
        <v>0</v>
      </c>
      <c r="BJ9" s="5">
        <f t="shared" si="1"/>
        <v>1807370</v>
      </c>
      <c r="BK9" s="9"/>
    </row>
    <row r="10" spans="1:63" ht="16.5" hidden="1">
      <c r="A10" s="23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2"/>
        <v>0</v>
      </c>
      <c r="G10" s="9"/>
      <c r="H10" s="1">
        <v>4</v>
      </c>
      <c r="I10" s="2" t="s">
        <v>7</v>
      </c>
      <c r="J10" s="5">
        <v>5</v>
      </c>
      <c r="K10" s="5">
        <v>201500</v>
      </c>
      <c r="L10" s="5">
        <v>0</v>
      </c>
      <c r="M10" s="5">
        <f t="shared" si="3"/>
        <v>201500</v>
      </c>
      <c r="N10" s="9"/>
      <c r="O10" s="1">
        <v>4</v>
      </c>
      <c r="P10" s="2" t="s">
        <v>7</v>
      </c>
      <c r="Q10" s="5"/>
      <c r="R10" s="5"/>
      <c r="S10" s="5">
        <v>0</v>
      </c>
      <c r="T10" s="5">
        <f t="shared" si="4"/>
        <v>0</v>
      </c>
      <c r="U10" s="9"/>
      <c r="V10" s="1">
        <v>4</v>
      </c>
      <c r="W10" s="2" t="s">
        <v>7</v>
      </c>
      <c r="X10" s="5">
        <v>15</v>
      </c>
      <c r="Y10" s="5">
        <v>40000</v>
      </c>
      <c r="Z10" s="5">
        <v>0</v>
      </c>
      <c r="AA10" s="5">
        <f t="shared" si="5"/>
        <v>40000</v>
      </c>
      <c r="AB10" s="9"/>
      <c r="AC10" s="1">
        <v>4</v>
      </c>
      <c r="AD10" s="2" t="s">
        <v>7</v>
      </c>
      <c r="AE10" s="5">
        <v>0</v>
      </c>
      <c r="AF10" s="5">
        <v>250000</v>
      </c>
      <c r="AG10" s="5">
        <v>0</v>
      </c>
      <c r="AH10" s="5">
        <f t="shared" si="6"/>
        <v>250000</v>
      </c>
      <c r="AI10" s="9"/>
      <c r="AJ10" s="1">
        <v>4</v>
      </c>
      <c r="AK10" s="2" t="s">
        <v>7</v>
      </c>
      <c r="AL10" s="5">
        <v>1</v>
      </c>
      <c r="AM10" s="5">
        <v>12000</v>
      </c>
      <c r="AN10" s="5">
        <v>0</v>
      </c>
      <c r="AO10" s="5">
        <f t="shared" si="7"/>
        <v>12000</v>
      </c>
      <c r="AP10" s="9"/>
      <c r="AQ10" s="1">
        <v>4</v>
      </c>
      <c r="AR10" s="2" t="s">
        <v>7</v>
      </c>
      <c r="AS10" s="5">
        <v>0</v>
      </c>
      <c r="AT10" s="5">
        <v>0</v>
      </c>
      <c r="AU10" s="5">
        <v>0</v>
      </c>
      <c r="AV10" s="5">
        <f t="shared" si="8"/>
        <v>0</v>
      </c>
      <c r="AW10" s="9"/>
      <c r="AX10" s="1">
        <v>4</v>
      </c>
      <c r="AY10" s="2" t="s">
        <v>7</v>
      </c>
      <c r="AZ10" s="5">
        <v>0</v>
      </c>
      <c r="BA10" s="5">
        <v>1156430</v>
      </c>
      <c r="BB10" s="5">
        <v>0</v>
      </c>
      <c r="BC10" s="5">
        <f t="shared" si="9"/>
        <v>1156430</v>
      </c>
      <c r="BD10" s="9"/>
      <c r="BE10" s="1">
        <v>4</v>
      </c>
      <c r="BF10" s="2" t="s">
        <v>7</v>
      </c>
      <c r="BG10" s="5">
        <v>0</v>
      </c>
      <c r="BH10" s="5">
        <f t="shared" si="10"/>
        <v>1659930</v>
      </c>
      <c r="BI10" s="5">
        <f t="shared" si="0"/>
        <v>0</v>
      </c>
      <c r="BJ10" s="5">
        <f t="shared" si="1"/>
        <v>1659930</v>
      </c>
      <c r="BK10" s="9"/>
    </row>
    <row r="11" spans="1:63" ht="16.5" hidden="1">
      <c r="A11" s="23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2"/>
        <v>0</v>
      </c>
      <c r="G11" s="9"/>
      <c r="H11" s="1">
        <v>5</v>
      </c>
      <c r="I11" s="2" t="s">
        <v>8</v>
      </c>
      <c r="J11" s="5">
        <v>15</v>
      </c>
      <c r="K11" s="5">
        <v>819500</v>
      </c>
      <c r="L11" s="5">
        <v>0</v>
      </c>
      <c r="M11" s="5">
        <f t="shared" si="3"/>
        <v>819500</v>
      </c>
      <c r="N11" s="9"/>
      <c r="O11" s="1">
        <v>5</v>
      </c>
      <c r="P11" s="2" t="s">
        <v>8</v>
      </c>
      <c r="Q11" s="5"/>
      <c r="R11" s="5"/>
      <c r="S11" s="5">
        <v>0</v>
      </c>
      <c r="T11" s="5">
        <f t="shared" si="4"/>
        <v>0</v>
      </c>
      <c r="U11" s="9"/>
      <c r="V11" s="1">
        <v>5</v>
      </c>
      <c r="W11" s="2" t="s">
        <v>8</v>
      </c>
      <c r="X11" s="5">
        <v>22</v>
      </c>
      <c r="Y11" s="5">
        <v>40000</v>
      </c>
      <c r="Z11" s="5">
        <v>0</v>
      </c>
      <c r="AA11" s="5">
        <f t="shared" si="5"/>
        <v>40000</v>
      </c>
      <c r="AB11" s="9"/>
      <c r="AC11" s="1">
        <v>5</v>
      </c>
      <c r="AD11" s="2" t="s">
        <v>8</v>
      </c>
      <c r="AE11" s="5">
        <v>0</v>
      </c>
      <c r="AF11" s="5">
        <v>250000</v>
      </c>
      <c r="AG11" s="5">
        <v>0</v>
      </c>
      <c r="AH11" s="5">
        <f t="shared" si="6"/>
        <v>250000</v>
      </c>
      <c r="AI11" s="9"/>
      <c r="AJ11" s="1">
        <v>5</v>
      </c>
      <c r="AK11" s="2" t="s">
        <v>8</v>
      </c>
      <c r="AL11" s="5">
        <v>1</v>
      </c>
      <c r="AM11" s="5">
        <v>12000</v>
      </c>
      <c r="AN11" s="5">
        <v>0</v>
      </c>
      <c r="AO11" s="5">
        <f t="shared" si="7"/>
        <v>12000</v>
      </c>
      <c r="AP11" s="9"/>
      <c r="AQ11" s="1">
        <v>5</v>
      </c>
      <c r="AR11" s="2" t="s">
        <v>8</v>
      </c>
      <c r="AS11" s="5">
        <v>0</v>
      </c>
      <c r="AT11" s="5">
        <v>0</v>
      </c>
      <c r="AU11" s="5">
        <v>0</v>
      </c>
      <c r="AV11" s="5">
        <f t="shared" si="8"/>
        <v>0</v>
      </c>
      <c r="AW11" s="9"/>
      <c r="AX11" s="1">
        <v>5</v>
      </c>
      <c r="AY11" s="2" t="s">
        <v>8</v>
      </c>
      <c r="AZ11" s="5">
        <v>0</v>
      </c>
      <c r="BA11" s="5">
        <v>1166076</v>
      </c>
      <c r="BB11" s="5">
        <v>0</v>
      </c>
      <c r="BC11" s="5">
        <f t="shared" si="9"/>
        <v>1166076</v>
      </c>
      <c r="BD11" s="9"/>
      <c r="BE11" s="1">
        <v>5</v>
      </c>
      <c r="BF11" s="2" t="s">
        <v>8</v>
      </c>
      <c r="BG11" s="5">
        <v>0</v>
      </c>
      <c r="BH11" s="5">
        <f t="shared" si="10"/>
        <v>2287576</v>
      </c>
      <c r="BI11" s="5">
        <f t="shared" si="0"/>
        <v>0</v>
      </c>
      <c r="BJ11" s="5">
        <f t="shared" si="1"/>
        <v>2287576</v>
      </c>
      <c r="BK11" s="9"/>
    </row>
    <row r="12" spans="1:63" ht="16.5" hidden="1">
      <c r="A12" s="23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2"/>
        <v>0</v>
      </c>
      <c r="G12" s="9"/>
      <c r="H12" s="1">
        <v>6</v>
      </c>
      <c r="I12" s="2" t="s">
        <v>9</v>
      </c>
      <c r="J12" s="5">
        <v>1</v>
      </c>
      <c r="K12" s="5">
        <v>101500</v>
      </c>
      <c r="L12" s="5">
        <v>0</v>
      </c>
      <c r="M12" s="5">
        <f t="shared" si="3"/>
        <v>101500</v>
      </c>
      <c r="N12" s="9"/>
      <c r="O12" s="1">
        <v>6</v>
      </c>
      <c r="P12" s="2" t="s">
        <v>9</v>
      </c>
      <c r="Q12" s="5"/>
      <c r="R12" s="5"/>
      <c r="S12" s="5">
        <v>0</v>
      </c>
      <c r="T12" s="5">
        <f t="shared" si="4"/>
        <v>0</v>
      </c>
      <c r="U12" s="9"/>
      <c r="V12" s="1">
        <v>6</v>
      </c>
      <c r="W12" s="2" t="s">
        <v>9</v>
      </c>
      <c r="X12" s="5">
        <v>22</v>
      </c>
      <c r="Y12" s="5">
        <v>40000</v>
      </c>
      <c r="Z12" s="5">
        <v>0</v>
      </c>
      <c r="AA12" s="5">
        <f t="shared" si="5"/>
        <v>40000</v>
      </c>
      <c r="AB12" s="9"/>
      <c r="AC12" s="1">
        <v>6</v>
      </c>
      <c r="AD12" s="2" t="s">
        <v>9</v>
      </c>
      <c r="AE12" s="5">
        <v>0</v>
      </c>
      <c r="AF12" s="5">
        <v>250000</v>
      </c>
      <c r="AG12" s="5">
        <v>0</v>
      </c>
      <c r="AH12" s="5">
        <f t="shared" si="6"/>
        <v>250000</v>
      </c>
      <c r="AI12" s="9"/>
      <c r="AJ12" s="1">
        <v>6</v>
      </c>
      <c r="AK12" s="2" t="s">
        <v>9</v>
      </c>
      <c r="AL12" s="5">
        <v>1</v>
      </c>
      <c r="AM12" s="5">
        <v>12000</v>
      </c>
      <c r="AN12" s="5">
        <v>0</v>
      </c>
      <c r="AO12" s="5">
        <f t="shared" si="7"/>
        <v>12000</v>
      </c>
      <c r="AP12" s="9"/>
      <c r="AQ12" s="1">
        <v>6</v>
      </c>
      <c r="AR12" s="2" t="s">
        <v>9</v>
      </c>
      <c r="AS12" s="5">
        <v>0</v>
      </c>
      <c r="AT12" s="5">
        <v>0</v>
      </c>
      <c r="AU12" s="5">
        <v>0</v>
      </c>
      <c r="AV12" s="5">
        <f t="shared" si="8"/>
        <v>0</v>
      </c>
      <c r="AW12" s="9"/>
      <c r="AX12" s="1">
        <v>6</v>
      </c>
      <c r="AY12" s="2" t="s">
        <v>9</v>
      </c>
      <c r="AZ12" s="5">
        <v>0</v>
      </c>
      <c r="BA12" s="5">
        <v>1166076</v>
      </c>
      <c r="BB12" s="5">
        <v>0</v>
      </c>
      <c r="BC12" s="5">
        <f t="shared" si="9"/>
        <v>1166076</v>
      </c>
      <c r="BD12" s="9"/>
      <c r="BE12" s="1">
        <v>6</v>
      </c>
      <c r="BF12" s="2" t="s">
        <v>9</v>
      </c>
      <c r="BG12" s="5">
        <v>0</v>
      </c>
      <c r="BH12" s="5">
        <f t="shared" si="10"/>
        <v>1569576</v>
      </c>
      <c r="BI12" s="5">
        <f t="shared" si="0"/>
        <v>0</v>
      </c>
      <c r="BJ12" s="5">
        <f t="shared" si="1"/>
        <v>1569576</v>
      </c>
      <c r="BK12" s="9"/>
    </row>
    <row r="13" spans="1:63" ht="16.5" hidden="1">
      <c r="A13" s="23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2"/>
        <v>0</v>
      </c>
      <c r="G13" s="9"/>
      <c r="H13" s="1">
        <v>7</v>
      </c>
      <c r="I13" s="2" t="s">
        <v>10</v>
      </c>
      <c r="J13" s="5">
        <v>1</v>
      </c>
      <c r="K13" s="5">
        <v>101500</v>
      </c>
      <c r="L13" s="5">
        <v>0</v>
      </c>
      <c r="M13" s="5">
        <f t="shared" si="3"/>
        <v>101500</v>
      </c>
      <c r="N13" s="9"/>
      <c r="O13" s="1">
        <v>7</v>
      </c>
      <c r="P13" s="2" t="s">
        <v>10</v>
      </c>
      <c r="Q13" s="5"/>
      <c r="R13" s="5"/>
      <c r="S13" s="5">
        <v>0</v>
      </c>
      <c r="T13" s="5">
        <f t="shared" si="4"/>
        <v>0</v>
      </c>
      <c r="U13" s="9"/>
      <c r="V13" s="1">
        <v>7</v>
      </c>
      <c r="W13" s="2" t="s">
        <v>10</v>
      </c>
      <c r="X13" s="5">
        <v>18</v>
      </c>
      <c r="Y13" s="5">
        <v>40000</v>
      </c>
      <c r="Z13" s="5">
        <v>0</v>
      </c>
      <c r="AA13" s="5">
        <f t="shared" si="5"/>
        <v>40000</v>
      </c>
      <c r="AB13" s="9"/>
      <c r="AC13" s="1">
        <v>7</v>
      </c>
      <c r="AD13" s="2" t="s">
        <v>10</v>
      </c>
      <c r="AE13" s="5">
        <v>0</v>
      </c>
      <c r="AF13" s="5">
        <v>250000</v>
      </c>
      <c r="AG13" s="5">
        <v>0</v>
      </c>
      <c r="AH13" s="5">
        <f t="shared" si="6"/>
        <v>250000</v>
      </c>
      <c r="AI13" s="9"/>
      <c r="AJ13" s="1">
        <v>7</v>
      </c>
      <c r="AK13" s="2" t="s">
        <v>10</v>
      </c>
      <c r="AL13" s="5">
        <v>1</v>
      </c>
      <c r="AM13" s="5">
        <v>12000</v>
      </c>
      <c r="AN13" s="5">
        <v>0</v>
      </c>
      <c r="AO13" s="5">
        <f t="shared" si="7"/>
        <v>12000</v>
      </c>
      <c r="AP13" s="9"/>
      <c r="AQ13" s="1">
        <v>7</v>
      </c>
      <c r="AR13" s="2" t="s">
        <v>10</v>
      </c>
      <c r="AS13" s="5">
        <v>0</v>
      </c>
      <c r="AT13" s="5">
        <v>0</v>
      </c>
      <c r="AU13" s="5">
        <v>0</v>
      </c>
      <c r="AV13" s="5">
        <f t="shared" si="8"/>
        <v>0</v>
      </c>
      <c r="AW13" s="9"/>
      <c r="AX13" s="1">
        <v>7</v>
      </c>
      <c r="AY13" s="2" t="s">
        <v>10</v>
      </c>
      <c r="AZ13" s="5">
        <v>0</v>
      </c>
      <c r="BA13" s="5">
        <v>920702</v>
      </c>
      <c r="BB13" s="5">
        <v>0</v>
      </c>
      <c r="BC13" s="5">
        <f t="shared" si="9"/>
        <v>920702</v>
      </c>
      <c r="BD13" s="9"/>
      <c r="BE13" s="1">
        <v>7</v>
      </c>
      <c r="BF13" s="2" t="s">
        <v>10</v>
      </c>
      <c r="BG13" s="5">
        <v>0</v>
      </c>
      <c r="BH13" s="5">
        <f t="shared" si="10"/>
        <v>1324202</v>
      </c>
      <c r="BI13" s="5">
        <f t="shared" si="0"/>
        <v>0</v>
      </c>
      <c r="BJ13" s="5">
        <f t="shared" si="1"/>
        <v>1324202</v>
      </c>
      <c r="BK13" s="9"/>
    </row>
    <row r="14" spans="1:63" ht="16.5" hidden="1">
      <c r="A14" s="23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2"/>
        <v>0</v>
      </c>
      <c r="G14" s="9"/>
      <c r="H14" s="1">
        <v>8</v>
      </c>
      <c r="I14" s="2" t="s">
        <v>11</v>
      </c>
      <c r="J14" s="5">
        <v>1</v>
      </c>
      <c r="K14" s="5">
        <v>101500</v>
      </c>
      <c r="L14" s="5">
        <v>0</v>
      </c>
      <c r="M14" s="5">
        <f t="shared" si="3"/>
        <v>101500</v>
      </c>
      <c r="N14" s="9"/>
      <c r="O14" s="1">
        <v>8</v>
      </c>
      <c r="P14" s="2" t="s">
        <v>11</v>
      </c>
      <c r="Q14" s="5"/>
      <c r="R14" s="5"/>
      <c r="S14" s="5">
        <v>0</v>
      </c>
      <c r="T14" s="5">
        <f t="shared" si="4"/>
        <v>0</v>
      </c>
      <c r="U14" s="9"/>
      <c r="V14" s="1">
        <v>8</v>
      </c>
      <c r="W14" s="2" t="s">
        <v>11</v>
      </c>
      <c r="X14" s="5">
        <v>13</v>
      </c>
      <c r="Y14" s="5">
        <v>40000</v>
      </c>
      <c r="Z14" s="5">
        <v>0</v>
      </c>
      <c r="AA14" s="5">
        <f t="shared" si="5"/>
        <v>40000</v>
      </c>
      <c r="AB14" s="9"/>
      <c r="AC14" s="1">
        <v>8</v>
      </c>
      <c r="AD14" s="2" t="s">
        <v>11</v>
      </c>
      <c r="AE14" s="5">
        <v>0</v>
      </c>
      <c r="AF14" s="5">
        <v>250000</v>
      </c>
      <c r="AG14" s="5">
        <v>0</v>
      </c>
      <c r="AH14" s="5">
        <f t="shared" si="6"/>
        <v>250000</v>
      </c>
      <c r="AI14" s="9"/>
      <c r="AJ14" s="1">
        <v>8</v>
      </c>
      <c r="AK14" s="2" t="s">
        <v>11</v>
      </c>
      <c r="AL14" s="5">
        <v>1</v>
      </c>
      <c r="AM14" s="5">
        <v>12000</v>
      </c>
      <c r="AN14" s="5">
        <v>9700</v>
      </c>
      <c r="AO14" s="5">
        <f t="shared" si="7"/>
        <v>21700</v>
      </c>
      <c r="AP14" s="9"/>
      <c r="AQ14" s="1">
        <v>8</v>
      </c>
      <c r="AR14" s="2" t="s">
        <v>11</v>
      </c>
      <c r="AS14" s="5">
        <v>1</v>
      </c>
      <c r="AT14" s="5">
        <v>1000000</v>
      </c>
      <c r="AU14" s="5">
        <v>0</v>
      </c>
      <c r="AV14" s="5">
        <f t="shared" si="8"/>
        <v>1000000</v>
      </c>
      <c r="AW14" s="9"/>
      <c r="AX14" s="1">
        <v>8</v>
      </c>
      <c r="AY14" s="2" t="s">
        <v>11</v>
      </c>
      <c r="AZ14" s="5">
        <v>0</v>
      </c>
      <c r="BA14" s="5">
        <v>1388412</v>
      </c>
      <c r="BB14" s="5">
        <v>0</v>
      </c>
      <c r="BC14" s="5">
        <f t="shared" si="9"/>
        <v>1388412</v>
      </c>
      <c r="BD14" s="9"/>
      <c r="BE14" s="1">
        <v>8</v>
      </c>
      <c r="BF14" s="2" t="s">
        <v>11</v>
      </c>
      <c r="BG14" s="5">
        <v>0</v>
      </c>
      <c r="BH14" s="5">
        <f t="shared" si="10"/>
        <v>2791912</v>
      </c>
      <c r="BI14" s="5">
        <f t="shared" si="0"/>
        <v>9700</v>
      </c>
      <c r="BJ14" s="5">
        <f t="shared" si="1"/>
        <v>2801612</v>
      </c>
      <c r="BK14" s="9"/>
    </row>
    <row r="15" spans="1:63" ht="16.5" hidden="1">
      <c r="A15" s="23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2"/>
        <v>0</v>
      </c>
      <c r="G15" s="9"/>
      <c r="H15" s="1">
        <v>9</v>
      </c>
      <c r="I15" s="2" t="s">
        <v>12</v>
      </c>
      <c r="J15" s="5">
        <v>15</v>
      </c>
      <c r="K15" s="5">
        <v>300000</v>
      </c>
      <c r="L15" s="5">
        <v>0</v>
      </c>
      <c r="M15" s="5">
        <f t="shared" si="3"/>
        <v>300000</v>
      </c>
      <c r="N15" s="9"/>
      <c r="O15" s="1">
        <v>9</v>
      </c>
      <c r="P15" s="2" t="s">
        <v>12</v>
      </c>
      <c r="Q15" s="5"/>
      <c r="R15" s="5"/>
      <c r="S15" s="5">
        <v>0</v>
      </c>
      <c r="T15" s="5">
        <f t="shared" si="4"/>
        <v>0</v>
      </c>
      <c r="U15" s="9"/>
      <c r="V15" s="1">
        <v>9</v>
      </c>
      <c r="W15" s="2" t="s">
        <v>12</v>
      </c>
      <c r="X15" s="5">
        <v>21</v>
      </c>
      <c r="Y15" s="5">
        <v>40000</v>
      </c>
      <c r="Z15" s="5">
        <v>0</v>
      </c>
      <c r="AA15" s="5">
        <f t="shared" si="5"/>
        <v>40000</v>
      </c>
      <c r="AB15" s="9"/>
      <c r="AC15" s="1">
        <v>9</v>
      </c>
      <c r="AD15" s="2" t="s">
        <v>12</v>
      </c>
      <c r="AE15" s="5">
        <v>0</v>
      </c>
      <c r="AF15" s="5">
        <v>250000</v>
      </c>
      <c r="AG15" s="5">
        <v>0</v>
      </c>
      <c r="AH15" s="5">
        <f t="shared" si="6"/>
        <v>250000</v>
      </c>
      <c r="AI15" s="9"/>
      <c r="AJ15" s="1">
        <v>9</v>
      </c>
      <c r="AK15" s="2" t="s">
        <v>12</v>
      </c>
      <c r="AL15" s="5">
        <v>1</v>
      </c>
      <c r="AM15" s="5">
        <v>12000</v>
      </c>
      <c r="AN15" s="5">
        <v>0</v>
      </c>
      <c r="AO15" s="5">
        <f t="shared" si="7"/>
        <v>12000</v>
      </c>
      <c r="AP15" s="9"/>
      <c r="AQ15" s="1">
        <v>9</v>
      </c>
      <c r="AR15" s="2" t="s">
        <v>12</v>
      </c>
      <c r="AS15" s="5">
        <v>0</v>
      </c>
      <c r="AT15" s="5">
        <v>0</v>
      </c>
      <c r="AU15" s="5">
        <v>0</v>
      </c>
      <c r="AV15" s="5">
        <f t="shared" si="8"/>
        <v>0</v>
      </c>
      <c r="AW15" s="9"/>
      <c r="AX15" s="1">
        <v>9</v>
      </c>
      <c r="AY15" s="2" t="s">
        <v>12</v>
      </c>
      <c r="AZ15" s="5">
        <v>0</v>
      </c>
      <c r="BA15" s="5">
        <v>1066076</v>
      </c>
      <c r="BB15" s="5">
        <v>0</v>
      </c>
      <c r="BC15" s="5">
        <f t="shared" si="9"/>
        <v>1066076</v>
      </c>
      <c r="BD15" s="9"/>
      <c r="BE15" s="1">
        <v>9</v>
      </c>
      <c r="BF15" s="2" t="s">
        <v>12</v>
      </c>
      <c r="BG15" s="5">
        <v>0</v>
      </c>
      <c r="BH15" s="5">
        <f t="shared" si="10"/>
        <v>1668076</v>
      </c>
      <c r="BI15" s="5">
        <f t="shared" si="0"/>
        <v>0</v>
      </c>
      <c r="BJ15" s="5">
        <f t="shared" si="1"/>
        <v>1668076</v>
      </c>
      <c r="BK15" s="9"/>
    </row>
    <row r="16" spans="1:63" ht="16.5" hidden="1">
      <c r="A16" s="23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2"/>
        <v>0</v>
      </c>
      <c r="G16" s="9"/>
      <c r="H16" s="1">
        <v>10</v>
      </c>
      <c r="I16" s="2" t="s">
        <v>13</v>
      </c>
      <c r="J16" s="5">
        <v>15</v>
      </c>
      <c r="K16" s="5">
        <v>401500</v>
      </c>
      <c r="L16" s="5">
        <v>0</v>
      </c>
      <c r="M16" s="5">
        <f t="shared" si="3"/>
        <v>401500</v>
      </c>
      <c r="N16" s="9"/>
      <c r="O16" s="1">
        <v>10</v>
      </c>
      <c r="P16" s="2" t="s">
        <v>13</v>
      </c>
      <c r="Q16" s="5"/>
      <c r="R16" s="5"/>
      <c r="S16" s="5">
        <v>0</v>
      </c>
      <c r="T16" s="5">
        <f t="shared" si="4"/>
        <v>0</v>
      </c>
      <c r="U16" s="9"/>
      <c r="V16" s="1">
        <v>10</v>
      </c>
      <c r="W16" s="2" t="s">
        <v>13</v>
      </c>
      <c r="X16" s="5">
        <v>32</v>
      </c>
      <c r="Y16" s="5">
        <v>40000</v>
      </c>
      <c r="Z16" s="5">
        <v>0</v>
      </c>
      <c r="AA16" s="5">
        <f t="shared" si="5"/>
        <v>40000</v>
      </c>
      <c r="AB16" s="9"/>
      <c r="AC16" s="1">
        <v>10</v>
      </c>
      <c r="AD16" s="2" t="s">
        <v>13</v>
      </c>
      <c r="AE16" s="5">
        <v>0</v>
      </c>
      <c r="AF16" s="5">
        <v>250000</v>
      </c>
      <c r="AG16" s="5">
        <v>0</v>
      </c>
      <c r="AH16" s="5">
        <f t="shared" si="6"/>
        <v>250000</v>
      </c>
      <c r="AI16" s="9"/>
      <c r="AJ16" s="1">
        <v>10</v>
      </c>
      <c r="AK16" s="2" t="s">
        <v>13</v>
      </c>
      <c r="AL16" s="5">
        <v>1</v>
      </c>
      <c r="AM16" s="5">
        <v>12000</v>
      </c>
      <c r="AN16" s="5">
        <v>0</v>
      </c>
      <c r="AO16" s="5">
        <f t="shared" si="7"/>
        <v>12000</v>
      </c>
      <c r="AP16" s="9"/>
      <c r="AQ16" s="1">
        <v>10</v>
      </c>
      <c r="AR16" s="2" t="s">
        <v>13</v>
      </c>
      <c r="AS16" s="5">
        <v>0</v>
      </c>
      <c r="AT16" s="5">
        <v>0</v>
      </c>
      <c r="AU16" s="5">
        <v>0</v>
      </c>
      <c r="AV16" s="5">
        <f t="shared" si="8"/>
        <v>0</v>
      </c>
      <c r="AW16" s="9"/>
      <c r="AX16" s="1">
        <v>10</v>
      </c>
      <c r="AY16" s="2" t="s">
        <v>13</v>
      </c>
      <c r="AZ16" s="5">
        <v>0</v>
      </c>
      <c r="BA16" s="5">
        <v>1853740</v>
      </c>
      <c r="BB16" s="5">
        <v>0</v>
      </c>
      <c r="BC16" s="5">
        <f t="shared" si="9"/>
        <v>1853740</v>
      </c>
      <c r="BD16" s="9"/>
      <c r="BE16" s="1">
        <v>10</v>
      </c>
      <c r="BF16" s="2" t="s">
        <v>13</v>
      </c>
      <c r="BG16" s="5">
        <v>0</v>
      </c>
      <c r="BH16" s="5">
        <f t="shared" si="10"/>
        <v>2557240</v>
      </c>
      <c r="BI16" s="5">
        <f t="shared" si="0"/>
        <v>0</v>
      </c>
      <c r="BJ16" s="5">
        <f t="shared" si="1"/>
        <v>2557240</v>
      </c>
      <c r="BK16" s="9"/>
    </row>
    <row r="17" spans="1:63" ht="16.5" hidden="1">
      <c r="A17" s="23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2"/>
        <v>0</v>
      </c>
      <c r="G17" s="9"/>
      <c r="H17" s="1">
        <v>11</v>
      </c>
      <c r="I17" s="2" t="s">
        <v>14</v>
      </c>
      <c r="J17" s="5">
        <v>15</v>
      </c>
      <c r="K17" s="5">
        <v>351500</v>
      </c>
      <c r="L17" s="5">
        <v>0</v>
      </c>
      <c r="M17" s="5">
        <f t="shared" si="3"/>
        <v>351500</v>
      </c>
      <c r="N17" s="9"/>
      <c r="O17" s="1">
        <v>11</v>
      </c>
      <c r="P17" s="2" t="s">
        <v>14</v>
      </c>
      <c r="Q17" s="5"/>
      <c r="R17" s="5"/>
      <c r="S17" s="5">
        <v>0</v>
      </c>
      <c r="T17" s="5">
        <f t="shared" si="4"/>
        <v>0</v>
      </c>
      <c r="U17" s="9"/>
      <c r="V17" s="1">
        <v>11</v>
      </c>
      <c r="W17" s="2" t="s">
        <v>14</v>
      </c>
      <c r="X17" s="5">
        <v>29</v>
      </c>
      <c r="Y17" s="5">
        <v>40000</v>
      </c>
      <c r="Z17" s="5">
        <v>0</v>
      </c>
      <c r="AA17" s="5">
        <f t="shared" si="5"/>
        <v>40000</v>
      </c>
      <c r="AB17" s="9"/>
      <c r="AC17" s="1">
        <v>11</v>
      </c>
      <c r="AD17" s="2" t="s">
        <v>14</v>
      </c>
      <c r="AE17" s="5">
        <v>0</v>
      </c>
      <c r="AF17" s="5">
        <v>250000</v>
      </c>
      <c r="AG17" s="5">
        <v>0</v>
      </c>
      <c r="AH17" s="5">
        <f t="shared" si="6"/>
        <v>250000</v>
      </c>
      <c r="AI17" s="9"/>
      <c r="AJ17" s="1">
        <v>11</v>
      </c>
      <c r="AK17" s="2" t="s">
        <v>14</v>
      </c>
      <c r="AL17" s="5">
        <v>1</v>
      </c>
      <c r="AM17" s="5">
        <v>12000</v>
      </c>
      <c r="AN17" s="5">
        <v>0</v>
      </c>
      <c r="AO17" s="5">
        <f t="shared" si="7"/>
        <v>12000</v>
      </c>
      <c r="AP17" s="9"/>
      <c r="AQ17" s="1">
        <v>11</v>
      </c>
      <c r="AR17" s="2" t="s">
        <v>14</v>
      </c>
      <c r="AS17" s="5">
        <v>0</v>
      </c>
      <c r="AT17" s="5">
        <v>0</v>
      </c>
      <c r="AU17" s="5">
        <v>0</v>
      </c>
      <c r="AV17" s="5">
        <f t="shared" si="8"/>
        <v>0</v>
      </c>
      <c r="AW17" s="9"/>
      <c r="AX17" s="1">
        <v>11</v>
      </c>
      <c r="AY17" s="2" t="s">
        <v>14</v>
      </c>
      <c r="AZ17" s="5">
        <v>0</v>
      </c>
      <c r="BA17" s="5">
        <v>1456824</v>
      </c>
      <c r="BB17" s="5">
        <v>0</v>
      </c>
      <c r="BC17" s="5">
        <f t="shared" si="9"/>
        <v>1456824</v>
      </c>
      <c r="BD17" s="9"/>
      <c r="BE17" s="1">
        <v>11</v>
      </c>
      <c r="BF17" s="2" t="s">
        <v>14</v>
      </c>
      <c r="BG17" s="5">
        <v>0</v>
      </c>
      <c r="BH17" s="5">
        <f t="shared" si="10"/>
        <v>2110324</v>
      </c>
      <c r="BI17" s="5">
        <f t="shared" si="0"/>
        <v>0</v>
      </c>
      <c r="BJ17" s="5">
        <f t="shared" si="1"/>
        <v>2110324</v>
      </c>
      <c r="BK17" s="9"/>
    </row>
    <row r="18" spans="1:63" ht="16.5" hidden="1">
      <c r="A18" s="23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2"/>
        <v>0</v>
      </c>
      <c r="G18" s="9"/>
      <c r="H18" s="1">
        <v>12</v>
      </c>
      <c r="I18" s="2" t="s">
        <v>15</v>
      </c>
      <c r="J18" s="5">
        <v>1</v>
      </c>
      <c r="K18" s="5">
        <v>101500</v>
      </c>
      <c r="L18" s="5">
        <v>0</v>
      </c>
      <c r="M18" s="5">
        <f t="shared" si="3"/>
        <v>101500</v>
      </c>
      <c r="N18" s="9"/>
      <c r="O18" s="1">
        <v>12</v>
      </c>
      <c r="P18" s="2" t="s">
        <v>15</v>
      </c>
      <c r="Q18" s="5"/>
      <c r="R18" s="5"/>
      <c r="S18" s="5">
        <v>0</v>
      </c>
      <c r="T18" s="5">
        <f t="shared" si="4"/>
        <v>0</v>
      </c>
      <c r="U18" s="9"/>
      <c r="V18" s="1">
        <v>12</v>
      </c>
      <c r="W18" s="2" t="s">
        <v>15</v>
      </c>
      <c r="X18" s="5">
        <v>19</v>
      </c>
      <c r="Y18" s="5">
        <v>40000</v>
      </c>
      <c r="Z18" s="5">
        <v>0</v>
      </c>
      <c r="AA18" s="5">
        <f t="shared" si="5"/>
        <v>40000</v>
      </c>
      <c r="AB18" s="9"/>
      <c r="AC18" s="1">
        <v>12</v>
      </c>
      <c r="AD18" s="2" t="s">
        <v>15</v>
      </c>
      <c r="AE18" s="5">
        <v>0</v>
      </c>
      <c r="AF18" s="5">
        <v>250000</v>
      </c>
      <c r="AG18" s="5">
        <v>0</v>
      </c>
      <c r="AH18" s="5">
        <f t="shared" si="6"/>
        <v>250000</v>
      </c>
      <c r="AI18" s="9"/>
      <c r="AJ18" s="1">
        <v>12</v>
      </c>
      <c r="AK18" s="2" t="s">
        <v>15</v>
      </c>
      <c r="AL18" s="5">
        <v>1</v>
      </c>
      <c r="AM18" s="5">
        <v>12000</v>
      </c>
      <c r="AN18" s="5">
        <v>0</v>
      </c>
      <c r="AO18" s="5">
        <f t="shared" si="7"/>
        <v>12000</v>
      </c>
      <c r="AP18" s="9"/>
      <c r="AQ18" s="1">
        <v>12</v>
      </c>
      <c r="AR18" s="2" t="s">
        <v>15</v>
      </c>
      <c r="AS18" s="5">
        <v>0</v>
      </c>
      <c r="AT18" s="5">
        <v>0</v>
      </c>
      <c r="AU18" s="5">
        <v>0</v>
      </c>
      <c r="AV18" s="5">
        <f t="shared" si="8"/>
        <v>0</v>
      </c>
      <c r="AW18" s="9"/>
      <c r="AX18" s="1">
        <v>12</v>
      </c>
      <c r="AY18" s="2" t="s">
        <v>15</v>
      </c>
      <c r="AZ18" s="5">
        <v>0</v>
      </c>
      <c r="BA18" s="5">
        <v>1020702</v>
      </c>
      <c r="BB18" s="5">
        <v>0</v>
      </c>
      <c r="BC18" s="5">
        <f t="shared" si="9"/>
        <v>1020702</v>
      </c>
      <c r="BD18" s="9"/>
      <c r="BE18" s="1">
        <v>12</v>
      </c>
      <c r="BF18" s="2" t="s">
        <v>15</v>
      </c>
      <c r="BG18" s="5">
        <v>0</v>
      </c>
      <c r="BH18" s="5">
        <f t="shared" si="10"/>
        <v>1424202</v>
      </c>
      <c r="BI18" s="5">
        <f t="shared" si="0"/>
        <v>0</v>
      </c>
      <c r="BJ18" s="5">
        <f t="shared" si="1"/>
        <v>1424202</v>
      </c>
      <c r="BK18" s="9"/>
    </row>
    <row r="19" spans="1:63" ht="16.5" hidden="1">
      <c r="A19" s="23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2"/>
        <v>0</v>
      </c>
      <c r="G19" s="9"/>
      <c r="H19" s="1">
        <v>13</v>
      </c>
      <c r="I19" s="2" t="s">
        <v>16</v>
      </c>
      <c r="J19" s="5">
        <v>5</v>
      </c>
      <c r="K19" s="5">
        <v>201500</v>
      </c>
      <c r="L19" s="5">
        <v>0</v>
      </c>
      <c r="M19" s="5">
        <f t="shared" si="3"/>
        <v>201500</v>
      </c>
      <c r="N19" s="9"/>
      <c r="O19" s="1">
        <v>13</v>
      </c>
      <c r="P19" s="2" t="s">
        <v>16</v>
      </c>
      <c r="Q19" s="5"/>
      <c r="R19" s="5"/>
      <c r="S19" s="5">
        <v>0</v>
      </c>
      <c r="T19" s="5">
        <f t="shared" si="4"/>
        <v>0</v>
      </c>
      <c r="U19" s="9"/>
      <c r="V19" s="1">
        <v>13</v>
      </c>
      <c r="W19" s="2" t="s">
        <v>16</v>
      </c>
      <c r="X19" s="5">
        <v>15</v>
      </c>
      <c r="Y19" s="5">
        <v>40000</v>
      </c>
      <c r="Z19" s="5">
        <v>0</v>
      </c>
      <c r="AA19" s="5">
        <f t="shared" si="5"/>
        <v>40000</v>
      </c>
      <c r="AB19" s="9"/>
      <c r="AC19" s="1">
        <v>13</v>
      </c>
      <c r="AD19" s="2" t="s">
        <v>16</v>
      </c>
      <c r="AE19" s="5">
        <v>0</v>
      </c>
      <c r="AF19" s="5">
        <v>250000</v>
      </c>
      <c r="AG19" s="5">
        <v>0</v>
      </c>
      <c r="AH19" s="5">
        <f t="shared" si="6"/>
        <v>250000</v>
      </c>
      <c r="AI19" s="9"/>
      <c r="AJ19" s="1">
        <v>13</v>
      </c>
      <c r="AK19" s="2" t="s">
        <v>16</v>
      </c>
      <c r="AL19" s="5">
        <v>1</v>
      </c>
      <c r="AM19" s="5">
        <v>12000</v>
      </c>
      <c r="AN19" s="5">
        <v>0</v>
      </c>
      <c r="AO19" s="5">
        <f t="shared" si="7"/>
        <v>12000</v>
      </c>
      <c r="AP19" s="9"/>
      <c r="AQ19" s="1">
        <v>13</v>
      </c>
      <c r="AR19" s="2" t="s">
        <v>16</v>
      </c>
      <c r="AS19" s="5">
        <v>0</v>
      </c>
      <c r="AT19" s="5">
        <v>0</v>
      </c>
      <c r="AU19" s="5">
        <v>0</v>
      </c>
      <c r="AV19" s="5">
        <f t="shared" si="8"/>
        <v>0</v>
      </c>
      <c r="AW19" s="9"/>
      <c r="AX19" s="1">
        <v>13</v>
      </c>
      <c r="AY19" s="2" t="s">
        <v>16</v>
      </c>
      <c r="AZ19" s="5">
        <v>0</v>
      </c>
      <c r="BA19" s="5">
        <v>678412</v>
      </c>
      <c r="BB19" s="5">
        <v>0</v>
      </c>
      <c r="BC19" s="5">
        <f t="shared" si="9"/>
        <v>678412</v>
      </c>
      <c r="BD19" s="9"/>
      <c r="BE19" s="1">
        <v>13</v>
      </c>
      <c r="BF19" s="2" t="s">
        <v>16</v>
      </c>
      <c r="BG19" s="5">
        <v>0</v>
      </c>
      <c r="BH19" s="5">
        <f t="shared" si="10"/>
        <v>1181912</v>
      </c>
      <c r="BI19" s="5">
        <f t="shared" si="0"/>
        <v>0</v>
      </c>
      <c r="BJ19" s="5">
        <f t="shared" si="1"/>
        <v>1181912</v>
      </c>
      <c r="BK19" s="9"/>
    </row>
    <row r="20" spans="1:63" ht="16.5" hidden="1">
      <c r="A20" s="23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2"/>
        <v>0</v>
      </c>
      <c r="G20" s="9"/>
      <c r="H20" s="1">
        <v>14</v>
      </c>
      <c r="I20" s="2" t="s">
        <v>17</v>
      </c>
      <c r="J20" s="5">
        <v>1</v>
      </c>
      <c r="K20" s="5">
        <v>201500</v>
      </c>
      <c r="L20" s="5">
        <v>0</v>
      </c>
      <c r="M20" s="5">
        <f t="shared" si="3"/>
        <v>201500</v>
      </c>
      <c r="N20" s="9"/>
      <c r="O20" s="1">
        <v>14</v>
      </c>
      <c r="P20" s="2" t="s">
        <v>17</v>
      </c>
      <c r="Q20" s="5"/>
      <c r="R20" s="5"/>
      <c r="S20" s="5">
        <v>0</v>
      </c>
      <c r="T20" s="5">
        <f t="shared" si="4"/>
        <v>0</v>
      </c>
      <c r="U20" s="9"/>
      <c r="V20" s="1">
        <v>14</v>
      </c>
      <c r="W20" s="2" t="s">
        <v>17</v>
      </c>
      <c r="X20" s="5">
        <v>10</v>
      </c>
      <c r="Y20" s="5">
        <v>40000</v>
      </c>
      <c r="Z20" s="5">
        <v>0</v>
      </c>
      <c r="AA20" s="5">
        <f t="shared" si="5"/>
        <v>40000</v>
      </c>
      <c r="AB20" s="9"/>
      <c r="AC20" s="1">
        <v>14</v>
      </c>
      <c r="AD20" s="2" t="s">
        <v>17</v>
      </c>
      <c r="AE20" s="5">
        <v>0</v>
      </c>
      <c r="AF20" s="5">
        <v>250000</v>
      </c>
      <c r="AG20" s="5">
        <v>0</v>
      </c>
      <c r="AH20" s="5">
        <f t="shared" si="6"/>
        <v>250000</v>
      </c>
      <c r="AI20" s="9"/>
      <c r="AJ20" s="1">
        <v>14</v>
      </c>
      <c r="AK20" s="2" t="s">
        <v>17</v>
      </c>
      <c r="AL20" s="5">
        <v>1</v>
      </c>
      <c r="AM20" s="5">
        <v>12000</v>
      </c>
      <c r="AN20" s="5">
        <v>0</v>
      </c>
      <c r="AO20" s="5">
        <f t="shared" si="7"/>
        <v>12000</v>
      </c>
      <c r="AP20" s="9"/>
      <c r="AQ20" s="1">
        <v>14</v>
      </c>
      <c r="AR20" s="2" t="s">
        <v>17</v>
      </c>
      <c r="AS20" s="5">
        <v>0</v>
      </c>
      <c r="AT20" s="5">
        <v>0</v>
      </c>
      <c r="AU20" s="5">
        <v>0</v>
      </c>
      <c r="AV20" s="5">
        <f t="shared" si="8"/>
        <v>0</v>
      </c>
      <c r="AW20" s="9"/>
      <c r="AX20" s="1">
        <v>14</v>
      </c>
      <c r="AY20" s="2" t="s">
        <v>17</v>
      </c>
      <c r="AZ20" s="5">
        <v>0</v>
      </c>
      <c r="BA20" s="5">
        <v>629954</v>
      </c>
      <c r="BB20" s="5">
        <v>0</v>
      </c>
      <c r="BC20" s="5">
        <f t="shared" si="9"/>
        <v>629954</v>
      </c>
      <c r="BD20" s="9"/>
      <c r="BE20" s="1">
        <v>14</v>
      </c>
      <c r="BF20" s="2" t="s">
        <v>17</v>
      </c>
      <c r="BG20" s="5">
        <v>0</v>
      </c>
      <c r="BH20" s="5">
        <f t="shared" si="10"/>
        <v>1133454</v>
      </c>
      <c r="BI20" s="5">
        <f t="shared" si="0"/>
        <v>0</v>
      </c>
      <c r="BJ20" s="5">
        <f t="shared" si="1"/>
        <v>1133454</v>
      </c>
      <c r="BK20" s="9"/>
    </row>
    <row r="21" spans="1:63" ht="16.5" hidden="1">
      <c r="A21" s="23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2"/>
        <v>0</v>
      </c>
      <c r="G21" s="9"/>
      <c r="H21" s="1">
        <v>15</v>
      </c>
      <c r="I21" s="2" t="s">
        <v>18</v>
      </c>
      <c r="J21" s="5">
        <v>1</v>
      </c>
      <c r="K21" s="5">
        <v>101500</v>
      </c>
      <c r="L21" s="5">
        <v>0</v>
      </c>
      <c r="M21" s="5">
        <f t="shared" si="3"/>
        <v>101500</v>
      </c>
      <c r="N21" s="9"/>
      <c r="O21" s="1">
        <v>15</v>
      </c>
      <c r="P21" s="2" t="s">
        <v>18</v>
      </c>
      <c r="Q21" s="5"/>
      <c r="R21" s="5"/>
      <c r="S21" s="5">
        <v>0</v>
      </c>
      <c r="T21" s="5">
        <f t="shared" si="4"/>
        <v>0</v>
      </c>
      <c r="U21" s="9"/>
      <c r="V21" s="1">
        <v>15</v>
      </c>
      <c r="W21" s="2" t="s">
        <v>18</v>
      </c>
      <c r="X21" s="5">
        <v>15</v>
      </c>
      <c r="Y21" s="5">
        <v>40000</v>
      </c>
      <c r="Z21" s="5">
        <v>0</v>
      </c>
      <c r="AA21" s="5">
        <f t="shared" si="5"/>
        <v>40000</v>
      </c>
      <c r="AB21" s="9"/>
      <c r="AC21" s="1">
        <v>15</v>
      </c>
      <c r="AD21" s="2" t="s">
        <v>18</v>
      </c>
      <c r="AE21" s="5">
        <v>0</v>
      </c>
      <c r="AF21" s="5">
        <v>250000</v>
      </c>
      <c r="AG21" s="5">
        <v>0</v>
      </c>
      <c r="AH21" s="5">
        <f t="shared" si="6"/>
        <v>250000</v>
      </c>
      <c r="AI21" s="9"/>
      <c r="AJ21" s="1">
        <v>15</v>
      </c>
      <c r="AK21" s="2" t="s">
        <v>18</v>
      </c>
      <c r="AL21" s="5">
        <v>1</v>
      </c>
      <c r="AM21" s="5">
        <v>12000</v>
      </c>
      <c r="AN21" s="5">
        <v>0</v>
      </c>
      <c r="AO21" s="5">
        <f t="shared" si="7"/>
        <v>12000</v>
      </c>
      <c r="AP21" s="9"/>
      <c r="AQ21" s="1">
        <v>15</v>
      </c>
      <c r="AR21" s="2" t="s">
        <v>18</v>
      </c>
      <c r="AS21" s="5">
        <v>1</v>
      </c>
      <c r="AT21" s="5">
        <v>1000000</v>
      </c>
      <c r="AU21" s="5">
        <v>0</v>
      </c>
      <c r="AV21" s="5">
        <f t="shared" si="8"/>
        <v>1000000</v>
      </c>
      <c r="AW21" s="9"/>
      <c r="AX21" s="1">
        <v>15</v>
      </c>
      <c r="AY21" s="2" t="s">
        <v>18</v>
      </c>
      <c r="AZ21" s="5">
        <v>0</v>
      </c>
      <c r="BA21" s="5">
        <v>775328</v>
      </c>
      <c r="BB21" s="5">
        <v>0</v>
      </c>
      <c r="BC21" s="5">
        <f t="shared" si="9"/>
        <v>775328</v>
      </c>
      <c r="BD21" s="9"/>
      <c r="BE21" s="1">
        <v>15</v>
      </c>
      <c r="BF21" s="2" t="s">
        <v>18</v>
      </c>
      <c r="BG21" s="5">
        <v>0</v>
      </c>
      <c r="BH21" s="5">
        <f t="shared" si="10"/>
        <v>2178828</v>
      </c>
      <c r="BI21" s="5">
        <f t="shared" si="0"/>
        <v>0</v>
      </c>
      <c r="BJ21" s="5">
        <f t="shared" si="1"/>
        <v>2178828</v>
      </c>
      <c r="BK21" s="9"/>
    </row>
    <row r="22" spans="1:63" ht="16.5" hidden="1">
      <c r="A22" s="23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2"/>
        <v>0</v>
      </c>
      <c r="G22" s="9"/>
      <c r="H22" s="1">
        <v>16</v>
      </c>
      <c r="I22" s="2" t="s">
        <v>19</v>
      </c>
      <c r="J22" s="5">
        <v>5</v>
      </c>
      <c r="K22" s="5">
        <v>201500</v>
      </c>
      <c r="L22" s="5">
        <v>0</v>
      </c>
      <c r="M22" s="5">
        <f t="shared" si="3"/>
        <v>201500</v>
      </c>
      <c r="N22" s="9"/>
      <c r="O22" s="1">
        <v>16</v>
      </c>
      <c r="P22" s="2" t="s">
        <v>19</v>
      </c>
      <c r="Q22" s="5"/>
      <c r="R22" s="5"/>
      <c r="S22" s="5">
        <v>0</v>
      </c>
      <c r="T22" s="5">
        <f t="shared" si="4"/>
        <v>0</v>
      </c>
      <c r="U22" s="9"/>
      <c r="V22" s="1">
        <v>16</v>
      </c>
      <c r="W22" s="2" t="s">
        <v>19</v>
      </c>
      <c r="X22" s="5">
        <v>20</v>
      </c>
      <c r="Y22" s="5">
        <v>40000</v>
      </c>
      <c r="Z22" s="5">
        <v>0</v>
      </c>
      <c r="AA22" s="5">
        <f t="shared" si="5"/>
        <v>40000</v>
      </c>
      <c r="AB22" s="9"/>
      <c r="AC22" s="1">
        <v>16</v>
      </c>
      <c r="AD22" s="2" t="s">
        <v>19</v>
      </c>
      <c r="AE22" s="5">
        <v>0</v>
      </c>
      <c r="AF22" s="5">
        <v>250000</v>
      </c>
      <c r="AG22" s="5">
        <v>0</v>
      </c>
      <c r="AH22" s="5">
        <f t="shared" si="6"/>
        <v>250000</v>
      </c>
      <c r="AI22" s="9"/>
      <c r="AJ22" s="1">
        <v>16</v>
      </c>
      <c r="AK22" s="2" t="s">
        <v>19</v>
      </c>
      <c r="AL22" s="5">
        <v>1</v>
      </c>
      <c r="AM22" s="5">
        <v>12000</v>
      </c>
      <c r="AN22" s="5">
        <v>0</v>
      </c>
      <c r="AO22" s="5">
        <f t="shared" si="7"/>
        <v>12000</v>
      </c>
      <c r="AP22" s="9"/>
      <c r="AQ22" s="1">
        <v>16</v>
      </c>
      <c r="AR22" s="2" t="s">
        <v>19</v>
      </c>
      <c r="AS22" s="5">
        <v>0</v>
      </c>
      <c r="AT22" s="5">
        <v>0</v>
      </c>
      <c r="AU22" s="5">
        <v>0</v>
      </c>
      <c r="AV22" s="5">
        <f t="shared" si="8"/>
        <v>0</v>
      </c>
      <c r="AW22" s="9"/>
      <c r="AX22" s="1">
        <v>16</v>
      </c>
      <c r="AY22" s="2" t="s">
        <v>19</v>
      </c>
      <c r="AZ22" s="5">
        <v>0</v>
      </c>
      <c r="BA22" s="5">
        <v>1690160</v>
      </c>
      <c r="BB22" s="5">
        <v>0</v>
      </c>
      <c r="BC22" s="5">
        <f t="shared" si="9"/>
        <v>1690160</v>
      </c>
      <c r="BD22" s="9"/>
      <c r="BE22" s="1">
        <v>16</v>
      </c>
      <c r="BF22" s="2" t="s">
        <v>19</v>
      </c>
      <c r="BG22" s="5">
        <v>0</v>
      </c>
      <c r="BH22" s="5">
        <f t="shared" si="10"/>
        <v>2193660</v>
      </c>
      <c r="BI22" s="5">
        <f t="shared" si="0"/>
        <v>0</v>
      </c>
      <c r="BJ22" s="5">
        <f t="shared" si="1"/>
        <v>2193660</v>
      </c>
      <c r="BK22" s="9"/>
    </row>
    <row r="23" spans="1:63" ht="16.5" hidden="1">
      <c r="A23" s="23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2"/>
        <v>0</v>
      </c>
      <c r="G23" s="9"/>
      <c r="H23" s="1">
        <v>17</v>
      </c>
      <c r="I23" s="2" t="s">
        <v>20</v>
      </c>
      <c r="J23" s="5">
        <v>5</v>
      </c>
      <c r="K23" s="5">
        <v>201500</v>
      </c>
      <c r="L23" s="5">
        <v>0</v>
      </c>
      <c r="M23" s="5">
        <f t="shared" si="3"/>
        <v>201500</v>
      </c>
      <c r="N23" s="9"/>
      <c r="O23" s="1">
        <v>17</v>
      </c>
      <c r="P23" s="2" t="s">
        <v>20</v>
      </c>
      <c r="Q23" s="5"/>
      <c r="R23" s="5"/>
      <c r="S23" s="5">
        <v>0</v>
      </c>
      <c r="T23" s="5">
        <f t="shared" si="4"/>
        <v>0</v>
      </c>
      <c r="U23" s="9"/>
      <c r="V23" s="1">
        <v>17</v>
      </c>
      <c r="W23" s="2" t="s">
        <v>20</v>
      </c>
      <c r="X23" s="5">
        <v>9</v>
      </c>
      <c r="Y23" s="5">
        <v>40000</v>
      </c>
      <c r="Z23" s="5">
        <v>0</v>
      </c>
      <c r="AA23" s="5">
        <f t="shared" si="5"/>
        <v>40000</v>
      </c>
      <c r="AB23" s="9"/>
      <c r="AC23" s="1">
        <v>17</v>
      </c>
      <c r="AD23" s="2" t="s">
        <v>20</v>
      </c>
      <c r="AE23" s="5">
        <v>0</v>
      </c>
      <c r="AF23" s="5">
        <v>250000</v>
      </c>
      <c r="AG23" s="5">
        <v>0</v>
      </c>
      <c r="AH23" s="5">
        <f t="shared" si="6"/>
        <v>250000</v>
      </c>
      <c r="AI23" s="9"/>
      <c r="AJ23" s="1">
        <v>17</v>
      </c>
      <c r="AK23" s="2" t="s">
        <v>20</v>
      </c>
      <c r="AL23" s="5">
        <v>1</v>
      </c>
      <c r="AM23" s="5">
        <v>12000</v>
      </c>
      <c r="AN23" s="5">
        <v>0</v>
      </c>
      <c r="AO23" s="5">
        <f t="shared" si="7"/>
        <v>12000</v>
      </c>
      <c r="AP23" s="9"/>
      <c r="AQ23" s="1">
        <v>17</v>
      </c>
      <c r="AR23" s="2" t="s">
        <v>20</v>
      </c>
      <c r="AS23" s="5">
        <v>1</v>
      </c>
      <c r="AT23" s="5">
        <v>1000000</v>
      </c>
      <c r="AU23" s="5">
        <v>0</v>
      </c>
      <c r="AV23" s="5">
        <f t="shared" si="8"/>
        <v>1000000</v>
      </c>
      <c r="AW23" s="9"/>
      <c r="AX23" s="1">
        <v>17</v>
      </c>
      <c r="AY23" s="2" t="s">
        <v>20</v>
      </c>
      <c r="AZ23" s="5">
        <v>0</v>
      </c>
      <c r="BA23" s="5">
        <v>484580</v>
      </c>
      <c r="BB23" s="5">
        <v>0</v>
      </c>
      <c r="BC23" s="5">
        <f t="shared" si="9"/>
        <v>484580</v>
      </c>
      <c r="BD23" s="9"/>
      <c r="BE23" s="1">
        <v>17</v>
      </c>
      <c r="BF23" s="2" t="s">
        <v>20</v>
      </c>
      <c r="BG23" s="5">
        <v>0</v>
      </c>
      <c r="BH23" s="5">
        <f t="shared" si="10"/>
        <v>1988080</v>
      </c>
      <c r="BI23" s="5">
        <f t="shared" si="0"/>
        <v>0</v>
      </c>
      <c r="BJ23" s="5">
        <f t="shared" si="1"/>
        <v>1988080</v>
      </c>
      <c r="BK23" s="9"/>
    </row>
    <row r="24" spans="1:63" ht="16.5" hidden="1">
      <c r="A24" s="23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2"/>
        <v>0</v>
      </c>
      <c r="G24" s="9"/>
      <c r="H24" s="1">
        <v>18</v>
      </c>
      <c r="I24" s="2" t="s">
        <v>21</v>
      </c>
      <c r="J24" s="5">
        <v>5</v>
      </c>
      <c r="K24" s="5">
        <v>201500</v>
      </c>
      <c r="L24" s="5">
        <v>0</v>
      </c>
      <c r="M24" s="5">
        <f t="shared" si="3"/>
        <v>201500</v>
      </c>
      <c r="N24" s="9"/>
      <c r="O24" s="1">
        <v>18</v>
      </c>
      <c r="P24" s="2" t="s">
        <v>21</v>
      </c>
      <c r="Q24" s="5"/>
      <c r="R24" s="5"/>
      <c r="S24" s="5">
        <v>0</v>
      </c>
      <c r="T24" s="5">
        <f t="shared" si="4"/>
        <v>0</v>
      </c>
      <c r="U24" s="9"/>
      <c r="V24" s="1">
        <v>18</v>
      </c>
      <c r="W24" s="2" t="s">
        <v>21</v>
      </c>
      <c r="X24" s="5">
        <v>9</v>
      </c>
      <c r="Y24" s="5">
        <v>40000</v>
      </c>
      <c r="Z24" s="5">
        <v>0</v>
      </c>
      <c r="AA24" s="5">
        <f t="shared" si="5"/>
        <v>40000</v>
      </c>
      <c r="AB24" s="9"/>
      <c r="AC24" s="1">
        <v>18</v>
      </c>
      <c r="AD24" s="2" t="s">
        <v>21</v>
      </c>
      <c r="AE24" s="5">
        <v>0</v>
      </c>
      <c r="AF24" s="5">
        <v>250000</v>
      </c>
      <c r="AG24" s="5">
        <v>0</v>
      </c>
      <c r="AH24" s="5">
        <f t="shared" si="6"/>
        <v>250000</v>
      </c>
      <c r="AI24" s="9"/>
      <c r="AJ24" s="1">
        <v>18</v>
      </c>
      <c r="AK24" s="2" t="s">
        <v>21</v>
      </c>
      <c r="AL24" s="5">
        <v>1</v>
      </c>
      <c r="AM24" s="5">
        <v>12000</v>
      </c>
      <c r="AN24" s="5">
        <v>0</v>
      </c>
      <c r="AO24" s="5">
        <f t="shared" si="7"/>
        <v>12000</v>
      </c>
      <c r="AP24" s="9"/>
      <c r="AQ24" s="1">
        <v>18</v>
      </c>
      <c r="AR24" s="2" t="s">
        <v>21</v>
      </c>
      <c r="AS24" s="5">
        <v>0</v>
      </c>
      <c r="AT24" s="5">
        <v>0</v>
      </c>
      <c r="AU24" s="5">
        <v>0</v>
      </c>
      <c r="AV24" s="5">
        <f t="shared" si="8"/>
        <v>0</v>
      </c>
      <c r="AW24" s="9"/>
      <c r="AX24" s="1">
        <v>18</v>
      </c>
      <c r="AY24" s="2" t="s">
        <v>21</v>
      </c>
      <c r="AZ24" s="5">
        <v>0</v>
      </c>
      <c r="BA24" s="5">
        <v>514580</v>
      </c>
      <c r="BB24" s="5">
        <v>0</v>
      </c>
      <c r="BC24" s="5">
        <f t="shared" si="9"/>
        <v>514580</v>
      </c>
      <c r="BD24" s="9"/>
      <c r="BE24" s="1">
        <v>18</v>
      </c>
      <c r="BF24" s="2" t="s">
        <v>21</v>
      </c>
      <c r="BG24" s="5">
        <v>0</v>
      </c>
      <c r="BH24" s="5">
        <f t="shared" si="10"/>
        <v>1018080</v>
      </c>
      <c r="BI24" s="5">
        <f t="shared" si="0"/>
        <v>0</v>
      </c>
      <c r="BJ24" s="5">
        <f t="shared" si="1"/>
        <v>1018080</v>
      </c>
      <c r="BK24" s="9"/>
    </row>
    <row r="25" spans="1:63" ht="16.5" hidden="1">
      <c r="A25" s="23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2"/>
        <v>0</v>
      </c>
      <c r="G25" s="9"/>
      <c r="H25" s="1">
        <v>19</v>
      </c>
      <c r="I25" s="2" t="s">
        <v>22</v>
      </c>
      <c r="J25" s="5">
        <v>1</v>
      </c>
      <c r="K25" s="5">
        <v>101500</v>
      </c>
      <c r="L25" s="5">
        <v>0</v>
      </c>
      <c r="M25" s="5">
        <f t="shared" si="3"/>
        <v>101500</v>
      </c>
      <c r="N25" s="9"/>
      <c r="O25" s="1">
        <v>19</v>
      </c>
      <c r="P25" s="2" t="s">
        <v>22</v>
      </c>
      <c r="Q25" s="5"/>
      <c r="R25" s="5"/>
      <c r="S25" s="5">
        <v>0</v>
      </c>
      <c r="T25" s="5">
        <f t="shared" si="4"/>
        <v>0</v>
      </c>
      <c r="U25" s="9"/>
      <c r="V25" s="1">
        <v>19</v>
      </c>
      <c r="W25" s="2" t="s">
        <v>22</v>
      </c>
      <c r="X25" s="5">
        <v>8</v>
      </c>
      <c r="Y25" s="5">
        <v>40000</v>
      </c>
      <c r="Z25" s="5">
        <v>0</v>
      </c>
      <c r="AA25" s="5">
        <f t="shared" si="5"/>
        <v>40000</v>
      </c>
      <c r="AB25" s="9"/>
      <c r="AC25" s="1">
        <v>19</v>
      </c>
      <c r="AD25" s="2" t="s">
        <v>22</v>
      </c>
      <c r="AE25" s="5">
        <v>0</v>
      </c>
      <c r="AF25" s="5">
        <v>250000</v>
      </c>
      <c r="AG25" s="5">
        <v>0</v>
      </c>
      <c r="AH25" s="5">
        <f t="shared" si="6"/>
        <v>250000</v>
      </c>
      <c r="AI25" s="9"/>
      <c r="AJ25" s="1">
        <v>19</v>
      </c>
      <c r="AK25" s="2" t="s">
        <v>22</v>
      </c>
      <c r="AL25" s="5">
        <v>1</v>
      </c>
      <c r="AM25" s="5">
        <v>12000</v>
      </c>
      <c r="AN25" s="5">
        <v>0</v>
      </c>
      <c r="AO25" s="5">
        <f t="shared" si="7"/>
        <v>12000</v>
      </c>
      <c r="AP25" s="9"/>
      <c r="AQ25" s="1">
        <v>19</v>
      </c>
      <c r="AR25" s="2" t="s">
        <v>22</v>
      </c>
      <c r="AS25" s="5">
        <v>0</v>
      </c>
      <c r="AT25" s="5">
        <v>0</v>
      </c>
      <c r="AU25" s="5">
        <v>0</v>
      </c>
      <c r="AV25" s="5">
        <f t="shared" si="8"/>
        <v>0</v>
      </c>
      <c r="AW25" s="9"/>
      <c r="AX25" s="1">
        <v>19</v>
      </c>
      <c r="AY25" s="2" t="s">
        <v>22</v>
      </c>
      <c r="AZ25" s="5">
        <v>0</v>
      </c>
      <c r="BA25" s="5">
        <v>436122</v>
      </c>
      <c r="BB25" s="5">
        <v>0</v>
      </c>
      <c r="BC25" s="5">
        <f t="shared" si="9"/>
        <v>436122</v>
      </c>
      <c r="BD25" s="9"/>
      <c r="BE25" s="1">
        <v>19</v>
      </c>
      <c r="BF25" s="2" t="s">
        <v>22</v>
      </c>
      <c r="BG25" s="5">
        <v>0</v>
      </c>
      <c r="BH25" s="5">
        <f t="shared" si="10"/>
        <v>839622</v>
      </c>
      <c r="BI25" s="5">
        <f t="shared" si="0"/>
        <v>0</v>
      </c>
      <c r="BJ25" s="5">
        <f t="shared" si="1"/>
        <v>839622</v>
      </c>
      <c r="BK25" s="9"/>
    </row>
    <row r="26" spans="1:63" ht="16.5" hidden="1">
      <c r="A26" s="23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2"/>
        <v>0</v>
      </c>
      <c r="G26" s="9"/>
      <c r="H26" s="1">
        <v>20</v>
      </c>
      <c r="I26" s="2" t="s">
        <v>23</v>
      </c>
      <c r="J26" s="5">
        <v>5</v>
      </c>
      <c r="K26" s="5">
        <v>2601500</v>
      </c>
      <c r="L26" s="5">
        <v>0</v>
      </c>
      <c r="M26" s="5">
        <f t="shared" si="3"/>
        <v>2601500</v>
      </c>
      <c r="N26" s="9"/>
      <c r="O26" s="1">
        <v>20</v>
      </c>
      <c r="P26" s="2" t="s">
        <v>23</v>
      </c>
      <c r="Q26" s="5"/>
      <c r="R26" s="5"/>
      <c r="S26" s="5">
        <v>0</v>
      </c>
      <c r="T26" s="5">
        <f t="shared" si="4"/>
        <v>0</v>
      </c>
      <c r="U26" s="9"/>
      <c r="V26" s="1">
        <v>20</v>
      </c>
      <c r="W26" s="2" t="s">
        <v>23</v>
      </c>
      <c r="X26" s="5">
        <v>15</v>
      </c>
      <c r="Y26" s="5">
        <v>40000</v>
      </c>
      <c r="Z26" s="5">
        <v>0</v>
      </c>
      <c r="AA26" s="5">
        <f t="shared" si="5"/>
        <v>40000</v>
      </c>
      <c r="AB26" s="9"/>
      <c r="AC26" s="1">
        <v>20</v>
      </c>
      <c r="AD26" s="2" t="s">
        <v>23</v>
      </c>
      <c r="AE26" s="5">
        <v>0</v>
      </c>
      <c r="AF26" s="5">
        <v>250000</v>
      </c>
      <c r="AG26" s="5">
        <v>0</v>
      </c>
      <c r="AH26" s="5">
        <f t="shared" si="6"/>
        <v>250000</v>
      </c>
      <c r="AI26" s="9"/>
      <c r="AJ26" s="1">
        <v>20</v>
      </c>
      <c r="AK26" s="2" t="s">
        <v>23</v>
      </c>
      <c r="AL26" s="5">
        <v>1</v>
      </c>
      <c r="AM26" s="5">
        <v>12000</v>
      </c>
      <c r="AN26" s="5">
        <v>0</v>
      </c>
      <c r="AO26" s="5">
        <f t="shared" si="7"/>
        <v>12000</v>
      </c>
      <c r="AP26" s="9"/>
      <c r="AQ26" s="1">
        <v>20</v>
      </c>
      <c r="AR26" s="2" t="s">
        <v>23</v>
      </c>
      <c r="AS26" s="5">
        <v>0</v>
      </c>
      <c r="AT26" s="5">
        <v>0</v>
      </c>
      <c r="AU26" s="5">
        <v>0</v>
      </c>
      <c r="AV26" s="5">
        <f t="shared" si="8"/>
        <v>0</v>
      </c>
      <c r="AW26" s="9"/>
      <c r="AX26" s="1">
        <v>20</v>
      </c>
      <c r="AY26" s="2" t="s">
        <v>23</v>
      </c>
      <c r="AZ26" s="5">
        <v>0</v>
      </c>
      <c r="BA26" s="5">
        <v>678412</v>
      </c>
      <c r="BB26" s="5">
        <v>0</v>
      </c>
      <c r="BC26" s="5">
        <f t="shared" si="9"/>
        <v>678412</v>
      </c>
      <c r="BD26" s="9"/>
      <c r="BE26" s="1">
        <v>20</v>
      </c>
      <c r="BF26" s="2" t="s">
        <v>23</v>
      </c>
      <c r="BG26" s="5">
        <v>0</v>
      </c>
      <c r="BH26" s="5">
        <f t="shared" si="10"/>
        <v>3581912</v>
      </c>
      <c r="BI26" s="5">
        <f t="shared" si="0"/>
        <v>0</v>
      </c>
      <c r="BJ26" s="5">
        <f t="shared" si="1"/>
        <v>3581912</v>
      </c>
      <c r="BK26" s="9"/>
    </row>
    <row r="27" spans="1:63" ht="16.5" hidden="1">
      <c r="A27" s="23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2"/>
        <v>0</v>
      </c>
      <c r="G27" s="9"/>
      <c r="H27" s="1">
        <v>21</v>
      </c>
      <c r="I27" s="2" t="s">
        <v>24</v>
      </c>
      <c r="J27" s="5">
        <v>15</v>
      </c>
      <c r="K27" s="5">
        <v>401500</v>
      </c>
      <c r="L27" s="5">
        <v>0</v>
      </c>
      <c r="M27" s="5">
        <f t="shared" si="3"/>
        <v>401500</v>
      </c>
      <c r="N27" s="9"/>
      <c r="O27" s="1">
        <v>21</v>
      </c>
      <c r="P27" s="2" t="s">
        <v>24</v>
      </c>
      <c r="Q27" s="5"/>
      <c r="R27" s="5"/>
      <c r="S27" s="5">
        <v>0</v>
      </c>
      <c r="T27" s="5">
        <f t="shared" si="4"/>
        <v>0</v>
      </c>
      <c r="U27" s="9"/>
      <c r="V27" s="1">
        <v>21</v>
      </c>
      <c r="W27" s="2" t="s">
        <v>24</v>
      </c>
      <c r="X27" s="5">
        <v>27</v>
      </c>
      <c r="Y27" s="5">
        <v>40000</v>
      </c>
      <c r="Z27" s="5">
        <v>0</v>
      </c>
      <c r="AA27" s="5">
        <f t="shared" si="5"/>
        <v>40000</v>
      </c>
      <c r="AB27" s="9"/>
      <c r="AC27" s="1">
        <v>21</v>
      </c>
      <c r="AD27" s="2" t="s">
        <v>24</v>
      </c>
      <c r="AE27" s="5">
        <v>0</v>
      </c>
      <c r="AF27" s="5">
        <v>250000</v>
      </c>
      <c r="AG27" s="5">
        <v>0</v>
      </c>
      <c r="AH27" s="5">
        <f t="shared" si="6"/>
        <v>250000</v>
      </c>
      <c r="AI27" s="9"/>
      <c r="AJ27" s="1">
        <v>21</v>
      </c>
      <c r="AK27" s="2" t="s">
        <v>24</v>
      </c>
      <c r="AL27" s="5">
        <v>1</v>
      </c>
      <c r="AM27" s="5">
        <v>12000</v>
      </c>
      <c r="AN27" s="5">
        <v>0</v>
      </c>
      <c r="AO27" s="5">
        <f t="shared" si="7"/>
        <v>12000</v>
      </c>
      <c r="AP27" s="9"/>
      <c r="AQ27" s="1">
        <v>21</v>
      </c>
      <c r="AR27" s="2" t="s">
        <v>24</v>
      </c>
      <c r="AS27" s="5">
        <v>0</v>
      </c>
      <c r="AT27" s="5">
        <v>0</v>
      </c>
      <c r="AU27" s="5">
        <v>0</v>
      </c>
      <c r="AV27" s="5">
        <f t="shared" si="8"/>
        <v>0</v>
      </c>
      <c r="AW27" s="9"/>
      <c r="AX27" s="1">
        <v>21</v>
      </c>
      <c r="AY27" s="2" t="s">
        <v>24</v>
      </c>
      <c r="AZ27" s="5">
        <v>0</v>
      </c>
      <c r="BA27" s="5">
        <v>1411450</v>
      </c>
      <c r="BB27" s="5">
        <v>0</v>
      </c>
      <c r="BC27" s="5">
        <f t="shared" si="9"/>
        <v>1411450</v>
      </c>
      <c r="BD27" s="9"/>
      <c r="BE27" s="1">
        <v>21</v>
      </c>
      <c r="BF27" s="2" t="s">
        <v>24</v>
      </c>
      <c r="BG27" s="5">
        <v>0</v>
      </c>
      <c r="BH27" s="5">
        <f t="shared" si="10"/>
        <v>2114950</v>
      </c>
      <c r="BI27" s="5">
        <f t="shared" si="0"/>
        <v>0</v>
      </c>
      <c r="BJ27" s="5">
        <f t="shared" si="1"/>
        <v>2114950</v>
      </c>
      <c r="BK27" s="9"/>
    </row>
    <row r="28" spans="1:63" ht="16.5" hidden="1">
      <c r="A28" s="23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2"/>
        <v>0</v>
      </c>
      <c r="G28" s="9"/>
      <c r="H28" s="1">
        <v>22</v>
      </c>
      <c r="I28" s="2" t="s">
        <v>25</v>
      </c>
      <c r="J28" s="5">
        <v>1</v>
      </c>
      <c r="K28" s="5">
        <v>101500</v>
      </c>
      <c r="L28" s="5">
        <v>0</v>
      </c>
      <c r="M28" s="5">
        <f t="shared" si="3"/>
        <v>101500</v>
      </c>
      <c r="N28" s="9"/>
      <c r="O28" s="1">
        <v>22</v>
      </c>
      <c r="P28" s="2" t="s">
        <v>25</v>
      </c>
      <c r="Q28" s="5"/>
      <c r="R28" s="5"/>
      <c r="S28" s="5">
        <v>0</v>
      </c>
      <c r="T28" s="5">
        <f t="shared" si="4"/>
        <v>0</v>
      </c>
      <c r="U28" s="9"/>
      <c r="V28" s="1">
        <v>22</v>
      </c>
      <c r="W28" s="2" t="s">
        <v>25</v>
      </c>
      <c r="X28" s="5">
        <v>11</v>
      </c>
      <c r="Y28" s="5">
        <v>40000</v>
      </c>
      <c r="Z28" s="5">
        <v>0</v>
      </c>
      <c r="AA28" s="5">
        <f t="shared" si="5"/>
        <v>40000</v>
      </c>
      <c r="AB28" s="9"/>
      <c r="AC28" s="1">
        <v>22</v>
      </c>
      <c r="AD28" s="2" t="s">
        <v>25</v>
      </c>
      <c r="AE28" s="5">
        <v>0</v>
      </c>
      <c r="AF28" s="5">
        <v>250000</v>
      </c>
      <c r="AG28" s="5">
        <v>0</v>
      </c>
      <c r="AH28" s="5">
        <f t="shared" si="6"/>
        <v>250000</v>
      </c>
      <c r="AI28" s="9"/>
      <c r="AJ28" s="1">
        <v>22</v>
      </c>
      <c r="AK28" s="2" t="s">
        <v>25</v>
      </c>
      <c r="AL28" s="5">
        <v>1</v>
      </c>
      <c r="AM28" s="5">
        <v>12000</v>
      </c>
      <c r="AN28" s="5">
        <v>0</v>
      </c>
      <c r="AO28" s="5">
        <f t="shared" si="7"/>
        <v>12000</v>
      </c>
      <c r="AP28" s="9"/>
      <c r="AQ28" s="1">
        <v>22</v>
      </c>
      <c r="AR28" s="2" t="s">
        <v>25</v>
      </c>
      <c r="AS28" s="5">
        <v>2</v>
      </c>
      <c r="AT28" s="5">
        <v>2000000</v>
      </c>
      <c r="AU28" s="5">
        <v>0</v>
      </c>
      <c r="AV28" s="5">
        <f t="shared" si="8"/>
        <v>2000000</v>
      </c>
      <c r="AW28" s="9"/>
      <c r="AX28" s="1">
        <v>22</v>
      </c>
      <c r="AY28" s="2" t="s">
        <v>25</v>
      </c>
      <c r="AZ28" s="5">
        <v>0</v>
      </c>
      <c r="BA28" s="5">
        <v>533038</v>
      </c>
      <c r="BB28" s="5">
        <v>0</v>
      </c>
      <c r="BC28" s="5">
        <f t="shared" si="9"/>
        <v>533038</v>
      </c>
      <c r="BD28" s="9"/>
      <c r="BE28" s="1">
        <v>22</v>
      </c>
      <c r="BF28" s="2" t="s">
        <v>25</v>
      </c>
      <c r="BG28" s="5">
        <v>0</v>
      </c>
      <c r="BH28" s="5">
        <f t="shared" si="10"/>
        <v>2936538</v>
      </c>
      <c r="BI28" s="5">
        <f t="shared" si="0"/>
        <v>0</v>
      </c>
      <c r="BJ28" s="5">
        <f t="shared" si="1"/>
        <v>2936538</v>
      </c>
      <c r="BK28" s="9"/>
    </row>
    <row r="29" spans="1:63" ht="16.5" hidden="1">
      <c r="A29" s="23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2"/>
        <v>0</v>
      </c>
      <c r="G29" s="9"/>
      <c r="H29" s="1">
        <v>23</v>
      </c>
      <c r="I29" s="2" t="s">
        <v>26</v>
      </c>
      <c r="J29" s="5">
        <v>15</v>
      </c>
      <c r="K29" s="5">
        <v>401500</v>
      </c>
      <c r="L29" s="5">
        <v>0</v>
      </c>
      <c r="M29" s="5">
        <f t="shared" si="3"/>
        <v>401500</v>
      </c>
      <c r="N29" s="9"/>
      <c r="O29" s="1">
        <v>23</v>
      </c>
      <c r="P29" s="2" t="s">
        <v>26</v>
      </c>
      <c r="Q29" s="5"/>
      <c r="R29" s="5"/>
      <c r="S29" s="5">
        <v>0</v>
      </c>
      <c r="T29" s="5">
        <f t="shared" si="4"/>
        <v>0</v>
      </c>
      <c r="U29" s="9"/>
      <c r="V29" s="1">
        <v>23</v>
      </c>
      <c r="W29" s="2" t="s">
        <v>26</v>
      </c>
      <c r="X29" s="5">
        <v>18</v>
      </c>
      <c r="Y29" s="5">
        <v>40000</v>
      </c>
      <c r="Z29" s="5">
        <v>0</v>
      </c>
      <c r="AA29" s="5">
        <f t="shared" si="5"/>
        <v>40000</v>
      </c>
      <c r="AB29" s="9"/>
      <c r="AC29" s="1">
        <v>23</v>
      </c>
      <c r="AD29" s="2" t="s">
        <v>26</v>
      </c>
      <c r="AE29" s="5">
        <v>0</v>
      </c>
      <c r="AF29" s="5">
        <v>250000</v>
      </c>
      <c r="AG29" s="5">
        <v>0</v>
      </c>
      <c r="AH29" s="5">
        <f t="shared" si="6"/>
        <v>250000</v>
      </c>
      <c r="AI29" s="9"/>
      <c r="AJ29" s="1">
        <v>23</v>
      </c>
      <c r="AK29" s="2" t="s">
        <v>26</v>
      </c>
      <c r="AL29" s="5">
        <v>1</v>
      </c>
      <c r="AM29" s="5">
        <v>12000</v>
      </c>
      <c r="AN29" s="5">
        <v>0</v>
      </c>
      <c r="AO29" s="5">
        <f t="shared" si="7"/>
        <v>12000</v>
      </c>
      <c r="AP29" s="9"/>
      <c r="AQ29" s="1">
        <v>23</v>
      </c>
      <c r="AR29" s="2" t="s">
        <v>26</v>
      </c>
      <c r="AS29" s="5">
        <v>0</v>
      </c>
      <c r="AT29" s="5">
        <v>0</v>
      </c>
      <c r="AU29" s="5">
        <v>0</v>
      </c>
      <c r="AV29" s="5">
        <f t="shared" si="8"/>
        <v>0</v>
      </c>
      <c r="AW29" s="9"/>
      <c r="AX29" s="1">
        <v>23</v>
      </c>
      <c r="AY29" s="2" t="s">
        <v>26</v>
      </c>
      <c r="AZ29" s="5">
        <v>0</v>
      </c>
      <c r="BA29" s="5">
        <v>911142</v>
      </c>
      <c r="BB29" s="5">
        <v>0</v>
      </c>
      <c r="BC29" s="5">
        <f t="shared" si="9"/>
        <v>911142</v>
      </c>
      <c r="BD29" s="9"/>
      <c r="BE29" s="1">
        <v>23</v>
      </c>
      <c r="BF29" s="2" t="s">
        <v>26</v>
      </c>
      <c r="BG29" s="5">
        <v>0</v>
      </c>
      <c r="BH29" s="5">
        <f t="shared" si="10"/>
        <v>1614642</v>
      </c>
      <c r="BI29" s="5">
        <f t="shared" si="0"/>
        <v>0</v>
      </c>
      <c r="BJ29" s="5">
        <f t="shared" si="1"/>
        <v>1614642</v>
      </c>
      <c r="BK29" s="9"/>
    </row>
    <row r="30" spans="1:63" ht="16.5" hidden="1">
      <c r="A30" s="23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2"/>
        <v>0</v>
      </c>
      <c r="G30" s="9"/>
      <c r="H30" s="1">
        <v>24</v>
      </c>
      <c r="I30" s="2" t="s">
        <v>27</v>
      </c>
      <c r="J30" s="5">
        <v>1</v>
      </c>
      <c r="K30" s="5">
        <v>101500</v>
      </c>
      <c r="L30" s="5">
        <v>0</v>
      </c>
      <c r="M30" s="5">
        <f t="shared" si="3"/>
        <v>101500</v>
      </c>
      <c r="N30" s="9"/>
      <c r="O30" s="1">
        <v>24</v>
      </c>
      <c r="P30" s="2" t="s">
        <v>27</v>
      </c>
      <c r="Q30" s="5"/>
      <c r="R30" s="5"/>
      <c r="S30" s="5">
        <v>0</v>
      </c>
      <c r="T30" s="5">
        <f t="shared" si="4"/>
        <v>0</v>
      </c>
      <c r="U30" s="9"/>
      <c r="V30" s="1">
        <v>24</v>
      </c>
      <c r="W30" s="2" t="s">
        <v>27</v>
      </c>
      <c r="X30" s="5">
        <v>26</v>
      </c>
      <c r="Y30" s="5">
        <v>40000</v>
      </c>
      <c r="Z30" s="5">
        <v>0</v>
      </c>
      <c r="AA30" s="5">
        <f t="shared" si="5"/>
        <v>40000</v>
      </c>
      <c r="AB30" s="9"/>
      <c r="AC30" s="1">
        <v>24</v>
      </c>
      <c r="AD30" s="2" t="s">
        <v>27</v>
      </c>
      <c r="AE30" s="5">
        <v>0</v>
      </c>
      <c r="AF30" s="5">
        <v>250000</v>
      </c>
      <c r="AG30" s="5">
        <v>0</v>
      </c>
      <c r="AH30" s="5">
        <f t="shared" si="6"/>
        <v>250000</v>
      </c>
      <c r="AI30" s="9"/>
      <c r="AJ30" s="1">
        <v>24</v>
      </c>
      <c r="AK30" s="2" t="s">
        <v>27</v>
      </c>
      <c r="AL30" s="5">
        <v>1</v>
      </c>
      <c r="AM30" s="5">
        <v>12000</v>
      </c>
      <c r="AN30" s="5">
        <v>0</v>
      </c>
      <c r="AO30" s="5">
        <f t="shared" si="7"/>
        <v>12000</v>
      </c>
      <c r="AP30" s="9"/>
      <c r="AQ30" s="1">
        <v>24</v>
      </c>
      <c r="AR30" s="2" t="s">
        <v>27</v>
      </c>
      <c r="AS30" s="5">
        <v>1</v>
      </c>
      <c r="AT30" s="5">
        <v>1000000</v>
      </c>
      <c r="AU30" s="5">
        <v>0</v>
      </c>
      <c r="AV30" s="5">
        <f t="shared" si="8"/>
        <v>1000000</v>
      </c>
      <c r="AW30" s="9"/>
      <c r="AX30" s="1">
        <v>24</v>
      </c>
      <c r="AY30" s="2" t="s">
        <v>27</v>
      </c>
      <c r="AZ30" s="5">
        <v>0</v>
      </c>
      <c r="BA30" s="5">
        <v>1259908</v>
      </c>
      <c r="BB30" s="5">
        <v>0</v>
      </c>
      <c r="BC30" s="5">
        <f t="shared" si="9"/>
        <v>1259908</v>
      </c>
      <c r="BD30" s="9"/>
      <c r="BE30" s="1">
        <v>24</v>
      </c>
      <c r="BF30" s="2" t="s">
        <v>27</v>
      </c>
      <c r="BG30" s="5">
        <v>0</v>
      </c>
      <c r="BH30" s="5">
        <f t="shared" si="10"/>
        <v>2663408</v>
      </c>
      <c r="BI30" s="5">
        <f t="shared" si="0"/>
        <v>0</v>
      </c>
      <c r="BJ30" s="5">
        <f t="shared" si="1"/>
        <v>2663408</v>
      </c>
      <c r="BK30" s="9"/>
    </row>
    <row r="31" spans="1:63" ht="16.5" hidden="1">
      <c r="A31" s="23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2"/>
        <v>0</v>
      </c>
      <c r="G31" s="9"/>
      <c r="H31" s="1">
        <v>25</v>
      </c>
      <c r="I31" s="2" t="s">
        <v>28</v>
      </c>
      <c r="J31" s="5">
        <v>5</v>
      </c>
      <c r="K31" s="5">
        <v>201500</v>
      </c>
      <c r="L31" s="5">
        <v>0</v>
      </c>
      <c r="M31" s="5">
        <f t="shared" si="3"/>
        <v>201500</v>
      </c>
      <c r="N31" s="9"/>
      <c r="O31" s="1">
        <v>25</v>
      </c>
      <c r="P31" s="2" t="s">
        <v>28</v>
      </c>
      <c r="Q31" s="5"/>
      <c r="R31" s="5"/>
      <c r="S31" s="5">
        <v>0</v>
      </c>
      <c r="T31" s="5">
        <f t="shared" si="4"/>
        <v>0</v>
      </c>
      <c r="U31" s="9"/>
      <c r="V31" s="1">
        <v>25</v>
      </c>
      <c r="W31" s="2" t="s">
        <v>28</v>
      </c>
      <c r="X31" s="5">
        <v>18</v>
      </c>
      <c r="Y31" s="5">
        <v>40000</v>
      </c>
      <c r="Z31" s="5">
        <v>0</v>
      </c>
      <c r="AA31" s="5">
        <f t="shared" si="5"/>
        <v>40000</v>
      </c>
      <c r="AB31" s="9"/>
      <c r="AC31" s="1">
        <v>25</v>
      </c>
      <c r="AD31" s="2" t="s">
        <v>28</v>
      </c>
      <c r="AE31" s="5">
        <v>0</v>
      </c>
      <c r="AF31" s="5">
        <v>250000</v>
      </c>
      <c r="AG31" s="5">
        <v>0</v>
      </c>
      <c r="AH31" s="5">
        <f t="shared" si="6"/>
        <v>250000</v>
      </c>
      <c r="AI31" s="9"/>
      <c r="AJ31" s="1">
        <v>25</v>
      </c>
      <c r="AK31" s="2" t="s">
        <v>28</v>
      </c>
      <c r="AL31" s="5">
        <v>1</v>
      </c>
      <c r="AM31" s="5">
        <v>12000</v>
      </c>
      <c r="AN31" s="5">
        <v>0</v>
      </c>
      <c r="AO31" s="5">
        <f t="shared" si="7"/>
        <v>12000</v>
      </c>
      <c r="AP31" s="9"/>
      <c r="AQ31" s="1">
        <v>25</v>
      </c>
      <c r="AR31" s="2" t="s">
        <v>28</v>
      </c>
      <c r="AS31" s="5">
        <v>0</v>
      </c>
      <c r="AT31" s="5">
        <v>0</v>
      </c>
      <c r="AU31" s="5">
        <v>0</v>
      </c>
      <c r="AV31" s="5">
        <f t="shared" si="8"/>
        <v>0</v>
      </c>
      <c r="AW31" s="9"/>
      <c r="AX31" s="1">
        <v>25</v>
      </c>
      <c r="AY31" s="2" t="s">
        <v>28</v>
      </c>
      <c r="AZ31" s="5">
        <v>0</v>
      </c>
      <c r="BA31" s="5">
        <v>823786</v>
      </c>
      <c r="BB31" s="5">
        <v>0</v>
      </c>
      <c r="BC31" s="5">
        <f t="shared" si="9"/>
        <v>823786</v>
      </c>
      <c r="BD31" s="9"/>
      <c r="BE31" s="1">
        <v>25</v>
      </c>
      <c r="BF31" s="2" t="s">
        <v>28</v>
      </c>
      <c r="BG31" s="5">
        <v>0</v>
      </c>
      <c r="BH31" s="5">
        <f t="shared" si="10"/>
        <v>1327286</v>
      </c>
      <c r="BI31" s="5">
        <f t="shared" si="0"/>
        <v>0</v>
      </c>
      <c r="BJ31" s="5">
        <f t="shared" si="1"/>
        <v>1327286</v>
      </c>
      <c r="BK31" s="9"/>
    </row>
    <row r="32" spans="1:63" ht="16.5" hidden="1">
      <c r="A32" s="23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2"/>
        <v>0</v>
      </c>
      <c r="G32" s="9"/>
      <c r="H32" s="1">
        <v>26</v>
      </c>
      <c r="I32" s="2" t="s">
        <v>29</v>
      </c>
      <c r="J32" s="5">
        <v>0</v>
      </c>
      <c r="K32" s="5">
        <v>0</v>
      </c>
      <c r="L32" s="5">
        <v>0</v>
      </c>
      <c r="M32" s="5">
        <f t="shared" si="3"/>
        <v>0</v>
      </c>
      <c r="N32" s="9"/>
      <c r="O32" s="1">
        <v>26</v>
      </c>
      <c r="P32" s="2" t="s">
        <v>29</v>
      </c>
      <c r="Q32" s="5"/>
      <c r="R32" s="5"/>
      <c r="S32" s="5">
        <v>0</v>
      </c>
      <c r="T32" s="5">
        <f t="shared" si="4"/>
        <v>0</v>
      </c>
      <c r="U32" s="9"/>
      <c r="V32" s="1">
        <v>26</v>
      </c>
      <c r="W32" s="2" t="s">
        <v>29</v>
      </c>
      <c r="X32" s="5">
        <v>31</v>
      </c>
      <c r="Y32" s="5">
        <v>40000</v>
      </c>
      <c r="Z32" s="5">
        <v>0</v>
      </c>
      <c r="AA32" s="5">
        <f t="shared" si="5"/>
        <v>40000</v>
      </c>
      <c r="AB32" s="9"/>
      <c r="AC32" s="1">
        <v>26</v>
      </c>
      <c r="AD32" s="2" t="s">
        <v>29</v>
      </c>
      <c r="AE32" s="5">
        <v>0</v>
      </c>
      <c r="AF32" s="5">
        <v>250000</v>
      </c>
      <c r="AG32" s="5">
        <v>0</v>
      </c>
      <c r="AH32" s="5">
        <f t="shared" si="6"/>
        <v>250000</v>
      </c>
      <c r="AI32" s="9"/>
      <c r="AJ32" s="1">
        <v>26</v>
      </c>
      <c r="AK32" s="2" t="s">
        <v>29</v>
      </c>
      <c r="AL32" s="5">
        <v>1</v>
      </c>
      <c r="AM32" s="5">
        <v>12000</v>
      </c>
      <c r="AN32" s="5">
        <v>0</v>
      </c>
      <c r="AO32" s="5">
        <f t="shared" si="7"/>
        <v>12000</v>
      </c>
      <c r="AP32" s="9"/>
      <c r="AQ32" s="1">
        <v>26</v>
      </c>
      <c r="AR32" s="2" t="s">
        <v>29</v>
      </c>
      <c r="AS32" s="5">
        <v>0</v>
      </c>
      <c r="AT32" s="5">
        <v>0</v>
      </c>
      <c r="AU32" s="5">
        <v>0</v>
      </c>
      <c r="AV32" s="5">
        <f t="shared" si="8"/>
        <v>0</v>
      </c>
      <c r="AW32" s="9"/>
      <c r="AX32" s="1">
        <v>26</v>
      </c>
      <c r="AY32" s="2" t="s">
        <v>29</v>
      </c>
      <c r="AZ32" s="5">
        <v>0</v>
      </c>
      <c r="BA32" s="5">
        <v>1453740</v>
      </c>
      <c r="BB32" s="5">
        <v>0</v>
      </c>
      <c r="BC32" s="5">
        <f t="shared" si="9"/>
        <v>1453740</v>
      </c>
      <c r="BD32" s="9"/>
      <c r="BE32" s="1">
        <v>26</v>
      </c>
      <c r="BF32" s="2" t="s">
        <v>29</v>
      </c>
      <c r="BG32" s="5">
        <v>0</v>
      </c>
      <c r="BH32" s="5">
        <f t="shared" si="10"/>
        <v>1755740</v>
      </c>
      <c r="BI32" s="5">
        <f t="shared" si="0"/>
        <v>0</v>
      </c>
      <c r="BJ32" s="5">
        <f t="shared" si="1"/>
        <v>1755740</v>
      </c>
      <c r="BK32" s="9"/>
    </row>
    <row r="33" spans="1:63" ht="16.5" hidden="1">
      <c r="A33" s="23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2"/>
        <v>0</v>
      </c>
      <c r="G33" s="9"/>
      <c r="H33" s="1">
        <v>27</v>
      </c>
      <c r="I33" s="2" t="s">
        <v>30</v>
      </c>
      <c r="J33" s="5">
        <v>5</v>
      </c>
      <c r="K33" s="5">
        <v>201500</v>
      </c>
      <c r="L33" s="5">
        <v>0</v>
      </c>
      <c r="M33" s="5">
        <f t="shared" si="3"/>
        <v>201500</v>
      </c>
      <c r="N33" s="9"/>
      <c r="O33" s="1">
        <v>27</v>
      </c>
      <c r="P33" s="2" t="s">
        <v>30</v>
      </c>
      <c r="Q33" s="5"/>
      <c r="R33" s="5"/>
      <c r="S33" s="5">
        <v>0</v>
      </c>
      <c r="T33" s="5">
        <f t="shared" si="4"/>
        <v>0</v>
      </c>
      <c r="U33" s="9"/>
      <c r="V33" s="1">
        <v>27</v>
      </c>
      <c r="W33" s="2" t="s">
        <v>30</v>
      </c>
      <c r="X33" s="5">
        <v>19</v>
      </c>
      <c r="Y33" s="5">
        <v>40000</v>
      </c>
      <c r="Z33" s="5">
        <v>0</v>
      </c>
      <c r="AA33" s="5">
        <f t="shared" si="5"/>
        <v>40000</v>
      </c>
      <c r="AB33" s="9"/>
      <c r="AC33" s="1">
        <v>27</v>
      </c>
      <c r="AD33" s="2" t="s">
        <v>30</v>
      </c>
      <c r="AE33" s="5">
        <v>0</v>
      </c>
      <c r="AF33" s="5">
        <v>250000</v>
      </c>
      <c r="AG33" s="5">
        <v>0</v>
      </c>
      <c r="AH33" s="5">
        <f t="shared" si="6"/>
        <v>250000</v>
      </c>
      <c r="AI33" s="9"/>
      <c r="AJ33" s="1">
        <v>27</v>
      </c>
      <c r="AK33" s="2" t="s">
        <v>30</v>
      </c>
      <c r="AL33" s="5">
        <v>1</v>
      </c>
      <c r="AM33" s="5">
        <v>12000</v>
      </c>
      <c r="AN33" s="5">
        <v>0</v>
      </c>
      <c r="AO33" s="5">
        <f t="shared" si="7"/>
        <v>12000</v>
      </c>
      <c r="AP33" s="9"/>
      <c r="AQ33" s="1">
        <v>27</v>
      </c>
      <c r="AR33" s="2" t="s">
        <v>30</v>
      </c>
      <c r="AS33" s="5">
        <v>0</v>
      </c>
      <c r="AT33" s="5">
        <v>0</v>
      </c>
      <c r="AU33" s="5">
        <v>0</v>
      </c>
      <c r="AV33" s="5">
        <f t="shared" si="8"/>
        <v>0</v>
      </c>
      <c r="AW33" s="9"/>
      <c r="AX33" s="1">
        <v>27</v>
      </c>
      <c r="AY33" s="2" t="s">
        <v>30</v>
      </c>
      <c r="AZ33" s="5">
        <v>0</v>
      </c>
      <c r="BA33" s="5">
        <v>823786</v>
      </c>
      <c r="BB33" s="5">
        <v>0</v>
      </c>
      <c r="BC33" s="5">
        <f t="shared" si="9"/>
        <v>823786</v>
      </c>
      <c r="BD33" s="9"/>
      <c r="BE33" s="1">
        <v>27</v>
      </c>
      <c r="BF33" s="2" t="s">
        <v>30</v>
      </c>
      <c r="BG33" s="5">
        <v>0</v>
      </c>
      <c r="BH33" s="5">
        <f t="shared" si="10"/>
        <v>1327286</v>
      </c>
      <c r="BI33" s="5">
        <f t="shared" si="0"/>
        <v>0</v>
      </c>
      <c r="BJ33" s="5">
        <f t="shared" si="1"/>
        <v>1327286</v>
      </c>
      <c r="BK33" s="9"/>
    </row>
    <row r="34" spans="1:63" ht="16.5" hidden="1">
      <c r="A34" s="23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2"/>
        <v>0</v>
      </c>
      <c r="G34" s="9"/>
      <c r="H34" s="1">
        <v>28</v>
      </c>
      <c r="I34" s="2" t="s">
        <v>31</v>
      </c>
      <c r="J34" s="5">
        <v>1</v>
      </c>
      <c r="K34" s="5">
        <v>101500</v>
      </c>
      <c r="L34" s="5">
        <v>0</v>
      </c>
      <c r="M34" s="5">
        <f t="shared" si="3"/>
        <v>101500</v>
      </c>
      <c r="N34" s="9"/>
      <c r="O34" s="1">
        <v>28</v>
      </c>
      <c r="P34" s="2" t="s">
        <v>31</v>
      </c>
      <c r="Q34" s="5"/>
      <c r="R34" s="5"/>
      <c r="S34" s="5">
        <v>0</v>
      </c>
      <c r="T34" s="5">
        <f t="shared" si="4"/>
        <v>0</v>
      </c>
      <c r="U34" s="9"/>
      <c r="V34" s="1">
        <v>28</v>
      </c>
      <c r="W34" s="2" t="s">
        <v>31</v>
      </c>
      <c r="X34" s="5">
        <v>24</v>
      </c>
      <c r="Y34" s="5">
        <v>40000</v>
      </c>
      <c r="Z34" s="5">
        <v>0</v>
      </c>
      <c r="AA34" s="5">
        <f t="shared" si="5"/>
        <v>40000</v>
      </c>
      <c r="AB34" s="9"/>
      <c r="AC34" s="1">
        <v>28</v>
      </c>
      <c r="AD34" s="2" t="s">
        <v>31</v>
      </c>
      <c r="AE34" s="5">
        <v>0</v>
      </c>
      <c r="AF34" s="5">
        <v>250000</v>
      </c>
      <c r="AG34" s="5">
        <v>0</v>
      </c>
      <c r="AH34" s="5">
        <f t="shared" si="6"/>
        <v>250000</v>
      </c>
      <c r="AI34" s="9"/>
      <c r="AJ34" s="1">
        <v>28</v>
      </c>
      <c r="AK34" s="2" t="s">
        <v>31</v>
      </c>
      <c r="AL34" s="5">
        <v>1</v>
      </c>
      <c r="AM34" s="5">
        <v>12000</v>
      </c>
      <c r="AN34" s="5">
        <v>0</v>
      </c>
      <c r="AO34" s="5">
        <f t="shared" si="7"/>
        <v>12000</v>
      </c>
      <c r="AP34" s="9"/>
      <c r="AQ34" s="1">
        <v>28</v>
      </c>
      <c r="AR34" s="2" t="s">
        <v>31</v>
      </c>
      <c r="AS34" s="5">
        <v>5</v>
      </c>
      <c r="AT34" s="5">
        <v>5000000</v>
      </c>
      <c r="AU34" s="5">
        <v>0</v>
      </c>
      <c r="AV34" s="5">
        <f t="shared" si="8"/>
        <v>5000000</v>
      </c>
      <c r="AW34" s="9"/>
      <c r="AX34" s="1">
        <v>28</v>
      </c>
      <c r="AY34" s="2" t="s">
        <v>31</v>
      </c>
      <c r="AZ34" s="5">
        <v>0</v>
      </c>
      <c r="BA34" s="5">
        <v>1162992</v>
      </c>
      <c r="BB34" s="5">
        <v>0</v>
      </c>
      <c r="BC34" s="5">
        <f t="shared" si="9"/>
        <v>1162992</v>
      </c>
      <c r="BD34" s="9"/>
      <c r="BE34" s="1">
        <v>28</v>
      </c>
      <c r="BF34" s="2" t="s">
        <v>31</v>
      </c>
      <c r="BG34" s="5">
        <v>0</v>
      </c>
      <c r="BH34" s="5">
        <f t="shared" si="10"/>
        <v>6566492</v>
      </c>
      <c r="BI34" s="5">
        <f t="shared" si="0"/>
        <v>0</v>
      </c>
      <c r="BJ34" s="5">
        <f t="shared" si="1"/>
        <v>6566492</v>
      </c>
      <c r="BK34" s="9"/>
    </row>
    <row r="35" spans="1:63" ht="16.5" hidden="1">
      <c r="A35" s="23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2"/>
        <v>0</v>
      </c>
      <c r="G35" s="9"/>
      <c r="H35" s="1">
        <v>29</v>
      </c>
      <c r="I35" s="2" t="s">
        <v>32</v>
      </c>
      <c r="J35" s="5">
        <v>15</v>
      </c>
      <c r="K35" s="5">
        <v>401500</v>
      </c>
      <c r="L35" s="5">
        <v>0</v>
      </c>
      <c r="M35" s="5">
        <f t="shared" si="3"/>
        <v>401500</v>
      </c>
      <c r="N35" s="9"/>
      <c r="O35" s="1">
        <v>29</v>
      </c>
      <c r="P35" s="2" t="s">
        <v>32</v>
      </c>
      <c r="Q35" s="5"/>
      <c r="R35" s="5"/>
      <c r="S35" s="5">
        <v>0</v>
      </c>
      <c r="T35" s="5">
        <f t="shared" si="4"/>
        <v>0</v>
      </c>
      <c r="U35" s="9"/>
      <c r="V35" s="1">
        <v>29</v>
      </c>
      <c r="W35" s="2" t="s">
        <v>32</v>
      </c>
      <c r="X35" s="5">
        <v>12</v>
      </c>
      <c r="Y35" s="5">
        <v>40000</v>
      </c>
      <c r="Z35" s="5">
        <v>0</v>
      </c>
      <c r="AA35" s="5">
        <f t="shared" si="5"/>
        <v>40000</v>
      </c>
      <c r="AB35" s="9"/>
      <c r="AC35" s="1">
        <v>29</v>
      </c>
      <c r="AD35" s="2" t="s">
        <v>32</v>
      </c>
      <c r="AE35" s="5">
        <v>0</v>
      </c>
      <c r="AF35" s="5">
        <v>250000</v>
      </c>
      <c r="AG35" s="5">
        <v>0</v>
      </c>
      <c r="AH35" s="5">
        <f t="shared" si="6"/>
        <v>250000</v>
      </c>
      <c r="AI35" s="9"/>
      <c r="AJ35" s="1">
        <v>29</v>
      </c>
      <c r="AK35" s="2" t="s">
        <v>32</v>
      </c>
      <c r="AL35" s="5">
        <v>1</v>
      </c>
      <c r="AM35" s="5">
        <v>12000</v>
      </c>
      <c r="AN35" s="5">
        <v>0</v>
      </c>
      <c r="AO35" s="5">
        <f t="shared" si="7"/>
        <v>12000</v>
      </c>
      <c r="AP35" s="9"/>
      <c r="AQ35" s="1">
        <v>29</v>
      </c>
      <c r="AR35" s="2" t="s">
        <v>32</v>
      </c>
      <c r="AS35" s="5">
        <v>0</v>
      </c>
      <c r="AT35" s="5">
        <v>0</v>
      </c>
      <c r="AU35" s="5">
        <v>0</v>
      </c>
      <c r="AV35" s="5">
        <f t="shared" si="8"/>
        <v>0</v>
      </c>
      <c r="AW35" s="9"/>
      <c r="AX35" s="1">
        <v>29</v>
      </c>
      <c r="AY35" s="2" t="s">
        <v>32</v>
      </c>
      <c r="AZ35" s="5">
        <v>0</v>
      </c>
      <c r="BA35" s="5">
        <v>581496</v>
      </c>
      <c r="BB35" s="5">
        <v>0</v>
      </c>
      <c r="BC35" s="5">
        <f t="shared" si="9"/>
        <v>581496</v>
      </c>
      <c r="BD35" s="9"/>
      <c r="BE35" s="1">
        <v>29</v>
      </c>
      <c r="BF35" s="2" t="s">
        <v>32</v>
      </c>
      <c r="BG35" s="5">
        <v>0</v>
      </c>
      <c r="BH35" s="5">
        <f t="shared" si="10"/>
        <v>1284996</v>
      </c>
      <c r="BI35" s="5">
        <f t="shared" si="0"/>
        <v>0</v>
      </c>
      <c r="BJ35" s="5">
        <f t="shared" si="1"/>
        <v>1284996</v>
      </c>
      <c r="BK35" s="9"/>
    </row>
    <row r="36" spans="1:63" ht="16.5" hidden="1">
      <c r="A36" s="23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2"/>
        <v>0</v>
      </c>
      <c r="G36" s="9"/>
      <c r="H36" s="1">
        <v>30</v>
      </c>
      <c r="I36" s="2" t="s">
        <v>33</v>
      </c>
      <c r="J36" s="5">
        <v>1</v>
      </c>
      <c r="K36" s="5">
        <v>101500</v>
      </c>
      <c r="L36" s="5">
        <v>0</v>
      </c>
      <c r="M36" s="5">
        <f t="shared" si="3"/>
        <v>101500</v>
      </c>
      <c r="N36" s="9"/>
      <c r="O36" s="1">
        <v>30</v>
      </c>
      <c r="P36" s="2" t="s">
        <v>33</v>
      </c>
      <c r="Q36" s="5"/>
      <c r="R36" s="5"/>
      <c r="S36" s="5">
        <v>0</v>
      </c>
      <c r="T36" s="5">
        <f t="shared" si="4"/>
        <v>0</v>
      </c>
      <c r="U36" s="9"/>
      <c r="V36" s="1">
        <v>30</v>
      </c>
      <c r="W36" s="2" t="s">
        <v>33</v>
      </c>
      <c r="X36" s="5">
        <v>26</v>
      </c>
      <c r="Y36" s="5">
        <v>40000</v>
      </c>
      <c r="Z36" s="5">
        <v>0</v>
      </c>
      <c r="AA36" s="5">
        <f t="shared" si="5"/>
        <v>40000</v>
      </c>
      <c r="AB36" s="9"/>
      <c r="AC36" s="1">
        <v>30</v>
      </c>
      <c r="AD36" s="2" t="s">
        <v>33</v>
      </c>
      <c r="AE36" s="5">
        <v>0</v>
      </c>
      <c r="AF36" s="5">
        <v>250000</v>
      </c>
      <c r="AG36" s="5">
        <v>0</v>
      </c>
      <c r="AH36" s="5">
        <f t="shared" si="6"/>
        <v>250000</v>
      </c>
      <c r="AI36" s="9"/>
      <c r="AJ36" s="1">
        <v>30</v>
      </c>
      <c r="AK36" s="2" t="s">
        <v>33</v>
      </c>
      <c r="AL36" s="5">
        <v>1</v>
      </c>
      <c r="AM36" s="5">
        <v>12000</v>
      </c>
      <c r="AN36" s="5">
        <v>0</v>
      </c>
      <c r="AO36" s="5">
        <f t="shared" si="7"/>
        <v>12000</v>
      </c>
      <c r="AP36" s="9"/>
      <c r="AQ36" s="1">
        <v>30</v>
      </c>
      <c r="AR36" s="2" t="s">
        <v>33</v>
      </c>
      <c r="AS36" s="5">
        <v>0</v>
      </c>
      <c r="AT36" s="5">
        <v>0</v>
      </c>
      <c r="AU36" s="5">
        <v>0</v>
      </c>
      <c r="AV36" s="5">
        <f t="shared" si="8"/>
        <v>0</v>
      </c>
      <c r="AW36" s="9"/>
      <c r="AX36" s="1">
        <v>30</v>
      </c>
      <c r="AY36" s="2" t="s">
        <v>33</v>
      </c>
      <c r="AZ36" s="5">
        <v>0</v>
      </c>
      <c r="BA36" s="5">
        <v>1211450</v>
      </c>
      <c r="BB36" s="5">
        <v>0</v>
      </c>
      <c r="BC36" s="5">
        <f t="shared" si="9"/>
        <v>1211450</v>
      </c>
      <c r="BD36" s="9"/>
      <c r="BE36" s="1">
        <v>30</v>
      </c>
      <c r="BF36" s="2" t="s">
        <v>33</v>
      </c>
      <c r="BG36" s="5">
        <v>0</v>
      </c>
      <c r="BH36" s="5">
        <f t="shared" si="10"/>
        <v>1614950</v>
      </c>
      <c r="BI36" s="5">
        <f t="shared" si="0"/>
        <v>0</v>
      </c>
      <c r="BJ36" s="5">
        <f t="shared" si="1"/>
        <v>1614950</v>
      </c>
      <c r="BK36" s="9"/>
    </row>
    <row r="37" spans="1:63" s="71" customFormat="1" ht="18.75">
      <c r="A37" s="183">
        <v>31</v>
      </c>
      <c r="B37" s="184" t="s">
        <v>34</v>
      </c>
      <c r="C37" s="185">
        <v>0</v>
      </c>
      <c r="D37" s="185">
        <v>0</v>
      </c>
      <c r="E37" s="185">
        <v>0</v>
      </c>
      <c r="F37" s="185">
        <f t="shared" si="2"/>
        <v>0</v>
      </c>
      <c r="G37" s="186"/>
      <c r="H37" s="187">
        <v>31</v>
      </c>
      <c r="I37" s="184" t="s">
        <v>34</v>
      </c>
      <c r="J37" s="185">
        <v>1</v>
      </c>
      <c r="K37" s="185">
        <v>101500</v>
      </c>
      <c r="L37" s="185">
        <v>0</v>
      </c>
      <c r="M37" s="185">
        <f t="shared" si="3"/>
        <v>101500</v>
      </c>
      <c r="N37" s="186"/>
      <c r="O37" s="187">
        <v>31</v>
      </c>
      <c r="P37" s="184" t="s">
        <v>34</v>
      </c>
      <c r="Q37" s="185"/>
      <c r="R37" s="185"/>
      <c r="S37" s="185">
        <v>0</v>
      </c>
      <c r="T37" s="185">
        <f t="shared" si="4"/>
        <v>0</v>
      </c>
      <c r="U37" s="186"/>
      <c r="V37" s="187">
        <v>31</v>
      </c>
      <c r="W37" s="184" t="s">
        <v>34</v>
      </c>
      <c r="X37" s="185">
        <v>25</v>
      </c>
      <c r="Y37" s="185">
        <v>40000</v>
      </c>
      <c r="Z37" s="185">
        <v>0</v>
      </c>
      <c r="AA37" s="185">
        <f t="shared" si="5"/>
        <v>40000</v>
      </c>
      <c r="AB37" s="186"/>
      <c r="AC37" s="187">
        <v>31</v>
      </c>
      <c r="AD37" s="184" t="s">
        <v>34</v>
      </c>
      <c r="AE37" s="185">
        <v>0</v>
      </c>
      <c r="AF37" s="185">
        <v>250000</v>
      </c>
      <c r="AG37" s="185">
        <v>0</v>
      </c>
      <c r="AH37" s="185">
        <f t="shared" si="6"/>
        <v>250000</v>
      </c>
      <c r="AI37" s="186"/>
      <c r="AJ37" s="187">
        <v>31</v>
      </c>
      <c r="AK37" s="184" t="s">
        <v>34</v>
      </c>
      <c r="AL37" s="185">
        <v>1</v>
      </c>
      <c r="AM37" s="185">
        <v>12000</v>
      </c>
      <c r="AN37" s="185">
        <v>0</v>
      </c>
      <c r="AO37" s="185">
        <f t="shared" si="7"/>
        <v>12000</v>
      </c>
      <c r="AP37" s="186"/>
      <c r="AQ37" s="187">
        <v>31</v>
      </c>
      <c r="AR37" s="184" t="s">
        <v>34</v>
      </c>
      <c r="AS37" s="185">
        <v>0</v>
      </c>
      <c r="AT37" s="185">
        <v>0</v>
      </c>
      <c r="AU37" s="185">
        <v>0</v>
      </c>
      <c r="AV37" s="185">
        <f t="shared" si="8"/>
        <v>0</v>
      </c>
      <c r="AW37" s="186"/>
      <c r="AX37" s="187">
        <v>31</v>
      </c>
      <c r="AY37" s="184" t="s">
        <v>34</v>
      </c>
      <c r="AZ37" s="185">
        <v>0</v>
      </c>
      <c r="BA37" s="185">
        <v>1511450</v>
      </c>
      <c r="BB37" s="185">
        <v>0</v>
      </c>
      <c r="BC37" s="185">
        <f t="shared" si="9"/>
        <v>1511450</v>
      </c>
      <c r="BD37" s="186"/>
      <c r="BE37" s="187">
        <v>31</v>
      </c>
      <c r="BF37" s="184" t="s">
        <v>34</v>
      </c>
      <c r="BG37" s="185">
        <v>0</v>
      </c>
      <c r="BH37" s="185">
        <f t="shared" si="10"/>
        <v>1914950</v>
      </c>
      <c r="BI37" s="185">
        <f t="shared" si="0"/>
        <v>0</v>
      </c>
      <c r="BJ37" s="185">
        <f t="shared" si="1"/>
        <v>1914950</v>
      </c>
      <c r="BK37" s="70"/>
    </row>
    <row r="38" spans="1:63" ht="15.75" hidden="1">
      <c r="A38" s="188">
        <v>32</v>
      </c>
      <c r="B38" s="189" t="s">
        <v>35</v>
      </c>
      <c r="C38" s="190">
        <v>0</v>
      </c>
      <c r="D38" s="190">
        <v>0</v>
      </c>
      <c r="E38" s="190">
        <v>0</v>
      </c>
      <c r="F38" s="190">
        <f t="shared" si="2"/>
        <v>0</v>
      </c>
      <c r="G38" s="191"/>
      <c r="H38" s="192">
        <v>32</v>
      </c>
      <c r="I38" s="189" t="s">
        <v>35</v>
      </c>
      <c r="J38" s="190">
        <v>5</v>
      </c>
      <c r="K38" s="190">
        <v>201500</v>
      </c>
      <c r="L38" s="190">
        <v>0</v>
      </c>
      <c r="M38" s="190">
        <f t="shared" si="3"/>
        <v>201500</v>
      </c>
      <c r="N38" s="191"/>
      <c r="O38" s="192">
        <v>32</v>
      </c>
      <c r="P38" s="189" t="s">
        <v>35</v>
      </c>
      <c r="Q38" s="190"/>
      <c r="R38" s="190"/>
      <c r="S38" s="190">
        <v>0</v>
      </c>
      <c r="T38" s="190">
        <f t="shared" si="4"/>
        <v>0</v>
      </c>
      <c r="U38" s="191"/>
      <c r="V38" s="192">
        <v>32</v>
      </c>
      <c r="W38" s="189" t="s">
        <v>35</v>
      </c>
      <c r="X38" s="190">
        <v>8</v>
      </c>
      <c r="Y38" s="190">
        <v>40000</v>
      </c>
      <c r="Z38" s="190">
        <v>0</v>
      </c>
      <c r="AA38" s="190">
        <f t="shared" si="5"/>
        <v>40000</v>
      </c>
      <c r="AB38" s="191"/>
      <c r="AC38" s="192">
        <v>32</v>
      </c>
      <c r="AD38" s="189" t="s">
        <v>35</v>
      </c>
      <c r="AE38" s="190">
        <v>0</v>
      </c>
      <c r="AF38" s="190">
        <v>250000</v>
      </c>
      <c r="AG38" s="190">
        <v>0</v>
      </c>
      <c r="AH38" s="190">
        <f t="shared" si="6"/>
        <v>250000</v>
      </c>
      <c r="AI38" s="191"/>
      <c r="AJ38" s="192">
        <v>32</v>
      </c>
      <c r="AK38" s="189" t="s">
        <v>35</v>
      </c>
      <c r="AL38" s="190">
        <v>1</v>
      </c>
      <c r="AM38" s="190">
        <v>12000</v>
      </c>
      <c r="AN38" s="190">
        <v>0</v>
      </c>
      <c r="AO38" s="190">
        <f t="shared" si="7"/>
        <v>12000</v>
      </c>
      <c r="AP38" s="191"/>
      <c r="AQ38" s="192">
        <v>32</v>
      </c>
      <c r="AR38" s="189" t="s">
        <v>35</v>
      </c>
      <c r="AS38" s="190">
        <v>0</v>
      </c>
      <c r="AT38" s="190">
        <v>0</v>
      </c>
      <c r="AU38" s="190">
        <v>0</v>
      </c>
      <c r="AV38" s="190">
        <f t="shared" si="8"/>
        <v>0</v>
      </c>
      <c r="AW38" s="191"/>
      <c r="AX38" s="192">
        <v>32</v>
      </c>
      <c r="AY38" s="189" t="s">
        <v>35</v>
      </c>
      <c r="AZ38" s="190">
        <v>0</v>
      </c>
      <c r="BA38" s="190">
        <v>436122</v>
      </c>
      <c r="BB38" s="190">
        <v>0</v>
      </c>
      <c r="BC38" s="190">
        <f t="shared" si="9"/>
        <v>436122</v>
      </c>
      <c r="BD38" s="191"/>
      <c r="BE38" s="192">
        <v>32</v>
      </c>
      <c r="BF38" s="189" t="s">
        <v>35</v>
      </c>
      <c r="BG38" s="190">
        <v>0</v>
      </c>
      <c r="BH38" s="190">
        <f t="shared" si="10"/>
        <v>939622</v>
      </c>
      <c r="BI38" s="190">
        <f t="shared" si="0"/>
        <v>0</v>
      </c>
      <c r="BJ38" s="190">
        <f t="shared" si="1"/>
        <v>939622</v>
      </c>
      <c r="BK38" s="9"/>
    </row>
    <row r="39" spans="1:63" ht="15.75" hidden="1">
      <c r="A39" s="188">
        <v>33</v>
      </c>
      <c r="B39" s="189" t="s">
        <v>36</v>
      </c>
      <c r="C39" s="190">
        <v>0</v>
      </c>
      <c r="D39" s="190">
        <v>0</v>
      </c>
      <c r="E39" s="190">
        <v>0</v>
      </c>
      <c r="F39" s="190">
        <f t="shared" si="2"/>
        <v>0</v>
      </c>
      <c r="G39" s="191"/>
      <c r="H39" s="192">
        <v>33</v>
      </c>
      <c r="I39" s="189" t="s">
        <v>36</v>
      </c>
      <c r="J39" s="190">
        <v>5</v>
      </c>
      <c r="K39" s="190">
        <v>201500</v>
      </c>
      <c r="L39" s="190">
        <v>0</v>
      </c>
      <c r="M39" s="190">
        <f t="shared" si="3"/>
        <v>201500</v>
      </c>
      <c r="N39" s="191"/>
      <c r="O39" s="192">
        <v>33</v>
      </c>
      <c r="P39" s="189" t="s">
        <v>36</v>
      </c>
      <c r="Q39" s="190"/>
      <c r="R39" s="190"/>
      <c r="S39" s="190">
        <v>0</v>
      </c>
      <c r="T39" s="190">
        <f t="shared" si="4"/>
        <v>0</v>
      </c>
      <c r="U39" s="191"/>
      <c r="V39" s="192">
        <v>33</v>
      </c>
      <c r="W39" s="189" t="s">
        <v>36</v>
      </c>
      <c r="X39" s="190">
        <v>6</v>
      </c>
      <c r="Y39" s="190">
        <v>40000</v>
      </c>
      <c r="Z39" s="190">
        <v>0</v>
      </c>
      <c r="AA39" s="190">
        <f t="shared" si="5"/>
        <v>40000</v>
      </c>
      <c r="AB39" s="191"/>
      <c r="AC39" s="192">
        <v>33</v>
      </c>
      <c r="AD39" s="189" t="s">
        <v>36</v>
      </c>
      <c r="AE39" s="190">
        <v>0</v>
      </c>
      <c r="AF39" s="190">
        <v>250000</v>
      </c>
      <c r="AG39" s="190">
        <v>0</v>
      </c>
      <c r="AH39" s="190">
        <f t="shared" si="6"/>
        <v>250000</v>
      </c>
      <c r="AI39" s="191"/>
      <c r="AJ39" s="192">
        <v>33</v>
      </c>
      <c r="AK39" s="189" t="s">
        <v>36</v>
      </c>
      <c r="AL39" s="190">
        <v>1</v>
      </c>
      <c r="AM39" s="190">
        <v>12000</v>
      </c>
      <c r="AN39" s="190">
        <v>0</v>
      </c>
      <c r="AO39" s="190">
        <f t="shared" si="7"/>
        <v>12000</v>
      </c>
      <c r="AP39" s="191"/>
      <c r="AQ39" s="192">
        <v>33</v>
      </c>
      <c r="AR39" s="189" t="s">
        <v>36</v>
      </c>
      <c r="AS39" s="190">
        <v>0</v>
      </c>
      <c r="AT39" s="190">
        <v>0</v>
      </c>
      <c r="AU39" s="190">
        <v>0</v>
      </c>
      <c r="AV39" s="190">
        <f t="shared" si="8"/>
        <v>0</v>
      </c>
      <c r="AW39" s="191"/>
      <c r="AX39" s="192">
        <v>33</v>
      </c>
      <c r="AY39" s="189" t="s">
        <v>36</v>
      </c>
      <c r="AZ39" s="190">
        <v>0</v>
      </c>
      <c r="BA39" s="190">
        <v>539206</v>
      </c>
      <c r="BB39" s="190">
        <v>0</v>
      </c>
      <c r="BC39" s="190">
        <f t="shared" si="9"/>
        <v>539206</v>
      </c>
      <c r="BD39" s="191"/>
      <c r="BE39" s="192">
        <v>33</v>
      </c>
      <c r="BF39" s="189" t="s">
        <v>36</v>
      </c>
      <c r="BG39" s="190">
        <v>0</v>
      </c>
      <c r="BH39" s="190">
        <f t="shared" si="10"/>
        <v>1042706</v>
      </c>
      <c r="BI39" s="190">
        <f t="shared" si="0"/>
        <v>0</v>
      </c>
      <c r="BJ39" s="190">
        <f t="shared" si="1"/>
        <v>1042706</v>
      </c>
      <c r="BK39" s="9"/>
    </row>
    <row r="40" spans="1:63" ht="15.75" hidden="1">
      <c r="A40" s="188">
        <v>34</v>
      </c>
      <c r="B40" s="189" t="s">
        <v>37</v>
      </c>
      <c r="C40" s="190">
        <v>0</v>
      </c>
      <c r="D40" s="190">
        <v>0</v>
      </c>
      <c r="E40" s="190">
        <v>0</v>
      </c>
      <c r="F40" s="190">
        <f t="shared" si="2"/>
        <v>0</v>
      </c>
      <c r="G40" s="191"/>
      <c r="H40" s="192">
        <v>34</v>
      </c>
      <c r="I40" s="189" t="s">
        <v>37</v>
      </c>
      <c r="J40" s="190">
        <v>15</v>
      </c>
      <c r="K40" s="190">
        <v>401500</v>
      </c>
      <c r="L40" s="190">
        <v>0</v>
      </c>
      <c r="M40" s="190">
        <f t="shared" si="3"/>
        <v>401500</v>
      </c>
      <c r="N40" s="191"/>
      <c r="O40" s="192">
        <v>34</v>
      </c>
      <c r="P40" s="189" t="s">
        <v>37</v>
      </c>
      <c r="Q40" s="190"/>
      <c r="R40" s="190"/>
      <c r="S40" s="190">
        <v>0</v>
      </c>
      <c r="T40" s="190">
        <f t="shared" si="4"/>
        <v>0</v>
      </c>
      <c r="U40" s="191"/>
      <c r="V40" s="192">
        <v>34</v>
      </c>
      <c r="W40" s="189" t="s">
        <v>37</v>
      </c>
      <c r="X40" s="190">
        <v>21</v>
      </c>
      <c r="Y40" s="190">
        <v>40000</v>
      </c>
      <c r="Z40" s="190">
        <v>0</v>
      </c>
      <c r="AA40" s="190">
        <f t="shared" si="5"/>
        <v>40000</v>
      </c>
      <c r="AB40" s="191"/>
      <c r="AC40" s="192">
        <v>34</v>
      </c>
      <c r="AD40" s="189" t="s">
        <v>37</v>
      </c>
      <c r="AE40" s="190">
        <v>0</v>
      </c>
      <c r="AF40" s="190">
        <v>250000</v>
      </c>
      <c r="AG40" s="190">
        <v>0</v>
      </c>
      <c r="AH40" s="190">
        <f t="shared" si="6"/>
        <v>250000</v>
      </c>
      <c r="AI40" s="191"/>
      <c r="AJ40" s="192">
        <v>34</v>
      </c>
      <c r="AK40" s="189" t="s">
        <v>37</v>
      </c>
      <c r="AL40" s="190">
        <v>1</v>
      </c>
      <c r="AM40" s="190">
        <v>12000</v>
      </c>
      <c r="AN40" s="190">
        <v>0</v>
      </c>
      <c r="AO40" s="190">
        <f t="shared" si="7"/>
        <v>12000</v>
      </c>
      <c r="AP40" s="191"/>
      <c r="AQ40" s="192">
        <v>34</v>
      </c>
      <c r="AR40" s="189" t="s">
        <v>37</v>
      </c>
      <c r="AS40" s="190">
        <v>0</v>
      </c>
      <c r="AT40" s="190">
        <v>0</v>
      </c>
      <c r="AU40" s="190">
        <v>0</v>
      </c>
      <c r="AV40" s="190">
        <f t="shared" si="8"/>
        <v>0</v>
      </c>
      <c r="AW40" s="191"/>
      <c r="AX40" s="192">
        <v>34</v>
      </c>
      <c r="AY40" s="189" t="s">
        <v>37</v>
      </c>
      <c r="AZ40" s="190">
        <v>0</v>
      </c>
      <c r="BA40" s="190">
        <v>1017618</v>
      </c>
      <c r="BB40" s="190">
        <v>0</v>
      </c>
      <c r="BC40" s="190">
        <f t="shared" si="9"/>
        <v>1017618</v>
      </c>
      <c r="BD40" s="191"/>
      <c r="BE40" s="192">
        <v>34</v>
      </c>
      <c r="BF40" s="189" t="s">
        <v>37</v>
      </c>
      <c r="BG40" s="190">
        <v>0</v>
      </c>
      <c r="BH40" s="190">
        <f t="shared" si="10"/>
        <v>1721118</v>
      </c>
      <c r="BI40" s="190">
        <f t="shared" si="0"/>
        <v>0</v>
      </c>
      <c r="BJ40" s="190">
        <f t="shared" si="1"/>
        <v>1721118</v>
      </c>
      <c r="BK40" s="9"/>
    </row>
    <row r="41" spans="1:63" ht="15.75" hidden="1">
      <c r="A41" s="188">
        <v>35</v>
      </c>
      <c r="B41" s="189" t="s">
        <v>38</v>
      </c>
      <c r="C41" s="190">
        <v>0</v>
      </c>
      <c r="D41" s="190">
        <v>0</v>
      </c>
      <c r="E41" s="190">
        <v>0</v>
      </c>
      <c r="F41" s="190">
        <f t="shared" si="2"/>
        <v>0</v>
      </c>
      <c r="G41" s="191"/>
      <c r="H41" s="192">
        <v>35</v>
      </c>
      <c r="I41" s="189" t="s">
        <v>38</v>
      </c>
      <c r="J41" s="190">
        <v>1</v>
      </c>
      <c r="K41" s="190">
        <v>101500</v>
      </c>
      <c r="L41" s="190">
        <v>0</v>
      </c>
      <c r="M41" s="190">
        <f t="shared" si="3"/>
        <v>101500</v>
      </c>
      <c r="N41" s="191"/>
      <c r="O41" s="192">
        <v>35</v>
      </c>
      <c r="P41" s="189" t="s">
        <v>38</v>
      </c>
      <c r="Q41" s="190"/>
      <c r="R41" s="190"/>
      <c r="S41" s="190">
        <v>0</v>
      </c>
      <c r="T41" s="190">
        <f t="shared" si="4"/>
        <v>0</v>
      </c>
      <c r="U41" s="191"/>
      <c r="V41" s="192">
        <v>35</v>
      </c>
      <c r="W41" s="189" t="s">
        <v>38</v>
      </c>
      <c r="X41" s="190">
        <v>24</v>
      </c>
      <c r="Y41" s="190">
        <v>40000</v>
      </c>
      <c r="Z41" s="190">
        <v>0</v>
      </c>
      <c r="AA41" s="190">
        <f t="shared" si="5"/>
        <v>40000</v>
      </c>
      <c r="AB41" s="191"/>
      <c r="AC41" s="192">
        <v>35</v>
      </c>
      <c r="AD41" s="189" t="s">
        <v>38</v>
      </c>
      <c r="AE41" s="190">
        <v>0</v>
      </c>
      <c r="AF41" s="190">
        <v>250000</v>
      </c>
      <c r="AG41" s="190">
        <v>0</v>
      </c>
      <c r="AH41" s="190">
        <f t="shared" si="6"/>
        <v>250000</v>
      </c>
      <c r="AI41" s="191"/>
      <c r="AJ41" s="192">
        <v>35</v>
      </c>
      <c r="AK41" s="189" t="s">
        <v>38</v>
      </c>
      <c r="AL41" s="190">
        <v>1</v>
      </c>
      <c r="AM41" s="190">
        <v>12000</v>
      </c>
      <c r="AN41" s="190">
        <v>0</v>
      </c>
      <c r="AO41" s="190">
        <f t="shared" si="7"/>
        <v>12000</v>
      </c>
      <c r="AP41" s="191"/>
      <c r="AQ41" s="192">
        <v>35</v>
      </c>
      <c r="AR41" s="189" t="s">
        <v>38</v>
      </c>
      <c r="AS41" s="190">
        <v>0</v>
      </c>
      <c r="AT41" s="190">
        <v>0</v>
      </c>
      <c r="AU41" s="190">
        <v>0</v>
      </c>
      <c r="AV41" s="190">
        <f t="shared" si="8"/>
        <v>0</v>
      </c>
      <c r="AW41" s="191"/>
      <c r="AX41" s="192">
        <v>35</v>
      </c>
      <c r="AY41" s="189" t="s">
        <v>38</v>
      </c>
      <c r="AZ41" s="190">
        <v>0</v>
      </c>
      <c r="BA41" s="190">
        <v>1256534</v>
      </c>
      <c r="BB41" s="190">
        <v>0</v>
      </c>
      <c r="BC41" s="190">
        <f t="shared" si="9"/>
        <v>1256534</v>
      </c>
      <c r="BD41" s="191"/>
      <c r="BE41" s="192">
        <v>35</v>
      </c>
      <c r="BF41" s="189" t="s">
        <v>38</v>
      </c>
      <c r="BG41" s="190">
        <v>0</v>
      </c>
      <c r="BH41" s="190">
        <f t="shared" si="10"/>
        <v>1660034</v>
      </c>
      <c r="BI41" s="190">
        <f t="shared" si="0"/>
        <v>0</v>
      </c>
      <c r="BJ41" s="190">
        <f t="shared" si="1"/>
        <v>1660034</v>
      </c>
      <c r="BK41" s="9"/>
    </row>
    <row r="42" spans="1:63" ht="15.75" hidden="1">
      <c r="A42" s="188">
        <v>36</v>
      </c>
      <c r="B42" s="189" t="s">
        <v>39</v>
      </c>
      <c r="C42" s="190">
        <v>0</v>
      </c>
      <c r="D42" s="190">
        <v>0</v>
      </c>
      <c r="E42" s="190">
        <v>0</v>
      </c>
      <c r="F42" s="190">
        <f t="shared" si="2"/>
        <v>0</v>
      </c>
      <c r="G42" s="191"/>
      <c r="H42" s="192">
        <v>36</v>
      </c>
      <c r="I42" s="189" t="s">
        <v>39</v>
      </c>
      <c r="J42" s="190">
        <v>1</v>
      </c>
      <c r="K42" s="190">
        <v>101500</v>
      </c>
      <c r="L42" s="190">
        <v>0</v>
      </c>
      <c r="M42" s="190">
        <f t="shared" si="3"/>
        <v>101500</v>
      </c>
      <c r="N42" s="191"/>
      <c r="O42" s="192">
        <v>36</v>
      </c>
      <c r="P42" s="189" t="s">
        <v>39</v>
      </c>
      <c r="Q42" s="190"/>
      <c r="R42" s="190"/>
      <c r="S42" s="190">
        <v>0</v>
      </c>
      <c r="T42" s="190">
        <f t="shared" si="4"/>
        <v>0</v>
      </c>
      <c r="U42" s="191"/>
      <c r="V42" s="192">
        <v>36</v>
      </c>
      <c r="W42" s="189" t="s">
        <v>39</v>
      </c>
      <c r="X42" s="190">
        <v>15</v>
      </c>
      <c r="Y42" s="190">
        <v>40000</v>
      </c>
      <c r="Z42" s="190">
        <v>0</v>
      </c>
      <c r="AA42" s="190">
        <f t="shared" si="5"/>
        <v>40000</v>
      </c>
      <c r="AB42" s="191"/>
      <c r="AC42" s="192">
        <v>36</v>
      </c>
      <c r="AD42" s="189" t="s">
        <v>39</v>
      </c>
      <c r="AE42" s="190">
        <v>0</v>
      </c>
      <c r="AF42" s="190">
        <v>250000</v>
      </c>
      <c r="AG42" s="190">
        <v>0</v>
      </c>
      <c r="AH42" s="190">
        <f t="shared" si="6"/>
        <v>250000</v>
      </c>
      <c r="AI42" s="191"/>
      <c r="AJ42" s="192">
        <v>36</v>
      </c>
      <c r="AK42" s="189" t="s">
        <v>39</v>
      </c>
      <c r="AL42" s="190">
        <v>1</v>
      </c>
      <c r="AM42" s="190">
        <v>12000</v>
      </c>
      <c r="AN42" s="190">
        <v>0</v>
      </c>
      <c r="AO42" s="190">
        <f t="shared" si="7"/>
        <v>12000</v>
      </c>
      <c r="AP42" s="191"/>
      <c r="AQ42" s="192">
        <v>36</v>
      </c>
      <c r="AR42" s="189" t="s">
        <v>39</v>
      </c>
      <c r="AS42" s="190">
        <v>0</v>
      </c>
      <c r="AT42" s="190">
        <v>0</v>
      </c>
      <c r="AU42" s="190">
        <v>0</v>
      </c>
      <c r="AV42" s="190">
        <f t="shared" si="8"/>
        <v>0</v>
      </c>
      <c r="AW42" s="191"/>
      <c r="AX42" s="192">
        <v>36</v>
      </c>
      <c r="AY42" s="189" t="s">
        <v>39</v>
      </c>
      <c r="AZ42" s="190">
        <v>0</v>
      </c>
      <c r="BA42" s="190">
        <v>726870</v>
      </c>
      <c r="BB42" s="190">
        <v>0</v>
      </c>
      <c r="BC42" s="190">
        <f t="shared" si="9"/>
        <v>726870</v>
      </c>
      <c r="BD42" s="191"/>
      <c r="BE42" s="192">
        <v>36</v>
      </c>
      <c r="BF42" s="189" t="s">
        <v>39</v>
      </c>
      <c r="BG42" s="190">
        <v>0</v>
      </c>
      <c r="BH42" s="190">
        <f t="shared" si="10"/>
        <v>1130370</v>
      </c>
      <c r="BI42" s="190">
        <f t="shared" si="0"/>
        <v>0</v>
      </c>
      <c r="BJ42" s="190">
        <f t="shared" si="1"/>
        <v>1130370</v>
      </c>
      <c r="BK42" s="9"/>
    </row>
    <row r="43" spans="1:63" ht="15.75" hidden="1">
      <c r="A43" s="188">
        <v>37</v>
      </c>
      <c r="B43" s="189" t="s">
        <v>40</v>
      </c>
      <c r="C43" s="190">
        <v>0</v>
      </c>
      <c r="D43" s="190">
        <v>0</v>
      </c>
      <c r="E43" s="190">
        <v>0</v>
      </c>
      <c r="F43" s="190">
        <f t="shared" si="2"/>
        <v>0</v>
      </c>
      <c r="G43" s="191"/>
      <c r="H43" s="192">
        <v>37</v>
      </c>
      <c r="I43" s="189" t="s">
        <v>40</v>
      </c>
      <c r="J43" s="190">
        <v>1</v>
      </c>
      <c r="K43" s="190">
        <v>101500</v>
      </c>
      <c r="L43" s="190">
        <v>0</v>
      </c>
      <c r="M43" s="190">
        <f t="shared" si="3"/>
        <v>101500</v>
      </c>
      <c r="N43" s="191"/>
      <c r="O43" s="192">
        <v>37</v>
      </c>
      <c r="P43" s="189" t="s">
        <v>40</v>
      </c>
      <c r="Q43" s="190"/>
      <c r="R43" s="190"/>
      <c r="S43" s="190">
        <v>0</v>
      </c>
      <c r="T43" s="190">
        <f t="shared" si="4"/>
        <v>0</v>
      </c>
      <c r="U43" s="191"/>
      <c r="V43" s="192">
        <v>37</v>
      </c>
      <c r="W43" s="189" t="s">
        <v>40</v>
      </c>
      <c r="X43" s="190">
        <v>22</v>
      </c>
      <c r="Y43" s="190">
        <v>40000</v>
      </c>
      <c r="Z43" s="190">
        <v>0</v>
      </c>
      <c r="AA43" s="190">
        <f t="shared" si="5"/>
        <v>40000</v>
      </c>
      <c r="AB43" s="191"/>
      <c r="AC43" s="192">
        <v>37</v>
      </c>
      <c r="AD43" s="189" t="s">
        <v>40</v>
      </c>
      <c r="AE43" s="190">
        <v>0</v>
      </c>
      <c r="AF43" s="190">
        <v>250000</v>
      </c>
      <c r="AG43" s="190">
        <v>0</v>
      </c>
      <c r="AH43" s="190">
        <f t="shared" si="6"/>
        <v>250000</v>
      </c>
      <c r="AI43" s="191"/>
      <c r="AJ43" s="192">
        <v>37</v>
      </c>
      <c r="AK43" s="189" t="s">
        <v>40</v>
      </c>
      <c r="AL43" s="190">
        <v>1</v>
      </c>
      <c r="AM43" s="190">
        <v>12000</v>
      </c>
      <c r="AN43" s="190">
        <v>0</v>
      </c>
      <c r="AO43" s="190">
        <f t="shared" si="7"/>
        <v>12000</v>
      </c>
      <c r="AP43" s="191"/>
      <c r="AQ43" s="192">
        <v>37</v>
      </c>
      <c r="AR43" s="189" t="s">
        <v>40</v>
      </c>
      <c r="AS43" s="190">
        <v>0</v>
      </c>
      <c r="AT43" s="190">
        <v>0</v>
      </c>
      <c r="AU43" s="190">
        <v>0</v>
      </c>
      <c r="AV43" s="190">
        <f t="shared" si="8"/>
        <v>0</v>
      </c>
      <c r="AW43" s="191"/>
      <c r="AX43" s="192">
        <v>37</v>
      </c>
      <c r="AY43" s="189" t="s">
        <v>40</v>
      </c>
      <c r="AZ43" s="190">
        <v>0</v>
      </c>
      <c r="BA43" s="190">
        <v>1366076</v>
      </c>
      <c r="BB43" s="190">
        <v>0</v>
      </c>
      <c r="BC43" s="190">
        <f t="shared" si="9"/>
        <v>1366076</v>
      </c>
      <c r="BD43" s="191"/>
      <c r="BE43" s="192">
        <v>37</v>
      </c>
      <c r="BF43" s="189" t="s">
        <v>40</v>
      </c>
      <c r="BG43" s="190">
        <v>0</v>
      </c>
      <c r="BH43" s="190">
        <f t="shared" si="10"/>
        <v>1769576</v>
      </c>
      <c r="BI43" s="190">
        <f t="shared" si="0"/>
        <v>0</v>
      </c>
      <c r="BJ43" s="190">
        <f t="shared" si="1"/>
        <v>1769576</v>
      </c>
      <c r="BK43" s="9"/>
    </row>
    <row r="44" spans="1:63" ht="15.75" hidden="1">
      <c r="A44" s="188">
        <v>38</v>
      </c>
      <c r="B44" s="189" t="s">
        <v>41</v>
      </c>
      <c r="C44" s="190">
        <v>0</v>
      </c>
      <c r="D44" s="190">
        <v>0</v>
      </c>
      <c r="E44" s="190">
        <v>0</v>
      </c>
      <c r="F44" s="190">
        <f t="shared" si="2"/>
        <v>0</v>
      </c>
      <c r="G44" s="191"/>
      <c r="H44" s="192">
        <v>38</v>
      </c>
      <c r="I44" s="189" t="s">
        <v>41</v>
      </c>
      <c r="J44" s="190">
        <v>0</v>
      </c>
      <c r="K44" s="190">
        <v>0</v>
      </c>
      <c r="L44" s="190">
        <v>0</v>
      </c>
      <c r="M44" s="190">
        <f t="shared" si="3"/>
        <v>0</v>
      </c>
      <c r="N44" s="191"/>
      <c r="O44" s="192">
        <v>38</v>
      </c>
      <c r="P44" s="189" t="s">
        <v>41</v>
      </c>
      <c r="Q44" s="190"/>
      <c r="R44" s="190"/>
      <c r="S44" s="190">
        <v>0</v>
      </c>
      <c r="T44" s="190">
        <f t="shared" si="4"/>
        <v>0</v>
      </c>
      <c r="U44" s="191"/>
      <c r="V44" s="192">
        <v>38</v>
      </c>
      <c r="W44" s="189" t="s">
        <v>41</v>
      </c>
      <c r="X44" s="190">
        <v>23</v>
      </c>
      <c r="Y44" s="190">
        <v>40000</v>
      </c>
      <c r="Z44" s="190">
        <v>0</v>
      </c>
      <c r="AA44" s="190">
        <f t="shared" si="5"/>
        <v>40000</v>
      </c>
      <c r="AB44" s="191"/>
      <c r="AC44" s="192">
        <v>38</v>
      </c>
      <c r="AD44" s="189" t="s">
        <v>41</v>
      </c>
      <c r="AE44" s="190">
        <v>0</v>
      </c>
      <c r="AF44" s="190">
        <v>250000</v>
      </c>
      <c r="AG44" s="190">
        <v>0</v>
      </c>
      <c r="AH44" s="190">
        <f t="shared" si="6"/>
        <v>250000</v>
      </c>
      <c r="AI44" s="191"/>
      <c r="AJ44" s="192">
        <v>38</v>
      </c>
      <c r="AK44" s="189" t="s">
        <v>41</v>
      </c>
      <c r="AL44" s="190">
        <v>1</v>
      </c>
      <c r="AM44" s="190">
        <v>12000</v>
      </c>
      <c r="AN44" s="190">
        <v>0</v>
      </c>
      <c r="AO44" s="190">
        <f t="shared" si="7"/>
        <v>12000</v>
      </c>
      <c r="AP44" s="191"/>
      <c r="AQ44" s="192">
        <v>38</v>
      </c>
      <c r="AR44" s="189" t="s">
        <v>41</v>
      </c>
      <c r="AS44" s="190">
        <v>0</v>
      </c>
      <c r="AT44" s="190">
        <v>0</v>
      </c>
      <c r="AU44" s="190">
        <v>0</v>
      </c>
      <c r="AV44" s="190">
        <f t="shared" si="8"/>
        <v>0</v>
      </c>
      <c r="AW44" s="191"/>
      <c r="AX44" s="192">
        <v>38</v>
      </c>
      <c r="AY44" s="189" t="s">
        <v>41</v>
      </c>
      <c r="AZ44" s="190">
        <v>0</v>
      </c>
      <c r="BA44" s="190">
        <v>1066178</v>
      </c>
      <c r="BB44" s="190">
        <v>0</v>
      </c>
      <c r="BC44" s="190">
        <f t="shared" si="9"/>
        <v>1066178</v>
      </c>
      <c r="BD44" s="191"/>
      <c r="BE44" s="192">
        <v>38</v>
      </c>
      <c r="BF44" s="189" t="s">
        <v>41</v>
      </c>
      <c r="BG44" s="190">
        <v>0</v>
      </c>
      <c r="BH44" s="190">
        <f t="shared" si="10"/>
        <v>1368178</v>
      </c>
      <c r="BI44" s="190">
        <f t="shared" si="0"/>
        <v>0</v>
      </c>
      <c r="BJ44" s="190">
        <f t="shared" si="1"/>
        <v>1368178</v>
      </c>
      <c r="BK44" s="9"/>
    </row>
    <row r="45" spans="1:63" ht="15.75" hidden="1">
      <c r="A45" s="188">
        <v>39</v>
      </c>
      <c r="B45" s="189" t="s">
        <v>56</v>
      </c>
      <c r="C45" s="190">
        <v>0</v>
      </c>
      <c r="D45" s="190">
        <v>0</v>
      </c>
      <c r="E45" s="190">
        <v>0</v>
      </c>
      <c r="F45" s="190">
        <f t="shared" si="2"/>
        <v>0</v>
      </c>
      <c r="G45" s="191"/>
      <c r="H45" s="192">
        <v>39</v>
      </c>
      <c r="I45" s="189" t="s">
        <v>56</v>
      </c>
      <c r="J45" s="190">
        <v>0</v>
      </c>
      <c r="K45" s="190">
        <v>0</v>
      </c>
      <c r="L45" s="190">
        <v>0</v>
      </c>
      <c r="M45" s="190">
        <f t="shared" si="3"/>
        <v>0</v>
      </c>
      <c r="N45" s="191"/>
      <c r="O45" s="192">
        <v>39</v>
      </c>
      <c r="P45" s="189" t="s">
        <v>56</v>
      </c>
      <c r="Q45" s="190"/>
      <c r="R45" s="190"/>
      <c r="S45" s="190">
        <v>0</v>
      </c>
      <c r="T45" s="190">
        <f t="shared" si="4"/>
        <v>0</v>
      </c>
      <c r="U45" s="191"/>
      <c r="V45" s="192">
        <v>39</v>
      </c>
      <c r="W45" s="189" t="s">
        <v>56</v>
      </c>
      <c r="X45" s="190">
        <v>0</v>
      </c>
      <c r="Y45" s="190">
        <v>10000</v>
      </c>
      <c r="Z45" s="190">
        <v>0</v>
      </c>
      <c r="AA45" s="190">
        <f t="shared" si="5"/>
        <v>10000</v>
      </c>
      <c r="AB45" s="191"/>
      <c r="AC45" s="192">
        <v>39</v>
      </c>
      <c r="AD45" s="189" t="s">
        <v>56</v>
      </c>
      <c r="AE45" s="190">
        <v>0</v>
      </c>
      <c r="AF45" s="190">
        <v>0</v>
      </c>
      <c r="AG45" s="190">
        <v>0</v>
      </c>
      <c r="AH45" s="190">
        <f t="shared" si="6"/>
        <v>0</v>
      </c>
      <c r="AI45" s="191"/>
      <c r="AJ45" s="192">
        <v>39</v>
      </c>
      <c r="AK45" s="189" t="s">
        <v>56</v>
      </c>
      <c r="AL45" s="190">
        <v>0</v>
      </c>
      <c r="AM45" s="190">
        <v>0</v>
      </c>
      <c r="AN45" s="190">
        <v>0</v>
      </c>
      <c r="AO45" s="190">
        <f t="shared" si="7"/>
        <v>0</v>
      </c>
      <c r="AP45" s="191"/>
      <c r="AQ45" s="192">
        <v>39</v>
      </c>
      <c r="AR45" s="189" t="s">
        <v>56</v>
      </c>
      <c r="AS45" s="190">
        <v>0</v>
      </c>
      <c r="AT45" s="190">
        <v>0</v>
      </c>
      <c r="AU45" s="190">
        <v>0</v>
      </c>
      <c r="AV45" s="190">
        <f t="shared" si="8"/>
        <v>0</v>
      </c>
      <c r="AW45" s="191"/>
      <c r="AX45" s="192">
        <v>39</v>
      </c>
      <c r="AY45" s="189" t="s">
        <v>56</v>
      </c>
      <c r="AZ45" s="190">
        <v>0</v>
      </c>
      <c r="BA45" s="190">
        <v>0</v>
      </c>
      <c r="BB45" s="190">
        <v>0</v>
      </c>
      <c r="BC45" s="190">
        <f t="shared" si="9"/>
        <v>0</v>
      </c>
      <c r="BD45" s="191"/>
      <c r="BE45" s="192">
        <v>39</v>
      </c>
      <c r="BF45" s="189" t="s">
        <v>56</v>
      </c>
      <c r="BG45" s="190">
        <v>0</v>
      </c>
      <c r="BH45" s="190">
        <f t="shared" si="10"/>
        <v>10000</v>
      </c>
      <c r="BI45" s="190">
        <f t="shared" si="0"/>
        <v>0</v>
      </c>
      <c r="BJ45" s="190">
        <f t="shared" si="1"/>
        <v>10000</v>
      </c>
      <c r="BK45" s="9"/>
    </row>
    <row r="46" spans="1:63" ht="15.75" hidden="1">
      <c r="A46" s="188">
        <v>40</v>
      </c>
      <c r="B46" s="189" t="s">
        <v>57</v>
      </c>
      <c r="C46" s="190">
        <v>0</v>
      </c>
      <c r="D46" s="190">
        <v>0</v>
      </c>
      <c r="E46" s="190">
        <v>0</v>
      </c>
      <c r="F46" s="190">
        <f t="shared" si="2"/>
        <v>0</v>
      </c>
      <c r="G46" s="191"/>
      <c r="H46" s="192">
        <v>40</v>
      </c>
      <c r="I46" s="189" t="s">
        <v>57</v>
      </c>
      <c r="J46" s="190">
        <v>0</v>
      </c>
      <c r="K46" s="190">
        <v>0</v>
      </c>
      <c r="L46" s="190">
        <v>0</v>
      </c>
      <c r="M46" s="190">
        <f t="shared" si="3"/>
        <v>0</v>
      </c>
      <c r="N46" s="191"/>
      <c r="O46" s="192">
        <v>40</v>
      </c>
      <c r="P46" s="189" t="s">
        <v>57</v>
      </c>
      <c r="Q46" s="190"/>
      <c r="R46" s="190"/>
      <c r="S46" s="190">
        <v>0</v>
      </c>
      <c r="T46" s="190">
        <f t="shared" si="4"/>
        <v>0</v>
      </c>
      <c r="U46" s="191"/>
      <c r="V46" s="192">
        <v>40</v>
      </c>
      <c r="W46" s="189" t="s">
        <v>57</v>
      </c>
      <c r="X46" s="190">
        <v>0</v>
      </c>
      <c r="Y46" s="190">
        <v>10000</v>
      </c>
      <c r="Z46" s="190">
        <v>0</v>
      </c>
      <c r="AA46" s="190">
        <f t="shared" si="5"/>
        <v>10000</v>
      </c>
      <c r="AB46" s="191"/>
      <c r="AC46" s="192">
        <v>40</v>
      </c>
      <c r="AD46" s="189" t="s">
        <v>57</v>
      </c>
      <c r="AE46" s="190">
        <v>0</v>
      </c>
      <c r="AF46" s="190">
        <v>0</v>
      </c>
      <c r="AG46" s="190">
        <v>0</v>
      </c>
      <c r="AH46" s="190">
        <f t="shared" si="6"/>
        <v>0</v>
      </c>
      <c r="AI46" s="191"/>
      <c r="AJ46" s="192">
        <v>40</v>
      </c>
      <c r="AK46" s="189" t="s">
        <v>57</v>
      </c>
      <c r="AL46" s="190">
        <v>0</v>
      </c>
      <c r="AM46" s="190">
        <v>0</v>
      </c>
      <c r="AN46" s="190">
        <v>0</v>
      </c>
      <c r="AO46" s="190">
        <f t="shared" si="7"/>
        <v>0</v>
      </c>
      <c r="AP46" s="191"/>
      <c r="AQ46" s="192">
        <v>40</v>
      </c>
      <c r="AR46" s="189" t="s">
        <v>57</v>
      </c>
      <c r="AS46" s="190">
        <v>0</v>
      </c>
      <c r="AT46" s="190">
        <v>0</v>
      </c>
      <c r="AU46" s="190">
        <v>0</v>
      </c>
      <c r="AV46" s="190">
        <f t="shared" si="8"/>
        <v>0</v>
      </c>
      <c r="AW46" s="191"/>
      <c r="AX46" s="192">
        <v>40</v>
      </c>
      <c r="AY46" s="189" t="s">
        <v>57</v>
      </c>
      <c r="AZ46" s="190">
        <v>0</v>
      </c>
      <c r="BA46" s="190">
        <v>0</v>
      </c>
      <c r="BB46" s="190">
        <v>0</v>
      </c>
      <c r="BC46" s="190">
        <f t="shared" si="9"/>
        <v>0</v>
      </c>
      <c r="BD46" s="191"/>
      <c r="BE46" s="192">
        <v>40</v>
      </c>
      <c r="BF46" s="189" t="s">
        <v>57</v>
      </c>
      <c r="BG46" s="190">
        <v>0</v>
      </c>
      <c r="BH46" s="190">
        <f t="shared" si="10"/>
        <v>10000</v>
      </c>
      <c r="BI46" s="190">
        <f t="shared" si="0"/>
        <v>0</v>
      </c>
      <c r="BJ46" s="190">
        <f t="shared" si="1"/>
        <v>10000</v>
      </c>
      <c r="BK46" s="9"/>
    </row>
    <row r="47" spans="1:63" ht="15.75" hidden="1">
      <c r="A47" s="188">
        <v>41</v>
      </c>
      <c r="B47" s="189" t="s">
        <v>58</v>
      </c>
      <c r="C47" s="190">
        <v>0</v>
      </c>
      <c r="D47" s="190">
        <v>0</v>
      </c>
      <c r="E47" s="190">
        <v>0</v>
      </c>
      <c r="F47" s="190">
        <f t="shared" si="2"/>
        <v>0</v>
      </c>
      <c r="G47" s="191"/>
      <c r="H47" s="192">
        <v>41</v>
      </c>
      <c r="I47" s="189" t="s">
        <v>58</v>
      </c>
      <c r="J47" s="190">
        <v>0</v>
      </c>
      <c r="K47" s="190">
        <v>0</v>
      </c>
      <c r="L47" s="190">
        <v>0</v>
      </c>
      <c r="M47" s="190">
        <f t="shared" si="3"/>
        <v>0</v>
      </c>
      <c r="N47" s="191"/>
      <c r="O47" s="192">
        <v>41</v>
      </c>
      <c r="P47" s="189" t="s">
        <v>58</v>
      </c>
      <c r="Q47" s="190"/>
      <c r="R47" s="190"/>
      <c r="S47" s="190">
        <v>0</v>
      </c>
      <c r="T47" s="190">
        <f t="shared" si="4"/>
        <v>0</v>
      </c>
      <c r="U47" s="191"/>
      <c r="V47" s="192">
        <v>41</v>
      </c>
      <c r="W47" s="189" t="s">
        <v>58</v>
      </c>
      <c r="X47" s="190">
        <v>0</v>
      </c>
      <c r="Y47" s="190">
        <v>10000</v>
      </c>
      <c r="Z47" s="190">
        <v>0</v>
      </c>
      <c r="AA47" s="190">
        <f t="shared" si="5"/>
        <v>10000</v>
      </c>
      <c r="AB47" s="191"/>
      <c r="AC47" s="192">
        <v>41</v>
      </c>
      <c r="AD47" s="189" t="s">
        <v>58</v>
      </c>
      <c r="AE47" s="190">
        <v>0</v>
      </c>
      <c r="AF47" s="190">
        <v>0</v>
      </c>
      <c r="AG47" s="190">
        <v>0</v>
      </c>
      <c r="AH47" s="190">
        <f t="shared" si="6"/>
        <v>0</v>
      </c>
      <c r="AI47" s="191"/>
      <c r="AJ47" s="192">
        <v>41</v>
      </c>
      <c r="AK47" s="189" t="s">
        <v>58</v>
      </c>
      <c r="AL47" s="190">
        <v>0</v>
      </c>
      <c r="AM47" s="190">
        <v>0</v>
      </c>
      <c r="AN47" s="190">
        <v>0</v>
      </c>
      <c r="AO47" s="190">
        <f t="shared" si="7"/>
        <v>0</v>
      </c>
      <c r="AP47" s="191"/>
      <c r="AQ47" s="192">
        <v>41</v>
      </c>
      <c r="AR47" s="189" t="s">
        <v>58</v>
      </c>
      <c r="AS47" s="190">
        <v>0</v>
      </c>
      <c r="AT47" s="190">
        <v>0</v>
      </c>
      <c r="AU47" s="190">
        <v>0</v>
      </c>
      <c r="AV47" s="190">
        <f t="shared" si="8"/>
        <v>0</v>
      </c>
      <c r="AW47" s="191"/>
      <c r="AX47" s="192">
        <v>41</v>
      </c>
      <c r="AY47" s="189" t="s">
        <v>58</v>
      </c>
      <c r="AZ47" s="190">
        <v>0</v>
      </c>
      <c r="BA47" s="190">
        <v>0</v>
      </c>
      <c r="BB47" s="190">
        <v>0</v>
      </c>
      <c r="BC47" s="190">
        <f t="shared" si="9"/>
        <v>0</v>
      </c>
      <c r="BD47" s="191"/>
      <c r="BE47" s="192">
        <v>41</v>
      </c>
      <c r="BF47" s="189" t="s">
        <v>58</v>
      </c>
      <c r="BG47" s="190">
        <v>0</v>
      </c>
      <c r="BH47" s="190">
        <f t="shared" si="10"/>
        <v>10000</v>
      </c>
      <c r="BI47" s="190">
        <f t="shared" si="0"/>
        <v>0</v>
      </c>
      <c r="BJ47" s="190">
        <f t="shared" si="1"/>
        <v>10000</v>
      </c>
      <c r="BK47" s="9"/>
    </row>
    <row r="48" spans="1:63" ht="15.75" hidden="1">
      <c r="A48" s="188">
        <v>42</v>
      </c>
      <c r="B48" s="189" t="s">
        <v>59</v>
      </c>
      <c r="C48" s="190">
        <v>0</v>
      </c>
      <c r="D48" s="190">
        <v>0</v>
      </c>
      <c r="E48" s="190">
        <v>0</v>
      </c>
      <c r="F48" s="190">
        <f t="shared" si="2"/>
        <v>0</v>
      </c>
      <c r="G48" s="191"/>
      <c r="H48" s="192">
        <v>42</v>
      </c>
      <c r="I48" s="189" t="s">
        <v>59</v>
      </c>
      <c r="J48" s="190">
        <v>0</v>
      </c>
      <c r="K48" s="190">
        <v>0</v>
      </c>
      <c r="L48" s="190">
        <v>0</v>
      </c>
      <c r="M48" s="190">
        <f t="shared" si="3"/>
        <v>0</v>
      </c>
      <c r="N48" s="191"/>
      <c r="O48" s="192">
        <v>42</v>
      </c>
      <c r="P48" s="189" t="s">
        <v>59</v>
      </c>
      <c r="Q48" s="190"/>
      <c r="R48" s="190"/>
      <c r="S48" s="190">
        <v>0</v>
      </c>
      <c r="T48" s="190">
        <f t="shared" si="4"/>
        <v>0</v>
      </c>
      <c r="U48" s="191"/>
      <c r="V48" s="192">
        <v>42</v>
      </c>
      <c r="W48" s="189" t="s">
        <v>59</v>
      </c>
      <c r="X48" s="190">
        <v>0</v>
      </c>
      <c r="Y48" s="190">
        <v>10000</v>
      </c>
      <c r="Z48" s="190">
        <v>0</v>
      </c>
      <c r="AA48" s="190">
        <f t="shared" si="5"/>
        <v>10000</v>
      </c>
      <c r="AB48" s="191"/>
      <c r="AC48" s="192">
        <v>42</v>
      </c>
      <c r="AD48" s="189" t="s">
        <v>59</v>
      </c>
      <c r="AE48" s="190">
        <v>0</v>
      </c>
      <c r="AF48" s="190">
        <v>0</v>
      </c>
      <c r="AG48" s="190">
        <v>0</v>
      </c>
      <c r="AH48" s="190">
        <f t="shared" si="6"/>
        <v>0</v>
      </c>
      <c r="AI48" s="191"/>
      <c r="AJ48" s="192">
        <v>42</v>
      </c>
      <c r="AK48" s="189" t="s">
        <v>59</v>
      </c>
      <c r="AL48" s="190">
        <v>0</v>
      </c>
      <c r="AM48" s="190">
        <v>0</v>
      </c>
      <c r="AN48" s="190">
        <v>0</v>
      </c>
      <c r="AO48" s="190">
        <f t="shared" si="7"/>
        <v>0</v>
      </c>
      <c r="AP48" s="191"/>
      <c r="AQ48" s="192">
        <v>42</v>
      </c>
      <c r="AR48" s="189" t="s">
        <v>59</v>
      </c>
      <c r="AS48" s="190">
        <v>0</v>
      </c>
      <c r="AT48" s="190">
        <v>0</v>
      </c>
      <c r="AU48" s="190">
        <v>0</v>
      </c>
      <c r="AV48" s="190">
        <f t="shared" si="8"/>
        <v>0</v>
      </c>
      <c r="AW48" s="191"/>
      <c r="AX48" s="192">
        <v>42</v>
      </c>
      <c r="AY48" s="189" t="s">
        <v>59</v>
      </c>
      <c r="AZ48" s="190">
        <v>0</v>
      </c>
      <c r="BA48" s="190">
        <v>0</v>
      </c>
      <c r="BB48" s="190">
        <v>0</v>
      </c>
      <c r="BC48" s="190">
        <f t="shared" si="9"/>
        <v>0</v>
      </c>
      <c r="BD48" s="191"/>
      <c r="BE48" s="192">
        <v>42</v>
      </c>
      <c r="BF48" s="189" t="s">
        <v>59</v>
      </c>
      <c r="BG48" s="190">
        <v>0</v>
      </c>
      <c r="BH48" s="190">
        <f t="shared" si="10"/>
        <v>10000</v>
      </c>
      <c r="BI48" s="190">
        <f t="shared" si="0"/>
        <v>0</v>
      </c>
      <c r="BJ48" s="190">
        <f t="shared" si="1"/>
        <v>10000</v>
      </c>
      <c r="BK48" s="9"/>
    </row>
    <row r="49" spans="1:63" ht="15.75" hidden="1">
      <c r="A49" s="188">
        <v>43</v>
      </c>
      <c r="B49" s="189" t="s">
        <v>60</v>
      </c>
      <c r="C49" s="190">
        <v>0</v>
      </c>
      <c r="D49" s="190">
        <v>0</v>
      </c>
      <c r="E49" s="190">
        <v>0</v>
      </c>
      <c r="F49" s="190">
        <f t="shared" si="2"/>
        <v>0</v>
      </c>
      <c r="G49" s="191"/>
      <c r="H49" s="192">
        <v>43</v>
      </c>
      <c r="I49" s="189" t="s">
        <v>60</v>
      </c>
      <c r="J49" s="190">
        <v>0</v>
      </c>
      <c r="K49" s="190">
        <v>0</v>
      </c>
      <c r="L49" s="190">
        <v>0</v>
      </c>
      <c r="M49" s="190">
        <f t="shared" si="3"/>
        <v>0</v>
      </c>
      <c r="N49" s="191"/>
      <c r="O49" s="192">
        <v>43</v>
      </c>
      <c r="P49" s="189" t="s">
        <v>60</v>
      </c>
      <c r="Q49" s="190"/>
      <c r="R49" s="190"/>
      <c r="S49" s="190">
        <v>0</v>
      </c>
      <c r="T49" s="190">
        <f t="shared" si="4"/>
        <v>0</v>
      </c>
      <c r="U49" s="191"/>
      <c r="V49" s="192">
        <v>43</v>
      </c>
      <c r="W49" s="189" t="s">
        <v>60</v>
      </c>
      <c r="X49" s="190">
        <v>0</v>
      </c>
      <c r="Y49" s="190">
        <v>10000</v>
      </c>
      <c r="Z49" s="190">
        <v>0</v>
      </c>
      <c r="AA49" s="190">
        <f t="shared" si="5"/>
        <v>10000</v>
      </c>
      <c r="AB49" s="191"/>
      <c r="AC49" s="192">
        <v>43</v>
      </c>
      <c r="AD49" s="189" t="s">
        <v>60</v>
      </c>
      <c r="AE49" s="190">
        <v>0</v>
      </c>
      <c r="AF49" s="190">
        <v>0</v>
      </c>
      <c r="AG49" s="190">
        <v>0</v>
      </c>
      <c r="AH49" s="190">
        <f t="shared" si="6"/>
        <v>0</v>
      </c>
      <c r="AI49" s="191"/>
      <c r="AJ49" s="192">
        <v>43</v>
      </c>
      <c r="AK49" s="189" t="s">
        <v>60</v>
      </c>
      <c r="AL49" s="190">
        <v>0</v>
      </c>
      <c r="AM49" s="190">
        <v>0</v>
      </c>
      <c r="AN49" s="190">
        <v>0</v>
      </c>
      <c r="AO49" s="190">
        <f t="shared" si="7"/>
        <v>0</v>
      </c>
      <c r="AP49" s="191"/>
      <c r="AQ49" s="192">
        <v>43</v>
      </c>
      <c r="AR49" s="189" t="s">
        <v>60</v>
      </c>
      <c r="AS49" s="190">
        <v>0</v>
      </c>
      <c r="AT49" s="190">
        <v>0</v>
      </c>
      <c r="AU49" s="190">
        <v>0</v>
      </c>
      <c r="AV49" s="190">
        <f t="shared" si="8"/>
        <v>0</v>
      </c>
      <c r="AW49" s="191"/>
      <c r="AX49" s="192">
        <v>43</v>
      </c>
      <c r="AY49" s="189" t="s">
        <v>60</v>
      </c>
      <c r="AZ49" s="190">
        <v>0</v>
      </c>
      <c r="BA49" s="190">
        <v>0</v>
      </c>
      <c r="BB49" s="190">
        <v>0</v>
      </c>
      <c r="BC49" s="190">
        <f t="shared" si="9"/>
        <v>0</v>
      </c>
      <c r="BD49" s="191"/>
      <c r="BE49" s="192">
        <v>43</v>
      </c>
      <c r="BF49" s="189" t="s">
        <v>60</v>
      </c>
      <c r="BG49" s="190">
        <v>0</v>
      </c>
      <c r="BH49" s="190">
        <f t="shared" si="10"/>
        <v>10000</v>
      </c>
      <c r="BI49" s="190">
        <f t="shared" si="0"/>
        <v>0</v>
      </c>
      <c r="BJ49" s="190">
        <f t="shared" si="1"/>
        <v>10000</v>
      </c>
      <c r="BK49" s="9"/>
    </row>
    <row r="50" spans="1:63" ht="15.75" hidden="1">
      <c r="A50" s="188">
        <v>44</v>
      </c>
      <c r="B50" s="189" t="s">
        <v>61</v>
      </c>
      <c r="C50" s="190">
        <v>0</v>
      </c>
      <c r="D50" s="190">
        <v>0</v>
      </c>
      <c r="E50" s="190">
        <v>0</v>
      </c>
      <c r="F50" s="190">
        <f t="shared" si="2"/>
        <v>0</v>
      </c>
      <c r="G50" s="191"/>
      <c r="H50" s="192">
        <v>44</v>
      </c>
      <c r="I50" s="189" t="s">
        <v>61</v>
      </c>
      <c r="J50" s="190">
        <v>0</v>
      </c>
      <c r="K50" s="190">
        <v>0</v>
      </c>
      <c r="L50" s="190">
        <v>0</v>
      </c>
      <c r="M50" s="190">
        <f t="shared" si="3"/>
        <v>0</v>
      </c>
      <c r="N50" s="191"/>
      <c r="O50" s="192">
        <v>44</v>
      </c>
      <c r="P50" s="189" t="s">
        <v>61</v>
      </c>
      <c r="Q50" s="190"/>
      <c r="R50" s="190"/>
      <c r="S50" s="190">
        <v>0</v>
      </c>
      <c r="T50" s="190">
        <f t="shared" si="4"/>
        <v>0</v>
      </c>
      <c r="U50" s="191"/>
      <c r="V50" s="192">
        <v>44</v>
      </c>
      <c r="W50" s="189" t="s">
        <v>61</v>
      </c>
      <c r="X50" s="190">
        <v>0</v>
      </c>
      <c r="Y50" s="190">
        <v>10000</v>
      </c>
      <c r="Z50" s="190">
        <v>0</v>
      </c>
      <c r="AA50" s="190">
        <f t="shared" si="5"/>
        <v>10000</v>
      </c>
      <c r="AB50" s="191"/>
      <c r="AC50" s="192">
        <v>44</v>
      </c>
      <c r="AD50" s="189" t="s">
        <v>61</v>
      </c>
      <c r="AE50" s="190">
        <v>0</v>
      </c>
      <c r="AF50" s="190">
        <v>0</v>
      </c>
      <c r="AG50" s="190">
        <v>0</v>
      </c>
      <c r="AH50" s="190">
        <f t="shared" si="6"/>
        <v>0</v>
      </c>
      <c r="AI50" s="191"/>
      <c r="AJ50" s="192">
        <v>44</v>
      </c>
      <c r="AK50" s="189" t="s">
        <v>61</v>
      </c>
      <c r="AL50" s="190">
        <v>0</v>
      </c>
      <c r="AM50" s="190">
        <v>0</v>
      </c>
      <c r="AN50" s="190">
        <v>0</v>
      </c>
      <c r="AO50" s="190">
        <f t="shared" si="7"/>
        <v>0</v>
      </c>
      <c r="AP50" s="191"/>
      <c r="AQ50" s="192">
        <v>44</v>
      </c>
      <c r="AR50" s="189" t="s">
        <v>61</v>
      </c>
      <c r="AS50" s="190">
        <v>0</v>
      </c>
      <c r="AT50" s="190">
        <v>0</v>
      </c>
      <c r="AU50" s="190">
        <v>0</v>
      </c>
      <c r="AV50" s="190">
        <f t="shared" si="8"/>
        <v>0</v>
      </c>
      <c r="AW50" s="191"/>
      <c r="AX50" s="192">
        <v>44</v>
      </c>
      <c r="AY50" s="189" t="s">
        <v>61</v>
      </c>
      <c r="AZ50" s="190">
        <v>0</v>
      </c>
      <c r="BA50" s="190">
        <v>0</v>
      </c>
      <c r="BB50" s="190">
        <v>0</v>
      </c>
      <c r="BC50" s="190">
        <f t="shared" si="9"/>
        <v>0</v>
      </c>
      <c r="BD50" s="191"/>
      <c r="BE50" s="192">
        <v>44</v>
      </c>
      <c r="BF50" s="189" t="s">
        <v>61</v>
      </c>
      <c r="BG50" s="190">
        <v>0</v>
      </c>
      <c r="BH50" s="190">
        <f t="shared" si="10"/>
        <v>10000</v>
      </c>
      <c r="BI50" s="190">
        <f t="shared" si="0"/>
        <v>0</v>
      </c>
      <c r="BJ50" s="190">
        <f t="shared" si="1"/>
        <v>10000</v>
      </c>
      <c r="BK50" s="9"/>
    </row>
    <row r="51" spans="1:63" ht="15.75" hidden="1">
      <c r="A51" s="188">
        <v>45</v>
      </c>
      <c r="B51" s="189" t="s">
        <v>62</v>
      </c>
      <c r="C51" s="190">
        <v>0</v>
      </c>
      <c r="D51" s="190">
        <v>0</v>
      </c>
      <c r="E51" s="190">
        <v>0</v>
      </c>
      <c r="F51" s="190">
        <f t="shared" si="2"/>
        <v>0</v>
      </c>
      <c r="G51" s="191"/>
      <c r="H51" s="192">
        <v>45</v>
      </c>
      <c r="I51" s="189" t="s">
        <v>62</v>
      </c>
      <c r="J51" s="190">
        <v>0</v>
      </c>
      <c r="K51" s="190">
        <v>0</v>
      </c>
      <c r="L51" s="190">
        <v>0</v>
      </c>
      <c r="M51" s="190">
        <f t="shared" si="3"/>
        <v>0</v>
      </c>
      <c r="N51" s="191"/>
      <c r="O51" s="192">
        <v>45</v>
      </c>
      <c r="P51" s="189" t="s">
        <v>62</v>
      </c>
      <c r="Q51" s="190"/>
      <c r="R51" s="190"/>
      <c r="S51" s="190">
        <v>0</v>
      </c>
      <c r="T51" s="190">
        <f t="shared" si="4"/>
        <v>0</v>
      </c>
      <c r="U51" s="191"/>
      <c r="V51" s="192">
        <v>45</v>
      </c>
      <c r="W51" s="189" t="s">
        <v>62</v>
      </c>
      <c r="X51" s="190">
        <v>0</v>
      </c>
      <c r="Y51" s="190">
        <v>10000</v>
      </c>
      <c r="Z51" s="190">
        <v>0</v>
      </c>
      <c r="AA51" s="190">
        <f t="shared" si="5"/>
        <v>10000</v>
      </c>
      <c r="AB51" s="191"/>
      <c r="AC51" s="192">
        <v>45</v>
      </c>
      <c r="AD51" s="189" t="s">
        <v>62</v>
      </c>
      <c r="AE51" s="190">
        <v>0</v>
      </c>
      <c r="AF51" s="190">
        <v>0</v>
      </c>
      <c r="AG51" s="190">
        <v>0</v>
      </c>
      <c r="AH51" s="190">
        <f t="shared" si="6"/>
        <v>0</v>
      </c>
      <c r="AI51" s="191"/>
      <c r="AJ51" s="192">
        <v>45</v>
      </c>
      <c r="AK51" s="189" t="s">
        <v>62</v>
      </c>
      <c r="AL51" s="190">
        <v>0</v>
      </c>
      <c r="AM51" s="190">
        <v>0</v>
      </c>
      <c r="AN51" s="190">
        <v>0</v>
      </c>
      <c r="AO51" s="190">
        <f t="shared" si="7"/>
        <v>0</v>
      </c>
      <c r="AP51" s="191"/>
      <c r="AQ51" s="192">
        <v>45</v>
      </c>
      <c r="AR51" s="189" t="s">
        <v>62</v>
      </c>
      <c r="AS51" s="190">
        <v>0</v>
      </c>
      <c r="AT51" s="190">
        <v>0</v>
      </c>
      <c r="AU51" s="190">
        <v>0</v>
      </c>
      <c r="AV51" s="190">
        <f t="shared" si="8"/>
        <v>0</v>
      </c>
      <c r="AW51" s="191"/>
      <c r="AX51" s="192">
        <v>45</v>
      </c>
      <c r="AY51" s="189" t="s">
        <v>62</v>
      </c>
      <c r="AZ51" s="190">
        <v>0</v>
      </c>
      <c r="BA51" s="190">
        <v>0</v>
      </c>
      <c r="BB51" s="190">
        <v>0</v>
      </c>
      <c r="BC51" s="190">
        <f t="shared" si="9"/>
        <v>0</v>
      </c>
      <c r="BD51" s="191"/>
      <c r="BE51" s="192">
        <v>45</v>
      </c>
      <c r="BF51" s="189" t="s">
        <v>62</v>
      </c>
      <c r="BG51" s="190">
        <v>0</v>
      </c>
      <c r="BH51" s="190">
        <f t="shared" si="10"/>
        <v>10000</v>
      </c>
      <c r="BI51" s="190">
        <f t="shared" si="0"/>
        <v>0</v>
      </c>
      <c r="BJ51" s="190">
        <f t="shared" si="1"/>
        <v>10000</v>
      </c>
      <c r="BK51" s="9"/>
    </row>
    <row r="52" spans="1:63" ht="15.75" hidden="1">
      <c r="A52" s="188">
        <v>46</v>
      </c>
      <c r="B52" s="189" t="s">
        <v>63</v>
      </c>
      <c r="C52" s="190">
        <v>0</v>
      </c>
      <c r="D52" s="190">
        <v>0</v>
      </c>
      <c r="E52" s="190">
        <v>0</v>
      </c>
      <c r="F52" s="190">
        <f t="shared" si="2"/>
        <v>0</v>
      </c>
      <c r="G52" s="191"/>
      <c r="H52" s="192">
        <v>46</v>
      </c>
      <c r="I52" s="189" t="s">
        <v>63</v>
      </c>
      <c r="J52" s="190">
        <v>0</v>
      </c>
      <c r="K52" s="190">
        <v>0</v>
      </c>
      <c r="L52" s="190">
        <v>0</v>
      </c>
      <c r="M52" s="190">
        <f t="shared" si="3"/>
        <v>0</v>
      </c>
      <c r="N52" s="191"/>
      <c r="O52" s="192">
        <v>46</v>
      </c>
      <c r="P52" s="189" t="s">
        <v>63</v>
      </c>
      <c r="Q52" s="190"/>
      <c r="R52" s="190"/>
      <c r="S52" s="190">
        <v>0</v>
      </c>
      <c r="T52" s="190">
        <f t="shared" si="4"/>
        <v>0</v>
      </c>
      <c r="U52" s="191"/>
      <c r="V52" s="192">
        <v>46</v>
      </c>
      <c r="W52" s="189" t="s">
        <v>63</v>
      </c>
      <c r="X52" s="190">
        <v>0</v>
      </c>
      <c r="Y52" s="190">
        <v>10000</v>
      </c>
      <c r="Z52" s="190">
        <v>0</v>
      </c>
      <c r="AA52" s="190">
        <f t="shared" si="5"/>
        <v>10000</v>
      </c>
      <c r="AB52" s="191"/>
      <c r="AC52" s="192">
        <v>46</v>
      </c>
      <c r="AD52" s="189" t="s">
        <v>63</v>
      </c>
      <c r="AE52" s="190">
        <v>0</v>
      </c>
      <c r="AF52" s="190">
        <v>0</v>
      </c>
      <c r="AG52" s="190">
        <v>0</v>
      </c>
      <c r="AH52" s="190">
        <f t="shared" si="6"/>
        <v>0</v>
      </c>
      <c r="AI52" s="191"/>
      <c r="AJ52" s="192">
        <v>46</v>
      </c>
      <c r="AK52" s="189" t="s">
        <v>63</v>
      </c>
      <c r="AL52" s="190">
        <v>0</v>
      </c>
      <c r="AM52" s="190">
        <v>0</v>
      </c>
      <c r="AN52" s="190">
        <v>0</v>
      </c>
      <c r="AO52" s="190">
        <f t="shared" si="7"/>
        <v>0</v>
      </c>
      <c r="AP52" s="191"/>
      <c r="AQ52" s="192">
        <v>46</v>
      </c>
      <c r="AR52" s="189" t="s">
        <v>63</v>
      </c>
      <c r="AS52" s="190">
        <v>0</v>
      </c>
      <c r="AT52" s="190">
        <v>0</v>
      </c>
      <c r="AU52" s="190">
        <v>0</v>
      </c>
      <c r="AV52" s="190">
        <f t="shared" si="8"/>
        <v>0</v>
      </c>
      <c r="AW52" s="191"/>
      <c r="AX52" s="192">
        <v>46</v>
      </c>
      <c r="AY52" s="189" t="s">
        <v>63</v>
      </c>
      <c r="AZ52" s="190">
        <v>0</v>
      </c>
      <c r="BA52" s="190">
        <v>0</v>
      </c>
      <c r="BB52" s="190">
        <v>0</v>
      </c>
      <c r="BC52" s="190">
        <f t="shared" si="9"/>
        <v>0</v>
      </c>
      <c r="BD52" s="191"/>
      <c r="BE52" s="192">
        <v>46</v>
      </c>
      <c r="BF52" s="189" t="s">
        <v>63</v>
      </c>
      <c r="BG52" s="190">
        <v>0</v>
      </c>
      <c r="BH52" s="190">
        <f t="shared" si="10"/>
        <v>10000</v>
      </c>
      <c r="BI52" s="190">
        <f t="shared" si="0"/>
        <v>0</v>
      </c>
      <c r="BJ52" s="190">
        <f t="shared" si="1"/>
        <v>10000</v>
      </c>
      <c r="BK52" s="9"/>
    </row>
    <row r="53" spans="1:63" ht="15.75" hidden="1">
      <c r="A53" s="188">
        <v>47</v>
      </c>
      <c r="B53" s="189" t="s">
        <v>64</v>
      </c>
      <c r="C53" s="190">
        <v>0</v>
      </c>
      <c r="D53" s="190">
        <v>0</v>
      </c>
      <c r="E53" s="190">
        <v>0</v>
      </c>
      <c r="F53" s="190">
        <f t="shared" si="2"/>
        <v>0</v>
      </c>
      <c r="G53" s="191"/>
      <c r="H53" s="192">
        <v>47</v>
      </c>
      <c r="I53" s="189" t="s">
        <v>64</v>
      </c>
      <c r="J53" s="190">
        <v>0</v>
      </c>
      <c r="K53" s="190">
        <v>0</v>
      </c>
      <c r="L53" s="190">
        <v>0</v>
      </c>
      <c r="M53" s="190">
        <f t="shared" si="3"/>
        <v>0</v>
      </c>
      <c r="N53" s="191"/>
      <c r="O53" s="192">
        <v>47</v>
      </c>
      <c r="P53" s="189" t="s">
        <v>64</v>
      </c>
      <c r="Q53" s="190"/>
      <c r="R53" s="190"/>
      <c r="S53" s="190">
        <v>0</v>
      </c>
      <c r="T53" s="190">
        <f t="shared" si="4"/>
        <v>0</v>
      </c>
      <c r="U53" s="191"/>
      <c r="V53" s="192">
        <v>47</v>
      </c>
      <c r="W53" s="189" t="s">
        <v>64</v>
      </c>
      <c r="X53" s="190">
        <v>0</v>
      </c>
      <c r="Y53" s="190">
        <v>10000</v>
      </c>
      <c r="Z53" s="190">
        <v>0</v>
      </c>
      <c r="AA53" s="190">
        <f t="shared" si="5"/>
        <v>10000</v>
      </c>
      <c r="AB53" s="191"/>
      <c r="AC53" s="192">
        <v>47</v>
      </c>
      <c r="AD53" s="189" t="s">
        <v>64</v>
      </c>
      <c r="AE53" s="190">
        <v>0</v>
      </c>
      <c r="AF53" s="190">
        <v>0</v>
      </c>
      <c r="AG53" s="190">
        <v>0</v>
      </c>
      <c r="AH53" s="190">
        <f t="shared" si="6"/>
        <v>0</v>
      </c>
      <c r="AI53" s="191"/>
      <c r="AJ53" s="192">
        <v>47</v>
      </c>
      <c r="AK53" s="189" t="s">
        <v>64</v>
      </c>
      <c r="AL53" s="190">
        <v>0</v>
      </c>
      <c r="AM53" s="190">
        <v>0</v>
      </c>
      <c r="AN53" s="190">
        <v>0</v>
      </c>
      <c r="AO53" s="190">
        <f t="shared" si="7"/>
        <v>0</v>
      </c>
      <c r="AP53" s="191"/>
      <c r="AQ53" s="192">
        <v>47</v>
      </c>
      <c r="AR53" s="189" t="s">
        <v>64</v>
      </c>
      <c r="AS53" s="190">
        <v>0</v>
      </c>
      <c r="AT53" s="190">
        <v>0</v>
      </c>
      <c r="AU53" s="190">
        <v>0</v>
      </c>
      <c r="AV53" s="190">
        <f t="shared" si="8"/>
        <v>0</v>
      </c>
      <c r="AW53" s="191"/>
      <c r="AX53" s="192">
        <v>47</v>
      </c>
      <c r="AY53" s="189" t="s">
        <v>64</v>
      </c>
      <c r="AZ53" s="190">
        <v>0</v>
      </c>
      <c r="BA53" s="190">
        <v>0</v>
      </c>
      <c r="BB53" s="190">
        <v>0</v>
      </c>
      <c r="BC53" s="190">
        <f t="shared" si="9"/>
        <v>0</v>
      </c>
      <c r="BD53" s="191"/>
      <c r="BE53" s="192">
        <v>47</v>
      </c>
      <c r="BF53" s="189" t="s">
        <v>64</v>
      </c>
      <c r="BG53" s="190">
        <v>0</v>
      </c>
      <c r="BH53" s="190">
        <f t="shared" si="10"/>
        <v>10000</v>
      </c>
      <c r="BI53" s="190">
        <f t="shared" si="0"/>
        <v>0</v>
      </c>
      <c r="BJ53" s="190">
        <f t="shared" si="1"/>
        <v>10000</v>
      </c>
      <c r="BK53" s="9"/>
    </row>
    <row r="54" spans="1:63" ht="15.75" hidden="1">
      <c r="A54" s="188">
        <v>48</v>
      </c>
      <c r="B54" s="189" t="s">
        <v>42</v>
      </c>
      <c r="C54" s="190">
        <v>0</v>
      </c>
      <c r="D54" s="190">
        <v>0</v>
      </c>
      <c r="E54" s="190">
        <v>0</v>
      </c>
      <c r="F54" s="190">
        <f t="shared" si="2"/>
        <v>0</v>
      </c>
      <c r="G54" s="191"/>
      <c r="H54" s="192">
        <v>48</v>
      </c>
      <c r="I54" s="189" t="s">
        <v>42</v>
      </c>
      <c r="J54" s="190">
        <v>0</v>
      </c>
      <c r="K54" s="190">
        <v>0</v>
      </c>
      <c r="L54" s="190">
        <v>0</v>
      </c>
      <c r="M54" s="190">
        <f t="shared" si="3"/>
        <v>0</v>
      </c>
      <c r="N54" s="191"/>
      <c r="O54" s="192">
        <v>48</v>
      </c>
      <c r="P54" s="189" t="s">
        <v>42</v>
      </c>
      <c r="Q54" s="190"/>
      <c r="R54" s="190"/>
      <c r="S54" s="190">
        <v>0</v>
      </c>
      <c r="T54" s="190">
        <f t="shared" si="4"/>
        <v>0</v>
      </c>
      <c r="U54" s="191"/>
      <c r="V54" s="192">
        <v>48</v>
      </c>
      <c r="W54" s="189" t="s">
        <v>42</v>
      </c>
      <c r="X54" s="190">
        <v>0</v>
      </c>
      <c r="Y54" s="190">
        <v>0</v>
      </c>
      <c r="Z54" s="190">
        <v>0</v>
      </c>
      <c r="AA54" s="190">
        <f t="shared" si="5"/>
        <v>0</v>
      </c>
      <c r="AB54" s="191"/>
      <c r="AC54" s="192">
        <v>48</v>
      </c>
      <c r="AD54" s="189" t="s">
        <v>42</v>
      </c>
      <c r="AE54" s="190">
        <v>0</v>
      </c>
      <c r="AF54" s="190">
        <v>0</v>
      </c>
      <c r="AG54" s="190">
        <v>0</v>
      </c>
      <c r="AH54" s="190">
        <f t="shared" si="6"/>
        <v>0</v>
      </c>
      <c r="AI54" s="191"/>
      <c r="AJ54" s="192">
        <v>48</v>
      </c>
      <c r="AK54" s="189" t="s">
        <v>42</v>
      </c>
      <c r="AL54" s="190">
        <v>0</v>
      </c>
      <c r="AM54" s="190">
        <v>0</v>
      </c>
      <c r="AN54" s="190">
        <v>0</v>
      </c>
      <c r="AO54" s="190">
        <f t="shared" si="7"/>
        <v>0</v>
      </c>
      <c r="AP54" s="191"/>
      <c r="AQ54" s="192">
        <v>48</v>
      </c>
      <c r="AR54" s="189" t="s">
        <v>42</v>
      </c>
      <c r="AS54" s="190">
        <v>0</v>
      </c>
      <c r="AT54" s="190">
        <v>0</v>
      </c>
      <c r="AU54" s="190">
        <v>0</v>
      </c>
      <c r="AV54" s="190">
        <f t="shared" si="8"/>
        <v>0</v>
      </c>
      <c r="AW54" s="191"/>
      <c r="AX54" s="192">
        <v>48</v>
      </c>
      <c r="AY54" s="189" t="s">
        <v>42</v>
      </c>
      <c r="AZ54" s="190">
        <v>0</v>
      </c>
      <c r="BA54" s="190">
        <v>0</v>
      </c>
      <c r="BB54" s="190">
        <v>0</v>
      </c>
      <c r="BC54" s="190">
        <f t="shared" si="9"/>
        <v>0</v>
      </c>
      <c r="BD54" s="191"/>
      <c r="BE54" s="192">
        <v>48</v>
      </c>
      <c r="BF54" s="189" t="s">
        <v>42</v>
      </c>
      <c r="BG54" s="190">
        <v>0</v>
      </c>
      <c r="BH54" s="190">
        <f t="shared" si="10"/>
        <v>0</v>
      </c>
      <c r="BI54" s="190">
        <f t="shared" si="0"/>
        <v>0</v>
      </c>
      <c r="BJ54" s="190">
        <f t="shared" si="1"/>
        <v>0</v>
      </c>
      <c r="BK54" s="9"/>
    </row>
    <row r="55" spans="1:63" ht="15.75" hidden="1">
      <c r="A55" s="188">
        <v>49</v>
      </c>
      <c r="B55" s="189" t="s">
        <v>43</v>
      </c>
      <c r="C55" s="190">
        <v>0</v>
      </c>
      <c r="D55" s="190">
        <v>0</v>
      </c>
      <c r="E55" s="190">
        <v>0</v>
      </c>
      <c r="F55" s="190">
        <f t="shared" si="2"/>
        <v>0</v>
      </c>
      <c r="G55" s="191"/>
      <c r="H55" s="192">
        <v>49</v>
      </c>
      <c r="I55" s="189" t="s">
        <v>43</v>
      </c>
      <c r="J55" s="190">
        <v>0</v>
      </c>
      <c r="K55" s="190">
        <v>0</v>
      </c>
      <c r="L55" s="190">
        <v>0</v>
      </c>
      <c r="M55" s="190">
        <f t="shared" si="3"/>
        <v>0</v>
      </c>
      <c r="N55" s="191"/>
      <c r="O55" s="192">
        <v>49</v>
      </c>
      <c r="P55" s="189" t="s">
        <v>43</v>
      </c>
      <c r="Q55" s="190"/>
      <c r="R55" s="190"/>
      <c r="S55" s="190">
        <v>0</v>
      </c>
      <c r="T55" s="190">
        <f t="shared" si="4"/>
        <v>0</v>
      </c>
      <c r="U55" s="191"/>
      <c r="V55" s="192">
        <v>49</v>
      </c>
      <c r="W55" s="189" t="s">
        <v>43</v>
      </c>
      <c r="X55" s="190">
        <v>0</v>
      </c>
      <c r="Y55" s="190">
        <v>0</v>
      </c>
      <c r="Z55" s="190">
        <v>0</v>
      </c>
      <c r="AA55" s="190">
        <f t="shared" si="5"/>
        <v>0</v>
      </c>
      <c r="AB55" s="191"/>
      <c r="AC55" s="192">
        <v>49</v>
      </c>
      <c r="AD55" s="189" t="s">
        <v>43</v>
      </c>
      <c r="AE55" s="190">
        <v>0</v>
      </c>
      <c r="AF55" s="190">
        <v>0</v>
      </c>
      <c r="AG55" s="190">
        <v>0</v>
      </c>
      <c r="AH55" s="190">
        <f t="shared" si="6"/>
        <v>0</v>
      </c>
      <c r="AI55" s="191"/>
      <c r="AJ55" s="192">
        <v>49</v>
      </c>
      <c r="AK55" s="189" t="s">
        <v>43</v>
      </c>
      <c r="AL55" s="190">
        <v>0</v>
      </c>
      <c r="AM55" s="190">
        <v>0</v>
      </c>
      <c r="AN55" s="190">
        <v>0</v>
      </c>
      <c r="AO55" s="190">
        <f t="shared" si="7"/>
        <v>0</v>
      </c>
      <c r="AP55" s="191"/>
      <c r="AQ55" s="192">
        <v>49</v>
      </c>
      <c r="AR55" s="189" t="s">
        <v>43</v>
      </c>
      <c r="AS55" s="190">
        <v>0</v>
      </c>
      <c r="AT55" s="190">
        <v>0</v>
      </c>
      <c r="AU55" s="190">
        <v>0</v>
      </c>
      <c r="AV55" s="190">
        <f t="shared" si="8"/>
        <v>0</v>
      </c>
      <c r="AW55" s="191"/>
      <c r="AX55" s="192">
        <v>49</v>
      </c>
      <c r="AY55" s="189" t="s">
        <v>43</v>
      </c>
      <c r="AZ55" s="190">
        <v>0</v>
      </c>
      <c r="BA55" s="190">
        <v>0</v>
      </c>
      <c r="BB55" s="190">
        <v>0</v>
      </c>
      <c r="BC55" s="190">
        <f t="shared" si="9"/>
        <v>0</v>
      </c>
      <c r="BD55" s="191"/>
      <c r="BE55" s="192">
        <v>49</v>
      </c>
      <c r="BF55" s="189" t="s">
        <v>43</v>
      </c>
      <c r="BG55" s="190">
        <v>0</v>
      </c>
      <c r="BH55" s="190">
        <f t="shared" si="10"/>
        <v>0</v>
      </c>
      <c r="BI55" s="190">
        <f t="shared" si="0"/>
        <v>0</v>
      </c>
      <c r="BJ55" s="190">
        <f t="shared" si="1"/>
        <v>0</v>
      </c>
      <c r="BK55" s="9"/>
    </row>
    <row r="56" spans="1:63" ht="15.75" hidden="1">
      <c r="A56" s="188">
        <v>50</v>
      </c>
      <c r="B56" s="189" t="s">
        <v>44</v>
      </c>
      <c r="C56" s="190">
        <v>0</v>
      </c>
      <c r="D56" s="190">
        <v>0</v>
      </c>
      <c r="E56" s="190">
        <v>0</v>
      </c>
      <c r="F56" s="190">
        <f t="shared" si="2"/>
        <v>0</v>
      </c>
      <c r="G56" s="191"/>
      <c r="H56" s="192">
        <v>50</v>
      </c>
      <c r="I56" s="189" t="s">
        <v>44</v>
      </c>
      <c r="J56" s="190">
        <v>0</v>
      </c>
      <c r="K56" s="190">
        <v>0</v>
      </c>
      <c r="L56" s="190">
        <v>0</v>
      </c>
      <c r="M56" s="190">
        <f t="shared" si="3"/>
        <v>0</v>
      </c>
      <c r="N56" s="191"/>
      <c r="O56" s="192">
        <v>50</v>
      </c>
      <c r="P56" s="189" t="s">
        <v>44</v>
      </c>
      <c r="Q56" s="190"/>
      <c r="R56" s="190"/>
      <c r="S56" s="190">
        <v>0</v>
      </c>
      <c r="T56" s="190">
        <f t="shared" si="4"/>
        <v>0</v>
      </c>
      <c r="U56" s="191"/>
      <c r="V56" s="192">
        <v>50</v>
      </c>
      <c r="W56" s="189" t="s">
        <v>44</v>
      </c>
      <c r="X56" s="190">
        <v>0</v>
      </c>
      <c r="Y56" s="190">
        <v>0</v>
      </c>
      <c r="Z56" s="190">
        <v>0</v>
      </c>
      <c r="AA56" s="190">
        <f t="shared" si="5"/>
        <v>0</v>
      </c>
      <c r="AB56" s="191"/>
      <c r="AC56" s="192">
        <v>50</v>
      </c>
      <c r="AD56" s="189" t="s">
        <v>44</v>
      </c>
      <c r="AE56" s="190">
        <v>0</v>
      </c>
      <c r="AF56" s="190">
        <v>0</v>
      </c>
      <c r="AG56" s="190">
        <v>0</v>
      </c>
      <c r="AH56" s="190">
        <f t="shared" si="6"/>
        <v>0</v>
      </c>
      <c r="AI56" s="191"/>
      <c r="AJ56" s="192">
        <v>50</v>
      </c>
      <c r="AK56" s="189" t="s">
        <v>44</v>
      </c>
      <c r="AL56" s="190">
        <v>0</v>
      </c>
      <c r="AM56" s="190">
        <v>0</v>
      </c>
      <c r="AN56" s="190">
        <v>0</v>
      </c>
      <c r="AO56" s="190">
        <f t="shared" si="7"/>
        <v>0</v>
      </c>
      <c r="AP56" s="191"/>
      <c r="AQ56" s="192">
        <v>50</v>
      </c>
      <c r="AR56" s="189" t="s">
        <v>44</v>
      </c>
      <c r="AS56" s="190">
        <v>0</v>
      </c>
      <c r="AT56" s="190">
        <v>0</v>
      </c>
      <c r="AU56" s="190">
        <v>0</v>
      </c>
      <c r="AV56" s="190">
        <f t="shared" si="8"/>
        <v>0</v>
      </c>
      <c r="AW56" s="191"/>
      <c r="AX56" s="192">
        <v>50</v>
      </c>
      <c r="AY56" s="189" t="s">
        <v>44</v>
      </c>
      <c r="AZ56" s="190">
        <v>0</v>
      </c>
      <c r="BA56" s="190">
        <v>0</v>
      </c>
      <c r="BB56" s="190">
        <v>0</v>
      </c>
      <c r="BC56" s="190">
        <f t="shared" si="9"/>
        <v>0</v>
      </c>
      <c r="BD56" s="191"/>
      <c r="BE56" s="192">
        <v>50</v>
      </c>
      <c r="BF56" s="189" t="s">
        <v>44</v>
      </c>
      <c r="BG56" s="190">
        <v>0</v>
      </c>
      <c r="BH56" s="190">
        <f t="shared" si="10"/>
        <v>0</v>
      </c>
      <c r="BI56" s="190">
        <f t="shared" si="0"/>
        <v>0</v>
      </c>
      <c r="BJ56" s="190">
        <f t="shared" si="1"/>
        <v>0</v>
      </c>
      <c r="BK56" s="9"/>
    </row>
    <row r="57" spans="1:63" ht="15.75" hidden="1">
      <c r="A57" s="188">
        <v>51</v>
      </c>
      <c r="B57" s="189" t="s">
        <v>45</v>
      </c>
      <c r="C57" s="190">
        <v>0</v>
      </c>
      <c r="D57" s="190">
        <v>0</v>
      </c>
      <c r="E57" s="190">
        <v>0</v>
      </c>
      <c r="F57" s="190">
        <f t="shared" si="2"/>
        <v>0</v>
      </c>
      <c r="G57" s="191"/>
      <c r="H57" s="192">
        <v>51</v>
      </c>
      <c r="I57" s="189" t="s">
        <v>45</v>
      </c>
      <c r="J57" s="190">
        <v>0</v>
      </c>
      <c r="K57" s="190">
        <v>0</v>
      </c>
      <c r="L57" s="190">
        <v>0</v>
      </c>
      <c r="M57" s="190">
        <f t="shared" si="3"/>
        <v>0</v>
      </c>
      <c r="N57" s="191"/>
      <c r="O57" s="192">
        <v>51</v>
      </c>
      <c r="P57" s="189" t="s">
        <v>45</v>
      </c>
      <c r="Q57" s="190"/>
      <c r="R57" s="190"/>
      <c r="S57" s="190">
        <v>0</v>
      </c>
      <c r="T57" s="190">
        <f t="shared" si="4"/>
        <v>0</v>
      </c>
      <c r="U57" s="191"/>
      <c r="V57" s="192">
        <v>51</v>
      </c>
      <c r="W57" s="189" t="s">
        <v>45</v>
      </c>
      <c r="X57" s="190">
        <v>0</v>
      </c>
      <c r="Y57" s="190">
        <v>0</v>
      </c>
      <c r="Z57" s="190">
        <v>0</v>
      </c>
      <c r="AA57" s="190">
        <f t="shared" si="5"/>
        <v>0</v>
      </c>
      <c r="AB57" s="191"/>
      <c r="AC57" s="192">
        <v>51</v>
      </c>
      <c r="AD57" s="189" t="s">
        <v>45</v>
      </c>
      <c r="AE57" s="190">
        <v>0</v>
      </c>
      <c r="AF57" s="190">
        <v>0</v>
      </c>
      <c r="AG57" s="190">
        <v>0</v>
      </c>
      <c r="AH57" s="190">
        <f t="shared" si="6"/>
        <v>0</v>
      </c>
      <c r="AI57" s="191"/>
      <c r="AJ57" s="192">
        <v>51</v>
      </c>
      <c r="AK57" s="189" t="s">
        <v>45</v>
      </c>
      <c r="AL57" s="190">
        <v>0</v>
      </c>
      <c r="AM57" s="190">
        <v>0</v>
      </c>
      <c r="AN57" s="190">
        <v>0</v>
      </c>
      <c r="AO57" s="190">
        <f t="shared" si="7"/>
        <v>0</v>
      </c>
      <c r="AP57" s="191"/>
      <c r="AQ57" s="192">
        <v>51</v>
      </c>
      <c r="AR57" s="189" t="s">
        <v>45</v>
      </c>
      <c r="AS57" s="190">
        <v>0</v>
      </c>
      <c r="AT57" s="190">
        <v>0</v>
      </c>
      <c r="AU57" s="190">
        <v>0</v>
      </c>
      <c r="AV57" s="190">
        <f t="shared" si="8"/>
        <v>0</v>
      </c>
      <c r="AW57" s="191"/>
      <c r="AX57" s="192">
        <v>51</v>
      </c>
      <c r="AY57" s="189" t="s">
        <v>45</v>
      </c>
      <c r="AZ57" s="190">
        <v>0</v>
      </c>
      <c r="BA57" s="190">
        <v>0</v>
      </c>
      <c r="BB57" s="190">
        <v>0</v>
      </c>
      <c r="BC57" s="190">
        <f t="shared" si="9"/>
        <v>0</v>
      </c>
      <c r="BD57" s="191"/>
      <c r="BE57" s="192">
        <v>51</v>
      </c>
      <c r="BF57" s="189" t="s">
        <v>45</v>
      </c>
      <c r="BG57" s="190">
        <v>0</v>
      </c>
      <c r="BH57" s="190">
        <f t="shared" si="10"/>
        <v>0</v>
      </c>
      <c r="BI57" s="190">
        <f t="shared" si="0"/>
        <v>0</v>
      </c>
      <c r="BJ57" s="190">
        <f t="shared" si="1"/>
        <v>0</v>
      </c>
      <c r="BK57" s="9"/>
    </row>
    <row r="58" spans="1:63" ht="15.75" hidden="1">
      <c r="A58" s="188">
        <v>52</v>
      </c>
      <c r="B58" s="189" t="s">
        <v>46</v>
      </c>
      <c r="C58" s="190">
        <v>0</v>
      </c>
      <c r="D58" s="190">
        <v>0</v>
      </c>
      <c r="E58" s="190">
        <v>0</v>
      </c>
      <c r="F58" s="190">
        <f t="shared" si="2"/>
        <v>0</v>
      </c>
      <c r="G58" s="191"/>
      <c r="H58" s="192">
        <v>52</v>
      </c>
      <c r="I58" s="189" t="s">
        <v>46</v>
      </c>
      <c r="J58" s="190">
        <v>0</v>
      </c>
      <c r="K58" s="190">
        <v>0</v>
      </c>
      <c r="L58" s="190">
        <v>0</v>
      </c>
      <c r="M58" s="190">
        <f t="shared" si="3"/>
        <v>0</v>
      </c>
      <c r="N58" s="191"/>
      <c r="O58" s="192">
        <v>52</v>
      </c>
      <c r="P58" s="189" t="s">
        <v>46</v>
      </c>
      <c r="Q58" s="190"/>
      <c r="R58" s="190"/>
      <c r="S58" s="190">
        <v>0</v>
      </c>
      <c r="T58" s="190">
        <f t="shared" si="4"/>
        <v>0</v>
      </c>
      <c r="U58" s="191"/>
      <c r="V58" s="192">
        <v>52</v>
      </c>
      <c r="W58" s="189" t="s">
        <v>46</v>
      </c>
      <c r="X58" s="190">
        <v>0</v>
      </c>
      <c r="Y58" s="190">
        <v>0</v>
      </c>
      <c r="Z58" s="190">
        <v>0</v>
      </c>
      <c r="AA58" s="190">
        <f t="shared" si="5"/>
        <v>0</v>
      </c>
      <c r="AB58" s="191"/>
      <c r="AC58" s="192">
        <v>52</v>
      </c>
      <c r="AD58" s="189" t="s">
        <v>46</v>
      </c>
      <c r="AE58" s="190">
        <v>0</v>
      </c>
      <c r="AF58" s="190">
        <v>0</v>
      </c>
      <c r="AG58" s="190">
        <v>0</v>
      </c>
      <c r="AH58" s="190">
        <f t="shared" si="6"/>
        <v>0</v>
      </c>
      <c r="AI58" s="191"/>
      <c r="AJ58" s="192">
        <v>52</v>
      </c>
      <c r="AK58" s="189" t="s">
        <v>46</v>
      </c>
      <c r="AL58" s="190">
        <v>0</v>
      </c>
      <c r="AM58" s="190">
        <v>0</v>
      </c>
      <c r="AN58" s="190">
        <v>0</v>
      </c>
      <c r="AO58" s="190">
        <f t="shared" si="7"/>
        <v>0</v>
      </c>
      <c r="AP58" s="191"/>
      <c r="AQ58" s="192">
        <v>52</v>
      </c>
      <c r="AR58" s="189" t="s">
        <v>46</v>
      </c>
      <c r="AS58" s="190">
        <v>0</v>
      </c>
      <c r="AT58" s="190">
        <v>0</v>
      </c>
      <c r="AU58" s="190">
        <v>0</v>
      </c>
      <c r="AV58" s="190">
        <f t="shared" si="8"/>
        <v>0</v>
      </c>
      <c r="AW58" s="191"/>
      <c r="AX58" s="192">
        <v>52</v>
      </c>
      <c r="AY58" s="189" t="s">
        <v>46</v>
      </c>
      <c r="AZ58" s="190">
        <v>0</v>
      </c>
      <c r="BA58" s="190">
        <v>0</v>
      </c>
      <c r="BB58" s="190">
        <v>0</v>
      </c>
      <c r="BC58" s="190">
        <f t="shared" si="9"/>
        <v>0</v>
      </c>
      <c r="BD58" s="191"/>
      <c r="BE58" s="192">
        <v>52</v>
      </c>
      <c r="BF58" s="189" t="s">
        <v>46</v>
      </c>
      <c r="BG58" s="190">
        <v>0</v>
      </c>
      <c r="BH58" s="190">
        <f t="shared" si="10"/>
        <v>0</v>
      </c>
      <c r="BI58" s="190">
        <f t="shared" si="0"/>
        <v>0</v>
      </c>
      <c r="BJ58" s="190">
        <f t="shared" si="1"/>
        <v>0</v>
      </c>
      <c r="BK58" s="9"/>
    </row>
    <row r="59" spans="1:63" ht="15.75" hidden="1">
      <c r="A59" s="188">
        <v>53</v>
      </c>
      <c r="B59" s="189" t="s">
        <v>47</v>
      </c>
      <c r="C59" s="190">
        <v>0</v>
      </c>
      <c r="D59" s="190">
        <v>0</v>
      </c>
      <c r="E59" s="190">
        <v>0</v>
      </c>
      <c r="F59" s="190">
        <f t="shared" si="2"/>
        <v>0</v>
      </c>
      <c r="G59" s="191"/>
      <c r="H59" s="192">
        <v>53</v>
      </c>
      <c r="I59" s="189" t="s">
        <v>47</v>
      </c>
      <c r="J59" s="190">
        <v>0</v>
      </c>
      <c r="K59" s="190">
        <v>0</v>
      </c>
      <c r="L59" s="190">
        <v>0</v>
      </c>
      <c r="M59" s="190">
        <f t="shared" si="3"/>
        <v>0</v>
      </c>
      <c r="N59" s="191"/>
      <c r="O59" s="192">
        <v>53</v>
      </c>
      <c r="P59" s="189" t="s">
        <v>47</v>
      </c>
      <c r="Q59" s="190"/>
      <c r="R59" s="190"/>
      <c r="S59" s="190">
        <v>0</v>
      </c>
      <c r="T59" s="190">
        <f t="shared" si="4"/>
        <v>0</v>
      </c>
      <c r="U59" s="191"/>
      <c r="V59" s="192">
        <v>53</v>
      </c>
      <c r="W59" s="189" t="s">
        <v>47</v>
      </c>
      <c r="X59" s="190">
        <v>0</v>
      </c>
      <c r="Y59" s="190">
        <v>0</v>
      </c>
      <c r="Z59" s="190">
        <v>0</v>
      </c>
      <c r="AA59" s="190">
        <f t="shared" si="5"/>
        <v>0</v>
      </c>
      <c r="AB59" s="191"/>
      <c r="AC59" s="192">
        <v>53</v>
      </c>
      <c r="AD59" s="189" t="s">
        <v>47</v>
      </c>
      <c r="AE59" s="190">
        <v>0</v>
      </c>
      <c r="AF59" s="190">
        <v>0</v>
      </c>
      <c r="AG59" s="190">
        <v>0</v>
      </c>
      <c r="AH59" s="190">
        <f t="shared" si="6"/>
        <v>0</v>
      </c>
      <c r="AI59" s="191"/>
      <c r="AJ59" s="192">
        <v>53</v>
      </c>
      <c r="AK59" s="189" t="s">
        <v>47</v>
      </c>
      <c r="AL59" s="190">
        <v>0</v>
      </c>
      <c r="AM59" s="190">
        <v>0</v>
      </c>
      <c r="AN59" s="190">
        <v>0</v>
      </c>
      <c r="AO59" s="190">
        <f t="shared" si="7"/>
        <v>0</v>
      </c>
      <c r="AP59" s="191"/>
      <c r="AQ59" s="192">
        <v>53</v>
      </c>
      <c r="AR59" s="189" t="s">
        <v>47</v>
      </c>
      <c r="AS59" s="190">
        <v>0</v>
      </c>
      <c r="AT59" s="190">
        <v>0</v>
      </c>
      <c r="AU59" s="190">
        <v>0</v>
      </c>
      <c r="AV59" s="190">
        <f t="shared" si="8"/>
        <v>0</v>
      </c>
      <c r="AW59" s="191"/>
      <c r="AX59" s="192">
        <v>53</v>
      </c>
      <c r="AY59" s="189" t="s">
        <v>47</v>
      </c>
      <c r="AZ59" s="190">
        <v>0</v>
      </c>
      <c r="BA59" s="190">
        <v>0</v>
      </c>
      <c r="BB59" s="190">
        <v>0</v>
      </c>
      <c r="BC59" s="190">
        <f t="shared" si="9"/>
        <v>0</v>
      </c>
      <c r="BD59" s="191"/>
      <c r="BE59" s="192">
        <v>53</v>
      </c>
      <c r="BF59" s="189" t="s">
        <v>47</v>
      </c>
      <c r="BG59" s="190">
        <v>0</v>
      </c>
      <c r="BH59" s="190">
        <f t="shared" si="10"/>
        <v>0</v>
      </c>
      <c r="BI59" s="190">
        <f t="shared" si="0"/>
        <v>0</v>
      </c>
      <c r="BJ59" s="190">
        <f t="shared" si="1"/>
        <v>0</v>
      </c>
      <c r="BK59" s="9"/>
    </row>
    <row r="60" spans="1:63" ht="25.5" hidden="1" customHeight="1">
      <c r="A60" s="188">
        <v>54</v>
      </c>
      <c r="B60" s="193" t="s">
        <v>68</v>
      </c>
      <c r="C60" s="190">
        <v>0</v>
      </c>
      <c r="D60" s="190">
        <v>0</v>
      </c>
      <c r="E60" s="190">
        <v>0</v>
      </c>
      <c r="F60" s="190">
        <f t="shared" si="2"/>
        <v>0</v>
      </c>
      <c r="G60" s="191"/>
      <c r="H60" s="192">
        <v>54</v>
      </c>
      <c r="I60" s="193" t="s">
        <v>68</v>
      </c>
      <c r="J60" s="190">
        <v>0</v>
      </c>
      <c r="K60" s="190">
        <v>0</v>
      </c>
      <c r="L60" s="190">
        <v>0</v>
      </c>
      <c r="M60" s="190">
        <f t="shared" si="3"/>
        <v>0</v>
      </c>
      <c r="N60" s="191"/>
      <c r="O60" s="192">
        <v>54</v>
      </c>
      <c r="P60" s="193" t="s">
        <v>68</v>
      </c>
      <c r="Q60" s="190"/>
      <c r="R60" s="190"/>
      <c r="S60" s="190">
        <v>0</v>
      </c>
      <c r="T60" s="190">
        <f t="shared" si="4"/>
        <v>0</v>
      </c>
      <c r="U60" s="191"/>
      <c r="V60" s="192">
        <v>54</v>
      </c>
      <c r="W60" s="193" t="s">
        <v>68</v>
      </c>
      <c r="X60" s="190">
        <v>0</v>
      </c>
      <c r="Y60" s="190">
        <v>0</v>
      </c>
      <c r="Z60" s="190">
        <v>0</v>
      </c>
      <c r="AA60" s="190">
        <f t="shared" si="5"/>
        <v>0</v>
      </c>
      <c r="AB60" s="191"/>
      <c r="AC60" s="192">
        <v>54</v>
      </c>
      <c r="AD60" s="193" t="s">
        <v>68</v>
      </c>
      <c r="AE60" s="190">
        <v>0</v>
      </c>
      <c r="AF60" s="190">
        <v>0</v>
      </c>
      <c r="AG60" s="190">
        <v>0</v>
      </c>
      <c r="AH60" s="190">
        <f t="shared" si="6"/>
        <v>0</v>
      </c>
      <c r="AI60" s="191"/>
      <c r="AJ60" s="192">
        <v>54</v>
      </c>
      <c r="AK60" s="193" t="s">
        <v>68</v>
      </c>
      <c r="AL60" s="190">
        <v>0</v>
      </c>
      <c r="AM60" s="190">
        <v>0</v>
      </c>
      <c r="AN60" s="190">
        <v>0</v>
      </c>
      <c r="AO60" s="190">
        <f t="shared" si="7"/>
        <v>0</v>
      </c>
      <c r="AP60" s="191"/>
      <c r="AQ60" s="192">
        <v>54</v>
      </c>
      <c r="AR60" s="193" t="s">
        <v>68</v>
      </c>
      <c r="AS60" s="190">
        <v>0</v>
      </c>
      <c r="AT60" s="190">
        <v>0</v>
      </c>
      <c r="AU60" s="190">
        <v>0</v>
      </c>
      <c r="AV60" s="190">
        <f t="shared" si="8"/>
        <v>0</v>
      </c>
      <c r="AW60" s="191"/>
      <c r="AX60" s="192">
        <v>54</v>
      </c>
      <c r="AY60" s="193" t="s">
        <v>68</v>
      </c>
      <c r="AZ60" s="190">
        <v>0</v>
      </c>
      <c r="BA60" s="190">
        <v>0</v>
      </c>
      <c r="BB60" s="190">
        <v>0</v>
      </c>
      <c r="BC60" s="190">
        <f t="shared" si="9"/>
        <v>0</v>
      </c>
      <c r="BD60" s="191"/>
      <c r="BE60" s="192">
        <v>54</v>
      </c>
      <c r="BF60" s="193" t="s">
        <v>68</v>
      </c>
      <c r="BG60" s="190">
        <v>0</v>
      </c>
      <c r="BH60" s="190">
        <f t="shared" si="10"/>
        <v>0</v>
      </c>
      <c r="BI60" s="190">
        <f t="shared" si="0"/>
        <v>0</v>
      </c>
      <c r="BJ60" s="190">
        <f t="shared" si="1"/>
        <v>0</v>
      </c>
      <c r="BK60" s="9"/>
    </row>
    <row r="61" spans="1:63" ht="14.25" hidden="1" customHeight="1">
      <c r="A61" s="188">
        <v>55</v>
      </c>
      <c r="B61" s="193" t="s">
        <v>67</v>
      </c>
      <c r="C61" s="190">
        <v>0</v>
      </c>
      <c r="D61" s="190">
        <v>0</v>
      </c>
      <c r="E61" s="190">
        <v>0</v>
      </c>
      <c r="F61" s="190">
        <f t="shared" si="2"/>
        <v>0</v>
      </c>
      <c r="G61" s="191"/>
      <c r="H61" s="192">
        <v>55</v>
      </c>
      <c r="I61" s="193" t="s">
        <v>67</v>
      </c>
      <c r="J61" s="190">
        <v>0</v>
      </c>
      <c r="K61" s="190">
        <v>0</v>
      </c>
      <c r="L61" s="190">
        <v>0</v>
      </c>
      <c r="M61" s="190">
        <f t="shared" si="3"/>
        <v>0</v>
      </c>
      <c r="N61" s="191"/>
      <c r="O61" s="192">
        <v>55</v>
      </c>
      <c r="P61" s="193" t="s">
        <v>67</v>
      </c>
      <c r="Q61" s="190"/>
      <c r="R61" s="190"/>
      <c r="S61" s="190">
        <v>0</v>
      </c>
      <c r="T61" s="190">
        <f t="shared" si="4"/>
        <v>0</v>
      </c>
      <c r="U61" s="191"/>
      <c r="V61" s="192">
        <v>55</v>
      </c>
      <c r="W61" s="193" t="s">
        <v>67</v>
      </c>
      <c r="X61" s="190">
        <v>0</v>
      </c>
      <c r="Y61" s="190">
        <v>0</v>
      </c>
      <c r="Z61" s="190">
        <v>0</v>
      </c>
      <c r="AA61" s="190">
        <f t="shared" si="5"/>
        <v>0</v>
      </c>
      <c r="AB61" s="191"/>
      <c r="AC61" s="192">
        <v>55</v>
      </c>
      <c r="AD61" s="193" t="s">
        <v>67</v>
      </c>
      <c r="AE61" s="190">
        <v>0</v>
      </c>
      <c r="AF61" s="190">
        <v>0</v>
      </c>
      <c r="AG61" s="190">
        <v>0</v>
      </c>
      <c r="AH61" s="190">
        <f t="shared" si="6"/>
        <v>0</v>
      </c>
      <c r="AI61" s="191"/>
      <c r="AJ61" s="192">
        <v>55</v>
      </c>
      <c r="AK61" s="193" t="s">
        <v>67</v>
      </c>
      <c r="AL61" s="190">
        <v>0</v>
      </c>
      <c r="AM61" s="190">
        <v>0</v>
      </c>
      <c r="AN61" s="190">
        <v>0</v>
      </c>
      <c r="AO61" s="190">
        <f t="shared" si="7"/>
        <v>0</v>
      </c>
      <c r="AP61" s="191"/>
      <c r="AQ61" s="192">
        <v>55</v>
      </c>
      <c r="AR61" s="193" t="s">
        <v>67</v>
      </c>
      <c r="AS61" s="190">
        <v>0</v>
      </c>
      <c r="AT61" s="190">
        <v>0</v>
      </c>
      <c r="AU61" s="190">
        <v>0</v>
      </c>
      <c r="AV61" s="190">
        <f t="shared" si="8"/>
        <v>0</v>
      </c>
      <c r="AW61" s="191"/>
      <c r="AX61" s="192">
        <v>55</v>
      </c>
      <c r="AY61" s="193" t="s">
        <v>67</v>
      </c>
      <c r="AZ61" s="190">
        <v>0</v>
      </c>
      <c r="BA61" s="190">
        <v>0</v>
      </c>
      <c r="BB61" s="190">
        <v>0</v>
      </c>
      <c r="BC61" s="190">
        <f t="shared" si="9"/>
        <v>0</v>
      </c>
      <c r="BD61" s="191"/>
      <c r="BE61" s="192">
        <v>55</v>
      </c>
      <c r="BF61" s="193" t="s">
        <v>67</v>
      </c>
      <c r="BG61" s="190">
        <v>0</v>
      </c>
      <c r="BH61" s="190">
        <f t="shared" si="10"/>
        <v>0</v>
      </c>
      <c r="BI61" s="190">
        <f t="shared" si="0"/>
        <v>0</v>
      </c>
      <c r="BJ61" s="190">
        <f t="shared" si="1"/>
        <v>0</v>
      </c>
      <c r="BK61" s="9"/>
    </row>
    <row r="62" spans="1:63" ht="15.75" hidden="1">
      <c r="A62" s="188">
        <v>56</v>
      </c>
      <c r="B62" s="189" t="s">
        <v>48</v>
      </c>
      <c r="C62" s="190">
        <v>0</v>
      </c>
      <c r="D62" s="190">
        <v>0</v>
      </c>
      <c r="E62" s="190">
        <v>0</v>
      </c>
      <c r="F62" s="190">
        <f t="shared" si="2"/>
        <v>0</v>
      </c>
      <c r="G62" s="191"/>
      <c r="H62" s="192">
        <v>56</v>
      </c>
      <c r="I62" s="189" t="s">
        <v>48</v>
      </c>
      <c r="J62" s="190">
        <v>0</v>
      </c>
      <c r="K62" s="190">
        <v>0</v>
      </c>
      <c r="L62" s="190">
        <v>0</v>
      </c>
      <c r="M62" s="190">
        <f t="shared" si="3"/>
        <v>0</v>
      </c>
      <c r="N62" s="191"/>
      <c r="O62" s="192">
        <v>56</v>
      </c>
      <c r="P62" s="189" t="s">
        <v>48</v>
      </c>
      <c r="Q62" s="190"/>
      <c r="R62" s="190"/>
      <c r="S62" s="190">
        <v>0</v>
      </c>
      <c r="T62" s="190">
        <f t="shared" si="4"/>
        <v>0</v>
      </c>
      <c r="U62" s="191"/>
      <c r="V62" s="192">
        <v>56</v>
      </c>
      <c r="W62" s="189" t="s">
        <v>48</v>
      </c>
      <c r="X62" s="190">
        <v>0</v>
      </c>
      <c r="Y62" s="190">
        <v>0</v>
      </c>
      <c r="Z62" s="190">
        <v>0</v>
      </c>
      <c r="AA62" s="190">
        <f t="shared" si="5"/>
        <v>0</v>
      </c>
      <c r="AB62" s="191"/>
      <c r="AC62" s="192">
        <v>56</v>
      </c>
      <c r="AD62" s="189" t="s">
        <v>48</v>
      </c>
      <c r="AE62" s="190">
        <v>0</v>
      </c>
      <c r="AF62" s="190">
        <v>0</v>
      </c>
      <c r="AG62" s="190">
        <v>0</v>
      </c>
      <c r="AH62" s="190">
        <f t="shared" si="6"/>
        <v>0</v>
      </c>
      <c r="AI62" s="191"/>
      <c r="AJ62" s="192">
        <v>56</v>
      </c>
      <c r="AK62" s="189" t="s">
        <v>48</v>
      </c>
      <c r="AL62" s="190">
        <v>0</v>
      </c>
      <c r="AM62" s="190">
        <v>0</v>
      </c>
      <c r="AN62" s="190">
        <v>0</v>
      </c>
      <c r="AO62" s="190">
        <f t="shared" si="7"/>
        <v>0</v>
      </c>
      <c r="AP62" s="191"/>
      <c r="AQ62" s="192">
        <v>56</v>
      </c>
      <c r="AR62" s="189" t="s">
        <v>48</v>
      </c>
      <c r="AS62" s="190">
        <v>0</v>
      </c>
      <c r="AT62" s="190">
        <v>0</v>
      </c>
      <c r="AU62" s="190">
        <v>0</v>
      </c>
      <c r="AV62" s="190">
        <f t="shared" si="8"/>
        <v>0</v>
      </c>
      <c r="AW62" s="191"/>
      <c r="AX62" s="192">
        <v>56</v>
      </c>
      <c r="AY62" s="189" t="s">
        <v>48</v>
      </c>
      <c r="AZ62" s="190">
        <v>0</v>
      </c>
      <c r="BA62" s="190">
        <v>0</v>
      </c>
      <c r="BB62" s="190">
        <v>0</v>
      </c>
      <c r="BC62" s="190">
        <f t="shared" si="9"/>
        <v>0</v>
      </c>
      <c r="BD62" s="191"/>
      <c r="BE62" s="192">
        <v>56</v>
      </c>
      <c r="BF62" s="189" t="s">
        <v>48</v>
      </c>
      <c r="BG62" s="190">
        <v>0</v>
      </c>
      <c r="BH62" s="190">
        <f t="shared" si="10"/>
        <v>0</v>
      </c>
      <c r="BI62" s="190">
        <f t="shared" si="0"/>
        <v>0</v>
      </c>
      <c r="BJ62" s="190">
        <f t="shared" si="1"/>
        <v>0</v>
      </c>
      <c r="BK62" s="9"/>
    </row>
    <row r="63" spans="1:63" ht="15.75" hidden="1">
      <c r="A63" s="188">
        <v>57</v>
      </c>
      <c r="B63" s="189" t="s">
        <v>65</v>
      </c>
      <c r="C63" s="190">
        <v>0</v>
      </c>
      <c r="D63" s="190">
        <v>0</v>
      </c>
      <c r="E63" s="190">
        <v>0</v>
      </c>
      <c r="F63" s="190">
        <f t="shared" si="2"/>
        <v>0</v>
      </c>
      <c r="G63" s="191"/>
      <c r="H63" s="192">
        <v>57</v>
      </c>
      <c r="I63" s="189" t="s">
        <v>65</v>
      </c>
      <c r="J63" s="190">
        <v>0</v>
      </c>
      <c r="K63" s="190">
        <v>0</v>
      </c>
      <c r="L63" s="190">
        <v>0</v>
      </c>
      <c r="M63" s="190">
        <f t="shared" si="3"/>
        <v>0</v>
      </c>
      <c r="N63" s="191"/>
      <c r="O63" s="192">
        <v>57</v>
      </c>
      <c r="P63" s="189" t="s">
        <v>65</v>
      </c>
      <c r="Q63" s="190"/>
      <c r="R63" s="190"/>
      <c r="S63" s="190">
        <v>0</v>
      </c>
      <c r="T63" s="190">
        <f t="shared" si="4"/>
        <v>0</v>
      </c>
      <c r="U63" s="191"/>
      <c r="V63" s="192">
        <v>57</v>
      </c>
      <c r="W63" s="189" t="s">
        <v>65</v>
      </c>
      <c r="X63" s="190">
        <v>0</v>
      </c>
      <c r="Y63" s="190">
        <v>0</v>
      </c>
      <c r="Z63" s="190">
        <v>0</v>
      </c>
      <c r="AA63" s="190">
        <f t="shared" si="5"/>
        <v>0</v>
      </c>
      <c r="AB63" s="191"/>
      <c r="AC63" s="192">
        <v>57</v>
      </c>
      <c r="AD63" s="189" t="s">
        <v>65</v>
      </c>
      <c r="AE63" s="190">
        <v>0</v>
      </c>
      <c r="AF63" s="190">
        <v>0</v>
      </c>
      <c r="AG63" s="190">
        <v>0</v>
      </c>
      <c r="AH63" s="190">
        <f t="shared" si="6"/>
        <v>0</v>
      </c>
      <c r="AI63" s="191"/>
      <c r="AJ63" s="192">
        <v>57</v>
      </c>
      <c r="AK63" s="189" t="s">
        <v>65</v>
      </c>
      <c r="AL63" s="190">
        <v>0</v>
      </c>
      <c r="AM63" s="190">
        <v>0</v>
      </c>
      <c r="AN63" s="190">
        <v>0</v>
      </c>
      <c r="AO63" s="190">
        <f t="shared" si="7"/>
        <v>0</v>
      </c>
      <c r="AP63" s="191"/>
      <c r="AQ63" s="192">
        <v>57</v>
      </c>
      <c r="AR63" s="189" t="s">
        <v>65</v>
      </c>
      <c r="AS63" s="190">
        <v>0</v>
      </c>
      <c r="AT63" s="190">
        <v>0</v>
      </c>
      <c r="AU63" s="190">
        <v>0</v>
      </c>
      <c r="AV63" s="190">
        <f t="shared" si="8"/>
        <v>0</v>
      </c>
      <c r="AW63" s="191"/>
      <c r="AX63" s="192">
        <v>57</v>
      </c>
      <c r="AY63" s="189" t="s">
        <v>65</v>
      </c>
      <c r="AZ63" s="190">
        <v>0</v>
      </c>
      <c r="BA63" s="190">
        <v>0</v>
      </c>
      <c r="BB63" s="190">
        <v>0</v>
      </c>
      <c r="BC63" s="190">
        <f t="shared" si="9"/>
        <v>0</v>
      </c>
      <c r="BD63" s="191"/>
      <c r="BE63" s="192">
        <v>57</v>
      </c>
      <c r="BF63" s="189" t="s">
        <v>65</v>
      </c>
      <c r="BG63" s="190">
        <v>0</v>
      </c>
      <c r="BH63" s="190">
        <f t="shared" si="10"/>
        <v>0</v>
      </c>
      <c r="BI63" s="190">
        <f t="shared" si="0"/>
        <v>0</v>
      </c>
      <c r="BJ63" s="190">
        <f t="shared" si="1"/>
        <v>0</v>
      </c>
      <c r="BK63" s="9"/>
    </row>
    <row r="64" spans="1:63" ht="15.75" hidden="1">
      <c r="A64" s="188">
        <v>58</v>
      </c>
      <c r="B64" s="189" t="s">
        <v>49</v>
      </c>
      <c r="C64" s="190">
        <v>0</v>
      </c>
      <c r="D64" s="190">
        <v>0</v>
      </c>
      <c r="E64" s="190">
        <v>0</v>
      </c>
      <c r="F64" s="190">
        <f t="shared" si="2"/>
        <v>0</v>
      </c>
      <c r="G64" s="191"/>
      <c r="H64" s="192">
        <v>58</v>
      </c>
      <c r="I64" s="189" t="s">
        <v>49</v>
      </c>
      <c r="J64" s="190">
        <v>0</v>
      </c>
      <c r="K64" s="190">
        <v>0</v>
      </c>
      <c r="L64" s="190">
        <v>0</v>
      </c>
      <c r="M64" s="190">
        <f t="shared" si="3"/>
        <v>0</v>
      </c>
      <c r="N64" s="191"/>
      <c r="O64" s="192">
        <v>58</v>
      </c>
      <c r="P64" s="189" t="s">
        <v>49</v>
      </c>
      <c r="Q64" s="190"/>
      <c r="R64" s="190"/>
      <c r="S64" s="190">
        <v>0</v>
      </c>
      <c r="T64" s="190">
        <f t="shared" si="4"/>
        <v>0</v>
      </c>
      <c r="U64" s="191"/>
      <c r="V64" s="192">
        <v>58</v>
      </c>
      <c r="W64" s="189" t="s">
        <v>49</v>
      </c>
      <c r="X64" s="190">
        <v>0</v>
      </c>
      <c r="Y64" s="190">
        <v>0</v>
      </c>
      <c r="Z64" s="190">
        <v>0</v>
      </c>
      <c r="AA64" s="190">
        <f t="shared" si="5"/>
        <v>0</v>
      </c>
      <c r="AB64" s="191"/>
      <c r="AC64" s="192">
        <v>58</v>
      </c>
      <c r="AD64" s="189" t="s">
        <v>49</v>
      </c>
      <c r="AE64" s="190">
        <v>0</v>
      </c>
      <c r="AF64" s="190">
        <v>0</v>
      </c>
      <c r="AG64" s="190">
        <v>0</v>
      </c>
      <c r="AH64" s="190">
        <f t="shared" si="6"/>
        <v>0</v>
      </c>
      <c r="AI64" s="191"/>
      <c r="AJ64" s="192">
        <v>58</v>
      </c>
      <c r="AK64" s="189" t="s">
        <v>49</v>
      </c>
      <c r="AL64" s="190">
        <v>0</v>
      </c>
      <c r="AM64" s="190">
        <v>0</v>
      </c>
      <c r="AN64" s="190">
        <v>0</v>
      </c>
      <c r="AO64" s="190">
        <f t="shared" si="7"/>
        <v>0</v>
      </c>
      <c r="AP64" s="191"/>
      <c r="AQ64" s="192">
        <v>58</v>
      </c>
      <c r="AR64" s="189" t="s">
        <v>49</v>
      </c>
      <c r="AS64" s="190">
        <v>0</v>
      </c>
      <c r="AT64" s="190">
        <v>0</v>
      </c>
      <c r="AU64" s="190">
        <v>0</v>
      </c>
      <c r="AV64" s="190">
        <f t="shared" si="8"/>
        <v>0</v>
      </c>
      <c r="AW64" s="191"/>
      <c r="AX64" s="192">
        <v>58</v>
      </c>
      <c r="AY64" s="189" t="s">
        <v>49</v>
      </c>
      <c r="AZ64" s="190">
        <v>0</v>
      </c>
      <c r="BA64" s="190">
        <v>0</v>
      </c>
      <c r="BB64" s="190">
        <v>0</v>
      </c>
      <c r="BC64" s="190">
        <f t="shared" si="9"/>
        <v>0</v>
      </c>
      <c r="BD64" s="191"/>
      <c r="BE64" s="192">
        <v>58</v>
      </c>
      <c r="BF64" s="189" t="s">
        <v>49</v>
      </c>
      <c r="BG64" s="190">
        <v>0</v>
      </c>
      <c r="BH64" s="190">
        <f t="shared" si="10"/>
        <v>0</v>
      </c>
      <c r="BI64" s="190">
        <f t="shared" si="0"/>
        <v>0</v>
      </c>
      <c r="BJ64" s="190">
        <f t="shared" si="1"/>
        <v>0</v>
      </c>
      <c r="BK64" s="9"/>
    </row>
    <row r="65" spans="1:63" ht="15.75" hidden="1">
      <c r="A65" s="188">
        <v>59</v>
      </c>
      <c r="B65" s="189" t="s">
        <v>66</v>
      </c>
      <c r="C65" s="190">
        <v>0</v>
      </c>
      <c r="D65" s="190">
        <v>0</v>
      </c>
      <c r="E65" s="190">
        <v>0</v>
      </c>
      <c r="F65" s="190">
        <f t="shared" si="2"/>
        <v>0</v>
      </c>
      <c r="G65" s="191"/>
      <c r="H65" s="192">
        <v>59</v>
      </c>
      <c r="I65" s="189" t="s">
        <v>66</v>
      </c>
      <c r="J65" s="190">
        <v>0</v>
      </c>
      <c r="K65" s="190">
        <v>0</v>
      </c>
      <c r="L65" s="190">
        <v>0</v>
      </c>
      <c r="M65" s="190">
        <f t="shared" si="3"/>
        <v>0</v>
      </c>
      <c r="N65" s="191"/>
      <c r="O65" s="192">
        <v>59</v>
      </c>
      <c r="P65" s="189" t="s">
        <v>66</v>
      </c>
      <c r="Q65" s="190"/>
      <c r="R65" s="190"/>
      <c r="S65" s="190">
        <v>0</v>
      </c>
      <c r="T65" s="190">
        <f t="shared" si="4"/>
        <v>0</v>
      </c>
      <c r="U65" s="191"/>
      <c r="V65" s="192">
        <v>59</v>
      </c>
      <c r="W65" s="189" t="s">
        <v>66</v>
      </c>
      <c r="X65" s="190">
        <v>0</v>
      </c>
      <c r="Y65" s="190">
        <v>0</v>
      </c>
      <c r="Z65" s="190">
        <v>0</v>
      </c>
      <c r="AA65" s="190">
        <f t="shared" si="5"/>
        <v>0</v>
      </c>
      <c r="AB65" s="191"/>
      <c r="AC65" s="192">
        <v>59</v>
      </c>
      <c r="AD65" s="189" t="s">
        <v>66</v>
      </c>
      <c r="AE65" s="190">
        <v>0</v>
      </c>
      <c r="AF65" s="190">
        <v>0</v>
      </c>
      <c r="AG65" s="190">
        <v>0</v>
      </c>
      <c r="AH65" s="190">
        <f t="shared" si="6"/>
        <v>0</v>
      </c>
      <c r="AI65" s="191"/>
      <c r="AJ65" s="192">
        <v>59</v>
      </c>
      <c r="AK65" s="189" t="s">
        <v>66</v>
      </c>
      <c r="AL65" s="190">
        <v>0</v>
      </c>
      <c r="AM65" s="190">
        <v>0</v>
      </c>
      <c r="AN65" s="190">
        <v>0</v>
      </c>
      <c r="AO65" s="190">
        <f t="shared" si="7"/>
        <v>0</v>
      </c>
      <c r="AP65" s="191"/>
      <c r="AQ65" s="192">
        <v>59</v>
      </c>
      <c r="AR65" s="189" t="s">
        <v>66</v>
      </c>
      <c r="AS65" s="190">
        <v>0</v>
      </c>
      <c r="AT65" s="190">
        <v>0</v>
      </c>
      <c r="AU65" s="190">
        <v>0</v>
      </c>
      <c r="AV65" s="190">
        <f t="shared" si="8"/>
        <v>0</v>
      </c>
      <c r="AW65" s="191"/>
      <c r="AX65" s="192">
        <v>59</v>
      </c>
      <c r="AY65" s="189" t="s">
        <v>66</v>
      </c>
      <c r="AZ65" s="190">
        <v>0</v>
      </c>
      <c r="BA65" s="190">
        <v>0</v>
      </c>
      <c r="BB65" s="190">
        <v>0</v>
      </c>
      <c r="BC65" s="190">
        <f t="shared" si="9"/>
        <v>0</v>
      </c>
      <c r="BD65" s="191"/>
      <c r="BE65" s="192">
        <v>59</v>
      </c>
      <c r="BF65" s="189" t="s">
        <v>66</v>
      </c>
      <c r="BG65" s="190">
        <v>0</v>
      </c>
      <c r="BH65" s="190">
        <f t="shared" si="10"/>
        <v>0</v>
      </c>
      <c r="BI65" s="190">
        <f t="shared" si="0"/>
        <v>0</v>
      </c>
      <c r="BJ65" s="190">
        <f t="shared" si="1"/>
        <v>0</v>
      </c>
      <c r="BK65" s="9"/>
    </row>
    <row r="66" spans="1:63" ht="15.75" hidden="1">
      <c r="A66" s="188">
        <v>60</v>
      </c>
      <c r="B66" s="189" t="s">
        <v>50</v>
      </c>
      <c r="C66" s="190">
        <v>0</v>
      </c>
      <c r="D66" s="190">
        <v>0</v>
      </c>
      <c r="E66" s="190">
        <v>0</v>
      </c>
      <c r="F66" s="190">
        <f t="shared" si="2"/>
        <v>0</v>
      </c>
      <c r="G66" s="191"/>
      <c r="H66" s="192">
        <v>60</v>
      </c>
      <c r="I66" s="189" t="s">
        <v>50</v>
      </c>
      <c r="J66" s="190">
        <v>0</v>
      </c>
      <c r="K66" s="190">
        <v>0</v>
      </c>
      <c r="L66" s="190">
        <v>0</v>
      </c>
      <c r="M66" s="190">
        <f t="shared" si="3"/>
        <v>0</v>
      </c>
      <c r="N66" s="191"/>
      <c r="O66" s="192">
        <v>60</v>
      </c>
      <c r="P66" s="189" t="s">
        <v>50</v>
      </c>
      <c r="Q66" s="190"/>
      <c r="R66" s="190"/>
      <c r="S66" s="190">
        <v>0</v>
      </c>
      <c r="T66" s="190">
        <f t="shared" si="4"/>
        <v>0</v>
      </c>
      <c r="U66" s="191"/>
      <c r="V66" s="192">
        <v>60</v>
      </c>
      <c r="W66" s="189" t="s">
        <v>50</v>
      </c>
      <c r="X66" s="190">
        <v>0</v>
      </c>
      <c r="Y66" s="190">
        <v>0</v>
      </c>
      <c r="Z66" s="190">
        <v>0</v>
      </c>
      <c r="AA66" s="190">
        <f t="shared" si="5"/>
        <v>0</v>
      </c>
      <c r="AB66" s="191"/>
      <c r="AC66" s="192">
        <v>60</v>
      </c>
      <c r="AD66" s="189" t="s">
        <v>50</v>
      </c>
      <c r="AE66" s="190">
        <v>0</v>
      </c>
      <c r="AF66" s="190">
        <v>0</v>
      </c>
      <c r="AG66" s="190">
        <v>0</v>
      </c>
      <c r="AH66" s="190">
        <f t="shared" si="6"/>
        <v>0</v>
      </c>
      <c r="AI66" s="191"/>
      <c r="AJ66" s="192">
        <v>60</v>
      </c>
      <c r="AK66" s="189" t="s">
        <v>50</v>
      </c>
      <c r="AL66" s="190">
        <v>0</v>
      </c>
      <c r="AM66" s="190">
        <v>0</v>
      </c>
      <c r="AN66" s="190">
        <v>0</v>
      </c>
      <c r="AO66" s="190">
        <f t="shared" si="7"/>
        <v>0</v>
      </c>
      <c r="AP66" s="191"/>
      <c r="AQ66" s="192">
        <v>60</v>
      </c>
      <c r="AR66" s="189" t="s">
        <v>50</v>
      </c>
      <c r="AS66" s="190">
        <v>0</v>
      </c>
      <c r="AT66" s="190">
        <v>0</v>
      </c>
      <c r="AU66" s="190">
        <v>0</v>
      </c>
      <c r="AV66" s="190">
        <f t="shared" si="8"/>
        <v>0</v>
      </c>
      <c r="AW66" s="191"/>
      <c r="AX66" s="192">
        <v>60</v>
      </c>
      <c r="AY66" s="189" t="s">
        <v>50</v>
      </c>
      <c r="AZ66" s="190">
        <v>0</v>
      </c>
      <c r="BA66" s="190">
        <v>0</v>
      </c>
      <c r="BB66" s="190">
        <v>0</v>
      </c>
      <c r="BC66" s="190">
        <f t="shared" si="9"/>
        <v>0</v>
      </c>
      <c r="BD66" s="191"/>
      <c r="BE66" s="192">
        <v>60</v>
      </c>
      <c r="BF66" s="189" t="s">
        <v>50</v>
      </c>
      <c r="BG66" s="190">
        <v>0</v>
      </c>
      <c r="BH66" s="190">
        <f t="shared" si="10"/>
        <v>0</v>
      </c>
      <c r="BI66" s="190">
        <f t="shared" si="0"/>
        <v>0</v>
      </c>
      <c r="BJ66" s="190">
        <f t="shared" si="1"/>
        <v>0</v>
      </c>
      <c r="BK66" s="9"/>
    </row>
    <row r="67" spans="1:63" ht="15.75" hidden="1">
      <c r="A67" s="188">
        <v>61</v>
      </c>
      <c r="B67" s="189" t="s">
        <v>51</v>
      </c>
      <c r="C67" s="190">
        <v>0</v>
      </c>
      <c r="D67" s="190">
        <v>0</v>
      </c>
      <c r="E67" s="190">
        <v>0</v>
      </c>
      <c r="F67" s="190">
        <f t="shared" si="2"/>
        <v>0</v>
      </c>
      <c r="G67" s="191"/>
      <c r="H67" s="192">
        <v>61</v>
      </c>
      <c r="I67" s="189" t="s">
        <v>51</v>
      </c>
      <c r="J67" s="190">
        <v>0</v>
      </c>
      <c r="K67" s="190">
        <v>0</v>
      </c>
      <c r="L67" s="190">
        <v>0</v>
      </c>
      <c r="M67" s="190">
        <f t="shared" si="3"/>
        <v>0</v>
      </c>
      <c r="N67" s="191"/>
      <c r="O67" s="192">
        <v>61</v>
      </c>
      <c r="P67" s="189" t="s">
        <v>51</v>
      </c>
      <c r="Q67" s="190"/>
      <c r="R67" s="190"/>
      <c r="S67" s="190">
        <v>0</v>
      </c>
      <c r="T67" s="190">
        <f t="shared" si="4"/>
        <v>0</v>
      </c>
      <c r="U67" s="191"/>
      <c r="V67" s="192">
        <v>61</v>
      </c>
      <c r="W67" s="189" t="s">
        <v>51</v>
      </c>
      <c r="X67" s="190">
        <v>0</v>
      </c>
      <c r="Y67" s="190">
        <v>0</v>
      </c>
      <c r="Z67" s="190">
        <v>0</v>
      </c>
      <c r="AA67" s="190">
        <f t="shared" si="5"/>
        <v>0</v>
      </c>
      <c r="AB67" s="191"/>
      <c r="AC67" s="192">
        <v>61</v>
      </c>
      <c r="AD67" s="189" t="s">
        <v>51</v>
      </c>
      <c r="AE67" s="190">
        <v>0</v>
      </c>
      <c r="AF67" s="190">
        <v>0</v>
      </c>
      <c r="AG67" s="190">
        <v>0</v>
      </c>
      <c r="AH67" s="190">
        <f t="shared" si="6"/>
        <v>0</v>
      </c>
      <c r="AI67" s="191"/>
      <c r="AJ67" s="192">
        <v>61</v>
      </c>
      <c r="AK67" s="189" t="s">
        <v>51</v>
      </c>
      <c r="AL67" s="190">
        <v>0</v>
      </c>
      <c r="AM67" s="190">
        <v>0</v>
      </c>
      <c r="AN67" s="190">
        <v>0</v>
      </c>
      <c r="AO67" s="190">
        <f t="shared" si="7"/>
        <v>0</v>
      </c>
      <c r="AP67" s="191"/>
      <c r="AQ67" s="192">
        <v>61</v>
      </c>
      <c r="AR67" s="189" t="s">
        <v>51</v>
      </c>
      <c r="AS67" s="190">
        <v>0</v>
      </c>
      <c r="AT67" s="190">
        <v>0</v>
      </c>
      <c r="AU67" s="190">
        <v>0</v>
      </c>
      <c r="AV67" s="190">
        <f t="shared" si="8"/>
        <v>0</v>
      </c>
      <c r="AW67" s="191"/>
      <c r="AX67" s="192">
        <v>61</v>
      </c>
      <c r="AY67" s="189" t="s">
        <v>51</v>
      </c>
      <c r="AZ67" s="190">
        <v>0</v>
      </c>
      <c r="BA67" s="190">
        <v>0</v>
      </c>
      <c r="BB67" s="190">
        <v>0</v>
      </c>
      <c r="BC67" s="190">
        <f t="shared" si="9"/>
        <v>0</v>
      </c>
      <c r="BD67" s="191"/>
      <c r="BE67" s="192">
        <v>61</v>
      </c>
      <c r="BF67" s="189" t="s">
        <v>51</v>
      </c>
      <c r="BG67" s="190">
        <v>0</v>
      </c>
      <c r="BH67" s="190">
        <f t="shared" si="10"/>
        <v>0</v>
      </c>
      <c r="BI67" s="190">
        <f t="shared" si="0"/>
        <v>0</v>
      </c>
      <c r="BJ67" s="190">
        <f t="shared" si="1"/>
        <v>0</v>
      </c>
      <c r="BK67" s="9"/>
    </row>
    <row r="68" spans="1:63" ht="27.75" hidden="1" customHeight="1">
      <c r="A68" s="188">
        <v>62</v>
      </c>
      <c r="B68" s="193" t="s">
        <v>52</v>
      </c>
      <c r="C68" s="190">
        <v>0</v>
      </c>
      <c r="D68" s="190">
        <v>0</v>
      </c>
      <c r="E68" s="190">
        <v>0</v>
      </c>
      <c r="F68" s="190">
        <f t="shared" si="2"/>
        <v>0</v>
      </c>
      <c r="G68" s="191"/>
      <c r="H68" s="192">
        <v>62</v>
      </c>
      <c r="I68" s="193" t="s">
        <v>52</v>
      </c>
      <c r="J68" s="190">
        <v>0</v>
      </c>
      <c r="K68" s="190">
        <v>0</v>
      </c>
      <c r="L68" s="190">
        <v>0</v>
      </c>
      <c r="M68" s="190">
        <f t="shared" si="3"/>
        <v>0</v>
      </c>
      <c r="N68" s="191"/>
      <c r="O68" s="192">
        <v>62</v>
      </c>
      <c r="P68" s="193" t="s">
        <v>52</v>
      </c>
      <c r="Q68" s="190"/>
      <c r="R68" s="190"/>
      <c r="S68" s="190">
        <v>0</v>
      </c>
      <c r="T68" s="190">
        <f t="shared" si="4"/>
        <v>0</v>
      </c>
      <c r="U68" s="191"/>
      <c r="V68" s="192">
        <v>62</v>
      </c>
      <c r="W68" s="193" t="s">
        <v>52</v>
      </c>
      <c r="X68" s="190">
        <v>0</v>
      </c>
      <c r="Y68" s="190">
        <v>0</v>
      </c>
      <c r="Z68" s="190">
        <v>0</v>
      </c>
      <c r="AA68" s="190">
        <f t="shared" si="5"/>
        <v>0</v>
      </c>
      <c r="AB68" s="191"/>
      <c r="AC68" s="192">
        <v>62</v>
      </c>
      <c r="AD68" s="193" t="s">
        <v>52</v>
      </c>
      <c r="AE68" s="190">
        <v>0</v>
      </c>
      <c r="AF68" s="190">
        <v>0</v>
      </c>
      <c r="AG68" s="190">
        <v>0</v>
      </c>
      <c r="AH68" s="190">
        <f t="shared" si="6"/>
        <v>0</v>
      </c>
      <c r="AI68" s="191"/>
      <c r="AJ68" s="192">
        <v>62</v>
      </c>
      <c r="AK68" s="193" t="s">
        <v>52</v>
      </c>
      <c r="AL68" s="190">
        <v>0</v>
      </c>
      <c r="AM68" s="190">
        <v>0</v>
      </c>
      <c r="AN68" s="190">
        <v>0</v>
      </c>
      <c r="AO68" s="190">
        <f t="shared" si="7"/>
        <v>0</v>
      </c>
      <c r="AP68" s="191"/>
      <c r="AQ68" s="192">
        <v>62</v>
      </c>
      <c r="AR68" s="193" t="s">
        <v>52</v>
      </c>
      <c r="AS68" s="190">
        <v>0</v>
      </c>
      <c r="AT68" s="190">
        <v>0</v>
      </c>
      <c r="AU68" s="190">
        <v>0</v>
      </c>
      <c r="AV68" s="190">
        <f t="shared" si="8"/>
        <v>0</v>
      </c>
      <c r="AW68" s="191"/>
      <c r="AX68" s="192">
        <v>62</v>
      </c>
      <c r="AY68" s="193" t="s">
        <v>52</v>
      </c>
      <c r="AZ68" s="190">
        <v>0</v>
      </c>
      <c r="BA68" s="190">
        <v>0</v>
      </c>
      <c r="BB68" s="190">
        <v>0</v>
      </c>
      <c r="BC68" s="190">
        <f t="shared" si="9"/>
        <v>0</v>
      </c>
      <c r="BD68" s="191"/>
      <c r="BE68" s="192">
        <v>62</v>
      </c>
      <c r="BF68" s="193" t="s">
        <v>52</v>
      </c>
      <c r="BG68" s="190">
        <v>0</v>
      </c>
      <c r="BH68" s="190">
        <f t="shared" si="10"/>
        <v>0</v>
      </c>
      <c r="BI68" s="190">
        <f t="shared" si="0"/>
        <v>0</v>
      </c>
      <c r="BJ68" s="190">
        <f t="shared" si="1"/>
        <v>0</v>
      </c>
      <c r="BK68" s="9"/>
    </row>
    <row r="69" spans="1:63" ht="15.75" hidden="1">
      <c r="A69" s="280" t="s">
        <v>53</v>
      </c>
      <c r="B69" s="280"/>
      <c r="C69" s="195">
        <f>SUM(C7:C68)</f>
        <v>0</v>
      </c>
      <c r="D69" s="195">
        <f>SUM(D7:D68)</f>
        <v>0</v>
      </c>
      <c r="E69" s="195">
        <f>SUM(E7:E68)</f>
        <v>0</v>
      </c>
      <c r="F69" s="195">
        <f>SUM(F7:F68)</f>
        <v>0</v>
      </c>
      <c r="G69" s="191"/>
      <c r="H69" s="280" t="s">
        <v>53</v>
      </c>
      <c r="I69" s="280"/>
      <c r="J69" s="195">
        <f>SUM(J7:J68)</f>
        <v>216</v>
      </c>
      <c r="K69" s="195">
        <f>SUM(K7:K68)</f>
        <v>10420500</v>
      </c>
      <c r="L69" s="195">
        <f>SUM(L7:L68)</f>
        <v>0</v>
      </c>
      <c r="M69" s="195">
        <f>SUM(M7:M68)</f>
        <v>10420500</v>
      </c>
      <c r="N69" s="191"/>
      <c r="O69" s="280" t="s">
        <v>53</v>
      </c>
      <c r="P69" s="280"/>
      <c r="Q69" s="195">
        <f>SUM(Q7:Q68)</f>
        <v>0</v>
      </c>
      <c r="R69" s="195">
        <f>SUM(R7:R68)</f>
        <v>0</v>
      </c>
      <c r="S69" s="195">
        <f>SUM(S7:S68)</f>
        <v>0</v>
      </c>
      <c r="T69" s="195">
        <f>SUM(T7:T68)</f>
        <v>0</v>
      </c>
      <c r="U69" s="191"/>
      <c r="V69" s="280" t="s">
        <v>53</v>
      </c>
      <c r="W69" s="280"/>
      <c r="X69" s="195">
        <f>SUM(X7:X68)</f>
        <v>683</v>
      </c>
      <c r="Y69" s="195">
        <f>SUM(Y7:Y68)</f>
        <v>1610000</v>
      </c>
      <c r="Z69" s="195">
        <f>SUM(Z7:Z68)</f>
        <v>0</v>
      </c>
      <c r="AA69" s="195">
        <f>SUM(AA7:AA68)</f>
        <v>1610000</v>
      </c>
      <c r="AB69" s="191"/>
      <c r="AC69" s="280" t="s">
        <v>53</v>
      </c>
      <c r="AD69" s="280"/>
      <c r="AE69" s="195">
        <f>SUM(AE7:AE68)</f>
        <v>0</v>
      </c>
      <c r="AF69" s="195">
        <f>SUM(AF7:AF68)</f>
        <v>9500000</v>
      </c>
      <c r="AG69" s="195">
        <f>SUM(AG7:AG68)</f>
        <v>0</v>
      </c>
      <c r="AH69" s="195">
        <f>SUM(AH7:AH68)</f>
        <v>9500000</v>
      </c>
      <c r="AI69" s="191"/>
      <c r="AJ69" s="280" t="s">
        <v>53</v>
      </c>
      <c r="AK69" s="280"/>
      <c r="AL69" s="195">
        <f>SUM(AL7:AL68)</f>
        <v>38</v>
      </c>
      <c r="AM69" s="195">
        <f>SUM(AM7:AM68)</f>
        <v>456000</v>
      </c>
      <c r="AN69" s="195">
        <f>SUM(AN7:AN68)</f>
        <v>9700</v>
      </c>
      <c r="AO69" s="195">
        <f>SUM(AO7:AO68)</f>
        <v>465700</v>
      </c>
      <c r="AP69" s="191"/>
      <c r="AQ69" s="280" t="s">
        <v>53</v>
      </c>
      <c r="AR69" s="280"/>
      <c r="AS69" s="195">
        <f>SUM(AS7:AS68)</f>
        <v>11</v>
      </c>
      <c r="AT69" s="195">
        <f>SUM(AT7:AT68)</f>
        <v>11000000</v>
      </c>
      <c r="AU69" s="195">
        <f>SUM(AU7:AU68)</f>
        <v>0</v>
      </c>
      <c r="AV69" s="195">
        <f>SUM(AV7:AV68)</f>
        <v>11000000</v>
      </c>
      <c r="AW69" s="191"/>
      <c r="AX69" s="280" t="s">
        <v>53</v>
      </c>
      <c r="AY69" s="280"/>
      <c r="AZ69" s="195">
        <f>SUM(AZ7:AZ68)</f>
        <v>0</v>
      </c>
      <c r="BA69" s="195">
        <f>SUM(BA7:BA68)</f>
        <v>37300000</v>
      </c>
      <c r="BB69" s="195">
        <f>SUM(BB7:BB68)</f>
        <v>0</v>
      </c>
      <c r="BC69" s="195">
        <f>SUM(BC7:BC68)</f>
        <v>37300000</v>
      </c>
      <c r="BD69" s="191"/>
      <c r="BE69" s="280" t="s">
        <v>53</v>
      </c>
      <c r="BF69" s="280"/>
      <c r="BG69" s="195">
        <f>SUM(BG7:BG68)</f>
        <v>0</v>
      </c>
      <c r="BH69" s="195">
        <f t="shared" si="10"/>
        <v>70286500</v>
      </c>
      <c r="BI69" s="195">
        <f t="shared" si="0"/>
        <v>9700</v>
      </c>
      <c r="BJ69" s="195">
        <f t="shared" si="1"/>
        <v>70296200</v>
      </c>
      <c r="BK69" s="9"/>
    </row>
    <row r="70" spans="1:63" ht="16.5" hidden="1" customHeight="1">
      <c r="A70" s="281" t="s">
        <v>54</v>
      </c>
      <c r="B70" s="281"/>
      <c r="C70" s="197">
        <f>C71-C69</f>
        <v>0</v>
      </c>
      <c r="D70" s="197">
        <f t="shared" ref="D70:E70" si="11">D71-D69</f>
        <v>0</v>
      </c>
      <c r="E70" s="197">
        <f t="shared" si="11"/>
        <v>0</v>
      </c>
      <c r="F70" s="197">
        <f>F71-F69</f>
        <v>0</v>
      </c>
      <c r="G70" s="191"/>
      <c r="H70" s="281" t="s">
        <v>54</v>
      </c>
      <c r="I70" s="281"/>
      <c r="J70" s="197">
        <f>J71-J69</f>
        <v>1</v>
      </c>
      <c r="K70" s="197">
        <f t="shared" ref="K70:L70" si="12">K71-K69</f>
        <v>34500</v>
      </c>
      <c r="L70" s="197">
        <f t="shared" si="12"/>
        <v>0</v>
      </c>
      <c r="M70" s="197">
        <f>M71-M69</f>
        <v>34500</v>
      </c>
      <c r="N70" s="191"/>
      <c r="O70" s="281" t="s">
        <v>54</v>
      </c>
      <c r="P70" s="281"/>
      <c r="Q70" s="197">
        <f>Q71-Q69</f>
        <v>1</v>
      </c>
      <c r="R70" s="197">
        <f t="shared" ref="R70:S70" si="13">R71-R69</f>
        <v>500000</v>
      </c>
      <c r="S70" s="197">
        <f t="shared" si="13"/>
        <v>0</v>
      </c>
      <c r="T70" s="197">
        <f>T71-T69</f>
        <v>500000</v>
      </c>
      <c r="U70" s="191"/>
      <c r="V70" s="281" t="s">
        <v>54</v>
      </c>
      <c r="W70" s="281"/>
      <c r="X70" s="197">
        <f>X71-X69</f>
        <v>9</v>
      </c>
      <c r="Y70" s="197">
        <f t="shared" ref="Y70:Z70" si="14">Y71-Y69</f>
        <v>3830000</v>
      </c>
      <c r="Z70" s="197">
        <f t="shared" si="14"/>
        <v>0</v>
      </c>
      <c r="AA70" s="197">
        <f>AA71-AA69</f>
        <v>3830000</v>
      </c>
      <c r="AB70" s="191"/>
      <c r="AC70" s="281" t="s">
        <v>54</v>
      </c>
      <c r="AD70" s="281"/>
      <c r="AE70" s="197">
        <f>AE71-AE69</f>
        <v>85</v>
      </c>
      <c r="AF70" s="197">
        <f t="shared" ref="AF70:AG70" si="15">AF71-AF69</f>
        <v>12750000</v>
      </c>
      <c r="AG70" s="197">
        <f t="shared" si="15"/>
        <v>0</v>
      </c>
      <c r="AH70" s="197">
        <f>AH71-AH69</f>
        <v>12750000</v>
      </c>
      <c r="AI70" s="191"/>
      <c r="AJ70" s="281" t="s">
        <v>54</v>
      </c>
      <c r="AK70" s="281"/>
      <c r="AL70" s="197">
        <f>AL71-AL69</f>
        <v>0</v>
      </c>
      <c r="AM70" s="197">
        <f t="shared" ref="AM70:AN70" si="16">AM71-AM69</f>
        <v>544000</v>
      </c>
      <c r="AN70" s="197">
        <f t="shared" si="16"/>
        <v>-9700</v>
      </c>
      <c r="AO70" s="197">
        <f>AO71-AO69</f>
        <v>534300</v>
      </c>
      <c r="AP70" s="191"/>
      <c r="AQ70" s="281" t="s">
        <v>54</v>
      </c>
      <c r="AR70" s="281"/>
      <c r="AS70" s="197">
        <f>AS71-AS69</f>
        <v>0</v>
      </c>
      <c r="AT70" s="197">
        <f t="shared" ref="AT70:AU70" si="17">AT71-AT69</f>
        <v>0</v>
      </c>
      <c r="AU70" s="197">
        <f t="shared" si="17"/>
        <v>0</v>
      </c>
      <c r="AV70" s="197">
        <f>AV71-AV69</f>
        <v>0</v>
      </c>
      <c r="AW70" s="191"/>
      <c r="AX70" s="281" t="s">
        <v>54</v>
      </c>
      <c r="AY70" s="281"/>
      <c r="AZ70" s="197">
        <f>AZ71-AZ69</f>
        <v>0</v>
      </c>
      <c r="BA70" s="197">
        <f t="shared" ref="BA70:BB70" si="18">BA71-BA69</f>
        <v>200000</v>
      </c>
      <c r="BB70" s="197">
        <f t="shared" si="18"/>
        <v>0</v>
      </c>
      <c r="BC70" s="197">
        <f>BC71-BC69</f>
        <v>200000</v>
      </c>
      <c r="BD70" s="191"/>
      <c r="BE70" s="281" t="s">
        <v>54</v>
      </c>
      <c r="BF70" s="281"/>
      <c r="BG70" s="197">
        <f>BG71-BG69</f>
        <v>0</v>
      </c>
      <c r="BH70" s="197">
        <f t="shared" si="10"/>
        <v>17858500</v>
      </c>
      <c r="BI70" s="197">
        <f t="shared" si="0"/>
        <v>-9700</v>
      </c>
      <c r="BJ70" s="197">
        <f t="shared" si="1"/>
        <v>17848800</v>
      </c>
      <c r="BK70" s="9"/>
    </row>
    <row r="71" spans="1:63" ht="15.75" hidden="1">
      <c r="A71" s="279" t="s">
        <v>55</v>
      </c>
      <c r="B71" s="279"/>
      <c r="C71" s="199">
        <v>0</v>
      </c>
      <c r="D71" s="199">
        <v>0</v>
      </c>
      <c r="E71" s="199">
        <v>0</v>
      </c>
      <c r="F71" s="199">
        <f>D71+E71</f>
        <v>0</v>
      </c>
      <c r="G71" s="191"/>
      <c r="H71" s="279" t="s">
        <v>55</v>
      </c>
      <c r="I71" s="279"/>
      <c r="J71" s="199">
        <v>217</v>
      </c>
      <c r="K71" s="199">
        <v>10455000</v>
      </c>
      <c r="L71" s="199"/>
      <c r="M71" s="199">
        <f>K71+L71</f>
        <v>10455000</v>
      </c>
      <c r="N71" s="191"/>
      <c r="O71" s="279" t="s">
        <v>55</v>
      </c>
      <c r="P71" s="279"/>
      <c r="Q71" s="199">
        <v>1</v>
      </c>
      <c r="R71" s="199">
        <v>500000</v>
      </c>
      <c r="S71" s="199"/>
      <c r="T71" s="199">
        <f>R71+S71</f>
        <v>500000</v>
      </c>
      <c r="U71" s="191"/>
      <c r="V71" s="279" t="s">
        <v>55</v>
      </c>
      <c r="W71" s="279"/>
      <c r="X71" s="199">
        <v>692</v>
      </c>
      <c r="Y71" s="199">
        <v>5440000</v>
      </c>
      <c r="Z71" s="199"/>
      <c r="AA71" s="199">
        <f>Y71+Z71</f>
        <v>5440000</v>
      </c>
      <c r="AB71" s="191"/>
      <c r="AC71" s="279" t="s">
        <v>55</v>
      </c>
      <c r="AD71" s="279"/>
      <c r="AE71" s="199">
        <v>85</v>
      </c>
      <c r="AF71" s="199">
        <v>22250000</v>
      </c>
      <c r="AG71" s="199"/>
      <c r="AH71" s="199">
        <f>AF71+AG71</f>
        <v>22250000</v>
      </c>
      <c r="AI71" s="191"/>
      <c r="AJ71" s="279" t="s">
        <v>55</v>
      </c>
      <c r="AK71" s="279"/>
      <c r="AL71" s="199">
        <v>38</v>
      </c>
      <c r="AM71" s="199">
        <v>1000000</v>
      </c>
      <c r="AN71" s="199"/>
      <c r="AO71" s="199">
        <f>AM71+AN71</f>
        <v>1000000</v>
      </c>
      <c r="AP71" s="191"/>
      <c r="AQ71" s="279" t="s">
        <v>55</v>
      </c>
      <c r="AR71" s="279"/>
      <c r="AS71" s="199">
        <v>11</v>
      </c>
      <c r="AT71" s="199">
        <v>11000000</v>
      </c>
      <c r="AU71" s="199"/>
      <c r="AV71" s="199">
        <f>AT71+AU71</f>
        <v>11000000</v>
      </c>
      <c r="AW71" s="191"/>
      <c r="AX71" s="279" t="s">
        <v>55</v>
      </c>
      <c r="AY71" s="279"/>
      <c r="AZ71" s="199">
        <v>0</v>
      </c>
      <c r="BA71" s="199">
        <v>37500000</v>
      </c>
      <c r="BB71" s="199"/>
      <c r="BC71" s="199">
        <f>BA71+BB71</f>
        <v>37500000</v>
      </c>
      <c r="BD71" s="191"/>
      <c r="BE71" s="279" t="s">
        <v>55</v>
      </c>
      <c r="BF71" s="279"/>
      <c r="BG71" s="199">
        <v>0</v>
      </c>
      <c r="BH71" s="199">
        <f t="shared" si="10"/>
        <v>88145000</v>
      </c>
      <c r="BI71" s="199">
        <f t="shared" ref="BI71:BJ86" si="19">L71+S71+Z71+AG71+AN71+AU71+BB71</f>
        <v>0</v>
      </c>
      <c r="BJ71" s="199">
        <f t="shared" si="19"/>
        <v>88145000</v>
      </c>
      <c r="BK71" s="9"/>
    </row>
    <row r="72" spans="1:63" ht="18" customHeight="1">
      <c r="A72" s="200">
        <v>1</v>
      </c>
      <c r="B72" s="191" t="s">
        <v>1898</v>
      </c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>
        <f>K72+L72</f>
        <v>0</v>
      </c>
      <c r="N72" s="191"/>
      <c r="O72" s="191"/>
      <c r="P72" s="191"/>
      <c r="Q72" s="191"/>
      <c r="R72" s="191"/>
      <c r="S72" s="191"/>
      <c r="T72" s="191">
        <f>R72+S72</f>
        <v>0</v>
      </c>
      <c r="U72" s="191"/>
      <c r="V72" s="191"/>
      <c r="W72" s="191"/>
      <c r="X72" s="191">
        <v>1</v>
      </c>
      <c r="Y72" s="191">
        <v>1000</v>
      </c>
      <c r="Z72" s="191"/>
      <c r="AA72" s="191">
        <f>Y72+Z72</f>
        <v>1000</v>
      </c>
      <c r="AB72" s="191"/>
      <c r="AC72" s="191"/>
      <c r="AD72" s="191"/>
      <c r="AE72" s="191"/>
      <c r="AF72" s="191"/>
      <c r="AG72" s="191"/>
      <c r="AH72" s="191">
        <f>AF72+AG72</f>
        <v>0</v>
      </c>
      <c r="AI72" s="191"/>
      <c r="AJ72" s="191"/>
      <c r="AK72" s="191"/>
      <c r="AL72" s="191"/>
      <c r="AM72" s="191"/>
      <c r="AN72" s="191"/>
      <c r="AO72" s="191">
        <f>AM72+AN72</f>
        <v>0</v>
      </c>
      <c r="AP72" s="191"/>
      <c r="AQ72" s="191"/>
      <c r="AR72" s="191"/>
      <c r="AS72" s="191"/>
      <c r="AT72" s="191"/>
      <c r="AU72" s="191"/>
      <c r="AV72" s="191">
        <f>AT72+AU72</f>
        <v>0</v>
      </c>
      <c r="AW72" s="191"/>
      <c r="AX72" s="191"/>
      <c r="AY72" s="191"/>
      <c r="AZ72" s="191"/>
      <c r="BA72" s="191"/>
      <c r="BB72" s="191"/>
      <c r="BC72" s="191">
        <f>BA72+BB72</f>
        <v>0</v>
      </c>
      <c r="BD72" s="191"/>
      <c r="BE72" s="191"/>
      <c r="BF72" s="191"/>
      <c r="BG72" s="191"/>
      <c r="BH72" s="190">
        <f t="shared" ref="BH72:BH101" si="20">K72+R72+Y72+AF72+AM72+AT72+BA72</f>
        <v>1000</v>
      </c>
      <c r="BI72" s="190">
        <f t="shared" si="19"/>
        <v>0</v>
      </c>
      <c r="BJ72" s="190">
        <f t="shared" si="19"/>
        <v>1000</v>
      </c>
      <c r="BK72" s="9"/>
    </row>
    <row r="73" spans="1:63" ht="18" customHeight="1">
      <c r="A73" s="200">
        <v>2</v>
      </c>
      <c r="B73" s="191" t="s">
        <v>1899</v>
      </c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>
        <f t="shared" ref="M73:M101" si="21">K73+L73</f>
        <v>0</v>
      </c>
      <c r="N73" s="191"/>
      <c r="O73" s="191"/>
      <c r="P73" s="191"/>
      <c r="Q73" s="191"/>
      <c r="R73" s="191"/>
      <c r="S73" s="191"/>
      <c r="T73" s="191">
        <f t="shared" ref="T73:T101" si="22">R73+S73</f>
        <v>0</v>
      </c>
      <c r="U73" s="191"/>
      <c r="V73" s="191"/>
      <c r="W73" s="191"/>
      <c r="X73" s="191">
        <v>1</v>
      </c>
      <c r="Y73" s="191">
        <v>1000</v>
      </c>
      <c r="Z73" s="191"/>
      <c r="AA73" s="191">
        <f t="shared" ref="AA73:AA101" si="23">Y73+Z73</f>
        <v>1000</v>
      </c>
      <c r="AB73" s="191"/>
      <c r="AC73" s="191"/>
      <c r="AD73" s="191"/>
      <c r="AE73" s="191"/>
      <c r="AF73" s="191"/>
      <c r="AG73" s="191"/>
      <c r="AH73" s="191">
        <f t="shared" ref="AH73:AH101" si="24">AF73+AG73</f>
        <v>0</v>
      </c>
      <c r="AI73" s="191"/>
      <c r="AJ73" s="191"/>
      <c r="AK73" s="191"/>
      <c r="AL73" s="191"/>
      <c r="AM73" s="191"/>
      <c r="AN73" s="191"/>
      <c r="AO73" s="191">
        <f t="shared" ref="AO73:AO101" si="25">AM73+AN73</f>
        <v>0</v>
      </c>
      <c r="AP73" s="191"/>
      <c r="AQ73" s="191"/>
      <c r="AR73" s="191"/>
      <c r="AS73" s="191"/>
      <c r="AT73" s="191"/>
      <c r="AU73" s="191"/>
      <c r="AV73" s="191">
        <f t="shared" ref="AV73:AV101" si="26">AT73+AU73</f>
        <v>0</v>
      </c>
      <c r="AW73" s="191"/>
      <c r="AX73" s="191"/>
      <c r="AY73" s="191"/>
      <c r="AZ73" s="191"/>
      <c r="BA73" s="191"/>
      <c r="BB73" s="191"/>
      <c r="BC73" s="191">
        <f t="shared" ref="BC73:BC101" si="27">BA73+BB73</f>
        <v>0</v>
      </c>
      <c r="BD73" s="191"/>
      <c r="BE73" s="191"/>
      <c r="BF73" s="191"/>
      <c r="BG73" s="191"/>
      <c r="BH73" s="190">
        <f t="shared" si="20"/>
        <v>1000</v>
      </c>
      <c r="BI73" s="190">
        <f t="shared" si="19"/>
        <v>0</v>
      </c>
      <c r="BJ73" s="190">
        <f t="shared" si="19"/>
        <v>1000</v>
      </c>
      <c r="BK73" s="9"/>
    </row>
    <row r="74" spans="1:63" ht="18" customHeight="1">
      <c r="A74" s="200">
        <v>3</v>
      </c>
      <c r="B74" s="191" t="s">
        <v>1900</v>
      </c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>
        <f t="shared" si="21"/>
        <v>0</v>
      </c>
      <c r="N74" s="191"/>
      <c r="O74" s="191"/>
      <c r="P74" s="191"/>
      <c r="Q74" s="191"/>
      <c r="R74" s="191"/>
      <c r="S74" s="191"/>
      <c r="T74" s="191">
        <f t="shared" si="22"/>
        <v>0</v>
      </c>
      <c r="U74" s="191"/>
      <c r="V74" s="191"/>
      <c r="W74" s="191"/>
      <c r="X74" s="191">
        <v>1</v>
      </c>
      <c r="Y74" s="191">
        <v>500</v>
      </c>
      <c r="Z74" s="191"/>
      <c r="AA74" s="191">
        <f t="shared" si="23"/>
        <v>500</v>
      </c>
      <c r="AB74" s="191"/>
      <c r="AC74" s="191"/>
      <c r="AD74" s="191"/>
      <c r="AE74" s="191"/>
      <c r="AF74" s="191"/>
      <c r="AG74" s="191"/>
      <c r="AH74" s="191">
        <f t="shared" si="24"/>
        <v>0</v>
      </c>
      <c r="AI74" s="191"/>
      <c r="AJ74" s="191"/>
      <c r="AK74" s="191"/>
      <c r="AL74" s="191"/>
      <c r="AM74" s="191"/>
      <c r="AN74" s="191"/>
      <c r="AO74" s="191">
        <f t="shared" si="25"/>
        <v>0</v>
      </c>
      <c r="AP74" s="191"/>
      <c r="AQ74" s="191"/>
      <c r="AR74" s="191"/>
      <c r="AS74" s="191"/>
      <c r="AT74" s="191"/>
      <c r="AU74" s="191"/>
      <c r="AV74" s="191">
        <f t="shared" si="26"/>
        <v>0</v>
      </c>
      <c r="AW74" s="191"/>
      <c r="AX74" s="191"/>
      <c r="AY74" s="191"/>
      <c r="AZ74" s="191"/>
      <c r="BA74" s="191"/>
      <c r="BB74" s="191"/>
      <c r="BC74" s="191">
        <f t="shared" si="27"/>
        <v>0</v>
      </c>
      <c r="BD74" s="191"/>
      <c r="BE74" s="191"/>
      <c r="BF74" s="191"/>
      <c r="BG74" s="191"/>
      <c r="BH74" s="190">
        <f t="shared" si="20"/>
        <v>500</v>
      </c>
      <c r="BI74" s="190">
        <f t="shared" si="19"/>
        <v>0</v>
      </c>
      <c r="BJ74" s="190">
        <f t="shared" si="19"/>
        <v>500</v>
      </c>
      <c r="BK74" s="9"/>
    </row>
    <row r="75" spans="1:63" ht="18" customHeight="1">
      <c r="A75" s="200">
        <v>4</v>
      </c>
      <c r="B75" s="191" t="s">
        <v>1901</v>
      </c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>
        <f t="shared" si="21"/>
        <v>0</v>
      </c>
      <c r="N75" s="191"/>
      <c r="O75" s="191"/>
      <c r="P75" s="191"/>
      <c r="Q75" s="191"/>
      <c r="R75" s="191"/>
      <c r="S75" s="191"/>
      <c r="T75" s="191">
        <f t="shared" si="22"/>
        <v>0</v>
      </c>
      <c r="U75" s="191"/>
      <c r="V75" s="191"/>
      <c r="W75" s="191"/>
      <c r="X75" s="191">
        <v>1</v>
      </c>
      <c r="Y75" s="191">
        <v>1000</v>
      </c>
      <c r="Z75" s="191"/>
      <c r="AA75" s="191">
        <f t="shared" si="23"/>
        <v>1000</v>
      </c>
      <c r="AB75" s="191"/>
      <c r="AC75" s="191"/>
      <c r="AD75" s="191"/>
      <c r="AE75" s="191"/>
      <c r="AF75" s="191"/>
      <c r="AG75" s="191"/>
      <c r="AH75" s="191">
        <f t="shared" si="24"/>
        <v>0</v>
      </c>
      <c r="AI75" s="191"/>
      <c r="AJ75" s="191"/>
      <c r="AK75" s="191"/>
      <c r="AL75" s="191"/>
      <c r="AM75" s="191"/>
      <c r="AN75" s="191"/>
      <c r="AO75" s="191">
        <f t="shared" si="25"/>
        <v>0</v>
      </c>
      <c r="AP75" s="191"/>
      <c r="AQ75" s="191"/>
      <c r="AR75" s="191"/>
      <c r="AS75" s="191"/>
      <c r="AT75" s="191"/>
      <c r="AU75" s="191"/>
      <c r="AV75" s="191">
        <f t="shared" si="26"/>
        <v>0</v>
      </c>
      <c r="AW75" s="191"/>
      <c r="AX75" s="191"/>
      <c r="AY75" s="191"/>
      <c r="AZ75" s="191"/>
      <c r="BA75" s="191"/>
      <c r="BB75" s="191"/>
      <c r="BC75" s="191">
        <f t="shared" si="27"/>
        <v>0</v>
      </c>
      <c r="BD75" s="191"/>
      <c r="BE75" s="191"/>
      <c r="BF75" s="191"/>
      <c r="BG75" s="191"/>
      <c r="BH75" s="190">
        <f t="shared" si="20"/>
        <v>1000</v>
      </c>
      <c r="BI75" s="190">
        <f t="shared" si="19"/>
        <v>0</v>
      </c>
      <c r="BJ75" s="190">
        <f t="shared" si="19"/>
        <v>1000</v>
      </c>
      <c r="BK75" s="9"/>
    </row>
    <row r="76" spans="1:63" ht="18" customHeight="1">
      <c r="A76" s="200">
        <v>5</v>
      </c>
      <c r="B76" s="191" t="s">
        <v>1902</v>
      </c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>
        <f t="shared" si="21"/>
        <v>0</v>
      </c>
      <c r="N76" s="191"/>
      <c r="O76" s="191"/>
      <c r="P76" s="191"/>
      <c r="Q76" s="191"/>
      <c r="R76" s="191"/>
      <c r="S76" s="191"/>
      <c r="T76" s="191">
        <f t="shared" si="22"/>
        <v>0</v>
      </c>
      <c r="U76" s="191"/>
      <c r="V76" s="191"/>
      <c r="W76" s="191"/>
      <c r="X76" s="191">
        <v>1</v>
      </c>
      <c r="Y76" s="191">
        <v>1000</v>
      </c>
      <c r="Z76" s="191"/>
      <c r="AA76" s="191">
        <f t="shared" si="23"/>
        <v>1000</v>
      </c>
      <c r="AB76" s="191"/>
      <c r="AC76" s="191"/>
      <c r="AD76" s="191"/>
      <c r="AE76" s="191"/>
      <c r="AF76" s="191"/>
      <c r="AG76" s="191"/>
      <c r="AH76" s="191">
        <f t="shared" si="24"/>
        <v>0</v>
      </c>
      <c r="AI76" s="191"/>
      <c r="AJ76" s="191"/>
      <c r="AK76" s="191"/>
      <c r="AL76" s="191"/>
      <c r="AM76" s="191"/>
      <c r="AN76" s="191"/>
      <c r="AO76" s="191">
        <f t="shared" si="25"/>
        <v>0</v>
      </c>
      <c r="AP76" s="191"/>
      <c r="AQ76" s="191"/>
      <c r="AR76" s="191"/>
      <c r="AS76" s="191"/>
      <c r="AT76" s="191"/>
      <c r="AU76" s="191"/>
      <c r="AV76" s="191">
        <f t="shared" si="26"/>
        <v>0</v>
      </c>
      <c r="AW76" s="191"/>
      <c r="AX76" s="191"/>
      <c r="AY76" s="191"/>
      <c r="AZ76" s="191"/>
      <c r="BA76" s="191"/>
      <c r="BB76" s="191"/>
      <c r="BC76" s="191">
        <f t="shared" si="27"/>
        <v>0</v>
      </c>
      <c r="BD76" s="191"/>
      <c r="BE76" s="191"/>
      <c r="BF76" s="191"/>
      <c r="BG76" s="191"/>
      <c r="BH76" s="190">
        <f t="shared" si="20"/>
        <v>1000</v>
      </c>
      <c r="BI76" s="190">
        <f t="shared" si="19"/>
        <v>0</v>
      </c>
      <c r="BJ76" s="190">
        <f t="shared" si="19"/>
        <v>1000</v>
      </c>
      <c r="BK76" s="9"/>
    </row>
    <row r="77" spans="1:63" ht="18" customHeight="1">
      <c r="A77" s="200">
        <v>6</v>
      </c>
      <c r="B77" s="191" t="s">
        <v>1903</v>
      </c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>
        <f t="shared" si="21"/>
        <v>0</v>
      </c>
      <c r="N77" s="191"/>
      <c r="O77" s="191"/>
      <c r="P77" s="191"/>
      <c r="Q77" s="191"/>
      <c r="R77" s="191"/>
      <c r="S77" s="191"/>
      <c r="T77" s="191">
        <f t="shared" si="22"/>
        <v>0</v>
      </c>
      <c r="U77" s="191"/>
      <c r="V77" s="191"/>
      <c r="W77" s="191"/>
      <c r="X77" s="191">
        <v>1</v>
      </c>
      <c r="Y77" s="191">
        <v>1000</v>
      </c>
      <c r="Z77" s="191"/>
      <c r="AA77" s="191">
        <f t="shared" si="23"/>
        <v>1000</v>
      </c>
      <c r="AB77" s="191"/>
      <c r="AC77" s="191"/>
      <c r="AD77" s="191"/>
      <c r="AE77" s="191"/>
      <c r="AF77" s="191"/>
      <c r="AG77" s="191"/>
      <c r="AH77" s="191">
        <f t="shared" si="24"/>
        <v>0</v>
      </c>
      <c r="AI77" s="191"/>
      <c r="AJ77" s="191"/>
      <c r="AK77" s="191"/>
      <c r="AL77" s="191"/>
      <c r="AM77" s="191"/>
      <c r="AN77" s="191"/>
      <c r="AO77" s="191">
        <f t="shared" si="25"/>
        <v>0</v>
      </c>
      <c r="AP77" s="191"/>
      <c r="AQ77" s="191"/>
      <c r="AR77" s="191"/>
      <c r="AS77" s="191"/>
      <c r="AT77" s="191"/>
      <c r="AU77" s="191"/>
      <c r="AV77" s="191">
        <f t="shared" si="26"/>
        <v>0</v>
      </c>
      <c r="AW77" s="191"/>
      <c r="AX77" s="191"/>
      <c r="AY77" s="191"/>
      <c r="AZ77" s="191"/>
      <c r="BA77" s="191"/>
      <c r="BB77" s="191"/>
      <c r="BC77" s="191">
        <f t="shared" si="27"/>
        <v>0</v>
      </c>
      <c r="BD77" s="191"/>
      <c r="BE77" s="191"/>
      <c r="BF77" s="191"/>
      <c r="BG77" s="191"/>
      <c r="BH77" s="190">
        <f t="shared" si="20"/>
        <v>1000</v>
      </c>
      <c r="BI77" s="190">
        <f t="shared" si="19"/>
        <v>0</v>
      </c>
      <c r="BJ77" s="190">
        <f t="shared" si="19"/>
        <v>1000</v>
      </c>
      <c r="BK77" s="9"/>
    </row>
    <row r="78" spans="1:63" ht="18" customHeight="1">
      <c r="A78" s="200">
        <v>7</v>
      </c>
      <c r="B78" s="191" t="s">
        <v>1904</v>
      </c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>
        <f t="shared" si="21"/>
        <v>0</v>
      </c>
      <c r="N78" s="191"/>
      <c r="O78" s="191"/>
      <c r="P78" s="191"/>
      <c r="Q78" s="191"/>
      <c r="R78" s="191"/>
      <c r="S78" s="191"/>
      <c r="T78" s="191">
        <f t="shared" si="22"/>
        <v>0</v>
      </c>
      <c r="U78" s="191"/>
      <c r="V78" s="191"/>
      <c r="W78" s="191"/>
      <c r="X78" s="191">
        <v>1</v>
      </c>
      <c r="Y78" s="191">
        <v>1000</v>
      </c>
      <c r="Z78" s="191"/>
      <c r="AA78" s="191">
        <f t="shared" si="23"/>
        <v>1000</v>
      </c>
      <c r="AB78" s="191"/>
      <c r="AC78" s="191"/>
      <c r="AD78" s="191"/>
      <c r="AE78" s="191"/>
      <c r="AF78" s="191"/>
      <c r="AG78" s="191"/>
      <c r="AH78" s="191">
        <f t="shared" si="24"/>
        <v>0</v>
      </c>
      <c r="AI78" s="191"/>
      <c r="AJ78" s="191"/>
      <c r="AK78" s="191"/>
      <c r="AL78" s="191"/>
      <c r="AM78" s="191"/>
      <c r="AN78" s="191"/>
      <c r="AO78" s="191">
        <f t="shared" si="25"/>
        <v>0</v>
      </c>
      <c r="AP78" s="191"/>
      <c r="AQ78" s="191"/>
      <c r="AR78" s="191"/>
      <c r="AS78" s="191"/>
      <c r="AT78" s="191"/>
      <c r="AU78" s="191"/>
      <c r="AV78" s="191">
        <f t="shared" si="26"/>
        <v>0</v>
      </c>
      <c r="AW78" s="191"/>
      <c r="AX78" s="191"/>
      <c r="AY78" s="191"/>
      <c r="AZ78" s="191"/>
      <c r="BA78" s="191"/>
      <c r="BB78" s="191"/>
      <c r="BC78" s="191">
        <f t="shared" si="27"/>
        <v>0</v>
      </c>
      <c r="BD78" s="191"/>
      <c r="BE78" s="191"/>
      <c r="BF78" s="191"/>
      <c r="BG78" s="191"/>
      <c r="BH78" s="190">
        <f t="shared" si="20"/>
        <v>1000</v>
      </c>
      <c r="BI78" s="190">
        <f t="shared" si="19"/>
        <v>0</v>
      </c>
      <c r="BJ78" s="190">
        <f t="shared" si="19"/>
        <v>1000</v>
      </c>
      <c r="BK78" s="9"/>
    </row>
    <row r="79" spans="1:63" ht="18" customHeight="1">
      <c r="A79" s="200">
        <v>8</v>
      </c>
      <c r="B79" s="191" t="s">
        <v>1905</v>
      </c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>
        <f t="shared" si="21"/>
        <v>0</v>
      </c>
      <c r="N79" s="191"/>
      <c r="O79" s="191"/>
      <c r="P79" s="191"/>
      <c r="Q79" s="191"/>
      <c r="R79" s="191"/>
      <c r="S79" s="191"/>
      <c r="T79" s="191">
        <f t="shared" si="22"/>
        <v>0</v>
      </c>
      <c r="U79" s="191"/>
      <c r="V79" s="191"/>
      <c r="W79" s="191"/>
      <c r="X79" s="191">
        <v>1</v>
      </c>
      <c r="Y79" s="191">
        <v>500</v>
      </c>
      <c r="Z79" s="191"/>
      <c r="AA79" s="191">
        <f t="shared" si="23"/>
        <v>500</v>
      </c>
      <c r="AB79" s="191"/>
      <c r="AC79" s="191"/>
      <c r="AD79" s="191"/>
      <c r="AE79" s="191"/>
      <c r="AF79" s="191"/>
      <c r="AG79" s="191"/>
      <c r="AH79" s="191">
        <f t="shared" si="24"/>
        <v>0</v>
      </c>
      <c r="AI79" s="191"/>
      <c r="AJ79" s="191"/>
      <c r="AK79" s="191"/>
      <c r="AL79" s="191"/>
      <c r="AM79" s="191"/>
      <c r="AN79" s="191"/>
      <c r="AO79" s="191">
        <f t="shared" si="25"/>
        <v>0</v>
      </c>
      <c r="AP79" s="191"/>
      <c r="AQ79" s="191"/>
      <c r="AR79" s="191"/>
      <c r="AS79" s="191"/>
      <c r="AT79" s="191"/>
      <c r="AU79" s="191"/>
      <c r="AV79" s="191">
        <f t="shared" si="26"/>
        <v>0</v>
      </c>
      <c r="AW79" s="191"/>
      <c r="AX79" s="191"/>
      <c r="AY79" s="191"/>
      <c r="AZ79" s="191"/>
      <c r="BA79" s="191"/>
      <c r="BB79" s="191"/>
      <c r="BC79" s="191">
        <f t="shared" si="27"/>
        <v>0</v>
      </c>
      <c r="BD79" s="191"/>
      <c r="BE79" s="191"/>
      <c r="BF79" s="191"/>
      <c r="BG79" s="191"/>
      <c r="BH79" s="190">
        <f t="shared" si="20"/>
        <v>500</v>
      </c>
      <c r="BI79" s="190">
        <f t="shared" si="19"/>
        <v>0</v>
      </c>
      <c r="BJ79" s="190">
        <f t="shared" si="19"/>
        <v>500</v>
      </c>
      <c r="BK79" s="9"/>
    </row>
    <row r="80" spans="1:63" ht="18" customHeight="1">
      <c r="A80" s="200">
        <v>9</v>
      </c>
      <c r="B80" s="191" t="s">
        <v>1906</v>
      </c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>
        <f t="shared" si="21"/>
        <v>0</v>
      </c>
      <c r="N80" s="191"/>
      <c r="O80" s="191"/>
      <c r="P80" s="191"/>
      <c r="Q80" s="191"/>
      <c r="R80" s="191"/>
      <c r="S80" s="191"/>
      <c r="T80" s="191">
        <f t="shared" si="22"/>
        <v>0</v>
      </c>
      <c r="U80" s="191"/>
      <c r="V80" s="191"/>
      <c r="W80" s="191"/>
      <c r="X80" s="191">
        <v>1</v>
      </c>
      <c r="Y80" s="191">
        <v>1000</v>
      </c>
      <c r="Z80" s="191"/>
      <c r="AA80" s="191">
        <f t="shared" si="23"/>
        <v>1000</v>
      </c>
      <c r="AB80" s="191"/>
      <c r="AC80" s="191"/>
      <c r="AD80" s="191"/>
      <c r="AE80" s="191"/>
      <c r="AF80" s="191"/>
      <c r="AG80" s="191"/>
      <c r="AH80" s="191">
        <f t="shared" si="24"/>
        <v>0</v>
      </c>
      <c r="AI80" s="191"/>
      <c r="AJ80" s="191"/>
      <c r="AK80" s="191"/>
      <c r="AL80" s="191"/>
      <c r="AM80" s="191"/>
      <c r="AN80" s="191"/>
      <c r="AO80" s="191">
        <f t="shared" si="25"/>
        <v>0</v>
      </c>
      <c r="AP80" s="191"/>
      <c r="AQ80" s="191"/>
      <c r="AR80" s="191"/>
      <c r="AS80" s="191"/>
      <c r="AT80" s="191"/>
      <c r="AU80" s="191"/>
      <c r="AV80" s="191">
        <f t="shared" si="26"/>
        <v>0</v>
      </c>
      <c r="AW80" s="191"/>
      <c r="AX80" s="191"/>
      <c r="AY80" s="191"/>
      <c r="AZ80" s="191"/>
      <c r="BA80" s="191"/>
      <c r="BB80" s="191"/>
      <c r="BC80" s="191">
        <f t="shared" si="27"/>
        <v>0</v>
      </c>
      <c r="BD80" s="191"/>
      <c r="BE80" s="191"/>
      <c r="BF80" s="191"/>
      <c r="BG80" s="191"/>
      <c r="BH80" s="190">
        <f t="shared" si="20"/>
        <v>1000</v>
      </c>
      <c r="BI80" s="190">
        <f t="shared" si="19"/>
        <v>0</v>
      </c>
      <c r="BJ80" s="190">
        <f t="shared" si="19"/>
        <v>1000</v>
      </c>
      <c r="BK80" s="9"/>
    </row>
    <row r="81" spans="1:63" ht="18" customHeight="1">
      <c r="A81" s="200">
        <v>10</v>
      </c>
      <c r="B81" s="191" t="s">
        <v>1907</v>
      </c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>
        <f t="shared" si="21"/>
        <v>0</v>
      </c>
      <c r="N81" s="191"/>
      <c r="O81" s="191"/>
      <c r="P81" s="191"/>
      <c r="Q81" s="191"/>
      <c r="R81" s="191"/>
      <c r="S81" s="191"/>
      <c r="T81" s="191">
        <f t="shared" si="22"/>
        <v>0</v>
      </c>
      <c r="U81" s="191"/>
      <c r="V81" s="191"/>
      <c r="W81" s="191"/>
      <c r="X81" s="191">
        <v>1</v>
      </c>
      <c r="Y81" s="191">
        <v>500</v>
      </c>
      <c r="Z81" s="191"/>
      <c r="AA81" s="191">
        <f t="shared" si="23"/>
        <v>500</v>
      </c>
      <c r="AB81" s="191"/>
      <c r="AC81" s="191"/>
      <c r="AD81" s="191"/>
      <c r="AE81" s="191"/>
      <c r="AF81" s="191"/>
      <c r="AG81" s="191"/>
      <c r="AH81" s="191">
        <f t="shared" si="24"/>
        <v>0</v>
      </c>
      <c r="AI81" s="191"/>
      <c r="AJ81" s="191"/>
      <c r="AK81" s="191"/>
      <c r="AL81" s="191"/>
      <c r="AM81" s="191"/>
      <c r="AN81" s="191"/>
      <c r="AO81" s="191">
        <f t="shared" si="25"/>
        <v>0</v>
      </c>
      <c r="AP81" s="191"/>
      <c r="AQ81" s="191"/>
      <c r="AR81" s="191"/>
      <c r="AS81" s="191"/>
      <c r="AT81" s="191"/>
      <c r="AU81" s="191"/>
      <c r="AV81" s="191">
        <f t="shared" si="26"/>
        <v>0</v>
      </c>
      <c r="AW81" s="191"/>
      <c r="AX81" s="191"/>
      <c r="AY81" s="191"/>
      <c r="AZ81" s="191"/>
      <c r="BA81" s="191"/>
      <c r="BB81" s="191"/>
      <c r="BC81" s="191">
        <f t="shared" si="27"/>
        <v>0</v>
      </c>
      <c r="BD81" s="191"/>
      <c r="BE81" s="191"/>
      <c r="BF81" s="191"/>
      <c r="BG81" s="191"/>
      <c r="BH81" s="190">
        <f t="shared" si="20"/>
        <v>500</v>
      </c>
      <c r="BI81" s="190">
        <f t="shared" si="19"/>
        <v>0</v>
      </c>
      <c r="BJ81" s="190">
        <f t="shared" si="19"/>
        <v>500</v>
      </c>
      <c r="BK81" s="9"/>
    </row>
    <row r="82" spans="1:63" ht="18" customHeight="1">
      <c r="A82" s="200">
        <v>11</v>
      </c>
      <c r="B82" s="191" t="s">
        <v>1908</v>
      </c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>
        <f t="shared" si="21"/>
        <v>0</v>
      </c>
      <c r="N82" s="191"/>
      <c r="O82" s="191"/>
      <c r="P82" s="191"/>
      <c r="Q82" s="191"/>
      <c r="R82" s="191"/>
      <c r="S82" s="191"/>
      <c r="T82" s="191">
        <f t="shared" si="22"/>
        <v>0</v>
      </c>
      <c r="U82" s="191"/>
      <c r="V82" s="191"/>
      <c r="W82" s="191"/>
      <c r="X82" s="191">
        <v>1</v>
      </c>
      <c r="Y82" s="191">
        <v>500</v>
      </c>
      <c r="Z82" s="191"/>
      <c r="AA82" s="191">
        <f t="shared" si="23"/>
        <v>500</v>
      </c>
      <c r="AB82" s="191"/>
      <c r="AC82" s="191"/>
      <c r="AD82" s="191"/>
      <c r="AE82" s="191"/>
      <c r="AF82" s="191"/>
      <c r="AG82" s="191"/>
      <c r="AH82" s="191">
        <f t="shared" si="24"/>
        <v>0</v>
      </c>
      <c r="AI82" s="191"/>
      <c r="AJ82" s="191"/>
      <c r="AK82" s="191"/>
      <c r="AL82" s="191"/>
      <c r="AM82" s="191"/>
      <c r="AN82" s="191"/>
      <c r="AO82" s="191">
        <f t="shared" si="25"/>
        <v>0</v>
      </c>
      <c r="AP82" s="191"/>
      <c r="AQ82" s="191"/>
      <c r="AR82" s="191"/>
      <c r="AS82" s="191"/>
      <c r="AT82" s="191"/>
      <c r="AU82" s="191"/>
      <c r="AV82" s="191">
        <f t="shared" si="26"/>
        <v>0</v>
      </c>
      <c r="AW82" s="191"/>
      <c r="AX82" s="191"/>
      <c r="AY82" s="191"/>
      <c r="AZ82" s="191"/>
      <c r="BA82" s="191"/>
      <c r="BB82" s="191"/>
      <c r="BC82" s="191">
        <f t="shared" si="27"/>
        <v>0</v>
      </c>
      <c r="BD82" s="191"/>
      <c r="BE82" s="191"/>
      <c r="BF82" s="191"/>
      <c r="BG82" s="191"/>
      <c r="BH82" s="190">
        <f t="shared" si="20"/>
        <v>500</v>
      </c>
      <c r="BI82" s="190">
        <f t="shared" si="19"/>
        <v>0</v>
      </c>
      <c r="BJ82" s="190">
        <f t="shared" si="19"/>
        <v>500</v>
      </c>
      <c r="BK82" s="9"/>
    </row>
    <row r="83" spans="1:63" ht="18" customHeight="1">
      <c r="A83" s="200">
        <v>12</v>
      </c>
      <c r="B83" s="191" t="s">
        <v>1909</v>
      </c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>
        <f t="shared" si="21"/>
        <v>0</v>
      </c>
      <c r="N83" s="191"/>
      <c r="O83" s="191"/>
      <c r="P83" s="191"/>
      <c r="Q83" s="191"/>
      <c r="R83" s="191"/>
      <c r="S83" s="191"/>
      <c r="T83" s="191">
        <f t="shared" si="22"/>
        <v>0</v>
      </c>
      <c r="U83" s="191"/>
      <c r="V83" s="191"/>
      <c r="W83" s="191"/>
      <c r="X83" s="191">
        <v>1</v>
      </c>
      <c r="Y83" s="191">
        <v>1000</v>
      </c>
      <c r="Z83" s="191"/>
      <c r="AA83" s="191">
        <f t="shared" si="23"/>
        <v>1000</v>
      </c>
      <c r="AB83" s="191"/>
      <c r="AC83" s="191"/>
      <c r="AD83" s="191"/>
      <c r="AE83" s="191"/>
      <c r="AF83" s="191"/>
      <c r="AG83" s="191"/>
      <c r="AH83" s="191">
        <f t="shared" si="24"/>
        <v>0</v>
      </c>
      <c r="AI83" s="191"/>
      <c r="AJ83" s="191"/>
      <c r="AK83" s="191"/>
      <c r="AL83" s="191"/>
      <c r="AM83" s="191"/>
      <c r="AN83" s="191"/>
      <c r="AO83" s="191">
        <f t="shared" si="25"/>
        <v>0</v>
      </c>
      <c r="AP83" s="191"/>
      <c r="AQ83" s="191"/>
      <c r="AR83" s="191"/>
      <c r="AS83" s="191"/>
      <c r="AT83" s="191"/>
      <c r="AU83" s="191"/>
      <c r="AV83" s="191">
        <f t="shared" si="26"/>
        <v>0</v>
      </c>
      <c r="AW83" s="191"/>
      <c r="AX83" s="191"/>
      <c r="AY83" s="191"/>
      <c r="AZ83" s="191"/>
      <c r="BA83" s="191"/>
      <c r="BB83" s="191"/>
      <c r="BC83" s="191">
        <f t="shared" si="27"/>
        <v>0</v>
      </c>
      <c r="BD83" s="191"/>
      <c r="BE83" s="191"/>
      <c r="BF83" s="191"/>
      <c r="BG83" s="191"/>
      <c r="BH83" s="190">
        <f t="shared" si="20"/>
        <v>1000</v>
      </c>
      <c r="BI83" s="190">
        <f t="shared" si="19"/>
        <v>0</v>
      </c>
      <c r="BJ83" s="190">
        <f t="shared" si="19"/>
        <v>1000</v>
      </c>
      <c r="BK83" s="9"/>
    </row>
    <row r="84" spans="1:63" ht="18" customHeight="1">
      <c r="A84" s="200">
        <v>13</v>
      </c>
      <c r="B84" s="191" t="s">
        <v>1910</v>
      </c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>
        <f t="shared" si="21"/>
        <v>0</v>
      </c>
      <c r="N84" s="191"/>
      <c r="O84" s="191"/>
      <c r="P84" s="191"/>
      <c r="Q84" s="191"/>
      <c r="R84" s="191"/>
      <c r="S84" s="191"/>
      <c r="T84" s="191">
        <f t="shared" si="22"/>
        <v>0</v>
      </c>
      <c r="U84" s="191"/>
      <c r="V84" s="191"/>
      <c r="W84" s="191"/>
      <c r="X84" s="191">
        <v>1</v>
      </c>
      <c r="Y84" s="191">
        <v>1000</v>
      </c>
      <c r="Z84" s="191"/>
      <c r="AA84" s="191">
        <f t="shared" si="23"/>
        <v>1000</v>
      </c>
      <c r="AB84" s="191"/>
      <c r="AC84" s="191"/>
      <c r="AD84" s="191"/>
      <c r="AE84" s="191"/>
      <c r="AF84" s="191"/>
      <c r="AG84" s="191"/>
      <c r="AH84" s="191">
        <f t="shared" si="24"/>
        <v>0</v>
      </c>
      <c r="AI84" s="191"/>
      <c r="AJ84" s="191"/>
      <c r="AK84" s="191"/>
      <c r="AL84" s="191"/>
      <c r="AM84" s="191"/>
      <c r="AN84" s="191"/>
      <c r="AO84" s="191">
        <f t="shared" si="25"/>
        <v>0</v>
      </c>
      <c r="AP84" s="191"/>
      <c r="AQ84" s="191"/>
      <c r="AR84" s="191"/>
      <c r="AS84" s="191"/>
      <c r="AT84" s="191"/>
      <c r="AU84" s="191"/>
      <c r="AV84" s="191">
        <f t="shared" si="26"/>
        <v>0</v>
      </c>
      <c r="AW84" s="191"/>
      <c r="AX84" s="191"/>
      <c r="AY84" s="191"/>
      <c r="AZ84" s="191"/>
      <c r="BA84" s="191"/>
      <c r="BB84" s="191"/>
      <c r="BC84" s="191">
        <f t="shared" si="27"/>
        <v>0</v>
      </c>
      <c r="BD84" s="191"/>
      <c r="BE84" s="191"/>
      <c r="BF84" s="191"/>
      <c r="BG84" s="191"/>
      <c r="BH84" s="190">
        <f t="shared" si="20"/>
        <v>1000</v>
      </c>
      <c r="BI84" s="190">
        <f t="shared" si="19"/>
        <v>0</v>
      </c>
      <c r="BJ84" s="190">
        <f t="shared" si="19"/>
        <v>1000</v>
      </c>
      <c r="BK84" s="9"/>
    </row>
    <row r="85" spans="1:63" ht="18" customHeight="1">
      <c r="A85" s="200">
        <v>14</v>
      </c>
      <c r="B85" s="191" t="s">
        <v>1911</v>
      </c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>
        <f t="shared" si="21"/>
        <v>0</v>
      </c>
      <c r="N85" s="191"/>
      <c r="O85" s="191"/>
      <c r="P85" s="191"/>
      <c r="Q85" s="191"/>
      <c r="R85" s="191"/>
      <c r="S85" s="191"/>
      <c r="T85" s="191">
        <f t="shared" si="22"/>
        <v>0</v>
      </c>
      <c r="U85" s="191"/>
      <c r="V85" s="191"/>
      <c r="W85" s="191"/>
      <c r="X85" s="191">
        <v>1</v>
      </c>
      <c r="Y85" s="191">
        <v>500</v>
      </c>
      <c r="Z85" s="191"/>
      <c r="AA85" s="191">
        <f t="shared" si="23"/>
        <v>500</v>
      </c>
      <c r="AB85" s="191"/>
      <c r="AC85" s="191"/>
      <c r="AD85" s="191"/>
      <c r="AE85" s="191"/>
      <c r="AF85" s="191"/>
      <c r="AG85" s="191"/>
      <c r="AH85" s="191">
        <f t="shared" si="24"/>
        <v>0</v>
      </c>
      <c r="AI85" s="191"/>
      <c r="AJ85" s="191"/>
      <c r="AK85" s="191"/>
      <c r="AL85" s="191"/>
      <c r="AM85" s="191"/>
      <c r="AN85" s="191"/>
      <c r="AO85" s="191">
        <f t="shared" si="25"/>
        <v>0</v>
      </c>
      <c r="AP85" s="191"/>
      <c r="AQ85" s="191"/>
      <c r="AR85" s="191"/>
      <c r="AS85" s="191"/>
      <c r="AT85" s="191"/>
      <c r="AU85" s="191"/>
      <c r="AV85" s="191">
        <f t="shared" si="26"/>
        <v>0</v>
      </c>
      <c r="AW85" s="191"/>
      <c r="AX85" s="191"/>
      <c r="AY85" s="191"/>
      <c r="AZ85" s="191"/>
      <c r="BA85" s="191"/>
      <c r="BB85" s="191"/>
      <c r="BC85" s="191">
        <f t="shared" si="27"/>
        <v>0</v>
      </c>
      <c r="BD85" s="191"/>
      <c r="BE85" s="191"/>
      <c r="BF85" s="191"/>
      <c r="BG85" s="191"/>
      <c r="BH85" s="190">
        <f t="shared" si="20"/>
        <v>500</v>
      </c>
      <c r="BI85" s="190">
        <f t="shared" si="19"/>
        <v>0</v>
      </c>
      <c r="BJ85" s="190">
        <f t="shared" si="19"/>
        <v>500</v>
      </c>
      <c r="BK85" s="9"/>
    </row>
    <row r="86" spans="1:63" ht="18" customHeight="1">
      <c r="A86" s="200">
        <v>15</v>
      </c>
      <c r="B86" s="191" t="s">
        <v>1912</v>
      </c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>
        <f t="shared" si="21"/>
        <v>0</v>
      </c>
      <c r="N86" s="191"/>
      <c r="O86" s="191"/>
      <c r="P86" s="191"/>
      <c r="Q86" s="191"/>
      <c r="R86" s="191"/>
      <c r="S86" s="191"/>
      <c r="T86" s="191">
        <f t="shared" si="22"/>
        <v>0</v>
      </c>
      <c r="U86" s="191"/>
      <c r="V86" s="191"/>
      <c r="W86" s="191"/>
      <c r="X86" s="191">
        <v>1</v>
      </c>
      <c r="Y86" s="191">
        <v>500</v>
      </c>
      <c r="Z86" s="191"/>
      <c r="AA86" s="191">
        <f t="shared" si="23"/>
        <v>500</v>
      </c>
      <c r="AB86" s="191"/>
      <c r="AC86" s="191"/>
      <c r="AD86" s="191"/>
      <c r="AE86" s="191"/>
      <c r="AF86" s="191"/>
      <c r="AG86" s="191"/>
      <c r="AH86" s="191">
        <f t="shared" si="24"/>
        <v>0</v>
      </c>
      <c r="AI86" s="191"/>
      <c r="AJ86" s="191"/>
      <c r="AK86" s="191"/>
      <c r="AL86" s="191"/>
      <c r="AM86" s="191"/>
      <c r="AN86" s="191"/>
      <c r="AO86" s="191">
        <f t="shared" si="25"/>
        <v>0</v>
      </c>
      <c r="AP86" s="191"/>
      <c r="AQ86" s="191"/>
      <c r="AR86" s="191"/>
      <c r="AS86" s="191"/>
      <c r="AT86" s="191"/>
      <c r="AU86" s="191"/>
      <c r="AV86" s="191">
        <f t="shared" si="26"/>
        <v>0</v>
      </c>
      <c r="AW86" s="191"/>
      <c r="AX86" s="191"/>
      <c r="AY86" s="191"/>
      <c r="AZ86" s="191"/>
      <c r="BA86" s="191"/>
      <c r="BB86" s="191"/>
      <c r="BC86" s="191">
        <f t="shared" si="27"/>
        <v>0</v>
      </c>
      <c r="BD86" s="191"/>
      <c r="BE86" s="191"/>
      <c r="BF86" s="191"/>
      <c r="BG86" s="191"/>
      <c r="BH86" s="190">
        <f t="shared" si="20"/>
        <v>500</v>
      </c>
      <c r="BI86" s="190">
        <f t="shared" si="19"/>
        <v>0</v>
      </c>
      <c r="BJ86" s="190">
        <f t="shared" si="19"/>
        <v>500</v>
      </c>
      <c r="BK86" s="9"/>
    </row>
    <row r="87" spans="1:63" ht="18" customHeight="1">
      <c r="A87" s="200">
        <v>16</v>
      </c>
      <c r="B87" s="191" t="s">
        <v>1913</v>
      </c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>
        <f t="shared" si="21"/>
        <v>0</v>
      </c>
      <c r="N87" s="191"/>
      <c r="O87" s="191"/>
      <c r="P87" s="191"/>
      <c r="Q87" s="191"/>
      <c r="R87" s="191"/>
      <c r="S87" s="191"/>
      <c r="T87" s="191">
        <f t="shared" si="22"/>
        <v>0</v>
      </c>
      <c r="U87" s="191"/>
      <c r="V87" s="191"/>
      <c r="W87" s="191"/>
      <c r="X87" s="191">
        <v>1</v>
      </c>
      <c r="Y87" s="191">
        <v>1000</v>
      </c>
      <c r="Z87" s="191"/>
      <c r="AA87" s="191">
        <f t="shared" si="23"/>
        <v>1000</v>
      </c>
      <c r="AB87" s="191"/>
      <c r="AC87" s="191"/>
      <c r="AD87" s="191"/>
      <c r="AE87" s="191"/>
      <c r="AF87" s="191"/>
      <c r="AG87" s="191"/>
      <c r="AH87" s="191">
        <f t="shared" si="24"/>
        <v>0</v>
      </c>
      <c r="AI87" s="191"/>
      <c r="AJ87" s="191"/>
      <c r="AK87" s="191"/>
      <c r="AL87" s="191"/>
      <c r="AM87" s="191"/>
      <c r="AN87" s="191"/>
      <c r="AO87" s="191">
        <f t="shared" si="25"/>
        <v>0</v>
      </c>
      <c r="AP87" s="191"/>
      <c r="AQ87" s="191"/>
      <c r="AR87" s="191"/>
      <c r="AS87" s="191"/>
      <c r="AT87" s="191"/>
      <c r="AU87" s="191"/>
      <c r="AV87" s="191">
        <f t="shared" si="26"/>
        <v>0</v>
      </c>
      <c r="AW87" s="191"/>
      <c r="AX87" s="191"/>
      <c r="AY87" s="191"/>
      <c r="AZ87" s="191"/>
      <c r="BA87" s="191"/>
      <c r="BB87" s="191"/>
      <c r="BC87" s="191">
        <f t="shared" si="27"/>
        <v>0</v>
      </c>
      <c r="BD87" s="191"/>
      <c r="BE87" s="191"/>
      <c r="BF87" s="191"/>
      <c r="BG87" s="191"/>
      <c r="BH87" s="190">
        <f t="shared" si="20"/>
        <v>1000</v>
      </c>
      <c r="BI87" s="190">
        <f t="shared" ref="BI87:BI101" si="28">L87+S87+Z87+AG87+AN87+AU87+BB87</f>
        <v>0</v>
      </c>
      <c r="BJ87" s="190">
        <f t="shared" ref="BJ87:BJ101" si="29">M87+T87+AA87+AH87+AO87+AV87+BC87</f>
        <v>1000</v>
      </c>
      <c r="BK87" s="9"/>
    </row>
    <row r="88" spans="1:63" ht="18" customHeight="1">
      <c r="A88" s="200">
        <v>17</v>
      </c>
      <c r="B88" s="191" t="s">
        <v>1914</v>
      </c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>
        <f t="shared" si="21"/>
        <v>0</v>
      </c>
      <c r="N88" s="191"/>
      <c r="O88" s="191"/>
      <c r="P88" s="191"/>
      <c r="Q88" s="191"/>
      <c r="R88" s="191"/>
      <c r="S88" s="191"/>
      <c r="T88" s="191">
        <f t="shared" si="22"/>
        <v>0</v>
      </c>
      <c r="U88" s="191"/>
      <c r="V88" s="191"/>
      <c r="W88" s="191"/>
      <c r="X88" s="191">
        <v>1</v>
      </c>
      <c r="Y88" s="191">
        <v>500</v>
      </c>
      <c r="Z88" s="191"/>
      <c r="AA88" s="191">
        <f t="shared" si="23"/>
        <v>500</v>
      </c>
      <c r="AB88" s="191"/>
      <c r="AC88" s="191"/>
      <c r="AD88" s="191"/>
      <c r="AE88" s="191"/>
      <c r="AF88" s="191"/>
      <c r="AG88" s="191"/>
      <c r="AH88" s="191">
        <f t="shared" si="24"/>
        <v>0</v>
      </c>
      <c r="AI88" s="191"/>
      <c r="AJ88" s="191"/>
      <c r="AK88" s="191"/>
      <c r="AL88" s="191"/>
      <c r="AM88" s="191"/>
      <c r="AN88" s="191"/>
      <c r="AO88" s="191">
        <f t="shared" si="25"/>
        <v>0</v>
      </c>
      <c r="AP88" s="191"/>
      <c r="AQ88" s="191"/>
      <c r="AR88" s="191"/>
      <c r="AS88" s="191"/>
      <c r="AT88" s="191"/>
      <c r="AU88" s="191"/>
      <c r="AV88" s="191">
        <f t="shared" si="26"/>
        <v>0</v>
      </c>
      <c r="AW88" s="191"/>
      <c r="AX88" s="191"/>
      <c r="AY88" s="191"/>
      <c r="AZ88" s="191"/>
      <c r="BA88" s="191"/>
      <c r="BB88" s="191"/>
      <c r="BC88" s="191">
        <f t="shared" si="27"/>
        <v>0</v>
      </c>
      <c r="BD88" s="191"/>
      <c r="BE88" s="191"/>
      <c r="BF88" s="191"/>
      <c r="BG88" s="191"/>
      <c r="BH88" s="190">
        <f t="shared" si="20"/>
        <v>500</v>
      </c>
      <c r="BI88" s="190">
        <f t="shared" si="28"/>
        <v>0</v>
      </c>
      <c r="BJ88" s="190">
        <f t="shared" si="29"/>
        <v>500</v>
      </c>
      <c r="BK88" s="9"/>
    </row>
    <row r="89" spans="1:63" ht="18" customHeight="1">
      <c r="A89" s="200">
        <v>18</v>
      </c>
      <c r="B89" s="191" t="s">
        <v>1915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>
        <f t="shared" si="21"/>
        <v>0</v>
      </c>
      <c r="N89" s="191"/>
      <c r="O89" s="191"/>
      <c r="P89" s="191"/>
      <c r="Q89" s="191"/>
      <c r="R89" s="191"/>
      <c r="S89" s="191"/>
      <c r="T89" s="191">
        <f t="shared" si="22"/>
        <v>0</v>
      </c>
      <c r="U89" s="191"/>
      <c r="V89" s="191"/>
      <c r="W89" s="191"/>
      <c r="X89" s="191">
        <v>1</v>
      </c>
      <c r="Y89" s="191">
        <v>1000</v>
      </c>
      <c r="Z89" s="191"/>
      <c r="AA89" s="191">
        <f t="shared" si="23"/>
        <v>1000</v>
      </c>
      <c r="AB89" s="191"/>
      <c r="AC89" s="191"/>
      <c r="AD89" s="191"/>
      <c r="AE89" s="191"/>
      <c r="AF89" s="191"/>
      <c r="AG89" s="191"/>
      <c r="AH89" s="191">
        <f t="shared" si="24"/>
        <v>0</v>
      </c>
      <c r="AI89" s="191"/>
      <c r="AJ89" s="191"/>
      <c r="AK89" s="191"/>
      <c r="AL89" s="191"/>
      <c r="AM89" s="191"/>
      <c r="AN89" s="191"/>
      <c r="AO89" s="191">
        <f t="shared" si="25"/>
        <v>0</v>
      </c>
      <c r="AP89" s="191"/>
      <c r="AQ89" s="191"/>
      <c r="AR89" s="191"/>
      <c r="AS89" s="191"/>
      <c r="AT89" s="191"/>
      <c r="AU89" s="191"/>
      <c r="AV89" s="191">
        <f t="shared" si="26"/>
        <v>0</v>
      </c>
      <c r="AW89" s="191"/>
      <c r="AX89" s="191"/>
      <c r="AY89" s="191"/>
      <c r="AZ89" s="191"/>
      <c r="BA89" s="191"/>
      <c r="BB89" s="191"/>
      <c r="BC89" s="191">
        <f t="shared" si="27"/>
        <v>0</v>
      </c>
      <c r="BD89" s="191"/>
      <c r="BE89" s="191"/>
      <c r="BF89" s="191"/>
      <c r="BG89" s="191"/>
      <c r="BH89" s="190">
        <f t="shared" si="20"/>
        <v>1000</v>
      </c>
      <c r="BI89" s="190">
        <f t="shared" si="28"/>
        <v>0</v>
      </c>
      <c r="BJ89" s="190">
        <f t="shared" si="29"/>
        <v>1000</v>
      </c>
      <c r="BK89" s="9"/>
    </row>
    <row r="90" spans="1:63" ht="18" customHeight="1">
      <c r="A90" s="200">
        <v>19</v>
      </c>
      <c r="B90" s="191" t="s">
        <v>1916</v>
      </c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>
        <f t="shared" si="21"/>
        <v>0</v>
      </c>
      <c r="N90" s="191"/>
      <c r="O90" s="191"/>
      <c r="P90" s="191"/>
      <c r="Q90" s="191"/>
      <c r="R90" s="191"/>
      <c r="S90" s="191"/>
      <c r="T90" s="191">
        <f t="shared" si="22"/>
        <v>0</v>
      </c>
      <c r="U90" s="191"/>
      <c r="V90" s="191"/>
      <c r="W90" s="191"/>
      <c r="X90" s="191">
        <v>1</v>
      </c>
      <c r="Y90" s="191">
        <v>1000</v>
      </c>
      <c r="Z90" s="191"/>
      <c r="AA90" s="191">
        <f t="shared" si="23"/>
        <v>1000</v>
      </c>
      <c r="AB90" s="191"/>
      <c r="AC90" s="191"/>
      <c r="AD90" s="191"/>
      <c r="AE90" s="191"/>
      <c r="AF90" s="191"/>
      <c r="AG90" s="191"/>
      <c r="AH90" s="191">
        <f t="shared" si="24"/>
        <v>0</v>
      </c>
      <c r="AI90" s="191"/>
      <c r="AJ90" s="191"/>
      <c r="AK90" s="191"/>
      <c r="AL90" s="191"/>
      <c r="AM90" s="191"/>
      <c r="AN90" s="191"/>
      <c r="AO90" s="191">
        <f t="shared" si="25"/>
        <v>0</v>
      </c>
      <c r="AP90" s="191"/>
      <c r="AQ90" s="191"/>
      <c r="AR90" s="191"/>
      <c r="AS90" s="191"/>
      <c r="AT90" s="191"/>
      <c r="AU90" s="191"/>
      <c r="AV90" s="191">
        <f t="shared" si="26"/>
        <v>0</v>
      </c>
      <c r="AW90" s="191"/>
      <c r="AX90" s="191"/>
      <c r="AY90" s="191"/>
      <c r="AZ90" s="191"/>
      <c r="BA90" s="191"/>
      <c r="BB90" s="191"/>
      <c r="BC90" s="191">
        <f t="shared" si="27"/>
        <v>0</v>
      </c>
      <c r="BD90" s="191"/>
      <c r="BE90" s="191"/>
      <c r="BF90" s="191"/>
      <c r="BG90" s="191"/>
      <c r="BH90" s="190">
        <f t="shared" si="20"/>
        <v>1000</v>
      </c>
      <c r="BI90" s="190">
        <f t="shared" si="28"/>
        <v>0</v>
      </c>
      <c r="BJ90" s="190">
        <f t="shared" si="29"/>
        <v>1000</v>
      </c>
      <c r="BK90" s="9"/>
    </row>
    <row r="91" spans="1:63" ht="18" customHeight="1">
      <c r="A91" s="200">
        <v>20</v>
      </c>
      <c r="B91" s="191" t="s">
        <v>1917</v>
      </c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>
        <f t="shared" si="21"/>
        <v>0</v>
      </c>
      <c r="N91" s="191"/>
      <c r="O91" s="191"/>
      <c r="P91" s="191"/>
      <c r="Q91" s="191"/>
      <c r="R91" s="191"/>
      <c r="S91" s="191"/>
      <c r="T91" s="191">
        <f t="shared" si="22"/>
        <v>0</v>
      </c>
      <c r="U91" s="191"/>
      <c r="V91" s="191"/>
      <c r="W91" s="191"/>
      <c r="X91" s="191">
        <v>1</v>
      </c>
      <c r="Y91" s="191">
        <v>500</v>
      </c>
      <c r="Z91" s="191"/>
      <c r="AA91" s="191">
        <f t="shared" si="23"/>
        <v>500</v>
      </c>
      <c r="AB91" s="191"/>
      <c r="AC91" s="191"/>
      <c r="AD91" s="191"/>
      <c r="AE91" s="191"/>
      <c r="AF91" s="191"/>
      <c r="AG91" s="191"/>
      <c r="AH91" s="191">
        <f t="shared" si="24"/>
        <v>0</v>
      </c>
      <c r="AI91" s="191"/>
      <c r="AJ91" s="191"/>
      <c r="AK91" s="191"/>
      <c r="AL91" s="191"/>
      <c r="AM91" s="191"/>
      <c r="AN91" s="191"/>
      <c r="AO91" s="191">
        <f t="shared" si="25"/>
        <v>0</v>
      </c>
      <c r="AP91" s="191"/>
      <c r="AQ91" s="191"/>
      <c r="AR91" s="191"/>
      <c r="AS91" s="191"/>
      <c r="AT91" s="191"/>
      <c r="AU91" s="191"/>
      <c r="AV91" s="191">
        <f t="shared" si="26"/>
        <v>0</v>
      </c>
      <c r="AW91" s="191"/>
      <c r="AX91" s="191"/>
      <c r="AY91" s="191"/>
      <c r="AZ91" s="191"/>
      <c r="BA91" s="191"/>
      <c r="BB91" s="191"/>
      <c r="BC91" s="191">
        <f t="shared" si="27"/>
        <v>0</v>
      </c>
      <c r="BD91" s="191"/>
      <c r="BE91" s="191"/>
      <c r="BF91" s="191"/>
      <c r="BG91" s="191"/>
      <c r="BH91" s="190">
        <f t="shared" si="20"/>
        <v>500</v>
      </c>
      <c r="BI91" s="190">
        <f t="shared" si="28"/>
        <v>0</v>
      </c>
      <c r="BJ91" s="190">
        <f t="shared" si="29"/>
        <v>500</v>
      </c>
      <c r="BK91" s="9"/>
    </row>
    <row r="92" spans="1:63" ht="18" customHeight="1">
      <c r="A92" s="200">
        <v>21</v>
      </c>
      <c r="B92" s="191" t="s">
        <v>1918</v>
      </c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>
        <f t="shared" si="21"/>
        <v>0</v>
      </c>
      <c r="N92" s="191"/>
      <c r="O92" s="191"/>
      <c r="P92" s="191"/>
      <c r="Q92" s="191"/>
      <c r="R92" s="191"/>
      <c r="S92" s="191"/>
      <c r="T92" s="191">
        <f t="shared" si="22"/>
        <v>0</v>
      </c>
      <c r="U92" s="191"/>
      <c r="V92" s="191"/>
      <c r="W92" s="191"/>
      <c r="X92" s="191">
        <v>1</v>
      </c>
      <c r="Y92" s="191">
        <v>2000</v>
      </c>
      <c r="Z92" s="191"/>
      <c r="AA92" s="191">
        <f t="shared" si="23"/>
        <v>2000</v>
      </c>
      <c r="AB92" s="191"/>
      <c r="AC92" s="191"/>
      <c r="AD92" s="191"/>
      <c r="AE92" s="191"/>
      <c r="AF92" s="191"/>
      <c r="AG92" s="191"/>
      <c r="AH92" s="191">
        <f t="shared" si="24"/>
        <v>0</v>
      </c>
      <c r="AI92" s="191"/>
      <c r="AJ92" s="191"/>
      <c r="AK92" s="191"/>
      <c r="AL92" s="191"/>
      <c r="AM92" s="191"/>
      <c r="AN92" s="191"/>
      <c r="AO92" s="191">
        <f t="shared" si="25"/>
        <v>0</v>
      </c>
      <c r="AP92" s="191"/>
      <c r="AQ92" s="191"/>
      <c r="AR92" s="191"/>
      <c r="AS92" s="191"/>
      <c r="AT92" s="191"/>
      <c r="AU92" s="191"/>
      <c r="AV92" s="191">
        <f t="shared" si="26"/>
        <v>0</v>
      </c>
      <c r="AW92" s="191"/>
      <c r="AX92" s="191"/>
      <c r="AY92" s="191"/>
      <c r="AZ92" s="191"/>
      <c r="BA92" s="191"/>
      <c r="BB92" s="191"/>
      <c r="BC92" s="191">
        <f t="shared" si="27"/>
        <v>0</v>
      </c>
      <c r="BD92" s="191"/>
      <c r="BE92" s="191"/>
      <c r="BF92" s="191"/>
      <c r="BG92" s="191"/>
      <c r="BH92" s="190">
        <f t="shared" si="20"/>
        <v>2000</v>
      </c>
      <c r="BI92" s="190">
        <f t="shared" si="28"/>
        <v>0</v>
      </c>
      <c r="BJ92" s="190">
        <f t="shared" si="29"/>
        <v>2000</v>
      </c>
      <c r="BK92" s="9"/>
    </row>
    <row r="93" spans="1:63" ht="18" customHeight="1">
      <c r="A93" s="200">
        <v>22</v>
      </c>
      <c r="B93" s="191" t="s">
        <v>1919</v>
      </c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>
        <f t="shared" si="21"/>
        <v>0</v>
      </c>
      <c r="N93" s="191"/>
      <c r="O93" s="191"/>
      <c r="P93" s="191"/>
      <c r="Q93" s="191"/>
      <c r="R93" s="191"/>
      <c r="S93" s="191"/>
      <c r="T93" s="191">
        <f t="shared" si="22"/>
        <v>0</v>
      </c>
      <c r="U93" s="191"/>
      <c r="V93" s="191"/>
      <c r="W93" s="191"/>
      <c r="X93" s="191">
        <v>1</v>
      </c>
      <c r="Y93" s="191">
        <v>1000</v>
      </c>
      <c r="Z93" s="191"/>
      <c r="AA93" s="191">
        <f t="shared" si="23"/>
        <v>1000</v>
      </c>
      <c r="AB93" s="191"/>
      <c r="AC93" s="191"/>
      <c r="AD93" s="191"/>
      <c r="AE93" s="191"/>
      <c r="AF93" s="191"/>
      <c r="AG93" s="191"/>
      <c r="AH93" s="191">
        <f t="shared" si="24"/>
        <v>0</v>
      </c>
      <c r="AI93" s="191"/>
      <c r="AJ93" s="191"/>
      <c r="AK93" s="191"/>
      <c r="AL93" s="191"/>
      <c r="AM93" s="191"/>
      <c r="AN93" s="191"/>
      <c r="AO93" s="191">
        <f t="shared" si="25"/>
        <v>0</v>
      </c>
      <c r="AP93" s="191"/>
      <c r="AQ93" s="191"/>
      <c r="AR93" s="191"/>
      <c r="AS93" s="191"/>
      <c r="AT93" s="191"/>
      <c r="AU93" s="191"/>
      <c r="AV93" s="191">
        <f t="shared" si="26"/>
        <v>0</v>
      </c>
      <c r="AW93" s="191"/>
      <c r="AX93" s="191"/>
      <c r="AY93" s="191"/>
      <c r="AZ93" s="191"/>
      <c r="BA93" s="191"/>
      <c r="BB93" s="191"/>
      <c r="BC93" s="191">
        <f t="shared" si="27"/>
        <v>0</v>
      </c>
      <c r="BD93" s="191"/>
      <c r="BE93" s="191"/>
      <c r="BF93" s="191"/>
      <c r="BG93" s="191"/>
      <c r="BH93" s="190">
        <f t="shared" si="20"/>
        <v>1000</v>
      </c>
      <c r="BI93" s="190">
        <f t="shared" si="28"/>
        <v>0</v>
      </c>
      <c r="BJ93" s="190">
        <f t="shared" si="29"/>
        <v>1000</v>
      </c>
      <c r="BK93" s="9"/>
    </row>
    <row r="94" spans="1:63" ht="18" customHeight="1">
      <c r="A94" s="200">
        <v>23</v>
      </c>
      <c r="B94" s="191" t="s">
        <v>1920</v>
      </c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>
        <f t="shared" si="21"/>
        <v>0</v>
      </c>
      <c r="N94" s="191"/>
      <c r="O94" s="191"/>
      <c r="P94" s="191"/>
      <c r="Q94" s="191"/>
      <c r="R94" s="191"/>
      <c r="S94" s="191"/>
      <c r="T94" s="191">
        <f t="shared" si="22"/>
        <v>0</v>
      </c>
      <c r="U94" s="191"/>
      <c r="V94" s="191"/>
      <c r="W94" s="191"/>
      <c r="X94" s="191">
        <v>1</v>
      </c>
      <c r="Y94" s="191">
        <v>500</v>
      </c>
      <c r="Z94" s="191"/>
      <c r="AA94" s="191">
        <f t="shared" si="23"/>
        <v>500</v>
      </c>
      <c r="AB94" s="191"/>
      <c r="AC94" s="191"/>
      <c r="AD94" s="191"/>
      <c r="AE94" s="191"/>
      <c r="AF94" s="191"/>
      <c r="AG94" s="191"/>
      <c r="AH94" s="191">
        <f t="shared" si="24"/>
        <v>0</v>
      </c>
      <c r="AI94" s="191"/>
      <c r="AJ94" s="191"/>
      <c r="AK94" s="191"/>
      <c r="AL94" s="191"/>
      <c r="AM94" s="191"/>
      <c r="AN94" s="191"/>
      <c r="AO94" s="191">
        <f t="shared" si="25"/>
        <v>0</v>
      </c>
      <c r="AP94" s="191"/>
      <c r="AQ94" s="191"/>
      <c r="AR94" s="191"/>
      <c r="AS94" s="191"/>
      <c r="AT94" s="191"/>
      <c r="AU94" s="191"/>
      <c r="AV94" s="191">
        <f t="shared" si="26"/>
        <v>0</v>
      </c>
      <c r="AW94" s="191"/>
      <c r="AX94" s="191"/>
      <c r="AY94" s="191"/>
      <c r="AZ94" s="191"/>
      <c r="BA94" s="191"/>
      <c r="BB94" s="191"/>
      <c r="BC94" s="191">
        <f t="shared" si="27"/>
        <v>0</v>
      </c>
      <c r="BD94" s="191"/>
      <c r="BE94" s="191"/>
      <c r="BF94" s="191"/>
      <c r="BG94" s="191"/>
      <c r="BH94" s="190">
        <f t="shared" si="20"/>
        <v>500</v>
      </c>
      <c r="BI94" s="190">
        <f t="shared" si="28"/>
        <v>0</v>
      </c>
      <c r="BJ94" s="190">
        <f t="shared" si="29"/>
        <v>500</v>
      </c>
      <c r="BK94" s="9"/>
    </row>
    <row r="95" spans="1:63" ht="18" customHeight="1">
      <c r="A95" s="200">
        <v>24</v>
      </c>
      <c r="B95" s="191" t="s">
        <v>1921</v>
      </c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>
        <f t="shared" si="21"/>
        <v>0</v>
      </c>
      <c r="N95" s="191"/>
      <c r="O95" s="191"/>
      <c r="P95" s="191"/>
      <c r="Q95" s="191"/>
      <c r="R95" s="191"/>
      <c r="S95" s="191"/>
      <c r="T95" s="191">
        <f t="shared" si="22"/>
        <v>0</v>
      </c>
      <c r="U95" s="191"/>
      <c r="V95" s="191"/>
      <c r="W95" s="191"/>
      <c r="X95" s="191">
        <v>1</v>
      </c>
      <c r="Y95" s="191">
        <v>1000</v>
      </c>
      <c r="Z95" s="191"/>
      <c r="AA95" s="191">
        <f t="shared" si="23"/>
        <v>1000</v>
      </c>
      <c r="AB95" s="191"/>
      <c r="AC95" s="191"/>
      <c r="AD95" s="191"/>
      <c r="AE95" s="191"/>
      <c r="AF95" s="191"/>
      <c r="AG95" s="191"/>
      <c r="AH95" s="191">
        <f t="shared" si="24"/>
        <v>0</v>
      </c>
      <c r="AI95" s="191"/>
      <c r="AJ95" s="191"/>
      <c r="AK95" s="191"/>
      <c r="AL95" s="191"/>
      <c r="AM95" s="191"/>
      <c r="AN95" s="191"/>
      <c r="AO95" s="191">
        <f t="shared" si="25"/>
        <v>0</v>
      </c>
      <c r="AP95" s="191"/>
      <c r="AQ95" s="191"/>
      <c r="AR95" s="191"/>
      <c r="AS95" s="191"/>
      <c r="AT95" s="191"/>
      <c r="AU95" s="191"/>
      <c r="AV95" s="191">
        <f t="shared" si="26"/>
        <v>0</v>
      </c>
      <c r="AW95" s="191"/>
      <c r="AX95" s="191"/>
      <c r="AY95" s="191"/>
      <c r="AZ95" s="191"/>
      <c r="BA95" s="191"/>
      <c r="BB95" s="191"/>
      <c r="BC95" s="191">
        <f t="shared" si="27"/>
        <v>0</v>
      </c>
      <c r="BD95" s="191"/>
      <c r="BE95" s="191"/>
      <c r="BF95" s="191"/>
      <c r="BG95" s="191"/>
      <c r="BH95" s="190">
        <f t="shared" si="20"/>
        <v>1000</v>
      </c>
      <c r="BI95" s="190">
        <f t="shared" si="28"/>
        <v>0</v>
      </c>
      <c r="BJ95" s="190">
        <f t="shared" si="29"/>
        <v>1000</v>
      </c>
      <c r="BK95" s="9"/>
    </row>
    <row r="96" spans="1:63" ht="18" customHeight="1">
      <c r="A96" s="200">
        <v>25</v>
      </c>
      <c r="B96" s="191" t="s">
        <v>1922</v>
      </c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>
        <f t="shared" si="21"/>
        <v>0</v>
      </c>
      <c r="N96" s="191"/>
      <c r="O96" s="191"/>
      <c r="P96" s="191"/>
      <c r="Q96" s="191"/>
      <c r="R96" s="191"/>
      <c r="S96" s="191"/>
      <c r="T96" s="191">
        <f t="shared" si="22"/>
        <v>0</v>
      </c>
      <c r="U96" s="191"/>
      <c r="V96" s="191"/>
      <c r="W96" s="191"/>
      <c r="X96" s="191">
        <v>1</v>
      </c>
      <c r="Y96" s="191">
        <v>500</v>
      </c>
      <c r="Z96" s="191"/>
      <c r="AA96" s="191">
        <f t="shared" si="23"/>
        <v>500</v>
      </c>
      <c r="AB96" s="191"/>
      <c r="AC96" s="191"/>
      <c r="AD96" s="191"/>
      <c r="AE96" s="191"/>
      <c r="AF96" s="191"/>
      <c r="AG96" s="191"/>
      <c r="AH96" s="191">
        <f t="shared" si="24"/>
        <v>0</v>
      </c>
      <c r="AI96" s="191"/>
      <c r="AJ96" s="191"/>
      <c r="AK96" s="191"/>
      <c r="AL96" s="191"/>
      <c r="AM96" s="191"/>
      <c r="AN96" s="191"/>
      <c r="AO96" s="191">
        <f t="shared" si="25"/>
        <v>0</v>
      </c>
      <c r="AP96" s="191"/>
      <c r="AQ96" s="191"/>
      <c r="AR96" s="191"/>
      <c r="AS96" s="191"/>
      <c r="AT96" s="191"/>
      <c r="AU96" s="191"/>
      <c r="AV96" s="191">
        <f t="shared" si="26"/>
        <v>0</v>
      </c>
      <c r="AW96" s="191"/>
      <c r="AX96" s="191"/>
      <c r="AY96" s="191"/>
      <c r="AZ96" s="191"/>
      <c r="BA96" s="191"/>
      <c r="BB96" s="191"/>
      <c r="BC96" s="191">
        <f t="shared" si="27"/>
        <v>0</v>
      </c>
      <c r="BD96" s="191"/>
      <c r="BE96" s="191"/>
      <c r="BF96" s="191"/>
      <c r="BG96" s="191"/>
      <c r="BH96" s="190">
        <f t="shared" si="20"/>
        <v>500</v>
      </c>
      <c r="BI96" s="190">
        <f t="shared" si="28"/>
        <v>0</v>
      </c>
      <c r="BJ96" s="190">
        <f t="shared" si="29"/>
        <v>500</v>
      </c>
      <c r="BK96" s="9"/>
    </row>
    <row r="97" spans="1:63" ht="18" customHeight="1">
      <c r="A97" s="200">
        <v>26</v>
      </c>
      <c r="B97" s="114" t="s">
        <v>1924</v>
      </c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>
        <f t="shared" si="21"/>
        <v>0</v>
      </c>
      <c r="N97" s="191"/>
      <c r="O97" s="191"/>
      <c r="P97" s="191"/>
      <c r="Q97" s="191"/>
      <c r="R97" s="191"/>
      <c r="S97" s="191"/>
      <c r="T97" s="191">
        <f t="shared" si="22"/>
        <v>0</v>
      </c>
      <c r="U97" s="191"/>
      <c r="V97" s="191"/>
      <c r="W97" s="191"/>
      <c r="X97" s="191"/>
      <c r="Y97" s="191"/>
      <c r="Z97" s="191"/>
      <c r="AA97" s="191">
        <f t="shared" si="23"/>
        <v>0</v>
      </c>
      <c r="AB97" s="191"/>
      <c r="AC97" s="191"/>
      <c r="AD97" s="191"/>
      <c r="AE97" s="191"/>
      <c r="AF97" s="191"/>
      <c r="AG97" s="191"/>
      <c r="AH97" s="191">
        <f t="shared" si="24"/>
        <v>0</v>
      </c>
      <c r="AI97" s="191"/>
      <c r="AJ97" s="191"/>
      <c r="AK97" s="191"/>
      <c r="AL97" s="191"/>
      <c r="AM97" s="191"/>
      <c r="AN97" s="191"/>
      <c r="AO97" s="191">
        <f t="shared" si="25"/>
        <v>0</v>
      </c>
      <c r="AP97" s="191"/>
      <c r="AQ97" s="191"/>
      <c r="AR97" s="191"/>
      <c r="AS97" s="191"/>
      <c r="AT97" s="191"/>
      <c r="AU97" s="191"/>
      <c r="AV97" s="191">
        <f t="shared" si="26"/>
        <v>0</v>
      </c>
      <c r="AW97" s="191"/>
      <c r="AX97" s="191"/>
      <c r="AY97" s="191"/>
      <c r="AZ97" s="191"/>
      <c r="BA97" s="191"/>
      <c r="BB97" s="191"/>
      <c r="BC97" s="191">
        <f t="shared" si="27"/>
        <v>0</v>
      </c>
      <c r="BD97" s="191"/>
      <c r="BE97" s="191"/>
      <c r="BF97" s="191"/>
      <c r="BG97" s="191"/>
      <c r="BH97" s="190">
        <f t="shared" si="20"/>
        <v>0</v>
      </c>
      <c r="BI97" s="190">
        <f t="shared" si="28"/>
        <v>0</v>
      </c>
      <c r="BJ97" s="190">
        <f t="shared" si="29"/>
        <v>0</v>
      </c>
      <c r="BK97" s="9"/>
    </row>
    <row r="98" spans="1:63" ht="18" customHeight="1">
      <c r="A98" s="200">
        <v>27</v>
      </c>
      <c r="B98" s="114" t="s">
        <v>1925</v>
      </c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>
        <f t="shared" si="21"/>
        <v>0</v>
      </c>
      <c r="N98" s="191"/>
      <c r="O98" s="191"/>
      <c r="P98" s="191"/>
      <c r="Q98" s="191"/>
      <c r="R98" s="191"/>
      <c r="S98" s="191"/>
      <c r="T98" s="191">
        <f t="shared" si="22"/>
        <v>0</v>
      </c>
      <c r="U98" s="191"/>
      <c r="V98" s="191"/>
      <c r="W98" s="191"/>
      <c r="X98" s="191"/>
      <c r="Y98" s="191"/>
      <c r="Z98" s="191"/>
      <c r="AA98" s="191">
        <f t="shared" si="23"/>
        <v>0</v>
      </c>
      <c r="AB98" s="191"/>
      <c r="AC98" s="191"/>
      <c r="AD98" s="191"/>
      <c r="AE98" s="191"/>
      <c r="AF98" s="191"/>
      <c r="AG98" s="191"/>
      <c r="AH98" s="191">
        <f t="shared" si="24"/>
        <v>0</v>
      </c>
      <c r="AI98" s="191"/>
      <c r="AJ98" s="191"/>
      <c r="AK98" s="191"/>
      <c r="AL98" s="191"/>
      <c r="AM98" s="191"/>
      <c r="AN98" s="191"/>
      <c r="AO98" s="191">
        <f t="shared" si="25"/>
        <v>0</v>
      </c>
      <c r="AP98" s="191"/>
      <c r="AQ98" s="191"/>
      <c r="AR98" s="191"/>
      <c r="AS98" s="191"/>
      <c r="AT98" s="191"/>
      <c r="AU98" s="191"/>
      <c r="AV98" s="191">
        <f t="shared" si="26"/>
        <v>0</v>
      </c>
      <c r="AW98" s="191"/>
      <c r="AX98" s="191"/>
      <c r="AY98" s="191"/>
      <c r="AZ98" s="191"/>
      <c r="BA98" s="191"/>
      <c r="BB98" s="191"/>
      <c r="BC98" s="191">
        <f t="shared" si="27"/>
        <v>0</v>
      </c>
      <c r="BD98" s="191"/>
      <c r="BE98" s="191"/>
      <c r="BF98" s="191"/>
      <c r="BG98" s="191"/>
      <c r="BH98" s="190">
        <f t="shared" si="20"/>
        <v>0</v>
      </c>
      <c r="BI98" s="190">
        <f t="shared" si="28"/>
        <v>0</v>
      </c>
      <c r="BJ98" s="190">
        <f t="shared" si="29"/>
        <v>0</v>
      </c>
      <c r="BK98" s="9"/>
    </row>
    <row r="99" spans="1:63" ht="18" customHeight="1">
      <c r="A99" s="200">
        <v>28</v>
      </c>
      <c r="B99" s="114" t="s">
        <v>1951</v>
      </c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>
        <f t="shared" si="21"/>
        <v>0</v>
      </c>
      <c r="N99" s="191"/>
      <c r="O99" s="191"/>
      <c r="P99" s="191"/>
      <c r="Q99" s="191"/>
      <c r="R99" s="191"/>
      <c r="S99" s="191"/>
      <c r="T99" s="191">
        <f t="shared" si="22"/>
        <v>0</v>
      </c>
      <c r="U99" s="191"/>
      <c r="V99" s="191"/>
      <c r="W99" s="191"/>
      <c r="X99" s="191"/>
      <c r="Y99" s="191"/>
      <c r="Z99" s="191"/>
      <c r="AA99" s="191">
        <f t="shared" si="23"/>
        <v>0</v>
      </c>
      <c r="AB99" s="191"/>
      <c r="AC99" s="191"/>
      <c r="AD99" s="191"/>
      <c r="AE99" s="191"/>
      <c r="AF99" s="191"/>
      <c r="AG99" s="191"/>
      <c r="AH99" s="191">
        <f t="shared" si="24"/>
        <v>0</v>
      </c>
      <c r="AI99" s="191"/>
      <c r="AJ99" s="191"/>
      <c r="AK99" s="191"/>
      <c r="AL99" s="191"/>
      <c r="AM99" s="191"/>
      <c r="AN99" s="191"/>
      <c r="AO99" s="191">
        <f t="shared" si="25"/>
        <v>0</v>
      </c>
      <c r="AP99" s="191"/>
      <c r="AQ99" s="191"/>
      <c r="AR99" s="191"/>
      <c r="AS99" s="191"/>
      <c r="AT99" s="191"/>
      <c r="AU99" s="191"/>
      <c r="AV99" s="191">
        <f t="shared" si="26"/>
        <v>0</v>
      </c>
      <c r="AW99" s="191"/>
      <c r="AX99" s="191"/>
      <c r="AY99" s="191"/>
      <c r="AZ99" s="191"/>
      <c r="BA99" s="191"/>
      <c r="BB99" s="191"/>
      <c r="BC99" s="191">
        <f t="shared" si="27"/>
        <v>0</v>
      </c>
      <c r="BD99" s="191"/>
      <c r="BE99" s="191"/>
      <c r="BF99" s="191"/>
      <c r="BG99" s="191"/>
      <c r="BH99" s="190">
        <f t="shared" si="20"/>
        <v>0</v>
      </c>
      <c r="BI99" s="190">
        <f t="shared" si="28"/>
        <v>0</v>
      </c>
      <c r="BJ99" s="190">
        <f t="shared" si="29"/>
        <v>0</v>
      </c>
      <c r="BK99" s="9"/>
    </row>
    <row r="100" spans="1:63" ht="18" customHeight="1">
      <c r="A100" s="200">
        <v>29</v>
      </c>
      <c r="B100" s="114" t="s">
        <v>1926</v>
      </c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>
        <f t="shared" si="21"/>
        <v>0</v>
      </c>
      <c r="N100" s="191"/>
      <c r="O100" s="191"/>
      <c r="P100" s="191"/>
      <c r="Q100" s="191"/>
      <c r="R100" s="191"/>
      <c r="S100" s="191"/>
      <c r="T100" s="191">
        <f t="shared" si="22"/>
        <v>0</v>
      </c>
      <c r="U100" s="191"/>
      <c r="V100" s="191"/>
      <c r="W100" s="191"/>
      <c r="X100" s="191"/>
      <c r="Y100" s="191"/>
      <c r="Z100" s="191"/>
      <c r="AA100" s="191">
        <f t="shared" si="23"/>
        <v>0</v>
      </c>
      <c r="AB100" s="191"/>
      <c r="AC100" s="191"/>
      <c r="AD100" s="191"/>
      <c r="AE100" s="191"/>
      <c r="AF100" s="191"/>
      <c r="AG100" s="191"/>
      <c r="AH100" s="191">
        <f t="shared" si="24"/>
        <v>0</v>
      </c>
      <c r="AI100" s="191"/>
      <c r="AJ100" s="191"/>
      <c r="AK100" s="191"/>
      <c r="AL100" s="191"/>
      <c r="AM100" s="191"/>
      <c r="AN100" s="191"/>
      <c r="AO100" s="191">
        <f t="shared" si="25"/>
        <v>0</v>
      </c>
      <c r="AP100" s="191"/>
      <c r="AQ100" s="191"/>
      <c r="AR100" s="191"/>
      <c r="AS100" s="191"/>
      <c r="AT100" s="191"/>
      <c r="AU100" s="191"/>
      <c r="AV100" s="191">
        <f t="shared" si="26"/>
        <v>0</v>
      </c>
      <c r="AW100" s="191"/>
      <c r="AX100" s="191"/>
      <c r="AY100" s="191"/>
      <c r="AZ100" s="191"/>
      <c r="BA100" s="191"/>
      <c r="BB100" s="191"/>
      <c r="BC100" s="191">
        <f t="shared" si="27"/>
        <v>0</v>
      </c>
      <c r="BD100" s="191"/>
      <c r="BE100" s="191"/>
      <c r="BF100" s="191"/>
      <c r="BG100" s="191"/>
      <c r="BH100" s="190">
        <f t="shared" si="20"/>
        <v>0</v>
      </c>
      <c r="BI100" s="190">
        <f t="shared" si="28"/>
        <v>0</v>
      </c>
      <c r="BJ100" s="190">
        <f t="shared" si="29"/>
        <v>0</v>
      </c>
      <c r="BK100" s="9"/>
    </row>
    <row r="101" spans="1:63" ht="18" customHeight="1">
      <c r="A101" s="200">
        <v>30</v>
      </c>
      <c r="B101" s="114" t="s">
        <v>1927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>
        <f t="shared" si="21"/>
        <v>0</v>
      </c>
      <c r="N101" s="191"/>
      <c r="O101" s="191"/>
      <c r="P101" s="191"/>
      <c r="Q101" s="191"/>
      <c r="R101" s="191"/>
      <c r="S101" s="191"/>
      <c r="T101" s="191">
        <f t="shared" si="22"/>
        <v>0</v>
      </c>
      <c r="U101" s="191"/>
      <c r="V101" s="191"/>
      <c r="W101" s="191"/>
      <c r="X101" s="191"/>
      <c r="Y101" s="191"/>
      <c r="Z101" s="191"/>
      <c r="AA101" s="191">
        <f t="shared" si="23"/>
        <v>0</v>
      </c>
      <c r="AB101" s="191"/>
      <c r="AC101" s="191"/>
      <c r="AD101" s="191"/>
      <c r="AE101" s="191"/>
      <c r="AF101" s="191"/>
      <c r="AG101" s="191"/>
      <c r="AH101" s="191">
        <f t="shared" si="24"/>
        <v>0</v>
      </c>
      <c r="AI101" s="191"/>
      <c r="AJ101" s="191"/>
      <c r="AK101" s="191"/>
      <c r="AL101" s="191"/>
      <c r="AM101" s="191"/>
      <c r="AN101" s="191"/>
      <c r="AO101" s="191">
        <f t="shared" si="25"/>
        <v>0</v>
      </c>
      <c r="AP101" s="191"/>
      <c r="AQ101" s="191"/>
      <c r="AR101" s="191"/>
      <c r="AS101" s="191"/>
      <c r="AT101" s="191"/>
      <c r="AU101" s="191"/>
      <c r="AV101" s="191">
        <f t="shared" si="26"/>
        <v>0</v>
      </c>
      <c r="AW101" s="191"/>
      <c r="AX101" s="191"/>
      <c r="AY101" s="191"/>
      <c r="AZ101" s="191"/>
      <c r="BA101" s="191"/>
      <c r="BB101" s="191"/>
      <c r="BC101" s="191">
        <f t="shared" si="27"/>
        <v>0</v>
      </c>
      <c r="BD101" s="191"/>
      <c r="BE101" s="191"/>
      <c r="BF101" s="191"/>
      <c r="BG101" s="191"/>
      <c r="BH101" s="190">
        <f t="shared" si="20"/>
        <v>0</v>
      </c>
      <c r="BI101" s="190">
        <f t="shared" si="28"/>
        <v>0</v>
      </c>
      <c r="BJ101" s="190">
        <f t="shared" si="29"/>
        <v>0</v>
      </c>
      <c r="BK101" s="9"/>
    </row>
    <row r="102" spans="1:63" s="96" customFormat="1" ht="18" customHeight="1">
      <c r="A102" s="203">
        <v>31</v>
      </c>
      <c r="B102" s="204" t="s">
        <v>53</v>
      </c>
      <c r="C102" s="204"/>
      <c r="D102" s="204"/>
      <c r="E102" s="204"/>
      <c r="F102" s="204"/>
      <c r="G102" s="204"/>
      <c r="H102" s="204"/>
      <c r="I102" s="204"/>
      <c r="J102" s="116">
        <f>SUM(J72:J101)</f>
        <v>0</v>
      </c>
      <c r="K102" s="117">
        <f t="shared" ref="K102:L102" si="30">SUM(K72:K101)</f>
        <v>0</v>
      </c>
      <c r="L102" s="118">
        <f t="shared" si="30"/>
        <v>0</v>
      </c>
      <c r="M102" s="83">
        <f t="shared" ref="M102" si="31">K102+L102</f>
        <v>0</v>
      </c>
      <c r="N102" s="204"/>
      <c r="O102" s="204"/>
      <c r="P102" s="204"/>
      <c r="Q102" s="116">
        <f>SUM(Q72:Q101)</f>
        <v>0</v>
      </c>
      <c r="R102" s="117">
        <f t="shared" ref="R102:S102" si="32">SUM(R72:R101)</f>
        <v>0</v>
      </c>
      <c r="S102" s="118">
        <f t="shared" si="32"/>
        <v>0</v>
      </c>
      <c r="T102" s="83">
        <f t="shared" ref="T102" si="33">R102+S102</f>
        <v>0</v>
      </c>
      <c r="U102" s="204"/>
      <c r="V102" s="204"/>
      <c r="W102" s="204"/>
      <c r="X102" s="116">
        <f>SUM(X72:X101)</f>
        <v>25</v>
      </c>
      <c r="Y102" s="117">
        <f t="shared" ref="Y102:Z102" si="34">SUM(Y72:Y101)</f>
        <v>21000</v>
      </c>
      <c r="Z102" s="118">
        <f t="shared" si="34"/>
        <v>0</v>
      </c>
      <c r="AA102" s="83">
        <f t="shared" ref="AA102" si="35">Y102+Z102</f>
        <v>21000</v>
      </c>
      <c r="AB102" s="204"/>
      <c r="AC102" s="204"/>
      <c r="AD102" s="204"/>
      <c r="AE102" s="116">
        <f>SUM(AE72:AE101)</f>
        <v>0</v>
      </c>
      <c r="AF102" s="117">
        <f t="shared" ref="AF102:AG102" si="36">SUM(AF72:AF101)</f>
        <v>0</v>
      </c>
      <c r="AG102" s="118">
        <f t="shared" si="36"/>
        <v>0</v>
      </c>
      <c r="AH102" s="83">
        <f t="shared" ref="AH102" si="37">AF102+AG102</f>
        <v>0</v>
      </c>
      <c r="AI102" s="204"/>
      <c r="AJ102" s="204"/>
      <c r="AK102" s="204"/>
      <c r="AL102" s="116">
        <f>SUM(AL72:AL101)</f>
        <v>0</v>
      </c>
      <c r="AM102" s="117">
        <f t="shared" ref="AM102:AN102" si="38">SUM(AM72:AM101)</f>
        <v>0</v>
      </c>
      <c r="AN102" s="118">
        <f t="shared" si="38"/>
        <v>0</v>
      </c>
      <c r="AO102" s="83">
        <f t="shared" ref="AO102" si="39">AM102+AN102</f>
        <v>0</v>
      </c>
      <c r="AP102" s="204"/>
      <c r="AQ102" s="204"/>
      <c r="AR102" s="204"/>
      <c r="AS102" s="116">
        <f>SUM(AS72:AS101)</f>
        <v>0</v>
      </c>
      <c r="AT102" s="117">
        <f t="shared" ref="AT102:AU102" si="40">SUM(AT72:AT101)</f>
        <v>0</v>
      </c>
      <c r="AU102" s="118">
        <f t="shared" si="40"/>
        <v>0</v>
      </c>
      <c r="AV102" s="83">
        <f t="shared" ref="AV102" si="41">AT102+AU102</f>
        <v>0</v>
      </c>
      <c r="AW102" s="204"/>
      <c r="AX102" s="204"/>
      <c r="AY102" s="204"/>
      <c r="AZ102" s="116">
        <f>SUM(AZ72:AZ101)</f>
        <v>0</v>
      </c>
      <c r="BA102" s="117">
        <f t="shared" ref="BA102:BB102" si="42">SUM(BA72:BA101)</f>
        <v>0</v>
      </c>
      <c r="BB102" s="118">
        <f t="shared" si="42"/>
        <v>0</v>
      </c>
      <c r="BC102" s="83">
        <f t="shared" ref="BC102" si="43">BA102+BB102</f>
        <v>0</v>
      </c>
      <c r="BD102" s="204"/>
      <c r="BE102" s="204"/>
      <c r="BF102" s="204"/>
      <c r="BG102" s="116">
        <f>SUM(BG72:BG101)</f>
        <v>0</v>
      </c>
      <c r="BH102" s="117">
        <f t="shared" ref="BH102:BI102" si="44">SUM(BH72:BH101)</f>
        <v>21000</v>
      </c>
      <c r="BI102" s="118">
        <f t="shared" si="44"/>
        <v>0</v>
      </c>
      <c r="BJ102" s="83">
        <f t="shared" ref="BJ102" si="45">BH102+BI102</f>
        <v>21000</v>
      </c>
      <c r="BK102" s="107"/>
    </row>
    <row r="103" spans="1:63" s="80" customFormat="1" ht="18" customHeight="1">
      <c r="A103" s="205">
        <v>32</v>
      </c>
      <c r="B103" s="132" t="s">
        <v>1923</v>
      </c>
      <c r="C103" s="132"/>
      <c r="D103" s="132"/>
      <c r="E103" s="132"/>
      <c r="F103" s="132"/>
      <c r="G103" s="132"/>
      <c r="H103" s="132"/>
      <c r="I103" s="132"/>
      <c r="J103" s="120">
        <f>J104-J102</f>
        <v>1</v>
      </c>
      <c r="K103" s="132">
        <v>101500</v>
      </c>
      <c r="L103" s="132"/>
      <c r="M103" s="85">
        <f>M37-M102</f>
        <v>101500</v>
      </c>
      <c r="N103" s="132"/>
      <c r="O103" s="132"/>
      <c r="P103" s="132"/>
      <c r="Q103" s="120">
        <f>Q104-Q102</f>
        <v>0</v>
      </c>
      <c r="R103" s="132">
        <v>0</v>
      </c>
      <c r="S103" s="132"/>
      <c r="T103" s="85">
        <f>T37-T102</f>
        <v>0</v>
      </c>
      <c r="U103" s="132"/>
      <c r="V103" s="132"/>
      <c r="W103" s="132"/>
      <c r="X103" s="120">
        <f>X104-X102</f>
        <v>0</v>
      </c>
      <c r="Y103" s="132">
        <v>19000</v>
      </c>
      <c r="Z103" s="132"/>
      <c r="AA103" s="85">
        <f>AA37-AA102</f>
        <v>19000</v>
      </c>
      <c r="AB103" s="132"/>
      <c r="AC103" s="132"/>
      <c r="AD103" s="132"/>
      <c r="AE103" s="120">
        <f>AE104-AE102</f>
        <v>0</v>
      </c>
      <c r="AF103" s="132">
        <v>250000</v>
      </c>
      <c r="AG103" s="132"/>
      <c r="AH103" s="85">
        <f>AH37-AH102</f>
        <v>250000</v>
      </c>
      <c r="AI103" s="132"/>
      <c r="AJ103" s="132"/>
      <c r="AK103" s="132"/>
      <c r="AL103" s="120">
        <f>AL104-AL102</f>
        <v>1</v>
      </c>
      <c r="AM103" s="132">
        <v>12000</v>
      </c>
      <c r="AN103" s="132"/>
      <c r="AO103" s="85">
        <f>AO37-AO102</f>
        <v>12000</v>
      </c>
      <c r="AP103" s="132"/>
      <c r="AQ103" s="132"/>
      <c r="AR103" s="132"/>
      <c r="AS103" s="120">
        <f>AS104-AS102</f>
        <v>0</v>
      </c>
      <c r="AT103" s="132">
        <v>0</v>
      </c>
      <c r="AU103" s="132"/>
      <c r="AV103" s="85">
        <f>AV37-AV102</f>
        <v>0</v>
      </c>
      <c r="AW103" s="132"/>
      <c r="AX103" s="132"/>
      <c r="AY103" s="132"/>
      <c r="AZ103" s="120">
        <f>AZ104-AZ102</f>
        <v>0</v>
      </c>
      <c r="BA103" s="132">
        <v>1511450</v>
      </c>
      <c r="BB103" s="132"/>
      <c r="BC103" s="85">
        <f>BC37-BC102</f>
        <v>1511450</v>
      </c>
      <c r="BD103" s="132"/>
      <c r="BE103" s="132"/>
      <c r="BF103" s="132"/>
      <c r="BG103" s="120">
        <f>BG104-BG102</f>
        <v>0</v>
      </c>
      <c r="BH103" s="100">
        <f t="shared" ref="BH103" si="46">K103+R103+Y103+AF103+AM103+AT103+BA103</f>
        <v>1893950</v>
      </c>
      <c r="BI103" s="100">
        <f t="shared" ref="BI103" si="47">L103+S103+Z103+AG103+AN103+AU103+BB103</f>
        <v>0</v>
      </c>
      <c r="BJ103" s="85">
        <f>BJ37-BJ102</f>
        <v>1893950</v>
      </c>
      <c r="BK103" s="108"/>
    </row>
    <row r="104" spans="1:63" s="97" customFormat="1" ht="18" customHeight="1">
      <c r="A104" s="206">
        <v>33</v>
      </c>
      <c r="B104" s="207" t="s">
        <v>55</v>
      </c>
      <c r="C104" s="207"/>
      <c r="D104" s="207"/>
      <c r="E104" s="207"/>
      <c r="F104" s="207"/>
      <c r="G104" s="207"/>
      <c r="H104" s="207"/>
      <c r="I104" s="207"/>
      <c r="J104" s="123">
        <f>J37</f>
        <v>1</v>
      </c>
      <c r="K104" s="124">
        <f t="shared" ref="K104:M104" si="48">K103+K102</f>
        <v>101500</v>
      </c>
      <c r="L104" s="124">
        <f t="shared" si="48"/>
        <v>0</v>
      </c>
      <c r="M104" s="124">
        <f t="shared" si="48"/>
        <v>101500</v>
      </c>
      <c r="N104" s="207"/>
      <c r="O104" s="207"/>
      <c r="P104" s="207"/>
      <c r="Q104" s="123">
        <f>Q37</f>
        <v>0</v>
      </c>
      <c r="R104" s="124">
        <f t="shared" ref="R104:T104" si="49">R103+R102</f>
        <v>0</v>
      </c>
      <c r="S104" s="124">
        <f t="shared" si="49"/>
        <v>0</v>
      </c>
      <c r="T104" s="124">
        <f t="shared" si="49"/>
        <v>0</v>
      </c>
      <c r="U104" s="207"/>
      <c r="V104" s="207"/>
      <c r="W104" s="207"/>
      <c r="X104" s="123">
        <f>X37</f>
        <v>25</v>
      </c>
      <c r="Y104" s="124">
        <f t="shared" ref="Y104:AA104" si="50">Y103+Y102</f>
        <v>40000</v>
      </c>
      <c r="Z104" s="124">
        <f t="shared" si="50"/>
        <v>0</v>
      </c>
      <c r="AA104" s="124">
        <f t="shared" si="50"/>
        <v>40000</v>
      </c>
      <c r="AB104" s="207"/>
      <c r="AC104" s="207"/>
      <c r="AD104" s="207"/>
      <c r="AE104" s="123">
        <f>AE37</f>
        <v>0</v>
      </c>
      <c r="AF104" s="124">
        <f t="shared" ref="AF104:AH104" si="51">AF103+AF102</f>
        <v>250000</v>
      </c>
      <c r="AG104" s="124">
        <f t="shared" si="51"/>
        <v>0</v>
      </c>
      <c r="AH104" s="124">
        <f t="shared" si="51"/>
        <v>250000</v>
      </c>
      <c r="AI104" s="207"/>
      <c r="AJ104" s="207"/>
      <c r="AK104" s="207"/>
      <c r="AL104" s="123">
        <f>AL37</f>
        <v>1</v>
      </c>
      <c r="AM104" s="124">
        <f t="shared" ref="AM104:AO104" si="52">AM103+AM102</f>
        <v>12000</v>
      </c>
      <c r="AN104" s="124">
        <f t="shared" si="52"/>
        <v>0</v>
      </c>
      <c r="AO104" s="124">
        <f t="shared" si="52"/>
        <v>12000</v>
      </c>
      <c r="AP104" s="207"/>
      <c r="AQ104" s="207"/>
      <c r="AR104" s="207"/>
      <c r="AS104" s="123">
        <f>AS37</f>
        <v>0</v>
      </c>
      <c r="AT104" s="124">
        <f t="shared" ref="AT104:AV104" si="53">AT103+AT102</f>
        <v>0</v>
      </c>
      <c r="AU104" s="124">
        <f t="shared" si="53"/>
        <v>0</v>
      </c>
      <c r="AV104" s="124">
        <f t="shared" si="53"/>
        <v>0</v>
      </c>
      <c r="AW104" s="207"/>
      <c r="AX104" s="207"/>
      <c r="AY104" s="207"/>
      <c r="AZ104" s="123">
        <f>AZ37</f>
        <v>0</v>
      </c>
      <c r="BA104" s="124">
        <f t="shared" ref="BA104:BC104" si="54">BA103+BA102</f>
        <v>1511450</v>
      </c>
      <c r="BB104" s="124">
        <f t="shared" si="54"/>
        <v>0</v>
      </c>
      <c r="BC104" s="124">
        <f t="shared" si="54"/>
        <v>1511450</v>
      </c>
      <c r="BD104" s="207"/>
      <c r="BE104" s="207"/>
      <c r="BF104" s="207"/>
      <c r="BG104" s="123">
        <f>BG37</f>
        <v>0</v>
      </c>
      <c r="BH104" s="124">
        <f t="shared" ref="BH104:BJ104" si="55">BH103+BH102</f>
        <v>1914950</v>
      </c>
      <c r="BI104" s="124">
        <f t="shared" si="55"/>
        <v>0</v>
      </c>
      <c r="BJ104" s="124">
        <f t="shared" si="55"/>
        <v>1914950</v>
      </c>
      <c r="BK104" s="110"/>
    </row>
  </sheetData>
  <mergeCells count="57">
    <mergeCell ref="AX4:BD4"/>
    <mergeCell ref="AQ1:AW1"/>
    <mergeCell ref="AX1:BD1"/>
    <mergeCell ref="A1:G4"/>
    <mergeCell ref="H1:N1"/>
    <mergeCell ref="O1:U1"/>
    <mergeCell ref="V1:AB1"/>
    <mergeCell ref="AC1:AI1"/>
    <mergeCell ref="AJ1:AP1"/>
    <mergeCell ref="H2:N2"/>
    <mergeCell ref="O2:U2"/>
    <mergeCell ref="V2:AB2"/>
    <mergeCell ref="AC2:AI2"/>
    <mergeCell ref="AJ2:AP2"/>
    <mergeCell ref="AQ2:AW2"/>
    <mergeCell ref="AX2:BD2"/>
    <mergeCell ref="V69:W69"/>
    <mergeCell ref="AC69:AD69"/>
    <mergeCell ref="BE1:BK4"/>
    <mergeCell ref="H3:N3"/>
    <mergeCell ref="O3:U3"/>
    <mergeCell ref="V3:AB3"/>
    <mergeCell ref="AC3:AI3"/>
    <mergeCell ref="AJ3:AP3"/>
    <mergeCell ref="AQ3:AW3"/>
    <mergeCell ref="AX3:BD3"/>
    <mergeCell ref="H4:N4"/>
    <mergeCell ref="O4:U4"/>
    <mergeCell ref="V4:AB4"/>
    <mergeCell ref="AC4:AI4"/>
    <mergeCell ref="AJ4:AP4"/>
    <mergeCell ref="AQ4:AW4"/>
    <mergeCell ref="AJ69:AK69"/>
    <mergeCell ref="AQ69:AR69"/>
    <mergeCell ref="AX69:AY69"/>
    <mergeCell ref="BE69:BF69"/>
    <mergeCell ref="A70:B70"/>
    <mergeCell ref="H70:I70"/>
    <mergeCell ref="O70:P70"/>
    <mergeCell ref="V70:W70"/>
    <mergeCell ref="AC70:AD70"/>
    <mergeCell ref="AJ70:AK70"/>
    <mergeCell ref="AQ70:AR70"/>
    <mergeCell ref="AX70:AY70"/>
    <mergeCell ref="BE70:BF70"/>
    <mergeCell ref="A69:B69"/>
    <mergeCell ref="H69:I69"/>
    <mergeCell ref="O69:P69"/>
    <mergeCell ref="AJ71:AK71"/>
    <mergeCell ref="AQ71:AR71"/>
    <mergeCell ref="AX71:AY71"/>
    <mergeCell ref="BE71:BF71"/>
    <mergeCell ref="A71:B71"/>
    <mergeCell ref="H71:I71"/>
    <mergeCell ref="O71:P71"/>
    <mergeCell ref="V71:W71"/>
    <mergeCell ref="AC71:AD71"/>
  </mergeCells>
  <printOptions gridLines="1"/>
  <pageMargins left="0.87" right="0.12" top="0.76" bottom="0" header="0.3" footer="0.16"/>
  <pageSetup paperSize="9" scale="85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BZ104"/>
  <sheetViews>
    <sheetView workbookViewId="0">
      <pane xSplit="9" ySplit="71" topLeftCell="X72" activePane="bottomRight" state="frozen"/>
      <selection pane="topRight" activeCell="J1" sqref="J1"/>
      <selection pane="bottomLeft" activeCell="A72" sqref="A72"/>
      <selection pane="bottomRight" sqref="A1:G4"/>
    </sheetView>
  </sheetViews>
  <sheetFormatPr defaultRowHeight="15"/>
  <cols>
    <col min="1" max="1" width="9.140625" style="35"/>
    <col min="2" max="2" width="18.7109375" customWidth="1"/>
    <col min="3" max="9" width="0" hidden="1" customWidth="1"/>
    <col min="10" max="23" width="15.7109375" hidden="1" customWidth="1"/>
    <col min="24" max="28" width="15.7109375" customWidth="1"/>
    <col min="29" max="30" width="15.7109375" hidden="1" customWidth="1"/>
    <col min="31" max="35" width="15.7109375" customWidth="1"/>
    <col min="36" max="37" width="15.7109375" hidden="1" customWidth="1"/>
    <col min="38" max="42" width="15.7109375" customWidth="1"/>
    <col min="43" max="44" width="15.7109375" hidden="1" customWidth="1"/>
    <col min="45" max="49" width="15.7109375" customWidth="1"/>
    <col min="50" max="51" width="15.7109375" hidden="1" customWidth="1"/>
    <col min="52" max="56" width="15.7109375" customWidth="1"/>
    <col min="57" max="72" width="15.7109375" hidden="1" customWidth="1"/>
    <col min="73" max="77" width="15.7109375" customWidth="1"/>
    <col min="78" max="78" width="15.7109375" hidden="1" customWidth="1"/>
  </cols>
  <sheetData>
    <row r="1" spans="1:78" ht="16.5" customHeight="1">
      <c r="A1" s="306" t="s">
        <v>1378</v>
      </c>
      <c r="B1" s="307"/>
      <c r="C1" s="307"/>
      <c r="D1" s="307"/>
      <c r="E1" s="307"/>
      <c r="F1" s="307"/>
      <c r="G1" s="308"/>
      <c r="H1" s="282" t="s">
        <v>73</v>
      </c>
      <c r="I1" s="282"/>
      <c r="J1" s="282"/>
      <c r="K1" s="282"/>
      <c r="L1" s="282"/>
      <c r="M1" s="282"/>
      <c r="N1" s="282"/>
      <c r="O1" s="282" t="s">
        <v>73</v>
      </c>
      <c r="P1" s="282"/>
      <c r="Q1" s="282"/>
      <c r="R1" s="282"/>
      <c r="S1" s="282"/>
      <c r="T1" s="282"/>
      <c r="U1" s="282"/>
      <c r="V1" s="282" t="s">
        <v>73</v>
      </c>
      <c r="W1" s="282"/>
      <c r="X1" s="282"/>
      <c r="Y1" s="282"/>
      <c r="Z1" s="282"/>
      <c r="AA1" s="282"/>
      <c r="AB1" s="282"/>
      <c r="AC1" s="282" t="s">
        <v>73</v>
      </c>
      <c r="AD1" s="282"/>
      <c r="AE1" s="282"/>
      <c r="AF1" s="282"/>
      <c r="AG1" s="282"/>
      <c r="AH1" s="282"/>
      <c r="AI1" s="282"/>
      <c r="AJ1" s="282" t="s">
        <v>73</v>
      </c>
      <c r="AK1" s="282"/>
      <c r="AL1" s="282"/>
      <c r="AM1" s="282"/>
      <c r="AN1" s="282"/>
      <c r="AO1" s="282"/>
      <c r="AP1" s="282"/>
      <c r="AQ1" s="282" t="s">
        <v>73</v>
      </c>
      <c r="AR1" s="282"/>
      <c r="AS1" s="282"/>
      <c r="AT1" s="282"/>
      <c r="AU1" s="282"/>
      <c r="AV1" s="282"/>
      <c r="AW1" s="282"/>
      <c r="AX1" s="282" t="s">
        <v>73</v>
      </c>
      <c r="AY1" s="282"/>
      <c r="AZ1" s="282"/>
      <c r="BA1" s="282"/>
      <c r="BB1" s="282"/>
      <c r="BC1" s="282"/>
      <c r="BD1" s="282"/>
      <c r="BE1" s="282" t="s">
        <v>73</v>
      </c>
      <c r="BF1" s="282"/>
      <c r="BG1" s="282"/>
      <c r="BH1" s="282"/>
      <c r="BI1" s="282"/>
      <c r="BJ1" s="282"/>
      <c r="BK1" s="282"/>
      <c r="BL1" s="282" t="s">
        <v>73</v>
      </c>
      <c r="BM1" s="282"/>
      <c r="BN1" s="282"/>
      <c r="BO1" s="282"/>
      <c r="BP1" s="282"/>
      <c r="BQ1" s="282"/>
      <c r="BR1" s="282"/>
      <c r="BS1" s="316" t="s">
        <v>1378</v>
      </c>
      <c r="BT1" s="317"/>
      <c r="BU1" s="317"/>
      <c r="BV1" s="317"/>
      <c r="BW1" s="317"/>
      <c r="BX1" s="317"/>
      <c r="BY1" s="317"/>
      <c r="BZ1" s="318"/>
    </row>
    <row r="2" spans="1:78" ht="15" customHeight="1">
      <c r="A2" s="309"/>
      <c r="B2" s="310"/>
      <c r="C2" s="310"/>
      <c r="D2" s="310"/>
      <c r="E2" s="310"/>
      <c r="F2" s="310"/>
      <c r="G2" s="311"/>
      <c r="H2" s="283" t="s">
        <v>1379</v>
      </c>
      <c r="I2" s="283"/>
      <c r="J2" s="283"/>
      <c r="K2" s="283"/>
      <c r="L2" s="283"/>
      <c r="M2" s="283"/>
      <c r="N2" s="283"/>
      <c r="O2" s="283" t="s">
        <v>1382</v>
      </c>
      <c r="P2" s="283"/>
      <c r="Q2" s="283"/>
      <c r="R2" s="283"/>
      <c r="S2" s="283"/>
      <c r="T2" s="283"/>
      <c r="U2" s="283"/>
      <c r="V2" s="283" t="s">
        <v>1385</v>
      </c>
      <c r="W2" s="283"/>
      <c r="X2" s="283"/>
      <c r="Y2" s="283"/>
      <c r="Z2" s="283"/>
      <c r="AA2" s="283"/>
      <c r="AB2" s="283"/>
      <c r="AC2" s="283" t="s">
        <v>1387</v>
      </c>
      <c r="AD2" s="283"/>
      <c r="AE2" s="283"/>
      <c r="AF2" s="283"/>
      <c r="AG2" s="283"/>
      <c r="AH2" s="283"/>
      <c r="AI2" s="283"/>
      <c r="AJ2" s="283" t="s">
        <v>1390</v>
      </c>
      <c r="AK2" s="283"/>
      <c r="AL2" s="283"/>
      <c r="AM2" s="283"/>
      <c r="AN2" s="283"/>
      <c r="AO2" s="283"/>
      <c r="AP2" s="283"/>
      <c r="AQ2" s="283" t="s">
        <v>1393</v>
      </c>
      <c r="AR2" s="283"/>
      <c r="AS2" s="283"/>
      <c r="AT2" s="283"/>
      <c r="AU2" s="283"/>
      <c r="AV2" s="283"/>
      <c r="AW2" s="283"/>
      <c r="AX2" s="283" t="s">
        <v>1396</v>
      </c>
      <c r="AY2" s="283"/>
      <c r="AZ2" s="283"/>
      <c r="BA2" s="283"/>
      <c r="BB2" s="283"/>
      <c r="BC2" s="283"/>
      <c r="BD2" s="283"/>
      <c r="BE2" s="283" t="s">
        <v>1399</v>
      </c>
      <c r="BF2" s="283"/>
      <c r="BG2" s="283"/>
      <c r="BH2" s="283"/>
      <c r="BI2" s="283"/>
      <c r="BJ2" s="283"/>
      <c r="BK2" s="283"/>
      <c r="BL2" s="283" t="s">
        <v>1402</v>
      </c>
      <c r="BM2" s="283"/>
      <c r="BN2" s="283"/>
      <c r="BO2" s="283"/>
      <c r="BP2" s="283"/>
      <c r="BQ2" s="283"/>
      <c r="BR2" s="283"/>
      <c r="BS2" s="319"/>
      <c r="BT2" s="320"/>
      <c r="BU2" s="320"/>
      <c r="BV2" s="320"/>
      <c r="BW2" s="320"/>
      <c r="BX2" s="320"/>
      <c r="BY2" s="320"/>
      <c r="BZ2" s="321"/>
    </row>
    <row r="3" spans="1:78" ht="15" customHeight="1">
      <c r="A3" s="309"/>
      <c r="B3" s="310"/>
      <c r="C3" s="310"/>
      <c r="D3" s="310"/>
      <c r="E3" s="310"/>
      <c r="F3" s="310"/>
      <c r="G3" s="311"/>
      <c r="H3" s="283" t="s">
        <v>1380</v>
      </c>
      <c r="I3" s="283"/>
      <c r="J3" s="283"/>
      <c r="K3" s="283"/>
      <c r="L3" s="283"/>
      <c r="M3" s="283"/>
      <c r="N3" s="283"/>
      <c r="O3" s="283" t="s">
        <v>1383</v>
      </c>
      <c r="P3" s="283"/>
      <c r="Q3" s="283"/>
      <c r="R3" s="283"/>
      <c r="S3" s="283"/>
      <c r="T3" s="283"/>
      <c r="U3" s="283"/>
      <c r="V3" s="283" t="s">
        <v>80</v>
      </c>
      <c r="W3" s="283"/>
      <c r="X3" s="283"/>
      <c r="Y3" s="283"/>
      <c r="Z3" s="283"/>
      <c r="AA3" s="283"/>
      <c r="AB3" s="283"/>
      <c r="AC3" s="283" t="s">
        <v>1388</v>
      </c>
      <c r="AD3" s="283"/>
      <c r="AE3" s="283"/>
      <c r="AF3" s="283"/>
      <c r="AG3" s="283"/>
      <c r="AH3" s="283"/>
      <c r="AI3" s="283"/>
      <c r="AJ3" s="283" t="s">
        <v>1391</v>
      </c>
      <c r="AK3" s="283"/>
      <c r="AL3" s="283"/>
      <c r="AM3" s="283"/>
      <c r="AN3" s="283"/>
      <c r="AO3" s="283"/>
      <c r="AP3" s="283"/>
      <c r="AQ3" s="283" t="s">
        <v>1394</v>
      </c>
      <c r="AR3" s="283"/>
      <c r="AS3" s="283"/>
      <c r="AT3" s="283"/>
      <c r="AU3" s="283"/>
      <c r="AV3" s="283"/>
      <c r="AW3" s="283"/>
      <c r="AX3" s="283" t="s">
        <v>1397</v>
      </c>
      <c r="AY3" s="283"/>
      <c r="AZ3" s="283"/>
      <c r="BA3" s="283"/>
      <c r="BB3" s="283"/>
      <c r="BC3" s="283"/>
      <c r="BD3" s="283"/>
      <c r="BE3" s="283" t="s">
        <v>1400</v>
      </c>
      <c r="BF3" s="283"/>
      <c r="BG3" s="283"/>
      <c r="BH3" s="283"/>
      <c r="BI3" s="283"/>
      <c r="BJ3" s="283"/>
      <c r="BK3" s="283"/>
      <c r="BL3" s="283" t="s">
        <v>80</v>
      </c>
      <c r="BM3" s="283"/>
      <c r="BN3" s="283"/>
      <c r="BO3" s="283"/>
      <c r="BP3" s="283"/>
      <c r="BQ3" s="283"/>
      <c r="BR3" s="283"/>
      <c r="BS3" s="319"/>
      <c r="BT3" s="320"/>
      <c r="BU3" s="320"/>
      <c r="BV3" s="320"/>
      <c r="BW3" s="320"/>
      <c r="BX3" s="320"/>
      <c r="BY3" s="320"/>
      <c r="BZ3" s="321"/>
    </row>
    <row r="4" spans="1:78" s="29" customFormat="1" ht="13.5" customHeight="1">
      <c r="A4" s="312"/>
      <c r="B4" s="313"/>
      <c r="C4" s="313"/>
      <c r="D4" s="313"/>
      <c r="E4" s="313"/>
      <c r="F4" s="313"/>
      <c r="G4" s="314"/>
      <c r="H4" s="286" t="s">
        <v>1381</v>
      </c>
      <c r="I4" s="286"/>
      <c r="J4" s="286"/>
      <c r="K4" s="286"/>
      <c r="L4" s="286"/>
      <c r="M4" s="286"/>
      <c r="N4" s="286"/>
      <c r="O4" s="286" t="s">
        <v>1384</v>
      </c>
      <c r="P4" s="286"/>
      <c r="Q4" s="286"/>
      <c r="R4" s="286"/>
      <c r="S4" s="286"/>
      <c r="T4" s="286"/>
      <c r="U4" s="286"/>
      <c r="V4" s="286" t="s">
        <v>1386</v>
      </c>
      <c r="W4" s="286"/>
      <c r="X4" s="286"/>
      <c r="Y4" s="286"/>
      <c r="Z4" s="286"/>
      <c r="AA4" s="286"/>
      <c r="AB4" s="286"/>
      <c r="AC4" s="286" t="s">
        <v>1389</v>
      </c>
      <c r="AD4" s="286"/>
      <c r="AE4" s="286"/>
      <c r="AF4" s="286"/>
      <c r="AG4" s="286"/>
      <c r="AH4" s="286"/>
      <c r="AI4" s="286"/>
      <c r="AJ4" s="286" t="s">
        <v>1392</v>
      </c>
      <c r="AK4" s="286"/>
      <c r="AL4" s="286"/>
      <c r="AM4" s="286"/>
      <c r="AN4" s="286"/>
      <c r="AO4" s="286"/>
      <c r="AP4" s="286"/>
      <c r="AQ4" s="286" t="s">
        <v>1395</v>
      </c>
      <c r="AR4" s="286"/>
      <c r="AS4" s="286"/>
      <c r="AT4" s="286"/>
      <c r="AU4" s="286"/>
      <c r="AV4" s="286"/>
      <c r="AW4" s="286"/>
      <c r="AX4" s="286" t="s">
        <v>1398</v>
      </c>
      <c r="AY4" s="286"/>
      <c r="AZ4" s="286"/>
      <c r="BA4" s="286"/>
      <c r="BB4" s="286"/>
      <c r="BC4" s="286"/>
      <c r="BD4" s="286"/>
      <c r="BE4" s="286" t="s">
        <v>1401</v>
      </c>
      <c r="BF4" s="286"/>
      <c r="BG4" s="286"/>
      <c r="BH4" s="286"/>
      <c r="BI4" s="286"/>
      <c r="BJ4" s="286"/>
      <c r="BK4" s="286"/>
      <c r="BL4" s="286" t="s">
        <v>1403</v>
      </c>
      <c r="BM4" s="286"/>
      <c r="BN4" s="286"/>
      <c r="BO4" s="286"/>
      <c r="BP4" s="286"/>
      <c r="BQ4" s="286"/>
      <c r="BR4" s="286"/>
      <c r="BS4" s="322"/>
      <c r="BT4" s="323"/>
      <c r="BU4" s="323"/>
      <c r="BV4" s="323"/>
      <c r="BW4" s="323"/>
      <c r="BX4" s="323"/>
      <c r="BY4" s="323"/>
      <c r="BZ4" s="324"/>
    </row>
    <row r="5" spans="1:78" s="30" customFormat="1" ht="49.5" customHeight="1">
      <c r="A5" s="73" t="s">
        <v>0</v>
      </c>
      <c r="B5" s="74" t="s">
        <v>1928</v>
      </c>
      <c r="C5" s="27" t="s">
        <v>72</v>
      </c>
      <c r="D5" s="27" t="s">
        <v>69</v>
      </c>
      <c r="E5" s="27" t="s">
        <v>70</v>
      </c>
      <c r="F5" s="27" t="s">
        <v>71</v>
      </c>
      <c r="G5" s="27" t="s">
        <v>74</v>
      </c>
      <c r="H5" s="246" t="s">
        <v>0</v>
      </c>
      <c r="I5" s="246" t="s">
        <v>1</v>
      </c>
      <c r="J5" s="27" t="s">
        <v>72</v>
      </c>
      <c r="K5" s="27" t="s">
        <v>69</v>
      </c>
      <c r="L5" s="27" t="s">
        <v>70</v>
      </c>
      <c r="M5" s="27" t="s">
        <v>71</v>
      </c>
      <c r="N5" s="27" t="s">
        <v>74</v>
      </c>
      <c r="O5" s="246" t="s">
        <v>0</v>
      </c>
      <c r="P5" s="246" t="s">
        <v>1</v>
      </c>
      <c r="Q5" s="27" t="s">
        <v>72</v>
      </c>
      <c r="R5" s="27" t="s">
        <v>69</v>
      </c>
      <c r="S5" s="27" t="s">
        <v>70</v>
      </c>
      <c r="T5" s="27" t="s">
        <v>71</v>
      </c>
      <c r="U5" s="27" t="s">
        <v>74</v>
      </c>
      <c r="V5" s="246" t="s">
        <v>0</v>
      </c>
      <c r="W5" s="246" t="s">
        <v>1</v>
      </c>
      <c r="X5" s="27" t="s">
        <v>1859</v>
      </c>
      <c r="Y5" s="27" t="s">
        <v>69</v>
      </c>
      <c r="Z5" s="27" t="s">
        <v>70</v>
      </c>
      <c r="AA5" s="27" t="s">
        <v>71</v>
      </c>
      <c r="AB5" s="27" t="s">
        <v>74</v>
      </c>
      <c r="AC5" s="246" t="s">
        <v>0</v>
      </c>
      <c r="AD5" s="246" t="s">
        <v>1</v>
      </c>
      <c r="AE5" s="27" t="s">
        <v>1744</v>
      </c>
      <c r="AF5" s="27" t="s">
        <v>69</v>
      </c>
      <c r="AG5" s="27" t="s">
        <v>70</v>
      </c>
      <c r="AH5" s="27" t="s">
        <v>71</v>
      </c>
      <c r="AI5" s="27" t="s">
        <v>74</v>
      </c>
      <c r="AJ5" s="246" t="s">
        <v>0</v>
      </c>
      <c r="AK5" s="246" t="s">
        <v>1</v>
      </c>
      <c r="AL5" s="27" t="s">
        <v>1745</v>
      </c>
      <c r="AM5" s="27" t="s">
        <v>69</v>
      </c>
      <c r="AN5" s="27" t="s">
        <v>70</v>
      </c>
      <c r="AO5" s="27" t="s">
        <v>71</v>
      </c>
      <c r="AP5" s="27" t="s">
        <v>74</v>
      </c>
      <c r="AQ5" s="246" t="s">
        <v>0</v>
      </c>
      <c r="AR5" s="246" t="s">
        <v>1</v>
      </c>
      <c r="AS5" s="27" t="s">
        <v>1748</v>
      </c>
      <c r="AT5" s="27" t="s">
        <v>69</v>
      </c>
      <c r="AU5" s="27" t="s">
        <v>70</v>
      </c>
      <c r="AV5" s="27" t="s">
        <v>71</v>
      </c>
      <c r="AW5" s="27" t="s">
        <v>74</v>
      </c>
      <c r="AX5" s="246" t="s">
        <v>0</v>
      </c>
      <c r="AY5" s="246" t="s">
        <v>1</v>
      </c>
      <c r="AZ5" s="27" t="s">
        <v>1753</v>
      </c>
      <c r="BA5" s="27" t="s">
        <v>69</v>
      </c>
      <c r="BB5" s="27" t="s">
        <v>70</v>
      </c>
      <c r="BC5" s="27" t="s">
        <v>71</v>
      </c>
      <c r="BD5" s="27" t="s">
        <v>74</v>
      </c>
      <c r="BE5" s="246" t="s">
        <v>0</v>
      </c>
      <c r="BF5" s="246" t="s">
        <v>1</v>
      </c>
      <c r="BG5" s="27" t="s">
        <v>72</v>
      </c>
      <c r="BH5" s="27" t="s">
        <v>69</v>
      </c>
      <c r="BI5" s="27" t="s">
        <v>70</v>
      </c>
      <c r="BJ5" s="27" t="s">
        <v>71</v>
      </c>
      <c r="BK5" s="27" t="s">
        <v>74</v>
      </c>
      <c r="BL5" s="246" t="s">
        <v>0</v>
      </c>
      <c r="BM5" s="246" t="s">
        <v>1</v>
      </c>
      <c r="BN5" s="27" t="s">
        <v>72</v>
      </c>
      <c r="BO5" s="27" t="s">
        <v>69</v>
      </c>
      <c r="BP5" s="27" t="s">
        <v>70</v>
      </c>
      <c r="BQ5" s="27" t="s">
        <v>71</v>
      </c>
      <c r="BR5" s="27" t="s">
        <v>74</v>
      </c>
      <c r="BS5" s="246" t="s">
        <v>0</v>
      </c>
      <c r="BT5" s="246" t="s">
        <v>1</v>
      </c>
      <c r="BU5" s="27" t="s">
        <v>72</v>
      </c>
      <c r="BV5" s="27" t="s">
        <v>69</v>
      </c>
      <c r="BW5" s="27" t="s">
        <v>70</v>
      </c>
      <c r="BX5" s="27" t="s">
        <v>71</v>
      </c>
      <c r="BY5" s="243" t="s">
        <v>74</v>
      </c>
      <c r="BZ5" s="40" t="s">
        <v>74</v>
      </c>
    </row>
    <row r="6" spans="1:78" ht="9" hidden="1" customHeight="1">
      <c r="A6" s="10"/>
      <c r="B6" s="10"/>
      <c r="C6" s="11"/>
      <c r="D6" s="11"/>
      <c r="E6" s="11"/>
      <c r="F6" s="11"/>
      <c r="G6" s="12"/>
      <c r="H6" s="10"/>
      <c r="I6" s="10"/>
      <c r="J6" s="11"/>
      <c r="K6" s="11"/>
      <c r="L6" s="11"/>
      <c r="M6" s="11"/>
      <c r="N6" s="12"/>
      <c r="O6" s="10"/>
      <c r="P6" s="10"/>
      <c r="Q6" s="11"/>
      <c r="R6" s="11"/>
      <c r="S6" s="11"/>
      <c r="T6" s="11"/>
      <c r="U6" s="12"/>
      <c r="V6" s="10"/>
      <c r="W6" s="10"/>
      <c r="X6" s="11"/>
      <c r="Y6" s="11"/>
      <c r="Z6" s="11"/>
      <c r="AA6" s="11"/>
      <c r="AB6" s="12"/>
      <c r="AC6" s="10"/>
      <c r="AD6" s="10"/>
      <c r="AE6" s="11"/>
      <c r="AF6" s="11"/>
      <c r="AG6" s="11"/>
      <c r="AH6" s="11"/>
      <c r="AI6" s="12"/>
      <c r="AJ6" s="10"/>
      <c r="AK6" s="10"/>
      <c r="AL6" s="11"/>
      <c r="AM6" s="11"/>
      <c r="AN6" s="11"/>
      <c r="AO6" s="11"/>
      <c r="AP6" s="12"/>
      <c r="AQ6" s="10"/>
      <c r="AR6" s="10"/>
      <c r="AS6" s="11"/>
      <c r="AT6" s="11"/>
      <c r="AU6" s="11"/>
      <c r="AV6" s="11"/>
      <c r="AW6" s="12"/>
      <c r="AX6" s="10"/>
      <c r="AY6" s="10"/>
      <c r="AZ6" s="11"/>
      <c r="BA6" s="11"/>
      <c r="BB6" s="11"/>
      <c r="BC6" s="11"/>
      <c r="BD6" s="12"/>
      <c r="BE6" s="10"/>
      <c r="BF6" s="10"/>
      <c r="BG6" s="11"/>
      <c r="BH6" s="11"/>
      <c r="BI6" s="11"/>
      <c r="BJ6" s="11"/>
      <c r="BK6" s="12"/>
      <c r="BL6" s="10"/>
      <c r="BM6" s="10"/>
      <c r="BN6" s="11"/>
      <c r="BO6" s="11"/>
      <c r="BP6" s="11"/>
      <c r="BQ6" s="11"/>
      <c r="BR6" s="12"/>
      <c r="BS6" s="10"/>
      <c r="BT6" s="10"/>
      <c r="BU6" s="11"/>
      <c r="BV6" s="11"/>
      <c r="BW6" s="11"/>
      <c r="BX6" s="11"/>
      <c r="BY6" s="12"/>
      <c r="BZ6" s="12"/>
    </row>
    <row r="7" spans="1:78" ht="16.5" hidden="1">
      <c r="A7" s="1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0</v>
      </c>
      <c r="K7" s="5">
        <v>0</v>
      </c>
      <c r="L7" s="5">
        <v>0</v>
      </c>
      <c r="M7" s="5">
        <f>K7+L7</f>
        <v>0</v>
      </c>
      <c r="N7" s="9"/>
      <c r="O7" s="1">
        <v>1</v>
      </c>
      <c r="P7" s="2" t="s">
        <v>4</v>
      </c>
      <c r="Q7" s="5">
        <v>0</v>
      </c>
      <c r="R7" s="5">
        <v>0</v>
      </c>
      <c r="S7" s="5">
        <v>0</v>
      </c>
      <c r="T7" s="5">
        <f>R7+S7</f>
        <v>0</v>
      </c>
      <c r="U7" s="9"/>
      <c r="V7" s="1">
        <v>1</v>
      </c>
      <c r="W7" s="2" t="s">
        <v>4</v>
      </c>
      <c r="X7" s="5">
        <v>1</v>
      </c>
      <c r="Y7" s="5">
        <v>50000</v>
      </c>
      <c r="Z7" s="5">
        <v>0</v>
      </c>
      <c r="AA7" s="5">
        <f>Y7+Z7</f>
        <v>50000</v>
      </c>
      <c r="AB7" s="9"/>
      <c r="AC7" s="1">
        <v>1</v>
      </c>
      <c r="AD7" s="2" t="s">
        <v>4</v>
      </c>
      <c r="AE7" s="5">
        <v>1325</v>
      </c>
      <c r="AF7" s="5">
        <v>3546000</v>
      </c>
      <c r="AG7" s="5">
        <v>0</v>
      </c>
      <c r="AH7" s="5">
        <f>AF7+AG7</f>
        <v>3546000</v>
      </c>
      <c r="AI7" s="9"/>
      <c r="AJ7" s="1">
        <v>1</v>
      </c>
      <c r="AK7" s="2" t="s">
        <v>4</v>
      </c>
      <c r="AL7" s="5">
        <v>1611</v>
      </c>
      <c r="AM7" s="5">
        <v>1739880</v>
      </c>
      <c r="AN7" s="5">
        <v>0</v>
      </c>
      <c r="AO7" s="5">
        <f>AM7+AN7</f>
        <v>1739880</v>
      </c>
      <c r="AP7" s="9"/>
      <c r="AQ7" s="1">
        <v>1</v>
      </c>
      <c r="AR7" s="2" t="s">
        <v>4</v>
      </c>
      <c r="AS7" s="5">
        <v>9</v>
      </c>
      <c r="AT7" s="5">
        <v>143800</v>
      </c>
      <c r="AU7" s="5">
        <v>0</v>
      </c>
      <c r="AV7" s="5">
        <f>AT7+AU7</f>
        <v>143800</v>
      </c>
      <c r="AW7" s="9"/>
      <c r="AX7" s="1">
        <v>1</v>
      </c>
      <c r="AY7" s="2" t="s">
        <v>4</v>
      </c>
      <c r="AZ7" s="5">
        <v>50</v>
      </c>
      <c r="BA7" s="5">
        <v>30000</v>
      </c>
      <c r="BB7" s="5">
        <v>0</v>
      </c>
      <c r="BC7" s="5">
        <f>BA7+BB7</f>
        <v>30000</v>
      </c>
      <c r="BD7" s="9"/>
      <c r="BE7" s="1">
        <v>1</v>
      </c>
      <c r="BF7" s="2" t="s">
        <v>4</v>
      </c>
      <c r="BG7" s="5">
        <v>0</v>
      </c>
      <c r="BH7" s="5">
        <v>0</v>
      </c>
      <c r="BI7" s="5">
        <v>0</v>
      </c>
      <c r="BJ7" s="5">
        <f>BH7+BI7</f>
        <v>0</v>
      </c>
      <c r="BK7" s="9"/>
      <c r="BL7" s="1">
        <v>1</v>
      </c>
      <c r="BM7" s="2" t="s">
        <v>4</v>
      </c>
      <c r="BN7" s="5">
        <v>0</v>
      </c>
      <c r="BO7" s="5">
        <v>0</v>
      </c>
      <c r="BP7" s="5">
        <v>0</v>
      </c>
      <c r="BQ7" s="5">
        <f>BO7+BP7</f>
        <v>0</v>
      </c>
      <c r="BR7" s="9"/>
      <c r="BS7" s="1">
        <v>1</v>
      </c>
      <c r="BT7" s="2" t="s">
        <v>4</v>
      </c>
      <c r="BU7" s="5">
        <v>0</v>
      </c>
      <c r="BV7" s="5">
        <f>K7+R7+Y7+AF7+AM7+AT7+BA7+BH7+BO7</f>
        <v>5509680</v>
      </c>
      <c r="BW7" s="5">
        <f t="shared" ref="BW7:BW70" si="0">L7+S7+Z7+AG7+AN7+AU7+BB7+BI7+BP7</f>
        <v>0</v>
      </c>
      <c r="BX7" s="5">
        <f t="shared" ref="BX7:BX70" si="1">M7+T7+AA7+AH7+AO7+AV7+BC7+BJ7+BQ7</f>
        <v>5509680</v>
      </c>
      <c r="BY7" s="9"/>
      <c r="BZ7" s="9"/>
    </row>
    <row r="8" spans="1:78" ht="16.5" hidden="1">
      <c r="A8" s="1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2">D8+E8</f>
        <v>0</v>
      </c>
      <c r="G8" s="9"/>
      <c r="H8" s="1">
        <v>2</v>
      </c>
      <c r="I8" s="2" t="s">
        <v>5</v>
      </c>
      <c r="J8" s="5">
        <v>0</v>
      </c>
      <c r="K8" s="5">
        <v>0</v>
      </c>
      <c r="L8" s="5">
        <v>0</v>
      </c>
      <c r="M8" s="5">
        <f t="shared" ref="M8:M68" si="3">K8+L8</f>
        <v>0</v>
      </c>
      <c r="N8" s="9"/>
      <c r="O8" s="1">
        <v>2</v>
      </c>
      <c r="P8" s="2" t="s">
        <v>5</v>
      </c>
      <c r="Q8" s="5">
        <v>0</v>
      </c>
      <c r="R8" s="5">
        <v>0</v>
      </c>
      <c r="S8" s="5">
        <v>0</v>
      </c>
      <c r="T8" s="5">
        <f t="shared" ref="T8:T68" si="4">R8+S8</f>
        <v>0</v>
      </c>
      <c r="U8" s="9"/>
      <c r="V8" s="1">
        <v>2</v>
      </c>
      <c r="W8" s="2" t="s">
        <v>5</v>
      </c>
      <c r="X8" s="5">
        <v>1</v>
      </c>
      <c r="Y8" s="5">
        <v>50000</v>
      </c>
      <c r="Z8" s="5">
        <v>0</v>
      </c>
      <c r="AA8" s="5">
        <f t="shared" ref="AA8:AA68" si="5">Y8+Z8</f>
        <v>50000</v>
      </c>
      <c r="AB8" s="9"/>
      <c r="AC8" s="1">
        <v>2</v>
      </c>
      <c r="AD8" s="2" t="s">
        <v>5</v>
      </c>
      <c r="AE8" s="5">
        <v>282</v>
      </c>
      <c r="AF8" s="5">
        <v>802800</v>
      </c>
      <c r="AG8" s="5">
        <v>0</v>
      </c>
      <c r="AH8" s="5">
        <f t="shared" ref="AH8:AH68" si="6">AF8+AG8</f>
        <v>802800</v>
      </c>
      <c r="AI8" s="9"/>
      <c r="AJ8" s="1">
        <v>2</v>
      </c>
      <c r="AK8" s="2" t="s">
        <v>5</v>
      </c>
      <c r="AL8" s="5">
        <v>577</v>
      </c>
      <c r="AM8" s="5">
        <v>623160</v>
      </c>
      <c r="AN8" s="5">
        <v>0</v>
      </c>
      <c r="AO8" s="5">
        <f t="shared" ref="AO8:AO68" si="7">AM8+AN8</f>
        <v>623160</v>
      </c>
      <c r="AP8" s="9"/>
      <c r="AQ8" s="1">
        <v>2</v>
      </c>
      <c r="AR8" s="2" t="s">
        <v>5</v>
      </c>
      <c r="AS8" s="5">
        <v>5</v>
      </c>
      <c r="AT8" s="5">
        <v>106000</v>
      </c>
      <c r="AU8" s="5">
        <v>0</v>
      </c>
      <c r="AV8" s="5">
        <f t="shared" ref="AV8:AV68" si="8">AT8+AU8</f>
        <v>106000</v>
      </c>
      <c r="AW8" s="9"/>
      <c r="AX8" s="1">
        <v>2</v>
      </c>
      <c r="AY8" s="2" t="s">
        <v>5</v>
      </c>
      <c r="AZ8" s="5">
        <v>45</v>
      </c>
      <c r="BA8" s="5">
        <v>27000</v>
      </c>
      <c r="BB8" s="5">
        <v>0</v>
      </c>
      <c r="BC8" s="5">
        <f t="shared" ref="BC8:BC68" si="9">BA8+BB8</f>
        <v>27000</v>
      </c>
      <c r="BD8" s="9"/>
      <c r="BE8" s="1">
        <v>2</v>
      </c>
      <c r="BF8" s="2" t="s">
        <v>5</v>
      </c>
      <c r="BG8" s="5">
        <v>0</v>
      </c>
      <c r="BH8" s="5">
        <v>0</v>
      </c>
      <c r="BI8" s="5">
        <v>0</v>
      </c>
      <c r="BJ8" s="5">
        <f t="shared" ref="BJ8:BJ68" si="10">BH8+BI8</f>
        <v>0</v>
      </c>
      <c r="BK8" s="9"/>
      <c r="BL8" s="1">
        <v>2</v>
      </c>
      <c r="BM8" s="2" t="s">
        <v>5</v>
      </c>
      <c r="BN8" s="5">
        <v>0</v>
      </c>
      <c r="BO8" s="5">
        <v>0</v>
      </c>
      <c r="BP8" s="5">
        <v>0</v>
      </c>
      <c r="BQ8" s="5">
        <f t="shared" ref="BQ8:BQ68" si="11">BO8+BP8</f>
        <v>0</v>
      </c>
      <c r="BR8" s="9"/>
      <c r="BS8" s="1">
        <v>2</v>
      </c>
      <c r="BT8" s="2" t="s">
        <v>5</v>
      </c>
      <c r="BU8" s="5">
        <v>0</v>
      </c>
      <c r="BV8" s="5">
        <f t="shared" ref="BV8:BV71" si="12">K8+R8+Y8+AF8+AM8+AT8+BA8+BH8+BO8</f>
        <v>1608960</v>
      </c>
      <c r="BW8" s="5">
        <f t="shared" si="0"/>
        <v>0</v>
      </c>
      <c r="BX8" s="5">
        <f t="shared" si="1"/>
        <v>1608960</v>
      </c>
      <c r="BY8" s="9"/>
      <c r="BZ8" s="9"/>
    </row>
    <row r="9" spans="1:78" ht="16.5" hidden="1">
      <c r="A9" s="1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2"/>
        <v>0</v>
      </c>
      <c r="G9" s="9"/>
      <c r="H9" s="1">
        <v>3</v>
      </c>
      <c r="I9" s="2" t="s">
        <v>6</v>
      </c>
      <c r="J9" s="5">
        <v>0</v>
      </c>
      <c r="K9" s="5">
        <v>0</v>
      </c>
      <c r="L9" s="5">
        <v>0</v>
      </c>
      <c r="M9" s="5">
        <f t="shared" si="3"/>
        <v>0</v>
      </c>
      <c r="N9" s="9"/>
      <c r="O9" s="1">
        <v>3</v>
      </c>
      <c r="P9" s="2" t="s">
        <v>6</v>
      </c>
      <c r="Q9" s="5">
        <v>0</v>
      </c>
      <c r="R9" s="5">
        <v>0</v>
      </c>
      <c r="S9" s="5">
        <v>0</v>
      </c>
      <c r="T9" s="5">
        <f t="shared" si="4"/>
        <v>0</v>
      </c>
      <c r="U9" s="9"/>
      <c r="V9" s="1">
        <v>3</v>
      </c>
      <c r="W9" s="2" t="s">
        <v>6</v>
      </c>
      <c r="X9" s="5">
        <v>1</v>
      </c>
      <c r="Y9" s="5">
        <v>50000</v>
      </c>
      <c r="Z9" s="5">
        <v>0</v>
      </c>
      <c r="AA9" s="5">
        <f t="shared" si="5"/>
        <v>50000</v>
      </c>
      <c r="AB9" s="9"/>
      <c r="AC9" s="1">
        <v>3</v>
      </c>
      <c r="AD9" s="2" t="s">
        <v>6</v>
      </c>
      <c r="AE9" s="5">
        <v>1191</v>
      </c>
      <c r="AF9" s="5">
        <v>2936400</v>
      </c>
      <c r="AG9" s="5">
        <v>0</v>
      </c>
      <c r="AH9" s="5">
        <f t="shared" si="6"/>
        <v>2936400</v>
      </c>
      <c r="AI9" s="9"/>
      <c r="AJ9" s="1">
        <v>3</v>
      </c>
      <c r="AK9" s="2" t="s">
        <v>6</v>
      </c>
      <c r="AL9" s="5">
        <v>1466</v>
      </c>
      <c r="AM9" s="5">
        <v>1583280</v>
      </c>
      <c r="AN9" s="5">
        <v>0</v>
      </c>
      <c r="AO9" s="5">
        <f t="shared" si="7"/>
        <v>1583280</v>
      </c>
      <c r="AP9" s="9"/>
      <c r="AQ9" s="1">
        <v>3</v>
      </c>
      <c r="AR9" s="2" t="s">
        <v>6</v>
      </c>
      <c r="AS9" s="5">
        <v>11</v>
      </c>
      <c r="AT9" s="5">
        <v>183200</v>
      </c>
      <c r="AU9" s="5">
        <v>0</v>
      </c>
      <c r="AV9" s="5">
        <f t="shared" si="8"/>
        <v>183200</v>
      </c>
      <c r="AW9" s="9"/>
      <c r="AX9" s="1">
        <v>3</v>
      </c>
      <c r="AY9" s="2" t="s">
        <v>6</v>
      </c>
      <c r="AZ9" s="5">
        <v>58</v>
      </c>
      <c r="BA9" s="5">
        <v>134800</v>
      </c>
      <c r="BB9" s="5">
        <v>0</v>
      </c>
      <c r="BC9" s="5">
        <f t="shared" si="9"/>
        <v>134800</v>
      </c>
      <c r="BD9" s="9"/>
      <c r="BE9" s="1">
        <v>3</v>
      </c>
      <c r="BF9" s="2" t="s">
        <v>6</v>
      </c>
      <c r="BG9" s="5">
        <v>0</v>
      </c>
      <c r="BH9" s="5">
        <v>0</v>
      </c>
      <c r="BI9" s="5">
        <v>0</v>
      </c>
      <c r="BJ9" s="5">
        <f t="shared" si="10"/>
        <v>0</v>
      </c>
      <c r="BK9" s="9"/>
      <c r="BL9" s="1">
        <v>3</v>
      </c>
      <c r="BM9" s="2" t="s">
        <v>6</v>
      </c>
      <c r="BN9" s="5">
        <v>0</v>
      </c>
      <c r="BO9" s="5">
        <v>0</v>
      </c>
      <c r="BP9" s="5">
        <v>0</v>
      </c>
      <c r="BQ9" s="5">
        <f t="shared" si="11"/>
        <v>0</v>
      </c>
      <c r="BR9" s="9"/>
      <c r="BS9" s="1">
        <v>3</v>
      </c>
      <c r="BT9" s="2" t="s">
        <v>6</v>
      </c>
      <c r="BU9" s="5">
        <v>0</v>
      </c>
      <c r="BV9" s="5">
        <f t="shared" si="12"/>
        <v>4887680</v>
      </c>
      <c r="BW9" s="5">
        <f t="shared" si="0"/>
        <v>0</v>
      </c>
      <c r="BX9" s="5">
        <f t="shared" si="1"/>
        <v>4887680</v>
      </c>
      <c r="BY9" s="9"/>
      <c r="BZ9" s="9"/>
    </row>
    <row r="10" spans="1:78" ht="16.5" hidden="1">
      <c r="A10" s="1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2"/>
        <v>0</v>
      </c>
      <c r="G10" s="9"/>
      <c r="H10" s="1">
        <v>4</v>
      </c>
      <c r="I10" s="2" t="s">
        <v>7</v>
      </c>
      <c r="J10" s="5">
        <v>0</v>
      </c>
      <c r="K10" s="5">
        <v>0</v>
      </c>
      <c r="L10" s="5">
        <v>0</v>
      </c>
      <c r="M10" s="5">
        <f t="shared" si="3"/>
        <v>0</v>
      </c>
      <c r="N10" s="9"/>
      <c r="O10" s="1">
        <v>4</v>
      </c>
      <c r="P10" s="2" t="s">
        <v>7</v>
      </c>
      <c r="Q10" s="5">
        <v>0</v>
      </c>
      <c r="R10" s="5">
        <v>0</v>
      </c>
      <c r="S10" s="5">
        <v>0</v>
      </c>
      <c r="T10" s="5">
        <f t="shared" si="4"/>
        <v>0</v>
      </c>
      <c r="U10" s="9"/>
      <c r="V10" s="1">
        <v>4</v>
      </c>
      <c r="W10" s="2" t="s">
        <v>7</v>
      </c>
      <c r="X10" s="5">
        <v>1</v>
      </c>
      <c r="Y10" s="5">
        <v>50000</v>
      </c>
      <c r="Z10" s="5">
        <v>0</v>
      </c>
      <c r="AA10" s="5">
        <f t="shared" si="5"/>
        <v>50000</v>
      </c>
      <c r="AB10" s="9"/>
      <c r="AC10" s="1">
        <v>4</v>
      </c>
      <c r="AD10" s="2" t="s">
        <v>7</v>
      </c>
      <c r="AE10" s="5">
        <v>897</v>
      </c>
      <c r="AF10" s="5">
        <v>2212800</v>
      </c>
      <c r="AG10" s="5">
        <v>0</v>
      </c>
      <c r="AH10" s="5">
        <f t="shared" si="6"/>
        <v>2212800</v>
      </c>
      <c r="AI10" s="9"/>
      <c r="AJ10" s="1">
        <v>4</v>
      </c>
      <c r="AK10" s="2" t="s">
        <v>7</v>
      </c>
      <c r="AL10" s="5">
        <v>1471</v>
      </c>
      <c r="AM10" s="5">
        <v>1588680</v>
      </c>
      <c r="AN10" s="5">
        <v>0</v>
      </c>
      <c r="AO10" s="5">
        <f t="shared" si="7"/>
        <v>1588680</v>
      </c>
      <c r="AP10" s="9"/>
      <c r="AQ10" s="1">
        <v>4</v>
      </c>
      <c r="AR10" s="2" t="s">
        <v>7</v>
      </c>
      <c r="AS10" s="5">
        <v>11</v>
      </c>
      <c r="AT10" s="5">
        <v>158200</v>
      </c>
      <c r="AU10" s="5">
        <v>0</v>
      </c>
      <c r="AV10" s="5">
        <f t="shared" si="8"/>
        <v>158200</v>
      </c>
      <c r="AW10" s="9"/>
      <c r="AX10" s="1">
        <v>4</v>
      </c>
      <c r="AY10" s="2" t="s">
        <v>7</v>
      </c>
      <c r="AZ10" s="5">
        <v>41</v>
      </c>
      <c r="BA10" s="5">
        <v>24600</v>
      </c>
      <c r="BB10" s="5">
        <v>0</v>
      </c>
      <c r="BC10" s="5">
        <f t="shared" si="9"/>
        <v>24600</v>
      </c>
      <c r="BD10" s="9"/>
      <c r="BE10" s="1">
        <v>4</v>
      </c>
      <c r="BF10" s="2" t="s">
        <v>7</v>
      </c>
      <c r="BG10" s="5">
        <v>0</v>
      </c>
      <c r="BH10" s="5">
        <v>0</v>
      </c>
      <c r="BI10" s="5">
        <v>0</v>
      </c>
      <c r="BJ10" s="5">
        <f t="shared" si="10"/>
        <v>0</v>
      </c>
      <c r="BK10" s="9"/>
      <c r="BL10" s="1">
        <v>4</v>
      </c>
      <c r="BM10" s="2" t="s">
        <v>7</v>
      </c>
      <c r="BN10" s="5">
        <v>0</v>
      </c>
      <c r="BO10" s="5">
        <v>0</v>
      </c>
      <c r="BP10" s="5">
        <v>0</v>
      </c>
      <c r="BQ10" s="5">
        <f t="shared" si="11"/>
        <v>0</v>
      </c>
      <c r="BR10" s="9"/>
      <c r="BS10" s="1">
        <v>4</v>
      </c>
      <c r="BT10" s="2" t="s">
        <v>7</v>
      </c>
      <c r="BU10" s="5">
        <v>0</v>
      </c>
      <c r="BV10" s="5">
        <f t="shared" si="12"/>
        <v>4034280</v>
      </c>
      <c r="BW10" s="5">
        <f t="shared" si="0"/>
        <v>0</v>
      </c>
      <c r="BX10" s="5">
        <f t="shared" si="1"/>
        <v>4034280</v>
      </c>
      <c r="BY10" s="9"/>
      <c r="BZ10" s="9"/>
    </row>
    <row r="11" spans="1:78" ht="16.5" hidden="1">
      <c r="A11" s="1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2"/>
        <v>0</v>
      </c>
      <c r="G11" s="9"/>
      <c r="H11" s="1">
        <v>5</v>
      </c>
      <c r="I11" s="2" t="s">
        <v>8</v>
      </c>
      <c r="J11" s="5">
        <v>0</v>
      </c>
      <c r="K11" s="5">
        <v>0</v>
      </c>
      <c r="L11" s="5">
        <v>0</v>
      </c>
      <c r="M11" s="5">
        <f t="shared" si="3"/>
        <v>0</v>
      </c>
      <c r="N11" s="9"/>
      <c r="O11" s="1">
        <v>5</v>
      </c>
      <c r="P11" s="2" t="s">
        <v>8</v>
      </c>
      <c r="Q11" s="5">
        <v>0</v>
      </c>
      <c r="R11" s="5">
        <v>0</v>
      </c>
      <c r="S11" s="5">
        <v>0</v>
      </c>
      <c r="T11" s="5">
        <f t="shared" si="4"/>
        <v>0</v>
      </c>
      <c r="U11" s="9"/>
      <c r="V11" s="1">
        <v>5</v>
      </c>
      <c r="W11" s="2" t="s">
        <v>8</v>
      </c>
      <c r="X11" s="5">
        <v>1</v>
      </c>
      <c r="Y11" s="5">
        <v>50000</v>
      </c>
      <c r="Z11" s="5">
        <v>0</v>
      </c>
      <c r="AA11" s="5">
        <f t="shared" si="5"/>
        <v>50000</v>
      </c>
      <c r="AB11" s="9"/>
      <c r="AC11" s="1">
        <v>5</v>
      </c>
      <c r="AD11" s="2" t="s">
        <v>8</v>
      </c>
      <c r="AE11" s="5">
        <v>313</v>
      </c>
      <c r="AF11" s="5">
        <v>838200</v>
      </c>
      <c r="AG11" s="5">
        <v>0</v>
      </c>
      <c r="AH11" s="5">
        <f t="shared" si="6"/>
        <v>838200</v>
      </c>
      <c r="AI11" s="9"/>
      <c r="AJ11" s="1">
        <v>5</v>
      </c>
      <c r="AK11" s="2" t="s">
        <v>8</v>
      </c>
      <c r="AL11" s="5">
        <v>2768</v>
      </c>
      <c r="AM11" s="5">
        <v>2989440</v>
      </c>
      <c r="AN11" s="5">
        <v>0</v>
      </c>
      <c r="AO11" s="5">
        <f t="shared" si="7"/>
        <v>2989440</v>
      </c>
      <c r="AP11" s="9"/>
      <c r="AQ11" s="1">
        <v>5</v>
      </c>
      <c r="AR11" s="2" t="s">
        <v>8</v>
      </c>
      <c r="AS11" s="5">
        <v>18</v>
      </c>
      <c r="AT11" s="5">
        <v>202600</v>
      </c>
      <c r="AU11" s="5">
        <v>0</v>
      </c>
      <c r="AV11" s="5">
        <f t="shared" si="8"/>
        <v>202600</v>
      </c>
      <c r="AW11" s="9"/>
      <c r="AX11" s="1">
        <v>5</v>
      </c>
      <c r="AY11" s="2" t="s">
        <v>8</v>
      </c>
      <c r="AZ11" s="5">
        <v>72</v>
      </c>
      <c r="BA11" s="5">
        <v>43200</v>
      </c>
      <c r="BB11" s="5">
        <v>0</v>
      </c>
      <c r="BC11" s="5">
        <f t="shared" si="9"/>
        <v>43200</v>
      </c>
      <c r="BD11" s="9"/>
      <c r="BE11" s="1">
        <v>5</v>
      </c>
      <c r="BF11" s="2" t="s">
        <v>8</v>
      </c>
      <c r="BG11" s="5">
        <v>0</v>
      </c>
      <c r="BH11" s="5">
        <v>0</v>
      </c>
      <c r="BI11" s="5">
        <v>0</v>
      </c>
      <c r="BJ11" s="5">
        <f t="shared" si="10"/>
        <v>0</v>
      </c>
      <c r="BK11" s="9"/>
      <c r="BL11" s="1">
        <v>5</v>
      </c>
      <c r="BM11" s="2" t="s">
        <v>8</v>
      </c>
      <c r="BN11" s="5">
        <v>0</v>
      </c>
      <c r="BO11" s="5">
        <v>0</v>
      </c>
      <c r="BP11" s="5">
        <v>0</v>
      </c>
      <c r="BQ11" s="5">
        <f t="shared" si="11"/>
        <v>0</v>
      </c>
      <c r="BR11" s="9"/>
      <c r="BS11" s="1">
        <v>5</v>
      </c>
      <c r="BT11" s="2" t="s">
        <v>8</v>
      </c>
      <c r="BU11" s="5">
        <v>0</v>
      </c>
      <c r="BV11" s="5">
        <f t="shared" si="12"/>
        <v>4123440</v>
      </c>
      <c r="BW11" s="5">
        <f t="shared" si="0"/>
        <v>0</v>
      </c>
      <c r="BX11" s="5">
        <f t="shared" si="1"/>
        <v>4123440</v>
      </c>
      <c r="BY11" s="9"/>
      <c r="BZ11" s="9"/>
    </row>
    <row r="12" spans="1:78" ht="16.5" hidden="1">
      <c r="A12" s="1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2"/>
        <v>0</v>
      </c>
      <c r="G12" s="9"/>
      <c r="H12" s="1">
        <v>6</v>
      </c>
      <c r="I12" s="2" t="s">
        <v>9</v>
      </c>
      <c r="J12" s="5">
        <v>0</v>
      </c>
      <c r="K12" s="5">
        <v>0</v>
      </c>
      <c r="L12" s="5">
        <v>0</v>
      </c>
      <c r="M12" s="5">
        <f t="shared" si="3"/>
        <v>0</v>
      </c>
      <c r="N12" s="9"/>
      <c r="O12" s="1">
        <v>6</v>
      </c>
      <c r="P12" s="2" t="s">
        <v>9</v>
      </c>
      <c r="Q12" s="5">
        <v>0</v>
      </c>
      <c r="R12" s="5">
        <v>0</v>
      </c>
      <c r="S12" s="5">
        <v>0</v>
      </c>
      <c r="T12" s="5">
        <f t="shared" si="4"/>
        <v>0</v>
      </c>
      <c r="U12" s="9"/>
      <c r="V12" s="1">
        <v>6</v>
      </c>
      <c r="W12" s="2" t="s">
        <v>9</v>
      </c>
      <c r="X12" s="5">
        <v>1</v>
      </c>
      <c r="Y12" s="5">
        <v>50000</v>
      </c>
      <c r="Z12" s="5">
        <v>0</v>
      </c>
      <c r="AA12" s="5">
        <f t="shared" si="5"/>
        <v>50000</v>
      </c>
      <c r="AB12" s="9"/>
      <c r="AC12" s="1">
        <v>6</v>
      </c>
      <c r="AD12" s="2" t="s">
        <v>9</v>
      </c>
      <c r="AE12" s="5">
        <v>467</v>
      </c>
      <c r="AF12" s="5">
        <v>1210800</v>
      </c>
      <c r="AG12" s="5">
        <v>354000</v>
      </c>
      <c r="AH12" s="5">
        <f t="shared" si="6"/>
        <v>1564800</v>
      </c>
      <c r="AI12" s="9"/>
      <c r="AJ12" s="1">
        <v>6</v>
      </c>
      <c r="AK12" s="2" t="s">
        <v>9</v>
      </c>
      <c r="AL12" s="5">
        <v>2553</v>
      </c>
      <c r="AM12" s="5">
        <v>2757240</v>
      </c>
      <c r="AN12" s="5">
        <v>600000</v>
      </c>
      <c r="AO12" s="5">
        <f t="shared" si="7"/>
        <v>3357240</v>
      </c>
      <c r="AP12" s="9"/>
      <c r="AQ12" s="1">
        <v>6</v>
      </c>
      <c r="AR12" s="2" t="s">
        <v>9</v>
      </c>
      <c r="AS12" s="5">
        <v>16</v>
      </c>
      <c r="AT12" s="5">
        <v>227200</v>
      </c>
      <c r="AU12" s="5">
        <v>0</v>
      </c>
      <c r="AV12" s="5">
        <f t="shared" si="8"/>
        <v>227200</v>
      </c>
      <c r="AW12" s="9"/>
      <c r="AX12" s="1">
        <v>6</v>
      </c>
      <c r="AY12" s="2" t="s">
        <v>9</v>
      </c>
      <c r="AZ12" s="5">
        <v>69</v>
      </c>
      <c r="BA12" s="5">
        <v>141400</v>
      </c>
      <c r="BB12" s="5">
        <v>0</v>
      </c>
      <c r="BC12" s="5">
        <f t="shared" si="9"/>
        <v>141400</v>
      </c>
      <c r="BD12" s="9"/>
      <c r="BE12" s="1">
        <v>6</v>
      </c>
      <c r="BF12" s="2" t="s">
        <v>9</v>
      </c>
      <c r="BG12" s="5">
        <v>0</v>
      </c>
      <c r="BH12" s="5">
        <v>0</v>
      </c>
      <c r="BI12" s="5">
        <v>0</v>
      </c>
      <c r="BJ12" s="5">
        <f t="shared" si="10"/>
        <v>0</v>
      </c>
      <c r="BK12" s="9"/>
      <c r="BL12" s="1">
        <v>6</v>
      </c>
      <c r="BM12" s="2" t="s">
        <v>9</v>
      </c>
      <c r="BN12" s="5">
        <v>0</v>
      </c>
      <c r="BO12" s="5">
        <v>0</v>
      </c>
      <c r="BP12" s="5">
        <v>0</v>
      </c>
      <c r="BQ12" s="5">
        <f t="shared" si="11"/>
        <v>0</v>
      </c>
      <c r="BR12" s="9"/>
      <c r="BS12" s="1">
        <v>6</v>
      </c>
      <c r="BT12" s="2" t="s">
        <v>9</v>
      </c>
      <c r="BU12" s="5">
        <v>0</v>
      </c>
      <c r="BV12" s="5">
        <f t="shared" si="12"/>
        <v>4386640</v>
      </c>
      <c r="BW12" s="5">
        <f t="shared" si="0"/>
        <v>954000</v>
      </c>
      <c r="BX12" s="5">
        <f t="shared" si="1"/>
        <v>5340640</v>
      </c>
      <c r="BY12" s="9"/>
      <c r="BZ12" s="9"/>
    </row>
    <row r="13" spans="1:78" ht="16.5" hidden="1">
      <c r="A13" s="1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2"/>
        <v>0</v>
      </c>
      <c r="G13" s="9"/>
      <c r="H13" s="1">
        <v>7</v>
      </c>
      <c r="I13" s="2" t="s">
        <v>10</v>
      </c>
      <c r="J13" s="5">
        <v>0</v>
      </c>
      <c r="K13" s="5">
        <v>0</v>
      </c>
      <c r="L13" s="5">
        <v>0</v>
      </c>
      <c r="M13" s="5">
        <f t="shared" si="3"/>
        <v>0</v>
      </c>
      <c r="N13" s="9"/>
      <c r="O13" s="1">
        <v>7</v>
      </c>
      <c r="P13" s="2" t="s">
        <v>10</v>
      </c>
      <c r="Q13" s="5">
        <v>0</v>
      </c>
      <c r="R13" s="5">
        <v>0</v>
      </c>
      <c r="S13" s="5">
        <v>0</v>
      </c>
      <c r="T13" s="5">
        <f t="shared" si="4"/>
        <v>0</v>
      </c>
      <c r="U13" s="9"/>
      <c r="V13" s="1">
        <v>7</v>
      </c>
      <c r="W13" s="2" t="s">
        <v>10</v>
      </c>
      <c r="X13" s="5">
        <v>1</v>
      </c>
      <c r="Y13" s="5">
        <v>50000</v>
      </c>
      <c r="Z13" s="5">
        <v>0</v>
      </c>
      <c r="AA13" s="5">
        <f t="shared" si="5"/>
        <v>50000</v>
      </c>
      <c r="AB13" s="9"/>
      <c r="AC13" s="1">
        <v>7</v>
      </c>
      <c r="AD13" s="2" t="s">
        <v>10</v>
      </c>
      <c r="AE13" s="5">
        <v>750</v>
      </c>
      <c r="AF13" s="5">
        <v>1866000</v>
      </c>
      <c r="AG13" s="5">
        <v>0</v>
      </c>
      <c r="AH13" s="5">
        <f t="shared" si="6"/>
        <v>1866000</v>
      </c>
      <c r="AI13" s="9"/>
      <c r="AJ13" s="1">
        <v>7</v>
      </c>
      <c r="AK13" s="2" t="s">
        <v>10</v>
      </c>
      <c r="AL13" s="5">
        <v>2515</v>
      </c>
      <c r="AM13" s="5">
        <v>2716200</v>
      </c>
      <c r="AN13" s="5">
        <v>0</v>
      </c>
      <c r="AO13" s="5">
        <f t="shared" si="7"/>
        <v>2716200</v>
      </c>
      <c r="AP13" s="9"/>
      <c r="AQ13" s="1">
        <v>7</v>
      </c>
      <c r="AR13" s="2" t="s">
        <v>10</v>
      </c>
      <c r="AS13" s="5">
        <v>14</v>
      </c>
      <c r="AT13" s="5">
        <v>170800</v>
      </c>
      <c r="AU13" s="5">
        <v>0</v>
      </c>
      <c r="AV13" s="5">
        <f t="shared" si="8"/>
        <v>170800</v>
      </c>
      <c r="AW13" s="9"/>
      <c r="AX13" s="1">
        <v>7</v>
      </c>
      <c r="AY13" s="2" t="s">
        <v>10</v>
      </c>
      <c r="AZ13" s="5">
        <v>54</v>
      </c>
      <c r="BA13" s="5">
        <v>32400</v>
      </c>
      <c r="BB13" s="5">
        <v>0</v>
      </c>
      <c r="BC13" s="5">
        <f t="shared" si="9"/>
        <v>32400</v>
      </c>
      <c r="BD13" s="9"/>
      <c r="BE13" s="1">
        <v>7</v>
      </c>
      <c r="BF13" s="2" t="s">
        <v>10</v>
      </c>
      <c r="BG13" s="5">
        <v>0</v>
      </c>
      <c r="BH13" s="5">
        <v>0</v>
      </c>
      <c r="BI13" s="5">
        <v>0</v>
      </c>
      <c r="BJ13" s="5">
        <f t="shared" si="10"/>
        <v>0</v>
      </c>
      <c r="BK13" s="9"/>
      <c r="BL13" s="1">
        <v>7</v>
      </c>
      <c r="BM13" s="2" t="s">
        <v>10</v>
      </c>
      <c r="BN13" s="5">
        <v>0</v>
      </c>
      <c r="BO13" s="5">
        <v>0</v>
      </c>
      <c r="BP13" s="5">
        <v>0</v>
      </c>
      <c r="BQ13" s="5">
        <f t="shared" si="11"/>
        <v>0</v>
      </c>
      <c r="BR13" s="9"/>
      <c r="BS13" s="1">
        <v>7</v>
      </c>
      <c r="BT13" s="2" t="s">
        <v>10</v>
      </c>
      <c r="BU13" s="5">
        <v>0</v>
      </c>
      <c r="BV13" s="5">
        <f t="shared" si="12"/>
        <v>4835400</v>
      </c>
      <c r="BW13" s="5">
        <f t="shared" si="0"/>
        <v>0</v>
      </c>
      <c r="BX13" s="5">
        <f t="shared" si="1"/>
        <v>4835400</v>
      </c>
      <c r="BY13" s="9"/>
      <c r="BZ13" s="9"/>
    </row>
    <row r="14" spans="1:78" ht="16.5" hidden="1">
      <c r="A14" s="1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2"/>
        <v>0</v>
      </c>
      <c r="G14" s="9"/>
      <c r="H14" s="1">
        <v>8</v>
      </c>
      <c r="I14" s="2" t="s">
        <v>11</v>
      </c>
      <c r="J14" s="5">
        <v>0</v>
      </c>
      <c r="K14" s="5">
        <v>0</v>
      </c>
      <c r="L14" s="5">
        <v>0</v>
      </c>
      <c r="M14" s="5">
        <f t="shared" si="3"/>
        <v>0</v>
      </c>
      <c r="N14" s="9"/>
      <c r="O14" s="1">
        <v>8</v>
      </c>
      <c r="P14" s="2" t="s">
        <v>11</v>
      </c>
      <c r="Q14" s="5">
        <v>0</v>
      </c>
      <c r="R14" s="5">
        <v>0</v>
      </c>
      <c r="S14" s="5">
        <v>0</v>
      </c>
      <c r="T14" s="5">
        <f t="shared" si="4"/>
        <v>0</v>
      </c>
      <c r="U14" s="9"/>
      <c r="V14" s="1">
        <v>8</v>
      </c>
      <c r="W14" s="2" t="s">
        <v>11</v>
      </c>
      <c r="X14" s="5">
        <v>1</v>
      </c>
      <c r="Y14" s="5">
        <v>50000</v>
      </c>
      <c r="Z14" s="5">
        <v>0</v>
      </c>
      <c r="AA14" s="5">
        <f t="shared" si="5"/>
        <v>50000</v>
      </c>
      <c r="AB14" s="9"/>
      <c r="AC14" s="1">
        <v>8</v>
      </c>
      <c r="AD14" s="2" t="s">
        <v>11</v>
      </c>
      <c r="AE14" s="5">
        <v>127</v>
      </c>
      <c r="AF14" s="5">
        <v>400800</v>
      </c>
      <c r="AG14" s="5">
        <v>950000</v>
      </c>
      <c r="AH14" s="5">
        <f t="shared" si="6"/>
        <v>1350800</v>
      </c>
      <c r="AI14" s="9"/>
      <c r="AJ14" s="1">
        <v>8</v>
      </c>
      <c r="AK14" s="2" t="s">
        <v>11</v>
      </c>
      <c r="AL14" s="5">
        <v>1727</v>
      </c>
      <c r="AM14" s="5">
        <v>1865160</v>
      </c>
      <c r="AN14" s="5">
        <v>575000</v>
      </c>
      <c r="AO14" s="5">
        <f t="shared" si="7"/>
        <v>2440160</v>
      </c>
      <c r="AP14" s="9"/>
      <c r="AQ14" s="1">
        <v>8</v>
      </c>
      <c r="AR14" s="2" t="s">
        <v>11</v>
      </c>
      <c r="AS14" s="5">
        <v>11</v>
      </c>
      <c r="AT14" s="5">
        <v>155200</v>
      </c>
      <c r="AU14" s="5">
        <v>50000</v>
      </c>
      <c r="AV14" s="5">
        <f t="shared" si="8"/>
        <v>205200</v>
      </c>
      <c r="AW14" s="9"/>
      <c r="AX14" s="1">
        <v>8</v>
      </c>
      <c r="AY14" s="2" t="s">
        <v>11</v>
      </c>
      <c r="AZ14" s="5">
        <v>44</v>
      </c>
      <c r="BA14" s="5">
        <v>26400</v>
      </c>
      <c r="BB14" s="5">
        <v>0</v>
      </c>
      <c r="BC14" s="5">
        <f t="shared" si="9"/>
        <v>26400</v>
      </c>
      <c r="BD14" s="9"/>
      <c r="BE14" s="1">
        <v>8</v>
      </c>
      <c r="BF14" s="2" t="s">
        <v>11</v>
      </c>
      <c r="BG14" s="5">
        <v>0</v>
      </c>
      <c r="BH14" s="5">
        <v>0</v>
      </c>
      <c r="BI14" s="5">
        <v>0</v>
      </c>
      <c r="BJ14" s="5">
        <f t="shared" si="10"/>
        <v>0</v>
      </c>
      <c r="BK14" s="9"/>
      <c r="BL14" s="1">
        <v>8</v>
      </c>
      <c r="BM14" s="2" t="s">
        <v>11</v>
      </c>
      <c r="BN14" s="5">
        <v>0</v>
      </c>
      <c r="BO14" s="5">
        <v>0</v>
      </c>
      <c r="BP14" s="5">
        <v>0</v>
      </c>
      <c r="BQ14" s="5">
        <f t="shared" si="11"/>
        <v>0</v>
      </c>
      <c r="BR14" s="9"/>
      <c r="BS14" s="1">
        <v>8</v>
      </c>
      <c r="BT14" s="2" t="s">
        <v>11</v>
      </c>
      <c r="BU14" s="5">
        <v>0</v>
      </c>
      <c r="BV14" s="5">
        <f t="shared" si="12"/>
        <v>2497560</v>
      </c>
      <c r="BW14" s="5">
        <f t="shared" si="0"/>
        <v>1575000</v>
      </c>
      <c r="BX14" s="5">
        <f t="shared" si="1"/>
        <v>4072560</v>
      </c>
      <c r="BY14" s="9"/>
      <c r="BZ14" s="9"/>
    </row>
    <row r="15" spans="1:78" ht="16.5" hidden="1">
      <c r="A15" s="1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2"/>
        <v>0</v>
      </c>
      <c r="G15" s="9"/>
      <c r="H15" s="1">
        <v>9</v>
      </c>
      <c r="I15" s="2" t="s">
        <v>12</v>
      </c>
      <c r="J15" s="5">
        <v>0</v>
      </c>
      <c r="K15" s="5">
        <v>0</v>
      </c>
      <c r="L15" s="5">
        <v>0</v>
      </c>
      <c r="M15" s="5">
        <f t="shared" si="3"/>
        <v>0</v>
      </c>
      <c r="N15" s="9"/>
      <c r="O15" s="1">
        <v>9</v>
      </c>
      <c r="P15" s="2" t="s">
        <v>12</v>
      </c>
      <c r="Q15" s="5">
        <v>0</v>
      </c>
      <c r="R15" s="5">
        <v>0</v>
      </c>
      <c r="S15" s="5">
        <v>0</v>
      </c>
      <c r="T15" s="5">
        <f t="shared" si="4"/>
        <v>0</v>
      </c>
      <c r="U15" s="9"/>
      <c r="V15" s="1">
        <v>9</v>
      </c>
      <c r="W15" s="2" t="s">
        <v>12</v>
      </c>
      <c r="X15" s="5">
        <v>1</v>
      </c>
      <c r="Y15" s="5">
        <v>50000</v>
      </c>
      <c r="Z15" s="5">
        <v>0</v>
      </c>
      <c r="AA15" s="5">
        <f t="shared" si="5"/>
        <v>50000</v>
      </c>
      <c r="AB15" s="9"/>
      <c r="AC15" s="1">
        <v>9</v>
      </c>
      <c r="AD15" s="2" t="s">
        <v>12</v>
      </c>
      <c r="AE15" s="5">
        <v>1111</v>
      </c>
      <c r="AF15" s="5">
        <v>2966400</v>
      </c>
      <c r="AG15" s="5">
        <v>0</v>
      </c>
      <c r="AH15" s="5">
        <f t="shared" si="6"/>
        <v>2966400</v>
      </c>
      <c r="AI15" s="9"/>
      <c r="AJ15" s="1">
        <v>9</v>
      </c>
      <c r="AK15" s="2" t="s">
        <v>12</v>
      </c>
      <c r="AL15" s="5">
        <v>2739</v>
      </c>
      <c r="AM15" s="5">
        <v>2958120</v>
      </c>
      <c r="AN15" s="5">
        <v>0</v>
      </c>
      <c r="AO15" s="5">
        <f t="shared" si="7"/>
        <v>2958120</v>
      </c>
      <c r="AP15" s="9"/>
      <c r="AQ15" s="1">
        <v>9</v>
      </c>
      <c r="AR15" s="2" t="s">
        <v>12</v>
      </c>
      <c r="AS15" s="5">
        <v>18</v>
      </c>
      <c r="AT15" s="5">
        <v>226600</v>
      </c>
      <c r="AU15" s="5">
        <v>0</v>
      </c>
      <c r="AV15" s="5">
        <f t="shared" si="8"/>
        <v>226600</v>
      </c>
      <c r="AW15" s="9"/>
      <c r="AX15" s="1">
        <v>9</v>
      </c>
      <c r="AY15" s="2" t="s">
        <v>12</v>
      </c>
      <c r="AZ15" s="5">
        <v>54</v>
      </c>
      <c r="BA15" s="5">
        <v>132400</v>
      </c>
      <c r="BB15" s="5">
        <v>0</v>
      </c>
      <c r="BC15" s="5">
        <f t="shared" si="9"/>
        <v>132400</v>
      </c>
      <c r="BD15" s="9"/>
      <c r="BE15" s="1">
        <v>9</v>
      </c>
      <c r="BF15" s="2" t="s">
        <v>12</v>
      </c>
      <c r="BG15" s="5">
        <v>0</v>
      </c>
      <c r="BH15" s="5">
        <v>0</v>
      </c>
      <c r="BI15" s="5">
        <v>0</v>
      </c>
      <c r="BJ15" s="5">
        <f t="shared" si="10"/>
        <v>0</v>
      </c>
      <c r="BK15" s="9"/>
      <c r="BL15" s="1">
        <v>9</v>
      </c>
      <c r="BM15" s="2" t="s">
        <v>12</v>
      </c>
      <c r="BN15" s="5">
        <v>0</v>
      </c>
      <c r="BO15" s="5">
        <v>0</v>
      </c>
      <c r="BP15" s="5">
        <v>0</v>
      </c>
      <c r="BQ15" s="5">
        <f t="shared" si="11"/>
        <v>0</v>
      </c>
      <c r="BR15" s="9"/>
      <c r="BS15" s="1">
        <v>9</v>
      </c>
      <c r="BT15" s="2" t="s">
        <v>12</v>
      </c>
      <c r="BU15" s="5">
        <v>0</v>
      </c>
      <c r="BV15" s="5">
        <f t="shared" si="12"/>
        <v>6333520</v>
      </c>
      <c r="BW15" s="5">
        <f t="shared" si="0"/>
        <v>0</v>
      </c>
      <c r="BX15" s="5">
        <f t="shared" si="1"/>
        <v>6333520</v>
      </c>
      <c r="BY15" s="9"/>
      <c r="BZ15" s="9"/>
    </row>
    <row r="16" spans="1:78" ht="16.5" hidden="1">
      <c r="A16" s="1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2"/>
        <v>0</v>
      </c>
      <c r="G16" s="9"/>
      <c r="H16" s="1">
        <v>10</v>
      </c>
      <c r="I16" s="2" t="s">
        <v>13</v>
      </c>
      <c r="J16" s="5">
        <v>0</v>
      </c>
      <c r="K16" s="5">
        <v>0</v>
      </c>
      <c r="L16" s="5">
        <v>0</v>
      </c>
      <c r="M16" s="5">
        <f t="shared" si="3"/>
        <v>0</v>
      </c>
      <c r="N16" s="9"/>
      <c r="O16" s="1">
        <v>10</v>
      </c>
      <c r="P16" s="2" t="s">
        <v>13</v>
      </c>
      <c r="Q16" s="5">
        <v>0</v>
      </c>
      <c r="R16" s="5">
        <v>0</v>
      </c>
      <c r="S16" s="5">
        <v>0</v>
      </c>
      <c r="T16" s="5">
        <f t="shared" si="4"/>
        <v>0</v>
      </c>
      <c r="U16" s="9"/>
      <c r="V16" s="1">
        <v>10</v>
      </c>
      <c r="W16" s="2" t="s">
        <v>13</v>
      </c>
      <c r="X16" s="5">
        <v>1</v>
      </c>
      <c r="Y16" s="5">
        <v>50000</v>
      </c>
      <c r="Z16" s="5">
        <v>0</v>
      </c>
      <c r="AA16" s="5">
        <f t="shared" si="5"/>
        <v>50000</v>
      </c>
      <c r="AB16" s="9"/>
      <c r="AC16" s="1">
        <v>10</v>
      </c>
      <c r="AD16" s="2" t="s">
        <v>13</v>
      </c>
      <c r="AE16" s="5">
        <v>1221</v>
      </c>
      <c r="AF16" s="5">
        <v>3230400</v>
      </c>
      <c r="AG16" s="5">
        <v>0</v>
      </c>
      <c r="AH16" s="5">
        <f t="shared" si="6"/>
        <v>3230400</v>
      </c>
      <c r="AI16" s="9"/>
      <c r="AJ16" s="1">
        <v>10</v>
      </c>
      <c r="AK16" s="2" t="s">
        <v>13</v>
      </c>
      <c r="AL16" s="5">
        <v>3877</v>
      </c>
      <c r="AM16" s="5">
        <v>4187160</v>
      </c>
      <c r="AN16" s="5">
        <v>0</v>
      </c>
      <c r="AO16" s="5">
        <f t="shared" si="7"/>
        <v>4187160</v>
      </c>
      <c r="AP16" s="9"/>
      <c r="AQ16" s="1">
        <v>10</v>
      </c>
      <c r="AR16" s="2" t="s">
        <v>13</v>
      </c>
      <c r="AS16" s="5">
        <v>27</v>
      </c>
      <c r="AT16" s="5">
        <v>301400</v>
      </c>
      <c r="AU16" s="5">
        <v>0</v>
      </c>
      <c r="AV16" s="5">
        <f t="shared" si="8"/>
        <v>301400</v>
      </c>
      <c r="AW16" s="9"/>
      <c r="AX16" s="1">
        <v>10</v>
      </c>
      <c r="AY16" s="2" t="s">
        <v>13</v>
      </c>
      <c r="AZ16" s="5">
        <v>82</v>
      </c>
      <c r="BA16" s="5">
        <v>149200</v>
      </c>
      <c r="BB16" s="5">
        <v>0</v>
      </c>
      <c r="BC16" s="5">
        <f t="shared" si="9"/>
        <v>149200</v>
      </c>
      <c r="BD16" s="9"/>
      <c r="BE16" s="1">
        <v>10</v>
      </c>
      <c r="BF16" s="2" t="s">
        <v>13</v>
      </c>
      <c r="BG16" s="5">
        <v>0</v>
      </c>
      <c r="BH16" s="5">
        <v>0</v>
      </c>
      <c r="BI16" s="5">
        <v>0</v>
      </c>
      <c r="BJ16" s="5">
        <f t="shared" si="10"/>
        <v>0</v>
      </c>
      <c r="BK16" s="9"/>
      <c r="BL16" s="1">
        <v>10</v>
      </c>
      <c r="BM16" s="2" t="s">
        <v>13</v>
      </c>
      <c r="BN16" s="5">
        <v>0</v>
      </c>
      <c r="BO16" s="5">
        <v>0</v>
      </c>
      <c r="BP16" s="5">
        <v>0</v>
      </c>
      <c r="BQ16" s="5">
        <f t="shared" si="11"/>
        <v>0</v>
      </c>
      <c r="BR16" s="9"/>
      <c r="BS16" s="1">
        <v>10</v>
      </c>
      <c r="BT16" s="2" t="s">
        <v>13</v>
      </c>
      <c r="BU16" s="5">
        <v>0</v>
      </c>
      <c r="BV16" s="5">
        <f t="shared" si="12"/>
        <v>7918160</v>
      </c>
      <c r="BW16" s="5">
        <f t="shared" si="0"/>
        <v>0</v>
      </c>
      <c r="BX16" s="5">
        <f t="shared" si="1"/>
        <v>7918160</v>
      </c>
      <c r="BY16" s="9"/>
      <c r="BZ16" s="9"/>
    </row>
    <row r="17" spans="1:78" ht="16.5" hidden="1">
      <c r="A17" s="1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2"/>
        <v>0</v>
      </c>
      <c r="G17" s="9"/>
      <c r="H17" s="1">
        <v>11</v>
      </c>
      <c r="I17" s="2" t="s">
        <v>14</v>
      </c>
      <c r="J17" s="5">
        <v>0</v>
      </c>
      <c r="K17" s="5">
        <v>0</v>
      </c>
      <c r="L17" s="5">
        <v>0</v>
      </c>
      <c r="M17" s="5">
        <f t="shared" si="3"/>
        <v>0</v>
      </c>
      <c r="N17" s="9"/>
      <c r="O17" s="1">
        <v>11</v>
      </c>
      <c r="P17" s="2" t="s">
        <v>14</v>
      </c>
      <c r="Q17" s="5">
        <v>0</v>
      </c>
      <c r="R17" s="5">
        <v>0</v>
      </c>
      <c r="S17" s="5">
        <v>0</v>
      </c>
      <c r="T17" s="5">
        <f t="shared" si="4"/>
        <v>0</v>
      </c>
      <c r="U17" s="9"/>
      <c r="V17" s="1">
        <v>11</v>
      </c>
      <c r="W17" s="2" t="s">
        <v>14</v>
      </c>
      <c r="X17" s="5">
        <v>1</v>
      </c>
      <c r="Y17" s="5">
        <v>50000</v>
      </c>
      <c r="Z17" s="5">
        <v>0</v>
      </c>
      <c r="AA17" s="5">
        <f t="shared" si="5"/>
        <v>50000</v>
      </c>
      <c r="AB17" s="9"/>
      <c r="AC17" s="1">
        <v>11</v>
      </c>
      <c r="AD17" s="2" t="s">
        <v>14</v>
      </c>
      <c r="AE17" s="5">
        <v>1863</v>
      </c>
      <c r="AF17" s="5">
        <v>6442200</v>
      </c>
      <c r="AG17" s="5">
        <v>0</v>
      </c>
      <c r="AH17" s="5">
        <f t="shared" si="6"/>
        <v>6442200</v>
      </c>
      <c r="AI17" s="9"/>
      <c r="AJ17" s="1">
        <v>11</v>
      </c>
      <c r="AK17" s="2" t="s">
        <v>14</v>
      </c>
      <c r="AL17" s="5">
        <v>4857</v>
      </c>
      <c r="AM17" s="5">
        <v>5245560</v>
      </c>
      <c r="AN17" s="5">
        <v>0</v>
      </c>
      <c r="AO17" s="5">
        <f t="shared" si="7"/>
        <v>5245560</v>
      </c>
      <c r="AP17" s="9"/>
      <c r="AQ17" s="1">
        <v>11</v>
      </c>
      <c r="AR17" s="2" t="s">
        <v>14</v>
      </c>
      <c r="AS17" s="5">
        <v>24</v>
      </c>
      <c r="AT17" s="5">
        <v>245800</v>
      </c>
      <c r="AU17" s="5">
        <v>0</v>
      </c>
      <c r="AV17" s="5">
        <f t="shared" si="8"/>
        <v>245800</v>
      </c>
      <c r="AW17" s="9"/>
      <c r="AX17" s="1">
        <v>11</v>
      </c>
      <c r="AY17" s="2" t="s">
        <v>14</v>
      </c>
      <c r="AZ17" s="5">
        <v>89</v>
      </c>
      <c r="BA17" s="5">
        <v>53400</v>
      </c>
      <c r="BB17" s="5">
        <v>0</v>
      </c>
      <c r="BC17" s="5">
        <f t="shared" si="9"/>
        <v>53400</v>
      </c>
      <c r="BD17" s="9"/>
      <c r="BE17" s="1">
        <v>11</v>
      </c>
      <c r="BF17" s="2" t="s">
        <v>14</v>
      </c>
      <c r="BG17" s="5">
        <v>0</v>
      </c>
      <c r="BH17" s="5">
        <v>0</v>
      </c>
      <c r="BI17" s="5">
        <v>0</v>
      </c>
      <c r="BJ17" s="5">
        <f t="shared" si="10"/>
        <v>0</v>
      </c>
      <c r="BK17" s="9"/>
      <c r="BL17" s="1">
        <v>11</v>
      </c>
      <c r="BM17" s="2" t="s">
        <v>14</v>
      </c>
      <c r="BN17" s="5">
        <v>0</v>
      </c>
      <c r="BO17" s="5">
        <v>0</v>
      </c>
      <c r="BP17" s="5">
        <v>0</v>
      </c>
      <c r="BQ17" s="5">
        <f t="shared" si="11"/>
        <v>0</v>
      </c>
      <c r="BR17" s="9"/>
      <c r="BS17" s="1">
        <v>11</v>
      </c>
      <c r="BT17" s="2" t="s">
        <v>14</v>
      </c>
      <c r="BU17" s="5">
        <v>0</v>
      </c>
      <c r="BV17" s="5">
        <f t="shared" si="12"/>
        <v>12036960</v>
      </c>
      <c r="BW17" s="5">
        <f t="shared" si="0"/>
        <v>0</v>
      </c>
      <c r="BX17" s="5">
        <f t="shared" si="1"/>
        <v>12036960</v>
      </c>
      <c r="BY17" s="9"/>
      <c r="BZ17" s="9"/>
    </row>
    <row r="18" spans="1:78" ht="16.5" hidden="1">
      <c r="A18" s="1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2"/>
        <v>0</v>
      </c>
      <c r="G18" s="9"/>
      <c r="H18" s="1">
        <v>12</v>
      </c>
      <c r="I18" s="2" t="s">
        <v>15</v>
      </c>
      <c r="J18" s="5">
        <v>0</v>
      </c>
      <c r="K18" s="5">
        <v>0</v>
      </c>
      <c r="L18" s="5">
        <v>0</v>
      </c>
      <c r="M18" s="5">
        <f t="shared" si="3"/>
        <v>0</v>
      </c>
      <c r="N18" s="9"/>
      <c r="O18" s="1">
        <v>12</v>
      </c>
      <c r="P18" s="2" t="s">
        <v>15</v>
      </c>
      <c r="Q18" s="5">
        <v>0</v>
      </c>
      <c r="R18" s="5">
        <v>0</v>
      </c>
      <c r="S18" s="5">
        <v>0</v>
      </c>
      <c r="T18" s="5">
        <f t="shared" si="4"/>
        <v>0</v>
      </c>
      <c r="U18" s="9"/>
      <c r="V18" s="1">
        <v>12</v>
      </c>
      <c r="W18" s="2" t="s">
        <v>15</v>
      </c>
      <c r="X18" s="5">
        <v>1</v>
      </c>
      <c r="Y18" s="5">
        <v>50000</v>
      </c>
      <c r="Z18" s="5">
        <v>0</v>
      </c>
      <c r="AA18" s="5">
        <f t="shared" si="5"/>
        <v>50000</v>
      </c>
      <c r="AB18" s="9"/>
      <c r="AC18" s="1">
        <v>12</v>
      </c>
      <c r="AD18" s="2" t="s">
        <v>15</v>
      </c>
      <c r="AE18" s="5">
        <v>340</v>
      </c>
      <c r="AF18" s="5">
        <v>966000</v>
      </c>
      <c r="AG18" s="5">
        <v>0</v>
      </c>
      <c r="AH18" s="5">
        <f t="shared" si="6"/>
        <v>966000</v>
      </c>
      <c r="AI18" s="9"/>
      <c r="AJ18" s="1">
        <v>12</v>
      </c>
      <c r="AK18" s="2" t="s">
        <v>15</v>
      </c>
      <c r="AL18" s="5">
        <v>2254</v>
      </c>
      <c r="AM18" s="5">
        <v>2434320</v>
      </c>
      <c r="AN18" s="5">
        <v>0</v>
      </c>
      <c r="AO18" s="5">
        <f t="shared" si="7"/>
        <v>2434320</v>
      </c>
      <c r="AP18" s="9"/>
      <c r="AQ18" s="1">
        <v>12</v>
      </c>
      <c r="AR18" s="2" t="s">
        <v>15</v>
      </c>
      <c r="AS18" s="5">
        <v>14</v>
      </c>
      <c r="AT18" s="5">
        <v>176800</v>
      </c>
      <c r="AU18" s="5">
        <v>0</v>
      </c>
      <c r="AV18" s="5">
        <f t="shared" si="8"/>
        <v>176800</v>
      </c>
      <c r="AW18" s="9"/>
      <c r="AX18" s="1">
        <v>12</v>
      </c>
      <c r="AY18" s="2" t="s">
        <v>15</v>
      </c>
      <c r="AZ18" s="5">
        <v>48</v>
      </c>
      <c r="BA18" s="5">
        <v>28800</v>
      </c>
      <c r="BB18" s="5">
        <v>0</v>
      </c>
      <c r="BC18" s="5">
        <f t="shared" si="9"/>
        <v>28800</v>
      </c>
      <c r="BD18" s="9"/>
      <c r="BE18" s="1">
        <v>12</v>
      </c>
      <c r="BF18" s="2" t="s">
        <v>15</v>
      </c>
      <c r="BG18" s="5">
        <v>0</v>
      </c>
      <c r="BH18" s="5">
        <v>0</v>
      </c>
      <c r="BI18" s="5">
        <v>0</v>
      </c>
      <c r="BJ18" s="5">
        <f t="shared" si="10"/>
        <v>0</v>
      </c>
      <c r="BK18" s="9"/>
      <c r="BL18" s="1">
        <v>12</v>
      </c>
      <c r="BM18" s="2" t="s">
        <v>15</v>
      </c>
      <c r="BN18" s="5">
        <v>0</v>
      </c>
      <c r="BO18" s="5">
        <v>0</v>
      </c>
      <c r="BP18" s="5">
        <v>0</v>
      </c>
      <c r="BQ18" s="5">
        <f t="shared" si="11"/>
        <v>0</v>
      </c>
      <c r="BR18" s="9"/>
      <c r="BS18" s="1">
        <v>12</v>
      </c>
      <c r="BT18" s="2" t="s">
        <v>15</v>
      </c>
      <c r="BU18" s="5">
        <v>0</v>
      </c>
      <c r="BV18" s="5">
        <f t="shared" si="12"/>
        <v>3655920</v>
      </c>
      <c r="BW18" s="5">
        <f t="shared" si="0"/>
        <v>0</v>
      </c>
      <c r="BX18" s="5">
        <f t="shared" si="1"/>
        <v>3655920</v>
      </c>
      <c r="BY18" s="9"/>
      <c r="BZ18" s="9"/>
    </row>
    <row r="19" spans="1:78" ht="16.5" hidden="1">
      <c r="A19" s="1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2"/>
        <v>0</v>
      </c>
      <c r="G19" s="9"/>
      <c r="H19" s="1">
        <v>13</v>
      </c>
      <c r="I19" s="2" t="s">
        <v>16</v>
      </c>
      <c r="J19" s="5">
        <v>0</v>
      </c>
      <c r="K19" s="5">
        <v>0</v>
      </c>
      <c r="L19" s="5">
        <v>0</v>
      </c>
      <c r="M19" s="5">
        <f t="shared" si="3"/>
        <v>0</v>
      </c>
      <c r="N19" s="9"/>
      <c r="O19" s="1">
        <v>13</v>
      </c>
      <c r="P19" s="2" t="s">
        <v>16</v>
      </c>
      <c r="Q19" s="5">
        <v>0</v>
      </c>
      <c r="R19" s="5">
        <v>0</v>
      </c>
      <c r="S19" s="5">
        <v>0</v>
      </c>
      <c r="T19" s="5">
        <f t="shared" si="4"/>
        <v>0</v>
      </c>
      <c r="U19" s="9"/>
      <c r="V19" s="1">
        <v>13</v>
      </c>
      <c r="W19" s="2" t="s">
        <v>16</v>
      </c>
      <c r="X19" s="5">
        <v>1</v>
      </c>
      <c r="Y19" s="5">
        <v>50000</v>
      </c>
      <c r="Z19" s="5">
        <v>0</v>
      </c>
      <c r="AA19" s="5">
        <f t="shared" si="5"/>
        <v>50000</v>
      </c>
      <c r="AB19" s="9"/>
      <c r="AC19" s="1">
        <v>13</v>
      </c>
      <c r="AD19" s="2" t="s">
        <v>16</v>
      </c>
      <c r="AE19" s="5">
        <v>501</v>
      </c>
      <c r="AF19" s="5">
        <v>1514400</v>
      </c>
      <c r="AG19" s="5">
        <v>0</v>
      </c>
      <c r="AH19" s="5">
        <f t="shared" si="6"/>
        <v>1514400</v>
      </c>
      <c r="AI19" s="9"/>
      <c r="AJ19" s="1">
        <v>13</v>
      </c>
      <c r="AK19" s="2" t="s">
        <v>16</v>
      </c>
      <c r="AL19" s="5">
        <v>1511</v>
      </c>
      <c r="AM19" s="5">
        <v>1631880</v>
      </c>
      <c r="AN19" s="5">
        <v>0</v>
      </c>
      <c r="AO19" s="5">
        <f t="shared" si="7"/>
        <v>1631880</v>
      </c>
      <c r="AP19" s="9"/>
      <c r="AQ19" s="1">
        <v>13</v>
      </c>
      <c r="AR19" s="2" t="s">
        <v>16</v>
      </c>
      <c r="AS19" s="5">
        <v>10</v>
      </c>
      <c r="AT19" s="5">
        <v>148000</v>
      </c>
      <c r="AU19" s="5">
        <v>0</v>
      </c>
      <c r="AV19" s="5">
        <f t="shared" si="8"/>
        <v>148000</v>
      </c>
      <c r="AW19" s="9"/>
      <c r="AX19" s="1">
        <v>13</v>
      </c>
      <c r="AY19" s="2" t="s">
        <v>16</v>
      </c>
      <c r="AZ19" s="5">
        <v>50</v>
      </c>
      <c r="BA19" s="5">
        <v>30000</v>
      </c>
      <c r="BB19" s="5">
        <v>0</v>
      </c>
      <c r="BC19" s="5">
        <f t="shared" si="9"/>
        <v>30000</v>
      </c>
      <c r="BD19" s="9"/>
      <c r="BE19" s="1">
        <v>13</v>
      </c>
      <c r="BF19" s="2" t="s">
        <v>16</v>
      </c>
      <c r="BG19" s="5">
        <v>0</v>
      </c>
      <c r="BH19" s="5">
        <v>0</v>
      </c>
      <c r="BI19" s="5">
        <v>0</v>
      </c>
      <c r="BJ19" s="5">
        <f t="shared" si="10"/>
        <v>0</v>
      </c>
      <c r="BK19" s="9"/>
      <c r="BL19" s="1">
        <v>13</v>
      </c>
      <c r="BM19" s="2" t="s">
        <v>16</v>
      </c>
      <c r="BN19" s="5">
        <v>0</v>
      </c>
      <c r="BO19" s="5">
        <v>0</v>
      </c>
      <c r="BP19" s="5">
        <v>0</v>
      </c>
      <c r="BQ19" s="5">
        <f t="shared" si="11"/>
        <v>0</v>
      </c>
      <c r="BR19" s="9"/>
      <c r="BS19" s="1">
        <v>13</v>
      </c>
      <c r="BT19" s="2" t="s">
        <v>16</v>
      </c>
      <c r="BU19" s="5">
        <v>0</v>
      </c>
      <c r="BV19" s="5">
        <f t="shared" si="12"/>
        <v>3374280</v>
      </c>
      <c r="BW19" s="5">
        <f t="shared" si="0"/>
        <v>0</v>
      </c>
      <c r="BX19" s="5">
        <f t="shared" si="1"/>
        <v>3374280</v>
      </c>
      <c r="BY19" s="9"/>
      <c r="BZ19" s="9"/>
    </row>
    <row r="20" spans="1:78" ht="16.5" hidden="1">
      <c r="A20" s="1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2"/>
        <v>0</v>
      </c>
      <c r="G20" s="9"/>
      <c r="H20" s="1">
        <v>14</v>
      </c>
      <c r="I20" s="2" t="s">
        <v>17</v>
      </c>
      <c r="J20" s="5">
        <v>0</v>
      </c>
      <c r="K20" s="5">
        <v>0</v>
      </c>
      <c r="L20" s="5">
        <v>0</v>
      </c>
      <c r="M20" s="5">
        <f t="shared" si="3"/>
        <v>0</v>
      </c>
      <c r="N20" s="9"/>
      <c r="O20" s="1">
        <v>14</v>
      </c>
      <c r="P20" s="2" t="s">
        <v>17</v>
      </c>
      <c r="Q20" s="5">
        <v>0</v>
      </c>
      <c r="R20" s="5">
        <v>0</v>
      </c>
      <c r="S20" s="5">
        <v>0</v>
      </c>
      <c r="T20" s="5">
        <f t="shared" si="4"/>
        <v>0</v>
      </c>
      <c r="U20" s="9"/>
      <c r="V20" s="1">
        <v>14</v>
      </c>
      <c r="W20" s="2" t="s">
        <v>17</v>
      </c>
      <c r="X20" s="5">
        <v>1</v>
      </c>
      <c r="Y20" s="5">
        <v>50000</v>
      </c>
      <c r="Z20" s="5">
        <v>0</v>
      </c>
      <c r="AA20" s="5">
        <f t="shared" si="5"/>
        <v>50000</v>
      </c>
      <c r="AB20" s="9"/>
      <c r="AC20" s="1">
        <v>14</v>
      </c>
      <c r="AD20" s="2" t="s">
        <v>17</v>
      </c>
      <c r="AE20" s="5">
        <v>168</v>
      </c>
      <c r="AF20" s="5">
        <v>532200</v>
      </c>
      <c r="AG20" s="5">
        <v>0</v>
      </c>
      <c r="AH20" s="5">
        <f t="shared" si="6"/>
        <v>532200</v>
      </c>
      <c r="AI20" s="9"/>
      <c r="AJ20" s="1">
        <v>14</v>
      </c>
      <c r="AK20" s="2" t="s">
        <v>17</v>
      </c>
      <c r="AL20" s="5">
        <v>1417</v>
      </c>
      <c r="AM20" s="5">
        <v>1530360</v>
      </c>
      <c r="AN20" s="5">
        <v>225000</v>
      </c>
      <c r="AO20" s="5">
        <f t="shared" si="7"/>
        <v>1755360</v>
      </c>
      <c r="AP20" s="9"/>
      <c r="AQ20" s="1">
        <v>14</v>
      </c>
      <c r="AR20" s="2" t="s">
        <v>17</v>
      </c>
      <c r="AS20" s="5">
        <v>7</v>
      </c>
      <c r="AT20" s="5">
        <v>120400</v>
      </c>
      <c r="AU20" s="5">
        <v>0</v>
      </c>
      <c r="AV20" s="5">
        <f t="shared" si="8"/>
        <v>120400</v>
      </c>
      <c r="AW20" s="9"/>
      <c r="AX20" s="1">
        <v>14</v>
      </c>
      <c r="AY20" s="2" t="s">
        <v>17</v>
      </c>
      <c r="AZ20" s="5">
        <v>30</v>
      </c>
      <c r="BA20" s="5">
        <v>18000</v>
      </c>
      <c r="BB20" s="5">
        <v>0</v>
      </c>
      <c r="BC20" s="5">
        <f t="shared" si="9"/>
        <v>18000</v>
      </c>
      <c r="BD20" s="9"/>
      <c r="BE20" s="1">
        <v>14</v>
      </c>
      <c r="BF20" s="2" t="s">
        <v>17</v>
      </c>
      <c r="BG20" s="5">
        <v>0</v>
      </c>
      <c r="BH20" s="5">
        <v>0</v>
      </c>
      <c r="BI20" s="5">
        <v>0</v>
      </c>
      <c r="BJ20" s="5">
        <f t="shared" si="10"/>
        <v>0</v>
      </c>
      <c r="BK20" s="9"/>
      <c r="BL20" s="1">
        <v>14</v>
      </c>
      <c r="BM20" s="2" t="s">
        <v>17</v>
      </c>
      <c r="BN20" s="5">
        <v>0</v>
      </c>
      <c r="BO20" s="5">
        <v>0</v>
      </c>
      <c r="BP20" s="5">
        <v>0</v>
      </c>
      <c r="BQ20" s="5">
        <f t="shared" si="11"/>
        <v>0</v>
      </c>
      <c r="BR20" s="9"/>
      <c r="BS20" s="1">
        <v>14</v>
      </c>
      <c r="BT20" s="2" t="s">
        <v>17</v>
      </c>
      <c r="BU20" s="5">
        <v>0</v>
      </c>
      <c r="BV20" s="5">
        <f t="shared" si="12"/>
        <v>2250960</v>
      </c>
      <c r="BW20" s="5">
        <f t="shared" si="0"/>
        <v>225000</v>
      </c>
      <c r="BX20" s="5">
        <f t="shared" si="1"/>
        <v>2475960</v>
      </c>
      <c r="BY20" s="9"/>
      <c r="BZ20" s="9"/>
    </row>
    <row r="21" spans="1:78" ht="16.5" hidden="1">
      <c r="A21" s="1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2"/>
        <v>0</v>
      </c>
      <c r="G21" s="9"/>
      <c r="H21" s="1">
        <v>15</v>
      </c>
      <c r="I21" s="2" t="s">
        <v>18</v>
      </c>
      <c r="J21" s="5">
        <v>0</v>
      </c>
      <c r="K21" s="5">
        <v>0</v>
      </c>
      <c r="L21" s="5">
        <v>0</v>
      </c>
      <c r="M21" s="5">
        <f t="shared" si="3"/>
        <v>0</v>
      </c>
      <c r="N21" s="9"/>
      <c r="O21" s="1">
        <v>15</v>
      </c>
      <c r="P21" s="2" t="s">
        <v>18</v>
      </c>
      <c r="Q21" s="5">
        <v>0</v>
      </c>
      <c r="R21" s="5">
        <v>0</v>
      </c>
      <c r="S21" s="5">
        <v>0</v>
      </c>
      <c r="T21" s="5">
        <f t="shared" si="4"/>
        <v>0</v>
      </c>
      <c r="U21" s="9"/>
      <c r="V21" s="1">
        <v>15</v>
      </c>
      <c r="W21" s="2" t="s">
        <v>18</v>
      </c>
      <c r="X21" s="5">
        <v>1</v>
      </c>
      <c r="Y21" s="5">
        <v>50000</v>
      </c>
      <c r="Z21" s="5">
        <v>0</v>
      </c>
      <c r="AA21" s="5">
        <f t="shared" si="5"/>
        <v>50000</v>
      </c>
      <c r="AB21" s="9"/>
      <c r="AC21" s="1">
        <v>15</v>
      </c>
      <c r="AD21" s="2" t="s">
        <v>18</v>
      </c>
      <c r="AE21" s="5">
        <v>541</v>
      </c>
      <c r="AF21" s="5">
        <v>1346400</v>
      </c>
      <c r="AG21" s="5">
        <v>0</v>
      </c>
      <c r="AH21" s="5">
        <f t="shared" si="6"/>
        <v>1346400</v>
      </c>
      <c r="AI21" s="9"/>
      <c r="AJ21" s="1">
        <v>15</v>
      </c>
      <c r="AK21" s="2" t="s">
        <v>18</v>
      </c>
      <c r="AL21" s="5">
        <v>1362</v>
      </c>
      <c r="AM21" s="5">
        <v>1470960</v>
      </c>
      <c r="AN21" s="5">
        <v>0</v>
      </c>
      <c r="AO21" s="5">
        <f t="shared" si="7"/>
        <v>1470960</v>
      </c>
      <c r="AP21" s="9"/>
      <c r="AQ21" s="1">
        <v>15</v>
      </c>
      <c r="AR21" s="2" t="s">
        <v>18</v>
      </c>
      <c r="AS21" s="5">
        <v>11</v>
      </c>
      <c r="AT21" s="5">
        <v>155200</v>
      </c>
      <c r="AU21" s="5">
        <v>0</v>
      </c>
      <c r="AV21" s="5">
        <f t="shared" si="8"/>
        <v>155200</v>
      </c>
      <c r="AW21" s="9"/>
      <c r="AX21" s="1">
        <v>15</v>
      </c>
      <c r="AY21" s="2" t="s">
        <v>18</v>
      </c>
      <c r="AZ21" s="5">
        <v>51</v>
      </c>
      <c r="BA21" s="5">
        <v>30600</v>
      </c>
      <c r="BB21" s="5">
        <v>0</v>
      </c>
      <c r="BC21" s="5">
        <f t="shared" si="9"/>
        <v>30600</v>
      </c>
      <c r="BD21" s="9"/>
      <c r="BE21" s="1">
        <v>15</v>
      </c>
      <c r="BF21" s="2" t="s">
        <v>18</v>
      </c>
      <c r="BG21" s="5">
        <v>0</v>
      </c>
      <c r="BH21" s="5">
        <v>0</v>
      </c>
      <c r="BI21" s="5">
        <v>0</v>
      </c>
      <c r="BJ21" s="5">
        <f t="shared" si="10"/>
        <v>0</v>
      </c>
      <c r="BK21" s="9"/>
      <c r="BL21" s="1">
        <v>15</v>
      </c>
      <c r="BM21" s="2" t="s">
        <v>18</v>
      </c>
      <c r="BN21" s="5">
        <v>0</v>
      </c>
      <c r="BO21" s="5">
        <v>0</v>
      </c>
      <c r="BP21" s="5">
        <v>0</v>
      </c>
      <c r="BQ21" s="5">
        <f t="shared" si="11"/>
        <v>0</v>
      </c>
      <c r="BR21" s="9"/>
      <c r="BS21" s="1">
        <v>15</v>
      </c>
      <c r="BT21" s="2" t="s">
        <v>18</v>
      </c>
      <c r="BU21" s="5">
        <v>0</v>
      </c>
      <c r="BV21" s="5">
        <f t="shared" si="12"/>
        <v>3053160</v>
      </c>
      <c r="BW21" s="5">
        <f t="shared" si="0"/>
        <v>0</v>
      </c>
      <c r="BX21" s="5">
        <f t="shared" si="1"/>
        <v>3053160</v>
      </c>
      <c r="BY21" s="9"/>
      <c r="BZ21" s="9"/>
    </row>
    <row r="22" spans="1:78" ht="16.5" hidden="1">
      <c r="A22" s="1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2"/>
        <v>0</v>
      </c>
      <c r="G22" s="9"/>
      <c r="H22" s="1">
        <v>16</v>
      </c>
      <c r="I22" s="2" t="s">
        <v>19</v>
      </c>
      <c r="J22" s="5">
        <v>0</v>
      </c>
      <c r="K22" s="5">
        <v>0</v>
      </c>
      <c r="L22" s="5">
        <v>0</v>
      </c>
      <c r="M22" s="5">
        <f t="shared" si="3"/>
        <v>0</v>
      </c>
      <c r="N22" s="9"/>
      <c r="O22" s="1">
        <v>16</v>
      </c>
      <c r="P22" s="2" t="s">
        <v>19</v>
      </c>
      <c r="Q22" s="5">
        <v>0</v>
      </c>
      <c r="R22" s="5">
        <v>0</v>
      </c>
      <c r="S22" s="5">
        <v>0</v>
      </c>
      <c r="T22" s="5">
        <f t="shared" si="4"/>
        <v>0</v>
      </c>
      <c r="U22" s="9"/>
      <c r="V22" s="1">
        <v>16</v>
      </c>
      <c r="W22" s="2" t="s">
        <v>19</v>
      </c>
      <c r="X22" s="5">
        <v>1</v>
      </c>
      <c r="Y22" s="5">
        <v>50000</v>
      </c>
      <c r="Z22" s="5">
        <v>0</v>
      </c>
      <c r="AA22" s="5">
        <f t="shared" si="5"/>
        <v>50000</v>
      </c>
      <c r="AB22" s="9"/>
      <c r="AC22" s="1">
        <v>16</v>
      </c>
      <c r="AD22" s="2" t="s">
        <v>19</v>
      </c>
      <c r="AE22" s="5">
        <v>1598</v>
      </c>
      <c r="AF22" s="5">
        <v>4999200</v>
      </c>
      <c r="AG22" s="5">
        <v>2373214</v>
      </c>
      <c r="AH22" s="5">
        <f t="shared" si="6"/>
        <v>7372414</v>
      </c>
      <c r="AI22" s="9"/>
      <c r="AJ22" s="1">
        <v>16</v>
      </c>
      <c r="AK22" s="2" t="s">
        <v>19</v>
      </c>
      <c r="AL22" s="5">
        <v>2254</v>
      </c>
      <c r="AM22" s="5">
        <v>2434320</v>
      </c>
      <c r="AN22" s="5">
        <v>833400</v>
      </c>
      <c r="AO22" s="5">
        <f t="shared" si="7"/>
        <v>3267720</v>
      </c>
      <c r="AP22" s="9"/>
      <c r="AQ22" s="1">
        <v>16</v>
      </c>
      <c r="AR22" s="2" t="s">
        <v>19</v>
      </c>
      <c r="AS22" s="5">
        <v>16</v>
      </c>
      <c r="AT22" s="5">
        <v>194200</v>
      </c>
      <c r="AU22" s="5">
        <v>0</v>
      </c>
      <c r="AV22" s="5">
        <f t="shared" si="8"/>
        <v>194200</v>
      </c>
      <c r="AW22" s="9"/>
      <c r="AX22" s="1">
        <v>16</v>
      </c>
      <c r="AY22" s="2" t="s">
        <v>19</v>
      </c>
      <c r="AZ22" s="5">
        <v>69</v>
      </c>
      <c r="BA22" s="5">
        <v>41400</v>
      </c>
      <c r="BB22" s="5">
        <v>0</v>
      </c>
      <c r="BC22" s="5">
        <f t="shared" si="9"/>
        <v>41400</v>
      </c>
      <c r="BD22" s="9"/>
      <c r="BE22" s="1">
        <v>16</v>
      </c>
      <c r="BF22" s="2" t="s">
        <v>19</v>
      </c>
      <c r="BG22" s="5">
        <v>0</v>
      </c>
      <c r="BH22" s="5">
        <v>0</v>
      </c>
      <c r="BI22" s="5">
        <v>0</v>
      </c>
      <c r="BJ22" s="5">
        <f t="shared" si="10"/>
        <v>0</v>
      </c>
      <c r="BK22" s="9"/>
      <c r="BL22" s="1">
        <v>16</v>
      </c>
      <c r="BM22" s="2" t="s">
        <v>19</v>
      </c>
      <c r="BN22" s="5">
        <v>0</v>
      </c>
      <c r="BO22" s="5">
        <v>0</v>
      </c>
      <c r="BP22" s="5">
        <v>0</v>
      </c>
      <c r="BQ22" s="5">
        <f t="shared" si="11"/>
        <v>0</v>
      </c>
      <c r="BR22" s="9"/>
      <c r="BS22" s="1">
        <v>16</v>
      </c>
      <c r="BT22" s="2" t="s">
        <v>19</v>
      </c>
      <c r="BU22" s="5">
        <v>0</v>
      </c>
      <c r="BV22" s="5">
        <f t="shared" si="12"/>
        <v>7719120</v>
      </c>
      <c r="BW22" s="5">
        <f t="shared" si="0"/>
        <v>3206614</v>
      </c>
      <c r="BX22" s="5">
        <f t="shared" si="1"/>
        <v>10925734</v>
      </c>
      <c r="BY22" s="9"/>
      <c r="BZ22" s="9"/>
    </row>
    <row r="23" spans="1:78" ht="16.5" hidden="1">
      <c r="A23" s="1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2"/>
        <v>0</v>
      </c>
      <c r="G23" s="9"/>
      <c r="H23" s="1">
        <v>17</v>
      </c>
      <c r="I23" s="2" t="s">
        <v>20</v>
      </c>
      <c r="J23" s="5">
        <v>0</v>
      </c>
      <c r="K23" s="5">
        <v>0</v>
      </c>
      <c r="L23" s="5">
        <v>0</v>
      </c>
      <c r="M23" s="5">
        <f t="shared" si="3"/>
        <v>0</v>
      </c>
      <c r="N23" s="9"/>
      <c r="O23" s="1">
        <v>17</v>
      </c>
      <c r="P23" s="2" t="s">
        <v>20</v>
      </c>
      <c r="Q23" s="5">
        <v>0</v>
      </c>
      <c r="R23" s="5">
        <v>0</v>
      </c>
      <c r="S23" s="5">
        <v>0</v>
      </c>
      <c r="T23" s="5">
        <f t="shared" si="4"/>
        <v>0</v>
      </c>
      <c r="U23" s="9"/>
      <c r="V23" s="1">
        <v>17</v>
      </c>
      <c r="W23" s="2" t="s">
        <v>20</v>
      </c>
      <c r="X23" s="5">
        <v>1</v>
      </c>
      <c r="Y23" s="5">
        <v>50000</v>
      </c>
      <c r="Z23" s="5">
        <v>0</v>
      </c>
      <c r="AA23" s="5">
        <f t="shared" si="5"/>
        <v>50000</v>
      </c>
      <c r="AB23" s="9"/>
      <c r="AC23" s="1">
        <v>17</v>
      </c>
      <c r="AD23" s="2" t="s">
        <v>20</v>
      </c>
      <c r="AE23" s="5">
        <v>305</v>
      </c>
      <c r="AF23" s="5">
        <v>1176000</v>
      </c>
      <c r="AG23" s="5">
        <v>527786</v>
      </c>
      <c r="AH23" s="5">
        <f t="shared" si="6"/>
        <v>1703786</v>
      </c>
      <c r="AI23" s="9"/>
      <c r="AJ23" s="1">
        <v>17</v>
      </c>
      <c r="AK23" s="2" t="s">
        <v>20</v>
      </c>
      <c r="AL23" s="5">
        <v>1452</v>
      </c>
      <c r="AM23" s="5">
        <v>1568160</v>
      </c>
      <c r="AN23" s="5">
        <v>116304</v>
      </c>
      <c r="AO23" s="5">
        <f t="shared" si="7"/>
        <v>1684464</v>
      </c>
      <c r="AP23" s="9"/>
      <c r="AQ23" s="1">
        <v>17</v>
      </c>
      <c r="AR23" s="2" t="s">
        <v>20</v>
      </c>
      <c r="AS23" s="5">
        <v>7</v>
      </c>
      <c r="AT23" s="5">
        <v>126400</v>
      </c>
      <c r="AU23" s="5">
        <v>0</v>
      </c>
      <c r="AV23" s="5">
        <f t="shared" si="8"/>
        <v>126400</v>
      </c>
      <c r="AW23" s="9"/>
      <c r="AX23" s="1">
        <v>17</v>
      </c>
      <c r="AY23" s="2" t="s">
        <v>20</v>
      </c>
      <c r="AZ23" s="5">
        <v>42</v>
      </c>
      <c r="BA23" s="5">
        <v>25200</v>
      </c>
      <c r="BB23" s="5">
        <v>0</v>
      </c>
      <c r="BC23" s="5">
        <f t="shared" si="9"/>
        <v>25200</v>
      </c>
      <c r="BD23" s="9"/>
      <c r="BE23" s="1">
        <v>17</v>
      </c>
      <c r="BF23" s="2" t="s">
        <v>20</v>
      </c>
      <c r="BG23" s="5">
        <v>0</v>
      </c>
      <c r="BH23" s="5">
        <v>0</v>
      </c>
      <c r="BI23" s="5">
        <v>0</v>
      </c>
      <c r="BJ23" s="5">
        <f t="shared" si="10"/>
        <v>0</v>
      </c>
      <c r="BK23" s="9"/>
      <c r="BL23" s="1">
        <v>17</v>
      </c>
      <c r="BM23" s="2" t="s">
        <v>20</v>
      </c>
      <c r="BN23" s="5">
        <v>0</v>
      </c>
      <c r="BO23" s="5">
        <v>0</v>
      </c>
      <c r="BP23" s="5">
        <v>0</v>
      </c>
      <c r="BQ23" s="5">
        <f t="shared" si="11"/>
        <v>0</v>
      </c>
      <c r="BR23" s="9"/>
      <c r="BS23" s="1">
        <v>17</v>
      </c>
      <c r="BT23" s="2" t="s">
        <v>20</v>
      </c>
      <c r="BU23" s="5">
        <v>0</v>
      </c>
      <c r="BV23" s="5">
        <f t="shared" si="12"/>
        <v>2945760</v>
      </c>
      <c r="BW23" s="5">
        <f t="shared" si="0"/>
        <v>644090</v>
      </c>
      <c r="BX23" s="5">
        <f t="shared" si="1"/>
        <v>3589850</v>
      </c>
      <c r="BY23" s="9"/>
      <c r="BZ23" s="9"/>
    </row>
    <row r="24" spans="1:78" ht="16.5" hidden="1">
      <c r="A24" s="1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2"/>
        <v>0</v>
      </c>
      <c r="G24" s="9"/>
      <c r="H24" s="1">
        <v>18</v>
      </c>
      <c r="I24" s="2" t="s">
        <v>21</v>
      </c>
      <c r="J24" s="5">
        <v>0</v>
      </c>
      <c r="K24" s="5">
        <v>0</v>
      </c>
      <c r="L24" s="5">
        <v>0</v>
      </c>
      <c r="M24" s="5">
        <f t="shared" si="3"/>
        <v>0</v>
      </c>
      <c r="N24" s="9"/>
      <c r="O24" s="1">
        <v>18</v>
      </c>
      <c r="P24" s="2" t="s">
        <v>21</v>
      </c>
      <c r="Q24" s="5">
        <v>0</v>
      </c>
      <c r="R24" s="5">
        <v>0</v>
      </c>
      <c r="S24" s="5">
        <v>0</v>
      </c>
      <c r="T24" s="5">
        <f t="shared" si="4"/>
        <v>0</v>
      </c>
      <c r="U24" s="9"/>
      <c r="V24" s="1">
        <v>18</v>
      </c>
      <c r="W24" s="2" t="s">
        <v>21</v>
      </c>
      <c r="X24" s="5">
        <v>1</v>
      </c>
      <c r="Y24" s="5">
        <v>50000</v>
      </c>
      <c r="Z24" s="5">
        <v>0</v>
      </c>
      <c r="AA24" s="5">
        <f t="shared" si="5"/>
        <v>50000</v>
      </c>
      <c r="AB24" s="9"/>
      <c r="AC24" s="1">
        <v>18</v>
      </c>
      <c r="AD24" s="2" t="s">
        <v>21</v>
      </c>
      <c r="AE24" s="5">
        <v>789</v>
      </c>
      <c r="AF24" s="5">
        <v>2148600</v>
      </c>
      <c r="AG24" s="5">
        <v>0</v>
      </c>
      <c r="AH24" s="5">
        <f t="shared" si="6"/>
        <v>2148600</v>
      </c>
      <c r="AI24" s="9"/>
      <c r="AJ24" s="1">
        <v>18</v>
      </c>
      <c r="AK24" s="2" t="s">
        <v>21</v>
      </c>
      <c r="AL24" s="5">
        <v>1457</v>
      </c>
      <c r="AM24" s="5">
        <v>1573560</v>
      </c>
      <c r="AN24" s="5">
        <v>0</v>
      </c>
      <c r="AO24" s="5">
        <f t="shared" si="7"/>
        <v>1573560</v>
      </c>
      <c r="AP24" s="9"/>
      <c r="AQ24" s="1">
        <v>18</v>
      </c>
      <c r="AR24" s="2" t="s">
        <v>21</v>
      </c>
      <c r="AS24" s="5">
        <v>7</v>
      </c>
      <c r="AT24" s="5">
        <v>129400</v>
      </c>
      <c r="AU24" s="5">
        <v>0</v>
      </c>
      <c r="AV24" s="5">
        <f t="shared" si="8"/>
        <v>129400</v>
      </c>
      <c r="AW24" s="9"/>
      <c r="AX24" s="1">
        <v>18</v>
      </c>
      <c r="AY24" s="2" t="s">
        <v>21</v>
      </c>
      <c r="AZ24" s="5">
        <v>41</v>
      </c>
      <c r="BA24" s="5">
        <v>24600</v>
      </c>
      <c r="BB24" s="5">
        <v>0</v>
      </c>
      <c r="BC24" s="5">
        <f t="shared" si="9"/>
        <v>24600</v>
      </c>
      <c r="BD24" s="9"/>
      <c r="BE24" s="1">
        <v>18</v>
      </c>
      <c r="BF24" s="2" t="s">
        <v>21</v>
      </c>
      <c r="BG24" s="5">
        <v>0</v>
      </c>
      <c r="BH24" s="5">
        <v>0</v>
      </c>
      <c r="BI24" s="5">
        <v>0</v>
      </c>
      <c r="BJ24" s="5">
        <f t="shared" si="10"/>
        <v>0</v>
      </c>
      <c r="BK24" s="9"/>
      <c r="BL24" s="1">
        <v>18</v>
      </c>
      <c r="BM24" s="2" t="s">
        <v>21</v>
      </c>
      <c r="BN24" s="5">
        <v>0</v>
      </c>
      <c r="BO24" s="5">
        <v>0</v>
      </c>
      <c r="BP24" s="5">
        <v>0</v>
      </c>
      <c r="BQ24" s="5">
        <f t="shared" si="11"/>
        <v>0</v>
      </c>
      <c r="BR24" s="9"/>
      <c r="BS24" s="1">
        <v>18</v>
      </c>
      <c r="BT24" s="2" t="s">
        <v>21</v>
      </c>
      <c r="BU24" s="5">
        <v>0</v>
      </c>
      <c r="BV24" s="5">
        <f t="shared" si="12"/>
        <v>3926160</v>
      </c>
      <c r="BW24" s="5">
        <f t="shared" si="0"/>
        <v>0</v>
      </c>
      <c r="BX24" s="5">
        <f t="shared" si="1"/>
        <v>3926160</v>
      </c>
      <c r="BY24" s="9"/>
      <c r="BZ24" s="9"/>
    </row>
    <row r="25" spans="1:78" ht="16.5" hidden="1">
      <c r="A25" s="1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2"/>
        <v>0</v>
      </c>
      <c r="G25" s="9"/>
      <c r="H25" s="1">
        <v>19</v>
      </c>
      <c r="I25" s="2" t="s">
        <v>22</v>
      </c>
      <c r="J25" s="5">
        <v>0</v>
      </c>
      <c r="K25" s="5">
        <v>0</v>
      </c>
      <c r="L25" s="5">
        <v>0</v>
      </c>
      <c r="M25" s="5">
        <f t="shared" si="3"/>
        <v>0</v>
      </c>
      <c r="N25" s="9"/>
      <c r="O25" s="1">
        <v>19</v>
      </c>
      <c r="P25" s="2" t="s">
        <v>22</v>
      </c>
      <c r="Q25" s="5">
        <v>0</v>
      </c>
      <c r="R25" s="5">
        <v>0</v>
      </c>
      <c r="S25" s="5">
        <v>0</v>
      </c>
      <c r="T25" s="5">
        <f t="shared" si="4"/>
        <v>0</v>
      </c>
      <c r="U25" s="9"/>
      <c r="V25" s="1">
        <v>19</v>
      </c>
      <c r="W25" s="2" t="s">
        <v>22</v>
      </c>
      <c r="X25" s="5">
        <v>1</v>
      </c>
      <c r="Y25" s="5">
        <v>50000</v>
      </c>
      <c r="Z25" s="5">
        <v>0</v>
      </c>
      <c r="AA25" s="5">
        <f t="shared" si="5"/>
        <v>50000</v>
      </c>
      <c r="AB25" s="9"/>
      <c r="AC25" s="1">
        <v>19</v>
      </c>
      <c r="AD25" s="2" t="s">
        <v>22</v>
      </c>
      <c r="AE25" s="5">
        <v>338</v>
      </c>
      <c r="AF25" s="5">
        <v>925200</v>
      </c>
      <c r="AG25" s="5">
        <v>0</v>
      </c>
      <c r="AH25" s="5">
        <f t="shared" si="6"/>
        <v>925200</v>
      </c>
      <c r="AI25" s="9"/>
      <c r="AJ25" s="1">
        <v>19</v>
      </c>
      <c r="AK25" s="2" t="s">
        <v>22</v>
      </c>
      <c r="AL25" s="5">
        <v>612</v>
      </c>
      <c r="AM25" s="5">
        <v>660960</v>
      </c>
      <c r="AN25" s="5">
        <v>0</v>
      </c>
      <c r="AO25" s="5">
        <f t="shared" si="7"/>
        <v>660960</v>
      </c>
      <c r="AP25" s="9"/>
      <c r="AQ25" s="1">
        <v>19</v>
      </c>
      <c r="AR25" s="2" t="s">
        <v>22</v>
      </c>
      <c r="AS25" s="5">
        <v>6</v>
      </c>
      <c r="AT25" s="5">
        <v>116200</v>
      </c>
      <c r="AU25" s="5">
        <v>0</v>
      </c>
      <c r="AV25" s="5">
        <f t="shared" si="8"/>
        <v>116200</v>
      </c>
      <c r="AW25" s="9"/>
      <c r="AX25" s="1">
        <v>19</v>
      </c>
      <c r="AY25" s="2" t="s">
        <v>22</v>
      </c>
      <c r="AZ25" s="5">
        <v>37</v>
      </c>
      <c r="BA25" s="5">
        <v>22200</v>
      </c>
      <c r="BB25" s="5">
        <v>0</v>
      </c>
      <c r="BC25" s="5">
        <f t="shared" si="9"/>
        <v>22200</v>
      </c>
      <c r="BD25" s="9"/>
      <c r="BE25" s="1">
        <v>19</v>
      </c>
      <c r="BF25" s="2" t="s">
        <v>22</v>
      </c>
      <c r="BG25" s="5">
        <v>0</v>
      </c>
      <c r="BH25" s="5">
        <v>0</v>
      </c>
      <c r="BI25" s="5">
        <v>0</v>
      </c>
      <c r="BJ25" s="5">
        <f t="shared" si="10"/>
        <v>0</v>
      </c>
      <c r="BK25" s="9"/>
      <c r="BL25" s="1">
        <v>19</v>
      </c>
      <c r="BM25" s="2" t="s">
        <v>22</v>
      </c>
      <c r="BN25" s="5">
        <v>0</v>
      </c>
      <c r="BO25" s="5">
        <v>0</v>
      </c>
      <c r="BP25" s="5">
        <v>0</v>
      </c>
      <c r="BQ25" s="5">
        <f t="shared" si="11"/>
        <v>0</v>
      </c>
      <c r="BR25" s="9"/>
      <c r="BS25" s="1">
        <v>19</v>
      </c>
      <c r="BT25" s="2" t="s">
        <v>22</v>
      </c>
      <c r="BU25" s="5">
        <v>0</v>
      </c>
      <c r="BV25" s="5">
        <f t="shared" si="12"/>
        <v>1774560</v>
      </c>
      <c r="BW25" s="5">
        <f t="shared" si="0"/>
        <v>0</v>
      </c>
      <c r="BX25" s="5">
        <f t="shared" si="1"/>
        <v>1774560</v>
      </c>
      <c r="BY25" s="9"/>
      <c r="BZ25" s="9"/>
    </row>
    <row r="26" spans="1:78" ht="16.5" hidden="1">
      <c r="A26" s="1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2"/>
        <v>0</v>
      </c>
      <c r="G26" s="9"/>
      <c r="H26" s="1">
        <v>20</v>
      </c>
      <c r="I26" s="2" t="s">
        <v>23</v>
      </c>
      <c r="J26" s="5">
        <v>0</v>
      </c>
      <c r="K26" s="5">
        <v>0</v>
      </c>
      <c r="L26" s="5">
        <v>0</v>
      </c>
      <c r="M26" s="5">
        <f t="shared" si="3"/>
        <v>0</v>
      </c>
      <c r="N26" s="9"/>
      <c r="O26" s="1">
        <v>20</v>
      </c>
      <c r="P26" s="2" t="s">
        <v>23</v>
      </c>
      <c r="Q26" s="5">
        <v>0</v>
      </c>
      <c r="R26" s="5">
        <v>0</v>
      </c>
      <c r="S26" s="5">
        <v>0</v>
      </c>
      <c r="T26" s="5">
        <f t="shared" si="4"/>
        <v>0</v>
      </c>
      <c r="U26" s="9"/>
      <c r="V26" s="1">
        <v>20</v>
      </c>
      <c r="W26" s="2" t="s">
        <v>23</v>
      </c>
      <c r="X26" s="5">
        <v>1</v>
      </c>
      <c r="Y26" s="5">
        <v>50000</v>
      </c>
      <c r="Z26" s="5">
        <v>0</v>
      </c>
      <c r="AA26" s="5">
        <f t="shared" si="5"/>
        <v>50000</v>
      </c>
      <c r="AB26" s="9"/>
      <c r="AC26" s="1">
        <v>20</v>
      </c>
      <c r="AD26" s="2" t="s">
        <v>23</v>
      </c>
      <c r="AE26" s="5">
        <v>447</v>
      </c>
      <c r="AF26" s="5">
        <v>1246800</v>
      </c>
      <c r="AG26" s="5">
        <v>0</v>
      </c>
      <c r="AH26" s="5">
        <f t="shared" si="6"/>
        <v>1246800</v>
      </c>
      <c r="AI26" s="9"/>
      <c r="AJ26" s="1">
        <v>20</v>
      </c>
      <c r="AK26" s="2" t="s">
        <v>23</v>
      </c>
      <c r="AL26" s="5">
        <v>1712</v>
      </c>
      <c r="AM26" s="5">
        <v>1848960</v>
      </c>
      <c r="AN26" s="5">
        <v>0</v>
      </c>
      <c r="AO26" s="5">
        <f t="shared" si="7"/>
        <v>1848960</v>
      </c>
      <c r="AP26" s="9"/>
      <c r="AQ26" s="1">
        <v>20</v>
      </c>
      <c r="AR26" s="2" t="s">
        <v>23</v>
      </c>
      <c r="AS26" s="5">
        <v>13</v>
      </c>
      <c r="AT26" s="5">
        <v>172600</v>
      </c>
      <c r="AU26" s="5">
        <v>0</v>
      </c>
      <c r="AV26" s="5">
        <f t="shared" si="8"/>
        <v>172600</v>
      </c>
      <c r="AW26" s="9"/>
      <c r="AX26" s="1">
        <v>20</v>
      </c>
      <c r="AY26" s="2" t="s">
        <v>23</v>
      </c>
      <c r="AZ26" s="5">
        <v>49</v>
      </c>
      <c r="BA26" s="5">
        <v>29400</v>
      </c>
      <c r="BB26" s="5">
        <v>0</v>
      </c>
      <c r="BC26" s="5">
        <f t="shared" si="9"/>
        <v>29400</v>
      </c>
      <c r="BD26" s="9"/>
      <c r="BE26" s="1">
        <v>20</v>
      </c>
      <c r="BF26" s="2" t="s">
        <v>23</v>
      </c>
      <c r="BG26" s="5">
        <v>0</v>
      </c>
      <c r="BH26" s="5">
        <v>0</v>
      </c>
      <c r="BI26" s="5">
        <v>0</v>
      </c>
      <c r="BJ26" s="5">
        <f t="shared" si="10"/>
        <v>0</v>
      </c>
      <c r="BK26" s="9"/>
      <c r="BL26" s="1">
        <v>20</v>
      </c>
      <c r="BM26" s="2" t="s">
        <v>23</v>
      </c>
      <c r="BN26" s="5">
        <v>0</v>
      </c>
      <c r="BO26" s="5">
        <v>0</v>
      </c>
      <c r="BP26" s="5">
        <v>0</v>
      </c>
      <c r="BQ26" s="5">
        <f t="shared" si="11"/>
        <v>0</v>
      </c>
      <c r="BR26" s="9"/>
      <c r="BS26" s="1">
        <v>20</v>
      </c>
      <c r="BT26" s="2" t="s">
        <v>23</v>
      </c>
      <c r="BU26" s="5">
        <v>0</v>
      </c>
      <c r="BV26" s="5">
        <f t="shared" si="12"/>
        <v>3347760</v>
      </c>
      <c r="BW26" s="5">
        <f t="shared" si="0"/>
        <v>0</v>
      </c>
      <c r="BX26" s="5">
        <f t="shared" si="1"/>
        <v>3347760</v>
      </c>
      <c r="BY26" s="9"/>
      <c r="BZ26" s="9"/>
    </row>
    <row r="27" spans="1:78" ht="16.5" hidden="1">
      <c r="A27" s="1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2"/>
        <v>0</v>
      </c>
      <c r="G27" s="9"/>
      <c r="H27" s="1">
        <v>21</v>
      </c>
      <c r="I27" s="2" t="s">
        <v>24</v>
      </c>
      <c r="J27" s="5">
        <v>0</v>
      </c>
      <c r="K27" s="5">
        <v>0</v>
      </c>
      <c r="L27" s="5">
        <v>0</v>
      </c>
      <c r="M27" s="5">
        <f t="shared" si="3"/>
        <v>0</v>
      </c>
      <c r="N27" s="9"/>
      <c r="O27" s="1">
        <v>21</v>
      </c>
      <c r="P27" s="2" t="s">
        <v>24</v>
      </c>
      <c r="Q27" s="5">
        <v>0</v>
      </c>
      <c r="R27" s="5">
        <v>0</v>
      </c>
      <c r="S27" s="5">
        <v>0</v>
      </c>
      <c r="T27" s="5">
        <f t="shared" si="4"/>
        <v>0</v>
      </c>
      <c r="U27" s="9"/>
      <c r="V27" s="1">
        <v>21</v>
      </c>
      <c r="W27" s="2" t="s">
        <v>24</v>
      </c>
      <c r="X27" s="5">
        <v>1</v>
      </c>
      <c r="Y27" s="5">
        <v>50000</v>
      </c>
      <c r="Z27" s="5">
        <v>0</v>
      </c>
      <c r="AA27" s="5">
        <f t="shared" si="5"/>
        <v>50000</v>
      </c>
      <c r="AB27" s="9"/>
      <c r="AC27" s="1">
        <v>21</v>
      </c>
      <c r="AD27" s="2" t="s">
        <v>24</v>
      </c>
      <c r="AE27" s="5">
        <v>1307</v>
      </c>
      <c r="AF27" s="5">
        <v>3292800</v>
      </c>
      <c r="AG27" s="5">
        <v>0</v>
      </c>
      <c r="AH27" s="5">
        <f t="shared" si="6"/>
        <v>3292800</v>
      </c>
      <c r="AI27" s="9"/>
      <c r="AJ27" s="1">
        <v>21</v>
      </c>
      <c r="AK27" s="2" t="s">
        <v>24</v>
      </c>
      <c r="AL27" s="5">
        <v>2681</v>
      </c>
      <c r="AM27" s="5">
        <v>2895480</v>
      </c>
      <c r="AN27" s="5">
        <v>0</v>
      </c>
      <c r="AO27" s="5">
        <f t="shared" si="7"/>
        <v>2895480</v>
      </c>
      <c r="AP27" s="9"/>
      <c r="AQ27" s="1">
        <v>21</v>
      </c>
      <c r="AR27" s="2" t="s">
        <v>24</v>
      </c>
      <c r="AS27" s="5">
        <v>20</v>
      </c>
      <c r="AT27" s="5">
        <v>220000</v>
      </c>
      <c r="AU27" s="5">
        <v>0</v>
      </c>
      <c r="AV27" s="5">
        <f t="shared" si="8"/>
        <v>220000</v>
      </c>
      <c r="AW27" s="9"/>
      <c r="AX27" s="1">
        <v>21</v>
      </c>
      <c r="AY27" s="2" t="s">
        <v>24</v>
      </c>
      <c r="AZ27" s="5">
        <v>66</v>
      </c>
      <c r="BA27" s="5">
        <v>39600</v>
      </c>
      <c r="BB27" s="5">
        <v>0</v>
      </c>
      <c r="BC27" s="5">
        <f t="shared" si="9"/>
        <v>39600</v>
      </c>
      <c r="BD27" s="9"/>
      <c r="BE27" s="1">
        <v>21</v>
      </c>
      <c r="BF27" s="2" t="s">
        <v>24</v>
      </c>
      <c r="BG27" s="5">
        <v>0</v>
      </c>
      <c r="BH27" s="5">
        <v>0</v>
      </c>
      <c r="BI27" s="5">
        <v>0</v>
      </c>
      <c r="BJ27" s="5">
        <f t="shared" si="10"/>
        <v>0</v>
      </c>
      <c r="BK27" s="9"/>
      <c r="BL27" s="1">
        <v>21</v>
      </c>
      <c r="BM27" s="2" t="s">
        <v>24</v>
      </c>
      <c r="BN27" s="5">
        <v>0</v>
      </c>
      <c r="BO27" s="5">
        <v>0</v>
      </c>
      <c r="BP27" s="5">
        <v>0</v>
      </c>
      <c r="BQ27" s="5">
        <f t="shared" si="11"/>
        <v>0</v>
      </c>
      <c r="BR27" s="9"/>
      <c r="BS27" s="1">
        <v>21</v>
      </c>
      <c r="BT27" s="2" t="s">
        <v>24</v>
      </c>
      <c r="BU27" s="5">
        <v>0</v>
      </c>
      <c r="BV27" s="5">
        <f t="shared" si="12"/>
        <v>6497880</v>
      </c>
      <c r="BW27" s="5">
        <f t="shared" si="0"/>
        <v>0</v>
      </c>
      <c r="BX27" s="5">
        <f t="shared" si="1"/>
        <v>6497880</v>
      </c>
      <c r="BY27" s="9"/>
      <c r="BZ27" s="9"/>
    </row>
    <row r="28" spans="1:78" ht="16.5" hidden="1">
      <c r="A28" s="1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2"/>
        <v>0</v>
      </c>
      <c r="G28" s="9"/>
      <c r="H28" s="1">
        <v>22</v>
      </c>
      <c r="I28" s="2" t="s">
        <v>25</v>
      </c>
      <c r="J28" s="5">
        <v>0</v>
      </c>
      <c r="K28" s="5">
        <v>0</v>
      </c>
      <c r="L28" s="5">
        <v>0</v>
      </c>
      <c r="M28" s="5">
        <f t="shared" si="3"/>
        <v>0</v>
      </c>
      <c r="N28" s="9"/>
      <c r="O28" s="1">
        <v>22</v>
      </c>
      <c r="P28" s="2" t="s">
        <v>25</v>
      </c>
      <c r="Q28" s="5">
        <v>0</v>
      </c>
      <c r="R28" s="5">
        <v>0</v>
      </c>
      <c r="S28" s="5">
        <v>0</v>
      </c>
      <c r="T28" s="5">
        <f t="shared" si="4"/>
        <v>0</v>
      </c>
      <c r="U28" s="9"/>
      <c r="V28" s="1">
        <v>22</v>
      </c>
      <c r="W28" s="2" t="s">
        <v>25</v>
      </c>
      <c r="X28" s="5">
        <v>1</v>
      </c>
      <c r="Y28" s="5">
        <v>50000</v>
      </c>
      <c r="Z28" s="5">
        <v>0</v>
      </c>
      <c r="AA28" s="5">
        <f t="shared" si="5"/>
        <v>50000</v>
      </c>
      <c r="AB28" s="9"/>
      <c r="AC28" s="1">
        <v>22</v>
      </c>
      <c r="AD28" s="2" t="s">
        <v>25</v>
      </c>
      <c r="AE28" s="5">
        <v>435</v>
      </c>
      <c r="AF28" s="5">
        <v>1224000</v>
      </c>
      <c r="AG28" s="5">
        <v>0</v>
      </c>
      <c r="AH28" s="5">
        <f t="shared" si="6"/>
        <v>1224000</v>
      </c>
      <c r="AI28" s="9"/>
      <c r="AJ28" s="1">
        <v>22</v>
      </c>
      <c r="AK28" s="2" t="s">
        <v>25</v>
      </c>
      <c r="AL28" s="5">
        <v>1161</v>
      </c>
      <c r="AM28" s="5">
        <v>1253880</v>
      </c>
      <c r="AN28" s="5">
        <v>0</v>
      </c>
      <c r="AO28" s="5">
        <f t="shared" si="7"/>
        <v>1253880</v>
      </c>
      <c r="AP28" s="9"/>
      <c r="AQ28" s="1">
        <v>22</v>
      </c>
      <c r="AR28" s="2" t="s">
        <v>25</v>
      </c>
      <c r="AS28" s="5">
        <v>9</v>
      </c>
      <c r="AT28" s="5">
        <v>140800</v>
      </c>
      <c r="AU28" s="5">
        <v>0</v>
      </c>
      <c r="AV28" s="5">
        <f t="shared" si="8"/>
        <v>140800</v>
      </c>
      <c r="AW28" s="9"/>
      <c r="AX28" s="1">
        <v>22</v>
      </c>
      <c r="AY28" s="2" t="s">
        <v>25</v>
      </c>
      <c r="AZ28" s="5">
        <v>37</v>
      </c>
      <c r="BA28" s="5">
        <v>22200</v>
      </c>
      <c r="BB28" s="5">
        <v>0</v>
      </c>
      <c r="BC28" s="5">
        <f t="shared" si="9"/>
        <v>22200</v>
      </c>
      <c r="BD28" s="9"/>
      <c r="BE28" s="1">
        <v>22</v>
      </c>
      <c r="BF28" s="2" t="s">
        <v>25</v>
      </c>
      <c r="BG28" s="5">
        <v>0</v>
      </c>
      <c r="BH28" s="5">
        <v>0</v>
      </c>
      <c r="BI28" s="5">
        <v>0</v>
      </c>
      <c r="BJ28" s="5">
        <f t="shared" si="10"/>
        <v>0</v>
      </c>
      <c r="BK28" s="9"/>
      <c r="BL28" s="1">
        <v>22</v>
      </c>
      <c r="BM28" s="2" t="s">
        <v>25</v>
      </c>
      <c r="BN28" s="5">
        <v>0</v>
      </c>
      <c r="BO28" s="5">
        <v>0</v>
      </c>
      <c r="BP28" s="5">
        <v>0</v>
      </c>
      <c r="BQ28" s="5">
        <f t="shared" si="11"/>
        <v>0</v>
      </c>
      <c r="BR28" s="9"/>
      <c r="BS28" s="1">
        <v>22</v>
      </c>
      <c r="BT28" s="2" t="s">
        <v>25</v>
      </c>
      <c r="BU28" s="5">
        <v>0</v>
      </c>
      <c r="BV28" s="5">
        <f t="shared" si="12"/>
        <v>2690880</v>
      </c>
      <c r="BW28" s="5">
        <f t="shared" si="0"/>
        <v>0</v>
      </c>
      <c r="BX28" s="5">
        <f t="shared" si="1"/>
        <v>2690880</v>
      </c>
      <c r="BY28" s="9"/>
      <c r="BZ28" s="9"/>
    </row>
    <row r="29" spans="1:78" ht="16.5" hidden="1">
      <c r="A29" s="1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2"/>
        <v>0</v>
      </c>
      <c r="G29" s="9"/>
      <c r="H29" s="1">
        <v>23</v>
      </c>
      <c r="I29" s="2" t="s">
        <v>26</v>
      </c>
      <c r="J29" s="5">
        <v>0</v>
      </c>
      <c r="K29" s="5">
        <v>0</v>
      </c>
      <c r="L29" s="5">
        <v>0</v>
      </c>
      <c r="M29" s="5">
        <f t="shared" si="3"/>
        <v>0</v>
      </c>
      <c r="N29" s="9"/>
      <c r="O29" s="1">
        <v>23</v>
      </c>
      <c r="P29" s="2" t="s">
        <v>26</v>
      </c>
      <c r="Q29" s="5">
        <v>0</v>
      </c>
      <c r="R29" s="5">
        <v>0</v>
      </c>
      <c r="S29" s="5">
        <v>0</v>
      </c>
      <c r="T29" s="5">
        <f t="shared" si="4"/>
        <v>0</v>
      </c>
      <c r="U29" s="9"/>
      <c r="V29" s="1">
        <v>23</v>
      </c>
      <c r="W29" s="2" t="s">
        <v>26</v>
      </c>
      <c r="X29" s="5">
        <v>1</v>
      </c>
      <c r="Y29" s="5">
        <v>50000</v>
      </c>
      <c r="Z29" s="5">
        <v>0</v>
      </c>
      <c r="AA29" s="5">
        <f t="shared" si="5"/>
        <v>50000</v>
      </c>
      <c r="AB29" s="9"/>
      <c r="AC29" s="1">
        <v>23</v>
      </c>
      <c r="AD29" s="2" t="s">
        <v>26</v>
      </c>
      <c r="AE29" s="5">
        <v>2750</v>
      </c>
      <c r="AF29" s="5">
        <v>7251000</v>
      </c>
      <c r="AG29" s="5">
        <v>0</v>
      </c>
      <c r="AH29" s="5">
        <f t="shared" si="6"/>
        <v>7251000</v>
      </c>
      <c r="AI29" s="9"/>
      <c r="AJ29" s="1">
        <v>23</v>
      </c>
      <c r="AK29" s="2" t="s">
        <v>26</v>
      </c>
      <c r="AL29" s="5">
        <v>2951</v>
      </c>
      <c r="AM29" s="5">
        <v>3187080</v>
      </c>
      <c r="AN29" s="5">
        <v>0</v>
      </c>
      <c r="AO29" s="5">
        <f t="shared" si="7"/>
        <v>3187080</v>
      </c>
      <c r="AP29" s="9"/>
      <c r="AQ29" s="1">
        <v>23</v>
      </c>
      <c r="AR29" s="2" t="s">
        <v>26</v>
      </c>
      <c r="AS29" s="5">
        <v>16</v>
      </c>
      <c r="AT29" s="5">
        <v>206200</v>
      </c>
      <c r="AU29" s="5">
        <v>0</v>
      </c>
      <c r="AV29" s="5">
        <f t="shared" si="8"/>
        <v>206200</v>
      </c>
      <c r="AW29" s="9"/>
      <c r="AX29" s="1">
        <v>23</v>
      </c>
      <c r="AY29" s="2" t="s">
        <v>26</v>
      </c>
      <c r="AZ29" s="5">
        <v>70</v>
      </c>
      <c r="BA29" s="5">
        <v>142000</v>
      </c>
      <c r="BB29" s="5">
        <v>0</v>
      </c>
      <c r="BC29" s="5">
        <f t="shared" si="9"/>
        <v>142000</v>
      </c>
      <c r="BD29" s="9"/>
      <c r="BE29" s="1">
        <v>23</v>
      </c>
      <c r="BF29" s="2" t="s">
        <v>26</v>
      </c>
      <c r="BG29" s="5">
        <v>0</v>
      </c>
      <c r="BH29" s="5">
        <v>0</v>
      </c>
      <c r="BI29" s="5">
        <v>0</v>
      </c>
      <c r="BJ29" s="5">
        <f t="shared" si="10"/>
        <v>0</v>
      </c>
      <c r="BK29" s="9"/>
      <c r="BL29" s="1">
        <v>23</v>
      </c>
      <c r="BM29" s="2" t="s">
        <v>26</v>
      </c>
      <c r="BN29" s="5">
        <v>0</v>
      </c>
      <c r="BO29" s="5">
        <v>0</v>
      </c>
      <c r="BP29" s="5">
        <v>0</v>
      </c>
      <c r="BQ29" s="5">
        <f t="shared" si="11"/>
        <v>0</v>
      </c>
      <c r="BR29" s="9"/>
      <c r="BS29" s="1">
        <v>23</v>
      </c>
      <c r="BT29" s="2" t="s">
        <v>26</v>
      </c>
      <c r="BU29" s="5">
        <v>0</v>
      </c>
      <c r="BV29" s="5">
        <f t="shared" si="12"/>
        <v>10836280</v>
      </c>
      <c r="BW29" s="5">
        <f t="shared" si="0"/>
        <v>0</v>
      </c>
      <c r="BX29" s="5">
        <f t="shared" si="1"/>
        <v>10836280</v>
      </c>
      <c r="BY29" s="9"/>
      <c r="BZ29" s="9"/>
    </row>
    <row r="30" spans="1:78" ht="16.5" hidden="1">
      <c r="A30" s="1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2"/>
        <v>0</v>
      </c>
      <c r="G30" s="9"/>
      <c r="H30" s="1">
        <v>24</v>
      </c>
      <c r="I30" s="2" t="s">
        <v>27</v>
      </c>
      <c r="J30" s="5">
        <v>0</v>
      </c>
      <c r="K30" s="5">
        <v>0</v>
      </c>
      <c r="L30" s="5">
        <v>0</v>
      </c>
      <c r="M30" s="5">
        <f t="shared" si="3"/>
        <v>0</v>
      </c>
      <c r="N30" s="9"/>
      <c r="O30" s="1">
        <v>24</v>
      </c>
      <c r="P30" s="2" t="s">
        <v>27</v>
      </c>
      <c r="Q30" s="5">
        <v>0</v>
      </c>
      <c r="R30" s="5">
        <v>0</v>
      </c>
      <c r="S30" s="5">
        <v>0</v>
      </c>
      <c r="T30" s="5">
        <f t="shared" si="4"/>
        <v>0</v>
      </c>
      <c r="U30" s="9"/>
      <c r="V30" s="1">
        <v>24</v>
      </c>
      <c r="W30" s="2" t="s">
        <v>27</v>
      </c>
      <c r="X30" s="5">
        <v>1</v>
      </c>
      <c r="Y30" s="5">
        <v>50000</v>
      </c>
      <c r="Z30" s="5">
        <v>0</v>
      </c>
      <c r="AA30" s="5">
        <f t="shared" si="5"/>
        <v>50000</v>
      </c>
      <c r="AB30" s="9"/>
      <c r="AC30" s="1">
        <v>24</v>
      </c>
      <c r="AD30" s="2" t="s">
        <v>27</v>
      </c>
      <c r="AE30" s="5">
        <v>793</v>
      </c>
      <c r="AF30" s="5">
        <v>2047200</v>
      </c>
      <c r="AG30" s="5">
        <v>0</v>
      </c>
      <c r="AH30" s="5">
        <f t="shared" si="6"/>
        <v>2047200</v>
      </c>
      <c r="AI30" s="9"/>
      <c r="AJ30" s="1">
        <v>24</v>
      </c>
      <c r="AK30" s="2" t="s">
        <v>27</v>
      </c>
      <c r="AL30" s="5">
        <v>2818</v>
      </c>
      <c r="AM30" s="5">
        <v>3043440</v>
      </c>
      <c r="AN30" s="5">
        <v>0</v>
      </c>
      <c r="AO30" s="5">
        <f t="shared" si="7"/>
        <v>3043440</v>
      </c>
      <c r="AP30" s="9"/>
      <c r="AQ30" s="1">
        <v>24</v>
      </c>
      <c r="AR30" s="2" t="s">
        <v>27</v>
      </c>
      <c r="AS30" s="5">
        <v>20</v>
      </c>
      <c r="AT30" s="5">
        <v>235000</v>
      </c>
      <c r="AU30" s="5">
        <v>0</v>
      </c>
      <c r="AV30" s="5">
        <f t="shared" si="8"/>
        <v>235000</v>
      </c>
      <c r="AW30" s="9"/>
      <c r="AX30" s="1">
        <v>24</v>
      </c>
      <c r="AY30" s="2" t="s">
        <v>27</v>
      </c>
      <c r="AZ30" s="5">
        <v>62</v>
      </c>
      <c r="BA30" s="5">
        <v>137200</v>
      </c>
      <c r="BB30" s="5">
        <v>0</v>
      </c>
      <c r="BC30" s="5">
        <f t="shared" si="9"/>
        <v>137200</v>
      </c>
      <c r="BD30" s="9"/>
      <c r="BE30" s="1">
        <v>24</v>
      </c>
      <c r="BF30" s="2" t="s">
        <v>27</v>
      </c>
      <c r="BG30" s="5">
        <v>0</v>
      </c>
      <c r="BH30" s="5">
        <v>0</v>
      </c>
      <c r="BI30" s="5">
        <v>0</v>
      </c>
      <c r="BJ30" s="5">
        <f t="shared" si="10"/>
        <v>0</v>
      </c>
      <c r="BK30" s="9"/>
      <c r="BL30" s="1">
        <v>24</v>
      </c>
      <c r="BM30" s="2" t="s">
        <v>27</v>
      </c>
      <c r="BN30" s="5">
        <v>0</v>
      </c>
      <c r="BO30" s="5">
        <v>0</v>
      </c>
      <c r="BP30" s="5">
        <v>0</v>
      </c>
      <c r="BQ30" s="5">
        <f t="shared" si="11"/>
        <v>0</v>
      </c>
      <c r="BR30" s="9"/>
      <c r="BS30" s="1">
        <v>24</v>
      </c>
      <c r="BT30" s="2" t="s">
        <v>27</v>
      </c>
      <c r="BU30" s="5">
        <v>0</v>
      </c>
      <c r="BV30" s="5">
        <f t="shared" si="12"/>
        <v>5512840</v>
      </c>
      <c r="BW30" s="5">
        <f t="shared" si="0"/>
        <v>0</v>
      </c>
      <c r="BX30" s="5">
        <f t="shared" si="1"/>
        <v>5512840</v>
      </c>
      <c r="BY30" s="9"/>
      <c r="BZ30" s="9"/>
    </row>
    <row r="31" spans="1:78" ht="16.5" hidden="1">
      <c r="A31" s="1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2"/>
        <v>0</v>
      </c>
      <c r="G31" s="9"/>
      <c r="H31" s="1">
        <v>25</v>
      </c>
      <c r="I31" s="2" t="s">
        <v>28</v>
      </c>
      <c r="J31" s="5">
        <v>0</v>
      </c>
      <c r="K31" s="5">
        <v>0</v>
      </c>
      <c r="L31" s="5">
        <v>0</v>
      </c>
      <c r="M31" s="5">
        <f t="shared" si="3"/>
        <v>0</v>
      </c>
      <c r="N31" s="9"/>
      <c r="O31" s="1">
        <v>25</v>
      </c>
      <c r="P31" s="2" t="s">
        <v>28</v>
      </c>
      <c r="Q31" s="5">
        <v>0</v>
      </c>
      <c r="R31" s="5">
        <v>0</v>
      </c>
      <c r="S31" s="5">
        <v>0</v>
      </c>
      <c r="T31" s="5">
        <f t="shared" si="4"/>
        <v>0</v>
      </c>
      <c r="U31" s="9"/>
      <c r="V31" s="1">
        <v>25</v>
      </c>
      <c r="W31" s="2" t="s">
        <v>28</v>
      </c>
      <c r="X31" s="5">
        <v>1</v>
      </c>
      <c r="Y31" s="5">
        <v>50000</v>
      </c>
      <c r="Z31" s="5">
        <v>0</v>
      </c>
      <c r="AA31" s="5">
        <f t="shared" si="5"/>
        <v>50000</v>
      </c>
      <c r="AB31" s="9"/>
      <c r="AC31" s="1">
        <v>25</v>
      </c>
      <c r="AD31" s="2" t="s">
        <v>28</v>
      </c>
      <c r="AE31" s="5">
        <v>453</v>
      </c>
      <c r="AF31" s="5">
        <v>1087200</v>
      </c>
      <c r="AG31" s="5">
        <v>0</v>
      </c>
      <c r="AH31" s="5">
        <f t="shared" si="6"/>
        <v>1087200</v>
      </c>
      <c r="AI31" s="9"/>
      <c r="AJ31" s="1">
        <v>25</v>
      </c>
      <c r="AK31" s="2" t="s">
        <v>28</v>
      </c>
      <c r="AL31" s="5">
        <v>1730</v>
      </c>
      <c r="AM31" s="5">
        <v>1868400</v>
      </c>
      <c r="AN31" s="5">
        <v>0</v>
      </c>
      <c r="AO31" s="5">
        <f t="shared" si="7"/>
        <v>1868400</v>
      </c>
      <c r="AP31" s="9"/>
      <c r="AQ31" s="1">
        <v>25</v>
      </c>
      <c r="AR31" s="2" t="s">
        <v>28</v>
      </c>
      <c r="AS31" s="5">
        <v>14</v>
      </c>
      <c r="AT31" s="5">
        <v>173800</v>
      </c>
      <c r="AU31" s="5">
        <v>0</v>
      </c>
      <c r="AV31" s="5">
        <f t="shared" si="8"/>
        <v>173800</v>
      </c>
      <c r="AW31" s="9"/>
      <c r="AX31" s="1">
        <v>25</v>
      </c>
      <c r="AY31" s="2" t="s">
        <v>28</v>
      </c>
      <c r="AZ31" s="5">
        <v>47</v>
      </c>
      <c r="BA31" s="5">
        <v>28200</v>
      </c>
      <c r="BB31" s="5">
        <v>0</v>
      </c>
      <c r="BC31" s="5">
        <f t="shared" si="9"/>
        <v>28200</v>
      </c>
      <c r="BD31" s="9"/>
      <c r="BE31" s="1">
        <v>25</v>
      </c>
      <c r="BF31" s="2" t="s">
        <v>28</v>
      </c>
      <c r="BG31" s="5">
        <v>0</v>
      </c>
      <c r="BH31" s="5">
        <v>0</v>
      </c>
      <c r="BI31" s="5">
        <v>0</v>
      </c>
      <c r="BJ31" s="5">
        <f t="shared" si="10"/>
        <v>0</v>
      </c>
      <c r="BK31" s="9"/>
      <c r="BL31" s="1">
        <v>25</v>
      </c>
      <c r="BM31" s="2" t="s">
        <v>28</v>
      </c>
      <c r="BN31" s="5">
        <v>0</v>
      </c>
      <c r="BO31" s="5">
        <v>0</v>
      </c>
      <c r="BP31" s="5">
        <v>0</v>
      </c>
      <c r="BQ31" s="5">
        <f t="shared" si="11"/>
        <v>0</v>
      </c>
      <c r="BR31" s="9"/>
      <c r="BS31" s="1">
        <v>25</v>
      </c>
      <c r="BT31" s="2" t="s">
        <v>28</v>
      </c>
      <c r="BU31" s="5">
        <v>0</v>
      </c>
      <c r="BV31" s="5">
        <f t="shared" si="12"/>
        <v>3207600</v>
      </c>
      <c r="BW31" s="5">
        <f t="shared" si="0"/>
        <v>0</v>
      </c>
      <c r="BX31" s="5">
        <f t="shared" si="1"/>
        <v>3207600</v>
      </c>
      <c r="BY31" s="9"/>
      <c r="BZ31" s="9"/>
    </row>
    <row r="32" spans="1:78" ht="16.5" hidden="1">
      <c r="A32" s="1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2"/>
        <v>0</v>
      </c>
      <c r="G32" s="9"/>
      <c r="H32" s="1">
        <v>26</v>
      </c>
      <c r="I32" s="2" t="s">
        <v>29</v>
      </c>
      <c r="J32" s="5">
        <v>0</v>
      </c>
      <c r="K32" s="5">
        <v>0</v>
      </c>
      <c r="L32" s="5">
        <v>0</v>
      </c>
      <c r="M32" s="5">
        <f t="shared" si="3"/>
        <v>0</v>
      </c>
      <c r="N32" s="9"/>
      <c r="O32" s="1">
        <v>26</v>
      </c>
      <c r="P32" s="2" t="s">
        <v>29</v>
      </c>
      <c r="Q32" s="5">
        <v>0</v>
      </c>
      <c r="R32" s="5">
        <v>0</v>
      </c>
      <c r="S32" s="5">
        <v>0</v>
      </c>
      <c r="T32" s="5">
        <f t="shared" si="4"/>
        <v>0</v>
      </c>
      <c r="U32" s="9"/>
      <c r="V32" s="1">
        <v>26</v>
      </c>
      <c r="W32" s="2" t="s">
        <v>29</v>
      </c>
      <c r="X32" s="5">
        <v>1</v>
      </c>
      <c r="Y32" s="5">
        <v>50000</v>
      </c>
      <c r="Z32" s="5">
        <v>0</v>
      </c>
      <c r="AA32" s="5">
        <f t="shared" si="5"/>
        <v>50000</v>
      </c>
      <c r="AB32" s="9"/>
      <c r="AC32" s="1">
        <v>26</v>
      </c>
      <c r="AD32" s="2" t="s">
        <v>29</v>
      </c>
      <c r="AE32" s="5">
        <v>1149</v>
      </c>
      <c r="AF32" s="5">
        <v>3417600</v>
      </c>
      <c r="AG32" s="5">
        <v>2000000</v>
      </c>
      <c r="AH32" s="5">
        <f t="shared" si="6"/>
        <v>5417600</v>
      </c>
      <c r="AI32" s="9"/>
      <c r="AJ32" s="1">
        <v>26</v>
      </c>
      <c r="AK32" s="2" t="s">
        <v>29</v>
      </c>
      <c r="AL32" s="5">
        <v>4295</v>
      </c>
      <c r="AM32" s="5">
        <v>4638600</v>
      </c>
      <c r="AN32" s="5">
        <v>0</v>
      </c>
      <c r="AO32" s="5">
        <f t="shared" si="7"/>
        <v>4638600</v>
      </c>
      <c r="AP32" s="9"/>
      <c r="AQ32" s="1">
        <v>26</v>
      </c>
      <c r="AR32" s="2" t="s">
        <v>29</v>
      </c>
      <c r="AS32" s="5">
        <v>23</v>
      </c>
      <c r="AT32" s="5">
        <v>235600</v>
      </c>
      <c r="AU32" s="5">
        <v>0</v>
      </c>
      <c r="AV32" s="5">
        <f t="shared" si="8"/>
        <v>235600</v>
      </c>
      <c r="AW32" s="9"/>
      <c r="AX32" s="1">
        <v>26</v>
      </c>
      <c r="AY32" s="2" t="s">
        <v>29</v>
      </c>
      <c r="AZ32" s="5">
        <v>120</v>
      </c>
      <c r="BA32" s="5">
        <v>72000</v>
      </c>
      <c r="BB32" s="5">
        <v>0</v>
      </c>
      <c r="BC32" s="5">
        <f t="shared" si="9"/>
        <v>72000</v>
      </c>
      <c r="BD32" s="9"/>
      <c r="BE32" s="1">
        <v>26</v>
      </c>
      <c r="BF32" s="2" t="s">
        <v>29</v>
      </c>
      <c r="BG32" s="5">
        <v>0</v>
      </c>
      <c r="BH32" s="5">
        <v>0</v>
      </c>
      <c r="BI32" s="5">
        <v>0</v>
      </c>
      <c r="BJ32" s="5">
        <f t="shared" si="10"/>
        <v>0</v>
      </c>
      <c r="BK32" s="9"/>
      <c r="BL32" s="1">
        <v>26</v>
      </c>
      <c r="BM32" s="2" t="s">
        <v>29</v>
      </c>
      <c r="BN32" s="5">
        <v>0</v>
      </c>
      <c r="BO32" s="5">
        <v>0</v>
      </c>
      <c r="BP32" s="5">
        <v>0</v>
      </c>
      <c r="BQ32" s="5">
        <f t="shared" si="11"/>
        <v>0</v>
      </c>
      <c r="BR32" s="9"/>
      <c r="BS32" s="1">
        <v>26</v>
      </c>
      <c r="BT32" s="2" t="s">
        <v>29</v>
      </c>
      <c r="BU32" s="5">
        <v>0</v>
      </c>
      <c r="BV32" s="5">
        <f t="shared" si="12"/>
        <v>8413800</v>
      </c>
      <c r="BW32" s="5">
        <f t="shared" si="0"/>
        <v>2000000</v>
      </c>
      <c r="BX32" s="5">
        <f t="shared" si="1"/>
        <v>10413800</v>
      </c>
      <c r="BY32" s="9"/>
      <c r="BZ32" s="9"/>
    </row>
    <row r="33" spans="1:78" ht="16.5" hidden="1">
      <c r="A33" s="1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2"/>
        <v>0</v>
      </c>
      <c r="G33" s="9"/>
      <c r="H33" s="1">
        <v>27</v>
      </c>
      <c r="I33" s="2" t="s">
        <v>30</v>
      </c>
      <c r="J33" s="5">
        <v>0</v>
      </c>
      <c r="K33" s="5">
        <v>0</v>
      </c>
      <c r="L33" s="5">
        <v>0</v>
      </c>
      <c r="M33" s="5">
        <f t="shared" si="3"/>
        <v>0</v>
      </c>
      <c r="N33" s="9"/>
      <c r="O33" s="1">
        <v>27</v>
      </c>
      <c r="P33" s="2" t="s">
        <v>30</v>
      </c>
      <c r="Q33" s="5">
        <v>0</v>
      </c>
      <c r="R33" s="5">
        <v>0</v>
      </c>
      <c r="S33" s="5">
        <v>0</v>
      </c>
      <c r="T33" s="5">
        <f t="shared" si="4"/>
        <v>0</v>
      </c>
      <c r="U33" s="9"/>
      <c r="V33" s="1">
        <v>27</v>
      </c>
      <c r="W33" s="2" t="s">
        <v>30</v>
      </c>
      <c r="X33" s="5">
        <v>1</v>
      </c>
      <c r="Y33" s="5">
        <v>50000</v>
      </c>
      <c r="Z33" s="5">
        <v>0</v>
      </c>
      <c r="AA33" s="5">
        <f t="shared" si="5"/>
        <v>50000</v>
      </c>
      <c r="AB33" s="9"/>
      <c r="AC33" s="1">
        <v>27</v>
      </c>
      <c r="AD33" s="2" t="s">
        <v>30</v>
      </c>
      <c r="AE33" s="5">
        <v>1723</v>
      </c>
      <c r="AF33" s="5">
        <v>4333200</v>
      </c>
      <c r="AG33" s="5">
        <v>1317000</v>
      </c>
      <c r="AH33" s="5">
        <f t="shared" si="6"/>
        <v>5650200</v>
      </c>
      <c r="AI33" s="9"/>
      <c r="AJ33" s="1">
        <v>27</v>
      </c>
      <c r="AK33" s="2" t="s">
        <v>30</v>
      </c>
      <c r="AL33" s="5">
        <v>2047</v>
      </c>
      <c r="AM33" s="5">
        <v>2210760</v>
      </c>
      <c r="AN33" s="5">
        <v>878000</v>
      </c>
      <c r="AO33" s="5">
        <f t="shared" si="7"/>
        <v>3088760</v>
      </c>
      <c r="AP33" s="9"/>
      <c r="AQ33" s="1">
        <v>27</v>
      </c>
      <c r="AR33" s="2" t="s">
        <v>30</v>
      </c>
      <c r="AS33" s="5">
        <v>14</v>
      </c>
      <c r="AT33" s="5">
        <v>225800</v>
      </c>
      <c r="AU33" s="5">
        <v>0</v>
      </c>
      <c r="AV33" s="5">
        <f t="shared" si="8"/>
        <v>225800</v>
      </c>
      <c r="AW33" s="9"/>
      <c r="AX33" s="1">
        <v>27</v>
      </c>
      <c r="AY33" s="2" t="s">
        <v>30</v>
      </c>
      <c r="AZ33" s="5">
        <v>63</v>
      </c>
      <c r="BA33" s="5">
        <v>137800</v>
      </c>
      <c r="BB33" s="5">
        <v>0</v>
      </c>
      <c r="BC33" s="5">
        <f t="shared" si="9"/>
        <v>137800</v>
      </c>
      <c r="BD33" s="9"/>
      <c r="BE33" s="1">
        <v>27</v>
      </c>
      <c r="BF33" s="2" t="s">
        <v>30</v>
      </c>
      <c r="BG33" s="5">
        <v>0</v>
      </c>
      <c r="BH33" s="5">
        <v>0</v>
      </c>
      <c r="BI33" s="5">
        <v>0</v>
      </c>
      <c r="BJ33" s="5">
        <f t="shared" si="10"/>
        <v>0</v>
      </c>
      <c r="BK33" s="9"/>
      <c r="BL33" s="1">
        <v>27</v>
      </c>
      <c r="BM33" s="2" t="s">
        <v>30</v>
      </c>
      <c r="BN33" s="5">
        <v>0</v>
      </c>
      <c r="BO33" s="5">
        <v>0</v>
      </c>
      <c r="BP33" s="5">
        <v>0</v>
      </c>
      <c r="BQ33" s="5">
        <f t="shared" si="11"/>
        <v>0</v>
      </c>
      <c r="BR33" s="9"/>
      <c r="BS33" s="1">
        <v>27</v>
      </c>
      <c r="BT33" s="2" t="s">
        <v>30</v>
      </c>
      <c r="BU33" s="5">
        <v>0</v>
      </c>
      <c r="BV33" s="5">
        <f t="shared" si="12"/>
        <v>6957560</v>
      </c>
      <c r="BW33" s="5">
        <f t="shared" si="0"/>
        <v>2195000</v>
      </c>
      <c r="BX33" s="5">
        <f t="shared" si="1"/>
        <v>9152560</v>
      </c>
      <c r="BY33" s="9"/>
      <c r="BZ33" s="9"/>
    </row>
    <row r="34" spans="1:78" ht="16.5" hidden="1">
      <c r="A34" s="1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2"/>
        <v>0</v>
      </c>
      <c r="G34" s="9"/>
      <c r="H34" s="1">
        <v>28</v>
      </c>
      <c r="I34" s="2" t="s">
        <v>31</v>
      </c>
      <c r="J34" s="5">
        <v>0</v>
      </c>
      <c r="K34" s="5">
        <v>0</v>
      </c>
      <c r="L34" s="5">
        <v>0</v>
      </c>
      <c r="M34" s="5">
        <f t="shared" si="3"/>
        <v>0</v>
      </c>
      <c r="N34" s="9"/>
      <c r="O34" s="1">
        <v>28</v>
      </c>
      <c r="P34" s="2" t="s">
        <v>31</v>
      </c>
      <c r="Q34" s="5">
        <v>0</v>
      </c>
      <c r="R34" s="5">
        <v>0</v>
      </c>
      <c r="S34" s="5">
        <v>0</v>
      </c>
      <c r="T34" s="5">
        <f t="shared" si="4"/>
        <v>0</v>
      </c>
      <c r="U34" s="9"/>
      <c r="V34" s="1">
        <v>28</v>
      </c>
      <c r="W34" s="2" t="s">
        <v>31</v>
      </c>
      <c r="X34" s="5">
        <v>1</v>
      </c>
      <c r="Y34" s="5">
        <v>50000</v>
      </c>
      <c r="Z34" s="5">
        <v>0</v>
      </c>
      <c r="AA34" s="5">
        <f t="shared" si="5"/>
        <v>50000</v>
      </c>
      <c r="AB34" s="9"/>
      <c r="AC34" s="1">
        <v>28</v>
      </c>
      <c r="AD34" s="2" t="s">
        <v>31</v>
      </c>
      <c r="AE34" s="5">
        <v>348</v>
      </c>
      <c r="AF34" s="5">
        <v>1015200</v>
      </c>
      <c r="AG34" s="5">
        <v>0</v>
      </c>
      <c r="AH34" s="5">
        <f t="shared" si="6"/>
        <v>1015200</v>
      </c>
      <c r="AI34" s="9"/>
      <c r="AJ34" s="1">
        <v>28</v>
      </c>
      <c r="AK34" s="2" t="s">
        <v>31</v>
      </c>
      <c r="AL34" s="5">
        <v>2542</v>
      </c>
      <c r="AM34" s="5">
        <v>2745360</v>
      </c>
      <c r="AN34" s="5">
        <v>0</v>
      </c>
      <c r="AO34" s="5">
        <f t="shared" si="7"/>
        <v>2745360</v>
      </c>
      <c r="AP34" s="9"/>
      <c r="AQ34" s="1">
        <v>28</v>
      </c>
      <c r="AR34" s="2" t="s">
        <v>31</v>
      </c>
      <c r="AS34" s="5">
        <v>19</v>
      </c>
      <c r="AT34" s="5">
        <v>212800</v>
      </c>
      <c r="AU34" s="5">
        <v>0</v>
      </c>
      <c r="AV34" s="5">
        <f t="shared" si="8"/>
        <v>212800</v>
      </c>
      <c r="AW34" s="9"/>
      <c r="AX34" s="1">
        <v>28</v>
      </c>
      <c r="AY34" s="2" t="s">
        <v>31</v>
      </c>
      <c r="AZ34" s="5">
        <v>64</v>
      </c>
      <c r="BA34" s="5">
        <v>38400</v>
      </c>
      <c r="BB34" s="5">
        <v>0</v>
      </c>
      <c r="BC34" s="5">
        <f t="shared" si="9"/>
        <v>38400</v>
      </c>
      <c r="BD34" s="9"/>
      <c r="BE34" s="1">
        <v>28</v>
      </c>
      <c r="BF34" s="2" t="s">
        <v>31</v>
      </c>
      <c r="BG34" s="5">
        <v>0</v>
      </c>
      <c r="BH34" s="5">
        <v>0</v>
      </c>
      <c r="BI34" s="5">
        <v>0</v>
      </c>
      <c r="BJ34" s="5">
        <f t="shared" si="10"/>
        <v>0</v>
      </c>
      <c r="BK34" s="9"/>
      <c r="BL34" s="1">
        <v>28</v>
      </c>
      <c r="BM34" s="2" t="s">
        <v>31</v>
      </c>
      <c r="BN34" s="5">
        <v>0</v>
      </c>
      <c r="BO34" s="5">
        <v>0</v>
      </c>
      <c r="BP34" s="5">
        <v>0</v>
      </c>
      <c r="BQ34" s="5">
        <f t="shared" si="11"/>
        <v>0</v>
      </c>
      <c r="BR34" s="9"/>
      <c r="BS34" s="1">
        <v>28</v>
      </c>
      <c r="BT34" s="2" t="s">
        <v>31</v>
      </c>
      <c r="BU34" s="5">
        <v>0</v>
      </c>
      <c r="BV34" s="5">
        <f t="shared" si="12"/>
        <v>4061760</v>
      </c>
      <c r="BW34" s="5">
        <f t="shared" si="0"/>
        <v>0</v>
      </c>
      <c r="BX34" s="5">
        <f t="shared" si="1"/>
        <v>4061760</v>
      </c>
      <c r="BY34" s="9"/>
      <c r="BZ34" s="9"/>
    </row>
    <row r="35" spans="1:78" ht="16.5" hidden="1">
      <c r="A35" s="1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2"/>
        <v>0</v>
      </c>
      <c r="G35" s="9"/>
      <c r="H35" s="1">
        <v>29</v>
      </c>
      <c r="I35" s="2" t="s">
        <v>32</v>
      </c>
      <c r="J35" s="5">
        <v>0</v>
      </c>
      <c r="K35" s="5">
        <v>0</v>
      </c>
      <c r="L35" s="5">
        <v>0</v>
      </c>
      <c r="M35" s="5">
        <f t="shared" si="3"/>
        <v>0</v>
      </c>
      <c r="N35" s="9"/>
      <c r="O35" s="1">
        <v>29</v>
      </c>
      <c r="P35" s="2" t="s">
        <v>32</v>
      </c>
      <c r="Q35" s="5">
        <v>0</v>
      </c>
      <c r="R35" s="5">
        <v>0</v>
      </c>
      <c r="S35" s="5">
        <v>0</v>
      </c>
      <c r="T35" s="5">
        <f t="shared" si="4"/>
        <v>0</v>
      </c>
      <c r="U35" s="9"/>
      <c r="V35" s="1">
        <v>29</v>
      </c>
      <c r="W35" s="2" t="s">
        <v>32</v>
      </c>
      <c r="X35" s="5">
        <v>1</v>
      </c>
      <c r="Y35" s="5">
        <v>50000</v>
      </c>
      <c r="Z35" s="5">
        <v>0</v>
      </c>
      <c r="AA35" s="5">
        <f t="shared" si="5"/>
        <v>50000</v>
      </c>
      <c r="AB35" s="9"/>
      <c r="AC35" s="1">
        <v>29</v>
      </c>
      <c r="AD35" s="2" t="s">
        <v>32</v>
      </c>
      <c r="AE35" s="5">
        <v>613</v>
      </c>
      <c r="AF35" s="5">
        <v>2092200</v>
      </c>
      <c r="AG35" s="5">
        <v>0</v>
      </c>
      <c r="AH35" s="5">
        <f t="shared" si="6"/>
        <v>2092200</v>
      </c>
      <c r="AI35" s="9"/>
      <c r="AJ35" s="1">
        <v>29</v>
      </c>
      <c r="AK35" s="2" t="s">
        <v>32</v>
      </c>
      <c r="AL35" s="5">
        <v>1620</v>
      </c>
      <c r="AM35" s="5">
        <v>1749600</v>
      </c>
      <c r="AN35" s="5">
        <v>0</v>
      </c>
      <c r="AO35" s="5">
        <f t="shared" si="7"/>
        <v>1749600</v>
      </c>
      <c r="AP35" s="9"/>
      <c r="AQ35" s="1">
        <v>29</v>
      </c>
      <c r="AR35" s="2" t="s">
        <v>32</v>
      </c>
      <c r="AS35" s="5">
        <v>10</v>
      </c>
      <c r="AT35" s="5">
        <v>192000</v>
      </c>
      <c r="AU35" s="5">
        <v>0</v>
      </c>
      <c r="AV35" s="5">
        <f t="shared" si="8"/>
        <v>192000</v>
      </c>
      <c r="AW35" s="9"/>
      <c r="AX35" s="1">
        <v>29</v>
      </c>
      <c r="AY35" s="2" t="s">
        <v>32</v>
      </c>
      <c r="AZ35" s="5">
        <v>57</v>
      </c>
      <c r="BA35" s="5">
        <v>134200</v>
      </c>
      <c r="BB35" s="5">
        <v>82000</v>
      </c>
      <c r="BC35" s="5">
        <f t="shared" si="9"/>
        <v>216200</v>
      </c>
      <c r="BD35" s="9"/>
      <c r="BE35" s="1">
        <v>29</v>
      </c>
      <c r="BF35" s="2" t="s">
        <v>32</v>
      </c>
      <c r="BG35" s="5">
        <v>0</v>
      </c>
      <c r="BH35" s="5">
        <v>0</v>
      </c>
      <c r="BI35" s="5">
        <v>0</v>
      </c>
      <c r="BJ35" s="5">
        <f t="shared" si="10"/>
        <v>0</v>
      </c>
      <c r="BK35" s="9"/>
      <c r="BL35" s="1">
        <v>29</v>
      </c>
      <c r="BM35" s="2" t="s">
        <v>32</v>
      </c>
      <c r="BN35" s="5">
        <v>0</v>
      </c>
      <c r="BO35" s="5">
        <v>0</v>
      </c>
      <c r="BP35" s="5">
        <v>0</v>
      </c>
      <c r="BQ35" s="5">
        <f t="shared" si="11"/>
        <v>0</v>
      </c>
      <c r="BR35" s="9"/>
      <c r="BS35" s="1">
        <v>29</v>
      </c>
      <c r="BT35" s="2" t="s">
        <v>32</v>
      </c>
      <c r="BU35" s="5">
        <v>0</v>
      </c>
      <c r="BV35" s="5">
        <f t="shared" si="12"/>
        <v>4218000</v>
      </c>
      <c r="BW35" s="5">
        <f t="shared" si="0"/>
        <v>82000</v>
      </c>
      <c r="BX35" s="5">
        <f t="shared" si="1"/>
        <v>4300000</v>
      </c>
      <c r="BY35" s="9"/>
      <c r="BZ35" s="9"/>
    </row>
    <row r="36" spans="1:78" ht="16.5" hidden="1">
      <c r="A36" s="1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2"/>
        <v>0</v>
      </c>
      <c r="G36" s="9"/>
      <c r="H36" s="1">
        <v>30</v>
      </c>
      <c r="I36" s="2" t="s">
        <v>33</v>
      </c>
      <c r="J36" s="5">
        <v>0</v>
      </c>
      <c r="K36" s="5">
        <v>0</v>
      </c>
      <c r="L36" s="5">
        <v>0</v>
      </c>
      <c r="M36" s="5">
        <f t="shared" si="3"/>
        <v>0</v>
      </c>
      <c r="N36" s="9"/>
      <c r="O36" s="1">
        <v>30</v>
      </c>
      <c r="P36" s="2" t="s">
        <v>33</v>
      </c>
      <c r="Q36" s="5">
        <v>0</v>
      </c>
      <c r="R36" s="5">
        <v>0</v>
      </c>
      <c r="S36" s="5">
        <v>0</v>
      </c>
      <c r="T36" s="5">
        <f t="shared" si="4"/>
        <v>0</v>
      </c>
      <c r="U36" s="9"/>
      <c r="V36" s="1">
        <v>30</v>
      </c>
      <c r="W36" s="2" t="s">
        <v>33</v>
      </c>
      <c r="X36" s="5">
        <v>1</v>
      </c>
      <c r="Y36" s="5">
        <v>50000</v>
      </c>
      <c r="Z36" s="5">
        <v>0</v>
      </c>
      <c r="AA36" s="5">
        <f t="shared" si="5"/>
        <v>50000</v>
      </c>
      <c r="AB36" s="9"/>
      <c r="AC36" s="1">
        <v>30</v>
      </c>
      <c r="AD36" s="2" t="s">
        <v>33</v>
      </c>
      <c r="AE36" s="5">
        <v>401</v>
      </c>
      <c r="AF36" s="5">
        <v>1589400</v>
      </c>
      <c r="AG36" s="5">
        <v>0</v>
      </c>
      <c r="AH36" s="5">
        <f t="shared" si="6"/>
        <v>1589400</v>
      </c>
      <c r="AI36" s="9"/>
      <c r="AJ36" s="1">
        <v>30</v>
      </c>
      <c r="AK36" s="2" t="s">
        <v>33</v>
      </c>
      <c r="AL36" s="5">
        <v>3784</v>
      </c>
      <c r="AM36" s="5">
        <v>4086720</v>
      </c>
      <c r="AN36" s="5">
        <v>0</v>
      </c>
      <c r="AO36" s="5">
        <f t="shared" si="7"/>
        <v>4086720</v>
      </c>
      <c r="AP36" s="9"/>
      <c r="AQ36" s="1">
        <v>30</v>
      </c>
      <c r="AR36" s="2" t="s">
        <v>33</v>
      </c>
      <c r="AS36" s="5">
        <v>20</v>
      </c>
      <c r="AT36" s="5">
        <v>217000</v>
      </c>
      <c r="AU36" s="5">
        <v>0</v>
      </c>
      <c r="AV36" s="5">
        <f t="shared" si="8"/>
        <v>217000</v>
      </c>
      <c r="AW36" s="9"/>
      <c r="AX36" s="1">
        <v>30</v>
      </c>
      <c r="AY36" s="2" t="s">
        <v>33</v>
      </c>
      <c r="AZ36" s="5">
        <v>66</v>
      </c>
      <c r="BA36" s="5">
        <v>39600</v>
      </c>
      <c r="BB36" s="5">
        <v>0</v>
      </c>
      <c r="BC36" s="5">
        <f t="shared" si="9"/>
        <v>39600</v>
      </c>
      <c r="BD36" s="9"/>
      <c r="BE36" s="1">
        <v>30</v>
      </c>
      <c r="BF36" s="2" t="s">
        <v>33</v>
      </c>
      <c r="BG36" s="5">
        <v>0</v>
      </c>
      <c r="BH36" s="5">
        <v>0</v>
      </c>
      <c r="BI36" s="5">
        <v>0</v>
      </c>
      <c r="BJ36" s="5">
        <f t="shared" si="10"/>
        <v>0</v>
      </c>
      <c r="BK36" s="9"/>
      <c r="BL36" s="1">
        <v>30</v>
      </c>
      <c r="BM36" s="2" t="s">
        <v>33</v>
      </c>
      <c r="BN36" s="5">
        <v>0</v>
      </c>
      <c r="BO36" s="5">
        <v>0</v>
      </c>
      <c r="BP36" s="5">
        <v>0</v>
      </c>
      <c r="BQ36" s="5">
        <f t="shared" si="11"/>
        <v>0</v>
      </c>
      <c r="BR36" s="9"/>
      <c r="BS36" s="1">
        <v>30</v>
      </c>
      <c r="BT36" s="2" t="s">
        <v>33</v>
      </c>
      <c r="BU36" s="5">
        <v>0</v>
      </c>
      <c r="BV36" s="5">
        <f t="shared" si="12"/>
        <v>5982720</v>
      </c>
      <c r="BW36" s="5">
        <f t="shared" si="0"/>
        <v>0</v>
      </c>
      <c r="BX36" s="5">
        <f t="shared" si="1"/>
        <v>5982720</v>
      </c>
      <c r="BY36" s="9"/>
      <c r="BZ36" s="9"/>
    </row>
    <row r="37" spans="1:78" s="71" customFormat="1" ht="18.75">
      <c r="A37" s="187">
        <v>31</v>
      </c>
      <c r="B37" s="184" t="s">
        <v>34</v>
      </c>
      <c r="C37" s="185">
        <v>0</v>
      </c>
      <c r="D37" s="185">
        <v>0</v>
      </c>
      <c r="E37" s="185">
        <v>0</v>
      </c>
      <c r="F37" s="185">
        <f t="shared" si="2"/>
        <v>0</v>
      </c>
      <c r="G37" s="186"/>
      <c r="H37" s="187">
        <v>31</v>
      </c>
      <c r="I37" s="184" t="s">
        <v>34</v>
      </c>
      <c r="J37" s="185">
        <v>0</v>
      </c>
      <c r="K37" s="185">
        <v>0</v>
      </c>
      <c r="L37" s="185">
        <v>0</v>
      </c>
      <c r="M37" s="185">
        <f t="shared" si="3"/>
        <v>0</v>
      </c>
      <c r="N37" s="186"/>
      <c r="O37" s="187">
        <v>31</v>
      </c>
      <c r="P37" s="184" t="s">
        <v>34</v>
      </c>
      <c r="Q37" s="185">
        <v>0</v>
      </c>
      <c r="R37" s="185">
        <v>0</v>
      </c>
      <c r="S37" s="185">
        <v>0</v>
      </c>
      <c r="T37" s="185">
        <f t="shared" si="4"/>
        <v>0</v>
      </c>
      <c r="U37" s="186"/>
      <c r="V37" s="187">
        <v>31</v>
      </c>
      <c r="W37" s="184" t="s">
        <v>34</v>
      </c>
      <c r="X37" s="185">
        <v>1</v>
      </c>
      <c r="Y37" s="185">
        <v>50000</v>
      </c>
      <c r="Z37" s="185">
        <v>0</v>
      </c>
      <c r="AA37" s="185">
        <f t="shared" si="5"/>
        <v>50000</v>
      </c>
      <c r="AB37" s="186"/>
      <c r="AC37" s="187">
        <v>31</v>
      </c>
      <c r="AD37" s="184" t="s">
        <v>34</v>
      </c>
      <c r="AE37" s="185">
        <v>842</v>
      </c>
      <c r="AF37" s="185">
        <v>3574800</v>
      </c>
      <c r="AG37" s="185">
        <v>0</v>
      </c>
      <c r="AH37" s="185">
        <f t="shared" si="6"/>
        <v>3574800</v>
      </c>
      <c r="AI37" s="186"/>
      <c r="AJ37" s="187">
        <v>31</v>
      </c>
      <c r="AK37" s="184" t="s">
        <v>34</v>
      </c>
      <c r="AL37" s="185">
        <v>3250</v>
      </c>
      <c r="AM37" s="185">
        <v>3510000</v>
      </c>
      <c r="AN37" s="185">
        <v>0</v>
      </c>
      <c r="AO37" s="185">
        <f t="shared" si="7"/>
        <v>3510000</v>
      </c>
      <c r="AP37" s="186"/>
      <c r="AQ37" s="187">
        <v>31</v>
      </c>
      <c r="AR37" s="184" t="s">
        <v>34</v>
      </c>
      <c r="AS37" s="185">
        <v>20</v>
      </c>
      <c r="AT37" s="185">
        <v>235000</v>
      </c>
      <c r="AU37" s="185">
        <v>0</v>
      </c>
      <c r="AV37" s="185">
        <f t="shared" si="8"/>
        <v>235000</v>
      </c>
      <c r="AW37" s="186"/>
      <c r="AX37" s="187">
        <v>31</v>
      </c>
      <c r="AY37" s="184" t="s">
        <v>34</v>
      </c>
      <c r="AZ37" s="185">
        <v>63</v>
      </c>
      <c r="BA37" s="185">
        <v>137800</v>
      </c>
      <c r="BB37" s="185">
        <v>0</v>
      </c>
      <c r="BC37" s="185">
        <f t="shared" si="9"/>
        <v>137800</v>
      </c>
      <c r="BD37" s="186"/>
      <c r="BE37" s="187">
        <v>31</v>
      </c>
      <c r="BF37" s="184" t="s">
        <v>34</v>
      </c>
      <c r="BG37" s="185">
        <v>0</v>
      </c>
      <c r="BH37" s="185">
        <v>0</v>
      </c>
      <c r="BI37" s="185">
        <v>0</v>
      </c>
      <c r="BJ37" s="185">
        <f t="shared" si="10"/>
        <v>0</v>
      </c>
      <c r="BK37" s="186"/>
      <c r="BL37" s="187">
        <v>31</v>
      </c>
      <c r="BM37" s="184" t="s">
        <v>34</v>
      </c>
      <c r="BN37" s="185">
        <v>0</v>
      </c>
      <c r="BO37" s="185">
        <v>0</v>
      </c>
      <c r="BP37" s="185">
        <v>0</v>
      </c>
      <c r="BQ37" s="185">
        <f t="shared" si="11"/>
        <v>0</v>
      </c>
      <c r="BR37" s="186"/>
      <c r="BS37" s="187">
        <v>31</v>
      </c>
      <c r="BT37" s="184" t="s">
        <v>34</v>
      </c>
      <c r="BU37" s="185">
        <v>0</v>
      </c>
      <c r="BV37" s="185">
        <f t="shared" si="12"/>
        <v>7507600</v>
      </c>
      <c r="BW37" s="185">
        <f t="shared" si="0"/>
        <v>0</v>
      </c>
      <c r="BX37" s="185">
        <f t="shared" si="1"/>
        <v>7507600</v>
      </c>
      <c r="BY37" s="70"/>
      <c r="BZ37" s="70"/>
    </row>
    <row r="38" spans="1:78" ht="15.75" hidden="1">
      <c r="A38" s="192">
        <v>32</v>
      </c>
      <c r="B38" s="189" t="s">
        <v>35</v>
      </c>
      <c r="C38" s="190">
        <v>0</v>
      </c>
      <c r="D38" s="190">
        <v>0</v>
      </c>
      <c r="E38" s="190">
        <v>0</v>
      </c>
      <c r="F38" s="190">
        <f t="shared" si="2"/>
        <v>0</v>
      </c>
      <c r="G38" s="191"/>
      <c r="H38" s="192">
        <v>32</v>
      </c>
      <c r="I38" s="189" t="s">
        <v>35</v>
      </c>
      <c r="J38" s="190">
        <v>0</v>
      </c>
      <c r="K38" s="190">
        <v>0</v>
      </c>
      <c r="L38" s="190">
        <v>0</v>
      </c>
      <c r="M38" s="190">
        <f t="shared" si="3"/>
        <v>0</v>
      </c>
      <c r="N38" s="191"/>
      <c r="O38" s="192">
        <v>32</v>
      </c>
      <c r="P38" s="189" t="s">
        <v>35</v>
      </c>
      <c r="Q38" s="190">
        <v>0</v>
      </c>
      <c r="R38" s="190">
        <v>0</v>
      </c>
      <c r="S38" s="190">
        <v>0</v>
      </c>
      <c r="T38" s="190">
        <f t="shared" si="4"/>
        <v>0</v>
      </c>
      <c r="U38" s="191"/>
      <c r="V38" s="192">
        <v>32</v>
      </c>
      <c r="W38" s="189" t="s">
        <v>35</v>
      </c>
      <c r="X38" s="190">
        <v>1</v>
      </c>
      <c r="Y38" s="190">
        <v>50000</v>
      </c>
      <c r="Z38" s="190">
        <v>0</v>
      </c>
      <c r="AA38" s="190">
        <f t="shared" si="5"/>
        <v>50000</v>
      </c>
      <c r="AB38" s="191"/>
      <c r="AC38" s="192">
        <v>32</v>
      </c>
      <c r="AD38" s="189" t="s">
        <v>35</v>
      </c>
      <c r="AE38" s="190">
        <v>168</v>
      </c>
      <c r="AF38" s="190">
        <v>403200</v>
      </c>
      <c r="AG38" s="190">
        <v>0</v>
      </c>
      <c r="AH38" s="190">
        <f t="shared" si="6"/>
        <v>403200</v>
      </c>
      <c r="AI38" s="191"/>
      <c r="AJ38" s="192">
        <v>32</v>
      </c>
      <c r="AK38" s="189" t="s">
        <v>35</v>
      </c>
      <c r="AL38" s="190">
        <v>525</v>
      </c>
      <c r="AM38" s="190">
        <v>567000</v>
      </c>
      <c r="AN38" s="190">
        <v>0</v>
      </c>
      <c r="AO38" s="190">
        <f t="shared" si="7"/>
        <v>567000</v>
      </c>
      <c r="AP38" s="191"/>
      <c r="AQ38" s="192">
        <v>32</v>
      </c>
      <c r="AR38" s="189" t="s">
        <v>35</v>
      </c>
      <c r="AS38" s="190">
        <v>5</v>
      </c>
      <c r="AT38" s="190">
        <v>109000</v>
      </c>
      <c r="AU38" s="190">
        <v>0</v>
      </c>
      <c r="AV38" s="190">
        <f t="shared" si="8"/>
        <v>109000</v>
      </c>
      <c r="AW38" s="191"/>
      <c r="AX38" s="192">
        <v>32</v>
      </c>
      <c r="AY38" s="189" t="s">
        <v>35</v>
      </c>
      <c r="AZ38" s="190">
        <v>33</v>
      </c>
      <c r="BA38" s="190">
        <v>19800</v>
      </c>
      <c r="BB38" s="190">
        <v>0</v>
      </c>
      <c r="BC38" s="190">
        <f t="shared" si="9"/>
        <v>19800</v>
      </c>
      <c r="BD38" s="191"/>
      <c r="BE38" s="192">
        <v>32</v>
      </c>
      <c r="BF38" s="189" t="s">
        <v>35</v>
      </c>
      <c r="BG38" s="190">
        <v>0</v>
      </c>
      <c r="BH38" s="190">
        <v>0</v>
      </c>
      <c r="BI38" s="190">
        <v>0</v>
      </c>
      <c r="BJ38" s="190">
        <f t="shared" si="10"/>
        <v>0</v>
      </c>
      <c r="BK38" s="191"/>
      <c r="BL38" s="192">
        <v>32</v>
      </c>
      <c r="BM38" s="189" t="s">
        <v>35</v>
      </c>
      <c r="BN38" s="190">
        <v>0</v>
      </c>
      <c r="BO38" s="190">
        <v>0</v>
      </c>
      <c r="BP38" s="190">
        <v>0</v>
      </c>
      <c r="BQ38" s="190">
        <f t="shared" si="11"/>
        <v>0</v>
      </c>
      <c r="BR38" s="191"/>
      <c r="BS38" s="192">
        <v>32</v>
      </c>
      <c r="BT38" s="189" t="s">
        <v>35</v>
      </c>
      <c r="BU38" s="190">
        <v>0</v>
      </c>
      <c r="BV38" s="190">
        <f t="shared" si="12"/>
        <v>1149000</v>
      </c>
      <c r="BW38" s="190">
        <f t="shared" si="0"/>
        <v>0</v>
      </c>
      <c r="BX38" s="190">
        <f t="shared" si="1"/>
        <v>1149000</v>
      </c>
      <c r="BY38" s="9"/>
      <c r="BZ38" s="9"/>
    </row>
    <row r="39" spans="1:78" ht="15.75" hidden="1">
      <c r="A39" s="192">
        <v>33</v>
      </c>
      <c r="B39" s="189" t="s">
        <v>36</v>
      </c>
      <c r="C39" s="190">
        <v>0</v>
      </c>
      <c r="D39" s="190">
        <v>0</v>
      </c>
      <c r="E39" s="190">
        <v>0</v>
      </c>
      <c r="F39" s="190">
        <f t="shared" si="2"/>
        <v>0</v>
      </c>
      <c r="G39" s="191"/>
      <c r="H39" s="192">
        <v>33</v>
      </c>
      <c r="I39" s="189" t="s">
        <v>36</v>
      </c>
      <c r="J39" s="190">
        <v>0</v>
      </c>
      <c r="K39" s="190">
        <v>0</v>
      </c>
      <c r="L39" s="190">
        <v>0</v>
      </c>
      <c r="M39" s="190">
        <f t="shared" si="3"/>
        <v>0</v>
      </c>
      <c r="N39" s="191"/>
      <c r="O39" s="192">
        <v>33</v>
      </c>
      <c r="P39" s="189" t="s">
        <v>36</v>
      </c>
      <c r="Q39" s="190">
        <v>0</v>
      </c>
      <c r="R39" s="190">
        <v>0</v>
      </c>
      <c r="S39" s="190">
        <v>0</v>
      </c>
      <c r="T39" s="190">
        <f t="shared" si="4"/>
        <v>0</v>
      </c>
      <c r="U39" s="191"/>
      <c r="V39" s="192">
        <v>33</v>
      </c>
      <c r="W39" s="189" t="s">
        <v>36</v>
      </c>
      <c r="X39" s="190">
        <v>1</v>
      </c>
      <c r="Y39" s="190">
        <v>50000</v>
      </c>
      <c r="Z39" s="190">
        <v>0</v>
      </c>
      <c r="AA39" s="190">
        <f t="shared" si="5"/>
        <v>50000</v>
      </c>
      <c r="AB39" s="191"/>
      <c r="AC39" s="192">
        <v>33</v>
      </c>
      <c r="AD39" s="189" t="s">
        <v>36</v>
      </c>
      <c r="AE39" s="190">
        <v>150</v>
      </c>
      <c r="AF39" s="190">
        <v>510000</v>
      </c>
      <c r="AG39" s="190">
        <v>0</v>
      </c>
      <c r="AH39" s="190">
        <f t="shared" si="6"/>
        <v>510000</v>
      </c>
      <c r="AI39" s="191"/>
      <c r="AJ39" s="192">
        <v>33</v>
      </c>
      <c r="AK39" s="189" t="s">
        <v>36</v>
      </c>
      <c r="AL39" s="190">
        <v>772</v>
      </c>
      <c r="AM39" s="190">
        <v>833760</v>
      </c>
      <c r="AN39" s="190">
        <v>0</v>
      </c>
      <c r="AO39" s="190">
        <f t="shared" si="7"/>
        <v>833760</v>
      </c>
      <c r="AP39" s="191"/>
      <c r="AQ39" s="192">
        <v>33</v>
      </c>
      <c r="AR39" s="189" t="s">
        <v>36</v>
      </c>
      <c r="AS39" s="190">
        <v>5</v>
      </c>
      <c r="AT39" s="190">
        <v>109000</v>
      </c>
      <c r="AU39" s="190">
        <v>0</v>
      </c>
      <c r="AV39" s="190">
        <f t="shared" si="8"/>
        <v>109000</v>
      </c>
      <c r="AW39" s="191"/>
      <c r="AX39" s="192">
        <v>33</v>
      </c>
      <c r="AY39" s="189" t="s">
        <v>36</v>
      </c>
      <c r="AZ39" s="190">
        <v>23</v>
      </c>
      <c r="BA39" s="190">
        <v>13800</v>
      </c>
      <c r="BB39" s="190">
        <v>0</v>
      </c>
      <c r="BC39" s="190">
        <f t="shared" si="9"/>
        <v>13800</v>
      </c>
      <c r="BD39" s="191"/>
      <c r="BE39" s="192">
        <v>33</v>
      </c>
      <c r="BF39" s="189" t="s">
        <v>36</v>
      </c>
      <c r="BG39" s="190">
        <v>0</v>
      </c>
      <c r="BH39" s="190">
        <v>0</v>
      </c>
      <c r="BI39" s="190">
        <v>0</v>
      </c>
      <c r="BJ39" s="190">
        <f t="shared" si="10"/>
        <v>0</v>
      </c>
      <c r="BK39" s="191"/>
      <c r="BL39" s="192">
        <v>33</v>
      </c>
      <c r="BM39" s="189" t="s">
        <v>36</v>
      </c>
      <c r="BN39" s="190">
        <v>0</v>
      </c>
      <c r="BO39" s="190">
        <v>0</v>
      </c>
      <c r="BP39" s="190">
        <v>0</v>
      </c>
      <c r="BQ39" s="190">
        <f t="shared" si="11"/>
        <v>0</v>
      </c>
      <c r="BR39" s="191"/>
      <c r="BS39" s="192">
        <v>33</v>
      </c>
      <c r="BT39" s="189" t="s">
        <v>36</v>
      </c>
      <c r="BU39" s="190">
        <v>0</v>
      </c>
      <c r="BV39" s="190">
        <f t="shared" si="12"/>
        <v>1516560</v>
      </c>
      <c r="BW39" s="190">
        <f t="shared" si="0"/>
        <v>0</v>
      </c>
      <c r="BX39" s="190">
        <f t="shared" si="1"/>
        <v>1516560</v>
      </c>
      <c r="BY39" s="9"/>
      <c r="BZ39" s="9"/>
    </row>
    <row r="40" spans="1:78" ht="15.75" hidden="1">
      <c r="A40" s="192">
        <v>34</v>
      </c>
      <c r="B40" s="189" t="s">
        <v>37</v>
      </c>
      <c r="C40" s="190">
        <v>0</v>
      </c>
      <c r="D40" s="190">
        <v>0</v>
      </c>
      <c r="E40" s="190">
        <v>0</v>
      </c>
      <c r="F40" s="190">
        <f t="shared" si="2"/>
        <v>0</v>
      </c>
      <c r="G40" s="191"/>
      <c r="H40" s="192">
        <v>34</v>
      </c>
      <c r="I40" s="189" t="s">
        <v>37</v>
      </c>
      <c r="J40" s="190">
        <v>0</v>
      </c>
      <c r="K40" s="190">
        <v>0</v>
      </c>
      <c r="L40" s="190">
        <v>0</v>
      </c>
      <c r="M40" s="190">
        <f t="shared" si="3"/>
        <v>0</v>
      </c>
      <c r="N40" s="191"/>
      <c r="O40" s="192">
        <v>34</v>
      </c>
      <c r="P40" s="189" t="s">
        <v>37</v>
      </c>
      <c r="Q40" s="190">
        <v>0</v>
      </c>
      <c r="R40" s="190">
        <v>0</v>
      </c>
      <c r="S40" s="190">
        <v>0</v>
      </c>
      <c r="T40" s="190">
        <f t="shared" si="4"/>
        <v>0</v>
      </c>
      <c r="U40" s="191"/>
      <c r="V40" s="192">
        <v>34</v>
      </c>
      <c r="W40" s="189" t="s">
        <v>37</v>
      </c>
      <c r="X40" s="190">
        <v>1</v>
      </c>
      <c r="Y40" s="190">
        <v>50000</v>
      </c>
      <c r="Z40" s="190">
        <v>0</v>
      </c>
      <c r="AA40" s="190">
        <f t="shared" si="5"/>
        <v>50000</v>
      </c>
      <c r="AB40" s="191"/>
      <c r="AC40" s="192">
        <v>34</v>
      </c>
      <c r="AD40" s="189" t="s">
        <v>37</v>
      </c>
      <c r="AE40" s="190">
        <v>518</v>
      </c>
      <c r="AF40" s="190">
        <v>1393200</v>
      </c>
      <c r="AG40" s="190">
        <v>0</v>
      </c>
      <c r="AH40" s="190">
        <f t="shared" si="6"/>
        <v>1393200</v>
      </c>
      <c r="AI40" s="191"/>
      <c r="AJ40" s="192">
        <v>34</v>
      </c>
      <c r="AK40" s="189" t="s">
        <v>37</v>
      </c>
      <c r="AL40" s="190">
        <v>2354</v>
      </c>
      <c r="AM40" s="190">
        <v>2542320</v>
      </c>
      <c r="AN40" s="190">
        <v>0</v>
      </c>
      <c r="AO40" s="190">
        <f t="shared" si="7"/>
        <v>2542320</v>
      </c>
      <c r="AP40" s="191"/>
      <c r="AQ40" s="192">
        <v>34</v>
      </c>
      <c r="AR40" s="189" t="s">
        <v>37</v>
      </c>
      <c r="AS40" s="190">
        <v>17</v>
      </c>
      <c r="AT40" s="190">
        <v>195400</v>
      </c>
      <c r="AU40" s="190">
        <v>0</v>
      </c>
      <c r="AV40" s="190">
        <f t="shared" si="8"/>
        <v>195400</v>
      </c>
      <c r="AW40" s="191"/>
      <c r="AX40" s="192">
        <v>34</v>
      </c>
      <c r="AY40" s="189" t="s">
        <v>37</v>
      </c>
      <c r="AZ40" s="190">
        <v>61</v>
      </c>
      <c r="BA40" s="190">
        <v>36600</v>
      </c>
      <c r="BB40" s="190">
        <v>0</v>
      </c>
      <c r="BC40" s="190">
        <f t="shared" si="9"/>
        <v>36600</v>
      </c>
      <c r="BD40" s="191"/>
      <c r="BE40" s="192">
        <v>34</v>
      </c>
      <c r="BF40" s="189" t="s">
        <v>37</v>
      </c>
      <c r="BG40" s="190">
        <v>0</v>
      </c>
      <c r="BH40" s="190">
        <v>0</v>
      </c>
      <c r="BI40" s="190">
        <v>0</v>
      </c>
      <c r="BJ40" s="190">
        <f t="shared" si="10"/>
        <v>0</v>
      </c>
      <c r="BK40" s="191"/>
      <c r="BL40" s="192">
        <v>34</v>
      </c>
      <c r="BM40" s="189" t="s">
        <v>37</v>
      </c>
      <c r="BN40" s="190">
        <v>0</v>
      </c>
      <c r="BO40" s="190">
        <v>0</v>
      </c>
      <c r="BP40" s="190">
        <v>0</v>
      </c>
      <c r="BQ40" s="190">
        <f t="shared" si="11"/>
        <v>0</v>
      </c>
      <c r="BR40" s="191"/>
      <c r="BS40" s="192">
        <v>34</v>
      </c>
      <c r="BT40" s="189" t="s">
        <v>37</v>
      </c>
      <c r="BU40" s="190">
        <v>0</v>
      </c>
      <c r="BV40" s="190">
        <f t="shared" si="12"/>
        <v>4217520</v>
      </c>
      <c r="BW40" s="190">
        <f t="shared" si="0"/>
        <v>0</v>
      </c>
      <c r="BX40" s="190">
        <f t="shared" si="1"/>
        <v>4217520</v>
      </c>
      <c r="BY40" s="9"/>
      <c r="BZ40" s="9"/>
    </row>
    <row r="41" spans="1:78" ht="15.75" hidden="1">
      <c r="A41" s="192">
        <v>35</v>
      </c>
      <c r="B41" s="189" t="s">
        <v>38</v>
      </c>
      <c r="C41" s="190">
        <v>0</v>
      </c>
      <c r="D41" s="190">
        <v>0</v>
      </c>
      <c r="E41" s="190">
        <v>0</v>
      </c>
      <c r="F41" s="190">
        <f t="shared" si="2"/>
        <v>0</v>
      </c>
      <c r="G41" s="191"/>
      <c r="H41" s="192">
        <v>35</v>
      </c>
      <c r="I41" s="189" t="s">
        <v>38</v>
      </c>
      <c r="J41" s="190">
        <v>0</v>
      </c>
      <c r="K41" s="190">
        <v>0</v>
      </c>
      <c r="L41" s="190">
        <v>0</v>
      </c>
      <c r="M41" s="190">
        <f t="shared" si="3"/>
        <v>0</v>
      </c>
      <c r="N41" s="191"/>
      <c r="O41" s="192">
        <v>35</v>
      </c>
      <c r="P41" s="189" t="s">
        <v>38</v>
      </c>
      <c r="Q41" s="190">
        <v>0</v>
      </c>
      <c r="R41" s="190">
        <v>0</v>
      </c>
      <c r="S41" s="190">
        <v>0</v>
      </c>
      <c r="T41" s="190">
        <f t="shared" si="4"/>
        <v>0</v>
      </c>
      <c r="U41" s="191"/>
      <c r="V41" s="192">
        <v>35</v>
      </c>
      <c r="W41" s="189" t="s">
        <v>38</v>
      </c>
      <c r="X41" s="190">
        <v>1</v>
      </c>
      <c r="Y41" s="190">
        <v>50000</v>
      </c>
      <c r="Z41" s="190">
        <v>0</v>
      </c>
      <c r="AA41" s="190">
        <f t="shared" si="5"/>
        <v>50000</v>
      </c>
      <c r="AB41" s="191"/>
      <c r="AC41" s="192">
        <v>35</v>
      </c>
      <c r="AD41" s="189" t="s">
        <v>38</v>
      </c>
      <c r="AE41" s="190">
        <v>26</v>
      </c>
      <c r="AF41" s="190">
        <v>62400</v>
      </c>
      <c r="AG41" s="190">
        <v>0</v>
      </c>
      <c r="AH41" s="190">
        <f t="shared" si="6"/>
        <v>62400</v>
      </c>
      <c r="AI41" s="191"/>
      <c r="AJ41" s="192">
        <v>35</v>
      </c>
      <c r="AK41" s="189" t="s">
        <v>38</v>
      </c>
      <c r="AL41" s="190">
        <v>3597</v>
      </c>
      <c r="AM41" s="190">
        <v>3884760</v>
      </c>
      <c r="AN41" s="190">
        <v>0</v>
      </c>
      <c r="AO41" s="190">
        <f t="shared" si="7"/>
        <v>3884760</v>
      </c>
      <c r="AP41" s="191"/>
      <c r="AQ41" s="192">
        <v>35</v>
      </c>
      <c r="AR41" s="189" t="s">
        <v>38</v>
      </c>
      <c r="AS41" s="190">
        <v>19</v>
      </c>
      <c r="AT41" s="190">
        <v>212800</v>
      </c>
      <c r="AU41" s="190">
        <v>0</v>
      </c>
      <c r="AV41" s="190">
        <f t="shared" si="8"/>
        <v>212800</v>
      </c>
      <c r="AW41" s="191"/>
      <c r="AX41" s="192">
        <v>35</v>
      </c>
      <c r="AY41" s="189" t="s">
        <v>38</v>
      </c>
      <c r="AZ41" s="190">
        <v>51</v>
      </c>
      <c r="BA41" s="190">
        <v>30600</v>
      </c>
      <c r="BB41" s="190">
        <v>0</v>
      </c>
      <c r="BC41" s="190">
        <f t="shared" si="9"/>
        <v>30600</v>
      </c>
      <c r="BD41" s="191"/>
      <c r="BE41" s="192">
        <v>35</v>
      </c>
      <c r="BF41" s="189" t="s">
        <v>38</v>
      </c>
      <c r="BG41" s="190">
        <v>0</v>
      </c>
      <c r="BH41" s="190">
        <v>0</v>
      </c>
      <c r="BI41" s="190">
        <v>0</v>
      </c>
      <c r="BJ41" s="190">
        <f t="shared" si="10"/>
        <v>0</v>
      </c>
      <c r="BK41" s="191"/>
      <c r="BL41" s="192">
        <v>35</v>
      </c>
      <c r="BM41" s="189" t="s">
        <v>38</v>
      </c>
      <c r="BN41" s="190">
        <v>0</v>
      </c>
      <c r="BO41" s="190">
        <v>0</v>
      </c>
      <c r="BP41" s="190">
        <v>0</v>
      </c>
      <c r="BQ41" s="190">
        <f t="shared" si="11"/>
        <v>0</v>
      </c>
      <c r="BR41" s="191"/>
      <c r="BS41" s="192">
        <v>35</v>
      </c>
      <c r="BT41" s="189" t="s">
        <v>38</v>
      </c>
      <c r="BU41" s="190">
        <v>0</v>
      </c>
      <c r="BV41" s="190">
        <f t="shared" si="12"/>
        <v>4240560</v>
      </c>
      <c r="BW41" s="190">
        <f t="shared" si="0"/>
        <v>0</v>
      </c>
      <c r="BX41" s="190">
        <f t="shared" si="1"/>
        <v>4240560</v>
      </c>
      <c r="BY41" s="9"/>
      <c r="BZ41" s="9"/>
    </row>
    <row r="42" spans="1:78" ht="15.75" hidden="1">
      <c r="A42" s="192">
        <v>36</v>
      </c>
      <c r="B42" s="189" t="s">
        <v>39</v>
      </c>
      <c r="C42" s="190">
        <v>0</v>
      </c>
      <c r="D42" s="190">
        <v>0</v>
      </c>
      <c r="E42" s="190">
        <v>0</v>
      </c>
      <c r="F42" s="190">
        <f t="shared" si="2"/>
        <v>0</v>
      </c>
      <c r="G42" s="191"/>
      <c r="H42" s="192">
        <v>36</v>
      </c>
      <c r="I42" s="189" t="s">
        <v>39</v>
      </c>
      <c r="J42" s="190">
        <v>0</v>
      </c>
      <c r="K42" s="190">
        <v>0</v>
      </c>
      <c r="L42" s="190">
        <v>0</v>
      </c>
      <c r="M42" s="190">
        <f t="shared" si="3"/>
        <v>0</v>
      </c>
      <c r="N42" s="191"/>
      <c r="O42" s="192">
        <v>36</v>
      </c>
      <c r="P42" s="189" t="s">
        <v>39</v>
      </c>
      <c r="Q42" s="190">
        <v>0</v>
      </c>
      <c r="R42" s="190">
        <v>0</v>
      </c>
      <c r="S42" s="190">
        <v>0</v>
      </c>
      <c r="T42" s="190">
        <f t="shared" si="4"/>
        <v>0</v>
      </c>
      <c r="U42" s="191"/>
      <c r="V42" s="192">
        <v>36</v>
      </c>
      <c r="W42" s="189" t="s">
        <v>39</v>
      </c>
      <c r="X42" s="190">
        <v>1</v>
      </c>
      <c r="Y42" s="190">
        <v>50000</v>
      </c>
      <c r="Z42" s="190">
        <v>0</v>
      </c>
      <c r="AA42" s="190">
        <f t="shared" si="5"/>
        <v>50000</v>
      </c>
      <c r="AB42" s="191"/>
      <c r="AC42" s="192">
        <v>36</v>
      </c>
      <c r="AD42" s="189" t="s">
        <v>39</v>
      </c>
      <c r="AE42" s="190">
        <v>1628</v>
      </c>
      <c r="AF42" s="190">
        <v>4207200</v>
      </c>
      <c r="AG42" s="190">
        <v>0</v>
      </c>
      <c r="AH42" s="190">
        <f t="shared" si="6"/>
        <v>4207200</v>
      </c>
      <c r="AI42" s="191"/>
      <c r="AJ42" s="192">
        <v>36</v>
      </c>
      <c r="AK42" s="189" t="s">
        <v>39</v>
      </c>
      <c r="AL42" s="190">
        <v>1010</v>
      </c>
      <c r="AM42" s="190">
        <v>1090800</v>
      </c>
      <c r="AN42" s="190">
        <v>0</v>
      </c>
      <c r="AO42" s="190">
        <f t="shared" si="7"/>
        <v>1090800</v>
      </c>
      <c r="AP42" s="191"/>
      <c r="AQ42" s="192">
        <v>36</v>
      </c>
      <c r="AR42" s="189" t="s">
        <v>39</v>
      </c>
      <c r="AS42" s="190">
        <v>11</v>
      </c>
      <c r="AT42" s="190">
        <v>158200</v>
      </c>
      <c r="AU42" s="190">
        <v>0</v>
      </c>
      <c r="AV42" s="190">
        <f t="shared" si="8"/>
        <v>158200</v>
      </c>
      <c r="AW42" s="191"/>
      <c r="AX42" s="192">
        <v>36</v>
      </c>
      <c r="AY42" s="189" t="s">
        <v>39</v>
      </c>
      <c r="AZ42" s="190">
        <v>35</v>
      </c>
      <c r="BA42" s="190">
        <v>21000</v>
      </c>
      <c r="BB42" s="190">
        <v>0</v>
      </c>
      <c r="BC42" s="190">
        <f t="shared" si="9"/>
        <v>21000</v>
      </c>
      <c r="BD42" s="191"/>
      <c r="BE42" s="192">
        <v>36</v>
      </c>
      <c r="BF42" s="189" t="s">
        <v>39</v>
      </c>
      <c r="BG42" s="190">
        <v>0</v>
      </c>
      <c r="BH42" s="190">
        <v>0</v>
      </c>
      <c r="BI42" s="190">
        <v>0</v>
      </c>
      <c r="BJ42" s="190">
        <f t="shared" si="10"/>
        <v>0</v>
      </c>
      <c r="BK42" s="191"/>
      <c r="BL42" s="192">
        <v>36</v>
      </c>
      <c r="BM42" s="189" t="s">
        <v>39</v>
      </c>
      <c r="BN42" s="190">
        <v>0</v>
      </c>
      <c r="BO42" s="190">
        <v>0</v>
      </c>
      <c r="BP42" s="190">
        <v>0</v>
      </c>
      <c r="BQ42" s="190">
        <f t="shared" si="11"/>
        <v>0</v>
      </c>
      <c r="BR42" s="191"/>
      <c r="BS42" s="192">
        <v>36</v>
      </c>
      <c r="BT42" s="189" t="s">
        <v>39</v>
      </c>
      <c r="BU42" s="190">
        <v>0</v>
      </c>
      <c r="BV42" s="190">
        <f t="shared" si="12"/>
        <v>5527200</v>
      </c>
      <c r="BW42" s="190">
        <f t="shared" si="0"/>
        <v>0</v>
      </c>
      <c r="BX42" s="190">
        <f t="shared" si="1"/>
        <v>5527200</v>
      </c>
      <c r="BY42" s="9"/>
      <c r="BZ42" s="9"/>
    </row>
    <row r="43" spans="1:78" ht="15.75" hidden="1">
      <c r="A43" s="192">
        <v>37</v>
      </c>
      <c r="B43" s="189" t="s">
        <v>40</v>
      </c>
      <c r="C43" s="190">
        <v>0</v>
      </c>
      <c r="D43" s="190">
        <v>0</v>
      </c>
      <c r="E43" s="190">
        <v>0</v>
      </c>
      <c r="F43" s="190">
        <f t="shared" si="2"/>
        <v>0</v>
      </c>
      <c r="G43" s="191"/>
      <c r="H43" s="192">
        <v>37</v>
      </c>
      <c r="I43" s="189" t="s">
        <v>40</v>
      </c>
      <c r="J43" s="190">
        <v>0</v>
      </c>
      <c r="K43" s="190">
        <v>0</v>
      </c>
      <c r="L43" s="190">
        <v>0</v>
      </c>
      <c r="M43" s="190">
        <f t="shared" si="3"/>
        <v>0</v>
      </c>
      <c r="N43" s="191"/>
      <c r="O43" s="192">
        <v>37</v>
      </c>
      <c r="P43" s="189" t="s">
        <v>40</v>
      </c>
      <c r="Q43" s="190">
        <v>0</v>
      </c>
      <c r="R43" s="190">
        <v>0</v>
      </c>
      <c r="S43" s="190">
        <v>0</v>
      </c>
      <c r="T43" s="190">
        <f t="shared" si="4"/>
        <v>0</v>
      </c>
      <c r="U43" s="191"/>
      <c r="V43" s="192">
        <v>37</v>
      </c>
      <c r="W43" s="189" t="s">
        <v>40</v>
      </c>
      <c r="X43" s="190">
        <v>1</v>
      </c>
      <c r="Y43" s="190">
        <v>50000</v>
      </c>
      <c r="Z43" s="190">
        <v>0</v>
      </c>
      <c r="AA43" s="190">
        <f t="shared" si="5"/>
        <v>50000</v>
      </c>
      <c r="AB43" s="191"/>
      <c r="AC43" s="192">
        <v>37</v>
      </c>
      <c r="AD43" s="189" t="s">
        <v>40</v>
      </c>
      <c r="AE43" s="190">
        <v>386</v>
      </c>
      <c r="AF43" s="190">
        <v>1559400</v>
      </c>
      <c r="AG43" s="190">
        <v>0</v>
      </c>
      <c r="AH43" s="190">
        <f t="shared" si="6"/>
        <v>1559400</v>
      </c>
      <c r="AI43" s="191"/>
      <c r="AJ43" s="192">
        <v>37</v>
      </c>
      <c r="AK43" s="189" t="s">
        <v>40</v>
      </c>
      <c r="AL43" s="190">
        <v>3421</v>
      </c>
      <c r="AM43" s="190">
        <v>3694680</v>
      </c>
      <c r="AN43" s="190">
        <v>0</v>
      </c>
      <c r="AO43" s="190">
        <f t="shared" si="7"/>
        <v>3694680</v>
      </c>
      <c r="AP43" s="191"/>
      <c r="AQ43" s="192">
        <v>37</v>
      </c>
      <c r="AR43" s="189" t="s">
        <v>40</v>
      </c>
      <c r="AS43" s="190">
        <v>16</v>
      </c>
      <c r="AT43" s="190">
        <v>185200</v>
      </c>
      <c r="AU43" s="190">
        <v>0</v>
      </c>
      <c r="AV43" s="190">
        <f t="shared" si="8"/>
        <v>185200</v>
      </c>
      <c r="AW43" s="191"/>
      <c r="AX43" s="192">
        <v>37</v>
      </c>
      <c r="AY43" s="189" t="s">
        <v>40</v>
      </c>
      <c r="AZ43" s="190">
        <v>68</v>
      </c>
      <c r="BA43" s="190">
        <v>40800</v>
      </c>
      <c r="BB43" s="190">
        <v>0</v>
      </c>
      <c r="BC43" s="190">
        <f t="shared" si="9"/>
        <v>40800</v>
      </c>
      <c r="BD43" s="191"/>
      <c r="BE43" s="192">
        <v>37</v>
      </c>
      <c r="BF43" s="189" t="s">
        <v>40</v>
      </c>
      <c r="BG43" s="190">
        <v>0</v>
      </c>
      <c r="BH43" s="190">
        <v>0</v>
      </c>
      <c r="BI43" s="190">
        <v>0</v>
      </c>
      <c r="BJ43" s="190">
        <f t="shared" si="10"/>
        <v>0</v>
      </c>
      <c r="BK43" s="191"/>
      <c r="BL43" s="192">
        <v>37</v>
      </c>
      <c r="BM43" s="189" t="s">
        <v>40</v>
      </c>
      <c r="BN43" s="190">
        <v>0</v>
      </c>
      <c r="BO43" s="190">
        <v>0</v>
      </c>
      <c r="BP43" s="190">
        <v>0</v>
      </c>
      <c r="BQ43" s="190">
        <f t="shared" si="11"/>
        <v>0</v>
      </c>
      <c r="BR43" s="191"/>
      <c r="BS43" s="192">
        <v>37</v>
      </c>
      <c r="BT43" s="189" t="s">
        <v>40</v>
      </c>
      <c r="BU43" s="190">
        <v>0</v>
      </c>
      <c r="BV43" s="190">
        <f t="shared" si="12"/>
        <v>5530080</v>
      </c>
      <c r="BW43" s="190">
        <f t="shared" si="0"/>
        <v>0</v>
      </c>
      <c r="BX43" s="190">
        <f t="shared" si="1"/>
        <v>5530080</v>
      </c>
      <c r="BY43" s="9"/>
      <c r="BZ43" s="9"/>
    </row>
    <row r="44" spans="1:78" ht="15.75" hidden="1">
      <c r="A44" s="192">
        <v>38</v>
      </c>
      <c r="B44" s="189" t="s">
        <v>41</v>
      </c>
      <c r="C44" s="190">
        <v>0</v>
      </c>
      <c r="D44" s="190">
        <v>0</v>
      </c>
      <c r="E44" s="190">
        <v>0</v>
      </c>
      <c r="F44" s="190">
        <f t="shared" si="2"/>
        <v>0</v>
      </c>
      <c r="G44" s="191"/>
      <c r="H44" s="192">
        <v>38</v>
      </c>
      <c r="I44" s="189" t="s">
        <v>41</v>
      </c>
      <c r="J44" s="190">
        <v>0</v>
      </c>
      <c r="K44" s="190">
        <v>0</v>
      </c>
      <c r="L44" s="190">
        <v>0</v>
      </c>
      <c r="M44" s="190">
        <f t="shared" si="3"/>
        <v>0</v>
      </c>
      <c r="N44" s="191"/>
      <c r="O44" s="192">
        <v>38</v>
      </c>
      <c r="P44" s="189" t="s">
        <v>41</v>
      </c>
      <c r="Q44" s="190">
        <v>0</v>
      </c>
      <c r="R44" s="190">
        <v>0</v>
      </c>
      <c r="S44" s="190">
        <v>0</v>
      </c>
      <c r="T44" s="190">
        <f t="shared" si="4"/>
        <v>0</v>
      </c>
      <c r="U44" s="191"/>
      <c r="V44" s="192">
        <v>38</v>
      </c>
      <c r="W44" s="189" t="s">
        <v>41</v>
      </c>
      <c r="X44" s="190">
        <v>1</v>
      </c>
      <c r="Y44" s="190">
        <v>50000</v>
      </c>
      <c r="Z44" s="190">
        <v>0</v>
      </c>
      <c r="AA44" s="190">
        <f t="shared" si="5"/>
        <v>50000</v>
      </c>
      <c r="AB44" s="191"/>
      <c r="AC44" s="192">
        <v>38</v>
      </c>
      <c r="AD44" s="189" t="s">
        <v>41</v>
      </c>
      <c r="AE44" s="190">
        <v>947</v>
      </c>
      <c r="AF44" s="190">
        <v>2803800</v>
      </c>
      <c r="AG44" s="190">
        <v>0</v>
      </c>
      <c r="AH44" s="190">
        <f t="shared" si="6"/>
        <v>2803800</v>
      </c>
      <c r="AI44" s="191"/>
      <c r="AJ44" s="192">
        <v>38</v>
      </c>
      <c r="AK44" s="189" t="s">
        <v>41</v>
      </c>
      <c r="AL44" s="190">
        <v>3358</v>
      </c>
      <c r="AM44" s="190">
        <v>3626640</v>
      </c>
      <c r="AN44" s="190">
        <v>0</v>
      </c>
      <c r="AO44" s="190">
        <f t="shared" si="7"/>
        <v>3626640</v>
      </c>
      <c r="AP44" s="191"/>
      <c r="AQ44" s="192">
        <v>38</v>
      </c>
      <c r="AR44" s="189" t="s">
        <v>41</v>
      </c>
      <c r="AS44" s="190">
        <v>20</v>
      </c>
      <c r="AT44" s="190">
        <v>220000</v>
      </c>
      <c r="AU44" s="190">
        <v>2812</v>
      </c>
      <c r="AV44" s="190">
        <f t="shared" si="8"/>
        <v>222812</v>
      </c>
      <c r="AW44" s="191"/>
      <c r="AX44" s="192">
        <v>38</v>
      </c>
      <c r="AY44" s="189" t="s">
        <v>41</v>
      </c>
      <c r="AZ44" s="190">
        <v>70</v>
      </c>
      <c r="BA44" s="190">
        <v>122000</v>
      </c>
      <c r="BB44" s="190">
        <v>51730</v>
      </c>
      <c r="BC44" s="190">
        <f t="shared" si="9"/>
        <v>173730</v>
      </c>
      <c r="BD44" s="191"/>
      <c r="BE44" s="192">
        <v>38</v>
      </c>
      <c r="BF44" s="189" t="s">
        <v>41</v>
      </c>
      <c r="BG44" s="190">
        <v>0</v>
      </c>
      <c r="BH44" s="190">
        <v>0</v>
      </c>
      <c r="BI44" s="190">
        <v>0</v>
      </c>
      <c r="BJ44" s="190">
        <f t="shared" si="10"/>
        <v>0</v>
      </c>
      <c r="BK44" s="191"/>
      <c r="BL44" s="192">
        <v>38</v>
      </c>
      <c r="BM44" s="189" t="s">
        <v>41</v>
      </c>
      <c r="BN44" s="190">
        <v>0</v>
      </c>
      <c r="BO44" s="190">
        <v>0</v>
      </c>
      <c r="BP44" s="190">
        <v>0</v>
      </c>
      <c r="BQ44" s="190">
        <f t="shared" si="11"/>
        <v>0</v>
      </c>
      <c r="BR44" s="191"/>
      <c r="BS44" s="192">
        <v>38</v>
      </c>
      <c r="BT44" s="189" t="s">
        <v>41</v>
      </c>
      <c r="BU44" s="190">
        <v>0</v>
      </c>
      <c r="BV44" s="190">
        <f t="shared" si="12"/>
        <v>6822440</v>
      </c>
      <c r="BW44" s="190">
        <f t="shared" si="0"/>
        <v>54542</v>
      </c>
      <c r="BX44" s="190">
        <f t="shared" si="1"/>
        <v>6876982</v>
      </c>
      <c r="BY44" s="9"/>
      <c r="BZ44" s="9"/>
    </row>
    <row r="45" spans="1:78" ht="15.75" hidden="1">
      <c r="A45" s="192">
        <v>39</v>
      </c>
      <c r="B45" s="189" t="s">
        <v>56</v>
      </c>
      <c r="C45" s="190">
        <v>0</v>
      </c>
      <c r="D45" s="190">
        <v>0</v>
      </c>
      <c r="E45" s="190">
        <v>0</v>
      </c>
      <c r="F45" s="190">
        <f t="shared" si="2"/>
        <v>0</v>
      </c>
      <c r="G45" s="191"/>
      <c r="H45" s="192">
        <v>39</v>
      </c>
      <c r="I45" s="189" t="s">
        <v>56</v>
      </c>
      <c r="J45" s="190">
        <v>0</v>
      </c>
      <c r="K45" s="190">
        <v>0</v>
      </c>
      <c r="L45" s="190">
        <v>0</v>
      </c>
      <c r="M45" s="190">
        <f t="shared" si="3"/>
        <v>0</v>
      </c>
      <c r="N45" s="191"/>
      <c r="O45" s="192">
        <v>39</v>
      </c>
      <c r="P45" s="189" t="s">
        <v>56</v>
      </c>
      <c r="Q45" s="190">
        <v>0</v>
      </c>
      <c r="R45" s="190">
        <v>0</v>
      </c>
      <c r="S45" s="190">
        <v>0</v>
      </c>
      <c r="T45" s="190">
        <f t="shared" si="4"/>
        <v>0</v>
      </c>
      <c r="U45" s="191"/>
      <c r="V45" s="192">
        <v>39</v>
      </c>
      <c r="W45" s="189" t="s">
        <v>56</v>
      </c>
      <c r="X45" s="190">
        <v>0</v>
      </c>
      <c r="Y45" s="190">
        <v>0</v>
      </c>
      <c r="Z45" s="190">
        <v>0</v>
      </c>
      <c r="AA45" s="190">
        <f t="shared" si="5"/>
        <v>0</v>
      </c>
      <c r="AB45" s="191"/>
      <c r="AC45" s="192">
        <v>39</v>
      </c>
      <c r="AD45" s="189" t="s">
        <v>56</v>
      </c>
      <c r="AE45" s="190">
        <v>0</v>
      </c>
      <c r="AF45" s="190">
        <v>0</v>
      </c>
      <c r="AG45" s="190">
        <v>0</v>
      </c>
      <c r="AH45" s="190">
        <f t="shared" si="6"/>
        <v>0</v>
      </c>
      <c r="AI45" s="191"/>
      <c r="AJ45" s="192">
        <v>39</v>
      </c>
      <c r="AK45" s="189" t="s">
        <v>56</v>
      </c>
      <c r="AL45" s="190">
        <v>0</v>
      </c>
      <c r="AM45" s="190">
        <v>0</v>
      </c>
      <c r="AN45" s="190">
        <v>0</v>
      </c>
      <c r="AO45" s="190">
        <f t="shared" si="7"/>
        <v>0</v>
      </c>
      <c r="AP45" s="191"/>
      <c r="AQ45" s="192">
        <v>39</v>
      </c>
      <c r="AR45" s="189" t="s">
        <v>56</v>
      </c>
      <c r="AS45" s="190">
        <v>0</v>
      </c>
      <c r="AT45" s="190">
        <v>0</v>
      </c>
      <c r="AU45" s="190">
        <v>0</v>
      </c>
      <c r="AV45" s="190">
        <f t="shared" si="8"/>
        <v>0</v>
      </c>
      <c r="AW45" s="191"/>
      <c r="AX45" s="192">
        <v>39</v>
      </c>
      <c r="AY45" s="189" t="s">
        <v>56</v>
      </c>
      <c r="AZ45" s="190">
        <v>0</v>
      </c>
      <c r="BA45" s="190">
        <v>0</v>
      </c>
      <c r="BB45" s="190">
        <v>0</v>
      </c>
      <c r="BC45" s="190">
        <f t="shared" si="9"/>
        <v>0</v>
      </c>
      <c r="BD45" s="191"/>
      <c r="BE45" s="192">
        <v>39</v>
      </c>
      <c r="BF45" s="189" t="s">
        <v>56</v>
      </c>
      <c r="BG45" s="190">
        <v>0</v>
      </c>
      <c r="BH45" s="190">
        <v>0</v>
      </c>
      <c r="BI45" s="190">
        <v>0</v>
      </c>
      <c r="BJ45" s="190">
        <f t="shared" si="10"/>
        <v>0</v>
      </c>
      <c r="BK45" s="191"/>
      <c r="BL45" s="192">
        <v>39</v>
      </c>
      <c r="BM45" s="189" t="s">
        <v>56</v>
      </c>
      <c r="BN45" s="190">
        <v>0</v>
      </c>
      <c r="BO45" s="190">
        <v>0</v>
      </c>
      <c r="BP45" s="190">
        <v>0</v>
      </c>
      <c r="BQ45" s="190">
        <f t="shared" si="11"/>
        <v>0</v>
      </c>
      <c r="BR45" s="191"/>
      <c r="BS45" s="192">
        <v>39</v>
      </c>
      <c r="BT45" s="189" t="s">
        <v>56</v>
      </c>
      <c r="BU45" s="190">
        <v>0</v>
      </c>
      <c r="BV45" s="190">
        <f t="shared" si="12"/>
        <v>0</v>
      </c>
      <c r="BW45" s="190">
        <f t="shared" si="0"/>
        <v>0</v>
      </c>
      <c r="BX45" s="190">
        <f t="shared" si="1"/>
        <v>0</v>
      </c>
      <c r="BY45" s="9"/>
      <c r="BZ45" s="9"/>
    </row>
    <row r="46" spans="1:78" ht="15.75" hidden="1">
      <c r="A46" s="192">
        <v>40</v>
      </c>
      <c r="B46" s="189" t="s">
        <v>57</v>
      </c>
      <c r="C46" s="190">
        <v>0</v>
      </c>
      <c r="D46" s="190">
        <v>0</v>
      </c>
      <c r="E46" s="190">
        <v>0</v>
      </c>
      <c r="F46" s="190">
        <f t="shared" si="2"/>
        <v>0</v>
      </c>
      <c r="G46" s="191"/>
      <c r="H46" s="192">
        <v>40</v>
      </c>
      <c r="I46" s="189" t="s">
        <v>57</v>
      </c>
      <c r="J46" s="190">
        <v>0</v>
      </c>
      <c r="K46" s="190">
        <v>0</v>
      </c>
      <c r="L46" s="190">
        <v>0</v>
      </c>
      <c r="M46" s="190">
        <f t="shared" si="3"/>
        <v>0</v>
      </c>
      <c r="N46" s="191"/>
      <c r="O46" s="192">
        <v>40</v>
      </c>
      <c r="P46" s="189" t="s">
        <v>57</v>
      </c>
      <c r="Q46" s="190">
        <v>0</v>
      </c>
      <c r="R46" s="190">
        <v>0</v>
      </c>
      <c r="S46" s="190">
        <v>0</v>
      </c>
      <c r="T46" s="190">
        <f t="shared" si="4"/>
        <v>0</v>
      </c>
      <c r="U46" s="191"/>
      <c r="V46" s="192">
        <v>40</v>
      </c>
      <c r="W46" s="189" t="s">
        <v>57</v>
      </c>
      <c r="X46" s="190">
        <v>0</v>
      </c>
      <c r="Y46" s="190">
        <v>0</v>
      </c>
      <c r="Z46" s="190">
        <v>0</v>
      </c>
      <c r="AA46" s="190">
        <f t="shared" si="5"/>
        <v>0</v>
      </c>
      <c r="AB46" s="191"/>
      <c r="AC46" s="192">
        <v>40</v>
      </c>
      <c r="AD46" s="189" t="s">
        <v>57</v>
      </c>
      <c r="AE46" s="190">
        <v>0</v>
      </c>
      <c r="AF46" s="190">
        <v>0</v>
      </c>
      <c r="AG46" s="190">
        <v>0</v>
      </c>
      <c r="AH46" s="190">
        <f t="shared" si="6"/>
        <v>0</v>
      </c>
      <c r="AI46" s="191"/>
      <c r="AJ46" s="192">
        <v>40</v>
      </c>
      <c r="AK46" s="189" t="s">
        <v>57</v>
      </c>
      <c r="AL46" s="190">
        <v>0</v>
      </c>
      <c r="AM46" s="190">
        <v>0</v>
      </c>
      <c r="AN46" s="190">
        <v>0</v>
      </c>
      <c r="AO46" s="190">
        <f t="shared" si="7"/>
        <v>0</v>
      </c>
      <c r="AP46" s="191"/>
      <c r="AQ46" s="192">
        <v>40</v>
      </c>
      <c r="AR46" s="189" t="s">
        <v>57</v>
      </c>
      <c r="AS46" s="190">
        <v>0</v>
      </c>
      <c r="AT46" s="190">
        <v>0</v>
      </c>
      <c r="AU46" s="190">
        <v>0</v>
      </c>
      <c r="AV46" s="190">
        <f t="shared" si="8"/>
        <v>0</v>
      </c>
      <c r="AW46" s="191"/>
      <c r="AX46" s="192">
        <v>40</v>
      </c>
      <c r="AY46" s="189" t="s">
        <v>57</v>
      </c>
      <c r="AZ46" s="190">
        <v>0</v>
      </c>
      <c r="BA46" s="190">
        <v>0</v>
      </c>
      <c r="BB46" s="190">
        <v>0</v>
      </c>
      <c r="BC46" s="190">
        <f t="shared" si="9"/>
        <v>0</v>
      </c>
      <c r="BD46" s="191"/>
      <c r="BE46" s="192">
        <v>40</v>
      </c>
      <c r="BF46" s="189" t="s">
        <v>57</v>
      </c>
      <c r="BG46" s="190">
        <v>0</v>
      </c>
      <c r="BH46" s="190">
        <v>0</v>
      </c>
      <c r="BI46" s="190">
        <v>0</v>
      </c>
      <c r="BJ46" s="190">
        <f t="shared" si="10"/>
        <v>0</v>
      </c>
      <c r="BK46" s="191"/>
      <c r="BL46" s="192">
        <v>40</v>
      </c>
      <c r="BM46" s="189" t="s">
        <v>57</v>
      </c>
      <c r="BN46" s="190">
        <v>0</v>
      </c>
      <c r="BO46" s="190">
        <v>0</v>
      </c>
      <c r="BP46" s="190">
        <v>0</v>
      </c>
      <c r="BQ46" s="190">
        <f t="shared" si="11"/>
        <v>0</v>
      </c>
      <c r="BR46" s="191"/>
      <c r="BS46" s="192">
        <v>40</v>
      </c>
      <c r="BT46" s="189" t="s">
        <v>57</v>
      </c>
      <c r="BU46" s="190">
        <v>0</v>
      </c>
      <c r="BV46" s="190">
        <f t="shared" si="12"/>
        <v>0</v>
      </c>
      <c r="BW46" s="190">
        <f t="shared" si="0"/>
        <v>0</v>
      </c>
      <c r="BX46" s="190">
        <f t="shared" si="1"/>
        <v>0</v>
      </c>
      <c r="BY46" s="9"/>
      <c r="BZ46" s="9"/>
    </row>
    <row r="47" spans="1:78" ht="15.75" hidden="1">
      <c r="A47" s="192">
        <v>41</v>
      </c>
      <c r="B47" s="189" t="s">
        <v>58</v>
      </c>
      <c r="C47" s="190">
        <v>0</v>
      </c>
      <c r="D47" s="190">
        <v>0</v>
      </c>
      <c r="E47" s="190">
        <v>0</v>
      </c>
      <c r="F47" s="190">
        <f t="shared" si="2"/>
        <v>0</v>
      </c>
      <c r="G47" s="191"/>
      <c r="H47" s="192">
        <v>41</v>
      </c>
      <c r="I47" s="189" t="s">
        <v>58</v>
      </c>
      <c r="J47" s="190">
        <v>0</v>
      </c>
      <c r="K47" s="190">
        <v>0</v>
      </c>
      <c r="L47" s="190">
        <v>0</v>
      </c>
      <c r="M47" s="190">
        <f t="shared" si="3"/>
        <v>0</v>
      </c>
      <c r="N47" s="191"/>
      <c r="O47" s="192">
        <v>41</v>
      </c>
      <c r="P47" s="189" t="s">
        <v>58</v>
      </c>
      <c r="Q47" s="190">
        <v>0</v>
      </c>
      <c r="R47" s="190">
        <v>0</v>
      </c>
      <c r="S47" s="190">
        <v>0</v>
      </c>
      <c r="T47" s="190">
        <f t="shared" si="4"/>
        <v>0</v>
      </c>
      <c r="U47" s="191"/>
      <c r="V47" s="192">
        <v>41</v>
      </c>
      <c r="W47" s="189" t="s">
        <v>58</v>
      </c>
      <c r="X47" s="190">
        <v>0</v>
      </c>
      <c r="Y47" s="190">
        <v>0</v>
      </c>
      <c r="Z47" s="190">
        <v>0</v>
      </c>
      <c r="AA47" s="190">
        <f t="shared" si="5"/>
        <v>0</v>
      </c>
      <c r="AB47" s="191"/>
      <c r="AC47" s="192">
        <v>41</v>
      </c>
      <c r="AD47" s="189" t="s">
        <v>58</v>
      </c>
      <c r="AE47" s="190">
        <v>0</v>
      </c>
      <c r="AF47" s="190">
        <v>0</v>
      </c>
      <c r="AG47" s="190">
        <v>0</v>
      </c>
      <c r="AH47" s="190">
        <f t="shared" si="6"/>
        <v>0</v>
      </c>
      <c r="AI47" s="191"/>
      <c r="AJ47" s="192">
        <v>41</v>
      </c>
      <c r="AK47" s="189" t="s">
        <v>58</v>
      </c>
      <c r="AL47" s="190">
        <v>0</v>
      </c>
      <c r="AM47" s="190">
        <v>0</v>
      </c>
      <c r="AN47" s="190">
        <v>0</v>
      </c>
      <c r="AO47" s="190">
        <f t="shared" si="7"/>
        <v>0</v>
      </c>
      <c r="AP47" s="191"/>
      <c r="AQ47" s="192">
        <v>41</v>
      </c>
      <c r="AR47" s="189" t="s">
        <v>58</v>
      </c>
      <c r="AS47" s="190">
        <v>0</v>
      </c>
      <c r="AT47" s="190">
        <v>0</v>
      </c>
      <c r="AU47" s="190">
        <v>0</v>
      </c>
      <c r="AV47" s="190">
        <f t="shared" si="8"/>
        <v>0</v>
      </c>
      <c r="AW47" s="191"/>
      <c r="AX47" s="192">
        <v>41</v>
      </c>
      <c r="AY47" s="189" t="s">
        <v>58</v>
      </c>
      <c r="AZ47" s="190">
        <v>0</v>
      </c>
      <c r="BA47" s="190">
        <v>0</v>
      </c>
      <c r="BB47" s="190">
        <v>0</v>
      </c>
      <c r="BC47" s="190">
        <f t="shared" si="9"/>
        <v>0</v>
      </c>
      <c r="BD47" s="191"/>
      <c r="BE47" s="192">
        <v>41</v>
      </c>
      <c r="BF47" s="189" t="s">
        <v>58</v>
      </c>
      <c r="BG47" s="190">
        <v>0</v>
      </c>
      <c r="BH47" s="190">
        <v>0</v>
      </c>
      <c r="BI47" s="190">
        <v>0</v>
      </c>
      <c r="BJ47" s="190">
        <f t="shared" si="10"/>
        <v>0</v>
      </c>
      <c r="BK47" s="191"/>
      <c r="BL47" s="192">
        <v>41</v>
      </c>
      <c r="BM47" s="189" t="s">
        <v>58</v>
      </c>
      <c r="BN47" s="190">
        <v>0</v>
      </c>
      <c r="BO47" s="190">
        <v>0</v>
      </c>
      <c r="BP47" s="190">
        <v>0</v>
      </c>
      <c r="BQ47" s="190">
        <f t="shared" si="11"/>
        <v>0</v>
      </c>
      <c r="BR47" s="191"/>
      <c r="BS47" s="192">
        <v>41</v>
      </c>
      <c r="BT47" s="189" t="s">
        <v>58</v>
      </c>
      <c r="BU47" s="190">
        <v>0</v>
      </c>
      <c r="BV47" s="190">
        <f t="shared" si="12"/>
        <v>0</v>
      </c>
      <c r="BW47" s="190">
        <f t="shared" si="0"/>
        <v>0</v>
      </c>
      <c r="BX47" s="190">
        <f t="shared" si="1"/>
        <v>0</v>
      </c>
      <c r="BY47" s="9"/>
      <c r="BZ47" s="9"/>
    </row>
    <row r="48" spans="1:78" ht="15.75" hidden="1">
      <c r="A48" s="192">
        <v>42</v>
      </c>
      <c r="B48" s="189" t="s">
        <v>59</v>
      </c>
      <c r="C48" s="190">
        <v>0</v>
      </c>
      <c r="D48" s="190">
        <v>0</v>
      </c>
      <c r="E48" s="190">
        <v>0</v>
      </c>
      <c r="F48" s="190">
        <f t="shared" si="2"/>
        <v>0</v>
      </c>
      <c r="G48" s="191"/>
      <c r="H48" s="192">
        <v>42</v>
      </c>
      <c r="I48" s="189" t="s">
        <v>59</v>
      </c>
      <c r="J48" s="190">
        <v>0</v>
      </c>
      <c r="K48" s="190">
        <v>0</v>
      </c>
      <c r="L48" s="190">
        <v>0</v>
      </c>
      <c r="M48" s="190">
        <f t="shared" si="3"/>
        <v>0</v>
      </c>
      <c r="N48" s="191"/>
      <c r="O48" s="192">
        <v>42</v>
      </c>
      <c r="P48" s="189" t="s">
        <v>59</v>
      </c>
      <c r="Q48" s="190">
        <v>0</v>
      </c>
      <c r="R48" s="190">
        <v>0</v>
      </c>
      <c r="S48" s="190">
        <v>0</v>
      </c>
      <c r="T48" s="190">
        <f t="shared" si="4"/>
        <v>0</v>
      </c>
      <c r="U48" s="191"/>
      <c r="V48" s="192">
        <v>42</v>
      </c>
      <c r="W48" s="189" t="s">
        <v>59</v>
      </c>
      <c r="X48" s="190">
        <v>0</v>
      </c>
      <c r="Y48" s="190">
        <v>0</v>
      </c>
      <c r="Z48" s="190">
        <v>0</v>
      </c>
      <c r="AA48" s="190">
        <f t="shared" si="5"/>
        <v>0</v>
      </c>
      <c r="AB48" s="191"/>
      <c r="AC48" s="192">
        <v>42</v>
      </c>
      <c r="AD48" s="189" t="s">
        <v>59</v>
      </c>
      <c r="AE48" s="190">
        <v>0</v>
      </c>
      <c r="AF48" s="190">
        <v>0</v>
      </c>
      <c r="AG48" s="190">
        <v>0</v>
      </c>
      <c r="AH48" s="190">
        <f t="shared" si="6"/>
        <v>0</v>
      </c>
      <c r="AI48" s="191"/>
      <c r="AJ48" s="192">
        <v>42</v>
      </c>
      <c r="AK48" s="189" t="s">
        <v>59</v>
      </c>
      <c r="AL48" s="190">
        <v>0</v>
      </c>
      <c r="AM48" s="190">
        <v>0</v>
      </c>
      <c r="AN48" s="190">
        <v>0</v>
      </c>
      <c r="AO48" s="190">
        <f t="shared" si="7"/>
        <v>0</v>
      </c>
      <c r="AP48" s="191"/>
      <c r="AQ48" s="192">
        <v>42</v>
      </c>
      <c r="AR48" s="189" t="s">
        <v>59</v>
      </c>
      <c r="AS48" s="190">
        <v>0</v>
      </c>
      <c r="AT48" s="190">
        <v>0</v>
      </c>
      <c r="AU48" s="190">
        <v>0</v>
      </c>
      <c r="AV48" s="190">
        <f t="shared" si="8"/>
        <v>0</v>
      </c>
      <c r="AW48" s="191"/>
      <c r="AX48" s="192">
        <v>42</v>
      </c>
      <c r="AY48" s="189" t="s">
        <v>59</v>
      </c>
      <c r="AZ48" s="190">
        <v>0</v>
      </c>
      <c r="BA48" s="190">
        <v>0</v>
      </c>
      <c r="BB48" s="190">
        <v>0</v>
      </c>
      <c r="BC48" s="190">
        <f t="shared" si="9"/>
        <v>0</v>
      </c>
      <c r="BD48" s="191"/>
      <c r="BE48" s="192">
        <v>42</v>
      </c>
      <c r="BF48" s="189" t="s">
        <v>59</v>
      </c>
      <c r="BG48" s="190">
        <v>0</v>
      </c>
      <c r="BH48" s="190">
        <v>0</v>
      </c>
      <c r="BI48" s="190">
        <v>0</v>
      </c>
      <c r="BJ48" s="190">
        <f t="shared" si="10"/>
        <v>0</v>
      </c>
      <c r="BK48" s="191"/>
      <c r="BL48" s="192">
        <v>42</v>
      </c>
      <c r="BM48" s="189" t="s">
        <v>59</v>
      </c>
      <c r="BN48" s="190">
        <v>0</v>
      </c>
      <c r="BO48" s="190">
        <v>0</v>
      </c>
      <c r="BP48" s="190">
        <v>0</v>
      </c>
      <c r="BQ48" s="190">
        <f t="shared" si="11"/>
        <v>0</v>
      </c>
      <c r="BR48" s="191"/>
      <c r="BS48" s="192">
        <v>42</v>
      </c>
      <c r="BT48" s="189" t="s">
        <v>59</v>
      </c>
      <c r="BU48" s="190">
        <v>0</v>
      </c>
      <c r="BV48" s="190">
        <f t="shared" si="12"/>
        <v>0</v>
      </c>
      <c r="BW48" s="190">
        <f t="shared" si="0"/>
        <v>0</v>
      </c>
      <c r="BX48" s="190">
        <f t="shared" si="1"/>
        <v>0</v>
      </c>
      <c r="BY48" s="9"/>
      <c r="BZ48" s="9"/>
    </row>
    <row r="49" spans="1:78" ht="15.75" hidden="1">
      <c r="A49" s="192">
        <v>43</v>
      </c>
      <c r="B49" s="189" t="s">
        <v>60</v>
      </c>
      <c r="C49" s="190">
        <v>0</v>
      </c>
      <c r="D49" s="190">
        <v>0</v>
      </c>
      <c r="E49" s="190">
        <v>0</v>
      </c>
      <c r="F49" s="190">
        <f t="shared" si="2"/>
        <v>0</v>
      </c>
      <c r="G49" s="191"/>
      <c r="H49" s="192">
        <v>43</v>
      </c>
      <c r="I49" s="189" t="s">
        <v>60</v>
      </c>
      <c r="J49" s="190">
        <v>0</v>
      </c>
      <c r="K49" s="190">
        <v>0</v>
      </c>
      <c r="L49" s="190">
        <v>0</v>
      </c>
      <c r="M49" s="190">
        <f t="shared" si="3"/>
        <v>0</v>
      </c>
      <c r="N49" s="191"/>
      <c r="O49" s="192">
        <v>43</v>
      </c>
      <c r="P49" s="189" t="s">
        <v>60</v>
      </c>
      <c r="Q49" s="190">
        <v>0</v>
      </c>
      <c r="R49" s="190">
        <v>0</v>
      </c>
      <c r="S49" s="190">
        <v>0</v>
      </c>
      <c r="T49" s="190">
        <f t="shared" si="4"/>
        <v>0</v>
      </c>
      <c r="U49" s="191"/>
      <c r="V49" s="192">
        <v>43</v>
      </c>
      <c r="W49" s="189" t="s">
        <v>60</v>
      </c>
      <c r="X49" s="190">
        <v>0</v>
      </c>
      <c r="Y49" s="190">
        <v>0</v>
      </c>
      <c r="Z49" s="190">
        <v>0</v>
      </c>
      <c r="AA49" s="190">
        <f t="shared" si="5"/>
        <v>0</v>
      </c>
      <c r="AB49" s="191"/>
      <c r="AC49" s="192">
        <v>43</v>
      </c>
      <c r="AD49" s="189" t="s">
        <v>60</v>
      </c>
      <c r="AE49" s="190">
        <v>0</v>
      </c>
      <c r="AF49" s="190">
        <v>0</v>
      </c>
      <c r="AG49" s="190">
        <v>0</v>
      </c>
      <c r="AH49" s="190">
        <f t="shared" si="6"/>
        <v>0</v>
      </c>
      <c r="AI49" s="191"/>
      <c r="AJ49" s="192">
        <v>43</v>
      </c>
      <c r="AK49" s="189" t="s">
        <v>60</v>
      </c>
      <c r="AL49" s="190">
        <v>0</v>
      </c>
      <c r="AM49" s="190">
        <v>0</v>
      </c>
      <c r="AN49" s="190">
        <v>0</v>
      </c>
      <c r="AO49" s="190">
        <f t="shared" si="7"/>
        <v>0</v>
      </c>
      <c r="AP49" s="191"/>
      <c r="AQ49" s="192">
        <v>43</v>
      </c>
      <c r="AR49" s="189" t="s">
        <v>60</v>
      </c>
      <c r="AS49" s="190">
        <v>0</v>
      </c>
      <c r="AT49" s="190">
        <v>0</v>
      </c>
      <c r="AU49" s="190">
        <v>0</v>
      </c>
      <c r="AV49" s="190">
        <f t="shared" si="8"/>
        <v>0</v>
      </c>
      <c r="AW49" s="191"/>
      <c r="AX49" s="192">
        <v>43</v>
      </c>
      <c r="AY49" s="189" t="s">
        <v>60</v>
      </c>
      <c r="AZ49" s="190">
        <v>0</v>
      </c>
      <c r="BA49" s="190">
        <v>0</v>
      </c>
      <c r="BB49" s="190">
        <v>0</v>
      </c>
      <c r="BC49" s="190">
        <f t="shared" si="9"/>
        <v>0</v>
      </c>
      <c r="BD49" s="191"/>
      <c r="BE49" s="192">
        <v>43</v>
      </c>
      <c r="BF49" s="189" t="s">
        <v>60</v>
      </c>
      <c r="BG49" s="190">
        <v>0</v>
      </c>
      <c r="BH49" s="190">
        <v>0</v>
      </c>
      <c r="BI49" s="190">
        <v>0</v>
      </c>
      <c r="BJ49" s="190">
        <f t="shared" si="10"/>
        <v>0</v>
      </c>
      <c r="BK49" s="191"/>
      <c r="BL49" s="192">
        <v>43</v>
      </c>
      <c r="BM49" s="189" t="s">
        <v>60</v>
      </c>
      <c r="BN49" s="190">
        <v>0</v>
      </c>
      <c r="BO49" s="190">
        <v>0</v>
      </c>
      <c r="BP49" s="190">
        <v>0</v>
      </c>
      <c r="BQ49" s="190">
        <f t="shared" si="11"/>
        <v>0</v>
      </c>
      <c r="BR49" s="191"/>
      <c r="BS49" s="192">
        <v>43</v>
      </c>
      <c r="BT49" s="189" t="s">
        <v>60</v>
      </c>
      <c r="BU49" s="190">
        <v>0</v>
      </c>
      <c r="BV49" s="190">
        <f t="shared" si="12"/>
        <v>0</v>
      </c>
      <c r="BW49" s="190">
        <f t="shared" si="0"/>
        <v>0</v>
      </c>
      <c r="BX49" s="190">
        <f t="shared" si="1"/>
        <v>0</v>
      </c>
      <c r="BY49" s="9"/>
      <c r="BZ49" s="9"/>
    </row>
    <row r="50" spans="1:78" ht="15.75" hidden="1">
      <c r="A50" s="192">
        <v>44</v>
      </c>
      <c r="B50" s="189" t="s">
        <v>61</v>
      </c>
      <c r="C50" s="190">
        <v>0</v>
      </c>
      <c r="D50" s="190">
        <v>0</v>
      </c>
      <c r="E50" s="190">
        <v>0</v>
      </c>
      <c r="F50" s="190">
        <f t="shared" si="2"/>
        <v>0</v>
      </c>
      <c r="G50" s="191"/>
      <c r="H50" s="192">
        <v>44</v>
      </c>
      <c r="I50" s="189" t="s">
        <v>61</v>
      </c>
      <c r="J50" s="190">
        <v>0</v>
      </c>
      <c r="K50" s="190">
        <v>0</v>
      </c>
      <c r="L50" s="190">
        <v>0</v>
      </c>
      <c r="M50" s="190">
        <f t="shared" si="3"/>
        <v>0</v>
      </c>
      <c r="N50" s="191"/>
      <c r="O50" s="192">
        <v>44</v>
      </c>
      <c r="P50" s="189" t="s">
        <v>61</v>
      </c>
      <c r="Q50" s="190">
        <v>0</v>
      </c>
      <c r="R50" s="190">
        <v>0</v>
      </c>
      <c r="S50" s="190">
        <v>0</v>
      </c>
      <c r="T50" s="190">
        <f t="shared" si="4"/>
        <v>0</v>
      </c>
      <c r="U50" s="191"/>
      <c r="V50" s="192">
        <v>44</v>
      </c>
      <c r="W50" s="189" t="s">
        <v>61</v>
      </c>
      <c r="X50" s="190">
        <v>0</v>
      </c>
      <c r="Y50" s="190">
        <v>0</v>
      </c>
      <c r="Z50" s="190">
        <v>0</v>
      </c>
      <c r="AA50" s="190">
        <f t="shared" si="5"/>
        <v>0</v>
      </c>
      <c r="AB50" s="191"/>
      <c r="AC50" s="192">
        <v>44</v>
      </c>
      <c r="AD50" s="189" t="s">
        <v>61</v>
      </c>
      <c r="AE50" s="190">
        <v>0</v>
      </c>
      <c r="AF50" s="190">
        <v>0</v>
      </c>
      <c r="AG50" s="190">
        <v>0</v>
      </c>
      <c r="AH50" s="190">
        <f t="shared" si="6"/>
        <v>0</v>
      </c>
      <c r="AI50" s="191"/>
      <c r="AJ50" s="192">
        <v>44</v>
      </c>
      <c r="AK50" s="189" t="s">
        <v>61</v>
      </c>
      <c r="AL50" s="190">
        <v>0</v>
      </c>
      <c r="AM50" s="190">
        <v>0</v>
      </c>
      <c r="AN50" s="190">
        <v>0</v>
      </c>
      <c r="AO50" s="190">
        <f t="shared" si="7"/>
        <v>0</v>
      </c>
      <c r="AP50" s="191"/>
      <c r="AQ50" s="192">
        <v>44</v>
      </c>
      <c r="AR50" s="189" t="s">
        <v>61</v>
      </c>
      <c r="AS50" s="190">
        <v>0</v>
      </c>
      <c r="AT50" s="190">
        <v>0</v>
      </c>
      <c r="AU50" s="190">
        <v>0</v>
      </c>
      <c r="AV50" s="190">
        <f t="shared" si="8"/>
        <v>0</v>
      </c>
      <c r="AW50" s="191"/>
      <c r="AX50" s="192">
        <v>44</v>
      </c>
      <c r="AY50" s="189" t="s">
        <v>61</v>
      </c>
      <c r="AZ50" s="190">
        <v>0</v>
      </c>
      <c r="BA50" s="190">
        <v>0</v>
      </c>
      <c r="BB50" s="190">
        <v>0</v>
      </c>
      <c r="BC50" s="190">
        <f t="shared" si="9"/>
        <v>0</v>
      </c>
      <c r="BD50" s="191"/>
      <c r="BE50" s="192">
        <v>44</v>
      </c>
      <c r="BF50" s="189" t="s">
        <v>61</v>
      </c>
      <c r="BG50" s="190">
        <v>0</v>
      </c>
      <c r="BH50" s="190">
        <v>0</v>
      </c>
      <c r="BI50" s="190">
        <v>0</v>
      </c>
      <c r="BJ50" s="190">
        <f t="shared" si="10"/>
        <v>0</v>
      </c>
      <c r="BK50" s="191"/>
      <c r="BL50" s="192">
        <v>44</v>
      </c>
      <c r="BM50" s="189" t="s">
        <v>61</v>
      </c>
      <c r="BN50" s="190">
        <v>0</v>
      </c>
      <c r="BO50" s="190">
        <v>0</v>
      </c>
      <c r="BP50" s="190">
        <v>0</v>
      </c>
      <c r="BQ50" s="190">
        <f t="shared" si="11"/>
        <v>0</v>
      </c>
      <c r="BR50" s="191"/>
      <c r="BS50" s="192">
        <v>44</v>
      </c>
      <c r="BT50" s="189" t="s">
        <v>61</v>
      </c>
      <c r="BU50" s="190">
        <v>0</v>
      </c>
      <c r="BV50" s="190">
        <f t="shared" si="12"/>
        <v>0</v>
      </c>
      <c r="BW50" s="190">
        <f t="shared" si="0"/>
        <v>0</v>
      </c>
      <c r="BX50" s="190">
        <f t="shared" si="1"/>
        <v>0</v>
      </c>
      <c r="BY50" s="9"/>
      <c r="BZ50" s="9"/>
    </row>
    <row r="51" spans="1:78" ht="15.75" hidden="1">
      <c r="A51" s="192">
        <v>45</v>
      </c>
      <c r="B51" s="189" t="s">
        <v>62</v>
      </c>
      <c r="C51" s="190">
        <v>0</v>
      </c>
      <c r="D51" s="190">
        <v>0</v>
      </c>
      <c r="E51" s="190">
        <v>0</v>
      </c>
      <c r="F51" s="190">
        <f t="shared" si="2"/>
        <v>0</v>
      </c>
      <c r="G51" s="191"/>
      <c r="H51" s="192">
        <v>45</v>
      </c>
      <c r="I51" s="189" t="s">
        <v>62</v>
      </c>
      <c r="J51" s="190">
        <v>0</v>
      </c>
      <c r="K51" s="190">
        <v>0</v>
      </c>
      <c r="L51" s="190">
        <v>0</v>
      </c>
      <c r="M51" s="190">
        <f t="shared" si="3"/>
        <v>0</v>
      </c>
      <c r="N51" s="191"/>
      <c r="O51" s="192">
        <v>45</v>
      </c>
      <c r="P51" s="189" t="s">
        <v>62</v>
      </c>
      <c r="Q51" s="190">
        <v>0</v>
      </c>
      <c r="R51" s="190">
        <v>0</v>
      </c>
      <c r="S51" s="190">
        <v>0</v>
      </c>
      <c r="T51" s="190">
        <f t="shared" si="4"/>
        <v>0</v>
      </c>
      <c r="U51" s="191"/>
      <c r="V51" s="192">
        <v>45</v>
      </c>
      <c r="W51" s="189" t="s">
        <v>62</v>
      </c>
      <c r="X51" s="190">
        <v>0</v>
      </c>
      <c r="Y51" s="190">
        <v>0</v>
      </c>
      <c r="Z51" s="190">
        <v>0</v>
      </c>
      <c r="AA51" s="190">
        <f t="shared" si="5"/>
        <v>0</v>
      </c>
      <c r="AB51" s="191"/>
      <c r="AC51" s="192">
        <v>45</v>
      </c>
      <c r="AD51" s="189" t="s">
        <v>62</v>
      </c>
      <c r="AE51" s="190">
        <v>0</v>
      </c>
      <c r="AF51" s="190">
        <v>0</v>
      </c>
      <c r="AG51" s="190">
        <v>0</v>
      </c>
      <c r="AH51" s="190">
        <f t="shared" si="6"/>
        <v>0</v>
      </c>
      <c r="AI51" s="191"/>
      <c r="AJ51" s="192">
        <v>45</v>
      </c>
      <c r="AK51" s="189" t="s">
        <v>62</v>
      </c>
      <c r="AL51" s="190">
        <v>0</v>
      </c>
      <c r="AM51" s="190">
        <v>0</v>
      </c>
      <c r="AN51" s="190">
        <v>0</v>
      </c>
      <c r="AO51" s="190">
        <f t="shared" si="7"/>
        <v>0</v>
      </c>
      <c r="AP51" s="191"/>
      <c r="AQ51" s="192">
        <v>45</v>
      </c>
      <c r="AR51" s="189" t="s">
        <v>62</v>
      </c>
      <c r="AS51" s="190">
        <v>0</v>
      </c>
      <c r="AT51" s="190">
        <v>0</v>
      </c>
      <c r="AU51" s="190">
        <v>0</v>
      </c>
      <c r="AV51" s="190">
        <f t="shared" si="8"/>
        <v>0</v>
      </c>
      <c r="AW51" s="191"/>
      <c r="AX51" s="192">
        <v>45</v>
      </c>
      <c r="AY51" s="189" t="s">
        <v>62</v>
      </c>
      <c r="AZ51" s="190">
        <v>0</v>
      </c>
      <c r="BA51" s="190">
        <v>0</v>
      </c>
      <c r="BB51" s="190">
        <v>0</v>
      </c>
      <c r="BC51" s="190">
        <f t="shared" si="9"/>
        <v>0</v>
      </c>
      <c r="BD51" s="191"/>
      <c r="BE51" s="192">
        <v>45</v>
      </c>
      <c r="BF51" s="189" t="s">
        <v>62</v>
      </c>
      <c r="BG51" s="190">
        <v>0</v>
      </c>
      <c r="BH51" s="190">
        <v>0</v>
      </c>
      <c r="BI51" s="190">
        <v>0</v>
      </c>
      <c r="BJ51" s="190">
        <f t="shared" si="10"/>
        <v>0</v>
      </c>
      <c r="BK51" s="191"/>
      <c r="BL51" s="192">
        <v>45</v>
      </c>
      <c r="BM51" s="189" t="s">
        <v>62</v>
      </c>
      <c r="BN51" s="190">
        <v>0</v>
      </c>
      <c r="BO51" s="190">
        <v>0</v>
      </c>
      <c r="BP51" s="190">
        <v>0</v>
      </c>
      <c r="BQ51" s="190">
        <f t="shared" si="11"/>
        <v>0</v>
      </c>
      <c r="BR51" s="191"/>
      <c r="BS51" s="192">
        <v>45</v>
      </c>
      <c r="BT51" s="189" t="s">
        <v>62</v>
      </c>
      <c r="BU51" s="190">
        <v>0</v>
      </c>
      <c r="BV51" s="190">
        <f t="shared" si="12"/>
        <v>0</v>
      </c>
      <c r="BW51" s="190">
        <f t="shared" si="0"/>
        <v>0</v>
      </c>
      <c r="BX51" s="190">
        <f t="shared" si="1"/>
        <v>0</v>
      </c>
      <c r="BY51" s="9"/>
      <c r="BZ51" s="9"/>
    </row>
    <row r="52" spans="1:78" ht="15.75" hidden="1">
      <c r="A52" s="192">
        <v>46</v>
      </c>
      <c r="B52" s="189" t="s">
        <v>63</v>
      </c>
      <c r="C52" s="190">
        <v>0</v>
      </c>
      <c r="D52" s="190">
        <v>0</v>
      </c>
      <c r="E52" s="190">
        <v>0</v>
      </c>
      <c r="F52" s="190">
        <f t="shared" si="2"/>
        <v>0</v>
      </c>
      <c r="G52" s="191"/>
      <c r="H52" s="192">
        <v>46</v>
      </c>
      <c r="I52" s="189" t="s">
        <v>63</v>
      </c>
      <c r="J52" s="190">
        <v>0</v>
      </c>
      <c r="K52" s="190">
        <v>0</v>
      </c>
      <c r="L52" s="190">
        <v>0</v>
      </c>
      <c r="M52" s="190">
        <f t="shared" si="3"/>
        <v>0</v>
      </c>
      <c r="N52" s="191"/>
      <c r="O52" s="192">
        <v>46</v>
      </c>
      <c r="P52" s="189" t="s">
        <v>63</v>
      </c>
      <c r="Q52" s="190">
        <v>0</v>
      </c>
      <c r="R52" s="190">
        <v>0</v>
      </c>
      <c r="S52" s="190">
        <v>0</v>
      </c>
      <c r="T52" s="190">
        <f t="shared" si="4"/>
        <v>0</v>
      </c>
      <c r="U52" s="191"/>
      <c r="V52" s="192">
        <v>46</v>
      </c>
      <c r="W52" s="189" t="s">
        <v>63</v>
      </c>
      <c r="X52" s="190">
        <v>0</v>
      </c>
      <c r="Y52" s="190">
        <v>0</v>
      </c>
      <c r="Z52" s="190">
        <v>0</v>
      </c>
      <c r="AA52" s="190">
        <f t="shared" si="5"/>
        <v>0</v>
      </c>
      <c r="AB52" s="191"/>
      <c r="AC52" s="192">
        <v>46</v>
      </c>
      <c r="AD52" s="189" t="s">
        <v>63</v>
      </c>
      <c r="AE52" s="190">
        <v>0</v>
      </c>
      <c r="AF52" s="190">
        <v>0</v>
      </c>
      <c r="AG52" s="190">
        <v>0</v>
      </c>
      <c r="AH52" s="190">
        <f t="shared" si="6"/>
        <v>0</v>
      </c>
      <c r="AI52" s="191"/>
      <c r="AJ52" s="192">
        <v>46</v>
      </c>
      <c r="AK52" s="189" t="s">
        <v>63</v>
      </c>
      <c r="AL52" s="190">
        <v>0</v>
      </c>
      <c r="AM52" s="190">
        <v>0</v>
      </c>
      <c r="AN52" s="190">
        <v>0</v>
      </c>
      <c r="AO52" s="190">
        <f t="shared" si="7"/>
        <v>0</v>
      </c>
      <c r="AP52" s="191"/>
      <c r="AQ52" s="192">
        <v>46</v>
      </c>
      <c r="AR52" s="189" t="s">
        <v>63</v>
      </c>
      <c r="AS52" s="190">
        <v>0</v>
      </c>
      <c r="AT52" s="190">
        <v>0</v>
      </c>
      <c r="AU52" s="190">
        <v>0</v>
      </c>
      <c r="AV52" s="190">
        <f t="shared" si="8"/>
        <v>0</v>
      </c>
      <c r="AW52" s="191"/>
      <c r="AX52" s="192">
        <v>46</v>
      </c>
      <c r="AY52" s="189" t="s">
        <v>63</v>
      </c>
      <c r="AZ52" s="190">
        <v>0</v>
      </c>
      <c r="BA52" s="190">
        <v>0</v>
      </c>
      <c r="BB52" s="190">
        <v>0</v>
      </c>
      <c r="BC52" s="190">
        <f t="shared" si="9"/>
        <v>0</v>
      </c>
      <c r="BD52" s="191"/>
      <c r="BE52" s="192">
        <v>46</v>
      </c>
      <c r="BF52" s="189" t="s">
        <v>63</v>
      </c>
      <c r="BG52" s="190">
        <v>0</v>
      </c>
      <c r="BH52" s="190">
        <v>0</v>
      </c>
      <c r="BI52" s="190">
        <v>0</v>
      </c>
      <c r="BJ52" s="190">
        <f t="shared" si="10"/>
        <v>0</v>
      </c>
      <c r="BK52" s="191"/>
      <c r="BL52" s="192">
        <v>46</v>
      </c>
      <c r="BM52" s="189" t="s">
        <v>63</v>
      </c>
      <c r="BN52" s="190">
        <v>0</v>
      </c>
      <c r="BO52" s="190">
        <v>0</v>
      </c>
      <c r="BP52" s="190">
        <v>0</v>
      </c>
      <c r="BQ52" s="190">
        <f t="shared" si="11"/>
        <v>0</v>
      </c>
      <c r="BR52" s="191"/>
      <c r="BS52" s="192">
        <v>46</v>
      </c>
      <c r="BT52" s="189" t="s">
        <v>63</v>
      </c>
      <c r="BU52" s="190">
        <v>0</v>
      </c>
      <c r="BV52" s="190">
        <f t="shared" si="12"/>
        <v>0</v>
      </c>
      <c r="BW52" s="190">
        <f t="shared" si="0"/>
        <v>0</v>
      </c>
      <c r="BX52" s="190">
        <f t="shared" si="1"/>
        <v>0</v>
      </c>
      <c r="BY52" s="9"/>
      <c r="BZ52" s="9"/>
    </row>
    <row r="53" spans="1:78" ht="15.75" hidden="1">
      <c r="A53" s="192">
        <v>47</v>
      </c>
      <c r="B53" s="189" t="s">
        <v>64</v>
      </c>
      <c r="C53" s="190">
        <v>0</v>
      </c>
      <c r="D53" s="190">
        <v>0</v>
      </c>
      <c r="E53" s="190">
        <v>0</v>
      </c>
      <c r="F53" s="190">
        <f t="shared" si="2"/>
        <v>0</v>
      </c>
      <c r="G53" s="191"/>
      <c r="H53" s="192">
        <v>47</v>
      </c>
      <c r="I53" s="189" t="s">
        <v>64</v>
      </c>
      <c r="J53" s="190">
        <v>0</v>
      </c>
      <c r="K53" s="190">
        <v>0</v>
      </c>
      <c r="L53" s="190">
        <v>0</v>
      </c>
      <c r="M53" s="190">
        <f t="shared" si="3"/>
        <v>0</v>
      </c>
      <c r="N53" s="191"/>
      <c r="O53" s="192">
        <v>47</v>
      </c>
      <c r="P53" s="189" t="s">
        <v>64</v>
      </c>
      <c r="Q53" s="190">
        <v>0</v>
      </c>
      <c r="R53" s="190">
        <v>0</v>
      </c>
      <c r="S53" s="190">
        <v>0</v>
      </c>
      <c r="T53" s="190">
        <f t="shared" si="4"/>
        <v>0</v>
      </c>
      <c r="U53" s="191"/>
      <c r="V53" s="192">
        <v>47</v>
      </c>
      <c r="W53" s="189" t="s">
        <v>64</v>
      </c>
      <c r="X53" s="190">
        <v>0</v>
      </c>
      <c r="Y53" s="190">
        <v>0</v>
      </c>
      <c r="Z53" s="190">
        <v>0</v>
      </c>
      <c r="AA53" s="190">
        <f t="shared" si="5"/>
        <v>0</v>
      </c>
      <c r="AB53" s="191"/>
      <c r="AC53" s="192">
        <v>47</v>
      </c>
      <c r="AD53" s="189" t="s">
        <v>64</v>
      </c>
      <c r="AE53" s="190">
        <v>0</v>
      </c>
      <c r="AF53" s="190">
        <v>0</v>
      </c>
      <c r="AG53" s="190">
        <v>0</v>
      </c>
      <c r="AH53" s="190">
        <f t="shared" si="6"/>
        <v>0</v>
      </c>
      <c r="AI53" s="191"/>
      <c r="AJ53" s="192">
        <v>47</v>
      </c>
      <c r="AK53" s="189" t="s">
        <v>64</v>
      </c>
      <c r="AL53" s="190">
        <v>0</v>
      </c>
      <c r="AM53" s="190">
        <v>0</v>
      </c>
      <c r="AN53" s="190">
        <v>0</v>
      </c>
      <c r="AO53" s="190">
        <f t="shared" si="7"/>
        <v>0</v>
      </c>
      <c r="AP53" s="191"/>
      <c r="AQ53" s="192">
        <v>47</v>
      </c>
      <c r="AR53" s="189" t="s">
        <v>64</v>
      </c>
      <c r="AS53" s="190">
        <v>0</v>
      </c>
      <c r="AT53" s="190">
        <v>0</v>
      </c>
      <c r="AU53" s="190">
        <v>0</v>
      </c>
      <c r="AV53" s="190">
        <f t="shared" si="8"/>
        <v>0</v>
      </c>
      <c r="AW53" s="191"/>
      <c r="AX53" s="192">
        <v>47</v>
      </c>
      <c r="AY53" s="189" t="s">
        <v>64</v>
      </c>
      <c r="AZ53" s="190">
        <v>0</v>
      </c>
      <c r="BA53" s="190">
        <v>0</v>
      </c>
      <c r="BB53" s="190">
        <v>0</v>
      </c>
      <c r="BC53" s="190">
        <f t="shared" si="9"/>
        <v>0</v>
      </c>
      <c r="BD53" s="191"/>
      <c r="BE53" s="192">
        <v>47</v>
      </c>
      <c r="BF53" s="189" t="s">
        <v>64</v>
      </c>
      <c r="BG53" s="190">
        <v>0</v>
      </c>
      <c r="BH53" s="190">
        <v>0</v>
      </c>
      <c r="BI53" s="190">
        <v>0</v>
      </c>
      <c r="BJ53" s="190">
        <f t="shared" si="10"/>
        <v>0</v>
      </c>
      <c r="BK53" s="191"/>
      <c r="BL53" s="192">
        <v>47</v>
      </c>
      <c r="BM53" s="189" t="s">
        <v>64</v>
      </c>
      <c r="BN53" s="190">
        <v>0</v>
      </c>
      <c r="BO53" s="190">
        <v>0</v>
      </c>
      <c r="BP53" s="190">
        <v>0</v>
      </c>
      <c r="BQ53" s="190">
        <f t="shared" si="11"/>
        <v>0</v>
      </c>
      <c r="BR53" s="191"/>
      <c r="BS53" s="192">
        <v>47</v>
      </c>
      <c r="BT53" s="189" t="s">
        <v>64</v>
      </c>
      <c r="BU53" s="190">
        <v>0</v>
      </c>
      <c r="BV53" s="190">
        <f t="shared" si="12"/>
        <v>0</v>
      </c>
      <c r="BW53" s="190">
        <f t="shared" si="0"/>
        <v>0</v>
      </c>
      <c r="BX53" s="190">
        <f t="shared" si="1"/>
        <v>0</v>
      </c>
      <c r="BY53" s="9"/>
      <c r="BZ53" s="9"/>
    </row>
    <row r="54" spans="1:78" ht="15.75" hidden="1">
      <c r="A54" s="192">
        <v>48</v>
      </c>
      <c r="B54" s="189" t="s">
        <v>42</v>
      </c>
      <c r="C54" s="190">
        <v>0</v>
      </c>
      <c r="D54" s="190">
        <v>0</v>
      </c>
      <c r="E54" s="190">
        <v>0</v>
      </c>
      <c r="F54" s="190">
        <f t="shared" si="2"/>
        <v>0</v>
      </c>
      <c r="G54" s="191"/>
      <c r="H54" s="192">
        <v>48</v>
      </c>
      <c r="I54" s="189" t="s">
        <v>42</v>
      </c>
      <c r="J54" s="190">
        <v>0</v>
      </c>
      <c r="K54" s="190">
        <v>0</v>
      </c>
      <c r="L54" s="190">
        <v>0</v>
      </c>
      <c r="M54" s="190">
        <f t="shared" si="3"/>
        <v>0</v>
      </c>
      <c r="N54" s="191"/>
      <c r="O54" s="192">
        <v>48</v>
      </c>
      <c r="P54" s="189" t="s">
        <v>42</v>
      </c>
      <c r="Q54" s="190">
        <v>0</v>
      </c>
      <c r="R54" s="190">
        <v>0</v>
      </c>
      <c r="S54" s="190">
        <v>0</v>
      </c>
      <c r="T54" s="190">
        <f t="shared" si="4"/>
        <v>0</v>
      </c>
      <c r="U54" s="191"/>
      <c r="V54" s="192">
        <v>48</v>
      </c>
      <c r="W54" s="189" t="s">
        <v>42</v>
      </c>
      <c r="X54" s="190">
        <v>0</v>
      </c>
      <c r="Y54" s="190">
        <v>0</v>
      </c>
      <c r="Z54" s="190">
        <v>0</v>
      </c>
      <c r="AA54" s="190">
        <f t="shared" si="5"/>
        <v>0</v>
      </c>
      <c r="AB54" s="191"/>
      <c r="AC54" s="192">
        <v>48</v>
      </c>
      <c r="AD54" s="189" t="s">
        <v>42</v>
      </c>
      <c r="AE54" s="190">
        <v>0</v>
      </c>
      <c r="AF54" s="190">
        <v>0</v>
      </c>
      <c r="AG54" s="190">
        <v>0</v>
      </c>
      <c r="AH54" s="190">
        <f t="shared" si="6"/>
        <v>0</v>
      </c>
      <c r="AI54" s="191"/>
      <c r="AJ54" s="192">
        <v>48</v>
      </c>
      <c r="AK54" s="189" t="s">
        <v>42</v>
      </c>
      <c r="AL54" s="190">
        <v>0</v>
      </c>
      <c r="AM54" s="190">
        <v>0</v>
      </c>
      <c r="AN54" s="190">
        <v>0</v>
      </c>
      <c r="AO54" s="190">
        <f t="shared" si="7"/>
        <v>0</v>
      </c>
      <c r="AP54" s="191"/>
      <c r="AQ54" s="192">
        <v>48</v>
      </c>
      <c r="AR54" s="189" t="s">
        <v>42</v>
      </c>
      <c r="AS54" s="190">
        <v>0</v>
      </c>
      <c r="AT54" s="190">
        <v>0</v>
      </c>
      <c r="AU54" s="190">
        <v>0</v>
      </c>
      <c r="AV54" s="190">
        <f t="shared" si="8"/>
        <v>0</v>
      </c>
      <c r="AW54" s="191"/>
      <c r="AX54" s="192">
        <v>48</v>
      </c>
      <c r="AY54" s="189" t="s">
        <v>42</v>
      </c>
      <c r="AZ54" s="190">
        <v>0</v>
      </c>
      <c r="BA54" s="190">
        <v>0</v>
      </c>
      <c r="BB54" s="190">
        <v>0</v>
      </c>
      <c r="BC54" s="190">
        <f t="shared" si="9"/>
        <v>0</v>
      </c>
      <c r="BD54" s="191"/>
      <c r="BE54" s="192">
        <v>48</v>
      </c>
      <c r="BF54" s="189" t="s">
        <v>42</v>
      </c>
      <c r="BG54" s="190">
        <v>0</v>
      </c>
      <c r="BH54" s="190">
        <v>0</v>
      </c>
      <c r="BI54" s="190">
        <v>0</v>
      </c>
      <c r="BJ54" s="190">
        <f t="shared" si="10"/>
        <v>0</v>
      </c>
      <c r="BK54" s="191"/>
      <c r="BL54" s="192">
        <v>48</v>
      </c>
      <c r="BM54" s="189" t="s">
        <v>42</v>
      </c>
      <c r="BN54" s="190">
        <v>0</v>
      </c>
      <c r="BO54" s="190">
        <v>0</v>
      </c>
      <c r="BP54" s="190">
        <v>0</v>
      </c>
      <c r="BQ54" s="190">
        <f t="shared" si="11"/>
        <v>0</v>
      </c>
      <c r="BR54" s="191"/>
      <c r="BS54" s="192">
        <v>48</v>
      </c>
      <c r="BT54" s="189" t="s">
        <v>42</v>
      </c>
      <c r="BU54" s="190">
        <v>0</v>
      </c>
      <c r="BV54" s="190">
        <f t="shared" si="12"/>
        <v>0</v>
      </c>
      <c r="BW54" s="190">
        <f t="shared" si="0"/>
        <v>0</v>
      </c>
      <c r="BX54" s="190">
        <f t="shared" si="1"/>
        <v>0</v>
      </c>
      <c r="BY54" s="9"/>
      <c r="BZ54" s="9"/>
    </row>
    <row r="55" spans="1:78" ht="15.75" hidden="1">
      <c r="A55" s="192">
        <v>49</v>
      </c>
      <c r="B55" s="189" t="s">
        <v>43</v>
      </c>
      <c r="C55" s="190">
        <v>0</v>
      </c>
      <c r="D55" s="190">
        <v>0</v>
      </c>
      <c r="E55" s="190">
        <v>0</v>
      </c>
      <c r="F55" s="190">
        <f t="shared" si="2"/>
        <v>0</v>
      </c>
      <c r="G55" s="191"/>
      <c r="H55" s="192">
        <v>49</v>
      </c>
      <c r="I55" s="189" t="s">
        <v>43</v>
      </c>
      <c r="J55" s="190">
        <v>0</v>
      </c>
      <c r="K55" s="190">
        <v>0</v>
      </c>
      <c r="L55" s="190">
        <v>0</v>
      </c>
      <c r="M55" s="190">
        <f t="shared" si="3"/>
        <v>0</v>
      </c>
      <c r="N55" s="191"/>
      <c r="O55" s="192">
        <v>49</v>
      </c>
      <c r="P55" s="189" t="s">
        <v>43</v>
      </c>
      <c r="Q55" s="190">
        <v>0</v>
      </c>
      <c r="R55" s="190">
        <v>0</v>
      </c>
      <c r="S55" s="190">
        <v>0</v>
      </c>
      <c r="T55" s="190">
        <f t="shared" si="4"/>
        <v>0</v>
      </c>
      <c r="U55" s="191"/>
      <c r="V55" s="192">
        <v>49</v>
      </c>
      <c r="W55" s="189" t="s">
        <v>43</v>
      </c>
      <c r="X55" s="190">
        <v>0</v>
      </c>
      <c r="Y55" s="190">
        <v>0</v>
      </c>
      <c r="Z55" s="190">
        <v>0</v>
      </c>
      <c r="AA55" s="190">
        <f t="shared" si="5"/>
        <v>0</v>
      </c>
      <c r="AB55" s="191"/>
      <c r="AC55" s="192">
        <v>49</v>
      </c>
      <c r="AD55" s="189" t="s">
        <v>43</v>
      </c>
      <c r="AE55" s="190">
        <v>0</v>
      </c>
      <c r="AF55" s="190">
        <v>0</v>
      </c>
      <c r="AG55" s="190">
        <v>0</v>
      </c>
      <c r="AH55" s="190">
        <f t="shared" si="6"/>
        <v>0</v>
      </c>
      <c r="AI55" s="191"/>
      <c r="AJ55" s="192">
        <v>49</v>
      </c>
      <c r="AK55" s="189" t="s">
        <v>43</v>
      </c>
      <c r="AL55" s="190">
        <v>0</v>
      </c>
      <c r="AM55" s="190">
        <v>0</v>
      </c>
      <c r="AN55" s="190">
        <v>0</v>
      </c>
      <c r="AO55" s="190">
        <f t="shared" si="7"/>
        <v>0</v>
      </c>
      <c r="AP55" s="191"/>
      <c r="AQ55" s="192">
        <v>49</v>
      </c>
      <c r="AR55" s="189" t="s">
        <v>43</v>
      </c>
      <c r="AS55" s="190">
        <v>0</v>
      </c>
      <c r="AT55" s="190">
        <v>0</v>
      </c>
      <c r="AU55" s="190">
        <v>0</v>
      </c>
      <c r="AV55" s="190">
        <f t="shared" si="8"/>
        <v>0</v>
      </c>
      <c r="AW55" s="191"/>
      <c r="AX55" s="192">
        <v>49</v>
      </c>
      <c r="AY55" s="189" t="s">
        <v>43</v>
      </c>
      <c r="AZ55" s="190">
        <v>0</v>
      </c>
      <c r="BA55" s="190">
        <v>0</v>
      </c>
      <c r="BB55" s="190">
        <v>0</v>
      </c>
      <c r="BC55" s="190">
        <f t="shared" si="9"/>
        <v>0</v>
      </c>
      <c r="BD55" s="191"/>
      <c r="BE55" s="192">
        <v>49</v>
      </c>
      <c r="BF55" s="189" t="s">
        <v>43</v>
      </c>
      <c r="BG55" s="190">
        <v>0</v>
      </c>
      <c r="BH55" s="190">
        <v>0</v>
      </c>
      <c r="BI55" s="190">
        <v>0</v>
      </c>
      <c r="BJ55" s="190">
        <f t="shared" si="10"/>
        <v>0</v>
      </c>
      <c r="BK55" s="191"/>
      <c r="BL55" s="192">
        <v>49</v>
      </c>
      <c r="BM55" s="189" t="s">
        <v>43</v>
      </c>
      <c r="BN55" s="190">
        <v>0</v>
      </c>
      <c r="BO55" s="190">
        <v>0</v>
      </c>
      <c r="BP55" s="190">
        <v>0</v>
      </c>
      <c r="BQ55" s="190">
        <f t="shared" si="11"/>
        <v>0</v>
      </c>
      <c r="BR55" s="191"/>
      <c r="BS55" s="192">
        <v>49</v>
      </c>
      <c r="BT55" s="189" t="s">
        <v>43</v>
      </c>
      <c r="BU55" s="190">
        <v>0</v>
      </c>
      <c r="BV55" s="190">
        <f t="shared" si="12"/>
        <v>0</v>
      </c>
      <c r="BW55" s="190">
        <f t="shared" si="0"/>
        <v>0</v>
      </c>
      <c r="BX55" s="190">
        <f t="shared" si="1"/>
        <v>0</v>
      </c>
      <c r="BY55" s="9"/>
      <c r="BZ55" s="9"/>
    </row>
    <row r="56" spans="1:78" ht="15.75" hidden="1">
      <c r="A56" s="192">
        <v>50</v>
      </c>
      <c r="B56" s="189" t="s">
        <v>44</v>
      </c>
      <c r="C56" s="190">
        <v>0</v>
      </c>
      <c r="D56" s="190">
        <v>0</v>
      </c>
      <c r="E56" s="190">
        <v>0</v>
      </c>
      <c r="F56" s="190">
        <f t="shared" si="2"/>
        <v>0</v>
      </c>
      <c r="G56" s="191"/>
      <c r="H56" s="192">
        <v>50</v>
      </c>
      <c r="I56" s="189" t="s">
        <v>44</v>
      </c>
      <c r="J56" s="190">
        <v>0</v>
      </c>
      <c r="K56" s="190">
        <v>0</v>
      </c>
      <c r="L56" s="190">
        <v>0</v>
      </c>
      <c r="M56" s="190">
        <f t="shared" si="3"/>
        <v>0</v>
      </c>
      <c r="N56" s="191"/>
      <c r="O56" s="192">
        <v>50</v>
      </c>
      <c r="P56" s="189" t="s">
        <v>44</v>
      </c>
      <c r="Q56" s="190">
        <v>0</v>
      </c>
      <c r="R56" s="190">
        <v>0</v>
      </c>
      <c r="S56" s="190">
        <v>0</v>
      </c>
      <c r="T56" s="190">
        <f t="shared" si="4"/>
        <v>0</v>
      </c>
      <c r="U56" s="191"/>
      <c r="V56" s="192">
        <v>50</v>
      </c>
      <c r="W56" s="189" t="s">
        <v>44</v>
      </c>
      <c r="X56" s="190">
        <v>0</v>
      </c>
      <c r="Y56" s="190">
        <v>0</v>
      </c>
      <c r="Z56" s="190">
        <v>0</v>
      </c>
      <c r="AA56" s="190">
        <f t="shared" si="5"/>
        <v>0</v>
      </c>
      <c r="AB56" s="191"/>
      <c r="AC56" s="192">
        <v>50</v>
      </c>
      <c r="AD56" s="189" t="s">
        <v>44</v>
      </c>
      <c r="AE56" s="190">
        <v>0</v>
      </c>
      <c r="AF56" s="190">
        <v>0</v>
      </c>
      <c r="AG56" s="190">
        <v>0</v>
      </c>
      <c r="AH56" s="190">
        <f t="shared" si="6"/>
        <v>0</v>
      </c>
      <c r="AI56" s="191"/>
      <c r="AJ56" s="192">
        <v>50</v>
      </c>
      <c r="AK56" s="189" t="s">
        <v>44</v>
      </c>
      <c r="AL56" s="190">
        <v>0</v>
      </c>
      <c r="AM56" s="190">
        <v>0</v>
      </c>
      <c r="AN56" s="190">
        <v>0</v>
      </c>
      <c r="AO56" s="190">
        <f t="shared" si="7"/>
        <v>0</v>
      </c>
      <c r="AP56" s="191"/>
      <c r="AQ56" s="192">
        <v>50</v>
      </c>
      <c r="AR56" s="189" t="s">
        <v>44</v>
      </c>
      <c r="AS56" s="190">
        <v>0</v>
      </c>
      <c r="AT56" s="190">
        <v>0</v>
      </c>
      <c r="AU56" s="190">
        <v>0</v>
      </c>
      <c r="AV56" s="190">
        <f t="shared" si="8"/>
        <v>0</v>
      </c>
      <c r="AW56" s="191"/>
      <c r="AX56" s="192">
        <v>50</v>
      </c>
      <c r="AY56" s="189" t="s">
        <v>44</v>
      </c>
      <c r="AZ56" s="190">
        <v>0</v>
      </c>
      <c r="BA56" s="190">
        <v>0</v>
      </c>
      <c r="BB56" s="190">
        <v>0</v>
      </c>
      <c r="BC56" s="190">
        <f t="shared" si="9"/>
        <v>0</v>
      </c>
      <c r="BD56" s="191"/>
      <c r="BE56" s="192">
        <v>50</v>
      </c>
      <c r="BF56" s="189" t="s">
        <v>44</v>
      </c>
      <c r="BG56" s="190">
        <v>0</v>
      </c>
      <c r="BH56" s="190">
        <v>0</v>
      </c>
      <c r="BI56" s="190">
        <v>0</v>
      </c>
      <c r="BJ56" s="190">
        <f t="shared" si="10"/>
        <v>0</v>
      </c>
      <c r="BK56" s="191"/>
      <c r="BL56" s="192">
        <v>50</v>
      </c>
      <c r="BM56" s="189" t="s">
        <v>44</v>
      </c>
      <c r="BN56" s="190">
        <v>0</v>
      </c>
      <c r="BO56" s="190">
        <v>0</v>
      </c>
      <c r="BP56" s="190">
        <v>0</v>
      </c>
      <c r="BQ56" s="190">
        <f t="shared" si="11"/>
        <v>0</v>
      </c>
      <c r="BR56" s="191"/>
      <c r="BS56" s="192">
        <v>50</v>
      </c>
      <c r="BT56" s="189" t="s">
        <v>44</v>
      </c>
      <c r="BU56" s="190">
        <v>0</v>
      </c>
      <c r="BV56" s="190">
        <f t="shared" si="12"/>
        <v>0</v>
      </c>
      <c r="BW56" s="190">
        <f t="shared" si="0"/>
        <v>0</v>
      </c>
      <c r="BX56" s="190">
        <f t="shared" si="1"/>
        <v>0</v>
      </c>
      <c r="BY56" s="9"/>
      <c r="BZ56" s="9"/>
    </row>
    <row r="57" spans="1:78" ht="15.75" hidden="1">
      <c r="A57" s="192">
        <v>51</v>
      </c>
      <c r="B57" s="189" t="s">
        <v>45</v>
      </c>
      <c r="C57" s="190">
        <v>0</v>
      </c>
      <c r="D57" s="190">
        <v>0</v>
      </c>
      <c r="E57" s="190">
        <v>0</v>
      </c>
      <c r="F57" s="190">
        <f t="shared" si="2"/>
        <v>0</v>
      </c>
      <c r="G57" s="191"/>
      <c r="H57" s="192">
        <v>51</v>
      </c>
      <c r="I57" s="189" t="s">
        <v>45</v>
      </c>
      <c r="J57" s="190">
        <v>0</v>
      </c>
      <c r="K57" s="190">
        <v>0</v>
      </c>
      <c r="L57" s="190">
        <v>0</v>
      </c>
      <c r="M57" s="190">
        <f t="shared" si="3"/>
        <v>0</v>
      </c>
      <c r="N57" s="191"/>
      <c r="O57" s="192">
        <v>51</v>
      </c>
      <c r="P57" s="189" t="s">
        <v>45</v>
      </c>
      <c r="Q57" s="190">
        <v>0</v>
      </c>
      <c r="R57" s="190">
        <v>0</v>
      </c>
      <c r="S57" s="190">
        <v>0</v>
      </c>
      <c r="T57" s="190">
        <f t="shared" si="4"/>
        <v>0</v>
      </c>
      <c r="U57" s="191"/>
      <c r="V57" s="192">
        <v>51</v>
      </c>
      <c r="W57" s="189" t="s">
        <v>45</v>
      </c>
      <c r="X57" s="190">
        <v>0</v>
      </c>
      <c r="Y57" s="190">
        <v>0</v>
      </c>
      <c r="Z57" s="190">
        <v>0</v>
      </c>
      <c r="AA57" s="190">
        <f t="shared" si="5"/>
        <v>0</v>
      </c>
      <c r="AB57" s="191"/>
      <c r="AC57" s="192">
        <v>51</v>
      </c>
      <c r="AD57" s="189" t="s">
        <v>45</v>
      </c>
      <c r="AE57" s="190">
        <v>0</v>
      </c>
      <c r="AF57" s="190">
        <v>0</v>
      </c>
      <c r="AG57" s="190">
        <v>0</v>
      </c>
      <c r="AH57" s="190">
        <f t="shared" si="6"/>
        <v>0</v>
      </c>
      <c r="AI57" s="191"/>
      <c r="AJ57" s="192">
        <v>51</v>
      </c>
      <c r="AK57" s="189" t="s">
        <v>45</v>
      </c>
      <c r="AL57" s="190">
        <v>0</v>
      </c>
      <c r="AM57" s="190">
        <v>0</v>
      </c>
      <c r="AN57" s="190">
        <v>0</v>
      </c>
      <c r="AO57" s="190">
        <f t="shared" si="7"/>
        <v>0</v>
      </c>
      <c r="AP57" s="191"/>
      <c r="AQ57" s="192">
        <v>51</v>
      </c>
      <c r="AR57" s="189" t="s">
        <v>45</v>
      </c>
      <c r="AS57" s="190">
        <v>0</v>
      </c>
      <c r="AT57" s="190">
        <v>0</v>
      </c>
      <c r="AU57" s="190">
        <v>0</v>
      </c>
      <c r="AV57" s="190">
        <f t="shared" si="8"/>
        <v>0</v>
      </c>
      <c r="AW57" s="191"/>
      <c r="AX57" s="192">
        <v>51</v>
      </c>
      <c r="AY57" s="189" t="s">
        <v>45</v>
      </c>
      <c r="AZ57" s="190">
        <v>0</v>
      </c>
      <c r="BA57" s="190">
        <v>0</v>
      </c>
      <c r="BB57" s="190">
        <v>0</v>
      </c>
      <c r="BC57" s="190">
        <f t="shared" si="9"/>
        <v>0</v>
      </c>
      <c r="BD57" s="191"/>
      <c r="BE57" s="192">
        <v>51</v>
      </c>
      <c r="BF57" s="189" t="s">
        <v>45</v>
      </c>
      <c r="BG57" s="190">
        <v>0</v>
      </c>
      <c r="BH57" s="190">
        <v>0</v>
      </c>
      <c r="BI57" s="190">
        <v>0</v>
      </c>
      <c r="BJ57" s="190">
        <f t="shared" si="10"/>
        <v>0</v>
      </c>
      <c r="BK57" s="191"/>
      <c r="BL57" s="192">
        <v>51</v>
      </c>
      <c r="BM57" s="189" t="s">
        <v>45</v>
      </c>
      <c r="BN57" s="190">
        <v>0</v>
      </c>
      <c r="BO57" s="190">
        <v>0</v>
      </c>
      <c r="BP57" s="190">
        <v>0</v>
      </c>
      <c r="BQ57" s="190">
        <f t="shared" si="11"/>
        <v>0</v>
      </c>
      <c r="BR57" s="191"/>
      <c r="BS57" s="192">
        <v>51</v>
      </c>
      <c r="BT57" s="189" t="s">
        <v>45</v>
      </c>
      <c r="BU57" s="190">
        <v>0</v>
      </c>
      <c r="BV57" s="190">
        <f t="shared" si="12"/>
        <v>0</v>
      </c>
      <c r="BW57" s="190">
        <f t="shared" si="0"/>
        <v>0</v>
      </c>
      <c r="BX57" s="190">
        <f t="shared" si="1"/>
        <v>0</v>
      </c>
      <c r="BY57" s="9"/>
      <c r="BZ57" s="9"/>
    </row>
    <row r="58" spans="1:78" ht="15.75" hidden="1">
      <c r="A58" s="192">
        <v>52</v>
      </c>
      <c r="B58" s="189" t="s">
        <v>46</v>
      </c>
      <c r="C58" s="190">
        <v>0</v>
      </c>
      <c r="D58" s="190">
        <v>0</v>
      </c>
      <c r="E58" s="190">
        <v>0</v>
      </c>
      <c r="F58" s="190">
        <f t="shared" si="2"/>
        <v>0</v>
      </c>
      <c r="G58" s="191"/>
      <c r="H58" s="192">
        <v>52</v>
      </c>
      <c r="I58" s="189" t="s">
        <v>46</v>
      </c>
      <c r="J58" s="190">
        <v>0</v>
      </c>
      <c r="K58" s="190">
        <v>0</v>
      </c>
      <c r="L58" s="190">
        <v>0</v>
      </c>
      <c r="M58" s="190">
        <f t="shared" si="3"/>
        <v>0</v>
      </c>
      <c r="N58" s="191"/>
      <c r="O58" s="192">
        <v>52</v>
      </c>
      <c r="P58" s="189" t="s">
        <v>46</v>
      </c>
      <c r="Q58" s="190">
        <v>0</v>
      </c>
      <c r="R58" s="190">
        <v>0</v>
      </c>
      <c r="S58" s="190">
        <v>0</v>
      </c>
      <c r="T58" s="190">
        <f t="shared" si="4"/>
        <v>0</v>
      </c>
      <c r="U58" s="191"/>
      <c r="V58" s="192">
        <v>52</v>
      </c>
      <c r="W58" s="189" t="s">
        <v>46</v>
      </c>
      <c r="X58" s="190">
        <v>0</v>
      </c>
      <c r="Y58" s="190">
        <v>0</v>
      </c>
      <c r="Z58" s="190">
        <v>0</v>
      </c>
      <c r="AA58" s="190">
        <f t="shared" si="5"/>
        <v>0</v>
      </c>
      <c r="AB58" s="191"/>
      <c r="AC58" s="192">
        <v>52</v>
      </c>
      <c r="AD58" s="189" t="s">
        <v>46</v>
      </c>
      <c r="AE58" s="190">
        <v>0</v>
      </c>
      <c r="AF58" s="190">
        <v>0</v>
      </c>
      <c r="AG58" s="190">
        <v>0</v>
      </c>
      <c r="AH58" s="190">
        <f t="shared" si="6"/>
        <v>0</v>
      </c>
      <c r="AI58" s="191"/>
      <c r="AJ58" s="192">
        <v>52</v>
      </c>
      <c r="AK58" s="189" t="s">
        <v>46</v>
      </c>
      <c r="AL58" s="190">
        <v>0</v>
      </c>
      <c r="AM58" s="190">
        <v>0</v>
      </c>
      <c r="AN58" s="190">
        <v>0</v>
      </c>
      <c r="AO58" s="190">
        <f t="shared" si="7"/>
        <v>0</v>
      </c>
      <c r="AP58" s="191"/>
      <c r="AQ58" s="192">
        <v>52</v>
      </c>
      <c r="AR58" s="189" t="s">
        <v>46</v>
      </c>
      <c r="AS58" s="190">
        <v>0</v>
      </c>
      <c r="AT58" s="190">
        <v>0</v>
      </c>
      <c r="AU58" s="190">
        <v>0</v>
      </c>
      <c r="AV58" s="190">
        <f t="shared" si="8"/>
        <v>0</v>
      </c>
      <c r="AW58" s="191"/>
      <c r="AX58" s="192">
        <v>52</v>
      </c>
      <c r="AY58" s="189" t="s">
        <v>46</v>
      </c>
      <c r="AZ58" s="190">
        <v>0</v>
      </c>
      <c r="BA58" s="190">
        <v>0</v>
      </c>
      <c r="BB58" s="190">
        <v>0</v>
      </c>
      <c r="BC58" s="190">
        <f t="shared" si="9"/>
        <v>0</v>
      </c>
      <c r="BD58" s="191"/>
      <c r="BE58" s="192">
        <v>52</v>
      </c>
      <c r="BF58" s="189" t="s">
        <v>46</v>
      </c>
      <c r="BG58" s="190">
        <v>0</v>
      </c>
      <c r="BH58" s="190">
        <v>0</v>
      </c>
      <c r="BI58" s="190">
        <v>0</v>
      </c>
      <c r="BJ58" s="190">
        <f t="shared" si="10"/>
        <v>0</v>
      </c>
      <c r="BK58" s="191"/>
      <c r="BL58" s="192">
        <v>52</v>
      </c>
      <c r="BM58" s="189" t="s">
        <v>46</v>
      </c>
      <c r="BN58" s="190">
        <v>0</v>
      </c>
      <c r="BO58" s="190">
        <v>0</v>
      </c>
      <c r="BP58" s="190">
        <v>0</v>
      </c>
      <c r="BQ58" s="190">
        <f t="shared" si="11"/>
        <v>0</v>
      </c>
      <c r="BR58" s="191"/>
      <c r="BS58" s="192">
        <v>52</v>
      </c>
      <c r="BT58" s="189" t="s">
        <v>46</v>
      </c>
      <c r="BU58" s="190">
        <v>0</v>
      </c>
      <c r="BV58" s="190">
        <f t="shared" si="12"/>
        <v>0</v>
      </c>
      <c r="BW58" s="190">
        <f t="shared" si="0"/>
        <v>0</v>
      </c>
      <c r="BX58" s="190">
        <f t="shared" si="1"/>
        <v>0</v>
      </c>
      <c r="BY58" s="9"/>
      <c r="BZ58" s="9"/>
    </row>
    <row r="59" spans="1:78" ht="15.75" hidden="1">
      <c r="A59" s="192">
        <v>53</v>
      </c>
      <c r="B59" s="189" t="s">
        <v>47</v>
      </c>
      <c r="C59" s="190">
        <v>0</v>
      </c>
      <c r="D59" s="190">
        <v>0</v>
      </c>
      <c r="E59" s="190">
        <v>0</v>
      </c>
      <c r="F59" s="190">
        <f t="shared" si="2"/>
        <v>0</v>
      </c>
      <c r="G59" s="191"/>
      <c r="H59" s="192">
        <v>53</v>
      </c>
      <c r="I59" s="189" t="s">
        <v>47</v>
      </c>
      <c r="J59" s="190">
        <v>0</v>
      </c>
      <c r="K59" s="190">
        <v>0</v>
      </c>
      <c r="L59" s="190">
        <v>0</v>
      </c>
      <c r="M59" s="190">
        <f t="shared" si="3"/>
        <v>0</v>
      </c>
      <c r="N59" s="191"/>
      <c r="O59" s="192">
        <v>53</v>
      </c>
      <c r="P59" s="189" t="s">
        <v>47</v>
      </c>
      <c r="Q59" s="190">
        <v>0</v>
      </c>
      <c r="R59" s="190">
        <v>0</v>
      </c>
      <c r="S59" s="190">
        <v>0</v>
      </c>
      <c r="T59" s="190">
        <f t="shared" si="4"/>
        <v>0</v>
      </c>
      <c r="U59" s="191"/>
      <c r="V59" s="192">
        <v>53</v>
      </c>
      <c r="W59" s="189" t="s">
        <v>47</v>
      </c>
      <c r="X59" s="190">
        <v>0</v>
      </c>
      <c r="Y59" s="190">
        <v>0</v>
      </c>
      <c r="Z59" s="190">
        <v>0</v>
      </c>
      <c r="AA59" s="190">
        <f t="shared" si="5"/>
        <v>0</v>
      </c>
      <c r="AB59" s="191"/>
      <c r="AC59" s="192">
        <v>53</v>
      </c>
      <c r="AD59" s="189" t="s">
        <v>47</v>
      </c>
      <c r="AE59" s="190">
        <v>0</v>
      </c>
      <c r="AF59" s="190">
        <v>0</v>
      </c>
      <c r="AG59" s="190">
        <v>0</v>
      </c>
      <c r="AH59" s="190">
        <f t="shared" si="6"/>
        <v>0</v>
      </c>
      <c r="AI59" s="191"/>
      <c r="AJ59" s="192">
        <v>53</v>
      </c>
      <c r="AK59" s="189" t="s">
        <v>47</v>
      </c>
      <c r="AL59" s="190">
        <v>0</v>
      </c>
      <c r="AM59" s="190">
        <v>0</v>
      </c>
      <c r="AN59" s="190">
        <v>0</v>
      </c>
      <c r="AO59" s="190">
        <f t="shared" si="7"/>
        <v>0</v>
      </c>
      <c r="AP59" s="191"/>
      <c r="AQ59" s="192">
        <v>53</v>
      </c>
      <c r="AR59" s="189" t="s">
        <v>47</v>
      </c>
      <c r="AS59" s="190">
        <v>0</v>
      </c>
      <c r="AT59" s="190">
        <v>0</v>
      </c>
      <c r="AU59" s="190">
        <v>0</v>
      </c>
      <c r="AV59" s="190">
        <f t="shared" si="8"/>
        <v>0</v>
      </c>
      <c r="AW59" s="191"/>
      <c r="AX59" s="192">
        <v>53</v>
      </c>
      <c r="AY59" s="189" t="s">
        <v>47</v>
      </c>
      <c r="AZ59" s="190">
        <v>0</v>
      </c>
      <c r="BA59" s="190">
        <v>0</v>
      </c>
      <c r="BB59" s="190">
        <v>0</v>
      </c>
      <c r="BC59" s="190">
        <f t="shared" si="9"/>
        <v>0</v>
      </c>
      <c r="BD59" s="191"/>
      <c r="BE59" s="192">
        <v>53</v>
      </c>
      <c r="BF59" s="189" t="s">
        <v>47</v>
      </c>
      <c r="BG59" s="190">
        <v>0</v>
      </c>
      <c r="BH59" s="190">
        <v>0</v>
      </c>
      <c r="BI59" s="190">
        <v>0</v>
      </c>
      <c r="BJ59" s="190">
        <f t="shared" si="10"/>
        <v>0</v>
      </c>
      <c r="BK59" s="191"/>
      <c r="BL59" s="192">
        <v>53</v>
      </c>
      <c r="BM59" s="189" t="s">
        <v>47</v>
      </c>
      <c r="BN59" s="190">
        <v>0</v>
      </c>
      <c r="BO59" s="190">
        <v>0</v>
      </c>
      <c r="BP59" s="190">
        <v>0</v>
      </c>
      <c r="BQ59" s="190">
        <f t="shared" si="11"/>
        <v>0</v>
      </c>
      <c r="BR59" s="191"/>
      <c r="BS59" s="192">
        <v>53</v>
      </c>
      <c r="BT59" s="189" t="s">
        <v>47</v>
      </c>
      <c r="BU59" s="190">
        <v>0</v>
      </c>
      <c r="BV59" s="190">
        <f t="shared" si="12"/>
        <v>0</v>
      </c>
      <c r="BW59" s="190">
        <f t="shared" si="0"/>
        <v>0</v>
      </c>
      <c r="BX59" s="190">
        <f t="shared" si="1"/>
        <v>0</v>
      </c>
      <c r="BY59" s="9"/>
      <c r="BZ59" s="9"/>
    </row>
    <row r="60" spans="1:78" ht="17.25" hidden="1" customHeight="1">
      <c r="A60" s="192">
        <v>54</v>
      </c>
      <c r="B60" s="193" t="s">
        <v>68</v>
      </c>
      <c r="C60" s="190">
        <v>0</v>
      </c>
      <c r="D60" s="190">
        <v>0</v>
      </c>
      <c r="E60" s="190">
        <v>0</v>
      </c>
      <c r="F60" s="190">
        <f t="shared" si="2"/>
        <v>0</v>
      </c>
      <c r="G60" s="191"/>
      <c r="H60" s="192">
        <v>54</v>
      </c>
      <c r="I60" s="193" t="s">
        <v>68</v>
      </c>
      <c r="J60" s="190">
        <v>0</v>
      </c>
      <c r="K60" s="190">
        <v>0</v>
      </c>
      <c r="L60" s="190">
        <v>0</v>
      </c>
      <c r="M60" s="190">
        <f t="shared" si="3"/>
        <v>0</v>
      </c>
      <c r="N60" s="191"/>
      <c r="O60" s="192">
        <v>54</v>
      </c>
      <c r="P60" s="193" t="s">
        <v>68</v>
      </c>
      <c r="Q60" s="190">
        <v>0</v>
      </c>
      <c r="R60" s="190">
        <v>0</v>
      </c>
      <c r="S60" s="190">
        <v>0</v>
      </c>
      <c r="T60" s="190">
        <f t="shared" si="4"/>
        <v>0</v>
      </c>
      <c r="U60" s="191"/>
      <c r="V60" s="192">
        <v>54</v>
      </c>
      <c r="W60" s="193" t="s">
        <v>68</v>
      </c>
      <c r="X60" s="190">
        <v>0</v>
      </c>
      <c r="Y60" s="190">
        <v>0</v>
      </c>
      <c r="Z60" s="190">
        <v>0</v>
      </c>
      <c r="AA60" s="190">
        <f t="shared" si="5"/>
        <v>0</v>
      </c>
      <c r="AB60" s="191"/>
      <c r="AC60" s="192">
        <v>54</v>
      </c>
      <c r="AD60" s="193" t="s">
        <v>68</v>
      </c>
      <c r="AE60" s="190">
        <v>0</v>
      </c>
      <c r="AF60" s="190">
        <v>0</v>
      </c>
      <c r="AG60" s="190">
        <v>0</v>
      </c>
      <c r="AH60" s="190">
        <f t="shared" si="6"/>
        <v>0</v>
      </c>
      <c r="AI60" s="191"/>
      <c r="AJ60" s="192">
        <v>54</v>
      </c>
      <c r="AK60" s="193" t="s">
        <v>68</v>
      </c>
      <c r="AL60" s="190">
        <v>0</v>
      </c>
      <c r="AM60" s="190">
        <v>0</v>
      </c>
      <c r="AN60" s="190">
        <v>0</v>
      </c>
      <c r="AO60" s="190">
        <f t="shared" si="7"/>
        <v>0</v>
      </c>
      <c r="AP60" s="191"/>
      <c r="AQ60" s="192">
        <v>54</v>
      </c>
      <c r="AR60" s="193" t="s">
        <v>68</v>
      </c>
      <c r="AS60" s="190">
        <v>0</v>
      </c>
      <c r="AT60" s="190">
        <v>0</v>
      </c>
      <c r="AU60" s="190">
        <v>0</v>
      </c>
      <c r="AV60" s="190">
        <f t="shared" si="8"/>
        <v>0</v>
      </c>
      <c r="AW60" s="191"/>
      <c r="AX60" s="192">
        <v>54</v>
      </c>
      <c r="AY60" s="193" t="s">
        <v>68</v>
      </c>
      <c r="AZ60" s="190">
        <v>0</v>
      </c>
      <c r="BA60" s="190">
        <v>0</v>
      </c>
      <c r="BB60" s="190">
        <v>0</v>
      </c>
      <c r="BC60" s="190">
        <f t="shared" si="9"/>
        <v>0</v>
      </c>
      <c r="BD60" s="191"/>
      <c r="BE60" s="192">
        <v>54</v>
      </c>
      <c r="BF60" s="193" t="s">
        <v>68</v>
      </c>
      <c r="BG60" s="190">
        <v>0</v>
      </c>
      <c r="BH60" s="190">
        <v>0</v>
      </c>
      <c r="BI60" s="190">
        <v>0</v>
      </c>
      <c r="BJ60" s="190">
        <f t="shared" si="10"/>
        <v>0</v>
      </c>
      <c r="BK60" s="191"/>
      <c r="BL60" s="192">
        <v>54</v>
      </c>
      <c r="BM60" s="193" t="s">
        <v>68</v>
      </c>
      <c r="BN60" s="190">
        <v>0</v>
      </c>
      <c r="BO60" s="190">
        <v>0</v>
      </c>
      <c r="BP60" s="190">
        <v>0</v>
      </c>
      <c r="BQ60" s="190">
        <f t="shared" si="11"/>
        <v>0</v>
      </c>
      <c r="BR60" s="191"/>
      <c r="BS60" s="192">
        <v>54</v>
      </c>
      <c r="BT60" s="193" t="s">
        <v>68</v>
      </c>
      <c r="BU60" s="190">
        <v>0</v>
      </c>
      <c r="BV60" s="190">
        <f t="shared" si="12"/>
        <v>0</v>
      </c>
      <c r="BW60" s="190">
        <f t="shared" si="0"/>
        <v>0</v>
      </c>
      <c r="BX60" s="190">
        <f t="shared" si="1"/>
        <v>0</v>
      </c>
      <c r="BY60" s="9"/>
      <c r="BZ60" s="9"/>
    </row>
    <row r="61" spans="1:78" ht="20.25" hidden="1" customHeight="1">
      <c r="A61" s="192">
        <v>55</v>
      </c>
      <c r="B61" s="193" t="s">
        <v>67</v>
      </c>
      <c r="C61" s="190">
        <v>0</v>
      </c>
      <c r="D61" s="190">
        <v>0</v>
      </c>
      <c r="E61" s="190">
        <v>0</v>
      </c>
      <c r="F61" s="190">
        <f t="shared" si="2"/>
        <v>0</v>
      </c>
      <c r="G61" s="191"/>
      <c r="H61" s="192">
        <v>55</v>
      </c>
      <c r="I61" s="193" t="s">
        <v>67</v>
      </c>
      <c r="J61" s="190">
        <v>0</v>
      </c>
      <c r="K61" s="190">
        <v>0</v>
      </c>
      <c r="L61" s="190">
        <v>0</v>
      </c>
      <c r="M61" s="190">
        <f t="shared" si="3"/>
        <v>0</v>
      </c>
      <c r="N61" s="191"/>
      <c r="O61" s="192">
        <v>55</v>
      </c>
      <c r="P61" s="193" t="s">
        <v>67</v>
      </c>
      <c r="Q61" s="190">
        <v>0</v>
      </c>
      <c r="R61" s="190">
        <v>0</v>
      </c>
      <c r="S61" s="190">
        <v>0</v>
      </c>
      <c r="T61" s="190">
        <f t="shared" si="4"/>
        <v>0</v>
      </c>
      <c r="U61" s="191"/>
      <c r="V61" s="192">
        <v>55</v>
      </c>
      <c r="W61" s="193" t="s">
        <v>67</v>
      </c>
      <c r="X61" s="190">
        <v>0</v>
      </c>
      <c r="Y61" s="190">
        <v>0</v>
      </c>
      <c r="Z61" s="190">
        <v>0</v>
      </c>
      <c r="AA61" s="190">
        <f t="shared" si="5"/>
        <v>0</v>
      </c>
      <c r="AB61" s="191"/>
      <c r="AC61" s="192">
        <v>55</v>
      </c>
      <c r="AD61" s="193" t="s">
        <v>67</v>
      </c>
      <c r="AE61" s="190">
        <v>0</v>
      </c>
      <c r="AF61" s="190">
        <v>0</v>
      </c>
      <c r="AG61" s="190">
        <v>0</v>
      </c>
      <c r="AH61" s="190">
        <f t="shared" si="6"/>
        <v>0</v>
      </c>
      <c r="AI61" s="191"/>
      <c r="AJ61" s="192">
        <v>55</v>
      </c>
      <c r="AK61" s="193" t="s">
        <v>67</v>
      </c>
      <c r="AL61" s="190">
        <v>0</v>
      </c>
      <c r="AM61" s="190">
        <v>0</v>
      </c>
      <c r="AN61" s="190">
        <v>0</v>
      </c>
      <c r="AO61" s="190">
        <f t="shared" si="7"/>
        <v>0</v>
      </c>
      <c r="AP61" s="191"/>
      <c r="AQ61" s="192">
        <v>55</v>
      </c>
      <c r="AR61" s="193" t="s">
        <v>67</v>
      </c>
      <c r="AS61" s="190">
        <v>0</v>
      </c>
      <c r="AT61" s="190">
        <v>0</v>
      </c>
      <c r="AU61" s="190">
        <v>0</v>
      </c>
      <c r="AV61" s="190">
        <f t="shared" si="8"/>
        <v>0</v>
      </c>
      <c r="AW61" s="191"/>
      <c r="AX61" s="192">
        <v>55</v>
      </c>
      <c r="AY61" s="193" t="s">
        <v>67</v>
      </c>
      <c r="AZ61" s="190">
        <v>0</v>
      </c>
      <c r="BA61" s="190">
        <v>0</v>
      </c>
      <c r="BB61" s="190">
        <v>0</v>
      </c>
      <c r="BC61" s="190">
        <f t="shared" si="9"/>
        <v>0</v>
      </c>
      <c r="BD61" s="191"/>
      <c r="BE61" s="192">
        <v>55</v>
      </c>
      <c r="BF61" s="193" t="s">
        <v>67</v>
      </c>
      <c r="BG61" s="190">
        <v>0</v>
      </c>
      <c r="BH61" s="190">
        <v>0</v>
      </c>
      <c r="BI61" s="190">
        <v>0</v>
      </c>
      <c r="BJ61" s="190">
        <f t="shared" si="10"/>
        <v>0</v>
      </c>
      <c r="BK61" s="191"/>
      <c r="BL61" s="192">
        <v>55</v>
      </c>
      <c r="BM61" s="193" t="s">
        <v>67</v>
      </c>
      <c r="BN61" s="190">
        <v>0</v>
      </c>
      <c r="BO61" s="190">
        <v>0</v>
      </c>
      <c r="BP61" s="190">
        <v>0</v>
      </c>
      <c r="BQ61" s="190">
        <f t="shared" si="11"/>
        <v>0</v>
      </c>
      <c r="BR61" s="191"/>
      <c r="BS61" s="192">
        <v>55</v>
      </c>
      <c r="BT61" s="193" t="s">
        <v>67</v>
      </c>
      <c r="BU61" s="190">
        <v>0</v>
      </c>
      <c r="BV61" s="190">
        <f t="shared" si="12"/>
        <v>0</v>
      </c>
      <c r="BW61" s="190">
        <f t="shared" si="0"/>
        <v>0</v>
      </c>
      <c r="BX61" s="190">
        <f t="shared" si="1"/>
        <v>0</v>
      </c>
      <c r="BY61" s="9"/>
      <c r="BZ61" s="9"/>
    </row>
    <row r="62" spans="1:78" ht="15.75" hidden="1">
      <c r="A62" s="192">
        <v>56</v>
      </c>
      <c r="B62" s="189" t="s">
        <v>48</v>
      </c>
      <c r="C62" s="190">
        <v>0</v>
      </c>
      <c r="D62" s="190">
        <v>0</v>
      </c>
      <c r="E62" s="190">
        <v>0</v>
      </c>
      <c r="F62" s="190">
        <f t="shared" si="2"/>
        <v>0</v>
      </c>
      <c r="G62" s="191"/>
      <c r="H62" s="192">
        <v>56</v>
      </c>
      <c r="I62" s="189" t="s">
        <v>48</v>
      </c>
      <c r="J62" s="190">
        <v>0</v>
      </c>
      <c r="K62" s="190">
        <v>0</v>
      </c>
      <c r="L62" s="190">
        <v>0</v>
      </c>
      <c r="M62" s="190">
        <f t="shared" si="3"/>
        <v>0</v>
      </c>
      <c r="N62" s="191"/>
      <c r="O62" s="192">
        <v>56</v>
      </c>
      <c r="P62" s="189" t="s">
        <v>48</v>
      </c>
      <c r="Q62" s="190">
        <v>0</v>
      </c>
      <c r="R62" s="190">
        <v>0</v>
      </c>
      <c r="S62" s="190">
        <v>0</v>
      </c>
      <c r="T62" s="190">
        <f t="shared" si="4"/>
        <v>0</v>
      </c>
      <c r="U62" s="191"/>
      <c r="V62" s="192">
        <v>56</v>
      </c>
      <c r="W62" s="189" t="s">
        <v>48</v>
      </c>
      <c r="X62" s="190">
        <v>0</v>
      </c>
      <c r="Y62" s="190">
        <v>0</v>
      </c>
      <c r="Z62" s="190">
        <v>0</v>
      </c>
      <c r="AA62" s="190">
        <f t="shared" si="5"/>
        <v>0</v>
      </c>
      <c r="AB62" s="191"/>
      <c r="AC62" s="192">
        <v>56</v>
      </c>
      <c r="AD62" s="189" t="s">
        <v>48</v>
      </c>
      <c r="AE62" s="190">
        <v>0</v>
      </c>
      <c r="AF62" s="190">
        <v>0</v>
      </c>
      <c r="AG62" s="190">
        <v>0</v>
      </c>
      <c r="AH62" s="190">
        <f t="shared" si="6"/>
        <v>0</v>
      </c>
      <c r="AI62" s="191"/>
      <c r="AJ62" s="192">
        <v>56</v>
      </c>
      <c r="AK62" s="189" t="s">
        <v>48</v>
      </c>
      <c r="AL62" s="190">
        <v>0</v>
      </c>
      <c r="AM62" s="190">
        <v>0</v>
      </c>
      <c r="AN62" s="190">
        <v>0</v>
      </c>
      <c r="AO62" s="190">
        <f t="shared" si="7"/>
        <v>0</v>
      </c>
      <c r="AP62" s="191"/>
      <c r="AQ62" s="192">
        <v>56</v>
      </c>
      <c r="AR62" s="189" t="s">
        <v>48</v>
      </c>
      <c r="AS62" s="190">
        <v>0</v>
      </c>
      <c r="AT62" s="190">
        <v>0</v>
      </c>
      <c r="AU62" s="190">
        <v>0</v>
      </c>
      <c r="AV62" s="190">
        <f t="shared" si="8"/>
        <v>0</v>
      </c>
      <c r="AW62" s="191"/>
      <c r="AX62" s="192">
        <v>56</v>
      </c>
      <c r="AY62" s="189" t="s">
        <v>48</v>
      </c>
      <c r="AZ62" s="190">
        <v>0</v>
      </c>
      <c r="BA62" s="190">
        <v>0</v>
      </c>
      <c r="BB62" s="190">
        <v>0</v>
      </c>
      <c r="BC62" s="190">
        <f t="shared" si="9"/>
        <v>0</v>
      </c>
      <c r="BD62" s="191"/>
      <c r="BE62" s="192">
        <v>56</v>
      </c>
      <c r="BF62" s="189" t="s">
        <v>48</v>
      </c>
      <c r="BG62" s="190">
        <v>0</v>
      </c>
      <c r="BH62" s="190">
        <v>0</v>
      </c>
      <c r="BI62" s="190">
        <v>0</v>
      </c>
      <c r="BJ62" s="190">
        <f t="shared" si="10"/>
        <v>0</v>
      </c>
      <c r="BK62" s="191"/>
      <c r="BL62" s="192">
        <v>56</v>
      </c>
      <c r="BM62" s="189" t="s">
        <v>48</v>
      </c>
      <c r="BN62" s="190">
        <v>0</v>
      </c>
      <c r="BO62" s="190">
        <v>0</v>
      </c>
      <c r="BP62" s="190">
        <v>0</v>
      </c>
      <c r="BQ62" s="190">
        <f t="shared" si="11"/>
        <v>0</v>
      </c>
      <c r="BR62" s="191"/>
      <c r="BS62" s="192">
        <v>56</v>
      </c>
      <c r="BT62" s="189" t="s">
        <v>48</v>
      </c>
      <c r="BU62" s="190">
        <v>0</v>
      </c>
      <c r="BV62" s="190">
        <f t="shared" si="12"/>
        <v>0</v>
      </c>
      <c r="BW62" s="190">
        <f t="shared" si="0"/>
        <v>0</v>
      </c>
      <c r="BX62" s="190">
        <f t="shared" si="1"/>
        <v>0</v>
      </c>
      <c r="BY62" s="9"/>
      <c r="BZ62" s="9"/>
    </row>
    <row r="63" spans="1:78" ht="15.75" hidden="1">
      <c r="A63" s="192">
        <v>57</v>
      </c>
      <c r="B63" s="189" t="s">
        <v>65</v>
      </c>
      <c r="C63" s="190">
        <v>0</v>
      </c>
      <c r="D63" s="190">
        <v>0</v>
      </c>
      <c r="E63" s="190">
        <v>0</v>
      </c>
      <c r="F63" s="190">
        <f t="shared" si="2"/>
        <v>0</v>
      </c>
      <c r="G63" s="191"/>
      <c r="H63" s="192">
        <v>57</v>
      </c>
      <c r="I63" s="189" t="s">
        <v>65</v>
      </c>
      <c r="J63" s="190">
        <v>0</v>
      </c>
      <c r="K63" s="190">
        <v>0</v>
      </c>
      <c r="L63" s="190">
        <v>0</v>
      </c>
      <c r="M63" s="190">
        <f t="shared" si="3"/>
        <v>0</v>
      </c>
      <c r="N63" s="191"/>
      <c r="O63" s="192">
        <v>57</v>
      </c>
      <c r="P63" s="189" t="s">
        <v>65</v>
      </c>
      <c r="Q63" s="190">
        <v>0</v>
      </c>
      <c r="R63" s="190">
        <v>0</v>
      </c>
      <c r="S63" s="190">
        <v>0</v>
      </c>
      <c r="T63" s="190">
        <f t="shared" si="4"/>
        <v>0</v>
      </c>
      <c r="U63" s="191"/>
      <c r="V63" s="192">
        <v>57</v>
      </c>
      <c r="W63" s="189" t="s">
        <v>65</v>
      </c>
      <c r="X63" s="190">
        <v>0</v>
      </c>
      <c r="Y63" s="190">
        <v>0</v>
      </c>
      <c r="Z63" s="190">
        <v>0</v>
      </c>
      <c r="AA63" s="190">
        <f t="shared" si="5"/>
        <v>0</v>
      </c>
      <c r="AB63" s="191"/>
      <c r="AC63" s="192">
        <v>57</v>
      </c>
      <c r="AD63" s="189" t="s">
        <v>65</v>
      </c>
      <c r="AE63" s="190">
        <v>0</v>
      </c>
      <c r="AF63" s="190">
        <v>0</v>
      </c>
      <c r="AG63" s="190">
        <v>0</v>
      </c>
      <c r="AH63" s="190">
        <f t="shared" si="6"/>
        <v>0</v>
      </c>
      <c r="AI63" s="191"/>
      <c r="AJ63" s="192">
        <v>57</v>
      </c>
      <c r="AK63" s="189" t="s">
        <v>65</v>
      </c>
      <c r="AL63" s="190">
        <v>0</v>
      </c>
      <c r="AM63" s="190">
        <v>0</v>
      </c>
      <c r="AN63" s="190">
        <v>0</v>
      </c>
      <c r="AO63" s="190">
        <f t="shared" si="7"/>
        <v>0</v>
      </c>
      <c r="AP63" s="191"/>
      <c r="AQ63" s="192">
        <v>57</v>
      </c>
      <c r="AR63" s="189" t="s">
        <v>65</v>
      </c>
      <c r="AS63" s="190">
        <v>0</v>
      </c>
      <c r="AT63" s="190">
        <v>0</v>
      </c>
      <c r="AU63" s="190">
        <v>0</v>
      </c>
      <c r="AV63" s="190">
        <f t="shared" si="8"/>
        <v>0</v>
      </c>
      <c r="AW63" s="191"/>
      <c r="AX63" s="192">
        <v>57</v>
      </c>
      <c r="AY63" s="189" t="s">
        <v>65</v>
      </c>
      <c r="AZ63" s="190">
        <v>0</v>
      </c>
      <c r="BA63" s="190">
        <v>0</v>
      </c>
      <c r="BB63" s="190">
        <v>0</v>
      </c>
      <c r="BC63" s="190">
        <f t="shared" si="9"/>
        <v>0</v>
      </c>
      <c r="BD63" s="191"/>
      <c r="BE63" s="192">
        <v>57</v>
      </c>
      <c r="BF63" s="189" t="s">
        <v>65</v>
      </c>
      <c r="BG63" s="190">
        <v>0</v>
      </c>
      <c r="BH63" s="190">
        <v>0</v>
      </c>
      <c r="BI63" s="190">
        <v>0</v>
      </c>
      <c r="BJ63" s="190">
        <f t="shared" si="10"/>
        <v>0</v>
      </c>
      <c r="BK63" s="191"/>
      <c r="BL63" s="192">
        <v>57</v>
      </c>
      <c r="BM63" s="189" t="s">
        <v>65</v>
      </c>
      <c r="BN63" s="190">
        <v>0</v>
      </c>
      <c r="BO63" s="190">
        <v>0</v>
      </c>
      <c r="BP63" s="190">
        <v>0</v>
      </c>
      <c r="BQ63" s="190">
        <f t="shared" si="11"/>
        <v>0</v>
      </c>
      <c r="BR63" s="191"/>
      <c r="BS63" s="192">
        <v>57</v>
      </c>
      <c r="BT63" s="189" t="s">
        <v>65</v>
      </c>
      <c r="BU63" s="190">
        <v>0</v>
      </c>
      <c r="BV63" s="190">
        <f t="shared" si="12"/>
        <v>0</v>
      </c>
      <c r="BW63" s="190">
        <f t="shared" si="0"/>
        <v>0</v>
      </c>
      <c r="BX63" s="190">
        <f t="shared" si="1"/>
        <v>0</v>
      </c>
      <c r="BY63" s="9"/>
      <c r="BZ63" s="9"/>
    </row>
    <row r="64" spans="1:78" ht="15.75" hidden="1">
      <c r="A64" s="192">
        <v>58</v>
      </c>
      <c r="B64" s="189" t="s">
        <v>49</v>
      </c>
      <c r="C64" s="190">
        <v>0</v>
      </c>
      <c r="D64" s="190">
        <v>0</v>
      </c>
      <c r="E64" s="190">
        <v>0</v>
      </c>
      <c r="F64" s="190">
        <f t="shared" si="2"/>
        <v>0</v>
      </c>
      <c r="G64" s="191"/>
      <c r="H64" s="192">
        <v>58</v>
      </c>
      <c r="I64" s="189" t="s">
        <v>49</v>
      </c>
      <c r="J64" s="190">
        <v>0</v>
      </c>
      <c r="K64" s="190">
        <v>0</v>
      </c>
      <c r="L64" s="190">
        <v>0</v>
      </c>
      <c r="M64" s="190">
        <f t="shared" si="3"/>
        <v>0</v>
      </c>
      <c r="N64" s="191"/>
      <c r="O64" s="192">
        <v>58</v>
      </c>
      <c r="P64" s="189" t="s">
        <v>49</v>
      </c>
      <c r="Q64" s="190">
        <v>0</v>
      </c>
      <c r="R64" s="190">
        <v>0</v>
      </c>
      <c r="S64" s="190">
        <v>0</v>
      </c>
      <c r="T64" s="190">
        <f t="shared" si="4"/>
        <v>0</v>
      </c>
      <c r="U64" s="191"/>
      <c r="V64" s="192">
        <v>58</v>
      </c>
      <c r="W64" s="189" t="s">
        <v>49</v>
      </c>
      <c r="X64" s="190">
        <v>0</v>
      </c>
      <c r="Y64" s="190">
        <v>0</v>
      </c>
      <c r="Z64" s="190">
        <v>0</v>
      </c>
      <c r="AA64" s="190">
        <f t="shared" si="5"/>
        <v>0</v>
      </c>
      <c r="AB64" s="191"/>
      <c r="AC64" s="192">
        <v>58</v>
      </c>
      <c r="AD64" s="189" t="s">
        <v>49</v>
      </c>
      <c r="AE64" s="190">
        <v>0</v>
      </c>
      <c r="AF64" s="190">
        <v>0</v>
      </c>
      <c r="AG64" s="190">
        <v>0</v>
      </c>
      <c r="AH64" s="190">
        <f t="shared" si="6"/>
        <v>0</v>
      </c>
      <c r="AI64" s="191"/>
      <c r="AJ64" s="192">
        <v>58</v>
      </c>
      <c r="AK64" s="189" t="s">
        <v>49</v>
      </c>
      <c r="AL64" s="190">
        <v>0</v>
      </c>
      <c r="AM64" s="190">
        <v>0</v>
      </c>
      <c r="AN64" s="190">
        <v>0</v>
      </c>
      <c r="AO64" s="190">
        <f t="shared" si="7"/>
        <v>0</v>
      </c>
      <c r="AP64" s="191"/>
      <c r="AQ64" s="192">
        <v>58</v>
      </c>
      <c r="AR64" s="189" t="s">
        <v>49</v>
      </c>
      <c r="AS64" s="190">
        <v>0</v>
      </c>
      <c r="AT64" s="190">
        <v>0</v>
      </c>
      <c r="AU64" s="190">
        <v>0</v>
      </c>
      <c r="AV64" s="190">
        <f t="shared" si="8"/>
        <v>0</v>
      </c>
      <c r="AW64" s="191"/>
      <c r="AX64" s="192">
        <v>58</v>
      </c>
      <c r="AY64" s="189" t="s">
        <v>49</v>
      </c>
      <c r="AZ64" s="190">
        <v>0</v>
      </c>
      <c r="BA64" s="190">
        <v>0</v>
      </c>
      <c r="BB64" s="190">
        <v>0</v>
      </c>
      <c r="BC64" s="190">
        <f t="shared" si="9"/>
        <v>0</v>
      </c>
      <c r="BD64" s="191"/>
      <c r="BE64" s="192">
        <v>58</v>
      </c>
      <c r="BF64" s="189" t="s">
        <v>49</v>
      </c>
      <c r="BG64" s="190">
        <v>0</v>
      </c>
      <c r="BH64" s="190">
        <v>0</v>
      </c>
      <c r="BI64" s="190">
        <v>0</v>
      </c>
      <c r="BJ64" s="190">
        <f t="shared" si="10"/>
        <v>0</v>
      </c>
      <c r="BK64" s="191"/>
      <c r="BL64" s="192">
        <v>58</v>
      </c>
      <c r="BM64" s="189" t="s">
        <v>49</v>
      </c>
      <c r="BN64" s="190">
        <v>0</v>
      </c>
      <c r="BO64" s="190">
        <v>0</v>
      </c>
      <c r="BP64" s="190">
        <v>0</v>
      </c>
      <c r="BQ64" s="190">
        <f t="shared" si="11"/>
        <v>0</v>
      </c>
      <c r="BR64" s="191"/>
      <c r="BS64" s="192">
        <v>58</v>
      </c>
      <c r="BT64" s="189" t="s">
        <v>49</v>
      </c>
      <c r="BU64" s="190">
        <v>0</v>
      </c>
      <c r="BV64" s="190">
        <f t="shared" si="12"/>
        <v>0</v>
      </c>
      <c r="BW64" s="190">
        <f t="shared" si="0"/>
        <v>0</v>
      </c>
      <c r="BX64" s="190">
        <f t="shared" si="1"/>
        <v>0</v>
      </c>
      <c r="BY64" s="9"/>
      <c r="BZ64" s="9"/>
    </row>
    <row r="65" spans="1:78" ht="15.75" hidden="1">
      <c r="A65" s="192">
        <v>59</v>
      </c>
      <c r="B65" s="189" t="s">
        <v>66</v>
      </c>
      <c r="C65" s="190">
        <v>0</v>
      </c>
      <c r="D65" s="190">
        <v>0</v>
      </c>
      <c r="E65" s="190">
        <v>0</v>
      </c>
      <c r="F65" s="190">
        <f t="shared" si="2"/>
        <v>0</v>
      </c>
      <c r="G65" s="191"/>
      <c r="H65" s="192">
        <v>59</v>
      </c>
      <c r="I65" s="189" t="s">
        <v>66</v>
      </c>
      <c r="J65" s="190">
        <v>0</v>
      </c>
      <c r="K65" s="190">
        <v>0</v>
      </c>
      <c r="L65" s="190">
        <v>0</v>
      </c>
      <c r="M65" s="190">
        <f t="shared" si="3"/>
        <v>0</v>
      </c>
      <c r="N65" s="191"/>
      <c r="O65" s="192">
        <v>59</v>
      </c>
      <c r="P65" s="189" t="s">
        <v>66</v>
      </c>
      <c r="Q65" s="190">
        <v>0</v>
      </c>
      <c r="R65" s="190">
        <v>18014000</v>
      </c>
      <c r="S65" s="190">
        <v>0</v>
      </c>
      <c r="T65" s="190">
        <f t="shared" si="4"/>
        <v>18014000</v>
      </c>
      <c r="U65" s="191"/>
      <c r="V65" s="192">
        <v>59</v>
      </c>
      <c r="W65" s="189" t="s">
        <v>66</v>
      </c>
      <c r="X65" s="190">
        <v>0</v>
      </c>
      <c r="Y65" s="190">
        <v>0</v>
      </c>
      <c r="Z65" s="190">
        <v>0</v>
      </c>
      <c r="AA65" s="190">
        <f t="shared" si="5"/>
        <v>0</v>
      </c>
      <c r="AB65" s="191"/>
      <c r="AC65" s="192">
        <v>59</v>
      </c>
      <c r="AD65" s="189" t="s">
        <v>66</v>
      </c>
      <c r="AE65" s="190">
        <v>0</v>
      </c>
      <c r="AF65" s="190">
        <v>0</v>
      </c>
      <c r="AG65" s="190">
        <v>0</v>
      </c>
      <c r="AH65" s="190">
        <f t="shared" si="6"/>
        <v>0</v>
      </c>
      <c r="AI65" s="191"/>
      <c r="AJ65" s="192">
        <v>59</v>
      </c>
      <c r="AK65" s="189" t="s">
        <v>66</v>
      </c>
      <c r="AL65" s="190">
        <v>0</v>
      </c>
      <c r="AM65" s="190">
        <v>0</v>
      </c>
      <c r="AN65" s="190">
        <v>0</v>
      </c>
      <c r="AO65" s="190">
        <f t="shared" si="7"/>
        <v>0</v>
      </c>
      <c r="AP65" s="191"/>
      <c r="AQ65" s="192">
        <v>59</v>
      </c>
      <c r="AR65" s="189" t="s">
        <v>66</v>
      </c>
      <c r="AS65" s="190">
        <v>0</v>
      </c>
      <c r="AT65" s="190">
        <v>0</v>
      </c>
      <c r="AU65" s="190">
        <v>0</v>
      </c>
      <c r="AV65" s="190">
        <f t="shared" si="8"/>
        <v>0</v>
      </c>
      <c r="AW65" s="191"/>
      <c r="AX65" s="192">
        <v>59</v>
      </c>
      <c r="AY65" s="189" t="s">
        <v>66</v>
      </c>
      <c r="AZ65" s="190">
        <v>0</v>
      </c>
      <c r="BA65" s="190">
        <v>0</v>
      </c>
      <c r="BB65" s="190">
        <v>0</v>
      </c>
      <c r="BC65" s="190">
        <f t="shared" si="9"/>
        <v>0</v>
      </c>
      <c r="BD65" s="191"/>
      <c r="BE65" s="192">
        <v>59</v>
      </c>
      <c r="BF65" s="189" t="s">
        <v>66</v>
      </c>
      <c r="BG65" s="190">
        <v>0</v>
      </c>
      <c r="BH65" s="190">
        <v>0</v>
      </c>
      <c r="BI65" s="190">
        <v>0</v>
      </c>
      <c r="BJ65" s="190">
        <f t="shared" si="10"/>
        <v>0</v>
      </c>
      <c r="BK65" s="191"/>
      <c r="BL65" s="192">
        <v>59</v>
      </c>
      <c r="BM65" s="189" t="s">
        <v>66</v>
      </c>
      <c r="BN65" s="190">
        <v>0</v>
      </c>
      <c r="BO65" s="190">
        <v>0</v>
      </c>
      <c r="BP65" s="190">
        <v>0</v>
      </c>
      <c r="BQ65" s="190">
        <f t="shared" si="11"/>
        <v>0</v>
      </c>
      <c r="BR65" s="191"/>
      <c r="BS65" s="192">
        <v>59</v>
      </c>
      <c r="BT65" s="189" t="s">
        <v>66</v>
      </c>
      <c r="BU65" s="190">
        <v>0</v>
      </c>
      <c r="BV65" s="190">
        <f t="shared" si="12"/>
        <v>18014000</v>
      </c>
      <c r="BW65" s="190">
        <f t="shared" si="0"/>
        <v>0</v>
      </c>
      <c r="BX65" s="190">
        <f t="shared" si="1"/>
        <v>18014000</v>
      </c>
      <c r="BY65" s="9"/>
      <c r="BZ65" s="9"/>
    </row>
    <row r="66" spans="1:78" ht="15.75" hidden="1">
      <c r="A66" s="192">
        <v>60</v>
      </c>
      <c r="B66" s="189" t="s">
        <v>50</v>
      </c>
      <c r="C66" s="190">
        <v>0</v>
      </c>
      <c r="D66" s="190">
        <v>0</v>
      </c>
      <c r="E66" s="190">
        <v>0</v>
      </c>
      <c r="F66" s="190">
        <f t="shared" si="2"/>
        <v>0</v>
      </c>
      <c r="G66" s="191"/>
      <c r="H66" s="192">
        <v>60</v>
      </c>
      <c r="I66" s="189" t="s">
        <v>50</v>
      </c>
      <c r="J66" s="190">
        <v>0</v>
      </c>
      <c r="K66" s="190">
        <v>0</v>
      </c>
      <c r="L66" s="190">
        <v>0</v>
      </c>
      <c r="M66" s="190">
        <f t="shared" si="3"/>
        <v>0</v>
      </c>
      <c r="N66" s="191"/>
      <c r="O66" s="192">
        <v>60</v>
      </c>
      <c r="P66" s="189" t="s">
        <v>50</v>
      </c>
      <c r="Q66" s="190">
        <v>0</v>
      </c>
      <c r="R66" s="190">
        <v>0</v>
      </c>
      <c r="S66" s="190">
        <v>0</v>
      </c>
      <c r="T66" s="190">
        <f t="shared" si="4"/>
        <v>0</v>
      </c>
      <c r="U66" s="191"/>
      <c r="V66" s="192">
        <v>60</v>
      </c>
      <c r="W66" s="189" t="s">
        <v>50</v>
      </c>
      <c r="X66" s="190">
        <v>0</v>
      </c>
      <c r="Y66" s="190">
        <v>0</v>
      </c>
      <c r="Z66" s="190">
        <v>0</v>
      </c>
      <c r="AA66" s="190">
        <f t="shared" si="5"/>
        <v>0</v>
      </c>
      <c r="AB66" s="191"/>
      <c r="AC66" s="192">
        <v>60</v>
      </c>
      <c r="AD66" s="189" t="s">
        <v>50</v>
      </c>
      <c r="AE66" s="190">
        <v>0</v>
      </c>
      <c r="AF66" s="190">
        <v>0</v>
      </c>
      <c r="AG66" s="190">
        <v>0</v>
      </c>
      <c r="AH66" s="190">
        <f t="shared" si="6"/>
        <v>0</v>
      </c>
      <c r="AI66" s="191"/>
      <c r="AJ66" s="192">
        <v>60</v>
      </c>
      <c r="AK66" s="189" t="s">
        <v>50</v>
      </c>
      <c r="AL66" s="190">
        <v>0</v>
      </c>
      <c r="AM66" s="190">
        <v>0</v>
      </c>
      <c r="AN66" s="190">
        <v>0</v>
      </c>
      <c r="AO66" s="190">
        <f t="shared" si="7"/>
        <v>0</v>
      </c>
      <c r="AP66" s="191"/>
      <c r="AQ66" s="192">
        <v>60</v>
      </c>
      <c r="AR66" s="189" t="s">
        <v>50</v>
      </c>
      <c r="AS66" s="190">
        <v>0</v>
      </c>
      <c r="AT66" s="190">
        <v>0</v>
      </c>
      <c r="AU66" s="190">
        <v>0</v>
      </c>
      <c r="AV66" s="190">
        <f t="shared" si="8"/>
        <v>0</v>
      </c>
      <c r="AW66" s="191"/>
      <c r="AX66" s="192">
        <v>60</v>
      </c>
      <c r="AY66" s="189" t="s">
        <v>50</v>
      </c>
      <c r="AZ66" s="190">
        <v>0</v>
      </c>
      <c r="BA66" s="190">
        <v>0</v>
      </c>
      <c r="BB66" s="190">
        <v>0</v>
      </c>
      <c r="BC66" s="190">
        <f t="shared" si="9"/>
        <v>0</v>
      </c>
      <c r="BD66" s="191"/>
      <c r="BE66" s="192">
        <v>60</v>
      </c>
      <c r="BF66" s="189" t="s">
        <v>50</v>
      </c>
      <c r="BG66" s="190">
        <v>0</v>
      </c>
      <c r="BH66" s="190">
        <v>0</v>
      </c>
      <c r="BI66" s="190">
        <v>0</v>
      </c>
      <c r="BJ66" s="190">
        <f t="shared" si="10"/>
        <v>0</v>
      </c>
      <c r="BK66" s="191"/>
      <c r="BL66" s="192">
        <v>60</v>
      </c>
      <c r="BM66" s="189" t="s">
        <v>50</v>
      </c>
      <c r="BN66" s="190">
        <v>0</v>
      </c>
      <c r="BO66" s="190">
        <v>0</v>
      </c>
      <c r="BP66" s="190">
        <v>0</v>
      </c>
      <c r="BQ66" s="190">
        <f t="shared" si="11"/>
        <v>0</v>
      </c>
      <c r="BR66" s="191"/>
      <c r="BS66" s="192">
        <v>60</v>
      </c>
      <c r="BT66" s="189" t="s">
        <v>50</v>
      </c>
      <c r="BU66" s="190">
        <v>0</v>
      </c>
      <c r="BV66" s="190">
        <f t="shared" si="12"/>
        <v>0</v>
      </c>
      <c r="BW66" s="190">
        <f t="shared" si="0"/>
        <v>0</v>
      </c>
      <c r="BX66" s="190">
        <f t="shared" si="1"/>
        <v>0</v>
      </c>
      <c r="BY66" s="9"/>
      <c r="BZ66" s="9"/>
    </row>
    <row r="67" spans="1:78" ht="15.75" hidden="1">
      <c r="A67" s="192">
        <v>61</v>
      </c>
      <c r="B67" s="189" t="s">
        <v>51</v>
      </c>
      <c r="C67" s="190">
        <v>0</v>
      </c>
      <c r="D67" s="190">
        <v>0</v>
      </c>
      <c r="E67" s="190">
        <v>0</v>
      </c>
      <c r="F67" s="190">
        <f t="shared" si="2"/>
        <v>0</v>
      </c>
      <c r="G67" s="191"/>
      <c r="H67" s="192">
        <v>61</v>
      </c>
      <c r="I67" s="189" t="s">
        <v>51</v>
      </c>
      <c r="J67" s="190">
        <v>0</v>
      </c>
      <c r="K67" s="190">
        <v>0</v>
      </c>
      <c r="L67" s="190">
        <v>0</v>
      </c>
      <c r="M67" s="190">
        <f t="shared" si="3"/>
        <v>0</v>
      </c>
      <c r="N67" s="191"/>
      <c r="O67" s="192">
        <v>61</v>
      </c>
      <c r="P67" s="189" t="s">
        <v>51</v>
      </c>
      <c r="Q67" s="190">
        <v>0</v>
      </c>
      <c r="R67" s="190">
        <v>0</v>
      </c>
      <c r="S67" s="190">
        <v>0</v>
      </c>
      <c r="T67" s="190">
        <f t="shared" si="4"/>
        <v>0</v>
      </c>
      <c r="U67" s="191"/>
      <c r="V67" s="192">
        <v>61</v>
      </c>
      <c r="W67" s="189" t="s">
        <v>51</v>
      </c>
      <c r="X67" s="190">
        <v>0</v>
      </c>
      <c r="Y67" s="190">
        <v>0</v>
      </c>
      <c r="Z67" s="190">
        <v>0</v>
      </c>
      <c r="AA67" s="190">
        <f t="shared" si="5"/>
        <v>0</v>
      </c>
      <c r="AB67" s="191"/>
      <c r="AC67" s="192">
        <v>61</v>
      </c>
      <c r="AD67" s="189" t="s">
        <v>51</v>
      </c>
      <c r="AE67" s="190">
        <v>0</v>
      </c>
      <c r="AF67" s="190">
        <v>0</v>
      </c>
      <c r="AG67" s="190">
        <v>0</v>
      </c>
      <c r="AH67" s="190">
        <f t="shared" si="6"/>
        <v>0</v>
      </c>
      <c r="AI67" s="191"/>
      <c r="AJ67" s="192">
        <v>61</v>
      </c>
      <c r="AK67" s="189" t="s">
        <v>51</v>
      </c>
      <c r="AL67" s="190">
        <v>0</v>
      </c>
      <c r="AM67" s="190">
        <v>0</v>
      </c>
      <c r="AN67" s="190">
        <v>0</v>
      </c>
      <c r="AO67" s="190">
        <f t="shared" si="7"/>
        <v>0</v>
      </c>
      <c r="AP67" s="191"/>
      <c r="AQ67" s="192">
        <v>61</v>
      </c>
      <c r="AR67" s="189" t="s">
        <v>51</v>
      </c>
      <c r="AS67" s="190">
        <v>0</v>
      </c>
      <c r="AT67" s="190">
        <v>0</v>
      </c>
      <c r="AU67" s="190">
        <v>0</v>
      </c>
      <c r="AV67" s="190">
        <f t="shared" si="8"/>
        <v>0</v>
      </c>
      <c r="AW67" s="191"/>
      <c r="AX67" s="192">
        <v>61</v>
      </c>
      <c r="AY67" s="189" t="s">
        <v>51</v>
      </c>
      <c r="AZ67" s="190">
        <v>0</v>
      </c>
      <c r="BA67" s="190">
        <v>0</v>
      </c>
      <c r="BB67" s="190">
        <v>0</v>
      </c>
      <c r="BC67" s="190">
        <f t="shared" si="9"/>
        <v>0</v>
      </c>
      <c r="BD67" s="191"/>
      <c r="BE67" s="192">
        <v>61</v>
      </c>
      <c r="BF67" s="189" t="s">
        <v>51</v>
      </c>
      <c r="BG67" s="190">
        <v>0</v>
      </c>
      <c r="BH67" s="190">
        <v>0</v>
      </c>
      <c r="BI67" s="190">
        <v>0</v>
      </c>
      <c r="BJ67" s="190">
        <f t="shared" si="10"/>
        <v>0</v>
      </c>
      <c r="BK67" s="191"/>
      <c r="BL67" s="192">
        <v>61</v>
      </c>
      <c r="BM67" s="189" t="s">
        <v>51</v>
      </c>
      <c r="BN67" s="190">
        <v>0</v>
      </c>
      <c r="BO67" s="190">
        <v>0</v>
      </c>
      <c r="BP67" s="190">
        <v>0</v>
      </c>
      <c r="BQ67" s="190">
        <f t="shared" si="11"/>
        <v>0</v>
      </c>
      <c r="BR67" s="191"/>
      <c r="BS67" s="192">
        <v>61</v>
      </c>
      <c r="BT67" s="189" t="s">
        <v>51</v>
      </c>
      <c r="BU67" s="190">
        <v>0</v>
      </c>
      <c r="BV67" s="190">
        <f t="shared" si="12"/>
        <v>0</v>
      </c>
      <c r="BW67" s="190">
        <f t="shared" si="0"/>
        <v>0</v>
      </c>
      <c r="BX67" s="190">
        <f t="shared" si="1"/>
        <v>0</v>
      </c>
      <c r="BY67" s="9"/>
      <c r="BZ67" s="9"/>
    </row>
    <row r="68" spans="1:78" ht="22.5" hidden="1" customHeight="1">
      <c r="A68" s="192">
        <v>62</v>
      </c>
      <c r="B68" s="193" t="s">
        <v>52</v>
      </c>
      <c r="C68" s="190">
        <v>0</v>
      </c>
      <c r="D68" s="190">
        <v>0</v>
      </c>
      <c r="E68" s="190">
        <v>0</v>
      </c>
      <c r="F68" s="190">
        <f t="shared" si="2"/>
        <v>0</v>
      </c>
      <c r="G68" s="191"/>
      <c r="H68" s="192">
        <v>62</v>
      </c>
      <c r="I68" s="193" t="s">
        <v>52</v>
      </c>
      <c r="J68" s="190">
        <v>0</v>
      </c>
      <c r="K68" s="190">
        <v>0</v>
      </c>
      <c r="L68" s="190">
        <v>0</v>
      </c>
      <c r="M68" s="190">
        <f t="shared" si="3"/>
        <v>0</v>
      </c>
      <c r="N68" s="191"/>
      <c r="O68" s="192">
        <v>62</v>
      </c>
      <c r="P68" s="193" t="s">
        <v>52</v>
      </c>
      <c r="Q68" s="190">
        <v>0</v>
      </c>
      <c r="R68" s="190">
        <v>0</v>
      </c>
      <c r="S68" s="190">
        <v>0</v>
      </c>
      <c r="T68" s="190">
        <f t="shared" si="4"/>
        <v>0</v>
      </c>
      <c r="U68" s="191"/>
      <c r="V68" s="192">
        <v>62</v>
      </c>
      <c r="W68" s="193" t="s">
        <v>52</v>
      </c>
      <c r="X68" s="190">
        <v>0</v>
      </c>
      <c r="Y68" s="190">
        <v>0</v>
      </c>
      <c r="Z68" s="190">
        <v>0</v>
      </c>
      <c r="AA68" s="190">
        <f t="shared" si="5"/>
        <v>0</v>
      </c>
      <c r="AB68" s="191"/>
      <c r="AC68" s="192">
        <v>62</v>
      </c>
      <c r="AD68" s="193" t="s">
        <v>52</v>
      </c>
      <c r="AE68" s="190">
        <v>0</v>
      </c>
      <c r="AF68" s="190">
        <v>0</v>
      </c>
      <c r="AG68" s="190">
        <v>0</v>
      </c>
      <c r="AH68" s="190">
        <f t="shared" si="6"/>
        <v>0</v>
      </c>
      <c r="AI68" s="191"/>
      <c r="AJ68" s="192">
        <v>62</v>
      </c>
      <c r="AK68" s="193" t="s">
        <v>52</v>
      </c>
      <c r="AL68" s="190">
        <v>0</v>
      </c>
      <c r="AM68" s="190">
        <v>0</v>
      </c>
      <c r="AN68" s="190">
        <v>0</v>
      </c>
      <c r="AO68" s="190">
        <f t="shared" si="7"/>
        <v>0</v>
      </c>
      <c r="AP68" s="191"/>
      <c r="AQ68" s="192">
        <v>62</v>
      </c>
      <c r="AR68" s="193" t="s">
        <v>52</v>
      </c>
      <c r="AS68" s="190">
        <v>0</v>
      </c>
      <c r="AT68" s="190">
        <v>0</v>
      </c>
      <c r="AU68" s="190">
        <v>0</v>
      </c>
      <c r="AV68" s="190">
        <f t="shared" si="8"/>
        <v>0</v>
      </c>
      <c r="AW68" s="191"/>
      <c r="AX68" s="192">
        <v>62</v>
      </c>
      <c r="AY68" s="193" t="s">
        <v>52</v>
      </c>
      <c r="AZ68" s="190">
        <v>0</v>
      </c>
      <c r="BA68" s="190">
        <v>0</v>
      </c>
      <c r="BB68" s="190">
        <v>0</v>
      </c>
      <c r="BC68" s="190">
        <f t="shared" si="9"/>
        <v>0</v>
      </c>
      <c r="BD68" s="191"/>
      <c r="BE68" s="192">
        <v>62</v>
      </c>
      <c r="BF68" s="193" t="s">
        <v>52</v>
      </c>
      <c r="BG68" s="190">
        <v>0</v>
      </c>
      <c r="BH68" s="190">
        <v>0</v>
      </c>
      <c r="BI68" s="190">
        <v>0</v>
      </c>
      <c r="BJ68" s="190">
        <f t="shared" si="10"/>
        <v>0</v>
      </c>
      <c r="BK68" s="191"/>
      <c r="BL68" s="192">
        <v>62</v>
      </c>
      <c r="BM68" s="193" t="s">
        <v>52</v>
      </c>
      <c r="BN68" s="190">
        <v>0</v>
      </c>
      <c r="BO68" s="190">
        <v>0</v>
      </c>
      <c r="BP68" s="190">
        <v>0</v>
      </c>
      <c r="BQ68" s="190">
        <f t="shared" si="11"/>
        <v>0</v>
      </c>
      <c r="BR68" s="191"/>
      <c r="BS68" s="192">
        <v>62</v>
      </c>
      <c r="BT68" s="193" t="s">
        <v>52</v>
      </c>
      <c r="BU68" s="190">
        <v>0</v>
      </c>
      <c r="BV68" s="190">
        <f t="shared" si="12"/>
        <v>0</v>
      </c>
      <c r="BW68" s="190">
        <f t="shared" si="0"/>
        <v>0</v>
      </c>
      <c r="BX68" s="190">
        <f t="shared" si="1"/>
        <v>0</v>
      </c>
      <c r="BY68" s="9"/>
      <c r="BZ68" s="9"/>
    </row>
    <row r="69" spans="1:78" ht="15.75" hidden="1">
      <c r="A69" s="280" t="s">
        <v>53</v>
      </c>
      <c r="B69" s="280"/>
      <c r="C69" s="195">
        <f>SUM(C7:C68)</f>
        <v>0</v>
      </c>
      <c r="D69" s="195">
        <f>SUM(D7:D68)</f>
        <v>0</v>
      </c>
      <c r="E69" s="195">
        <f>SUM(E7:E68)</f>
        <v>0</v>
      </c>
      <c r="F69" s="195">
        <f>SUM(F7:F68)</f>
        <v>0</v>
      </c>
      <c r="G69" s="191"/>
      <c r="H69" s="280" t="s">
        <v>53</v>
      </c>
      <c r="I69" s="280"/>
      <c r="J69" s="195">
        <f>SUM(J7:J68)</f>
        <v>0</v>
      </c>
      <c r="K69" s="195">
        <f>SUM(K7:K68)</f>
        <v>0</v>
      </c>
      <c r="L69" s="195">
        <f>SUM(L7:L68)</f>
        <v>0</v>
      </c>
      <c r="M69" s="195">
        <f>SUM(M7:M68)</f>
        <v>0</v>
      </c>
      <c r="N69" s="191"/>
      <c r="O69" s="280" t="s">
        <v>53</v>
      </c>
      <c r="P69" s="280"/>
      <c r="Q69" s="195">
        <f>SUM(Q7:Q68)</f>
        <v>0</v>
      </c>
      <c r="R69" s="195">
        <f>SUM(R7:R68)</f>
        <v>18014000</v>
      </c>
      <c r="S69" s="195">
        <f>SUM(S7:S68)</f>
        <v>0</v>
      </c>
      <c r="T69" s="195">
        <f>SUM(T7:T68)</f>
        <v>18014000</v>
      </c>
      <c r="U69" s="191"/>
      <c r="V69" s="280" t="s">
        <v>53</v>
      </c>
      <c r="W69" s="280"/>
      <c r="X69" s="195">
        <f>SUM(X7:X68)</f>
        <v>38</v>
      </c>
      <c r="Y69" s="195">
        <f>SUM(Y7:Y68)</f>
        <v>1900000</v>
      </c>
      <c r="Z69" s="195">
        <f>SUM(Z7:Z68)</f>
        <v>0</v>
      </c>
      <c r="AA69" s="195">
        <f>SUM(AA7:AA68)</f>
        <v>1900000</v>
      </c>
      <c r="AB69" s="191"/>
      <c r="AC69" s="280" t="s">
        <v>53</v>
      </c>
      <c r="AD69" s="280"/>
      <c r="AE69" s="195">
        <f>SUM(AE7:AE68)</f>
        <v>29211</v>
      </c>
      <c r="AF69" s="195">
        <f>SUM(AF7:AF68)</f>
        <v>83171400</v>
      </c>
      <c r="AG69" s="195">
        <f>SUM(AG7:AG68)</f>
        <v>7522000</v>
      </c>
      <c r="AH69" s="195">
        <f>SUM(AH7:AH68)</f>
        <v>90693400</v>
      </c>
      <c r="AI69" s="191"/>
      <c r="AJ69" s="280" t="s">
        <v>53</v>
      </c>
      <c r="AK69" s="280"/>
      <c r="AL69" s="195">
        <f>SUM(AL7:AL68)</f>
        <v>84108</v>
      </c>
      <c r="AM69" s="195">
        <f>SUM(AM7:AM68)</f>
        <v>90836640</v>
      </c>
      <c r="AN69" s="195">
        <f>SUM(AN7:AN68)</f>
        <v>3227704</v>
      </c>
      <c r="AO69" s="195">
        <f>SUM(AO7:AO68)</f>
        <v>94064344</v>
      </c>
      <c r="AP69" s="191"/>
      <c r="AQ69" s="280" t="s">
        <v>53</v>
      </c>
      <c r="AR69" s="280"/>
      <c r="AS69" s="195">
        <f>SUM(AS7:AS68)</f>
        <v>533</v>
      </c>
      <c r="AT69" s="195">
        <f>SUM(AT7:AT68)</f>
        <v>6943600</v>
      </c>
      <c r="AU69" s="195">
        <f>SUM(AU7:AU68)</f>
        <v>52812</v>
      </c>
      <c r="AV69" s="195">
        <f>SUM(AV7:AV68)</f>
        <v>6996412</v>
      </c>
      <c r="AW69" s="191"/>
      <c r="AX69" s="280" t="s">
        <v>53</v>
      </c>
      <c r="AY69" s="280"/>
      <c r="AZ69" s="195">
        <f>SUM(AZ7:AZ68)</f>
        <v>2131</v>
      </c>
      <c r="BA69" s="195">
        <f>SUM(BA7:BA68)</f>
        <v>2258600</v>
      </c>
      <c r="BB69" s="195">
        <f>SUM(BB7:BB68)</f>
        <v>133730</v>
      </c>
      <c r="BC69" s="195">
        <f>SUM(BC7:BC68)</f>
        <v>2392330</v>
      </c>
      <c r="BD69" s="191"/>
      <c r="BE69" s="280" t="s">
        <v>53</v>
      </c>
      <c r="BF69" s="280"/>
      <c r="BG69" s="195">
        <f>SUM(BG7:BG68)</f>
        <v>0</v>
      </c>
      <c r="BH69" s="195">
        <f>SUM(BH7:BH68)</f>
        <v>0</v>
      </c>
      <c r="BI69" s="195">
        <f>SUM(BI7:BI68)</f>
        <v>0</v>
      </c>
      <c r="BJ69" s="195">
        <f>SUM(BJ7:BJ68)</f>
        <v>0</v>
      </c>
      <c r="BK69" s="191"/>
      <c r="BL69" s="280" t="s">
        <v>53</v>
      </c>
      <c r="BM69" s="280"/>
      <c r="BN69" s="195">
        <f>SUM(BN7:BN68)</f>
        <v>0</v>
      </c>
      <c r="BO69" s="195">
        <f>SUM(BO7:BO68)</f>
        <v>0</v>
      </c>
      <c r="BP69" s="195">
        <f>SUM(BP7:BP68)</f>
        <v>0</v>
      </c>
      <c r="BQ69" s="195">
        <f>SUM(BQ7:BQ68)</f>
        <v>0</v>
      </c>
      <c r="BR69" s="191"/>
      <c r="BS69" s="280" t="s">
        <v>53</v>
      </c>
      <c r="BT69" s="280"/>
      <c r="BU69" s="195">
        <f>SUM(BU7:BU68)</f>
        <v>0</v>
      </c>
      <c r="BV69" s="195">
        <f t="shared" si="12"/>
        <v>203124240</v>
      </c>
      <c r="BW69" s="195">
        <f t="shared" si="0"/>
        <v>10936246</v>
      </c>
      <c r="BX69" s="195">
        <f t="shared" si="1"/>
        <v>214060486</v>
      </c>
      <c r="BY69" s="9"/>
      <c r="BZ69" s="9"/>
    </row>
    <row r="70" spans="1:78" ht="16.5" hidden="1" customHeight="1">
      <c r="A70" s="281" t="s">
        <v>54</v>
      </c>
      <c r="B70" s="281"/>
      <c r="C70" s="197">
        <f>C71-C69</f>
        <v>0</v>
      </c>
      <c r="D70" s="197">
        <f t="shared" ref="D70:E70" si="13">D71-D69</f>
        <v>0</v>
      </c>
      <c r="E70" s="197">
        <f t="shared" si="13"/>
        <v>0</v>
      </c>
      <c r="F70" s="197">
        <f>F71-F69</f>
        <v>0</v>
      </c>
      <c r="G70" s="191"/>
      <c r="H70" s="281" t="s">
        <v>54</v>
      </c>
      <c r="I70" s="281"/>
      <c r="J70" s="197">
        <f>J71-J69</f>
        <v>0</v>
      </c>
      <c r="K70" s="197">
        <f t="shared" ref="K70:L70" si="14">K71-K69</f>
        <v>15791999.999999998</v>
      </c>
      <c r="L70" s="197">
        <f t="shared" si="14"/>
        <v>0</v>
      </c>
      <c r="M70" s="197">
        <f>M71-M69</f>
        <v>15791999.999999998</v>
      </c>
      <c r="N70" s="191"/>
      <c r="O70" s="281" t="s">
        <v>54</v>
      </c>
      <c r="P70" s="281"/>
      <c r="Q70" s="197">
        <f>Q71-Q69</f>
        <v>0</v>
      </c>
      <c r="R70" s="197">
        <f t="shared" ref="R70:S70" si="15">R71-R69</f>
        <v>0</v>
      </c>
      <c r="S70" s="197">
        <f t="shared" si="15"/>
        <v>0</v>
      </c>
      <c r="T70" s="197">
        <f>T71-T69</f>
        <v>0</v>
      </c>
      <c r="U70" s="191"/>
      <c r="V70" s="281" t="s">
        <v>54</v>
      </c>
      <c r="W70" s="281"/>
      <c r="X70" s="197">
        <f>X71-X69</f>
        <v>2</v>
      </c>
      <c r="Y70" s="197">
        <f t="shared" ref="Y70:Z70" si="16">Y71-Y69</f>
        <v>100000</v>
      </c>
      <c r="Z70" s="197">
        <f t="shared" si="16"/>
        <v>0</v>
      </c>
      <c r="AA70" s="197">
        <f>AA71-AA69</f>
        <v>100000</v>
      </c>
      <c r="AB70" s="191"/>
      <c r="AC70" s="281" t="s">
        <v>54</v>
      </c>
      <c r="AD70" s="281"/>
      <c r="AE70" s="197">
        <f>AE71-AE69</f>
        <v>0</v>
      </c>
      <c r="AF70" s="197">
        <f t="shared" ref="AF70:AG70" si="17">AF71-AF69</f>
        <v>7356600</v>
      </c>
      <c r="AG70" s="197">
        <f t="shared" si="17"/>
        <v>0</v>
      </c>
      <c r="AH70" s="197">
        <f>AH71-AH69</f>
        <v>7356600</v>
      </c>
      <c r="AI70" s="191"/>
      <c r="AJ70" s="281" t="s">
        <v>54</v>
      </c>
      <c r="AK70" s="281"/>
      <c r="AL70" s="197">
        <f>AL71-AL69</f>
        <v>0</v>
      </c>
      <c r="AM70" s="197">
        <f t="shared" ref="AM70:AN70" si="18">AM71-AM69</f>
        <v>360</v>
      </c>
      <c r="AN70" s="197">
        <f t="shared" si="18"/>
        <v>296</v>
      </c>
      <c r="AO70" s="197">
        <f>AO71-AO69</f>
        <v>656</v>
      </c>
      <c r="AP70" s="191"/>
      <c r="AQ70" s="281" t="s">
        <v>54</v>
      </c>
      <c r="AR70" s="281"/>
      <c r="AS70" s="197">
        <f>AS71-AS69</f>
        <v>0</v>
      </c>
      <c r="AT70" s="197">
        <f t="shared" ref="AT70:AU70" si="19">AT71-AT69</f>
        <v>656400</v>
      </c>
      <c r="AU70" s="197">
        <f t="shared" si="19"/>
        <v>188</v>
      </c>
      <c r="AV70" s="197">
        <f>AV71-AV69</f>
        <v>656588</v>
      </c>
      <c r="AW70" s="191"/>
      <c r="AX70" s="281" t="s">
        <v>54</v>
      </c>
      <c r="AY70" s="281"/>
      <c r="AZ70" s="197">
        <f>AZ71-AZ69</f>
        <v>0</v>
      </c>
      <c r="BA70" s="197">
        <f t="shared" ref="BA70:BB70" si="20">BA71-BA69</f>
        <v>1326400</v>
      </c>
      <c r="BB70" s="197">
        <f t="shared" si="20"/>
        <v>270</v>
      </c>
      <c r="BC70" s="197">
        <f>BC71-BC69</f>
        <v>1326670</v>
      </c>
      <c r="BD70" s="191"/>
      <c r="BE70" s="281" t="s">
        <v>54</v>
      </c>
      <c r="BF70" s="281"/>
      <c r="BG70" s="197">
        <f>BG71-BG69</f>
        <v>0</v>
      </c>
      <c r="BH70" s="197">
        <f t="shared" ref="BH70:BI70" si="21">BH71-BH69</f>
        <v>31804000.000000004</v>
      </c>
      <c r="BI70" s="197">
        <f t="shared" si="21"/>
        <v>0</v>
      </c>
      <c r="BJ70" s="197">
        <f>BJ71-BJ69</f>
        <v>31804000.000000004</v>
      </c>
      <c r="BK70" s="191"/>
      <c r="BL70" s="281" t="s">
        <v>54</v>
      </c>
      <c r="BM70" s="281"/>
      <c r="BN70" s="197">
        <f>BN71-BN69</f>
        <v>0</v>
      </c>
      <c r="BO70" s="197">
        <f t="shared" ref="BO70:BP70" si="22">BO71-BO69</f>
        <v>0</v>
      </c>
      <c r="BP70" s="197">
        <f t="shared" si="22"/>
        <v>69440000</v>
      </c>
      <c r="BQ70" s="197">
        <f>BQ71-BQ69</f>
        <v>69440000</v>
      </c>
      <c r="BR70" s="191"/>
      <c r="BS70" s="281" t="s">
        <v>54</v>
      </c>
      <c r="BT70" s="281"/>
      <c r="BU70" s="197">
        <f>BU71-BU69</f>
        <v>0</v>
      </c>
      <c r="BV70" s="197">
        <f t="shared" si="12"/>
        <v>57035760</v>
      </c>
      <c r="BW70" s="197">
        <f t="shared" si="0"/>
        <v>69440754</v>
      </c>
      <c r="BX70" s="197">
        <f t="shared" si="1"/>
        <v>126476514</v>
      </c>
      <c r="BY70" s="9"/>
      <c r="BZ70" s="9"/>
    </row>
    <row r="71" spans="1:78" ht="15.75" hidden="1">
      <c r="A71" s="279" t="s">
        <v>55</v>
      </c>
      <c r="B71" s="279"/>
      <c r="C71" s="199">
        <v>0</v>
      </c>
      <c r="D71" s="199">
        <v>0</v>
      </c>
      <c r="E71" s="199">
        <v>0</v>
      </c>
      <c r="F71" s="199">
        <f>D71+E71</f>
        <v>0</v>
      </c>
      <c r="G71" s="191"/>
      <c r="H71" s="279" t="s">
        <v>55</v>
      </c>
      <c r="I71" s="279"/>
      <c r="J71" s="199">
        <v>0</v>
      </c>
      <c r="K71" s="199">
        <v>15791999.999999998</v>
      </c>
      <c r="L71" s="199"/>
      <c r="M71" s="199">
        <f>K71+L71</f>
        <v>15791999.999999998</v>
      </c>
      <c r="N71" s="191"/>
      <c r="O71" s="279" t="s">
        <v>55</v>
      </c>
      <c r="P71" s="279"/>
      <c r="Q71" s="199">
        <v>0</v>
      </c>
      <c r="R71" s="199">
        <v>18014000</v>
      </c>
      <c r="S71" s="199"/>
      <c r="T71" s="199">
        <f>R71+S71</f>
        <v>18014000</v>
      </c>
      <c r="U71" s="191"/>
      <c r="V71" s="279" t="s">
        <v>55</v>
      </c>
      <c r="W71" s="279"/>
      <c r="X71" s="199">
        <v>40</v>
      </c>
      <c r="Y71" s="199">
        <v>2000000</v>
      </c>
      <c r="Z71" s="199"/>
      <c r="AA71" s="199">
        <f>Y71+Z71</f>
        <v>2000000</v>
      </c>
      <c r="AB71" s="191"/>
      <c r="AC71" s="279" t="s">
        <v>55</v>
      </c>
      <c r="AD71" s="279"/>
      <c r="AE71" s="199">
        <v>29211</v>
      </c>
      <c r="AF71" s="199">
        <v>90528000</v>
      </c>
      <c r="AG71" s="199">
        <v>7522000</v>
      </c>
      <c r="AH71" s="199">
        <f>AF71+AG71</f>
        <v>98050000</v>
      </c>
      <c r="AI71" s="191"/>
      <c r="AJ71" s="279" t="s">
        <v>55</v>
      </c>
      <c r="AK71" s="279"/>
      <c r="AL71" s="199">
        <v>84108</v>
      </c>
      <c r="AM71" s="199">
        <v>90837000</v>
      </c>
      <c r="AN71" s="199">
        <v>3228000</v>
      </c>
      <c r="AO71" s="199">
        <f>AM71+AN71</f>
        <v>94065000</v>
      </c>
      <c r="AP71" s="191"/>
      <c r="AQ71" s="279" t="s">
        <v>55</v>
      </c>
      <c r="AR71" s="279"/>
      <c r="AS71" s="199">
        <v>533</v>
      </c>
      <c r="AT71" s="199">
        <v>7600000</v>
      </c>
      <c r="AU71" s="199">
        <v>53000</v>
      </c>
      <c r="AV71" s="199">
        <f>AT71+AU71</f>
        <v>7653000</v>
      </c>
      <c r="AW71" s="191"/>
      <c r="AX71" s="279" t="s">
        <v>55</v>
      </c>
      <c r="AY71" s="279"/>
      <c r="AZ71" s="199">
        <v>2131</v>
      </c>
      <c r="BA71" s="199">
        <f>3586000-1000</f>
        <v>3585000</v>
      </c>
      <c r="BB71" s="199">
        <v>134000</v>
      </c>
      <c r="BC71" s="199">
        <f>BA71+BB71</f>
        <v>3719000</v>
      </c>
      <c r="BD71" s="191"/>
      <c r="BE71" s="279" t="s">
        <v>55</v>
      </c>
      <c r="BF71" s="279"/>
      <c r="BG71" s="199">
        <v>0</v>
      </c>
      <c r="BH71" s="199">
        <v>31804000.000000004</v>
      </c>
      <c r="BI71" s="199"/>
      <c r="BJ71" s="199">
        <f>BH71+BI71</f>
        <v>31804000.000000004</v>
      </c>
      <c r="BK71" s="191"/>
      <c r="BL71" s="279" t="s">
        <v>55</v>
      </c>
      <c r="BM71" s="279"/>
      <c r="BN71" s="199">
        <v>0</v>
      </c>
      <c r="BO71" s="199"/>
      <c r="BP71" s="199">
        <v>69440000</v>
      </c>
      <c r="BQ71" s="199">
        <f>BO71+BP71</f>
        <v>69440000</v>
      </c>
      <c r="BR71" s="191"/>
      <c r="BS71" s="279" t="s">
        <v>55</v>
      </c>
      <c r="BT71" s="279"/>
      <c r="BU71" s="199">
        <v>0</v>
      </c>
      <c r="BV71" s="199">
        <f t="shared" si="12"/>
        <v>260160000</v>
      </c>
      <c r="BW71" s="199">
        <f t="shared" ref="BW71:BX86" si="23">L71+S71+Z71+AG71+AN71+AU71+BB71+BI71+BP71</f>
        <v>80377000</v>
      </c>
      <c r="BX71" s="199">
        <f t="shared" si="23"/>
        <v>340537000</v>
      </c>
      <c r="BY71" s="9"/>
      <c r="BZ71" s="9"/>
    </row>
    <row r="72" spans="1:78" ht="18" customHeight="1">
      <c r="A72" s="213">
        <v>1</v>
      </c>
      <c r="B72" s="191" t="s">
        <v>1898</v>
      </c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>
        <f>K72+L72</f>
        <v>0</v>
      </c>
      <c r="N72" s="191"/>
      <c r="O72" s="191"/>
      <c r="P72" s="191"/>
      <c r="Q72" s="191"/>
      <c r="R72" s="191"/>
      <c r="S72" s="191"/>
      <c r="T72" s="191">
        <f>R72+S72</f>
        <v>0</v>
      </c>
      <c r="U72" s="191"/>
      <c r="V72" s="191"/>
      <c r="W72" s="191"/>
      <c r="X72" s="191"/>
      <c r="Y72" s="191"/>
      <c r="Z72" s="191"/>
      <c r="AA72" s="191">
        <f>Y72+Z72</f>
        <v>0</v>
      </c>
      <c r="AB72" s="191"/>
      <c r="AC72" s="191"/>
      <c r="AD72" s="191"/>
      <c r="AE72" s="191"/>
      <c r="AF72" s="191"/>
      <c r="AG72" s="191"/>
      <c r="AH72" s="191">
        <f>AF72+AG72</f>
        <v>0</v>
      </c>
      <c r="AI72" s="191"/>
      <c r="AJ72" s="191"/>
      <c r="AK72" s="191"/>
      <c r="AL72" s="191"/>
      <c r="AM72" s="191"/>
      <c r="AN72" s="191"/>
      <c r="AO72" s="191">
        <f>AM72+AN72</f>
        <v>0</v>
      </c>
      <c r="AP72" s="191"/>
      <c r="AQ72" s="191"/>
      <c r="AR72" s="191"/>
      <c r="AS72" s="191"/>
      <c r="AT72" s="191"/>
      <c r="AU72" s="191"/>
      <c r="AV72" s="191">
        <f>AT72+AU72</f>
        <v>0</v>
      </c>
      <c r="AW72" s="191"/>
      <c r="AX72" s="191"/>
      <c r="AY72" s="191"/>
      <c r="AZ72" s="191"/>
      <c r="BA72" s="191"/>
      <c r="BB72" s="191"/>
      <c r="BC72" s="191">
        <f>BA72+BB72</f>
        <v>0</v>
      </c>
      <c r="BD72" s="191"/>
      <c r="BE72" s="191"/>
      <c r="BF72" s="191"/>
      <c r="BG72" s="191"/>
      <c r="BH72" s="191"/>
      <c r="BI72" s="191"/>
      <c r="BJ72" s="191">
        <f>BH72+BI72</f>
        <v>0</v>
      </c>
      <c r="BK72" s="191"/>
      <c r="BL72" s="191"/>
      <c r="BM72" s="191"/>
      <c r="BN72" s="191"/>
      <c r="BO72" s="191"/>
      <c r="BP72" s="191"/>
      <c r="BQ72" s="191">
        <f>BO72+BP72</f>
        <v>0</v>
      </c>
      <c r="BR72" s="191"/>
      <c r="BS72" s="191"/>
      <c r="BT72" s="191"/>
      <c r="BU72" s="191"/>
      <c r="BV72" s="190">
        <f t="shared" ref="BV72:BV101" si="24">K72+R72+Y72+AF72+AM72+AT72+BA72+BH72+BO72</f>
        <v>0</v>
      </c>
      <c r="BW72" s="190">
        <f t="shared" si="23"/>
        <v>0</v>
      </c>
      <c r="BX72" s="190">
        <f t="shared" si="23"/>
        <v>0</v>
      </c>
      <c r="BY72" s="9"/>
      <c r="BZ72" s="9"/>
    </row>
    <row r="73" spans="1:78" ht="18" customHeight="1">
      <c r="A73" s="213">
        <v>2</v>
      </c>
      <c r="B73" s="191" t="s">
        <v>1899</v>
      </c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>
        <f t="shared" ref="M73:M101" si="25">K73+L73</f>
        <v>0</v>
      </c>
      <c r="N73" s="191"/>
      <c r="O73" s="191"/>
      <c r="P73" s="191"/>
      <c r="Q73" s="191"/>
      <c r="R73" s="191"/>
      <c r="S73" s="191"/>
      <c r="T73" s="191">
        <f t="shared" ref="T73:T101" si="26">R73+S73</f>
        <v>0</v>
      </c>
      <c r="U73" s="191"/>
      <c r="V73" s="191"/>
      <c r="W73" s="191"/>
      <c r="X73" s="191"/>
      <c r="Y73" s="191"/>
      <c r="Z73" s="191"/>
      <c r="AA73" s="191">
        <f t="shared" ref="AA73:AA101" si="27">Y73+Z73</f>
        <v>0</v>
      </c>
      <c r="AB73" s="191"/>
      <c r="AC73" s="191"/>
      <c r="AD73" s="191"/>
      <c r="AE73" s="191"/>
      <c r="AF73" s="191"/>
      <c r="AG73" s="191"/>
      <c r="AH73" s="191">
        <f t="shared" ref="AH73:AH101" si="28">AF73+AG73</f>
        <v>0</v>
      </c>
      <c r="AI73" s="191"/>
      <c r="AJ73" s="191"/>
      <c r="AK73" s="191"/>
      <c r="AL73" s="191"/>
      <c r="AM73" s="191"/>
      <c r="AN73" s="191"/>
      <c r="AO73" s="191">
        <f t="shared" ref="AO73:AO101" si="29">AM73+AN73</f>
        <v>0</v>
      </c>
      <c r="AP73" s="191"/>
      <c r="AQ73" s="191"/>
      <c r="AR73" s="191"/>
      <c r="AS73" s="191"/>
      <c r="AT73" s="191"/>
      <c r="AU73" s="191"/>
      <c r="AV73" s="191">
        <f t="shared" ref="AV73:AV101" si="30">AT73+AU73</f>
        <v>0</v>
      </c>
      <c r="AW73" s="191"/>
      <c r="AX73" s="191"/>
      <c r="AY73" s="191"/>
      <c r="AZ73" s="191"/>
      <c r="BA73" s="191"/>
      <c r="BB73" s="191"/>
      <c r="BC73" s="191">
        <f t="shared" ref="BC73:BC101" si="31">BA73+BB73</f>
        <v>0</v>
      </c>
      <c r="BD73" s="191"/>
      <c r="BE73" s="191"/>
      <c r="BF73" s="191"/>
      <c r="BG73" s="191"/>
      <c r="BH73" s="191"/>
      <c r="BI73" s="191"/>
      <c r="BJ73" s="191">
        <f t="shared" ref="BJ73:BJ101" si="32">BH73+BI73</f>
        <v>0</v>
      </c>
      <c r="BK73" s="191"/>
      <c r="BL73" s="191"/>
      <c r="BM73" s="191"/>
      <c r="BN73" s="191"/>
      <c r="BO73" s="191"/>
      <c r="BP73" s="191"/>
      <c r="BQ73" s="191">
        <f t="shared" ref="BQ73:BQ101" si="33">BO73+BP73</f>
        <v>0</v>
      </c>
      <c r="BR73" s="191"/>
      <c r="BS73" s="191"/>
      <c r="BT73" s="191"/>
      <c r="BU73" s="191"/>
      <c r="BV73" s="190">
        <f t="shared" si="24"/>
        <v>0</v>
      </c>
      <c r="BW73" s="190">
        <f t="shared" si="23"/>
        <v>0</v>
      </c>
      <c r="BX73" s="190">
        <f t="shared" si="23"/>
        <v>0</v>
      </c>
      <c r="BY73" s="9"/>
      <c r="BZ73" s="9"/>
    </row>
    <row r="74" spans="1:78" ht="18" customHeight="1">
      <c r="A74" s="213">
        <v>3</v>
      </c>
      <c r="B74" s="191" t="s">
        <v>1900</v>
      </c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>
        <f t="shared" si="25"/>
        <v>0</v>
      </c>
      <c r="N74" s="191"/>
      <c r="O74" s="191"/>
      <c r="P74" s="191"/>
      <c r="Q74" s="191"/>
      <c r="R74" s="191"/>
      <c r="S74" s="191"/>
      <c r="T74" s="191">
        <f t="shared" si="26"/>
        <v>0</v>
      </c>
      <c r="U74" s="191"/>
      <c r="V74" s="191"/>
      <c r="W74" s="191"/>
      <c r="X74" s="191"/>
      <c r="Y74" s="191"/>
      <c r="Z74" s="191"/>
      <c r="AA74" s="191">
        <f t="shared" si="27"/>
        <v>0</v>
      </c>
      <c r="AB74" s="191"/>
      <c r="AC74" s="191"/>
      <c r="AD74" s="191"/>
      <c r="AE74" s="191"/>
      <c r="AF74" s="191"/>
      <c r="AG74" s="191"/>
      <c r="AH74" s="191">
        <f t="shared" si="28"/>
        <v>0</v>
      </c>
      <c r="AI74" s="191"/>
      <c r="AJ74" s="191"/>
      <c r="AK74" s="191"/>
      <c r="AL74" s="191"/>
      <c r="AM74" s="191"/>
      <c r="AN74" s="191"/>
      <c r="AO74" s="191">
        <f t="shared" si="29"/>
        <v>0</v>
      </c>
      <c r="AP74" s="191"/>
      <c r="AQ74" s="191"/>
      <c r="AR74" s="191"/>
      <c r="AS74" s="191"/>
      <c r="AT74" s="191"/>
      <c r="AU74" s="191"/>
      <c r="AV74" s="191">
        <f t="shared" si="30"/>
        <v>0</v>
      </c>
      <c r="AW74" s="191"/>
      <c r="AX74" s="191"/>
      <c r="AY74" s="191"/>
      <c r="AZ74" s="191"/>
      <c r="BA74" s="191"/>
      <c r="BB74" s="191"/>
      <c r="BC74" s="191">
        <f t="shared" si="31"/>
        <v>0</v>
      </c>
      <c r="BD74" s="191"/>
      <c r="BE74" s="191"/>
      <c r="BF74" s="191"/>
      <c r="BG74" s="191"/>
      <c r="BH74" s="191"/>
      <c r="BI74" s="191"/>
      <c r="BJ74" s="191">
        <f t="shared" si="32"/>
        <v>0</v>
      </c>
      <c r="BK74" s="191"/>
      <c r="BL74" s="191"/>
      <c r="BM74" s="191"/>
      <c r="BN74" s="191"/>
      <c r="BO74" s="191"/>
      <c r="BP74" s="191"/>
      <c r="BQ74" s="191">
        <f t="shared" si="33"/>
        <v>0</v>
      </c>
      <c r="BR74" s="191"/>
      <c r="BS74" s="191"/>
      <c r="BT74" s="191"/>
      <c r="BU74" s="191"/>
      <c r="BV74" s="190">
        <f t="shared" si="24"/>
        <v>0</v>
      </c>
      <c r="BW74" s="190">
        <f t="shared" si="23"/>
        <v>0</v>
      </c>
      <c r="BX74" s="190">
        <f t="shared" si="23"/>
        <v>0</v>
      </c>
      <c r="BY74" s="9"/>
      <c r="BZ74" s="9"/>
    </row>
    <row r="75" spans="1:78" ht="18" customHeight="1">
      <c r="A75" s="213">
        <v>4</v>
      </c>
      <c r="B75" s="191" t="s">
        <v>1901</v>
      </c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>
        <f t="shared" si="25"/>
        <v>0</v>
      </c>
      <c r="N75" s="191"/>
      <c r="O75" s="191"/>
      <c r="P75" s="191"/>
      <c r="Q75" s="191"/>
      <c r="R75" s="191"/>
      <c r="S75" s="191"/>
      <c r="T75" s="191">
        <f t="shared" si="26"/>
        <v>0</v>
      </c>
      <c r="U75" s="191"/>
      <c r="V75" s="191"/>
      <c r="W75" s="191"/>
      <c r="X75" s="191"/>
      <c r="Y75" s="191"/>
      <c r="Z75" s="191"/>
      <c r="AA75" s="191">
        <f t="shared" si="27"/>
        <v>0</v>
      </c>
      <c r="AB75" s="191"/>
      <c r="AC75" s="191"/>
      <c r="AD75" s="191"/>
      <c r="AE75" s="191"/>
      <c r="AF75" s="191"/>
      <c r="AG75" s="191"/>
      <c r="AH75" s="191">
        <f t="shared" si="28"/>
        <v>0</v>
      </c>
      <c r="AI75" s="191"/>
      <c r="AJ75" s="191"/>
      <c r="AK75" s="191"/>
      <c r="AL75" s="191"/>
      <c r="AM75" s="191"/>
      <c r="AN75" s="191"/>
      <c r="AO75" s="191">
        <f t="shared" si="29"/>
        <v>0</v>
      </c>
      <c r="AP75" s="191"/>
      <c r="AQ75" s="191"/>
      <c r="AR75" s="191"/>
      <c r="AS75" s="191"/>
      <c r="AT75" s="191"/>
      <c r="AU75" s="191"/>
      <c r="AV75" s="191">
        <f t="shared" si="30"/>
        <v>0</v>
      </c>
      <c r="AW75" s="191"/>
      <c r="AX75" s="191"/>
      <c r="AY75" s="191"/>
      <c r="AZ75" s="191"/>
      <c r="BA75" s="191"/>
      <c r="BB75" s="191"/>
      <c r="BC75" s="191">
        <f t="shared" si="31"/>
        <v>0</v>
      </c>
      <c r="BD75" s="191"/>
      <c r="BE75" s="191"/>
      <c r="BF75" s="191"/>
      <c r="BG75" s="191"/>
      <c r="BH75" s="191"/>
      <c r="BI75" s="191"/>
      <c r="BJ75" s="191">
        <f t="shared" si="32"/>
        <v>0</v>
      </c>
      <c r="BK75" s="191"/>
      <c r="BL75" s="191"/>
      <c r="BM75" s="191"/>
      <c r="BN75" s="191"/>
      <c r="BO75" s="191"/>
      <c r="BP75" s="191"/>
      <c r="BQ75" s="191">
        <f t="shared" si="33"/>
        <v>0</v>
      </c>
      <c r="BR75" s="191"/>
      <c r="BS75" s="191"/>
      <c r="BT75" s="191"/>
      <c r="BU75" s="191"/>
      <c r="BV75" s="190">
        <f t="shared" si="24"/>
        <v>0</v>
      </c>
      <c r="BW75" s="190">
        <f t="shared" si="23"/>
        <v>0</v>
      </c>
      <c r="BX75" s="190">
        <f t="shared" si="23"/>
        <v>0</v>
      </c>
      <c r="BY75" s="9"/>
      <c r="BZ75" s="9"/>
    </row>
    <row r="76" spans="1:78" ht="18" customHeight="1">
      <c r="A76" s="213">
        <v>5</v>
      </c>
      <c r="B76" s="191" t="s">
        <v>1902</v>
      </c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>
        <f t="shared" si="25"/>
        <v>0</v>
      </c>
      <c r="N76" s="191"/>
      <c r="O76" s="191"/>
      <c r="P76" s="191"/>
      <c r="Q76" s="191"/>
      <c r="R76" s="191"/>
      <c r="S76" s="191"/>
      <c r="T76" s="191">
        <f t="shared" si="26"/>
        <v>0</v>
      </c>
      <c r="U76" s="191"/>
      <c r="V76" s="191"/>
      <c r="W76" s="191"/>
      <c r="X76" s="191"/>
      <c r="Y76" s="191"/>
      <c r="Z76" s="191"/>
      <c r="AA76" s="191">
        <f t="shared" si="27"/>
        <v>0</v>
      </c>
      <c r="AB76" s="191"/>
      <c r="AC76" s="191"/>
      <c r="AD76" s="191"/>
      <c r="AE76" s="191"/>
      <c r="AF76" s="191"/>
      <c r="AG76" s="191"/>
      <c r="AH76" s="191">
        <f t="shared" si="28"/>
        <v>0</v>
      </c>
      <c r="AI76" s="191"/>
      <c r="AJ76" s="191"/>
      <c r="AK76" s="191"/>
      <c r="AL76" s="191"/>
      <c r="AM76" s="191"/>
      <c r="AN76" s="191"/>
      <c r="AO76" s="191">
        <f t="shared" si="29"/>
        <v>0</v>
      </c>
      <c r="AP76" s="191"/>
      <c r="AQ76" s="191"/>
      <c r="AR76" s="191"/>
      <c r="AS76" s="191"/>
      <c r="AT76" s="191"/>
      <c r="AU76" s="191"/>
      <c r="AV76" s="191">
        <f t="shared" si="30"/>
        <v>0</v>
      </c>
      <c r="AW76" s="191"/>
      <c r="AX76" s="191"/>
      <c r="AY76" s="191"/>
      <c r="AZ76" s="191"/>
      <c r="BA76" s="191"/>
      <c r="BB76" s="191"/>
      <c r="BC76" s="191">
        <f t="shared" si="31"/>
        <v>0</v>
      </c>
      <c r="BD76" s="191"/>
      <c r="BE76" s="191"/>
      <c r="BF76" s="191"/>
      <c r="BG76" s="191"/>
      <c r="BH76" s="191"/>
      <c r="BI76" s="191"/>
      <c r="BJ76" s="191">
        <f t="shared" si="32"/>
        <v>0</v>
      </c>
      <c r="BK76" s="191"/>
      <c r="BL76" s="191"/>
      <c r="BM76" s="191"/>
      <c r="BN76" s="191"/>
      <c r="BO76" s="191"/>
      <c r="BP76" s="191"/>
      <c r="BQ76" s="191">
        <f t="shared" si="33"/>
        <v>0</v>
      </c>
      <c r="BR76" s="191"/>
      <c r="BS76" s="191"/>
      <c r="BT76" s="191"/>
      <c r="BU76" s="191"/>
      <c r="BV76" s="190">
        <f t="shared" si="24"/>
        <v>0</v>
      </c>
      <c r="BW76" s="190">
        <f t="shared" si="23"/>
        <v>0</v>
      </c>
      <c r="BX76" s="190">
        <f t="shared" si="23"/>
        <v>0</v>
      </c>
      <c r="BY76" s="9"/>
      <c r="BZ76" s="9"/>
    </row>
    <row r="77" spans="1:78" ht="18" customHeight="1">
      <c r="A77" s="213">
        <v>6</v>
      </c>
      <c r="B77" s="191" t="s">
        <v>1903</v>
      </c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>
        <f t="shared" si="25"/>
        <v>0</v>
      </c>
      <c r="N77" s="191"/>
      <c r="O77" s="191"/>
      <c r="P77" s="191"/>
      <c r="Q77" s="191"/>
      <c r="R77" s="191"/>
      <c r="S77" s="191"/>
      <c r="T77" s="191">
        <f t="shared" si="26"/>
        <v>0</v>
      </c>
      <c r="U77" s="191"/>
      <c r="V77" s="191"/>
      <c r="W77" s="191"/>
      <c r="X77" s="191"/>
      <c r="Y77" s="191"/>
      <c r="Z77" s="191"/>
      <c r="AA77" s="191">
        <f t="shared" si="27"/>
        <v>0</v>
      </c>
      <c r="AB77" s="191"/>
      <c r="AC77" s="191"/>
      <c r="AD77" s="191"/>
      <c r="AE77" s="191"/>
      <c r="AF77" s="191"/>
      <c r="AG77" s="191"/>
      <c r="AH77" s="191">
        <f t="shared" si="28"/>
        <v>0</v>
      </c>
      <c r="AI77" s="191"/>
      <c r="AJ77" s="191"/>
      <c r="AK77" s="191"/>
      <c r="AL77" s="191"/>
      <c r="AM77" s="191"/>
      <c r="AN77" s="191"/>
      <c r="AO77" s="191">
        <f t="shared" si="29"/>
        <v>0</v>
      </c>
      <c r="AP77" s="191"/>
      <c r="AQ77" s="191"/>
      <c r="AR77" s="191"/>
      <c r="AS77" s="191"/>
      <c r="AT77" s="191"/>
      <c r="AU77" s="191"/>
      <c r="AV77" s="191">
        <f t="shared" si="30"/>
        <v>0</v>
      </c>
      <c r="AW77" s="191"/>
      <c r="AX77" s="191"/>
      <c r="AY77" s="191"/>
      <c r="AZ77" s="191"/>
      <c r="BA77" s="191"/>
      <c r="BB77" s="191"/>
      <c r="BC77" s="191">
        <f t="shared" si="31"/>
        <v>0</v>
      </c>
      <c r="BD77" s="191"/>
      <c r="BE77" s="191"/>
      <c r="BF77" s="191"/>
      <c r="BG77" s="191"/>
      <c r="BH77" s="191"/>
      <c r="BI77" s="191"/>
      <c r="BJ77" s="191">
        <f t="shared" si="32"/>
        <v>0</v>
      </c>
      <c r="BK77" s="191"/>
      <c r="BL77" s="191"/>
      <c r="BM77" s="191"/>
      <c r="BN77" s="191"/>
      <c r="BO77" s="191"/>
      <c r="BP77" s="191"/>
      <c r="BQ77" s="191">
        <f t="shared" si="33"/>
        <v>0</v>
      </c>
      <c r="BR77" s="191"/>
      <c r="BS77" s="191"/>
      <c r="BT77" s="191"/>
      <c r="BU77" s="191"/>
      <c r="BV77" s="190">
        <f t="shared" si="24"/>
        <v>0</v>
      </c>
      <c r="BW77" s="190">
        <f t="shared" si="23"/>
        <v>0</v>
      </c>
      <c r="BX77" s="190">
        <f t="shared" si="23"/>
        <v>0</v>
      </c>
      <c r="BY77" s="9"/>
      <c r="BZ77" s="9"/>
    </row>
    <row r="78" spans="1:78" ht="18" customHeight="1">
      <c r="A78" s="213">
        <v>7</v>
      </c>
      <c r="B78" s="191" t="s">
        <v>1904</v>
      </c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>
        <f t="shared" si="25"/>
        <v>0</v>
      </c>
      <c r="N78" s="191"/>
      <c r="O78" s="191"/>
      <c r="P78" s="191"/>
      <c r="Q78" s="191"/>
      <c r="R78" s="191"/>
      <c r="S78" s="191"/>
      <c r="T78" s="191">
        <f t="shared" si="26"/>
        <v>0</v>
      </c>
      <c r="U78" s="191"/>
      <c r="V78" s="191"/>
      <c r="W78" s="191"/>
      <c r="X78" s="191"/>
      <c r="Y78" s="191"/>
      <c r="Z78" s="191"/>
      <c r="AA78" s="191">
        <f t="shared" si="27"/>
        <v>0</v>
      </c>
      <c r="AB78" s="191"/>
      <c r="AC78" s="191"/>
      <c r="AD78" s="191"/>
      <c r="AE78" s="191"/>
      <c r="AF78" s="191"/>
      <c r="AG78" s="191"/>
      <c r="AH78" s="191">
        <f t="shared" si="28"/>
        <v>0</v>
      </c>
      <c r="AI78" s="191"/>
      <c r="AJ78" s="191"/>
      <c r="AK78" s="191"/>
      <c r="AL78" s="191"/>
      <c r="AM78" s="191"/>
      <c r="AN78" s="191"/>
      <c r="AO78" s="191">
        <f t="shared" si="29"/>
        <v>0</v>
      </c>
      <c r="AP78" s="191"/>
      <c r="AQ78" s="191"/>
      <c r="AR78" s="191"/>
      <c r="AS78" s="191"/>
      <c r="AT78" s="191"/>
      <c r="AU78" s="191"/>
      <c r="AV78" s="191">
        <f t="shared" si="30"/>
        <v>0</v>
      </c>
      <c r="AW78" s="191"/>
      <c r="AX78" s="191"/>
      <c r="AY78" s="191"/>
      <c r="AZ78" s="191"/>
      <c r="BA78" s="191"/>
      <c r="BB78" s="191"/>
      <c r="BC78" s="191">
        <f t="shared" si="31"/>
        <v>0</v>
      </c>
      <c r="BD78" s="191"/>
      <c r="BE78" s="191"/>
      <c r="BF78" s="191"/>
      <c r="BG78" s="191"/>
      <c r="BH78" s="191"/>
      <c r="BI78" s="191"/>
      <c r="BJ78" s="191">
        <f t="shared" si="32"/>
        <v>0</v>
      </c>
      <c r="BK78" s="191"/>
      <c r="BL78" s="191"/>
      <c r="BM78" s="191"/>
      <c r="BN78" s="191"/>
      <c r="BO78" s="191"/>
      <c r="BP78" s="191"/>
      <c r="BQ78" s="191">
        <f t="shared" si="33"/>
        <v>0</v>
      </c>
      <c r="BR78" s="191"/>
      <c r="BS78" s="191"/>
      <c r="BT78" s="191"/>
      <c r="BU78" s="191"/>
      <c r="BV78" s="190">
        <f t="shared" si="24"/>
        <v>0</v>
      </c>
      <c r="BW78" s="190">
        <f t="shared" si="23"/>
        <v>0</v>
      </c>
      <c r="BX78" s="190">
        <f t="shared" si="23"/>
        <v>0</v>
      </c>
      <c r="BY78" s="9"/>
      <c r="BZ78" s="9"/>
    </row>
    <row r="79" spans="1:78" ht="18" customHeight="1">
      <c r="A79" s="213">
        <v>8</v>
      </c>
      <c r="B79" s="191" t="s">
        <v>1905</v>
      </c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>
        <f t="shared" si="25"/>
        <v>0</v>
      </c>
      <c r="N79" s="191"/>
      <c r="O79" s="191"/>
      <c r="P79" s="191"/>
      <c r="Q79" s="191"/>
      <c r="R79" s="191"/>
      <c r="S79" s="191"/>
      <c r="T79" s="191">
        <f t="shared" si="26"/>
        <v>0</v>
      </c>
      <c r="U79" s="191"/>
      <c r="V79" s="191"/>
      <c r="W79" s="191"/>
      <c r="X79" s="191"/>
      <c r="Y79" s="191"/>
      <c r="Z79" s="191"/>
      <c r="AA79" s="191">
        <f t="shared" si="27"/>
        <v>0</v>
      </c>
      <c r="AB79" s="191"/>
      <c r="AC79" s="191"/>
      <c r="AD79" s="191"/>
      <c r="AE79" s="191"/>
      <c r="AF79" s="191"/>
      <c r="AG79" s="191"/>
      <c r="AH79" s="191">
        <f t="shared" si="28"/>
        <v>0</v>
      </c>
      <c r="AI79" s="191"/>
      <c r="AJ79" s="191"/>
      <c r="AK79" s="191"/>
      <c r="AL79" s="191"/>
      <c r="AM79" s="191"/>
      <c r="AN79" s="191"/>
      <c r="AO79" s="191">
        <f t="shared" si="29"/>
        <v>0</v>
      </c>
      <c r="AP79" s="191"/>
      <c r="AQ79" s="191"/>
      <c r="AR79" s="191"/>
      <c r="AS79" s="191"/>
      <c r="AT79" s="191"/>
      <c r="AU79" s="191"/>
      <c r="AV79" s="191">
        <f t="shared" si="30"/>
        <v>0</v>
      </c>
      <c r="AW79" s="191"/>
      <c r="AX79" s="191"/>
      <c r="AY79" s="191"/>
      <c r="AZ79" s="191"/>
      <c r="BA79" s="191"/>
      <c r="BB79" s="191"/>
      <c r="BC79" s="191">
        <f t="shared" si="31"/>
        <v>0</v>
      </c>
      <c r="BD79" s="191"/>
      <c r="BE79" s="191"/>
      <c r="BF79" s="191"/>
      <c r="BG79" s="191"/>
      <c r="BH79" s="191"/>
      <c r="BI79" s="191"/>
      <c r="BJ79" s="191">
        <f t="shared" si="32"/>
        <v>0</v>
      </c>
      <c r="BK79" s="191"/>
      <c r="BL79" s="191"/>
      <c r="BM79" s="191"/>
      <c r="BN79" s="191"/>
      <c r="BO79" s="191"/>
      <c r="BP79" s="191"/>
      <c r="BQ79" s="191">
        <f t="shared" si="33"/>
        <v>0</v>
      </c>
      <c r="BR79" s="191"/>
      <c r="BS79" s="191"/>
      <c r="BT79" s="191"/>
      <c r="BU79" s="191"/>
      <c r="BV79" s="190">
        <f t="shared" si="24"/>
        <v>0</v>
      </c>
      <c r="BW79" s="190">
        <f t="shared" si="23"/>
        <v>0</v>
      </c>
      <c r="BX79" s="190">
        <f t="shared" si="23"/>
        <v>0</v>
      </c>
      <c r="BY79" s="9"/>
      <c r="BZ79" s="9"/>
    </row>
    <row r="80" spans="1:78" ht="18" customHeight="1">
      <c r="A80" s="213">
        <v>9</v>
      </c>
      <c r="B80" s="191" t="s">
        <v>1906</v>
      </c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>
        <f t="shared" si="25"/>
        <v>0</v>
      </c>
      <c r="N80" s="191"/>
      <c r="O80" s="191"/>
      <c r="P80" s="191"/>
      <c r="Q80" s="191"/>
      <c r="R80" s="191"/>
      <c r="S80" s="191"/>
      <c r="T80" s="191">
        <f t="shared" si="26"/>
        <v>0</v>
      </c>
      <c r="U80" s="191"/>
      <c r="V80" s="191"/>
      <c r="W80" s="191"/>
      <c r="X80" s="191"/>
      <c r="Y80" s="191"/>
      <c r="Z80" s="191"/>
      <c r="AA80" s="191">
        <f t="shared" si="27"/>
        <v>0</v>
      </c>
      <c r="AB80" s="191"/>
      <c r="AC80" s="191"/>
      <c r="AD80" s="191"/>
      <c r="AE80" s="191"/>
      <c r="AF80" s="191"/>
      <c r="AG80" s="191"/>
      <c r="AH80" s="191">
        <f t="shared" si="28"/>
        <v>0</v>
      </c>
      <c r="AI80" s="191"/>
      <c r="AJ80" s="191"/>
      <c r="AK80" s="191"/>
      <c r="AL80" s="191"/>
      <c r="AM80" s="191"/>
      <c r="AN80" s="191"/>
      <c r="AO80" s="191">
        <f t="shared" si="29"/>
        <v>0</v>
      </c>
      <c r="AP80" s="191"/>
      <c r="AQ80" s="191"/>
      <c r="AR80" s="191"/>
      <c r="AS80" s="191"/>
      <c r="AT80" s="191"/>
      <c r="AU80" s="191"/>
      <c r="AV80" s="191">
        <f t="shared" si="30"/>
        <v>0</v>
      </c>
      <c r="AW80" s="191"/>
      <c r="AX80" s="191"/>
      <c r="AY80" s="191"/>
      <c r="AZ80" s="191"/>
      <c r="BA80" s="191"/>
      <c r="BB80" s="191"/>
      <c r="BC80" s="191">
        <f t="shared" si="31"/>
        <v>0</v>
      </c>
      <c r="BD80" s="191"/>
      <c r="BE80" s="191"/>
      <c r="BF80" s="191"/>
      <c r="BG80" s="191"/>
      <c r="BH80" s="191"/>
      <c r="BI80" s="191"/>
      <c r="BJ80" s="191">
        <f t="shared" si="32"/>
        <v>0</v>
      </c>
      <c r="BK80" s="191"/>
      <c r="BL80" s="191"/>
      <c r="BM80" s="191"/>
      <c r="BN80" s="191"/>
      <c r="BO80" s="191"/>
      <c r="BP80" s="191"/>
      <c r="BQ80" s="191">
        <f t="shared" si="33"/>
        <v>0</v>
      </c>
      <c r="BR80" s="191"/>
      <c r="BS80" s="191"/>
      <c r="BT80" s="191"/>
      <c r="BU80" s="191"/>
      <c r="BV80" s="190">
        <f t="shared" si="24"/>
        <v>0</v>
      </c>
      <c r="BW80" s="190">
        <f t="shared" si="23"/>
        <v>0</v>
      </c>
      <c r="BX80" s="190">
        <f t="shared" si="23"/>
        <v>0</v>
      </c>
      <c r="BY80" s="9"/>
      <c r="BZ80" s="9"/>
    </row>
    <row r="81" spans="1:78" ht="18" customHeight="1">
      <c r="A81" s="213">
        <v>10</v>
      </c>
      <c r="B81" s="191" t="s">
        <v>1907</v>
      </c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>
        <f t="shared" si="25"/>
        <v>0</v>
      </c>
      <c r="N81" s="191"/>
      <c r="O81" s="191"/>
      <c r="P81" s="191"/>
      <c r="Q81" s="191"/>
      <c r="R81" s="191"/>
      <c r="S81" s="191"/>
      <c r="T81" s="191">
        <f t="shared" si="26"/>
        <v>0</v>
      </c>
      <c r="U81" s="191"/>
      <c r="V81" s="191"/>
      <c r="W81" s="191"/>
      <c r="X81" s="191"/>
      <c r="Y81" s="191"/>
      <c r="Z81" s="191"/>
      <c r="AA81" s="191">
        <f t="shared" si="27"/>
        <v>0</v>
      </c>
      <c r="AB81" s="191"/>
      <c r="AC81" s="191"/>
      <c r="AD81" s="191"/>
      <c r="AE81" s="191"/>
      <c r="AF81" s="191"/>
      <c r="AG81" s="191"/>
      <c r="AH81" s="191">
        <f t="shared" si="28"/>
        <v>0</v>
      </c>
      <c r="AI81" s="191"/>
      <c r="AJ81" s="191"/>
      <c r="AK81" s="191"/>
      <c r="AL81" s="191"/>
      <c r="AM81" s="191"/>
      <c r="AN81" s="191"/>
      <c r="AO81" s="191">
        <f t="shared" si="29"/>
        <v>0</v>
      </c>
      <c r="AP81" s="191"/>
      <c r="AQ81" s="191"/>
      <c r="AR81" s="191"/>
      <c r="AS81" s="191"/>
      <c r="AT81" s="191"/>
      <c r="AU81" s="191"/>
      <c r="AV81" s="191">
        <f t="shared" si="30"/>
        <v>0</v>
      </c>
      <c r="AW81" s="191"/>
      <c r="AX81" s="191"/>
      <c r="AY81" s="191"/>
      <c r="AZ81" s="191"/>
      <c r="BA81" s="191"/>
      <c r="BB81" s="191"/>
      <c r="BC81" s="191">
        <f t="shared" si="31"/>
        <v>0</v>
      </c>
      <c r="BD81" s="191"/>
      <c r="BE81" s="191"/>
      <c r="BF81" s="191"/>
      <c r="BG81" s="191"/>
      <c r="BH81" s="191"/>
      <c r="BI81" s="191"/>
      <c r="BJ81" s="191">
        <f t="shared" si="32"/>
        <v>0</v>
      </c>
      <c r="BK81" s="191"/>
      <c r="BL81" s="191"/>
      <c r="BM81" s="191"/>
      <c r="BN81" s="191"/>
      <c r="BO81" s="191"/>
      <c r="BP81" s="191"/>
      <c r="BQ81" s="191">
        <f t="shared" si="33"/>
        <v>0</v>
      </c>
      <c r="BR81" s="191"/>
      <c r="BS81" s="191"/>
      <c r="BT81" s="191"/>
      <c r="BU81" s="191"/>
      <c r="BV81" s="190">
        <f t="shared" si="24"/>
        <v>0</v>
      </c>
      <c r="BW81" s="190">
        <f t="shared" si="23"/>
        <v>0</v>
      </c>
      <c r="BX81" s="190">
        <f t="shared" si="23"/>
        <v>0</v>
      </c>
      <c r="BY81" s="9"/>
      <c r="BZ81" s="9"/>
    </row>
    <row r="82" spans="1:78" ht="18" customHeight="1">
      <c r="A82" s="213">
        <v>11</v>
      </c>
      <c r="B82" s="191" t="s">
        <v>1908</v>
      </c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>
        <f t="shared" si="25"/>
        <v>0</v>
      </c>
      <c r="N82" s="191"/>
      <c r="O82" s="191"/>
      <c r="P82" s="191"/>
      <c r="Q82" s="191"/>
      <c r="R82" s="191"/>
      <c r="S82" s="191"/>
      <c r="T82" s="191">
        <f t="shared" si="26"/>
        <v>0</v>
      </c>
      <c r="U82" s="191"/>
      <c r="V82" s="191"/>
      <c r="W82" s="191"/>
      <c r="X82" s="191"/>
      <c r="Y82" s="191"/>
      <c r="Z82" s="191"/>
      <c r="AA82" s="191">
        <f t="shared" si="27"/>
        <v>0</v>
      </c>
      <c r="AB82" s="191"/>
      <c r="AC82" s="191"/>
      <c r="AD82" s="191"/>
      <c r="AE82" s="191"/>
      <c r="AF82" s="191"/>
      <c r="AG82" s="191"/>
      <c r="AH82" s="191">
        <f t="shared" si="28"/>
        <v>0</v>
      </c>
      <c r="AI82" s="191"/>
      <c r="AJ82" s="191"/>
      <c r="AK82" s="191"/>
      <c r="AL82" s="191"/>
      <c r="AM82" s="191"/>
      <c r="AN82" s="191"/>
      <c r="AO82" s="191">
        <f t="shared" si="29"/>
        <v>0</v>
      </c>
      <c r="AP82" s="191"/>
      <c r="AQ82" s="191"/>
      <c r="AR82" s="191"/>
      <c r="AS82" s="191"/>
      <c r="AT82" s="191"/>
      <c r="AU82" s="191"/>
      <c r="AV82" s="191">
        <f t="shared" si="30"/>
        <v>0</v>
      </c>
      <c r="AW82" s="191"/>
      <c r="AX82" s="191"/>
      <c r="AY82" s="191"/>
      <c r="AZ82" s="191"/>
      <c r="BA82" s="191"/>
      <c r="BB82" s="191"/>
      <c r="BC82" s="191">
        <f t="shared" si="31"/>
        <v>0</v>
      </c>
      <c r="BD82" s="191"/>
      <c r="BE82" s="191"/>
      <c r="BF82" s="191"/>
      <c r="BG82" s="191"/>
      <c r="BH82" s="191"/>
      <c r="BI82" s="191"/>
      <c r="BJ82" s="191">
        <f t="shared" si="32"/>
        <v>0</v>
      </c>
      <c r="BK82" s="191"/>
      <c r="BL82" s="191"/>
      <c r="BM82" s="191"/>
      <c r="BN82" s="191"/>
      <c r="BO82" s="191"/>
      <c r="BP82" s="191"/>
      <c r="BQ82" s="191">
        <f t="shared" si="33"/>
        <v>0</v>
      </c>
      <c r="BR82" s="191"/>
      <c r="BS82" s="191"/>
      <c r="BT82" s="191"/>
      <c r="BU82" s="191"/>
      <c r="BV82" s="190">
        <f t="shared" si="24"/>
        <v>0</v>
      </c>
      <c r="BW82" s="190">
        <f t="shared" si="23"/>
        <v>0</v>
      </c>
      <c r="BX82" s="190">
        <f t="shared" si="23"/>
        <v>0</v>
      </c>
      <c r="BY82" s="9"/>
      <c r="BZ82" s="9"/>
    </row>
    <row r="83" spans="1:78" ht="18" customHeight="1">
      <c r="A83" s="213">
        <v>12</v>
      </c>
      <c r="B83" s="191" t="s">
        <v>1909</v>
      </c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>
        <f t="shared" si="25"/>
        <v>0</v>
      </c>
      <c r="N83" s="191"/>
      <c r="O83" s="191"/>
      <c r="P83" s="191"/>
      <c r="Q83" s="191"/>
      <c r="R83" s="191"/>
      <c r="S83" s="191"/>
      <c r="T83" s="191">
        <f t="shared" si="26"/>
        <v>0</v>
      </c>
      <c r="U83" s="191"/>
      <c r="V83" s="191"/>
      <c r="W83" s="191"/>
      <c r="X83" s="191"/>
      <c r="Y83" s="191"/>
      <c r="Z83" s="191"/>
      <c r="AA83" s="191">
        <f t="shared" si="27"/>
        <v>0</v>
      </c>
      <c r="AB83" s="191"/>
      <c r="AC83" s="191"/>
      <c r="AD83" s="191"/>
      <c r="AE83" s="191"/>
      <c r="AF83" s="191"/>
      <c r="AG83" s="191"/>
      <c r="AH83" s="191">
        <f t="shared" si="28"/>
        <v>0</v>
      </c>
      <c r="AI83" s="191"/>
      <c r="AJ83" s="191"/>
      <c r="AK83" s="191"/>
      <c r="AL83" s="191"/>
      <c r="AM83" s="191"/>
      <c r="AN83" s="191"/>
      <c r="AO83" s="191">
        <f t="shared" si="29"/>
        <v>0</v>
      </c>
      <c r="AP83" s="191"/>
      <c r="AQ83" s="191"/>
      <c r="AR83" s="191"/>
      <c r="AS83" s="191"/>
      <c r="AT83" s="191"/>
      <c r="AU83" s="191"/>
      <c r="AV83" s="191">
        <f t="shared" si="30"/>
        <v>0</v>
      </c>
      <c r="AW83" s="191"/>
      <c r="AX83" s="191"/>
      <c r="AY83" s="191"/>
      <c r="AZ83" s="191"/>
      <c r="BA83" s="191"/>
      <c r="BB83" s="191"/>
      <c r="BC83" s="191">
        <f t="shared" si="31"/>
        <v>0</v>
      </c>
      <c r="BD83" s="191"/>
      <c r="BE83" s="191"/>
      <c r="BF83" s="191"/>
      <c r="BG83" s="191"/>
      <c r="BH83" s="191"/>
      <c r="BI83" s="191"/>
      <c r="BJ83" s="191">
        <f t="shared" si="32"/>
        <v>0</v>
      </c>
      <c r="BK83" s="191"/>
      <c r="BL83" s="191"/>
      <c r="BM83" s="191"/>
      <c r="BN83" s="191"/>
      <c r="BO83" s="191"/>
      <c r="BP83" s="191"/>
      <c r="BQ83" s="191">
        <f t="shared" si="33"/>
        <v>0</v>
      </c>
      <c r="BR83" s="191"/>
      <c r="BS83" s="191"/>
      <c r="BT83" s="191"/>
      <c r="BU83" s="191"/>
      <c r="BV83" s="190">
        <f t="shared" si="24"/>
        <v>0</v>
      </c>
      <c r="BW83" s="190">
        <f t="shared" si="23"/>
        <v>0</v>
      </c>
      <c r="BX83" s="190">
        <f t="shared" si="23"/>
        <v>0</v>
      </c>
      <c r="BY83" s="9"/>
      <c r="BZ83" s="9"/>
    </row>
    <row r="84" spans="1:78" ht="18" customHeight="1">
      <c r="A84" s="213">
        <v>13</v>
      </c>
      <c r="B84" s="191" t="s">
        <v>1910</v>
      </c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>
        <f t="shared" si="25"/>
        <v>0</v>
      </c>
      <c r="N84" s="191"/>
      <c r="O84" s="191"/>
      <c r="P84" s="191"/>
      <c r="Q84" s="191"/>
      <c r="R84" s="191"/>
      <c r="S84" s="191"/>
      <c r="T84" s="191">
        <f t="shared" si="26"/>
        <v>0</v>
      </c>
      <c r="U84" s="191"/>
      <c r="V84" s="191"/>
      <c r="W84" s="191"/>
      <c r="X84" s="191"/>
      <c r="Y84" s="191"/>
      <c r="Z84" s="191"/>
      <c r="AA84" s="191">
        <f t="shared" si="27"/>
        <v>0</v>
      </c>
      <c r="AB84" s="191"/>
      <c r="AC84" s="191"/>
      <c r="AD84" s="191"/>
      <c r="AE84" s="191"/>
      <c r="AF84" s="191"/>
      <c r="AG84" s="191"/>
      <c r="AH84" s="191">
        <f t="shared" si="28"/>
        <v>0</v>
      </c>
      <c r="AI84" s="191"/>
      <c r="AJ84" s="191"/>
      <c r="AK84" s="191"/>
      <c r="AL84" s="191"/>
      <c r="AM84" s="191"/>
      <c r="AN84" s="191"/>
      <c r="AO84" s="191">
        <f t="shared" si="29"/>
        <v>0</v>
      </c>
      <c r="AP84" s="191"/>
      <c r="AQ84" s="191"/>
      <c r="AR84" s="191"/>
      <c r="AS84" s="191"/>
      <c r="AT84" s="191"/>
      <c r="AU84" s="191"/>
      <c r="AV84" s="191">
        <f t="shared" si="30"/>
        <v>0</v>
      </c>
      <c r="AW84" s="191"/>
      <c r="AX84" s="191"/>
      <c r="AY84" s="191"/>
      <c r="AZ84" s="191"/>
      <c r="BA84" s="191"/>
      <c r="BB84" s="191"/>
      <c r="BC84" s="191">
        <f t="shared" si="31"/>
        <v>0</v>
      </c>
      <c r="BD84" s="191"/>
      <c r="BE84" s="191"/>
      <c r="BF84" s="191"/>
      <c r="BG84" s="191"/>
      <c r="BH84" s="191"/>
      <c r="BI84" s="191"/>
      <c r="BJ84" s="191">
        <f t="shared" si="32"/>
        <v>0</v>
      </c>
      <c r="BK84" s="191"/>
      <c r="BL84" s="191"/>
      <c r="BM84" s="191"/>
      <c r="BN84" s="191"/>
      <c r="BO84" s="191"/>
      <c r="BP84" s="191"/>
      <c r="BQ84" s="191">
        <f t="shared" si="33"/>
        <v>0</v>
      </c>
      <c r="BR84" s="191"/>
      <c r="BS84" s="191"/>
      <c r="BT84" s="191"/>
      <c r="BU84" s="191"/>
      <c r="BV84" s="190">
        <f t="shared" si="24"/>
        <v>0</v>
      </c>
      <c r="BW84" s="190">
        <f t="shared" si="23"/>
        <v>0</v>
      </c>
      <c r="BX84" s="190">
        <f t="shared" si="23"/>
        <v>0</v>
      </c>
      <c r="BY84" s="9"/>
      <c r="BZ84" s="9"/>
    </row>
    <row r="85" spans="1:78" ht="18" customHeight="1">
      <c r="A85" s="213">
        <v>14</v>
      </c>
      <c r="B85" s="191" t="s">
        <v>1911</v>
      </c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>
        <f t="shared" si="25"/>
        <v>0</v>
      </c>
      <c r="N85" s="191"/>
      <c r="O85" s="191"/>
      <c r="P85" s="191"/>
      <c r="Q85" s="191"/>
      <c r="R85" s="191"/>
      <c r="S85" s="191"/>
      <c r="T85" s="191">
        <f t="shared" si="26"/>
        <v>0</v>
      </c>
      <c r="U85" s="191"/>
      <c r="V85" s="191"/>
      <c r="W85" s="191"/>
      <c r="X85" s="191"/>
      <c r="Y85" s="191"/>
      <c r="Z85" s="191"/>
      <c r="AA85" s="191">
        <f t="shared" si="27"/>
        <v>0</v>
      </c>
      <c r="AB85" s="191"/>
      <c r="AC85" s="191"/>
      <c r="AD85" s="191"/>
      <c r="AE85" s="191"/>
      <c r="AF85" s="191"/>
      <c r="AG85" s="191"/>
      <c r="AH85" s="191">
        <f t="shared" si="28"/>
        <v>0</v>
      </c>
      <c r="AI85" s="191"/>
      <c r="AJ85" s="191"/>
      <c r="AK85" s="191"/>
      <c r="AL85" s="191"/>
      <c r="AM85" s="191"/>
      <c r="AN85" s="191"/>
      <c r="AO85" s="191">
        <f t="shared" si="29"/>
        <v>0</v>
      </c>
      <c r="AP85" s="191"/>
      <c r="AQ85" s="191"/>
      <c r="AR85" s="191"/>
      <c r="AS85" s="191"/>
      <c r="AT85" s="191"/>
      <c r="AU85" s="191"/>
      <c r="AV85" s="191">
        <f t="shared" si="30"/>
        <v>0</v>
      </c>
      <c r="AW85" s="191"/>
      <c r="AX85" s="191"/>
      <c r="AY85" s="191"/>
      <c r="AZ85" s="191"/>
      <c r="BA85" s="191"/>
      <c r="BB85" s="191"/>
      <c r="BC85" s="191">
        <f t="shared" si="31"/>
        <v>0</v>
      </c>
      <c r="BD85" s="191"/>
      <c r="BE85" s="191"/>
      <c r="BF85" s="191"/>
      <c r="BG85" s="191"/>
      <c r="BH85" s="191"/>
      <c r="BI85" s="191"/>
      <c r="BJ85" s="191">
        <f t="shared" si="32"/>
        <v>0</v>
      </c>
      <c r="BK85" s="191"/>
      <c r="BL85" s="191"/>
      <c r="BM85" s="191"/>
      <c r="BN85" s="191"/>
      <c r="BO85" s="191"/>
      <c r="BP85" s="191"/>
      <c r="BQ85" s="191">
        <f t="shared" si="33"/>
        <v>0</v>
      </c>
      <c r="BR85" s="191"/>
      <c r="BS85" s="191"/>
      <c r="BT85" s="191"/>
      <c r="BU85" s="191"/>
      <c r="BV85" s="190">
        <f t="shared" si="24"/>
        <v>0</v>
      </c>
      <c r="BW85" s="190">
        <f t="shared" si="23"/>
        <v>0</v>
      </c>
      <c r="BX85" s="190">
        <f t="shared" si="23"/>
        <v>0</v>
      </c>
      <c r="BY85" s="9"/>
      <c r="BZ85" s="9"/>
    </row>
    <row r="86" spans="1:78" ht="18" customHeight="1">
      <c r="A86" s="213">
        <v>15</v>
      </c>
      <c r="B86" s="191" t="s">
        <v>1912</v>
      </c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>
        <f t="shared" si="25"/>
        <v>0</v>
      </c>
      <c r="N86" s="191"/>
      <c r="O86" s="191"/>
      <c r="P86" s="191"/>
      <c r="Q86" s="191"/>
      <c r="R86" s="191"/>
      <c r="S86" s="191"/>
      <c r="T86" s="191">
        <f t="shared" si="26"/>
        <v>0</v>
      </c>
      <c r="U86" s="191"/>
      <c r="V86" s="191"/>
      <c r="W86" s="191"/>
      <c r="X86" s="191"/>
      <c r="Y86" s="191"/>
      <c r="Z86" s="191"/>
      <c r="AA86" s="191">
        <f t="shared" si="27"/>
        <v>0</v>
      </c>
      <c r="AB86" s="191"/>
      <c r="AC86" s="191"/>
      <c r="AD86" s="191"/>
      <c r="AE86" s="191"/>
      <c r="AF86" s="191"/>
      <c r="AG86" s="191"/>
      <c r="AH86" s="191">
        <f t="shared" si="28"/>
        <v>0</v>
      </c>
      <c r="AI86" s="191"/>
      <c r="AJ86" s="191"/>
      <c r="AK86" s="191"/>
      <c r="AL86" s="191"/>
      <c r="AM86" s="191"/>
      <c r="AN86" s="191"/>
      <c r="AO86" s="191">
        <f t="shared" si="29"/>
        <v>0</v>
      </c>
      <c r="AP86" s="191"/>
      <c r="AQ86" s="191"/>
      <c r="AR86" s="191"/>
      <c r="AS86" s="191"/>
      <c r="AT86" s="191"/>
      <c r="AU86" s="191"/>
      <c r="AV86" s="191">
        <f t="shared" si="30"/>
        <v>0</v>
      </c>
      <c r="AW86" s="191"/>
      <c r="AX86" s="191"/>
      <c r="AY86" s="191"/>
      <c r="AZ86" s="191"/>
      <c r="BA86" s="191"/>
      <c r="BB86" s="191"/>
      <c r="BC86" s="191">
        <f t="shared" si="31"/>
        <v>0</v>
      </c>
      <c r="BD86" s="191"/>
      <c r="BE86" s="191"/>
      <c r="BF86" s="191"/>
      <c r="BG86" s="191"/>
      <c r="BH86" s="191"/>
      <c r="BI86" s="191"/>
      <c r="BJ86" s="191">
        <f t="shared" si="32"/>
        <v>0</v>
      </c>
      <c r="BK86" s="191"/>
      <c r="BL86" s="191"/>
      <c r="BM86" s="191"/>
      <c r="BN86" s="191"/>
      <c r="BO86" s="191"/>
      <c r="BP86" s="191"/>
      <c r="BQ86" s="191">
        <f t="shared" si="33"/>
        <v>0</v>
      </c>
      <c r="BR86" s="191"/>
      <c r="BS86" s="191"/>
      <c r="BT86" s="191"/>
      <c r="BU86" s="191"/>
      <c r="BV86" s="190">
        <f t="shared" si="24"/>
        <v>0</v>
      </c>
      <c r="BW86" s="190">
        <f t="shared" si="23"/>
        <v>0</v>
      </c>
      <c r="BX86" s="190">
        <f t="shared" si="23"/>
        <v>0</v>
      </c>
      <c r="BY86" s="9"/>
      <c r="BZ86" s="9"/>
    </row>
    <row r="87" spans="1:78" ht="18" customHeight="1">
      <c r="A87" s="213">
        <v>16</v>
      </c>
      <c r="B87" s="191" t="s">
        <v>1913</v>
      </c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>
        <f t="shared" si="25"/>
        <v>0</v>
      </c>
      <c r="N87" s="191"/>
      <c r="O87" s="191"/>
      <c r="P87" s="191"/>
      <c r="Q87" s="191"/>
      <c r="R87" s="191"/>
      <c r="S87" s="191"/>
      <c r="T87" s="191">
        <f t="shared" si="26"/>
        <v>0</v>
      </c>
      <c r="U87" s="191"/>
      <c r="V87" s="191"/>
      <c r="W87" s="191"/>
      <c r="X87" s="191"/>
      <c r="Y87" s="191"/>
      <c r="Z87" s="191"/>
      <c r="AA87" s="191">
        <f t="shared" si="27"/>
        <v>0</v>
      </c>
      <c r="AB87" s="191"/>
      <c r="AC87" s="191"/>
      <c r="AD87" s="191"/>
      <c r="AE87" s="191"/>
      <c r="AF87" s="191"/>
      <c r="AG87" s="191"/>
      <c r="AH87" s="191">
        <f t="shared" si="28"/>
        <v>0</v>
      </c>
      <c r="AI87" s="191"/>
      <c r="AJ87" s="191"/>
      <c r="AK87" s="191"/>
      <c r="AL87" s="191"/>
      <c r="AM87" s="191"/>
      <c r="AN87" s="191"/>
      <c r="AO87" s="191">
        <f t="shared" si="29"/>
        <v>0</v>
      </c>
      <c r="AP87" s="191"/>
      <c r="AQ87" s="191"/>
      <c r="AR87" s="191"/>
      <c r="AS87" s="191"/>
      <c r="AT87" s="191"/>
      <c r="AU87" s="191"/>
      <c r="AV87" s="191">
        <f t="shared" si="30"/>
        <v>0</v>
      </c>
      <c r="AW87" s="191"/>
      <c r="AX87" s="191"/>
      <c r="AY87" s="191"/>
      <c r="AZ87" s="191"/>
      <c r="BA87" s="191"/>
      <c r="BB87" s="191"/>
      <c r="BC87" s="191">
        <f t="shared" si="31"/>
        <v>0</v>
      </c>
      <c r="BD87" s="191"/>
      <c r="BE87" s="191"/>
      <c r="BF87" s="191"/>
      <c r="BG87" s="191"/>
      <c r="BH87" s="191"/>
      <c r="BI87" s="191"/>
      <c r="BJ87" s="191">
        <f t="shared" si="32"/>
        <v>0</v>
      </c>
      <c r="BK87" s="191"/>
      <c r="BL87" s="191"/>
      <c r="BM87" s="191"/>
      <c r="BN87" s="191"/>
      <c r="BO87" s="191"/>
      <c r="BP87" s="191"/>
      <c r="BQ87" s="191">
        <f t="shared" si="33"/>
        <v>0</v>
      </c>
      <c r="BR87" s="191"/>
      <c r="BS87" s="191"/>
      <c r="BT87" s="191"/>
      <c r="BU87" s="191"/>
      <c r="BV87" s="190">
        <f t="shared" si="24"/>
        <v>0</v>
      </c>
      <c r="BW87" s="190">
        <f t="shared" ref="BW87:BW101" si="34">L87+S87+Z87+AG87+AN87+AU87+BB87+BI87+BP87</f>
        <v>0</v>
      </c>
      <c r="BX87" s="190">
        <f t="shared" ref="BX87:BX101" si="35">M87+T87+AA87+AH87+AO87+AV87+BC87+BJ87+BQ87</f>
        <v>0</v>
      </c>
      <c r="BY87" s="9"/>
      <c r="BZ87" s="9"/>
    </row>
    <row r="88" spans="1:78" ht="18" customHeight="1">
      <c r="A88" s="213">
        <v>17</v>
      </c>
      <c r="B88" s="191" t="s">
        <v>1914</v>
      </c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>
        <f t="shared" si="25"/>
        <v>0</v>
      </c>
      <c r="N88" s="191"/>
      <c r="O88" s="191"/>
      <c r="P88" s="191"/>
      <c r="Q88" s="191"/>
      <c r="R88" s="191"/>
      <c r="S88" s="191"/>
      <c r="T88" s="191">
        <f t="shared" si="26"/>
        <v>0</v>
      </c>
      <c r="U88" s="191"/>
      <c r="V88" s="191"/>
      <c r="W88" s="191"/>
      <c r="X88" s="191"/>
      <c r="Y88" s="191"/>
      <c r="Z88" s="191"/>
      <c r="AA88" s="191">
        <f t="shared" si="27"/>
        <v>0</v>
      </c>
      <c r="AB88" s="191"/>
      <c r="AC88" s="191"/>
      <c r="AD88" s="191"/>
      <c r="AE88" s="191"/>
      <c r="AF88" s="191"/>
      <c r="AG88" s="191"/>
      <c r="AH88" s="191">
        <f t="shared" si="28"/>
        <v>0</v>
      </c>
      <c r="AI88" s="191"/>
      <c r="AJ88" s="191"/>
      <c r="AK88" s="191"/>
      <c r="AL88" s="191"/>
      <c r="AM88" s="191"/>
      <c r="AN88" s="191"/>
      <c r="AO88" s="191">
        <f t="shared" si="29"/>
        <v>0</v>
      </c>
      <c r="AP88" s="191"/>
      <c r="AQ88" s="191"/>
      <c r="AR88" s="191"/>
      <c r="AS88" s="191"/>
      <c r="AT88" s="191"/>
      <c r="AU88" s="191"/>
      <c r="AV88" s="191">
        <f t="shared" si="30"/>
        <v>0</v>
      </c>
      <c r="AW88" s="191"/>
      <c r="AX88" s="191"/>
      <c r="AY88" s="191"/>
      <c r="AZ88" s="191"/>
      <c r="BA88" s="191"/>
      <c r="BB88" s="191"/>
      <c r="BC88" s="191">
        <f t="shared" si="31"/>
        <v>0</v>
      </c>
      <c r="BD88" s="191"/>
      <c r="BE88" s="191"/>
      <c r="BF88" s="191"/>
      <c r="BG88" s="191"/>
      <c r="BH88" s="191"/>
      <c r="BI88" s="191"/>
      <c r="BJ88" s="191">
        <f t="shared" si="32"/>
        <v>0</v>
      </c>
      <c r="BK88" s="191"/>
      <c r="BL88" s="191"/>
      <c r="BM88" s="191"/>
      <c r="BN88" s="191"/>
      <c r="BO88" s="191"/>
      <c r="BP88" s="191"/>
      <c r="BQ88" s="191">
        <f t="shared" si="33"/>
        <v>0</v>
      </c>
      <c r="BR88" s="191"/>
      <c r="BS88" s="191"/>
      <c r="BT88" s="191"/>
      <c r="BU88" s="191"/>
      <c r="BV88" s="190">
        <f t="shared" si="24"/>
        <v>0</v>
      </c>
      <c r="BW88" s="190">
        <f t="shared" si="34"/>
        <v>0</v>
      </c>
      <c r="BX88" s="190">
        <f t="shared" si="35"/>
        <v>0</v>
      </c>
      <c r="BY88" s="9"/>
      <c r="BZ88" s="9"/>
    </row>
    <row r="89" spans="1:78" ht="18" customHeight="1">
      <c r="A89" s="213">
        <v>18</v>
      </c>
      <c r="B89" s="191" t="s">
        <v>1915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>
        <f t="shared" si="25"/>
        <v>0</v>
      </c>
      <c r="N89" s="191"/>
      <c r="O89" s="191"/>
      <c r="P89" s="191"/>
      <c r="Q89" s="191"/>
      <c r="R89" s="191"/>
      <c r="S89" s="191"/>
      <c r="T89" s="191">
        <f t="shared" si="26"/>
        <v>0</v>
      </c>
      <c r="U89" s="191"/>
      <c r="V89" s="191"/>
      <c r="W89" s="191"/>
      <c r="X89" s="191"/>
      <c r="Y89" s="191"/>
      <c r="Z89" s="191"/>
      <c r="AA89" s="191">
        <f t="shared" si="27"/>
        <v>0</v>
      </c>
      <c r="AB89" s="191"/>
      <c r="AC89" s="191"/>
      <c r="AD89" s="191"/>
      <c r="AE89" s="191"/>
      <c r="AF89" s="191"/>
      <c r="AG89" s="191"/>
      <c r="AH89" s="191">
        <f t="shared" si="28"/>
        <v>0</v>
      </c>
      <c r="AI89" s="191"/>
      <c r="AJ89" s="191"/>
      <c r="AK89" s="191"/>
      <c r="AL89" s="191"/>
      <c r="AM89" s="191"/>
      <c r="AN89" s="191"/>
      <c r="AO89" s="191">
        <f t="shared" si="29"/>
        <v>0</v>
      </c>
      <c r="AP89" s="191"/>
      <c r="AQ89" s="191"/>
      <c r="AR89" s="191"/>
      <c r="AS89" s="191"/>
      <c r="AT89" s="191"/>
      <c r="AU89" s="191"/>
      <c r="AV89" s="191">
        <f t="shared" si="30"/>
        <v>0</v>
      </c>
      <c r="AW89" s="191"/>
      <c r="AX89" s="191"/>
      <c r="AY89" s="191"/>
      <c r="AZ89" s="191"/>
      <c r="BA89" s="191"/>
      <c r="BB89" s="191"/>
      <c r="BC89" s="191">
        <f t="shared" si="31"/>
        <v>0</v>
      </c>
      <c r="BD89" s="191"/>
      <c r="BE89" s="191"/>
      <c r="BF89" s="191"/>
      <c r="BG89" s="191"/>
      <c r="BH89" s="191"/>
      <c r="BI89" s="191"/>
      <c r="BJ89" s="191">
        <f t="shared" si="32"/>
        <v>0</v>
      </c>
      <c r="BK89" s="191"/>
      <c r="BL89" s="191"/>
      <c r="BM89" s="191"/>
      <c r="BN89" s="191"/>
      <c r="BO89" s="191"/>
      <c r="BP89" s="191"/>
      <c r="BQ89" s="191">
        <f t="shared" si="33"/>
        <v>0</v>
      </c>
      <c r="BR89" s="191"/>
      <c r="BS89" s="191"/>
      <c r="BT89" s="191"/>
      <c r="BU89" s="191"/>
      <c r="BV89" s="190">
        <f t="shared" si="24"/>
        <v>0</v>
      </c>
      <c r="BW89" s="190">
        <f t="shared" si="34"/>
        <v>0</v>
      </c>
      <c r="BX89" s="190">
        <f t="shared" si="35"/>
        <v>0</v>
      </c>
      <c r="BY89" s="9"/>
      <c r="BZ89" s="9"/>
    </row>
    <row r="90" spans="1:78" ht="18" customHeight="1">
      <c r="A90" s="213">
        <v>19</v>
      </c>
      <c r="B90" s="191" t="s">
        <v>1916</v>
      </c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>
        <f t="shared" si="25"/>
        <v>0</v>
      </c>
      <c r="N90" s="191"/>
      <c r="O90" s="191"/>
      <c r="P90" s="191"/>
      <c r="Q90" s="191"/>
      <c r="R90" s="191"/>
      <c r="S90" s="191"/>
      <c r="T90" s="191">
        <f t="shared" si="26"/>
        <v>0</v>
      </c>
      <c r="U90" s="191"/>
      <c r="V90" s="191"/>
      <c r="W90" s="191"/>
      <c r="X90" s="191"/>
      <c r="Y90" s="191"/>
      <c r="Z90" s="191"/>
      <c r="AA90" s="191">
        <f t="shared" si="27"/>
        <v>0</v>
      </c>
      <c r="AB90" s="191"/>
      <c r="AC90" s="191"/>
      <c r="AD90" s="191"/>
      <c r="AE90" s="191"/>
      <c r="AF90" s="191"/>
      <c r="AG90" s="191"/>
      <c r="AH90" s="191">
        <f t="shared" si="28"/>
        <v>0</v>
      </c>
      <c r="AI90" s="191"/>
      <c r="AJ90" s="191"/>
      <c r="AK90" s="191"/>
      <c r="AL90" s="191"/>
      <c r="AM90" s="191"/>
      <c r="AN90" s="191"/>
      <c r="AO90" s="191">
        <f t="shared" si="29"/>
        <v>0</v>
      </c>
      <c r="AP90" s="191"/>
      <c r="AQ90" s="191"/>
      <c r="AR90" s="191"/>
      <c r="AS90" s="191"/>
      <c r="AT90" s="191"/>
      <c r="AU90" s="191"/>
      <c r="AV90" s="191">
        <f t="shared" si="30"/>
        <v>0</v>
      </c>
      <c r="AW90" s="191"/>
      <c r="AX90" s="191"/>
      <c r="AY90" s="191"/>
      <c r="AZ90" s="191"/>
      <c r="BA90" s="191"/>
      <c r="BB90" s="191"/>
      <c r="BC90" s="191">
        <f t="shared" si="31"/>
        <v>0</v>
      </c>
      <c r="BD90" s="191"/>
      <c r="BE90" s="191"/>
      <c r="BF90" s="191"/>
      <c r="BG90" s="191"/>
      <c r="BH90" s="191"/>
      <c r="BI90" s="191"/>
      <c r="BJ90" s="191">
        <f t="shared" si="32"/>
        <v>0</v>
      </c>
      <c r="BK90" s="191"/>
      <c r="BL90" s="191"/>
      <c r="BM90" s="191"/>
      <c r="BN90" s="191"/>
      <c r="BO90" s="191"/>
      <c r="BP90" s="191"/>
      <c r="BQ90" s="191">
        <f t="shared" si="33"/>
        <v>0</v>
      </c>
      <c r="BR90" s="191"/>
      <c r="BS90" s="191"/>
      <c r="BT90" s="191"/>
      <c r="BU90" s="191"/>
      <c r="BV90" s="190">
        <f t="shared" si="24"/>
        <v>0</v>
      </c>
      <c r="BW90" s="190">
        <f t="shared" si="34"/>
        <v>0</v>
      </c>
      <c r="BX90" s="190">
        <f t="shared" si="35"/>
        <v>0</v>
      </c>
      <c r="BY90" s="9"/>
      <c r="BZ90" s="9"/>
    </row>
    <row r="91" spans="1:78" ht="18" customHeight="1">
      <c r="A91" s="213">
        <v>20</v>
      </c>
      <c r="B91" s="191" t="s">
        <v>1917</v>
      </c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>
        <f t="shared" si="25"/>
        <v>0</v>
      </c>
      <c r="N91" s="191"/>
      <c r="O91" s="191"/>
      <c r="P91" s="191"/>
      <c r="Q91" s="191"/>
      <c r="R91" s="191"/>
      <c r="S91" s="191"/>
      <c r="T91" s="191">
        <f t="shared" si="26"/>
        <v>0</v>
      </c>
      <c r="U91" s="191"/>
      <c r="V91" s="191"/>
      <c r="W91" s="191"/>
      <c r="X91" s="191"/>
      <c r="Y91" s="191"/>
      <c r="Z91" s="191"/>
      <c r="AA91" s="191">
        <f t="shared" si="27"/>
        <v>0</v>
      </c>
      <c r="AB91" s="191"/>
      <c r="AC91" s="191"/>
      <c r="AD91" s="191"/>
      <c r="AE91" s="191"/>
      <c r="AF91" s="191"/>
      <c r="AG91" s="191"/>
      <c r="AH91" s="191">
        <f t="shared" si="28"/>
        <v>0</v>
      </c>
      <c r="AI91" s="191"/>
      <c r="AJ91" s="191"/>
      <c r="AK91" s="191"/>
      <c r="AL91" s="191"/>
      <c r="AM91" s="191"/>
      <c r="AN91" s="191"/>
      <c r="AO91" s="191">
        <f t="shared" si="29"/>
        <v>0</v>
      </c>
      <c r="AP91" s="191"/>
      <c r="AQ91" s="191"/>
      <c r="AR91" s="191"/>
      <c r="AS91" s="191"/>
      <c r="AT91" s="191"/>
      <c r="AU91" s="191"/>
      <c r="AV91" s="191">
        <f t="shared" si="30"/>
        <v>0</v>
      </c>
      <c r="AW91" s="191"/>
      <c r="AX91" s="191"/>
      <c r="AY91" s="191"/>
      <c r="AZ91" s="191"/>
      <c r="BA91" s="191"/>
      <c r="BB91" s="191"/>
      <c r="BC91" s="191">
        <f t="shared" si="31"/>
        <v>0</v>
      </c>
      <c r="BD91" s="191"/>
      <c r="BE91" s="191"/>
      <c r="BF91" s="191"/>
      <c r="BG91" s="191"/>
      <c r="BH91" s="191"/>
      <c r="BI91" s="191"/>
      <c r="BJ91" s="191">
        <f t="shared" si="32"/>
        <v>0</v>
      </c>
      <c r="BK91" s="191"/>
      <c r="BL91" s="191"/>
      <c r="BM91" s="191"/>
      <c r="BN91" s="191"/>
      <c r="BO91" s="191"/>
      <c r="BP91" s="191"/>
      <c r="BQ91" s="191">
        <f t="shared" si="33"/>
        <v>0</v>
      </c>
      <c r="BR91" s="191"/>
      <c r="BS91" s="191"/>
      <c r="BT91" s="191"/>
      <c r="BU91" s="191"/>
      <c r="BV91" s="190">
        <f t="shared" si="24"/>
        <v>0</v>
      </c>
      <c r="BW91" s="190">
        <f t="shared" si="34"/>
        <v>0</v>
      </c>
      <c r="BX91" s="190">
        <f t="shared" si="35"/>
        <v>0</v>
      </c>
      <c r="BY91" s="9"/>
      <c r="BZ91" s="9"/>
    </row>
    <row r="92" spans="1:78" ht="18" customHeight="1">
      <c r="A92" s="213">
        <v>21</v>
      </c>
      <c r="B92" s="191" t="s">
        <v>1918</v>
      </c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>
        <f t="shared" si="25"/>
        <v>0</v>
      </c>
      <c r="N92" s="191"/>
      <c r="O92" s="191"/>
      <c r="P92" s="191"/>
      <c r="Q92" s="191"/>
      <c r="R92" s="191"/>
      <c r="S92" s="191"/>
      <c r="T92" s="191">
        <f t="shared" si="26"/>
        <v>0</v>
      </c>
      <c r="U92" s="191"/>
      <c r="V92" s="191"/>
      <c r="W92" s="191"/>
      <c r="X92" s="191"/>
      <c r="Y92" s="191"/>
      <c r="Z92" s="191"/>
      <c r="AA92" s="191">
        <f t="shared" si="27"/>
        <v>0</v>
      </c>
      <c r="AB92" s="191"/>
      <c r="AC92" s="191"/>
      <c r="AD92" s="191"/>
      <c r="AE92" s="191"/>
      <c r="AF92" s="191"/>
      <c r="AG92" s="191"/>
      <c r="AH92" s="191">
        <f t="shared" si="28"/>
        <v>0</v>
      </c>
      <c r="AI92" s="191"/>
      <c r="AJ92" s="191"/>
      <c r="AK92" s="191"/>
      <c r="AL92" s="191"/>
      <c r="AM92" s="191"/>
      <c r="AN92" s="191"/>
      <c r="AO92" s="191">
        <f t="shared" si="29"/>
        <v>0</v>
      </c>
      <c r="AP92" s="191"/>
      <c r="AQ92" s="191"/>
      <c r="AR92" s="191"/>
      <c r="AS92" s="191"/>
      <c r="AT92" s="191"/>
      <c r="AU92" s="191"/>
      <c r="AV92" s="191">
        <f t="shared" si="30"/>
        <v>0</v>
      </c>
      <c r="AW92" s="191"/>
      <c r="AX92" s="191"/>
      <c r="AY92" s="191"/>
      <c r="AZ92" s="191"/>
      <c r="BA92" s="191"/>
      <c r="BB92" s="191"/>
      <c r="BC92" s="191">
        <f t="shared" si="31"/>
        <v>0</v>
      </c>
      <c r="BD92" s="191"/>
      <c r="BE92" s="191"/>
      <c r="BF92" s="191"/>
      <c r="BG92" s="191"/>
      <c r="BH92" s="191"/>
      <c r="BI92" s="191"/>
      <c r="BJ92" s="191">
        <f t="shared" si="32"/>
        <v>0</v>
      </c>
      <c r="BK92" s="191"/>
      <c r="BL92" s="191"/>
      <c r="BM92" s="191"/>
      <c r="BN92" s="191"/>
      <c r="BO92" s="191"/>
      <c r="BP92" s="191"/>
      <c r="BQ92" s="191">
        <f t="shared" si="33"/>
        <v>0</v>
      </c>
      <c r="BR92" s="191"/>
      <c r="BS92" s="191"/>
      <c r="BT92" s="191"/>
      <c r="BU92" s="191"/>
      <c r="BV92" s="190">
        <f t="shared" si="24"/>
        <v>0</v>
      </c>
      <c r="BW92" s="190">
        <f t="shared" si="34"/>
        <v>0</v>
      </c>
      <c r="BX92" s="190">
        <f t="shared" si="35"/>
        <v>0</v>
      </c>
      <c r="BY92" s="9"/>
      <c r="BZ92" s="9"/>
    </row>
    <row r="93" spans="1:78" ht="18" customHeight="1">
      <c r="A93" s="213">
        <v>22</v>
      </c>
      <c r="B93" s="191" t="s">
        <v>1919</v>
      </c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>
        <f t="shared" si="25"/>
        <v>0</v>
      </c>
      <c r="N93" s="191"/>
      <c r="O93" s="191"/>
      <c r="P93" s="191"/>
      <c r="Q93" s="191"/>
      <c r="R93" s="191"/>
      <c r="S93" s="191"/>
      <c r="T93" s="191">
        <f t="shared" si="26"/>
        <v>0</v>
      </c>
      <c r="U93" s="191"/>
      <c r="V93" s="191"/>
      <c r="W93" s="191"/>
      <c r="X93" s="191"/>
      <c r="Y93" s="191"/>
      <c r="Z93" s="191"/>
      <c r="AA93" s="191">
        <f t="shared" si="27"/>
        <v>0</v>
      </c>
      <c r="AB93" s="191"/>
      <c r="AC93" s="191"/>
      <c r="AD93" s="191"/>
      <c r="AE93" s="191"/>
      <c r="AF93" s="191"/>
      <c r="AG93" s="191"/>
      <c r="AH93" s="191">
        <f t="shared" si="28"/>
        <v>0</v>
      </c>
      <c r="AI93" s="191"/>
      <c r="AJ93" s="191"/>
      <c r="AK93" s="191"/>
      <c r="AL93" s="191"/>
      <c r="AM93" s="191"/>
      <c r="AN93" s="191"/>
      <c r="AO93" s="191">
        <f t="shared" si="29"/>
        <v>0</v>
      </c>
      <c r="AP93" s="191"/>
      <c r="AQ93" s="191"/>
      <c r="AR93" s="191"/>
      <c r="AS93" s="191"/>
      <c r="AT93" s="191"/>
      <c r="AU93" s="191"/>
      <c r="AV93" s="191">
        <f t="shared" si="30"/>
        <v>0</v>
      </c>
      <c r="AW93" s="191"/>
      <c r="AX93" s="191"/>
      <c r="AY93" s="191"/>
      <c r="AZ93" s="191"/>
      <c r="BA93" s="191"/>
      <c r="BB93" s="191"/>
      <c r="BC93" s="191">
        <f t="shared" si="31"/>
        <v>0</v>
      </c>
      <c r="BD93" s="191"/>
      <c r="BE93" s="191"/>
      <c r="BF93" s="191"/>
      <c r="BG93" s="191"/>
      <c r="BH93" s="191"/>
      <c r="BI93" s="191"/>
      <c r="BJ93" s="191">
        <f t="shared" si="32"/>
        <v>0</v>
      </c>
      <c r="BK93" s="191"/>
      <c r="BL93" s="191"/>
      <c r="BM93" s="191"/>
      <c r="BN93" s="191"/>
      <c r="BO93" s="191"/>
      <c r="BP93" s="191"/>
      <c r="BQ93" s="191">
        <f t="shared" si="33"/>
        <v>0</v>
      </c>
      <c r="BR93" s="191"/>
      <c r="BS93" s="191"/>
      <c r="BT93" s="191"/>
      <c r="BU93" s="191"/>
      <c r="BV93" s="190">
        <f t="shared" si="24"/>
        <v>0</v>
      </c>
      <c r="BW93" s="190">
        <f t="shared" si="34"/>
        <v>0</v>
      </c>
      <c r="BX93" s="190">
        <f t="shared" si="35"/>
        <v>0</v>
      </c>
      <c r="BY93" s="9"/>
      <c r="BZ93" s="9"/>
    </row>
    <row r="94" spans="1:78" ht="18" customHeight="1">
      <c r="A94" s="213">
        <v>23</v>
      </c>
      <c r="B94" s="191" t="s">
        <v>1920</v>
      </c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>
        <f t="shared" si="25"/>
        <v>0</v>
      </c>
      <c r="N94" s="191"/>
      <c r="O94" s="191"/>
      <c r="P94" s="191"/>
      <c r="Q94" s="191"/>
      <c r="R94" s="191"/>
      <c r="S94" s="191"/>
      <c r="T94" s="191">
        <f t="shared" si="26"/>
        <v>0</v>
      </c>
      <c r="U94" s="191"/>
      <c r="V94" s="191"/>
      <c r="W94" s="191"/>
      <c r="X94" s="191"/>
      <c r="Y94" s="191"/>
      <c r="Z94" s="191"/>
      <c r="AA94" s="191">
        <f t="shared" si="27"/>
        <v>0</v>
      </c>
      <c r="AB94" s="191"/>
      <c r="AC94" s="191"/>
      <c r="AD94" s="191"/>
      <c r="AE94" s="191"/>
      <c r="AF94" s="191"/>
      <c r="AG94" s="191"/>
      <c r="AH94" s="191">
        <f t="shared" si="28"/>
        <v>0</v>
      </c>
      <c r="AI94" s="191"/>
      <c r="AJ94" s="191"/>
      <c r="AK94" s="191"/>
      <c r="AL94" s="191"/>
      <c r="AM94" s="191"/>
      <c r="AN94" s="191"/>
      <c r="AO94" s="191">
        <f t="shared" si="29"/>
        <v>0</v>
      </c>
      <c r="AP94" s="191"/>
      <c r="AQ94" s="191"/>
      <c r="AR94" s="191"/>
      <c r="AS94" s="191"/>
      <c r="AT94" s="191"/>
      <c r="AU94" s="191"/>
      <c r="AV94" s="191">
        <f t="shared" si="30"/>
        <v>0</v>
      </c>
      <c r="AW94" s="191"/>
      <c r="AX94" s="191"/>
      <c r="AY94" s="191"/>
      <c r="AZ94" s="191"/>
      <c r="BA94" s="191"/>
      <c r="BB94" s="191"/>
      <c r="BC94" s="191">
        <f t="shared" si="31"/>
        <v>0</v>
      </c>
      <c r="BD94" s="191"/>
      <c r="BE94" s="191"/>
      <c r="BF94" s="191"/>
      <c r="BG94" s="191"/>
      <c r="BH94" s="191"/>
      <c r="BI94" s="191"/>
      <c r="BJ94" s="191">
        <f t="shared" si="32"/>
        <v>0</v>
      </c>
      <c r="BK94" s="191"/>
      <c r="BL94" s="191"/>
      <c r="BM94" s="191"/>
      <c r="BN94" s="191"/>
      <c r="BO94" s="191"/>
      <c r="BP94" s="191"/>
      <c r="BQ94" s="191">
        <f t="shared" si="33"/>
        <v>0</v>
      </c>
      <c r="BR94" s="191"/>
      <c r="BS94" s="191"/>
      <c r="BT94" s="191"/>
      <c r="BU94" s="191"/>
      <c r="BV94" s="190">
        <f t="shared" si="24"/>
        <v>0</v>
      </c>
      <c r="BW94" s="190">
        <f t="shared" si="34"/>
        <v>0</v>
      </c>
      <c r="BX94" s="190">
        <f t="shared" si="35"/>
        <v>0</v>
      </c>
      <c r="BY94" s="9"/>
      <c r="BZ94" s="9"/>
    </row>
    <row r="95" spans="1:78" ht="18" customHeight="1">
      <c r="A95" s="213">
        <v>24</v>
      </c>
      <c r="B95" s="191" t="s">
        <v>1921</v>
      </c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>
        <f t="shared" si="25"/>
        <v>0</v>
      </c>
      <c r="N95" s="191"/>
      <c r="O95" s="191"/>
      <c r="P95" s="191"/>
      <c r="Q95" s="191"/>
      <c r="R95" s="191"/>
      <c r="S95" s="191"/>
      <c r="T95" s="191">
        <f t="shared" si="26"/>
        <v>0</v>
      </c>
      <c r="U95" s="191"/>
      <c r="V95" s="191"/>
      <c r="W95" s="191"/>
      <c r="X95" s="191"/>
      <c r="Y95" s="191"/>
      <c r="Z95" s="191"/>
      <c r="AA95" s="191">
        <f t="shared" si="27"/>
        <v>0</v>
      </c>
      <c r="AB95" s="191"/>
      <c r="AC95" s="191"/>
      <c r="AD95" s="191"/>
      <c r="AE95" s="191"/>
      <c r="AF95" s="191"/>
      <c r="AG95" s="191"/>
      <c r="AH95" s="191">
        <f t="shared" si="28"/>
        <v>0</v>
      </c>
      <c r="AI95" s="191"/>
      <c r="AJ95" s="191"/>
      <c r="AK95" s="191"/>
      <c r="AL95" s="191"/>
      <c r="AM95" s="191"/>
      <c r="AN95" s="191"/>
      <c r="AO95" s="191">
        <f t="shared" si="29"/>
        <v>0</v>
      </c>
      <c r="AP95" s="191"/>
      <c r="AQ95" s="191"/>
      <c r="AR95" s="191"/>
      <c r="AS95" s="191"/>
      <c r="AT95" s="191"/>
      <c r="AU95" s="191"/>
      <c r="AV95" s="191">
        <f t="shared" si="30"/>
        <v>0</v>
      </c>
      <c r="AW95" s="191"/>
      <c r="AX95" s="191"/>
      <c r="AY95" s="191"/>
      <c r="AZ95" s="191"/>
      <c r="BA95" s="191"/>
      <c r="BB95" s="191"/>
      <c r="BC95" s="191">
        <f t="shared" si="31"/>
        <v>0</v>
      </c>
      <c r="BD95" s="191"/>
      <c r="BE95" s="191"/>
      <c r="BF95" s="191"/>
      <c r="BG95" s="191"/>
      <c r="BH95" s="191"/>
      <c r="BI95" s="191"/>
      <c r="BJ95" s="191">
        <f t="shared" si="32"/>
        <v>0</v>
      </c>
      <c r="BK95" s="191"/>
      <c r="BL95" s="191"/>
      <c r="BM95" s="191"/>
      <c r="BN95" s="191"/>
      <c r="BO95" s="191"/>
      <c r="BP95" s="191"/>
      <c r="BQ95" s="191">
        <f t="shared" si="33"/>
        <v>0</v>
      </c>
      <c r="BR95" s="191"/>
      <c r="BS95" s="191"/>
      <c r="BT95" s="191"/>
      <c r="BU95" s="191"/>
      <c r="BV95" s="190">
        <f t="shared" si="24"/>
        <v>0</v>
      </c>
      <c r="BW95" s="190">
        <f t="shared" si="34"/>
        <v>0</v>
      </c>
      <c r="BX95" s="190">
        <f t="shared" si="35"/>
        <v>0</v>
      </c>
      <c r="BY95" s="9"/>
      <c r="BZ95" s="9"/>
    </row>
    <row r="96" spans="1:78" ht="18" customHeight="1">
      <c r="A96" s="213">
        <v>25</v>
      </c>
      <c r="B96" s="191" t="s">
        <v>1922</v>
      </c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>
        <f t="shared" si="25"/>
        <v>0</v>
      </c>
      <c r="N96" s="191"/>
      <c r="O96" s="191"/>
      <c r="P96" s="191"/>
      <c r="Q96" s="191"/>
      <c r="R96" s="191"/>
      <c r="S96" s="191"/>
      <c r="T96" s="191">
        <f t="shared" si="26"/>
        <v>0</v>
      </c>
      <c r="U96" s="191"/>
      <c r="V96" s="191"/>
      <c r="W96" s="191"/>
      <c r="X96" s="191"/>
      <c r="Y96" s="191"/>
      <c r="Z96" s="191"/>
      <c r="AA96" s="191">
        <f t="shared" si="27"/>
        <v>0</v>
      </c>
      <c r="AB96" s="191"/>
      <c r="AC96" s="191"/>
      <c r="AD96" s="191"/>
      <c r="AE96" s="191"/>
      <c r="AF96" s="191"/>
      <c r="AG96" s="191"/>
      <c r="AH96" s="191">
        <f t="shared" si="28"/>
        <v>0</v>
      </c>
      <c r="AI96" s="191"/>
      <c r="AJ96" s="191"/>
      <c r="AK96" s="191"/>
      <c r="AL96" s="191"/>
      <c r="AM96" s="191"/>
      <c r="AN96" s="191"/>
      <c r="AO96" s="191">
        <f t="shared" si="29"/>
        <v>0</v>
      </c>
      <c r="AP96" s="191"/>
      <c r="AQ96" s="191"/>
      <c r="AR96" s="191"/>
      <c r="AS96" s="191"/>
      <c r="AT96" s="191"/>
      <c r="AU96" s="191"/>
      <c r="AV96" s="191">
        <f t="shared" si="30"/>
        <v>0</v>
      </c>
      <c r="AW96" s="191"/>
      <c r="AX96" s="191"/>
      <c r="AY96" s="191"/>
      <c r="AZ96" s="191"/>
      <c r="BA96" s="191"/>
      <c r="BB96" s="191"/>
      <c r="BC96" s="191">
        <f t="shared" si="31"/>
        <v>0</v>
      </c>
      <c r="BD96" s="191"/>
      <c r="BE96" s="191"/>
      <c r="BF96" s="191"/>
      <c r="BG96" s="191"/>
      <c r="BH96" s="191"/>
      <c r="BI96" s="191"/>
      <c r="BJ96" s="191">
        <f t="shared" si="32"/>
        <v>0</v>
      </c>
      <c r="BK96" s="191"/>
      <c r="BL96" s="191"/>
      <c r="BM96" s="191"/>
      <c r="BN96" s="191"/>
      <c r="BO96" s="191"/>
      <c r="BP96" s="191"/>
      <c r="BQ96" s="191">
        <f t="shared" si="33"/>
        <v>0</v>
      </c>
      <c r="BR96" s="191"/>
      <c r="BS96" s="191"/>
      <c r="BT96" s="191"/>
      <c r="BU96" s="191"/>
      <c r="BV96" s="190">
        <f t="shared" si="24"/>
        <v>0</v>
      </c>
      <c r="BW96" s="190">
        <f t="shared" si="34"/>
        <v>0</v>
      </c>
      <c r="BX96" s="190">
        <f t="shared" si="35"/>
        <v>0</v>
      </c>
      <c r="BY96" s="9"/>
      <c r="BZ96" s="9"/>
    </row>
    <row r="97" spans="1:78" ht="18" customHeight="1">
      <c r="A97" s="213">
        <v>26</v>
      </c>
      <c r="B97" s="114" t="s">
        <v>1924</v>
      </c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>
        <f t="shared" si="25"/>
        <v>0</v>
      </c>
      <c r="N97" s="191"/>
      <c r="O97" s="191"/>
      <c r="P97" s="191"/>
      <c r="Q97" s="191"/>
      <c r="R97" s="191"/>
      <c r="S97" s="191"/>
      <c r="T97" s="191">
        <f t="shared" si="26"/>
        <v>0</v>
      </c>
      <c r="U97" s="191"/>
      <c r="V97" s="191"/>
      <c r="W97" s="191"/>
      <c r="X97" s="191"/>
      <c r="Y97" s="191"/>
      <c r="Z97" s="191"/>
      <c r="AA97" s="191">
        <f t="shared" si="27"/>
        <v>0</v>
      </c>
      <c r="AB97" s="191"/>
      <c r="AC97" s="191"/>
      <c r="AD97" s="191"/>
      <c r="AE97" s="191"/>
      <c r="AF97" s="191"/>
      <c r="AG97" s="191"/>
      <c r="AH97" s="191">
        <f t="shared" si="28"/>
        <v>0</v>
      </c>
      <c r="AI97" s="191"/>
      <c r="AJ97" s="191"/>
      <c r="AK97" s="191"/>
      <c r="AL97" s="191"/>
      <c r="AM97" s="191"/>
      <c r="AN97" s="191"/>
      <c r="AO97" s="191">
        <f t="shared" si="29"/>
        <v>0</v>
      </c>
      <c r="AP97" s="191"/>
      <c r="AQ97" s="191"/>
      <c r="AR97" s="191"/>
      <c r="AS97" s="191"/>
      <c r="AT97" s="191"/>
      <c r="AU97" s="191"/>
      <c r="AV97" s="191">
        <f t="shared" si="30"/>
        <v>0</v>
      </c>
      <c r="AW97" s="191"/>
      <c r="AX97" s="191"/>
      <c r="AY97" s="191"/>
      <c r="AZ97" s="191"/>
      <c r="BA97" s="191"/>
      <c r="BB97" s="191"/>
      <c r="BC97" s="191">
        <f t="shared" si="31"/>
        <v>0</v>
      </c>
      <c r="BD97" s="191"/>
      <c r="BE97" s="191"/>
      <c r="BF97" s="191"/>
      <c r="BG97" s="191"/>
      <c r="BH97" s="191"/>
      <c r="BI97" s="191"/>
      <c r="BJ97" s="191">
        <f t="shared" si="32"/>
        <v>0</v>
      </c>
      <c r="BK97" s="191"/>
      <c r="BL97" s="191"/>
      <c r="BM97" s="191"/>
      <c r="BN97" s="191"/>
      <c r="BO97" s="191"/>
      <c r="BP97" s="191"/>
      <c r="BQ97" s="191">
        <f t="shared" si="33"/>
        <v>0</v>
      </c>
      <c r="BR97" s="191"/>
      <c r="BS97" s="191"/>
      <c r="BT97" s="191"/>
      <c r="BU97" s="191"/>
      <c r="BV97" s="190">
        <f t="shared" si="24"/>
        <v>0</v>
      </c>
      <c r="BW97" s="190">
        <f t="shared" si="34"/>
        <v>0</v>
      </c>
      <c r="BX97" s="190">
        <f t="shared" si="35"/>
        <v>0</v>
      </c>
      <c r="BY97" s="9"/>
      <c r="BZ97" s="9"/>
    </row>
    <row r="98" spans="1:78" ht="18" customHeight="1">
      <c r="A98" s="213">
        <v>27</v>
      </c>
      <c r="B98" s="114" t="s">
        <v>1925</v>
      </c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>
        <f t="shared" si="25"/>
        <v>0</v>
      </c>
      <c r="N98" s="191"/>
      <c r="O98" s="191"/>
      <c r="P98" s="191"/>
      <c r="Q98" s="191"/>
      <c r="R98" s="191"/>
      <c r="S98" s="191"/>
      <c r="T98" s="191">
        <f t="shared" si="26"/>
        <v>0</v>
      </c>
      <c r="U98" s="191"/>
      <c r="V98" s="191"/>
      <c r="W98" s="191"/>
      <c r="X98" s="191"/>
      <c r="Y98" s="191"/>
      <c r="Z98" s="191"/>
      <c r="AA98" s="191">
        <f t="shared" si="27"/>
        <v>0</v>
      </c>
      <c r="AB98" s="191"/>
      <c r="AC98" s="191"/>
      <c r="AD98" s="191"/>
      <c r="AE98" s="191"/>
      <c r="AF98" s="191"/>
      <c r="AG98" s="191"/>
      <c r="AH98" s="191">
        <f t="shared" si="28"/>
        <v>0</v>
      </c>
      <c r="AI98" s="191"/>
      <c r="AJ98" s="191"/>
      <c r="AK98" s="191"/>
      <c r="AL98" s="191"/>
      <c r="AM98" s="191"/>
      <c r="AN98" s="191"/>
      <c r="AO98" s="191">
        <f t="shared" si="29"/>
        <v>0</v>
      </c>
      <c r="AP98" s="191"/>
      <c r="AQ98" s="191"/>
      <c r="AR98" s="191"/>
      <c r="AS98" s="191"/>
      <c r="AT98" s="191"/>
      <c r="AU98" s="191"/>
      <c r="AV98" s="191">
        <f t="shared" si="30"/>
        <v>0</v>
      </c>
      <c r="AW98" s="191"/>
      <c r="AX98" s="191"/>
      <c r="AY98" s="191"/>
      <c r="AZ98" s="191"/>
      <c r="BA98" s="191"/>
      <c r="BB98" s="191"/>
      <c r="BC98" s="191">
        <f t="shared" si="31"/>
        <v>0</v>
      </c>
      <c r="BD98" s="191"/>
      <c r="BE98" s="191"/>
      <c r="BF98" s="191"/>
      <c r="BG98" s="191"/>
      <c r="BH98" s="191"/>
      <c r="BI98" s="191"/>
      <c r="BJ98" s="191">
        <f t="shared" si="32"/>
        <v>0</v>
      </c>
      <c r="BK98" s="191"/>
      <c r="BL98" s="191"/>
      <c r="BM98" s="191"/>
      <c r="BN98" s="191"/>
      <c r="BO98" s="191"/>
      <c r="BP98" s="191"/>
      <c r="BQ98" s="191">
        <f t="shared" si="33"/>
        <v>0</v>
      </c>
      <c r="BR98" s="191"/>
      <c r="BS98" s="191"/>
      <c r="BT98" s="191"/>
      <c r="BU98" s="191"/>
      <c r="BV98" s="190">
        <f t="shared" si="24"/>
        <v>0</v>
      </c>
      <c r="BW98" s="190">
        <f t="shared" si="34"/>
        <v>0</v>
      </c>
      <c r="BX98" s="190">
        <f t="shared" si="35"/>
        <v>0</v>
      </c>
      <c r="BY98" s="9"/>
      <c r="BZ98" s="9"/>
    </row>
    <row r="99" spans="1:78" ht="18" customHeight="1">
      <c r="A99" s="213">
        <v>28</v>
      </c>
      <c r="B99" s="114" t="s">
        <v>1951</v>
      </c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>
        <f t="shared" si="25"/>
        <v>0</v>
      </c>
      <c r="N99" s="191"/>
      <c r="O99" s="191"/>
      <c r="P99" s="191"/>
      <c r="Q99" s="191"/>
      <c r="R99" s="191"/>
      <c r="S99" s="191"/>
      <c r="T99" s="191">
        <f t="shared" si="26"/>
        <v>0</v>
      </c>
      <c r="U99" s="191"/>
      <c r="V99" s="191"/>
      <c r="W99" s="191"/>
      <c r="X99" s="191"/>
      <c r="Y99" s="191"/>
      <c r="Z99" s="191"/>
      <c r="AA99" s="191">
        <f t="shared" si="27"/>
        <v>0</v>
      </c>
      <c r="AB99" s="191"/>
      <c r="AC99" s="191"/>
      <c r="AD99" s="191"/>
      <c r="AE99" s="191"/>
      <c r="AF99" s="191"/>
      <c r="AG99" s="191"/>
      <c r="AH99" s="191">
        <f t="shared" si="28"/>
        <v>0</v>
      </c>
      <c r="AI99" s="191"/>
      <c r="AJ99" s="191"/>
      <c r="AK99" s="191"/>
      <c r="AL99" s="191"/>
      <c r="AM99" s="191"/>
      <c r="AN99" s="191"/>
      <c r="AO99" s="191">
        <f t="shared" si="29"/>
        <v>0</v>
      </c>
      <c r="AP99" s="191"/>
      <c r="AQ99" s="191"/>
      <c r="AR99" s="191"/>
      <c r="AS99" s="191"/>
      <c r="AT99" s="191"/>
      <c r="AU99" s="191"/>
      <c r="AV99" s="191">
        <f t="shared" si="30"/>
        <v>0</v>
      </c>
      <c r="AW99" s="191"/>
      <c r="AX99" s="191"/>
      <c r="AY99" s="191"/>
      <c r="AZ99" s="191"/>
      <c r="BA99" s="191"/>
      <c r="BB99" s="191"/>
      <c r="BC99" s="191">
        <f t="shared" si="31"/>
        <v>0</v>
      </c>
      <c r="BD99" s="191"/>
      <c r="BE99" s="191"/>
      <c r="BF99" s="191"/>
      <c r="BG99" s="191"/>
      <c r="BH99" s="191"/>
      <c r="BI99" s="191"/>
      <c r="BJ99" s="191">
        <f t="shared" si="32"/>
        <v>0</v>
      </c>
      <c r="BK99" s="191"/>
      <c r="BL99" s="191"/>
      <c r="BM99" s="191"/>
      <c r="BN99" s="191"/>
      <c r="BO99" s="191"/>
      <c r="BP99" s="191"/>
      <c r="BQ99" s="191">
        <f t="shared" si="33"/>
        <v>0</v>
      </c>
      <c r="BR99" s="191"/>
      <c r="BS99" s="191"/>
      <c r="BT99" s="191"/>
      <c r="BU99" s="191"/>
      <c r="BV99" s="190">
        <f t="shared" si="24"/>
        <v>0</v>
      </c>
      <c r="BW99" s="190">
        <f t="shared" si="34"/>
        <v>0</v>
      </c>
      <c r="BX99" s="190">
        <f t="shared" si="35"/>
        <v>0</v>
      </c>
      <c r="BY99" s="9"/>
      <c r="BZ99" s="9"/>
    </row>
    <row r="100" spans="1:78" ht="18" customHeight="1">
      <c r="A100" s="213">
        <v>29</v>
      </c>
      <c r="B100" s="114" t="s">
        <v>1926</v>
      </c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>
        <f t="shared" si="25"/>
        <v>0</v>
      </c>
      <c r="N100" s="191"/>
      <c r="O100" s="191"/>
      <c r="P100" s="191"/>
      <c r="Q100" s="191"/>
      <c r="R100" s="191"/>
      <c r="S100" s="191"/>
      <c r="T100" s="191">
        <f t="shared" si="26"/>
        <v>0</v>
      </c>
      <c r="U100" s="191"/>
      <c r="V100" s="191"/>
      <c r="W100" s="191"/>
      <c r="X100" s="191"/>
      <c r="Y100" s="191"/>
      <c r="Z100" s="191"/>
      <c r="AA100" s="191">
        <f t="shared" si="27"/>
        <v>0</v>
      </c>
      <c r="AB100" s="191"/>
      <c r="AC100" s="191"/>
      <c r="AD100" s="191"/>
      <c r="AE100" s="191">
        <v>842</v>
      </c>
      <c r="AF100" s="191">
        <v>3574800</v>
      </c>
      <c r="AG100" s="191"/>
      <c r="AH100" s="191">
        <f t="shared" si="28"/>
        <v>3574800</v>
      </c>
      <c r="AI100" s="191"/>
      <c r="AJ100" s="191"/>
      <c r="AK100" s="191"/>
      <c r="AL100" s="191">
        <v>3250</v>
      </c>
      <c r="AM100" s="191">
        <v>3510000</v>
      </c>
      <c r="AN100" s="191"/>
      <c r="AO100" s="191">
        <f t="shared" si="29"/>
        <v>3510000</v>
      </c>
      <c r="AP100" s="191"/>
      <c r="AQ100" s="191"/>
      <c r="AR100" s="191"/>
      <c r="AS100" s="191">
        <v>20</v>
      </c>
      <c r="AT100" s="191">
        <v>235000</v>
      </c>
      <c r="AU100" s="191"/>
      <c r="AV100" s="191">
        <f t="shared" si="30"/>
        <v>235000</v>
      </c>
      <c r="AW100" s="191"/>
      <c r="AX100" s="191"/>
      <c r="AY100" s="191"/>
      <c r="AZ100" s="191">
        <v>63</v>
      </c>
      <c r="BA100" s="191">
        <v>137800</v>
      </c>
      <c r="BB100" s="191"/>
      <c r="BC100" s="191">
        <f t="shared" si="31"/>
        <v>137800</v>
      </c>
      <c r="BD100" s="191"/>
      <c r="BE100" s="191"/>
      <c r="BF100" s="191"/>
      <c r="BG100" s="191"/>
      <c r="BH100" s="191"/>
      <c r="BI100" s="191"/>
      <c r="BJ100" s="191">
        <f t="shared" si="32"/>
        <v>0</v>
      </c>
      <c r="BK100" s="191"/>
      <c r="BL100" s="191"/>
      <c r="BM100" s="191"/>
      <c r="BN100" s="191"/>
      <c r="BO100" s="191"/>
      <c r="BP100" s="191"/>
      <c r="BQ100" s="191">
        <f t="shared" si="33"/>
        <v>0</v>
      </c>
      <c r="BR100" s="191"/>
      <c r="BS100" s="191"/>
      <c r="BT100" s="191"/>
      <c r="BU100" s="191"/>
      <c r="BV100" s="190">
        <f t="shared" si="24"/>
        <v>7457600</v>
      </c>
      <c r="BW100" s="190">
        <f t="shared" si="34"/>
        <v>0</v>
      </c>
      <c r="BX100" s="190">
        <f t="shared" si="35"/>
        <v>7457600</v>
      </c>
      <c r="BY100" s="9"/>
      <c r="BZ100" s="9"/>
    </row>
    <row r="101" spans="1:78" ht="18" customHeight="1">
      <c r="A101" s="213">
        <v>30</v>
      </c>
      <c r="B101" s="114" t="s">
        <v>1927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>
        <f t="shared" si="25"/>
        <v>0</v>
      </c>
      <c r="N101" s="191"/>
      <c r="O101" s="191"/>
      <c r="P101" s="191"/>
      <c r="Q101" s="191"/>
      <c r="R101" s="191"/>
      <c r="S101" s="191"/>
      <c r="T101" s="191">
        <f t="shared" si="26"/>
        <v>0</v>
      </c>
      <c r="U101" s="191"/>
      <c r="V101" s="191"/>
      <c r="W101" s="191"/>
      <c r="X101" s="191"/>
      <c r="Y101" s="191"/>
      <c r="Z101" s="191"/>
      <c r="AA101" s="191">
        <f t="shared" si="27"/>
        <v>0</v>
      </c>
      <c r="AB101" s="191"/>
      <c r="AC101" s="191"/>
      <c r="AD101" s="191"/>
      <c r="AE101" s="191"/>
      <c r="AF101" s="191"/>
      <c r="AG101" s="191"/>
      <c r="AH101" s="191">
        <f t="shared" si="28"/>
        <v>0</v>
      </c>
      <c r="AI101" s="191"/>
      <c r="AJ101" s="191"/>
      <c r="AK101" s="191"/>
      <c r="AL101" s="191"/>
      <c r="AM101" s="191"/>
      <c r="AN101" s="191"/>
      <c r="AO101" s="191">
        <f t="shared" si="29"/>
        <v>0</v>
      </c>
      <c r="AP101" s="191"/>
      <c r="AQ101" s="191"/>
      <c r="AR101" s="191"/>
      <c r="AS101" s="191"/>
      <c r="AT101" s="191"/>
      <c r="AU101" s="191"/>
      <c r="AV101" s="191">
        <f t="shared" si="30"/>
        <v>0</v>
      </c>
      <c r="AW101" s="191"/>
      <c r="AX101" s="191"/>
      <c r="AY101" s="191"/>
      <c r="AZ101" s="191"/>
      <c r="BA101" s="191"/>
      <c r="BB101" s="191"/>
      <c r="BC101" s="191">
        <f t="shared" si="31"/>
        <v>0</v>
      </c>
      <c r="BD101" s="191"/>
      <c r="BE101" s="191"/>
      <c r="BF101" s="191"/>
      <c r="BG101" s="191"/>
      <c r="BH101" s="191"/>
      <c r="BI101" s="191"/>
      <c r="BJ101" s="191">
        <f t="shared" si="32"/>
        <v>0</v>
      </c>
      <c r="BK101" s="191"/>
      <c r="BL101" s="191"/>
      <c r="BM101" s="191"/>
      <c r="BN101" s="191"/>
      <c r="BO101" s="191"/>
      <c r="BP101" s="191"/>
      <c r="BQ101" s="191">
        <f t="shared" si="33"/>
        <v>0</v>
      </c>
      <c r="BR101" s="191"/>
      <c r="BS101" s="191"/>
      <c r="BT101" s="191"/>
      <c r="BU101" s="191"/>
      <c r="BV101" s="190">
        <f t="shared" si="24"/>
        <v>0</v>
      </c>
      <c r="BW101" s="190">
        <f t="shared" si="34"/>
        <v>0</v>
      </c>
      <c r="BX101" s="190">
        <f t="shared" si="35"/>
        <v>0</v>
      </c>
      <c r="BY101" s="9"/>
      <c r="BZ101" s="9"/>
    </row>
    <row r="102" spans="1:78" s="96" customFormat="1" ht="18" customHeight="1">
      <c r="A102" s="233">
        <v>31</v>
      </c>
      <c r="B102" s="204" t="s">
        <v>53</v>
      </c>
      <c r="C102" s="204"/>
      <c r="D102" s="204"/>
      <c r="E102" s="204"/>
      <c r="F102" s="204"/>
      <c r="G102" s="204"/>
      <c r="H102" s="204"/>
      <c r="I102" s="204"/>
      <c r="J102" s="116">
        <f>SUM(J72:J101)</f>
        <v>0</v>
      </c>
      <c r="K102" s="117">
        <f t="shared" ref="K102:L102" si="36">SUM(K72:K101)</f>
        <v>0</v>
      </c>
      <c r="L102" s="118">
        <f t="shared" si="36"/>
        <v>0</v>
      </c>
      <c r="M102" s="83">
        <f t="shared" ref="M102" si="37">K102+L102</f>
        <v>0</v>
      </c>
      <c r="N102" s="204"/>
      <c r="O102" s="204"/>
      <c r="P102" s="204"/>
      <c r="Q102" s="116">
        <f>SUM(Q72:Q101)</f>
        <v>0</v>
      </c>
      <c r="R102" s="117">
        <f t="shared" ref="R102:S102" si="38">SUM(R72:R101)</f>
        <v>0</v>
      </c>
      <c r="S102" s="118">
        <f t="shared" si="38"/>
        <v>0</v>
      </c>
      <c r="T102" s="83">
        <f t="shared" ref="T102" si="39">R102+S102</f>
        <v>0</v>
      </c>
      <c r="U102" s="204"/>
      <c r="V102" s="204"/>
      <c r="W102" s="204"/>
      <c r="X102" s="116">
        <f>SUM(X72:X101)</f>
        <v>0</v>
      </c>
      <c r="Y102" s="117">
        <f t="shared" ref="Y102:Z102" si="40">SUM(Y72:Y101)</f>
        <v>0</v>
      </c>
      <c r="Z102" s="118">
        <f t="shared" si="40"/>
        <v>0</v>
      </c>
      <c r="AA102" s="83">
        <f t="shared" ref="AA102" si="41">Y102+Z102</f>
        <v>0</v>
      </c>
      <c r="AB102" s="204"/>
      <c r="AC102" s="204"/>
      <c r="AD102" s="204"/>
      <c r="AE102" s="116">
        <f>SUM(AE72:AE101)</f>
        <v>842</v>
      </c>
      <c r="AF102" s="117">
        <f t="shared" ref="AF102:AG102" si="42">SUM(AF72:AF101)</f>
        <v>3574800</v>
      </c>
      <c r="AG102" s="118">
        <f t="shared" si="42"/>
        <v>0</v>
      </c>
      <c r="AH102" s="83">
        <f t="shared" ref="AH102" si="43">AF102+AG102</f>
        <v>3574800</v>
      </c>
      <c r="AI102" s="204"/>
      <c r="AJ102" s="204"/>
      <c r="AK102" s="204"/>
      <c r="AL102" s="116">
        <f>SUM(AL72:AL101)</f>
        <v>3250</v>
      </c>
      <c r="AM102" s="117">
        <f t="shared" ref="AM102:AN102" si="44">SUM(AM72:AM101)</f>
        <v>3510000</v>
      </c>
      <c r="AN102" s="118">
        <f t="shared" si="44"/>
        <v>0</v>
      </c>
      <c r="AO102" s="83">
        <f t="shared" ref="AO102" si="45">AM102+AN102</f>
        <v>3510000</v>
      </c>
      <c r="AP102" s="204"/>
      <c r="AQ102" s="204"/>
      <c r="AR102" s="204"/>
      <c r="AS102" s="116">
        <f>SUM(AS72:AS101)</f>
        <v>20</v>
      </c>
      <c r="AT102" s="117">
        <f t="shared" ref="AT102:AU102" si="46">SUM(AT72:AT101)</f>
        <v>235000</v>
      </c>
      <c r="AU102" s="118">
        <f t="shared" si="46"/>
        <v>0</v>
      </c>
      <c r="AV102" s="83">
        <f t="shared" ref="AV102" si="47">AT102+AU102</f>
        <v>235000</v>
      </c>
      <c r="AW102" s="204"/>
      <c r="AX102" s="204"/>
      <c r="AY102" s="204"/>
      <c r="AZ102" s="116">
        <f>SUM(AZ72:AZ101)</f>
        <v>63</v>
      </c>
      <c r="BA102" s="117">
        <f t="shared" ref="BA102:BB102" si="48">SUM(BA72:BA101)</f>
        <v>137800</v>
      </c>
      <c r="BB102" s="118">
        <f t="shared" si="48"/>
        <v>0</v>
      </c>
      <c r="BC102" s="83">
        <f t="shared" ref="BC102" si="49">BA102+BB102</f>
        <v>137800</v>
      </c>
      <c r="BD102" s="204"/>
      <c r="BE102" s="204"/>
      <c r="BF102" s="204"/>
      <c r="BG102" s="116">
        <f>SUM(BG72:BG101)</f>
        <v>0</v>
      </c>
      <c r="BH102" s="117">
        <f t="shared" ref="BH102:BI102" si="50">SUM(BH72:BH101)</f>
        <v>0</v>
      </c>
      <c r="BI102" s="118">
        <f t="shared" si="50"/>
        <v>0</v>
      </c>
      <c r="BJ102" s="83">
        <f t="shared" ref="BJ102" si="51">BH102+BI102</f>
        <v>0</v>
      </c>
      <c r="BK102" s="204"/>
      <c r="BL102" s="204"/>
      <c r="BM102" s="204"/>
      <c r="BN102" s="116">
        <f>SUM(BN72:BN101)</f>
        <v>0</v>
      </c>
      <c r="BO102" s="117">
        <f t="shared" ref="BO102:BP102" si="52">SUM(BO72:BO101)</f>
        <v>0</v>
      </c>
      <c r="BP102" s="118">
        <f t="shared" si="52"/>
        <v>0</v>
      </c>
      <c r="BQ102" s="83">
        <f t="shared" ref="BQ102" si="53">BO102+BP102</f>
        <v>0</v>
      </c>
      <c r="BR102" s="204"/>
      <c r="BS102" s="204"/>
      <c r="BT102" s="204"/>
      <c r="BU102" s="116">
        <f>SUM(BU72:BU101)</f>
        <v>0</v>
      </c>
      <c r="BV102" s="117">
        <f t="shared" ref="BV102:BW102" si="54">SUM(BV72:BV101)</f>
        <v>7457600</v>
      </c>
      <c r="BW102" s="118">
        <f t="shared" si="54"/>
        <v>0</v>
      </c>
      <c r="BX102" s="83">
        <f t="shared" ref="BX102" si="55">BV102+BW102</f>
        <v>7457600</v>
      </c>
      <c r="BY102" s="107"/>
      <c r="BZ102" s="107"/>
    </row>
    <row r="103" spans="1:78" s="80" customFormat="1" ht="18" customHeight="1">
      <c r="A103" s="235">
        <v>32</v>
      </c>
      <c r="B103" s="132" t="s">
        <v>1923</v>
      </c>
      <c r="C103" s="132"/>
      <c r="D103" s="132"/>
      <c r="E103" s="132"/>
      <c r="F103" s="132"/>
      <c r="G103" s="132"/>
      <c r="H103" s="132"/>
      <c r="I103" s="132"/>
      <c r="J103" s="120">
        <f>J104-J102</f>
        <v>0</v>
      </c>
      <c r="K103" s="132">
        <v>0</v>
      </c>
      <c r="L103" s="132"/>
      <c r="M103" s="85">
        <f>M37-M102</f>
        <v>0</v>
      </c>
      <c r="N103" s="132"/>
      <c r="O103" s="132"/>
      <c r="P103" s="132"/>
      <c r="Q103" s="120">
        <f>Q104-Q102</f>
        <v>0</v>
      </c>
      <c r="R103" s="132">
        <v>0</v>
      </c>
      <c r="S103" s="132"/>
      <c r="T103" s="85">
        <f>T37-T102</f>
        <v>0</v>
      </c>
      <c r="U103" s="132"/>
      <c r="V103" s="132"/>
      <c r="W103" s="132"/>
      <c r="X103" s="120">
        <f>X104-X102</f>
        <v>1</v>
      </c>
      <c r="Y103" s="132">
        <v>50000</v>
      </c>
      <c r="Z103" s="132"/>
      <c r="AA103" s="85">
        <f>AA37-AA102</f>
        <v>50000</v>
      </c>
      <c r="AB103" s="132"/>
      <c r="AC103" s="132"/>
      <c r="AD103" s="132"/>
      <c r="AE103" s="120">
        <f>AE104-AE102</f>
        <v>0</v>
      </c>
      <c r="AF103" s="132">
        <v>0</v>
      </c>
      <c r="AG103" s="132"/>
      <c r="AH103" s="85">
        <f>AH37-AH102</f>
        <v>0</v>
      </c>
      <c r="AI103" s="132"/>
      <c r="AJ103" s="132"/>
      <c r="AK103" s="132"/>
      <c r="AL103" s="120">
        <f>AL104-AL102</f>
        <v>0</v>
      </c>
      <c r="AM103" s="132">
        <v>0</v>
      </c>
      <c r="AN103" s="132"/>
      <c r="AO103" s="85">
        <f>AO37-AO102</f>
        <v>0</v>
      </c>
      <c r="AP103" s="132"/>
      <c r="AQ103" s="132"/>
      <c r="AR103" s="132"/>
      <c r="AS103" s="120">
        <f>AS104-AS102</f>
        <v>0</v>
      </c>
      <c r="AT103" s="132">
        <v>0</v>
      </c>
      <c r="AU103" s="132"/>
      <c r="AV103" s="85">
        <f>AV37-AV102</f>
        <v>0</v>
      </c>
      <c r="AW103" s="132"/>
      <c r="AX103" s="132"/>
      <c r="AY103" s="132"/>
      <c r="AZ103" s="120">
        <f>AZ104-AZ102</f>
        <v>0</v>
      </c>
      <c r="BA103" s="132">
        <v>0</v>
      </c>
      <c r="BB103" s="132"/>
      <c r="BC103" s="85">
        <f>BC37-BC102</f>
        <v>0</v>
      </c>
      <c r="BD103" s="132"/>
      <c r="BE103" s="132"/>
      <c r="BF103" s="132"/>
      <c r="BG103" s="120">
        <f>BG104-BG102</f>
        <v>0</v>
      </c>
      <c r="BH103" s="132">
        <v>0</v>
      </c>
      <c r="BI103" s="132"/>
      <c r="BJ103" s="85">
        <f>BJ37-BJ102</f>
        <v>0</v>
      </c>
      <c r="BK103" s="132"/>
      <c r="BL103" s="132"/>
      <c r="BM103" s="132"/>
      <c r="BN103" s="120">
        <f>BN104-BN102</f>
        <v>0</v>
      </c>
      <c r="BO103" s="132">
        <v>0</v>
      </c>
      <c r="BP103" s="132"/>
      <c r="BQ103" s="85">
        <f>BQ37-BQ102</f>
        <v>0</v>
      </c>
      <c r="BR103" s="132"/>
      <c r="BS103" s="132"/>
      <c r="BT103" s="132"/>
      <c r="BU103" s="120">
        <f>BU104-BU102</f>
        <v>0</v>
      </c>
      <c r="BV103" s="100">
        <f t="shared" ref="BV103" si="56">K103+R103+Y103+AF103+AM103+AT103+BA103+BH103+BO103</f>
        <v>50000</v>
      </c>
      <c r="BW103" s="100">
        <f t="shared" ref="BW103" si="57">L103+S103+Z103+AG103+AN103+AU103+BB103+BI103+BP103</f>
        <v>0</v>
      </c>
      <c r="BX103" s="85">
        <f>BX37-BX102</f>
        <v>50000</v>
      </c>
      <c r="BY103" s="108"/>
      <c r="BZ103" s="108"/>
    </row>
    <row r="104" spans="1:78" s="97" customFormat="1" ht="18" customHeight="1">
      <c r="A104" s="237">
        <v>33</v>
      </c>
      <c r="B104" s="207" t="s">
        <v>55</v>
      </c>
      <c r="C104" s="207"/>
      <c r="D104" s="207"/>
      <c r="E104" s="207"/>
      <c r="F104" s="207"/>
      <c r="G104" s="207"/>
      <c r="H104" s="207"/>
      <c r="I104" s="207"/>
      <c r="J104" s="123">
        <f>J37</f>
        <v>0</v>
      </c>
      <c r="K104" s="124">
        <f t="shared" ref="K104:M104" si="58">K103+K102</f>
        <v>0</v>
      </c>
      <c r="L104" s="124">
        <f t="shared" si="58"/>
        <v>0</v>
      </c>
      <c r="M104" s="124">
        <f t="shared" si="58"/>
        <v>0</v>
      </c>
      <c r="N104" s="207"/>
      <c r="O104" s="207"/>
      <c r="P104" s="207"/>
      <c r="Q104" s="123">
        <f>Q37</f>
        <v>0</v>
      </c>
      <c r="R104" s="124">
        <f t="shared" ref="R104:T104" si="59">R103+R102</f>
        <v>0</v>
      </c>
      <c r="S104" s="124">
        <f t="shared" si="59"/>
        <v>0</v>
      </c>
      <c r="T104" s="124">
        <f t="shared" si="59"/>
        <v>0</v>
      </c>
      <c r="U104" s="207"/>
      <c r="V104" s="207"/>
      <c r="W104" s="207"/>
      <c r="X104" s="123">
        <f>X37</f>
        <v>1</v>
      </c>
      <c r="Y104" s="124">
        <f t="shared" ref="Y104:AA104" si="60">Y103+Y102</f>
        <v>50000</v>
      </c>
      <c r="Z104" s="124">
        <f t="shared" si="60"/>
        <v>0</v>
      </c>
      <c r="AA104" s="124">
        <f t="shared" si="60"/>
        <v>50000</v>
      </c>
      <c r="AB104" s="207"/>
      <c r="AC104" s="207"/>
      <c r="AD104" s="207"/>
      <c r="AE104" s="123">
        <f>AE37</f>
        <v>842</v>
      </c>
      <c r="AF104" s="124">
        <f t="shared" ref="AF104:AH104" si="61">AF103+AF102</f>
        <v>3574800</v>
      </c>
      <c r="AG104" s="124">
        <f t="shared" si="61"/>
        <v>0</v>
      </c>
      <c r="AH104" s="124">
        <f t="shared" si="61"/>
        <v>3574800</v>
      </c>
      <c r="AI104" s="207"/>
      <c r="AJ104" s="207"/>
      <c r="AK104" s="207"/>
      <c r="AL104" s="123">
        <f>AL37</f>
        <v>3250</v>
      </c>
      <c r="AM104" s="124">
        <f t="shared" ref="AM104:AO104" si="62">AM103+AM102</f>
        <v>3510000</v>
      </c>
      <c r="AN104" s="124">
        <f t="shared" si="62"/>
        <v>0</v>
      </c>
      <c r="AO104" s="124">
        <f t="shared" si="62"/>
        <v>3510000</v>
      </c>
      <c r="AP104" s="207"/>
      <c r="AQ104" s="207"/>
      <c r="AR104" s="207"/>
      <c r="AS104" s="123">
        <f>AS37</f>
        <v>20</v>
      </c>
      <c r="AT104" s="124">
        <f t="shared" ref="AT104:AV104" si="63">AT103+AT102</f>
        <v>235000</v>
      </c>
      <c r="AU104" s="124">
        <f t="shared" si="63"/>
        <v>0</v>
      </c>
      <c r="AV104" s="124">
        <f t="shared" si="63"/>
        <v>235000</v>
      </c>
      <c r="AW104" s="207"/>
      <c r="AX104" s="207"/>
      <c r="AY104" s="207"/>
      <c r="AZ104" s="123">
        <f>AZ37</f>
        <v>63</v>
      </c>
      <c r="BA104" s="124">
        <f t="shared" ref="BA104:BC104" si="64">BA103+BA102</f>
        <v>137800</v>
      </c>
      <c r="BB104" s="124">
        <f t="shared" si="64"/>
        <v>0</v>
      </c>
      <c r="BC104" s="124">
        <f t="shared" si="64"/>
        <v>137800</v>
      </c>
      <c r="BD104" s="207"/>
      <c r="BE104" s="207"/>
      <c r="BF104" s="207"/>
      <c r="BG104" s="123">
        <f>BG37</f>
        <v>0</v>
      </c>
      <c r="BH104" s="124">
        <f t="shared" ref="BH104:BJ104" si="65">BH103+BH102</f>
        <v>0</v>
      </c>
      <c r="BI104" s="124">
        <f t="shared" si="65"/>
        <v>0</v>
      </c>
      <c r="BJ104" s="124">
        <f t="shared" si="65"/>
        <v>0</v>
      </c>
      <c r="BK104" s="207"/>
      <c r="BL104" s="207"/>
      <c r="BM104" s="207"/>
      <c r="BN104" s="123">
        <f>BN37</f>
        <v>0</v>
      </c>
      <c r="BO104" s="124">
        <f t="shared" ref="BO104:BQ104" si="66">BO103+BO102</f>
        <v>0</v>
      </c>
      <c r="BP104" s="124">
        <f t="shared" si="66"/>
        <v>0</v>
      </c>
      <c r="BQ104" s="124">
        <f t="shared" si="66"/>
        <v>0</v>
      </c>
      <c r="BR104" s="207"/>
      <c r="BS104" s="207"/>
      <c r="BT104" s="207"/>
      <c r="BU104" s="123">
        <f>BU37</f>
        <v>0</v>
      </c>
      <c r="BV104" s="124">
        <f t="shared" ref="BV104:BX104" si="67">BV103+BV102</f>
        <v>7507600</v>
      </c>
      <c r="BW104" s="124">
        <f t="shared" si="67"/>
        <v>0</v>
      </c>
      <c r="BX104" s="124">
        <f t="shared" si="67"/>
        <v>7507600</v>
      </c>
      <c r="BY104" s="110"/>
      <c r="BZ104" s="110"/>
    </row>
  </sheetData>
  <mergeCells count="71">
    <mergeCell ref="BL1:BR1"/>
    <mergeCell ref="A1:G4"/>
    <mergeCell ref="H1:N1"/>
    <mergeCell ref="O1:U1"/>
    <mergeCell ref="V1:AB1"/>
    <mergeCell ref="AC1:AI1"/>
    <mergeCell ref="AJ1:AP1"/>
    <mergeCell ref="H2:N2"/>
    <mergeCell ref="O2:U2"/>
    <mergeCell ref="V2:AB2"/>
    <mergeCell ref="AC2:AI2"/>
    <mergeCell ref="AJ2:AP2"/>
    <mergeCell ref="AQ2:AW2"/>
    <mergeCell ref="H4:N4"/>
    <mergeCell ref="O4:U4"/>
    <mergeCell ref="V4:AB4"/>
    <mergeCell ref="AQ1:AW1"/>
    <mergeCell ref="AX1:BD1"/>
    <mergeCell ref="AX2:BD2"/>
    <mergeCell ref="BE2:BK2"/>
    <mergeCell ref="BE1:BK1"/>
    <mergeCell ref="BL2:BR2"/>
    <mergeCell ref="H3:N3"/>
    <mergeCell ref="O3:U3"/>
    <mergeCell ref="V3:AB3"/>
    <mergeCell ref="AC3:AI3"/>
    <mergeCell ref="AJ3:AP3"/>
    <mergeCell ref="AQ3:AW3"/>
    <mergeCell ref="AX3:BD3"/>
    <mergeCell ref="BE3:BK3"/>
    <mergeCell ref="BL3:BR3"/>
    <mergeCell ref="AQ69:AR69"/>
    <mergeCell ref="AX69:AY69"/>
    <mergeCell ref="BE69:BF69"/>
    <mergeCell ref="BL69:BM69"/>
    <mergeCell ref="AC4:AI4"/>
    <mergeCell ref="AJ4:AP4"/>
    <mergeCell ref="AQ4:AW4"/>
    <mergeCell ref="AX4:BD4"/>
    <mergeCell ref="BE4:BK4"/>
    <mergeCell ref="A69:B69"/>
    <mergeCell ref="H69:I69"/>
    <mergeCell ref="O69:P69"/>
    <mergeCell ref="V69:W69"/>
    <mergeCell ref="AC69:AD69"/>
    <mergeCell ref="A70:B70"/>
    <mergeCell ref="H70:I70"/>
    <mergeCell ref="O70:P70"/>
    <mergeCell ref="V70:W70"/>
    <mergeCell ref="AC70:AD70"/>
    <mergeCell ref="A71:B71"/>
    <mergeCell ref="H71:I71"/>
    <mergeCell ref="O71:P71"/>
    <mergeCell ref="V71:W71"/>
    <mergeCell ref="AC71:AD71"/>
    <mergeCell ref="BS1:BZ4"/>
    <mergeCell ref="BS71:BT71"/>
    <mergeCell ref="AJ71:AK71"/>
    <mergeCell ref="AQ71:AR71"/>
    <mergeCell ref="AX71:AY71"/>
    <mergeCell ref="BE71:BF71"/>
    <mergeCell ref="BL71:BM71"/>
    <mergeCell ref="BS69:BT69"/>
    <mergeCell ref="AJ70:AK70"/>
    <mergeCell ref="AQ70:AR70"/>
    <mergeCell ref="AX70:AY70"/>
    <mergeCell ref="BE70:BF70"/>
    <mergeCell ref="BL70:BM70"/>
    <mergeCell ref="BS70:BT70"/>
    <mergeCell ref="BL4:BR4"/>
    <mergeCell ref="AJ69:AK69"/>
  </mergeCells>
  <printOptions gridLines="1"/>
  <pageMargins left="0.82" right="0" top="0.55000000000000004" bottom="0" header="0" footer="0"/>
  <pageSetup paperSize="9" scale="85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A1:BY104"/>
  <sheetViews>
    <sheetView workbookViewId="0">
      <pane xSplit="9" ySplit="71" topLeftCell="Q72" activePane="bottomRight" state="frozen"/>
      <selection pane="topRight" activeCell="J1" sqref="J1"/>
      <selection pane="bottomLeft" activeCell="A72" sqref="A72"/>
      <selection pane="bottomRight" sqref="A1:G4"/>
    </sheetView>
  </sheetViews>
  <sheetFormatPr defaultRowHeight="15"/>
  <cols>
    <col min="1" max="1" width="9.140625" style="35"/>
    <col min="2" max="2" width="18.7109375" customWidth="1"/>
    <col min="3" max="9" width="0" hidden="1" customWidth="1"/>
    <col min="10" max="16" width="15.7109375" hidden="1" customWidth="1"/>
    <col min="17" max="21" width="15.7109375" customWidth="1"/>
    <col min="22" max="23" width="15.7109375" hidden="1" customWidth="1"/>
    <col min="24" max="28" width="15.7109375" customWidth="1"/>
    <col min="29" max="44" width="15.7109375" hidden="1" customWidth="1"/>
    <col min="45" max="49" width="15.7109375" customWidth="1"/>
    <col min="50" max="58" width="15.7109375" hidden="1" customWidth="1"/>
    <col min="59" max="63" width="15.7109375" customWidth="1"/>
    <col min="64" max="72" width="15.7109375" hidden="1" customWidth="1"/>
    <col min="73" max="76" width="15.7109375" customWidth="1"/>
    <col min="77" max="77" width="11" customWidth="1"/>
  </cols>
  <sheetData>
    <row r="1" spans="1:77" ht="16.5" customHeight="1">
      <c r="A1" s="328" t="s">
        <v>1427</v>
      </c>
      <c r="B1" s="328"/>
      <c r="C1" s="328"/>
      <c r="D1" s="328"/>
      <c r="E1" s="328"/>
      <c r="F1" s="328"/>
      <c r="G1" s="328"/>
      <c r="H1" s="282" t="s">
        <v>73</v>
      </c>
      <c r="I1" s="282"/>
      <c r="J1" s="282"/>
      <c r="K1" s="282"/>
      <c r="L1" s="282"/>
      <c r="M1" s="282"/>
      <c r="N1" s="282"/>
      <c r="O1" s="282" t="s">
        <v>73</v>
      </c>
      <c r="P1" s="282"/>
      <c r="Q1" s="282"/>
      <c r="R1" s="282"/>
      <c r="S1" s="282"/>
      <c r="T1" s="282"/>
      <c r="U1" s="282"/>
      <c r="V1" s="282" t="s">
        <v>73</v>
      </c>
      <c r="W1" s="282"/>
      <c r="X1" s="282"/>
      <c r="Y1" s="282"/>
      <c r="Z1" s="282"/>
      <c r="AA1" s="282"/>
      <c r="AB1" s="282"/>
      <c r="AC1" s="282" t="s">
        <v>73</v>
      </c>
      <c r="AD1" s="282"/>
      <c r="AE1" s="282"/>
      <c r="AF1" s="282"/>
      <c r="AG1" s="282"/>
      <c r="AH1" s="282"/>
      <c r="AI1" s="282"/>
      <c r="AJ1" s="282" t="s">
        <v>73</v>
      </c>
      <c r="AK1" s="282"/>
      <c r="AL1" s="282"/>
      <c r="AM1" s="282"/>
      <c r="AN1" s="282"/>
      <c r="AO1" s="282"/>
      <c r="AP1" s="282"/>
      <c r="AQ1" s="282" t="s">
        <v>73</v>
      </c>
      <c r="AR1" s="282"/>
      <c r="AS1" s="282"/>
      <c r="AT1" s="282"/>
      <c r="AU1" s="282"/>
      <c r="AV1" s="282"/>
      <c r="AW1" s="282"/>
      <c r="AX1" s="282" t="s">
        <v>73</v>
      </c>
      <c r="AY1" s="282"/>
      <c r="AZ1" s="282"/>
      <c r="BA1" s="282"/>
      <c r="BB1" s="282"/>
      <c r="BC1" s="282"/>
      <c r="BD1" s="282"/>
      <c r="BE1" s="282" t="s">
        <v>73</v>
      </c>
      <c r="BF1" s="282"/>
      <c r="BG1" s="282"/>
      <c r="BH1" s="282"/>
      <c r="BI1" s="282"/>
      <c r="BJ1" s="282"/>
      <c r="BK1" s="282"/>
      <c r="BL1" s="282" t="s">
        <v>73</v>
      </c>
      <c r="BM1" s="282"/>
      <c r="BN1" s="282"/>
      <c r="BO1" s="282"/>
      <c r="BP1" s="282"/>
      <c r="BQ1" s="282"/>
      <c r="BR1" s="282"/>
      <c r="BS1" s="328" t="s">
        <v>1427</v>
      </c>
      <c r="BT1" s="328"/>
      <c r="BU1" s="328"/>
      <c r="BV1" s="328"/>
      <c r="BW1" s="328"/>
      <c r="BX1" s="328"/>
      <c r="BY1" s="328"/>
    </row>
    <row r="2" spans="1:77">
      <c r="A2" s="328"/>
      <c r="B2" s="328"/>
      <c r="C2" s="328"/>
      <c r="D2" s="328"/>
      <c r="E2" s="328"/>
      <c r="F2" s="328"/>
      <c r="G2" s="328"/>
      <c r="H2" s="283" t="s">
        <v>1404</v>
      </c>
      <c r="I2" s="283"/>
      <c r="J2" s="283"/>
      <c r="K2" s="283"/>
      <c r="L2" s="283"/>
      <c r="M2" s="283"/>
      <c r="N2" s="283"/>
      <c r="O2" s="283" t="s">
        <v>1406</v>
      </c>
      <c r="P2" s="283"/>
      <c r="Q2" s="283"/>
      <c r="R2" s="283"/>
      <c r="S2" s="283"/>
      <c r="T2" s="283"/>
      <c r="U2" s="283"/>
      <c r="V2" s="283" t="s">
        <v>1409</v>
      </c>
      <c r="W2" s="283"/>
      <c r="X2" s="283"/>
      <c r="Y2" s="283"/>
      <c r="Z2" s="283"/>
      <c r="AA2" s="283"/>
      <c r="AB2" s="283"/>
      <c r="AC2" s="283" t="s">
        <v>1412</v>
      </c>
      <c r="AD2" s="283"/>
      <c r="AE2" s="283"/>
      <c r="AF2" s="283"/>
      <c r="AG2" s="283"/>
      <c r="AH2" s="283"/>
      <c r="AI2" s="283"/>
      <c r="AJ2" s="283" t="s">
        <v>1415</v>
      </c>
      <c r="AK2" s="283"/>
      <c r="AL2" s="283"/>
      <c r="AM2" s="283"/>
      <c r="AN2" s="283"/>
      <c r="AO2" s="283"/>
      <c r="AP2" s="283"/>
      <c r="AQ2" s="283" t="s">
        <v>1418</v>
      </c>
      <c r="AR2" s="283"/>
      <c r="AS2" s="283"/>
      <c r="AT2" s="283"/>
      <c r="AU2" s="283"/>
      <c r="AV2" s="283"/>
      <c r="AW2" s="283"/>
      <c r="AX2" s="283" t="s">
        <v>1421</v>
      </c>
      <c r="AY2" s="283"/>
      <c r="AZ2" s="283"/>
      <c r="BA2" s="283"/>
      <c r="BB2" s="283"/>
      <c r="BC2" s="283"/>
      <c r="BD2" s="283"/>
      <c r="BE2" s="283" t="s">
        <v>1424</v>
      </c>
      <c r="BF2" s="283"/>
      <c r="BG2" s="283"/>
      <c r="BH2" s="283"/>
      <c r="BI2" s="283"/>
      <c r="BJ2" s="283"/>
      <c r="BK2" s="283"/>
      <c r="BL2" s="283" t="s">
        <v>1426</v>
      </c>
      <c r="BM2" s="283"/>
      <c r="BN2" s="283"/>
      <c r="BO2" s="283"/>
      <c r="BP2" s="283"/>
      <c r="BQ2" s="283"/>
      <c r="BR2" s="283"/>
      <c r="BS2" s="328"/>
      <c r="BT2" s="328"/>
      <c r="BU2" s="328"/>
      <c r="BV2" s="328"/>
      <c r="BW2" s="328"/>
      <c r="BX2" s="328"/>
      <c r="BY2" s="328"/>
    </row>
    <row r="3" spans="1:77" ht="15" customHeight="1">
      <c r="A3" s="328"/>
      <c r="B3" s="328"/>
      <c r="C3" s="328"/>
      <c r="D3" s="328"/>
      <c r="E3" s="328"/>
      <c r="F3" s="328"/>
      <c r="G3" s="328"/>
      <c r="H3" s="283" t="s">
        <v>1669</v>
      </c>
      <c r="I3" s="283"/>
      <c r="J3" s="283"/>
      <c r="K3" s="283"/>
      <c r="L3" s="283"/>
      <c r="M3" s="283"/>
      <c r="N3" s="283"/>
      <c r="O3" s="283" t="s">
        <v>1407</v>
      </c>
      <c r="P3" s="283"/>
      <c r="Q3" s="283"/>
      <c r="R3" s="283"/>
      <c r="S3" s="283"/>
      <c r="T3" s="283"/>
      <c r="U3" s="283"/>
      <c r="V3" s="283" t="s">
        <v>1410</v>
      </c>
      <c r="W3" s="283"/>
      <c r="X3" s="283"/>
      <c r="Y3" s="283"/>
      <c r="Z3" s="283"/>
      <c r="AA3" s="283"/>
      <c r="AB3" s="283"/>
      <c r="AC3" s="283" t="s">
        <v>1413</v>
      </c>
      <c r="AD3" s="283"/>
      <c r="AE3" s="283"/>
      <c r="AF3" s="283"/>
      <c r="AG3" s="283"/>
      <c r="AH3" s="283"/>
      <c r="AI3" s="283"/>
      <c r="AJ3" s="283" t="s">
        <v>1416</v>
      </c>
      <c r="AK3" s="283"/>
      <c r="AL3" s="283"/>
      <c r="AM3" s="283"/>
      <c r="AN3" s="283"/>
      <c r="AO3" s="283"/>
      <c r="AP3" s="283"/>
      <c r="AQ3" s="283" t="s">
        <v>1419</v>
      </c>
      <c r="AR3" s="283"/>
      <c r="AS3" s="283"/>
      <c r="AT3" s="283"/>
      <c r="AU3" s="283"/>
      <c r="AV3" s="283"/>
      <c r="AW3" s="283"/>
      <c r="AX3" s="283" t="s">
        <v>1422</v>
      </c>
      <c r="AY3" s="283"/>
      <c r="AZ3" s="283"/>
      <c r="BA3" s="283"/>
      <c r="BB3" s="283"/>
      <c r="BC3" s="283"/>
      <c r="BD3" s="283"/>
      <c r="BE3" s="283" t="s">
        <v>136</v>
      </c>
      <c r="BF3" s="283"/>
      <c r="BG3" s="283"/>
      <c r="BH3" s="283"/>
      <c r="BI3" s="283"/>
      <c r="BJ3" s="283"/>
      <c r="BK3" s="283"/>
      <c r="BL3" s="283" t="s">
        <v>80</v>
      </c>
      <c r="BM3" s="283"/>
      <c r="BN3" s="283"/>
      <c r="BO3" s="283"/>
      <c r="BP3" s="283"/>
      <c r="BQ3" s="283"/>
      <c r="BR3" s="283"/>
      <c r="BS3" s="328"/>
      <c r="BT3" s="328"/>
      <c r="BU3" s="328"/>
      <c r="BV3" s="328"/>
      <c r="BW3" s="328"/>
      <c r="BX3" s="328"/>
      <c r="BY3" s="328"/>
    </row>
    <row r="4" spans="1:77">
      <c r="A4" s="328"/>
      <c r="B4" s="328"/>
      <c r="C4" s="328"/>
      <c r="D4" s="328"/>
      <c r="E4" s="328"/>
      <c r="F4" s="328"/>
      <c r="G4" s="328"/>
      <c r="H4" s="283" t="s">
        <v>1405</v>
      </c>
      <c r="I4" s="283"/>
      <c r="J4" s="283"/>
      <c r="K4" s="283"/>
      <c r="L4" s="283"/>
      <c r="M4" s="283"/>
      <c r="N4" s="283"/>
      <c r="O4" s="283" t="s">
        <v>1408</v>
      </c>
      <c r="P4" s="283"/>
      <c r="Q4" s="283"/>
      <c r="R4" s="283"/>
      <c r="S4" s="283"/>
      <c r="T4" s="283"/>
      <c r="U4" s="283"/>
      <c r="V4" s="283" t="s">
        <v>1411</v>
      </c>
      <c r="W4" s="283"/>
      <c r="X4" s="283"/>
      <c r="Y4" s="283"/>
      <c r="Z4" s="283"/>
      <c r="AA4" s="283"/>
      <c r="AB4" s="283"/>
      <c r="AC4" s="283" t="s">
        <v>1414</v>
      </c>
      <c r="AD4" s="283"/>
      <c r="AE4" s="283"/>
      <c r="AF4" s="283"/>
      <c r="AG4" s="283"/>
      <c r="AH4" s="283"/>
      <c r="AI4" s="283"/>
      <c r="AJ4" s="283" t="s">
        <v>1417</v>
      </c>
      <c r="AK4" s="283"/>
      <c r="AL4" s="283"/>
      <c r="AM4" s="283"/>
      <c r="AN4" s="283"/>
      <c r="AO4" s="283"/>
      <c r="AP4" s="283"/>
      <c r="AQ4" s="283" t="s">
        <v>1420</v>
      </c>
      <c r="AR4" s="283"/>
      <c r="AS4" s="283"/>
      <c r="AT4" s="283"/>
      <c r="AU4" s="283"/>
      <c r="AV4" s="283"/>
      <c r="AW4" s="283"/>
      <c r="AX4" s="283" t="s">
        <v>1423</v>
      </c>
      <c r="AY4" s="283"/>
      <c r="AZ4" s="283"/>
      <c r="BA4" s="283"/>
      <c r="BB4" s="283"/>
      <c r="BC4" s="283"/>
      <c r="BD4" s="283"/>
      <c r="BE4" s="283" t="s">
        <v>1425</v>
      </c>
      <c r="BF4" s="283"/>
      <c r="BG4" s="283"/>
      <c r="BH4" s="283"/>
      <c r="BI4" s="283"/>
      <c r="BJ4" s="283"/>
      <c r="BK4" s="283"/>
      <c r="BL4" s="283" t="s">
        <v>216</v>
      </c>
      <c r="BM4" s="283"/>
      <c r="BN4" s="283"/>
      <c r="BO4" s="283"/>
      <c r="BP4" s="283"/>
      <c r="BQ4" s="283"/>
      <c r="BR4" s="283"/>
      <c r="BS4" s="328"/>
      <c r="BT4" s="328"/>
      <c r="BU4" s="328"/>
      <c r="BV4" s="328"/>
      <c r="BW4" s="328"/>
      <c r="BX4" s="328"/>
      <c r="BY4" s="328"/>
    </row>
    <row r="5" spans="1:77" s="30" customFormat="1" ht="41.25" customHeight="1">
      <c r="A5" s="73" t="s">
        <v>0</v>
      </c>
      <c r="B5" s="74" t="s">
        <v>1928</v>
      </c>
      <c r="C5" s="27" t="s">
        <v>72</v>
      </c>
      <c r="D5" s="27" t="s">
        <v>69</v>
      </c>
      <c r="E5" s="27" t="s">
        <v>70</v>
      </c>
      <c r="F5" s="27" t="s">
        <v>71</v>
      </c>
      <c r="G5" s="27" t="s">
        <v>74</v>
      </c>
      <c r="H5" s="246" t="s">
        <v>0</v>
      </c>
      <c r="I5" s="246" t="s">
        <v>1</v>
      </c>
      <c r="J5" s="27" t="s">
        <v>72</v>
      </c>
      <c r="K5" s="27" t="s">
        <v>69</v>
      </c>
      <c r="L5" s="27" t="s">
        <v>70</v>
      </c>
      <c r="M5" s="27" t="s">
        <v>71</v>
      </c>
      <c r="N5" s="27" t="s">
        <v>74</v>
      </c>
      <c r="O5" s="246" t="s">
        <v>0</v>
      </c>
      <c r="P5" s="246" t="s">
        <v>1</v>
      </c>
      <c r="Q5" s="27" t="s">
        <v>1670</v>
      </c>
      <c r="R5" s="27" t="s">
        <v>69</v>
      </c>
      <c r="S5" s="27" t="s">
        <v>70</v>
      </c>
      <c r="T5" s="27" t="s">
        <v>71</v>
      </c>
      <c r="U5" s="27" t="s">
        <v>74</v>
      </c>
      <c r="V5" s="246" t="s">
        <v>0</v>
      </c>
      <c r="W5" s="246" t="s">
        <v>1</v>
      </c>
      <c r="X5" s="27" t="s">
        <v>1670</v>
      </c>
      <c r="Y5" s="27" t="s">
        <v>69</v>
      </c>
      <c r="Z5" s="27" t="s">
        <v>70</v>
      </c>
      <c r="AA5" s="27" t="s">
        <v>71</v>
      </c>
      <c r="AB5" s="27" t="s">
        <v>74</v>
      </c>
      <c r="AC5" s="246" t="s">
        <v>0</v>
      </c>
      <c r="AD5" s="246" t="s">
        <v>1</v>
      </c>
      <c r="AE5" s="27" t="s">
        <v>1845</v>
      </c>
      <c r="AF5" s="27" t="s">
        <v>69</v>
      </c>
      <c r="AG5" s="27" t="s">
        <v>70</v>
      </c>
      <c r="AH5" s="27" t="s">
        <v>71</v>
      </c>
      <c r="AI5" s="27" t="s">
        <v>74</v>
      </c>
      <c r="AJ5" s="246" t="s">
        <v>0</v>
      </c>
      <c r="AK5" s="246" t="s">
        <v>1</v>
      </c>
      <c r="AL5" s="27" t="s">
        <v>72</v>
      </c>
      <c r="AM5" s="27" t="s">
        <v>69</v>
      </c>
      <c r="AN5" s="27" t="s">
        <v>70</v>
      </c>
      <c r="AO5" s="27" t="s">
        <v>71</v>
      </c>
      <c r="AP5" s="27" t="s">
        <v>74</v>
      </c>
      <c r="AQ5" s="246" t="s">
        <v>0</v>
      </c>
      <c r="AR5" s="246" t="s">
        <v>1</v>
      </c>
      <c r="AS5" s="27" t="s">
        <v>1860</v>
      </c>
      <c r="AT5" s="27" t="s">
        <v>69</v>
      </c>
      <c r="AU5" s="27" t="s">
        <v>70</v>
      </c>
      <c r="AV5" s="27" t="s">
        <v>71</v>
      </c>
      <c r="AW5" s="27" t="s">
        <v>74</v>
      </c>
      <c r="AX5" s="246" t="s">
        <v>0</v>
      </c>
      <c r="AY5" s="246" t="s">
        <v>1</v>
      </c>
      <c r="AZ5" s="27" t="s">
        <v>72</v>
      </c>
      <c r="BA5" s="27" t="s">
        <v>69</v>
      </c>
      <c r="BB5" s="27" t="s">
        <v>70</v>
      </c>
      <c r="BC5" s="27" t="s">
        <v>71</v>
      </c>
      <c r="BD5" s="27" t="s">
        <v>74</v>
      </c>
      <c r="BE5" s="246" t="s">
        <v>0</v>
      </c>
      <c r="BF5" s="246" t="s">
        <v>1</v>
      </c>
      <c r="BG5" s="27" t="s">
        <v>1861</v>
      </c>
      <c r="BH5" s="27" t="s">
        <v>69</v>
      </c>
      <c r="BI5" s="27" t="s">
        <v>70</v>
      </c>
      <c r="BJ5" s="27" t="s">
        <v>71</v>
      </c>
      <c r="BK5" s="27" t="s">
        <v>74</v>
      </c>
      <c r="BL5" s="246" t="s">
        <v>0</v>
      </c>
      <c r="BM5" s="246" t="s">
        <v>1</v>
      </c>
      <c r="BN5" s="27" t="s">
        <v>72</v>
      </c>
      <c r="BO5" s="27" t="s">
        <v>69</v>
      </c>
      <c r="BP5" s="27" t="s">
        <v>70</v>
      </c>
      <c r="BQ5" s="27" t="s">
        <v>71</v>
      </c>
      <c r="BR5" s="27" t="s">
        <v>74</v>
      </c>
      <c r="BS5" s="246" t="s">
        <v>0</v>
      </c>
      <c r="BT5" s="246" t="s">
        <v>1</v>
      </c>
      <c r="BU5" s="27" t="s">
        <v>72</v>
      </c>
      <c r="BV5" s="27" t="s">
        <v>69</v>
      </c>
      <c r="BW5" s="27" t="s">
        <v>70</v>
      </c>
      <c r="BX5" s="27" t="s">
        <v>71</v>
      </c>
      <c r="BY5" s="40" t="s">
        <v>74</v>
      </c>
    </row>
    <row r="6" spans="1:77" ht="0.75" hidden="1" customHeight="1">
      <c r="A6" s="10"/>
      <c r="B6" s="10"/>
      <c r="C6" s="11"/>
      <c r="D6" s="11"/>
      <c r="E6" s="11"/>
      <c r="F6" s="11"/>
      <c r="G6" s="12"/>
      <c r="H6" s="10"/>
      <c r="I6" s="10"/>
      <c r="J6" s="11"/>
      <c r="K6" s="11"/>
      <c r="L6" s="11"/>
      <c r="M6" s="11"/>
      <c r="N6" s="12"/>
      <c r="O6" s="10"/>
      <c r="P6" s="10"/>
      <c r="Q6" s="11"/>
      <c r="R6" s="11"/>
      <c r="S6" s="11"/>
      <c r="T6" s="11"/>
      <c r="U6" s="12"/>
      <c r="V6" s="10"/>
      <c r="W6" s="10"/>
      <c r="X6" s="11"/>
      <c r="Y6" s="11"/>
      <c r="Z6" s="11"/>
      <c r="AA6" s="11"/>
      <c r="AB6" s="12"/>
      <c r="AC6" s="10"/>
      <c r="AD6" s="10"/>
      <c r="AE6" s="11"/>
      <c r="AF6" s="11"/>
      <c r="AG6" s="11"/>
      <c r="AH6" s="11"/>
      <c r="AI6" s="12"/>
      <c r="AJ6" s="10"/>
      <c r="AK6" s="10"/>
      <c r="AL6" s="11"/>
      <c r="AM6" s="11"/>
      <c r="AN6" s="11"/>
      <c r="AO6" s="11"/>
      <c r="AP6" s="12"/>
      <c r="AQ6" s="10"/>
      <c r="AR6" s="10"/>
      <c r="AS6" s="11"/>
      <c r="AT6" s="11"/>
      <c r="AU6" s="11"/>
      <c r="AV6" s="11"/>
      <c r="AW6" s="12"/>
      <c r="AX6" s="10"/>
      <c r="AY6" s="10"/>
      <c r="AZ6" s="11"/>
      <c r="BA6" s="11"/>
      <c r="BB6" s="11"/>
      <c r="BC6" s="11"/>
      <c r="BD6" s="12"/>
      <c r="BE6" s="10"/>
      <c r="BF6" s="10"/>
      <c r="BG6" s="11"/>
      <c r="BH6" s="11"/>
      <c r="BI6" s="11"/>
      <c r="BJ6" s="11"/>
      <c r="BK6" s="12"/>
      <c r="BL6" s="10"/>
      <c r="BM6" s="10"/>
      <c r="BN6" s="11"/>
      <c r="BO6" s="11"/>
      <c r="BP6" s="11"/>
      <c r="BQ6" s="11"/>
      <c r="BR6" s="12"/>
      <c r="BS6" s="10"/>
      <c r="BT6" s="10"/>
      <c r="BU6" s="11"/>
      <c r="BV6" s="11"/>
      <c r="BW6" s="11"/>
      <c r="BX6" s="11"/>
      <c r="BY6" s="12"/>
    </row>
    <row r="7" spans="1:77" ht="16.5" hidden="1">
      <c r="A7" s="1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0</v>
      </c>
      <c r="K7" s="5">
        <v>0</v>
      </c>
      <c r="L7" s="5">
        <v>0</v>
      </c>
      <c r="M7" s="5">
        <f>K7+L7</f>
        <v>0</v>
      </c>
      <c r="N7" s="9"/>
      <c r="O7" s="1">
        <v>1</v>
      </c>
      <c r="P7" s="2" t="s">
        <v>4</v>
      </c>
      <c r="Q7" s="5">
        <v>0</v>
      </c>
      <c r="R7" s="5">
        <v>6000</v>
      </c>
      <c r="S7" s="5">
        <v>0</v>
      </c>
      <c r="T7" s="5">
        <f>R7+S7</f>
        <v>6000</v>
      </c>
      <c r="U7" s="9"/>
      <c r="V7" s="1">
        <v>1</v>
      </c>
      <c r="W7" s="2" t="s">
        <v>4</v>
      </c>
      <c r="X7" s="5">
        <v>0</v>
      </c>
      <c r="Y7" s="5">
        <v>5000</v>
      </c>
      <c r="Z7" s="5">
        <v>0</v>
      </c>
      <c r="AA7" s="5">
        <f>Y7+Z7</f>
        <v>5000</v>
      </c>
      <c r="AB7" s="9"/>
      <c r="AC7" s="1">
        <v>1</v>
      </c>
      <c r="AD7" s="2" t="s">
        <v>4</v>
      </c>
      <c r="AE7" s="5">
        <v>0</v>
      </c>
      <c r="AF7" s="5">
        <v>0</v>
      </c>
      <c r="AG7" s="5">
        <v>0</v>
      </c>
      <c r="AH7" s="5">
        <f>AF7+AG7</f>
        <v>0</v>
      </c>
      <c r="AI7" s="9"/>
      <c r="AJ7" s="1">
        <v>1</v>
      </c>
      <c r="AK7" s="2" t="s">
        <v>4</v>
      </c>
      <c r="AL7" s="5">
        <v>1</v>
      </c>
      <c r="AM7" s="5">
        <v>185000</v>
      </c>
      <c r="AN7" s="5">
        <v>0</v>
      </c>
      <c r="AO7" s="5">
        <f>AM7+AN7</f>
        <v>185000</v>
      </c>
      <c r="AP7" s="9"/>
      <c r="AQ7" s="1">
        <v>1</v>
      </c>
      <c r="AR7" s="2" t="s">
        <v>4</v>
      </c>
      <c r="AS7" s="5">
        <v>1500</v>
      </c>
      <c r="AT7" s="5">
        <v>3000000</v>
      </c>
      <c r="AU7" s="5">
        <v>0</v>
      </c>
      <c r="AV7" s="5">
        <f>AT7+AU7</f>
        <v>3000000</v>
      </c>
      <c r="AW7" s="9"/>
      <c r="AX7" s="1">
        <v>1</v>
      </c>
      <c r="AY7" s="2" t="s">
        <v>4</v>
      </c>
      <c r="AZ7" s="5">
        <v>0</v>
      </c>
      <c r="BA7" s="5">
        <v>0</v>
      </c>
      <c r="BB7" s="5">
        <v>0</v>
      </c>
      <c r="BC7" s="5">
        <f>BA7+BB7</f>
        <v>0</v>
      </c>
      <c r="BD7" s="9"/>
      <c r="BE7" s="1">
        <v>1</v>
      </c>
      <c r="BF7" s="2" t="s">
        <v>4</v>
      </c>
      <c r="BG7" s="5">
        <v>12</v>
      </c>
      <c r="BH7" s="5">
        <v>1560000</v>
      </c>
      <c r="BI7" s="5">
        <v>0</v>
      </c>
      <c r="BJ7" s="5">
        <f>BH7+BI7</f>
        <v>1560000</v>
      </c>
      <c r="BK7" s="9"/>
      <c r="BL7" s="1">
        <v>1</v>
      </c>
      <c r="BM7" s="2" t="s">
        <v>4</v>
      </c>
      <c r="BN7" s="5">
        <v>0</v>
      </c>
      <c r="BO7" s="5">
        <v>0</v>
      </c>
      <c r="BP7" s="5">
        <v>0</v>
      </c>
      <c r="BQ7" s="5">
        <f>BO7+BP7</f>
        <v>0</v>
      </c>
      <c r="BR7" s="9"/>
      <c r="BS7" s="1">
        <v>1</v>
      </c>
      <c r="BT7" s="2" t="s">
        <v>4</v>
      </c>
      <c r="BU7" s="5">
        <v>0</v>
      </c>
      <c r="BV7" s="5">
        <f>K7+R7+Y7+AF7+AM7+AT7+BA7+BH7+BO7</f>
        <v>4756000</v>
      </c>
      <c r="BW7" s="5">
        <f t="shared" ref="BW7:BW70" si="0">L7+S7+Z7+AG7+AN7+AU7+BB7+BI7+BP7</f>
        <v>0</v>
      </c>
      <c r="BX7" s="5">
        <f t="shared" ref="BX7:BX70" si="1">M7+T7+AA7+AH7+AO7+AV7+BC7+BJ7+BQ7</f>
        <v>4756000</v>
      </c>
      <c r="BY7" s="9"/>
    </row>
    <row r="8" spans="1:77" ht="16.5" hidden="1">
      <c r="A8" s="1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2">D8+E8</f>
        <v>0</v>
      </c>
      <c r="G8" s="9"/>
      <c r="H8" s="1">
        <v>2</v>
      </c>
      <c r="I8" s="2" t="s">
        <v>5</v>
      </c>
      <c r="J8" s="5">
        <v>0</v>
      </c>
      <c r="K8" s="5">
        <v>0</v>
      </c>
      <c r="L8" s="5">
        <v>0</v>
      </c>
      <c r="M8" s="5">
        <f t="shared" ref="M8:M68" si="3">K8+L8</f>
        <v>0</v>
      </c>
      <c r="N8" s="9"/>
      <c r="O8" s="1">
        <v>2</v>
      </c>
      <c r="P8" s="2" t="s">
        <v>5</v>
      </c>
      <c r="Q8" s="5">
        <v>0</v>
      </c>
      <c r="R8" s="5">
        <v>6000</v>
      </c>
      <c r="S8" s="5">
        <v>0</v>
      </c>
      <c r="T8" s="5">
        <f t="shared" ref="T8:T68" si="4">R8+S8</f>
        <v>6000</v>
      </c>
      <c r="U8" s="9"/>
      <c r="V8" s="1">
        <v>2</v>
      </c>
      <c r="W8" s="2" t="s">
        <v>5</v>
      </c>
      <c r="X8" s="5">
        <v>0</v>
      </c>
      <c r="Y8" s="5">
        <v>5000</v>
      </c>
      <c r="Z8" s="5">
        <v>0</v>
      </c>
      <c r="AA8" s="5">
        <f t="shared" ref="AA8:AA68" si="5">Y8+Z8</f>
        <v>5000</v>
      </c>
      <c r="AB8" s="9"/>
      <c r="AC8" s="1">
        <v>2</v>
      </c>
      <c r="AD8" s="2" t="s">
        <v>5</v>
      </c>
      <c r="AE8" s="5">
        <v>0</v>
      </c>
      <c r="AF8" s="5">
        <v>0</v>
      </c>
      <c r="AG8" s="5">
        <v>0</v>
      </c>
      <c r="AH8" s="5">
        <f t="shared" ref="AH8:AH68" si="6">AF8+AG8</f>
        <v>0</v>
      </c>
      <c r="AI8" s="9"/>
      <c r="AJ8" s="1">
        <v>2</v>
      </c>
      <c r="AK8" s="2" t="s">
        <v>5</v>
      </c>
      <c r="AL8" s="5">
        <v>0</v>
      </c>
      <c r="AM8" s="5">
        <v>0</v>
      </c>
      <c r="AN8" s="5">
        <v>0</v>
      </c>
      <c r="AO8" s="5">
        <f t="shared" ref="AO8:AO68" si="7">AM8+AN8</f>
        <v>0</v>
      </c>
      <c r="AP8" s="9"/>
      <c r="AQ8" s="1">
        <v>2</v>
      </c>
      <c r="AR8" s="2" t="s">
        <v>5</v>
      </c>
      <c r="AS8" s="5">
        <v>1000</v>
      </c>
      <c r="AT8" s="5">
        <v>2000000</v>
      </c>
      <c r="AU8" s="5">
        <v>0</v>
      </c>
      <c r="AV8" s="5">
        <f t="shared" ref="AV8:AV68" si="8">AT8+AU8</f>
        <v>2000000</v>
      </c>
      <c r="AW8" s="9"/>
      <c r="AX8" s="1">
        <v>2</v>
      </c>
      <c r="AY8" s="2" t="s">
        <v>5</v>
      </c>
      <c r="AZ8" s="5">
        <v>0</v>
      </c>
      <c r="BA8" s="5">
        <v>0</v>
      </c>
      <c r="BB8" s="5">
        <v>0</v>
      </c>
      <c r="BC8" s="5">
        <f t="shared" ref="BC8:BC68" si="9">BA8+BB8</f>
        <v>0</v>
      </c>
      <c r="BD8" s="9"/>
      <c r="BE8" s="1">
        <v>2</v>
      </c>
      <c r="BF8" s="2" t="s">
        <v>5</v>
      </c>
      <c r="BG8" s="5">
        <v>7</v>
      </c>
      <c r="BH8" s="5">
        <v>910000</v>
      </c>
      <c r="BI8" s="5">
        <v>0</v>
      </c>
      <c r="BJ8" s="5">
        <f t="shared" ref="BJ8:BJ68" si="10">BH8+BI8</f>
        <v>910000</v>
      </c>
      <c r="BK8" s="9"/>
      <c r="BL8" s="1">
        <v>2</v>
      </c>
      <c r="BM8" s="2" t="s">
        <v>5</v>
      </c>
      <c r="BN8" s="5">
        <v>0</v>
      </c>
      <c r="BO8" s="5">
        <v>0</v>
      </c>
      <c r="BP8" s="5">
        <v>0</v>
      </c>
      <c r="BQ8" s="5">
        <f t="shared" ref="BQ8:BQ68" si="11">BO8+BP8</f>
        <v>0</v>
      </c>
      <c r="BR8" s="9"/>
      <c r="BS8" s="1">
        <v>2</v>
      </c>
      <c r="BT8" s="2" t="s">
        <v>5</v>
      </c>
      <c r="BU8" s="5">
        <v>0</v>
      </c>
      <c r="BV8" s="5">
        <f t="shared" ref="BV8:BV71" si="12">K8+R8+Y8+AF8+AM8+AT8+BA8+BH8+BO8</f>
        <v>2921000</v>
      </c>
      <c r="BW8" s="5">
        <f t="shared" si="0"/>
        <v>0</v>
      </c>
      <c r="BX8" s="5">
        <f t="shared" si="1"/>
        <v>2921000</v>
      </c>
      <c r="BY8" s="9"/>
    </row>
    <row r="9" spans="1:77" ht="16.5" hidden="1">
      <c r="A9" s="1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2"/>
        <v>0</v>
      </c>
      <c r="G9" s="9"/>
      <c r="H9" s="1">
        <v>3</v>
      </c>
      <c r="I9" s="2" t="s">
        <v>6</v>
      </c>
      <c r="J9" s="5">
        <v>0</v>
      </c>
      <c r="K9" s="5">
        <v>0</v>
      </c>
      <c r="L9" s="5">
        <v>0</v>
      </c>
      <c r="M9" s="5">
        <f t="shared" si="3"/>
        <v>0</v>
      </c>
      <c r="N9" s="9"/>
      <c r="O9" s="1">
        <v>3</v>
      </c>
      <c r="P9" s="2" t="s">
        <v>6</v>
      </c>
      <c r="Q9" s="5">
        <v>0</v>
      </c>
      <c r="R9" s="5">
        <v>9000</v>
      </c>
      <c r="S9" s="5">
        <v>0</v>
      </c>
      <c r="T9" s="5">
        <f t="shared" si="4"/>
        <v>9000</v>
      </c>
      <c r="U9" s="9"/>
      <c r="V9" s="1">
        <v>3</v>
      </c>
      <c r="W9" s="2" t="s">
        <v>6</v>
      </c>
      <c r="X9" s="5">
        <v>0</v>
      </c>
      <c r="Y9" s="5">
        <v>5000</v>
      </c>
      <c r="Z9" s="5">
        <v>0</v>
      </c>
      <c r="AA9" s="5">
        <f t="shared" si="5"/>
        <v>5000</v>
      </c>
      <c r="AB9" s="9"/>
      <c r="AC9" s="1">
        <v>3</v>
      </c>
      <c r="AD9" s="2" t="s">
        <v>6</v>
      </c>
      <c r="AE9" s="5">
        <v>0</v>
      </c>
      <c r="AF9" s="5">
        <v>0</v>
      </c>
      <c r="AG9" s="5">
        <v>0</v>
      </c>
      <c r="AH9" s="5">
        <f t="shared" si="6"/>
        <v>0</v>
      </c>
      <c r="AI9" s="9"/>
      <c r="AJ9" s="1">
        <v>3</v>
      </c>
      <c r="AK9" s="2" t="s">
        <v>6</v>
      </c>
      <c r="AL9" s="5">
        <v>0</v>
      </c>
      <c r="AM9" s="5">
        <v>0</v>
      </c>
      <c r="AN9" s="5">
        <v>0</v>
      </c>
      <c r="AO9" s="5">
        <f t="shared" si="7"/>
        <v>0</v>
      </c>
      <c r="AP9" s="9"/>
      <c r="AQ9" s="1">
        <v>3</v>
      </c>
      <c r="AR9" s="2" t="s">
        <v>6</v>
      </c>
      <c r="AS9" s="5">
        <v>15000</v>
      </c>
      <c r="AT9" s="5">
        <v>30000000</v>
      </c>
      <c r="AU9" s="5">
        <v>0</v>
      </c>
      <c r="AV9" s="5">
        <f t="shared" si="8"/>
        <v>30000000</v>
      </c>
      <c r="AW9" s="9"/>
      <c r="AX9" s="1">
        <v>3</v>
      </c>
      <c r="AY9" s="2" t="s">
        <v>6</v>
      </c>
      <c r="AZ9" s="5">
        <v>0</v>
      </c>
      <c r="BA9" s="5">
        <v>0</v>
      </c>
      <c r="BB9" s="5">
        <v>0</v>
      </c>
      <c r="BC9" s="5">
        <f t="shared" si="9"/>
        <v>0</v>
      </c>
      <c r="BD9" s="9"/>
      <c r="BE9" s="1">
        <v>3</v>
      </c>
      <c r="BF9" s="2" t="s">
        <v>6</v>
      </c>
      <c r="BG9" s="5">
        <v>18</v>
      </c>
      <c r="BH9" s="5">
        <v>2340000</v>
      </c>
      <c r="BI9" s="5">
        <v>0</v>
      </c>
      <c r="BJ9" s="5">
        <f t="shared" si="10"/>
        <v>2340000</v>
      </c>
      <c r="BK9" s="9"/>
      <c r="BL9" s="1">
        <v>3</v>
      </c>
      <c r="BM9" s="2" t="s">
        <v>6</v>
      </c>
      <c r="BN9" s="5">
        <v>0</v>
      </c>
      <c r="BO9" s="5">
        <v>0</v>
      </c>
      <c r="BP9" s="5">
        <v>0</v>
      </c>
      <c r="BQ9" s="5">
        <f t="shared" si="11"/>
        <v>0</v>
      </c>
      <c r="BR9" s="9"/>
      <c r="BS9" s="1">
        <v>3</v>
      </c>
      <c r="BT9" s="2" t="s">
        <v>6</v>
      </c>
      <c r="BU9" s="5">
        <v>0</v>
      </c>
      <c r="BV9" s="5">
        <f t="shared" si="12"/>
        <v>32354000</v>
      </c>
      <c r="BW9" s="5">
        <f t="shared" si="0"/>
        <v>0</v>
      </c>
      <c r="BX9" s="5">
        <f t="shared" si="1"/>
        <v>32354000</v>
      </c>
      <c r="BY9" s="9"/>
    </row>
    <row r="10" spans="1:77" ht="16.5" hidden="1">
      <c r="A10" s="1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2"/>
        <v>0</v>
      </c>
      <c r="G10" s="9"/>
      <c r="H10" s="1">
        <v>4</v>
      </c>
      <c r="I10" s="2" t="s">
        <v>7</v>
      </c>
      <c r="J10" s="5">
        <v>0</v>
      </c>
      <c r="K10" s="5">
        <v>0</v>
      </c>
      <c r="L10" s="5">
        <v>0</v>
      </c>
      <c r="M10" s="5">
        <f t="shared" si="3"/>
        <v>0</v>
      </c>
      <c r="N10" s="9"/>
      <c r="O10" s="1">
        <v>4</v>
      </c>
      <c r="P10" s="2" t="s">
        <v>7</v>
      </c>
      <c r="Q10" s="5">
        <v>0</v>
      </c>
      <c r="R10" s="5">
        <v>6000</v>
      </c>
      <c r="S10" s="5">
        <v>0</v>
      </c>
      <c r="T10" s="5">
        <f t="shared" si="4"/>
        <v>6000</v>
      </c>
      <c r="U10" s="9"/>
      <c r="V10" s="1">
        <v>4</v>
      </c>
      <c r="W10" s="2" t="s">
        <v>7</v>
      </c>
      <c r="X10" s="5">
        <v>0</v>
      </c>
      <c r="Y10" s="5">
        <v>5000</v>
      </c>
      <c r="Z10" s="5">
        <v>0</v>
      </c>
      <c r="AA10" s="5">
        <f t="shared" si="5"/>
        <v>5000</v>
      </c>
      <c r="AB10" s="9"/>
      <c r="AC10" s="1">
        <v>4</v>
      </c>
      <c r="AD10" s="2" t="s">
        <v>7</v>
      </c>
      <c r="AE10" s="5">
        <v>0</v>
      </c>
      <c r="AF10" s="5">
        <v>0</v>
      </c>
      <c r="AG10" s="5">
        <v>0</v>
      </c>
      <c r="AH10" s="5">
        <f t="shared" si="6"/>
        <v>0</v>
      </c>
      <c r="AI10" s="9"/>
      <c r="AJ10" s="1">
        <v>4</v>
      </c>
      <c r="AK10" s="2" t="s">
        <v>7</v>
      </c>
      <c r="AL10" s="5">
        <v>0</v>
      </c>
      <c r="AM10" s="5">
        <v>0</v>
      </c>
      <c r="AN10" s="5">
        <v>0</v>
      </c>
      <c r="AO10" s="5">
        <f t="shared" si="7"/>
        <v>0</v>
      </c>
      <c r="AP10" s="9"/>
      <c r="AQ10" s="1">
        <v>4</v>
      </c>
      <c r="AR10" s="2" t="s">
        <v>7</v>
      </c>
      <c r="AS10" s="5">
        <v>3000</v>
      </c>
      <c r="AT10" s="5">
        <v>3000000</v>
      </c>
      <c r="AU10" s="5">
        <v>0</v>
      </c>
      <c r="AV10" s="5">
        <f t="shared" si="8"/>
        <v>3000000</v>
      </c>
      <c r="AW10" s="9"/>
      <c r="AX10" s="1">
        <v>4</v>
      </c>
      <c r="AY10" s="2" t="s">
        <v>7</v>
      </c>
      <c r="AZ10" s="5">
        <v>0</v>
      </c>
      <c r="BA10" s="5">
        <v>0</v>
      </c>
      <c r="BB10" s="5">
        <v>0</v>
      </c>
      <c r="BC10" s="5">
        <f t="shared" si="9"/>
        <v>0</v>
      </c>
      <c r="BD10" s="9"/>
      <c r="BE10" s="1">
        <v>4</v>
      </c>
      <c r="BF10" s="2" t="s">
        <v>7</v>
      </c>
      <c r="BG10" s="5">
        <v>14</v>
      </c>
      <c r="BH10" s="5">
        <v>1820000</v>
      </c>
      <c r="BI10" s="5">
        <v>0</v>
      </c>
      <c r="BJ10" s="5">
        <f t="shared" si="10"/>
        <v>1820000</v>
      </c>
      <c r="BK10" s="9"/>
      <c r="BL10" s="1">
        <v>4</v>
      </c>
      <c r="BM10" s="2" t="s">
        <v>7</v>
      </c>
      <c r="BN10" s="5">
        <v>0</v>
      </c>
      <c r="BO10" s="5">
        <v>0</v>
      </c>
      <c r="BP10" s="5">
        <v>0</v>
      </c>
      <c r="BQ10" s="5">
        <f t="shared" si="11"/>
        <v>0</v>
      </c>
      <c r="BR10" s="9"/>
      <c r="BS10" s="1">
        <v>4</v>
      </c>
      <c r="BT10" s="2" t="s">
        <v>7</v>
      </c>
      <c r="BU10" s="5">
        <v>0</v>
      </c>
      <c r="BV10" s="5">
        <f t="shared" si="12"/>
        <v>4831000</v>
      </c>
      <c r="BW10" s="5">
        <f t="shared" si="0"/>
        <v>0</v>
      </c>
      <c r="BX10" s="5">
        <f t="shared" si="1"/>
        <v>4831000</v>
      </c>
      <c r="BY10" s="9"/>
    </row>
    <row r="11" spans="1:77" ht="16.5" hidden="1">
      <c r="A11" s="1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2"/>
        <v>0</v>
      </c>
      <c r="G11" s="9"/>
      <c r="H11" s="1">
        <v>5</v>
      </c>
      <c r="I11" s="2" t="s">
        <v>8</v>
      </c>
      <c r="J11" s="5">
        <v>0</v>
      </c>
      <c r="K11" s="5">
        <v>0</v>
      </c>
      <c r="L11" s="5">
        <v>0</v>
      </c>
      <c r="M11" s="5">
        <f t="shared" si="3"/>
        <v>0</v>
      </c>
      <c r="N11" s="9"/>
      <c r="O11" s="1">
        <v>5</v>
      </c>
      <c r="P11" s="2" t="s">
        <v>8</v>
      </c>
      <c r="Q11" s="5">
        <v>0</v>
      </c>
      <c r="R11" s="5">
        <v>6000</v>
      </c>
      <c r="S11" s="5">
        <v>0</v>
      </c>
      <c r="T11" s="5">
        <f t="shared" si="4"/>
        <v>6000</v>
      </c>
      <c r="U11" s="9"/>
      <c r="V11" s="1">
        <v>5</v>
      </c>
      <c r="W11" s="2" t="s">
        <v>8</v>
      </c>
      <c r="X11" s="5">
        <v>0</v>
      </c>
      <c r="Y11" s="5">
        <v>5000</v>
      </c>
      <c r="Z11" s="5">
        <v>0</v>
      </c>
      <c r="AA11" s="5">
        <f t="shared" si="5"/>
        <v>5000</v>
      </c>
      <c r="AB11" s="9"/>
      <c r="AC11" s="1">
        <v>5</v>
      </c>
      <c r="AD11" s="2" t="s">
        <v>8</v>
      </c>
      <c r="AE11" s="5">
        <v>0</v>
      </c>
      <c r="AF11" s="5">
        <v>0</v>
      </c>
      <c r="AG11" s="5">
        <v>0</v>
      </c>
      <c r="AH11" s="5">
        <f t="shared" si="6"/>
        <v>0</v>
      </c>
      <c r="AI11" s="9"/>
      <c r="AJ11" s="1">
        <v>5</v>
      </c>
      <c r="AK11" s="2" t="s">
        <v>8</v>
      </c>
      <c r="AL11" s="5">
        <v>1</v>
      </c>
      <c r="AM11" s="5">
        <v>178000</v>
      </c>
      <c r="AN11" s="5">
        <v>0</v>
      </c>
      <c r="AO11" s="5">
        <f t="shared" si="7"/>
        <v>178000</v>
      </c>
      <c r="AP11" s="9"/>
      <c r="AQ11" s="1">
        <v>5</v>
      </c>
      <c r="AR11" s="2" t="s">
        <v>8</v>
      </c>
      <c r="AS11" s="5">
        <v>4000</v>
      </c>
      <c r="AT11" s="5">
        <v>1000000</v>
      </c>
      <c r="AU11" s="5">
        <v>0</v>
      </c>
      <c r="AV11" s="5">
        <f t="shared" si="8"/>
        <v>1000000</v>
      </c>
      <c r="AW11" s="9"/>
      <c r="AX11" s="1">
        <v>5</v>
      </c>
      <c r="AY11" s="2" t="s">
        <v>8</v>
      </c>
      <c r="AZ11" s="5">
        <v>0</v>
      </c>
      <c r="BA11" s="5">
        <v>0</v>
      </c>
      <c r="BB11" s="5">
        <v>0</v>
      </c>
      <c r="BC11" s="5">
        <f t="shared" si="9"/>
        <v>0</v>
      </c>
      <c r="BD11" s="9"/>
      <c r="BE11" s="1">
        <v>5</v>
      </c>
      <c r="BF11" s="2" t="s">
        <v>8</v>
      </c>
      <c r="BG11" s="5">
        <v>17</v>
      </c>
      <c r="BH11" s="5">
        <v>2210000</v>
      </c>
      <c r="BI11" s="5">
        <v>0</v>
      </c>
      <c r="BJ11" s="5">
        <f t="shared" si="10"/>
        <v>2210000</v>
      </c>
      <c r="BK11" s="9"/>
      <c r="BL11" s="1">
        <v>5</v>
      </c>
      <c r="BM11" s="2" t="s">
        <v>8</v>
      </c>
      <c r="BN11" s="5">
        <v>0</v>
      </c>
      <c r="BO11" s="5">
        <v>0</v>
      </c>
      <c r="BP11" s="5">
        <v>0</v>
      </c>
      <c r="BQ11" s="5">
        <f t="shared" si="11"/>
        <v>0</v>
      </c>
      <c r="BR11" s="9"/>
      <c r="BS11" s="1">
        <v>5</v>
      </c>
      <c r="BT11" s="2" t="s">
        <v>8</v>
      </c>
      <c r="BU11" s="5">
        <v>0</v>
      </c>
      <c r="BV11" s="5">
        <f t="shared" si="12"/>
        <v>3399000</v>
      </c>
      <c r="BW11" s="5">
        <f t="shared" si="0"/>
        <v>0</v>
      </c>
      <c r="BX11" s="5">
        <f t="shared" si="1"/>
        <v>3399000</v>
      </c>
      <c r="BY11" s="9"/>
    </row>
    <row r="12" spans="1:77" ht="16.5" hidden="1">
      <c r="A12" s="1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2"/>
        <v>0</v>
      </c>
      <c r="G12" s="9"/>
      <c r="H12" s="1">
        <v>6</v>
      </c>
      <c r="I12" s="2" t="s">
        <v>9</v>
      </c>
      <c r="J12" s="5">
        <v>0</v>
      </c>
      <c r="K12" s="5">
        <v>0</v>
      </c>
      <c r="L12" s="5">
        <v>0</v>
      </c>
      <c r="M12" s="5">
        <f t="shared" si="3"/>
        <v>0</v>
      </c>
      <c r="N12" s="9"/>
      <c r="O12" s="1">
        <v>6</v>
      </c>
      <c r="P12" s="2" t="s">
        <v>9</v>
      </c>
      <c r="Q12" s="5">
        <v>0</v>
      </c>
      <c r="R12" s="5">
        <v>6000</v>
      </c>
      <c r="S12" s="5">
        <v>0</v>
      </c>
      <c r="T12" s="5">
        <f t="shared" si="4"/>
        <v>6000</v>
      </c>
      <c r="U12" s="9"/>
      <c r="V12" s="1">
        <v>6</v>
      </c>
      <c r="W12" s="2" t="s">
        <v>9</v>
      </c>
      <c r="X12" s="5">
        <v>0</v>
      </c>
      <c r="Y12" s="5">
        <v>5000</v>
      </c>
      <c r="Z12" s="5">
        <v>0</v>
      </c>
      <c r="AA12" s="5">
        <f t="shared" si="5"/>
        <v>5000</v>
      </c>
      <c r="AB12" s="9"/>
      <c r="AC12" s="1">
        <v>6</v>
      </c>
      <c r="AD12" s="2" t="s">
        <v>9</v>
      </c>
      <c r="AE12" s="5">
        <v>0</v>
      </c>
      <c r="AF12" s="5">
        <v>0</v>
      </c>
      <c r="AG12" s="5">
        <v>0</v>
      </c>
      <c r="AH12" s="5">
        <f t="shared" si="6"/>
        <v>0</v>
      </c>
      <c r="AI12" s="9"/>
      <c r="AJ12" s="1">
        <v>6</v>
      </c>
      <c r="AK12" s="2" t="s">
        <v>9</v>
      </c>
      <c r="AL12" s="5">
        <v>1</v>
      </c>
      <c r="AM12" s="5">
        <v>55000</v>
      </c>
      <c r="AN12" s="5">
        <v>0</v>
      </c>
      <c r="AO12" s="5">
        <f t="shared" si="7"/>
        <v>55000</v>
      </c>
      <c r="AP12" s="9"/>
      <c r="AQ12" s="1">
        <v>6</v>
      </c>
      <c r="AR12" s="2" t="s">
        <v>9</v>
      </c>
      <c r="AS12" s="5">
        <v>7000</v>
      </c>
      <c r="AT12" s="5">
        <v>7000000</v>
      </c>
      <c r="AU12" s="5">
        <v>0</v>
      </c>
      <c r="AV12" s="5">
        <f t="shared" si="8"/>
        <v>7000000</v>
      </c>
      <c r="AW12" s="9"/>
      <c r="AX12" s="1">
        <v>6</v>
      </c>
      <c r="AY12" s="2" t="s">
        <v>9</v>
      </c>
      <c r="AZ12" s="5">
        <v>0</v>
      </c>
      <c r="BA12" s="5">
        <v>0</v>
      </c>
      <c r="BB12" s="5">
        <v>0</v>
      </c>
      <c r="BC12" s="5">
        <f t="shared" si="9"/>
        <v>0</v>
      </c>
      <c r="BD12" s="9"/>
      <c r="BE12" s="1">
        <v>6</v>
      </c>
      <c r="BF12" s="2" t="s">
        <v>9</v>
      </c>
      <c r="BG12" s="5">
        <v>21</v>
      </c>
      <c r="BH12" s="5">
        <v>2730000</v>
      </c>
      <c r="BI12" s="5">
        <v>0</v>
      </c>
      <c r="BJ12" s="5">
        <f t="shared" si="10"/>
        <v>2730000</v>
      </c>
      <c r="BK12" s="9"/>
      <c r="BL12" s="1">
        <v>6</v>
      </c>
      <c r="BM12" s="2" t="s">
        <v>9</v>
      </c>
      <c r="BN12" s="5">
        <v>0</v>
      </c>
      <c r="BO12" s="5">
        <v>0</v>
      </c>
      <c r="BP12" s="5">
        <v>0</v>
      </c>
      <c r="BQ12" s="5">
        <f t="shared" si="11"/>
        <v>0</v>
      </c>
      <c r="BR12" s="9"/>
      <c r="BS12" s="1">
        <v>6</v>
      </c>
      <c r="BT12" s="2" t="s">
        <v>9</v>
      </c>
      <c r="BU12" s="5">
        <v>0</v>
      </c>
      <c r="BV12" s="5">
        <f t="shared" si="12"/>
        <v>9796000</v>
      </c>
      <c r="BW12" s="5">
        <f t="shared" si="0"/>
        <v>0</v>
      </c>
      <c r="BX12" s="5">
        <f t="shared" si="1"/>
        <v>9796000</v>
      </c>
      <c r="BY12" s="9"/>
    </row>
    <row r="13" spans="1:77" ht="16.5" hidden="1">
      <c r="A13" s="1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2"/>
        <v>0</v>
      </c>
      <c r="G13" s="9"/>
      <c r="H13" s="1">
        <v>7</v>
      </c>
      <c r="I13" s="2" t="s">
        <v>10</v>
      </c>
      <c r="J13" s="5">
        <v>0</v>
      </c>
      <c r="K13" s="5">
        <v>0</v>
      </c>
      <c r="L13" s="5">
        <v>0</v>
      </c>
      <c r="M13" s="5">
        <f t="shared" si="3"/>
        <v>0</v>
      </c>
      <c r="N13" s="9"/>
      <c r="O13" s="1">
        <v>7</v>
      </c>
      <c r="P13" s="2" t="s">
        <v>10</v>
      </c>
      <c r="Q13" s="5">
        <v>0</v>
      </c>
      <c r="R13" s="5">
        <v>6000</v>
      </c>
      <c r="S13" s="5">
        <v>0</v>
      </c>
      <c r="T13" s="5">
        <f t="shared" si="4"/>
        <v>6000</v>
      </c>
      <c r="U13" s="9"/>
      <c r="V13" s="1">
        <v>7</v>
      </c>
      <c r="W13" s="2" t="s">
        <v>10</v>
      </c>
      <c r="X13" s="5">
        <v>0</v>
      </c>
      <c r="Y13" s="5">
        <v>5000</v>
      </c>
      <c r="Z13" s="5">
        <v>0</v>
      </c>
      <c r="AA13" s="5">
        <f t="shared" si="5"/>
        <v>5000</v>
      </c>
      <c r="AB13" s="9"/>
      <c r="AC13" s="1">
        <v>7</v>
      </c>
      <c r="AD13" s="2" t="s">
        <v>10</v>
      </c>
      <c r="AE13" s="5">
        <v>0</v>
      </c>
      <c r="AF13" s="5">
        <v>0</v>
      </c>
      <c r="AG13" s="5">
        <v>0</v>
      </c>
      <c r="AH13" s="5">
        <f t="shared" si="6"/>
        <v>0</v>
      </c>
      <c r="AI13" s="9"/>
      <c r="AJ13" s="1">
        <v>7</v>
      </c>
      <c r="AK13" s="2" t="s">
        <v>10</v>
      </c>
      <c r="AL13" s="5">
        <v>0</v>
      </c>
      <c r="AM13" s="5">
        <v>0</v>
      </c>
      <c r="AN13" s="5">
        <v>0</v>
      </c>
      <c r="AO13" s="5">
        <f t="shared" si="7"/>
        <v>0</v>
      </c>
      <c r="AP13" s="9"/>
      <c r="AQ13" s="1">
        <v>7</v>
      </c>
      <c r="AR13" s="2" t="s">
        <v>10</v>
      </c>
      <c r="AS13" s="5">
        <v>4000</v>
      </c>
      <c r="AT13" s="5">
        <v>5000000</v>
      </c>
      <c r="AU13" s="5">
        <v>0</v>
      </c>
      <c r="AV13" s="5">
        <f t="shared" si="8"/>
        <v>5000000</v>
      </c>
      <c r="AW13" s="9"/>
      <c r="AX13" s="1">
        <v>7</v>
      </c>
      <c r="AY13" s="2" t="s">
        <v>10</v>
      </c>
      <c r="AZ13" s="5">
        <v>0</v>
      </c>
      <c r="BA13" s="5">
        <v>0</v>
      </c>
      <c r="BB13" s="5">
        <v>0</v>
      </c>
      <c r="BC13" s="5">
        <f t="shared" si="9"/>
        <v>0</v>
      </c>
      <c r="BD13" s="9"/>
      <c r="BE13" s="1">
        <v>7</v>
      </c>
      <c r="BF13" s="2" t="s">
        <v>10</v>
      </c>
      <c r="BG13" s="5">
        <v>10</v>
      </c>
      <c r="BH13" s="5">
        <v>1300000</v>
      </c>
      <c r="BI13" s="5">
        <v>0</v>
      </c>
      <c r="BJ13" s="5">
        <f t="shared" si="10"/>
        <v>1300000</v>
      </c>
      <c r="BK13" s="9"/>
      <c r="BL13" s="1">
        <v>7</v>
      </c>
      <c r="BM13" s="2" t="s">
        <v>10</v>
      </c>
      <c r="BN13" s="5">
        <v>0</v>
      </c>
      <c r="BO13" s="5">
        <v>0</v>
      </c>
      <c r="BP13" s="5">
        <v>0</v>
      </c>
      <c r="BQ13" s="5">
        <f t="shared" si="11"/>
        <v>0</v>
      </c>
      <c r="BR13" s="9"/>
      <c r="BS13" s="1">
        <v>7</v>
      </c>
      <c r="BT13" s="2" t="s">
        <v>10</v>
      </c>
      <c r="BU13" s="5">
        <v>0</v>
      </c>
      <c r="BV13" s="5">
        <f t="shared" si="12"/>
        <v>6311000</v>
      </c>
      <c r="BW13" s="5">
        <f t="shared" si="0"/>
        <v>0</v>
      </c>
      <c r="BX13" s="5">
        <f t="shared" si="1"/>
        <v>6311000</v>
      </c>
      <c r="BY13" s="9"/>
    </row>
    <row r="14" spans="1:77" ht="16.5" hidden="1">
      <c r="A14" s="1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2"/>
        <v>0</v>
      </c>
      <c r="G14" s="9"/>
      <c r="H14" s="1">
        <v>8</v>
      </c>
      <c r="I14" s="2" t="s">
        <v>11</v>
      </c>
      <c r="J14" s="5">
        <v>0</v>
      </c>
      <c r="K14" s="5">
        <v>0</v>
      </c>
      <c r="L14" s="5">
        <v>0</v>
      </c>
      <c r="M14" s="5">
        <f t="shared" si="3"/>
        <v>0</v>
      </c>
      <c r="N14" s="9"/>
      <c r="O14" s="1">
        <v>8</v>
      </c>
      <c r="P14" s="2" t="s">
        <v>11</v>
      </c>
      <c r="Q14" s="5">
        <v>0</v>
      </c>
      <c r="R14" s="5">
        <v>6000</v>
      </c>
      <c r="S14" s="5">
        <v>0</v>
      </c>
      <c r="T14" s="5">
        <f t="shared" si="4"/>
        <v>6000</v>
      </c>
      <c r="U14" s="9"/>
      <c r="V14" s="1">
        <v>8</v>
      </c>
      <c r="W14" s="2" t="s">
        <v>11</v>
      </c>
      <c r="X14" s="5">
        <v>0</v>
      </c>
      <c r="Y14" s="5">
        <v>5000</v>
      </c>
      <c r="Z14" s="5">
        <v>0</v>
      </c>
      <c r="AA14" s="5">
        <f t="shared" si="5"/>
        <v>5000</v>
      </c>
      <c r="AB14" s="9"/>
      <c r="AC14" s="1">
        <v>8</v>
      </c>
      <c r="AD14" s="2" t="s">
        <v>11</v>
      </c>
      <c r="AE14" s="5">
        <v>0</v>
      </c>
      <c r="AF14" s="5">
        <v>0</v>
      </c>
      <c r="AG14" s="5">
        <v>0</v>
      </c>
      <c r="AH14" s="5">
        <f t="shared" si="6"/>
        <v>0</v>
      </c>
      <c r="AI14" s="9"/>
      <c r="AJ14" s="1">
        <v>8</v>
      </c>
      <c r="AK14" s="2" t="s">
        <v>11</v>
      </c>
      <c r="AL14" s="5">
        <v>0</v>
      </c>
      <c r="AM14" s="5">
        <v>0</v>
      </c>
      <c r="AN14" s="5">
        <v>0</v>
      </c>
      <c r="AO14" s="5">
        <f t="shared" si="7"/>
        <v>0</v>
      </c>
      <c r="AP14" s="9"/>
      <c r="AQ14" s="1">
        <v>8</v>
      </c>
      <c r="AR14" s="2" t="s">
        <v>11</v>
      </c>
      <c r="AS14" s="5">
        <v>3000</v>
      </c>
      <c r="AT14" s="5">
        <v>3000000</v>
      </c>
      <c r="AU14" s="5">
        <v>0</v>
      </c>
      <c r="AV14" s="5">
        <f t="shared" si="8"/>
        <v>3000000</v>
      </c>
      <c r="AW14" s="9"/>
      <c r="AX14" s="1">
        <v>8</v>
      </c>
      <c r="AY14" s="2" t="s">
        <v>11</v>
      </c>
      <c r="AZ14" s="5">
        <v>0</v>
      </c>
      <c r="BA14" s="5">
        <v>0</v>
      </c>
      <c r="BB14" s="5">
        <v>0</v>
      </c>
      <c r="BC14" s="5">
        <f t="shared" si="9"/>
        <v>0</v>
      </c>
      <c r="BD14" s="9"/>
      <c r="BE14" s="1">
        <v>8</v>
      </c>
      <c r="BF14" s="2" t="s">
        <v>11</v>
      </c>
      <c r="BG14" s="5">
        <v>11</v>
      </c>
      <c r="BH14" s="5">
        <v>1430000</v>
      </c>
      <c r="BI14" s="5">
        <v>0</v>
      </c>
      <c r="BJ14" s="5">
        <f t="shared" si="10"/>
        <v>1430000</v>
      </c>
      <c r="BK14" s="9"/>
      <c r="BL14" s="1">
        <v>8</v>
      </c>
      <c r="BM14" s="2" t="s">
        <v>11</v>
      </c>
      <c r="BN14" s="5">
        <v>0</v>
      </c>
      <c r="BO14" s="5">
        <v>0</v>
      </c>
      <c r="BP14" s="5">
        <v>0</v>
      </c>
      <c r="BQ14" s="5">
        <f t="shared" si="11"/>
        <v>0</v>
      </c>
      <c r="BR14" s="9"/>
      <c r="BS14" s="1">
        <v>8</v>
      </c>
      <c r="BT14" s="2" t="s">
        <v>11</v>
      </c>
      <c r="BU14" s="5">
        <v>0</v>
      </c>
      <c r="BV14" s="5">
        <f t="shared" si="12"/>
        <v>4441000</v>
      </c>
      <c r="BW14" s="5">
        <f t="shared" si="0"/>
        <v>0</v>
      </c>
      <c r="BX14" s="5">
        <f t="shared" si="1"/>
        <v>4441000</v>
      </c>
      <c r="BY14" s="9"/>
    </row>
    <row r="15" spans="1:77" ht="16.5" hidden="1">
      <c r="A15" s="1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2"/>
        <v>0</v>
      </c>
      <c r="G15" s="9"/>
      <c r="H15" s="1">
        <v>9</v>
      </c>
      <c r="I15" s="2" t="s">
        <v>12</v>
      </c>
      <c r="J15" s="5">
        <v>0</v>
      </c>
      <c r="K15" s="5">
        <v>0</v>
      </c>
      <c r="L15" s="5">
        <v>0</v>
      </c>
      <c r="M15" s="5">
        <f t="shared" si="3"/>
        <v>0</v>
      </c>
      <c r="N15" s="9"/>
      <c r="O15" s="1">
        <v>9</v>
      </c>
      <c r="P15" s="2" t="s">
        <v>12</v>
      </c>
      <c r="Q15" s="5">
        <v>0</v>
      </c>
      <c r="R15" s="5">
        <v>6000</v>
      </c>
      <c r="S15" s="5">
        <v>0</v>
      </c>
      <c r="T15" s="5">
        <f t="shared" si="4"/>
        <v>6000</v>
      </c>
      <c r="U15" s="9"/>
      <c r="V15" s="1">
        <v>9</v>
      </c>
      <c r="W15" s="2" t="s">
        <v>12</v>
      </c>
      <c r="X15" s="5">
        <v>0</v>
      </c>
      <c r="Y15" s="5">
        <v>5000</v>
      </c>
      <c r="Z15" s="5">
        <v>0</v>
      </c>
      <c r="AA15" s="5">
        <f t="shared" si="5"/>
        <v>5000</v>
      </c>
      <c r="AB15" s="9"/>
      <c r="AC15" s="1">
        <v>9</v>
      </c>
      <c r="AD15" s="2" t="s">
        <v>12</v>
      </c>
      <c r="AE15" s="5">
        <v>0</v>
      </c>
      <c r="AF15" s="5">
        <v>0</v>
      </c>
      <c r="AG15" s="5">
        <v>0</v>
      </c>
      <c r="AH15" s="5">
        <f t="shared" si="6"/>
        <v>0</v>
      </c>
      <c r="AI15" s="9"/>
      <c r="AJ15" s="1">
        <v>9</v>
      </c>
      <c r="AK15" s="2" t="s">
        <v>12</v>
      </c>
      <c r="AL15" s="5">
        <v>0</v>
      </c>
      <c r="AM15" s="5">
        <v>0</v>
      </c>
      <c r="AN15" s="5">
        <v>0</v>
      </c>
      <c r="AO15" s="5">
        <f t="shared" si="7"/>
        <v>0</v>
      </c>
      <c r="AP15" s="9"/>
      <c r="AQ15" s="1">
        <v>9</v>
      </c>
      <c r="AR15" s="2" t="s">
        <v>12</v>
      </c>
      <c r="AS15" s="5">
        <v>5000</v>
      </c>
      <c r="AT15" s="5">
        <v>3000000</v>
      </c>
      <c r="AU15" s="5">
        <v>0</v>
      </c>
      <c r="AV15" s="5">
        <f t="shared" si="8"/>
        <v>3000000</v>
      </c>
      <c r="AW15" s="9"/>
      <c r="AX15" s="1">
        <v>9</v>
      </c>
      <c r="AY15" s="2" t="s">
        <v>12</v>
      </c>
      <c r="AZ15" s="5">
        <v>0</v>
      </c>
      <c r="BA15" s="5">
        <v>0</v>
      </c>
      <c r="BB15" s="5">
        <v>0</v>
      </c>
      <c r="BC15" s="5">
        <f t="shared" si="9"/>
        <v>0</v>
      </c>
      <c r="BD15" s="9"/>
      <c r="BE15" s="1">
        <v>9</v>
      </c>
      <c r="BF15" s="2" t="s">
        <v>12</v>
      </c>
      <c r="BG15" s="5">
        <v>20</v>
      </c>
      <c r="BH15" s="5">
        <v>2600000</v>
      </c>
      <c r="BI15" s="5">
        <v>0</v>
      </c>
      <c r="BJ15" s="5">
        <f t="shared" si="10"/>
        <v>2600000</v>
      </c>
      <c r="BK15" s="9"/>
      <c r="BL15" s="1">
        <v>9</v>
      </c>
      <c r="BM15" s="2" t="s">
        <v>12</v>
      </c>
      <c r="BN15" s="5">
        <v>0</v>
      </c>
      <c r="BO15" s="5">
        <v>0</v>
      </c>
      <c r="BP15" s="5">
        <v>0</v>
      </c>
      <c r="BQ15" s="5">
        <f t="shared" si="11"/>
        <v>0</v>
      </c>
      <c r="BR15" s="9"/>
      <c r="BS15" s="1">
        <v>9</v>
      </c>
      <c r="BT15" s="2" t="s">
        <v>12</v>
      </c>
      <c r="BU15" s="5">
        <v>0</v>
      </c>
      <c r="BV15" s="5">
        <f t="shared" si="12"/>
        <v>5611000</v>
      </c>
      <c r="BW15" s="5">
        <f t="shared" si="0"/>
        <v>0</v>
      </c>
      <c r="BX15" s="5">
        <f t="shared" si="1"/>
        <v>5611000</v>
      </c>
      <c r="BY15" s="9"/>
    </row>
    <row r="16" spans="1:77" ht="16.5" hidden="1">
      <c r="A16" s="1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2"/>
        <v>0</v>
      </c>
      <c r="G16" s="9"/>
      <c r="H16" s="1">
        <v>10</v>
      </c>
      <c r="I16" s="2" t="s">
        <v>13</v>
      </c>
      <c r="J16" s="5">
        <v>0</v>
      </c>
      <c r="K16" s="5">
        <v>0</v>
      </c>
      <c r="L16" s="5">
        <v>0</v>
      </c>
      <c r="M16" s="5">
        <f t="shared" si="3"/>
        <v>0</v>
      </c>
      <c r="N16" s="9"/>
      <c r="O16" s="1">
        <v>10</v>
      </c>
      <c r="P16" s="2" t="s">
        <v>13</v>
      </c>
      <c r="Q16" s="5">
        <v>0</v>
      </c>
      <c r="R16" s="5">
        <v>6000</v>
      </c>
      <c r="S16" s="5">
        <v>0</v>
      </c>
      <c r="T16" s="5">
        <f t="shared" si="4"/>
        <v>6000</v>
      </c>
      <c r="U16" s="9"/>
      <c r="V16" s="1">
        <v>10</v>
      </c>
      <c r="W16" s="2" t="s">
        <v>13</v>
      </c>
      <c r="X16" s="5">
        <v>0</v>
      </c>
      <c r="Y16" s="5">
        <v>5000</v>
      </c>
      <c r="Z16" s="5">
        <v>0</v>
      </c>
      <c r="AA16" s="5">
        <f t="shared" si="5"/>
        <v>5000</v>
      </c>
      <c r="AB16" s="9"/>
      <c r="AC16" s="1">
        <v>10</v>
      </c>
      <c r="AD16" s="2" t="s">
        <v>13</v>
      </c>
      <c r="AE16" s="5">
        <v>0</v>
      </c>
      <c r="AF16" s="5">
        <v>0</v>
      </c>
      <c r="AG16" s="5">
        <v>0</v>
      </c>
      <c r="AH16" s="5">
        <f t="shared" si="6"/>
        <v>0</v>
      </c>
      <c r="AI16" s="9"/>
      <c r="AJ16" s="1">
        <v>10</v>
      </c>
      <c r="AK16" s="2" t="s">
        <v>13</v>
      </c>
      <c r="AL16" s="5">
        <v>1</v>
      </c>
      <c r="AM16" s="5">
        <v>460000</v>
      </c>
      <c r="AN16" s="5">
        <v>0</v>
      </c>
      <c r="AO16" s="5">
        <f t="shared" si="7"/>
        <v>460000</v>
      </c>
      <c r="AP16" s="9"/>
      <c r="AQ16" s="1">
        <v>10</v>
      </c>
      <c r="AR16" s="2" t="s">
        <v>13</v>
      </c>
      <c r="AS16" s="5">
        <v>10000</v>
      </c>
      <c r="AT16" s="5">
        <v>8000000</v>
      </c>
      <c r="AU16" s="5">
        <v>0</v>
      </c>
      <c r="AV16" s="5">
        <f t="shared" si="8"/>
        <v>8000000</v>
      </c>
      <c r="AW16" s="9"/>
      <c r="AX16" s="1">
        <v>10</v>
      </c>
      <c r="AY16" s="2" t="s">
        <v>13</v>
      </c>
      <c r="AZ16" s="5">
        <v>0</v>
      </c>
      <c r="BA16" s="5">
        <v>0</v>
      </c>
      <c r="BB16" s="5">
        <v>0</v>
      </c>
      <c r="BC16" s="5">
        <f t="shared" si="9"/>
        <v>0</v>
      </c>
      <c r="BD16" s="9"/>
      <c r="BE16" s="1">
        <v>10</v>
      </c>
      <c r="BF16" s="2" t="s">
        <v>13</v>
      </c>
      <c r="BG16" s="5">
        <v>16</v>
      </c>
      <c r="BH16" s="5">
        <v>2080000</v>
      </c>
      <c r="BI16" s="5">
        <v>0</v>
      </c>
      <c r="BJ16" s="5">
        <f t="shared" si="10"/>
        <v>2080000</v>
      </c>
      <c r="BK16" s="9"/>
      <c r="BL16" s="1">
        <v>10</v>
      </c>
      <c r="BM16" s="2" t="s">
        <v>13</v>
      </c>
      <c r="BN16" s="5">
        <v>0</v>
      </c>
      <c r="BO16" s="5">
        <v>0</v>
      </c>
      <c r="BP16" s="5">
        <v>0</v>
      </c>
      <c r="BQ16" s="5">
        <f t="shared" si="11"/>
        <v>0</v>
      </c>
      <c r="BR16" s="9"/>
      <c r="BS16" s="1">
        <v>10</v>
      </c>
      <c r="BT16" s="2" t="s">
        <v>13</v>
      </c>
      <c r="BU16" s="5">
        <v>0</v>
      </c>
      <c r="BV16" s="5">
        <f t="shared" si="12"/>
        <v>10551000</v>
      </c>
      <c r="BW16" s="5">
        <f t="shared" si="0"/>
        <v>0</v>
      </c>
      <c r="BX16" s="5">
        <f t="shared" si="1"/>
        <v>10551000</v>
      </c>
      <c r="BY16" s="9"/>
    </row>
    <row r="17" spans="1:77" ht="16.5" hidden="1">
      <c r="A17" s="1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2"/>
        <v>0</v>
      </c>
      <c r="G17" s="9"/>
      <c r="H17" s="1">
        <v>11</v>
      </c>
      <c r="I17" s="2" t="s">
        <v>14</v>
      </c>
      <c r="J17" s="5">
        <v>0</v>
      </c>
      <c r="K17" s="5">
        <v>0</v>
      </c>
      <c r="L17" s="5">
        <v>0</v>
      </c>
      <c r="M17" s="5">
        <f t="shared" si="3"/>
        <v>0</v>
      </c>
      <c r="N17" s="9"/>
      <c r="O17" s="1">
        <v>11</v>
      </c>
      <c r="P17" s="2" t="s">
        <v>14</v>
      </c>
      <c r="Q17" s="5">
        <v>0</v>
      </c>
      <c r="R17" s="5">
        <v>10000</v>
      </c>
      <c r="S17" s="5">
        <v>0</v>
      </c>
      <c r="T17" s="5">
        <f t="shared" si="4"/>
        <v>10000</v>
      </c>
      <c r="U17" s="9"/>
      <c r="V17" s="1">
        <v>11</v>
      </c>
      <c r="W17" s="2" t="s">
        <v>14</v>
      </c>
      <c r="X17" s="5">
        <v>0</v>
      </c>
      <c r="Y17" s="5">
        <v>5000</v>
      </c>
      <c r="Z17" s="5">
        <v>0</v>
      </c>
      <c r="AA17" s="5">
        <f t="shared" si="5"/>
        <v>5000</v>
      </c>
      <c r="AB17" s="9"/>
      <c r="AC17" s="1">
        <v>11</v>
      </c>
      <c r="AD17" s="2" t="s">
        <v>14</v>
      </c>
      <c r="AE17" s="5">
        <v>0</v>
      </c>
      <c r="AF17" s="5">
        <v>0</v>
      </c>
      <c r="AG17" s="5">
        <v>0</v>
      </c>
      <c r="AH17" s="5">
        <f t="shared" si="6"/>
        <v>0</v>
      </c>
      <c r="AI17" s="9"/>
      <c r="AJ17" s="1">
        <v>11</v>
      </c>
      <c r="AK17" s="2" t="s">
        <v>14</v>
      </c>
      <c r="AL17" s="5">
        <v>0</v>
      </c>
      <c r="AM17" s="5">
        <v>0</v>
      </c>
      <c r="AN17" s="5">
        <v>0</v>
      </c>
      <c r="AO17" s="5">
        <f t="shared" si="7"/>
        <v>0</v>
      </c>
      <c r="AP17" s="9"/>
      <c r="AQ17" s="1">
        <v>11</v>
      </c>
      <c r="AR17" s="2" t="s">
        <v>14</v>
      </c>
      <c r="AS17" s="5">
        <v>60000</v>
      </c>
      <c r="AT17" s="5">
        <v>217675900</v>
      </c>
      <c r="AU17" s="5">
        <v>0</v>
      </c>
      <c r="AV17" s="5">
        <f t="shared" si="8"/>
        <v>217675900</v>
      </c>
      <c r="AW17" s="9"/>
      <c r="AX17" s="1">
        <v>11</v>
      </c>
      <c r="AY17" s="2" t="s">
        <v>14</v>
      </c>
      <c r="AZ17" s="5">
        <v>0</v>
      </c>
      <c r="BA17" s="5">
        <v>0</v>
      </c>
      <c r="BB17" s="5">
        <v>0</v>
      </c>
      <c r="BC17" s="5">
        <f t="shared" si="9"/>
        <v>0</v>
      </c>
      <c r="BD17" s="9"/>
      <c r="BE17" s="1">
        <v>11</v>
      </c>
      <c r="BF17" s="2" t="s">
        <v>14</v>
      </c>
      <c r="BG17" s="5">
        <v>21</v>
      </c>
      <c r="BH17" s="5">
        <v>2730000</v>
      </c>
      <c r="BI17" s="5">
        <v>0</v>
      </c>
      <c r="BJ17" s="5">
        <f t="shared" si="10"/>
        <v>2730000</v>
      </c>
      <c r="BK17" s="9"/>
      <c r="BL17" s="1">
        <v>11</v>
      </c>
      <c r="BM17" s="2" t="s">
        <v>14</v>
      </c>
      <c r="BN17" s="5">
        <v>0</v>
      </c>
      <c r="BO17" s="5">
        <v>0</v>
      </c>
      <c r="BP17" s="5">
        <v>0</v>
      </c>
      <c r="BQ17" s="5">
        <f t="shared" si="11"/>
        <v>0</v>
      </c>
      <c r="BR17" s="9"/>
      <c r="BS17" s="1">
        <v>11</v>
      </c>
      <c r="BT17" s="2" t="s">
        <v>14</v>
      </c>
      <c r="BU17" s="5">
        <v>0</v>
      </c>
      <c r="BV17" s="5">
        <f t="shared" si="12"/>
        <v>220420900</v>
      </c>
      <c r="BW17" s="5">
        <f t="shared" si="0"/>
        <v>0</v>
      </c>
      <c r="BX17" s="5">
        <f t="shared" si="1"/>
        <v>220420900</v>
      </c>
      <c r="BY17" s="9"/>
    </row>
    <row r="18" spans="1:77" ht="16.5" hidden="1">
      <c r="A18" s="1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2"/>
        <v>0</v>
      </c>
      <c r="G18" s="9"/>
      <c r="H18" s="1">
        <v>12</v>
      </c>
      <c r="I18" s="2" t="s">
        <v>15</v>
      </c>
      <c r="J18" s="5">
        <v>0</v>
      </c>
      <c r="K18" s="5">
        <v>0</v>
      </c>
      <c r="L18" s="5">
        <v>0</v>
      </c>
      <c r="M18" s="5">
        <f t="shared" si="3"/>
        <v>0</v>
      </c>
      <c r="N18" s="9"/>
      <c r="O18" s="1">
        <v>12</v>
      </c>
      <c r="P18" s="2" t="s">
        <v>15</v>
      </c>
      <c r="Q18" s="5">
        <v>0</v>
      </c>
      <c r="R18" s="5">
        <v>6000</v>
      </c>
      <c r="S18" s="5">
        <v>0</v>
      </c>
      <c r="T18" s="5">
        <f t="shared" si="4"/>
        <v>6000</v>
      </c>
      <c r="U18" s="9"/>
      <c r="V18" s="1">
        <v>12</v>
      </c>
      <c r="W18" s="2" t="s">
        <v>15</v>
      </c>
      <c r="X18" s="5">
        <v>0</v>
      </c>
      <c r="Y18" s="5">
        <v>5000</v>
      </c>
      <c r="Z18" s="5">
        <v>0</v>
      </c>
      <c r="AA18" s="5">
        <f t="shared" si="5"/>
        <v>5000</v>
      </c>
      <c r="AB18" s="9"/>
      <c r="AC18" s="1">
        <v>12</v>
      </c>
      <c r="AD18" s="2" t="s">
        <v>15</v>
      </c>
      <c r="AE18" s="5">
        <v>0</v>
      </c>
      <c r="AF18" s="5">
        <v>0</v>
      </c>
      <c r="AG18" s="5">
        <v>0</v>
      </c>
      <c r="AH18" s="5">
        <f t="shared" si="6"/>
        <v>0</v>
      </c>
      <c r="AI18" s="9"/>
      <c r="AJ18" s="1">
        <v>12</v>
      </c>
      <c r="AK18" s="2" t="s">
        <v>15</v>
      </c>
      <c r="AL18" s="5">
        <v>0</v>
      </c>
      <c r="AM18" s="5">
        <v>0</v>
      </c>
      <c r="AN18" s="5">
        <v>0</v>
      </c>
      <c r="AO18" s="5">
        <f t="shared" si="7"/>
        <v>0</v>
      </c>
      <c r="AP18" s="9"/>
      <c r="AQ18" s="1">
        <v>12</v>
      </c>
      <c r="AR18" s="2" t="s">
        <v>15</v>
      </c>
      <c r="AS18" s="5">
        <v>4000</v>
      </c>
      <c r="AT18" s="5">
        <v>1000000</v>
      </c>
      <c r="AU18" s="5">
        <v>0</v>
      </c>
      <c r="AV18" s="5">
        <f t="shared" si="8"/>
        <v>1000000</v>
      </c>
      <c r="AW18" s="9"/>
      <c r="AX18" s="1">
        <v>12</v>
      </c>
      <c r="AY18" s="2" t="s">
        <v>15</v>
      </c>
      <c r="AZ18" s="5">
        <v>0</v>
      </c>
      <c r="BA18" s="5">
        <v>0</v>
      </c>
      <c r="BB18" s="5">
        <v>0</v>
      </c>
      <c r="BC18" s="5">
        <f t="shared" si="9"/>
        <v>0</v>
      </c>
      <c r="BD18" s="9"/>
      <c r="BE18" s="1">
        <v>12</v>
      </c>
      <c r="BF18" s="2" t="s">
        <v>15</v>
      </c>
      <c r="BG18" s="5">
        <v>16</v>
      </c>
      <c r="BH18" s="5">
        <v>2080000</v>
      </c>
      <c r="BI18" s="5">
        <v>0</v>
      </c>
      <c r="BJ18" s="5">
        <f t="shared" si="10"/>
        <v>2080000</v>
      </c>
      <c r="BK18" s="9"/>
      <c r="BL18" s="1">
        <v>12</v>
      </c>
      <c r="BM18" s="2" t="s">
        <v>15</v>
      </c>
      <c r="BN18" s="5">
        <v>0</v>
      </c>
      <c r="BO18" s="5">
        <v>0</v>
      </c>
      <c r="BP18" s="5">
        <v>0</v>
      </c>
      <c r="BQ18" s="5">
        <f t="shared" si="11"/>
        <v>0</v>
      </c>
      <c r="BR18" s="9"/>
      <c r="BS18" s="1">
        <v>12</v>
      </c>
      <c r="BT18" s="2" t="s">
        <v>15</v>
      </c>
      <c r="BU18" s="5">
        <v>0</v>
      </c>
      <c r="BV18" s="5">
        <f t="shared" si="12"/>
        <v>3091000</v>
      </c>
      <c r="BW18" s="5">
        <f t="shared" si="0"/>
        <v>0</v>
      </c>
      <c r="BX18" s="5">
        <f t="shared" si="1"/>
        <v>3091000</v>
      </c>
      <c r="BY18" s="9"/>
    </row>
    <row r="19" spans="1:77" ht="16.5" hidden="1">
      <c r="A19" s="1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2"/>
        <v>0</v>
      </c>
      <c r="G19" s="9"/>
      <c r="H19" s="1">
        <v>13</v>
      </c>
      <c r="I19" s="2" t="s">
        <v>16</v>
      </c>
      <c r="J19" s="5">
        <v>0</v>
      </c>
      <c r="K19" s="5">
        <v>0</v>
      </c>
      <c r="L19" s="5">
        <v>0</v>
      </c>
      <c r="M19" s="5">
        <f t="shared" si="3"/>
        <v>0</v>
      </c>
      <c r="N19" s="9"/>
      <c r="O19" s="1">
        <v>13</v>
      </c>
      <c r="P19" s="2" t="s">
        <v>16</v>
      </c>
      <c r="Q19" s="5">
        <v>0</v>
      </c>
      <c r="R19" s="5">
        <v>9000</v>
      </c>
      <c r="S19" s="5">
        <v>0</v>
      </c>
      <c r="T19" s="5">
        <f t="shared" si="4"/>
        <v>9000</v>
      </c>
      <c r="U19" s="9"/>
      <c r="V19" s="1">
        <v>13</v>
      </c>
      <c r="W19" s="2" t="s">
        <v>16</v>
      </c>
      <c r="X19" s="5">
        <v>0</v>
      </c>
      <c r="Y19" s="5">
        <v>5000</v>
      </c>
      <c r="Z19" s="5">
        <v>0</v>
      </c>
      <c r="AA19" s="5">
        <f t="shared" si="5"/>
        <v>5000</v>
      </c>
      <c r="AB19" s="9"/>
      <c r="AC19" s="1">
        <v>13</v>
      </c>
      <c r="AD19" s="2" t="s">
        <v>16</v>
      </c>
      <c r="AE19" s="5">
        <v>0</v>
      </c>
      <c r="AF19" s="5">
        <v>0</v>
      </c>
      <c r="AG19" s="5">
        <v>0</v>
      </c>
      <c r="AH19" s="5">
        <f t="shared" si="6"/>
        <v>0</v>
      </c>
      <c r="AI19" s="9"/>
      <c r="AJ19" s="1">
        <v>13</v>
      </c>
      <c r="AK19" s="2" t="s">
        <v>16</v>
      </c>
      <c r="AL19" s="5">
        <v>0</v>
      </c>
      <c r="AM19" s="5">
        <v>0</v>
      </c>
      <c r="AN19" s="5">
        <v>0</v>
      </c>
      <c r="AO19" s="5">
        <f t="shared" si="7"/>
        <v>0</v>
      </c>
      <c r="AP19" s="9"/>
      <c r="AQ19" s="1">
        <v>13</v>
      </c>
      <c r="AR19" s="2" t="s">
        <v>16</v>
      </c>
      <c r="AS19" s="5">
        <v>3000</v>
      </c>
      <c r="AT19" s="5">
        <v>5000000</v>
      </c>
      <c r="AU19" s="5">
        <v>0</v>
      </c>
      <c r="AV19" s="5">
        <f t="shared" si="8"/>
        <v>5000000</v>
      </c>
      <c r="AW19" s="9"/>
      <c r="AX19" s="1">
        <v>13</v>
      </c>
      <c r="AY19" s="2" t="s">
        <v>16</v>
      </c>
      <c r="AZ19" s="5">
        <v>0</v>
      </c>
      <c r="BA19" s="5">
        <v>0</v>
      </c>
      <c r="BB19" s="5">
        <v>0</v>
      </c>
      <c r="BC19" s="5">
        <f t="shared" si="9"/>
        <v>0</v>
      </c>
      <c r="BD19" s="9"/>
      <c r="BE19" s="1">
        <v>13</v>
      </c>
      <c r="BF19" s="2" t="s">
        <v>16</v>
      </c>
      <c r="BG19" s="5">
        <v>12</v>
      </c>
      <c r="BH19" s="5">
        <v>1560000</v>
      </c>
      <c r="BI19" s="5">
        <v>0</v>
      </c>
      <c r="BJ19" s="5">
        <f t="shared" si="10"/>
        <v>1560000</v>
      </c>
      <c r="BK19" s="9"/>
      <c r="BL19" s="1">
        <v>13</v>
      </c>
      <c r="BM19" s="2" t="s">
        <v>16</v>
      </c>
      <c r="BN19" s="5">
        <v>0</v>
      </c>
      <c r="BO19" s="5">
        <v>0</v>
      </c>
      <c r="BP19" s="5">
        <v>0</v>
      </c>
      <c r="BQ19" s="5">
        <f t="shared" si="11"/>
        <v>0</v>
      </c>
      <c r="BR19" s="9"/>
      <c r="BS19" s="1">
        <v>13</v>
      </c>
      <c r="BT19" s="2" t="s">
        <v>16</v>
      </c>
      <c r="BU19" s="5">
        <v>0</v>
      </c>
      <c r="BV19" s="5">
        <f t="shared" si="12"/>
        <v>6574000</v>
      </c>
      <c r="BW19" s="5">
        <f t="shared" si="0"/>
        <v>0</v>
      </c>
      <c r="BX19" s="5">
        <f t="shared" si="1"/>
        <v>6574000</v>
      </c>
      <c r="BY19" s="9"/>
    </row>
    <row r="20" spans="1:77" ht="16.5" hidden="1">
      <c r="A20" s="1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2"/>
        <v>0</v>
      </c>
      <c r="G20" s="9"/>
      <c r="H20" s="1">
        <v>14</v>
      </c>
      <c r="I20" s="2" t="s">
        <v>17</v>
      </c>
      <c r="J20" s="5">
        <v>0</v>
      </c>
      <c r="K20" s="5">
        <v>0</v>
      </c>
      <c r="L20" s="5">
        <v>0</v>
      </c>
      <c r="M20" s="5">
        <f t="shared" si="3"/>
        <v>0</v>
      </c>
      <c r="N20" s="9"/>
      <c r="O20" s="1">
        <v>14</v>
      </c>
      <c r="P20" s="2" t="s">
        <v>17</v>
      </c>
      <c r="Q20" s="5">
        <v>0</v>
      </c>
      <c r="R20" s="5">
        <v>6000</v>
      </c>
      <c r="S20" s="5">
        <v>0</v>
      </c>
      <c r="T20" s="5">
        <f t="shared" si="4"/>
        <v>6000</v>
      </c>
      <c r="U20" s="9"/>
      <c r="V20" s="1">
        <v>14</v>
      </c>
      <c r="W20" s="2" t="s">
        <v>17</v>
      </c>
      <c r="X20" s="5">
        <v>0</v>
      </c>
      <c r="Y20" s="5">
        <v>5000</v>
      </c>
      <c r="Z20" s="5">
        <v>0</v>
      </c>
      <c r="AA20" s="5">
        <f t="shared" si="5"/>
        <v>5000</v>
      </c>
      <c r="AB20" s="9"/>
      <c r="AC20" s="1">
        <v>14</v>
      </c>
      <c r="AD20" s="2" t="s">
        <v>17</v>
      </c>
      <c r="AE20" s="5">
        <v>0</v>
      </c>
      <c r="AF20" s="5">
        <v>0</v>
      </c>
      <c r="AG20" s="5">
        <v>0</v>
      </c>
      <c r="AH20" s="5">
        <f t="shared" si="6"/>
        <v>0</v>
      </c>
      <c r="AI20" s="9"/>
      <c r="AJ20" s="1">
        <v>14</v>
      </c>
      <c r="AK20" s="2" t="s">
        <v>17</v>
      </c>
      <c r="AL20" s="5">
        <v>0</v>
      </c>
      <c r="AM20" s="5">
        <v>0</v>
      </c>
      <c r="AN20" s="5">
        <v>0</v>
      </c>
      <c r="AO20" s="5">
        <f t="shared" si="7"/>
        <v>0</v>
      </c>
      <c r="AP20" s="9"/>
      <c r="AQ20" s="1">
        <v>14</v>
      </c>
      <c r="AR20" s="2" t="s">
        <v>17</v>
      </c>
      <c r="AS20" s="5">
        <v>3000</v>
      </c>
      <c r="AT20" s="5">
        <v>4000000</v>
      </c>
      <c r="AU20" s="5">
        <v>0</v>
      </c>
      <c r="AV20" s="5">
        <f t="shared" si="8"/>
        <v>4000000</v>
      </c>
      <c r="AW20" s="9"/>
      <c r="AX20" s="1">
        <v>14</v>
      </c>
      <c r="AY20" s="2" t="s">
        <v>17</v>
      </c>
      <c r="AZ20" s="5">
        <v>0</v>
      </c>
      <c r="BA20" s="5">
        <v>0</v>
      </c>
      <c r="BB20" s="5">
        <v>0</v>
      </c>
      <c r="BC20" s="5">
        <f t="shared" si="9"/>
        <v>0</v>
      </c>
      <c r="BD20" s="9"/>
      <c r="BE20" s="1">
        <v>14</v>
      </c>
      <c r="BF20" s="2" t="s">
        <v>17</v>
      </c>
      <c r="BG20" s="5">
        <v>12</v>
      </c>
      <c r="BH20" s="5">
        <v>1560000</v>
      </c>
      <c r="BI20" s="5">
        <v>0</v>
      </c>
      <c r="BJ20" s="5">
        <f t="shared" si="10"/>
        <v>1560000</v>
      </c>
      <c r="BK20" s="9"/>
      <c r="BL20" s="1">
        <v>14</v>
      </c>
      <c r="BM20" s="2" t="s">
        <v>17</v>
      </c>
      <c r="BN20" s="5">
        <v>0</v>
      </c>
      <c r="BO20" s="5">
        <v>0</v>
      </c>
      <c r="BP20" s="5">
        <v>0</v>
      </c>
      <c r="BQ20" s="5">
        <f t="shared" si="11"/>
        <v>0</v>
      </c>
      <c r="BR20" s="9"/>
      <c r="BS20" s="1">
        <v>14</v>
      </c>
      <c r="BT20" s="2" t="s">
        <v>17</v>
      </c>
      <c r="BU20" s="5">
        <v>0</v>
      </c>
      <c r="BV20" s="5">
        <f t="shared" si="12"/>
        <v>5571000</v>
      </c>
      <c r="BW20" s="5">
        <f t="shared" si="0"/>
        <v>0</v>
      </c>
      <c r="BX20" s="5">
        <f t="shared" si="1"/>
        <v>5571000</v>
      </c>
      <c r="BY20" s="9"/>
    </row>
    <row r="21" spans="1:77" ht="16.5" hidden="1">
      <c r="A21" s="1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2"/>
        <v>0</v>
      </c>
      <c r="G21" s="9"/>
      <c r="H21" s="1">
        <v>15</v>
      </c>
      <c r="I21" s="2" t="s">
        <v>18</v>
      </c>
      <c r="J21" s="5">
        <v>0</v>
      </c>
      <c r="K21" s="5">
        <v>0</v>
      </c>
      <c r="L21" s="5">
        <v>0</v>
      </c>
      <c r="M21" s="5">
        <f t="shared" si="3"/>
        <v>0</v>
      </c>
      <c r="N21" s="9"/>
      <c r="O21" s="1">
        <v>15</v>
      </c>
      <c r="P21" s="2" t="s">
        <v>18</v>
      </c>
      <c r="Q21" s="5">
        <v>0</v>
      </c>
      <c r="R21" s="5">
        <v>9000</v>
      </c>
      <c r="S21" s="5">
        <v>0</v>
      </c>
      <c r="T21" s="5">
        <f t="shared" si="4"/>
        <v>9000</v>
      </c>
      <c r="U21" s="9"/>
      <c r="V21" s="1">
        <v>15</v>
      </c>
      <c r="W21" s="2" t="s">
        <v>18</v>
      </c>
      <c r="X21" s="5">
        <v>0</v>
      </c>
      <c r="Y21" s="5">
        <v>5000</v>
      </c>
      <c r="Z21" s="5">
        <v>0</v>
      </c>
      <c r="AA21" s="5">
        <f t="shared" si="5"/>
        <v>5000</v>
      </c>
      <c r="AB21" s="9"/>
      <c r="AC21" s="1">
        <v>15</v>
      </c>
      <c r="AD21" s="2" t="s">
        <v>18</v>
      </c>
      <c r="AE21" s="5">
        <v>0</v>
      </c>
      <c r="AF21" s="5">
        <v>0</v>
      </c>
      <c r="AG21" s="5">
        <v>0</v>
      </c>
      <c r="AH21" s="5">
        <f t="shared" si="6"/>
        <v>0</v>
      </c>
      <c r="AI21" s="9"/>
      <c r="AJ21" s="1">
        <v>15</v>
      </c>
      <c r="AK21" s="2" t="s">
        <v>18</v>
      </c>
      <c r="AL21" s="5">
        <v>0</v>
      </c>
      <c r="AM21" s="5">
        <v>0</v>
      </c>
      <c r="AN21" s="5">
        <v>0</v>
      </c>
      <c r="AO21" s="5">
        <f t="shared" si="7"/>
        <v>0</v>
      </c>
      <c r="AP21" s="9"/>
      <c r="AQ21" s="1">
        <v>15</v>
      </c>
      <c r="AR21" s="2" t="s">
        <v>18</v>
      </c>
      <c r="AS21" s="5">
        <v>1500</v>
      </c>
      <c r="AT21" s="5">
        <v>3000000</v>
      </c>
      <c r="AU21" s="5">
        <v>0</v>
      </c>
      <c r="AV21" s="5">
        <f t="shared" si="8"/>
        <v>3000000</v>
      </c>
      <c r="AW21" s="9"/>
      <c r="AX21" s="1">
        <v>15</v>
      </c>
      <c r="AY21" s="2" t="s">
        <v>18</v>
      </c>
      <c r="AZ21" s="5">
        <v>0</v>
      </c>
      <c r="BA21" s="5">
        <v>0</v>
      </c>
      <c r="BB21" s="5">
        <v>0</v>
      </c>
      <c r="BC21" s="5">
        <f t="shared" si="9"/>
        <v>0</v>
      </c>
      <c r="BD21" s="9"/>
      <c r="BE21" s="1">
        <v>15</v>
      </c>
      <c r="BF21" s="2" t="s">
        <v>18</v>
      </c>
      <c r="BG21" s="5">
        <v>8</v>
      </c>
      <c r="BH21" s="5">
        <v>1040000</v>
      </c>
      <c r="BI21" s="5">
        <v>0</v>
      </c>
      <c r="BJ21" s="5">
        <f t="shared" si="10"/>
        <v>1040000</v>
      </c>
      <c r="BK21" s="9"/>
      <c r="BL21" s="1">
        <v>15</v>
      </c>
      <c r="BM21" s="2" t="s">
        <v>18</v>
      </c>
      <c r="BN21" s="5">
        <v>0</v>
      </c>
      <c r="BO21" s="5">
        <v>0</v>
      </c>
      <c r="BP21" s="5">
        <v>0</v>
      </c>
      <c r="BQ21" s="5">
        <f t="shared" si="11"/>
        <v>0</v>
      </c>
      <c r="BR21" s="9"/>
      <c r="BS21" s="1">
        <v>15</v>
      </c>
      <c r="BT21" s="2" t="s">
        <v>18</v>
      </c>
      <c r="BU21" s="5">
        <v>0</v>
      </c>
      <c r="BV21" s="5">
        <f t="shared" si="12"/>
        <v>4054000</v>
      </c>
      <c r="BW21" s="5">
        <f t="shared" si="0"/>
        <v>0</v>
      </c>
      <c r="BX21" s="5">
        <f t="shared" si="1"/>
        <v>4054000</v>
      </c>
      <c r="BY21" s="9"/>
    </row>
    <row r="22" spans="1:77" ht="16.5" hidden="1">
      <c r="A22" s="1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2"/>
        <v>0</v>
      </c>
      <c r="G22" s="9"/>
      <c r="H22" s="1">
        <v>16</v>
      </c>
      <c r="I22" s="2" t="s">
        <v>19</v>
      </c>
      <c r="J22" s="5">
        <v>0</v>
      </c>
      <c r="K22" s="5">
        <v>0</v>
      </c>
      <c r="L22" s="5">
        <v>0</v>
      </c>
      <c r="M22" s="5">
        <f t="shared" si="3"/>
        <v>0</v>
      </c>
      <c r="N22" s="9"/>
      <c r="O22" s="1">
        <v>16</v>
      </c>
      <c r="P22" s="2" t="s">
        <v>19</v>
      </c>
      <c r="Q22" s="5">
        <v>0</v>
      </c>
      <c r="R22" s="5">
        <v>6000</v>
      </c>
      <c r="S22" s="5">
        <v>0</v>
      </c>
      <c r="T22" s="5">
        <f t="shared" si="4"/>
        <v>6000</v>
      </c>
      <c r="U22" s="9"/>
      <c r="V22" s="1">
        <v>16</v>
      </c>
      <c r="W22" s="2" t="s">
        <v>19</v>
      </c>
      <c r="X22" s="5">
        <v>0</v>
      </c>
      <c r="Y22" s="5">
        <v>5000</v>
      </c>
      <c r="Z22" s="5">
        <v>0</v>
      </c>
      <c r="AA22" s="5">
        <f t="shared" si="5"/>
        <v>5000</v>
      </c>
      <c r="AB22" s="9"/>
      <c r="AC22" s="1">
        <v>16</v>
      </c>
      <c r="AD22" s="2" t="s">
        <v>19</v>
      </c>
      <c r="AE22" s="5">
        <v>0</v>
      </c>
      <c r="AF22" s="5">
        <v>0</v>
      </c>
      <c r="AG22" s="5">
        <v>0</v>
      </c>
      <c r="AH22" s="5">
        <f t="shared" si="6"/>
        <v>0</v>
      </c>
      <c r="AI22" s="9"/>
      <c r="AJ22" s="1">
        <v>16</v>
      </c>
      <c r="AK22" s="2" t="s">
        <v>19</v>
      </c>
      <c r="AL22" s="5">
        <v>0</v>
      </c>
      <c r="AM22" s="5">
        <v>0</v>
      </c>
      <c r="AN22" s="5">
        <v>0</v>
      </c>
      <c r="AO22" s="5">
        <f t="shared" si="7"/>
        <v>0</v>
      </c>
      <c r="AP22" s="9"/>
      <c r="AQ22" s="1">
        <v>16</v>
      </c>
      <c r="AR22" s="2" t="s">
        <v>19</v>
      </c>
      <c r="AS22" s="5">
        <v>5500</v>
      </c>
      <c r="AT22" s="5">
        <v>4000000</v>
      </c>
      <c r="AU22" s="5">
        <v>0</v>
      </c>
      <c r="AV22" s="5">
        <f t="shared" si="8"/>
        <v>4000000</v>
      </c>
      <c r="AW22" s="9"/>
      <c r="AX22" s="1">
        <v>16</v>
      </c>
      <c r="AY22" s="2" t="s">
        <v>19</v>
      </c>
      <c r="AZ22" s="5">
        <v>0</v>
      </c>
      <c r="BA22" s="5">
        <v>0</v>
      </c>
      <c r="BB22" s="5">
        <v>0</v>
      </c>
      <c r="BC22" s="5">
        <f t="shared" si="9"/>
        <v>0</v>
      </c>
      <c r="BD22" s="9"/>
      <c r="BE22" s="1">
        <v>16</v>
      </c>
      <c r="BF22" s="2" t="s">
        <v>19</v>
      </c>
      <c r="BG22" s="5">
        <v>17</v>
      </c>
      <c r="BH22" s="5">
        <v>2210000</v>
      </c>
      <c r="BI22" s="5">
        <v>0</v>
      </c>
      <c r="BJ22" s="5">
        <f t="shared" si="10"/>
        <v>2210000</v>
      </c>
      <c r="BK22" s="9"/>
      <c r="BL22" s="1">
        <v>16</v>
      </c>
      <c r="BM22" s="2" t="s">
        <v>19</v>
      </c>
      <c r="BN22" s="5">
        <v>0</v>
      </c>
      <c r="BO22" s="5">
        <v>0</v>
      </c>
      <c r="BP22" s="5">
        <v>0</v>
      </c>
      <c r="BQ22" s="5">
        <f t="shared" si="11"/>
        <v>0</v>
      </c>
      <c r="BR22" s="9"/>
      <c r="BS22" s="1">
        <v>16</v>
      </c>
      <c r="BT22" s="2" t="s">
        <v>19</v>
      </c>
      <c r="BU22" s="5">
        <v>0</v>
      </c>
      <c r="BV22" s="5">
        <f t="shared" si="12"/>
        <v>6221000</v>
      </c>
      <c r="BW22" s="5">
        <f t="shared" si="0"/>
        <v>0</v>
      </c>
      <c r="BX22" s="5">
        <f t="shared" si="1"/>
        <v>6221000</v>
      </c>
      <c r="BY22" s="9"/>
    </row>
    <row r="23" spans="1:77" ht="16.5" hidden="1">
      <c r="A23" s="1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2"/>
        <v>0</v>
      </c>
      <c r="G23" s="9"/>
      <c r="H23" s="1">
        <v>17</v>
      </c>
      <c r="I23" s="2" t="s">
        <v>20</v>
      </c>
      <c r="J23" s="5">
        <v>0</v>
      </c>
      <c r="K23" s="5">
        <v>0</v>
      </c>
      <c r="L23" s="5">
        <v>0</v>
      </c>
      <c r="M23" s="5">
        <f t="shared" si="3"/>
        <v>0</v>
      </c>
      <c r="N23" s="9"/>
      <c r="O23" s="1">
        <v>17</v>
      </c>
      <c r="P23" s="2" t="s">
        <v>20</v>
      </c>
      <c r="Q23" s="5">
        <v>0</v>
      </c>
      <c r="R23" s="5">
        <v>6000</v>
      </c>
      <c r="S23" s="5">
        <v>0</v>
      </c>
      <c r="T23" s="5">
        <f t="shared" si="4"/>
        <v>6000</v>
      </c>
      <c r="U23" s="9"/>
      <c r="V23" s="1">
        <v>17</v>
      </c>
      <c r="W23" s="2" t="s">
        <v>20</v>
      </c>
      <c r="X23" s="5">
        <v>0</v>
      </c>
      <c r="Y23" s="5">
        <v>5000</v>
      </c>
      <c r="Z23" s="5">
        <v>0</v>
      </c>
      <c r="AA23" s="5">
        <f t="shared" si="5"/>
        <v>5000</v>
      </c>
      <c r="AB23" s="9"/>
      <c r="AC23" s="1">
        <v>17</v>
      </c>
      <c r="AD23" s="2" t="s">
        <v>20</v>
      </c>
      <c r="AE23" s="5">
        <v>0</v>
      </c>
      <c r="AF23" s="5">
        <v>0</v>
      </c>
      <c r="AG23" s="5">
        <v>0</v>
      </c>
      <c r="AH23" s="5">
        <f t="shared" si="6"/>
        <v>0</v>
      </c>
      <c r="AI23" s="9"/>
      <c r="AJ23" s="1">
        <v>17</v>
      </c>
      <c r="AK23" s="2" t="s">
        <v>20</v>
      </c>
      <c r="AL23" s="5">
        <v>0</v>
      </c>
      <c r="AM23" s="5">
        <v>0</v>
      </c>
      <c r="AN23" s="5">
        <v>0</v>
      </c>
      <c r="AO23" s="5">
        <f t="shared" si="7"/>
        <v>0</v>
      </c>
      <c r="AP23" s="9"/>
      <c r="AQ23" s="1">
        <v>17</v>
      </c>
      <c r="AR23" s="2" t="s">
        <v>20</v>
      </c>
      <c r="AS23" s="5">
        <v>3000</v>
      </c>
      <c r="AT23" s="5">
        <v>3000000</v>
      </c>
      <c r="AU23" s="5">
        <v>0</v>
      </c>
      <c r="AV23" s="5">
        <f t="shared" si="8"/>
        <v>3000000</v>
      </c>
      <c r="AW23" s="9"/>
      <c r="AX23" s="1">
        <v>17</v>
      </c>
      <c r="AY23" s="2" t="s">
        <v>20</v>
      </c>
      <c r="AZ23" s="5">
        <v>0</v>
      </c>
      <c r="BA23" s="5">
        <v>0</v>
      </c>
      <c r="BB23" s="5">
        <v>0</v>
      </c>
      <c r="BC23" s="5">
        <f t="shared" si="9"/>
        <v>0</v>
      </c>
      <c r="BD23" s="9"/>
      <c r="BE23" s="1">
        <v>17</v>
      </c>
      <c r="BF23" s="2" t="s">
        <v>20</v>
      </c>
      <c r="BG23" s="5">
        <v>12</v>
      </c>
      <c r="BH23" s="5">
        <v>1560000</v>
      </c>
      <c r="BI23" s="5">
        <v>0</v>
      </c>
      <c r="BJ23" s="5">
        <f t="shared" si="10"/>
        <v>1560000</v>
      </c>
      <c r="BK23" s="9"/>
      <c r="BL23" s="1">
        <v>17</v>
      </c>
      <c r="BM23" s="2" t="s">
        <v>20</v>
      </c>
      <c r="BN23" s="5">
        <v>0</v>
      </c>
      <c r="BO23" s="5">
        <v>0</v>
      </c>
      <c r="BP23" s="5">
        <v>0</v>
      </c>
      <c r="BQ23" s="5">
        <f t="shared" si="11"/>
        <v>0</v>
      </c>
      <c r="BR23" s="9"/>
      <c r="BS23" s="1">
        <v>17</v>
      </c>
      <c r="BT23" s="2" t="s">
        <v>20</v>
      </c>
      <c r="BU23" s="5">
        <v>0</v>
      </c>
      <c r="BV23" s="5">
        <f t="shared" si="12"/>
        <v>4571000</v>
      </c>
      <c r="BW23" s="5">
        <f t="shared" si="0"/>
        <v>0</v>
      </c>
      <c r="BX23" s="5">
        <f t="shared" si="1"/>
        <v>4571000</v>
      </c>
      <c r="BY23" s="9"/>
    </row>
    <row r="24" spans="1:77" ht="16.5" hidden="1">
      <c r="A24" s="1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2"/>
        <v>0</v>
      </c>
      <c r="G24" s="9"/>
      <c r="H24" s="1">
        <v>18</v>
      </c>
      <c r="I24" s="2" t="s">
        <v>21</v>
      </c>
      <c r="J24" s="5">
        <v>0</v>
      </c>
      <c r="K24" s="5">
        <v>0</v>
      </c>
      <c r="L24" s="5">
        <v>0</v>
      </c>
      <c r="M24" s="5">
        <f t="shared" si="3"/>
        <v>0</v>
      </c>
      <c r="N24" s="9"/>
      <c r="O24" s="1">
        <v>18</v>
      </c>
      <c r="P24" s="2" t="s">
        <v>21</v>
      </c>
      <c r="Q24" s="5">
        <v>0</v>
      </c>
      <c r="R24" s="5">
        <v>6000</v>
      </c>
      <c r="S24" s="5">
        <v>0</v>
      </c>
      <c r="T24" s="5">
        <f t="shared" si="4"/>
        <v>6000</v>
      </c>
      <c r="U24" s="9"/>
      <c r="V24" s="1">
        <v>18</v>
      </c>
      <c r="W24" s="2" t="s">
        <v>21</v>
      </c>
      <c r="X24" s="5">
        <v>0</v>
      </c>
      <c r="Y24" s="5">
        <v>5000</v>
      </c>
      <c r="Z24" s="5">
        <v>0</v>
      </c>
      <c r="AA24" s="5">
        <f t="shared" si="5"/>
        <v>5000</v>
      </c>
      <c r="AB24" s="9"/>
      <c r="AC24" s="1">
        <v>18</v>
      </c>
      <c r="AD24" s="2" t="s">
        <v>21</v>
      </c>
      <c r="AE24" s="5">
        <v>0</v>
      </c>
      <c r="AF24" s="5">
        <v>0</v>
      </c>
      <c r="AG24" s="5">
        <v>0</v>
      </c>
      <c r="AH24" s="5">
        <f t="shared" si="6"/>
        <v>0</v>
      </c>
      <c r="AI24" s="9"/>
      <c r="AJ24" s="1">
        <v>18</v>
      </c>
      <c r="AK24" s="2" t="s">
        <v>21</v>
      </c>
      <c r="AL24" s="5">
        <v>0</v>
      </c>
      <c r="AM24" s="5">
        <v>0</v>
      </c>
      <c r="AN24" s="5">
        <v>0</v>
      </c>
      <c r="AO24" s="5">
        <f t="shared" si="7"/>
        <v>0</v>
      </c>
      <c r="AP24" s="9"/>
      <c r="AQ24" s="1">
        <v>18</v>
      </c>
      <c r="AR24" s="2" t="s">
        <v>21</v>
      </c>
      <c r="AS24" s="5">
        <v>5000</v>
      </c>
      <c r="AT24" s="5">
        <v>1000000</v>
      </c>
      <c r="AU24" s="5">
        <v>0</v>
      </c>
      <c r="AV24" s="5">
        <f t="shared" si="8"/>
        <v>1000000</v>
      </c>
      <c r="AW24" s="9"/>
      <c r="AX24" s="1">
        <v>18</v>
      </c>
      <c r="AY24" s="2" t="s">
        <v>21</v>
      </c>
      <c r="AZ24" s="5">
        <v>0</v>
      </c>
      <c r="BA24" s="5">
        <v>0</v>
      </c>
      <c r="BB24" s="5">
        <v>0</v>
      </c>
      <c r="BC24" s="5">
        <f t="shared" si="9"/>
        <v>0</v>
      </c>
      <c r="BD24" s="9"/>
      <c r="BE24" s="1">
        <v>18</v>
      </c>
      <c r="BF24" s="2" t="s">
        <v>21</v>
      </c>
      <c r="BG24" s="5">
        <v>10</v>
      </c>
      <c r="BH24" s="5">
        <v>1300000</v>
      </c>
      <c r="BI24" s="5">
        <v>0</v>
      </c>
      <c r="BJ24" s="5">
        <f t="shared" si="10"/>
        <v>1300000</v>
      </c>
      <c r="BK24" s="9"/>
      <c r="BL24" s="1">
        <v>18</v>
      </c>
      <c r="BM24" s="2" t="s">
        <v>21</v>
      </c>
      <c r="BN24" s="5">
        <v>0</v>
      </c>
      <c r="BO24" s="5">
        <v>0</v>
      </c>
      <c r="BP24" s="5">
        <v>0</v>
      </c>
      <c r="BQ24" s="5">
        <f t="shared" si="11"/>
        <v>0</v>
      </c>
      <c r="BR24" s="9"/>
      <c r="BS24" s="1">
        <v>18</v>
      </c>
      <c r="BT24" s="2" t="s">
        <v>21</v>
      </c>
      <c r="BU24" s="5">
        <v>0</v>
      </c>
      <c r="BV24" s="5">
        <f t="shared" si="12"/>
        <v>2311000</v>
      </c>
      <c r="BW24" s="5">
        <f t="shared" si="0"/>
        <v>0</v>
      </c>
      <c r="BX24" s="5">
        <f t="shared" si="1"/>
        <v>2311000</v>
      </c>
      <c r="BY24" s="9"/>
    </row>
    <row r="25" spans="1:77" ht="16.5" hidden="1">
      <c r="A25" s="1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2"/>
        <v>0</v>
      </c>
      <c r="G25" s="9"/>
      <c r="H25" s="1">
        <v>19</v>
      </c>
      <c r="I25" s="2" t="s">
        <v>22</v>
      </c>
      <c r="J25" s="5">
        <v>0</v>
      </c>
      <c r="K25" s="5">
        <v>0</v>
      </c>
      <c r="L25" s="5">
        <v>0</v>
      </c>
      <c r="M25" s="5">
        <f t="shared" si="3"/>
        <v>0</v>
      </c>
      <c r="N25" s="9"/>
      <c r="O25" s="1">
        <v>19</v>
      </c>
      <c r="P25" s="2" t="s">
        <v>22</v>
      </c>
      <c r="Q25" s="5">
        <v>0</v>
      </c>
      <c r="R25" s="5">
        <v>6000</v>
      </c>
      <c r="S25" s="5">
        <v>0</v>
      </c>
      <c r="T25" s="5">
        <f t="shared" si="4"/>
        <v>6000</v>
      </c>
      <c r="U25" s="9"/>
      <c r="V25" s="1">
        <v>19</v>
      </c>
      <c r="W25" s="2" t="s">
        <v>22</v>
      </c>
      <c r="X25" s="5">
        <v>0</v>
      </c>
      <c r="Y25" s="5">
        <v>5000</v>
      </c>
      <c r="Z25" s="5">
        <v>0</v>
      </c>
      <c r="AA25" s="5">
        <f t="shared" si="5"/>
        <v>5000</v>
      </c>
      <c r="AB25" s="9"/>
      <c r="AC25" s="1">
        <v>19</v>
      </c>
      <c r="AD25" s="2" t="s">
        <v>22</v>
      </c>
      <c r="AE25" s="5">
        <v>0</v>
      </c>
      <c r="AF25" s="5">
        <v>0</v>
      </c>
      <c r="AG25" s="5">
        <v>0</v>
      </c>
      <c r="AH25" s="5">
        <f t="shared" si="6"/>
        <v>0</v>
      </c>
      <c r="AI25" s="9"/>
      <c r="AJ25" s="1">
        <v>19</v>
      </c>
      <c r="AK25" s="2" t="s">
        <v>22</v>
      </c>
      <c r="AL25" s="5">
        <v>0</v>
      </c>
      <c r="AM25" s="5">
        <v>0</v>
      </c>
      <c r="AN25" s="5">
        <v>0</v>
      </c>
      <c r="AO25" s="5">
        <f t="shared" si="7"/>
        <v>0</v>
      </c>
      <c r="AP25" s="9"/>
      <c r="AQ25" s="1">
        <v>19</v>
      </c>
      <c r="AR25" s="2" t="s">
        <v>22</v>
      </c>
      <c r="AS25" s="5">
        <v>1000</v>
      </c>
      <c r="AT25" s="5">
        <v>2000000</v>
      </c>
      <c r="AU25" s="5">
        <v>0</v>
      </c>
      <c r="AV25" s="5">
        <f t="shared" si="8"/>
        <v>2000000</v>
      </c>
      <c r="AW25" s="9"/>
      <c r="AX25" s="1">
        <v>19</v>
      </c>
      <c r="AY25" s="2" t="s">
        <v>22</v>
      </c>
      <c r="AZ25" s="5">
        <v>0</v>
      </c>
      <c r="BA25" s="5">
        <v>0</v>
      </c>
      <c r="BB25" s="5">
        <v>0</v>
      </c>
      <c r="BC25" s="5">
        <f t="shared" si="9"/>
        <v>0</v>
      </c>
      <c r="BD25" s="9"/>
      <c r="BE25" s="1">
        <v>19</v>
      </c>
      <c r="BF25" s="2" t="s">
        <v>22</v>
      </c>
      <c r="BG25" s="5">
        <v>9</v>
      </c>
      <c r="BH25" s="5">
        <v>1170000</v>
      </c>
      <c r="BI25" s="5">
        <v>0</v>
      </c>
      <c r="BJ25" s="5">
        <f t="shared" si="10"/>
        <v>1170000</v>
      </c>
      <c r="BK25" s="9"/>
      <c r="BL25" s="1">
        <v>19</v>
      </c>
      <c r="BM25" s="2" t="s">
        <v>22</v>
      </c>
      <c r="BN25" s="5">
        <v>0</v>
      </c>
      <c r="BO25" s="5">
        <v>0</v>
      </c>
      <c r="BP25" s="5">
        <v>0</v>
      </c>
      <c r="BQ25" s="5">
        <f t="shared" si="11"/>
        <v>0</v>
      </c>
      <c r="BR25" s="9"/>
      <c r="BS25" s="1">
        <v>19</v>
      </c>
      <c r="BT25" s="2" t="s">
        <v>22</v>
      </c>
      <c r="BU25" s="5">
        <v>0</v>
      </c>
      <c r="BV25" s="5">
        <f t="shared" si="12"/>
        <v>3181000</v>
      </c>
      <c r="BW25" s="5">
        <f t="shared" si="0"/>
        <v>0</v>
      </c>
      <c r="BX25" s="5">
        <f t="shared" si="1"/>
        <v>3181000</v>
      </c>
      <c r="BY25" s="9"/>
    </row>
    <row r="26" spans="1:77" ht="16.5" hidden="1">
      <c r="A26" s="1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2"/>
        <v>0</v>
      </c>
      <c r="G26" s="9"/>
      <c r="H26" s="1">
        <v>20</v>
      </c>
      <c r="I26" s="2" t="s">
        <v>23</v>
      </c>
      <c r="J26" s="5">
        <v>0</v>
      </c>
      <c r="K26" s="5">
        <v>0</v>
      </c>
      <c r="L26" s="5">
        <v>0</v>
      </c>
      <c r="M26" s="5">
        <f t="shared" si="3"/>
        <v>0</v>
      </c>
      <c r="N26" s="9"/>
      <c r="O26" s="1">
        <v>20</v>
      </c>
      <c r="P26" s="2" t="s">
        <v>23</v>
      </c>
      <c r="Q26" s="5">
        <v>0</v>
      </c>
      <c r="R26" s="5">
        <v>6000</v>
      </c>
      <c r="S26" s="5">
        <v>0</v>
      </c>
      <c r="T26" s="5">
        <f t="shared" si="4"/>
        <v>6000</v>
      </c>
      <c r="U26" s="9"/>
      <c r="V26" s="1">
        <v>20</v>
      </c>
      <c r="W26" s="2" t="s">
        <v>23</v>
      </c>
      <c r="X26" s="5">
        <v>0</v>
      </c>
      <c r="Y26" s="5">
        <v>5000</v>
      </c>
      <c r="Z26" s="5">
        <v>0</v>
      </c>
      <c r="AA26" s="5">
        <f t="shared" si="5"/>
        <v>5000</v>
      </c>
      <c r="AB26" s="9"/>
      <c r="AC26" s="1">
        <v>20</v>
      </c>
      <c r="AD26" s="2" t="s">
        <v>23</v>
      </c>
      <c r="AE26" s="5">
        <v>0</v>
      </c>
      <c r="AF26" s="5">
        <v>0</v>
      </c>
      <c r="AG26" s="5">
        <v>0</v>
      </c>
      <c r="AH26" s="5">
        <f t="shared" si="6"/>
        <v>0</v>
      </c>
      <c r="AI26" s="9"/>
      <c r="AJ26" s="1">
        <v>20</v>
      </c>
      <c r="AK26" s="2" t="s">
        <v>23</v>
      </c>
      <c r="AL26" s="5">
        <v>0</v>
      </c>
      <c r="AM26" s="5">
        <v>0</v>
      </c>
      <c r="AN26" s="5">
        <v>0</v>
      </c>
      <c r="AO26" s="5">
        <f t="shared" si="7"/>
        <v>0</v>
      </c>
      <c r="AP26" s="9"/>
      <c r="AQ26" s="1">
        <v>20</v>
      </c>
      <c r="AR26" s="2" t="s">
        <v>23</v>
      </c>
      <c r="AS26" s="5">
        <v>1500</v>
      </c>
      <c r="AT26" s="5">
        <v>3000000</v>
      </c>
      <c r="AU26" s="5">
        <v>0</v>
      </c>
      <c r="AV26" s="5">
        <f t="shared" si="8"/>
        <v>3000000</v>
      </c>
      <c r="AW26" s="9"/>
      <c r="AX26" s="1">
        <v>20</v>
      </c>
      <c r="AY26" s="2" t="s">
        <v>23</v>
      </c>
      <c r="AZ26" s="5">
        <v>0</v>
      </c>
      <c r="BA26" s="5">
        <v>0</v>
      </c>
      <c r="BB26" s="5">
        <v>0</v>
      </c>
      <c r="BC26" s="5">
        <f t="shared" si="9"/>
        <v>0</v>
      </c>
      <c r="BD26" s="9"/>
      <c r="BE26" s="1">
        <v>20</v>
      </c>
      <c r="BF26" s="2" t="s">
        <v>23</v>
      </c>
      <c r="BG26" s="5">
        <v>11</v>
      </c>
      <c r="BH26" s="5">
        <v>1430000</v>
      </c>
      <c r="BI26" s="5">
        <v>0</v>
      </c>
      <c r="BJ26" s="5">
        <f t="shared" si="10"/>
        <v>1430000</v>
      </c>
      <c r="BK26" s="9"/>
      <c r="BL26" s="1">
        <v>20</v>
      </c>
      <c r="BM26" s="2" t="s">
        <v>23</v>
      </c>
      <c r="BN26" s="5">
        <v>0</v>
      </c>
      <c r="BO26" s="5">
        <v>0</v>
      </c>
      <c r="BP26" s="5">
        <v>0</v>
      </c>
      <c r="BQ26" s="5">
        <f t="shared" si="11"/>
        <v>0</v>
      </c>
      <c r="BR26" s="9"/>
      <c r="BS26" s="1">
        <v>20</v>
      </c>
      <c r="BT26" s="2" t="s">
        <v>23</v>
      </c>
      <c r="BU26" s="5">
        <v>0</v>
      </c>
      <c r="BV26" s="5">
        <f t="shared" si="12"/>
        <v>4441000</v>
      </c>
      <c r="BW26" s="5">
        <f t="shared" si="0"/>
        <v>0</v>
      </c>
      <c r="BX26" s="5">
        <f t="shared" si="1"/>
        <v>4441000</v>
      </c>
      <c r="BY26" s="9"/>
    </row>
    <row r="27" spans="1:77" ht="16.5" hidden="1">
      <c r="A27" s="1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2"/>
        <v>0</v>
      </c>
      <c r="G27" s="9"/>
      <c r="H27" s="1">
        <v>21</v>
      </c>
      <c r="I27" s="2" t="s">
        <v>24</v>
      </c>
      <c r="J27" s="5">
        <v>0</v>
      </c>
      <c r="K27" s="5">
        <v>0</v>
      </c>
      <c r="L27" s="5">
        <v>0</v>
      </c>
      <c r="M27" s="5">
        <f t="shared" si="3"/>
        <v>0</v>
      </c>
      <c r="N27" s="9"/>
      <c r="O27" s="1">
        <v>21</v>
      </c>
      <c r="P27" s="2" t="s">
        <v>24</v>
      </c>
      <c r="Q27" s="5">
        <v>0</v>
      </c>
      <c r="R27" s="5">
        <v>6000</v>
      </c>
      <c r="S27" s="5">
        <v>0</v>
      </c>
      <c r="T27" s="5">
        <f t="shared" si="4"/>
        <v>6000</v>
      </c>
      <c r="U27" s="9"/>
      <c r="V27" s="1">
        <v>21</v>
      </c>
      <c r="W27" s="2" t="s">
        <v>24</v>
      </c>
      <c r="X27" s="5">
        <v>0</v>
      </c>
      <c r="Y27" s="5">
        <v>5000</v>
      </c>
      <c r="Z27" s="5">
        <v>0</v>
      </c>
      <c r="AA27" s="5">
        <f t="shared" si="5"/>
        <v>5000</v>
      </c>
      <c r="AB27" s="9"/>
      <c r="AC27" s="1">
        <v>21</v>
      </c>
      <c r="AD27" s="2" t="s">
        <v>24</v>
      </c>
      <c r="AE27" s="5">
        <v>0</v>
      </c>
      <c r="AF27" s="5">
        <v>0</v>
      </c>
      <c r="AG27" s="5">
        <v>0</v>
      </c>
      <c r="AH27" s="5">
        <f t="shared" si="6"/>
        <v>0</v>
      </c>
      <c r="AI27" s="9"/>
      <c r="AJ27" s="1">
        <v>21</v>
      </c>
      <c r="AK27" s="2" t="s">
        <v>24</v>
      </c>
      <c r="AL27" s="5">
        <v>0</v>
      </c>
      <c r="AM27" s="5">
        <v>0</v>
      </c>
      <c r="AN27" s="5">
        <v>0</v>
      </c>
      <c r="AO27" s="5">
        <f t="shared" si="7"/>
        <v>0</v>
      </c>
      <c r="AP27" s="9"/>
      <c r="AQ27" s="1">
        <v>21</v>
      </c>
      <c r="AR27" s="2" t="s">
        <v>24</v>
      </c>
      <c r="AS27" s="5">
        <v>2500</v>
      </c>
      <c r="AT27" s="5">
        <v>2000000</v>
      </c>
      <c r="AU27" s="5">
        <v>0</v>
      </c>
      <c r="AV27" s="5">
        <f t="shared" si="8"/>
        <v>2000000</v>
      </c>
      <c r="AW27" s="9"/>
      <c r="AX27" s="1">
        <v>21</v>
      </c>
      <c r="AY27" s="2" t="s">
        <v>24</v>
      </c>
      <c r="AZ27" s="5">
        <v>0</v>
      </c>
      <c r="BA27" s="5">
        <v>0</v>
      </c>
      <c r="BB27" s="5">
        <v>0</v>
      </c>
      <c r="BC27" s="5">
        <f t="shared" si="9"/>
        <v>0</v>
      </c>
      <c r="BD27" s="9"/>
      <c r="BE27" s="1">
        <v>21</v>
      </c>
      <c r="BF27" s="2" t="s">
        <v>24</v>
      </c>
      <c r="BG27" s="5">
        <v>22</v>
      </c>
      <c r="BH27" s="5">
        <v>2860000</v>
      </c>
      <c r="BI27" s="5">
        <v>0</v>
      </c>
      <c r="BJ27" s="5">
        <f t="shared" si="10"/>
        <v>2860000</v>
      </c>
      <c r="BK27" s="9"/>
      <c r="BL27" s="1">
        <v>21</v>
      </c>
      <c r="BM27" s="2" t="s">
        <v>24</v>
      </c>
      <c r="BN27" s="5">
        <v>0</v>
      </c>
      <c r="BO27" s="5">
        <v>0</v>
      </c>
      <c r="BP27" s="5">
        <v>0</v>
      </c>
      <c r="BQ27" s="5">
        <f t="shared" si="11"/>
        <v>0</v>
      </c>
      <c r="BR27" s="9"/>
      <c r="BS27" s="1">
        <v>21</v>
      </c>
      <c r="BT27" s="2" t="s">
        <v>24</v>
      </c>
      <c r="BU27" s="5">
        <v>0</v>
      </c>
      <c r="BV27" s="5">
        <f t="shared" si="12"/>
        <v>4871000</v>
      </c>
      <c r="BW27" s="5">
        <f t="shared" si="0"/>
        <v>0</v>
      </c>
      <c r="BX27" s="5">
        <f t="shared" si="1"/>
        <v>4871000</v>
      </c>
      <c r="BY27" s="9"/>
    </row>
    <row r="28" spans="1:77" ht="16.5" hidden="1">
      <c r="A28" s="1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2"/>
        <v>0</v>
      </c>
      <c r="G28" s="9"/>
      <c r="H28" s="1">
        <v>22</v>
      </c>
      <c r="I28" s="2" t="s">
        <v>25</v>
      </c>
      <c r="J28" s="5">
        <v>0</v>
      </c>
      <c r="K28" s="5">
        <v>0</v>
      </c>
      <c r="L28" s="5">
        <v>0</v>
      </c>
      <c r="M28" s="5">
        <f t="shared" si="3"/>
        <v>0</v>
      </c>
      <c r="N28" s="9"/>
      <c r="O28" s="1">
        <v>22</v>
      </c>
      <c r="P28" s="2" t="s">
        <v>25</v>
      </c>
      <c r="Q28" s="5">
        <v>0</v>
      </c>
      <c r="R28" s="5">
        <v>9000</v>
      </c>
      <c r="S28" s="5">
        <v>0</v>
      </c>
      <c r="T28" s="5">
        <f t="shared" si="4"/>
        <v>9000</v>
      </c>
      <c r="U28" s="9"/>
      <c r="V28" s="1">
        <v>22</v>
      </c>
      <c r="W28" s="2" t="s">
        <v>25</v>
      </c>
      <c r="X28" s="5">
        <v>0</v>
      </c>
      <c r="Y28" s="5">
        <v>5000</v>
      </c>
      <c r="Z28" s="5">
        <v>0</v>
      </c>
      <c r="AA28" s="5">
        <f t="shared" si="5"/>
        <v>5000</v>
      </c>
      <c r="AB28" s="9"/>
      <c r="AC28" s="1">
        <v>22</v>
      </c>
      <c r="AD28" s="2" t="s">
        <v>25</v>
      </c>
      <c r="AE28" s="5">
        <v>0</v>
      </c>
      <c r="AF28" s="5">
        <v>0</v>
      </c>
      <c r="AG28" s="5">
        <v>0</v>
      </c>
      <c r="AH28" s="5">
        <f t="shared" si="6"/>
        <v>0</v>
      </c>
      <c r="AI28" s="9"/>
      <c r="AJ28" s="1">
        <v>22</v>
      </c>
      <c r="AK28" s="2" t="s">
        <v>25</v>
      </c>
      <c r="AL28" s="5">
        <v>1</v>
      </c>
      <c r="AM28" s="5">
        <v>17000</v>
      </c>
      <c r="AN28" s="5">
        <v>0</v>
      </c>
      <c r="AO28" s="5">
        <f t="shared" si="7"/>
        <v>17000</v>
      </c>
      <c r="AP28" s="9"/>
      <c r="AQ28" s="1">
        <v>22</v>
      </c>
      <c r="AR28" s="2" t="s">
        <v>25</v>
      </c>
      <c r="AS28" s="5">
        <v>3500</v>
      </c>
      <c r="AT28" s="5">
        <v>5000100</v>
      </c>
      <c r="AU28" s="5">
        <v>0</v>
      </c>
      <c r="AV28" s="5">
        <f t="shared" si="8"/>
        <v>5000100</v>
      </c>
      <c r="AW28" s="9"/>
      <c r="AX28" s="1">
        <v>22</v>
      </c>
      <c r="AY28" s="2" t="s">
        <v>25</v>
      </c>
      <c r="AZ28" s="5">
        <v>0</v>
      </c>
      <c r="BA28" s="5">
        <v>0</v>
      </c>
      <c r="BB28" s="5">
        <v>0</v>
      </c>
      <c r="BC28" s="5">
        <f t="shared" si="9"/>
        <v>0</v>
      </c>
      <c r="BD28" s="9"/>
      <c r="BE28" s="1">
        <v>22</v>
      </c>
      <c r="BF28" s="2" t="s">
        <v>25</v>
      </c>
      <c r="BG28" s="5">
        <v>11</v>
      </c>
      <c r="BH28" s="5">
        <v>1430000</v>
      </c>
      <c r="BI28" s="5">
        <v>0</v>
      </c>
      <c r="BJ28" s="5">
        <f t="shared" si="10"/>
        <v>1430000</v>
      </c>
      <c r="BK28" s="9"/>
      <c r="BL28" s="1">
        <v>22</v>
      </c>
      <c r="BM28" s="2" t="s">
        <v>25</v>
      </c>
      <c r="BN28" s="5">
        <v>0</v>
      </c>
      <c r="BO28" s="5">
        <v>0</v>
      </c>
      <c r="BP28" s="5">
        <v>0</v>
      </c>
      <c r="BQ28" s="5">
        <f t="shared" si="11"/>
        <v>0</v>
      </c>
      <c r="BR28" s="9"/>
      <c r="BS28" s="1">
        <v>22</v>
      </c>
      <c r="BT28" s="2" t="s">
        <v>25</v>
      </c>
      <c r="BU28" s="5">
        <v>0</v>
      </c>
      <c r="BV28" s="5">
        <f t="shared" si="12"/>
        <v>6461100</v>
      </c>
      <c r="BW28" s="5">
        <f t="shared" si="0"/>
        <v>0</v>
      </c>
      <c r="BX28" s="5">
        <f t="shared" si="1"/>
        <v>6461100</v>
      </c>
      <c r="BY28" s="9"/>
    </row>
    <row r="29" spans="1:77" ht="16.5" hidden="1">
      <c r="A29" s="1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2"/>
        <v>0</v>
      </c>
      <c r="G29" s="9"/>
      <c r="H29" s="1">
        <v>23</v>
      </c>
      <c r="I29" s="2" t="s">
        <v>26</v>
      </c>
      <c r="J29" s="5">
        <v>0</v>
      </c>
      <c r="K29" s="5">
        <v>0</v>
      </c>
      <c r="L29" s="5">
        <v>0</v>
      </c>
      <c r="M29" s="5">
        <f t="shared" si="3"/>
        <v>0</v>
      </c>
      <c r="N29" s="9"/>
      <c r="O29" s="1">
        <v>23</v>
      </c>
      <c r="P29" s="2" t="s">
        <v>26</v>
      </c>
      <c r="Q29" s="5">
        <v>0</v>
      </c>
      <c r="R29" s="5">
        <v>6000</v>
      </c>
      <c r="S29" s="5">
        <v>0</v>
      </c>
      <c r="T29" s="5">
        <f t="shared" si="4"/>
        <v>6000</v>
      </c>
      <c r="U29" s="9"/>
      <c r="V29" s="1">
        <v>23</v>
      </c>
      <c r="W29" s="2" t="s">
        <v>26</v>
      </c>
      <c r="X29" s="5">
        <v>0</v>
      </c>
      <c r="Y29" s="5">
        <v>5000</v>
      </c>
      <c r="Z29" s="5">
        <v>0</v>
      </c>
      <c r="AA29" s="5">
        <f t="shared" si="5"/>
        <v>5000</v>
      </c>
      <c r="AB29" s="9"/>
      <c r="AC29" s="1">
        <v>23</v>
      </c>
      <c r="AD29" s="2" t="s">
        <v>26</v>
      </c>
      <c r="AE29" s="5">
        <v>0</v>
      </c>
      <c r="AF29" s="5">
        <v>0</v>
      </c>
      <c r="AG29" s="5">
        <v>0</v>
      </c>
      <c r="AH29" s="5">
        <f t="shared" si="6"/>
        <v>0</v>
      </c>
      <c r="AI29" s="9"/>
      <c r="AJ29" s="1">
        <v>23</v>
      </c>
      <c r="AK29" s="2" t="s">
        <v>26</v>
      </c>
      <c r="AL29" s="5">
        <v>1</v>
      </c>
      <c r="AM29" s="5">
        <v>285000</v>
      </c>
      <c r="AN29" s="5">
        <v>0</v>
      </c>
      <c r="AO29" s="5">
        <f t="shared" si="7"/>
        <v>285000</v>
      </c>
      <c r="AP29" s="9"/>
      <c r="AQ29" s="1">
        <v>23</v>
      </c>
      <c r="AR29" s="2" t="s">
        <v>26</v>
      </c>
      <c r="AS29" s="5">
        <v>55000</v>
      </c>
      <c r="AT29" s="5">
        <v>8000000</v>
      </c>
      <c r="AU29" s="5">
        <v>0</v>
      </c>
      <c r="AV29" s="5">
        <f t="shared" si="8"/>
        <v>8000000</v>
      </c>
      <c r="AW29" s="9"/>
      <c r="AX29" s="1">
        <v>23</v>
      </c>
      <c r="AY29" s="2" t="s">
        <v>26</v>
      </c>
      <c r="AZ29" s="5">
        <v>0</v>
      </c>
      <c r="BA29" s="5">
        <v>0</v>
      </c>
      <c r="BB29" s="5">
        <v>0</v>
      </c>
      <c r="BC29" s="5">
        <f t="shared" si="9"/>
        <v>0</v>
      </c>
      <c r="BD29" s="9"/>
      <c r="BE29" s="1">
        <v>23</v>
      </c>
      <c r="BF29" s="2" t="s">
        <v>26</v>
      </c>
      <c r="BG29" s="5">
        <v>20</v>
      </c>
      <c r="BH29" s="5">
        <v>2600000</v>
      </c>
      <c r="BI29" s="5">
        <v>0</v>
      </c>
      <c r="BJ29" s="5">
        <f t="shared" si="10"/>
        <v>2600000</v>
      </c>
      <c r="BK29" s="9"/>
      <c r="BL29" s="1">
        <v>23</v>
      </c>
      <c r="BM29" s="2" t="s">
        <v>26</v>
      </c>
      <c r="BN29" s="5">
        <v>0</v>
      </c>
      <c r="BO29" s="5">
        <v>0</v>
      </c>
      <c r="BP29" s="5">
        <v>0</v>
      </c>
      <c r="BQ29" s="5">
        <f t="shared" si="11"/>
        <v>0</v>
      </c>
      <c r="BR29" s="9"/>
      <c r="BS29" s="1">
        <v>23</v>
      </c>
      <c r="BT29" s="2" t="s">
        <v>26</v>
      </c>
      <c r="BU29" s="5">
        <v>0</v>
      </c>
      <c r="BV29" s="5">
        <f t="shared" si="12"/>
        <v>10896000</v>
      </c>
      <c r="BW29" s="5">
        <f t="shared" si="0"/>
        <v>0</v>
      </c>
      <c r="BX29" s="5">
        <f t="shared" si="1"/>
        <v>10896000</v>
      </c>
      <c r="BY29" s="9"/>
    </row>
    <row r="30" spans="1:77" ht="16.5" hidden="1">
      <c r="A30" s="1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2"/>
        <v>0</v>
      </c>
      <c r="G30" s="9"/>
      <c r="H30" s="1">
        <v>24</v>
      </c>
      <c r="I30" s="2" t="s">
        <v>27</v>
      </c>
      <c r="J30" s="5">
        <v>0</v>
      </c>
      <c r="K30" s="5">
        <v>0</v>
      </c>
      <c r="L30" s="5">
        <v>0</v>
      </c>
      <c r="M30" s="5">
        <f t="shared" si="3"/>
        <v>0</v>
      </c>
      <c r="N30" s="9"/>
      <c r="O30" s="1">
        <v>24</v>
      </c>
      <c r="P30" s="2" t="s">
        <v>27</v>
      </c>
      <c r="Q30" s="5">
        <v>0</v>
      </c>
      <c r="R30" s="5">
        <v>6000</v>
      </c>
      <c r="S30" s="5">
        <v>0</v>
      </c>
      <c r="T30" s="5">
        <f t="shared" si="4"/>
        <v>6000</v>
      </c>
      <c r="U30" s="9"/>
      <c r="V30" s="1">
        <v>24</v>
      </c>
      <c r="W30" s="2" t="s">
        <v>27</v>
      </c>
      <c r="X30" s="5">
        <v>0</v>
      </c>
      <c r="Y30" s="5">
        <v>5000</v>
      </c>
      <c r="Z30" s="5">
        <v>0</v>
      </c>
      <c r="AA30" s="5">
        <f t="shared" si="5"/>
        <v>5000</v>
      </c>
      <c r="AB30" s="9"/>
      <c r="AC30" s="1">
        <v>24</v>
      </c>
      <c r="AD30" s="2" t="s">
        <v>27</v>
      </c>
      <c r="AE30" s="5">
        <v>0</v>
      </c>
      <c r="AF30" s="5">
        <v>0</v>
      </c>
      <c r="AG30" s="5">
        <v>0</v>
      </c>
      <c r="AH30" s="5">
        <f t="shared" si="6"/>
        <v>0</v>
      </c>
      <c r="AI30" s="9"/>
      <c r="AJ30" s="1">
        <v>24</v>
      </c>
      <c r="AK30" s="2" t="s">
        <v>27</v>
      </c>
      <c r="AL30" s="5">
        <v>0</v>
      </c>
      <c r="AM30" s="5">
        <v>0</v>
      </c>
      <c r="AN30" s="5">
        <v>0</v>
      </c>
      <c r="AO30" s="5">
        <f t="shared" si="7"/>
        <v>0</v>
      </c>
      <c r="AP30" s="9"/>
      <c r="AQ30" s="1">
        <v>24</v>
      </c>
      <c r="AR30" s="2" t="s">
        <v>27</v>
      </c>
      <c r="AS30" s="5">
        <v>10000</v>
      </c>
      <c r="AT30" s="5">
        <v>4000000</v>
      </c>
      <c r="AU30" s="5">
        <v>0</v>
      </c>
      <c r="AV30" s="5">
        <f t="shared" si="8"/>
        <v>4000000</v>
      </c>
      <c r="AW30" s="9"/>
      <c r="AX30" s="1">
        <v>24</v>
      </c>
      <c r="AY30" s="2" t="s">
        <v>27</v>
      </c>
      <c r="AZ30" s="5">
        <v>0</v>
      </c>
      <c r="BA30" s="5">
        <v>0</v>
      </c>
      <c r="BB30" s="5">
        <v>0</v>
      </c>
      <c r="BC30" s="5">
        <f t="shared" si="9"/>
        <v>0</v>
      </c>
      <c r="BD30" s="9"/>
      <c r="BE30" s="1">
        <v>24</v>
      </c>
      <c r="BF30" s="2" t="s">
        <v>27</v>
      </c>
      <c r="BG30" s="5">
        <v>20</v>
      </c>
      <c r="BH30" s="5">
        <v>2600000</v>
      </c>
      <c r="BI30" s="5">
        <v>0</v>
      </c>
      <c r="BJ30" s="5">
        <f t="shared" si="10"/>
        <v>2600000</v>
      </c>
      <c r="BK30" s="9"/>
      <c r="BL30" s="1">
        <v>24</v>
      </c>
      <c r="BM30" s="2" t="s">
        <v>27</v>
      </c>
      <c r="BN30" s="5">
        <v>0</v>
      </c>
      <c r="BO30" s="5">
        <v>0</v>
      </c>
      <c r="BP30" s="5">
        <v>0</v>
      </c>
      <c r="BQ30" s="5">
        <f t="shared" si="11"/>
        <v>0</v>
      </c>
      <c r="BR30" s="9"/>
      <c r="BS30" s="1">
        <v>24</v>
      </c>
      <c r="BT30" s="2" t="s">
        <v>27</v>
      </c>
      <c r="BU30" s="5">
        <v>0</v>
      </c>
      <c r="BV30" s="5">
        <f t="shared" si="12"/>
        <v>6611000</v>
      </c>
      <c r="BW30" s="5">
        <f t="shared" si="0"/>
        <v>0</v>
      </c>
      <c r="BX30" s="5">
        <f t="shared" si="1"/>
        <v>6611000</v>
      </c>
      <c r="BY30" s="9"/>
    </row>
    <row r="31" spans="1:77" ht="16.5" hidden="1">
      <c r="A31" s="1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2"/>
        <v>0</v>
      </c>
      <c r="G31" s="9"/>
      <c r="H31" s="1">
        <v>25</v>
      </c>
      <c r="I31" s="2" t="s">
        <v>28</v>
      </c>
      <c r="J31" s="5">
        <v>0</v>
      </c>
      <c r="K31" s="5">
        <v>0</v>
      </c>
      <c r="L31" s="5">
        <v>0</v>
      </c>
      <c r="M31" s="5">
        <f t="shared" si="3"/>
        <v>0</v>
      </c>
      <c r="N31" s="9"/>
      <c r="O31" s="1">
        <v>25</v>
      </c>
      <c r="P31" s="2" t="s">
        <v>28</v>
      </c>
      <c r="Q31" s="5">
        <v>0</v>
      </c>
      <c r="R31" s="5">
        <v>9000</v>
      </c>
      <c r="S31" s="5">
        <v>0</v>
      </c>
      <c r="T31" s="5">
        <f t="shared" si="4"/>
        <v>9000</v>
      </c>
      <c r="U31" s="9"/>
      <c r="V31" s="1">
        <v>25</v>
      </c>
      <c r="W31" s="2" t="s">
        <v>28</v>
      </c>
      <c r="X31" s="5">
        <v>0</v>
      </c>
      <c r="Y31" s="5">
        <v>5000</v>
      </c>
      <c r="Z31" s="5">
        <v>0</v>
      </c>
      <c r="AA31" s="5">
        <f t="shared" si="5"/>
        <v>5000</v>
      </c>
      <c r="AB31" s="9"/>
      <c r="AC31" s="1">
        <v>25</v>
      </c>
      <c r="AD31" s="2" t="s">
        <v>28</v>
      </c>
      <c r="AE31" s="5">
        <v>0</v>
      </c>
      <c r="AF31" s="5">
        <v>0</v>
      </c>
      <c r="AG31" s="5">
        <v>0</v>
      </c>
      <c r="AH31" s="5">
        <f t="shared" si="6"/>
        <v>0</v>
      </c>
      <c r="AI31" s="9"/>
      <c r="AJ31" s="1">
        <v>25</v>
      </c>
      <c r="AK31" s="2" t="s">
        <v>28</v>
      </c>
      <c r="AL31" s="5">
        <v>0</v>
      </c>
      <c r="AM31" s="5">
        <v>0</v>
      </c>
      <c r="AN31" s="5">
        <v>0</v>
      </c>
      <c r="AO31" s="5">
        <f t="shared" si="7"/>
        <v>0</v>
      </c>
      <c r="AP31" s="9"/>
      <c r="AQ31" s="1">
        <v>25</v>
      </c>
      <c r="AR31" s="2" t="s">
        <v>28</v>
      </c>
      <c r="AS31" s="5">
        <v>4000</v>
      </c>
      <c r="AT31" s="5">
        <v>3000000</v>
      </c>
      <c r="AU31" s="5">
        <v>0</v>
      </c>
      <c r="AV31" s="5">
        <f t="shared" si="8"/>
        <v>3000000</v>
      </c>
      <c r="AW31" s="9"/>
      <c r="AX31" s="1">
        <v>25</v>
      </c>
      <c r="AY31" s="2" t="s">
        <v>28</v>
      </c>
      <c r="AZ31" s="5">
        <v>0</v>
      </c>
      <c r="BA31" s="5">
        <v>0</v>
      </c>
      <c r="BB31" s="5">
        <v>0</v>
      </c>
      <c r="BC31" s="5">
        <f t="shared" si="9"/>
        <v>0</v>
      </c>
      <c r="BD31" s="9"/>
      <c r="BE31" s="1">
        <v>25</v>
      </c>
      <c r="BF31" s="2" t="s">
        <v>28</v>
      </c>
      <c r="BG31" s="5">
        <v>10</v>
      </c>
      <c r="BH31" s="5">
        <v>1300000</v>
      </c>
      <c r="BI31" s="5">
        <v>0</v>
      </c>
      <c r="BJ31" s="5">
        <f t="shared" si="10"/>
        <v>1300000</v>
      </c>
      <c r="BK31" s="9"/>
      <c r="BL31" s="1">
        <v>25</v>
      </c>
      <c r="BM31" s="2" t="s">
        <v>28</v>
      </c>
      <c r="BN31" s="5">
        <v>0</v>
      </c>
      <c r="BO31" s="5">
        <v>0</v>
      </c>
      <c r="BP31" s="5">
        <v>0</v>
      </c>
      <c r="BQ31" s="5">
        <f t="shared" si="11"/>
        <v>0</v>
      </c>
      <c r="BR31" s="9"/>
      <c r="BS31" s="1">
        <v>25</v>
      </c>
      <c r="BT31" s="2" t="s">
        <v>28</v>
      </c>
      <c r="BU31" s="5">
        <v>0</v>
      </c>
      <c r="BV31" s="5">
        <f t="shared" si="12"/>
        <v>4314000</v>
      </c>
      <c r="BW31" s="5">
        <f t="shared" si="0"/>
        <v>0</v>
      </c>
      <c r="BX31" s="5">
        <f t="shared" si="1"/>
        <v>4314000</v>
      </c>
      <c r="BY31" s="9"/>
    </row>
    <row r="32" spans="1:77" ht="16.5" hidden="1">
      <c r="A32" s="1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2"/>
        <v>0</v>
      </c>
      <c r="G32" s="9"/>
      <c r="H32" s="1">
        <v>26</v>
      </c>
      <c r="I32" s="2" t="s">
        <v>29</v>
      </c>
      <c r="J32" s="5">
        <v>0</v>
      </c>
      <c r="K32" s="5">
        <v>0</v>
      </c>
      <c r="L32" s="5">
        <v>0</v>
      </c>
      <c r="M32" s="5">
        <f t="shared" si="3"/>
        <v>0</v>
      </c>
      <c r="N32" s="9"/>
      <c r="O32" s="1">
        <v>26</v>
      </c>
      <c r="P32" s="2" t="s">
        <v>29</v>
      </c>
      <c r="Q32" s="5">
        <v>0</v>
      </c>
      <c r="R32" s="5">
        <v>6000</v>
      </c>
      <c r="S32" s="5">
        <v>0</v>
      </c>
      <c r="T32" s="5">
        <f t="shared" si="4"/>
        <v>6000</v>
      </c>
      <c r="U32" s="9"/>
      <c r="V32" s="1">
        <v>26</v>
      </c>
      <c r="W32" s="2" t="s">
        <v>29</v>
      </c>
      <c r="X32" s="5">
        <v>0</v>
      </c>
      <c r="Y32" s="5">
        <v>15000</v>
      </c>
      <c r="Z32" s="5">
        <v>0</v>
      </c>
      <c r="AA32" s="5">
        <f t="shared" si="5"/>
        <v>15000</v>
      </c>
      <c r="AB32" s="9"/>
      <c r="AC32" s="1">
        <v>26</v>
      </c>
      <c r="AD32" s="2" t="s">
        <v>29</v>
      </c>
      <c r="AE32" s="5">
        <v>0</v>
      </c>
      <c r="AF32" s="5">
        <v>0</v>
      </c>
      <c r="AG32" s="5">
        <v>0</v>
      </c>
      <c r="AH32" s="5">
        <f t="shared" si="6"/>
        <v>0</v>
      </c>
      <c r="AI32" s="9"/>
      <c r="AJ32" s="1">
        <v>26</v>
      </c>
      <c r="AK32" s="2" t="s">
        <v>29</v>
      </c>
      <c r="AL32" s="5">
        <v>0</v>
      </c>
      <c r="AM32" s="5">
        <v>0</v>
      </c>
      <c r="AN32" s="5">
        <v>0</v>
      </c>
      <c r="AO32" s="5">
        <f t="shared" si="7"/>
        <v>0</v>
      </c>
      <c r="AP32" s="9"/>
      <c r="AQ32" s="1">
        <v>26</v>
      </c>
      <c r="AR32" s="2" t="s">
        <v>29</v>
      </c>
      <c r="AS32" s="5">
        <v>95000</v>
      </c>
      <c r="AT32" s="5">
        <v>35000000</v>
      </c>
      <c r="AU32" s="5">
        <v>0</v>
      </c>
      <c r="AV32" s="5">
        <f t="shared" si="8"/>
        <v>35000000</v>
      </c>
      <c r="AW32" s="9"/>
      <c r="AX32" s="1">
        <v>26</v>
      </c>
      <c r="AY32" s="2" t="s">
        <v>29</v>
      </c>
      <c r="AZ32" s="5">
        <v>0</v>
      </c>
      <c r="BA32" s="5">
        <v>0</v>
      </c>
      <c r="BB32" s="5">
        <v>0</v>
      </c>
      <c r="BC32" s="5">
        <f t="shared" si="9"/>
        <v>0</v>
      </c>
      <c r="BD32" s="9"/>
      <c r="BE32" s="1">
        <v>26</v>
      </c>
      <c r="BF32" s="2" t="s">
        <v>29</v>
      </c>
      <c r="BG32" s="5">
        <v>24</v>
      </c>
      <c r="BH32" s="5">
        <v>3120000</v>
      </c>
      <c r="BI32" s="5">
        <v>0</v>
      </c>
      <c r="BJ32" s="5">
        <f t="shared" si="10"/>
        <v>3120000</v>
      </c>
      <c r="BK32" s="9"/>
      <c r="BL32" s="1">
        <v>26</v>
      </c>
      <c r="BM32" s="2" t="s">
        <v>29</v>
      </c>
      <c r="BN32" s="5">
        <v>0</v>
      </c>
      <c r="BO32" s="5">
        <v>0</v>
      </c>
      <c r="BP32" s="5">
        <v>0</v>
      </c>
      <c r="BQ32" s="5">
        <f t="shared" si="11"/>
        <v>0</v>
      </c>
      <c r="BR32" s="9"/>
      <c r="BS32" s="1">
        <v>26</v>
      </c>
      <c r="BT32" s="2" t="s">
        <v>29</v>
      </c>
      <c r="BU32" s="5">
        <v>0</v>
      </c>
      <c r="BV32" s="5">
        <f t="shared" si="12"/>
        <v>38141000</v>
      </c>
      <c r="BW32" s="5">
        <f t="shared" si="0"/>
        <v>0</v>
      </c>
      <c r="BX32" s="5">
        <f t="shared" si="1"/>
        <v>38141000</v>
      </c>
      <c r="BY32" s="9"/>
    </row>
    <row r="33" spans="1:77" ht="16.5" hidden="1">
      <c r="A33" s="1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2"/>
        <v>0</v>
      </c>
      <c r="G33" s="9"/>
      <c r="H33" s="1">
        <v>27</v>
      </c>
      <c r="I33" s="2" t="s">
        <v>30</v>
      </c>
      <c r="J33" s="5">
        <v>0</v>
      </c>
      <c r="K33" s="5">
        <v>0</v>
      </c>
      <c r="L33" s="5">
        <v>0</v>
      </c>
      <c r="M33" s="5">
        <f t="shared" si="3"/>
        <v>0</v>
      </c>
      <c r="N33" s="9"/>
      <c r="O33" s="1">
        <v>27</v>
      </c>
      <c r="P33" s="2" t="s">
        <v>30</v>
      </c>
      <c r="Q33" s="5">
        <v>0</v>
      </c>
      <c r="R33" s="5">
        <v>6000</v>
      </c>
      <c r="S33" s="5">
        <v>0</v>
      </c>
      <c r="T33" s="5">
        <f t="shared" si="4"/>
        <v>6000</v>
      </c>
      <c r="U33" s="9"/>
      <c r="V33" s="1">
        <v>27</v>
      </c>
      <c r="W33" s="2" t="s">
        <v>30</v>
      </c>
      <c r="X33" s="5">
        <v>0</v>
      </c>
      <c r="Y33" s="5">
        <v>5000</v>
      </c>
      <c r="Z33" s="5">
        <v>0</v>
      </c>
      <c r="AA33" s="5">
        <f t="shared" si="5"/>
        <v>5000</v>
      </c>
      <c r="AB33" s="9"/>
      <c r="AC33" s="1">
        <v>27</v>
      </c>
      <c r="AD33" s="2" t="s">
        <v>30</v>
      </c>
      <c r="AE33" s="5">
        <v>0</v>
      </c>
      <c r="AF33" s="5">
        <v>0</v>
      </c>
      <c r="AG33" s="5">
        <v>0</v>
      </c>
      <c r="AH33" s="5">
        <f t="shared" si="6"/>
        <v>0</v>
      </c>
      <c r="AI33" s="9"/>
      <c r="AJ33" s="1">
        <v>27</v>
      </c>
      <c r="AK33" s="2" t="s">
        <v>30</v>
      </c>
      <c r="AL33" s="5">
        <v>0</v>
      </c>
      <c r="AM33" s="5">
        <v>0</v>
      </c>
      <c r="AN33" s="5">
        <v>0</v>
      </c>
      <c r="AO33" s="5">
        <f t="shared" si="7"/>
        <v>0</v>
      </c>
      <c r="AP33" s="9"/>
      <c r="AQ33" s="1">
        <v>27</v>
      </c>
      <c r="AR33" s="2" t="s">
        <v>30</v>
      </c>
      <c r="AS33" s="5">
        <v>10000</v>
      </c>
      <c r="AT33" s="5">
        <v>8000000</v>
      </c>
      <c r="AU33" s="5">
        <v>0</v>
      </c>
      <c r="AV33" s="5">
        <f t="shared" si="8"/>
        <v>8000000</v>
      </c>
      <c r="AW33" s="9"/>
      <c r="AX33" s="1">
        <v>27</v>
      </c>
      <c r="AY33" s="2" t="s">
        <v>30</v>
      </c>
      <c r="AZ33" s="5">
        <v>0</v>
      </c>
      <c r="BA33" s="5">
        <v>0</v>
      </c>
      <c r="BB33" s="5">
        <v>0</v>
      </c>
      <c r="BC33" s="5">
        <f t="shared" si="9"/>
        <v>0</v>
      </c>
      <c r="BD33" s="9"/>
      <c r="BE33" s="1">
        <v>27</v>
      </c>
      <c r="BF33" s="2" t="s">
        <v>30</v>
      </c>
      <c r="BG33" s="5">
        <v>20</v>
      </c>
      <c r="BH33" s="5">
        <v>2600000</v>
      </c>
      <c r="BI33" s="5">
        <v>0</v>
      </c>
      <c r="BJ33" s="5">
        <f t="shared" si="10"/>
        <v>2600000</v>
      </c>
      <c r="BK33" s="9"/>
      <c r="BL33" s="1">
        <v>27</v>
      </c>
      <c r="BM33" s="2" t="s">
        <v>30</v>
      </c>
      <c r="BN33" s="5">
        <v>0</v>
      </c>
      <c r="BO33" s="5">
        <v>0</v>
      </c>
      <c r="BP33" s="5">
        <v>0</v>
      </c>
      <c r="BQ33" s="5">
        <f t="shared" si="11"/>
        <v>0</v>
      </c>
      <c r="BR33" s="9"/>
      <c r="BS33" s="1">
        <v>27</v>
      </c>
      <c r="BT33" s="2" t="s">
        <v>30</v>
      </c>
      <c r="BU33" s="5">
        <v>0</v>
      </c>
      <c r="BV33" s="5">
        <f t="shared" si="12"/>
        <v>10611000</v>
      </c>
      <c r="BW33" s="5">
        <f t="shared" si="0"/>
        <v>0</v>
      </c>
      <c r="BX33" s="5">
        <f t="shared" si="1"/>
        <v>10611000</v>
      </c>
      <c r="BY33" s="9"/>
    </row>
    <row r="34" spans="1:77" ht="16.5" hidden="1">
      <c r="A34" s="1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2"/>
        <v>0</v>
      </c>
      <c r="G34" s="9"/>
      <c r="H34" s="1">
        <v>28</v>
      </c>
      <c r="I34" s="2" t="s">
        <v>31</v>
      </c>
      <c r="J34" s="5">
        <v>0</v>
      </c>
      <c r="K34" s="5">
        <v>0</v>
      </c>
      <c r="L34" s="5">
        <v>0</v>
      </c>
      <c r="M34" s="5">
        <f t="shared" si="3"/>
        <v>0</v>
      </c>
      <c r="N34" s="9"/>
      <c r="O34" s="1">
        <v>28</v>
      </c>
      <c r="P34" s="2" t="s">
        <v>31</v>
      </c>
      <c r="Q34" s="5">
        <v>0</v>
      </c>
      <c r="R34" s="5">
        <v>9000</v>
      </c>
      <c r="S34" s="5">
        <v>0</v>
      </c>
      <c r="T34" s="5">
        <f t="shared" si="4"/>
        <v>9000</v>
      </c>
      <c r="U34" s="9"/>
      <c r="V34" s="1">
        <v>28</v>
      </c>
      <c r="W34" s="2" t="s">
        <v>31</v>
      </c>
      <c r="X34" s="5">
        <v>0</v>
      </c>
      <c r="Y34" s="5">
        <v>5000</v>
      </c>
      <c r="Z34" s="5">
        <v>0</v>
      </c>
      <c r="AA34" s="5">
        <f t="shared" si="5"/>
        <v>5000</v>
      </c>
      <c r="AB34" s="9"/>
      <c r="AC34" s="1">
        <v>28</v>
      </c>
      <c r="AD34" s="2" t="s">
        <v>31</v>
      </c>
      <c r="AE34" s="5">
        <v>0</v>
      </c>
      <c r="AF34" s="5">
        <v>0</v>
      </c>
      <c r="AG34" s="5">
        <v>0</v>
      </c>
      <c r="AH34" s="5">
        <f t="shared" si="6"/>
        <v>0</v>
      </c>
      <c r="AI34" s="9"/>
      <c r="AJ34" s="1">
        <v>28</v>
      </c>
      <c r="AK34" s="2" t="s">
        <v>31</v>
      </c>
      <c r="AL34" s="5">
        <v>1</v>
      </c>
      <c r="AM34" s="5">
        <v>320000</v>
      </c>
      <c r="AN34" s="5">
        <v>0</v>
      </c>
      <c r="AO34" s="5">
        <f t="shared" si="7"/>
        <v>320000</v>
      </c>
      <c r="AP34" s="9"/>
      <c r="AQ34" s="1">
        <v>28</v>
      </c>
      <c r="AR34" s="2" t="s">
        <v>31</v>
      </c>
      <c r="AS34" s="5">
        <v>3000</v>
      </c>
      <c r="AT34" s="5">
        <v>3000000</v>
      </c>
      <c r="AU34" s="5">
        <v>0</v>
      </c>
      <c r="AV34" s="5">
        <f t="shared" si="8"/>
        <v>3000000</v>
      </c>
      <c r="AW34" s="9"/>
      <c r="AX34" s="1">
        <v>28</v>
      </c>
      <c r="AY34" s="2" t="s">
        <v>31</v>
      </c>
      <c r="AZ34" s="5">
        <v>0</v>
      </c>
      <c r="BA34" s="5">
        <v>0</v>
      </c>
      <c r="BB34" s="5">
        <v>0</v>
      </c>
      <c r="BC34" s="5">
        <f t="shared" si="9"/>
        <v>0</v>
      </c>
      <c r="BD34" s="9"/>
      <c r="BE34" s="1">
        <v>28</v>
      </c>
      <c r="BF34" s="2" t="s">
        <v>31</v>
      </c>
      <c r="BG34" s="5">
        <v>12</v>
      </c>
      <c r="BH34" s="5">
        <v>1560000</v>
      </c>
      <c r="BI34" s="5">
        <v>0</v>
      </c>
      <c r="BJ34" s="5">
        <f t="shared" si="10"/>
        <v>1560000</v>
      </c>
      <c r="BK34" s="9"/>
      <c r="BL34" s="1">
        <v>28</v>
      </c>
      <c r="BM34" s="2" t="s">
        <v>31</v>
      </c>
      <c r="BN34" s="5">
        <v>0</v>
      </c>
      <c r="BO34" s="5">
        <v>0</v>
      </c>
      <c r="BP34" s="5">
        <v>0</v>
      </c>
      <c r="BQ34" s="5">
        <f t="shared" si="11"/>
        <v>0</v>
      </c>
      <c r="BR34" s="9"/>
      <c r="BS34" s="1">
        <v>28</v>
      </c>
      <c r="BT34" s="2" t="s">
        <v>31</v>
      </c>
      <c r="BU34" s="5">
        <v>0</v>
      </c>
      <c r="BV34" s="5">
        <f t="shared" si="12"/>
        <v>4894000</v>
      </c>
      <c r="BW34" s="5">
        <f t="shared" si="0"/>
        <v>0</v>
      </c>
      <c r="BX34" s="5">
        <f t="shared" si="1"/>
        <v>4894000</v>
      </c>
      <c r="BY34" s="9"/>
    </row>
    <row r="35" spans="1:77" ht="16.5" hidden="1">
      <c r="A35" s="1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2"/>
        <v>0</v>
      </c>
      <c r="G35" s="9"/>
      <c r="H35" s="1">
        <v>29</v>
      </c>
      <c r="I35" s="2" t="s">
        <v>32</v>
      </c>
      <c r="J35" s="5">
        <v>0</v>
      </c>
      <c r="K35" s="5">
        <v>0</v>
      </c>
      <c r="L35" s="5">
        <v>0</v>
      </c>
      <c r="M35" s="5">
        <f t="shared" si="3"/>
        <v>0</v>
      </c>
      <c r="N35" s="9"/>
      <c r="O35" s="1">
        <v>29</v>
      </c>
      <c r="P35" s="2" t="s">
        <v>32</v>
      </c>
      <c r="Q35" s="5">
        <v>0</v>
      </c>
      <c r="R35" s="5">
        <v>6000</v>
      </c>
      <c r="S35" s="5">
        <v>0</v>
      </c>
      <c r="T35" s="5">
        <f t="shared" si="4"/>
        <v>6000</v>
      </c>
      <c r="U35" s="9"/>
      <c r="V35" s="1">
        <v>29</v>
      </c>
      <c r="W35" s="2" t="s">
        <v>32</v>
      </c>
      <c r="X35" s="5">
        <v>0</v>
      </c>
      <c r="Y35" s="5">
        <v>5000</v>
      </c>
      <c r="Z35" s="5">
        <v>0</v>
      </c>
      <c r="AA35" s="5">
        <f t="shared" si="5"/>
        <v>5000</v>
      </c>
      <c r="AB35" s="9"/>
      <c r="AC35" s="1">
        <v>29</v>
      </c>
      <c r="AD35" s="2" t="s">
        <v>32</v>
      </c>
      <c r="AE35" s="5">
        <v>0</v>
      </c>
      <c r="AF35" s="5">
        <v>0</v>
      </c>
      <c r="AG35" s="5">
        <v>0</v>
      </c>
      <c r="AH35" s="5">
        <f t="shared" si="6"/>
        <v>0</v>
      </c>
      <c r="AI35" s="9"/>
      <c r="AJ35" s="1">
        <v>29</v>
      </c>
      <c r="AK35" s="2" t="s">
        <v>32</v>
      </c>
      <c r="AL35" s="5">
        <v>0</v>
      </c>
      <c r="AM35" s="5">
        <v>0</v>
      </c>
      <c r="AN35" s="5">
        <v>0</v>
      </c>
      <c r="AO35" s="5">
        <f t="shared" si="7"/>
        <v>0</v>
      </c>
      <c r="AP35" s="9"/>
      <c r="AQ35" s="1">
        <v>29</v>
      </c>
      <c r="AR35" s="2" t="s">
        <v>32</v>
      </c>
      <c r="AS35" s="5">
        <v>3500</v>
      </c>
      <c r="AT35" s="5">
        <v>4000000</v>
      </c>
      <c r="AU35" s="5">
        <v>0</v>
      </c>
      <c r="AV35" s="5">
        <f t="shared" si="8"/>
        <v>4000000</v>
      </c>
      <c r="AW35" s="9"/>
      <c r="AX35" s="1">
        <v>29</v>
      </c>
      <c r="AY35" s="2" t="s">
        <v>32</v>
      </c>
      <c r="AZ35" s="5">
        <v>0</v>
      </c>
      <c r="BA35" s="5">
        <v>0</v>
      </c>
      <c r="BB35" s="5">
        <v>0</v>
      </c>
      <c r="BC35" s="5">
        <f t="shared" si="9"/>
        <v>0</v>
      </c>
      <c r="BD35" s="9"/>
      <c r="BE35" s="1">
        <v>29</v>
      </c>
      <c r="BF35" s="2" t="s">
        <v>32</v>
      </c>
      <c r="BG35" s="5">
        <v>11</v>
      </c>
      <c r="BH35" s="5">
        <v>1430000</v>
      </c>
      <c r="BI35" s="5">
        <v>0</v>
      </c>
      <c r="BJ35" s="5">
        <f t="shared" si="10"/>
        <v>1430000</v>
      </c>
      <c r="BK35" s="9"/>
      <c r="BL35" s="1">
        <v>29</v>
      </c>
      <c r="BM35" s="2" t="s">
        <v>32</v>
      </c>
      <c r="BN35" s="5">
        <v>0</v>
      </c>
      <c r="BO35" s="5">
        <v>0</v>
      </c>
      <c r="BP35" s="5">
        <v>0</v>
      </c>
      <c r="BQ35" s="5">
        <f t="shared" si="11"/>
        <v>0</v>
      </c>
      <c r="BR35" s="9"/>
      <c r="BS35" s="1">
        <v>29</v>
      </c>
      <c r="BT35" s="2" t="s">
        <v>32</v>
      </c>
      <c r="BU35" s="5">
        <v>0</v>
      </c>
      <c r="BV35" s="5">
        <f t="shared" si="12"/>
        <v>5441000</v>
      </c>
      <c r="BW35" s="5">
        <f t="shared" si="0"/>
        <v>0</v>
      </c>
      <c r="BX35" s="5">
        <f t="shared" si="1"/>
        <v>5441000</v>
      </c>
      <c r="BY35" s="9"/>
    </row>
    <row r="36" spans="1:77" ht="16.5" hidden="1">
      <c r="A36" s="1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2"/>
        <v>0</v>
      </c>
      <c r="G36" s="9"/>
      <c r="H36" s="1">
        <v>30</v>
      </c>
      <c r="I36" s="2" t="s">
        <v>33</v>
      </c>
      <c r="J36" s="5">
        <v>0</v>
      </c>
      <c r="K36" s="5">
        <v>0</v>
      </c>
      <c r="L36" s="5">
        <v>0</v>
      </c>
      <c r="M36" s="5">
        <f t="shared" si="3"/>
        <v>0</v>
      </c>
      <c r="N36" s="9"/>
      <c r="O36" s="1">
        <v>30</v>
      </c>
      <c r="P36" s="2" t="s">
        <v>33</v>
      </c>
      <c r="Q36" s="5">
        <v>0</v>
      </c>
      <c r="R36" s="5">
        <v>6000</v>
      </c>
      <c r="S36" s="5">
        <v>0</v>
      </c>
      <c r="T36" s="5">
        <f t="shared" si="4"/>
        <v>6000</v>
      </c>
      <c r="U36" s="9"/>
      <c r="V36" s="1">
        <v>30</v>
      </c>
      <c r="W36" s="2" t="s">
        <v>33</v>
      </c>
      <c r="X36" s="5">
        <v>0</v>
      </c>
      <c r="Y36" s="5">
        <v>5000</v>
      </c>
      <c r="Z36" s="5">
        <v>0</v>
      </c>
      <c r="AA36" s="5">
        <f t="shared" si="5"/>
        <v>5000</v>
      </c>
      <c r="AB36" s="9"/>
      <c r="AC36" s="1">
        <v>30</v>
      </c>
      <c r="AD36" s="2" t="s">
        <v>33</v>
      </c>
      <c r="AE36" s="5">
        <v>0</v>
      </c>
      <c r="AF36" s="5">
        <v>0</v>
      </c>
      <c r="AG36" s="5">
        <v>0</v>
      </c>
      <c r="AH36" s="5">
        <f t="shared" si="6"/>
        <v>0</v>
      </c>
      <c r="AI36" s="9"/>
      <c r="AJ36" s="1">
        <v>30</v>
      </c>
      <c r="AK36" s="2" t="s">
        <v>33</v>
      </c>
      <c r="AL36" s="5">
        <v>0</v>
      </c>
      <c r="AM36" s="5">
        <v>0</v>
      </c>
      <c r="AN36" s="5">
        <v>0</v>
      </c>
      <c r="AO36" s="5">
        <f t="shared" si="7"/>
        <v>0</v>
      </c>
      <c r="AP36" s="9"/>
      <c r="AQ36" s="1">
        <v>30</v>
      </c>
      <c r="AR36" s="2" t="s">
        <v>33</v>
      </c>
      <c r="AS36" s="5">
        <v>3500</v>
      </c>
      <c r="AT36" s="5">
        <v>4000000</v>
      </c>
      <c r="AU36" s="5">
        <v>0</v>
      </c>
      <c r="AV36" s="5">
        <f t="shared" si="8"/>
        <v>4000000</v>
      </c>
      <c r="AW36" s="9"/>
      <c r="AX36" s="1">
        <v>30</v>
      </c>
      <c r="AY36" s="2" t="s">
        <v>33</v>
      </c>
      <c r="AZ36" s="5">
        <v>0</v>
      </c>
      <c r="BA36" s="5">
        <v>0</v>
      </c>
      <c r="BB36" s="5">
        <v>0</v>
      </c>
      <c r="BC36" s="5">
        <f t="shared" si="9"/>
        <v>0</v>
      </c>
      <c r="BD36" s="9"/>
      <c r="BE36" s="1">
        <v>30</v>
      </c>
      <c r="BF36" s="2" t="s">
        <v>33</v>
      </c>
      <c r="BG36" s="5">
        <v>12</v>
      </c>
      <c r="BH36" s="5">
        <v>1560000</v>
      </c>
      <c r="BI36" s="5">
        <v>0</v>
      </c>
      <c r="BJ36" s="5">
        <f t="shared" si="10"/>
        <v>1560000</v>
      </c>
      <c r="BK36" s="9"/>
      <c r="BL36" s="1">
        <v>30</v>
      </c>
      <c r="BM36" s="2" t="s">
        <v>33</v>
      </c>
      <c r="BN36" s="5">
        <v>0</v>
      </c>
      <c r="BO36" s="5">
        <v>0</v>
      </c>
      <c r="BP36" s="5">
        <v>0</v>
      </c>
      <c r="BQ36" s="5">
        <f t="shared" si="11"/>
        <v>0</v>
      </c>
      <c r="BR36" s="9"/>
      <c r="BS36" s="1">
        <v>30</v>
      </c>
      <c r="BT36" s="2" t="s">
        <v>33</v>
      </c>
      <c r="BU36" s="5">
        <v>0</v>
      </c>
      <c r="BV36" s="5">
        <f t="shared" si="12"/>
        <v>5571000</v>
      </c>
      <c r="BW36" s="5">
        <f t="shared" si="0"/>
        <v>0</v>
      </c>
      <c r="BX36" s="5">
        <f t="shared" si="1"/>
        <v>5571000</v>
      </c>
      <c r="BY36" s="9"/>
    </row>
    <row r="37" spans="1:77" s="71" customFormat="1" ht="18.75">
      <c r="A37" s="187">
        <v>31</v>
      </c>
      <c r="B37" s="184" t="s">
        <v>34</v>
      </c>
      <c r="C37" s="185">
        <v>0</v>
      </c>
      <c r="D37" s="185">
        <v>0</v>
      </c>
      <c r="E37" s="185">
        <v>0</v>
      </c>
      <c r="F37" s="185">
        <f t="shared" si="2"/>
        <v>0</v>
      </c>
      <c r="G37" s="186"/>
      <c r="H37" s="187">
        <v>31</v>
      </c>
      <c r="I37" s="184" t="s">
        <v>34</v>
      </c>
      <c r="J37" s="185">
        <v>0</v>
      </c>
      <c r="K37" s="185">
        <v>0</v>
      </c>
      <c r="L37" s="185">
        <v>0</v>
      </c>
      <c r="M37" s="185">
        <f t="shared" si="3"/>
        <v>0</v>
      </c>
      <c r="N37" s="186"/>
      <c r="O37" s="187">
        <v>31</v>
      </c>
      <c r="P37" s="184" t="s">
        <v>34</v>
      </c>
      <c r="Q37" s="185">
        <v>0</v>
      </c>
      <c r="R37" s="185">
        <v>6000</v>
      </c>
      <c r="S37" s="185">
        <v>0</v>
      </c>
      <c r="T37" s="185">
        <f t="shared" si="4"/>
        <v>6000</v>
      </c>
      <c r="U37" s="186"/>
      <c r="V37" s="187">
        <v>31</v>
      </c>
      <c r="W37" s="184" t="s">
        <v>34</v>
      </c>
      <c r="X37" s="185">
        <v>0</v>
      </c>
      <c r="Y37" s="185">
        <v>5000</v>
      </c>
      <c r="Z37" s="185">
        <v>0</v>
      </c>
      <c r="AA37" s="185">
        <f t="shared" si="5"/>
        <v>5000</v>
      </c>
      <c r="AB37" s="186"/>
      <c r="AC37" s="187">
        <v>31</v>
      </c>
      <c r="AD37" s="184" t="s">
        <v>34</v>
      </c>
      <c r="AE37" s="185">
        <v>0</v>
      </c>
      <c r="AF37" s="185">
        <v>0</v>
      </c>
      <c r="AG37" s="185">
        <v>0</v>
      </c>
      <c r="AH37" s="185">
        <f t="shared" si="6"/>
        <v>0</v>
      </c>
      <c r="AI37" s="186"/>
      <c r="AJ37" s="187">
        <v>31</v>
      </c>
      <c r="AK37" s="184" t="s">
        <v>34</v>
      </c>
      <c r="AL37" s="185">
        <v>0</v>
      </c>
      <c r="AM37" s="185">
        <v>0</v>
      </c>
      <c r="AN37" s="185">
        <v>0</v>
      </c>
      <c r="AO37" s="185">
        <f t="shared" si="7"/>
        <v>0</v>
      </c>
      <c r="AP37" s="186"/>
      <c r="AQ37" s="187">
        <v>31</v>
      </c>
      <c r="AR37" s="184" t="s">
        <v>34</v>
      </c>
      <c r="AS37" s="185">
        <v>50000</v>
      </c>
      <c r="AT37" s="185">
        <v>5000000</v>
      </c>
      <c r="AU37" s="185">
        <v>0</v>
      </c>
      <c r="AV37" s="185">
        <f t="shared" si="8"/>
        <v>5000000</v>
      </c>
      <c r="AW37" s="186"/>
      <c r="AX37" s="187">
        <v>31</v>
      </c>
      <c r="AY37" s="184" t="s">
        <v>34</v>
      </c>
      <c r="AZ37" s="185">
        <v>0</v>
      </c>
      <c r="BA37" s="185">
        <v>0</v>
      </c>
      <c r="BB37" s="185">
        <v>0</v>
      </c>
      <c r="BC37" s="185">
        <f t="shared" si="9"/>
        <v>0</v>
      </c>
      <c r="BD37" s="186"/>
      <c r="BE37" s="187">
        <v>31</v>
      </c>
      <c r="BF37" s="184" t="s">
        <v>34</v>
      </c>
      <c r="BG37" s="185">
        <v>15</v>
      </c>
      <c r="BH37" s="185">
        <v>1950000</v>
      </c>
      <c r="BI37" s="185">
        <v>0</v>
      </c>
      <c r="BJ37" s="185">
        <f t="shared" si="10"/>
        <v>1950000</v>
      </c>
      <c r="BK37" s="186"/>
      <c r="BL37" s="187">
        <v>31</v>
      </c>
      <c r="BM37" s="184" t="s">
        <v>34</v>
      </c>
      <c r="BN37" s="185">
        <v>0</v>
      </c>
      <c r="BO37" s="185">
        <v>0</v>
      </c>
      <c r="BP37" s="185">
        <v>0</v>
      </c>
      <c r="BQ37" s="185">
        <f t="shared" si="11"/>
        <v>0</v>
      </c>
      <c r="BR37" s="186"/>
      <c r="BS37" s="187">
        <v>31</v>
      </c>
      <c r="BT37" s="184" t="s">
        <v>34</v>
      </c>
      <c r="BU37" s="185">
        <v>0</v>
      </c>
      <c r="BV37" s="185">
        <f t="shared" si="12"/>
        <v>6961000</v>
      </c>
      <c r="BW37" s="185">
        <f t="shared" si="0"/>
        <v>0</v>
      </c>
      <c r="BX37" s="185">
        <f t="shared" si="1"/>
        <v>6961000</v>
      </c>
      <c r="BY37" s="70"/>
    </row>
    <row r="38" spans="1:77" ht="15.75" hidden="1">
      <c r="A38" s="192">
        <v>32</v>
      </c>
      <c r="B38" s="189" t="s">
        <v>35</v>
      </c>
      <c r="C38" s="190">
        <v>0</v>
      </c>
      <c r="D38" s="190">
        <v>0</v>
      </c>
      <c r="E38" s="190">
        <v>0</v>
      </c>
      <c r="F38" s="190">
        <f t="shared" si="2"/>
        <v>0</v>
      </c>
      <c r="G38" s="191"/>
      <c r="H38" s="192">
        <v>32</v>
      </c>
      <c r="I38" s="189" t="s">
        <v>35</v>
      </c>
      <c r="J38" s="190">
        <v>0</v>
      </c>
      <c r="K38" s="190">
        <v>0</v>
      </c>
      <c r="L38" s="190">
        <v>0</v>
      </c>
      <c r="M38" s="190">
        <f t="shared" si="3"/>
        <v>0</v>
      </c>
      <c r="N38" s="191"/>
      <c r="O38" s="192">
        <v>32</v>
      </c>
      <c r="P38" s="189" t="s">
        <v>35</v>
      </c>
      <c r="Q38" s="190">
        <v>0</v>
      </c>
      <c r="R38" s="190">
        <v>6000</v>
      </c>
      <c r="S38" s="190">
        <v>0</v>
      </c>
      <c r="T38" s="190">
        <f t="shared" si="4"/>
        <v>6000</v>
      </c>
      <c r="U38" s="191"/>
      <c r="V38" s="192">
        <v>32</v>
      </c>
      <c r="W38" s="189" t="s">
        <v>35</v>
      </c>
      <c r="X38" s="190">
        <v>0</v>
      </c>
      <c r="Y38" s="190">
        <v>5000</v>
      </c>
      <c r="Z38" s="190">
        <v>0</v>
      </c>
      <c r="AA38" s="190">
        <f t="shared" si="5"/>
        <v>5000</v>
      </c>
      <c r="AB38" s="191"/>
      <c r="AC38" s="192">
        <v>32</v>
      </c>
      <c r="AD38" s="189" t="s">
        <v>35</v>
      </c>
      <c r="AE38" s="190">
        <v>0</v>
      </c>
      <c r="AF38" s="190">
        <v>0</v>
      </c>
      <c r="AG38" s="190">
        <v>0</v>
      </c>
      <c r="AH38" s="190">
        <f t="shared" si="6"/>
        <v>0</v>
      </c>
      <c r="AI38" s="191"/>
      <c r="AJ38" s="192">
        <v>32</v>
      </c>
      <c r="AK38" s="189" t="s">
        <v>35</v>
      </c>
      <c r="AL38" s="190">
        <v>0</v>
      </c>
      <c r="AM38" s="190">
        <v>0</v>
      </c>
      <c r="AN38" s="190">
        <v>0</v>
      </c>
      <c r="AO38" s="190">
        <f t="shared" si="7"/>
        <v>0</v>
      </c>
      <c r="AP38" s="191"/>
      <c r="AQ38" s="192">
        <v>32</v>
      </c>
      <c r="AR38" s="189" t="s">
        <v>35</v>
      </c>
      <c r="AS38" s="190">
        <v>1000</v>
      </c>
      <c r="AT38" s="190">
        <v>2000000</v>
      </c>
      <c r="AU38" s="190">
        <v>0</v>
      </c>
      <c r="AV38" s="190">
        <f t="shared" si="8"/>
        <v>2000000</v>
      </c>
      <c r="AW38" s="191"/>
      <c r="AX38" s="192">
        <v>32</v>
      </c>
      <c r="AY38" s="189" t="s">
        <v>35</v>
      </c>
      <c r="AZ38" s="190">
        <v>0</v>
      </c>
      <c r="BA38" s="190">
        <v>0</v>
      </c>
      <c r="BB38" s="190">
        <v>0</v>
      </c>
      <c r="BC38" s="190">
        <f t="shared" si="9"/>
        <v>0</v>
      </c>
      <c r="BD38" s="191"/>
      <c r="BE38" s="192">
        <v>32</v>
      </c>
      <c r="BF38" s="189" t="s">
        <v>35</v>
      </c>
      <c r="BG38" s="190">
        <v>5</v>
      </c>
      <c r="BH38" s="190">
        <v>650000</v>
      </c>
      <c r="BI38" s="190">
        <v>0</v>
      </c>
      <c r="BJ38" s="190">
        <f t="shared" si="10"/>
        <v>650000</v>
      </c>
      <c r="BK38" s="191"/>
      <c r="BL38" s="192">
        <v>32</v>
      </c>
      <c r="BM38" s="189" t="s">
        <v>35</v>
      </c>
      <c r="BN38" s="190">
        <v>0</v>
      </c>
      <c r="BO38" s="190">
        <v>0</v>
      </c>
      <c r="BP38" s="190">
        <v>0</v>
      </c>
      <c r="BQ38" s="190">
        <f t="shared" si="11"/>
        <v>0</v>
      </c>
      <c r="BR38" s="191"/>
      <c r="BS38" s="192">
        <v>32</v>
      </c>
      <c r="BT38" s="189" t="s">
        <v>35</v>
      </c>
      <c r="BU38" s="190">
        <v>0</v>
      </c>
      <c r="BV38" s="190">
        <f t="shared" si="12"/>
        <v>2661000</v>
      </c>
      <c r="BW38" s="190">
        <f t="shared" si="0"/>
        <v>0</v>
      </c>
      <c r="BX38" s="190">
        <f t="shared" si="1"/>
        <v>2661000</v>
      </c>
      <c r="BY38" s="9"/>
    </row>
    <row r="39" spans="1:77" ht="15.75" hidden="1">
      <c r="A39" s="192">
        <v>33</v>
      </c>
      <c r="B39" s="189" t="s">
        <v>36</v>
      </c>
      <c r="C39" s="190">
        <v>0</v>
      </c>
      <c r="D39" s="190">
        <v>0</v>
      </c>
      <c r="E39" s="190">
        <v>0</v>
      </c>
      <c r="F39" s="190">
        <f t="shared" si="2"/>
        <v>0</v>
      </c>
      <c r="G39" s="191"/>
      <c r="H39" s="192">
        <v>33</v>
      </c>
      <c r="I39" s="189" t="s">
        <v>36</v>
      </c>
      <c r="J39" s="190">
        <v>0</v>
      </c>
      <c r="K39" s="190">
        <v>0</v>
      </c>
      <c r="L39" s="190">
        <v>0</v>
      </c>
      <c r="M39" s="190">
        <f t="shared" si="3"/>
        <v>0</v>
      </c>
      <c r="N39" s="191"/>
      <c r="O39" s="192">
        <v>33</v>
      </c>
      <c r="P39" s="189" t="s">
        <v>36</v>
      </c>
      <c r="Q39" s="190">
        <v>0</v>
      </c>
      <c r="R39" s="190">
        <v>6000</v>
      </c>
      <c r="S39" s="190">
        <v>0</v>
      </c>
      <c r="T39" s="190">
        <f t="shared" si="4"/>
        <v>6000</v>
      </c>
      <c r="U39" s="191"/>
      <c r="V39" s="192">
        <v>33</v>
      </c>
      <c r="W39" s="189" t="s">
        <v>36</v>
      </c>
      <c r="X39" s="190">
        <v>0</v>
      </c>
      <c r="Y39" s="190">
        <v>5000</v>
      </c>
      <c r="Z39" s="190">
        <v>0</v>
      </c>
      <c r="AA39" s="190">
        <f t="shared" si="5"/>
        <v>5000</v>
      </c>
      <c r="AB39" s="191"/>
      <c r="AC39" s="192">
        <v>33</v>
      </c>
      <c r="AD39" s="189" t="s">
        <v>36</v>
      </c>
      <c r="AE39" s="190">
        <v>0</v>
      </c>
      <c r="AF39" s="190">
        <v>0</v>
      </c>
      <c r="AG39" s="190">
        <v>0</v>
      </c>
      <c r="AH39" s="190">
        <f t="shared" si="6"/>
        <v>0</v>
      </c>
      <c r="AI39" s="191"/>
      <c r="AJ39" s="192">
        <v>33</v>
      </c>
      <c r="AK39" s="189" t="s">
        <v>36</v>
      </c>
      <c r="AL39" s="190">
        <v>0</v>
      </c>
      <c r="AM39" s="190">
        <v>0</v>
      </c>
      <c r="AN39" s="190">
        <v>0</v>
      </c>
      <c r="AO39" s="190">
        <f t="shared" si="7"/>
        <v>0</v>
      </c>
      <c r="AP39" s="191"/>
      <c r="AQ39" s="192">
        <v>33</v>
      </c>
      <c r="AR39" s="189" t="s">
        <v>36</v>
      </c>
      <c r="AS39" s="190">
        <v>1000</v>
      </c>
      <c r="AT39" s="190">
        <v>2000000</v>
      </c>
      <c r="AU39" s="190">
        <v>0</v>
      </c>
      <c r="AV39" s="190">
        <f t="shared" si="8"/>
        <v>2000000</v>
      </c>
      <c r="AW39" s="191"/>
      <c r="AX39" s="192">
        <v>33</v>
      </c>
      <c r="AY39" s="189" t="s">
        <v>36</v>
      </c>
      <c r="AZ39" s="190">
        <v>0</v>
      </c>
      <c r="BA39" s="190">
        <v>0</v>
      </c>
      <c r="BB39" s="190">
        <v>0</v>
      </c>
      <c r="BC39" s="190">
        <f t="shared" si="9"/>
        <v>0</v>
      </c>
      <c r="BD39" s="191"/>
      <c r="BE39" s="192">
        <v>33</v>
      </c>
      <c r="BF39" s="189" t="s">
        <v>36</v>
      </c>
      <c r="BG39" s="190">
        <v>4</v>
      </c>
      <c r="BH39" s="190">
        <v>520000</v>
      </c>
      <c r="BI39" s="190">
        <v>0</v>
      </c>
      <c r="BJ39" s="190">
        <f t="shared" si="10"/>
        <v>520000</v>
      </c>
      <c r="BK39" s="191"/>
      <c r="BL39" s="192">
        <v>33</v>
      </c>
      <c r="BM39" s="189" t="s">
        <v>36</v>
      </c>
      <c r="BN39" s="190">
        <v>0</v>
      </c>
      <c r="BO39" s="190">
        <v>0</v>
      </c>
      <c r="BP39" s="190">
        <v>0</v>
      </c>
      <c r="BQ39" s="190">
        <f t="shared" si="11"/>
        <v>0</v>
      </c>
      <c r="BR39" s="191"/>
      <c r="BS39" s="192">
        <v>33</v>
      </c>
      <c r="BT39" s="189" t="s">
        <v>36</v>
      </c>
      <c r="BU39" s="190">
        <v>0</v>
      </c>
      <c r="BV39" s="190">
        <f t="shared" si="12"/>
        <v>2531000</v>
      </c>
      <c r="BW39" s="190">
        <f t="shared" si="0"/>
        <v>0</v>
      </c>
      <c r="BX39" s="190">
        <f t="shared" si="1"/>
        <v>2531000</v>
      </c>
      <c r="BY39" s="9"/>
    </row>
    <row r="40" spans="1:77" ht="15.75" hidden="1">
      <c r="A40" s="192">
        <v>34</v>
      </c>
      <c r="B40" s="189" t="s">
        <v>37</v>
      </c>
      <c r="C40" s="190">
        <v>0</v>
      </c>
      <c r="D40" s="190">
        <v>0</v>
      </c>
      <c r="E40" s="190">
        <v>0</v>
      </c>
      <c r="F40" s="190">
        <f t="shared" si="2"/>
        <v>0</v>
      </c>
      <c r="G40" s="191"/>
      <c r="H40" s="192">
        <v>34</v>
      </c>
      <c r="I40" s="189" t="s">
        <v>37</v>
      </c>
      <c r="J40" s="190">
        <v>0</v>
      </c>
      <c r="K40" s="190">
        <v>0</v>
      </c>
      <c r="L40" s="190">
        <v>0</v>
      </c>
      <c r="M40" s="190">
        <f t="shared" si="3"/>
        <v>0</v>
      </c>
      <c r="N40" s="191"/>
      <c r="O40" s="192">
        <v>34</v>
      </c>
      <c r="P40" s="189" t="s">
        <v>37</v>
      </c>
      <c r="Q40" s="190">
        <v>0</v>
      </c>
      <c r="R40" s="190">
        <v>6000</v>
      </c>
      <c r="S40" s="190">
        <v>0</v>
      </c>
      <c r="T40" s="190">
        <f t="shared" si="4"/>
        <v>6000</v>
      </c>
      <c r="U40" s="191"/>
      <c r="V40" s="192">
        <v>34</v>
      </c>
      <c r="W40" s="189" t="s">
        <v>37</v>
      </c>
      <c r="X40" s="190">
        <v>0</v>
      </c>
      <c r="Y40" s="190">
        <v>5000</v>
      </c>
      <c r="Z40" s="190">
        <v>0</v>
      </c>
      <c r="AA40" s="190">
        <f t="shared" si="5"/>
        <v>5000</v>
      </c>
      <c r="AB40" s="191"/>
      <c r="AC40" s="192">
        <v>34</v>
      </c>
      <c r="AD40" s="189" t="s">
        <v>37</v>
      </c>
      <c r="AE40" s="190">
        <v>0</v>
      </c>
      <c r="AF40" s="190">
        <v>0</v>
      </c>
      <c r="AG40" s="190">
        <v>0</v>
      </c>
      <c r="AH40" s="190">
        <f t="shared" si="6"/>
        <v>0</v>
      </c>
      <c r="AI40" s="191"/>
      <c r="AJ40" s="192">
        <v>34</v>
      </c>
      <c r="AK40" s="189" t="s">
        <v>37</v>
      </c>
      <c r="AL40" s="190">
        <v>0</v>
      </c>
      <c r="AM40" s="190">
        <v>0</v>
      </c>
      <c r="AN40" s="190">
        <v>0</v>
      </c>
      <c r="AO40" s="190">
        <f t="shared" si="7"/>
        <v>0</v>
      </c>
      <c r="AP40" s="191"/>
      <c r="AQ40" s="192">
        <v>34</v>
      </c>
      <c r="AR40" s="189" t="s">
        <v>37</v>
      </c>
      <c r="AS40" s="190">
        <v>3600</v>
      </c>
      <c r="AT40" s="190">
        <v>6000000</v>
      </c>
      <c r="AU40" s="190">
        <v>0</v>
      </c>
      <c r="AV40" s="190">
        <f t="shared" si="8"/>
        <v>6000000</v>
      </c>
      <c r="AW40" s="191"/>
      <c r="AX40" s="192">
        <v>34</v>
      </c>
      <c r="AY40" s="189" t="s">
        <v>37</v>
      </c>
      <c r="AZ40" s="190">
        <v>0</v>
      </c>
      <c r="BA40" s="190">
        <v>0</v>
      </c>
      <c r="BB40" s="190">
        <v>0</v>
      </c>
      <c r="BC40" s="190">
        <f t="shared" si="9"/>
        <v>0</v>
      </c>
      <c r="BD40" s="191"/>
      <c r="BE40" s="192">
        <v>34</v>
      </c>
      <c r="BF40" s="189" t="s">
        <v>37</v>
      </c>
      <c r="BG40" s="190">
        <v>13</v>
      </c>
      <c r="BH40" s="190">
        <v>1690000</v>
      </c>
      <c r="BI40" s="190">
        <v>0</v>
      </c>
      <c r="BJ40" s="190">
        <f t="shared" si="10"/>
        <v>1690000</v>
      </c>
      <c r="BK40" s="191"/>
      <c r="BL40" s="192">
        <v>34</v>
      </c>
      <c r="BM40" s="189" t="s">
        <v>37</v>
      </c>
      <c r="BN40" s="190">
        <v>0</v>
      </c>
      <c r="BO40" s="190">
        <v>0</v>
      </c>
      <c r="BP40" s="190">
        <v>0</v>
      </c>
      <c r="BQ40" s="190">
        <f t="shared" si="11"/>
        <v>0</v>
      </c>
      <c r="BR40" s="191"/>
      <c r="BS40" s="192">
        <v>34</v>
      </c>
      <c r="BT40" s="189" t="s">
        <v>37</v>
      </c>
      <c r="BU40" s="190">
        <v>0</v>
      </c>
      <c r="BV40" s="190">
        <f t="shared" si="12"/>
        <v>7701000</v>
      </c>
      <c r="BW40" s="190">
        <f t="shared" si="0"/>
        <v>0</v>
      </c>
      <c r="BX40" s="190">
        <f t="shared" si="1"/>
        <v>7701000</v>
      </c>
      <c r="BY40" s="9"/>
    </row>
    <row r="41" spans="1:77" ht="15.75" hidden="1">
      <c r="A41" s="192">
        <v>35</v>
      </c>
      <c r="B41" s="189" t="s">
        <v>38</v>
      </c>
      <c r="C41" s="190">
        <v>0</v>
      </c>
      <c r="D41" s="190">
        <v>0</v>
      </c>
      <c r="E41" s="190">
        <v>0</v>
      </c>
      <c r="F41" s="190">
        <f t="shared" si="2"/>
        <v>0</v>
      </c>
      <c r="G41" s="191"/>
      <c r="H41" s="192">
        <v>35</v>
      </c>
      <c r="I41" s="189" t="s">
        <v>38</v>
      </c>
      <c r="J41" s="190">
        <v>0</v>
      </c>
      <c r="K41" s="190">
        <v>0</v>
      </c>
      <c r="L41" s="190">
        <v>0</v>
      </c>
      <c r="M41" s="190">
        <f t="shared" si="3"/>
        <v>0</v>
      </c>
      <c r="N41" s="191"/>
      <c r="O41" s="192">
        <v>35</v>
      </c>
      <c r="P41" s="189" t="s">
        <v>38</v>
      </c>
      <c r="Q41" s="190">
        <v>0</v>
      </c>
      <c r="R41" s="190">
        <v>6000</v>
      </c>
      <c r="S41" s="190">
        <v>0</v>
      </c>
      <c r="T41" s="190">
        <f t="shared" si="4"/>
        <v>6000</v>
      </c>
      <c r="U41" s="191"/>
      <c r="V41" s="192">
        <v>35</v>
      </c>
      <c r="W41" s="189" t="s">
        <v>38</v>
      </c>
      <c r="X41" s="190">
        <v>0</v>
      </c>
      <c r="Y41" s="190">
        <v>5000</v>
      </c>
      <c r="Z41" s="190">
        <v>0</v>
      </c>
      <c r="AA41" s="190">
        <f t="shared" si="5"/>
        <v>5000</v>
      </c>
      <c r="AB41" s="191"/>
      <c r="AC41" s="192">
        <v>35</v>
      </c>
      <c r="AD41" s="189" t="s">
        <v>38</v>
      </c>
      <c r="AE41" s="190">
        <v>0</v>
      </c>
      <c r="AF41" s="190">
        <v>0</v>
      </c>
      <c r="AG41" s="190">
        <v>0</v>
      </c>
      <c r="AH41" s="190">
        <f t="shared" si="6"/>
        <v>0</v>
      </c>
      <c r="AI41" s="191"/>
      <c r="AJ41" s="192">
        <v>35</v>
      </c>
      <c r="AK41" s="189" t="s">
        <v>38</v>
      </c>
      <c r="AL41" s="190">
        <v>0</v>
      </c>
      <c r="AM41" s="190">
        <v>0</v>
      </c>
      <c r="AN41" s="190">
        <v>0</v>
      </c>
      <c r="AO41" s="190">
        <f t="shared" si="7"/>
        <v>0</v>
      </c>
      <c r="AP41" s="191"/>
      <c r="AQ41" s="192">
        <v>35</v>
      </c>
      <c r="AR41" s="189" t="s">
        <v>38</v>
      </c>
      <c r="AS41" s="190">
        <v>7400</v>
      </c>
      <c r="AT41" s="190">
        <v>4000000</v>
      </c>
      <c r="AU41" s="190">
        <v>0</v>
      </c>
      <c r="AV41" s="190">
        <f t="shared" si="8"/>
        <v>4000000</v>
      </c>
      <c r="AW41" s="191"/>
      <c r="AX41" s="192">
        <v>35</v>
      </c>
      <c r="AY41" s="189" t="s">
        <v>38</v>
      </c>
      <c r="AZ41" s="190">
        <v>0</v>
      </c>
      <c r="BA41" s="190">
        <v>0</v>
      </c>
      <c r="BB41" s="190">
        <v>0</v>
      </c>
      <c r="BC41" s="190">
        <f t="shared" si="9"/>
        <v>0</v>
      </c>
      <c r="BD41" s="191"/>
      <c r="BE41" s="192">
        <v>35</v>
      </c>
      <c r="BF41" s="189" t="s">
        <v>38</v>
      </c>
      <c r="BG41" s="190">
        <v>11</v>
      </c>
      <c r="BH41" s="190">
        <v>1430000</v>
      </c>
      <c r="BI41" s="190">
        <v>0</v>
      </c>
      <c r="BJ41" s="190">
        <f t="shared" si="10"/>
        <v>1430000</v>
      </c>
      <c r="BK41" s="191"/>
      <c r="BL41" s="192">
        <v>35</v>
      </c>
      <c r="BM41" s="189" t="s">
        <v>38</v>
      </c>
      <c r="BN41" s="190">
        <v>0</v>
      </c>
      <c r="BO41" s="190">
        <v>0</v>
      </c>
      <c r="BP41" s="190">
        <v>0</v>
      </c>
      <c r="BQ41" s="190">
        <f t="shared" si="11"/>
        <v>0</v>
      </c>
      <c r="BR41" s="191"/>
      <c r="BS41" s="192">
        <v>35</v>
      </c>
      <c r="BT41" s="189" t="s">
        <v>38</v>
      </c>
      <c r="BU41" s="190">
        <v>0</v>
      </c>
      <c r="BV41" s="190">
        <f t="shared" si="12"/>
        <v>5441000</v>
      </c>
      <c r="BW41" s="190">
        <f t="shared" si="0"/>
        <v>0</v>
      </c>
      <c r="BX41" s="190">
        <f t="shared" si="1"/>
        <v>5441000</v>
      </c>
      <c r="BY41" s="9"/>
    </row>
    <row r="42" spans="1:77" ht="15.75" hidden="1">
      <c r="A42" s="192">
        <v>36</v>
      </c>
      <c r="B42" s="189" t="s">
        <v>39</v>
      </c>
      <c r="C42" s="190">
        <v>0</v>
      </c>
      <c r="D42" s="190">
        <v>0</v>
      </c>
      <c r="E42" s="190">
        <v>0</v>
      </c>
      <c r="F42" s="190">
        <f t="shared" si="2"/>
        <v>0</v>
      </c>
      <c r="G42" s="191"/>
      <c r="H42" s="192">
        <v>36</v>
      </c>
      <c r="I42" s="189" t="s">
        <v>39</v>
      </c>
      <c r="J42" s="190">
        <v>0</v>
      </c>
      <c r="K42" s="190">
        <v>0</v>
      </c>
      <c r="L42" s="190">
        <v>0</v>
      </c>
      <c r="M42" s="190">
        <f t="shared" si="3"/>
        <v>0</v>
      </c>
      <c r="N42" s="191"/>
      <c r="O42" s="192">
        <v>36</v>
      </c>
      <c r="P42" s="189" t="s">
        <v>39</v>
      </c>
      <c r="Q42" s="190">
        <v>0</v>
      </c>
      <c r="R42" s="190">
        <v>6000</v>
      </c>
      <c r="S42" s="190">
        <v>0</v>
      </c>
      <c r="T42" s="190">
        <f t="shared" si="4"/>
        <v>6000</v>
      </c>
      <c r="U42" s="191"/>
      <c r="V42" s="192">
        <v>36</v>
      </c>
      <c r="W42" s="189" t="s">
        <v>39</v>
      </c>
      <c r="X42" s="190">
        <v>0</v>
      </c>
      <c r="Y42" s="190">
        <v>5000</v>
      </c>
      <c r="Z42" s="190">
        <v>0</v>
      </c>
      <c r="AA42" s="190">
        <f t="shared" si="5"/>
        <v>5000</v>
      </c>
      <c r="AB42" s="191"/>
      <c r="AC42" s="192">
        <v>36</v>
      </c>
      <c r="AD42" s="189" t="s">
        <v>39</v>
      </c>
      <c r="AE42" s="190">
        <v>0</v>
      </c>
      <c r="AF42" s="190">
        <v>0</v>
      </c>
      <c r="AG42" s="190">
        <v>0</v>
      </c>
      <c r="AH42" s="190">
        <f t="shared" si="6"/>
        <v>0</v>
      </c>
      <c r="AI42" s="191"/>
      <c r="AJ42" s="192">
        <v>36</v>
      </c>
      <c r="AK42" s="189" t="s">
        <v>39</v>
      </c>
      <c r="AL42" s="190">
        <v>0</v>
      </c>
      <c r="AM42" s="190">
        <v>0</v>
      </c>
      <c r="AN42" s="190">
        <v>0</v>
      </c>
      <c r="AO42" s="190">
        <f t="shared" si="7"/>
        <v>0</v>
      </c>
      <c r="AP42" s="191"/>
      <c r="AQ42" s="192">
        <v>36</v>
      </c>
      <c r="AR42" s="189" t="s">
        <v>39</v>
      </c>
      <c r="AS42" s="190">
        <v>1000</v>
      </c>
      <c r="AT42" s="190">
        <v>2000000</v>
      </c>
      <c r="AU42" s="190">
        <v>0</v>
      </c>
      <c r="AV42" s="190">
        <f t="shared" si="8"/>
        <v>2000000</v>
      </c>
      <c r="AW42" s="191"/>
      <c r="AX42" s="192">
        <v>36</v>
      </c>
      <c r="AY42" s="189" t="s">
        <v>39</v>
      </c>
      <c r="AZ42" s="190">
        <v>0</v>
      </c>
      <c r="BA42" s="190">
        <v>0</v>
      </c>
      <c r="BB42" s="190">
        <v>0</v>
      </c>
      <c r="BC42" s="190">
        <f t="shared" si="9"/>
        <v>0</v>
      </c>
      <c r="BD42" s="191"/>
      <c r="BE42" s="192">
        <v>36</v>
      </c>
      <c r="BF42" s="189" t="s">
        <v>39</v>
      </c>
      <c r="BG42" s="190">
        <v>11</v>
      </c>
      <c r="BH42" s="190">
        <v>1430000</v>
      </c>
      <c r="BI42" s="190">
        <v>0</v>
      </c>
      <c r="BJ42" s="190">
        <f t="shared" si="10"/>
        <v>1430000</v>
      </c>
      <c r="BK42" s="191"/>
      <c r="BL42" s="192">
        <v>36</v>
      </c>
      <c r="BM42" s="189" t="s">
        <v>39</v>
      </c>
      <c r="BN42" s="190">
        <v>0</v>
      </c>
      <c r="BO42" s="190">
        <v>0</v>
      </c>
      <c r="BP42" s="190">
        <v>0</v>
      </c>
      <c r="BQ42" s="190">
        <f t="shared" si="11"/>
        <v>0</v>
      </c>
      <c r="BR42" s="191"/>
      <c r="BS42" s="192">
        <v>36</v>
      </c>
      <c r="BT42" s="189" t="s">
        <v>39</v>
      </c>
      <c r="BU42" s="190">
        <v>0</v>
      </c>
      <c r="BV42" s="190">
        <f t="shared" si="12"/>
        <v>3441000</v>
      </c>
      <c r="BW42" s="190">
        <f t="shared" si="0"/>
        <v>0</v>
      </c>
      <c r="BX42" s="190">
        <f t="shared" si="1"/>
        <v>3441000</v>
      </c>
      <c r="BY42" s="9"/>
    </row>
    <row r="43" spans="1:77" ht="15.75" hidden="1">
      <c r="A43" s="192">
        <v>37</v>
      </c>
      <c r="B43" s="189" t="s">
        <v>40</v>
      </c>
      <c r="C43" s="190">
        <v>0</v>
      </c>
      <c r="D43" s="190">
        <v>0</v>
      </c>
      <c r="E43" s="190">
        <v>0</v>
      </c>
      <c r="F43" s="190">
        <f t="shared" si="2"/>
        <v>0</v>
      </c>
      <c r="G43" s="191"/>
      <c r="H43" s="192">
        <v>37</v>
      </c>
      <c r="I43" s="189" t="s">
        <v>40</v>
      </c>
      <c r="J43" s="190">
        <v>0</v>
      </c>
      <c r="K43" s="190">
        <v>0</v>
      </c>
      <c r="L43" s="190">
        <v>0</v>
      </c>
      <c r="M43" s="190">
        <f t="shared" si="3"/>
        <v>0</v>
      </c>
      <c r="N43" s="191"/>
      <c r="O43" s="192">
        <v>37</v>
      </c>
      <c r="P43" s="189" t="s">
        <v>40</v>
      </c>
      <c r="Q43" s="190">
        <v>0</v>
      </c>
      <c r="R43" s="190">
        <v>6000</v>
      </c>
      <c r="S43" s="190">
        <v>0</v>
      </c>
      <c r="T43" s="190">
        <f t="shared" si="4"/>
        <v>6000</v>
      </c>
      <c r="U43" s="191"/>
      <c r="V43" s="192">
        <v>37</v>
      </c>
      <c r="W43" s="189" t="s">
        <v>40</v>
      </c>
      <c r="X43" s="190">
        <v>0</v>
      </c>
      <c r="Y43" s="190">
        <v>5000</v>
      </c>
      <c r="Z43" s="190">
        <v>0</v>
      </c>
      <c r="AA43" s="190">
        <f t="shared" si="5"/>
        <v>5000</v>
      </c>
      <c r="AB43" s="191"/>
      <c r="AC43" s="192">
        <v>37</v>
      </c>
      <c r="AD43" s="189" t="s">
        <v>40</v>
      </c>
      <c r="AE43" s="190">
        <v>0</v>
      </c>
      <c r="AF43" s="190">
        <v>0</v>
      </c>
      <c r="AG43" s="190">
        <v>0</v>
      </c>
      <c r="AH43" s="190">
        <f t="shared" si="6"/>
        <v>0</v>
      </c>
      <c r="AI43" s="191"/>
      <c r="AJ43" s="192">
        <v>37</v>
      </c>
      <c r="AK43" s="189" t="s">
        <v>40</v>
      </c>
      <c r="AL43" s="190">
        <v>0</v>
      </c>
      <c r="AM43" s="190">
        <v>0</v>
      </c>
      <c r="AN43" s="190">
        <v>0</v>
      </c>
      <c r="AO43" s="190">
        <f t="shared" si="7"/>
        <v>0</v>
      </c>
      <c r="AP43" s="191"/>
      <c r="AQ43" s="192">
        <v>37</v>
      </c>
      <c r="AR43" s="189" t="s">
        <v>40</v>
      </c>
      <c r="AS43" s="190">
        <v>20000</v>
      </c>
      <c r="AT43" s="190">
        <v>8000000</v>
      </c>
      <c r="AU43" s="190">
        <v>0</v>
      </c>
      <c r="AV43" s="190">
        <f t="shared" si="8"/>
        <v>8000000</v>
      </c>
      <c r="AW43" s="191"/>
      <c r="AX43" s="192">
        <v>37</v>
      </c>
      <c r="AY43" s="189" t="s">
        <v>40</v>
      </c>
      <c r="AZ43" s="190">
        <v>0</v>
      </c>
      <c r="BA43" s="190">
        <v>0</v>
      </c>
      <c r="BB43" s="190">
        <v>0</v>
      </c>
      <c r="BC43" s="190">
        <f t="shared" si="9"/>
        <v>0</v>
      </c>
      <c r="BD43" s="191"/>
      <c r="BE43" s="192">
        <v>37</v>
      </c>
      <c r="BF43" s="189" t="s">
        <v>40</v>
      </c>
      <c r="BG43" s="190">
        <v>15</v>
      </c>
      <c r="BH43" s="190">
        <v>1950000</v>
      </c>
      <c r="BI43" s="190">
        <v>0</v>
      </c>
      <c r="BJ43" s="190">
        <f t="shared" si="10"/>
        <v>1950000</v>
      </c>
      <c r="BK43" s="191"/>
      <c r="BL43" s="192">
        <v>37</v>
      </c>
      <c r="BM43" s="189" t="s">
        <v>40</v>
      </c>
      <c r="BN43" s="190">
        <v>0</v>
      </c>
      <c r="BO43" s="190">
        <v>0</v>
      </c>
      <c r="BP43" s="190">
        <v>0</v>
      </c>
      <c r="BQ43" s="190">
        <f t="shared" si="11"/>
        <v>0</v>
      </c>
      <c r="BR43" s="191"/>
      <c r="BS43" s="192">
        <v>37</v>
      </c>
      <c r="BT43" s="189" t="s">
        <v>40</v>
      </c>
      <c r="BU43" s="190">
        <v>0</v>
      </c>
      <c r="BV43" s="190">
        <f t="shared" si="12"/>
        <v>9961000</v>
      </c>
      <c r="BW43" s="190">
        <f t="shared" si="0"/>
        <v>0</v>
      </c>
      <c r="BX43" s="190">
        <f t="shared" si="1"/>
        <v>9961000</v>
      </c>
      <c r="BY43" s="9"/>
    </row>
    <row r="44" spans="1:77" ht="15.75" hidden="1">
      <c r="A44" s="192">
        <v>38</v>
      </c>
      <c r="B44" s="189" t="s">
        <v>41</v>
      </c>
      <c r="C44" s="190">
        <v>0</v>
      </c>
      <c r="D44" s="190">
        <v>0</v>
      </c>
      <c r="E44" s="190">
        <v>0</v>
      </c>
      <c r="F44" s="190">
        <f t="shared" si="2"/>
        <v>0</v>
      </c>
      <c r="G44" s="191"/>
      <c r="H44" s="192">
        <v>38</v>
      </c>
      <c r="I44" s="189" t="s">
        <v>41</v>
      </c>
      <c r="J44" s="190">
        <v>0</v>
      </c>
      <c r="K44" s="190">
        <v>0</v>
      </c>
      <c r="L44" s="190">
        <v>0</v>
      </c>
      <c r="M44" s="190">
        <f t="shared" si="3"/>
        <v>0</v>
      </c>
      <c r="N44" s="191"/>
      <c r="O44" s="192">
        <v>38</v>
      </c>
      <c r="P44" s="189" t="s">
        <v>41</v>
      </c>
      <c r="Q44" s="190">
        <v>0</v>
      </c>
      <c r="R44" s="190">
        <v>6000</v>
      </c>
      <c r="S44" s="190">
        <v>0</v>
      </c>
      <c r="T44" s="190">
        <f t="shared" si="4"/>
        <v>6000</v>
      </c>
      <c r="U44" s="191"/>
      <c r="V44" s="192">
        <v>38</v>
      </c>
      <c r="W44" s="189" t="s">
        <v>41</v>
      </c>
      <c r="X44" s="190">
        <v>0</v>
      </c>
      <c r="Y44" s="190">
        <v>5000</v>
      </c>
      <c r="Z44" s="190">
        <v>0</v>
      </c>
      <c r="AA44" s="190">
        <f t="shared" si="5"/>
        <v>5000</v>
      </c>
      <c r="AB44" s="191"/>
      <c r="AC44" s="192">
        <v>38</v>
      </c>
      <c r="AD44" s="189" t="s">
        <v>41</v>
      </c>
      <c r="AE44" s="190">
        <v>0</v>
      </c>
      <c r="AF44" s="190">
        <v>0</v>
      </c>
      <c r="AG44" s="190">
        <v>0</v>
      </c>
      <c r="AH44" s="190">
        <f t="shared" si="6"/>
        <v>0</v>
      </c>
      <c r="AI44" s="191"/>
      <c r="AJ44" s="192">
        <v>38</v>
      </c>
      <c r="AK44" s="189" t="s">
        <v>41</v>
      </c>
      <c r="AL44" s="190">
        <v>0</v>
      </c>
      <c r="AM44" s="190">
        <v>0</v>
      </c>
      <c r="AN44" s="190">
        <v>0</v>
      </c>
      <c r="AO44" s="190">
        <f t="shared" si="7"/>
        <v>0</v>
      </c>
      <c r="AP44" s="191"/>
      <c r="AQ44" s="192">
        <v>38</v>
      </c>
      <c r="AR44" s="189" t="s">
        <v>41</v>
      </c>
      <c r="AS44" s="190">
        <v>5000</v>
      </c>
      <c r="AT44" s="190">
        <v>4000000</v>
      </c>
      <c r="AU44" s="190">
        <v>0</v>
      </c>
      <c r="AV44" s="190">
        <f t="shared" si="8"/>
        <v>4000000</v>
      </c>
      <c r="AW44" s="191"/>
      <c r="AX44" s="192">
        <v>38</v>
      </c>
      <c r="AY44" s="189" t="s">
        <v>41</v>
      </c>
      <c r="AZ44" s="190">
        <v>0</v>
      </c>
      <c r="BA44" s="190">
        <v>0</v>
      </c>
      <c r="BB44" s="190">
        <v>0</v>
      </c>
      <c r="BC44" s="190">
        <f t="shared" si="9"/>
        <v>0</v>
      </c>
      <c r="BD44" s="191"/>
      <c r="BE44" s="192">
        <v>38</v>
      </c>
      <c r="BF44" s="189" t="s">
        <v>41</v>
      </c>
      <c r="BG44" s="190">
        <v>24</v>
      </c>
      <c r="BH44" s="190">
        <v>3120000</v>
      </c>
      <c r="BI44" s="190">
        <v>0</v>
      </c>
      <c r="BJ44" s="190">
        <f t="shared" si="10"/>
        <v>3120000</v>
      </c>
      <c r="BK44" s="191"/>
      <c r="BL44" s="192">
        <v>38</v>
      </c>
      <c r="BM44" s="189" t="s">
        <v>41</v>
      </c>
      <c r="BN44" s="190">
        <v>0</v>
      </c>
      <c r="BO44" s="190">
        <v>0</v>
      </c>
      <c r="BP44" s="190">
        <v>0</v>
      </c>
      <c r="BQ44" s="190">
        <f t="shared" si="11"/>
        <v>0</v>
      </c>
      <c r="BR44" s="191"/>
      <c r="BS44" s="192">
        <v>38</v>
      </c>
      <c r="BT44" s="189" t="s">
        <v>41</v>
      </c>
      <c r="BU44" s="190">
        <v>0</v>
      </c>
      <c r="BV44" s="190">
        <f t="shared" si="12"/>
        <v>7131000</v>
      </c>
      <c r="BW44" s="190">
        <f t="shared" si="0"/>
        <v>0</v>
      </c>
      <c r="BX44" s="190">
        <f t="shared" si="1"/>
        <v>7131000</v>
      </c>
      <c r="BY44" s="9"/>
    </row>
    <row r="45" spans="1:77" ht="15.75" hidden="1">
      <c r="A45" s="192">
        <v>39</v>
      </c>
      <c r="B45" s="189" t="s">
        <v>56</v>
      </c>
      <c r="C45" s="190">
        <v>0</v>
      </c>
      <c r="D45" s="190">
        <v>0</v>
      </c>
      <c r="E45" s="190">
        <v>0</v>
      </c>
      <c r="F45" s="190">
        <f t="shared" si="2"/>
        <v>0</v>
      </c>
      <c r="G45" s="191"/>
      <c r="H45" s="192">
        <v>39</v>
      </c>
      <c r="I45" s="189" t="s">
        <v>56</v>
      </c>
      <c r="J45" s="190">
        <v>0</v>
      </c>
      <c r="K45" s="190">
        <v>0</v>
      </c>
      <c r="L45" s="190">
        <v>0</v>
      </c>
      <c r="M45" s="190">
        <f t="shared" si="3"/>
        <v>0</v>
      </c>
      <c r="N45" s="191"/>
      <c r="O45" s="192">
        <v>39</v>
      </c>
      <c r="P45" s="189" t="s">
        <v>56</v>
      </c>
      <c r="Q45" s="190">
        <v>0</v>
      </c>
      <c r="R45" s="190">
        <v>0</v>
      </c>
      <c r="S45" s="190">
        <v>0</v>
      </c>
      <c r="T45" s="190">
        <f t="shared" si="4"/>
        <v>0</v>
      </c>
      <c r="U45" s="191"/>
      <c r="V45" s="192">
        <v>39</v>
      </c>
      <c r="W45" s="189" t="s">
        <v>56</v>
      </c>
      <c r="X45" s="190">
        <v>0</v>
      </c>
      <c r="Y45" s="190">
        <v>0</v>
      </c>
      <c r="Z45" s="190">
        <v>0</v>
      </c>
      <c r="AA45" s="190">
        <f t="shared" si="5"/>
        <v>0</v>
      </c>
      <c r="AB45" s="191"/>
      <c r="AC45" s="192">
        <v>39</v>
      </c>
      <c r="AD45" s="189" t="s">
        <v>56</v>
      </c>
      <c r="AE45" s="190">
        <v>0</v>
      </c>
      <c r="AF45" s="190">
        <v>0</v>
      </c>
      <c r="AG45" s="190">
        <v>0</v>
      </c>
      <c r="AH45" s="190">
        <f t="shared" si="6"/>
        <v>0</v>
      </c>
      <c r="AI45" s="191"/>
      <c r="AJ45" s="192">
        <v>39</v>
      </c>
      <c r="AK45" s="189" t="s">
        <v>56</v>
      </c>
      <c r="AL45" s="190">
        <v>0</v>
      </c>
      <c r="AM45" s="190">
        <v>0</v>
      </c>
      <c r="AN45" s="190">
        <v>0</v>
      </c>
      <c r="AO45" s="190">
        <f t="shared" si="7"/>
        <v>0</v>
      </c>
      <c r="AP45" s="191"/>
      <c r="AQ45" s="192">
        <v>39</v>
      </c>
      <c r="AR45" s="189" t="s">
        <v>56</v>
      </c>
      <c r="AS45" s="190">
        <v>0</v>
      </c>
      <c r="AT45" s="190">
        <v>0</v>
      </c>
      <c r="AU45" s="190">
        <v>0</v>
      </c>
      <c r="AV45" s="190">
        <f t="shared" si="8"/>
        <v>0</v>
      </c>
      <c r="AW45" s="191"/>
      <c r="AX45" s="192">
        <v>39</v>
      </c>
      <c r="AY45" s="189" t="s">
        <v>56</v>
      </c>
      <c r="AZ45" s="190">
        <v>0</v>
      </c>
      <c r="BA45" s="190">
        <v>0</v>
      </c>
      <c r="BB45" s="190">
        <v>0</v>
      </c>
      <c r="BC45" s="190">
        <f t="shared" si="9"/>
        <v>0</v>
      </c>
      <c r="BD45" s="191"/>
      <c r="BE45" s="192">
        <v>39</v>
      </c>
      <c r="BF45" s="189" t="s">
        <v>56</v>
      </c>
      <c r="BG45" s="190">
        <v>0</v>
      </c>
      <c r="BH45" s="190">
        <v>0</v>
      </c>
      <c r="BI45" s="190">
        <v>0</v>
      </c>
      <c r="BJ45" s="190">
        <f t="shared" si="10"/>
        <v>0</v>
      </c>
      <c r="BK45" s="191"/>
      <c r="BL45" s="192">
        <v>39</v>
      </c>
      <c r="BM45" s="189" t="s">
        <v>56</v>
      </c>
      <c r="BN45" s="190">
        <v>0</v>
      </c>
      <c r="BO45" s="190">
        <v>0</v>
      </c>
      <c r="BP45" s="190">
        <v>0</v>
      </c>
      <c r="BQ45" s="190">
        <f t="shared" si="11"/>
        <v>0</v>
      </c>
      <c r="BR45" s="191"/>
      <c r="BS45" s="192">
        <v>39</v>
      </c>
      <c r="BT45" s="189" t="s">
        <v>56</v>
      </c>
      <c r="BU45" s="190">
        <v>0</v>
      </c>
      <c r="BV45" s="190">
        <f t="shared" si="12"/>
        <v>0</v>
      </c>
      <c r="BW45" s="190">
        <f t="shared" si="0"/>
        <v>0</v>
      </c>
      <c r="BX45" s="190">
        <f t="shared" si="1"/>
        <v>0</v>
      </c>
      <c r="BY45" s="9"/>
    </row>
    <row r="46" spans="1:77" ht="15.75" hidden="1">
      <c r="A46" s="192">
        <v>40</v>
      </c>
      <c r="B46" s="189" t="s">
        <v>57</v>
      </c>
      <c r="C46" s="190">
        <v>0</v>
      </c>
      <c r="D46" s="190">
        <v>0</v>
      </c>
      <c r="E46" s="190">
        <v>0</v>
      </c>
      <c r="F46" s="190">
        <f t="shared" si="2"/>
        <v>0</v>
      </c>
      <c r="G46" s="191"/>
      <c r="H46" s="192">
        <v>40</v>
      </c>
      <c r="I46" s="189" t="s">
        <v>57</v>
      </c>
      <c r="J46" s="190">
        <v>0</v>
      </c>
      <c r="K46" s="190">
        <v>0</v>
      </c>
      <c r="L46" s="190">
        <v>0</v>
      </c>
      <c r="M46" s="190">
        <f t="shared" si="3"/>
        <v>0</v>
      </c>
      <c r="N46" s="191"/>
      <c r="O46" s="192">
        <v>40</v>
      </c>
      <c r="P46" s="189" t="s">
        <v>57</v>
      </c>
      <c r="Q46" s="190">
        <v>0</v>
      </c>
      <c r="R46" s="190">
        <v>0</v>
      </c>
      <c r="S46" s="190">
        <v>0</v>
      </c>
      <c r="T46" s="190">
        <f t="shared" si="4"/>
        <v>0</v>
      </c>
      <c r="U46" s="191"/>
      <c r="V46" s="192">
        <v>40</v>
      </c>
      <c r="W46" s="189" t="s">
        <v>57</v>
      </c>
      <c r="X46" s="190">
        <v>0</v>
      </c>
      <c r="Y46" s="190">
        <v>0</v>
      </c>
      <c r="Z46" s="190">
        <v>0</v>
      </c>
      <c r="AA46" s="190">
        <f t="shared" si="5"/>
        <v>0</v>
      </c>
      <c r="AB46" s="191"/>
      <c r="AC46" s="192">
        <v>40</v>
      </c>
      <c r="AD46" s="189" t="s">
        <v>57</v>
      </c>
      <c r="AE46" s="190">
        <v>0</v>
      </c>
      <c r="AF46" s="190">
        <v>0</v>
      </c>
      <c r="AG46" s="190">
        <v>0</v>
      </c>
      <c r="AH46" s="190">
        <f t="shared" si="6"/>
        <v>0</v>
      </c>
      <c r="AI46" s="191"/>
      <c r="AJ46" s="192">
        <v>40</v>
      </c>
      <c r="AK46" s="189" t="s">
        <v>57</v>
      </c>
      <c r="AL46" s="190">
        <v>0</v>
      </c>
      <c r="AM46" s="190">
        <v>0</v>
      </c>
      <c r="AN46" s="190">
        <v>0</v>
      </c>
      <c r="AO46" s="190">
        <f t="shared" si="7"/>
        <v>0</v>
      </c>
      <c r="AP46" s="191"/>
      <c r="AQ46" s="192">
        <v>40</v>
      </c>
      <c r="AR46" s="189" t="s">
        <v>57</v>
      </c>
      <c r="AS46" s="190">
        <v>0</v>
      </c>
      <c r="AT46" s="190">
        <v>0</v>
      </c>
      <c r="AU46" s="190">
        <v>0</v>
      </c>
      <c r="AV46" s="190">
        <f t="shared" si="8"/>
        <v>0</v>
      </c>
      <c r="AW46" s="191"/>
      <c r="AX46" s="192">
        <v>40</v>
      </c>
      <c r="AY46" s="189" t="s">
        <v>57</v>
      </c>
      <c r="AZ46" s="190">
        <v>0</v>
      </c>
      <c r="BA46" s="190">
        <v>0</v>
      </c>
      <c r="BB46" s="190">
        <v>0</v>
      </c>
      <c r="BC46" s="190">
        <f t="shared" si="9"/>
        <v>0</v>
      </c>
      <c r="BD46" s="191"/>
      <c r="BE46" s="192">
        <v>40</v>
      </c>
      <c r="BF46" s="189" t="s">
        <v>57</v>
      </c>
      <c r="BG46" s="190">
        <v>0</v>
      </c>
      <c r="BH46" s="190"/>
      <c r="BI46" s="190">
        <v>0</v>
      </c>
      <c r="BJ46" s="190">
        <f t="shared" si="10"/>
        <v>0</v>
      </c>
      <c r="BK46" s="191"/>
      <c r="BL46" s="192">
        <v>40</v>
      </c>
      <c r="BM46" s="189" t="s">
        <v>57</v>
      </c>
      <c r="BN46" s="190">
        <v>0</v>
      </c>
      <c r="BO46" s="190">
        <v>0</v>
      </c>
      <c r="BP46" s="190">
        <v>0</v>
      </c>
      <c r="BQ46" s="190">
        <f t="shared" si="11"/>
        <v>0</v>
      </c>
      <c r="BR46" s="191"/>
      <c r="BS46" s="192">
        <v>40</v>
      </c>
      <c r="BT46" s="189" t="s">
        <v>57</v>
      </c>
      <c r="BU46" s="190">
        <v>0</v>
      </c>
      <c r="BV46" s="190">
        <f t="shared" si="12"/>
        <v>0</v>
      </c>
      <c r="BW46" s="190">
        <f t="shared" si="0"/>
        <v>0</v>
      </c>
      <c r="BX46" s="190">
        <f t="shared" si="1"/>
        <v>0</v>
      </c>
      <c r="BY46" s="9"/>
    </row>
    <row r="47" spans="1:77" ht="15.75" hidden="1">
      <c r="A47" s="192">
        <v>41</v>
      </c>
      <c r="B47" s="189" t="s">
        <v>58</v>
      </c>
      <c r="C47" s="190">
        <v>0</v>
      </c>
      <c r="D47" s="190">
        <v>0</v>
      </c>
      <c r="E47" s="190">
        <v>0</v>
      </c>
      <c r="F47" s="190">
        <f t="shared" si="2"/>
        <v>0</v>
      </c>
      <c r="G47" s="191"/>
      <c r="H47" s="192">
        <v>41</v>
      </c>
      <c r="I47" s="189" t="s">
        <v>58</v>
      </c>
      <c r="J47" s="190">
        <v>0</v>
      </c>
      <c r="K47" s="190">
        <v>0</v>
      </c>
      <c r="L47" s="190">
        <v>0</v>
      </c>
      <c r="M47" s="190">
        <f t="shared" si="3"/>
        <v>0</v>
      </c>
      <c r="N47" s="191"/>
      <c r="O47" s="192">
        <v>41</v>
      </c>
      <c r="P47" s="189" t="s">
        <v>58</v>
      </c>
      <c r="Q47" s="190">
        <v>0</v>
      </c>
      <c r="R47" s="190">
        <v>0</v>
      </c>
      <c r="S47" s="190">
        <v>0</v>
      </c>
      <c r="T47" s="190">
        <f t="shared" si="4"/>
        <v>0</v>
      </c>
      <c r="U47" s="191"/>
      <c r="V47" s="192">
        <v>41</v>
      </c>
      <c r="W47" s="189" t="s">
        <v>58</v>
      </c>
      <c r="X47" s="190">
        <v>0</v>
      </c>
      <c r="Y47" s="190">
        <v>0</v>
      </c>
      <c r="Z47" s="190">
        <v>0</v>
      </c>
      <c r="AA47" s="190">
        <f t="shared" si="5"/>
        <v>0</v>
      </c>
      <c r="AB47" s="191"/>
      <c r="AC47" s="192">
        <v>41</v>
      </c>
      <c r="AD47" s="189" t="s">
        <v>58</v>
      </c>
      <c r="AE47" s="190">
        <v>0</v>
      </c>
      <c r="AF47" s="190">
        <v>0</v>
      </c>
      <c r="AG47" s="190">
        <v>0</v>
      </c>
      <c r="AH47" s="190">
        <f t="shared" si="6"/>
        <v>0</v>
      </c>
      <c r="AI47" s="191"/>
      <c r="AJ47" s="192">
        <v>41</v>
      </c>
      <c r="AK47" s="189" t="s">
        <v>58</v>
      </c>
      <c r="AL47" s="190">
        <v>0</v>
      </c>
      <c r="AM47" s="190">
        <v>0</v>
      </c>
      <c r="AN47" s="190">
        <v>0</v>
      </c>
      <c r="AO47" s="190">
        <f t="shared" si="7"/>
        <v>0</v>
      </c>
      <c r="AP47" s="191"/>
      <c r="AQ47" s="192">
        <v>41</v>
      </c>
      <c r="AR47" s="189" t="s">
        <v>58</v>
      </c>
      <c r="AS47" s="190">
        <v>0</v>
      </c>
      <c r="AT47" s="190">
        <v>0</v>
      </c>
      <c r="AU47" s="190">
        <v>0</v>
      </c>
      <c r="AV47" s="190">
        <f t="shared" si="8"/>
        <v>0</v>
      </c>
      <c r="AW47" s="191"/>
      <c r="AX47" s="192">
        <v>41</v>
      </c>
      <c r="AY47" s="189" t="s">
        <v>58</v>
      </c>
      <c r="AZ47" s="190">
        <v>0</v>
      </c>
      <c r="BA47" s="190">
        <v>0</v>
      </c>
      <c r="BB47" s="190">
        <v>0</v>
      </c>
      <c r="BC47" s="190">
        <f t="shared" si="9"/>
        <v>0</v>
      </c>
      <c r="BD47" s="191"/>
      <c r="BE47" s="192">
        <v>41</v>
      </c>
      <c r="BF47" s="189" t="s">
        <v>58</v>
      </c>
      <c r="BG47" s="190">
        <v>0</v>
      </c>
      <c r="BH47" s="190"/>
      <c r="BI47" s="190">
        <v>0</v>
      </c>
      <c r="BJ47" s="190">
        <f t="shared" si="10"/>
        <v>0</v>
      </c>
      <c r="BK47" s="191"/>
      <c r="BL47" s="192">
        <v>41</v>
      </c>
      <c r="BM47" s="189" t="s">
        <v>58</v>
      </c>
      <c r="BN47" s="190">
        <v>0</v>
      </c>
      <c r="BO47" s="190">
        <v>0</v>
      </c>
      <c r="BP47" s="190">
        <v>0</v>
      </c>
      <c r="BQ47" s="190">
        <f t="shared" si="11"/>
        <v>0</v>
      </c>
      <c r="BR47" s="191"/>
      <c r="BS47" s="192">
        <v>41</v>
      </c>
      <c r="BT47" s="189" t="s">
        <v>58</v>
      </c>
      <c r="BU47" s="190">
        <v>0</v>
      </c>
      <c r="BV47" s="190">
        <f t="shared" si="12"/>
        <v>0</v>
      </c>
      <c r="BW47" s="190">
        <f t="shared" si="0"/>
        <v>0</v>
      </c>
      <c r="BX47" s="190">
        <f t="shared" si="1"/>
        <v>0</v>
      </c>
      <c r="BY47" s="9"/>
    </row>
    <row r="48" spans="1:77" ht="15.75" hidden="1">
      <c r="A48" s="192">
        <v>42</v>
      </c>
      <c r="B48" s="189" t="s">
        <v>59</v>
      </c>
      <c r="C48" s="190">
        <v>0</v>
      </c>
      <c r="D48" s="190">
        <v>0</v>
      </c>
      <c r="E48" s="190">
        <v>0</v>
      </c>
      <c r="F48" s="190">
        <f t="shared" si="2"/>
        <v>0</v>
      </c>
      <c r="G48" s="191"/>
      <c r="H48" s="192">
        <v>42</v>
      </c>
      <c r="I48" s="189" t="s">
        <v>59</v>
      </c>
      <c r="J48" s="190">
        <v>0</v>
      </c>
      <c r="K48" s="190">
        <v>0</v>
      </c>
      <c r="L48" s="190">
        <v>0</v>
      </c>
      <c r="M48" s="190">
        <f t="shared" si="3"/>
        <v>0</v>
      </c>
      <c r="N48" s="191"/>
      <c r="O48" s="192">
        <v>42</v>
      </c>
      <c r="P48" s="189" t="s">
        <v>59</v>
      </c>
      <c r="Q48" s="190">
        <v>0</v>
      </c>
      <c r="R48" s="190">
        <v>0</v>
      </c>
      <c r="S48" s="190">
        <v>0</v>
      </c>
      <c r="T48" s="190">
        <f t="shared" si="4"/>
        <v>0</v>
      </c>
      <c r="U48" s="191"/>
      <c r="V48" s="192">
        <v>42</v>
      </c>
      <c r="W48" s="189" t="s">
        <v>59</v>
      </c>
      <c r="X48" s="190">
        <v>0</v>
      </c>
      <c r="Y48" s="190">
        <v>0</v>
      </c>
      <c r="Z48" s="190">
        <v>0</v>
      </c>
      <c r="AA48" s="190">
        <f t="shared" si="5"/>
        <v>0</v>
      </c>
      <c r="AB48" s="191"/>
      <c r="AC48" s="192">
        <v>42</v>
      </c>
      <c r="AD48" s="189" t="s">
        <v>59</v>
      </c>
      <c r="AE48" s="190">
        <v>0</v>
      </c>
      <c r="AF48" s="190">
        <v>0</v>
      </c>
      <c r="AG48" s="190">
        <v>0</v>
      </c>
      <c r="AH48" s="190">
        <f t="shared" si="6"/>
        <v>0</v>
      </c>
      <c r="AI48" s="191"/>
      <c r="AJ48" s="192">
        <v>42</v>
      </c>
      <c r="AK48" s="189" t="s">
        <v>59</v>
      </c>
      <c r="AL48" s="190">
        <v>0</v>
      </c>
      <c r="AM48" s="190">
        <v>0</v>
      </c>
      <c r="AN48" s="190">
        <v>0</v>
      </c>
      <c r="AO48" s="190">
        <f t="shared" si="7"/>
        <v>0</v>
      </c>
      <c r="AP48" s="191"/>
      <c r="AQ48" s="192">
        <v>42</v>
      </c>
      <c r="AR48" s="189" t="s">
        <v>59</v>
      </c>
      <c r="AS48" s="190">
        <v>0</v>
      </c>
      <c r="AT48" s="190">
        <v>0</v>
      </c>
      <c r="AU48" s="190">
        <v>0</v>
      </c>
      <c r="AV48" s="190">
        <f t="shared" si="8"/>
        <v>0</v>
      </c>
      <c r="AW48" s="191"/>
      <c r="AX48" s="192">
        <v>42</v>
      </c>
      <c r="AY48" s="189" t="s">
        <v>59</v>
      </c>
      <c r="AZ48" s="190">
        <v>0</v>
      </c>
      <c r="BA48" s="190">
        <v>0</v>
      </c>
      <c r="BB48" s="190">
        <v>0</v>
      </c>
      <c r="BC48" s="190">
        <f t="shared" si="9"/>
        <v>0</v>
      </c>
      <c r="BD48" s="191"/>
      <c r="BE48" s="192">
        <v>42</v>
      </c>
      <c r="BF48" s="189" t="s">
        <v>59</v>
      </c>
      <c r="BG48" s="190">
        <v>0</v>
      </c>
      <c r="BH48" s="190"/>
      <c r="BI48" s="190">
        <v>0</v>
      </c>
      <c r="BJ48" s="190">
        <f t="shared" si="10"/>
        <v>0</v>
      </c>
      <c r="BK48" s="191"/>
      <c r="BL48" s="192">
        <v>42</v>
      </c>
      <c r="BM48" s="189" t="s">
        <v>59</v>
      </c>
      <c r="BN48" s="190">
        <v>0</v>
      </c>
      <c r="BO48" s="190">
        <v>0</v>
      </c>
      <c r="BP48" s="190">
        <v>0</v>
      </c>
      <c r="BQ48" s="190">
        <f t="shared" si="11"/>
        <v>0</v>
      </c>
      <c r="BR48" s="191"/>
      <c r="BS48" s="192">
        <v>42</v>
      </c>
      <c r="BT48" s="189" t="s">
        <v>59</v>
      </c>
      <c r="BU48" s="190">
        <v>0</v>
      </c>
      <c r="BV48" s="190">
        <f t="shared" si="12"/>
        <v>0</v>
      </c>
      <c r="BW48" s="190">
        <f t="shared" si="0"/>
        <v>0</v>
      </c>
      <c r="BX48" s="190">
        <f t="shared" si="1"/>
        <v>0</v>
      </c>
      <c r="BY48" s="9"/>
    </row>
    <row r="49" spans="1:77" ht="15.75" hidden="1">
      <c r="A49" s="192">
        <v>43</v>
      </c>
      <c r="B49" s="189" t="s">
        <v>60</v>
      </c>
      <c r="C49" s="190">
        <v>0</v>
      </c>
      <c r="D49" s="190">
        <v>0</v>
      </c>
      <c r="E49" s="190">
        <v>0</v>
      </c>
      <c r="F49" s="190">
        <f t="shared" si="2"/>
        <v>0</v>
      </c>
      <c r="G49" s="191"/>
      <c r="H49" s="192">
        <v>43</v>
      </c>
      <c r="I49" s="189" t="s">
        <v>60</v>
      </c>
      <c r="J49" s="190">
        <v>0</v>
      </c>
      <c r="K49" s="190">
        <v>0</v>
      </c>
      <c r="L49" s="190">
        <v>0</v>
      </c>
      <c r="M49" s="190">
        <f t="shared" si="3"/>
        <v>0</v>
      </c>
      <c r="N49" s="191"/>
      <c r="O49" s="192">
        <v>43</v>
      </c>
      <c r="P49" s="189" t="s">
        <v>60</v>
      </c>
      <c r="Q49" s="190">
        <v>0</v>
      </c>
      <c r="R49" s="190">
        <v>0</v>
      </c>
      <c r="S49" s="190">
        <v>0</v>
      </c>
      <c r="T49" s="190">
        <f t="shared" si="4"/>
        <v>0</v>
      </c>
      <c r="U49" s="191"/>
      <c r="V49" s="192">
        <v>43</v>
      </c>
      <c r="W49" s="189" t="s">
        <v>60</v>
      </c>
      <c r="X49" s="190">
        <v>0</v>
      </c>
      <c r="Y49" s="190">
        <v>0</v>
      </c>
      <c r="Z49" s="190">
        <v>0</v>
      </c>
      <c r="AA49" s="190">
        <f t="shared" si="5"/>
        <v>0</v>
      </c>
      <c r="AB49" s="191"/>
      <c r="AC49" s="192">
        <v>43</v>
      </c>
      <c r="AD49" s="189" t="s">
        <v>60</v>
      </c>
      <c r="AE49" s="190">
        <v>0</v>
      </c>
      <c r="AF49" s="190">
        <v>0</v>
      </c>
      <c r="AG49" s="190">
        <v>0</v>
      </c>
      <c r="AH49" s="190">
        <f t="shared" si="6"/>
        <v>0</v>
      </c>
      <c r="AI49" s="191"/>
      <c r="AJ49" s="192">
        <v>43</v>
      </c>
      <c r="AK49" s="189" t="s">
        <v>60</v>
      </c>
      <c r="AL49" s="190">
        <v>0</v>
      </c>
      <c r="AM49" s="190">
        <v>0</v>
      </c>
      <c r="AN49" s="190">
        <v>0</v>
      </c>
      <c r="AO49" s="190">
        <f t="shared" si="7"/>
        <v>0</v>
      </c>
      <c r="AP49" s="191"/>
      <c r="AQ49" s="192">
        <v>43</v>
      </c>
      <c r="AR49" s="189" t="s">
        <v>60</v>
      </c>
      <c r="AS49" s="190">
        <v>0</v>
      </c>
      <c r="AT49" s="190">
        <v>0</v>
      </c>
      <c r="AU49" s="190">
        <v>0</v>
      </c>
      <c r="AV49" s="190">
        <f t="shared" si="8"/>
        <v>0</v>
      </c>
      <c r="AW49" s="191"/>
      <c r="AX49" s="192">
        <v>43</v>
      </c>
      <c r="AY49" s="189" t="s">
        <v>60</v>
      </c>
      <c r="AZ49" s="190">
        <v>0</v>
      </c>
      <c r="BA49" s="190">
        <v>0</v>
      </c>
      <c r="BB49" s="190">
        <v>0</v>
      </c>
      <c r="BC49" s="190">
        <f t="shared" si="9"/>
        <v>0</v>
      </c>
      <c r="BD49" s="191"/>
      <c r="BE49" s="192">
        <v>43</v>
      </c>
      <c r="BF49" s="189" t="s">
        <v>60</v>
      </c>
      <c r="BG49" s="190">
        <v>0</v>
      </c>
      <c r="BH49" s="190"/>
      <c r="BI49" s="190">
        <v>0</v>
      </c>
      <c r="BJ49" s="190">
        <f t="shared" si="10"/>
        <v>0</v>
      </c>
      <c r="BK49" s="191"/>
      <c r="BL49" s="192">
        <v>43</v>
      </c>
      <c r="BM49" s="189" t="s">
        <v>60</v>
      </c>
      <c r="BN49" s="190">
        <v>0</v>
      </c>
      <c r="BO49" s="190">
        <v>0</v>
      </c>
      <c r="BP49" s="190">
        <v>0</v>
      </c>
      <c r="BQ49" s="190">
        <f t="shared" si="11"/>
        <v>0</v>
      </c>
      <c r="BR49" s="191"/>
      <c r="BS49" s="192">
        <v>43</v>
      </c>
      <c r="BT49" s="189" t="s">
        <v>60</v>
      </c>
      <c r="BU49" s="190">
        <v>0</v>
      </c>
      <c r="BV49" s="190">
        <f t="shared" si="12"/>
        <v>0</v>
      </c>
      <c r="BW49" s="190">
        <f t="shared" si="0"/>
        <v>0</v>
      </c>
      <c r="BX49" s="190">
        <f t="shared" si="1"/>
        <v>0</v>
      </c>
      <c r="BY49" s="9"/>
    </row>
    <row r="50" spans="1:77" ht="15.75" hidden="1">
      <c r="A50" s="192">
        <v>44</v>
      </c>
      <c r="B50" s="189" t="s">
        <v>61</v>
      </c>
      <c r="C50" s="190">
        <v>0</v>
      </c>
      <c r="D50" s="190">
        <v>0</v>
      </c>
      <c r="E50" s="190">
        <v>0</v>
      </c>
      <c r="F50" s="190">
        <f t="shared" si="2"/>
        <v>0</v>
      </c>
      <c r="G50" s="191"/>
      <c r="H50" s="192">
        <v>44</v>
      </c>
      <c r="I50" s="189" t="s">
        <v>61</v>
      </c>
      <c r="J50" s="190">
        <v>0</v>
      </c>
      <c r="K50" s="190">
        <v>0</v>
      </c>
      <c r="L50" s="190">
        <v>0</v>
      </c>
      <c r="M50" s="190">
        <f t="shared" si="3"/>
        <v>0</v>
      </c>
      <c r="N50" s="191"/>
      <c r="O50" s="192">
        <v>44</v>
      </c>
      <c r="P50" s="189" t="s">
        <v>61</v>
      </c>
      <c r="Q50" s="190">
        <v>0</v>
      </c>
      <c r="R50" s="190">
        <v>0</v>
      </c>
      <c r="S50" s="190">
        <v>0</v>
      </c>
      <c r="T50" s="190">
        <f t="shared" si="4"/>
        <v>0</v>
      </c>
      <c r="U50" s="191"/>
      <c r="V50" s="192">
        <v>44</v>
      </c>
      <c r="W50" s="189" t="s">
        <v>61</v>
      </c>
      <c r="X50" s="190">
        <v>0</v>
      </c>
      <c r="Y50" s="190">
        <v>0</v>
      </c>
      <c r="Z50" s="190">
        <v>0</v>
      </c>
      <c r="AA50" s="190">
        <f t="shared" si="5"/>
        <v>0</v>
      </c>
      <c r="AB50" s="191"/>
      <c r="AC50" s="192">
        <v>44</v>
      </c>
      <c r="AD50" s="189" t="s">
        <v>61</v>
      </c>
      <c r="AE50" s="190">
        <v>0</v>
      </c>
      <c r="AF50" s="190">
        <v>0</v>
      </c>
      <c r="AG50" s="190">
        <v>0</v>
      </c>
      <c r="AH50" s="190">
        <f t="shared" si="6"/>
        <v>0</v>
      </c>
      <c r="AI50" s="191"/>
      <c r="AJ50" s="192">
        <v>44</v>
      </c>
      <c r="AK50" s="189" t="s">
        <v>61</v>
      </c>
      <c r="AL50" s="190">
        <v>0</v>
      </c>
      <c r="AM50" s="190">
        <v>0</v>
      </c>
      <c r="AN50" s="190">
        <v>0</v>
      </c>
      <c r="AO50" s="190">
        <f t="shared" si="7"/>
        <v>0</v>
      </c>
      <c r="AP50" s="191"/>
      <c r="AQ50" s="192">
        <v>44</v>
      </c>
      <c r="AR50" s="189" t="s">
        <v>61</v>
      </c>
      <c r="AS50" s="190">
        <v>0</v>
      </c>
      <c r="AT50" s="190">
        <v>0</v>
      </c>
      <c r="AU50" s="190">
        <v>0</v>
      </c>
      <c r="AV50" s="190">
        <f t="shared" si="8"/>
        <v>0</v>
      </c>
      <c r="AW50" s="191"/>
      <c r="AX50" s="192">
        <v>44</v>
      </c>
      <c r="AY50" s="189" t="s">
        <v>61</v>
      </c>
      <c r="AZ50" s="190">
        <v>0</v>
      </c>
      <c r="BA50" s="190">
        <v>0</v>
      </c>
      <c r="BB50" s="190">
        <v>0</v>
      </c>
      <c r="BC50" s="190">
        <f t="shared" si="9"/>
        <v>0</v>
      </c>
      <c r="BD50" s="191"/>
      <c r="BE50" s="192">
        <v>44</v>
      </c>
      <c r="BF50" s="189" t="s">
        <v>61</v>
      </c>
      <c r="BG50" s="190">
        <v>0</v>
      </c>
      <c r="BH50" s="190"/>
      <c r="BI50" s="190">
        <v>0</v>
      </c>
      <c r="BJ50" s="190">
        <f t="shared" si="10"/>
        <v>0</v>
      </c>
      <c r="BK50" s="191"/>
      <c r="BL50" s="192">
        <v>44</v>
      </c>
      <c r="BM50" s="189" t="s">
        <v>61</v>
      </c>
      <c r="BN50" s="190">
        <v>0</v>
      </c>
      <c r="BO50" s="190">
        <v>0</v>
      </c>
      <c r="BP50" s="190">
        <v>0</v>
      </c>
      <c r="BQ50" s="190">
        <f t="shared" si="11"/>
        <v>0</v>
      </c>
      <c r="BR50" s="191"/>
      <c r="BS50" s="192">
        <v>44</v>
      </c>
      <c r="BT50" s="189" t="s">
        <v>61</v>
      </c>
      <c r="BU50" s="190">
        <v>0</v>
      </c>
      <c r="BV50" s="190">
        <f t="shared" si="12"/>
        <v>0</v>
      </c>
      <c r="BW50" s="190">
        <f t="shared" si="0"/>
        <v>0</v>
      </c>
      <c r="BX50" s="190">
        <f t="shared" si="1"/>
        <v>0</v>
      </c>
      <c r="BY50" s="9"/>
    </row>
    <row r="51" spans="1:77" ht="15.75" hidden="1">
      <c r="A51" s="192">
        <v>45</v>
      </c>
      <c r="B51" s="189" t="s">
        <v>62</v>
      </c>
      <c r="C51" s="190">
        <v>0</v>
      </c>
      <c r="D51" s="190">
        <v>0</v>
      </c>
      <c r="E51" s="190">
        <v>0</v>
      </c>
      <c r="F51" s="190">
        <f t="shared" si="2"/>
        <v>0</v>
      </c>
      <c r="G51" s="191"/>
      <c r="H51" s="192">
        <v>45</v>
      </c>
      <c r="I51" s="189" t="s">
        <v>62</v>
      </c>
      <c r="J51" s="190">
        <v>0</v>
      </c>
      <c r="K51" s="190">
        <v>0</v>
      </c>
      <c r="L51" s="190">
        <v>0</v>
      </c>
      <c r="M51" s="190">
        <f t="shared" si="3"/>
        <v>0</v>
      </c>
      <c r="N51" s="191"/>
      <c r="O51" s="192">
        <v>45</v>
      </c>
      <c r="P51" s="189" t="s">
        <v>62</v>
      </c>
      <c r="Q51" s="190">
        <v>0</v>
      </c>
      <c r="R51" s="190">
        <v>0</v>
      </c>
      <c r="S51" s="190">
        <v>0</v>
      </c>
      <c r="T51" s="190">
        <f t="shared" si="4"/>
        <v>0</v>
      </c>
      <c r="U51" s="191"/>
      <c r="V51" s="192">
        <v>45</v>
      </c>
      <c r="W51" s="189" t="s">
        <v>62</v>
      </c>
      <c r="X51" s="190">
        <v>0</v>
      </c>
      <c r="Y51" s="190">
        <v>0</v>
      </c>
      <c r="Z51" s="190">
        <v>0</v>
      </c>
      <c r="AA51" s="190">
        <f t="shared" si="5"/>
        <v>0</v>
      </c>
      <c r="AB51" s="191"/>
      <c r="AC51" s="192">
        <v>45</v>
      </c>
      <c r="AD51" s="189" t="s">
        <v>62</v>
      </c>
      <c r="AE51" s="190">
        <v>0</v>
      </c>
      <c r="AF51" s="190">
        <v>0</v>
      </c>
      <c r="AG51" s="190">
        <v>0</v>
      </c>
      <c r="AH51" s="190">
        <f t="shared" si="6"/>
        <v>0</v>
      </c>
      <c r="AI51" s="191"/>
      <c r="AJ51" s="192">
        <v>45</v>
      </c>
      <c r="AK51" s="189" t="s">
        <v>62</v>
      </c>
      <c r="AL51" s="190">
        <v>0</v>
      </c>
      <c r="AM51" s="190">
        <v>0</v>
      </c>
      <c r="AN51" s="190">
        <v>0</v>
      </c>
      <c r="AO51" s="190">
        <f t="shared" si="7"/>
        <v>0</v>
      </c>
      <c r="AP51" s="191"/>
      <c r="AQ51" s="192">
        <v>45</v>
      </c>
      <c r="AR51" s="189" t="s">
        <v>62</v>
      </c>
      <c r="AS51" s="190">
        <v>0</v>
      </c>
      <c r="AT51" s="190">
        <v>0</v>
      </c>
      <c r="AU51" s="190">
        <v>0</v>
      </c>
      <c r="AV51" s="190">
        <f t="shared" si="8"/>
        <v>0</v>
      </c>
      <c r="AW51" s="191"/>
      <c r="AX51" s="192">
        <v>45</v>
      </c>
      <c r="AY51" s="189" t="s">
        <v>62</v>
      </c>
      <c r="AZ51" s="190">
        <v>0</v>
      </c>
      <c r="BA51" s="190">
        <v>0</v>
      </c>
      <c r="BB51" s="190">
        <v>0</v>
      </c>
      <c r="BC51" s="190">
        <f t="shared" si="9"/>
        <v>0</v>
      </c>
      <c r="BD51" s="191"/>
      <c r="BE51" s="192">
        <v>45</v>
      </c>
      <c r="BF51" s="189" t="s">
        <v>62</v>
      </c>
      <c r="BG51" s="190">
        <v>0</v>
      </c>
      <c r="BH51" s="190"/>
      <c r="BI51" s="190">
        <v>0</v>
      </c>
      <c r="BJ51" s="190">
        <f t="shared" si="10"/>
        <v>0</v>
      </c>
      <c r="BK51" s="191"/>
      <c r="BL51" s="192">
        <v>45</v>
      </c>
      <c r="BM51" s="189" t="s">
        <v>62</v>
      </c>
      <c r="BN51" s="190">
        <v>0</v>
      </c>
      <c r="BO51" s="190">
        <v>0</v>
      </c>
      <c r="BP51" s="190">
        <v>0</v>
      </c>
      <c r="BQ51" s="190">
        <f t="shared" si="11"/>
        <v>0</v>
      </c>
      <c r="BR51" s="191"/>
      <c r="BS51" s="192">
        <v>45</v>
      </c>
      <c r="BT51" s="189" t="s">
        <v>62</v>
      </c>
      <c r="BU51" s="190">
        <v>0</v>
      </c>
      <c r="BV51" s="190">
        <f t="shared" si="12"/>
        <v>0</v>
      </c>
      <c r="BW51" s="190">
        <f t="shared" si="0"/>
        <v>0</v>
      </c>
      <c r="BX51" s="190">
        <f t="shared" si="1"/>
        <v>0</v>
      </c>
      <c r="BY51" s="9"/>
    </row>
    <row r="52" spans="1:77" ht="15.75" hidden="1">
      <c r="A52" s="192">
        <v>46</v>
      </c>
      <c r="B52" s="189" t="s">
        <v>63</v>
      </c>
      <c r="C52" s="190">
        <v>0</v>
      </c>
      <c r="D52" s="190">
        <v>0</v>
      </c>
      <c r="E52" s="190">
        <v>0</v>
      </c>
      <c r="F52" s="190">
        <f t="shared" si="2"/>
        <v>0</v>
      </c>
      <c r="G52" s="191"/>
      <c r="H52" s="192">
        <v>46</v>
      </c>
      <c r="I52" s="189" t="s">
        <v>63</v>
      </c>
      <c r="J52" s="190">
        <v>0</v>
      </c>
      <c r="K52" s="190">
        <v>0</v>
      </c>
      <c r="L52" s="190">
        <v>0</v>
      </c>
      <c r="M52" s="190">
        <f t="shared" si="3"/>
        <v>0</v>
      </c>
      <c r="N52" s="191"/>
      <c r="O52" s="192">
        <v>46</v>
      </c>
      <c r="P52" s="189" t="s">
        <v>63</v>
      </c>
      <c r="Q52" s="190">
        <v>0</v>
      </c>
      <c r="R52" s="190">
        <v>0</v>
      </c>
      <c r="S52" s="190">
        <v>0</v>
      </c>
      <c r="T52" s="190">
        <f t="shared" si="4"/>
        <v>0</v>
      </c>
      <c r="U52" s="191"/>
      <c r="V52" s="192">
        <v>46</v>
      </c>
      <c r="W52" s="189" t="s">
        <v>63</v>
      </c>
      <c r="X52" s="190">
        <v>0</v>
      </c>
      <c r="Y52" s="190">
        <v>0</v>
      </c>
      <c r="Z52" s="190">
        <v>0</v>
      </c>
      <c r="AA52" s="190">
        <f t="shared" si="5"/>
        <v>0</v>
      </c>
      <c r="AB52" s="191"/>
      <c r="AC52" s="192">
        <v>46</v>
      </c>
      <c r="AD52" s="189" t="s">
        <v>63</v>
      </c>
      <c r="AE52" s="190">
        <v>0</v>
      </c>
      <c r="AF52" s="190">
        <v>0</v>
      </c>
      <c r="AG52" s="190">
        <v>0</v>
      </c>
      <c r="AH52" s="190">
        <f t="shared" si="6"/>
        <v>0</v>
      </c>
      <c r="AI52" s="191"/>
      <c r="AJ52" s="192">
        <v>46</v>
      </c>
      <c r="AK52" s="189" t="s">
        <v>63</v>
      </c>
      <c r="AL52" s="190">
        <v>0</v>
      </c>
      <c r="AM52" s="190">
        <v>0</v>
      </c>
      <c r="AN52" s="190">
        <v>0</v>
      </c>
      <c r="AO52" s="190">
        <f t="shared" si="7"/>
        <v>0</v>
      </c>
      <c r="AP52" s="191"/>
      <c r="AQ52" s="192">
        <v>46</v>
      </c>
      <c r="AR52" s="189" t="s">
        <v>63</v>
      </c>
      <c r="AS52" s="190">
        <v>0</v>
      </c>
      <c r="AT52" s="190">
        <v>0</v>
      </c>
      <c r="AU52" s="190">
        <v>0</v>
      </c>
      <c r="AV52" s="190">
        <f t="shared" si="8"/>
        <v>0</v>
      </c>
      <c r="AW52" s="191"/>
      <c r="AX52" s="192">
        <v>46</v>
      </c>
      <c r="AY52" s="189" t="s">
        <v>63</v>
      </c>
      <c r="AZ52" s="190">
        <v>0</v>
      </c>
      <c r="BA52" s="190">
        <v>0</v>
      </c>
      <c r="BB52" s="190">
        <v>0</v>
      </c>
      <c r="BC52" s="190">
        <f t="shared" si="9"/>
        <v>0</v>
      </c>
      <c r="BD52" s="191"/>
      <c r="BE52" s="192">
        <v>46</v>
      </c>
      <c r="BF52" s="189" t="s">
        <v>63</v>
      </c>
      <c r="BG52" s="190">
        <v>0</v>
      </c>
      <c r="BH52" s="190"/>
      <c r="BI52" s="190">
        <v>0</v>
      </c>
      <c r="BJ52" s="190">
        <f t="shared" si="10"/>
        <v>0</v>
      </c>
      <c r="BK52" s="191"/>
      <c r="BL52" s="192">
        <v>46</v>
      </c>
      <c r="BM52" s="189" t="s">
        <v>63</v>
      </c>
      <c r="BN52" s="190">
        <v>0</v>
      </c>
      <c r="BO52" s="190">
        <v>0</v>
      </c>
      <c r="BP52" s="190">
        <v>0</v>
      </c>
      <c r="BQ52" s="190">
        <f t="shared" si="11"/>
        <v>0</v>
      </c>
      <c r="BR52" s="191"/>
      <c r="BS52" s="192">
        <v>46</v>
      </c>
      <c r="BT52" s="189" t="s">
        <v>63</v>
      </c>
      <c r="BU52" s="190">
        <v>0</v>
      </c>
      <c r="BV52" s="190">
        <f t="shared" si="12"/>
        <v>0</v>
      </c>
      <c r="BW52" s="190">
        <f t="shared" si="0"/>
        <v>0</v>
      </c>
      <c r="BX52" s="190">
        <f t="shared" si="1"/>
        <v>0</v>
      </c>
      <c r="BY52" s="9"/>
    </row>
    <row r="53" spans="1:77" ht="15.75" hidden="1">
      <c r="A53" s="192">
        <v>47</v>
      </c>
      <c r="B53" s="189" t="s">
        <v>64</v>
      </c>
      <c r="C53" s="190">
        <v>0</v>
      </c>
      <c r="D53" s="190">
        <v>0</v>
      </c>
      <c r="E53" s="190">
        <v>0</v>
      </c>
      <c r="F53" s="190">
        <f t="shared" si="2"/>
        <v>0</v>
      </c>
      <c r="G53" s="191"/>
      <c r="H53" s="192">
        <v>47</v>
      </c>
      <c r="I53" s="189" t="s">
        <v>64</v>
      </c>
      <c r="J53" s="190">
        <v>0</v>
      </c>
      <c r="K53" s="190">
        <v>0</v>
      </c>
      <c r="L53" s="190">
        <v>0</v>
      </c>
      <c r="M53" s="190">
        <f t="shared" si="3"/>
        <v>0</v>
      </c>
      <c r="N53" s="191"/>
      <c r="O53" s="192">
        <v>47</v>
      </c>
      <c r="P53" s="189" t="s">
        <v>64</v>
      </c>
      <c r="Q53" s="190">
        <v>0</v>
      </c>
      <c r="R53" s="190">
        <v>0</v>
      </c>
      <c r="S53" s="190">
        <v>0</v>
      </c>
      <c r="T53" s="190">
        <f t="shared" si="4"/>
        <v>0</v>
      </c>
      <c r="U53" s="191"/>
      <c r="V53" s="192">
        <v>47</v>
      </c>
      <c r="W53" s="189" t="s">
        <v>64</v>
      </c>
      <c r="X53" s="190">
        <v>0</v>
      </c>
      <c r="Y53" s="190">
        <v>0</v>
      </c>
      <c r="Z53" s="190">
        <v>0</v>
      </c>
      <c r="AA53" s="190">
        <f t="shared" si="5"/>
        <v>0</v>
      </c>
      <c r="AB53" s="191"/>
      <c r="AC53" s="192">
        <v>47</v>
      </c>
      <c r="AD53" s="189" t="s">
        <v>64</v>
      </c>
      <c r="AE53" s="190">
        <v>0</v>
      </c>
      <c r="AF53" s="190">
        <v>0</v>
      </c>
      <c r="AG53" s="190">
        <v>0</v>
      </c>
      <c r="AH53" s="190">
        <f t="shared" si="6"/>
        <v>0</v>
      </c>
      <c r="AI53" s="191"/>
      <c r="AJ53" s="192">
        <v>47</v>
      </c>
      <c r="AK53" s="189" t="s">
        <v>64</v>
      </c>
      <c r="AL53" s="190">
        <v>0</v>
      </c>
      <c r="AM53" s="190">
        <v>0</v>
      </c>
      <c r="AN53" s="190">
        <v>0</v>
      </c>
      <c r="AO53" s="190">
        <f t="shared" si="7"/>
        <v>0</v>
      </c>
      <c r="AP53" s="191"/>
      <c r="AQ53" s="192">
        <v>47</v>
      </c>
      <c r="AR53" s="189" t="s">
        <v>64</v>
      </c>
      <c r="AS53" s="190">
        <v>0</v>
      </c>
      <c r="AT53" s="190">
        <v>0</v>
      </c>
      <c r="AU53" s="190">
        <v>0</v>
      </c>
      <c r="AV53" s="190">
        <f t="shared" si="8"/>
        <v>0</v>
      </c>
      <c r="AW53" s="191"/>
      <c r="AX53" s="192">
        <v>47</v>
      </c>
      <c r="AY53" s="189" t="s">
        <v>64</v>
      </c>
      <c r="AZ53" s="190">
        <v>0</v>
      </c>
      <c r="BA53" s="190">
        <v>0</v>
      </c>
      <c r="BB53" s="190">
        <v>0</v>
      </c>
      <c r="BC53" s="190">
        <f t="shared" si="9"/>
        <v>0</v>
      </c>
      <c r="BD53" s="191"/>
      <c r="BE53" s="192">
        <v>47</v>
      </c>
      <c r="BF53" s="189" t="s">
        <v>64</v>
      </c>
      <c r="BG53" s="190">
        <v>0</v>
      </c>
      <c r="BH53" s="190"/>
      <c r="BI53" s="190">
        <v>0</v>
      </c>
      <c r="BJ53" s="190">
        <f t="shared" si="10"/>
        <v>0</v>
      </c>
      <c r="BK53" s="191"/>
      <c r="BL53" s="192">
        <v>47</v>
      </c>
      <c r="BM53" s="189" t="s">
        <v>64</v>
      </c>
      <c r="BN53" s="190">
        <v>0</v>
      </c>
      <c r="BO53" s="190">
        <v>0</v>
      </c>
      <c r="BP53" s="190">
        <v>0</v>
      </c>
      <c r="BQ53" s="190">
        <f t="shared" si="11"/>
        <v>0</v>
      </c>
      <c r="BR53" s="191"/>
      <c r="BS53" s="192">
        <v>47</v>
      </c>
      <c r="BT53" s="189" t="s">
        <v>64</v>
      </c>
      <c r="BU53" s="190">
        <v>0</v>
      </c>
      <c r="BV53" s="190">
        <f t="shared" si="12"/>
        <v>0</v>
      </c>
      <c r="BW53" s="190">
        <f t="shared" si="0"/>
        <v>0</v>
      </c>
      <c r="BX53" s="190">
        <f t="shared" si="1"/>
        <v>0</v>
      </c>
      <c r="BY53" s="9"/>
    </row>
    <row r="54" spans="1:77" ht="15.75" hidden="1">
      <c r="A54" s="192">
        <v>48</v>
      </c>
      <c r="B54" s="189" t="s">
        <v>42</v>
      </c>
      <c r="C54" s="190">
        <v>0</v>
      </c>
      <c r="D54" s="190">
        <v>0</v>
      </c>
      <c r="E54" s="190">
        <v>0</v>
      </c>
      <c r="F54" s="190">
        <f t="shared" si="2"/>
        <v>0</v>
      </c>
      <c r="G54" s="191"/>
      <c r="H54" s="192">
        <v>48</v>
      </c>
      <c r="I54" s="189" t="s">
        <v>42</v>
      </c>
      <c r="J54" s="190">
        <v>0</v>
      </c>
      <c r="K54" s="190">
        <v>0</v>
      </c>
      <c r="L54" s="190">
        <v>0</v>
      </c>
      <c r="M54" s="190">
        <f t="shared" si="3"/>
        <v>0</v>
      </c>
      <c r="N54" s="191"/>
      <c r="O54" s="192">
        <v>48</v>
      </c>
      <c r="P54" s="189" t="s">
        <v>42</v>
      </c>
      <c r="Q54" s="190">
        <v>0</v>
      </c>
      <c r="R54" s="190">
        <v>0</v>
      </c>
      <c r="S54" s="190">
        <v>0</v>
      </c>
      <c r="T54" s="190">
        <f t="shared" si="4"/>
        <v>0</v>
      </c>
      <c r="U54" s="191"/>
      <c r="V54" s="192">
        <v>48</v>
      </c>
      <c r="W54" s="189" t="s">
        <v>42</v>
      </c>
      <c r="X54" s="190">
        <v>0</v>
      </c>
      <c r="Y54" s="190">
        <v>0</v>
      </c>
      <c r="Z54" s="190">
        <v>0</v>
      </c>
      <c r="AA54" s="190">
        <f t="shared" si="5"/>
        <v>0</v>
      </c>
      <c r="AB54" s="191"/>
      <c r="AC54" s="192">
        <v>48</v>
      </c>
      <c r="AD54" s="189" t="s">
        <v>42</v>
      </c>
      <c r="AE54" s="190">
        <v>0</v>
      </c>
      <c r="AF54" s="190">
        <v>0</v>
      </c>
      <c r="AG54" s="190">
        <v>0</v>
      </c>
      <c r="AH54" s="190">
        <f t="shared" si="6"/>
        <v>0</v>
      </c>
      <c r="AI54" s="191"/>
      <c r="AJ54" s="192">
        <v>48</v>
      </c>
      <c r="AK54" s="189" t="s">
        <v>42</v>
      </c>
      <c r="AL54" s="190">
        <v>0</v>
      </c>
      <c r="AM54" s="190">
        <v>0</v>
      </c>
      <c r="AN54" s="190">
        <v>0</v>
      </c>
      <c r="AO54" s="190">
        <f t="shared" si="7"/>
        <v>0</v>
      </c>
      <c r="AP54" s="191"/>
      <c r="AQ54" s="192">
        <v>48</v>
      </c>
      <c r="AR54" s="189" t="s">
        <v>42</v>
      </c>
      <c r="AS54" s="190">
        <v>0</v>
      </c>
      <c r="AT54" s="190">
        <v>0</v>
      </c>
      <c r="AU54" s="190">
        <v>0</v>
      </c>
      <c r="AV54" s="190">
        <f t="shared" si="8"/>
        <v>0</v>
      </c>
      <c r="AW54" s="191"/>
      <c r="AX54" s="192">
        <v>48</v>
      </c>
      <c r="AY54" s="189" t="s">
        <v>42</v>
      </c>
      <c r="AZ54" s="190">
        <v>0</v>
      </c>
      <c r="BA54" s="190">
        <v>0</v>
      </c>
      <c r="BB54" s="190">
        <v>0</v>
      </c>
      <c r="BC54" s="190">
        <f t="shared" si="9"/>
        <v>0</v>
      </c>
      <c r="BD54" s="191"/>
      <c r="BE54" s="192">
        <v>48</v>
      </c>
      <c r="BF54" s="189" t="s">
        <v>42</v>
      </c>
      <c r="BG54" s="190">
        <v>0</v>
      </c>
      <c r="BH54" s="190"/>
      <c r="BI54" s="190">
        <v>0</v>
      </c>
      <c r="BJ54" s="190">
        <f t="shared" si="10"/>
        <v>0</v>
      </c>
      <c r="BK54" s="191"/>
      <c r="BL54" s="192">
        <v>48</v>
      </c>
      <c r="BM54" s="189" t="s">
        <v>42</v>
      </c>
      <c r="BN54" s="190">
        <v>0</v>
      </c>
      <c r="BO54" s="190">
        <v>0</v>
      </c>
      <c r="BP54" s="190">
        <v>0</v>
      </c>
      <c r="BQ54" s="190">
        <f t="shared" si="11"/>
        <v>0</v>
      </c>
      <c r="BR54" s="191"/>
      <c r="BS54" s="192">
        <v>48</v>
      </c>
      <c r="BT54" s="189" t="s">
        <v>42</v>
      </c>
      <c r="BU54" s="190">
        <v>0</v>
      </c>
      <c r="BV54" s="190">
        <f t="shared" si="12"/>
        <v>0</v>
      </c>
      <c r="BW54" s="190">
        <f t="shared" si="0"/>
        <v>0</v>
      </c>
      <c r="BX54" s="190">
        <f t="shared" si="1"/>
        <v>0</v>
      </c>
      <c r="BY54" s="9"/>
    </row>
    <row r="55" spans="1:77" ht="15.75" hidden="1">
      <c r="A55" s="192">
        <v>49</v>
      </c>
      <c r="B55" s="189" t="s">
        <v>43</v>
      </c>
      <c r="C55" s="190">
        <v>0</v>
      </c>
      <c r="D55" s="190">
        <v>0</v>
      </c>
      <c r="E55" s="190">
        <v>0</v>
      </c>
      <c r="F55" s="190">
        <f t="shared" si="2"/>
        <v>0</v>
      </c>
      <c r="G55" s="191"/>
      <c r="H55" s="192">
        <v>49</v>
      </c>
      <c r="I55" s="189" t="s">
        <v>43</v>
      </c>
      <c r="J55" s="190">
        <v>0</v>
      </c>
      <c r="K55" s="190">
        <v>0</v>
      </c>
      <c r="L55" s="190">
        <v>0</v>
      </c>
      <c r="M55" s="190">
        <f t="shared" si="3"/>
        <v>0</v>
      </c>
      <c r="N55" s="191"/>
      <c r="O55" s="192">
        <v>49</v>
      </c>
      <c r="P55" s="189" t="s">
        <v>43</v>
      </c>
      <c r="Q55" s="190">
        <v>0</v>
      </c>
      <c r="R55" s="190">
        <v>0</v>
      </c>
      <c r="S55" s="190">
        <v>0</v>
      </c>
      <c r="T55" s="190">
        <f t="shared" si="4"/>
        <v>0</v>
      </c>
      <c r="U55" s="191"/>
      <c r="V55" s="192">
        <v>49</v>
      </c>
      <c r="W55" s="189" t="s">
        <v>43</v>
      </c>
      <c r="X55" s="190">
        <v>0</v>
      </c>
      <c r="Y55" s="190">
        <v>0</v>
      </c>
      <c r="Z55" s="190">
        <v>0</v>
      </c>
      <c r="AA55" s="190">
        <f t="shared" si="5"/>
        <v>0</v>
      </c>
      <c r="AB55" s="191"/>
      <c r="AC55" s="192">
        <v>49</v>
      </c>
      <c r="AD55" s="189" t="s">
        <v>43</v>
      </c>
      <c r="AE55" s="190">
        <v>0</v>
      </c>
      <c r="AF55" s="190">
        <v>0</v>
      </c>
      <c r="AG55" s="190">
        <v>0</v>
      </c>
      <c r="AH55" s="190">
        <f t="shared" si="6"/>
        <v>0</v>
      </c>
      <c r="AI55" s="191"/>
      <c r="AJ55" s="192">
        <v>49</v>
      </c>
      <c r="AK55" s="189" t="s">
        <v>43</v>
      </c>
      <c r="AL55" s="190">
        <v>0</v>
      </c>
      <c r="AM55" s="190">
        <v>0</v>
      </c>
      <c r="AN55" s="190">
        <v>0</v>
      </c>
      <c r="AO55" s="190">
        <f t="shared" si="7"/>
        <v>0</v>
      </c>
      <c r="AP55" s="191"/>
      <c r="AQ55" s="192">
        <v>49</v>
      </c>
      <c r="AR55" s="189" t="s">
        <v>43</v>
      </c>
      <c r="AS55" s="190">
        <v>0</v>
      </c>
      <c r="AT55" s="190">
        <v>0</v>
      </c>
      <c r="AU55" s="190">
        <v>0</v>
      </c>
      <c r="AV55" s="190">
        <f t="shared" si="8"/>
        <v>0</v>
      </c>
      <c r="AW55" s="191"/>
      <c r="AX55" s="192">
        <v>49</v>
      </c>
      <c r="AY55" s="189" t="s">
        <v>43</v>
      </c>
      <c r="AZ55" s="190">
        <v>0</v>
      </c>
      <c r="BA55" s="190">
        <v>0</v>
      </c>
      <c r="BB55" s="190">
        <v>0</v>
      </c>
      <c r="BC55" s="190">
        <f t="shared" si="9"/>
        <v>0</v>
      </c>
      <c r="BD55" s="191"/>
      <c r="BE55" s="192">
        <v>49</v>
      </c>
      <c r="BF55" s="189" t="s">
        <v>43</v>
      </c>
      <c r="BG55" s="190">
        <v>0</v>
      </c>
      <c r="BH55" s="190">
        <v>0</v>
      </c>
      <c r="BI55" s="190">
        <v>0</v>
      </c>
      <c r="BJ55" s="190">
        <f t="shared" si="10"/>
        <v>0</v>
      </c>
      <c r="BK55" s="191"/>
      <c r="BL55" s="192">
        <v>49</v>
      </c>
      <c r="BM55" s="189" t="s">
        <v>43</v>
      </c>
      <c r="BN55" s="190">
        <v>0</v>
      </c>
      <c r="BO55" s="190">
        <v>0</v>
      </c>
      <c r="BP55" s="190">
        <v>0</v>
      </c>
      <c r="BQ55" s="190">
        <f t="shared" si="11"/>
        <v>0</v>
      </c>
      <c r="BR55" s="191"/>
      <c r="BS55" s="192">
        <v>49</v>
      </c>
      <c r="BT55" s="189" t="s">
        <v>43</v>
      </c>
      <c r="BU55" s="190">
        <v>0</v>
      </c>
      <c r="BV55" s="190">
        <f t="shared" si="12"/>
        <v>0</v>
      </c>
      <c r="BW55" s="190">
        <f t="shared" si="0"/>
        <v>0</v>
      </c>
      <c r="BX55" s="190">
        <f t="shared" si="1"/>
        <v>0</v>
      </c>
      <c r="BY55" s="9"/>
    </row>
    <row r="56" spans="1:77" ht="15.75" hidden="1">
      <c r="A56" s="192">
        <v>50</v>
      </c>
      <c r="B56" s="189" t="s">
        <v>44</v>
      </c>
      <c r="C56" s="190">
        <v>0</v>
      </c>
      <c r="D56" s="190">
        <v>0</v>
      </c>
      <c r="E56" s="190">
        <v>0</v>
      </c>
      <c r="F56" s="190">
        <f t="shared" si="2"/>
        <v>0</v>
      </c>
      <c r="G56" s="191"/>
      <c r="H56" s="192">
        <v>50</v>
      </c>
      <c r="I56" s="189" t="s">
        <v>44</v>
      </c>
      <c r="J56" s="190">
        <v>0</v>
      </c>
      <c r="K56" s="190">
        <v>0</v>
      </c>
      <c r="L56" s="190">
        <v>0</v>
      </c>
      <c r="M56" s="190">
        <f t="shared" si="3"/>
        <v>0</v>
      </c>
      <c r="N56" s="191"/>
      <c r="O56" s="192">
        <v>50</v>
      </c>
      <c r="P56" s="189" t="s">
        <v>44</v>
      </c>
      <c r="Q56" s="190">
        <v>0</v>
      </c>
      <c r="R56" s="190">
        <v>0</v>
      </c>
      <c r="S56" s="190">
        <v>0</v>
      </c>
      <c r="T56" s="190">
        <f t="shared" si="4"/>
        <v>0</v>
      </c>
      <c r="U56" s="191"/>
      <c r="V56" s="192">
        <v>50</v>
      </c>
      <c r="W56" s="189" t="s">
        <v>44</v>
      </c>
      <c r="X56" s="190">
        <v>0</v>
      </c>
      <c r="Y56" s="190">
        <v>0</v>
      </c>
      <c r="Z56" s="190">
        <v>0</v>
      </c>
      <c r="AA56" s="190">
        <f t="shared" si="5"/>
        <v>0</v>
      </c>
      <c r="AB56" s="191"/>
      <c r="AC56" s="192">
        <v>50</v>
      </c>
      <c r="AD56" s="189" t="s">
        <v>44</v>
      </c>
      <c r="AE56" s="190">
        <v>0</v>
      </c>
      <c r="AF56" s="190">
        <v>0</v>
      </c>
      <c r="AG56" s="190">
        <v>0</v>
      </c>
      <c r="AH56" s="190">
        <f t="shared" si="6"/>
        <v>0</v>
      </c>
      <c r="AI56" s="191"/>
      <c r="AJ56" s="192">
        <v>50</v>
      </c>
      <c r="AK56" s="189" t="s">
        <v>44</v>
      </c>
      <c r="AL56" s="190">
        <v>0</v>
      </c>
      <c r="AM56" s="190">
        <v>0</v>
      </c>
      <c r="AN56" s="190">
        <v>0</v>
      </c>
      <c r="AO56" s="190">
        <f t="shared" si="7"/>
        <v>0</v>
      </c>
      <c r="AP56" s="191"/>
      <c r="AQ56" s="192">
        <v>50</v>
      </c>
      <c r="AR56" s="189" t="s">
        <v>44</v>
      </c>
      <c r="AS56" s="190">
        <v>0</v>
      </c>
      <c r="AT56" s="190">
        <v>0</v>
      </c>
      <c r="AU56" s="190">
        <v>0</v>
      </c>
      <c r="AV56" s="190">
        <f t="shared" si="8"/>
        <v>0</v>
      </c>
      <c r="AW56" s="191"/>
      <c r="AX56" s="192">
        <v>50</v>
      </c>
      <c r="AY56" s="189" t="s">
        <v>44</v>
      </c>
      <c r="AZ56" s="190">
        <v>0</v>
      </c>
      <c r="BA56" s="190">
        <v>0</v>
      </c>
      <c r="BB56" s="190">
        <v>0</v>
      </c>
      <c r="BC56" s="190">
        <f t="shared" si="9"/>
        <v>0</v>
      </c>
      <c r="BD56" s="191"/>
      <c r="BE56" s="192">
        <v>50</v>
      </c>
      <c r="BF56" s="189" t="s">
        <v>44</v>
      </c>
      <c r="BG56" s="190">
        <v>0</v>
      </c>
      <c r="BH56" s="190">
        <v>0</v>
      </c>
      <c r="BI56" s="190">
        <v>0</v>
      </c>
      <c r="BJ56" s="190">
        <f t="shared" si="10"/>
        <v>0</v>
      </c>
      <c r="BK56" s="191"/>
      <c r="BL56" s="192">
        <v>50</v>
      </c>
      <c r="BM56" s="189" t="s">
        <v>44</v>
      </c>
      <c r="BN56" s="190">
        <v>0</v>
      </c>
      <c r="BO56" s="190">
        <v>0</v>
      </c>
      <c r="BP56" s="190">
        <v>0</v>
      </c>
      <c r="BQ56" s="190">
        <f t="shared" si="11"/>
        <v>0</v>
      </c>
      <c r="BR56" s="191"/>
      <c r="BS56" s="192">
        <v>50</v>
      </c>
      <c r="BT56" s="189" t="s">
        <v>44</v>
      </c>
      <c r="BU56" s="190">
        <v>0</v>
      </c>
      <c r="BV56" s="190">
        <f t="shared" si="12"/>
        <v>0</v>
      </c>
      <c r="BW56" s="190">
        <f t="shared" si="0"/>
        <v>0</v>
      </c>
      <c r="BX56" s="190">
        <f t="shared" si="1"/>
        <v>0</v>
      </c>
      <c r="BY56" s="9"/>
    </row>
    <row r="57" spans="1:77" ht="15.75" hidden="1">
      <c r="A57" s="192">
        <v>51</v>
      </c>
      <c r="B57" s="189" t="s">
        <v>45</v>
      </c>
      <c r="C57" s="190">
        <v>0</v>
      </c>
      <c r="D57" s="190">
        <v>0</v>
      </c>
      <c r="E57" s="190">
        <v>0</v>
      </c>
      <c r="F57" s="190">
        <f t="shared" si="2"/>
        <v>0</v>
      </c>
      <c r="G57" s="191"/>
      <c r="H57" s="192">
        <v>51</v>
      </c>
      <c r="I57" s="189" t="s">
        <v>45</v>
      </c>
      <c r="J57" s="190">
        <v>0</v>
      </c>
      <c r="K57" s="190">
        <v>0</v>
      </c>
      <c r="L57" s="190">
        <v>0</v>
      </c>
      <c r="M57" s="190">
        <f t="shared" si="3"/>
        <v>0</v>
      </c>
      <c r="N57" s="191"/>
      <c r="O57" s="192">
        <v>51</v>
      </c>
      <c r="P57" s="189" t="s">
        <v>45</v>
      </c>
      <c r="Q57" s="190">
        <v>0</v>
      </c>
      <c r="R57" s="190">
        <v>0</v>
      </c>
      <c r="S57" s="190">
        <v>0</v>
      </c>
      <c r="T57" s="190">
        <f t="shared" si="4"/>
        <v>0</v>
      </c>
      <c r="U57" s="191"/>
      <c r="V57" s="192">
        <v>51</v>
      </c>
      <c r="W57" s="189" t="s">
        <v>45</v>
      </c>
      <c r="X57" s="190">
        <v>0</v>
      </c>
      <c r="Y57" s="190">
        <v>0</v>
      </c>
      <c r="Z57" s="190">
        <v>0</v>
      </c>
      <c r="AA57" s="190">
        <f t="shared" si="5"/>
        <v>0</v>
      </c>
      <c r="AB57" s="191"/>
      <c r="AC57" s="192">
        <v>51</v>
      </c>
      <c r="AD57" s="189" t="s">
        <v>45</v>
      </c>
      <c r="AE57" s="190">
        <v>0</v>
      </c>
      <c r="AF57" s="190">
        <v>0</v>
      </c>
      <c r="AG57" s="190">
        <v>0</v>
      </c>
      <c r="AH57" s="190">
        <f t="shared" si="6"/>
        <v>0</v>
      </c>
      <c r="AI57" s="191"/>
      <c r="AJ57" s="192">
        <v>51</v>
      </c>
      <c r="AK57" s="189" t="s">
        <v>45</v>
      </c>
      <c r="AL57" s="190">
        <v>0</v>
      </c>
      <c r="AM57" s="190">
        <v>0</v>
      </c>
      <c r="AN57" s="190">
        <v>0</v>
      </c>
      <c r="AO57" s="190">
        <f t="shared" si="7"/>
        <v>0</v>
      </c>
      <c r="AP57" s="191"/>
      <c r="AQ57" s="192">
        <v>51</v>
      </c>
      <c r="AR57" s="189" t="s">
        <v>45</v>
      </c>
      <c r="AS57" s="190">
        <v>0</v>
      </c>
      <c r="AT57" s="190">
        <v>0</v>
      </c>
      <c r="AU57" s="190">
        <v>0</v>
      </c>
      <c r="AV57" s="190">
        <f t="shared" si="8"/>
        <v>0</v>
      </c>
      <c r="AW57" s="191"/>
      <c r="AX57" s="192">
        <v>51</v>
      </c>
      <c r="AY57" s="189" t="s">
        <v>45</v>
      </c>
      <c r="AZ57" s="190">
        <v>0</v>
      </c>
      <c r="BA57" s="190">
        <v>0</v>
      </c>
      <c r="BB57" s="190">
        <v>0</v>
      </c>
      <c r="BC57" s="190">
        <f t="shared" si="9"/>
        <v>0</v>
      </c>
      <c r="BD57" s="191"/>
      <c r="BE57" s="192">
        <v>51</v>
      </c>
      <c r="BF57" s="189" t="s">
        <v>45</v>
      </c>
      <c r="BG57" s="190">
        <v>0</v>
      </c>
      <c r="BH57" s="190">
        <v>0</v>
      </c>
      <c r="BI57" s="190">
        <v>0</v>
      </c>
      <c r="BJ57" s="190">
        <f t="shared" si="10"/>
        <v>0</v>
      </c>
      <c r="BK57" s="191"/>
      <c r="BL57" s="192">
        <v>51</v>
      </c>
      <c r="BM57" s="189" t="s">
        <v>45</v>
      </c>
      <c r="BN57" s="190">
        <v>0</v>
      </c>
      <c r="BO57" s="190">
        <v>0</v>
      </c>
      <c r="BP57" s="190">
        <v>0</v>
      </c>
      <c r="BQ57" s="190">
        <f t="shared" si="11"/>
        <v>0</v>
      </c>
      <c r="BR57" s="191"/>
      <c r="BS57" s="192">
        <v>51</v>
      </c>
      <c r="BT57" s="189" t="s">
        <v>45</v>
      </c>
      <c r="BU57" s="190">
        <v>0</v>
      </c>
      <c r="BV57" s="190">
        <f t="shared" si="12"/>
        <v>0</v>
      </c>
      <c r="BW57" s="190">
        <f t="shared" si="0"/>
        <v>0</v>
      </c>
      <c r="BX57" s="190">
        <f t="shared" si="1"/>
        <v>0</v>
      </c>
      <c r="BY57" s="9"/>
    </row>
    <row r="58" spans="1:77" ht="15.75" hidden="1">
      <c r="A58" s="192">
        <v>52</v>
      </c>
      <c r="B58" s="189" t="s">
        <v>46</v>
      </c>
      <c r="C58" s="190">
        <v>0</v>
      </c>
      <c r="D58" s="190">
        <v>0</v>
      </c>
      <c r="E58" s="190">
        <v>0</v>
      </c>
      <c r="F58" s="190">
        <f t="shared" si="2"/>
        <v>0</v>
      </c>
      <c r="G58" s="191"/>
      <c r="H58" s="192">
        <v>52</v>
      </c>
      <c r="I58" s="189" t="s">
        <v>46</v>
      </c>
      <c r="J58" s="190">
        <v>0</v>
      </c>
      <c r="K58" s="190">
        <v>0</v>
      </c>
      <c r="L58" s="190">
        <v>0</v>
      </c>
      <c r="M58" s="190">
        <f t="shared" si="3"/>
        <v>0</v>
      </c>
      <c r="N58" s="191"/>
      <c r="O58" s="192">
        <v>52</v>
      </c>
      <c r="P58" s="189" t="s">
        <v>46</v>
      </c>
      <c r="Q58" s="190">
        <v>0</v>
      </c>
      <c r="R58" s="190">
        <v>0</v>
      </c>
      <c r="S58" s="190">
        <v>0</v>
      </c>
      <c r="T58" s="190">
        <f t="shared" si="4"/>
        <v>0</v>
      </c>
      <c r="U58" s="191"/>
      <c r="V58" s="192">
        <v>52</v>
      </c>
      <c r="W58" s="189" t="s">
        <v>46</v>
      </c>
      <c r="X58" s="190">
        <v>0</v>
      </c>
      <c r="Y58" s="190">
        <v>0</v>
      </c>
      <c r="Z58" s="190">
        <v>0</v>
      </c>
      <c r="AA58" s="190">
        <f t="shared" si="5"/>
        <v>0</v>
      </c>
      <c r="AB58" s="191"/>
      <c r="AC58" s="192">
        <v>52</v>
      </c>
      <c r="AD58" s="189" t="s">
        <v>46</v>
      </c>
      <c r="AE58" s="190">
        <v>0</v>
      </c>
      <c r="AF58" s="190">
        <v>0</v>
      </c>
      <c r="AG58" s="190">
        <v>0</v>
      </c>
      <c r="AH58" s="190">
        <f t="shared" si="6"/>
        <v>0</v>
      </c>
      <c r="AI58" s="191"/>
      <c r="AJ58" s="192">
        <v>52</v>
      </c>
      <c r="AK58" s="189" t="s">
        <v>46</v>
      </c>
      <c r="AL58" s="190">
        <v>0</v>
      </c>
      <c r="AM58" s="190">
        <v>0</v>
      </c>
      <c r="AN58" s="190">
        <v>0</v>
      </c>
      <c r="AO58" s="190">
        <f t="shared" si="7"/>
        <v>0</v>
      </c>
      <c r="AP58" s="191"/>
      <c r="AQ58" s="192">
        <v>52</v>
      </c>
      <c r="AR58" s="189" t="s">
        <v>46</v>
      </c>
      <c r="AS58" s="190">
        <v>0</v>
      </c>
      <c r="AT58" s="190">
        <v>0</v>
      </c>
      <c r="AU58" s="190">
        <v>0</v>
      </c>
      <c r="AV58" s="190">
        <f t="shared" si="8"/>
        <v>0</v>
      </c>
      <c r="AW58" s="191"/>
      <c r="AX58" s="192">
        <v>52</v>
      </c>
      <c r="AY58" s="189" t="s">
        <v>46</v>
      </c>
      <c r="AZ58" s="190">
        <v>0</v>
      </c>
      <c r="BA58" s="190">
        <v>0</v>
      </c>
      <c r="BB58" s="190">
        <v>0</v>
      </c>
      <c r="BC58" s="190">
        <f t="shared" si="9"/>
        <v>0</v>
      </c>
      <c r="BD58" s="191"/>
      <c r="BE58" s="192">
        <v>52</v>
      </c>
      <c r="BF58" s="189" t="s">
        <v>46</v>
      </c>
      <c r="BG58" s="190">
        <v>0</v>
      </c>
      <c r="BH58" s="190">
        <v>0</v>
      </c>
      <c r="BI58" s="190">
        <v>0</v>
      </c>
      <c r="BJ58" s="190">
        <f t="shared" si="10"/>
        <v>0</v>
      </c>
      <c r="BK58" s="191"/>
      <c r="BL58" s="192">
        <v>52</v>
      </c>
      <c r="BM58" s="189" t="s">
        <v>46</v>
      </c>
      <c r="BN58" s="190">
        <v>0</v>
      </c>
      <c r="BO58" s="190">
        <v>0</v>
      </c>
      <c r="BP58" s="190">
        <v>0</v>
      </c>
      <c r="BQ58" s="190">
        <f t="shared" si="11"/>
        <v>0</v>
      </c>
      <c r="BR58" s="191"/>
      <c r="BS58" s="192">
        <v>52</v>
      </c>
      <c r="BT58" s="189" t="s">
        <v>46</v>
      </c>
      <c r="BU58" s="190">
        <v>0</v>
      </c>
      <c r="BV58" s="190">
        <f t="shared" si="12"/>
        <v>0</v>
      </c>
      <c r="BW58" s="190">
        <f t="shared" si="0"/>
        <v>0</v>
      </c>
      <c r="BX58" s="190">
        <f t="shared" si="1"/>
        <v>0</v>
      </c>
      <c r="BY58" s="9"/>
    </row>
    <row r="59" spans="1:77" ht="15.75" hidden="1">
      <c r="A59" s="192">
        <v>53</v>
      </c>
      <c r="B59" s="189" t="s">
        <v>47</v>
      </c>
      <c r="C59" s="190">
        <v>0</v>
      </c>
      <c r="D59" s="190">
        <v>0</v>
      </c>
      <c r="E59" s="190">
        <v>0</v>
      </c>
      <c r="F59" s="190">
        <f t="shared" si="2"/>
        <v>0</v>
      </c>
      <c r="G59" s="191"/>
      <c r="H59" s="192">
        <v>53</v>
      </c>
      <c r="I59" s="189" t="s">
        <v>47</v>
      </c>
      <c r="J59" s="190">
        <v>0</v>
      </c>
      <c r="K59" s="190">
        <v>0</v>
      </c>
      <c r="L59" s="190">
        <v>0</v>
      </c>
      <c r="M59" s="190">
        <f t="shared" si="3"/>
        <v>0</v>
      </c>
      <c r="N59" s="191"/>
      <c r="O59" s="192">
        <v>53</v>
      </c>
      <c r="P59" s="189" t="s">
        <v>47</v>
      </c>
      <c r="Q59" s="190">
        <v>0</v>
      </c>
      <c r="R59" s="190">
        <v>0</v>
      </c>
      <c r="S59" s="190">
        <v>0</v>
      </c>
      <c r="T59" s="190">
        <f t="shared" si="4"/>
        <v>0</v>
      </c>
      <c r="U59" s="191"/>
      <c r="V59" s="192">
        <v>53</v>
      </c>
      <c r="W59" s="189" t="s">
        <v>47</v>
      </c>
      <c r="X59" s="190">
        <v>0</v>
      </c>
      <c r="Y59" s="190">
        <v>0</v>
      </c>
      <c r="Z59" s="190">
        <v>0</v>
      </c>
      <c r="AA59" s="190">
        <f t="shared" si="5"/>
        <v>0</v>
      </c>
      <c r="AB59" s="191"/>
      <c r="AC59" s="192">
        <v>53</v>
      </c>
      <c r="AD59" s="189" t="s">
        <v>47</v>
      </c>
      <c r="AE59" s="190">
        <v>0</v>
      </c>
      <c r="AF59" s="190">
        <v>0</v>
      </c>
      <c r="AG59" s="190">
        <v>0</v>
      </c>
      <c r="AH59" s="190">
        <f t="shared" si="6"/>
        <v>0</v>
      </c>
      <c r="AI59" s="191"/>
      <c r="AJ59" s="192">
        <v>53</v>
      </c>
      <c r="AK59" s="189" t="s">
        <v>47</v>
      </c>
      <c r="AL59" s="190">
        <v>0</v>
      </c>
      <c r="AM59" s="190">
        <v>0</v>
      </c>
      <c r="AN59" s="190">
        <v>0</v>
      </c>
      <c r="AO59" s="190">
        <f t="shared" si="7"/>
        <v>0</v>
      </c>
      <c r="AP59" s="191"/>
      <c r="AQ59" s="192">
        <v>53</v>
      </c>
      <c r="AR59" s="189" t="s">
        <v>47</v>
      </c>
      <c r="AS59" s="190">
        <v>0</v>
      </c>
      <c r="AT59" s="190">
        <v>0</v>
      </c>
      <c r="AU59" s="190">
        <v>0</v>
      </c>
      <c r="AV59" s="190">
        <f t="shared" si="8"/>
        <v>0</v>
      </c>
      <c r="AW59" s="191"/>
      <c r="AX59" s="192">
        <v>53</v>
      </c>
      <c r="AY59" s="189" t="s">
        <v>47</v>
      </c>
      <c r="AZ59" s="190">
        <v>0</v>
      </c>
      <c r="BA59" s="190">
        <v>0</v>
      </c>
      <c r="BB59" s="190">
        <v>0</v>
      </c>
      <c r="BC59" s="190">
        <f t="shared" si="9"/>
        <v>0</v>
      </c>
      <c r="BD59" s="191"/>
      <c r="BE59" s="192">
        <v>53</v>
      </c>
      <c r="BF59" s="189" t="s">
        <v>47</v>
      </c>
      <c r="BG59" s="190">
        <v>0</v>
      </c>
      <c r="BH59" s="190">
        <v>0</v>
      </c>
      <c r="BI59" s="190">
        <v>0</v>
      </c>
      <c r="BJ59" s="190">
        <f t="shared" si="10"/>
        <v>0</v>
      </c>
      <c r="BK59" s="191"/>
      <c r="BL59" s="192">
        <v>53</v>
      </c>
      <c r="BM59" s="189" t="s">
        <v>47</v>
      </c>
      <c r="BN59" s="190">
        <v>0</v>
      </c>
      <c r="BO59" s="190">
        <v>0</v>
      </c>
      <c r="BP59" s="190">
        <v>0</v>
      </c>
      <c r="BQ59" s="190">
        <f t="shared" si="11"/>
        <v>0</v>
      </c>
      <c r="BR59" s="191"/>
      <c r="BS59" s="192">
        <v>53</v>
      </c>
      <c r="BT59" s="189" t="s">
        <v>47</v>
      </c>
      <c r="BU59" s="190">
        <v>0</v>
      </c>
      <c r="BV59" s="190">
        <f t="shared" si="12"/>
        <v>0</v>
      </c>
      <c r="BW59" s="190">
        <f t="shared" si="0"/>
        <v>0</v>
      </c>
      <c r="BX59" s="190">
        <f t="shared" si="1"/>
        <v>0</v>
      </c>
      <c r="BY59" s="9"/>
    </row>
    <row r="60" spans="1:77" ht="18" hidden="1" customHeight="1">
      <c r="A60" s="192">
        <v>54</v>
      </c>
      <c r="B60" s="193" t="s">
        <v>68</v>
      </c>
      <c r="C60" s="190">
        <v>0</v>
      </c>
      <c r="D60" s="190">
        <v>0</v>
      </c>
      <c r="E60" s="190">
        <v>0</v>
      </c>
      <c r="F60" s="190">
        <f t="shared" si="2"/>
        <v>0</v>
      </c>
      <c r="G60" s="191"/>
      <c r="H60" s="192">
        <v>54</v>
      </c>
      <c r="I60" s="193" t="s">
        <v>68</v>
      </c>
      <c r="J60" s="190">
        <v>0</v>
      </c>
      <c r="K60" s="190">
        <v>0</v>
      </c>
      <c r="L60" s="190">
        <v>0</v>
      </c>
      <c r="M60" s="190">
        <f t="shared" si="3"/>
        <v>0</v>
      </c>
      <c r="N60" s="191"/>
      <c r="O60" s="192">
        <v>54</v>
      </c>
      <c r="P60" s="193" t="s">
        <v>68</v>
      </c>
      <c r="Q60" s="190">
        <v>0</v>
      </c>
      <c r="R60" s="190">
        <v>0</v>
      </c>
      <c r="S60" s="190">
        <v>0</v>
      </c>
      <c r="T60" s="190">
        <f t="shared" si="4"/>
        <v>0</v>
      </c>
      <c r="U60" s="191"/>
      <c r="V60" s="192">
        <v>54</v>
      </c>
      <c r="W60" s="193" t="s">
        <v>68</v>
      </c>
      <c r="X60" s="190">
        <v>0</v>
      </c>
      <c r="Y60" s="190">
        <v>0</v>
      </c>
      <c r="Z60" s="190">
        <v>0</v>
      </c>
      <c r="AA60" s="190">
        <f t="shared" si="5"/>
        <v>0</v>
      </c>
      <c r="AB60" s="191"/>
      <c r="AC60" s="192">
        <v>54</v>
      </c>
      <c r="AD60" s="193" t="s">
        <v>68</v>
      </c>
      <c r="AE60" s="190">
        <v>0</v>
      </c>
      <c r="AF60" s="190">
        <v>0</v>
      </c>
      <c r="AG60" s="190">
        <v>0</v>
      </c>
      <c r="AH60" s="190">
        <f t="shared" si="6"/>
        <v>0</v>
      </c>
      <c r="AI60" s="191"/>
      <c r="AJ60" s="192">
        <v>54</v>
      </c>
      <c r="AK60" s="193" t="s">
        <v>68</v>
      </c>
      <c r="AL60" s="190">
        <v>0</v>
      </c>
      <c r="AM60" s="190">
        <v>0</v>
      </c>
      <c r="AN60" s="190">
        <v>0</v>
      </c>
      <c r="AO60" s="190">
        <f t="shared" si="7"/>
        <v>0</v>
      </c>
      <c r="AP60" s="191"/>
      <c r="AQ60" s="192">
        <v>54</v>
      </c>
      <c r="AR60" s="193" t="s">
        <v>68</v>
      </c>
      <c r="AS60" s="190">
        <v>0</v>
      </c>
      <c r="AT60" s="190">
        <v>0</v>
      </c>
      <c r="AU60" s="190">
        <v>0</v>
      </c>
      <c r="AV60" s="190">
        <f t="shared" si="8"/>
        <v>0</v>
      </c>
      <c r="AW60" s="191"/>
      <c r="AX60" s="192">
        <v>54</v>
      </c>
      <c r="AY60" s="193" t="s">
        <v>68</v>
      </c>
      <c r="AZ60" s="190">
        <v>0</v>
      </c>
      <c r="BA60" s="190">
        <v>0</v>
      </c>
      <c r="BB60" s="190">
        <v>0</v>
      </c>
      <c r="BC60" s="190">
        <f t="shared" si="9"/>
        <v>0</v>
      </c>
      <c r="BD60" s="191"/>
      <c r="BE60" s="192">
        <v>54</v>
      </c>
      <c r="BF60" s="193" t="s">
        <v>68</v>
      </c>
      <c r="BG60" s="190">
        <v>0</v>
      </c>
      <c r="BH60" s="190">
        <v>0</v>
      </c>
      <c r="BI60" s="190">
        <v>0</v>
      </c>
      <c r="BJ60" s="190">
        <f t="shared" si="10"/>
        <v>0</v>
      </c>
      <c r="BK60" s="191"/>
      <c r="BL60" s="192">
        <v>54</v>
      </c>
      <c r="BM60" s="193" t="s">
        <v>68</v>
      </c>
      <c r="BN60" s="190">
        <v>0</v>
      </c>
      <c r="BO60" s="190">
        <v>0</v>
      </c>
      <c r="BP60" s="190">
        <v>0</v>
      </c>
      <c r="BQ60" s="190">
        <f t="shared" si="11"/>
        <v>0</v>
      </c>
      <c r="BR60" s="191"/>
      <c r="BS60" s="192">
        <v>54</v>
      </c>
      <c r="BT60" s="193" t="s">
        <v>68</v>
      </c>
      <c r="BU60" s="190">
        <v>0</v>
      </c>
      <c r="BV60" s="190">
        <f t="shared" si="12"/>
        <v>0</v>
      </c>
      <c r="BW60" s="190">
        <f t="shared" si="0"/>
        <v>0</v>
      </c>
      <c r="BX60" s="190">
        <f t="shared" si="1"/>
        <v>0</v>
      </c>
      <c r="BY60" s="9"/>
    </row>
    <row r="61" spans="1:77" ht="18" hidden="1" customHeight="1">
      <c r="A61" s="192">
        <v>55</v>
      </c>
      <c r="B61" s="193" t="s">
        <v>67</v>
      </c>
      <c r="C61" s="190">
        <v>0</v>
      </c>
      <c r="D61" s="190">
        <v>0</v>
      </c>
      <c r="E61" s="190">
        <v>0</v>
      </c>
      <c r="F61" s="190">
        <f t="shared" si="2"/>
        <v>0</v>
      </c>
      <c r="G61" s="191"/>
      <c r="H61" s="192">
        <v>55</v>
      </c>
      <c r="I61" s="193" t="s">
        <v>67</v>
      </c>
      <c r="J61" s="190">
        <v>0</v>
      </c>
      <c r="K61" s="190">
        <v>0</v>
      </c>
      <c r="L61" s="190">
        <v>0</v>
      </c>
      <c r="M61" s="190">
        <f t="shared" si="3"/>
        <v>0</v>
      </c>
      <c r="N61" s="191"/>
      <c r="O61" s="192">
        <v>55</v>
      </c>
      <c r="P61" s="193" t="s">
        <v>67</v>
      </c>
      <c r="Q61" s="190">
        <v>0</v>
      </c>
      <c r="R61" s="190">
        <v>0</v>
      </c>
      <c r="S61" s="190">
        <v>0</v>
      </c>
      <c r="T61" s="190">
        <f t="shared" si="4"/>
        <v>0</v>
      </c>
      <c r="U61" s="191"/>
      <c r="V61" s="192">
        <v>55</v>
      </c>
      <c r="W61" s="193" t="s">
        <v>67</v>
      </c>
      <c r="X61" s="190">
        <v>0</v>
      </c>
      <c r="Y61" s="190">
        <v>0</v>
      </c>
      <c r="Z61" s="190">
        <v>0</v>
      </c>
      <c r="AA61" s="190">
        <f t="shared" si="5"/>
        <v>0</v>
      </c>
      <c r="AB61" s="191"/>
      <c r="AC61" s="192">
        <v>55</v>
      </c>
      <c r="AD61" s="193" t="s">
        <v>67</v>
      </c>
      <c r="AE61" s="190">
        <v>0</v>
      </c>
      <c r="AF61" s="190">
        <v>0</v>
      </c>
      <c r="AG61" s="190">
        <v>0</v>
      </c>
      <c r="AH61" s="190">
        <f t="shared" si="6"/>
        <v>0</v>
      </c>
      <c r="AI61" s="191"/>
      <c r="AJ61" s="192">
        <v>55</v>
      </c>
      <c r="AK61" s="193" t="s">
        <v>67</v>
      </c>
      <c r="AL61" s="190">
        <v>0</v>
      </c>
      <c r="AM61" s="190">
        <v>0</v>
      </c>
      <c r="AN61" s="190">
        <v>0</v>
      </c>
      <c r="AO61" s="190">
        <f t="shared" si="7"/>
        <v>0</v>
      </c>
      <c r="AP61" s="191"/>
      <c r="AQ61" s="192">
        <v>55</v>
      </c>
      <c r="AR61" s="193" t="s">
        <v>67</v>
      </c>
      <c r="AS61" s="190">
        <v>0</v>
      </c>
      <c r="AT61" s="190">
        <v>0</v>
      </c>
      <c r="AU61" s="190">
        <v>0</v>
      </c>
      <c r="AV61" s="190">
        <f t="shared" si="8"/>
        <v>0</v>
      </c>
      <c r="AW61" s="191"/>
      <c r="AX61" s="192">
        <v>55</v>
      </c>
      <c r="AY61" s="193" t="s">
        <v>67</v>
      </c>
      <c r="AZ61" s="190">
        <v>0</v>
      </c>
      <c r="BA61" s="190">
        <v>0</v>
      </c>
      <c r="BB61" s="190">
        <v>0</v>
      </c>
      <c r="BC61" s="190">
        <f t="shared" si="9"/>
        <v>0</v>
      </c>
      <c r="BD61" s="191"/>
      <c r="BE61" s="192">
        <v>55</v>
      </c>
      <c r="BF61" s="193" t="s">
        <v>67</v>
      </c>
      <c r="BG61" s="190">
        <v>0</v>
      </c>
      <c r="BH61" s="190">
        <v>0</v>
      </c>
      <c r="BI61" s="190">
        <v>0</v>
      </c>
      <c r="BJ61" s="190">
        <f t="shared" si="10"/>
        <v>0</v>
      </c>
      <c r="BK61" s="191"/>
      <c r="BL61" s="192">
        <v>55</v>
      </c>
      <c r="BM61" s="193" t="s">
        <v>67</v>
      </c>
      <c r="BN61" s="190">
        <v>0</v>
      </c>
      <c r="BO61" s="190">
        <v>0</v>
      </c>
      <c r="BP61" s="190">
        <v>0</v>
      </c>
      <c r="BQ61" s="190">
        <f t="shared" si="11"/>
        <v>0</v>
      </c>
      <c r="BR61" s="191"/>
      <c r="BS61" s="192">
        <v>55</v>
      </c>
      <c r="BT61" s="193" t="s">
        <v>67</v>
      </c>
      <c r="BU61" s="190">
        <v>0</v>
      </c>
      <c r="BV61" s="190">
        <f t="shared" si="12"/>
        <v>0</v>
      </c>
      <c r="BW61" s="190">
        <f t="shared" si="0"/>
        <v>0</v>
      </c>
      <c r="BX61" s="190">
        <f t="shared" si="1"/>
        <v>0</v>
      </c>
      <c r="BY61" s="9"/>
    </row>
    <row r="62" spans="1:77" ht="15.75" hidden="1">
      <c r="A62" s="192">
        <v>56</v>
      </c>
      <c r="B62" s="189" t="s">
        <v>48</v>
      </c>
      <c r="C62" s="190">
        <v>0</v>
      </c>
      <c r="D62" s="190">
        <v>0</v>
      </c>
      <c r="E62" s="190">
        <v>0</v>
      </c>
      <c r="F62" s="190">
        <f t="shared" si="2"/>
        <v>0</v>
      </c>
      <c r="G62" s="191"/>
      <c r="H62" s="192">
        <v>56</v>
      </c>
      <c r="I62" s="189" t="s">
        <v>48</v>
      </c>
      <c r="J62" s="190">
        <v>0</v>
      </c>
      <c r="K62" s="190">
        <v>0</v>
      </c>
      <c r="L62" s="190">
        <v>0</v>
      </c>
      <c r="M62" s="190">
        <f t="shared" si="3"/>
        <v>0</v>
      </c>
      <c r="N62" s="191"/>
      <c r="O62" s="192">
        <v>56</v>
      </c>
      <c r="P62" s="189" t="s">
        <v>48</v>
      </c>
      <c r="Q62" s="190">
        <v>0</v>
      </c>
      <c r="R62" s="190">
        <v>0</v>
      </c>
      <c r="S62" s="190">
        <v>0</v>
      </c>
      <c r="T62" s="190">
        <f t="shared" si="4"/>
        <v>0</v>
      </c>
      <c r="U62" s="191"/>
      <c r="V62" s="192">
        <v>56</v>
      </c>
      <c r="W62" s="189" t="s">
        <v>48</v>
      </c>
      <c r="X62" s="190">
        <v>0</v>
      </c>
      <c r="Y62" s="190">
        <v>0</v>
      </c>
      <c r="Z62" s="190">
        <v>0</v>
      </c>
      <c r="AA62" s="190">
        <f t="shared" si="5"/>
        <v>0</v>
      </c>
      <c r="AB62" s="191"/>
      <c r="AC62" s="192">
        <v>56</v>
      </c>
      <c r="AD62" s="189" t="s">
        <v>48</v>
      </c>
      <c r="AE62" s="190">
        <v>0</v>
      </c>
      <c r="AF62" s="190">
        <v>0</v>
      </c>
      <c r="AG62" s="190">
        <v>0</v>
      </c>
      <c r="AH62" s="190">
        <f t="shared" si="6"/>
        <v>0</v>
      </c>
      <c r="AI62" s="191"/>
      <c r="AJ62" s="192">
        <v>56</v>
      </c>
      <c r="AK62" s="189" t="s">
        <v>48</v>
      </c>
      <c r="AL62" s="190">
        <v>0</v>
      </c>
      <c r="AM62" s="190">
        <v>0</v>
      </c>
      <c r="AN62" s="190">
        <v>0</v>
      </c>
      <c r="AO62" s="190">
        <f t="shared" si="7"/>
        <v>0</v>
      </c>
      <c r="AP62" s="191"/>
      <c r="AQ62" s="192">
        <v>56</v>
      </c>
      <c r="AR62" s="189" t="s">
        <v>48</v>
      </c>
      <c r="AS62" s="190">
        <v>0</v>
      </c>
      <c r="AT62" s="190">
        <v>0</v>
      </c>
      <c r="AU62" s="190">
        <v>0</v>
      </c>
      <c r="AV62" s="190">
        <f t="shared" si="8"/>
        <v>0</v>
      </c>
      <c r="AW62" s="191"/>
      <c r="AX62" s="192">
        <v>56</v>
      </c>
      <c r="AY62" s="189" t="s">
        <v>48</v>
      </c>
      <c r="AZ62" s="190">
        <v>0</v>
      </c>
      <c r="BA62" s="190">
        <v>0</v>
      </c>
      <c r="BB62" s="190">
        <v>0</v>
      </c>
      <c r="BC62" s="190">
        <f t="shared" si="9"/>
        <v>0</v>
      </c>
      <c r="BD62" s="191"/>
      <c r="BE62" s="192">
        <v>56</v>
      </c>
      <c r="BF62" s="189" t="s">
        <v>48</v>
      </c>
      <c r="BG62" s="190">
        <v>0</v>
      </c>
      <c r="BH62" s="190">
        <v>0</v>
      </c>
      <c r="BI62" s="190">
        <v>0</v>
      </c>
      <c r="BJ62" s="190">
        <f t="shared" si="10"/>
        <v>0</v>
      </c>
      <c r="BK62" s="191"/>
      <c r="BL62" s="192">
        <v>56</v>
      </c>
      <c r="BM62" s="189" t="s">
        <v>48</v>
      </c>
      <c r="BN62" s="190">
        <v>0</v>
      </c>
      <c r="BO62" s="190">
        <v>0</v>
      </c>
      <c r="BP62" s="190">
        <v>0</v>
      </c>
      <c r="BQ62" s="190">
        <f t="shared" si="11"/>
        <v>0</v>
      </c>
      <c r="BR62" s="191"/>
      <c r="BS62" s="192">
        <v>56</v>
      </c>
      <c r="BT62" s="189" t="s">
        <v>48</v>
      </c>
      <c r="BU62" s="190">
        <v>0</v>
      </c>
      <c r="BV62" s="190">
        <f t="shared" si="12"/>
        <v>0</v>
      </c>
      <c r="BW62" s="190">
        <f t="shared" si="0"/>
        <v>0</v>
      </c>
      <c r="BX62" s="190">
        <f t="shared" si="1"/>
        <v>0</v>
      </c>
      <c r="BY62" s="9"/>
    </row>
    <row r="63" spans="1:77" ht="15.75" hidden="1">
      <c r="A63" s="192">
        <v>57</v>
      </c>
      <c r="B63" s="189" t="s">
        <v>65</v>
      </c>
      <c r="C63" s="190">
        <v>0</v>
      </c>
      <c r="D63" s="190">
        <v>0</v>
      </c>
      <c r="E63" s="190">
        <v>0</v>
      </c>
      <c r="F63" s="190">
        <f t="shared" si="2"/>
        <v>0</v>
      </c>
      <c r="G63" s="191"/>
      <c r="H63" s="192">
        <v>57</v>
      </c>
      <c r="I63" s="189" t="s">
        <v>65</v>
      </c>
      <c r="J63" s="190">
        <v>0</v>
      </c>
      <c r="K63" s="190">
        <v>0</v>
      </c>
      <c r="L63" s="190">
        <v>0</v>
      </c>
      <c r="M63" s="190">
        <f t="shared" si="3"/>
        <v>0</v>
      </c>
      <c r="N63" s="191"/>
      <c r="O63" s="192">
        <v>57</v>
      </c>
      <c r="P63" s="189" t="s">
        <v>65</v>
      </c>
      <c r="Q63" s="190">
        <v>0</v>
      </c>
      <c r="R63" s="190">
        <v>0</v>
      </c>
      <c r="S63" s="190">
        <v>0</v>
      </c>
      <c r="T63" s="190">
        <f t="shared" si="4"/>
        <v>0</v>
      </c>
      <c r="U63" s="191"/>
      <c r="V63" s="192">
        <v>57</v>
      </c>
      <c r="W63" s="189" t="s">
        <v>65</v>
      </c>
      <c r="X63" s="190">
        <v>0</v>
      </c>
      <c r="Y63" s="190">
        <v>0</v>
      </c>
      <c r="Z63" s="190">
        <v>0</v>
      </c>
      <c r="AA63" s="190">
        <f t="shared" si="5"/>
        <v>0</v>
      </c>
      <c r="AB63" s="191"/>
      <c r="AC63" s="192">
        <v>57</v>
      </c>
      <c r="AD63" s="189" t="s">
        <v>65</v>
      </c>
      <c r="AE63" s="190">
        <v>0</v>
      </c>
      <c r="AF63" s="190">
        <v>0</v>
      </c>
      <c r="AG63" s="190">
        <v>0</v>
      </c>
      <c r="AH63" s="190">
        <f t="shared" si="6"/>
        <v>0</v>
      </c>
      <c r="AI63" s="191"/>
      <c r="AJ63" s="192">
        <v>57</v>
      </c>
      <c r="AK63" s="189" t="s">
        <v>65</v>
      </c>
      <c r="AL63" s="190">
        <v>0</v>
      </c>
      <c r="AM63" s="190">
        <v>0</v>
      </c>
      <c r="AN63" s="190">
        <v>0</v>
      </c>
      <c r="AO63" s="190">
        <f t="shared" si="7"/>
        <v>0</v>
      </c>
      <c r="AP63" s="191"/>
      <c r="AQ63" s="192">
        <v>57</v>
      </c>
      <c r="AR63" s="189" t="s">
        <v>65</v>
      </c>
      <c r="AS63" s="190">
        <v>0</v>
      </c>
      <c r="AT63" s="190">
        <v>0</v>
      </c>
      <c r="AU63" s="190">
        <v>0</v>
      </c>
      <c r="AV63" s="190">
        <f t="shared" si="8"/>
        <v>0</v>
      </c>
      <c r="AW63" s="191"/>
      <c r="AX63" s="192">
        <v>57</v>
      </c>
      <c r="AY63" s="189" t="s">
        <v>65</v>
      </c>
      <c r="AZ63" s="190">
        <v>0</v>
      </c>
      <c r="BA63" s="190">
        <v>0</v>
      </c>
      <c r="BB63" s="190">
        <v>0</v>
      </c>
      <c r="BC63" s="190">
        <f t="shared" si="9"/>
        <v>0</v>
      </c>
      <c r="BD63" s="191"/>
      <c r="BE63" s="192">
        <v>57</v>
      </c>
      <c r="BF63" s="189" t="s">
        <v>65</v>
      </c>
      <c r="BG63" s="190">
        <v>0</v>
      </c>
      <c r="BH63" s="190">
        <v>0</v>
      </c>
      <c r="BI63" s="190">
        <v>0</v>
      </c>
      <c r="BJ63" s="190">
        <f t="shared" si="10"/>
        <v>0</v>
      </c>
      <c r="BK63" s="191"/>
      <c r="BL63" s="192">
        <v>57</v>
      </c>
      <c r="BM63" s="189" t="s">
        <v>65</v>
      </c>
      <c r="BN63" s="190">
        <v>0</v>
      </c>
      <c r="BO63" s="190">
        <v>0</v>
      </c>
      <c r="BP63" s="190">
        <v>0</v>
      </c>
      <c r="BQ63" s="190">
        <f t="shared" si="11"/>
        <v>0</v>
      </c>
      <c r="BR63" s="191"/>
      <c r="BS63" s="192">
        <v>57</v>
      </c>
      <c r="BT63" s="189" t="s">
        <v>65</v>
      </c>
      <c r="BU63" s="190">
        <v>0</v>
      </c>
      <c r="BV63" s="190">
        <f t="shared" si="12"/>
        <v>0</v>
      </c>
      <c r="BW63" s="190">
        <f t="shared" si="0"/>
        <v>0</v>
      </c>
      <c r="BX63" s="190">
        <f t="shared" si="1"/>
        <v>0</v>
      </c>
      <c r="BY63" s="9"/>
    </row>
    <row r="64" spans="1:77" ht="15.75" hidden="1">
      <c r="A64" s="192">
        <v>58</v>
      </c>
      <c r="B64" s="189" t="s">
        <v>49</v>
      </c>
      <c r="C64" s="190">
        <v>0</v>
      </c>
      <c r="D64" s="190">
        <v>0</v>
      </c>
      <c r="E64" s="190">
        <v>0</v>
      </c>
      <c r="F64" s="190">
        <f t="shared" si="2"/>
        <v>0</v>
      </c>
      <c r="G64" s="191"/>
      <c r="H64" s="192">
        <v>58</v>
      </c>
      <c r="I64" s="189" t="s">
        <v>49</v>
      </c>
      <c r="J64" s="190">
        <v>0</v>
      </c>
      <c r="K64" s="190">
        <v>0</v>
      </c>
      <c r="L64" s="190">
        <v>0</v>
      </c>
      <c r="M64" s="190">
        <f t="shared" si="3"/>
        <v>0</v>
      </c>
      <c r="N64" s="191"/>
      <c r="O64" s="192">
        <v>58</v>
      </c>
      <c r="P64" s="189" t="s">
        <v>49</v>
      </c>
      <c r="Q64" s="190">
        <v>0</v>
      </c>
      <c r="R64" s="190">
        <v>0</v>
      </c>
      <c r="S64" s="190">
        <v>0</v>
      </c>
      <c r="T64" s="190">
        <f t="shared" si="4"/>
        <v>0</v>
      </c>
      <c r="U64" s="191"/>
      <c r="V64" s="192">
        <v>58</v>
      </c>
      <c r="W64" s="189" t="s">
        <v>49</v>
      </c>
      <c r="X64" s="190">
        <v>0</v>
      </c>
      <c r="Y64" s="190">
        <v>0</v>
      </c>
      <c r="Z64" s="190">
        <v>0</v>
      </c>
      <c r="AA64" s="190">
        <f t="shared" si="5"/>
        <v>0</v>
      </c>
      <c r="AB64" s="191"/>
      <c r="AC64" s="192">
        <v>58</v>
      </c>
      <c r="AD64" s="189" t="s">
        <v>49</v>
      </c>
      <c r="AE64" s="190">
        <v>0</v>
      </c>
      <c r="AF64" s="190">
        <v>0</v>
      </c>
      <c r="AG64" s="190">
        <v>0</v>
      </c>
      <c r="AH64" s="190">
        <f t="shared" si="6"/>
        <v>0</v>
      </c>
      <c r="AI64" s="191"/>
      <c r="AJ64" s="192">
        <v>58</v>
      </c>
      <c r="AK64" s="189" t="s">
        <v>49</v>
      </c>
      <c r="AL64" s="190">
        <v>0</v>
      </c>
      <c r="AM64" s="190">
        <v>0</v>
      </c>
      <c r="AN64" s="190">
        <v>0</v>
      </c>
      <c r="AO64" s="190">
        <f t="shared" si="7"/>
        <v>0</v>
      </c>
      <c r="AP64" s="191"/>
      <c r="AQ64" s="192">
        <v>58</v>
      </c>
      <c r="AR64" s="189" t="s">
        <v>49</v>
      </c>
      <c r="AS64" s="190">
        <v>0</v>
      </c>
      <c r="AT64" s="190">
        <v>0</v>
      </c>
      <c r="AU64" s="190">
        <v>0</v>
      </c>
      <c r="AV64" s="190">
        <f t="shared" si="8"/>
        <v>0</v>
      </c>
      <c r="AW64" s="191"/>
      <c r="AX64" s="192">
        <v>58</v>
      </c>
      <c r="AY64" s="189" t="s">
        <v>49</v>
      </c>
      <c r="AZ64" s="190">
        <v>0</v>
      </c>
      <c r="BA64" s="190">
        <v>0</v>
      </c>
      <c r="BB64" s="190">
        <v>0</v>
      </c>
      <c r="BC64" s="190">
        <f t="shared" si="9"/>
        <v>0</v>
      </c>
      <c r="BD64" s="191"/>
      <c r="BE64" s="192">
        <v>58</v>
      </c>
      <c r="BF64" s="189" t="s">
        <v>49</v>
      </c>
      <c r="BG64" s="190">
        <v>0</v>
      </c>
      <c r="BH64" s="190">
        <v>0</v>
      </c>
      <c r="BI64" s="190">
        <v>0</v>
      </c>
      <c r="BJ64" s="190">
        <f t="shared" si="10"/>
        <v>0</v>
      </c>
      <c r="BK64" s="191"/>
      <c r="BL64" s="192">
        <v>58</v>
      </c>
      <c r="BM64" s="189" t="s">
        <v>49</v>
      </c>
      <c r="BN64" s="190">
        <v>0</v>
      </c>
      <c r="BO64" s="190">
        <v>0</v>
      </c>
      <c r="BP64" s="190">
        <v>0</v>
      </c>
      <c r="BQ64" s="190">
        <f t="shared" si="11"/>
        <v>0</v>
      </c>
      <c r="BR64" s="191"/>
      <c r="BS64" s="192">
        <v>58</v>
      </c>
      <c r="BT64" s="189" t="s">
        <v>49</v>
      </c>
      <c r="BU64" s="190">
        <v>0</v>
      </c>
      <c r="BV64" s="190">
        <f t="shared" si="12"/>
        <v>0</v>
      </c>
      <c r="BW64" s="190">
        <f t="shared" si="0"/>
        <v>0</v>
      </c>
      <c r="BX64" s="190">
        <f t="shared" si="1"/>
        <v>0</v>
      </c>
      <c r="BY64" s="9"/>
    </row>
    <row r="65" spans="1:77" ht="15.75" hidden="1">
      <c r="A65" s="192">
        <v>59</v>
      </c>
      <c r="B65" s="189" t="s">
        <v>66</v>
      </c>
      <c r="C65" s="190">
        <v>0</v>
      </c>
      <c r="D65" s="190">
        <v>0</v>
      </c>
      <c r="E65" s="190">
        <v>0</v>
      </c>
      <c r="F65" s="190">
        <f t="shared" si="2"/>
        <v>0</v>
      </c>
      <c r="G65" s="191"/>
      <c r="H65" s="192">
        <v>59</v>
      </c>
      <c r="I65" s="189" t="s">
        <v>66</v>
      </c>
      <c r="J65" s="190">
        <v>0</v>
      </c>
      <c r="K65" s="190">
        <v>0</v>
      </c>
      <c r="L65" s="190">
        <v>0</v>
      </c>
      <c r="M65" s="190">
        <f t="shared" si="3"/>
        <v>0</v>
      </c>
      <c r="N65" s="191"/>
      <c r="O65" s="192">
        <v>59</v>
      </c>
      <c r="P65" s="189" t="s">
        <v>66</v>
      </c>
      <c r="Q65" s="190">
        <v>0</v>
      </c>
      <c r="R65" s="190">
        <v>0</v>
      </c>
      <c r="S65" s="190">
        <v>0</v>
      </c>
      <c r="T65" s="190">
        <f t="shared" si="4"/>
        <v>0</v>
      </c>
      <c r="U65" s="191"/>
      <c r="V65" s="192">
        <v>59</v>
      </c>
      <c r="W65" s="189" t="s">
        <v>66</v>
      </c>
      <c r="X65" s="190">
        <v>0</v>
      </c>
      <c r="Y65" s="190">
        <v>0</v>
      </c>
      <c r="Z65" s="190">
        <v>0</v>
      </c>
      <c r="AA65" s="190">
        <f t="shared" si="5"/>
        <v>0</v>
      </c>
      <c r="AB65" s="191"/>
      <c r="AC65" s="192">
        <v>59</v>
      </c>
      <c r="AD65" s="189" t="s">
        <v>66</v>
      </c>
      <c r="AE65" s="190">
        <v>0</v>
      </c>
      <c r="AF65" s="190">
        <v>0</v>
      </c>
      <c r="AG65" s="190">
        <v>0</v>
      </c>
      <c r="AH65" s="190">
        <f t="shared" si="6"/>
        <v>0</v>
      </c>
      <c r="AI65" s="191"/>
      <c r="AJ65" s="192">
        <v>59</v>
      </c>
      <c r="AK65" s="189" t="s">
        <v>66</v>
      </c>
      <c r="AL65" s="190">
        <v>0</v>
      </c>
      <c r="AM65" s="190">
        <v>0</v>
      </c>
      <c r="AN65" s="190">
        <v>0</v>
      </c>
      <c r="AO65" s="190">
        <f t="shared" si="7"/>
        <v>0</v>
      </c>
      <c r="AP65" s="191"/>
      <c r="AQ65" s="192">
        <v>59</v>
      </c>
      <c r="AR65" s="189" t="s">
        <v>66</v>
      </c>
      <c r="AS65" s="190">
        <v>0</v>
      </c>
      <c r="AT65" s="190">
        <v>0</v>
      </c>
      <c r="AU65" s="190">
        <v>0</v>
      </c>
      <c r="AV65" s="190">
        <f t="shared" si="8"/>
        <v>0</v>
      </c>
      <c r="AW65" s="191"/>
      <c r="AX65" s="192">
        <v>59</v>
      </c>
      <c r="AY65" s="189" t="s">
        <v>66</v>
      </c>
      <c r="AZ65" s="190">
        <v>0</v>
      </c>
      <c r="BA65" s="190">
        <v>0</v>
      </c>
      <c r="BB65" s="190">
        <v>0</v>
      </c>
      <c r="BC65" s="190">
        <f t="shared" si="9"/>
        <v>0</v>
      </c>
      <c r="BD65" s="191"/>
      <c r="BE65" s="192">
        <v>59</v>
      </c>
      <c r="BF65" s="189" t="s">
        <v>66</v>
      </c>
      <c r="BG65" s="190">
        <v>0</v>
      </c>
      <c r="BH65" s="190">
        <v>0</v>
      </c>
      <c r="BI65" s="190">
        <v>0</v>
      </c>
      <c r="BJ65" s="190">
        <f t="shared" si="10"/>
        <v>0</v>
      </c>
      <c r="BK65" s="191"/>
      <c r="BL65" s="192">
        <v>59</v>
      </c>
      <c r="BM65" s="189" t="s">
        <v>66</v>
      </c>
      <c r="BN65" s="190">
        <v>0</v>
      </c>
      <c r="BO65" s="190">
        <v>0</v>
      </c>
      <c r="BP65" s="190">
        <v>0</v>
      </c>
      <c r="BQ65" s="190">
        <f t="shared" si="11"/>
        <v>0</v>
      </c>
      <c r="BR65" s="191"/>
      <c r="BS65" s="192">
        <v>59</v>
      </c>
      <c r="BT65" s="189" t="s">
        <v>66</v>
      </c>
      <c r="BU65" s="190">
        <v>0</v>
      </c>
      <c r="BV65" s="190">
        <f t="shared" si="12"/>
        <v>0</v>
      </c>
      <c r="BW65" s="190">
        <f t="shared" si="0"/>
        <v>0</v>
      </c>
      <c r="BX65" s="190">
        <f t="shared" si="1"/>
        <v>0</v>
      </c>
      <c r="BY65" s="9"/>
    </row>
    <row r="66" spans="1:77" ht="15.75" hidden="1">
      <c r="A66" s="192">
        <v>60</v>
      </c>
      <c r="B66" s="189" t="s">
        <v>50</v>
      </c>
      <c r="C66" s="190">
        <v>0</v>
      </c>
      <c r="D66" s="190">
        <v>0</v>
      </c>
      <c r="E66" s="190">
        <v>0</v>
      </c>
      <c r="F66" s="190">
        <f t="shared" si="2"/>
        <v>0</v>
      </c>
      <c r="G66" s="191"/>
      <c r="H66" s="192">
        <v>60</v>
      </c>
      <c r="I66" s="189" t="s">
        <v>50</v>
      </c>
      <c r="J66" s="190">
        <v>0</v>
      </c>
      <c r="K66" s="190">
        <v>0</v>
      </c>
      <c r="L66" s="190">
        <v>0</v>
      </c>
      <c r="M66" s="190">
        <f t="shared" si="3"/>
        <v>0</v>
      </c>
      <c r="N66" s="191"/>
      <c r="O66" s="192">
        <v>60</v>
      </c>
      <c r="P66" s="189" t="s">
        <v>50</v>
      </c>
      <c r="Q66" s="190">
        <v>0</v>
      </c>
      <c r="R66" s="190">
        <v>0</v>
      </c>
      <c r="S66" s="190">
        <v>0</v>
      </c>
      <c r="T66" s="190">
        <f t="shared" si="4"/>
        <v>0</v>
      </c>
      <c r="U66" s="191"/>
      <c r="V66" s="192">
        <v>60</v>
      </c>
      <c r="W66" s="189" t="s">
        <v>50</v>
      </c>
      <c r="X66" s="190">
        <v>0</v>
      </c>
      <c r="Y66" s="190">
        <v>0</v>
      </c>
      <c r="Z66" s="190">
        <v>0</v>
      </c>
      <c r="AA66" s="190">
        <f t="shared" si="5"/>
        <v>0</v>
      </c>
      <c r="AB66" s="191"/>
      <c r="AC66" s="192">
        <v>60</v>
      </c>
      <c r="AD66" s="189" t="s">
        <v>50</v>
      </c>
      <c r="AE66" s="190">
        <v>0</v>
      </c>
      <c r="AF66" s="190">
        <v>0</v>
      </c>
      <c r="AG66" s="190">
        <v>0</v>
      </c>
      <c r="AH66" s="190">
        <f t="shared" si="6"/>
        <v>0</v>
      </c>
      <c r="AI66" s="191"/>
      <c r="AJ66" s="192">
        <v>60</v>
      </c>
      <c r="AK66" s="189" t="s">
        <v>50</v>
      </c>
      <c r="AL66" s="190">
        <v>0</v>
      </c>
      <c r="AM66" s="190">
        <v>0</v>
      </c>
      <c r="AN66" s="190">
        <v>0</v>
      </c>
      <c r="AO66" s="190">
        <f t="shared" si="7"/>
        <v>0</v>
      </c>
      <c r="AP66" s="191"/>
      <c r="AQ66" s="192">
        <v>60</v>
      </c>
      <c r="AR66" s="189" t="s">
        <v>50</v>
      </c>
      <c r="AS66" s="190">
        <v>0</v>
      </c>
      <c r="AT66" s="190">
        <v>0</v>
      </c>
      <c r="AU66" s="190">
        <v>0</v>
      </c>
      <c r="AV66" s="190">
        <f t="shared" si="8"/>
        <v>0</v>
      </c>
      <c r="AW66" s="191"/>
      <c r="AX66" s="192">
        <v>60</v>
      </c>
      <c r="AY66" s="189" t="s">
        <v>50</v>
      </c>
      <c r="AZ66" s="190">
        <v>0</v>
      </c>
      <c r="BA66" s="190">
        <v>0</v>
      </c>
      <c r="BB66" s="190">
        <v>0</v>
      </c>
      <c r="BC66" s="190">
        <f t="shared" si="9"/>
        <v>0</v>
      </c>
      <c r="BD66" s="191"/>
      <c r="BE66" s="192">
        <v>60</v>
      </c>
      <c r="BF66" s="189" t="s">
        <v>50</v>
      </c>
      <c r="BG66" s="190">
        <v>0</v>
      </c>
      <c r="BH66" s="190">
        <v>0</v>
      </c>
      <c r="BI66" s="190">
        <v>0</v>
      </c>
      <c r="BJ66" s="190">
        <f t="shared" si="10"/>
        <v>0</v>
      </c>
      <c r="BK66" s="191"/>
      <c r="BL66" s="192">
        <v>60</v>
      </c>
      <c r="BM66" s="189" t="s">
        <v>50</v>
      </c>
      <c r="BN66" s="190">
        <v>0</v>
      </c>
      <c r="BO66" s="190">
        <v>0</v>
      </c>
      <c r="BP66" s="190">
        <v>0</v>
      </c>
      <c r="BQ66" s="190">
        <f t="shared" si="11"/>
        <v>0</v>
      </c>
      <c r="BR66" s="191"/>
      <c r="BS66" s="192">
        <v>60</v>
      </c>
      <c r="BT66" s="189" t="s">
        <v>50</v>
      </c>
      <c r="BU66" s="190">
        <v>0</v>
      </c>
      <c r="BV66" s="190">
        <f t="shared" si="12"/>
        <v>0</v>
      </c>
      <c r="BW66" s="190">
        <f t="shared" si="0"/>
        <v>0</v>
      </c>
      <c r="BX66" s="190">
        <f t="shared" si="1"/>
        <v>0</v>
      </c>
      <c r="BY66" s="9"/>
    </row>
    <row r="67" spans="1:77" ht="15.75" hidden="1">
      <c r="A67" s="192">
        <v>61</v>
      </c>
      <c r="B67" s="189" t="s">
        <v>51</v>
      </c>
      <c r="C67" s="190">
        <v>0</v>
      </c>
      <c r="D67" s="190">
        <v>0</v>
      </c>
      <c r="E67" s="190">
        <v>0</v>
      </c>
      <c r="F67" s="190">
        <f t="shared" si="2"/>
        <v>0</v>
      </c>
      <c r="G67" s="191"/>
      <c r="H67" s="192">
        <v>61</v>
      </c>
      <c r="I67" s="189" t="s">
        <v>51</v>
      </c>
      <c r="J67" s="190">
        <v>0</v>
      </c>
      <c r="K67" s="190">
        <v>0</v>
      </c>
      <c r="L67" s="190">
        <v>0</v>
      </c>
      <c r="M67" s="190">
        <f t="shared" si="3"/>
        <v>0</v>
      </c>
      <c r="N67" s="191"/>
      <c r="O67" s="192">
        <v>61</v>
      </c>
      <c r="P67" s="189" t="s">
        <v>51</v>
      </c>
      <c r="Q67" s="190">
        <v>0</v>
      </c>
      <c r="R67" s="190">
        <v>0</v>
      </c>
      <c r="S67" s="190">
        <v>0</v>
      </c>
      <c r="T67" s="190">
        <f t="shared" si="4"/>
        <v>0</v>
      </c>
      <c r="U67" s="191"/>
      <c r="V67" s="192">
        <v>61</v>
      </c>
      <c r="W67" s="189" t="s">
        <v>51</v>
      </c>
      <c r="X67" s="190">
        <v>0</v>
      </c>
      <c r="Y67" s="190">
        <v>0</v>
      </c>
      <c r="Z67" s="190">
        <v>0</v>
      </c>
      <c r="AA67" s="190">
        <f t="shared" si="5"/>
        <v>0</v>
      </c>
      <c r="AB67" s="191"/>
      <c r="AC67" s="192">
        <v>61</v>
      </c>
      <c r="AD67" s="189" t="s">
        <v>51</v>
      </c>
      <c r="AE67" s="190">
        <v>0</v>
      </c>
      <c r="AF67" s="190">
        <v>0</v>
      </c>
      <c r="AG67" s="190">
        <v>0</v>
      </c>
      <c r="AH67" s="190">
        <f t="shared" si="6"/>
        <v>0</v>
      </c>
      <c r="AI67" s="191"/>
      <c r="AJ67" s="192">
        <v>61</v>
      </c>
      <c r="AK67" s="189" t="s">
        <v>51</v>
      </c>
      <c r="AL67" s="190">
        <v>0</v>
      </c>
      <c r="AM67" s="190">
        <v>0</v>
      </c>
      <c r="AN67" s="190">
        <v>0</v>
      </c>
      <c r="AO67" s="190">
        <f t="shared" si="7"/>
        <v>0</v>
      </c>
      <c r="AP67" s="191"/>
      <c r="AQ67" s="192">
        <v>61</v>
      </c>
      <c r="AR67" s="189" t="s">
        <v>51</v>
      </c>
      <c r="AS67" s="190">
        <v>0</v>
      </c>
      <c r="AT67" s="190">
        <v>0</v>
      </c>
      <c r="AU67" s="190">
        <v>0</v>
      </c>
      <c r="AV67" s="190">
        <f t="shared" si="8"/>
        <v>0</v>
      </c>
      <c r="AW67" s="191"/>
      <c r="AX67" s="192">
        <v>61</v>
      </c>
      <c r="AY67" s="189" t="s">
        <v>51</v>
      </c>
      <c r="AZ67" s="190">
        <v>0</v>
      </c>
      <c r="BA67" s="190">
        <v>0</v>
      </c>
      <c r="BB67" s="190">
        <v>0</v>
      </c>
      <c r="BC67" s="190">
        <f t="shared" si="9"/>
        <v>0</v>
      </c>
      <c r="BD67" s="191"/>
      <c r="BE67" s="192">
        <v>61</v>
      </c>
      <c r="BF67" s="189" t="s">
        <v>51</v>
      </c>
      <c r="BG67" s="190">
        <v>0</v>
      </c>
      <c r="BH67" s="190">
        <v>0</v>
      </c>
      <c r="BI67" s="190">
        <v>0</v>
      </c>
      <c r="BJ67" s="190">
        <f t="shared" si="10"/>
        <v>0</v>
      </c>
      <c r="BK67" s="191"/>
      <c r="BL67" s="192">
        <v>61</v>
      </c>
      <c r="BM67" s="189" t="s">
        <v>51</v>
      </c>
      <c r="BN67" s="190">
        <v>0</v>
      </c>
      <c r="BO67" s="190">
        <v>0</v>
      </c>
      <c r="BP67" s="190">
        <v>0</v>
      </c>
      <c r="BQ67" s="190">
        <f t="shared" si="11"/>
        <v>0</v>
      </c>
      <c r="BR67" s="191"/>
      <c r="BS67" s="192">
        <v>61</v>
      </c>
      <c r="BT67" s="189" t="s">
        <v>51</v>
      </c>
      <c r="BU67" s="190">
        <v>0</v>
      </c>
      <c r="BV67" s="190">
        <f t="shared" si="12"/>
        <v>0</v>
      </c>
      <c r="BW67" s="190">
        <f t="shared" si="0"/>
        <v>0</v>
      </c>
      <c r="BX67" s="190">
        <f t="shared" si="1"/>
        <v>0</v>
      </c>
      <c r="BY67" s="9"/>
    </row>
    <row r="68" spans="1:77" ht="18" hidden="1" customHeight="1">
      <c r="A68" s="192">
        <v>62</v>
      </c>
      <c r="B68" s="193" t="s">
        <v>52</v>
      </c>
      <c r="C68" s="190">
        <v>0</v>
      </c>
      <c r="D68" s="190">
        <v>0</v>
      </c>
      <c r="E68" s="190">
        <v>0</v>
      </c>
      <c r="F68" s="190">
        <f t="shared" si="2"/>
        <v>0</v>
      </c>
      <c r="G68" s="191"/>
      <c r="H68" s="192">
        <v>62</v>
      </c>
      <c r="I68" s="193" t="s">
        <v>52</v>
      </c>
      <c r="J68" s="190">
        <v>0</v>
      </c>
      <c r="K68" s="190">
        <v>0</v>
      </c>
      <c r="L68" s="190">
        <v>0</v>
      </c>
      <c r="M68" s="190">
        <f t="shared" si="3"/>
        <v>0</v>
      </c>
      <c r="N68" s="191"/>
      <c r="O68" s="192">
        <v>62</v>
      </c>
      <c r="P68" s="193" t="s">
        <v>52</v>
      </c>
      <c r="Q68" s="190">
        <v>0</v>
      </c>
      <c r="R68" s="190">
        <v>0</v>
      </c>
      <c r="S68" s="190">
        <v>0</v>
      </c>
      <c r="T68" s="190">
        <f t="shared" si="4"/>
        <v>0</v>
      </c>
      <c r="U68" s="191"/>
      <c r="V68" s="192">
        <v>62</v>
      </c>
      <c r="W68" s="193" t="s">
        <v>52</v>
      </c>
      <c r="X68" s="190">
        <v>0</v>
      </c>
      <c r="Y68" s="190">
        <v>0</v>
      </c>
      <c r="Z68" s="190">
        <v>0</v>
      </c>
      <c r="AA68" s="190">
        <f t="shared" si="5"/>
        <v>0</v>
      </c>
      <c r="AB68" s="191"/>
      <c r="AC68" s="192">
        <v>62</v>
      </c>
      <c r="AD68" s="193" t="s">
        <v>52</v>
      </c>
      <c r="AE68" s="190">
        <v>0</v>
      </c>
      <c r="AF68" s="190">
        <v>0</v>
      </c>
      <c r="AG68" s="190">
        <v>0</v>
      </c>
      <c r="AH68" s="190">
        <f t="shared" si="6"/>
        <v>0</v>
      </c>
      <c r="AI68" s="191"/>
      <c r="AJ68" s="192">
        <v>62</v>
      </c>
      <c r="AK68" s="193" t="s">
        <v>52</v>
      </c>
      <c r="AL68" s="190">
        <v>0</v>
      </c>
      <c r="AM68" s="190">
        <v>0</v>
      </c>
      <c r="AN68" s="190">
        <v>0</v>
      </c>
      <c r="AO68" s="190">
        <f t="shared" si="7"/>
        <v>0</v>
      </c>
      <c r="AP68" s="191"/>
      <c r="AQ68" s="192">
        <v>62</v>
      </c>
      <c r="AR68" s="193" t="s">
        <v>52</v>
      </c>
      <c r="AS68" s="190">
        <v>0</v>
      </c>
      <c r="AT68" s="190">
        <v>0</v>
      </c>
      <c r="AU68" s="190">
        <v>0</v>
      </c>
      <c r="AV68" s="190">
        <f t="shared" si="8"/>
        <v>0</v>
      </c>
      <c r="AW68" s="191"/>
      <c r="AX68" s="192">
        <v>62</v>
      </c>
      <c r="AY68" s="193" t="s">
        <v>52</v>
      </c>
      <c r="AZ68" s="190">
        <v>0</v>
      </c>
      <c r="BA68" s="190">
        <v>0</v>
      </c>
      <c r="BB68" s="190">
        <v>0</v>
      </c>
      <c r="BC68" s="190">
        <f t="shared" si="9"/>
        <v>0</v>
      </c>
      <c r="BD68" s="191"/>
      <c r="BE68" s="192">
        <v>62</v>
      </c>
      <c r="BF68" s="193" t="s">
        <v>52</v>
      </c>
      <c r="BG68" s="190">
        <v>0</v>
      </c>
      <c r="BH68" s="190">
        <v>0</v>
      </c>
      <c r="BI68" s="190">
        <v>0</v>
      </c>
      <c r="BJ68" s="190">
        <f t="shared" si="10"/>
        <v>0</v>
      </c>
      <c r="BK68" s="191"/>
      <c r="BL68" s="192">
        <v>62</v>
      </c>
      <c r="BM68" s="193" t="s">
        <v>52</v>
      </c>
      <c r="BN68" s="190">
        <v>0</v>
      </c>
      <c r="BO68" s="190">
        <v>0</v>
      </c>
      <c r="BP68" s="190">
        <v>0</v>
      </c>
      <c r="BQ68" s="190">
        <f t="shared" si="11"/>
        <v>0</v>
      </c>
      <c r="BR68" s="191"/>
      <c r="BS68" s="192">
        <v>62</v>
      </c>
      <c r="BT68" s="193" t="s">
        <v>52</v>
      </c>
      <c r="BU68" s="190">
        <v>0</v>
      </c>
      <c r="BV68" s="190">
        <f t="shared" si="12"/>
        <v>0</v>
      </c>
      <c r="BW68" s="190">
        <f t="shared" si="0"/>
        <v>0</v>
      </c>
      <c r="BX68" s="190">
        <f t="shared" si="1"/>
        <v>0</v>
      </c>
      <c r="BY68" s="9"/>
    </row>
    <row r="69" spans="1:77" ht="15.75" hidden="1">
      <c r="A69" s="280" t="s">
        <v>53</v>
      </c>
      <c r="B69" s="280"/>
      <c r="C69" s="195">
        <f>SUM(C7:C68)</f>
        <v>0</v>
      </c>
      <c r="D69" s="195">
        <f>SUM(D7:D68)</f>
        <v>0</v>
      </c>
      <c r="E69" s="195">
        <f>SUM(E7:E68)</f>
        <v>0</v>
      </c>
      <c r="F69" s="195">
        <f>SUM(F7:F68)</f>
        <v>0</v>
      </c>
      <c r="G69" s="191"/>
      <c r="H69" s="280" t="s">
        <v>53</v>
      </c>
      <c r="I69" s="280"/>
      <c r="J69" s="195">
        <f>SUM(J7:J68)</f>
        <v>0</v>
      </c>
      <c r="K69" s="195">
        <f>SUM(K7:K68)</f>
        <v>0</v>
      </c>
      <c r="L69" s="195">
        <f>SUM(L7:L68)</f>
        <v>0</v>
      </c>
      <c r="M69" s="195">
        <f>SUM(M7:M68)</f>
        <v>0</v>
      </c>
      <c r="N69" s="191"/>
      <c r="O69" s="280" t="s">
        <v>53</v>
      </c>
      <c r="P69" s="280"/>
      <c r="Q69" s="195">
        <f>SUM(Q7:Q68)</f>
        <v>0</v>
      </c>
      <c r="R69" s="195">
        <f>SUM(R7:R68)</f>
        <v>250000</v>
      </c>
      <c r="S69" s="195">
        <f>SUM(S7:S68)</f>
        <v>0</v>
      </c>
      <c r="T69" s="195">
        <f>SUM(T7:T68)</f>
        <v>250000</v>
      </c>
      <c r="U69" s="191"/>
      <c r="V69" s="280" t="s">
        <v>53</v>
      </c>
      <c r="W69" s="280"/>
      <c r="X69" s="195">
        <f>SUM(X7:X68)</f>
        <v>0</v>
      </c>
      <c r="Y69" s="195">
        <f>SUM(Y7:Y68)</f>
        <v>200000</v>
      </c>
      <c r="Z69" s="195">
        <f>SUM(Z7:Z68)</f>
        <v>0</v>
      </c>
      <c r="AA69" s="195">
        <f>SUM(AA7:AA68)</f>
        <v>200000</v>
      </c>
      <c r="AB69" s="191"/>
      <c r="AC69" s="280" t="s">
        <v>53</v>
      </c>
      <c r="AD69" s="280"/>
      <c r="AE69" s="195">
        <f>SUM(AE7:AE68)</f>
        <v>0</v>
      </c>
      <c r="AF69" s="195">
        <f>SUM(AF7:AF68)</f>
        <v>0</v>
      </c>
      <c r="AG69" s="195">
        <f>SUM(AG7:AG68)</f>
        <v>0</v>
      </c>
      <c r="AH69" s="195">
        <f>SUM(AH7:AH68)</f>
        <v>0</v>
      </c>
      <c r="AI69" s="191"/>
      <c r="AJ69" s="280" t="s">
        <v>53</v>
      </c>
      <c r="AK69" s="280"/>
      <c r="AL69" s="195">
        <f>SUM(AL7:AL68)</f>
        <v>7</v>
      </c>
      <c r="AM69" s="195">
        <f>SUM(AM7:AM68)</f>
        <v>1500000</v>
      </c>
      <c r="AN69" s="195">
        <f>SUM(AN7:AN68)</f>
        <v>0</v>
      </c>
      <c r="AO69" s="195">
        <f>SUM(AO7:AO68)</f>
        <v>1500000</v>
      </c>
      <c r="AP69" s="191"/>
      <c r="AQ69" s="280" t="s">
        <v>53</v>
      </c>
      <c r="AR69" s="280"/>
      <c r="AS69" s="195">
        <f>SUM(AS7:AS68)</f>
        <v>420000</v>
      </c>
      <c r="AT69" s="195">
        <f>SUM(AT7:AT68)</f>
        <v>417676000</v>
      </c>
      <c r="AU69" s="195">
        <f>SUM(AU7:AU68)</f>
        <v>0</v>
      </c>
      <c r="AV69" s="195">
        <f>SUM(AV7:AV68)</f>
        <v>417676000</v>
      </c>
      <c r="AW69" s="191"/>
      <c r="AX69" s="280" t="s">
        <v>53</v>
      </c>
      <c r="AY69" s="280"/>
      <c r="AZ69" s="195">
        <f>SUM(AZ7:AZ68)</f>
        <v>0</v>
      </c>
      <c r="BA69" s="195">
        <f>SUM(BA7:BA68)</f>
        <v>0</v>
      </c>
      <c r="BB69" s="195">
        <f>SUM(BB7:BB68)</f>
        <v>0</v>
      </c>
      <c r="BC69" s="195">
        <f>SUM(BC7:BC68)</f>
        <v>0</v>
      </c>
      <c r="BD69" s="191"/>
      <c r="BE69" s="280" t="s">
        <v>53</v>
      </c>
      <c r="BF69" s="280"/>
      <c r="BG69" s="195">
        <f>SUM(BG7:BG68)</f>
        <v>534</v>
      </c>
      <c r="BH69" s="195">
        <f>SUM(BH7:BH68)</f>
        <v>69420000</v>
      </c>
      <c r="BI69" s="195">
        <f>SUM(BI7:BI68)</f>
        <v>0</v>
      </c>
      <c r="BJ69" s="195">
        <f>SUM(BJ7:BJ68)</f>
        <v>69420000</v>
      </c>
      <c r="BK69" s="191"/>
      <c r="BL69" s="280" t="s">
        <v>53</v>
      </c>
      <c r="BM69" s="280"/>
      <c r="BN69" s="195">
        <f>SUM(BN7:BN68)</f>
        <v>0</v>
      </c>
      <c r="BO69" s="195">
        <f>SUM(BO7:BO68)</f>
        <v>0</v>
      </c>
      <c r="BP69" s="195">
        <f>SUM(BP7:BP68)</f>
        <v>0</v>
      </c>
      <c r="BQ69" s="195">
        <f>SUM(BQ7:BQ68)</f>
        <v>0</v>
      </c>
      <c r="BR69" s="191"/>
      <c r="BS69" s="280" t="s">
        <v>53</v>
      </c>
      <c r="BT69" s="280"/>
      <c r="BU69" s="195">
        <f>SUM(BU7:BU68)</f>
        <v>0</v>
      </c>
      <c r="BV69" s="195">
        <f t="shared" si="12"/>
        <v>489046000</v>
      </c>
      <c r="BW69" s="195">
        <f t="shared" si="0"/>
        <v>0</v>
      </c>
      <c r="BX69" s="195">
        <f t="shared" si="1"/>
        <v>489046000</v>
      </c>
      <c r="BY69" s="9"/>
    </row>
    <row r="70" spans="1:77" ht="18" hidden="1" customHeight="1">
      <c r="A70" s="281" t="s">
        <v>54</v>
      </c>
      <c r="B70" s="281"/>
      <c r="C70" s="197">
        <f>C71-C69</f>
        <v>0</v>
      </c>
      <c r="D70" s="197">
        <f t="shared" ref="D70:E70" si="13">D71-D69</f>
        <v>0</v>
      </c>
      <c r="E70" s="197">
        <f t="shared" si="13"/>
        <v>0</v>
      </c>
      <c r="F70" s="197">
        <f>F71-F69</f>
        <v>0</v>
      </c>
      <c r="G70" s="191"/>
      <c r="H70" s="281" t="s">
        <v>54</v>
      </c>
      <c r="I70" s="281"/>
      <c r="J70" s="197">
        <f>J71-J69</f>
        <v>0</v>
      </c>
      <c r="K70" s="197">
        <f t="shared" ref="K70:L70" si="14">K71-K69</f>
        <v>400000</v>
      </c>
      <c r="L70" s="197">
        <f t="shared" si="14"/>
        <v>0</v>
      </c>
      <c r="M70" s="197">
        <f>M71-M69</f>
        <v>400000</v>
      </c>
      <c r="N70" s="191"/>
      <c r="O70" s="281" t="s">
        <v>54</v>
      </c>
      <c r="P70" s="281"/>
      <c r="Q70" s="197">
        <f>Q71-Q69</f>
        <v>0</v>
      </c>
      <c r="R70" s="197">
        <f t="shared" ref="R70:S70" si="15">R71-R69</f>
        <v>0</v>
      </c>
      <c r="S70" s="197">
        <f t="shared" si="15"/>
        <v>0</v>
      </c>
      <c r="T70" s="197">
        <f>T71-T69</f>
        <v>0</v>
      </c>
      <c r="U70" s="191"/>
      <c r="V70" s="281" t="s">
        <v>54</v>
      </c>
      <c r="W70" s="281"/>
      <c r="X70" s="197">
        <f>X71-X69</f>
        <v>0</v>
      </c>
      <c r="Y70" s="197">
        <f t="shared" ref="Y70:Z70" si="16">Y71-Y69</f>
        <v>0</v>
      </c>
      <c r="Z70" s="197">
        <f t="shared" si="16"/>
        <v>0</v>
      </c>
      <c r="AA70" s="197">
        <f>AA71-AA69</f>
        <v>0</v>
      </c>
      <c r="AB70" s="191"/>
      <c r="AC70" s="281" t="s">
        <v>54</v>
      </c>
      <c r="AD70" s="281"/>
      <c r="AE70" s="197">
        <f>AE71-AE69</f>
        <v>0</v>
      </c>
      <c r="AF70" s="197">
        <f t="shared" ref="AF70:AG70" si="17">AF71-AF69</f>
        <v>2000000</v>
      </c>
      <c r="AG70" s="197">
        <f t="shared" si="17"/>
        <v>0</v>
      </c>
      <c r="AH70" s="197">
        <f>AH71-AH69</f>
        <v>2000000</v>
      </c>
      <c r="AI70" s="191"/>
      <c r="AJ70" s="281" t="s">
        <v>54</v>
      </c>
      <c r="AK70" s="281"/>
      <c r="AL70" s="197">
        <f>AL71-AL69</f>
        <v>0</v>
      </c>
      <c r="AM70" s="197">
        <f t="shared" ref="AM70:AN70" si="18">AM71-AM69</f>
        <v>50000000</v>
      </c>
      <c r="AN70" s="197">
        <f t="shared" si="18"/>
        <v>0</v>
      </c>
      <c r="AO70" s="197">
        <f>AO71-AO69</f>
        <v>50000000</v>
      </c>
      <c r="AP70" s="191"/>
      <c r="AQ70" s="281" t="s">
        <v>54</v>
      </c>
      <c r="AR70" s="281"/>
      <c r="AS70" s="197">
        <f>AS71-AS69</f>
        <v>0</v>
      </c>
      <c r="AT70" s="197">
        <f t="shared" ref="AT70:AU70" si="19">AT71-AT69</f>
        <v>0</v>
      </c>
      <c r="AU70" s="197">
        <f t="shared" si="19"/>
        <v>47500000</v>
      </c>
      <c r="AV70" s="197">
        <f>AV71-AV69</f>
        <v>47500000</v>
      </c>
      <c r="AW70" s="191"/>
      <c r="AX70" s="281" t="s">
        <v>54</v>
      </c>
      <c r="AY70" s="281"/>
      <c r="AZ70" s="197">
        <f>AZ71-AZ69</f>
        <v>0</v>
      </c>
      <c r="BA70" s="197">
        <f t="shared" ref="BA70:BB70" si="20">BA71-BA69</f>
        <v>102600000</v>
      </c>
      <c r="BB70" s="197">
        <f t="shared" si="20"/>
        <v>0</v>
      </c>
      <c r="BC70" s="197">
        <f>BC71-BC69</f>
        <v>102600000</v>
      </c>
      <c r="BD70" s="191"/>
      <c r="BE70" s="281" t="s">
        <v>54</v>
      </c>
      <c r="BF70" s="281"/>
      <c r="BG70" s="197">
        <f>BG71-BG69</f>
        <v>0</v>
      </c>
      <c r="BH70" s="197">
        <f t="shared" ref="BH70:BI70" si="21">BH71-BH69</f>
        <v>0</v>
      </c>
      <c r="BI70" s="197">
        <f t="shared" si="21"/>
        <v>0</v>
      </c>
      <c r="BJ70" s="197">
        <f>BJ71-BJ69</f>
        <v>0</v>
      </c>
      <c r="BK70" s="191"/>
      <c r="BL70" s="281" t="s">
        <v>54</v>
      </c>
      <c r="BM70" s="281"/>
      <c r="BN70" s="197">
        <f>BN71-BN69</f>
        <v>0</v>
      </c>
      <c r="BO70" s="197">
        <f t="shared" ref="BO70:BP70" si="22">BO71-BO69</f>
        <v>500000</v>
      </c>
      <c r="BP70" s="197">
        <f t="shared" si="22"/>
        <v>0</v>
      </c>
      <c r="BQ70" s="197">
        <f>BQ71-BQ69</f>
        <v>500000</v>
      </c>
      <c r="BR70" s="191"/>
      <c r="BS70" s="281" t="s">
        <v>54</v>
      </c>
      <c r="BT70" s="281"/>
      <c r="BU70" s="197">
        <f>BU71-BU69</f>
        <v>0</v>
      </c>
      <c r="BV70" s="197">
        <f t="shared" si="12"/>
        <v>155500000</v>
      </c>
      <c r="BW70" s="197">
        <f t="shared" si="0"/>
        <v>47500000</v>
      </c>
      <c r="BX70" s="197">
        <f t="shared" si="1"/>
        <v>203000000</v>
      </c>
      <c r="BY70" s="9"/>
    </row>
    <row r="71" spans="1:77" ht="15.75" hidden="1">
      <c r="A71" s="279" t="s">
        <v>55</v>
      </c>
      <c r="B71" s="279"/>
      <c r="C71" s="199">
        <v>0</v>
      </c>
      <c r="D71" s="199">
        <v>0</v>
      </c>
      <c r="E71" s="199">
        <v>0</v>
      </c>
      <c r="F71" s="199">
        <f>D71+E71</f>
        <v>0</v>
      </c>
      <c r="G71" s="191"/>
      <c r="H71" s="279" t="s">
        <v>55</v>
      </c>
      <c r="I71" s="279"/>
      <c r="J71" s="199">
        <v>0</v>
      </c>
      <c r="K71" s="199">
        <v>400000</v>
      </c>
      <c r="L71" s="199"/>
      <c r="M71" s="199">
        <f>K71+L71</f>
        <v>400000</v>
      </c>
      <c r="N71" s="191"/>
      <c r="O71" s="279" t="s">
        <v>55</v>
      </c>
      <c r="P71" s="279"/>
      <c r="Q71" s="199">
        <v>0</v>
      </c>
      <c r="R71" s="199">
        <v>250000</v>
      </c>
      <c r="S71" s="199"/>
      <c r="T71" s="199">
        <f>R71+S71</f>
        <v>250000</v>
      </c>
      <c r="U71" s="191"/>
      <c r="V71" s="279" t="s">
        <v>55</v>
      </c>
      <c r="W71" s="279"/>
      <c r="X71" s="199">
        <v>0</v>
      </c>
      <c r="Y71" s="199">
        <v>200000</v>
      </c>
      <c r="Z71" s="199"/>
      <c r="AA71" s="199">
        <f>Y71+Z71</f>
        <v>200000</v>
      </c>
      <c r="AB71" s="191"/>
      <c r="AC71" s="279" t="s">
        <v>55</v>
      </c>
      <c r="AD71" s="279"/>
      <c r="AE71" s="199">
        <v>0</v>
      </c>
      <c r="AF71" s="199">
        <v>2000000</v>
      </c>
      <c r="AG71" s="199"/>
      <c r="AH71" s="199">
        <f>AF71+AG71</f>
        <v>2000000</v>
      </c>
      <c r="AI71" s="191"/>
      <c r="AJ71" s="279" t="s">
        <v>55</v>
      </c>
      <c r="AK71" s="279"/>
      <c r="AL71" s="199">
        <v>7</v>
      </c>
      <c r="AM71" s="199">
        <v>51500000</v>
      </c>
      <c r="AN71" s="199"/>
      <c r="AO71" s="199">
        <f>AM71+AN71</f>
        <v>51500000</v>
      </c>
      <c r="AP71" s="191"/>
      <c r="AQ71" s="279" t="s">
        <v>55</v>
      </c>
      <c r="AR71" s="279"/>
      <c r="AS71" s="199">
        <v>420000</v>
      </c>
      <c r="AT71" s="199">
        <v>417676000</v>
      </c>
      <c r="AU71" s="199">
        <v>47500000</v>
      </c>
      <c r="AV71" s="199">
        <f>AT71+AU71</f>
        <v>465176000</v>
      </c>
      <c r="AW71" s="191"/>
      <c r="AX71" s="279" t="s">
        <v>55</v>
      </c>
      <c r="AY71" s="279"/>
      <c r="AZ71" s="199">
        <v>0</v>
      </c>
      <c r="BA71" s="199">
        <v>102600000</v>
      </c>
      <c r="BB71" s="199"/>
      <c r="BC71" s="199">
        <f>BA71+BB71</f>
        <v>102600000</v>
      </c>
      <c r="BD71" s="191"/>
      <c r="BE71" s="279" t="s">
        <v>55</v>
      </c>
      <c r="BF71" s="279"/>
      <c r="BG71" s="199">
        <v>534</v>
      </c>
      <c r="BH71" s="199">
        <v>69420000</v>
      </c>
      <c r="BI71" s="199"/>
      <c r="BJ71" s="199">
        <f>BH71+BI71</f>
        <v>69420000</v>
      </c>
      <c r="BK71" s="191"/>
      <c r="BL71" s="279" t="s">
        <v>55</v>
      </c>
      <c r="BM71" s="279"/>
      <c r="BN71" s="199">
        <v>0</v>
      </c>
      <c r="BO71" s="199">
        <v>500000</v>
      </c>
      <c r="BP71" s="199"/>
      <c r="BQ71" s="199">
        <f>BO71+BP71</f>
        <v>500000</v>
      </c>
      <c r="BR71" s="191"/>
      <c r="BS71" s="279" t="s">
        <v>55</v>
      </c>
      <c r="BT71" s="279"/>
      <c r="BU71" s="199">
        <v>0</v>
      </c>
      <c r="BV71" s="199">
        <f t="shared" si="12"/>
        <v>644546000</v>
      </c>
      <c r="BW71" s="199">
        <f t="shared" ref="BW71:BX86" si="23">L71+S71+Z71+AG71+AN71+AU71+BB71+BI71+BP71</f>
        <v>47500000</v>
      </c>
      <c r="BX71" s="199">
        <f t="shared" si="23"/>
        <v>692046000</v>
      </c>
      <c r="BY71" s="9"/>
    </row>
    <row r="72" spans="1:77" ht="18" customHeight="1">
      <c r="A72" s="213">
        <v>1</v>
      </c>
      <c r="B72" s="191" t="s">
        <v>1898</v>
      </c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>
        <f>K72+L72</f>
        <v>0</v>
      </c>
      <c r="N72" s="191"/>
      <c r="O72" s="191"/>
      <c r="P72" s="191"/>
      <c r="Q72" s="191"/>
      <c r="R72" s="191"/>
      <c r="S72" s="191"/>
      <c r="T72" s="191">
        <f>R72+S72</f>
        <v>0</v>
      </c>
      <c r="U72" s="191"/>
      <c r="V72" s="191"/>
      <c r="W72" s="191"/>
      <c r="X72" s="191"/>
      <c r="Y72" s="191"/>
      <c r="Z72" s="191"/>
      <c r="AA72" s="191">
        <f>Y72+Z72</f>
        <v>0</v>
      </c>
      <c r="AB72" s="191"/>
      <c r="AC72" s="191"/>
      <c r="AD72" s="191"/>
      <c r="AE72" s="191"/>
      <c r="AF72" s="191"/>
      <c r="AG72" s="191"/>
      <c r="AH72" s="191">
        <f>AF72+AG72</f>
        <v>0</v>
      </c>
      <c r="AI72" s="191"/>
      <c r="AJ72" s="191"/>
      <c r="AK72" s="191"/>
      <c r="AL72" s="191"/>
      <c r="AM72" s="191"/>
      <c r="AN72" s="191"/>
      <c r="AO72" s="191">
        <f>AM72+AN72</f>
        <v>0</v>
      </c>
      <c r="AP72" s="191"/>
      <c r="AQ72" s="191"/>
      <c r="AR72" s="191"/>
      <c r="AS72" s="191"/>
      <c r="AT72" s="191"/>
      <c r="AU72" s="191"/>
      <c r="AV72" s="191">
        <f>AT72+AU72</f>
        <v>0</v>
      </c>
      <c r="AW72" s="191"/>
      <c r="AX72" s="191"/>
      <c r="AY72" s="191"/>
      <c r="AZ72" s="191"/>
      <c r="BA72" s="191"/>
      <c r="BB72" s="191"/>
      <c r="BC72" s="191">
        <f>BA72+BB72</f>
        <v>0</v>
      </c>
      <c r="BD72" s="191"/>
      <c r="BE72" s="191"/>
      <c r="BF72" s="191"/>
      <c r="BG72" s="191"/>
      <c r="BH72" s="191"/>
      <c r="BI72" s="191"/>
      <c r="BJ72" s="191">
        <f>BH72+BI72</f>
        <v>0</v>
      </c>
      <c r="BK72" s="191"/>
      <c r="BL72" s="191"/>
      <c r="BM72" s="191"/>
      <c r="BN72" s="191"/>
      <c r="BO72" s="191"/>
      <c r="BP72" s="191"/>
      <c r="BQ72" s="191">
        <f>BO72+BP72</f>
        <v>0</v>
      </c>
      <c r="BR72" s="191"/>
      <c r="BS72" s="191"/>
      <c r="BT72" s="191"/>
      <c r="BU72" s="191"/>
      <c r="BV72" s="190">
        <f t="shared" ref="BV72:BV101" si="24">K72+R72+Y72+AF72+AM72+AT72+BA72+BH72+BO72</f>
        <v>0</v>
      </c>
      <c r="BW72" s="190">
        <f t="shared" si="23"/>
        <v>0</v>
      </c>
      <c r="BX72" s="190">
        <f t="shared" si="23"/>
        <v>0</v>
      </c>
      <c r="BY72" s="9"/>
    </row>
    <row r="73" spans="1:77" ht="18" customHeight="1">
      <c r="A73" s="213">
        <v>2</v>
      </c>
      <c r="B73" s="191" t="s">
        <v>1899</v>
      </c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>
        <f t="shared" ref="M73:M101" si="25">K73+L73</f>
        <v>0</v>
      </c>
      <c r="N73" s="191"/>
      <c r="O73" s="191"/>
      <c r="P73" s="191"/>
      <c r="Q73" s="191"/>
      <c r="R73" s="191"/>
      <c r="S73" s="191"/>
      <c r="T73" s="191">
        <f t="shared" ref="T73:T101" si="26">R73+S73</f>
        <v>0</v>
      </c>
      <c r="U73" s="191"/>
      <c r="V73" s="191"/>
      <c r="W73" s="191"/>
      <c r="X73" s="191"/>
      <c r="Y73" s="191"/>
      <c r="Z73" s="191"/>
      <c r="AA73" s="191">
        <f t="shared" ref="AA73:AA101" si="27">Y73+Z73</f>
        <v>0</v>
      </c>
      <c r="AB73" s="191"/>
      <c r="AC73" s="191"/>
      <c r="AD73" s="191"/>
      <c r="AE73" s="191"/>
      <c r="AF73" s="191"/>
      <c r="AG73" s="191"/>
      <c r="AH73" s="191">
        <f t="shared" ref="AH73:AH101" si="28">AF73+AG73</f>
        <v>0</v>
      </c>
      <c r="AI73" s="191"/>
      <c r="AJ73" s="191"/>
      <c r="AK73" s="191"/>
      <c r="AL73" s="191"/>
      <c r="AM73" s="191"/>
      <c r="AN73" s="191"/>
      <c r="AO73" s="191">
        <f t="shared" ref="AO73:AO101" si="29">AM73+AN73</f>
        <v>0</v>
      </c>
      <c r="AP73" s="191"/>
      <c r="AQ73" s="191"/>
      <c r="AR73" s="191"/>
      <c r="AS73" s="191"/>
      <c r="AT73" s="191"/>
      <c r="AU73" s="191"/>
      <c r="AV73" s="191">
        <f t="shared" ref="AV73:AV101" si="30">AT73+AU73</f>
        <v>0</v>
      </c>
      <c r="AW73" s="191"/>
      <c r="AX73" s="191"/>
      <c r="AY73" s="191"/>
      <c r="AZ73" s="191"/>
      <c r="BA73" s="191"/>
      <c r="BB73" s="191"/>
      <c r="BC73" s="191">
        <f t="shared" ref="BC73:BC101" si="31">BA73+BB73</f>
        <v>0</v>
      </c>
      <c r="BD73" s="191"/>
      <c r="BE73" s="191"/>
      <c r="BF73" s="191"/>
      <c r="BG73" s="191"/>
      <c r="BH73" s="191"/>
      <c r="BI73" s="191"/>
      <c r="BJ73" s="191">
        <f t="shared" ref="BJ73:BJ101" si="32">BH73+BI73</f>
        <v>0</v>
      </c>
      <c r="BK73" s="191"/>
      <c r="BL73" s="191"/>
      <c r="BM73" s="191"/>
      <c r="BN73" s="191"/>
      <c r="BO73" s="191"/>
      <c r="BP73" s="191"/>
      <c r="BQ73" s="191">
        <f t="shared" ref="BQ73:BQ101" si="33">BO73+BP73</f>
        <v>0</v>
      </c>
      <c r="BR73" s="191"/>
      <c r="BS73" s="191"/>
      <c r="BT73" s="191"/>
      <c r="BU73" s="191"/>
      <c r="BV73" s="190">
        <f t="shared" si="24"/>
        <v>0</v>
      </c>
      <c r="BW73" s="190">
        <f t="shared" si="23"/>
        <v>0</v>
      </c>
      <c r="BX73" s="190">
        <f t="shared" si="23"/>
        <v>0</v>
      </c>
      <c r="BY73" s="9"/>
    </row>
    <row r="74" spans="1:77" ht="18" customHeight="1">
      <c r="A74" s="213">
        <v>3</v>
      </c>
      <c r="B74" s="191" t="s">
        <v>1900</v>
      </c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>
        <f t="shared" si="25"/>
        <v>0</v>
      </c>
      <c r="N74" s="191"/>
      <c r="O74" s="191"/>
      <c r="P74" s="191"/>
      <c r="Q74" s="191"/>
      <c r="R74" s="191"/>
      <c r="S74" s="191"/>
      <c r="T74" s="191">
        <f t="shared" si="26"/>
        <v>0</v>
      </c>
      <c r="U74" s="191"/>
      <c r="V74" s="191"/>
      <c r="W74" s="191"/>
      <c r="X74" s="191"/>
      <c r="Y74" s="191"/>
      <c r="Z74" s="191"/>
      <c r="AA74" s="191">
        <f t="shared" si="27"/>
        <v>0</v>
      </c>
      <c r="AB74" s="191"/>
      <c r="AC74" s="191"/>
      <c r="AD74" s="191"/>
      <c r="AE74" s="191"/>
      <c r="AF74" s="191"/>
      <c r="AG74" s="191"/>
      <c r="AH74" s="191">
        <f t="shared" si="28"/>
        <v>0</v>
      </c>
      <c r="AI74" s="191"/>
      <c r="AJ74" s="191"/>
      <c r="AK74" s="191"/>
      <c r="AL74" s="191"/>
      <c r="AM74" s="191"/>
      <c r="AN74" s="191"/>
      <c r="AO74" s="191">
        <f t="shared" si="29"/>
        <v>0</v>
      </c>
      <c r="AP74" s="191"/>
      <c r="AQ74" s="191"/>
      <c r="AR74" s="191"/>
      <c r="AS74" s="191"/>
      <c r="AT74" s="191"/>
      <c r="AU74" s="191"/>
      <c r="AV74" s="191">
        <f t="shared" si="30"/>
        <v>0</v>
      </c>
      <c r="AW74" s="191"/>
      <c r="AX74" s="191"/>
      <c r="AY74" s="191"/>
      <c r="AZ74" s="191"/>
      <c r="BA74" s="191"/>
      <c r="BB74" s="191"/>
      <c r="BC74" s="191">
        <f t="shared" si="31"/>
        <v>0</v>
      </c>
      <c r="BD74" s="191"/>
      <c r="BE74" s="191"/>
      <c r="BF74" s="191"/>
      <c r="BG74" s="191"/>
      <c r="BH74" s="191"/>
      <c r="BI74" s="191"/>
      <c r="BJ74" s="191">
        <f t="shared" si="32"/>
        <v>0</v>
      </c>
      <c r="BK74" s="191"/>
      <c r="BL74" s="191"/>
      <c r="BM74" s="191"/>
      <c r="BN74" s="191"/>
      <c r="BO74" s="191"/>
      <c r="BP74" s="191"/>
      <c r="BQ74" s="191">
        <f t="shared" si="33"/>
        <v>0</v>
      </c>
      <c r="BR74" s="191"/>
      <c r="BS74" s="191"/>
      <c r="BT74" s="191"/>
      <c r="BU74" s="191"/>
      <c r="BV74" s="190">
        <f t="shared" si="24"/>
        <v>0</v>
      </c>
      <c r="BW74" s="190">
        <f t="shared" si="23"/>
        <v>0</v>
      </c>
      <c r="BX74" s="190">
        <f t="shared" si="23"/>
        <v>0</v>
      </c>
      <c r="BY74" s="9"/>
    </row>
    <row r="75" spans="1:77" ht="18" customHeight="1">
      <c r="A75" s="213">
        <v>4</v>
      </c>
      <c r="B75" s="191" t="s">
        <v>1901</v>
      </c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>
        <f t="shared" si="25"/>
        <v>0</v>
      </c>
      <c r="N75" s="191"/>
      <c r="O75" s="191"/>
      <c r="P75" s="191"/>
      <c r="Q75" s="191"/>
      <c r="R75" s="191"/>
      <c r="S75" s="191"/>
      <c r="T75" s="191">
        <f t="shared" si="26"/>
        <v>0</v>
      </c>
      <c r="U75" s="191"/>
      <c r="V75" s="191"/>
      <c r="W75" s="191"/>
      <c r="X75" s="191"/>
      <c r="Y75" s="191"/>
      <c r="Z75" s="191"/>
      <c r="AA75" s="191">
        <f t="shared" si="27"/>
        <v>0</v>
      </c>
      <c r="AB75" s="191"/>
      <c r="AC75" s="191"/>
      <c r="AD75" s="191"/>
      <c r="AE75" s="191"/>
      <c r="AF75" s="191"/>
      <c r="AG75" s="191"/>
      <c r="AH75" s="191">
        <f t="shared" si="28"/>
        <v>0</v>
      </c>
      <c r="AI75" s="191"/>
      <c r="AJ75" s="191"/>
      <c r="AK75" s="191"/>
      <c r="AL75" s="191"/>
      <c r="AM75" s="191"/>
      <c r="AN75" s="191"/>
      <c r="AO75" s="191">
        <f t="shared" si="29"/>
        <v>0</v>
      </c>
      <c r="AP75" s="191"/>
      <c r="AQ75" s="191"/>
      <c r="AR75" s="191"/>
      <c r="AS75" s="191"/>
      <c r="AT75" s="191"/>
      <c r="AU75" s="191"/>
      <c r="AV75" s="191">
        <f t="shared" si="30"/>
        <v>0</v>
      </c>
      <c r="AW75" s="191"/>
      <c r="AX75" s="191"/>
      <c r="AY75" s="191"/>
      <c r="AZ75" s="191"/>
      <c r="BA75" s="191"/>
      <c r="BB75" s="191"/>
      <c r="BC75" s="191">
        <f t="shared" si="31"/>
        <v>0</v>
      </c>
      <c r="BD75" s="191"/>
      <c r="BE75" s="191"/>
      <c r="BF75" s="191"/>
      <c r="BG75" s="191"/>
      <c r="BH75" s="191"/>
      <c r="BI75" s="191"/>
      <c r="BJ75" s="191">
        <f t="shared" si="32"/>
        <v>0</v>
      </c>
      <c r="BK75" s="191"/>
      <c r="BL75" s="191"/>
      <c r="BM75" s="191"/>
      <c r="BN75" s="191"/>
      <c r="BO75" s="191"/>
      <c r="BP75" s="191"/>
      <c r="BQ75" s="191">
        <f t="shared" si="33"/>
        <v>0</v>
      </c>
      <c r="BR75" s="191"/>
      <c r="BS75" s="191"/>
      <c r="BT75" s="191"/>
      <c r="BU75" s="191"/>
      <c r="BV75" s="190">
        <f t="shared" si="24"/>
        <v>0</v>
      </c>
      <c r="BW75" s="190">
        <f t="shared" si="23"/>
        <v>0</v>
      </c>
      <c r="BX75" s="190">
        <f t="shared" si="23"/>
        <v>0</v>
      </c>
      <c r="BY75" s="9"/>
    </row>
    <row r="76" spans="1:77" ht="18" customHeight="1">
      <c r="A76" s="213">
        <v>5</v>
      </c>
      <c r="B76" s="191" t="s">
        <v>1902</v>
      </c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>
        <f t="shared" si="25"/>
        <v>0</v>
      </c>
      <c r="N76" s="191"/>
      <c r="O76" s="191"/>
      <c r="P76" s="191"/>
      <c r="Q76" s="191"/>
      <c r="R76" s="191"/>
      <c r="S76" s="191"/>
      <c r="T76" s="191">
        <f t="shared" si="26"/>
        <v>0</v>
      </c>
      <c r="U76" s="191"/>
      <c r="V76" s="191"/>
      <c r="W76" s="191"/>
      <c r="X76" s="191"/>
      <c r="Y76" s="191"/>
      <c r="Z76" s="191"/>
      <c r="AA76" s="191">
        <f t="shared" si="27"/>
        <v>0</v>
      </c>
      <c r="AB76" s="191"/>
      <c r="AC76" s="191"/>
      <c r="AD76" s="191"/>
      <c r="AE76" s="191"/>
      <c r="AF76" s="191"/>
      <c r="AG76" s="191"/>
      <c r="AH76" s="191">
        <f t="shared" si="28"/>
        <v>0</v>
      </c>
      <c r="AI76" s="191"/>
      <c r="AJ76" s="191"/>
      <c r="AK76" s="191"/>
      <c r="AL76" s="191"/>
      <c r="AM76" s="191"/>
      <c r="AN76" s="191"/>
      <c r="AO76" s="191">
        <f t="shared" si="29"/>
        <v>0</v>
      </c>
      <c r="AP76" s="191"/>
      <c r="AQ76" s="191"/>
      <c r="AR76" s="191"/>
      <c r="AS76" s="191"/>
      <c r="AT76" s="191"/>
      <c r="AU76" s="191"/>
      <c r="AV76" s="191">
        <f t="shared" si="30"/>
        <v>0</v>
      </c>
      <c r="AW76" s="191"/>
      <c r="AX76" s="191"/>
      <c r="AY76" s="191"/>
      <c r="AZ76" s="191"/>
      <c r="BA76" s="191"/>
      <c r="BB76" s="191"/>
      <c r="BC76" s="191">
        <f t="shared" si="31"/>
        <v>0</v>
      </c>
      <c r="BD76" s="191"/>
      <c r="BE76" s="191"/>
      <c r="BF76" s="191"/>
      <c r="BG76" s="191">
        <v>1</v>
      </c>
      <c r="BH76" s="191">
        <v>150000</v>
      </c>
      <c r="BI76" s="191"/>
      <c r="BJ76" s="191">
        <f t="shared" si="32"/>
        <v>150000</v>
      </c>
      <c r="BK76" s="191"/>
      <c r="BL76" s="191"/>
      <c r="BM76" s="191"/>
      <c r="BN76" s="191"/>
      <c r="BO76" s="191"/>
      <c r="BP76" s="191"/>
      <c r="BQ76" s="191">
        <f t="shared" si="33"/>
        <v>0</v>
      </c>
      <c r="BR76" s="191"/>
      <c r="BS76" s="191"/>
      <c r="BT76" s="191"/>
      <c r="BU76" s="191"/>
      <c r="BV76" s="190">
        <f t="shared" si="24"/>
        <v>150000</v>
      </c>
      <c r="BW76" s="190">
        <f t="shared" si="23"/>
        <v>0</v>
      </c>
      <c r="BX76" s="190">
        <f t="shared" si="23"/>
        <v>150000</v>
      </c>
      <c r="BY76" s="9"/>
    </row>
    <row r="77" spans="1:77" ht="18" customHeight="1">
      <c r="A77" s="213">
        <v>6</v>
      </c>
      <c r="B77" s="191" t="s">
        <v>1903</v>
      </c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>
        <f t="shared" si="25"/>
        <v>0</v>
      </c>
      <c r="N77" s="191"/>
      <c r="O77" s="191"/>
      <c r="P77" s="191"/>
      <c r="Q77" s="191"/>
      <c r="R77" s="191"/>
      <c r="S77" s="191"/>
      <c r="T77" s="191">
        <f t="shared" si="26"/>
        <v>0</v>
      </c>
      <c r="U77" s="191"/>
      <c r="V77" s="191"/>
      <c r="W77" s="191"/>
      <c r="X77" s="191"/>
      <c r="Y77" s="191"/>
      <c r="Z77" s="191"/>
      <c r="AA77" s="191">
        <f t="shared" si="27"/>
        <v>0</v>
      </c>
      <c r="AB77" s="191"/>
      <c r="AC77" s="191"/>
      <c r="AD77" s="191"/>
      <c r="AE77" s="191"/>
      <c r="AF77" s="191"/>
      <c r="AG77" s="191"/>
      <c r="AH77" s="191">
        <f t="shared" si="28"/>
        <v>0</v>
      </c>
      <c r="AI77" s="191"/>
      <c r="AJ77" s="191"/>
      <c r="AK77" s="191"/>
      <c r="AL77" s="191"/>
      <c r="AM77" s="191"/>
      <c r="AN77" s="191"/>
      <c r="AO77" s="191">
        <f t="shared" si="29"/>
        <v>0</v>
      </c>
      <c r="AP77" s="191"/>
      <c r="AQ77" s="191"/>
      <c r="AR77" s="191"/>
      <c r="AS77" s="191"/>
      <c r="AT77" s="191"/>
      <c r="AU77" s="191"/>
      <c r="AV77" s="191">
        <f t="shared" si="30"/>
        <v>0</v>
      </c>
      <c r="AW77" s="191"/>
      <c r="AX77" s="191"/>
      <c r="AY77" s="191"/>
      <c r="AZ77" s="191"/>
      <c r="BA77" s="191"/>
      <c r="BB77" s="191"/>
      <c r="BC77" s="191">
        <f t="shared" si="31"/>
        <v>0</v>
      </c>
      <c r="BD77" s="191"/>
      <c r="BE77" s="191"/>
      <c r="BF77" s="191"/>
      <c r="BG77" s="191">
        <v>1</v>
      </c>
      <c r="BH77" s="191">
        <v>150000</v>
      </c>
      <c r="BI77" s="191"/>
      <c r="BJ77" s="191">
        <f t="shared" si="32"/>
        <v>150000</v>
      </c>
      <c r="BK77" s="191"/>
      <c r="BL77" s="191"/>
      <c r="BM77" s="191"/>
      <c r="BN77" s="191"/>
      <c r="BO77" s="191"/>
      <c r="BP77" s="191"/>
      <c r="BQ77" s="191">
        <f t="shared" si="33"/>
        <v>0</v>
      </c>
      <c r="BR77" s="191"/>
      <c r="BS77" s="191"/>
      <c r="BT77" s="191"/>
      <c r="BU77" s="191"/>
      <c r="BV77" s="190">
        <f t="shared" si="24"/>
        <v>150000</v>
      </c>
      <c r="BW77" s="190">
        <f t="shared" si="23"/>
        <v>0</v>
      </c>
      <c r="BX77" s="190">
        <f t="shared" si="23"/>
        <v>150000</v>
      </c>
      <c r="BY77" s="9"/>
    </row>
    <row r="78" spans="1:77" ht="18" customHeight="1">
      <c r="A78" s="213">
        <v>7</v>
      </c>
      <c r="B78" s="191" t="s">
        <v>1904</v>
      </c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>
        <f t="shared" si="25"/>
        <v>0</v>
      </c>
      <c r="N78" s="191"/>
      <c r="O78" s="191"/>
      <c r="P78" s="191"/>
      <c r="Q78" s="191"/>
      <c r="R78" s="191"/>
      <c r="S78" s="191"/>
      <c r="T78" s="191">
        <f t="shared" si="26"/>
        <v>0</v>
      </c>
      <c r="U78" s="191"/>
      <c r="V78" s="191"/>
      <c r="W78" s="191"/>
      <c r="X78" s="191"/>
      <c r="Y78" s="191"/>
      <c r="Z78" s="191"/>
      <c r="AA78" s="191">
        <f t="shared" si="27"/>
        <v>0</v>
      </c>
      <c r="AB78" s="191"/>
      <c r="AC78" s="191"/>
      <c r="AD78" s="191"/>
      <c r="AE78" s="191"/>
      <c r="AF78" s="191"/>
      <c r="AG78" s="191"/>
      <c r="AH78" s="191">
        <f t="shared" si="28"/>
        <v>0</v>
      </c>
      <c r="AI78" s="191"/>
      <c r="AJ78" s="191"/>
      <c r="AK78" s="191"/>
      <c r="AL78" s="191"/>
      <c r="AM78" s="191"/>
      <c r="AN78" s="191"/>
      <c r="AO78" s="191">
        <f t="shared" si="29"/>
        <v>0</v>
      </c>
      <c r="AP78" s="191"/>
      <c r="AQ78" s="191"/>
      <c r="AR78" s="191"/>
      <c r="AS78" s="191"/>
      <c r="AT78" s="191"/>
      <c r="AU78" s="191"/>
      <c r="AV78" s="191">
        <f t="shared" si="30"/>
        <v>0</v>
      </c>
      <c r="AW78" s="191"/>
      <c r="AX78" s="191"/>
      <c r="AY78" s="191"/>
      <c r="AZ78" s="191"/>
      <c r="BA78" s="191"/>
      <c r="BB78" s="191"/>
      <c r="BC78" s="191">
        <f t="shared" si="31"/>
        <v>0</v>
      </c>
      <c r="BD78" s="191"/>
      <c r="BE78" s="191"/>
      <c r="BF78" s="191"/>
      <c r="BG78" s="191"/>
      <c r="BH78" s="191"/>
      <c r="BI78" s="191"/>
      <c r="BJ78" s="191">
        <f t="shared" si="32"/>
        <v>0</v>
      </c>
      <c r="BK78" s="191"/>
      <c r="BL78" s="191"/>
      <c r="BM78" s="191"/>
      <c r="BN78" s="191"/>
      <c r="BO78" s="191"/>
      <c r="BP78" s="191"/>
      <c r="BQ78" s="191">
        <f t="shared" si="33"/>
        <v>0</v>
      </c>
      <c r="BR78" s="191"/>
      <c r="BS78" s="191"/>
      <c r="BT78" s="191"/>
      <c r="BU78" s="191"/>
      <c r="BV78" s="190">
        <f t="shared" si="24"/>
        <v>0</v>
      </c>
      <c r="BW78" s="190">
        <f t="shared" si="23"/>
        <v>0</v>
      </c>
      <c r="BX78" s="190">
        <f t="shared" si="23"/>
        <v>0</v>
      </c>
      <c r="BY78" s="9"/>
    </row>
    <row r="79" spans="1:77" ht="18" customHeight="1">
      <c r="A79" s="213">
        <v>8</v>
      </c>
      <c r="B79" s="191" t="s">
        <v>1905</v>
      </c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>
        <f t="shared" si="25"/>
        <v>0</v>
      </c>
      <c r="N79" s="191"/>
      <c r="O79" s="191"/>
      <c r="P79" s="191"/>
      <c r="Q79" s="191"/>
      <c r="R79" s="191"/>
      <c r="S79" s="191"/>
      <c r="T79" s="191">
        <f t="shared" si="26"/>
        <v>0</v>
      </c>
      <c r="U79" s="191"/>
      <c r="V79" s="191"/>
      <c r="W79" s="191"/>
      <c r="X79" s="191"/>
      <c r="Y79" s="191"/>
      <c r="Z79" s="191"/>
      <c r="AA79" s="191">
        <f t="shared" si="27"/>
        <v>0</v>
      </c>
      <c r="AB79" s="191"/>
      <c r="AC79" s="191"/>
      <c r="AD79" s="191"/>
      <c r="AE79" s="191"/>
      <c r="AF79" s="191"/>
      <c r="AG79" s="191"/>
      <c r="AH79" s="191">
        <f t="shared" si="28"/>
        <v>0</v>
      </c>
      <c r="AI79" s="191"/>
      <c r="AJ79" s="191"/>
      <c r="AK79" s="191"/>
      <c r="AL79" s="191"/>
      <c r="AM79" s="191"/>
      <c r="AN79" s="191"/>
      <c r="AO79" s="191">
        <f t="shared" si="29"/>
        <v>0</v>
      </c>
      <c r="AP79" s="191"/>
      <c r="AQ79" s="191"/>
      <c r="AR79" s="191"/>
      <c r="AS79" s="191"/>
      <c r="AT79" s="191"/>
      <c r="AU79" s="191"/>
      <c r="AV79" s="191">
        <f t="shared" si="30"/>
        <v>0</v>
      </c>
      <c r="AW79" s="191"/>
      <c r="AX79" s="191"/>
      <c r="AY79" s="191"/>
      <c r="AZ79" s="191"/>
      <c r="BA79" s="191"/>
      <c r="BB79" s="191"/>
      <c r="BC79" s="191">
        <f t="shared" si="31"/>
        <v>0</v>
      </c>
      <c r="BD79" s="191"/>
      <c r="BE79" s="191"/>
      <c r="BF79" s="191"/>
      <c r="BG79" s="191"/>
      <c r="BH79" s="191"/>
      <c r="BI79" s="191"/>
      <c r="BJ79" s="191">
        <f t="shared" si="32"/>
        <v>0</v>
      </c>
      <c r="BK79" s="191"/>
      <c r="BL79" s="191"/>
      <c r="BM79" s="191"/>
      <c r="BN79" s="191"/>
      <c r="BO79" s="191"/>
      <c r="BP79" s="191"/>
      <c r="BQ79" s="191">
        <f t="shared" si="33"/>
        <v>0</v>
      </c>
      <c r="BR79" s="191"/>
      <c r="BS79" s="191"/>
      <c r="BT79" s="191"/>
      <c r="BU79" s="191"/>
      <c r="BV79" s="190">
        <f t="shared" si="24"/>
        <v>0</v>
      </c>
      <c r="BW79" s="190">
        <f t="shared" si="23"/>
        <v>0</v>
      </c>
      <c r="BX79" s="190">
        <f t="shared" si="23"/>
        <v>0</v>
      </c>
      <c r="BY79" s="9"/>
    </row>
    <row r="80" spans="1:77" ht="18" customHeight="1">
      <c r="A80" s="213">
        <v>9</v>
      </c>
      <c r="B80" s="191" t="s">
        <v>1906</v>
      </c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>
        <f t="shared" si="25"/>
        <v>0</v>
      </c>
      <c r="N80" s="191"/>
      <c r="O80" s="191"/>
      <c r="P80" s="191"/>
      <c r="Q80" s="191"/>
      <c r="R80" s="191"/>
      <c r="S80" s="191"/>
      <c r="T80" s="191">
        <f t="shared" si="26"/>
        <v>0</v>
      </c>
      <c r="U80" s="191"/>
      <c r="V80" s="191"/>
      <c r="W80" s="191"/>
      <c r="X80" s="191"/>
      <c r="Y80" s="191"/>
      <c r="Z80" s="191"/>
      <c r="AA80" s="191">
        <f t="shared" si="27"/>
        <v>0</v>
      </c>
      <c r="AB80" s="191"/>
      <c r="AC80" s="191"/>
      <c r="AD80" s="191"/>
      <c r="AE80" s="191"/>
      <c r="AF80" s="191"/>
      <c r="AG80" s="191"/>
      <c r="AH80" s="191">
        <f t="shared" si="28"/>
        <v>0</v>
      </c>
      <c r="AI80" s="191"/>
      <c r="AJ80" s="191"/>
      <c r="AK80" s="191"/>
      <c r="AL80" s="191"/>
      <c r="AM80" s="191"/>
      <c r="AN80" s="191"/>
      <c r="AO80" s="191">
        <f t="shared" si="29"/>
        <v>0</v>
      </c>
      <c r="AP80" s="191"/>
      <c r="AQ80" s="191"/>
      <c r="AR80" s="191"/>
      <c r="AS80" s="191"/>
      <c r="AT80" s="191"/>
      <c r="AU80" s="191"/>
      <c r="AV80" s="191">
        <f t="shared" si="30"/>
        <v>0</v>
      </c>
      <c r="AW80" s="191"/>
      <c r="AX80" s="191"/>
      <c r="AY80" s="191"/>
      <c r="AZ80" s="191"/>
      <c r="BA80" s="191"/>
      <c r="BB80" s="191"/>
      <c r="BC80" s="191">
        <f t="shared" si="31"/>
        <v>0</v>
      </c>
      <c r="BD80" s="191"/>
      <c r="BE80" s="191"/>
      <c r="BF80" s="191"/>
      <c r="BG80" s="191"/>
      <c r="BH80" s="191"/>
      <c r="BI80" s="191"/>
      <c r="BJ80" s="191">
        <f t="shared" si="32"/>
        <v>0</v>
      </c>
      <c r="BK80" s="191"/>
      <c r="BL80" s="191"/>
      <c r="BM80" s="191"/>
      <c r="BN80" s="191"/>
      <c r="BO80" s="191"/>
      <c r="BP80" s="191"/>
      <c r="BQ80" s="191">
        <f t="shared" si="33"/>
        <v>0</v>
      </c>
      <c r="BR80" s="191"/>
      <c r="BS80" s="191"/>
      <c r="BT80" s="191"/>
      <c r="BU80" s="191"/>
      <c r="BV80" s="190">
        <f t="shared" si="24"/>
        <v>0</v>
      </c>
      <c r="BW80" s="190">
        <f t="shared" si="23"/>
        <v>0</v>
      </c>
      <c r="BX80" s="190">
        <f t="shared" si="23"/>
        <v>0</v>
      </c>
      <c r="BY80" s="9"/>
    </row>
    <row r="81" spans="1:77" ht="18" customHeight="1">
      <c r="A81" s="213">
        <v>10</v>
      </c>
      <c r="B81" s="191" t="s">
        <v>1907</v>
      </c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>
        <f t="shared" si="25"/>
        <v>0</v>
      </c>
      <c r="N81" s="191"/>
      <c r="O81" s="191"/>
      <c r="P81" s="191"/>
      <c r="Q81" s="191"/>
      <c r="R81" s="191"/>
      <c r="S81" s="191"/>
      <c r="T81" s="191">
        <f t="shared" si="26"/>
        <v>0</v>
      </c>
      <c r="U81" s="191"/>
      <c r="V81" s="191"/>
      <c r="W81" s="191"/>
      <c r="X81" s="191"/>
      <c r="Y81" s="191"/>
      <c r="Z81" s="191"/>
      <c r="AA81" s="191">
        <f t="shared" si="27"/>
        <v>0</v>
      </c>
      <c r="AB81" s="191"/>
      <c r="AC81" s="191"/>
      <c r="AD81" s="191"/>
      <c r="AE81" s="191"/>
      <c r="AF81" s="191"/>
      <c r="AG81" s="191"/>
      <c r="AH81" s="191">
        <f t="shared" si="28"/>
        <v>0</v>
      </c>
      <c r="AI81" s="191"/>
      <c r="AJ81" s="191"/>
      <c r="AK81" s="191"/>
      <c r="AL81" s="191"/>
      <c r="AM81" s="191"/>
      <c r="AN81" s="191"/>
      <c r="AO81" s="191">
        <f t="shared" si="29"/>
        <v>0</v>
      </c>
      <c r="AP81" s="191"/>
      <c r="AQ81" s="191"/>
      <c r="AR81" s="191"/>
      <c r="AS81" s="191"/>
      <c r="AT81" s="191"/>
      <c r="AU81" s="191"/>
      <c r="AV81" s="191">
        <f t="shared" si="30"/>
        <v>0</v>
      </c>
      <c r="AW81" s="191"/>
      <c r="AX81" s="191"/>
      <c r="AY81" s="191"/>
      <c r="AZ81" s="191"/>
      <c r="BA81" s="191"/>
      <c r="BB81" s="191"/>
      <c r="BC81" s="191">
        <f t="shared" si="31"/>
        <v>0</v>
      </c>
      <c r="BD81" s="191"/>
      <c r="BE81" s="191"/>
      <c r="BF81" s="191"/>
      <c r="BG81" s="191"/>
      <c r="BH81" s="191"/>
      <c r="BI81" s="191"/>
      <c r="BJ81" s="191">
        <f t="shared" si="32"/>
        <v>0</v>
      </c>
      <c r="BK81" s="191"/>
      <c r="BL81" s="191"/>
      <c r="BM81" s="191"/>
      <c r="BN81" s="191"/>
      <c r="BO81" s="191"/>
      <c r="BP81" s="191"/>
      <c r="BQ81" s="191">
        <f t="shared" si="33"/>
        <v>0</v>
      </c>
      <c r="BR81" s="191"/>
      <c r="BS81" s="191"/>
      <c r="BT81" s="191"/>
      <c r="BU81" s="191"/>
      <c r="BV81" s="190">
        <f t="shared" si="24"/>
        <v>0</v>
      </c>
      <c r="BW81" s="190">
        <f t="shared" si="23"/>
        <v>0</v>
      </c>
      <c r="BX81" s="190">
        <f t="shared" si="23"/>
        <v>0</v>
      </c>
      <c r="BY81" s="9"/>
    </row>
    <row r="82" spans="1:77" ht="18" customHeight="1">
      <c r="A82" s="213">
        <v>11</v>
      </c>
      <c r="B82" s="191" t="s">
        <v>1908</v>
      </c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>
        <f t="shared" si="25"/>
        <v>0</v>
      </c>
      <c r="N82" s="191"/>
      <c r="O82" s="191"/>
      <c r="P82" s="191"/>
      <c r="Q82" s="191"/>
      <c r="R82" s="191"/>
      <c r="S82" s="191"/>
      <c r="T82" s="191">
        <f t="shared" si="26"/>
        <v>0</v>
      </c>
      <c r="U82" s="191"/>
      <c r="V82" s="191"/>
      <c r="W82" s="191"/>
      <c r="X82" s="191"/>
      <c r="Y82" s="191"/>
      <c r="Z82" s="191"/>
      <c r="AA82" s="191">
        <f t="shared" si="27"/>
        <v>0</v>
      </c>
      <c r="AB82" s="191"/>
      <c r="AC82" s="191"/>
      <c r="AD82" s="191"/>
      <c r="AE82" s="191"/>
      <c r="AF82" s="191"/>
      <c r="AG82" s="191"/>
      <c r="AH82" s="191">
        <f t="shared" si="28"/>
        <v>0</v>
      </c>
      <c r="AI82" s="191"/>
      <c r="AJ82" s="191"/>
      <c r="AK82" s="191"/>
      <c r="AL82" s="191"/>
      <c r="AM82" s="191"/>
      <c r="AN82" s="191"/>
      <c r="AO82" s="191">
        <f t="shared" si="29"/>
        <v>0</v>
      </c>
      <c r="AP82" s="191"/>
      <c r="AQ82" s="191"/>
      <c r="AR82" s="191"/>
      <c r="AS82" s="191"/>
      <c r="AT82" s="191"/>
      <c r="AU82" s="191"/>
      <c r="AV82" s="191">
        <f t="shared" si="30"/>
        <v>0</v>
      </c>
      <c r="AW82" s="191"/>
      <c r="AX82" s="191"/>
      <c r="AY82" s="191"/>
      <c r="AZ82" s="191"/>
      <c r="BA82" s="191"/>
      <c r="BB82" s="191"/>
      <c r="BC82" s="191">
        <f t="shared" si="31"/>
        <v>0</v>
      </c>
      <c r="BD82" s="191"/>
      <c r="BE82" s="191"/>
      <c r="BF82" s="191"/>
      <c r="BG82" s="191"/>
      <c r="BH82" s="191"/>
      <c r="BI82" s="191"/>
      <c r="BJ82" s="191">
        <f t="shared" si="32"/>
        <v>0</v>
      </c>
      <c r="BK82" s="191"/>
      <c r="BL82" s="191"/>
      <c r="BM82" s="191"/>
      <c r="BN82" s="191"/>
      <c r="BO82" s="191"/>
      <c r="BP82" s="191"/>
      <c r="BQ82" s="191">
        <f t="shared" si="33"/>
        <v>0</v>
      </c>
      <c r="BR82" s="191"/>
      <c r="BS82" s="191"/>
      <c r="BT82" s="191"/>
      <c r="BU82" s="191"/>
      <c r="BV82" s="190">
        <f t="shared" si="24"/>
        <v>0</v>
      </c>
      <c r="BW82" s="190">
        <f t="shared" si="23"/>
        <v>0</v>
      </c>
      <c r="BX82" s="190">
        <f t="shared" si="23"/>
        <v>0</v>
      </c>
      <c r="BY82" s="9"/>
    </row>
    <row r="83" spans="1:77" ht="18" customHeight="1">
      <c r="A83" s="213">
        <v>12</v>
      </c>
      <c r="B83" s="191" t="s">
        <v>1909</v>
      </c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>
        <f t="shared" si="25"/>
        <v>0</v>
      </c>
      <c r="N83" s="191"/>
      <c r="O83" s="191"/>
      <c r="P83" s="191"/>
      <c r="Q83" s="191"/>
      <c r="R83" s="191"/>
      <c r="S83" s="191"/>
      <c r="T83" s="191">
        <f t="shared" si="26"/>
        <v>0</v>
      </c>
      <c r="U83" s="191"/>
      <c r="V83" s="191"/>
      <c r="W83" s="191"/>
      <c r="X83" s="191"/>
      <c r="Y83" s="191"/>
      <c r="Z83" s="191"/>
      <c r="AA83" s="191">
        <f t="shared" si="27"/>
        <v>0</v>
      </c>
      <c r="AB83" s="191"/>
      <c r="AC83" s="191"/>
      <c r="AD83" s="191"/>
      <c r="AE83" s="191"/>
      <c r="AF83" s="191"/>
      <c r="AG83" s="191"/>
      <c r="AH83" s="191">
        <f t="shared" si="28"/>
        <v>0</v>
      </c>
      <c r="AI83" s="191"/>
      <c r="AJ83" s="191"/>
      <c r="AK83" s="191"/>
      <c r="AL83" s="191"/>
      <c r="AM83" s="191"/>
      <c r="AN83" s="191"/>
      <c r="AO83" s="191">
        <f t="shared" si="29"/>
        <v>0</v>
      </c>
      <c r="AP83" s="191"/>
      <c r="AQ83" s="191"/>
      <c r="AR83" s="191"/>
      <c r="AS83" s="191"/>
      <c r="AT83" s="191"/>
      <c r="AU83" s="191"/>
      <c r="AV83" s="191">
        <f t="shared" si="30"/>
        <v>0</v>
      </c>
      <c r="AW83" s="191"/>
      <c r="AX83" s="191"/>
      <c r="AY83" s="191"/>
      <c r="AZ83" s="191"/>
      <c r="BA83" s="191"/>
      <c r="BB83" s="191"/>
      <c r="BC83" s="191">
        <f t="shared" si="31"/>
        <v>0</v>
      </c>
      <c r="BD83" s="191"/>
      <c r="BE83" s="191"/>
      <c r="BF83" s="191"/>
      <c r="BG83" s="191">
        <v>1</v>
      </c>
      <c r="BH83" s="191">
        <v>150000</v>
      </c>
      <c r="BI83" s="191"/>
      <c r="BJ83" s="191">
        <f t="shared" si="32"/>
        <v>150000</v>
      </c>
      <c r="BK83" s="191"/>
      <c r="BL83" s="191"/>
      <c r="BM83" s="191"/>
      <c r="BN83" s="191"/>
      <c r="BO83" s="191"/>
      <c r="BP83" s="191"/>
      <c r="BQ83" s="191">
        <f t="shared" si="33"/>
        <v>0</v>
      </c>
      <c r="BR83" s="191"/>
      <c r="BS83" s="191"/>
      <c r="BT83" s="191"/>
      <c r="BU83" s="191"/>
      <c r="BV83" s="190">
        <f t="shared" si="24"/>
        <v>150000</v>
      </c>
      <c r="BW83" s="190">
        <f t="shared" si="23"/>
        <v>0</v>
      </c>
      <c r="BX83" s="190">
        <f t="shared" si="23"/>
        <v>150000</v>
      </c>
      <c r="BY83" s="9"/>
    </row>
    <row r="84" spans="1:77" ht="18" customHeight="1">
      <c r="A84" s="213">
        <v>13</v>
      </c>
      <c r="B84" s="191" t="s">
        <v>1910</v>
      </c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>
        <f t="shared" si="25"/>
        <v>0</v>
      </c>
      <c r="N84" s="191"/>
      <c r="O84" s="191"/>
      <c r="P84" s="191"/>
      <c r="Q84" s="191"/>
      <c r="R84" s="191"/>
      <c r="S84" s="191"/>
      <c r="T84" s="191">
        <f t="shared" si="26"/>
        <v>0</v>
      </c>
      <c r="U84" s="191"/>
      <c r="V84" s="191"/>
      <c r="W84" s="191"/>
      <c r="X84" s="191"/>
      <c r="Y84" s="191"/>
      <c r="Z84" s="191"/>
      <c r="AA84" s="191">
        <f t="shared" si="27"/>
        <v>0</v>
      </c>
      <c r="AB84" s="191"/>
      <c r="AC84" s="191"/>
      <c r="AD84" s="191"/>
      <c r="AE84" s="191"/>
      <c r="AF84" s="191"/>
      <c r="AG84" s="191"/>
      <c r="AH84" s="191">
        <f t="shared" si="28"/>
        <v>0</v>
      </c>
      <c r="AI84" s="191"/>
      <c r="AJ84" s="191"/>
      <c r="AK84" s="191"/>
      <c r="AL84" s="191"/>
      <c r="AM84" s="191"/>
      <c r="AN84" s="191"/>
      <c r="AO84" s="191">
        <f t="shared" si="29"/>
        <v>0</v>
      </c>
      <c r="AP84" s="191"/>
      <c r="AQ84" s="191"/>
      <c r="AR84" s="191"/>
      <c r="AS84" s="191"/>
      <c r="AT84" s="191"/>
      <c r="AU84" s="191"/>
      <c r="AV84" s="191">
        <f t="shared" si="30"/>
        <v>0</v>
      </c>
      <c r="AW84" s="191"/>
      <c r="AX84" s="191"/>
      <c r="AY84" s="191"/>
      <c r="AZ84" s="191"/>
      <c r="BA84" s="191"/>
      <c r="BB84" s="191"/>
      <c r="BC84" s="191">
        <f t="shared" si="31"/>
        <v>0</v>
      </c>
      <c r="BD84" s="191"/>
      <c r="BE84" s="191"/>
      <c r="BF84" s="191"/>
      <c r="BG84" s="191"/>
      <c r="BH84" s="191"/>
      <c r="BI84" s="191"/>
      <c r="BJ84" s="191">
        <f t="shared" si="32"/>
        <v>0</v>
      </c>
      <c r="BK84" s="191"/>
      <c r="BL84" s="191"/>
      <c r="BM84" s="191"/>
      <c r="BN84" s="191"/>
      <c r="BO84" s="191"/>
      <c r="BP84" s="191"/>
      <c r="BQ84" s="191">
        <f t="shared" si="33"/>
        <v>0</v>
      </c>
      <c r="BR84" s="191"/>
      <c r="BS84" s="191"/>
      <c r="BT84" s="191"/>
      <c r="BU84" s="191"/>
      <c r="BV84" s="190">
        <f t="shared" si="24"/>
        <v>0</v>
      </c>
      <c r="BW84" s="190">
        <f t="shared" si="23"/>
        <v>0</v>
      </c>
      <c r="BX84" s="190">
        <f t="shared" si="23"/>
        <v>0</v>
      </c>
      <c r="BY84" s="9"/>
    </row>
    <row r="85" spans="1:77" ht="18" customHeight="1">
      <c r="A85" s="213">
        <v>14</v>
      </c>
      <c r="B85" s="191" t="s">
        <v>1911</v>
      </c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>
        <f t="shared" si="25"/>
        <v>0</v>
      </c>
      <c r="N85" s="191"/>
      <c r="O85" s="191"/>
      <c r="P85" s="191"/>
      <c r="Q85" s="191"/>
      <c r="R85" s="191"/>
      <c r="S85" s="191"/>
      <c r="T85" s="191">
        <f t="shared" si="26"/>
        <v>0</v>
      </c>
      <c r="U85" s="191"/>
      <c r="V85" s="191"/>
      <c r="W85" s="191"/>
      <c r="X85" s="191"/>
      <c r="Y85" s="191"/>
      <c r="Z85" s="191"/>
      <c r="AA85" s="191">
        <f t="shared" si="27"/>
        <v>0</v>
      </c>
      <c r="AB85" s="191"/>
      <c r="AC85" s="191"/>
      <c r="AD85" s="191"/>
      <c r="AE85" s="191"/>
      <c r="AF85" s="191"/>
      <c r="AG85" s="191"/>
      <c r="AH85" s="191">
        <f t="shared" si="28"/>
        <v>0</v>
      </c>
      <c r="AI85" s="191"/>
      <c r="AJ85" s="191"/>
      <c r="AK85" s="191"/>
      <c r="AL85" s="191"/>
      <c r="AM85" s="191"/>
      <c r="AN85" s="191"/>
      <c r="AO85" s="191">
        <f t="shared" si="29"/>
        <v>0</v>
      </c>
      <c r="AP85" s="191"/>
      <c r="AQ85" s="191"/>
      <c r="AR85" s="191"/>
      <c r="AS85" s="191"/>
      <c r="AT85" s="191"/>
      <c r="AU85" s="191"/>
      <c r="AV85" s="191">
        <f t="shared" si="30"/>
        <v>0</v>
      </c>
      <c r="AW85" s="191"/>
      <c r="AX85" s="191"/>
      <c r="AY85" s="191"/>
      <c r="AZ85" s="191"/>
      <c r="BA85" s="191"/>
      <c r="BB85" s="191"/>
      <c r="BC85" s="191">
        <f t="shared" si="31"/>
        <v>0</v>
      </c>
      <c r="BD85" s="191"/>
      <c r="BE85" s="191"/>
      <c r="BF85" s="191"/>
      <c r="BG85" s="191"/>
      <c r="BH85" s="191"/>
      <c r="BI85" s="191"/>
      <c r="BJ85" s="191">
        <f t="shared" si="32"/>
        <v>0</v>
      </c>
      <c r="BK85" s="191"/>
      <c r="BL85" s="191"/>
      <c r="BM85" s="191"/>
      <c r="BN85" s="191"/>
      <c r="BO85" s="191"/>
      <c r="BP85" s="191"/>
      <c r="BQ85" s="191">
        <f t="shared" si="33"/>
        <v>0</v>
      </c>
      <c r="BR85" s="191"/>
      <c r="BS85" s="191"/>
      <c r="BT85" s="191"/>
      <c r="BU85" s="191"/>
      <c r="BV85" s="190">
        <f t="shared" si="24"/>
        <v>0</v>
      </c>
      <c r="BW85" s="190">
        <f t="shared" si="23"/>
        <v>0</v>
      </c>
      <c r="BX85" s="190">
        <f t="shared" si="23"/>
        <v>0</v>
      </c>
      <c r="BY85" s="9"/>
    </row>
    <row r="86" spans="1:77" ht="18" customHeight="1">
      <c r="A86" s="213">
        <v>15</v>
      </c>
      <c r="B86" s="191" t="s">
        <v>1912</v>
      </c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>
        <f t="shared" si="25"/>
        <v>0</v>
      </c>
      <c r="N86" s="191"/>
      <c r="O86" s="191"/>
      <c r="P86" s="191"/>
      <c r="Q86" s="191"/>
      <c r="R86" s="191"/>
      <c r="S86" s="191"/>
      <c r="T86" s="191">
        <f t="shared" si="26"/>
        <v>0</v>
      </c>
      <c r="U86" s="191"/>
      <c r="V86" s="191"/>
      <c r="W86" s="191"/>
      <c r="X86" s="191"/>
      <c r="Y86" s="191"/>
      <c r="Z86" s="191"/>
      <c r="AA86" s="191">
        <f t="shared" si="27"/>
        <v>0</v>
      </c>
      <c r="AB86" s="191"/>
      <c r="AC86" s="191"/>
      <c r="AD86" s="191"/>
      <c r="AE86" s="191"/>
      <c r="AF86" s="191"/>
      <c r="AG86" s="191"/>
      <c r="AH86" s="191">
        <f t="shared" si="28"/>
        <v>0</v>
      </c>
      <c r="AI86" s="191"/>
      <c r="AJ86" s="191"/>
      <c r="AK86" s="191"/>
      <c r="AL86" s="191"/>
      <c r="AM86" s="191"/>
      <c r="AN86" s="191"/>
      <c r="AO86" s="191">
        <f t="shared" si="29"/>
        <v>0</v>
      </c>
      <c r="AP86" s="191"/>
      <c r="AQ86" s="191"/>
      <c r="AR86" s="191"/>
      <c r="AS86" s="191"/>
      <c r="AT86" s="191"/>
      <c r="AU86" s="191"/>
      <c r="AV86" s="191">
        <f t="shared" si="30"/>
        <v>0</v>
      </c>
      <c r="AW86" s="191"/>
      <c r="AX86" s="191"/>
      <c r="AY86" s="191"/>
      <c r="AZ86" s="191"/>
      <c r="BA86" s="191"/>
      <c r="BB86" s="191"/>
      <c r="BC86" s="191">
        <f t="shared" si="31"/>
        <v>0</v>
      </c>
      <c r="BD86" s="191"/>
      <c r="BE86" s="191"/>
      <c r="BF86" s="191"/>
      <c r="BG86" s="191"/>
      <c r="BH86" s="191"/>
      <c r="BI86" s="191"/>
      <c r="BJ86" s="191">
        <f t="shared" si="32"/>
        <v>0</v>
      </c>
      <c r="BK86" s="191"/>
      <c r="BL86" s="191"/>
      <c r="BM86" s="191"/>
      <c r="BN86" s="191"/>
      <c r="BO86" s="191"/>
      <c r="BP86" s="191"/>
      <c r="BQ86" s="191">
        <f t="shared" si="33"/>
        <v>0</v>
      </c>
      <c r="BR86" s="191"/>
      <c r="BS86" s="191"/>
      <c r="BT86" s="191"/>
      <c r="BU86" s="191"/>
      <c r="BV86" s="190">
        <f t="shared" si="24"/>
        <v>0</v>
      </c>
      <c r="BW86" s="190">
        <f t="shared" si="23"/>
        <v>0</v>
      </c>
      <c r="BX86" s="190">
        <f t="shared" si="23"/>
        <v>0</v>
      </c>
      <c r="BY86" s="9"/>
    </row>
    <row r="87" spans="1:77" ht="18" customHeight="1">
      <c r="A87" s="213">
        <v>16</v>
      </c>
      <c r="B87" s="191" t="s">
        <v>1913</v>
      </c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>
        <f t="shared" si="25"/>
        <v>0</v>
      </c>
      <c r="N87" s="191"/>
      <c r="O87" s="191"/>
      <c r="P87" s="191"/>
      <c r="Q87" s="191"/>
      <c r="R87" s="191"/>
      <c r="S87" s="191"/>
      <c r="T87" s="191">
        <f t="shared" si="26"/>
        <v>0</v>
      </c>
      <c r="U87" s="191"/>
      <c r="V87" s="191"/>
      <c r="W87" s="191"/>
      <c r="X87" s="191"/>
      <c r="Y87" s="191"/>
      <c r="Z87" s="191"/>
      <c r="AA87" s="191">
        <f t="shared" si="27"/>
        <v>0</v>
      </c>
      <c r="AB87" s="191"/>
      <c r="AC87" s="191"/>
      <c r="AD87" s="191"/>
      <c r="AE87" s="191"/>
      <c r="AF87" s="191"/>
      <c r="AG87" s="191"/>
      <c r="AH87" s="191">
        <f t="shared" si="28"/>
        <v>0</v>
      </c>
      <c r="AI87" s="191"/>
      <c r="AJ87" s="191"/>
      <c r="AK87" s="191"/>
      <c r="AL87" s="191"/>
      <c r="AM87" s="191"/>
      <c r="AN87" s="191"/>
      <c r="AO87" s="191">
        <f t="shared" si="29"/>
        <v>0</v>
      </c>
      <c r="AP87" s="191"/>
      <c r="AQ87" s="191"/>
      <c r="AR87" s="191"/>
      <c r="AS87" s="191"/>
      <c r="AT87" s="191"/>
      <c r="AU87" s="191"/>
      <c r="AV87" s="191">
        <f t="shared" si="30"/>
        <v>0</v>
      </c>
      <c r="AW87" s="191"/>
      <c r="AX87" s="191"/>
      <c r="AY87" s="191"/>
      <c r="AZ87" s="191"/>
      <c r="BA87" s="191"/>
      <c r="BB87" s="191"/>
      <c r="BC87" s="191">
        <f t="shared" si="31"/>
        <v>0</v>
      </c>
      <c r="BD87" s="191"/>
      <c r="BE87" s="191"/>
      <c r="BF87" s="191"/>
      <c r="BG87" s="191"/>
      <c r="BH87" s="191"/>
      <c r="BI87" s="191"/>
      <c r="BJ87" s="191">
        <f t="shared" si="32"/>
        <v>0</v>
      </c>
      <c r="BK87" s="191"/>
      <c r="BL87" s="191"/>
      <c r="BM87" s="191"/>
      <c r="BN87" s="191"/>
      <c r="BO87" s="191"/>
      <c r="BP87" s="191"/>
      <c r="BQ87" s="191">
        <f t="shared" si="33"/>
        <v>0</v>
      </c>
      <c r="BR87" s="191"/>
      <c r="BS87" s="191"/>
      <c r="BT87" s="191"/>
      <c r="BU87" s="191"/>
      <c r="BV87" s="190">
        <f t="shared" si="24"/>
        <v>0</v>
      </c>
      <c r="BW87" s="190">
        <f t="shared" ref="BW87:BW101" si="34">L87+S87+Z87+AG87+AN87+AU87+BB87+BI87+BP87</f>
        <v>0</v>
      </c>
      <c r="BX87" s="190">
        <f t="shared" ref="BX87:BX101" si="35">M87+T87+AA87+AH87+AO87+AV87+BC87+BJ87+BQ87</f>
        <v>0</v>
      </c>
      <c r="BY87" s="9"/>
    </row>
    <row r="88" spans="1:77" ht="18" customHeight="1">
      <c r="A88" s="213">
        <v>17</v>
      </c>
      <c r="B88" s="191" t="s">
        <v>1914</v>
      </c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>
        <f t="shared" si="25"/>
        <v>0</v>
      </c>
      <c r="N88" s="191"/>
      <c r="O88" s="191"/>
      <c r="P88" s="191"/>
      <c r="Q88" s="191"/>
      <c r="R88" s="191"/>
      <c r="S88" s="191"/>
      <c r="T88" s="191">
        <f t="shared" si="26"/>
        <v>0</v>
      </c>
      <c r="U88" s="191"/>
      <c r="V88" s="191"/>
      <c r="W88" s="191"/>
      <c r="X88" s="191"/>
      <c r="Y88" s="191"/>
      <c r="Z88" s="191"/>
      <c r="AA88" s="191">
        <f t="shared" si="27"/>
        <v>0</v>
      </c>
      <c r="AB88" s="191"/>
      <c r="AC88" s="191"/>
      <c r="AD88" s="191"/>
      <c r="AE88" s="191"/>
      <c r="AF88" s="191"/>
      <c r="AG88" s="191"/>
      <c r="AH88" s="191">
        <f t="shared" si="28"/>
        <v>0</v>
      </c>
      <c r="AI88" s="191"/>
      <c r="AJ88" s="191"/>
      <c r="AK88" s="191"/>
      <c r="AL88" s="191"/>
      <c r="AM88" s="191"/>
      <c r="AN88" s="191"/>
      <c r="AO88" s="191">
        <f t="shared" si="29"/>
        <v>0</v>
      </c>
      <c r="AP88" s="191"/>
      <c r="AQ88" s="191"/>
      <c r="AR88" s="191"/>
      <c r="AS88" s="191"/>
      <c r="AT88" s="191"/>
      <c r="AU88" s="191"/>
      <c r="AV88" s="191">
        <f t="shared" si="30"/>
        <v>0</v>
      </c>
      <c r="AW88" s="191"/>
      <c r="AX88" s="191"/>
      <c r="AY88" s="191"/>
      <c r="AZ88" s="191"/>
      <c r="BA88" s="191"/>
      <c r="BB88" s="191"/>
      <c r="BC88" s="191">
        <f t="shared" si="31"/>
        <v>0</v>
      </c>
      <c r="BD88" s="191"/>
      <c r="BE88" s="191"/>
      <c r="BF88" s="191"/>
      <c r="BG88" s="191"/>
      <c r="BH88" s="191"/>
      <c r="BI88" s="191"/>
      <c r="BJ88" s="191">
        <f t="shared" si="32"/>
        <v>0</v>
      </c>
      <c r="BK88" s="191"/>
      <c r="BL88" s="191"/>
      <c r="BM88" s="191"/>
      <c r="BN88" s="191"/>
      <c r="BO88" s="191"/>
      <c r="BP88" s="191"/>
      <c r="BQ88" s="191">
        <f t="shared" si="33"/>
        <v>0</v>
      </c>
      <c r="BR88" s="191"/>
      <c r="BS88" s="191"/>
      <c r="BT88" s="191"/>
      <c r="BU88" s="191"/>
      <c r="BV88" s="190">
        <f t="shared" si="24"/>
        <v>0</v>
      </c>
      <c r="BW88" s="190">
        <f t="shared" si="34"/>
        <v>0</v>
      </c>
      <c r="BX88" s="190">
        <f t="shared" si="35"/>
        <v>0</v>
      </c>
      <c r="BY88" s="9"/>
    </row>
    <row r="89" spans="1:77" ht="18" customHeight="1">
      <c r="A89" s="213">
        <v>18</v>
      </c>
      <c r="B89" s="191" t="s">
        <v>1915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>
        <f t="shared" si="25"/>
        <v>0</v>
      </c>
      <c r="N89" s="191"/>
      <c r="O89" s="191"/>
      <c r="P89" s="191"/>
      <c r="Q89" s="191"/>
      <c r="R89" s="191"/>
      <c r="S89" s="191"/>
      <c r="T89" s="191">
        <f t="shared" si="26"/>
        <v>0</v>
      </c>
      <c r="U89" s="191"/>
      <c r="V89" s="191"/>
      <c r="W89" s="191"/>
      <c r="X89" s="191"/>
      <c r="Y89" s="191"/>
      <c r="Z89" s="191"/>
      <c r="AA89" s="191">
        <f t="shared" si="27"/>
        <v>0</v>
      </c>
      <c r="AB89" s="191"/>
      <c r="AC89" s="191"/>
      <c r="AD89" s="191"/>
      <c r="AE89" s="191"/>
      <c r="AF89" s="191"/>
      <c r="AG89" s="191"/>
      <c r="AH89" s="191">
        <f t="shared" si="28"/>
        <v>0</v>
      </c>
      <c r="AI89" s="191"/>
      <c r="AJ89" s="191"/>
      <c r="AK89" s="191"/>
      <c r="AL89" s="191"/>
      <c r="AM89" s="191"/>
      <c r="AN89" s="191"/>
      <c r="AO89" s="191">
        <f t="shared" si="29"/>
        <v>0</v>
      </c>
      <c r="AP89" s="191"/>
      <c r="AQ89" s="191"/>
      <c r="AR89" s="191"/>
      <c r="AS89" s="191"/>
      <c r="AT89" s="191"/>
      <c r="AU89" s="191"/>
      <c r="AV89" s="191">
        <f t="shared" si="30"/>
        <v>0</v>
      </c>
      <c r="AW89" s="191"/>
      <c r="AX89" s="191"/>
      <c r="AY89" s="191"/>
      <c r="AZ89" s="191"/>
      <c r="BA89" s="191"/>
      <c r="BB89" s="191"/>
      <c r="BC89" s="191">
        <f t="shared" si="31"/>
        <v>0</v>
      </c>
      <c r="BD89" s="191"/>
      <c r="BE89" s="191"/>
      <c r="BF89" s="191"/>
      <c r="BG89" s="191"/>
      <c r="BH89" s="191"/>
      <c r="BI89" s="191"/>
      <c r="BJ89" s="191">
        <f t="shared" si="32"/>
        <v>0</v>
      </c>
      <c r="BK89" s="191"/>
      <c r="BL89" s="191"/>
      <c r="BM89" s="191"/>
      <c r="BN89" s="191"/>
      <c r="BO89" s="191"/>
      <c r="BP89" s="191"/>
      <c r="BQ89" s="191">
        <f t="shared" si="33"/>
        <v>0</v>
      </c>
      <c r="BR89" s="191"/>
      <c r="BS89" s="191"/>
      <c r="BT89" s="191"/>
      <c r="BU89" s="191"/>
      <c r="BV89" s="190">
        <f t="shared" si="24"/>
        <v>0</v>
      </c>
      <c r="BW89" s="190">
        <f t="shared" si="34"/>
        <v>0</v>
      </c>
      <c r="BX89" s="190">
        <f t="shared" si="35"/>
        <v>0</v>
      </c>
      <c r="BY89" s="9"/>
    </row>
    <row r="90" spans="1:77" ht="18" customHeight="1">
      <c r="A90" s="213">
        <v>19</v>
      </c>
      <c r="B90" s="191" t="s">
        <v>1916</v>
      </c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>
        <f t="shared" si="25"/>
        <v>0</v>
      </c>
      <c r="N90" s="191"/>
      <c r="O90" s="191"/>
      <c r="P90" s="191"/>
      <c r="Q90" s="191"/>
      <c r="R90" s="191"/>
      <c r="S90" s="191"/>
      <c r="T90" s="191">
        <f t="shared" si="26"/>
        <v>0</v>
      </c>
      <c r="U90" s="191"/>
      <c r="V90" s="191"/>
      <c r="W90" s="191"/>
      <c r="X90" s="191"/>
      <c r="Y90" s="191"/>
      <c r="Z90" s="191"/>
      <c r="AA90" s="191">
        <f t="shared" si="27"/>
        <v>0</v>
      </c>
      <c r="AB90" s="191"/>
      <c r="AC90" s="191"/>
      <c r="AD90" s="191"/>
      <c r="AE90" s="191"/>
      <c r="AF90" s="191"/>
      <c r="AG90" s="191"/>
      <c r="AH90" s="191">
        <f t="shared" si="28"/>
        <v>0</v>
      </c>
      <c r="AI90" s="191"/>
      <c r="AJ90" s="191"/>
      <c r="AK90" s="191"/>
      <c r="AL90" s="191"/>
      <c r="AM90" s="191"/>
      <c r="AN90" s="191"/>
      <c r="AO90" s="191">
        <f t="shared" si="29"/>
        <v>0</v>
      </c>
      <c r="AP90" s="191"/>
      <c r="AQ90" s="191"/>
      <c r="AR90" s="191"/>
      <c r="AS90" s="191"/>
      <c r="AT90" s="191"/>
      <c r="AU90" s="191"/>
      <c r="AV90" s="191">
        <f t="shared" si="30"/>
        <v>0</v>
      </c>
      <c r="AW90" s="191"/>
      <c r="AX90" s="191"/>
      <c r="AY90" s="191"/>
      <c r="AZ90" s="191"/>
      <c r="BA90" s="191"/>
      <c r="BB90" s="191"/>
      <c r="BC90" s="191">
        <f t="shared" si="31"/>
        <v>0</v>
      </c>
      <c r="BD90" s="191"/>
      <c r="BE90" s="191"/>
      <c r="BF90" s="191"/>
      <c r="BG90" s="191"/>
      <c r="BH90" s="191"/>
      <c r="BI90" s="191"/>
      <c r="BJ90" s="191">
        <f t="shared" si="32"/>
        <v>0</v>
      </c>
      <c r="BK90" s="191"/>
      <c r="BL90" s="191"/>
      <c r="BM90" s="191"/>
      <c r="BN90" s="191"/>
      <c r="BO90" s="191"/>
      <c r="BP90" s="191"/>
      <c r="BQ90" s="191">
        <f t="shared" si="33"/>
        <v>0</v>
      </c>
      <c r="BR90" s="191"/>
      <c r="BS90" s="191"/>
      <c r="BT90" s="191"/>
      <c r="BU90" s="191"/>
      <c r="BV90" s="190">
        <f t="shared" si="24"/>
        <v>0</v>
      </c>
      <c r="BW90" s="190">
        <f t="shared" si="34"/>
        <v>0</v>
      </c>
      <c r="BX90" s="190">
        <f t="shared" si="35"/>
        <v>0</v>
      </c>
      <c r="BY90" s="9"/>
    </row>
    <row r="91" spans="1:77" ht="18" customHeight="1">
      <c r="A91" s="213">
        <v>20</v>
      </c>
      <c r="B91" s="191" t="s">
        <v>1917</v>
      </c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>
        <f t="shared" si="25"/>
        <v>0</v>
      </c>
      <c r="N91" s="191"/>
      <c r="O91" s="191"/>
      <c r="P91" s="191"/>
      <c r="Q91" s="191"/>
      <c r="R91" s="191"/>
      <c r="S91" s="191"/>
      <c r="T91" s="191">
        <f t="shared" si="26"/>
        <v>0</v>
      </c>
      <c r="U91" s="191"/>
      <c r="V91" s="191"/>
      <c r="W91" s="191"/>
      <c r="X91" s="191"/>
      <c r="Y91" s="191"/>
      <c r="Z91" s="191"/>
      <c r="AA91" s="191">
        <f t="shared" si="27"/>
        <v>0</v>
      </c>
      <c r="AB91" s="191"/>
      <c r="AC91" s="191"/>
      <c r="AD91" s="191"/>
      <c r="AE91" s="191"/>
      <c r="AF91" s="191"/>
      <c r="AG91" s="191"/>
      <c r="AH91" s="191">
        <f t="shared" si="28"/>
        <v>0</v>
      </c>
      <c r="AI91" s="191"/>
      <c r="AJ91" s="191"/>
      <c r="AK91" s="191"/>
      <c r="AL91" s="191"/>
      <c r="AM91" s="191"/>
      <c r="AN91" s="191"/>
      <c r="AO91" s="191">
        <f t="shared" si="29"/>
        <v>0</v>
      </c>
      <c r="AP91" s="191"/>
      <c r="AQ91" s="191"/>
      <c r="AR91" s="191"/>
      <c r="AS91" s="191"/>
      <c r="AT91" s="191"/>
      <c r="AU91" s="191"/>
      <c r="AV91" s="191">
        <f t="shared" si="30"/>
        <v>0</v>
      </c>
      <c r="AW91" s="191"/>
      <c r="AX91" s="191"/>
      <c r="AY91" s="191"/>
      <c r="AZ91" s="191"/>
      <c r="BA91" s="191"/>
      <c r="BB91" s="191"/>
      <c r="BC91" s="191">
        <f t="shared" si="31"/>
        <v>0</v>
      </c>
      <c r="BD91" s="191"/>
      <c r="BE91" s="191"/>
      <c r="BF91" s="191"/>
      <c r="BG91" s="191"/>
      <c r="BH91" s="191"/>
      <c r="BI91" s="191"/>
      <c r="BJ91" s="191">
        <f t="shared" si="32"/>
        <v>0</v>
      </c>
      <c r="BK91" s="191"/>
      <c r="BL91" s="191"/>
      <c r="BM91" s="191"/>
      <c r="BN91" s="191"/>
      <c r="BO91" s="191"/>
      <c r="BP91" s="191"/>
      <c r="BQ91" s="191">
        <f t="shared" si="33"/>
        <v>0</v>
      </c>
      <c r="BR91" s="191"/>
      <c r="BS91" s="191"/>
      <c r="BT91" s="191"/>
      <c r="BU91" s="191"/>
      <c r="BV91" s="190">
        <f t="shared" si="24"/>
        <v>0</v>
      </c>
      <c r="BW91" s="190">
        <f t="shared" si="34"/>
        <v>0</v>
      </c>
      <c r="BX91" s="190">
        <f t="shared" si="35"/>
        <v>0</v>
      </c>
      <c r="BY91" s="9"/>
    </row>
    <row r="92" spans="1:77" ht="18" customHeight="1">
      <c r="A92" s="213">
        <v>21</v>
      </c>
      <c r="B92" s="191" t="s">
        <v>1918</v>
      </c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>
        <f t="shared" si="25"/>
        <v>0</v>
      </c>
      <c r="N92" s="191"/>
      <c r="O92" s="191"/>
      <c r="P92" s="191"/>
      <c r="Q92" s="191"/>
      <c r="R92" s="191"/>
      <c r="S92" s="191"/>
      <c r="T92" s="191">
        <f t="shared" si="26"/>
        <v>0</v>
      </c>
      <c r="U92" s="191"/>
      <c r="V92" s="191"/>
      <c r="W92" s="191"/>
      <c r="X92" s="191"/>
      <c r="Y92" s="191"/>
      <c r="Z92" s="191"/>
      <c r="AA92" s="191">
        <f t="shared" si="27"/>
        <v>0</v>
      </c>
      <c r="AB92" s="191"/>
      <c r="AC92" s="191"/>
      <c r="AD92" s="191"/>
      <c r="AE92" s="191"/>
      <c r="AF92" s="191"/>
      <c r="AG92" s="191"/>
      <c r="AH92" s="191">
        <f t="shared" si="28"/>
        <v>0</v>
      </c>
      <c r="AI92" s="191"/>
      <c r="AJ92" s="191"/>
      <c r="AK92" s="191"/>
      <c r="AL92" s="191"/>
      <c r="AM92" s="191"/>
      <c r="AN92" s="191"/>
      <c r="AO92" s="191">
        <f t="shared" si="29"/>
        <v>0</v>
      </c>
      <c r="AP92" s="191"/>
      <c r="AQ92" s="191"/>
      <c r="AR92" s="191"/>
      <c r="AS92" s="191"/>
      <c r="AT92" s="191"/>
      <c r="AU92" s="191"/>
      <c r="AV92" s="191">
        <f t="shared" si="30"/>
        <v>0</v>
      </c>
      <c r="AW92" s="191"/>
      <c r="AX92" s="191"/>
      <c r="AY92" s="191"/>
      <c r="AZ92" s="191"/>
      <c r="BA92" s="191"/>
      <c r="BB92" s="191"/>
      <c r="BC92" s="191">
        <f t="shared" si="31"/>
        <v>0</v>
      </c>
      <c r="BD92" s="191"/>
      <c r="BE92" s="191"/>
      <c r="BF92" s="191"/>
      <c r="BG92" s="191"/>
      <c r="BH92" s="191"/>
      <c r="BI92" s="191"/>
      <c r="BJ92" s="191">
        <f t="shared" si="32"/>
        <v>0</v>
      </c>
      <c r="BK92" s="191"/>
      <c r="BL92" s="191"/>
      <c r="BM92" s="191"/>
      <c r="BN92" s="191"/>
      <c r="BO92" s="191"/>
      <c r="BP92" s="191"/>
      <c r="BQ92" s="191">
        <f t="shared" si="33"/>
        <v>0</v>
      </c>
      <c r="BR92" s="191"/>
      <c r="BS92" s="191"/>
      <c r="BT92" s="191"/>
      <c r="BU92" s="191"/>
      <c r="BV92" s="190">
        <f t="shared" si="24"/>
        <v>0</v>
      </c>
      <c r="BW92" s="190">
        <f t="shared" si="34"/>
        <v>0</v>
      </c>
      <c r="BX92" s="190">
        <f t="shared" si="35"/>
        <v>0</v>
      </c>
      <c r="BY92" s="9"/>
    </row>
    <row r="93" spans="1:77" ht="18" customHeight="1">
      <c r="A93" s="213">
        <v>22</v>
      </c>
      <c r="B93" s="191" t="s">
        <v>1919</v>
      </c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>
        <f t="shared" si="25"/>
        <v>0</v>
      </c>
      <c r="N93" s="191"/>
      <c r="O93" s="191"/>
      <c r="P93" s="191"/>
      <c r="Q93" s="191"/>
      <c r="R93" s="191"/>
      <c r="S93" s="191"/>
      <c r="T93" s="191">
        <f t="shared" si="26"/>
        <v>0</v>
      </c>
      <c r="U93" s="191"/>
      <c r="V93" s="191"/>
      <c r="W93" s="191"/>
      <c r="X93" s="191"/>
      <c r="Y93" s="191"/>
      <c r="Z93" s="191"/>
      <c r="AA93" s="191">
        <f t="shared" si="27"/>
        <v>0</v>
      </c>
      <c r="AB93" s="191"/>
      <c r="AC93" s="191"/>
      <c r="AD93" s="191"/>
      <c r="AE93" s="191"/>
      <c r="AF93" s="191"/>
      <c r="AG93" s="191"/>
      <c r="AH93" s="191">
        <f t="shared" si="28"/>
        <v>0</v>
      </c>
      <c r="AI93" s="191"/>
      <c r="AJ93" s="191"/>
      <c r="AK93" s="191"/>
      <c r="AL93" s="191"/>
      <c r="AM93" s="191"/>
      <c r="AN93" s="191"/>
      <c r="AO93" s="191">
        <f t="shared" si="29"/>
        <v>0</v>
      </c>
      <c r="AP93" s="191"/>
      <c r="AQ93" s="191"/>
      <c r="AR93" s="191"/>
      <c r="AS93" s="191"/>
      <c r="AT93" s="191"/>
      <c r="AU93" s="191"/>
      <c r="AV93" s="191">
        <f t="shared" si="30"/>
        <v>0</v>
      </c>
      <c r="AW93" s="191"/>
      <c r="AX93" s="191"/>
      <c r="AY93" s="191"/>
      <c r="AZ93" s="191"/>
      <c r="BA93" s="191"/>
      <c r="BB93" s="191"/>
      <c r="BC93" s="191">
        <f t="shared" si="31"/>
        <v>0</v>
      </c>
      <c r="BD93" s="191"/>
      <c r="BE93" s="191"/>
      <c r="BF93" s="191"/>
      <c r="BG93" s="191"/>
      <c r="BH93" s="191"/>
      <c r="BI93" s="191"/>
      <c r="BJ93" s="191">
        <f t="shared" si="32"/>
        <v>0</v>
      </c>
      <c r="BK93" s="191"/>
      <c r="BL93" s="191"/>
      <c r="BM93" s="191"/>
      <c r="BN93" s="191"/>
      <c r="BO93" s="191"/>
      <c r="BP93" s="191"/>
      <c r="BQ93" s="191">
        <f t="shared" si="33"/>
        <v>0</v>
      </c>
      <c r="BR93" s="191"/>
      <c r="BS93" s="191"/>
      <c r="BT93" s="191"/>
      <c r="BU93" s="191"/>
      <c r="BV93" s="190">
        <f t="shared" si="24"/>
        <v>0</v>
      </c>
      <c r="BW93" s="190">
        <f t="shared" si="34"/>
        <v>0</v>
      </c>
      <c r="BX93" s="190">
        <f t="shared" si="35"/>
        <v>0</v>
      </c>
      <c r="BY93" s="9"/>
    </row>
    <row r="94" spans="1:77" ht="18" customHeight="1">
      <c r="A94" s="213">
        <v>23</v>
      </c>
      <c r="B94" s="191" t="s">
        <v>1920</v>
      </c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>
        <f t="shared" si="25"/>
        <v>0</v>
      </c>
      <c r="N94" s="191"/>
      <c r="O94" s="191"/>
      <c r="P94" s="191"/>
      <c r="Q94" s="191"/>
      <c r="R94" s="191"/>
      <c r="S94" s="191"/>
      <c r="T94" s="191">
        <f t="shared" si="26"/>
        <v>0</v>
      </c>
      <c r="U94" s="191"/>
      <c r="V94" s="191"/>
      <c r="W94" s="191"/>
      <c r="X94" s="191"/>
      <c r="Y94" s="191"/>
      <c r="Z94" s="191"/>
      <c r="AA94" s="191">
        <f t="shared" si="27"/>
        <v>0</v>
      </c>
      <c r="AB94" s="191"/>
      <c r="AC94" s="191"/>
      <c r="AD94" s="191"/>
      <c r="AE94" s="191"/>
      <c r="AF94" s="191"/>
      <c r="AG94" s="191"/>
      <c r="AH94" s="191">
        <f t="shared" si="28"/>
        <v>0</v>
      </c>
      <c r="AI94" s="191"/>
      <c r="AJ94" s="191"/>
      <c r="AK94" s="191"/>
      <c r="AL94" s="191"/>
      <c r="AM94" s="191"/>
      <c r="AN94" s="191"/>
      <c r="AO94" s="191">
        <f t="shared" si="29"/>
        <v>0</v>
      </c>
      <c r="AP94" s="191"/>
      <c r="AQ94" s="191"/>
      <c r="AR94" s="191"/>
      <c r="AS94" s="191"/>
      <c r="AT94" s="191"/>
      <c r="AU94" s="191"/>
      <c r="AV94" s="191">
        <f t="shared" si="30"/>
        <v>0</v>
      </c>
      <c r="AW94" s="191"/>
      <c r="AX94" s="191"/>
      <c r="AY94" s="191"/>
      <c r="AZ94" s="191"/>
      <c r="BA94" s="191"/>
      <c r="BB94" s="191"/>
      <c r="BC94" s="191">
        <f t="shared" si="31"/>
        <v>0</v>
      </c>
      <c r="BD94" s="191"/>
      <c r="BE94" s="191"/>
      <c r="BF94" s="191"/>
      <c r="BG94" s="191">
        <v>1</v>
      </c>
      <c r="BH94" s="191">
        <v>150000</v>
      </c>
      <c r="BI94" s="191"/>
      <c r="BJ94" s="191">
        <f t="shared" si="32"/>
        <v>150000</v>
      </c>
      <c r="BK94" s="191"/>
      <c r="BL94" s="191"/>
      <c r="BM94" s="191"/>
      <c r="BN94" s="191"/>
      <c r="BO94" s="191"/>
      <c r="BP94" s="191"/>
      <c r="BQ94" s="191">
        <f t="shared" si="33"/>
        <v>0</v>
      </c>
      <c r="BR94" s="191"/>
      <c r="BS94" s="191"/>
      <c r="BT94" s="191"/>
      <c r="BU94" s="191"/>
      <c r="BV94" s="190">
        <f t="shared" si="24"/>
        <v>150000</v>
      </c>
      <c r="BW94" s="190">
        <f t="shared" si="34"/>
        <v>0</v>
      </c>
      <c r="BX94" s="190">
        <f t="shared" si="35"/>
        <v>150000</v>
      </c>
      <c r="BY94" s="9"/>
    </row>
    <row r="95" spans="1:77" ht="18" customHeight="1">
      <c r="A95" s="213">
        <v>24</v>
      </c>
      <c r="B95" s="191" t="s">
        <v>1921</v>
      </c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>
        <f t="shared" si="25"/>
        <v>0</v>
      </c>
      <c r="N95" s="191"/>
      <c r="O95" s="191"/>
      <c r="P95" s="191"/>
      <c r="Q95" s="191"/>
      <c r="R95" s="191"/>
      <c r="S95" s="191"/>
      <c r="T95" s="191">
        <f t="shared" si="26"/>
        <v>0</v>
      </c>
      <c r="U95" s="191"/>
      <c r="V95" s="191"/>
      <c r="W95" s="191"/>
      <c r="X95" s="191"/>
      <c r="Y95" s="191"/>
      <c r="Z95" s="191"/>
      <c r="AA95" s="191">
        <f t="shared" si="27"/>
        <v>0</v>
      </c>
      <c r="AB95" s="191"/>
      <c r="AC95" s="191"/>
      <c r="AD95" s="191"/>
      <c r="AE95" s="191"/>
      <c r="AF95" s="191"/>
      <c r="AG95" s="191"/>
      <c r="AH95" s="191">
        <f t="shared" si="28"/>
        <v>0</v>
      </c>
      <c r="AI95" s="191"/>
      <c r="AJ95" s="191"/>
      <c r="AK95" s="191"/>
      <c r="AL95" s="191"/>
      <c r="AM95" s="191"/>
      <c r="AN95" s="191"/>
      <c r="AO95" s="191">
        <f t="shared" si="29"/>
        <v>0</v>
      </c>
      <c r="AP95" s="191"/>
      <c r="AQ95" s="191"/>
      <c r="AR95" s="191"/>
      <c r="AS95" s="191"/>
      <c r="AT95" s="191"/>
      <c r="AU95" s="191"/>
      <c r="AV95" s="191">
        <f t="shared" si="30"/>
        <v>0</v>
      </c>
      <c r="AW95" s="191"/>
      <c r="AX95" s="191"/>
      <c r="AY95" s="191"/>
      <c r="AZ95" s="191"/>
      <c r="BA95" s="191"/>
      <c r="BB95" s="191"/>
      <c r="BC95" s="191">
        <f t="shared" si="31"/>
        <v>0</v>
      </c>
      <c r="BD95" s="191"/>
      <c r="BE95" s="191"/>
      <c r="BF95" s="191"/>
      <c r="BG95" s="191"/>
      <c r="BH95" s="191"/>
      <c r="BI95" s="191"/>
      <c r="BJ95" s="191">
        <f t="shared" si="32"/>
        <v>0</v>
      </c>
      <c r="BK95" s="191"/>
      <c r="BL95" s="191"/>
      <c r="BM95" s="191"/>
      <c r="BN95" s="191"/>
      <c r="BO95" s="191"/>
      <c r="BP95" s="191"/>
      <c r="BQ95" s="191">
        <f t="shared" si="33"/>
        <v>0</v>
      </c>
      <c r="BR95" s="191"/>
      <c r="BS95" s="191"/>
      <c r="BT95" s="191"/>
      <c r="BU95" s="191"/>
      <c r="BV95" s="190">
        <f t="shared" si="24"/>
        <v>0</v>
      </c>
      <c r="BW95" s="190">
        <f t="shared" si="34"/>
        <v>0</v>
      </c>
      <c r="BX95" s="190">
        <f t="shared" si="35"/>
        <v>0</v>
      </c>
      <c r="BY95" s="9"/>
    </row>
    <row r="96" spans="1:77" ht="18" customHeight="1">
      <c r="A96" s="213">
        <v>25</v>
      </c>
      <c r="B96" s="191" t="s">
        <v>1922</v>
      </c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>
        <f t="shared" si="25"/>
        <v>0</v>
      </c>
      <c r="N96" s="191"/>
      <c r="O96" s="191"/>
      <c r="P96" s="191"/>
      <c r="Q96" s="191"/>
      <c r="R96" s="191"/>
      <c r="S96" s="191"/>
      <c r="T96" s="191">
        <f t="shared" si="26"/>
        <v>0</v>
      </c>
      <c r="U96" s="191"/>
      <c r="V96" s="191"/>
      <c r="W96" s="191"/>
      <c r="X96" s="191"/>
      <c r="Y96" s="191"/>
      <c r="Z96" s="191"/>
      <c r="AA96" s="191">
        <f t="shared" si="27"/>
        <v>0</v>
      </c>
      <c r="AB96" s="191"/>
      <c r="AC96" s="191"/>
      <c r="AD96" s="191"/>
      <c r="AE96" s="191"/>
      <c r="AF96" s="191"/>
      <c r="AG96" s="191"/>
      <c r="AH96" s="191">
        <f t="shared" si="28"/>
        <v>0</v>
      </c>
      <c r="AI96" s="191"/>
      <c r="AJ96" s="191"/>
      <c r="AK96" s="191"/>
      <c r="AL96" s="191"/>
      <c r="AM96" s="191"/>
      <c r="AN96" s="191"/>
      <c r="AO96" s="191">
        <f t="shared" si="29"/>
        <v>0</v>
      </c>
      <c r="AP96" s="191"/>
      <c r="AQ96" s="191"/>
      <c r="AR96" s="191"/>
      <c r="AS96" s="191"/>
      <c r="AT96" s="191"/>
      <c r="AU96" s="191"/>
      <c r="AV96" s="191">
        <f t="shared" si="30"/>
        <v>0</v>
      </c>
      <c r="AW96" s="191"/>
      <c r="AX96" s="191"/>
      <c r="AY96" s="191"/>
      <c r="AZ96" s="191"/>
      <c r="BA96" s="191"/>
      <c r="BB96" s="191"/>
      <c r="BC96" s="191">
        <f t="shared" si="31"/>
        <v>0</v>
      </c>
      <c r="BD96" s="191"/>
      <c r="BE96" s="191"/>
      <c r="BF96" s="191"/>
      <c r="BG96" s="191"/>
      <c r="BH96" s="191"/>
      <c r="BI96" s="191"/>
      <c r="BJ96" s="191">
        <f t="shared" si="32"/>
        <v>0</v>
      </c>
      <c r="BK96" s="191"/>
      <c r="BL96" s="191"/>
      <c r="BM96" s="191"/>
      <c r="BN96" s="191"/>
      <c r="BO96" s="191"/>
      <c r="BP96" s="191"/>
      <c r="BQ96" s="191">
        <f t="shared" si="33"/>
        <v>0</v>
      </c>
      <c r="BR96" s="191"/>
      <c r="BS96" s="191"/>
      <c r="BT96" s="191"/>
      <c r="BU96" s="191"/>
      <c r="BV96" s="190">
        <f t="shared" si="24"/>
        <v>0</v>
      </c>
      <c r="BW96" s="190">
        <f t="shared" si="34"/>
        <v>0</v>
      </c>
      <c r="BX96" s="190">
        <f t="shared" si="35"/>
        <v>0</v>
      </c>
      <c r="BY96" s="9"/>
    </row>
    <row r="97" spans="1:77" ht="18" customHeight="1">
      <c r="A97" s="213">
        <v>26</v>
      </c>
      <c r="B97" s="114" t="s">
        <v>1924</v>
      </c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>
        <f t="shared" si="25"/>
        <v>0</v>
      </c>
      <c r="N97" s="191"/>
      <c r="O97" s="191"/>
      <c r="P97" s="191"/>
      <c r="Q97" s="191"/>
      <c r="R97" s="191"/>
      <c r="S97" s="191"/>
      <c r="T97" s="191">
        <f t="shared" si="26"/>
        <v>0</v>
      </c>
      <c r="U97" s="191"/>
      <c r="V97" s="191"/>
      <c r="W97" s="191"/>
      <c r="X97" s="191"/>
      <c r="Y97" s="191"/>
      <c r="Z97" s="191"/>
      <c r="AA97" s="191">
        <f t="shared" si="27"/>
        <v>0</v>
      </c>
      <c r="AB97" s="191"/>
      <c r="AC97" s="191"/>
      <c r="AD97" s="191"/>
      <c r="AE97" s="191"/>
      <c r="AF97" s="191"/>
      <c r="AG97" s="191"/>
      <c r="AH97" s="191">
        <f t="shared" si="28"/>
        <v>0</v>
      </c>
      <c r="AI97" s="191"/>
      <c r="AJ97" s="191"/>
      <c r="AK97" s="191"/>
      <c r="AL97" s="191"/>
      <c r="AM97" s="191"/>
      <c r="AN97" s="191"/>
      <c r="AO97" s="191">
        <f t="shared" si="29"/>
        <v>0</v>
      </c>
      <c r="AP97" s="191"/>
      <c r="AQ97" s="191"/>
      <c r="AR97" s="191"/>
      <c r="AS97" s="191"/>
      <c r="AT97" s="191"/>
      <c r="AU97" s="191"/>
      <c r="AV97" s="191">
        <f t="shared" si="30"/>
        <v>0</v>
      </c>
      <c r="AW97" s="191"/>
      <c r="AX97" s="191"/>
      <c r="AY97" s="191"/>
      <c r="AZ97" s="191"/>
      <c r="BA97" s="191"/>
      <c r="BB97" s="191"/>
      <c r="BC97" s="191">
        <f t="shared" si="31"/>
        <v>0</v>
      </c>
      <c r="BD97" s="191"/>
      <c r="BE97" s="191"/>
      <c r="BF97" s="191"/>
      <c r="BG97" s="191"/>
      <c r="BH97" s="191"/>
      <c r="BI97" s="191"/>
      <c r="BJ97" s="191">
        <f t="shared" si="32"/>
        <v>0</v>
      </c>
      <c r="BK97" s="191"/>
      <c r="BL97" s="191"/>
      <c r="BM97" s="191"/>
      <c r="BN97" s="191"/>
      <c r="BO97" s="191"/>
      <c r="BP97" s="191"/>
      <c r="BQ97" s="191">
        <f t="shared" si="33"/>
        <v>0</v>
      </c>
      <c r="BR97" s="191"/>
      <c r="BS97" s="191"/>
      <c r="BT97" s="191"/>
      <c r="BU97" s="191"/>
      <c r="BV97" s="190">
        <f t="shared" si="24"/>
        <v>0</v>
      </c>
      <c r="BW97" s="190">
        <f t="shared" si="34"/>
        <v>0</v>
      </c>
      <c r="BX97" s="190">
        <f t="shared" si="35"/>
        <v>0</v>
      </c>
      <c r="BY97" s="9"/>
    </row>
    <row r="98" spans="1:77" ht="18" customHeight="1">
      <c r="A98" s="213">
        <v>27</v>
      </c>
      <c r="B98" s="114" t="s">
        <v>1925</v>
      </c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>
        <f t="shared" si="25"/>
        <v>0</v>
      </c>
      <c r="N98" s="191"/>
      <c r="O98" s="191"/>
      <c r="P98" s="191"/>
      <c r="Q98" s="191"/>
      <c r="R98" s="191"/>
      <c r="S98" s="191"/>
      <c r="T98" s="191">
        <f t="shared" si="26"/>
        <v>0</v>
      </c>
      <c r="U98" s="191"/>
      <c r="V98" s="191"/>
      <c r="W98" s="191"/>
      <c r="X98" s="191"/>
      <c r="Y98" s="191"/>
      <c r="Z98" s="191"/>
      <c r="AA98" s="191">
        <f t="shared" si="27"/>
        <v>0</v>
      </c>
      <c r="AB98" s="191"/>
      <c r="AC98" s="191"/>
      <c r="AD98" s="191"/>
      <c r="AE98" s="191"/>
      <c r="AF98" s="191"/>
      <c r="AG98" s="191"/>
      <c r="AH98" s="191">
        <f t="shared" si="28"/>
        <v>0</v>
      </c>
      <c r="AI98" s="191"/>
      <c r="AJ98" s="191"/>
      <c r="AK98" s="191"/>
      <c r="AL98" s="191"/>
      <c r="AM98" s="191"/>
      <c r="AN98" s="191"/>
      <c r="AO98" s="191">
        <f t="shared" si="29"/>
        <v>0</v>
      </c>
      <c r="AP98" s="191"/>
      <c r="AQ98" s="191"/>
      <c r="AR98" s="191"/>
      <c r="AS98" s="191"/>
      <c r="AT98" s="191"/>
      <c r="AU98" s="191"/>
      <c r="AV98" s="191">
        <f t="shared" si="30"/>
        <v>0</v>
      </c>
      <c r="AW98" s="191"/>
      <c r="AX98" s="191"/>
      <c r="AY98" s="191"/>
      <c r="AZ98" s="191"/>
      <c r="BA98" s="191"/>
      <c r="BB98" s="191"/>
      <c r="BC98" s="191">
        <f t="shared" si="31"/>
        <v>0</v>
      </c>
      <c r="BD98" s="191"/>
      <c r="BE98" s="191"/>
      <c r="BF98" s="191"/>
      <c r="BG98" s="191"/>
      <c r="BH98" s="191"/>
      <c r="BI98" s="191"/>
      <c r="BJ98" s="191">
        <f t="shared" si="32"/>
        <v>0</v>
      </c>
      <c r="BK98" s="191"/>
      <c r="BL98" s="191"/>
      <c r="BM98" s="191"/>
      <c r="BN98" s="191"/>
      <c r="BO98" s="191"/>
      <c r="BP98" s="191"/>
      <c r="BQ98" s="191">
        <f t="shared" si="33"/>
        <v>0</v>
      </c>
      <c r="BR98" s="191"/>
      <c r="BS98" s="191"/>
      <c r="BT98" s="191"/>
      <c r="BU98" s="191"/>
      <c r="BV98" s="190">
        <f t="shared" si="24"/>
        <v>0</v>
      </c>
      <c r="BW98" s="190">
        <f t="shared" si="34"/>
        <v>0</v>
      </c>
      <c r="BX98" s="190">
        <f t="shared" si="35"/>
        <v>0</v>
      </c>
      <c r="BY98" s="9"/>
    </row>
    <row r="99" spans="1:77" ht="18" customHeight="1">
      <c r="A99" s="213">
        <v>28</v>
      </c>
      <c r="B99" s="114" t="s">
        <v>1951</v>
      </c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>
        <f t="shared" si="25"/>
        <v>0</v>
      </c>
      <c r="N99" s="191"/>
      <c r="O99" s="191"/>
      <c r="P99" s="191"/>
      <c r="Q99" s="191"/>
      <c r="R99" s="191">
        <v>6000</v>
      </c>
      <c r="S99" s="191"/>
      <c r="T99" s="191">
        <f t="shared" si="26"/>
        <v>6000</v>
      </c>
      <c r="U99" s="191"/>
      <c r="V99" s="191"/>
      <c r="W99" s="191"/>
      <c r="X99" s="191"/>
      <c r="Y99" s="191">
        <v>5000</v>
      </c>
      <c r="Z99" s="191"/>
      <c r="AA99" s="191">
        <f t="shared" si="27"/>
        <v>5000</v>
      </c>
      <c r="AB99" s="191"/>
      <c r="AC99" s="191"/>
      <c r="AD99" s="191"/>
      <c r="AE99" s="191"/>
      <c r="AF99" s="191"/>
      <c r="AG99" s="191"/>
      <c r="AH99" s="191">
        <f t="shared" si="28"/>
        <v>0</v>
      </c>
      <c r="AI99" s="191"/>
      <c r="AJ99" s="191"/>
      <c r="AK99" s="191"/>
      <c r="AL99" s="191"/>
      <c r="AM99" s="191"/>
      <c r="AN99" s="191"/>
      <c r="AO99" s="191">
        <f t="shared" si="29"/>
        <v>0</v>
      </c>
      <c r="AP99" s="191"/>
      <c r="AQ99" s="191"/>
      <c r="AR99" s="191"/>
      <c r="AS99" s="191"/>
      <c r="AT99" s="191"/>
      <c r="AU99" s="191"/>
      <c r="AV99" s="191">
        <f t="shared" si="30"/>
        <v>0</v>
      </c>
      <c r="AW99" s="191"/>
      <c r="AX99" s="191"/>
      <c r="AY99" s="191"/>
      <c r="AZ99" s="191"/>
      <c r="BA99" s="191"/>
      <c r="BB99" s="191"/>
      <c r="BC99" s="191">
        <f t="shared" si="31"/>
        <v>0</v>
      </c>
      <c r="BD99" s="191"/>
      <c r="BE99" s="191"/>
      <c r="BF99" s="191"/>
      <c r="BG99" s="191"/>
      <c r="BH99" s="191"/>
      <c r="BI99" s="191"/>
      <c r="BJ99" s="191">
        <f t="shared" si="32"/>
        <v>0</v>
      </c>
      <c r="BK99" s="191"/>
      <c r="BL99" s="191"/>
      <c r="BM99" s="191"/>
      <c r="BN99" s="191"/>
      <c r="BO99" s="191"/>
      <c r="BP99" s="191"/>
      <c r="BQ99" s="191">
        <f t="shared" si="33"/>
        <v>0</v>
      </c>
      <c r="BR99" s="191"/>
      <c r="BS99" s="191"/>
      <c r="BT99" s="191"/>
      <c r="BU99" s="191"/>
      <c r="BV99" s="190">
        <f t="shared" si="24"/>
        <v>11000</v>
      </c>
      <c r="BW99" s="190">
        <f t="shared" si="34"/>
        <v>0</v>
      </c>
      <c r="BX99" s="190">
        <f t="shared" si="35"/>
        <v>11000</v>
      </c>
      <c r="BY99" s="9"/>
    </row>
    <row r="100" spans="1:77" ht="18" customHeight="1">
      <c r="A100" s="213">
        <v>29</v>
      </c>
      <c r="B100" s="114" t="s">
        <v>1926</v>
      </c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>
        <f t="shared" si="25"/>
        <v>0</v>
      </c>
      <c r="N100" s="191"/>
      <c r="O100" s="191"/>
      <c r="P100" s="191"/>
      <c r="Q100" s="191"/>
      <c r="R100" s="191"/>
      <c r="S100" s="191"/>
      <c r="T100" s="191">
        <f t="shared" si="26"/>
        <v>0</v>
      </c>
      <c r="U100" s="191"/>
      <c r="V100" s="191"/>
      <c r="W100" s="191"/>
      <c r="X100" s="191"/>
      <c r="Y100" s="191"/>
      <c r="Z100" s="191"/>
      <c r="AA100" s="191">
        <f t="shared" si="27"/>
        <v>0</v>
      </c>
      <c r="AB100" s="191"/>
      <c r="AC100" s="191"/>
      <c r="AD100" s="191"/>
      <c r="AE100" s="191"/>
      <c r="AF100" s="191"/>
      <c r="AG100" s="191"/>
      <c r="AH100" s="191">
        <f t="shared" si="28"/>
        <v>0</v>
      </c>
      <c r="AI100" s="191"/>
      <c r="AJ100" s="191"/>
      <c r="AK100" s="191"/>
      <c r="AL100" s="191"/>
      <c r="AM100" s="191"/>
      <c r="AN100" s="191"/>
      <c r="AO100" s="191">
        <f t="shared" si="29"/>
        <v>0</v>
      </c>
      <c r="AP100" s="191"/>
      <c r="AQ100" s="191"/>
      <c r="AR100" s="191"/>
      <c r="AS100" s="191"/>
      <c r="AT100" s="191"/>
      <c r="AU100" s="191"/>
      <c r="AV100" s="191">
        <f t="shared" si="30"/>
        <v>0</v>
      </c>
      <c r="AW100" s="191"/>
      <c r="AX100" s="191"/>
      <c r="AY100" s="191"/>
      <c r="AZ100" s="191"/>
      <c r="BA100" s="191"/>
      <c r="BB100" s="191"/>
      <c r="BC100" s="191">
        <f t="shared" si="31"/>
        <v>0</v>
      </c>
      <c r="BD100" s="191"/>
      <c r="BE100" s="191"/>
      <c r="BF100" s="191"/>
      <c r="BG100" s="191"/>
      <c r="BH100" s="191"/>
      <c r="BI100" s="191"/>
      <c r="BJ100" s="191">
        <f t="shared" si="32"/>
        <v>0</v>
      </c>
      <c r="BK100" s="191"/>
      <c r="BL100" s="191"/>
      <c r="BM100" s="191"/>
      <c r="BN100" s="191"/>
      <c r="BO100" s="191"/>
      <c r="BP100" s="191"/>
      <c r="BQ100" s="191">
        <f t="shared" si="33"/>
        <v>0</v>
      </c>
      <c r="BR100" s="191"/>
      <c r="BS100" s="191"/>
      <c r="BT100" s="191"/>
      <c r="BU100" s="191"/>
      <c r="BV100" s="190">
        <f t="shared" si="24"/>
        <v>0</v>
      </c>
      <c r="BW100" s="190">
        <f t="shared" si="34"/>
        <v>0</v>
      </c>
      <c r="BX100" s="190">
        <f t="shared" si="35"/>
        <v>0</v>
      </c>
      <c r="BY100" s="9"/>
    </row>
    <row r="101" spans="1:77" ht="18" customHeight="1">
      <c r="A101" s="213">
        <v>30</v>
      </c>
      <c r="B101" s="114" t="s">
        <v>1927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>
        <f t="shared" si="25"/>
        <v>0</v>
      </c>
      <c r="N101" s="191"/>
      <c r="O101" s="191"/>
      <c r="P101" s="191"/>
      <c r="Q101" s="191"/>
      <c r="R101" s="191"/>
      <c r="S101" s="191"/>
      <c r="T101" s="191">
        <f t="shared" si="26"/>
        <v>0</v>
      </c>
      <c r="U101" s="191"/>
      <c r="V101" s="191"/>
      <c r="W101" s="191"/>
      <c r="X101" s="191"/>
      <c r="Y101" s="191"/>
      <c r="Z101" s="191"/>
      <c r="AA101" s="191">
        <f t="shared" si="27"/>
        <v>0</v>
      </c>
      <c r="AB101" s="191"/>
      <c r="AC101" s="191"/>
      <c r="AD101" s="191"/>
      <c r="AE101" s="191"/>
      <c r="AF101" s="191"/>
      <c r="AG101" s="191"/>
      <c r="AH101" s="191">
        <f t="shared" si="28"/>
        <v>0</v>
      </c>
      <c r="AI101" s="191"/>
      <c r="AJ101" s="191"/>
      <c r="AK101" s="191"/>
      <c r="AL101" s="191"/>
      <c r="AM101" s="191"/>
      <c r="AN101" s="191"/>
      <c r="AO101" s="191">
        <f t="shared" si="29"/>
        <v>0</v>
      </c>
      <c r="AP101" s="191"/>
      <c r="AQ101" s="191"/>
      <c r="AR101" s="191"/>
      <c r="AS101" s="191">
        <v>50000</v>
      </c>
      <c r="AT101" s="191">
        <v>5000000</v>
      </c>
      <c r="AU101" s="191"/>
      <c r="AV101" s="191">
        <f t="shared" si="30"/>
        <v>5000000</v>
      </c>
      <c r="AW101" s="191"/>
      <c r="AX101" s="191"/>
      <c r="AY101" s="191"/>
      <c r="AZ101" s="191"/>
      <c r="BA101" s="191"/>
      <c r="BB101" s="191"/>
      <c r="BC101" s="191">
        <f t="shared" si="31"/>
        <v>0</v>
      </c>
      <c r="BD101" s="191"/>
      <c r="BE101" s="191"/>
      <c r="BF101" s="191"/>
      <c r="BG101" s="191"/>
      <c r="BH101" s="191"/>
      <c r="BI101" s="191"/>
      <c r="BJ101" s="191">
        <f t="shared" si="32"/>
        <v>0</v>
      </c>
      <c r="BK101" s="191"/>
      <c r="BL101" s="191"/>
      <c r="BM101" s="191"/>
      <c r="BN101" s="191"/>
      <c r="BO101" s="191"/>
      <c r="BP101" s="191"/>
      <c r="BQ101" s="191">
        <f t="shared" si="33"/>
        <v>0</v>
      </c>
      <c r="BR101" s="191"/>
      <c r="BS101" s="191"/>
      <c r="BT101" s="191"/>
      <c r="BU101" s="191"/>
      <c r="BV101" s="190">
        <f t="shared" si="24"/>
        <v>5000000</v>
      </c>
      <c r="BW101" s="190">
        <f t="shared" si="34"/>
        <v>0</v>
      </c>
      <c r="BX101" s="190">
        <f t="shared" si="35"/>
        <v>5000000</v>
      </c>
      <c r="BY101" s="9"/>
    </row>
    <row r="102" spans="1:77" s="96" customFormat="1" ht="18" customHeight="1">
      <c r="A102" s="233">
        <v>31</v>
      </c>
      <c r="B102" s="204" t="s">
        <v>53</v>
      </c>
      <c r="C102" s="204"/>
      <c r="D102" s="204"/>
      <c r="E102" s="204"/>
      <c r="F102" s="204"/>
      <c r="G102" s="204"/>
      <c r="H102" s="204"/>
      <c r="I102" s="204"/>
      <c r="J102" s="116">
        <f>SUM(J72:J101)</f>
        <v>0</v>
      </c>
      <c r="K102" s="117">
        <f t="shared" ref="K102:L102" si="36">SUM(K72:K101)</f>
        <v>0</v>
      </c>
      <c r="L102" s="118">
        <f t="shared" si="36"/>
        <v>0</v>
      </c>
      <c r="M102" s="83">
        <f t="shared" ref="M102" si="37">K102+L102</f>
        <v>0</v>
      </c>
      <c r="N102" s="204"/>
      <c r="O102" s="204"/>
      <c r="P102" s="204"/>
      <c r="Q102" s="116">
        <f>SUM(Q72:Q101)</f>
        <v>0</v>
      </c>
      <c r="R102" s="117">
        <f t="shared" ref="R102:S102" si="38">SUM(R72:R101)</f>
        <v>6000</v>
      </c>
      <c r="S102" s="118">
        <f t="shared" si="38"/>
        <v>0</v>
      </c>
      <c r="T102" s="83">
        <f t="shared" ref="T102" si="39">R102+S102</f>
        <v>6000</v>
      </c>
      <c r="U102" s="204"/>
      <c r="V102" s="204"/>
      <c r="W102" s="204"/>
      <c r="X102" s="116">
        <f>SUM(X72:X101)</f>
        <v>0</v>
      </c>
      <c r="Y102" s="117">
        <f t="shared" ref="Y102:Z102" si="40">SUM(Y72:Y101)</f>
        <v>5000</v>
      </c>
      <c r="Z102" s="118">
        <f t="shared" si="40"/>
        <v>0</v>
      </c>
      <c r="AA102" s="83">
        <f t="shared" ref="AA102" si="41">Y102+Z102</f>
        <v>5000</v>
      </c>
      <c r="AB102" s="204"/>
      <c r="AC102" s="204"/>
      <c r="AD102" s="204"/>
      <c r="AE102" s="116">
        <f>SUM(AE72:AE101)</f>
        <v>0</v>
      </c>
      <c r="AF102" s="117">
        <f t="shared" ref="AF102:AG102" si="42">SUM(AF72:AF101)</f>
        <v>0</v>
      </c>
      <c r="AG102" s="118">
        <f t="shared" si="42"/>
        <v>0</v>
      </c>
      <c r="AH102" s="83">
        <f t="shared" ref="AH102" si="43">AF102+AG102</f>
        <v>0</v>
      </c>
      <c r="AI102" s="204"/>
      <c r="AJ102" s="204"/>
      <c r="AK102" s="204"/>
      <c r="AL102" s="116">
        <f>SUM(AL72:AL101)</f>
        <v>0</v>
      </c>
      <c r="AM102" s="117">
        <f t="shared" ref="AM102:AN102" si="44">SUM(AM72:AM101)</f>
        <v>0</v>
      </c>
      <c r="AN102" s="118">
        <f t="shared" si="44"/>
        <v>0</v>
      </c>
      <c r="AO102" s="83">
        <f t="shared" ref="AO102" si="45">AM102+AN102</f>
        <v>0</v>
      </c>
      <c r="AP102" s="204"/>
      <c r="AQ102" s="204"/>
      <c r="AR102" s="204"/>
      <c r="AS102" s="116">
        <f>SUM(AS72:AS101)</f>
        <v>50000</v>
      </c>
      <c r="AT102" s="117">
        <f t="shared" ref="AT102:AU102" si="46">SUM(AT72:AT101)</f>
        <v>5000000</v>
      </c>
      <c r="AU102" s="118">
        <f t="shared" si="46"/>
        <v>0</v>
      </c>
      <c r="AV102" s="83">
        <f t="shared" ref="AV102" si="47">AT102+AU102</f>
        <v>5000000</v>
      </c>
      <c r="AW102" s="204"/>
      <c r="AX102" s="204"/>
      <c r="AY102" s="204"/>
      <c r="AZ102" s="116">
        <f>SUM(AZ72:AZ101)</f>
        <v>0</v>
      </c>
      <c r="BA102" s="117">
        <f t="shared" ref="BA102:BB102" si="48">SUM(BA72:BA101)</f>
        <v>0</v>
      </c>
      <c r="BB102" s="118">
        <f t="shared" si="48"/>
        <v>0</v>
      </c>
      <c r="BC102" s="83">
        <f t="shared" ref="BC102" si="49">BA102+BB102</f>
        <v>0</v>
      </c>
      <c r="BD102" s="204"/>
      <c r="BE102" s="204"/>
      <c r="BF102" s="204"/>
      <c r="BG102" s="116">
        <f>SUM(BG72:BG101)</f>
        <v>4</v>
      </c>
      <c r="BH102" s="117">
        <f t="shared" ref="BH102:BI102" si="50">SUM(BH72:BH101)</f>
        <v>600000</v>
      </c>
      <c r="BI102" s="118">
        <f t="shared" si="50"/>
        <v>0</v>
      </c>
      <c r="BJ102" s="83">
        <f t="shared" ref="BJ102" si="51">BH102+BI102</f>
        <v>600000</v>
      </c>
      <c r="BK102" s="204"/>
      <c r="BL102" s="204"/>
      <c r="BM102" s="204"/>
      <c r="BN102" s="116">
        <f>SUM(BN72:BN101)</f>
        <v>0</v>
      </c>
      <c r="BO102" s="117">
        <f t="shared" ref="BO102:BP102" si="52">SUM(BO72:BO101)</f>
        <v>0</v>
      </c>
      <c r="BP102" s="118">
        <f t="shared" si="52"/>
        <v>0</v>
      </c>
      <c r="BQ102" s="83">
        <f t="shared" ref="BQ102" si="53">BO102+BP102</f>
        <v>0</v>
      </c>
      <c r="BR102" s="204"/>
      <c r="BS102" s="204"/>
      <c r="BT102" s="204"/>
      <c r="BU102" s="116">
        <f>SUM(BU72:BU101)</f>
        <v>0</v>
      </c>
      <c r="BV102" s="117">
        <f t="shared" ref="BV102:BW102" si="54">SUM(BV72:BV101)</f>
        <v>5611000</v>
      </c>
      <c r="BW102" s="118">
        <f t="shared" si="54"/>
        <v>0</v>
      </c>
      <c r="BX102" s="83">
        <f t="shared" ref="BX102" si="55">BV102+BW102</f>
        <v>5611000</v>
      </c>
      <c r="BY102" s="107"/>
    </row>
    <row r="103" spans="1:77" s="80" customFormat="1" ht="18" customHeight="1">
      <c r="A103" s="235">
        <v>32</v>
      </c>
      <c r="B103" s="132" t="s">
        <v>1923</v>
      </c>
      <c r="C103" s="132"/>
      <c r="D103" s="132"/>
      <c r="E103" s="132"/>
      <c r="F103" s="132"/>
      <c r="G103" s="132"/>
      <c r="H103" s="132"/>
      <c r="I103" s="132"/>
      <c r="J103" s="120">
        <f>J104-J102</f>
        <v>0</v>
      </c>
      <c r="K103" s="132">
        <v>0</v>
      </c>
      <c r="L103" s="132"/>
      <c r="M103" s="85">
        <f>M37-M102</f>
        <v>0</v>
      </c>
      <c r="N103" s="132"/>
      <c r="O103" s="132"/>
      <c r="P103" s="132"/>
      <c r="Q103" s="120">
        <f>Q104-Q102</f>
        <v>0</v>
      </c>
      <c r="R103" s="132">
        <v>0</v>
      </c>
      <c r="S103" s="132"/>
      <c r="T103" s="85">
        <f>T37-T102</f>
        <v>0</v>
      </c>
      <c r="U103" s="132"/>
      <c r="V103" s="132"/>
      <c r="W103" s="132"/>
      <c r="X103" s="120">
        <f>X104-X102</f>
        <v>0</v>
      </c>
      <c r="Y103" s="132">
        <v>0</v>
      </c>
      <c r="Z103" s="132"/>
      <c r="AA103" s="85">
        <f>AA37-AA102</f>
        <v>0</v>
      </c>
      <c r="AB103" s="132"/>
      <c r="AC103" s="132"/>
      <c r="AD103" s="132"/>
      <c r="AE103" s="120">
        <f>AE104-AE102</f>
        <v>0</v>
      </c>
      <c r="AF103" s="132">
        <v>0</v>
      </c>
      <c r="AG103" s="132"/>
      <c r="AH103" s="85">
        <f>AH37-AH102</f>
        <v>0</v>
      </c>
      <c r="AI103" s="132"/>
      <c r="AJ103" s="132"/>
      <c r="AK103" s="132"/>
      <c r="AL103" s="120">
        <f>AL104-AL102</f>
        <v>0</v>
      </c>
      <c r="AM103" s="132">
        <v>0</v>
      </c>
      <c r="AN103" s="132"/>
      <c r="AO103" s="85">
        <f>AO37-AO102</f>
        <v>0</v>
      </c>
      <c r="AP103" s="132"/>
      <c r="AQ103" s="132"/>
      <c r="AR103" s="132"/>
      <c r="AS103" s="120">
        <f>AS104-AS102</f>
        <v>0</v>
      </c>
      <c r="AT103" s="132">
        <v>0</v>
      </c>
      <c r="AU103" s="132"/>
      <c r="AV103" s="85">
        <f>AV37-AV102</f>
        <v>0</v>
      </c>
      <c r="AW103" s="132"/>
      <c r="AX103" s="132"/>
      <c r="AY103" s="132"/>
      <c r="AZ103" s="120">
        <f>AZ104-AZ102</f>
        <v>0</v>
      </c>
      <c r="BA103" s="132">
        <v>0</v>
      </c>
      <c r="BB103" s="132"/>
      <c r="BC103" s="85">
        <f>BC37-BC102</f>
        <v>0</v>
      </c>
      <c r="BD103" s="132"/>
      <c r="BE103" s="132"/>
      <c r="BF103" s="132"/>
      <c r="BG103" s="120">
        <f>BG104-BG102</f>
        <v>11</v>
      </c>
      <c r="BH103" s="132">
        <v>1950000</v>
      </c>
      <c r="BI103" s="132"/>
      <c r="BJ103" s="85">
        <f>BJ37-BJ102</f>
        <v>1350000</v>
      </c>
      <c r="BK103" s="132"/>
      <c r="BL103" s="132"/>
      <c r="BM103" s="132"/>
      <c r="BN103" s="120">
        <f>BN104-BN102</f>
        <v>0</v>
      </c>
      <c r="BO103" s="132">
        <v>0</v>
      </c>
      <c r="BP103" s="132"/>
      <c r="BQ103" s="85">
        <f>BQ37-BQ102</f>
        <v>0</v>
      </c>
      <c r="BR103" s="132"/>
      <c r="BS103" s="132"/>
      <c r="BT103" s="132"/>
      <c r="BU103" s="120">
        <f>BU104-BU102</f>
        <v>0</v>
      </c>
      <c r="BV103" s="100">
        <f t="shared" ref="BV103" si="56">K103+R103+Y103+AF103+AM103+AT103+BA103+BH103+BO103</f>
        <v>1950000</v>
      </c>
      <c r="BW103" s="100">
        <f t="shared" ref="BW103" si="57">L103+S103+Z103+AG103+AN103+AU103+BB103+BI103+BP103</f>
        <v>0</v>
      </c>
      <c r="BX103" s="85">
        <f>BX37-BX102</f>
        <v>1350000</v>
      </c>
      <c r="BY103" s="108"/>
    </row>
    <row r="104" spans="1:77" s="97" customFormat="1" ht="18" customHeight="1">
      <c r="A104" s="237">
        <v>33</v>
      </c>
      <c r="B104" s="207" t="s">
        <v>55</v>
      </c>
      <c r="C104" s="207"/>
      <c r="D104" s="207"/>
      <c r="E104" s="207"/>
      <c r="F104" s="207"/>
      <c r="G104" s="207"/>
      <c r="H104" s="207"/>
      <c r="I104" s="207"/>
      <c r="J104" s="123">
        <f>J37</f>
        <v>0</v>
      </c>
      <c r="K104" s="124">
        <f t="shared" ref="K104:M104" si="58">K103+K102</f>
        <v>0</v>
      </c>
      <c r="L104" s="124">
        <f t="shared" si="58"/>
        <v>0</v>
      </c>
      <c r="M104" s="124">
        <f t="shared" si="58"/>
        <v>0</v>
      </c>
      <c r="N104" s="207"/>
      <c r="O104" s="207"/>
      <c r="P104" s="207"/>
      <c r="Q104" s="123">
        <f>Q37</f>
        <v>0</v>
      </c>
      <c r="R104" s="124">
        <f t="shared" ref="R104:T104" si="59">R103+R102</f>
        <v>6000</v>
      </c>
      <c r="S104" s="124">
        <f t="shared" si="59"/>
        <v>0</v>
      </c>
      <c r="T104" s="124">
        <f t="shared" si="59"/>
        <v>6000</v>
      </c>
      <c r="U104" s="207"/>
      <c r="V104" s="207"/>
      <c r="W104" s="207"/>
      <c r="X104" s="123">
        <f>X37</f>
        <v>0</v>
      </c>
      <c r="Y104" s="124">
        <f t="shared" ref="Y104:AA104" si="60">Y103+Y102</f>
        <v>5000</v>
      </c>
      <c r="Z104" s="124">
        <f t="shared" si="60"/>
        <v>0</v>
      </c>
      <c r="AA104" s="124">
        <f t="shared" si="60"/>
        <v>5000</v>
      </c>
      <c r="AB104" s="207"/>
      <c r="AC104" s="207"/>
      <c r="AD104" s="207"/>
      <c r="AE104" s="123">
        <f>AE37</f>
        <v>0</v>
      </c>
      <c r="AF104" s="124">
        <f t="shared" ref="AF104:AH104" si="61">AF103+AF102</f>
        <v>0</v>
      </c>
      <c r="AG104" s="124">
        <f t="shared" si="61"/>
        <v>0</v>
      </c>
      <c r="AH104" s="124">
        <f t="shared" si="61"/>
        <v>0</v>
      </c>
      <c r="AI104" s="207"/>
      <c r="AJ104" s="207"/>
      <c r="AK104" s="207"/>
      <c r="AL104" s="123">
        <f>AL37</f>
        <v>0</v>
      </c>
      <c r="AM104" s="124">
        <f t="shared" ref="AM104:AO104" si="62">AM103+AM102</f>
        <v>0</v>
      </c>
      <c r="AN104" s="124">
        <f t="shared" si="62"/>
        <v>0</v>
      </c>
      <c r="AO104" s="124">
        <f t="shared" si="62"/>
        <v>0</v>
      </c>
      <c r="AP104" s="207"/>
      <c r="AQ104" s="207"/>
      <c r="AR104" s="207"/>
      <c r="AS104" s="123">
        <f>AS37</f>
        <v>50000</v>
      </c>
      <c r="AT104" s="124">
        <f t="shared" ref="AT104:AV104" si="63">AT103+AT102</f>
        <v>5000000</v>
      </c>
      <c r="AU104" s="124">
        <f t="shared" si="63"/>
        <v>0</v>
      </c>
      <c r="AV104" s="124">
        <f t="shared" si="63"/>
        <v>5000000</v>
      </c>
      <c r="AW104" s="207"/>
      <c r="AX104" s="207"/>
      <c r="AY104" s="207"/>
      <c r="AZ104" s="123">
        <f>AZ37</f>
        <v>0</v>
      </c>
      <c r="BA104" s="124">
        <f t="shared" ref="BA104:BC104" si="64">BA103+BA102</f>
        <v>0</v>
      </c>
      <c r="BB104" s="124">
        <f t="shared" si="64"/>
        <v>0</v>
      </c>
      <c r="BC104" s="124">
        <f t="shared" si="64"/>
        <v>0</v>
      </c>
      <c r="BD104" s="207"/>
      <c r="BE104" s="207"/>
      <c r="BF104" s="207"/>
      <c r="BG104" s="123">
        <f>BG37</f>
        <v>15</v>
      </c>
      <c r="BH104" s="124">
        <f t="shared" ref="BH104:BJ104" si="65">BH103+BH102</f>
        <v>2550000</v>
      </c>
      <c r="BI104" s="124">
        <f t="shared" si="65"/>
        <v>0</v>
      </c>
      <c r="BJ104" s="124">
        <f t="shared" si="65"/>
        <v>1950000</v>
      </c>
      <c r="BK104" s="207"/>
      <c r="BL104" s="207"/>
      <c r="BM104" s="207"/>
      <c r="BN104" s="123">
        <f>BN37</f>
        <v>0</v>
      </c>
      <c r="BO104" s="124">
        <f t="shared" ref="BO104:BQ104" si="66">BO103+BO102</f>
        <v>0</v>
      </c>
      <c r="BP104" s="124">
        <f t="shared" si="66"/>
        <v>0</v>
      </c>
      <c r="BQ104" s="124">
        <f t="shared" si="66"/>
        <v>0</v>
      </c>
      <c r="BR104" s="207"/>
      <c r="BS104" s="207"/>
      <c r="BT104" s="207"/>
      <c r="BU104" s="123">
        <f>BU37</f>
        <v>0</v>
      </c>
      <c r="BV104" s="124">
        <f t="shared" ref="BV104:BX104" si="67">BV103+BV102</f>
        <v>7561000</v>
      </c>
      <c r="BW104" s="124">
        <f t="shared" si="67"/>
        <v>0</v>
      </c>
      <c r="BX104" s="124">
        <f t="shared" si="67"/>
        <v>6961000</v>
      </c>
      <c r="BY104" s="110"/>
    </row>
  </sheetData>
  <mergeCells count="71">
    <mergeCell ref="AQ1:AW1"/>
    <mergeCell ref="AX1:BD1"/>
    <mergeCell ref="BE1:BK1"/>
    <mergeCell ref="BL1:BR1"/>
    <mergeCell ref="A1:G4"/>
    <mergeCell ref="H1:N1"/>
    <mergeCell ref="O1:U1"/>
    <mergeCell ref="V1:AB1"/>
    <mergeCell ref="AC1:AI1"/>
    <mergeCell ref="AJ1:AP1"/>
    <mergeCell ref="H2:N2"/>
    <mergeCell ref="O2:U2"/>
    <mergeCell ref="V2:AB2"/>
    <mergeCell ref="AC2:AI2"/>
    <mergeCell ref="AJ2:AP2"/>
    <mergeCell ref="AQ2:AW2"/>
    <mergeCell ref="AX2:BD2"/>
    <mergeCell ref="BS1:BY4"/>
    <mergeCell ref="BE2:BK2"/>
    <mergeCell ref="BL2:BR2"/>
    <mergeCell ref="H3:N3"/>
    <mergeCell ref="O3:U3"/>
    <mergeCell ref="V3:AB3"/>
    <mergeCell ref="AC3:AI3"/>
    <mergeCell ref="AJ3:AP3"/>
    <mergeCell ref="AQ3:AW3"/>
    <mergeCell ref="AX3:BD3"/>
    <mergeCell ref="BE3:BK3"/>
    <mergeCell ref="BL3:BR3"/>
    <mergeCell ref="H4:N4"/>
    <mergeCell ref="O4:U4"/>
    <mergeCell ref="V4:AB4"/>
    <mergeCell ref="BL4:BR4"/>
    <mergeCell ref="A69:B69"/>
    <mergeCell ref="H69:I69"/>
    <mergeCell ref="O69:P69"/>
    <mergeCell ref="V69:W69"/>
    <mergeCell ref="AC69:AD69"/>
    <mergeCell ref="AJ69:AK69"/>
    <mergeCell ref="AQ69:AR69"/>
    <mergeCell ref="AX69:AY69"/>
    <mergeCell ref="BE69:BF69"/>
    <mergeCell ref="BL69:BM69"/>
    <mergeCell ref="AC4:AI4"/>
    <mergeCell ref="AJ4:AP4"/>
    <mergeCell ref="AQ4:AW4"/>
    <mergeCell ref="AX4:BD4"/>
    <mergeCell ref="BE4:BK4"/>
    <mergeCell ref="BS69:BT69"/>
    <mergeCell ref="A70:B70"/>
    <mergeCell ref="H70:I70"/>
    <mergeCell ref="O70:P70"/>
    <mergeCell ref="V70:W70"/>
    <mergeCell ref="AC70:AD70"/>
    <mergeCell ref="AJ70:AK70"/>
    <mergeCell ref="AQ70:AR70"/>
    <mergeCell ref="AX70:AY70"/>
    <mergeCell ref="BE70:BF70"/>
    <mergeCell ref="BL70:BM70"/>
    <mergeCell ref="BS70:BT70"/>
    <mergeCell ref="A71:B71"/>
    <mergeCell ref="H71:I71"/>
    <mergeCell ref="O71:P71"/>
    <mergeCell ref="V71:W71"/>
    <mergeCell ref="AC71:AD71"/>
    <mergeCell ref="BS71:BT71"/>
    <mergeCell ref="AJ71:AK71"/>
    <mergeCell ref="AQ71:AR71"/>
    <mergeCell ref="AX71:AY71"/>
    <mergeCell ref="BE71:BF71"/>
    <mergeCell ref="BL71:BM71"/>
  </mergeCells>
  <printOptions gridLines="1"/>
  <pageMargins left="0.78" right="0.12" top="0.73" bottom="0" header="0.3" footer="0.16"/>
  <pageSetup paperSize="9" scale="85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1:AS104"/>
  <sheetViews>
    <sheetView workbookViewId="0">
      <pane xSplit="9" ySplit="71" topLeftCell="X72" activePane="bottomRight" state="frozen"/>
      <selection pane="topRight" activeCell="J1" sqref="J1"/>
      <selection pane="bottomLeft" activeCell="A72" sqref="A72"/>
      <selection pane="bottomRight" activeCell="X5" sqref="X5"/>
    </sheetView>
  </sheetViews>
  <sheetFormatPr defaultRowHeight="15"/>
  <cols>
    <col min="1" max="1" width="9.140625" style="95"/>
    <col min="2" max="2" width="18.7109375" customWidth="1"/>
    <col min="3" max="3" width="23.85546875" hidden="1" customWidth="1"/>
    <col min="4" max="8" width="0" hidden="1" customWidth="1"/>
    <col min="9" max="9" width="3.28515625" hidden="1" customWidth="1"/>
    <col min="10" max="14" width="15.7109375" customWidth="1"/>
    <col min="15" max="23" width="15.7109375" hidden="1" customWidth="1"/>
    <col min="24" max="28" width="15.7109375" customWidth="1"/>
    <col min="29" max="40" width="15.7109375" hidden="1" customWidth="1"/>
    <col min="41" max="45" width="15.7109375" customWidth="1"/>
  </cols>
  <sheetData>
    <row r="1" spans="1:45" ht="16.5">
      <c r="A1" s="326" t="s">
        <v>1442</v>
      </c>
      <c r="B1" s="326"/>
      <c r="C1" s="326"/>
      <c r="D1" s="326"/>
      <c r="E1" s="326"/>
      <c r="F1" s="326"/>
      <c r="G1" s="326"/>
      <c r="H1" s="282" t="s">
        <v>73</v>
      </c>
      <c r="I1" s="282"/>
      <c r="J1" s="282"/>
      <c r="K1" s="282"/>
      <c r="L1" s="282"/>
      <c r="M1" s="282"/>
      <c r="N1" s="282"/>
      <c r="O1" s="282" t="s">
        <v>73</v>
      </c>
      <c r="P1" s="282"/>
      <c r="Q1" s="282"/>
      <c r="R1" s="282"/>
      <c r="S1" s="282"/>
      <c r="T1" s="282"/>
      <c r="U1" s="282"/>
      <c r="V1" s="282" t="s">
        <v>73</v>
      </c>
      <c r="W1" s="282"/>
      <c r="X1" s="282"/>
      <c r="Y1" s="282"/>
      <c r="Z1" s="282"/>
      <c r="AA1" s="282"/>
      <c r="AB1" s="282"/>
      <c r="AC1" s="282" t="s">
        <v>73</v>
      </c>
      <c r="AD1" s="282"/>
      <c r="AE1" s="282"/>
      <c r="AF1" s="282"/>
      <c r="AG1" s="282"/>
      <c r="AH1" s="282"/>
      <c r="AI1" s="282"/>
      <c r="AJ1" s="282" t="s">
        <v>73</v>
      </c>
      <c r="AK1" s="282"/>
      <c r="AL1" s="284"/>
      <c r="AM1" s="328" t="s">
        <v>1442</v>
      </c>
      <c r="AN1" s="328"/>
      <c r="AO1" s="328"/>
      <c r="AP1" s="328"/>
      <c r="AQ1" s="328"/>
      <c r="AR1" s="328"/>
      <c r="AS1" s="328"/>
    </row>
    <row r="2" spans="1:45">
      <c r="A2" s="326"/>
      <c r="B2" s="326"/>
      <c r="C2" s="326"/>
      <c r="D2" s="326"/>
      <c r="E2" s="326"/>
      <c r="F2" s="326"/>
      <c r="G2" s="326"/>
      <c r="H2" s="283" t="s">
        <v>1428</v>
      </c>
      <c r="I2" s="283"/>
      <c r="J2" s="283"/>
      <c r="K2" s="283"/>
      <c r="L2" s="283"/>
      <c r="M2" s="283"/>
      <c r="N2" s="283"/>
      <c r="O2" s="283" t="s">
        <v>1431</v>
      </c>
      <c r="P2" s="283"/>
      <c r="Q2" s="283"/>
      <c r="R2" s="283"/>
      <c r="S2" s="283"/>
      <c r="T2" s="283"/>
      <c r="U2" s="283"/>
      <c r="V2" s="283" t="s">
        <v>1434</v>
      </c>
      <c r="W2" s="283"/>
      <c r="X2" s="283"/>
      <c r="Y2" s="283"/>
      <c r="Z2" s="283"/>
      <c r="AA2" s="283"/>
      <c r="AB2" s="283"/>
      <c r="AC2" s="283" t="s">
        <v>1437</v>
      </c>
      <c r="AD2" s="283"/>
      <c r="AE2" s="283"/>
      <c r="AF2" s="283"/>
      <c r="AG2" s="283"/>
      <c r="AH2" s="283"/>
      <c r="AI2" s="283"/>
      <c r="AJ2" s="283" t="s">
        <v>1440</v>
      </c>
      <c r="AK2" s="283"/>
      <c r="AL2" s="284"/>
      <c r="AM2" s="328"/>
      <c r="AN2" s="328"/>
      <c r="AO2" s="328"/>
      <c r="AP2" s="328"/>
      <c r="AQ2" s="328"/>
      <c r="AR2" s="328"/>
      <c r="AS2" s="328"/>
    </row>
    <row r="3" spans="1:45" ht="15" customHeight="1">
      <c r="A3" s="326"/>
      <c r="B3" s="326"/>
      <c r="C3" s="326"/>
      <c r="D3" s="326"/>
      <c r="E3" s="326"/>
      <c r="F3" s="326"/>
      <c r="G3" s="326"/>
      <c r="H3" s="283" t="s">
        <v>1429</v>
      </c>
      <c r="I3" s="283"/>
      <c r="J3" s="283"/>
      <c r="K3" s="283"/>
      <c r="L3" s="283"/>
      <c r="M3" s="283"/>
      <c r="N3" s="283"/>
      <c r="O3" s="283" t="s">
        <v>1432</v>
      </c>
      <c r="P3" s="283"/>
      <c r="Q3" s="283"/>
      <c r="R3" s="283"/>
      <c r="S3" s="283"/>
      <c r="T3" s="283"/>
      <c r="U3" s="283"/>
      <c r="V3" s="283" t="s">
        <v>1435</v>
      </c>
      <c r="W3" s="283"/>
      <c r="X3" s="283"/>
      <c r="Y3" s="283"/>
      <c r="Z3" s="283"/>
      <c r="AA3" s="283"/>
      <c r="AB3" s="283"/>
      <c r="AC3" s="283" t="s">
        <v>1438</v>
      </c>
      <c r="AD3" s="283"/>
      <c r="AE3" s="283"/>
      <c r="AF3" s="283"/>
      <c r="AG3" s="283"/>
      <c r="AH3" s="283"/>
      <c r="AI3" s="283"/>
      <c r="AJ3" s="283" t="s">
        <v>80</v>
      </c>
      <c r="AK3" s="283"/>
      <c r="AL3" s="284"/>
      <c r="AM3" s="328"/>
      <c r="AN3" s="328"/>
      <c r="AO3" s="328"/>
      <c r="AP3" s="328"/>
      <c r="AQ3" s="328"/>
      <c r="AR3" s="328"/>
      <c r="AS3" s="328"/>
    </row>
    <row r="4" spans="1:45">
      <c r="A4" s="326"/>
      <c r="B4" s="326"/>
      <c r="C4" s="326"/>
      <c r="D4" s="326"/>
      <c r="E4" s="326"/>
      <c r="F4" s="326"/>
      <c r="G4" s="326"/>
      <c r="H4" s="283" t="s">
        <v>1430</v>
      </c>
      <c r="I4" s="283"/>
      <c r="J4" s="283"/>
      <c r="K4" s="283"/>
      <c r="L4" s="283"/>
      <c r="M4" s="283"/>
      <c r="N4" s="283"/>
      <c r="O4" s="283" t="s">
        <v>1433</v>
      </c>
      <c r="P4" s="283"/>
      <c r="Q4" s="283"/>
      <c r="R4" s="283"/>
      <c r="S4" s="283"/>
      <c r="T4" s="283"/>
      <c r="U4" s="283"/>
      <c r="V4" s="283" t="s">
        <v>1436</v>
      </c>
      <c r="W4" s="283"/>
      <c r="X4" s="283"/>
      <c r="Y4" s="283"/>
      <c r="Z4" s="283"/>
      <c r="AA4" s="283"/>
      <c r="AB4" s="283"/>
      <c r="AC4" s="283" t="s">
        <v>1439</v>
      </c>
      <c r="AD4" s="283"/>
      <c r="AE4" s="283"/>
      <c r="AF4" s="283"/>
      <c r="AG4" s="283"/>
      <c r="AH4" s="283"/>
      <c r="AI4" s="283"/>
      <c r="AJ4" s="283" t="s">
        <v>1441</v>
      </c>
      <c r="AK4" s="283"/>
      <c r="AL4" s="284"/>
      <c r="AM4" s="328"/>
      <c r="AN4" s="328"/>
      <c r="AO4" s="328"/>
      <c r="AP4" s="328"/>
      <c r="AQ4" s="328"/>
      <c r="AR4" s="328"/>
      <c r="AS4" s="328"/>
    </row>
    <row r="5" spans="1:45" s="30" customFormat="1" ht="45.75" customHeight="1">
      <c r="A5" s="73" t="s">
        <v>0</v>
      </c>
      <c r="B5" s="74" t="s">
        <v>1928</v>
      </c>
      <c r="C5" s="27" t="s">
        <v>72</v>
      </c>
      <c r="D5" s="27" t="s">
        <v>69</v>
      </c>
      <c r="E5" s="27" t="s">
        <v>70</v>
      </c>
      <c r="F5" s="27" t="s">
        <v>71</v>
      </c>
      <c r="G5" s="27" t="s">
        <v>74</v>
      </c>
      <c r="H5" s="246" t="s">
        <v>0</v>
      </c>
      <c r="I5" s="246" t="s">
        <v>1</v>
      </c>
      <c r="J5" s="27" t="s">
        <v>1896</v>
      </c>
      <c r="K5" s="27" t="s">
        <v>69</v>
      </c>
      <c r="L5" s="27" t="s">
        <v>70</v>
      </c>
      <c r="M5" s="27" t="s">
        <v>71</v>
      </c>
      <c r="N5" s="27" t="s">
        <v>74</v>
      </c>
      <c r="O5" s="246" t="s">
        <v>0</v>
      </c>
      <c r="P5" s="246" t="s">
        <v>1</v>
      </c>
      <c r="Q5" s="27" t="s">
        <v>72</v>
      </c>
      <c r="R5" s="27" t="s">
        <v>69</v>
      </c>
      <c r="S5" s="27" t="s">
        <v>70</v>
      </c>
      <c r="T5" s="27" t="s">
        <v>71</v>
      </c>
      <c r="U5" s="27" t="s">
        <v>74</v>
      </c>
      <c r="V5" s="246" t="s">
        <v>0</v>
      </c>
      <c r="W5" s="246" t="s">
        <v>1</v>
      </c>
      <c r="X5" s="27" t="s">
        <v>72</v>
      </c>
      <c r="Y5" s="27" t="s">
        <v>69</v>
      </c>
      <c r="Z5" s="27" t="s">
        <v>70</v>
      </c>
      <c r="AA5" s="27" t="s">
        <v>71</v>
      </c>
      <c r="AB5" s="27" t="s">
        <v>74</v>
      </c>
      <c r="AC5" s="246" t="s">
        <v>0</v>
      </c>
      <c r="AD5" s="246" t="s">
        <v>1</v>
      </c>
      <c r="AE5" s="27" t="s">
        <v>72</v>
      </c>
      <c r="AF5" s="27" t="s">
        <v>69</v>
      </c>
      <c r="AG5" s="27" t="s">
        <v>70</v>
      </c>
      <c r="AH5" s="27" t="s">
        <v>71</v>
      </c>
      <c r="AI5" s="27" t="s">
        <v>74</v>
      </c>
      <c r="AJ5" s="246" t="s">
        <v>0</v>
      </c>
      <c r="AK5" s="246" t="s">
        <v>1</v>
      </c>
      <c r="AL5" s="27" t="s">
        <v>74</v>
      </c>
      <c r="AM5" s="246" t="s">
        <v>0</v>
      </c>
      <c r="AN5" s="246" t="s">
        <v>1</v>
      </c>
      <c r="AO5" s="27" t="s">
        <v>72</v>
      </c>
      <c r="AP5" s="27" t="s">
        <v>69</v>
      </c>
      <c r="AQ5" s="27" t="s">
        <v>70</v>
      </c>
      <c r="AR5" s="27" t="s">
        <v>71</v>
      </c>
      <c r="AS5" s="27" t="s">
        <v>74</v>
      </c>
    </row>
    <row r="6" spans="1:45" ht="16.5" hidden="1">
      <c r="A6" s="10"/>
      <c r="B6" s="10"/>
      <c r="C6" s="11"/>
      <c r="D6" s="11"/>
      <c r="E6" s="11"/>
      <c r="F6" s="11"/>
      <c r="G6" s="12"/>
      <c r="H6" s="10"/>
      <c r="I6" s="10"/>
      <c r="J6" s="11"/>
      <c r="K6" s="11"/>
      <c r="L6" s="11"/>
      <c r="M6" s="11"/>
      <c r="N6" s="12"/>
      <c r="O6" s="10"/>
      <c r="P6" s="10"/>
      <c r="Q6" s="11"/>
      <c r="R6" s="11"/>
      <c r="S6" s="11"/>
      <c r="T6" s="11"/>
      <c r="U6" s="12"/>
      <c r="V6" s="10"/>
      <c r="W6" s="10"/>
      <c r="X6" s="11"/>
      <c r="Y6" s="11"/>
      <c r="Z6" s="11"/>
      <c r="AA6" s="11"/>
      <c r="AB6" s="12"/>
      <c r="AC6" s="10"/>
      <c r="AD6" s="10"/>
      <c r="AE6" s="11"/>
      <c r="AF6" s="11"/>
      <c r="AG6" s="11"/>
      <c r="AH6" s="11"/>
      <c r="AI6" s="12"/>
      <c r="AJ6" s="10"/>
      <c r="AK6" s="10"/>
      <c r="AL6" s="12"/>
      <c r="AM6" s="10"/>
      <c r="AN6" s="10"/>
      <c r="AO6" s="11"/>
      <c r="AP6" s="11"/>
      <c r="AQ6" s="11"/>
      <c r="AR6" s="11"/>
      <c r="AS6" s="12"/>
    </row>
    <row r="7" spans="1:45" ht="16.5" hidden="1">
      <c r="A7" s="23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1</v>
      </c>
      <c r="K7" s="5">
        <v>20000</v>
      </c>
      <c r="L7" s="5">
        <v>0</v>
      </c>
      <c r="M7" s="5">
        <f>K7+L7</f>
        <v>20000</v>
      </c>
      <c r="N7" s="9"/>
      <c r="O7" s="1">
        <v>1</v>
      </c>
      <c r="P7" s="2" t="s">
        <v>4</v>
      </c>
      <c r="Q7" s="5">
        <v>0</v>
      </c>
      <c r="R7" s="5">
        <v>0</v>
      </c>
      <c r="S7" s="5">
        <v>0</v>
      </c>
      <c r="T7" s="5">
        <f>R7+S7</f>
        <v>0</v>
      </c>
      <c r="U7" s="9"/>
      <c r="V7" s="1">
        <v>1</v>
      </c>
      <c r="W7" s="2" t="s">
        <v>4</v>
      </c>
      <c r="X7" s="5">
        <v>20</v>
      </c>
      <c r="Y7" s="5">
        <v>1320000</v>
      </c>
      <c r="Z7" s="5">
        <v>0</v>
      </c>
      <c r="AA7" s="5">
        <f>Y7+Z7</f>
        <v>1320000</v>
      </c>
      <c r="AB7" s="9"/>
      <c r="AC7" s="1">
        <v>1</v>
      </c>
      <c r="AD7" s="2" t="s">
        <v>4</v>
      </c>
      <c r="AE7" s="5">
        <v>0</v>
      </c>
      <c r="AF7" s="5">
        <v>0</v>
      </c>
      <c r="AG7" s="5">
        <v>0</v>
      </c>
      <c r="AH7" s="5">
        <f>AF7+AG7</f>
        <v>0</v>
      </c>
      <c r="AI7" s="9"/>
      <c r="AJ7" s="1">
        <v>1</v>
      </c>
      <c r="AK7" s="2" t="s">
        <v>4</v>
      </c>
      <c r="AL7" s="9"/>
      <c r="AM7" s="1">
        <v>1</v>
      </c>
      <c r="AN7" s="2" t="s">
        <v>4</v>
      </c>
      <c r="AO7" s="5">
        <v>0</v>
      </c>
      <c r="AP7" s="5" t="e">
        <f>#REF!+#REF!+#REF!+#REF!+G7+N7+U7+AB7+AI7</f>
        <v>#REF!</v>
      </c>
      <c r="AQ7" s="5" t="e">
        <f t="shared" ref="AQ7" si="0">#REF!+#REF!+#REF!+A7+H7+O7+V7+AC7+AJ7</f>
        <v>#REF!</v>
      </c>
      <c r="AR7" s="5" t="e">
        <f t="shared" ref="AR7" si="1">#REF!+#REF!+#REF!+B7+I7+P7+W7+AD7+AK7</f>
        <v>#REF!</v>
      </c>
      <c r="AS7" s="9"/>
    </row>
    <row r="8" spans="1:45" ht="16.5" hidden="1">
      <c r="A8" s="23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2">D8+E8</f>
        <v>0</v>
      </c>
      <c r="G8" s="9"/>
      <c r="H8" s="1">
        <v>2</v>
      </c>
      <c r="I8" s="2" t="s">
        <v>5</v>
      </c>
      <c r="J8" s="5">
        <v>1</v>
      </c>
      <c r="K8" s="5">
        <v>20000</v>
      </c>
      <c r="L8" s="5">
        <v>0</v>
      </c>
      <c r="M8" s="5">
        <f t="shared" ref="M8:M68" si="3">K8+L8</f>
        <v>20000</v>
      </c>
      <c r="N8" s="9"/>
      <c r="O8" s="1">
        <v>2</v>
      </c>
      <c r="P8" s="2" t="s">
        <v>5</v>
      </c>
      <c r="Q8" s="5">
        <v>0</v>
      </c>
      <c r="R8" s="5">
        <v>0</v>
      </c>
      <c r="S8" s="5">
        <v>0</v>
      </c>
      <c r="T8" s="5">
        <f t="shared" ref="T8:T68" si="4">R8+S8</f>
        <v>0</v>
      </c>
      <c r="U8" s="9"/>
      <c r="V8" s="1">
        <v>2</v>
      </c>
      <c r="W8" s="2" t="s">
        <v>5</v>
      </c>
      <c r="X8" s="5">
        <v>10</v>
      </c>
      <c r="Y8" s="5">
        <v>660000</v>
      </c>
      <c r="Z8" s="5">
        <v>0</v>
      </c>
      <c r="AA8" s="5">
        <f t="shared" ref="AA8:AA68" si="5">Y8+Z8</f>
        <v>660000</v>
      </c>
      <c r="AB8" s="9"/>
      <c r="AC8" s="1">
        <v>2</v>
      </c>
      <c r="AD8" s="2" t="s">
        <v>5</v>
      </c>
      <c r="AE8" s="5">
        <v>0</v>
      </c>
      <c r="AF8" s="5">
        <v>0</v>
      </c>
      <c r="AG8" s="5">
        <v>0</v>
      </c>
      <c r="AH8" s="5">
        <f t="shared" ref="AH8:AH68" si="6">AF8+AG8</f>
        <v>0</v>
      </c>
      <c r="AI8" s="9"/>
      <c r="AJ8" s="1">
        <v>2</v>
      </c>
      <c r="AK8" s="2" t="s">
        <v>5</v>
      </c>
      <c r="AL8" s="9"/>
      <c r="AM8" s="1">
        <v>2</v>
      </c>
      <c r="AN8" s="2" t="s">
        <v>5</v>
      </c>
      <c r="AO8" s="5">
        <v>0</v>
      </c>
      <c r="AP8" s="5" t="e">
        <f t="shared" ref="AP8" si="7">#REF!+#REF!+#REF!+#REF!+G8+N8+U8+AB8+AI8</f>
        <v>#REF!</v>
      </c>
      <c r="AQ8" s="5" t="e">
        <f t="shared" ref="AQ8" si="8">#REF!+#REF!+#REF!+A8+H8+O8+V8+AC8+AJ8</f>
        <v>#REF!</v>
      </c>
      <c r="AR8" s="5" t="e">
        <f t="shared" ref="AR8" si="9">#REF!+#REF!+#REF!+B8+I8+P8+W8+AD8+AK8</f>
        <v>#REF!</v>
      </c>
      <c r="AS8" s="9"/>
    </row>
    <row r="9" spans="1:45" ht="16.5" hidden="1">
      <c r="A9" s="23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2"/>
        <v>0</v>
      </c>
      <c r="G9" s="9"/>
      <c r="H9" s="1">
        <v>3</v>
      </c>
      <c r="I9" s="2" t="s">
        <v>6</v>
      </c>
      <c r="J9" s="5">
        <v>1</v>
      </c>
      <c r="K9" s="5">
        <v>20000</v>
      </c>
      <c r="L9" s="5">
        <v>0</v>
      </c>
      <c r="M9" s="5">
        <f t="shared" si="3"/>
        <v>20000</v>
      </c>
      <c r="N9" s="9"/>
      <c r="O9" s="1">
        <v>3</v>
      </c>
      <c r="P9" s="2" t="s">
        <v>6</v>
      </c>
      <c r="Q9" s="5">
        <v>0</v>
      </c>
      <c r="R9" s="5">
        <v>0</v>
      </c>
      <c r="S9" s="5">
        <v>0</v>
      </c>
      <c r="T9" s="5">
        <f t="shared" si="4"/>
        <v>0</v>
      </c>
      <c r="U9" s="9"/>
      <c r="V9" s="1">
        <v>3</v>
      </c>
      <c r="W9" s="2" t="s">
        <v>6</v>
      </c>
      <c r="X9" s="5">
        <v>19</v>
      </c>
      <c r="Y9" s="5">
        <v>1254000</v>
      </c>
      <c r="Z9" s="5">
        <v>0</v>
      </c>
      <c r="AA9" s="5">
        <f t="shared" si="5"/>
        <v>1254000</v>
      </c>
      <c r="AB9" s="9"/>
      <c r="AC9" s="1">
        <v>3</v>
      </c>
      <c r="AD9" s="2" t="s">
        <v>6</v>
      </c>
      <c r="AE9" s="5">
        <v>0</v>
      </c>
      <c r="AF9" s="5">
        <v>0</v>
      </c>
      <c r="AG9" s="5">
        <v>0</v>
      </c>
      <c r="AH9" s="5">
        <f t="shared" si="6"/>
        <v>0</v>
      </c>
      <c r="AI9" s="9"/>
      <c r="AJ9" s="1">
        <v>3</v>
      </c>
      <c r="AK9" s="2" t="s">
        <v>6</v>
      </c>
      <c r="AL9" s="9"/>
      <c r="AM9" s="1">
        <v>3</v>
      </c>
      <c r="AN9" s="2" t="s">
        <v>6</v>
      </c>
      <c r="AO9" s="5">
        <v>0</v>
      </c>
      <c r="AP9" s="5" t="e">
        <f t="shared" ref="AP9" si="10">#REF!+#REF!+#REF!+#REF!+G9+N9+U9+AB9+AI9</f>
        <v>#REF!</v>
      </c>
      <c r="AQ9" s="5" t="e">
        <f t="shared" ref="AQ9" si="11">#REF!+#REF!+#REF!+A9+H9+O9+V9+AC9+AJ9</f>
        <v>#REF!</v>
      </c>
      <c r="AR9" s="5" t="e">
        <f t="shared" ref="AR9" si="12">#REF!+#REF!+#REF!+B9+I9+P9+W9+AD9+AK9</f>
        <v>#REF!</v>
      </c>
      <c r="AS9" s="9"/>
    </row>
    <row r="10" spans="1:45" ht="16.5" hidden="1">
      <c r="A10" s="23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2"/>
        <v>0</v>
      </c>
      <c r="G10" s="9"/>
      <c r="H10" s="1">
        <v>4</v>
      </c>
      <c r="I10" s="2" t="s">
        <v>7</v>
      </c>
      <c r="J10" s="5">
        <v>1</v>
      </c>
      <c r="K10" s="5">
        <v>20000</v>
      </c>
      <c r="L10" s="5">
        <v>0</v>
      </c>
      <c r="M10" s="5">
        <f t="shared" si="3"/>
        <v>20000</v>
      </c>
      <c r="N10" s="9"/>
      <c r="O10" s="1">
        <v>4</v>
      </c>
      <c r="P10" s="2" t="s">
        <v>7</v>
      </c>
      <c r="Q10" s="5">
        <v>0</v>
      </c>
      <c r="R10" s="5">
        <v>0</v>
      </c>
      <c r="S10" s="5">
        <v>0</v>
      </c>
      <c r="T10" s="5">
        <f t="shared" si="4"/>
        <v>0</v>
      </c>
      <c r="U10" s="9"/>
      <c r="V10" s="1">
        <v>4</v>
      </c>
      <c r="W10" s="2" t="s">
        <v>7</v>
      </c>
      <c r="X10" s="5">
        <v>17</v>
      </c>
      <c r="Y10" s="5">
        <v>1122000</v>
      </c>
      <c r="Z10" s="5">
        <v>0</v>
      </c>
      <c r="AA10" s="5">
        <f t="shared" si="5"/>
        <v>1122000</v>
      </c>
      <c r="AB10" s="9"/>
      <c r="AC10" s="1">
        <v>4</v>
      </c>
      <c r="AD10" s="2" t="s">
        <v>7</v>
      </c>
      <c r="AE10" s="5">
        <v>0</v>
      </c>
      <c r="AF10" s="5">
        <v>0</v>
      </c>
      <c r="AG10" s="5">
        <v>0</v>
      </c>
      <c r="AH10" s="5">
        <f t="shared" si="6"/>
        <v>0</v>
      </c>
      <c r="AI10" s="9"/>
      <c r="AJ10" s="1">
        <v>4</v>
      </c>
      <c r="AK10" s="2" t="s">
        <v>7</v>
      </c>
      <c r="AL10" s="9"/>
      <c r="AM10" s="1">
        <v>4</v>
      </c>
      <c r="AN10" s="2" t="s">
        <v>7</v>
      </c>
      <c r="AO10" s="5">
        <v>0</v>
      </c>
      <c r="AP10" s="5" t="e">
        <f t="shared" ref="AP10" si="13">#REF!+#REF!+#REF!+#REF!+G10+N10+U10+AB10+AI10</f>
        <v>#REF!</v>
      </c>
      <c r="AQ10" s="5" t="e">
        <f t="shared" ref="AQ10" si="14">#REF!+#REF!+#REF!+A10+H10+O10+V10+AC10+AJ10</f>
        <v>#REF!</v>
      </c>
      <c r="AR10" s="5" t="e">
        <f t="shared" ref="AR10" si="15">#REF!+#REF!+#REF!+B10+I10+P10+W10+AD10+AK10</f>
        <v>#REF!</v>
      </c>
      <c r="AS10" s="9"/>
    </row>
    <row r="11" spans="1:45" ht="16.5" hidden="1">
      <c r="A11" s="23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2"/>
        <v>0</v>
      </c>
      <c r="G11" s="9"/>
      <c r="H11" s="1">
        <v>5</v>
      </c>
      <c r="I11" s="2" t="s">
        <v>8</v>
      </c>
      <c r="J11" s="5">
        <v>1</v>
      </c>
      <c r="K11" s="5">
        <v>20000</v>
      </c>
      <c r="L11" s="5">
        <v>0</v>
      </c>
      <c r="M11" s="5">
        <f t="shared" si="3"/>
        <v>20000</v>
      </c>
      <c r="N11" s="9"/>
      <c r="O11" s="1">
        <v>5</v>
      </c>
      <c r="P11" s="2" t="s">
        <v>8</v>
      </c>
      <c r="Q11" s="5">
        <v>0</v>
      </c>
      <c r="R11" s="5">
        <v>0</v>
      </c>
      <c r="S11" s="5">
        <v>0</v>
      </c>
      <c r="T11" s="5">
        <f t="shared" si="4"/>
        <v>0</v>
      </c>
      <c r="U11" s="9"/>
      <c r="V11" s="1">
        <v>5</v>
      </c>
      <c r="W11" s="2" t="s">
        <v>8</v>
      </c>
      <c r="X11" s="5">
        <v>27</v>
      </c>
      <c r="Y11" s="5">
        <v>1782000</v>
      </c>
      <c r="Z11" s="5">
        <v>0</v>
      </c>
      <c r="AA11" s="5">
        <f t="shared" si="5"/>
        <v>1782000</v>
      </c>
      <c r="AB11" s="9"/>
      <c r="AC11" s="1">
        <v>5</v>
      </c>
      <c r="AD11" s="2" t="s">
        <v>8</v>
      </c>
      <c r="AE11" s="5">
        <v>0</v>
      </c>
      <c r="AF11" s="5">
        <v>0</v>
      </c>
      <c r="AG11" s="5">
        <v>0</v>
      </c>
      <c r="AH11" s="5">
        <f t="shared" si="6"/>
        <v>0</v>
      </c>
      <c r="AI11" s="9"/>
      <c r="AJ11" s="1">
        <v>5</v>
      </c>
      <c r="AK11" s="2" t="s">
        <v>8</v>
      </c>
      <c r="AL11" s="9"/>
      <c r="AM11" s="1">
        <v>5</v>
      </c>
      <c r="AN11" s="2" t="s">
        <v>8</v>
      </c>
      <c r="AO11" s="5">
        <v>0</v>
      </c>
      <c r="AP11" s="5" t="e">
        <f t="shared" ref="AP11" si="16">#REF!+#REF!+#REF!+#REF!+G11+N11+U11+AB11+AI11</f>
        <v>#REF!</v>
      </c>
      <c r="AQ11" s="5" t="e">
        <f t="shared" ref="AQ11" si="17">#REF!+#REF!+#REF!+A11+H11+O11+V11+AC11+AJ11</f>
        <v>#REF!</v>
      </c>
      <c r="AR11" s="5" t="e">
        <f t="shared" ref="AR11" si="18">#REF!+#REF!+#REF!+B11+I11+P11+W11+AD11+AK11</f>
        <v>#REF!</v>
      </c>
      <c r="AS11" s="9"/>
    </row>
    <row r="12" spans="1:45" ht="16.5" hidden="1">
      <c r="A12" s="23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2"/>
        <v>0</v>
      </c>
      <c r="G12" s="9"/>
      <c r="H12" s="1">
        <v>6</v>
      </c>
      <c r="I12" s="2" t="s">
        <v>9</v>
      </c>
      <c r="J12" s="5">
        <v>1</v>
      </c>
      <c r="K12" s="5">
        <v>20000</v>
      </c>
      <c r="L12" s="5">
        <v>0</v>
      </c>
      <c r="M12" s="5">
        <f t="shared" si="3"/>
        <v>20000</v>
      </c>
      <c r="N12" s="9"/>
      <c r="O12" s="1">
        <v>6</v>
      </c>
      <c r="P12" s="2" t="s">
        <v>9</v>
      </c>
      <c r="Q12" s="5">
        <v>0</v>
      </c>
      <c r="R12" s="5">
        <v>0</v>
      </c>
      <c r="S12" s="5">
        <v>0</v>
      </c>
      <c r="T12" s="5">
        <f t="shared" si="4"/>
        <v>0</v>
      </c>
      <c r="U12" s="9"/>
      <c r="V12" s="1">
        <v>6</v>
      </c>
      <c r="W12" s="2" t="s">
        <v>9</v>
      </c>
      <c r="X12" s="5">
        <v>26</v>
      </c>
      <c r="Y12" s="5">
        <v>1716000</v>
      </c>
      <c r="Z12" s="5">
        <v>0</v>
      </c>
      <c r="AA12" s="5">
        <f t="shared" si="5"/>
        <v>1716000</v>
      </c>
      <c r="AB12" s="9"/>
      <c r="AC12" s="1">
        <v>6</v>
      </c>
      <c r="AD12" s="2" t="s">
        <v>9</v>
      </c>
      <c r="AE12" s="5">
        <v>0</v>
      </c>
      <c r="AF12" s="5">
        <v>0</v>
      </c>
      <c r="AG12" s="5">
        <v>0</v>
      </c>
      <c r="AH12" s="5">
        <f t="shared" si="6"/>
        <v>0</v>
      </c>
      <c r="AI12" s="9"/>
      <c r="AJ12" s="1">
        <v>6</v>
      </c>
      <c r="AK12" s="2" t="s">
        <v>9</v>
      </c>
      <c r="AL12" s="9"/>
      <c r="AM12" s="1">
        <v>6</v>
      </c>
      <c r="AN12" s="2" t="s">
        <v>9</v>
      </c>
      <c r="AO12" s="5">
        <v>0</v>
      </c>
      <c r="AP12" s="5" t="e">
        <f t="shared" ref="AP12" si="19">#REF!+#REF!+#REF!+#REF!+G12+N12+U12+AB12+AI12</f>
        <v>#REF!</v>
      </c>
      <c r="AQ12" s="5" t="e">
        <f t="shared" ref="AQ12" si="20">#REF!+#REF!+#REF!+A12+H12+O12+V12+AC12+AJ12</f>
        <v>#REF!</v>
      </c>
      <c r="AR12" s="5" t="e">
        <f t="shared" ref="AR12" si="21">#REF!+#REF!+#REF!+B12+I12+P12+W12+AD12+AK12</f>
        <v>#REF!</v>
      </c>
      <c r="AS12" s="9"/>
    </row>
    <row r="13" spans="1:45" ht="16.5" hidden="1">
      <c r="A13" s="23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2"/>
        <v>0</v>
      </c>
      <c r="G13" s="9"/>
      <c r="H13" s="1">
        <v>7</v>
      </c>
      <c r="I13" s="2" t="s">
        <v>10</v>
      </c>
      <c r="J13" s="5">
        <v>1</v>
      </c>
      <c r="K13" s="5">
        <v>20000</v>
      </c>
      <c r="L13" s="5">
        <v>0</v>
      </c>
      <c r="M13" s="5">
        <f t="shared" si="3"/>
        <v>20000</v>
      </c>
      <c r="N13" s="9"/>
      <c r="O13" s="1">
        <v>7</v>
      </c>
      <c r="P13" s="2" t="s">
        <v>10</v>
      </c>
      <c r="Q13" s="5">
        <v>0</v>
      </c>
      <c r="R13" s="5">
        <v>0</v>
      </c>
      <c r="S13" s="5">
        <v>0</v>
      </c>
      <c r="T13" s="5">
        <f t="shared" si="4"/>
        <v>0</v>
      </c>
      <c r="U13" s="9"/>
      <c r="V13" s="1">
        <v>7</v>
      </c>
      <c r="W13" s="2" t="s">
        <v>10</v>
      </c>
      <c r="X13" s="5">
        <v>22</v>
      </c>
      <c r="Y13" s="5">
        <v>1452000</v>
      </c>
      <c r="Z13" s="5">
        <v>0</v>
      </c>
      <c r="AA13" s="5">
        <f t="shared" si="5"/>
        <v>1452000</v>
      </c>
      <c r="AB13" s="9"/>
      <c r="AC13" s="1">
        <v>7</v>
      </c>
      <c r="AD13" s="2" t="s">
        <v>10</v>
      </c>
      <c r="AE13" s="5">
        <v>0</v>
      </c>
      <c r="AF13" s="5">
        <v>0</v>
      </c>
      <c r="AG13" s="5">
        <v>0</v>
      </c>
      <c r="AH13" s="5">
        <f t="shared" si="6"/>
        <v>0</v>
      </c>
      <c r="AI13" s="9"/>
      <c r="AJ13" s="1">
        <v>7</v>
      </c>
      <c r="AK13" s="2" t="s">
        <v>10</v>
      </c>
      <c r="AL13" s="9"/>
      <c r="AM13" s="1">
        <v>7</v>
      </c>
      <c r="AN13" s="2" t="s">
        <v>10</v>
      </c>
      <c r="AO13" s="5">
        <v>0</v>
      </c>
      <c r="AP13" s="5" t="e">
        <f t="shared" ref="AP13" si="22">#REF!+#REF!+#REF!+#REF!+G13+N13+U13+AB13+AI13</f>
        <v>#REF!</v>
      </c>
      <c r="AQ13" s="5" t="e">
        <f t="shared" ref="AQ13" si="23">#REF!+#REF!+#REF!+A13+H13+O13+V13+AC13+AJ13</f>
        <v>#REF!</v>
      </c>
      <c r="AR13" s="5" t="e">
        <f t="shared" ref="AR13" si="24">#REF!+#REF!+#REF!+B13+I13+P13+W13+AD13+AK13</f>
        <v>#REF!</v>
      </c>
      <c r="AS13" s="9"/>
    </row>
    <row r="14" spans="1:45" ht="16.5" hidden="1">
      <c r="A14" s="23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2"/>
        <v>0</v>
      </c>
      <c r="G14" s="9"/>
      <c r="H14" s="1">
        <v>8</v>
      </c>
      <c r="I14" s="2" t="s">
        <v>11</v>
      </c>
      <c r="J14" s="5">
        <v>1</v>
      </c>
      <c r="K14" s="5">
        <v>20000</v>
      </c>
      <c r="L14" s="5">
        <v>0</v>
      </c>
      <c r="M14" s="5">
        <f t="shared" si="3"/>
        <v>20000</v>
      </c>
      <c r="N14" s="9"/>
      <c r="O14" s="1">
        <v>8</v>
      </c>
      <c r="P14" s="2" t="s">
        <v>11</v>
      </c>
      <c r="Q14" s="5">
        <v>0</v>
      </c>
      <c r="R14" s="5">
        <v>0</v>
      </c>
      <c r="S14" s="5">
        <v>0</v>
      </c>
      <c r="T14" s="5">
        <f t="shared" si="4"/>
        <v>0</v>
      </c>
      <c r="U14" s="9"/>
      <c r="V14" s="1">
        <v>8</v>
      </c>
      <c r="W14" s="2" t="s">
        <v>11</v>
      </c>
      <c r="X14" s="5">
        <v>18</v>
      </c>
      <c r="Y14" s="5">
        <v>1188000</v>
      </c>
      <c r="Z14" s="5">
        <v>0</v>
      </c>
      <c r="AA14" s="5">
        <f t="shared" si="5"/>
        <v>1188000</v>
      </c>
      <c r="AB14" s="9"/>
      <c r="AC14" s="1">
        <v>8</v>
      </c>
      <c r="AD14" s="2" t="s">
        <v>11</v>
      </c>
      <c r="AE14" s="5">
        <v>0</v>
      </c>
      <c r="AF14" s="5">
        <v>0</v>
      </c>
      <c r="AG14" s="5">
        <v>0</v>
      </c>
      <c r="AH14" s="5">
        <f t="shared" si="6"/>
        <v>0</v>
      </c>
      <c r="AI14" s="9"/>
      <c r="AJ14" s="1">
        <v>8</v>
      </c>
      <c r="AK14" s="2" t="s">
        <v>11</v>
      </c>
      <c r="AL14" s="9"/>
      <c r="AM14" s="1">
        <v>8</v>
      </c>
      <c r="AN14" s="2" t="s">
        <v>11</v>
      </c>
      <c r="AO14" s="5">
        <v>0</v>
      </c>
      <c r="AP14" s="5" t="e">
        <f t="shared" ref="AP14" si="25">#REF!+#REF!+#REF!+#REF!+G14+N14+U14+AB14+AI14</f>
        <v>#REF!</v>
      </c>
      <c r="AQ14" s="5" t="e">
        <f t="shared" ref="AQ14" si="26">#REF!+#REF!+#REF!+A14+H14+O14+V14+AC14+AJ14</f>
        <v>#REF!</v>
      </c>
      <c r="AR14" s="5" t="e">
        <f t="shared" ref="AR14" si="27">#REF!+#REF!+#REF!+B14+I14+P14+W14+AD14+AK14</f>
        <v>#REF!</v>
      </c>
      <c r="AS14" s="9"/>
    </row>
    <row r="15" spans="1:45" ht="16.5" hidden="1">
      <c r="A15" s="23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2"/>
        <v>0</v>
      </c>
      <c r="G15" s="9"/>
      <c r="H15" s="1">
        <v>9</v>
      </c>
      <c r="I15" s="2" t="s">
        <v>12</v>
      </c>
      <c r="J15" s="5">
        <v>1</v>
      </c>
      <c r="K15" s="5">
        <v>20000</v>
      </c>
      <c r="L15" s="5">
        <v>0</v>
      </c>
      <c r="M15" s="5">
        <f t="shared" si="3"/>
        <v>20000</v>
      </c>
      <c r="N15" s="9"/>
      <c r="O15" s="1">
        <v>9</v>
      </c>
      <c r="P15" s="2" t="s">
        <v>12</v>
      </c>
      <c r="Q15" s="5">
        <v>0</v>
      </c>
      <c r="R15" s="5">
        <v>0</v>
      </c>
      <c r="S15" s="5">
        <v>0</v>
      </c>
      <c r="T15" s="5">
        <f t="shared" si="4"/>
        <v>0</v>
      </c>
      <c r="U15" s="9"/>
      <c r="V15" s="1">
        <v>9</v>
      </c>
      <c r="W15" s="2" t="s">
        <v>12</v>
      </c>
      <c r="X15" s="5">
        <v>28</v>
      </c>
      <c r="Y15" s="5">
        <v>1848000</v>
      </c>
      <c r="Z15" s="5">
        <v>0</v>
      </c>
      <c r="AA15" s="5">
        <f t="shared" si="5"/>
        <v>1848000</v>
      </c>
      <c r="AB15" s="9"/>
      <c r="AC15" s="1">
        <v>9</v>
      </c>
      <c r="AD15" s="2" t="s">
        <v>12</v>
      </c>
      <c r="AE15" s="5">
        <v>0</v>
      </c>
      <c r="AF15" s="5">
        <v>0</v>
      </c>
      <c r="AG15" s="5">
        <v>0</v>
      </c>
      <c r="AH15" s="5">
        <f t="shared" si="6"/>
        <v>0</v>
      </c>
      <c r="AI15" s="9"/>
      <c r="AJ15" s="1">
        <v>9</v>
      </c>
      <c r="AK15" s="2" t="s">
        <v>12</v>
      </c>
      <c r="AL15" s="9"/>
      <c r="AM15" s="1">
        <v>9</v>
      </c>
      <c r="AN15" s="2" t="s">
        <v>12</v>
      </c>
      <c r="AO15" s="5">
        <v>0</v>
      </c>
      <c r="AP15" s="5" t="e">
        <f t="shared" ref="AP15" si="28">#REF!+#REF!+#REF!+#REF!+G15+N15+U15+AB15+AI15</f>
        <v>#REF!</v>
      </c>
      <c r="AQ15" s="5" t="e">
        <f t="shared" ref="AQ15" si="29">#REF!+#REF!+#REF!+A15+H15+O15+V15+AC15+AJ15</f>
        <v>#REF!</v>
      </c>
      <c r="AR15" s="5" t="e">
        <f t="shared" ref="AR15" si="30">#REF!+#REF!+#REF!+B15+I15+P15+W15+AD15+AK15</f>
        <v>#REF!</v>
      </c>
      <c r="AS15" s="9"/>
    </row>
    <row r="16" spans="1:45" ht="16.5" hidden="1">
      <c r="A16" s="23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2"/>
        <v>0</v>
      </c>
      <c r="G16" s="9"/>
      <c r="H16" s="1">
        <v>10</v>
      </c>
      <c r="I16" s="2" t="s">
        <v>13</v>
      </c>
      <c r="J16" s="5">
        <v>1</v>
      </c>
      <c r="K16" s="5">
        <v>20000</v>
      </c>
      <c r="L16" s="5">
        <v>0</v>
      </c>
      <c r="M16" s="5">
        <f t="shared" si="3"/>
        <v>20000</v>
      </c>
      <c r="N16" s="9"/>
      <c r="O16" s="1">
        <v>10</v>
      </c>
      <c r="P16" s="2" t="s">
        <v>13</v>
      </c>
      <c r="Q16" s="5">
        <v>0</v>
      </c>
      <c r="R16" s="5">
        <v>0</v>
      </c>
      <c r="S16" s="5">
        <v>0</v>
      </c>
      <c r="T16" s="5">
        <f t="shared" si="4"/>
        <v>0</v>
      </c>
      <c r="U16" s="9"/>
      <c r="V16" s="1">
        <v>10</v>
      </c>
      <c r="W16" s="2" t="s">
        <v>13</v>
      </c>
      <c r="X16" s="5">
        <v>50</v>
      </c>
      <c r="Y16" s="5">
        <v>3300000</v>
      </c>
      <c r="Z16" s="5">
        <v>0</v>
      </c>
      <c r="AA16" s="5">
        <f t="shared" si="5"/>
        <v>3300000</v>
      </c>
      <c r="AB16" s="9"/>
      <c r="AC16" s="1">
        <v>10</v>
      </c>
      <c r="AD16" s="2" t="s">
        <v>13</v>
      </c>
      <c r="AE16" s="5">
        <v>0</v>
      </c>
      <c r="AF16" s="5">
        <v>0</v>
      </c>
      <c r="AG16" s="5">
        <v>0</v>
      </c>
      <c r="AH16" s="5">
        <f t="shared" si="6"/>
        <v>0</v>
      </c>
      <c r="AI16" s="9"/>
      <c r="AJ16" s="1">
        <v>10</v>
      </c>
      <c r="AK16" s="2" t="s">
        <v>13</v>
      </c>
      <c r="AL16" s="9"/>
      <c r="AM16" s="1">
        <v>10</v>
      </c>
      <c r="AN16" s="2" t="s">
        <v>13</v>
      </c>
      <c r="AO16" s="5">
        <v>0</v>
      </c>
      <c r="AP16" s="5" t="e">
        <f t="shared" ref="AP16" si="31">#REF!+#REF!+#REF!+#REF!+G16+N16+U16+AB16+AI16</f>
        <v>#REF!</v>
      </c>
      <c r="AQ16" s="5" t="e">
        <f t="shared" ref="AQ16" si="32">#REF!+#REF!+#REF!+A16+H16+O16+V16+AC16+AJ16</f>
        <v>#REF!</v>
      </c>
      <c r="AR16" s="5" t="e">
        <f t="shared" ref="AR16" si="33">#REF!+#REF!+#REF!+B16+I16+P16+W16+AD16+AK16</f>
        <v>#REF!</v>
      </c>
      <c r="AS16" s="9"/>
    </row>
    <row r="17" spans="1:45" ht="16.5" hidden="1">
      <c r="A17" s="23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2"/>
        <v>0</v>
      </c>
      <c r="G17" s="9"/>
      <c r="H17" s="1">
        <v>11</v>
      </c>
      <c r="I17" s="2" t="s">
        <v>14</v>
      </c>
      <c r="J17" s="5">
        <v>1</v>
      </c>
      <c r="K17" s="5">
        <v>20000</v>
      </c>
      <c r="L17" s="5">
        <v>0</v>
      </c>
      <c r="M17" s="5">
        <f t="shared" si="3"/>
        <v>20000</v>
      </c>
      <c r="N17" s="9"/>
      <c r="O17" s="1">
        <v>11</v>
      </c>
      <c r="P17" s="2" t="s">
        <v>14</v>
      </c>
      <c r="Q17" s="5">
        <v>0</v>
      </c>
      <c r="R17" s="5">
        <v>0</v>
      </c>
      <c r="S17" s="5">
        <v>0</v>
      </c>
      <c r="T17" s="5">
        <f t="shared" si="4"/>
        <v>0</v>
      </c>
      <c r="U17" s="9"/>
      <c r="V17" s="1">
        <v>11</v>
      </c>
      <c r="W17" s="2" t="s">
        <v>14</v>
      </c>
      <c r="X17" s="5">
        <v>42</v>
      </c>
      <c r="Y17" s="5">
        <v>2772000</v>
      </c>
      <c r="Z17" s="5">
        <v>0</v>
      </c>
      <c r="AA17" s="5">
        <f t="shared" si="5"/>
        <v>2772000</v>
      </c>
      <c r="AB17" s="9"/>
      <c r="AC17" s="1">
        <v>11</v>
      </c>
      <c r="AD17" s="2" t="s">
        <v>14</v>
      </c>
      <c r="AE17" s="5">
        <v>0</v>
      </c>
      <c r="AF17" s="5">
        <v>0</v>
      </c>
      <c r="AG17" s="5">
        <v>0</v>
      </c>
      <c r="AH17" s="5">
        <f t="shared" si="6"/>
        <v>0</v>
      </c>
      <c r="AI17" s="9"/>
      <c r="AJ17" s="1">
        <v>11</v>
      </c>
      <c r="AK17" s="2" t="s">
        <v>14</v>
      </c>
      <c r="AL17" s="9"/>
      <c r="AM17" s="1">
        <v>11</v>
      </c>
      <c r="AN17" s="2" t="s">
        <v>14</v>
      </c>
      <c r="AO17" s="5">
        <v>0</v>
      </c>
      <c r="AP17" s="5" t="e">
        <f t="shared" ref="AP17" si="34">#REF!+#REF!+#REF!+#REF!+G17+N17+U17+AB17+AI17</f>
        <v>#REF!</v>
      </c>
      <c r="AQ17" s="5" t="e">
        <f t="shared" ref="AQ17" si="35">#REF!+#REF!+#REF!+A17+H17+O17+V17+AC17+AJ17</f>
        <v>#REF!</v>
      </c>
      <c r="AR17" s="5" t="e">
        <f t="shared" ref="AR17" si="36">#REF!+#REF!+#REF!+B17+I17+P17+W17+AD17+AK17</f>
        <v>#REF!</v>
      </c>
      <c r="AS17" s="9"/>
    </row>
    <row r="18" spans="1:45" ht="16.5" hidden="1">
      <c r="A18" s="23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2"/>
        <v>0</v>
      </c>
      <c r="G18" s="9"/>
      <c r="H18" s="1">
        <v>12</v>
      </c>
      <c r="I18" s="2" t="s">
        <v>15</v>
      </c>
      <c r="J18" s="5">
        <v>1</v>
      </c>
      <c r="K18" s="5">
        <v>20000</v>
      </c>
      <c r="L18" s="5">
        <v>0</v>
      </c>
      <c r="M18" s="5">
        <f t="shared" si="3"/>
        <v>20000</v>
      </c>
      <c r="N18" s="9"/>
      <c r="O18" s="1">
        <v>12</v>
      </c>
      <c r="P18" s="2" t="s">
        <v>15</v>
      </c>
      <c r="Q18" s="5">
        <v>0</v>
      </c>
      <c r="R18" s="5">
        <v>0</v>
      </c>
      <c r="S18" s="5">
        <v>0</v>
      </c>
      <c r="T18" s="5">
        <f t="shared" si="4"/>
        <v>0</v>
      </c>
      <c r="U18" s="9"/>
      <c r="V18" s="1">
        <v>12</v>
      </c>
      <c r="W18" s="2" t="s">
        <v>15</v>
      </c>
      <c r="X18" s="5">
        <v>22</v>
      </c>
      <c r="Y18" s="5">
        <v>1452000</v>
      </c>
      <c r="Z18" s="5">
        <v>0</v>
      </c>
      <c r="AA18" s="5">
        <f t="shared" si="5"/>
        <v>1452000</v>
      </c>
      <c r="AB18" s="9"/>
      <c r="AC18" s="1">
        <v>12</v>
      </c>
      <c r="AD18" s="2" t="s">
        <v>15</v>
      </c>
      <c r="AE18" s="5">
        <v>0</v>
      </c>
      <c r="AF18" s="5">
        <v>0</v>
      </c>
      <c r="AG18" s="5">
        <v>0</v>
      </c>
      <c r="AH18" s="5">
        <f t="shared" si="6"/>
        <v>0</v>
      </c>
      <c r="AI18" s="9"/>
      <c r="AJ18" s="1">
        <v>12</v>
      </c>
      <c r="AK18" s="2" t="s">
        <v>15</v>
      </c>
      <c r="AL18" s="9"/>
      <c r="AM18" s="1">
        <v>12</v>
      </c>
      <c r="AN18" s="2" t="s">
        <v>15</v>
      </c>
      <c r="AO18" s="5">
        <v>0</v>
      </c>
      <c r="AP18" s="5" t="e">
        <f t="shared" ref="AP18" si="37">#REF!+#REF!+#REF!+#REF!+G18+N18+U18+AB18+AI18</f>
        <v>#REF!</v>
      </c>
      <c r="AQ18" s="5" t="e">
        <f t="shared" ref="AQ18" si="38">#REF!+#REF!+#REF!+A18+H18+O18+V18+AC18+AJ18</f>
        <v>#REF!</v>
      </c>
      <c r="AR18" s="5" t="e">
        <f t="shared" ref="AR18" si="39">#REF!+#REF!+#REF!+B18+I18+P18+W18+AD18+AK18</f>
        <v>#REF!</v>
      </c>
      <c r="AS18" s="9"/>
    </row>
    <row r="19" spans="1:45" ht="16.5" hidden="1">
      <c r="A19" s="23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2"/>
        <v>0</v>
      </c>
      <c r="G19" s="9"/>
      <c r="H19" s="1">
        <v>13</v>
      </c>
      <c r="I19" s="2" t="s">
        <v>16</v>
      </c>
      <c r="J19" s="5">
        <v>1</v>
      </c>
      <c r="K19" s="5">
        <v>20000</v>
      </c>
      <c r="L19" s="5">
        <v>0</v>
      </c>
      <c r="M19" s="5">
        <f t="shared" si="3"/>
        <v>20000</v>
      </c>
      <c r="N19" s="9"/>
      <c r="O19" s="1">
        <v>13</v>
      </c>
      <c r="P19" s="2" t="s">
        <v>16</v>
      </c>
      <c r="Q19" s="5">
        <v>0</v>
      </c>
      <c r="R19" s="5">
        <v>0</v>
      </c>
      <c r="S19" s="5">
        <v>0</v>
      </c>
      <c r="T19" s="5">
        <f t="shared" si="4"/>
        <v>0</v>
      </c>
      <c r="U19" s="9"/>
      <c r="V19" s="1">
        <v>13</v>
      </c>
      <c r="W19" s="2" t="s">
        <v>16</v>
      </c>
      <c r="X19" s="5">
        <v>20</v>
      </c>
      <c r="Y19" s="5">
        <v>1320000</v>
      </c>
      <c r="Z19" s="5">
        <v>0</v>
      </c>
      <c r="AA19" s="5">
        <f t="shared" si="5"/>
        <v>1320000</v>
      </c>
      <c r="AB19" s="9"/>
      <c r="AC19" s="1">
        <v>13</v>
      </c>
      <c r="AD19" s="2" t="s">
        <v>16</v>
      </c>
      <c r="AE19" s="5">
        <v>0</v>
      </c>
      <c r="AF19" s="5">
        <v>0</v>
      </c>
      <c r="AG19" s="5">
        <v>0</v>
      </c>
      <c r="AH19" s="5">
        <f t="shared" si="6"/>
        <v>0</v>
      </c>
      <c r="AI19" s="9"/>
      <c r="AJ19" s="1">
        <v>13</v>
      </c>
      <c r="AK19" s="2" t="s">
        <v>16</v>
      </c>
      <c r="AL19" s="9"/>
      <c r="AM19" s="1">
        <v>13</v>
      </c>
      <c r="AN19" s="2" t="s">
        <v>16</v>
      </c>
      <c r="AO19" s="5">
        <v>0</v>
      </c>
      <c r="AP19" s="5" t="e">
        <f t="shared" ref="AP19" si="40">#REF!+#REF!+#REF!+#REF!+G19+N19+U19+AB19+AI19</f>
        <v>#REF!</v>
      </c>
      <c r="AQ19" s="5" t="e">
        <f t="shared" ref="AQ19" si="41">#REF!+#REF!+#REF!+A19+H19+O19+V19+AC19+AJ19</f>
        <v>#REF!</v>
      </c>
      <c r="AR19" s="5" t="e">
        <f t="shared" ref="AR19" si="42">#REF!+#REF!+#REF!+B19+I19+P19+W19+AD19+AK19</f>
        <v>#REF!</v>
      </c>
      <c r="AS19" s="9"/>
    </row>
    <row r="20" spans="1:45" ht="16.5" hidden="1">
      <c r="A20" s="23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2"/>
        <v>0</v>
      </c>
      <c r="G20" s="9"/>
      <c r="H20" s="1">
        <v>14</v>
      </c>
      <c r="I20" s="2" t="s">
        <v>17</v>
      </c>
      <c r="J20" s="5">
        <v>1</v>
      </c>
      <c r="K20" s="5">
        <v>20000</v>
      </c>
      <c r="L20" s="5">
        <v>0</v>
      </c>
      <c r="M20" s="5">
        <f t="shared" si="3"/>
        <v>20000</v>
      </c>
      <c r="N20" s="9"/>
      <c r="O20" s="1">
        <v>14</v>
      </c>
      <c r="P20" s="2" t="s">
        <v>17</v>
      </c>
      <c r="Q20" s="5">
        <v>0</v>
      </c>
      <c r="R20" s="5">
        <v>0</v>
      </c>
      <c r="S20" s="5">
        <v>0</v>
      </c>
      <c r="T20" s="5">
        <f t="shared" si="4"/>
        <v>0</v>
      </c>
      <c r="U20" s="9"/>
      <c r="V20" s="1">
        <v>14</v>
      </c>
      <c r="W20" s="2" t="s">
        <v>17</v>
      </c>
      <c r="X20" s="5">
        <v>12</v>
      </c>
      <c r="Y20" s="5">
        <v>792000</v>
      </c>
      <c r="Z20" s="5">
        <v>0</v>
      </c>
      <c r="AA20" s="5">
        <f t="shared" si="5"/>
        <v>792000</v>
      </c>
      <c r="AB20" s="9"/>
      <c r="AC20" s="1">
        <v>14</v>
      </c>
      <c r="AD20" s="2" t="s">
        <v>17</v>
      </c>
      <c r="AE20" s="5">
        <v>0</v>
      </c>
      <c r="AF20" s="5">
        <v>0</v>
      </c>
      <c r="AG20" s="5">
        <v>0</v>
      </c>
      <c r="AH20" s="5">
        <f t="shared" si="6"/>
        <v>0</v>
      </c>
      <c r="AI20" s="9"/>
      <c r="AJ20" s="1">
        <v>14</v>
      </c>
      <c r="AK20" s="2" t="s">
        <v>17</v>
      </c>
      <c r="AL20" s="9"/>
      <c r="AM20" s="1">
        <v>14</v>
      </c>
      <c r="AN20" s="2" t="s">
        <v>17</v>
      </c>
      <c r="AO20" s="5">
        <v>0</v>
      </c>
      <c r="AP20" s="5" t="e">
        <f t="shared" ref="AP20" si="43">#REF!+#REF!+#REF!+#REF!+G20+N20+U20+AB20+AI20</f>
        <v>#REF!</v>
      </c>
      <c r="AQ20" s="5" t="e">
        <f t="shared" ref="AQ20" si="44">#REF!+#REF!+#REF!+A20+H20+O20+V20+AC20+AJ20</f>
        <v>#REF!</v>
      </c>
      <c r="AR20" s="5" t="e">
        <f t="shared" ref="AR20" si="45">#REF!+#REF!+#REF!+B20+I20+P20+W20+AD20+AK20</f>
        <v>#REF!</v>
      </c>
      <c r="AS20" s="9"/>
    </row>
    <row r="21" spans="1:45" ht="16.5" hidden="1">
      <c r="A21" s="23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2"/>
        <v>0</v>
      </c>
      <c r="G21" s="9"/>
      <c r="H21" s="1">
        <v>15</v>
      </c>
      <c r="I21" s="2" t="s">
        <v>18</v>
      </c>
      <c r="J21" s="5">
        <v>1</v>
      </c>
      <c r="K21" s="5">
        <v>20000</v>
      </c>
      <c r="L21" s="5">
        <v>0</v>
      </c>
      <c r="M21" s="5">
        <f t="shared" si="3"/>
        <v>20000</v>
      </c>
      <c r="N21" s="9"/>
      <c r="O21" s="1">
        <v>15</v>
      </c>
      <c r="P21" s="2" t="s">
        <v>18</v>
      </c>
      <c r="Q21" s="5">
        <v>0</v>
      </c>
      <c r="R21" s="5">
        <v>0</v>
      </c>
      <c r="S21" s="5">
        <v>0</v>
      </c>
      <c r="T21" s="5">
        <f t="shared" si="4"/>
        <v>0</v>
      </c>
      <c r="U21" s="9"/>
      <c r="V21" s="1">
        <v>15</v>
      </c>
      <c r="W21" s="2" t="s">
        <v>18</v>
      </c>
      <c r="X21" s="5">
        <v>16</v>
      </c>
      <c r="Y21" s="5">
        <v>1056000</v>
      </c>
      <c r="Z21" s="5">
        <v>0</v>
      </c>
      <c r="AA21" s="5">
        <f t="shared" si="5"/>
        <v>1056000</v>
      </c>
      <c r="AB21" s="9"/>
      <c r="AC21" s="1">
        <v>15</v>
      </c>
      <c r="AD21" s="2" t="s">
        <v>18</v>
      </c>
      <c r="AE21" s="5">
        <v>0</v>
      </c>
      <c r="AF21" s="5">
        <v>0</v>
      </c>
      <c r="AG21" s="5">
        <v>0</v>
      </c>
      <c r="AH21" s="5">
        <f t="shared" si="6"/>
        <v>0</v>
      </c>
      <c r="AI21" s="9"/>
      <c r="AJ21" s="1">
        <v>15</v>
      </c>
      <c r="AK21" s="2" t="s">
        <v>18</v>
      </c>
      <c r="AL21" s="9"/>
      <c r="AM21" s="1">
        <v>15</v>
      </c>
      <c r="AN21" s="2" t="s">
        <v>18</v>
      </c>
      <c r="AO21" s="5">
        <v>0</v>
      </c>
      <c r="AP21" s="5" t="e">
        <f t="shared" ref="AP21" si="46">#REF!+#REF!+#REF!+#REF!+G21+N21+U21+AB21+AI21</f>
        <v>#REF!</v>
      </c>
      <c r="AQ21" s="5" t="e">
        <f t="shared" ref="AQ21" si="47">#REF!+#REF!+#REF!+A21+H21+O21+V21+AC21+AJ21</f>
        <v>#REF!</v>
      </c>
      <c r="AR21" s="5" t="e">
        <f t="shared" ref="AR21" si="48">#REF!+#REF!+#REF!+B21+I21+P21+W21+AD21+AK21</f>
        <v>#REF!</v>
      </c>
      <c r="AS21" s="9"/>
    </row>
    <row r="22" spans="1:45" ht="16.5" hidden="1">
      <c r="A22" s="23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2"/>
        <v>0</v>
      </c>
      <c r="G22" s="9"/>
      <c r="H22" s="1">
        <v>16</v>
      </c>
      <c r="I22" s="2" t="s">
        <v>19</v>
      </c>
      <c r="J22" s="5">
        <v>1</v>
      </c>
      <c r="K22" s="5">
        <v>20000</v>
      </c>
      <c r="L22" s="5">
        <v>0</v>
      </c>
      <c r="M22" s="5">
        <f t="shared" si="3"/>
        <v>20000</v>
      </c>
      <c r="N22" s="9"/>
      <c r="O22" s="1">
        <v>16</v>
      </c>
      <c r="P22" s="2" t="s">
        <v>19</v>
      </c>
      <c r="Q22" s="5">
        <v>0</v>
      </c>
      <c r="R22" s="5">
        <v>0</v>
      </c>
      <c r="S22" s="5">
        <v>0</v>
      </c>
      <c r="T22" s="5">
        <f t="shared" si="4"/>
        <v>0</v>
      </c>
      <c r="U22" s="9"/>
      <c r="V22" s="1">
        <v>16</v>
      </c>
      <c r="W22" s="2" t="s">
        <v>19</v>
      </c>
      <c r="X22" s="5">
        <v>30</v>
      </c>
      <c r="Y22" s="5">
        <v>1980000</v>
      </c>
      <c r="Z22" s="5">
        <v>0</v>
      </c>
      <c r="AA22" s="5">
        <f t="shared" si="5"/>
        <v>1980000</v>
      </c>
      <c r="AB22" s="9"/>
      <c r="AC22" s="1">
        <v>16</v>
      </c>
      <c r="AD22" s="2" t="s">
        <v>19</v>
      </c>
      <c r="AE22" s="5">
        <v>0</v>
      </c>
      <c r="AF22" s="5">
        <v>0</v>
      </c>
      <c r="AG22" s="5">
        <v>0</v>
      </c>
      <c r="AH22" s="5">
        <f t="shared" si="6"/>
        <v>0</v>
      </c>
      <c r="AI22" s="9"/>
      <c r="AJ22" s="1">
        <v>16</v>
      </c>
      <c r="AK22" s="2" t="s">
        <v>19</v>
      </c>
      <c r="AL22" s="9"/>
      <c r="AM22" s="1">
        <v>16</v>
      </c>
      <c r="AN22" s="2" t="s">
        <v>19</v>
      </c>
      <c r="AO22" s="5">
        <v>0</v>
      </c>
      <c r="AP22" s="5" t="e">
        <f t="shared" ref="AP22" si="49">#REF!+#REF!+#REF!+#REF!+G22+N22+U22+AB22+AI22</f>
        <v>#REF!</v>
      </c>
      <c r="AQ22" s="5" t="e">
        <f t="shared" ref="AQ22" si="50">#REF!+#REF!+#REF!+A22+H22+O22+V22+AC22+AJ22</f>
        <v>#REF!</v>
      </c>
      <c r="AR22" s="5" t="e">
        <f t="shared" ref="AR22" si="51">#REF!+#REF!+#REF!+B22+I22+P22+W22+AD22+AK22</f>
        <v>#REF!</v>
      </c>
      <c r="AS22" s="9"/>
    </row>
    <row r="23" spans="1:45" ht="16.5" hidden="1">
      <c r="A23" s="23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2"/>
        <v>0</v>
      </c>
      <c r="G23" s="9"/>
      <c r="H23" s="1">
        <v>17</v>
      </c>
      <c r="I23" s="2" t="s">
        <v>20</v>
      </c>
      <c r="J23" s="5">
        <v>1</v>
      </c>
      <c r="K23" s="5">
        <v>20000</v>
      </c>
      <c r="L23" s="5">
        <v>0</v>
      </c>
      <c r="M23" s="5">
        <f t="shared" si="3"/>
        <v>20000</v>
      </c>
      <c r="N23" s="9"/>
      <c r="O23" s="1">
        <v>17</v>
      </c>
      <c r="P23" s="2" t="s">
        <v>20</v>
      </c>
      <c r="Q23" s="5">
        <v>0</v>
      </c>
      <c r="R23" s="5">
        <v>0</v>
      </c>
      <c r="S23" s="5">
        <v>0</v>
      </c>
      <c r="T23" s="5">
        <f t="shared" si="4"/>
        <v>0</v>
      </c>
      <c r="U23" s="9"/>
      <c r="V23" s="1">
        <v>17</v>
      </c>
      <c r="W23" s="2" t="s">
        <v>20</v>
      </c>
      <c r="X23" s="5">
        <v>14</v>
      </c>
      <c r="Y23" s="5">
        <v>924000</v>
      </c>
      <c r="Z23" s="5">
        <v>0</v>
      </c>
      <c r="AA23" s="5">
        <f t="shared" si="5"/>
        <v>924000</v>
      </c>
      <c r="AB23" s="9"/>
      <c r="AC23" s="1">
        <v>17</v>
      </c>
      <c r="AD23" s="2" t="s">
        <v>20</v>
      </c>
      <c r="AE23" s="5">
        <v>0</v>
      </c>
      <c r="AF23" s="5">
        <v>0</v>
      </c>
      <c r="AG23" s="5">
        <v>0</v>
      </c>
      <c r="AH23" s="5">
        <f t="shared" si="6"/>
        <v>0</v>
      </c>
      <c r="AI23" s="9"/>
      <c r="AJ23" s="1">
        <v>17</v>
      </c>
      <c r="AK23" s="2" t="s">
        <v>20</v>
      </c>
      <c r="AL23" s="9"/>
      <c r="AM23" s="1">
        <v>17</v>
      </c>
      <c r="AN23" s="2" t="s">
        <v>20</v>
      </c>
      <c r="AO23" s="5">
        <v>0</v>
      </c>
      <c r="AP23" s="5" t="e">
        <f t="shared" ref="AP23" si="52">#REF!+#REF!+#REF!+#REF!+G23+N23+U23+AB23+AI23</f>
        <v>#REF!</v>
      </c>
      <c r="AQ23" s="5" t="e">
        <f t="shared" ref="AQ23" si="53">#REF!+#REF!+#REF!+A23+H23+O23+V23+AC23+AJ23</f>
        <v>#REF!</v>
      </c>
      <c r="AR23" s="5" t="e">
        <f t="shared" ref="AR23" si="54">#REF!+#REF!+#REF!+B23+I23+P23+W23+AD23+AK23</f>
        <v>#REF!</v>
      </c>
      <c r="AS23" s="9"/>
    </row>
    <row r="24" spans="1:45" ht="16.5" hidden="1">
      <c r="A24" s="23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2"/>
        <v>0</v>
      </c>
      <c r="G24" s="9"/>
      <c r="H24" s="1">
        <v>18</v>
      </c>
      <c r="I24" s="2" t="s">
        <v>21</v>
      </c>
      <c r="J24" s="5">
        <v>1</v>
      </c>
      <c r="K24" s="5">
        <v>20000</v>
      </c>
      <c r="L24" s="5">
        <v>0</v>
      </c>
      <c r="M24" s="5">
        <f t="shared" si="3"/>
        <v>20000</v>
      </c>
      <c r="N24" s="9"/>
      <c r="O24" s="1">
        <v>18</v>
      </c>
      <c r="P24" s="2" t="s">
        <v>21</v>
      </c>
      <c r="Q24" s="5">
        <v>0</v>
      </c>
      <c r="R24" s="5">
        <v>0</v>
      </c>
      <c r="S24" s="5">
        <v>0</v>
      </c>
      <c r="T24" s="5">
        <f t="shared" si="4"/>
        <v>0</v>
      </c>
      <c r="U24" s="9"/>
      <c r="V24" s="1">
        <v>18</v>
      </c>
      <c r="W24" s="2" t="s">
        <v>21</v>
      </c>
      <c r="X24" s="5">
        <v>19</v>
      </c>
      <c r="Y24" s="5">
        <v>1254000</v>
      </c>
      <c r="Z24" s="5">
        <v>0</v>
      </c>
      <c r="AA24" s="5">
        <f t="shared" si="5"/>
        <v>1254000</v>
      </c>
      <c r="AB24" s="9"/>
      <c r="AC24" s="1">
        <v>18</v>
      </c>
      <c r="AD24" s="2" t="s">
        <v>21</v>
      </c>
      <c r="AE24" s="5">
        <v>0</v>
      </c>
      <c r="AF24" s="5">
        <v>0</v>
      </c>
      <c r="AG24" s="5">
        <v>0</v>
      </c>
      <c r="AH24" s="5">
        <f t="shared" si="6"/>
        <v>0</v>
      </c>
      <c r="AI24" s="9"/>
      <c r="AJ24" s="1">
        <v>18</v>
      </c>
      <c r="AK24" s="2" t="s">
        <v>21</v>
      </c>
      <c r="AL24" s="9"/>
      <c r="AM24" s="1">
        <v>18</v>
      </c>
      <c r="AN24" s="2" t="s">
        <v>21</v>
      </c>
      <c r="AO24" s="5">
        <v>0</v>
      </c>
      <c r="AP24" s="5" t="e">
        <f t="shared" ref="AP24" si="55">#REF!+#REF!+#REF!+#REF!+G24+N24+U24+AB24+AI24</f>
        <v>#REF!</v>
      </c>
      <c r="AQ24" s="5" t="e">
        <f t="shared" ref="AQ24" si="56">#REF!+#REF!+#REF!+A24+H24+O24+V24+AC24+AJ24</f>
        <v>#REF!</v>
      </c>
      <c r="AR24" s="5" t="e">
        <f t="shared" ref="AR24" si="57">#REF!+#REF!+#REF!+B24+I24+P24+W24+AD24+AK24</f>
        <v>#REF!</v>
      </c>
      <c r="AS24" s="9"/>
    </row>
    <row r="25" spans="1:45" ht="16.5" hidden="1">
      <c r="A25" s="23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2"/>
        <v>0</v>
      </c>
      <c r="G25" s="9"/>
      <c r="H25" s="1">
        <v>19</v>
      </c>
      <c r="I25" s="2" t="s">
        <v>22</v>
      </c>
      <c r="J25" s="5">
        <v>1</v>
      </c>
      <c r="K25" s="5">
        <v>20000</v>
      </c>
      <c r="L25" s="5">
        <v>0</v>
      </c>
      <c r="M25" s="5">
        <f t="shared" si="3"/>
        <v>20000</v>
      </c>
      <c r="N25" s="9"/>
      <c r="O25" s="1">
        <v>19</v>
      </c>
      <c r="P25" s="2" t="s">
        <v>22</v>
      </c>
      <c r="Q25" s="5">
        <v>0</v>
      </c>
      <c r="R25" s="5">
        <v>0</v>
      </c>
      <c r="S25" s="5">
        <v>0</v>
      </c>
      <c r="T25" s="5">
        <f t="shared" si="4"/>
        <v>0</v>
      </c>
      <c r="U25" s="9"/>
      <c r="V25" s="1">
        <v>19</v>
      </c>
      <c r="W25" s="2" t="s">
        <v>22</v>
      </c>
      <c r="X25" s="5">
        <v>11</v>
      </c>
      <c r="Y25" s="5">
        <v>726000</v>
      </c>
      <c r="Z25" s="5">
        <v>0</v>
      </c>
      <c r="AA25" s="5">
        <f t="shared" si="5"/>
        <v>726000</v>
      </c>
      <c r="AB25" s="9"/>
      <c r="AC25" s="1">
        <v>19</v>
      </c>
      <c r="AD25" s="2" t="s">
        <v>22</v>
      </c>
      <c r="AE25" s="5">
        <v>0</v>
      </c>
      <c r="AF25" s="5">
        <v>0</v>
      </c>
      <c r="AG25" s="5">
        <v>0</v>
      </c>
      <c r="AH25" s="5">
        <f t="shared" si="6"/>
        <v>0</v>
      </c>
      <c r="AI25" s="9"/>
      <c r="AJ25" s="1">
        <v>19</v>
      </c>
      <c r="AK25" s="2" t="s">
        <v>22</v>
      </c>
      <c r="AL25" s="9"/>
      <c r="AM25" s="1">
        <v>19</v>
      </c>
      <c r="AN25" s="2" t="s">
        <v>22</v>
      </c>
      <c r="AO25" s="5">
        <v>0</v>
      </c>
      <c r="AP25" s="5" t="e">
        <f t="shared" ref="AP25" si="58">#REF!+#REF!+#REF!+#REF!+G25+N25+U25+AB25+AI25</f>
        <v>#REF!</v>
      </c>
      <c r="AQ25" s="5" t="e">
        <f t="shared" ref="AQ25" si="59">#REF!+#REF!+#REF!+A25+H25+O25+V25+AC25+AJ25</f>
        <v>#REF!</v>
      </c>
      <c r="AR25" s="5" t="e">
        <f t="shared" ref="AR25" si="60">#REF!+#REF!+#REF!+B25+I25+P25+W25+AD25+AK25</f>
        <v>#REF!</v>
      </c>
      <c r="AS25" s="9"/>
    </row>
    <row r="26" spans="1:45" ht="16.5" hidden="1">
      <c r="A26" s="23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2"/>
        <v>0</v>
      </c>
      <c r="G26" s="9"/>
      <c r="H26" s="1">
        <v>20</v>
      </c>
      <c r="I26" s="2" t="s">
        <v>23</v>
      </c>
      <c r="J26" s="5">
        <v>1</v>
      </c>
      <c r="K26" s="5">
        <v>20000</v>
      </c>
      <c r="L26" s="5">
        <v>0</v>
      </c>
      <c r="M26" s="5">
        <f t="shared" si="3"/>
        <v>20000</v>
      </c>
      <c r="N26" s="9"/>
      <c r="O26" s="1">
        <v>20</v>
      </c>
      <c r="P26" s="2" t="s">
        <v>23</v>
      </c>
      <c r="Q26" s="5">
        <v>0</v>
      </c>
      <c r="R26" s="5">
        <v>0</v>
      </c>
      <c r="S26" s="5">
        <v>0</v>
      </c>
      <c r="T26" s="5">
        <f t="shared" si="4"/>
        <v>0</v>
      </c>
      <c r="U26" s="9"/>
      <c r="V26" s="1">
        <v>20</v>
      </c>
      <c r="W26" s="2" t="s">
        <v>23</v>
      </c>
      <c r="X26" s="5">
        <v>19</v>
      </c>
      <c r="Y26" s="5">
        <v>1254000</v>
      </c>
      <c r="Z26" s="5">
        <v>0</v>
      </c>
      <c r="AA26" s="5">
        <f t="shared" si="5"/>
        <v>1254000</v>
      </c>
      <c r="AB26" s="9"/>
      <c r="AC26" s="1">
        <v>20</v>
      </c>
      <c r="AD26" s="2" t="s">
        <v>23</v>
      </c>
      <c r="AE26" s="5">
        <v>0</v>
      </c>
      <c r="AF26" s="5">
        <v>0</v>
      </c>
      <c r="AG26" s="5">
        <v>0</v>
      </c>
      <c r="AH26" s="5">
        <f t="shared" si="6"/>
        <v>0</v>
      </c>
      <c r="AI26" s="9"/>
      <c r="AJ26" s="1">
        <v>20</v>
      </c>
      <c r="AK26" s="2" t="s">
        <v>23</v>
      </c>
      <c r="AL26" s="9"/>
      <c r="AM26" s="1">
        <v>20</v>
      </c>
      <c r="AN26" s="2" t="s">
        <v>23</v>
      </c>
      <c r="AO26" s="5">
        <v>0</v>
      </c>
      <c r="AP26" s="5" t="e">
        <f t="shared" ref="AP26" si="61">#REF!+#REF!+#REF!+#REF!+G26+N26+U26+AB26+AI26</f>
        <v>#REF!</v>
      </c>
      <c r="AQ26" s="5" t="e">
        <f t="shared" ref="AQ26" si="62">#REF!+#REF!+#REF!+A26+H26+O26+V26+AC26+AJ26</f>
        <v>#REF!</v>
      </c>
      <c r="AR26" s="5" t="e">
        <f t="shared" ref="AR26" si="63">#REF!+#REF!+#REF!+B26+I26+P26+W26+AD26+AK26</f>
        <v>#REF!</v>
      </c>
      <c r="AS26" s="9"/>
    </row>
    <row r="27" spans="1:45" ht="16.5" hidden="1">
      <c r="A27" s="23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2"/>
        <v>0</v>
      </c>
      <c r="G27" s="9"/>
      <c r="H27" s="1">
        <v>21</v>
      </c>
      <c r="I27" s="2" t="s">
        <v>24</v>
      </c>
      <c r="J27" s="5">
        <v>1</v>
      </c>
      <c r="K27" s="5">
        <v>20000</v>
      </c>
      <c r="L27" s="5">
        <v>0</v>
      </c>
      <c r="M27" s="5">
        <f t="shared" si="3"/>
        <v>20000</v>
      </c>
      <c r="N27" s="9"/>
      <c r="O27" s="1">
        <v>21</v>
      </c>
      <c r="P27" s="2" t="s">
        <v>24</v>
      </c>
      <c r="Q27" s="5">
        <v>0</v>
      </c>
      <c r="R27" s="5">
        <v>0</v>
      </c>
      <c r="S27" s="5">
        <v>0</v>
      </c>
      <c r="T27" s="5">
        <f t="shared" si="4"/>
        <v>0</v>
      </c>
      <c r="U27" s="9"/>
      <c r="V27" s="1">
        <v>21</v>
      </c>
      <c r="W27" s="2" t="s">
        <v>24</v>
      </c>
      <c r="X27" s="5">
        <v>33</v>
      </c>
      <c r="Y27" s="5">
        <v>2178000</v>
      </c>
      <c r="Z27" s="5">
        <v>0</v>
      </c>
      <c r="AA27" s="5">
        <f t="shared" si="5"/>
        <v>2178000</v>
      </c>
      <c r="AB27" s="9"/>
      <c r="AC27" s="1">
        <v>21</v>
      </c>
      <c r="AD27" s="2" t="s">
        <v>24</v>
      </c>
      <c r="AE27" s="5">
        <v>0</v>
      </c>
      <c r="AF27" s="5">
        <v>0</v>
      </c>
      <c r="AG27" s="5">
        <v>0</v>
      </c>
      <c r="AH27" s="5">
        <f t="shared" si="6"/>
        <v>0</v>
      </c>
      <c r="AI27" s="9"/>
      <c r="AJ27" s="1">
        <v>21</v>
      </c>
      <c r="AK27" s="2" t="s">
        <v>24</v>
      </c>
      <c r="AL27" s="9"/>
      <c r="AM27" s="1">
        <v>21</v>
      </c>
      <c r="AN27" s="2" t="s">
        <v>24</v>
      </c>
      <c r="AO27" s="5">
        <v>0</v>
      </c>
      <c r="AP27" s="5" t="e">
        <f t="shared" ref="AP27" si="64">#REF!+#REF!+#REF!+#REF!+G27+N27+U27+AB27+AI27</f>
        <v>#REF!</v>
      </c>
      <c r="AQ27" s="5" t="e">
        <f t="shared" ref="AQ27" si="65">#REF!+#REF!+#REF!+A27+H27+O27+V27+AC27+AJ27</f>
        <v>#REF!</v>
      </c>
      <c r="AR27" s="5" t="e">
        <f t="shared" ref="AR27" si="66">#REF!+#REF!+#REF!+B27+I27+P27+W27+AD27+AK27</f>
        <v>#REF!</v>
      </c>
      <c r="AS27" s="9"/>
    </row>
    <row r="28" spans="1:45" ht="16.5" hidden="1">
      <c r="A28" s="23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2"/>
        <v>0</v>
      </c>
      <c r="G28" s="9"/>
      <c r="H28" s="1">
        <v>22</v>
      </c>
      <c r="I28" s="2" t="s">
        <v>25</v>
      </c>
      <c r="J28" s="5">
        <v>1</v>
      </c>
      <c r="K28" s="5">
        <v>20000</v>
      </c>
      <c r="L28" s="5">
        <v>0</v>
      </c>
      <c r="M28" s="5">
        <f t="shared" si="3"/>
        <v>20000</v>
      </c>
      <c r="N28" s="9"/>
      <c r="O28" s="1">
        <v>22</v>
      </c>
      <c r="P28" s="2" t="s">
        <v>25</v>
      </c>
      <c r="Q28" s="5">
        <v>0</v>
      </c>
      <c r="R28" s="5">
        <v>0</v>
      </c>
      <c r="S28" s="5">
        <v>0</v>
      </c>
      <c r="T28" s="5">
        <f t="shared" si="4"/>
        <v>0</v>
      </c>
      <c r="U28" s="9"/>
      <c r="V28" s="1">
        <v>22</v>
      </c>
      <c r="W28" s="2" t="s">
        <v>25</v>
      </c>
      <c r="X28" s="5">
        <v>16</v>
      </c>
      <c r="Y28" s="5">
        <v>1056000</v>
      </c>
      <c r="Z28" s="5">
        <v>0</v>
      </c>
      <c r="AA28" s="5">
        <f t="shared" si="5"/>
        <v>1056000</v>
      </c>
      <c r="AB28" s="9"/>
      <c r="AC28" s="1">
        <v>22</v>
      </c>
      <c r="AD28" s="2" t="s">
        <v>25</v>
      </c>
      <c r="AE28" s="5">
        <v>0</v>
      </c>
      <c r="AF28" s="5">
        <v>0</v>
      </c>
      <c r="AG28" s="5">
        <v>0</v>
      </c>
      <c r="AH28" s="5">
        <f t="shared" si="6"/>
        <v>0</v>
      </c>
      <c r="AI28" s="9"/>
      <c r="AJ28" s="1">
        <v>22</v>
      </c>
      <c r="AK28" s="2" t="s">
        <v>25</v>
      </c>
      <c r="AL28" s="9"/>
      <c r="AM28" s="1">
        <v>22</v>
      </c>
      <c r="AN28" s="2" t="s">
        <v>25</v>
      </c>
      <c r="AO28" s="5">
        <v>0</v>
      </c>
      <c r="AP28" s="5" t="e">
        <f t="shared" ref="AP28" si="67">#REF!+#REF!+#REF!+#REF!+G28+N28+U28+AB28+AI28</f>
        <v>#REF!</v>
      </c>
      <c r="AQ28" s="5" t="e">
        <f t="shared" ref="AQ28" si="68">#REF!+#REF!+#REF!+A28+H28+O28+V28+AC28+AJ28</f>
        <v>#REF!</v>
      </c>
      <c r="AR28" s="5" t="e">
        <f t="shared" ref="AR28" si="69">#REF!+#REF!+#REF!+B28+I28+P28+W28+AD28+AK28</f>
        <v>#REF!</v>
      </c>
      <c r="AS28" s="9"/>
    </row>
    <row r="29" spans="1:45" ht="16.5" hidden="1">
      <c r="A29" s="23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2"/>
        <v>0</v>
      </c>
      <c r="G29" s="9"/>
      <c r="H29" s="1">
        <v>23</v>
      </c>
      <c r="I29" s="2" t="s">
        <v>26</v>
      </c>
      <c r="J29" s="5">
        <v>1</v>
      </c>
      <c r="K29" s="5">
        <v>20000</v>
      </c>
      <c r="L29" s="5">
        <v>0</v>
      </c>
      <c r="M29" s="5">
        <f t="shared" si="3"/>
        <v>20000</v>
      </c>
      <c r="N29" s="9"/>
      <c r="O29" s="1">
        <v>23</v>
      </c>
      <c r="P29" s="2" t="s">
        <v>26</v>
      </c>
      <c r="Q29" s="5">
        <v>0</v>
      </c>
      <c r="R29" s="5">
        <v>0</v>
      </c>
      <c r="S29" s="5">
        <v>0</v>
      </c>
      <c r="T29" s="5">
        <f t="shared" si="4"/>
        <v>0</v>
      </c>
      <c r="U29" s="9"/>
      <c r="V29" s="1">
        <v>23</v>
      </c>
      <c r="W29" s="2" t="s">
        <v>26</v>
      </c>
      <c r="X29" s="5">
        <v>26</v>
      </c>
      <c r="Y29" s="5">
        <v>1716000</v>
      </c>
      <c r="Z29" s="5">
        <v>0</v>
      </c>
      <c r="AA29" s="5">
        <f t="shared" si="5"/>
        <v>1716000</v>
      </c>
      <c r="AB29" s="9"/>
      <c r="AC29" s="1">
        <v>23</v>
      </c>
      <c r="AD29" s="2" t="s">
        <v>26</v>
      </c>
      <c r="AE29" s="5">
        <v>0</v>
      </c>
      <c r="AF29" s="5">
        <v>0</v>
      </c>
      <c r="AG29" s="5">
        <v>0</v>
      </c>
      <c r="AH29" s="5">
        <f t="shared" si="6"/>
        <v>0</v>
      </c>
      <c r="AI29" s="9"/>
      <c r="AJ29" s="1">
        <v>23</v>
      </c>
      <c r="AK29" s="2" t="s">
        <v>26</v>
      </c>
      <c r="AL29" s="9"/>
      <c r="AM29" s="1">
        <v>23</v>
      </c>
      <c r="AN29" s="2" t="s">
        <v>26</v>
      </c>
      <c r="AO29" s="5">
        <v>0</v>
      </c>
      <c r="AP29" s="5" t="e">
        <f t="shared" ref="AP29" si="70">#REF!+#REF!+#REF!+#REF!+G29+N29+U29+AB29+AI29</f>
        <v>#REF!</v>
      </c>
      <c r="AQ29" s="5" t="e">
        <f t="shared" ref="AQ29" si="71">#REF!+#REF!+#REF!+A29+H29+O29+V29+AC29+AJ29</f>
        <v>#REF!</v>
      </c>
      <c r="AR29" s="5" t="e">
        <f t="shared" ref="AR29" si="72">#REF!+#REF!+#REF!+B29+I29+P29+W29+AD29+AK29</f>
        <v>#REF!</v>
      </c>
      <c r="AS29" s="9"/>
    </row>
    <row r="30" spans="1:45" ht="16.5" hidden="1">
      <c r="A30" s="23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2"/>
        <v>0</v>
      </c>
      <c r="G30" s="9"/>
      <c r="H30" s="1">
        <v>24</v>
      </c>
      <c r="I30" s="2" t="s">
        <v>27</v>
      </c>
      <c r="J30" s="5">
        <v>1</v>
      </c>
      <c r="K30" s="5">
        <v>20000</v>
      </c>
      <c r="L30" s="5">
        <v>0</v>
      </c>
      <c r="M30" s="5">
        <f t="shared" si="3"/>
        <v>20000</v>
      </c>
      <c r="N30" s="9"/>
      <c r="O30" s="1">
        <v>24</v>
      </c>
      <c r="P30" s="2" t="s">
        <v>27</v>
      </c>
      <c r="Q30" s="5">
        <v>0</v>
      </c>
      <c r="R30" s="5">
        <v>0</v>
      </c>
      <c r="S30" s="5">
        <v>0</v>
      </c>
      <c r="T30" s="5">
        <f t="shared" si="4"/>
        <v>0</v>
      </c>
      <c r="U30" s="9"/>
      <c r="V30" s="1">
        <v>24</v>
      </c>
      <c r="W30" s="2" t="s">
        <v>27</v>
      </c>
      <c r="X30" s="5">
        <v>35</v>
      </c>
      <c r="Y30" s="5">
        <v>2310000</v>
      </c>
      <c r="Z30" s="5">
        <v>0</v>
      </c>
      <c r="AA30" s="5">
        <f t="shared" si="5"/>
        <v>2310000</v>
      </c>
      <c r="AB30" s="9"/>
      <c r="AC30" s="1">
        <v>24</v>
      </c>
      <c r="AD30" s="2" t="s">
        <v>27</v>
      </c>
      <c r="AE30" s="5">
        <v>0</v>
      </c>
      <c r="AF30" s="5">
        <v>0</v>
      </c>
      <c r="AG30" s="5">
        <v>0</v>
      </c>
      <c r="AH30" s="5">
        <f t="shared" si="6"/>
        <v>0</v>
      </c>
      <c r="AI30" s="9"/>
      <c r="AJ30" s="1">
        <v>24</v>
      </c>
      <c r="AK30" s="2" t="s">
        <v>27</v>
      </c>
      <c r="AL30" s="9"/>
      <c r="AM30" s="1">
        <v>24</v>
      </c>
      <c r="AN30" s="2" t="s">
        <v>27</v>
      </c>
      <c r="AO30" s="5">
        <v>0</v>
      </c>
      <c r="AP30" s="5" t="e">
        <f t="shared" ref="AP30" si="73">#REF!+#REF!+#REF!+#REF!+G30+N30+U30+AB30+AI30</f>
        <v>#REF!</v>
      </c>
      <c r="AQ30" s="5" t="e">
        <f t="shared" ref="AQ30" si="74">#REF!+#REF!+#REF!+A30+H30+O30+V30+AC30+AJ30</f>
        <v>#REF!</v>
      </c>
      <c r="AR30" s="5" t="e">
        <f t="shared" ref="AR30" si="75">#REF!+#REF!+#REF!+B30+I30+P30+W30+AD30+AK30</f>
        <v>#REF!</v>
      </c>
      <c r="AS30" s="9"/>
    </row>
    <row r="31" spans="1:45" ht="16.5" hidden="1">
      <c r="A31" s="23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2"/>
        <v>0</v>
      </c>
      <c r="G31" s="9"/>
      <c r="H31" s="1">
        <v>25</v>
      </c>
      <c r="I31" s="2" t="s">
        <v>28</v>
      </c>
      <c r="J31" s="5">
        <v>1</v>
      </c>
      <c r="K31" s="5">
        <v>20000</v>
      </c>
      <c r="L31" s="5">
        <v>0</v>
      </c>
      <c r="M31" s="5">
        <f t="shared" si="3"/>
        <v>20000</v>
      </c>
      <c r="N31" s="9"/>
      <c r="O31" s="1">
        <v>25</v>
      </c>
      <c r="P31" s="2" t="s">
        <v>28</v>
      </c>
      <c r="Q31" s="5">
        <v>0</v>
      </c>
      <c r="R31" s="5">
        <v>0</v>
      </c>
      <c r="S31" s="5">
        <v>0</v>
      </c>
      <c r="T31" s="5">
        <f t="shared" si="4"/>
        <v>0</v>
      </c>
      <c r="U31" s="9"/>
      <c r="V31" s="1">
        <v>25</v>
      </c>
      <c r="W31" s="2" t="s">
        <v>28</v>
      </c>
      <c r="X31" s="5">
        <v>22</v>
      </c>
      <c r="Y31" s="5">
        <v>1452000</v>
      </c>
      <c r="Z31" s="5">
        <v>0</v>
      </c>
      <c r="AA31" s="5">
        <f t="shared" si="5"/>
        <v>1452000</v>
      </c>
      <c r="AB31" s="9"/>
      <c r="AC31" s="1">
        <v>25</v>
      </c>
      <c r="AD31" s="2" t="s">
        <v>28</v>
      </c>
      <c r="AE31" s="5">
        <v>0</v>
      </c>
      <c r="AF31" s="5">
        <v>0</v>
      </c>
      <c r="AG31" s="5">
        <v>0</v>
      </c>
      <c r="AH31" s="5">
        <f t="shared" si="6"/>
        <v>0</v>
      </c>
      <c r="AI31" s="9"/>
      <c r="AJ31" s="1">
        <v>25</v>
      </c>
      <c r="AK31" s="2" t="s">
        <v>28</v>
      </c>
      <c r="AL31" s="9"/>
      <c r="AM31" s="1">
        <v>25</v>
      </c>
      <c r="AN31" s="2" t="s">
        <v>28</v>
      </c>
      <c r="AO31" s="5">
        <v>0</v>
      </c>
      <c r="AP31" s="5" t="e">
        <f t="shared" ref="AP31" si="76">#REF!+#REF!+#REF!+#REF!+G31+N31+U31+AB31+AI31</f>
        <v>#REF!</v>
      </c>
      <c r="AQ31" s="5" t="e">
        <f t="shared" ref="AQ31" si="77">#REF!+#REF!+#REF!+A31+H31+O31+V31+AC31+AJ31</f>
        <v>#REF!</v>
      </c>
      <c r="AR31" s="5" t="e">
        <f t="shared" ref="AR31" si="78">#REF!+#REF!+#REF!+B31+I31+P31+W31+AD31+AK31</f>
        <v>#REF!</v>
      </c>
      <c r="AS31" s="9"/>
    </row>
    <row r="32" spans="1:45" ht="16.5" hidden="1">
      <c r="A32" s="23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2"/>
        <v>0</v>
      </c>
      <c r="G32" s="9"/>
      <c r="H32" s="1">
        <v>26</v>
      </c>
      <c r="I32" s="2" t="s">
        <v>29</v>
      </c>
      <c r="J32" s="5">
        <v>1</v>
      </c>
      <c r="K32" s="5">
        <v>20000</v>
      </c>
      <c r="L32" s="5">
        <v>0</v>
      </c>
      <c r="M32" s="5">
        <f t="shared" si="3"/>
        <v>20000</v>
      </c>
      <c r="N32" s="9"/>
      <c r="O32" s="1">
        <v>26</v>
      </c>
      <c r="P32" s="2" t="s">
        <v>29</v>
      </c>
      <c r="Q32" s="5">
        <v>0</v>
      </c>
      <c r="R32" s="5">
        <v>0</v>
      </c>
      <c r="S32" s="5">
        <v>0</v>
      </c>
      <c r="T32" s="5">
        <f t="shared" si="4"/>
        <v>0</v>
      </c>
      <c r="U32" s="9"/>
      <c r="V32" s="1">
        <v>26</v>
      </c>
      <c r="W32" s="2" t="s">
        <v>29</v>
      </c>
      <c r="X32" s="5">
        <v>39</v>
      </c>
      <c r="Y32" s="5">
        <v>2574000</v>
      </c>
      <c r="Z32" s="5">
        <v>0</v>
      </c>
      <c r="AA32" s="5">
        <f t="shared" si="5"/>
        <v>2574000</v>
      </c>
      <c r="AB32" s="9"/>
      <c r="AC32" s="1">
        <v>26</v>
      </c>
      <c r="AD32" s="2" t="s">
        <v>29</v>
      </c>
      <c r="AE32" s="5">
        <v>0</v>
      </c>
      <c r="AF32" s="5">
        <v>0</v>
      </c>
      <c r="AG32" s="5">
        <v>0</v>
      </c>
      <c r="AH32" s="5">
        <f t="shared" si="6"/>
        <v>0</v>
      </c>
      <c r="AI32" s="9"/>
      <c r="AJ32" s="1">
        <v>26</v>
      </c>
      <c r="AK32" s="2" t="s">
        <v>29</v>
      </c>
      <c r="AL32" s="9"/>
      <c r="AM32" s="1">
        <v>26</v>
      </c>
      <c r="AN32" s="2" t="s">
        <v>29</v>
      </c>
      <c r="AO32" s="5">
        <v>0</v>
      </c>
      <c r="AP32" s="5" t="e">
        <f t="shared" ref="AP32" si="79">#REF!+#REF!+#REF!+#REF!+G32+N32+U32+AB32+AI32</f>
        <v>#REF!</v>
      </c>
      <c r="AQ32" s="5" t="e">
        <f t="shared" ref="AQ32" si="80">#REF!+#REF!+#REF!+A32+H32+O32+V32+AC32+AJ32</f>
        <v>#REF!</v>
      </c>
      <c r="AR32" s="5" t="e">
        <f t="shared" ref="AR32" si="81">#REF!+#REF!+#REF!+B32+I32+P32+W32+AD32+AK32</f>
        <v>#REF!</v>
      </c>
      <c r="AS32" s="9"/>
    </row>
    <row r="33" spans="1:45" ht="16.5" hidden="1">
      <c r="A33" s="23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2"/>
        <v>0</v>
      </c>
      <c r="G33" s="9"/>
      <c r="H33" s="1">
        <v>27</v>
      </c>
      <c r="I33" s="2" t="s">
        <v>30</v>
      </c>
      <c r="J33" s="5">
        <v>1</v>
      </c>
      <c r="K33" s="5">
        <v>20000</v>
      </c>
      <c r="L33" s="5">
        <v>0</v>
      </c>
      <c r="M33" s="5">
        <f t="shared" si="3"/>
        <v>20000</v>
      </c>
      <c r="N33" s="9"/>
      <c r="O33" s="1">
        <v>27</v>
      </c>
      <c r="P33" s="2" t="s">
        <v>30</v>
      </c>
      <c r="Q33" s="5">
        <v>0</v>
      </c>
      <c r="R33" s="5">
        <v>0</v>
      </c>
      <c r="S33" s="5">
        <v>0</v>
      </c>
      <c r="T33" s="5">
        <f t="shared" si="4"/>
        <v>0</v>
      </c>
      <c r="U33" s="9"/>
      <c r="V33" s="1">
        <v>27</v>
      </c>
      <c r="W33" s="2" t="s">
        <v>30</v>
      </c>
      <c r="X33" s="5">
        <v>27</v>
      </c>
      <c r="Y33" s="5">
        <v>1782000</v>
      </c>
      <c r="Z33" s="5">
        <v>0</v>
      </c>
      <c r="AA33" s="5">
        <f t="shared" si="5"/>
        <v>1782000</v>
      </c>
      <c r="AB33" s="9"/>
      <c r="AC33" s="1">
        <v>27</v>
      </c>
      <c r="AD33" s="2" t="s">
        <v>30</v>
      </c>
      <c r="AE33" s="5">
        <v>0</v>
      </c>
      <c r="AF33" s="5">
        <v>0</v>
      </c>
      <c r="AG33" s="5">
        <v>0</v>
      </c>
      <c r="AH33" s="5">
        <f t="shared" si="6"/>
        <v>0</v>
      </c>
      <c r="AI33" s="9"/>
      <c r="AJ33" s="1">
        <v>27</v>
      </c>
      <c r="AK33" s="2" t="s">
        <v>30</v>
      </c>
      <c r="AL33" s="9"/>
      <c r="AM33" s="1">
        <v>27</v>
      </c>
      <c r="AN33" s="2" t="s">
        <v>30</v>
      </c>
      <c r="AO33" s="5">
        <v>0</v>
      </c>
      <c r="AP33" s="5" t="e">
        <f t="shared" ref="AP33" si="82">#REF!+#REF!+#REF!+#REF!+G33+N33+U33+AB33+AI33</f>
        <v>#REF!</v>
      </c>
      <c r="AQ33" s="5" t="e">
        <f t="shared" ref="AQ33" si="83">#REF!+#REF!+#REF!+A33+H33+O33+V33+AC33+AJ33</f>
        <v>#REF!</v>
      </c>
      <c r="AR33" s="5" t="e">
        <f t="shared" ref="AR33" si="84">#REF!+#REF!+#REF!+B33+I33+P33+W33+AD33+AK33</f>
        <v>#REF!</v>
      </c>
      <c r="AS33" s="9"/>
    </row>
    <row r="34" spans="1:45" ht="16.5" hidden="1">
      <c r="A34" s="23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2"/>
        <v>0</v>
      </c>
      <c r="G34" s="9"/>
      <c r="H34" s="1">
        <v>28</v>
      </c>
      <c r="I34" s="2" t="s">
        <v>31</v>
      </c>
      <c r="J34" s="5">
        <v>1</v>
      </c>
      <c r="K34" s="5">
        <v>20000</v>
      </c>
      <c r="L34" s="5">
        <v>0</v>
      </c>
      <c r="M34" s="5">
        <f t="shared" si="3"/>
        <v>20000</v>
      </c>
      <c r="N34" s="9"/>
      <c r="O34" s="1">
        <v>28</v>
      </c>
      <c r="P34" s="2" t="s">
        <v>31</v>
      </c>
      <c r="Q34" s="5">
        <v>0</v>
      </c>
      <c r="R34" s="5">
        <v>0</v>
      </c>
      <c r="S34" s="5">
        <v>0</v>
      </c>
      <c r="T34" s="5">
        <f t="shared" si="4"/>
        <v>0</v>
      </c>
      <c r="U34" s="9"/>
      <c r="V34" s="1">
        <v>28</v>
      </c>
      <c r="W34" s="2" t="s">
        <v>31</v>
      </c>
      <c r="X34" s="5">
        <v>26</v>
      </c>
      <c r="Y34" s="5">
        <v>1716000</v>
      </c>
      <c r="Z34" s="5">
        <v>0</v>
      </c>
      <c r="AA34" s="5">
        <f t="shared" si="5"/>
        <v>1716000</v>
      </c>
      <c r="AB34" s="9"/>
      <c r="AC34" s="1">
        <v>28</v>
      </c>
      <c r="AD34" s="2" t="s">
        <v>31</v>
      </c>
      <c r="AE34" s="5">
        <v>0</v>
      </c>
      <c r="AF34" s="5">
        <v>0</v>
      </c>
      <c r="AG34" s="5">
        <v>0</v>
      </c>
      <c r="AH34" s="5">
        <f t="shared" si="6"/>
        <v>0</v>
      </c>
      <c r="AI34" s="9"/>
      <c r="AJ34" s="1">
        <v>28</v>
      </c>
      <c r="AK34" s="2" t="s">
        <v>31</v>
      </c>
      <c r="AL34" s="9"/>
      <c r="AM34" s="1">
        <v>28</v>
      </c>
      <c r="AN34" s="2" t="s">
        <v>31</v>
      </c>
      <c r="AO34" s="5">
        <v>0</v>
      </c>
      <c r="AP34" s="5" t="e">
        <f t="shared" ref="AP34" si="85">#REF!+#REF!+#REF!+#REF!+G34+N34+U34+AB34+AI34</f>
        <v>#REF!</v>
      </c>
      <c r="AQ34" s="5" t="e">
        <f t="shared" ref="AQ34" si="86">#REF!+#REF!+#REF!+A34+H34+O34+V34+AC34+AJ34</f>
        <v>#REF!</v>
      </c>
      <c r="AR34" s="5" t="e">
        <f t="shared" ref="AR34" si="87">#REF!+#REF!+#REF!+B34+I34+P34+W34+AD34+AK34</f>
        <v>#REF!</v>
      </c>
      <c r="AS34" s="9"/>
    </row>
    <row r="35" spans="1:45" ht="16.5" hidden="1">
      <c r="A35" s="23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2"/>
        <v>0</v>
      </c>
      <c r="G35" s="9"/>
      <c r="H35" s="1">
        <v>29</v>
      </c>
      <c r="I35" s="2" t="s">
        <v>32</v>
      </c>
      <c r="J35" s="5">
        <v>1</v>
      </c>
      <c r="K35" s="5">
        <v>20000</v>
      </c>
      <c r="L35" s="5">
        <v>0</v>
      </c>
      <c r="M35" s="5">
        <f t="shared" si="3"/>
        <v>20000</v>
      </c>
      <c r="N35" s="9"/>
      <c r="O35" s="1">
        <v>29</v>
      </c>
      <c r="P35" s="2" t="s">
        <v>32</v>
      </c>
      <c r="Q35" s="5">
        <v>0</v>
      </c>
      <c r="R35" s="5">
        <v>0</v>
      </c>
      <c r="S35" s="5">
        <v>0</v>
      </c>
      <c r="T35" s="5">
        <f t="shared" si="4"/>
        <v>0</v>
      </c>
      <c r="U35" s="9"/>
      <c r="V35" s="1">
        <v>29</v>
      </c>
      <c r="W35" s="2" t="s">
        <v>32</v>
      </c>
      <c r="X35" s="5">
        <v>18</v>
      </c>
      <c r="Y35" s="5">
        <v>1188000</v>
      </c>
      <c r="Z35" s="5">
        <v>0</v>
      </c>
      <c r="AA35" s="5">
        <f t="shared" si="5"/>
        <v>1188000</v>
      </c>
      <c r="AB35" s="9"/>
      <c r="AC35" s="1">
        <v>29</v>
      </c>
      <c r="AD35" s="2" t="s">
        <v>32</v>
      </c>
      <c r="AE35" s="5">
        <v>0</v>
      </c>
      <c r="AF35" s="5">
        <v>0</v>
      </c>
      <c r="AG35" s="5">
        <v>0</v>
      </c>
      <c r="AH35" s="5">
        <f t="shared" si="6"/>
        <v>0</v>
      </c>
      <c r="AI35" s="9"/>
      <c r="AJ35" s="1">
        <v>29</v>
      </c>
      <c r="AK35" s="2" t="s">
        <v>32</v>
      </c>
      <c r="AL35" s="9"/>
      <c r="AM35" s="1">
        <v>29</v>
      </c>
      <c r="AN35" s="2" t="s">
        <v>32</v>
      </c>
      <c r="AO35" s="5">
        <v>0</v>
      </c>
      <c r="AP35" s="5" t="e">
        <f t="shared" ref="AP35" si="88">#REF!+#REF!+#REF!+#REF!+G35+N35+U35+AB35+AI35</f>
        <v>#REF!</v>
      </c>
      <c r="AQ35" s="5" t="e">
        <f t="shared" ref="AQ35" si="89">#REF!+#REF!+#REF!+A35+H35+O35+V35+AC35+AJ35</f>
        <v>#REF!</v>
      </c>
      <c r="AR35" s="5" t="e">
        <f t="shared" ref="AR35" si="90">#REF!+#REF!+#REF!+B35+I35+P35+W35+AD35+AK35</f>
        <v>#REF!</v>
      </c>
      <c r="AS35" s="9"/>
    </row>
    <row r="36" spans="1:45" ht="16.5" hidden="1">
      <c r="A36" s="23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2"/>
        <v>0</v>
      </c>
      <c r="G36" s="9"/>
      <c r="H36" s="1">
        <v>30</v>
      </c>
      <c r="I36" s="2" t="s">
        <v>33</v>
      </c>
      <c r="J36" s="5">
        <v>1</v>
      </c>
      <c r="K36" s="5">
        <v>20000</v>
      </c>
      <c r="L36" s="5">
        <v>0</v>
      </c>
      <c r="M36" s="5">
        <f t="shared" si="3"/>
        <v>20000</v>
      </c>
      <c r="N36" s="9"/>
      <c r="O36" s="1">
        <v>30</v>
      </c>
      <c r="P36" s="2" t="s">
        <v>33</v>
      </c>
      <c r="Q36" s="5">
        <v>0</v>
      </c>
      <c r="R36" s="5">
        <v>0</v>
      </c>
      <c r="S36" s="5">
        <v>0</v>
      </c>
      <c r="T36" s="5">
        <f t="shared" si="4"/>
        <v>0</v>
      </c>
      <c r="U36" s="9"/>
      <c r="V36" s="1">
        <v>30</v>
      </c>
      <c r="W36" s="2" t="s">
        <v>33</v>
      </c>
      <c r="X36" s="5">
        <v>33</v>
      </c>
      <c r="Y36" s="5">
        <v>2178000</v>
      </c>
      <c r="Z36" s="5">
        <v>0</v>
      </c>
      <c r="AA36" s="5">
        <f t="shared" si="5"/>
        <v>2178000</v>
      </c>
      <c r="AB36" s="9"/>
      <c r="AC36" s="1">
        <v>30</v>
      </c>
      <c r="AD36" s="2" t="s">
        <v>33</v>
      </c>
      <c r="AE36" s="5">
        <v>0</v>
      </c>
      <c r="AF36" s="5">
        <v>0</v>
      </c>
      <c r="AG36" s="5">
        <v>0</v>
      </c>
      <c r="AH36" s="5">
        <f t="shared" si="6"/>
        <v>0</v>
      </c>
      <c r="AI36" s="9"/>
      <c r="AJ36" s="1">
        <v>30</v>
      </c>
      <c r="AK36" s="2" t="s">
        <v>33</v>
      </c>
      <c r="AL36" s="9"/>
      <c r="AM36" s="1">
        <v>30</v>
      </c>
      <c r="AN36" s="2" t="s">
        <v>33</v>
      </c>
      <c r="AO36" s="5">
        <v>0</v>
      </c>
      <c r="AP36" s="5" t="e">
        <f t="shared" ref="AP36" si="91">#REF!+#REF!+#REF!+#REF!+G36+N36+U36+AB36+AI36</f>
        <v>#REF!</v>
      </c>
      <c r="AQ36" s="5" t="e">
        <f t="shared" ref="AQ36" si="92">#REF!+#REF!+#REF!+A36+H36+O36+V36+AC36+AJ36</f>
        <v>#REF!</v>
      </c>
      <c r="AR36" s="5" t="e">
        <f t="shared" ref="AR36" si="93">#REF!+#REF!+#REF!+B36+I36+P36+W36+AD36+AK36</f>
        <v>#REF!</v>
      </c>
      <c r="AS36" s="9"/>
    </row>
    <row r="37" spans="1:45" s="66" customFormat="1" ht="18.75">
      <c r="A37" s="102">
        <v>31</v>
      </c>
      <c r="B37" s="63" t="s">
        <v>34</v>
      </c>
      <c r="C37" s="64">
        <v>0</v>
      </c>
      <c r="D37" s="64">
        <v>0</v>
      </c>
      <c r="E37" s="64">
        <v>0</v>
      </c>
      <c r="F37" s="64">
        <f t="shared" si="2"/>
        <v>0</v>
      </c>
      <c r="G37" s="65"/>
      <c r="H37" s="62">
        <v>31</v>
      </c>
      <c r="I37" s="63" t="s">
        <v>34</v>
      </c>
      <c r="J37" s="64">
        <v>1</v>
      </c>
      <c r="K37" s="64">
        <v>20000</v>
      </c>
      <c r="L37" s="64">
        <v>0</v>
      </c>
      <c r="M37" s="64">
        <f t="shared" si="3"/>
        <v>20000</v>
      </c>
      <c r="N37" s="65"/>
      <c r="O37" s="62">
        <v>31</v>
      </c>
      <c r="P37" s="63" t="s">
        <v>34</v>
      </c>
      <c r="Q37" s="64">
        <v>0</v>
      </c>
      <c r="R37" s="64">
        <v>0</v>
      </c>
      <c r="S37" s="64">
        <v>0</v>
      </c>
      <c r="T37" s="64">
        <f t="shared" si="4"/>
        <v>0</v>
      </c>
      <c r="U37" s="65"/>
      <c r="V37" s="62">
        <v>31</v>
      </c>
      <c r="W37" s="63" t="s">
        <v>34</v>
      </c>
      <c r="X37" s="64">
        <v>23</v>
      </c>
      <c r="Y37" s="64">
        <v>1518000</v>
      </c>
      <c r="Z37" s="64">
        <v>0</v>
      </c>
      <c r="AA37" s="64">
        <f t="shared" si="5"/>
        <v>1518000</v>
      </c>
      <c r="AB37" s="65"/>
      <c r="AC37" s="62">
        <v>31</v>
      </c>
      <c r="AD37" s="63" t="s">
        <v>34</v>
      </c>
      <c r="AE37" s="64">
        <v>0</v>
      </c>
      <c r="AF37" s="64">
        <v>0</v>
      </c>
      <c r="AG37" s="64">
        <v>0</v>
      </c>
      <c r="AH37" s="64">
        <f t="shared" si="6"/>
        <v>0</v>
      </c>
      <c r="AI37" s="65"/>
      <c r="AJ37" s="62">
        <v>31</v>
      </c>
      <c r="AK37" s="63" t="s">
        <v>34</v>
      </c>
      <c r="AL37" s="65"/>
      <c r="AM37" s="67">
        <v>31</v>
      </c>
      <c r="AN37" s="68" t="s">
        <v>34</v>
      </c>
      <c r="AO37" s="69">
        <v>0</v>
      </c>
      <c r="AP37" s="69">
        <f>K37+R37+Y37+AF37</f>
        <v>1538000</v>
      </c>
      <c r="AQ37" s="69">
        <f t="shared" ref="AQ37:AS37" si="94">L37+S37+Z37+AG37</f>
        <v>0</v>
      </c>
      <c r="AR37" s="69">
        <f t="shared" si="94"/>
        <v>1538000</v>
      </c>
      <c r="AS37" s="69">
        <f t="shared" si="94"/>
        <v>0</v>
      </c>
    </row>
    <row r="38" spans="1:45" ht="16.5" hidden="1">
      <c r="A38" s="23">
        <v>32</v>
      </c>
      <c r="B38" s="2" t="s">
        <v>35</v>
      </c>
      <c r="C38" s="5">
        <v>0</v>
      </c>
      <c r="D38" s="5">
        <v>0</v>
      </c>
      <c r="E38" s="5">
        <v>0</v>
      </c>
      <c r="F38" s="5">
        <f t="shared" si="2"/>
        <v>0</v>
      </c>
      <c r="G38" s="9"/>
      <c r="H38" s="1">
        <v>32</v>
      </c>
      <c r="I38" s="2" t="s">
        <v>35</v>
      </c>
      <c r="J38" s="5">
        <v>1</v>
      </c>
      <c r="K38" s="5">
        <v>20000</v>
      </c>
      <c r="L38" s="5">
        <v>0</v>
      </c>
      <c r="M38" s="5">
        <f t="shared" si="3"/>
        <v>20000</v>
      </c>
      <c r="N38" s="9"/>
      <c r="O38" s="1">
        <v>32</v>
      </c>
      <c r="P38" s="2" t="s">
        <v>35</v>
      </c>
      <c r="Q38" s="5">
        <v>0</v>
      </c>
      <c r="R38" s="5">
        <v>0</v>
      </c>
      <c r="S38" s="5">
        <v>0</v>
      </c>
      <c r="T38" s="5">
        <f t="shared" si="4"/>
        <v>0</v>
      </c>
      <c r="U38" s="9"/>
      <c r="V38" s="1">
        <v>32</v>
      </c>
      <c r="W38" s="2" t="s">
        <v>35</v>
      </c>
      <c r="X38" s="5">
        <v>12</v>
      </c>
      <c r="Y38" s="5">
        <v>792000</v>
      </c>
      <c r="Z38" s="5">
        <v>0</v>
      </c>
      <c r="AA38" s="5">
        <f t="shared" si="5"/>
        <v>792000</v>
      </c>
      <c r="AB38" s="9"/>
      <c r="AC38" s="1">
        <v>32</v>
      </c>
      <c r="AD38" s="2" t="s">
        <v>35</v>
      </c>
      <c r="AE38" s="5">
        <v>0</v>
      </c>
      <c r="AF38" s="5">
        <v>0</v>
      </c>
      <c r="AG38" s="5">
        <v>0</v>
      </c>
      <c r="AH38" s="5">
        <f t="shared" si="6"/>
        <v>0</v>
      </c>
      <c r="AI38" s="9"/>
      <c r="AJ38" s="1">
        <v>32</v>
      </c>
      <c r="AK38" s="2" t="s">
        <v>35</v>
      </c>
      <c r="AL38" s="9"/>
      <c r="AM38" s="9"/>
      <c r="AN38" s="9"/>
      <c r="AO38" s="9"/>
      <c r="AP38" s="9"/>
      <c r="AQ38" s="9"/>
      <c r="AR38" s="9"/>
      <c r="AS38" s="9"/>
    </row>
    <row r="39" spans="1:45" ht="16.5" hidden="1">
      <c r="A39" s="23">
        <v>33</v>
      </c>
      <c r="B39" s="2" t="s">
        <v>36</v>
      </c>
      <c r="C39" s="5">
        <v>0</v>
      </c>
      <c r="D39" s="5">
        <v>0</v>
      </c>
      <c r="E39" s="5">
        <v>0</v>
      </c>
      <c r="F39" s="5">
        <f t="shared" si="2"/>
        <v>0</v>
      </c>
      <c r="G39" s="9"/>
      <c r="H39" s="1">
        <v>33</v>
      </c>
      <c r="I39" s="2" t="s">
        <v>36</v>
      </c>
      <c r="J39" s="5">
        <v>1</v>
      </c>
      <c r="K39" s="5">
        <v>20000</v>
      </c>
      <c r="L39" s="5">
        <v>0</v>
      </c>
      <c r="M39" s="5">
        <f t="shared" si="3"/>
        <v>20000</v>
      </c>
      <c r="N39" s="9"/>
      <c r="O39" s="1">
        <v>33</v>
      </c>
      <c r="P39" s="2" t="s">
        <v>36</v>
      </c>
      <c r="Q39" s="5">
        <v>0</v>
      </c>
      <c r="R39" s="5">
        <v>0</v>
      </c>
      <c r="S39" s="5">
        <v>0</v>
      </c>
      <c r="T39" s="5">
        <f t="shared" si="4"/>
        <v>0</v>
      </c>
      <c r="U39" s="9"/>
      <c r="V39" s="1">
        <v>33</v>
      </c>
      <c r="W39" s="2" t="s">
        <v>36</v>
      </c>
      <c r="X39" s="5">
        <v>10</v>
      </c>
      <c r="Y39" s="5">
        <v>660000</v>
      </c>
      <c r="Z39" s="5">
        <v>0</v>
      </c>
      <c r="AA39" s="5">
        <f t="shared" si="5"/>
        <v>660000</v>
      </c>
      <c r="AB39" s="9"/>
      <c r="AC39" s="1">
        <v>33</v>
      </c>
      <c r="AD39" s="2" t="s">
        <v>36</v>
      </c>
      <c r="AE39" s="5">
        <v>0</v>
      </c>
      <c r="AF39" s="5">
        <v>0</v>
      </c>
      <c r="AG39" s="5">
        <v>0</v>
      </c>
      <c r="AH39" s="5">
        <f t="shared" si="6"/>
        <v>0</v>
      </c>
      <c r="AI39" s="9"/>
      <c r="AJ39" s="1">
        <v>33</v>
      </c>
      <c r="AK39" s="2" t="s">
        <v>36</v>
      </c>
      <c r="AL39" s="9"/>
      <c r="AM39" s="9"/>
      <c r="AN39" s="9"/>
      <c r="AO39" s="9"/>
      <c r="AP39" s="9"/>
      <c r="AQ39" s="9"/>
      <c r="AR39" s="9"/>
      <c r="AS39" s="9"/>
    </row>
    <row r="40" spans="1:45" ht="16.5" hidden="1">
      <c r="A40" s="23">
        <v>34</v>
      </c>
      <c r="B40" s="2" t="s">
        <v>37</v>
      </c>
      <c r="C40" s="5">
        <v>0</v>
      </c>
      <c r="D40" s="5">
        <v>0</v>
      </c>
      <c r="E40" s="5">
        <v>0</v>
      </c>
      <c r="F40" s="5">
        <f t="shared" si="2"/>
        <v>0</v>
      </c>
      <c r="G40" s="9"/>
      <c r="H40" s="1">
        <v>34</v>
      </c>
      <c r="I40" s="2" t="s">
        <v>37</v>
      </c>
      <c r="J40" s="5">
        <v>1</v>
      </c>
      <c r="K40" s="5">
        <v>20000</v>
      </c>
      <c r="L40" s="5">
        <v>0</v>
      </c>
      <c r="M40" s="5">
        <f t="shared" si="3"/>
        <v>20000</v>
      </c>
      <c r="N40" s="9"/>
      <c r="O40" s="1">
        <v>34</v>
      </c>
      <c r="P40" s="2" t="s">
        <v>37</v>
      </c>
      <c r="Q40" s="5">
        <v>0</v>
      </c>
      <c r="R40" s="5">
        <v>0</v>
      </c>
      <c r="S40" s="5">
        <v>0</v>
      </c>
      <c r="T40" s="5">
        <f t="shared" si="4"/>
        <v>0</v>
      </c>
      <c r="U40" s="9"/>
      <c r="V40" s="1">
        <v>34</v>
      </c>
      <c r="W40" s="2" t="s">
        <v>37</v>
      </c>
      <c r="X40" s="5">
        <v>30</v>
      </c>
      <c r="Y40" s="5">
        <v>1980000</v>
      </c>
      <c r="Z40" s="5">
        <v>0</v>
      </c>
      <c r="AA40" s="5">
        <f t="shared" si="5"/>
        <v>1980000</v>
      </c>
      <c r="AB40" s="9"/>
      <c r="AC40" s="1">
        <v>34</v>
      </c>
      <c r="AD40" s="2" t="s">
        <v>37</v>
      </c>
      <c r="AE40" s="5">
        <v>0</v>
      </c>
      <c r="AF40" s="5">
        <v>0</v>
      </c>
      <c r="AG40" s="5">
        <v>0</v>
      </c>
      <c r="AH40" s="5">
        <f t="shared" si="6"/>
        <v>0</v>
      </c>
      <c r="AI40" s="9"/>
      <c r="AJ40" s="1">
        <v>34</v>
      </c>
      <c r="AK40" s="2" t="s">
        <v>37</v>
      </c>
      <c r="AL40" s="9"/>
      <c r="AM40" s="9"/>
      <c r="AN40" s="9"/>
      <c r="AO40" s="9"/>
      <c r="AP40" s="9"/>
      <c r="AQ40" s="9"/>
      <c r="AR40" s="9"/>
      <c r="AS40" s="9"/>
    </row>
    <row r="41" spans="1:45" ht="16.5" hidden="1">
      <c r="A41" s="23">
        <v>35</v>
      </c>
      <c r="B41" s="2" t="s">
        <v>38</v>
      </c>
      <c r="C41" s="5">
        <v>0</v>
      </c>
      <c r="D41" s="5">
        <v>0</v>
      </c>
      <c r="E41" s="5">
        <v>0</v>
      </c>
      <c r="F41" s="5">
        <f t="shared" si="2"/>
        <v>0</v>
      </c>
      <c r="G41" s="9"/>
      <c r="H41" s="1">
        <v>35</v>
      </c>
      <c r="I41" s="2" t="s">
        <v>38</v>
      </c>
      <c r="J41" s="5">
        <v>1</v>
      </c>
      <c r="K41" s="5">
        <v>20000</v>
      </c>
      <c r="L41" s="5">
        <v>0</v>
      </c>
      <c r="M41" s="5">
        <f t="shared" si="3"/>
        <v>20000</v>
      </c>
      <c r="N41" s="9"/>
      <c r="O41" s="1">
        <v>35</v>
      </c>
      <c r="P41" s="2" t="s">
        <v>38</v>
      </c>
      <c r="Q41" s="5">
        <v>0</v>
      </c>
      <c r="R41" s="5">
        <v>0</v>
      </c>
      <c r="S41" s="5">
        <v>0</v>
      </c>
      <c r="T41" s="5">
        <f t="shared" si="4"/>
        <v>0</v>
      </c>
      <c r="U41" s="9"/>
      <c r="V41" s="1">
        <v>35</v>
      </c>
      <c r="W41" s="2" t="s">
        <v>38</v>
      </c>
      <c r="X41" s="5">
        <v>29</v>
      </c>
      <c r="Y41" s="5">
        <v>1914000</v>
      </c>
      <c r="Z41" s="5">
        <v>0</v>
      </c>
      <c r="AA41" s="5">
        <f t="shared" si="5"/>
        <v>1914000</v>
      </c>
      <c r="AB41" s="9"/>
      <c r="AC41" s="1">
        <v>35</v>
      </c>
      <c r="AD41" s="2" t="s">
        <v>38</v>
      </c>
      <c r="AE41" s="5">
        <v>0</v>
      </c>
      <c r="AF41" s="5">
        <v>0</v>
      </c>
      <c r="AG41" s="5">
        <v>0</v>
      </c>
      <c r="AH41" s="5">
        <f t="shared" si="6"/>
        <v>0</v>
      </c>
      <c r="AI41" s="9"/>
      <c r="AJ41" s="1">
        <v>35</v>
      </c>
      <c r="AK41" s="2" t="s">
        <v>38</v>
      </c>
      <c r="AL41" s="9"/>
      <c r="AM41" s="9"/>
      <c r="AN41" s="9"/>
      <c r="AO41" s="9"/>
      <c r="AP41" s="9"/>
      <c r="AQ41" s="9"/>
      <c r="AR41" s="9"/>
      <c r="AS41" s="9"/>
    </row>
    <row r="42" spans="1:45" ht="16.5" hidden="1">
      <c r="A42" s="23">
        <v>36</v>
      </c>
      <c r="B42" s="2" t="s">
        <v>39</v>
      </c>
      <c r="C42" s="5">
        <v>0</v>
      </c>
      <c r="D42" s="5">
        <v>0</v>
      </c>
      <c r="E42" s="5">
        <v>0</v>
      </c>
      <c r="F42" s="5">
        <f t="shared" si="2"/>
        <v>0</v>
      </c>
      <c r="G42" s="9"/>
      <c r="H42" s="1">
        <v>36</v>
      </c>
      <c r="I42" s="2" t="s">
        <v>39</v>
      </c>
      <c r="J42" s="5">
        <v>1</v>
      </c>
      <c r="K42" s="5">
        <v>20000</v>
      </c>
      <c r="L42" s="5">
        <v>0</v>
      </c>
      <c r="M42" s="5">
        <f t="shared" si="3"/>
        <v>20000</v>
      </c>
      <c r="N42" s="9"/>
      <c r="O42" s="1">
        <v>36</v>
      </c>
      <c r="P42" s="2" t="s">
        <v>39</v>
      </c>
      <c r="Q42" s="5">
        <v>0</v>
      </c>
      <c r="R42" s="5">
        <v>0</v>
      </c>
      <c r="S42" s="5">
        <v>0</v>
      </c>
      <c r="T42" s="5">
        <f t="shared" si="4"/>
        <v>0</v>
      </c>
      <c r="U42" s="9"/>
      <c r="V42" s="1">
        <v>36</v>
      </c>
      <c r="W42" s="2" t="s">
        <v>39</v>
      </c>
      <c r="X42" s="5">
        <v>17</v>
      </c>
      <c r="Y42" s="5">
        <v>1122000</v>
      </c>
      <c r="Z42" s="5">
        <v>0</v>
      </c>
      <c r="AA42" s="5">
        <f t="shared" si="5"/>
        <v>1122000</v>
      </c>
      <c r="AB42" s="9"/>
      <c r="AC42" s="1">
        <v>36</v>
      </c>
      <c r="AD42" s="2" t="s">
        <v>39</v>
      </c>
      <c r="AE42" s="5">
        <v>0</v>
      </c>
      <c r="AF42" s="5">
        <v>0</v>
      </c>
      <c r="AG42" s="5">
        <v>0</v>
      </c>
      <c r="AH42" s="5">
        <f t="shared" si="6"/>
        <v>0</v>
      </c>
      <c r="AI42" s="9"/>
      <c r="AJ42" s="1">
        <v>36</v>
      </c>
      <c r="AK42" s="2" t="s">
        <v>39</v>
      </c>
      <c r="AL42" s="9"/>
      <c r="AM42" s="9"/>
      <c r="AN42" s="9"/>
      <c r="AO42" s="9"/>
      <c r="AP42" s="9"/>
      <c r="AQ42" s="9"/>
      <c r="AR42" s="9"/>
      <c r="AS42" s="9"/>
    </row>
    <row r="43" spans="1:45" ht="16.5" hidden="1">
      <c r="A43" s="23">
        <v>37</v>
      </c>
      <c r="B43" s="2" t="s">
        <v>40</v>
      </c>
      <c r="C43" s="5">
        <v>0</v>
      </c>
      <c r="D43" s="5">
        <v>0</v>
      </c>
      <c r="E43" s="5">
        <v>0</v>
      </c>
      <c r="F43" s="5">
        <f t="shared" si="2"/>
        <v>0</v>
      </c>
      <c r="G43" s="9"/>
      <c r="H43" s="1">
        <v>37</v>
      </c>
      <c r="I43" s="2" t="s">
        <v>40</v>
      </c>
      <c r="J43" s="5">
        <v>1</v>
      </c>
      <c r="K43" s="5">
        <v>20000</v>
      </c>
      <c r="L43" s="5">
        <v>0</v>
      </c>
      <c r="M43" s="5">
        <f t="shared" si="3"/>
        <v>20000</v>
      </c>
      <c r="N43" s="9"/>
      <c r="O43" s="1">
        <v>37</v>
      </c>
      <c r="P43" s="2" t="s">
        <v>40</v>
      </c>
      <c r="Q43" s="5">
        <v>0</v>
      </c>
      <c r="R43" s="5">
        <v>0</v>
      </c>
      <c r="S43" s="5">
        <v>0</v>
      </c>
      <c r="T43" s="5">
        <f t="shared" si="4"/>
        <v>0</v>
      </c>
      <c r="U43" s="9"/>
      <c r="V43" s="1">
        <v>37</v>
      </c>
      <c r="W43" s="2" t="s">
        <v>40</v>
      </c>
      <c r="X43" s="5">
        <v>26</v>
      </c>
      <c r="Y43" s="5">
        <v>1716000</v>
      </c>
      <c r="Z43" s="5">
        <v>0</v>
      </c>
      <c r="AA43" s="5">
        <f t="shared" si="5"/>
        <v>1716000</v>
      </c>
      <c r="AB43" s="9"/>
      <c r="AC43" s="1">
        <v>37</v>
      </c>
      <c r="AD43" s="2" t="s">
        <v>40</v>
      </c>
      <c r="AE43" s="5">
        <v>0</v>
      </c>
      <c r="AF43" s="5">
        <v>0</v>
      </c>
      <c r="AG43" s="5">
        <v>0</v>
      </c>
      <c r="AH43" s="5">
        <f t="shared" si="6"/>
        <v>0</v>
      </c>
      <c r="AI43" s="9"/>
      <c r="AJ43" s="1">
        <v>37</v>
      </c>
      <c r="AK43" s="2" t="s">
        <v>40</v>
      </c>
      <c r="AL43" s="9"/>
      <c r="AM43" s="9"/>
      <c r="AN43" s="9"/>
      <c r="AO43" s="9"/>
      <c r="AP43" s="9"/>
      <c r="AQ43" s="9"/>
      <c r="AR43" s="9"/>
      <c r="AS43" s="9"/>
    </row>
    <row r="44" spans="1:45" ht="16.5" hidden="1">
      <c r="A44" s="23">
        <v>38</v>
      </c>
      <c r="B44" s="2" t="s">
        <v>41</v>
      </c>
      <c r="C44" s="5">
        <v>0</v>
      </c>
      <c r="D44" s="5">
        <v>0</v>
      </c>
      <c r="E44" s="5">
        <v>0</v>
      </c>
      <c r="F44" s="5">
        <f t="shared" si="2"/>
        <v>0</v>
      </c>
      <c r="G44" s="9"/>
      <c r="H44" s="1">
        <v>38</v>
      </c>
      <c r="I44" s="2" t="s">
        <v>41</v>
      </c>
      <c r="J44" s="5">
        <v>1</v>
      </c>
      <c r="K44" s="5">
        <v>20000</v>
      </c>
      <c r="L44" s="5">
        <v>0</v>
      </c>
      <c r="M44" s="5">
        <f t="shared" si="3"/>
        <v>20000</v>
      </c>
      <c r="N44" s="9"/>
      <c r="O44" s="1">
        <v>38</v>
      </c>
      <c r="P44" s="2" t="s">
        <v>41</v>
      </c>
      <c r="Q44" s="5">
        <v>0</v>
      </c>
      <c r="R44" s="5">
        <v>0</v>
      </c>
      <c r="S44" s="5">
        <v>0</v>
      </c>
      <c r="T44" s="5">
        <f t="shared" si="4"/>
        <v>0</v>
      </c>
      <c r="U44" s="9"/>
      <c r="V44" s="1">
        <v>38</v>
      </c>
      <c r="W44" s="2" t="s">
        <v>41</v>
      </c>
      <c r="X44" s="5">
        <v>29</v>
      </c>
      <c r="Y44" s="5">
        <v>1914000</v>
      </c>
      <c r="Z44" s="5">
        <v>0</v>
      </c>
      <c r="AA44" s="5">
        <f t="shared" si="5"/>
        <v>1914000</v>
      </c>
      <c r="AB44" s="9"/>
      <c r="AC44" s="1">
        <v>38</v>
      </c>
      <c r="AD44" s="2" t="s">
        <v>41</v>
      </c>
      <c r="AE44" s="5">
        <v>0</v>
      </c>
      <c r="AF44" s="5">
        <v>0</v>
      </c>
      <c r="AG44" s="5">
        <v>0</v>
      </c>
      <c r="AH44" s="5">
        <f t="shared" si="6"/>
        <v>0</v>
      </c>
      <c r="AI44" s="9"/>
      <c r="AJ44" s="1">
        <v>38</v>
      </c>
      <c r="AK44" s="2" t="s">
        <v>41</v>
      </c>
      <c r="AL44" s="9"/>
      <c r="AM44" s="9"/>
      <c r="AN44" s="9"/>
      <c r="AO44" s="9"/>
      <c r="AP44" s="9"/>
      <c r="AQ44" s="9"/>
      <c r="AR44" s="9"/>
      <c r="AS44" s="9"/>
    </row>
    <row r="45" spans="1:45" ht="16.5" hidden="1">
      <c r="A45" s="23">
        <v>39</v>
      </c>
      <c r="B45" s="2" t="s">
        <v>56</v>
      </c>
      <c r="C45" s="5">
        <v>0</v>
      </c>
      <c r="D45" s="5">
        <v>0</v>
      </c>
      <c r="E45" s="5">
        <v>0</v>
      </c>
      <c r="F45" s="5">
        <f t="shared" si="2"/>
        <v>0</v>
      </c>
      <c r="G45" s="9"/>
      <c r="H45" s="1">
        <v>39</v>
      </c>
      <c r="I45" s="2" t="s">
        <v>56</v>
      </c>
      <c r="J45" s="5">
        <v>0</v>
      </c>
      <c r="K45" s="5">
        <v>0</v>
      </c>
      <c r="L45" s="5">
        <v>0</v>
      </c>
      <c r="M45" s="5">
        <f t="shared" si="3"/>
        <v>0</v>
      </c>
      <c r="N45" s="9"/>
      <c r="O45" s="1">
        <v>39</v>
      </c>
      <c r="P45" s="2" t="s">
        <v>56</v>
      </c>
      <c r="Q45" s="5">
        <v>0</v>
      </c>
      <c r="R45" s="5">
        <v>0</v>
      </c>
      <c r="S45" s="5">
        <v>0</v>
      </c>
      <c r="T45" s="5">
        <f t="shared" si="4"/>
        <v>0</v>
      </c>
      <c r="U45" s="9"/>
      <c r="V45" s="1">
        <v>39</v>
      </c>
      <c r="W45" s="2" t="s">
        <v>56</v>
      </c>
      <c r="X45" s="5">
        <v>2</v>
      </c>
      <c r="Y45" s="5">
        <v>132000</v>
      </c>
      <c r="Z45" s="5">
        <v>0</v>
      </c>
      <c r="AA45" s="5">
        <f t="shared" si="5"/>
        <v>132000</v>
      </c>
      <c r="AB45" s="9"/>
      <c r="AC45" s="1">
        <v>39</v>
      </c>
      <c r="AD45" s="2" t="s">
        <v>56</v>
      </c>
      <c r="AE45" s="5">
        <v>0</v>
      </c>
      <c r="AF45" s="5">
        <v>0</v>
      </c>
      <c r="AG45" s="5">
        <v>0</v>
      </c>
      <c r="AH45" s="5">
        <f t="shared" si="6"/>
        <v>0</v>
      </c>
      <c r="AI45" s="9"/>
      <c r="AJ45" s="1">
        <v>39</v>
      </c>
      <c r="AK45" s="2" t="s">
        <v>56</v>
      </c>
      <c r="AL45" s="9"/>
      <c r="AM45" s="9"/>
      <c r="AN45" s="9"/>
      <c r="AO45" s="9"/>
      <c r="AP45" s="9"/>
      <c r="AQ45" s="9"/>
      <c r="AR45" s="9"/>
      <c r="AS45" s="9"/>
    </row>
    <row r="46" spans="1:45" ht="16.5" hidden="1">
      <c r="A46" s="23">
        <v>40</v>
      </c>
      <c r="B46" s="2" t="s">
        <v>57</v>
      </c>
      <c r="C46" s="5">
        <v>0</v>
      </c>
      <c r="D46" s="5">
        <v>0</v>
      </c>
      <c r="E46" s="5">
        <v>0</v>
      </c>
      <c r="F46" s="5">
        <f t="shared" si="2"/>
        <v>0</v>
      </c>
      <c r="G46" s="9"/>
      <c r="H46" s="1">
        <v>40</v>
      </c>
      <c r="I46" s="2" t="s">
        <v>57</v>
      </c>
      <c r="J46" s="5">
        <v>0</v>
      </c>
      <c r="K46" s="5">
        <v>0</v>
      </c>
      <c r="L46" s="5">
        <v>0</v>
      </c>
      <c r="M46" s="5">
        <f t="shared" si="3"/>
        <v>0</v>
      </c>
      <c r="N46" s="9"/>
      <c r="O46" s="1">
        <v>40</v>
      </c>
      <c r="P46" s="2" t="s">
        <v>57</v>
      </c>
      <c r="Q46" s="5">
        <v>0</v>
      </c>
      <c r="R46" s="5">
        <v>0</v>
      </c>
      <c r="S46" s="5">
        <v>0</v>
      </c>
      <c r="T46" s="5">
        <f t="shared" si="4"/>
        <v>0</v>
      </c>
      <c r="U46" s="9"/>
      <c r="V46" s="1">
        <v>40</v>
      </c>
      <c r="W46" s="2" t="s">
        <v>57</v>
      </c>
      <c r="X46" s="5">
        <v>2</v>
      </c>
      <c r="Y46" s="5">
        <v>132000</v>
      </c>
      <c r="Z46" s="5">
        <v>0</v>
      </c>
      <c r="AA46" s="5">
        <f t="shared" si="5"/>
        <v>132000</v>
      </c>
      <c r="AB46" s="9"/>
      <c r="AC46" s="1">
        <v>40</v>
      </c>
      <c r="AD46" s="2" t="s">
        <v>57</v>
      </c>
      <c r="AE46" s="5">
        <v>0</v>
      </c>
      <c r="AF46" s="5">
        <v>0</v>
      </c>
      <c r="AG46" s="5">
        <v>0</v>
      </c>
      <c r="AH46" s="5">
        <f t="shared" si="6"/>
        <v>0</v>
      </c>
      <c r="AI46" s="9"/>
      <c r="AJ46" s="1">
        <v>40</v>
      </c>
      <c r="AK46" s="2" t="s">
        <v>57</v>
      </c>
      <c r="AL46" s="9"/>
      <c r="AM46" s="9"/>
      <c r="AN46" s="9"/>
      <c r="AO46" s="9"/>
      <c r="AP46" s="9"/>
      <c r="AQ46" s="9"/>
      <c r="AR46" s="9"/>
      <c r="AS46" s="9"/>
    </row>
    <row r="47" spans="1:45" ht="16.5" hidden="1">
      <c r="A47" s="23">
        <v>41</v>
      </c>
      <c r="B47" s="2" t="s">
        <v>58</v>
      </c>
      <c r="C47" s="5">
        <v>0</v>
      </c>
      <c r="D47" s="5">
        <v>0</v>
      </c>
      <c r="E47" s="5">
        <v>0</v>
      </c>
      <c r="F47" s="5">
        <f t="shared" si="2"/>
        <v>0</v>
      </c>
      <c r="G47" s="9"/>
      <c r="H47" s="1">
        <v>41</v>
      </c>
      <c r="I47" s="2" t="s">
        <v>58</v>
      </c>
      <c r="J47" s="5">
        <v>0</v>
      </c>
      <c r="K47" s="5">
        <v>0</v>
      </c>
      <c r="L47" s="5">
        <v>0</v>
      </c>
      <c r="M47" s="5">
        <f t="shared" si="3"/>
        <v>0</v>
      </c>
      <c r="N47" s="9"/>
      <c r="O47" s="1">
        <v>41</v>
      </c>
      <c r="P47" s="2" t="s">
        <v>58</v>
      </c>
      <c r="Q47" s="5">
        <v>0</v>
      </c>
      <c r="R47" s="5">
        <v>0</v>
      </c>
      <c r="S47" s="5">
        <v>0</v>
      </c>
      <c r="T47" s="5">
        <f t="shared" si="4"/>
        <v>0</v>
      </c>
      <c r="U47" s="9"/>
      <c r="V47" s="1">
        <v>41</v>
      </c>
      <c r="W47" s="2" t="s">
        <v>58</v>
      </c>
      <c r="X47" s="5">
        <v>2</v>
      </c>
      <c r="Y47" s="5">
        <v>132000</v>
      </c>
      <c r="Z47" s="5">
        <v>0</v>
      </c>
      <c r="AA47" s="5">
        <f t="shared" si="5"/>
        <v>132000</v>
      </c>
      <c r="AB47" s="9"/>
      <c r="AC47" s="1">
        <v>41</v>
      </c>
      <c r="AD47" s="2" t="s">
        <v>58</v>
      </c>
      <c r="AE47" s="5">
        <v>0</v>
      </c>
      <c r="AF47" s="5">
        <v>0</v>
      </c>
      <c r="AG47" s="5">
        <v>0</v>
      </c>
      <c r="AH47" s="5">
        <f t="shared" si="6"/>
        <v>0</v>
      </c>
      <c r="AI47" s="9"/>
      <c r="AJ47" s="1">
        <v>41</v>
      </c>
      <c r="AK47" s="2" t="s">
        <v>58</v>
      </c>
      <c r="AL47" s="9"/>
      <c r="AM47" s="9"/>
      <c r="AN47" s="9"/>
      <c r="AO47" s="9"/>
      <c r="AP47" s="9"/>
      <c r="AQ47" s="9"/>
      <c r="AR47" s="9"/>
      <c r="AS47" s="9"/>
    </row>
    <row r="48" spans="1:45" ht="16.5" hidden="1">
      <c r="A48" s="23">
        <v>42</v>
      </c>
      <c r="B48" s="2" t="s">
        <v>59</v>
      </c>
      <c r="C48" s="5">
        <v>0</v>
      </c>
      <c r="D48" s="5">
        <v>0</v>
      </c>
      <c r="E48" s="5">
        <v>0</v>
      </c>
      <c r="F48" s="5">
        <f t="shared" si="2"/>
        <v>0</v>
      </c>
      <c r="G48" s="9"/>
      <c r="H48" s="1">
        <v>42</v>
      </c>
      <c r="I48" s="2" t="s">
        <v>59</v>
      </c>
      <c r="J48" s="5">
        <v>0</v>
      </c>
      <c r="K48" s="5">
        <v>0</v>
      </c>
      <c r="L48" s="5">
        <v>0</v>
      </c>
      <c r="M48" s="5">
        <f t="shared" si="3"/>
        <v>0</v>
      </c>
      <c r="N48" s="9"/>
      <c r="O48" s="1">
        <v>42</v>
      </c>
      <c r="P48" s="2" t="s">
        <v>59</v>
      </c>
      <c r="Q48" s="5">
        <v>0</v>
      </c>
      <c r="R48" s="5">
        <v>0</v>
      </c>
      <c r="S48" s="5">
        <v>0</v>
      </c>
      <c r="T48" s="5">
        <f t="shared" si="4"/>
        <v>0</v>
      </c>
      <c r="U48" s="9"/>
      <c r="V48" s="1">
        <v>42</v>
      </c>
      <c r="W48" s="2" t="s">
        <v>59</v>
      </c>
      <c r="X48" s="5">
        <v>2</v>
      </c>
      <c r="Y48" s="5">
        <v>132000</v>
      </c>
      <c r="Z48" s="5">
        <v>0</v>
      </c>
      <c r="AA48" s="5">
        <f t="shared" si="5"/>
        <v>132000</v>
      </c>
      <c r="AB48" s="9"/>
      <c r="AC48" s="1">
        <v>42</v>
      </c>
      <c r="AD48" s="2" t="s">
        <v>59</v>
      </c>
      <c r="AE48" s="5">
        <v>0</v>
      </c>
      <c r="AF48" s="5">
        <v>0</v>
      </c>
      <c r="AG48" s="5">
        <v>0</v>
      </c>
      <c r="AH48" s="5">
        <f t="shared" si="6"/>
        <v>0</v>
      </c>
      <c r="AI48" s="9"/>
      <c r="AJ48" s="1">
        <v>42</v>
      </c>
      <c r="AK48" s="2" t="s">
        <v>59</v>
      </c>
      <c r="AL48" s="9"/>
      <c r="AM48" s="9"/>
      <c r="AN48" s="9"/>
      <c r="AO48" s="9"/>
      <c r="AP48" s="9"/>
      <c r="AQ48" s="9"/>
      <c r="AR48" s="9"/>
      <c r="AS48" s="9"/>
    </row>
    <row r="49" spans="1:45" ht="16.5" hidden="1">
      <c r="A49" s="23">
        <v>43</v>
      </c>
      <c r="B49" s="2" t="s">
        <v>60</v>
      </c>
      <c r="C49" s="5">
        <v>0</v>
      </c>
      <c r="D49" s="5">
        <v>0</v>
      </c>
      <c r="E49" s="5">
        <v>0</v>
      </c>
      <c r="F49" s="5">
        <f t="shared" si="2"/>
        <v>0</v>
      </c>
      <c r="G49" s="9"/>
      <c r="H49" s="1">
        <v>43</v>
      </c>
      <c r="I49" s="2" t="s">
        <v>60</v>
      </c>
      <c r="J49" s="5">
        <v>0</v>
      </c>
      <c r="K49" s="5">
        <v>0</v>
      </c>
      <c r="L49" s="5">
        <v>0</v>
      </c>
      <c r="M49" s="5">
        <f t="shared" si="3"/>
        <v>0</v>
      </c>
      <c r="N49" s="9"/>
      <c r="O49" s="1">
        <v>43</v>
      </c>
      <c r="P49" s="2" t="s">
        <v>60</v>
      </c>
      <c r="Q49" s="5">
        <v>0</v>
      </c>
      <c r="R49" s="5">
        <v>0</v>
      </c>
      <c r="S49" s="5">
        <v>0</v>
      </c>
      <c r="T49" s="5">
        <f t="shared" si="4"/>
        <v>0</v>
      </c>
      <c r="U49" s="9"/>
      <c r="V49" s="1">
        <v>43</v>
      </c>
      <c r="W49" s="2" t="s">
        <v>60</v>
      </c>
      <c r="X49" s="5">
        <v>2</v>
      </c>
      <c r="Y49" s="5">
        <v>132000</v>
      </c>
      <c r="Z49" s="5">
        <v>0</v>
      </c>
      <c r="AA49" s="5">
        <f t="shared" si="5"/>
        <v>132000</v>
      </c>
      <c r="AB49" s="9"/>
      <c r="AC49" s="1">
        <v>43</v>
      </c>
      <c r="AD49" s="2" t="s">
        <v>60</v>
      </c>
      <c r="AE49" s="5">
        <v>0</v>
      </c>
      <c r="AF49" s="5">
        <v>0</v>
      </c>
      <c r="AG49" s="5">
        <v>0</v>
      </c>
      <c r="AH49" s="5">
        <f t="shared" si="6"/>
        <v>0</v>
      </c>
      <c r="AI49" s="9"/>
      <c r="AJ49" s="1">
        <v>43</v>
      </c>
      <c r="AK49" s="2" t="s">
        <v>60</v>
      </c>
      <c r="AL49" s="9"/>
      <c r="AM49" s="9"/>
      <c r="AN49" s="9"/>
      <c r="AO49" s="9"/>
      <c r="AP49" s="9"/>
      <c r="AQ49" s="9"/>
      <c r="AR49" s="9"/>
      <c r="AS49" s="9"/>
    </row>
    <row r="50" spans="1:45" ht="16.5" hidden="1">
      <c r="A50" s="23">
        <v>44</v>
      </c>
      <c r="B50" s="2" t="s">
        <v>61</v>
      </c>
      <c r="C50" s="5">
        <v>0</v>
      </c>
      <c r="D50" s="5">
        <v>0</v>
      </c>
      <c r="E50" s="5">
        <v>0</v>
      </c>
      <c r="F50" s="5">
        <f t="shared" si="2"/>
        <v>0</v>
      </c>
      <c r="G50" s="9"/>
      <c r="H50" s="1">
        <v>44</v>
      </c>
      <c r="I50" s="2" t="s">
        <v>61</v>
      </c>
      <c r="J50" s="5">
        <v>0</v>
      </c>
      <c r="K50" s="5">
        <v>0</v>
      </c>
      <c r="L50" s="5">
        <v>0</v>
      </c>
      <c r="M50" s="5">
        <f t="shared" si="3"/>
        <v>0</v>
      </c>
      <c r="N50" s="9"/>
      <c r="O50" s="1">
        <v>44</v>
      </c>
      <c r="P50" s="2" t="s">
        <v>61</v>
      </c>
      <c r="Q50" s="5">
        <v>0</v>
      </c>
      <c r="R50" s="5">
        <v>0</v>
      </c>
      <c r="S50" s="5">
        <v>0</v>
      </c>
      <c r="T50" s="5">
        <f t="shared" si="4"/>
        <v>0</v>
      </c>
      <c r="U50" s="9"/>
      <c r="V50" s="1">
        <v>44</v>
      </c>
      <c r="W50" s="2" t="s">
        <v>61</v>
      </c>
      <c r="X50" s="5">
        <v>2</v>
      </c>
      <c r="Y50" s="5">
        <v>132000</v>
      </c>
      <c r="Z50" s="5">
        <v>0</v>
      </c>
      <c r="AA50" s="5">
        <f t="shared" si="5"/>
        <v>132000</v>
      </c>
      <c r="AB50" s="9"/>
      <c r="AC50" s="1">
        <v>44</v>
      </c>
      <c r="AD50" s="2" t="s">
        <v>61</v>
      </c>
      <c r="AE50" s="5">
        <v>0</v>
      </c>
      <c r="AF50" s="5">
        <v>0</v>
      </c>
      <c r="AG50" s="5">
        <v>0</v>
      </c>
      <c r="AH50" s="5">
        <f t="shared" si="6"/>
        <v>0</v>
      </c>
      <c r="AI50" s="9"/>
      <c r="AJ50" s="1">
        <v>44</v>
      </c>
      <c r="AK50" s="2" t="s">
        <v>61</v>
      </c>
      <c r="AL50" s="9"/>
      <c r="AM50" s="9"/>
      <c r="AN50" s="9"/>
      <c r="AO50" s="9"/>
      <c r="AP50" s="9"/>
      <c r="AQ50" s="9"/>
      <c r="AR50" s="9"/>
      <c r="AS50" s="9"/>
    </row>
    <row r="51" spans="1:45" ht="16.5" hidden="1">
      <c r="A51" s="23">
        <v>45</v>
      </c>
      <c r="B51" s="2" t="s">
        <v>62</v>
      </c>
      <c r="C51" s="5">
        <v>0</v>
      </c>
      <c r="D51" s="5">
        <v>0</v>
      </c>
      <c r="E51" s="5">
        <v>0</v>
      </c>
      <c r="F51" s="5">
        <f t="shared" si="2"/>
        <v>0</v>
      </c>
      <c r="G51" s="9"/>
      <c r="H51" s="1">
        <v>45</v>
      </c>
      <c r="I51" s="2" t="s">
        <v>62</v>
      </c>
      <c r="J51" s="5">
        <v>0</v>
      </c>
      <c r="K51" s="5">
        <v>0</v>
      </c>
      <c r="L51" s="5">
        <v>0</v>
      </c>
      <c r="M51" s="5">
        <f t="shared" si="3"/>
        <v>0</v>
      </c>
      <c r="N51" s="9"/>
      <c r="O51" s="1">
        <v>45</v>
      </c>
      <c r="P51" s="2" t="s">
        <v>62</v>
      </c>
      <c r="Q51" s="5">
        <v>0</v>
      </c>
      <c r="R51" s="5">
        <v>0</v>
      </c>
      <c r="S51" s="5">
        <v>0</v>
      </c>
      <c r="T51" s="5">
        <f t="shared" si="4"/>
        <v>0</v>
      </c>
      <c r="U51" s="9"/>
      <c r="V51" s="1">
        <v>45</v>
      </c>
      <c r="W51" s="2" t="s">
        <v>62</v>
      </c>
      <c r="X51" s="5">
        <v>2</v>
      </c>
      <c r="Y51" s="5">
        <v>132000</v>
      </c>
      <c r="Z51" s="5">
        <v>0</v>
      </c>
      <c r="AA51" s="5">
        <f t="shared" si="5"/>
        <v>132000</v>
      </c>
      <c r="AB51" s="9"/>
      <c r="AC51" s="1">
        <v>45</v>
      </c>
      <c r="AD51" s="2" t="s">
        <v>62</v>
      </c>
      <c r="AE51" s="5">
        <v>0</v>
      </c>
      <c r="AF51" s="5">
        <v>0</v>
      </c>
      <c r="AG51" s="5">
        <v>0</v>
      </c>
      <c r="AH51" s="5">
        <f t="shared" si="6"/>
        <v>0</v>
      </c>
      <c r="AI51" s="9"/>
      <c r="AJ51" s="1">
        <v>45</v>
      </c>
      <c r="AK51" s="2" t="s">
        <v>62</v>
      </c>
      <c r="AL51" s="9"/>
      <c r="AM51" s="9"/>
      <c r="AN51" s="9"/>
      <c r="AO51" s="9"/>
      <c r="AP51" s="9"/>
      <c r="AQ51" s="9"/>
      <c r="AR51" s="9"/>
      <c r="AS51" s="9"/>
    </row>
    <row r="52" spans="1:45" ht="16.5" hidden="1">
      <c r="A52" s="23">
        <v>46</v>
      </c>
      <c r="B52" s="2" t="s">
        <v>63</v>
      </c>
      <c r="C52" s="5">
        <v>0</v>
      </c>
      <c r="D52" s="5">
        <v>0</v>
      </c>
      <c r="E52" s="5">
        <v>0</v>
      </c>
      <c r="F52" s="5">
        <f t="shared" si="2"/>
        <v>0</v>
      </c>
      <c r="G52" s="9"/>
      <c r="H52" s="1">
        <v>46</v>
      </c>
      <c r="I52" s="2" t="s">
        <v>63</v>
      </c>
      <c r="J52" s="5">
        <v>0</v>
      </c>
      <c r="K52" s="5">
        <v>0</v>
      </c>
      <c r="L52" s="5">
        <v>0</v>
      </c>
      <c r="M52" s="5">
        <f t="shared" si="3"/>
        <v>0</v>
      </c>
      <c r="N52" s="9"/>
      <c r="O52" s="1">
        <v>46</v>
      </c>
      <c r="P52" s="2" t="s">
        <v>63</v>
      </c>
      <c r="Q52" s="5">
        <v>0</v>
      </c>
      <c r="R52" s="5">
        <v>0</v>
      </c>
      <c r="S52" s="5">
        <v>0</v>
      </c>
      <c r="T52" s="5">
        <f t="shared" si="4"/>
        <v>0</v>
      </c>
      <c r="U52" s="9"/>
      <c r="V52" s="1">
        <v>46</v>
      </c>
      <c r="W52" s="2" t="s">
        <v>63</v>
      </c>
      <c r="X52" s="5">
        <v>2</v>
      </c>
      <c r="Y52" s="5">
        <v>132000</v>
      </c>
      <c r="Z52" s="5">
        <v>0</v>
      </c>
      <c r="AA52" s="5">
        <f t="shared" si="5"/>
        <v>132000</v>
      </c>
      <c r="AB52" s="9"/>
      <c r="AC52" s="1">
        <v>46</v>
      </c>
      <c r="AD52" s="2" t="s">
        <v>63</v>
      </c>
      <c r="AE52" s="5">
        <v>0</v>
      </c>
      <c r="AF52" s="5">
        <v>0</v>
      </c>
      <c r="AG52" s="5">
        <v>0</v>
      </c>
      <c r="AH52" s="5">
        <f t="shared" si="6"/>
        <v>0</v>
      </c>
      <c r="AI52" s="9"/>
      <c r="AJ52" s="1">
        <v>46</v>
      </c>
      <c r="AK52" s="2" t="s">
        <v>63</v>
      </c>
      <c r="AL52" s="9"/>
      <c r="AM52" s="9"/>
      <c r="AN52" s="9"/>
      <c r="AO52" s="9"/>
      <c r="AP52" s="9"/>
      <c r="AQ52" s="9"/>
      <c r="AR52" s="9"/>
      <c r="AS52" s="9"/>
    </row>
    <row r="53" spans="1:45" ht="16.5" hidden="1">
      <c r="A53" s="23">
        <v>47</v>
      </c>
      <c r="B53" s="2" t="s">
        <v>64</v>
      </c>
      <c r="C53" s="5">
        <v>0</v>
      </c>
      <c r="D53" s="5">
        <v>0</v>
      </c>
      <c r="E53" s="5">
        <v>0</v>
      </c>
      <c r="F53" s="5">
        <f t="shared" si="2"/>
        <v>0</v>
      </c>
      <c r="G53" s="9"/>
      <c r="H53" s="1">
        <v>47</v>
      </c>
      <c r="I53" s="2" t="s">
        <v>64</v>
      </c>
      <c r="J53" s="5">
        <v>0</v>
      </c>
      <c r="K53" s="5">
        <v>0</v>
      </c>
      <c r="L53" s="5">
        <v>0</v>
      </c>
      <c r="M53" s="5">
        <f t="shared" si="3"/>
        <v>0</v>
      </c>
      <c r="N53" s="9"/>
      <c r="O53" s="1">
        <v>47</v>
      </c>
      <c r="P53" s="2" t="s">
        <v>64</v>
      </c>
      <c r="Q53" s="5">
        <v>0</v>
      </c>
      <c r="R53" s="5">
        <v>0</v>
      </c>
      <c r="S53" s="5">
        <v>0</v>
      </c>
      <c r="T53" s="5">
        <f t="shared" si="4"/>
        <v>0</v>
      </c>
      <c r="U53" s="9"/>
      <c r="V53" s="1">
        <v>47</v>
      </c>
      <c r="W53" s="2" t="s">
        <v>64</v>
      </c>
      <c r="X53" s="5">
        <v>2</v>
      </c>
      <c r="Y53" s="5">
        <v>132000</v>
      </c>
      <c r="Z53" s="5">
        <v>0</v>
      </c>
      <c r="AA53" s="5">
        <f t="shared" si="5"/>
        <v>132000</v>
      </c>
      <c r="AB53" s="9"/>
      <c r="AC53" s="1">
        <v>47</v>
      </c>
      <c r="AD53" s="2" t="s">
        <v>64</v>
      </c>
      <c r="AE53" s="5">
        <v>0</v>
      </c>
      <c r="AF53" s="5">
        <v>0</v>
      </c>
      <c r="AG53" s="5">
        <v>0</v>
      </c>
      <c r="AH53" s="5">
        <f t="shared" si="6"/>
        <v>0</v>
      </c>
      <c r="AI53" s="9"/>
      <c r="AJ53" s="1">
        <v>47</v>
      </c>
      <c r="AK53" s="2" t="s">
        <v>64</v>
      </c>
      <c r="AL53" s="9"/>
      <c r="AM53" s="9"/>
      <c r="AN53" s="9"/>
      <c r="AO53" s="9"/>
      <c r="AP53" s="9"/>
      <c r="AQ53" s="9"/>
      <c r="AR53" s="9"/>
      <c r="AS53" s="9"/>
    </row>
    <row r="54" spans="1:45" ht="16.5" hidden="1">
      <c r="A54" s="23">
        <v>48</v>
      </c>
      <c r="B54" s="2" t="s">
        <v>42</v>
      </c>
      <c r="C54" s="5">
        <v>0</v>
      </c>
      <c r="D54" s="5">
        <v>0</v>
      </c>
      <c r="E54" s="5">
        <v>0</v>
      </c>
      <c r="F54" s="5">
        <f t="shared" si="2"/>
        <v>0</v>
      </c>
      <c r="G54" s="9"/>
      <c r="H54" s="1">
        <v>48</v>
      </c>
      <c r="I54" s="2" t="s">
        <v>42</v>
      </c>
      <c r="J54" s="5">
        <v>0</v>
      </c>
      <c r="K54" s="5">
        <v>0</v>
      </c>
      <c r="L54" s="5">
        <v>0</v>
      </c>
      <c r="M54" s="5">
        <f t="shared" si="3"/>
        <v>0</v>
      </c>
      <c r="N54" s="9"/>
      <c r="O54" s="1">
        <v>48</v>
      </c>
      <c r="P54" s="2" t="s">
        <v>42</v>
      </c>
      <c r="Q54" s="5">
        <v>0</v>
      </c>
      <c r="R54" s="5">
        <v>0</v>
      </c>
      <c r="S54" s="5">
        <v>0</v>
      </c>
      <c r="T54" s="5">
        <f t="shared" si="4"/>
        <v>0</v>
      </c>
      <c r="U54" s="9"/>
      <c r="V54" s="1">
        <v>48</v>
      </c>
      <c r="W54" s="2" t="s">
        <v>42</v>
      </c>
      <c r="X54" s="5">
        <v>4</v>
      </c>
      <c r="Y54" s="5">
        <v>264000</v>
      </c>
      <c r="Z54" s="5">
        <v>0</v>
      </c>
      <c r="AA54" s="5">
        <f t="shared" si="5"/>
        <v>264000</v>
      </c>
      <c r="AB54" s="9"/>
      <c r="AC54" s="1">
        <v>48</v>
      </c>
      <c r="AD54" s="2" t="s">
        <v>42</v>
      </c>
      <c r="AE54" s="5">
        <v>0</v>
      </c>
      <c r="AF54" s="5">
        <v>0</v>
      </c>
      <c r="AG54" s="5">
        <v>0</v>
      </c>
      <c r="AH54" s="5">
        <f t="shared" si="6"/>
        <v>0</v>
      </c>
      <c r="AI54" s="9"/>
      <c r="AJ54" s="1">
        <v>48</v>
      </c>
      <c r="AK54" s="2" t="s">
        <v>42</v>
      </c>
      <c r="AL54" s="9"/>
      <c r="AM54" s="9"/>
      <c r="AN54" s="9"/>
      <c r="AO54" s="9"/>
      <c r="AP54" s="9"/>
      <c r="AQ54" s="9"/>
      <c r="AR54" s="9"/>
      <c r="AS54" s="9"/>
    </row>
    <row r="55" spans="1:45" ht="16.5" hidden="1">
      <c r="A55" s="23">
        <v>49</v>
      </c>
      <c r="B55" s="2" t="s">
        <v>43</v>
      </c>
      <c r="C55" s="5">
        <v>0</v>
      </c>
      <c r="D55" s="5">
        <v>0</v>
      </c>
      <c r="E55" s="5">
        <v>0</v>
      </c>
      <c r="F55" s="5">
        <f t="shared" si="2"/>
        <v>0</v>
      </c>
      <c r="G55" s="9"/>
      <c r="H55" s="1">
        <v>49</v>
      </c>
      <c r="I55" s="2" t="s">
        <v>43</v>
      </c>
      <c r="J55" s="5">
        <v>0</v>
      </c>
      <c r="K55" s="5">
        <v>0</v>
      </c>
      <c r="L55" s="5">
        <v>0</v>
      </c>
      <c r="M55" s="5">
        <f t="shared" si="3"/>
        <v>0</v>
      </c>
      <c r="N55" s="9"/>
      <c r="O55" s="1">
        <v>49</v>
      </c>
      <c r="P55" s="2" t="s">
        <v>43</v>
      </c>
      <c r="Q55" s="5">
        <v>0</v>
      </c>
      <c r="R55" s="5">
        <v>0</v>
      </c>
      <c r="S55" s="5">
        <v>0</v>
      </c>
      <c r="T55" s="5">
        <f t="shared" si="4"/>
        <v>0</v>
      </c>
      <c r="U55" s="9"/>
      <c r="V55" s="1">
        <v>49</v>
      </c>
      <c r="W55" s="2" t="s">
        <v>43</v>
      </c>
      <c r="X55" s="5">
        <v>4</v>
      </c>
      <c r="Y55" s="5">
        <v>264000</v>
      </c>
      <c r="Z55" s="5">
        <v>0</v>
      </c>
      <c r="AA55" s="5">
        <f t="shared" si="5"/>
        <v>264000</v>
      </c>
      <c r="AB55" s="9"/>
      <c r="AC55" s="1">
        <v>49</v>
      </c>
      <c r="AD55" s="2" t="s">
        <v>43</v>
      </c>
      <c r="AE55" s="5">
        <v>0</v>
      </c>
      <c r="AF55" s="5">
        <v>0</v>
      </c>
      <c r="AG55" s="5">
        <v>0</v>
      </c>
      <c r="AH55" s="5">
        <f t="shared" si="6"/>
        <v>0</v>
      </c>
      <c r="AI55" s="9"/>
      <c r="AJ55" s="1">
        <v>49</v>
      </c>
      <c r="AK55" s="2" t="s">
        <v>43</v>
      </c>
      <c r="AL55" s="9"/>
      <c r="AM55" s="9"/>
      <c r="AN55" s="9"/>
      <c r="AO55" s="9"/>
      <c r="AP55" s="9"/>
      <c r="AQ55" s="9"/>
      <c r="AR55" s="9"/>
      <c r="AS55" s="9"/>
    </row>
    <row r="56" spans="1:45" ht="16.5" hidden="1">
      <c r="A56" s="23">
        <v>50</v>
      </c>
      <c r="B56" s="2" t="s">
        <v>44</v>
      </c>
      <c r="C56" s="5">
        <v>0</v>
      </c>
      <c r="D56" s="5">
        <v>0</v>
      </c>
      <c r="E56" s="5">
        <v>0</v>
      </c>
      <c r="F56" s="5">
        <f t="shared" si="2"/>
        <v>0</v>
      </c>
      <c r="G56" s="9"/>
      <c r="H56" s="1">
        <v>50</v>
      </c>
      <c r="I56" s="2" t="s">
        <v>44</v>
      </c>
      <c r="J56" s="5">
        <v>0</v>
      </c>
      <c r="K56" s="5">
        <v>0</v>
      </c>
      <c r="L56" s="5">
        <v>0</v>
      </c>
      <c r="M56" s="5">
        <f t="shared" si="3"/>
        <v>0</v>
      </c>
      <c r="N56" s="9"/>
      <c r="O56" s="1">
        <v>50</v>
      </c>
      <c r="P56" s="2" t="s">
        <v>44</v>
      </c>
      <c r="Q56" s="5">
        <v>0</v>
      </c>
      <c r="R56" s="5">
        <v>0</v>
      </c>
      <c r="S56" s="5">
        <v>0</v>
      </c>
      <c r="T56" s="5">
        <f t="shared" si="4"/>
        <v>0</v>
      </c>
      <c r="U56" s="9"/>
      <c r="V56" s="1">
        <v>50</v>
      </c>
      <c r="W56" s="2" t="s">
        <v>44</v>
      </c>
      <c r="X56" s="5">
        <v>4</v>
      </c>
      <c r="Y56" s="5">
        <v>264000</v>
      </c>
      <c r="Z56" s="5">
        <v>0</v>
      </c>
      <c r="AA56" s="5">
        <f t="shared" si="5"/>
        <v>264000</v>
      </c>
      <c r="AB56" s="9"/>
      <c r="AC56" s="1">
        <v>50</v>
      </c>
      <c r="AD56" s="2" t="s">
        <v>44</v>
      </c>
      <c r="AE56" s="5">
        <v>0</v>
      </c>
      <c r="AF56" s="5">
        <v>0</v>
      </c>
      <c r="AG56" s="5">
        <v>0</v>
      </c>
      <c r="AH56" s="5">
        <f t="shared" si="6"/>
        <v>0</v>
      </c>
      <c r="AI56" s="9"/>
      <c r="AJ56" s="1">
        <v>50</v>
      </c>
      <c r="AK56" s="2" t="s">
        <v>44</v>
      </c>
      <c r="AL56" s="9"/>
      <c r="AM56" s="9"/>
      <c r="AN56" s="9"/>
      <c r="AO56" s="9"/>
      <c r="AP56" s="9"/>
      <c r="AQ56" s="9"/>
      <c r="AR56" s="9"/>
      <c r="AS56" s="9"/>
    </row>
    <row r="57" spans="1:45" ht="16.5" hidden="1">
      <c r="A57" s="23">
        <v>51</v>
      </c>
      <c r="B57" s="2" t="s">
        <v>45</v>
      </c>
      <c r="C57" s="5">
        <v>0</v>
      </c>
      <c r="D57" s="5">
        <v>0</v>
      </c>
      <c r="E57" s="5">
        <v>0</v>
      </c>
      <c r="F57" s="5">
        <f t="shared" si="2"/>
        <v>0</v>
      </c>
      <c r="G57" s="9"/>
      <c r="H57" s="1">
        <v>51</v>
      </c>
      <c r="I57" s="2" t="s">
        <v>45</v>
      </c>
      <c r="J57" s="5">
        <v>0</v>
      </c>
      <c r="K57" s="5">
        <v>0</v>
      </c>
      <c r="L57" s="5">
        <v>0</v>
      </c>
      <c r="M57" s="5">
        <f t="shared" si="3"/>
        <v>0</v>
      </c>
      <c r="N57" s="9"/>
      <c r="O57" s="1">
        <v>51</v>
      </c>
      <c r="P57" s="2" t="s">
        <v>45</v>
      </c>
      <c r="Q57" s="5">
        <v>0</v>
      </c>
      <c r="R57" s="5">
        <v>0</v>
      </c>
      <c r="S57" s="5">
        <v>0</v>
      </c>
      <c r="T57" s="5">
        <f t="shared" si="4"/>
        <v>0</v>
      </c>
      <c r="U57" s="9"/>
      <c r="V57" s="1">
        <v>51</v>
      </c>
      <c r="W57" s="2" t="s">
        <v>45</v>
      </c>
      <c r="X57" s="5">
        <v>4</v>
      </c>
      <c r="Y57" s="5">
        <v>264000</v>
      </c>
      <c r="Z57" s="5">
        <v>0</v>
      </c>
      <c r="AA57" s="5">
        <f t="shared" si="5"/>
        <v>264000</v>
      </c>
      <c r="AB57" s="9"/>
      <c r="AC57" s="1">
        <v>51</v>
      </c>
      <c r="AD57" s="2" t="s">
        <v>45</v>
      </c>
      <c r="AE57" s="5">
        <v>0</v>
      </c>
      <c r="AF57" s="5">
        <v>0</v>
      </c>
      <c r="AG57" s="5">
        <v>0</v>
      </c>
      <c r="AH57" s="5">
        <f t="shared" si="6"/>
        <v>0</v>
      </c>
      <c r="AI57" s="9"/>
      <c r="AJ57" s="1">
        <v>51</v>
      </c>
      <c r="AK57" s="2" t="s">
        <v>45</v>
      </c>
      <c r="AL57" s="9"/>
      <c r="AM57" s="9"/>
      <c r="AN57" s="9"/>
      <c r="AO57" s="9"/>
      <c r="AP57" s="9"/>
      <c r="AQ57" s="9"/>
      <c r="AR57" s="9"/>
      <c r="AS57" s="9"/>
    </row>
    <row r="58" spans="1:45" ht="16.5" hidden="1">
      <c r="A58" s="23">
        <v>52</v>
      </c>
      <c r="B58" s="2" t="s">
        <v>46</v>
      </c>
      <c r="C58" s="5">
        <v>0</v>
      </c>
      <c r="D58" s="5">
        <v>0</v>
      </c>
      <c r="E58" s="5">
        <v>0</v>
      </c>
      <c r="F58" s="5">
        <f t="shared" si="2"/>
        <v>0</v>
      </c>
      <c r="G58" s="9"/>
      <c r="H58" s="1">
        <v>52</v>
      </c>
      <c r="I58" s="2" t="s">
        <v>46</v>
      </c>
      <c r="J58" s="5">
        <v>0</v>
      </c>
      <c r="K58" s="5">
        <v>0</v>
      </c>
      <c r="L58" s="5">
        <v>0</v>
      </c>
      <c r="M58" s="5">
        <f t="shared" si="3"/>
        <v>0</v>
      </c>
      <c r="N58" s="9"/>
      <c r="O58" s="1">
        <v>52</v>
      </c>
      <c r="P58" s="2" t="s">
        <v>46</v>
      </c>
      <c r="Q58" s="5">
        <v>0</v>
      </c>
      <c r="R58" s="5">
        <v>0</v>
      </c>
      <c r="S58" s="5">
        <v>0</v>
      </c>
      <c r="T58" s="5">
        <f t="shared" si="4"/>
        <v>0</v>
      </c>
      <c r="U58" s="9"/>
      <c r="V58" s="1">
        <v>52</v>
      </c>
      <c r="W58" s="2" t="s">
        <v>46</v>
      </c>
      <c r="X58" s="5">
        <v>6</v>
      </c>
      <c r="Y58" s="5">
        <v>396000</v>
      </c>
      <c r="Z58" s="5">
        <v>0</v>
      </c>
      <c r="AA58" s="5">
        <f t="shared" si="5"/>
        <v>396000</v>
      </c>
      <c r="AB58" s="9"/>
      <c r="AC58" s="1">
        <v>52</v>
      </c>
      <c r="AD58" s="2" t="s">
        <v>46</v>
      </c>
      <c r="AE58" s="5">
        <v>0</v>
      </c>
      <c r="AF58" s="5">
        <v>0</v>
      </c>
      <c r="AG58" s="5">
        <v>0</v>
      </c>
      <c r="AH58" s="5">
        <f t="shared" si="6"/>
        <v>0</v>
      </c>
      <c r="AI58" s="9"/>
      <c r="AJ58" s="1">
        <v>52</v>
      </c>
      <c r="AK58" s="2" t="s">
        <v>46</v>
      </c>
      <c r="AL58" s="9"/>
      <c r="AM58" s="9"/>
      <c r="AN58" s="9"/>
      <c r="AO58" s="9"/>
      <c r="AP58" s="9"/>
      <c r="AQ58" s="9"/>
      <c r="AR58" s="9"/>
      <c r="AS58" s="9"/>
    </row>
    <row r="59" spans="1:45" ht="16.5" hidden="1">
      <c r="A59" s="23">
        <v>53</v>
      </c>
      <c r="B59" s="2" t="s">
        <v>47</v>
      </c>
      <c r="C59" s="5">
        <v>0</v>
      </c>
      <c r="D59" s="5">
        <v>0</v>
      </c>
      <c r="E59" s="5">
        <v>0</v>
      </c>
      <c r="F59" s="5">
        <f t="shared" si="2"/>
        <v>0</v>
      </c>
      <c r="G59" s="9"/>
      <c r="H59" s="1">
        <v>53</v>
      </c>
      <c r="I59" s="2" t="s">
        <v>47</v>
      </c>
      <c r="J59" s="5">
        <v>0</v>
      </c>
      <c r="K59" s="5">
        <v>0</v>
      </c>
      <c r="L59" s="5">
        <v>0</v>
      </c>
      <c r="M59" s="5">
        <f t="shared" si="3"/>
        <v>0</v>
      </c>
      <c r="N59" s="9"/>
      <c r="O59" s="1">
        <v>53</v>
      </c>
      <c r="P59" s="2" t="s">
        <v>47</v>
      </c>
      <c r="Q59" s="5">
        <v>0</v>
      </c>
      <c r="R59" s="5">
        <v>0</v>
      </c>
      <c r="S59" s="5">
        <v>0</v>
      </c>
      <c r="T59" s="5">
        <f t="shared" si="4"/>
        <v>0</v>
      </c>
      <c r="U59" s="9"/>
      <c r="V59" s="1">
        <v>53</v>
      </c>
      <c r="W59" s="2" t="s">
        <v>47</v>
      </c>
      <c r="X59" s="5">
        <v>4</v>
      </c>
      <c r="Y59" s="5">
        <v>264000</v>
      </c>
      <c r="Z59" s="5">
        <v>0</v>
      </c>
      <c r="AA59" s="5">
        <f t="shared" si="5"/>
        <v>264000</v>
      </c>
      <c r="AB59" s="9"/>
      <c r="AC59" s="1">
        <v>53</v>
      </c>
      <c r="AD59" s="2" t="s">
        <v>47</v>
      </c>
      <c r="AE59" s="5">
        <v>0</v>
      </c>
      <c r="AF59" s="5">
        <v>0</v>
      </c>
      <c r="AG59" s="5">
        <v>0</v>
      </c>
      <c r="AH59" s="5">
        <f t="shared" si="6"/>
        <v>0</v>
      </c>
      <c r="AI59" s="9"/>
      <c r="AJ59" s="1">
        <v>53</v>
      </c>
      <c r="AK59" s="2" t="s">
        <v>47</v>
      </c>
      <c r="AL59" s="9"/>
      <c r="AM59" s="9"/>
      <c r="AN59" s="9"/>
      <c r="AO59" s="9"/>
      <c r="AP59" s="9"/>
      <c r="AQ59" s="9"/>
      <c r="AR59" s="9"/>
      <c r="AS59" s="9"/>
    </row>
    <row r="60" spans="1:45" ht="27.75" hidden="1" customHeight="1">
      <c r="A60" s="23">
        <v>54</v>
      </c>
      <c r="B60" s="52" t="s">
        <v>68</v>
      </c>
      <c r="C60" s="5">
        <v>0</v>
      </c>
      <c r="D60" s="5">
        <v>0</v>
      </c>
      <c r="E60" s="5">
        <v>0</v>
      </c>
      <c r="F60" s="5">
        <f t="shared" si="2"/>
        <v>0</v>
      </c>
      <c r="G60" s="9"/>
      <c r="H60" s="1">
        <v>54</v>
      </c>
      <c r="I60" s="3" t="s">
        <v>68</v>
      </c>
      <c r="J60" s="5">
        <v>0</v>
      </c>
      <c r="K60" s="5">
        <v>0</v>
      </c>
      <c r="L60" s="5">
        <v>0</v>
      </c>
      <c r="M60" s="5">
        <f t="shared" si="3"/>
        <v>0</v>
      </c>
      <c r="N60" s="9"/>
      <c r="O60" s="1">
        <v>54</v>
      </c>
      <c r="P60" s="3" t="s">
        <v>68</v>
      </c>
      <c r="Q60" s="5">
        <v>0</v>
      </c>
      <c r="R60" s="5">
        <v>0</v>
      </c>
      <c r="S60" s="5">
        <v>0</v>
      </c>
      <c r="T60" s="5">
        <f t="shared" si="4"/>
        <v>0</v>
      </c>
      <c r="U60" s="9"/>
      <c r="V60" s="1">
        <v>54</v>
      </c>
      <c r="W60" s="3" t="s">
        <v>68</v>
      </c>
      <c r="X60" s="5">
        <v>0</v>
      </c>
      <c r="Y60" s="5">
        <v>0</v>
      </c>
      <c r="Z60" s="5">
        <v>0</v>
      </c>
      <c r="AA60" s="5">
        <f t="shared" si="5"/>
        <v>0</v>
      </c>
      <c r="AB60" s="9"/>
      <c r="AC60" s="1">
        <v>54</v>
      </c>
      <c r="AD60" s="3" t="s">
        <v>68</v>
      </c>
      <c r="AE60" s="5">
        <v>0</v>
      </c>
      <c r="AF60" s="5">
        <v>0</v>
      </c>
      <c r="AG60" s="5">
        <v>0</v>
      </c>
      <c r="AH60" s="5">
        <f t="shared" si="6"/>
        <v>0</v>
      </c>
      <c r="AI60" s="9"/>
      <c r="AJ60" s="1">
        <v>54</v>
      </c>
      <c r="AK60" s="3" t="s">
        <v>68</v>
      </c>
      <c r="AL60" s="9"/>
      <c r="AM60" s="9"/>
      <c r="AN60" s="9"/>
      <c r="AO60" s="9"/>
      <c r="AP60" s="9"/>
      <c r="AQ60" s="9"/>
      <c r="AR60" s="9"/>
      <c r="AS60" s="9"/>
    </row>
    <row r="61" spans="1:45" ht="19.5" hidden="1" customHeight="1">
      <c r="A61" s="23">
        <v>55</v>
      </c>
      <c r="B61" s="3" t="s">
        <v>67</v>
      </c>
      <c r="C61" s="5">
        <v>0</v>
      </c>
      <c r="D61" s="5">
        <v>0</v>
      </c>
      <c r="E61" s="5">
        <v>0</v>
      </c>
      <c r="F61" s="5">
        <f t="shared" si="2"/>
        <v>0</v>
      </c>
      <c r="G61" s="9"/>
      <c r="H61" s="1">
        <v>55</v>
      </c>
      <c r="I61" s="3" t="s">
        <v>67</v>
      </c>
      <c r="J61" s="5">
        <v>0</v>
      </c>
      <c r="K61" s="5">
        <v>0</v>
      </c>
      <c r="L61" s="5">
        <v>0</v>
      </c>
      <c r="M61" s="5">
        <f t="shared" si="3"/>
        <v>0</v>
      </c>
      <c r="N61" s="9"/>
      <c r="O61" s="1">
        <v>55</v>
      </c>
      <c r="P61" s="3" t="s">
        <v>67</v>
      </c>
      <c r="Q61" s="5">
        <v>0</v>
      </c>
      <c r="R61" s="5">
        <v>0</v>
      </c>
      <c r="S61" s="5">
        <v>0</v>
      </c>
      <c r="T61" s="5">
        <f t="shared" si="4"/>
        <v>0</v>
      </c>
      <c r="U61" s="9"/>
      <c r="V61" s="1">
        <v>55</v>
      </c>
      <c r="W61" s="3" t="s">
        <v>67</v>
      </c>
      <c r="X61" s="5">
        <v>0</v>
      </c>
      <c r="Y61" s="5">
        <v>0</v>
      </c>
      <c r="Z61" s="5">
        <v>0</v>
      </c>
      <c r="AA61" s="5">
        <f t="shared" si="5"/>
        <v>0</v>
      </c>
      <c r="AB61" s="9"/>
      <c r="AC61" s="1">
        <v>55</v>
      </c>
      <c r="AD61" s="3" t="s">
        <v>67</v>
      </c>
      <c r="AE61" s="5">
        <v>0</v>
      </c>
      <c r="AF61" s="5">
        <v>0</v>
      </c>
      <c r="AG61" s="5">
        <v>0</v>
      </c>
      <c r="AH61" s="5">
        <f t="shared" si="6"/>
        <v>0</v>
      </c>
      <c r="AI61" s="9"/>
      <c r="AJ61" s="1">
        <v>55</v>
      </c>
      <c r="AK61" s="3" t="s">
        <v>67</v>
      </c>
      <c r="AL61" s="9"/>
      <c r="AM61" s="9"/>
      <c r="AN61" s="9"/>
      <c r="AO61" s="9"/>
      <c r="AP61" s="9"/>
      <c r="AQ61" s="9"/>
      <c r="AR61" s="9"/>
      <c r="AS61" s="9"/>
    </row>
    <row r="62" spans="1:45" ht="16.5" hidden="1">
      <c r="A62" s="23">
        <v>56</v>
      </c>
      <c r="B62" s="2" t="s">
        <v>48</v>
      </c>
      <c r="C62" s="5">
        <v>0</v>
      </c>
      <c r="D62" s="5">
        <v>0</v>
      </c>
      <c r="E62" s="5">
        <v>0</v>
      </c>
      <c r="F62" s="5">
        <f t="shared" si="2"/>
        <v>0</v>
      </c>
      <c r="G62" s="9"/>
      <c r="H62" s="1">
        <v>56</v>
      </c>
      <c r="I62" s="2" t="s">
        <v>48</v>
      </c>
      <c r="J62" s="5">
        <v>0</v>
      </c>
      <c r="K62" s="5">
        <v>0</v>
      </c>
      <c r="L62" s="5">
        <v>0</v>
      </c>
      <c r="M62" s="5">
        <f t="shared" si="3"/>
        <v>0</v>
      </c>
      <c r="N62" s="9"/>
      <c r="O62" s="1">
        <v>56</v>
      </c>
      <c r="P62" s="2" t="s">
        <v>48</v>
      </c>
      <c r="Q62" s="5">
        <v>0</v>
      </c>
      <c r="R62" s="5">
        <v>0</v>
      </c>
      <c r="S62" s="5">
        <v>0</v>
      </c>
      <c r="T62" s="5">
        <f t="shared" si="4"/>
        <v>0</v>
      </c>
      <c r="U62" s="9"/>
      <c r="V62" s="1">
        <v>56</v>
      </c>
      <c r="W62" s="2" t="s">
        <v>48</v>
      </c>
      <c r="X62" s="5">
        <v>0</v>
      </c>
      <c r="Y62" s="5">
        <v>0</v>
      </c>
      <c r="Z62" s="5">
        <v>0</v>
      </c>
      <c r="AA62" s="5">
        <f t="shared" si="5"/>
        <v>0</v>
      </c>
      <c r="AB62" s="9"/>
      <c r="AC62" s="1">
        <v>56</v>
      </c>
      <c r="AD62" s="2" t="s">
        <v>48</v>
      </c>
      <c r="AE62" s="5">
        <v>0</v>
      </c>
      <c r="AF62" s="5">
        <v>0</v>
      </c>
      <c r="AG62" s="5">
        <v>0</v>
      </c>
      <c r="AH62" s="5">
        <f t="shared" si="6"/>
        <v>0</v>
      </c>
      <c r="AI62" s="9"/>
      <c r="AJ62" s="1">
        <v>56</v>
      </c>
      <c r="AK62" s="2" t="s">
        <v>48</v>
      </c>
      <c r="AL62" s="9"/>
      <c r="AM62" s="9"/>
      <c r="AN62" s="9"/>
      <c r="AO62" s="9"/>
      <c r="AP62" s="9"/>
      <c r="AQ62" s="9"/>
      <c r="AR62" s="9"/>
      <c r="AS62" s="9"/>
    </row>
    <row r="63" spans="1:45" ht="16.5" hidden="1">
      <c r="A63" s="23">
        <v>57</v>
      </c>
      <c r="B63" s="2" t="s">
        <v>65</v>
      </c>
      <c r="C63" s="5">
        <v>0</v>
      </c>
      <c r="D63" s="5">
        <v>0</v>
      </c>
      <c r="E63" s="5">
        <v>0</v>
      </c>
      <c r="F63" s="5">
        <f t="shared" si="2"/>
        <v>0</v>
      </c>
      <c r="G63" s="9"/>
      <c r="H63" s="1">
        <v>57</v>
      </c>
      <c r="I63" s="2" t="s">
        <v>65</v>
      </c>
      <c r="J63" s="5">
        <v>0</v>
      </c>
      <c r="K63" s="5">
        <v>0</v>
      </c>
      <c r="L63" s="5">
        <v>0</v>
      </c>
      <c r="M63" s="5">
        <f t="shared" si="3"/>
        <v>0</v>
      </c>
      <c r="N63" s="9"/>
      <c r="O63" s="1">
        <v>57</v>
      </c>
      <c r="P63" s="2" t="s">
        <v>65</v>
      </c>
      <c r="Q63" s="5">
        <v>0</v>
      </c>
      <c r="R63" s="5">
        <v>0</v>
      </c>
      <c r="S63" s="5">
        <v>0</v>
      </c>
      <c r="T63" s="5">
        <f t="shared" si="4"/>
        <v>0</v>
      </c>
      <c r="U63" s="9"/>
      <c r="V63" s="1">
        <v>57</v>
      </c>
      <c r="W63" s="2" t="s">
        <v>65</v>
      </c>
      <c r="X63" s="5">
        <v>0</v>
      </c>
      <c r="Y63" s="5">
        <v>0</v>
      </c>
      <c r="Z63" s="5">
        <v>0</v>
      </c>
      <c r="AA63" s="5">
        <f t="shared" si="5"/>
        <v>0</v>
      </c>
      <c r="AB63" s="9"/>
      <c r="AC63" s="1">
        <v>57</v>
      </c>
      <c r="AD63" s="2" t="s">
        <v>65</v>
      </c>
      <c r="AE63" s="5">
        <v>0</v>
      </c>
      <c r="AF63" s="5">
        <v>0</v>
      </c>
      <c r="AG63" s="5">
        <v>0</v>
      </c>
      <c r="AH63" s="5">
        <f t="shared" si="6"/>
        <v>0</v>
      </c>
      <c r="AI63" s="9"/>
      <c r="AJ63" s="1">
        <v>57</v>
      </c>
      <c r="AK63" s="2" t="s">
        <v>65</v>
      </c>
      <c r="AL63" s="9"/>
      <c r="AM63" s="9"/>
      <c r="AN63" s="9"/>
      <c r="AO63" s="9"/>
      <c r="AP63" s="9"/>
      <c r="AQ63" s="9"/>
      <c r="AR63" s="9"/>
      <c r="AS63" s="9"/>
    </row>
    <row r="64" spans="1:45" ht="16.5" hidden="1">
      <c r="A64" s="23">
        <v>58</v>
      </c>
      <c r="B64" s="2" t="s">
        <v>49</v>
      </c>
      <c r="C64" s="5">
        <v>0</v>
      </c>
      <c r="D64" s="5">
        <v>0</v>
      </c>
      <c r="E64" s="5">
        <v>0</v>
      </c>
      <c r="F64" s="5">
        <f t="shared" si="2"/>
        <v>0</v>
      </c>
      <c r="G64" s="9"/>
      <c r="H64" s="1">
        <v>58</v>
      </c>
      <c r="I64" s="2" t="s">
        <v>49</v>
      </c>
      <c r="J64" s="5">
        <v>0</v>
      </c>
      <c r="K64" s="5">
        <v>0</v>
      </c>
      <c r="L64" s="5">
        <v>0</v>
      </c>
      <c r="M64" s="5">
        <f t="shared" si="3"/>
        <v>0</v>
      </c>
      <c r="N64" s="9"/>
      <c r="O64" s="1">
        <v>58</v>
      </c>
      <c r="P64" s="2" t="s">
        <v>49</v>
      </c>
      <c r="Q64" s="5">
        <v>0</v>
      </c>
      <c r="R64" s="5">
        <v>0</v>
      </c>
      <c r="S64" s="5">
        <v>0</v>
      </c>
      <c r="T64" s="5">
        <f t="shared" si="4"/>
        <v>0</v>
      </c>
      <c r="U64" s="9"/>
      <c r="V64" s="1">
        <v>58</v>
      </c>
      <c r="W64" s="2" t="s">
        <v>49</v>
      </c>
      <c r="X64" s="5">
        <v>0</v>
      </c>
      <c r="Y64" s="5">
        <v>0</v>
      </c>
      <c r="Z64" s="5">
        <v>0</v>
      </c>
      <c r="AA64" s="5">
        <f t="shared" si="5"/>
        <v>0</v>
      </c>
      <c r="AB64" s="9"/>
      <c r="AC64" s="1">
        <v>58</v>
      </c>
      <c r="AD64" s="2" t="s">
        <v>49</v>
      </c>
      <c r="AE64" s="5">
        <v>0</v>
      </c>
      <c r="AF64" s="5">
        <v>0</v>
      </c>
      <c r="AG64" s="5">
        <v>0</v>
      </c>
      <c r="AH64" s="5">
        <f t="shared" si="6"/>
        <v>0</v>
      </c>
      <c r="AI64" s="9"/>
      <c r="AJ64" s="1">
        <v>58</v>
      </c>
      <c r="AK64" s="2" t="s">
        <v>49</v>
      </c>
      <c r="AL64" s="9"/>
      <c r="AM64" s="9"/>
      <c r="AN64" s="9"/>
      <c r="AO64" s="9"/>
      <c r="AP64" s="9"/>
      <c r="AQ64" s="9"/>
      <c r="AR64" s="9"/>
      <c r="AS64" s="9"/>
    </row>
    <row r="65" spans="1:45" ht="16.5" hidden="1">
      <c r="A65" s="23">
        <v>59</v>
      </c>
      <c r="B65" s="2" t="s">
        <v>66</v>
      </c>
      <c r="C65" s="5">
        <v>0</v>
      </c>
      <c r="D65" s="5">
        <v>0</v>
      </c>
      <c r="E65" s="5">
        <v>0</v>
      </c>
      <c r="F65" s="5">
        <f t="shared" si="2"/>
        <v>0</v>
      </c>
      <c r="G65" s="9"/>
      <c r="H65" s="1">
        <v>59</v>
      </c>
      <c r="I65" s="2" t="s">
        <v>66</v>
      </c>
      <c r="J65" s="5">
        <v>0</v>
      </c>
      <c r="K65" s="5">
        <v>0</v>
      </c>
      <c r="L65" s="5">
        <v>0</v>
      </c>
      <c r="M65" s="5">
        <f t="shared" si="3"/>
        <v>0</v>
      </c>
      <c r="N65" s="9"/>
      <c r="O65" s="1">
        <v>59</v>
      </c>
      <c r="P65" s="2" t="s">
        <v>66</v>
      </c>
      <c r="Q65" s="5">
        <v>0</v>
      </c>
      <c r="R65" s="5">
        <v>0</v>
      </c>
      <c r="S65" s="5">
        <v>0</v>
      </c>
      <c r="T65" s="5">
        <f t="shared" si="4"/>
        <v>0</v>
      </c>
      <c r="U65" s="9"/>
      <c r="V65" s="1">
        <v>59</v>
      </c>
      <c r="W65" s="2" t="s">
        <v>66</v>
      </c>
      <c r="X65" s="5">
        <v>0</v>
      </c>
      <c r="Y65" s="5">
        <v>0</v>
      </c>
      <c r="Z65" s="5">
        <v>0</v>
      </c>
      <c r="AA65" s="5">
        <f t="shared" si="5"/>
        <v>0</v>
      </c>
      <c r="AB65" s="9"/>
      <c r="AC65" s="1">
        <v>59</v>
      </c>
      <c r="AD65" s="2" t="s">
        <v>66</v>
      </c>
      <c r="AE65" s="5">
        <v>0</v>
      </c>
      <c r="AF65" s="5">
        <v>0</v>
      </c>
      <c r="AG65" s="5">
        <v>0</v>
      </c>
      <c r="AH65" s="5">
        <f t="shared" si="6"/>
        <v>0</v>
      </c>
      <c r="AI65" s="9"/>
      <c r="AJ65" s="1">
        <v>59</v>
      </c>
      <c r="AK65" s="2" t="s">
        <v>66</v>
      </c>
      <c r="AL65" s="9"/>
      <c r="AM65" s="9"/>
      <c r="AN65" s="9"/>
      <c r="AO65" s="9"/>
      <c r="AP65" s="9"/>
      <c r="AQ65" s="9"/>
      <c r="AR65" s="9"/>
      <c r="AS65" s="9"/>
    </row>
    <row r="66" spans="1:45" ht="16.5" hidden="1">
      <c r="A66" s="23">
        <v>60</v>
      </c>
      <c r="B66" s="2" t="s">
        <v>50</v>
      </c>
      <c r="C66" s="5">
        <v>0</v>
      </c>
      <c r="D66" s="5">
        <v>0</v>
      </c>
      <c r="E66" s="5">
        <v>0</v>
      </c>
      <c r="F66" s="5">
        <f t="shared" si="2"/>
        <v>0</v>
      </c>
      <c r="G66" s="9"/>
      <c r="H66" s="1">
        <v>60</v>
      </c>
      <c r="I66" s="2" t="s">
        <v>50</v>
      </c>
      <c r="J66" s="5">
        <v>0</v>
      </c>
      <c r="K66" s="5">
        <v>0</v>
      </c>
      <c r="L66" s="5">
        <v>0</v>
      </c>
      <c r="M66" s="5">
        <f t="shared" si="3"/>
        <v>0</v>
      </c>
      <c r="N66" s="9"/>
      <c r="O66" s="1">
        <v>60</v>
      </c>
      <c r="P66" s="2" t="s">
        <v>50</v>
      </c>
      <c r="Q66" s="5">
        <v>0</v>
      </c>
      <c r="R66" s="5">
        <v>0</v>
      </c>
      <c r="S66" s="5">
        <v>0</v>
      </c>
      <c r="T66" s="5">
        <f t="shared" si="4"/>
        <v>0</v>
      </c>
      <c r="U66" s="9"/>
      <c r="V66" s="1">
        <v>60</v>
      </c>
      <c r="W66" s="2" t="s">
        <v>50</v>
      </c>
      <c r="X66" s="5">
        <v>0</v>
      </c>
      <c r="Y66" s="5">
        <v>0</v>
      </c>
      <c r="Z66" s="5">
        <v>0</v>
      </c>
      <c r="AA66" s="5">
        <f t="shared" si="5"/>
        <v>0</v>
      </c>
      <c r="AB66" s="9"/>
      <c r="AC66" s="1">
        <v>60</v>
      </c>
      <c r="AD66" s="2" t="s">
        <v>50</v>
      </c>
      <c r="AE66" s="5">
        <v>0</v>
      </c>
      <c r="AF66" s="5">
        <v>0</v>
      </c>
      <c r="AG66" s="5">
        <v>0</v>
      </c>
      <c r="AH66" s="5">
        <f t="shared" si="6"/>
        <v>0</v>
      </c>
      <c r="AI66" s="9"/>
      <c r="AJ66" s="1">
        <v>60</v>
      </c>
      <c r="AK66" s="2" t="s">
        <v>50</v>
      </c>
      <c r="AL66" s="9"/>
      <c r="AM66" s="9"/>
      <c r="AN66" s="9"/>
      <c r="AO66" s="9"/>
      <c r="AP66" s="9"/>
      <c r="AQ66" s="9"/>
      <c r="AR66" s="9"/>
      <c r="AS66" s="9"/>
    </row>
    <row r="67" spans="1:45" ht="16.5" hidden="1">
      <c r="A67" s="23">
        <v>61</v>
      </c>
      <c r="B67" s="2" t="s">
        <v>51</v>
      </c>
      <c r="C67" s="5">
        <v>0</v>
      </c>
      <c r="D67" s="5">
        <v>0</v>
      </c>
      <c r="E67" s="5">
        <v>0</v>
      </c>
      <c r="F67" s="5">
        <f t="shared" si="2"/>
        <v>0</v>
      </c>
      <c r="G67" s="9"/>
      <c r="H67" s="1">
        <v>61</v>
      </c>
      <c r="I67" s="2" t="s">
        <v>51</v>
      </c>
      <c r="J67" s="5">
        <v>0</v>
      </c>
      <c r="K67" s="5">
        <v>0</v>
      </c>
      <c r="L67" s="5">
        <v>0</v>
      </c>
      <c r="M67" s="5">
        <f t="shared" si="3"/>
        <v>0</v>
      </c>
      <c r="N67" s="9"/>
      <c r="O67" s="1">
        <v>61</v>
      </c>
      <c r="P67" s="2" t="s">
        <v>51</v>
      </c>
      <c r="Q67" s="5">
        <v>0</v>
      </c>
      <c r="R67" s="5">
        <v>0</v>
      </c>
      <c r="S67" s="5">
        <v>0</v>
      </c>
      <c r="T67" s="5">
        <f t="shared" si="4"/>
        <v>0</v>
      </c>
      <c r="U67" s="9"/>
      <c r="V67" s="1">
        <v>61</v>
      </c>
      <c r="W67" s="2" t="s">
        <v>51</v>
      </c>
      <c r="X67" s="5">
        <v>0</v>
      </c>
      <c r="Y67" s="5">
        <v>0</v>
      </c>
      <c r="Z67" s="5">
        <v>0</v>
      </c>
      <c r="AA67" s="5">
        <f t="shared" si="5"/>
        <v>0</v>
      </c>
      <c r="AB67" s="9"/>
      <c r="AC67" s="1">
        <v>61</v>
      </c>
      <c r="AD67" s="2" t="s">
        <v>51</v>
      </c>
      <c r="AE67" s="5">
        <v>0</v>
      </c>
      <c r="AF67" s="5">
        <v>0</v>
      </c>
      <c r="AG67" s="5">
        <v>0</v>
      </c>
      <c r="AH67" s="5">
        <f t="shared" si="6"/>
        <v>0</v>
      </c>
      <c r="AI67" s="9"/>
      <c r="AJ67" s="1">
        <v>61</v>
      </c>
      <c r="AK67" s="2" t="s">
        <v>51</v>
      </c>
      <c r="AL67" s="9"/>
      <c r="AM67" s="9"/>
      <c r="AN67" s="9"/>
      <c r="AO67" s="9"/>
      <c r="AP67" s="9"/>
      <c r="AQ67" s="9"/>
      <c r="AR67" s="9"/>
      <c r="AS67" s="9"/>
    </row>
    <row r="68" spans="1:45" ht="26.25" hidden="1" customHeight="1">
      <c r="A68" s="23">
        <v>62</v>
      </c>
      <c r="B68" s="52" t="s">
        <v>52</v>
      </c>
      <c r="C68" s="5">
        <v>0</v>
      </c>
      <c r="D68" s="5">
        <v>0</v>
      </c>
      <c r="E68" s="5">
        <v>0</v>
      </c>
      <c r="F68" s="5">
        <f t="shared" si="2"/>
        <v>0</v>
      </c>
      <c r="G68" s="9"/>
      <c r="H68" s="1">
        <v>62</v>
      </c>
      <c r="I68" s="3" t="s">
        <v>52</v>
      </c>
      <c r="J68" s="5">
        <v>0</v>
      </c>
      <c r="K68" s="5">
        <v>0</v>
      </c>
      <c r="L68" s="5">
        <v>0</v>
      </c>
      <c r="M68" s="5">
        <f t="shared" si="3"/>
        <v>0</v>
      </c>
      <c r="N68" s="9"/>
      <c r="O68" s="1">
        <v>62</v>
      </c>
      <c r="P68" s="3" t="s">
        <v>52</v>
      </c>
      <c r="Q68" s="5">
        <v>0</v>
      </c>
      <c r="R68" s="5">
        <v>0</v>
      </c>
      <c r="S68" s="5">
        <v>0</v>
      </c>
      <c r="T68" s="5">
        <f t="shared" si="4"/>
        <v>0</v>
      </c>
      <c r="U68" s="9"/>
      <c r="V68" s="1">
        <v>62</v>
      </c>
      <c r="W68" s="3" t="s">
        <v>52</v>
      </c>
      <c r="X68" s="5">
        <v>0</v>
      </c>
      <c r="Y68" s="5">
        <v>0</v>
      </c>
      <c r="Z68" s="5">
        <v>0</v>
      </c>
      <c r="AA68" s="5">
        <f t="shared" si="5"/>
        <v>0</v>
      </c>
      <c r="AB68" s="9"/>
      <c r="AC68" s="1">
        <v>62</v>
      </c>
      <c r="AD68" s="3" t="s">
        <v>52</v>
      </c>
      <c r="AE68" s="5">
        <v>0</v>
      </c>
      <c r="AF68" s="5">
        <v>0</v>
      </c>
      <c r="AG68" s="5">
        <v>0</v>
      </c>
      <c r="AH68" s="5">
        <f t="shared" si="6"/>
        <v>0</v>
      </c>
      <c r="AI68" s="9"/>
      <c r="AJ68" s="1">
        <v>62</v>
      </c>
      <c r="AK68" s="3" t="s">
        <v>52</v>
      </c>
      <c r="AL68" s="9"/>
      <c r="AM68" s="9"/>
      <c r="AN68" s="9"/>
      <c r="AO68" s="9"/>
      <c r="AP68" s="9"/>
      <c r="AQ68" s="9"/>
      <c r="AR68" s="9"/>
      <c r="AS68" s="9"/>
    </row>
    <row r="69" spans="1:45" ht="16.5" hidden="1">
      <c r="A69" s="330" t="s">
        <v>53</v>
      </c>
      <c r="B69" s="330"/>
      <c r="C69" s="6">
        <f>SUM(C7:C68)</f>
        <v>0</v>
      </c>
      <c r="D69" s="6">
        <f>SUM(D7:D68)</f>
        <v>0</v>
      </c>
      <c r="E69" s="6">
        <f>SUM(E7:E68)</f>
        <v>0</v>
      </c>
      <c r="F69" s="6">
        <f>SUM(F7:F68)</f>
        <v>0</v>
      </c>
      <c r="G69" s="9"/>
      <c r="H69" s="330" t="s">
        <v>53</v>
      </c>
      <c r="I69" s="330"/>
      <c r="J69" s="6">
        <f>SUM(J7:J68)</f>
        <v>38</v>
      </c>
      <c r="K69" s="6">
        <f>SUM(K7:K68)</f>
        <v>760000</v>
      </c>
      <c r="L69" s="6">
        <f>SUM(L7:L68)</f>
        <v>0</v>
      </c>
      <c r="M69" s="6">
        <f>SUM(M7:M68)</f>
        <v>760000</v>
      </c>
      <c r="N69" s="9"/>
      <c r="O69" s="330" t="s">
        <v>53</v>
      </c>
      <c r="P69" s="330"/>
      <c r="Q69" s="6">
        <f>SUM(Q7:Q68)</f>
        <v>0</v>
      </c>
      <c r="R69" s="6">
        <f>SUM(R7:R68)</f>
        <v>0</v>
      </c>
      <c r="S69" s="6">
        <f>SUM(S7:S68)</f>
        <v>0</v>
      </c>
      <c r="T69" s="6">
        <f>SUM(T7:T68)</f>
        <v>0</v>
      </c>
      <c r="U69" s="9"/>
      <c r="V69" s="330" t="s">
        <v>53</v>
      </c>
      <c r="W69" s="330"/>
      <c r="X69" s="6">
        <f>SUM(X7:X68)</f>
        <v>937</v>
      </c>
      <c r="Y69" s="6">
        <f>SUM(Y7:Y68)</f>
        <v>61842000</v>
      </c>
      <c r="Z69" s="6">
        <f>SUM(Z7:Z68)</f>
        <v>0</v>
      </c>
      <c r="AA69" s="6">
        <f>SUM(AA7:AA68)</f>
        <v>61842000</v>
      </c>
      <c r="AB69" s="9"/>
      <c r="AC69" s="330" t="s">
        <v>53</v>
      </c>
      <c r="AD69" s="330"/>
      <c r="AE69" s="6">
        <f>SUM(AE7:AE68)</f>
        <v>0</v>
      </c>
      <c r="AF69" s="6">
        <f>SUM(AF7:AF68)</f>
        <v>0</v>
      </c>
      <c r="AG69" s="6">
        <f>SUM(AG7:AG68)</f>
        <v>0</v>
      </c>
      <c r="AH69" s="6">
        <f>SUM(AH7:AH68)</f>
        <v>0</v>
      </c>
      <c r="AI69" s="9"/>
      <c r="AJ69" s="330" t="s">
        <v>53</v>
      </c>
      <c r="AK69" s="330"/>
      <c r="AL69" s="9"/>
      <c r="AM69" s="9"/>
      <c r="AN69" s="9"/>
      <c r="AO69" s="9"/>
      <c r="AP69" s="9"/>
      <c r="AQ69" s="9"/>
      <c r="AR69" s="9"/>
      <c r="AS69" s="9"/>
    </row>
    <row r="70" spans="1:45" ht="16.5" hidden="1" customHeight="1">
      <c r="A70" s="331" t="s">
        <v>54</v>
      </c>
      <c r="B70" s="331"/>
      <c r="C70" s="7">
        <f>C71-C69</f>
        <v>0</v>
      </c>
      <c r="D70" s="7">
        <f t="shared" ref="D70:E70" si="95">D71-D69</f>
        <v>0</v>
      </c>
      <c r="E70" s="7">
        <f t="shared" si="95"/>
        <v>0</v>
      </c>
      <c r="F70" s="7">
        <f>F71-F69</f>
        <v>0</v>
      </c>
      <c r="G70" s="9"/>
      <c r="H70" s="331" t="s">
        <v>54</v>
      </c>
      <c r="I70" s="331"/>
      <c r="J70" s="7">
        <f>J71-J69</f>
        <v>0</v>
      </c>
      <c r="K70" s="7">
        <f t="shared" ref="K70:L70" si="96">K71-K69</f>
        <v>0</v>
      </c>
      <c r="L70" s="7">
        <f t="shared" si="96"/>
        <v>0</v>
      </c>
      <c r="M70" s="7">
        <f>M71-M69</f>
        <v>0</v>
      </c>
      <c r="N70" s="9"/>
      <c r="O70" s="331" t="s">
        <v>54</v>
      </c>
      <c r="P70" s="331"/>
      <c r="Q70" s="7">
        <f>Q71-Q69</f>
        <v>0</v>
      </c>
      <c r="R70" s="7">
        <f t="shared" ref="R70:S70" si="97">R71-R69</f>
        <v>1120000</v>
      </c>
      <c r="S70" s="7">
        <f t="shared" si="97"/>
        <v>4600000</v>
      </c>
      <c r="T70" s="7">
        <f>T71-T69</f>
        <v>5720000</v>
      </c>
      <c r="U70" s="9"/>
      <c r="V70" s="331" t="s">
        <v>54</v>
      </c>
      <c r="W70" s="331"/>
      <c r="X70" s="7">
        <f>X71-X69</f>
        <v>20</v>
      </c>
      <c r="Y70" s="7">
        <f t="shared" ref="Y70:Z70" si="98">Y71-Y69</f>
        <v>32191000</v>
      </c>
      <c r="Z70" s="7">
        <f t="shared" si="98"/>
        <v>0</v>
      </c>
      <c r="AA70" s="7">
        <f>AA71-AA69</f>
        <v>32191000</v>
      </c>
      <c r="AB70" s="9"/>
      <c r="AC70" s="331" t="s">
        <v>54</v>
      </c>
      <c r="AD70" s="331"/>
      <c r="AE70" s="7">
        <f>AE71-AE69</f>
        <v>0</v>
      </c>
      <c r="AF70" s="7">
        <f t="shared" ref="AF70:AG70" si="99">AF71-AF69</f>
        <v>24270000</v>
      </c>
      <c r="AG70" s="7">
        <f t="shared" si="99"/>
        <v>0</v>
      </c>
      <c r="AH70" s="7">
        <f>AH71-AH69</f>
        <v>24270000</v>
      </c>
      <c r="AI70" s="9"/>
      <c r="AJ70" s="331" t="s">
        <v>54</v>
      </c>
      <c r="AK70" s="331"/>
      <c r="AL70" s="9"/>
      <c r="AM70" s="9"/>
      <c r="AN70" s="9"/>
      <c r="AO70" s="9"/>
      <c r="AP70" s="9"/>
      <c r="AQ70" s="9"/>
      <c r="AR70" s="9"/>
      <c r="AS70" s="9"/>
    </row>
    <row r="71" spans="1:45" ht="16.5" hidden="1">
      <c r="A71" s="329" t="s">
        <v>55</v>
      </c>
      <c r="B71" s="329"/>
      <c r="C71" s="8">
        <v>0</v>
      </c>
      <c r="D71" s="8">
        <v>0</v>
      </c>
      <c r="E71" s="8">
        <v>0</v>
      </c>
      <c r="F71" s="8">
        <f>D71+E71</f>
        <v>0</v>
      </c>
      <c r="G71" s="9"/>
      <c r="H71" s="329" t="s">
        <v>55</v>
      </c>
      <c r="I71" s="329"/>
      <c r="J71" s="8">
        <v>38</v>
      </c>
      <c r="K71" s="8">
        <v>760000</v>
      </c>
      <c r="L71" s="8"/>
      <c r="M71" s="8">
        <f>K71+L71</f>
        <v>760000</v>
      </c>
      <c r="N71" s="9"/>
      <c r="O71" s="329" t="s">
        <v>55</v>
      </c>
      <c r="P71" s="329"/>
      <c r="Q71" s="8">
        <v>0</v>
      </c>
      <c r="R71" s="8">
        <v>1120000</v>
      </c>
      <c r="S71" s="8">
        <v>4600000</v>
      </c>
      <c r="T71" s="8">
        <f>R71+S71</f>
        <v>5720000</v>
      </c>
      <c r="U71" s="9"/>
      <c r="V71" s="329" t="s">
        <v>55</v>
      </c>
      <c r="W71" s="329"/>
      <c r="X71" s="8">
        <v>957</v>
      </c>
      <c r="Y71" s="8">
        <v>94033000</v>
      </c>
      <c r="Z71" s="8"/>
      <c r="AA71" s="8">
        <f>Y71+Z71</f>
        <v>94033000</v>
      </c>
      <c r="AB71" s="9"/>
      <c r="AC71" s="329" t="s">
        <v>55</v>
      </c>
      <c r="AD71" s="329"/>
      <c r="AE71" s="8">
        <v>0</v>
      </c>
      <c r="AF71" s="8">
        <v>24270000</v>
      </c>
      <c r="AG71" s="8"/>
      <c r="AH71" s="8">
        <f>AF71+AG71</f>
        <v>24270000</v>
      </c>
      <c r="AI71" s="9"/>
      <c r="AJ71" s="329" t="s">
        <v>55</v>
      </c>
      <c r="AK71" s="329"/>
      <c r="AL71" s="9"/>
      <c r="AM71" s="9"/>
      <c r="AN71" s="9"/>
      <c r="AO71" s="9"/>
      <c r="AP71" s="9"/>
      <c r="AQ71" s="9"/>
      <c r="AR71" s="9"/>
      <c r="AS71" s="9"/>
    </row>
    <row r="72" spans="1:45" ht="18">
      <c r="A72" s="248">
        <v>1</v>
      </c>
      <c r="B72" s="9" t="s">
        <v>1898</v>
      </c>
      <c r="C72" s="9"/>
      <c r="D72" s="9"/>
      <c r="E72" s="9"/>
      <c r="F72" s="9"/>
      <c r="G72" s="9"/>
      <c r="H72" s="9"/>
      <c r="I72" s="9"/>
      <c r="J72" s="9"/>
      <c r="K72" s="9"/>
      <c r="L72" s="9"/>
      <c r="M72" s="9">
        <f>K72+L72</f>
        <v>0</v>
      </c>
      <c r="N72" s="9"/>
      <c r="O72" s="9"/>
      <c r="P72" s="9"/>
      <c r="Q72" s="9"/>
      <c r="R72" s="9"/>
      <c r="S72" s="9"/>
      <c r="T72" s="9">
        <f>R72+S72</f>
        <v>0</v>
      </c>
      <c r="U72" s="9"/>
      <c r="V72" s="9"/>
      <c r="W72" s="9"/>
      <c r="X72" s="9"/>
      <c r="Y72" s="9"/>
      <c r="Z72" s="9"/>
      <c r="AA72" s="9">
        <f>Y72+Z72</f>
        <v>0</v>
      </c>
      <c r="AB72" s="9"/>
      <c r="AC72" s="9"/>
      <c r="AD72" s="9"/>
      <c r="AE72" s="9"/>
      <c r="AF72" s="9"/>
      <c r="AG72" s="9"/>
      <c r="AH72" s="9">
        <f>AF72+AG72</f>
        <v>0</v>
      </c>
      <c r="AI72" s="9"/>
      <c r="AJ72" s="9"/>
      <c r="AK72" s="9"/>
      <c r="AL72" s="9"/>
      <c r="AM72" s="9"/>
      <c r="AN72" s="9"/>
      <c r="AO72" s="9"/>
      <c r="AP72" s="98">
        <f t="shared" ref="AP72:AP101" si="100">K72+R72+Y72+AF72</f>
        <v>0</v>
      </c>
      <c r="AQ72" s="98">
        <f t="shared" ref="AQ72:AQ101" si="101">L72+S72+Z72+AG72</f>
        <v>0</v>
      </c>
      <c r="AR72" s="98">
        <f t="shared" ref="AR72:AR101" si="102">M72+T72+AA72+AH72</f>
        <v>0</v>
      </c>
      <c r="AS72" s="9"/>
    </row>
    <row r="73" spans="1:45" ht="18">
      <c r="A73" s="248">
        <v>2</v>
      </c>
      <c r="B73" s="9" t="s">
        <v>1899</v>
      </c>
      <c r="C73" s="9"/>
      <c r="D73" s="9"/>
      <c r="E73" s="9"/>
      <c r="F73" s="9"/>
      <c r="G73" s="9"/>
      <c r="H73" s="9"/>
      <c r="I73" s="9"/>
      <c r="J73" s="9"/>
      <c r="K73" s="9"/>
      <c r="L73" s="9"/>
      <c r="M73" s="9">
        <f t="shared" ref="M73:M101" si="103">K73+L73</f>
        <v>0</v>
      </c>
      <c r="N73" s="9"/>
      <c r="O73" s="9"/>
      <c r="P73" s="9"/>
      <c r="Q73" s="9"/>
      <c r="R73" s="9"/>
      <c r="S73" s="9"/>
      <c r="T73" s="9">
        <f t="shared" ref="T73:T101" si="104">R73+S73</f>
        <v>0</v>
      </c>
      <c r="U73" s="9"/>
      <c r="V73" s="9"/>
      <c r="W73" s="9"/>
      <c r="X73" s="9"/>
      <c r="Y73" s="9"/>
      <c r="Z73" s="9"/>
      <c r="AA73" s="9">
        <f t="shared" ref="AA73:AA101" si="105">Y73+Z73</f>
        <v>0</v>
      </c>
      <c r="AB73" s="9"/>
      <c r="AC73" s="9"/>
      <c r="AD73" s="9"/>
      <c r="AE73" s="9"/>
      <c r="AF73" s="9"/>
      <c r="AG73" s="9"/>
      <c r="AH73" s="9">
        <f t="shared" ref="AH73:AH101" si="106">AF73+AG73</f>
        <v>0</v>
      </c>
      <c r="AI73" s="9"/>
      <c r="AJ73" s="9"/>
      <c r="AK73" s="9"/>
      <c r="AL73" s="9"/>
      <c r="AM73" s="9"/>
      <c r="AN73" s="9"/>
      <c r="AO73" s="9"/>
      <c r="AP73" s="98">
        <f t="shared" si="100"/>
        <v>0</v>
      </c>
      <c r="AQ73" s="98">
        <f t="shared" si="101"/>
        <v>0</v>
      </c>
      <c r="AR73" s="98">
        <f t="shared" si="102"/>
        <v>0</v>
      </c>
      <c r="AS73" s="9"/>
    </row>
    <row r="74" spans="1:45" ht="18">
      <c r="A74" s="248">
        <v>3</v>
      </c>
      <c r="B74" s="9" t="s">
        <v>1900</v>
      </c>
      <c r="C74" s="9"/>
      <c r="D74" s="9"/>
      <c r="E74" s="9"/>
      <c r="F74" s="9"/>
      <c r="G74" s="9"/>
      <c r="H74" s="9"/>
      <c r="I74" s="9"/>
      <c r="J74" s="9"/>
      <c r="K74" s="9"/>
      <c r="L74" s="9"/>
      <c r="M74" s="9">
        <f t="shared" si="103"/>
        <v>0</v>
      </c>
      <c r="N74" s="9"/>
      <c r="O74" s="9"/>
      <c r="P74" s="9"/>
      <c r="Q74" s="9"/>
      <c r="R74" s="9"/>
      <c r="S74" s="9"/>
      <c r="T74" s="9">
        <f t="shared" si="104"/>
        <v>0</v>
      </c>
      <c r="U74" s="9"/>
      <c r="V74" s="9"/>
      <c r="W74" s="9"/>
      <c r="X74" s="9"/>
      <c r="Y74" s="9"/>
      <c r="Z74" s="9"/>
      <c r="AA74" s="9">
        <f t="shared" si="105"/>
        <v>0</v>
      </c>
      <c r="AB74" s="9"/>
      <c r="AC74" s="9"/>
      <c r="AD74" s="9"/>
      <c r="AE74" s="9"/>
      <c r="AF74" s="9"/>
      <c r="AG74" s="9"/>
      <c r="AH74" s="9">
        <f t="shared" si="106"/>
        <v>0</v>
      </c>
      <c r="AI74" s="9"/>
      <c r="AJ74" s="9"/>
      <c r="AK74" s="9"/>
      <c r="AL74" s="9"/>
      <c r="AM74" s="9"/>
      <c r="AN74" s="9"/>
      <c r="AO74" s="9"/>
      <c r="AP74" s="98">
        <f t="shared" si="100"/>
        <v>0</v>
      </c>
      <c r="AQ74" s="98">
        <f t="shared" si="101"/>
        <v>0</v>
      </c>
      <c r="AR74" s="98">
        <f t="shared" si="102"/>
        <v>0</v>
      </c>
      <c r="AS74" s="9"/>
    </row>
    <row r="75" spans="1:45" ht="18">
      <c r="A75" s="248">
        <v>4</v>
      </c>
      <c r="B75" s="9" t="s">
        <v>1901</v>
      </c>
      <c r="C75" s="9"/>
      <c r="D75" s="9"/>
      <c r="E75" s="9"/>
      <c r="F75" s="9"/>
      <c r="G75" s="9"/>
      <c r="H75" s="9"/>
      <c r="I75" s="9"/>
      <c r="J75" s="9"/>
      <c r="K75" s="9"/>
      <c r="L75" s="9"/>
      <c r="M75" s="9">
        <f t="shared" si="103"/>
        <v>0</v>
      </c>
      <c r="N75" s="9"/>
      <c r="O75" s="9"/>
      <c r="P75" s="9"/>
      <c r="Q75" s="9"/>
      <c r="R75" s="9"/>
      <c r="S75" s="9"/>
      <c r="T75" s="9">
        <f t="shared" si="104"/>
        <v>0</v>
      </c>
      <c r="U75" s="9"/>
      <c r="V75" s="9"/>
      <c r="W75" s="9"/>
      <c r="X75" s="9"/>
      <c r="Y75" s="9"/>
      <c r="Z75" s="9"/>
      <c r="AA75" s="9">
        <f t="shared" si="105"/>
        <v>0</v>
      </c>
      <c r="AB75" s="9"/>
      <c r="AC75" s="9"/>
      <c r="AD75" s="9"/>
      <c r="AE75" s="9"/>
      <c r="AF75" s="9"/>
      <c r="AG75" s="9"/>
      <c r="AH75" s="9">
        <f t="shared" si="106"/>
        <v>0</v>
      </c>
      <c r="AI75" s="9"/>
      <c r="AJ75" s="9"/>
      <c r="AK75" s="9"/>
      <c r="AL75" s="9"/>
      <c r="AM75" s="9"/>
      <c r="AN75" s="9"/>
      <c r="AO75" s="9"/>
      <c r="AP75" s="98">
        <f t="shared" si="100"/>
        <v>0</v>
      </c>
      <c r="AQ75" s="98">
        <f t="shared" si="101"/>
        <v>0</v>
      </c>
      <c r="AR75" s="98">
        <f t="shared" si="102"/>
        <v>0</v>
      </c>
      <c r="AS75" s="9"/>
    </row>
    <row r="76" spans="1:45" ht="18">
      <c r="A76" s="248">
        <v>5</v>
      </c>
      <c r="B76" s="9" t="s">
        <v>1902</v>
      </c>
      <c r="C76" s="9"/>
      <c r="D76" s="9"/>
      <c r="E76" s="9"/>
      <c r="F76" s="9"/>
      <c r="G76" s="9"/>
      <c r="H76" s="9"/>
      <c r="I76" s="9"/>
      <c r="J76" s="9"/>
      <c r="K76" s="9"/>
      <c r="L76" s="9"/>
      <c r="M76" s="9">
        <f t="shared" si="103"/>
        <v>0</v>
      </c>
      <c r="N76" s="9"/>
      <c r="O76" s="9"/>
      <c r="P76" s="9"/>
      <c r="Q76" s="9"/>
      <c r="R76" s="9"/>
      <c r="S76" s="9"/>
      <c r="T76" s="9">
        <f t="shared" si="104"/>
        <v>0</v>
      </c>
      <c r="U76" s="9"/>
      <c r="V76" s="9"/>
      <c r="W76" s="9"/>
      <c r="X76" s="9"/>
      <c r="Y76" s="9"/>
      <c r="Z76" s="9"/>
      <c r="AA76" s="9">
        <f t="shared" si="105"/>
        <v>0</v>
      </c>
      <c r="AB76" s="9"/>
      <c r="AC76" s="9"/>
      <c r="AD76" s="9"/>
      <c r="AE76" s="9"/>
      <c r="AF76" s="9"/>
      <c r="AG76" s="9"/>
      <c r="AH76" s="9">
        <f t="shared" si="106"/>
        <v>0</v>
      </c>
      <c r="AI76" s="9"/>
      <c r="AJ76" s="9"/>
      <c r="AK76" s="9"/>
      <c r="AL76" s="9"/>
      <c r="AM76" s="9"/>
      <c r="AN76" s="9"/>
      <c r="AO76" s="9"/>
      <c r="AP76" s="98">
        <f t="shared" si="100"/>
        <v>0</v>
      </c>
      <c r="AQ76" s="98">
        <f t="shared" si="101"/>
        <v>0</v>
      </c>
      <c r="AR76" s="98">
        <f t="shared" si="102"/>
        <v>0</v>
      </c>
      <c r="AS76" s="9"/>
    </row>
    <row r="77" spans="1:45" ht="18">
      <c r="A77" s="248">
        <v>6</v>
      </c>
      <c r="B77" s="9" t="s">
        <v>1903</v>
      </c>
      <c r="C77" s="9"/>
      <c r="D77" s="9"/>
      <c r="E77" s="9"/>
      <c r="F77" s="9"/>
      <c r="G77" s="9"/>
      <c r="H77" s="9"/>
      <c r="I77" s="9"/>
      <c r="J77" s="9"/>
      <c r="K77" s="9"/>
      <c r="L77" s="9"/>
      <c r="M77" s="9">
        <f t="shared" si="103"/>
        <v>0</v>
      </c>
      <c r="N77" s="9"/>
      <c r="O77" s="9"/>
      <c r="P77" s="9"/>
      <c r="Q77" s="9"/>
      <c r="R77" s="9"/>
      <c r="S77" s="9"/>
      <c r="T77" s="9">
        <f t="shared" si="104"/>
        <v>0</v>
      </c>
      <c r="U77" s="9"/>
      <c r="V77" s="9"/>
      <c r="W77" s="9"/>
      <c r="X77" s="9"/>
      <c r="Y77" s="9"/>
      <c r="Z77" s="9"/>
      <c r="AA77" s="9">
        <f t="shared" si="105"/>
        <v>0</v>
      </c>
      <c r="AB77" s="9"/>
      <c r="AC77" s="9"/>
      <c r="AD77" s="9"/>
      <c r="AE77" s="9"/>
      <c r="AF77" s="9"/>
      <c r="AG77" s="9"/>
      <c r="AH77" s="9">
        <f t="shared" si="106"/>
        <v>0</v>
      </c>
      <c r="AI77" s="9"/>
      <c r="AJ77" s="9"/>
      <c r="AK77" s="9"/>
      <c r="AL77" s="9"/>
      <c r="AM77" s="9"/>
      <c r="AN77" s="9"/>
      <c r="AO77" s="9"/>
      <c r="AP77" s="98">
        <f t="shared" si="100"/>
        <v>0</v>
      </c>
      <c r="AQ77" s="98">
        <f t="shared" si="101"/>
        <v>0</v>
      </c>
      <c r="AR77" s="98">
        <f t="shared" si="102"/>
        <v>0</v>
      </c>
      <c r="AS77" s="9"/>
    </row>
    <row r="78" spans="1:45" ht="18">
      <c r="A78" s="248">
        <v>7</v>
      </c>
      <c r="B78" s="9" t="s">
        <v>1904</v>
      </c>
      <c r="C78" s="9"/>
      <c r="D78" s="9"/>
      <c r="E78" s="9"/>
      <c r="F78" s="9"/>
      <c r="G78" s="9"/>
      <c r="H78" s="9"/>
      <c r="I78" s="9"/>
      <c r="J78" s="9"/>
      <c r="K78" s="9"/>
      <c r="L78" s="9"/>
      <c r="M78" s="9">
        <f t="shared" si="103"/>
        <v>0</v>
      </c>
      <c r="N78" s="9"/>
      <c r="O78" s="9"/>
      <c r="P78" s="9"/>
      <c r="Q78" s="9"/>
      <c r="R78" s="9"/>
      <c r="S78" s="9"/>
      <c r="T78" s="9">
        <f t="shared" si="104"/>
        <v>0</v>
      </c>
      <c r="U78" s="9"/>
      <c r="V78" s="9"/>
      <c r="W78" s="9"/>
      <c r="X78" s="9"/>
      <c r="Y78" s="9"/>
      <c r="Z78" s="9"/>
      <c r="AA78" s="9">
        <f t="shared" si="105"/>
        <v>0</v>
      </c>
      <c r="AB78" s="9"/>
      <c r="AC78" s="9"/>
      <c r="AD78" s="9"/>
      <c r="AE78" s="9"/>
      <c r="AF78" s="9"/>
      <c r="AG78" s="9"/>
      <c r="AH78" s="9">
        <f t="shared" si="106"/>
        <v>0</v>
      </c>
      <c r="AI78" s="9"/>
      <c r="AJ78" s="9"/>
      <c r="AK78" s="9"/>
      <c r="AL78" s="9"/>
      <c r="AM78" s="9"/>
      <c r="AN78" s="9"/>
      <c r="AO78" s="9"/>
      <c r="AP78" s="98">
        <f t="shared" si="100"/>
        <v>0</v>
      </c>
      <c r="AQ78" s="98">
        <f t="shared" si="101"/>
        <v>0</v>
      </c>
      <c r="AR78" s="98">
        <f t="shared" si="102"/>
        <v>0</v>
      </c>
      <c r="AS78" s="9"/>
    </row>
    <row r="79" spans="1:45" ht="18">
      <c r="A79" s="248">
        <v>8</v>
      </c>
      <c r="B79" s="9" t="s">
        <v>1905</v>
      </c>
      <c r="C79" s="9"/>
      <c r="D79" s="9"/>
      <c r="E79" s="9"/>
      <c r="F79" s="9"/>
      <c r="G79" s="9"/>
      <c r="H79" s="9"/>
      <c r="I79" s="9"/>
      <c r="J79" s="9"/>
      <c r="K79" s="9"/>
      <c r="L79" s="9"/>
      <c r="M79" s="9">
        <f t="shared" si="103"/>
        <v>0</v>
      </c>
      <c r="N79" s="9"/>
      <c r="O79" s="9"/>
      <c r="P79" s="9"/>
      <c r="Q79" s="9"/>
      <c r="R79" s="9"/>
      <c r="S79" s="9"/>
      <c r="T79" s="9">
        <f t="shared" si="104"/>
        <v>0</v>
      </c>
      <c r="U79" s="9"/>
      <c r="V79" s="9"/>
      <c r="W79" s="9"/>
      <c r="X79" s="9"/>
      <c r="Y79" s="9"/>
      <c r="Z79" s="9"/>
      <c r="AA79" s="9">
        <f t="shared" si="105"/>
        <v>0</v>
      </c>
      <c r="AB79" s="9"/>
      <c r="AC79" s="9"/>
      <c r="AD79" s="9"/>
      <c r="AE79" s="9"/>
      <c r="AF79" s="9"/>
      <c r="AG79" s="9"/>
      <c r="AH79" s="9">
        <f t="shared" si="106"/>
        <v>0</v>
      </c>
      <c r="AI79" s="9"/>
      <c r="AJ79" s="9"/>
      <c r="AK79" s="9"/>
      <c r="AL79" s="9"/>
      <c r="AM79" s="9"/>
      <c r="AN79" s="9"/>
      <c r="AO79" s="9"/>
      <c r="AP79" s="98">
        <f t="shared" si="100"/>
        <v>0</v>
      </c>
      <c r="AQ79" s="98">
        <f t="shared" si="101"/>
        <v>0</v>
      </c>
      <c r="AR79" s="98">
        <f t="shared" si="102"/>
        <v>0</v>
      </c>
      <c r="AS79" s="9"/>
    </row>
    <row r="80" spans="1:45" ht="18">
      <c r="A80" s="248">
        <v>9</v>
      </c>
      <c r="B80" s="9" t="s">
        <v>1906</v>
      </c>
      <c r="C80" s="9"/>
      <c r="D80" s="9"/>
      <c r="E80" s="9"/>
      <c r="F80" s="9"/>
      <c r="G80" s="9"/>
      <c r="H80" s="9"/>
      <c r="I80" s="9"/>
      <c r="J80" s="9"/>
      <c r="K80" s="9"/>
      <c r="L80" s="9"/>
      <c r="M80" s="9">
        <f t="shared" si="103"/>
        <v>0</v>
      </c>
      <c r="N80" s="9"/>
      <c r="O80" s="9"/>
      <c r="P80" s="9"/>
      <c r="Q80" s="9"/>
      <c r="R80" s="9"/>
      <c r="S80" s="9"/>
      <c r="T80" s="9">
        <f t="shared" si="104"/>
        <v>0</v>
      </c>
      <c r="U80" s="9"/>
      <c r="V80" s="9"/>
      <c r="W80" s="9"/>
      <c r="X80" s="9"/>
      <c r="Y80" s="9"/>
      <c r="Z80" s="9"/>
      <c r="AA80" s="9">
        <f t="shared" si="105"/>
        <v>0</v>
      </c>
      <c r="AB80" s="9"/>
      <c r="AC80" s="9"/>
      <c r="AD80" s="9"/>
      <c r="AE80" s="9"/>
      <c r="AF80" s="9"/>
      <c r="AG80" s="9"/>
      <c r="AH80" s="9">
        <f t="shared" si="106"/>
        <v>0</v>
      </c>
      <c r="AI80" s="9"/>
      <c r="AJ80" s="9"/>
      <c r="AK80" s="9"/>
      <c r="AL80" s="9"/>
      <c r="AM80" s="9"/>
      <c r="AN80" s="9"/>
      <c r="AO80" s="9"/>
      <c r="AP80" s="98">
        <f t="shared" si="100"/>
        <v>0</v>
      </c>
      <c r="AQ80" s="98">
        <f t="shared" si="101"/>
        <v>0</v>
      </c>
      <c r="AR80" s="98">
        <f t="shared" si="102"/>
        <v>0</v>
      </c>
      <c r="AS80" s="9"/>
    </row>
    <row r="81" spans="1:45" ht="18">
      <c r="A81" s="248">
        <v>10</v>
      </c>
      <c r="B81" s="9" t="s">
        <v>1907</v>
      </c>
      <c r="C81" s="9"/>
      <c r="D81" s="9"/>
      <c r="E81" s="9"/>
      <c r="F81" s="9"/>
      <c r="G81" s="9"/>
      <c r="H81" s="9"/>
      <c r="I81" s="9"/>
      <c r="J81" s="9"/>
      <c r="K81" s="9"/>
      <c r="L81" s="9"/>
      <c r="M81" s="9">
        <f t="shared" si="103"/>
        <v>0</v>
      </c>
      <c r="N81" s="9"/>
      <c r="O81" s="9"/>
      <c r="P81" s="9"/>
      <c r="Q81" s="9"/>
      <c r="R81" s="9"/>
      <c r="S81" s="9"/>
      <c r="T81" s="9">
        <f t="shared" si="104"/>
        <v>0</v>
      </c>
      <c r="U81" s="9"/>
      <c r="V81" s="9"/>
      <c r="W81" s="9"/>
      <c r="X81" s="9"/>
      <c r="Y81" s="9"/>
      <c r="Z81" s="9"/>
      <c r="AA81" s="9">
        <f t="shared" si="105"/>
        <v>0</v>
      </c>
      <c r="AB81" s="9"/>
      <c r="AC81" s="9"/>
      <c r="AD81" s="9"/>
      <c r="AE81" s="9"/>
      <c r="AF81" s="9"/>
      <c r="AG81" s="9"/>
      <c r="AH81" s="9">
        <f t="shared" si="106"/>
        <v>0</v>
      </c>
      <c r="AI81" s="9"/>
      <c r="AJ81" s="9"/>
      <c r="AK81" s="9"/>
      <c r="AL81" s="9"/>
      <c r="AM81" s="9"/>
      <c r="AN81" s="9"/>
      <c r="AO81" s="9"/>
      <c r="AP81" s="98">
        <f t="shared" si="100"/>
        <v>0</v>
      </c>
      <c r="AQ81" s="98">
        <f t="shared" si="101"/>
        <v>0</v>
      </c>
      <c r="AR81" s="98">
        <f t="shared" si="102"/>
        <v>0</v>
      </c>
      <c r="AS81" s="9"/>
    </row>
    <row r="82" spans="1:45" ht="18">
      <c r="A82" s="248">
        <v>11</v>
      </c>
      <c r="B82" s="9" t="s">
        <v>1908</v>
      </c>
      <c r="C82" s="9"/>
      <c r="D82" s="9"/>
      <c r="E82" s="9"/>
      <c r="F82" s="9"/>
      <c r="G82" s="9"/>
      <c r="H82" s="9"/>
      <c r="I82" s="9"/>
      <c r="J82" s="9"/>
      <c r="K82" s="9"/>
      <c r="L82" s="9"/>
      <c r="M82" s="9">
        <f t="shared" si="103"/>
        <v>0</v>
      </c>
      <c r="N82" s="9"/>
      <c r="O82" s="9"/>
      <c r="P82" s="9"/>
      <c r="Q82" s="9"/>
      <c r="R82" s="9"/>
      <c r="S82" s="9"/>
      <c r="T82" s="9">
        <f t="shared" si="104"/>
        <v>0</v>
      </c>
      <c r="U82" s="9"/>
      <c r="V82" s="9"/>
      <c r="W82" s="9"/>
      <c r="X82" s="9"/>
      <c r="Y82" s="9"/>
      <c r="Z82" s="9"/>
      <c r="AA82" s="9">
        <f t="shared" si="105"/>
        <v>0</v>
      </c>
      <c r="AB82" s="9"/>
      <c r="AC82" s="9"/>
      <c r="AD82" s="9"/>
      <c r="AE82" s="9"/>
      <c r="AF82" s="9"/>
      <c r="AG82" s="9"/>
      <c r="AH82" s="9">
        <f t="shared" si="106"/>
        <v>0</v>
      </c>
      <c r="AI82" s="9"/>
      <c r="AJ82" s="9"/>
      <c r="AK82" s="9"/>
      <c r="AL82" s="9"/>
      <c r="AM82" s="9"/>
      <c r="AN82" s="9"/>
      <c r="AO82" s="9"/>
      <c r="AP82" s="98">
        <f t="shared" si="100"/>
        <v>0</v>
      </c>
      <c r="AQ82" s="98">
        <f t="shared" si="101"/>
        <v>0</v>
      </c>
      <c r="AR82" s="98">
        <f t="shared" si="102"/>
        <v>0</v>
      </c>
      <c r="AS82" s="9"/>
    </row>
    <row r="83" spans="1:45" ht="18">
      <c r="A83" s="248">
        <v>12</v>
      </c>
      <c r="B83" s="9" t="s">
        <v>1909</v>
      </c>
      <c r="C83" s="9"/>
      <c r="D83" s="9"/>
      <c r="E83" s="9"/>
      <c r="F83" s="9"/>
      <c r="G83" s="9"/>
      <c r="H83" s="9"/>
      <c r="I83" s="9"/>
      <c r="J83" s="9"/>
      <c r="K83" s="9"/>
      <c r="L83" s="9"/>
      <c r="M83" s="9">
        <f t="shared" si="103"/>
        <v>0</v>
      </c>
      <c r="N83" s="9"/>
      <c r="O83" s="9"/>
      <c r="P83" s="9"/>
      <c r="Q83" s="9"/>
      <c r="R83" s="9"/>
      <c r="S83" s="9"/>
      <c r="T83" s="9">
        <f t="shared" si="104"/>
        <v>0</v>
      </c>
      <c r="U83" s="9"/>
      <c r="V83" s="9"/>
      <c r="W83" s="9"/>
      <c r="X83" s="9"/>
      <c r="Y83" s="9"/>
      <c r="Z83" s="9"/>
      <c r="AA83" s="9">
        <f t="shared" si="105"/>
        <v>0</v>
      </c>
      <c r="AB83" s="9"/>
      <c r="AC83" s="9"/>
      <c r="AD83" s="9"/>
      <c r="AE83" s="9"/>
      <c r="AF83" s="9"/>
      <c r="AG83" s="9"/>
      <c r="AH83" s="9">
        <f t="shared" si="106"/>
        <v>0</v>
      </c>
      <c r="AI83" s="9"/>
      <c r="AJ83" s="9"/>
      <c r="AK83" s="9"/>
      <c r="AL83" s="9"/>
      <c r="AM83" s="9"/>
      <c r="AN83" s="9"/>
      <c r="AO83" s="9"/>
      <c r="AP83" s="98">
        <f t="shared" si="100"/>
        <v>0</v>
      </c>
      <c r="AQ83" s="98">
        <f t="shared" si="101"/>
        <v>0</v>
      </c>
      <c r="AR83" s="98">
        <f t="shared" si="102"/>
        <v>0</v>
      </c>
      <c r="AS83" s="9"/>
    </row>
    <row r="84" spans="1:45" ht="18">
      <c r="A84" s="248">
        <v>13</v>
      </c>
      <c r="B84" s="9" t="s">
        <v>1910</v>
      </c>
      <c r="C84" s="9"/>
      <c r="D84" s="9"/>
      <c r="E84" s="9"/>
      <c r="F84" s="9"/>
      <c r="G84" s="9"/>
      <c r="H84" s="9"/>
      <c r="I84" s="9"/>
      <c r="J84" s="9"/>
      <c r="K84" s="9"/>
      <c r="L84" s="9"/>
      <c r="M84" s="9">
        <f t="shared" si="103"/>
        <v>0</v>
      </c>
      <c r="N84" s="9"/>
      <c r="O84" s="9"/>
      <c r="P84" s="9"/>
      <c r="Q84" s="9"/>
      <c r="R84" s="9"/>
      <c r="S84" s="9"/>
      <c r="T84" s="9">
        <f t="shared" si="104"/>
        <v>0</v>
      </c>
      <c r="U84" s="9"/>
      <c r="V84" s="9"/>
      <c r="W84" s="9"/>
      <c r="X84" s="9"/>
      <c r="Y84" s="9"/>
      <c r="Z84" s="9"/>
      <c r="AA84" s="9">
        <f t="shared" si="105"/>
        <v>0</v>
      </c>
      <c r="AB84" s="9"/>
      <c r="AC84" s="9"/>
      <c r="AD84" s="9"/>
      <c r="AE84" s="9"/>
      <c r="AF84" s="9"/>
      <c r="AG84" s="9"/>
      <c r="AH84" s="9">
        <f t="shared" si="106"/>
        <v>0</v>
      </c>
      <c r="AI84" s="9"/>
      <c r="AJ84" s="9"/>
      <c r="AK84" s="9"/>
      <c r="AL84" s="9"/>
      <c r="AM84" s="9"/>
      <c r="AN84" s="9"/>
      <c r="AO84" s="9"/>
      <c r="AP84" s="98">
        <f t="shared" si="100"/>
        <v>0</v>
      </c>
      <c r="AQ84" s="98">
        <f t="shared" si="101"/>
        <v>0</v>
      </c>
      <c r="AR84" s="98">
        <f t="shared" si="102"/>
        <v>0</v>
      </c>
      <c r="AS84" s="9"/>
    </row>
    <row r="85" spans="1:45" ht="18">
      <c r="A85" s="248">
        <v>14</v>
      </c>
      <c r="B85" s="9" t="s">
        <v>1911</v>
      </c>
      <c r="C85" s="9"/>
      <c r="D85" s="9"/>
      <c r="E85" s="9"/>
      <c r="F85" s="9"/>
      <c r="G85" s="9"/>
      <c r="H85" s="9"/>
      <c r="I85" s="9"/>
      <c r="J85" s="9"/>
      <c r="K85" s="9"/>
      <c r="L85" s="9"/>
      <c r="M85" s="9">
        <f t="shared" si="103"/>
        <v>0</v>
      </c>
      <c r="N85" s="9"/>
      <c r="O85" s="9"/>
      <c r="P85" s="9"/>
      <c r="Q85" s="9"/>
      <c r="R85" s="9"/>
      <c r="S85" s="9"/>
      <c r="T85" s="9">
        <f t="shared" si="104"/>
        <v>0</v>
      </c>
      <c r="U85" s="9"/>
      <c r="V85" s="9"/>
      <c r="W85" s="9"/>
      <c r="X85" s="9"/>
      <c r="Y85" s="9"/>
      <c r="Z85" s="9"/>
      <c r="AA85" s="9">
        <f t="shared" si="105"/>
        <v>0</v>
      </c>
      <c r="AB85" s="9"/>
      <c r="AC85" s="9"/>
      <c r="AD85" s="9"/>
      <c r="AE85" s="9"/>
      <c r="AF85" s="9"/>
      <c r="AG85" s="9"/>
      <c r="AH85" s="9">
        <f t="shared" si="106"/>
        <v>0</v>
      </c>
      <c r="AI85" s="9"/>
      <c r="AJ85" s="9"/>
      <c r="AK85" s="9"/>
      <c r="AL85" s="9"/>
      <c r="AM85" s="9"/>
      <c r="AN85" s="9"/>
      <c r="AO85" s="9"/>
      <c r="AP85" s="98">
        <f t="shared" si="100"/>
        <v>0</v>
      </c>
      <c r="AQ85" s="98">
        <f t="shared" si="101"/>
        <v>0</v>
      </c>
      <c r="AR85" s="98">
        <f t="shared" si="102"/>
        <v>0</v>
      </c>
      <c r="AS85" s="9"/>
    </row>
    <row r="86" spans="1:45" ht="18">
      <c r="A86" s="248">
        <v>15</v>
      </c>
      <c r="B86" s="9" t="s">
        <v>1912</v>
      </c>
      <c r="C86" s="9"/>
      <c r="D86" s="9"/>
      <c r="E86" s="9"/>
      <c r="F86" s="9"/>
      <c r="G86" s="9"/>
      <c r="H86" s="9"/>
      <c r="I86" s="9"/>
      <c r="J86" s="9"/>
      <c r="K86" s="9"/>
      <c r="L86" s="9"/>
      <c r="M86" s="9">
        <f t="shared" si="103"/>
        <v>0</v>
      </c>
      <c r="N86" s="9"/>
      <c r="O86" s="9"/>
      <c r="P86" s="9"/>
      <c r="Q86" s="9"/>
      <c r="R86" s="9"/>
      <c r="S86" s="9"/>
      <c r="T86" s="9">
        <f t="shared" si="104"/>
        <v>0</v>
      </c>
      <c r="U86" s="9"/>
      <c r="V86" s="9"/>
      <c r="W86" s="9"/>
      <c r="X86" s="9"/>
      <c r="Y86" s="9"/>
      <c r="Z86" s="9"/>
      <c r="AA86" s="9">
        <f t="shared" si="105"/>
        <v>0</v>
      </c>
      <c r="AB86" s="9"/>
      <c r="AC86" s="9"/>
      <c r="AD86" s="9"/>
      <c r="AE86" s="9"/>
      <c r="AF86" s="9"/>
      <c r="AG86" s="9"/>
      <c r="AH86" s="9">
        <f t="shared" si="106"/>
        <v>0</v>
      </c>
      <c r="AI86" s="9"/>
      <c r="AJ86" s="9"/>
      <c r="AK86" s="9"/>
      <c r="AL86" s="9"/>
      <c r="AM86" s="9"/>
      <c r="AN86" s="9"/>
      <c r="AO86" s="9"/>
      <c r="AP86" s="98">
        <f t="shared" si="100"/>
        <v>0</v>
      </c>
      <c r="AQ86" s="98">
        <f t="shared" si="101"/>
        <v>0</v>
      </c>
      <c r="AR86" s="98">
        <f t="shared" si="102"/>
        <v>0</v>
      </c>
      <c r="AS86" s="9"/>
    </row>
    <row r="87" spans="1:45" ht="18">
      <c r="A87" s="248">
        <v>16</v>
      </c>
      <c r="B87" s="9" t="s">
        <v>1913</v>
      </c>
      <c r="C87" s="9"/>
      <c r="D87" s="9"/>
      <c r="E87" s="9"/>
      <c r="F87" s="9"/>
      <c r="G87" s="9"/>
      <c r="H87" s="9"/>
      <c r="I87" s="9"/>
      <c r="J87" s="9"/>
      <c r="K87" s="9"/>
      <c r="L87" s="9"/>
      <c r="M87" s="9">
        <f t="shared" si="103"/>
        <v>0</v>
      </c>
      <c r="N87" s="9"/>
      <c r="O87" s="9"/>
      <c r="P87" s="9"/>
      <c r="Q87" s="9"/>
      <c r="R87" s="9"/>
      <c r="S87" s="9"/>
      <c r="T87" s="9">
        <f t="shared" si="104"/>
        <v>0</v>
      </c>
      <c r="U87" s="9"/>
      <c r="V87" s="9"/>
      <c r="W87" s="9"/>
      <c r="X87" s="9"/>
      <c r="Y87" s="9"/>
      <c r="Z87" s="9"/>
      <c r="AA87" s="9">
        <f t="shared" si="105"/>
        <v>0</v>
      </c>
      <c r="AB87" s="9"/>
      <c r="AC87" s="9"/>
      <c r="AD87" s="9"/>
      <c r="AE87" s="9"/>
      <c r="AF87" s="9"/>
      <c r="AG87" s="9"/>
      <c r="AH87" s="9">
        <f t="shared" si="106"/>
        <v>0</v>
      </c>
      <c r="AI87" s="9"/>
      <c r="AJ87" s="9"/>
      <c r="AK87" s="9"/>
      <c r="AL87" s="9"/>
      <c r="AM87" s="9"/>
      <c r="AN87" s="9"/>
      <c r="AO87" s="9"/>
      <c r="AP87" s="98">
        <f t="shared" si="100"/>
        <v>0</v>
      </c>
      <c r="AQ87" s="98">
        <f t="shared" si="101"/>
        <v>0</v>
      </c>
      <c r="AR87" s="98">
        <f t="shared" si="102"/>
        <v>0</v>
      </c>
      <c r="AS87" s="9"/>
    </row>
    <row r="88" spans="1:45" ht="18">
      <c r="A88" s="248">
        <v>17</v>
      </c>
      <c r="B88" s="9" t="s">
        <v>1914</v>
      </c>
      <c r="C88" s="9"/>
      <c r="D88" s="9"/>
      <c r="E88" s="9"/>
      <c r="F88" s="9"/>
      <c r="G88" s="9"/>
      <c r="H88" s="9"/>
      <c r="I88" s="9"/>
      <c r="J88" s="9"/>
      <c r="K88" s="9"/>
      <c r="L88" s="9"/>
      <c r="M88" s="9">
        <f t="shared" si="103"/>
        <v>0</v>
      </c>
      <c r="N88" s="9"/>
      <c r="O88" s="9"/>
      <c r="P88" s="9"/>
      <c r="Q88" s="9"/>
      <c r="R88" s="9"/>
      <c r="S88" s="9"/>
      <c r="T88" s="9">
        <f t="shared" si="104"/>
        <v>0</v>
      </c>
      <c r="U88" s="9"/>
      <c r="V88" s="9"/>
      <c r="W88" s="9"/>
      <c r="X88" s="9"/>
      <c r="Y88" s="9"/>
      <c r="Z88" s="9"/>
      <c r="AA88" s="9">
        <f t="shared" si="105"/>
        <v>0</v>
      </c>
      <c r="AB88" s="9"/>
      <c r="AC88" s="9"/>
      <c r="AD88" s="9"/>
      <c r="AE88" s="9"/>
      <c r="AF88" s="9"/>
      <c r="AG88" s="9"/>
      <c r="AH88" s="9">
        <f t="shared" si="106"/>
        <v>0</v>
      </c>
      <c r="AI88" s="9"/>
      <c r="AJ88" s="9"/>
      <c r="AK88" s="9"/>
      <c r="AL88" s="9"/>
      <c r="AM88" s="9"/>
      <c r="AN88" s="9"/>
      <c r="AO88" s="9"/>
      <c r="AP88" s="98">
        <f t="shared" si="100"/>
        <v>0</v>
      </c>
      <c r="AQ88" s="98">
        <f t="shared" si="101"/>
        <v>0</v>
      </c>
      <c r="AR88" s="98">
        <f t="shared" si="102"/>
        <v>0</v>
      </c>
      <c r="AS88" s="9"/>
    </row>
    <row r="89" spans="1:45" ht="18">
      <c r="A89" s="248">
        <v>18</v>
      </c>
      <c r="B89" s="9" t="s">
        <v>1915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>
        <f t="shared" si="103"/>
        <v>0</v>
      </c>
      <c r="N89" s="9"/>
      <c r="O89" s="9"/>
      <c r="P89" s="9"/>
      <c r="Q89" s="9"/>
      <c r="R89" s="9"/>
      <c r="S89" s="9"/>
      <c r="T89" s="9">
        <f t="shared" si="104"/>
        <v>0</v>
      </c>
      <c r="U89" s="9"/>
      <c r="V89" s="9"/>
      <c r="W89" s="9"/>
      <c r="X89" s="9"/>
      <c r="Y89" s="9"/>
      <c r="Z89" s="9"/>
      <c r="AA89" s="9">
        <f t="shared" si="105"/>
        <v>0</v>
      </c>
      <c r="AB89" s="9"/>
      <c r="AC89" s="9"/>
      <c r="AD89" s="9"/>
      <c r="AE89" s="9"/>
      <c r="AF89" s="9"/>
      <c r="AG89" s="9"/>
      <c r="AH89" s="9">
        <f t="shared" si="106"/>
        <v>0</v>
      </c>
      <c r="AI89" s="9"/>
      <c r="AJ89" s="9"/>
      <c r="AK89" s="9"/>
      <c r="AL89" s="9"/>
      <c r="AM89" s="9"/>
      <c r="AN89" s="9"/>
      <c r="AO89" s="9"/>
      <c r="AP89" s="98">
        <f t="shared" si="100"/>
        <v>0</v>
      </c>
      <c r="AQ89" s="98">
        <f t="shared" si="101"/>
        <v>0</v>
      </c>
      <c r="AR89" s="98">
        <f t="shared" si="102"/>
        <v>0</v>
      </c>
      <c r="AS89" s="9"/>
    </row>
    <row r="90" spans="1:45" ht="18">
      <c r="A90" s="248">
        <v>19</v>
      </c>
      <c r="B90" s="9" t="s">
        <v>1916</v>
      </c>
      <c r="C90" s="9"/>
      <c r="D90" s="9"/>
      <c r="E90" s="9"/>
      <c r="F90" s="9"/>
      <c r="G90" s="9"/>
      <c r="H90" s="9"/>
      <c r="I90" s="9"/>
      <c r="J90" s="9"/>
      <c r="K90" s="9"/>
      <c r="L90" s="9"/>
      <c r="M90" s="9">
        <f t="shared" si="103"/>
        <v>0</v>
      </c>
      <c r="N90" s="9"/>
      <c r="O90" s="9"/>
      <c r="P90" s="9"/>
      <c r="Q90" s="9"/>
      <c r="R90" s="9"/>
      <c r="S90" s="9"/>
      <c r="T90" s="9">
        <f t="shared" si="104"/>
        <v>0</v>
      </c>
      <c r="U90" s="9"/>
      <c r="V90" s="9"/>
      <c r="W90" s="9"/>
      <c r="X90" s="9"/>
      <c r="Y90" s="9"/>
      <c r="Z90" s="9"/>
      <c r="AA90" s="9">
        <f t="shared" si="105"/>
        <v>0</v>
      </c>
      <c r="AB90" s="9"/>
      <c r="AC90" s="9"/>
      <c r="AD90" s="9"/>
      <c r="AE90" s="9"/>
      <c r="AF90" s="9"/>
      <c r="AG90" s="9"/>
      <c r="AH90" s="9">
        <f t="shared" si="106"/>
        <v>0</v>
      </c>
      <c r="AI90" s="9"/>
      <c r="AJ90" s="9"/>
      <c r="AK90" s="9"/>
      <c r="AL90" s="9"/>
      <c r="AM90" s="9"/>
      <c r="AN90" s="9"/>
      <c r="AO90" s="9"/>
      <c r="AP90" s="98">
        <f t="shared" si="100"/>
        <v>0</v>
      </c>
      <c r="AQ90" s="98">
        <f t="shared" si="101"/>
        <v>0</v>
      </c>
      <c r="AR90" s="98">
        <f t="shared" si="102"/>
        <v>0</v>
      </c>
      <c r="AS90" s="9"/>
    </row>
    <row r="91" spans="1:45" ht="18">
      <c r="A91" s="248">
        <v>20</v>
      </c>
      <c r="B91" s="9" t="s">
        <v>1917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>
        <f t="shared" si="103"/>
        <v>0</v>
      </c>
      <c r="N91" s="9"/>
      <c r="O91" s="9"/>
      <c r="P91" s="9"/>
      <c r="Q91" s="9"/>
      <c r="R91" s="9"/>
      <c r="S91" s="9"/>
      <c r="T91" s="9">
        <f t="shared" si="104"/>
        <v>0</v>
      </c>
      <c r="U91" s="9"/>
      <c r="V91" s="9"/>
      <c r="W91" s="9"/>
      <c r="X91" s="9"/>
      <c r="Y91" s="9"/>
      <c r="Z91" s="9"/>
      <c r="AA91" s="9">
        <f t="shared" si="105"/>
        <v>0</v>
      </c>
      <c r="AB91" s="9"/>
      <c r="AC91" s="9"/>
      <c r="AD91" s="9"/>
      <c r="AE91" s="9"/>
      <c r="AF91" s="9"/>
      <c r="AG91" s="9"/>
      <c r="AH91" s="9">
        <f t="shared" si="106"/>
        <v>0</v>
      </c>
      <c r="AI91" s="9"/>
      <c r="AJ91" s="9"/>
      <c r="AK91" s="9"/>
      <c r="AL91" s="9"/>
      <c r="AM91" s="9"/>
      <c r="AN91" s="9"/>
      <c r="AO91" s="9"/>
      <c r="AP91" s="98">
        <f t="shared" si="100"/>
        <v>0</v>
      </c>
      <c r="AQ91" s="98">
        <f t="shared" si="101"/>
        <v>0</v>
      </c>
      <c r="AR91" s="98">
        <f t="shared" si="102"/>
        <v>0</v>
      </c>
      <c r="AS91" s="9"/>
    </row>
    <row r="92" spans="1:45" ht="18">
      <c r="A92" s="248">
        <v>21</v>
      </c>
      <c r="B92" s="9" t="s">
        <v>1918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>
        <f t="shared" si="103"/>
        <v>0</v>
      </c>
      <c r="N92" s="9"/>
      <c r="O92" s="9"/>
      <c r="P92" s="9"/>
      <c r="Q92" s="9"/>
      <c r="R92" s="9"/>
      <c r="S92" s="9"/>
      <c r="T92" s="9">
        <f t="shared" si="104"/>
        <v>0</v>
      </c>
      <c r="U92" s="9"/>
      <c r="V92" s="9"/>
      <c r="W92" s="9"/>
      <c r="X92" s="9"/>
      <c r="Y92" s="9"/>
      <c r="Z92" s="9"/>
      <c r="AA92" s="9">
        <f t="shared" si="105"/>
        <v>0</v>
      </c>
      <c r="AB92" s="9"/>
      <c r="AC92" s="9"/>
      <c r="AD92" s="9"/>
      <c r="AE92" s="9"/>
      <c r="AF92" s="9"/>
      <c r="AG92" s="9"/>
      <c r="AH92" s="9">
        <f t="shared" si="106"/>
        <v>0</v>
      </c>
      <c r="AI92" s="9"/>
      <c r="AJ92" s="9"/>
      <c r="AK92" s="9"/>
      <c r="AL92" s="9"/>
      <c r="AM92" s="9"/>
      <c r="AN92" s="9"/>
      <c r="AO92" s="9"/>
      <c r="AP92" s="98">
        <f t="shared" si="100"/>
        <v>0</v>
      </c>
      <c r="AQ92" s="98">
        <f t="shared" si="101"/>
        <v>0</v>
      </c>
      <c r="AR92" s="98">
        <f t="shared" si="102"/>
        <v>0</v>
      </c>
      <c r="AS92" s="9"/>
    </row>
    <row r="93" spans="1:45" ht="18">
      <c r="A93" s="248">
        <v>22</v>
      </c>
      <c r="B93" s="9" t="s">
        <v>1919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>
        <f t="shared" si="103"/>
        <v>0</v>
      </c>
      <c r="N93" s="9"/>
      <c r="O93" s="9"/>
      <c r="P93" s="9"/>
      <c r="Q93" s="9"/>
      <c r="R93" s="9"/>
      <c r="S93" s="9"/>
      <c r="T93" s="9">
        <f t="shared" si="104"/>
        <v>0</v>
      </c>
      <c r="U93" s="9"/>
      <c r="V93" s="9"/>
      <c r="W93" s="9"/>
      <c r="X93" s="9"/>
      <c r="Y93" s="9"/>
      <c r="Z93" s="9"/>
      <c r="AA93" s="9">
        <f t="shared" si="105"/>
        <v>0</v>
      </c>
      <c r="AB93" s="9"/>
      <c r="AC93" s="9"/>
      <c r="AD93" s="9"/>
      <c r="AE93" s="9"/>
      <c r="AF93" s="9"/>
      <c r="AG93" s="9"/>
      <c r="AH93" s="9">
        <f t="shared" si="106"/>
        <v>0</v>
      </c>
      <c r="AI93" s="9"/>
      <c r="AJ93" s="9"/>
      <c r="AK93" s="9"/>
      <c r="AL93" s="9"/>
      <c r="AM93" s="9"/>
      <c r="AN93" s="9"/>
      <c r="AO93" s="9"/>
      <c r="AP93" s="98">
        <f t="shared" si="100"/>
        <v>0</v>
      </c>
      <c r="AQ93" s="98">
        <f t="shared" si="101"/>
        <v>0</v>
      </c>
      <c r="AR93" s="98">
        <f t="shared" si="102"/>
        <v>0</v>
      </c>
      <c r="AS93" s="9"/>
    </row>
    <row r="94" spans="1:45" ht="18">
      <c r="A94" s="248">
        <v>23</v>
      </c>
      <c r="B94" s="9" t="s">
        <v>1920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>
        <f t="shared" si="103"/>
        <v>0</v>
      </c>
      <c r="N94" s="9"/>
      <c r="O94" s="9"/>
      <c r="P94" s="9"/>
      <c r="Q94" s="9"/>
      <c r="R94" s="9"/>
      <c r="S94" s="9"/>
      <c r="T94" s="9">
        <f t="shared" si="104"/>
        <v>0</v>
      </c>
      <c r="U94" s="9"/>
      <c r="V94" s="9"/>
      <c r="W94" s="9"/>
      <c r="X94" s="9"/>
      <c r="Y94" s="9"/>
      <c r="Z94" s="9"/>
      <c r="AA94" s="9">
        <f t="shared" si="105"/>
        <v>0</v>
      </c>
      <c r="AB94" s="9"/>
      <c r="AC94" s="9"/>
      <c r="AD94" s="9"/>
      <c r="AE94" s="9"/>
      <c r="AF94" s="9"/>
      <c r="AG94" s="9"/>
      <c r="AH94" s="9">
        <f t="shared" si="106"/>
        <v>0</v>
      </c>
      <c r="AI94" s="9"/>
      <c r="AJ94" s="9"/>
      <c r="AK94" s="9"/>
      <c r="AL94" s="9"/>
      <c r="AM94" s="9"/>
      <c r="AN94" s="9"/>
      <c r="AO94" s="9"/>
      <c r="AP94" s="98">
        <f t="shared" si="100"/>
        <v>0</v>
      </c>
      <c r="AQ94" s="98">
        <f t="shared" si="101"/>
        <v>0</v>
      </c>
      <c r="AR94" s="98">
        <f t="shared" si="102"/>
        <v>0</v>
      </c>
      <c r="AS94" s="9"/>
    </row>
    <row r="95" spans="1:45" ht="18">
      <c r="A95" s="248">
        <v>24</v>
      </c>
      <c r="B95" s="9" t="s">
        <v>1921</v>
      </c>
      <c r="C95" s="9"/>
      <c r="D95" s="9"/>
      <c r="E95" s="9"/>
      <c r="F95" s="9"/>
      <c r="G95" s="9"/>
      <c r="H95" s="9"/>
      <c r="I95" s="9"/>
      <c r="J95" s="9"/>
      <c r="K95" s="9"/>
      <c r="L95" s="9"/>
      <c r="M95" s="9">
        <f t="shared" si="103"/>
        <v>0</v>
      </c>
      <c r="N95" s="9"/>
      <c r="O95" s="9"/>
      <c r="P95" s="9"/>
      <c r="Q95" s="9"/>
      <c r="R95" s="9"/>
      <c r="S95" s="9"/>
      <c r="T95" s="9">
        <f t="shared" si="104"/>
        <v>0</v>
      </c>
      <c r="U95" s="9"/>
      <c r="V95" s="9"/>
      <c r="W95" s="9"/>
      <c r="X95" s="9"/>
      <c r="Y95" s="9"/>
      <c r="Z95" s="9"/>
      <c r="AA95" s="9">
        <f t="shared" si="105"/>
        <v>0</v>
      </c>
      <c r="AB95" s="9"/>
      <c r="AC95" s="9"/>
      <c r="AD95" s="9"/>
      <c r="AE95" s="9"/>
      <c r="AF95" s="9"/>
      <c r="AG95" s="9"/>
      <c r="AH95" s="9">
        <f t="shared" si="106"/>
        <v>0</v>
      </c>
      <c r="AI95" s="9"/>
      <c r="AJ95" s="9"/>
      <c r="AK95" s="9"/>
      <c r="AL95" s="9"/>
      <c r="AM95" s="9"/>
      <c r="AN95" s="9"/>
      <c r="AO95" s="9"/>
      <c r="AP95" s="98">
        <f t="shared" si="100"/>
        <v>0</v>
      </c>
      <c r="AQ95" s="98">
        <f t="shared" si="101"/>
        <v>0</v>
      </c>
      <c r="AR95" s="98">
        <f t="shared" si="102"/>
        <v>0</v>
      </c>
      <c r="AS95" s="9"/>
    </row>
    <row r="96" spans="1:45" ht="18">
      <c r="A96" s="248">
        <v>25</v>
      </c>
      <c r="B96" s="9" t="s">
        <v>1922</v>
      </c>
      <c r="C96" s="9"/>
      <c r="D96" s="9"/>
      <c r="E96" s="9"/>
      <c r="F96" s="9"/>
      <c r="G96" s="9"/>
      <c r="H96" s="9"/>
      <c r="I96" s="9"/>
      <c r="J96" s="9"/>
      <c r="K96" s="9"/>
      <c r="L96" s="9"/>
      <c r="M96" s="9">
        <f t="shared" si="103"/>
        <v>0</v>
      </c>
      <c r="N96" s="9"/>
      <c r="O96" s="9"/>
      <c r="P96" s="9"/>
      <c r="Q96" s="9"/>
      <c r="R96" s="9"/>
      <c r="S96" s="9"/>
      <c r="T96" s="9">
        <f t="shared" si="104"/>
        <v>0</v>
      </c>
      <c r="U96" s="9"/>
      <c r="V96" s="9"/>
      <c r="W96" s="9"/>
      <c r="X96" s="9"/>
      <c r="Y96" s="9"/>
      <c r="Z96" s="9"/>
      <c r="AA96" s="9">
        <f t="shared" si="105"/>
        <v>0</v>
      </c>
      <c r="AB96" s="9"/>
      <c r="AC96" s="9"/>
      <c r="AD96" s="9"/>
      <c r="AE96" s="9"/>
      <c r="AF96" s="9"/>
      <c r="AG96" s="9"/>
      <c r="AH96" s="9">
        <f t="shared" si="106"/>
        <v>0</v>
      </c>
      <c r="AI96" s="9"/>
      <c r="AJ96" s="9"/>
      <c r="AK96" s="9"/>
      <c r="AL96" s="9"/>
      <c r="AM96" s="9"/>
      <c r="AN96" s="9"/>
      <c r="AO96" s="9"/>
      <c r="AP96" s="98">
        <f t="shared" si="100"/>
        <v>0</v>
      </c>
      <c r="AQ96" s="98">
        <f t="shared" si="101"/>
        <v>0</v>
      </c>
      <c r="AR96" s="98">
        <f t="shared" si="102"/>
        <v>0</v>
      </c>
      <c r="AS96" s="9"/>
    </row>
    <row r="97" spans="1:45" ht="18">
      <c r="A97" s="248">
        <v>26</v>
      </c>
      <c r="B97" s="114" t="s">
        <v>1924</v>
      </c>
      <c r="C97" s="9"/>
      <c r="D97" s="9"/>
      <c r="E97" s="9"/>
      <c r="F97" s="9"/>
      <c r="G97" s="9"/>
      <c r="H97" s="9"/>
      <c r="I97" s="9"/>
      <c r="J97" s="9"/>
      <c r="K97" s="9"/>
      <c r="L97" s="9"/>
      <c r="M97" s="9">
        <f t="shared" si="103"/>
        <v>0</v>
      </c>
      <c r="N97" s="9"/>
      <c r="O97" s="9"/>
      <c r="P97" s="9"/>
      <c r="Q97" s="9"/>
      <c r="R97" s="9"/>
      <c r="S97" s="9"/>
      <c r="T97" s="9">
        <f t="shared" si="104"/>
        <v>0</v>
      </c>
      <c r="U97" s="9"/>
      <c r="V97" s="9"/>
      <c r="W97" s="9"/>
      <c r="X97" s="9"/>
      <c r="Y97" s="9"/>
      <c r="Z97" s="9"/>
      <c r="AA97" s="9">
        <f t="shared" si="105"/>
        <v>0</v>
      </c>
      <c r="AB97" s="9"/>
      <c r="AC97" s="9"/>
      <c r="AD97" s="9"/>
      <c r="AE97" s="9"/>
      <c r="AF97" s="9"/>
      <c r="AG97" s="9"/>
      <c r="AH97" s="9">
        <f t="shared" si="106"/>
        <v>0</v>
      </c>
      <c r="AI97" s="9"/>
      <c r="AJ97" s="9"/>
      <c r="AK97" s="9"/>
      <c r="AL97" s="9"/>
      <c r="AM97" s="9"/>
      <c r="AN97" s="9"/>
      <c r="AO97" s="9"/>
      <c r="AP97" s="98">
        <f t="shared" si="100"/>
        <v>0</v>
      </c>
      <c r="AQ97" s="98">
        <f t="shared" si="101"/>
        <v>0</v>
      </c>
      <c r="AR97" s="98">
        <f t="shared" si="102"/>
        <v>0</v>
      </c>
      <c r="AS97" s="9"/>
    </row>
    <row r="98" spans="1:45" ht="18">
      <c r="A98" s="248">
        <v>27</v>
      </c>
      <c r="B98" s="114" t="s">
        <v>1925</v>
      </c>
      <c r="C98" s="9"/>
      <c r="D98" s="9"/>
      <c r="E98" s="9"/>
      <c r="F98" s="9"/>
      <c r="G98" s="9"/>
      <c r="H98" s="9"/>
      <c r="I98" s="9"/>
      <c r="J98" s="9"/>
      <c r="K98" s="9"/>
      <c r="L98" s="9"/>
      <c r="M98" s="9">
        <f t="shared" si="103"/>
        <v>0</v>
      </c>
      <c r="N98" s="9"/>
      <c r="O98" s="9"/>
      <c r="P98" s="9"/>
      <c r="Q98" s="9"/>
      <c r="R98" s="9"/>
      <c r="S98" s="9"/>
      <c r="T98" s="9">
        <f t="shared" si="104"/>
        <v>0</v>
      </c>
      <c r="U98" s="9"/>
      <c r="V98" s="9"/>
      <c r="W98" s="9"/>
      <c r="X98" s="9"/>
      <c r="Y98" s="9"/>
      <c r="Z98" s="9"/>
      <c r="AA98" s="9">
        <f t="shared" si="105"/>
        <v>0</v>
      </c>
      <c r="AB98" s="9"/>
      <c r="AC98" s="9"/>
      <c r="AD98" s="9"/>
      <c r="AE98" s="9"/>
      <c r="AF98" s="9"/>
      <c r="AG98" s="9"/>
      <c r="AH98" s="9">
        <f t="shared" si="106"/>
        <v>0</v>
      </c>
      <c r="AI98" s="9"/>
      <c r="AJ98" s="9"/>
      <c r="AK98" s="9"/>
      <c r="AL98" s="9"/>
      <c r="AM98" s="9"/>
      <c r="AN98" s="9"/>
      <c r="AO98" s="9"/>
      <c r="AP98" s="98">
        <f t="shared" si="100"/>
        <v>0</v>
      </c>
      <c r="AQ98" s="98">
        <f t="shared" si="101"/>
        <v>0</v>
      </c>
      <c r="AR98" s="98">
        <f t="shared" si="102"/>
        <v>0</v>
      </c>
      <c r="AS98" s="9"/>
    </row>
    <row r="99" spans="1:45" ht="18">
      <c r="A99" s="248">
        <v>28</v>
      </c>
      <c r="B99" s="114" t="s">
        <v>1951</v>
      </c>
      <c r="C99" s="9"/>
      <c r="D99" s="9"/>
      <c r="E99" s="9"/>
      <c r="F99" s="9"/>
      <c r="G99" s="9"/>
      <c r="H99" s="9"/>
      <c r="I99" s="9"/>
      <c r="J99" s="9"/>
      <c r="K99" s="9"/>
      <c r="L99" s="9"/>
      <c r="M99" s="9">
        <f t="shared" si="103"/>
        <v>0</v>
      </c>
      <c r="N99" s="9"/>
      <c r="O99" s="9"/>
      <c r="P99" s="9"/>
      <c r="Q99" s="9"/>
      <c r="R99" s="9"/>
      <c r="S99" s="9"/>
      <c r="T99" s="9">
        <f t="shared" si="104"/>
        <v>0</v>
      </c>
      <c r="U99" s="9"/>
      <c r="V99" s="9"/>
      <c r="W99" s="9"/>
      <c r="X99" s="9"/>
      <c r="Y99" s="9"/>
      <c r="Z99" s="9"/>
      <c r="AA99" s="9">
        <f t="shared" si="105"/>
        <v>0</v>
      </c>
      <c r="AB99" s="9"/>
      <c r="AC99" s="9"/>
      <c r="AD99" s="9"/>
      <c r="AE99" s="9"/>
      <c r="AF99" s="9"/>
      <c r="AG99" s="9"/>
      <c r="AH99" s="9">
        <f t="shared" si="106"/>
        <v>0</v>
      </c>
      <c r="AI99" s="9"/>
      <c r="AJ99" s="9"/>
      <c r="AK99" s="9"/>
      <c r="AL99" s="9"/>
      <c r="AM99" s="9"/>
      <c r="AN99" s="9"/>
      <c r="AO99" s="9"/>
      <c r="AP99" s="98">
        <f t="shared" si="100"/>
        <v>0</v>
      </c>
      <c r="AQ99" s="98">
        <f t="shared" si="101"/>
        <v>0</v>
      </c>
      <c r="AR99" s="98">
        <f t="shared" si="102"/>
        <v>0</v>
      </c>
      <c r="AS99" s="9"/>
    </row>
    <row r="100" spans="1:45" ht="18">
      <c r="A100" s="248">
        <v>29</v>
      </c>
      <c r="B100" s="114" t="s">
        <v>1926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>
        <f t="shared" si="103"/>
        <v>0</v>
      </c>
      <c r="N100" s="9"/>
      <c r="O100" s="9"/>
      <c r="P100" s="9"/>
      <c r="Q100" s="9"/>
      <c r="R100" s="9"/>
      <c r="S100" s="9"/>
      <c r="T100" s="9">
        <f t="shared" si="104"/>
        <v>0</v>
      </c>
      <c r="U100" s="9"/>
      <c r="V100" s="9"/>
      <c r="W100" s="9"/>
      <c r="X100" s="9"/>
      <c r="Y100" s="9"/>
      <c r="Z100" s="9"/>
      <c r="AA100" s="9">
        <f t="shared" si="105"/>
        <v>0</v>
      </c>
      <c r="AB100" s="9"/>
      <c r="AC100" s="9"/>
      <c r="AD100" s="9"/>
      <c r="AE100" s="9"/>
      <c r="AF100" s="9"/>
      <c r="AG100" s="9"/>
      <c r="AH100" s="9">
        <f t="shared" si="106"/>
        <v>0</v>
      </c>
      <c r="AI100" s="9"/>
      <c r="AJ100" s="9"/>
      <c r="AK100" s="9"/>
      <c r="AL100" s="9"/>
      <c r="AM100" s="9"/>
      <c r="AN100" s="9"/>
      <c r="AO100" s="9"/>
      <c r="AP100" s="98">
        <f t="shared" si="100"/>
        <v>0</v>
      </c>
      <c r="AQ100" s="98">
        <f t="shared" si="101"/>
        <v>0</v>
      </c>
      <c r="AR100" s="98">
        <f t="shared" si="102"/>
        <v>0</v>
      </c>
      <c r="AS100" s="9"/>
    </row>
    <row r="101" spans="1:45" ht="18">
      <c r="A101" s="248">
        <v>30</v>
      </c>
      <c r="B101" s="114" t="s">
        <v>1927</v>
      </c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>
        <f t="shared" si="103"/>
        <v>0</v>
      </c>
      <c r="N101" s="9"/>
      <c r="O101" s="9"/>
      <c r="P101" s="9"/>
      <c r="Q101" s="9"/>
      <c r="R101" s="9"/>
      <c r="S101" s="9"/>
      <c r="T101" s="9">
        <f t="shared" si="104"/>
        <v>0</v>
      </c>
      <c r="U101" s="9"/>
      <c r="V101" s="9"/>
      <c r="W101" s="9"/>
      <c r="X101" s="9"/>
      <c r="Y101" s="9"/>
      <c r="Z101" s="9"/>
      <c r="AA101" s="9">
        <f t="shared" si="105"/>
        <v>0</v>
      </c>
      <c r="AB101" s="9"/>
      <c r="AC101" s="9"/>
      <c r="AD101" s="9"/>
      <c r="AE101" s="9"/>
      <c r="AF101" s="9"/>
      <c r="AG101" s="9"/>
      <c r="AH101" s="9">
        <f t="shared" si="106"/>
        <v>0</v>
      </c>
      <c r="AI101" s="9"/>
      <c r="AJ101" s="9"/>
      <c r="AK101" s="9"/>
      <c r="AL101" s="9"/>
      <c r="AM101" s="9"/>
      <c r="AN101" s="9"/>
      <c r="AO101" s="9"/>
      <c r="AP101" s="98">
        <f t="shared" si="100"/>
        <v>0</v>
      </c>
      <c r="AQ101" s="98">
        <f t="shared" si="101"/>
        <v>0</v>
      </c>
      <c r="AR101" s="98">
        <f t="shared" si="102"/>
        <v>0</v>
      </c>
      <c r="AS101" s="9"/>
    </row>
    <row r="102" spans="1:45" s="96" customFormat="1" ht="15.75">
      <c r="A102" s="249">
        <v>31</v>
      </c>
      <c r="B102" s="107" t="s">
        <v>53</v>
      </c>
      <c r="C102" s="107"/>
      <c r="D102" s="107"/>
      <c r="E102" s="107"/>
      <c r="F102" s="107"/>
      <c r="G102" s="107"/>
      <c r="H102" s="107"/>
      <c r="I102" s="107"/>
      <c r="J102" s="116">
        <f>SUM(J72:J101)</f>
        <v>0</v>
      </c>
      <c r="K102" s="117">
        <f t="shared" ref="K102:L102" si="107">SUM(K72:K101)</f>
        <v>0</v>
      </c>
      <c r="L102" s="118">
        <f t="shared" si="107"/>
        <v>0</v>
      </c>
      <c r="M102" s="83">
        <f t="shared" ref="M102" si="108">K102+L102</f>
        <v>0</v>
      </c>
      <c r="N102" s="107"/>
      <c r="O102" s="107"/>
      <c r="P102" s="107"/>
      <c r="Q102" s="116">
        <f>SUM(Q72:Q101)</f>
        <v>0</v>
      </c>
      <c r="R102" s="117">
        <f t="shared" ref="R102:S102" si="109">SUM(R72:R101)</f>
        <v>0</v>
      </c>
      <c r="S102" s="118">
        <f t="shared" si="109"/>
        <v>0</v>
      </c>
      <c r="T102" s="83">
        <f t="shared" ref="T102" si="110">R102+S102</f>
        <v>0</v>
      </c>
      <c r="U102" s="107"/>
      <c r="V102" s="107"/>
      <c r="W102" s="107"/>
      <c r="X102" s="116">
        <f>SUM(X72:X101)</f>
        <v>0</v>
      </c>
      <c r="Y102" s="117">
        <f t="shared" ref="Y102:Z102" si="111">SUM(Y72:Y101)</f>
        <v>0</v>
      </c>
      <c r="Z102" s="118">
        <f t="shared" si="111"/>
        <v>0</v>
      </c>
      <c r="AA102" s="83">
        <f t="shared" ref="AA102" si="112">Y102+Z102</f>
        <v>0</v>
      </c>
      <c r="AB102" s="107"/>
      <c r="AC102" s="107"/>
      <c r="AD102" s="107"/>
      <c r="AE102" s="116">
        <f>SUM(AE72:AE101)</f>
        <v>0</v>
      </c>
      <c r="AF102" s="117">
        <f t="shared" ref="AF102:AG102" si="113">SUM(AF72:AF101)</f>
        <v>0</v>
      </c>
      <c r="AG102" s="118">
        <f t="shared" si="113"/>
        <v>0</v>
      </c>
      <c r="AH102" s="83">
        <f t="shared" ref="AH102" si="114">AF102+AG102</f>
        <v>0</v>
      </c>
      <c r="AI102" s="107"/>
      <c r="AJ102" s="107"/>
      <c r="AK102" s="107"/>
      <c r="AL102" s="107"/>
      <c r="AM102" s="107"/>
      <c r="AN102" s="107"/>
      <c r="AO102" s="116">
        <f>SUM(AO72:AO101)</f>
        <v>0</v>
      </c>
      <c r="AP102" s="117">
        <f t="shared" ref="AP102:AQ102" si="115">SUM(AP72:AP101)</f>
        <v>0</v>
      </c>
      <c r="AQ102" s="118">
        <f t="shared" si="115"/>
        <v>0</v>
      </c>
      <c r="AR102" s="83">
        <f t="shared" ref="AR102" si="116">AP102+AQ102</f>
        <v>0</v>
      </c>
      <c r="AS102" s="107"/>
    </row>
    <row r="103" spans="1:45" s="80" customFormat="1" ht="15.75">
      <c r="A103" s="250">
        <v>32</v>
      </c>
      <c r="B103" s="108" t="s">
        <v>1923</v>
      </c>
      <c r="C103" s="108"/>
      <c r="D103" s="108"/>
      <c r="E103" s="108"/>
      <c r="F103" s="108"/>
      <c r="G103" s="108"/>
      <c r="H103" s="108"/>
      <c r="I103" s="108"/>
      <c r="J103" s="120">
        <f>J104-J102</f>
        <v>1</v>
      </c>
      <c r="K103" s="132">
        <v>20000</v>
      </c>
      <c r="L103" s="132"/>
      <c r="M103" s="85">
        <f>M37-M102</f>
        <v>20000</v>
      </c>
      <c r="N103" s="108"/>
      <c r="O103" s="108"/>
      <c r="P103" s="108"/>
      <c r="Q103" s="120">
        <f>Q104-Q102</f>
        <v>0</v>
      </c>
      <c r="R103" s="132">
        <v>0</v>
      </c>
      <c r="S103" s="132"/>
      <c r="T103" s="85">
        <f>T37-T102</f>
        <v>0</v>
      </c>
      <c r="U103" s="108"/>
      <c r="V103" s="108"/>
      <c r="W103" s="108"/>
      <c r="X103" s="120">
        <f>X104-X102</f>
        <v>23</v>
      </c>
      <c r="Y103" s="132">
        <v>1518000</v>
      </c>
      <c r="Z103" s="132"/>
      <c r="AA103" s="85">
        <f>AA37-AA102</f>
        <v>1518000</v>
      </c>
      <c r="AB103" s="108"/>
      <c r="AC103" s="108"/>
      <c r="AD103" s="108"/>
      <c r="AE103" s="120">
        <f>AE104-AE102</f>
        <v>0</v>
      </c>
      <c r="AF103" s="132">
        <v>0</v>
      </c>
      <c r="AG103" s="132"/>
      <c r="AH103" s="85">
        <f>AH37-AH102</f>
        <v>0</v>
      </c>
      <c r="AI103" s="108"/>
      <c r="AJ103" s="108"/>
      <c r="AK103" s="108"/>
      <c r="AL103" s="108"/>
      <c r="AM103" s="108"/>
      <c r="AN103" s="108"/>
      <c r="AO103" s="120">
        <f>AO104-AO102</f>
        <v>0</v>
      </c>
      <c r="AP103" s="100">
        <f t="shared" ref="AP103" si="117">K103+R103+Y103+AF103</f>
        <v>1538000</v>
      </c>
      <c r="AQ103" s="100">
        <f t="shared" ref="AQ103" si="118">L103+S103+Z103+AG103</f>
        <v>0</v>
      </c>
      <c r="AR103" s="85">
        <f>AR37-AR102</f>
        <v>1538000</v>
      </c>
      <c r="AS103" s="108"/>
    </row>
    <row r="104" spans="1:45" s="97" customFormat="1" ht="15.75">
      <c r="A104" s="251">
        <v>33</v>
      </c>
      <c r="B104" s="110" t="s">
        <v>55</v>
      </c>
      <c r="C104" s="110"/>
      <c r="D104" s="110"/>
      <c r="E104" s="110"/>
      <c r="F104" s="110"/>
      <c r="G104" s="110"/>
      <c r="H104" s="110"/>
      <c r="I104" s="110"/>
      <c r="J104" s="123">
        <f>J37</f>
        <v>1</v>
      </c>
      <c r="K104" s="124">
        <f t="shared" ref="K104:M104" si="119">K103+K102</f>
        <v>20000</v>
      </c>
      <c r="L104" s="124">
        <f t="shared" si="119"/>
        <v>0</v>
      </c>
      <c r="M104" s="124">
        <f t="shared" si="119"/>
        <v>20000</v>
      </c>
      <c r="N104" s="110"/>
      <c r="O104" s="110"/>
      <c r="P104" s="110"/>
      <c r="Q104" s="123">
        <f>Q37</f>
        <v>0</v>
      </c>
      <c r="R104" s="124">
        <f t="shared" ref="R104:T104" si="120">R103+R102</f>
        <v>0</v>
      </c>
      <c r="S104" s="124">
        <f t="shared" si="120"/>
        <v>0</v>
      </c>
      <c r="T104" s="124">
        <f t="shared" si="120"/>
        <v>0</v>
      </c>
      <c r="U104" s="110"/>
      <c r="V104" s="110"/>
      <c r="W104" s="110"/>
      <c r="X104" s="123">
        <f>X37</f>
        <v>23</v>
      </c>
      <c r="Y104" s="124">
        <f t="shared" ref="Y104:AA104" si="121">Y103+Y102</f>
        <v>1518000</v>
      </c>
      <c r="Z104" s="124">
        <f t="shared" si="121"/>
        <v>0</v>
      </c>
      <c r="AA104" s="124">
        <f t="shared" si="121"/>
        <v>1518000</v>
      </c>
      <c r="AB104" s="110"/>
      <c r="AC104" s="110"/>
      <c r="AD104" s="110"/>
      <c r="AE104" s="123">
        <f>AE37</f>
        <v>0</v>
      </c>
      <c r="AF104" s="124">
        <f t="shared" ref="AF104:AH104" si="122">AF103+AF102</f>
        <v>0</v>
      </c>
      <c r="AG104" s="124">
        <f t="shared" si="122"/>
        <v>0</v>
      </c>
      <c r="AH104" s="124">
        <f t="shared" si="122"/>
        <v>0</v>
      </c>
      <c r="AI104" s="110"/>
      <c r="AJ104" s="110"/>
      <c r="AK104" s="110"/>
      <c r="AL104" s="110"/>
      <c r="AM104" s="110"/>
      <c r="AN104" s="110"/>
      <c r="AO104" s="123">
        <f>AO37</f>
        <v>0</v>
      </c>
      <c r="AP104" s="124">
        <f t="shared" ref="AP104:AR104" si="123">AP103+AP102</f>
        <v>1538000</v>
      </c>
      <c r="AQ104" s="124">
        <f t="shared" si="123"/>
        <v>0</v>
      </c>
      <c r="AR104" s="124">
        <f t="shared" si="123"/>
        <v>1538000</v>
      </c>
      <c r="AS104" s="110"/>
    </row>
  </sheetData>
  <mergeCells count="41">
    <mergeCell ref="AM1:AS4"/>
    <mergeCell ref="AL1:AL4"/>
    <mergeCell ref="A1:G4"/>
    <mergeCell ref="H1:N1"/>
    <mergeCell ref="O1:U1"/>
    <mergeCell ref="V1:AB1"/>
    <mergeCell ref="AC1:AI1"/>
    <mergeCell ref="AJ1:AK1"/>
    <mergeCell ref="H2:N2"/>
    <mergeCell ref="O2:U2"/>
    <mergeCell ref="V2:AB2"/>
    <mergeCell ref="AC2:AI2"/>
    <mergeCell ref="AJ2:AK2"/>
    <mergeCell ref="H3:N3"/>
    <mergeCell ref="O3:U3"/>
    <mergeCell ref="V3:AB3"/>
    <mergeCell ref="AC3:AI3"/>
    <mergeCell ref="AJ3:AK3"/>
    <mergeCell ref="H4:N4"/>
    <mergeCell ref="O4:U4"/>
    <mergeCell ref="V4:AB4"/>
    <mergeCell ref="AC4:AI4"/>
    <mergeCell ref="AJ4:AK4"/>
    <mergeCell ref="AJ69:AK69"/>
    <mergeCell ref="A70:B70"/>
    <mergeCell ref="H70:I70"/>
    <mergeCell ref="O70:P70"/>
    <mergeCell ref="V70:W70"/>
    <mergeCell ref="AC70:AD70"/>
    <mergeCell ref="AJ70:AK70"/>
    <mergeCell ref="A69:B69"/>
    <mergeCell ref="H69:I69"/>
    <mergeCell ref="O69:P69"/>
    <mergeCell ref="V69:W69"/>
    <mergeCell ref="AC69:AD69"/>
    <mergeCell ref="AJ71:AK71"/>
    <mergeCell ref="A71:B71"/>
    <mergeCell ref="H71:I71"/>
    <mergeCell ref="O71:P71"/>
    <mergeCell ref="V71:W71"/>
    <mergeCell ref="AC71:AD71"/>
  </mergeCells>
  <printOptions gridLines="1"/>
  <pageMargins left="0.84" right="0.2" top="0.75" bottom="0" header="0.3" footer="0"/>
  <pageSetup paperSize="9" scale="85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50"/>
  </sheetPr>
  <dimension ref="A1:YV105"/>
  <sheetViews>
    <sheetView workbookViewId="0">
      <pane xSplit="9" ySplit="71" topLeftCell="QP74" activePane="bottomRight" state="frozen"/>
      <selection pane="topRight" activeCell="J1" sqref="J1"/>
      <selection pane="bottomLeft" activeCell="A72" sqref="A72"/>
      <selection pane="bottomRight" activeCell="QQ74" sqref="QQ74"/>
    </sheetView>
  </sheetViews>
  <sheetFormatPr defaultRowHeight="15"/>
  <cols>
    <col min="1" max="1" width="6" style="95" bestFit="1" customWidth="1"/>
    <col min="2" max="2" width="18.7109375" customWidth="1"/>
    <col min="3" max="16" width="15.7109375" hidden="1" customWidth="1"/>
    <col min="17" max="21" width="15.7109375" customWidth="1"/>
    <col min="22" max="23" width="15.7109375" hidden="1" customWidth="1"/>
    <col min="24" max="28" width="15.7109375" customWidth="1"/>
    <col min="29" max="37" width="15.7109375" hidden="1" customWidth="1"/>
    <col min="38" max="42" width="15.7109375" customWidth="1"/>
    <col min="43" max="44" width="15.7109375" hidden="1" customWidth="1"/>
    <col min="45" max="49" width="15.7109375" customWidth="1"/>
    <col min="50" max="51" width="15.7109375" hidden="1" customWidth="1"/>
    <col min="52" max="56" width="15.7109375" customWidth="1"/>
    <col min="57" max="72" width="15.7109375" hidden="1" customWidth="1"/>
    <col min="73" max="77" width="15.7109375" customWidth="1"/>
    <col min="78" max="86" width="15.7109375" hidden="1" customWidth="1"/>
    <col min="87" max="91" width="15.7109375" customWidth="1"/>
    <col min="92" max="100" width="15.7109375" hidden="1" customWidth="1"/>
    <col min="101" max="105" width="15.7109375" customWidth="1"/>
    <col min="106" max="121" width="15.7109375" hidden="1" customWidth="1"/>
    <col min="122" max="126" width="15.7109375" customWidth="1"/>
    <col min="127" max="128" width="15.7109375" hidden="1" customWidth="1"/>
    <col min="129" max="133" width="15.7109375" customWidth="1"/>
    <col min="134" max="170" width="15.7109375" hidden="1" customWidth="1"/>
    <col min="171" max="175" width="15.7109375" customWidth="1"/>
    <col min="176" max="177" width="15.7109375" hidden="1" customWidth="1"/>
    <col min="178" max="182" width="15.7109375" customWidth="1"/>
    <col min="183" max="184" width="15.7109375" hidden="1" customWidth="1"/>
    <col min="185" max="189" width="15.7109375" customWidth="1"/>
    <col min="190" max="191" width="15.7109375" hidden="1" customWidth="1"/>
    <col min="192" max="196" width="15.7109375" customWidth="1"/>
    <col min="197" max="205" width="15.7109375" hidden="1" customWidth="1"/>
    <col min="206" max="210" width="15.7109375" customWidth="1"/>
    <col min="211" max="219" width="15.7109375" hidden="1" customWidth="1"/>
    <col min="220" max="224" width="15.7109375" customWidth="1"/>
    <col min="225" max="226" width="15.7109375" hidden="1" customWidth="1"/>
    <col min="227" max="231" width="15.7109375" customWidth="1"/>
    <col min="232" max="268" width="15.7109375" hidden="1" customWidth="1"/>
    <col min="269" max="273" width="15.7109375" customWidth="1"/>
    <col min="274" max="289" width="15.7109375" hidden="1" customWidth="1"/>
    <col min="290" max="294" width="15.7109375" customWidth="1"/>
    <col min="295" max="296" width="15.7109375" hidden="1" customWidth="1"/>
    <col min="297" max="301" width="15.7109375" customWidth="1"/>
    <col min="302" max="303" width="15.7109375" hidden="1" customWidth="1"/>
    <col min="304" max="308" width="15.7109375" customWidth="1"/>
    <col min="309" max="331" width="15.7109375" hidden="1" customWidth="1"/>
    <col min="332" max="336" width="15.7109375" customWidth="1"/>
    <col min="337" max="345" width="15.7109375" hidden="1" customWidth="1"/>
    <col min="346" max="350" width="15.7109375" customWidth="1"/>
    <col min="351" max="352" width="15.7109375" hidden="1" customWidth="1"/>
    <col min="353" max="357" width="15.7109375" customWidth="1"/>
    <col min="358" max="359" width="15.7109375" hidden="1" customWidth="1"/>
    <col min="360" max="364" width="15.7109375" customWidth="1"/>
    <col min="365" max="366" width="15.7109375" hidden="1" customWidth="1"/>
    <col min="367" max="371" width="15.7109375" customWidth="1"/>
    <col min="372" max="380" width="15.7109375" hidden="1" customWidth="1"/>
    <col min="381" max="385" width="15.7109375" customWidth="1"/>
    <col min="386" max="387" width="15.7109375" hidden="1" customWidth="1"/>
    <col min="388" max="392" width="15.7109375" customWidth="1"/>
    <col min="393" max="394" width="15.7109375" hidden="1" customWidth="1"/>
    <col min="395" max="399" width="15.7109375" customWidth="1"/>
    <col min="400" max="401" width="15.7109375" hidden="1" customWidth="1"/>
    <col min="402" max="406" width="15.7109375" customWidth="1"/>
    <col min="407" max="415" width="15.7109375" hidden="1" customWidth="1"/>
    <col min="416" max="420" width="15.7109375" customWidth="1"/>
    <col min="421" max="422" width="15.7109375" hidden="1" customWidth="1"/>
    <col min="423" max="427" width="15.7109375" customWidth="1"/>
    <col min="428" max="429" width="15.7109375" hidden="1" customWidth="1"/>
    <col min="430" max="434" width="15.7109375" customWidth="1"/>
    <col min="435" max="436" width="15.7109375" hidden="1" customWidth="1"/>
    <col min="437" max="441" width="15.7109375" customWidth="1"/>
    <col min="442" max="443" width="15.7109375" hidden="1" customWidth="1"/>
    <col min="444" max="448" width="15.7109375" customWidth="1"/>
    <col min="449" max="450" width="15.7109375" hidden="1" customWidth="1"/>
    <col min="451" max="455" width="15.7109375" customWidth="1"/>
    <col min="456" max="457" width="15.7109375" hidden="1" customWidth="1"/>
    <col min="458" max="462" width="15.7109375" customWidth="1"/>
    <col min="463" max="471" width="15.7109375" hidden="1" customWidth="1"/>
    <col min="472" max="476" width="15.7109375" customWidth="1"/>
    <col min="477" max="478" width="15.7109375" hidden="1" customWidth="1"/>
    <col min="479" max="483" width="15.7109375" customWidth="1"/>
    <col min="484" max="499" width="15.7109375" hidden="1" customWidth="1"/>
    <col min="500" max="504" width="15.7109375" customWidth="1"/>
    <col min="505" max="506" width="15.7109375" hidden="1" customWidth="1"/>
    <col min="507" max="511" width="15.7109375" customWidth="1"/>
    <col min="512" max="534" width="15.7109375" hidden="1" customWidth="1"/>
    <col min="535" max="539" width="15.7109375" customWidth="1"/>
    <col min="540" max="541" width="15.7109375" hidden="1" customWidth="1"/>
    <col min="542" max="546" width="15.7109375" customWidth="1"/>
    <col min="547" max="548" width="15.7109375" hidden="1" customWidth="1"/>
    <col min="549" max="553" width="15.7109375" customWidth="1"/>
    <col min="554" max="555" width="15.7109375" hidden="1" customWidth="1"/>
    <col min="556" max="560" width="15.7109375" customWidth="1"/>
    <col min="561" max="562" width="15.7109375" hidden="1" customWidth="1"/>
    <col min="563" max="567" width="15.7109375" customWidth="1"/>
    <col min="568" max="569" width="15.7109375" hidden="1" customWidth="1"/>
    <col min="570" max="574" width="15.7109375" customWidth="1"/>
    <col min="575" max="576" width="15.7109375" hidden="1" customWidth="1"/>
    <col min="577" max="581" width="15.7109375" customWidth="1"/>
    <col min="582" max="597" width="15.7109375" hidden="1" customWidth="1"/>
    <col min="598" max="602" width="15.7109375" customWidth="1"/>
    <col min="603" max="625" width="15.7109375" hidden="1" customWidth="1"/>
    <col min="626" max="630" width="15.7109375" customWidth="1"/>
    <col min="631" max="639" width="15.7109375" hidden="1" customWidth="1"/>
    <col min="640" max="644" width="15.7109375" customWidth="1"/>
    <col min="645" max="660" width="15.7109375" hidden="1" customWidth="1"/>
    <col min="661" max="665" width="15.7109375" customWidth="1"/>
    <col min="666" max="666" width="6" hidden="1" customWidth="1"/>
    <col min="667" max="667" width="31.85546875" hidden="1" customWidth="1"/>
    <col min="668" max="668" width="20.42578125" hidden="1" customWidth="1"/>
    <col min="669" max="669" width="10.42578125" hidden="1" customWidth="1"/>
    <col min="670" max="670" width="10.140625" hidden="1" customWidth="1"/>
    <col min="671" max="671" width="29.140625" hidden="1" customWidth="1"/>
    <col min="672" max="672" width="0" hidden="1" customWidth="1"/>
  </cols>
  <sheetData>
    <row r="1" spans="1:672" ht="16.5" customHeight="1">
      <c r="A1" s="316" t="s">
        <v>1678</v>
      </c>
      <c r="B1" s="317"/>
      <c r="C1" s="317"/>
      <c r="D1" s="317"/>
      <c r="E1" s="317"/>
      <c r="F1" s="317"/>
      <c r="G1" s="318"/>
      <c r="H1" s="282" t="s">
        <v>73</v>
      </c>
      <c r="I1" s="282"/>
      <c r="J1" s="282"/>
      <c r="K1" s="282"/>
      <c r="L1" s="282"/>
      <c r="M1" s="282"/>
      <c r="N1" s="282"/>
      <c r="O1" s="282" t="s">
        <v>73</v>
      </c>
      <c r="P1" s="282"/>
      <c r="Q1" s="282"/>
      <c r="R1" s="282"/>
      <c r="S1" s="282"/>
      <c r="T1" s="282"/>
      <c r="U1" s="282"/>
      <c r="V1" s="282" t="s">
        <v>73</v>
      </c>
      <c r="W1" s="282"/>
      <c r="X1" s="282"/>
      <c r="Y1" s="282"/>
      <c r="Z1" s="282"/>
      <c r="AA1" s="282"/>
      <c r="AB1" s="282"/>
      <c r="AC1" s="282" t="s">
        <v>73</v>
      </c>
      <c r="AD1" s="282"/>
      <c r="AE1" s="282"/>
      <c r="AF1" s="282"/>
      <c r="AG1" s="282"/>
      <c r="AH1" s="282"/>
      <c r="AI1" s="282"/>
      <c r="AJ1" s="282" t="s">
        <v>73</v>
      </c>
      <c r="AK1" s="282"/>
      <c r="AL1" s="282"/>
      <c r="AM1" s="282"/>
      <c r="AN1" s="282"/>
      <c r="AO1" s="282"/>
      <c r="AP1" s="282"/>
      <c r="AQ1" s="282" t="s">
        <v>73</v>
      </c>
      <c r="AR1" s="282"/>
      <c r="AS1" s="282"/>
      <c r="AT1" s="282"/>
      <c r="AU1" s="282"/>
      <c r="AV1" s="282"/>
      <c r="AW1" s="282"/>
      <c r="AX1" s="282" t="s">
        <v>73</v>
      </c>
      <c r="AY1" s="282"/>
      <c r="AZ1" s="282"/>
      <c r="BA1" s="282"/>
      <c r="BB1" s="282"/>
      <c r="BC1" s="282"/>
      <c r="BD1" s="282"/>
      <c r="BE1" s="282" t="s">
        <v>73</v>
      </c>
      <c r="BF1" s="282"/>
      <c r="BG1" s="282"/>
      <c r="BH1" s="282"/>
      <c r="BI1" s="282"/>
      <c r="BJ1" s="282"/>
      <c r="BK1" s="282"/>
      <c r="BL1" s="282" t="s">
        <v>73</v>
      </c>
      <c r="BM1" s="282"/>
      <c r="BN1" s="282"/>
      <c r="BO1" s="282"/>
      <c r="BP1" s="282"/>
      <c r="BQ1" s="282"/>
      <c r="BR1" s="282"/>
      <c r="BS1" s="282" t="s">
        <v>73</v>
      </c>
      <c r="BT1" s="282"/>
      <c r="BU1" s="282"/>
      <c r="BV1" s="282"/>
      <c r="BW1" s="282"/>
      <c r="BX1" s="282"/>
      <c r="BY1" s="282"/>
      <c r="BZ1" s="282" t="s">
        <v>73</v>
      </c>
      <c r="CA1" s="282"/>
      <c r="CB1" s="282"/>
      <c r="CC1" s="282"/>
      <c r="CD1" s="282"/>
      <c r="CE1" s="282"/>
      <c r="CF1" s="282"/>
      <c r="CG1" s="282" t="s">
        <v>73</v>
      </c>
      <c r="CH1" s="282"/>
      <c r="CI1" s="282"/>
      <c r="CJ1" s="282"/>
      <c r="CK1" s="282"/>
      <c r="CL1" s="282"/>
      <c r="CM1" s="282"/>
      <c r="CN1" s="282" t="s">
        <v>73</v>
      </c>
      <c r="CO1" s="282"/>
      <c r="CP1" s="282"/>
      <c r="CQ1" s="282"/>
      <c r="CR1" s="282"/>
      <c r="CS1" s="282"/>
      <c r="CT1" s="282"/>
      <c r="CU1" s="282" t="s">
        <v>73</v>
      </c>
      <c r="CV1" s="282"/>
      <c r="CW1" s="282"/>
      <c r="CX1" s="282"/>
      <c r="CY1" s="282"/>
      <c r="CZ1" s="282"/>
      <c r="DA1" s="282"/>
      <c r="DB1" s="282" t="s">
        <v>73</v>
      </c>
      <c r="DC1" s="282"/>
      <c r="DD1" s="282"/>
      <c r="DE1" s="282"/>
      <c r="DF1" s="282"/>
      <c r="DG1" s="282"/>
      <c r="DH1" s="282"/>
      <c r="DI1" s="282" t="s">
        <v>73</v>
      </c>
      <c r="DJ1" s="282"/>
      <c r="DK1" s="282"/>
      <c r="DL1" s="282"/>
      <c r="DM1" s="282"/>
      <c r="DN1" s="282"/>
      <c r="DO1" s="282"/>
      <c r="DP1" s="335" t="s">
        <v>73</v>
      </c>
      <c r="DQ1" s="336"/>
      <c r="DR1" s="336"/>
      <c r="DS1" s="336"/>
      <c r="DT1" s="336"/>
      <c r="DU1" s="336"/>
      <c r="DV1" s="337"/>
      <c r="DW1" s="282" t="s">
        <v>73</v>
      </c>
      <c r="DX1" s="282"/>
      <c r="DY1" s="282"/>
      <c r="DZ1" s="282"/>
      <c r="EA1" s="282"/>
      <c r="EB1" s="282"/>
      <c r="EC1" s="282"/>
      <c r="ED1" s="282" t="s">
        <v>73</v>
      </c>
      <c r="EE1" s="282"/>
      <c r="EF1" s="282"/>
      <c r="EG1" s="282"/>
      <c r="EH1" s="282"/>
      <c r="EI1" s="282"/>
      <c r="EJ1" s="282"/>
      <c r="EK1" s="282" t="s">
        <v>73</v>
      </c>
      <c r="EL1" s="282"/>
      <c r="EM1" s="282"/>
      <c r="EN1" s="282"/>
      <c r="EO1" s="282"/>
      <c r="EP1" s="282"/>
      <c r="EQ1" s="282"/>
      <c r="ER1" s="282" t="s">
        <v>73</v>
      </c>
      <c r="ES1" s="282"/>
      <c r="ET1" s="282"/>
      <c r="EU1" s="282"/>
      <c r="EV1" s="282"/>
      <c r="EW1" s="282"/>
      <c r="EX1" s="282"/>
      <c r="EY1" s="282" t="s">
        <v>73</v>
      </c>
      <c r="EZ1" s="282"/>
      <c r="FA1" s="282"/>
      <c r="FB1" s="282"/>
      <c r="FC1" s="282"/>
      <c r="FD1" s="282"/>
      <c r="FE1" s="282"/>
      <c r="FF1" s="282" t="s">
        <v>73</v>
      </c>
      <c r="FG1" s="282"/>
      <c r="FH1" s="282"/>
      <c r="FI1" s="282"/>
      <c r="FJ1" s="282"/>
      <c r="FK1" s="282"/>
      <c r="FL1" s="282"/>
      <c r="FM1" s="282" t="s">
        <v>73</v>
      </c>
      <c r="FN1" s="282"/>
      <c r="FO1" s="282"/>
      <c r="FP1" s="282"/>
      <c r="FQ1" s="282"/>
      <c r="FR1" s="282"/>
      <c r="FS1" s="282"/>
      <c r="FT1" s="282" t="s">
        <v>73</v>
      </c>
      <c r="FU1" s="282"/>
      <c r="FV1" s="282"/>
      <c r="FW1" s="282"/>
      <c r="FX1" s="282"/>
      <c r="FY1" s="282"/>
      <c r="FZ1" s="282"/>
      <c r="GA1" s="282" t="s">
        <v>73</v>
      </c>
      <c r="GB1" s="282"/>
      <c r="GC1" s="282"/>
      <c r="GD1" s="282"/>
      <c r="GE1" s="282"/>
      <c r="GF1" s="282"/>
      <c r="GG1" s="282"/>
      <c r="GH1" s="282" t="s">
        <v>73</v>
      </c>
      <c r="GI1" s="282"/>
      <c r="GJ1" s="282"/>
      <c r="GK1" s="282"/>
      <c r="GL1" s="282"/>
      <c r="GM1" s="282"/>
      <c r="GN1" s="282"/>
      <c r="GO1" s="282" t="s">
        <v>73</v>
      </c>
      <c r="GP1" s="282"/>
      <c r="GQ1" s="282"/>
      <c r="GR1" s="282"/>
      <c r="GS1" s="282"/>
      <c r="GT1" s="282"/>
      <c r="GU1" s="282"/>
      <c r="GV1" s="282" t="s">
        <v>73</v>
      </c>
      <c r="GW1" s="282"/>
      <c r="GX1" s="282"/>
      <c r="GY1" s="282"/>
      <c r="GZ1" s="282"/>
      <c r="HA1" s="282"/>
      <c r="HB1" s="282"/>
      <c r="HC1" s="282" t="s">
        <v>73</v>
      </c>
      <c r="HD1" s="282"/>
      <c r="HE1" s="282"/>
      <c r="HF1" s="282"/>
      <c r="HG1" s="282"/>
      <c r="HH1" s="282"/>
      <c r="HI1" s="282"/>
      <c r="HJ1" s="282" t="s">
        <v>73</v>
      </c>
      <c r="HK1" s="282"/>
      <c r="HL1" s="282"/>
      <c r="HM1" s="282"/>
      <c r="HN1" s="282"/>
      <c r="HO1" s="282"/>
      <c r="HP1" s="282"/>
      <c r="HQ1" s="282" t="s">
        <v>73</v>
      </c>
      <c r="HR1" s="282"/>
      <c r="HS1" s="282"/>
      <c r="HT1" s="282"/>
      <c r="HU1" s="282"/>
      <c r="HV1" s="282"/>
      <c r="HW1" s="282"/>
      <c r="HX1" s="282" t="s">
        <v>73</v>
      </c>
      <c r="HY1" s="282"/>
      <c r="HZ1" s="282"/>
      <c r="IA1" s="282"/>
      <c r="IB1" s="282"/>
      <c r="IC1" s="282"/>
      <c r="ID1" s="282"/>
      <c r="IE1" s="282" t="s">
        <v>73</v>
      </c>
      <c r="IF1" s="282"/>
      <c r="IG1" s="282"/>
      <c r="IH1" s="282"/>
      <c r="II1" s="282"/>
      <c r="IJ1" s="282"/>
      <c r="IK1" s="282"/>
      <c r="IL1" s="282" t="s">
        <v>73</v>
      </c>
      <c r="IM1" s="282"/>
      <c r="IN1" s="282"/>
      <c r="IO1" s="282"/>
      <c r="IP1" s="282"/>
      <c r="IQ1" s="282"/>
      <c r="IR1" s="282"/>
      <c r="IS1" s="282" t="s">
        <v>73</v>
      </c>
      <c r="IT1" s="282"/>
      <c r="IU1" s="282"/>
      <c r="IV1" s="282"/>
      <c r="IW1" s="282"/>
      <c r="IX1" s="282"/>
      <c r="IY1" s="282"/>
      <c r="IZ1" s="282" t="s">
        <v>73</v>
      </c>
      <c r="JA1" s="282"/>
      <c r="JB1" s="282"/>
      <c r="JC1" s="282"/>
      <c r="JD1" s="282"/>
      <c r="JE1" s="282"/>
      <c r="JF1" s="282"/>
      <c r="JG1" s="282" t="s">
        <v>73</v>
      </c>
      <c r="JH1" s="282"/>
      <c r="JI1" s="282"/>
      <c r="JJ1" s="282"/>
      <c r="JK1" s="282"/>
      <c r="JL1" s="282"/>
      <c r="JM1" s="282"/>
      <c r="JN1" s="282" t="s">
        <v>73</v>
      </c>
      <c r="JO1" s="282"/>
      <c r="JP1" s="282"/>
      <c r="JQ1" s="282"/>
      <c r="JR1" s="282"/>
      <c r="JS1" s="282"/>
      <c r="JT1" s="282"/>
      <c r="JU1" s="282" t="s">
        <v>73</v>
      </c>
      <c r="JV1" s="282"/>
      <c r="JW1" s="282"/>
      <c r="JX1" s="282"/>
      <c r="JY1" s="282"/>
      <c r="JZ1" s="282"/>
      <c r="KA1" s="282"/>
      <c r="KB1" s="282" t="s">
        <v>73</v>
      </c>
      <c r="KC1" s="282"/>
      <c r="KD1" s="282"/>
      <c r="KE1" s="282"/>
      <c r="KF1" s="282"/>
      <c r="KG1" s="282"/>
      <c r="KH1" s="282"/>
      <c r="KI1" s="282" t="s">
        <v>73</v>
      </c>
      <c r="KJ1" s="282"/>
      <c r="KK1" s="282"/>
      <c r="KL1" s="282"/>
      <c r="KM1" s="282"/>
      <c r="KN1" s="282"/>
      <c r="KO1" s="282"/>
      <c r="KP1" s="282" t="s">
        <v>73</v>
      </c>
      <c r="KQ1" s="282"/>
      <c r="KR1" s="282"/>
      <c r="KS1" s="282"/>
      <c r="KT1" s="282"/>
      <c r="KU1" s="282"/>
      <c r="KV1" s="282"/>
      <c r="KW1" s="282" t="s">
        <v>73</v>
      </c>
      <c r="KX1" s="282"/>
      <c r="KY1" s="282"/>
      <c r="KZ1" s="282"/>
      <c r="LA1" s="282"/>
      <c r="LB1" s="282"/>
      <c r="LC1" s="282"/>
      <c r="LD1" s="282" t="s">
        <v>73</v>
      </c>
      <c r="LE1" s="282"/>
      <c r="LF1" s="282"/>
      <c r="LG1" s="282"/>
      <c r="LH1" s="282"/>
      <c r="LI1" s="282"/>
      <c r="LJ1" s="282"/>
      <c r="LK1" s="282" t="s">
        <v>73</v>
      </c>
      <c r="LL1" s="282"/>
      <c r="LM1" s="282"/>
      <c r="LN1" s="282"/>
      <c r="LO1" s="282"/>
      <c r="LP1" s="282"/>
      <c r="LQ1" s="282"/>
      <c r="LR1" s="282" t="s">
        <v>73</v>
      </c>
      <c r="LS1" s="282"/>
      <c r="LT1" s="282"/>
      <c r="LU1" s="282"/>
      <c r="LV1" s="282"/>
      <c r="LW1" s="282"/>
      <c r="LX1" s="282"/>
      <c r="LY1" s="282" t="s">
        <v>73</v>
      </c>
      <c r="LZ1" s="282"/>
      <c r="MA1" s="282"/>
      <c r="MB1" s="282"/>
      <c r="MC1" s="282"/>
      <c r="MD1" s="282"/>
      <c r="ME1" s="282"/>
      <c r="MF1" s="282" t="s">
        <v>73</v>
      </c>
      <c r="MG1" s="282"/>
      <c r="MH1" s="282"/>
      <c r="MI1" s="282"/>
      <c r="MJ1" s="282"/>
      <c r="MK1" s="282"/>
      <c r="ML1" s="282"/>
      <c r="MM1" s="282" t="s">
        <v>73</v>
      </c>
      <c r="MN1" s="282"/>
      <c r="MO1" s="282"/>
      <c r="MP1" s="282"/>
      <c r="MQ1" s="282"/>
      <c r="MR1" s="282"/>
      <c r="MS1" s="282"/>
      <c r="MT1" s="282" t="s">
        <v>73</v>
      </c>
      <c r="MU1" s="282"/>
      <c r="MV1" s="282"/>
      <c r="MW1" s="282"/>
      <c r="MX1" s="282"/>
      <c r="MY1" s="282"/>
      <c r="MZ1" s="282"/>
      <c r="NA1" s="282" t="s">
        <v>73</v>
      </c>
      <c r="NB1" s="282"/>
      <c r="NC1" s="282"/>
      <c r="ND1" s="282"/>
      <c r="NE1" s="282"/>
      <c r="NF1" s="282"/>
      <c r="NG1" s="282"/>
      <c r="NH1" s="282" t="s">
        <v>73</v>
      </c>
      <c r="NI1" s="282"/>
      <c r="NJ1" s="282"/>
      <c r="NK1" s="282"/>
      <c r="NL1" s="282"/>
      <c r="NM1" s="282"/>
      <c r="NN1" s="282"/>
      <c r="NO1" s="282" t="s">
        <v>73</v>
      </c>
      <c r="NP1" s="282"/>
      <c r="NQ1" s="282"/>
      <c r="NR1" s="282"/>
      <c r="NS1" s="282"/>
      <c r="NT1" s="282"/>
      <c r="NU1" s="282"/>
      <c r="NV1" s="282" t="s">
        <v>73</v>
      </c>
      <c r="NW1" s="282"/>
      <c r="NX1" s="282"/>
      <c r="NY1" s="282"/>
      <c r="NZ1" s="282"/>
      <c r="OA1" s="282"/>
      <c r="OB1" s="282"/>
      <c r="OC1" s="282" t="s">
        <v>73</v>
      </c>
      <c r="OD1" s="282"/>
      <c r="OE1" s="282"/>
      <c r="OF1" s="282"/>
      <c r="OG1" s="282"/>
      <c r="OH1" s="282"/>
      <c r="OI1" s="282"/>
      <c r="OJ1" s="282" t="s">
        <v>73</v>
      </c>
      <c r="OK1" s="282"/>
      <c r="OL1" s="282"/>
      <c r="OM1" s="282"/>
      <c r="ON1" s="282"/>
      <c r="OO1" s="282"/>
      <c r="OP1" s="282"/>
      <c r="OQ1" s="282" t="s">
        <v>73</v>
      </c>
      <c r="OR1" s="282"/>
      <c r="OS1" s="282"/>
      <c r="OT1" s="282"/>
      <c r="OU1" s="282"/>
      <c r="OV1" s="282"/>
      <c r="OW1" s="282"/>
      <c r="OX1" s="282" t="s">
        <v>73</v>
      </c>
      <c r="OY1" s="282"/>
      <c r="OZ1" s="282"/>
      <c r="PA1" s="282"/>
      <c r="PB1" s="282"/>
      <c r="PC1" s="282"/>
      <c r="PD1" s="282"/>
      <c r="PE1" s="282" t="s">
        <v>73</v>
      </c>
      <c r="PF1" s="282"/>
      <c r="PG1" s="282"/>
      <c r="PH1" s="282"/>
      <c r="PI1" s="282"/>
      <c r="PJ1" s="282"/>
      <c r="PK1" s="282"/>
      <c r="PL1" s="282" t="s">
        <v>73</v>
      </c>
      <c r="PM1" s="282"/>
      <c r="PN1" s="282"/>
      <c r="PO1" s="282"/>
      <c r="PP1" s="282"/>
      <c r="PQ1" s="282"/>
      <c r="PR1" s="282"/>
      <c r="PS1" s="282" t="s">
        <v>73</v>
      </c>
      <c r="PT1" s="282"/>
      <c r="PU1" s="282"/>
      <c r="PV1" s="282"/>
      <c r="PW1" s="282"/>
      <c r="PX1" s="282"/>
      <c r="PY1" s="282"/>
      <c r="PZ1" s="282" t="s">
        <v>73</v>
      </c>
      <c r="QA1" s="282"/>
      <c r="QB1" s="282"/>
      <c r="QC1" s="282"/>
      <c r="QD1" s="282"/>
      <c r="QE1" s="282"/>
      <c r="QF1" s="282"/>
      <c r="QG1" s="282" t="s">
        <v>73</v>
      </c>
      <c r="QH1" s="282"/>
      <c r="QI1" s="282"/>
      <c r="QJ1" s="282"/>
      <c r="QK1" s="282"/>
      <c r="QL1" s="282"/>
      <c r="QM1" s="282"/>
      <c r="QN1" s="282" t="s">
        <v>73</v>
      </c>
      <c r="QO1" s="282"/>
      <c r="QP1" s="282"/>
      <c r="QQ1" s="282"/>
      <c r="QR1" s="282"/>
      <c r="QS1" s="282"/>
      <c r="QT1" s="282"/>
      <c r="QU1" s="282" t="s">
        <v>73</v>
      </c>
      <c r="QV1" s="282"/>
      <c r="QW1" s="282"/>
      <c r="QX1" s="282"/>
      <c r="QY1" s="282"/>
      <c r="QZ1" s="282"/>
      <c r="RA1" s="282"/>
      <c r="RB1" s="282" t="s">
        <v>73</v>
      </c>
      <c r="RC1" s="282"/>
      <c r="RD1" s="282"/>
      <c r="RE1" s="282"/>
      <c r="RF1" s="282"/>
      <c r="RG1" s="282"/>
      <c r="RH1" s="282"/>
      <c r="RI1" s="282" t="s">
        <v>73</v>
      </c>
      <c r="RJ1" s="282"/>
      <c r="RK1" s="282"/>
      <c r="RL1" s="282"/>
      <c r="RM1" s="282"/>
      <c r="RN1" s="282"/>
      <c r="RO1" s="282"/>
      <c r="RP1" s="282" t="s">
        <v>73</v>
      </c>
      <c r="RQ1" s="282"/>
      <c r="RR1" s="282"/>
      <c r="RS1" s="282"/>
      <c r="RT1" s="282"/>
      <c r="RU1" s="282"/>
      <c r="RV1" s="282"/>
      <c r="RW1" s="282" t="s">
        <v>73</v>
      </c>
      <c r="RX1" s="282"/>
      <c r="RY1" s="282"/>
      <c r="RZ1" s="282"/>
      <c r="SA1" s="282"/>
      <c r="SB1" s="282"/>
      <c r="SC1" s="282"/>
      <c r="SD1" s="282" t="s">
        <v>73</v>
      </c>
      <c r="SE1" s="282"/>
      <c r="SF1" s="282"/>
      <c r="SG1" s="282"/>
      <c r="SH1" s="282"/>
      <c r="SI1" s="282"/>
      <c r="SJ1" s="282"/>
      <c r="SK1" s="282" t="s">
        <v>73</v>
      </c>
      <c r="SL1" s="282"/>
      <c r="SM1" s="282"/>
      <c r="SN1" s="282"/>
      <c r="SO1" s="282"/>
      <c r="SP1" s="282"/>
      <c r="SQ1" s="282"/>
      <c r="SR1" s="282" t="s">
        <v>73</v>
      </c>
      <c r="SS1" s="282"/>
      <c r="ST1" s="282"/>
      <c r="SU1" s="282"/>
      <c r="SV1" s="282"/>
      <c r="SW1" s="282"/>
      <c r="SX1" s="282"/>
      <c r="SY1" s="282" t="s">
        <v>73</v>
      </c>
      <c r="SZ1" s="282"/>
      <c r="TA1" s="282"/>
      <c r="TB1" s="282"/>
      <c r="TC1" s="282"/>
      <c r="TD1" s="282"/>
      <c r="TE1" s="282"/>
      <c r="TF1" s="282" t="s">
        <v>73</v>
      </c>
      <c r="TG1" s="282"/>
      <c r="TH1" s="282"/>
      <c r="TI1" s="282"/>
      <c r="TJ1" s="282"/>
      <c r="TK1" s="282"/>
      <c r="TL1" s="282"/>
      <c r="TM1" s="282" t="s">
        <v>73</v>
      </c>
      <c r="TN1" s="282"/>
      <c r="TO1" s="282"/>
      <c r="TP1" s="282"/>
      <c r="TQ1" s="282"/>
      <c r="TR1" s="282"/>
      <c r="TS1" s="282"/>
      <c r="TT1" s="282" t="s">
        <v>73</v>
      </c>
      <c r="TU1" s="282"/>
      <c r="TV1" s="282"/>
      <c r="TW1" s="282"/>
      <c r="TX1" s="282"/>
      <c r="TY1" s="282"/>
      <c r="TZ1" s="282"/>
      <c r="UA1" s="282" t="s">
        <v>73</v>
      </c>
      <c r="UB1" s="282"/>
      <c r="UC1" s="282"/>
      <c r="UD1" s="282"/>
      <c r="UE1" s="282"/>
      <c r="UF1" s="282"/>
      <c r="UG1" s="282"/>
      <c r="UH1" s="282" t="s">
        <v>73</v>
      </c>
      <c r="UI1" s="282"/>
      <c r="UJ1" s="282"/>
      <c r="UK1" s="282"/>
      <c r="UL1" s="282"/>
      <c r="UM1" s="282"/>
      <c r="UN1" s="282"/>
      <c r="UO1" s="282" t="s">
        <v>73</v>
      </c>
      <c r="UP1" s="282"/>
      <c r="UQ1" s="282"/>
      <c r="UR1" s="282"/>
      <c r="US1" s="282"/>
      <c r="UT1" s="282"/>
      <c r="UU1" s="282"/>
      <c r="UV1" s="282" t="s">
        <v>73</v>
      </c>
      <c r="UW1" s="282"/>
      <c r="UX1" s="282"/>
      <c r="UY1" s="282"/>
      <c r="UZ1" s="282"/>
      <c r="VA1" s="282"/>
      <c r="VB1" s="282"/>
      <c r="VC1" s="282" t="s">
        <v>73</v>
      </c>
      <c r="VD1" s="282"/>
      <c r="VE1" s="282"/>
      <c r="VF1" s="282"/>
      <c r="VG1" s="282"/>
      <c r="VH1" s="282"/>
      <c r="VI1" s="282"/>
      <c r="VJ1" s="282" t="s">
        <v>73</v>
      </c>
      <c r="VK1" s="282"/>
      <c r="VL1" s="282"/>
      <c r="VM1" s="282"/>
      <c r="VN1" s="282"/>
      <c r="VO1" s="282"/>
      <c r="VP1" s="282"/>
      <c r="VQ1" s="282" t="s">
        <v>73</v>
      </c>
      <c r="VR1" s="282"/>
      <c r="VS1" s="282"/>
      <c r="VT1" s="282"/>
      <c r="VU1" s="282"/>
      <c r="VV1" s="282"/>
      <c r="VW1" s="282"/>
      <c r="VX1" s="282" t="s">
        <v>73</v>
      </c>
      <c r="VY1" s="282"/>
      <c r="VZ1" s="282"/>
      <c r="WA1" s="282"/>
      <c r="WB1" s="282"/>
      <c r="WC1" s="282"/>
      <c r="WD1" s="282"/>
      <c r="WE1" s="282" t="s">
        <v>73</v>
      </c>
      <c r="WF1" s="282"/>
      <c r="WG1" s="282"/>
      <c r="WH1" s="282"/>
      <c r="WI1" s="282"/>
      <c r="WJ1" s="282"/>
      <c r="WK1" s="282"/>
      <c r="WL1" s="282" t="s">
        <v>73</v>
      </c>
      <c r="WM1" s="282"/>
      <c r="WN1" s="282"/>
      <c r="WO1" s="282"/>
      <c r="WP1" s="282"/>
      <c r="WQ1" s="282"/>
      <c r="WR1" s="282"/>
      <c r="WS1" s="282" t="s">
        <v>73</v>
      </c>
      <c r="WT1" s="282"/>
      <c r="WU1" s="282"/>
      <c r="WV1" s="282"/>
      <c r="WW1" s="282"/>
      <c r="WX1" s="282"/>
      <c r="WY1" s="282"/>
      <c r="WZ1" s="282" t="s">
        <v>73</v>
      </c>
      <c r="XA1" s="282"/>
      <c r="XB1" s="282"/>
      <c r="XC1" s="282"/>
      <c r="XD1" s="282"/>
      <c r="XE1" s="282"/>
      <c r="XF1" s="282"/>
      <c r="XG1" s="282" t="s">
        <v>73</v>
      </c>
      <c r="XH1" s="282"/>
      <c r="XI1" s="282"/>
      <c r="XJ1" s="282"/>
      <c r="XK1" s="282"/>
      <c r="XL1" s="282"/>
      <c r="XM1" s="282"/>
      <c r="XN1" s="282" t="s">
        <v>73</v>
      </c>
      <c r="XO1" s="282"/>
      <c r="XP1" s="282"/>
      <c r="XQ1" s="282"/>
      <c r="XR1" s="282"/>
      <c r="XS1" s="282"/>
      <c r="XT1" s="282"/>
      <c r="XU1" s="282" t="s">
        <v>73</v>
      </c>
      <c r="XV1" s="282"/>
      <c r="XW1" s="282"/>
      <c r="XX1" s="282"/>
      <c r="XY1" s="282"/>
      <c r="XZ1" s="282"/>
      <c r="YA1" s="282"/>
      <c r="YB1" s="282" t="s">
        <v>73</v>
      </c>
      <c r="YC1" s="282"/>
      <c r="YD1" s="282"/>
      <c r="YE1" s="282"/>
      <c r="YF1" s="282"/>
      <c r="YG1" s="282"/>
      <c r="YH1" s="282"/>
      <c r="YI1" s="316" t="s">
        <v>1677</v>
      </c>
      <c r="YJ1" s="317"/>
      <c r="YK1" s="317"/>
      <c r="YL1" s="317"/>
      <c r="YM1" s="317"/>
      <c r="YN1" s="317"/>
      <c r="YO1" s="318"/>
      <c r="YP1" s="316" t="s">
        <v>1897</v>
      </c>
      <c r="YQ1" s="317"/>
      <c r="YR1" s="317"/>
      <c r="YS1" s="317"/>
      <c r="YT1" s="317"/>
      <c r="YU1" s="317"/>
      <c r="YV1" s="318"/>
    </row>
    <row r="2" spans="1:672">
      <c r="A2" s="319"/>
      <c r="B2" s="320"/>
      <c r="C2" s="320"/>
      <c r="D2" s="320"/>
      <c r="E2" s="320"/>
      <c r="F2" s="320"/>
      <c r="G2" s="321"/>
      <c r="H2" s="283" t="s">
        <v>1443</v>
      </c>
      <c r="I2" s="283"/>
      <c r="J2" s="283"/>
      <c r="K2" s="283"/>
      <c r="L2" s="283"/>
      <c r="M2" s="283"/>
      <c r="N2" s="283"/>
      <c r="O2" s="283" t="s">
        <v>1443</v>
      </c>
      <c r="P2" s="283"/>
      <c r="Q2" s="283"/>
      <c r="R2" s="283"/>
      <c r="S2" s="283"/>
      <c r="T2" s="283"/>
      <c r="U2" s="283"/>
      <c r="V2" s="283" t="s">
        <v>1443</v>
      </c>
      <c r="W2" s="283"/>
      <c r="X2" s="283"/>
      <c r="Y2" s="283"/>
      <c r="Z2" s="283"/>
      <c r="AA2" s="283"/>
      <c r="AB2" s="283"/>
      <c r="AC2" s="283" t="s">
        <v>1443</v>
      </c>
      <c r="AD2" s="283"/>
      <c r="AE2" s="283"/>
      <c r="AF2" s="283"/>
      <c r="AG2" s="283"/>
      <c r="AH2" s="283"/>
      <c r="AI2" s="283"/>
      <c r="AJ2" s="283" t="s">
        <v>1443</v>
      </c>
      <c r="AK2" s="283"/>
      <c r="AL2" s="283"/>
      <c r="AM2" s="283"/>
      <c r="AN2" s="283"/>
      <c r="AO2" s="283"/>
      <c r="AP2" s="283"/>
      <c r="AQ2" s="283" t="s">
        <v>1443</v>
      </c>
      <c r="AR2" s="283"/>
      <c r="AS2" s="283"/>
      <c r="AT2" s="283"/>
      <c r="AU2" s="283"/>
      <c r="AV2" s="283"/>
      <c r="AW2" s="283"/>
      <c r="AX2" s="283" t="s">
        <v>1443</v>
      </c>
      <c r="AY2" s="283"/>
      <c r="AZ2" s="283"/>
      <c r="BA2" s="283"/>
      <c r="BB2" s="283"/>
      <c r="BC2" s="283"/>
      <c r="BD2" s="283"/>
      <c r="BE2" s="283" t="s">
        <v>1443</v>
      </c>
      <c r="BF2" s="283"/>
      <c r="BG2" s="283"/>
      <c r="BH2" s="283"/>
      <c r="BI2" s="283"/>
      <c r="BJ2" s="283"/>
      <c r="BK2" s="283"/>
      <c r="BL2" s="283" t="s">
        <v>1443</v>
      </c>
      <c r="BM2" s="283"/>
      <c r="BN2" s="283"/>
      <c r="BO2" s="283"/>
      <c r="BP2" s="283"/>
      <c r="BQ2" s="283"/>
      <c r="BR2" s="283"/>
      <c r="BS2" s="283" t="s">
        <v>1443</v>
      </c>
      <c r="BT2" s="283"/>
      <c r="BU2" s="283"/>
      <c r="BV2" s="283"/>
      <c r="BW2" s="283"/>
      <c r="BX2" s="283"/>
      <c r="BY2" s="283"/>
      <c r="BZ2" s="283" t="s">
        <v>1443</v>
      </c>
      <c r="CA2" s="283"/>
      <c r="CB2" s="283"/>
      <c r="CC2" s="283"/>
      <c r="CD2" s="283"/>
      <c r="CE2" s="283"/>
      <c r="CF2" s="283"/>
      <c r="CG2" s="283" t="s">
        <v>1443</v>
      </c>
      <c r="CH2" s="283"/>
      <c r="CI2" s="283"/>
      <c r="CJ2" s="283"/>
      <c r="CK2" s="283"/>
      <c r="CL2" s="283"/>
      <c r="CM2" s="283"/>
      <c r="CN2" s="283" t="s">
        <v>1443</v>
      </c>
      <c r="CO2" s="283"/>
      <c r="CP2" s="283"/>
      <c r="CQ2" s="283"/>
      <c r="CR2" s="283"/>
      <c r="CS2" s="283"/>
      <c r="CT2" s="283"/>
      <c r="CU2" s="283" t="s">
        <v>1443</v>
      </c>
      <c r="CV2" s="283"/>
      <c r="CW2" s="283"/>
      <c r="CX2" s="283"/>
      <c r="CY2" s="283"/>
      <c r="CZ2" s="283"/>
      <c r="DA2" s="283"/>
      <c r="DB2" s="283" t="s">
        <v>1443</v>
      </c>
      <c r="DC2" s="283"/>
      <c r="DD2" s="283"/>
      <c r="DE2" s="283"/>
      <c r="DF2" s="283"/>
      <c r="DG2" s="283"/>
      <c r="DH2" s="283"/>
      <c r="DI2" s="283" t="s">
        <v>1443</v>
      </c>
      <c r="DJ2" s="283"/>
      <c r="DK2" s="283"/>
      <c r="DL2" s="283"/>
      <c r="DM2" s="283"/>
      <c r="DN2" s="283"/>
      <c r="DO2" s="283"/>
      <c r="DP2" s="291" t="s">
        <v>1443</v>
      </c>
      <c r="DQ2" s="292"/>
      <c r="DR2" s="292"/>
      <c r="DS2" s="292"/>
      <c r="DT2" s="292"/>
      <c r="DU2" s="292"/>
      <c r="DV2" s="293"/>
      <c r="DW2" s="283" t="s">
        <v>1443</v>
      </c>
      <c r="DX2" s="283"/>
      <c r="DY2" s="283"/>
      <c r="DZ2" s="283"/>
      <c r="EA2" s="283"/>
      <c r="EB2" s="283"/>
      <c r="EC2" s="283"/>
      <c r="ED2" s="283" t="s">
        <v>1443</v>
      </c>
      <c r="EE2" s="283"/>
      <c r="EF2" s="283"/>
      <c r="EG2" s="283"/>
      <c r="EH2" s="283"/>
      <c r="EI2" s="283"/>
      <c r="EJ2" s="283"/>
      <c r="EK2" s="283" t="s">
        <v>1443</v>
      </c>
      <c r="EL2" s="283"/>
      <c r="EM2" s="283"/>
      <c r="EN2" s="283"/>
      <c r="EO2" s="283"/>
      <c r="EP2" s="283"/>
      <c r="EQ2" s="283"/>
      <c r="ER2" s="283" t="s">
        <v>1443</v>
      </c>
      <c r="ES2" s="283"/>
      <c r="ET2" s="283"/>
      <c r="EU2" s="283"/>
      <c r="EV2" s="283"/>
      <c r="EW2" s="283"/>
      <c r="EX2" s="283"/>
      <c r="EY2" s="283" t="s">
        <v>1443</v>
      </c>
      <c r="EZ2" s="283"/>
      <c r="FA2" s="283"/>
      <c r="FB2" s="283"/>
      <c r="FC2" s="283"/>
      <c r="FD2" s="283"/>
      <c r="FE2" s="283"/>
      <c r="FF2" s="283" t="s">
        <v>1443</v>
      </c>
      <c r="FG2" s="283"/>
      <c r="FH2" s="283"/>
      <c r="FI2" s="283"/>
      <c r="FJ2" s="283"/>
      <c r="FK2" s="283"/>
      <c r="FL2" s="283"/>
      <c r="FM2" s="283" t="s">
        <v>1443</v>
      </c>
      <c r="FN2" s="283"/>
      <c r="FO2" s="283"/>
      <c r="FP2" s="283"/>
      <c r="FQ2" s="283"/>
      <c r="FR2" s="283"/>
      <c r="FS2" s="283"/>
      <c r="FT2" s="283" t="s">
        <v>1443</v>
      </c>
      <c r="FU2" s="283"/>
      <c r="FV2" s="283"/>
      <c r="FW2" s="283"/>
      <c r="FX2" s="283"/>
      <c r="FY2" s="283"/>
      <c r="FZ2" s="283"/>
      <c r="GA2" s="283" t="s">
        <v>1443</v>
      </c>
      <c r="GB2" s="283"/>
      <c r="GC2" s="283"/>
      <c r="GD2" s="283"/>
      <c r="GE2" s="283"/>
      <c r="GF2" s="283"/>
      <c r="GG2" s="283"/>
      <c r="GH2" s="283" t="s">
        <v>1443</v>
      </c>
      <c r="GI2" s="283"/>
      <c r="GJ2" s="283"/>
      <c r="GK2" s="283"/>
      <c r="GL2" s="283"/>
      <c r="GM2" s="283"/>
      <c r="GN2" s="283"/>
      <c r="GO2" s="283" t="s">
        <v>1443</v>
      </c>
      <c r="GP2" s="283"/>
      <c r="GQ2" s="283"/>
      <c r="GR2" s="283"/>
      <c r="GS2" s="283"/>
      <c r="GT2" s="283"/>
      <c r="GU2" s="283"/>
      <c r="GV2" s="283" t="s">
        <v>1443</v>
      </c>
      <c r="GW2" s="283"/>
      <c r="GX2" s="283"/>
      <c r="GY2" s="283"/>
      <c r="GZ2" s="283"/>
      <c r="HA2" s="283"/>
      <c r="HB2" s="283"/>
      <c r="HC2" s="283" t="s">
        <v>1443</v>
      </c>
      <c r="HD2" s="283"/>
      <c r="HE2" s="283"/>
      <c r="HF2" s="283"/>
      <c r="HG2" s="283"/>
      <c r="HH2" s="283"/>
      <c r="HI2" s="283"/>
      <c r="HJ2" s="283" t="s">
        <v>1443</v>
      </c>
      <c r="HK2" s="283"/>
      <c r="HL2" s="283"/>
      <c r="HM2" s="283"/>
      <c r="HN2" s="283"/>
      <c r="HO2" s="283"/>
      <c r="HP2" s="283"/>
      <c r="HQ2" s="283" t="s">
        <v>1443</v>
      </c>
      <c r="HR2" s="283"/>
      <c r="HS2" s="283"/>
      <c r="HT2" s="283"/>
      <c r="HU2" s="283"/>
      <c r="HV2" s="283"/>
      <c r="HW2" s="283"/>
      <c r="HX2" s="283" t="s">
        <v>1443</v>
      </c>
      <c r="HY2" s="283"/>
      <c r="HZ2" s="283"/>
      <c r="IA2" s="283"/>
      <c r="IB2" s="283"/>
      <c r="IC2" s="283"/>
      <c r="ID2" s="283"/>
      <c r="IE2" s="283" t="s">
        <v>1443</v>
      </c>
      <c r="IF2" s="283"/>
      <c r="IG2" s="283"/>
      <c r="IH2" s="283"/>
      <c r="II2" s="283"/>
      <c r="IJ2" s="283"/>
      <c r="IK2" s="283"/>
      <c r="IL2" s="283" t="s">
        <v>1443</v>
      </c>
      <c r="IM2" s="283"/>
      <c r="IN2" s="283"/>
      <c r="IO2" s="283"/>
      <c r="IP2" s="283"/>
      <c r="IQ2" s="283"/>
      <c r="IR2" s="283"/>
      <c r="IS2" s="283" t="s">
        <v>1443</v>
      </c>
      <c r="IT2" s="283"/>
      <c r="IU2" s="283"/>
      <c r="IV2" s="283"/>
      <c r="IW2" s="283"/>
      <c r="IX2" s="283"/>
      <c r="IY2" s="283"/>
      <c r="IZ2" s="283" t="s">
        <v>1443</v>
      </c>
      <c r="JA2" s="283"/>
      <c r="JB2" s="283"/>
      <c r="JC2" s="283"/>
      <c r="JD2" s="283"/>
      <c r="JE2" s="283"/>
      <c r="JF2" s="283"/>
      <c r="JG2" s="283" t="s">
        <v>1443</v>
      </c>
      <c r="JH2" s="283"/>
      <c r="JI2" s="283"/>
      <c r="JJ2" s="283"/>
      <c r="JK2" s="283"/>
      <c r="JL2" s="283"/>
      <c r="JM2" s="283"/>
      <c r="JN2" s="283" t="s">
        <v>1443</v>
      </c>
      <c r="JO2" s="283"/>
      <c r="JP2" s="283"/>
      <c r="JQ2" s="283"/>
      <c r="JR2" s="283"/>
      <c r="JS2" s="283"/>
      <c r="JT2" s="283"/>
      <c r="JU2" s="283" t="s">
        <v>1443</v>
      </c>
      <c r="JV2" s="283"/>
      <c r="JW2" s="283"/>
      <c r="JX2" s="283"/>
      <c r="JY2" s="283"/>
      <c r="JZ2" s="283"/>
      <c r="KA2" s="283"/>
      <c r="KB2" s="283" t="s">
        <v>1443</v>
      </c>
      <c r="KC2" s="283"/>
      <c r="KD2" s="283"/>
      <c r="KE2" s="283"/>
      <c r="KF2" s="283"/>
      <c r="KG2" s="283"/>
      <c r="KH2" s="283"/>
      <c r="KI2" s="283" t="s">
        <v>1443</v>
      </c>
      <c r="KJ2" s="283"/>
      <c r="KK2" s="283"/>
      <c r="KL2" s="283"/>
      <c r="KM2" s="283"/>
      <c r="KN2" s="283"/>
      <c r="KO2" s="283"/>
      <c r="KP2" s="283" t="s">
        <v>1443</v>
      </c>
      <c r="KQ2" s="283"/>
      <c r="KR2" s="283"/>
      <c r="KS2" s="283"/>
      <c r="KT2" s="283"/>
      <c r="KU2" s="283"/>
      <c r="KV2" s="283"/>
      <c r="KW2" s="283" t="s">
        <v>1443</v>
      </c>
      <c r="KX2" s="283"/>
      <c r="KY2" s="283"/>
      <c r="KZ2" s="283"/>
      <c r="LA2" s="283"/>
      <c r="LB2" s="283"/>
      <c r="LC2" s="283"/>
      <c r="LD2" s="283" t="s">
        <v>1443</v>
      </c>
      <c r="LE2" s="283"/>
      <c r="LF2" s="283"/>
      <c r="LG2" s="283"/>
      <c r="LH2" s="283"/>
      <c r="LI2" s="283"/>
      <c r="LJ2" s="283"/>
      <c r="LK2" s="283" t="s">
        <v>1443</v>
      </c>
      <c r="LL2" s="283"/>
      <c r="LM2" s="283"/>
      <c r="LN2" s="283"/>
      <c r="LO2" s="283"/>
      <c r="LP2" s="283"/>
      <c r="LQ2" s="283"/>
      <c r="LR2" s="283" t="s">
        <v>1443</v>
      </c>
      <c r="LS2" s="283"/>
      <c r="LT2" s="283"/>
      <c r="LU2" s="283"/>
      <c r="LV2" s="283"/>
      <c r="LW2" s="283"/>
      <c r="LX2" s="283"/>
      <c r="LY2" s="283" t="s">
        <v>1443</v>
      </c>
      <c r="LZ2" s="283"/>
      <c r="MA2" s="283"/>
      <c r="MB2" s="283"/>
      <c r="MC2" s="283"/>
      <c r="MD2" s="283"/>
      <c r="ME2" s="283"/>
      <c r="MF2" s="283" t="s">
        <v>1443</v>
      </c>
      <c r="MG2" s="283"/>
      <c r="MH2" s="283"/>
      <c r="MI2" s="283"/>
      <c r="MJ2" s="283"/>
      <c r="MK2" s="283"/>
      <c r="ML2" s="283"/>
      <c r="MM2" s="283" t="s">
        <v>1443</v>
      </c>
      <c r="MN2" s="283"/>
      <c r="MO2" s="283"/>
      <c r="MP2" s="283"/>
      <c r="MQ2" s="283"/>
      <c r="MR2" s="283"/>
      <c r="MS2" s="283"/>
      <c r="MT2" s="283" t="s">
        <v>1443</v>
      </c>
      <c r="MU2" s="283"/>
      <c r="MV2" s="283"/>
      <c r="MW2" s="283"/>
      <c r="MX2" s="283"/>
      <c r="MY2" s="283"/>
      <c r="MZ2" s="283"/>
      <c r="NA2" s="283" t="s">
        <v>1443</v>
      </c>
      <c r="NB2" s="283"/>
      <c r="NC2" s="283"/>
      <c r="ND2" s="283"/>
      <c r="NE2" s="283"/>
      <c r="NF2" s="283"/>
      <c r="NG2" s="283"/>
      <c r="NH2" s="283" t="s">
        <v>1443</v>
      </c>
      <c r="NI2" s="283"/>
      <c r="NJ2" s="283"/>
      <c r="NK2" s="283"/>
      <c r="NL2" s="283"/>
      <c r="NM2" s="283"/>
      <c r="NN2" s="283"/>
      <c r="NO2" s="283" t="s">
        <v>1443</v>
      </c>
      <c r="NP2" s="283"/>
      <c r="NQ2" s="283"/>
      <c r="NR2" s="283"/>
      <c r="NS2" s="283"/>
      <c r="NT2" s="283"/>
      <c r="NU2" s="283"/>
      <c r="NV2" s="283" t="s">
        <v>1443</v>
      </c>
      <c r="NW2" s="283"/>
      <c r="NX2" s="283"/>
      <c r="NY2" s="283"/>
      <c r="NZ2" s="283"/>
      <c r="OA2" s="283"/>
      <c r="OB2" s="283"/>
      <c r="OC2" s="283" t="s">
        <v>1443</v>
      </c>
      <c r="OD2" s="283"/>
      <c r="OE2" s="283"/>
      <c r="OF2" s="283"/>
      <c r="OG2" s="283"/>
      <c r="OH2" s="283"/>
      <c r="OI2" s="283"/>
      <c r="OJ2" s="283" t="s">
        <v>1443</v>
      </c>
      <c r="OK2" s="283"/>
      <c r="OL2" s="283"/>
      <c r="OM2" s="283"/>
      <c r="ON2" s="283"/>
      <c r="OO2" s="283"/>
      <c r="OP2" s="283"/>
      <c r="OQ2" s="283" t="s">
        <v>1443</v>
      </c>
      <c r="OR2" s="283"/>
      <c r="OS2" s="283"/>
      <c r="OT2" s="283"/>
      <c r="OU2" s="283"/>
      <c r="OV2" s="283"/>
      <c r="OW2" s="283"/>
      <c r="OX2" s="283" t="s">
        <v>1443</v>
      </c>
      <c r="OY2" s="283"/>
      <c r="OZ2" s="283"/>
      <c r="PA2" s="283"/>
      <c r="PB2" s="283"/>
      <c r="PC2" s="283"/>
      <c r="PD2" s="283"/>
      <c r="PE2" s="283" t="s">
        <v>1443</v>
      </c>
      <c r="PF2" s="283"/>
      <c r="PG2" s="283"/>
      <c r="PH2" s="283"/>
      <c r="PI2" s="283"/>
      <c r="PJ2" s="283"/>
      <c r="PK2" s="283"/>
      <c r="PL2" s="283" t="s">
        <v>1443</v>
      </c>
      <c r="PM2" s="283"/>
      <c r="PN2" s="283"/>
      <c r="PO2" s="283"/>
      <c r="PP2" s="283"/>
      <c r="PQ2" s="283"/>
      <c r="PR2" s="283"/>
      <c r="PS2" s="283" t="s">
        <v>1443</v>
      </c>
      <c r="PT2" s="283"/>
      <c r="PU2" s="283"/>
      <c r="PV2" s="283"/>
      <c r="PW2" s="283"/>
      <c r="PX2" s="283"/>
      <c r="PY2" s="283"/>
      <c r="PZ2" s="283" t="s">
        <v>1443</v>
      </c>
      <c r="QA2" s="283"/>
      <c r="QB2" s="283"/>
      <c r="QC2" s="283"/>
      <c r="QD2" s="283"/>
      <c r="QE2" s="283"/>
      <c r="QF2" s="283"/>
      <c r="QG2" s="283" t="s">
        <v>1443</v>
      </c>
      <c r="QH2" s="283"/>
      <c r="QI2" s="283"/>
      <c r="QJ2" s="283"/>
      <c r="QK2" s="283"/>
      <c r="QL2" s="283"/>
      <c r="QM2" s="283"/>
      <c r="QN2" s="283" t="s">
        <v>1443</v>
      </c>
      <c r="QO2" s="283"/>
      <c r="QP2" s="283"/>
      <c r="QQ2" s="283"/>
      <c r="QR2" s="283"/>
      <c r="QS2" s="283"/>
      <c r="QT2" s="283"/>
      <c r="QU2" s="283" t="s">
        <v>1443</v>
      </c>
      <c r="QV2" s="283"/>
      <c r="QW2" s="283"/>
      <c r="QX2" s="283"/>
      <c r="QY2" s="283"/>
      <c r="QZ2" s="283"/>
      <c r="RA2" s="283"/>
      <c r="RB2" s="283" t="s">
        <v>1443</v>
      </c>
      <c r="RC2" s="283"/>
      <c r="RD2" s="283"/>
      <c r="RE2" s="283"/>
      <c r="RF2" s="283"/>
      <c r="RG2" s="283"/>
      <c r="RH2" s="283"/>
      <c r="RI2" s="283" t="s">
        <v>1443</v>
      </c>
      <c r="RJ2" s="283"/>
      <c r="RK2" s="283"/>
      <c r="RL2" s="283"/>
      <c r="RM2" s="283"/>
      <c r="RN2" s="283"/>
      <c r="RO2" s="283"/>
      <c r="RP2" s="283" t="s">
        <v>1443</v>
      </c>
      <c r="RQ2" s="283"/>
      <c r="RR2" s="283"/>
      <c r="RS2" s="283"/>
      <c r="RT2" s="283"/>
      <c r="RU2" s="283"/>
      <c r="RV2" s="283"/>
      <c r="RW2" s="283" t="s">
        <v>1443</v>
      </c>
      <c r="RX2" s="283"/>
      <c r="RY2" s="283"/>
      <c r="RZ2" s="283"/>
      <c r="SA2" s="283"/>
      <c r="SB2" s="283"/>
      <c r="SC2" s="283"/>
      <c r="SD2" s="283" t="s">
        <v>1443</v>
      </c>
      <c r="SE2" s="283"/>
      <c r="SF2" s="283"/>
      <c r="SG2" s="283"/>
      <c r="SH2" s="283"/>
      <c r="SI2" s="283"/>
      <c r="SJ2" s="283"/>
      <c r="SK2" s="283" t="s">
        <v>1443</v>
      </c>
      <c r="SL2" s="283"/>
      <c r="SM2" s="283"/>
      <c r="SN2" s="283"/>
      <c r="SO2" s="283"/>
      <c r="SP2" s="283"/>
      <c r="SQ2" s="283"/>
      <c r="SR2" s="283" t="s">
        <v>1443</v>
      </c>
      <c r="SS2" s="283"/>
      <c r="ST2" s="283"/>
      <c r="SU2" s="283"/>
      <c r="SV2" s="283"/>
      <c r="SW2" s="283"/>
      <c r="SX2" s="283"/>
      <c r="SY2" s="283" t="s">
        <v>1443</v>
      </c>
      <c r="SZ2" s="283"/>
      <c r="TA2" s="283"/>
      <c r="TB2" s="283"/>
      <c r="TC2" s="283"/>
      <c r="TD2" s="283"/>
      <c r="TE2" s="283"/>
      <c r="TF2" s="283" t="s">
        <v>1443</v>
      </c>
      <c r="TG2" s="283"/>
      <c r="TH2" s="283"/>
      <c r="TI2" s="283"/>
      <c r="TJ2" s="283"/>
      <c r="TK2" s="283"/>
      <c r="TL2" s="283"/>
      <c r="TM2" s="283" t="s">
        <v>1443</v>
      </c>
      <c r="TN2" s="283"/>
      <c r="TO2" s="283"/>
      <c r="TP2" s="283"/>
      <c r="TQ2" s="283"/>
      <c r="TR2" s="283"/>
      <c r="TS2" s="283"/>
      <c r="TT2" s="283" t="s">
        <v>1443</v>
      </c>
      <c r="TU2" s="283"/>
      <c r="TV2" s="283"/>
      <c r="TW2" s="283"/>
      <c r="TX2" s="283"/>
      <c r="TY2" s="283"/>
      <c r="TZ2" s="283"/>
      <c r="UA2" s="283" t="s">
        <v>1443</v>
      </c>
      <c r="UB2" s="283"/>
      <c r="UC2" s="283"/>
      <c r="UD2" s="283"/>
      <c r="UE2" s="283"/>
      <c r="UF2" s="283"/>
      <c r="UG2" s="283"/>
      <c r="UH2" s="283" t="s">
        <v>1443</v>
      </c>
      <c r="UI2" s="283"/>
      <c r="UJ2" s="283"/>
      <c r="UK2" s="283"/>
      <c r="UL2" s="283"/>
      <c r="UM2" s="283"/>
      <c r="UN2" s="283"/>
      <c r="UO2" s="283" t="s">
        <v>1443</v>
      </c>
      <c r="UP2" s="283"/>
      <c r="UQ2" s="283"/>
      <c r="UR2" s="283"/>
      <c r="US2" s="283"/>
      <c r="UT2" s="283"/>
      <c r="UU2" s="283"/>
      <c r="UV2" s="283" t="s">
        <v>1443</v>
      </c>
      <c r="UW2" s="283"/>
      <c r="UX2" s="283"/>
      <c r="UY2" s="283"/>
      <c r="UZ2" s="283"/>
      <c r="VA2" s="283"/>
      <c r="VB2" s="283"/>
      <c r="VC2" s="283" t="s">
        <v>1443</v>
      </c>
      <c r="VD2" s="283"/>
      <c r="VE2" s="283"/>
      <c r="VF2" s="283"/>
      <c r="VG2" s="283"/>
      <c r="VH2" s="283"/>
      <c r="VI2" s="283"/>
      <c r="VJ2" s="283" t="s">
        <v>1443</v>
      </c>
      <c r="VK2" s="283"/>
      <c r="VL2" s="283"/>
      <c r="VM2" s="283"/>
      <c r="VN2" s="283"/>
      <c r="VO2" s="283"/>
      <c r="VP2" s="283"/>
      <c r="VQ2" s="283" t="s">
        <v>1443</v>
      </c>
      <c r="VR2" s="283"/>
      <c r="VS2" s="283"/>
      <c r="VT2" s="283"/>
      <c r="VU2" s="283"/>
      <c r="VV2" s="283"/>
      <c r="VW2" s="283"/>
      <c r="VX2" s="283" t="s">
        <v>1443</v>
      </c>
      <c r="VY2" s="283"/>
      <c r="VZ2" s="283"/>
      <c r="WA2" s="283"/>
      <c r="WB2" s="283"/>
      <c r="WC2" s="283"/>
      <c r="WD2" s="283"/>
      <c r="WE2" s="283" t="s">
        <v>1443</v>
      </c>
      <c r="WF2" s="283"/>
      <c r="WG2" s="283"/>
      <c r="WH2" s="283"/>
      <c r="WI2" s="283"/>
      <c r="WJ2" s="283"/>
      <c r="WK2" s="283"/>
      <c r="WL2" s="283" t="s">
        <v>1443</v>
      </c>
      <c r="WM2" s="283"/>
      <c r="WN2" s="283"/>
      <c r="WO2" s="283"/>
      <c r="WP2" s="283"/>
      <c r="WQ2" s="283"/>
      <c r="WR2" s="283"/>
      <c r="WS2" s="283" t="s">
        <v>1443</v>
      </c>
      <c r="WT2" s="283"/>
      <c r="WU2" s="283"/>
      <c r="WV2" s="283"/>
      <c r="WW2" s="283"/>
      <c r="WX2" s="283"/>
      <c r="WY2" s="283"/>
      <c r="WZ2" s="283" t="s">
        <v>1443</v>
      </c>
      <c r="XA2" s="283"/>
      <c r="XB2" s="283"/>
      <c r="XC2" s="283"/>
      <c r="XD2" s="283"/>
      <c r="XE2" s="283"/>
      <c r="XF2" s="283"/>
      <c r="XG2" s="283" t="s">
        <v>1443</v>
      </c>
      <c r="XH2" s="283"/>
      <c r="XI2" s="283"/>
      <c r="XJ2" s="283"/>
      <c r="XK2" s="283"/>
      <c r="XL2" s="283"/>
      <c r="XM2" s="283"/>
      <c r="XN2" s="283" t="s">
        <v>1443</v>
      </c>
      <c r="XO2" s="283"/>
      <c r="XP2" s="283"/>
      <c r="XQ2" s="283"/>
      <c r="XR2" s="283"/>
      <c r="XS2" s="283"/>
      <c r="XT2" s="283"/>
      <c r="XU2" s="283" t="s">
        <v>1443</v>
      </c>
      <c r="XV2" s="283"/>
      <c r="XW2" s="283"/>
      <c r="XX2" s="283"/>
      <c r="XY2" s="283"/>
      <c r="XZ2" s="283"/>
      <c r="YA2" s="283"/>
      <c r="YB2" s="283" t="s">
        <v>1443</v>
      </c>
      <c r="YC2" s="283"/>
      <c r="YD2" s="283"/>
      <c r="YE2" s="283"/>
      <c r="YF2" s="283"/>
      <c r="YG2" s="283"/>
      <c r="YH2" s="283"/>
      <c r="YI2" s="319"/>
      <c r="YJ2" s="320"/>
      <c r="YK2" s="320"/>
      <c r="YL2" s="320"/>
      <c r="YM2" s="320"/>
      <c r="YN2" s="320"/>
      <c r="YO2" s="321"/>
      <c r="YP2" s="319"/>
      <c r="YQ2" s="320"/>
      <c r="YR2" s="320"/>
      <c r="YS2" s="320"/>
      <c r="YT2" s="320"/>
      <c r="YU2" s="320"/>
      <c r="YV2" s="321"/>
    </row>
    <row r="3" spans="1:672">
      <c r="A3" s="319"/>
      <c r="B3" s="320"/>
      <c r="C3" s="320"/>
      <c r="D3" s="320"/>
      <c r="E3" s="320"/>
      <c r="F3" s="320"/>
      <c r="G3" s="321"/>
      <c r="H3" s="283" t="s">
        <v>1444</v>
      </c>
      <c r="I3" s="283"/>
      <c r="J3" s="283"/>
      <c r="K3" s="283"/>
      <c r="L3" s="283"/>
      <c r="M3" s="283"/>
      <c r="N3" s="283"/>
      <c r="O3" s="283" t="s">
        <v>1446</v>
      </c>
      <c r="P3" s="283"/>
      <c r="Q3" s="283"/>
      <c r="R3" s="283"/>
      <c r="S3" s="283"/>
      <c r="T3" s="283"/>
      <c r="U3" s="283"/>
      <c r="V3" s="283" t="s">
        <v>1449</v>
      </c>
      <c r="W3" s="283"/>
      <c r="X3" s="283"/>
      <c r="Y3" s="283"/>
      <c r="Z3" s="283"/>
      <c r="AA3" s="283"/>
      <c r="AB3" s="283"/>
      <c r="AC3" s="283" t="s">
        <v>1450</v>
      </c>
      <c r="AD3" s="283"/>
      <c r="AE3" s="283"/>
      <c r="AF3" s="283"/>
      <c r="AG3" s="283"/>
      <c r="AH3" s="283"/>
      <c r="AI3" s="283"/>
      <c r="AJ3" s="283" t="s">
        <v>1452</v>
      </c>
      <c r="AK3" s="283"/>
      <c r="AL3" s="283"/>
      <c r="AM3" s="283"/>
      <c r="AN3" s="283"/>
      <c r="AO3" s="283"/>
      <c r="AP3" s="283"/>
      <c r="AQ3" s="283" t="s">
        <v>1454</v>
      </c>
      <c r="AR3" s="283"/>
      <c r="AS3" s="283"/>
      <c r="AT3" s="283"/>
      <c r="AU3" s="283"/>
      <c r="AV3" s="283"/>
      <c r="AW3" s="283"/>
      <c r="AX3" s="283" t="s">
        <v>1456</v>
      </c>
      <c r="AY3" s="283"/>
      <c r="AZ3" s="283"/>
      <c r="BA3" s="283"/>
      <c r="BB3" s="283"/>
      <c r="BC3" s="283"/>
      <c r="BD3" s="283"/>
      <c r="BE3" s="283" t="s">
        <v>885</v>
      </c>
      <c r="BF3" s="283"/>
      <c r="BG3" s="283"/>
      <c r="BH3" s="283"/>
      <c r="BI3" s="283"/>
      <c r="BJ3" s="283"/>
      <c r="BK3" s="283"/>
      <c r="BL3" s="283" t="s">
        <v>80</v>
      </c>
      <c r="BM3" s="283"/>
      <c r="BN3" s="283"/>
      <c r="BO3" s="283"/>
      <c r="BP3" s="283"/>
      <c r="BQ3" s="283"/>
      <c r="BR3" s="283"/>
      <c r="BS3" s="283" t="s">
        <v>1460</v>
      </c>
      <c r="BT3" s="283"/>
      <c r="BU3" s="283"/>
      <c r="BV3" s="283"/>
      <c r="BW3" s="283"/>
      <c r="BX3" s="283"/>
      <c r="BY3" s="283"/>
      <c r="BZ3" s="283" t="s">
        <v>1462</v>
      </c>
      <c r="CA3" s="283"/>
      <c r="CB3" s="283"/>
      <c r="CC3" s="283"/>
      <c r="CD3" s="283"/>
      <c r="CE3" s="283"/>
      <c r="CF3" s="283"/>
      <c r="CG3" s="283" t="s">
        <v>1464</v>
      </c>
      <c r="CH3" s="283"/>
      <c r="CI3" s="283"/>
      <c r="CJ3" s="283"/>
      <c r="CK3" s="283"/>
      <c r="CL3" s="283"/>
      <c r="CM3" s="283"/>
      <c r="CN3" s="283" t="s">
        <v>1466</v>
      </c>
      <c r="CO3" s="283"/>
      <c r="CP3" s="283"/>
      <c r="CQ3" s="283"/>
      <c r="CR3" s="283"/>
      <c r="CS3" s="283"/>
      <c r="CT3" s="283"/>
      <c r="CU3" s="283" t="s">
        <v>1468</v>
      </c>
      <c r="CV3" s="283"/>
      <c r="CW3" s="283"/>
      <c r="CX3" s="283"/>
      <c r="CY3" s="283"/>
      <c r="CZ3" s="283"/>
      <c r="DA3" s="283"/>
      <c r="DB3" s="283" t="s">
        <v>1470</v>
      </c>
      <c r="DC3" s="283"/>
      <c r="DD3" s="283"/>
      <c r="DE3" s="283"/>
      <c r="DF3" s="283"/>
      <c r="DG3" s="283"/>
      <c r="DH3" s="283"/>
      <c r="DI3" s="283" t="s">
        <v>1472</v>
      </c>
      <c r="DJ3" s="283"/>
      <c r="DK3" s="283"/>
      <c r="DL3" s="283"/>
      <c r="DM3" s="283"/>
      <c r="DN3" s="283"/>
      <c r="DO3" s="283"/>
      <c r="DP3" s="291" t="s">
        <v>1474</v>
      </c>
      <c r="DQ3" s="292"/>
      <c r="DR3" s="292"/>
      <c r="DS3" s="292"/>
      <c r="DT3" s="292"/>
      <c r="DU3" s="292"/>
      <c r="DV3" s="293"/>
      <c r="DW3" s="283" t="s">
        <v>1476</v>
      </c>
      <c r="DX3" s="283"/>
      <c r="DY3" s="283"/>
      <c r="DZ3" s="283"/>
      <c r="EA3" s="283"/>
      <c r="EB3" s="283"/>
      <c r="EC3" s="283"/>
      <c r="ED3" s="283" t="s">
        <v>1336</v>
      </c>
      <c r="EE3" s="283"/>
      <c r="EF3" s="283"/>
      <c r="EG3" s="283"/>
      <c r="EH3" s="283"/>
      <c r="EI3" s="283"/>
      <c r="EJ3" s="283"/>
      <c r="EK3" s="283" t="s">
        <v>1479</v>
      </c>
      <c r="EL3" s="283"/>
      <c r="EM3" s="283"/>
      <c r="EN3" s="283"/>
      <c r="EO3" s="283"/>
      <c r="EP3" s="283"/>
      <c r="EQ3" s="283"/>
      <c r="ER3" s="283" t="s">
        <v>1481</v>
      </c>
      <c r="ES3" s="283"/>
      <c r="ET3" s="283"/>
      <c r="EU3" s="283"/>
      <c r="EV3" s="283"/>
      <c r="EW3" s="283"/>
      <c r="EX3" s="283"/>
      <c r="EY3" s="283" t="s">
        <v>80</v>
      </c>
      <c r="EZ3" s="283"/>
      <c r="FA3" s="283"/>
      <c r="FB3" s="283"/>
      <c r="FC3" s="283"/>
      <c r="FD3" s="283"/>
      <c r="FE3" s="283"/>
      <c r="FF3" s="283" t="s">
        <v>1484</v>
      </c>
      <c r="FG3" s="283"/>
      <c r="FH3" s="283"/>
      <c r="FI3" s="283"/>
      <c r="FJ3" s="283"/>
      <c r="FK3" s="283"/>
      <c r="FL3" s="283"/>
      <c r="FM3" s="283" t="s">
        <v>1486</v>
      </c>
      <c r="FN3" s="283"/>
      <c r="FO3" s="283"/>
      <c r="FP3" s="283"/>
      <c r="FQ3" s="283"/>
      <c r="FR3" s="283"/>
      <c r="FS3" s="283"/>
      <c r="FT3" s="283" t="s">
        <v>1488</v>
      </c>
      <c r="FU3" s="283"/>
      <c r="FV3" s="283"/>
      <c r="FW3" s="283"/>
      <c r="FX3" s="283"/>
      <c r="FY3" s="283"/>
      <c r="FZ3" s="283"/>
      <c r="GA3" s="283" t="s">
        <v>1490</v>
      </c>
      <c r="GB3" s="283"/>
      <c r="GC3" s="283"/>
      <c r="GD3" s="283"/>
      <c r="GE3" s="283"/>
      <c r="GF3" s="283"/>
      <c r="GG3" s="283"/>
      <c r="GH3" s="283" t="s">
        <v>1492</v>
      </c>
      <c r="GI3" s="283"/>
      <c r="GJ3" s="283"/>
      <c r="GK3" s="283"/>
      <c r="GL3" s="283"/>
      <c r="GM3" s="283"/>
      <c r="GN3" s="283"/>
      <c r="GO3" s="283" t="s">
        <v>1336</v>
      </c>
      <c r="GP3" s="283"/>
      <c r="GQ3" s="283"/>
      <c r="GR3" s="283"/>
      <c r="GS3" s="283"/>
      <c r="GT3" s="283"/>
      <c r="GU3" s="283"/>
      <c r="GV3" s="283" t="s">
        <v>1494</v>
      </c>
      <c r="GW3" s="283"/>
      <c r="GX3" s="283"/>
      <c r="GY3" s="283"/>
      <c r="GZ3" s="283"/>
      <c r="HA3" s="283"/>
      <c r="HB3" s="283"/>
      <c r="HC3" s="283" t="s">
        <v>1496</v>
      </c>
      <c r="HD3" s="283"/>
      <c r="HE3" s="283"/>
      <c r="HF3" s="283"/>
      <c r="HG3" s="283"/>
      <c r="HH3" s="283"/>
      <c r="HI3" s="283"/>
      <c r="HJ3" s="283" t="s">
        <v>1498</v>
      </c>
      <c r="HK3" s="283"/>
      <c r="HL3" s="283"/>
      <c r="HM3" s="283"/>
      <c r="HN3" s="283"/>
      <c r="HO3" s="283"/>
      <c r="HP3" s="283"/>
      <c r="HQ3" s="283" t="s">
        <v>1500</v>
      </c>
      <c r="HR3" s="283"/>
      <c r="HS3" s="283"/>
      <c r="HT3" s="283"/>
      <c r="HU3" s="283"/>
      <c r="HV3" s="283"/>
      <c r="HW3" s="283"/>
      <c r="HX3" s="283" t="s">
        <v>1502</v>
      </c>
      <c r="HY3" s="283"/>
      <c r="HZ3" s="283"/>
      <c r="IA3" s="283"/>
      <c r="IB3" s="283"/>
      <c r="IC3" s="283"/>
      <c r="ID3" s="283"/>
      <c r="IE3" s="283" t="s">
        <v>1504</v>
      </c>
      <c r="IF3" s="283"/>
      <c r="IG3" s="283"/>
      <c r="IH3" s="283"/>
      <c r="II3" s="283"/>
      <c r="IJ3" s="283"/>
      <c r="IK3" s="283"/>
      <c r="IL3" s="283" t="s">
        <v>1505</v>
      </c>
      <c r="IM3" s="283"/>
      <c r="IN3" s="283"/>
      <c r="IO3" s="283"/>
      <c r="IP3" s="283"/>
      <c r="IQ3" s="283"/>
      <c r="IR3" s="283"/>
      <c r="IS3" s="283" t="s">
        <v>1507</v>
      </c>
      <c r="IT3" s="283"/>
      <c r="IU3" s="283"/>
      <c r="IV3" s="283"/>
      <c r="IW3" s="283"/>
      <c r="IX3" s="283"/>
      <c r="IY3" s="283"/>
      <c r="IZ3" s="283" t="s">
        <v>1509</v>
      </c>
      <c r="JA3" s="283"/>
      <c r="JB3" s="283"/>
      <c r="JC3" s="283"/>
      <c r="JD3" s="283"/>
      <c r="JE3" s="283"/>
      <c r="JF3" s="283"/>
      <c r="JG3" s="283" t="s">
        <v>1336</v>
      </c>
      <c r="JH3" s="283"/>
      <c r="JI3" s="283"/>
      <c r="JJ3" s="283"/>
      <c r="JK3" s="283"/>
      <c r="JL3" s="283"/>
      <c r="JM3" s="283"/>
      <c r="JN3" s="283" t="s">
        <v>1512</v>
      </c>
      <c r="JO3" s="283"/>
      <c r="JP3" s="283"/>
      <c r="JQ3" s="283"/>
      <c r="JR3" s="283"/>
      <c r="JS3" s="283"/>
      <c r="JT3" s="283"/>
      <c r="JU3" s="283" t="s">
        <v>1514</v>
      </c>
      <c r="JV3" s="283"/>
      <c r="JW3" s="283"/>
      <c r="JX3" s="283"/>
      <c r="JY3" s="283"/>
      <c r="JZ3" s="283"/>
      <c r="KA3" s="283"/>
      <c r="KB3" s="283" t="s">
        <v>1516</v>
      </c>
      <c r="KC3" s="283"/>
      <c r="KD3" s="283"/>
      <c r="KE3" s="283"/>
      <c r="KF3" s="283"/>
      <c r="KG3" s="283"/>
      <c r="KH3" s="283"/>
      <c r="KI3" s="283" t="s">
        <v>1518</v>
      </c>
      <c r="KJ3" s="283"/>
      <c r="KK3" s="283"/>
      <c r="KL3" s="283"/>
      <c r="KM3" s="283"/>
      <c r="KN3" s="283"/>
      <c r="KO3" s="283"/>
      <c r="KP3" s="283" t="s">
        <v>1520</v>
      </c>
      <c r="KQ3" s="283"/>
      <c r="KR3" s="283"/>
      <c r="KS3" s="283"/>
      <c r="KT3" s="283"/>
      <c r="KU3" s="283"/>
      <c r="KV3" s="283"/>
      <c r="KW3" s="283" t="s">
        <v>1522</v>
      </c>
      <c r="KX3" s="283"/>
      <c r="KY3" s="283"/>
      <c r="KZ3" s="283"/>
      <c r="LA3" s="283"/>
      <c r="LB3" s="283"/>
      <c r="LC3" s="283"/>
      <c r="LD3" s="283" t="s">
        <v>1524</v>
      </c>
      <c r="LE3" s="283"/>
      <c r="LF3" s="283"/>
      <c r="LG3" s="283"/>
      <c r="LH3" s="283"/>
      <c r="LI3" s="283"/>
      <c r="LJ3" s="283"/>
      <c r="LK3" s="283" t="s">
        <v>1526</v>
      </c>
      <c r="LL3" s="283"/>
      <c r="LM3" s="283"/>
      <c r="LN3" s="283"/>
      <c r="LO3" s="283"/>
      <c r="LP3" s="283"/>
      <c r="LQ3" s="283"/>
      <c r="LR3" s="283" t="s">
        <v>1526</v>
      </c>
      <c r="LS3" s="283"/>
      <c r="LT3" s="283"/>
      <c r="LU3" s="283"/>
      <c r="LV3" s="283"/>
      <c r="LW3" s="283"/>
      <c r="LX3" s="283"/>
      <c r="LY3" s="283" t="s">
        <v>1529</v>
      </c>
      <c r="LZ3" s="283"/>
      <c r="MA3" s="283"/>
      <c r="MB3" s="283"/>
      <c r="MC3" s="283"/>
      <c r="MD3" s="283"/>
      <c r="ME3" s="283"/>
      <c r="MF3" s="283" t="s">
        <v>1189</v>
      </c>
      <c r="MG3" s="283"/>
      <c r="MH3" s="283"/>
      <c r="MI3" s="283"/>
      <c r="MJ3" s="283"/>
      <c r="MK3" s="283"/>
      <c r="ML3" s="283"/>
      <c r="MM3" s="283" t="s">
        <v>1532</v>
      </c>
      <c r="MN3" s="283"/>
      <c r="MO3" s="283"/>
      <c r="MP3" s="283"/>
      <c r="MQ3" s="283"/>
      <c r="MR3" s="283"/>
      <c r="MS3" s="283"/>
      <c r="MT3" s="283" t="s">
        <v>1534</v>
      </c>
      <c r="MU3" s="283"/>
      <c r="MV3" s="283"/>
      <c r="MW3" s="283"/>
      <c r="MX3" s="283"/>
      <c r="MY3" s="283"/>
      <c r="MZ3" s="283"/>
      <c r="NA3" s="283" t="s">
        <v>1536</v>
      </c>
      <c r="NB3" s="283"/>
      <c r="NC3" s="283"/>
      <c r="ND3" s="283"/>
      <c r="NE3" s="283"/>
      <c r="NF3" s="283"/>
      <c r="NG3" s="283"/>
      <c r="NH3" s="283" t="s">
        <v>1537</v>
      </c>
      <c r="NI3" s="283"/>
      <c r="NJ3" s="283"/>
      <c r="NK3" s="283"/>
      <c r="NL3" s="283"/>
      <c r="NM3" s="283"/>
      <c r="NN3" s="283"/>
      <c r="NO3" s="283" t="s">
        <v>1539</v>
      </c>
      <c r="NP3" s="283"/>
      <c r="NQ3" s="283"/>
      <c r="NR3" s="283"/>
      <c r="NS3" s="283"/>
      <c r="NT3" s="283"/>
      <c r="NU3" s="283"/>
      <c r="NV3" s="283" t="s">
        <v>1541</v>
      </c>
      <c r="NW3" s="283"/>
      <c r="NX3" s="283"/>
      <c r="NY3" s="283"/>
      <c r="NZ3" s="283"/>
      <c r="OA3" s="283"/>
      <c r="OB3" s="283"/>
      <c r="OC3" s="283" t="s">
        <v>1543</v>
      </c>
      <c r="OD3" s="283"/>
      <c r="OE3" s="283"/>
      <c r="OF3" s="283"/>
      <c r="OG3" s="283"/>
      <c r="OH3" s="283"/>
      <c r="OI3" s="283"/>
      <c r="OJ3" s="283" t="s">
        <v>1545</v>
      </c>
      <c r="OK3" s="283"/>
      <c r="OL3" s="283"/>
      <c r="OM3" s="283"/>
      <c r="ON3" s="283"/>
      <c r="OO3" s="283"/>
      <c r="OP3" s="283"/>
      <c r="OQ3" s="283" t="s">
        <v>1042</v>
      </c>
      <c r="OR3" s="283"/>
      <c r="OS3" s="283"/>
      <c r="OT3" s="283"/>
      <c r="OU3" s="283"/>
      <c r="OV3" s="283"/>
      <c r="OW3" s="283"/>
      <c r="OX3" s="283" t="s">
        <v>1547</v>
      </c>
      <c r="OY3" s="283"/>
      <c r="OZ3" s="283"/>
      <c r="PA3" s="283"/>
      <c r="PB3" s="283"/>
      <c r="PC3" s="283"/>
      <c r="PD3" s="283"/>
      <c r="PE3" s="283" t="s">
        <v>1549</v>
      </c>
      <c r="PF3" s="283"/>
      <c r="PG3" s="283"/>
      <c r="PH3" s="283"/>
      <c r="PI3" s="283"/>
      <c r="PJ3" s="283"/>
      <c r="PK3" s="283"/>
      <c r="PL3" s="283" t="s">
        <v>1551</v>
      </c>
      <c r="PM3" s="283"/>
      <c r="PN3" s="283"/>
      <c r="PO3" s="283"/>
      <c r="PP3" s="283"/>
      <c r="PQ3" s="283"/>
      <c r="PR3" s="283"/>
      <c r="PS3" s="283" t="s">
        <v>1553</v>
      </c>
      <c r="PT3" s="283"/>
      <c r="PU3" s="283"/>
      <c r="PV3" s="283"/>
      <c r="PW3" s="283"/>
      <c r="PX3" s="283"/>
      <c r="PY3" s="283"/>
      <c r="PZ3" s="283" t="s">
        <v>80</v>
      </c>
      <c r="QA3" s="283"/>
      <c r="QB3" s="283"/>
      <c r="QC3" s="283"/>
      <c r="QD3" s="283"/>
      <c r="QE3" s="283"/>
      <c r="QF3" s="283"/>
      <c r="QG3" s="283" t="s">
        <v>1555</v>
      </c>
      <c r="QH3" s="283"/>
      <c r="QI3" s="283"/>
      <c r="QJ3" s="283"/>
      <c r="QK3" s="283"/>
      <c r="QL3" s="283"/>
      <c r="QM3" s="283"/>
      <c r="QN3" s="283" t="s">
        <v>1557</v>
      </c>
      <c r="QO3" s="283"/>
      <c r="QP3" s="283"/>
      <c r="QQ3" s="283"/>
      <c r="QR3" s="283"/>
      <c r="QS3" s="283"/>
      <c r="QT3" s="283"/>
      <c r="QU3" s="283" t="s">
        <v>1559</v>
      </c>
      <c r="QV3" s="283"/>
      <c r="QW3" s="283"/>
      <c r="QX3" s="283"/>
      <c r="QY3" s="283"/>
      <c r="QZ3" s="283"/>
      <c r="RA3" s="283"/>
      <c r="RB3" s="283" t="s">
        <v>1561</v>
      </c>
      <c r="RC3" s="283"/>
      <c r="RD3" s="283"/>
      <c r="RE3" s="283"/>
      <c r="RF3" s="283"/>
      <c r="RG3" s="283"/>
      <c r="RH3" s="283"/>
      <c r="RI3" s="283" t="s">
        <v>116</v>
      </c>
      <c r="RJ3" s="283"/>
      <c r="RK3" s="283"/>
      <c r="RL3" s="283"/>
      <c r="RM3" s="283"/>
      <c r="RN3" s="283"/>
      <c r="RO3" s="283"/>
      <c r="RP3" s="283" t="s">
        <v>1564</v>
      </c>
      <c r="RQ3" s="283"/>
      <c r="RR3" s="283"/>
      <c r="RS3" s="283"/>
      <c r="RT3" s="283"/>
      <c r="RU3" s="283"/>
      <c r="RV3" s="283"/>
      <c r="RW3" s="283" t="s">
        <v>1566</v>
      </c>
      <c r="RX3" s="283"/>
      <c r="RY3" s="283"/>
      <c r="RZ3" s="283"/>
      <c r="SA3" s="283"/>
      <c r="SB3" s="283"/>
      <c r="SC3" s="283"/>
      <c r="SD3" s="283" t="s">
        <v>1568</v>
      </c>
      <c r="SE3" s="283"/>
      <c r="SF3" s="283"/>
      <c r="SG3" s="283"/>
      <c r="SH3" s="283"/>
      <c r="SI3" s="283"/>
      <c r="SJ3" s="283"/>
      <c r="SK3" s="283" t="s">
        <v>1570</v>
      </c>
      <c r="SL3" s="283"/>
      <c r="SM3" s="283"/>
      <c r="SN3" s="283"/>
      <c r="SO3" s="283"/>
      <c r="SP3" s="283"/>
      <c r="SQ3" s="283"/>
      <c r="SR3" s="283" t="s">
        <v>1572</v>
      </c>
      <c r="SS3" s="283"/>
      <c r="ST3" s="283"/>
      <c r="SU3" s="283"/>
      <c r="SV3" s="283"/>
      <c r="SW3" s="283"/>
      <c r="SX3" s="283"/>
      <c r="SY3" s="283" t="s">
        <v>1574</v>
      </c>
      <c r="SZ3" s="283"/>
      <c r="TA3" s="283"/>
      <c r="TB3" s="283"/>
      <c r="TC3" s="283"/>
      <c r="TD3" s="283"/>
      <c r="TE3" s="283"/>
      <c r="TF3" s="283" t="s">
        <v>1576</v>
      </c>
      <c r="TG3" s="283"/>
      <c r="TH3" s="283"/>
      <c r="TI3" s="283"/>
      <c r="TJ3" s="283"/>
      <c r="TK3" s="283"/>
      <c r="TL3" s="283"/>
      <c r="TM3" s="283" t="s">
        <v>1578</v>
      </c>
      <c r="TN3" s="283"/>
      <c r="TO3" s="283"/>
      <c r="TP3" s="283"/>
      <c r="TQ3" s="283"/>
      <c r="TR3" s="283"/>
      <c r="TS3" s="283"/>
      <c r="TT3" s="283" t="s">
        <v>1580</v>
      </c>
      <c r="TU3" s="283"/>
      <c r="TV3" s="283"/>
      <c r="TW3" s="283"/>
      <c r="TX3" s="283"/>
      <c r="TY3" s="283"/>
      <c r="TZ3" s="283"/>
      <c r="UA3" s="283" t="s">
        <v>1582</v>
      </c>
      <c r="UB3" s="283"/>
      <c r="UC3" s="283"/>
      <c r="UD3" s="283"/>
      <c r="UE3" s="283"/>
      <c r="UF3" s="283"/>
      <c r="UG3" s="283"/>
      <c r="UH3" s="283" t="s">
        <v>1584</v>
      </c>
      <c r="UI3" s="283"/>
      <c r="UJ3" s="283"/>
      <c r="UK3" s="283"/>
      <c r="UL3" s="283"/>
      <c r="UM3" s="283"/>
      <c r="UN3" s="283"/>
      <c r="UO3" s="283" t="s">
        <v>1586</v>
      </c>
      <c r="UP3" s="283"/>
      <c r="UQ3" s="283"/>
      <c r="UR3" s="283"/>
      <c r="US3" s="283"/>
      <c r="UT3" s="283"/>
      <c r="UU3" s="283"/>
      <c r="UV3" s="283" t="s">
        <v>1526</v>
      </c>
      <c r="UW3" s="283"/>
      <c r="UX3" s="283"/>
      <c r="UY3" s="283"/>
      <c r="UZ3" s="283"/>
      <c r="VA3" s="283"/>
      <c r="VB3" s="283"/>
      <c r="VC3" s="283" t="s">
        <v>1561</v>
      </c>
      <c r="VD3" s="283"/>
      <c r="VE3" s="283"/>
      <c r="VF3" s="283"/>
      <c r="VG3" s="283"/>
      <c r="VH3" s="283"/>
      <c r="VI3" s="283"/>
      <c r="VJ3" s="283" t="s">
        <v>1590</v>
      </c>
      <c r="VK3" s="283"/>
      <c r="VL3" s="283"/>
      <c r="VM3" s="283"/>
      <c r="VN3" s="283"/>
      <c r="VO3" s="283"/>
      <c r="VP3" s="283"/>
      <c r="VQ3" s="283" t="s">
        <v>1592</v>
      </c>
      <c r="VR3" s="283"/>
      <c r="VS3" s="283"/>
      <c r="VT3" s="283"/>
      <c r="VU3" s="283"/>
      <c r="VV3" s="283"/>
      <c r="VW3" s="283"/>
      <c r="VX3" s="283" t="s">
        <v>1593</v>
      </c>
      <c r="VY3" s="283"/>
      <c r="VZ3" s="283"/>
      <c r="WA3" s="283"/>
      <c r="WB3" s="283"/>
      <c r="WC3" s="283"/>
      <c r="WD3" s="283"/>
      <c r="WE3" s="283" t="s">
        <v>1595</v>
      </c>
      <c r="WF3" s="283"/>
      <c r="WG3" s="283"/>
      <c r="WH3" s="283"/>
      <c r="WI3" s="283"/>
      <c r="WJ3" s="283"/>
      <c r="WK3" s="283"/>
      <c r="WL3" s="283" t="s">
        <v>1597</v>
      </c>
      <c r="WM3" s="283"/>
      <c r="WN3" s="283"/>
      <c r="WO3" s="283"/>
      <c r="WP3" s="283"/>
      <c r="WQ3" s="283"/>
      <c r="WR3" s="283"/>
      <c r="WS3" s="283" t="s">
        <v>1599</v>
      </c>
      <c r="WT3" s="283"/>
      <c r="WU3" s="283"/>
      <c r="WV3" s="283"/>
      <c r="WW3" s="283"/>
      <c r="WX3" s="283"/>
      <c r="WY3" s="283"/>
      <c r="WZ3" s="283" t="s">
        <v>1601</v>
      </c>
      <c r="XA3" s="283"/>
      <c r="XB3" s="283"/>
      <c r="XC3" s="283"/>
      <c r="XD3" s="283"/>
      <c r="XE3" s="283"/>
      <c r="XF3" s="283"/>
      <c r="XG3" s="283" t="s">
        <v>1603</v>
      </c>
      <c r="XH3" s="283"/>
      <c r="XI3" s="283"/>
      <c r="XJ3" s="283"/>
      <c r="XK3" s="283"/>
      <c r="XL3" s="283"/>
      <c r="XM3" s="283"/>
      <c r="XN3" s="283" t="s">
        <v>1605</v>
      </c>
      <c r="XO3" s="283"/>
      <c r="XP3" s="283"/>
      <c r="XQ3" s="283"/>
      <c r="XR3" s="283"/>
      <c r="XS3" s="283"/>
      <c r="XT3" s="283"/>
      <c r="XU3" s="283" t="s">
        <v>1607</v>
      </c>
      <c r="XV3" s="283"/>
      <c r="XW3" s="283"/>
      <c r="XX3" s="283"/>
      <c r="XY3" s="283"/>
      <c r="XZ3" s="283"/>
      <c r="YA3" s="283"/>
      <c r="YB3" s="283" t="s">
        <v>1609</v>
      </c>
      <c r="YC3" s="283"/>
      <c r="YD3" s="283"/>
      <c r="YE3" s="283"/>
      <c r="YF3" s="283"/>
      <c r="YG3" s="283"/>
      <c r="YH3" s="283"/>
      <c r="YI3" s="319"/>
      <c r="YJ3" s="320"/>
      <c r="YK3" s="320"/>
      <c r="YL3" s="320"/>
      <c r="YM3" s="320"/>
      <c r="YN3" s="320"/>
      <c r="YO3" s="321"/>
      <c r="YP3" s="319"/>
      <c r="YQ3" s="320"/>
      <c r="YR3" s="320"/>
      <c r="YS3" s="320"/>
      <c r="YT3" s="320"/>
      <c r="YU3" s="320"/>
      <c r="YV3" s="321"/>
    </row>
    <row r="4" spans="1:672" s="28" customFormat="1" ht="13.5">
      <c r="A4" s="322"/>
      <c r="B4" s="323"/>
      <c r="C4" s="323"/>
      <c r="D4" s="323"/>
      <c r="E4" s="323"/>
      <c r="F4" s="323"/>
      <c r="G4" s="324"/>
      <c r="H4" s="283" t="s">
        <v>1445</v>
      </c>
      <c r="I4" s="283"/>
      <c r="J4" s="283"/>
      <c r="K4" s="283"/>
      <c r="L4" s="283"/>
      <c r="M4" s="283"/>
      <c r="N4" s="283"/>
      <c r="O4" s="283" t="s">
        <v>1447</v>
      </c>
      <c r="P4" s="283"/>
      <c r="Q4" s="283"/>
      <c r="R4" s="283"/>
      <c r="S4" s="283"/>
      <c r="T4" s="283"/>
      <c r="U4" s="283"/>
      <c r="V4" s="283" t="s">
        <v>1448</v>
      </c>
      <c r="W4" s="283"/>
      <c r="X4" s="283"/>
      <c r="Y4" s="283"/>
      <c r="Z4" s="283"/>
      <c r="AA4" s="283"/>
      <c r="AB4" s="283"/>
      <c r="AC4" s="283" t="s">
        <v>1451</v>
      </c>
      <c r="AD4" s="283"/>
      <c r="AE4" s="283"/>
      <c r="AF4" s="283"/>
      <c r="AG4" s="283"/>
      <c r="AH4" s="283"/>
      <c r="AI4" s="283"/>
      <c r="AJ4" s="283" t="s">
        <v>1453</v>
      </c>
      <c r="AK4" s="283"/>
      <c r="AL4" s="283"/>
      <c r="AM4" s="283"/>
      <c r="AN4" s="283"/>
      <c r="AO4" s="283"/>
      <c r="AP4" s="283"/>
      <c r="AQ4" s="283" t="s">
        <v>1455</v>
      </c>
      <c r="AR4" s="283"/>
      <c r="AS4" s="283"/>
      <c r="AT4" s="283"/>
      <c r="AU4" s="283"/>
      <c r="AV4" s="283"/>
      <c r="AW4" s="283"/>
      <c r="AX4" s="283" t="s">
        <v>1457</v>
      </c>
      <c r="AY4" s="283"/>
      <c r="AZ4" s="283"/>
      <c r="BA4" s="283"/>
      <c r="BB4" s="283"/>
      <c r="BC4" s="283"/>
      <c r="BD4" s="283"/>
      <c r="BE4" s="283" t="s">
        <v>1458</v>
      </c>
      <c r="BF4" s="283"/>
      <c r="BG4" s="283"/>
      <c r="BH4" s="283"/>
      <c r="BI4" s="283"/>
      <c r="BJ4" s="283"/>
      <c r="BK4" s="283"/>
      <c r="BL4" s="283" t="s">
        <v>1459</v>
      </c>
      <c r="BM4" s="283"/>
      <c r="BN4" s="283"/>
      <c r="BO4" s="283"/>
      <c r="BP4" s="283"/>
      <c r="BQ4" s="283"/>
      <c r="BR4" s="283"/>
      <c r="BS4" s="286" t="s">
        <v>1461</v>
      </c>
      <c r="BT4" s="286"/>
      <c r="BU4" s="286"/>
      <c r="BV4" s="286"/>
      <c r="BW4" s="286"/>
      <c r="BX4" s="286"/>
      <c r="BY4" s="286"/>
      <c r="BZ4" s="283" t="s">
        <v>1463</v>
      </c>
      <c r="CA4" s="283"/>
      <c r="CB4" s="283"/>
      <c r="CC4" s="283"/>
      <c r="CD4" s="283"/>
      <c r="CE4" s="283"/>
      <c r="CF4" s="283"/>
      <c r="CG4" s="283" t="s">
        <v>1465</v>
      </c>
      <c r="CH4" s="283"/>
      <c r="CI4" s="283"/>
      <c r="CJ4" s="283"/>
      <c r="CK4" s="283"/>
      <c r="CL4" s="283"/>
      <c r="CM4" s="283"/>
      <c r="CN4" s="283" t="s">
        <v>1467</v>
      </c>
      <c r="CO4" s="283"/>
      <c r="CP4" s="283"/>
      <c r="CQ4" s="283"/>
      <c r="CR4" s="283"/>
      <c r="CS4" s="283"/>
      <c r="CT4" s="283"/>
      <c r="CU4" s="283" t="s">
        <v>1469</v>
      </c>
      <c r="CV4" s="283"/>
      <c r="CW4" s="283"/>
      <c r="CX4" s="283"/>
      <c r="CY4" s="283"/>
      <c r="CZ4" s="283"/>
      <c r="DA4" s="283"/>
      <c r="DB4" s="283" t="s">
        <v>1471</v>
      </c>
      <c r="DC4" s="283"/>
      <c r="DD4" s="283"/>
      <c r="DE4" s="283"/>
      <c r="DF4" s="283"/>
      <c r="DG4" s="283"/>
      <c r="DH4" s="283"/>
      <c r="DI4" s="283" t="s">
        <v>1473</v>
      </c>
      <c r="DJ4" s="283"/>
      <c r="DK4" s="283"/>
      <c r="DL4" s="283"/>
      <c r="DM4" s="283"/>
      <c r="DN4" s="283"/>
      <c r="DO4" s="283"/>
      <c r="DP4" s="291" t="s">
        <v>1475</v>
      </c>
      <c r="DQ4" s="292"/>
      <c r="DR4" s="292"/>
      <c r="DS4" s="292"/>
      <c r="DT4" s="292"/>
      <c r="DU4" s="292"/>
      <c r="DV4" s="293"/>
      <c r="DW4" s="283" t="s">
        <v>1477</v>
      </c>
      <c r="DX4" s="283"/>
      <c r="DY4" s="283"/>
      <c r="DZ4" s="283"/>
      <c r="EA4" s="283"/>
      <c r="EB4" s="283"/>
      <c r="EC4" s="283"/>
      <c r="ED4" s="286" t="s">
        <v>1478</v>
      </c>
      <c r="EE4" s="286"/>
      <c r="EF4" s="286"/>
      <c r="EG4" s="286"/>
      <c r="EH4" s="286"/>
      <c r="EI4" s="286"/>
      <c r="EJ4" s="286"/>
      <c r="EK4" s="283" t="s">
        <v>1480</v>
      </c>
      <c r="EL4" s="283"/>
      <c r="EM4" s="283"/>
      <c r="EN4" s="283"/>
      <c r="EO4" s="283"/>
      <c r="EP4" s="283"/>
      <c r="EQ4" s="283"/>
      <c r="ER4" s="283" t="s">
        <v>1482</v>
      </c>
      <c r="ES4" s="283"/>
      <c r="ET4" s="283"/>
      <c r="EU4" s="283"/>
      <c r="EV4" s="283"/>
      <c r="EW4" s="283"/>
      <c r="EX4" s="283"/>
      <c r="EY4" s="283" t="s">
        <v>1483</v>
      </c>
      <c r="EZ4" s="283"/>
      <c r="FA4" s="283"/>
      <c r="FB4" s="283"/>
      <c r="FC4" s="283"/>
      <c r="FD4" s="283"/>
      <c r="FE4" s="283"/>
      <c r="FF4" s="283" t="s">
        <v>1485</v>
      </c>
      <c r="FG4" s="283"/>
      <c r="FH4" s="283"/>
      <c r="FI4" s="283"/>
      <c r="FJ4" s="283"/>
      <c r="FK4" s="283"/>
      <c r="FL4" s="283"/>
      <c r="FM4" s="283" t="s">
        <v>1487</v>
      </c>
      <c r="FN4" s="283"/>
      <c r="FO4" s="283"/>
      <c r="FP4" s="283"/>
      <c r="FQ4" s="283"/>
      <c r="FR4" s="283"/>
      <c r="FS4" s="283"/>
      <c r="FT4" s="283" t="s">
        <v>1489</v>
      </c>
      <c r="FU4" s="283"/>
      <c r="FV4" s="283"/>
      <c r="FW4" s="283"/>
      <c r="FX4" s="283"/>
      <c r="FY4" s="283"/>
      <c r="FZ4" s="283"/>
      <c r="GA4" s="283" t="s">
        <v>1491</v>
      </c>
      <c r="GB4" s="283"/>
      <c r="GC4" s="283"/>
      <c r="GD4" s="283"/>
      <c r="GE4" s="283"/>
      <c r="GF4" s="283"/>
      <c r="GG4" s="283"/>
      <c r="GH4" s="283" t="s">
        <v>1892</v>
      </c>
      <c r="GI4" s="283"/>
      <c r="GJ4" s="283"/>
      <c r="GK4" s="283"/>
      <c r="GL4" s="283"/>
      <c r="GM4" s="283"/>
      <c r="GN4" s="283"/>
      <c r="GO4" s="283" t="s">
        <v>1493</v>
      </c>
      <c r="GP4" s="283"/>
      <c r="GQ4" s="283"/>
      <c r="GR4" s="283"/>
      <c r="GS4" s="283"/>
      <c r="GT4" s="283"/>
      <c r="GU4" s="283"/>
      <c r="GV4" s="283" t="s">
        <v>1495</v>
      </c>
      <c r="GW4" s="283"/>
      <c r="GX4" s="283"/>
      <c r="GY4" s="283"/>
      <c r="GZ4" s="283"/>
      <c r="HA4" s="283"/>
      <c r="HB4" s="283"/>
      <c r="HC4" s="283" t="s">
        <v>1497</v>
      </c>
      <c r="HD4" s="283"/>
      <c r="HE4" s="283"/>
      <c r="HF4" s="283"/>
      <c r="HG4" s="283"/>
      <c r="HH4" s="283"/>
      <c r="HI4" s="283"/>
      <c r="HJ4" s="283" t="s">
        <v>1499</v>
      </c>
      <c r="HK4" s="283"/>
      <c r="HL4" s="283"/>
      <c r="HM4" s="283"/>
      <c r="HN4" s="283"/>
      <c r="HO4" s="283"/>
      <c r="HP4" s="283"/>
      <c r="HQ4" s="283" t="s">
        <v>1501</v>
      </c>
      <c r="HR4" s="283"/>
      <c r="HS4" s="283"/>
      <c r="HT4" s="283"/>
      <c r="HU4" s="283"/>
      <c r="HV4" s="283"/>
      <c r="HW4" s="283"/>
      <c r="HX4" s="283" t="s">
        <v>1503</v>
      </c>
      <c r="HY4" s="283"/>
      <c r="HZ4" s="283"/>
      <c r="IA4" s="283"/>
      <c r="IB4" s="283"/>
      <c r="IC4" s="283"/>
      <c r="ID4" s="283"/>
      <c r="IE4" s="283" t="s">
        <v>1794</v>
      </c>
      <c r="IF4" s="283"/>
      <c r="IG4" s="283"/>
      <c r="IH4" s="283"/>
      <c r="II4" s="283"/>
      <c r="IJ4" s="283"/>
      <c r="IK4" s="283"/>
      <c r="IL4" s="283" t="s">
        <v>1506</v>
      </c>
      <c r="IM4" s="283"/>
      <c r="IN4" s="283"/>
      <c r="IO4" s="283"/>
      <c r="IP4" s="283"/>
      <c r="IQ4" s="283"/>
      <c r="IR4" s="283"/>
      <c r="IS4" s="283" t="s">
        <v>1508</v>
      </c>
      <c r="IT4" s="283"/>
      <c r="IU4" s="283"/>
      <c r="IV4" s="283"/>
      <c r="IW4" s="283"/>
      <c r="IX4" s="283"/>
      <c r="IY4" s="283"/>
      <c r="IZ4" s="283" t="s">
        <v>1510</v>
      </c>
      <c r="JA4" s="283"/>
      <c r="JB4" s="283"/>
      <c r="JC4" s="283"/>
      <c r="JD4" s="283"/>
      <c r="JE4" s="283"/>
      <c r="JF4" s="283"/>
      <c r="JG4" s="283" t="s">
        <v>1511</v>
      </c>
      <c r="JH4" s="283"/>
      <c r="JI4" s="283"/>
      <c r="JJ4" s="283"/>
      <c r="JK4" s="283"/>
      <c r="JL4" s="283"/>
      <c r="JM4" s="283"/>
      <c r="JN4" s="283" t="s">
        <v>1513</v>
      </c>
      <c r="JO4" s="283"/>
      <c r="JP4" s="283"/>
      <c r="JQ4" s="283"/>
      <c r="JR4" s="283"/>
      <c r="JS4" s="283"/>
      <c r="JT4" s="283"/>
      <c r="JU4" s="283" t="s">
        <v>1515</v>
      </c>
      <c r="JV4" s="283"/>
      <c r="JW4" s="283"/>
      <c r="JX4" s="283"/>
      <c r="JY4" s="283"/>
      <c r="JZ4" s="283"/>
      <c r="KA4" s="283"/>
      <c r="KB4" s="283" t="s">
        <v>1517</v>
      </c>
      <c r="KC4" s="283"/>
      <c r="KD4" s="283"/>
      <c r="KE4" s="283"/>
      <c r="KF4" s="283"/>
      <c r="KG4" s="283"/>
      <c r="KH4" s="283"/>
      <c r="KI4" s="283" t="s">
        <v>1519</v>
      </c>
      <c r="KJ4" s="283"/>
      <c r="KK4" s="283"/>
      <c r="KL4" s="283"/>
      <c r="KM4" s="283"/>
      <c r="KN4" s="283"/>
      <c r="KO4" s="283"/>
      <c r="KP4" s="283" t="s">
        <v>1521</v>
      </c>
      <c r="KQ4" s="283"/>
      <c r="KR4" s="283"/>
      <c r="KS4" s="283"/>
      <c r="KT4" s="283"/>
      <c r="KU4" s="283"/>
      <c r="KV4" s="283"/>
      <c r="KW4" s="283" t="s">
        <v>1523</v>
      </c>
      <c r="KX4" s="283"/>
      <c r="KY4" s="283"/>
      <c r="KZ4" s="283"/>
      <c r="LA4" s="283"/>
      <c r="LB4" s="283"/>
      <c r="LC4" s="283"/>
      <c r="LD4" s="283" t="s">
        <v>1525</v>
      </c>
      <c r="LE4" s="283"/>
      <c r="LF4" s="283"/>
      <c r="LG4" s="283"/>
      <c r="LH4" s="283"/>
      <c r="LI4" s="283"/>
      <c r="LJ4" s="283"/>
      <c r="LK4" s="283" t="s">
        <v>1527</v>
      </c>
      <c r="LL4" s="283"/>
      <c r="LM4" s="283"/>
      <c r="LN4" s="283"/>
      <c r="LO4" s="283"/>
      <c r="LP4" s="283"/>
      <c r="LQ4" s="283"/>
      <c r="LR4" s="283" t="s">
        <v>1528</v>
      </c>
      <c r="LS4" s="283"/>
      <c r="LT4" s="283"/>
      <c r="LU4" s="283"/>
      <c r="LV4" s="283"/>
      <c r="LW4" s="283"/>
      <c r="LX4" s="283"/>
      <c r="LY4" s="283" t="s">
        <v>1530</v>
      </c>
      <c r="LZ4" s="283"/>
      <c r="MA4" s="283"/>
      <c r="MB4" s="283"/>
      <c r="MC4" s="283"/>
      <c r="MD4" s="283"/>
      <c r="ME4" s="283"/>
      <c r="MF4" s="283" t="s">
        <v>1531</v>
      </c>
      <c r="MG4" s="283"/>
      <c r="MH4" s="283"/>
      <c r="MI4" s="283"/>
      <c r="MJ4" s="283"/>
      <c r="MK4" s="283"/>
      <c r="ML4" s="283"/>
      <c r="MM4" s="283" t="s">
        <v>1533</v>
      </c>
      <c r="MN4" s="283"/>
      <c r="MO4" s="283"/>
      <c r="MP4" s="283"/>
      <c r="MQ4" s="283"/>
      <c r="MR4" s="283"/>
      <c r="MS4" s="283"/>
      <c r="MT4" s="283" t="s">
        <v>1535</v>
      </c>
      <c r="MU4" s="283"/>
      <c r="MV4" s="283"/>
      <c r="MW4" s="283"/>
      <c r="MX4" s="283"/>
      <c r="MY4" s="283"/>
      <c r="MZ4" s="283"/>
      <c r="NA4" s="283" t="s">
        <v>1796</v>
      </c>
      <c r="NB4" s="283"/>
      <c r="NC4" s="283"/>
      <c r="ND4" s="283"/>
      <c r="NE4" s="283"/>
      <c r="NF4" s="283"/>
      <c r="NG4" s="283"/>
      <c r="NH4" s="283" t="s">
        <v>1538</v>
      </c>
      <c r="NI4" s="283"/>
      <c r="NJ4" s="283"/>
      <c r="NK4" s="283"/>
      <c r="NL4" s="283"/>
      <c r="NM4" s="283"/>
      <c r="NN4" s="283"/>
      <c r="NO4" s="283" t="s">
        <v>1540</v>
      </c>
      <c r="NP4" s="283"/>
      <c r="NQ4" s="283"/>
      <c r="NR4" s="283"/>
      <c r="NS4" s="283"/>
      <c r="NT4" s="283"/>
      <c r="NU4" s="283"/>
      <c r="NV4" s="283" t="s">
        <v>1542</v>
      </c>
      <c r="NW4" s="283"/>
      <c r="NX4" s="283"/>
      <c r="NY4" s="283"/>
      <c r="NZ4" s="283"/>
      <c r="OA4" s="283"/>
      <c r="OB4" s="283"/>
      <c r="OC4" s="283" t="s">
        <v>1544</v>
      </c>
      <c r="OD4" s="283"/>
      <c r="OE4" s="283"/>
      <c r="OF4" s="283"/>
      <c r="OG4" s="283"/>
      <c r="OH4" s="283"/>
      <c r="OI4" s="283"/>
      <c r="OJ4" s="283" t="s">
        <v>1546</v>
      </c>
      <c r="OK4" s="283"/>
      <c r="OL4" s="283"/>
      <c r="OM4" s="283"/>
      <c r="ON4" s="283"/>
      <c r="OO4" s="283"/>
      <c r="OP4" s="283"/>
      <c r="OQ4" s="283" t="s">
        <v>1882</v>
      </c>
      <c r="OR4" s="283"/>
      <c r="OS4" s="283"/>
      <c r="OT4" s="283"/>
      <c r="OU4" s="283"/>
      <c r="OV4" s="283"/>
      <c r="OW4" s="283"/>
      <c r="OX4" s="283" t="s">
        <v>1548</v>
      </c>
      <c r="OY4" s="283"/>
      <c r="OZ4" s="283"/>
      <c r="PA4" s="283"/>
      <c r="PB4" s="283"/>
      <c r="PC4" s="283"/>
      <c r="PD4" s="283"/>
      <c r="PE4" s="283" t="s">
        <v>1550</v>
      </c>
      <c r="PF4" s="283"/>
      <c r="PG4" s="283"/>
      <c r="PH4" s="283"/>
      <c r="PI4" s="283"/>
      <c r="PJ4" s="283"/>
      <c r="PK4" s="283"/>
      <c r="PL4" s="283" t="s">
        <v>1552</v>
      </c>
      <c r="PM4" s="283"/>
      <c r="PN4" s="283"/>
      <c r="PO4" s="283"/>
      <c r="PP4" s="283"/>
      <c r="PQ4" s="283"/>
      <c r="PR4" s="283"/>
      <c r="PS4" s="283" t="s">
        <v>1554</v>
      </c>
      <c r="PT4" s="283"/>
      <c r="PU4" s="283"/>
      <c r="PV4" s="283"/>
      <c r="PW4" s="283"/>
      <c r="PX4" s="283"/>
      <c r="PY4" s="283"/>
      <c r="PZ4" s="283" t="s">
        <v>814</v>
      </c>
      <c r="QA4" s="283"/>
      <c r="QB4" s="283"/>
      <c r="QC4" s="283"/>
      <c r="QD4" s="283"/>
      <c r="QE4" s="283"/>
      <c r="QF4" s="283"/>
      <c r="QG4" s="283" t="s">
        <v>1556</v>
      </c>
      <c r="QH4" s="283"/>
      <c r="QI4" s="283"/>
      <c r="QJ4" s="283"/>
      <c r="QK4" s="283"/>
      <c r="QL4" s="283"/>
      <c r="QM4" s="283"/>
      <c r="QN4" s="283" t="s">
        <v>1558</v>
      </c>
      <c r="QO4" s="283"/>
      <c r="QP4" s="283"/>
      <c r="QQ4" s="283"/>
      <c r="QR4" s="283"/>
      <c r="QS4" s="283"/>
      <c r="QT4" s="283"/>
      <c r="QU4" s="283" t="s">
        <v>1560</v>
      </c>
      <c r="QV4" s="283"/>
      <c r="QW4" s="283"/>
      <c r="QX4" s="283"/>
      <c r="QY4" s="283"/>
      <c r="QZ4" s="283"/>
      <c r="RA4" s="283"/>
      <c r="RB4" s="283" t="s">
        <v>1562</v>
      </c>
      <c r="RC4" s="283"/>
      <c r="RD4" s="283"/>
      <c r="RE4" s="283"/>
      <c r="RF4" s="283"/>
      <c r="RG4" s="283"/>
      <c r="RH4" s="283"/>
      <c r="RI4" s="283" t="s">
        <v>1563</v>
      </c>
      <c r="RJ4" s="283"/>
      <c r="RK4" s="283"/>
      <c r="RL4" s="283"/>
      <c r="RM4" s="283"/>
      <c r="RN4" s="283"/>
      <c r="RO4" s="283"/>
      <c r="RP4" s="283" t="s">
        <v>1565</v>
      </c>
      <c r="RQ4" s="283"/>
      <c r="RR4" s="283"/>
      <c r="RS4" s="283"/>
      <c r="RT4" s="283"/>
      <c r="RU4" s="283"/>
      <c r="RV4" s="283"/>
      <c r="RW4" s="283" t="s">
        <v>1567</v>
      </c>
      <c r="RX4" s="283"/>
      <c r="RY4" s="283"/>
      <c r="RZ4" s="283"/>
      <c r="SA4" s="283"/>
      <c r="SB4" s="283"/>
      <c r="SC4" s="283"/>
      <c r="SD4" s="283" t="s">
        <v>1569</v>
      </c>
      <c r="SE4" s="283"/>
      <c r="SF4" s="283"/>
      <c r="SG4" s="283"/>
      <c r="SH4" s="283"/>
      <c r="SI4" s="283"/>
      <c r="SJ4" s="283"/>
      <c r="SK4" s="283" t="s">
        <v>1571</v>
      </c>
      <c r="SL4" s="283"/>
      <c r="SM4" s="283"/>
      <c r="SN4" s="283"/>
      <c r="SO4" s="283"/>
      <c r="SP4" s="283"/>
      <c r="SQ4" s="283"/>
      <c r="SR4" s="283" t="s">
        <v>1573</v>
      </c>
      <c r="SS4" s="283"/>
      <c r="ST4" s="283"/>
      <c r="SU4" s="283"/>
      <c r="SV4" s="283"/>
      <c r="SW4" s="283"/>
      <c r="SX4" s="283"/>
      <c r="SY4" s="283" t="s">
        <v>1575</v>
      </c>
      <c r="SZ4" s="283"/>
      <c r="TA4" s="283"/>
      <c r="TB4" s="283"/>
      <c r="TC4" s="283"/>
      <c r="TD4" s="283"/>
      <c r="TE4" s="283"/>
      <c r="TF4" s="283" t="s">
        <v>1577</v>
      </c>
      <c r="TG4" s="283"/>
      <c r="TH4" s="283"/>
      <c r="TI4" s="283"/>
      <c r="TJ4" s="283"/>
      <c r="TK4" s="283"/>
      <c r="TL4" s="283"/>
      <c r="TM4" s="283" t="s">
        <v>1579</v>
      </c>
      <c r="TN4" s="283"/>
      <c r="TO4" s="283"/>
      <c r="TP4" s="283"/>
      <c r="TQ4" s="283"/>
      <c r="TR4" s="283"/>
      <c r="TS4" s="283"/>
      <c r="TT4" s="283" t="s">
        <v>1581</v>
      </c>
      <c r="TU4" s="283"/>
      <c r="TV4" s="283"/>
      <c r="TW4" s="283"/>
      <c r="TX4" s="283"/>
      <c r="TY4" s="283"/>
      <c r="TZ4" s="283"/>
      <c r="UA4" s="283" t="s">
        <v>1583</v>
      </c>
      <c r="UB4" s="283"/>
      <c r="UC4" s="283"/>
      <c r="UD4" s="283"/>
      <c r="UE4" s="283"/>
      <c r="UF4" s="283"/>
      <c r="UG4" s="283"/>
      <c r="UH4" s="283" t="s">
        <v>1585</v>
      </c>
      <c r="UI4" s="283"/>
      <c r="UJ4" s="283"/>
      <c r="UK4" s="283"/>
      <c r="UL4" s="283"/>
      <c r="UM4" s="283"/>
      <c r="UN4" s="283"/>
      <c r="UO4" s="283" t="s">
        <v>1587</v>
      </c>
      <c r="UP4" s="283"/>
      <c r="UQ4" s="283"/>
      <c r="UR4" s="283"/>
      <c r="US4" s="283"/>
      <c r="UT4" s="283"/>
      <c r="UU4" s="283"/>
      <c r="UV4" s="283" t="s">
        <v>1588</v>
      </c>
      <c r="UW4" s="283"/>
      <c r="UX4" s="283"/>
      <c r="UY4" s="283"/>
      <c r="UZ4" s="283"/>
      <c r="VA4" s="283"/>
      <c r="VB4" s="283"/>
      <c r="VC4" s="283" t="s">
        <v>1589</v>
      </c>
      <c r="VD4" s="283"/>
      <c r="VE4" s="283"/>
      <c r="VF4" s="283"/>
      <c r="VG4" s="283"/>
      <c r="VH4" s="283"/>
      <c r="VI4" s="283"/>
      <c r="VJ4" s="283" t="s">
        <v>1591</v>
      </c>
      <c r="VK4" s="283"/>
      <c r="VL4" s="283"/>
      <c r="VM4" s="283"/>
      <c r="VN4" s="283"/>
      <c r="VO4" s="283"/>
      <c r="VP4" s="283"/>
      <c r="VQ4" s="283" t="s">
        <v>1064</v>
      </c>
      <c r="VR4" s="283"/>
      <c r="VS4" s="283"/>
      <c r="VT4" s="283"/>
      <c r="VU4" s="283"/>
      <c r="VV4" s="283"/>
      <c r="VW4" s="283"/>
      <c r="VX4" s="283" t="s">
        <v>1594</v>
      </c>
      <c r="VY4" s="283"/>
      <c r="VZ4" s="283"/>
      <c r="WA4" s="283"/>
      <c r="WB4" s="283"/>
      <c r="WC4" s="283"/>
      <c r="WD4" s="283"/>
      <c r="WE4" s="283" t="s">
        <v>1596</v>
      </c>
      <c r="WF4" s="283"/>
      <c r="WG4" s="283"/>
      <c r="WH4" s="283"/>
      <c r="WI4" s="283"/>
      <c r="WJ4" s="283"/>
      <c r="WK4" s="283"/>
      <c r="WL4" s="283" t="s">
        <v>1598</v>
      </c>
      <c r="WM4" s="283"/>
      <c r="WN4" s="283"/>
      <c r="WO4" s="283"/>
      <c r="WP4" s="283"/>
      <c r="WQ4" s="283"/>
      <c r="WR4" s="283"/>
      <c r="WS4" s="283" t="s">
        <v>1600</v>
      </c>
      <c r="WT4" s="283"/>
      <c r="WU4" s="283"/>
      <c r="WV4" s="283"/>
      <c r="WW4" s="283"/>
      <c r="WX4" s="283"/>
      <c r="WY4" s="283"/>
      <c r="WZ4" s="283" t="s">
        <v>1602</v>
      </c>
      <c r="XA4" s="283"/>
      <c r="XB4" s="283"/>
      <c r="XC4" s="283"/>
      <c r="XD4" s="283"/>
      <c r="XE4" s="283"/>
      <c r="XF4" s="283"/>
      <c r="XG4" s="286" t="s">
        <v>1604</v>
      </c>
      <c r="XH4" s="286"/>
      <c r="XI4" s="286"/>
      <c r="XJ4" s="286"/>
      <c r="XK4" s="286"/>
      <c r="XL4" s="286"/>
      <c r="XM4" s="286"/>
      <c r="XN4" s="283" t="s">
        <v>1606</v>
      </c>
      <c r="XO4" s="283"/>
      <c r="XP4" s="283"/>
      <c r="XQ4" s="283"/>
      <c r="XR4" s="283"/>
      <c r="XS4" s="283"/>
      <c r="XT4" s="283"/>
      <c r="XU4" s="283" t="s">
        <v>1608</v>
      </c>
      <c r="XV4" s="283"/>
      <c r="XW4" s="283"/>
      <c r="XX4" s="283"/>
      <c r="XY4" s="283"/>
      <c r="XZ4" s="283"/>
      <c r="YA4" s="283"/>
      <c r="YB4" s="283" t="s">
        <v>1610</v>
      </c>
      <c r="YC4" s="283"/>
      <c r="YD4" s="283"/>
      <c r="YE4" s="283"/>
      <c r="YF4" s="283"/>
      <c r="YG4" s="283"/>
      <c r="YH4" s="283"/>
      <c r="YI4" s="322"/>
      <c r="YJ4" s="323"/>
      <c r="YK4" s="323"/>
      <c r="YL4" s="323"/>
      <c r="YM4" s="323"/>
      <c r="YN4" s="323"/>
      <c r="YO4" s="324"/>
      <c r="YP4" s="322"/>
      <c r="YQ4" s="323"/>
      <c r="YR4" s="323"/>
      <c r="YS4" s="323"/>
      <c r="YT4" s="323"/>
      <c r="YU4" s="323"/>
      <c r="YV4" s="324"/>
    </row>
    <row r="5" spans="1:672" s="39" customFormat="1" ht="51.75" customHeight="1">
      <c r="A5" s="73" t="s">
        <v>0</v>
      </c>
      <c r="B5" s="74" t="s">
        <v>1928</v>
      </c>
      <c r="C5" s="42" t="s">
        <v>72</v>
      </c>
      <c r="D5" s="42" t="s">
        <v>69</v>
      </c>
      <c r="E5" s="42" t="s">
        <v>70</v>
      </c>
      <c r="F5" s="42" t="s">
        <v>71</v>
      </c>
      <c r="G5" s="42" t="s">
        <v>74</v>
      </c>
      <c r="H5" s="41" t="s">
        <v>0</v>
      </c>
      <c r="I5" s="41" t="s">
        <v>1</v>
      </c>
      <c r="J5" s="27" t="s">
        <v>72</v>
      </c>
      <c r="K5" s="42" t="s">
        <v>69</v>
      </c>
      <c r="L5" s="42" t="s">
        <v>70</v>
      </c>
      <c r="M5" s="42" t="s">
        <v>71</v>
      </c>
      <c r="N5" s="42" t="s">
        <v>74</v>
      </c>
      <c r="O5" s="41" t="s">
        <v>0</v>
      </c>
      <c r="P5" s="41" t="s">
        <v>1</v>
      </c>
      <c r="Q5" s="42" t="s">
        <v>72</v>
      </c>
      <c r="R5" s="42" t="s">
        <v>69</v>
      </c>
      <c r="S5" s="42" t="s">
        <v>70</v>
      </c>
      <c r="T5" s="27" t="s">
        <v>71</v>
      </c>
      <c r="U5" s="42" t="s">
        <v>74</v>
      </c>
      <c r="V5" s="41" t="s">
        <v>0</v>
      </c>
      <c r="W5" s="41" t="s">
        <v>1</v>
      </c>
      <c r="X5" s="27" t="s">
        <v>1730</v>
      </c>
      <c r="Y5" s="42" t="s">
        <v>69</v>
      </c>
      <c r="Z5" s="42" t="s">
        <v>70</v>
      </c>
      <c r="AA5" s="42" t="s">
        <v>71</v>
      </c>
      <c r="AB5" s="42" t="s">
        <v>74</v>
      </c>
      <c r="AC5" s="41" t="s">
        <v>0</v>
      </c>
      <c r="AD5" s="41" t="s">
        <v>1</v>
      </c>
      <c r="AE5" s="27" t="s">
        <v>1708</v>
      </c>
      <c r="AF5" s="42" t="s">
        <v>69</v>
      </c>
      <c r="AG5" s="42" t="s">
        <v>70</v>
      </c>
      <c r="AH5" s="42" t="s">
        <v>71</v>
      </c>
      <c r="AI5" s="42" t="s">
        <v>74</v>
      </c>
      <c r="AJ5" s="41" t="s">
        <v>0</v>
      </c>
      <c r="AK5" s="41" t="s">
        <v>1</v>
      </c>
      <c r="AL5" s="36" t="s">
        <v>1746</v>
      </c>
      <c r="AM5" s="42" t="s">
        <v>69</v>
      </c>
      <c r="AN5" s="42" t="s">
        <v>70</v>
      </c>
      <c r="AO5" s="42" t="s">
        <v>71</v>
      </c>
      <c r="AP5" s="42" t="s">
        <v>74</v>
      </c>
      <c r="AQ5" s="41" t="s">
        <v>0</v>
      </c>
      <c r="AR5" s="41" t="s">
        <v>1</v>
      </c>
      <c r="AS5" s="27" t="s">
        <v>1747</v>
      </c>
      <c r="AT5" s="42" t="s">
        <v>69</v>
      </c>
      <c r="AU5" s="42" t="s">
        <v>70</v>
      </c>
      <c r="AV5" s="27" t="s">
        <v>71</v>
      </c>
      <c r="AW5" s="42" t="s">
        <v>74</v>
      </c>
      <c r="AX5" s="41" t="s">
        <v>0</v>
      </c>
      <c r="AY5" s="41" t="s">
        <v>1</v>
      </c>
      <c r="AZ5" s="27" t="s">
        <v>1755</v>
      </c>
      <c r="BA5" s="42" t="s">
        <v>69</v>
      </c>
      <c r="BB5" s="42" t="s">
        <v>70</v>
      </c>
      <c r="BC5" s="42" t="s">
        <v>71</v>
      </c>
      <c r="BD5" s="42" t="s">
        <v>74</v>
      </c>
      <c r="BE5" s="41" t="s">
        <v>0</v>
      </c>
      <c r="BF5" s="41" t="s">
        <v>1</v>
      </c>
      <c r="BG5" s="27" t="s">
        <v>72</v>
      </c>
      <c r="BH5" s="42" t="s">
        <v>69</v>
      </c>
      <c r="BI5" s="42" t="s">
        <v>70</v>
      </c>
      <c r="BJ5" s="42" t="s">
        <v>71</v>
      </c>
      <c r="BK5" s="42" t="s">
        <v>74</v>
      </c>
      <c r="BL5" s="41" t="s">
        <v>0</v>
      </c>
      <c r="BM5" s="41" t="s">
        <v>1</v>
      </c>
      <c r="BN5" s="27" t="s">
        <v>72</v>
      </c>
      <c r="BO5" s="42" t="s">
        <v>69</v>
      </c>
      <c r="BP5" s="42" t="s">
        <v>70</v>
      </c>
      <c r="BQ5" s="42" t="s">
        <v>71</v>
      </c>
      <c r="BR5" s="42" t="s">
        <v>74</v>
      </c>
      <c r="BS5" s="41" t="s">
        <v>0</v>
      </c>
      <c r="BT5" s="41" t="s">
        <v>1</v>
      </c>
      <c r="BU5" s="27" t="s">
        <v>1757</v>
      </c>
      <c r="BV5" s="42" t="s">
        <v>69</v>
      </c>
      <c r="BW5" s="42" t="s">
        <v>70</v>
      </c>
      <c r="BX5" s="42" t="s">
        <v>71</v>
      </c>
      <c r="BY5" s="42" t="s">
        <v>74</v>
      </c>
      <c r="BZ5" s="41" t="s">
        <v>0</v>
      </c>
      <c r="CA5" s="41" t="s">
        <v>1</v>
      </c>
      <c r="CB5" s="42" t="s">
        <v>72</v>
      </c>
      <c r="CC5" s="42" t="s">
        <v>69</v>
      </c>
      <c r="CD5" s="42" t="s">
        <v>70</v>
      </c>
      <c r="CE5" s="42" t="s">
        <v>71</v>
      </c>
      <c r="CF5" s="42" t="s">
        <v>74</v>
      </c>
      <c r="CG5" s="41" t="s">
        <v>0</v>
      </c>
      <c r="CH5" s="41" t="s">
        <v>1</v>
      </c>
      <c r="CI5" s="42" t="s">
        <v>1709</v>
      </c>
      <c r="CJ5" s="42" t="s">
        <v>69</v>
      </c>
      <c r="CK5" s="42" t="s">
        <v>70</v>
      </c>
      <c r="CL5" s="27" t="s">
        <v>71</v>
      </c>
      <c r="CM5" s="42" t="s">
        <v>74</v>
      </c>
      <c r="CN5" s="41" t="s">
        <v>0</v>
      </c>
      <c r="CO5" s="41" t="s">
        <v>1</v>
      </c>
      <c r="CP5" s="27" t="s">
        <v>72</v>
      </c>
      <c r="CQ5" s="42" t="s">
        <v>69</v>
      </c>
      <c r="CR5" s="42" t="s">
        <v>70</v>
      </c>
      <c r="CS5" s="42" t="s">
        <v>71</v>
      </c>
      <c r="CT5" s="42" t="s">
        <v>74</v>
      </c>
      <c r="CU5" s="41" t="s">
        <v>0</v>
      </c>
      <c r="CV5" s="41" t="s">
        <v>1</v>
      </c>
      <c r="CW5" s="42" t="s">
        <v>72</v>
      </c>
      <c r="CX5" s="42" t="s">
        <v>69</v>
      </c>
      <c r="CY5" s="42" t="s">
        <v>70</v>
      </c>
      <c r="CZ5" s="42" t="s">
        <v>71</v>
      </c>
      <c r="DA5" s="42" t="s">
        <v>74</v>
      </c>
      <c r="DB5" s="41" t="s">
        <v>0</v>
      </c>
      <c r="DC5" s="41" t="s">
        <v>1</v>
      </c>
      <c r="DD5" s="42" t="s">
        <v>72</v>
      </c>
      <c r="DE5" s="42" t="s">
        <v>69</v>
      </c>
      <c r="DF5" s="42" t="s">
        <v>70</v>
      </c>
      <c r="DG5" s="42" t="s">
        <v>71</v>
      </c>
      <c r="DH5" s="42" t="s">
        <v>74</v>
      </c>
      <c r="DI5" s="41" t="s">
        <v>0</v>
      </c>
      <c r="DJ5" s="41" t="s">
        <v>1</v>
      </c>
      <c r="DK5" s="27" t="s">
        <v>72</v>
      </c>
      <c r="DL5" s="42" t="s">
        <v>69</v>
      </c>
      <c r="DM5" s="42" t="s">
        <v>70</v>
      </c>
      <c r="DN5" s="42" t="s">
        <v>71</v>
      </c>
      <c r="DO5" s="42" t="s">
        <v>74</v>
      </c>
      <c r="DP5" s="41" t="s">
        <v>0</v>
      </c>
      <c r="DQ5" s="41" t="s">
        <v>1</v>
      </c>
      <c r="DR5" s="27" t="s">
        <v>1741</v>
      </c>
      <c r="DS5" s="42" t="s">
        <v>69</v>
      </c>
      <c r="DT5" s="42" t="s">
        <v>70</v>
      </c>
      <c r="DU5" s="42" t="s">
        <v>71</v>
      </c>
      <c r="DV5" s="42" t="s">
        <v>74</v>
      </c>
      <c r="DW5" s="41" t="s">
        <v>0</v>
      </c>
      <c r="DX5" s="41" t="s">
        <v>1</v>
      </c>
      <c r="DY5" s="27" t="s">
        <v>1862</v>
      </c>
      <c r="DZ5" s="42" t="s">
        <v>69</v>
      </c>
      <c r="EA5" s="42" t="s">
        <v>70</v>
      </c>
      <c r="EB5" s="42" t="s">
        <v>71</v>
      </c>
      <c r="EC5" s="42" t="s">
        <v>74</v>
      </c>
      <c r="ED5" s="41" t="s">
        <v>0</v>
      </c>
      <c r="EE5" s="41" t="s">
        <v>1</v>
      </c>
      <c r="EF5" s="42" t="s">
        <v>72</v>
      </c>
      <c r="EG5" s="42" t="s">
        <v>69</v>
      </c>
      <c r="EH5" s="42" t="s">
        <v>70</v>
      </c>
      <c r="EI5" s="42" t="s">
        <v>71</v>
      </c>
      <c r="EJ5" s="42" t="s">
        <v>74</v>
      </c>
      <c r="EK5" s="41" t="s">
        <v>0</v>
      </c>
      <c r="EL5" s="41" t="s">
        <v>1</v>
      </c>
      <c r="EM5" s="27" t="s">
        <v>72</v>
      </c>
      <c r="EN5" s="42" t="s">
        <v>69</v>
      </c>
      <c r="EO5" s="42" t="s">
        <v>70</v>
      </c>
      <c r="EP5" s="42" t="s">
        <v>71</v>
      </c>
      <c r="EQ5" s="42" t="s">
        <v>74</v>
      </c>
      <c r="ER5" s="41" t="s">
        <v>0</v>
      </c>
      <c r="ES5" s="41" t="s">
        <v>1</v>
      </c>
      <c r="ET5" s="42" t="s">
        <v>72</v>
      </c>
      <c r="EU5" s="42" t="s">
        <v>69</v>
      </c>
      <c r="EV5" s="42" t="s">
        <v>70</v>
      </c>
      <c r="EW5" s="42" t="s">
        <v>71</v>
      </c>
      <c r="EX5" s="42" t="s">
        <v>74</v>
      </c>
      <c r="EY5" s="41" t="s">
        <v>0</v>
      </c>
      <c r="EZ5" s="41" t="s">
        <v>1</v>
      </c>
      <c r="FA5" s="42" t="s">
        <v>72</v>
      </c>
      <c r="FB5" s="42" t="s">
        <v>69</v>
      </c>
      <c r="FC5" s="42" t="s">
        <v>70</v>
      </c>
      <c r="FD5" s="42" t="s">
        <v>71</v>
      </c>
      <c r="FE5" s="42" t="s">
        <v>74</v>
      </c>
      <c r="FF5" s="41" t="s">
        <v>0</v>
      </c>
      <c r="FG5" s="41" t="s">
        <v>1</v>
      </c>
      <c r="FH5" s="42" t="s">
        <v>72</v>
      </c>
      <c r="FI5" s="42" t="s">
        <v>69</v>
      </c>
      <c r="FJ5" s="42" t="s">
        <v>70</v>
      </c>
      <c r="FK5" s="42" t="s">
        <v>71</v>
      </c>
      <c r="FL5" s="42" t="s">
        <v>74</v>
      </c>
      <c r="FM5" s="41" t="s">
        <v>0</v>
      </c>
      <c r="FN5" s="41" t="s">
        <v>1</v>
      </c>
      <c r="FO5" s="27" t="s">
        <v>72</v>
      </c>
      <c r="FP5" s="42" t="s">
        <v>69</v>
      </c>
      <c r="FQ5" s="42" t="s">
        <v>70</v>
      </c>
      <c r="FR5" s="42" t="s">
        <v>71</v>
      </c>
      <c r="FS5" s="42" t="s">
        <v>74</v>
      </c>
      <c r="FT5" s="41" t="s">
        <v>0</v>
      </c>
      <c r="FU5" s="41" t="s">
        <v>1</v>
      </c>
      <c r="FV5" s="27" t="s">
        <v>1670</v>
      </c>
      <c r="FW5" s="42" t="s">
        <v>69</v>
      </c>
      <c r="FX5" s="42" t="s">
        <v>70</v>
      </c>
      <c r="FY5" s="42" t="s">
        <v>71</v>
      </c>
      <c r="FZ5" s="42" t="s">
        <v>74</v>
      </c>
      <c r="GA5" s="41" t="s">
        <v>0</v>
      </c>
      <c r="GB5" s="41" t="s">
        <v>1</v>
      </c>
      <c r="GC5" s="27" t="s">
        <v>1863</v>
      </c>
      <c r="GD5" s="42" t="s">
        <v>69</v>
      </c>
      <c r="GE5" s="42" t="s">
        <v>70</v>
      </c>
      <c r="GF5" s="42" t="s">
        <v>71</v>
      </c>
      <c r="GG5" s="42" t="s">
        <v>74</v>
      </c>
      <c r="GH5" s="41" t="s">
        <v>0</v>
      </c>
      <c r="GI5" s="41" t="s">
        <v>1</v>
      </c>
      <c r="GJ5" s="27" t="s">
        <v>1893</v>
      </c>
      <c r="GK5" s="42" t="s">
        <v>69</v>
      </c>
      <c r="GL5" s="42" t="s">
        <v>70</v>
      </c>
      <c r="GM5" s="42" t="s">
        <v>71</v>
      </c>
      <c r="GN5" s="42" t="s">
        <v>74</v>
      </c>
      <c r="GO5" s="41" t="s">
        <v>0</v>
      </c>
      <c r="GP5" s="41" t="s">
        <v>1</v>
      </c>
      <c r="GQ5" s="27" t="s">
        <v>1852</v>
      </c>
      <c r="GR5" s="42" t="s">
        <v>69</v>
      </c>
      <c r="GS5" s="42" t="s">
        <v>70</v>
      </c>
      <c r="GT5" s="42" t="s">
        <v>71</v>
      </c>
      <c r="GU5" s="42" t="s">
        <v>74</v>
      </c>
      <c r="GV5" s="41" t="s">
        <v>0</v>
      </c>
      <c r="GW5" s="41" t="s">
        <v>1</v>
      </c>
      <c r="GX5" s="27" t="s">
        <v>1864</v>
      </c>
      <c r="GY5" s="42" t="s">
        <v>69</v>
      </c>
      <c r="GZ5" s="42" t="s">
        <v>70</v>
      </c>
      <c r="HA5" s="42" t="s">
        <v>71</v>
      </c>
      <c r="HB5" s="42" t="s">
        <v>74</v>
      </c>
      <c r="HC5" s="41" t="s">
        <v>0</v>
      </c>
      <c r="HD5" s="41" t="s">
        <v>1</v>
      </c>
      <c r="HE5" s="27" t="s">
        <v>72</v>
      </c>
      <c r="HF5" s="42" t="s">
        <v>69</v>
      </c>
      <c r="HG5" s="42" t="s">
        <v>70</v>
      </c>
      <c r="HH5" s="27" t="s">
        <v>71</v>
      </c>
      <c r="HI5" s="42" t="s">
        <v>74</v>
      </c>
      <c r="HJ5" s="41" t="s">
        <v>73</v>
      </c>
      <c r="HK5" s="41" t="s">
        <v>1</v>
      </c>
      <c r="HL5" s="27" t="s">
        <v>72</v>
      </c>
      <c r="HM5" s="42" t="s">
        <v>69</v>
      </c>
      <c r="HN5" s="42" t="s">
        <v>70</v>
      </c>
      <c r="HO5" s="42" t="s">
        <v>71</v>
      </c>
      <c r="HP5" s="42" t="s">
        <v>74</v>
      </c>
      <c r="HQ5" s="41" t="s">
        <v>0</v>
      </c>
      <c r="HR5" s="41" t="s">
        <v>1</v>
      </c>
      <c r="HS5" s="27" t="s">
        <v>72</v>
      </c>
      <c r="HT5" s="42" t="s">
        <v>69</v>
      </c>
      <c r="HU5" s="42" t="s">
        <v>70</v>
      </c>
      <c r="HV5" s="42" t="s">
        <v>71</v>
      </c>
      <c r="HW5" s="42" t="s">
        <v>74</v>
      </c>
      <c r="HX5" s="41" t="s">
        <v>0</v>
      </c>
      <c r="HY5" s="41" t="s">
        <v>1</v>
      </c>
      <c r="HZ5" s="42" t="s">
        <v>72</v>
      </c>
      <c r="IA5" s="42" t="s">
        <v>69</v>
      </c>
      <c r="IB5" s="42" t="s">
        <v>70</v>
      </c>
      <c r="IC5" s="42" t="s">
        <v>71</v>
      </c>
      <c r="ID5" s="42" t="s">
        <v>74</v>
      </c>
      <c r="IE5" s="41" t="s">
        <v>0</v>
      </c>
      <c r="IF5" s="41" t="s">
        <v>1</v>
      </c>
      <c r="IG5" s="42" t="s">
        <v>72</v>
      </c>
      <c r="IH5" s="42"/>
      <c r="II5" s="42" t="s">
        <v>70</v>
      </c>
      <c r="IJ5" s="42" t="s">
        <v>71</v>
      </c>
      <c r="IK5" s="42" t="s">
        <v>74</v>
      </c>
      <c r="IL5" s="41" t="s">
        <v>0</v>
      </c>
      <c r="IM5" s="41" t="s">
        <v>1</v>
      </c>
      <c r="IN5" s="42" t="s">
        <v>72</v>
      </c>
      <c r="IO5" s="42" t="s">
        <v>69</v>
      </c>
      <c r="IP5" s="42" t="s">
        <v>70</v>
      </c>
      <c r="IQ5" s="42" t="s">
        <v>71</v>
      </c>
      <c r="IR5" s="42" t="s">
        <v>74</v>
      </c>
      <c r="IS5" s="41" t="s">
        <v>0</v>
      </c>
      <c r="IT5" s="41" t="s">
        <v>1</v>
      </c>
      <c r="IU5" s="42" t="s">
        <v>72</v>
      </c>
      <c r="IV5" s="42" t="s">
        <v>69</v>
      </c>
      <c r="IW5" s="42" t="s">
        <v>70</v>
      </c>
      <c r="IX5" s="42" t="s">
        <v>71</v>
      </c>
      <c r="IY5" s="42" t="s">
        <v>74</v>
      </c>
      <c r="IZ5" s="41" t="s">
        <v>0</v>
      </c>
      <c r="JA5" s="41" t="s">
        <v>1</v>
      </c>
      <c r="JB5" s="27" t="s">
        <v>72</v>
      </c>
      <c r="JC5" s="42" t="s">
        <v>69</v>
      </c>
      <c r="JD5" s="42" t="s">
        <v>70</v>
      </c>
      <c r="JE5" s="27" t="s">
        <v>71</v>
      </c>
      <c r="JF5" s="42" t="s">
        <v>74</v>
      </c>
      <c r="JG5" s="41" t="s">
        <v>0</v>
      </c>
      <c r="JH5" s="41" t="s">
        <v>1</v>
      </c>
      <c r="JI5" s="27" t="s">
        <v>72</v>
      </c>
      <c r="JJ5" s="42" t="s">
        <v>69</v>
      </c>
      <c r="JK5" s="42" t="s">
        <v>70</v>
      </c>
      <c r="JL5" s="42" t="s">
        <v>71</v>
      </c>
      <c r="JM5" s="42" t="s">
        <v>74</v>
      </c>
      <c r="JN5" s="41" t="s">
        <v>0</v>
      </c>
      <c r="JO5" s="41" t="s">
        <v>1</v>
      </c>
      <c r="JP5" s="42" t="s">
        <v>72</v>
      </c>
      <c r="JQ5" s="42" t="s">
        <v>69</v>
      </c>
      <c r="JR5" s="42" t="s">
        <v>70</v>
      </c>
      <c r="JS5" s="42" t="s">
        <v>71</v>
      </c>
      <c r="JT5" s="42" t="s">
        <v>74</v>
      </c>
      <c r="JU5" s="41" t="s">
        <v>0</v>
      </c>
      <c r="JV5" s="41" t="s">
        <v>1</v>
      </c>
      <c r="JW5" s="42" t="s">
        <v>72</v>
      </c>
      <c r="JX5" s="42" t="s">
        <v>69</v>
      </c>
      <c r="JY5" s="42" t="s">
        <v>70</v>
      </c>
      <c r="JZ5" s="42" t="s">
        <v>71</v>
      </c>
      <c r="KA5" s="42" t="s">
        <v>74</v>
      </c>
      <c r="KB5" s="41" t="s">
        <v>0</v>
      </c>
      <c r="KC5" s="41" t="s">
        <v>1</v>
      </c>
      <c r="KD5" s="42" t="s">
        <v>72</v>
      </c>
      <c r="KE5" s="42" t="s">
        <v>69</v>
      </c>
      <c r="KF5" s="42" t="s">
        <v>70</v>
      </c>
      <c r="KG5" s="42" t="s">
        <v>71</v>
      </c>
      <c r="KH5" s="42" t="s">
        <v>74</v>
      </c>
      <c r="KI5" s="41" t="s">
        <v>0</v>
      </c>
      <c r="KJ5" s="41" t="s">
        <v>1</v>
      </c>
      <c r="KK5" s="27" t="s">
        <v>72</v>
      </c>
      <c r="KL5" s="42" t="s">
        <v>69</v>
      </c>
      <c r="KM5" s="42" t="s">
        <v>70</v>
      </c>
      <c r="KN5" s="42" t="s">
        <v>71</v>
      </c>
      <c r="KO5" s="42" t="s">
        <v>74</v>
      </c>
      <c r="KP5" s="41" t="s">
        <v>0</v>
      </c>
      <c r="KQ5" s="41" t="s">
        <v>1</v>
      </c>
      <c r="KR5" s="42" t="s">
        <v>72</v>
      </c>
      <c r="KS5" s="42" t="s">
        <v>69</v>
      </c>
      <c r="KT5" s="42" t="s">
        <v>70</v>
      </c>
      <c r="KU5" s="27" t="s">
        <v>71</v>
      </c>
      <c r="KV5" s="42" t="s">
        <v>74</v>
      </c>
      <c r="KW5" s="41" t="s">
        <v>0</v>
      </c>
      <c r="KX5" s="41" t="s">
        <v>1</v>
      </c>
      <c r="KY5" s="27" t="s">
        <v>72</v>
      </c>
      <c r="KZ5" s="42" t="s">
        <v>69</v>
      </c>
      <c r="LA5" s="42" t="s">
        <v>70</v>
      </c>
      <c r="LB5" s="27" t="s">
        <v>71</v>
      </c>
      <c r="LC5" s="42" t="s">
        <v>74</v>
      </c>
      <c r="LD5" s="41" t="s">
        <v>0</v>
      </c>
      <c r="LE5" s="41" t="s">
        <v>1</v>
      </c>
      <c r="LF5" s="27" t="s">
        <v>72</v>
      </c>
      <c r="LG5" s="42" t="s">
        <v>1695</v>
      </c>
      <c r="LH5" s="42" t="s">
        <v>70</v>
      </c>
      <c r="LI5" s="27" t="s">
        <v>71</v>
      </c>
      <c r="LJ5" s="42" t="s">
        <v>74</v>
      </c>
      <c r="LK5" s="41" t="s">
        <v>0</v>
      </c>
      <c r="LL5" s="41" t="s">
        <v>1</v>
      </c>
      <c r="LM5" s="27" t="s">
        <v>72</v>
      </c>
      <c r="LN5" s="42" t="s">
        <v>69</v>
      </c>
      <c r="LO5" s="42" t="s">
        <v>70</v>
      </c>
      <c r="LP5" s="42" t="s">
        <v>71</v>
      </c>
      <c r="LQ5" s="42" t="s">
        <v>74</v>
      </c>
      <c r="LR5" s="41" t="s">
        <v>0</v>
      </c>
      <c r="LS5" s="41" t="s">
        <v>1</v>
      </c>
      <c r="LT5" s="42" t="s">
        <v>72</v>
      </c>
      <c r="LU5" s="42" t="s">
        <v>69</v>
      </c>
      <c r="LV5" s="42" t="s">
        <v>70</v>
      </c>
      <c r="LW5" s="27" t="s">
        <v>71</v>
      </c>
      <c r="LX5" s="42" t="s">
        <v>74</v>
      </c>
      <c r="LY5" s="41" t="s">
        <v>0</v>
      </c>
      <c r="LZ5" s="41" t="s">
        <v>1</v>
      </c>
      <c r="MA5" s="27" t="s">
        <v>1670</v>
      </c>
      <c r="MB5" s="42" t="s">
        <v>69</v>
      </c>
      <c r="MC5" s="42" t="s">
        <v>70</v>
      </c>
      <c r="MD5" s="42" t="s">
        <v>71</v>
      </c>
      <c r="ME5" s="42" t="s">
        <v>74</v>
      </c>
      <c r="MF5" s="41" t="s">
        <v>0</v>
      </c>
      <c r="MG5" s="41" t="s">
        <v>1</v>
      </c>
      <c r="MH5" s="27" t="s">
        <v>72</v>
      </c>
      <c r="MI5" s="42" t="s">
        <v>69</v>
      </c>
      <c r="MJ5" s="42" t="s">
        <v>70</v>
      </c>
      <c r="MK5" s="42" t="s">
        <v>71</v>
      </c>
      <c r="ML5" s="42" t="s">
        <v>74</v>
      </c>
      <c r="MM5" s="41" t="s">
        <v>0</v>
      </c>
      <c r="MN5" s="41" t="s">
        <v>1</v>
      </c>
      <c r="MO5" s="27" t="s">
        <v>72</v>
      </c>
      <c r="MP5" s="42" t="s">
        <v>69</v>
      </c>
      <c r="MQ5" s="42" t="s">
        <v>70</v>
      </c>
      <c r="MR5" s="27" t="s">
        <v>71</v>
      </c>
      <c r="MS5" s="42" t="s">
        <v>74</v>
      </c>
      <c r="MT5" s="41" t="s">
        <v>0</v>
      </c>
      <c r="MU5" s="41" t="s">
        <v>1</v>
      </c>
      <c r="MV5" s="27" t="s">
        <v>72</v>
      </c>
      <c r="MW5" s="42" t="s">
        <v>69</v>
      </c>
      <c r="MX5" s="42" t="s">
        <v>70</v>
      </c>
      <c r="MY5" s="42" t="s">
        <v>71</v>
      </c>
      <c r="MZ5" s="42" t="s">
        <v>74</v>
      </c>
      <c r="NA5" s="41" t="s">
        <v>0</v>
      </c>
      <c r="NB5" s="41" t="s">
        <v>1</v>
      </c>
      <c r="NC5" s="27" t="s">
        <v>1795</v>
      </c>
      <c r="ND5" s="42" t="s">
        <v>69</v>
      </c>
      <c r="NE5" s="42" t="s">
        <v>70</v>
      </c>
      <c r="NF5" s="42" t="s">
        <v>71</v>
      </c>
      <c r="NG5" s="42" t="s">
        <v>74</v>
      </c>
      <c r="NH5" s="41" t="s">
        <v>0</v>
      </c>
      <c r="NI5" s="41" t="s">
        <v>1</v>
      </c>
      <c r="NJ5" s="27" t="s">
        <v>72</v>
      </c>
      <c r="NK5" s="27" t="s">
        <v>69</v>
      </c>
      <c r="NL5" s="27" t="s">
        <v>70</v>
      </c>
      <c r="NM5" s="27" t="s">
        <v>71</v>
      </c>
      <c r="NN5" s="42" t="s">
        <v>74</v>
      </c>
      <c r="NO5" s="41" t="s">
        <v>0</v>
      </c>
      <c r="NP5" s="41" t="s">
        <v>1</v>
      </c>
      <c r="NQ5" s="27" t="s">
        <v>72</v>
      </c>
      <c r="NR5" s="42" t="s">
        <v>69</v>
      </c>
      <c r="NS5" s="42" t="s">
        <v>70</v>
      </c>
      <c r="NT5" s="42" t="s">
        <v>71</v>
      </c>
      <c r="NU5" s="42" t="s">
        <v>74</v>
      </c>
      <c r="NV5" s="41" t="s">
        <v>0</v>
      </c>
      <c r="NW5" s="41" t="s">
        <v>1</v>
      </c>
      <c r="NX5" s="27" t="s">
        <v>72</v>
      </c>
      <c r="NY5" s="42" t="s">
        <v>69</v>
      </c>
      <c r="NZ5" s="42" t="s">
        <v>70</v>
      </c>
      <c r="OA5" s="42" t="s">
        <v>71</v>
      </c>
      <c r="OB5" s="42" t="s">
        <v>74</v>
      </c>
      <c r="OC5" s="41" t="s">
        <v>0</v>
      </c>
      <c r="OD5" s="41" t="s">
        <v>1</v>
      </c>
      <c r="OE5" s="42" t="s">
        <v>72</v>
      </c>
      <c r="OF5" s="42" t="s">
        <v>69</v>
      </c>
      <c r="OG5" s="42" t="s">
        <v>70</v>
      </c>
      <c r="OH5" s="42" t="s">
        <v>71</v>
      </c>
      <c r="OI5" s="42" t="s">
        <v>74</v>
      </c>
      <c r="OJ5" s="41" t="s">
        <v>0</v>
      </c>
      <c r="OK5" s="41" t="s">
        <v>1</v>
      </c>
      <c r="OL5" s="27" t="s">
        <v>72</v>
      </c>
      <c r="OM5" s="42" t="s">
        <v>69</v>
      </c>
      <c r="ON5" s="42" t="s">
        <v>70</v>
      </c>
      <c r="OO5" s="42" t="s">
        <v>71</v>
      </c>
      <c r="OP5" s="42" t="s">
        <v>74</v>
      </c>
      <c r="OQ5" s="41" t="s">
        <v>0</v>
      </c>
      <c r="OR5" s="41" t="s">
        <v>1</v>
      </c>
      <c r="OS5" s="42" t="s">
        <v>72</v>
      </c>
      <c r="OT5" s="42" t="s">
        <v>69</v>
      </c>
      <c r="OU5" s="42" t="s">
        <v>70</v>
      </c>
      <c r="OV5" s="42" t="s">
        <v>71</v>
      </c>
      <c r="OW5" s="42" t="s">
        <v>74</v>
      </c>
      <c r="OX5" s="41" t="s">
        <v>0</v>
      </c>
      <c r="OY5" s="41" t="s">
        <v>1</v>
      </c>
      <c r="OZ5" s="42" t="s">
        <v>72</v>
      </c>
      <c r="PA5" s="42" t="s">
        <v>69</v>
      </c>
      <c r="PB5" s="42" t="s">
        <v>70</v>
      </c>
      <c r="PC5" s="42" t="s">
        <v>71</v>
      </c>
      <c r="PD5" s="42" t="s">
        <v>74</v>
      </c>
      <c r="PE5" s="41" t="s">
        <v>0</v>
      </c>
      <c r="PF5" s="41" t="s">
        <v>1</v>
      </c>
      <c r="PG5" s="27" t="s">
        <v>72</v>
      </c>
      <c r="PH5" s="27" t="s">
        <v>69</v>
      </c>
      <c r="PI5" s="27" t="s">
        <v>70</v>
      </c>
      <c r="PJ5" s="27" t="s">
        <v>71</v>
      </c>
      <c r="PK5" s="42" t="s">
        <v>74</v>
      </c>
      <c r="PL5" s="41" t="s">
        <v>0</v>
      </c>
      <c r="PM5" s="41" t="s">
        <v>1</v>
      </c>
      <c r="PN5" s="27" t="s">
        <v>72</v>
      </c>
      <c r="PO5" s="27" t="s">
        <v>69</v>
      </c>
      <c r="PP5" s="27" t="s">
        <v>70</v>
      </c>
      <c r="PQ5" s="27" t="s">
        <v>71</v>
      </c>
      <c r="PR5" s="42" t="s">
        <v>74</v>
      </c>
      <c r="PS5" s="41" t="s">
        <v>0</v>
      </c>
      <c r="PT5" s="41" t="s">
        <v>1</v>
      </c>
      <c r="PU5" s="42" t="s">
        <v>72</v>
      </c>
      <c r="PV5" s="42" t="s">
        <v>69</v>
      </c>
      <c r="PW5" s="42" t="s">
        <v>70</v>
      </c>
      <c r="PX5" s="42" t="s">
        <v>71</v>
      </c>
      <c r="PY5" s="42" t="s">
        <v>74</v>
      </c>
      <c r="PZ5" s="41" t="s">
        <v>0</v>
      </c>
      <c r="QA5" s="41" t="s">
        <v>1</v>
      </c>
      <c r="QB5" s="42" t="s">
        <v>1689</v>
      </c>
      <c r="QC5" s="42" t="s">
        <v>69</v>
      </c>
      <c r="QD5" s="42" t="s">
        <v>70</v>
      </c>
      <c r="QE5" s="42" t="s">
        <v>71</v>
      </c>
      <c r="QF5" s="42" t="s">
        <v>74</v>
      </c>
      <c r="QG5" s="41" t="s">
        <v>0</v>
      </c>
      <c r="QH5" s="41" t="s">
        <v>1</v>
      </c>
      <c r="QI5" s="42" t="s">
        <v>72</v>
      </c>
      <c r="QJ5" s="42" t="s">
        <v>69</v>
      </c>
      <c r="QK5" s="42" t="s">
        <v>70</v>
      </c>
      <c r="QL5" s="42" t="s">
        <v>71</v>
      </c>
      <c r="QM5" s="42" t="s">
        <v>74</v>
      </c>
      <c r="QN5" s="41" t="s">
        <v>0</v>
      </c>
      <c r="QO5" s="41" t="s">
        <v>1</v>
      </c>
      <c r="QP5" s="27" t="s">
        <v>1793</v>
      </c>
      <c r="QQ5" s="42" t="s">
        <v>69</v>
      </c>
      <c r="QR5" s="42" t="s">
        <v>70</v>
      </c>
      <c r="QS5" s="42" t="s">
        <v>71</v>
      </c>
      <c r="QT5" s="243" t="s">
        <v>74</v>
      </c>
      <c r="QU5" s="41" t="s">
        <v>0</v>
      </c>
      <c r="QV5" s="41" t="s">
        <v>1</v>
      </c>
      <c r="QW5" s="27" t="s">
        <v>72</v>
      </c>
      <c r="QX5" s="42" t="s">
        <v>69</v>
      </c>
      <c r="QY5" s="42" t="s">
        <v>70</v>
      </c>
      <c r="QZ5" s="42" t="s">
        <v>71</v>
      </c>
      <c r="RA5" s="42" t="s">
        <v>74</v>
      </c>
      <c r="RB5" s="41" t="s">
        <v>0</v>
      </c>
      <c r="RC5" s="41" t="s">
        <v>1</v>
      </c>
      <c r="RD5" s="27" t="s">
        <v>72</v>
      </c>
      <c r="RE5" s="42" t="s">
        <v>69</v>
      </c>
      <c r="RF5" s="42" t="s">
        <v>70</v>
      </c>
      <c r="RG5" s="42" t="s">
        <v>71</v>
      </c>
      <c r="RH5" s="42" t="s">
        <v>74</v>
      </c>
      <c r="RI5" s="41" t="s">
        <v>0</v>
      </c>
      <c r="RJ5" s="41" t="s">
        <v>1</v>
      </c>
      <c r="RK5" s="42" t="s">
        <v>72</v>
      </c>
      <c r="RL5" s="42" t="s">
        <v>69</v>
      </c>
      <c r="RM5" s="42" t="s">
        <v>70</v>
      </c>
      <c r="RN5" s="42" t="s">
        <v>71</v>
      </c>
      <c r="RO5" s="42" t="s">
        <v>74</v>
      </c>
      <c r="RP5" s="41" t="s">
        <v>0</v>
      </c>
      <c r="RQ5" s="41" t="s">
        <v>1</v>
      </c>
      <c r="RR5" s="42" t="s">
        <v>72</v>
      </c>
      <c r="RS5" s="42" t="s">
        <v>69</v>
      </c>
      <c r="RT5" s="42" t="s">
        <v>70</v>
      </c>
      <c r="RU5" s="42" t="s">
        <v>71</v>
      </c>
      <c r="RV5" s="42" t="s">
        <v>74</v>
      </c>
      <c r="RW5" s="41" t="s">
        <v>0</v>
      </c>
      <c r="RX5" s="41" t="s">
        <v>1</v>
      </c>
      <c r="RY5" s="42" t="s">
        <v>72</v>
      </c>
      <c r="RZ5" s="42" t="s">
        <v>69</v>
      </c>
      <c r="SA5" s="42" t="s">
        <v>70</v>
      </c>
      <c r="SB5" s="42" t="s">
        <v>71</v>
      </c>
      <c r="SC5" s="42" t="s">
        <v>74</v>
      </c>
      <c r="SD5" s="41" t="s">
        <v>0</v>
      </c>
      <c r="SE5" s="41" t="s">
        <v>1</v>
      </c>
      <c r="SF5" s="42" t="s">
        <v>72</v>
      </c>
      <c r="SG5" s="42" t="s">
        <v>69</v>
      </c>
      <c r="SH5" s="42" t="s">
        <v>70</v>
      </c>
      <c r="SI5" s="42" t="s">
        <v>71</v>
      </c>
      <c r="SJ5" s="42" t="s">
        <v>74</v>
      </c>
      <c r="SK5" s="41" t="s">
        <v>0</v>
      </c>
      <c r="SL5" s="41" t="s">
        <v>1</v>
      </c>
      <c r="SM5" s="42" t="s">
        <v>72</v>
      </c>
      <c r="SN5" s="42" t="s">
        <v>69</v>
      </c>
      <c r="SO5" s="42" t="s">
        <v>70</v>
      </c>
      <c r="SP5" s="42" t="s">
        <v>71</v>
      </c>
      <c r="SQ5" s="42" t="s">
        <v>74</v>
      </c>
      <c r="SR5" s="41" t="s">
        <v>0</v>
      </c>
      <c r="SS5" s="41" t="s">
        <v>1</v>
      </c>
      <c r="ST5" s="27" t="s">
        <v>72</v>
      </c>
      <c r="SU5" s="42" t="s">
        <v>69</v>
      </c>
      <c r="SV5" s="42" t="s">
        <v>70</v>
      </c>
      <c r="SW5" s="42" t="s">
        <v>71</v>
      </c>
      <c r="SX5" s="42" t="s">
        <v>74</v>
      </c>
      <c r="SY5" s="41" t="s">
        <v>0</v>
      </c>
      <c r="SZ5" s="41" t="s">
        <v>1</v>
      </c>
      <c r="TA5" s="27" t="s">
        <v>72</v>
      </c>
      <c r="TB5" s="42" t="s">
        <v>69</v>
      </c>
      <c r="TC5" s="42" t="s">
        <v>70</v>
      </c>
      <c r="TD5" s="42" t="s">
        <v>71</v>
      </c>
      <c r="TE5" s="42" t="s">
        <v>74</v>
      </c>
      <c r="TF5" s="41" t="s">
        <v>0</v>
      </c>
      <c r="TG5" s="41" t="s">
        <v>1</v>
      </c>
      <c r="TH5" s="42" t="s">
        <v>72</v>
      </c>
      <c r="TI5" s="42" t="s">
        <v>69</v>
      </c>
      <c r="TJ5" s="42" t="s">
        <v>70</v>
      </c>
      <c r="TK5" s="42" t="s">
        <v>71</v>
      </c>
      <c r="TL5" s="42" t="s">
        <v>74</v>
      </c>
      <c r="TM5" s="41" t="s">
        <v>0</v>
      </c>
      <c r="TN5" s="41" t="s">
        <v>1</v>
      </c>
      <c r="TO5" s="27" t="s">
        <v>72</v>
      </c>
      <c r="TP5" s="42" t="s">
        <v>69</v>
      </c>
      <c r="TQ5" s="42" t="s">
        <v>70</v>
      </c>
      <c r="TR5" s="42" t="s">
        <v>71</v>
      </c>
      <c r="TS5" s="42" t="s">
        <v>74</v>
      </c>
      <c r="TT5" s="41" t="s">
        <v>0</v>
      </c>
      <c r="TU5" s="41" t="s">
        <v>1</v>
      </c>
      <c r="TV5" s="27" t="s">
        <v>72</v>
      </c>
      <c r="TW5" s="42" t="s">
        <v>69</v>
      </c>
      <c r="TX5" s="42" t="s">
        <v>70</v>
      </c>
      <c r="TY5" s="42" t="s">
        <v>71</v>
      </c>
      <c r="TZ5" s="42" t="s">
        <v>74</v>
      </c>
      <c r="UA5" s="41" t="s">
        <v>0</v>
      </c>
      <c r="UB5" s="41" t="s">
        <v>1</v>
      </c>
      <c r="UC5" s="27" t="s">
        <v>72</v>
      </c>
      <c r="UD5" s="42" t="s">
        <v>69</v>
      </c>
      <c r="UE5" s="42" t="s">
        <v>70</v>
      </c>
      <c r="UF5" s="42" t="s">
        <v>71</v>
      </c>
      <c r="UG5" s="42" t="s">
        <v>74</v>
      </c>
      <c r="UH5" s="41" t="s">
        <v>0</v>
      </c>
      <c r="UI5" s="41" t="s">
        <v>1</v>
      </c>
      <c r="UJ5" s="42" t="s">
        <v>72</v>
      </c>
      <c r="UK5" s="42" t="s">
        <v>69</v>
      </c>
      <c r="UL5" s="42" t="s">
        <v>70</v>
      </c>
      <c r="UM5" s="42" t="s">
        <v>71</v>
      </c>
      <c r="UN5" s="42" t="s">
        <v>74</v>
      </c>
      <c r="UO5" s="41" t="s">
        <v>0</v>
      </c>
      <c r="UP5" s="41" t="s">
        <v>1</v>
      </c>
      <c r="UQ5" s="42" t="s">
        <v>72</v>
      </c>
      <c r="UR5" s="42" t="s">
        <v>69</v>
      </c>
      <c r="US5" s="42" t="s">
        <v>70</v>
      </c>
      <c r="UT5" s="42" t="s">
        <v>71</v>
      </c>
      <c r="UU5" s="42" t="s">
        <v>74</v>
      </c>
      <c r="UV5" s="41" t="s">
        <v>0</v>
      </c>
      <c r="UW5" s="41" t="s">
        <v>1</v>
      </c>
      <c r="UX5" s="27" t="s">
        <v>72</v>
      </c>
      <c r="UY5" s="42" t="s">
        <v>69</v>
      </c>
      <c r="UZ5" s="42" t="s">
        <v>70</v>
      </c>
      <c r="VA5" s="42" t="s">
        <v>71</v>
      </c>
      <c r="VB5" s="42" t="s">
        <v>74</v>
      </c>
      <c r="VC5" s="41" t="s">
        <v>0</v>
      </c>
      <c r="VD5" s="41" t="s">
        <v>1</v>
      </c>
      <c r="VE5" s="42" t="s">
        <v>72</v>
      </c>
      <c r="VF5" s="42" t="s">
        <v>69</v>
      </c>
      <c r="VG5" s="42" t="s">
        <v>70</v>
      </c>
      <c r="VH5" s="42" t="s">
        <v>71</v>
      </c>
      <c r="VI5" s="42" t="s">
        <v>74</v>
      </c>
      <c r="VJ5" s="41" t="s">
        <v>0</v>
      </c>
      <c r="VK5" s="41" t="s">
        <v>1</v>
      </c>
      <c r="VL5" s="42" t="s">
        <v>72</v>
      </c>
      <c r="VM5" s="42" t="s">
        <v>69</v>
      </c>
      <c r="VN5" s="42" t="s">
        <v>70</v>
      </c>
      <c r="VO5" s="42" t="s">
        <v>71</v>
      </c>
      <c r="VP5" s="42" t="s">
        <v>74</v>
      </c>
      <c r="VQ5" s="41" t="s">
        <v>0</v>
      </c>
      <c r="VR5" s="41" t="s">
        <v>1</v>
      </c>
      <c r="VS5" s="27" t="s">
        <v>72</v>
      </c>
      <c r="VT5" s="42" t="s">
        <v>69</v>
      </c>
      <c r="VU5" s="42" t="s">
        <v>70</v>
      </c>
      <c r="VV5" s="42" t="s">
        <v>71</v>
      </c>
      <c r="VW5" s="42" t="s">
        <v>74</v>
      </c>
      <c r="VX5" s="41" t="s">
        <v>0</v>
      </c>
      <c r="VY5" s="41" t="s">
        <v>1</v>
      </c>
      <c r="VZ5" s="27" t="s">
        <v>72</v>
      </c>
      <c r="WA5" s="42" t="s">
        <v>69</v>
      </c>
      <c r="WB5" s="42" t="s">
        <v>70</v>
      </c>
      <c r="WC5" s="42" t="s">
        <v>71</v>
      </c>
      <c r="WD5" s="42" t="s">
        <v>74</v>
      </c>
      <c r="WE5" s="41" t="s">
        <v>0</v>
      </c>
      <c r="WF5" s="41" t="s">
        <v>1</v>
      </c>
      <c r="WG5" s="42" t="s">
        <v>72</v>
      </c>
      <c r="WH5" s="42" t="s">
        <v>69</v>
      </c>
      <c r="WI5" s="42" t="s">
        <v>70</v>
      </c>
      <c r="WJ5" s="42" t="s">
        <v>71</v>
      </c>
      <c r="WK5" s="42" t="s">
        <v>74</v>
      </c>
      <c r="WL5" s="41" t="s">
        <v>0</v>
      </c>
      <c r="WM5" s="41" t="s">
        <v>1</v>
      </c>
      <c r="WN5" s="27" t="s">
        <v>72</v>
      </c>
      <c r="WO5" s="42" t="s">
        <v>69</v>
      </c>
      <c r="WP5" s="42" t="s">
        <v>70</v>
      </c>
      <c r="WQ5" s="42" t="s">
        <v>71</v>
      </c>
      <c r="WR5" s="42" t="s">
        <v>74</v>
      </c>
      <c r="WS5" s="41" t="s">
        <v>0</v>
      </c>
      <c r="WT5" s="41" t="s">
        <v>1</v>
      </c>
      <c r="WU5" s="27" t="s">
        <v>72</v>
      </c>
      <c r="WV5" s="42" t="s">
        <v>69</v>
      </c>
      <c r="WW5" s="42" t="s">
        <v>70</v>
      </c>
      <c r="WX5" s="42" t="s">
        <v>71</v>
      </c>
      <c r="WY5" s="42" t="s">
        <v>74</v>
      </c>
      <c r="WZ5" s="41" t="s">
        <v>0</v>
      </c>
      <c r="XA5" s="41" t="s">
        <v>1</v>
      </c>
      <c r="XB5" s="27" t="s">
        <v>1670</v>
      </c>
      <c r="XC5" s="27" t="s">
        <v>69</v>
      </c>
      <c r="XD5" s="27" t="s">
        <v>70</v>
      </c>
      <c r="XE5" s="27" t="s">
        <v>71</v>
      </c>
      <c r="XF5" s="27" t="s">
        <v>74</v>
      </c>
      <c r="XG5" s="27" t="s">
        <v>0</v>
      </c>
      <c r="XH5" s="27" t="s">
        <v>1</v>
      </c>
      <c r="XI5" s="27" t="s">
        <v>1714</v>
      </c>
      <c r="XJ5" s="42" t="s">
        <v>69</v>
      </c>
      <c r="XK5" s="42" t="s">
        <v>70</v>
      </c>
      <c r="XL5" s="42" t="s">
        <v>71</v>
      </c>
      <c r="XM5" s="42" t="s">
        <v>74</v>
      </c>
      <c r="XN5" s="41" t="s">
        <v>0</v>
      </c>
      <c r="XO5" s="41" t="s">
        <v>1</v>
      </c>
      <c r="XP5" s="27" t="s">
        <v>72</v>
      </c>
      <c r="XQ5" s="42" t="s">
        <v>69</v>
      </c>
      <c r="XR5" s="42" t="s">
        <v>70</v>
      </c>
      <c r="XS5" s="42" t="s">
        <v>71</v>
      </c>
      <c r="XT5" s="42" t="s">
        <v>74</v>
      </c>
      <c r="XU5" s="41" t="s">
        <v>0</v>
      </c>
      <c r="XV5" s="41" t="s">
        <v>1</v>
      </c>
      <c r="XW5" s="42" t="s">
        <v>72</v>
      </c>
      <c r="XX5" s="42" t="s">
        <v>69</v>
      </c>
      <c r="XY5" s="42" t="s">
        <v>70</v>
      </c>
      <c r="XZ5" s="42" t="s">
        <v>71</v>
      </c>
      <c r="YA5" s="42" t="s">
        <v>74</v>
      </c>
      <c r="YB5" s="41" t="s">
        <v>0</v>
      </c>
      <c r="YC5" s="41" t="s">
        <v>1</v>
      </c>
      <c r="YD5" s="42" t="s">
        <v>72</v>
      </c>
      <c r="YE5" s="42" t="s">
        <v>69</v>
      </c>
      <c r="YF5" s="42" t="s">
        <v>70</v>
      </c>
      <c r="YG5" s="42" t="s">
        <v>71</v>
      </c>
      <c r="YH5" s="42" t="s">
        <v>74</v>
      </c>
      <c r="YI5" s="41" t="s">
        <v>0</v>
      </c>
      <c r="YJ5" s="41" t="s">
        <v>1</v>
      </c>
      <c r="YK5" s="42" t="s">
        <v>72</v>
      </c>
      <c r="YL5" s="42" t="s">
        <v>69</v>
      </c>
      <c r="YM5" s="42" t="s">
        <v>70</v>
      </c>
      <c r="YN5" s="42" t="s">
        <v>71</v>
      </c>
      <c r="YO5" s="42" t="s">
        <v>74</v>
      </c>
      <c r="YP5" s="103" t="s">
        <v>0</v>
      </c>
      <c r="YQ5" s="41" t="s">
        <v>1</v>
      </c>
      <c r="YR5" s="27" t="s">
        <v>72</v>
      </c>
      <c r="YS5" s="42" t="s">
        <v>69</v>
      </c>
      <c r="YT5" s="42" t="s">
        <v>70</v>
      </c>
      <c r="YU5" s="42" t="s">
        <v>71</v>
      </c>
      <c r="YV5" s="42" t="s">
        <v>74</v>
      </c>
    </row>
    <row r="6" spans="1:672" ht="16.5" hidden="1">
      <c r="A6" s="10"/>
      <c r="B6" s="10"/>
      <c r="C6" s="11"/>
      <c r="D6" s="11"/>
      <c r="E6" s="11"/>
      <c r="F6" s="11"/>
      <c r="G6" s="12"/>
      <c r="H6" s="10"/>
      <c r="I6" s="10"/>
      <c r="J6" s="11"/>
      <c r="K6" s="11"/>
      <c r="L6" s="11"/>
      <c r="M6" s="11"/>
      <c r="N6" s="12"/>
      <c r="O6" s="10"/>
      <c r="P6" s="10"/>
      <c r="Q6" s="11"/>
      <c r="R6" s="11"/>
      <c r="S6" s="11"/>
      <c r="T6" s="11"/>
      <c r="U6" s="12"/>
      <c r="V6" s="10"/>
      <c r="W6" s="10"/>
      <c r="X6" s="11"/>
      <c r="Y6" s="11"/>
      <c r="Z6" s="11"/>
      <c r="AA6" s="11"/>
      <c r="AB6" s="12"/>
      <c r="AC6" s="10"/>
      <c r="AD6" s="10"/>
      <c r="AE6" s="11"/>
      <c r="AF6" s="11"/>
      <c r="AG6" s="11"/>
      <c r="AH6" s="11"/>
      <c r="AI6" s="12"/>
      <c r="AJ6" s="10"/>
      <c r="AK6" s="10"/>
      <c r="AL6" s="11"/>
      <c r="AM6" s="11"/>
      <c r="AN6" s="11"/>
      <c r="AO6" s="11"/>
      <c r="AP6" s="12"/>
      <c r="AQ6" s="10"/>
      <c r="AR6" s="10"/>
      <c r="AS6" s="11"/>
      <c r="AT6" s="11"/>
      <c r="AU6" s="11"/>
      <c r="AV6" s="11"/>
      <c r="AW6" s="12"/>
      <c r="AX6" s="10"/>
      <c r="AY6" s="10"/>
      <c r="AZ6" s="11"/>
      <c r="BA6" s="11"/>
      <c r="BB6" s="11"/>
      <c r="BC6" s="11"/>
      <c r="BD6" s="12"/>
      <c r="BE6" s="10"/>
      <c r="BF6" s="10"/>
      <c r="BG6" s="11"/>
      <c r="BH6" s="11"/>
      <c r="BI6" s="11"/>
      <c r="BJ6" s="11"/>
      <c r="BK6" s="12"/>
      <c r="BL6" s="10"/>
      <c r="BM6" s="10"/>
      <c r="BN6" s="11"/>
      <c r="BO6" s="11"/>
      <c r="BP6" s="11"/>
      <c r="BQ6" s="11"/>
      <c r="BR6" s="12"/>
      <c r="BS6" s="10"/>
      <c r="BT6" s="10"/>
      <c r="BU6" s="11"/>
      <c r="BV6" s="11"/>
      <c r="BW6" s="11"/>
      <c r="BX6" s="11"/>
      <c r="BY6" s="12"/>
      <c r="BZ6" s="10"/>
      <c r="CA6" s="10"/>
      <c r="CB6" s="11"/>
      <c r="CC6" s="11"/>
      <c r="CD6" s="11"/>
      <c r="CE6" s="11"/>
      <c r="CF6" s="12"/>
      <c r="CG6" s="10"/>
      <c r="CH6" s="10"/>
      <c r="CI6" s="11"/>
      <c r="CJ6" s="11"/>
      <c r="CK6" s="11"/>
      <c r="CL6" s="11"/>
      <c r="CM6" s="12"/>
      <c r="CN6" s="10"/>
      <c r="CO6" s="10"/>
      <c r="CP6" s="11"/>
      <c r="CQ6" s="11"/>
      <c r="CR6" s="11"/>
      <c r="CS6" s="11"/>
      <c r="CT6" s="12"/>
      <c r="CU6" s="10"/>
      <c r="CV6" s="10"/>
      <c r="CW6" s="11"/>
      <c r="CX6" s="11"/>
      <c r="CY6" s="11"/>
      <c r="CZ6" s="11"/>
      <c r="DA6" s="12"/>
      <c r="DB6" s="10"/>
      <c r="DC6" s="10"/>
      <c r="DD6" s="11"/>
      <c r="DE6" s="11"/>
      <c r="DF6" s="11"/>
      <c r="DG6" s="11"/>
      <c r="DH6" s="12"/>
      <c r="DI6" s="10"/>
      <c r="DJ6" s="10"/>
      <c r="DK6" s="11"/>
      <c r="DL6" s="11"/>
      <c r="DM6" s="11"/>
      <c r="DN6" s="11"/>
      <c r="DO6" s="12"/>
      <c r="DP6" s="10"/>
      <c r="DQ6" s="10"/>
      <c r="DR6" s="11"/>
      <c r="DS6" s="11"/>
      <c r="DT6" s="11"/>
      <c r="DU6" s="11"/>
      <c r="DV6" s="12"/>
      <c r="DW6" s="10"/>
      <c r="DX6" s="10"/>
      <c r="DY6" s="11"/>
      <c r="DZ6" s="11"/>
      <c r="EA6" s="11"/>
      <c r="EB6" s="11"/>
      <c r="EC6" s="12"/>
      <c r="ED6" s="10"/>
      <c r="EE6" s="10"/>
      <c r="EF6" s="11"/>
      <c r="EG6" s="11"/>
      <c r="EH6" s="11"/>
      <c r="EI6" s="11"/>
      <c r="EJ6" s="12"/>
      <c r="EK6" s="10"/>
      <c r="EL6" s="10"/>
      <c r="EM6" s="11"/>
      <c r="EN6" s="11"/>
      <c r="EO6" s="11"/>
      <c r="EP6" s="11"/>
      <c r="EQ6" s="12"/>
      <c r="ER6" s="10"/>
      <c r="ES6" s="10"/>
      <c r="ET6" s="11"/>
      <c r="EU6" s="11"/>
      <c r="EV6" s="11"/>
      <c r="EW6" s="11"/>
      <c r="EX6" s="12"/>
      <c r="EY6" s="10"/>
      <c r="EZ6" s="10"/>
      <c r="FA6" s="11"/>
      <c r="FB6" s="11"/>
      <c r="FC6" s="11"/>
      <c r="FD6" s="11"/>
      <c r="FE6" s="12"/>
      <c r="FF6" s="10"/>
      <c r="FG6" s="10"/>
      <c r="FH6" s="11"/>
      <c r="FI6" s="11"/>
      <c r="FJ6" s="11"/>
      <c r="FK6" s="11"/>
      <c r="FL6" s="12"/>
      <c r="FM6" s="10"/>
      <c r="FN6" s="10"/>
      <c r="FO6" s="11"/>
      <c r="FP6" s="11"/>
      <c r="FQ6" s="11"/>
      <c r="FR6" s="11"/>
      <c r="FS6" s="12"/>
      <c r="FT6" s="10"/>
      <c r="FU6" s="10"/>
      <c r="FV6" s="11"/>
      <c r="FW6" s="11"/>
      <c r="FX6" s="11"/>
      <c r="FY6" s="11"/>
      <c r="FZ6" s="12"/>
      <c r="GA6" s="10"/>
      <c r="GB6" s="10"/>
      <c r="GC6" s="11"/>
      <c r="GD6" s="11"/>
      <c r="GE6" s="11"/>
      <c r="GF6" s="11"/>
      <c r="GG6" s="12"/>
      <c r="GH6" s="10"/>
      <c r="GI6" s="10"/>
      <c r="GJ6" s="11"/>
      <c r="GK6" s="11"/>
      <c r="GL6" s="11"/>
      <c r="GM6" s="11"/>
      <c r="GN6" s="12"/>
      <c r="GO6" s="10"/>
      <c r="GP6" s="10"/>
      <c r="GQ6" s="11"/>
      <c r="GR6" s="11"/>
      <c r="GS6" s="11"/>
      <c r="GT6" s="11"/>
      <c r="GU6" s="12"/>
      <c r="GV6" s="10"/>
      <c r="GW6" s="10"/>
      <c r="GX6" s="11"/>
      <c r="GY6" s="11"/>
      <c r="GZ6" s="11"/>
      <c r="HA6" s="11"/>
      <c r="HB6" s="12"/>
      <c r="HC6" s="10"/>
      <c r="HD6" s="10"/>
      <c r="HE6" s="11"/>
      <c r="HF6" s="11"/>
      <c r="HG6" s="11"/>
      <c r="HH6" s="11"/>
      <c r="HI6" s="12"/>
      <c r="HJ6" s="10"/>
      <c r="HK6" s="10"/>
      <c r="HL6" s="11"/>
      <c r="HM6" s="11"/>
      <c r="HN6" s="11"/>
      <c r="HO6" s="11"/>
      <c r="HP6" s="12"/>
      <c r="HQ6" s="10"/>
      <c r="HR6" s="10"/>
      <c r="HS6" s="11"/>
      <c r="HT6" s="11"/>
      <c r="HU6" s="11"/>
      <c r="HV6" s="11"/>
      <c r="HW6" s="12"/>
      <c r="HX6" s="10"/>
      <c r="HY6" s="10"/>
      <c r="HZ6" s="11"/>
      <c r="IA6" s="11"/>
      <c r="IB6" s="11"/>
      <c r="IC6" s="11"/>
      <c r="ID6" s="12"/>
      <c r="IE6" s="10"/>
      <c r="IF6" s="10"/>
      <c r="IG6" s="11"/>
      <c r="IH6" s="11"/>
      <c r="II6" s="11"/>
      <c r="IJ6" s="11"/>
      <c r="IK6" s="12"/>
      <c r="IL6" s="10"/>
      <c r="IM6" s="10"/>
      <c r="IN6" s="11"/>
      <c r="IO6" s="11"/>
      <c r="IP6" s="11"/>
      <c r="IQ6" s="11"/>
      <c r="IR6" s="12"/>
      <c r="IS6" s="10"/>
      <c r="IT6" s="10"/>
      <c r="IU6" s="11"/>
      <c r="IV6" s="11"/>
      <c r="IW6" s="11"/>
      <c r="IX6" s="11"/>
      <c r="IY6" s="12"/>
      <c r="IZ6" s="10"/>
      <c r="JA6" s="10"/>
      <c r="JB6" s="11"/>
      <c r="JC6" s="11"/>
      <c r="JD6" s="11"/>
      <c r="JE6" s="11"/>
      <c r="JF6" s="12"/>
      <c r="JG6" s="10"/>
      <c r="JH6" s="10"/>
      <c r="JI6" s="11"/>
      <c r="JJ6" s="11"/>
      <c r="JK6" s="11"/>
      <c r="JL6" s="11"/>
      <c r="JM6" s="12"/>
      <c r="JN6" s="10"/>
      <c r="JO6" s="10"/>
      <c r="JP6" s="11"/>
      <c r="JQ6" s="11"/>
      <c r="JR6" s="11"/>
      <c r="JS6" s="11"/>
      <c r="JT6" s="12"/>
      <c r="JU6" s="10"/>
      <c r="JV6" s="10"/>
      <c r="JW6" s="11"/>
      <c r="JX6" s="11"/>
      <c r="JY6" s="11"/>
      <c r="JZ6" s="11"/>
      <c r="KA6" s="12"/>
      <c r="KB6" s="10"/>
      <c r="KC6" s="10"/>
      <c r="KD6" s="11"/>
      <c r="KE6" s="11"/>
      <c r="KF6" s="11"/>
      <c r="KG6" s="11"/>
      <c r="KH6" s="12"/>
      <c r="KI6" s="10"/>
      <c r="KJ6" s="10"/>
      <c r="KK6" s="11"/>
      <c r="KL6" s="11"/>
      <c r="KM6" s="11"/>
      <c r="KN6" s="11"/>
      <c r="KO6" s="12"/>
      <c r="KP6" s="10"/>
      <c r="KQ6" s="10"/>
      <c r="KR6" s="11"/>
      <c r="KS6" s="11"/>
      <c r="KT6" s="11"/>
      <c r="KU6" s="11"/>
      <c r="KV6" s="12"/>
      <c r="KW6" s="10"/>
      <c r="KX6" s="10"/>
      <c r="KY6" s="11"/>
      <c r="KZ6" s="11"/>
      <c r="LA6" s="11"/>
      <c r="LB6" s="11"/>
      <c r="LC6" s="12"/>
      <c r="LD6" s="10"/>
      <c r="LE6" s="10"/>
      <c r="LF6" s="11"/>
      <c r="LG6" s="11"/>
      <c r="LH6" s="11"/>
      <c r="LI6" s="11"/>
      <c r="LJ6" s="12"/>
      <c r="LK6" s="10"/>
      <c r="LL6" s="10"/>
      <c r="LM6" s="11"/>
      <c r="LN6" s="11"/>
      <c r="LO6" s="11"/>
      <c r="LP6" s="11"/>
      <c r="LQ6" s="12"/>
      <c r="LR6" s="10"/>
      <c r="LS6" s="10"/>
      <c r="LT6" s="11"/>
      <c r="LU6" s="11"/>
      <c r="LV6" s="11"/>
      <c r="LW6" s="11"/>
      <c r="LX6" s="12"/>
      <c r="LY6" s="10"/>
      <c r="LZ6" s="10"/>
      <c r="MA6" s="11"/>
      <c r="MB6" s="11"/>
      <c r="MC6" s="11"/>
      <c r="MD6" s="11"/>
      <c r="ME6" s="12"/>
      <c r="MF6" s="10"/>
      <c r="MG6" s="10"/>
      <c r="MH6" s="11"/>
      <c r="MI6" s="11"/>
      <c r="MJ6" s="11"/>
      <c r="MK6" s="11"/>
      <c r="ML6" s="12"/>
      <c r="MM6" s="10"/>
      <c r="MN6" s="10"/>
      <c r="MO6" s="11"/>
      <c r="MP6" s="11"/>
      <c r="MQ6" s="11"/>
      <c r="MR6" s="11"/>
      <c r="MS6" s="12"/>
      <c r="MT6" s="10"/>
      <c r="MU6" s="10"/>
      <c r="MV6" s="11"/>
      <c r="MW6" s="11"/>
      <c r="MX6" s="11"/>
      <c r="MY6" s="11"/>
      <c r="MZ6" s="12"/>
      <c r="NA6" s="10"/>
      <c r="NB6" s="10"/>
      <c r="NC6" s="11"/>
      <c r="ND6" s="11"/>
      <c r="NE6" s="11"/>
      <c r="NF6" s="11"/>
      <c r="NG6" s="12"/>
      <c r="NH6" s="10"/>
      <c r="NI6" s="10"/>
      <c r="NJ6" s="11"/>
      <c r="NK6" s="11"/>
      <c r="NL6" s="11"/>
      <c r="NM6" s="11"/>
      <c r="NN6" s="12"/>
      <c r="NO6" s="10"/>
      <c r="NP6" s="10"/>
      <c r="NQ6" s="11"/>
      <c r="NR6" s="11"/>
      <c r="NS6" s="11"/>
      <c r="NT6" s="11"/>
      <c r="NU6" s="12"/>
      <c r="NV6" s="10"/>
      <c r="NW6" s="10"/>
      <c r="NX6" s="11"/>
      <c r="NY6" s="11"/>
      <c r="NZ6" s="11"/>
      <c r="OA6" s="11"/>
      <c r="OB6" s="12"/>
      <c r="OC6" s="10"/>
      <c r="OD6" s="10"/>
      <c r="OE6" s="11"/>
      <c r="OF6" s="11"/>
      <c r="OG6" s="11"/>
      <c r="OH6" s="11"/>
      <c r="OI6" s="12"/>
      <c r="OJ6" s="10"/>
      <c r="OK6" s="10"/>
      <c r="OL6" s="11"/>
      <c r="OM6" s="11"/>
      <c r="ON6" s="11"/>
      <c r="OO6" s="11"/>
      <c r="OP6" s="12"/>
      <c r="OQ6" s="10"/>
      <c r="OR6" s="10"/>
      <c r="OS6" s="11"/>
      <c r="OT6" s="11"/>
      <c r="OU6" s="11"/>
      <c r="OV6" s="11"/>
      <c r="OW6" s="12"/>
      <c r="OX6" s="10"/>
      <c r="OY6" s="10"/>
      <c r="OZ6" s="11"/>
      <c r="PA6" s="11"/>
      <c r="PB6" s="11"/>
      <c r="PC6" s="11"/>
      <c r="PD6" s="12"/>
      <c r="PE6" s="10"/>
      <c r="PF6" s="10"/>
      <c r="PG6" s="11"/>
      <c r="PH6" s="11"/>
      <c r="PI6" s="11"/>
      <c r="PJ6" s="11"/>
      <c r="PK6" s="12"/>
      <c r="PL6" s="10"/>
      <c r="PM6" s="10"/>
      <c r="PN6" s="11"/>
      <c r="PO6" s="11"/>
      <c r="PP6" s="11"/>
      <c r="PQ6" s="11"/>
      <c r="PR6" s="12"/>
      <c r="PS6" s="10"/>
      <c r="PT6" s="10"/>
      <c r="PU6" s="11"/>
      <c r="PV6" s="11"/>
      <c r="PW6" s="11"/>
      <c r="PX6" s="11"/>
      <c r="PY6" s="12"/>
      <c r="PZ6" s="10"/>
      <c r="QA6" s="10"/>
      <c r="QB6" s="11"/>
      <c r="QC6" s="11"/>
      <c r="QD6" s="11"/>
      <c r="QE6" s="11"/>
      <c r="QF6" s="12"/>
      <c r="QG6" s="10"/>
      <c r="QH6" s="10"/>
      <c r="QI6" s="11"/>
      <c r="QJ6" s="11"/>
      <c r="QK6" s="11"/>
      <c r="QL6" s="11"/>
      <c r="QM6" s="12"/>
      <c r="QN6" s="10"/>
      <c r="QO6" s="10"/>
      <c r="QP6" s="11"/>
      <c r="QQ6" s="11"/>
      <c r="QR6" s="11"/>
      <c r="QS6" s="11"/>
      <c r="QT6" s="12"/>
      <c r="QU6" s="10"/>
      <c r="QV6" s="10"/>
      <c r="QW6" s="11"/>
      <c r="QX6" s="11"/>
      <c r="QY6" s="11"/>
      <c r="QZ6" s="11"/>
      <c r="RA6" s="12"/>
      <c r="RB6" s="10"/>
      <c r="RC6" s="10"/>
      <c r="RD6" s="11"/>
      <c r="RE6" s="11"/>
      <c r="RF6" s="11"/>
      <c r="RG6" s="11"/>
      <c r="RH6" s="12"/>
      <c r="RI6" s="10"/>
      <c r="RJ6" s="10"/>
      <c r="RK6" s="11"/>
      <c r="RL6" s="11"/>
      <c r="RM6" s="11"/>
      <c r="RN6" s="11"/>
      <c r="RO6" s="12"/>
      <c r="RP6" s="10"/>
      <c r="RQ6" s="10"/>
      <c r="RR6" s="11"/>
      <c r="RS6" s="11"/>
      <c r="RT6" s="11"/>
      <c r="RU6" s="11"/>
      <c r="RV6" s="12"/>
      <c r="RW6" s="10"/>
      <c r="RX6" s="10"/>
      <c r="RY6" s="11"/>
      <c r="RZ6" s="11"/>
      <c r="SA6" s="11"/>
      <c r="SB6" s="11"/>
      <c r="SC6" s="12"/>
      <c r="SD6" s="10"/>
      <c r="SE6" s="10"/>
      <c r="SF6" s="11"/>
      <c r="SG6" s="11"/>
      <c r="SH6" s="11"/>
      <c r="SI6" s="11"/>
      <c r="SJ6" s="12"/>
      <c r="SK6" s="10"/>
      <c r="SL6" s="10"/>
      <c r="SM6" s="11"/>
      <c r="SN6" s="11"/>
      <c r="SO6" s="11"/>
      <c r="SP6" s="11"/>
      <c r="SQ6" s="12"/>
      <c r="SR6" s="10"/>
      <c r="SS6" s="10"/>
      <c r="ST6" s="11"/>
      <c r="SU6" s="11"/>
      <c r="SV6" s="11"/>
      <c r="SW6" s="11"/>
      <c r="SX6" s="12"/>
      <c r="SY6" s="10"/>
      <c r="SZ6" s="10"/>
      <c r="TA6" s="11"/>
      <c r="TB6" s="11"/>
      <c r="TC6" s="11"/>
      <c r="TD6" s="11"/>
      <c r="TE6" s="12"/>
      <c r="TF6" s="10"/>
      <c r="TG6" s="10"/>
      <c r="TH6" s="11"/>
      <c r="TI6" s="11"/>
      <c r="TJ6" s="11"/>
      <c r="TK6" s="11"/>
      <c r="TL6" s="12"/>
      <c r="TM6" s="10"/>
      <c r="TN6" s="10"/>
      <c r="TO6" s="11"/>
      <c r="TP6" s="11"/>
      <c r="TQ6" s="11"/>
      <c r="TR6" s="11"/>
      <c r="TS6" s="12"/>
      <c r="TT6" s="10"/>
      <c r="TU6" s="10"/>
      <c r="TV6" s="11"/>
      <c r="TW6" s="11"/>
      <c r="TX6" s="11"/>
      <c r="TY6" s="11"/>
      <c r="TZ6" s="12"/>
      <c r="UA6" s="10"/>
      <c r="UB6" s="10"/>
      <c r="UC6" s="11"/>
      <c r="UD6" s="11"/>
      <c r="UE6" s="11"/>
      <c r="UF6" s="11"/>
      <c r="UG6" s="12"/>
      <c r="UH6" s="10"/>
      <c r="UI6" s="10"/>
      <c r="UJ6" s="11"/>
      <c r="UK6" s="11"/>
      <c r="UL6" s="11"/>
      <c r="UM6" s="11"/>
      <c r="UN6" s="12"/>
      <c r="UO6" s="10"/>
      <c r="UP6" s="10"/>
      <c r="UQ6" s="11"/>
      <c r="UR6" s="11"/>
      <c r="US6" s="11"/>
      <c r="UT6" s="11"/>
      <c r="UU6" s="12"/>
      <c r="UV6" s="10"/>
      <c r="UW6" s="10"/>
      <c r="UX6" s="11"/>
      <c r="UY6" s="11"/>
      <c r="UZ6" s="11"/>
      <c r="VA6" s="11"/>
      <c r="VB6" s="12"/>
      <c r="VC6" s="10"/>
      <c r="VD6" s="10"/>
      <c r="VE6" s="11"/>
      <c r="VF6" s="11"/>
      <c r="VG6" s="11"/>
      <c r="VH6" s="11"/>
      <c r="VI6" s="12"/>
      <c r="VJ6" s="10"/>
      <c r="VK6" s="10"/>
      <c r="VL6" s="11"/>
      <c r="VM6" s="11"/>
      <c r="VN6" s="11"/>
      <c r="VO6" s="11"/>
      <c r="VP6" s="12"/>
      <c r="VQ6" s="10"/>
      <c r="VR6" s="10"/>
      <c r="VS6" s="11"/>
      <c r="VT6" s="11"/>
      <c r="VU6" s="11"/>
      <c r="VV6" s="11"/>
      <c r="VW6" s="12"/>
      <c r="VX6" s="10"/>
      <c r="VY6" s="10"/>
      <c r="VZ6" s="11"/>
      <c r="WA6" s="11"/>
      <c r="WB6" s="11"/>
      <c r="WC6" s="11"/>
      <c r="WD6" s="12"/>
      <c r="WE6" s="10"/>
      <c r="WF6" s="10"/>
      <c r="WG6" s="11"/>
      <c r="WH6" s="11"/>
      <c r="WI6" s="11"/>
      <c r="WJ6" s="11"/>
      <c r="WK6" s="12"/>
      <c r="WL6" s="10"/>
      <c r="WM6" s="10"/>
      <c r="WN6" s="11"/>
      <c r="WO6" s="11"/>
      <c r="WP6" s="11"/>
      <c r="WQ6" s="11"/>
      <c r="WR6" s="12"/>
      <c r="WS6" s="10"/>
      <c r="WT6" s="10"/>
      <c r="WU6" s="11"/>
      <c r="WV6" s="11"/>
      <c r="WW6" s="11"/>
      <c r="WX6" s="11"/>
      <c r="WY6" s="12"/>
      <c r="WZ6" s="10"/>
      <c r="XA6" s="10"/>
      <c r="XB6" s="11"/>
      <c r="XC6" s="11"/>
      <c r="XD6" s="11"/>
      <c r="XE6" s="11"/>
      <c r="XF6" s="12"/>
      <c r="XG6" s="10"/>
      <c r="XH6" s="10"/>
      <c r="XI6" s="11"/>
      <c r="XJ6" s="11"/>
      <c r="XK6" s="11"/>
      <c r="XL6" s="11"/>
      <c r="XM6" s="12"/>
      <c r="XN6" s="10"/>
      <c r="XO6" s="10"/>
      <c r="XP6" s="11"/>
      <c r="XQ6" s="11"/>
      <c r="XR6" s="11"/>
      <c r="XS6" s="11"/>
      <c r="XT6" s="12"/>
      <c r="XU6" s="10"/>
      <c r="XV6" s="10"/>
      <c r="XW6" s="11"/>
      <c r="XX6" s="11"/>
      <c r="XY6" s="11"/>
      <c r="XZ6" s="11"/>
      <c r="YA6" s="12"/>
      <c r="YB6" s="10"/>
      <c r="YC6" s="10"/>
      <c r="YD6" s="11"/>
      <c r="YE6" s="11"/>
      <c r="YF6" s="11"/>
      <c r="YG6" s="11"/>
      <c r="YH6" s="12"/>
      <c r="YI6" s="10"/>
      <c r="YJ6" s="10"/>
      <c r="YK6" s="11"/>
      <c r="YL6" s="11"/>
      <c r="YM6" s="11"/>
      <c r="YN6" s="11"/>
      <c r="YO6" s="12"/>
      <c r="YP6" s="104"/>
      <c r="YQ6" s="10"/>
      <c r="YR6" s="11"/>
      <c r="YS6" s="11"/>
      <c r="YT6" s="11"/>
      <c r="YU6" s="11"/>
      <c r="YV6" s="12"/>
    </row>
    <row r="7" spans="1:672" ht="16.5" hidden="1">
      <c r="A7" s="23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0</v>
      </c>
      <c r="K7" s="5">
        <v>0</v>
      </c>
      <c r="L7" s="5">
        <v>0</v>
      </c>
      <c r="M7" s="5">
        <f>K7+L7</f>
        <v>0</v>
      </c>
      <c r="N7" s="9"/>
      <c r="O7" s="1">
        <v>1</v>
      </c>
      <c r="P7" s="2" t="s">
        <v>4</v>
      </c>
      <c r="Q7" s="5">
        <v>0</v>
      </c>
      <c r="R7" s="5">
        <v>20000</v>
      </c>
      <c r="S7" s="5">
        <v>0</v>
      </c>
      <c r="T7" s="5">
        <f>R7+S7</f>
        <v>20000</v>
      </c>
      <c r="U7" s="9"/>
      <c r="V7" s="1">
        <v>1</v>
      </c>
      <c r="W7" s="2" t="s">
        <v>4</v>
      </c>
      <c r="X7" s="5">
        <v>9</v>
      </c>
      <c r="Y7" s="5">
        <v>23400</v>
      </c>
      <c r="Z7" s="5">
        <v>0</v>
      </c>
      <c r="AA7" s="5">
        <f>Y7+Z7</f>
        <v>23400</v>
      </c>
      <c r="AB7" s="9"/>
      <c r="AC7" s="1">
        <v>1</v>
      </c>
      <c r="AD7" s="2" t="s">
        <v>4</v>
      </c>
      <c r="AE7" s="5">
        <v>0</v>
      </c>
      <c r="AF7" s="5">
        <v>0</v>
      </c>
      <c r="AG7" s="5">
        <v>0</v>
      </c>
      <c r="AH7" s="5">
        <f>AF7+AG7</f>
        <v>0</v>
      </c>
      <c r="AI7" s="9"/>
      <c r="AJ7" s="1">
        <v>1</v>
      </c>
      <c r="AK7" s="2" t="s">
        <v>4</v>
      </c>
      <c r="AL7" s="5">
        <v>229</v>
      </c>
      <c r="AM7" s="5">
        <v>22900</v>
      </c>
      <c r="AN7" s="5">
        <v>0</v>
      </c>
      <c r="AO7" s="5">
        <f>AM7+AN7</f>
        <v>22900</v>
      </c>
      <c r="AP7" s="9"/>
      <c r="AQ7" s="1">
        <v>1</v>
      </c>
      <c r="AR7" s="2" t="s">
        <v>4</v>
      </c>
      <c r="AS7" s="5">
        <v>9</v>
      </c>
      <c r="AT7" s="5">
        <v>11000</v>
      </c>
      <c r="AU7" s="5">
        <v>0</v>
      </c>
      <c r="AV7" s="5">
        <f>AT7+AU7</f>
        <v>11000</v>
      </c>
      <c r="AW7" s="9"/>
      <c r="AX7" s="1">
        <v>1</v>
      </c>
      <c r="AY7" s="2" t="s">
        <v>4</v>
      </c>
      <c r="AZ7" s="5">
        <v>11</v>
      </c>
      <c r="BA7" s="5">
        <v>66000</v>
      </c>
      <c r="BB7" s="5">
        <v>0</v>
      </c>
      <c r="BC7" s="5">
        <f>BA7+BB7</f>
        <v>66000</v>
      </c>
      <c r="BD7" s="9"/>
      <c r="BE7" s="1">
        <v>1</v>
      </c>
      <c r="BF7" s="2" t="s">
        <v>4</v>
      </c>
      <c r="BG7" s="5">
        <v>0</v>
      </c>
      <c r="BH7" s="5">
        <v>0</v>
      </c>
      <c r="BI7" s="5">
        <v>0</v>
      </c>
      <c r="BJ7" s="5">
        <f>BH7+BI7</f>
        <v>0</v>
      </c>
      <c r="BK7" s="9"/>
      <c r="BL7" s="1">
        <v>1</v>
      </c>
      <c r="BM7" s="2" t="s">
        <v>4</v>
      </c>
      <c r="BN7" s="5">
        <v>0</v>
      </c>
      <c r="BO7" s="5">
        <v>0</v>
      </c>
      <c r="BP7" s="5">
        <v>0</v>
      </c>
      <c r="BQ7" s="5">
        <f>BO7+BP7</f>
        <v>0</v>
      </c>
      <c r="BR7" s="9"/>
      <c r="BS7" s="1">
        <v>1</v>
      </c>
      <c r="BT7" s="2" t="s">
        <v>4</v>
      </c>
      <c r="BU7" s="5">
        <v>4</v>
      </c>
      <c r="BV7" s="5">
        <v>20000</v>
      </c>
      <c r="BW7" s="5">
        <v>0</v>
      </c>
      <c r="BX7" s="5">
        <f>BV7+BW7</f>
        <v>20000</v>
      </c>
      <c r="BY7" s="9"/>
      <c r="BZ7" s="1">
        <v>1</v>
      </c>
      <c r="CA7" s="2" t="s">
        <v>4</v>
      </c>
      <c r="CB7" s="5">
        <v>0</v>
      </c>
      <c r="CC7" s="5">
        <v>0</v>
      </c>
      <c r="CD7" s="5">
        <v>0</v>
      </c>
      <c r="CE7" s="5">
        <f>CC7+CD7</f>
        <v>0</v>
      </c>
      <c r="CF7" s="9"/>
      <c r="CG7" s="1">
        <v>1</v>
      </c>
      <c r="CH7" s="2" t="s">
        <v>4</v>
      </c>
      <c r="CI7" s="5">
        <v>30</v>
      </c>
      <c r="CJ7" s="5">
        <v>69300</v>
      </c>
      <c r="CK7" s="5">
        <v>0</v>
      </c>
      <c r="CL7" s="5">
        <f>CJ7+CK7</f>
        <v>69300</v>
      </c>
      <c r="CM7" s="9"/>
      <c r="CN7" s="1">
        <v>1</v>
      </c>
      <c r="CO7" s="2" t="s">
        <v>4</v>
      </c>
      <c r="CP7" s="5">
        <v>0</v>
      </c>
      <c r="CQ7" s="5">
        <v>0</v>
      </c>
      <c r="CR7" s="5">
        <v>0</v>
      </c>
      <c r="CS7" s="5">
        <f>CQ7+CR7</f>
        <v>0</v>
      </c>
      <c r="CT7" s="9"/>
      <c r="CU7" s="1">
        <v>1</v>
      </c>
      <c r="CV7" s="2" t="s">
        <v>4</v>
      </c>
      <c r="CW7" s="5">
        <v>12</v>
      </c>
      <c r="CX7" s="5">
        <v>24000</v>
      </c>
      <c r="CY7" s="5">
        <v>0</v>
      </c>
      <c r="CZ7" s="5">
        <f>CX7+CY7</f>
        <v>24000</v>
      </c>
      <c r="DA7" s="9"/>
      <c r="DB7" s="1">
        <v>1</v>
      </c>
      <c r="DC7" s="2" t="s">
        <v>4</v>
      </c>
      <c r="DD7" s="5">
        <v>0</v>
      </c>
      <c r="DE7" s="5">
        <v>0</v>
      </c>
      <c r="DF7" s="5">
        <v>0</v>
      </c>
      <c r="DG7" s="5">
        <f>DE7+DF7</f>
        <v>0</v>
      </c>
      <c r="DH7" s="9"/>
      <c r="DI7" s="1">
        <v>1</v>
      </c>
      <c r="DJ7" s="2" t="s">
        <v>4</v>
      </c>
      <c r="DK7" s="5">
        <v>0</v>
      </c>
      <c r="DL7" s="5">
        <v>0</v>
      </c>
      <c r="DM7" s="5">
        <v>0</v>
      </c>
      <c r="DN7" s="5">
        <f>DL7+DM7</f>
        <v>0</v>
      </c>
      <c r="DO7" s="9"/>
      <c r="DP7" s="1">
        <v>1</v>
      </c>
      <c r="DQ7" s="2" t="s">
        <v>4</v>
      </c>
      <c r="DR7" s="5">
        <v>10</v>
      </c>
      <c r="DS7" s="5">
        <v>30000</v>
      </c>
      <c r="DT7" s="5">
        <v>0</v>
      </c>
      <c r="DU7" s="5">
        <f>DS7+DT7</f>
        <v>30000</v>
      </c>
      <c r="DV7" s="9"/>
      <c r="DW7" s="1">
        <v>1</v>
      </c>
      <c r="DX7" s="2" t="s">
        <v>4</v>
      </c>
      <c r="DY7" s="5">
        <v>2937</v>
      </c>
      <c r="DZ7" s="5">
        <v>1174800</v>
      </c>
      <c r="EA7" s="5">
        <v>0</v>
      </c>
      <c r="EB7" s="5">
        <f>DZ7+EA7</f>
        <v>1174800</v>
      </c>
      <c r="EC7" s="9"/>
      <c r="ED7" s="1">
        <v>1</v>
      </c>
      <c r="EE7" s="2" t="s">
        <v>4</v>
      </c>
      <c r="EF7" s="5">
        <v>0</v>
      </c>
      <c r="EG7" s="5">
        <v>0</v>
      </c>
      <c r="EH7" s="5">
        <v>0</v>
      </c>
      <c r="EI7" s="5">
        <f>EG7+EH7</f>
        <v>0</v>
      </c>
      <c r="EJ7" s="9"/>
      <c r="EK7" s="1">
        <v>1</v>
      </c>
      <c r="EL7" s="2" t="s">
        <v>4</v>
      </c>
      <c r="EM7" s="5">
        <v>0</v>
      </c>
      <c r="EN7" s="5">
        <v>0</v>
      </c>
      <c r="EO7" s="5">
        <v>0</v>
      </c>
      <c r="EP7" s="5">
        <f>EN7+EO7</f>
        <v>0</v>
      </c>
      <c r="EQ7" s="9"/>
      <c r="ER7" s="1">
        <v>1</v>
      </c>
      <c r="ES7" s="2" t="s">
        <v>4</v>
      </c>
      <c r="ET7" s="5">
        <v>0</v>
      </c>
      <c r="EU7" s="5">
        <v>0</v>
      </c>
      <c r="EV7" s="5">
        <v>0</v>
      </c>
      <c r="EW7" s="5">
        <f>EU7+EV7</f>
        <v>0</v>
      </c>
      <c r="EX7" s="9"/>
      <c r="EY7" s="1">
        <v>1</v>
      </c>
      <c r="EZ7" s="2" t="s">
        <v>4</v>
      </c>
      <c r="FA7" s="5">
        <v>0</v>
      </c>
      <c r="FB7" s="5">
        <v>0</v>
      </c>
      <c r="FC7" s="5">
        <v>0</v>
      </c>
      <c r="FD7" s="5">
        <f>FB7+FC7</f>
        <v>0</v>
      </c>
      <c r="FE7" s="9"/>
      <c r="FF7" s="1">
        <v>1</v>
      </c>
      <c r="FG7" s="2" t="s">
        <v>4</v>
      </c>
      <c r="FH7" s="5">
        <v>0</v>
      </c>
      <c r="FI7" s="5">
        <v>0</v>
      </c>
      <c r="FJ7" s="5">
        <v>0</v>
      </c>
      <c r="FK7" s="5">
        <f>FI7+FJ7</f>
        <v>0</v>
      </c>
      <c r="FL7" s="9"/>
      <c r="FM7" s="1">
        <v>1</v>
      </c>
      <c r="FN7" s="2" t="s">
        <v>4</v>
      </c>
      <c r="FO7" s="5">
        <v>6</v>
      </c>
      <c r="FP7" s="5">
        <v>8000</v>
      </c>
      <c r="FQ7" s="5">
        <v>0</v>
      </c>
      <c r="FR7" s="5">
        <f>FP7+FQ7</f>
        <v>8000</v>
      </c>
      <c r="FS7" s="9"/>
      <c r="FT7" s="1">
        <v>1</v>
      </c>
      <c r="FU7" s="2" t="s">
        <v>4</v>
      </c>
      <c r="FV7" s="5">
        <v>0</v>
      </c>
      <c r="FW7" s="5">
        <v>75000</v>
      </c>
      <c r="FX7" s="5">
        <v>0</v>
      </c>
      <c r="FY7" s="5">
        <f>FW7+FX7</f>
        <v>75000</v>
      </c>
      <c r="FZ7" s="9"/>
      <c r="GA7" s="1">
        <v>1</v>
      </c>
      <c r="GB7" s="2" t="s">
        <v>4</v>
      </c>
      <c r="GC7" s="5">
        <v>0</v>
      </c>
      <c r="GD7" s="5">
        <v>50000</v>
      </c>
      <c r="GE7" s="5">
        <v>0</v>
      </c>
      <c r="GF7" s="5">
        <f>GD7+GE7</f>
        <v>50000</v>
      </c>
      <c r="GG7" s="9"/>
      <c r="GH7" s="1">
        <v>1</v>
      </c>
      <c r="GI7" s="2" t="s">
        <v>4</v>
      </c>
      <c r="GJ7" s="5">
        <v>0</v>
      </c>
      <c r="GK7" s="5">
        <v>30000</v>
      </c>
      <c r="GL7" s="5">
        <v>0</v>
      </c>
      <c r="GM7" s="5">
        <f>GK7+GL7</f>
        <v>30000</v>
      </c>
      <c r="GN7" s="9"/>
      <c r="GO7" s="1">
        <v>1</v>
      </c>
      <c r="GP7" s="2" t="s">
        <v>4</v>
      </c>
      <c r="GQ7" s="5">
        <v>0</v>
      </c>
      <c r="GR7" s="5">
        <v>0</v>
      </c>
      <c r="GS7" s="5">
        <v>0</v>
      </c>
      <c r="GT7" s="5">
        <f>GR7+GS7</f>
        <v>0</v>
      </c>
      <c r="GU7" s="9"/>
      <c r="GV7" s="1">
        <v>1</v>
      </c>
      <c r="GW7" s="2" t="s">
        <v>4</v>
      </c>
      <c r="GX7" s="5">
        <v>6</v>
      </c>
      <c r="GY7" s="5">
        <v>1000000</v>
      </c>
      <c r="GZ7" s="5">
        <v>150000</v>
      </c>
      <c r="HA7" s="5">
        <f>GY7+GZ7</f>
        <v>1150000</v>
      </c>
      <c r="HB7" s="9"/>
      <c r="HC7" s="1">
        <v>1</v>
      </c>
      <c r="HD7" s="2" t="s">
        <v>4</v>
      </c>
      <c r="HE7" s="5">
        <v>0</v>
      </c>
      <c r="HF7" s="5">
        <v>0</v>
      </c>
      <c r="HG7" s="5">
        <v>0</v>
      </c>
      <c r="HH7" s="5">
        <f>HF7+HG7</f>
        <v>0</v>
      </c>
      <c r="HI7" s="9"/>
      <c r="HJ7" s="1">
        <v>1</v>
      </c>
      <c r="HK7" s="2" t="s">
        <v>4</v>
      </c>
      <c r="HL7" s="5">
        <v>1</v>
      </c>
      <c r="HM7" s="5">
        <v>300000</v>
      </c>
      <c r="HN7" s="5">
        <v>0</v>
      </c>
      <c r="HO7" s="5">
        <f>HM7+HN7</f>
        <v>300000</v>
      </c>
      <c r="HP7" s="9"/>
      <c r="HQ7" s="1">
        <v>1</v>
      </c>
      <c r="HR7" s="2" t="s">
        <v>4</v>
      </c>
      <c r="HS7" s="5">
        <v>9</v>
      </c>
      <c r="HT7" s="5">
        <v>26775</v>
      </c>
      <c r="HU7" s="5">
        <v>0</v>
      </c>
      <c r="HV7" s="5">
        <f>HT7+HU7</f>
        <v>26775</v>
      </c>
      <c r="HW7" s="9"/>
      <c r="HX7" s="1">
        <v>1</v>
      </c>
      <c r="HY7" s="2" t="s">
        <v>4</v>
      </c>
      <c r="HZ7" s="5">
        <v>0</v>
      </c>
      <c r="IA7" s="5">
        <v>0</v>
      </c>
      <c r="IB7" s="5">
        <v>0</v>
      </c>
      <c r="IC7" s="5">
        <f>IA7+IB7</f>
        <v>0</v>
      </c>
      <c r="ID7" s="9"/>
      <c r="IE7" s="1">
        <v>1</v>
      </c>
      <c r="IF7" s="2" t="s">
        <v>4</v>
      </c>
      <c r="IG7" s="5">
        <v>0</v>
      </c>
      <c r="IH7" s="5">
        <v>0</v>
      </c>
      <c r="II7" s="5">
        <v>0</v>
      </c>
      <c r="IJ7" s="5">
        <f>IH7+II7</f>
        <v>0</v>
      </c>
      <c r="IK7" s="9"/>
      <c r="IL7" s="1">
        <v>1</v>
      </c>
      <c r="IM7" s="2" t="s">
        <v>4</v>
      </c>
      <c r="IN7" s="5">
        <v>0</v>
      </c>
      <c r="IO7" s="5">
        <v>0</v>
      </c>
      <c r="IP7" s="5">
        <v>0</v>
      </c>
      <c r="IQ7" s="5">
        <f>IO7+IP7</f>
        <v>0</v>
      </c>
      <c r="IR7" s="9"/>
      <c r="IS7" s="1">
        <v>1</v>
      </c>
      <c r="IT7" s="2" t="s">
        <v>4</v>
      </c>
      <c r="IU7" s="5">
        <v>0</v>
      </c>
      <c r="IV7" s="5">
        <v>0</v>
      </c>
      <c r="IW7" s="5">
        <v>0</v>
      </c>
      <c r="IX7" s="5">
        <f>IV7+IW7</f>
        <v>0</v>
      </c>
      <c r="IY7" s="9"/>
      <c r="IZ7" s="1">
        <v>1</v>
      </c>
      <c r="JA7" s="2" t="s">
        <v>4</v>
      </c>
      <c r="JB7" s="5">
        <v>0</v>
      </c>
      <c r="JC7" s="5">
        <v>0</v>
      </c>
      <c r="JD7" s="5">
        <v>0</v>
      </c>
      <c r="JE7" s="5">
        <f>JC7+JD7</f>
        <v>0</v>
      </c>
      <c r="JF7" s="9"/>
      <c r="JG7" s="1">
        <v>1</v>
      </c>
      <c r="JH7" s="2" t="s">
        <v>4</v>
      </c>
      <c r="JI7" s="5">
        <v>0</v>
      </c>
      <c r="JJ7" s="5">
        <v>30000</v>
      </c>
      <c r="JK7" s="5">
        <v>0</v>
      </c>
      <c r="JL7" s="5">
        <f>JJ7+JK7</f>
        <v>30000</v>
      </c>
      <c r="JM7" s="9"/>
      <c r="JN7" s="1">
        <v>1</v>
      </c>
      <c r="JO7" s="2" t="s">
        <v>4</v>
      </c>
      <c r="JP7" s="5">
        <v>0</v>
      </c>
      <c r="JQ7" s="5">
        <v>0</v>
      </c>
      <c r="JR7" s="5">
        <v>0</v>
      </c>
      <c r="JS7" s="5">
        <f>JQ7+JR7</f>
        <v>0</v>
      </c>
      <c r="JT7" s="9"/>
      <c r="JU7" s="1">
        <v>1</v>
      </c>
      <c r="JV7" s="2" t="s">
        <v>4</v>
      </c>
      <c r="JW7" s="5">
        <v>0</v>
      </c>
      <c r="JX7" s="5">
        <v>0</v>
      </c>
      <c r="JY7" s="5">
        <v>0</v>
      </c>
      <c r="JZ7" s="5">
        <f>JX7+JY7</f>
        <v>0</v>
      </c>
      <c r="KA7" s="9"/>
      <c r="KB7" s="1">
        <v>1</v>
      </c>
      <c r="KC7" s="2" t="s">
        <v>4</v>
      </c>
      <c r="KD7" s="5">
        <v>9</v>
      </c>
      <c r="KE7" s="5">
        <v>387450</v>
      </c>
      <c r="KF7" s="5">
        <v>0</v>
      </c>
      <c r="KG7" s="5">
        <f>KE7+KF7</f>
        <v>387450</v>
      </c>
      <c r="KH7" s="9"/>
      <c r="KI7" s="1">
        <v>1</v>
      </c>
      <c r="KJ7" s="2" t="s">
        <v>4</v>
      </c>
      <c r="KK7" s="5">
        <v>1</v>
      </c>
      <c r="KL7" s="5">
        <v>325000</v>
      </c>
      <c r="KM7" s="5">
        <v>0</v>
      </c>
      <c r="KN7" s="5">
        <f>KL7+KM7</f>
        <v>325000</v>
      </c>
      <c r="KO7" s="9"/>
      <c r="KP7" s="1">
        <v>1</v>
      </c>
      <c r="KQ7" s="2" t="s">
        <v>4</v>
      </c>
      <c r="KR7" s="5">
        <v>1</v>
      </c>
      <c r="KS7" s="5">
        <v>12000</v>
      </c>
      <c r="KT7" s="5">
        <v>0</v>
      </c>
      <c r="KU7" s="5">
        <f>KS7+KT7</f>
        <v>12000</v>
      </c>
      <c r="KV7" s="9"/>
      <c r="KW7" s="1">
        <v>1</v>
      </c>
      <c r="KX7" s="2" t="s">
        <v>4</v>
      </c>
      <c r="KY7" s="5">
        <v>0</v>
      </c>
      <c r="KZ7" s="5">
        <v>0</v>
      </c>
      <c r="LA7" s="5">
        <v>0</v>
      </c>
      <c r="LB7" s="5">
        <f>KZ7+LA7</f>
        <v>0</v>
      </c>
      <c r="LC7" s="9"/>
      <c r="LD7" s="1">
        <v>1</v>
      </c>
      <c r="LE7" s="2" t="s">
        <v>4</v>
      </c>
      <c r="LF7" s="5">
        <v>0</v>
      </c>
      <c r="LG7" s="5">
        <v>0</v>
      </c>
      <c r="LH7" s="5">
        <v>0</v>
      </c>
      <c r="LI7" s="5">
        <f>LG7+LH7</f>
        <v>0</v>
      </c>
      <c r="LJ7" s="9"/>
      <c r="LK7" s="1">
        <v>1</v>
      </c>
      <c r="LL7" s="2" t="s">
        <v>4</v>
      </c>
      <c r="LM7" s="5">
        <v>0</v>
      </c>
      <c r="LN7" s="5">
        <v>0</v>
      </c>
      <c r="LO7" s="5">
        <v>0</v>
      </c>
      <c r="LP7" s="5">
        <f>LN7+LO7</f>
        <v>0</v>
      </c>
      <c r="LQ7" s="9"/>
      <c r="LR7" s="1">
        <v>1</v>
      </c>
      <c r="LS7" s="2" t="s">
        <v>4</v>
      </c>
      <c r="LT7" s="5">
        <v>1</v>
      </c>
      <c r="LU7" s="5">
        <v>200000</v>
      </c>
      <c r="LV7" s="5">
        <v>0</v>
      </c>
      <c r="LW7" s="5">
        <f>LU7+LV7</f>
        <v>200000</v>
      </c>
      <c r="LX7" s="9"/>
      <c r="LY7" s="1">
        <v>1</v>
      </c>
      <c r="LZ7" s="2" t="s">
        <v>4</v>
      </c>
      <c r="MA7" s="5">
        <v>0</v>
      </c>
      <c r="MB7" s="5">
        <v>0</v>
      </c>
      <c r="MC7" s="5">
        <v>0</v>
      </c>
      <c r="MD7" s="5">
        <f>MB7+MC7</f>
        <v>0</v>
      </c>
      <c r="ME7" s="9"/>
      <c r="MF7" s="1">
        <v>1</v>
      </c>
      <c r="MG7" s="2" t="s">
        <v>4</v>
      </c>
      <c r="MH7" s="5">
        <v>9</v>
      </c>
      <c r="MI7" s="5">
        <v>18000</v>
      </c>
      <c r="MJ7" s="5">
        <v>0</v>
      </c>
      <c r="MK7" s="5">
        <f>MI7+MJ7</f>
        <v>18000</v>
      </c>
      <c r="ML7" s="9"/>
      <c r="MM7" s="1">
        <v>1</v>
      </c>
      <c r="MN7" s="2" t="s">
        <v>4</v>
      </c>
      <c r="MO7" s="5">
        <v>9</v>
      </c>
      <c r="MP7" s="5">
        <v>18000</v>
      </c>
      <c r="MQ7" s="5">
        <v>0</v>
      </c>
      <c r="MR7" s="5">
        <f>MP7+MQ7</f>
        <v>18000</v>
      </c>
      <c r="MS7" s="9"/>
      <c r="MT7" s="1">
        <v>1</v>
      </c>
      <c r="MU7" s="2" t="s">
        <v>4</v>
      </c>
      <c r="MV7" s="5">
        <v>13</v>
      </c>
      <c r="MW7" s="5">
        <v>1020000</v>
      </c>
      <c r="MX7" s="5">
        <v>0</v>
      </c>
      <c r="MY7" s="5">
        <f>MW7+MX7</f>
        <v>1020000</v>
      </c>
      <c r="MZ7" s="9"/>
      <c r="NA7" s="1">
        <v>1</v>
      </c>
      <c r="NB7" s="2" t="s">
        <v>4</v>
      </c>
      <c r="NC7" s="5">
        <v>1</v>
      </c>
      <c r="ND7" s="5">
        <v>60000</v>
      </c>
      <c r="NE7" s="5">
        <v>0</v>
      </c>
      <c r="NF7" s="5">
        <f>ND7+NE7</f>
        <v>60000</v>
      </c>
      <c r="NG7" s="9"/>
      <c r="NH7" s="1">
        <v>1</v>
      </c>
      <c r="NI7" s="2" t="s">
        <v>4</v>
      </c>
      <c r="NJ7" s="5">
        <v>0</v>
      </c>
      <c r="NK7" s="5">
        <v>0</v>
      </c>
      <c r="NL7" s="5">
        <v>0</v>
      </c>
      <c r="NM7" s="5">
        <f>NK7+NL7</f>
        <v>0</v>
      </c>
      <c r="NN7" s="9"/>
      <c r="NO7" s="1">
        <v>1</v>
      </c>
      <c r="NP7" s="2" t="s">
        <v>4</v>
      </c>
      <c r="NQ7" s="5">
        <v>12</v>
      </c>
      <c r="NR7" s="5">
        <v>310000</v>
      </c>
      <c r="NS7" s="5">
        <v>0</v>
      </c>
      <c r="NT7" s="5">
        <f>NR7+NS7</f>
        <v>310000</v>
      </c>
      <c r="NU7" s="9"/>
      <c r="NV7" s="1">
        <v>1</v>
      </c>
      <c r="NW7" s="2" t="s">
        <v>4</v>
      </c>
      <c r="NX7" s="5">
        <v>1</v>
      </c>
      <c r="NY7" s="5">
        <v>100000</v>
      </c>
      <c r="NZ7" s="5">
        <v>0</v>
      </c>
      <c r="OA7" s="5">
        <f>NY7+NZ7</f>
        <v>100000</v>
      </c>
      <c r="OB7" s="9"/>
      <c r="OC7" s="1">
        <v>1</v>
      </c>
      <c r="OD7" s="2" t="s">
        <v>4</v>
      </c>
      <c r="OE7" s="5">
        <v>0</v>
      </c>
      <c r="OF7" s="5">
        <v>207000</v>
      </c>
      <c r="OG7" s="5">
        <v>0</v>
      </c>
      <c r="OH7" s="5">
        <f>OF7+OG7</f>
        <v>207000</v>
      </c>
      <c r="OI7" s="9"/>
      <c r="OJ7" s="1">
        <v>1</v>
      </c>
      <c r="OK7" s="2" t="s">
        <v>4</v>
      </c>
      <c r="OL7" s="5">
        <v>0</v>
      </c>
      <c r="OM7" s="5">
        <v>150000</v>
      </c>
      <c r="ON7" s="5">
        <v>0</v>
      </c>
      <c r="OO7" s="5">
        <f>OM7+ON7</f>
        <v>150000</v>
      </c>
      <c r="OP7" s="9"/>
      <c r="OQ7" s="1">
        <v>1</v>
      </c>
      <c r="OR7" s="2" t="s">
        <v>4</v>
      </c>
      <c r="OS7" s="5">
        <v>0</v>
      </c>
      <c r="OT7" s="5">
        <v>0</v>
      </c>
      <c r="OU7" s="5">
        <v>0</v>
      </c>
      <c r="OV7" s="5">
        <f>OT7+OU7</f>
        <v>0</v>
      </c>
      <c r="OW7" s="9"/>
      <c r="OX7" s="1">
        <v>1</v>
      </c>
      <c r="OY7" s="2" t="s">
        <v>4</v>
      </c>
      <c r="OZ7" s="5">
        <v>0</v>
      </c>
      <c r="PA7" s="5">
        <v>450000</v>
      </c>
      <c r="PB7" s="5">
        <v>0</v>
      </c>
      <c r="PC7" s="5">
        <f>PA7+PB7</f>
        <v>450000</v>
      </c>
      <c r="PD7" s="9"/>
      <c r="PE7" s="1">
        <v>1</v>
      </c>
      <c r="PF7" s="2" t="s">
        <v>4</v>
      </c>
      <c r="PG7" s="5">
        <v>1</v>
      </c>
      <c r="PH7" s="5">
        <v>72000</v>
      </c>
      <c r="PI7" s="5">
        <v>0</v>
      </c>
      <c r="PJ7" s="5">
        <f>PH7+PI7</f>
        <v>72000</v>
      </c>
      <c r="PK7" s="9"/>
      <c r="PL7" s="1">
        <v>1</v>
      </c>
      <c r="PM7" s="2" t="s">
        <v>4</v>
      </c>
      <c r="PN7" s="5">
        <v>9</v>
      </c>
      <c r="PO7" s="5">
        <v>225000</v>
      </c>
      <c r="PP7" s="5">
        <v>0</v>
      </c>
      <c r="PQ7" s="5">
        <f>PO7+PP7</f>
        <v>225000</v>
      </c>
      <c r="PR7" s="9"/>
      <c r="PS7" s="1">
        <v>1</v>
      </c>
      <c r="PT7" s="2" t="s">
        <v>4</v>
      </c>
      <c r="PU7" s="5">
        <v>13</v>
      </c>
      <c r="PV7" s="5">
        <v>2940000</v>
      </c>
      <c r="PW7" s="5">
        <v>0</v>
      </c>
      <c r="PX7" s="5">
        <f>PV7+PW7</f>
        <v>2940000</v>
      </c>
      <c r="PY7" s="9"/>
      <c r="PZ7" s="1">
        <v>1</v>
      </c>
      <c r="QA7" s="2" t="s">
        <v>4</v>
      </c>
      <c r="QB7" s="5">
        <v>9</v>
      </c>
      <c r="QC7" s="5">
        <v>86400</v>
      </c>
      <c r="QD7" s="5">
        <v>0</v>
      </c>
      <c r="QE7" s="5">
        <f>QC7+QD7</f>
        <v>86400</v>
      </c>
      <c r="QF7" s="9"/>
      <c r="QG7" s="1">
        <v>1</v>
      </c>
      <c r="QH7" s="2" t="s">
        <v>4</v>
      </c>
      <c r="QI7" s="5">
        <v>0</v>
      </c>
      <c r="QJ7" s="5">
        <v>49500</v>
      </c>
      <c r="QK7" s="5">
        <v>0</v>
      </c>
      <c r="QL7" s="5">
        <f>QJ7+QK7</f>
        <v>49500</v>
      </c>
      <c r="QM7" s="9"/>
      <c r="QN7" s="1">
        <v>1</v>
      </c>
      <c r="QO7" s="2" t="s">
        <v>4</v>
      </c>
      <c r="QP7" s="5">
        <v>0</v>
      </c>
      <c r="QQ7" s="5">
        <v>1286514</v>
      </c>
      <c r="QR7" s="5">
        <v>0</v>
      </c>
      <c r="QS7" s="5">
        <f>QQ7+QR7</f>
        <v>1286514</v>
      </c>
      <c r="QT7" s="9"/>
      <c r="QU7" s="1">
        <v>1</v>
      </c>
      <c r="QV7" s="2" t="s">
        <v>4</v>
      </c>
      <c r="QW7" s="5">
        <v>0</v>
      </c>
      <c r="QX7" s="5">
        <v>0</v>
      </c>
      <c r="QY7" s="5">
        <v>0</v>
      </c>
      <c r="QZ7" s="5">
        <f>QX7+QY7</f>
        <v>0</v>
      </c>
      <c r="RA7" s="9"/>
      <c r="RB7" s="1">
        <v>1</v>
      </c>
      <c r="RC7" s="2" t="s">
        <v>4</v>
      </c>
      <c r="RD7" s="5">
        <v>1</v>
      </c>
      <c r="RE7" s="5">
        <v>100000</v>
      </c>
      <c r="RF7" s="5">
        <v>0</v>
      </c>
      <c r="RG7" s="5">
        <f>RE7+RF7</f>
        <v>100000</v>
      </c>
      <c r="RH7" s="9"/>
      <c r="RI7" s="1">
        <v>1</v>
      </c>
      <c r="RJ7" s="2" t="s">
        <v>4</v>
      </c>
      <c r="RK7" s="5">
        <v>0</v>
      </c>
      <c r="RL7" s="5">
        <v>10000</v>
      </c>
      <c r="RM7" s="5">
        <v>0</v>
      </c>
      <c r="RN7" s="5">
        <f>RL7+RM7</f>
        <v>10000</v>
      </c>
      <c r="RO7" s="9"/>
      <c r="RP7" s="1">
        <v>1</v>
      </c>
      <c r="RQ7" s="2" t="s">
        <v>4</v>
      </c>
      <c r="RR7" s="5">
        <v>0</v>
      </c>
      <c r="RS7" s="5">
        <v>0</v>
      </c>
      <c r="RT7" s="5">
        <v>0</v>
      </c>
      <c r="RU7" s="5">
        <f>RS7+RT7</f>
        <v>0</v>
      </c>
      <c r="RV7" s="9"/>
      <c r="RW7" s="1">
        <v>1</v>
      </c>
      <c r="RX7" s="2" t="s">
        <v>4</v>
      </c>
      <c r="RY7" s="5">
        <v>0</v>
      </c>
      <c r="RZ7" s="5">
        <v>0</v>
      </c>
      <c r="SA7" s="5">
        <v>0</v>
      </c>
      <c r="SB7" s="5">
        <f>RZ7+SA7</f>
        <v>0</v>
      </c>
      <c r="SC7" s="9"/>
      <c r="SD7" s="1">
        <v>1</v>
      </c>
      <c r="SE7" s="2" t="s">
        <v>4</v>
      </c>
      <c r="SF7" s="5">
        <v>1</v>
      </c>
      <c r="SG7" s="5">
        <v>210300</v>
      </c>
      <c r="SH7" s="5">
        <v>0</v>
      </c>
      <c r="SI7" s="5">
        <f>SG7+SH7</f>
        <v>210300</v>
      </c>
      <c r="SJ7" s="9"/>
      <c r="SK7" s="1">
        <v>1</v>
      </c>
      <c r="SL7" s="2" t="s">
        <v>4</v>
      </c>
      <c r="SM7" s="5">
        <v>1</v>
      </c>
      <c r="SN7" s="5">
        <v>80000</v>
      </c>
      <c r="SO7" s="5">
        <v>0</v>
      </c>
      <c r="SP7" s="5">
        <f>SN7+SO7</f>
        <v>80000</v>
      </c>
      <c r="SQ7" s="9"/>
      <c r="SR7" s="1">
        <v>1</v>
      </c>
      <c r="SS7" s="2" t="s">
        <v>4</v>
      </c>
      <c r="ST7" s="5">
        <v>0</v>
      </c>
      <c r="SU7" s="5">
        <v>0</v>
      </c>
      <c r="SV7" s="5">
        <v>0</v>
      </c>
      <c r="SW7" s="5">
        <f>SU7+SV7</f>
        <v>0</v>
      </c>
      <c r="SX7" s="9"/>
      <c r="SY7" s="1">
        <v>1</v>
      </c>
      <c r="SZ7" s="2" t="s">
        <v>4</v>
      </c>
      <c r="TA7" s="5">
        <v>0</v>
      </c>
      <c r="TB7" s="5">
        <v>0</v>
      </c>
      <c r="TC7" s="5">
        <v>0</v>
      </c>
      <c r="TD7" s="5">
        <f>TB7+TC7</f>
        <v>0</v>
      </c>
      <c r="TE7" s="9"/>
      <c r="TF7" s="1">
        <v>1</v>
      </c>
      <c r="TG7" s="2" t="s">
        <v>4</v>
      </c>
      <c r="TH7" s="5">
        <v>0</v>
      </c>
      <c r="TI7" s="5">
        <v>0</v>
      </c>
      <c r="TJ7" s="5">
        <v>0</v>
      </c>
      <c r="TK7" s="5">
        <f>TI7+TJ7</f>
        <v>0</v>
      </c>
      <c r="TL7" s="9"/>
      <c r="TM7" s="1">
        <v>1</v>
      </c>
      <c r="TN7" s="2" t="s">
        <v>4</v>
      </c>
      <c r="TO7" s="5">
        <v>0</v>
      </c>
      <c r="TP7" s="5">
        <v>40000</v>
      </c>
      <c r="TQ7" s="5">
        <v>0</v>
      </c>
      <c r="TR7" s="5">
        <f>TP7+TQ7</f>
        <v>40000</v>
      </c>
      <c r="TS7" s="9"/>
      <c r="TT7" s="1">
        <v>1</v>
      </c>
      <c r="TU7" s="2" t="s">
        <v>4</v>
      </c>
      <c r="TV7" s="5">
        <v>0</v>
      </c>
      <c r="TW7" s="5">
        <v>30000</v>
      </c>
      <c r="TX7" s="5">
        <v>0</v>
      </c>
      <c r="TY7" s="5">
        <f>TW7+TX7</f>
        <v>30000</v>
      </c>
      <c r="TZ7" s="9"/>
      <c r="UA7" s="1">
        <v>1</v>
      </c>
      <c r="UB7" s="2" t="s">
        <v>4</v>
      </c>
      <c r="UC7" s="5">
        <v>0</v>
      </c>
      <c r="UD7" s="5">
        <v>10000</v>
      </c>
      <c r="UE7" s="5">
        <v>0</v>
      </c>
      <c r="UF7" s="5">
        <f>UD7+UE7</f>
        <v>10000</v>
      </c>
      <c r="UG7" s="9"/>
      <c r="UH7" s="1">
        <v>1</v>
      </c>
      <c r="UI7" s="2" t="s">
        <v>4</v>
      </c>
      <c r="UJ7" s="5">
        <v>0</v>
      </c>
      <c r="UK7" s="5">
        <v>25000</v>
      </c>
      <c r="UL7" s="5">
        <v>0</v>
      </c>
      <c r="UM7" s="5">
        <f>UK7+UL7</f>
        <v>25000</v>
      </c>
      <c r="UN7" s="9"/>
      <c r="UO7" s="1">
        <v>1</v>
      </c>
      <c r="UP7" s="2" t="s">
        <v>4</v>
      </c>
      <c r="UQ7" s="5">
        <v>1</v>
      </c>
      <c r="UR7" s="5">
        <v>12000</v>
      </c>
      <c r="US7" s="5">
        <v>0</v>
      </c>
      <c r="UT7" s="5">
        <f>UR7+US7</f>
        <v>12000</v>
      </c>
      <c r="UU7" s="9"/>
      <c r="UV7" s="1">
        <v>1</v>
      </c>
      <c r="UW7" s="2" t="s">
        <v>4</v>
      </c>
      <c r="UX7" s="5">
        <v>1</v>
      </c>
      <c r="UY7" s="5">
        <v>100000</v>
      </c>
      <c r="UZ7" s="5">
        <v>0</v>
      </c>
      <c r="VA7" s="5">
        <f>UY7+UZ7</f>
        <v>100000</v>
      </c>
      <c r="VB7" s="9"/>
      <c r="VC7" s="1">
        <v>1</v>
      </c>
      <c r="VD7" s="2" t="s">
        <v>4</v>
      </c>
      <c r="VE7" s="5">
        <v>1</v>
      </c>
      <c r="VF7" s="5">
        <v>10000</v>
      </c>
      <c r="VG7" s="5">
        <v>0</v>
      </c>
      <c r="VH7" s="5">
        <f>VF7+VG7</f>
        <v>10000</v>
      </c>
      <c r="VI7" s="9"/>
      <c r="VJ7" s="1">
        <v>1</v>
      </c>
      <c r="VK7" s="2" t="s">
        <v>4</v>
      </c>
      <c r="VL7" s="5">
        <v>0</v>
      </c>
      <c r="VM7" s="5">
        <v>0</v>
      </c>
      <c r="VN7" s="5">
        <v>0</v>
      </c>
      <c r="VO7" s="5">
        <f>VM7+VN7</f>
        <v>0</v>
      </c>
      <c r="VP7" s="9"/>
      <c r="VQ7" s="1">
        <v>1</v>
      </c>
      <c r="VR7" s="2" t="s">
        <v>4</v>
      </c>
      <c r="VS7" s="5">
        <v>0</v>
      </c>
      <c r="VT7" s="5">
        <v>0</v>
      </c>
      <c r="VU7" s="5">
        <v>0</v>
      </c>
      <c r="VV7" s="5">
        <f>VT7+VU7</f>
        <v>0</v>
      </c>
      <c r="VW7" s="9"/>
      <c r="VX7" s="1">
        <v>1</v>
      </c>
      <c r="VY7" s="2" t="s">
        <v>4</v>
      </c>
      <c r="VZ7" s="5">
        <v>1</v>
      </c>
      <c r="WA7" s="5">
        <v>180000</v>
      </c>
      <c r="WB7" s="5">
        <v>0</v>
      </c>
      <c r="WC7" s="5">
        <f>WA7+WB7</f>
        <v>180000</v>
      </c>
      <c r="WD7" s="9"/>
      <c r="WE7" s="1">
        <v>1</v>
      </c>
      <c r="WF7" s="2" t="s">
        <v>4</v>
      </c>
      <c r="WG7" s="5">
        <v>0</v>
      </c>
      <c r="WH7" s="5">
        <v>0</v>
      </c>
      <c r="WI7" s="5">
        <v>0</v>
      </c>
      <c r="WJ7" s="5">
        <f>WH7+WI7</f>
        <v>0</v>
      </c>
      <c r="WK7" s="9"/>
      <c r="WL7" s="1">
        <v>1</v>
      </c>
      <c r="WM7" s="2" t="s">
        <v>4</v>
      </c>
      <c r="WN7" s="5">
        <v>0</v>
      </c>
      <c r="WO7" s="5">
        <v>0</v>
      </c>
      <c r="WP7" s="5">
        <v>0</v>
      </c>
      <c r="WQ7" s="5">
        <f>WO7+WP7</f>
        <v>0</v>
      </c>
      <c r="WR7" s="9"/>
      <c r="WS7" s="1">
        <v>1</v>
      </c>
      <c r="WT7" s="2" t="s">
        <v>4</v>
      </c>
      <c r="WU7" s="5">
        <v>0</v>
      </c>
      <c r="WV7" s="5">
        <v>0</v>
      </c>
      <c r="WW7" s="5">
        <v>0</v>
      </c>
      <c r="WX7" s="5">
        <f>WV7+WW7</f>
        <v>0</v>
      </c>
      <c r="WY7" s="9"/>
      <c r="WZ7" s="1">
        <v>1</v>
      </c>
      <c r="XA7" s="2" t="s">
        <v>4</v>
      </c>
      <c r="XB7" s="5">
        <v>0</v>
      </c>
      <c r="XC7" s="5">
        <v>100000</v>
      </c>
      <c r="XD7" s="5">
        <v>0</v>
      </c>
      <c r="XE7" s="5">
        <f>XC7+XD7</f>
        <v>100000</v>
      </c>
      <c r="XF7" s="9"/>
      <c r="XG7" s="1">
        <v>1</v>
      </c>
      <c r="XH7" s="2" t="s">
        <v>4</v>
      </c>
      <c r="XI7" s="5">
        <v>0</v>
      </c>
      <c r="XJ7" s="5">
        <v>0</v>
      </c>
      <c r="XK7" s="5">
        <v>0</v>
      </c>
      <c r="XL7" s="5">
        <f>XJ7+XK7</f>
        <v>0</v>
      </c>
      <c r="XM7" s="9"/>
      <c r="XN7" s="1">
        <v>1</v>
      </c>
      <c r="XO7" s="2" t="s">
        <v>4</v>
      </c>
      <c r="XP7" s="5">
        <v>0</v>
      </c>
      <c r="XQ7" s="5">
        <v>20000</v>
      </c>
      <c r="XR7" s="5">
        <v>0</v>
      </c>
      <c r="XS7" s="5">
        <f>XQ7+XR7</f>
        <v>20000</v>
      </c>
      <c r="XT7" s="9"/>
      <c r="XU7" s="1">
        <v>1</v>
      </c>
      <c r="XV7" s="2" t="s">
        <v>4</v>
      </c>
      <c r="XW7" s="5">
        <v>0</v>
      </c>
      <c r="XX7" s="5">
        <v>0</v>
      </c>
      <c r="XY7" s="5">
        <v>0</v>
      </c>
      <c r="XZ7" s="5">
        <f>XX7+XY7</f>
        <v>0</v>
      </c>
      <c r="YA7" s="9"/>
      <c r="YB7" s="1">
        <v>1</v>
      </c>
      <c r="YC7" s="2" t="s">
        <v>4</v>
      </c>
      <c r="YD7" s="5">
        <v>0</v>
      </c>
      <c r="YE7" s="5">
        <v>0</v>
      </c>
      <c r="YF7" s="5">
        <v>0</v>
      </c>
      <c r="YG7" s="5">
        <f>YE7+YF7</f>
        <v>0</v>
      </c>
      <c r="YH7" s="9"/>
      <c r="YI7" s="1">
        <v>1</v>
      </c>
      <c r="YJ7" s="2" t="s">
        <v>4</v>
      </c>
      <c r="YK7" s="5">
        <v>0</v>
      </c>
      <c r="YL7" s="5">
        <f>K7+R7+Y7+AF7+AM7+AT7+BA7+BH7+BO7+BV7+CC7+CJ7+CQ7+CX7+DE7+DL7+DS7+DZ7+EG7+EN7+EU7+FB7+FI7+FP7+FW7+GD7+GK7+GR7+GY7+HF7+HM7+HT7+IA7+IH7+IO7+IV7+JC7+JJ7+JX7+KE7+KL7+KS7+KZ7+LG7+LN7+LU7+MB7+MI7+MP7+MW7+ND7+NK7+NR7+NY7+OF7+OM7+OT7+PA7+PH7+PO7+PV7+QC7+QJ7+QQ7+QX7+RE7+RL7+RS7+RZ7+SG7+SN7+SU7+TB7+TI7+TP7+TW7+UD7+UK7+UR7+UY7+VF7+VM7+VT7+WA7+WH7+WO7+WV7+XC7+XJ7+XQ7+XX7+YE7</f>
        <v>11825339</v>
      </c>
      <c r="YM7" s="5">
        <f t="shared" ref="YM7:YM70" si="0">L7+S7+Z7+AG7+AN7+AU7+BB7+BI7+BP7+BW7+CD7+CK7+CR7+CY7+DF7+DM7+DT7+EA7+EH7+EO7+EV7+FC7+FJ7+FQ7+FX7+GE7+GL7+GS7+GZ7+HG7+HN7+HU7+IB7+II7+IP7+IW7+JD7+JK7+JY7+KF7+KM7+KT7+LA7+LH7+LO7+LV7+MC7+MJ7+MQ7+MX7+NE7+NL7+NS7+NZ7+OG7+ON7+OU7+PB7+PI7+PP7+PW7+QD7+QK7+QR7+QY7+RF7+RM7+RT7+SA7+SH7+SO7+SV7+TC7+TJ7+TQ7+TX7+UE7+UL7+US7+UZ7+VG7+VN7+VU7+WB7+WI7+WP7+WW7+XD7+XK7+XR7+XY7+YF7</f>
        <v>150000</v>
      </c>
      <c r="YN7" s="5">
        <f t="shared" ref="YN7:YN70" si="1">M7+T7+AA7+AH7+AO7+AV7+BC7+BJ7+BQ7+BX7+CE7+CL7+CS7+CZ7+DG7+DN7+DU7+EB7+EI7+EP7+EW7+FD7+FK7+FR7+FY7+GF7+GM7+GT7+HA7+HH7+HO7+HV7+IC7+IJ7+IQ7+IX7+JE7+JL7+JZ7+KG7+KN7+KU7+LB7+LI7+LP7+LW7+MD7+MK7+MR7+MY7+NF7+NM7+NT7+OA7+OH7+OO7+OV7+PC7+PJ7+PQ7+PX7+QE7+QL7+QS7+QZ7+RG7+RN7+RU7+SB7+SI7+SP7+SW7+TD7+TK7+TR7+TY7+UF7+UM7+UT7+VA7+VH7+VO7+VV7+WC7+WJ7+WQ7+WX7+XE7+XL7+XS7+XZ7+YG7</f>
        <v>11975339</v>
      </c>
      <c r="YO7" s="9"/>
      <c r="YP7" s="105">
        <v>1</v>
      </c>
      <c r="YQ7" s="2" t="s">
        <v>4</v>
      </c>
      <c r="YR7" s="5">
        <v>0</v>
      </c>
      <c r="YS7" s="5" t="e">
        <f>'Programme Management'!#REF!+'Prgramme M. Activities'!YL7</f>
        <v>#REF!</v>
      </c>
      <c r="YT7" s="5" t="e">
        <f>'Programme Management'!#REF!+'Prgramme M. Activities'!YM7</f>
        <v>#REF!</v>
      </c>
      <c r="YU7" s="5" t="e">
        <f>YS7+YT7</f>
        <v>#REF!</v>
      </c>
      <c r="YV7" s="9"/>
    </row>
    <row r="8" spans="1:672" ht="16.5" hidden="1">
      <c r="A8" s="23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2">D8+E8</f>
        <v>0</v>
      </c>
      <c r="G8" s="9"/>
      <c r="H8" s="1">
        <v>2</v>
      </c>
      <c r="I8" s="2" t="s">
        <v>5</v>
      </c>
      <c r="J8" s="5">
        <v>0</v>
      </c>
      <c r="K8" s="5">
        <v>0</v>
      </c>
      <c r="L8" s="5">
        <v>0</v>
      </c>
      <c r="M8" s="5">
        <f t="shared" ref="M8:M68" si="3">K8+L8</f>
        <v>0</v>
      </c>
      <c r="N8" s="9"/>
      <c r="O8" s="1">
        <v>2</v>
      </c>
      <c r="P8" s="2" t="s">
        <v>5</v>
      </c>
      <c r="Q8" s="5">
        <v>0</v>
      </c>
      <c r="R8" s="5">
        <v>20000</v>
      </c>
      <c r="S8" s="5">
        <v>0</v>
      </c>
      <c r="T8" s="5">
        <f t="shared" ref="T8:T68" si="4">R8+S8</f>
        <v>20000</v>
      </c>
      <c r="U8" s="9"/>
      <c r="V8" s="1">
        <v>2</v>
      </c>
      <c r="W8" s="2" t="s">
        <v>5</v>
      </c>
      <c r="X8" s="5">
        <v>5</v>
      </c>
      <c r="Y8" s="5">
        <v>10000</v>
      </c>
      <c r="Z8" s="5">
        <v>0</v>
      </c>
      <c r="AA8" s="5">
        <f t="shared" ref="AA8:AA68" si="5">Y8+Z8</f>
        <v>10000</v>
      </c>
      <c r="AB8" s="9"/>
      <c r="AC8" s="1">
        <v>2</v>
      </c>
      <c r="AD8" s="2" t="s">
        <v>5</v>
      </c>
      <c r="AE8" s="5">
        <v>0</v>
      </c>
      <c r="AF8" s="5">
        <v>0</v>
      </c>
      <c r="AG8" s="5">
        <v>0</v>
      </c>
      <c r="AH8" s="5">
        <f t="shared" ref="AH8:AH68" si="6">AF8+AG8</f>
        <v>0</v>
      </c>
      <c r="AI8" s="9"/>
      <c r="AJ8" s="1">
        <v>2</v>
      </c>
      <c r="AK8" s="2" t="s">
        <v>5</v>
      </c>
      <c r="AL8" s="5">
        <v>92</v>
      </c>
      <c r="AM8" s="5">
        <v>9200</v>
      </c>
      <c r="AN8" s="5">
        <v>0</v>
      </c>
      <c r="AO8" s="5">
        <f t="shared" ref="AO8:AO68" si="7">AM8+AN8</f>
        <v>9200</v>
      </c>
      <c r="AP8" s="9"/>
      <c r="AQ8" s="1">
        <v>2</v>
      </c>
      <c r="AR8" s="2" t="s">
        <v>5</v>
      </c>
      <c r="AS8" s="5">
        <v>5</v>
      </c>
      <c r="AT8" s="5">
        <v>7000</v>
      </c>
      <c r="AU8" s="5">
        <v>0</v>
      </c>
      <c r="AV8" s="5">
        <f t="shared" ref="AV8:AV68" si="8">AT8+AU8</f>
        <v>7000</v>
      </c>
      <c r="AW8" s="9"/>
      <c r="AX8" s="1">
        <v>2</v>
      </c>
      <c r="AY8" s="2" t="s">
        <v>5</v>
      </c>
      <c r="AZ8" s="5">
        <v>7</v>
      </c>
      <c r="BA8" s="5">
        <v>42000</v>
      </c>
      <c r="BB8" s="5">
        <v>0</v>
      </c>
      <c r="BC8" s="5">
        <f t="shared" ref="BC8:BC68" si="9">BA8+BB8</f>
        <v>42000</v>
      </c>
      <c r="BD8" s="9"/>
      <c r="BE8" s="1">
        <v>2</v>
      </c>
      <c r="BF8" s="2" t="s">
        <v>5</v>
      </c>
      <c r="BG8" s="5">
        <v>0</v>
      </c>
      <c r="BH8" s="5">
        <v>0</v>
      </c>
      <c r="BI8" s="5">
        <v>0</v>
      </c>
      <c r="BJ8" s="5">
        <f t="shared" ref="BJ8:BJ68" si="10">BH8+BI8</f>
        <v>0</v>
      </c>
      <c r="BK8" s="9"/>
      <c r="BL8" s="1">
        <v>2</v>
      </c>
      <c r="BM8" s="2" t="s">
        <v>5</v>
      </c>
      <c r="BN8" s="5">
        <v>0</v>
      </c>
      <c r="BO8" s="5">
        <v>0</v>
      </c>
      <c r="BP8" s="5">
        <v>0</v>
      </c>
      <c r="BQ8" s="5">
        <f t="shared" ref="BQ8:BQ68" si="11">BO8+BP8</f>
        <v>0</v>
      </c>
      <c r="BR8" s="9"/>
      <c r="BS8" s="1">
        <v>2</v>
      </c>
      <c r="BT8" s="2" t="s">
        <v>5</v>
      </c>
      <c r="BU8" s="5">
        <v>4</v>
      </c>
      <c r="BV8" s="5">
        <v>20000</v>
      </c>
      <c r="BW8" s="5">
        <v>0</v>
      </c>
      <c r="BX8" s="5">
        <f t="shared" ref="BX8:BX68" si="12">BV8+BW8</f>
        <v>20000</v>
      </c>
      <c r="BY8" s="9"/>
      <c r="BZ8" s="1">
        <v>2</v>
      </c>
      <c r="CA8" s="2" t="s">
        <v>5</v>
      </c>
      <c r="CB8" s="5">
        <v>0</v>
      </c>
      <c r="CC8" s="5">
        <v>0</v>
      </c>
      <c r="CD8" s="5">
        <v>0</v>
      </c>
      <c r="CE8" s="5">
        <f t="shared" ref="CE8:CE68" si="13">CC8+CD8</f>
        <v>0</v>
      </c>
      <c r="CF8" s="9"/>
      <c r="CG8" s="1">
        <v>2</v>
      </c>
      <c r="CH8" s="2" t="s">
        <v>5</v>
      </c>
      <c r="CI8" s="5">
        <v>18</v>
      </c>
      <c r="CJ8" s="5">
        <v>54300</v>
      </c>
      <c r="CK8" s="5">
        <v>0</v>
      </c>
      <c r="CL8" s="5">
        <f t="shared" ref="CL8:CL68" si="14">CJ8+CK8</f>
        <v>54300</v>
      </c>
      <c r="CM8" s="9"/>
      <c r="CN8" s="1">
        <v>2</v>
      </c>
      <c r="CO8" s="2" t="s">
        <v>5</v>
      </c>
      <c r="CP8" s="5">
        <v>0</v>
      </c>
      <c r="CQ8" s="5">
        <v>0</v>
      </c>
      <c r="CR8" s="5">
        <v>0</v>
      </c>
      <c r="CS8" s="5">
        <f t="shared" ref="CS8:CS68" si="15">CQ8+CR8</f>
        <v>0</v>
      </c>
      <c r="CT8" s="9"/>
      <c r="CU8" s="1">
        <v>2</v>
      </c>
      <c r="CV8" s="2" t="s">
        <v>5</v>
      </c>
      <c r="CW8" s="5">
        <v>12</v>
      </c>
      <c r="CX8" s="5">
        <v>24000</v>
      </c>
      <c r="CY8" s="5">
        <v>0</v>
      </c>
      <c r="CZ8" s="5">
        <f t="shared" ref="CZ8:CZ68" si="16">CX8+CY8</f>
        <v>24000</v>
      </c>
      <c r="DA8" s="9"/>
      <c r="DB8" s="1">
        <v>2</v>
      </c>
      <c r="DC8" s="2" t="s">
        <v>5</v>
      </c>
      <c r="DD8" s="5">
        <v>0</v>
      </c>
      <c r="DE8" s="5">
        <v>0</v>
      </c>
      <c r="DF8" s="5">
        <v>0</v>
      </c>
      <c r="DG8" s="5">
        <f t="shared" ref="DG8:DG68" si="17">DE8+DF8</f>
        <v>0</v>
      </c>
      <c r="DH8" s="9"/>
      <c r="DI8" s="1">
        <v>2</v>
      </c>
      <c r="DJ8" s="2" t="s">
        <v>5</v>
      </c>
      <c r="DK8" s="5">
        <v>0</v>
      </c>
      <c r="DL8" s="5">
        <v>0</v>
      </c>
      <c r="DM8" s="5">
        <v>0</v>
      </c>
      <c r="DN8" s="5">
        <f t="shared" ref="DN8:DN68" si="18">DL8+DM8</f>
        <v>0</v>
      </c>
      <c r="DO8" s="9"/>
      <c r="DP8" s="1">
        <v>2</v>
      </c>
      <c r="DQ8" s="2" t="s">
        <v>5</v>
      </c>
      <c r="DR8" s="5">
        <v>6</v>
      </c>
      <c r="DS8" s="5">
        <v>18000</v>
      </c>
      <c r="DT8" s="5">
        <v>0</v>
      </c>
      <c r="DU8" s="5">
        <f t="shared" ref="DU8:DU68" si="19">DS8+DT8</f>
        <v>18000</v>
      </c>
      <c r="DV8" s="9"/>
      <c r="DW8" s="1">
        <v>2</v>
      </c>
      <c r="DX8" s="2" t="s">
        <v>5</v>
      </c>
      <c r="DY8" s="5">
        <v>861</v>
      </c>
      <c r="DZ8" s="5">
        <v>344400</v>
      </c>
      <c r="EA8" s="5">
        <v>0</v>
      </c>
      <c r="EB8" s="5">
        <f t="shared" ref="EB8:EB68" si="20">DZ8+EA8</f>
        <v>344400</v>
      </c>
      <c r="EC8" s="9"/>
      <c r="ED8" s="1">
        <v>2</v>
      </c>
      <c r="EE8" s="2" t="s">
        <v>5</v>
      </c>
      <c r="EF8" s="5">
        <v>0</v>
      </c>
      <c r="EG8" s="5">
        <v>0</v>
      </c>
      <c r="EH8" s="5">
        <v>0</v>
      </c>
      <c r="EI8" s="5">
        <f t="shared" ref="EI8:EI68" si="21">EG8+EH8</f>
        <v>0</v>
      </c>
      <c r="EJ8" s="9"/>
      <c r="EK8" s="1">
        <v>2</v>
      </c>
      <c r="EL8" s="2" t="s">
        <v>5</v>
      </c>
      <c r="EM8" s="5">
        <v>0</v>
      </c>
      <c r="EN8" s="5">
        <v>0</v>
      </c>
      <c r="EO8" s="5">
        <v>0</v>
      </c>
      <c r="EP8" s="5">
        <f t="shared" ref="EP8:EP68" si="22">EN8+EO8</f>
        <v>0</v>
      </c>
      <c r="EQ8" s="9"/>
      <c r="ER8" s="1">
        <v>2</v>
      </c>
      <c r="ES8" s="2" t="s">
        <v>5</v>
      </c>
      <c r="ET8" s="5">
        <v>0</v>
      </c>
      <c r="EU8" s="5">
        <v>0</v>
      </c>
      <c r="EV8" s="5">
        <v>0</v>
      </c>
      <c r="EW8" s="5">
        <f t="shared" ref="EW8:EW68" si="23">EU8+EV8</f>
        <v>0</v>
      </c>
      <c r="EX8" s="9"/>
      <c r="EY8" s="1">
        <v>2</v>
      </c>
      <c r="EZ8" s="2" t="s">
        <v>5</v>
      </c>
      <c r="FA8" s="5">
        <v>0</v>
      </c>
      <c r="FB8" s="5">
        <v>0</v>
      </c>
      <c r="FC8" s="5">
        <v>0</v>
      </c>
      <c r="FD8" s="5">
        <f t="shared" ref="FD8:FD68" si="24">FB8+FC8</f>
        <v>0</v>
      </c>
      <c r="FE8" s="9"/>
      <c r="FF8" s="1">
        <v>2</v>
      </c>
      <c r="FG8" s="2" t="s">
        <v>5</v>
      </c>
      <c r="FH8" s="5">
        <v>0</v>
      </c>
      <c r="FI8" s="5">
        <v>0</v>
      </c>
      <c r="FJ8" s="5">
        <v>0</v>
      </c>
      <c r="FK8" s="5">
        <f t="shared" ref="FK8:FK68" si="25">FI8+FJ8</f>
        <v>0</v>
      </c>
      <c r="FL8" s="9"/>
      <c r="FM8" s="1">
        <v>2</v>
      </c>
      <c r="FN8" s="2" t="s">
        <v>5</v>
      </c>
      <c r="FO8" s="5">
        <v>6</v>
      </c>
      <c r="FP8" s="5">
        <v>8000</v>
      </c>
      <c r="FQ8" s="5">
        <v>0</v>
      </c>
      <c r="FR8" s="5">
        <f t="shared" ref="FR8:FR68" si="26">FP8+FQ8</f>
        <v>8000</v>
      </c>
      <c r="FS8" s="9"/>
      <c r="FT8" s="1">
        <v>2</v>
      </c>
      <c r="FU8" s="2" t="s">
        <v>5</v>
      </c>
      <c r="FV8" s="5">
        <v>0</v>
      </c>
      <c r="FW8" s="5">
        <v>75000</v>
      </c>
      <c r="FX8" s="5">
        <v>0</v>
      </c>
      <c r="FY8" s="5">
        <f t="shared" ref="FY8:FY68" si="27">FW8+FX8</f>
        <v>75000</v>
      </c>
      <c r="FZ8" s="9"/>
      <c r="GA8" s="1">
        <v>2</v>
      </c>
      <c r="GB8" s="2" t="s">
        <v>5</v>
      </c>
      <c r="GC8" s="5">
        <v>0</v>
      </c>
      <c r="GD8" s="5">
        <v>50000</v>
      </c>
      <c r="GE8" s="5">
        <v>0</v>
      </c>
      <c r="GF8" s="5">
        <f t="shared" ref="GF8:GF68" si="28">GD8+GE8</f>
        <v>50000</v>
      </c>
      <c r="GG8" s="9"/>
      <c r="GH8" s="1">
        <v>2</v>
      </c>
      <c r="GI8" s="2" t="s">
        <v>5</v>
      </c>
      <c r="GJ8" s="5">
        <v>0</v>
      </c>
      <c r="GK8" s="5">
        <v>30000</v>
      </c>
      <c r="GL8" s="5">
        <v>0</v>
      </c>
      <c r="GM8" s="5">
        <f t="shared" ref="GM8:GM68" si="29">GK8+GL8</f>
        <v>30000</v>
      </c>
      <c r="GN8" s="9"/>
      <c r="GO8" s="1">
        <v>2</v>
      </c>
      <c r="GP8" s="2" t="s">
        <v>5</v>
      </c>
      <c r="GQ8" s="5">
        <v>0</v>
      </c>
      <c r="GR8" s="5">
        <v>0</v>
      </c>
      <c r="GS8" s="5">
        <v>0</v>
      </c>
      <c r="GT8" s="5">
        <f t="shared" ref="GT8:GT68" si="30">GR8+GS8</f>
        <v>0</v>
      </c>
      <c r="GU8" s="9"/>
      <c r="GV8" s="1">
        <v>2</v>
      </c>
      <c r="GW8" s="2" t="s">
        <v>5</v>
      </c>
      <c r="GX8" s="5">
        <v>1</v>
      </c>
      <c r="GY8" s="5">
        <v>300000</v>
      </c>
      <c r="GZ8" s="5">
        <v>60000</v>
      </c>
      <c r="HA8" s="5">
        <f t="shared" ref="HA8:HA68" si="31">GY8+GZ8</f>
        <v>360000</v>
      </c>
      <c r="HB8" s="9"/>
      <c r="HC8" s="1">
        <v>2</v>
      </c>
      <c r="HD8" s="2" t="s">
        <v>5</v>
      </c>
      <c r="HE8" s="5">
        <v>0</v>
      </c>
      <c r="HF8" s="5">
        <v>0</v>
      </c>
      <c r="HG8" s="5">
        <v>0</v>
      </c>
      <c r="HH8" s="5">
        <f t="shared" ref="HH8:HH68" si="32">HF8+HG8</f>
        <v>0</v>
      </c>
      <c r="HI8" s="9"/>
      <c r="HJ8" s="1">
        <v>2</v>
      </c>
      <c r="HK8" s="2" t="s">
        <v>5</v>
      </c>
      <c r="HL8" s="5">
        <v>1</v>
      </c>
      <c r="HM8" s="5">
        <v>300000</v>
      </c>
      <c r="HN8" s="5">
        <v>0</v>
      </c>
      <c r="HO8" s="5">
        <f t="shared" ref="HO8:HO68" si="33">HM8+HN8</f>
        <v>300000</v>
      </c>
      <c r="HP8" s="9"/>
      <c r="HQ8" s="1">
        <v>2</v>
      </c>
      <c r="HR8" s="2" t="s">
        <v>5</v>
      </c>
      <c r="HS8" s="5">
        <v>5</v>
      </c>
      <c r="HT8" s="5">
        <v>14875</v>
      </c>
      <c r="HU8" s="5">
        <v>0</v>
      </c>
      <c r="HV8" s="5">
        <f t="shared" ref="HV8:HV68" si="34">HT8+HU8</f>
        <v>14875</v>
      </c>
      <c r="HW8" s="9"/>
      <c r="HX8" s="1">
        <v>2</v>
      </c>
      <c r="HY8" s="2" t="s">
        <v>5</v>
      </c>
      <c r="HZ8" s="5">
        <v>0</v>
      </c>
      <c r="IA8" s="5">
        <v>0</v>
      </c>
      <c r="IB8" s="5">
        <v>0</v>
      </c>
      <c r="IC8" s="5">
        <f t="shared" ref="IC8:IC68" si="35">IA8+IB8</f>
        <v>0</v>
      </c>
      <c r="ID8" s="9"/>
      <c r="IE8" s="1">
        <v>2</v>
      </c>
      <c r="IF8" s="2" t="s">
        <v>5</v>
      </c>
      <c r="IG8" s="5">
        <v>0</v>
      </c>
      <c r="IH8" s="5">
        <v>0</v>
      </c>
      <c r="II8" s="5">
        <v>0</v>
      </c>
      <c r="IJ8" s="5">
        <f t="shared" ref="IJ8:IJ68" si="36">IH8+II8</f>
        <v>0</v>
      </c>
      <c r="IK8" s="9"/>
      <c r="IL8" s="1">
        <v>2</v>
      </c>
      <c r="IM8" s="2" t="s">
        <v>5</v>
      </c>
      <c r="IN8" s="5">
        <v>0</v>
      </c>
      <c r="IO8" s="5">
        <v>0</v>
      </c>
      <c r="IP8" s="5">
        <v>0</v>
      </c>
      <c r="IQ8" s="5">
        <f t="shared" ref="IQ8:IQ68" si="37">IO8+IP8</f>
        <v>0</v>
      </c>
      <c r="IR8" s="9"/>
      <c r="IS8" s="1">
        <v>2</v>
      </c>
      <c r="IT8" s="2" t="s">
        <v>5</v>
      </c>
      <c r="IU8" s="5">
        <v>0</v>
      </c>
      <c r="IV8" s="5">
        <v>0</v>
      </c>
      <c r="IW8" s="5">
        <v>0</v>
      </c>
      <c r="IX8" s="5">
        <f t="shared" ref="IX8:IX68" si="38">IV8+IW8</f>
        <v>0</v>
      </c>
      <c r="IY8" s="9"/>
      <c r="IZ8" s="1">
        <v>2</v>
      </c>
      <c r="JA8" s="2" t="s">
        <v>5</v>
      </c>
      <c r="JB8" s="5">
        <v>0</v>
      </c>
      <c r="JC8" s="5">
        <v>0</v>
      </c>
      <c r="JD8" s="5">
        <v>0</v>
      </c>
      <c r="JE8" s="5">
        <f t="shared" ref="JE8:JE68" si="39">JC8+JD8</f>
        <v>0</v>
      </c>
      <c r="JF8" s="9"/>
      <c r="JG8" s="1">
        <v>2</v>
      </c>
      <c r="JH8" s="2" t="s">
        <v>5</v>
      </c>
      <c r="JI8" s="5">
        <v>0</v>
      </c>
      <c r="JJ8" s="5">
        <v>30000</v>
      </c>
      <c r="JK8" s="5">
        <v>0</v>
      </c>
      <c r="JL8" s="5">
        <f t="shared" ref="JL8:JL68" si="40">JJ8+JK8</f>
        <v>30000</v>
      </c>
      <c r="JM8" s="9"/>
      <c r="JN8" s="1">
        <v>2</v>
      </c>
      <c r="JO8" s="2" t="s">
        <v>5</v>
      </c>
      <c r="JP8" s="5">
        <v>0</v>
      </c>
      <c r="JQ8" s="5">
        <v>0</v>
      </c>
      <c r="JR8" s="5">
        <v>0</v>
      </c>
      <c r="JS8" s="5">
        <f t="shared" ref="JS8:JS68" si="41">JQ8+JR8</f>
        <v>0</v>
      </c>
      <c r="JT8" s="9"/>
      <c r="JU8" s="1">
        <v>2</v>
      </c>
      <c r="JV8" s="2" t="s">
        <v>5</v>
      </c>
      <c r="JW8" s="5">
        <v>0</v>
      </c>
      <c r="JX8" s="5">
        <v>0</v>
      </c>
      <c r="JY8" s="5">
        <v>0</v>
      </c>
      <c r="JZ8" s="5">
        <f t="shared" ref="JZ8:JZ68" si="42">JX8+JY8</f>
        <v>0</v>
      </c>
      <c r="KA8" s="9"/>
      <c r="KB8" s="1">
        <v>2</v>
      </c>
      <c r="KC8" s="2" t="s">
        <v>5</v>
      </c>
      <c r="KD8" s="5">
        <v>5</v>
      </c>
      <c r="KE8" s="5">
        <v>83200</v>
      </c>
      <c r="KF8" s="5">
        <v>0</v>
      </c>
      <c r="KG8" s="5">
        <f t="shared" ref="KG8:KG68" si="43">KE8+KF8</f>
        <v>83200</v>
      </c>
      <c r="KH8" s="9"/>
      <c r="KI8" s="1">
        <v>2</v>
      </c>
      <c r="KJ8" s="2" t="s">
        <v>5</v>
      </c>
      <c r="KK8" s="5">
        <v>1</v>
      </c>
      <c r="KL8" s="5">
        <v>325000</v>
      </c>
      <c r="KM8" s="5">
        <v>0</v>
      </c>
      <c r="KN8" s="5">
        <f t="shared" ref="KN8:KN68" si="44">KL8+KM8</f>
        <v>325000</v>
      </c>
      <c r="KO8" s="9"/>
      <c r="KP8" s="1">
        <v>2</v>
      </c>
      <c r="KQ8" s="2" t="s">
        <v>5</v>
      </c>
      <c r="KR8" s="5">
        <v>1</v>
      </c>
      <c r="KS8" s="5">
        <v>12000</v>
      </c>
      <c r="KT8" s="5">
        <v>0</v>
      </c>
      <c r="KU8" s="5">
        <f t="shared" ref="KU8:KU68" si="45">KS8+KT8</f>
        <v>12000</v>
      </c>
      <c r="KV8" s="9"/>
      <c r="KW8" s="1">
        <v>2</v>
      </c>
      <c r="KX8" s="2" t="s">
        <v>5</v>
      </c>
      <c r="KY8" s="5">
        <v>0</v>
      </c>
      <c r="KZ8" s="5">
        <v>0</v>
      </c>
      <c r="LA8" s="5">
        <v>0</v>
      </c>
      <c r="LB8" s="5">
        <f t="shared" ref="LB8:LB68" si="46">KZ8+LA8</f>
        <v>0</v>
      </c>
      <c r="LC8" s="9"/>
      <c r="LD8" s="1">
        <v>2</v>
      </c>
      <c r="LE8" s="2" t="s">
        <v>5</v>
      </c>
      <c r="LF8" s="5">
        <v>0</v>
      </c>
      <c r="LG8" s="5">
        <v>0</v>
      </c>
      <c r="LH8" s="5">
        <v>0</v>
      </c>
      <c r="LI8" s="5">
        <f t="shared" ref="LI8:LI68" si="47">LG8+LH8</f>
        <v>0</v>
      </c>
      <c r="LJ8" s="9"/>
      <c r="LK8" s="1">
        <v>2</v>
      </c>
      <c r="LL8" s="2" t="s">
        <v>5</v>
      </c>
      <c r="LM8" s="5">
        <v>0</v>
      </c>
      <c r="LN8" s="5">
        <v>0</v>
      </c>
      <c r="LO8" s="5">
        <v>0</v>
      </c>
      <c r="LP8" s="5">
        <f t="shared" ref="LP8:LP68" si="48">LN8+LO8</f>
        <v>0</v>
      </c>
      <c r="LQ8" s="9"/>
      <c r="LR8" s="1">
        <v>2</v>
      </c>
      <c r="LS8" s="2" t="s">
        <v>5</v>
      </c>
      <c r="LT8" s="5">
        <v>1</v>
      </c>
      <c r="LU8" s="5">
        <v>200000</v>
      </c>
      <c r="LV8" s="5">
        <v>0</v>
      </c>
      <c r="LW8" s="5">
        <f t="shared" ref="LW8:LW68" si="49">LU8+LV8</f>
        <v>200000</v>
      </c>
      <c r="LX8" s="9"/>
      <c r="LY8" s="1">
        <v>2</v>
      </c>
      <c r="LZ8" s="2" t="s">
        <v>5</v>
      </c>
      <c r="MA8" s="5">
        <v>0</v>
      </c>
      <c r="MB8" s="5">
        <v>0</v>
      </c>
      <c r="MC8" s="5">
        <v>0</v>
      </c>
      <c r="MD8" s="5">
        <f t="shared" ref="MD8:MD68" si="50">MB8+MC8</f>
        <v>0</v>
      </c>
      <c r="ME8" s="9"/>
      <c r="MF8" s="1">
        <v>2</v>
      </c>
      <c r="MG8" s="2" t="s">
        <v>5</v>
      </c>
      <c r="MH8" s="5">
        <v>5</v>
      </c>
      <c r="MI8" s="5">
        <v>10000</v>
      </c>
      <c r="MJ8" s="5">
        <v>0</v>
      </c>
      <c r="MK8" s="5">
        <f t="shared" ref="MK8:MK68" si="51">MI8+MJ8</f>
        <v>10000</v>
      </c>
      <c r="ML8" s="9"/>
      <c r="MM8" s="1">
        <v>2</v>
      </c>
      <c r="MN8" s="2" t="s">
        <v>5</v>
      </c>
      <c r="MO8" s="5">
        <v>5</v>
      </c>
      <c r="MP8" s="5">
        <v>10000</v>
      </c>
      <c r="MQ8" s="5">
        <v>0</v>
      </c>
      <c r="MR8" s="5">
        <f t="shared" ref="MR8:MR68" si="52">MP8+MQ8</f>
        <v>10000</v>
      </c>
      <c r="MS8" s="9"/>
      <c r="MT8" s="1">
        <v>2</v>
      </c>
      <c r="MU8" s="2" t="s">
        <v>5</v>
      </c>
      <c r="MV8" s="5">
        <v>6</v>
      </c>
      <c r="MW8" s="5">
        <v>1020000</v>
      </c>
      <c r="MX8" s="5">
        <v>0</v>
      </c>
      <c r="MY8" s="5">
        <f t="shared" ref="MY8:MY68" si="53">MW8+MX8</f>
        <v>1020000</v>
      </c>
      <c r="MZ8" s="9"/>
      <c r="NA8" s="1">
        <v>2</v>
      </c>
      <c r="NB8" s="2" t="s">
        <v>5</v>
      </c>
      <c r="NC8" s="5">
        <v>1</v>
      </c>
      <c r="ND8" s="5">
        <v>60000</v>
      </c>
      <c r="NE8" s="5">
        <v>0</v>
      </c>
      <c r="NF8" s="5">
        <f t="shared" ref="NF8:NF68" si="54">ND8+NE8</f>
        <v>60000</v>
      </c>
      <c r="NG8" s="9"/>
      <c r="NH8" s="1">
        <v>2</v>
      </c>
      <c r="NI8" s="2" t="s">
        <v>5</v>
      </c>
      <c r="NJ8" s="5">
        <v>0</v>
      </c>
      <c r="NK8" s="5">
        <v>0</v>
      </c>
      <c r="NL8" s="5">
        <v>0</v>
      </c>
      <c r="NM8" s="5">
        <f t="shared" ref="NM8:NM68" si="55">NK8+NL8</f>
        <v>0</v>
      </c>
      <c r="NN8" s="9"/>
      <c r="NO8" s="1">
        <v>2</v>
      </c>
      <c r="NP8" s="2" t="s">
        <v>5</v>
      </c>
      <c r="NQ8" s="5">
        <v>12</v>
      </c>
      <c r="NR8" s="5">
        <v>270000</v>
      </c>
      <c r="NS8" s="5">
        <v>0</v>
      </c>
      <c r="NT8" s="5">
        <f t="shared" ref="NT8:NT68" si="56">NR8+NS8</f>
        <v>270000</v>
      </c>
      <c r="NU8" s="9"/>
      <c r="NV8" s="1">
        <v>2</v>
      </c>
      <c r="NW8" s="2" t="s">
        <v>5</v>
      </c>
      <c r="NX8" s="5">
        <v>1</v>
      </c>
      <c r="NY8" s="5">
        <v>100000</v>
      </c>
      <c r="NZ8" s="5">
        <v>0</v>
      </c>
      <c r="OA8" s="5">
        <f t="shared" ref="OA8:OA68" si="57">NY8+NZ8</f>
        <v>100000</v>
      </c>
      <c r="OB8" s="9"/>
      <c r="OC8" s="1">
        <v>2</v>
      </c>
      <c r="OD8" s="2" t="s">
        <v>5</v>
      </c>
      <c r="OE8" s="5">
        <v>0</v>
      </c>
      <c r="OF8" s="5">
        <v>115000</v>
      </c>
      <c r="OG8" s="5">
        <v>0</v>
      </c>
      <c r="OH8" s="5">
        <f t="shared" ref="OH8:OH68" si="58">OF8+OG8</f>
        <v>115000</v>
      </c>
      <c r="OI8" s="9"/>
      <c r="OJ8" s="1">
        <v>2</v>
      </c>
      <c r="OK8" s="2" t="s">
        <v>5</v>
      </c>
      <c r="OL8" s="5">
        <v>0</v>
      </c>
      <c r="OM8" s="5">
        <v>150000</v>
      </c>
      <c r="ON8" s="5">
        <v>0</v>
      </c>
      <c r="OO8" s="5">
        <f t="shared" ref="OO8:OO68" si="59">OM8+ON8</f>
        <v>150000</v>
      </c>
      <c r="OP8" s="9"/>
      <c r="OQ8" s="1">
        <v>2</v>
      </c>
      <c r="OR8" s="2" t="s">
        <v>5</v>
      </c>
      <c r="OS8" s="5">
        <v>0</v>
      </c>
      <c r="OT8" s="5">
        <v>0</v>
      </c>
      <c r="OU8" s="5">
        <v>0</v>
      </c>
      <c r="OV8" s="5">
        <f t="shared" ref="OV8:OV68" si="60">OT8+OU8</f>
        <v>0</v>
      </c>
      <c r="OW8" s="9"/>
      <c r="OX8" s="1">
        <v>2</v>
      </c>
      <c r="OY8" s="2" t="s">
        <v>5</v>
      </c>
      <c r="OZ8" s="5">
        <v>0</v>
      </c>
      <c r="PA8" s="5">
        <v>0</v>
      </c>
      <c r="PB8" s="5">
        <v>0</v>
      </c>
      <c r="PC8" s="5">
        <f t="shared" ref="PC8:PC68" si="61">PA8+PB8</f>
        <v>0</v>
      </c>
      <c r="PD8" s="9"/>
      <c r="PE8" s="1">
        <v>2</v>
      </c>
      <c r="PF8" s="2" t="s">
        <v>5</v>
      </c>
      <c r="PG8" s="5">
        <v>1</v>
      </c>
      <c r="PH8" s="5">
        <v>72000</v>
      </c>
      <c r="PI8" s="5">
        <v>0</v>
      </c>
      <c r="PJ8" s="5">
        <f t="shared" ref="PJ8:PJ68" si="62">PH8+PI8</f>
        <v>72000</v>
      </c>
      <c r="PK8" s="9"/>
      <c r="PL8" s="1">
        <v>2</v>
      </c>
      <c r="PM8" s="2" t="s">
        <v>5</v>
      </c>
      <c r="PN8" s="5">
        <v>9</v>
      </c>
      <c r="PO8" s="5">
        <v>225000</v>
      </c>
      <c r="PP8" s="5">
        <v>0</v>
      </c>
      <c r="PQ8" s="5">
        <f t="shared" ref="PQ8:PQ68" si="63">PO8+PP8</f>
        <v>225000</v>
      </c>
      <c r="PR8" s="9"/>
      <c r="PS8" s="1">
        <v>2</v>
      </c>
      <c r="PT8" s="2" t="s">
        <v>5</v>
      </c>
      <c r="PU8" s="5">
        <v>6</v>
      </c>
      <c r="PV8" s="5">
        <v>1560000</v>
      </c>
      <c r="PW8" s="5">
        <v>0</v>
      </c>
      <c r="PX8" s="5">
        <f t="shared" ref="PX8:PX68" si="64">PV8+PW8</f>
        <v>1560000</v>
      </c>
      <c r="PY8" s="9"/>
      <c r="PZ8" s="1">
        <v>2</v>
      </c>
      <c r="QA8" s="2" t="s">
        <v>5</v>
      </c>
      <c r="QB8" s="5">
        <v>5</v>
      </c>
      <c r="QC8" s="5">
        <v>48000</v>
      </c>
      <c r="QD8" s="5">
        <v>0</v>
      </c>
      <c r="QE8" s="5">
        <f t="shared" ref="QE8:QE68" si="65">QC8+QD8</f>
        <v>48000</v>
      </c>
      <c r="QF8" s="9"/>
      <c r="QG8" s="1">
        <v>2</v>
      </c>
      <c r="QH8" s="2" t="s">
        <v>5</v>
      </c>
      <c r="QI8" s="5">
        <v>0</v>
      </c>
      <c r="QJ8" s="5">
        <v>47500</v>
      </c>
      <c r="QK8" s="5">
        <v>0</v>
      </c>
      <c r="QL8" s="5">
        <f t="shared" ref="QL8:QL68" si="66">QJ8+QK8</f>
        <v>47500</v>
      </c>
      <c r="QM8" s="9"/>
      <c r="QN8" s="1">
        <v>2</v>
      </c>
      <c r="QO8" s="2" t="s">
        <v>5</v>
      </c>
      <c r="QP8" s="5">
        <v>0</v>
      </c>
      <c r="QQ8" s="5">
        <v>271966.8</v>
      </c>
      <c r="QR8" s="5">
        <v>0</v>
      </c>
      <c r="QS8" s="5">
        <f t="shared" ref="QS8:QS68" si="67">QQ8+QR8</f>
        <v>271966.8</v>
      </c>
      <c r="QT8" s="9"/>
      <c r="QU8" s="1">
        <v>2</v>
      </c>
      <c r="QV8" s="2" t="s">
        <v>5</v>
      </c>
      <c r="QW8" s="5">
        <v>0</v>
      </c>
      <c r="QX8" s="5">
        <v>0</v>
      </c>
      <c r="QY8" s="5">
        <v>0</v>
      </c>
      <c r="QZ8" s="5">
        <f t="shared" ref="QZ8:QZ68" si="68">QX8+QY8</f>
        <v>0</v>
      </c>
      <c r="RA8" s="9"/>
      <c r="RB8" s="1">
        <v>2</v>
      </c>
      <c r="RC8" s="2" t="s">
        <v>5</v>
      </c>
      <c r="RD8" s="5">
        <v>1</v>
      </c>
      <c r="RE8" s="5">
        <v>100000</v>
      </c>
      <c r="RF8" s="5">
        <v>0</v>
      </c>
      <c r="RG8" s="5">
        <f t="shared" ref="RG8:RG68" si="69">RE8+RF8</f>
        <v>100000</v>
      </c>
      <c r="RH8" s="9"/>
      <c r="RI8" s="1">
        <v>2</v>
      </c>
      <c r="RJ8" s="2" t="s">
        <v>5</v>
      </c>
      <c r="RK8" s="5">
        <v>0</v>
      </c>
      <c r="RL8" s="5">
        <v>10000</v>
      </c>
      <c r="RM8" s="5">
        <v>0</v>
      </c>
      <c r="RN8" s="5">
        <f t="shared" ref="RN8:RN68" si="70">RL8+RM8</f>
        <v>10000</v>
      </c>
      <c r="RO8" s="9"/>
      <c r="RP8" s="1">
        <v>2</v>
      </c>
      <c r="RQ8" s="2" t="s">
        <v>5</v>
      </c>
      <c r="RR8" s="5">
        <v>0</v>
      </c>
      <c r="RS8" s="5">
        <v>0</v>
      </c>
      <c r="RT8" s="5">
        <v>0</v>
      </c>
      <c r="RU8" s="5">
        <f t="shared" ref="RU8:RU68" si="71">RS8+RT8</f>
        <v>0</v>
      </c>
      <c r="RV8" s="9"/>
      <c r="RW8" s="1">
        <v>2</v>
      </c>
      <c r="RX8" s="2" t="s">
        <v>5</v>
      </c>
      <c r="RY8" s="5">
        <v>0</v>
      </c>
      <c r="RZ8" s="5">
        <v>0</v>
      </c>
      <c r="SA8" s="5">
        <v>0</v>
      </c>
      <c r="SB8" s="5">
        <f t="shared" ref="SB8:SB68" si="72">RZ8+SA8</f>
        <v>0</v>
      </c>
      <c r="SC8" s="9"/>
      <c r="SD8" s="1">
        <v>2</v>
      </c>
      <c r="SE8" s="2" t="s">
        <v>5</v>
      </c>
      <c r="SF8" s="5">
        <v>1</v>
      </c>
      <c r="SG8" s="5">
        <v>104300</v>
      </c>
      <c r="SH8" s="5">
        <v>0</v>
      </c>
      <c r="SI8" s="5">
        <f t="shared" ref="SI8:SI68" si="73">SG8+SH8</f>
        <v>104300</v>
      </c>
      <c r="SJ8" s="9"/>
      <c r="SK8" s="1">
        <v>2</v>
      </c>
      <c r="SL8" s="2" t="s">
        <v>5</v>
      </c>
      <c r="SM8" s="5">
        <v>1</v>
      </c>
      <c r="SN8" s="5">
        <v>80000</v>
      </c>
      <c r="SO8" s="5">
        <v>0</v>
      </c>
      <c r="SP8" s="5">
        <f t="shared" ref="SP8:SP68" si="74">SN8+SO8</f>
        <v>80000</v>
      </c>
      <c r="SQ8" s="9"/>
      <c r="SR8" s="1">
        <v>2</v>
      </c>
      <c r="SS8" s="2" t="s">
        <v>5</v>
      </c>
      <c r="ST8" s="5">
        <v>0</v>
      </c>
      <c r="SU8" s="5">
        <v>0</v>
      </c>
      <c r="SV8" s="5">
        <v>0</v>
      </c>
      <c r="SW8" s="5">
        <f t="shared" ref="SW8:SW68" si="75">SU8+SV8</f>
        <v>0</v>
      </c>
      <c r="SX8" s="9"/>
      <c r="SY8" s="1">
        <v>2</v>
      </c>
      <c r="SZ8" s="2" t="s">
        <v>5</v>
      </c>
      <c r="TA8" s="5">
        <v>0</v>
      </c>
      <c r="TB8" s="5">
        <v>0</v>
      </c>
      <c r="TC8" s="5">
        <v>0</v>
      </c>
      <c r="TD8" s="5">
        <f t="shared" ref="TD8:TD68" si="76">TB8+TC8</f>
        <v>0</v>
      </c>
      <c r="TE8" s="9"/>
      <c r="TF8" s="1">
        <v>2</v>
      </c>
      <c r="TG8" s="2" t="s">
        <v>5</v>
      </c>
      <c r="TH8" s="5">
        <v>0</v>
      </c>
      <c r="TI8" s="5">
        <v>0</v>
      </c>
      <c r="TJ8" s="5">
        <v>0</v>
      </c>
      <c r="TK8" s="5">
        <f t="shared" ref="TK8:TK68" si="77">TI8+TJ8</f>
        <v>0</v>
      </c>
      <c r="TL8" s="9"/>
      <c r="TM8" s="1">
        <v>2</v>
      </c>
      <c r="TN8" s="2" t="s">
        <v>5</v>
      </c>
      <c r="TO8" s="5">
        <v>0</v>
      </c>
      <c r="TP8" s="5">
        <v>40000</v>
      </c>
      <c r="TQ8" s="5">
        <v>0</v>
      </c>
      <c r="TR8" s="5">
        <f t="shared" ref="TR8:TR68" si="78">TP8+TQ8</f>
        <v>40000</v>
      </c>
      <c r="TS8" s="9"/>
      <c r="TT8" s="1">
        <v>2</v>
      </c>
      <c r="TU8" s="2" t="s">
        <v>5</v>
      </c>
      <c r="TV8" s="5">
        <v>0</v>
      </c>
      <c r="TW8" s="5">
        <v>30000</v>
      </c>
      <c r="TX8" s="5">
        <v>0</v>
      </c>
      <c r="TY8" s="5">
        <f t="shared" ref="TY8:TY68" si="79">TW8+TX8</f>
        <v>30000</v>
      </c>
      <c r="TZ8" s="9"/>
      <c r="UA8" s="1">
        <v>2</v>
      </c>
      <c r="UB8" s="2" t="s">
        <v>5</v>
      </c>
      <c r="UC8" s="5">
        <v>0</v>
      </c>
      <c r="UD8" s="5">
        <v>0</v>
      </c>
      <c r="UE8" s="5">
        <v>0</v>
      </c>
      <c r="UF8" s="5">
        <f t="shared" ref="UF8:UF68" si="80">UD8+UE8</f>
        <v>0</v>
      </c>
      <c r="UG8" s="9"/>
      <c r="UH8" s="1">
        <v>2</v>
      </c>
      <c r="UI8" s="2" t="s">
        <v>5</v>
      </c>
      <c r="UJ8" s="5">
        <v>0</v>
      </c>
      <c r="UK8" s="5">
        <v>0</v>
      </c>
      <c r="UL8" s="5">
        <v>0</v>
      </c>
      <c r="UM8" s="5">
        <f t="shared" ref="UM8:UM68" si="81">UK8+UL8</f>
        <v>0</v>
      </c>
      <c r="UN8" s="9"/>
      <c r="UO8" s="1">
        <v>2</v>
      </c>
      <c r="UP8" s="2" t="s">
        <v>5</v>
      </c>
      <c r="UQ8" s="5">
        <v>1</v>
      </c>
      <c r="UR8" s="5">
        <v>12000</v>
      </c>
      <c r="US8" s="5">
        <v>0</v>
      </c>
      <c r="UT8" s="5">
        <f t="shared" ref="UT8:UT68" si="82">UR8+US8</f>
        <v>12000</v>
      </c>
      <c r="UU8" s="9"/>
      <c r="UV8" s="1">
        <v>2</v>
      </c>
      <c r="UW8" s="2" t="s">
        <v>5</v>
      </c>
      <c r="UX8" s="5">
        <v>1</v>
      </c>
      <c r="UY8" s="5">
        <v>100000</v>
      </c>
      <c r="UZ8" s="5">
        <v>0</v>
      </c>
      <c r="VA8" s="5">
        <f t="shared" ref="VA8:VA68" si="83">UY8+UZ8</f>
        <v>100000</v>
      </c>
      <c r="VB8" s="9"/>
      <c r="VC8" s="1">
        <v>2</v>
      </c>
      <c r="VD8" s="2" t="s">
        <v>5</v>
      </c>
      <c r="VE8" s="5">
        <v>1</v>
      </c>
      <c r="VF8" s="5">
        <v>10000</v>
      </c>
      <c r="VG8" s="5">
        <v>0</v>
      </c>
      <c r="VH8" s="5">
        <f t="shared" ref="VH8:VH68" si="84">VF8+VG8</f>
        <v>10000</v>
      </c>
      <c r="VI8" s="9"/>
      <c r="VJ8" s="1">
        <v>2</v>
      </c>
      <c r="VK8" s="2" t="s">
        <v>5</v>
      </c>
      <c r="VL8" s="5">
        <v>0</v>
      </c>
      <c r="VM8" s="5">
        <v>0</v>
      </c>
      <c r="VN8" s="5">
        <v>0</v>
      </c>
      <c r="VO8" s="5">
        <f t="shared" ref="VO8:VO68" si="85">VM8+VN8</f>
        <v>0</v>
      </c>
      <c r="VP8" s="9"/>
      <c r="VQ8" s="1">
        <v>2</v>
      </c>
      <c r="VR8" s="2" t="s">
        <v>5</v>
      </c>
      <c r="VS8" s="5">
        <v>0</v>
      </c>
      <c r="VT8" s="5">
        <v>0</v>
      </c>
      <c r="VU8" s="5">
        <v>0</v>
      </c>
      <c r="VV8" s="5">
        <f t="shared" ref="VV8:VV68" si="86">VT8+VU8</f>
        <v>0</v>
      </c>
      <c r="VW8" s="9"/>
      <c r="VX8" s="1">
        <v>2</v>
      </c>
      <c r="VY8" s="2" t="s">
        <v>5</v>
      </c>
      <c r="VZ8" s="5">
        <v>1</v>
      </c>
      <c r="WA8" s="5">
        <v>180000</v>
      </c>
      <c r="WB8" s="5">
        <v>0</v>
      </c>
      <c r="WC8" s="5">
        <f t="shared" ref="WC8:WC68" si="87">WA8+WB8</f>
        <v>180000</v>
      </c>
      <c r="WD8" s="9"/>
      <c r="WE8" s="1">
        <v>2</v>
      </c>
      <c r="WF8" s="2" t="s">
        <v>5</v>
      </c>
      <c r="WG8" s="5">
        <v>0</v>
      </c>
      <c r="WH8" s="5">
        <v>0</v>
      </c>
      <c r="WI8" s="5">
        <v>0</v>
      </c>
      <c r="WJ8" s="5">
        <f t="shared" ref="WJ8:WJ68" si="88">WH8+WI8</f>
        <v>0</v>
      </c>
      <c r="WK8" s="9"/>
      <c r="WL8" s="1">
        <v>2</v>
      </c>
      <c r="WM8" s="2" t="s">
        <v>5</v>
      </c>
      <c r="WN8" s="5">
        <v>0</v>
      </c>
      <c r="WO8" s="5">
        <v>0</v>
      </c>
      <c r="WP8" s="5">
        <v>0</v>
      </c>
      <c r="WQ8" s="5">
        <f t="shared" ref="WQ8:WQ68" si="89">WO8+WP8</f>
        <v>0</v>
      </c>
      <c r="WR8" s="9"/>
      <c r="WS8" s="1">
        <v>2</v>
      </c>
      <c r="WT8" s="2" t="s">
        <v>5</v>
      </c>
      <c r="WU8" s="5">
        <v>0</v>
      </c>
      <c r="WV8" s="5">
        <v>0</v>
      </c>
      <c r="WW8" s="5">
        <v>0</v>
      </c>
      <c r="WX8" s="5">
        <f t="shared" ref="WX8:WX68" si="90">WV8+WW8</f>
        <v>0</v>
      </c>
      <c r="WY8" s="9"/>
      <c r="WZ8" s="1">
        <v>2</v>
      </c>
      <c r="XA8" s="2" t="s">
        <v>5</v>
      </c>
      <c r="XB8" s="5">
        <v>0</v>
      </c>
      <c r="XC8" s="5">
        <v>100000</v>
      </c>
      <c r="XD8" s="5">
        <v>0</v>
      </c>
      <c r="XE8" s="5">
        <f t="shared" ref="XE8:XE68" si="91">XC8+XD8</f>
        <v>100000</v>
      </c>
      <c r="XF8" s="9"/>
      <c r="XG8" s="1">
        <v>2</v>
      </c>
      <c r="XH8" s="2" t="s">
        <v>5</v>
      </c>
      <c r="XI8" s="5">
        <v>0</v>
      </c>
      <c r="XJ8" s="5">
        <v>0</v>
      </c>
      <c r="XK8" s="5">
        <v>0</v>
      </c>
      <c r="XL8" s="5">
        <f t="shared" ref="XL8:XL68" si="92">XJ8+XK8</f>
        <v>0</v>
      </c>
      <c r="XM8" s="9"/>
      <c r="XN8" s="1">
        <v>2</v>
      </c>
      <c r="XO8" s="2" t="s">
        <v>5</v>
      </c>
      <c r="XP8" s="5">
        <v>0</v>
      </c>
      <c r="XQ8" s="5">
        <v>20000</v>
      </c>
      <c r="XR8" s="5">
        <v>0</v>
      </c>
      <c r="XS8" s="5">
        <f t="shared" ref="XS8:XS68" si="93">XQ8+XR8</f>
        <v>20000</v>
      </c>
      <c r="XT8" s="9"/>
      <c r="XU8" s="1">
        <v>2</v>
      </c>
      <c r="XV8" s="2" t="s">
        <v>5</v>
      </c>
      <c r="XW8" s="5">
        <v>0</v>
      </c>
      <c r="XX8" s="5">
        <v>0</v>
      </c>
      <c r="XY8" s="5">
        <v>0</v>
      </c>
      <c r="XZ8" s="5">
        <f t="shared" ref="XZ8:XZ68" si="94">XX8+XY8</f>
        <v>0</v>
      </c>
      <c r="YA8" s="9"/>
      <c r="YB8" s="1">
        <v>2</v>
      </c>
      <c r="YC8" s="2" t="s">
        <v>5</v>
      </c>
      <c r="YD8" s="5">
        <v>0</v>
      </c>
      <c r="YE8" s="5">
        <v>0</v>
      </c>
      <c r="YF8" s="5">
        <v>0</v>
      </c>
      <c r="YG8" s="5">
        <f t="shared" ref="YG8:YG68" si="95">YE8+YF8</f>
        <v>0</v>
      </c>
      <c r="YH8" s="9"/>
      <c r="YI8" s="1">
        <v>2</v>
      </c>
      <c r="YJ8" s="2" t="s">
        <v>5</v>
      </c>
      <c r="YK8" s="5">
        <v>0</v>
      </c>
      <c r="YL8" s="5">
        <f t="shared" ref="YL8:YL70" si="96">K8+R8+Y8+AF8+AM8+AT8+BA8+BH8+BO8+BV8+CC8+CJ8+CQ8+CX8+DE8+DL8+DS8+DZ8+EG8+EN8+EU8+FB8+FI8+FP8+FW8+GD8+GK8+GR8+GY8+HF8+HM8+HT8+IA8+IH8+IO8+IV8+JC8+JJ8+JX8+KE8+KL8+KS8+KZ8+LG8+LN8+LU8+MB8+MI8+MP8+MW8+ND8+NK8+NR8+NY8+OF8+OM8+OT8+PA8+PH8+PO8+PV8+QC8+QJ8+QQ8+QX8+RE8+RL8+RS8+RZ8+SG8+SN8+SU8+TB8+TI8+TP8+TW8+UD8+UK8+UR8+UY8+VF8+VM8+VT8+WA8+WH8+WO8+WV8+XC8+XJ8+XQ8+XX8+YE8</f>
        <v>6722741.7999999998</v>
      </c>
      <c r="YM8" s="5">
        <f t="shared" si="0"/>
        <v>60000</v>
      </c>
      <c r="YN8" s="5">
        <f t="shared" si="1"/>
        <v>6782741.7999999998</v>
      </c>
      <c r="YO8" s="9"/>
      <c r="YP8" s="105">
        <v>2</v>
      </c>
      <c r="YQ8" s="2" t="s">
        <v>5</v>
      </c>
      <c r="YR8" s="5">
        <v>0</v>
      </c>
      <c r="YS8" s="5" t="e">
        <f>'Programme Management'!#REF!+'Prgramme M. Activities'!YL8</f>
        <v>#REF!</v>
      </c>
      <c r="YT8" s="5" t="e">
        <f>'Programme Management'!#REF!+'Prgramme M. Activities'!YM8</f>
        <v>#REF!</v>
      </c>
      <c r="YU8" s="5" t="e">
        <f t="shared" ref="YU8:YU68" si="97">YS8+YT8</f>
        <v>#REF!</v>
      </c>
      <c r="YV8" s="9"/>
    </row>
    <row r="9" spans="1:672" ht="16.5" hidden="1">
      <c r="A9" s="23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2"/>
        <v>0</v>
      </c>
      <c r="G9" s="9"/>
      <c r="H9" s="1">
        <v>3</v>
      </c>
      <c r="I9" s="2" t="s">
        <v>6</v>
      </c>
      <c r="J9" s="5">
        <v>0</v>
      </c>
      <c r="K9" s="5">
        <v>0</v>
      </c>
      <c r="L9" s="5">
        <v>0</v>
      </c>
      <c r="M9" s="5">
        <f t="shared" si="3"/>
        <v>0</v>
      </c>
      <c r="N9" s="9"/>
      <c r="O9" s="1">
        <v>3</v>
      </c>
      <c r="P9" s="2" t="s">
        <v>6</v>
      </c>
      <c r="Q9" s="5">
        <v>0</v>
      </c>
      <c r="R9" s="5">
        <v>24800</v>
      </c>
      <c r="S9" s="5">
        <v>0</v>
      </c>
      <c r="T9" s="5">
        <f t="shared" si="4"/>
        <v>24800</v>
      </c>
      <c r="U9" s="9"/>
      <c r="V9" s="1">
        <v>3</v>
      </c>
      <c r="W9" s="2" t="s">
        <v>6</v>
      </c>
      <c r="X9" s="5">
        <v>11</v>
      </c>
      <c r="Y9" s="5">
        <v>28600</v>
      </c>
      <c r="Z9" s="5">
        <v>0</v>
      </c>
      <c r="AA9" s="5">
        <f t="shared" si="5"/>
        <v>28600</v>
      </c>
      <c r="AB9" s="9"/>
      <c r="AC9" s="1">
        <v>3</v>
      </c>
      <c r="AD9" s="2" t="s">
        <v>6</v>
      </c>
      <c r="AE9" s="5">
        <v>0</v>
      </c>
      <c r="AF9" s="5">
        <v>0</v>
      </c>
      <c r="AG9" s="5">
        <v>0</v>
      </c>
      <c r="AH9" s="5">
        <f t="shared" si="6"/>
        <v>0</v>
      </c>
      <c r="AI9" s="9"/>
      <c r="AJ9" s="1">
        <v>3</v>
      </c>
      <c r="AK9" s="2" t="s">
        <v>6</v>
      </c>
      <c r="AL9" s="5">
        <v>276</v>
      </c>
      <c r="AM9" s="5">
        <v>27600</v>
      </c>
      <c r="AN9" s="5">
        <v>0</v>
      </c>
      <c r="AO9" s="5">
        <f t="shared" si="7"/>
        <v>27600</v>
      </c>
      <c r="AP9" s="9"/>
      <c r="AQ9" s="1">
        <v>3</v>
      </c>
      <c r="AR9" s="2" t="s">
        <v>6</v>
      </c>
      <c r="AS9" s="5">
        <v>11</v>
      </c>
      <c r="AT9" s="5">
        <v>13000</v>
      </c>
      <c r="AU9" s="5">
        <v>0</v>
      </c>
      <c r="AV9" s="5">
        <f t="shared" si="8"/>
        <v>13000</v>
      </c>
      <c r="AW9" s="9"/>
      <c r="AX9" s="1">
        <v>3</v>
      </c>
      <c r="AY9" s="2" t="s">
        <v>6</v>
      </c>
      <c r="AZ9" s="5">
        <v>15</v>
      </c>
      <c r="BA9" s="5">
        <v>90000</v>
      </c>
      <c r="BB9" s="5">
        <v>0</v>
      </c>
      <c r="BC9" s="5">
        <f t="shared" si="9"/>
        <v>90000</v>
      </c>
      <c r="BD9" s="9"/>
      <c r="BE9" s="1">
        <v>3</v>
      </c>
      <c r="BF9" s="2" t="s">
        <v>6</v>
      </c>
      <c r="BG9" s="5">
        <v>0</v>
      </c>
      <c r="BH9" s="5">
        <v>0</v>
      </c>
      <c r="BI9" s="5">
        <v>0</v>
      </c>
      <c r="BJ9" s="5">
        <f t="shared" si="10"/>
        <v>0</v>
      </c>
      <c r="BK9" s="9"/>
      <c r="BL9" s="1">
        <v>3</v>
      </c>
      <c r="BM9" s="2" t="s">
        <v>6</v>
      </c>
      <c r="BN9" s="5">
        <v>0</v>
      </c>
      <c r="BO9" s="5">
        <v>0</v>
      </c>
      <c r="BP9" s="5">
        <v>0</v>
      </c>
      <c r="BQ9" s="5">
        <f t="shared" si="11"/>
        <v>0</v>
      </c>
      <c r="BR9" s="9"/>
      <c r="BS9" s="1">
        <v>3</v>
      </c>
      <c r="BT9" s="2" t="s">
        <v>6</v>
      </c>
      <c r="BU9" s="5">
        <v>4</v>
      </c>
      <c r="BV9" s="5">
        <v>20000</v>
      </c>
      <c r="BW9" s="5">
        <v>0</v>
      </c>
      <c r="BX9" s="5">
        <f t="shared" si="12"/>
        <v>20000</v>
      </c>
      <c r="BY9" s="9"/>
      <c r="BZ9" s="1">
        <v>3</v>
      </c>
      <c r="CA9" s="2" t="s">
        <v>6</v>
      </c>
      <c r="CB9" s="5">
        <v>0</v>
      </c>
      <c r="CC9" s="5">
        <v>0</v>
      </c>
      <c r="CD9" s="5">
        <v>0</v>
      </c>
      <c r="CE9" s="5">
        <f t="shared" si="13"/>
        <v>0</v>
      </c>
      <c r="CF9" s="9"/>
      <c r="CG9" s="1">
        <v>3</v>
      </c>
      <c r="CH9" s="2" t="s">
        <v>6</v>
      </c>
      <c r="CI9" s="5">
        <v>36</v>
      </c>
      <c r="CJ9" s="5">
        <v>87600</v>
      </c>
      <c r="CK9" s="5">
        <v>0</v>
      </c>
      <c r="CL9" s="5">
        <f t="shared" si="14"/>
        <v>87600</v>
      </c>
      <c r="CM9" s="9"/>
      <c r="CN9" s="1">
        <v>3</v>
      </c>
      <c r="CO9" s="2" t="s">
        <v>6</v>
      </c>
      <c r="CP9" s="5">
        <v>0</v>
      </c>
      <c r="CQ9" s="5">
        <v>0</v>
      </c>
      <c r="CR9" s="5">
        <v>0</v>
      </c>
      <c r="CS9" s="5">
        <f t="shared" si="15"/>
        <v>0</v>
      </c>
      <c r="CT9" s="9"/>
      <c r="CU9" s="1">
        <v>3</v>
      </c>
      <c r="CV9" s="2" t="s">
        <v>6</v>
      </c>
      <c r="CW9" s="5">
        <v>12</v>
      </c>
      <c r="CX9" s="5">
        <v>24000</v>
      </c>
      <c r="CY9" s="5">
        <v>0</v>
      </c>
      <c r="CZ9" s="5">
        <f t="shared" si="16"/>
        <v>24000</v>
      </c>
      <c r="DA9" s="9"/>
      <c r="DB9" s="1">
        <v>3</v>
      </c>
      <c r="DC9" s="2" t="s">
        <v>6</v>
      </c>
      <c r="DD9" s="5">
        <v>0</v>
      </c>
      <c r="DE9" s="5">
        <v>30000</v>
      </c>
      <c r="DF9" s="5">
        <v>0</v>
      </c>
      <c r="DG9" s="5">
        <f t="shared" si="17"/>
        <v>30000</v>
      </c>
      <c r="DH9" s="9"/>
      <c r="DI9" s="1">
        <v>3</v>
      </c>
      <c r="DJ9" s="2" t="s">
        <v>6</v>
      </c>
      <c r="DK9" s="5">
        <v>0</v>
      </c>
      <c r="DL9" s="5">
        <v>0</v>
      </c>
      <c r="DM9" s="5">
        <v>0</v>
      </c>
      <c r="DN9" s="5">
        <f t="shared" si="18"/>
        <v>0</v>
      </c>
      <c r="DO9" s="9"/>
      <c r="DP9" s="1">
        <v>3</v>
      </c>
      <c r="DQ9" s="2" t="s">
        <v>6</v>
      </c>
      <c r="DR9" s="5">
        <v>12</v>
      </c>
      <c r="DS9" s="5">
        <v>36000</v>
      </c>
      <c r="DT9" s="5">
        <v>0</v>
      </c>
      <c r="DU9" s="5">
        <f t="shared" si="19"/>
        <v>36000</v>
      </c>
      <c r="DV9" s="9"/>
      <c r="DW9" s="1">
        <v>3</v>
      </c>
      <c r="DX9" s="2" t="s">
        <v>6</v>
      </c>
      <c r="DY9" s="5">
        <v>2640</v>
      </c>
      <c r="DZ9" s="5">
        <v>1056000</v>
      </c>
      <c r="EA9" s="5">
        <v>0</v>
      </c>
      <c r="EB9" s="5">
        <f t="shared" si="20"/>
        <v>1056000</v>
      </c>
      <c r="EC9" s="9"/>
      <c r="ED9" s="1">
        <v>3</v>
      </c>
      <c r="EE9" s="2" t="s">
        <v>6</v>
      </c>
      <c r="EF9" s="5">
        <v>0</v>
      </c>
      <c r="EG9" s="5">
        <v>0</v>
      </c>
      <c r="EH9" s="5">
        <v>0</v>
      </c>
      <c r="EI9" s="5">
        <f t="shared" si="21"/>
        <v>0</v>
      </c>
      <c r="EJ9" s="9"/>
      <c r="EK9" s="1">
        <v>3</v>
      </c>
      <c r="EL9" s="2" t="s">
        <v>6</v>
      </c>
      <c r="EM9" s="5">
        <v>0</v>
      </c>
      <c r="EN9" s="5">
        <v>0</v>
      </c>
      <c r="EO9" s="5">
        <v>0</v>
      </c>
      <c r="EP9" s="5">
        <f t="shared" si="22"/>
        <v>0</v>
      </c>
      <c r="EQ9" s="9"/>
      <c r="ER9" s="1">
        <v>3</v>
      </c>
      <c r="ES9" s="2" t="s">
        <v>6</v>
      </c>
      <c r="ET9" s="5">
        <v>0</v>
      </c>
      <c r="EU9" s="5">
        <v>0</v>
      </c>
      <c r="EV9" s="5">
        <v>0</v>
      </c>
      <c r="EW9" s="5">
        <f t="shared" si="23"/>
        <v>0</v>
      </c>
      <c r="EX9" s="9"/>
      <c r="EY9" s="1">
        <v>3</v>
      </c>
      <c r="EZ9" s="2" t="s">
        <v>6</v>
      </c>
      <c r="FA9" s="5">
        <v>0</v>
      </c>
      <c r="FB9" s="5">
        <v>0</v>
      </c>
      <c r="FC9" s="5">
        <v>0</v>
      </c>
      <c r="FD9" s="5">
        <f t="shared" si="24"/>
        <v>0</v>
      </c>
      <c r="FE9" s="9"/>
      <c r="FF9" s="1">
        <v>3</v>
      </c>
      <c r="FG9" s="2" t="s">
        <v>6</v>
      </c>
      <c r="FH9" s="5">
        <v>0</v>
      </c>
      <c r="FI9" s="5">
        <v>0</v>
      </c>
      <c r="FJ9" s="5">
        <v>0</v>
      </c>
      <c r="FK9" s="5">
        <f t="shared" si="25"/>
        <v>0</v>
      </c>
      <c r="FL9" s="9"/>
      <c r="FM9" s="1">
        <v>3</v>
      </c>
      <c r="FN9" s="2" t="s">
        <v>6</v>
      </c>
      <c r="FO9" s="5">
        <v>6</v>
      </c>
      <c r="FP9" s="5">
        <v>8000</v>
      </c>
      <c r="FQ9" s="5">
        <v>0</v>
      </c>
      <c r="FR9" s="5">
        <f t="shared" si="26"/>
        <v>8000</v>
      </c>
      <c r="FS9" s="9"/>
      <c r="FT9" s="1">
        <v>3</v>
      </c>
      <c r="FU9" s="2" t="s">
        <v>6</v>
      </c>
      <c r="FV9" s="5">
        <v>0</v>
      </c>
      <c r="FW9" s="5">
        <v>280000</v>
      </c>
      <c r="FX9" s="5">
        <v>0</v>
      </c>
      <c r="FY9" s="5">
        <f t="shared" si="27"/>
        <v>280000</v>
      </c>
      <c r="FZ9" s="9"/>
      <c r="GA9" s="1">
        <v>3</v>
      </c>
      <c r="GB9" s="2" t="s">
        <v>6</v>
      </c>
      <c r="GC9" s="5">
        <v>0</v>
      </c>
      <c r="GD9" s="5">
        <v>50000</v>
      </c>
      <c r="GE9" s="5">
        <v>0</v>
      </c>
      <c r="GF9" s="5">
        <f t="shared" si="28"/>
        <v>50000</v>
      </c>
      <c r="GG9" s="9"/>
      <c r="GH9" s="1">
        <v>3</v>
      </c>
      <c r="GI9" s="2" t="s">
        <v>6</v>
      </c>
      <c r="GJ9" s="5">
        <v>0</v>
      </c>
      <c r="GK9" s="5">
        <v>60000</v>
      </c>
      <c r="GL9" s="5">
        <v>0</v>
      </c>
      <c r="GM9" s="5">
        <f t="shared" si="29"/>
        <v>60000</v>
      </c>
      <c r="GN9" s="9"/>
      <c r="GO9" s="1">
        <v>3</v>
      </c>
      <c r="GP9" s="2" t="s">
        <v>6</v>
      </c>
      <c r="GQ9" s="5">
        <v>0</v>
      </c>
      <c r="GR9" s="5">
        <v>0</v>
      </c>
      <c r="GS9" s="5">
        <v>0</v>
      </c>
      <c r="GT9" s="5">
        <f t="shared" si="30"/>
        <v>0</v>
      </c>
      <c r="GU9" s="9"/>
      <c r="GV9" s="1">
        <v>3</v>
      </c>
      <c r="GW9" s="2" t="s">
        <v>6</v>
      </c>
      <c r="GX9" s="5">
        <v>0</v>
      </c>
      <c r="GY9" s="5">
        <v>0</v>
      </c>
      <c r="GZ9" s="5">
        <v>0</v>
      </c>
      <c r="HA9" s="5">
        <f t="shared" si="31"/>
        <v>0</v>
      </c>
      <c r="HB9" s="9"/>
      <c r="HC9" s="1">
        <v>3</v>
      </c>
      <c r="HD9" s="2" t="s">
        <v>6</v>
      </c>
      <c r="HE9" s="5">
        <v>0</v>
      </c>
      <c r="HF9" s="5">
        <v>0</v>
      </c>
      <c r="HG9" s="5">
        <v>0</v>
      </c>
      <c r="HH9" s="5">
        <f t="shared" si="32"/>
        <v>0</v>
      </c>
      <c r="HI9" s="9"/>
      <c r="HJ9" s="1">
        <v>3</v>
      </c>
      <c r="HK9" s="2" t="s">
        <v>6</v>
      </c>
      <c r="HL9" s="5">
        <v>1</v>
      </c>
      <c r="HM9" s="5">
        <v>300000</v>
      </c>
      <c r="HN9" s="5">
        <v>0</v>
      </c>
      <c r="HO9" s="5">
        <f t="shared" si="33"/>
        <v>300000</v>
      </c>
      <c r="HP9" s="9"/>
      <c r="HQ9" s="1">
        <v>3</v>
      </c>
      <c r="HR9" s="2" t="s">
        <v>6</v>
      </c>
      <c r="HS9" s="5">
        <v>11</v>
      </c>
      <c r="HT9" s="5">
        <v>32725</v>
      </c>
      <c r="HU9" s="5">
        <v>0</v>
      </c>
      <c r="HV9" s="5">
        <f t="shared" si="34"/>
        <v>32725</v>
      </c>
      <c r="HW9" s="9"/>
      <c r="HX9" s="1">
        <v>3</v>
      </c>
      <c r="HY9" s="2" t="s">
        <v>6</v>
      </c>
      <c r="HZ9" s="5">
        <v>0</v>
      </c>
      <c r="IA9" s="5">
        <v>0</v>
      </c>
      <c r="IB9" s="5">
        <v>0</v>
      </c>
      <c r="IC9" s="5">
        <f t="shared" si="35"/>
        <v>0</v>
      </c>
      <c r="ID9" s="9"/>
      <c r="IE9" s="1">
        <v>3</v>
      </c>
      <c r="IF9" s="2" t="s">
        <v>6</v>
      </c>
      <c r="IG9" s="5">
        <v>0</v>
      </c>
      <c r="IH9" s="5">
        <v>0</v>
      </c>
      <c r="II9" s="5">
        <v>0</v>
      </c>
      <c r="IJ9" s="5">
        <f t="shared" si="36"/>
        <v>0</v>
      </c>
      <c r="IK9" s="9"/>
      <c r="IL9" s="1">
        <v>3</v>
      </c>
      <c r="IM9" s="2" t="s">
        <v>6</v>
      </c>
      <c r="IN9" s="5">
        <v>0</v>
      </c>
      <c r="IO9" s="5">
        <v>0</v>
      </c>
      <c r="IP9" s="5">
        <v>0</v>
      </c>
      <c r="IQ9" s="5">
        <f t="shared" si="37"/>
        <v>0</v>
      </c>
      <c r="IR9" s="9"/>
      <c r="IS9" s="1">
        <v>3</v>
      </c>
      <c r="IT9" s="2" t="s">
        <v>6</v>
      </c>
      <c r="IU9" s="5">
        <v>0</v>
      </c>
      <c r="IV9" s="5">
        <v>0</v>
      </c>
      <c r="IW9" s="5">
        <v>0</v>
      </c>
      <c r="IX9" s="5">
        <f t="shared" si="38"/>
        <v>0</v>
      </c>
      <c r="IY9" s="9"/>
      <c r="IZ9" s="1">
        <v>3</v>
      </c>
      <c r="JA9" s="2" t="s">
        <v>6</v>
      </c>
      <c r="JB9" s="5">
        <v>0</v>
      </c>
      <c r="JC9" s="5">
        <v>0</v>
      </c>
      <c r="JD9" s="5">
        <v>0</v>
      </c>
      <c r="JE9" s="5">
        <f t="shared" si="39"/>
        <v>0</v>
      </c>
      <c r="JF9" s="9"/>
      <c r="JG9" s="1">
        <v>3</v>
      </c>
      <c r="JH9" s="2" t="s">
        <v>6</v>
      </c>
      <c r="JI9" s="5">
        <v>0</v>
      </c>
      <c r="JJ9" s="5">
        <v>30000</v>
      </c>
      <c r="JK9" s="5">
        <v>0</v>
      </c>
      <c r="JL9" s="5">
        <f t="shared" si="40"/>
        <v>30000</v>
      </c>
      <c r="JM9" s="9"/>
      <c r="JN9" s="1">
        <v>3</v>
      </c>
      <c r="JO9" s="2" t="s">
        <v>6</v>
      </c>
      <c r="JP9" s="5">
        <v>0</v>
      </c>
      <c r="JQ9" s="5">
        <v>0</v>
      </c>
      <c r="JR9" s="5">
        <v>0</v>
      </c>
      <c r="JS9" s="5">
        <f t="shared" si="41"/>
        <v>0</v>
      </c>
      <c r="JT9" s="9"/>
      <c r="JU9" s="1">
        <v>3</v>
      </c>
      <c r="JV9" s="2" t="s">
        <v>6</v>
      </c>
      <c r="JW9" s="5">
        <v>0</v>
      </c>
      <c r="JX9" s="5">
        <v>0</v>
      </c>
      <c r="JY9" s="5">
        <v>0</v>
      </c>
      <c r="JZ9" s="5">
        <f t="shared" si="42"/>
        <v>0</v>
      </c>
      <c r="KA9" s="9"/>
      <c r="KB9" s="1">
        <v>3</v>
      </c>
      <c r="KC9" s="2" t="s">
        <v>6</v>
      </c>
      <c r="KD9" s="5">
        <v>11</v>
      </c>
      <c r="KE9" s="5">
        <v>326600</v>
      </c>
      <c r="KF9" s="5">
        <v>0</v>
      </c>
      <c r="KG9" s="5">
        <f t="shared" si="43"/>
        <v>326600</v>
      </c>
      <c r="KH9" s="9"/>
      <c r="KI9" s="1">
        <v>3</v>
      </c>
      <c r="KJ9" s="2" t="s">
        <v>6</v>
      </c>
      <c r="KK9" s="5">
        <v>1</v>
      </c>
      <c r="KL9" s="5">
        <v>325000</v>
      </c>
      <c r="KM9" s="5">
        <v>0</v>
      </c>
      <c r="KN9" s="5">
        <f t="shared" si="44"/>
        <v>325000</v>
      </c>
      <c r="KO9" s="9"/>
      <c r="KP9" s="1">
        <v>3</v>
      </c>
      <c r="KQ9" s="2" t="s">
        <v>6</v>
      </c>
      <c r="KR9" s="5">
        <v>1</v>
      </c>
      <c r="KS9" s="5">
        <v>12000</v>
      </c>
      <c r="KT9" s="5">
        <v>0</v>
      </c>
      <c r="KU9" s="5">
        <f t="shared" si="45"/>
        <v>12000</v>
      </c>
      <c r="KV9" s="9"/>
      <c r="KW9" s="1">
        <v>3</v>
      </c>
      <c r="KX9" s="2" t="s">
        <v>6</v>
      </c>
      <c r="KY9" s="5">
        <v>0</v>
      </c>
      <c r="KZ9" s="5">
        <v>0</v>
      </c>
      <c r="LA9" s="5">
        <v>0</v>
      </c>
      <c r="LB9" s="5">
        <f t="shared" si="46"/>
        <v>0</v>
      </c>
      <c r="LC9" s="9"/>
      <c r="LD9" s="1">
        <v>3</v>
      </c>
      <c r="LE9" s="2" t="s">
        <v>6</v>
      </c>
      <c r="LF9" s="5">
        <v>0</v>
      </c>
      <c r="LG9" s="5">
        <v>0</v>
      </c>
      <c r="LH9" s="5">
        <v>0</v>
      </c>
      <c r="LI9" s="5">
        <f t="shared" si="47"/>
        <v>0</v>
      </c>
      <c r="LJ9" s="9"/>
      <c r="LK9" s="1">
        <v>3</v>
      </c>
      <c r="LL9" s="2" t="s">
        <v>6</v>
      </c>
      <c r="LM9" s="5">
        <v>0</v>
      </c>
      <c r="LN9" s="5">
        <v>0</v>
      </c>
      <c r="LO9" s="5">
        <v>0</v>
      </c>
      <c r="LP9" s="5">
        <f t="shared" si="48"/>
        <v>0</v>
      </c>
      <c r="LQ9" s="9"/>
      <c r="LR9" s="1">
        <v>3</v>
      </c>
      <c r="LS9" s="2" t="s">
        <v>6</v>
      </c>
      <c r="LT9" s="5">
        <v>1</v>
      </c>
      <c r="LU9" s="5">
        <v>200000</v>
      </c>
      <c r="LV9" s="5">
        <v>0</v>
      </c>
      <c r="LW9" s="5">
        <f t="shared" si="49"/>
        <v>200000</v>
      </c>
      <c r="LX9" s="9"/>
      <c r="LY9" s="1">
        <v>3</v>
      </c>
      <c r="LZ9" s="2" t="s">
        <v>6</v>
      </c>
      <c r="MA9" s="5">
        <v>0</v>
      </c>
      <c r="MB9" s="5">
        <v>0</v>
      </c>
      <c r="MC9" s="5">
        <v>0</v>
      </c>
      <c r="MD9" s="5">
        <f t="shared" si="50"/>
        <v>0</v>
      </c>
      <c r="ME9" s="9"/>
      <c r="MF9" s="1">
        <v>3</v>
      </c>
      <c r="MG9" s="2" t="s">
        <v>6</v>
      </c>
      <c r="MH9" s="5">
        <v>11</v>
      </c>
      <c r="MI9" s="5">
        <v>22000</v>
      </c>
      <c r="MJ9" s="5">
        <v>0</v>
      </c>
      <c r="MK9" s="5">
        <f t="shared" si="51"/>
        <v>22000</v>
      </c>
      <c r="ML9" s="9"/>
      <c r="MM9" s="1">
        <v>3</v>
      </c>
      <c r="MN9" s="2" t="s">
        <v>6</v>
      </c>
      <c r="MO9" s="5">
        <v>11</v>
      </c>
      <c r="MP9" s="5">
        <v>22000</v>
      </c>
      <c r="MQ9" s="5">
        <v>0</v>
      </c>
      <c r="MR9" s="5">
        <f t="shared" si="52"/>
        <v>22000</v>
      </c>
      <c r="MS9" s="9"/>
      <c r="MT9" s="1">
        <v>3</v>
      </c>
      <c r="MU9" s="2" t="s">
        <v>6</v>
      </c>
      <c r="MV9" s="5">
        <v>16</v>
      </c>
      <c r="MW9" s="5">
        <v>1020000</v>
      </c>
      <c r="MX9" s="5">
        <v>0</v>
      </c>
      <c r="MY9" s="5">
        <f t="shared" si="53"/>
        <v>1020000</v>
      </c>
      <c r="MZ9" s="9"/>
      <c r="NA9" s="1">
        <v>3</v>
      </c>
      <c r="NB9" s="2" t="s">
        <v>6</v>
      </c>
      <c r="NC9" s="5">
        <v>1</v>
      </c>
      <c r="ND9" s="5">
        <v>60000</v>
      </c>
      <c r="NE9" s="5">
        <v>0</v>
      </c>
      <c r="NF9" s="5">
        <f t="shared" si="54"/>
        <v>60000</v>
      </c>
      <c r="NG9" s="9"/>
      <c r="NH9" s="1">
        <v>3</v>
      </c>
      <c r="NI9" s="2" t="s">
        <v>6</v>
      </c>
      <c r="NJ9" s="5">
        <v>0</v>
      </c>
      <c r="NK9" s="5">
        <v>0</v>
      </c>
      <c r="NL9" s="5">
        <v>0</v>
      </c>
      <c r="NM9" s="5">
        <f t="shared" si="55"/>
        <v>0</v>
      </c>
      <c r="NN9" s="9"/>
      <c r="NO9" s="1">
        <v>3</v>
      </c>
      <c r="NP9" s="2" t="s">
        <v>6</v>
      </c>
      <c r="NQ9" s="5">
        <v>12</v>
      </c>
      <c r="NR9" s="5">
        <v>310000</v>
      </c>
      <c r="NS9" s="5">
        <v>0</v>
      </c>
      <c r="NT9" s="5">
        <f t="shared" si="56"/>
        <v>310000</v>
      </c>
      <c r="NU9" s="9"/>
      <c r="NV9" s="1">
        <v>3</v>
      </c>
      <c r="NW9" s="2" t="s">
        <v>6</v>
      </c>
      <c r="NX9" s="5">
        <v>1</v>
      </c>
      <c r="NY9" s="5">
        <v>100000</v>
      </c>
      <c r="NZ9" s="5">
        <v>0</v>
      </c>
      <c r="OA9" s="5">
        <f t="shared" si="57"/>
        <v>100000</v>
      </c>
      <c r="OB9" s="9"/>
      <c r="OC9" s="1">
        <v>3</v>
      </c>
      <c r="OD9" s="2" t="s">
        <v>6</v>
      </c>
      <c r="OE9" s="5">
        <v>0</v>
      </c>
      <c r="OF9" s="5">
        <v>276000</v>
      </c>
      <c r="OG9" s="5">
        <v>0</v>
      </c>
      <c r="OH9" s="5">
        <f t="shared" si="58"/>
        <v>276000</v>
      </c>
      <c r="OI9" s="9"/>
      <c r="OJ9" s="1">
        <v>3</v>
      </c>
      <c r="OK9" s="2" t="s">
        <v>6</v>
      </c>
      <c r="OL9" s="5">
        <v>0</v>
      </c>
      <c r="OM9" s="5">
        <v>150000</v>
      </c>
      <c r="ON9" s="5">
        <v>0</v>
      </c>
      <c r="OO9" s="5">
        <f t="shared" si="59"/>
        <v>150000</v>
      </c>
      <c r="OP9" s="9"/>
      <c r="OQ9" s="1">
        <v>3</v>
      </c>
      <c r="OR9" s="2" t="s">
        <v>6</v>
      </c>
      <c r="OS9" s="5">
        <v>0</v>
      </c>
      <c r="OT9" s="5">
        <v>0</v>
      </c>
      <c r="OU9" s="5">
        <v>0</v>
      </c>
      <c r="OV9" s="5">
        <f t="shared" si="60"/>
        <v>0</v>
      </c>
      <c r="OW9" s="9"/>
      <c r="OX9" s="1">
        <v>3</v>
      </c>
      <c r="OY9" s="2" t="s">
        <v>6</v>
      </c>
      <c r="OZ9" s="5">
        <v>0</v>
      </c>
      <c r="PA9" s="5">
        <v>450000</v>
      </c>
      <c r="PB9" s="5">
        <v>0</v>
      </c>
      <c r="PC9" s="5">
        <f t="shared" si="61"/>
        <v>450000</v>
      </c>
      <c r="PD9" s="9"/>
      <c r="PE9" s="1">
        <v>3</v>
      </c>
      <c r="PF9" s="2" t="s">
        <v>6</v>
      </c>
      <c r="PG9" s="5">
        <v>1</v>
      </c>
      <c r="PH9" s="5">
        <v>72000</v>
      </c>
      <c r="PI9" s="5">
        <v>0</v>
      </c>
      <c r="PJ9" s="5">
        <f t="shared" si="62"/>
        <v>72000</v>
      </c>
      <c r="PK9" s="9"/>
      <c r="PL9" s="1">
        <v>3</v>
      </c>
      <c r="PM9" s="2" t="s">
        <v>6</v>
      </c>
      <c r="PN9" s="5">
        <v>9</v>
      </c>
      <c r="PO9" s="5">
        <v>225000</v>
      </c>
      <c r="PP9" s="5">
        <v>0</v>
      </c>
      <c r="PQ9" s="5">
        <f t="shared" si="63"/>
        <v>225000</v>
      </c>
      <c r="PR9" s="9"/>
      <c r="PS9" s="1">
        <v>3</v>
      </c>
      <c r="PT9" s="2" t="s">
        <v>6</v>
      </c>
      <c r="PU9" s="5">
        <v>16</v>
      </c>
      <c r="PV9" s="5">
        <v>3600000</v>
      </c>
      <c r="PW9" s="5">
        <v>0</v>
      </c>
      <c r="PX9" s="5">
        <f t="shared" si="64"/>
        <v>3600000</v>
      </c>
      <c r="PY9" s="9"/>
      <c r="PZ9" s="1">
        <v>3</v>
      </c>
      <c r="QA9" s="2" t="s">
        <v>6</v>
      </c>
      <c r="QB9" s="5">
        <v>11</v>
      </c>
      <c r="QC9" s="5">
        <v>105600</v>
      </c>
      <c r="QD9" s="5">
        <v>0</v>
      </c>
      <c r="QE9" s="5">
        <f t="shared" si="65"/>
        <v>105600</v>
      </c>
      <c r="QF9" s="9"/>
      <c r="QG9" s="1">
        <v>3</v>
      </c>
      <c r="QH9" s="2" t="s">
        <v>6</v>
      </c>
      <c r="QI9" s="5">
        <v>0</v>
      </c>
      <c r="QJ9" s="5">
        <v>51000</v>
      </c>
      <c r="QK9" s="5">
        <v>0</v>
      </c>
      <c r="QL9" s="5">
        <f t="shared" si="66"/>
        <v>51000</v>
      </c>
      <c r="QM9" s="9"/>
      <c r="QN9" s="1">
        <v>3</v>
      </c>
      <c r="QO9" s="2" t="s">
        <v>6</v>
      </c>
      <c r="QP9" s="5">
        <v>0</v>
      </c>
      <c r="QQ9" s="5">
        <v>870270</v>
      </c>
      <c r="QR9" s="5">
        <v>0</v>
      </c>
      <c r="QS9" s="5">
        <f t="shared" si="67"/>
        <v>870270</v>
      </c>
      <c r="QT9" s="9"/>
      <c r="QU9" s="1">
        <v>3</v>
      </c>
      <c r="QV9" s="2" t="s">
        <v>6</v>
      </c>
      <c r="QW9" s="5">
        <v>0</v>
      </c>
      <c r="QX9" s="5">
        <v>0</v>
      </c>
      <c r="QY9" s="5">
        <v>0</v>
      </c>
      <c r="QZ9" s="5">
        <f t="shared" si="68"/>
        <v>0</v>
      </c>
      <c r="RA9" s="9"/>
      <c r="RB9" s="1">
        <v>3</v>
      </c>
      <c r="RC9" s="2" t="s">
        <v>6</v>
      </c>
      <c r="RD9" s="5">
        <v>1</v>
      </c>
      <c r="RE9" s="5">
        <v>100000</v>
      </c>
      <c r="RF9" s="5">
        <v>0</v>
      </c>
      <c r="RG9" s="5">
        <f t="shared" si="69"/>
        <v>100000</v>
      </c>
      <c r="RH9" s="9"/>
      <c r="RI9" s="1">
        <v>3</v>
      </c>
      <c r="RJ9" s="2" t="s">
        <v>6</v>
      </c>
      <c r="RK9" s="5">
        <v>0</v>
      </c>
      <c r="RL9" s="5">
        <v>10000</v>
      </c>
      <c r="RM9" s="5">
        <v>0</v>
      </c>
      <c r="RN9" s="5">
        <f t="shared" si="70"/>
        <v>10000</v>
      </c>
      <c r="RO9" s="9"/>
      <c r="RP9" s="1">
        <v>3</v>
      </c>
      <c r="RQ9" s="2" t="s">
        <v>6</v>
      </c>
      <c r="RR9" s="5">
        <v>0</v>
      </c>
      <c r="RS9" s="5">
        <v>0</v>
      </c>
      <c r="RT9" s="5">
        <v>0</v>
      </c>
      <c r="RU9" s="5">
        <f t="shared" si="71"/>
        <v>0</v>
      </c>
      <c r="RV9" s="9"/>
      <c r="RW9" s="1">
        <v>3</v>
      </c>
      <c r="RX9" s="2" t="s">
        <v>6</v>
      </c>
      <c r="RY9" s="5">
        <v>0</v>
      </c>
      <c r="RZ9" s="5">
        <v>0</v>
      </c>
      <c r="SA9" s="5">
        <v>0</v>
      </c>
      <c r="SB9" s="5">
        <f t="shared" si="72"/>
        <v>0</v>
      </c>
      <c r="SC9" s="9"/>
      <c r="SD9" s="1">
        <v>3</v>
      </c>
      <c r="SE9" s="2" t="s">
        <v>6</v>
      </c>
      <c r="SF9" s="5">
        <v>1</v>
      </c>
      <c r="SG9" s="5">
        <v>250100</v>
      </c>
      <c r="SH9" s="5">
        <v>0</v>
      </c>
      <c r="SI9" s="5">
        <f t="shared" si="73"/>
        <v>250100</v>
      </c>
      <c r="SJ9" s="9"/>
      <c r="SK9" s="1">
        <v>3</v>
      </c>
      <c r="SL9" s="2" t="s">
        <v>6</v>
      </c>
      <c r="SM9" s="5">
        <v>1</v>
      </c>
      <c r="SN9" s="5">
        <v>80000</v>
      </c>
      <c r="SO9" s="5">
        <v>0</v>
      </c>
      <c r="SP9" s="5">
        <f t="shared" si="74"/>
        <v>80000</v>
      </c>
      <c r="SQ9" s="9"/>
      <c r="SR9" s="1">
        <v>3</v>
      </c>
      <c r="SS9" s="2" t="s">
        <v>6</v>
      </c>
      <c r="ST9" s="5">
        <v>0</v>
      </c>
      <c r="SU9" s="5">
        <v>0</v>
      </c>
      <c r="SV9" s="5">
        <v>0</v>
      </c>
      <c r="SW9" s="5">
        <f t="shared" si="75"/>
        <v>0</v>
      </c>
      <c r="SX9" s="9"/>
      <c r="SY9" s="1">
        <v>3</v>
      </c>
      <c r="SZ9" s="2" t="s">
        <v>6</v>
      </c>
      <c r="TA9" s="5">
        <v>0</v>
      </c>
      <c r="TB9" s="5">
        <v>0</v>
      </c>
      <c r="TC9" s="5">
        <v>0</v>
      </c>
      <c r="TD9" s="5">
        <f t="shared" si="76"/>
        <v>0</v>
      </c>
      <c r="TE9" s="9"/>
      <c r="TF9" s="1">
        <v>3</v>
      </c>
      <c r="TG9" s="2" t="s">
        <v>6</v>
      </c>
      <c r="TH9" s="5">
        <v>0</v>
      </c>
      <c r="TI9" s="5">
        <v>0</v>
      </c>
      <c r="TJ9" s="5">
        <v>0</v>
      </c>
      <c r="TK9" s="5">
        <f t="shared" si="77"/>
        <v>0</v>
      </c>
      <c r="TL9" s="9"/>
      <c r="TM9" s="1">
        <v>3</v>
      </c>
      <c r="TN9" s="2" t="s">
        <v>6</v>
      </c>
      <c r="TO9" s="5">
        <v>0</v>
      </c>
      <c r="TP9" s="5">
        <v>40000</v>
      </c>
      <c r="TQ9" s="5">
        <v>0</v>
      </c>
      <c r="TR9" s="5">
        <f t="shared" si="78"/>
        <v>40000</v>
      </c>
      <c r="TS9" s="9"/>
      <c r="TT9" s="1">
        <v>3</v>
      </c>
      <c r="TU9" s="2" t="s">
        <v>6</v>
      </c>
      <c r="TV9" s="5">
        <v>0</v>
      </c>
      <c r="TW9" s="5">
        <v>30000</v>
      </c>
      <c r="TX9" s="5">
        <v>0</v>
      </c>
      <c r="TY9" s="5">
        <f t="shared" si="79"/>
        <v>30000</v>
      </c>
      <c r="TZ9" s="9"/>
      <c r="UA9" s="1">
        <v>3</v>
      </c>
      <c r="UB9" s="2" t="s">
        <v>6</v>
      </c>
      <c r="UC9" s="5">
        <v>0</v>
      </c>
      <c r="UD9" s="5">
        <v>10000</v>
      </c>
      <c r="UE9" s="5">
        <v>0</v>
      </c>
      <c r="UF9" s="5">
        <f t="shared" si="80"/>
        <v>10000</v>
      </c>
      <c r="UG9" s="9"/>
      <c r="UH9" s="1">
        <v>3</v>
      </c>
      <c r="UI9" s="2" t="s">
        <v>6</v>
      </c>
      <c r="UJ9" s="5">
        <v>0</v>
      </c>
      <c r="UK9" s="5">
        <v>25000</v>
      </c>
      <c r="UL9" s="5">
        <v>0</v>
      </c>
      <c r="UM9" s="5">
        <f t="shared" si="81"/>
        <v>25000</v>
      </c>
      <c r="UN9" s="9"/>
      <c r="UO9" s="1">
        <v>3</v>
      </c>
      <c r="UP9" s="2" t="s">
        <v>6</v>
      </c>
      <c r="UQ9" s="5">
        <v>1</v>
      </c>
      <c r="UR9" s="5">
        <v>12000</v>
      </c>
      <c r="US9" s="5">
        <v>0</v>
      </c>
      <c r="UT9" s="5">
        <f t="shared" si="82"/>
        <v>12000</v>
      </c>
      <c r="UU9" s="9"/>
      <c r="UV9" s="1">
        <v>3</v>
      </c>
      <c r="UW9" s="2" t="s">
        <v>6</v>
      </c>
      <c r="UX9" s="5">
        <v>1</v>
      </c>
      <c r="UY9" s="5">
        <v>100000</v>
      </c>
      <c r="UZ9" s="5">
        <v>0</v>
      </c>
      <c r="VA9" s="5">
        <f t="shared" si="83"/>
        <v>100000</v>
      </c>
      <c r="VB9" s="9"/>
      <c r="VC9" s="1">
        <v>3</v>
      </c>
      <c r="VD9" s="2" t="s">
        <v>6</v>
      </c>
      <c r="VE9" s="5">
        <v>1</v>
      </c>
      <c r="VF9" s="5">
        <v>10000</v>
      </c>
      <c r="VG9" s="5">
        <v>0</v>
      </c>
      <c r="VH9" s="5">
        <f t="shared" si="84"/>
        <v>10000</v>
      </c>
      <c r="VI9" s="9"/>
      <c r="VJ9" s="1">
        <v>3</v>
      </c>
      <c r="VK9" s="2" t="s">
        <v>6</v>
      </c>
      <c r="VL9" s="5">
        <v>0</v>
      </c>
      <c r="VM9" s="5">
        <v>0</v>
      </c>
      <c r="VN9" s="5">
        <v>0</v>
      </c>
      <c r="VO9" s="5">
        <f t="shared" si="85"/>
        <v>0</v>
      </c>
      <c r="VP9" s="9"/>
      <c r="VQ9" s="1">
        <v>3</v>
      </c>
      <c r="VR9" s="2" t="s">
        <v>6</v>
      </c>
      <c r="VS9" s="5">
        <v>0</v>
      </c>
      <c r="VT9" s="5">
        <v>0</v>
      </c>
      <c r="VU9" s="5">
        <v>0</v>
      </c>
      <c r="VV9" s="5">
        <f t="shared" si="86"/>
        <v>0</v>
      </c>
      <c r="VW9" s="9"/>
      <c r="VX9" s="1">
        <v>3</v>
      </c>
      <c r="VY9" s="2" t="s">
        <v>6</v>
      </c>
      <c r="VZ9" s="5">
        <v>1</v>
      </c>
      <c r="WA9" s="5">
        <v>180000</v>
      </c>
      <c r="WB9" s="5">
        <v>0</v>
      </c>
      <c r="WC9" s="5">
        <f t="shared" si="87"/>
        <v>180000</v>
      </c>
      <c r="WD9" s="9"/>
      <c r="WE9" s="1">
        <v>3</v>
      </c>
      <c r="WF9" s="2" t="s">
        <v>6</v>
      </c>
      <c r="WG9" s="5">
        <v>0</v>
      </c>
      <c r="WH9" s="5">
        <v>0</v>
      </c>
      <c r="WI9" s="5">
        <v>0</v>
      </c>
      <c r="WJ9" s="5">
        <f t="shared" si="88"/>
        <v>0</v>
      </c>
      <c r="WK9" s="9"/>
      <c r="WL9" s="1">
        <v>3</v>
      </c>
      <c r="WM9" s="2" t="s">
        <v>6</v>
      </c>
      <c r="WN9" s="5">
        <v>0</v>
      </c>
      <c r="WO9" s="5">
        <v>0</v>
      </c>
      <c r="WP9" s="5">
        <v>0</v>
      </c>
      <c r="WQ9" s="5">
        <f t="shared" si="89"/>
        <v>0</v>
      </c>
      <c r="WR9" s="9"/>
      <c r="WS9" s="1">
        <v>3</v>
      </c>
      <c r="WT9" s="2" t="s">
        <v>6</v>
      </c>
      <c r="WU9" s="5">
        <v>0</v>
      </c>
      <c r="WV9" s="5">
        <v>0</v>
      </c>
      <c r="WW9" s="5">
        <v>0</v>
      </c>
      <c r="WX9" s="5">
        <f t="shared" si="90"/>
        <v>0</v>
      </c>
      <c r="WY9" s="9"/>
      <c r="WZ9" s="1">
        <v>3</v>
      </c>
      <c r="XA9" s="2" t="s">
        <v>6</v>
      </c>
      <c r="XB9" s="5">
        <v>0</v>
      </c>
      <c r="XC9" s="5">
        <v>100000</v>
      </c>
      <c r="XD9" s="5">
        <v>0</v>
      </c>
      <c r="XE9" s="5">
        <f t="shared" si="91"/>
        <v>100000</v>
      </c>
      <c r="XF9" s="9"/>
      <c r="XG9" s="1">
        <v>3</v>
      </c>
      <c r="XH9" s="2" t="s">
        <v>6</v>
      </c>
      <c r="XI9" s="5">
        <v>0</v>
      </c>
      <c r="XJ9" s="5">
        <v>0</v>
      </c>
      <c r="XK9" s="5">
        <v>0</v>
      </c>
      <c r="XL9" s="5">
        <f t="shared" si="92"/>
        <v>0</v>
      </c>
      <c r="XM9" s="9"/>
      <c r="XN9" s="1">
        <v>3</v>
      </c>
      <c r="XO9" s="2" t="s">
        <v>6</v>
      </c>
      <c r="XP9" s="5">
        <v>0</v>
      </c>
      <c r="XQ9" s="5">
        <v>20000</v>
      </c>
      <c r="XR9" s="5">
        <v>0</v>
      </c>
      <c r="XS9" s="5">
        <f t="shared" si="93"/>
        <v>20000</v>
      </c>
      <c r="XT9" s="9"/>
      <c r="XU9" s="1">
        <v>3</v>
      </c>
      <c r="XV9" s="2" t="s">
        <v>6</v>
      </c>
      <c r="XW9" s="5">
        <v>0</v>
      </c>
      <c r="XX9" s="5">
        <v>0</v>
      </c>
      <c r="XY9" s="5">
        <v>0</v>
      </c>
      <c r="XZ9" s="5">
        <f t="shared" si="94"/>
        <v>0</v>
      </c>
      <c r="YA9" s="9"/>
      <c r="YB9" s="1">
        <v>3</v>
      </c>
      <c r="YC9" s="2" t="s">
        <v>6</v>
      </c>
      <c r="YD9" s="5">
        <v>0</v>
      </c>
      <c r="YE9" s="5">
        <v>0</v>
      </c>
      <c r="YF9" s="5">
        <v>0</v>
      </c>
      <c r="YG9" s="5">
        <f t="shared" si="95"/>
        <v>0</v>
      </c>
      <c r="YH9" s="9"/>
      <c r="YI9" s="1">
        <v>3</v>
      </c>
      <c r="YJ9" s="2" t="s">
        <v>6</v>
      </c>
      <c r="YK9" s="5">
        <v>0</v>
      </c>
      <c r="YL9" s="5">
        <f t="shared" si="96"/>
        <v>11362895</v>
      </c>
      <c r="YM9" s="5">
        <f t="shared" si="0"/>
        <v>0</v>
      </c>
      <c r="YN9" s="5">
        <f t="shared" si="1"/>
        <v>11362895</v>
      </c>
      <c r="YO9" s="9"/>
      <c r="YP9" s="105">
        <v>3</v>
      </c>
      <c r="YQ9" s="2" t="s">
        <v>6</v>
      </c>
      <c r="YR9" s="5">
        <v>0</v>
      </c>
      <c r="YS9" s="5" t="e">
        <f>'Programme Management'!#REF!+'Prgramme M. Activities'!YL9</f>
        <v>#REF!</v>
      </c>
      <c r="YT9" s="5" t="e">
        <f>'Programme Management'!#REF!+'Prgramme M. Activities'!YM9</f>
        <v>#REF!</v>
      </c>
      <c r="YU9" s="5" t="e">
        <f t="shared" si="97"/>
        <v>#REF!</v>
      </c>
      <c r="YV9" s="9"/>
    </row>
    <row r="10" spans="1:672" ht="16.5" hidden="1">
      <c r="A10" s="23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2"/>
        <v>0</v>
      </c>
      <c r="G10" s="9"/>
      <c r="H10" s="1">
        <v>4</v>
      </c>
      <c r="I10" s="2" t="s">
        <v>7</v>
      </c>
      <c r="J10" s="5">
        <v>0</v>
      </c>
      <c r="K10" s="5">
        <v>0</v>
      </c>
      <c r="L10" s="5">
        <v>0</v>
      </c>
      <c r="M10" s="5">
        <f t="shared" si="3"/>
        <v>0</v>
      </c>
      <c r="N10" s="9"/>
      <c r="O10" s="1">
        <v>4</v>
      </c>
      <c r="P10" s="2" t="s">
        <v>7</v>
      </c>
      <c r="Q10" s="5">
        <v>0</v>
      </c>
      <c r="R10" s="5">
        <v>24800</v>
      </c>
      <c r="S10" s="5">
        <v>0</v>
      </c>
      <c r="T10" s="5">
        <f t="shared" si="4"/>
        <v>24800</v>
      </c>
      <c r="U10" s="9"/>
      <c r="V10" s="1">
        <v>4</v>
      </c>
      <c r="W10" s="2" t="s">
        <v>7</v>
      </c>
      <c r="X10" s="5">
        <v>11</v>
      </c>
      <c r="Y10" s="5">
        <v>28600</v>
      </c>
      <c r="Z10" s="5">
        <v>0</v>
      </c>
      <c r="AA10" s="5">
        <f t="shared" si="5"/>
        <v>28600</v>
      </c>
      <c r="AB10" s="9"/>
      <c r="AC10" s="1">
        <v>4</v>
      </c>
      <c r="AD10" s="2" t="s">
        <v>7</v>
      </c>
      <c r="AE10" s="5">
        <v>0</v>
      </c>
      <c r="AF10" s="5">
        <v>0</v>
      </c>
      <c r="AG10" s="5">
        <v>0</v>
      </c>
      <c r="AH10" s="5">
        <f t="shared" si="6"/>
        <v>0</v>
      </c>
      <c r="AI10" s="9"/>
      <c r="AJ10" s="1">
        <v>4</v>
      </c>
      <c r="AK10" s="2" t="s">
        <v>7</v>
      </c>
      <c r="AL10" s="5">
        <v>297</v>
      </c>
      <c r="AM10" s="5">
        <v>29700</v>
      </c>
      <c r="AN10" s="5">
        <v>0</v>
      </c>
      <c r="AO10" s="5">
        <f t="shared" si="7"/>
        <v>29700</v>
      </c>
      <c r="AP10" s="9"/>
      <c r="AQ10" s="1">
        <v>4</v>
      </c>
      <c r="AR10" s="2" t="s">
        <v>7</v>
      </c>
      <c r="AS10" s="5">
        <v>11</v>
      </c>
      <c r="AT10" s="5">
        <v>13000</v>
      </c>
      <c r="AU10" s="5">
        <v>0</v>
      </c>
      <c r="AV10" s="5">
        <f t="shared" si="8"/>
        <v>13000</v>
      </c>
      <c r="AW10" s="9"/>
      <c r="AX10" s="1">
        <v>4</v>
      </c>
      <c r="AY10" s="2" t="s">
        <v>7</v>
      </c>
      <c r="AZ10" s="5">
        <v>13</v>
      </c>
      <c r="BA10" s="5">
        <v>78000</v>
      </c>
      <c r="BB10" s="5">
        <v>0</v>
      </c>
      <c r="BC10" s="5">
        <f t="shared" si="9"/>
        <v>78000</v>
      </c>
      <c r="BD10" s="9"/>
      <c r="BE10" s="1">
        <v>4</v>
      </c>
      <c r="BF10" s="2" t="s">
        <v>7</v>
      </c>
      <c r="BG10" s="5">
        <v>0</v>
      </c>
      <c r="BH10" s="5">
        <v>0</v>
      </c>
      <c r="BI10" s="5">
        <v>0</v>
      </c>
      <c r="BJ10" s="5">
        <f t="shared" si="10"/>
        <v>0</v>
      </c>
      <c r="BK10" s="9"/>
      <c r="BL10" s="1">
        <v>4</v>
      </c>
      <c r="BM10" s="2" t="s">
        <v>7</v>
      </c>
      <c r="BN10" s="5">
        <v>0</v>
      </c>
      <c r="BO10" s="5">
        <v>0</v>
      </c>
      <c r="BP10" s="5">
        <v>0</v>
      </c>
      <c r="BQ10" s="5">
        <f t="shared" si="11"/>
        <v>0</v>
      </c>
      <c r="BR10" s="9"/>
      <c r="BS10" s="1">
        <v>4</v>
      </c>
      <c r="BT10" s="2" t="s">
        <v>7</v>
      </c>
      <c r="BU10" s="5">
        <v>4</v>
      </c>
      <c r="BV10" s="5">
        <v>20000</v>
      </c>
      <c r="BW10" s="5">
        <v>0</v>
      </c>
      <c r="BX10" s="5">
        <f t="shared" si="12"/>
        <v>20000</v>
      </c>
      <c r="BY10" s="9"/>
      <c r="BZ10" s="1">
        <v>4</v>
      </c>
      <c r="CA10" s="2" t="s">
        <v>7</v>
      </c>
      <c r="CB10" s="5">
        <v>0</v>
      </c>
      <c r="CC10" s="5">
        <v>0</v>
      </c>
      <c r="CD10" s="5">
        <v>0</v>
      </c>
      <c r="CE10" s="5">
        <f t="shared" si="13"/>
        <v>0</v>
      </c>
      <c r="CF10" s="9"/>
      <c r="CG10" s="1">
        <v>4</v>
      </c>
      <c r="CH10" s="2" t="s">
        <v>7</v>
      </c>
      <c r="CI10" s="5">
        <v>36</v>
      </c>
      <c r="CJ10" s="5">
        <v>84000</v>
      </c>
      <c r="CK10" s="5">
        <v>0</v>
      </c>
      <c r="CL10" s="5">
        <f t="shared" si="14"/>
        <v>84000</v>
      </c>
      <c r="CM10" s="9"/>
      <c r="CN10" s="1">
        <v>4</v>
      </c>
      <c r="CO10" s="2" t="s">
        <v>7</v>
      </c>
      <c r="CP10" s="5">
        <v>0</v>
      </c>
      <c r="CQ10" s="5">
        <v>0</v>
      </c>
      <c r="CR10" s="5">
        <v>0</v>
      </c>
      <c r="CS10" s="5">
        <f t="shared" si="15"/>
        <v>0</v>
      </c>
      <c r="CT10" s="9"/>
      <c r="CU10" s="1">
        <v>4</v>
      </c>
      <c r="CV10" s="2" t="s">
        <v>7</v>
      </c>
      <c r="CW10" s="5">
        <v>12</v>
      </c>
      <c r="CX10" s="5">
        <v>24000</v>
      </c>
      <c r="CY10" s="5">
        <v>0</v>
      </c>
      <c r="CZ10" s="5">
        <f t="shared" si="16"/>
        <v>24000</v>
      </c>
      <c r="DA10" s="9"/>
      <c r="DB10" s="1">
        <v>4</v>
      </c>
      <c r="DC10" s="2" t="s">
        <v>7</v>
      </c>
      <c r="DD10" s="5">
        <v>0</v>
      </c>
      <c r="DE10" s="5">
        <v>30000</v>
      </c>
      <c r="DF10" s="5">
        <v>0</v>
      </c>
      <c r="DG10" s="5">
        <f t="shared" si="17"/>
        <v>30000</v>
      </c>
      <c r="DH10" s="9"/>
      <c r="DI10" s="1">
        <v>4</v>
      </c>
      <c r="DJ10" s="2" t="s">
        <v>7</v>
      </c>
      <c r="DK10" s="5">
        <v>0</v>
      </c>
      <c r="DL10" s="5">
        <v>0</v>
      </c>
      <c r="DM10" s="5">
        <v>0</v>
      </c>
      <c r="DN10" s="5">
        <f t="shared" si="18"/>
        <v>0</v>
      </c>
      <c r="DO10" s="9"/>
      <c r="DP10" s="1">
        <v>4</v>
      </c>
      <c r="DQ10" s="2" t="s">
        <v>7</v>
      </c>
      <c r="DR10" s="5">
        <v>12</v>
      </c>
      <c r="DS10" s="5">
        <v>36000</v>
      </c>
      <c r="DT10" s="5">
        <v>0</v>
      </c>
      <c r="DU10" s="5">
        <f t="shared" si="19"/>
        <v>36000</v>
      </c>
      <c r="DV10" s="9"/>
      <c r="DW10" s="1">
        <v>4</v>
      </c>
      <c r="DX10" s="2" t="s">
        <v>7</v>
      </c>
      <c r="DY10" s="5">
        <v>2351</v>
      </c>
      <c r="DZ10" s="5">
        <v>940400</v>
      </c>
      <c r="EA10" s="5">
        <v>0</v>
      </c>
      <c r="EB10" s="5">
        <f t="shared" si="20"/>
        <v>940400</v>
      </c>
      <c r="EC10" s="9"/>
      <c r="ED10" s="1">
        <v>4</v>
      </c>
      <c r="EE10" s="2" t="s">
        <v>7</v>
      </c>
      <c r="EF10" s="5">
        <v>0</v>
      </c>
      <c r="EG10" s="5">
        <v>0</v>
      </c>
      <c r="EH10" s="5">
        <v>0</v>
      </c>
      <c r="EI10" s="5">
        <f t="shared" si="21"/>
        <v>0</v>
      </c>
      <c r="EJ10" s="9"/>
      <c r="EK10" s="1">
        <v>4</v>
      </c>
      <c r="EL10" s="2" t="s">
        <v>7</v>
      </c>
      <c r="EM10" s="5">
        <v>0</v>
      </c>
      <c r="EN10" s="5">
        <v>0</v>
      </c>
      <c r="EO10" s="5">
        <v>0</v>
      </c>
      <c r="EP10" s="5">
        <f t="shared" si="22"/>
        <v>0</v>
      </c>
      <c r="EQ10" s="9"/>
      <c r="ER10" s="1">
        <v>4</v>
      </c>
      <c r="ES10" s="2" t="s">
        <v>7</v>
      </c>
      <c r="ET10" s="5">
        <v>0</v>
      </c>
      <c r="EU10" s="5">
        <v>0</v>
      </c>
      <c r="EV10" s="5">
        <v>0</v>
      </c>
      <c r="EW10" s="5">
        <f t="shared" si="23"/>
        <v>0</v>
      </c>
      <c r="EX10" s="9"/>
      <c r="EY10" s="1">
        <v>4</v>
      </c>
      <c r="EZ10" s="2" t="s">
        <v>7</v>
      </c>
      <c r="FA10" s="5">
        <v>0</v>
      </c>
      <c r="FB10" s="5">
        <v>0</v>
      </c>
      <c r="FC10" s="5">
        <v>0</v>
      </c>
      <c r="FD10" s="5">
        <f t="shared" si="24"/>
        <v>0</v>
      </c>
      <c r="FE10" s="9"/>
      <c r="FF10" s="1">
        <v>4</v>
      </c>
      <c r="FG10" s="2" t="s">
        <v>7</v>
      </c>
      <c r="FH10" s="5">
        <v>0</v>
      </c>
      <c r="FI10" s="5">
        <v>0</v>
      </c>
      <c r="FJ10" s="5">
        <v>0</v>
      </c>
      <c r="FK10" s="5">
        <f t="shared" si="25"/>
        <v>0</v>
      </c>
      <c r="FL10" s="9"/>
      <c r="FM10" s="1">
        <v>4</v>
      </c>
      <c r="FN10" s="2" t="s">
        <v>7</v>
      </c>
      <c r="FO10" s="5">
        <v>6</v>
      </c>
      <c r="FP10" s="5">
        <v>8000</v>
      </c>
      <c r="FQ10" s="5">
        <v>0</v>
      </c>
      <c r="FR10" s="5">
        <f t="shared" si="26"/>
        <v>8000</v>
      </c>
      <c r="FS10" s="9"/>
      <c r="FT10" s="1">
        <v>4</v>
      </c>
      <c r="FU10" s="2" t="s">
        <v>7</v>
      </c>
      <c r="FV10" s="5">
        <v>0</v>
      </c>
      <c r="FW10" s="5">
        <v>75000</v>
      </c>
      <c r="FX10" s="5">
        <v>0</v>
      </c>
      <c r="FY10" s="5">
        <f t="shared" si="27"/>
        <v>75000</v>
      </c>
      <c r="FZ10" s="9"/>
      <c r="GA10" s="1">
        <v>4</v>
      </c>
      <c r="GB10" s="2" t="s">
        <v>7</v>
      </c>
      <c r="GC10" s="5">
        <v>0</v>
      </c>
      <c r="GD10" s="5">
        <v>50000</v>
      </c>
      <c r="GE10" s="5">
        <v>0</v>
      </c>
      <c r="GF10" s="5">
        <f t="shared" si="28"/>
        <v>50000</v>
      </c>
      <c r="GG10" s="9"/>
      <c r="GH10" s="1">
        <v>4</v>
      </c>
      <c r="GI10" s="2" t="s">
        <v>7</v>
      </c>
      <c r="GJ10" s="5">
        <v>0</v>
      </c>
      <c r="GK10" s="5">
        <v>30000</v>
      </c>
      <c r="GL10" s="5">
        <v>0</v>
      </c>
      <c r="GM10" s="5">
        <f t="shared" si="29"/>
        <v>30000</v>
      </c>
      <c r="GN10" s="9"/>
      <c r="GO10" s="1">
        <v>4</v>
      </c>
      <c r="GP10" s="2" t="s">
        <v>7</v>
      </c>
      <c r="GQ10" s="5">
        <v>0</v>
      </c>
      <c r="GR10" s="5">
        <v>0</v>
      </c>
      <c r="GS10" s="5">
        <v>0</v>
      </c>
      <c r="GT10" s="5">
        <f t="shared" si="30"/>
        <v>0</v>
      </c>
      <c r="GU10" s="9"/>
      <c r="GV10" s="1">
        <v>4</v>
      </c>
      <c r="GW10" s="2" t="s">
        <v>7</v>
      </c>
      <c r="GX10" s="5">
        <v>3</v>
      </c>
      <c r="GY10" s="5">
        <v>400000</v>
      </c>
      <c r="GZ10" s="5">
        <v>80000</v>
      </c>
      <c r="HA10" s="5">
        <f t="shared" si="31"/>
        <v>480000</v>
      </c>
      <c r="HB10" s="9"/>
      <c r="HC10" s="1">
        <v>4</v>
      </c>
      <c r="HD10" s="2" t="s">
        <v>7</v>
      </c>
      <c r="HE10" s="5">
        <v>0</v>
      </c>
      <c r="HF10" s="5">
        <v>0</v>
      </c>
      <c r="HG10" s="5">
        <v>0</v>
      </c>
      <c r="HH10" s="5">
        <f t="shared" si="32"/>
        <v>0</v>
      </c>
      <c r="HI10" s="9"/>
      <c r="HJ10" s="1">
        <v>4</v>
      </c>
      <c r="HK10" s="2" t="s">
        <v>7</v>
      </c>
      <c r="HL10" s="5">
        <v>1</v>
      </c>
      <c r="HM10" s="5">
        <v>300000</v>
      </c>
      <c r="HN10" s="5">
        <v>0</v>
      </c>
      <c r="HO10" s="5">
        <f t="shared" si="33"/>
        <v>300000</v>
      </c>
      <c r="HP10" s="9"/>
      <c r="HQ10" s="1">
        <v>4</v>
      </c>
      <c r="HR10" s="2" t="s">
        <v>7</v>
      </c>
      <c r="HS10" s="5">
        <v>11</v>
      </c>
      <c r="HT10" s="5">
        <v>32725</v>
      </c>
      <c r="HU10" s="5">
        <v>0</v>
      </c>
      <c r="HV10" s="5">
        <f t="shared" si="34"/>
        <v>32725</v>
      </c>
      <c r="HW10" s="9"/>
      <c r="HX10" s="1">
        <v>4</v>
      </c>
      <c r="HY10" s="2" t="s">
        <v>7</v>
      </c>
      <c r="HZ10" s="5">
        <v>0</v>
      </c>
      <c r="IA10" s="5">
        <v>0</v>
      </c>
      <c r="IB10" s="5">
        <v>0</v>
      </c>
      <c r="IC10" s="5">
        <f t="shared" si="35"/>
        <v>0</v>
      </c>
      <c r="ID10" s="9"/>
      <c r="IE10" s="1">
        <v>4</v>
      </c>
      <c r="IF10" s="2" t="s">
        <v>7</v>
      </c>
      <c r="IG10" s="5">
        <v>0</v>
      </c>
      <c r="IH10" s="5">
        <v>0</v>
      </c>
      <c r="II10" s="5">
        <v>0</v>
      </c>
      <c r="IJ10" s="5">
        <f t="shared" si="36"/>
        <v>0</v>
      </c>
      <c r="IK10" s="9"/>
      <c r="IL10" s="1">
        <v>4</v>
      </c>
      <c r="IM10" s="2" t="s">
        <v>7</v>
      </c>
      <c r="IN10" s="5">
        <v>0</v>
      </c>
      <c r="IO10" s="5">
        <v>0</v>
      </c>
      <c r="IP10" s="5">
        <v>0</v>
      </c>
      <c r="IQ10" s="5">
        <f t="shared" si="37"/>
        <v>0</v>
      </c>
      <c r="IR10" s="9"/>
      <c r="IS10" s="1">
        <v>4</v>
      </c>
      <c r="IT10" s="2" t="s">
        <v>7</v>
      </c>
      <c r="IU10" s="5">
        <v>0</v>
      </c>
      <c r="IV10" s="5">
        <v>0</v>
      </c>
      <c r="IW10" s="5">
        <v>0</v>
      </c>
      <c r="IX10" s="5">
        <f t="shared" si="38"/>
        <v>0</v>
      </c>
      <c r="IY10" s="9"/>
      <c r="IZ10" s="1">
        <v>4</v>
      </c>
      <c r="JA10" s="2" t="s">
        <v>7</v>
      </c>
      <c r="JB10" s="5">
        <v>0</v>
      </c>
      <c r="JC10" s="5">
        <v>0</v>
      </c>
      <c r="JD10" s="5">
        <v>0</v>
      </c>
      <c r="JE10" s="5">
        <f t="shared" si="39"/>
        <v>0</v>
      </c>
      <c r="JF10" s="9"/>
      <c r="JG10" s="1">
        <v>4</v>
      </c>
      <c r="JH10" s="2" t="s">
        <v>7</v>
      </c>
      <c r="JI10" s="5">
        <v>0</v>
      </c>
      <c r="JJ10" s="5">
        <v>30000</v>
      </c>
      <c r="JK10" s="5">
        <v>0</v>
      </c>
      <c r="JL10" s="5">
        <f t="shared" si="40"/>
        <v>30000</v>
      </c>
      <c r="JM10" s="9"/>
      <c r="JN10" s="1">
        <v>4</v>
      </c>
      <c r="JO10" s="2" t="s">
        <v>7</v>
      </c>
      <c r="JP10" s="5">
        <v>0</v>
      </c>
      <c r="JQ10" s="5">
        <v>0</v>
      </c>
      <c r="JR10" s="5">
        <v>0</v>
      </c>
      <c r="JS10" s="5">
        <f t="shared" si="41"/>
        <v>0</v>
      </c>
      <c r="JT10" s="9"/>
      <c r="JU10" s="1">
        <v>4</v>
      </c>
      <c r="JV10" s="2" t="s">
        <v>7</v>
      </c>
      <c r="JW10" s="5">
        <v>0</v>
      </c>
      <c r="JX10" s="5">
        <v>0</v>
      </c>
      <c r="JY10" s="5">
        <v>0</v>
      </c>
      <c r="JZ10" s="5">
        <f t="shared" si="42"/>
        <v>0</v>
      </c>
      <c r="KA10" s="9"/>
      <c r="KB10" s="1">
        <v>4</v>
      </c>
      <c r="KC10" s="2" t="s">
        <v>7</v>
      </c>
      <c r="KD10" s="5">
        <v>11</v>
      </c>
      <c r="KE10" s="5">
        <v>265750</v>
      </c>
      <c r="KF10" s="5">
        <v>0</v>
      </c>
      <c r="KG10" s="5">
        <f t="shared" si="43"/>
        <v>265750</v>
      </c>
      <c r="KH10" s="9"/>
      <c r="KI10" s="1">
        <v>4</v>
      </c>
      <c r="KJ10" s="2" t="s">
        <v>7</v>
      </c>
      <c r="KK10" s="5">
        <v>1</v>
      </c>
      <c r="KL10" s="5">
        <v>325000</v>
      </c>
      <c r="KM10" s="5">
        <v>0</v>
      </c>
      <c r="KN10" s="5">
        <f t="shared" si="44"/>
        <v>325000</v>
      </c>
      <c r="KO10" s="9"/>
      <c r="KP10" s="1">
        <v>4</v>
      </c>
      <c r="KQ10" s="2" t="s">
        <v>7</v>
      </c>
      <c r="KR10" s="5">
        <v>1</v>
      </c>
      <c r="KS10" s="5">
        <v>12000</v>
      </c>
      <c r="KT10" s="5">
        <v>0</v>
      </c>
      <c r="KU10" s="5">
        <f t="shared" si="45"/>
        <v>12000</v>
      </c>
      <c r="KV10" s="9"/>
      <c r="KW10" s="1">
        <v>4</v>
      </c>
      <c r="KX10" s="2" t="s">
        <v>7</v>
      </c>
      <c r="KY10" s="5">
        <v>0</v>
      </c>
      <c r="KZ10" s="5">
        <v>0</v>
      </c>
      <c r="LA10" s="5">
        <v>0</v>
      </c>
      <c r="LB10" s="5">
        <f t="shared" si="46"/>
        <v>0</v>
      </c>
      <c r="LC10" s="9"/>
      <c r="LD10" s="1">
        <v>4</v>
      </c>
      <c r="LE10" s="2" t="s">
        <v>7</v>
      </c>
      <c r="LF10" s="5">
        <v>0</v>
      </c>
      <c r="LG10" s="5">
        <v>0</v>
      </c>
      <c r="LH10" s="5">
        <v>0</v>
      </c>
      <c r="LI10" s="5">
        <f t="shared" si="47"/>
        <v>0</v>
      </c>
      <c r="LJ10" s="9"/>
      <c r="LK10" s="1">
        <v>4</v>
      </c>
      <c r="LL10" s="2" t="s">
        <v>7</v>
      </c>
      <c r="LM10" s="5">
        <v>0</v>
      </c>
      <c r="LN10" s="5">
        <v>0</v>
      </c>
      <c r="LO10" s="5">
        <v>0</v>
      </c>
      <c r="LP10" s="5">
        <f t="shared" si="48"/>
        <v>0</v>
      </c>
      <c r="LQ10" s="9"/>
      <c r="LR10" s="1">
        <v>4</v>
      </c>
      <c r="LS10" s="2" t="s">
        <v>7</v>
      </c>
      <c r="LT10" s="5">
        <v>1</v>
      </c>
      <c r="LU10" s="5">
        <v>200000</v>
      </c>
      <c r="LV10" s="5">
        <v>0</v>
      </c>
      <c r="LW10" s="5">
        <f t="shared" si="49"/>
        <v>200000</v>
      </c>
      <c r="LX10" s="9"/>
      <c r="LY10" s="1">
        <v>4</v>
      </c>
      <c r="LZ10" s="2" t="s">
        <v>7</v>
      </c>
      <c r="MA10" s="5">
        <v>0</v>
      </c>
      <c r="MB10" s="5">
        <v>0</v>
      </c>
      <c r="MC10" s="5">
        <v>0</v>
      </c>
      <c r="MD10" s="5">
        <f t="shared" si="50"/>
        <v>0</v>
      </c>
      <c r="ME10" s="9"/>
      <c r="MF10" s="1">
        <v>4</v>
      </c>
      <c r="MG10" s="2" t="s">
        <v>7</v>
      </c>
      <c r="MH10" s="5">
        <v>11</v>
      </c>
      <c r="MI10" s="5">
        <v>22000</v>
      </c>
      <c r="MJ10" s="5">
        <v>0</v>
      </c>
      <c r="MK10" s="5">
        <f t="shared" si="51"/>
        <v>22000</v>
      </c>
      <c r="ML10" s="9"/>
      <c r="MM10" s="1">
        <v>4</v>
      </c>
      <c r="MN10" s="2" t="s">
        <v>7</v>
      </c>
      <c r="MO10" s="5">
        <v>11</v>
      </c>
      <c r="MP10" s="5">
        <v>22000</v>
      </c>
      <c r="MQ10" s="5">
        <v>0</v>
      </c>
      <c r="MR10" s="5">
        <f t="shared" si="52"/>
        <v>22000</v>
      </c>
      <c r="MS10" s="9"/>
      <c r="MT10" s="1">
        <v>4</v>
      </c>
      <c r="MU10" s="2" t="s">
        <v>7</v>
      </c>
      <c r="MV10" s="5">
        <v>15</v>
      </c>
      <c r="MW10" s="5">
        <v>1020000</v>
      </c>
      <c r="MX10" s="5">
        <v>0</v>
      </c>
      <c r="MY10" s="5">
        <f t="shared" si="53"/>
        <v>1020000</v>
      </c>
      <c r="MZ10" s="9"/>
      <c r="NA10" s="1">
        <v>4</v>
      </c>
      <c r="NB10" s="2" t="s">
        <v>7</v>
      </c>
      <c r="NC10" s="5">
        <v>1</v>
      </c>
      <c r="ND10" s="5">
        <v>60000</v>
      </c>
      <c r="NE10" s="5">
        <v>0</v>
      </c>
      <c r="NF10" s="5">
        <f t="shared" si="54"/>
        <v>60000</v>
      </c>
      <c r="NG10" s="9"/>
      <c r="NH10" s="1">
        <v>4</v>
      </c>
      <c r="NI10" s="2" t="s">
        <v>7</v>
      </c>
      <c r="NJ10" s="5">
        <v>0</v>
      </c>
      <c r="NK10" s="5">
        <v>0</v>
      </c>
      <c r="NL10" s="5">
        <v>0</v>
      </c>
      <c r="NM10" s="5">
        <f t="shared" si="55"/>
        <v>0</v>
      </c>
      <c r="NN10" s="9"/>
      <c r="NO10" s="1">
        <v>4</v>
      </c>
      <c r="NP10" s="2" t="s">
        <v>7</v>
      </c>
      <c r="NQ10" s="5">
        <v>12</v>
      </c>
      <c r="NR10" s="5">
        <v>310000</v>
      </c>
      <c r="NS10" s="5">
        <v>0</v>
      </c>
      <c r="NT10" s="5">
        <f t="shared" si="56"/>
        <v>310000</v>
      </c>
      <c r="NU10" s="9"/>
      <c r="NV10" s="1">
        <v>4</v>
      </c>
      <c r="NW10" s="2" t="s">
        <v>7</v>
      </c>
      <c r="NX10" s="5">
        <v>1</v>
      </c>
      <c r="NY10" s="5">
        <v>100000</v>
      </c>
      <c r="NZ10" s="5">
        <v>0</v>
      </c>
      <c r="OA10" s="5">
        <f t="shared" si="57"/>
        <v>100000</v>
      </c>
      <c r="OB10" s="9"/>
      <c r="OC10" s="1">
        <v>4</v>
      </c>
      <c r="OD10" s="2" t="s">
        <v>7</v>
      </c>
      <c r="OE10" s="5">
        <v>0</v>
      </c>
      <c r="OF10" s="5">
        <v>276000</v>
      </c>
      <c r="OG10" s="5">
        <v>0</v>
      </c>
      <c r="OH10" s="5">
        <f t="shared" si="58"/>
        <v>276000</v>
      </c>
      <c r="OI10" s="9"/>
      <c r="OJ10" s="1">
        <v>4</v>
      </c>
      <c r="OK10" s="2" t="s">
        <v>7</v>
      </c>
      <c r="OL10" s="5">
        <v>0</v>
      </c>
      <c r="OM10" s="5">
        <v>150000</v>
      </c>
      <c r="ON10" s="5">
        <v>0</v>
      </c>
      <c r="OO10" s="5">
        <f t="shared" si="59"/>
        <v>150000</v>
      </c>
      <c r="OP10" s="9"/>
      <c r="OQ10" s="1">
        <v>4</v>
      </c>
      <c r="OR10" s="2" t="s">
        <v>7</v>
      </c>
      <c r="OS10" s="5">
        <v>0</v>
      </c>
      <c r="OT10" s="5">
        <v>0</v>
      </c>
      <c r="OU10" s="5">
        <v>0</v>
      </c>
      <c r="OV10" s="5">
        <f t="shared" si="60"/>
        <v>0</v>
      </c>
      <c r="OW10" s="9"/>
      <c r="OX10" s="1">
        <v>4</v>
      </c>
      <c r="OY10" s="2" t="s">
        <v>7</v>
      </c>
      <c r="OZ10" s="5">
        <v>0</v>
      </c>
      <c r="PA10" s="5">
        <v>450000</v>
      </c>
      <c r="PB10" s="5">
        <v>0</v>
      </c>
      <c r="PC10" s="5">
        <f t="shared" si="61"/>
        <v>450000</v>
      </c>
      <c r="PD10" s="9"/>
      <c r="PE10" s="1">
        <v>4</v>
      </c>
      <c r="PF10" s="2" t="s">
        <v>7</v>
      </c>
      <c r="PG10" s="5">
        <v>1</v>
      </c>
      <c r="PH10" s="5">
        <v>72000</v>
      </c>
      <c r="PI10" s="5">
        <v>0</v>
      </c>
      <c r="PJ10" s="5">
        <f t="shared" si="62"/>
        <v>72000</v>
      </c>
      <c r="PK10" s="9"/>
      <c r="PL10" s="1">
        <v>4</v>
      </c>
      <c r="PM10" s="2" t="s">
        <v>7</v>
      </c>
      <c r="PN10" s="5">
        <v>9</v>
      </c>
      <c r="PO10" s="5">
        <v>225000</v>
      </c>
      <c r="PP10" s="5">
        <v>0</v>
      </c>
      <c r="PQ10" s="5">
        <f t="shared" si="63"/>
        <v>225000</v>
      </c>
      <c r="PR10" s="9"/>
      <c r="PS10" s="1">
        <v>4</v>
      </c>
      <c r="PT10" s="2" t="s">
        <v>7</v>
      </c>
      <c r="PU10" s="5">
        <v>15</v>
      </c>
      <c r="PV10" s="5">
        <v>3540000</v>
      </c>
      <c r="PW10" s="5">
        <v>0</v>
      </c>
      <c r="PX10" s="5">
        <f t="shared" si="64"/>
        <v>3540000</v>
      </c>
      <c r="PY10" s="9"/>
      <c r="PZ10" s="1">
        <v>4</v>
      </c>
      <c r="QA10" s="2" t="s">
        <v>7</v>
      </c>
      <c r="QB10" s="5">
        <v>11</v>
      </c>
      <c r="QC10" s="5">
        <v>105600</v>
      </c>
      <c r="QD10" s="5">
        <v>0</v>
      </c>
      <c r="QE10" s="5">
        <f t="shared" si="65"/>
        <v>105600</v>
      </c>
      <c r="QF10" s="9"/>
      <c r="QG10" s="1">
        <v>4</v>
      </c>
      <c r="QH10" s="2" t="s">
        <v>7</v>
      </c>
      <c r="QI10" s="5">
        <v>0</v>
      </c>
      <c r="QJ10" s="5">
        <v>51000</v>
      </c>
      <c r="QK10" s="5">
        <v>0</v>
      </c>
      <c r="QL10" s="5">
        <f t="shared" si="66"/>
        <v>51000</v>
      </c>
      <c r="QM10" s="9"/>
      <c r="QN10" s="1">
        <v>4</v>
      </c>
      <c r="QO10" s="2" t="s">
        <v>7</v>
      </c>
      <c r="QP10" s="5">
        <v>0</v>
      </c>
      <c r="QQ10" s="5">
        <v>844602</v>
      </c>
      <c r="QR10" s="5">
        <v>0</v>
      </c>
      <c r="QS10" s="5">
        <f t="shared" si="67"/>
        <v>844602</v>
      </c>
      <c r="QT10" s="9"/>
      <c r="QU10" s="1">
        <v>4</v>
      </c>
      <c r="QV10" s="2" t="s">
        <v>7</v>
      </c>
      <c r="QW10" s="5">
        <v>0</v>
      </c>
      <c r="QX10" s="5">
        <v>0</v>
      </c>
      <c r="QY10" s="5">
        <v>0</v>
      </c>
      <c r="QZ10" s="5">
        <f t="shared" si="68"/>
        <v>0</v>
      </c>
      <c r="RA10" s="9"/>
      <c r="RB10" s="1">
        <v>4</v>
      </c>
      <c r="RC10" s="2" t="s">
        <v>7</v>
      </c>
      <c r="RD10" s="5">
        <v>1</v>
      </c>
      <c r="RE10" s="5">
        <v>100000</v>
      </c>
      <c r="RF10" s="5">
        <v>0</v>
      </c>
      <c r="RG10" s="5">
        <f t="shared" si="69"/>
        <v>100000</v>
      </c>
      <c r="RH10" s="9"/>
      <c r="RI10" s="1">
        <v>4</v>
      </c>
      <c r="RJ10" s="2" t="s">
        <v>7</v>
      </c>
      <c r="RK10" s="5">
        <v>0</v>
      </c>
      <c r="RL10" s="5">
        <v>10000</v>
      </c>
      <c r="RM10" s="5">
        <v>0</v>
      </c>
      <c r="RN10" s="5">
        <f t="shared" si="70"/>
        <v>10000</v>
      </c>
      <c r="RO10" s="9"/>
      <c r="RP10" s="1">
        <v>4</v>
      </c>
      <c r="RQ10" s="2" t="s">
        <v>7</v>
      </c>
      <c r="RR10" s="5">
        <v>0</v>
      </c>
      <c r="RS10" s="5">
        <v>0</v>
      </c>
      <c r="RT10" s="5">
        <v>0</v>
      </c>
      <c r="RU10" s="5">
        <f t="shared" si="71"/>
        <v>0</v>
      </c>
      <c r="RV10" s="9"/>
      <c r="RW10" s="1">
        <v>4</v>
      </c>
      <c r="RX10" s="2" t="s">
        <v>7</v>
      </c>
      <c r="RY10" s="5">
        <v>0</v>
      </c>
      <c r="RZ10" s="5">
        <v>0</v>
      </c>
      <c r="SA10" s="5">
        <v>0</v>
      </c>
      <c r="SB10" s="5">
        <f t="shared" si="72"/>
        <v>0</v>
      </c>
      <c r="SC10" s="9"/>
      <c r="SD10" s="1">
        <v>4</v>
      </c>
      <c r="SE10" s="2" t="s">
        <v>7</v>
      </c>
      <c r="SF10" s="5">
        <v>1</v>
      </c>
      <c r="SG10" s="5">
        <v>242900</v>
      </c>
      <c r="SH10" s="5">
        <v>0</v>
      </c>
      <c r="SI10" s="5">
        <f t="shared" si="73"/>
        <v>242900</v>
      </c>
      <c r="SJ10" s="9"/>
      <c r="SK10" s="1">
        <v>4</v>
      </c>
      <c r="SL10" s="2" t="s">
        <v>7</v>
      </c>
      <c r="SM10" s="5">
        <v>1</v>
      </c>
      <c r="SN10" s="5">
        <v>80000</v>
      </c>
      <c r="SO10" s="5">
        <v>0</v>
      </c>
      <c r="SP10" s="5">
        <f t="shared" si="74"/>
        <v>80000</v>
      </c>
      <c r="SQ10" s="9"/>
      <c r="SR10" s="1">
        <v>4</v>
      </c>
      <c r="SS10" s="2" t="s">
        <v>7</v>
      </c>
      <c r="ST10" s="5">
        <v>0</v>
      </c>
      <c r="SU10" s="5">
        <v>0</v>
      </c>
      <c r="SV10" s="5">
        <v>0</v>
      </c>
      <c r="SW10" s="5">
        <f t="shared" si="75"/>
        <v>0</v>
      </c>
      <c r="SX10" s="9"/>
      <c r="SY10" s="1">
        <v>4</v>
      </c>
      <c r="SZ10" s="2" t="s">
        <v>7</v>
      </c>
      <c r="TA10" s="5">
        <v>0</v>
      </c>
      <c r="TB10" s="5">
        <v>0</v>
      </c>
      <c r="TC10" s="5">
        <v>0</v>
      </c>
      <c r="TD10" s="5">
        <f t="shared" si="76"/>
        <v>0</v>
      </c>
      <c r="TE10" s="9"/>
      <c r="TF10" s="1">
        <v>4</v>
      </c>
      <c r="TG10" s="2" t="s">
        <v>7</v>
      </c>
      <c r="TH10" s="5">
        <v>0</v>
      </c>
      <c r="TI10" s="5">
        <v>0</v>
      </c>
      <c r="TJ10" s="5">
        <v>0</v>
      </c>
      <c r="TK10" s="5">
        <f t="shared" si="77"/>
        <v>0</v>
      </c>
      <c r="TL10" s="9"/>
      <c r="TM10" s="1">
        <v>4</v>
      </c>
      <c r="TN10" s="2" t="s">
        <v>7</v>
      </c>
      <c r="TO10" s="5">
        <v>0</v>
      </c>
      <c r="TP10" s="5">
        <v>40000</v>
      </c>
      <c r="TQ10" s="5">
        <v>0</v>
      </c>
      <c r="TR10" s="5">
        <f t="shared" si="78"/>
        <v>40000</v>
      </c>
      <c r="TS10" s="9"/>
      <c r="TT10" s="1">
        <v>4</v>
      </c>
      <c r="TU10" s="2" t="s">
        <v>7</v>
      </c>
      <c r="TV10" s="5">
        <v>0</v>
      </c>
      <c r="TW10" s="5">
        <v>30000</v>
      </c>
      <c r="TX10" s="5">
        <v>0</v>
      </c>
      <c r="TY10" s="5">
        <f t="shared" si="79"/>
        <v>30000</v>
      </c>
      <c r="TZ10" s="9"/>
      <c r="UA10" s="1">
        <v>4</v>
      </c>
      <c r="UB10" s="2" t="s">
        <v>7</v>
      </c>
      <c r="UC10" s="5">
        <v>0</v>
      </c>
      <c r="UD10" s="5">
        <v>10000</v>
      </c>
      <c r="UE10" s="5">
        <v>0</v>
      </c>
      <c r="UF10" s="5">
        <f t="shared" si="80"/>
        <v>10000</v>
      </c>
      <c r="UG10" s="9"/>
      <c r="UH10" s="1">
        <v>4</v>
      </c>
      <c r="UI10" s="2" t="s">
        <v>7</v>
      </c>
      <c r="UJ10" s="5">
        <v>0</v>
      </c>
      <c r="UK10" s="5">
        <v>25000</v>
      </c>
      <c r="UL10" s="5">
        <v>0</v>
      </c>
      <c r="UM10" s="5">
        <f t="shared" si="81"/>
        <v>25000</v>
      </c>
      <c r="UN10" s="9"/>
      <c r="UO10" s="1">
        <v>4</v>
      </c>
      <c r="UP10" s="2" t="s">
        <v>7</v>
      </c>
      <c r="UQ10" s="5">
        <v>1</v>
      </c>
      <c r="UR10" s="5">
        <v>12000</v>
      </c>
      <c r="US10" s="5">
        <v>0</v>
      </c>
      <c r="UT10" s="5">
        <f t="shared" si="82"/>
        <v>12000</v>
      </c>
      <c r="UU10" s="9"/>
      <c r="UV10" s="1">
        <v>4</v>
      </c>
      <c r="UW10" s="2" t="s">
        <v>7</v>
      </c>
      <c r="UX10" s="5">
        <v>1</v>
      </c>
      <c r="UY10" s="5">
        <v>100000</v>
      </c>
      <c r="UZ10" s="5">
        <v>0</v>
      </c>
      <c r="VA10" s="5">
        <f t="shared" si="83"/>
        <v>100000</v>
      </c>
      <c r="VB10" s="9"/>
      <c r="VC10" s="1">
        <v>4</v>
      </c>
      <c r="VD10" s="2" t="s">
        <v>7</v>
      </c>
      <c r="VE10" s="5">
        <v>1</v>
      </c>
      <c r="VF10" s="5">
        <v>10000</v>
      </c>
      <c r="VG10" s="5">
        <v>0</v>
      </c>
      <c r="VH10" s="5">
        <f t="shared" si="84"/>
        <v>10000</v>
      </c>
      <c r="VI10" s="9"/>
      <c r="VJ10" s="1">
        <v>4</v>
      </c>
      <c r="VK10" s="2" t="s">
        <v>7</v>
      </c>
      <c r="VL10" s="5">
        <v>0</v>
      </c>
      <c r="VM10" s="5">
        <v>0</v>
      </c>
      <c r="VN10" s="5">
        <v>0</v>
      </c>
      <c r="VO10" s="5">
        <f t="shared" si="85"/>
        <v>0</v>
      </c>
      <c r="VP10" s="9"/>
      <c r="VQ10" s="1">
        <v>4</v>
      </c>
      <c r="VR10" s="2" t="s">
        <v>7</v>
      </c>
      <c r="VS10" s="5">
        <v>0</v>
      </c>
      <c r="VT10" s="5">
        <v>0</v>
      </c>
      <c r="VU10" s="5">
        <v>0</v>
      </c>
      <c r="VV10" s="5">
        <f t="shared" si="86"/>
        <v>0</v>
      </c>
      <c r="VW10" s="9"/>
      <c r="VX10" s="1">
        <v>4</v>
      </c>
      <c r="VY10" s="2" t="s">
        <v>7</v>
      </c>
      <c r="VZ10" s="5">
        <v>1</v>
      </c>
      <c r="WA10" s="5">
        <v>180000</v>
      </c>
      <c r="WB10" s="5">
        <v>0</v>
      </c>
      <c r="WC10" s="5">
        <f t="shared" si="87"/>
        <v>180000</v>
      </c>
      <c r="WD10" s="9"/>
      <c r="WE10" s="1">
        <v>4</v>
      </c>
      <c r="WF10" s="2" t="s">
        <v>7</v>
      </c>
      <c r="WG10" s="5">
        <v>0</v>
      </c>
      <c r="WH10" s="5">
        <v>0</v>
      </c>
      <c r="WI10" s="5">
        <v>0</v>
      </c>
      <c r="WJ10" s="5">
        <f t="shared" si="88"/>
        <v>0</v>
      </c>
      <c r="WK10" s="9"/>
      <c r="WL10" s="1">
        <v>4</v>
      </c>
      <c r="WM10" s="2" t="s">
        <v>7</v>
      </c>
      <c r="WN10" s="5">
        <v>0</v>
      </c>
      <c r="WO10" s="5">
        <v>0</v>
      </c>
      <c r="WP10" s="5">
        <v>0</v>
      </c>
      <c r="WQ10" s="5">
        <f t="shared" si="89"/>
        <v>0</v>
      </c>
      <c r="WR10" s="9"/>
      <c r="WS10" s="1">
        <v>4</v>
      </c>
      <c r="WT10" s="2" t="s">
        <v>7</v>
      </c>
      <c r="WU10" s="5">
        <v>0</v>
      </c>
      <c r="WV10" s="5">
        <v>0</v>
      </c>
      <c r="WW10" s="5">
        <v>0</v>
      </c>
      <c r="WX10" s="5">
        <f t="shared" si="90"/>
        <v>0</v>
      </c>
      <c r="WY10" s="9"/>
      <c r="WZ10" s="1">
        <v>4</v>
      </c>
      <c r="XA10" s="2" t="s">
        <v>7</v>
      </c>
      <c r="XB10" s="5">
        <v>0</v>
      </c>
      <c r="XC10" s="5">
        <v>100000</v>
      </c>
      <c r="XD10" s="5">
        <v>0</v>
      </c>
      <c r="XE10" s="5">
        <f t="shared" si="91"/>
        <v>100000</v>
      </c>
      <c r="XF10" s="9"/>
      <c r="XG10" s="1">
        <v>4</v>
      </c>
      <c r="XH10" s="2" t="s">
        <v>7</v>
      </c>
      <c r="XI10" s="5">
        <v>0</v>
      </c>
      <c r="XJ10" s="5">
        <v>0</v>
      </c>
      <c r="XK10" s="5">
        <v>0</v>
      </c>
      <c r="XL10" s="5">
        <f t="shared" si="92"/>
        <v>0</v>
      </c>
      <c r="XM10" s="9"/>
      <c r="XN10" s="1">
        <v>4</v>
      </c>
      <c r="XO10" s="2" t="s">
        <v>7</v>
      </c>
      <c r="XP10" s="5">
        <v>0</v>
      </c>
      <c r="XQ10" s="5">
        <v>20000</v>
      </c>
      <c r="XR10" s="5">
        <v>0</v>
      </c>
      <c r="XS10" s="5">
        <f t="shared" si="93"/>
        <v>20000</v>
      </c>
      <c r="XT10" s="9"/>
      <c r="XU10" s="1">
        <v>4</v>
      </c>
      <c r="XV10" s="2" t="s">
        <v>7</v>
      </c>
      <c r="XW10" s="5">
        <v>0</v>
      </c>
      <c r="XX10" s="5">
        <v>0</v>
      </c>
      <c r="XY10" s="5">
        <v>0</v>
      </c>
      <c r="XZ10" s="5">
        <f t="shared" si="94"/>
        <v>0</v>
      </c>
      <c r="YA10" s="9"/>
      <c r="YB10" s="1">
        <v>4</v>
      </c>
      <c r="YC10" s="2" t="s">
        <v>7</v>
      </c>
      <c r="YD10" s="5">
        <v>0</v>
      </c>
      <c r="YE10" s="5">
        <v>0</v>
      </c>
      <c r="YF10" s="5">
        <v>0</v>
      </c>
      <c r="YG10" s="5">
        <f t="shared" si="95"/>
        <v>0</v>
      </c>
      <c r="YH10" s="9"/>
      <c r="YI10" s="1">
        <v>4</v>
      </c>
      <c r="YJ10" s="2" t="s">
        <v>7</v>
      </c>
      <c r="YK10" s="5">
        <v>0</v>
      </c>
      <c r="YL10" s="5">
        <f t="shared" si="96"/>
        <v>11245077</v>
      </c>
      <c r="YM10" s="5">
        <f t="shared" si="0"/>
        <v>80000</v>
      </c>
      <c r="YN10" s="5">
        <f t="shared" si="1"/>
        <v>11325077</v>
      </c>
      <c r="YO10" s="9"/>
      <c r="YP10" s="105">
        <v>4</v>
      </c>
      <c r="YQ10" s="2" t="s">
        <v>7</v>
      </c>
      <c r="YR10" s="5">
        <v>0</v>
      </c>
      <c r="YS10" s="5" t="e">
        <f>'Programme Management'!#REF!+'Prgramme M. Activities'!YL10</f>
        <v>#REF!</v>
      </c>
      <c r="YT10" s="5" t="e">
        <f>'Programme Management'!#REF!+'Prgramme M. Activities'!YM10</f>
        <v>#REF!</v>
      </c>
      <c r="YU10" s="5" t="e">
        <f t="shared" si="97"/>
        <v>#REF!</v>
      </c>
      <c r="YV10" s="9"/>
    </row>
    <row r="11" spans="1:672" ht="16.5" hidden="1">
      <c r="A11" s="23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2"/>
        <v>0</v>
      </c>
      <c r="G11" s="9"/>
      <c r="H11" s="1">
        <v>5</v>
      </c>
      <c r="I11" s="2" t="s">
        <v>8</v>
      </c>
      <c r="J11" s="5">
        <v>0</v>
      </c>
      <c r="K11" s="5">
        <v>0</v>
      </c>
      <c r="L11" s="5">
        <v>0</v>
      </c>
      <c r="M11" s="5">
        <f t="shared" si="3"/>
        <v>0</v>
      </c>
      <c r="N11" s="9"/>
      <c r="O11" s="1">
        <v>5</v>
      </c>
      <c r="P11" s="2" t="s">
        <v>8</v>
      </c>
      <c r="Q11" s="5">
        <v>0</v>
      </c>
      <c r="R11" s="5">
        <v>24800</v>
      </c>
      <c r="S11" s="5">
        <v>0</v>
      </c>
      <c r="T11" s="5">
        <f t="shared" si="4"/>
        <v>24800</v>
      </c>
      <c r="U11" s="9"/>
      <c r="V11" s="1">
        <v>5</v>
      </c>
      <c r="W11" s="2" t="s">
        <v>8</v>
      </c>
      <c r="X11" s="5">
        <v>18</v>
      </c>
      <c r="Y11" s="5">
        <v>46800</v>
      </c>
      <c r="Z11" s="5">
        <v>0</v>
      </c>
      <c r="AA11" s="5">
        <f t="shared" si="5"/>
        <v>46800</v>
      </c>
      <c r="AB11" s="9"/>
      <c r="AC11" s="1">
        <v>5</v>
      </c>
      <c r="AD11" s="2" t="s">
        <v>8</v>
      </c>
      <c r="AE11" s="5">
        <v>0</v>
      </c>
      <c r="AF11" s="5">
        <v>0</v>
      </c>
      <c r="AG11" s="5">
        <v>0</v>
      </c>
      <c r="AH11" s="5">
        <f t="shared" si="6"/>
        <v>0</v>
      </c>
      <c r="AI11" s="9"/>
      <c r="AJ11" s="1">
        <v>5</v>
      </c>
      <c r="AK11" s="2" t="s">
        <v>8</v>
      </c>
      <c r="AL11" s="5">
        <v>309</v>
      </c>
      <c r="AM11" s="5">
        <v>30900</v>
      </c>
      <c r="AN11" s="5">
        <v>0</v>
      </c>
      <c r="AO11" s="5">
        <f t="shared" si="7"/>
        <v>30900</v>
      </c>
      <c r="AP11" s="9"/>
      <c r="AQ11" s="1">
        <v>5</v>
      </c>
      <c r="AR11" s="2" t="s">
        <v>8</v>
      </c>
      <c r="AS11" s="5">
        <v>24</v>
      </c>
      <c r="AT11" s="5">
        <v>26000</v>
      </c>
      <c r="AU11" s="5">
        <v>0</v>
      </c>
      <c r="AV11" s="5">
        <f t="shared" si="8"/>
        <v>26000</v>
      </c>
      <c r="AW11" s="9"/>
      <c r="AX11" s="1">
        <v>5</v>
      </c>
      <c r="AY11" s="2" t="s">
        <v>8</v>
      </c>
      <c r="AZ11" s="5">
        <v>20</v>
      </c>
      <c r="BA11" s="5">
        <v>120000</v>
      </c>
      <c r="BB11" s="5">
        <v>0</v>
      </c>
      <c r="BC11" s="5">
        <f t="shared" si="9"/>
        <v>120000</v>
      </c>
      <c r="BD11" s="9"/>
      <c r="BE11" s="1">
        <v>5</v>
      </c>
      <c r="BF11" s="2" t="s">
        <v>8</v>
      </c>
      <c r="BG11" s="5">
        <v>0</v>
      </c>
      <c r="BH11" s="5">
        <v>0</v>
      </c>
      <c r="BI11" s="5">
        <v>0</v>
      </c>
      <c r="BJ11" s="5">
        <f t="shared" si="10"/>
        <v>0</v>
      </c>
      <c r="BK11" s="9"/>
      <c r="BL11" s="1">
        <v>5</v>
      </c>
      <c r="BM11" s="2" t="s">
        <v>8</v>
      </c>
      <c r="BN11" s="5">
        <v>0</v>
      </c>
      <c r="BO11" s="5">
        <v>0</v>
      </c>
      <c r="BP11" s="5">
        <v>0</v>
      </c>
      <c r="BQ11" s="5">
        <f t="shared" si="11"/>
        <v>0</v>
      </c>
      <c r="BR11" s="9"/>
      <c r="BS11" s="1">
        <v>5</v>
      </c>
      <c r="BT11" s="2" t="s">
        <v>8</v>
      </c>
      <c r="BU11" s="5">
        <v>4</v>
      </c>
      <c r="BV11" s="5">
        <v>20000</v>
      </c>
      <c r="BW11" s="5">
        <v>0</v>
      </c>
      <c r="BX11" s="5">
        <f t="shared" si="12"/>
        <v>20000</v>
      </c>
      <c r="BY11" s="9"/>
      <c r="BZ11" s="1">
        <v>5</v>
      </c>
      <c r="CA11" s="2" t="s">
        <v>8</v>
      </c>
      <c r="CB11" s="5">
        <v>0</v>
      </c>
      <c r="CC11" s="5">
        <v>0</v>
      </c>
      <c r="CD11" s="5">
        <v>0</v>
      </c>
      <c r="CE11" s="5">
        <f t="shared" si="13"/>
        <v>0</v>
      </c>
      <c r="CF11" s="9"/>
      <c r="CG11" s="1">
        <v>5</v>
      </c>
      <c r="CH11" s="2" t="s">
        <v>8</v>
      </c>
      <c r="CI11" s="5">
        <v>57</v>
      </c>
      <c r="CJ11" s="5">
        <v>122250</v>
      </c>
      <c r="CK11" s="5">
        <v>0</v>
      </c>
      <c r="CL11" s="5">
        <f t="shared" si="14"/>
        <v>122250</v>
      </c>
      <c r="CM11" s="9"/>
      <c r="CN11" s="1">
        <v>5</v>
      </c>
      <c r="CO11" s="2" t="s">
        <v>8</v>
      </c>
      <c r="CP11" s="5">
        <v>0</v>
      </c>
      <c r="CQ11" s="5">
        <v>0</v>
      </c>
      <c r="CR11" s="5">
        <v>0</v>
      </c>
      <c r="CS11" s="5">
        <f t="shared" si="15"/>
        <v>0</v>
      </c>
      <c r="CT11" s="9"/>
      <c r="CU11" s="1">
        <v>5</v>
      </c>
      <c r="CV11" s="2" t="s">
        <v>8</v>
      </c>
      <c r="CW11" s="5">
        <v>12</v>
      </c>
      <c r="CX11" s="5">
        <v>24000</v>
      </c>
      <c r="CY11" s="5">
        <v>0</v>
      </c>
      <c r="CZ11" s="5">
        <f t="shared" si="16"/>
        <v>24000</v>
      </c>
      <c r="DA11" s="9"/>
      <c r="DB11" s="1">
        <v>5</v>
      </c>
      <c r="DC11" s="2" t="s">
        <v>8</v>
      </c>
      <c r="DD11" s="5">
        <v>0</v>
      </c>
      <c r="DE11" s="5">
        <v>0</v>
      </c>
      <c r="DF11" s="5">
        <v>0</v>
      </c>
      <c r="DG11" s="5">
        <f t="shared" si="17"/>
        <v>0</v>
      </c>
      <c r="DH11" s="9"/>
      <c r="DI11" s="1">
        <v>5</v>
      </c>
      <c r="DJ11" s="2" t="s">
        <v>8</v>
      </c>
      <c r="DK11" s="5">
        <v>0</v>
      </c>
      <c r="DL11" s="5">
        <v>0</v>
      </c>
      <c r="DM11" s="5">
        <v>0</v>
      </c>
      <c r="DN11" s="5">
        <f t="shared" si="18"/>
        <v>0</v>
      </c>
      <c r="DO11" s="9"/>
      <c r="DP11" s="1">
        <v>5</v>
      </c>
      <c r="DQ11" s="2" t="s">
        <v>8</v>
      </c>
      <c r="DR11" s="5">
        <v>22</v>
      </c>
      <c r="DS11" s="5">
        <v>66000</v>
      </c>
      <c r="DT11" s="5">
        <v>0</v>
      </c>
      <c r="DU11" s="5">
        <f t="shared" si="19"/>
        <v>66000</v>
      </c>
      <c r="DV11" s="9"/>
      <c r="DW11" s="1">
        <v>5</v>
      </c>
      <c r="DX11" s="2" t="s">
        <v>8</v>
      </c>
      <c r="DY11" s="5">
        <v>3064</v>
      </c>
      <c r="DZ11" s="5">
        <v>1225600</v>
      </c>
      <c r="EA11" s="5">
        <v>0</v>
      </c>
      <c r="EB11" s="5">
        <f t="shared" si="20"/>
        <v>1225600</v>
      </c>
      <c r="EC11" s="9"/>
      <c r="ED11" s="1">
        <v>5</v>
      </c>
      <c r="EE11" s="2" t="s">
        <v>8</v>
      </c>
      <c r="EF11" s="5">
        <v>0</v>
      </c>
      <c r="EG11" s="5">
        <v>0</v>
      </c>
      <c r="EH11" s="5">
        <v>0</v>
      </c>
      <c r="EI11" s="5">
        <f t="shared" si="21"/>
        <v>0</v>
      </c>
      <c r="EJ11" s="9"/>
      <c r="EK11" s="1">
        <v>5</v>
      </c>
      <c r="EL11" s="2" t="s">
        <v>8</v>
      </c>
      <c r="EM11" s="5">
        <v>0</v>
      </c>
      <c r="EN11" s="5">
        <v>0</v>
      </c>
      <c r="EO11" s="5">
        <v>0</v>
      </c>
      <c r="EP11" s="5">
        <f t="shared" si="22"/>
        <v>0</v>
      </c>
      <c r="EQ11" s="9"/>
      <c r="ER11" s="1">
        <v>5</v>
      </c>
      <c r="ES11" s="2" t="s">
        <v>8</v>
      </c>
      <c r="ET11" s="5">
        <v>0</v>
      </c>
      <c r="EU11" s="5">
        <v>0</v>
      </c>
      <c r="EV11" s="5">
        <v>0</v>
      </c>
      <c r="EW11" s="5">
        <f t="shared" si="23"/>
        <v>0</v>
      </c>
      <c r="EX11" s="9"/>
      <c r="EY11" s="1">
        <v>5</v>
      </c>
      <c r="EZ11" s="2" t="s">
        <v>8</v>
      </c>
      <c r="FA11" s="5">
        <v>0</v>
      </c>
      <c r="FB11" s="5">
        <v>0</v>
      </c>
      <c r="FC11" s="5">
        <v>0</v>
      </c>
      <c r="FD11" s="5">
        <f t="shared" si="24"/>
        <v>0</v>
      </c>
      <c r="FE11" s="9"/>
      <c r="FF11" s="1">
        <v>5</v>
      </c>
      <c r="FG11" s="2" t="s">
        <v>8</v>
      </c>
      <c r="FH11" s="5">
        <v>0</v>
      </c>
      <c r="FI11" s="5">
        <v>0</v>
      </c>
      <c r="FJ11" s="5">
        <v>0</v>
      </c>
      <c r="FK11" s="5">
        <f t="shared" si="25"/>
        <v>0</v>
      </c>
      <c r="FL11" s="9"/>
      <c r="FM11" s="1">
        <v>5</v>
      </c>
      <c r="FN11" s="2" t="s">
        <v>8</v>
      </c>
      <c r="FO11" s="5">
        <v>6</v>
      </c>
      <c r="FP11" s="5">
        <v>8000</v>
      </c>
      <c r="FQ11" s="5">
        <v>0</v>
      </c>
      <c r="FR11" s="5">
        <f t="shared" si="26"/>
        <v>8000</v>
      </c>
      <c r="FS11" s="9"/>
      <c r="FT11" s="1">
        <v>5</v>
      </c>
      <c r="FU11" s="2" t="s">
        <v>8</v>
      </c>
      <c r="FV11" s="5">
        <v>0</v>
      </c>
      <c r="FW11" s="5">
        <v>75000</v>
      </c>
      <c r="FX11" s="5">
        <v>0</v>
      </c>
      <c r="FY11" s="5">
        <f t="shared" si="27"/>
        <v>75000</v>
      </c>
      <c r="FZ11" s="9"/>
      <c r="GA11" s="1">
        <v>5</v>
      </c>
      <c r="GB11" s="2" t="s">
        <v>8</v>
      </c>
      <c r="GC11" s="5">
        <v>0</v>
      </c>
      <c r="GD11" s="5">
        <v>50000</v>
      </c>
      <c r="GE11" s="5">
        <v>0</v>
      </c>
      <c r="GF11" s="5">
        <f t="shared" si="28"/>
        <v>50000</v>
      </c>
      <c r="GG11" s="9"/>
      <c r="GH11" s="1">
        <v>5</v>
      </c>
      <c r="GI11" s="2" t="s">
        <v>8</v>
      </c>
      <c r="GJ11" s="5">
        <v>0</v>
      </c>
      <c r="GK11" s="5">
        <v>30000</v>
      </c>
      <c r="GL11" s="5">
        <v>0</v>
      </c>
      <c r="GM11" s="5">
        <f t="shared" si="29"/>
        <v>30000</v>
      </c>
      <c r="GN11" s="9"/>
      <c r="GO11" s="1">
        <v>5</v>
      </c>
      <c r="GP11" s="2" t="s">
        <v>8</v>
      </c>
      <c r="GQ11" s="5">
        <v>0</v>
      </c>
      <c r="GR11" s="5">
        <v>0</v>
      </c>
      <c r="GS11" s="5">
        <v>0</v>
      </c>
      <c r="GT11" s="5">
        <f t="shared" si="30"/>
        <v>0</v>
      </c>
      <c r="GU11" s="9"/>
      <c r="GV11" s="1">
        <v>5</v>
      </c>
      <c r="GW11" s="2" t="s">
        <v>8</v>
      </c>
      <c r="GX11" s="5">
        <v>6</v>
      </c>
      <c r="GY11" s="5">
        <v>1000000</v>
      </c>
      <c r="GZ11" s="5">
        <v>250000</v>
      </c>
      <c r="HA11" s="5">
        <f t="shared" si="31"/>
        <v>1250000</v>
      </c>
      <c r="HB11" s="9"/>
      <c r="HC11" s="1">
        <v>5</v>
      </c>
      <c r="HD11" s="2" t="s">
        <v>8</v>
      </c>
      <c r="HE11" s="5">
        <v>0</v>
      </c>
      <c r="HF11" s="5">
        <v>0</v>
      </c>
      <c r="HG11" s="5">
        <v>0</v>
      </c>
      <c r="HH11" s="5">
        <f t="shared" si="32"/>
        <v>0</v>
      </c>
      <c r="HI11" s="9"/>
      <c r="HJ11" s="1">
        <v>5</v>
      </c>
      <c r="HK11" s="2" t="s">
        <v>8</v>
      </c>
      <c r="HL11" s="5">
        <v>1</v>
      </c>
      <c r="HM11" s="5">
        <v>300000</v>
      </c>
      <c r="HN11" s="5">
        <v>0</v>
      </c>
      <c r="HO11" s="5">
        <f t="shared" si="33"/>
        <v>300000</v>
      </c>
      <c r="HP11" s="9"/>
      <c r="HQ11" s="1">
        <v>5</v>
      </c>
      <c r="HR11" s="2" t="s">
        <v>8</v>
      </c>
      <c r="HS11" s="5">
        <v>18</v>
      </c>
      <c r="HT11" s="5">
        <v>53550</v>
      </c>
      <c r="HU11" s="5">
        <v>0</v>
      </c>
      <c r="HV11" s="5">
        <f t="shared" si="34"/>
        <v>53550</v>
      </c>
      <c r="HW11" s="9"/>
      <c r="HX11" s="1">
        <v>5</v>
      </c>
      <c r="HY11" s="2" t="s">
        <v>8</v>
      </c>
      <c r="HZ11" s="5">
        <v>0</v>
      </c>
      <c r="IA11" s="5">
        <v>0</v>
      </c>
      <c r="IB11" s="5">
        <v>0</v>
      </c>
      <c r="IC11" s="5">
        <f t="shared" si="35"/>
        <v>0</v>
      </c>
      <c r="ID11" s="9"/>
      <c r="IE11" s="1">
        <v>5</v>
      </c>
      <c r="IF11" s="2" t="s">
        <v>8</v>
      </c>
      <c r="IG11" s="5">
        <v>0</v>
      </c>
      <c r="IH11" s="5">
        <v>0</v>
      </c>
      <c r="II11" s="5">
        <v>0</v>
      </c>
      <c r="IJ11" s="5">
        <f t="shared" si="36"/>
        <v>0</v>
      </c>
      <c r="IK11" s="9"/>
      <c r="IL11" s="1">
        <v>5</v>
      </c>
      <c r="IM11" s="2" t="s">
        <v>8</v>
      </c>
      <c r="IN11" s="5">
        <v>0</v>
      </c>
      <c r="IO11" s="5">
        <v>0</v>
      </c>
      <c r="IP11" s="5">
        <v>0</v>
      </c>
      <c r="IQ11" s="5">
        <f t="shared" si="37"/>
        <v>0</v>
      </c>
      <c r="IR11" s="9"/>
      <c r="IS11" s="1">
        <v>5</v>
      </c>
      <c r="IT11" s="2" t="s">
        <v>8</v>
      </c>
      <c r="IU11" s="5">
        <v>0</v>
      </c>
      <c r="IV11" s="5">
        <v>0</v>
      </c>
      <c r="IW11" s="5">
        <v>0</v>
      </c>
      <c r="IX11" s="5">
        <f t="shared" si="38"/>
        <v>0</v>
      </c>
      <c r="IY11" s="9"/>
      <c r="IZ11" s="1">
        <v>5</v>
      </c>
      <c r="JA11" s="2" t="s">
        <v>8</v>
      </c>
      <c r="JB11" s="5">
        <v>0</v>
      </c>
      <c r="JC11" s="5">
        <v>0</v>
      </c>
      <c r="JD11" s="5">
        <v>0</v>
      </c>
      <c r="JE11" s="5">
        <f t="shared" si="39"/>
        <v>0</v>
      </c>
      <c r="JF11" s="9"/>
      <c r="JG11" s="1">
        <v>5</v>
      </c>
      <c r="JH11" s="2" t="s">
        <v>8</v>
      </c>
      <c r="JI11" s="5">
        <v>0</v>
      </c>
      <c r="JJ11" s="5">
        <v>30000</v>
      </c>
      <c r="JK11" s="5">
        <v>0</v>
      </c>
      <c r="JL11" s="5">
        <f t="shared" si="40"/>
        <v>30000</v>
      </c>
      <c r="JM11" s="9"/>
      <c r="JN11" s="1">
        <v>5</v>
      </c>
      <c r="JO11" s="2" t="s">
        <v>8</v>
      </c>
      <c r="JP11" s="5">
        <v>0</v>
      </c>
      <c r="JQ11" s="5">
        <v>0</v>
      </c>
      <c r="JR11" s="5">
        <v>0</v>
      </c>
      <c r="JS11" s="5">
        <f t="shared" si="41"/>
        <v>0</v>
      </c>
      <c r="JT11" s="9"/>
      <c r="JU11" s="1">
        <v>5</v>
      </c>
      <c r="JV11" s="2" t="s">
        <v>8</v>
      </c>
      <c r="JW11" s="5">
        <v>0</v>
      </c>
      <c r="JX11" s="5">
        <v>0</v>
      </c>
      <c r="JY11" s="5">
        <v>0</v>
      </c>
      <c r="JZ11" s="5">
        <f t="shared" si="42"/>
        <v>0</v>
      </c>
      <c r="KA11" s="9"/>
      <c r="KB11" s="1">
        <v>5</v>
      </c>
      <c r="KC11" s="2" t="s">
        <v>8</v>
      </c>
      <c r="KD11" s="5">
        <v>18</v>
      </c>
      <c r="KE11" s="5">
        <v>387450</v>
      </c>
      <c r="KF11" s="5">
        <v>0</v>
      </c>
      <c r="KG11" s="5">
        <f t="shared" si="43"/>
        <v>387450</v>
      </c>
      <c r="KH11" s="9"/>
      <c r="KI11" s="1">
        <v>5</v>
      </c>
      <c r="KJ11" s="2" t="s">
        <v>8</v>
      </c>
      <c r="KK11" s="5">
        <v>1</v>
      </c>
      <c r="KL11" s="5">
        <v>325000</v>
      </c>
      <c r="KM11" s="5">
        <v>0</v>
      </c>
      <c r="KN11" s="5">
        <f t="shared" si="44"/>
        <v>325000</v>
      </c>
      <c r="KO11" s="9"/>
      <c r="KP11" s="1">
        <v>5</v>
      </c>
      <c r="KQ11" s="2" t="s">
        <v>8</v>
      </c>
      <c r="KR11" s="5">
        <v>1</v>
      </c>
      <c r="KS11" s="5">
        <v>12000</v>
      </c>
      <c r="KT11" s="5">
        <v>0</v>
      </c>
      <c r="KU11" s="5">
        <f t="shared" si="45"/>
        <v>12000</v>
      </c>
      <c r="KV11" s="9"/>
      <c r="KW11" s="1">
        <v>5</v>
      </c>
      <c r="KX11" s="2" t="s">
        <v>8</v>
      </c>
      <c r="KY11" s="5">
        <v>0</v>
      </c>
      <c r="KZ11" s="5">
        <v>0</v>
      </c>
      <c r="LA11" s="5">
        <v>0</v>
      </c>
      <c r="LB11" s="5">
        <f t="shared" si="46"/>
        <v>0</v>
      </c>
      <c r="LC11" s="9"/>
      <c r="LD11" s="1">
        <v>5</v>
      </c>
      <c r="LE11" s="2" t="s">
        <v>8</v>
      </c>
      <c r="LF11" s="5">
        <v>0</v>
      </c>
      <c r="LG11" s="5">
        <v>0</v>
      </c>
      <c r="LH11" s="5">
        <v>0</v>
      </c>
      <c r="LI11" s="5">
        <f t="shared" si="47"/>
        <v>0</v>
      </c>
      <c r="LJ11" s="9"/>
      <c r="LK11" s="1">
        <v>5</v>
      </c>
      <c r="LL11" s="2" t="s">
        <v>8</v>
      </c>
      <c r="LM11" s="5">
        <v>0</v>
      </c>
      <c r="LN11" s="5">
        <v>0</v>
      </c>
      <c r="LO11" s="5">
        <v>0</v>
      </c>
      <c r="LP11" s="5">
        <f t="shared" si="48"/>
        <v>0</v>
      </c>
      <c r="LQ11" s="9"/>
      <c r="LR11" s="1">
        <v>5</v>
      </c>
      <c r="LS11" s="2" t="s">
        <v>8</v>
      </c>
      <c r="LT11" s="5">
        <v>1</v>
      </c>
      <c r="LU11" s="5">
        <v>200000</v>
      </c>
      <c r="LV11" s="5">
        <v>0</v>
      </c>
      <c r="LW11" s="5">
        <f t="shared" si="49"/>
        <v>200000</v>
      </c>
      <c r="LX11" s="9"/>
      <c r="LY11" s="1">
        <v>5</v>
      </c>
      <c r="LZ11" s="2" t="s">
        <v>8</v>
      </c>
      <c r="MA11" s="5">
        <v>0</v>
      </c>
      <c r="MB11" s="5">
        <v>0</v>
      </c>
      <c r="MC11" s="5">
        <v>0</v>
      </c>
      <c r="MD11" s="5">
        <f t="shared" si="50"/>
        <v>0</v>
      </c>
      <c r="ME11" s="9"/>
      <c r="MF11" s="1">
        <v>5</v>
      </c>
      <c r="MG11" s="2" t="s">
        <v>8</v>
      </c>
      <c r="MH11" s="5">
        <v>18</v>
      </c>
      <c r="MI11" s="5">
        <v>36000</v>
      </c>
      <c r="MJ11" s="5">
        <v>0</v>
      </c>
      <c r="MK11" s="5">
        <f t="shared" si="51"/>
        <v>36000</v>
      </c>
      <c r="ML11" s="9"/>
      <c r="MM11" s="1">
        <v>5</v>
      </c>
      <c r="MN11" s="2" t="s">
        <v>8</v>
      </c>
      <c r="MO11" s="5">
        <v>18</v>
      </c>
      <c r="MP11" s="5">
        <v>36000</v>
      </c>
      <c r="MQ11" s="5">
        <v>0</v>
      </c>
      <c r="MR11" s="5">
        <f t="shared" si="52"/>
        <v>36000</v>
      </c>
      <c r="MS11" s="9"/>
      <c r="MT11" s="1">
        <v>5</v>
      </c>
      <c r="MU11" s="2" t="s">
        <v>8</v>
      </c>
      <c r="MV11" s="5">
        <v>22</v>
      </c>
      <c r="MW11" s="5">
        <v>1020000</v>
      </c>
      <c r="MX11" s="5">
        <v>0</v>
      </c>
      <c r="MY11" s="5">
        <f t="shared" si="53"/>
        <v>1020000</v>
      </c>
      <c r="MZ11" s="9"/>
      <c r="NA11" s="1">
        <v>5</v>
      </c>
      <c r="NB11" s="2" t="s">
        <v>8</v>
      </c>
      <c r="NC11" s="5">
        <v>1</v>
      </c>
      <c r="ND11" s="5">
        <v>60000</v>
      </c>
      <c r="NE11" s="5">
        <v>0</v>
      </c>
      <c r="NF11" s="5">
        <f t="shared" si="54"/>
        <v>60000</v>
      </c>
      <c r="NG11" s="9"/>
      <c r="NH11" s="1">
        <v>5</v>
      </c>
      <c r="NI11" s="2" t="s">
        <v>8</v>
      </c>
      <c r="NJ11" s="5">
        <v>0</v>
      </c>
      <c r="NK11" s="5">
        <v>0</v>
      </c>
      <c r="NL11" s="5">
        <v>0</v>
      </c>
      <c r="NM11" s="5">
        <f t="shared" si="55"/>
        <v>0</v>
      </c>
      <c r="NN11" s="9"/>
      <c r="NO11" s="1">
        <v>5</v>
      </c>
      <c r="NP11" s="2" t="s">
        <v>8</v>
      </c>
      <c r="NQ11" s="5">
        <v>12</v>
      </c>
      <c r="NR11" s="5">
        <v>330000</v>
      </c>
      <c r="NS11" s="5">
        <v>0</v>
      </c>
      <c r="NT11" s="5">
        <f t="shared" si="56"/>
        <v>330000</v>
      </c>
      <c r="NU11" s="9"/>
      <c r="NV11" s="1">
        <v>5</v>
      </c>
      <c r="NW11" s="2" t="s">
        <v>8</v>
      </c>
      <c r="NX11" s="5">
        <v>1</v>
      </c>
      <c r="NY11" s="5">
        <v>100000</v>
      </c>
      <c r="NZ11" s="5">
        <v>0</v>
      </c>
      <c r="OA11" s="5">
        <f t="shared" si="57"/>
        <v>100000</v>
      </c>
      <c r="OB11" s="9"/>
      <c r="OC11" s="1">
        <v>5</v>
      </c>
      <c r="OD11" s="2" t="s">
        <v>8</v>
      </c>
      <c r="OE11" s="5">
        <v>0</v>
      </c>
      <c r="OF11" s="5">
        <v>437000</v>
      </c>
      <c r="OG11" s="5">
        <v>0</v>
      </c>
      <c r="OH11" s="5">
        <f t="shared" si="58"/>
        <v>437000</v>
      </c>
      <c r="OI11" s="9"/>
      <c r="OJ11" s="1">
        <v>5</v>
      </c>
      <c r="OK11" s="2" t="s">
        <v>8</v>
      </c>
      <c r="OL11" s="5">
        <v>0</v>
      </c>
      <c r="OM11" s="5">
        <v>150000</v>
      </c>
      <c r="ON11" s="5">
        <v>0</v>
      </c>
      <c r="OO11" s="5">
        <f t="shared" si="59"/>
        <v>150000</v>
      </c>
      <c r="OP11" s="9"/>
      <c r="OQ11" s="1">
        <v>5</v>
      </c>
      <c r="OR11" s="2" t="s">
        <v>8</v>
      </c>
      <c r="OS11" s="5">
        <v>0</v>
      </c>
      <c r="OT11" s="5">
        <v>0</v>
      </c>
      <c r="OU11" s="5">
        <v>0</v>
      </c>
      <c r="OV11" s="5">
        <f t="shared" si="60"/>
        <v>0</v>
      </c>
      <c r="OW11" s="9"/>
      <c r="OX11" s="1">
        <v>5</v>
      </c>
      <c r="OY11" s="2" t="s">
        <v>8</v>
      </c>
      <c r="OZ11" s="5">
        <v>0</v>
      </c>
      <c r="PA11" s="5">
        <v>450000</v>
      </c>
      <c r="PB11" s="5">
        <v>0</v>
      </c>
      <c r="PC11" s="5">
        <f t="shared" si="61"/>
        <v>450000</v>
      </c>
      <c r="PD11" s="9"/>
      <c r="PE11" s="1">
        <v>5</v>
      </c>
      <c r="PF11" s="2" t="s">
        <v>8</v>
      </c>
      <c r="PG11" s="5">
        <v>1</v>
      </c>
      <c r="PH11" s="5">
        <v>72000</v>
      </c>
      <c r="PI11" s="5">
        <v>0</v>
      </c>
      <c r="PJ11" s="5">
        <f t="shared" si="62"/>
        <v>72000</v>
      </c>
      <c r="PK11" s="9"/>
      <c r="PL11" s="1">
        <v>5</v>
      </c>
      <c r="PM11" s="2" t="s">
        <v>8</v>
      </c>
      <c r="PN11" s="5">
        <v>9</v>
      </c>
      <c r="PO11" s="5">
        <v>225000</v>
      </c>
      <c r="PP11" s="5">
        <v>0</v>
      </c>
      <c r="PQ11" s="5">
        <f t="shared" si="63"/>
        <v>225000</v>
      </c>
      <c r="PR11" s="9"/>
      <c r="PS11" s="1">
        <v>5</v>
      </c>
      <c r="PT11" s="2" t="s">
        <v>8</v>
      </c>
      <c r="PU11" s="5">
        <v>22</v>
      </c>
      <c r="PV11" s="5">
        <v>5640000</v>
      </c>
      <c r="PW11" s="5">
        <v>0</v>
      </c>
      <c r="PX11" s="5">
        <f t="shared" si="64"/>
        <v>5640000</v>
      </c>
      <c r="PY11" s="9"/>
      <c r="PZ11" s="1">
        <v>5</v>
      </c>
      <c r="QA11" s="2" t="s">
        <v>8</v>
      </c>
      <c r="QB11" s="5">
        <v>18</v>
      </c>
      <c r="QC11" s="5">
        <v>172800</v>
      </c>
      <c r="QD11" s="5">
        <v>0</v>
      </c>
      <c r="QE11" s="5">
        <f t="shared" si="65"/>
        <v>172800</v>
      </c>
      <c r="QF11" s="9"/>
      <c r="QG11" s="1">
        <v>5</v>
      </c>
      <c r="QH11" s="2" t="s">
        <v>8</v>
      </c>
      <c r="QI11" s="5">
        <v>0</v>
      </c>
      <c r="QJ11" s="5">
        <v>54500</v>
      </c>
      <c r="QK11" s="5">
        <v>0</v>
      </c>
      <c r="QL11" s="5">
        <f t="shared" si="66"/>
        <v>54500</v>
      </c>
      <c r="QM11" s="9"/>
      <c r="QN11" s="1">
        <v>5</v>
      </c>
      <c r="QO11" s="2" t="s">
        <v>8</v>
      </c>
      <c r="QP11" s="5">
        <v>0</v>
      </c>
      <c r="QQ11" s="5">
        <v>1379271.6</v>
      </c>
      <c r="QR11" s="5">
        <v>0</v>
      </c>
      <c r="QS11" s="5">
        <f t="shared" si="67"/>
        <v>1379271.6</v>
      </c>
      <c r="QT11" s="9"/>
      <c r="QU11" s="1">
        <v>5</v>
      </c>
      <c r="QV11" s="2" t="s">
        <v>8</v>
      </c>
      <c r="QW11" s="5">
        <v>0</v>
      </c>
      <c r="QX11" s="5">
        <v>0</v>
      </c>
      <c r="QY11" s="5">
        <v>0</v>
      </c>
      <c r="QZ11" s="5">
        <f t="shared" si="68"/>
        <v>0</v>
      </c>
      <c r="RA11" s="9"/>
      <c r="RB11" s="1">
        <v>5</v>
      </c>
      <c r="RC11" s="2" t="s">
        <v>8</v>
      </c>
      <c r="RD11" s="5">
        <v>1</v>
      </c>
      <c r="RE11" s="5">
        <v>100000</v>
      </c>
      <c r="RF11" s="5">
        <v>34615.379999999997</v>
      </c>
      <c r="RG11" s="5">
        <f t="shared" si="69"/>
        <v>134615.38</v>
      </c>
      <c r="RH11" s="9"/>
      <c r="RI11" s="1">
        <v>5</v>
      </c>
      <c r="RJ11" s="2" t="s">
        <v>8</v>
      </c>
      <c r="RK11" s="5">
        <v>0</v>
      </c>
      <c r="RL11" s="5">
        <v>10000</v>
      </c>
      <c r="RM11" s="5">
        <v>0</v>
      </c>
      <c r="RN11" s="5">
        <f t="shared" si="70"/>
        <v>10000</v>
      </c>
      <c r="RO11" s="9"/>
      <c r="RP11" s="1">
        <v>5</v>
      </c>
      <c r="RQ11" s="2" t="s">
        <v>8</v>
      </c>
      <c r="RR11" s="5">
        <v>0</v>
      </c>
      <c r="RS11" s="5">
        <v>0</v>
      </c>
      <c r="RT11" s="5">
        <v>0</v>
      </c>
      <c r="RU11" s="5">
        <f t="shared" si="71"/>
        <v>0</v>
      </c>
      <c r="RV11" s="9"/>
      <c r="RW11" s="1">
        <v>5</v>
      </c>
      <c r="RX11" s="2" t="s">
        <v>8</v>
      </c>
      <c r="RY11" s="5">
        <v>0</v>
      </c>
      <c r="RZ11" s="5">
        <v>0</v>
      </c>
      <c r="SA11" s="5">
        <v>0</v>
      </c>
      <c r="SB11" s="5">
        <f t="shared" si="72"/>
        <v>0</v>
      </c>
      <c r="SC11" s="9"/>
      <c r="SD11" s="1">
        <v>5</v>
      </c>
      <c r="SE11" s="2" t="s">
        <v>8</v>
      </c>
      <c r="SF11" s="5">
        <v>1</v>
      </c>
      <c r="SG11" s="5">
        <v>382200</v>
      </c>
      <c r="SH11" s="5">
        <v>0</v>
      </c>
      <c r="SI11" s="5">
        <f t="shared" si="73"/>
        <v>382200</v>
      </c>
      <c r="SJ11" s="9"/>
      <c r="SK11" s="1">
        <v>5</v>
      </c>
      <c r="SL11" s="2" t="s">
        <v>8</v>
      </c>
      <c r="SM11" s="5">
        <v>1</v>
      </c>
      <c r="SN11" s="5">
        <v>80000</v>
      </c>
      <c r="SO11" s="5">
        <v>0</v>
      </c>
      <c r="SP11" s="5">
        <f t="shared" si="74"/>
        <v>80000</v>
      </c>
      <c r="SQ11" s="9"/>
      <c r="SR11" s="1">
        <v>5</v>
      </c>
      <c r="SS11" s="2" t="s">
        <v>8</v>
      </c>
      <c r="ST11" s="5">
        <v>0</v>
      </c>
      <c r="SU11" s="5">
        <v>0</v>
      </c>
      <c r="SV11" s="5">
        <v>0</v>
      </c>
      <c r="SW11" s="5">
        <f t="shared" si="75"/>
        <v>0</v>
      </c>
      <c r="SX11" s="9"/>
      <c r="SY11" s="1">
        <v>5</v>
      </c>
      <c r="SZ11" s="2" t="s">
        <v>8</v>
      </c>
      <c r="TA11" s="5">
        <v>0</v>
      </c>
      <c r="TB11" s="5">
        <v>0</v>
      </c>
      <c r="TC11" s="5">
        <v>0</v>
      </c>
      <c r="TD11" s="5">
        <f t="shared" si="76"/>
        <v>0</v>
      </c>
      <c r="TE11" s="9"/>
      <c r="TF11" s="1">
        <v>5</v>
      </c>
      <c r="TG11" s="2" t="s">
        <v>8</v>
      </c>
      <c r="TH11" s="5">
        <v>0</v>
      </c>
      <c r="TI11" s="5">
        <v>0</v>
      </c>
      <c r="TJ11" s="5">
        <v>0</v>
      </c>
      <c r="TK11" s="5">
        <f t="shared" si="77"/>
        <v>0</v>
      </c>
      <c r="TL11" s="9"/>
      <c r="TM11" s="1">
        <v>5</v>
      </c>
      <c r="TN11" s="2" t="s">
        <v>8</v>
      </c>
      <c r="TO11" s="5">
        <v>0</v>
      </c>
      <c r="TP11" s="5">
        <v>40000</v>
      </c>
      <c r="TQ11" s="5">
        <v>0</v>
      </c>
      <c r="TR11" s="5">
        <f t="shared" si="78"/>
        <v>40000</v>
      </c>
      <c r="TS11" s="9"/>
      <c r="TT11" s="1">
        <v>5</v>
      </c>
      <c r="TU11" s="2" t="s">
        <v>8</v>
      </c>
      <c r="TV11" s="5">
        <v>0</v>
      </c>
      <c r="TW11" s="5">
        <v>30000</v>
      </c>
      <c r="TX11" s="5">
        <v>0</v>
      </c>
      <c r="TY11" s="5">
        <f t="shared" si="79"/>
        <v>30000</v>
      </c>
      <c r="TZ11" s="9"/>
      <c r="UA11" s="1">
        <v>5</v>
      </c>
      <c r="UB11" s="2" t="s">
        <v>8</v>
      </c>
      <c r="UC11" s="5">
        <v>0</v>
      </c>
      <c r="UD11" s="5">
        <v>10000</v>
      </c>
      <c r="UE11" s="5">
        <v>0</v>
      </c>
      <c r="UF11" s="5">
        <f t="shared" si="80"/>
        <v>10000</v>
      </c>
      <c r="UG11" s="9"/>
      <c r="UH11" s="1">
        <v>5</v>
      </c>
      <c r="UI11" s="2" t="s">
        <v>8</v>
      </c>
      <c r="UJ11" s="5">
        <v>0</v>
      </c>
      <c r="UK11" s="5">
        <v>25000</v>
      </c>
      <c r="UL11" s="5">
        <v>0</v>
      </c>
      <c r="UM11" s="5">
        <f t="shared" si="81"/>
        <v>25000</v>
      </c>
      <c r="UN11" s="9"/>
      <c r="UO11" s="1">
        <v>5</v>
      </c>
      <c r="UP11" s="2" t="s">
        <v>8</v>
      </c>
      <c r="UQ11" s="5">
        <v>1</v>
      </c>
      <c r="UR11" s="5">
        <v>12000</v>
      </c>
      <c r="US11" s="5">
        <v>0</v>
      </c>
      <c r="UT11" s="5">
        <f t="shared" si="82"/>
        <v>12000</v>
      </c>
      <c r="UU11" s="9"/>
      <c r="UV11" s="1">
        <v>5</v>
      </c>
      <c r="UW11" s="2" t="s">
        <v>8</v>
      </c>
      <c r="UX11" s="5">
        <v>1</v>
      </c>
      <c r="UY11" s="5">
        <v>100000</v>
      </c>
      <c r="UZ11" s="5">
        <v>0</v>
      </c>
      <c r="VA11" s="5">
        <f t="shared" si="83"/>
        <v>100000</v>
      </c>
      <c r="VB11" s="9"/>
      <c r="VC11" s="1">
        <v>5</v>
      </c>
      <c r="VD11" s="2" t="s">
        <v>8</v>
      </c>
      <c r="VE11" s="5">
        <v>1</v>
      </c>
      <c r="VF11" s="5">
        <v>10000</v>
      </c>
      <c r="VG11" s="5">
        <v>0</v>
      </c>
      <c r="VH11" s="5">
        <f t="shared" si="84"/>
        <v>10000</v>
      </c>
      <c r="VI11" s="9"/>
      <c r="VJ11" s="1">
        <v>5</v>
      </c>
      <c r="VK11" s="2" t="s">
        <v>8</v>
      </c>
      <c r="VL11" s="5">
        <v>0</v>
      </c>
      <c r="VM11" s="5">
        <v>0</v>
      </c>
      <c r="VN11" s="5">
        <v>0</v>
      </c>
      <c r="VO11" s="5">
        <f t="shared" si="85"/>
        <v>0</v>
      </c>
      <c r="VP11" s="9"/>
      <c r="VQ11" s="1">
        <v>5</v>
      </c>
      <c r="VR11" s="2" t="s">
        <v>8</v>
      </c>
      <c r="VS11" s="5">
        <v>0</v>
      </c>
      <c r="VT11" s="5">
        <v>0</v>
      </c>
      <c r="VU11" s="5">
        <v>0</v>
      </c>
      <c r="VV11" s="5">
        <f t="shared" si="86"/>
        <v>0</v>
      </c>
      <c r="VW11" s="9"/>
      <c r="VX11" s="1">
        <v>5</v>
      </c>
      <c r="VY11" s="2" t="s">
        <v>8</v>
      </c>
      <c r="VZ11" s="5">
        <v>1</v>
      </c>
      <c r="WA11" s="5">
        <v>180000</v>
      </c>
      <c r="WB11" s="5">
        <v>0</v>
      </c>
      <c r="WC11" s="5">
        <f t="shared" si="87"/>
        <v>180000</v>
      </c>
      <c r="WD11" s="9"/>
      <c r="WE11" s="1">
        <v>5</v>
      </c>
      <c r="WF11" s="2" t="s">
        <v>8</v>
      </c>
      <c r="WG11" s="5">
        <v>0</v>
      </c>
      <c r="WH11" s="5">
        <v>0</v>
      </c>
      <c r="WI11" s="5">
        <v>0</v>
      </c>
      <c r="WJ11" s="5">
        <f t="shared" si="88"/>
        <v>0</v>
      </c>
      <c r="WK11" s="9"/>
      <c r="WL11" s="1">
        <v>5</v>
      </c>
      <c r="WM11" s="2" t="s">
        <v>8</v>
      </c>
      <c r="WN11" s="5">
        <v>0</v>
      </c>
      <c r="WO11" s="5">
        <v>0</v>
      </c>
      <c r="WP11" s="5">
        <v>0</v>
      </c>
      <c r="WQ11" s="5">
        <f t="shared" si="89"/>
        <v>0</v>
      </c>
      <c r="WR11" s="9"/>
      <c r="WS11" s="1">
        <v>5</v>
      </c>
      <c r="WT11" s="2" t="s">
        <v>8</v>
      </c>
      <c r="WU11" s="5">
        <v>0</v>
      </c>
      <c r="WV11" s="5">
        <v>0</v>
      </c>
      <c r="WW11" s="5">
        <v>0</v>
      </c>
      <c r="WX11" s="5">
        <f t="shared" si="90"/>
        <v>0</v>
      </c>
      <c r="WY11" s="9"/>
      <c r="WZ11" s="1">
        <v>5</v>
      </c>
      <c r="XA11" s="2" t="s">
        <v>8</v>
      </c>
      <c r="XB11" s="5">
        <v>0</v>
      </c>
      <c r="XC11" s="5">
        <v>133750</v>
      </c>
      <c r="XD11" s="5">
        <v>0</v>
      </c>
      <c r="XE11" s="5">
        <f t="shared" si="91"/>
        <v>133750</v>
      </c>
      <c r="XF11" s="9"/>
      <c r="XG11" s="1">
        <v>5</v>
      </c>
      <c r="XH11" s="2" t="s">
        <v>8</v>
      </c>
      <c r="XI11" s="5">
        <v>0</v>
      </c>
      <c r="XJ11" s="5">
        <v>0</v>
      </c>
      <c r="XK11" s="5">
        <v>0</v>
      </c>
      <c r="XL11" s="5">
        <f t="shared" si="92"/>
        <v>0</v>
      </c>
      <c r="XM11" s="9"/>
      <c r="XN11" s="1">
        <v>5</v>
      </c>
      <c r="XO11" s="2" t="s">
        <v>8</v>
      </c>
      <c r="XP11" s="5">
        <v>0</v>
      </c>
      <c r="XQ11" s="5">
        <v>20000</v>
      </c>
      <c r="XR11" s="5">
        <v>0</v>
      </c>
      <c r="XS11" s="5">
        <f t="shared" si="93"/>
        <v>20000</v>
      </c>
      <c r="XT11" s="9"/>
      <c r="XU11" s="1">
        <v>5</v>
      </c>
      <c r="XV11" s="2" t="s">
        <v>8</v>
      </c>
      <c r="XW11" s="5">
        <v>0</v>
      </c>
      <c r="XX11" s="5">
        <v>0</v>
      </c>
      <c r="XY11" s="5">
        <v>0</v>
      </c>
      <c r="XZ11" s="5">
        <f t="shared" si="94"/>
        <v>0</v>
      </c>
      <c r="YA11" s="9"/>
      <c r="YB11" s="1">
        <v>5</v>
      </c>
      <c r="YC11" s="2" t="s">
        <v>8</v>
      </c>
      <c r="YD11" s="5">
        <v>0</v>
      </c>
      <c r="YE11" s="5">
        <v>0</v>
      </c>
      <c r="YF11" s="5">
        <v>0</v>
      </c>
      <c r="YG11" s="5">
        <f t="shared" si="95"/>
        <v>0</v>
      </c>
      <c r="YH11" s="9"/>
      <c r="YI11" s="1">
        <v>5</v>
      </c>
      <c r="YJ11" s="2" t="s">
        <v>8</v>
      </c>
      <c r="YK11" s="5">
        <v>0</v>
      </c>
      <c r="YL11" s="5">
        <f t="shared" si="96"/>
        <v>15472871.6</v>
      </c>
      <c r="YM11" s="5">
        <f t="shared" si="0"/>
        <v>284615.38</v>
      </c>
      <c r="YN11" s="5">
        <f t="shared" si="1"/>
        <v>15757486.98</v>
      </c>
      <c r="YO11" s="9"/>
      <c r="YP11" s="105">
        <v>5</v>
      </c>
      <c r="YQ11" s="2" t="s">
        <v>8</v>
      </c>
      <c r="YR11" s="5">
        <v>0</v>
      </c>
      <c r="YS11" s="5" t="e">
        <f>'Programme Management'!#REF!+'Prgramme M. Activities'!YL11</f>
        <v>#REF!</v>
      </c>
      <c r="YT11" s="5" t="e">
        <f>'Programme Management'!#REF!+'Prgramme M. Activities'!YM11</f>
        <v>#REF!</v>
      </c>
      <c r="YU11" s="5" t="e">
        <f t="shared" si="97"/>
        <v>#REF!</v>
      </c>
      <c r="YV11" s="9"/>
    </row>
    <row r="12" spans="1:672" ht="16.5" hidden="1">
      <c r="A12" s="23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2"/>
        <v>0</v>
      </c>
      <c r="G12" s="9"/>
      <c r="H12" s="1">
        <v>6</v>
      </c>
      <c r="I12" s="2" t="s">
        <v>9</v>
      </c>
      <c r="J12" s="5">
        <v>0</v>
      </c>
      <c r="K12" s="5">
        <v>0</v>
      </c>
      <c r="L12" s="5">
        <v>0</v>
      </c>
      <c r="M12" s="5">
        <f t="shared" si="3"/>
        <v>0</v>
      </c>
      <c r="N12" s="9"/>
      <c r="O12" s="1">
        <v>6</v>
      </c>
      <c r="P12" s="2" t="s">
        <v>9</v>
      </c>
      <c r="Q12" s="5">
        <v>0</v>
      </c>
      <c r="R12" s="5">
        <v>20000</v>
      </c>
      <c r="S12" s="5">
        <v>0</v>
      </c>
      <c r="T12" s="5">
        <f t="shared" si="4"/>
        <v>20000</v>
      </c>
      <c r="U12" s="9"/>
      <c r="V12" s="1">
        <v>6</v>
      </c>
      <c r="W12" s="2" t="s">
        <v>9</v>
      </c>
      <c r="X12" s="5">
        <v>16</v>
      </c>
      <c r="Y12" s="5">
        <v>32000</v>
      </c>
      <c r="Z12" s="5">
        <v>0</v>
      </c>
      <c r="AA12" s="5">
        <f t="shared" si="5"/>
        <v>32000</v>
      </c>
      <c r="AB12" s="9"/>
      <c r="AC12" s="1">
        <v>6</v>
      </c>
      <c r="AD12" s="2" t="s">
        <v>9</v>
      </c>
      <c r="AE12" s="5">
        <v>0</v>
      </c>
      <c r="AF12" s="5">
        <v>0</v>
      </c>
      <c r="AG12" s="5">
        <v>0</v>
      </c>
      <c r="AH12" s="5">
        <f t="shared" si="6"/>
        <v>0</v>
      </c>
      <c r="AI12" s="9"/>
      <c r="AJ12" s="1">
        <v>6</v>
      </c>
      <c r="AK12" s="2" t="s">
        <v>9</v>
      </c>
      <c r="AL12" s="5">
        <v>313</v>
      </c>
      <c r="AM12" s="5">
        <v>31300</v>
      </c>
      <c r="AN12" s="5">
        <v>0</v>
      </c>
      <c r="AO12" s="5">
        <f t="shared" si="7"/>
        <v>31300</v>
      </c>
      <c r="AP12" s="9"/>
      <c r="AQ12" s="1">
        <v>6</v>
      </c>
      <c r="AR12" s="2" t="s">
        <v>9</v>
      </c>
      <c r="AS12" s="5">
        <v>32</v>
      </c>
      <c r="AT12" s="5">
        <v>34000</v>
      </c>
      <c r="AU12" s="5">
        <v>0</v>
      </c>
      <c r="AV12" s="5">
        <f t="shared" si="8"/>
        <v>34000</v>
      </c>
      <c r="AW12" s="9"/>
      <c r="AX12" s="1">
        <v>6</v>
      </c>
      <c r="AY12" s="2" t="s">
        <v>9</v>
      </c>
      <c r="AZ12" s="5">
        <v>19</v>
      </c>
      <c r="BA12" s="5">
        <v>114000</v>
      </c>
      <c r="BB12" s="5">
        <v>0</v>
      </c>
      <c r="BC12" s="5">
        <f t="shared" si="9"/>
        <v>114000</v>
      </c>
      <c r="BD12" s="9"/>
      <c r="BE12" s="1">
        <v>6</v>
      </c>
      <c r="BF12" s="2" t="s">
        <v>9</v>
      </c>
      <c r="BG12" s="5">
        <v>0</v>
      </c>
      <c r="BH12" s="5">
        <v>0</v>
      </c>
      <c r="BI12" s="5">
        <v>0</v>
      </c>
      <c r="BJ12" s="5">
        <f t="shared" si="10"/>
        <v>0</v>
      </c>
      <c r="BK12" s="9"/>
      <c r="BL12" s="1">
        <v>6</v>
      </c>
      <c r="BM12" s="2" t="s">
        <v>9</v>
      </c>
      <c r="BN12" s="5">
        <v>0</v>
      </c>
      <c r="BO12" s="5">
        <v>0</v>
      </c>
      <c r="BP12" s="5">
        <v>0</v>
      </c>
      <c r="BQ12" s="5">
        <f t="shared" si="11"/>
        <v>0</v>
      </c>
      <c r="BR12" s="9"/>
      <c r="BS12" s="1">
        <v>6</v>
      </c>
      <c r="BT12" s="2" t="s">
        <v>9</v>
      </c>
      <c r="BU12" s="5">
        <v>4</v>
      </c>
      <c r="BV12" s="5">
        <v>20000</v>
      </c>
      <c r="BW12" s="5">
        <v>0</v>
      </c>
      <c r="BX12" s="5">
        <f t="shared" si="12"/>
        <v>20000</v>
      </c>
      <c r="BY12" s="9"/>
      <c r="BZ12" s="1">
        <v>6</v>
      </c>
      <c r="CA12" s="2" t="s">
        <v>9</v>
      </c>
      <c r="CB12" s="5">
        <v>0</v>
      </c>
      <c r="CC12" s="5">
        <v>0</v>
      </c>
      <c r="CD12" s="5">
        <v>0</v>
      </c>
      <c r="CE12" s="5">
        <f t="shared" si="13"/>
        <v>0</v>
      </c>
      <c r="CF12" s="9"/>
      <c r="CG12" s="1">
        <v>6</v>
      </c>
      <c r="CH12" s="2" t="s">
        <v>9</v>
      </c>
      <c r="CI12" s="5">
        <v>51</v>
      </c>
      <c r="CJ12" s="5">
        <v>109950</v>
      </c>
      <c r="CK12" s="5">
        <v>0</v>
      </c>
      <c r="CL12" s="5">
        <f t="shared" si="14"/>
        <v>109950</v>
      </c>
      <c r="CM12" s="9"/>
      <c r="CN12" s="1">
        <v>6</v>
      </c>
      <c r="CO12" s="2" t="s">
        <v>9</v>
      </c>
      <c r="CP12" s="5">
        <v>0</v>
      </c>
      <c r="CQ12" s="5">
        <v>0</v>
      </c>
      <c r="CR12" s="5">
        <v>0</v>
      </c>
      <c r="CS12" s="5">
        <f t="shared" si="15"/>
        <v>0</v>
      </c>
      <c r="CT12" s="9"/>
      <c r="CU12" s="1">
        <v>6</v>
      </c>
      <c r="CV12" s="2" t="s">
        <v>9</v>
      </c>
      <c r="CW12" s="5">
        <v>12</v>
      </c>
      <c r="CX12" s="5">
        <v>24000</v>
      </c>
      <c r="CY12" s="5">
        <v>0</v>
      </c>
      <c r="CZ12" s="5">
        <f t="shared" si="16"/>
        <v>24000</v>
      </c>
      <c r="DA12" s="9"/>
      <c r="DB12" s="1">
        <v>6</v>
      </c>
      <c r="DC12" s="2" t="s">
        <v>9</v>
      </c>
      <c r="DD12" s="5">
        <v>0</v>
      </c>
      <c r="DE12" s="5">
        <v>30000</v>
      </c>
      <c r="DF12" s="5">
        <v>0</v>
      </c>
      <c r="DG12" s="5">
        <f t="shared" si="17"/>
        <v>30000</v>
      </c>
      <c r="DH12" s="9"/>
      <c r="DI12" s="1">
        <v>6</v>
      </c>
      <c r="DJ12" s="2" t="s">
        <v>9</v>
      </c>
      <c r="DK12" s="5">
        <v>0</v>
      </c>
      <c r="DL12" s="5">
        <v>0</v>
      </c>
      <c r="DM12" s="5">
        <v>0</v>
      </c>
      <c r="DN12" s="5">
        <f t="shared" si="18"/>
        <v>0</v>
      </c>
      <c r="DO12" s="9"/>
      <c r="DP12" s="1">
        <v>6</v>
      </c>
      <c r="DQ12" s="2" t="s">
        <v>9</v>
      </c>
      <c r="DR12" s="5">
        <v>25</v>
      </c>
      <c r="DS12" s="5">
        <v>75000</v>
      </c>
      <c r="DT12" s="5">
        <v>0</v>
      </c>
      <c r="DU12" s="5">
        <f t="shared" si="19"/>
        <v>75000</v>
      </c>
      <c r="DV12" s="9"/>
      <c r="DW12" s="1">
        <v>6</v>
      </c>
      <c r="DX12" s="2" t="s">
        <v>9</v>
      </c>
      <c r="DY12" s="5">
        <v>3023</v>
      </c>
      <c r="DZ12" s="5">
        <v>1209200</v>
      </c>
      <c r="EA12" s="5">
        <v>0</v>
      </c>
      <c r="EB12" s="5">
        <f t="shared" si="20"/>
        <v>1209200</v>
      </c>
      <c r="EC12" s="9"/>
      <c r="ED12" s="1">
        <v>6</v>
      </c>
      <c r="EE12" s="2" t="s">
        <v>9</v>
      </c>
      <c r="EF12" s="5">
        <v>0</v>
      </c>
      <c r="EG12" s="5">
        <v>0</v>
      </c>
      <c r="EH12" s="5">
        <v>0</v>
      </c>
      <c r="EI12" s="5">
        <f t="shared" si="21"/>
        <v>0</v>
      </c>
      <c r="EJ12" s="9"/>
      <c r="EK12" s="1">
        <v>6</v>
      </c>
      <c r="EL12" s="2" t="s">
        <v>9</v>
      </c>
      <c r="EM12" s="5">
        <v>0</v>
      </c>
      <c r="EN12" s="5">
        <v>0</v>
      </c>
      <c r="EO12" s="5">
        <v>0</v>
      </c>
      <c r="EP12" s="5">
        <f t="shared" si="22"/>
        <v>0</v>
      </c>
      <c r="EQ12" s="9"/>
      <c r="ER12" s="1">
        <v>6</v>
      </c>
      <c r="ES12" s="2" t="s">
        <v>9</v>
      </c>
      <c r="ET12" s="5">
        <v>0</v>
      </c>
      <c r="EU12" s="5">
        <v>0</v>
      </c>
      <c r="EV12" s="5">
        <v>0</v>
      </c>
      <c r="EW12" s="5">
        <f t="shared" si="23"/>
        <v>0</v>
      </c>
      <c r="EX12" s="9"/>
      <c r="EY12" s="1">
        <v>6</v>
      </c>
      <c r="EZ12" s="2" t="s">
        <v>9</v>
      </c>
      <c r="FA12" s="5">
        <v>0</v>
      </c>
      <c r="FB12" s="5">
        <v>0</v>
      </c>
      <c r="FC12" s="5">
        <v>0</v>
      </c>
      <c r="FD12" s="5">
        <f t="shared" si="24"/>
        <v>0</v>
      </c>
      <c r="FE12" s="9"/>
      <c r="FF12" s="1">
        <v>6</v>
      </c>
      <c r="FG12" s="2" t="s">
        <v>9</v>
      </c>
      <c r="FH12" s="5">
        <v>0</v>
      </c>
      <c r="FI12" s="5">
        <v>0</v>
      </c>
      <c r="FJ12" s="5">
        <v>0</v>
      </c>
      <c r="FK12" s="5">
        <f t="shared" si="25"/>
        <v>0</v>
      </c>
      <c r="FL12" s="9"/>
      <c r="FM12" s="1">
        <v>6</v>
      </c>
      <c r="FN12" s="2" t="s">
        <v>9</v>
      </c>
      <c r="FO12" s="5">
        <v>6</v>
      </c>
      <c r="FP12" s="5">
        <v>8000</v>
      </c>
      <c r="FQ12" s="5">
        <v>0</v>
      </c>
      <c r="FR12" s="5">
        <f t="shared" si="26"/>
        <v>8000</v>
      </c>
      <c r="FS12" s="9"/>
      <c r="FT12" s="1">
        <v>6</v>
      </c>
      <c r="FU12" s="2" t="s">
        <v>9</v>
      </c>
      <c r="FV12" s="5">
        <v>0</v>
      </c>
      <c r="FW12" s="5">
        <v>100000</v>
      </c>
      <c r="FX12" s="5">
        <v>0</v>
      </c>
      <c r="FY12" s="5">
        <f t="shared" si="27"/>
        <v>100000</v>
      </c>
      <c r="FZ12" s="9"/>
      <c r="GA12" s="1">
        <v>6</v>
      </c>
      <c r="GB12" s="2" t="s">
        <v>9</v>
      </c>
      <c r="GC12" s="5">
        <v>0</v>
      </c>
      <c r="GD12" s="5">
        <v>50000</v>
      </c>
      <c r="GE12" s="5">
        <v>0</v>
      </c>
      <c r="GF12" s="5">
        <f t="shared" si="28"/>
        <v>50000</v>
      </c>
      <c r="GG12" s="9"/>
      <c r="GH12" s="1">
        <v>6</v>
      </c>
      <c r="GI12" s="2" t="s">
        <v>9</v>
      </c>
      <c r="GJ12" s="5">
        <v>0</v>
      </c>
      <c r="GK12" s="5">
        <v>30000</v>
      </c>
      <c r="GL12" s="5">
        <v>0</v>
      </c>
      <c r="GM12" s="5">
        <f t="shared" si="29"/>
        <v>30000</v>
      </c>
      <c r="GN12" s="9"/>
      <c r="GO12" s="1">
        <v>6</v>
      </c>
      <c r="GP12" s="2" t="s">
        <v>9</v>
      </c>
      <c r="GQ12" s="5">
        <v>0</v>
      </c>
      <c r="GR12" s="5">
        <v>0</v>
      </c>
      <c r="GS12" s="5">
        <v>0</v>
      </c>
      <c r="GT12" s="5">
        <f t="shared" si="30"/>
        <v>0</v>
      </c>
      <c r="GU12" s="9"/>
      <c r="GV12" s="1">
        <v>6</v>
      </c>
      <c r="GW12" s="2" t="s">
        <v>9</v>
      </c>
      <c r="GX12" s="5">
        <v>3</v>
      </c>
      <c r="GY12" s="5">
        <v>600000</v>
      </c>
      <c r="GZ12" s="5">
        <v>150000</v>
      </c>
      <c r="HA12" s="5">
        <f t="shared" si="31"/>
        <v>750000</v>
      </c>
      <c r="HB12" s="9"/>
      <c r="HC12" s="1">
        <v>6</v>
      </c>
      <c r="HD12" s="2" t="s">
        <v>9</v>
      </c>
      <c r="HE12" s="5">
        <v>0</v>
      </c>
      <c r="HF12" s="5">
        <v>0</v>
      </c>
      <c r="HG12" s="5">
        <v>0</v>
      </c>
      <c r="HH12" s="5">
        <f t="shared" si="32"/>
        <v>0</v>
      </c>
      <c r="HI12" s="9"/>
      <c r="HJ12" s="1">
        <v>6</v>
      </c>
      <c r="HK12" s="2" t="s">
        <v>9</v>
      </c>
      <c r="HL12" s="5">
        <v>1</v>
      </c>
      <c r="HM12" s="5">
        <v>300000</v>
      </c>
      <c r="HN12" s="5">
        <v>0</v>
      </c>
      <c r="HO12" s="5">
        <f t="shared" si="33"/>
        <v>300000</v>
      </c>
      <c r="HP12" s="9"/>
      <c r="HQ12" s="1">
        <v>6</v>
      </c>
      <c r="HR12" s="2" t="s">
        <v>9</v>
      </c>
      <c r="HS12" s="5">
        <v>16</v>
      </c>
      <c r="HT12" s="5">
        <v>47600</v>
      </c>
      <c r="HU12" s="5">
        <v>0</v>
      </c>
      <c r="HV12" s="5">
        <f t="shared" si="34"/>
        <v>47600</v>
      </c>
      <c r="HW12" s="9"/>
      <c r="HX12" s="1">
        <v>6</v>
      </c>
      <c r="HY12" s="2" t="s">
        <v>9</v>
      </c>
      <c r="HZ12" s="5">
        <v>0</v>
      </c>
      <c r="IA12" s="5">
        <v>0</v>
      </c>
      <c r="IB12" s="5">
        <v>0</v>
      </c>
      <c r="IC12" s="5">
        <f t="shared" si="35"/>
        <v>0</v>
      </c>
      <c r="ID12" s="9"/>
      <c r="IE12" s="1">
        <v>6</v>
      </c>
      <c r="IF12" s="2" t="s">
        <v>9</v>
      </c>
      <c r="IG12" s="5">
        <v>0</v>
      </c>
      <c r="IH12" s="5">
        <v>0</v>
      </c>
      <c r="II12" s="5">
        <v>0</v>
      </c>
      <c r="IJ12" s="5">
        <f t="shared" si="36"/>
        <v>0</v>
      </c>
      <c r="IK12" s="9"/>
      <c r="IL12" s="1">
        <v>6</v>
      </c>
      <c r="IM12" s="2" t="s">
        <v>9</v>
      </c>
      <c r="IN12" s="5">
        <v>0</v>
      </c>
      <c r="IO12" s="5">
        <v>0</v>
      </c>
      <c r="IP12" s="5">
        <v>0</v>
      </c>
      <c r="IQ12" s="5">
        <f t="shared" si="37"/>
        <v>0</v>
      </c>
      <c r="IR12" s="9"/>
      <c r="IS12" s="1">
        <v>6</v>
      </c>
      <c r="IT12" s="2" t="s">
        <v>9</v>
      </c>
      <c r="IU12" s="5">
        <v>0</v>
      </c>
      <c r="IV12" s="5">
        <v>0</v>
      </c>
      <c r="IW12" s="5">
        <v>0</v>
      </c>
      <c r="IX12" s="5">
        <f t="shared" si="38"/>
        <v>0</v>
      </c>
      <c r="IY12" s="9"/>
      <c r="IZ12" s="1">
        <v>6</v>
      </c>
      <c r="JA12" s="2" t="s">
        <v>9</v>
      </c>
      <c r="JB12" s="5">
        <v>0</v>
      </c>
      <c r="JC12" s="5">
        <v>0</v>
      </c>
      <c r="JD12" s="5">
        <v>0</v>
      </c>
      <c r="JE12" s="5">
        <f t="shared" si="39"/>
        <v>0</v>
      </c>
      <c r="JF12" s="9"/>
      <c r="JG12" s="1">
        <v>6</v>
      </c>
      <c r="JH12" s="2" t="s">
        <v>9</v>
      </c>
      <c r="JI12" s="5">
        <v>0</v>
      </c>
      <c r="JJ12" s="5">
        <v>30000</v>
      </c>
      <c r="JK12" s="5">
        <v>0</v>
      </c>
      <c r="JL12" s="5">
        <f t="shared" si="40"/>
        <v>30000</v>
      </c>
      <c r="JM12" s="9"/>
      <c r="JN12" s="1">
        <v>6</v>
      </c>
      <c r="JO12" s="2" t="s">
        <v>9</v>
      </c>
      <c r="JP12" s="5">
        <v>0</v>
      </c>
      <c r="JQ12" s="5">
        <v>0</v>
      </c>
      <c r="JR12" s="5">
        <v>0</v>
      </c>
      <c r="JS12" s="5">
        <f t="shared" si="41"/>
        <v>0</v>
      </c>
      <c r="JT12" s="9"/>
      <c r="JU12" s="1">
        <v>6</v>
      </c>
      <c r="JV12" s="2" t="s">
        <v>9</v>
      </c>
      <c r="JW12" s="5">
        <v>0</v>
      </c>
      <c r="JX12" s="5">
        <v>0</v>
      </c>
      <c r="JY12" s="5">
        <v>0</v>
      </c>
      <c r="JZ12" s="5">
        <f t="shared" si="42"/>
        <v>0</v>
      </c>
      <c r="KA12" s="9"/>
      <c r="KB12" s="1">
        <v>6</v>
      </c>
      <c r="KC12" s="2" t="s">
        <v>9</v>
      </c>
      <c r="KD12" s="5">
        <v>16</v>
      </c>
      <c r="KE12" s="5">
        <v>448300</v>
      </c>
      <c r="KF12" s="5">
        <v>0</v>
      </c>
      <c r="KG12" s="5">
        <f t="shared" si="43"/>
        <v>448300</v>
      </c>
      <c r="KH12" s="9"/>
      <c r="KI12" s="1">
        <v>6</v>
      </c>
      <c r="KJ12" s="2" t="s">
        <v>9</v>
      </c>
      <c r="KK12" s="5">
        <v>1</v>
      </c>
      <c r="KL12" s="5">
        <v>325000</v>
      </c>
      <c r="KM12" s="5">
        <v>0</v>
      </c>
      <c r="KN12" s="5">
        <f t="shared" si="44"/>
        <v>325000</v>
      </c>
      <c r="KO12" s="9"/>
      <c r="KP12" s="1">
        <v>6</v>
      </c>
      <c r="KQ12" s="2" t="s">
        <v>9</v>
      </c>
      <c r="KR12" s="5">
        <v>1</v>
      </c>
      <c r="KS12" s="5">
        <v>12000</v>
      </c>
      <c r="KT12" s="5">
        <v>0</v>
      </c>
      <c r="KU12" s="5">
        <f t="shared" si="45"/>
        <v>12000</v>
      </c>
      <c r="KV12" s="9"/>
      <c r="KW12" s="1">
        <v>6</v>
      </c>
      <c r="KX12" s="2" t="s">
        <v>9</v>
      </c>
      <c r="KY12" s="5">
        <v>0</v>
      </c>
      <c r="KZ12" s="5">
        <v>0</v>
      </c>
      <c r="LA12" s="5">
        <v>0</v>
      </c>
      <c r="LB12" s="5">
        <f t="shared" si="46"/>
        <v>0</v>
      </c>
      <c r="LC12" s="9"/>
      <c r="LD12" s="1">
        <v>6</v>
      </c>
      <c r="LE12" s="2" t="s">
        <v>9</v>
      </c>
      <c r="LF12" s="5">
        <v>0</v>
      </c>
      <c r="LG12" s="5">
        <v>0</v>
      </c>
      <c r="LH12" s="5">
        <v>0</v>
      </c>
      <c r="LI12" s="5">
        <f t="shared" si="47"/>
        <v>0</v>
      </c>
      <c r="LJ12" s="9"/>
      <c r="LK12" s="1">
        <v>6</v>
      </c>
      <c r="LL12" s="2" t="s">
        <v>9</v>
      </c>
      <c r="LM12" s="5">
        <v>0</v>
      </c>
      <c r="LN12" s="5">
        <v>0</v>
      </c>
      <c r="LO12" s="5">
        <v>0</v>
      </c>
      <c r="LP12" s="5">
        <f t="shared" si="48"/>
        <v>0</v>
      </c>
      <c r="LQ12" s="9"/>
      <c r="LR12" s="1">
        <v>6</v>
      </c>
      <c r="LS12" s="2" t="s">
        <v>9</v>
      </c>
      <c r="LT12" s="5">
        <v>1</v>
      </c>
      <c r="LU12" s="5">
        <v>200000</v>
      </c>
      <c r="LV12" s="5">
        <v>0</v>
      </c>
      <c r="LW12" s="5">
        <f t="shared" si="49"/>
        <v>200000</v>
      </c>
      <c r="LX12" s="9"/>
      <c r="LY12" s="1">
        <v>6</v>
      </c>
      <c r="LZ12" s="2" t="s">
        <v>9</v>
      </c>
      <c r="MA12" s="5">
        <v>0</v>
      </c>
      <c r="MB12" s="5">
        <v>0</v>
      </c>
      <c r="MC12" s="5">
        <v>0</v>
      </c>
      <c r="MD12" s="5">
        <f t="shared" si="50"/>
        <v>0</v>
      </c>
      <c r="ME12" s="9"/>
      <c r="MF12" s="1">
        <v>6</v>
      </c>
      <c r="MG12" s="2" t="s">
        <v>9</v>
      </c>
      <c r="MH12" s="5">
        <v>16</v>
      </c>
      <c r="MI12" s="5">
        <v>32000</v>
      </c>
      <c r="MJ12" s="5">
        <v>0</v>
      </c>
      <c r="MK12" s="5">
        <f t="shared" si="51"/>
        <v>32000</v>
      </c>
      <c r="ML12" s="9"/>
      <c r="MM12" s="1">
        <v>6</v>
      </c>
      <c r="MN12" s="2" t="s">
        <v>9</v>
      </c>
      <c r="MO12" s="5">
        <v>16</v>
      </c>
      <c r="MP12" s="5">
        <v>32000</v>
      </c>
      <c r="MQ12" s="5">
        <v>0</v>
      </c>
      <c r="MR12" s="5">
        <f t="shared" si="52"/>
        <v>32000</v>
      </c>
      <c r="MS12" s="9"/>
      <c r="MT12" s="1">
        <v>6</v>
      </c>
      <c r="MU12" s="2" t="s">
        <v>9</v>
      </c>
      <c r="MV12" s="5">
        <v>22</v>
      </c>
      <c r="MW12" s="5">
        <v>1020000</v>
      </c>
      <c r="MX12" s="5">
        <v>0</v>
      </c>
      <c r="MY12" s="5">
        <f t="shared" si="53"/>
        <v>1020000</v>
      </c>
      <c r="MZ12" s="9"/>
      <c r="NA12" s="1">
        <v>6</v>
      </c>
      <c r="NB12" s="2" t="s">
        <v>9</v>
      </c>
      <c r="NC12" s="5">
        <v>1</v>
      </c>
      <c r="ND12" s="5">
        <v>60000</v>
      </c>
      <c r="NE12" s="5">
        <v>0</v>
      </c>
      <c r="NF12" s="5">
        <f t="shared" si="54"/>
        <v>60000</v>
      </c>
      <c r="NG12" s="9"/>
      <c r="NH12" s="1">
        <v>6</v>
      </c>
      <c r="NI12" s="2" t="s">
        <v>9</v>
      </c>
      <c r="NJ12" s="5">
        <v>0</v>
      </c>
      <c r="NK12" s="5">
        <v>0</v>
      </c>
      <c r="NL12" s="5">
        <v>0</v>
      </c>
      <c r="NM12" s="5">
        <f t="shared" si="55"/>
        <v>0</v>
      </c>
      <c r="NN12" s="9"/>
      <c r="NO12" s="1">
        <v>6</v>
      </c>
      <c r="NP12" s="2" t="s">
        <v>9</v>
      </c>
      <c r="NQ12" s="5">
        <v>12</v>
      </c>
      <c r="NR12" s="5">
        <v>300000</v>
      </c>
      <c r="NS12" s="5">
        <v>0</v>
      </c>
      <c r="NT12" s="5">
        <f t="shared" si="56"/>
        <v>300000</v>
      </c>
      <c r="NU12" s="9"/>
      <c r="NV12" s="1">
        <v>6</v>
      </c>
      <c r="NW12" s="2" t="s">
        <v>9</v>
      </c>
      <c r="NX12" s="5">
        <v>1</v>
      </c>
      <c r="NY12" s="5">
        <v>100000</v>
      </c>
      <c r="NZ12" s="5">
        <v>0</v>
      </c>
      <c r="OA12" s="5">
        <f t="shared" si="57"/>
        <v>100000</v>
      </c>
      <c r="OB12" s="9"/>
      <c r="OC12" s="1">
        <v>6</v>
      </c>
      <c r="OD12" s="2" t="s">
        <v>9</v>
      </c>
      <c r="OE12" s="5">
        <v>0</v>
      </c>
      <c r="OF12" s="5">
        <v>391000</v>
      </c>
      <c r="OG12" s="5">
        <v>0</v>
      </c>
      <c r="OH12" s="5">
        <f t="shared" si="58"/>
        <v>391000</v>
      </c>
      <c r="OI12" s="9"/>
      <c r="OJ12" s="1">
        <v>6</v>
      </c>
      <c r="OK12" s="2" t="s">
        <v>9</v>
      </c>
      <c r="OL12" s="5">
        <v>0</v>
      </c>
      <c r="OM12" s="5">
        <v>150000</v>
      </c>
      <c r="ON12" s="5">
        <v>0</v>
      </c>
      <c r="OO12" s="5">
        <f t="shared" si="59"/>
        <v>150000</v>
      </c>
      <c r="OP12" s="9"/>
      <c r="OQ12" s="1">
        <v>6</v>
      </c>
      <c r="OR12" s="2" t="s">
        <v>9</v>
      </c>
      <c r="OS12" s="5">
        <v>0</v>
      </c>
      <c r="OT12" s="5">
        <v>0</v>
      </c>
      <c r="OU12" s="5">
        <v>0</v>
      </c>
      <c r="OV12" s="5">
        <f t="shared" si="60"/>
        <v>0</v>
      </c>
      <c r="OW12" s="9"/>
      <c r="OX12" s="1">
        <v>6</v>
      </c>
      <c r="OY12" s="2" t="s">
        <v>9</v>
      </c>
      <c r="OZ12" s="5">
        <v>0</v>
      </c>
      <c r="PA12" s="5">
        <v>450000</v>
      </c>
      <c r="PB12" s="5">
        <v>0</v>
      </c>
      <c r="PC12" s="5">
        <f t="shared" si="61"/>
        <v>450000</v>
      </c>
      <c r="PD12" s="9"/>
      <c r="PE12" s="1">
        <v>6</v>
      </c>
      <c r="PF12" s="2" t="s">
        <v>9</v>
      </c>
      <c r="PG12" s="5">
        <v>1</v>
      </c>
      <c r="PH12" s="5">
        <v>72000</v>
      </c>
      <c r="PI12" s="5">
        <v>0</v>
      </c>
      <c r="PJ12" s="5">
        <f t="shared" si="62"/>
        <v>72000</v>
      </c>
      <c r="PK12" s="9"/>
      <c r="PL12" s="1">
        <v>6</v>
      </c>
      <c r="PM12" s="2" t="s">
        <v>9</v>
      </c>
      <c r="PN12" s="5">
        <v>9</v>
      </c>
      <c r="PO12" s="5">
        <v>225000</v>
      </c>
      <c r="PP12" s="5">
        <v>0</v>
      </c>
      <c r="PQ12" s="5">
        <f t="shared" si="63"/>
        <v>225000</v>
      </c>
      <c r="PR12" s="9"/>
      <c r="PS12" s="1">
        <v>6</v>
      </c>
      <c r="PT12" s="2" t="s">
        <v>9</v>
      </c>
      <c r="PU12" s="5">
        <v>22</v>
      </c>
      <c r="PV12" s="5">
        <v>5160000</v>
      </c>
      <c r="PW12" s="5">
        <v>0</v>
      </c>
      <c r="PX12" s="5">
        <f t="shared" si="64"/>
        <v>5160000</v>
      </c>
      <c r="PY12" s="9"/>
      <c r="PZ12" s="1">
        <v>6</v>
      </c>
      <c r="QA12" s="2" t="s">
        <v>9</v>
      </c>
      <c r="QB12" s="5">
        <v>16</v>
      </c>
      <c r="QC12" s="5">
        <v>153600</v>
      </c>
      <c r="QD12" s="5">
        <v>0</v>
      </c>
      <c r="QE12" s="5">
        <f t="shared" si="65"/>
        <v>153600</v>
      </c>
      <c r="QF12" s="9"/>
      <c r="QG12" s="1">
        <v>6</v>
      </c>
      <c r="QH12" s="2" t="s">
        <v>9</v>
      </c>
      <c r="QI12" s="5">
        <v>0</v>
      </c>
      <c r="QJ12" s="5">
        <v>53500</v>
      </c>
      <c r="QK12" s="5">
        <v>0</v>
      </c>
      <c r="QL12" s="5">
        <f t="shared" si="66"/>
        <v>53500</v>
      </c>
      <c r="QM12" s="9"/>
      <c r="QN12" s="1">
        <v>6</v>
      </c>
      <c r="QO12" s="2" t="s">
        <v>9</v>
      </c>
      <c r="QP12" s="5">
        <v>0</v>
      </c>
      <c r="QQ12" s="5">
        <v>1142720.4000000001</v>
      </c>
      <c r="QR12" s="5">
        <v>0</v>
      </c>
      <c r="QS12" s="5">
        <f t="shared" si="67"/>
        <v>1142720.4000000001</v>
      </c>
      <c r="QT12" s="9"/>
      <c r="QU12" s="1">
        <v>6</v>
      </c>
      <c r="QV12" s="2" t="s">
        <v>9</v>
      </c>
      <c r="QW12" s="5">
        <v>0</v>
      </c>
      <c r="QX12" s="5">
        <v>0</v>
      </c>
      <c r="QY12" s="5">
        <v>0</v>
      </c>
      <c r="QZ12" s="5">
        <f t="shared" si="68"/>
        <v>0</v>
      </c>
      <c r="RA12" s="9"/>
      <c r="RB12" s="1">
        <v>6</v>
      </c>
      <c r="RC12" s="2" t="s">
        <v>9</v>
      </c>
      <c r="RD12" s="5">
        <v>1</v>
      </c>
      <c r="RE12" s="5">
        <v>100000</v>
      </c>
      <c r="RF12" s="5">
        <v>34615.379999999997</v>
      </c>
      <c r="RG12" s="5">
        <f t="shared" si="69"/>
        <v>134615.38</v>
      </c>
      <c r="RH12" s="9"/>
      <c r="RI12" s="1">
        <v>6</v>
      </c>
      <c r="RJ12" s="2" t="s">
        <v>9</v>
      </c>
      <c r="RK12" s="5">
        <v>0</v>
      </c>
      <c r="RL12" s="5">
        <v>10000</v>
      </c>
      <c r="RM12" s="5">
        <v>0</v>
      </c>
      <c r="RN12" s="5">
        <f t="shared" si="70"/>
        <v>10000</v>
      </c>
      <c r="RO12" s="9"/>
      <c r="RP12" s="1">
        <v>6</v>
      </c>
      <c r="RQ12" s="2" t="s">
        <v>9</v>
      </c>
      <c r="RR12" s="5">
        <v>0</v>
      </c>
      <c r="RS12" s="5">
        <v>0</v>
      </c>
      <c r="RT12" s="5">
        <v>0</v>
      </c>
      <c r="RU12" s="5">
        <f t="shared" si="71"/>
        <v>0</v>
      </c>
      <c r="RV12" s="9"/>
      <c r="RW12" s="1">
        <v>6</v>
      </c>
      <c r="RX12" s="2" t="s">
        <v>9</v>
      </c>
      <c r="RY12" s="5">
        <v>0</v>
      </c>
      <c r="RZ12" s="5">
        <v>0</v>
      </c>
      <c r="SA12" s="5">
        <v>0</v>
      </c>
      <c r="SB12" s="5">
        <f t="shared" si="72"/>
        <v>0</v>
      </c>
      <c r="SC12" s="9"/>
      <c r="SD12" s="1">
        <v>6</v>
      </c>
      <c r="SE12" s="2" t="s">
        <v>9</v>
      </c>
      <c r="SF12" s="5">
        <v>1</v>
      </c>
      <c r="SG12" s="5">
        <v>359200</v>
      </c>
      <c r="SH12" s="5">
        <v>0</v>
      </c>
      <c r="SI12" s="5">
        <f t="shared" si="73"/>
        <v>359200</v>
      </c>
      <c r="SJ12" s="9"/>
      <c r="SK12" s="1">
        <v>6</v>
      </c>
      <c r="SL12" s="2" t="s">
        <v>9</v>
      </c>
      <c r="SM12" s="5">
        <v>1</v>
      </c>
      <c r="SN12" s="5">
        <v>80000</v>
      </c>
      <c r="SO12" s="5">
        <v>0</v>
      </c>
      <c r="SP12" s="5">
        <f t="shared" si="74"/>
        <v>80000</v>
      </c>
      <c r="SQ12" s="9"/>
      <c r="SR12" s="1">
        <v>6</v>
      </c>
      <c r="SS12" s="2" t="s">
        <v>9</v>
      </c>
      <c r="ST12" s="5">
        <v>0</v>
      </c>
      <c r="SU12" s="5">
        <v>0</v>
      </c>
      <c r="SV12" s="5">
        <v>0</v>
      </c>
      <c r="SW12" s="5">
        <f t="shared" si="75"/>
        <v>0</v>
      </c>
      <c r="SX12" s="9"/>
      <c r="SY12" s="1">
        <v>6</v>
      </c>
      <c r="SZ12" s="2" t="s">
        <v>9</v>
      </c>
      <c r="TA12" s="5">
        <v>0</v>
      </c>
      <c r="TB12" s="5">
        <v>0</v>
      </c>
      <c r="TC12" s="5">
        <v>0</v>
      </c>
      <c r="TD12" s="5">
        <f t="shared" si="76"/>
        <v>0</v>
      </c>
      <c r="TE12" s="9"/>
      <c r="TF12" s="1">
        <v>6</v>
      </c>
      <c r="TG12" s="2" t="s">
        <v>9</v>
      </c>
      <c r="TH12" s="5">
        <v>0</v>
      </c>
      <c r="TI12" s="5">
        <v>0</v>
      </c>
      <c r="TJ12" s="5">
        <v>0</v>
      </c>
      <c r="TK12" s="5">
        <f t="shared" si="77"/>
        <v>0</v>
      </c>
      <c r="TL12" s="9"/>
      <c r="TM12" s="1">
        <v>6</v>
      </c>
      <c r="TN12" s="2" t="s">
        <v>9</v>
      </c>
      <c r="TO12" s="5">
        <v>0</v>
      </c>
      <c r="TP12" s="5">
        <v>40000</v>
      </c>
      <c r="TQ12" s="5">
        <v>0</v>
      </c>
      <c r="TR12" s="5">
        <f t="shared" si="78"/>
        <v>40000</v>
      </c>
      <c r="TS12" s="9"/>
      <c r="TT12" s="1">
        <v>6</v>
      </c>
      <c r="TU12" s="2" t="s">
        <v>9</v>
      </c>
      <c r="TV12" s="5">
        <v>0</v>
      </c>
      <c r="TW12" s="5">
        <v>30000</v>
      </c>
      <c r="TX12" s="5">
        <v>0</v>
      </c>
      <c r="TY12" s="5">
        <f t="shared" si="79"/>
        <v>30000</v>
      </c>
      <c r="TZ12" s="9"/>
      <c r="UA12" s="1">
        <v>6</v>
      </c>
      <c r="UB12" s="2" t="s">
        <v>9</v>
      </c>
      <c r="UC12" s="5">
        <v>0</v>
      </c>
      <c r="UD12" s="5">
        <v>10000</v>
      </c>
      <c r="UE12" s="5">
        <v>0</v>
      </c>
      <c r="UF12" s="5">
        <f t="shared" si="80"/>
        <v>10000</v>
      </c>
      <c r="UG12" s="9"/>
      <c r="UH12" s="1">
        <v>6</v>
      </c>
      <c r="UI12" s="2" t="s">
        <v>9</v>
      </c>
      <c r="UJ12" s="5">
        <v>0</v>
      </c>
      <c r="UK12" s="5">
        <v>25000</v>
      </c>
      <c r="UL12" s="5">
        <v>0</v>
      </c>
      <c r="UM12" s="5">
        <f t="shared" si="81"/>
        <v>25000</v>
      </c>
      <c r="UN12" s="9"/>
      <c r="UO12" s="1">
        <v>6</v>
      </c>
      <c r="UP12" s="2" t="s">
        <v>9</v>
      </c>
      <c r="UQ12" s="5">
        <v>1</v>
      </c>
      <c r="UR12" s="5">
        <v>12000</v>
      </c>
      <c r="US12" s="5">
        <v>0</v>
      </c>
      <c r="UT12" s="5">
        <f t="shared" si="82"/>
        <v>12000</v>
      </c>
      <c r="UU12" s="9"/>
      <c r="UV12" s="1">
        <v>6</v>
      </c>
      <c r="UW12" s="2" t="s">
        <v>9</v>
      </c>
      <c r="UX12" s="5">
        <v>1</v>
      </c>
      <c r="UY12" s="5">
        <v>100000</v>
      </c>
      <c r="UZ12" s="5">
        <v>0</v>
      </c>
      <c r="VA12" s="5">
        <f t="shared" si="83"/>
        <v>100000</v>
      </c>
      <c r="VB12" s="9"/>
      <c r="VC12" s="1">
        <v>6</v>
      </c>
      <c r="VD12" s="2" t="s">
        <v>9</v>
      </c>
      <c r="VE12" s="5">
        <v>1</v>
      </c>
      <c r="VF12" s="5">
        <v>10000</v>
      </c>
      <c r="VG12" s="5">
        <v>0</v>
      </c>
      <c r="VH12" s="5">
        <f t="shared" si="84"/>
        <v>10000</v>
      </c>
      <c r="VI12" s="9"/>
      <c r="VJ12" s="1">
        <v>6</v>
      </c>
      <c r="VK12" s="2" t="s">
        <v>9</v>
      </c>
      <c r="VL12" s="5">
        <v>0</v>
      </c>
      <c r="VM12" s="5">
        <v>0</v>
      </c>
      <c r="VN12" s="5">
        <v>0</v>
      </c>
      <c r="VO12" s="5">
        <f t="shared" si="85"/>
        <v>0</v>
      </c>
      <c r="VP12" s="9"/>
      <c r="VQ12" s="1">
        <v>6</v>
      </c>
      <c r="VR12" s="2" t="s">
        <v>9</v>
      </c>
      <c r="VS12" s="5">
        <v>0</v>
      </c>
      <c r="VT12" s="5">
        <v>0</v>
      </c>
      <c r="VU12" s="5">
        <v>0</v>
      </c>
      <c r="VV12" s="5">
        <f t="shared" si="86"/>
        <v>0</v>
      </c>
      <c r="VW12" s="9"/>
      <c r="VX12" s="1">
        <v>6</v>
      </c>
      <c r="VY12" s="2" t="s">
        <v>9</v>
      </c>
      <c r="VZ12" s="5">
        <v>1</v>
      </c>
      <c r="WA12" s="5">
        <v>180000</v>
      </c>
      <c r="WB12" s="5">
        <v>0</v>
      </c>
      <c r="WC12" s="5">
        <f t="shared" si="87"/>
        <v>180000</v>
      </c>
      <c r="WD12" s="9"/>
      <c r="WE12" s="1">
        <v>6</v>
      </c>
      <c r="WF12" s="2" t="s">
        <v>9</v>
      </c>
      <c r="WG12" s="5">
        <v>0</v>
      </c>
      <c r="WH12" s="5">
        <v>0</v>
      </c>
      <c r="WI12" s="5">
        <v>0</v>
      </c>
      <c r="WJ12" s="5">
        <f t="shared" si="88"/>
        <v>0</v>
      </c>
      <c r="WK12" s="9"/>
      <c r="WL12" s="1">
        <v>6</v>
      </c>
      <c r="WM12" s="2" t="s">
        <v>9</v>
      </c>
      <c r="WN12" s="5">
        <v>0</v>
      </c>
      <c r="WO12" s="5">
        <v>0</v>
      </c>
      <c r="WP12" s="5">
        <v>0</v>
      </c>
      <c r="WQ12" s="5">
        <f t="shared" si="89"/>
        <v>0</v>
      </c>
      <c r="WR12" s="9"/>
      <c r="WS12" s="1">
        <v>6</v>
      </c>
      <c r="WT12" s="2" t="s">
        <v>9</v>
      </c>
      <c r="WU12" s="5">
        <v>0</v>
      </c>
      <c r="WV12" s="5">
        <v>0</v>
      </c>
      <c r="WW12" s="5">
        <v>0</v>
      </c>
      <c r="WX12" s="5">
        <f t="shared" si="90"/>
        <v>0</v>
      </c>
      <c r="WY12" s="9"/>
      <c r="WZ12" s="1">
        <v>6</v>
      </c>
      <c r="XA12" s="2" t="s">
        <v>9</v>
      </c>
      <c r="XB12" s="5">
        <v>0</v>
      </c>
      <c r="XC12" s="5">
        <v>302500</v>
      </c>
      <c r="XD12" s="5">
        <v>0</v>
      </c>
      <c r="XE12" s="5">
        <f t="shared" si="91"/>
        <v>302500</v>
      </c>
      <c r="XF12" s="9"/>
      <c r="XG12" s="1">
        <v>6</v>
      </c>
      <c r="XH12" s="2" t="s">
        <v>9</v>
      </c>
      <c r="XI12" s="5">
        <v>0</v>
      </c>
      <c r="XJ12" s="5">
        <v>0</v>
      </c>
      <c r="XK12" s="5">
        <v>0</v>
      </c>
      <c r="XL12" s="5">
        <f t="shared" si="92"/>
        <v>0</v>
      </c>
      <c r="XM12" s="9"/>
      <c r="XN12" s="1">
        <v>6</v>
      </c>
      <c r="XO12" s="2" t="s">
        <v>9</v>
      </c>
      <c r="XP12" s="5">
        <v>0</v>
      </c>
      <c r="XQ12" s="5">
        <v>20000</v>
      </c>
      <c r="XR12" s="5">
        <v>0</v>
      </c>
      <c r="XS12" s="5">
        <f t="shared" si="93"/>
        <v>20000</v>
      </c>
      <c r="XT12" s="9"/>
      <c r="XU12" s="1">
        <v>6</v>
      </c>
      <c r="XV12" s="2" t="s">
        <v>9</v>
      </c>
      <c r="XW12" s="5">
        <v>0</v>
      </c>
      <c r="XX12" s="5">
        <v>0</v>
      </c>
      <c r="XY12" s="5">
        <v>0</v>
      </c>
      <c r="XZ12" s="5">
        <f t="shared" si="94"/>
        <v>0</v>
      </c>
      <c r="YA12" s="9"/>
      <c r="YB12" s="1">
        <v>6</v>
      </c>
      <c r="YC12" s="2" t="s">
        <v>9</v>
      </c>
      <c r="YD12" s="5">
        <v>0</v>
      </c>
      <c r="YE12" s="5">
        <v>0</v>
      </c>
      <c r="YF12" s="5">
        <v>0</v>
      </c>
      <c r="YG12" s="5">
        <f t="shared" si="95"/>
        <v>0</v>
      </c>
      <c r="YH12" s="9"/>
      <c r="YI12" s="1">
        <v>6</v>
      </c>
      <c r="YJ12" s="2" t="s">
        <v>9</v>
      </c>
      <c r="YK12" s="5">
        <v>0</v>
      </c>
      <c r="YL12" s="5">
        <f t="shared" si="96"/>
        <v>14470870.4</v>
      </c>
      <c r="YM12" s="5">
        <f t="shared" si="0"/>
        <v>184615.38</v>
      </c>
      <c r="YN12" s="5">
        <f t="shared" si="1"/>
        <v>14655485.780000001</v>
      </c>
      <c r="YO12" s="9"/>
      <c r="YP12" s="105">
        <v>6</v>
      </c>
      <c r="YQ12" s="2" t="s">
        <v>9</v>
      </c>
      <c r="YR12" s="5">
        <v>0</v>
      </c>
      <c r="YS12" s="5" t="e">
        <f>'Programme Management'!#REF!+'Prgramme M. Activities'!YL12</f>
        <v>#REF!</v>
      </c>
      <c r="YT12" s="5" t="e">
        <f>'Programme Management'!#REF!+'Prgramme M. Activities'!YM12</f>
        <v>#REF!</v>
      </c>
      <c r="YU12" s="5" t="e">
        <f t="shared" si="97"/>
        <v>#REF!</v>
      </c>
      <c r="YV12" s="9"/>
    </row>
    <row r="13" spans="1:672" ht="16.5" hidden="1">
      <c r="A13" s="23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2"/>
        <v>0</v>
      </c>
      <c r="G13" s="9"/>
      <c r="H13" s="1">
        <v>7</v>
      </c>
      <c r="I13" s="2" t="s">
        <v>10</v>
      </c>
      <c r="J13" s="5">
        <v>0</v>
      </c>
      <c r="K13" s="5">
        <v>0</v>
      </c>
      <c r="L13" s="5">
        <v>0</v>
      </c>
      <c r="M13" s="5">
        <f t="shared" si="3"/>
        <v>0</v>
      </c>
      <c r="N13" s="9"/>
      <c r="O13" s="1">
        <v>7</v>
      </c>
      <c r="P13" s="2" t="s">
        <v>10</v>
      </c>
      <c r="Q13" s="5">
        <v>0</v>
      </c>
      <c r="R13" s="5">
        <v>24800</v>
      </c>
      <c r="S13" s="5">
        <v>0</v>
      </c>
      <c r="T13" s="5">
        <f t="shared" si="4"/>
        <v>24800</v>
      </c>
      <c r="U13" s="9"/>
      <c r="V13" s="1">
        <v>7</v>
      </c>
      <c r="W13" s="2" t="s">
        <v>10</v>
      </c>
      <c r="X13" s="5">
        <v>14</v>
      </c>
      <c r="Y13" s="5">
        <v>28000</v>
      </c>
      <c r="Z13" s="5">
        <v>0</v>
      </c>
      <c r="AA13" s="5">
        <f t="shared" si="5"/>
        <v>28000</v>
      </c>
      <c r="AB13" s="9"/>
      <c r="AC13" s="1">
        <v>7</v>
      </c>
      <c r="AD13" s="2" t="s">
        <v>10</v>
      </c>
      <c r="AE13" s="5">
        <v>0</v>
      </c>
      <c r="AF13" s="5">
        <v>0</v>
      </c>
      <c r="AG13" s="5">
        <v>0</v>
      </c>
      <c r="AH13" s="5">
        <f t="shared" si="6"/>
        <v>0</v>
      </c>
      <c r="AI13" s="9"/>
      <c r="AJ13" s="1">
        <v>7</v>
      </c>
      <c r="AK13" s="2" t="s">
        <v>10</v>
      </c>
      <c r="AL13" s="5">
        <v>329</v>
      </c>
      <c r="AM13" s="5">
        <v>32900</v>
      </c>
      <c r="AN13" s="5">
        <v>0</v>
      </c>
      <c r="AO13" s="5">
        <f t="shared" si="7"/>
        <v>32900</v>
      </c>
      <c r="AP13" s="9"/>
      <c r="AQ13" s="1">
        <v>7</v>
      </c>
      <c r="AR13" s="2" t="s">
        <v>10</v>
      </c>
      <c r="AS13" s="5">
        <v>22</v>
      </c>
      <c r="AT13" s="5">
        <v>24000</v>
      </c>
      <c r="AU13" s="5">
        <v>0</v>
      </c>
      <c r="AV13" s="5">
        <f t="shared" si="8"/>
        <v>24000</v>
      </c>
      <c r="AW13" s="9"/>
      <c r="AX13" s="1">
        <v>7</v>
      </c>
      <c r="AY13" s="2" t="s">
        <v>10</v>
      </c>
      <c r="AZ13" s="5">
        <v>17</v>
      </c>
      <c r="BA13" s="5">
        <v>102000</v>
      </c>
      <c r="BB13" s="5">
        <v>0</v>
      </c>
      <c r="BC13" s="5">
        <f t="shared" si="9"/>
        <v>102000</v>
      </c>
      <c r="BD13" s="9"/>
      <c r="BE13" s="1">
        <v>7</v>
      </c>
      <c r="BF13" s="2" t="s">
        <v>10</v>
      </c>
      <c r="BG13" s="5">
        <v>0</v>
      </c>
      <c r="BH13" s="5">
        <v>0</v>
      </c>
      <c r="BI13" s="5">
        <v>0</v>
      </c>
      <c r="BJ13" s="5">
        <f t="shared" si="10"/>
        <v>0</v>
      </c>
      <c r="BK13" s="9"/>
      <c r="BL13" s="1">
        <v>7</v>
      </c>
      <c r="BM13" s="2" t="s">
        <v>10</v>
      </c>
      <c r="BN13" s="5">
        <v>0</v>
      </c>
      <c r="BO13" s="5">
        <v>0</v>
      </c>
      <c r="BP13" s="5">
        <v>0</v>
      </c>
      <c r="BQ13" s="5">
        <f t="shared" si="11"/>
        <v>0</v>
      </c>
      <c r="BR13" s="9"/>
      <c r="BS13" s="1">
        <v>7</v>
      </c>
      <c r="BT13" s="2" t="s">
        <v>10</v>
      </c>
      <c r="BU13" s="5">
        <v>4</v>
      </c>
      <c r="BV13" s="5">
        <v>20000</v>
      </c>
      <c r="BW13" s="5">
        <v>0</v>
      </c>
      <c r="BX13" s="5">
        <f t="shared" si="12"/>
        <v>20000</v>
      </c>
      <c r="BY13" s="9"/>
      <c r="BZ13" s="1">
        <v>7</v>
      </c>
      <c r="CA13" s="2" t="s">
        <v>10</v>
      </c>
      <c r="CB13" s="5">
        <v>0</v>
      </c>
      <c r="CC13" s="5">
        <v>0</v>
      </c>
      <c r="CD13" s="5">
        <v>0</v>
      </c>
      <c r="CE13" s="5">
        <f t="shared" si="13"/>
        <v>0</v>
      </c>
      <c r="CF13" s="9"/>
      <c r="CG13" s="1">
        <v>7</v>
      </c>
      <c r="CH13" s="2" t="s">
        <v>10</v>
      </c>
      <c r="CI13" s="5">
        <v>45</v>
      </c>
      <c r="CJ13" s="5">
        <v>103650</v>
      </c>
      <c r="CK13" s="5">
        <v>0</v>
      </c>
      <c r="CL13" s="5">
        <f t="shared" si="14"/>
        <v>103650</v>
      </c>
      <c r="CM13" s="9"/>
      <c r="CN13" s="1">
        <v>7</v>
      </c>
      <c r="CO13" s="2" t="s">
        <v>10</v>
      </c>
      <c r="CP13" s="5">
        <v>0</v>
      </c>
      <c r="CQ13" s="5">
        <v>0</v>
      </c>
      <c r="CR13" s="5">
        <v>0</v>
      </c>
      <c r="CS13" s="5">
        <f t="shared" si="15"/>
        <v>0</v>
      </c>
      <c r="CT13" s="9"/>
      <c r="CU13" s="1">
        <v>7</v>
      </c>
      <c r="CV13" s="2" t="s">
        <v>10</v>
      </c>
      <c r="CW13" s="5">
        <v>12</v>
      </c>
      <c r="CX13" s="5">
        <v>24000</v>
      </c>
      <c r="CY13" s="5">
        <v>0</v>
      </c>
      <c r="CZ13" s="5">
        <f t="shared" si="16"/>
        <v>24000</v>
      </c>
      <c r="DA13" s="9"/>
      <c r="DB13" s="1">
        <v>7</v>
      </c>
      <c r="DC13" s="2" t="s">
        <v>10</v>
      </c>
      <c r="DD13" s="5">
        <v>0</v>
      </c>
      <c r="DE13" s="5">
        <v>0</v>
      </c>
      <c r="DF13" s="5">
        <v>0</v>
      </c>
      <c r="DG13" s="5">
        <f t="shared" si="17"/>
        <v>0</v>
      </c>
      <c r="DH13" s="9"/>
      <c r="DI13" s="1">
        <v>7</v>
      </c>
      <c r="DJ13" s="2" t="s">
        <v>10</v>
      </c>
      <c r="DK13" s="5">
        <v>0</v>
      </c>
      <c r="DL13" s="5">
        <v>0</v>
      </c>
      <c r="DM13" s="5">
        <v>0</v>
      </c>
      <c r="DN13" s="5">
        <f t="shared" si="18"/>
        <v>0</v>
      </c>
      <c r="DO13" s="9"/>
      <c r="DP13" s="1">
        <v>7</v>
      </c>
      <c r="DQ13" s="2" t="s">
        <v>10</v>
      </c>
      <c r="DR13" s="5">
        <v>19</v>
      </c>
      <c r="DS13" s="5">
        <v>57000</v>
      </c>
      <c r="DT13" s="5">
        <v>0</v>
      </c>
      <c r="DU13" s="5">
        <f t="shared" si="19"/>
        <v>57000</v>
      </c>
      <c r="DV13" s="9"/>
      <c r="DW13" s="1">
        <v>7</v>
      </c>
      <c r="DX13" s="2" t="s">
        <v>10</v>
      </c>
      <c r="DY13" s="5">
        <v>3267</v>
      </c>
      <c r="DZ13" s="5">
        <v>1306800</v>
      </c>
      <c r="EA13" s="5">
        <v>0</v>
      </c>
      <c r="EB13" s="5">
        <f t="shared" si="20"/>
        <v>1306800</v>
      </c>
      <c r="EC13" s="9"/>
      <c r="ED13" s="1">
        <v>7</v>
      </c>
      <c r="EE13" s="2" t="s">
        <v>10</v>
      </c>
      <c r="EF13" s="5">
        <v>0</v>
      </c>
      <c r="EG13" s="5">
        <v>0</v>
      </c>
      <c r="EH13" s="5">
        <v>0</v>
      </c>
      <c r="EI13" s="5">
        <f t="shared" si="21"/>
        <v>0</v>
      </c>
      <c r="EJ13" s="9"/>
      <c r="EK13" s="1">
        <v>7</v>
      </c>
      <c r="EL13" s="2" t="s">
        <v>10</v>
      </c>
      <c r="EM13" s="5">
        <v>0</v>
      </c>
      <c r="EN13" s="5">
        <v>0</v>
      </c>
      <c r="EO13" s="5">
        <v>0</v>
      </c>
      <c r="EP13" s="5">
        <f t="shared" si="22"/>
        <v>0</v>
      </c>
      <c r="EQ13" s="9"/>
      <c r="ER13" s="1">
        <v>7</v>
      </c>
      <c r="ES13" s="2" t="s">
        <v>10</v>
      </c>
      <c r="ET13" s="5">
        <v>0</v>
      </c>
      <c r="EU13" s="5">
        <v>0</v>
      </c>
      <c r="EV13" s="5">
        <v>0</v>
      </c>
      <c r="EW13" s="5">
        <f t="shared" si="23"/>
        <v>0</v>
      </c>
      <c r="EX13" s="9"/>
      <c r="EY13" s="1">
        <v>7</v>
      </c>
      <c r="EZ13" s="2" t="s">
        <v>10</v>
      </c>
      <c r="FA13" s="5">
        <v>0</v>
      </c>
      <c r="FB13" s="5">
        <v>0</v>
      </c>
      <c r="FC13" s="5">
        <v>0</v>
      </c>
      <c r="FD13" s="5">
        <f t="shared" si="24"/>
        <v>0</v>
      </c>
      <c r="FE13" s="9"/>
      <c r="FF13" s="1">
        <v>7</v>
      </c>
      <c r="FG13" s="2" t="s">
        <v>10</v>
      </c>
      <c r="FH13" s="5">
        <v>0</v>
      </c>
      <c r="FI13" s="5">
        <v>0</v>
      </c>
      <c r="FJ13" s="5">
        <v>0</v>
      </c>
      <c r="FK13" s="5">
        <f t="shared" si="25"/>
        <v>0</v>
      </c>
      <c r="FL13" s="9"/>
      <c r="FM13" s="1">
        <v>7</v>
      </c>
      <c r="FN13" s="2" t="s">
        <v>10</v>
      </c>
      <c r="FO13" s="5">
        <v>6</v>
      </c>
      <c r="FP13" s="5">
        <v>8000</v>
      </c>
      <c r="FQ13" s="5">
        <v>0</v>
      </c>
      <c r="FR13" s="5">
        <f t="shared" si="26"/>
        <v>8000</v>
      </c>
      <c r="FS13" s="9"/>
      <c r="FT13" s="1">
        <v>7</v>
      </c>
      <c r="FU13" s="2" t="s">
        <v>10</v>
      </c>
      <c r="FV13" s="5">
        <v>0</v>
      </c>
      <c r="FW13" s="5">
        <v>75000</v>
      </c>
      <c r="FX13" s="5">
        <v>0</v>
      </c>
      <c r="FY13" s="5">
        <f t="shared" si="27"/>
        <v>75000</v>
      </c>
      <c r="FZ13" s="9"/>
      <c r="GA13" s="1">
        <v>7</v>
      </c>
      <c r="GB13" s="2" t="s">
        <v>10</v>
      </c>
      <c r="GC13" s="5">
        <v>0</v>
      </c>
      <c r="GD13" s="5">
        <v>50000</v>
      </c>
      <c r="GE13" s="5">
        <v>0</v>
      </c>
      <c r="GF13" s="5">
        <f t="shared" si="28"/>
        <v>50000</v>
      </c>
      <c r="GG13" s="9"/>
      <c r="GH13" s="1">
        <v>7</v>
      </c>
      <c r="GI13" s="2" t="s">
        <v>10</v>
      </c>
      <c r="GJ13" s="5">
        <v>0</v>
      </c>
      <c r="GK13" s="5">
        <v>30000</v>
      </c>
      <c r="GL13" s="5">
        <v>0</v>
      </c>
      <c r="GM13" s="5">
        <f t="shared" si="29"/>
        <v>30000</v>
      </c>
      <c r="GN13" s="9"/>
      <c r="GO13" s="1">
        <v>7</v>
      </c>
      <c r="GP13" s="2" t="s">
        <v>10</v>
      </c>
      <c r="GQ13" s="5">
        <v>0</v>
      </c>
      <c r="GR13" s="5">
        <v>0</v>
      </c>
      <c r="GS13" s="5">
        <v>0</v>
      </c>
      <c r="GT13" s="5">
        <f t="shared" si="30"/>
        <v>0</v>
      </c>
      <c r="GU13" s="9"/>
      <c r="GV13" s="1">
        <v>7</v>
      </c>
      <c r="GW13" s="2" t="s">
        <v>10</v>
      </c>
      <c r="GX13" s="5">
        <v>3</v>
      </c>
      <c r="GY13" s="5">
        <v>500000</v>
      </c>
      <c r="GZ13" s="5">
        <v>100000</v>
      </c>
      <c r="HA13" s="5">
        <f t="shared" si="31"/>
        <v>600000</v>
      </c>
      <c r="HB13" s="9"/>
      <c r="HC13" s="1">
        <v>7</v>
      </c>
      <c r="HD13" s="2" t="s">
        <v>10</v>
      </c>
      <c r="HE13" s="5">
        <v>0</v>
      </c>
      <c r="HF13" s="5">
        <v>0</v>
      </c>
      <c r="HG13" s="5">
        <v>0</v>
      </c>
      <c r="HH13" s="5">
        <f t="shared" si="32"/>
        <v>0</v>
      </c>
      <c r="HI13" s="9"/>
      <c r="HJ13" s="1">
        <v>7</v>
      </c>
      <c r="HK13" s="2" t="s">
        <v>10</v>
      </c>
      <c r="HL13" s="5">
        <v>1</v>
      </c>
      <c r="HM13" s="5">
        <v>300000</v>
      </c>
      <c r="HN13" s="5">
        <v>0</v>
      </c>
      <c r="HO13" s="5">
        <f t="shared" si="33"/>
        <v>300000</v>
      </c>
      <c r="HP13" s="9"/>
      <c r="HQ13" s="1">
        <v>7</v>
      </c>
      <c r="HR13" s="2" t="s">
        <v>10</v>
      </c>
      <c r="HS13" s="5">
        <v>14</v>
      </c>
      <c r="HT13" s="5">
        <v>41650</v>
      </c>
      <c r="HU13" s="5">
        <v>0</v>
      </c>
      <c r="HV13" s="5">
        <f t="shared" si="34"/>
        <v>41650</v>
      </c>
      <c r="HW13" s="9"/>
      <c r="HX13" s="1">
        <v>7</v>
      </c>
      <c r="HY13" s="2" t="s">
        <v>10</v>
      </c>
      <c r="HZ13" s="5">
        <v>0</v>
      </c>
      <c r="IA13" s="5">
        <v>0</v>
      </c>
      <c r="IB13" s="5">
        <v>0</v>
      </c>
      <c r="IC13" s="5">
        <f t="shared" si="35"/>
        <v>0</v>
      </c>
      <c r="ID13" s="9"/>
      <c r="IE13" s="1">
        <v>7</v>
      </c>
      <c r="IF13" s="2" t="s">
        <v>10</v>
      </c>
      <c r="IG13" s="5">
        <v>0</v>
      </c>
      <c r="IH13" s="5">
        <v>0</v>
      </c>
      <c r="II13" s="5">
        <v>0</v>
      </c>
      <c r="IJ13" s="5">
        <f t="shared" si="36"/>
        <v>0</v>
      </c>
      <c r="IK13" s="9"/>
      <c r="IL13" s="1">
        <v>7</v>
      </c>
      <c r="IM13" s="2" t="s">
        <v>10</v>
      </c>
      <c r="IN13" s="5">
        <v>0</v>
      </c>
      <c r="IO13" s="5">
        <v>0</v>
      </c>
      <c r="IP13" s="5">
        <v>0</v>
      </c>
      <c r="IQ13" s="5">
        <f t="shared" si="37"/>
        <v>0</v>
      </c>
      <c r="IR13" s="9"/>
      <c r="IS13" s="1">
        <v>7</v>
      </c>
      <c r="IT13" s="2" t="s">
        <v>10</v>
      </c>
      <c r="IU13" s="5">
        <v>0</v>
      </c>
      <c r="IV13" s="5">
        <v>0</v>
      </c>
      <c r="IW13" s="5">
        <v>0</v>
      </c>
      <c r="IX13" s="5">
        <f t="shared" si="38"/>
        <v>0</v>
      </c>
      <c r="IY13" s="9"/>
      <c r="IZ13" s="1">
        <v>7</v>
      </c>
      <c r="JA13" s="2" t="s">
        <v>10</v>
      </c>
      <c r="JB13" s="5">
        <v>0</v>
      </c>
      <c r="JC13" s="5">
        <v>0</v>
      </c>
      <c r="JD13" s="5">
        <v>0</v>
      </c>
      <c r="JE13" s="5">
        <f t="shared" si="39"/>
        <v>0</v>
      </c>
      <c r="JF13" s="9"/>
      <c r="JG13" s="1">
        <v>7</v>
      </c>
      <c r="JH13" s="2" t="s">
        <v>10</v>
      </c>
      <c r="JI13" s="5">
        <v>0</v>
      </c>
      <c r="JJ13" s="5">
        <v>30000</v>
      </c>
      <c r="JK13" s="5">
        <v>0</v>
      </c>
      <c r="JL13" s="5">
        <f t="shared" si="40"/>
        <v>30000</v>
      </c>
      <c r="JM13" s="9"/>
      <c r="JN13" s="1">
        <v>7</v>
      </c>
      <c r="JO13" s="2" t="s">
        <v>10</v>
      </c>
      <c r="JP13" s="5">
        <v>0</v>
      </c>
      <c r="JQ13" s="5">
        <v>0</v>
      </c>
      <c r="JR13" s="5">
        <v>0</v>
      </c>
      <c r="JS13" s="5">
        <f t="shared" si="41"/>
        <v>0</v>
      </c>
      <c r="JT13" s="9"/>
      <c r="JU13" s="1">
        <v>7</v>
      </c>
      <c r="JV13" s="2" t="s">
        <v>10</v>
      </c>
      <c r="JW13" s="5">
        <v>0</v>
      </c>
      <c r="JX13" s="5">
        <v>0</v>
      </c>
      <c r="JY13" s="5">
        <v>0</v>
      </c>
      <c r="JZ13" s="5">
        <f t="shared" si="42"/>
        <v>0</v>
      </c>
      <c r="KA13" s="9"/>
      <c r="KB13" s="1">
        <v>7</v>
      </c>
      <c r="KC13" s="2" t="s">
        <v>10</v>
      </c>
      <c r="KD13" s="5">
        <v>14</v>
      </c>
      <c r="KE13" s="5">
        <v>387450</v>
      </c>
      <c r="KF13" s="5">
        <v>0</v>
      </c>
      <c r="KG13" s="5">
        <f t="shared" si="43"/>
        <v>387450</v>
      </c>
      <c r="KH13" s="9"/>
      <c r="KI13" s="1">
        <v>7</v>
      </c>
      <c r="KJ13" s="2" t="s">
        <v>10</v>
      </c>
      <c r="KK13" s="5">
        <v>1</v>
      </c>
      <c r="KL13" s="5">
        <v>325000</v>
      </c>
      <c r="KM13" s="5">
        <v>0</v>
      </c>
      <c r="KN13" s="5">
        <f t="shared" si="44"/>
        <v>325000</v>
      </c>
      <c r="KO13" s="9"/>
      <c r="KP13" s="1">
        <v>7</v>
      </c>
      <c r="KQ13" s="2" t="s">
        <v>10</v>
      </c>
      <c r="KR13" s="5">
        <v>1</v>
      </c>
      <c r="KS13" s="5">
        <v>12000</v>
      </c>
      <c r="KT13" s="5">
        <v>0</v>
      </c>
      <c r="KU13" s="5">
        <f t="shared" si="45"/>
        <v>12000</v>
      </c>
      <c r="KV13" s="9"/>
      <c r="KW13" s="1">
        <v>7</v>
      </c>
      <c r="KX13" s="2" t="s">
        <v>10</v>
      </c>
      <c r="KY13" s="5">
        <v>0</v>
      </c>
      <c r="KZ13" s="5">
        <v>0</v>
      </c>
      <c r="LA13" s="5">
        <v>0</v>
      </c>
      <c r="LB13" s="5">
        <f t="shared" si="46"/>
        <v>0</v>
      </c>
      <c r="LC13" s="9"/>
      <c r="LD13" s="1">
        <v>7</v>
      </c>
      <c r="LE13" s="2" t="s">
        <v>10</v>
      </c>
      <c r="LF13" s="5">
        <v>0</v>
      </c>
      <c r="LG13" s="5">
        <v>0</v>
      </c>
      <c r="LH13" s="5">
        <v>0</v>
      </c>
      <c r="LI13" s="5">
        <f t="shared" si="47"/>
        <v>0</v>
      </c>
      <c r="LJ13" s="9"/>
      <c r="LK13" s="1">
        <v>7</v>
      </c>
      <c r="LL13" s="2" t="s">
        <v>10</v>
      </c>
      <c r="LM13" s="5">
        <v>0</v>
      </c>
      <c r="LN13" s="5">
        <v>0</v>
      </c>
      <c r="LO13" s="5">
        <v>0</v>
      </c>
      <c r="LP13" s="5">
        <f t="shared" si="48"/>
        <v>0</v>
      </c>
      <c r="LQ13" s="9"/>
      <c r="LR13" s="1">
        <v>7</v>
      </c>
      <c r="LS13" s="2" t="s">
        <v>10</v>
      </c>
      <c r="LT13" s="5">
        <v>1</v>
      </c>
      <c r="LU13" s="5">
        <v>200000</v>
      </c>
      <c r="LV13" s="5">
        <v>0</v>
      </c>
      <c r="LW13" s="5">
        <f t="shared" si="49"/>
        <v>200000</v>
      </c>
      <c r="LX13" s="9"/>
      <c r="LY13" s="1">
        <v>7</v>
      </c>
      <c r="LZ13" s="2" t="s">
        <v>10</v>
      </c>
      <c r="MA13" s="5">
        <v>0</v>
      </c>
      <c r="MB13" s="5">
        <v>0</v>
      </c>
      <c r="MC13" s="5">
        <v>0</v>
      </c>
      <c r="MD13" s="5">
        <f t="shared" si="50"/>
        <v>0</v>
      </c>
      <c r="ME13" s="9"/>
      <c r="MF13" s="1">
        <v>7</v>
      </c>
      <c r="MG13" s="2" t="s">
        <v>10</v>
      </c>
      <c r="MH13" s="5">
        <v>14</v>
      </c>
      <c r="MI13" s="5">
        <v>28000</v>
      </c>
      <c r="MJ13" s="5">
        <v>0</v>
      </c>
      <c r="MK13" s="5">
        <f t="shared" si="51"/>
        <v>28000</v>
      </c>
      <c r="ML13" s="9"/>
      <c r="MM13" s="1">
        <v>7</v>
      </c>
      <c r="MN13" s="2" t="s">
        <v>10</v>
      </c>
      <c r="MO13" s="5">
        <v>14</v>
      </c>
      <c r="MP13" s="5">
        <v>28000</v>
      </c>
      <c r="MQ13" s="5">
        <v>0</v>
      </c>
      <c r="MR13" s="5">
        <f t="shared" si="52"/>
        <v>28000</v>
      </c>
      <c r="MS13" s="9"/>
      <c r="MT13" s="1">
        <v>7</v>
      </c>
      <c r="MU13" s="2" t="s">
        <v>10</v>
      </c>
      <c r="MV13" s="5">
        <v>18</v>
      </c>
      <c r="MW13" s="5">
        <v>1020000</v>
      </c>
      <c r="MX13" s="5">
        <v>0</v>
      </c>
      <c r="MY13" s="5">
        <f t="shared" si="53"/>
        <v>1020000</v>
      </c>
      <c r="MZ13" s="9"/>
      <c r="NA13" s="1">
        <v>7</v>
      </c>
      <c r="NB13" s="2" t="s">
        <v>10</v>
      </c>
      <c r="NC13" s="5">
        <v>1</v>
      </c>
      <c r="ND13" s="5">
        <v>60000</v>
      </c>
      <c r="NE13" s="5">
        <v>0</v>
      </c>
      <c r="NF13" s="5">
        <f t="shared" si="54"/>
        <v>60000</v>
      </c>
      <c r="NG13" s="9"/>
      <c r="NH13" s="1">
        <v>7</v>
      </c>
      <c r="NI13" s="2" t="s">
        <v>10</v>
      </c>
      <c r="NJ13" s="5">
        <v>0</v>
      </c>
      <c r="NK13" s="5">
        <v>0</v>
      </c>
      <c r="NL13" s="5">
        <v>0</v>
      </c>
      <c r="NM13" s="5">
        <f t="shared" si="55"/>
        <v>0</v>
      </c>
      <c r="NN13" s="9"/>
      <c r="NO13" s="1">
        <v>7</v>
      </c>
      <c r="NP13" s="2" t="s">
        <v>10</v>
      </c>
      <c r="NQ13" s="5">
        <v>12</v>
      </c>
      <c r="NR13" s="5">
        <v>280000</v>
      </c>
      <c r="NS13" s="5">
        <v>0</v>
      </c>
      <c r="NT13" s="5">
        <f t="shared" si="56"/>
        <v>280000</v>
      </c>
      <c r="NU13" s="9"/>
      <c r="NV13" s="1">
        <v>7</v>
      </c>
      <c r="NW13" s="2" t="s">
        <v>10</v>
      </c>
      <c r="NX13" s="5">
        <v>1</v>
      </c>
      <c r="NY13" s="5">
        <v>100000</v>
      </c>
      <c r="NZ13" s="5">
        <v>0</v>
      </c>
      <c r="OA13" s="5">
        <f t="shared" si="57"/>
        <v>100000</v>
      </c>
      <c r="OB13" s="9"/>
      <c r="OC13" s="1">
        <v>7</v>
      </c>
      <c r="OD13" s="2" t="s">
        <v>10</v>
      </c>
      <c r="OE13" s="5">
        <v>0</v>
      </c>
      <c r="OF13" s="5">
        <v>345000</v>
      </c>
      <c r="OG13" s="5">
        <v>0</v>
      </c>
      <c r="OH13" s="5">
        <f t="shared" si="58"/>
        <v>345000</v>
      </c>
      <c r="OI13" s="9"/>
      <c r="OJ13" s="1">
        <v>7</v>
      </c>
      <c r="OK13" s="2" t="s">
        <v>10</v>
      </c>
      <c r="OL13" s="5">
        <v>0</v>
      </c>
      <c r="OM13" s="5">
        <v>150000</v>
      </c>
      <c r="ON13" s="5">
        <v>0</v>
      </c>
      <c r="OO13" s="5">
        <f t="shared" si="59"/>
        <v>150000</v>
      </c>
      <c r="OP13" s="9"/>
      <c r="OQ13" s="1">
        <v>7</v>
      </c>
      <c r="OR13" s="2" t="s">
        <v>10</v>
      </c>
      <c r="OS13" s="5">
        <v>0</v>
      </c>
      <c r="OT13" s="5">
        <v>0</v>
      </c>
      <c r="OU13" s="5">
        <v>0</v>
      </c>
      <c r="OV13" s="5">
        <f t="shared" si="60"/>
        <v>0</v>
      </c>
      <c r="OW13" s="9"/>
      <c r="OX13" s="1">
        <v>7</v>
      </c>
      <c r="OY13" s="2" t="s">
        <v>10</v>
      </c>
      <c r="OZ13" s="5">
        <v>0</v>
      </c>
      <c r="PA13" s="5">
        <v>0</v>
      </c>
      <c r="PB13" s="5">
        <v>0</v>
      </c>
      <c r="PC13" s="5">
        <f t="shared" si="61"/>
        <v>0</v>
      </c>
      <c r="PD13" s="9"/>
      <c r="PE13" s="1">
        <v>7</v>
      </c>
      <c r="PF13" s="2" t="s">
        <v>10</v>
      </c>
      <c r="PG13" s="5">
        <v>1</v>
      </c>
      <c r="PH13" s="5">
        <v>72000</v>
      </c>
      <c r="PI13" s="5">
        <v>0</v>
      </c>
      <c r="PJ13" s="5">
        <f t="shared" si="62"/>
        <v>72000</v>
      </c>
      <c r="PK13" s="9"/>
      <c r="PL13" s="1">
        <v>7</v>
      </c>
      <c r="PM13" s="2" t="s">
        <v>10</v>
      </c>
      <c r="PN13" s="5">
        <v>9</v>
      </c>
      <c r="PO13" s="5">
        <v>225000</v>
      </c>
      <c r="PP13" s="5">
        <v>0</v>
      </c>
      <c r="PQ13" s="5">
        <f t="shared" si="63"/>
        <v>225000</v>
      </c>
      <c r="PR13" s="9"/>
      <c r="PS13" s="1">
        <v>7</v>
      </c>
      <c r="PT13" s="2" t="s">
        <v>10</v>
      </c>
      <c r="PU13" s="5">
        <v>18</v>
      </c>
      <c r="PV13" s="5">
        <v>4440000</v>
      </c>
      <c r="PW13" s="5">
        <v>0</v>
      </c>
      <c r="PX13" s="5">
        <f t="shared" si="64"/>
        <v>4440000</v>
      </c>
      <c r="PY13" s="9"/>
      <c r="PZ13" s="1">
        <v>7</v>
      </c>
      <c r="QA13" s="2" t="s">
        <v>10</v>
      </c>
      <c r="QB13" s="5">
        <v>14</v>
      </c>
      <c r="QC13" s="5">
        <v>134400</v>
      </c>
      <c r="QD13" s="5">
        <v>0</v>
      </c>
      <c r="QE13" s="5">
        <f t="shared" si="65"/>
        <v>134400</v>
      </c>
      <c r="QF13" s="9"/>
      <c r="QG13" s="1">
        <v>7</v>
      </c>
      <c r="QH13" s="2" t="s">
        <v>10</v>
      </c>
      <c r="QI13" s="5">
        <v>0</v>
      </c>
      <c r="QJ13" s="5">
        <v>52500</v>
      </c>
      <c r="QK13" s="5">
        <v>0</v>
      </c>
      <c r="QL13" s="5">
        <f t="shared" si="66"/>
        <v>52500</v>
      </c>
      <c r="QM13" s="9"/>
      <c r="QN13" s="1">
        <v>7</v>
      </c>
      <c r="QO13" s="2" t="s">
        <v>10</v>
      </c>
      <c r="QP13" s="5">
        <v>0</v>
      </c>
      <c r="QQ13" s="5">
        <v>897000</v>
      </c>
      <c r="QR13" s="5">
        <v>0</v>
      </c>
      <c r="QS13" s="5">
        <f t="shared" si="67"/>
        <v>897000</v>
      </c>
      <c r="QT13" s="9"/>
      <c r="QU13" s="1">
        <v>7</v>
      </c>
      <c r="QV13" s="2" t="s">
        <v>10</v>
      </c>
      <c r="QW13" s="5">
        <v>0</v>
      </c>
      <c r="QX13" s="5">
        <v>0</v>
      </c>
      <c r="QY13" s="5">
        <v>0</v>
      </c>
      <c r="QZ13" s="5">
        <f t="shared" si="68"/>
        <v>0</v>
      </c>
      <c r="RA13" s="9"/>
      <c r="RB13" s="1">
        <v>7</v>
      </c>
      <c r="RC13" s="2" t="s">
        <v>10</v>
      </c>
      <c r="RD13" s="5">
        <v>1</v>
      </c>
      <c r="RE13" s="5">
        <v>100000</v>
      </c>
      <c r="RF13" s="5">
        <v>34615.379999999997</v>
      </c>
      <c r="RG13" s="5">
        <f t="shared" si="69"/>
        <v>134615.38</v>
      </c>
      <c r="RH13" s="9"/>
      <c r="RI13" s="1">
        <v>7</v>
      </c>
      <c r="RJ13" s="2" t="s">
        <v>10</v>
      </c>
      <c r="RK13" s="5">
        <v>0</v>
      </c>
      <c r="RL13" s="5">
        <v>10000</v>
      </c>
      <c r="RM13" s="5">
        <v>0</v>
      </c>
      <c r="RN13" s="5">
        <f t="shared" si="70"/>
        <v>10000</v>
      </c>
      <c r="RO13" s="9"/>
      <c r="RP13" s="1">
        <v>7</v>
      </c>
      <c r="RQ13" s="2" t="s">
        <v>10</v>
      </c>
      <c r="RR13" s="5">
        <v>0</v>
      </c>
      <c r="RS13" s="5">
        <v>0</v>
      </c>
      <c r="RT13" s="5">
        <v>0</v>
      </c>
      <c r="RU13" s="5">
        <f t="shared" si="71"/>
        <v>0</v>
      </c>
      <c r="RV13" s="9"/>
      <c r="RW13" s="1">
        <v>7</v>
      </c>
      <c r="RX13" s="2" t="s">
        <v>10</v>
      </c>
      <c r="RY13" s="5">
        <v>0</v>
      </c>
      <c r="RZ13" s="5">
        <v>0</v>
      </c>
      <c r="SA13" s="5">
        <v>0</v>
      </c>
      <c r="SB13" s="5">
        <f t="shared" si="72"/>
        <v>0</v>
      </c>
      <c r="SC13" s="9"/>
      <c r="SD13" s="1">
        <v>7</v>
      </c>
      <c r="SE13" s="2" t="s">
        <v>10</v>
      </c>
      <c r="SF13" s="5">
        <v>1</v>
      </c>
      <c r="SG13" s="5">
        <v>295400</v>
      </c>
      <c r="SH13" s="5">
        <v>0</v>
      </c>
      <c r="SI13" s="5">
        <f t="shared" si="73"/>
        <v>295400</v>
      </c>
      <c r="SJ13" s="9"/>
      <c r="SK13" s="1">
        <v>7</v>
      </c>
      <c r="SL13" s="2" t="s">
        <v>10</v>
      </c>
      <c r="SM13" s="5">
        <v>1</v>
      </c>
      <c r="SN13" s="5">
        <v>80000</v>
      </c>
      <c r="SO13" s="5">
        <v>0</v>
      </c>
      <c r="SP13" s="5">
        <f t="shared" si="74"/>
        <v>80000</v>
      </c>
      <c r="SQ13" s="9"/>
      <c r="SR13" s="1">
        <v>7</v>
      </c>
      <c r="SS13" s="2" t="s">
        <v>10</v>
      </c>
      <c r="ST13" s="5">
        <v>0</v>
      </c>
      <c r="SU13" s="5">
        <v>0</v>
      </c>
      <c r="SV13" s="5">
        <v>0</v>
      </c>
      <c r="SW13" s="5">
        <f t="shared" si="75"/>
        <v>0</v>
      </c>
      <c r="SX13" s="9"/>
      <c r="SY13" s="1">
        <v>7</v>
      </c>
      <c r="SZ13" s="2" t="s">
        <v>10</v>
      </c>
      <c r="TA13" s="5">
        <v>0</v>
      </c>
      <c r="TB13" s="5">
        <v>0</v>
      </c>
      <c r="TC13" s="5">
        <v>0</v>
      </c>
      <c r="TD13" s="5">
        <f t="shared" si="76"/>
        <v>0</v>
      </c>
      <c r="TE13" s="9"/>
      <c r="TF13" s="1">
        <v>7</v>
      </c>
      <c r="TG13" s="2" t="s">
        <v>10</v>
      </c>
      <c r="TH13" s="5">
        <v>0</v>
      </c>
      <c r="TI13" s="5">
        <v>0</v>
      </c>
      <c r="TJ13" s="5">
        <v>0</v>
      </c>
      <c r="TK13" s="5">
        <f t="shared" si="77"/>
        <v>0</v>
      </c>
      <c r="TL13" s="9"/>
      <c r="TM13" s="1">
        <v>7</v>
      </c>
      <c r="TN13" s="2" t="s">
        <v>10</v>
      </c>
      <c r="TO13" s="5">
        <v>0</v>
      </c>
      <c r="TP13" s="5">
        <v>40000</v>
      </c>
      <c r="TQ13" s="5">
        <v>0</v>
      </c>
      <c r="TR13" s="5">
        <f t="shared" si="78"/>
        <v>40000</v>
      </c>
      <c r="TS13" s="9"/>
      <c r="TT13" s="1">
        <v>7</v>
      </c>
      <c r="TU13" s="2" t="s">
        <v>10</v>
      </c>
      <c r="TV13" s="5">
        <v>0</v>
      </c>
      <c r="TW13" s="5">
        <v>30000</v>
      </c>
      <c r="TX13" s="5">
        <v>0</v>
      </c>
      <c r="TY13" s="5">
        <f t="shared" si="79"/>
        <v>30000</v>
      </c>
      <c r="TZ13" s="9"/>
      <c r="UA13" s="1">
        <v>7</v>
      </c>
      <c r="UB13" s="2" t="s">
        <v>10</v>
      </c>
      <c r="UC13" s="5">
        <v>0</v>
      </c>
      <c r="UD13" s="5">
        <v>0</v>
      </c>
      <c r="UE13" s="5">
        <v>0</v>
      </c>
      <c r="UF13" s="5">
        <f t="shared" si="80"/>
        <v>0</v>
      </c>
      <c r="UG13" s="9"/>
      <c r="UH13" s="1">
        <v>7</v>
      </c>
      <c r="UI13" s="2" t="s">
        <v>10</v>
      </c>
      <c r="UJ13" s="5">
        <v>0</v>
      </c>
      <c r="UK13" s="5">
        <v>0</v>
      </c>
      <c r="UL13" s="5">
        <v>0</v>
      </c>
      <c r="UM13" s="5">
        <f t="shared" si="81"/>
        <v>0</v>
      </c>
      <c r="UN13" s="9"/>
      <c r="UO13" s="1">
        <v>7</v>
      </c>
      <c r="UP13" s="2" t="s">
        <v>10</v>
      </c>
      <c r="UQ13" s="5">
        <v>1</v>
      </c>
      <c r="UR13" s="5">
        <v>12000</v>
      </c>
      <c r="US13" s="5">
        <v>0</v>
      </c>
      <c r="UT13" s="5">
        <f t="shared" si="82"/>
        <v>12000</v>
      </c>
      <c r="UU13" s="9"/>
      <c r="UV13" s="1">
        <v>7</v>
      </c>
      <c r="UW13" s="2" t="s">
        <v>10</v>
      </c>
      <c r="UX13" s="5">
        <v>1</v>
      </c>
      <c r="UY13" s="5">
        <v>100000</v>
      </c>
      <c r="UZ13" s="5">
        <v>0</v>
      </c>
      <c r="VA13" s="5">
        <f t="shared" si="83"/>
        <v>100000</v>
      </c>
      <c r="VB13" s="9"/>
      <c r="VC13" s="1">
        <v>7</v>
      </c>
      <c r="VD13" s="2" t="s">
        <v>10</v>
      </c>
      <c r="VE13" s="5">
        <v>1</v>
      </c>
      <c r="VF13" s="5">
        <v>10000</v>
      </c>
      <c r="VG13" s="5">
        <v>0</v>
      </c>
      <c r="VH13" s="5">
        <f t="shared" si="84"/>
        <v>10000</v>
      </c>
      <c r="VI13" s="9"/>
      <c r="VJ13" s="1">
        <v>7</v>
      </c>
      <c r="VK13" s="2" t="s">
        <v>10</v>
      </c>
      <c r="VL13" s="5">
        <v>0</v>
      </c>
      <c r="VM13" s="5">
        <v>0</v>
      </c>
      <c r="VN13" s="5">
        <v>0</v>
      </c>
      <c r="VO13" s="5">
        <f t="shared" si="85"/>
        <v>0</v>
      </c>
      <c r="VP13" s="9"/>
      <c r="VQ13" s="1">
        <v>7</v>
      </c>
      <c r="VR13" s="2" t="s">
        <v>10</v>
      </c>
      <c r="VS13" s="5">
        <v>0</v>
      </c>
      <c r="VT13" s="5">
        <v>0</v>
      </c>
      <c r="VU13" s="5">
        <v>0</v>
      </c>
      <c r="VV13" s="5">
        <f t="shared" si="86"/>
        <v>0</v>
      </c>
      <c r="VW13" s="9"/>
      <c r="VX13" s="1">
        <v>7</v>
      </c>
      <c r="VY13" s="2" t="s">
        <v>10</v>
      </c>
      <c r="VZ13" s="5">
        <v>1</v>
      </c>
      <c r="WA13" s="5">
        <v>180000</v>
      </c>
      <c r="WB13" s="5">
        <v>0</v>
      </c>
      <c r="WC13" s="5">
        <f t="shared" si="87"/>
        <v>180000</v>
      </c>
      <c r="WD13" s="9"/>
      <c r="WE13" s="1">
        <v>7</v>
      </c>
      <c r="WF13" s="2" t="s">
        <v>10</v>
      </c>
      <c r="WG13" s="5">
        <v>0</v>
      </c>
      <c r="WH13" s="5">
        <v>0</v>
      </c>
      <c r="WI13" s="5">
        <v>0</v>
      </c>
      <c r="WJ13" s="5">
        <f t="shared" si="88"/>
        <v>0</v>
      </c>
      <c r="WK13" s="9"/>
      <c r="WL13" s="1">
        <v>7</v>
      </c>
      <c r="WM13" s="2" t="s">
        <v>10</v>
      </c>
      <c r="WN13" s="5">
        <v>0</v>
      </c>
      <c r="WO13" s="5">
        <v>0</v>
      </c>
      <c r="WP13" s="5">
        <v>0</v>
      </c>
      <c r="WQ13" s="5">
        <f t="shared" si="89"/>
        <v>0</v>
      </c>
      <c r="WR13" s="9"/>
      <c r="WS13" s="1">
        <v>7</v>
      </c>
      <c r="WT13" s="2" t="s">
        <v>10</v>
      </c>
      <c r="WU13" s="5">
        <v>0</v>
      </c>
      <c r="WV13" s="5">
        <v>0</v>
      </c>
      <c r="WW13" s="5">
        <v>0</v>
      </c>
      <c r="WX13" s="5">
        <f t="shared" si="90"/>
        <v>0</v>
      </c>
      <c r="WY13" s="9"/>
      <c r="WZ13" s="1">
        <v>7</v>
      </c>
      <c r="XA13" s="2" t="s">
        <v>10</v>
      </c>
      <c r="XB13" s="5">
        <v>0</v>
      </c>
      <c r="XC13" s="5">
        <v>201250</v>
      </c>
      <c r="XD13" s="5">
        <v>0</v>
      </c>
      <c r="XE13" s="5">
        <f t="shared" si="91"/>
        <v>201250</v>
      </c>
      <c r="XF13" s="9"/>
      <c r="XG13" s="1">
        <v>7</v>
      </c>
      <c r="XH13" s="2" t="s">
        <v>10</v>
      </c>
      <c r="XI13" s="5">
        <v>0</v>
      </c>
      <c r="XJ13" s="5">
        <v>0</v>
      </c>
      <c r="XK13" s="5">
        <v>0</v>
      </c>
      <c r="XL13" s="5">
        <f t="shared" si="92"/>
        <v>0</v>
      </c>
      <c r="XM13" s="9"/>
      <c r="XN13" s="1">
        <v>7</v>
      </c>
      <c r="XO13" s="2" t="s">
        <v>10</v>
      </c>
      <c r="XP13" s="5">
        <v>0</v>
      </c>
      <c r="XQ13" s="5">
        <v>20000</v>
      </c>
      <c r="XR13" s="5">
        <v>0</v>
      </c>
      <c r="XS13" s="5">
        <f t="shared" si="93"/>
        <v>20000</v>
      </c>
      <c r="XT13" s="9"/>
      <c r="XU13" s="1">
        <v>7</v>
      </c>
      <c r="XV13" s="2" t="s">
        <v>10</v>
      </c>
      <c r="XW13" s="5">
        <v>0</v>
      </c>
      <c r="XX13" s="5">
        <v>0</v>
      </c>
      <c r="XY13" s="5">
        <v>0</v>
      </c>
      <c r="XZ13" s="5">
        <f t="shared" si="94"/>
        <v>0</v>
      </c>
      <c r="YA13" s="9"/>
      <c r="YB13" s="1">
        <v>7</v>
      </c>
      <c r="YC13" s="2" t="s">
        <v>10</v>
      </c>
      <c r="YD13" s="5">
        <v>0</v>
      </c>
      <c r="YE13" s="5">
        <v>0</v>
      </c>
      <c r="YF13" s="5">
        <v>0</v>
      </c>
      <c r="YG13" s="5">
        <f t="shared" si="95"/>
        <v>0</v>
      </c>
      <c r="YH13" s="9"/>
      <c r="YI13" s="1">
        <v>7</v>
      </c>
      <c r="YJ13" s="2" t="s">
        <v>10</v>
      </c>
      <c r="YK13" s="5">
        <v>0</v>
      </c>
      <c r="YL13" s="5">
        <f t="shared" si="96"/>
        <v>12592800</v>
      </c>
      <c r="YM13" s="5">
        <f t="shared" si="0"/>
        <v>134615.38</v>
      </c>
      <c r="YN13" s="5">
        <f t="shared" si="1"/>
        <v>12727415.380000001</v>
      </c>
      <c r="YO13" s="9"/>
      <c r="YP13" s="105">
        <v>7</v>
      </c>
      <c r="YQ13" s="2" t="s">
        <v>10</v>
      </c>
      <c r="YR13" s="5">
        <v>0</v>
      </c>
      <c r="YS13" s="5" t="e">
        <f>'Programme Management'!#REF!+'Prgramme M. Activities'!YL13</f>
        <v>#REF!</v>
      </c>
      <c r="YT13" s="5" t="e">
        <f>'Programme Management'!#REF!+'Prgramme M. Activities'!YM13</f>
        <v>#REF!</v>
      </c>
      <c r="YU13" s="5" t="e">
        <f t="shared" si="97"/>
        <v>#REF!</v>
      </c>
      <c r="YV13" s="9"/>
    </row>
    <row r="14" spans="1:672" ht="16.5" hidden="1">
      <c r="A14" s="23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2"/>
        <v>0</v>
      </c>
      <c r="G14" s="9"/>
      <c r="H14" s="1">
        <v>8</v>
      </c>
      <c r="I14" s="2" t="s">
        <v>11</v>
      </c>
      <c r="J14" s="5">
        <v>0</v>
      </c>
      <c r="K14" s="5">
        <v>0</v>
      </c>
      <c r="L14" s="5">
        <v>0</v>
      </c>
      <c r="M14" s="5">
        <f t="shared" si="3"/>
        <v>0</v>
      </c>
      <c r="N14" s="9"/>
      <c r="O14" s="1">
        <v>8</v>
      </c>
      <c r="P14" s="2" t="s">
        <v>11</v>
      </c>
      <c r="Q14" s="5">
        <v>0</v>
      </c>
      <c r="R14" s="5">
        <v>24800</v>
      </c>
      <c r="S14" s="5">
        <v>0</v>
      </c>
      <c r="T14" s="5">
        <f t="shared" si="4"/>
        <v>24800</v>
      </c>
      <c r="U14" s="9"/>
      <c r="V14" s="1">
        <v>8</v>
      </c>
      <c r="W14" s="2" t="s">
        <v>11</v>
      </c>
      <c r="X14" s="5">
        <v>11</v>
      </c>
      <c r="Y14" s="5">
        <v>22000</v>
      </c>
      <c r="Z14" s="5">
        <v>0</v>
      </c>
      <c r="AA14" s="5">
        <f t="shared" si="5"/>
        <v>22000</v>
      </c>
      <c r="AB14" s="9"/>
      <c r="AC14" s="1">
        <v>8</v>
      </c>
      <c r="AD14" s="2" t="s">
        <v>11</v>
      </c>
      <c r="AE14" s="5">
        <v>0</v>
      </c>
      <c r="AF14" s="5">
        <v>0</v>
      </c>
      <c r="AG14" s="5">
        <v>0</v>
      </c>
      <c r="AH14" s="5">
        <f t="shared" si="6"/>
        <v>0</v>
      </c>
      <c r="AI14" s="9"/>
      <c r="AJ14" s="1">
        <v>8</v>
      </c>
      <c r="AK14" s="2" t="s">
        <v>11</v>
      </c>
      <c r="AL14" s="5">
        <v>189</v>
      </c>
      <c r="AM14" s="5">
        <v>18900</v>
      </c>
      <c r="AN14" s="5">
        <v>0</v>
      </c>
      <c r="AO14" s="5">
        <f t="shared" si="7"/>
        <v>18900</v>
      </c>
      <c r="AP14" s="9"/>
      <c r="AQ14" s="1">
        <v>8</v>
      </c>
      <c r="AR14" s="2" t="s">
        <v>11</v>
      </c>
      <c r="AS14" s="5">
        <v>11</v>
      </c>
      <c r="AT14" s="5">
        <v>13000</v>
      </c>
      <c r="AU14" s="5">
        <v>0</v>
      </c>
      <c r="AV14" s="5">
        <f t="shared" si="8"/>
        <v>13000</v>
      </c>
      <c r="AW14" s="9"/>
      <c r="AX14" s="1">
        <v>8</v>
      </c>
      <c r="AY14" s="2" t="s">
        <v>11</v>
      </c>
      <c r="AZ14" s="5">
        <v>12</v>
      </c>
      <c r="BA14" s="5">
        <v>72000</v>
      </c>
      <c r="BB14" s="5">
        <v>0</v>
      </c>
      <c r="BC14" s="5">
        <f t="shared" si="9"/>
        <v>72000</v>
      </c>
      <c r="BD14" s="9"/>
      <c r="BE14" s="1">
        <v>8</v>
      </c>
      <c r="BF14" s="2" t="s">
        <v>11</v>
      </c>
      <c r="BG14" s="5">
        <v>0</v>
      </c>
      <c r="BH14" s="5">
        <v>0</v>
      </c>
      <c r="BI14" s="5">
        <v>0</v>
      </c>
      <c r="BJ14" s="5">
        <f t="shared" si="10"/>
        <v>0</v>
      </c>
      <c r="BK14" s="9"/>
      <c r="BL14" s="1">
        <v>8</v>
      </c>
      <c r="BM14" s="2" t="s">
        <v>11</v>
      </c>
      <c r="BN14" s="5">
        <v>0</v>
      </c>
      <c r="BO14" s="5">
        <v>0</v>
      </c>
      <c r="BP14" s="5">
        <v>0</v>
      </c>
      <c r="BQ14" s="5">
        <f t="shared" si="11"/>
        <v>0</v>
      </c>
      <c r="BR14" s="9"/>
      <c r="BS14" s="1">
        <v>8</v>
      </c>
      <c r="BT14" s="2" t="s">
        <v>11</v>
      </c>
      <c r="BU14" s="5">
        <v>4</v>
      </c>
      <c r="BV14" s="5">
        <v>20000</v>
      </c>
      <c r="BW14" s="5">
        <v>0</v>
      </c>
      <c r="BX14" s="5">
        <f t="shared" si="12"/>
        <v>20000</v>
      </c>
      <c r="BY14" s="9"/>
      <c r="BZ14" s="1">
        <v>8</v>
      </c>
      <c r="CA14" s="2" t="s">
        <v>11</v>
      </c>
      <c r="CB14" s="5">
        <v>0</v>
      </c>
      <c r="CC14" s="5">
        <v>0</v>
      </c>
      <c r="CD14" s="5">
        <v>0</v>
      </c>
      <c r="CE14" s="5">
        <f t="shared" si="13"/>
        <v>0</v>
      </c>
      <c r="CF14" s="9"/>
      <c r="CG14" s="1">
        <v>8</v>
      </c>
      <c r="CH14" s="2" t="s">
        <v>11</v>
      </c>
      <c r="CI14" s="5">
        <v>36</v>
      </c>
      <c r="CJ14" s="5">
        <v>86400</v>
      </c>
      <c r="CK14" s="5">
        <v>0</v>
      </c>
      <c r="CL14" s="5">
        <f t="shared" si="14"/>
        <v>86400</v>
      </c>
      <c r="CM14" s="9"/>
      <c r="CN14" s="1">
        <v>8</v>
      </c>
      <c r="CO14" s="2" t="s">
        <v>11</v>
      </c>
      <c r="CP14" s="5">
        <v>0</v>
      </c>
      <c r="CQ14" s="5">
        <v>0</v>
      </c>
      <c r="CR14" s="5">
        <v>0</v>
      </c>
      <c r="CS14" s="5">
        <f t="shared" si="15"/>
        <v>0</v>
      </c>
      <c r="CT14" s="9"/>
      <c r="CU14" s="1">
        <v>8</v>
      </c>
      <c r="CV14" s="2" t="s">
        <v>11</v>
      </c>
      <c r="CW14" s="5">
        <v>12</v>
      </c>
      <c r="CX14" s="5">
        <v>24000</v>
      </c>
      <c r="CY14" s="5">
        <v>0</v>
      </c>
      <c r="CZ14" s="5">
        <f t="shared" si="16"/>
        <v>24000</v>
      </c>
      <c r="DA14" s="9"/>
      <c r="DB14" s="1">
        <v>8</v>
      </c>
      <c r="DC14" s="2" t="s">
        <v>11</v>
      </c>
      <c r="DD14" s="5">
        <v>0</v>
      </c>
      <c r="DE14" s="5">
        <v>0</v>
      </c>
      <c r="DF14" s="5">
        <v>0</v>
      </c>
      <c r="DG14" s="5">
        <f t="shared" si="17"/>
        <v>0</v>
      </c>
      <c r="DH14" s="9"/>
      <c r="DI14" s="1">
        <v>8</v>
      </c>
      <c r="DJ14" s="2" t="s">
        <v>11</v>
      </c>
      <c r="DK14" s="5">
        <v>0</v>
      </c>
      <c r="DL14" s="5">
        <v>0</v>
      </c>
      <c r="DM14" s="5">
        <v>0</v>
      </c>
      <c r="DN14" s="5">
        <f t="shared" si="18"/>
        <v>0</v>
      </c>
      <c r="DO14" s="9"/>
      <c r="DP14" s="1">
        <v>8</v>
      </c>
      <c r="DQ14" s="2" t="s">
        <v>11</v>
      </c>
      <c r="DR14" s="5">
        <v>12</v>
      </c>
      <c r="DS14" s="5">
        <v>36000</v>
      </c>
      <c r="DT14" s="5">
        <v>48000</v>
      </c>
      <c r="DU14" s="5">
        <f t="shared" si="19"/>
        <v>84000</v>
      </c>
      <c r="DV14" s="9"/>
      <c r="DW14" s="1">
        <v>8</v>
      </c>
      <c r="DX14" s="2" t="s">
        <v>11</v>
      </c>
      <c r="DY14" s="5">
        <v>1752</v>
      </c>
      <c r="DZ14" s="5">
        <v>700800</v>
      </c>
      <c r="EA14" s="5">
        <v>50000</v>
      </c>
      <c r="EB14" s="5">
        <f t="shared" si="20"/>
        <v>750800</v>
      </c>
      <c r="EC14" s="9"/>
      <c r="ED14" s="1">
        <v>8</v>
      </c>
      <c r="EE14" s="2" t="s">
        <v>11</v>
      </c>
      <c r="EF14" s="5">
        <v>0</v>
      </c>
      <c r="EG14" s="5">
        <v>0</v>
      </c>
      <c r="EH14" s="5">
        <v>0</v>
      </c>
      <c r="EI14" s="5">
        <f t="shared" si="21"/>
        <v>0</v>
      </c>
      <c r="EJ14" s="9"/>
      <c r="EK14" s="1">
        <v>8</v>
      </c>
      <c r="EL14" s="2" t="s">
        <v>11</v>
      </c>
      <c r="EM14" s="5">
        <v>0</v>
      </c>
      <c r="EN14" s="5">
        <v>0</v>
      </c>
      <c r="EO14" s="5">
        <v>0</v>
      </c>
      <c r="EP14" s="5">
        <f t="shared" si="22"/>
        <v>0</v>
      </c>
      <c r="EQ14" s="9"/>
      <c r="ER14" s="1">
        <v>8</v>
      </c>
      <c r="ES14" s="2" t="s">
        <v>11</v>
      </c>
      <c r="ET14" s="5">
        <v>0</v>
      </c>
      <c r="EU14" s="5">
        <v>0</v>
      </c>
      <c r="EV14" s="5">
        <v>0</v>
      </c>
      <c r="EW14" s="5">
        <f t="shared" si="23"/>
        <v>0</v>
      </c>
      <c r="EX14" s="9"/>
      <c r="EY14" s="1">
        <v>8</v>
      </c>
      <c r="EZ14" s="2" t="s">
        <v>11</v>
      </c>
      <c r="FA14" s="5">
        <v>0</v>
      </c>
      <c r="FB14" s="5">
        <v>0</v>
      </c>
      <c r="FC14" s="5">
        <v>0</v>
      </c>
      <c r="FD14" s="5">
        <f t="shared" si="24"/>
        <v>0</v>
      </c>
      <c r="FE14" s="9"/>
      <c r="FF14" s="1">
        <v>8</v>
      </c>
      <c r="FG14" s="2" t="s">
        <v>11</v>
      </c>
      <c r="FH14" s="5">
        <v>0</v>
      </c>
      <c r="FI14" s="5">
        <v>0</v>
      </c>
      <c r="FJ14" s="5">
        <v>0</v>
      </c>
      <c r="FK14" s="5">
        <f t="shared" si="25"/>
        <v>0</v>
      </c>
      <c r="FL14" s="9"/>
      <c r="FM14" s="1">
        <v>8</v>
      </c>
      <c r="FN14" s="2" t="s">
        <v>11</v>
      </c>
      <c r="FO14" s="5">
        <v>6</v>
      </c>
      <c r="FP14" s="5">
        <v>8000</v>
      </c>
      <c r="FQ14" s="5">
        <v>0</v>
      </c>
      <c r="FR14" s="5">
        <f t="shared" si="26"/>
        <v>8000</v>
      </c>
      <c r="FS14" s="9"/>
      <c r="FT14" s="1">
        <v>8</v>
      </c>
      <c r="FU14" s="2" t="s">
        <v>11</v>
      </c>
      <c r="FV14" s="5">
        <v>0</v>
      </c>
      <c r="FW14" s="5">
        <v>75000</v>
      </c>
      <c r="FX14" s="5">
        <v>0</v>
      </c>
      <c r="FY14" s="5">
        <f t="shared" si="27"/>
        <v>75000</v>
      </c>
      <c r="FZ14" s="9"/>
      <c r="GA14" s="1">
        <v>8</v>
      </c>
      <c r="GB14" s="2" t="s">
        <v>11</v>
      </c>
      <c r="GC14" s="5">
        <v>0</v>
      </c>
      <c r="GD14" s="5">
        <v>50000</v>
      </c>
      <c r="GE14" s="5">
        <v>0</v>
      </c>
      <c r="GF14" s="5">
        <f t="shared" si="28"/>
        <v>50000</v>
      </c>
      <c r="GG14" s="9"/>
      <c r="GH14" s="1">
        <v>8</v>
      </c>
      <c r="GI14" s="2" t="s">
        <v>11</v>
      </c>
      <c r="GJ14" s="5">
        <v>0</v>
      </c>
      <c r="GK14" s="5">
        <v>30000</v>
      </c>
      <c r="GL14" s="5">
        <v>0</v>
      </c>
      <c r="GM14" s="5">
        <f t="shared" si="29"/>
        <v>30000</v>
      </c>
      <c r="GN14" s="9"/>
      <c r="GO14" s="1">
        <v>8</v>
      </c>
      <c r="GP14" s="2" t="s">
        <v>11</v>
      </c>
      <c r="GQ14" s="5">
        <v>0</v>
      </c>
      <c r="GR14" s="5">
        <v>0</v>
      </c>
      <c r="GS14" s="5">
        <v>0</v>
      </c>
      <c r="GT14" s="5">
        <f t="shared" si="30"/>
        <v>0</v>
      </c>
      <c r="GU14" s="9"/>
      <c r="GV14" s="1">
        <v>8</v>
      </c>
      <c r="GW14" s="2" t="s">
        <v>11</v>
      </c>
      <c r="GX14" s="5">
        <v>4</v>
      </c>
      <c r="GY14" s="5">
        <v>500000</v>
      </c>
      <c r="GZ14" s="5">
        <v>80000</v>
      </c>
      <c r="HA14" s="5">
        <f t="shared" si="31"/>
        <v>580000</v>
      </c>
      <c r="HB14" s="9"/>
      <c r="HC14" s="1">
        <v>8</v>
      </c>
      <c r="HD14" s="2" t="s">
        <v>11</v>
      </c>
      <c r="HE14" s="5">
        <v>0</v>
      </c>
      <c r="HF14" s="5">
        <v>0</v>
      </c>
      <c r="HG14" s="5">
        <v>0</v>
      </c>
      <c r="HH14" s="5">
        <f t="shared" si="32"/>
        <v>0</v>
      </c>
      <c r="HI14" s="9"/>
      <c r="HJ14" s="1">
        <v>8</v>
      </c>
      <c r="HK14" s="2" t="s">
        <v>11</v>
      </c>
      <c r="HL14" s="5">
        <v>1</v>
      </c>
      <c r="HM14" s="5">
        <v>300000</v>
      </c>
      <c r="HN14" s="5">
        <v>0</v>
      </c>
      <c r="HO14" s="5">
        <f t="shared" si="33"/>
        <v>300000</v>
      </c>
      <c r="HP14" s="9"/>
      <c r="HQ14" s="1">
        <v>8</v>
      </c>
      <c r="HR14" s="2" t="s">
        <v>11</v>
      </c>
      <c r="HS14" s="5">
        <v>11</v>
      </c>
      <c r="HT14" s="5">
        <v>32725</v>
      </c>
      <c r="HU14" s="5">
        <v>0</v>
      </c>
      <c r="HV14" s="5">
        <f t="shared" si="34"/>
        <v>32725</v>
      </c>
      <c r="HW14" s="9"/>
      <c r="HX14" s="1">
        <v>8</v>
      </c>
      <c r="HY14" s="2" t="s">
        <v>11</v>
      </c>
      <c r="HZ14" s="5">
        <v>0</v>
      </c>
      <c r="IA14" s="5">
        <v>0</v>
      </c>
      <c r="IB14" s="5">
        <v>0</v>
      </c>
      <c r="IC14" s="5">
        <f t="shared" si="35"/>
        <v>0</v>
      </c>
      <c r="ID14" s="9"/>
      <c r="IE14" s="1">
        <v>8</v>
      </c>
      <c r="IF14" s="2" t="s">
        <v>11</v>
      </c>
      <c r="IG14" s="5">
        <v>0</v>
      </c>
      <c r="IH14" s="5">
        <v>0</v>
      </c>
      <c r="II14" s="5">
        <v>0</v>
      </c>
      <c r="IJ14" s="5">
        <f t="shared" si="36"/>
        <v>0</v>
      </c>
      <c r="IK14" s="9"/>
      <c r="IL14" s="1">
        <v>8</v>
      </c>
      <c r="IM14" s="2" t="s">
        <v>11</v>
      </c>
      <c r="IN14" s="5">
        <v>0</v>
      </c>
      <c r="IO14" s="5">
        <v>0</v>
      </c>
      <c r="IP14" s="5">
        <v>0</v>
      </c>
      <c r="IQ14" s="5">
        <f t="shared" si="37"/>
        <v>0</v>
      </c>
      <c r="IR14" s="9"/>
      <c r="IS14" s="1">
        <v>8</v>
      </c>
      <c r="IT14" s="2" t="s">
        <v>11</v>
      </c>
      <c r="IU14" s="5">
        <v>0</v>
      </c>
      <c r="IV14" s="5">
        <v>0</v>
      </c>
      <c r="IW14" s="5">
        <v>0</v>
      </c>
      <c r="IX14" s="5">
        <f t="shared" si="38"/>
        <v>0</v>
      </c>
      <c r="IY14" s="9"/>
      <c r="IZ14" s="1">
        <v>8</v>
      </c>
      <c r="JA14" s="2" t="s">
        <v>11</v>
      </c>
      <c r="JB14" s="5">
        <v>0</v>
      </c>
      <c r="JC14" s="5">
        <v>0</v>
      </c>
      <c r="JD14" s="5">
        <v>0</v>
      </c>
      <c r="JE14" s="5">
        <f t="shared" si="39"/>
        <v>0</v>
      </c>
      <c r="JF14" s="9"/>
      <c r="JG14" s="1">
        <v>8</v>
      </c>
      <c r="JH14" s="2" t="s">
        <v>11</v>
      </c>
      <c r="JI14" s="5">
        <v>0</v>
      </c>
      <c r="JJ14" s="5">
        <v>30000</v>
      </c>
      <c r="JK14" s="5">
        <v>0</v>
      </c>
      <c r="JL14" s="5">
        <f t="shared" si="40"/>
        <v>30000</v>
      </c>
      <c r="JM14" s="9"/>
      <c r="JN14" s="1">
        <v>8</v>
      </c>
      <c r="JO14" s="2" t="s">
        <v>11</v>
      </c>
      <c r="JP14" s="5">
        <v>0</v>
      </c>
      <c r="JQ14" s="5">
        <v>0</v>
      </c>
      <c r="JR14" s="5">
        <v>0</v>
      </c>
      <c r="JS14" s="5">
        <f t="shared" si="41"/>
        <v>0</v>
      </c>
      <c r="JT14" s="9"/>
      <c r="JU14" s="1">
        <v>8</v>
      </c>
      <c r="JV14" s="2" t="s">
        <v>11</v>
      </c>
      <c r="JW14" s="5">
        <v>0</v>
      </c>
      <c r="JX14" s="5">
        <v>0</v>
      </c>
      <c r="JY14" s="5">
        <v>0</v>
      </c>
      <c r="JZ14" s="5">
        <f t="shared" si="42"/>
        <v>0</v>
      </c>
      <c r="KA14" s="9"/>
      <c r="KB14" s="1">
        <v>8</v>
      </c>
      <c r="KC14" s="2" t="s">
        <v>11</v>
      </c>
      <c r="KD14" s="5">
        <v>11</v>
      </c>
      <c r="KE14" s="5">
        <v>204900</v>
      </c>
      <c r="KF14" s="5">
        <v>0</v>
      </c>
      <c r="KG14" s="5">
        <f t="shared" si="43"/>
        <v>204900</v>
      </c>
      <c r="KH14" s="9"/>
      <c r="KI14" s="1">
        <v>8</v>
      </c>
      <c r="KJ14" s="2" t="s">
        <v>11</v>
      </c>
      <c r="KK14" s="5">
        <v>1</v>
      </c>
      <c r="KL14" s="5">
        <v>325000</v>
      </c>
      <c r="KM14" s="5">
        <v>0</v>
      </c>
      <c r="KN14" s="5">
        <f t="shared" si="44"/>
        <v>325000</v>
      </c>
      <c r="KO14" s="9"/>
      <c r="KP14" s="1">
        <v>8</v>
      </c>
      <c r="KQ14" s="2" t="s">
        <v>11</v>
      </c>
      <c r="KR14" s="5">
        <v>1</v>
      </c>
      <c r="KS14" s="5">
        <v>12000</v>
      </c>
      <c r="KT14" s="5">
        <v>0</v>
      </c>
      <c r="KU14" s="5">
        <f t="shared" si="45"/>
        <v>12000</v>
      </c>
      <c r="KV14" s="9"/>
      <c r="KW14" s="1">
        <v>8</v>
      </c>
      <c r="KX14" s="2" t="s">
        <v>11</v>
      </c>
      <c r="KY14" s="5">
        <v>0</v>
      </c>
      <c r="KZ14" s="5">
        <v>0</v>
      </c>
      <c r="LA14" s="5">
        <v>0</v>
      </c>
      <c r="LB14" s="5">
        <f t="shared" si="46"/>
        <v>0</v>
      </c>
      <c r="LC14" s="9"/>
      <c r="LD14" s="1">
        <v>8</v>
      </c>
      <c r="LE14" s="2" t="s">
        <v>11</v>
      </c>
      <c r="LF14" s="5">
        <v>0</v>
      </c>
      <c r="LG14" s="5">
        <v>0</v>
      </c>
      <c r="LH14" s="5">
        <v>0</v>
      </c>
      <c r="LI14" s="5">
        <f t="shared" si="47"/>
        <v>0</v>
      </c>
      <c r="LJ14" s="9"/>
      <c r="LK14" s="1">
        <v>8</v>
      </c>
      <c r="LL14" s="2" t="s">
        <v>11</v>
      </c>
      <c r="LM14" s="5">
        <v>0</v>
      </c>
      <c r="LN14" s="5">
        <v>0</v>
      </c>
      <c r="LO14" s="5">
        <v>0</v>
      </c>
      <c r="LP14" s="5">
        <f t="shared" si="48"/>
        <v>0</v>
      </c>
      <c r="LQ14" s="9"/>
      <c r="LR14" s="1">
        <v>8</v>
      </c>
      <c r="LS14" s="2" t="s">
        <v>11</v>
      </c>
      <c r="LT14" s="5">
        <v>1</v>
      </c>
      <c r="LU14" s="5">
        <v>200000</v>
      </c>
      <c r="LV14" s="5">
        <v>0</v>
      </c>
      <c r="LW14" s="5">
        <f t="shared" si="49"/>
        <v>200000</v>
      </c>
      <c r="LX14" s="9"/>
      <c r="LY14" s="1">
        <v>8</v>
      </c>
      <c r="LZ14" s="2" t="s">
        <v>11</v>
      </c>
      <c r="MA14" s="5">
        <v>0</v>
      </c>
      <c r="MB14" s="5">
        <v>0</v>
      </c>
      <c r="MC14" s="5">
        <v>0</v>
      </c>
      <c r="MD14" s="5">
        <f t="shared" si="50"/>
        <v>0</v>
      </c>
      <c r="ME14" s="9"/>
      <c r="MF14" s="1">
        <v>8</v>
      </c>
      <c r="MG14" s="2" t="s">
        <v>11</v>
      </c>
      <c r="MH14" s="5">
        <v>11</v>
      </c>
      <c r="MI14" s="5">
        <v>22000</v>
      </c>
      <c r="MJ14" s="5">
        <v>0</v>
      </c>
      <c r="MK14" s="5">
        <f t="shared" si="51"/>
        <v>22000</v>
      </c>
      <c r="ML14" s="9"/>
      <c r="MM14" s="1">
        <v>8</v>
      </c>
      <c r="MN14" s="2" t="s">
        <v>11</v>
      </c>
      <c r="MO14" s="5">
        <v>11</v>
      </c>
      <c r="MP14" s="5">
        <v>22000</v>
      </c>
      <c r="MQ14" s="5">
        <v>0</v>
      </c>
      <c r="MR14" s="5">
        <f t="shared" si="52"/>
        <v>22000</v>
      </c>
      <c r="MS14" s="9"/>
      <c r="MT14" s="1">
        <v>8</v>
      </c>
      <c r="MU14" s="2" t="s">
        <v>11</v>
      </c>
      <c r="MV14" s="5">
        <v>13</v>
      </c>
      <c r="MW14" s="5">
        <v>1020000</v>
      </c>
      <c r="MX14" s="5">
        <v>0</v>
      </c>
      <c r="MY14" s="5">
        <f t="shared" si="53"/>
        <v>1020000</v>
      </c>
      <c r="MZ14" s="9"/>
      <c r="NA14" s="1">
        <v>8</v>
      </c>
      <c r="NB14" s="2" t="s">
        <v>11</v>
      </c>
      <c r="NC14" s="5">
        <v>1</v>
      </c>
      <c r="ND14" s="5">
        <v>60000</v>
      </c>
      <c r="NE14" s="5">
        <v>0</v>
      </c>
      <c r="NF14" s="5">
        <f t="shared" si="54"/>
        <v>60000</v>
      </c>
      <c r="NG14" s="9"/>
      <c r="NH14" s="1">
        <v>8</v>
      </c>
      <c r="NI14" s="2" t="s">
        <v>11</v>
      </c>
      <c r="NJ14" s="5">
        <v>0</v>
      </c>
      <c r="NK14" s="5">
        <v>0</v>
      </c>
      <c r="NL14" s="5">
        <v>0</v>
      </c>
      <c r="NM14" s="5">
        <f t="shared" si="55"/>
        <v>0</v>
      </c>
      <c r="NN14" s="9"/>
      <c r="NO14" s="1">
        <v>8</v>
      </c>
      <c r="NP14" s="2" t="s">
        <v>11</v>
      </c>
      <c r="NQ14" s="5">
        <v>12</v>
      </c>
      <c r="NR14" s="5">
        <v>280000</v>
      </c>
      <c r="NS14" s="5">
        <v>70000</v>
      </c>
      <c r="NT14" s="5">
        <f t="shared" si="56"/>
        <v>350000</v>
      </c>
      <c r="NU14" s="9"/>
      <c r="NV14" s="1">
        <v>8</v>
      </c>
      <c r="NW14" s="2" t="s">
        <v>11</v>
      </c>
      <c r="NX14" s="5">
        <v>1</v>
      </c>
      <c r="NY14" s="5">
        <v>100000</v>
      </c>
      <c r="NZ14" s="5">
        <v>0</v>
      </c>
      <c r="OA14" s="5">
        <f t="shared" si="57"/>
        <v>100000</v>
      </c>
      <c r="OB14" s="9"/>
      <c r="OC14" s="1">
        <v>8</v>
      </c>
      <c r="OD14" s="2" t="s">
        <v>11</v>
      </c>
      <c r="OE14" s="5">
        <v>0</v>
      </c>
      <c r="OF14" s="5">
        <v>276000</v>
      </c>
      <c r="OG14" s="5">
        <v>0</v>
      </c>
      <c r="OH14" s="5">
        <f t="shared" si="58"/>
        <v>276000</v>
      </c>
      <c r="OI14" s="9"/>
      <c r="OJ14" s="1">
        <v>8</v>
      </c>
      <c r="OK14" s="2" t="s">
        <v>11</v>
      </c>
      <c r="OL14" s="5">
        <v>0</v>
      </c>
      <c r="OM14" s="5">
        <v>150000</v>
      </c>
      <c r="ON14" s="5">
        <v>0</v>
      </c>
      <c r="OO14" s="5">
        <f t="shared" si="59"/>
        <v>150000</v>
      </c>
      <c r="OP14" s="9"/>
      <c r="OQ14" s="1">
        <v>8</v>
      </c>
      <c r="OR14" s="2" t="s">
        <v>11</v>
      </c>
      <c r="OS14" s="5">
        <v>0</v>
      </c>
      <c r="OT14" s="5">
        <v>0</v>
      </c>
      <c r="OU14" s="5">
        <v>0</v>
      </c>
      <c r="OV14" s="5">
        <f t="shared" si="60"/>
        <v>0</v>
      </c>
      <c r="OW14" s="9"/>
      <c r="OX14" s="1">
        <v>8</v>
      </c>
      <c r="OY14" s="2" t="s">
        <v>11</v>
      </c>
      <c r="OZ14" s="5">
        <v>0</v>
      </c>
      <c r="PA14" s="5">
        <v>450000</v>
      </c>
      <c r="PB14" s="5">
        <v>0</v>
      </c>
      <c r="PC14" s="5">
        <f t="shared" si="61"/>
        <v>450000</v>
      </c>
      <c r="PD14" s="9"/>
      <c r="PE14" s="1">
        <v>8</v>
      </c>
      <c r="PF14" s="2" t="s">
        <v>11</v>
      </c>
      <c r="PG14" s="5">
        <v>1</v>
      </c>
      <c r="PH14" s="5">
        <v>72000</v>
      </c>
      <c r="PI14" s="5">
        <v>0</v>
      </c>
      <c r="PJ14" s="5">
        <f t="shared" si="62"/>
        <v>72000</v>
      </c>
      <c r="PK14" s="9"/>
      <c r="PL14" s="1">
        <v>8</v>
      </c>
      <c r="PM14" s="2" t="s">
        <v>11</v>
      </c>
      <c r="PN14" s="5">
        <v>9</v>
      </c>
      <c r="PO14" s="5">
        <v>225000</v>
      </c>
      <c r="PP14" s="5">
        <v>0</v>
      </c>
      <c r="PQ14" s="5">
        <f t="shared" si="63"/>
        <v>225000</v>
      </c>
      <c r="PR14" s="9"/>
      <c r="PS14" s="1">
        <v>8</v>
      </c>
      <c r="PT14" s="2" t="s">
        <v>11</v>
      </c>
      <c r="PU14" s="5">
        <v>13</v>
      </c>
      <c r="PV14" s="5">
        <v>3420000</v>
      </c>
      <c r="PW14" s="5">
        <v>0</v>
      </c>
      <c r="PX14" s="5">
        <f t="shared" si="64"/>
        <v>3420000</v>
      </c>
      <c r="PY14" s="9"/>
      <c r="PZ14" s="1">
        <v>8</v>
      </c>
      <c r="QA14" s="2" t="s">
        <v>11</v>
      </c>
      <c r="QB14" s="5">
        <v>11</v>
      </c>
      <c r="QC14" s="5">
        <v>105600</v>
      </c>
      <c r="QD14" s="5">
        <v>0</v>
      </c>
      <c r="QE14" s="5">
        <f t="shared" si="65"/>
        <v>105600</v>
      </c>
      <c r="QF14" s="9"/>
      <c r="QG14" s="1">
        <v>8</v>
      </c>
      <c r="QH14" s="2" t="s">
        <v>11</v>
      </c>
      <c r="QI14" s="5">
        <v>0</v>
      </c>
      <c r="QJ14" s="5">
        <v>51000</v>
      </c>
      <c r="QK14" s="5">
        <v>0</v>
      </c>
      <c r="QL14" s="5">
        <f t="shared" si="66"/>
        <v>51000</v>
      </c>
      <c r="QM14" s="9"/>
      <c r="QN14" s="1">
        <v>8</v>
      </c>
      <c r="QO14" s="2" t="s">
        <v>11</v>
      </c>
      <c r="QP14" s="5">
        <v>0</v>
      </c>
      <c r="QQ14" s="5">
        <v>558858</v>
      </c>
      <c r="QR14" s="5">
        <v>0</v>
      </c>
      <c r="QS14" s="5">
        <f t="shared" si="67"/>
        <v>558858</v>
      </c>
      <c r="QT14" s="9"/>
      <c r="QU14" s="1">
        <v>8</v>
      </c>
      <c r="QV14" s="2" t="s">
        <v>11</v>
      </c>
      <c r="QW14" s="5">
        <v>0</v>
      </c>
      <c r="QX14" s="5">
        <v>0</v>
      </c>
      <c r="QY14" s="5">
        <v>0</v>
      </c>
      <c r="QZ14" s="5">
        <f t="shared" si="68"/>
        <v>0</v>
      </c>
      <c r="RA14" s="9"/>
      <c r="RB14" s="1">
        <v>8</v>
      </c>
      <c r="RC14" s="2" t="s">
        <v>11</v>
      </c>
      <c r="RD14" s="5">
        <v>1</v>
      </c>
      <c r="RE14" s="5">
        <v>100000</v>
      </c>
      <c r="RF14" s="5">
        <v>134615.38</v>
      </c>
      <c r="RG14" s="5">
        <f t="shared" si="69"/>
        <v>234615.38</v>
      </c>
      <c r="RH14" s="9"/>
      <c r="RI14" s="1">
        <v>8</v>
      </c>
      <c r="RJ14" s="2" t="s">
        <v>11</v>
      </c>
      <c r="RK14" s="5">
        <v>0</v>
      </c>
      <c r="RL14" s="5">
        <v>10000</v>
      </c>
      <c r="RM14" s="5">
        <v>0</v>
      </c>
      <c r="RN14" s="5">
        <f t="shared" si="70"/>
        <v>10000</v>
      </c>
      <c r="RO14" s="9"/>
      <c r="RP14" s="1">
        <v>8</v>
      </c>
      <c r="RQ14" s="2" t="s">
        <v>11</v>
      </c>
      <c r="RR14" s="5">
        <v>0</v>
      </c>
      <c r="RS14" s="5">
        <v>0</v>
      </c>
      <c r="RT14" s="5">
        <v>0</v>
      </c>
      <c r="RU14" s="5">
        <f t="shared" si="71"/>
        <v>0</v>
      </c>
      <c r="RV14" s="9"/>
      <c r="RW14" s="1">
        <v>8</v>
      </c>
      <c r="RX14" s="2" t="s">
        <v>11</v>
      </c>
      <c r="RY14" s="5">
        <v>0</v>
      </c>
      <c r="RZ14" s="5">
        <v>0</v>
      </c>
      <c r="SA14" s="5">
        <v>0</v>
      </c>
      <c r="SB14" s="5">
        <f t="shared" si="72"/>
        <v>0</v>
      </c>
      <c r="SC14" s="9"/>
      <c r="SD14" s="1">
        <v>8</v>
      </c>
      <c r="SE14" s="2" t="s">
        <v>11</v>
      </c>
      <c r="SF14" s="5">
        <v>1</v>
      </c>
      <c r="SG14" s="5">
        <v>230900</v>
      </c>
      <c r="SH14" s="5">
        <v>0</v>
      </c>
      <c r="SI14" s="5">
        <f t="shared" si="73"/>
        <v>230900</v>
      </c>
      <c r="SJ14" s="9"/>
      <c r="SK14" s="1">
        <v>8</v>
      </c>
      <c r="SL14" s="2" t="s">
        <v>11</v>
      </c>
      <c r="SM14" s="5">
        <v>1</v>
      </c>
      <c r="SN14" s="5">
        <v>80000</v>
      </c>
      <c r="SO14" s="5">
        <v>0</v>
      </c>
      <c r="SP14" s="5">
        <f t="shared" si="74"/>
        <v>80000</v>
      </c>
      <c r="SQ14" s="9"/>
      <c r="SR14" s="1">
        <v>8</v>
      </c>
      <c r="SS14" s="2" t="s">
        <v>11</v>
      </c>
      <c r="ST14" s="5">
        <v>0</v>
      </c>
      <c r="SU14" s="5">
        <v>0</v>
      </c>
      <c r="SV14" s="5">
        <v>0</v>
      </c>
      <c r="SW14" s="5">
        <f t="shared" si="75"/>
        <v>0</v>
      </c>
      <c r="SX14" s="9"/>
      <c r="SY14" s="1">
        <v>8</v>
      </c>
      <c r="SZ14" s="2" t="s">
        <v>11</v>
      </c>
      <c r="TA14" s="5">
        <v>0</v>
      </c>
      <c r="TB14" s="5">
        <v>0</v>
      </c>
      <c r="TC14" s="5">
        <v>0</v>
      </c>
      <c r="TD14" s="5">
        <f t="shared" si="76"/>
        <v>0</v>
      </c>
      <c r="TE14" s="9"/>
      <c r="TF14" s="1">
        <v>8</v>
      </c>
      <c r="TG14" s="2" t="s">
        <v>11</v>
      </c>
      <c r="TH14" s="5">
        <v>0</v>
      </c>
      <c r="TI14" s="5">
        <v>0</v>
      </c>
      <c r="TJ14" s="5">
        <v>0</v>
      </c>
      <c r="TK14" s="5">
        <f t="shared" si="77"/>
        <v>0</v>
      </c>
      <c r="TL14" s="9"/>
      <c r="TM14" s="1">
        <v>8</v>
      </c>
      <c r="TN14" s="2" t="s">
        <v>11</v>
      </c>
      <c r="TO14" s="5">
        <v>0</v>
      </c>
      <c r="TP14" s="5">
        <v>40000</v>
      </c>
      <c r="TQ14" s="5">
        <v>0</v>
      </c>
      <c r="TR14" s="5">
        <f t="shared" si="78"/>
        <v>40000</v>
      </c>
      <c r="TS14" s="9"/>
      <c r="TT14" s="1">
        <v>8</v>
      </c>
      <c r="TU14" s="2" t="s">
        <v>11</v>
      </c>
      <c r="TV14" s="5">
        <v>0</v>
      </c>
      <c r="TW14" s="5">
        <v>30000</v>
      </c>
      <c r="TX14" s="5">
        <v>0</v>
      </c>
      <c r="TY14" s="5">
        <f t="shared" si="79"/>
        <v>30000</v>
      </c>
      <c r="TZ14" s="9"/>
      <c r="UA14" s="1">
        <v>8</v>
      </c>
      <c r="UB14" s="2" t="s">
        <v>11</v>
      </c>
      <c r="UC14" s="5">
        <v>0</v>
      </c>
      <c r="UD14" s="5">
        <v>10000</v>
      </c>
      <c r="UE14" s="5">
        <v>0</v>
      </c>
      <c r="UF14" s="5">
        <f t="shared" si="80"/>
        <v>10000</v>
      </c>
      <c r="UG14" s="9"/>
      <c r="UH14" s="1">
        <v>8</v>
      </c>
      <c r="UI14" s="2" t="s">
        <v>11</v>
      </c>
      <c r="UJ14" s="5">
        <v>0</v>
      </c>
      <c r="UK14" s="5">
        <v>25000</v>
      </c>
      <c r="UL14" s="5">
        <v>0</v>
      </c>
      <c r="UM14" s="5">
        <f t="shared" si="81"/>
        <v>25000</v>
      </c>
      <c r="UN14" s="9"/>
      <c r="UO14" s="1">
        <v>8</v>
      </c>
      <c r="UP14" s="2" t="s">
        <v>11</v>
      </c>
      <c r="UQ14" s="5">
        <v>1</v>
      </c>
      <c r="UR14" s="5">
        <v>12000</v>
      </c>
      <c r="US14" s="5">
        <v>0</v>
      </c>
      <c r="UT14" s="5">
        <f t="shared" si="82"/>
        <v>12000</v>
      </c>
      <c r="UU14" s="9"/>
      <c r="UV14" s="1">
        <v>8</v>
      </c>
      <c r="UW14" s="2" t="s">
        <v>11</v>
      </c>
      <c r="UX14" s="5">
        <v>1</v>
      </c>
      <c r="UY14" s="5">
        <v>100000</v>
      </c>
      <c r="UZ14" s="5">
        <v>0</v>
      </c>
      <c r="VA14" s="5">
        <f t="shared" si="83"/>
        <v>100000</v>
      </c>
      <c r="VB14" s="9"/>
      <c r="VC14" s="1">
        <v>8</v>
      </c>
      <c r="VD14" s="2" t="s">
        <v>11</v>
      </c>
      <c r="VE14" s="5">
        <v>1</v>
      </c>
      <c r="VF14" s="5">
        <v>10000</v>
      </c>
      <c r="VG14" s="5">
        <v>0</v>
      </c>
      <c r="VH14" s="5">
        <f t="shared" si="84"/>
        <v>10000</v>
      </c>
      <c r="VI14" s="9"/>
      <c r="VJ14" s="1">
        <v>8</v>
      </c>
      <c r="VK14" s="2" t="s">
        <v>11</v>
      </c>
      <c r="VL14" s="5">
        <v>0</v>
      </c>
      <c r="VM14" s="5">
        <v>0</v>
      </c>
      <c r="VN14" s="5">
        <v>0</v>
      </c>
      <c r="VO14" s="5">
        <f t="shared" si="85"/>
        <v>0</v>
      </c>
      <c r="VP14" s="9"/>
      <c r="VQ14" s="1">
        <v>8</v>
      </c>
      <c r="VR14" s="2" t="s">
        <v>11</v>
      </c>
      <c r="VS14" s="5">
        <v>0</v>
      </c>
      <c r="VT14" s="5">
        <v>0</v>
      </c>
      <c r="VU14" s="5">
        <v>0</v>
      </c>
      <c r="VV14" s="5">
        <f t="shared" si="86"/>
        <v>0</v>
      </c>
      <c r="VW14" s="9"/>
      <c r="VX14" s="1">
        <v>8</v>
      </c>
      <c r="VY14" s="2" t="s">
        <v>11</v>
      </c>
      <c r="VZ14" s="5">
        <v>1</v>
      </c>
      <c r="WA14" s="5">
        <v>180000</v>
      </c>
      <c r="WB14" s="5">
        <v>0</v>
      </c>
      <c r="WC14" s="5">
        <f t="shared" si="87"/>
        <v>180000</v>
      </c>
      <c r="WD14" s="9"/>
      <c r="WE14" s="1">
        <v>8</v>
      </c>
      <c r="WF14" s="2" t="s">
        <v>11</v>
      </c>
      <c r="WG14" s="5">
        <v>0</v>
      </c>
      <c r="WH14" s="5">
        <v>0</v>
      </c>
      <c r="WI14" s="5">
        <v>0</v>
      </c>
      <c r="WJ14" s="5">
        <f t="shared" si="88"/>
        <v>0</v>
      </c>
      <c r="WK14" s="9"/>
      <c r="WL14" s="1">
        <v>8</v>
      </c>
      <c r="WM14" s="2" t="s">
        <v>11</v>
      </c>
      <c r="WN14" s="5">
        <v>0</v>
      </c>
      <c r="WO14" s="5">
        <v>0</v>
      </c>
      <c r="WP14" s="5">
        <v>0</v>
      </c>
      <c r="WQ14" s="5">
        <f t="shared" si="89"/>
        <v>0</v>
      </c>
      <c r="WR14" s="9"/>
      <c r="WS14" s="1">
        <v>8</v>
      </c>
      <c r="WT14" s="2" t="s">
        <v>11</v>
      </c>
      <c r="WU14" s="5">
        <v>0</v>
      </c>
      <c r="WV14" s="5">
        <v>0</v>
      </c>
      <c r="WW14" s="5">
        <v>0</v>
      </c>
      <c r="WX14" s="5">
        <f t="shared" si="90"/>
        <v>0</v>
      </c>
      <c r="WY14" s="9"/>
      <c r="WZ14" s="1">
        <v>8</v>
      </c>
      <c r="XA14" s="2" t="s">
        <v>11</v>
      </c>
      <c r="XB14" s="5">
        <v>0</v>
      </c>
      <c r="XC14" s="5">
        <v>100000</v>
      </c>
      <c r="XD14" s="5">
        <v>0</v>
      </c>
      <c r="XE14" s="5">
        <f t="shared" si="91"/>
        <v>100000</v>
      </c>
      <c r="XF14" s="9"/>
      <c r="XG14" s="1">
        <v>8</v>
      </c>
      <c r="XH14" s="2" t="s">
        <v>11</v>
      </c>
      <c r="XI14" s="5">
        <v>0</v>
      </c>
      <c r="XJ14" s="5">
        <v>0</v>
      </c>
      <c r="XK14" s="5">
        <v>0</v>
      </c>
      <c r="XL14" s="5">
        <f t="shared" si="92"/>
        <v>0</v>
      </c>
      <c r="XM14" s="9"/>
      <c r="XN14" s="1">
        <v>8</v>
      </c>
      <c r="XO14" s="2" t="s">
        <v>11</v>
      </c>
      <c r="XP14" s="5">
        <v>0</v>
      </c>
      <c r="XQ14" s="5">
        <v>20000</v>
      </c>
      <c r="XR14" s="5">
        <v>0</v>
      </c>
      <c r="XS14" s="5">
        <f t="shared" si="93"/>
        <v>20000</v>
      </c>
      <c r="XT14" s="9"/>
      <c r="XU14" s="1">
        <v>8</v>
      </c>
      <c r="XV14" s="2" t="s">
        <v>11</v>
      </c>
      <c r="XW14" s="5">
        <v>0</v>
      </c>
      <c r="XX14" s="5">
        <v>0</v>
      </c>
      <c r="XY14" s="5">
        <v>0</v>
      </c>
      <c r="XZ14" s="5">
        <f t="shared" si="94"/>
        <v>0</v>
      </c>
      <c r="YA14" s="9"/>
      <c r="YB14" s="1">
        <v>8</v>
      </c>
      <c r="YC14" s="2" t="s">
        <v>11</v>
      </c>
      <c r="YD14" s="5">
        <v>0</v>
      </c>
      <c r="YE14" s="5">
        <v>0</v>
      </c>
      <c r="YF14" s="5">
        <v>0</v>
      </c>
      <c r="YG14" s="5">
        <f t="shared" si="95"/>
        <v>0</v>
      </c>
      <c r="YH14" s="9"/>
      <c r="YI14" s="1">
        <v>8</v>
      </c>
      <c r="YJ14" s="2" t="s">
        <v>11</v>
      </c>
      <c r="YK14" s="5">
        <v>0</v>
      </c>
      <c r="YL14" s="5">
        <f t="shared" si="96"/>
        <v>10545883</v>
      </c>
      <c r="YM14" s="5">
        <f t="shared" si="0"/>
        <v>382615.38</v>
      </c>
      <c r="YN14" s="5">
        <f t="shared" si="1"/>
        <v>10928498.380000001</v>
      </c>
      <c r="YO14" s="9"/>
      <c r="YP14" s="105">
        <v>8</v>
      </c>
      <c r="YQ14" s="2" t="s">
        <v>11</v>
      </c>
      <c r="YR14" s="5">
        <v>0</v>
      </c>
      <c r="YS14" s="5" t="e">
        <f>'Programme Management'!#REF!+'Prgramme M. Activities'!YL14</f>
        <v>#REF!</v>
      </c>
      <c r="YT14" s="5" t="e">
        <f>'Programme Management'!#REF!+'Prgramme M. Activities'!YM14</f>
        <v>#REF!</v>
      </c>
      <c r="YU14" s="5" t="e">
        <f t="shared" si="97"/>
        <v>#REF!</v>
      </c>
      <c r="YV14" s="9"/>
    </row>
    <row r="15" spans="1:672" ht="16.5" hidden="1">
      <c r="A15" s="23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2"/>
        <v>0</v>
      </c>
      <c r="G15" s="9"/>
      <c r="H15" s="1">
        <v>9</v>
      </c>
      <c r="I15" s="2" t="s">
        <v>12</v>
      </c>
      <c r="J15" s="5">
        <v>0</v>
      </c>
      <c r="K15" s="5">
        <v>0</v>
      </c>
      <c r="L15" s="5">
        <v>0</v>
      </c>
      <c r="M15" s="5">
        <f t="shared" si="3"/>
        <v>0</v>
      </c>
      <c r="N15" s="9"/>
      <c r="O15" s="1">
        <v>9</v>
      </c>
      <c r="P15" s="2" t="s">
        <v>12</v>
      </c>
      <c r="Q15" s="5">
        <v>0</v>
      </c>
      <c r="R15" s="5">
        <v>24800</v>
      </c>
      <c r="S15" s="5">
        <v>0</v>
      </c>
      <c r="T15" s="5">
        <f t="shared" si="4"/>
        <v>24800</v>
      </c>
      <c r="U15" s="9"/>
      <c r="V15" s="1">
        <v>9</v>
      </c>
      <c r="W15" s="2" t="s">
        <v>12</v>
      </c>
      <c r="X15" s="5">
        <v>18</v>
      </c>
      <c r="Y15" s="5">
        <v>46800</v>
      </c>
      <c r="Z15" s="5">
        <v>0</v>
      </c>
      <c r="AA15" s="5">
        <f t="shared" si="5"/>
        <v>46800</v>
      </c>
      <c r="AB15" s="9"/>
      <c r="AC15" s="1">
        <v>9</v>
      </c>
      <c r="AD15" s="2" t="s">
        <v>12</v>
      </c>
      <c r="AE15" s="5">
        <v>0</v>
      </c>
      <c r="AF15" s="5">
        <v>0</v>
      </c>
      <c r="AG15" s="5">
        <v>0</v>
      </c>
      <c r="AH15" s="5">
        <f t="shared" si="6"/>
        <v>0</v>
      </c>
      <c r="AI15" s="9"/>
      <c r="AJ15" s="1">
        <v>9</v>
      </c>
      <c r="AK15" s="2" t="s">
        <v>12</v>
      </c>
      <c r="AL15" s="5">
        <v>309</v>
      </c>
      <c r="AM15" s="5">
        <v>30900</v>
      </c>
      <c r="AN15" s="5">
        <v>0</v>
      </c>
      <c r="AO15" s="5">
        <f t="shared" si="7"/>
        <v>30900</v>
      </c>
      <c r="AP15" s="9"/>
      <c r="AQ15" s="1">
        <v>9</v>
      </c>
      <c r="AR15" s="2" t="s">
        <v>12</v>
      </c>
      <c r="AS15" s="5">
        <v>30</v>
      </c>
      <c r="AT15" s="5">
        <v>32000</v>
      </c>
      <c r="AU15" s="5">
        <v>0</v>
      </c>
      <c r="AV15" s="5">
        <f t="shared" si="8"/>
        <v>32000</v>
      </c>
      <c r="AW15" s="9"/>
      <c r="AX15" s="1">
        <v>9</v>
      </c>
      <c r="AY15" s="2" t="s">
        <v>12</v>
      </c>
      <c r="AZ15" s="5">
        <v>23</v>
      </c>
      <c r="BA15" s="5">
        <v>138000</v>
      </c>
      <c r="BB15" s="5">
        <v>0</v>
      </c>
      <c r="BC15" s="5">
        <f t="shared" si="9"/>
        <v>138000</v>
      </c>
      <c r="BD15" s="9"/>
      <c r="BE15" s="1">
        <v>9</v>
      </c>
      <c r="BF15" s="2" t="s">
        <v>12</v>
      </c>
      <c r="BG15" s="5">
        <v>0</v>
      </c>
      <c r="BH15" s="5">
        <v>0</v>
      </c>
      <c r="BI15" s="5">
        <v>0</v>
      </c>
      <c r="BJ15" s="5">
        <f t="shared" si="10"/>
        <v>0</v>
      </c>
      <c r="BK15" s="9"/>
      <c r="BL15" s="1">
        <v>9</v>
      </c>
      <c r="BM15" s="2" t="s">
        <v>12</v>
      </c>
      <c r="BN15" s="5">
        <v>0</v>
      </c>
      <c r="BO15" s="5">
        <v>0</v>
      </c>
      <c r="BP15" s="5">
        <v>0</v>
      </c>
      <c r="BQ15" s="5">
        <f t="shared" si="11"/>
        <v>0</v>
      </c>
      <c r="BR15" s="9"/>
      <c r="BS15" s="1">
        <v>9</v>
      </c>
      <c r="BT15" s="2" t="s">
        <v>12</v>
      </c>
      <c r="BU15" s="5">
        <v>4</v>
      </c>
      <c r="BV15" s="5">
        <v>20000</v>
      </c>
      <c r="BW15" s="5">
        <v>0</v>
      </c>
      <c r="BX15" s="5">
        <f t="shared" si="12"/>
        <v>20000</v>
      </c>
      <c r="BY15" s="9"/>
      <c r="BZ15" s="1">
        <v>9</v>
      </c>
      <c r="CA15" s="2" t="s">
        <v>12</v>
      </c>
      <c r="CB15" s="5">
        <v>0</v>
      </c>
      <c r="CC15" s="5">
        <v>0</v>
      </c>
      <c r="CD15" s="5">
        <v>0</v>
      </c>
      <c r="CE15" s="5">
        <f t="shared" si="13"/>
        <v>0</v>
      </c>
      <c r="CF15" s="9"/>
      <c r="CG15" s="1">
        <v>9</v>
      </c>
      <c r="CH15" s="2" t="s">
        <v>12</v>
      </c>
      <c r="CI15" s="5">
        <v>57</v>
      </c>
      <c r="CJ15" s="5">
        <v>125850</v>
      </c>
      <c r="CK15" s="5">
        <v>0</v>
      </c>
      <c r="CL15" s="5">
        <f t="shared" si="14"/>
        <v>125850</v>
      </c>
      <c r="CM15" s="9"/>
      <c r="CN15" s="1">
        <v>9</v>
      </c>
      <c r="CO15" s="2" t="s">
        <v>12</v>
      </c>
      <c r="CP15" s="5">
        <v>0</v>
      </c>
      <c r="CQ15" s="5">
        <v>0</v>
      </c>
      <c r="CR15" s="5">
        <v>0</v>
      </c>
      <c r="CS15" s="5">
        <f t="shared" si="15"/>
        <v>0</v>
      </c>
      <c r="CT15" s="9"/>
      <c r="CU15" s="1">
        <v>9</v>
      </c>
      <c r="CV15" s="2" t="s">
        <v>12</v>
      </c>
      <c r="CW15" s="5">
        <v>12</v>
      </c>
      <c r="CX15" s="5">
        <v>24000</v>
      </c>
      <c r="CY15" s="5">
        <v>0</v>
      </c>
      <c r="CZ15" s="5">
        <f t="shared" si="16"/>
        <v>24000</v>
      </c>
      <c r="DA15" s="9"/>
      <c r="DB15" s="1">
        <v>9</v>
      </c>
      <c r="DC15" s="2" t="s">
        <v>12</v>
      </c>
      <c r="DD15" s="5">
        <v>0</v>
      </c>
      <c r="DE15" s="5">
        <v>0</v>
      </c>
      <c r="DF15" s="5">
        <v>0</v>
      </c>
      <c r="DG15" s="5">
        <f t="shared" si="17"/>
        <v>0</v>
      </c>
      <c r="DH15" s="9"/>
      <c r="DI15" s="1">
        <v>9</v>
      </c>
      <c r="DJ15" s="2" t="s">
        <v>12</v>
      </c>
      <c r="DK15" s="5">
        <v>0</v>
      </c>
      <c r="DL15" s="5">
        <v>0</v>
      </c>
      <c r="DM15" s="5">
        <v>0</v>
      </c>
      <c r="DN15" s="5">
        <f t="shared" si="18"/>
        <v>0</v>
      </c>
      <c r="DO15" s="9"/>
      <c r="DP15" s="1">
        <v>9</v>
      </c>
      <c r="DQ15" s="2" t="s">
        <v>12</v>
      </c>
      <c r="DR15" s="5">
        <v>25</v>
      </c>
      <c r="DS15" s="5">
        <v>75000</v>
      </c>
      <c r="DT15" s="5">
        <v>0</v>
      </c>
      <c r="DU15" s="5">
        <f t="shared" si="19"/>
        <v>75000</v>
      </c>
      <c r="DV15" s="9"/>
      <c r="DW15" s="1">
        <v>9</v>
      </c>
      <c r="DX15" s="2" t="s">
        <v>12</v>
      </c>
      <c r="DY15" s="5">
        <v>3753</v>
      </c>
      <c r="DZ15" s="5">
        <v>1501200</v>
      </c>
      <c r="EA15" s="5">
        <v>0</v>
      </c>
      <c r="EB15" s="5">
        <f t="shared" si="20"/>
        <v>1501200</v>
      </c>
      <c r="EC15" s="9"/>
      <c r="ED15" s="1">
        <v>9</v>
      </c>
      <c r="EE15" s="2" t="s">
        <v>12</v>
      </c>
      <c r="EF15" s="5">
        <v>0</v>
      </c>
      <c r="EG15" s="5">
        <v>0</v>
      </c>
      <c r="EH15" s="5">
        <v>0</v>
      </c>
      <c r="EI15" s="5">
        <f t="shared" si="21"/>
        <v>0</v>
      </c>
      <c r="EJ15" s="9"/>
      <c r="EK15" s="1">
        <v>9</v>
      </c>
      <c r="EL15" s="2" t="s">
        <v>12</v>
      </c>
      <c r="EM15" s="5">
        <v>0</v>
      </c>
      <c r="EN15" s="5">
        <v>0</v>
      </c>
      <c r="EO15" s="5">
        <v>0</v>
      </c>
      <c r="EP15" s="5">
        <f t="shared" si="22"/>
        <v>0</v>
      </c>
      <c r="EQ15" s="9"/>
      <c r="ER15" s="1">
        <v>9</v>
      </c>
      <c r="ES15" s="2" t="s">
        <v>12</v>
      </c>
      <c r="ET15" s="5">
        <v>0</v>
      </c>
      <c r="EU15" s="5">
        <v>0</v>
      </c>
      <c r="EV15" s="5">
        <v>0</v>
      </c>
      <c r="EW15" s="5">
        <f t="shared" si="23"/>
        <v>0</v>
      </c>
      <c r="EX15" s="9"/>
      <c r="EY15" s="1">
        <v>9</v>
      </c>
      <c r="EZ15" s="2" t="s">
        <v>12</v>
      </c>
      <c r="FA15" s="5">
        <v>0</v>
      </c>
      <c r="FB15" s="5">
        <v>0</v>
      </c>
      <c r="FC15" s="5">
        <v>0</v>
      </c>
      <c r="FD15" s="5">
        <f t="shared" si="24"/>
        <v>0</v>
      </c>
      <c r="FE15" s="9"/>
      <c r="FF15" s="1">
        <v>9</v>
      </c>
      <c r="FG15" s="2" t="s">
        <v>12</v>
      </c>
      <c r="FH15" s="5">
        <v>0</v>
      </c>
      <c r="FI15" s="5">
        <v>0</v>
      </c>
      <c r="FJ15" s="5">
        <v>0</v>
      </c>
      <c r="FK15" s="5">
        <f t="shared" si="25"/>
        <v>0</v>
      </c>
      <c r="FL15" s="9"/>
      <c r="FM15" s="1">
        <v>9</v>
      </c>
      <c r="FN15" s="2" t="s">
        <v>12</v>
      </c>
      <c r="FO15" s="5">
        <v>6</v>
      </c>
      <c r="FP15" s="5">
        <v>8000</v>
      </c>
      <c r="FQ15" s="5">
        <v>0</v>
      </c>
      <c r="FR15" s="5">
        <f t="shared" si="26"/>
        <v>8000</v>
      </c>
      <c r="FS15" s="9"/>
      <c r="FT15" s="1">
        <v>9</v>
      </c>
      <c r="FU15" s="2" t="s">
        <v>12</v>
      </c>
      <c r="FV15" s="5">
        <v>0</v>
      </c>
      <c r="FW15" s="5">
        <v>75000</v>
      </c>
      <c r="FX15" s="5">
        <v>0</v>
      </c>
      <c r="FY15" s="5">
        <f t="shared" si="27"/>
        <v>75000</v>
      </c>
      <c r="FZ15" s="9"/>
      <c r="GA15" s="1">
        <v>9</v>
      </c>
      <c r="GB15" s="2" t="s">
        <v>12</v>
      </c>
      <c r="GC15" s="5">
        <v>0</v>
      </c>
      <c r="GD15" s="5">
        <v>50000</v>
      </c>
      <c r="GE15" s="5">
        <v>0</v>
      </c>
      <c r="GF15" s="5">
        <f t="shared" si="28"/>
        <v>50000</v>
      </c>
      <c r="GG15" s="9"/>
      <c r="GH15" s="1">
        <v>9</v>
      </c>
      <c r="GI15" s="2" t="s">
        <v>12</v>
      </c>
      <c r="GJ15" s="5">
        <v>0</v>
      </c>
      <c r="GK15" s="5">
        <v>60000</v>
      </c>
      <c r="GL15" s="5">
        <v>0</v>
      </c>
      <c r="GM15" s="5">
        <f t="shared" si="29"/>
        <v>60000</v>
      </c>
      <c r="GN15" s="9"/>
      <c r="GO15" s="1">
        <v>9</v>
      </c>
      <c r="GP15" s="2" t="s">
        <v>12</v>
      </c>
      <c r="GQ15" s="5">
        <v>0</v>
      </c>
      <c r="GR15" s="5">
        <v>0</v>
      </c>
      <c r="GS15" s="5">
        <v>0</v>
      </c>
      <c r="GT15" s="5">
        <f t="shared" si="30"/>
        <v>0</v>
      </c>
      <c r="GU15" s="9"/>
      <c r="GV15" s="1">
        <v>9</v>
      </c>
      <c r="GW15" s="2" t="s">
        <v>12</v>
      </c>
      <c r="GX15" s="5">
        <v>6</v>
      </c>
      <c r="GY15" s="5">
        <v>1100000</v>
      </c>
      <c r="GZ15" s="5">
        <v>200000</v>
      </c>
      <c r="HA15" s="5">
        <f t="shared" si="31"/>
        <v>1300000</v>
      </c>
      <c r="HB15" s="9"/>
      <c r="HC15" s="1">
        <v>9</v>
      </c>
      <c r="HD15" s="2" t="s">
        <v>12</v>
      </c>
      <c r="HE15" s="5">
        <v>0</v>
      </c>
      <c r="HF15" s="5">
        <v>0</v>
      </c>
      <c r="HG15" s="5">
        <v>0</v>
      </c>
      <c r="HH15" s="5">
        <f t="shared" si="32"/>
        <v>0</v>
      </c>
      <c r="HI15" s="9"/>
      <c r="HJ15" s="1">
        <v>9</v>
      </c>
      <c r="HK15" s="2" t="s">
        <v>12</v>
      </c>
      <c r="HL15" s="5">
        <v>1</v>
      </c>
      <c r="HM15" s="5">
        <v>300000</v>
      </c>
      <c r="HN15" s="5">
        <v>0</v>
      </c>
      <c r="HO15" s="5">
        <f t="shared" si="33"/>
        <v>300000</v>
      </c>
      <c r="HP15" s="9"/>
      <c r="HQ15" s="1">
        <v>9</v>
      </c>
      <c r="HR15" s="2" t="s">
        <v>12</v>
      </c>
      <c r="HS15" s="5">
        <v>18</v>
      </c>
      <c r="HT15" s="5">
        <v>53550</v>
      </c>
      <c r="HU15" s="5">
        <v>0</v>
      </c>
      <c r="HV15" s="5">
        <f t="shared" si="34"/>
        <v>53550</v>
      </c>
      <c r="HW15" s="9"/>
      <c r="HX15" s="1">
        <v>9</v>
      </c>
      <c r="HY15" s="2" t="s">
        <v>12</v>
      </c>
      <c r="HZ15" s="5">
        <v>0</v>
      </c>
      <c r="IA15" s="5">
        <v>0</v>
      </c>
      <c r="IB15" s="5">
        <v>0</v>
      </c>
      <c r="IC15" s="5">
        <f t="shared" si="35"/>
        <v>0</v>
      </c>
      <c r="ID15" s="9"/>
      <c r="IE15" s="1">
        <v>9</v>
      </c>
      <c r="IF15" s="2" t="s">
        <v>12</v>
      </c>
      <c r="IG15" s="5">
        <v>0</v>
      </c>
      <c r="IH15" s="5">
        <v>0</v>
      </c>
      <c r="II15" s="5">
        <v>0</v>
      </c>
      <c r="IJ15" s="5">
        <f t="shared" si="36"/>
        <v>0</v>
      </c>
      <c r="IK15" s="9"/>
      <c r="IL15" s="1">
        <v>9</v>
      </c>
      <c r="IM15" s="2" t="s">
        <v>12</v>
      </c>
      <c r="IN15" s="5">
        <v>0</v>
      </c>
      <c r="IO15" s="5">
        <v>0</v>
      </c>
      <c r="IP15" s="5">
        <v>0</v>
      </c>
      <c r="IQ15" s="5">
        <f t="shared" si="37"/>
        <v>0</v>
      </c>
      <c r="IR15" s="9"/>
      <c r="IS15" s="1">
        <v>9</v>
      </c>
      <c r="IT15" s="2" t="s">
        <v>12</v>
      </c>
      <c r="IU15" s="5">
        <v>0</v>
      </c>
      <c r="IV15" s="5">
        <v>0</v>
      </c>
      <c r="IW15" s="5">
        <v>0</v>
      </c>
      <c r="IX15" s="5">
        <f t="shared" si="38"/>
        <v>0</v>
      </c>
      <c r="IY15" s="9"/>
      <c r="IZ15" s="1">
        <v>9</v>
      </c>
      <c r="JA15" s="2" t="s">
        <v>12</v>
      </c>
      <c r="JB15" s="5">
        <v>0</v>
      </c>
      <c r="JC15" s="5">
        <v>0</v>
      </c>
      <c r="JD15" s="5">
        <v>0</v>
      </c>
      <c r="JE15" s="5">
        <f t="shared" si="39"/>
        <v>0</v>
      </c>
      <c r="JF15" s="9"/>
      <c r="JG15" s="1">
        <v>9</v>
      </c>
      <c r="JH15" s="2" t="s">
        <v>12</v>
      </c>
      <c r="JI15" s="5">
        <v>0</v>
      </c>
      <c r="JJ15" s="5">
        <v>30000</v>
      </c>
      <c r="JK15" s="5">
        <v>0</v>
      </c>
      <c r="JL15" s="5">
        <f t="shared" si="40"/>
        <v>30000</v>
      </c>
      <c r="JM15" s="9"/>
      <c r="JN15" s="1">
        <v>9</v>
      </c>
      <c r="JO15" s="2" t="s">
        <v>12</v>
      </c>
      <c r="JP15" s="5">
        <v>0</v>
      </c>
      <c r="JQ15" s="5">
        <v>0</v>
      </c>
      <c r="JR15" s="5">
        <v>0</v>
      </c>
      <c r="JS15" s="5">
        <f t="shared" si="41"/>
        <v>0</v>
      </c>
      <c r="JT15" s="9"/>
      <c r="JU15" s="1">
        <v>9</v>
      </c>
      <c r="JV15" s="2" t="s">
        <v>12</v>
      </c>
      <c r="JW15" s="5">
        <v>0</v>
      </c>
      <c r="JX15" s="5">
        <v>0</v>
      </c>
      <c r="JY15" s="5">
        <v>0</v>
      </c>
      <c r="JZ15" s="5">
        <f t="shared" si="42"/>
        <v>0</v>
      </c>
      <c r="KA15" s="9"/>
      <c r="KB15" s="1">
        <v>9</v>
      </c>
      <c r="KC15" s="2" t="s">
        <v>12</v>
      </c>
      <c r="KD15" s="5">
        <v>18</v>
      </c>
      <c r="KE15" s="5">
        <v>509150</v>
      </c>
      <c r="KF15" s="5">
        <v>0</v>
      </c>
      <c r="KG15" s="5">
        <f t="shared" si="43"/>
        <v>509150</v>
      </c>
      <c r="KH15" s="9"/>
      <c r="KI15" s="1">
        <v>9</v>
      </c>
      <c r="KJ15" s="2" t="s">
        <v>12</v>
      </c>
      <c r="KK15" s="5">
        <v>1</v>
      </c>
      <c r="KL15" s="5">
        <v>325000</v>
      </c>
      <c r="KM15" s="5">
        <v>0</v>
      </c>
      <c r="KN15" s="5">
        <f t="shared" si="44"/>
        <v>325000</v>
      </c>
      <c r="KO15" s="9"/>
      <c r="KP15" s="1">
        <v>9</v>
      </c>
      <c r="KQ15" s="2" t="s">
        <v>12</v>
      </c>
      <c r="KR15" s="5">
        <v>1</v>
      </c>
      <c r="KS15" s="5">
        <v>12000</v>
      </c>
      <c r="KT15" s="5">
        <v>0</v>
      </c>
      <c r="KU15" s="5">
        <f t="shared" si="45"/>
        <v>12000</v>
      </c>
      <c r="KV15" s="9"/>
      <c r="KW15" s="1">
        <v>9</v>
      </c>
      <c r="KX15" s="2" t="s">
        <v>12</v>
      </c>
      <c r="KY15" s="5">
        <v>0</v>
      </c>
      <c r="KZ15" s="5">
        <v>0</v>
      </c>
      <c r="LA15" s="5">
        <v>0</v>
      </c>
      <c r="LB15" s="5">
        <f t="shared" si="46"/>
        <v>0</v>
      </c>
      <c r="LC15" s="9"/>
      <c r="LD15" s="1">
        <v>9</v>
      </c>
      <c r="LE15" s="2" t="s">
        <v>12</v>
      </c>
      <c r="LF15" s="5">
        <v>0</v>
      </c>
      <c r="LG15" s="5">
        <v>0</v>
      </c>
      <c r="LH15" s="5">
        <v>0</v>
      </c>
      <c r="LI15" s="5">
        <f t="shared" si="47"/>
        <v>0</v>
      </c>
      <c r="LJ15" s="9"/>
      <c r="LK15" s="1">
        <v>9</v>
      </c>
      <c r="LL15" s="2" t="s">
        <v>12</v>
      </c>
      <c r="LM15" s="5">
        <v>0</v>
      </c>
      <c r="LN15" s="5">
        <v>0</v>
      </c>
      <c r="LO15" s="5">
        <v>0</v>
      </c>
      <c r="LP15" s="5">
        <f t="shared" si="48"/>
        <v>0</v>
      </c>
      <c r="LQ15" s="9"/>
      <c r="LR15" s="1">
        <v>9</v>
      </c>
      <c r="LS15" s="2" t="s">
        <v>12</v>
      </c>
      <c r="LT15" s="5">
        <v>1</v>
      </c>
      <c r="LU15" s="5">
        <v>200000</v>
      </c>
      <c r="LV15" s="5">
        <v>0</v>
      </c>
      <c r="LW15" s="5">
        <f t="shared" si="49"/>
        <v>200000</v>
      </c>
      <c r="LX15" s="9"/>
      <c r="LY15" s="1">
        <v>9</v>
      </c>
      <c r="LZ15" s="2" t="s">
        <v>12</v>
      </c>
      <c r="MA15" s="5">
        <v>0</v>
      </c>
      <c r="MB15" s="5">
        <v>0</v>
      </c>
      <c r="MC15" s="5">
        <v>0</v>
      </c>
      <c r="MD15" s="5">
        <f t="shared" si="50"/>
        <v>0</v>
      </c>
      <c r="ME15" s="9"/>
      <c r="MF15" s="1">
        <v>9</v>
      </c>
      <c r="MG15" s="2" t="s">
        <v>12</v>
      </c>
      <c r="MH15" s="5">
        <v>18</v>
      </c>
      <c r="MI15" s="5">
        <v>36000</v>
      </c>
      <c r="MJ15" s="5">
        <v>0</v>
      </c>
      <c r="MK15" s="5">
        <f t="shared" si="51"/>
        <v>36000</v>
      </c>
      <c r="ML15" s="9"/>
      <c r="MM15" s="1">
        <v>9</v>
      </c>
      <c r="MN15" s="2" t="s">
        <v>12</v>
      </c>
      <c r="MO15" s="5">
        <v>18</v>
      </c>
      <c r="MP15" s="5">
        <v>36000</v>
      </c>
      <c r="MQ15" s="5">
        <v>0</v>
      </c>
      <c r="MR15" s="5">
        <f t="shared" si="52"/>
        <v>36000</v>
      </c>
      <c r="MS15" s="9"/>
      <c r="MT15" s="1">
        <v>9</v>
      </c>
      <c r="MU15" s="2" t="s">
        <v>12</v>
      </c>
      <c r="MV15" s="5">
        <v>21</v>
      </c>
      <c r="MW15" s="5">
        <v>1020000</v>
      </c>
      <c r="MX15" s="5">
        <v>0</v>
      </c>
      <c r="MY15" s="5">
        <f t="shared" si="53"/>
        <v>1020000</v>
      </c>
      <c r="MZ15" s="9"/>
      <c r="NA15" s="1">
        <v>9</v>
      </c>
      <c r="NB15" s="2" t="s">
        <v>12</v>
      </c>
      <c r="NC15" s="5">
        <v>1</v>
      </c>
      <c r="ND15" s="5">
        <v>60000</v>
      </c>
      <c r="NE15" s="5">
        <v>0</v>
      </c>
      <c r="NF15" s="5">
        <f t="shared" si="54"/>
        <v>60000</v>
      </c>
      <c r="NG15" s="9"/>
      <c r="NH15" s="1">
        <v>9</v>
      </c>
      <c r="NI15" s="2" t="s">
        <v>12</v>
      </c>
      <c r="NJ15" s="5">
        <v>0</v>
      </c>
      <c r="NK15" s="5">
        <v>0</v>
      </c>
      <c r="NL15" s="5">
        <v>0</v>
      </c>
      <c r="NM15" s="5">
        <f t="shared" si="55"/>
        <v>0</v>
      </c>
      <c r="NN15" s="9"/>
      <c r="NO15" s="1">
        <v>9</v>
      </c>
      <c r="NP15" s="2" t="s">
        <v>12</v>
      </c>
      <c r="NQ15" s="5">
        <v>12</v>
      </c>
      <c r="NR15" s="5">
        <v>300000</v>
      </c>
      <c r="NS15" s="5">
        <v>0</v>
      </c>
      <c r="NT15" s="5">
        <f t="shared" si="56"/>
        <v>300000</v>
      </c>
      <c r="NU15" s="9"/>
      <c r="NV15" s="1">
        <v>9</v>
      </c>
      <c r="NW15" s="2" t="s">
        <v>12</v>
      </c>
      <c r="NX15" s="5">
        <v>1</v>
      </c>
      <c r="NY15" s="5">
        <v>100000</v>
      </c>
      <c r="NZ15" s="5">
        <v>0</v>
      </c>
      <c r="OA15" s="5">
        <f t="shared" si="57"/>
        <v>100000</v>
      </c>
      <c r="OB15" s="9"/>
      <c r="OC15" s="1">
        <v>9</v>
      </c>
      <c r="OD15" s="2" t="s">
        <v>12</v>
      </c>
      <c r="OE15" s="5">
        <v>0</v>
      </c>
      <c r="OF15" s="5">
        <v>437000</v>
      </c>
      <c r="OG15" s="5">
        <v>0</v>
      </c>
      <c r="OH15" s="5">
        <f t="shared" si="58"/>
        <v>437000</v>
      </c>
      <c r="OI15" s="9"/>
      <c r="OJ15" s="1">
        <v>9</v>
      </c>
      <c r="OK15" s="2" t="s">
        <v>12</v>
      </c>
      <c r="OL15" s="5">
        <v>0</v>
      </c>
      <c r="OM15" s="5">
        <v>150000</v>
      </c>
      <c r="ON15" s="5">
        <v>0</v>
      </c>
      <c r="OO15" s="5">
        <f t="shared" si="59"/>
        <v>150000</v>
      </c>
      <c r="OP15" s="9"/>
      <c r="OQ15" s="1">
        <v>9</v>
      </c>
      <c r="OR15" s="2" t="s">
        <v>12</v>
      </c>
      <c r="OS15" s="5">
        <v>0</v>
      </c>
      <c r="OT15" s="5">
        <v>0</v>
      </c>
      <c r="OU15" s="5">
        <v>0</v>
      </c>
      <c r="OV15" s="5">
        <f t="shared" si="60"/>
        <v>0</v>
      </c>
      <c r="OW15" s="9"/>
      <c r="OX15" s="1">
        <v>9</v>
      </c>
      <c r="OY15" s="2" t="s">
        <v>12</v>
      </c>
      <c r="OZ15" s="5">
        <v>0</v>
      </c>
      <c r="PA15" s="5">
        <v>0</v>
      </c>
      <c r="PB15" s="5">
        <v>0</v>
      </c>
      <c r="PC15" s="5">
        <f t="shared" si="61"/>
        <v>0</v>
      </c>
      <c r="PD15" s="9"/>
      <c r="PE15" s="1">
        <v>9</v>
      </c>
      <c r="PF15" s="2" t="s">
        <v>12</v>
      </c>
      <c r="PG15" s="5">
        <v>1</v>
      </c>
      <c r="PH15" s="5">
        <v>72000</v>
      </c>
      <c r="PI15" s="5">
        <v>0</v>
      </c>
      <c r="PJ15" s="5">
        <f t="shared" si="62"/>
        <v>72000</v>
      </c>
      <c r="PK15" s="9"/>
      <c r="PL15" s="1">
        <v>9</v>
      </c>
      <c r="PM15" s="2" t="s">
        <v>12</v>
      </c>
      <c r="PN15" s="5">
        <v>9</v>
      </c>
      <c r="PO15" s="5">
        <v>225000</v>
      </c>
      <c r="PP15" s="5">
        <v>0</v>
      </c>
      <c r="PQ15" s="5">
        <f t="shared" si="63"/>
        <v>225000</v>
      </c>
      <c r="PR15" s="9"/>
      <c r="PS15" s="1">
        <v>9</v>
      </c>
      <c r="PT15" s="2" t="s">
        <v>12</v>
      </c>
      <c r="PU15" s="5">
        <v>21</v>
      </c>
      <c r="PV15" s="5">
        <v>5580000</v>
      </c>
      <c r="PW15" s="5">
        <v>0</v>
      </c>
      <c r="PX15" s="5">
        <f t="shared" si="64"/>
        <v>5580000</v>
      </c>
      <c r="PY15" s="9"/>
      <c r="PZ15" s="1">
        <v>9</v>
      </c>
      <c r="QA15" s="2" t="s">
        <v>12</v>
      </c>
      <c r="QB15" s="5">
        <v>18</v>
      </c>
      <c r="QC15" s="5">
        <v>172800</v>
      </c>
      <c r="QD15" s="5">
        <v>0</v>
      </c>
      <c r="QE15" s="5">
        <f t="shared" si="65"/>
        <v>172800</v>
      </c>
      <c r="QF15" s="9"/>
      <c r="QG15" s="1">
        <v>9</v>
      </c>
      <c r="QH15" s="2" t="s">
        <v>12</v>
      </c>
      <c r="QI15" s="5">
        <v>0</v>
      </c>
      <c r="QJ15" s="5">
        <v>54500</v>
      </c>
      <c r="QK15" s="5">
        <v>0</v>
      </c>
      <c r="QL15" s="5">
        <f t="shared" si="66"/>
        <v>54500</v>
      </c>
      <c r="QM15" s="9"/>
      <c r="QN15" s="1">
        <v>9</v>
      </c>
      <c r="QO15" s="2" t="s">
        <v>12</v>
      </c>
      <c r="QP15" s="5">
        <v>0</v>
      </c>
      <c r="QQ15" s="5">
        <v>1036366.8</v>
      </c>
      <c r="QR15" s="5">
        <v>0</v>
      </c>
      <c r="QS15" s="5">
        <f t="shared" si="67"/>
        <v>1036366.8</v>
      </c>
      <c r="QT15" s="9"/>
      <c r="QU15" s="1">
        <v>9</v>
      </c>
      <c r="QV15" s="2" t="s">
        <v>12</v>
      </c>
      <c r="QW15" s="5">
        <v>0</v>
      </c>
      <c r="QX15" s="5">
        <v>0</v>
      </c>
      <c r="QY15" s="5">
        <v>0</v>
      </c>
      <c r="QZ15" s="5">
        <f t="shared" si="68"/>
        <v>0</v>
      </c>
      <c r="RA15" s="9"/>
      <c r="RB15" s="1">
        <v>9</v>
      </c>
      <c r="RC15" s="2" t="s">
        <v>12</v>
      </c>
      <c r="RD15" s="5">
        <v>1</v>
      </c>
      <c r="RE15" s="5">
        <v>100000</v>
      </c>
      <c r="RF15" s="5">
        <v>34615.379999999997</v>
      </c>
      <c r="RG15" s="5">
        <f t="shared" si="69"/>
        <v>134615.38</v>
      </c>
      <c r="RH15" s="9"/>
      <c r="RI15" s="1">
        <v>9</v>
      </c>
      <c r="RJ15" s="2" t="s">
        <v>12</v>
      </c>
      <c r="RK15" s="5">
        <v>0</v>
      </c>
      <c r="RL15" s="5">
        <v>10000</v>
      </c>
      <c r="RM15" s="5">
        <v>0</v>
      </c>
      <c r="RN15" s="5">
        <f t="shared" si="70"/>
        <v>10000</v>
      </c>
      <c r="RO15" s="9"/>
      <c r="RP15" s="1">
        <v>9</v>
      </c>
      <c r="RQ15" s="2" t="s">
        <v>12</v>
      </c>
      <c r="RR15" s="5">
        <v>0</v>
      </c>
      <c r="RS15" s="5">
        <v>0</v>
      </c>
      <c r="RT15" s="5">
        <v>0</v>
      </c>
      <c r="RU15" s="5">
        <f t="shared" si="71"/>
        <v>0</v>
      </c>
      <c r="RV15" s="9"/>
      <c r="RW15" s="1">
        <v>9</v>
      </c>
      <c r="RX15" s="2" t="s">
        <v>12</v>
      </c>
      <c r="RY15" s="5">
        <v>0</v>
      </c>
      <c r="RZ15" s="5">
        <v>0</v>
      </c>
      <c r="SA15" s="5">
        <v>0</v>
      </c>
      <c r="SB15" s="5">
        <f t="shared" si="72"/>
        <v>0</v>
      </c>
      <c r="SC15" s="9"/>
      <c r="SD15" s="1">
        <v>9</v>
      </c>
      <c r="SE15" s="2" t="s">
        <v>12</v>
      </c>
      <c r="SF15" s="5">
        <v>1</v>
      </c>
      <c r="SG15" s="5">
        <v>420600</v>
      </c>
      <c r="SH15" s="5">
        <v>0</v>
      </c>
      <c r="SI15" s="5">
        <f t="shared" si="73"/>
        <v>420600</v>
      </c>
      <c r="SJ15" s="9"/>
      <c r="SK15" s="1">
        <v>9</v>
      </c>
      <c r="SL15" s="2" t="s">
        <v>12</v>
      </c>
      <c r="SM15" s="5">
        <v>1</v>
      </c>
      <c r="SN15" s="5">
        <v>80000</v>
      </c>
      <c r="SO15" s="5">
        <v>0</v>
      </c>
      <c r="SP15" s="5">
        <f t="shared" si="74"/>
        <v>80000</v>
      </c>
      <c r="SQ15" s="9"/>
      <c r="SR15" s="1">
        <v>9</v>
      </c>
      <c r="SS15" s="2" t="s">
        <v>12</v>
      </c>
      <c r="ST15" s="5">
        <v>0</v>
      </c>
      <c r="SU15" s="5">
        <v>0</v>
      </c>
      <c r="SV15" s="5">
        <v>0</v>
      </c>
      <c r="SW15" s="5">
        <f t="shared" si="75"/>
        <v>0</v>
      </c>
      <c r="SX15" s="9"/>
      <c r="SY15" s="1">
        <v>9</v>
      </c>
      <c r="SZ15" s="2" t="s">
        <v>12</v>
      </c>
      <c r="TA15" s="5">
        <v>0</v>
      </c>
      <c r="TB15" s="5">
        <v>0</v>
      </c>
      <c r="TC15" s="5">
        <v>0</v>
      </c>
      <c r="TD15" s="5">
        <f t="shared" si="76"/>
        <v>0</v>
      </c>
      <c r="TE15" s="9"/>
      <c r="TF15" s="1">
        <v>9</v>
      </c>
      <c r="TG15" s="2" t="s">
        <v>12</v>
      </c>
      <c r="TH15" s="5">
        <v>0</v>
      </c>
      <c r="TI15" s="5">
        <v>0</v>
      </c>
      <c r="TJ15" s="5">
        <v>0</v>
      </c>
      <c r="TK15" s="5">
        <f t="shared" si="77"/>
        <v>0</v>
      </c>
      <c r="TL15" s="9"/>
      <c r="TM15" s="1">
        <v>9</v>
      </c>
      <c r="TN15" s="2" t="s">
        <v>12</v>
      </c>
      <c r="TO15" s="5">
        <v>0</v>
      </c>
      <c r="TP15" s="5">
        <v>40000</v>
      </c>
      <c r="TQ15" s="5">
        <v>0</v>
      </c>
      <c r="TR15" s="5">
        <f t="shared" si="78"/>
        <v>40000</v>
      </c>
      <c r="TS15" s="9"/>
      <c r="TT15" s="1">
        <v>9</v>
      </c>
      <c r="TU15" s="2" t="s">
        <v>12</v>
      </c>
      <c r="TV15" s="5">
        <v>0</v>
      </c>
      <c r="TW15" s="5">
        <v>30000</v>
      </c>
      <c r="TX15" s="5">
        <v>0</v>
      </c>
      <c r="TY15" s="5">
        <f t="shared" si="79"/>
        <v>30000</v>
      </c>
      <c r="TZ15" s="9"/>
      <c r="UA15" s="1">
        <v>9</v>
      </c>
      <c r="UB15" s="2" t="s">
        <v>12</v>
      </c>
      <c r="UC15" s="5">
        <v>0</v>
      </c>
      <c r="UD15" s="5">
        <v>0</v>
      </c>
      <c r="UE15" s="5">
        <v>0</v>
      </c>
      <c r="UF15" s="5">
        <f t="shared" si="80"/>
        <v>0</v>
      </c>
      <c r="UG15" s="9"/>
      <c r="UH15" s="1">
        <v>9</v>
      </c>
      <c r="UI15" s="2" t="s">
        <v>12</v>
      </c>
      <c r="UJ15" s="5">
        <v>0</v>
      </c>
      <c r="UK15" s="5">
        <v>0</v>
      </c>
      <c r="UL15" s="5">
        <v>0</v>
      </c>
      <c r="UM15" s="5">
        <f t="shared" si="81"/>
        <v>0</v>
      </c>
      <c r="UN15" s="9"/>
      <c r="UO15" s="1">
        <v>9</v>
      </c>
      <c r="UP15" s="2" t="s">
        <v>12</v>
      </c>
      <c r="UQ15" s="5">
        <v>1</v>
      </c>
      <c r="UR15" s="5">
        <v>12000</v>
      </c>
      <c r="US15" s="5">
        <v>0</v>
      </c>
      <c r="UT15" s="5">
        <f t="shared" si="82"/>
        <v>12000</v>
      </c>
      <c r="UU15" s="9"/>
      <c r="UV15" s="1">
        <v>9</v>
      </c>
      <c r="UW15" s="2" t="s">
        <v>12</v>
      </c>
      <c r="UX15" s="5">
        <v>1</v>
      </c>
      <c r="UY15" s="5">
        <v>100000</v>
      </c>
      <c r="UZ15" s="5">
        <v>0</v>
      </c>
      <c r="VA15" s="5">
        <f t="shared" si="83"/>
        <v>100000</v>
      </c>
      <c r="VB15" s="9"/>
      <c r="VC15" s="1">
        <v>9</v>
      </c>
      <c r="VD15" s="2" t="s">
        <v>12</v>
      </c>
      <c r="VE15" s="5">
        <v>1</v>
      </c>
      <c r="VF15" s="5">
        <v>10000</v>
      </c>
      <c r="VG15" s="5">
        <v>0</v>
      </c>
      <c r="VH15" s="5">
        <f t="shared" si="84"/>
        <v>10000</v>
      </c>
      <c r="VI15" s="9"/>
      <c r="VJ15" s="1">
        <v>9</v>
      </c>
      <c r="VK15" s="2" t="s">
        <v>12</v>
      </c>
      <c r="VL15" s="5">
        <v>0</v>
      </c>
      <c r="VM15" s="5">
        <v>0</v>
      </c>
      <c r="VN15" s="5">
        <v>0</v>
      </c>
      <c r="VO15" s="5">
        <f t="shared" si="85"/>
        <v>0</v>
      </c>
      <c r="VP15" s="9"/>
      <c r="VQ15" s="1">
        <v>9</v>
      </c>
      <c r="VR15" s="2" t="s">
        <v>12</v>
      </c>
      <c r="VS15" s="5">
        <v>0</v>
      </c>
      <c r="VT15" s="5">
        <v>0</v>
      </c>
      <c r="VU15" s="5">
        <v>0</v>
      </c>
      <c r="VV15" s="5">
        <f t="shared" si="86"/>
        <v>0</v>
      </c>
      <c r="VW15" s="9"/>
      <c r="VX15" s="1">
        <v>9</v>
      </c>
      <c r="VY15" s="2" t="s">
        <v>12</v>
      </c>
      <c r="VZ15" s="5">
        <v>1</v>
      </c>
      <c r="WA15" s="5">
        <v>180000</v>
      </c>
      <c r="WB15" s="5">
        <v>0</v>
      </c>
      <c r="WC15" s="5">
        <f t="shared" si="87"/>
        <v>180000</v>
      </c>
      <c r="WD15" s="9"/>
      <c r="WE15" s="1">
        <v>9</v>
      </c>
      <c r="WF15" s="2" t="s">
        <v>12</v>
      </c>
      <c r="WG15" s="5">
        <v>0</v>
      </c>
      <c r="WH15" s="5">
        <v>0</v>
      </c>
      <c r="WI15" s="5">
        <v>0</v>
      </c>
      <c r="WJ15" s="5">
        <f t="shared" si="88"/>
        <v>0</v>
      </c>
      <c r="WK15" s="9"/>
      <c r="WL15" s="1">
        <v>9</v>
      </c>
      <c r="WM15" s="2" t="s">
        <v>12</v>
      </c>
      <c r="WN15" s="5">
        <v>0</v>
      </c>
      <c r="WO15" s="5">
        <v>0</v>
      </c>
      <c r="WP15" s="5">
        <v>0</v>
      </c>
      <c r="WQ15" s="5">
        <f t="shared" si="89"/>
        <v>0</v>
      </c>
      <c r="WR15" s="9"/>
      <c r="WS15" s="1">
        <v>9</v>
      </c>
      <c r="WT15" s="2" t="s">
        <v>12</v>
      </c>
      <c r="WU15" s="5">
        <v>0</v>
      </c>
      <c r="WV15" s="5">
        <v>0</v>
      </c>
      <c r="WW15" s="5">
        <v>0</v>
      </c>
      <c r="WX15" s="5">
        <f t="shared" si="90"/>
        <v>0</v>
      </c>
      <c r="WY15" s="9"/>
      <c r="WZ15" s="1">
        <v>9</v>
      </c>
      <c r="XA15" s="2" t="s">
        <v>12</v>
      </c>
      <c r="XB15" s="5">
        <v>0</v>
      </c>
      <c r="XC15" s="5">
        <v>201250</v>
      </c>
      <c r="XD15" s="5">
        <v>0</v>
      </c>
      <c r="XE15" s="5">
        <f t="shared" si="91"/>
        <v>201250</v>
      </c>
      <c r="XF15" s="9"/>
      <c r="XG15" s="1">
        <v>9</v>
      </c>
      <c r="XH15" s="2" t="s">
        <v>12</v>
      </c>
      <c r="XI15" s="5">
        <v>0</v>
      </c>
      <c r="XJ15" s="5">
        <v>0</v>
      </c>
      <c r="XK15" s="5">
        <v>0</v>
      </c>
      <c r="XL15" s="5">
        <f t="shared" si="92"/>
        <v>0</v>
      </c>
      <c r="XM15" s="9"/>
      <c r="XN15" s="1">
        <v>9</v>
      </c>
      <c r="XO15" s="2" t="s">
        <v>12</v>
      </c>
      <c r="XP15" s="5">
        <v>0</v>
      </c>
      <c r="XQ15" s="5">
        <v>20000</v>
      </c>
      <c r="XR15" s="5">
        <v>0</v>
      </c>
      <c r="XS15" s="5">
        <f t="shared" si="93"/>
        <v>20000</v>
      </c>
      <c r="XT15" s="9"/>
      <c r="XU15" s="1">
        <v>9</v>
      </c>
      <c r="XV15" s="2" t="s">
        <v>12</v>
      </c>
      <c r="XW15" s="5">
        <v>0</v>
      </c>
      <c r="XX15" s="5">
        <v>0</v>
      </c>
      <c r="XY15" s="5">
        <v>0</v>
      </c>
      <c r="XZ15" s="5">
        <f t="shared" si="94"/>
        <v>0</v>
      </c>
      <c r="YA15" s="9"/>
      <c r="YB15" s="1">
        <v>9</v>
      </c>
      <c r="YC15" s="2" t="s">
        <v>12</v>
      </c>
      <c r="YD15" s="5">
        <v>0</v>
      </c>
      <c r="YE15" s="5">
        <v>0</v>
      </c>
      <c r="YF15" s="5">
        <v>0</v>
      </c>
      <c r="YG15" s="5">
        <f t="shared" si="95"/>
        <v>0</v>
      </c>
      <c r="YH15" s="9"/>
      <c r="YI15" s="1">
        <v>9</v>
      </c>
      <c r="YJ15" s="2" t="s">
        <v>12</v>
      </c>
      <c r="YK15" s="5">
        <v>0</v>
      </c>
      <c r="YL15" s="5">
        <f t="shared" si="96"/>
        <v>15224766.800000001</v>
      </c>
      <c r="YM15" s="5">
        <f t="shared" si="0"/>
        <v>234615.38</v>
      </c>
      <c r="YN15" s="5">
        <f t="shared" si="1"/>
        <v>15459382.180000002</v>
      </c>
      <c r="YO15" s="9"/>
      <c r="YP15" s="105">
        <v>9</v>
      </c>
      <c r="YQ15" s="2" t="s">
        <v>12</v>
      </c>
      <c r="YR15" s="5">
        <v>0</v>
      </c>
      <c r="YS15" s="5" t="e">
        <f>'Programme Management'!#REF!+'Prgramme M. Activities'!YL15</f>
        <v>#REF!</v>
      </c>
      <c r="YT15" s="5" t="e">
        <f>'Programme Management'!#REF!+'Prgramme M. Activities'!YM15</f>
        <v>#REF!</v>
      </c>
      <c r="YU15" s="5" t="e">
        <f t="shared" si="97"/>
        <v>#REF!</v>
      </c>
      <c r="YV15" s="9"/>
    </row>
    <row r="16" spans="1:672" ht="16.5" hidden="1">
      <c r="A16" s="23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2"/>
        <v>0</v>
      </c>
      <c r="G16" s="9"/>
      <c r="H16" s="1">
        <v>10</v>
      </c>
      <c r="I16" s="2" t="s">
        <v>13</v>
      </c>
      <c r="J16" s="5">
        <v>0</v>
      </c>
      <c r="K16" s="5">
        <v>0</v>
      </c>
      <c r="L16" s="5">
        <v>0</v>
      </c>
      <c r="M16" s="5">
        <f t="shared" si="3"/>
        <v>0</v>
      </c>
      <c r="N16" s="9"/>
      <c r="O16" s="1">
        <v>10</v>
      </c>
      <c r="P16" s="2" t="s">
        <v>13</v>
      </c>
      <c r="Q16" s="5">
        <v>0</v>
      </c>
      <c r="R16" s="5">
        <v>20000</v>
      </c>
      <c r="S16" s="5">
        <v>0</v>
      </c>
      <c r="T16" s="5">
        <f t="shared" si="4"/>
        <v>20000</v>
      </c>
      <c r="U16" s="9"/>
      <c r="V16" s="1">
        <v>10</v>
      </c>
      <c r="W16" s="2" t="s">
        <v>13</v>
      </c>
      <c r="X16" s="5">
        <v>27</v>
      </c>
      <c r="Y16" s="5">
        <v>70200</v>
      </c>
      <c r="Z16" s="5">
        <v>0</v>
      </c>
      <c r="AA16" s="5">
        <f t="shared" si="5"/>
        <v>70200</v>
      </c>
      <c r="AB16" s="9"/>
      <c r="AC16" s="1">
        <v>10</v>
      </c>
      <c r="AD16" s="2" t="s">
        <v>13</v>
      </c>
      <c r="AE16" s="5">
        <v>0</v>
      </c>
      <c r="AF16" s="5">
        <v>0</v>
      </c>
      <c r="AG16" s="5">
        <v>0</v>
      </c>
      <c r="AH16" s="5">
        <f t="shared" si="6"/>
        <v>0</v>
      </c>
      <c r="AI16" s="9"/>
      <c r="AJ16" s="1">
        <v>10</v>
      </c>
      <c r="AK16" s="2" t="s">
        <v>13</v>
      </c>
      <c r="AL16" s="5">
        <v>381</v>
      </c>
      <c r="AM16" s="5">
        <v>38100</v>
      </c>
      <c r="AN16" s="5">
        <v>0</v>
      </c>
      <c r="AO16" s="5">
        <f t="shared" si="7"/>
        <v>38100</v>
      </c>
      <c r="AP16" s="9"/>
      <c r="AQ16" s="1">
        <v>10</v>
      </c>
      <c r="AR16" s="2" t="s">
        <v>13</v>
      </c>
      <c r="AS16" s="5">
        <v>27</v>
      </c>
      <c r="AT16" s="5">
        <v>29000</v>
      </c>
      <c r="AU16" s="5">
        <v>0</v>
      </c>
      <c r="AV16" s="5">
        <f t="shared" si="8"/>
        <v>29000</v>
      </c>
      <c r="AW16" s="9"/>
      <c r="AX16" s="1">
        <v>10</v>
      </c>
      <c r="AY16" s="2" t="s">
        <v>13</v>
      </c>
      <c r="AZ16" s="5">
        <v>30</v>
      </c>
      <c r="BA16" s="5">
        <v>180000</v>
      </c>
      <c r="BB16" s="5">
        <v>0</v>
      </c>
      <c r="BC16" s="5">
        <f t="shared" si="9"/>
        <v>180000</v>
      </c>
      <c r="BD16" s="9"/>
      <c r="BE16" s="1">
        <v>10</v>
      </c>
      <c r="BF16" s="2" t="s">
        <v>13</v>
      </c>
      <c r="BG16" s="5">
        <v>0</v>
      </c>
      <c r="BH16" s="5">
        <v>0</v>
      </c>
      <c r="BI16" s="5">
        <v>0</v>
      </c>
      <c r="BJ16" s="5">
        <f t="shared" si="10"/>
        <v>0</v>
      </c>
      <c r="BK16" s="9"/>
      <c r="BL16" s="1">
        <v>10</v>
      </c>
      <c r="BM16" s="2" t="s">
        <v>13</v>
      </c>
      <c r="BN16" s="5">
        <v>0</v>
      </c>
      <c r="BO16" s="5">
        <v>0</v>
      </c>
      <c r="BP16" s="5">
        <v>0</v>
      </c>
      <c r="BQ16" s="5">
        <f t="shared" si="11"/>
        <v>0</v>
      </c>
      <c r="BR16" s="9"/>
      <c r="BS16" s="1">
        <v>10</v>
      </c>
      <c r="BT16" s="2" t="s">
        <v>13</v>
      </c>
      <c r="BU16" s="5">
        <v>4</v>
      </c>
      <c r="BV16" s="5">
        <v>20000</v>
      </c>
      <c r="BW16" s="5">
        <v>0</v>
      </c>
      <c r="BX16" s="5">
        <f t="shared" si="12"/>
        <v>20000</v>
      </c>
      <c r="BY16" s="9"/>
      <c r="BZ16" s="1">
        <v>10</v>
      </c>
      <c r="CA16" s="2" t="s">
        <v>13</v>
      </c>
      <c r="CB16" s="5">
        <v>0</v>
      </c>
      <c r="CC16" s="5">
        <v>0</v>
      </c>
      <c r="CD16" s="5">
        <v>0</v>
      </c>
      <c r="CE16" s="5">
        <f t="shared" si="13"/>
        <v>0</v>
      </c>
      <c r="CF16" s="9"/>
      <c r="CG16" s="1">
        <v>10</v>
      </c>
      <c r="CH16" s="2" t="s">
        <v>13</v>
      </c>
      <c r="CI16" s="5">
        <v>84</v>
      </c>
      <c r="CJ16" s="5">
        <v>177600</v>
      </c>
      <c r="CK16" s="5">
        <v>0</v>
      </c>
      <c r="CL16" s="5">
        <f t="shared" si="14"/>
        <v>177600</v>
      </c>
      <c r="CM16" s="9"/>
      <c r="CN16" s="1">
        <v>10</v>
      </c>
      <c r="CO16" s="2" t="s">
        <v>13</v>
      </c>
      <c r="CP16" s="5">
        <v>0</v>
      </c>
      <c r="CQ16" s="5">
        <v>0</v>
      </c>
      <c r="CR16" s="5">
        <v>0</v>
      </c>
      <c r="CS16" s="5">
        <f t="shared" si="15"/>
        <v>0</v>
      </c>
      <c r="CT16" s="9"/>
      <c r="CU16" s="1">
        <v>10</v>
      </c>
      <c r="CV16" s="2" t="s">
        <v>13</v>
      </c>
      <c r="CW16" s="5">
        <v>12</v>
      </c>
      <c r="CX16" s="5">
        <v>24000</v>
      </c>
      <c r="CY16" s="5">
        <v>0</v>
      </c>
      <c r="CZ16" s="5">
        <f t="shared" si="16"/>
        <v>24000</v>
      </c>
      <c r="DA16" s="9"/>
      <c r="DB16" s="1">
        <v>10</v>
      </c>
      <c r="DC16" s="2" t="s">
        <v>13</v>
      </c>
      <c r="DD16" s="5">
        <v>0</v>
      </c>
      <c r="DE16" s="5">
        <v>0</v>
      </c>
      <c r="DF16" s="5">
        <v>0</v>
      </c>
      <c r="DG16" s="5">
        <f t="shared" si="17"/>
        <v>0</v>
      </c>
      <c r="DH16" s="9"/>
      <c r="DI16" s="1">
        <v>10</v>
      </c>
      <c r="DJ16" s="2" t="s">
        <v>13</v>
      </c>
      <c r="DK16" s="5">
        <v>0</v>
      </c>
      <c r="DL16" s="5">
        <v>0</v>
      </c>
      <c r="DM16" s="5">
        <v>0</v>
      </c>
      <c r="DN16" s="5">
        <f t="shared" si="18"/>
        <v>0</v>
      </c>
      <c r="DO16" s="9"/>
      <c r="DP16" s="1">
        <v>10</v>
      </c>
      <c r="DQ16" s="2" t="s">
        <v>13</v>
      </c>
      <c r="DR16" s="5">
        <v>28</v>
      </c>
      <c r="DS16" s="5">
        <v>84000</v>
      </c>
      <c r="DT16" s="5">
        <v>0</v>
      </c>
      <c r="DU16" s="5">
        <f t="shared" si="19"/>
        <v>84000</v>
      </c>
      <c r="DV16" s="9"/>
      <c r="DW16" s="1">
        <v>10</v>
      </c>
      <c r="DX16" s="2" t="s">
        <v>13</v>
      </c>
      <c r="DY16" s="5">
        <v>5052</v>
      </c>
      <c r="DZ16" s="5">
        <v>2020800</v>
      </c>
      <c r="EA16" s="5">
        <v>0</v>
      </c>
      <c r="EB16" s="5">
        <f t="shared" si="20"/>
        <v>2020800</v>
      </c>
      <c r="EC16" s="9"/>
      <c r="ED16" s="1">
        <v>10</v>
      </c>
      <c r="EE16" s="2" t="s">
        <v>13</v>
      </c>
      <c r="EF16" s="5">
        <v>0</v>
      </c>
      <c r="EG16" s="5">
        <v>0</v>
      </c>
      <c r="EH16" s="5">
        <v>0</v>
      </c>
      <c r="EI16" s="5">
        <f t="shared" si="21"/>
        <v>0</v>
      </c>
      <c r="EJ16" s="9"/>
      <c r="EK16" s="1">
        <v>10</v>
      </c>
      <c r="EL16" s="2" t="s">
        <v>13</v>
      </c>
      <c r="EM16" s="5">
        <v>0</v>
      </c>
      <c r="EN16" s="5">
        <v>0</v>
      </c>
      <c r="EO16" s="5">
        <v>0</v>
      </c>
      <c r="EP16" s="5">
        <f t="shared" si="22"/>
        <v>0</v>
      </c>
      <c r="EQ16" s="9"/>
      <c r="ER16" s="1">
        <v>10</v>
      </c>
      <c r="ES16" s="2" t="s">
        <v>13</v>
      </c>
      <c r="ET16" s="5">
        <v>0</v>
      </c>
      <c r="EU16" s="5">
        <v>0</v>
      </c>
      <c r="EV16" s="5">
        <v>0</v>
      </c>
      <c r="EW16" s="5">
        <f t="shared" si="23"/>
        <v>0</v>
      </c>
      <c r="EX16" s="9"/>
      <c r="EY16" s="1">
        <v>10</v>
      </c>
      <c r="EZ16" s="2" t="s">
        <v>13</v>
      </c>
      <c r="FA16" s="5">
        <v>0</v>
      </c>
      <c r="FB16" s="5">
        <v>0</v>
      </c>
      <c r="FC16" s="5">
        <v>0</v>
      </c>
      <c r="FD16" s="5">
        <f t="shared" si="24"/>
        <v>0</v>
      </c>
      <c r="FE16" s="9"/>
      <c r="FF16" s="1">
        <v>10</v>
      </c>
      <c r="FG16" s="2" t="s">
        <v>13</v>
      </c>
      <c r="FH16" s="5">
        <v>0</v>
      </c>
      <c r="FI16" s="5">
        <v>0</v>
      </c>
      <c r="FJ16" s="5">
        <v>0</v>
      </c>
      <c r="FK16" s="5">
        <f t="shared" si="25"/>
        <v>0</v>
      </c>
      <c r="FL16" s="9"/>
      <c r="FM16" s="1">
        <v>10</v>
      </c>
      <c r="FN16" s="2" t="s">
        <v>13</v>
      </c>
      <c r="FO16" s="5">
        <v>6</v>
      </c>
      <c r="FP16" s="5">
        <v>8000</v>
      </c>
      <c r="FQ16" s="5">
        <v>0</v>
      </c>
      <c r="FR16" s="5">
        <f t="shared" si="26"/>
        <v>8000</v>
      </c>
      <c r="FS16" s="9"/>
      <c r="FT16" s="1">
        <v>10</v>
      </c>
      <c r="FU16" s="2" t="s">
        <v>13</v>
      </c>
      <c r="FV16" s="5">
        <v>0</v>
      </c>
      <c r="FW16" s="5">
        <v>75000</v>
      </c>
      <c r="FX16" s="5">
        <v>0</v>
      </c>
      <c r="FY16" s="5">
        <f t="shared" si="27"/>
        <v>75000</v>
      </c>
      <c r="FZ16" s="9"/>
      <c r="GA16" s="1">
        <v>10</v>
      </c>
      <c r="GB16" s="2" t="s">
        <v>13</v>
      </c>
      <c r="GC16" s="5">
        <v>0</v>
      </c>
      <c r="GD16" s="5">
        <v>50000</v>
      </c>
      <c r="GE16" s="5">
        <v>0</v>
      </c>
      <c r="GF16" s="5">
        <f t="shared" si="28"/>
        <v>50000</v>
      </c>
      <c r="GG16" s="9"/>
      <c r="GH16" s="1">
        <v>10</v>
      </c>
      <c r="GI16" s="2" t="s">
        <v>13</v>
      </c>
      <c r="GJ16" s="5">
        <v>0</v>
      </c>
      <c r="GK16" s="5">
        <v>60000</v>
      </c>
      <c r="GL16" s="5">
        <v>0</v>
      </c>
      <c r="GM16" s="5">
        <f t="shared" si="29"/>
        <v>60000</v>
      </c>
      <c r="GN16" s="9"/>
      <c r="GO16" s="1">
        <v>10</v>
      </c>
      <c r="GP16" s="2" t="s">
        <v>13</v>
      </c>
      <c r="GQ16" s="5">
        <v>0</v>
      </c>
      <c r="GR16" s="5">
        <v>0</v>
      </c>
      <c r="GS16" s="5">
        <v>0</v>
      </c>
      <c r="GT16" s="5">
        <f t="shared" si="30"/>
        <v>0</v>
      </c>
      <c r="GU16" s="9"/>
      <c r="GV16" s="1">
        <v>10</v>
      </c>
      <c r="GW16" s="2" t="s">
        <v>13</v>
      </c>
      <c r="GX16" s="5">
        <v>8</v>
      </c>
      <c r="GY16" s="5">
        <v>1400000</v>
      </c>
      <c r="GZ16" s="5">
        <v>300000</v>
      </c>
      <c r="HA16" s="5">
        <f t="shared" si="31"/>
        <v>1700000</v>
      </c>
      <c r="HB16" s="9"/>
      <c r="HC16" s="1">
        <v>10</v>
      </c>
      <c r="HD16" s="2" t="s">
        <v>13</v>
      </c>
      <c r="HE16" s="5">
        <v>0</v>
      </c>
      <c r="HF16" s="5">
        <v>0</v>
      </c>
      <c r="HG16" s="5">
        <v>0</v>
      </c>
      <c r="HH16" s="5">
        <f t="shared" si="32"/>
        <v>0</v>
      </c>
      <c r="HI16" s="9"/>
      <c r="HJ16" s="1">
        <v>10</v>
      </c>
      <c r="HK16" s="2" t="s">
        <v>13</v>
      </c>
      <c r="HL16" s="5">
        <v>1</v>
      </c>
      <c r="HM16" s="5">
        <v>300000</v>
      </c>
      <c r="HN16" s="5">
        <v>0</v>
      </c>
      <c r="HO16" s="5">
        <f t="shared" si="33"/>
        <v>300000</v>
      </c>
      <c r="HP16" s="9"/>
      <c r="HQ16" s="1">
        <v>10</v>
      </c>
      <c r="HR16" s="2" t="s">
        <v>13</v>
      </c>
      <c r="HS16" s="5">
        <v>27</v>
      </c>
      <c r="HT16" s="5">
        <v>80325</v>
      </c>
      <c r="HU16" s="5">
        <v>0</v>
      </c>
      <c r="HV16" s="5">
        <f t="shared" si="34"/>
        <v>80325</v>
      </c>
      <c r="HW16" s="9"/>
      <c r="HX16" s="1">
        <v>10</v>
      </c>
      <c r="HY16" s="2" t="s">
        <v>13</v>
      </c>
      <c r="HZ16" s="5">
        <v>0</v>
      </c>
      <c r="IA16" s="5">
        <v>0</v>
      </c>
      <c r="IB16" s="5">
        <v>0</v>
      </c>
      <c r="IC16" s="5">
        <f t="shared" si="35"/>
        <v>0</v>
      </c>
      <c r="ID16" s="9"/>
      <c r="IE16" s="1">
        <v>10</v>
      </c>
      <c r="IF16" s="2" t="s">
        <v>13</v>
      </c>
      <c r="IG16" s="5">
        <v>0</v>
      </c>
      <c r="IH16" s="5">
        <v>0</v>
      </c>
      <c r="II16" s="5">
        <v>0</v>
      </c>
      <c r="IJ16" s="5">
        <f t="shared" si="36"/>
        <v>0</v>
      </c>
      <c r="IK16" s="9"/>
      <c r="IL16" s="1">
        <v>10</v>
      </c>
      <c r="IM16" s="2" t="s">
        <v>13</v>
      </c>
      <c r="IN16" s="5">
        <v>0</v>
      </c>
      <c r="IO16" s="5">
        <v>0</v>
      </c>
      <c r="IP16" s="5">
        <v>0</v>
      </c>
      <c r="IQ16" s="5">
        <f t="shared" si="37"/>
        <v>0</v>
      </c>
      <c r="IR16" s="9"/>
      <c r="IS16" s="1">
        <v>10</v>
      </c>
      <c r="IT16" s="2" t="s">
        <v>13</v>
      </c>
      <c r="IU16" s="5">
        <v>0</v>
      </c>
      <c r="IV16" s="5">
        <v>0</v>
      </c>
      <c r="IW16" s="5">
        <v>0</v>
      </c>
      <c r="IX16" s="5">
        <f t="shared" si="38"/>
        <v>0</v>
      </c>
      <c r="IY16" s="9"/>
      <c r="IZ16" s="1">
        <v>10</v>
      </c>
      <c r="JA16" s="2" t="s">
        <v>13</v>
      </c>
      <c r="JB16" s="5">
        <v>0</v>
      </c>
      <c r="JC16" s="5">
        <v>0</v>
      </c>
      <c r="JD16" s="5">
        <v>0</v>
      </c>
      <c r="JE16" s="5">
        <f t="shared" si="39"/>
        <v>0</v>
      </c>
      <c r="JF16" s="9"/>
      <c r="JG16" s="1">
        <v>10</v>
      </c>
      <c r="JH16" s="2" t="s">
        <v>13</v>
      </c>
      <c r="JI16" s="5">
        <v>0</v>
      </c>
      <c r="JJ16" s="5">
        <v>30000</v>
      </c>
      <c r="JK16" s="5">
        <v>0</v>
      </c>
      <c r="JL16" s="5">
        <f t="shared" si="40"/>
        <v>30000</v>
      </c>
      <c r="JM16" s="9"/>
      <c r="JN16" s="1">
        <v>10</v>
      </c>
      <c r="JO16" s="2" t="s">
        <v>13</v>
      </c>
      <c r="JP16" s="5">
        <v>0</v>
      </c>
      <c r="JQ16" s="5">
        <v>0</v>
      </c>
      <c r="JR16" s="5">
        <v>0</v>
      </c>
      <c r="JS16" s="5">
        <f t="shared" si="41"/>
        <v>0</v>
      </c>
      <c r="JT16" s="9"/>
      <c r="JU16" s="1">
        <v>10</v>
      </c>
      <c r="JV16" s="2" t="s">
        <v>13</v>
      </c>
      <c r="JW16" s="5">
        <v>0</v>
      </c>
      <c r="JX16" s="5">
        <v>0</v>
      </c>
      <c r="JY16" s="5">
        <v>0</v>
      </c>
      <c r="JZ16" s="5">
        <f t="shared" si="42"/>
        <v>0</v>
      </c>
      <c r="KA16" s="9"/>
      <c r="KB16" s="1">
        <v>10</v>
      </c>
      <c r="KC16" s="2" t="s">
        <v>13</v>
      </c>
      <c r="KD16" s="5">
        <v>27</v>
      </c>
      <c r="KE16" s="5">
        <v>691700</v>
      </c>
      <c r="KF16" s="5">
        <v>0</v>
      </c>
      <c r="KG16" s="5">
        <f t="shared" si="43"/>
        <v>691700</v>
      </c>
      <c r="KH16" s="9"/>
      <c r="KI16" s="1">
        <v>10</v>
      </c>
      <c r="KJ16" s="2" t="s">
        <v>13</v>
      </c>
      <c r="KK16" s="5">
        <v>1</v>
      </c>
      <c r="KL16" s="5">
        <v>325000</v>
      </c>
      <c r="KM16" s="5">
        <v>0</v>
      </c>
      <c r="KN16" s="5">
        <f t="shared" si="44"/>
        <v>325000</v>
      </c>
      <c r="KO16" s="9"/>
      <c r="KP16" s="1">
        <v>10</v>
      </c>
      <c r="KQ16" s="2" t="s">
        <v>13</v>
      </c>
      <c r="KR16" s="5">
        <v>1</v>
      </c>
      <c r="KS16" s="5">
        <v>12000</v>
      </c>
      <c r="KT16" s="5">
        <v>0</v>
      </c>
      <c r="KU16" s="5">
        <f t="shared" si="45"/>
        <v>12000</v>
      </c>
      <c r="KV16" s="9"/>
      <c r="KW16" s="1">
        <v>10</v>
      </c>
      <c r="KX16" s="2" t="s">
        <v>13</v>
      </c>
      <c r="KY16" s="5">
        <v>0</v>
      </c>
      <c r="KZ16" s="5">
        <v>0</v>
      </c>
      <c r="LA16" s="5">
        <v>0</v>
      </c>
      <c r="LB16" s="5">
        <f t="shared" si="46"/>
        <v>0</v>
      </c>
      <c r="LC16" s="9"/>
      <c r="LD16" s="1">
        <v>10</v>
      </c>
      <c r="LE16" s="2" t="s">
        <v>13</v>
      </c>
      <c r="LF16" s="5">
        <v>0</v>
      </c>
      <c r="LG16" s="5">
        <v>0</v>
      </c>
      <c r="LH16" s="5">
        <v>0</v>
      </c>
      <c r="LI16" s="5">
        <f t="shared" si="47"/>
        <v>0</v>
      </c>
      <c r="LJ16" s="9"/>
      <c r="LK16" s="1">
        <v>10</v>
      </c>
      <c r="LL16" s="2" t="s">
        <v>13</v>
      </c>
      <c r="LM16" s="5">
        <v>0</v>
      </c>
      <c r="LN16" s="5">
        <v>0</v>
      </c>
      <c r="LO16" s="5">
        <v>0</v>
      </c>
      <c r="LP16" s="5">
        <f t="shared" si="48"/>
        <v>0</v>
      </c>
      <c r="LQ16" s="9"/>
      <c r="LR16" s="1">
        <v>10</v>
      </c>
      <c r="LS16" s="2" t="s">
        <v>13</v>
      </c>
      <c r="LT16" s="5">
        <v>1</v>
      </c>
      <c r="LU16" s="5">
        <v>200000</v>
      </c>
      <c r="LV16" s="5">
        <v>0</v>
      </c>
      <c r="LW16" s="5">
        <f t="shared" si="49"/>
        <v>200000</v>
      </c>
      <c r="LX16" s="9"/>
      <c r="LY16" s="1">
        <v>10</v>
      </c>
      <c r="LZ16" s="2" t="s">
        <v>13</v>
      </c>
      <c r="MA16" s="5">
        <v>0</v>
      </c>
      <c r="MB16" s="5">
        <v>0</v>
      </c>
      <c r="MC16" s="5">
        <v>0</v>
      </c>
      <c r="MD16" s="5">
        <f t="shared" si="50"/>
        <v>0</v>
      </c>
      <c r="ME16" s="9"/>
      <c r="MF16" s="1">
        <v>10</v>
      </c>
      <c r="MG16" s="2" t="s">
        <v>13</v>
      </c>
      <c r="MH16" s="5">
        <v>27</v>
      </c>
      <c r="MI16" s="5">
        <v>48000</v>
      </c>
      <c r="MJ16" s="5">
        <v>0</v>
      </c>
      <c r="MK16" s="5">
        <f t="shared" si="51"/>
        <v>48000</v>
      </c>
      <c r="ML16" s="9"/>
      <c r="MM16" s="1">
        <v>10</v>
      </c>
      <c r="MN16" s="2" t="s">
        <v>13</v>
      </c>
      <c r="MO16" s="5">
        <v>27</v>
      </c>
      <c r="MP16" s="5">
        <v>48000</v>
      </c>
      <c r="MQ16" s="5">
        <v>0</v>
      </c>
      <c r="MR16" s="5">
        <f t="shared" si="52"/>
        <v>48000</v>
      </c>
      <c r="MS16" s="9"/>
      <c r="MT16" s="1">
        <v>10</v>
      </c>
      <c r="MU16" s="2" t="s">
        <v>13</v>
      </c>
      <c r="MV16" s="5">
        <v>32</v>
      </c>
      <c r="MW16" s="5">
        <v>1020000</v>
      </c>
      <c r="MX16" s="5">
        <v>0</v>
      </c>
      <c r="MY16" s="5">
        <f t="shared" si="53"/>
        <v>1020000</v>
      </c>
      <c r="MZ16" s="9"/>
      <c r="NA16" s="1">
        <v>10</v>
      </c>
      <c r="NB16" s="2" t="s">
        <v>13</v>
      </c>
      <c r="NC16" s="5">
        <v>1</v>
      </c>
      <c r="ND16" s="5">
        <v>60000</v>
      </c>
      <c r="NE16" s="5">
        <v>0</v>
      </c>
      <c r="NF16" s="5">
        <f t="shared" si="54"/>
        <v>60000</v>
      </c>
      <c r="NG16" s="9"/>
      <c r="NH16" s="1">
        <v>10</v>
      </c>
      <c r="NI16" s="2" t="s">
        <v>13</v>
      </c>
      <c r="NJ16" s="5">
        <v>0</v>
      </c>
      <c r="NK16" s="5">
        <v>0</v>
      </c>
      <c r="NL16" s="5">
        <v>0</v>
      </c>
      <c r="NM16" s="5">
        <f t="shared" si="55"/>
        <v>0</v>
      </c>
      <c r="NN16" s="9"/>
      <c r="NO16" s="1">
        <v>10</v>
      </c>
      <c r="NP16" s="2" t="s">
        <v>13</v>
      </c>
      <c r="NQ16" s="5">
        <v>12</v>
      </c>
      <c r="NR16" s="5">
        <v>330000</v>
      </c>
      <c r="NS16" s="5">
        <v>0</v>
      </c>
      <c r="NT16" s="5">
        <f t="shared" si="56"/>
        <v>330000</v>
      </c>
      <c r="NU16" s="9"/>
      <c r="NV16" s="1">
        <v>10</v>
      </c>
      <c r="NW16" s="2" t="s">
        <v>13</v>
      </c>
      <c r="NX16" s="5">
        <v>1</v>
      </c>
      <c r="NY16" s="5">
        <v>100000</v>
      </c>
      <c r="NZ16" s="5">
        <v>0</v>
      </c>
      <c r="OA16" s="5">
        <f t="shared" si="57"/>
        <v>100000</v>
      </c>
      <c r="OB16" s="9"/>
      <c r="OC16" s="1">
        <v>10</v>
      </c>
      <c r="OD16" s="2" t="s">
        <v>13</v>
      </c>
      <c r="OE16" s="5">
        <v>0</v>
      </c>
      <c r="OF16" s="5">
        <v>0</v>
      </c>
      <c r="OG16" s="5">
        <v>0</v>
      </c>
      <c r="OH16" s="5">
        <f t="shared" si="58"/>
        <v>0</v>
      </c>
      <c r="OI16" s="9"/>
      <c r="OJ16" s="1">
        <v>10</v>
      </c>
      <c r="OK16" s="2" t="s">
        <v>13</v>
      </c>
      <c r="OL16" s="5">
        <v>0</v>
      </c>
      <c r="OM16" s="5">
        <v>150000</v>
      </c>
      <c r="ON16" s="5">
        <v>0</v>
      </c>
      <c r="OO16" s="5">
        <f t="shared" si="59"/>
        <v>150000</v>
      </c>
      <c r="OP16" s="9"/>
      <c r="OQ16" s="1">
        <v>10</v>
      </c>
      <c r="OR16" s="2" t="s">
        <v>13</v>
      </c>
      <c r="OS16" s="5">
        <v>0</v>
      </c>
      <c r="OT16" s="5">
        <v>0</v>
      </c>
      <c r="OU16" s="5">
        <v>0</v>
      </c>
      <c r="OV16" s="5">
        <f t="shared" si="60"/>
        <v>0</v>
      </c>
      <c r="OW16" s="9"/>
      <c r="OX16" s="1">
        <v>10</v>
      </c>
      <c r="OY16" s="2" t="s">
        <v>13</v>
      </c>
      <c r="OZ16" s="5">
        <v>0</v>
      </c>
      <c r="PA16" s="5">
        <v>450000</v>
      </c>
      <c r="PB16" s="5">
        <v>0</v>
      </c>
      <c r="PC16" s="5">
        <f t="shared" si="61"/>
        <v>450000</v>
      </c>
      <c r="PD16" s="9"/>
      <c r="PE16" s="1">
        <v>10</v>
      </c>
      <c r="PF16" s="2" t="s">
        <v>13</v>
      </c>
      <c r="PG16" s="5">
        <v>1</v>
      </c>
      <c r="PH16" s="5">
        <v>72000</v>
      </c>
      <c r="PI16" s="5">
        <v>0</v>
      </c>
      <c r="PJ16" s="5">
        <f t="shared" si="62"/>
        <v>72000</v>
      </c>
      <c r="PK16" s="9"/>
      <c r="PL16" s="1">
        <v>10</v>
      </c>
      <c r="PM16" s="2" t="s">
        <v>13</v>
      </c>
      <c r="PN16" s="5">
        <v>9</v>
      </c>
      <c r="PO16" s="5">
        <v>225000</v>
      </c>
      <c r="PP16" s="5">
        <v>0</v>
      </c>
      <c r="PQ16" s="5">
        <f t="shared" si="63"/>
        <v>225000</v>
      </c>
      <c r="PR16" s="9"/>
      <c r="PS16" s="1">
        <v>10</v>
      </c>
      <c r="PT16" s="2" t="s">
        <v>13</v>
      </c>
      <c r="PU16" s="5">
        <v>32</v>
      </c>
      <c r="PV16" s="5">
        <v>8400000</v>
      </c>
      <c r="PW16" s="5">
        <v>0</v>
      </c>
      <c r="PX16" s="5">
        <f t="shared" si="64"/>
        <v>8400000</v>
      </c>
      <c r="PY16" s="9"/>
      <c r="PZ16" s="1">
        <v>10</v>
      </c>
      <c r="QA16" s="2" t="s">
        <v>13</v>
      </c>
      <c r="QB16" s="5">
        <v>27</v>
      </c>
      <c r="QC16" s="5">
        <v>258800</v>
      </c>
      <c r="QD16" s="5">
        <v>0</v>
      </c>
      <c r="QE16" s="5">
        <f t="shared" si="65"/>
        <v>258800</v>
      </c>
      <c r="QF16" s="9"/>
      <c r="QG16" s="1">
        <v>10</v>
      </c>
      <c r="QH16" s="2" t="s">
        <v>13</v>
      </c>
      <c r="QI16" s="5">
        <v>0</v>
      </c>
      <c r="QJ16" s="5">
        <v>59000</v>
      </c>
      <c r="QK16" s="5">
        <v>0</v>
      </c>
      <c r="QL16" s="5">
        <f t="shared" si="66"/>
        <v>59000</v>
      </c>
      <c r="QM16" s="9"/>
      <c r="QN16" s="1">
        <v>10</v>
      </c>
      <c r="QO16" s="2" t="s">
        <v>13</v>
      </c>
      <c r="QP16" s="5">
        <v>0</v>
      </c>
      <c r="QQ16" s="5">
        <v>1796635.2</v>
      </c>
      <c r="QR16" s="5">
        <v>0</v>
      </c>
      <c r="QS16" s="5">
        <f t="shared" si="67"/>
        <v>1796635.2</v>
      </c>
      <c r="QT16" s="9"/>
      <c r="QU16" s="1">
        <v>10</v>
      </c>
      <c r="QV16" s="2" t="s">
        <v>13</v>
      </c>
      <c r="QW16" s="5">
        <v>0</v>
      </c>
      <c r="QX16" s="5">
        <v>0</v>
      </c>
      <c r="QY16" s="5">
        <v>0</v>
      </c>
      <c r="QZ16" s="5">
        <f t="shared" si="68"/>
        <v>0</v>
      </c>
      <c r="RA16" s="9"/>
      <c r="RB16" s="1">
        <v>10</v>
      </c>
      <c r="RC16" s="2" t="s">
        <v>13</v>
      </c>
      <c r="RD16" s="5">
        <v>1</v>
      </c>
      <c r="RE16" s="5">
        <v>100000</v>
      </c>
      <c r="RF16" s="5">
        <v>0</v>
      </c>
      <c r="RG16" s="5">
        <f t="shared" si="69"/>
        <v>100000</v>
      </c>
      <c r="RH16" s="9"/>
      <c r="RI16" s="1">
        <v>10</v>
      </c>
      <c r="RJ16" s="2" t="s">
        <v>13</v>
      </c>
      <c r="RK16" s="5">
        <v>0</v>
      </c>
      <c r="RL16" s="5">
        <v>10000</v>
      </c>
      <c r="RM16" s="5">
        <v>0</v>
      </c>
      <c r="RN16" s="5">
        <f t="shared" si="70"/>
        <v>10000</v>
      </c>
      <c r="RO16" s="9"/>
      <c r="RP16" s="1">
        <v>10</v>
      </c>
      <c r="RQ16" s="2" t="s">
        <v>13</v>
      </c>
      <c r="RR16" s="5">
        <v>0</v>
      </c>
      <c r="RS16" s="5">
        <v>0</v>
      </c>
      <c r="RT16" s="5">
        <v>0</v>
      </c>
      <c r="RU16" s="5">
        <f t="shared" si="71"/>
        <v>0</v>
      </c>
      <c r="RV16" s="9"/>
      <c r="RW16" s="1">
        <v>10</v>
      </c>
      <c r="RX16" s="2" t="s">
        <v>13</v>
      </c>
      <c r="RY16" s="5">
        <v>0</v>
      </c>
      <c r="RZ16" s="5">
        <v>0</v>
      </c>
      <c r="SA16" s="5">
        <v>0</v>
      </c>
      <c r="SB16" s="5">
        <f t="shared" si="72"/>
        <v>0</v>
      </c>
      <c r="SC16" s="9"/>
      <c r="SD16" s="1">
        <v>10</v>
      </c>
      <c r="SE16" s="2" t="s">
        <v>13</v>
      </c>
      <c r="SF16" s="5">
        <v>1</v>
      </c>
      <c r="SG16" s="5">
        <v>580500</v>
      </c>
      <c r="SH16" s="5">
        <v>0</v>
      </c>
      <c r="SI16" s="5">
        <f t="shared" si="73"/>
        <v>580500</v>
      </c>
      <c r="SJ16" s="9"/>
      <c r="SK16" s="1">
        <v>10</v>
      </c>
      <c r="SL16" s="2" t="s">
        <v>13</v>
      </c>
      <c r="SM16" s="5">
        <v>1</v>
      </c>
      <c r="SN16" s="5">
        <v>80000</v>
      </c>
      <c r="SO16" s="5">
        <v>0</v>
      </c>
      <c r="SP16" s="5">
        <f t="shared" si="74"/>
        <v>80000</v>
      </c>
      <c r="SQ16" s="9"/>
      <c r="SR16" s="1">
        <v>10</v>
      </c>
      <c r="SS16" s="2" t="s">
        <v>13</v>
      </c>
      <c r="ST16" s="5">
        <v>0</v>
      </c>
      <c r="SU16" s="5">
        <v>0</v>
      </c>
      <c r="SV16" s="5">
        <v>0</v>
      </c>
      <c r="SW16" s="5">
        <f t="shared" si="75"/>
        <v>0</v>
      </c>
      <c r="SX16" s="9"/>
      <c r="SY16" s="1">
        <v>10</v>
      </c>
      <c r="SZ16" s="2" t="s">
        <v>13</v>
      </c>
      <c r="TA16" s="5">
        <v>0</v>
      </c>
      <c r="TB16" s="5">
        <v>0</v>
      </c>
      <c r="TC16" s="5">
        <v>0</v>
      </c>
      <c r="TD16" s="5">
        <f t="shared" si="76"/>
        <v>0</v>
      </c>
      <c r="TE16" s="9"/>
      <c r="TF16" s="1">
        <v>10</v>
      </c>
      <c r="TG16" s="2" t="s">
        <v>13</v>
      </c>
      <c r="TH16" s="5">
        <v>0</v>
      </c>
      <c r="TI16" s="5">
        <v>0</v>
      </c>
      <c r="TJ16" s="5">
        <v>0</v>
      </c>
      <c r="TK16" s="5">
        <f t="shared" si="77"/>
        <v>0</v>
      </c>
      <c r="TL16" s="9"/>
      <c r="TM16" s="1">
        <v>10</v>
      </c>
      <c r="TN16" s="2" t="s">
        <v>13</v>
      </c>
      <c r="TO16" s="5">
        <v>0</v>
      </c>
      <c r="TP16" s="5">
        <v>40000</v>
      </c>
      <c r="TQ16" s="5">
        <v>0</v>
      </c>
      <c r="TR16" s="5">
        <f t="shared" si="78"/>
        <v>40000</v>
      </c>
      <c r="TS16" s="9"/>
      <c r="TT16" s="1">
        <v>10</v>
      </c>
      <c r="TU16" s="2" t="s">
        <v>13</v>
      </c>
      <c r="TV16" s="5">
        <v>0</v>
      </c>
      <c r="TW16" s="5">
        <v>30000</v>
      </c>
      <c r="TX16" s="5">
        <v>0</v>
      </c>
      <c r="TY16" s="5">
        <f t="shared" si="79"/>
        <v>30000</v>
      </c>
      <c r="TZ16" s="9"/>
      <c r="UA16" s="1">
        <v>10</v>
      </c>
      <c r="UB16" s="2" t="s">
        <v>13</v>
      </c>
      <c r="UC16" s="5">
        <v>0</v>
      </c>
      <c r="UD16" s="5">
        <v>10000</v>
      </c>
      <c r="UE16" s="5">
        <v>0</v>
      </c>
      <c r="UF16" s="5">
        <f t="shared" si="80"/>
        <v>10000</v>
      </c>
      <c r="UG16" s="9"/>
      <c r="UH16" s="1">
        <v>10</v>
      </c>
      <c r="UI16" s="2" t="s">
        <v>13</v>
      </c>
      <c r="UJ16" s="5">
        <v>0</v>
      </c>
      <c r="UK16" s="5">
        <v>25000</v>
      </c>
      <c r="UL16" s="5">
        <v>0</v>
      </c>
      <c r="UM16" s="5">
        <f t="shared" si="81"/>
        <v>25000</v>
      </c>
      <c r="UN16" s="9"/>
      <c r="UO16" s="1">
        <v>10</v>
      </c>
      <c r="UP16" s="2" t="s">
        <v>13</v>
      </c>
      <c r="UQ16" s="5">
        <v>1</v>
      </c>
      <c r="UR16" s="5">
        <v>12000</v>
      </c>
      <c r="US16" s="5">
        <v>0</v>
      </c>
      <c r="UT16" s="5">
        <f t="shared" si="82"/>
        <v>12000</v>
      </c>
      <c r="UU16" s="9"/>
      <c r="UV16" s="1">
        <v>10</v>
      </c>
      <c r="UW16" s="2" t="s">
        <v>13</v>
      </c>
      <c r="UX16" s="5">
        <v>1</v>
      </c>
      <c r="UY16" s="5">
        <v>100000</v>
      </c>
      <c r="UZ16" s="5">
        <v>0</v>
      </c>
      <c r="VA16" s="5">
        <f t="shared" si="83"/>
        <v>100000</v>
      </c>
      <c r="VB16" s="9"/>
      <c r="VC16" s="1">
        <v>10</v>
      </c>
      <c r="VD16" s="2" t="s">
        <v>13</v>
      </c>
      <c r="VE16" s="5">
        <v>1</v>
      </c>
      <c r="VF16" s="5">
        <v>10000</v>
      </c>
      <c r="VG16" s="5">
        <v>0</v>
      </c>
      <c r="VH16" s="5">
        <f t="shared" si="84"/>
        <v>10000</v>
      </c>
      <c r="VI16" s="9"/>
      <c r="VJ16" s="1">
        <v>10</v>
      </c>
      <c r="VK16" s="2" t="s">
        <v>13</v>
      </c>
      <c r="VL16" s="5">
        <v>0</v>
      </c>
      <c r="VM16" s="5">
        <v>0</v>
      </c>
      <c r="VN16" s="5">
        <v>0</v>
      </c>
      <c r="VO16" s="5">
        <f t="shared" si="85"/>
        <v>0</v>
      </c>
      <c r="VP16" s="9"/>
      <c r="VQ16" s="1">
        <v>10</v>
      </c>
      <c r="VR16" s="2" t="s">
        <v>13</v>
      </c>
      <c r="VS16" s="5">
        <v>0</v>
      </c>
      <c r="VT16" s="5">
        <v>0</v>
      </c>
      <c r="VU16" s="5">
        <v>0</v>
      </c>
      <c r="VV16" s="5">
        <f t="shared" si="86"/>
        <v>0</v>
      </c>
      <c r="VW16" s="9"/>
      <c r="VX16" s="1">
        <v>10</v>
      </c>
      <c r="VY16" s="2" t="s">
        <v>13</v>
      </c>
      <c r="VZ16" s="5">
        <v>1</v>
      </c>
      <c r="WA16" s="5">
        <v>180000</v>
      </c>
      <c r="WB16" s="5">
        <v>0</v>
      </c>
      <c r="WC16" s="5">
        <f t="shared" si="87"/>
        <v>180000</v>
      </c>
      <c r="WD16" s="9"/>
      <c r="WE16" s="1">
        <v>10</v>
      </c>
      <c r="WF16" s="2" t="s">
        <v>13</v>
      </c>
      <c r="WG16" s="5">
        <v>0</v>
      </c>
      <c r="WH16" s="5">
        <v>0</v>
      </c>
      <c r="WI16" s="5">
        <v>0</v>
      </c>
      <c r="WJ16" s="5">
        <f t="shared" si="88"/>
        <v>0</v>
      </c>
      <c r="WK16" s="9"/>
      <c r="WL16" s="1">
        <v>10</v>
      </c>
      <c r="WM16" s="2" t="s">
        <v>13</v>
      </c>
      <c r="WN16" s="5">
        <v>0</v>
      </c>
      <c r="WO16" s="5">
        <v>0</v>
      </c>
      <c r="WP16" s="5">
        <v>0</v>
      </c>
      <c r="WQ16" s="5">
        <f t="shared" si="89"/>
        <v>0</v>
      </c>
      <c r="WR16" s="9"/>
      <c r="WS16" s="1">
        <v>10</v>
      </c>
      <c r="WT16" s="2" t="s">
        <v>13</v>
      </c>
      <c r="WU16" s="5">
        <v>0</v>
      </c>
      <c r="WV16" s="5">
        <v>0</v>
      </c>
      <c r="WW16" s="5">
        <v>0</v>
      </c>
      <c r="WX16" s="5">
        <f t="shared" si="90"/>
        <v>0</v>
      </c>
      <c r="WY16" s="9"/>
      <c r="WZ16" s="1">
        <v>10</v>
      </c>
      <c r="XA16" s="2" t="s">
        <v>13</v>
      </c>
      <c r="XB16" s="5">
        <v>0</v>
      </c>
      <c r="XC16" s="5">
        <v>302500</v>
      </c>
      <c r="XD16" s="5">
        <v>0</v>
      </c>
      <c r="XE16" s="5">
        <f t="shared" si="91"/>
        <v>302500</v>
      </c>
      <c r="XF16" s="9"/>
      <c r="XG16" s="1">
        <v>10</v>
      </c>
      <c r="XH16" s="2" t="s">
        <v>13</v>
      </c>
      <c r="XI16" s="5">
        <v>0</v>
      </c>
      <c r="XJ16" s="5">
        <v>0</v>
      </c>
      <c r="XK16" s="5">
        <v>0</v>
      </c>
      <c r="XL16" s="5">
        <f t="shared" si="92"/>
        <v>0</v>
      </c>
      <c r="XM16" s="9"/>
      <c r="XN16" s="1">
        <v>10</v>
      </c>
      <c r="XO16" s="2" t="s">
        <v>13</v>
      </c>
      <c r="XP16" s="5">
        <v>0</v>
      </c>
      <c r="XQ16" s="5">
        <v>20000</v>
      </c>
      <c r="XR16" s="5">
        <v>0</v>
      </c>
      <c r="XS16" s="5">
        <f t="shared" si="93"/>
        <v>20000</v>
      </c>
      <c r="XT16" s="9"/>
      <c r="XU16" s="1">
        <v>10</v>
      </c>
      <c r="XV16" s="2" t="s">
        <v>13</v>
      </c>
      <c r="XW16" s="5">
        <v>0</v>
      </c>
      <c r="XX16" s="5">
        <v>0</v>
      </c>
      <c r="XY16" s="5">
        <v>0</v>
      </c>
      <c r="XZ16" s="5">
        <f t="shared" si="94"/>
        <v>0</v>
      </c>
      <c r="YA16" s="9"/>
      <c r="YB16" s="1">
        <v>10</v>
      </c>
      <c r="YC16" s="2" t="s">
        <v>13</v>
      </c>
      <c r="YD16" s="5">
        <v>0</v>
      </c>
      <c r="YE16" s="5">
        <v>0</v>
      </c>
      <c r="YF16" s="5">
        <v>0</v>
      </c>
      <c r="YG16" s="5">
        <f t="shared" si="95"/>
        <v>0</v>
      </c>
      <c r="YH16" s="9"/>
      <c r="YI16" s="1">
        <v>10</v>
      </c>
      <c r="YJ16" s="2" t="s">
        <v>13</v>
      </c>
      <c r="YK16" s="5">
        <v>0</v>
      </c>
      <c r="YL16" s="5">
        <f t="shared" si="96"/>
        <v>20413160.199999999</v>
      </c>
      <c r="YM16" s="5">
        <f t="shared" si="0"/>
        <v>300000</v>
      </c>
      <c r="YN16" s="5">
        <f t="shared" si="1"/>
        <v>20713160.199999999</v>
      </c>
      <c r="YO16" s="9"/>
      <c r="YP16" s="105">
        <v>10</v>
      </c>
      <c r="YQ16" s="2" t="s">
        <v>13</v>
      </c>
      <c r="YR16" s="5">
        <v>0</v>
      </c>
      <c r="YS16" s="5" t="e">
        <f>'Programme Management'!#REF!+'Prgramme M. Activities'!YL16</f>
        <v>#REF!</v>
      </c>
      <c r="YT16" s="5" t="e">
        <f>'Programme Management'!#REF!+'Prgramme M. Activities'!YM16</f>
        <v>#REF!</v>
      </c>
      <c r="YU16" s="5" t="e">
        <f t="shared" si="97"/>
        <v>#REF!</v>
      </c>
      <c r="YV16" s="9"/>
    </row>
    <row r="17" spans="1:672" ht="16.5" hidden="1">
      <c r="A17" s="23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2"/>
        <v>0</v>
      </c>
      <c r="G17" s="9"/>
      <c r="H17" s="1">
        <v>11</v>
      </c>
      <c r="I17" s="2" t="s">
        <v>14</v>
      </c>
      <c r="J17" s="5">
        <v>0</v>
      </c>
      <c r="K17" s="5">
        <v>0</v>
      </c>
      <c r="L17" s="5">
        <v>0</v>
      </c>
      <c r="M17" s="5">
        <f t="shared" si="3"/>
        <v>0</v>
      </c>
      <c r="N17" s="9"/>
      <c r="O17" s="1">
        <v>11</v>
      </c>
      <c r="P17" s="2" t="s">
        <v>14</v>
      </c>
      <c r="Q17" s="5">
        <v>0</v>
      </c>
      <c r="R17" s="5">
        <v>24800</v>
      </c>
      <c r="S17" s="5">
        <v>0</v>
      </c>
      <c r="T17" s="5">
        <f t="shared" si="4"/>
        <v>24800</v>
      </c>
      <c r="U17" s="9"/>
      <c r="V17" s="1">
        <v>11</v>
      </c>
      <c r="W17" s="2" t="s">
        <v>14</v>
      </c>
      <c r="X17" s="5">
        <v>24</v>
      </c>
      <c r="Y17" s="5">
        <v>62400</v>
      </c>
      <c r="Z17" s="5">
        <v>0</v>
      </c>
      <c r="AA17" s="5">
        <f t="shared" si="5"/>
        <v>62400</v>
      </c>
      <c r="AB17" s="9"/>
      <c r="AC17" s="1">
        <v>11</v>
      </c>
      <c r="AD17" s="2" t="s">
        <v>14</v>
      </c>
      <c r="AE17" s="5">
        <v>0</v>
      </c>
      <c r="AF17" s="5">
        <v>0</v>
      </c>
      <c r="AG17" s="5">
        <v>0</v>
      </c>
      <c r="AH17" s="5">
        <f t="shared" si="6"/>
        <v>0</v>
      </c>
      <c r="AI17" s="9"/>
      <c r="AJ17" s="1">
        <v>11</v>
      </c>
      <c r="AK17" s="2" t="s">
        <v>14</v>
      </c>
      <c r="AL17" s="5">
        <v>487</v>
      </c>
      <c r="AM17" s="5">
        <v>48700</v>
      </c>
      <c r="AN17" s="5">
        <v>0</v>
      </c>
      <c r="AO17" s="5">
        <f t="shared" si="7"/>
        <v>48700</v>
      </c>
      <c r="AP17" s="9"/>
      <c r="AQ17" s="1">
        <v>11</v>
      </c>
      <c r="AR17" s="2" t="s">
        <v>14</v>
      </c>
      <c r="AS17" s="5">
        <v>40</v>
      </c>
      <c r="AT17" s="5">
        <v>42000</v>
      </c>
      <c r="AU17" s="5">
        <v>0</v>
      </c>
      <c r="AV17" s="5">
        <f t="shared" si="8"/>
        <v>42000</v>
      </c>
      <c r="AW17" s="9"/>
      <c r="AX17" s="1">
        <v>11</v>
      </c>
      <c r="AY17" s="2" t="s">
        <v>14</v>
      </c>
      <c r="AZ17" s="5">
        <v>30</v>
      </c>
      <c r="BA17" s="5">
        <v>180000</v>
      </c>
      <c r="BB17" s="5">
        <v>0</v>
      </c>
      <c r="BC17" s="5">
        <f t="shared" si="9"/>
        <v>180000</v>
      </c>
      <c r="BD17" s="9"/>
      <c r="BE17" s="1">
        <v>11</v>
      </c>
      <c r="BF17" s="2" t="s">
        <v>14</v>
      </c>
      <c r="BG17" s="5">
        <v>0</v>
      </c>
      <c r="BH17" s="5">
        <v>0</v>
      </c>
      <c r="BI17" s="5">
        <v>0</v>
      </c>
      <c r="BJ17" s="5">
        <f t="shared" si="10"/>
        <v>0</v>
      </c>
      <c r="BK17" s="9"/>
      <c r="BL17" s="1">
        <v>11</v>
      </c>
      <c r="BM17" s="2" t="s">
        <v>14</v>
      </c>
      <c r="BN17" s="5">
        <v>0</v>
      </c>
      <c r="BO17" s="5">
        <v>0</v>
      </c>
      <c r="BP17" s="5">
        <v>0</v>
      </c>
      <c r="BQ17" s="5">
        <f t="shared" si="11"/>
        <v>0</v>
      </c>
      <c r="BR17" s="9"/>
      <c r="BS17" s="1">
        <v>11</v>
      </c>
      <c r="BT17" s="2" t="s">
        <v>14</v>
      </c>
      <c r="BU17" s="5">
        <v>4</v>
      </c>
      <c r="BV17" s="5">
        <v>20000</v>
      </c>
      <c r="BW17" s="5">
        <v>0</v>
      </c>
      <c r="BX17" s="5">
        <f t="shared" si="12"/>
        <v>20000</v>
      </c>
      <c r="BY17" s="9"/>
      <c r="BZ17" s="1">
        <v>11</v>
      </c>
      <c r="CA17" s="2" t="s">
        <v>14</v>
      </c>
      <c r="CB17" s="5">
        <v>0</v>
      </c>
      <c r="CC17" s="5">
        <v>0</v>
      </c>
      <c r="CD17" s="5">
        <v>0</v>
      </c>
      <c r="CE17" s="5">
        <f t="shared" si="13"/>
        <v>0</v>
      </c>
      <c r="CF17" s="9"/>
      <c r="CG17" s="1">
        <v>11</v>
      </c>
      <c r="CH17" s="2" t="s">
        <v>14</v>
      </c>
      <c r="CI17" s="5">
        <v>75</v>
      </c>
      <c r="CJ17" s="5">
        <v>154350</v>
      </c>
      <c r="CK17" s="5">
        <v>0</v>
      </c>
      <c r="CL17" s="5">
        <f t="shared" si="14"/>
        <v>154350</v>
      </c>
      <c r="CM17" s="9"/>
      <c r="CN17" s="1">
        <v>11</v>
      </c>
      <c r="CO17" s="2" t="s">
        <v>14</v>
      </c>
      <c r="CP17" s="5">
        <v>0</v>
      </c>
      <c r="CQ17" s="5">
        <v>0</v>
      </c>
      <c r="CR17" s="5">
        <v>0</v>
      </c>
      <c r="CS17" s="5">
        <f t="shared" si="15"/>
        <v>0</v>
      </c>
      <c r="CT17" s="9"/>
      <c r="CU17" s="1">
        <v>11</v>
      </c>
      <c r="CV17" s="2" t="s">
        <v>14</v>
      </c>
      <c r="CW17" s="5">
        <v>12</v>
      </c>
      <c r="CX17" s="5">
        <v>24000</v>
      </c>
      <c r="CY17" s="5">
        <v>0</v>
      </c>
      <c r="CZ17" s="5">
        <f t="shared" si="16"/>
        <v>24000</v>
      </c>
      <c r="DA17" s="9"/>
      <c r="DB17" s="1">
        <v>11</v>
      </c>
      <c r="DC17" s="2" t="s">
        <v>14</v>
      </c>
      <c r="DD17" s="5">
        <v>0</v>
      </c>
      <c r="DE17" s="5">
        <v>30000</v>
      </c>
      <c r="DF17" s="5">
        <v>0</v>
      </c>
      <c r="DG17" s="5">
        <f t="shared" si="17"/>
        <v>30000</v>
      </c>
      <c r="DH17" s="9"/>
      <c r="DI17" s="1">
        <v>11</v>
      </c>
      <c r="DJ17" s="2" t="s">
        <v>14</v>
      </c>
      <c r="DK17" s="5">
        <v>0</v>
      </c>
      <c r="DL17" s="5">
        <v>0</v>
      </c>
      <c r="DM17" s="5">
        <v>0</v>
      </c>
      <c r="DN17" s="5">
        <f t="shared" si="18"/>
        <v>0</v>
      </c>
      <c r="DO17" s="9"/>
      <c r="DP17" s="1">
        <v>11</v>
      </c>
      <c r="DQ17" s="2" t="s">
        <v>14</v>
      </c>
      <c r="DR17" s="5">
        <v>33</v>
      </c>
      <c r="DS17" s="5">
        <v>99000</v>
      </c>
      <c r="DT17" s="5">
        <v>0</v>
      </c>
      <c r="DU17" s="5">
        <f t="shared" si="19"/>
        <v>99000</v>
      </c>
      <c r="DV17" s="9"/>
      <c r="DW17" s="1">
        <v>11</v>
      </c>
      <c r="DX17" s="2" t="s">
        <v>14</v>
      </c>
      <c r="DY17" s="5">
        <v>5462</v>
      </c>
      <c r="DZ17" s="5">
        <v>2184800</v>
      </c>
      <c r="EA17" s="5">
        <v>0</v>
      </c>
      <c r="EB17" s="5">
        <f t="shared" si="20"/>
        <v>2184800</v>
      </c>
      <c r="EC17" s="9"/>
      <c r="ED17" s="1">
        <v>11</v>
      </c>
      <c r="EE17" s="2" t="s">
        <v>14</v>
      </c>
      <c r="EF17" s="5">
        <v>0</v>
      </c>
      <c r="EG17" s="5">
        <v>0</v>
      </c>
      <c r="EH17" s="5">
        <v>0</v>
      </c>
      <c r="EI17" s="5">
        <f t="shared" si="21"/>
        <v>0</v>
      </c>
      <c r="EJ17" s="9"/>
      <c r="EK17" s="1">
        <v>11</v>
      </c>
      <c r="EL17" s="2" t="s">
        <v>14</v>
      </c>
      <c r="EM17" s="5">
        <v>0</v>
      </c>
      <c r="EN17" s="5">
        <v>0</v>
      </c>
      <c r="EO17" s="5">
        <v>0</v>
      </c>
      <c r="EP17" s="5">
        <f t="shared" si="22"/>
        <v>0</v>
      </c>
      <c r="EQ17" s="9"/>
      <c r="ER17" s="1">
        <v>11</v>
      </c>
      <c r="ES17" s="2" t="s">
        <v>14</v>
      </c>
      <c r="ET17" s="5">
        <v>0</v>
      </c>
      <c r="EU17" s="5">
        <v>0</v>
      </c>
      <c r="EV17" s="5">
        <v>0</v>
      </c>
      <c r="EW17" s="5">
        <f t="shared" si="23"/>
        <v>0</v>
      </c>
      <c r="EX17" s="9"/>
      <c r="EY17" s="1">
        <v>11</v>
      </c>
      <c r="EZ17" s="2" t="s">
        <v>14</v>
      </c>
      <c r="FA17" s="5">
        <v>0</v>
      </c>
      <c r="FB17" s="5">
        <v>0</v>
      </c>
      <c r="FC17" s="5">
        <v>0</v>
      </c>
      <c r="FD17" s="5">
        <f t="shared" si="24"/>
        <v>0</v>
      </c>
      <c r="FE17" s="9"/>
      <c r="FF17" s="1">
        <v>11</v>
      </c>
      <c r="FG17" s="2" t="s">
        <v>14</v>
      </c>
      <c r="FH17" s="5">
        <v>0</v>
      </c>
      <c r="FI17" s="5">
        <v>0</v>
      </c>
      <c r="FJ17" s="5">
        <v>0</v>
      </c>
      <c r="FK17" s="5">
        <f t="shared" si="25"/>
        <v>0</v>
      </c>
      <c r="FL17" s="9"/>
      <c r="FM17" s="1">
        <v>11</v>
      </c>
      <c r="FN17" s="2" t="s">
        <v>14</v>
      </c>
      <c r="FO17" s="5">
        <v>6</v>
      </c>
      <c r="FP17" s="5">
        <v>8000</v>
      </c>
      <c r="FQ17" s="5">
        <v>0</v>
      </c>
      <c r="FR17" s="5">
        <f t="shared" si="26"/>
        <v>8000</v>
      </c>
      <c r="FS17" s="9"/>
      <c r="FT17" s="1">
        <v>11</v>
      </c>
      <c r="FU17" s="2" t="s">
        <v>14</v>
      </c>
      <c r="FV17" s="5">
        <v>0</v>
      </c>
      <c r="FW17" s="5">
        <v>280000</v>
      </c>
      <c r="FX17" s="5">
        <v>0</v>
      </c>
      <c r="FY17" s="5">
        <f t="shared" si="27"/>
        <v>280000</v>
      </c>
      <c r="FZ17" s="9"/>
      <c r="GA17" s="1">
        <v>11</v>
      </c>
      <c r="GB17" s="2" t="s">
        <v>14</v>
      </c>
      <c r="GC17" s="5">
        <v>0</v>
      </c>
      <c r="GD17" s="5">
        <v>50000</v>
      </c>
      <c r="GE17" s="5">
        <v>0</v>
      </c>
      <c r="GF17" s="5">
        <f t="shared" si="28"/>
        <v>50000</v>
      </c>
      <c r="GG17" s="9"/>
      <c r="GH17" s="1">
        <v>11</v>
      </c>
      <c r="GI17" s="2" t="s">
        <v>14</v>
      </c>
      <c r="GJ17" s="5">
        <v>0</v>
      </c>
      <c r="GK17" s="5">
        <v>60000</v>
      </c>
      <c r="GL17" s="5">
        <v>0</v>
      </c>
      <c r="GM17" s="5">
        <f t="shared" si="29"/>
        <v>60000</v>
      </c>
      <c r="GN17" s="9"/>
      <c r="GO17" s="1">
        <v>11</v>
      </c>
      <c r="GP17" s="2" t="s">
        <v>14</v>
      </c>
      <c r="GQ17" s="5">
        <v>0</v>
      </c>
      <c r="GR17" s="5">
        <v>0</v>
      </c>
      <c r="GS17" s="5">
        <v>0</v>
      </c>
      <c r="GT17" s="5">
        <f t="shared" si="30"/>
        <v>0</v>
      </c>
      <c r="GU17" s="9"/>
      <c r="GV17" s="1">
        <v>11</v>
      </c>
      <c r="GW17" s="2" t="s">
        <v>14</v>
      </c>
      <c r="GX17" s="5">
        <v>0</v>
      </c>
      <c r="GY17" s="5">
        <v>0</v>
      </c>
      <c r="GZ17" s="5">
        <v>0</v>
      </c>
      <c r="HA17" s="5">
        <f t="shared" si="31"/>
        <v>0</v>
      </c>
      <c r="HB17" s="9"/>
      <c r="HC17" s="1">
        <v>11</v>
      </c>
      <c r="HD17" s="2" t="s">
        <v>14</v>
      </c>
      <c r="HE17" s="5">
        <v>0</v>
      </c>
      <c r="HF17" s="5">
        <v>0</v>
      </c>
      <c r="HG17" s="5">
        <v>0</v>
      </c>
      <c r="HH17" s="5">
        <f t="shared" si="32"/>
        <v>0</v>
      </c>
      <c r="HI17" s="9"/>
      <c r="HJ17" s="1">
        <v>11</v>
      </c>
      <c r="HK17" s="2" t="s">
        <v>14</v>
      </c>
      <c r="HL17" s="5">
        <v>1</v>
      </c>
      <c r="HM17" s="5">
        <v>300000</v>
      </c>
      <c r="HN17" s="5">
        <v>0</v>
      </c>
      <c r="HO17" s="5">
        <f t="shared" si="33"/>
        <v>300000</v>
      </c>
      <c r="HP17" s="9"/>
      <c r="HQ17" s="1">
        <v>11</v>
      </c>
      <c r="HR17" s="2" t="s">
        <v>14</v>
      </c>
      <c r="HS17" s="5">
        <v>24</v>
      </c>
      <c r="HT17" s="5">
        <v>71400</v>
      </c>
      <c r="HU17" s="5">
        <v>0</v>
      </c>
      <c r="HV17" s="5">
        <f t="shared" si="34"/>
        <v>71400</v>
      </c>
      <c r="HW17" s="9"/>
      <c r="HX17" s="1">
        <v>11</v>
      </c>
      <c r="HY17" s="2" t="s">
        <v>14</v>
      </c>
      <c r="HZ17" s="5">
        <v>0</v>
      </c>
      <c r="IA17" s="5">
        <v>0</v>
      </c>
      <c r="IB17" s="5">
        <v>0</v>
      </c>
      <c r="IC17" s="5">
        <f t="shared" si="35"/>
        <v>0</v>
      </c>
      <c r="ID17" s="9"/>
      <c r="IE17" s="1">
        <v>11</v>
      </c>
      <c r="IF17" s="2" t="s">
        <v>14</v>
      </c>
      <c r="IG17" s="5">
        <v>0</v>
      </c>
      <c r="IH17" s="5">
        <v>0</v>
      </c>
      <c r="II17" s="5">
        <v>0</v>
      </c>
      <c r="IJ17" s="5">
        <f t="shared" si="36"/>
        <v>0</v>
      </c>
      <c r="IK17" s="9"/>
      <c r="IL17" s="1">
        <v>11</v>
      </c>
      <c r="IM17" s="2" t="s">
        <v>14</v>
      </c>
      <c r="IN17" s="5">
        <v>0</v>
      </c>
      <c r="IO17" s="5">
        <v>0</v>
      </c>
      <c r="IP17" s="5">
        <v>0</v>
      </c>
      <c r="IQ17" s="5">
        <f t="shared" si="37"/>
        <v>0</v>
      </c>
      <c r="IR17" s="9"/>
      <c r="IS17" s="1">
        <v>11</v>
      </c>
      <c r="IT17" s="2" t="s">
        <v>14</v>
      </c>
      <c r="IU17" s="5">
        <v>0</v>
      </c>
      <c r="IV17" s="5">
        <v>0</v>
      </c>
      <c r="IW17" s="5">
        <v>0</v>
      </c>
      <c r="IX17" s="5">
        <f t="shared" si="38"/>
        <v>0</v>
      </c>
      <c r="IY17" s="9"/>
      <c r="IZ17" s="1">
        <v>11</v>
      </c>
      <c r="JA17" s="2" t="s">
        <v>14</v>
      </c>
      <c r="JB17" s="5">
        <v>0</v>
      </c>
      <c r="JC17" s="5">
        <v>0</v>
      </c>
      <c r="JD17" s="5">
        <v>0</v>
      </c>
      <c r="JE17" s="5">
        <f t="shared" si="39"/>
        <v>0</v>
      </c>
      <c r="JF17" s="9"/>
      <c r="JG17" s="1">
        <v>11</v>
      </c>
      <c r="JH17" s="2" t="s">
        <v>14</v>
      </c>
      <c r="JI17" s="5">
        <v>0</v>
      </c>
      <c r="JJ17" s="5">
        <v>30000</v>
      </c>
      <c r="JK17" s="5">
        <v>0</v>
      </c>
      <c r="JL17" s="5">
        <f t="shared" si="40"/>
        <v>30000</v>
      </c>
      <c r="JM17" s="9"/>
      <c r="JN17" s="1">
        <v>11</v>
      </c>
      <c r="JO17" s="2" t="s">
        <v>14</v>
      </c>
      <c r="JP17" s="5">
        <v>0</v>
      </c>
      <c r="JQ17" s="5">
        <v>0</v>
      </c>
      <c r="JR17" s="5">
        <v>0</v>
      </c>
      <c r="JS17" s="5">
        <f t="shared" si="41"/>
        <v>0</v>
      </c>
      <c r="JT17" s="9"/>
      <c r="JU17" s="1">
        <v>11</v>
      </c>
      <c r="JV17" s="2" t="s">
        <v>14</v>
      </c>
      <c r="JW17" s="5">
        <v>0</v>
      </c>
      <c r="JX17" s="5">
        <v>0</v>
      </c>
      <c r="JY17" s="5">
        <v>0</v>
      </c>
      <c r="JZ17" s="5">
        <f t="shared" si="42"/>
        <v>0</v>
      </c>
      <c r="KA17" s="9"/>
      <c r="KB17" s="1">
        <v>11</v>
      </c>
      <c r="KC17" s="2" t="s">
        <v>14</v>
      </c>
      <c r="KD17" s="5">
        <v>24</v>
      </c>
      <c r="KE17" s="5">
        <v>630850</v>
      </c>
      <c r="KF17" s="5">
        <v>0</v>
      </c>
      <c r="KG17" s="5">
        <f t="shared" si="43"/>
        <v>630850</v>
      </c>
      <c r="KH17" s="9"/>
      <c r="KI17" s="1">
        <v>11</v>
      </c>
      <c r="KJ17" s="2" t="s">
        <v>14</v>
      </c>
      <c r="KK17" s="5">
        <v>1</v>
      </c>
      <c r="KL17" s="5">
        <v>325000</v>
      </c>
      <c r="KM17" s="5">
        <v>0</v>
      </c>
      <c r="KN17" s="5">
        <f t="shared" si="44"/>
        <v>325000</v>
      </c>
      <c r="KO17" s="9"/>
      <c r="KP17" s="1">
        <v>11</v>
      </c>
      <c r="KQ17" s="2" t="s">
        <v>14</v>
      </c>
      <c r="KR17" s="5">
        <v>1</v>
      </c>
      <c r="KS17" s="5">
        <v>12000</v>
      </c>
      <c r="KT17" s="5">
        <v>0</v>
      </c>
      <c r="KU17" s="5">
        <f t="shared" si="45"/>
        <v>12000</v>
      </c>
      <c r="KV17" s="9"/>
      <c r="KW17" s="1">
        <v>11</v>
      </c>
      <c r="KX17" s="2" t="s">
        <v>14</v>
      </c>
      <c r="KY17" s="5">
        <v>0</v>
      </c>
      <c r="KZ17" s="5">
        <v>0</v>
      </c>
      <c r="LA17" s="5">
        <v>0</v>
      </c>
      <c r="LB17" s="5">
        <f t="shared" si="46"/>
        <v>0</v>
      </c>
      <c r="LC17" s="9"/>
      <c r="LD17" s="1">
        <v>11</v>
      </c>
      <c r="LE17" s="2" t="s">
        <v>14</v>
      </c>
      <c r="LF17" s="5">
        <v>0</v>
      </c>
      <c r="LG17" s="5">
        <v>0</v>
      </c>
      <c r="LH17" s="5">
        <v>0</v>
      </c>
      <c r="LI17" s="5">
        <f t="shared" si="47"/>
        <v>0</v>
      </c>
      <c r="LJ17" s="9"/>
      <c r="LK17" s="1">
        <v>11</v>
      </c>
      <c r="LL17" s="2" t="s">
        <v>14</v>
      </c>
      <c r="LM17" s="5">
        <v>0</v>
      </c>
      <c r="LN17" s="5">
        <v>0</v>
      </c>
      <c r="LO17" s="5">
        <v>0</v>
      </c>
      <c r="LP17" s="5">
        <f t="shared" si="48"/>
        <v>0</v>
      </c>
      <c r="LQ17" s="9"/>
      <c r="LR17" s="1">
        <v>11</v>
      </c>
      <c r="LS17" s="2" t="s">
        <v>14</v>
      </c>
      <c r="LT17" s="5">
        <v>1</v>
      </c>
      <c r="LU17" s="5">
        <v>200000</v>
      </c>
      <c r="LV17" s="5">
        <v>0</v>
      </c>
      <c r="LW17" s="5">
        <f t="shared" si="49"/>
        <v>200000</v>
      </c>
      <c r="LX17" s="9"/>
      <c r="LY17" s="1">
        <v>11</v>
      </c>
      <c r="LZ17" s="2" t="s">
        <v>14</v>
      </c>
      <c r="MA17" s="5">
        <v>0</v>
      </c>
      <c r="MB17" s="5">
        <v>0</v>
      </c>
      <c r="MC17" s="5">
        <v>0</v>
      </c>
      <c r="MD17" s="5">
        <f t="shared" si="50"/>
        <v>0</v>
      </c>
      <c r="ME17" s="9"/>
      <c r="MF17" s="1">
        <v>11</v>
      </c>
      <c r="MG17" s="2" t="s">
        <v>14</v>
      </c>
      <c r="MH17" s="5">
        <v>24</v>
      </c>
      <c r="MI17" s="5">
        <v>44000</v>
      </c>
      <c r="MJ17" s="5">
        <v>0</v>
      </c>
      <c r="MK17" s="5">
        <f t="shared" si="51"/>
        <v>44000</v>
      </c>
      <c r="ML17" s="9"/>
      <c r="MM17" s="1">
        <v>11</v>
      </c>
      <c r="MN17" s="2" t="s">
        <v>14</v>
      </c>
      <c r="MO17" s="5">
        <v>24</v>
      </c>
      <c r="MP17" s="5">
        <v>44000</v>
      </c>
      <c r="MQ17" s="5">
        <v>0</v>
      </c>
      <c r="MR17" s="5">
        <f t="shared" si="52"/>
        <v>44000</v>
      </c>
      <c r="MS17" s="9"/>
      <c r="MT17" s="1">
        <v>11</v>
      </c>
      <c r="MU17" s="2" t="s">
        <v>14</v>
      </c>
      <c r="MV17" s="5">
        <v>29</v>
      </c>
      <c r="MW17" s="5">
        <v>1020000</v>
      </c>
      <c r="MX17" s="5">
        <v>0</v>
      </c>
      <c r="MY17" s="5">
        <f t="shared" si="53"/>
        <v>1020000</v>
      </c>
      <c r="MZ17" s="9"/>
      <c r="NA17" s="1">
        <v>11</v>
      </c>
      <c r="NB17" s="2" t="s">
        <v>14</v>
      </c>
      <c r="NC17" s="5">
        <v>1</v>
      </c>
      <c r="ND17" s="5">
        <v>60000</v>
      </c>
      <c r="NE17" s="5">
        <v>0</v>
      </c>
      <c r="NF17" s="5">
        <f t="shared" si="54"/>
        <v>60000</v>
      </c>
      <c r="NG17" s="9"/>
      <c r="NH17" s="1">
        <v>11</v>
      </c>
      <c r="NI17" s="2" t="s">
        <v>14</v>
      </c>
      <c r="NJ17" s="5">
        <v>0</v>
      </c>
      <c r="NK17" s="5">
        <v>0</v>
      </c>
      <c r="NL17" s="5">
        <v>0</v>
      </c>
      <c r="NM17" s="5">
        <f t="shared" si="55"/>
        <v>0</v>
      </c>
      <c r="NN17" s="9"/>
      <c r="NO17" s="1">
        <v>11</v>
      </c>
      <c r="NP17" s="2" t="s">
        <v>14</v>
      </c>
      <c r="NQ17" s="5">
        <v>12</v>
      </c>
      <c r="NR17" s="5">
        <v>360000</v>
      </c>
      <c r="NS17" s="5">
        <v>0</v>
      </c>
      <c r="NT17" s="5">
        <f t="shared" si="56"/>
        <v>360000</v>
      </c>
      <c r="NU17" s="9"/>
      <c r="NV17" s="1">
        <v>11</v>
      </c>
      <c r="NW17" s="2" t="s">
        <v>14</v>
      </c>
      <c r="NX17" s="5">
        <v>1</v>
      </c>
      <c r="NY17" s="5">
        <v>100000</v>
      </c>
      <c r="NZ17" s="5">
        <v>0</v>
      </c>
      <c r="OA17" s="5">
        <f t="shared" si="57"/>
        <v>100000</v>
      </c>
      <c r="OB17" s="9"/>
      <c r="OC17" s="1">
        <v>11</v>
      </c>
      <c r="OD17" s="2" t="s">
        <v>14</v>
      </c>
      <c r="OE17" s="5">
        <v>0</v>
      </c>
      <c r="OF17" s="5">
        <v>575000</v>
      </c>
      <c r="OG17" s="5">
        <v>0</v>
      </c>
      <c r="OH17" s="5">
        <f t="shared" si="58"/>
        <v>575000</v>
      </c>
      <c r="OI17" s="9"/>
      <c r="OJ17" s="1">
        <v>11</v>
      </c>
      <c r="OK17" s="2" t="s">
        <v>14</v>
      </c>
      <c r="OL17" s="5">
        <v>0</v>
      </c>
      <c r="OM17" s="5">
        <v>150000</v>
      </c>
      <c r="ON17" s="5">
        <v>0</v>
      </c>
      <c r="OO17" s="5">
        <f t="shared" si="59"/>
        <v>150000</v>
      </c>
      <c r="OP17" s="9"/>
      <c r="OQ17" s="1">
        <v>11</v>
      </c>
      <c r="OR17" s="2" t="s">
        <v>14</v>
      </c>
      <c r="OS17" s="5">
        <v>0</v>
      </c>
      <c r="OT17" s="5">
        <v>0</v>
      </c>
      <c r="OU17" s="5">
        <v>0</v>
      </c>
      <c r="OV17" s="5">
        <f t="shared" si="60"/>
        <v>0</v>
      </c>
      <c r="OW17" s="9"/>
      <c r="OX17" s="1">
        <v>11</v>
      </c>
      <c r="OY17" s="2" t="s">
        <v>14</v>
      </c>
      <c r="OZ17" s="5">
        <v>0</v>
      </c>
      <c r="PA17" s="5">
        <v>450000</v>
      </c>
      <c r="PB17" s="5">
        <v>0</v>
      </c>
      <c r="PC17" s="5">
        <f t="shared" si="61"/>
        <v>450000</v>
      </c>
      <c r="PD17" s="9"/>
      <c r="PE17" s="1">
        <v>11</v>
      </c>
      <c r="PF17" s="2" t="s">
        <v>14</v>
      </c>
      <c r="PG17" s="5">
        <v>1</v>
      </c>
      <c r="PH17" s="5">
        <v>72000</v>
      </c>
      <c r="PI17" s="5">
        <v>0</v>
      </c>
      <c r="PJ17" s="5">
        <f t="shared" si="62"/>
        <v>72000</v>
      </c>
      <c r="PK17" s="9"/>
      <c r="PL17" s="1">
        <v>11</v>
      </c>
      <c r="PM17" s="2" t="s">
        <v>14</v>
      </c>
      <c r="PN17" s="5">
        <v>9</v>
      </c>
      <c r="PO17" s="5">
        <v>225000</v>
      </c>
      <c r="PP17" s="5">
        <v>0</v>
      </c>
      <c r="PQ17" s="5">
        <f t="shared" si="63"/>
        <v>225000</v>
      </c>
      <c r="PR17" s="9"/>
      <c r="PS17" s="1">
        <v>11</v>
      </c>
      <c r="PT17" s="2" t="s">
        <v>14</v>
      </c>
      <c r="PU17" s="5">
        <v>29</v>
      </c>
      <c r="PV17" s="5">
        <v>7500000</v>
      </c>
      <c r="PW17" s="5">
        <v>0</v>
      </c>
      <c r="PX17" s="5">
        <f t="shared" si="64"/>
        <v>7500000</v>
      </c>
      <c r="PY17" s="9"/>
      <c r="PZ17" s="1">
        <v>11</v>
      </c>
      <c r="QA17" s="2" t="s">
        <v>14</v>
      </c>
      <c r="QB17" s="5">
        <v>24</v>
      </c>
      <c r="QC17" s="5">
        <v>230400</v>
      </c>
      <c r="QD17" s="5">
        <v>0</v>
      </c>
      <c r="QE17" s="5">
        <f t="shared" si="65"/>
        <v>230400</v>
      </c>
      <c r="QF17" s="9"/>
      <c r="QG17" s="1">
        <v>11</v>
      </c>
      <c r="QH17" s="2" t="s">
        <v>14</v>
      </c>
      <c r="QI17" s="5">
        <v>0</v>
      </c>
      <c r="QJ17" s="5">
        <v>57500</v>
      </c>
      <c r="QK17" s="5">
        <v>0</v>
      </c>
      <c r="QL17" s="5">
        <f t="shared" si="66"/>
        <v>57500</v>
      </c>
      <c r="QM17" s="9"/>
      <c r="QN17" s="1">
        <v>11</v>
      </c>
      <c r="QO17" s="2" t="s">
        <v>14</v>
      </c>
      <c r="QP17" s="5">
        <v>0</v>
      </c>
      <c r="QQ17" s="5">
        <v>1281022.8</v>
      </c>
      <c r="QR17" s="5">
        <v>0</v>
      </c>
      <c r="QS17" s="5">
        <f t="shared" si="67"/>
        <v>1281022.8</v>
      </c>
      <c r="QT17" s="9"/>
      <c r="QU17" s="1">
        <v>11</v>
      </c>
      <c r="QV17" s="2" t="s">
        <v>14</v>
      </c>
      <c r="QW17" s="5">
        <v>0</v>
      </c>
      <c r="QX17" s="5">
        <v>0</v>
      </c>
      <c r="QY17" s="5">
        <v>0</v>
      </c>
      <c r="QZ17" s="5">
        <f t="shared" si="68"/>
        <v>0</v>
      </c>
      <c r="RA17" s="9"/>
      <c r="RB17" s="1">
        <v>11</v>
      </c>
      <c r="RC17" s="2" t="s">
        <v>14</v>
      </c>
      <c r="RD17" s="5">
        <v>1</v>
      </c>
      <c r="RE17" s="5">
        <v>100000</v>
      </c>
      <c r="RF17" s="5">
        <v>0</v>
      </c>
      <c r="RG17" s="5">
        <f t="shared" si="69"/>
        <v>100000</v>
      </c>
      <c r="RH17" s="9"/>
      <c r="RI17" s="1">
        <v>11</v>
      </c>
      <c r="RJ17" s="2" t="s">
        <v>14</v>
      </c>
      <c r="RK17" s="5">
        <v>0</v>
      </c>
      <c r="RL17" s="5">
        <v>10000</v>
      </c>
      <c r="RM17" s="5">
        <v>0</v>
      </c>
      <c r="RN17" s="5">
        <f t="shared" si="70"/>
        <v>10000</v>
      </c>
      <c r="RO17" s="9"/>
      <c r="RP17" s="1">
        <v>11</v>
      </c>
      <c r="RQ17" s="2" t="s">
        <v>14</v>
      </c>
      <c r="RR17" s="5">
        <v>0</v>
      </c>
      <c r="RS17" s="5">
        <v>0</v>
      </c>
      <c r="RT17" s="5">
        <v>0</v>
      </c>
      <c r="RU17" s="5">
        <f t="shared" si="71"/>
        <v>0</v>
      </c>
      <c r="RV17" s="9"/>
      <c r="RW17" s="1">
        <v>11</v>
      </c>
      <c r="RX17" s="2" t="s">
        <v>14</v>
      </c>
      <c r="RY17" s="5">
        <v>0</v>
      </c>
      <c r="RZ17" s="5">
        <v>0</v>
      </c>
      <c r="SA17" s="5">
        <v>0</v>
      </c>
      <c r="SB17" s="5">
        <f t="shared" si="72"/>
        <v>0</v>
      </c>
      <c r="SC17" s="9"/>
      <c r="SD17" s="1">
        <v>11</v>
      </c>
      <c r="SE17" s="2" t="s">
        <v>14</v>
      </c>
      <c r="SF17" s="5">
        <v>1</v>
      </c>
      <c r="SG17" s="5">
        <v>513600</v>
      </c>
      <c r="SH17" s="5">
        <v>0</v>
      </c>
      <c r="SI17" s="5">
        <f t="shared" si="73"/>
        <v>513600</v>
      </c>
      <c r="SJ17" s="9"/>
      <c r="SK17" s="1">
        <v>11</v>
      </c>
      <c r="SL17" s="2" t="s">
        <v>14</v>
      </c>
      <c r="SM17" s="5">
        <v>1</v>
      </c>
      <c r="SN17" s="5">
        <v>80000</v>
      </c>
      <c r="SO17" s="5">
        <v>0</v>
      </c>
      <c r="SP17" s="5">
        <f t="shared" si="74"/>
        <v>80000</v>
      </c>
      <c r="SQ17" s="9"/>
      <c r="SR17" s="1">
        <v>11</v>
      </c>
      <c r="SS17" s="2" t="s">
        <v>14</v>
      </c>
      <c r="ST17" s="5">
        <v>0</v>
      </c>
      <c r="SU17" s="5">
        <v>0</v>
      </c>
      <c r="SV17" s="5">
        <v>0</v>
      </c>
      <c r="SW17" s="5">
        <f t="shared" si="75"/>
        <v>0</v>
      </c>
      <c r="SX17" s="9"/>
      <c r="SY17" s="1">
        <v>11</v>
      </c>
      <c r="SZ17" s="2" t="s">
        <v>14</v>
      </c>
      <c r="TA17" s="5">
        <v>0</v>
      </c>
      <c r="TB17" s="5">
        <v>0</v>
      </c>
      <c r="TC17" s="5">
        <v>0</v>
      </c>
      <c r="TD17" s="5">
        <f t="shared" si="76"/>
        <v>0</v>
      </c>
      <c r="TE17" s="9"/>
      <c r="TF17" s="1">
        <v>11</v>
      </c>
      <c r="TG17" s="2" t="s">
        <v>14</v>
      </c>
      <c r="TH17" s="5">
        <v>0</v>
      </c>
      <c r="TI17" s="5">
        <v>0</v>
      </c>
      <c r="TJ17" s="5">
        <v>0</v>
      </c>
      <c r="TK17" s="5">
        <f t="shared" si="77"/>
        <v>0</v>
      </c>
      <c r="TL17" s="9"/>
      <c r="TM17" s="1">
        <v>11</v>
      </c>
      <c r="TN17" s="2" t="s">
        <v>14</v>
      </c>
      <c r="TO17" s="5">
        <v>0</v>
      </c>
      <c r="TP17" s="5">
        <v>40000</v>
      </c>
      <c r="TQ17" s="5">
        <v>0</v>
      </c>
      <c r="TR17" s="5">
        <f t="shared" si="78"/>
        <v>40000</v>
      </c>
      <c r="TS17" s="9"/>
      <c r="TT17" s="1">
        <v>11</v>
      </c>
      <c r="TU17" s="2" t="s">
        <v>14</v>
      </c>
      <c r="TV17" s="5">
        <v>0</v>
      </c>
      <c r="TW17" s="5">
        <v>30000</v>
      </c>
      <c r="TX17" s="5">
        <v>0</v>
      </c>
      <c r="TY17" s="5">
        <f t="shared" si="79"/>
        <v>30000</v>
      </c>
      <c r="TZ17" s="9"/>
      <c r="UA17" s="1">
        <v>11</v>
      </c>
      <c r="UB17" s="2" t="s">
        <v>14</v>
      </c>
      <c r="UC17" s="5">
        <v>0</v>
      </c>
      <c r="UD17" s="5">
        <v>10000</v>
      </c>
      <c r="UE17" s="5">
        <v>0</v>
      </c>
      <c r="UF17" s="5">
        <f t="shared" si="80"/>
        <v>10000</v>
      </c>
      <c r="UG17" s="9"/>
      <c r="UH17" s="1">
        <v>11</v>
      </c>
      <c r="UI17" s="2" t="s">
        <v>14</v>
      </c>
      <c r="UJ17" s="5">
        <v>0</v>
      </c>
      <c r="UK17" s="5">
        <v>25000</v>
      </c>
      <c r="UL17" s="5">
        <v>0</v>
      </c>
      <c r="UM17" s="5">
        <f t="shared" si="81"/>
        <v>25000</v>
      </c>
      <c r="UN17" s="9"/>
      <c r="UO17" s="1">
        <v>11</v>
      </c>
      <c r="UP17" s="2" t="s">
        <v>14</v>
      </c>
      <c r="UQ17" s="5">
        <v>1</v>
      </c>
      <c r="UR17" s="5">
        <v>12000</v>
      </c>
      <c r="US17" s="5">
        <v>0</v>
      </c>
      <c r="UT17" s="5">
        <f t="shared" si="82"/>
        <v>12000</v>
      </c>
      <c r="UU17" s="9"/>
      <c r="UV17" s="1">
        <v>11</v>
      </c>
      <c r="UW17" s="2" t="s">
        <v>14</v>
      </c>
      <c r="UX17" s="5">
        <v>1</v>
      </c>
      <c r="UY17" s="5">
        <v>100000</v>
      </c>
      <c r="UZ17" s="5">
        <v>0</v>
      </c>
      <c r="VA17" s="5">
        <f t="shared" si="83"/>
        <v>100000</v>
      </c>
      <c r="VB17" s="9"/>
      <c r="VC17" s="1">
        <v>11</v>
      </c>
      <c r="VD17" s="2" t="s">
        <v>14</v>
      </c>
      <c r="VE17" s="5">
        <v>1</v>
      </c>
      <c r="VF17" s="5">
        <v>10000</v>
      </c>
      <c r="VG17" s="5">
        <v>0</v>
      </c>
      <c r="VH17" s="5">
        <f t="shared" si="84"/>
        <v>10000</v>
      </c>
      <c r="VI17" s="9"/>
      <c r="VJ17" s="1">
        <v>11</v>
      </c>
      <c r="VK17" s="2" t="s">
        <v>14</v>
      </c>
      <c r="VL17" s="5">
        <v>0</v>
      </c>
      <c r="VM17" s="5">
        <v>0</v>
      </c>
      <c r="VN17" s="5">
        <v>0</v>
      </c>
      <c r="VO17" s="5">
        <f t="shared" si="85"/>
        <v>0</v>
      </c>
      <c r="VP17" s="9"/>
      <c r="VQ17" s="1">
        <v>11</v>
      </c>
      <c r="VR17" s="2" t="s">
        <v>14</v>
      </c>
      <c r="VS17" s="5">
        <v>0</v>
      </c>
      <c r="VT17" s="5">
        <v>0</v>
      </c>
      <c r="VU17" s="5">
        <v>0</v>
      </c>
      <c r="VV17" s="5">
        <f t="shared" si="86"/>
        <v>0</v>
      </c>
      <c r="VW17" s="9"/>
      <c r="VX17" s="1">
        <v>11</v>
      </c>
      <c r="VY17" s="2" t="s">
        <v>14</v>
      </c>
      <c r="VZ17" s="5">
        <v>1</v>
      </c>
      <c r="WA17" s="5">
        <v>180000</v>
      </c>
      <c r="WB17" s="5">
        <v>0</v>
      </c>
      <c r="WC17" s="5">
        <f t="shared" si="87"/>
        <v>180000</v>
      </c>
      <c r="WD17" s="9"/>
      <c r="WE17" s="1">
        <v>11</v>
      </c>
      <c r="WF17" s="2" t="s">
        <v>14</v>
      </c>
      <c r="WG17" s="5">
        <v>0</v>
      </c>
      <c r="WH17" s="5">
        <v>0</v>
      </c>
      <c r="WI17" s="5">
        <v>0</v>
      </c>
      <c r="WJ17" s="5">
        <f t="shared" si="88"/>
        <v>0</v>
      </c>
      <c r="WK17" s="9"/>
      <c r="WL17" s="1">
        <v>11</v>
      </c>
      <c r="WM17" s="2" t="s">
        <v>14</v>
      </c>
      <c r="WN17" s="5">
        <v>0</v>
      </c>
      <c r="WO17" s="5">
        <v>0</v>
      </c>
      <c r="WP17" s="5">
        <v>0</v>
      </c>
      <c r="WQ17" s="5">
        <f t="shared" si="89"/>
        <v>0</v>
      </c>
      <c r="WR17" s="9"/>
      <c r="WS17" s="1">
        <v>11</v>
      </c>
      <c r="WT17" s="2" t="s">
        <v>14</v>
      </c>
      <c r="WU17" s="5">
        <v>0</v>
      </c>
      <c r="WV17" s="5">
        <v>0</v>
      </c>
      <c r="WW17" s="5">
        <v>0</v>
      </c>
      <c r="WX17" s="5">
        <f t="shared" si="90"/>
        <v>0</v>
      </c>
      <c r="WY17" s="9"/>
      <c r="WZ17" s="1">
        <v>11</v>
      </c>
      <c r="XA17" s="2" t="s">
        <v>14</v>
      </c>
      <c r="XB17" s="5">
        <v>0</v>
      </c>
      <c r="XC17" s="5">
        <v>100000</v>
      </c>
      <c r="XD17" s="5">
        <v>0</v>
      </c>
      <c r="XE17" s="5">
        <f t="shared" si="91"/>
        <v>100000</v>
      </c>
      <c r="XF17" s="9"/>
      <c r="XG17" s="1">
        <v>11</v>
      </c>
      <c r="XH17" s="2" t="s">
        <v>14</v>
      </c>
      <c r="XI17" s="5">
        <v>0</v>
      </c>
      <c r="XJ17" s="5">
        <v>0</v>
      </c>
      <c r="XK17" s="5">
        <v>0</v>
      </c>
      <c r="XL17" s="5">
        <f t="shared" si="92"/>
        <v>0</v>
      </c>
      <c r="XM17" s="9"/>
      <c r="XN17" s="1">
        <v>11</v>
      </c>
      <c r="XO17" s="2" t="s">
        <v>14</v>
      </c>
      <c r="XP17" s="5">
        <v>0</v>
      </c>
      <c r="XQ17" s="5">
        <v>20000</v>
      </c>
      <c r="XR17" s="5">
        <v>0</v>
      </c>
      <c r="XS17" s="5">
        <f t="shared" si="93"/>
        <v>20000</v>
      </c>
      <c r="XT17" s="9"/>
      <c r="XU17" s="1">
        <v>11</v>
      </c>
      <c r="XV17" s="2" t="s">
        <v>14</v>
      </c>
      <c r="XW17" s="5">
        <v>0</v>
      </c>
      <c r="XX17" s="5">
        <v>0</v>
      </c>
      <c r="XY17" s="5">
        <v>0</v>
      </c>
      <c r="XZ17" s="5">
        <f t="shared" si="94"/>
        <v>0</v>
      </c>
      <c r="YA17" s="9"/>
      <c r="YB17" s="1">
        <v>11</v>
      </c>
      <c r="YC17" s="2" t="s">
        <v>14</v>
      </c>
      <c r="YD17" s="5">
        <v>0</v>
      </c>
      <c r="YE17" s="5">
        <v>0</v>
      </c>
      <c r="YF17" s="5">
        <v>0</v>
      </c>
      <c r="YG17" s="5">
        <f t="shared" si="95"/>
        <v>0</v>
      </c>
      <c r="YH17" s="9"/>
      <c r="YI17" s="1">
        <v>11</v>
      </c>
      <c r="YJ17" s="2" t="s">
        <v>14</v>
      </c>
      <c r="YK17" s="5">
        <v>0</v>
      </c>
      <c r="YL17" s="5">
        <f t="shared" si="96"/>
        <v>18236822.800000001</v>
      </c>
      <c r="YM17" s="5">
        <f t="shared" si="0"/>
        <v>0</v>
      </c>
      <c r="YN17" s="5">
        <f t="shared" si="1"/>
        <v>18236822.800000001</v>
      </c>
      <c r="YO17" s="9"/>
      <c r="YP17" s="105">
        <v>11</v>
      </c>
      <c r="YQ17" s="2" t="s">
        <v>14</v>
      </c>
      <c r="YR17" s="5">
        <v>0</v>
      </c>
      <c r="YS17" s="5" t="e">
        <f>'Programme Management'!#REF!+'Prgramme M. Activities'!YL17</f>
        <v>#REF!</v>
      </c>
      <c r="YT17" s="5" t="e">
        <f>'Programme Management'!#REF!+'Prgramme M. Activities'!YM17</f>
        <v>#REF!</v>
      </c>
      <c r="YU17" s="5" t="e">
        <f t="shared" si="97"/>
        <v>#REF!</v>
      </c>
      <c r="YV17" s="9"/>
    </row>
    <row r="18" spans="1:672" ht="16.5" hidden="1">
      <c r="A18" s="23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2"/>
        <v>0</v>
      </c>
      <c r="G18" s="9"/>
      <c r="H18" s="1">
        <v>12</v>
      </c>
      <c r="I18" s="2" t="s">
        <v>15</v>
      </c>
      <c r="J18" s="5">
        <v>0</v>
      </c>
      <c r="K18" s="5">
        <v>0</v>
      </c>
      <c r="L18" s="5">
        <v>0</v>
      </c>
      <c r="M18" s="5">
        <f t="shared" si="3"/>
        <v>0</v>
      </c>
      <c r="N18" s="9"/>
      <c r="O18" s="1">
        <v>12</v>
      </c>
      <c r="P18" s="2" t="s">
        <v>15</v>
      </c>
      <c r="Q18" s="5">
        <v>0</v>
      </c>
      <c r="R18" s="5">
        <v>20000</v>
      </c>
      <c r="S18" s="5">
        <v>0</v>
      </c>
      <c r="T18" s="5">
        <f t="shared" si="4"/>
        <v>20000</v>
      </c>
      <c r="U18" s="9"/>
      <c r="V18" s="1">
        <v>12</v>
      </c>
      <c r="W18" s="2" t="s">
        <v>15</v>
      </c>
      <c r="X18" s="5">
        <v>14</v>
      </c>
      <c r="Y18" s="5">
        <v>28000</v>
      </c>
      <c r="Z18" s="5">
        <v>0</v>
      </c>
      <c r="AA18" s="5">
        <f t="shared" si="5"/>
        <v>28000</v>
      </c>
      <c r="AB18" s="9"/>
      <c r="AC18" s="1">
        <v>12</v>
      </c>
      <c r="AD18" s="2" t="s">
        <v>15</v>
      </c>
      <c r="AE18" s="5">
        <v>0</v>
      </c>
      <c r="AF18" s="5">
        <v>0</v>
      </c>
      <c r="AG18" s="5">
        <v>0</v>
      </c>
      <c r="AH18" s="5">
        <f t="shared" si="6"/>
        <v>0</v>
      </c>
      <c r="AI18" s="9"/>
      <c r="AJ18" s="1">
        <v>12</v>
      </c>
      <c r="AK18" s="2" t="s">
        <v>15</v>
      </c>
      <c r="AL18" s="5">
        <v>208</v>
      </c>
      <c r="AM18" s="5">
        <v>20800</v>
      </c>
      <c r="AN18" s="5">
        <v>0</v>
      </c>
      <c r="AO18" s="5">
        <f t="shared" si="7"/>
        <v>20800</v>
      </c>
      <c r="AP18" s="9"/>
      <c r="AQ18" s="1">
        <v>12</v>
      </c>
      <c r="AR18" s="2" t="s">
        <v>15</v>
      </c>
      <c r="AS18" s="5">
        <v>14</v>
      </c>
      <c r="AT18" s="5">
        <v>16000</v>
      </c>
      <c r="AU18" s="5">
        <v>0</v>
      </c>
      <c r="AV18" s="5">
        <f t="shared" si="8"/>
        <v>16000</v>
      </c>
      <c r="AW18" s="9"/>
      <c r="AX18" s="1">
        <v>12</v>
      </c>
      <c r="AY18" s="2" t="s">
        <v>15</v>
      </c>
      <c r="AZ18" s="5">
        <v>17</v>
      </c>
      <c r="BA18" s="5">
        <v>102000</v>
      </c>
      <c r="BB18" s="5">
        <v>0</v>
      </c>
      <c r="BC18" s="5">
        <f t="shared" si="9"/>
        <v>102000</v>
      </c>
      <c r="BD18" s="9"/>
      <c r="BE18" s="1">
        <v>12</v>
      </c>
      <c r="BF18" s="2" t="s">
        <v>15</v>
      </c>
      <c r="BG18" s="5">
        <v>0</v>
      </c>
      <c r="BH18" s="5">
        <v>0</v>
      </c>
      <c r="BI18" s="5">
        <v>0</v>
      </c>
      <c r="BJ18" s="5">
        <f t="shared" si="10"/>
        <v>0</v>
      </c>
      <c r="BK18" s="9"/>
      <c r="BL18" s="1">
        <v>12</v>
      </c>
      <c r="BM18" s="2" t="s">
        <v>15</v>
      </c>
      <c r="BN18" s="5">
        <v>0</v>
      </c>
      <c r="BO18" s="5">
        <v>0</v>
      </c>
      <c r="BP18" s="5">
        <v>0</v>
      </c>
      <c r="BQ18" s="5">
        <f t="shared" si="11"/>
        <v>0</v>
      </c>
      <c r="BR18" s="9"/>
      <c r="BS18" s="1">
        <v>12</v>
      </c>
      <c r="BT18" s="2" t="s">
        <v>15</v>
      </c>
      <c r="BU18" s="5">
        <v>4</v>
      </c>
      <c r="BV18" s="5">
        <v>20000</v>
      </c>
      <c r="BW18" s="5">
        <v>0</v>
      </c>
      <c r="BX18" s="5">
        <f t="shared" si="12"/>
        <v>20000</v>
      </c>
      <c r="BY18" s="9"/>
      <c r="BZ18" s="1">
        <v>12</v>
      </c>
      <c r="CA18" s="2" t="s">
        <v>15</v>
      </c>
      <c r="CB18" s="5">
        <v>0</v>
      </c>
      <c r="CC18" s="5">
        <v>0</v>
      </c>
      <c r="CD18" s="5">
        <v>0</v>
      </c>
      <c r="CE18" s="5">
        <f t="shared" si="13"/>
        <v>0</v>
      </c>
      <c r="CF18" s="9"/>
      <c r="CG18" s="1">
        <v>12</v>
      </c>
      <c r="CH18" s="2" t="s">
        <v>15</v>
      </c>
      <c r="CI18" s="5">
        <v>45</v>
      </c>
      <c r="CJ18" s="5">
        <v>103650</v>
      </c>
      <c r="CK18" s="5">
        <v>0</v>
      </c>
      <c r="CL18" s="5">
        <f t="shared" si="14"/>
        <v>103650</v>
      </c>
      <c r="CM18" s="9"/>
      <c r="CN18" s="1">
        <v>12</v>
      </c>
      <c r="CO18" s="2" t="s">
        <v>15</v>
      </c>
      <c r="CP18" s="5">
        <v>0</v>
      </c>
      <c r="CQ18" s="5">
        <v>0</v>
      </c>
      <c r="CR18" s="5">
        <v>0</v>
      </c>
      <c r="CS18" s="5">
        <f t="shared" si="15"/>
        <v>0</v>
      </c>
      <c r="CT18" s="9"/>
      <c r="CU18" s="1">
        <v>12</v>
      </c>
      <c r="CV18" s="2" t="s">
        <v>15</v>
      </c>
      <c r="CW18" s="5">
        <v>12</v>
      </c>
      <c r="CX18" s="5">
        <v>24000</v>
      </c>
      <c r="CY18" s="5">
        <v>0</v>
      </c>
      <c r="CZ18" s="5">
        <f t="shared" si="16"/>
        <v>24000</v>
      </c>
      <c r="DA18" s="9"/>
      <c r="DB18" s="1">
        <v>12</v>
      </c>
      <c r="DC18" s="2" t="s">
        <v>15</v>
      </c>
      <c r="DD18" s="5">
        <v>0</v>
      </c>
      <c r="DE18" s="5">
        <v>0</v>
      </c>
      <c r="DF18" s="5">
        <v>0</v>
      </c>
      <c r="DG18" s="5">
        <f t="shared" si="17"/>
        <v>0</v>
      </c>
      <c r="DH18" s="9"/>
      <c r="DI18" s="1">
        <v>12</v>
      </c>
      <c r="DJ18" s="2" t="s">
        <v>15</v>
      </c>
      <c r="DK18" s="5">
        <v>0</v>
      </c>
      <c r="DL18" s="5">
        <v>0</v>
      </c>
      <c r="DM18" s="5">
        <v>0</v>
      </c>
      <c r="DN18" s="5">
        <f t="shared" si="18"/>
        <v>0</v>
      </c>
      <c r="DO18" s="9"/>
      <c r="DP18" s="1">
        <v>12</v>
      </c>
      <c r="DQ18" s="2" t="s">
        <v>15</v>
      </c>
      <c r="DR18" s="5">
        <v>15</v>
      </c>
      <c r="DS18" s="5">
        <v>45000</v>
      </c>
      <c r="DT18" s="5">
        <v>0</v>
      </c>
      <c r="DU18" s="5">
        <f t="shared" si="19"/>
        <v>45000</v>
      </c>
      <c r="DV18" s="9"/>
      <c r="DW18" s="1">
        <v>12</v>
      </c>
      <c r="DX18" s="2" t="s">
        <v>15</v>
      </c>
      <c r="DY18" s="5">
        <v>2579</v>
      </c>
      <c r="DZ18" s="5">
        <v>1031600</v>
      </c>
      <c r="EA18" s="5">
        <v>0</v>
      </c>
      <c r="EB18" s="5">
        <f t="shared" si="20"/>
        <v>1031600</v>
      </c>
      <c r="EC18" s="9"/>
      <c r="ED18" s="1">
        <v>12</v>
      </c>
      <c r="EE18" s="2" t="s">
        <v>15</v>
      </c>
      <c r="EF18" s="5">
        <v>0</v>
      </c>
      <c r="EG18" s="5">
        <v>0</v>
      </c>
      <c r="EH18" s="5">
        <v>0</v>
      </c>
      <c r="EI18" s="5">
        <f t="shared" si="21"/>
        <v>0</v>
      </c>
      <c r="EJ18" s="9"/>
      <c r="EK18" s="1">
        <v>12</v>
      </c>
      <c r="EL18" s="2" t="s">
        <v>15</v>
      </c>
      <c r="EM18" s="5">
        <v>0</v>
      </c>
      <c r="EN18" s="5">
        <v>0</v>
      </c>
      <c r="EO18" s="5">
        <v>0</v>
      </c>
      <c r="EP18" s="5">
        <f t="shared" si="22"/>
        <v>0</v>
      </c>
      <c r="EQ18" s="9"/>
      <c r="ER18" s="1">
        <v>12</v>
      </c>
      <c r="ES18" s="2" t="s">
        <v>15</v>
      </c>
      <c r="ET18" s="5">
        <v>0</v>
      </c>
      <c r="EU18" s="5">
        <v>0</v>
      </c>
      <c r="EV18" s="5">
        <v>0</v>
      </c>
      <c r="EW18" s="5">
        <f t="shared" si="23"/>
        <v>0</v>
      </c>
      <c r="EX18" s="9"/>
      <c r="EY18" s="1">
        <v>12</v>
      </c>
      <c r="EZ18" s="2" t="s">
        <v>15</v>
      </c>
      <c r="FA18" s="5">
        <v>0</v>
      </c>
      <c r="FB18" s="5">
        <v>0</v>
      </c>
      <c r="FC18" s="5">
        <v>0</v>
      </c>
      <c r="FD18" s="5">
        <f t="shared" si="24"/>
        <v>0</v>
      </c>
      <c r="FE18" s="9"/>
      <c r="FF18" s="1">
        <v>12</v>
      </c>
      <c r="FG18" s="2" t="s">
        <v>15</v>
      </c>
      <c r="FH18" s="5">
        <v>0</v>
      </c>
      <c r="FI18" s="5">
        <v>0</v>
      </c>
      <c r="FJ18" s="5">
        <v>0</v>
      </c>
      <c r="FK18" s="5">
        <f t="shared" si="25"/>
        <v>0</v>
      </c>
      <c r="FL18" s="9"/>
      <c r="FM18" s="1">
        <v>12</v>
      </c>
      <c r="FN18" s="2" t="s">
        <v>15</v>
      </c>
      <c r="FO18" s="5">
        <v>6</v>
      </c>
      <c r="FP18" s="5">
        <v>8000</v>
      </c>
      <c r="FQ18" s="5">
        <v>0</v>
      </c>
      <c r="FR18" s="5">
        <f t="shared" si="26"/>
        <v>8000</v>
      </c>
      <c r="FS18" s="9"/>
      <c r="FT18" s="1">
        <v>12</v>
      </c>
      <c r="FU18" s="2" t="s">
        <v>15</v>
      </c>
      <c r="FV18" s="5">
        <v>0</v>
      </c>
      <c r="FW18" s="5">
        <v>100000</v>
      </c>
      <c r="FX18" s="5">
        <v>0</v>
      </c>
      <c r="FY18" s="5">
        <f t="shared" si="27"/>
        <v>100000</v>
      </c>
      <c r="FZ18" s="9"/>
      <c r="GA18" s="1">
        <v>12</v>
      </c>
      <c r="GB18" s="2" t="s">
        <v>15</v>
      </c>
      <c r="GC18" s="5">
        <v>0</v>
      </c>
      <c r="GD18" s="5">
        <v>50000</v>
      </c>
      <c r="GE18" s="5">
        <v>0</v>
      </c>
      <c r="GF18" s="5">
        <f t="shared" si="28"/>
        <v>50000</v>
      </c>
      <c r="GG18" s="9"/>
      <c r="GH18" s="1">
        <v>12</v>
      </c>
      <c r="GI18" s="2" t="s">
        <v>15</v>
      </c>
      <c r="GJ18" s="5">
        <v>0</v>
      </c>
      <c r="GK18" s="5">
        <v>60000</v>
      </c>
      <c r="GL18" s="5">
        <v>0</v>
      </c>
      <c r="GM18" s="5">
        <f t="shared" si="29"/>
        <v>60000</v>
      </c>
      <c r="GN18" s="9"/>
      <c r="GO18" s="1">
        <v>12</v>
      </c>
      <c r="GP18" s="2" t="s">
        <v>15</v>
      </c>
      <c r="GQ18" s="5">
        <v>0</v>
      </c>
      <c r="GR18" s="5">
        <v>0</v>
      </c>
      <c r="GS18" s="5">
        <v>0</v>
      </c>
      <c r="GT18" s="5">
        <f t="shared" si="30"/>
        <v>0</v>
      </c>
      <c r="GU18" s="9"/>
      <c r="GV18" s="1">
        <v>12</v>
      </c>
      <c r="GW18" s="2" t="s">
        <v>15</v>
      </c>
      <c r="GX18" s="5">
        <v>11</v>
      </c>
      <c r="GY18" s="5">
        <v>1100000</v>
      </c>
      <c r="GZ18" s="5">
        <v>250000</v>
      </c>
      <c r="HA18" s="5">
        <f t="shared" si="31"/>
        <v>1350000</v>
      </c>
      <c r="HB18" s="9"/>
      <c r="HC18" s="1">
        <v>12</v>
      </c>
      <c r="HD18" s="2" t="s">
        <v>15</v>
      </c>
      <c r="HE18" s="5">
        <v>0</v>
      </c>
      <c r="HF18" s="5">
        <v>0</v>
      </c>
      <c r="HG18" s="5">
        <v>0</v>
      </c>
      <c r="HH18" s="5">
        <f t="shared" si="32"/>
        <v>0</v>
      </c>
      <c r="HI18" s="9"/>
      <c r="HJ18" s="1">
        <v>12</v>
      </c>
      <c r="HK18" s="2" t="s">
        <v>15</v>
      </c>
      <c r="HL18" s="5">
        <v>1</v>
      </c>
      <c r="HM18" s="5">
        <v>300000</v>
      </c>
      <c r="HN18" s="5">
        <v>0</v>
      </c>
      <c r="HO18" s="5">
        <f t="shared" si="33"/>
        <v>300000</v>
      </c>
      <c r="HP18" s="9"/>
      <c r="HQ18" s="1">
        <v>12</v>
      </c>
      <c r="HR18" s="2" t="s">
        <v>15</v>
      </c>
      <c r="HS18" s="5">
        <v>14</v>
      </c>
      <c r="HT18" s="5">
        <v>41650</v>
      </c>
      <c r="HU18" s="5">
        <v>0</v>
      </c>
      <c r="HV18" s="5">
        <f t="shared" si="34"/>
        <v>41650</v>
      </c>
      <c r="HW18" s="9"/>
      <c r="HX18" s="1">
        <v>12</v>
      </c>
      <c r="HY18" s="2" t="s">
        <v>15</v>
      </c>
      <c r="HZ18" s="5">
        <v>0</v>
      </c>
      <c r="IA18" s="5">
        <v>0</v>
      </c>
      <c r="IB18" s="5">
        <v>0</v>
      </c>
      <c r="IC18" s="5">
        <f t="shared" si="35"/>
        <v>0</v>
      </c>
      <c r="ID18" s="9"/>
      <c r="IE18" s="1">
        <v>12</v>
      </c>
      <c r="IF18" s="2" t="s">
        <v>15</v>
      </c>
      <c r="IG18" s="5">
        <v>0</v>
      </c>
      <c r="IH18" s="5">
        <v>0</v>
      </c>
      <c r="II18" s="5">
        <v>0</v>
      </c>
      <c r="IJ18" s="5">
        <f t="shared" si="36"/>
        <v>0</v>
      </c>
      <c r="IK18" s="9"/>
      <c r="IL18" s="1">
        <v>12</v>
      </c>
      <c r="IM18" s="2" t="s">
        <v>15</v>
      </c>
      <c r="IN18" s="5">
        <v>0</v>
      </c>
      <c r="IO18" s="5">
        <v>0</v>
      </c>
      <c r="IP18" s="5">
        <v>0</v>
      </c>
      <c r="IQ18" s="5">
        <f t="shared" si="37"/>
        <v>0</v>
      </c>
      <c r="IR18" s="9"/>
      <c r="IS18" s="1">
        <v>12</v>
      </c>
      <c r="IT18" s="2" t="s">
        <v>15</v>
      </c>
      <c r="IU18" s="5">
        <v>0</v>
      </c>
      <c r="IV18" s="5">
        <v>0</v>
      </c>
      <c r="IW18" s="5">
        <v>0</v>
      </c>
      <c r="IX18" s="5">
        <f t="shared" si="38"/>
        <v>0</v>
      </c>
      <c r="IY18" s="9"/>
      <c r="IZ18" s="1">
        <v>12</v>
      </c>
      <c r="JA18" s="2" t="s">
        <v>15</v>
      </c>
      <c r="JB18" s="5">
        <v>0</v>
      </c>
      <c r="JC18" s="5">
        <v>0</v>
      </c>
      <c r="JD18" s="5">
        <v>0</v>
      </c>
      <c r="JE18" s="5">
        <f t="shared" si="39"/>
        <v>0</v>
      </c>
      <c r="JF18" s="9"/>
      <c r="JG18" s="1">
        <v>12</v>
      </c>
      <c r="JH18" s="2" t="s">
        <v>15</v>
      </c>
      <c r="JI18" s="5">
        <v>0</v>
      </c>
      <c r="JJ18" s="5">
        <v>30000</v>
      </c>
      <c r="JK18" s="5">
        <v>0</v>
      </c>
      <c r="JL18" s="5">
        <f t="shared" si="40"/>
        <v>30000</v>
      </c>
      <c r="JM18" s="9"/>
      <c r="JN18" s="1">
        <v>12</v>
      </c>
      <c r="JO18" s="2" t="s">
        <v>15</v>
      </c>
      <c r="JP18" s="5">
        <v>0</v>
      </c>
      <c r="JQ18" s="5">
        <v>0</v>
      </c>
      <c r="JR18" s="5">
        <v>0</v>
      </c>
      <c r="JS18" s="5">
        <f t="shared" si="41"/>
        <v>0</v>
      </c>
      <c r="JT18" s="9"/>
      <c r="JU18" s="1">
        <v>12</v>
      </c>
      <c r="JV18" s="2" t="s">
        <v>15</v>
      </c>
      <c r="JW18" s="5">
        <v>0</v>
      </c>
      <c r="JX18" s="5">
        <v>0</v>
      </c>
      <c r="JY18" s="5">
        <v>0</v>
      </c>
      <c r="JZ18" s="5">
        <f t="shared" si="42"/>
        <v>0</v>
      </c>
      <c r="KA18" s="9"/>
      <c r="KB18" s="1">
        <v>12</v>
      </c>
      <c r="KC18" s="2" t="s">
        <v>15</v>
      </c>
      <c r="KD18" s="5">
        <v>14</v>
      </c>
      <c r="KE18" s="5">
        <v>326600</v>
      </c>
      <c r="KF18" s="5">
        <v>0</v>
      </c>
      <c r="KG18" s="5">
        <f t="shared" si="43"/>
        <v>326600</v>
      </c>
      <c r="KH18" s="9"/>
      <c r="KI18" s="1">
        <v>12</v>
      </c>
      <c r="KJ18" s="2" t="s">
        <v>15</v>
      </c>
      <c r="KK18" s="5">
        <v>1</v>
      </c>
      <c r="KL18" s="5">
        <v>325000</v>
      </c>
      <c r="KM18" s="5">
        <v>0</v>
      </c>
      <c r="KN18" s="5">
        <f t="shared" si="44"/>
        <v>325000</v>
      </c>
      <c r="KO18" s="9"/>
      <c r="KP18" s="1">
        <v>12</v>
      </c>
      <c r="KQ18" s="2" t="s">
        <v>15</v>
      </c>
      <c r="KR18" s="5">
        <v>1</v>
      </c>
      <c r="KS18" s="5">
        <v>12000</v>
      </c>
      <c r="KT18" s="5">
        <v>0</v>
      </c>
      <c r="KU18" s="5">
        <f t="shared" si="45"/>
        <v>12000</v>
      </c>
      <c r="KV18" s="9"/>
      <c r="KW18" s="1">
        <v>12</v>
      </c>
      <c r="KX18" s="2" t="s">
        <v>15</v>
      </c>
      <c r="KY18" s="5">
        <v>0</v>
      </c>
      <c r="KZ18" s="5">
        <v>0</v>
      </c>
      <c r="LA18" s="5">
        <v>0</v>
      </c>
      <c r="LB18" s="5">
        <f t="shared" si="46"/>
        <v>0</v>
      </c>
      <c r="LC18" s="9"/>
      <c r="LD18" s="1">
        <v>12</v>
      </c>
      <c r="LE18" s="2" t="s">
        <v>15</v>
      </c>
      <c r="LF18" s="5">
        <v>0</v>
      </c>
      <c r="LG18" s="5">
        <v>0</v>
      </c>
      <c r="LH18" s="5">
        <v>0</v>
      </c>
      <c r="LI18" s="5">
        <f t="shared" si="47"/>
        <v>0</v>
      </c>
      <c r="LJ18" s="9"/>
      <c r="LK18" s="1">
        <v>12</v>
      </c>
      <c r="LL18" s="2" t="s">
        <v>15</v>
      </c>
      <c r="LM18" s="5">
        <v>0</v>
      </c>
      <c r="LN18" s="5">
        <v>0</v>
      </c>
      <c r="LO18" s="5">
        <v>0</v>
      </c>
      <c r="LP18" s="5">
        <f t="shared" si="48"/>
        <v>0</v>
      </c>
      <c r="LQ18" s="9"/>
      <c r="LR18" s="1">
        <v>12</v>
      </c>
      <c r="LS18" s="2" t="s">
        <v>15</v>
      </c>
      <c r="LT18" s="5">
        <v>1</v>
      </c>
      <c r="LU18" s="5">
        <v>200000</v>
      </c>
      <c r="LV18" s="5">
        <v>0</v>
      </c>
      <c r="LW18" s="5">
        <f t="shared" si="49"/>
        <v>200000</v>
      </c>
      <c r="LX18" s="9"/>
      <c r="LY18" s="1">
        <v>12</v>
      </c>
      <c r="LZ18" s="2" t="s">
        <v>15</v>
      </c>
      <c r="MA18" s="5">
        <v>0</v>
      </c>
      <c r="MB18" s="5">
        <v>0</v>
      </c>
      <c r="MC18" s="5">
        <v>0</v>
      </c>
      <c r="MD18" s="5">
        <f t="shared" si="50"/>
        <v>0</v>
      </c>
      <c r="ME18" s="9"/>
      <c r="MF18" s="1">
        <v>12</v>
      </c>
      <c r="MG18" s="2" t="s">
        <v>15</v>
      </c>
      <c r="MH18" s="5">
        <v>14</v>
      </c>
      <c r="MI18" s="5">
        <v>28000</v>
      </c>
      <c r="MJ18" s="5">
        <v>0</v>
      </c>
      <c r="MK18" s="5">
        <f t="shared" si="51"/>
        <v>28000</v>
      </c>
      <c r="ML18" s="9"/>
      <c r="MM18" s="1">
        <v>12</v>
      </c>
      <c r="MN18" s="2" t="s">
        <v>15</v>
      </c>
      <c r="MO18" s="5">
        <v>14</v>
      </c>
      <c r="MP18" s="5">
        <v>28000</v>
      </c>
      <c r="MQ18" s="5">
        <v>0</v>
      </c>
      <c r="MR18" s="5">
        <f t="shared" si="52"/>
        <v>28000</v>
      </c>
      <c r="MS18" s="9"/>
      <c r="MT18" s="1">
        <v>12</v>
      </c>
      <c r="MU18" s="2" t="s">
        <v>15</v>
      </c>
      <c r="MV18" s="5">
        <v>19</v>
      </c>
      <c r="MW18" s="5">
        <v>1020000</v>
      </c>
      <c r="MX18" s="5">
        <v>0</v>
      </c>
      <c r="MY18" s="5">
        <f t="shared" si="53"/>
        <v>1020000</v>
      </c>
      <c r="MZ18" s="9"/>
      <c r="NA18" s="1">
        <v>12</v>
      </c>
      <c r="NB18" s="2" t="s">
        <v>15</v>
      </c>
      <c r="NC18" s="5">
        <v>1</v>
      </c>
      <c r="ND18" s="5">
        <v>60000</v>
      </c>
      <c r="NE18" s="5">
        <v>0</v>
      </c>
      <c r="NF18" s="5">
        <f t="shared" si="54"/>
        <v>60000</v>
      </c>
      <c r="NG18" s="9"/>
      <c r="NH18" s="1">
        <v>12</v>
      </c>
      <c r="NI18" s="2" t="s">
        <v>15</v>
      </c>
      <c r="NJ18" s="5">
        <v>0</v>
      </c>
      <c r="NK18" s="5">
        <v>0</v>
      </c>
      <c r="NL18" s="5">
        <v>0</v>
      </c>
      <c r="NM18" s="5">
        <f t="shared" si="55"/>
        <v>0</v>
      </c>
      <c r="NN18" s="9"/>
      <c r="NO18" s="1">
        <v>12</v>
      </c>
      <c r="NP18" s="2" t="s">
        <v>15</v>
      </c>
      <c r="NQ18" s="5">
        <v>12</v>
      </c>
      <c r="NR18" s="5">
        <v>280000</v>
      </c>
      <c r="NS18" s="5">
        <v>0</v>
      </c>
      <c r="NT18" s="5">
        <f t="shared" si="56"/>
        <v>280000</v>
      </c>
      <c r="NU18" s="9"/>
      <c r="NV18" s="1">
        <v>12</v>
      </c>
      <c r="NW18" s="2" t="s">
        <v>15</v>
      </c>
      <c r="NX18" s="5">
        <v>1</v>
      </c>
      <c r="NY18" s="5">
        <v>100000</v>
      </c>
      <c r="NZ18" s="5">
        <v>0</v>
      </c>
      <c r="OA18" s="5">
        <f t="shared" si="57"/>
        <v>100000</v>
      </c>
      <c r="OB18" s="9"/>
      <c r="OC18" s="1">
        <v>12</v>
      </c>
      <c r="OD18" s="2" t="s">
        <v>15</v>
      </c>
      <c r="OE18" s="5">
        <v>0</v>
      </c>
      <c r="OF18" s="5">
        <v>368000</v>
      </c>
      <c r="OG18" s="5">
        <v>0</v>
      </c>
      <c r="OH18" s="5">
        <f t="shared" si="58"/>
        <v>368000</v>
      </c>
      <c r="OI18" s="9"/>
      <c r="OJ18" s="1">
        <v>12</v>
      </c>
      <c r="OK18" s="2" t="s">
        <v>15</v>
      </c>
      <c r="OL18" s="5">
        <v>0</v>
      </c>
      <c r="OM18" s="5">
        <v>150000</v>
      </c>
      <c r="ON18" s="5">
        <v>0</v>
      </c>
      <c r="OO18" s="5">
        <f t="shared" si="59"/>
        <v>150000</v>
      </c>
      <c r="OP18" s="9"/>
      <c r="OQ18" s="1">
        <v>12</v>
      </c>
      <c r="OR18" s="2" t="s">
        <v>15</v>
      </c>
      <c r="OS18" s="5">
        <v>0</v>
      </c>
      <c r="OT18" s="5">
        <v>0</v>
      </c>
      <c r="OU18" s="5">
        <v>0</v>
      </c>
      <c r="OV18" s="5">
        <f t="shared" si="60"/>
        <v>0</v>
      </c>
      <c r="OW18" s="9"/>
      <c r="OX18" s="1">
        <v>12</v>
      </c>
      <c r="OY18" s="2" t="s">
        <v>15</v>
      </c>
      <c r="OZ18" s="5">
        <v>0</v>
      </c>
      <c r="PA18" s="5">
        <v>450000</v>
      </c>
      <c r="PB18" s="5">
        <v>0</v>
      </c>
      <c r="PC18" s="5">
        <f t="shared" si="61"/>
        <v>450000</v>
      </c>
      <c r="PD18" s="9"/>
      <c r="PE18" s="1">
        <v>12</v>
      </c>
      <c r="PF18" s="2" t="s">
        <v>15</v>
      </c>
      <c r="PG18" s="5">
        <v>1</v>
      </c>
      <c r="PH18" s="5">
        <v>72000</v>
      </c>
      <c r="PI18" s="5">
        <v>0</v>
      </c>
      <c r="PJ18" s="5">
        <f t="shared" si="62"/>
        <v>72000</v>
      </c>
      <c r="PK18" s="9"/>
      <c r="PL18" s="1">
        <v>12</v>
      </c>
      <c r="PM18" s="2" t="s">
        <v>15</v>
      </c>
      <c r="PN18" s="5">
        <v>9</v>
      </c>
      <c r="PO18" s="5">
        <v>225000</v>
      </c>
      <c r="PP18" s="5">
        <v>0</v>
      </c>
      <c r="PQ18" s="5">
        <f t="shared" si="63"/>
        <v>225000</v>
      </c>
      <c r="PR18" s="9"/>
      <c r="PS18" s="1">
        <v>12</v>
      </c>
      <c r="PT18" s="2" t="s">
        <v>15</v>
      </c>
      <c r="PU18" s="5">
        <v>19</v>
      </c>
      <c r="PV18" s="5">
        <v>4500000</v>
      </c>
      <c r="PW18" s="5">
        <v>0</v>
      </c>
      <c r="PX18" s="5">
        <f t="shared" si="64"/>
        <v>4500000</v>
      </c>
      <c r="PY18" s="9"/>
      <c r="PZ18" s="1">
        <v>12</v>
      </c>
      <c r="QA18" s="2" t="s">
        <v>15</v>
      </c>
      <c r="QB18" s="5">
        <v>14</v>
      </c>
      <c r="QC18" s="5">
        <v>134400</v>
      </c>
      <c r="QD18" s="5">
        <v>0</v>
      </c>
      <c r="QE18" s="5">
        <f t="shared" si="65"/>
        <v>134400</v>
      </c>
      <c r="QF18" s="9"/>
      <c r="QG18" s="1">
        <v>12</v>
      </c>
      <c r="QH18" s="2" t="s">
        <v>15</v>
      </c>
      <c r="QI18" s="5">
        <v>0</v>
      </c>
      <c r="QJ18" s="5">
        <v>53000</v>
      </c>
      <c r="QK18" s="5">
        <v>0</v>
      </c>
      <c r="QL18" s="5">
        <f t="shared" si="66"/>
        <v>53000</v>
      </c>
      <c r="QM18" s="9"/>
      <c r="QN18" s="1">
        <v>12</v>
      </c>
      <c r="QO18" s="2" t="s">
        <v>15</v>
      </c>
      <c r="QP18" s="5">
        <v>0</v>
      </c>
      <c r="QQ18" s="5">
        <v>974474.4</v>
      </c>
      <c r="QR18" s="5">
        <v>0</v>
      </c>
      <c r="QS18" s="5">
        <f t="shared" si="67"/>
        <v>974474.4</v>
      </c>
      <c r="QT18" s="9"/>
      <c r="QU18" s="1">
        <v>12</v>
      </c>
      <c r="QV18" s="2" t="s">
        <v>15</v>
      </c>
      <c r="QW18" s="5">
        <v>0</v>
      </c>
      <c r="QX18" s="5">
        <v>0</v>
      </c>
      <c r="QY18" s="5">
        <v>0</v>
      </c>
      <c r="QZ18" s="5">
        <f t="shared" si="68"/>
        <v>0</v>
      </c>
      <c r="RA18" s="9"/>
      <c r="RB18" s="1">
        <v>12</v>
      </c>
      <c r="RC18" s="2" t="s">
        <v>15</v>
      </c>
      <c r="RD18" s="5">
        <v>1</v>
      </c>
      <c r="RE18" s="5">
        <v>100000</v>
      </c>
      <c r="RF18" s="5">
        <v>25000</v>
      </c>
      <c r="RG18" s="5">
        <f t="shared" si="69"/>
        <v>125000</v>
      </c>
      <c r="RH18" s="9"/>
      <c r="RI18" s="1">
        <v>12</v>
      </c>
      <c r="RJ18" s="2" t="s">
        <v>15</v>
      </c>
      <c r="RK18" s="5">
        <v>0</v>
      </c>
      <c r="RL18" s="5">
        <v>10000</v>
      </c>
      <c r="RM18" s="5">
        <v>0</v>
      </c>
      <c r="RN18" s="5">
        <f t="shared" si="70"/>
        <v>10000</v>
      </c>
      <c r="RO18" s="9"/>
      <c r="RP18" s="1">
        <v>12</v>
      </c>
      <c r="RQ18" s="2" t="s">
        <v>15</v>
      </c>
      <c r="RR18" s="5">
        <v>0</v>
      </c>
      <c r="RS18" s="5">
        <v>0</v>
      </c>
      <c r="RT18" s="5">
        <v>0</v>
      </c>
      <c r="RU18" s="5">
        <f t="shared" si="71"/>
        <v>0</v>
      </c>
      <c r="RV18" s="9"/>
      <c r="RW18" s="1">
        <v>12</v>
      </c>
      <c r="RX18" s="2" t="s">
        <v>15</v>
      </c>
      <c r="RY18" s="5">
        <v>0</v>
      </c>
      <c r="RZ18" s="5">
        <v>0</v>
      </c>
      <c r="SA18" s="5">
        <v>0</v>
      </c>
      <c r="SB18" s="5">
        <f t="shared" si="72"/>
        <v>0</v>
      </c>
      <c r="SC18" s="9"/>
      <c r="SD18" s="1">
        <v>12</v>
      </c>
      <c r="SE18" s="2" t="s">
        <v>15</v>
      </c>
      <c r="SF18" s="5">
        <v>1</v>
      </c>
      <c r="SG18" s="5">
        <v>300200</v>
      </c>
      <c r="SH18" s="5">
        <v>0</v>
      </c>
      <c r="SI18" s="5">
        <f t="shared" si="73"/>
        <v>300200</v>
      </c>
      <c r="SJ18" s="9"/>
      <c r="SK18" s="1">
        <v>12</v>
      </c>
      <c r="SL18" s="2" t="s">
        <v>15</v>
      </c>
      <c r="SM18" s="5">
        <v>1</v>
      </c>
      <c r="SN18" s="5">
        <v>80000</v>
      </c>
      <c r="SO18" s="5">
        <v>0</v>
      </c>
      <c r="SP18" s="5">
        <f t="shared" si="74"/>
        <v>80000</v>
      </c>
      <c r="SQ18" s="9"/>
      <c r="SR18" s="1">
        <v>12</v>
      </c>
      <c r="SS18" s="2" t="s">
        <v>15</v>
      </c>
      <c r="ST18" s="5">
        <v>0</v>
      </c>
      <c r="SU18" s="5">
        <v>0</v>
      </c>
      <c r="SV18" s="5">
        <v>0</v>
      </c>
      <c r="SW18" s="5">
        <f t="shared" si="75"/>
        <v>0</v>
      </c>
      <c r="SX18" s="9"/>
      <c r="SY18" s="1">
        <v>12</v>
      </c>
      <c r="SZ18" s="2" t="s">
        <v>15</v>
      </c>
      <c r="TA18" s="5">
        <v>0</v>
      </c>
      <c r="TB18" s="5">
        <v>0</v>
      </c>
      <c r="TC18" s="5">
        <v>0</v>
      </c>
      <c r="TD18" s="5">
        <f t="shared" si="76"/>
        <v>0</v>
      </c>
      <c r="TE18" s="9"/>
      <c r="TF18" s="1">
        <v>12</v>
      </c>
      <c r="TG18" s="2" t="s">
        <v>15</v>
      </c>
      <c r="TH18" s="5">
        <v>0</v>
      </c>
      <c r="TI18" s="5">
        <v>0</v>
      </c>
      <c r="TJ18" s="5">
        <v>0</v>
      </c>
      <c r="TK18" s="5">
        <f t="shared" si="77"/>
        <v>0</v>
      </c>
      <c r="TL18" s="9"/>
      <c r="TM18" s="1">
        <v>12</v>
      </c>
      <c r="TN18" s="2" t="s">
        <v>15</v>
      </c>
      <c r="TO18" s="5">
        <v>0</v>
      </c>
      <c r="TP18" s="5">
        <v>40000</v>
      </c>
      <c r="TQ18" s="5">
        <v>0</v>
      </c>
      <c r="TR18" s="5">
        <f t="shared" si="78"/>
        <v>40000</v>
      </c>
      <c r="TS18" s="9"/>
      <c r="TT18" s="1">
        <v>12</v>
      </c>
      <c r="TU18" s="2" t="s">
        <v>15</v>
      </c>
      <c r="TV18" s="5">
        <v>0</v>
      </c>
      <c r="TW18" s="5">
        <v>30000</v>
      </c>
      <c r="TX18" s="5">
        <v>0</v>
      </c>
      <c r="TY18" s="5">
        <f t="shared" si="79"/>
        <v>30000</v>
      </c>
      <c r="TZ18" s="9"/>
      <c r="UA18" s="1">
        <v>12</v>
      </c>
      <c r="UB18" s="2" t="s">
        <v>15</v>
      </c>
      <c r="UC18" s="5">
        <v>0</v>
      </c>
      <c r="UD18" s="5">
        <v>10000</v>
      </c>
      <c r="UE18" s="5">
        <v>0</v>
      </c>
      <c r="UF18" s="5">
        <f t="shared" si="80"/>
        <v>10000</v>
      </c>
      <c r="UG18" s="9"/>
      <c r="UH18" s="1">
        <v>12</v>
      </c>
      <c r="UI18" s="2" t="s">
        <v>15</v>
      </c>
      <c r="UJ18" s="5">
        <v>0</v>
      </c>
      <c r="UK18" s="5">
        <v>25000</v>
      </c>
      <c r="UL18" s="5">
        <v>0</v>
      </c>
      <c r="UM18" s="5">
        <f t="shared" si="81"/>
        <v>25000</v>
      </c>
      <c r="UN18" s="9"/>
      <c r="UO18" s="1">
        <v>12</v>
      </c>
      <c r="UP18" s="2" t="s">
        <v>15</v>
      </c>
      <c r="UQ18" s="5">
        <v>1</v>
      </c>
      <c r="UR18" s="5">
        <v>12000</v>
      </c>
      <c r="US18" s="5">
        <v>0</v>
      </c>
      <c r="UT18" s="5">
        <f t="shared" si="82"/>
        <v>12000</v>
      </c>
      <c r="UU18" s="9"/>
      <c r="UV18" s="1">
        <v>12</v>
      </c>
      <c r="UW18" s="2" t="s">
        <v>15</v>
      </c>
      <c r="UX18" s="5">
        <v>1</v>
      </c>
      <c r="UY18" s="5">
        <v>100000</v>
      </c>
      <c r="UZ18" s="5">
        <v>0</v>
      </c>
      <c r="VA18" s="5">
        <f t="shared" si="83"/>
        <v>100000</v>
      </c>
      <c r="VB18" s="9"/>
      <c r="VC18" s="1">
        <v>12</v>
      </c>
      <c r="VD18" s="2" t="s">
        <v>15</v>
      </c>
      <c r="VE18" s="5">
        <v>1</v>
      </c>
      <c r="VF18" s="5">
        <v>10000</v>
      </c>
      <c r="VG18" s="5">
        <v>0</v>
      </c>
      <c r="VH18" s="5">
        <f t="shared" si="84"/>
        <v>10000</v>
      </c>
      <c r="VI18" s="9"/>
      <c r="VJ18" s="1">
        <v>12</v>
      </c>
      <c r="VK18" s="2" t="s">
        <v>15</v>
      </c>
      <c r="VL18" s="5">
        <v>0</v>
      </c>
      <c r="VM18" s="5">
        <v>0</v>
      </c>
      <c r="VN18" s="5">
        <v>0</v>
      </c>
      <c r="VO18" s="5">
        <f t="shared" si="85"/>
        <v>0</v>
      </c>
      <c r="VP18" s="9"/>
      <c r="VQ18" s="1">
        <v>12</v>
      </c>
      <c r="VR18" s="2" t="s">
        <v>15</v>
      </c>
      <c r="VS18" s="5">
        <v>0</v>
      </c>
      <c r="VT18" s="5">
        <v>0</v>
      </c>
      <c r="VU18" s="5">
        <v>0</v>
      </c>
      <c r="VV18" s="5">
        <f t="shared" si="86"/>
        <v>0</v>
      </c>
      <c r="VW18" s="9"/>
      <c r="VX18" s="1">
        <v>12</v>
      </c>
      <c r="VY18" s="2" t="s">
        <v>15</v>
      </c>
      <c r="VZ18" s="5">
        <v>1</v>
      </c>
      <c r="WA18" s="5">
        <v>180000</v>
      </c>
      <c r="WB18" s="5">
        <v>0</v>
      </c>
      <c r="WC18" s="5">
        <f t="shared" si="87"/>
        <v>180000</v>
      </c>
      <c r="WD18" s="9"/>
      <c r="WE18" s="1">
        <v>12</v>
      </c>
      <c r="WF18" s="2" t="s">
        <v>15</v>
      </c>
      <c r="WG18" s="5">
        <v>0</v>
      </c>
      <c r="WH18" s="5">
        <v>0</v>
      </c>
      <c r="WI18" s="5">
        <v>0</v>
      </c>
      <c r="WJ18" s="5">
        <f t="shared" si="88"/>
        <v>0</v>
      </c>
      <c r="WK18" s="9"/>
      <c r="WL18" s="1">
        <v>12</v>
      </c>
      <c r="WM18" s="2" t="s">
        <v>15</v>
      </c>
      <c r="WN18" s="5">
        <v>0</v>
      </c>
      <c r="WO18" s="5">
        <v>0</v>
      </c>
      <c r="WP18" s="5">
        <v>0</v>
      </c>
      <c r="WQ18" s="5">
        <f t="shared" si="89"/>
        <v>0</v>
      </c>
      <c r="WR18" s="9"/>
      <c r="WS18" s="1">
        <v>12</v>
      </c>
      <c r="WT18" s="2" t="s">
        <v>15</v>
      </c>
      <c r="WU18" s="5">
        <v>0</v>
      </c>
      <c r="WV18" s="5">
        <v>0</v>
      </c>
      <c r="WW18" s="5">
        <v>0</v>
      </c>
      <c r="WX18" s="5">
        <f t="shared" si="90"/>
        <v>0</v>
      </c>
      <c r="WY18" s="9"/>
      <c r="WZ18" s="1">
        <v>12</v>
      </c>
      <c r="XA18" s="2" t="s">
        <v>15</v>
      </c>
      <c r="XB18" s="5">
        <v>0</v>
      </c>
      <c r="XC18" s="5">
        <v>302500</v>
      </c>
      <c r="XD18" s="5">
        <v>0</v>
      </c>
      <c r="XE18" s="5">
        <f t="shared" si="91"/>
        <v>302500</v>
      </c>
      <c r="XF18" s="9"/>
      <c r="XG18" s="1">
        <v>12</v>
      </c>
      <c r="XH18" s="2" t="s">
        <v>15</v>
      </c>
      <c r="XI18" s="5">
        <v>0</v>
      </c>
      <c r="XJ18" s="5">
        <v>0</v>
      </c>
      <c r="XK18" s="5">
        <v>0</v>
      </c>
      <c r="XL18" s="5">
        <f t="shared" si="92"/>
        <v>0</v>
      </c>
      <c r="XM18" s="9"/>
      <c r="XN18" s="1">
        <v>12</v>
      </c>
      <c r="XO18" s="2" t="s">
        <v>15</v>
      </c>
      <c r="XP18" s="5">
        <v>0</v>
      </c>
      <c r="XQ18" s="5">
        <v>20000</v>
      </c>
      <c r="XR18" s="5">
        <v>0</v>
      </c>
      <c r="XS18" s="5">
        <f t="shared" si="93"/>
        <v>20000</v>
      </c>
      <c r="XT18" s="9"/>
      <c r="XU18" s="1">
        <v>12</v>
      </c>
      <c r="XV18" s="2" t="s">
        <v>15</v>
      </c>
      <c r="XW18" s="5">
        <v>0</v>
      </c>
      <c r="XX18" s="5">
        <v>0</v>
      </c>
      <c r="XY18" s="5">
        <v>0</v>
      </c>
      <c r="XZ18" s="5">
        <f t="shared" si="94"/>
        <v>0</v>
      </c>
      <c r="YA18" s="9"/>
      <c r="YB18" s="1">
        <v>12</v>
      </c>
      <c r="YC18" s="2" t="s">
        <v>15</v>
      </c>
      <c r="YD18" s="5">
        <v>0</v>
      </c>
      <c r="YE18" s="5">
        <v>0</v>
      </c>
      <c r="YF18" s="5">
        <v>0</v>
      </c>
      <c r="YG18" s="5">
        <f t="shared" si="95"/>
        <v>0</v>
      </c>
      <c r="YH18" s="9"/>
      <c r="YI18" s="1">
        <v>12</v>
      </c>
      <c r="YJ18" s="2" t="s">
        <v>15</v>
      </c>
      <c r="YK18" s="5">
        <v>0</v>
      </c>
      <c r="YL18" s="5">
        <f t="shared" si="96"/>
        <v>13626874.4</v>
      </c>
      <c r="YM18" s="5">
        <f t="shared" si="0"/>
        <v>275000</v>
      </c>
      <c r="YN18" s="5">
        <f t="shared" si="1"/>
        <v>13901874.4</v>
      </c>
      <c r="YO18" s="9"/>
      <c r="YP18" s="105">
        <v>12</v>
      </c>
      <c r="YQ18" s="2" t="s">
        <v>15</v>
      </c>
      <c r="YR18" s="5">
        <v>0</v>
      </c>
      <c r="YS18" s="5" t="e">
        <f>'Programme Management'!#REF!+'Prgramme M. Activities'!YL18</f>
        <v>#REF!</v>
      </c>
      <c r="YT18" s="5" t="e">
        <f>'Programme Management'!#REF!+'Prgramme M. Activities'!YM18</f>
        <v>#REF!</v>
      </c>
      <c r="YU18" s="5" t="e">
        <f t="shared" si="97"/>
        <v>#REF!</v>
      </c>
      <c r="YV18" s="9"/>
    </row>
    <row r="19" spans="1:672" ht="16.5" hidden="1">
      <c r="A19" s="23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2"/>
        <v>0</v>
      </c>
      <c r="G19" s="9"/>
      <c r="H19" s="1">
        <v>13</v>
      </c>
      <c r="I19" s="2" t="s">
        <v>16</v>
      </c>
      <c r="J19" s="5">
        <v>0</v>
      </c>
      <c r="K19" s="5">
        <v>0</v>
      </c>
      <c r="L19" s="5">
        <v>0</v>
      </c>
      <c r="M19" s="5">
        <f t="shared" si="3"/>
        <v>0</v>
      </c>
      <c r="N19" s="9"/>
      <c r="O19" s="1">
        <v>13</v>
      </c>
      <c r="P19" s="2" t="s">
        <v>16</v>
      </c>
      <c r="Q19" s="5">
        <v>0</v>
      </c>
      <c r="R19" s="5">
        <v>20000</v>
      </c>
      <c r="S19" s="5">
        <v>0</v>
      </c>
      <c r="T19" s="5">
        <f t="shared" si="4"/>
        <v>20000</v>
      </c>
      <c r="U19" s="9"/>
      <c r="V19" s="1">
        <v>13</v>
      </c>
      <c r="W19" s="2" t="s">
        <v>16</v>
      </c>
      <c r="X19" s="5">
        <v>10</v>
      </c>
      <c r="Y19" s="5">
        <v>26000</v>
      </c>
      <c r="Z19" s="5">
        <v>0</v>
      </c>
      <c r="AA19" s="5">
        <f t="shared" si="5"/>
        <v>26000</v>
      </c>
      <c r="AB19" s="9"/>
      <c r="AC19" s="1">
        <v>13</v>
      </c>
      <c r="AD19" s="2" t="s">
        <v>16</v>
      </c>
      <c r="AE19" s="5">
        <v>0</v>
      </c>
      <c r="AF19" s="5">
        <v>0</v>
      </c>
      <c r="AG19" s="5">
        <v>0</v>
      </c>
      <c r="AH19" s="5">
        <f t="shared" si="6"/>
        <v>0</v>
      </c>
      <c r="AI19" s="9"/>
      <c r="AJ19" s="1">
        <v>13</v>
      </c>
      <c r="AK19" s="2" t="s">
        <v>16</v>
      </c>
      <c r="AL19" s="5">
        <v>122</v>
      </c>
      <c r="AM19" s="5">
        <v>12200</v>
      </c>
      <c r="AN19" s="5">
        <v>0</v>
      </c>
      <c r="AO19" s="5">
        <f t="shared" si="7"/>
        <v>12200</v>
      </c>
      <c r="AP19" s="9"/>
      <c r="AQ19" s="1">
        <v>13</v>
      </c>
      <c r="AR19" s="2" t="s">
        <v>16</v>
      </c>
      <c r="AS19" s="5">
        <v>10</v>
      </c>
      <c r="AT19" s="5">
        <v>12000</v>
      </c>
      <c r="AU19" s="5">
        <v>0</v>
      </c>
      <c r="AV19" s="5">
        <f t="shared" si="8"/>
        <v>12000</v>
      </c>
      <c r="AW19" s="9"/>
      <c r="AX19" s="1">
        <v>13</v>
      </c>
      <c r="AY19" s="2" t="s">
        <v>16</v>
      </c>
      <c r="AZ19" s="5">
        <v>12</v>
      </c>
      <c r="BA19" s="5">
        <v>72000</v>
      </c>
      <c r="BB19" s="5">
        <v>0</v>
      </c>
      <c r="BC19" s="5">
        <f t="shared" si="9"/>
        <v>72000</v>
      </c>
      <c r="BD19" s="9"/>
      <c r="BE19" s="1">
        <v>13</v>
      </c>
      <c r="BF19" s="2" t="s">
        <v>16</v>
      </c>
      <c r="BG19" s="5">
        <v>0</v>
      </c>
      <c r="BH19" s="5">
        <v>0</v>
      </c>
      <c r="BI19" s="5">
        <v>0</v>
      </c>
      <c r="BJ19" s="5">
        <f t="shared" si="10"/>
        <v>0</v>
      </c>
      <c r="BK19" s="9"/>
      <c r="BL19" s="1">
        <v>13</v>
      </c>
      <c r="BM19" s="2" t="s">
        <v>16</v>
      </c>
      <c r="BN19" s="5">
        <v>0</v>
      </c>
      <c r="BO19" s="5">
        <v>0</v>
      </c>
      <c r="BP19" s="5">
        <v>0</v>
      </c>
      <c r="BQ19" s="5">
        <f t="shared" si="11"/>
        <v>0</v>
      </c>
      <c r="BR19" s="9"/>
      <c r="BS19" s="1">
        <v>13</v>
      </c>
      <c r="BT19" s="2" t="s">
        <v>16</v>
      </c>
      <c r="BU19" s="5">
        <v>4</v>
      </c>
      <c r="BV19" s="5">
        <v>20000</v>
      </c>
      <c r="BW19" s="5">
        <v>0</v>
      </c>
      <c r="BX19" s="5">
        <f t="shared" si="12"/>
        <v>20000</v>
      </c>
      <c r="BY19" s="9"/>
      <c r="BZ19" s="1">
        <v>13</v>
      </c>
      <c r="CA19" s="2" t="s">
        <v>16</v>
      </c>
      <c r="CB19" s="5">
        <v>0</v>
      </c>
      <c r="CC19" s="5">
        <v>0</v>
      </c>
      <c r="CD19" s="5">
        <v>0</v>
      </c>
      <c r="CE19" s="5">
        <f t="shared" si="13"/>
        <v>0</v>
      </c>
      <c r="CF19" s="9"/>
      <c r="CG19" s="1">
        <v>13</v>
      </c>
      <c r="CH19" s="2" t="s">
        <v>16</v>
      </c>
      <c r="CI19" s="5">
        <v>33</v>
      </c>
      <c r="CJ19" s="5">
        <v>83850</v>
      </c>
      <c r="CK19" s="5">
        <v>0</v>
      </c>
      <c r="CL19" s="5">
        <f t="shared" si="14"/>
        <v>83850</v>
      </c>
      <c r="CM19" s="9"/>
      <c r="CN19" s="1">
        <v>13</v>
      </c>
      <c r="CO19" s="2" t="s">
        <v>16</v>
      </c>
      <c r="CP19" s="5">
        <v>0</v>
      </c>
      <c r="CQ19" s="5">
        <v>0</v>
      </c>
      <c r="CR19" s="5">
        <v>0</v>
      </c>
      <c r="CS19" s="5">
        <f t="shared" si="15"/>
        <v>0</v>
      </c>
      <c r="CT19" s="9"/>
      <c r="CU19" s="1">
        <v>13</v>
      </c>
      <c r="CV19" s="2" t="s">
        <v>16</v>
      </c>
      <c r="CW19" s="5">
        <v>12</v>
      </c>
      <c r="CX19" s="5">
        <v>24000</v>
      </c>
      <c r="CY19" s="5">
        <v>0</v>
      </c>
      <c r="CZ19" s="5">
        <f t="shared" si="16"/>
        <v>24000</v>
      </c>
      <c r="DA19" s="9"/>
      <c r="DB19" s="1">
        <v>13</v>
      </c>
      <c r="DC19" s="2" t="s">
        <v>16</v>
      </c>
      <c r="DD19" s="5">
        <v>0</v>
      </c>
      <c r="DE19" s="5">
        <v>30000</v>
      </c>
      <c r="DF19" s="5">
        <v>0</v>
      </c>
      <c r="DG19" s="5">
        <f t="shared" si="17"/>
        <v>30000</v>
      </c>
      <c r="DH19" s="9"/>
      <c r="DI19" s="1">
        <v>13</v>
      </c>
      <c r="DJ19" s="2" t="s">
        <v>16</v>
      </c>
      <c r="DK19" s="5">
        <v>0</v>
      </c>
      <c r="DL19" s="5">
        <v>0</v>
      </c>
      <c r="DM19" s="5">
        <v>0</v>
      </c>
      <c r="DN19" s="5">
        <f t="shared" si="18"/>
        <v>0</v>
      </c>
      <c r="DO19" s="9"/>
      <c r="DP19" s="1">
        <v>13</v>
      </c>
      <c r="DQ19" s="2" t="s">
        <v>16</v>
      </c>
      <c r="DR19" s="5">
        <v>11</v>
      </c>
      <c r="DS19" s="5">
        <v>33000</v>
      </c>
      <c r="DT19" s="5">
        <v>0</v>
      </c>
      <c r="DU19" s="5">
        <f t="shared" si="19"/>
        <v>33000</v>
      </c>
      <c r="DV19" s="9"/>
      <c r="DW19" s="1">
        <v>13</v>
      </c>
      <c r="DX19" s="2" t="s">
        <v>16</v>
      </c>
      <c r="DY19" s="5">
        <v>2362</v>
      </c>
      <c r="DZ19" s="5">
        <v>944800</v>
      </c>
      <c r="EA19" s="5">
        <v>0</v>
      </c>
      <c r="EB19" s="5">
        <f t="shared" si="20"/>
        <v>944800</v>
      </c>
      <c r="EC19" s="9"/>
      <c r="ED19" s="1">
        <v>13</v>
      </c>
      <c r="EE19" s="2" t="s">
        <v>16</v>
      </c>
      <c r="EF19" s="5">
        <v>0</v>
      </c>
      <c r="EG19" s="5">
        <v>0</v>
      </c>
      <c r="EH19" s="5">
        <v>0</v>
      </c>
      <c r="EI19" s="5">
        <f t="shared" si="21"/>
        <v>0</v>
      </c>
      <c r="EJ19" s="9"/>
      <c r="EK19" s="1">
        <v>13</v>
      </c>
      <c r="EL19" s="2" t="s">
        <v>16</v>
      </c>
      <c r="EM19" s="5">
        <v>0</v>
      </c>
      <c r="EN19" s="5">
        <v>0</v>
      </c>
      <c r="EO19" s="5">
        <v>0</v>
      </c>
      <c r="EP19" s="5">
        <f t="shared" si="22"/>
        <v>0</v>
      </c>
      <c r="EQ19" s="9"/>
      <c r="ER19" s="1">
        <v>13</v>
      </c>
      <c r="ES19" s="2" t="s">
        <v>16</v>
      </c>
      <c r="ET19" s="5">
        <v>0</v>
      </c>
      <c r="EU19" s="5">
        <v>0</v>
      </c>
      <c r="EV19" s="5">
        <v>0</v>
      </c>
      <c r="EW19" s="5">
        <f t="shared" si="23"/>
        <v>0</v>
      </c>
      <c r="EX19" s="9"/>
      <c r="EY19" s="1">
        <v>13</v>
      </c>
      <c r="EZ19" s="2" t="s">
        <v>16</v>
      </c>
      <c r="FA19" s="5">
        <v>0</v>
      </c>
      <c r="FB19" s="5">
        <v>0</v>
      </c>
      <c r="FC19" s="5">
        <v>0</v>
      </c>
      <c r="FD19" s="5">
        <f t="shared" si="24"/>
        <v>0</v>
      </c>
      <c r="FE19" s="9"/>
      <c r="FF19" s="1">
        <v>13</v>
      </c>
      <c r="FG19" s="2" t="s">
        <v>16</v>
      </c>
      <c r="FH19" s="5">
        <v>0</v>
      </c>
      <c r="FI19" s="5">
        <v>0</v>
      </c>
      <c r="FJ19" s="5">
        <v>0</v>
      </c>
      <c r="FK19" s="5">
        <f t="shared" si="25"/>
        <v>0</v>
      </c>
      <c r="FL19" s="9"/>
      <c r="FM19" s="1">
        <v>13</v>
      </c>
      <c r="FN19" s="2" t="s">
        <v>16</v>
      </c>
      <c r="FO19" s="5">
        <v>6</v>
      </c>
      <c r="FP19" s="5">
        <v>8000</v>
      </c>
      <c r="FQ19" s="5">
        <v>0</v>
      </c>
      <c r="FR19" s="5">
        <f t="shared" si="26"/>
        <v>8000</v>
      </c>
      <c r="FS19" s="9"/>
      <c r="FT19" s="1">
        <v>13</v>
      </c>
      <c r="FU19" s="2" t="s">
        <v>16</v>
      </c>
      <c r="FV19" s="5">
        <v>0</v>
      </c>
      <c r="FW19" s="5">
        <v>280000</v>
      </c>
      <c r="FX19" s="5">
        <v>0</v>
      </c>
      <c r="FY19" s="5">
        <f t="shared" si="27"/>
        <v>280000</v>
      </c>
      <c r="FZ19" s="9"/>
      <c r="GA19" s="1">
        <v>13</v>
      </c>
      <c r="GB19" s="2" t="s">
        <v>16</v>
      </c>
      <c r="GC19" s="5">
        <v>0</v>
      </c>
      <c r="GD19" s="5">
        <v>50000</v>
      </c>
      <c r="GE19" s="5">
        <v>0</v>
      </c>
      <c r="GF19" s="5">
        <f t="shared" si="28"/>
        <v>50000</v>
      </c>
      <c r="GG19" s="9"/>
      <c r="GH19" s="1">
        <v>13</v>
      </c>
      <c r="GI19" s="2" t="s">
        <v>16</v>
      </c>
      <c r="GJ19" s="5">
        <v>0</v>
      </c>
      <c r="GK19" s="5">
        <v>30000</v>
      </c>
      <c r="GL19" s="5">
        <v>0</v>
      </c>
      <c r="GM19" s="5">
        <f t="shared" si="29"/>
        <v>30000</v>
      </c>
      <c r="GN19" s="9"/>
      <c r="GO19" s="1">
        <v>13</v>
      </c>
      <c r="GP19" s="2" t="s">
        <v>16</v>
      </c>
      <c r="GQ19" s="5">
        <v>0</v>
      </c>
      <c r="GR19" s="5">
        <v>0</v>
      </c>
      <c r="GS19" s="5">
        <v>0</v>
      </c>
      <c r="GT19" s="5">
        <f t="shared" si="30"/>
        <v>0</v>
      </c>
      <c r="GU19" s="9"/>
      <c r="GV19" s="1">
        <v>13</v>
      </c>
      <c r="GW19" s="2" t="s">
        <v>16</v>
      </c>
      <c r="GX19" s="5">
        <v>0</v>
      </c>
      <c r="GY19" s="5">
        <v>0</v>
      </c>
      <c r="GZ19" s="5">
        <v>0</v>
      </c>
      <c r="HA19" s="5">
        <f t="shared" si="31"/>
        <v>0</v>
      </c>
      <c r="HB19" s="9"/>
      <c r="HC19" s="1">
        <v>13</v>
      </c>
      <c r="HD19" s="2" t="s">
        <v>16</v>
      </c>
      <c r="HE19" s="5">
        <v>0</v>
      </c>
      <c r="HF19" s="5">
        <v>0</v>
      </c>
      <c r="HG19" s="5">
        <v>0</v>
      </c>
      <c r="HH19" s="5">
        <f t="shared" si="32"/>
        <v>0</v>
      </c>
      <c r="HI19" s="9"/>
      <c r="HJ19" s="1">
        <v>13</v>
      </c>
      <c r="HK19" s="2" t="s">
        <v>16</v>
      </c>
      <c r="HL19" s="5">
        <v>1</v>
      </c>
      <c r="HM19" s="5">
        <v>300000</v>
      </c>
      <c r="HN19" s="5">
        <v>0</v>
      </c>
      <c r="HO19" s="5">
        <f t="shared" si="33"/>
        <v>300000</v>
      </c>
      <c r="HP19" s="9"/>
      <c r="HQ19" s="1">
        <v>13</v>
      </c>
      <c r="HR19" s="2" t="s">
        <v>16</v>
      </c>
      <c r="HS19" s="5">
        <v>10</v>
      </c>
      <c r="HT19" s="5">
        <v>29750</v>
      </c>
      <c r="HU19" s="5">
        <v>0</v>
      </c>
      <c r="HV19" s="5">
        <f t="shared" si="34"/>
        <v>29750</v>
      </c>
      <c r="HW19" s="9"/>
      <c r="HX19" s="1">
        <v>13</v>
      </c>
      <c r="HY19" s="2" t="s">
        <v>16</v>
      </c>
      <c r="HZ19" s="5">
        <v>0</v>
      </c>
      <c r="IA19" s="5">
        <v>0</v>
      </c>
      <c r="IB19" s="5">
        <v>0</v>
      </c>
      <c r="IC19" s="5">
        <f t="shared" si="35"/>
        <v>0</v>
      </c>
      <c r="ID19" s="9"/>
      <c r="IE19" s="1">
        <v>13</v>
      </c>
      <c r="IF19" s="2" t="s">
        <v>16</v>
      </c>
      <c r="IG19" s="5">
        <v>0</v>
      </c>
      <c r="IH19" s="5">
        <v>0</v>
      </c>
      <c r="II19" s="5">
        <v>0</v>
      </c>
      <c r="IJ19" s="5">
        <f t="shared" si="36"/>
        <v>0</v>
      </c>
      <c r="IK19" s="9"/>
      <c r="IL19" s="1">
        <v>13</v>
      </c>
      <c r="IM19" s="2" t="s">
        <v>16</v>
      </c>
      <c r="IN19" s="5">
        <v>0</v>
      </c>
      <c r="IO19" s="5">
        <v>0</v>
      </c>
      <c r="IP19" s="5">
        <v>0</v>
      </c>
      <c r="IQ19" s="5">
        <f t="shared" si="37"/>
        <v>0</v>
      </c>
      <c r="IR19" s="9"/>
      <c r="IS19" s="1">
        <v>13</v>
      </c>
      <c r="IT19" s="2" t="s">
        <v>16</v>
      </c>
      <c r="IU19" s="5">
        <v>0</v>
      </c>
      <c r="IV19" s="5">
        <v>0</v>
      </c>
      <c r="IW19" s="5">
        <v>0</v>
      </c>
      <c r="IX19" s="5">
        <f t="shared" si="38"/>
        <v>0</v>
      </c>
      <c r="IY19" s="9"/>
      <c r="IZ19" s="1">
        <v>13</v>
      </c>
      <c r="JA19" s="2" t="s">
        <v>16</v>
      </c>
      <c r="JB19" s="5">
        <v>0</v>
      </c>
      <c r="JC19" s="5">
        <v>0</v>
      </c>
      <c r="JD19" s="5">
        <v>0</v>
      </c>
      <c r="JE19" s="5">
        <f t="shared" si="39"/>
        <v>0</v>
      </c>
      <c r="JF19" s="9"/>
      <c r="JG19" s="1">
        <v>13</v>
      </c>
      <c r="JH19" s="2" t="s">
        <v>16</v>
      </c>
      <c r="JI19" s="5">
        <v>0</v>
      </c>
      <c r="JJ19" s="5">
        <v>30000</v>
      </c>
      <c r="JK19" s="5">
        <v>0</v>
      </c>
      <c r="JL19" s="5">
        <f t="shared" si="40"/>
        <v>30000</v>
      </c>
      <c r="JM19" s="9"/>
      <c r="JN19" s="1">
        <v>13</v>
      </c>
      <c r="JO19" s="2" t="s">
        <v>16</v>
      </c>
      <c r="JP19" s="5">
        <v>0</v>
      </c>
      <c r="JQ19" s="5">
        <v>0</v>
      </c>
      <c r="JR19" s="5">
        <v>0</v>
      </c>
      <c r="JS19" s="5">
        <f t="shared" si="41"/>
        <v>0</v>
      </c>
      <c r="JT19" s="9"/>
      <c r="JU19" s="1">
        <v>13</v>
      </c>
      <c r="JV19" s="2" t="s">
        <v>16</v>
      </c>
      <c r="JW19" s="5">
        <v>0</v>
      </c>
      <c r="JX19" s="5">
        <v>0</v>
      </c>
      <c r="JY19" s="5">
        <v>0</v>
      </c>
      <c r="JZ19" s="5">
        <f t="shared" si="42"/>
        <v>0</v>
      </c>
      <c r="KA19" s="9"/>
      <c r="KB19" s="1">
        <v>13</v>
      </c>
      <c r="KC19" s="2" t="s">
        <v>16</v>
      </c>
      <c r="KD19" s="5">
        <v>10</v>
      </c>
      <c r="KE19" s="5">
        <v>265750</v>
      </c>
      <c r="KF19" s="5">
        <v>0</v>
      </c>
      <c r="KG19" s="5">
        <f t="shared" si="43"/>
        <v>265750</v>
      </c>
      <c r="KH19" s="9"/>
      <c r="KI19" s="1">
        <v>13</v>
      </c>
      <c r="KJ19" s="2" t="s">
        <v>16</v>
      </c>
      <c r="KK19" s="5">
        <v>1</v>
      </c>
      <c r="KL19" s="5">
        <v>325000</v>
      </c>
      <c r="KM19" s="5">
        <v>0</v>
      </c>
      <c r="KN19" s="5">
        <f t="shared" si="44"/>
        <v>325000</v>
      </c>
      <c r="KO19" s="9"/>
      <c r="KP19" s="1">
        <v>13</v>
      </c>
      <c r="KQ19" s="2" t="s">
        <v>16</v>
      </c>
      <c r="KR19" s="5">
        <v>1</v>
      </c>
      <c r="KS19" s="5">
        <v>12000</v>
      </c>
      <c r="KT19" s="5">
        <v>0</v>
      </c>
      <c r="KU19" s="5">
        <f t="shared" si="45"/>
        <v>12000</v>
      </c>
      <c r="KV19" s="9"/>
      <c r="KW19" s="1">
        <v>13</v>
      </c>
      <c r="KX19" s="2" t="s">
        <v>16</v>
      </c>
      <c r="KY19" s="5">
        <v>0</v>
      </c>
      <c r="KZ19" s="5">
        <v>0</v>
      </c>
      <c r="LA19" s="5">
        <v>0</v>
      </c>
      <c r="LB19" s="5">
        <f t="shared" si="46"/>
        <v>0</v>
      </c>
      <c r="LC19" s="9"/>
      <c r="LD19" s="1">
        <v>13</v>
      </c>
      <c r="LE19" s="2" t="s">
        <v>16</v>
      </c>
      <c r="LF19" s="5">
        <v>0</v>
      </c>
      <c r="LG19" s="5">
        <v>0</v>
      </c>
      <c r="LH19" s="5">
        <v>0</v>
      </c>
      <c r="LI19" s="5">
        <f t="shared" si="47"/>
        <v>0</v>
      </c>
      <c r="LJ19" s="9"/>
      <c r="LK19" s="1">
        <v>13</v>
      </c>
      <c r="LL19" s="2" t="s">
        <v>16</v>
      </c>
      <c r="LM19" s="5">
        <v>0</v>
      </c>
      <c r="LN19" s="5">
        <v>0</v>
      </c>
      <c r="LO19" s="5">
        <v>0</v>
      </c>
      <c r="LP19" s="5">
        <f t="shared" si="48"/>
        <v>0</v>
      </c>
      <c r="LQ19" s="9"/>
      <c r="LR19" s="1">
        <v>13</v>
      </c>
      <c r="LS19" s="2" t="s">
        <v>16</v>
      </c>
      <c r="LT19" s="5">
        <v>1</v>
      </c>
      <c r="LU19" s="5">
        <v>200000</v>
      </c>
      <c r="LV19" s="5">
        <v>0</v>
      </c>
      <c r="LW19" s="5">
        <f t="shared" si="49"/>
        <v>200000</v>
      </c>
      <c r="LX19" s="9"/>
      <c r="LY19" s="1">
        <v>13</v>
      </c>
      <c r="LZ19" s="2" t="s">
        <v>16</v>
      </c>
      <c r="MA19" s="5">
        <v>0</v>
      </c>
      <c r="MB19" s="5">
        <v>0</v>
      </c>
      <c r="MC19" s="5">
        <v>0</v>
      </c>
      <c r="MD19" s="5">
        <f t="shared" si="50"/>
        <v>0</v>
      </c>
      <c r="ME19" s="9"/>
      <c r="MF19" s="1">
        <v>13</v>
      </c>
      <c r="MG19" s="2" t="s">
        <v>16</v>
      </c>
      <c r="MH19" s="5">
        <v>10</v>
      </c>
      <c r="MI19" s="5">
        <v>20000</v>
      </c>
      <c r="MJ19" s="5">
        <v>0</v>
      </c>
      <c r="MK19" s="5">
        <f t="shared" si="51"/>
        <v>20000</v>
      </c>
      <c r="ML19" s="9"/>
      <c r="MM19" s="1">
        <v>13</v>
      </c>
      <c r="MN19" s="2" t="s">
        <v>16</v>
      </c>
      <c r="MO19" s="5">
        <v>10</v>
      </c>
      <c r="MP19" s="5">
        <v>20000</v>
      </c>
      <c r="MQ19" s="5">
        <v>0</v>
      </c>
      <c r="MR19" s="5">
        <f t="shared" si="52"/>
        <v>20000</v>
      </c>
      <c r="MS19" s="9"/>
      <c r="MT19" s="1">
        <v>13</v>
      </c>
      <c r="MU19" s="2" t="s">
        <v>16</v>
      </c>
      <c r="MV19" s="5">
        <v>14</v>
      </c>
      <c r="MW19" s="5">
        <v>1020000</v>
      </c>
      <c r="MX19" s="5">
        <v>0</v>
      </c>
      <c r="MY19" s="5">
        <f t="shared" si="53"/>
        <v>1020000</v>
      </c>
      <c r="MZ19" s="9"/>
      <c r="NA19" s="1">
        <v>13</v>
      </c>
      <c r="NB19" s="2" t="s">
        <v>16</v>
      </c>
      <c r="NC19" s="5">
        <v>1</v>
      </c>
      <c r="ND19" s="5">
        <v>60000</v>
      </c>
      <c r="NE19" s="5">
        <v>0</v>
      </c>
      <c r="NF19" s="5">
        <f t="shared" si="54"/>
        <v>60000</v>
      </c>
      <c r="NG19" s="9"/>
      <c r="NH19" s="1">
        <v>13</v>
      </c>
      <c r="NI19" s="2" t="s">
        <v>16</v>
      </c>
      <c r="NJ19" s="5">
        <v>0</v>
      </c>
      <c r="NK19" s="5">
        <v>0</v>
      </c>
      <c r="NL19" s="5">
        <v>0</v>
      </c>
      <c r="NM19" s="5">
        <f t="shared" si="55"/>
        <v>0</v>
      </c>
      <c r="NN19" s="9"/>
      <c r="NO19" s="1">
        <v>13</v>
      </c>
      <c r="NP19" s="2" t="s">
        <v>16</v>
      </c>
      <c r="NQ19" s="5">
        <v>12</v>
      </c>
      <c r="NR19" s="5">
        <v>310000</v>
      </c>
      <c r="NS19" s="5">
        <v>0</v>
      </c>
      <c r="NT19" s="5">
        <f t="shared" si="56"/>
        <v>310000</v>
      </c>
      <c r="NU19" s="9"/>
      <c r="NV19" s="1">
        <v>13</v>
      </c>
      <c r="NW19" s="2" t="s">
        <v>16</v>
      </c>
      <c r="NX19" s="5">
        <v>1</v>
      </c>
      <c r="NY19" s="5">
        <v>100000</v>
      </c>
      <c r="NZ19" s="5">
        <v>0</v>
      </c>
      <c r="OA19" s="5">
        <f t="shared" si="57"/>
        <v>100000</v>
      </c>
      <c r="OB19" s="9"/>
      <c r="OC19" s="1">
        <v>13</v>
      </c>
      <c r="OD19" s="2" t="s">
        <v>16</v>
      </c>
      <c r="OE19" s="5">
        <v>0</v>
      </c>
      <c r="OF19" s="5">
        <v>230000</v>
      </c>
      <c r="OG19" s="5">
        <v>0</v>
      </c>
      <c r="OH19" s="5">
        <f t="shared" si="58"/>
        <v>230000</v>
      </c>
      <c r="OI19" s="9"/>
      <c r="OJ19" s="1">
        <v>13</v>
      </c>
      <c r="OK19" s="2" t="s">
        <v>16</v>
      </c>
      <c r="OL19" s="5">
        <v>0</v>
      </c>
      <c r="OM19" s="5">
        <v>150000</v>
      </c>
      <c r="ON19" s="5">
        <v>0</v>
      </c>
      <c r="OO19" s="5">
        <f t="shared" si="59"/>
        <v>150000</v>
      </c>
      <c r="OP19" s="9"/>
      <c r="OQ19" s="1">
        <v>13</v>
      </c>
      <c r="OR19" s="2" t="s">
        <v>16</v>
      </c>
      <c r="OS19" s="5">
        <v>0</v>
      </c>
      <c r="OT19" s="5">
        <v>0</v>
      </c>
      <c r="OU19" s="5">
        <v>0</v>
      </c>
      <c r="OV19" s="5">
        <f t="shared" si="60"/>
        <v>0</v>
      </c>
      <c r="OW19" s="9"/>
      <c r="OX19" s="1">
        <v>13</v>
      </c>
      <c r="OY19" s="2" t="s">
        <v>16</v>
      </c>
      <c r="OZ19" s="5">
        <v>0</v>
      </c>
      <c r="PA19" s="5">
        <v>450000</v>
      </c>
      <c r="PB19" s="5">
        <v>0</v>
      </c>
      <c r="PC19" s="5">
        <f t="shared" si="61"/>
        <v>450000</v>
      </c>
      <c r="PD19" s="9"/>
      <c r="PE19" s="1">
        <v>13</v>
      </c>
      <c r="PF19" s="2" t="s">
        <v>16</v>
      </c>
      <c r="PG19" s="5">
        <v>1</v>
      </c>
      <c r="PH19" s="5">
        <v>72000</v>
      </c>
      <c r="PI19" s="5">
        <v>0</v>
      </c>
      <c r="PJ19" s="5">
        <f t="shared" si="62"/>
        <v>72000</v>
      </c>
      <c r="PK19" s="9"/>
      <c r="PL19" s="1">
        <v>13</v>
      </c>
      <c r="PM19" s="2" t="s">
        <v>16</v>
      </c>
      <c r="PN19" s="5">
        <v>9</v>
      </c>
      <c r="PO19" s="5">
        <v>225000</v>
      </c>
      <c r="PP19" s="5">
        <v>0</v>
      </c>
      <c r="PQ19" s="5">
        <f t="shared" si="63"/>
        <v>225000</v>
      </c>
      <c r="PR19" s="9"/>
      <c r="PS19" s="1">
        <v>13</v>
      </c>
      <c r="PT19" s="2" t="s">
        <v>16</v>
      </c>
      <c r="PU19" s="5">
        <v>14</v>
      </c>
      <c r="PV19" s="5">
        <v>3240000</v>
      </c>
      <c r="PW19" s="5">
        <v>0</v>
      </c>
      <c r="PX19" s="5">
        <f t="shared" si="64"/>
        <v>3240000</v>
      </c>
      <c r="PY19" s="9"/>
      <c r="PZ19" s="1">
        <v>13</v>
      </c>
      <c r="QA19" s="2" t="s">
        <v>16</v>
      </c>
      <c r="QB19" s="5">
        <v>10</v>
      </c>
      <c r="QC19" s="5">
        <v>96000</v>
      </c>
      <c r="QD19" s="5">
        <v>0</v>
      </c>
      <c r="QE19" s="5">
        <f t="shared" si="65"/>
        <v>96000</v>
      </c>
      <c r="QF19" s="9"/>
      <c r="QG19" s="1">
        <v>13</v>
      </c>
      <c r="QH19" s="2" t="s">
        <v>16</v>
      </c>
      <c r="QI19" s="5">
        <v>0</v>
      </c>
      <c r="QJ19" s="5">
        <v>50000</v>
      </c>
      <c r="QK19" s="5">
        <v>0</v>
      </c>
      <c r="QL19" s="5">
        <f t="shared" si="66"/>
        <v>50000</v>
      </c>
      <c r="QM19" s="9"/>
      <c r="QN19" s="1">
        <v>13</v>
      </c>
      <c r="QO19" s="2" t="s">
        <v>16</v>
      </c>
      <c r="QP19" s="5">
        <v>0</v>
      </c>
      <c r="QQ19" s="5">
        <v>733908</v>
      </c>
      <c r="QR19" s="5">
        <v>0</v>
      </c>
      <c r="QS19" s="5">
        <f t="shared" si="67"/>
        <v>733908</v>
      </c>
      <c r="QT19" s="9"/>
      <c r="QU19" s="1">
        <v>13</v>
      </c>
      <c r="QV19" s="2" t="s">
        <v>16</v>
      </c>
      <c r="QW19" s="5">
        <v>0</v>
      </c>
      <c r="QX19" s="5">
        <v>0</v>
      </c>
      <c r="QY19" s="5">
        <v>0</v>
      </c>
      <c r="QZ19" s="5">
        <f t="shared" si="68"/>
        <v>0</v>
      </c>
      <c r="RA19" s="9"/>
      <c r="RB19" s="1">
        <v>13</v>
      </c>
      <c r="RC19" s="2" t="s">
        <v>16</v>
      </c>
      <c r="RD19" s="5">
        <v>1</v>
      </c>
      <c r="RE19" s="5">
        <v>100000</v>
      </c>
      <c r="RF19" s="5">
        <v>0</v>
      </c>
      <c r="RG19" s="5">
        <f t="shared" si="69"/>
        <v>100000</v>
      </c>
      <c r="RH19" s="9"/>
      <c r="RI19" s="1">
        <v>13</v>
      </c>
      <c r="RJ19" s="2" t="s">
        <v>16</v>
      </c>
      <c r="RK19" s="5">
        <v>0</v>
      </c>
      <c r="RL19" s="5">
        <v>10000</v>
      </c>
      <c r="RM19" s="5">
        <v>0</v>
      </c>
      <c r="RN19" s="5">
        <f t="shared" si="70"/>
        <v>10000</v>
      </c>
      <c r="RO19" s="9"/>
      <c r="RP19" s="1">
        <v>13</v>
      </c>
      <c r="RQ19" s="2" t="s">
        <v>16</v>
      </c>
      <c r="RR19" s="5">
        <v>0</v>
      </c>
      <c r="RS19" s="5">
        <v>0</v>
      </c>
      <c r="RT19" s="5">
        <v>0</v>
      </c>
      <c r="RU19" s="5">
        <f t="shared" si="71"/>
        <v>0</v>
      </c>
      <c r="RV19" s="9"/>
      <c r="RW19" s="1">
        <v>13</v>
      </c>
      <c r="RX19" s="2" t="s">
        <v>16</v>
      </c>
      <c r="RY19" s="5">
        <v>0</v>
      </c>
      <c r="RZ19" s="5">
        <v>0</v>
      </c>
      <c r="SA19" s="5">
        <v>0</v>
      </c>
      <c r="SB19" s="5">
        <f t="shared" si="72"/>
        <v>0</v>
      </c>
      <c r="SC19" s="9"/>
      <c r="SD19" s="1">
        <v>13</v>
      </c>
      <c r="SE19" s="2" t="s">
        <v>16</v>
      </c>
      <c r="SF19" s="5">
        <v>1</v>
      </c>
      <c r="SG19" s="5">
        <v>223000</v>
      </c>
      <c r="SH19" s="5">
        <v>0</v>
      </c>
      <c r="SI19" s="5">
        <f t="shared" si="73"/>
        <v>223000</v>
      </c>
      <c r="SJ19" s="9"/>
      <c r="SK19" s="1">
        <v>13</v>
      </c>
      <c r="SL19" s="2" t="s">
        <v>16</v>
      </c>
      <c r="SM19" s="5">
        <v>1</v>
      </c>
      <c r="SN19" s="5">
        <v>80000</v>
      </c>
      <c r="SO19" s="5">
        <v>0</v>
      </c>
      <c r="SP19" s="5">
        <f t="shared" si="74"/>
        <v>80000</v>
      </c>
      <c r="SQ19" s="9"/>
      <c r="SR19" s="1">
        <v>13</v>
      </c>
      <c r="SS19" s="2" t="s">
        <v>16</v>
      </c>
      <c r="ST19" s="5">
        <v>0</v>
      </c>
      <c r="SU19" s="5">
        <v>0</v>
      </c>
      <c r="SV19" s="5">
        <v>0</v>
      </c>
      <c r="SW19" s="5">
        <f t="shared" si="75"/>
        <v>0</v>
      </c>
      <c r="SX19" s="9"/>
      <c r="SY19" s="1">
        <v>13</v>
      </c>
      <c r="SZ19" s="2" t="s">
        <v>16</v>
      </c>
      <c r="TA19" s="5">
        <v>0</v>
      </c>
      <c r="TB19" s="5">
        <v>0</v>
      </c>
      <c r="TC19" s="5">
        <v>0</v>
      </c>
      <c r="TD19" s="5">
        <f t="shared" si="76"/>
        <v>0</v>
      </c>
      <c r="TE19" s="9"/>
      <c r="TF19" s="1">
        <v>13</v>
      </c>
      <c r="TG19" s="2" t="s">
        <v>16</v>
      </c>
      <c r="TH19" s="5">
        <v>0</v>
      </c>
      <c r="TI19" s="5">
        <v>0</v>
      </c>
      <c r="TJ19" s="5">
        <v>0</v>
      </c>
      <c r="TK19" s="5">
        <f t="shared" si="77"/>
        <v>0</v>
      </c>
      <c r="TL19" s="9"/>
      <c r="TM19" s="1">
        <v>13</v>
      </c>
      <c r="TN19" s="2" t="s">
        <v>16</v>
      </c>
      <c r="TO19" s="5">
        <v>0</v>
      </c>
      <c r="TP19" s="5">
        <v>40000</v>
      </c>
      <c r="TQ19" s="5">
        <v>0</v>
      </c>
      <c r="TR19" s="5">
        <f t="shared" si="78"/>
        <v>40000</v>
      </c>
      <c r="TS19" s="9"/>
      <c r="TT19" s="1">
        <v>13</v>
      </c>
      <c r="TU19" s="2" t="s">
        <v>16</v>
      </c>
      <c r="TV19" s="5">
        <v>0</v>
      </c>
      <c r="TW19" s="5">
        <v>30000</v>
      </c>
      <c r="TX19" s="5">
        <v>0</v>
      </c>
      <c r="TY19" s="5">
        <f t="shared" si="79"/>
        <v>30000</v>
      </c>
      <c r="TZ19" s="9"/>
      <c r="UA19" s="1">
        <v>13</v>
      </c>
      <c r="UB19" s="2" t="s">
        <v>16</v>
      </c>
      <c r="UC19" s="5">
        <v>0</v>
      </c>
      <c r="UD19" s="5">
        <v>10000</v>
      </c>
      <c r="UE19" s="5">
        <v>0</v>
      </c>
      <c r="UF19" s="5">
        <f t="shared" si="80"/>
        <v>10000</v>
      </c>
      <c r="UG19" s="9"/>
      <c r="UH19" s="1">
        <v>13</v>
      </c>
      <c r="UI19" s="2" t="s">
        <v>16</v>
      </c>
      <c r="UJ19" s="5">
        <v>0</v>
      </c>
      <c r="UK19" s="5">
        <v>25000</v>
      </c>
      <c r="UL19" s="5">
        <v>0</v>
      </c>
      <c r="UM19" s="5">
        <f t="shared" si="81"/>
        <v>25000</v>
      </c>
      <c r="UN19" s="9"/>
      <c r="UO19" s="1">
        <v>13</v>
      </c>
      <c r="UP19" s="2" t="s">
        <v>16</v>
      </c>
      <c r="UQ19" s="5">
        <v>1</v>
      </c>
      <c r="UR19" s="5">
        <v>12000</v>
      </c>
      <c r="US19" s="5">
        <v>0</v>
      </c>
      <c r="UT19" s="5">
        <f t="shared" si="82"/>
        <v>12000</v>
      </c>
      <c r="UU19" s="9"/>
      <c r="UV19" s="1">
        <v>13</v>
      </c>
      <c r="UW19" s="2" t="s">
        <v>16</v>
      </c>
      <c r="UX19" s="5">
        <v>1</v>
      </c>
      <c r="UY19" s="5">
        <v>100000</v>
      </c>
      <c r="UZ19" s="5">
        <v>0</v>
      </c>
      <c r="VA19" s="5">
        <f t="shared" si="83"/>
        <v>100000</v>
      </c>
      <c r="VB19" s="9"/>
      <c r="VC19" s="1">
        <v>13</v>
      </c>
      <c r="VD19" s="2" t="s">
        <v>16</v>
      </c>
      <c r="VE19" s="5">
        <v>1</v>
      </c>
      <c r="VF19" s="5">
        <v>10000</v>
      </c>
      <c r="VG19" s="5">
        <v>0</v>
      </c>
      <c r="VH19" s="5">
        <f t="shared" si="84"/>
        <v>10000</v>
      </c>
      <c r="VI19" s="9"/>
      <c r="VJ19" s="1">
        <v>13</v>
      </c>
      <c r="VK19" s="2" t="s">
        <v>16</v>
      </c>
      <c r="VL19" s="5">
        <v>0</v>
      </c>
      <c r="VM19" s="5">
        <v>0</v>
      </c>
      <c r="VN19" s="5">
        <v>0</v>
      </c>
      <c r="VO19" s="5">
        <f t="shared" si="85"/>
        <v>0</v>
      </c>
      <c r="VP19" s="9"/>
      <c r="VQ19" s="1">
        <v>13</v>
      </c>
      <c r="VR19" s="2" t="s">
        <v>16</v>
      </c>
      <c r="VS19" s="5">
        <v>0</v>
      </c>
      <c r="VT19" s="5">
        <v>0</v>
      </c>
      <c r="VU19" s="5">
        <v>0</v>
      </c>
      <c r="VV19" s="5">
        <f t="shared" si="86"/>
        <v>0</v>
      </c>
      <c r="VW19" s="9"/>
      <c r="VX19" s="1">
        <v>13</v>
      </c>
      <c r="VY19" s="2" t="s">
        <v>16</v>
      </c>
      <c r="VZ19" s="5">
        <v>1</v>
      </c>
      <c r="WA19" s="5">
        <v>180000</v>
      </c>
      <c r="WB19" s="5">
        <v>0</v>
      </c>
      <c r="WC19" s="5">
        <f t="shared" si="87"/>
        <v>180000</v>
      </c>
      <c r="WD19" s="9"/>
      <c r="WE19" s="1">
        <v>13</v>
      </c>
      <c r="WF19" s="2" t="s">
        <v>16</v>
      </c>
      <c r="WG19" s="5">
        <v>0</v>
      </c>
      <c r="WH19" s="5">
        <v>0</v>
      </c>
      <c r="WI19" s="5">
        <v>0</v>
      </c>
      <c r="WJ19" s="5">
        <f t="shared" si="88"/>
        <v>0</v>
      </c>
      <c r="WK19" s="9"/>
      <c r="WL19" s="1">
        <v>13</v>
      </c>
      <c r="WM19" s="2" t="s">
        <v>16</v>
      </c>
      <c r="WN19" s="5">
        <v>0</v>
      </c>
      <c r="WO19" s="5">
        <v>0</v>
      </c>
      <c r="WP19" s="5">
        <v>0</v>
      </c>
      <c r="WQ19" s="5">
        <f t="shared" si="89"/>
        <v>0</v>
      </c>
      <c r="WR19" s="9"/>
      <c r="WS19" s="1">
        <v>13</v>
      </c>
      <c r="WT19" s="2" t="s">
        <v>16</v>
      </c>
      <c r="WU19" s="5">
        <v>0</v>
      </c>
      <c r="WV19" s="5">
        <v>0</v>
      </c>
      <c r="WW19" s="5">
        <v>0</v>
      </c>
      <c r="WX19" s="5">
        <f t="shared" si="90"/>
        <v>0</v>
      </c>
      <c r="WY19" s="9"/>
      <c r="WZ19" s="1">
        <v>13</v>
      </c>
      <c r="XA19" s="2" t="s">
        <v>16</v>
      </c>
      <c r="XB19" s="5">
        <v>0</v>
      </c>
      <c r="XC19" s="5">
        <v>167500</v>
      </c>
      <c r="XD19" s="5">
        <v>0</v>
      </c>
      <c r="XE19" s="5">
        <f t="shared" si="91"/>
        <v>167500</v>
      </c>
      <c r="XF19" s="9"/>
      <c r="XG19" s="1">
        <v>13</v>
      </c>
      <c r="XH19" s="2" t="s">
        <v>16</v>
      </c>
      <c r="XI19" s="5">
        <v>0</v>
      </c>
      <c r="XJ19" s="5">
        <v>0</v>
      </c>
      <c r="XK19" s="5">
        <v>0</v>
      </c>
      <c r="XL19" s="5">
        <f t="shared" si="92"/>
        <v>0</v>
      </c>
      <c r="XM19" s="9"/>
      <c r="XN19" s="1">
        <v>13</v>
      </c>
      <c r="XO19" s="2" t="s">
        <v>16</v>
      </c>
      <c r="XP19" s="5">
        <v>0</v>
      </c>
      <c r="XQ19" s="5">
        <v>20000</v>
      </c>
      <c r="XR19" s="5">
        <v>0</v>
      </c>
      <c r="XS19" s="5">
        <f t="shared" si="93"/>
        <v>20000</v>
      </c>
      <c r="XT19" s="9"/>
      <c r="XU19" s="1">
        <v>13</v>
      </c>
      <c r="XV19" s="2" t="s">
        <v>16</v>
      </c>
      <c r="XW19" s="5">
        <v>0</v>
      </c>
      <c r="XX19" s="5">
        <v>0</v>
      </c>
      <c r="XY19" s="5">
        <v>0</v>
      </c>
      <c r="XZ19" s="5">
        <f t="shared" si="94"/>
        <v>0</v>
      </c>
      <c r="YA19" s="9"/>
      <c r="YB19" s="1">
        <v>13</v>
      </c>
      <c r="YC19" s="2" t="s">
        <v>16</v>
      </c>
      <c r="YD19" s="5">
        <v>0</v>
      </c>
      <c r="YE19" s="5">
        <v>0</v>
      </c>
      <c r="YF19" s="5">
        <v>0</v>
      </c>
      <c r="YG19" s="5">
        <f t="shared" si="95"/>
        <v>0</v>
      </c>
      <c r="YH19" s="9"/>
      <c r="YI19" s="1">
        <v>13</v>
      </c>
      <c r="YJ19" s="2" t="s">
        <v>16</v>
      </c>
      <c r="YK19" s="5">
        <v>0</v>
      </c>
      <c r="YL19" s="5">
        <f t="shared" si="96"/>
        <v>10592758</v>
      </c>
      <c r="YM19" s="5">
        <f t="shared" si="0"/>
        <v>0</v>
      </c>
      <c r="YN19" s="5">
        <f t="shared" si="1"/>
        <v>10592758</v>
      </c>
      <c r="YO19" s="9"/>
      <c r="YP19" s="105">
        <v>13</v>
      </c>
      <c r="YQ19" s="2" t="s">
        <v>16</v>
      </c>
      <c r="YR19" s="5">
        <v>0</v>
      </c>
      <c r="YS19" s="5" t="e">
        <f>'Programme Management'!#REF!+'Prgramme M. Activities'!YL19</f>
        <v>#REF!</v>
      </c>
      <c r="YT19" s="5" t="e">
        <f>'Programme Management'!#REF!+'Prgramme M. Activities'!YM19</f>
        <v>#REF!</v>
      </c>
      <c r="YU19" s="5" t="e">
        <f t="shared" si="97"/>
        <v>#REF!</v>
      </c>
      <c r="YV19" s="9"/>
    </row>
    <row r="20" spans="1:672" ht="16.5" hidden="1">
      <c r="A20" s="23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2"/>
        <v>0</v>
      </c>
      <c r="G20" s="9"/>
      <c r="H20" s="1">
        <v>14</v>
      </c>
      <c r="I20" s="2" t="s">
        <v>17</v>
      </c>
      <c r="J20" s="5">
        <v>0</v>
      </c>
      <c r="K20" s="5">
        <v>0</v>
      </c>
      <c r="L20" s="5">
        <v>0</v>
      </c>
      <c r="M20" s="5">
        <f t="shared" si="3"/>
        <v>0</v>
      </c>
      <c r="N20" s="9"/>
      <c r="O20" s="1">
        <v>14</v>
      </c>
      <c r="P20" s="2" t="s">
        <v>17</v>
      </c>
      <c r="Q20" s="5">
        <v>0</v>
      </c>
      <c r="R20" s="5">
        <v>24800</v>
      </c>
      <c r="S20" s="5">
        <v>0</v>
      </c>
      <c r="T20" s="5">
        <f t="shared" si="4"/>
        <v>24800</v>
      </c>
      <c r="U20" s="9"/>
      <c r="V20" s="1">
        <v>14</v>
      </c>
      <c r="W20" s="2" t="s">
        <v>17</v>
      </c>
      <c r="X20" s="5">
        <v>7</v>
      </c>
      <c r="Y20" s="5">
        <v>14000</v>
      </c>
      <c r="Z20" s="5">
        <v>0</v>
      </c>
      <c r="AA20" s="5">
        <f t="shared" si="5"/>
        <v>14000</v>
      </c>
      <c r="AB20" s="9"/>
      <c r="AC20" s="1">
        <v>14</v>
      </c>
      <c r="AD20" s="2" t="s">
        <v>17</v>
      </c>
      <c r="AE20" s="5">
        <v>0</v>
      </c>
      <c r="AF20" s="5">
        <v>0</v>
      </c>
      <c r="AG20" s="5">
        <v>0</v>
      </c>
      <c r="AH20" s="5">
        <f t="shared" si="6"/>
        <v>0</v>
      </c>
      <c r="AI20" s="9"/>
      <c r="AJ20" s="1">
        <v>14</v>
      </c>
      <c r="AK20" s="2" t="s">
        <v>17</v>
      </c>
      <c r="AL20" s="5">
        <v>306</v>
      </c>
      <c r="AM20" s="5">
        <v>30600</v>
      </c>
      <c r="AN20" s="5">
        <v>0</v>
      </c>
      <c r="AO20" s="5">
        <f t="shared" si="7"/>
        <v>30600</v>
      </c>
      <c r="AP20" s="9"/>
      <c r="AQ20" s="1">
        <v>14</v>
      </c>
      <c r="AR20" s="2" t="s">
        <v>17</v>
      </c>
      <c r="AS20" s="5">
        <v>7</v>
      </c>
      <c r="AT20" s="5">
        <v>9000</v>
      </c>
      <c r="AU20" s="5">
        <v>0</v>
      </c>
      <c r="AV20" s="5">
        <f t="shared" si="8"/>
        <v>9000</v>
      </c>
      <c r="AW20" s="9"/>
      <c r="AX20" s="1">
        <v>14</v>
      </c>
      <c r="AY20" s="2" t="s">
        <v>17</v>
      </c>
      <c r="AZ20" s="5">
        <v>9</v>
      </c>
      <c r="BA20" s="5">
        <v>54000</v>
      </c>
      <c r="BB20" s="5">
        <v>0</v>
      </c>
      <c r="BC20" s="5">
        <f t="shared" si="9"/>
        <v>54000</v>
      </c>
      <c r="BD20" s="9"/>
      <c r="BE20" s="1">
        <v>14</v>
      </c>
      <c r="BF20" s="2" t="s">
        <v>17</v>
      </c>
      <c r="BG20" s="5">
        <v>0</v>
      </c>
      <c r="BH20" s="5">
        <v>0</v>
      </c>
      <c r="BI20" s="5">
        <v>0</v>
      </c>
      <c r="BJ20" s="5">
        <f t="shared" si="10"/>
        <v>0</v>
      </c>
      <c r="BK20" s="9"/>
      <c r="BL20" s="1">
        <v>14</v>
      </c>
      <c r="BM20" s="2" t="s">
        <v>17</v>
      </c>
      <c r="BN20" s="5">
        <v>0</v>
      </c>
      <c r="BO20" s="5">
        <v>0</v>
      </c>
      <c r="BP20" s="5">
        <v>0</v>
      </c>
      <c r="BQ20" s="5">
        <f t="shared" si="11"/>
        <v>0</v>
      </c>
      <c r="BR20" s="9"/>
      <c r="BS20" s="1">
        <v>14</v>
      </c>
      <c r="BT20" s="2" t="s">
        <v>17</v>
      </c>
      <c r="BU20" s="5">
        <v>4</v>
      </c>
      <c r="BV20" s="5">
        <v>20000</v>
      </c>
      <c r="BW20" s="5">
        <v>0</v>
      </c>
      <c r="BX20" s="5">
        <f t="shared" si="12"/>
        <v>20000</v>
      </c>
      <c r="BY20" s="9"/>
      <c r="BZ20" s="1">
        <v>14</v>
      </c>
      <c r="CA20" s="2" t="s">
        <v>17</v>
      </c>
      <c r="CB20" s="5">
        <v>0</v>
      </c>
      <c r="CC20" s="5">
        <v>0</v>
      </c>
      <c r="CD20" s="5">
        <v>0</v>
      </c>
      <c r="CE20" s="5">
        <f t="shared" si="13"/>
        <v>0</v>
      </c>
      <c r="CF20" s="9"/>
      <c r="CG20" s="1">
        <v>14</v>
      </c>
      <c r="CH20" s="2" t="s">
        <v>17</v>
      </c>
      <c r="CI20" s="5">
        <v>24</v>
      </c>
      <c r="CJ20" s="5">
        <v>59400</v>
      </c>
      <c r="CK20" s="5">
        <v>0</v>
      </c>
      <c r="CL20" s="5">
        <f t="shared" si="14"/>
        <v>59400</v>
      </c>
      <c r="CM20" s="9"/>
      <c r="CN20" s="1">
        <v>14</v>
      </c>
      <c r="CO20" s="2" t="s">
        <v>17</v>
      </c>
      <c r="CP20" s="5">
        <v>0</v>
      </c>
      <c r="CQ20" s="5">
        <v>0</v>
      </c>
      <c r="CR20" s="5">
        <v>0</v>
      </c>
      <c r="CS20" s="5">
        <f t="shared" si="15"/>
        <v>0</v>
      </c>
      <c r="CT20" s="9"/>
      <c r="CU20" s="1">
        <v>14</v>
      </c>
      <c r="CV20" s="2" t="s">
        <v>17</v>
      </c>
      <c r="CW20" s="5">
        <v>12</v>
      </c>
      <c r="CX20" s="5">
        <v>24000</v>
      </c>
      <c r="CY20" s="5">
        <v>0</v>
      </c>
      <c r="CZ20" s="5">
        <f t="shared" si="16"/>
        <v>24000</v>
      </c>
      <c r="DA20" s="9"/>
      <c r="DB20" s="1">
        <v>14</v>
      </c>
      <c r="DC20" s="2" t="s">
        <v>17</v>
      </c>
      <c r="DD20" s="5">
        <v>0</v>
      </c>
      <c r="DE20" s="5">
        <v>0</v>
      </c>
      <c r="DF20" s="5">
        <v>0</v>
      </c>
      <c r="DG20" s="5">
        <f t="shared" si="17"/>
        <v>0</v>
      </c>
      <c r="DH20" s="9"/>
      <c r="DI20" s="1">
        <v>14</v>
      </c>
      <c r="DJ20" s="2" t="s">
        <v>17</v>
      </c>
      <c r="DK20" s="5">
        <v>0</v>
      </c>
      <c r="DL20" s="5">
        <v>0</v>
      </c>
      <c r="DM20" s="5">
        <v>0</v>
      </c>
      <c r="DN20" s="5">
        <f t="shared" si="18"/>
        <v>0</v>
      </c>
      <c r="DO20" s="9"/>
      <c r="DP20" s="1">
        <v>14</v>
      </c>
      <c r="DQ20" s="2" t="s">
        <v>17</v>
      </c>
      <c r="DR20" s="5">
        <v>8</v>
      </c>
      <c r="DS20" s="5">
        <v>24000</v>
      </c>
      <c r="DT20" s="5">
        <v>0</v>
      </c>
      <c r="DU20" s="5">
        <f t="shared" si="19"/>
        <v>24000</v>
      </c>
      <c r="DV20" s="9"/>
      <c r="DW20" s="1">
        <v>14</v>
      </c>
      <c r="DX20" s="2" t="s">
        <v>17</v>
      </c>
      <c r="DY20" s="5">
        <v>1419</v>
      </c>
      <c r="DZ20" s="5">
        <v>567600</v>
      </c>
      <c r="EA20" s="5">
        <v>0</v>
      </c>
      <c r="EB20" s="5">
        <f t="shared" si="20"/>
        <v>567600</v>
      </c>
      <c r="EC20" s="9"/>
      <c r="ED20" s="1">
        <v>14</v>
      </c>
      <c r="EE20" s="2" t="s">
        <v>17</v>
      </c>
      <c r="EF20" s="5">
        <v>0</v>
      </c>
      <c r="EG20" s="5">
        <v>0</v>
      </c>
      <c r="EH20" s="5">
        <v>0</v>
      </c>
      <c r="EI20" s="5">
        <f t="shared" si="21"/>
        <v>0</v>
      </c>
      <c r="EJ20" s="9"/>
      <c r="EK20" s="1">
        <v>14</v>
      </c>
      <c r="EL20" s="2" t="s">
        <v>17</v>
      </c>
      <c r="EM20" s="5">
        <v>0</v>
      </c>
      <c r="EN20" s="5">
        <v>0</v>
      </c>
      <c r="EO20" s="5">
        <v>0</v>
      </c>
      <c r="EP20" s="5">
        <f t="shared" si="22"/>
        <v>0</v>
      </c>
      <c r="EQ20" s="9"/>
      <c r="ER20" s="1">
        <v>14</v>
      </c>
      <c r="ES20" s="2" t="s">
        <v>17</v>
      </c>
      <c r="ET20" s="5">
        <v>0</v>
      </c>
      <c r="EU20" s="5">
        <v>0</v>
      </c>
      <c r="EV20" s="5">
        <v>0</v>
      </c>
      <c r="EW20" s="5">
        <f t="shared" si="23"/>
        <v>0</v>
      </c>
      <c r="EX20" s="9"/>
      <c r="EY20" s="1">
        <v>14</v>
      </c>
      <c r="EZ20" s="2" t="s">
        <v>17</v>
      </c>
      <c r="FA20" s="5">
        <v>0</v>
      </c>
      <c r="FB20" s="5">
        <v>0</v>
      </c>
      <c r="FC20" s="5">
        <v>0</v>
      </c>
      <c r="FD20" s="5">
        <f t="shared" si="24"/>
        <v>0</v>
      </c>
      <c r="FE20" s="9"/>
      <c r="FF20" s="1">
        <v>14</v>
      </c>
      <c r="FG20" s="2" t="s">
        <v>17</v>
      </c>
      <c r="FH20" s="5">
        <v>0</v>
      </c>
      <c r="FI20" s="5">
        <v>0</v>
      </c>
      <c r="FJ20" s="5">
        <v>0</v>
      </c>
      <c r="FK20" s="5">
        <f t="shared" si="25"/>
        <v>0</v>
      </c>
      <c r="FL20" s="9"/>
      <c r="FM20" s="1">
        <v>14</v>
      </c>
      <c r="FN20" s="2" t="s">
        <v>17</v>
      </c>
      <c r="FO20" s="5">
        <v>6</v>
      </c>
      <c r="FP20" s="5">
        <v>8000</v>
      </c>
      <c r="FQ20" s="5">
        <v>0</v>
      </c>
      <c r="FR20" s="5">
        <f t="shared" si="26"/>
        <v>8000</v>
      </c>
      <c r="FS20" s="9"/>
      <c r="FT20" s="1">
        <v>14</v>
      </c>
      <c r="FU20" s="2" t="s">
        <v>17</v>
      </c>
      <c r="FV20" s="5">
        <v>0</v>
      </c>
      <c r="FW20" s="5">
        <v>100000</v>
      </c>
      <c r="FX20" s="5">
        <v>0</v>
      </c>
      <c r="FY20" s="5">
        <f t="shared" si="27"/>
        <v>100000</v>
      </c>
      <c r="FZ20" s="9"/>
      <c r="GA20" s="1">
        <v>14</v>
      </c>
      <c r="GB20" s="2" t="s">
        <v>17</v>
      </c>
      <c r="GC20" s="5">
        <v>0</v>
      </c>
      <c r="GD20" s="5">
        <v>50000</v>
      </c>
      <c r="GE20" s="5">
        <v>0</v>
      </c>
      <c r="GF20" s="5">
        <f t="shared" si="28"/>
        <v>50000</v>
      </c>
      <c r="GG20" s="9"/>
      <c r="GH20" s="1">
        <v>14</v>
      </c>
      <c r="GI20" s="2" t="s">
        <v>17</v>
      </c>
      <c r="GJ20" s="5">
        <v>0</v>
      </c>
      <c r="GK20" s="5">
        <v>60000</v>
      </c>
      <c r="GL20" s="5">
        <v>0</v>
      </c>
      <c r="GM20" s="5">
        <f t="shared" si="29"/>
        <v>60000</v>
      </c>
      <c r="GN20" s="9"/>
      <c r="GO20" s="1">
        <v>14</v>
      </c>
      <c r="GP20" s="2" t="s">
        <v>17</v>
      </c>
      <c r="GQ20" s="5">
        <v>0</v>
      </c>
      <c r="GR20" s="5">
        <v>0</v>
      </c>
      <c r="GS20" s="5">
        <v>0</v>
      </c>
      <c r="GT20" s="5">
        <f t="shared" si="30"/>
        <v>0</v>
      </c>
      <c r="GU20" s="9"/>
      <c r="GV20" s="1">
        <v>14</v>
      </c>
      <c r="GW20" s="2" t="s">
        <v>17</v>
      </c>
      <c r="GX20" s="5">
        <v>5</v>
      </c>
      <c r="GY20" s="5">
        <v>500000</v>
      </c>
      <c r="GZ20" s="5">
        <v>80000</v>
      </c>
      <c r="HA20" s="5">
        <f t="shared" si="31"/>
        <v>580000</v>
      </c>
      <c r="HB20" s="9"/>
      <c r="HC20" s="1">
        <v>14</v>
      </c>
      <c r="HD20" s="2" t="s">
        <v>17</v>
      </c>
      <c r="HE20" s="5">
        <v>0</v>
      </c>
      <c r="HF20" s="5">
        <v>0</v>
      </c>
      <c r="HG20" s="5">
        <v>0</v>
      </c>
      <c r="HH20" s="5">
        <f t="shared" si="32"/>
        <v>0</v>
      </c>
      <c r="HI20" s="9"/>
      <c r="HJ20" s="1">
        <v>14</v>
      </c>
      <c r="HK20" s="2" t="s">
        <v>17</v>
      </c>
      <c r="HL20" s="5">
        <v>1</v>
      </c>
      <c r="HM20" s="5">
        <v>300000</v>
      </c>
      <c r="HN20" s="5">
        <v>0</v>
      </c>
      <c r="HO20" s="5">
        <f t="shared" si="33"/>
        <v>300000</v>
      </c>
      <c r="HP20" s="9"/>
      <c r="HQ20" s="1">
        <v>14</v>
      </c>
      <c r="HR20" s="2" t="s">
        <v>17</v>
      </c>
      <c r="HS20" s="5">
        <v>7</v>
      </c>
      <c r="HT20" s="5">
        <v>20825</v>
      </c>
      <c r="HU20" s="5">
        <v>0</v>
      </c>
      <c r="HV20" s="5">
        <f t="shared" si="34"/>
        <v>20825</v>
      </c>
      <c r="HW20" s="9"/>
      <c r="HX20" s="1">
        <v>14</v>
      </c>
      <c r="HY20" s="2" t="s">
        <v>17</v>
      </c>
      <c r="HZ20" s="5">
        <v>0</v>
      </c>
      <c r="IA20" s="5">
        <v>0</v>
      </c>
      <c r="IB20" s="5">
        <v>0</v>
      </c>
      <c r="IC20" s="5">
        <f t="shared" si="35"/>
        <v>0</v>
      </c>
      <c r="ID20" s="9"/>
      <c r="IE20" s="1">
        <v>14</v>
      </c>
      <c r="IF20" s="2" t="s">
        <v>17</v>
      </c>
      <c r="IG20" s="5">
        <v>0</v>
      </c>
      <c r="IH20" s="5">
        <v>0</v>
      </c>
      <c r="II20" s="5">
        <v>0</v>
      </c>
      <c r="IJ20" s="5">
        <f t="shared" si="36"/>
        <v>0</v>
      </c>
      <c r="IK20" s="9"/>
      <c r="IL20" s="1">
        <v>14</v>
      </c>
      <c r="IM20" s="2" t="s">
        <v>17</v>
      </c>
      <c r="IN20" s="5">
        <v>0</v>
      </c>
      <c r="IO20" s="5">
        <v>0</v>
      </c>
      <c r="IP20" s="5">
        <v>0</v>
      </c>
      <c r="IQ20" s="5">
        <f t="shared" si="37"/>
        <v>0</v>
      </c>
      <c r="IR20" s="9"/>
      <c r="IS20" s="1">
        <v>14</v>
      </c>
      <c r="IT20" s="2" t="s">
        <v>17</v>
      </c>
      <c r="IU20" s="5">
        <v>0</v>
      </c>
      <c r="IV20" s="5">
        <v>0</v>
      </c>
      <c r="IW20" s="5">
        <v>0</v>
      </c>
      <c r="IX20" s="5">
        <f t="shared" si="38"/>
        <v>0</v>
      </c>
      <c r="IY20" s="9"/>
      <c r="IZ20" s="1">
        <v>14</v>
      </c>
      <c r="JA20" s="2" t="s">
        <v>17</v>
      </c>
      <c r="JB20" s="5">
        <v>0</v>
      </c>
      <c r="JC20" s="5">
        <v>0</v>
      </c>
      <c r="JD20" s="5">
        <v>0</v>
      </c>
      <c r="JE20" s="5">
        <f t="shared" si="39"/>
        <v>0</v>
      </c>
      <c r="JF20" s="9"/>
      <c r="JG20" s="1">
        <v>14</v>
      </c>
      <c r="JH20" s="2" t="s">
        <v>17</v>
      </c>
      <c r="JI20" s="5">
        <v>0</v>
      </c>
      <c r="JJ20" s="5">
        <v>30000</v>
      </c>
      <c r="JK20" s="5">
        <v>0</v>
      </c>
      <c r="JL20" s="5">
        <f t="shared" si="40"/>
        <v>30000</v>
      </c>
      <c r="JM20" s="9"/>
      <c r="JN20" s="1">
        <v>14</v>
      </c>
      <c r="JO20" s="2" t="s">
        <v>17</v>
      </c>
      <c r="JP20" s="5">
        <v>0</v>
      </c>
      <c r="JQ20" s="5">
        <v>0</v>
      </c>
      <c r="JR20" s="5">
        <v>0</v>
      </c>
      <c r="JS20" s="5">
        <f t="shared" si="41"/>
        <v>0</v>
      </c>
      <c r="JT20" s="9"/>
      <c r="JU20" s="1">
        <v>14</v>
      </c>
      <c r="JV20" s="2" t="s">
        <v>17</v>
      </c>
      <c r="JW20" s="5">
        <v>0</v>
      </c>
      <c r="JX20" s="5">
        <v>0</v>
      </c>
      <c r="JY20" s="5">
        <v>0</v>
      </c>
      <c r="JZ20" s="5">
        <f t="shared" si="42"/>
        <v>0</v>
      </c>
      <c r="KA20" s="9"/>
      <c r="KB20" s="1">
        <v>14</v>
      </c>
      <c r="KC20" s="2" t="s">
        <v>17</v>
      </c>
      <c r="KD20" s="5">
        <v>7</v>
      </c>
      <c r="KE20" s="5">
        <v>144050</v>
      </c>
      <c r="KF20" s="5">
        <v>0</v>
      </c>
      <c r="KG20" s="5">
        <f t="shared" si="43"/>
        <v>144050</v>
      </c>
      <c r="KH20" s="9"/>
      <c r="KI20" s="1">
        <v>14</v>
      </c>
      <c r="KJ20" s="2" t="s">
        <v>17</v>
      </c>
      <c r="KK20" s="5">
        <v>1</v>
      </c>
      <c r="KL20" s="5">
        <v>325000</v>
      </c>
      <c r="KM20" s="5">
        <v>0</v>
      </c>
      <c r="KN20" s="5">
        <f t="shared" si="44"/>
        <v>325000</v>
      </c>
      <c r="KO20" s="9"/>
      <c r="KP20" s="1">
        <v>14</v>
      </c>
      <c r="KQ20" s="2" t="s">
        <v>17</v>
      </c>
      <c r="KR20" s="5">
        <v>1</v>
      </c>
      <c r="KS20" s="5">
        <v>12000</v>
      </c>
      <c r="KT20" s="5">
        <v>0</v>
      </c>
      <c r="KU20" s="5">
        <f t="shared" si="45"/>
        <v>12000</v>
      </c>
      <c r="KV20" s="9"/>
      <c r="KW20" s="1">
        <v>14</v>
      </c>
      <c r="KX20" s="2" t="s">
        <v>17</v>
      </c>
      <c r="KY20" s="5">
        <v>0</v>
      </c>
      <c r="KZ20" s="5">
        <v>0</v>
      </c>
      <c r="LA20" s="5">
        <v>0</v>
      </c>
      <c r="LB20" s="5">
        <f t="shared" si="46"/>
        <v>0</v>
      </c>
      <c r="LC20" s="9"/>
      <c r="LD20" s="1">
        <v>14</v>
      </c>
      <c r="LE20" s="2" t="s">
        <v>17</v>
      </c>
      <c r="LF20" s="5">
        <v>0</v>
      </c>
      <c r="LG20" s="5">
        <v>0</v>
      </c>
      <c r="LH20" s="5">
        <v>0</v>
      </c>
      <c r="LI20" s="5">
        <f t="shared" si="47"/>
        <v>0</v>
      </c>
      <c r="LJ20" s="9"/>
      <c r="LK20" s="1">
        <v>14</v>
      </c>
      <c r="LL20" s="2" t="s">
        <v>17</v>
      </c>
      <c r="LM20" s="5">
        <v>0</v>
      </c>
      <c r="LN20" s="5">
        <v>0</v>
      </c>
      <c r="LO20" s="5">
        <v>0</v>
      </c>
      <c r="LP20" s="5">
        <f t="shared" si="48"/>
        <v>0</v>
      </c>
      <c r="LQ20" s="9"/>
      <c r="LR20" s="1">
        <v>14</v>
      </c>
      <c r="LS20" s="2" t="s">
        <v>17</v>
      </c>
      <c r="LT20" s="5">
        <v>1</v>
      </c>
      <c r="LU20" s="5">
        <v>200000</v>
      </c>
      <c r="LV20" s="5">
        <v>0</v>
      </c>
      <c r="LW20" s="5">
        <f t="shared" si="49"/>
        <v>200000</v>
      </c>
      <c r="LX20" s="9"/>
      <c r="LY20" s="1">
        <v>14</v>
      </c>
      <c r="LZ20" s="2" t="s">
        <v>17</v>
      </c>
      <c r="MA20" s="5">
        <v>0</v>
      </c>
      <c r="MB20" s="5">
        <v>0</v>
      </c>
      <c r="MC20" s="5">
        <v>0</v>
      </c>
      <c r="MD20" s="5">
        <f t="shared" si="50"/>
        <v>0</v>
      </c>
      <c r="ME20" s="9"/>
      <c r="MF20" s="1">
        <v>14</v>
      </c>
      <c r="MG20" s="2" t="s">
        <v>17</v>
      </c>
      <c r="MH20" s="5">
        <v>7</v>
      </c>
      <c r="MI20" s="5">
        <v>14000</v>
      </c>
      <c r="MJ20" s="5">
        <v>0</v>
      </c>
      <c r="MK20" s="5">
        <f t="shared" si="51"/>
        <v>14000</v>
      </c>
      <c r="ML20" s="9"/>
      <c r="MM20" s="1">
        <v>14</v>
      </c>
      <c r="MN20" s="2" t="s">
        <v>17</v>
      </c>
      <c r="MO20" s="5">
        <v>7</v>
      </c>
      <c r="MP20" s="5">
        <v>14000</v>
      </c>
      <c r="MQ20" s="5">
        <v>0</v>
      </c>
      <c r="MR20" s="5">
        <f t="shared" si="52"/>
        <v>14000</v>
      </c>
      <c r="MS20" s="9"/>
      <c r="MT20" s="1">
        <v>14</v>
      </c>
      <c r="MU20" s="2" t="s">
        <v>17</v>
      </c>
      <c r="MV20" s="5">
        <v>10</v>
      </c>
      <c r="MW20" s="5">
        <v>1020000</v>
      </c>
      <c r="MX20" s="5">
        <v>0</v>
      </c>
      <c r="MY20" s="5">
        <f t="shared" si="53"/>
        <v>1020000</v>
      </c>
      <c r="MZ20" s="9"/>
      <c r="NA20" s="1">
        <v>14</v>
      </c>
      <c r="NB20" s="2" t="s">
        <v>17</v>
      </c>
      <c r="NC20" s="5">
        <v>1</v>
      </c>
      <c r="ND20" s="5">
        <v>60000</v>
      </c>
      <c r="NE20" s="5">
        <v>0</v>
      </c>
      <c r="NF20" s="5">
        <f t="shared" si="54"/>
        <v>60000</v>
      </c>
      <c r="NG20" s="9"/>
      <c r="NH20" s="1">
        <v>14</v>
      </c>
      <c r="NI20" s="2" t="s">
        <v>17</v>
      </c>
      <c r="NJ20" s="5">
        <v>0</v>
      </c>
      <c r="NK20" s="5">
        <v>0</v>
      </c>
      <c r="NL20" s="5">
        <v>0</v>
      </c>
      <c r="NM20" s="5">
        <f t="shared" si="55"/>
        <v>0</v>
      </c>
      <c r="NN20" s="9"/>
      <c r="NO20" s="1">
        <v>14</v>
      </c>
      <c r="NP20" s="2" t="s">
        <v>17</v>
      </c>
      <c r="NQ20" s="5">
        <v>12</v>
      </c>
      <c r="NR20" s="5">
        <v>270000</v>
      </c>
      <c r="NS20" s="5">
        <v>0</v>
      </c>
      <c r="NT20" s="5">
        <f t="shared" si="56"/>
        <v>270000</v>
      </c>
      <c r="NU20" s="9"/>
      <c r="NV20" s="1">
        <v>14</v>
      </c>
      <c r="NW20" s="2" t="s">
        <v>17</v>
      </c>
      <c r="NX20" s="5">
        <v>1</v>
      </c>
      <c r="NY20" s="5">
        <v>100000</v>
      </c>
      <c r="NZ20" s="5">
        <v>0</v>
      </c>
      <c r="OA20" s="5">
        <f t="shared" si="57"/>
        <v>100000</v>
      </c>
      <c r="OB20" s="9"/>
      <c r="OC20" s="1">
        <v>14</v>
      </c>
      <c r="OD20" s="2" t="s">
        <v>17</v>
      </c>
      <c r="OE20" s="5">
        <v>0</v>
      </c>
      <c r="OF20" s="5">
        <v>184000</v>
      </c>
      <c r="OG20" s="5">
        <v>0</v>
      </c>
      <c r="OH20" s="5">
        <f t="shared" si="58"/>
        <v>184000</v>
      </c>
      <c r="OI20" s="9"/>
      <c r="OJ20" s="1">
        <v>14</v>
      </c>
      <c r="OK20" s="2" t="s">
        <v>17</v>
      </c>
      <c r="OL20" s="5">
        <v>0</v>
      </c>
      <c r="OM20" s="5">
        <v>150000</v>
      </c>
      <c r="ON20" s="5">
        <v>0</v>
      </c>
      <c r="OO20" s="5">
        <f t="shared" si="59"/>
        <v>150000</v>
      </c>
      <c r="OP20" s="9"/>
      <c r="OQ20" s="1">
        <v>14</v>
      </c>
      <c r="OR20" s="2" t="s">
        <v>17</v>
      </c>
      <c r="OS20" s="5">
        <v>0</v>
      </c>
      <c r="OT20" s="5">
        <v>0</v>
      </c>
      <c r="OU20" s="5">
        <v>0</v>
      </c>
      <c r="OV20" s="5">
        <f t="shared" si="60"/>
        <v>0</v>
      </c>
      <c r="OW20" s="9"/>
      <c r="OX20" s="1">
        <v>14</v>
      </c>
      <c r="OY20" s="2" t="s">
        <v>17</v>
      </c>
      <c r="OZ20" s="5">
        <v>0</v>
      </c>
      <c r="PA20" s="5">
        <v>0</v>
      </c>
      <c r="PB20" s="5">
        <v>0</v>
      </c>
      <c r="PC20" s="5">
        <f t="shared" si="61"/>
        <v>0</v>
      </c>
      <c r="PD20" s="9"/>
      <c r="PE20" s="1">
        <v>14</v>
      </c>
      <c r="PF20" s="2" t="s">
        <v>17</v>
      </c>
      <c r="PG20" s="5">
        <v>1</v>
      </c>
      <c r="PH20" s="5">
        <v>72000</v>
      </c>
      <c r="PI20" s="5">
        <v>0</v>
      </c>
      <c r="PJ20" s="5">
        <f t="shared" si="62"/>
        <v>72000</v>
      </c>
      <c r="PK20" s="9"/>
      <c r="PL20" s="1">
        <v>14</v>
      </c>
      <c r="PM20" s="2" t="s">
        <v>17</v>
      </c>
      <c r="PN20" s="5">
        <v>9</v>
      </c>
      <c r="PO20" s="5">
        <v>225000</v>
      </c>
      <c r="PP20" s="5">
        <v>0</v>
      </c>
      <c r="PQ20" s="5">
        <f t="shared" si="63"/>
        <v>225000</v>
      </c>
      <c r="PR20" s="9"/>
      <c r="PS20" s="1">
        <v>14</v>
      </c>
      <c r="PT20" s="2" t="s">
        <v>17</v>
      </c>
      <c r="PU20" s="5">
        <v>10</v>
      </c>
      <c r="PV20" s="5">
        <v>2280000</v>
      </c>
      <c r="PW20" s="5">
        <v>0</v>
      </c>
      <c r="PX20" s="5">
        <f t="shared" si="64"/>
        <v>2280000</v>
      </c>
      <c r="PY20" s="9"/>
      <c r="PZ20" s="1">
        <v>14</v>
      </c>
      <c r="QA20" s="2" t="s">
        <v>17</v>
      </c>
      <c r="QB20" s="5">
        <v>7</v>
      </c>
      <c r="QC20" s="5">
        <v>67200</v>
      </c>
      <c r="QD20" s="5">
        <v>0</v>
      </c>
      <c r="QE20" s="5">
        <f t="shared" si="65"/>
        <v>67200</v>
      </c>
      <c r="QF20" s="9"/>
      <c r="QG20" s="1">
        <v>14</v>
      </c>
      <c r="QH20" s="2" t="s">
        <v>17</v>
      </c>
      <c r="QI20" s="5">
        <v>0</v>
      </c>
      <c r="QJ20" s="5">
        <v>49000</v>
      </c>
      <c r="QK20" s="5">
        <v>0</v>
      </c>
      <c r="QL20" s="5">
        <f t="shared" si="66"/>
        <v>49000</v>
      </c>
      <c r="QM20" s="9"/>
      <c r="QN20" s="1">
        <v>14</v>
      </c>
      <c r="QO20" s="2" t="s">
        <v>17</v>
      </c>
      <c r="QP20" s="5">
        <v>0</v>
      </c>
      <c r="QQ20" s="5">
        <v>373892.4</v>
      </c>
      <c r="QR20" s="5">
        <v>0</v>
      </c>
      <c r="QS20" s="5">
        <f t="shared" si="67"/>
        <v>373892.4</v>
      </c>
      <c r="QT20" s="9"/>
      <c r="QU20" s="1">
        <v>14</v>
      </c>
      <c r="QV20" s="2" t="s">
        <v>17</v>
      </c>
      <c r="QW20" s="5">
        <v>0</v>
      </c>
      <c r="QX20" s="5">
        <v>0</v>
      </c>
      <c r="QY20" s="5">
        <v>0</v>
      </c>
      <c r="QZ20" s="5">
        <f t="shared" si="68"/>
        <v>0</v>
      </c>
      <c r="RA20" s="9"/>
      <c r="RB20" s="1">
        <v>14</v>
      </c>
      <c r="RC20" s="2" t="s">
        <v>17</v>
      </c>
      <c r="RD20" s="5">
        <v>1</v>
      </c>
      <c r="RE20" s="5">
        <v>100000</v>
      </c>
      <c r="RF20" s="5">
        <v>25000</v>
      </c>
      <c r="RG20" s="5">
        <f t="shared" si="69"/>
        <v>125000</v>
      </c>
      <c r="RH20" s="9"/>
      <c r="RI20" s="1">
        <v>14</v>
      </c>
      <c r="RJ20" s="2" t="s">
        <v>17</v>
      </c>
      <c r="RK20" s="5">
        <v>0</v>
      </c>
      <c r="RL20" s="5">
        <v>10000</v>
      </c>
      <c r="RM20" s="5">
        <v>0</v>
      </c>
      <c r="RN20" s="5">
        <f t="shared" si="70"/>
        <v>10000</v>
      </c>
      <c r="RO20" s="9"/>
      <c r="RP20" s="1">
        <v>14</v>
      </c>
      <c r="RQ20" s="2" t="s">
        <v>17</v>
      </c>
      <c r="RR20" s="5">
        <v>0</v>
      </c>
      <c r="RS20" s="5">
        <v>0</v>
      </c>
      <c r="RT20" s="5">
        <v>0</v>
      </c>
      <c r="RU20" s="5">
        <f t="shared" si="71"/>
        <v>0</v>
      </c>
      <c r="RV20" s="9"/>
      <c r="RW20" s="1">
        <v>14</v>
      </c>
      <c r="RX20" s="2" t="s">
        <v>17</v>
      </c>
      <c r="RY20" s="5">
        <v>0</v>
      </c>
      <c r="RZ20" s="5">
        <v>0</v>
      </c>
      <c r="SA20" s="5">
        <v>0</v>
      </c>
      <c r="SB20" s="5">
        <f t="shared" si="72"/>
        <v>0</v>
      </c>
      <c r="SC20" s="9"/>
      <c r="SD20" s="1">
        <v>14</v>
      </c>
      <c r="SE20" s="2" t="s">
        <v>17</v>
      </c>
      <c r="SF20" s="5">
        <v>1</v>
      </c>
      <c r="SG20" s="5">
        <v>148900</v>
      </c>
      <c r="SH20" s="5">
        <v>0</v>
      </c>
      <c r="SI20" s="5">
        <f t="shared" si="73"/>
        <v>148900</v>
      </c>
      <c r="SJ20" s="9"/>
      <c r="SK20" s="1">
        <v>14</v>
      </c>
      <c r="SL20" s="2" t="s">
        <v>17</v>
      </c>
      <c r="SM20" s="5">
        <v>1</v>
      </c>
      <c r="SN20" s="5">
        <v>80000</v>
      </c>
      <c r="SO20" s="5">
        <v>0</v>
      </c>
      <c r="SP20" s="5">
        <f t="shared" si="74"/>
        <v>80000</v>
      </c>
      <c r="SQ20" s="9"/>
      <c r="SR20" s="1">
        <v>14</v>
      </c>
      <c r="SS20" s="2" t="s">
        <v>17</v>
      </c>
      <c r="ST20" s="5">
        <v>0</v>
      </c>
      <c r="SU20" s="5">
        <v>0</v>
      </c>
      <c r="SV20" s="5">
        <v>0</v>
      </c>
      <c r="SW20" s="5">
        <f t="shared" si="75"/>
        <v>0</v>
      </c>
      <c r="SX20" s="9"/>
      <c r="SY20" s="1">
        <v>14</v>
      </c>
      <c r="SZ20" s="2" t="s">
        <v>17</v>
      </c>
      <c r="TA20" s="5">
        <v>0</v>
      </c>
      <c r="TB20" s="5">
        <v>0</v>
      </c>
      <c r="TC20" s="5">
        <v>0</v>
      </c>
      <c r="TD20" s="5">
        <f t="shared" si="76"/>
        <v>0</v>
      </c>
      <c r="TE20" s="9"/>
      <c r="TF20" s="1">
        <v>14</v>
      </c>
      <c r="TG20" s="2" t="s">
        <v>17</v>
      </c>
      <c r="TH20" s="5">
        <v>0</v>
      </c>
      <c r="TI20" s="5">
        <v>0</v>
      </c>
      <c r="TJ20" s="5">
        <v>0</v>
      </c>
      <c r="TK20" s="5">
        <f t="shared" si="77"/>
        <v>0</v>
      </c>
      <c r="TL20" s="9"/>
      <c r="TM20" s="1">
        <v>14</v>
      </c>
      <c r="TN20" s="2" t="s">
        <v>17</v>
      </c>
      <c r="TO20" s="5">
        <v>0</v>
      </c>
      <c r="TP20" s="5">
        <v>40000</v>
      </c>
      <c r="TQ20" s="5">
        <v>0</v>
      </c>
      <c r="TR20" s="5">
        <f t="shared" si="78"/>
        <v>40000</v>
      </c>
      <c r="TS20" s="9"/>
      <c r="TT20" s="1">
        <v>14</v>
      </c>
      <c r="TU20" s="2" t="s">
        <v>17</v>
      </c>
      <c r="TV20" s="5">
        <v>0</v>
      </c>
      <c r="TW20" s="5">
        <v>30000</v>
      </c>
      <c r="TX20" s="5">
        <v>0</v>
      </c>
      <c r="TY20" s="5">
        <f t="shared" si="79"/>
        <v>30000</v>
      </c>
      <c r="TZ20" s="9"/>
      <c r="UA20" s="1">
        <v>14</v>
      </c>
      <c r="UB20" s="2" t="s">
        <v>17</v>
      </c>
      <c r="UC20" s="5">
        <v>0</v>
      </c>
      <c r="UD20" s="5">
        <v>0</v>
      </c>
      <c r="UE20" s="5">
        <v>0</v>
      </c>
      <c r="UF20" s="5">
        <f t="shared" si="80"/>
        <v>0</v>
      </c>
      <c r="UG20" s="9"/>
      <c r="UH20" s="1">
        <v>14</v>
      </c>
      <c r="UI20" s="2" t="s">
        <v>17</v>
      </c>
      <c r="UJ20" s="5">
        <v>0</v>
      </c>
      <c r="UK20" s="5">
        <v>0</v>
      </c>
      <c r="UL20" s="5">
        <v>0</v>
      </c>
      <c r="UM20" s="5">
        <f t="shared" si="81"/>
        <v>0</v>
      </c>
      <c r="UN20" s="9"/>
      <c r="UO20" s="1">
        <v>14</v>
      </c>
      <c r="UP20" s="2" t="s">
        <v>17</v>
      </c>
      <c r="UQ20" s="5">
        <v>1</v>
      </c>
      <c r="UR20" s="5">
        <v>12000</v>
      </c>
      <c r="US20" s="5">
        <v>0</v>
      </c>
      <c r="UT20" s="5">
        <f t="shared" si="82"/>
        <v>12000</v>
      </c>
      <c r="UU20" s="9"/>
      <c r="UV20" s="1">
        <v>14</v>
      </c>
      <c r="UW20" s="2" t="s">
        <v>17</v>
      </c>
      <c r="UX20" s="5">
        <v>1</v>
      </c>
      <c r="UY20" s="5">
        <v>100000</v>
      </c>
      <c r="UZ20" s="5">
        <v>0</v>
      </c>
      <c r="VA20" s="5">
        <f t="shared" si="83"/>
        <v>100000</v>
      </c>
      <c r="VB20" s="9"/>
      <c r="VC20" s="1">
        <v>14</v>
      </c>
      <c r="VD20" s="2" t="s">
        <v>17</v>
      </c>
      <c r="VE20" s="5">
        <v>1</v>
      </c>
      <c r="VF20" s="5">
        <v>10000</v>
      </c>
      <c r="VG20" s="5">
        <v>0</v>
      </c>
      <c r="VH20" s="5">
        <f t="shared" si="84"/>
        <v>10000</v>
      </c>
      <c r="VI20" s="9"/>
      <c r="VJ20" s="1">
        <v>14</v>
      </c>
      <c r="VK20" s="2" t="s">
        <v>17</v>
      </c>
      <c r="VL20" s="5">
        <v>0</v>
      </c>
      <c r="VM20" s="5">
        <v>0</v>
      </c>
      <c r="VN20" s="5">
        <v>0</v>
      </c>
      <c r="VO20" s="5">
        <f t="shared" si="85"/>
        <v>0</v>
      </c>
      <c r="VP20" s="9"/>
      <c r="VQ20" s="1">
        <v>14</v>
      </c>
      <c r="VR20" s="2" t="s">
        <v>17</v>
      </c>
      <c r="VS20" s="5">
        <v>0</v>
      </c>
      <c r="VT20" s="5">
        <v>0</v>
      </c>
      <c r="VU20" s="5">
        <v>0</v>
      </c>
      <c r="VV20" s="5">
        <f t="shared" si="86"/>
        <v>0</v>
      </c>
      <c r="VW20" s="9"/>
      <c r="VX20" s="1">
        <v>14</v>
      </c>
      <c r="VY20" s="2" t="s">
        <v>17</v>
      </c>
      <c r="VZ20" s="5">
        <v>1</v>
      </c>
      <c r="WA20" s="5">
        <v>180000</v>
      </c>
      <c r="WB20" s="5">
        <v>0</v>
      </c>
      <c r="WC20" s="5">
        <f t="shared" si="87"/>
        <v>180000</v>
      </c>
      <c r="WD20" s="9"/>
      <c r="WE20" s="1">
        <v>14</v>
      </c>
      <c r="WF20" s="2" t="s">
        <v>17</v>
      </c>
      <c r="WG20" s="5">
        <v>0</v>
      </c>
      <c r="WH20" s="5">
        <v>0</v>
      </c>
      <c r="WI20" s="5">
        <v>0</v>
      </c>
      <c r="WJ20" s="5">
        <f t="shared" si="88"/>
        <v>0</v>
      </c>
      <c r="WK20" s="9"/>
      <c r="WL20" s="1">
        <v>14</v>
      </c>
      <c r="WM20" s="2" t="s">
        <v>17</v>
      </c>
      <c r="WN20" s="5">
        <v>0</v>
      </c>
      <c r="WO20" s="5">
        <v>0</v>
      </c>
      <c r="WP20" s="5">
        <v>0</v>
      </c>
      <c r="WQ20" s="5">
        <f t="shared" si="89"/>
        <v>0</v>
      </c>
      <c r="WR20" s="9"/>
      <c r="WS20" s="1">
        <v>14</v>
      </c>
      <c r="WT20" s="2" t="s">
        <v>17</v>
      </c>
      <c r="WU20" s="5">
        <v>0</v>
      </c>
      <c r="WV20" s="5">
        <v>0</v>
      </c>
      <c r="WW20" s="5">
        <v>0</v>
      </c>
      <c r="WX20" s="5">
        <f t="shared" si="90"/>
        <v>0</v>
      </c>
      <c r="WY20" s="9"/>
      <c r="WZ20" s="1">
        <v>14</v>
      </c>
      <c r="XA20" s="2" t="s">
        <v>17</v>
      </c>
      <c r="XB20" s="5">
        <v>0</v>
      </c>
      <c r="XC20" s="5">
        <v>100000</v>
      </c>
      <c r="XD20" s="5">
        <v>0</v>
      </c>
      <c r="XE20" s="5">
        <f t="shared" si="91"/>
        <v>100000</v>
      </c>
      <c r="XF20" s="9"/>
      <c r="XG20" s="1">
        <v>14</v>
      </c>
      <c r="XH20" s="2" t="s">
        <v>17</v>
      </c>
      <c r="XI20" s="5">
        <v>0</v>
      </c>
      <c r="XJ20" s="5">
        <v>0</v>
      </c>
      <c r="XK20" s="5">
        <v>0</v>
      </c>
      <c r="XL20" s="5">
        <f t="shared" si="92"/>
        <v>0</v>
      </c>
      <c r="XM20" s="9"/>
      <c r="XN20" s="1">
        <v>14</v>
      </c>
      <c r="XO20" s="2" t="s">
        <v>17</v>
      </c>
      <c r="XP20" s="5">
        <v>0</v>
      </c>
      <c r="XQ20" s="5">
        <v>20000</v>
      </c>
      <c r="XR20" s="5">
        <v>0</v>
      </c>
      <c r="XS20" s="5">
        <f t="shared" si="93"/>
        <v>20000</v>
      </c>
      <c r="XT20" s="9"/>
      <c r="XU20" s="1">
        <v>14</v>
      </c>
      <c r="XV20" s="2" t="s">
        <v>17</v>
      </c>
      <c r="XW20" s="5">
        <v>0</v>
      </c>
      <c r="XX20" s="5">
        <v>0</v>
      </c>
      <c r="XY20" s="5">
        <v>0</v>
      </c>
      <c r="XZ20" s="5">
        <f t="shared" si="94"/>
        <v>0</v>
      </c>
      <c r="YA20" s="9"/>
      <c r="YB20" s="1">
        <v>14</v>
      </c>
      <c r="YC20" s="2" t="s">
        <v>17</v>
      </c>
      <c r="YD20" s="5">
        <v>0</v>
      </c>
      <c r="YE20" s="5">
        <v>0</v>
      </c>
      <c r="YF20" s="5">
        <v>0</v>
      </c>
      <c r="YG20" s="5">
        <f t="shared" si="95"/>
        <v>0</v>
      </c>
      <c r="YH20" s="9"/>
      <c r="YI20" s="1">
        <v>14</v>
      </c>
      <c r="YJ20" s="2" t="s">
        <v>17</v>
      </c>
      <c r="YK20" s="5">
        <v>0</v>
      </c>
      <c r="YL20" s="5">
        <f t="shared" si="96"/>
        <v>8287267.4000000004</v>
      </c>
      <c r="YM20" s="5">
        <f t="shared" si="0"/>
        <v>105000</v>
      </c>
      <c r="YN20" s="5">
        <f t="shared" si="1"/>
        <v>8392267.4000000004</v>
      </c>
      <c r="YO20" s="9"/>
      <c r="YP20" s="105">
        <v>14</v>
      </c>
      <c r="YQ20" s="2" t="s">
        <v>17</v>
      </c>
      <c r="YR20" s="5">
        <v>0</v>
      </c>
      <c r="YS20" s="5" t="e">
        <f>'Programme Management'!#REF!+'Prgramme M. Activities'!YL20</f>
        <v>#REF!</v>
      </c>
      <c r="YT20" s="5" t="e">
        <f>'Programme Management'!#REF!+'Prgramme M. Activities'!YM20</f>
        <v>#REF!</v>
      </c>
      <c r="YU20" s="5" t="e">
        <f t="shared" si="97"/>
        <v>#REF!</v>
      </c>
      <c r="YV20" s="9"/>
    </row>
    <row r="21" spans="1:672" ht="16.5" hidden="1">
      <c r="A21" s="23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2"/>
        <v>0</v>
      </c>
      <c r="G21" s="9"/>
      <c r="H21" s="1">
        <v>15</v>
      </c>
      <c r="I21" s="2" t="s">
        <v>18</v>
      </c>
      <c r="J21" s="5">
        <v>0</v>
      </c>
      <c r="K21" s="5">
        <v>0</v>
      </c>
      <c r="L21" s="5">
        <v>0</v>
      </c>
      <c r="M21" s="5">
        <f t="shared" si="3"/>
        <v>0</v>
      </c>
      <c r="N21" s="9"/>
      <c r="O21" s="1">
        <v>15</v>
      </c>
      <c r="P21" s="2" t="s">
        <v>18</v>
      </c>
      <c r="Q21" s="5">
        <v>0</v>
      </c>
      <c r="R21" s="5">
        <v>24800</v>
      </c>
      <c r="S21" s="5">
        <v>0</v>
      </c>
      <c r="T21" s="5">
        <f t="shared" si="4"/>
        <v>24800</v>
      </c>
      <c r="U21" s="9"/>
      <c r="V21" s="1">
        <v>15</v>
      </c>
      <c r="W21" s="2" t="s">
        <v>18</v>
      </c>
      <c r="X21" s="5">
        <v>11</v>
      </c>
      <c r="Y21" s="5">
        <v>22000</v>
      </c>
      <c r="Z21" s="5">
        <v>0</v>
      </c>
      <c r="AA21" s="5">
        <f t="shared" si="5"/>
        <v>22000</v>
      </c>
      <c r="AB21" s="9"/>
      <c r="AC21" s="1">
        <v>15</v>
      </c>
      <c r="AD21" s="2" t="s">
        <v>18</v>
      </c>
      <c r="AE21" s="5">
        <v>0</v>
      </c>
      <c r="AF21" s="5">
        <v>0</v>
      </c>
      <c r="AG21" s="5">
        <v>0</v>
      </c>
      <c r="AH21" s="5">
        <f t="shared" si="6"/>
        <v>0</v>
      </c>
      <c r="AI21" s="9"/>
      <c r="AJ21" s="1">
        <v>15</v>
      </c>
      <c r="AK21" s="2" t="s">
        <v>18</v>
      </c>
      <c r="AL21" s="5">
        <v>216</v>
      </c>
      <c r="AM21" s="5">
        <v>21600</v>
      </c>
      <c r="AN21" s="5">
        <v>0</v>
      </c>
      <c r="AO21" s="5">
        <f t="shared" si="7"/>
        <v>21600</v>
      </c>
      <c r="AP21" s="9"/>
      <c r="AQ21" s="1">
        <v>15</v>
      </c>
      <c r="AR21" s="2" t="s">
        <v>18</v>
      </c>
      <c r="AS21" s="5">
        <v>11</v>
      </c>
      <c r="AT21" s="5">
        <v>13000</v>
      </c>
      <c r="AU21" s="5">
        <v>0</v>
      </c>
      <c r="AV21" s="5">
        <f t="shared" si="8"/>
        <v>13000</v>
      </c>
      <c r="AW21" s="9"/>
      <c r="AX21" s="1">
        <v>15</v>
      </c>
      <c r="AY21" s="2" t="s">
        <v>18</v>
      </c>
      <c r="AZ21" s="5">
        <v>14</v>
      </c>
      <c r="BA21" s="5">
        <v>84000</v>
      </c>
      <c r="BB21" s="5">
        <v>0</v>
      </c>
      <c r="BC21" s="5">
        <f t="shared" si="9"/>
        <v>84000</v>
      </c>
      <c r="BD21" s="9"/>
      <c r="BE21" s="1">
        <v>15</v>
      </c>
      <c r="BF21" s="2" t="s">
        <v>18</v>
      </c>
      <c r="BG21" s="5">
        <v>0</v>
      </c>
      <c r="BH21" s="5">
        <v>0</v>
      </c>
      <c r="BI21" s="5">
        <v>0</v>
      </c>
      <c r="BJ21" s="5">
        <f t="shared" si="10"/>
        <v>0</v>
      </c>
      <c r="BK21" s="9"/>
      <c r="BL21" s="1">
        <v>15</v>
      </c>
      <c r="BM21" s="2" t="s">
        <v>18</v>
      </c>
      <c r="BN21" s="5">
        <v>0</v>
      </c>
      <c r="BO21" s="5">
        <v>0</v>
      </c>
      <c r="BP21" s="5">
        <v>0</v>
      </c>
      <c r="BQ21" s="5">
        <f t="shared" si="11"/>
        <v>0</v>
      </c>
      <c r="BR21" s="9"/>
      <c r="BS21" s="1">
        <v>15</v>
      </c>
      <c r="BT21" s="2" t="s">
        <v>18</v>
      </c>
      <c r="BU21" s="5">
        <v>4</v>
      </c>
      <c r="BV21" s="5">
        <v>20000</v>
      </c>
      <c r="BW21" s="5">
        <v>0</v>
      </c>
      <c r="BX21" s="5">
        <f t="shared" si="12"/>
        <v>20000</v>
      </c>
      <c r="BY21" s="9"/>
      <c r="BZ21" s="1">
        <v>15</v>
      </c>
      <c r="CA21" s="2" t="s">
        <v>18</v>
      </c>
      <c r="CB21" s="5">
        <v>0</v>
      </c>
      <c r="CC21" s="5">
        <v>0</v>
      </c>
      <c r="CD21" s="5">
        <v>0</v>
      </c>
      <c r="CE21" s="5">
        <f t="shared" si="13"/>
        <v>0</v>
      </c>
      <c r="CF21" s="9"/>
      <c r="CG21" s="1">
        <v>15</v>
      </c>
      <c r="CH21" s="2" t="s">
        <v>18</v>
      </c>
      <c r="CI21" s="5">
        <v>36</v>
      </c>
      <c r="CJ21" s="5">
        <v>86400</v>
      </c>
      <c r="CK21" s="5">
        <v>0</v>
      </c>
      <c r="CL21" s="5">
        <f t="shared" si="14"/>
        <v>86400</v>
      </c>
      <c r="CM21" s="9"/>
      <c r="CN21" s="1">
        <v>15</v>
      </c>
      <c r="CO21" s="2" t="s">
        <v>18</v>
      </c>
      <c r="CP21" s="5">
        <v>0</v>
      </c>
      <c r="CQ21" s="5">
        <v>0</v>
      </c>
      <c r="CR21" s="5">
        <v>0</v>
      </c>
      <c r="CS21" s="5">
        <f t="shared" si="15"/>
        <v>0</v>
      </c>
      <c r="CT21" s="9"/>
      <c r="CU21" s="1">
        <v>15</v>
      </c>
      <c r="CV21" s="2" t="s">
        <v>18</v>
      </c>
      <c r="CW21" s="5">
        <v>12</v>
      </c>
      <c r="CX21" s="5">
        <v>24000</v>
      </c>
      <c r="CY21" s="5">
        <v>0</v>
      </c>
      <c r="CZ21" s="5">
        <f t="shared" si="16"/>
        <v>24000</v>
      </c>
      <c r="DA21" s="9"/>
      <c r="DB21" s="1">
        <v>15</v>
      </c>
      <c r="DC21" s="2" t="s">
        <v>18</v>
      </c>
      <c r="DD21" s="5">
        <v>0</v>
      </c>
      <c r="DE21" s="5">
        <v>30000</v>
      </c>
      <c r="DF21" s="5">
        <v>0</v>
      </c>
      <c r="DG21" s="5">
        <f t="shared" si="17"/>
        <v>30000</v>
      </c>
      <c r="DH21" s="9"/>
      <c r="DI21" s="1">
        <v>15</v>
      </c>
      <c r="DJ21" s="2" t="s">
        <v>18</v>
      </c>
      <c r="DK21" s="5">
        <v>0</v>
      </c>
      <c r="DL21" s="5">
        <v>0</v>
      </c>
      <c r="DM21" s="5">
        <v>0</v>
      </c>
      <c r="DN21" s="5">
        <f t="shared" si="18"/>
        <v>0</v>
      </c>
      <c r="DO21" s="9"/>
      <c r="DP21" s="1">
        <v>15</v>
      </c>
      <c r="DQ21" s="2" t="s">
        <v>18</v>
      </c>
      <c r="DR21" s="5">
        <v>12</v>
      </c>
      <c r="DS21" s="5">
        <v>36000</v>
      </c>
      <c r="DT21" s="5">
        <v>0</v>
      </c>
      <c r="DU21" s="5">
        <f t="shared" si="19"/>
        <v>36000</v>
      </c>
      <c r="DV21" s="9"/>
      <c r="DW21" s="1">
        <v>15</v>
      </c>
      <c r="DX21" s="2" t="s">
        <v>18</v>
      </c>
      <c r="DY21" s="5">
        <v>1905</v>
      </c>
      <c r="DZ21" s="5">
        <v>762000</v>
      </c>
      <c r="EA21" s="5">
        <v>0</v>
      </c>
      <c r="EB21" s="5">
        <f t="shared" si="20"/>
        <v>762000</v>
      </c>
      <c r="EC21" s="9"/>
      <c r="ED21" s="1">
        <v>15</v>
      </c>
      <c r="EE21" s="2" t="s">
        <v>18</v>
      </c>
      <c r="EF21" s="5">
        <v>0</v>
      </c>
      <c r="EG21" s="5">
        <v>0</v>
      </c>
      <c r="EH21" s="5">
        <v>0</v>
      </c>
      <c r="EI21" s="5">
        <f t="shared" si="21"/>
        <v>0</v>
      </c>
      <c r="EJ21" s="9"/>
      <c r="EK21" s="1">
        <v>15</v>
      </c>
      <c r="EL21" s="2" t="s">
        <v>18</v>
      </c>
      <c r="EM21" s="5">
        <v>0</v>
      </c>
      <c r="EN21" s="5">
        <v>0</v>
      </c>
      <c r="EO21" s="5">
        <v>0</v>
      </c>
      <c r="EP21" s="5">
        <f t="shared" si="22"/>
        <v>0</v>
      </c>
      <c r="EQ21" s="9"/>
      <c r="ER21" s="1">
        <v>15</v>
      </c>
      <c r="ES21" s="2" t="s">
        <v>18</v>
      </c>
      <c r="ET21" s="5">
        <v>0</v>
      </c>
      <c r="EU21" s="5">
        <v>0</v>
      </c>
      <c r="EV21" s="5">
        <v>0</v>
      </c>
      <c r="EW21" s="5">
        <f t="shared" si="23"/>
        <v>0</v>
      </c>
      <c r="EX21" s="9"/>
      <c r="EY21" s="1">
        <v>15</v>
      </c>
      <c r="EZ21" s="2" t="s">
        <v>18</v>
      </c>
      <c r="FA21" s="5">
        <v>0</v>
      </c>
      <c r="FB21" s="5">
        <v>0</v>
      </c>
      <c r="FC21" s="5">
        <v>0</v>
      </c>
      <c r="FD21" s="5">
        <f t="shared" si="24"/>
        <v>0</v>
      </c>
      <c r="FE21" s="9"/>
      <c r="FF21" s="1">
        <v>15</v>
      </c>
      <c r="FG21" s="2" t="s">
        <v>18</v>
      </c>
      <c r="FH21" s="5">
        <v>0</v>
      </c>
      <c r="FI21" s="5">
        <v>0</v>
      </c>
      <c r="FJ21" s="5">
        <v>0</v>
      </c>
      <c r="FK21" s="5">
        <f t="shared" si="25"/>
        <v>0</v>
      </c>
      <c r="FL21" s="9"/>
      <c r="FM21" s="1">
        <v>15</v>
      </c>
      <c r="FN21" s="2" t="s">
        <v>18</v>
      </c>
      <c r="FO21" s="5">
        <v>6</v>
      </c>
      <c r="FP21" s="5">
        <v>8000</v>
      </c>
      <c r="FQ21" s="5">
        <v>0</v>
      </c>
      <c r="FR21" s="5">
        <f t="shared" si="26"/>
        <v>8000</v>
      </c>
      <c r="FS21" s="9"/>
      <c r="FT21" s="1">
        <v>15</v>
      </c>
      <c r="FU21" s="2" t="s">
        <v>18</v>
      </c>
      <c r="FV21" s="5">
        <v>0</v>
      </c>
      <c r="FW21" s="5">
        <v>280000</v>
      </c>
      <c r="FX21" s="5">
        <v>0</v>
      </c>
      <c r="FY21" s="5">
        <f t="shared" si="27"/>
        <v>280000</v>
      </c>
      <c r="FZ21" s="9"/>
      <c r="GA21" s="1">
        <v>15</v>
      </c>
      <c r="GB21" s="2" t="s">
        <v>18</v>
      </c>
      <c r="GC21" s="5">
        <v>0</v>
      </c>
      <c r="GD21" s="5">
        <v>50000</v>
      </c>
      <c r="GE21" s="5">
        <v>0</v>
      </c>
      <c r="GF21" s="5">
        <f t="shared" si="28"/>
        <v>50000</v>
      </c>
      <c r="GG21" s="9"/>
      <c r="GH21" s="1">
        <v>15</v>
      </c>
      <c r="GI21" s="2" t="s">
        <v>18</v>
      </c>
      <c r="GJ21" s="5">
        <v>0</v>
      </c>
      <c r="GK21" s="5">
        <v>30000</v>
      </c>
      <c r="GL21" s="5">
        <v>0</v>
      </c>
      <c r="GM21" s="5">
        <f t="shared" si="29"/>
        <v>30000</v>
      </c>
      <c r="GN21" s="9"/>
      <c r="GO21" s="1">
        <v>15</v>
      </c>
      <c r="GP21" s="2" t="s">
        <v>18</v>
      </c>
      <c r="GQ21" s="5">
        <v>0</v>
      </c>
      <c r="GR21" s="5">
        <v>0</v>
      </c>
      <c r="GS21" s="5">
        <v>0</v>
      </c>
      <c r="GT21" s="5">
        <f t="shared" si="30"/>
        <v>0</v>
      </c>
      <c r="GU21" s="9"/>
      <c r="GV21" s="1">
        <v>15</v>
      </c>
      <c r="GW21" s="2" t="s">
        <v>18</v>
      </c>
      <c r="GX21" s="5">
        <v>0</v>
      </c>
      <c r="GY21" s="5">
        <v>0</v>
      </c>
      <c r="GZ21" s="5">
        <v>0</v>
      </c>
      <c r="HA21" s="5">
        <f t="shared" si="31"/>
        <v>0</v>
      </c>
      <c r="HB21" s="9"/>
      <c r="HC21" s="1">
        <v>15</v>
      </c>
      <c r="HD21" s="2" t="s">
        <v>18</v>
      </c>
      <c r="HE21" s="5">
        <v>0</v>
      </c>
      <c r="HF21" s="5">
        <v>0</v>
      </c>
      <c r="HG21" s="5">
        <v>0</v>
      </c>
      <c r="HH21" s="5">
        <f t="shared" si="32"/>
        <v>0</v>
      </c>
      <c r="HI21" s="9"/>
      <c r="HJ21" s="1">
        <v>15</v>
      </c>
      <c r="HK21" s="2" t="s">
        <v>18</v>
      </c>
      <c r="HL21" s="5">
        <v>1</v>
      </c>
      <c r="HM21" s="5">
        <v>300000</v>
      </c>
      <c r="HN21" s="5">
        <v>0</v>
      </c>
      <c r="HO21" s="5">
        <f t="shared" si="33"/>
        <v>300000</v>
      </c>
      <c r="HP21" s="9"/>
      <c r="HQ21" s="1">
        <v>15</v>
      </c>
      <c r="HR21" s="2" t="s">
        <v>18</v>
      </c>
      <c r="HS21" s="5">
        <v>11</v>
      </c>
      <c r="HT21" s="5">
        <v>32725</v>
      </c>
      <c r="HU21" s="5">
        <v>0</v>
      </c>
      <c r="HV21" s="5">
        <f t="shared" si="34"/>
        <v>32725</v>
      </c>
      <c r="HW21" s="9"/>
      <c r="HX21" s="1">
        <v>15</v>
      </c>
      <c r="HY21" s="2" t="s">
        <v>18</v>
      </c>
      <c r="HZ21" s="5">
        <v>0</v>
      </c>
      <c r="IA21" s="5">
        <v>0</v>
      </c>
      <c r="IB21" s="5">
        <v>0</v>
      </c>
      <c r="IC21" s="5">
        <f t="shared" si="35"/>
        <v>0</v>
      </c>
      <c r="ID21" s="9"/>
      <c r="IE21" s="1">
        <v>15</v>
      </c>
      <c r="IF21" s="2" t="s">
        <v>18</v>
      </c>
      <c r="IG21" s="5">
        <v>0</v>
      </c>
      <c r="IH21" s="5">
        <v>0</v>
      </c>
      <c r="II21" s="5">
        <v>0</v>
      </c>
      <c r="IJ21" s="5">
        <f t="shared" si="36"/>
        <v>0</v>
      </c>
      <c r="IK21" s="9"/>
      <c r="IL21" s="1">
        <v>15</v>
      </c>
      <c r="IM21" s="2" t="s">
        <v>18</v>
      </c>
      <c r="IN21" s="5">
        <v>0</v>
      </c>
      <c r="IO21" s="5">
        <v>0</v>
      </c>
      <c r="IP21" s="5">
        <v>0</v>
      </c>
      <c r="IQ21" s="5">
        <f t="shared" si="37"/>
        <v>0</v>
      </c>
      <c r="IR21" s="9"/>
      <c r="IS21" s="1">
        <v>15</v>
      </c>
      <c r="IT21" s="2" t="s">
        <v>18</v>
      </c>
      <c r="IU21" s="5">
        <v>0</v>
      </c>
      <c r="IV21" s="5">
        <v>0</v>
      </c>
      <c r="IW21" s="5">
        <v>0</v>
      </c>
      <c r="IX21" s="5">
        <f t="shared" si="38"/>
        <v>0</v>
      </c>
      <c r="IY21" s="9"/>
      <c r="IZ21" s="1">
        <v>15</v>
      </c>
      <c r="JA21" s="2" t="s">
        <v>18</v>
      </c>
      <c r="JB21" s="5">
        <v>0</v>
      </c>
      <c r="JC21" s="5">
        <v>0</v>
      </c>
      <c r="JD21" s="5">
        <v>0</v>
      </c>
      <c r="JE21" s="5">
        <f t="shared" si="39"/>
        <v>0</v>
      </c>
      <c r="JF21" s="9"/>
      <c r="JG21" s="1">
        <v>15</v>
      </c>
      <c r="JH21" s="2" t="s">
        <v>18</v>
      </c>
      <c r="JI21" s="5">
        <v>0</v>
      </c>
      <c r="JJ21" s="5">
        <v>30000</v>
      </c>
      <c r="JK21" s="5">
        <v>0</v>
      </c>
      <c r="JL21" s="5">
        <f t="shared" si="40"/>
        <v>30000</v>
      </c>
      <c r="JM21" s="9"/>
      <c r="JN21" s="1">
        <v>15</v>
      </c>
      <c r="JO21" s="2" t="s">
        <v>18</v>
      </c>
      <c r="JP21" s="5">
        <v>0</v>
      </c>
      <c r="JQ21" s="5">
        <v>0</v>
      </c>
      <c r="JR21" s="5">
        <v>0</v>
      </c>
      <c r="JS21" s="5">
        <f t="shared" si="41"/>
        <v>0</v>
      </c>
      <c r="JT21" s="9"/>
      <c r="JU21" s="1">
        <v>15</v>
      </c>
      <c r="JV21" s="2" t="s">
        <v>18</v>
      </c>
      <c r="JW21" s="5">
        <v>0</v>
      </c>
      <c r="JX21" s="5">
        <v>0</v>
      </c>
      <c r="JY21" s="5">
        <v>0</v>
      </c>
      <c r="JZ21" s="5">
        <f t="shared" si="42"/>
        <v>0</v>
      </c>
      <c r="KA21" s="9"/>
      <c r="KB21" s="1">
        <v>15</v>
      </c>
      <c r="KC21" s="2" t="s">
        <v>18</v>
      </c>
      <c r="KD21" s="5">
        <v>11</v>
      </c>
      <c r="KE21" s="5">
        <v>204900</v>
      </c>
      <c r="KF21" s="5">
        <v>0</v>
      </c>
      <c r="KG21" s="5">
        <f t="shared" si="43"/>
        <v>204900</v>
      </c>
      <c r="KH21" s="9"/>
      <c r="KI21" s="1">
        <v>15</v>
      </c>
      <c r="KJ21" s="2" t="s">
        <v>18</v>
      </c>
      <c r="KK21" s="5">
        <v>1</v>
      </c>
      <c r="KL21" s="5">
        <v>325000</v>
      </c>
      <c r="KM21" s="5">
        <v>0</v>
      </c>
      <c r="KN21" s="5">
        <f t="shared" si="44"/>
        <v>325000</v>
      </c>
      <c r="KO21" s="9"/>
      <c r="KP21" s="1">
        <v>15</v>
      </c>
      <c r="KQ21" s="2" t="s">
        <v>18</v>
      </c>
      <c r="KR21" s="5">
        <v>1</v>
      </c>
      <c r="KS21" s="5">
        <v>12000</v>
      </c>
      <c r="KT21" s="5">
        <v>0</v>
      </c>
      <c r="KU21" s="5">
        <f t="shared" si="45"/>
        <v>12000</v>
      </c>
      <c r="KV21" s="9"/>
      <c r="KW21" s="1">
        <v>15</v>
      </c>
      <c r="KX21" s="2" t="s">
        <v>18</v>
      </c>
      <c r="KY21" s="5">
        <v>0</v>
      </c>
      <c r="KZ21" s="5">
        <v>0</v>
      </c>
      <c r="LA21" s="5">
        <v>0</v>
      </c>
      <c r="LB21" s="5">
        <f t="shared" si="46"/>
        <v>0</v>
      </c>
      <c r="LC21" s="9"/>
      <c r="LD21" s="1">
        <v>15</v>
      </c>
      <c r="LE21" s="2" t="s">
        <v>18</v>
      </c>
      <c r="LF21" s="5">
        <v>0</v>
      </c>
      <c r="LG21" s="5">
        <v>0</v>
      </c>
      <c r="LH21" s="5">
        <v>0</v>
      </c>
      <c r="LI21" s="5">
        <f t="shared" si="47"/>
        <v>0</v>
      </c>
      <c r="LJ21" s="9"/>
      <c r="LK21" s="1">
        <v>15</v>
      </c>
      <c r="LL21" s="2" t="s">
        <v>18</v>
      </c>
      <c r="LM21" s="5">
        <v>0</v>
      </c>
      <c r="LN21" s="5">
        <v>0</v>
      </c>
      <c r="LO21" s="5">
        <v>0</v>
      </c>
      <c r="LP21" s="5">
        <f t="shared" si="48"/>
        <v>0</v>
      </c>
      <c r="LQ21" s="9"/>
      <c r="LR21" s="1">
        <v>15</v>
      </c>
      <c r="LS21" s="2" t="s">
        <v>18</v>
      </c>
      <c r="LT21" s="5">
        <v>1</v>
      </c>
      <c r="LU21" s="5">
        <v>200000</v>
      </c>
      <c r="LV21" s="5">
        <v>0</v>
      </c>
      <c r="LW21" s="5">
        <f t="shared" si="49"/>
        <v>200000</v>
      </c>
      <c r="LX21" s="9"/>
      <c r="LY21" s="1">
        <v>15</v>
      </c>
      <c r="LZ21" s="2" t="s">
        <v>18</v>
      </c>
      <c r="MA21" s="5">
        <v>0</v>
      </c>
      <c r="MB21" s="5">
        <v>0</v>
      </c>
      <c r="MC21" s="5">
        <v>0</v>
      </c>
      <c r="MD21" s="5">
        <f t="shared" si="50"/>
        <v>0</v>
      </c>
      <c r="ME21" s="9"/>
      <c r="MF21" s="1">
        <v>15</v>
      </c>
      <c r="MG21" s="2" t="s">
        <v>18</v>
      </c>
      <c r="MH21" s="5">
        <v>11</v>
      </c>
      <c r="MI21" s="5">
        <v>22000</v>
      </c>
      <c r="MJ21" s="5">
        <v>0</v>
      </c>
      <c r="MK21" s="5">
        <f t="shared" si="51"/>
        <v>22000</v>
      </c>
      <c r="ML21" s="9"/>
      <c r="MM21" s="1">
        <v>15</v>
      </c>
      <c r="MN21" s="2" t="s">
        <v>18</v>
      </c>
      <c r="MO21" s="5">
        <v>11</v>
      </c>
      <c r="MP21" s="5">
        <v>22000</v>
      </c>
      <c r="MQ21" s="5">
        <v>0</v>
      </c>
      <c r="MR21" s="5">
        <f t="shared" si="52"/>
        <v>22000</v>
      </c>
      <c r="MS21" s="9"/>
      <c r="MT21" s="1">
        <v>15</v>
      </c>
      <c r="MU21" s="2" t="s">
        <v>18</v>
      </c>
      <c r="MV21" s="5">
        <v>15</v>
      </c>
      <c r="MW21" s="5">
        <v>1020000</v>
      </c>
      <c r="MX21" s="5">
        <v>0</v>
      </c>
      <c r="MY21" s="5">
        <f t="shared" si="53"/>
        <v>1020000</v>
      </c>
      <c r="MZ21" s="9"/>
      <c r="NA21" s="1">
        <v>15</v>
      </c>
      <c r="NB21" s="2" t="s">
        <v>18</v>
      </c>
      <c r="NC21" s="5">
        <v>1</v>
      </c>
      <c r="ND21" s="5">
        <v>60000</v>
      </c>
      <c r="NE21" s="5">
        <v>0</v>
      </c>
      <c r="NF21" s="5">
        <f t="shared" si="54"/>
        <v>60000</v>
      </c>
      <c r="NG21" s="9"/>
      <c r="NH21" s="1">
        <v>15</v>
      </c>
      <c r="NI21" s="2" t="s">
        <v>18</v>
      </c>
      <c r="NJ21" s="5">
        <v>0</v>
      </c>
      <c r="NK21" s="5">
        <v>0</v>
      </c>
      <c r="NL21" s="5">
        <v>0</v>
      </c>
      <c r="NM21" s="5">
        <f t="shared" si="55"/>
        <v>0</v>
      </c>
      <c r="NN21" s="9"/>
      <c r="NO21" s="1">
        <v>15</v>
      </c>
      <c r="NP21" s="2" t="s">
        <v>18</v>
      </c>
      <c r="NQ21" s="5">
        <v>12</v>
      </c>
      <c r="NR21" s="5">
        <v>280000</v>
      </c>
      <c r="NS21" s="5">
        <v>0</v>
      </c>
      <c r="NT21" s="5">
        <f t="shared" si="56"/>
        <v>280000</v>
      </c>
      <c r="NU21" s="9"/>
      <c r="NV21" s="1">
        <v>15</v>
      </c>
      <c r="NW21" s="2" t="s">
        <v>18</v>
      </c>
      <c r="NX21" s="5">
        <v>1</v>
      </c>
      <c r="NY21" s="5">
        <v>100000</v>
      </c>
      <c r="NZ21" s="5">
        <v>0</v>
      </c>
      <c r="OA21" s="5">
        <f t="shared" si="57"/>
        <v>100000</v>
      </c>
      <c r="OB21" s="9"/>
      <c r="OC21" s="1">
        <v>15</v>
      </c>
      <c r="OD21" s="2" t="s">
        <v>18</v>
      </c>
      <c r="OE21" s="5">
        <v>0</v>
      </c>
      <c r="OF21" s="5">
        <v>253000</v>
      </c>
      <c r="OG21" s="5">
        <v>0</v>
      </c>
      <c r="OH21" s="5">
        <f t="shared" si="58"/>
        <v>253000</v>
      </c>
      <c r="OI21" s="9"/>
      <c r="OJ21" s="1">
        <v>15</v>
      </c>
      <c r="OK21" s="2" t="s">
        <v>18</v>
      </c>
      <c r="OL21" s="5">
        <v>0</v>
      </c>
      <c r="OM21" s="5">
        <v>150000</v>
      </c>
      <c r="ON21" s="5">
        <v>0</v>
      </c>
      <c r="OO21" s="5">
        <f t="shared" si="59"/>
        <v>150000</v>
      </c>
      <c r="OP21" s="9"/>
      <c r="OQ21" s="1">
        <v>15</v>
      </c>
      <c r="OR21" s="2" t="s">
        <v>18</v>
      </c>
      <c r="OS21" s="5">
        <v>0</v>
      </c>
      <c r="OT21" s="5">
        <v>0</v>
      </c>
      <c r="OU21" s="5">
        <v>0</v>
      </c>
      <c r="OV21" s="5">
        <f t="shared" si="60"/>
        <v>0</v>
      </c>
      <c r="OW21" s="9"/>
      <c r="OX21" s="1">
        <v>15</v>
      </c>
      <c r="OY21" s="2" t="s">
        <v>18</v>
      </c>
      <c r="OZ21" s="5">
        <v>0</v>
      </c>
      <c r="PA21" s="5">
        <v>450000</v>
      </c>
      <c r="PB21" s="5">
        <v>0</v>
      </c>
      <c r="PC21" s="5">
        <f t="shared" si="61"/>
        <v>450000</v>
      </c>
      <c r="PD21" s="9"/>
      <c r="PE21" s="1">
        <v>15</v>
      </c>
      <c r="PF21" s="2" t="s">
        <v>18</v>
      </c>
      <c r="PG21" s="5">
        <v>1</v>
      </c>
      <c r="PH21" s="5">
        <v>72000</v>
      </c>
      <c r="PI21" s="5">
        <v>0</v>
      </c>
      <c r="PJ21" s="5">
        <f t="shared" si="62"/>
        <v>72000</v>
      </c>
      <c r="PK21" s="9"/>
      <c r="PL21" s="1">
        <v>15</v>
      </c>
      <c r="PM21" s="2" t="s">
        <v>18</v>
      </c>
      <c r="PN21" s="5">
        <v>9</v>
      </c>
      <c r="PO21" s="5">
        <v>225000</v>
      </c>
      <c r="PP21" s="5">
        <v>0</v>
      </c>
      <c r="PQ21" s="5">
        <f t="shared" si="63"/>
        <v>225000</v>
      </c>
      <c r="PR21" s="9"/>
      <c r="PS21" s="1">
        <v>15</v>
      </c>
      <c r="PT21" s="2" t="s">
        <v>18</v>
      </c>
      <c r="PU21" s="5">
        <v>15</v>
      </c>
      <c r="PV21" s="5">
        <v>3540000</v>
      </c>
      <c r="PW21" s="5">
        <v>0</v>
      </c>
      <c r="PX21" s="5">
        <f t="shared" si="64"/>
        <v>3540000</v>
      </c>
      <c r="PY21" s="9"/>
      <c r="PZ21" s="1">
        <v>15</v>
      </c>
      <c r="QA21" s="2" t="s">
        <v>18</v>
      </c>
      <c r="QB21" s="5">
        <v>11</v>
      </c>
      <c r="QC21" s="5">
        <v>105600</v>
      </c>
      <c r="QD21" s="5">
        <v>0</v>
      </c>
      <c r="QE21" s="5">
        <f t="shared" si="65"/>
        <v>105600</v>
      </c>
      <c r="QF21" s="9"/>
      <c r="QG21" s="1">
        <v>15</v>
      </c>
      <c r="QH21" s="2" t="s">
        <v>18</v>
      </c>
      <c r="QI21" s="5">
        <v>0</v>
      </c>
      <c r="QJ21" s="5">
        <v>50500</v>
      </c>
      <c r="QK21" s="5">
        <v>0</v>
      </c>
      <c r="QL21" s="5">
        <f t="shared" si="66"/>
        <v>50500</v>
      </c>
      <c r="QM21" s="9"/>
      <c r="QN21" s="1">
        <v>15</v>
      </c>
      <c r="QO21" s="2" t="s">
        <v>18</v>
      </c>
      <c r="QP21" s="5">
        <v>0</v>
      </c>
      <c r="QQ21" s="5">
        <v>661920</v>
      </c>
      <c r="QR21" s="5">
        <v>0</v>
      </c>
      <c r="QS21" s="5">
        <f t="shared" si="67"/>
        <v>661920</v>
      </c>
      <c r="QT21" s="9"/>
      <c r="QU21" s="1">
        <v>15</v>
      </c>
      <c r="QV21" s="2" t="s">
        <v>18</v>
      </c>
      <c r="QW21" s="5">
        <v>0</v>
      </c>
      <c r="QX21" s="5">
        <v>0</v>
      </c>
      <c r="QY21" s="5">
        <v>0</v>
      </c>
      <c r="QZ21" s="5">
        <f t="shared" si="68"/>
        <v>0</v>
      </c>
      <c r="RA21" s="9"/>
      <c r="RB21" s="1">
        <v>15</v>
      </c>
      <c r="RC21" s="2" t="s">
        <v>18</v>
      </c>
      <c r="RD21" s="5">
        <v>1</v>
      </c>
      <c r="RE21" s="5">
        <v>100000</v>
      </c>
      <c r="RF21" s="5">
        <v>0</v>
      </c>
      <c r="RG21" s="5">
        <f t="shared" si="69"/>
        <v>100000</v>
      </c>
      <c r="RH21" s="9"/>
      <c r="RI21" s="1">
        <v>15</v>
      </c>
      <c r="RJ21" s="2" t="s">
        <v>18</v>
      </c>
      <c r="RK21" s="5">
        <v>0</v>
      </c>
      <c r="RL21" s="5">
        <v>10000</v>
      </c>
      <c r="RM21" s="5">
        <v>0</v>
      </c>
      <c r="RN21" s="5">
        <f t="shared" si="70"/>
        <v>10000</v>
      </c>
      <c r="RO21" s="9"/>
      <c r="RP21" s="1">
        <v>15</v>
      </c>
      <c r="RQ21" s="2" t="s">
        <v>18</v>
      </c>
      <c r="RR21" s="5">
        <v>0</v>
      </c>
      <c r="RS21" s="5">
        <v>0</v>
      </c>
      <c r="RT21" s="5">
        <v>0</v>
      </c>
      <c r="RU21" s="5">
        <f t="shared" si="71"/>
        <v>0</v>
      </c>
      <c r="RV21" s="9"/>
      <c r="RW21" s="1">
        <v>15</v>
      </c>
      <c r="RX21" s="2" t="s">
        <v>18</v>
      </c>
      <c r="RY21" s="5">
        <v>0</v>
      </c>
      <c r="RZ21" s="5">
        <v>0</v>
      </c>
      <c r="SA21" s="5">
        <v>0</v>
      </c>
      <c r="SB21" s="5">
        <f t="shared" si="72"/>
        <v>0</v>
      </c>
      <c r="SC21" s="9"/>
      <c r="SD21" s="1">
        <v>15</v>
      </c>
      <c r="SE21" s="2" t="s">
        <v>18</v>
      </c>
      <c r="SF21" s="5">
        <v>1</v>
      </c>
      <c r="SG21" s="5">
        <v>233300</v>
      </c>
      <c r="SH21" s="5">
        <v>0</v>
      </c>
      <c r="SI21" s="5">
        <f t="shared" si="73"/>
        <v>233300</v>
      </c>
      <c r="SJ21" s="9"/>
      <c r="SK21" s="1">
        <v>15</v>
      </c>
      <c r="SL21" s="2" t="s">
        <v>18</v>
      </c>
      <c r="SM21" s="5">
        <v>1</v>
      </c>
      <c r="SN21" s="5">
        <v>80000</v>
      </c>
      <c r="SO21" s="5">
        <v>0</v>
      </c>
      <c r="SP21" s="5">
        <f t="shared" si="74"/>
        <v>80000</v>
      </c>
      <c r="SQ21" s="9"/>
      <c r="SR21" s="1">
        <v>15</v>
      </c>
      <c r="SS21" s="2" t="s">
        <v>18</v>
      </c>
      <c r="ST21" s="5">
        <v>0</v>
      </c>
      <c r="SU21" s="5">
        <v>0</v>
      </c>
      <c r="SV21" s="5">
        <v>0</v>
      </c>
      <c r="SW21" s="5">
        <f t="shared" si="75"/>
        <v>0</v>
      </c>
      <c r="SX21" s="9"/>
      <c r="SY21" s="1">
        <v>15</v>
      </c>
      <c r="SZ21" s="2" t="s">
        <v>18</v>
      </c>
      <c r="TA21" s="5">
        <v>0</v>
      </c>
      <c r="TB21" s="5">
        <v>0</v>
      </c>
      <c r="TC21" s="5">
        <v>0</v>
      </c>
      <c r="TD21" s="5">
        <f t="shared" si="76"/>
        <v>0</v>
      </c>
      <c r="TE21" s="9"/>
      <c r="TF21" s="1">
        <v>15</v>
      </c>
      <c r="TG21" s="2" t="s">
        <v>18</v>
      </c>
      <c r="TH21" s="5">
        <v>0</v>
      </c>
      <c r="TI21" s="5">
        <v>0</v>
      </c>
      <c r="TJ21" s="5">
        <v>0</v>
      </c>
      <c r="TK21" s="5">
        <f t="shared" si="77"/>
        <v>0</v>
      </c>
      <c r="TL21" s="9"/>
      <c r="TM21" s="1">
        <v>15</v>
      </c>
      <c r="TN21" s="2" t="s">
        <v>18</v>
      </c>
      <c r="TO21" s="5">
        <v>0</v>
      </c>
      <c r="TP21" s="5">
        <v>40000</v>
      </c>
      <c r="TQ21" s="5">
        <v>0</v>
      </c>
      <c r="TR21" s="5">
        <f t="shared" si="78"/>
        <v>40000</v>
      </c>
      <c r="TS21" s="9"/>
      <c r="TT21" s="1">
        <v>15</v>
      </c>
      <c r="TU21" s="2" t="s">
        <v>18</v>
      </c>
      <c r="TV21" s="5">
        <v>0</v>
      </c>
      <c r="TW21" s="5">
        <v>30000</v>
      </c>
      <c r="TX21" s="5">
        <v>0</v>
      </c>
      <c r="TY21" s="5">
        <f t="shared" si="79"/>
        <v>30000</v>
      </c>
      <c r="TZ21" s="9"/>
      <c r="UA21" s="1">
        <v>15</v>
      </c>
      <c r="UB21" s="2" t="s">
        <v>18</v>
      </c>
      <c r="UC21" s="5">
        <v>0</v>
      </c>
      <c r="UD21" s="5">
        <v>10000</v>
      </c>
      <c r="UE21" s="5">
        <v>0</v>
      </c>
      <c r="UF21" s="5">
        <f t="shared" si="80"/>
        <v>10000</v>
      </c>
      <c r="UG21" s="9"/>
      <c r="UH21" s="1">
        <v>15</v>
      </c>
      <c r="UI21" s="2" t="s">
        <v>18</v>
      </c>
      <c r="UJ21" s="5">
        <v>0</v>
      </c>
      <c r="UK21" s="5">
        <v>25000</v>
      </c>
      <c r="UL21" s="5">
        <v>0</v>
      </c>
      <c r="UM21" s="5">
        <f t="shared" si="81"/>
        <v>25000</v>
      </c>
      <c r="UN21" s="9"/>
      <c r="UO21" s="1">
        <v>15</v>
      </c>
      <c r="UP21" s="2" t="s">
        <v>18</v>
      </c>
      <c r="UQ21" s="5">
        <v>1</v>
      </c>
      <c r="UR21" s="5">
        <v>12000</v>
      </c>
      <c r="US21" s="5">
        <v>0</v>
      </c>
      <c r="UT21" s="5">
        <f t="shared" si="82"/>
        <v>12000</v>
      </c>
      <c r="UU21" s="9"/>
      <c r="UV21" s="1">
        <v>15</v>
      </c>
      <c r="UW21" s="2" t="s">
        <v>18</v>
      </c>
      <c r="UX21" s="5">
        <v>1</v>
      </c>
      <c r="UY21" s="5">
        <v>100000</v>
      </c>
      <c r="UZ21" s="5">
        <v>0</v>
      </c>
      <c r="VA21" s="5">
        <f t="shared" si="83"/>
        <v>100000</v>
      </c>
      <c r="VB21" s="9"/>
      <c r="VC21" s="1">
        <v>15</v>
      </c>
      <c r="VD21" s="2" t="s">
        <v>18</v>
      </c>
      <c r="VE21" s="5">
        <v>1</v>
      </c>
      <c r="VF21" s="5">
        <v>10000</v>
      </c>
      <c r="VG21" s="5">
        <v>0</v>
      </c>
      <c r="VH21" s="5">
        <f t="shared" si="84"/>
        <v>10000</v>
      </c>
      <c r="VI21" s="9"/>
      <c r="VJ21" s="1">
        <v>15</v>
      </c>
      <c r="VK21" s="2" t="s">
        <v>18</v>
      </c>
      <c r="VL21" s="5">
        <v>0</v>
      </c>
      <c r="VM21" s="5">
        <v>0</v>
      </c>
      <c r="VN21" s="5">
        <v>0</v>
      </c>
      <c r="VO21" s="5">
        <f t="shared" si="85"/>
        <v>0</v>
      </c>
      <c r="VP21" s="9"/>
      <c r="VQ21" s="1">
        <v>15</v>
      </c>
      <c r="VR21" s="2" t="s">
        <v>18</v>
      </c>
      <c r="VS21" s="5">
        <v>0</v>
      </c>
      <c r="VT21" s="5">
        <v>0</v>
      </c>
      <c r="VU21" s="5">
        <v>0</v>
      </c>
      <c r="VV21" s="5">
        <f t="shared" si="86"/>
        <v>0</v>
      </c>
      <c r="VW21" s="9"/>
      <c r="VX21" s="1">
        <v>15</v>
      </c>
      <c r="VY21" s="2" t="s">
        <v>18</v>
      </c>
      <c r="VZ21" s="5">
        <v>1</v>
      </c>
      <c r="WA21" s="5">
        <v>180000</v>
      </c>
      <c r="WB21" s="5">
        <v>0</v>
      </c>
      <c r="WC21" s="5">
        <f t="shared" si="87"/>
        <v>180000</v>
      </c>
      <c r="WD21" s="9"/>
      <c r="WE21" s="1">
        <v>15</v>
      </c>
      <c r="WF21" s="2" t="s">
        <v>18</v>
      </c>
      <c r="WG21" s="5">
        <v>0</v>
      </c>
      <c r="WH21" s="5">
        <v>0</v>
      </c>
      <c r="WI21" s="5">
        <v>0</v>
      </c>
      <c r="WJ21" s="5">
        <f t="shared" si="88"/>
        <v>0</v>
      </c>
      <c r="WK21" s="9"/>
      <c r="WL21" s="1">
        <v>15</v>
      </c>
      <c r="WM21" s="2" t="s">
        <v>18</v>
      </c>
      <c r="WN21" s="5">
        <v>0</v>
      </c>
      <c r="WO21" s="5">
        <v>0</v>
      </c>
      <c r="WP21" s="5">
        <v>0</v>
      </c>
      <c r="WQ21" s="5">
        <f t="shared" si="89"/>
        <v>0</v>
      </c>
      <c r="WR21" s="9"/>
      <c r="WS21" s="1">
        <v>15</v>
      </c>
      <c r="WT21" s="2" t="s">
        <v>18</v>
      </c>
      <c r="WU21" s="5">
        <v>0</v>
      </c>
      <c r="WV21" s="5">
        <v>0</v>
      </c>
      <c r="WW21" s="5">
        <v>0</v>
      </c>
      <c r="WX21" s="5">
        <f t="shared" si="90"/>
        <v>0</v>
      </c>
      <c r="WY21" s="9"/>
      <c r="WZ21" s="1">
        <v>15</v>
      </c>
      <c r="XA21" s="2" t="s">
        <v>18</v>
      </c>
      <c r="XB21" s="5">
        <v>0</v>
      </c>
      <c r="XC21" s="5">
        <v>167500</v>
      </c>
      <c r="XD21" s="5">
        <v>0</v>
      </c>
      <c r="XE21" s="5">
        <f t="shared" si="91"/>
        <v>167500</v>
      </c>
      <c r="XF21" s="9"/>
      <c r="XG21" s="1">
        <v>15</v>
      </c>
      <c r="XH21" s="2" t="s">
        <v>18</v>
      </c>
      <c r="XI21" s="5">
        <v>0</v>
      </c>
      <c r="XJ21" s="5">
        <v>0</v>
      </c>
      <c r="XK21" s="5">
        <v>0</v>
      </c>
      <c r="XL21" s="5">
        <f t="shared" si="92"/>
        <v>0</v>
      </c>
      <c r="XM21" s="9"/>
      <c r="XN21" s="1">
        <v>15</v>
      </c>
      <c r="XO21" s="2" t="s">
        <v>18</v>
      </c>
      <c r="XP21" s="5">
        <v>0</v>
      </c>
      <c r="XQ21" s="5">
        <v>20000</v>
      </c>
      <c r="XR21" s="5">
        <v>0</v>
      </c>
      <c r="XS21" s="5">
        <f t="shared" si="93"/>
        <v>20000</v>
      </c>
      <c r="XT21" s="9"/>
      <c r="XU21" s="1">
        <v>15</v>
      </c>
      <c r="XV21" s="2" t="s">
        <v>18</v>
      </c>
      <c r="XW21" s="5">
        <v>0</v>
      </c>
      <c r="XX21" s="5">
        <v>0</v>
      </c>
      <c r="XY21" s="5">
        <v>0</v>
      </c>
      <c r="XZ21" s="5">
        <f t="shared" si="94"/>
        <v>0</v>
      </c>
      <c r="YA21" s="9"/>
      <c r="YB21" s="1">
        <v>15</v>
      </c>
      <c r="YC21" s="2" t="s">
        <v>18</v>
      </c>
      <c r="YD21" s="5">
        <v>0</v>
      </c>
      <c r="YE21" s="5">
        <v>0</v>
      </c>
      <c r="YF21" s="5">
        <v>0</v>
      </c>
      <c r="YG21" s="5">
        <f t="shared" si="95"/>
        <v>0</v>
      </c>
      <c r="YH21" s="9"/>
      <c r="YI21" s="1">
        <v>15</v>
      </c>
      <c r="YJ21" s="2" t="s">
        <v>18</v>
      </c>
      <c r="YK21" s="5">
        <v>0</v>
      </c>
      <c r="YL21" s="5">
        <f t="shared" si="96"/>
        <v>10626245</v>
      </c>
      <c r="YM21" s="5">
        <f t="shared" si="0"/>
        <v>0</v>
      </c>
      <c r="YN21" s="5">
        <f t="shared" si="1"/>
        <v>10626245</v>
      </c>
      <c r="YO21" s="9"/>
      <c r="YP21" s="105">
        <v>15</v>
      </c>
      <c r="YQ21" s="2" t="s">
        <v>18</v>
      </c>
      <c r="YR21" s="5">
        <v>0</v>
      </c>
      <c r="YS21" s="5" t="e">
        <f>'Programme Management'!#REF!+'Prgramme M. Activities'!YL21</f>
        <v>#REF!</v>
      </c>
      <c r="YT21" s="5" t="e">
        <f>'Programme Management'!#REF!+'Prgramme M. Activities'!YM21</f>
        <v>#REF!</v>
      </c>
      <c r="YU21" s="5" t="e">
        <f t="shared" si="97"/>
        <v>#REF!</v>
      </c>
      <c r="YV21" s="9"/>
    </row>
    <row r="22" spans="1:672" ht="16.5" hidden="1">
      <c r="A22" s="23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2"/>
        <v>0</v>
      </c>
      <c r="G22" s="9"/>
      <c r="H22" s="1">
        <v>16</v>
      </c>
      <c r="I22" s="2" t="s">
        <v>19</v>
      </c>
      <c r="J22" s="5">
        <v>0</v>
      </c>
      <c r="K22" s="5">
        <v>0</v>
      </c>
      <c r="L22" s="5">
        <v>0</v>
      </c>
      <c r="M22" s="5">
        <f t="shared" si="3"/>
        <v>0</v>
      </c>
      <c r="N22" s="9"/>
      <c r="O22" s="1">
        <v>16</v>
      </c>
      <c r="P22" s="2" t="s">
        <v>19</v>
      </c>
      <c r="Q22" s="5">
        <v>0</v>
      </c>
      <c r="R22" s="5">
        <v>24800</v>
      </c>
      <c r="S22" s="5">
        <v>0</v>
      </c>
      <c r="T22" s="5">
        <f t="shared" si="4"/>
        <v>24800</v>
      </c>
      <c r="U22" s="9"/>
      <c r="V22" s="1">
        <v>16</v>
      </c>
      <c r="W22" s="2" t="s">
        <v>19</v>
      </c>
      <c r="X22" s="5">
        <v>16</v>
      </c>
      <c r="Y22" s="5">
        <v>41600</v>
      </c>
      <c r="Z22" s="5">
        <v>0</v>
      </c>
      <c r="AA22" s="5">
        <f t="shared" si="5"/>
        <v>41600</v>
      </c>
      <c r="AB22" s="9"/>
      <c r="AC22" s="1">
        <v>16</v>
      </c>
      <c r="AD22" s="2" t="s">
        <v>19</v>
      </c>
      <c r="AE22" s="5">
        <v>0</v>
      </c>
      <c r="AF22" s="5">
        <v>0</v>
      </c>
      <c r="AG22" s="5">
        <v>0</v>
      </c>
      <c r="AH22" s="5">
        <f t="shared" si="6"/>
        <v>0</v>
      </c>
      <c r="AI22" s="9"/>
      <c r="AJ22" s="1">
        <v>16</v>
      </c>
      <c r="AK22" s="2" t="s">
        <v>19</v>
      </c>
      <c r="AL22" s="5">
        <v>390</v>
      </c>
      <c r="AM22" s="5">
        <v>39000</v>
      </c>
      <c r="AN22" s="5">
        <v>0</v>
      </c>
      <c r="AO22" s="5">
        <f t="shared" si="7"/>
        <v>39000</v>
      </c>
      <c r="AP22" s="9"/>
      <c r="AQ22" s="1">
        <v>16</v>
      </c>
      <c r="AR22" s="2" t="s">
        <v>19</v>
      </c>
      <c r="AS22" s="5">
        <v>18</v>
      </c>
      <c r="AT22" s="5">
        <v>20000</v>
      </c>
      <c r="AU22" s="5">
        <v>0</v>
      </c>
      <c r="AV22" s="5">
        <f t="shared" si="8"/>
        <v>20000</v>
      </c>
      <c r="AW22" s="9"/>
      <c r="AX22" s="1">
        <v>16</v>
      </c>
      <c r="AY22" s="2" t="s">
        <v>19</v>
      </c>
      <c r="AZ22" s="5">
        <v>24</v>
      </c>
      <c r="BA22" s="5">
        <v>144000</v>
      </c>
      <c r="BB22" s="5">
        <v>0</v>
      </c>
      <c r="BC22" s="5">
        <f t="shared" si="9"/>
        <v>144000</v>
      </c>
      <c r="BD22" s="9"/>
      <c r="BE22" s="1">
        <v>16</v>
      </c>
      <c r="BF22" s="2" t="s">
        <v>19</v>
      </c>
      <c r="BG22" s="5">
        <v>0</v>
      </c>
      <c r="BH22" s="5">
        <v>0</v>
      </c>
      <c r="BI22" s="5">
        <v>0</v>
      </c>
      <c r="BJ22" s="5">
        <f t="shared" si="10"/>
        <v>0</v>
      </c>
      <c r="BK22" s="9"/>
      <c r="BL22" s="1">
        <v>16</v>
      </c>
      <c r="BM22" s="2" t="s">
        <v>19</v>
      </c>
      <c r="BN22" s="5">
        <v>0</v>
      </c>
      <c r="BO22" s="5">
        <v>0</v>
      </c>
      <c r="BP22" s="5">
        <v>0</v>
      </c>
      <c r="BQ22" s="5">
        <f t="shared" si="11"/>
        <v>0</v>
      </c>
      <c r="BR22" s="9"/>
      <c r="BS22" s="1">
        <v>16</v>
      </c>
      <c r="BT22" s="2" t="s">
        <v>19</v>
      </c>
      <c r="BU22" s="5">
        <v>4</v>
      </c>
      <c r="BV22" s="5">
        <v>20000</v>
      </c>
      <c r="BW22" s="5">
        <v>0</v>
      </c>
      <c r="BX22" s="5">
        <f t="shared" si="12"/>
        <v>20000</v>
      </c>
      <c r="BY22" s="9"/>
      <c r="BZ22" s="1">
        <v>16</v>
      </c>
      <c r="CA22" s="2" t="s">
        <v>19</v>
      </c>
      <c r="CB22" s="5">
        <v>0</v>
      </c>
      <c r="CC22" s="5">
        <v>0</v>
      </c>
      <c r="CD22" s="5">
        <v>0</v>
      </c>
      <c r="CE22" s="5">
        <f t="shared" si="13"/>
        <v>0</v>
      </c>
      <c r="CF22" s="9"/>
      <c r="CG22" s="1">
        <v>16</v>
      </c>
      <c r="CH22" s="2" t="s">
        <v>19</v>
      </c>
      <c r="CI22" s="5">
        <v>51</v>
      </c>
      <c r="CJ22" s="5">
        <v>108750</v>
      </c>
      <c r="CK22" s="5">
        <v>45000</v>
      </c>
      <c r="CL22" s="5">
        <f t="shared" si="14"/>
        <v>153750</v>
      </c>
      <c r="CM22" s="9"/>
      <c r="CN22" s="1">
        <v>16</v>
      </c>
      <c r="CO22" s="2" t="s">
        <v>19</v>
      </c>
      <c r="CP22" s="5">
        <v>0</v>
      </c>
      <c r="CQ22" s="5">
        <v>0</v>
      </c>
      <c r="CR22" s="5">
        <v>0</v>
      </c>
      <c r="CS22" s="5">
        <f t="shared" si="15"/>
        <v>0</v>
      </c>
      <c r="CT22" s="9"/>
      <c r="CU22" s="1">
        <v>16</v>
      </c>
      <c r="CV22" s="2" t="s">
        <v>19</v>
      </c>
      <c r="CW22" s="5">
        <v>12</v>
      </c>
      <c r="CX22" s="5">
        <v>24000</v>
      </c>
      <c r="CY22" s="5">
        <v>0</v>
      </c>
      <c r="CZ22" s="5">
        <f t="shared" si="16"/>
        <v>24000</v>
      </c>
      <c r="DA22" s="9"/>
      <c r="DB22" s="1">
        <v>16</v>
      </c>
      <c r="DC22" s="2" t="s">
        <v>19</v>
      </c>
      <c r="DD22" s="5">
        <v>0</v>
      </c>
      <c r="DE22" s="5">
        <v>0</v>
      </c>
      <c r="DF22" s="5">
        <v>0</v>
      </c>
      <c r="DG22" s="5">
        <f t="shared" si="17"/>
        <v>0</v>
      </c>
      <c r="DH22" s="9"/>
      <c r="DI22" s="1">
        <v>16</v>
      </c>
      <c r="DJ22" s="2" t="s">
        <v>19</v>
      </c>
      <c r="DK22" s="5">
        <v>0</v>
      </c>
      <c r="DL22" s="5">
        <v>0</v>
      </c>
      <c r="DM22" s="5">
        <v>0</v>
      </c>
      <c r="DN22" s="5">
        <f t="shared" si="18"/>
        <v>0</v>
      </c>
      <c r="DO22" s="9"/>
      <c r="DP22" s="1">
        <v>16</v>
      </c>
      <c r="DQ22" s="2" t="s">
        <v>19</v>
      </c>
      <c r="DR22" s="5">
        <v>18</v>
      </c>
      <c r="DS22" s="5">
        <v>54000</v>
      </c>
      <c r="DT22" s="5">
        <v>0</v>
      </c>
      <c r="DU22" s="5">
        <f t="shared" si="19"/>
        <v>54000</v>
      </c>
      <c r="DV22" s="9"/>
      <c r="DW22" s="1">
        <v>16</v>
      </c>
      <c r="DX22" s="2" t="s">
        <v>19</v>
      </c>
      <c r="DY22" s="5">
        <v>3663</v>
      </c>
      <c r="DZ22" s="5">
        <v>1465200</v>
      </c>
      <c r="EA22" s="5">
        <v>0</v>
      </c>
      <c r="EB22" s="5">
        <f t="shared" si="20"/>
        <v>1465200</v>
      </c>
      <c r="EC22" s="9"/>
      <c r="ED22" s="1">
        <v>16</v>
      </c>
      <c r="EE22" s="2" t="s">
        <v>19</v>
      </c>
      <c r="EF22" s="5">
        <v>0</v>
      </c>
      <c r="EG22" s="5">
        <v>0</v>
      </c>
      <c r="EH22" s="5">
        <v>0</v>
      </c>
      <c r="EI22" s="5">
        <f t="shared" si="21"/>
        <v>0</v>
      </c>
      <c r="EJ22" s="9"/>
      <c r="EK22" s="1">
        <v>16</v>
      </c>
      <c r="EL22" s="2" t="s">
        <v>19</v>
      </c>
      <c r="EM22" s="5">
        <v>0</v>
      </c>
      <c r="EN22" s="5">
        <v>0</v>
      </c>
      <c r="EO22" s="5">
        <v>0</v>
      </c>
      <c r="EP22" s="5">
        <f t="shared" si="22"/>
        <v>0</v>
      </c>
      <c r="EQ22" s="9"/>
      <c r="ER22" s="1">
        <v>16</v>
      </c>
      <c r="ES22" s="2" t="s">
        <v>19</v>
      </c>
      <c r="ET22" s="5">
        <v>0</v>
      </c>
      <c r="EU22" s="5">
        <v>0</v>
      </c>
      <c r="EV22" s="5">
        <v>0</v>
      </c>
      <c r="EW22" s="5">
        <f t="shared" si="23"/>
        <v>0</v>
      </c>
      <c r="EX22" s="9"/>
      <c r="EY22" s="1">
        <v>16</v>
      </c>
      <c r="EZ22" s="2" t="s">
        <v>19</v>
      </c>
      <c r="FA22" s="5">
        <v>0</v>
      </c>
      <c r="FB22" s="5">
        <v>0</v>
      </c>
      <c r="FC22" s="5">
        <v>0</v>
      </c>
      <c r="FD22" s="5">
        <f t="shared" si="24"/>
        <v>0</v>
      </c>
      <c r="FE22" s="9"/>
      <c r="FF22" s="1">
        <v>16</v>
      </c>
      <c r="FG22" s="2" t="s">
        <v>19</v>
      </c>
      <c r="FH22" s="5">
        <v>0</v>
      </c>
      <c r="FI22" s="5">
        <v>0</v>
      </c>
      <c r="FJ22" s="5">
        <v>0</v>
      </c>
      <c r="FK22" s="5">
        <f t="shared" si="25"/>
        <v>0</v>
      </c>
      <c r="FL22" s="9"/>
      <c r="FM22" s="1">
        <v>16</v>
      </c>
      <c r="FN22" s="2" t="s">
        <v>19</v>
      </c>
      <c r="FO22" s="5">
        <v>6</v>
      </c>
      <c r="FP22" s="5">
        <v>8000</v>
      </c>
      <c r="FQ22" s="5">
        <v>0</v>
      </c>
      <c r="FR22" s="5">
        <f t="shared" si="26"/>
        <v>8000</v>
      </c>
      <c r="FS22" s="9"/>
      <c r="FT22" s="1">
        <v>16</v>
      </c>
      <c r="FU22" s="2" t="s">
        <v>19</v>
      </c>
      <c r="FV22" s="5">
        <v>0</v>
      </c>
      <c r="FW22" s="5">
        <v>100000</v>
      </c>
      <c r="FX22" s="5">
        <v>0</v>
      </c>
      <c r="FY22" s="5">
        <f t="shared" si="27"/>
        <v>100000</v>
      </c>
      <c r="FZ22" s="9"/>
      <c r="GA22" s="1">
        <v>16</v>
      </c>
      <c r="GB22" s="2" t="s">
        <v>19</v>
      </c>
      <c r="GC22" s="5">
        <v>0</v>
      </c>
      <c r="GD22" s="5">
        <v>50000</v>
      </c>
      <c r="GE22" s="5">
        <v>0</v>
      </c>
      <c r="GF22" s="5">
        <f t="shared" si="28"/>
        <v>50000</v>
      </c>
      <c r="GG22" s="9"/>
      <c r="GH22" s="1">
        <v>16</v>
      </c>
      <c r="GI22" s="2" t="s">
        <v>19</v>
      </c>
      <c r="GJ22" s="5">
        <v>0</v>
      </c>
      <c r="GK22" s="5">
        <v>30000</v>
      </c>
      <c r="GL22" s="5">
        <v>0</v>
      </c>
      <c r="GM22" s="5">
        <f t="shared" si="29"/>
        <v>30000</v>
      </c>
      <c r="GN22" s="9"/>
      <c r="GO22" s="1">
        <v>16</v>
      </c>
      <c r="GP22" s="2" t="s">
        <v>19</v>
      </c>
      <c r="GQ22" s="5">
        <v>0</v>
      </c>
      <c r="GR22" s="5">
        <v>0</v>
      </c>
      <c r="GS22" s="5">
        <v>0</v>
      </c>
      <c r="GT22" s="5">
        <f t="shared" si="30"/>
        <v>0</v>
      </c>
      <c r="GU22" s="9"/>
      <c r="GV22" s="1">
        <v>16</v>
      </c>
      <c r="GW22" s="2" t="s">
        <v>19</v>
      </c>
      <c r="GX22" s="5">
        <v>6</v>
      </c>
      <c r="GY22" s="5">
        <v>1100000</v>
      </c>
      <c r="GZ22" s="5">
        <v>200000</v>
      </c>
      <c r="HA22" s="5">
        <f t="shared" si="31"/>
        <v>1300000</v>
      </c>
      <c r="HB22" s="9"/>
      <c r="HC22" s="1">
        <v>16</v>
      </c>
      <c r="HD22" s="2" t="s">
        <v>19</v>
      </c>
      <c r="HE22" s="5">
        <v>0</v>
      </c>
      <c r="HF22" s="5">
        <v>0</v>
      </c>
      <c r="HG22" s="5">
        <v>0</v>
      </c>
      <c r="HH22" s="5">
        <f t="shared" si="32"/>
        <v>0</v>
      </c>
      <c r="HI22" s="9"/>
      <c r="HJ22" s="1">
        <v>16</v>
      </c>
      <c r="HK22" s="2" t="s">
        <v>19</v>
      </c>
      <c r="HL22" s="5">
        <v>1</v>
      </c>
      <c r="HM22" s="5">
        <v>300000</v>
      </c>
      <c r="HN22" s="5">
        <v>0</v>
      </c>
      <c r="HO22" s="5">
        <f t="shared" si="33"/>
        <v>300000</v>
      </c>
      <c r="HP22" s="9"/>
      <c r="HQ22" s="1">
        <v>16</v>
      </c>
      <c r="HR22" s="2" t="s">
        <v>19</v>
      </c>
      <c r="HS22" s="5">
        <v>16</v>
      </c>
      <c r="HT22" s="5">
        <v>47600</v>
      </c>
      <c r="HU22" s="5">
        <v>0</v>
      </c>
      <c r="HV22" s="5">
        <f t="shared" si="34"/>
        <v>47600</v>
      </c>
      <c r="HW22" s="9"/>
      <c r="HX22" s="1">
        <v>16</v>
      </c>
      <c r="HY22" s="2" t="s">
        <v>19</v>
      </c>
      <c r="HZ22" s="5">
        <v>0</v>
      </c>
      <c r="IA22" s="5">
        <v>0</v>
      </c>
      <c r="IB22" s="5">
        <v>0</v>
      </c>
      <c r="IC22" s="5">
        <f t="shared" si="35"/>
        <v>0</v>
      </c>
      <c r="ID22" s="9"/>
      <c r="IE22" s="1">
        <v>16</v>
      </c>
      <c r="IF22" s="2" t="s">
        <v>19</v>
      </c>
      <c r="IG22" s="5">
        <v>0</v>
      </c>
      <c r="IH22" s="5">
        <v>0</v>
      </c>
      <c r="II22" s="5">
        <v>0</v>
      </c>
      <c r="IJ22" s="5">
        <f t="shared" si="36"/>
        <v>0</v>
      </c>
      <c r="IK22" s="9"/>
      <c r="IL22" s="1">
        <v>16</v>
      </c>
      <c r="IM22" s="2" t="s">
        <v>19</v>
      </c>
      <c r="IN22" s="5">
        <v>0</v>
      </c>
      <c r="IO22" s="5">
        <v>0</v>
      </c>
      <c r="IP22" s="5">
        <v>0</v>
      </c>
      <c r="IQ22" s="5">
        <f t="shared" si="37"/>
        <v>0</v>
      </c>
      <c r="IR22" s="9"/>
      <c r="IS22" s="1">
        <v>16</v>
      </c>
      <c r="IT22" s="2" t="s">
        <v>19</v>
      </c>
      <c r="IU22" s="5">
        <v>0</v>
      </c>
      <c r="IV22" s="5">
        <v>0</v>
      </c>
      <c r="IW22" s="5">
        <v>0</v>
      </c>
      <c r="IX22" s="5">
        <f t="shared" si="38"/>
        <v>0</v>
      </c>
      <c r="IY22" s="9"/>
      <c r="IZ22" s="1">
        <v>16</v>
      </c>
      <c r="JA22" s="2" t="s">
        <v>19</v>
      </c>
      <c r="JB22" s="5">
        <v>0</v>
      </c>
      <c r="JC22" s="5">
        <v>0</v>
      </c>
      <c r="JD22" s="5">
        <v>0</v>
      </c>
      <c r="JE22" s="5">
        <f t="shared" si="39"/>
        <v>0</v>
      </c>
      <c r="JF22" s="9"/>
      <c r="JG22" s="1">
        <v>16</v>
      </c>
      <c r="JH22" s="2" t="s">
        <v>19</v>
      </c>
      <c r="JI22" s="5">
        <v>0</v>
      </c>
      <c r="JJ22" s="5">
        <v>30000</v>
      </c>
      <c r="JK22" s="5">
        <v>0</v>
      </c>
      <c r="JL22" s="5">
        <f t="shared" si="40"/>
        <v>30000</v>
      </c>
      <c r="JM22" s="9"/>
      <c r="JN22" s="1">
        <v>16</v>
      </c>
      <c r="JO22" s="2" t="s">
        <v>19</v>
      </c>
      <c r="JP22" s="5">
        <v>0</v>
      </c>
      <c r="JQ22" s="5">
        <v>0</v>
      </c>
      <c r="JR22" s="5">
        <v>0</v>
      </c>
      <c r="JS22" s="5">
        <f t="shared" si="41"/>
        <v>0</v>
      </c>
      <c r="JT22" s="9"/>
      <c r="JU22" s="1">
        <v>16</v>
      </c>
      <c r="JV22" s="2" t="s">
        <v>19</v>
      </c>
      <c r="JW22" s="5">
        <v>0</v>
      </c>
      <c r="JX22" s="5">
        <v>0</v>
      </c>
      <c r="JY22" s="5">
        <v>0</v>
      </c>
      <c r="JZ22" s="5">
        <f t="shared" si="42"/>
        <v>0</v>
      </c>
      <c r="KA22" s="9"/>
      <c r="KB22" s="1">
        <v>16</v>
      </c>
      <c r="KC22" s="2" t="s">
        <v>19</v>
      </c>
      <c r="KD22" s="5">
        <v>16</v>
      </c>
      <c r="KE22" s="5">
        <v>448300</v>
      </c>
      <c r="KF22" s="5">
        <v>0</v>
      </c>
      <c r="KG22" s="5">
        <f t="shared" si="43"/>
        <v>448300</v>
      </c>
      <c r="KH22" s="9"/>
      <c r="KI22" s="1">
        <v>16</v>
      </c>
      <c r="KJ22" s="2" t="s">
        <v>19</v>
      </c>
      <c r="KK22" s="5">
        <v>1</v>
      </c>
      <c r="KL22" s="5">
        <v>325000</v>
      </c>
      <c r="KM22" s="5">
        <v>0</v>
      </c>
      <c r="KN22" s="5">
        <f t="shared" si="44"/>
        <v>325000</v>
      </c>
      <c r="KO22" s="9"/>
      <c r="KP22" s="1">
        <v>16</v>
      </c>
      <c r="KQ22" s="2" t="s">
        <v>19</v>
      </c>
      <c r="KR22" s="5">
        <v>1</v>
      </c>
      <c r="KS22" s="5">
        <v>12000</v>
      </c>
      <c r="KT22" s="5">
        <v>0</v>
      </c>
      <c r="KU22" s="5">
        <f t="shared" si="45"/>
        <v>12000</v>
      </c>
      <c r="KV22" s="9"/>
      <c r="KW22" s="1">
        <v>16</v>
      </c>
      <c r="KX22" s="2" t="s">
        <v>19</v>
      </c>
      <c r="KY22" s="5">
        <v>0</v>
      </c>
      <c r="KZ22" s="5">
        <v>0</v>
      </c>
      <c r="LA22" s="5">
        <v>0</v>
      </c>
      <c r="LB22" s="5">
        <f t="shared" si="46"/>
        <v>0</v>
      </c>
      <c r="LC22" s="9"/>
      <c r="LD22" s="1">
        <v>16</v>
      </c>
      <c r="LE22" s="2" t="s">
        <v>19</v>
      </c>
      <c r="LF22" s="5">
        <v>0</v>
      </c>
      <c r="LG22" s="5">
        <v>0</v>
      </c>
      <c r="LH22" s="5">
        <v>0</v>
      </c>
      <c r="LI22" s="5">
        <f t="shared" si="47"/>
        <v>0</v>
      </c>
      <c r="LJ22" s="9"/>
      <c r="LK22" s="1">
        <v>16</v>
      </c>
      <c r="LL22" s="2" t="s">
        <v>19</v>
      </c>
      <c r="LM22" s="5">
        <v>0</v>
      </c>
      <c r="LN22" s="5">
        <v>0</v>
      </c>
      <c r="LO22" s="5">
        <v>0</v>
      </c>
      <c r="LP22" s="5">
        <f t="shared" si="48"/>
        <v>0</v>
      </c>
      <c r="LQ22" s="9"/>
      <c r="LR22" s="1">
        <v>16</v>
      </c>
      <c r="LS22" s="2" t="s">
        <v>19</v>
      </c>
      <c r="LT22" s="5">
        <v>1</v>
      </c>
      <c r="LU22" s="5">
        <v>200000</v>
      </c>
      <c r="LV22" s="5">
        <v>0</v>
      </c>
      <c r="LW22" s="5">
        <f t="shared" si="49"/>
        <v>200000</v>
      </c>
      <c r="LX22" s="9"/>
      <c r="LY22" s="1">
        <v>16</v>
      </c>
      <c r="LZ22" s="2" t="s">
        <v>19</v>
      </c>
      <c r="MA22" s="5">
        <v>0</v>
      </c>
      <c r="MB22" s="5">
        <v>0</v>
      </c>
      <c r="MC22" s="5">
        <v>0</v>
      </c>
      <c r="MD22" s="5">
        <f t="shared" si="50"/>
        <v>0</v>
      </c>
      <c r="ME22" s="9"/>
      <c r="MF22" s="1">
        <v>16</v>
      </c>
      <c r="MG22" s="2" t="s">
        <v>19</v>
      </c>
      <c r="MH22" s="5">
        <v>16</v>
      </c>
      <c r="MI22" s="5">
        <v>32000</v>
      </c>
      <c r="MJ22" s="5">
        <v>0</v>
      </c>
      <c r="MK22" s="5">
        <f t="shared" si="51"/>
        <v>32000</v>
      </c>
      <c r="ML22" s="9"/>
      <c r="MM22" s="1">
        <v>16</v>
      </c>
      <c r="MN22" s="2" t="s">
        <v>19</v>
      </c>
      <c r="MO22" s="5">
        <v>16</v>
      </c>
      <c r="MP22" s="5">
        <v>32000</v>
      </c>
      <c r="MQ22" s="5">
        <v>0</v>
      </c>
      <c r="MR22" s="5">
        <f t="shared" si="52"/>
        <v>32000</v>
      </c>
      <c r="MS22" s="9"/>
      <c r="MT22" s="1">
        <v>16</v>
      </c>
      <c r="MU22" s="2" t="s">
        <v>19</v>
      </c>
      <c r="MV22" s="5">
        <v>20</v>
      </c>
      <c r="MW22" s="5">
        <v>1020000</v>
      </c>
      <c r="MX22" s="5">
        <v>0</v>
      </c>
      <c r="MY22" s="5">
        <f t="shared" si="53"/>
        <v>1020000</v>
      </c>
      <c r="MZ22" s="9"/>
      <c r="NA22" s="1">
        <v>16</v>
      </c>
      <c r="NB22" s="2" t="s">
        <v>19</v>
      </c>
      <c r="NC22" s="5">
        <v>1</v>
      </c>
      <c r="ND22" s="5">
        <v>60000</v>
      </c>
      <c r="NE22" s="5">
        <v>0</v>
      </c>
      <c r="NF22" s="5">
        <f t="shared" si="54"/>
        <v>60000</v>
      </c>
      <c r="NG22" s="9"/>
      <c r="NH22" s="1">
        <v>16</v>
      </c>
      <c r="NI22" s="2" t="s">
        <v>19</v>
      </c>
      <c r="NJ22" s="5">
        <v>0</v>
      </c>
      <c r="NK22" s="5">
        <v>0</v>
      </c>
      <c r="NL22" s="5">
        <v>0</v>
      </c>
      <c r="NM22" s="5">
        <f t="shared" si="55"/>
        <v>0</v>
      </c>
      <c r="NN22" s="9"/>
      <c r="NO22" s="1">
        <v>16</v>
      </c>
      <c r="NP22" s="2" t="s">
        <v>19</v>
      </c>
      <c r="NQ22" s="5">
        <v>12</v>
      </c>
      <c r="NR22" s="5">
        <v>330000</v>
      </c>
      <c r="NS22" s="5">
        <v>0</v>
      </c>
      <c r="NT22" s="5">
        <f t="shared" si="56"/>
        <v>330000</v>
      </c>
      <c r="NU22" s="9"/>
      <c r="NV22" s="1">
        <v>16</v>
      </c>
      <c r="NW22" s="2" t="s">
        <v>19</v>
      </c>
      <c r="NX22" s="5">
        <v>1</v>
      </c>
      <c r="NY22" s="5">
        <v>100000</v>
      </c>
      <c r="NZ22" s="5">
        <v>0</v>
      </c>
      <c r="OA22" s="5">
        <f t="shared" si="57"/>
        <v>100000</v>
      </c>
      <c r="OB22" s="9"/>
      <c r="OC22" s="1">
        <v>16</v>
      </c>
      <c r="OD22" s="2" t="s">
        <v>19</v>
      </c>
      <c r="OE22" s="5">
        <v>0</v>
      </c>
      <c r="OF22" s="5">
        <v>0</v>
      </c>
      <c r="OG22" s="5">
        <v>0</v>
      </c>
      <c r="OH22" s="5">
        <f t="shared" si="58"/>
        <v>0</v>
      </c>
      <c r="OI22" s="9"/>
      <c r="OJ22" s="1">
        <v>16</v>
      </c>
      <c r="OK22" s="2" t="s">
        <v>19</v>
      </c>
      <c r="OL22" s="5">
        <v>0</v>
      </c>
      <c r="OM22" s="5">
        <v>150000</v>
      </c>
      <c r="ON22" s="5">
        <v>0</v>
      </c>
      <c r="OO22" s="5">
        <f t="shared" si="59"/>
        <v>150000</v>
      </c>
      <c r="OP22" s="9"/>
      <c r="OQ22" s="1">
        <v>16</v>
      </c>
      <c r="OR22" s="2" t="s">
        <v>19</v>
      </c>
      <c r="OS22" s="5">
        <v>0</v>
      </c>
      <c r="OT22" s="5">
        <v>0</v>
      </c>
      <c r="OU22" s="5">
        <v>0</v>
      </c>
      <c r="OV22" s="5">
        <f t="shared" si="60"/>
        <v>0</v>
      </c>
      <c r="OW22" s="9"/>
      <c r="OX22" s="1">
        <v>16</v>
      </c>
      <c r="OY22" s="2" t="s">
        <v>19</v>
      </c>
      <c r="OZ22" s="5">
        <v>0</v>
      </c>
      <c r="PA22" s="5">
        <v>450000</v>
      </c>
      <c r="PB22" s="5">
        <v>0</v>
      </c>
      <c r="PC22" s="5">
        <f t="shared" si="61"/>
        <v>450000</v>
      </c>
      <c r="PD22" s="9"/>
      <c r="PE22" s="1">
        <v>16</v>
      </c>
      <c r="PF22" s="2" t="s">
        <v>19</v>
      </c>
      <c r="PG22" s="5">
        <v>1</v>
      </c>
      <c r="PH22" s="5">
        <v>72000</v>
      </c>
      <c r="PI22" s="5">
        <v>0</v>
      </c>
      <c r="PJ22" s="5">
        <f t="shared" si="62"/>
        <v>72000</v>
      </c>
      <c r="PK22" s="9"/>
      <c r="PL22" s="1">
        <v>16</v>
      </c>
      <c r="PM22" s="2" t="s">
        <v>19</v>
      </c>
      <c r="PN22" s="5">
        <v>9</v>
      </c>
      <c r="PO22" s="5">
        <v>225000</v>
      </c>
      <c r="PP22" s="5">
        <v>0</v>
      </c>
      <c r="PQ22" s="5">
        <f t="shared" si="63"/>
        <v>225000</v>
      </c>
      <c r="PR22" s="9"/>
      <c r="PS22" s="1">
        <v>16</v>
      </c>
      <c r="PT22" s="2" t="s">
        <v>19</v>
      </c>
      <c r="PU22" s="5">
        <v>20</v>
      </c>
      <c r="PV22" s="5">
        <v>5040000</v>
      </c>
      <c r="PW22" s="5">
        <v>0</v>
      </c>
      <c r="PX22" s="5">
        <f t="shared" si="64"/>
        <v>5040000</v>
      </c>
      <c r="PY22" s="9"/>
      <c r="PZ22" s="1">
        <v>16</v>
      </c>
      <c r="QA22" s="2" t="s">
        <v>19</v>
      </c>
      <c r="QB22" s="5">
        <v>16</v>
      </c>
      <c r="QC22" s="5">
        <v>153600</v>
      </c>
      <c r="QD22" s="5">
        <v>0</v>
      </c>
      <c r="QE22" s="5">
        <f t="shared" si="65"/>
        <v>153600</v>
      </c>
      <c r="QF22" s="9"/>
      <c r="QG22" s="1">
        <v>16</v>
      </c>
      <c r="QH22" s="2" t="s">
        <v>19</v>
      </c>
      <c r="QI22" s="5">
        <v>0</v>
      </c>
      <c r="QJ22" s="5">
        <v>53500</v>
      </c>
      <c r="QK22" s="5">
        <v>0</v>
      </c>
      <c r="QL22" s="5">
        <f t="shared" si="66"/>
        <v>53500</v>
      </c>
      <c r="QM22" s="9"/>
      <c r="QN22" s="1">
        <v>16</v>
      </c>
      <c r="QO22" s="2" t="s">
        <v>19</v>
      </c>
      <c r="QP22" s="5">
        <v>0</v>
      </c>
      <c r="QQ22" s="5">
        <v>1192054.8</v>
      </c>
      <c r="QR22" s="5">
        <v>0</v>
      </c>
      <c r="QS22" s="5">
        <f t="shared" si="67"/>
        <v>1192054.8</v>
      </c>
      <c r="QT22" s="9"/>
      <c r="QU22" s="1">
        <v>16</v>
      </c>
      <c r="QV22" s="2" t="s">
        <v>19</v>
      </c>
      <c r="QW22" s="5">
        <v>0</v>
      </c>
      <c r="QX22" s="5">
        <v>0</v>
      </c>
      <c r="QY22" s="5">
        <v>0</v>
      </c>
      <c r="QZ22" s="5">
        <f t="shared" si="68"/>
        <v>0</v>
      </c>
      <c r="RA22" s="9"/>
      <c r="RB22" s="1">
        <v>16</v>
      </c>
      <c r="RC22" s="2" t="s">
        <v>19</v>
      </c>
      <c r="RD22" s="5">
        <v>1</v>
      </c>
      <c r="RE22" s="5">
        <v>100000</v>
      </c>
      <c r="RF22" s="5">
        <v>34615.379999999997</v>
      </c>
      <c r="RG22" s="5">
        <f t="shared" si="69"/>
        <v>134615.38</v>
      </c>
      <c r="RH22" s="9"/>
      <c r="RI22" s="1">
        <v>16</v>
      </c>
      <c r="RJ22" s="2" t="s">
        <v>19</v>
      </c>
      <c r="RK22" s="5">
        <v>0</v>
      </c>
      <c r="RL22" s="5">
        <v>10000</v>
      </c>
      <c r="RM22" s="5">
        <v>0</v>
      </c>
      <c r="RN22" s="5">
        <f t="shared" si="70"/>
        <v>10000</v>
      </c>
      <c r="RO22" s="9"/>
      <c r="RP22" s="1">
        <v>16</v>
      </c>
      <c r="RQ22" s="2" t="s">
        <v>19</v>
      </c>
      <c r="RR22" s="5">
        <v>0</v>
      </c>
      <c r="RS22" s="5">
        <v>0</v>
      </c>
      <c r="RT22" s="5">
        <v>0</v>
      </c>
      <c r="RU22" s="5">
        <f t="shared" si="71"/>
        <v>0</v>
      </c>
      <c r="RV22" s="9"/>
      <c r="RW22" s="1">
        <v>16</v>
      </c>
      <c r="RX22" s="2" t="s">
        <v>19</v>
      </c>
      <c r="RY22" s="5">
        <v>0</v>
      </c>
      <c r="RZ22" s="5">
        <v>0</v>
      </c>
      <c r="SA22" s="5">
        <v>0</v>
      </c>
      <c r="SB22" s="5">
        <f t="shared" si="72"/>
        <v>0</v>
      </c>
      <c r="SC22" s="9"/>
      <c r="SD22" s="1">
        <v>16</v>
      </c>
      <c r="SE22" s="2" t="s">
        <v>19</v>
      </c>
      <c r="SF22" s="5">
        <v>1</v>
      </c>
      <c r="SG22" s="5">
        <v>344800</v>
      </c>
      <c r="SH22" s="5">
        <v>0</v>
      </c>
      <c r="SI22" s="5">
        <f t="shared" si="73"/>
        <v>344800</v>
      </c>
      <c r="SJ22" s="9"/>
      <c r="SK22" s="1">
        <v>16</v>
      </c>
      <c r="SL22" s="2" t="s">
        <v>19</v>
      </c>
      <c r="SM22" s="5">
        <v>1</v>
      </c>
      <c r="SN22" s="5">
        <v>80000</v>
      </c>
      <c r="SO22" s="5">
        <v>0</v>
      </c>
      <c r="SP22" s="5">
        <f t="shared" si="74"/>
        <v>80000</v>
      </c>
      <c r="SQ22" s="9"/>
      <c r="SR22" s="1">
        <v>16</v>
      </c>
      <c r="SS22" s="2" t="s">
        <v>19</v>
      </c>
      <c r="ST22" s="5">
        <v>0</v>
      </c>
      <c r="SU22" s="5">
        <v>0</v>
      </c>
      <c r="SV22" s="5">
        <v>0</v>
      </c>
      <c r="SW22" s="5">
        <f t="shared" si="75"/>
        <v>0</v>
      </c>
      <c r="SX22" s="9"/>
      <c r="SY22" s="1">
        <v>16</v>
      </c>
      <c r="SZ22" s="2" t="s">
        <v>19</v>
      </c>
      <c r="TA22" s="5">
        <v>0</v>
      </c>
      <c r="TB22" s="5">
        <v>0</v>
      </c>
      <c r="TC22" s="5">
        <v>0</v>
      </c>
      <c r="TD22" s="5">
        <f t="shared" si="76"/>
        <v>0</v>
      </c>
      <c r="TE22" s="9"/>
      <c r="TF22" s="1">
        <v>16</v>
      </c>
      <c r="TG22" s="2" t="s">
        <v>19</v>
      </c>
      <c r="TH22" s="5">
        <v>0</v>
      </c>
      <c r="TI22" s="5">
        <v>0</v>
      </c>
      <c r="TJ22" s="5">
        <v>0</v>
      </c>
      <c r="TK22" s="5">
        <f t="shared" si="77"/>
        <v>0</v>
      </c>
      <c r="TL22" s="9"/>
      <c r="TM22" s="1">
        <v>16</v>
      </c>
      <c r="TN22" s="2" t="s">
        <v>19</v>
      </c>
      <c r="TO22" s="5">
        <v>0</v>
      </c>
      <c r="TP22" s="5">
        <v>40000</v>
      </c>
      <c r="TQ22" s="5">
        <v>0</v>
      </c>
      <c r="TR22" s="5">
        <f t="shared" si="78"/>
        <v>40000</v>
      </c>
      <c r="TS22" s="9"/>
      <c r="TT22" s="1">
        <v>16</v>
      </c>
      <c r="TU22" s="2" t="s">
        <v>19</v>
      </c>
      <c r="TV22" s="5">
        <v>0</v>
      </c>
      <c r="TW22" s="5">
        <v>30000</v>
      </c>
      <c r="TX22" s="5">
        <v>0</v>
      </c>
      <c r="TY22" s="5">
        <f t="shared" si="79"/>
        <v>30000</v>
      </c>
      <c r="TZ22" s="9"/>
      <c r="UA22" s="1">
        <v>16</v>
      </c>
      <c r="UB22" s="2" t="s">
        <v>19</v>
      </c>
      <c r="UC22" s="5">
        <v>0</v>
      </c>
      <c r="UD22" s="5">
        <v>10000</v>
      </c>
      <c r="UE22" s="5">
        <v>0</v>
      </c>
      <c r="UF22" s="5">
        <f t="shared" si="80"/>
        <v>10000</v>
      </c>
      <c r="UG22" s="9"/>
      <c r="UH22" s="1">
        <v>16</v>
      </c>
      <c r="UI22" s="2" t="s">
        <v>19</v>
      </c>
      <c r="UJ22" s="5">
        <v>0</v>
      </c>
      <c r="UK22" s="5">
        <v>25000</v>
      </c>
      <c r="UL22" s="5">
        <v>0</v>
      </c>
      <c r="UM22" s="5">
        <f t="shared" si="81"/>
        <v>25000</v>
      </c>
      <c r="UN22" s="9"/>
      <c r="UO22" s="1">
        <v>16</v>
      </c>
      <c r="UP22" s="2" t="s">
        <v>19</v>
      </c>
      <c r="UQ22" s="5">
        <v>1</v>
      </c>
      <c r="UR22" s="5">
        <v>12000</v>
      </c>
      <c r="US22" s="5">
        <v>0</v>
      </c>
      <c r="UT22" s="5">
        <f t="shared" si="82"/>
        <v>12000</v>
      </c>
      <c r="UU22" s="9"/>
      <c r="UV22" s="1">
        <v>16</v>
      </c>
      <c r="UW22" s="2" t="s">
        <v>19</v>
      </c>
      <c r="UX22" s="5">
        <v>1</v>
      </c>
      <c r="UY22" s="5">
        <v>100000</v>
      </c>
      <c r="UZ22" s="5">
        <v>0</v>
      </c>
      <c r="VA22" s="5">
        <f t="shared" si="83"/>
        <v>100000</v>
      </c>
      <c r="VB22" s="9"/>
      <c r="VC22" s="1">
        <v>16</v>
      </c>
      <c r="VD22" s="2" t="s">
        <v>19</v>
      </c>
      <c r="VE22" s="5">
        <v>1</v>
      </c>
      <c r="VF22" s="5">
        <v>10000</v>
      </c>
      <c r="VG22" s="5">
        <v>0</v>
      </c>
      <c r="VH22" s="5">
        <f t="shared" si="84"/>
        <v>10000</v>
      </c>
      <c r="VI22" s="9"/>
      <c r="VJ22" s="1">
        <v>16</v>
      </c>
      <c r="VK22" s="2" t="s">
        <v>19</v>
      </c>
      <c r="VL22" s="5">
        <v>0</v>
      </c>
      <c r="VM22" s="5">
        <v>0</v>
      </c>
      <c r="VN22" s="5">
        <v>0</v>
      </c>
      <c r="VO22" s="5">
        <f t="shared" si="85"/>
        <v>0</v>
      </c>
      <c r="VP22" s="9"/>
      <c r="VQ22" s="1">
        <v>16</v>
      </c>
      <c r="VR22" s="2" t="s">
        <v>19</v>
      </c>
      <c r="VS22" s="5">
        <v>0</v>
      </c>
      <c r="VT22" s="5">
        <v>0</v>
      </c>
      <c r="VU22" s="5">
        <v>0</v>
      </c>
      <c r="VV22" s="5">
        <f t="shared" si="86"/>
        <v>0</v>
      </c>
      <c r="VW22" s="9"/>
      <c r="VX22" s="1">
        <v>16</v>
      </c>
      <c r="VY22" s="2" t="s">
        <v>19</v>
      </c>
      <c r="VZ22" s="5">
        <v>1</v>
      </c>
      <c r="WA22" s="5">
        <v>180000</v>
      </c>
      <c r="WB22" s="5">
        <v>0</v>
      </c>
      <c r="WC22" s="5">
        <f t="shared" si="87"/>
        <v>180000</v>
      </c>
      <c r="WD22" s="9"/>
      <c r="WE22" s="1">
        <v>16</v>
      </c>
      <c r="WF22" s="2" t="s">
        <v>19</v>
      </c>
      <c r="WG22" s="5">
        <v>0</v>
      </c>
      <c r="WH22" s="5">
        <v>0</v>
      </c>
      <c r="WI22" s="5">
        <v>0</v>
      </c>
      <c r="WJ22" s="5">
        <f t="shared" si="88"/>
        <v>0</v>
      </c>
      <c r="WK22" s="9"/>
      <c r="WL22" s="1">
        <v>16</v>
      </c>
      <c r="WM22" s="2" t="s">
        <v>19</v>
      </c>
      <c r="WN22" s="5">
        <v>0</v>
      </c>
      <c r="WO22" s="5">
        <v>0</v>
      </c>
      <c r="WP22" s="5">
        <v>0</v>
      </c>
      <c r="WQ22" s="5">
        <f t="shared" si="89"/>
        <v>0</v>
      </c>
      <c r="WR22" s="9"/>
      <c r="WS22" s="1">
        <v>16</v>
      </c>
      <c r="WT22" s="2" t="s">
        <v>19</v>
      </c>
      <c r="WU22" s="5">
        <v>0</v>
      </c>
      <c r="WV22" s="5">
        <v>0</v>
      </c>
      <c r="WW22" s="5">
        <v>0</v>
      </c>
      <c r="WX22" s="5">
        <f t="shared" si="90"/>
        <v>0</v>
      </c>
      <c r="WY22" s="9"/>
      <c r="WZ22" s="1">
        <v>16</v>
      </c>
      <c r="XA22" s="2" t="s">
        <v>19</v>
      </c>
      <c r="XB22" s="5">
        <v>0</v>
      </c>
      <c r="XC22" s="5">
        <v>235000</v>
      </c>
      <c r="XD22" s="5">
        <v>0</v>
      </c>
      <c r="XE22" s="5">
        <f t="shared" si="91"/>
        <v>235000</v>
      </c>
      <c r="XF22" s="9"/>
      <c r="XG22" s="1">
        <v>16</v>
      </c>
      <c r="XH22" s="2" t="s">
        <v>19</v>
      </c>
      <c r="XI22" s="5">
        <v>0</v>
      </c>
      <c r="XJ22" s="5">
        <v>0</v>
      </c>
      <c r="XK22" s="5">
        <v>0</v>
      </c>
      <c r="XL22" s="5">
        <f t="shared" si="92"/>
        <v>0</v>
      </c>
      <c r="XM22" s="9"/>
      <c r="XN22" s="1">
        <v>16</v>
      </c>
      <c r="XO22" s="2" t="s">
        <v>19</v>
      </c>
      <c r="XP22" s="5">
        <v>0</v>
      </c>
      <c r="XQ22" s="5">
        <v>20000</v>
      </c>
      <c r="XR22" s="5">
        <v>0</v>
      </c>
      <c r="XS22" s="5">
        <f t="shared" si="93"/>
        <v>20000</v>
      </c>
      <c r="XT22" s="9"/>
      <c r="XU22" s="1">
        <v>16</v>
      </c>
      <c r="XV22" s="2" t="s">
        <v>19</v>
      </c>
      <c r="XW22" s="5">
        <v>0</v>
      </c>
      <c r="XX22" s="5">
        <v>0</v>
      </c>
      <c r="XY22" s="5">
        <v>0</v>
      </c>
      <c r="XZ22" s="5">
        <f t="shared" si="94"/>
        <v>0</v>
      </c>
      <c r="YA22" s="9"/>
      <c r="YB22" s="1">
        <v>16</v>
      </c>
      <c r="YC22" s="2" t="s">
        <v>19</v>
      </c>
      <c r="YD22" s="5">
        <v>0</v>
      </c>
      <c r="YE22" s="5">
        <v>0</v>
      </c>
      <c r="YF22" s="5">
        <v>0</v>
      </c>
      <c r="YG22" s="5">
        <f t="shared" si="95"/>
        <v>0</v>
      </c>
      <c r="YH22" s="9"/>
      <c r="YI22" s="1">
        <v>16</v>
      </c>
      <c r="YJ22" s="2" t="s">
        <v>19</v>
      </c>
      <c r="YK22" s="5">
        <v>0</v>
      </c>
      <c r="YL22" s="5">
        <f t="shared" si="96"/>
        <v>14699204.800000001</v>
      </c>
      <c r="YM22" s="5">
        <f t="shared" si="0"/>
        <v>279615.38</v>
      </c>
      <c r="YN22" s="5">
        <f t="shared" si="1"/>
        <v>14978820.180000002</v>
      </c>
      <c r="YO22" s="9"/>
      <c r="YP22" s="105">
        <v>16</v>
      </c>
      <c r="YQ22" s="2" t="s">
        <v>19</v>
      </c>
      <c r="YR22" s="5">
        <v>0</v>
      </c>
      <c r="YS22" s="5" t="e">
        <f>'Programme Management'!#REF!+'Prgramme M. Activities'!YL22</f>
        <v>#REF!</v>
      </c>
      <c r="YT22" s="5" t="e">
        <f>'Programme Management'!#REF!+'Prgramme M. Activities'!YM22</f>
        <v>#REF!</v>
      </c>
      <c r="YU22" s="5" t="e">
        <f t="shared" si="97"/>
        <v>#REF!</v>
      </c>
      <c r="YV22" s="9"/>
    </row>
    <row r="23" spans="1:672" ht="16.5" hidden="1">
      <c r="A23" s="23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2"/>
        <v>0</v>
      </c>
      <c r="G23" s="9"/>
      <c r="H23" s="1">
        <v>17</v>
      </c>
      <c r="I23" s="2" t="s">
        <v>20</v>
      </c>
      <c r="J23" s="5">
        <v>0</v>
      </c>
      <c r="K23" s="5">
        <v>0</v>
      </c>
      <c r="L23" s="5">
        <v>0</v>
      </c>
      <c r="M23" s="5">
        <f t="shared" si="3"/>
        <v>0</v>
      </c>
      <c r="N23" s="9"/>
      <c r="O23" s="1">
        <v>17</v>
      </c>
      <c r="P23" s="2" t="s">
        <v>20</v>
      </c>
      <c r="Q23" s="5">
        <v>0</v>
      </c>
      <c r="R23" s="5">
        <v>24800</v>
      </c>
      <c r="S23" s="5">
        <v>0</v>
      </c>
      <c r="T23" s="5">
        <f t="shared" si="4"/>
        <v>24800</v>
      </c>
      <c r="U23" s="9"/>
      <c r="V23" s="1">
        <v>17</v>
      </c>
      <c r="W23" s="2" t="s">
        <v>20</v>
      </c>
      <c r="X23" s="5">
        <v>7</v>
      </c>
      <c r="Y23" s="5">
        <v>18200</v>
      </c>
      <c r="Z23" s="5">
        <v>0</v>
      </c>
      <c r="AA23" s="5">
        <f t="shared" si="5"/>
        <v>18200</v>
      </c>
      <c r="AB23" s="9"/>
      <c r="AC23" s="1">
        <v>17</v>
      </c>
      <c r="AD23" s="2" t="s">
        <v>20</v>
      </c>
      <c r="AE23" s="5">
        <v>0</v>
      </c>
      <c r="AF23" s="5">
        <v>0</v>
      </c>
      <c r="AG23" s="5">
        <v>0</v>
      </c>
      <c r="AH23" s="5">
        <f t="shared" si="6"/>
        <v>0</v>
      </c>
      <c r="AI23" s="9"/>
      <c r="AJ23" s="1">
        <v>17</v>
      </c>
      <c r="AK23" s="2" t="s">
        <v>20</v>
      </c>
      <c r="AL23" s="5">
        <v>196</v>
      </c>
      <c r="AM23" s="5">
        <v>19600</v>
      </c>
      <c r="AN23" s="5">
        <v>0</v>
      </c>
      <c r="AO23" s="5">
        <f t="shared" si="7"/>
        <v>19600</v>
      </c>
      <c r="AP23" s="9"/>
      <c r="AQ23" s="1">
        <v>17</v>
      </c>
      <c r="AR23" s="2" t="s">
        <v>20</v>
      </c>
      <c r="AS23" s="5">
        <v>7</v>
      </c>
      <c r="AT23" s="5">
        <v>9000</v>
      </c>
      <c r="AU23" s="5">
        <v>0</v>
      </c>
      <c r="AV23" s="5">
        <f t="shared" si="8"/>
        <v>9000</v>
      </c>
      <c r="AW23" s="9"/>
      <c r="AX23" s="1">
        <v>17</v>
      </c>
      <c r="AY23" s="2" t="s">
        <v>20</v>
      </c>
      <c r="AZ23" s="5">
        <v>8</v>
      </c>
      <c r="BA23" s="5">
        <v>48000</v>
      </c>
      <c r="BB23" s="5">
        <v>0</v>
      </c>
      <c r="BC23" s="5">
        <f t="shared" si="9"/>
        <v>48000</v>
      </c>
      <c r="BD23" s="9"/>
      <c r="BE23" s="1">
        <v>17</v>
      </c>
      <c r="BF23" s="2" t="s">
        <v>20</v>
      </c>
      <c r="BG23" s="5">
        <v>0</v>
      </c>
      <c r="BH23" s="5">
        <v>0</v>
      </c>
      <c r="BI23" s="5">
        <v>0</v>
      </c>
      <c r="BJ23" s="5">
        <f t="shared" si="10"/>
        <v>0</v>
      </c>
      <c r="BK23" s="9"/>
      <c r="BL23" s="1">
        <v>17</v>
      </c>
      <c r="BM23" s="2" t="s">
        <v>20</v>
      </c>
      <c r="BN23" s="5">
        <v>0</v>
      </c>
      <c r="BO23" s="5">
        <v>0</v>
      </c>
      <c r="BP23" s="5">
        <v>0</v>
      </c>
      <c r="BQ23" s="5">
        <f t="shared" si="11"/>
        <v>0</v>
      </c>
      <c r="BR23" s="9"/>
      <c r="BS23" s="1">
        <v>17</v>
      </c>
      <c r="BT23" s="2" t="s">
        <v>20</v>
      </c>
      <c r="BU23" s="5">
        <v>4</v>
      </c>
      <c r="BV23" s="5">
        <v>20000</v>
      </c>
      <c r="BW23" s="5">
        <v>0</v>
      </c>
      <c r="BX23" s="5">
        <f t="shared" si="12"/>
        <v>20000</v>
      </c>
      <c r="BY23" s="9"/>
      <c r="BZ23" s="1">
        <v>17</v>
      </c>
      <c r="CA23" s="2" t="s">
        <v>20</v>
      </c>
      <c r="CB23" s="5">
        <v>0</v>
      </c>
      <c r="CC23" s="5">
        <v>0</v>
      </c>
      <c r="CD23" s="5">
        <v>0</v>
      </c>
      <c r="CE23" s="5">
        <f t="shared" si="13"/>
        <v>0</v>
      </c>
      <c r="CF23" s="9"/>
      <c r="CG23" s="1">
        <v>17</v>
      </c>
      <c r="CH23" s="2" t="s">
        <v>20</v>
      </c>
      <c r="CI23" s="5">
        <v>24</v>
      </c>
      <c r="CJ23" s="5">
        <v>65400</v>
      </c>
      <c r="CK23" s="5">
        <v>0</v>
      </c>
      <c r="CL23" s="5">
        <f t="shared" si="14"/>
        <v>65400</v>
      </c>
      <c r="CM23" s="9"/>
      <c r="CN23" s="1">
        <v>17</v>
      </c>
      <c r="CO23" s="2" t="s">
        <v>20</v>
      </c>
      <c r="CP23" s="5">
        <v>0</v>
      </c>
      <c r="CQ23" s="5">
        <v>0</v>
      </c>
      <c r="CR23" s="5">
        <v>0</v>
      </c>
      <c r="CS23" s="5">
        <f t="shared" si="15"/>
        <v>0</v>
      </c>
      <c r="CT23" s="9"/>
      <c r="CU23" s="1">
        <v>17</v>
      </c>
      <c r="CV23" s="2" t="s">
        <v>20</v>
      </c>
      <c r="CW23" s="5">
        <v>12</v>
      </c>
      <c r="CX23" s="5">
        <v>24000</v>
      </c>
      <c r="CY23" s="5">
        <v>0</v>
      </c>
      <c r="CZ23" s="5">
        <f t="shared" si="16"/>
        <v>24000</v>
      </c>
      <c r="DA23" s="9"/>
      <c r="DB23" s="1">
        <v>17</v>
      </c>
      <c r="DC23" s="2" t="s">
        <v>20</v>
      </c>
      <c r="DD23" s="5">
        <v>0</v>
      </c>
      <c r="DE23" s="5">
        <v>0</v>
      </c>
      <c r="DF23" s="5">
        <v>0</v>
      </c>
      <c r="DG23" s="5">
        <f t="shared" si="17"/>
        <v>0</v>
      </c>
      <c r="DH23" s="9"/>
      <c r="DI23" s="1">
        <v>17</v>
      </c>
      <c r="DJ23" s="2" t="s">
        <v>20</v>
      </c>
      <c r="DK23" s="5">
        <v>0</v>
      </c>
      <c r="DL23" s="5">
        <v>0</v>
      </c>
      <c r="DM23" s="5">
        <v>0</v>
      </c>
      <c r="DN23" s="5">
        <f t="shared" si="18"/>
        <v>0</v>
      </c>
      <c r="DO23" s="9"/>
      <c r="DP23" s="1">
        <v>17</v>
      </c>
      <c r="DQ23" s="2" t="s">
        <v>20</v>
      </c>
      <c r="DR23" s="5">
        <v>8</v>
      </c>
      <c r="DS23" s="5">
        <v>24000</v>
      </c>
      <c r="DT23" s="5">
        <v>0</v>
      </c>
      <c r="DU23" s="5">
        <f t="shared" si="19"/>
        <v>24000</v>
      </c>
      <c r="DV23" s="9"/>
      <c r="DW23" s="1">
        <v>17</v>
      </c>
      <c r="DX23" s="2" t="s">
        <v>20</v>
      </c>
      <c r="DY23" s="5">
        <v>1760</v>
      </c>
      <c r="DZ23" s="5">
        <v>704000</v>
      </c>
      <c r="EA23" s="5">
        <v>0</v>
      </c>
      <c r="EB23" s="5">
        <f t="shared" si="20"/>
        <v>704000</v>
      </c>
      <c r="EC23" s="9"/>
      <c r="ED23" s="1">
        <v>17</v>
      </c>
      <c r="EE23" s="2" t="s">
        <v>20</v>
      </c>
      <c r="EF23" s="5">
        <v>0</v>
      </c>
      <c r="EG23" s="5">
        <v>0</v>
      </c>
      <c r="EH23" s="5">
        <v>0</v>
      </c>
      <c r="EI23" s="5">
        <f t="shared" si="21"/>
        <v>0</v>
      </c>
      <c r="EJ23" s="9"/>
      <c r="EK23" s="1">
        <v>17</v>
      </c>
      <c r="EL23" s="2" t="s">
        <v>20</v>
      </c>
      <c r="EM23" s="5">
        <v>0</v>
      </c>
      <c r="EN23" s="5">
        <v>0</v>
      </c>
      <c r="EO23" s="5">
        <v>0</v>
      </c>
      <c r="EP23" s="5">
        <f t="shared" si="22"/>
        <v>0</v>
      </c>
      <c r="EQ23" s="9"/>
      <c r="ER23" s="1">
        <v>17</v>
      </c>
      <c r="ES23" s="2" t="s">
        <v>20</v>
      </c>
      <c r="ET23" s="5">
        <v>0</v>
      </c>
      <c r="EU23" s="5">
        <v>0</v>
      </c>
      <c r="EV23" s="5">
        <v>0</v>
      </c>
      <c r="EW23" s="5">
        <f t="shared" si="23"/>
        <v>0</v>
      </c>
      <c r="EX23" s="9"/>
      <c r="EY23" s="1">
        <v>17</v>
      </c>
      <c r="EZ23" s="2" t="s">
        <v>20</v>
      </c>
      <c r="FA23" s="5">
        <v>0</v>
      </c>
      <c r="FB23" s="5">
        <v>0</v>
      </c>
      <c r="FC23" s="5">
        <v>0</v>
      </c>
      <c r="FD23" s="5">
        <f t="shared" si="24"/>
        <v>0</v>
      </c>
      <c r="FE23" s="9"/>
      <c r="FF23" s="1">
        <v>17</v>
      </c>
      <c r="FG23" s="2" t="s">
        <v>20</v>
      </c>
      <c r="FH23" s="5">
        <v>0</v>
      </c>
      <c r="FI23" s="5">
        <v>0</v>
      </c>
      <c r="FJ23" s="5">
        <v>0</v>
      </c>
      <c r="FK23" s="5">
        <f t="shared" si="25"/>
        <v>0</v>
      </c>
      <c r="FL23" s="9"/>
      <c r="FM23" s="1">
        <v>17</v>
      </c>
      <c r="FN23" s="2" t="s">
        <v>20</v>
      </c>
      <c r="FO23" s="5">
        <v>6</v>
      </c>
      <c r="FP23" s="5">
        <v>8000</v>
      </c>
      <c r="FQ23" s="5">
        <v>0</v>
      </c>
      <c r="FR23" s="5">
        <f t="shared" si="26"/>
        <v>8000</v>
      </c>
      <c r="FS23" s="9"/>
      <c r="FT23" s="1">
        <v>17</v>
      </c>
      <c r="FU23" s="2" t="s">
        <v>20</v>
      </c>
      <c r="FV23" s="5">
        <v>0</v>
      </c>
      <c r="FW23" s="5">
        <v>75000</v>
      </c>
      <c r="FX23" s="5">
        <v>0</v>
      </c>
      <c r="FY23" s="5">
        <f t="shared" si="27"/>
        <v>75000</v>
      </c>
      <c r="FZ23" s="9"/>
      <c r="GA23" s="1">
        <v>17</v>
      </c>
      <c r="GB23" s="2" t="s">
        <v>20</v>
      </c>
      <c r="GC23" s="5">
        <v>0</v>
      </c>
      <c r="GD23" s="5">
        <v>50000</v>
      </c>
      <c r="GE23" s="5">
        <v>0</v>
      </c>
      <c r="GF23" s="5">
        <f t="shared" si="28"/>
        <v>50000</v>
      </c>
      <c r="GG23" s="9"/>
      <c r="GH23" s="1">
        <v>17</v>
      </c>
      <c r="GI23" s="2" t="s">
        <v>20</v>
      </c>
      <c r="GJ23" s="5">
        <v>0</v>
      </c>
      <c r="GK23" s="5">
        <v>30000</v>
      </c>
      <c r="GL23" s="5">
        <v>0</v>
      </c>
      <c r="GM23" s="5">
        <f t="shared" si="29"/>
        <v>30000</v>
      </c>
      <c r="GN23" s="9"/>
      <c r="GO23" s="1">
        <v>17</v>
      </c>
      <c r="GP23" s="2" t="s">
        <v>20</v>
      </c>
      <c r="GQ23" s="5">
        <v>0</v>
      </c>
      <c r="GR23" s="5">
        <v>0</v>
      </c>
      <c r="GS23" s="5">
        <v>0</v>
      </c>
      <c r="GT23" s="5">
        <f t="shared" si="30"/>
        <v>0</v>
      </c>
      <c r="GU23" s="9"/>
      <c r="GV23" s="1">
        <v>17</v>
      </c>
      <c r="GW23" s="2" t="s">
        <v>20</v>
      </c>
      <c r="GX23" s="5">
        <v>6</v>
      </c>
      <c r="GY23" s="5">
        <v>900000</v>
      </c>
      <c r="GZ23" s="5">
        <v>150000</v>
      </c>
      <c r="HA23" s="5">
        <f t="shared" si="31"/>
        <v>1050000</v>
      </c>
      <c r="HB23" s="9"/>
      <c r="HC23" s="1">
        <v>17</v>
      </c>
      <c r="HD23" s="2" t="s">
        <v>20</v>
      </c>
      <c r="HE23" s="5">
        <v>0</v>
      </c>
      <c r="HF23" s="5">
        <v>0</v>
      </c>
      <c r="HG23" s="5">
        <v>0</v>
      </c>
      <c r="HH23" s="5">
        <f t="shared" si="32"/>
        <v>0</v>
      </c>
      <c r="HI23" s="9"/>
      <c r="HJ23" s="1">
        <v>17</v>
      </c>
      <c r="HK23" s="2" t="s">
        <v>20</v>
      </c>
      <c r="HL23" s="5">
        <v>1</v>
      </c>
      <c r="HM23" s="5">
        <v>300000</v>
      </c>
      <c r="HN23" s="5">
        <v>0</v>
      </c>
      <c r="HO23" s="5">
        <f t="shared" si="33"/>
        <v>300000</v>
      </c>
      <c r="HP23" s="9"/>
      <c r="HQ23" s="1">
        <v>17</v>
      </c>
      <c r="HR23" s="2" t="s">
        <v>20</v>
      </c>
      <c r="HS23" s="5">
        <v>7</v>
      </c>
      <c r="HT23" s="5">
        <v>20825</v>
      </c>
      <c r="HU23" s="5">
        <v>0</v>
      </c>
      <c r="HV23" s="5">
        <f t="shared" si="34"/>
        <v>20825</v>
      </c>
      <c r="HW23" s="9"/>
      <c r="HX23" s="1">
        <v>17</v>
      </c>
      <c r="HY23" s="2" t="s">
        <v>20</v>
      </c>
      <c r="HZ23" s="5">
        <v>0</v>
      </c>
      <c r="IA23" s="5">
        <v>0</v>
      </c>
      <c r="IB23" s="5">
        <v>0</v>
      </c>
      <c r="IC23" s="5">
        <f t="shared" si="35"/>
        <v>0</v>
      </c>
      <c r="ID23" s="9"/>
      <c r="IE23" s="1">
        <v>17</v>
      </c>
      <c r="IF23" s="2" t="s">
        <v>20</v>
      </c>
      <c r="IG23" s="5">
        <v>0</v>
      </c>
      <c r="IH23" s="5">
        <v>0</v>
      </c>
      <c r="II23" s="5">
        <v>0</v>
      </c>
      <c r="IJ23" s="5">
        <f t="shared" si="36"/>
        <v>0</v>
      </c>
      <c r="IK23" s="9"/>
      <c r="IL23" s="1">
        <v>17</v>
      </c>
      <c r="IM23" s="2" t="s">
        <v>20</v>
      </c>
      <c r="IN23" s="5">
        <v>0</v>
      </c>
      <c r="IO23" s="5">
        <v>0</v>
      </c>
      <c r="IP23" s="5">
        <v>0</v>
      </c>
      <c r="IQ23" s="5">
        <f t="shared" si="37"/>
        <v>0</v>
      </c>
      <c r="IR23" s="9"/>
      <c r="IS23" s="1">
        <v>17</v>
      </c>
      <c r="IT23" s="2" t="s">
        <v>20</v>
      </c>
      <c r="IU23" s="5">
        <v>0</v>
      </c>
      <c r="IV23" s="5">
        <v>0</v>
      </c>
      <c r="IW23" s="5">
        <v>0</v>
      </c>
      <c r="IX23" s="5">
        <f t="shared" si="38"/>
        <v>0</v>
      </c>
      <c r="IY23" s="9"/>
      <c r="IZ23" s="1">
        <v>17</v>
      </c>
      <c r="JA23" s="2" t="s">
        <v>20</v>
      </c>
      <c r="JB23" s="5">
        <v>0</v>
      </c>
      <c r="JC23" s="5">
        <v>0</v>
      </c>
      <c r="JD23" s="5">
        <v>0</v>
      </c>
      <c r="JE23" s="5">
        <f t="shared" si="39"/>
        <v>0</v>
      </c>
      <c r="JF23" s="9"/>
      <c r="JG23" s="1">
        <v>17</v>
      </c>
      <c r="JH23" s="2" t="s">
        <v>20</v>
      </c>
      <c r="JI23" s="5">
        <v>0</v>
      </c>
      <c r="JJ23" s="5">
        <v>30000</v>
      </c>
      <c r="JK23" s="5">
        <v>0</v>
      </c>
      <c r="JL23" s="5">
        <f t="shared" si="40"/>
        <v>30000</v>
      </c>
      <c r="JM23" s="9"/>
      <c r="JN23" s="1">
        <v>17</v>
      </c>
      <c r="JO23" s="2" t="s">
        <v>20</v>
      </c>
      <c r="JP23" s="5">
        <v>0</v>
      </c>
      <c r="JQ23" s="5">
        <v>0</v>
      </c>
      <c r="JR23" s="5">
        <v>0</v>
      </c>
      <c r="JS23" s="5">
        <f t="shared" si="41"/>
        <v>0</v>
      </c>
      <c r="JT23" s="9"/>
      <c r="JU23" s="1">
        <v>17</v>
      </c>
      <c r="JV23" s="2" t="s">
        <v>20</v>
      </c>
      <c r="JW23" s="5">
        <v>0</v>
      </c>
      <c r="JX23" s="5">
        <v>0</v>
      </c>
      <c r="JY23" s="5">
        <v>0</v>
      </c>
      <c r="JZ23" s="5">
        <f t="shared" si="42"/>
        <v>0</v>
      </c>
      <c r="KA23" s="9"/>
      <c r="KB23" s="1">
        <v>17</v>
      </c>
      <c r="KC23" s="2" t="s">
        <v>20</v>
      </c>
      <c r="KD23" s="5">
        <v>7</v>
      </c>
      <c r="KE23" s="5">
        <v>265750</v>
      </c>
      <c r="KF23" s="5">
        <v>0</v>
      </c>
      <c r="KG23" s="5">
        <f t="shared" si="43"/>
        <v>265750</v>
      </c>
      <c r="KH23" s="9"/>
      <c r="KI23" s="1">
        <v>17</v>
      </c>
      <c r="KJ23" s="2" t="s">
        <v>20</v>
      </c>
      <c r="KK23" s="5">
        <v>1</v>
      </c>
      <c r="KL23" s="5">
        <v>325000</v>
      </c>
      <c r="KM23" s="5">
        <v>0</v>
      </c>
      <c r="KN23" s="5">
        <f t="shared" si="44"/>
        <v>325000</v>
      </c>
      <c r="KO23" s="9"/>
      <c r="KP23" s="1">
        <v>17</v>
      </c>
      <c r="KQ23" s="2" t="s">
        <v>20</v>
      </c>
      <c r="KR23" s="5">
        <v>1</v>
      </c>
      <c r="KS23" s="5">
        <v>12000</v>
      </c>
      <c r="KT23" s="5">
        <v>0</v>
      </c>
      <c r="KU23" s="5">
        <f t="shared" si="45"/>
        <v>12000</v>
      </c>
      <c r="KV23" s="9"/>
      <c r="KW23" s="1">
        <v>17</v>
      </c>
      <c r="KX23" s="2" t="s">
        <v>20</v>
      </c>
      <c r="KY23" s="5">
        <v>0</v>
      </c>
      <c r="KZ23" s="5">
        <v>0</v>
      </c>
      <c r="LA23" s="5">
        <v>0</v>
      </c>
      <c r="LB23" s="5">
        <f t="shared" si="46"/>
        <v>0</v>
      </c>
      <c r="LC23" s="9"/>
      <c r="LD23" s="1">
        <v>17</v>
      </c>
      <c r="LE23" s="2" t="s">
        <v>20</v>
      </c>
      <c r="LF23" s="5">
        <v>0</v>
      </c>
      <c r="LG23" s="5">
        <v>0</v>
      </c>
      <c r="LH23" s="5">
        <v>0</v>
      </c>
      <c r="LI23" s="5">
        <f t="shared" si="47"/>
        <v>0</v>
      </c>
      <c r="LJ23" s="9"/>
      <c r="LK23" s="1">
        <v>17</v>
      </c>
      <c r="LL23" s="2" t="s">
        <v>20</v>
      </c>
      <c r="LM23" s="5">
        <v>0</v>
      </c>
      <c r="LN23" s="5">
        <v>0</v>
      </c>
      <c r="LO23" s="5">
        <v>0</v>
      </c>
      <c r="LP23" s="5">
        <f t="shared" si="48"/>
        <v>0</v>
      </c>
      <c r="LQ23" s="9"/>
      <c r="LR23" s="1">
        <v>17</v>
      </c>
      <c r="LS23" s="2" t="s">
        <v>20</v>
      </c>
      <c r="LT23" s="5">
        <v>1</v>
      </c>
      <c r="LU23" s="5">
        <v>200000</v>
      </c>
      <c r="LV23" s="5">
        <v>0</v>
      </c>
      <c r="LW23" s="5">
        <f t="shared" si="49"/>
        <v>200000</v>
      </c>
      <c r="LX23" s="9"/>
      <c r="LY23" s="1">
        <v>17</v>
      </c>
      <c r="LZ23" s="2" t="s">
        <v>20</v>
      </c>
      <c r="MA23" s="5">
        <v>0</v>
      </c>
      <c r="MB23" s="5">
        <v>0</v>
      </c>
      <c r="MC23" s="5">
        <v>0</v>
      </c>
      <c r="MD23" s="5">
        <f t="shared" si="50"/>
        <v>0</v>
      </c>
      <c r="ME23" s="9"/>
      <c r="MF23" s="1">
        <v>17</v>
      </c>
      <c r="MG23" s="2" t="s">
        <v>20</v>
      </c>
      <c r="MH23" s="5">
        <v>7</v>
      </c>
      <c r="MI23" s="5">
        <v>14000</v>
      </c>
      <c r="MJ23" s="5">
        <v>0</v>
      </c>
      <c r="MK23" s="5">
        <f t="shared" si="51"/>
        <v>14000</v>
      </c>
      <c r="ML23" s="9"/>
      <c r="MM23" s="1">
        <v>17</v>
      </c>
      <c r="MN23" s="2" t="s">
        <v>20</v>
      </c>
      <c r="MO23" s="5">
        <v>7</v>
      </c>
      <c r="MP23" s="5">
        <v>14000</v>
      </c>
      <c r="MQ23" s="5">
        <v>0</v>
      </c>
      <c r="MR23" s="5">
        <f t="shared" si="52"/>
        <v>14000</v>
      </c>
      <c r="MS23" s="9"/>
      <c r="MT23" s="1">
        <v>17</v>
      </c>
      <c r="MU23" s="2" t="s">
        <v>20</v>
      </c>
      <c r="MV23" s="5">
        <v>9</v>
      </c>
      <c r="MW23" s="5">
        <v>1020000</v>
      </c>
      <c r="MX23" s="5">
        <v>0</v>
      </c>
      <c r="MY23" s="5">
        <f t="shared" si="53"/>
        <v>1020000</v>
      </c>
      <c r="MZ23" s="9"/>
      <c r="NA23" s="1">
        <v>17</v>
      </c>
      <c r="NB23" s="2" t="s">
        <v>20</v>
      </c>
      <c r="NC23" s="5">
        <v>1</v>
      </c>
      <c r="ND23" s="5">
        <v>60000</v>
      </c>
      <c r="NE23" s="5">
        <v>0</v>
      </c>
      <c r="NF23" s="5">
        <f t="shared" si="54"/>
        <v>60000</v>
      </c>
      <c r="NG23" s="9"/>
      <c r="NH23" s="1">
        <v>17</v>
      </c>
      <c r="NI23" s="2" t="s">
        <v>20</v>
      </c>
      <c r="NJ23" s="5">
        <v>0</v>
      </c>
      <c r="NK23" s="5">
        <v>0</v>
      </c>
      <c r="NL23" s="5">
        <v>0</v>
      </c>
      <c r="NM23" s="5">
        <f t="shared" si="55"/>
        <v>0</v>
      </c>
      <c r="NN23" s="9"/>
      <c r="NO23" s="1">
        <v>17</v>
      </c>
      <c r="NP23" s="2" t="s">
        <v>20</v>
      </c>
      <c r="NQ23" s="5">
        <v>12</v>
      </c>
      <c r="NR23" s="5">
        <v>300000</v>
      </c>
      <c r="NS23" s="5">
        <v>0</v>
      </c>
      <c r="NT23" s="5">
        <f t="shared" si="56"/>
        <v>300000</v>
      </c>
      <c r="NU23" s="9"/>
      <c r="NV23" s="1">
        <v>17</v>
      </c>
      <c r="NW23" s="2" t="s">
        <v>20</v>
      </c>
      <c r="NX23" s="5">
        <v>1</v>
      </c>
      <c r="NY23" s="5">
        <v>100000</v>
      </c>
      <c r="NZ23" s="5">
        <v>0</v>
      </c>
      <c r="OA23" s="5">
        <f t="shared" si="57"/>
        <v>100000</v>
      </c>
      <c r="OB23" s="9"/>
      <c r="OC23" s="1">
        <v>17</v>
      </c>
      <c r="OD23" s="2" t="s">
        <v>20</v>
      </c>
      <c r="OE23" s="5">
        <v>0</v>
      </c>
      <c r="OF23" s="5">
        <v>161000</v>
      </c>
      <c r="OG23" s="5">
        <v>0</v>
      </c>
      <c r="OH23" s="5">
        <f t="shared" si="58"/>
        <v>161000</v>
      </c>
      <c r="OI23" s="9"/>
      <c r="OJ23" s="1">
        <v>17</v>
      </c>
      <c r="OK23" s="2" t="s">
        <v>20</v>
      </c>
      <c r="OL23" s="5">
        <v>0</v>
      </c>
      <c r="OM23" s="5">
        <v>150000</v>
      </c>
      <c r="ON23" s="5">
        <v>0</v>
      </c>
      <c r="OO23" s="5">
        <f t="shared" si="59"/>
        <v>150000</v>
      </c>
      <c r="OP23" s="9"/>
      <c r="OQ23" s="1">
        <v>17</v>
      </c>
      <c r="OR23" s="2" t="s">
        <v>20</v>
      </c>
      <c r="OS23" s="5">
        <v>0</v>
      </c>
      <c r="OT23" s="5">
        <v>0</v>
      </c>
      <c r="OU23" s="5">
        <v>0</v>
      </c>
      <c r="OV23" s="5">
        <f t="shared" si="60"/>
        <v>0</v>
      </c>
      <c r="OW23" s="9"/>
      <c r="OX23" s="1">
        <v>17</v>
      </c>
      <c r="OY23" s="2" t="s">
        <v>20</v>
      </c>
      <c r="OZ23" s="5">
        <v>0</v>
      </c>
      <c r="PA23" s="5">
        <v>450000</v>
      </c>
      <c r="PB23" s="5">
        <v>0</v>
      </c>
      <c r="PC23" s="5">
        <f t="shared" si="61"/>
        <v>450000</v>
      </c>
      <c r="PD23" s="9"/>
      <c r="PE23" s="1">
        <v>17</v>
      </c>
      <c r="PF23" s="2" t="s">
        <v>20</v>
      </c>
      <c r="PG23" s="5">
        <v>1</v>
      </c>
      <c r="PH23" s="5">
        <v>72000</v>
      </c>
      <c r="PI23" s="5">
        <v>0</v>
      </c>
      <c r="PJ23" s="5">
        <f t="shared" si="62"/>
        <v>72000</v>
      </c>
      <c r="PK23" s="9"/>
      <c r="PL23" s="1">
        <v>17</v>
      </c>
      <c r="PM23" s="2" t="s">
        <v>20</v>
      </c>
      <c r="PN23" s="5">
        <v>9</v>
      </c>
      <c r="PO23" s="5">
        <v>225000</v>
      </c>
      <c r="PP23" s="5">
        <v>0</v>
      </c>
      <c r="PQ23" s="5">
        <f t="shared" si="63"/>
        <v>225000</v>
      </c>
      <c r="PR23" s="9"/>
      <c r="PS23" s="1">
        <v>17</v>
      </c>
      <c r="PT23" s="2" t="s">
        <v>20</v>
      </c>
      <c r="PU23" s="5">
        <v>9</v>
      </c>
      <c r="PV23" s="5">
        <v>2220000</v>
      </c>
      <c r="PW23" s="5">
        <v>0</v>
      </c>
      <c r="PX23" s="5">
        <f t="shared" si="64"/>
        <v>2220000</v>
      </c>
      <c r="PY23" s="9"/>
      <c r="PZ23" s="1">
        <v>17</v>
      </c>
      <c r="QA23" s="2" t="s">
        <v>20</v>
      </c>
      <c r="QB23" s="5">
        <v>7</v>
      </c>
      <c r="QC23" s="5">
        <v>67200</v>
      </c>
      <c r="QD23" s="5">
        <v>0</v>
      </c>
      <c r="QE23" s="5">
        <f t="shared" si="65"/>
        <v>67200</v>
      </c>
      <c r="QF23" s="9"/>
      <c r="QG23" s="1">
        <v>17</v>
      </c>
      <c r="QH23" s="2" t="s">
        <v>20</v>
      </c>
      <c r="QI23" s="5">
        <v>0</v>
      </c>
      <c r="QJ23" s="5">
        <v>48500</v>
      </c>
      <c r="QK23" s="5">
        <v>0</v>
      </c>
      <c r="QL23" s="5">
        <f t="shared" si="66"/>
        <v>48500</v>
      </c>
      <c r="QM23" s="9"/>
      <c r="QN23" s="1">
        <v>17</v>
      </c>
      <c r="QO23" s="2" t="s">
        <v>20</v>
      </c>
      <c r="QP23" s="5">
        <v>0</v>
      </c>
      <c r="QQ23" s="5">
        <v>948818.4</v>
      </c>
      <c r="QR23" s="5">
        <v>0</v>
      </c>
      <c r="QS23" s="5">
        <f t="shared" si="67"/>
        <v>948818.4</v>
      </c>
      <c r="QT23" s="9"/>
      <c r="QU23" s="1">
        <v>17</v>
      </c>
      <c r="QV23" s="2" t="s">
        <v>20</v>
      </c>
      <c r="QW23" s="5">
        <v>0</v>
      </c>
      <c r="QX23" s="5">
        <v>0</v>
      </c>
      <c r="QY23" s="5">
        <v>0</v>
      </c>
      <c r="QZ23" s="5">
        <f t="shared" si="68"/>
        <v>0</v>
      </c>
      <c r="RA23" s="9"/>
      <c r="RB23" s="1">
        <v>17</v>
      </c>
      <c r="RC23" s="2" t="s">
        <v>20</v>
      </c>
      <c r="RD23" s="5">
        <v>1</v>
      </c>
      <c r="RE23" s="5">
        <v>100000</v>
      </c>
      <c r="RF23" s="5">
        <v>34615.379999999997</v>
      </c>
      <c r="RG23" s="5">
        <f t="shared" si="69"/>
        <v>134615.38</v>
      </c>
      <c r="RH23" s="9"/>
      <c r="RI23" s="1">
        <v>17</v>
      </c>
      <c r="RJ23" s="2" t="s">
        <v>20</v>
      </c>
      <c r="RK23" s="5">
        <v>0</v>
      </c>
      <c r="RL23" s="5">
        <v>10000</v>
      </c>
      <c r="RM23" s="5">
        <v>0</v>
      </c>
      <c r="RN23" s="5">
        <f t="shared" si="70"/>
        <v>10000</v>
      </c>
      <c r="RO23" s="9"/>
      <c r="RP23" s="1">
        <v>17</v>
      </c>
      <c r="RQ23" s="2" t="s">
        <v>20</v>
      </c>
      <c r="RR23" s="5">
        <v>0</v>
      </c>
      <c r="RS23" s="5">
        <v>0</v>
      </c>
      <c r="RT23" s="5">
        <v>0</v>
      </c>
      <c r="RU23" s="5">
        <f t="shared" si="71"/>
        <v>0</v>
      </c>
      <c r="RV23" s="9"/>
      <c r="RW23" s="1">
        <v>17</v>
      </c>
      <c r="RX23" s="2" t="s">
        <v>20</v>
      </c>
      <c r="RY23" s="5">
        <v>0</v>
      </c>
      <c r="RZ23" s="5">
        <v>0</v>
      </c>
      <c r="SA23" s="5">
        <v>0</v>
      </c>
      <c r="SB23" s="5">
        <f t="shared" si="72"/>
        <v>0</v>
      </c>
      <c r="SC23" s="9"/>
      <c r="SD23" s="1">
        <v>17</v>
      </c>
      <c r="SE23" s="2" t="s">
        <v>20</v>
      </c>
      <c r="SF23" s="5">
        <v>1</v>
      </c>
      <c r="SG23" s="5">
        <v>158500</v>
      </c>
      <c r="SH23" s="5">
        <v>0</v>
      </c>
      <c r="SI23" s="5">
        <f t="shared" si="73"/>
        <v>158500</v>
      </c>
      <c r="SJ23" s="9"/>
      <c r="SK23" s="1">
        <v>17</v>
      </c>
      <c r="SL23" s="2" t="s">
        <v>20</v>
      </c>
      <c r="SM23" s="5">
        <v>1</v>
      </c>
      <c r="SN23" s="5">
        <v>80000</v>
      </c>
      <c r="SO23" s="5">
        <v>0</v>
      </c>
      <c r="SP23" s="5">
        <f t="shared" si="74"/>
        <v>80000</v>
      </c>
      <c r="SQ23" s="9"/>
      <c r="SR23" s="1">
        <v>17</v>
      </c>
      <c r="SS23" s="2" t="s">
        <v>20</v>
      </c>
      <c r="ST23" s="5">
        <v>0</v>
      </c>
      <c r="SU23" s="5">
        <v>0</v>
      </c>
      <c r="SV23" s="5">
        <v>0</v>
      </c>
      <c r="SW23" s="5">
        <f t="shared" si="75"/>
        <v>0</v>
      </c>
      <c r="SX23" s="9"/>
      <c r="SY23" s="1">
        <v>17</v>
      </c>
      <c r="SZ23" s="2" t="s">
        <v>20</v>
      </c>
      <c r="TA23" s="5">
        <v>0</v>
      </c>
      <c r="TB23" s="5">
        <v>0</v>
      </c>
      <c r="TC23" s="5">
        <v>0</v>
      </c>
      <c r="TD23" s="5">
        <f t="shared" si="76"/>
        <v>0</v>
      </c>
      <c r="TE23" s="9"/>
      <c r="TF23" s="1">
        <v>17</v>
      </c>
      <c r="TG23" s="2" t="s">
        <v>20</v>
      </c>
      <c r="TH23" s="5">
        <v>0</v>
      </c>
      <c r="TI23" s="5">
        <v>0</v>
      </c>
      <c r="TJ23" s="5">
        <v>0</v>
      </c>
      <c r="TK23" s="5">
        <f t="shared" si="77"/>
        <v>0</v>
      </c>
      <c r="TL23" s="9"/>
      <c r="TM23" s="1">
        <v>17</v>
      </c>
      <c r="TN23" s="2" t="s">
        <v>20</v>
      </c>
      <c r="TO23" s="5">
        <v>0</v>
      </c>
      <c r="TP23" s="5">
        <v>40000</v>
      </c>
      <c r="TQ23" s="5">
        <v>0</v>
      </c>
      <c r="TR23" s="5">
        <f t="shared" si="78"/>
        <v>40000</v>
      </c>
      <c r="TS23" s="9"/>
      <c r="TT23" s="1">
        <v>17</v>
      </c>
      <c r="TU23" s="2" t="s">
        <v>20</v>
      </c>
      <c r="TV23" s="5">
        <v>0</v>
      </c>
      <c r="TW23" s="5">
        <v>30000</v>
      </c>
      <c r="TX23" s="5">
        <v>0</v>
      </c>
      <c r="TY23" s="5">
        <f t="shared" si="79"/>
        <v>30000</v>
      </c>
      <c r="TZ23" s="9"/>
      <c r="UA23" s="1">
        <v>17</v>
      </c>
      <c r="UB23" s="2" t="s">
        <v>20</v>
      </c>
      <c r="UC23" s="5">
        <v>0</v>
      </c>
      <c r="UD23" s="5">
        <v>10000</v>
      </c>
      <c r="UE23" s="5">
        <v>0</v>
      </c>
      <c r="UF23" s="5">
        <f t="shared" si="80"/>
        <v>10000</v>
      </c>
      <c r="UG23" s="9"/>
      <c r="UH23" s="1">
        <v>17</v>
      </c>
      <c r="UI23" s="2" t="s">
        <v>20</v>
      </c>
      <c r="UJ23" s="5">
        <v>0</v>
      </c>
      <c r="UK23" s="5">
        <v>25000</v>
      </c>
      <c r="UL23" s="5">
        <v>0</v>
      </c>
      <c r="UM23" s="5">
        <f t="shared" si="81"/>
        <v>25000</v>
      </c>
      <c r="UN23" s="9"/>
      <c r="UO23" s="1">
        <v>17</v>
      </c>
      <c r="UP23" s="2" t="s">
        <v>20</v>
      </c>
      <c r="UQ23" s="5">
        <v>1</v>
      </c>
      <c r="UR23" s="5">
        <v>12000</v>
      </c>
      <c r="US23" s="5">
        <v>0</v>
      </c>
      <c r="UT23" s="5">
        <f t="shared" si="82"/>
        <v>12000</v>
      </c>
      <c r="UU23" s="9"/>
      <c r="UV23" s="1">
        <v>17</v>
      </c>
      <c r="UW23" s="2" t="s">
        <v>20</v>
      </c>
      <c r="UX23" s="5">
        <v>1</v>
      </c>
      <c r="UY23" s="5">
        <v>100000</v>
      </c>
      <c r="UZ23" s="5">
        <v>0</v>
      </c>
      <c r="VA23" s="5">
        <f t="shared" si="83"/>
        <v>100000</v>
      </c>
      <c r="VB23" s="9"/>
      <c r="VC23" s="1">
        <v>17</v>
      </c>
      <c r="VD23" s="2" t="s">
        <v>20</v>
      </c>
      <c r="VE23" s="5">
        <v>1</v>
      </c>
      <c r="VF23" s="5">
        <v>10000</v>
      </c>
      <c r="VG23" s="5">
        <v>0</v>
      </c>
      <c r="VH23" s="5">
        <f t="shared" si="84"/>
        <v>10000</v>
      </c>
      <c r="VI23" s="9"/>
      <c r="VJ23" s="1">
        <v>17</v>
      </c>
      <c r="VK23" s="2" t="s">
        <v>20</v>
      </c>
      <c r="VL23" s="5">
        <v>0</v>
      </c>
      <c r="VM23" s="5">
        <v>0</v>
      </c>
      <c r="VN23" s="5">
        <v>0</v>
      </c>
      <c r="VO23" s="5">
        <f t="shared" si="85"/>
        <v>0</v>
      </c>
      <c r="VP23" s="9"/>
      <c r="VQ23" s="1">
        <v>17</v>
      </c>
      <c r="VR23" s="2" t="s">
        <v>20</v>
      </c>
      <c r="VS23" s="5">
        <v>0</v>
      </c>
      <c r="VT23" s="5">
        <v>0</v>
      </c>
      <c r="VU23" s="5">
        <v>0</v>
      </c>
      <c r="VV23" s="5">
        <f t="shared" si="86"/>
        <v>0</v>
      </c>
      <c r="VW23" s="9"/>
      <c r="VX23" s="1">
        <v>17</v>
      </c>
      <c r="VY23" s="2" t="s">
        <v>20</v>
      </c>
      <c r="VZ23" s="5">
        <v>1</v>
      </c>
      <c r="WA23" s="5">
        <v>180000</v>
      </c>
      <c r="WB23" s="5">
        <v>0</v>
      </c>
      <c r="WC23" s="5">
        <f t="shared" si="87"/>
        <v>180000</v>
      </c>
      <c r="WD23" s="9"/>
      <c r="WE23" s="1">
        <v>17</v>
      </c>
      <c r="WF23" s="2" t="s">
        <v>20</v>
      </c>
      <c r="WG23" s="5">
        <v>0</v>
      </c>
      <c r="WH23" s="5">
        <v>0</v>
      </c>
      <c r="WI23" s="5">
        <v>0</v>
      </c>
      <c r="WJ23" s="5">
        <f t="shared" si="88"/>
        <v>0</v>
      </c>
      <c r="WK23" s="9"/>
      <c r="WL23" s="1">
        <v>17</v>
      </c>
      <c r="WM23" s="2" t="s">
        <v>20</v>
      </c>
      <c r="WN23" s="5">
        <v>0</v>
      </c>
      <c r="WO23" s="5">
        <v>0</v>
      </c>
      <c r="WP23" s="5">
        <v>0</v>
      </c>
      <c r="WQ23" s="5">
        <f t="shared" si="89"/>
        <v>0</v>
      </c>
      <c r="WR23" s="9"/>
      <c r="WS23" s="1">
        <v>17</v>
      </c>
      <c r="WT23" s="2" t="s">
        <v>20</v>
      </c>
      <c r="WU23" s="5">
        <v>0</v>
      </c>
      <c r="WV23" s="5">
        <v>0</v>
      </c>
      <c r="WW23" s="5">
        <v>0</v>
      </c>
      <c r="WX23" s="5">
        <f t="shared" si="90"/>
        <v>0</v>
      </c>
      <c r="WY23" s="9"/>
      <c r="WZ23" s="1">
        <v>17</v>
      </c>
      <c r="XA23" s="2" t="s">
        <v>20</v>
      </c>
      <c r="XB23" s="5">
        <v>0</v>
      </c>
      <c r="XC23" s="5">
        <v>133750</v>
      </c>
      <c r="XD23" s="5">
        <v>0</v>
      </c>
      <c r="XE23" s="5">
        <f t="shared" si="91"/>
        <v>133750</v>
      </c>
      <c r="XF23" s="9"/>
      <c r="XG23" s="1">
        <v>17</v>
      </c>
      <c r="XH23" s="2" t="s">
        <v>20</v>
      </c>
      <c r="XI23" s="5">
        <v>0</v>
      </c>
      <c r="XJ23" s="5">
        <v>0</v>
      </c>
      <c r="XK23" s="5">
        <v>0</v>
      </c>
      <c r="XL23" s="5">
        <f t="shared" si="92"/>
        <v>0</v>
      </c>
      <c r="XM23" s="9"/>
      <c r="XN23" s="1">
        <v>17</v>
      </c>
      <c r="XO23" s="2" t="s">
        <v>20</v>
      </c>
      <c r="XP23" s="5">
        <v>0</v>
      </c>
      <c r="XQ23" s="5">
        <v>20000</v>
      </c>
      <c r="XR23" s="5">
        <v>0</v>
      </c>
      <c r="XS23" s="5">
        <f t="shared" si="93"/>
        <v>20000</v>
      </c>
      <c r="XT23" s="9"/>
      <c r="XU23" s="1">
        <v>17</v>
      </c>
      <c r="XV23" s="2" t="s">
        <v>20</v>
      </c>
      <c r="XW23" s="5">
        <v>0</v>
      </c>
      <c r="XX23" s="5">
        <v>0</v>
      </c>
      <c r="XY23" s="5">
        <v>0</v>
      </c>
      <c r="XZ23" s="5">
        <f t="shared" si="94"/>
        <v>0</v>
      </c>
      <c r="YA23" s="9"/>
      <c r="YB23" s="1">
        <v>17</v>
      </c>
      <c r="YC23" s="2" t="s">
        <v>20</v>
      </c>
      <c r="YD23" s="5">
        <v>0</v>
      </c>
      <c r="YE23" s="5">
        <v>0</v>
      </c>
      <c r="YF23" s="5">
        <v>0</v>
      </c>
      <c r="YG23" s="5">
        <f t="shared" si="95"/>
        <v>0</v>
      </c>
      <c r="YH23" s="9"/>
      <c r="YI23" s="1">
        <v>17</v>
      </c>
      <c r="YJ23" s="2" t="s">
        <v>20</v>
      </c>
      <c r="YK23" s="5">
        <v>0</v>
      </c>
      <c r="YL23" s="5">
        <f t="shared" si="96"/>
        <v>9933343.4000000004</v>
      </c>
      <c r="YM23" s="5">
        <f t="shared" si="0"/>
        <v>184615.38</v>
      </c>
      <c r="YN23" s="5">
        <f t="shared" si="1"/>
        <v>10117958.780000001</v>
      </c>
      <c r="YO23" s="9"/>
      <c r="YP23" s="105">
        <v>17</v>
      </c>
      <c r="YQ23" s="2" t="s">
        <v>20</v>
      </c>
      <c r="YR23" s="5">
        <v>0</v>
      </c>
      <c r="YS23" s="5" t="e">
        <f>'Programme Management'!#REF!+'Prgramme M. Activities'!YL23</f>
        <v>#REF!</v>
      </c>
      <c r="YT23" s="5" t="e">
        <f>'Programme Management'!#REF!+'Prgramme M. Activities'!YM23</f>
        <v>#REF!</v>
      </c>
      <c r="YU23" s="5" t="e">
        <f t="shared" si="97"/>
        <v>#REF!</v>
      </c>
      <c r="YV23" s="9"/>
    </row>
    <row r="24" spans="1:672" ht="16.5" hidden="1">
      <c r="A24" s="23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2"/>
        <v>0</v>
      </c>
      <c r="G24" s="9"/>
      <c r="H24" s="1">
        <v>18</v>
      </c>
      <c r="I24" s="2" t="s">
        <v>21</v>
      </c>
      <c r="J24" s="5">
        <v>0</v>
      </c>
      <c r="K24" s="5">
        <v>0</v>
      </c>
      <c r="L24" s="5">
        <v>0</v>
      </c>
      <c r="M24" s="5">
        <f t="shared" si="3"/>
        <v>0</v>
      </c>
      <c r="N24" s="9"/>
      <c r="O24" s="1">
        <v>18</v>
      </c>
      <c r="P24" s="2" t="s">
        <v>21</v>
      </c>
      <c r="Q24" s="5">
        <v>0</v>
      </c>
      <c r="R24" s="5">
        <v>24800</v>
      </c>
      <c r="S24" s="5">
        <v>0</v>
      </c>
      <c r="T24" s="5">
        <f t="shared" si="4"/>
        <v>24800</v>
      </c>
      <c r="U24" s="9"/>
      <c r="V24" s="1">
        <v>18</v>
      </c>
      <c r="W24" s="2" t="s">
        <v>21</v>
      </c>
      <c r="X24" s="5">
        <v>7</v>
      </c>
      <c r="Y24" s="5">
        <v>18200</v>
      </c>
      <c r="Z24" s="5">
        <v>0</v>
      </c>
      <c r="AA24" s="5">
        <f t="shared" si="5"/>
        <v>18200</v>
      </c>
      <c r="AB24" s="9"/>
      <c r="AC24" s="1">
        <v>18</v>
      </c>
      <c r="AD24" s="2" t="s">
        <v>21</v>
      </c>
      <c r="AE24" s="5">
        <v>0</v>
      </c>
      <c r="AF24" s="5">
        <v>0</v>
      </c>
      <c r="AG24" s="5">
        <v>0</v>
      </c>
      <c r="AH24" s="5">
        <f t="shared" si="6"/>
        <v>0</v>
      </c>
      <c r="AI24" s="9"/>
      <c r="AJ24" s="1">
        <v>18</v>
      </c>
      <c r="AK24" s="2" t="s">
        <v>21</v>
      </c>
      <c r="AL24" s="5">
        <v>145</v>
      </c>
      <c r="AM24" s="5">
        <v>14500</v>
      </c>
      <c r="AN24" s="5">
        <v>0</v>
      </c>
      <c r="AO24" s="5">
        <f t="shared" si="7"/>
        <v>14500</v>
      </c>
      <c r="AP24" s="9"/>
      <c r="AQ24" s="1">
        <v>18</v>
      </c>
      <c r="AR24" s="2" t="s">
        <v>21</v>
      </c>
      <c r="AS24" s="5">
        <v>7</v>
      </c>
      <c r="AT24" s="5">
        <v>9000</v>
      </c>
      <c r="AU24" s="5">
        <v>0</v>
      </c>
      <c r="AV24" s="5">
        <f t="shared" si="8"/>
        <v>9000</v>
      </c>
      <c r="AW24" s="9"/>
      <c r="AX24" s="1">
        <v>18</v>
      </c>
      <c r="AY24" s="2" t="s">
        <v>21</v>
      </c>
      <c r="AZ24" s="5">
        <v>11</v>
      </c>
      <c r="BA24" s="5">
        <v>66000</v>
      </c>
      <c r="BB24" s="5">
        <v>0</v>
      </c>
      <c r="BC24" s="5">
        <f t="shared" si="9"/>
        <v>66000</v>
      </c>
      <c r="BD24" s="9"/>
      <c r="BE24" s="1">
        <v>18</v>
      </c>
      <c r="BF24" s="2" t="s">
        <v>21</v>
      </c>
      <c r="BG24" s="5">
        <v>0</v>
      </c>
      <c r="BH24" s="5">
        <v>0</v>
      </c>
      <c r="BI24" s="5">
        <v>0</v>
      </c>
      <c r="BJ24" s="5">
        <f t="shared" si="10"/>
        <v>0</v>
      </c>
      <c r="BK24" s="9"/>
      <c r="BL24" s="1">
        <v>18</v>
      </c>
      <c r="BM24" s="2" t="s">
        <v>21</v>
      </c>
      <c r="BN24" s="5">
        <v>0</v>
      </c>
      <c r="BO24" s="5">
        <v>0</v>
      </c>
      <c r="BP24" s="5">
        <v>0</v>
      </c>
      <c r="BQ24" s="5">
        <f t="shared" si="11"/>
        <v>0</v>
      </c>
      <c r="BR24" s="9"/>
      <c r="BS24" s="1">
        <v>18</v>
      </c>
      <c r="BT24" s="2" t="s">
        <v>21</v>
      </c>
      <c r="BU24" s="5">
        <v>4</v>
      </c>
      <c r="BV24" s="5">
        <v>20000</v>
      </c>
      <c r="BW24" s="5">
        <v>0</v>
      </c>
      <c r="BX24" s="5">
        <f t="shared" si="12"/>
        <v>20000</v>
      </c>
      <c r="BY24" s="9"/>
      <c r="BZ24" s="1">
        <v>18</v>
      </c>
      <c r="CA24" s="2" t="s">
        <v>21</v>
      </c>
      <c r="CB24" s="5">
        <v>0</v>
      </c>
      <c r="CC24" s="5">
        <v>0</v>
      </c>
      <c r="CD24" s="5">
        <v>0</v>
      </c>
      <c r="CE24" s="5">
        <f t="shared" si="13"/>
        <v>0</v>
      </c>
      <c r="CF24" s="9"/>
      <c r="CG24" s="1">
        <v>18</v>
      </c>
      <c r="CH24" s="2" t="s">
        <v>21</v>
      </c>
      <c r="CI24" s="5">
        <v>24</v>
      </c>
      <c r="CJ24" s="5">
        <v>61800</v>
      </c>
      <c r="CK24" s="5"/>
      <c r="CL24" s="5">
        <f t="shared" si="14"/>
        <v>61800</v>
      </c>
      <c r="CM24" s="9"/>
      <c r="CN24" s="1">
        <v>18</v>
      </c>
      <c r="CO24" s="2" t="s">
        <v>21</v>
      </c>
      <c r="CP24" s="5">
        <v>0</v>
      </c>
      <c r="CQ24" s="5">
        <v>0</v>
      </c>
      <c r="CR24" s="5">
        <v>0</v>
      </c>
      <c r="CS24" s="5">
        <f t="shared" si="15"/>
        <v>0</v>
      </c>
      <c r="CT24" s="9"/>
      <c r="CU24" s="1">
        <v>18</v>
      </c>
      <c r="CV24" s="2" t="s">
        <v>21</v>
      </c>
      <c r="CW24" s="5">
        <v>12</v>
      </c>
      <c r="CX24" s="5">
        <v>24000</v>
      </c>
      <c r="CY24" s="5">
        <v>0</v>
      </c>
      <c r="CZ24" s="5">
        <f t="shared" si="16"/>
        <v>24000</v>
      </c>
      <c r="DA24" s="9"/>
      <c r="DB24" s="1">
        <v>18</v>
      </c>
      <c r="DC24" s="2" t="s">
        <v>21</v>
      </c>
      <c r="DD24" s="5">
        <v>0</v>
      </c>
      <c r="DE24" s="5">
        <v>0</v>
      </c>
      <c r="DF24" s="5">
        <v>0</v>
      </c>
      <c r="DG24" s="5">
        <f t="shared" si="17"/>
        <v>0</v>
      </c>
      <c r="DH24" s="9"/>
      <c r="DI24" s="1">
        <v>18</v>
      </c>
      <c r="DJ24" s="2" t="s">
        <v>21</v>
      </c>
      <c r="DK24" s="5">
        <v>0</v>
      </c>
      <c r="DL24" s="5">
        <v>0</v>
      </c>
      <c r="DM24" s="5">
        <v>0</v>
      </c>
      <c r="DN24" s="5">
        <f t="shared" si="18"/>
        <v>0</v>
      </c>
      <c r="DO24" s="9"/>
      <c r="DP24" s="1">
        <v>18</v>
      </c>
      <c r="DQ24" s="2" t="s">
        <v>21</v>
      </c>
      <c r="DR24" s="5">
        <v>8</v>
      </c>
      <c r="DS24" s="5">
        <v>24000</v>
      </c>
      <c r="DT24" s="5">
        <v>0</v>
      </c>
      <c r="DU24" s="5">
        <f t="shared" si="19"/>
        <v>24000</v>
      </c>
      <c r="DV24" s="9"/>
      <c r="DW24" s="1">
        <v>18</v>
      </c>
      <c r="DX24" s="2" t="s">
        <v>21</v>
      </c>
      <c r="DY24" s="5">
        <v>2248</v>
      </c>
      <c r="DZ24" s="5">
        <v>899200</v>
      </c>
      <c r="EA24" s="5">
        <v>0</v>
      </c>
      <c r="EB24" s="5">
        <f t="shared" si="20"/>
        <v>899200</v>
      </c>
      <c r="EC24" s="9"/>
      <c r="ED24" s="1">
        <v>18</v>
      </c>
      <c r="EE24" s="2" t="s">
        <v>21</v>
      </c>
      <c r="EF24" s="5">
        <v>0</v>
      </c>
      <c r="EG24" s="5">
        <v>0</v>
      </c>
      <c r="EH24" s="5">
        <v>0</v>
      </c>
      <c r="EI24" s="5">
        <f t="shared" si="21"/>
        <v>0</v>
      </c>
      <c r="EJ24" s="9"/>
      <c r="EK24" s="1">
        <v>18</v>
      </c>
      <c r="EL24" s="2" t="s">
        <v>21</v>
      </c>
      <c r="EM24" s="5">
        <v>0</v>
      </c>
      <c r="EN24" s="5">
        <v>0</v>
      </c>
      <c r="EO24" s="5">
        <v>0</v>
      </c>
      <c r="EP24" s="5">
        <f t="shared" si="22"/>
        <v>0</v>
      </c>
      <c r="EQ24" s="9"/>
      <c r="ER24" s="1">
        <v>18</v>
      </c>
      <c r="ES24" s="2" t="s">
        <v>21</v>
      </c>
      <c r="ET24" s="5">
        <v>0</v>
      </c>
      <c r="EU24" s="5">
        <v>0</v>
      </c>
      <c r="EV24" s="5">
        <v>0</v>
      </c>
      <c r="EW24" s="5">
        <f t="shared" si="23"/>
        <v>0</v>
      </c>
      <c r="EX24" s="9"/>
      <c r="EY24" s="1">
        <v>18</v>
      </c>
      <c r="EZ24" s="2" t="s">
        <v>21</v>
      </c>
      <c r="FA24" s="5">
        <v>0</v>
      </c>
      <c r="FB24" s="5">
        <v>0</v>
      </c>
      <c r="FC24" s="5">
        <v>0</v>
      </c>
      <c r="FD24" s="5">
        <f t="shared" si="24"/>
        <v>0</v>
      </c>
      <c r="FE24" s="9"/>
      <c r="FF24" s="1">
        <v>18</v>
      </c>
      <c r="FG24" s="2" t="s">
        <v>21</v>
      </c>
      <c r="FH24" s="5">
        <v>0</v>
      </c>
      <c r="FI24" s="5">
        <v>0</v>
      </c>
      <c r="FJ24" s="5">
        <v>0</v>
      </c>
      <c r="FK24" s="5">
        <f t="shared" si="25"/>
        <v>0</v>
      </c>
      <c r="FL24" s="9"/>
      <c r="FM24" s="1">
        <v>18</v>
      </c>
      <c r="FN24" s="2" t="s">
        <v>21</v>
      </c>
      <c r="FO24" s="5">
        <v>6</v>
      </c>
      <c r="FP24" s="5">
        <v>8000</v>
      </c>
      <c r="FQ24" s="5">
        <v>0</v>
      </c>
      <c r="FR24" s="5">
        <f t="shared" si="26"/>
        <v>8000</v>
      </c>
      <c r="FS24" s="9"/>
      <c r="FT24" s="1">
        <v>18</v>
      </c>
      <c r="FU24" s="2" t="s">
        <v>21</v>
      </c>
      <c r="FV24" s="5">
        <v>0</v>
      </c>
      <c r="FW24" s="5">
        <v>75000</v>
      </c>
      <c r="FX24" s="5">
        <v>0</v>
      </c>
      <c r="FY24" s="5">
        <f t="shared" si="27"/>
        <v>75000</v>
      </c>
      <c r="FZ24" s="9"/>
      <c r="GA24" s="1">
        <v>18</v>
      </c>
      <c r="GB24" s="2" t="s">
        <v>21</v>
      </c>
      <c r="GC24" s="5">
        <v>0</v>
      </c>
      <c r="GD24" s="5">
        <v>50000</v>
      </c>
      <c r="GE24" s="5">
        <v>0</v>
      </c>
      <c r="GF24" s="5">
        <f t="shared" si="28"/>
        <v>50000</v>
      </c>
      <c r="GG24" s="9"/>
      <c r="GH24" s="1">
        <v>18</v>
      </c>
      <c r="GI24" s="2" t="s">
        <v>21</v>
      </c>
      <c r="GJ24" s="5">
        <v>0</v>
      </c>
      <c r="GK24" s="5">
        <v>30000</v>
      </c>
      <c r="GL24" s="5">
        <v>0</v>
      </c>
      <c r="GM24" s="5">
        <f t="shared" si="29"/>
        <v>30000</v>
      </c>
      <c r="GN24" s="9"/>
      <c r="GO24" s="1">
        <v>18</v>
      </c>
      <c r="GP24" s="2" t="s">
        <v>21</v>
      </c>
      <c r="GQ24" s="5">
        <v>0</v>
      </c>
      <c r="GR24" s="5">
        <v>0</v>
      </c>
      <c r="GS24" s="5">
        <v>0</v>
      </c>
      <c r="GT24" s="5">
        <f t="shared" si="30"/>
        <v>0</v>
      </c>
      <c r="GU24" s="9"/>
      <c r="GV24" s="1">
        <v>18</v>
      </c>
      <c r="GW24" s="2" t="s">
        <v>21</v>
      </c>
      <c r="GX24" s="5">
        <v>6</v>
      </c>
      <c r="GY24" s="5">
        <v>600000</v>
      </c>
      <c r="GZ24" s="5">
        <v>100000</v>
      </c>
      <c r="HA24" s="5">
        <f t="shared" si="31"/>
        <v>700000</v>
      </c>
      <c r="HB24" s="9"/>
      <c r="HC24" s="1">
        <v>18</v>
      </c>
      <c r="HD24" s="2" t="s">
        <v>21</v>
      </c>
      <c r="HE24" s="5">
        <v>0</v>
      </c>
      <c r="HF24" s="5">
        <v>0</v>
      </c>
      <c r="HG24" s="5">
        <v>0</v>
      </c>
      <c r="HH24" s="5">
        <f t="shared" si="32"/>
        <v>0</v>
      </c>
      <c r="HI24" s="9"/>
      <c r="HJ24" s="1">
        <v>18</v>
      </c>
      <c r="HK24" s="2" t="s">
        <v>21</v>
      </c>
      <c r="HL24" s="5">
        <v>1</v>
      </c>
      <c r="HM24" s="5">
        <v>300000</v>
      </c>
      <c r="HN24" s="5">
        <v>0</v>
      </c>
      <c r="HO24" s="5">
        <f t="shared" si="33"/>
        <v>300000</v>
      </c>
      <c r="HP24" s="9"/>
      <c r="HQ24" s="1">
        <v>18</v>
      </c>
      <c r="HR24" s="2" t="s">
        <v>21</v>
      </c>
      <c r="HS24" s="5">
        <v>7</v>
      </c>
      <c r="HT24" s="5">
        <v>20825</v>
      </c>
      <c r="HU24" s="5">
        <v>0</v>
      </c>
      <c r="HV24" s="5">
        <f t="shared" si="34"/>
        <v>20825</v>
      </c>
      <c r="HW24" s="9"/>
      <c r="HX24" s="1">
        <v>18</v>
      </c>
      <c r="HY24" s="2" t="s">
        <v>21</v>
      </c>
      <c r="HZ24" s="5">
        <v>0</v>
      </c>
      <c r="IA24" s="5">
        <v>0</v>
      </c>
      <c r="IB24" s="5">
        <v>0</v>
      </c>
      <c r="IC24" s="5">
        <f t="shared" si="35"/>
        <v>0</v>
      </c>
      <c r="ID24" s="9"/>
      <c r="IE24" s="1">
        <v>18</v>
      </c>
      <c r="IF24" s="2" t="s">
        <v>21</v>
      </c>
      <c r="IG24" s="5">
        <v>0</v>
      </c>
      <c r="IH24" s="5">
        <v>0</v>
      </c>
      <c r="II24" s="5">
        <v>0</v>
      </c>
      <c r="IJ24" s="5">
        <f t="shared" si="36"/>
        <v>0</v>
      </c>
      <c r="IK24" s="9"/>
      <c r="IL24" s="1">
        <v>18</v>
      </c>
      <c r="IM24" s="2" t="s">
        <v>21</v>
      </c>
      <c r="IN24" s="5">
        <v>0</v>
      </c>
      <c r="IO24" s="5">
        <v>0</v>
      </c>
      <c r="IP24" s="5">
        <v>0</v>
      </c>
      <c r="IQ24" s="5">
        <f t="shared" si="37"/>
        <v>0</v>
      </c>
      <c r="IR24" s="9"/>
      <c r="IS24" s="1">
        <v>18</v>
      </c>
      <c r="IT24" s="2" t="s">
        <v>21</v>
      </c>
      <c r="IU24" s="5">
        <v>0</v>
      </c>
      <c r="IV24" s="5">
        <v>0</v>
      </c>
      <c r="IW24" s="5">
        <v>0</v>
      </c>
      <c r="IX24" s="5">
        <f t="shared" si="38"/>
        <v>0</v>
      </c>
      <c r="IY24" s="9"/>
      <c r="IZ24" s="1">
        <v>18</v>
      </c>
      <c r="JA24" s="2" t="s">
        <v>21</v>
      </c>
      <c r="JB24" s="5">
        <v>0</v>
      </c>
      <c r="JC24" s="5">
        <v>0</v>
      </c>
      <c r="JD24" s="5">
        <v>0</v>
      </c>
      <c r="JE24" s="5">
        <f t="shared" si="39"/>
        <v>0</v>
      </c>
      <c r="JF24" s="9"/>
      <c r="JG24" s="1">
        <v>18</v>
      </c>
      <c r="JH24" s="2" t="s">
        <v>21</v>
      </c>
      <c r="JI24" s="5">
        <v>0</v>
      </c>
      <c r="JJ24" s="5">
        <v>30000</v>
      </c>
      <c r="JK24" s="5">
        <v>0</v>
      </c>
      <c r="JL24" s="5">
        <f t="shared" si="40"/>
        <v>30000</v>
      </c>
      <c r="JM24" s="9"/>
      <c r="JN24" s="1">
        <v>18</v>
      </c>
      <c r="JO24" s="2" t="s">
        <v>21</v>
      </c>
      <c r="JP24" s="5">
        <v>0</v>
      </c>
      <c r="JQ24" s="5">
        <v>0</v>
      </c>
      <c r="JR24" s="5">
        <v>0</v>
      </c>
      <c r="JS24" s="5">
        <f t="shared" si="41"/>
        <v>0</v>
      </c>
      <c r="JT24" s="9"/>
      <c r="JU24" s="1">
        <v>18</v>
      </c>
      <c r="JV24" s="2" t="s">
        <v>21</v>
      </c>
      <c r="JW24" s="5">
        <v>0</v>
      </c>
      <c r="JX24" s="5">
        <v>0</v>
      </c>
      <c r="JY24" s="5">
        <v>0</v>
      </c>
      <c r="JZ24" s="5">
        <f t="shared" si="42"/>
        <v>0</v>
      </c>
      <c r="KA24" s="9"/>
      <c r="KB24" s="1">
        <v>18</v>
      </c>
      <c r="KC24" s="2" t="s">
        <v>21</v>
      </c>
      <c r="KD24" s="5">
        <v>7</v>
      </c>
      <c r="KE24" s="5">
        <v>265750</v>
      </c>
      <c r="KF24" s="5">
        <v>0</v>
      </c>
      <c r="KG24" s="5">
        <f t="shared" si="43"/>
        <v>265750</v>
      </c>
      <c r="KH24" s="9"/>
      <c r="KI24" s="1">
        <v>18</v>
      </c>
      <c r="KJ24" s="2" t="s">
        <v>21</v>
      </c>
      <c r="KK24" s="5">
        <v>1</v>
      </c>
      <c r="KL24" s="5">
        <v>325000</v>
      </c>
      <c r="KM24" s="5">
        <v>0</v>
      </c>
      <c r="KN24" s="5">
        <f t="shared" si="44"/>
        <v>325000</v>
      </c>
      <c r="KO24" s="9"/>
      <c r="KP24" s="1">
        <v>18</v>
      </c>
      <c r="KQ24" s="2" t="s">
        <v>21</v>
      </c>
      <c r="KR24" s="5">
        <v>1</v>
      </c>
      <c r="KS24" s="5">
        <v>12000</v>
      </c>
      <c r="KT24" s="5">
        <v>0</v>
      </c>
      <c r="KU24" s="5">
        <f t="shared" si="45"/>
        <v>12000</v>
      </c>
      <c r="KV24" s="9"/>
      <c r="KW24" s="1">
        <v>18</v>
      </c>
      <c r="KX24" s="2" t="s">
        <v>21</v>
      </c>
      <c r="KY24" s="5">
        <v>0</v>
      </c>
      <c r="KZ24" s="5">
        <v>0</v>
      </c>
      <c r="LA24" s="5">
        <v>0</v>
      </c>
      <c r="LB24" s="5">
        <f t="shared" si="46"/>
        <v>0</v>
      </c>
      <c r="LC24" s="9"/>
      <c r="LD24" s="1">
        <v>18</v>
      </c>
      <c r="LE24" s="2" t="s">
        <v>21</v>
      </c>
      <c r="LF24" s="5">
        <v>0</v>
      </c>
      <c r="LG24" s="5">
        <v>0</v>
      </c>
      <c r="LH24" s="5">
        <v>0</v>
      </c>
      <c r="LI24" s="5">
        <f t="shared" si="47"/>
        <v>0</v>
      </c>
      <c r="LJ24" s="9"/>
      <c r="LK24" s="1">
        <v>18</v>
      </c>
      <c r="LL24" s="2" t="s">
        <v>21</v>
      </c>
      <c r="LM24" s="5">
        <v>0</v>
      </c>
      <c r="LN24" s="5">
        <v>0</v>
      </c>
      <c r="LO24" s="5">
        <v>0</v>
      </c>
      <c r="LP24" s="5">
        <f t="shared" si="48"/>
        <v>0</v>
      </c>
      <c r="LQ24" s="9"/>
      <c r="LR24" s="1">
        <v>18</v>
      </c>
      <c r="LS24" s="2" t="s">
        <v>21</v>
      </c>
      <c r="LT24" s="5">
        <v>1</v>
      </c>
      <c r="LU24" s="5">
        <v>200000</v>
      </c>
      <c r="LV24" s="5">
        <v>0</v>
      </c>
      <c r="LW24" s="5">
        <f t="shared" si="49"/>
        <v>200000</v>
      </c>
      <c r="LX24" s="9"/>
      <c r="LY24" s="1">
        <v>18</v>
      </c>
      <c r="LZ24" s="2" t="s">
        <v>21</v>
      </c>
      <c r="MA24" s="5">
        <v>0</v>
      </c>
      <c r="MB24" s="5">
        <v>0</v>
      </c>
      <c r="MC24" s="5">
        <v>0</v>
      </c>
      <c r="MD24" s="5">
        <f t="shared" si="50"/>
        <v>0</v>
      </c>
      <c r="ME24" s="9"/>
      <c r="MF24" s="1">
        <v>18</v>
      </c>
      <c r="MG24" s="2" t="s">
        <v>21</v>
      </c>
      <c r="MH24" s="5">
        <v>7</v>
      </c>
      <c r="MI24" s="5">
        <v>14000</v>
      </c>
      <c r="MJ24" s="5">
        <v>0</v>
      </c>
      <c r="MK24" s="5">
        <f t="shared" si="51"/>
        <v>14000</v>
      </c>
      <c r="ML24" s="9"/>
      <c r="MM24" s="1">
        <v>18</v>
      </c>
      <c r="MN24" s="2" t="s">
        <v>21</v>
      </c>
      <c r="MO24" s="5">
        <v>7</v>
      </c>
      <c r="MP24" s="5">
        <v>14000</v>
      </c>
      <c r="MQ24" s="5">
        <v>0</v>
      </c>
      <c r="MR24" s="5">
        <f t="shared" si="52"/>
        <v>14000</v>
      </c>
      <c r="MS24" s="9"/>
      <c r="MT24" s="1">
        <v>18</v>
      </c>
      <c r="MU24" s="2" t="s">
        <v>21</v>
      </c>
      <c r="MV24" s="5">
        <v>9</v>
      </c>
      <c r="MW24" s="5">
        <v>1020000</v>
      </c>
      <c r="MX24" s="5">
        <v>0</v>
      </c>
      <c r="MY24" s="5">
        <f t="shared" si="53"/>
        <v>1020000</v>
      </c>
      <c r="MZ24" s="9"/>
      <c r="NA24" s="1">
        <v>18</v>
      </c>
      <c r="NB24" s="2" t="s">
        <v>21</v>
      </c>
      <c r="NC24" s="5">
        <v>1</v>
      </c>
      <c r="ND24" s="5">
        <v>60000</v>
      </c>
      <c r="NE24" s="5">
        <v>0</v>
      </c>
      <c r="NF24" s="5">
        <f t="shared" si="54"/>
        <v>60000</v>
      </c>
      <c r="NG24" s="9"/>
      <c r="NH24" s="1">
        <v>18</v>
      </c>
      <c r="NI24" s="2" t="s">
        <v>21</v>
      </c>
      <c r="NJ24" s="5">
        <v>0</v>
      </c>
      <c r="NK24" s="5">
        <v>0</v>
      </c>
      <c r="NL24" s="5">
        <v>0</v>
      </c>
      <c r="NM24" s="5">
        <f t="shared" si="55"/>
        <v>0</v>
      </c>
      <c r="NN24" s="9"/>
      <c r="NO24" s="1">
        <v>18</v>
      </c>
      <c r="NP24" s="2" t="s">
        <v>21</v>
      </c>
      <c r="NQ24" s="5">
        <v>12</v>
      </c>
      <c r="NR24" s="5">
        <v>270000</v>
      </c>
      <c r="NS24" s="5">
        <v>0</v>
      </c>
      <c r="NT24" s="5">
        <f t="shared" si="56"/>
        <v>270000</v>
      </c>
      <c r="NU24" s="9"/>
      <c r="NV24" s="1">
        <v>18</v>
      </c>
      <c r="NW24" s="2" t="s">
        <v>21</v>
      </c>
      <c r="NX24" s="5">
        <v>1</v>
      </c>
      <c r="NY24" s="5">
        <v>100000</v>
      </c>
      <c r="NZ24" s="5">
        <v>0</v>
      </c>
      <c r="OA24" s="5">
        <f t="shared" si="57"/>
        <v>100000</v>
      </c>
      <c r="OB24" s="9"/>
      <c r="OC24" s="1">
        <v>18</v>
      </c>
      <c r="OD24" s="2" t="s">
        <v>21</v>
      </c>
      <c r="OE24" s="5">
        <v>0</v>
      </c>
      <c r="OF24" s="5">
        <v>184000</v>
      </c>
      <c r="OG24" s="5">
        <v>0</v>
      </c>
      <c r="OH24" s="5">
        <f t="shared" si="58"/>
        <v>184000</v>
      </c>
      <c r="OI24" s="9"/>
      <c r="OJ24" s="1">
        <v>18</v>
      </c>
      <c r="OK24" s="2" t="s">
        <v>21</v>
      </c>
      <c r="OL24" s="5">
        <v>0</v>
      </c>
      <c r="OM24" s="5">
        <v>150000</v>
      </c>
      <c r="ON24" s="5">
        <v>0</v>
      </c>
      <c r="OO24" s="5">
        <f t="shared" si="59"/>
        <v>150000</v>
      </c>
      <c r="OP24" s="9"/>
      <c r="OQ24" s="1">
        <v>18</v>
      </c>
      <c r="OR24" s="2" t="s">
        <v>21</v>
      </c>
      <c r="OS24" s="5">
        <v>0</v>
      </c>
      <c r="OT24" s="5">
        <v>0</v>
      </c>
      <c r="OU24" s="5">
        <v>0</v>
      </c>
      <c r="OV24" s="5">
        <f t="shared" si="60"/>
        <v>0</v>
      </c>
      <c r="OW24" s="9"/>
      <c r="OX24" s="1">
        <v>18</v>
      </c>
      <c r="OY24" s="2" t="s">
        <v>21</v>
      </c>
      <c r="OZ24" s="5">
        <v>0</v>
      </c>
      <c r="PA24" s="5">
        <v>450000</v>
      </c>
      <c r="PB24" s="5">
        <v>0</v>
      </c>
      <c r="PC24" s="5">
        <f t="shared" si="61"/>
        <v>450000</v>
      </c>
      <c r="PD24" s="9"/>
      <c r="PE24" s="1">
        <v>18</v>
      </c>
      <c r="PF24" s="2" t="s">
        <v>21</v>
      </c>
      <c r="PG24" s="5">
        <v>1</v>
      </c>
      <c r="PH24" s="5">
        <v>72000</v>
      </c>
      <c r="PI24" s="5">
        <v>0</v>
      </c>
      <c r="PJ24" s="5">
        <f t="shared" si="62"/>
        <v>72000</v>
      </c>
      <c r="PK24" s="9"/>
      <c r="PL24" s="1">
        <v>18</v>
      </c>
      <c r="PM24" s="2" t="s">
        <v>21</v>
      </c>
      <c r="PN24" s="5">
        <v>9</v>
      </c>
      <c r="PO24" s="5">
        <v>225000</v>
      </c>
      <c r="PP24" s="5">
        <v>0</v>
      </c>
      <c r="PQ24" s="5">
        <f t="shared" si="63"/>
        <v>225000</v>
      </c>
      <c r="PR24" s="9"/>
      <c r="PS24" s="1">
        <v>18</v>
      </c>
      <c r="PT24" s="2" t="s">
        <v>21</v>
      </c>
      <c r="PU24" s="5">
        <v>9</v>
      </c>
      <c r="PV24" s="5">
        <v>2220000</v>
      </c>
      <c r="PW24" s="5">
        <v>0</v>
      </c>
      <c r="PX24" s="5">
        <f t="shared" si="64"/>
        <v>2220000</v>
      </c>
      <c r="PY24" s="9"/>
      <c r="PZ24" s="1">
        <v>18</v>
      </c>
      <c r="QA24" s="2" t="s">
        <v>21</v>
      </c>
      <c r="QB24" s="5">
        <v>7</v>
      </c>
      <c r="QC24" s="5">
        <v>67200</v>
      </c>
      <c r="QD24" s="5">
        <v>0</v>
      </c>
      <c r="QE24" s="5">
        <f t="shared" si="65"/>
        <v>67200</v>
      </c>
      <c r="QF24" s="9"/>
      <c r="QG24" s="1">
        <v>18</v>
      </c>
      <c r="QH24" s="2" t="s">
        <v>21</v>
      </c>
      <c r="QI24" s="5">
        <v>0</v>
      </c>
      <c r="QJ24" s="5">
        <v>49000</v>
      </c>
      <c r="QK24" s="5">
        <v>0</v>
      </c>
      <c r="QL24" s="5">
        <f t="shared" si="66"/>
        <v>49000</v>
      </c>
      <c r="QM24" s="9"/>
      <c r="QN24" s="1">
        <v>18</v>
      </c>
      <c r="QO24" s="2" t="s">
        <v>21</v>
      </c>
      <c r="QP24" s="5">
        <v>0</v>
      </c>
      <c r="QQ24" s="5">
        <v>602604</v>
      </c>
      <c r="QR24" s="5">
        <v>0</v>
      </c>
      <c r="QS24" s="5">
        <f t="shared" si="67"/>
        <v>602604</v>
      </c>
      <c r="QT24" s="9"/>
      <c r="QU24" s="1">
        <v>18</v>
      </c>
      <c r="QV24" s="2" t="s">
        <v>21</v>
      </c>
      <c r="QW24" s="5">
        <v>0</v>
      </c>
      <c r="QX24" s="5">
        <v>0</v>
      </c>
      <c r="QY24" s="5">
        <v>0</v>
      </c>
      <c r="QZ24" s="5">
        <f t="shared" si="68"/>
        <v>0</v>
      </c>
      <c r="RA24" s="9"/>
      <c r="RB24" s="1">
        <v>18</v>
      </c>
      <c r="RC24" s="2" t="s">
        <v>21</v>
      </c>
      <c r="RD24" s="5">
        <v>1</v>
      </c>
      <c r="RE24" s="5">
        <v>100000</v>
      </c>
      <c r="RF24" s="5">
        <v>0</v>
      </c>
      <c r="RG24" s="5">
        <f t="shared" si="69"/>
        <v>100000</v>
      </c>
      <c r="RH24" s="9"/>
      <c r="RI24" s="1">
        <v>18</v>
      </c>
      <c r="RJ24" s="2" t="s">
        <v>21</v>
      </c>
      <c r="RK24" s="5">
        <v>0</v>
      </c>
      <c r="RL24" s="5">
        <v>10000</v>
      </c>
      <c r="RM24" s="5">
        <v>0</v>
      </c>
      <c r="RN24" s="5">
        <f t="shared" si="70"/>
        <v>10000</v>
      </c>
      <c r="RO24" s="9"/>
      <c r="RP24" s="1">
        <v>18</v>
      </c>
      <c r="RQ24" s="2" t="s">
        <v>21</v>
      </c>
      <c r="RR24" s="5">
        <v>0</v>
      </c>
      <c r="RS24" s="5">
        <v>0</v>
      </c>
      <c r="RT24" s="5">
        <v>0</v>
      </c>
      <c r="RU24" s="5">
        <f t="shared" si="71"/>
        <v>0</v>
      </c>
      <c r="RV24" s="9"/>
      <c r="RW24" s="1">
        <v>18</v>
      </c>
      <c r="RX24" s="2" t="s">
        <v>21</v>
      </c>
      <c r="RY24" s="5">
        <v>0</v>
      </c>
      <c r="RZ24" s="5">
        <v>0</v>
      </c>
      <c r="SA24" s="5">
        <v>0</v>
      </c>
      <c r="SB24" s="5">
        <f t="shared" si="72"/>
        <v>0</v>
      </c>
      <c r="SC24" s="9"/>
      <c r="SD24" s="1">
        <v>18</v>
      </c>
      <c r="SE24" s="2" t="s">
        <v>21</v>
      </c>
      <c r="SF24" s="5">
        <v>1</v>
      </c>
      <c r="SG24" s="5">
        <v>163300</v>
      </c>
      <c r="SH24" s="5">
        <v>0</v>
      </c>
      <c r="SI24" s="5">
        <f t="shared" si="73"/>
        <v>163300</v>
      </c>
      <c r="SJ24" s="9"/>
      <c r="SK24" s="1">
        <v>18</v>
      </c>
      <c r="SL24" s="2" t="s">
        <v>21</v>
      </c>
      <c r="SM24" s="5">
        <v>1</v>
      </c>
      <c r="SN24" s="5">
        <v>80000</v>
      </c>
      <c r="SO24" s="5">
        <v>0</v>
      </c>
      <c r="SP24" s="5">
        <f t="shared" si="74"/>
        <v>80000</v>
      </c>
      <c r="SQ24" s="9"/>
      <c r="SR24" s="1">
        <v>18</v>
      </c>
      <c r="SS24" s="2" t="s">
        <v>21</v>
      </c>
      <c r="ST24" s="5">
        <v>0</v>
      </c>
      <c r="SU24" s="5">
        <v>0</v>
      </c>
      <c r="SV24" s="5">
        <v>0</v>
      </c>
      <c r="SW24" s="5">
        <f t="shared" si="75"/>
        <v>0</v>
      </c>
      <c r="SX24" s="9"/>
      <c r="SY24" s="1">
        <v>18</v>
      </c>
      <c r="SZ24" s="2" t="s">
        <v>21</v>
      </c>
      <c r="TA24" s="5">
        <v>0</v>
      </c>
      <c r="TB24" s="5">
        <v>0</v>
      </c>
      <c r="TC24" s="5">
        <v>0</v>
      </c>
      <c r="TD24" s="5">
        <f t="shared" si="76"/>
        <v>0</v>
      </c>
      <c r="TE24" s="9"/>
      <c r="TF24" s="1">
        <v>18</v>
      </c>
      <c r="TG24" s="2" t="s">
        <v>21</v>
      </c>
      <c r="TH24" s="5">
        <v>0</v>
      </c>
      <c r="TI24" s="5">
        <v>0</v>
      </c>
      <c r="TJ24" s="5">
        <v>0</v>
      </c>
      <c r="TK24" s="5">
        <f t="shared" si="77"/>
        <v>0</v>
      </c>
      <c r="TL24" s="9"/>
      <c r="TM24" s="1">
        <v>18</v>
      </c>
      <c r="TN24" s="2" t="s">
        <v>21</v>
      </c>
      <c r="TO24" s="5">
        <v>0</v>
      </c>
      <c r="TP24" s="5">
        <v>40000</v>
      </c>
      <c r="TQ24" s="5">
        <v>0</v>
      </c>
      <c r="TR24" s="5">
        <f t="shared" si="78"/>
        <v>40000</v>
      </c>
      <c r="TS24" s="9"/>
      <c r="TT24" s="1">
        <v>18</v>
      </c>
      <c r="TU24" s="2" t="s">
        <v>21</v>
      </c>
      <c r="TV24" s="5">
        <v>0</v>
      </c>
      <c r="TW24" s="5">
        <v>30000</v>
      </c>
      <c r="TX24" s="5">
        <v>0</v>
      </c>
      <c r="TY24" s="5">
        <f t="shared" si="79"/>
        <v>30000</v>
      </c>
      <c r="TZ24" s="9"/>
      <c r="UA24" s="1">
        <v>18</v>
      </c>
      <c r="UB24" s="2" t="s">
        <v>21</v>
      </c>
      <c r="UC24" s="5">
        <v>0</v>
      </c>
      <c r="UD24" s="5">
        <v>10000</v>
      </c>
      <c r="UE24" s="5">
        <v>0</v>
      </c>
      <c r="UF24" s="5">
        <f t="shared" si="80"/>
        <v>10000</v>
      </c>
      <c r="UG24" s="9"/>
      <c r="UH24" s="1">
        <v>18</v>
      </c>
      <c r="UI24" s="2" t="s">
        <v>21</v>
      </c>
      <c r="UJ24" s="5">
        <v>0</v>
      </c>
      <c r="UK24" s="5">
        <v>25000</v>
      </c>
      <c r="UL24" s="5">
        <v>0</v>
      </c>
      <c r="UM24" s="5">
        <f t="shared" si="81"/>
        <v>25000</v>
      </c>
      <c r="UN24" s="9"/>
      <c r="UO24" s="1">
        <v>18</v>
      </c>
      <c r="UP24" s="2" t="s">
        <v>21</v>
      </c>
      <c r="UQ24" s="5">
        <v>1</v>
      </c>
      <c r="UR24" s="5">
        <v>12000</v>
      </c>
      <c r="US24" s="5">
        <v>0</v>
      </c>
      <c r="UT24" s="5">
        <f t="shared" si="82"/>
        <v>12000</v>
      </c>
      <c r="UU24" s="9"/>
      <c r="UV24" s="1">
        <v>18</v>
      </c>
      <c r="UW24" s="2" t="s">
        <v>21</v>
      </c>
      <c r="UX24" s="5">
        <v>1</v>
      </c>
      <c r="UY24" s="5">
        <v>100000</v>
      </c>
      <c r="UZ24" s="5">
        <v>0</v>
      </c>
      <c r="VA24" s="5">
        <f t="shared" si="83"/>
        <v>100000</v>
      </c>
      <c r="VB24" s="9"/>
      <c r="VC24" s="1">
        <v>18</v>
      </c>
      <c r="VD24" s="2" t="s">
        <v>21</v>
      </c>
      <c r="VE24" s="5">
        <v>1</v>
      </c>
      <c r="VF24" s="5">
        <v>10000</v>
      </c>
      <c r="VG24" s="5">
        <v>0</v>
      </c>
      <c r="VH24" s="5">
        <f t="shared" si="84"/>
        <v>10000</v>
      </c>
      <c r="VI24" s="9"/>
      <c r="VJ24" s="1">
        <v>18</v>
      </c>
      <c r="VK24" s="2" t="s">
        <v>21</v>
      </c>
      <c r="VL24" s="5">
        <v>0</v>
      </c>
      <c r="VM24" s="5">
        <v>0</v>
      </c>
      <c r="VN24" s="5">
        <v>0</v>
      </c>
      <c r="VO24" s="5">
        <f t="shared" si="85"/>
        <v>0</v>
      </c>
      <c r="VP24" s="9"/>
      <c r="VQ24" s="1">
        <v>18</v>
      </c>
      <c r="VR24" s="2" t="s">
        <v>21</v>
      </c>
      <c r="VS24" s="5">
        <v>0</v>
      </c>
      <c r="VT24" s="5">
        <v>0</v>
      </c>
      <c r="VU24" s="5">
        <v>0</v>
      </c>
      <c r="VV24" s="5">
        <f t="shared" si="86"/>
        <v>0</v>
      </c>
      <c r="VW24" s="9"/>
      <c r="VX24" s="1">
        <v>18</v>
      </c>
      <c r="VY24" s="2" t="s">
        <v>21</v>
      </c>
      <c r="VZ24" s="5">
        <v>1</v>
      </c>
      <c r="WA24" s="5">
        <v>180000</v>
      </c>
      <c r="WB24" s="5">
        <v>0</v>
      </c>
      <c r="WC24" s="5">
        <f t="shared" si="87"/>
        <v>180000</v>
      </c>
      <c r="WD24" s="9"/>
      <c r="WE24" s="1">
        <v>18</v>
      </c>
      <c r="WF24" s="2" t="s">
        <v>21</v>
      </c>
      <c r="WG24" s="5">
        <v>0</v>
      </c>
      <c r="WH24" s="5">
        <v>0</v>
      </c>
      <c r="WI24" s="5">
        <v>0</v>
      </c>
      <c r="WJ24" s="5">
        <f t="shared" si="88"/>
        <v>0</v>
      </c>
      <c r="WK24" s="9"/>
      <c r="WL24" s="1">
        <v>18</v>
      </c>
      <c r="WM24" s="2" t="s">
        <v>21</v>
      </c>
      <c r="WN24" s="5">
        <v>0</v>
      </c>
      <c r="WO24" s="5">
        <v>0</v>
      </c>
      <c r="WP24" s="5">
        <v>0</v>
      </c>
      <c r="WQ24" s="5">
        <f t="shared" si="89"/>
        <v>0</v>
      </c>
      <c r="WR24" s="9"/>
      <c r="WS24" s="1">
        <v>18</v>
      </c>
      <c r="WT24" s="2" t="s">
        <v>21</v>
      </c>
      <c r="WU24" s="5">
        <v>0</v>
      </c>
      <c r="WV24" s="5">
        <v>0</v>
      </c>
      <c r="WW24" s="5">
        <v>0</v>
      </c>
      <c r="WX24" s="5">
        <f t="shared" si="90"/>
        <v>0</v>
      </c>
      <c r="WY24" s="9"/>
      <c r="WZ24" s="1">
        <v>18</v>
      </c>
      <c r="XA24" s="2" t="s">
        <v>21</v>
      </c>
      <c r="XB24" s="5">
        <v>0</v>
      </c>
      <c r="XC24" s="5">
        <v>167500</v>
      </c>
      <c r="XD24" s="5">
        <v>0</v>
      </c>
      <c r="XE24" s="5">
        <f t="shared" si="91"/>
        <v>167500</v>
      </c>
      <c r="XF24" s="9"/>
      <c r="XG24" s="1">
        <v>18</v>
      </c>
      <c r="XH24" s="2" t="s">
        <v>21</v>
      </c>
      <c r="XI24" s="5">
        <v>0</v>
      </c>
      <c r="XJ24" s="5">
        <v>0</v>
      </c>
      <c r="XK24" s="5">
        <v>0</v>
      </c>
      <c r="XL24" s="5">
        <f t="shared" si="92"/>
        <v>0</v>
      </c>
      <c r="XM24" s="9"/>
      <c r="XN24" s="1">
        <v>18</v>
      </c>
      <c r="XO24" s="2" t="s">
        <v>21</v>
      </c>
      <c r="XP24" s="5">
        <v>0</v>
      </c>
      <c r="XQ24" s="5">
        <v>20000</v>
      </c>
      <c r="XR24" s="5">
        <v>0</v>
      </c>
      <c r="XS24" s="5">
        <f t="shared" si="93"/>
        <v>20000</v>
      </c>
      <c r="XT24" s="9"/>
      <c r="XU24" s="1">
        <v>18</v>
      </c>
      <c r="XV24" s="2" t="s">
        <v>21</v>
      </c>
      <c r="XW24" s="5">
        <v>0</v>
      </c>
      <c r="XX24" s="5">
        <v>0</v>
      </c>
      <c r="XY24" s="5">
        <v>0</v>
      </c>
      <c r="XZ24" s="5">
        <f t="shared" si="94"/>
        <v>0</v>
      </c>
      <c r="YA24" s="9"/>
      <c r="YB24" s="1">
        <v>18</v>
      </c>
      <c r="YC24" s="2" t="s">
        <v>21</v>
      </c>
      <c r="YD24" s="5">
        <v>0</v>
      </c>
      <c r="YE24" s="5">
        <v>0</v>
      </c>
      <c r="YF24" s="5">
        <v>0</v>
      </c>
      <c r="YG24" s="5">
        <f t="shared" si="95"/>
        <v>0</v>
      </c>
      <c r="YH24" s="9"/>
      <c r="YI24" s="1">
        <v>18</v>
      </c>
      <c r="YJ24" s="2" t="s">
        <v>21</v>
      </c>
      <c r="YK24" s="5">
        <v>0</v>
      </c>
      <c r="YL24" s="5">
        <f t="shared" si="96"/>
        <v>9523679</v>
      </c>
      <c r="YM24" s="5">
        <f t="shared" si="0"/>
        <v>100000</v>
      </c>
      <c r="YN24" s="5">
        <f t="shared" si="1"/>
        <v>9623679</v>
      </c>
      <c r="YO24" s="9"/>
      <c r="YP24" s="105">
        <v>18</v>
      </c>
      <c r="YQ24" s="2" t="s">
        <v>21</v>
      </c>
      <c r="YR24" s="5">
        <v>0</v>
      </c>
      <c r="YS24" s="5" t="e">
        <f>'Programme Management'!#REF!+'Prgramme M. Activities'!YL24</f>
        <v>#REF!</v>
      </c>
      <c r="YT24" s="5" t="e">
        <f>'Programme Management'!#REF!+'Prgramme M. Activities'!YM24</f>
        <v>#REF!</v>
      </c>
      <c r="YU24" s="5" t="e">
        <f t="shared" si="97"/>
        <v>#REF!</v>
      </c>
      <c r="YV24" s="9"/>
    </row>
    <row r="25" spans="1:672" ht="16.5" hidden="1">
      <c r="A25" s="23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2"/>
        <v>0</v>
      </c>
      <c r="G25" s="9"/>
      <c r="H25" s="1">
        <v>19</v>
      </c>
      <c r="I25" s="2" t="s">
        <v>22</v>
      </c>
      <c r="J25" s="5">
        <v>0</v>
      </c>
      <c r="K25" s="5">
        <v>0</v>
      </c>
      <c r="L25" s="5">
        <v>0</v>
      </c>
      <c r="M25" s="5">
        <f t="shared" si="3"/>
        <v>0</v>
      </c>
      <c r="N25" s="9"/>
      <c r="O25" s="1">
        <v>19</v>
      </c>
      <c r="P25" s="2" t="s">
        <v>22</v>
      </c>
      <c r="Q25" s="5">
        <v>0</v>
      </c>
      <c r="R25" s="5">
        <v>24800</v>
      </c>
      <c r="S25" s="5">
        <v>0</v>
      </c>
      <c r="T25" s="5">
        <f t="shared" si="4"/>
        <v>24800</v>
      </c>
      <c r="U25" s="9"/>
      <c r="V25" s="1">
        <v>19</v>
      </c>
      <c r="W25" s="2" t="s">
        <v>22</v>
      </c>
      <c r="X25" s="5">
        <v>6</v>
      </c>
      <c r="Y25" s="5">
        <v>12000</v>
      </c>
      <c r="Z25" s="5">
        <v>0</v>
      </c>
      <c r="AA25" s="5">
        <f t="shared" si="5"/>
        <v>12000</v>
      </c>
      <c r="AB25" s="9"/>
      <c r="AC25" s="1">
        <v>19</v>
      </c>
      <c r="AD25" s="2" t="s">
        <v>22</v>
      </c>
      <c r="AE25" s="5">
        <v>0</v>
      </c>
      <c r="AF25" s="5">
        <v>0</v>
      </c>
      <c r="AG25" s="5">
        <v>0</v>
      </c>
      <c r="AH25" s="5">
        <f t="shared" si="6"/>
        <v>0</v>
      </c>
      <c r="AI25" s="9"/>
      <c r="AJ25" s="1">
        <v>19</v>
      </c>
      <c r="AK25" s="2" t="s">
        <v>22</v>
      </c>
      <c r="AL25" s="5">
        <v>115</v>
      </c>
      <c r="AM25" s="5">
        <v>11500</v>
      </c>
      <c r="AN25" s="5">
        <v>0</v>
      </c>
      <c r="AO25" s="5">
        <f t="shared" si="7"/>
        <v>11500</v>
      </c>
      <c r="AP25" s="9"/>
      <c r="AQ25" s="1">
        <v>19</v>
      </c>
      <c r="AR25" s="2" t="s">
        <v>22</v>
      </c>
      <c r="AS25" s="5">
        <v>6</v>
      </c>
      <c r="AT25" s="5">
        <v>8000</v>
      </c>
      <c r="AU25" s="5">
        <v>0</v>
      </c>
      <c r="AV25" s="5">
        <f t="shared" si="8"/>
        <v>8000</v>
      </c>
      <c r="AW25" s="9"/>
      <c r="AX25" s="1">
        <v>19</v>
      </c>
      <c r="AY25" s="2" t="s">
        <v>22</v>
      </c>
      <c r="AZ25" s="5">
        <v>9</v>
      </c>
      <c r="BA25" s="5">
        <v>54000</v>
      </c>
      <c r="BB25" s="5">
        <v>0</v>
      </c>
      <c r="BC25" s="5">
        <f t="shared" si="9"/>
        <v>54000</v>
      </c>
      <c r="BD25" s="9"/>
      <c r="BE25" s="1">
        <v>19</v>
      </c>
      <c r="BF25" s="2" t="s">
        <v>22</v>
      </c>
      <c r="BG25" s="5">
        <v>0</v>
      </c>
      <c r="BH25" s="5">
        <v>0</v>
      </c>
      <c r="BI25" s="5">
        <v>0</v>
      </c>
      <c r="BJ25" s="5">
        <f t="shared" si="10"/>
        <v>0</v>
      </c>
      <c r="BK25" s="9"/>
      <c r="BL25" s="1">
        <v>19</v>
      </c>
      <c r="BM25" s="2" t="s">
        <v>22</v>
      </c>
      <c r="BN25" s="5">
        <v>0</v>
      </c>
      <c r="BO25" s="5">
        <v>0</v>
      </c>
      <c r="BP25" s="5">
        <v>0</v>
      </c>
      <c r="BQ25" s="5">
        <f t="shared" si="11"/>
        <v>0</v>
      </c>
      <c r="BR25" s="9"/>
      <c r="BS25" s="1">
        <v>19</v>
      </c>
      <c r="BT25" s="2" t="s">
        <v>22</v>
      </c>
      <c r="BU25" s="5">
        <v>4</v>
      </c>
      <c r="BV25" s="5">
        <v>20000</v>
      </c>
      <c r="BW25" s="5">
        <v>0</v>
      </c>
      <c r="BX25" s="5">
        <f t="shared" si="12"/>
        <v>20000</v>
      </c>
      <c r="BY25" s="9"/>
      <c r="BZ25" s="1">
        <v>19</v>
      </c>
      <c r="CA25" s="2" t="s">
        <v>22</v>
      </c>
      <c r="CB25" s="5">
        <v>0</v>
      </c>
      <c r="CC25" s="5">
        <v>0</v>
      </c>
      <c r="CD25" s="5">
        <v>0</v>
      </c>
      <c r="CE25" s="5">
        <f t="shared" si="13"/>
        <v>0</v>
      </c>
      <c r="CF25" s="9"/>
      <c r="CG25" s="1">
        <v>19</v>
      </c>
      <c r="CH25" s="2" t="s">
        <v>22</v>
      </c>
      <c r="CI25" s="5">
        <v>21</v>
      </c>
      <c r="CJ25" s="5">
        <v>58050</v>
      </c>
      <c r="CK25" s="5">
        <v>0</v>
      </c>
      <c r="CL25" s="5">
        <f t="shared" si="14"/>
        <v>58050</v>
      </c>
      <c r="CM25" s="9"/>
      <c r="CN25" s="1">
        <v>19</v>
      </c>
      <c r="CO25" s="2" t="s">
        <v>22</v>
      </c>
      <c r="CP25" s="5">
        <v>0</v>
      </c>
      <c r="CQ25" s="5">
        <v>0</v>
      </c>
      <c r="CR25" s="5">
        <v>0</v>
      </c>
      <c r="CS25" s="5">
        <f t="shared" si="15"/>
        <v>0</v>
      </c>
      <c r="CT25" s="9"/>
      <c r="CU25" s="1">
        <v>19</v>
      </c>
      <c r="CV25" s="2" t="s">
        <v>22</v>
      </c>
      <c r="CW25" s="5">
        <v>12</v>
      </c>
      <c r="CX25" s="5">
        <v>24000</v>
      </c>
      <c r="CY25" s="5">
        <v>0</v>
      </c>
      <c r="CZ25" s="5">
        <f t="shared" si="16"/>
        <v>24000</v>
      </c>
      <c r="DA25" s="9"/>
      <c r="DB25" s="1">
        <v>19</v>
      </c>
      <c r="DC25" s="2" t="s">
        <v>22</v>
      </c>
      <c r="DD25" s="5">
        <v>0</v>
      </c>
      <c r="DE25" s="5">
        <v>0</v>
      </c>
      <c r="DF25" s="5">
        <v>0</v>
      </c>
      <c r="DG25" s="5">
        <f t="shared" si="17"/>
        <v>0</v>
      </c>
      <c r="DH25" s="9"/>
      <c r="DI25" s="1">
        <v>19</v>
      </c>
      <c r="DJ25" s="2" t="s">
        <v>22</v>
      </c>
      <c r="DK25" s="5">
        <v>0</v>
      </c>
      <c r="DL25" s="5">
        <v>0</v>
      </c>
      <c r="DM25" s="5">
        <v>0</v>
      </c>
      <c r="DN25" s="5">
        <f t="shared" si="18"/>
        <v>0</v>
      </c>
      <c r="DO25" s="9"/>
      <c r="DP25" s="1">
        <v>19</v>
      </c>
      <c r="DQ25" s="2" t="s">
        <v>22</v>
      </c>
      <c r="DR25" s="5">
        <v>7</v>
      </c>
      <c r="DS25" s="5">
        <v>21000</v>
      </c>
      <c r="DT25" s="5">
        <v>2500</v>
      </c>
      <c r="DU25" s="5">
        <f t="shared" si="19"/>
        <v>23500</v>
      </c>
      <c r="DV25" s="9"/>
      <c r="DW25" s="1">
        <v>19</v>
      </c>
      <c r="DX25" s="2" t="s">
        <v>22</v>
      </c>
      <c r="DY25" s="5">
        <v>849</v>
      </c>
      <c r="DZ25" s="5">
        <v>339600</v>
      </c>
      <c r="EA25" s="5">
        <v>0</v>
      </c>
      <c r="EB25" s="5">
        <f t="shared" si="20"/>
        <v>339600</v>
      </c>
      <c r="EC25" s="9"/>
      <c r="ED25" s="1">
        <v>19</v>
      </c>
      <c r="EE25" s="2" t="s">
        <v>22</v>
      </c>
      <c r="EF25" s="5">
        <v>0</v>
      </c>
      <c r="EG25" s="5">
        <v>0</v>
      </c>
      <c r="EH25" s="5">
        <v>0</v>
      </c>
      <c r="EI25" s="5">
        <f t="shared" si="21"/>
        <v>0</v>
      </c>
      <c r="EJ25" s="9"/>
      <c r="EK25" s="1">
        <v>19</v>
      </c>
      <c r="EL25" s="2" t="s">
        <v>22</v>
      </c>
      <c r="EM25" s="5">
        <v>0</v>
      </c>
      <c r="EN25" s="5">
        <v>0</v>
      </c>
      <c r="EO25" s="5">
        <v>0</v>
      </c>
      <c r="EP25" s="5">
        <f t="shared" si="22"/>
        <v>0</v>
      </c>
      <c r="EQ25" s="9"/>
      <c r="ER25" s="1">
        <v>19</v>
      </c>
      <c r="ES25" s="2" t="s">
        <v>22</v>
      </c>
      <c r="ET25" s="5">
        <v>0</v>
      </c>
      <c r="EU25" s="5">
        <v>0</v>
      </c>
      <c r="EV25" s="5">
        <v>0</v>
      </c>
      <c r="EW25" s="5">
        <f t="shared" si="23"/>
        <v>0</v>
      </c>
      <c r="EX25" s="9"/>
      <c r="EY25" s="1">
        <v>19</v>
      </c>
      <c r="EZ25" s="2" t="s">
        <v>22</v>
      </c>
      <c r="FA25" s="5">
        <v>0</v>
      </c>
      <c r="FB25" s="5">
        <v>0</v>
      </c>
      <c r="FC25" s="5">
        <v>0</v>
      </c>
      <c r="FD25" s="5">
        <f t="shared" si="24"/>
        <v>0</v>
      </c>
      <c r="FE25" s="9"/>
      <c r="FF25" s="1">
        <v>19</v>
      </c>
      <c r="FG25" s="2" t="s">
        <v>22</v>
      </c>
      <c r="FH25" s="5">
        <v>0</v>
      </c>
      <c r="FI25" s="5">
        <v>0</v>
      </c>
      <c r="FJ25" s="5">
        <v>0</v>
      </c>
      <c r="FK25" s="5">
        <f t="shared" si="25"/>
        <v>0</v>
      </c>
      <c r="FL25" s="9"/>
      <c r="FM25" s="1">
        <v>19</v>
      </c>
      <c r="FN25" s="2" t="s">
        <v>22</v>
      </c>
      <c r="FO25" s="5">
        <v>6</v>
      </c>
      <c r="FP25" s="5">
        <v>8000</v>
      </c>
      <c r="FQ25" s="5">
        <v>0</v>
      </c>
      <c r="FR25" s="5">
        <f t="shared" si="26"/>
        <v>8000</v>
      </c>
      <c r="FS25" s="9"/>
      <c r="FT25" s="1">
        <v>19</v>
      </c>
      <c r="FU25" s="2" t="s">
        <v>22</v>
      </c>
      <c r="FV25" s="5">
        <v>0</v>
      </c>
      <c r="FW25" s="5">
        <v>100000</v>
      </c>
      <c r="FX25" s="5">
        <v>0</v>
      </c>
      <c r="FY25" s="5">
        <f t="shared" si="27"/>
        <v>100000</v>
      </c>
      <c r="FZ25" s="9"/>
      <c r="GA25" s="1">
        <v>19</v>
      </c>
      <c r="GB25" s="2" t="s">
        <v>22</v>
      </c>
      <c r="GC25" s="5">
        <v>0</v>
      </c>
      <c r="GD25" s="5">
        <v>50000</v>
      </c>
      <c r="GE25" s="5">
        <v>0</v>
      </c>
      <c r="GF25" s="5">
        <f t="shared" si="28"/>
        <v>50000</v>
      </c>
      <c r="GG25" s="9"/>
      <c r="GH25" s="1">
        <v>19</v>
      </c>
      <c r="GI25" s="2" t="s">
        <v>22</v>
      </c>
      <c r="GJ25" s="5">
        <v>0</v>
      </c>
      <c r="GK25" s="5">
        <v>30000</v>
      </c>
      <c r="GL25" s="5">
        <v>0</v>
      </c>
      <c r="GM25" s="5">
        <f t="shared" si="29"/>
        <v>30000</v>
      </c>
      <c r="GN25" s="9"/>
      <c r="GO25" s="1">
        <v>19</v>
      </c>
      <c r="GP25" s="2" t="s">
        <v>22</v>
      </c>
      <c r="GQ25" s="5">
        <v>0</v>
      </c>
      <c r="GR25" s="5">
        <v>0</v>
      </c>
      <c r="GS25" s="5">
        <v>0</v>
      </c>
      <c r="GT25" s="5">
        <f t="shared" si="30"/>
        <v>0</v>
      </c>
      <c r="GU25" s="9"/>
      <c r="GV25" s="1">
        <v>19</v>
      </c>
      <c r="GW25" s="2" t="s">
        <v>22</v>
      </c>
      <c r="GX25" s="5">
        <v>6</v>
      </c>
      <c r="GY25" s="5">
        <v>500000</v>
      </c>
      <c r="GZ25" s="5">
        <v>80000</v>
      </c>
      <c r="HA25" s="5">
        <f t="shared" si="31"/>
        <v>580000</v>
      </c>
      <c r="HB25" s="9"/>
      <c r="HC25" s="1">
        <v>19</v>
      </c>
      <c r="HD25" s="2" t="s">
        <v>22</v>
      </c>
      <c r="HE25" s="5">
        <v>0</v>
      </c>
      <c r="HF25" s="5">
        <v>0</v>
      </c>
      <c r="HG25" s="5">
        <v>0</v>
      </c>
      <c r="HH25" s="5">
        <f t="shared" si="32"/>
        <v>0</v>
      </c>
      <c r="HI25" s="9"/>
      <c r="HJ25" s="1">
        <v>19</v>
      </c>
      <c r="HK25" s="2" t="s">
        <v>22</v>
      </c>
      <c r="HL25" s="5">
        <v>1</v>
      </c>
      <c r="HM25" s="5">
        <v>300000</v>
      </c>
      <c r="HN25" s="5">
        <v>0</v>
      </c>
      <c r="HO25" s="5">
        <f t="shared" si="33"/>
        <v>300000</v>
      </c>
      <c r="HP25" s="9"/>
      <c r="HQ25" s="1">
        <v>19</v>
      </c>
      <c r="HR25" s="2" t="s">
        <v>22</v>
      </c>
      <c r="HS25" s="5">
        <v>7</v>
      </c>
      <c r="HT25" s="5">
        <v>20825</v>
      </c>
      <c r="HU25" s="5">
        <v>0</v>
      </c>
      <c r="HV25" s="5">
        <f t="shared" si="34"/>
        <v>20825</v>
      </c>
      <c r="HW25" s="9"/>
      <c r="HX25" s="1">
        <v>19</v>
      </c>
      <c r="HY25" s="2" t="s">
        <v>22</v>
      </c>
      <c r="HZ25" s="5">
        <v>0</v>
      </c>
      <c r="IA25" s="5">
        <v>0</v>
      </c>
      <c r="IB25" s="5">
        <v>0</v>
      </c>
      <c r="IC25" s="5">
        <f t="shared" si="35"/>
        <v>0</v>
      </c>
      <c r="ID25" s="9"/>
      <c r="IE25" s="1">
        <v>19</v>
      </c>
      <c r="IF25" s="2" t="s">
        <v>22</v>
      </c>
      <c r="IG25" s="5">
        <v>0</v>
      </c>
      <c r="IH25" s="5">
        <v>0</v>
      </c>
      <c r="II25" s="5">
        <v>0</v>
      </c>
      <c r="IJ25" s="5">
        <f t="shared" si="36"/>
        <v>0</v>
      </c>
      <c r="IK25" s="9"/>
      <c r="IL25" s="1">
        <v>19</v>
      </c>
      <c r="IM25" s="2" t="s">
        <v>22</v>
      </c>
      <c r="IN25" s="5">
        <v>0</v>
      </c>
      <c r="IO25" s="5">
        <v>0</v>
      </c>
      <c r="IP25" s="5">
        <v>0</v>
      </c>
      <c r="IQ25" s="5">
        <f t="shared" si="37"/>
        <v>0</v>
      </c>
      <c r="IR25" s="9"/>
      <c r="IS25" s="1">
        <v>19</v>
      </c>
      <c r="IT25" s="2" t="s">
        <v>22</v>
      </c>
      <c r="IU25" s="5">
        <v>0</v>
      </c>
      <c r="IV25" s="5">
        <v>0</v>
      </c>
      <c r="IW25" s="5">
        <v>0</v>
      </c>
      <c r="IX25" s="5">
        <f t="shared" si="38"/>
        <v>0</v>
      </c>
      <c r="IY25" s="9"/>
      <c r="IZ25" s="1">
        <v>19</v>
      </c>
      <c r="JA25" s="2" t="s">
        <v>22</v>
      </c>
      <c r="JB25" s="5">
        <v>0</v>
      </c>
      <c r="JC25" s="5">
        <v>0</v>
      </c>
      <c r="JD25" s="5">
        <v>0</v>
      </c>
      <c r="JE25" s="5">
        <f t="shared" si="39"/>
        <v>0</v>
      </c>
      <c r="JF25" s="9"/>
      <c r="JG25" s="1">
        <v>19</v>
      </c>
      <c r="JH25" s="2" t="s">
        <v>22</v>
      </c>
      <c r="JI25" s="5">
        <v>0</v>
      </c>
      <c r="JJ25" s="5">
        <v>30000</v>
      </c>
      <c r="JK25" s="5">
        <v>0</v>
      </c>
      <c r="JL25" s="5">
        <f t="shared" si="40"/>
        <v>30000</v>
      </c>
      <c r="JM25" s="9"/>
      <c r="JN25" s="1">
        <v>19</v>
      </c>
      <c r="JO25" s="2" t="s">
        <v>22</v>
      </c>
      <c r="JP25" s="5">
        <v>0</v>
      </c>
      <c r="JQ25" s="5">
        <v>0</v>
      </c>
      <c r="JR25" s="5">
        <v>0</v>
      </c>
      <c r="JS25" s="5">
        <f t="shared" si="41"/>
        <v>0</v>
      </c>
      <c r="JT25" s="9"/>
      <c r="JU25" s="1">
        <v>19</v>
      </c>
      <c r="JV25" s="2" t="s">
        <v>22</v>
      </c>
      <c r="JW25" s="5">
        <v>0</v>
      </c>
      <c r="JX25" s="5">
        <v>0</v>
      </c>
      <c r="JY25" s="5">
        <v>0</v>
      </c>
      <c r="JZ25" s="5">
        <f t="shared" si="42"/>
        <v>0</v>
      </c>
      <c r="KA25" s="9"/>
      <c r="KB25" s="1">
        <v>19</v>
      </c>
      <c r="KC25" s="2" t="s">
        <v>22</v>
      </c>
      <c r="KD25" s="5">
        <v>7</v>
      </c>
      <c r="KE25" s="5">
        <v>144050</v>
      </c>
      <c r="KF25" s="5">
        <v>0</v>
      </c>
      <c r="KG25" s="5">
        <f t="shared" si="43"/>
        <v>144050</v>
      </c>
      <c r="KH25" s="9"/>
      <c r="KI25" s="1">
        <v>19</v>
      </c>
      <c r="KJ25" s="2" t="s">
        <v>22</v>
      </c>
      <c r="KK25" s="5">
        <v>1</v>
      </c>
      <c r="KL25" s="5">
        <v>325000</v>
      </c>
      <c r="KM25" s="5">
        <v>0</v>
      </c>
      <c r="KN25" s="5">
        <f t="shared" si="44"/>
        <v>325000</v>
      </c>
      <c r="KO25" s="9"/>
      <c r="KP25" s="1">
        <v>19</v>
      </c>
      <c r="KQ25" s="2" t="s">
        <v>22</v>
      </c>
      <c r="KR25" s="5">
        <v>1</v>
      </c>
      <c r="KS25" s="5">
        <v>12000</v>
      </c>
      <c r="KT25" s="5">
        <v>0</v>
      </c>
      <c r="KU25" s="5">
        <f t="shared" si="45"/>
        <v>12000</v>
      </c>
      <c r="KV25" s="9"/>
      <c r="KW25" s="1">
        <v>19</v>
      </c>
      <c r="KX25" s="2" t="s">
        <v>22</v>
      </c>
      <c r="KY25" s="5">
        <v>0</v>
      </c>
      <c r="KZ25" s="5">
        <v>0</v>
      </c>
      <c r="LA25" s="5">
        <v>0</v>
      </c>
      <c r="LB25" s="5">
        <f t="shared" si="46"/>
        <v>0</v>
      </c>
      <c r="LC25" s="9"/>
      <c r="LD25" s="1">
        <v>19</v>
      </c>
      <c r="LE25" s="2" t="s">
        <v>22</v>
      </c>
      <c r="LF25" s="5">
        <v>0</v>
      </c>
      <c r="LG25" s="5">
        <v>0</v>
      </c>
      <c r="LH25" s="5">
        <v>0</v>
      </c>
      <c r="LI25" s="5">
        <f t="shared" si="47"/>
        <v>0</v>
      </c>
      <c r="LJ25" s="9"/>
      <c r="LK25" s="1">
        <v>19</v>
      </c>
      <c r="LL25" s="2" t="s">
        <v>22</v>
      </c>
      <c r="LM25" s="5">
        <v>0</v>
      </c>
      <c r="LN25" s="5">
        <v>0</v>
      </c>
      <c r="LO25" s="5">
        <v>0</v>
      </c>
      <c r="LP25" s="5">
        <f t="shared" si="48"/>
        <v>0</v>
      </c>
      <c r="LQ25" s="9"/>
      <c r="LR25" s="1">
        <v>19</v>
      </c>
      <c r="LS25" s="2" t="s">
        <v>22</v>
      </c>
      <c r="LT25" s="5">
        <v>1</v>
      </c>
      <c r="LU25" s="5">
        <v>200000</v>
      </c>
      <c r="LV25" s="5">
        <v>0</v>
      </c>
      <c r="LW25" s="5">
        <f t="shared" si="49"/>
        <v>200000</v>
      </c>
      <c r="LX25" s="9"/>
      <c r="LY25" s="1">
        <v>19</v>
      </c>
      <c r="LZ25" s="2" t="s">
        <v>22</v>
      </c>
      <c r="MA25" s="5">
        <v>0</v>
      </c>
      <c r="MB25" s="5">
        <v>0</v>
      </c>
      <c r="MC25" s="5">
        <v>0</v>
      </c>
      <c r="MD25" s="5">
        <f t="shared" si="50"/>
        <v>0</v>
      </c>
      <c r="ME25" s="9"/>
      <c r="MF25" s="1">
        <v>19</v>
      </c>
      <c r="MG25" s="2" t="s">
        <v>22</v>
      </c>
      <c r="MH25" s="5">
        <v>6</v>
      </c>
      <c r="MI25" s="5">
        <v>12000</v>
      </c>
      <c r="MJ25" s="5">
        <v>0</v>
      </c>
      <c r="MK25" s="5">
        <f t="shared" si="51"/>
        <v>12000</v>
      </c>
      <c r="ML25" s="9"/>
      <c r="MM25" s="1">
        <v>19</v>
      </c>
      <c r="MN25" s="2" t="s">
        <v>22</v>
      </c>
      <c r="MO25" s="5">
        <v>6</v>
      </c>
      <c r="MP25" s="5">
        <v>12000</v>
      </c>
      <c r="MQ25" s="5">
        <v>0</v>
      </c>
      <c r="MR25" s="5">
        <f t="shared" si="52"/>
        <v>12000</v>
      </c>
      <c r="MS25" s="9"/>
      <c r="MT25" s="1">
        <v>19</v>
      </c>
      <c r="MU25" s="2" t="s">
        <v>22</v>
      </c>
      <c r="MV25" s="5">
        <v>8</v>
      </c>
      <c r="MW25" s="5">
        <v>1020000</v>
      </c>
      <c r="MX25" s="5">
        <v>0</v>
      </c>
      <c r="MY25" s="5">
        <f t="shared" si="53"/>
        <v>1020000</v>
      </c>
      <c r="MZ25" s="9"/>
      <c r="NA25" s="1">
        <v>19</v>
      </c>
      <c r="NB25" s="2" t="s">
        <v>22</v>
      </c>
      <c r="NC25" s="5">
        <v>1</v>
      </c>
      <c r="ND25" s="5">
        <v>60000</v>
      </c>
      <c r="NE25" s="5">
        <v>0</v>
      </c>
      <c r="NF25" s="5">
        <f t="shared" si="54"/>
        <v>60000</v>
      </c>
      <c r="NG25" s="9"/>
      <c r="NH25" s="1">
        <v>19</v>
      </c>
      <c r="NI25" s="2" t="s">
        <v>22</v>
      </c>
      <c r="NJ25" s="5">
        <v>0</v>
      </c>
      <c r="NK25" s="5">
        <v>0</v>
      </c>
      <c r="NL25" s="5">
        <v>0</v>
      </c>
      <c r="NM25" s="5">
        <f t="shared" si="55"/>
        <v>0</v>
      </c>
      <c r="NN25" s="9"/>
      <c r="NO25" s="1">
        <v>19</v>
      </c>
      <c r="NP25" s="2" t="s">
        <v>22</v>
      </c>
      <c r="NQ25" s="5">
        <v>12</v>
      </c>
      <c r="NR25" s="5">
        <v>270000</v>
      </c>
      <c r="NS25" s="5">
        <v>78500</v>
      </c>
      <c r="NT25" s="5">
        <f t="shared" si="56"/>
        <v>348500</v>
      </c>
      <c r="NU25" s="9"/>
      <c r="NV25" s="1">
        <v>19</v>
      </c>
      <c r="NW25" s="2" t="s">
        <v>22</v>
      </c>
      <c r="NX25" s="5">
        <v>1</v>
      </c>
      <c r="NY25" s="5">
        <v>100000</v>
      </c>
      <c r="NZ25" s="5">
        <v>0</v>
      </c>
      <c r="OA25" s="5">
        <f t="shared" si="57"/>
        <v>100000</v>
      </c>
      <c r="OB25" s="9"/>
      <c r="OC25" s="1">
        <v>19</v>
      </c>
      <c r="OD25" s="2" t="s">
        <v>22</v>
      </c>
      <c r="OE25" s="5">
        <v>0</v>
      </c>
      <c r="OF25" s="5">
        <v>138000</v>
      </c>
      <c r="OG25" s="5">
        <v>0</v>
      </c>
      <c r="OH25" s="5">
        <f t="shared" si="58"/>
        <v>138000</v>
      </c>
      <c r="OI25" s="9"/>
      <c r="OJ25" s="1">
        <v>19</v>
      </c>
      <c r="OK25" s="2" t="s">
        <v>22</v>
      </c>
      <c r="OL25" s="5">
        <v>0</v>
      </c>
      <c r="OM25" s="5">
        <v>150000</v>
      </c>
      <c r="ON25" s="5">
        <v>0</v>
      </c>
      <c r="OO25" s="5">
        <f t="shared" si="59"/>
        <v>150000</v>
      </c>
      <c r="OP25" s="9"/>
      <c r="OQ25" s="1">
        <v>19</v>
      </c>
      <c r="OR25" s="2" t="s">
        <v>22</v>
      </c>
      <c r="OS25" s="5">
        <v>0</v>
      </c>
      <c r="OT25" s="5">
        <v>0</v>
      </c>
      <c r="OU25" s="5">
        <v>0</v>
      </c>
      <c r="OV25" s="5">
        <f t="shared" si="60"/>
        <v>0</v>
      </c>
      <c r="OW25" s="9"/>
      <c r="OX25" s="1">
        <v>19</v>
      </c>
      <c r="OY25" s="2" t="s">
        <v>22</v>
      </c>
      <c r="OZ25" s="5">
        <v>0</v>
      </c>
      <c r="PA25" s="5">
        <v>0</v>
      </c>
      <c r="PB25" s="5">
        <v>0</v>
      </c>
      <c r="PC25" s="5">
        <f t="shared" si="61"/>
        <v>0</v>
      </c>
      <c r="PD25" s="9"/>
      <c r="PE25" s="1">
        <v>19</v>
      </c>
      <c r="PF25" s="2" t="s">
        <v>22</v>
      </c>
      <c r="PG25" s="5">
        <v>1</v>
      </c>
      <c r="PH25" s="5">
        <v>72000</v>
      </c>
      <c r="PI25" s="5">
        <v>0</v>
      </c>
      <c r="PJ25" s="5">
        <f t="shared" si="62"/>
        <v>72000</v>
      </c>
      <c r="PK25" s="9"/>
      <c r="PL25" s="1">
        <v>19</v>
      </c>
      <c r="PM25" s="2" t="s">
        <v>22</v>
      </c>
      <c r="PN25" s="5">
        <v>9</v>
      </c>
      <c r="PO25" s="5">
        <v>225000</v>
      </c>
      <c r="PP25" s="5">
        <v>0</v>
      </c>
      <c r="PQ25" s="5">
        <f t="shared" si="63"/>
        <v>225000</v>
      </c>
      <c r="PR25" s="9"/>
      <c r="PS25" s="1">
        <v>19</v>
      </c>
      <c r="PT25" s="2" t="s">
        <v>22</v>
      </c>
      <c r="PU25" s="5">
        <v>8</v>
      </c>
      <c r="PV25" s="5">
        <v>1920000</v>
      </c>
      <c r="PW25" s="5">
        <v>0</v>
      </c>
      <c r="PX25" s="5">
        <f t="shared" si="64"/>
        <v>1920000</v>
      </c>
      <c r="PY25" s="9"/>
      <c r="PZ25" s="1">
        <v>19</v>
      </c>
      <c r="QA25" s="2" t="s">
        <v>22</v>
      </c>
      <c r="QB25" s="5">
        <v>7</v>
      </c>
      <c r="QC25" s="5">
        <v>67200</v>
      </c>
      <c r="QD25" s="5">
        <v>0</v>
      </c>
      <c r="QE25" s="5">
        <f t="shared" si="65"/>
        <v>67200</v>
      </c>
      <c r="QF25" s="9"/>
      <c r="QG25" s="1">
        <v>19</v>
      </c>
      <c r="QH25" s="2" t="s">
        <v>22</v>
      </c>
      <c r="QI25" s="5">
        <v>0</v>
      </c>
      <c r="QJ25" s="5">
        <v>48000</v>
      </c>
      <c r="QK25" s="5">
        <v>0</v>
      </c>
      <c r="QL25" s="5">
        <f t="shared" si="66"/>
        <v>48000</v>
      </c>
      <c r="QM25" s="9"/>
      <c r="QN25" s="1">
        <v>19</v>
      </c>
      <c r="QO25" s="2" t="s">
        <v>22</v>
      </c>
      <c r="QP25" s="5">
        <v>0</v>
      </c>
      <c r="QQ25" s="5">
        <v>372645.60000000003</v>
      </c>
      <c r="QR25" s="5">
        <v>0</v>
      </c>
      <c r="QS25" s="5">
        <f t="shared" si="67"/>
        <v>372645.60000000003</v>
      </c>
      <c r="QT25" s="9"/>
      <c r="QU25" s="1">
        <v>19</v>
      </c>
      <c r="QV25" s="2" t="s">
        <v>22</v>
      </c>
      <c r="QW25" s="5">
        <v>0</v>
      </c>
      <c r="QX25" s="5">
        <v>0</v>
      </c>
      <c r="QY25" s="5">
        <v>0</v>
      </c>
      <c r="QZ25" s="5">
        <f t="shared" si="68"/>
        <v>0</v>
      </c>
      <c r="RA25" s="9"/>
      <c r="RB25" s="1">
        <v>19</v>
      </c>
      <c r="RC25" s="2" t="s">
        <v>22</v>
      </c>
      <c r="RD25" s="5">
        <v>1</v>
      </c>
      <c r="RE25" s="5">
        <v>100000</v>
      </c>
      <c r="RF25" s="5">
        <v>34615.379999999997</v>
      </c>
      <c r="RG25" s="5">
        <f t="shared" si="69"/>
        <v>134615.38</v>
      </c>
      <c r="RH25" s="9"/>
      <c r="RI25" s="1">
        <v>19</v>
      </c>
      <c r="RJ25" s="2" t="s">
        <v>22</v>
      </c>
      <c r="RK25" s="5">
        <v>0</v>
      </c>
      <c r="RL25" s="5">
        <v>10000</v>
      </c>
      <c r="RM25" s="5">
        <v>0</v>
      </c>
      <c r="RN25" s="5">
        <f t="shared" si="70"/>
        <v>10000</v>
      </c>
      <c r="RO25" s="9"/>
      <c r="RP25" s="1">
        <v>19</v>
      </c>
      <c r="RQ25" s="2" t="s">
        <v>22</v>
      </c>
      <c r="RR25" s="5">
        <v>0</v>
      </c>
      <c r="RS25" s="5">
        <v>0</v>
      </c>
      <c r="RT25" s="5">
        <v>0</v>
      </c>
      <c r="RU25" s="5">
        <f t="shared" si="71"/>
        <v>0</v>
      </c>
      <c r="RV25" s="9"/>
      <c r="RW25" s="1">
        <v>19</v>
      </c>
      <c r="RX25" s="2" t="s">
        <v>22</v>
      </c>
      <c r="RY25" s="5">
        <v>0</v>
      </c>
      <c r="RZ25" s="5">
        <v>0</v>
      </c>
      <c r="SA25" s="5">
        <v>0</v>
      </c>
      <c r="SB25" s="5">
        <f t="shared" si="72"/>
        <v>0</v>
      </c>
      <c r="SC25" s="9"/>
      <c r="SD25" s="1">
        <v>19</v>
      </c>
      <c r="SE25" s="2" t="s">
        <v>22</v>
      </c>
      <c r="SF25" s="5">
        <v>1</v>
      </c>
      <c r="SG25" s="5">
        <v>153700</v>
      </c>
      <c r="SH25" s="5">
        <v>0</v>
      </c>
      <c r="SI25" s="5">
        <f t="shared" si="73"/>
        <v>153700</v>
      </c>
      <c r="SJ25" s="9"/>
      <c r="SK25" s="1">
        <v>19</v>
      </c>
      <c r="SL25" s="2" t="s">
        <v>22</v>
      </c>
      <c r="SM25" s="5">
        <v>1</v>
      </c>
      <c r="SN25" s="5">
        <v>80000</v>
      </c>
      <c r="SO25" s="5">
        <v>0</v>
      </c>
      <c r="SP25" s="5">
        <f t="shared" si="74"/>
        <v>80000</v>
      </c>
      <c r="SQ25" s="9"/>
      <c r="SR25" s="1">
        <v>19</v>
      </c>
      <c r="SS25" s="2" t="s">
        <v>22</v>
      </c>
      <c r="ST25" s="5">
        <v>0</v>
      </c>
      <c r="SU25" s="5">
        <v>0</v>
      </c>
      <c r="SV25" s="5">
        <v>0</v>
      </c>
      <c r="SW25" s="5">
        <f t="shared" si="75"/>
        <v>0</v>
      </c>
      <c r="SX25" s="9"/>
      <c r="SY25" s="1">
        <v>19</v>
      </c>
      <c r="SZ25" s="2" t="s">
        <v>22</v>
      </c>
      <c r="TA25" s="5">
        <v>0</v>
      </c>
      <c r="TB25" s="5">
        <v>0</v>
      </c>
      <c r="TC25" s="5">
        <v>0</v>
      </c>
      <c r="TD25" s="5">
        <f t="shared" si="76"/>
        <v>0</v>
      </c>
      <c r="TE25" s="9"/>
      <c r="TF25" s="1">
        <v>19</v>
      </c>
      <c r="TG25" s="2" t="s">
        <v>22</v>
      </c>
      <c r="TH25" s="5">
        <v>0</v>
      </c>
      <c r="TI25" s="5">
        <v>0</v>
      </c>
      <c r="TJ25" s="5">
        <v>0</v>
      </c>
      <c r="TK25" s="5">
        <f t="shared" si="77"/>
        <v>0</v>
      </c>
      <c r="TL25" s="9"/>
      <c r="TM25" s="1">
        <v>19</v>
      </c>
      <c r="TN25" s="2" t="s">
        <v>22</v>
      </c>
      <c r="TO25" s="5">
        <v>0</v>
      </c>
      <c r="TP25" s="5">
        <v>40000</v>
      </c>
      <c r="TQ25" s="5">
        <v>0</v>
      </c>
      <c r="TR25" s="5">
        <f t="shared" si="78"/>
        <v>40000</v>
      </c>
      <c r="TS25" s="9"/>
      <c r="TT25" s="1">
        <v>19</v>
      </c>
      <c r="TU25" s="2" t="s">
        <v>22</v>
      </c>
      <c r="TV25" s="5">
        <v>0</v>
      </c>
      <c r="TW25" s="5">
        <v>30000</v>
      </c>
      <c r="TX25" s="5">
        <v>0</v>
      </c>
      <c r="TY25" s="5">
        <f t="shared" si="79"/>
        <v>30000</v>
      </c>
      <c r="TZ25" s="9"/>
      <c r="UA25" s="1">
        <v>19</v>
      </c>
      <c r="UB25" s="2" t="s">
        <v>22</v>
      </c>
      <c r="UC25" s="5">
        <v>0</v>
      </c>
      <c r="UD25" s="5">
        <v>0</v>
      </c>
      <c r="UE25" s="5">
        <v>0</v>
      </c>
      <c r="UF25" s="5">
        <f t="shared" si="80"/>
        <v>0</v>
      </c>
      <c r="UG25" s="9"/>
      <c r="UH25" s="1">
        <v>19</v>
      </c>
      <c r="UI25" s="2" t="s">
        <v>22</v>
      </c>
      <c r="UJ25" s="5">
        <v>0</v>
      </c>
      <c r="UK25" s="5">
        <v>0</v>
      </c>
      <c r="UL25" s="5">
        <v>0</v>
      </c>
      <c r="UM25" s="5">
        <f t="shared" si="81"/>
        <v>0</v>
      </c>
      <c r="UN25" s="9"/>
      <c r="UO25" s="1">
        <v>19</v>
      </c>
      <c r="UP25" s="2" t="s">
        <v>22</v>
      </c>
      <c r="UQ25" s="5">
        <v>1</v>
      </c>
      <c r="UR25" s="5">
        <v>12000</v>
      </c>
      <c r="US25" s="5">
        <v>0</v>
      </c>
      <c r="UT25" s="5">
        <f t="shared" si="82"/>
        <v>12000</v>
      </c>
      <c r="UU25" s="9"/>
      <c r="UV25" s="1">
        <v>19</v>
      </c>
      <c r="UW25" s="2" t="s">
        <v>22</v>
      </c>
      <c r="UX25" s="5">
        <v>1</v>
      </c>
      <c r="UY25" s="5">
        <v>100000</v>
      </c>
      <c r="UZ25" s="5">
        <v>0</v>
      </c>
      <c r="VA25" s="5">
        <f t="shared" si="83"/>
        <v>100000</v>
      </c>
      <c r="VB25" s="9"/>
      <c r="VC25" s="1">
        <v>19</v>
      </c>
      <c r="VD25" s="2" t="s">
        <v>22</v>
      </c>
      <c r="VE25" s="5">
        <v>1</v>
      </c>
      <c r="VF25" s="5">
        <v>10000</v>
      </c>
      <c r="VG25" s="5">
        <v>0</v>
      </c>
      <c r="VH25" s="5">
        <f t="shared" si="84"/>
        <v>10000</v>
      </c>
      <c r="VI25" s="9"/>
      <c r="VJ25" s="1">
        <v>19</v>
      </c>
      <c r="VK25" s="2" t="s">
        <v>22</v>
      </c>
      <c r="VL25" s="5">
        <v>0</v>
      </c>
      <c r="VM25" s="5">
        <v>0</v>
      </c>
      <c r="VN25" s="5">
        <v>0</v>
      </c>
      <c r="VO25" s="5">
        <f t="shared" si="85"/>
        <v>0</v>
      </c>
      <c r="VP25" s="9"/>
      <c r="VQ25" s="1">
        <v>19</v>
      </c>
      <c r="VR25" s="2" t="s">
        <v>22</v>
      </c>
      <c r="VS25" s="5">
        <v>0</v>
      </c>
      <c r="VT25" s="5">
        <v>0</v>
      </c>
      <c r="VU25" s="5">
        <v>0</v>
      </c>
      <c r="VV25" s="5">
        <f t="shared" si="86"/>
        <v>0</v>
      </c>
      <c r="VW25" s="9"/>
      <c r="VX25" s="1">
        <v>19</v>
      </c>
      <c r="VY25" s="2" t="s">
        <v>22</v>
      </c>
      <c r="VZ25" s="5">
        <v>1</v>
      </c>
      <c r="WA25" s="5">
        <v>180000</v>
      </c>
      <c r="WB25" s="5">
        <v>0</v>
      </c>
      <c r="WC25" s="5">
        <f t="shared" si="87"/>
        <v>180000</v>
      </c>
      <c r="WD25" s="9"/>
      <c r="WE25" s="1">
        <v>19</v>
      </c>
      <c r="WF25" s="2" t="s">
        <v>22</v>
      </c>
      <c r="WG25" s="5">
        <v>0</v>
      </c>
      <c r="WH25" s="5">
        <v>0</v>
      </c>
      <c r="WI25" s="5">
        <v>0</v>
      </c>
      <c r="WJ25" s="5">
        <f t="shared" si="88"/>
        <v>0</v>
      </c>
      <c r="WK25" s="9"/>
      <c r="WL25" s="1">
        <v>19</v>
      </c>
      <c r="WM25" s="2" t="s">
        <v>22</v>
      </c>
      <c r="WN25" s="5">
        <v>0</v>
      </c>
      <c r="WO25" s="5">
        <v>0</v>
      </c>
      <c r="WP25" s="5">
        <v>0</v>
      </c>
      <c r="WQ25" s="5">
        <f t="shared" si="89"/>
        <v>0</v>
      </c>
      <c r="WR25" s="9"/>
      <c r="WS25" s="1">
        <v>19</v>
      </c>
      <c r="WT25" s="2" t="s">
        <v>22</v>
      </c>
      <c r="WU25" s="5">
        <v>0</v>
      </c>
      <c r="WV25" s="5">
        <v>0</v>
      </c>
      <c r="WW25" s="5">
        <v>0</v>
      </c>
      <c r="WX25" s="5">
        <f t="shared" si="90"/>
        <v>0</v>
      </c>
      <c r="WY25" s="9"/>
      <c r="WZ25" s="1">
        <v>19</v>
      </c>
      <c r="XA25" s="2" t="s">
        <v>22</v>
      </c>
      <c r="XB25" s="5">
        <v>0</v>
      </c>
      <c r="XC25" s="5">
        <v>100000</v>
      </c>
      <c r="XD25" s="5">
        <v>0</v>
      </c>
      <c r="XE25" s="5">
        <f t="shared" si="91"/>
        <v>100000</v>
      </c>
      <c r="XF25" s="9"/>
      <c r="XG25" s="1">
        <v>19</v>
      </c>
      <c r="XH25" s="2" t="s">
        <v>22</v>
      </c>
      <c r="XI25" s="5">
        <v>0</v>
      </c>
      <c r="XJ25" s="5">
        <v>0</v>
      </c>
      <c r="XK25" s="5">
        <v>0</v>
      </c>
      <c r="XL25" s="5">
        <f t="shared" si="92"/>
        <v>0</v>
      </c>
      <c r="XM25" s="9"/>
      <c r="XN25" s="1">
        <v>19</v>
      </c>
      <c r="XO25" s="2" t="s">
        <v>22</v>
      </c>
      <c r="XP25" s="5">
        <v>0</v>
      </c>
      <c r="XQ25" s="5">
        <v>20000</v>
      </c>
      <c r="XR25" s="5">
        <v>0</v>
      </c>
      <c r="XS25" s="5">
        <f t="shared" si="93"/>
        <v>20000</v>
      </c>
      <c r="XT25" s="9"/>
      <c r="XU25" s="1">
        <v>19</v>
      </c>
      <c r="XV25" s="2" t="s">
        <v>22</v>
      </c>
      <c r="XW25" s="5">
        <v>0</v>
      </c>
      <c r="XX25" s="5">
        <v>0</v>
      </c>
      <c r="XY25" s="5">
        <v>0</v>
      </c>
      <c r="XZ25" s="5">
        <f t="shared" si="94"/>
        <v>0</v>
      </c>
      <c r="YA25" s="9"/>
      <c r="YB25" s="1">
        <v>19</v>
      </c>
      <c r="YC25" s="2" t="s">
        <v>22</v>
      </c>
      <c r="YD25" s="5">
        <v>0</v>
      </c>
      <c r="YE25" s="5">
        <v>0</v>
      </c>
      <c r="YF25" s="5">
        <v>0</v>
      </c>
      <c r="YG25" s="5">
        <f t="shared" si="95"/>
        <v>0</v>
      </c>
      <c r="YH25" s="9"/>
      <c r="YI25" s="1">
        <v>19</v>
      </c>
      <c r="YJ25" s="2" t="s">
        <v>22</v>
      </c>
      <c r="YK25" s="5">
        <v>0</v>
      </c>
      <c r="YL25" s="5">
        <f t="shared" si="96"/>
        <v>7595370.5999999996</v>
      </c>
      <c r="YM25" s="5">
        <f t="shared" si="0"/>
        <v>195615.38</v>
      </c>
      <c r="YN25" s="5">
        <f t="shared" si="1"/>
        <v>7790985.9799999995</v>
      </c>
      <c r="YO25" s="9"/>
      <c r="YP25" s="105">
        <v>19</v>
      </c>
      <c r="YQ25" s="2" t="s">
        <v>22</v>
      </c>
      <c r="YR25" s="5">
        <v>0</v>
      </c>
      <c r="YS25" s="5" t="e">
        <f>'Programme Management'!#REF!+'Prgramme M. Activities'!YL25</f>
        <v>#REF!</v>
      </c>
      <c r="YT25" s="5" t="e">
        <f>'Programme Management'!#REF!+'Prgramme M. Activities'!YM25</f>
        <v>#REF!</v>
      </c>
      <c r="YU25" s="5" t="e">
        <f t="shared" si="97"/>
        <v>#REF!</v>
      </c>
      <c r="YV25" s="9"/>
    </row>
    <row r="26" spans="1:672" ht="16.5" hidden="1">
      <c r="A26" s="23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2"/>
        <v>0</v>
      </c>
      <c r="G26" s="9"/>
      <c r="H26" s="1">
        <v>20</v>
      </c>
      <c r="I26" s="2" t="s">
        <v>23</v>
      </c>
      <c r="J26" s="5">
        <v>0</v>
      </c>
      <c r="K26" s="5">
        <v>0</v>
      </c>
      <c r="L26" s="5">
        <v>0</v>
      </c>
      <c r="M26" s="5">
        <f t="shared" si="3"/>
        <v>0</v>
      </c>
      <c r="N26" s="9"/>
      <c r="O26" s="1">
        <v>20</v>
      </c>
      <c r="P26" s="2" t="s">
        <v>23</v>
      </c>
      <c r="Q26" s="5">
        <v>0</v>
      </c>
      <c r="R26" s="5">
        <v>24800</v>
      </c>
      <c r="S26" s="5">
        <v>0</v>
      </c>
      <c r="T26" s="5">
        <f t="shared" si="4"/>
        <v>24800</v>
      </c>
      <c r="U26" s="9"/>
      <c r="V26" s="1">
        <v>20</v>
      </c>
      <c r="W26" s="2" t="s">
        <v>23</v>
      </c>
      <c r="X26" s="5">
        <v>13</v>
      </c>
      <c r="Y26" s="5">
        <v>33800</v>
      </c>
      <c r="Z26" s="5">
        <v>0</v>
      </c>
      <c r="AA26" s="5">
        <f t="shared" si="5"/>
        <v>33800</v>
      </c>
      <c r="AB26" s="9"/>
      <c r="AC26" s="1">
        <v>20</v>
      </c>
      <c r="AD26" s="2" t="s">
        <v>23</v>
      </c>
      <c r="AE26" s="5">
        <v>0</v>
      </c>
      <c r="AF26" s="5">
        <v>0</v>
      </c>
      <c r="AG26" s="5">
        <v>0</v>
      </c>
      <c r="AH26" s="5">
        <f t="shared" si="6"/>
        <v>0</v>
      </c>
      <c r="AI26" s="9"/>
      <c r="AJ26" s="1">
        <v>20</v>
      </c>
      <c r="AK26" s="2" t="s">
        <v>23</v>
      </c>
      <c r="AL26" s="5">
        <v>306</v>
      </c>
      <c r="AM26" s="5">
        <v>30600</v>
      </c>
      <c r="AN26" s="5">
        <v>0</v>
      </c>
      <c r="AO26" s="5">
        <f t="shared" si="7"/>
        <v>30600</v>
      </c>
      <c r="AP26" s="9"/>
      <c r="AQ26" s="1">
        <v>20</v>
      </c>
      <c r="AR26" s="2" t="s">
        <v>23</v>
      </c>
      <c r="AS26" s="5">
        <v>13</v>
      </c>
      <c r="AT26" s="5">
        <v>15000</v>
      </c>
      <c r="AU26" s="5">
        <v>0</v>
      </c>
      <c r="AV26" s="5">
        <f t="shared" si="8"/>
        <v>15000</v>
      </c>
      <c r="AW26" s="9"/>
      <c r="AX26" s="1">
        <v>20</v>
      </c>
      <c r="AY26" s="2" t="s">
        <v>23</v>
      </c>
      <c r="AZ26" s="5">
        <v>17</v>
      </c>
      <c r="BA26" s="5">
        <v>102000</v>
      </c>
      <c r="BB26" s="5">
        <v>0</v>
      </c>
      <c r="BC26" s="5">
        <f t="shared" si="9"/>
        <v>102000</v>
      </c>
      <c r="BD26" s="9"/>
      <c r="BE26" s="1">
        <v>20</v>
      </c>
      <c r="BF26" s="2" t="s">
        <v>23</v>
      </c>
      <c r="BG26" s="5">
        <v>0</v>
      </c>
      <c r="BH26" s="5">
        <v>0</v>
      </c>
      <c r="BI26" s="5">
        <v>0</v>
      </c>
      <c r="BJ26" s="5">
        <f t="shared" si="10"/>
        <v>0</v>
      </c>
      <c r="BK26" s="9"/>
      <c r="BL26" s="1">
        <v>20</v>
      </c>
      <c r="BM26" s="2" t="s">
        <v>23</v>
      </c>
      <c r="BN26" s="5">
        <v>0</v>
      </c>
      <c r="BO26" s="5">
        <v>0</v>
      </c>
      <c r="BP26" s="5">
        <v>0</v>
      </c>
      <c r="BQ26" s="5">
        <f t="shared" si="11"/>
        <v>0</v>
      </c>
      <c r="BR26" s="9"/>
      <c r="BS26" s="1">
        <v>20</v>
      </c>
      <c r="BT26" s="2" t="s">
        <v>23</v>
      </c>
      <c r="BU26" s="5">
        <v>4</v>
      </c>
      <c r="BV26" s="5">
        <v>20000</v>
      </c>
      <c r="BW26" s="5">
        <v>0</v>
      </c>
      <c r="BX26" s="5">
        <f t="shared" si="12"/>
        <v>20000</v>
      </c>
      <c r="BY26" s="9"/>
      <c r="BZ26" s="1">
        <v>20</v>
      </c>
      <c r="CA26" s="2" t="s">
        <v>23</v>
      </c>
      <c r="CB26" s="5">
        <v>0</v>
      </c>
      <c r="CC26" s="5">
        <v>0</v>
      </c>
      <c r="CD26" s="5">
        <v>0</v>
      </c>
      <c r="CE26" s="5">
        <f t="shared" si="13"/>
        <v>0</v>
      </c>
      <c r="CF26" s="9"/>
      <c r="CG26" s="1">
        <v>20</v>
      </c>
      <c r="CH26" s="2" t="s">
        <v>23</v>
      </c>
      <c r="CI26" s="5">
        <v>42</v>
      </c>
      <c r="CJ26" s="5">
        <v>89100</v>
      </c>
      <c r="CK26" s="5">
        <v>0</v>
      </c>
      <c r="CL26" s="5">
        <f t="shared" si="14"/>
        <v>89100</v>
      </c>
      <c r="CM26" s="9"/>
      <c r="CN26" s="1">
        <v>20</v>
      </c>
      <c r="CO26" s="2" t="s">
        <v>23</v>
      </c>
      <c r="CP26" s="5">
        <v>0</v>
      </c>
      <c r="CQ26" s="5">
        <v>0</v>
      </c>
      <c r="CR26" s="5">
        <v>0</v>
      </c>
      <c r="CS26" s="5">
        <f t="shared" si="15"/>
        <v>0</v>
      </c>
      <c r="CT26" s="9"/>
      <c r="CU26" s="1">
        <v>20</v>
      </c>
      <c r="CV26" s="2" t="s">
        <v>23</v>
      </c>
      <c r="CW26" s="5">
        <v>12</v>
      </c>
      <c r="CX26" s="5">
        <v>24000</v>
      </c>
      <c r="CY26" s="5">
        <v>0</v>
      </c>
      <c r="CZ26" s="5">
        <f t="shared" si="16"/>
        <v>24000</v>
      </c>
      <c r="DA26" s="9"/>
      <c r="DB26" s="1">
        <v>20</v>
      </c>
      <c r="DC26" s="2" t="s">
        <v>23</v>
      </c>
      <c r="DD26" s="5">
        <v>0</v>
      </c>
      <c r="DE26" s="5">
        <v>0</v>
      </c>
      <c r="DF26" s="5">
        <v>0</v>
      </c>
      <c r="DG26" s="5">
        <f t="shared" si="17"/>
        <v>0</v>
      </c>
      <c r="DH26" s="9"/>
      <c r="DI26" s="1">
        <v>20</v>
      </c>
      <c r="DJ26" s="2" t="s">
        <v>23</v>
      </c>
      <c r="DK26" s="5">
        <v>0</v>
      </c>
      <c r="DL26" s="5">
        <v>0</v>
      </c>
      <c r="DM26" s="5">
        <v>0</v>
      </c>
      <c r="DN26" s="5">
        <f t="shared" si="18"/>
        <v>0</v>
      </c>
      <c r="DO26" s="9"/>
      <c r="DP26" s="1">
        <v>20</v>
      </c>
      <c r="DQ26" s="2" t="s">
        <v>23</v>
      </c>
      <c r="DR26" s="5">
        <v>14</v>
      </c>
      <c r="DS26" s="5">
        <v>42000</v>
      </c>
      <c r="DT26" s="5">
        <v>0</v>
      </c>
      <c r="DU26" s="5">
        <f t="shared" si="19"/>
        <v>42000</v>
      </c>
      <c r="DV26" s="9"/>
      <c r="DW26" s="1">
        <v>20</v>
      </c>
      <c r="DX26" s="2" t="s">
        <v>23</v>
      </c>
      <c r="DY26" s="5">
        <v>2138</v>
      </c>
      <c r="DZ26" s="5">
        <v>855200</v>
      </c>
      <c r="EA26" s="5">
        <v>0</v>
      </c>
      <c r="EB26" s="5">
        <f t="shared" si="20"/>
        <v>855200</v>
      </c>
      <c r="EC26" s="9"/>
      <c r="ED26" s="1">
        <v>20</v>
      </c>
      <c r="EE26" s="2" t="s">
        <v>23</v>
      </c>
      <c r="EF26" s="5">
        <v>0</v>
      </c>
      <c r="EG26" s="5">
        <v>0</v>
      </c>
      <c r="EH26" s="5">
        <v>0</v>
      </c>
      <c r="EI26" s="5">
        <f t="shared" si="21"/>
        <v>0</v>
      </c>
      <c r="EJ26" s="9"/>
      <c r="EK26" s="1">
        <v>20</v>
      </c>
      <c r="EL26" s="2" t="s">
        <v>23</v>
      </c>
      <c r="EM26" s="5">
        <v>0</v>
      </c>
      <c r="EN26" s="5">
        <v>0</v>
      </c>
      <c r="EO26" s="5">
        <v>0</v>
      </c>
      <c r="EP26" s="5">
        <f t="shared" si="22"/>
        <v>0</v>
      </c>
      <c r="EQ26" s="9"/>
      <c r="ER26" s="1">
        <v>20</v>
      </c>
      <c r="ES26" s="2" t="s">
        <v>23</v>
      </c>
      <c r="ET26" s="5">
        <v>0</v>
      </c>
      <c r="EU26" s="5">
        <v>0</v>
      </c>
      <c r="EV26" s="5">
        <v>0</v>
      </c>
      <c r="EW26" s="5">
        <f t="shared" si="23"/>
        <v>0</v>
      </c>
      <c r="EX26" s="9"/>
      <c r="EY26" s="1">
        <v>20</v>
      </c>
      <c r="EZ26" s="2" t="s">
        <v>23</v>
      </c>
      <c r="FA26" s="5">
        <v>0</v>
      </c>
      <c r="FB26" s="5">
        <v>0</v>
      </c>
      <c r="FC26" s="5">
        <v>0</v>
      </c>
      <c r="FD26" s="5">
        <f t="shared" si="24"/>
        <v>0</v>
      </c>
      <c r="FE26" s="9"/>
      <c r="FF26" s="1">
        <v>20</v>
      </c>
      <c r="FG26" s="2" t="s">
        <v>23</v>
      </c>
      <c r="FH26" s="5">
        <v>0</v>
      </c>
      <c r="FI26" s="5">
        <v>0</v>
      </c>
      <c r="FJ26" s="5">
        <v>0</v>
      </c>
      <c r="FK26" s="5">
        <f t="shared" si="25"/>
        <v>0</v>
      </c>
      <c r="FL26" s="9"/>
      <c r="FM26" s="1">
        <v>20</v>
      </c>
      <c r="FN26" s="2" t="s">
        <v>23</v>
      </c>
      <c r="FO26" s="5">
        <v>6</v>
      </c>
      <c r="FP26" s="5">
        <v>8000</v>
      </c>
      <c r="FQ26" s="5">
        <v>0</v>
      </c>
      <c r="FR26" s="5">
        <f t="shared" si="26"/>
        <v>8000</v>
      </c>
      <c r="FS26" s="9"/>
      <c r="FT26" s="1">
        <v>20</v>
      </c>
      <c r="FU26" s="2" t="s">
        <v>23</v>
      </c>
      <c r="FV26" s="5">
        <v>0</v>
      </c>
      <c r="FW26" s="5">
        <v>100000</v>
      </c>
      <c r="FX26" s="5">
        <v>0</v>
      </c>
      <c r="FY26" s="5">
        <f t="shared" si="27"/>
        <v>100000</v>
      </c>
      <c r="FZ26" s="9"/>
      <c r="GA26" s="1">
        <v>20</v>
      </c>
      <c r="GB26" s="2" t="s">
        <v>23</v>
      </c>
      <c r="GC26" s="5">
        <v>0</v>
      </c>
      <c r="GD26" s="5">
        <v>50000</v>
      </c>
      <c r="GE26" s="5">
        <v>0</v>
      </c>
      <c r="GF26" s="5">
        <f t="shared" si="28"/>
        <v>50000</v>
      </c>
      <c r="GG26" s="9"/>
      <c r="GH26" s="1">
        <v>20</v>
      </c>
      <c r="GI26" s="2" t="s">
        <v>23</v>
      </c>
      <c r="GJ26" s="5">
        <v>0</v>
      </c>
      <c r="GK26" s="5">
        <v>30000</v>
      </c>
      <c r="GL26" s="5">
        <v>0</v>
      </c>
      <c r="GM26" s="5">
        <f t="shared" si="29"/>
        <v>30000</v>
      </c>
      <c r="GN26" s="9"/>
      <c r="GO26" s="1">
        <v>20</v>
      </c>
      <c r="GP26" s="2" t="s">
        <v>23</v>
      </c>
      <c r="GQ26" s="5">
        <v>0</v>
      </c>
      <c r="GR26" s="5">
        <v>0</v>
      </c>
      <c r="GS26" s="5">
        <v>0</v>
      </c>
      <c r="GT26" s="5">
        <f t="shared" si="30"/>
        <v>0</v>
      </c>
      <c r="GU26" s="9"/>
      <c r="GV26" s="1">
        <v>20</v>
      </c>
      <c r="GW26" s="2" t="s">
        <v>23</v>
      </c>
      <c r="GX26" s="5">
        <v>6</v>
      </c>
      <c r="GY26" s="5">
        <v>900000</v>
      </c>
      <c r="GZ26" s="5">
        <v>200000</v>
      </c>
      <c r="HA26" s="5">
        <f t="shared" si="31"/>
        <v>1100000</v>
      </c>
      <c r="HB26" s="9"/>
      <c r="HC26" s="1">
        <v>20</v>
      </c>
      <c r="HD26" s="2" t="s">
        <v>23</v>
      </c>
      <c r="HE26" s="5">
        <v>0</v>
      </c>
      <c r="HF26" s="5">
        <v>0</v>
      </c>
      <c r="HG26" s="5">
        <v>0</v>
      </c>
      <c r="HH26" s="5">
        <f t="shared" si="32"/>
        <v>0</v>
      </c>
      <c r="HI26" s="9"/>
      <c r="HJ26" s="1">
        <v>20</v>
      </c>
      <c r="HK26" s="2" t="s">
        <v>23</v>
      </c>
      <c r="HL26" s="5">
        <v>1</v>
      </c>
      <c r="HM26" s="5">
        <v>300000</v>
      </c>
      <c r="HN26" s="5">
        <v>0</v>
      </c>
      <c r="HO26" s="5">
        <f t="shared" si="33"/>
        <v>300000</v>
      </c>
      <c r="HP26" s="9"/>
      <c r="HQ26" s="1">
        <v>20</v>
      </c>
      <c r="HR26" s="2" t="s">
        <v>23</v>
      </c>
      <c r="HS26" s="5">
        <v>13</v>
      </c>
      <c r="HT26" s="5">
        <v>38675</v>
      </c>
      <c r="HU26" s="5">
        <v>0</v>
      </c>
      <c r="HV26" s="5">
        <f t="shared" si="34"/>
        <v>38675</v>
      </c>
      <c r="HW26" s="9"/>
      <c r="HX26" s="1">
        <v>20</v>
      </c>
      <c r="HY26" s="2" t="s">
        <v>23</v>
      </c>
      <c r="HZ26" s="5">
        <v>0</v>
      </c>
      <c r="IA26" s="5">
        <v>0</v>
      </c>
      <c r="IB26" s="5">
        <v>0</v>
      </c>
      <c r="IC26" s="5">
        <f t="shared" si="35"/>
        <v>0</v>
      </c>
      <c r="ID26" s="9"/>
      <c r="IE26" s="1">
        <v>20</v>
      </c>
      <c r="IF26" s="2" t="s">
        <v>23</v>
      </c>
      <c r="IG26" s="5">
        <v>0</v>
      </c>
      <c r="IH26" s="5">
        <v>0</v>
      </c>
      <c r="II26" s="5">
        <v>0</v>
      </c>
      <c r="IJ26" s="5">
        <f t="shared" si="36"/>
        <v>0</v>
      </c>
      <c r="IK26" s="9"/>
      <c r="IL26" s="1">
        <v>20</v>
      </c>
      <c r="IM26" s="2" t="s">
        <v>23</v>
      </c>
      <c r="IN26" s="5">
        <v>0</v>
      </c>
      <c r="IO26" s="5">
        <v>0</v>
      </c>
      <c r="IP26" s="5">
        <v>0</v>
      </c>
      <c r="IQ26" s="5">
        <f t="shared" si="37"/>
        <v>0</v>
      </c>
      <c r="IR26" s="9"/>
      <c r="IS26" s="1">
        <v>20</v>
      </c>
      <c r="IT26" s="2" t="s">
        <v>23</v>
      </c>
      <c r="IU26" s="5">
        <v>0</v>
      </c>
      <c r="IV26" s="5">
        <v>0</v>
      </c>
      <c r="IW26" s="5">
        <v>0</v>
      </c>
      <c r="IX26" s="5">
        <f t="shared" si="38"/>
        <v>0</v>
      </c>
      <c r="IY26" s="9"/>
      <c r="IZ26" s="1">
        <v>20</v>
      </c>
      <c r="JA26" s="2" t="s">
        <v>23</v>
      </c>
      <c r="JB26" s="5">
        <v>0</v>
      </c>
      <c r="JC26" s="5">
        <v>0</v>
      </c>
      <c r="JD26" s="5">
        <v>0</v>
      </c>
      <c r="JE26" s="5">
        <f t="shared" si="39"/>
        <v>0</v>
      </c>
      <c r="JF26" s="9"/>
      <c r="JG26" s="1">
        <v>20</v>
      </c>
      <c r="JH26" s="2" t="s">
        <v>23</v>
      </c>
      <c r="JI26" s="5">
        <v>0</v>
      </c>
      <c r="JJ26" s="5">
        <v>30000</v>
      </c>
      <c r="JK26" s="5">
        <v>0</v>
      </c>
      <c r="JL26" s="5">
        <f t="shared" si="40"/>
        <v>30000</v>
      </c>
      <c r="JM26" s="9"/>
      <c r="JN26" s="1">
        <v>20</v>
      </c>
      <c r="JO26" s="2" t="s">
        <v>23</v>
      </c>
      <c r="JP26" s="5">
        <v>0</v>
      </c>
      <c r="JQ26" s="5">
        <v>0</v>
      </c>
      <c r="JR26" s="5">
        <v>0</v>
      </c>
      <c r="JS26" s="5">
        <f t="shared" si="41"/>
        <v>0</v>
      </c>
      <c r="JT26" s="9"/>
      <c r="JU26" s="1">
        <v>20</v>
      </c>
      <c r="JV26" s="2" t="s">
        <v>23</v>
      </c>
      <c r="JW26" s="5">
        <v>0</v>
      </c>
      <c r="JX26" s="5">
        <v>0</v>
      </c>
      <c r="JY26" s="5">
        <v>0</v>
      </c>
      <c r="JZ26" s="5">
        <f t="shared" si="42"/>
        <v>0</v>
      </c>
      <c r="KA26" s="9"/>
      <c r="KB26" s="1">
        <v>20</v>
      </c>
      <c r="KC26" s="2" t="s">
        <v>23</v>
      </c>
      <c r="KD26" s="5">
        <v>13</v>
      </c>
      <c r="KE26" s="5">
        <v>265750</v>
      </c>
      <c r="KF26" s="5">
        <v>0</v>
      </c>
      <c r="KG26" s="5">
        <f t="shared" si="43"/>
        <v>265750</v>
      </c>
      <c r="KH26" s="9"/>
      <c r="KI26" s="1">
        <v>20</v>
      </c>
      <c r="KJ26" s="2" t="s">
        <v>23</v>
      </c>
      <c r="KK26" s="5">
        <v>1</v>
      </c>
      <c r="KL26" s="5">
        <v>325000</v>
      </c>
      <c r="KM26" s="5">
        <v>0</v>
      </c>
      <c r="KN26" s="5">
        <f t="shared" si="44"/>
        <v>325000</v>
      </c>
      <c r="KO26" s="9"/>
      <c r="KP26" s="1">
        <v>20</v>
      </c>
      <c r="KQ26" s="2" t="s">
        <v>23</v>
      </c>
      <c r="KR26" s="5">
        <v>1</v>
      </c>
      <c r="KS26" s="5">
        <v>12000</v>
      </c>
      <c r="KT26" s="5">
        <v>0</v>
      </c>
      <c r="KU26" s="5">
        <f t="shared" si="45"/>
        <v>12000</v>
      </c>
      <c r="KV26" s="9"/>
      <c r="KW26" s="1">
        <v>20</v>
      </c>
      <c r="KX26" s="2" t="s">
        <v>23</v>
      </c>
      <c r="KY26" s="5">
        <v>0</v>
      </c>
      <c r="KZ26" s="5">
        <v>0</v>
      </c>
      <c r="LA26" s="5">
        <v>0</v>
      </c>
      <c r="LB26" s="5">
        <f t="shared" si="46"/>
        <v>0</v>
      </c>
      <c r="LC26" s="9"/>
      <c r="LD26" s="1">
        <v>20</v>
      </c>
      <c r="LE26" s="2" t="s">
        <v>23</v>
      </c>
      <c r="LF26" s="5">
        <v>0</v>
      </c>
      <c r="LG26" s="5">
        <v>0</v>
      </c>
      <c r="LH26" s="5">
        <v>0</v>
      </c>
      <c r="LI26" s="5">
        <f t="shared" si="47"/>
        <v>0</v>
      </c>
      <c r="LJ26" s="9"/>
      <c r="LK26" s="1">
        <v>20</v>
      </c>
      <c r="LL26" s="2" t="s">
        <v>23</v>
      </c>
      <c r="LM26" s="5">
        <v>0</v>
      </c>
      <c r="LN26" s="5">
        <v>0</v>
      </c>
      <c r="LO26" s="5">
        <v>0</v>
      </c>
      <c r="LP26" s="5">
        <f t="shared" si="48"/>
        <v>0</v>
      </c>
      <c r="LQ26" s="9"/>
      <c r="LR26" s="1">
        <v>20</v>
      </c>
      <c r="LS26" s="2" t="s">
        <v>23</v>
      </c>
      <c r="LT26" s="5">
        <v>1</v>
      </c>
      <c r="LU26" s="5">
        <v>200000</v>
      </c>
      <c r="LV26" s="5">
        <v>0</v>
      </c>
      <c r="LW26" s="5">
        <f t="shared" si="49"/>
        <v>200000</v>
      </c>
      <c r="LX26" s="9"/>
      <c r="LY26" s="1">
        <v>20</v>
      </c>
      <c r="LZ26" s="2" t="s">
        <v>23</v>
      </c>
      <c r="MA26" s="5">
        <v>0</v>
      </c>
      <c r="MB26" s="5">
        <v>0</v>
      </c>
      <c r="MC26" s="5">
        <v>0</v>
      </c>
      <c r="MD26" s="5">
        <f t="shared" si="50"/>
        <v>0</v>
      </c>
      <c r="ME26" s="9"/>
      <c r="MF26" s="1">
        <v>20</v>
      </c>
      <c r="MG26" s="2" t="s">
        <v>23</v>
      </c>
      <c r="MH26" s="5">
        <v>13</v>
      </c>
      <c r="MI26" s="5">
        <v>26000</v>
      </c>
      <c r="MJ26" s="5">
        <v>0</v>
      </c>
      <c r="MK26" s="5">
        <f t="shared" si="51"/>
        <v>26000</v>
      </c>
      <c r="ML26" s="9"/>
      <c r="MM26" s="1">
        <v>20</v>
      </c>
      <c r="MN26" s="2" t="s">
        <v>23</v>
      </c>
      <c r="MO26" s="5">
        <v>13</v>
      </c>
      <c r="MP26" s="5">
        <v>26000</v>
      </c>
      <c r="MQ26" s="5">
        <v>0</v>
      </c>
      <c r="MR26" s="5">
        <f t="shared" si="52"/>
        <v>26000</v>
      </c>
      <c r="MS26" s="9"/>
      <c r="MT26" s="1">
        <v>20</v>
      </c>
      <c r="MU26" s="2" t="s">
        <v>23</v>
      </c>
      <c r="MV26" s="5">
        <v>15</v>
      </c>
      <c r="MW26" s="5">
        <v>1020000</v>
      </c>
      <c r="MX26" s="5">
        <v>0</v>
      </c>
      <c r="MY26" s="5">
        <f t="shared" si="53"/>
        <v>1020000</v>
      </c>
      <c r="MZ26" s="9"/>
      <c r="NA26" s="1">
        <v>20</v>
      </c>
      <c r="NB26" s="2" t="s">
        <v>23</v>
      </c>
      <c r="NC26" s="5">
        <v>1</v>
      </c>
      <c r="ND26" s="5">
        <v>60000</v>
      </c>
      <c r="NE26" s="5">
        <v>0</v>
      </c>
      <c r="NF26" s="5">
        <f t="shared" si="54"/>
        <v>60000</v>
      </c>
      <c r="NG26" s="9"/>
      <c r="NH26" s="1">
        <v>20</v>
      </c>
      <c r="NI26" s="2" t="s">
        <v>23</v>
      </c>
      <c r="NJ26" s="5">
        <v>0</v>
      </c>
      <c r="NK26" s="5">
        <v>0</v>
      </c>
      <c r="NL26" s="5">
        <v>0</v>
      </c>
      <c r="NM26" s="5">
        <f t="shared" si="55"/>
        <v>0</v>
      </c>
      <c r="NN26" s="9"/>
      <c r="NO26" s="1">
        <v>20</v>
      </c>
      <c r="NP26" s="2" t="s">
        <v>23</v>
      </c>
      <c r="NQ26" s="5">
        <v>12</v>
      </c>
      <c r="NR26" s="5">
        <v>280000</v>
      </c>
      <c r="NS26" s="5">
        <v>0</v>
      </c>
      <c r="NT26" s="5">
        <f t="shared" si="56"/>
        <v>280000</v>
      </c>
      <c r="NU26" s="9"/>
      <c r="NV26" s="1">
        <v>20</v>
      </c>
      <c r="NW26" s="2" t="s">
        <v>23</v>
      </c>
      <c r="NX26" s="5">
        <v>1</v>
      </c>
      <c r="NY26" s="5">
        <v>100000</v>
      </c>
      <c r="NZ26" s="5">
        <v>0</v>
      </c>
      <c r="OA26" s="5">
        <f t="shared" si="57"/>
        <v>100000</v>
      </c>
      <c r="OB26" s="9"/>
      <c r="OC26" s="1">
        <v>20</v>
      </c>
      <c r="OD26" s="2" t="s">
        <v>23</v>
      </c>
      <c r="OE26" s="5">
        <v>0</v>
      </c>
      <c r="OF26" s="5">
        <v>345000</v>
      </c>
      <c r="OG26" s="5">
        <v>0</v>
      </c>
      <c r="OH26" s="5">
        <f t="shared" si="58"/>
        <v>345000</v>
      </c>
      <c r="OI26" s="9"/>
      <c r="OJ26" s="1">
        <v>20</v>
      </c>
      <c r="OK26" s="2" t="s">
        <v>23</v>
      </c>
      <c r="OL26" s="5">
        <v>0</v>
      </c>
      <c r="OM26" s="5">
        <v>150000</v>
      </c>
      <c r="ON26" s="5">
        <v>0</v>
      </c>
      <c r="OO26" s="5">
        <f t="shared" si="59"/>
        <v>150000</v>
      </c>
      <c r="OP26" s="9"/>
      <c r="OQ26" s="1">
        <v>20</v>
      </c>
      <c r="OR26" s="2" t="s">
        <v>23</v>
      </c>
      <c r="OS26" s="5">
        <v>0</v>
      </c>
      <c r="OT26" s="5">
        <v>0</v>
      </c>
      <c r="OU26" s="5">
        <v>0</v>
      </c>
      <c r="OV26" s="5">
        <f t="shared" si="60"/>
        <v>0</v>
      </c>
      <c r="OW26" s="9"/>
      <c r="OX26" s="1">
        <v>20</v>
      </c>
      <c r="OY26" s="2" t="s">
        <v>23</v>
      </c>
      <c r="OZ26" s="5">
        <v>0</v>
      </c>
      <c r="PA26" s="5">
        <v>450000</v>
      </c>
      <c r="PB26" s="5">
        <v>0</v>
      </c>
      <c r="PC26" s="5">
        <f t="shared" si="61"/>
        <v>450000</v>
      </c>
      <c r="PD26" s="9"/>
      <c r="PE26" s="1">
        <v>20</v>
      </c>
      <c r="PF26" s="2" t="s">
        <v>23</v>
      </c>
      <c r="PG26" s="5">
        <v>1</v>
      </c>
      <c r="PH26" s="5">
        <v>72000</v>
      </c>
      <c r="PI26" s="5">
        <v>0</v>
      </c>
      <c r="PJ26" s="5">
        <f t="shared" si="62"/>
        <v>72000</v>
      </c>
      <c r="PK26" s="9"/>
      <c r="PL26" s="1">
        <v>20</v>
      </c>
      <c r="PM26" s="2" t="s">
        <v>23</v>
      </c>
      <c r="PN26" s="5">
        <v>9</v>
      </c>
      <c r="PO26" s="5">
        <v>225000</v>
      </c>
      <c r="PP26" s="5">
        <v>0</v>
      </c>
      <c r="PQ26" s="5">
        <f t="shared" si="63"/>
        <v>225000</v>
      </c>
      <c r="PR26" s="9"/>
      <c r="PS26" s="1">
        <v>20</v>
      </c>
      <c r="PT26" s="2" t="s">
        <v>23</v>
      </c>
      <c r="PU26" s="5">
        <v>15</v>
      </c>
      <c r="PV26" s="5">
        <v>4020000</v>
      </c>
      <c r="PW26" s="5">
        <v>0</v>
      </c>
      <c r="PX26" s="5">
        <f t="shared" si="64"/>
        <v>4020000</v>
      </c>
      <c r="PY26" s="9"/>
      <c r="PZ26" s="1">
        <v>20</v>
      </c>
      <c r="QA26" s="2" t="s">
        <v>23</v>
      </c>
      <c r="QB26" s="5">
        <v>13</v>
      </c>
      <c r="QC26" s="5">
        <v>124800</v>
      </c>
      <c r="QD26" s="5">
        <v>0</v>
      </c>
      <c r="QE26" s="5">
        <f t="shared" si="65"/>
        <v>124800</v>
      </c>
      <c r="QF26" s="9"/>
      <c r="QG26" s="1">
        <v>20</v>
      </c>
      <c r="QH26" s="2" t="s">
        <v>23</v>
      </c>
      <c r="QI26" s="5">
        <v>0</v>
      </c>
      <c r="QJ26" s="5">
        <v>52500</v>
      </c>
      <c r="QK26" s="5">
        <v>0</v>
      </c>
      <c r="QL26" s="5">
        <f t="shared" si="66"/>
        <v>52500</v>
      </c>
      <c r="QM26" s="9"/>
      <c r="QN26" s="1">
        <v>20</v>
      </c>
      <c r="QO26" s="2" t="s">
        <v>23</v>
      </c>
      <c r="QP26" s="5">
        <v>0</v>
      </c>
      <c r="QQ26" s="5">
        <v>1251733.2</v>
      </c>
      <c r="QR26" s="5">
        <v>0</v>
      </c>
      <c r="QS26" s="5">
        <f t="shared" si="67"/>
        <v>1251733.2</v>
      </c>
      <c r="QT26" s="9"/>
      <c r="QU26" s="1">
        <v>20</v>
      </c>
      <c r="QV26" s="2" t="s">
        <v>23</v>
      </c>
      <c r="QW26" s="5">
        <v>0</v>
      </c>
      <c r="QX26" s="5">
        <v>0</v>
      </c>
      <c r="QY26" s="5">
        <v>0</v>
      </c>
      <c r="QZ26" s="5">
        <f t="shared" si="68"/>
        <v>0</v>
      </c>
      <c r="RA26" s="9"/>
      <c r="RB26" s="1">
        <v>20</v>
      </c>
      <c r="RC26" s="2" t="s">
        <v>23</v>
      </c>
      <c r="RD26" s="5">
        <v>1</v>
      </c>
      <c r="RE26" s="5">
        <v>100000</v>
      </c>
      <c r="RF26" s="5">
        <v>0</v>
      </c>
      <c r="RG26" s="5">
        <f t="shared" si="69"/>
        <v>100000</v>
      </c>
      <c r="RH26" s="9"/>
      <c r="RI26" s="1">
        <v>20</v>
      </c>
      <c r="RJ26" s="2" t="s">
        <v>23</v>
      </c>
      <c r="RK26" s="5">
        <v>0</v>
      </c>
      <c r="RL26" s="5">
        <v>10000</v>
      </c>
      <c r="RM26" s="5">
        <v>0</v>
      </c>
      <c r="RN26" s="5">
        <f t="shared" si="70"/>
        <v>10000</v>
      </c>
      <c r="RO26" s="9"/>
      <c r="RP26" s="1">
        <v>20</v>
      </c>
      <c r="RQ26" s="2" t="s">
        <v>23</v>
      </c>
      <c r="RR26" s="5">
        <v>0</v>
      </c>
      <c r="RS26" s="5">
        <v>0</v>
      </c>
      <c r="RT26" s="5">
        <v>0</v>
      </c>
      <c r="RU26" s="5">
        <f t="shared" si="71"/>
        <v>0</v>
      </c>
      <c r="RV26" s="9"/>
      <c r="RW26" s="1">
        <v>20</v>
      </c>
      <c r="RX26" s="2" t="s">
        <v>23</v>
      </c>
      <c r="RY26" s="5">
        <v>0</v>
      </c>
      <c r="RZ26" s="5">
        <v>0</v>
      </c>
      <c r="SA26" s="5">
        <v>0</v>
      </c>
      <c r="SB26" s="5">
        <f t="shared" si="72"/>
        <v>0</v>
      </c>
      <c r="SC26" s="9"/>
      <c r="SD26" s="1">
        <v>20</v>
      </c>
      <c r="SE26" s="2" t="s">
        <v>23</v>
      </c>
      <c r="SF26" s="5">
        <v>1</v>
      </c>
      <c r="SG26" s="5">
        <v>273100</v>
      </c>
      <c r="SH26" s="5">
        <v>0</v>
      </c>
      <c r="SI26" s="5">
        <f t="shared" si="73"/>
        <v>273100</v>
      </c>
      <c r="SJ26" s="9"/>
      <c r="SK26" s="1">
        <v>20</v>
      </c>
      <c r="SL26" s="2" t="s">
        <v>23</v>
      </c>
      <c r="SM26" s="5">
        <v>1</v>
      </c>
      <c r="SN26" s="5">
        <v>80000</v>
      </c>
      <c r="SO26" s="5">
        <v>0</v>
      </c>
      <c r="SP26" s="5">
        <f t="shared" si="74"/>
        <v>80000</v>
      </c>
      <c r="SQ26" s="9"/>
      <c r="SR26" s="1">
        <v>20</v>
      </c>
      <c r="SS26" s="2" t="s">
        <v>23</v>
      </c>
      <c r="ST26" s="5">
        <v>0</v>
      </c>
      <c r="SU26" s="5">
        <v>0</v>
      </c>
      <c r="SV26" s="5">
        <v>0</v>
      </c>
      <c r="SW26" s="5">
        <f t="shared" si="75"/>
        <v>0</v>
      </c>
      <c r="SX26" s="9"/>
      <c r="SY26" s="1">
        <v>20</v>
      </c>
      <c r="SZ26" s="2" t="s">
        <v>23</v>
      </c>
      <c r="TA26" s="5">
        <v>0</v>
      </c>
      <c r="TB26" s="5">
        <v>0</v>
      </c>
      <c r="TC26" s="5">
        <v>0</v>
      </c>
      <c r="TD26" s="5">
        <f t="shared" si="76"/>
        <v>0</v>
      </c>
      <c r="TE26" s="9"/>
      <c r="TF26" s="1">
        <v>20</v>
      </c>
      <c r="TG26" s="2" t="s">
        <v>23</v>
      </c>
      <c r="TH26" s="5">
        <v>0</v>
      </c>
      <c r="TI26" s="5">
        <v>0</v>
      </c>
      <c r="TJ26" s="5">
        <v>0</v>
      </c>
      <c r="TK26" s="5">
        <f t="shared" si="77"/>
        <v>0</v>
      </c>
      <c r="TL26" s="9"/>
      <c r="TM26" s="1">
        <v>20</v>
      </c>
      <c r="TN26" s="2" t="s">
        <v>23</v>
      </c>
      <c r="TO26" s="5">
        <v>0</v>
      </c>
      <c r="TP26" s="5">
        <v>40000</v>
      </c>
      <c r="TQ26" s="5">
        <v>0</v>
      </c>
      <c r="TR26" s="5">
        <f t="shared" si="78"/>
        <v>40000</v>
      </c>
      <c r="TS26" s="9"/>
      <c r="TT26" s="1">
        <v>20</v>
      </c>
      <c r="TU26" s="2" t="s">
        <v>23</v>
      </c>
      <c r="TV26" s="5">
        <v>0</v>
      </c>
      <c r="TW26" s="5">
        <v>30000</v>
      </c>
      <c r="TX26" s="5">
        <v>0</v>
      </c>
      <c r="TY26" s="5">
        <f t="shared" si="79"/>
        <v>30000</v>
      </c>
      <c r="TZ26" s="9"/>
      <c r="UA26" s="1">
        <v>20</v>
      </c>
      <c r="UB26" s="2" t="s">
        <v>23</v>
      </c>
      <c r="UC26" s="5">
        <v>0</v>
      </c>
      <c r="UD26" s="5">
        <v>10000</v>
      </c>
      <c r="UE26" s="5">
        <v>0</v>
      </c>
      <c r="UF26" s="5">
        <f t="shared" si="80"/>
        <v>10000</v>
      </c>
      <c r="UG26" s="9"/>
      <c r="UH26" s="1">
        <v>20</v>
      </c>
      <c r="UI26" s="2" t="s">
        <v>23</v>
      </c>
      <c r="UJ26" s="5">
        <v>0</v>
      </c>
      <c r="UK26" s="5">
        <v>25000</v>
      </c>
      <c r="UL26" s="5">
        <v>0</v>
      </c>
      <c r="UM26" s="5">
        <f t="shared" si="81"/>
        <v>25000</v>
      </c>
      <c r="UN26" s="9"/>
      <c r="UO26" s="1">
        <v>20</v>
      </c>
      <c r="UP26" s="2" t="s">
        <v>23</v>
      </c>
      <c r="UQ26" s="5">
        <v>1</v>
      </c>
      <c r="UR26" s="5">
        <v>12000</v>
      </c>
      <c r="US26" s="5">
        <v>0</v>
      </c>
      <c r="UT26" s="5">
        <f t="shared" si="82"/>
        <v>12000</v>
      </c>
      <c r="UU26" s="9"/>
      <c r="UV26" s="1">
        <v>20</v>
      </c>
      <c r="UW26" s="2" t="s">
        <v>23</v>
      </c>
      <c r="UX26" s="5">
        <v>1</v>
      </c>
      <c r="UY26" s="5">
        <v>100000</v>
      </c>
      <c r="UZ26" s="5">
        <v>0</v>
      </c>
      <c r="VA26" s="5">
        <f t="shared" si="83"/>
        <v>100000</v>
      </c>
      <c r="VB26" s="9"/>
      <c r="VC26" s="1">
        <v>20</v>
      </c>
      <c r="VD26" s="2" t="s">
        <v>23</v>
      </c>
      <c r="VE26" s="5">
        <v>1</v>
      </c>
      <c r="VF26" s="5">
        <v>10000</v>
      </c>
      <c r="VG26" s="5">
        <v>0</v>
      </c>
      <c r="VH26" s="5">
        <f t="shared" si="84"/>
        <v>10000</v>
      </c>
      <c r="VI26" s="9"/>
      <c r="VJ26" s="1">
        <v>20</v>
      </c>
      <c r="VK26" s="2" t="s">
        <v>23</v>
      </c>
      <c r="VL26" s="5">
        <v>0</v>
      </c>
      <c r="VM26" s="5">
        <v>0</v>
      </c>
      <c r="VN26" s="5">
        <v>0</v>
      </c>
      <c r="VO26" s="5">
        <f t="shared" si="85"/>
        <v>0</v>
      </c>
      <c r="VP26" s="9"/>
      <c r="VQ26" s="1">
        <v>20</v>
      </c>
      <c r="VR26" s="2" t="s">
        <v>23</v>
      </c>
      <c r="VS26" s="5">
        <v>0</v>
      </c>
      <c r="VT26" s="5">
        <v>0</v>
      </c>
      <c r="VU26" s="5">
        <v>0</v>
      </c>
      <c r="VV26" s="5">
        <f t="shared" si="86"/>
        <v>0</v>
      </c>
      <c r="VW26" s="9"/>
      <c r="VX26" s="1">
        <v>20</v>
      </c>
      <c r="VY26" s="2" t="s">
        <v>23</v>
      </c>
      <c r="VZ26" s="5">
        <v>1</v>
      </c>
      <c r="WA26" s="5">
        <v>180000</v>
      </c>
      <c r="WB26" s="5">
        <v>0</v>
      </c>
      <c r="WC26" s="5">
        <f t="shared" si="87"/>
        <v>180000</v>
      </c>
      <c r="WD26" s="9"/>
      <c r="WE26" s="1">
        <v>20</v>
      </c>
      <c r="WF26" s="2" t="s">
        <v>23</v>
      </c>
      <c r="WG26" s="5">
        <v>0</v>
      </c>
      <c r="WH26" s="5">
        <v>0</v>
      </c>
      <c r="WI26" s="5">
        <v>0</v>
      </c>
      <c r="WJ26" s="5">
        <f t="shared" si="88"/>
        <v>0</v>
      </c>
      <c r="WK26" s="9"/>
      <c r="WL26" s="1">
        <v>20</v>
      </c>
      <c r="WM26" s="2" t="s">
        <v>23</v>
      </c>
      <c r="WN26" s="5">
        <v>0</v>
      </c>
      <c r="WO26" s="5">
        <v>0</v>
      </c>
      <c r="WP26" s="5">
        <v>0</v>
      </c>
      <c r="WQ26" s="5">
        <f t="shared" si="89"/>
        <v>0</v>
      </c>
      <c r="WR26" s="9"/>
      <c r="WS26" s="1">
        <v>20</v>
      </c>
      <c r="WT26" s="2" t="s">
        <v>23</v>
      </c>
      <c r="WU26" s="5">
        <v>0</v>
      </c>
      <c r="WV26" s="5">
        <v>0</v>
      </c>
      <c r="WW26" s="5">
        <v>0</v>
      </c>
      <c r="WX26" s="5">
        <f t="shared" si="90"/>
        <v>0</v>
      </c>
      <c r="WY26" s="9"/>
      <c r="WZ26" s="1">
        <v>20</v>
      </c>
      <c r="XA26" s="2" t="s">
        <v>23</v>
      </c>
      <c r="XB26" s="5">
        <v>0</v>
      </c>
      <c r="XC26" s="5">
        <v>167500</v>
      </c>
      <c r="XD26" s="5">
        <v>0</v>
      </c>
      <c r="XE26" s="5">
        <f t="shared" si="91"/>
        <v>167500</v>
      </c>
      <c r="XF26" s="9"/>
      <c r="XG26" s="1">
        <v>20</v>
      </c>
      <c r="XH26" s="2" t="s">
        <v>23</v>
      </c>
      <c r="XI26" s="5">
        <v>0</v>
      </c>
      <c r="XJ26" s="5">
        <v>0</v>
      </c>
      <c r="XK26" s="5">
        <v>0</v>
      </c>
      <c r="XL26" s="5">
        <f t="shared" si="92"/>
        <v>0</v>
      </c>
      <c r="XM26" s="9"/>
      <c r="XN26" s="1">
        <v>20</v>
      </c>
      <c r="XO26" s="2" t="s">
        <v>23</v>
      </c>
      <c r="XP26" s="5">
        <v>0</v>
      </c>
      <c r="XQ26" s="5">
        <v>20000</v>
      </c>
      <c r="XR26" s="5">
        <v>0</v>
      </c>
      <c r="XS26" s="5">
        <f t="shared" si="93"/>
        <v>20000</v>
      </c>
      <c r="XT26" s="9"/>
      <c r="XU26" s="1">
        <v>20</v>
      </c>
      <c r="XV26" s="2" t="s">
        <v>23</v>
      </c>
      <c r="XW26" s="5">
        <v>0</v>
      </c>
      <c r="XX26" s="5">
        <v>0</v>
      </c>
      <c r="XY26" s="5">
        <v>0</v>
      </c>
      <c r="XZ26" s="5">
        <f t="shared" si="94"/>
        <v>0</v>
      </c>
      <c r="YA26" s="9"/>
      <c r="YB26" s="1">
        <v>20</v>
      </c>
      <c r="YC26" s="2" t="s">
        <v>23</v>
      </c>
      <c r="YD26" s="5">
        <v>0</v>
      </c>
      <c r="YE26" s="5">
        <v>0</v>
      </c>
      <c r="YF26" s="5">
        <v>0</v>
      </c>
      <c r="YG26" s="5">
        <f t="shared" si="95"/>
        <v>0</v>
      </c>
      <c r="YH26" s="9"/>
      <c r="YI26" s="1">
        <v>20</v>
      </c>
      <c r="YJ26" s="2" t="s">
        <v>23</v>
      </c>
      <c r="YK26" s="5">
        <v>0</v>
      </c>
      <c r="YL26" s="5">
        <f t="shared" si="96"/>
        <v>12756558.199999999</v>
      </c>
      <c r="YM26" s="5">
        <f t="shared" si="0"/>
        <v>200000</v>
      </c>
      <c r="YN26" s="5">
        <f t="shared" si="1"/>
        <v>12956558.199999999</v>
      </c>
      <c r="YO26" s="9"/>
      <c r="YP26" s="105">
        <v>20</v>
      </c>
      <c r="YQ26" s="2" t="s">
        <v>23</v>
      </c>
      <c r="YR26" s="5">
        <v>0</v>
      </c>
      <c r="YS26" s="5" t="e">
        <f>'Programme Management'!#REF!+'Prgramme M. Activities'!YL26</f>
        <v>#REF!</v>
      </c>
      <c r="YT26" s="5" t="e">
        <f>'Programme Management'!#REF!+'Prgramme M. Activities'!YM26</f>
        <v>#REF!</v>
      </c>
      <c r="YU26" s="5" t="e">
        <f t="shared" si="97"/>
        <v>#REF!</v>
      </c>
      <c r="YV26" s="9"/>
    </row>
    <row r="27" spans="1:672" ht="16.5" hidden="1">
      <c r="A27" s="23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2"/>
        <v>0</v>
      </c>
      <c r="G27" s="9"/>
      <c r="H27" s="1">
        <v>21</v>
      </c>
      <c r="I27" s="2" t="s">
        <v>24</v>
      </c>
      <c r="J27" s="5">
        <v>0</v>
      </c>
      <c r="K27" s="5">
        <v>0</v>
      </c>
      <c r="L27" s="5">
        <v>0</v>
      </c>
      <c r="M27" s="5">
        <f t="shared" si="3"/>
        <v>0</v>
      </c>
      <c r="N27" s="9"/>
      <c r="O27" s="1">
        <v>21</v>
      </c>
      <c r="P27" s="2" t="s">
        <v>24</v>
      </c>
      <c r="Q27" s="5">
        <v>0</v>
      </c>
      <c r="R27" s="5">
        <v>24800</v>
      </c>
      <c r="S27" s="5">
        <v>0</v>
      </c>
      <c r="T27" s="5">
        <f t="shared" si="4"/>
        <v>24800</v>
      </c>
      <c r="U27" s="9"/>
      <c r="V27" s="1">
        <v>21</v>
      </c>
      <c r="W27" s="2" t="s">
        <v>24</v>
      </c>
      <c r="X27" s="5">
        <v>21</v>
      </c>
      <c r="Y27" s="5">
        <v>54600</v>
      </c>
      <c r="Z27" s="5">
        <v>0</v>
      </c>
      <c r="AA27" s="5">
        <f t="shared" si="5"/>
        <v>54600</v>
      </c>
      <c r="AB27" s="9"/>
      <c r="AC27" s="1">
        <v>21</v>
      </c>
      <c r="AD27" s="2" t="s">
        <v>24</v>
      </c>
      <c r="AE27" s="5">
        <v>0</v>
      </c>
      <c r="AF27" s="5">
        <v>0</v>
      </c>
      <c r="AG27" s="5">
        <v>0</v>
      </c>
      <c r="AH27" s="5">
        <f t="shared" si="6"/>
        <v>0</v>
      </c>
      <c r="AI27" s="9"/>
      <c r="AJ27" s="1">
        <v>21</v>
      </c>
      <c r="AK27" s="2" t="s">
        <v>24</v>
      </c>
      <c r="AL27" s="5">
        <v>498</v>
      </c>
      <c r="AM27" s="5">
        <v>49800</v>
      </c>
      <c r="AN27" s="5">
        <v>0</v>
      </c>
      <c r="AO27" s="5">
        <f t="shared" si="7"/>
        <v>49800</v>
      </c>
      <c r="AP27" s="9"/>
      <c r="AQ27" s="1">
        <v>21</v>
      </c>
      <c r="AR27" s="2" t="s">
        <v>24</v>
      </c>
      <c r="AS27" s="5">
        <v>21</v>
      </c>
      <c r="AT27" s="5">
        <v>23000</v>
      </c>
      <c r="AU27" s="5">
        <v>0</v>
      </c>
      <c r="AV27" s="5">
        <f t="shared" si="8"/>
        <v>23000</v>
      </c>
      <c r="AW27" s="9"/>
      <c r="AX27" s="1">
        <v>21</v>
      </c>
      <c r="AY27" s="2" t="s">
        <v>24</v>
      </c>
      <c r="AZ27" s="5">
        <v>23</v>
      </c>
      <c r="BA27" s="5">
        <v>138000</v>
      </c>
      <c r="BB27" s="5">
        <v>0</v>
      </c>
      <c r="BC27" s="5">
        <f t="shared" si="9"/>
        <v>138000</v>
      </c>
      <c r="BD27" s="9"/>
      <c r="BE27" s="1">
        <v>21</v>
      </c>
      <c r="BF27" s="2" t="s">
        <v>24</v>
      </c>
      <c r="BG27" s="5">
        <v>0</v>
      </c>
      <c r="BH27" s="5">
        <v>0</v>
      </c>
      <c r="BI27" s="5">
        <v>0</v>
      </c>
      <c r="BJ27" s="5">
        <f t="shared" si="10"/>
        <v>0</v>
      </c>
      <c r="BK27" s="9"/>
      <c r="BL27" s="1">
        <v>21</v>
      </c>
      <c r="BM27" s="2" t="s">
        <v>24</v>
      </c>
      <c r="BN27" s="5">
        <v>0</v>
      </c>
      <c r="BO27" s="5">
        <v>0</v>
      </c>
      <c r="BP27" s="5">
        <v>0</v>
      </c>
      <c r="BQ27" s="5">
        <f t="shared" si="11"/>
        <v>0</v>
      </c>
      <c r="BR27" s="9"/>
      <c r="BS27" s="1">
        <v>21</v>
      </c>
      <c r="BT27" s="2" t="s">
        <v>24</v>
      </c>
      <c r="BU27" s="5">
        <v>4</v>
      </c>
      <c r="BV27" s="5">
        <v>20000</v>
      </c>
      <c r="BW27" s="5">
        <v>0</v>
      </c>
      <c r="BX27" s="5">
        <f t="shared" si="12"/>
        <v>20000</v>
      </c>
      <c r="BY27" s="9"/>
      <c r="BZ27" s="1">
        <v>21</v>
      </c>
      <c r="CA27" s="2" t="s">
        <v>24</v>
      </c>
      <c r="CB27" s="5">
        <v>0</v>
      </c>
      <c r="CC27" s="5">
        <v>0</v>
      </c>
      <c r="CD27" s="5">
        <v>0</v>
      </c>
      <c r="CE27" s="5">
        <f t="shared" si="13"/>
        <v>0</v>
      </c>
      <c r="CF27" s="9"/>
      <c r="CG27" s="1">
        <v>21</v>
      </c>
      <c r="CH27" s="2" t="s">
        <v>24</v>
      </c>
      <c r="CI27" s="5">
        <v>66</v>
      </c>
      <c r="CJ27" s="5">
        <v>135900</v>
      </c>
      <c r="CK27" s="5">
        <v>0</v>
      </c>
      <c r="CL27" s="5">
        <f t="shared" si="14"/>
        <v>135900</v>
      </c>
      <c r="CM27" s="9"/>
      <c r="CN27" s="1">
        <v>21</v>
      </c>
      <c r="CO27" s="2" t="s">
        <v>24</v>
      </c>
      <c r="CP27" s="5">
        <v>0</v>
      </c>
      <c r="CQ27" s="5">
        <v>0</v>
      </c>
      <c r="CR27" s="5">
        <v>0</v>
      </c>
      <c r="CS27" s="5">
        <f t="shared" si="15"/>
        <v>0</v>
      </c>
      <c r="CT27" s="9"/>
      <c r="CU27" s="1">
        <v>21</v>
      </c>
      <c r="CV27" s="2" t="s">
        <v>24</v>
      </c>
      <c r="CW27" s="5">
        <v>12</v>
      </c>
      <c r="CX27" s="5">
        <v>24000</v>
      </c>
      <c r="CY27" s="5">
        <v>0</v>
      </c>
      <c r="CZ27" s="5">
        <f t="shared" si="16"/>
        <v>24000</v>
      </c>
      <c r="DA27" s="9"/>
      <c r="DB27" s="1">
        <v>21</v>
      </c>
      <c r="DC27" s="2" t="s">
        <v>24</v>
      </c>
      <c r="DD27" s="5">
        <v>0</v>
      </c>
      <c r="DE27" s="5">
        <v>0</v>
      </c>
      <c r="DF27" s="5">
        <v>0</v>
      </c>
      <c r="DG27" s="5">
        <f t="shared" si="17"/>
        <v>0</v>
      </c>
      <c r="DH27" s="9"/>
      <c r="DI27" s="1">
        <v>21</v>
      </c>
      <c r="DJ27" s="2" t="s">
        <v>24</v>
      </c>
      <c r="DK27" s="5">
        <v>0</v>
      </c>
      <c r="DL27" s="5">
        <v>0</v>
      </c>
      <c r="DM27" s="5">
        <v>0</v>
      </c>
      <c r="DN27" s="5">
        <f t="shared" si="18"/>
        <v>0</v>
      </c>
      <c r="DO27" s="9"/>
      <c r="DP27" s="1">
        <v>21</v>
      </c>
      <c r="DQ27" s="2" t="s">
        <v>24</v>
      </c>
      <c r="DR27" s="5">
        <v>22</v>
      </c>
      <c r="DS27" s="5">
        <v>66000</v>
      </c>
      <c r="DT27" s="5">
        <v>0</v>
      </c>
      <c r="DU27" s="5">
        <f t="shared" si="19"/>
        <v>66000</v>
      </c>
      <c r="DV27" s="9"/>
      <c r="DW27" s="1">
        <v>21</v>
      </c>
      <c r="DX27" s="2" t="s">
        <v>24</v>
      </c>
      <c r="DY27" s="5">
        <v>3998</v>
      </c>
      <c r="DZ27" s="5">
        <v>1599200</v>
      </c>
      <c r="EA27" s="5">
        <v>0</v>
      </c>
      <c r="EB27" s="5">
        <f t="shared" si="20"/>
        <v>1599200</v>
      </c>
      <c r="EC27" s="9"/>
      <c r="ED27" s="1">
        <v>21</v>
      </c>
      <c r="EE27" s="2" t="s">
        <v>24</v>
      </c>
      <c r="EF27" s="5">
        <v>0</v>
      </c>
      <c r="EG27" s="5">
        <v>0</v>
      </c>
      <c r="EH27" s="5">
        <v>0</v>
      </c>
      <c r="EI27" s="5">
        <f t="shared" si="21"/>
        <v>0</v>
      </c>
      <c r="EJ27" s="9"/>
      <c r="EK27" s="1">
        <v>21</v>
      </c>
      <c r="EL27" s="2" t="s">
        <v>24</v>
      </c>
      <c r="EM27" s="5">
        <v>0</v>
      </c>
      <c r="EN27" s="5">
        <v>0</v>
      </c>
      <c r="EO27" s="5">
        <v>0</v>
      </c>
      <c r="EP27" s="5">
        <f t="shared" si="22"/>
        <v>0</v>
      </c>
      <c r="EQ27" s="9"/>
      <c r="ER27" s="1">
        <v>21</v>
      </c>
      <c r="ES27" s="2" t="s">
        <v>24</v>
      </c>
      <c r="ET27" s="5">
        <v>0</v>
      </c>
      <c r="EU27" s="5">
        <v>0</v>
      </c>
      <c r="EV27" s="5">
        <v>0</v>
      </c>
      <c r="EW27" s="5">
        <f t="shared" si="23"/>
        <v>0</v>
      </c>
      <c r="EX27" s="9"/>
      <c r="EY27" s="1">
        <v>21</v>
      </c>
      <c r="EZ27" s="2" t="s">
        <v>24</v>
      </c>
      <c r="FA27" s="5">
        <v>0</v>
      </c>
      <c r="FB27" s="5">
        <v>0</v>
      </c>
      <c r="FC27" s="5">
        <v>0</v>
      </c>
      <c r="FD27" s="5">
        <f t="shared" si="24"/>
        <v>0</v>
      </c>
      <c r="FE27" s="9"/>
      <c r="FF27" s="1">
        <v>21</v>
      </c>
      <c r="FG27" s="2" t="s">
        <v>24</v>
      </c>
      <c r="FH27" s="5">
        <v>0</v>
      </c>
      <c r="FI27" s="5">
        <v>0</v>
      </c>
      <c r="FJ27" s="5">
        <v>0</v>
      </c>
      <c r="FK27" s="5">
        <f t="shared" si="25"/>
        <v>0</v>
      </c>
      <c r="FL27" s="9"/>
      <c r="FM27" s="1">
        <v>21</v>
      </c>
      <c r="FN27" s="2" t="s">
        <v>24</v>
      </c>
      <c r="FO27" s="5">
        <v>6</v>
      </c>
      <c r="FP27" s="5">
        <v>8000</v>
      </c>
      <c r="FQ27" s="5">
        <v>0</v>
      </c>
      <c r="FR27" s="5">
        <f t="shared" si="26"/>
        <v>8000</v>
      </c>
      <c r="FS27" s="9"/>
      <c r="FT27" s="1">
        <v>21</v>
      </c>
      <c r="FU27" s="2" t="s">
        <v>24</v>
      </c>
      <c r="FV27" s="5">
        <v>0</v>
      </c>
      <c r="FW27" s="5">
        <v>100000</v>
      </c>
      <c r="FX27" s="5">
        <v>0</v>
      </c>
      <c r="FY27" s="5">
        <f t="shared" si="27"/>
        <v>100000</v>
      </c>
      <c r="FZ27" s="9"/>
      <c r="GA27" s="1">
        <v>21</v>
      </c>
      <c r="GB27" s="2" t="s">
        <v>24</v>
      </c>
      <c r="GC27" s="5">
        <v>0</v>
      </c>
      <c r="GD27" s="5">
        <v>50000</v>
      </c>
      <c r="GE27" s="5">
        <v>0</v>
      </c>
      <c r="GF27" s="5">
        <f t="shared" si="28"/>
        <v>50000</v>
      </c>
      <c r="GG27" s="9"/>
      <c r="GH27" s="1">
        <v>21</v>
      </c>
      <c r="GI27" s="2" t="s">
        <v>24</v>
      </c>
      <c r="GJ27" s="5">
        <v>0</v>
      </c>
      <c r="GK27" s="5">
        <v>30000</v>
      </c>
      <c r="GL27" s="5">
        <v>0</v>
      </c>
      <c r="GM27" s="5">
        <f t="shared" si="29"/>
        <v>30000</v>
      </c>
      <c r="GN27" s="9"/>
      <c r="GO27" s="1">
        <v>21</v>
      </c>
      <c r="GP27" s="2" t="s">
        <v>24</v>
      </c>
      <c r="GQ27" s="5">
        <v>0</v>
      </c>
      <c r="GR27" s="5">
        <v>0</v>
      </c>
      <c r="GS27" s="5">
        <v>0</v>
      </c>
      <c r="GT27" s="5">
        <f t="shared" si="30"/>
        <v>0</v>
      </c>
      <c r="GU27" s="9"/>
      <c r="GV27" s="1">
        <v>21</v>
      </c>
      <c r="GW27" s="2" t="s">
        <v>24</v>
      </c>
      <c r="GX27" s="5">
        <v>6</v>
      </c>
      <c r="GY27" s="5">
        <v>1000000</v>
      </c>
      <c r="GZ27" s="5">
        <v>250000</v>
      </c>
      <c r="HA27" s="5">
        <f t="shared" si="31"/>
        <v>1250000</v>
      </c>
      <c r="HB27" s="9"/>
      <c r="HC27" s="1">
        <v>21</v>
      </c>
      <c r="HD27" s="2" t="s">
        <v>24</v>
      </c>
      <c r="HE27" s="5">
        <v>0</v>
      </c>
      <c r="HF27" s="5">
        <v>0</v>
      </c>
      <c r="HG27" s="5">
        <v>0</v>
      </c>
      <c r="HH27" s="5">
        <f t="shared" si="32"/>
        <v>0</v>
      </c>
      <c r="HI27" s="9"/>
      <c r="HJ27" s="1">
        <v>21</v>
      </c>
      <c r="HK27" s="2" t="s">
        <v>24</v>
      </c>
      <c r="HL27" s="5">
        <v>1</v>
      </c>
      <c r="HM27" s="5">
        <v>300000</v>
      </c>
      <c r="HN27" s="5">
        <v>0</v>
      </c>
      <c r="HO27" s="5">
        <f t="shared" si="33"/>
        <v>300000</v>
      </c>
      <c r="HP27" s="9"/>
      <c r="HQ27" s="1">
        <v>21</v>
      </c>
      <c r="HR27" s="2" t="s">
        <v>24</v>
      </c>
      <c r="HS27" s="5">
        <v>21</v>
      </c>
      <c r="HT27" s="5">
        <v>62475</v>
      </c>
      <c r="HU27" s="5">
        <v>0</v>
      </c>
      <c r="HV27" s="5">
        <f t="shared" si="34"/>
        <v>62475</v>
      </c>
      <c r="HW27" s="9"/>
      <c r="HX27" s="1">
        <v>21</v>
      </c>
      <c r="HY27" s="2" t="s">
        <v>24</v>
      </c>
      <c r="HZ27" s="5">
        <v>0</v>
      </c>
      <c r="IA27" s="5">
        <v>0</v>
      </c>
      <c r="IB27" s="5">
        <v>0</v>
      </c>
      <c r="IC27" s="5">
        <f t="shared" si="35"/>
        <v>0</v>
      </c>
      <c r="ID27" s="9"/>
      <c r="IE27" s="1">
        <v>21</v>
      </c>
      <c r="IF27" s="2" t="s">
        <v>24</v>
      </c>
      <c r="IG27" s="5">
        <v>0</v>
      </c>
      <c r="IH27" s="5">
        <v>0</v>
      </c>
      <c r="II27" s="5">
        <v>0</v>
      </c>
      <c r="IJ27" s="5">
        <f t="shared" si="36"/>
        <v>0</v>
      </c>
      <c r="IK27" s="9"/>
      <c r="IL27" s="1">
        <v>21</v>
      </c>
      <c r="IM27" s="2" t="s">
        <v>24</v>
      </c>
      <c r="IN27" s="5">
        <v>0</v>
      </c>
      <c r="IO27" s="5">
        <v>0</v>
      </c>
      <c r="IP27" s="5">
        <v>0</v>
      </c>
      <c r="IQ27" s="5">
        <f t="shared" si="37"/>
        <v>0</v>
      </c>
      <c r="IR27" s="9"/>
      <c r="IS27" s="1">
        <v>21</v>
      </c>
      <c r="IT27" s="2" t="s">
        <v>24</v>
      </c>
      <c r="IU27" s="5">
        <v>0</v>
      </c>
      <c r="IV27" s="5">
        <v>0</v>
      </c>
      <c r="IW27" s="5">
        <v>0</v>
      </c>
      <c r="IX27" s="5">
        <f t="shared" si="38"/>
        <v>0</v>
      </c>
      <c r="IY27" s="9"/>
      <c r="IZ27" s="1">
        <v>21</v>
      </c>
      <c r="JA27" s="2" t="s">
        <v>24</v>
      </c>
      <c r="JB27" s="5">
        <v>0</v>
      </c>
      <c r="JC27" s="5">
        <v>0</v>
      </c>
      <c r="JD27" s="5">
        <v>0</v>
      </c>
      <c r="JE27" s="5">
        <f t="shared" si="39"/>
        <v>0</v>
      </c>
      <c r="JF27" s="9"/>
      <c r="JG27" s="1">
        <v>21</v>
      </c>
      <c r="JH27" s="2" t="s">
        <v>24</v>
      </c>
      <c r="JI27" s="5">
        <v>0</v>
      </c>
      <c r="JJ27" s="5">
        <v>30000</v>
      </c>
      <c r="JK27" s="5">
        <v>0</v>
      </c>
      <c r="JL27" s="5">
        <f t="shared" si="40"/>
        <v>30000</v>
      </c>
      <c r="JM27" s="9"/>
      <c r="JN27" s="1">
        <v>21</v>
      </c>
      <c r="JO27" s="2" t="s">
        <v>24</v>
      </c>
      <c r="JP27" s="5">
        <v>0</v>
      </c>
      <c r="JQ27" s="5">
        <v>0</v>
      </c>
      <c r="JR27" s="5">
        <v>0</v>
      </c>
      <c r="JS27" s="5">
        <f t="shared" si="41"/>
        <v>0</v>
      </c>
      <c r="JT27" s="9"/>
      <c r="JU27" s="1">
        <v>21</v>
      </c>
      <c r="JV27" s="2" t="s">
        <v>24</v>
      </c>
      <c r="JW27" s="5">
        <v>0</v>
      </c>
      <c r="JX27" s="5">
        <v>0</v>
      </c>
      <c r="JY27" s="5">
        <v>0</v>
      </c>
      <c r="JZ27" s="5">
        <f t="shared" si="42"/>
        <v>0</v>
      </c>
      <c r="KA27" s="9"/>
      <c r="KB27" s="1">
        <v>21</v>
      </c>
      <c r="KC27" s="2" t="s">
        <v>24</v>
      </c>
      <c r="KD27" s="5">
        <v>21</v>
      </c>
      <c r="KE27" s="5">
        <v>630850</v>
      </c>
      <c r="KF27" s="5">
        <v>0</v>
      </c>
      <c r="KG27" s="5">
        <f t="shared" si="43"/>
        <v>630850</v>
      </c>
      <c r="KH27" s="9"/>
      <c r="KI27" s="1">
        <v>21</v>
      </c>
      <c r="KJ27" s="2" t="s">
        <v>24</v>
      </c>
      <c r="KK27" s="5">
        <v>1</v>
      </c>
      <c r="KL27" s="5">
        <v>325000</v>
      </c>
      <c r="KM27" s="5">
        <v>0</v>
      </c>
      <c r="KN27" s="5">
        <f t="shared" si="44"/>
        <v>325000</v>
      </c>
      <c r="KO27" s="9"/>
      <c r="KP27" s="1">
        <v>21</v>
      </c>
      <c r="KQ27" s="2" t="s">
        <v>24</v>
      </c>
      <c r="KR27" s="5">
        <v>1</v>
      </c>
      <c r="KS27" s="5">
        <v>12000</v>
      </c>
      <c r="KT27" s="5">
        <v>0</v>
      </c>
      <c r="KU27" s="5">
        <f t="shared" si="45"/>
        <v>12000</v>
      </c>
      <c r="KV27" s="9"/>
      <c r="KW27" s="1">
        <v>21</v>
      </c>
      <c r="KX27" s="2" t="s">
        <v>24</v>
      </c>
      <c r="KY27" s="5">
        <v>0</v>
      </c>
      <c r="KZ27" s="5">
        <v>0</v>
      </c>
      <c r="LA27" s="5">
        <v>0</v>
      </c>
      <c r="LB27" s="5">
        <f t="shared" si="46"/>
        <v>0</v>
      </c>
      <c r="LC27" s="9"/>
      <c r="LD27" s="1">
        <v>21</v>
      </c>
      <c r="LE27" s="2" t="s">
        <v>24</v>
      </c>
      <c r="LF27" s="5">
        <v>0</v>
      </c>
      <c r="LG27" s="5">
        <v>0</v>
      </c>
      <c r="LH27" s="5">
        <v>0</v>
      </c>
      <c r="LI27" s="5">
        <f t="shared" si="47"/>
        <v>0</v>
      </c>
      <c r="LJ27" s="9"/>
      <c r="LK27" s="1">
        <v>21</v>
      </c>
      <c r="LL27" s="2" t="s">
        <v>24</v>
      </c>
      <c r="LM27" s="5">
        <v>0</v>
      </c>
      <c r="LN27" s="5">
        <v>0</v>
      </c>
      <c r="LO27" s="5">
        <v>0</v>
      </c>
      <c r="LP27" s="5">
        <f t="shared" si="48"/>
        <v>0</v>
      </c>
      <c r="LQ27" s="9"/>
      <c r="LR27" s="1">
        <v>21</v>
      </c>
      <c r="LS27" s="2" t="s">
        <v>24</v>
      </c>
      <c r="LT27" s="5">
        <v>1</v>
      </c>
      <c r="LU27" s="5">
        <v>200000</v>
      </c>
      <c r="LV27" s="5">
        <v>0</v>
      </c>
      <c r="LW27" s="5">
        <f t="shared" si="49"/>
        <v>200000</v>
      </c>
      <c r="LX27" s="9"/>
      <c r="LY27" s="1">
        <v>21</v>
      </c>
      <c r="LZ27" s="2" t="s">
        <v>24</v>
      </c>
      <c r="MA27" s="5">
        <v>0</v>
      </c>
      <c r="MB27" s="5">
        <v>0</v>
      </c>
      <c r="MC27" s="5">
        <v>0</v>
      </c>
      <c r="MD27" s="5">
        <f t="shared" si="50"/>
        <v>0</v>
      </c>
      <c r="ME27" s="9"/>
      <c r="MF27" s="1">
        <v>21</v>
      </c>
      <c r="MG27" s="2" t="s">
        <v>24</v>
      </c>
      <c r="MH27" s="5">
        <v>21</v>
      </c>
      <c r="MI27" s="5">
        <v>40000</v>
      </c>
      <c r="MJ27" s="5">
        <v>0</v>
      </c>
      <c r="MK27" s="5">
        <f t="shared" si="51"/>
        <v>40000</v>
      </c>
      <c r="ML27" s="9"/>
      <c r="MM27" s="1">
        <v>21</v>
      </c>
      <c r="MN27" s="2" t="s">
        <v>24</v>
      </c>
      <c r="MO27" s="5">
        <v>21</v>
      </c>
      <c r="MP27" s="5">
        <v>40000</v>
      </c>
      <c r="MQ27" s="5">
        <v>0</v>
      </c>
      <c r="MR27" s="5">
        <f t="shared" si="52"/>
        <v>40000</v>
      </c>
      <c r="MS27" s="9"/>
      <c r="MT27" s="1">
        <v>21</v>
      </c>
      <c r="MU27" s="2" t="s">
        <v>24</v>
      </c>
      <c r="MV27" s="5">
        <v>28</v>
      </c>
      <c r="MW27" s="5">
        <v>1020000</v>
      </c>
      <c r="MX27" s="5">
        <v>0</v>
      </c>
      <c r="MY27" s="5">
        <f t="shared" si="53"/>
        <v>1020000</v>
      </c>
      <c r="MZ27" s="9"/>
      <c r="NA27" s="1">
        <v>21</v>
      </c>
      <c r="NB27" s="2" t="s">
        <v>24</v>
      </c>
      <c r="NC27" s="5">
        <v>1</v>
      </c>
      <c r="ND27" s="5">
        <v>60000</v>
      </c>
      <c r="NE27" s="5">
        <v>0</v>
      </c>
      <c r="NF27" s="5">
        <f t="shared" si="54"/>
        <v>60000</v>
      </c>
      <c r="NG27" s="9"/>
      <c r="NH27" s="1">
        <v>21</v>
      </c>
      <c r="NI27" s="2" t="s">
        <v>24</v>
      </c>
      <c r="NJ27" s="5">
        <v>0</v>
      </c>
      <c r="NK27" s="5">
        <v>0</v>
      </c>
      <c r="NL27" s="5">
        <v>0</v>
      </c>
      <c r="NM27" s="5">
        <f t="shared" si="55"/>
        <v>0</v>
      </c>
      <c r="NN27" s="9"/>
      <c r="NO27" s="1">
        <v>21</v>
      </c>
      <c r="NP27" s="2" t="s">
        <v>24</v>
      </c>
      <c r="NQ27" s="5">
        <v>12</v>
      </c>
      <c r="NR27" s="5">
        <v>300000</v>
      </c>
      <c r="NS27" s="5">
        <v>55000</v>
      </c>
      <c r="NT27" s="5">
        <f t="shared" si="56"/>
        <v>355000</v>
      </c>
      <c r="NU27" s="9"/>
      <c r="NV27" s="1">
        <v>21</v>
      </c>
      <c r="NW27" s="2" t="s">
        <v>24</v>
      </c>
      <c r="NX27" s="5">
        <v>1</v>
      </c>
      <c r="NY27" s="5">
        <v>100000</v>
      </c>
      <c r="NZ27" s="5">
        <v>0</v>
      </c>
      <c r="OA27" s="5">
        <f t="shared" si="57"/>
        <v>100000</v>
      </c>
      <c r="OB27" s="9"/>
      <c r="OC27" s="1">
        <v>21</v>
      </c>
      <c r="OD27" s="2" t="s">
        <v>24</v>
      </c>
      <c r="OE27" s="5">
        <v>0</v>
      </c>
      <c r="OF27" s="5">
        <v>529000</v>
      </c>
      <c r="OG27" s="5">
        <v>0</v>
      </c>
      <c r="OH27" s="5">
        <f t="shared" si="58"/>
        <v>529000</v>
      </c>
      <c r="OI27" s="9"/>
      <c r="OJ27" s="1">
        <v>21</v>
      </c>
      <c r="OK27" s="2" t="s">
        <v>24</v>
      </c>
      <c r="OL27" s="5">
        <v>0</v>
      </c>
      <c r="OM27" s="5">
        <v>150000</v>
      </c>
      <c r="ON27" s="5">
        <v>0</v>
      </c>
      <c r="OO27" s="5">
        <f t="shared" si="59"/>
        <v>150000</v>
      </c>
      <c r="OP27" s="9"/>
      <c r="OQ27" s="1">
        <v>21</v>
      </c>
      <c r="OR27" s="2" t="s">
        <v>24</v>
      </c>
      <c r="OS27" s="5">
        <v>0</v>
      </c>
      <c r="OT27" s="5">
        <v>0</v>
      </c>
      <c r="OU27" s="5">
        <v>0</v>
      </c>
      <c r="OV27" s="5">
        <f t="shared" si="60"/>
        <v>0</v>
      </c>
      <c r="OW27" s="9"/>
      <c r="OX27" s="1">
        <v>21</v>
      </c>
      <c r="OY27" s="2" t="s">
        <v>24</v>
      </c>
      <c r="OZ27" s="5">
        <v>0</v>
      </c>
      <c r="PA27" s="5">
        <v>450000</v>
      </c>
      <c r="PB27" s="5">
        <v>0</v>
      </c>
      <c r="PC27" s="5">
        <f t="shared" si="61"/>
        <v>450000</v>
      </c>
      <c r="PD27" s="9"/>
      <c r="PE27" s="1">
        <v>21</v>
      </c>
      <c r="PF27" s="2" t="s">
        <v>24</v>
      </c>
      <c r="PG27" s="5">
        <v>1</v>
      </c>
      <c r="PH27" s="5">
        <v>72000</v>
      </c>
      <c r="PI27" s="5">
        <v>0</v>
      </c>
      <c r="PJ27" s="5">
        <f t="shared" si="62"/>
        <v>72000</v>
      </c>
      <c r="PK27" s="9"/>
      <c r="PL27" s="1">
        <v>21</v>
      </c>
      <c r="PM27" s="2" t="s">
        <v>24</v>
      </c>
      <c r="PN27" s="5">
        <v>9</v>
      </c>
      <c r="PO27" s="5">
        <v>225000</v>
      </c>
      <c r="PP27" s="5">
        <v>0</v>
      </c>
      <c r="PQ27" s="5">
        <f t="shared" si="63"/>
        <v>225000</v>
      </c>
      <c r="PR27" s="9"/>
      <c r="PS27" s="1">
        <v>21</v>
      </c>
      <c r="PT27" s="2" t="s">
        <v>24</v>
      </c>
      <c r="PU27" s="5">
        <v>28</v>
      </c>
      <c r="PV27" s="5">
        <v>6720000</v>
      </c>
      <c r="PW27" s="5">
        <v>0</v>
      </c>
      <c r="PX27" s="5">
        <f t="shared" si="64"/>
        <v>6720000</v>
      </c>
      <c r="PY27" s="9"/>
      <c r="PZ27" s="1">
        <v>21</v>
      </c>
      <c r="QA27" s="2" t="s">
        <v>24</v>
      </c>
      <c r="QB27" s="5">
        <v>21</v>
      </c>
      <c r="QC27" s="5">
        <v>201600</v>
      </c>
      <c r="QD27" s="5">
        <v>0</v>
      </c>
      <c r="QE27" s="5">
        <f t="shared" si="65"/>
        <v>201600</v>
      </c>
      <c r="QF27" s="9"/>
      <c r="QG27" s="1">
        <v>21</v>
      </c>
      <c r="QH27" s="2" t="s">
        <v>24</v>
      </c>
      <c r="QI27" s="5">
        <v>0</v>
      </c>
      <c r="QJ27" s="5">
        <v>56500</v>
      </c>
      <c r="QK27" s="5">
        <v>0</v>
      </c>
      <c r="QL27" s="5">
        <f t="shared" si="66"/>
        <v>56500</v>
      </c>
      <c r="QM27" s="9"/>
      <c r="QN27" s="1">
        <v>21</v>
      </c>
      <c r="QO27" s="2" t="s">
        <v>24</v>
      </c>
      <c r="QP27" s="5">
        <v>0</v>
      </c>
      <c r="QQ27" s="5">
        <v>1622736</v>
      </c>
      <c r="QR27" s="5">
        <v>0</v>
      </c>
      <c r="QS27" s="5">
        <f t="shared" si="67"/>
        <v>1622736</v>
      </c>
      <c r="QT27" s="9"/>
      <c r="QU27" s="1">
        <v>21</v>
      </c>
      <c r="QV27" s="2" t="s">
        <v>24</v>
      </c>
      <c r="QW27" s="5">
        <v>0</v>
      </c>
      <c r="QX27" s="5">
        <v>0</v>
      </c>
      <c r="QY27" s="5">
        <v>0</v>
      </c>
      <c r="QZ27" s="5">
        <f t="shared" si="68"/>
        <v>0</v>
      </c>
      <c r="RA27" s="9"/>
      <c r="RB27" s="1">
        <v>21</v>
      </c>
      <c r="RC27" s="2" t="s">
        <v>24</v>
      </c>
      <c r="RD27" s="5">
        <v>1</v>
      </c>
      <c r="RE27" s="5">
        <v>100000</v>
      </c>
      <c r="RF27" s="5">
        <v>50000</v>
      </c>
      <c r="RG27" s="5">
        <f t="shared" si="69"/>
        <v>150000</v>
      </c>
      <c r="RH27" s="9"/>
      <c r="RI27" s="1">
        <v>21</v>
      </c>
      <c r="RJ27" s="2" t="s">
        <v>24</v>
      </c>
      <c r="RK27" s="5">
        <v>0</v>
      </c>
      <c r="RL27" s="5">
        <v>10000</v>
      </c>
      <c r="RM27" s="5">
        <v>0</v>
      </c>
      <c r="RN27" s="5">
        <f t="shared" si="70"/>
        <v>10000</v>
      </c>
      <c r="RO27" s="9"/>
      <c r="RP27" s="1">
        <v>21</v>
      </c>
      <c r="RQ27" s="2" t="s">
        <v>24</v>
      </c>
      <c r="RR27" s="5">
        <v>0</v>
      </c>
      <c r="RS27" s="5">
        <v>0</v>
      </c>
      <c r="RT27" s="5">
        <v>0</v>
      </c>
      <c r="RU27" s="5">
        <f t="shared" si="71"/>
        <v>0</v>
      </c>
      <c r="RV27" s="9"/>
      <c r="RW27" s="1">
        <v>21</v>
      </c>
      <c r="RX27" s="2" t="s">
        <v>24</v>
      </c>
      <c r="RY27" s="5">
        <v>0</v>
      </c>
      <c r="RZ27" s="5">
        <v>0</v>
      </c>
      <c r="SA27" s="5">
        <v>0</v>
      </c>
      <c r="SB27" s="5">
        <f t="shared" si="72"/>
        <v>0</v>
      </c>
      <c r="SC27" s="9"/>
      <c r="SD27" s="1">
        <v>21</v>
      </c>
      <c r="SE27" s="2" t="s">
        <v>24</v>
      </c>
      <c r="SF27" s="5">
        <v>1</v>
      </c>
      <c r="SG27" s="5">
        <v>449100</v>
      </c>
      <c r="SH27" s="5">
        <v>0</v>
      </c>
      <c r="SI27" s="5">
        <f t="shared" si="73"/>
        <v>449100</v>
      </c>
      <c r="SJ27" s="9"/>
      <c r="SK27" s="1">
        <v>21</v>
      </c>
      <c r="SL27" s="2" t="s">
        <v>24</v>
      </c>
      <c r="SM27" s="5">
        <v>1</v>
      </c>
      <c r="SN27" s="5">
        <v>80000</v>
      </c>
      <c r="SO27" s="5">
        <v>0</v>
      </c>
      <c r="SP27" s="5">
        <f t="shared" si="74"/>
        <v>80000</v>
      </c>
      <c r="SQ27" s="9"/>
      <c r="SR27" s="1">
        <v>21</v>
      </c>
      <c r="SS27" s="2" t="s">
        <v>24</v>
      </c>
      <c r="ST27" s="5">
        <v>0</v>
      </c>
      <c r="SU27" s="5">
        <v>0</v>
      </c>
      <c r="SV27" s="5">
        <v>0</v>
      </c>
      <c r="SW27" s="5">
        <f t="shared" si="75"/>
        <v>0</v>
      </c>
      <c r="SX27" s="9"/>
      <c r="SY27" s="1">
        <v>21</v>
      </c>
      <c r="SZ27" s="2" t="s">
        <v>24</v>
      </c>
      <c r="TA27" s="5">
        <v>0</v>
      </c>
      <c r="TB27" s="5">
        <v>0</v>
      </c>
      <c r="TC27" s="5">
        <v>0</v>
      </c>
      <c r="TD27" s="5">
        <f t="shared" si="76"/>
        <v>0</v>
      </c>
      <c r="TE27" s="9"/>
      <c r="TF27" s="1">
        <v>21</v>
      </c>
      <c r="TG27" s="2" t="s">
        <v>24</v>
      </c>
      <c r="TH27" s="5">
        <v>0</v>
      </c>
      <c r="TI27" s="5">
        <v>0</v>
      </c>
      <c r="TJ27" s="5">
        <v>0</v>
      </c>
      <c r="TK27" s="5">
        <f t="shared" si="77"/>
        <v>0</v>
      </c>
      <c r="TL27" s="9"/>
      <c r="TM27" s="1">
        <v>21</v>
      </c>
      <c r="TN27" s="2" t="s">
        <v>24</v>
      </c>
      <c r="TO27" s="5">
        <v>0</v>
      </c>
      <c r="TP27" s="5">
        <v>40000</v>
      </c>
      <c r="TQ27" s="5">
        <v>0</v>
      </c>
      <c r="TR27" s="5">
        <f t="shared" si="78"/>
        <v>40000</v>
      </c>
      <c r="TS27" s="9"/>
      <c r="TT27" s="1">
        <v>21</v>
      </c>
      <c r="TU27" s="2" t="s">
        <v>24</v>
      </c>
      <c r="TV27" s="5">
        <v>0</v>
      </c>
      <c r="TW27" s="5">
        <v>30000</v>
      </c>
      <c r="TX27" s="5">
        <v>0</v>
      </c>
      <c r="TY27" s="5">
        <f t="shared" si="79"/>
        <v>30000</v>
      </c>
      <c r="TZ27" s="9"/>
      <c r="UA27" s="1">
        <v>21</v>
      </c>
      <c r="UB27" s="2" t="s">
        <v>24</v>
      </c>
      <c r="UC27" s="5">
        <v>0</v>
      </c>
      <c r="UD27" s="5">
        <v>10000</v>
      </c>
      <c r="UE27" s="5">
        <v>0</v>
      </c>
      <c r="UF27" s="5">
        <f t="shared" si="80"/>
        <v>10000</v>
      </c>
      <c r="UG27" s="9"/>
      <c r="UH27" s="1">
        <v>21</v>
      </c>
      <c r="UI27" s="2" t="s">
        <v>24</v>
      </c>
      <c r="UJ27" s="5">
        <v>0</v>
      </c>
      <c r="UK27" s="5">
        <v>25000</v>
      </c>
      <c r="UL27" s="5">
        <v>0</v>
      </c>
      <c r="UM27" s="5">
        <f t="shared" si="81"/>
        <v>25000</v>
      </c>
      <c r="UN27" s="9"/>
      <c r="UO27" s="1">
        <v>21</v>
      </c>
      <c r="UP27" s="2" t="s">
        <v>24</v>
      </c>
      <c r="UQ27" s="5">
        <v>1</v>
      </c>
      <c r="UR27" s="5">
        <v>12000</v>
      </c>
      <c r="US27" s="5">
        <v>0</v>
      </c>
      <c r="UT27" s="5">
        <f t="shared" si="82"/>
        <v>12000</v>
      </c>
      <c r="UU27" s="9"/>
      <c r="UV27" s="1">
        <v>21</v>
      </c>
      <c r="UW27" s="2" t="s">
        <v>24</v>
      </c>
      <c r="UX27" s="5">
        <v>1</v>
      </c>
      <c r="UY27" s="5">
        <v>100000</v>
      </c>
      <c r="UZ27" s="5">
        <v>0</v>
      </c>
      <c r="VA27" s="5">
        <f t="shared" si="83"/>
        <v>100000</v>
      </c>
      <c r="VB27" s="9"/>
      <c r="VC27" s="1">
        <v>21</v>
      </c>
      <c r="VD27" s="2" t="s">
        <v>24</v>
      </c>
      <c r="VE27" s="5">
        <v>1</v>
      </c>
      <c r="VF27" s="5">
        <v>10000</v>
      </c>
      <c r="VG27" s="5">
        <v>0</v>
      </c>
      <c r="VH27" s="5">
        <f t="shared" si="84"/>
        <v>10000</v>
      </c>
      <c r="VI27" s="9"/>
      <c r="VJ27" s="1">
        <v>21</v>
      </c>
      <c r="VK27" s="2" t="s">
        <v>24</v>
      </c>
      <c r="VL27" s="5">
        <v>0</v>
      </c>
      <c r="VM27" s="5">
        <v>0</v>
      </c>
      <c r="VN27" s="5">
        <v>0</v>
      </c>
      <c r="VO27" s="5">
        <f t="shared" si="85"/>
        <v>0</v>
      </c>
      <c r="VP27" s="9"/>
      <c r="VQ27" s="1">
        <v>21</v>
      </c>
      <c r="VR27" s="2" t="s">
        <v>24</v>
      </c>
      <c r="VS27" s="5">
        <v>0</v>
      </c>
      <c r="VT27" s="5">
        <v>0</v>
      </c>
      <c r="VU27" s="5">
        <v>0</v>
      </c>
      <c r="VV27" s="5">
        <f t="shared" si="86"/>
        <v>0</v>
      </c>
      <c r="VW27" s="9"/>
      <c r="VX27" s="1">
        <v>21</v>
      </c>
      <c r="VY27" s="2" t="s">
        <v>24</v>
      </c>
      <c r="VZ27" s="5">
        <v>1</v>
      </c>
      <c r="WA27" s="5">
        <v>180000</v>
      </c>
      <c r="WB27" s="5">
        <v>0</v>
      </c>
      <c r="WC27" s="5">
        <f t="shared" si="87"/>
        <v>180000</v>
      </c>
      <c r="WD27" s="9"/>
      <c r="WE27" s="1">
        <v>21</v>
      </c>
      <c r="WF27" s="2" t="s">
        <v>24</v>
      </c>
      <c r="WG27" s="5">
        <v>0</v>
      </c>
      <c r="WH27" s="5">
        <v>0</v>
      </c>
      <c r="WI27" s="5">
        <v>0</v>
      </c>
      <c r="WJ27" s="5">
        <f t="shared" si="88"/>
        <v>0</v>
      </c>
      <c r="WK27" s="9"/>
      <c r="WL27" s="1">
        <v>21</v>
      </c>
      <c r="WM27" s="2" t="s">
        <v>24</v>
      </c>
      <c r="WN27" s="5">
        <v>0</v>
      </c>
      <c r="WO27" s="5">
        <v>0</v>
      </c>
      <c r="WP27" s="5">
        <v>0</v>
      </c>
      <c r="WQ27" s="5">
        <f t="shared" si="89"/>
        <v>0</v>
      </c>
      <c r="WR27" s="9"/>
      <c r="WS27" s="1">
        <v>21</v>
      </c>
      <c r="WT27" s="2" t="s">
        <v>24</v>
      </c>
      <c r="WU27" s="5">
        <v>0</v>
      </c>
      <c r="WV27" s="5">
        <v>0</v>
      </c>
      <c r="WW27" s="5">
        <v>0</v>
      </c>
      <c r="WX27" s="5">
        <f t="shared" si="90"/>
        <v>0</v>
      </c>
      <c r="WY27" s="9"/>
      <c r="WZ27" s="1">
        <v>21</v>
      </c>
      <c r="XA27" s="2" t="s">
        <v>24</v>
      </c>
      <c r="XB27" s="5">
        <v>0</v>
      </c>
      <c r="XC27" s="5">
        <v>201250</v>
      </c>
      <c r="XD27" s="5">
        <v>0</v>
      </c>
      <c r="XE27" s="5">
        <f t="shared" si="91"/>
        <v>201250</v>
      </c>
      <c r="XF27" s="9"/>
      <c r="XG27" s="1">
        <v>21</v>
      </c>
      <c r="XH27" s="2" t="s">
        <v>24</v>
      </c>
      <c r="XI27" s="5">
        <v>0</v>
      </c>
      <c r="XJ27" s="5">
        <v>0</v>
      </c>
      <c r="XK27" s="5">
        <v>0</v>
      </c>
      <c r="XL27" s="5">
        <f t="shared" si="92"/>
        <v>0</v>
      </c>
      <c r="XM27" s="9"/>
      <c r="XN27" s="1">
        <v>21</v>
      </c>
      <c r="XO27" s="2" t="s">
        <v>24</v>
      </c>
      <c r="XP27" s="5">
        <v>0</v>
      </c>
      <c r="XQ27" s="5">
        <v>20000</v>
      </c>
      <c r="XR27" s="5">
        <v>0</v>
      </c>
      <c r="XS27" s="5">
        <f t="shared" si="93"/>
        <v>20000</v>
      </c>
      <c r="XT27" s="9"/>
      <c r="XU27" s="1">
        <v>21</v>
      </c>
      <c r="XV27" s="2" t="s">
        <v>24</v>
      </c>
      <c r="XW27" s="5">
        <v>0</v>
      </c>
      <c r="XX27" s="5">
        <v>0</v>
      </c>
      <c r="XY27" s="5">
        <v>0</v>
      </c>
      <c r="XZ27" s="5">
        <f t="shared" si="94"/>
        <v>0</v>
      </c>
      <c r="YA27" s="9"/>
      <c r="YB27" s="1">
        <v>21</v>
      </c>
      <c r="YC27" s="2" t="s">
        <v>24</v>
      </c>
      <c r="YD27" s="5">
        <v>0</v>
      </c>
      <c r="YE27" s="5">
        <v>0</v>
      </c>
      <c r="YF27" s="5">
        <v>0</v>
      </c>
      <c r="YG27" s="5">
        <f t="shared" si="95"/>
        <v>0</v>
      </c>
      <c r="YH27" s="9"/>
      <c r="YI27" s="1">
        <v>21</v>
      </c>
      <c r="YJ27" s="2" t="s">
        <v>24</v>
      </c>
      <c r="YK27" s="5">
        <v>0</v>
      </c>
      <c r="YL27" s="5">
        <f t="shared" si="96"/>
        <v>17737811</v>
      </c>
      <c r="YM27" s="5">
        <f t="shared" si="0"/>
        <v>355000</v>
      </c>
      <c r="YN27" s="5">
        <f t="shared" si="1"/>
        <v>18092811</v>
      </c>
      <c r="YO27" s="9"/>
      <c r="YP27" s="105">
        <v>21</v>
      </c>
      <c r="YQ27" s="2" t="s">
        <v>24</v>
      </c>
      <c r="YR27" s="5">
        <v>0</v>
      </c>
      <c r="YS27" s="5" t="e">
        <f>'Programme Management'!#REF!+'Prgramme M. Activities'!YL27</f>
        <v>#REF!</v>
      </c>
      <c r="YT27" s="5" t="e">
        <f>'Programme Management'!#REF!+'Prgramme M. Activities'!YM27</f>
        <v>#REF!</v>
      </c>
      <c r="YU27" s="5" t="e">
        <f t="shared" si="97"/>
        <v>#REF!</v>
      </c>
      <c r="YV27" s="9"/>
    </row>
    <row r="28" spans="1:672" ht="16.5" hidden="1">
      <c r="A28" s="23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2"/>
        <v>0</v>
      </c>
      <c r="G28" s="9"/>
      <c r="H28" s="1">
        <v>22</v>
      </c>
      <c r="I28" s="2" t="s">
        <v>25</v>
      </c>
      <c r="J28" s="5">
        <v>0</v>
      </c>
      <c r="K28" s="5">
        <v>0</v>
      </c>
      <c r="L28" s="5">
        <v>0</v>
      </c>
      <c r="M28" s="5">
        <f t="shared" si="3"/>
        <v>0</v>
      </c>
      <c r="N28" s="9"/>
      <c r="O28" s="1">
        <v>22</v>
      </c>
      <c r="P28" s="2" t="s">
        <v>25</v>
      </c>
      <c r="Q28" s="5">
        <v>0</v>
      </c>
      <c r="R28" s="5">
        <v>24800</v>
      </c>
      <c r="S28" s="5">
        <v>0</v>
      </c>
      <c r="T28" s="5">
        <f t="shared" si="4"/>
        <v>24800</v>
      </c>
      <c r="U28" s="9"/>
      <c r="V28" s="1">
        <v>22</v>
      </c>
      <c r="W28" s="2" t="s">
        <v>25</v>
      </c>
      <c r="X28" s="5">
        <v>9</v>
      </c>
      <c r="Y28" s="5">
        <v>18000</v>
      </c>
      <c r="Z28" s="5">
        <v>0</v>
      </c>
      <c r="AA28" s="5">
        <f t="shared" si="5"/>
        <v>18000</v>
      </c>
      <c r="AB28" s="9"/>
      <c r="AC28" s="1">
        <v>22</v>
      </c>
      <c r="AD28" s="2" t="s">
        <v>25</v>
      </c>
      <c r="AE28" s="5">
        <v>0</v>
      </c>
      <c r="AF28" s="5">
        <v>0</v>
      </c>
      <c r="AG28" s="5">
        <v>0</v>
      </c>
      <c r="AH28" s="5">
        <f t="shared" si="6"/>
        <v>0</v>
      </c>
      <c r="AI28" s="9"/>
      <c r="AJ28" s="1">
        <v>22</v>
      </c>
      <c r="AK28" s="2" t="s">
        <v>25</v>
      </c>
      <c r="AL28" s="5">
        <v>175</v>
      </c>
      <c r="AM28" s="5">
        <v>17500</v>
      </c>
      <c r="AN28" s="5">
        <v>0</v>
      </c>
      <c r="AO28" s="5">
        <f t="shared" si="7"/>
        <v>17500</v>
      </c>
      <c r="AP28" s="9"/>
      <c r="AQ28" s="1">
        <v>22</v>
      </c>
      <c r="AR28" s="2" t="s">
        <v>25</v>
      </c>
      <c r="AS28" s="5">
        <v>19</v>
      </c>
      <c r="AT28" s="5">
        <v>21000</v>
      </c>
      <c r="AU28" s="5">
        <v>0</v>
      </c>
      <c r="AV28" s="5">
        <f t="shared" si="8"/>
        <v>21000</v>
      </c>
      <c r="AW28" s="9"/>
      <c r="AX28" s="1">
        <v>22</v>
      </c>
      <c r="AY28" s="2" t="s">
        <v>25</v>
      </c>
      <c r="AZ28" s="5">
        <v>11</v>
      </c>
      <c r="BA28" s="5">
        <v>66000</v>
      </c>
      <c r="BB28" s="5">
        <v>0</v>
      </c>
      <c r="BC28" s="5">
        <f t="shared" si="9"/>
        <v>66000</v>
      </c>
      <c r="BD28" s="9"/>
      <c r="BE28" s="1">
        <v>22</v>
      </c>
      <c r="BF28" s="2" t="s">
        <v>25</v>
      </c>
      <c r="BG28" s="5">
        <v>0</v>
      </c>
      <c r="BH28" s="5">
        <v>0</v>
      </c>
      <c r="BI28" s="5">
        <v>0</v>
      </c>
      <c r="BJ28" s="5">
        <f t="shared" si="10"/>
        <v>0</v>
      </c>
      <c r="BK28" s="9"/>
      <c r="BL28" s="1">
        <v>22</v>
      </c>
      <c r="BM28" s="2" t="s">
        <v>25</v>
      </c>
      <c r="BN28" s="5">
        <v>0</v>
      </c>
      <c r="BO28" s="5">
        <v>0</v>
      </c>
      <c r="BP28" s="5">
        <v>0</v>
      </c>
      <c r="BQ28" s="5">
        <f t="shared" si="11"/>
        <v>0</v>
      </c>
      <c r="BR28" s="9"/>
      <c r="BS28" s="1">
        <v>22</v>
      </c>
      <c r="BT28" s="2" t="s">
        <v>25</v>
      </c>
      <c r="BU28" s="5">
        <v>4</v>
      </c>
      <c r="BV28" s="5">
        <v>20000</v>
      </c>
      <c r="BW28" s="5">
        <v>0</v>
      </c>
      <c r="BX28" s="5">
        <f t="shared" si="12"/>
        <v>20000</v>
      </c>
      <c r="BY28" s="9"/>
      <c r="BZ28" s="1">
        <v>22</v>
      </c>
      <c r="CA28" s="2" t="s">
        <v>25</v>
      </c>
      <c r="CB28" s="5">
        <v>0</v>
      </c>
      <c r="CC28" s="5">
        <v>0</v>
      </c>
      <c r="CD28" s="5">
        <v>0</v>
      </c>
      <c r="CE28" s="5">
        <f t="shared" si="13"/>
        <v>0</v>
      </c>
      <c r="CF28" s="9"/>
      <c r="CG28" s="1">
        <v>22</v>
      </c>
      <c r="CH28" s="2" t="s">
        <v>25</v>
      </c>
      <c r="CI28" s="5">
        <v>30</v>
      </c>
      <c r="CJ28" s="5">
        <v>71700</v>
      </c>
      <c r="CK28" s="5">
        <v>0</v>
      </c>
      <c r="CL28" s="5">
        <f t="shared" si="14"/>
        <v>71700</v>
      </c>
      <c r="CM28" s="9"/>
      <c r="CN28" s="1">
        <v>22</v>
      </c>
      <c r="CO28" s="2" t="s">
        <v>25</v>
      </c>
      <c r="CP28" s="5">
        <v>0</v>
      </c>
      <c r="CQ28" s="5">
        <v>0</v>
      </c>
      <c r="CR28" s="5">
        <v>0</v>
      </c>
      <c r="CS28" s="5">
        <f t="shared" si="15"/>
        <v>0</v>
      </c>
      <c r="CT28" s="9"/>
      <c r="CU28" s="1">
        <v>22</v>
      </c>
      <c r="CV28" s="2" t="s">
        <v>25</v>
      </c>
      <c r="CW28" s="5">
        <v>12</v>
      </c>
      <c r="CX28" s="5">
        <v>24000</v>
      </c>
      <c r="CY28" s="5">
        <v>0</v>
      </c>
      <c r="CZ28" s="5">
        <f t="shared" si="16"/>
        <v>24000</v>
      </c>
      <c r="DA28" s="9"/>
      <c r="DB28" s="1">
        <v>22</v>
      </c>
      <c r="DC28" s="2" t="s">
        <v>25</v>
      </c>
      <c r="DD28" s="5">
        <v>0</v>
      </c>
      <c r="DE28" s="5">
        <v>30000</v>
      </c>
      <c r="DF28" s="5">
        <v>0</v>
      </c>
      <c r="DG28" s="5">
        <f t="shared" si="17"/>
        <v>30000</v>
      </c>
      <c r="DH28" s="9"/>
      <c r="DI28" s="1">
        <v>22</v>
      </c>
      <c r="DJ28" s="2" t="s">
        <v>25</v>
      </c>
      <c r="DK28" s="5">
        <v>0</v>
      </c>
      <c r="DL28" s="5">
        <v>0</v>
      </c>
      <c r="DM28" s="5">
        <v>0</v>
      </c>
      <c r="DN28" s="5">
        <f t="shared" si="18"/>
        <v>0</v>
      </c>
      <c r="DO28" s="9"/>
      <c r="DP28" s="1">
        <v>22</v>
      </c>
      <c r="DQ28" s="2" t="s">
        <v>25</v>
      </c>
      <c r="DR28" s="5">
        <v>15</v>
      </c>
      <c r="DS28" s="5">
        <v>45000</v>
      </c>
      <c r="DT28" s="5">
        <v>0</v>
      </c>
      <c r="DU28" s="5">
        <f t="shared" si="19"/>
        <v>45000</v>
      </c>
      <c r="DV28" s="9"/>
      <c r="DW28" s="1">
        <v>22</v>
      </c>
      <c r="DX28" s="2" t="s">
        <v>25</v>
      </c>
      <c r="DY28" s="5">
        <v>1458</v>
      </c>
      <c r="DZ28" s="5">
        <v>583200</v>
      </c>
      <c r="EA28" s="5">
        <v>0</v>
      </c>
      <c r="EB28" s="5">
        <f t="shared" si="20"/>
        <v>583200</v>
      </c>
      <c r="EC28" s="9"/>
      <c r="ED28" s="1">
        <v>22</v>
      </c>
      <c r="EE28" s="2" t="s">
        <v>25</v>
      </c>
      <c r="EF28" s="5">
        <v>0</v>
      </c>
      <c r="EG28" s="5">
        <v>0</v>
      </c>
      <c r="EH28" s="5">
        <v>0</v>
      </c>
      <c r="EI28" s="5">
        <f t="shared" si="21"/>
        <v>0</v>
      </c>
      <c r="EJ28" s="9"/>
      <c r="EK28" s="1">
        <v>22</v>
      </c>
      <c r="EL28" s="2" t="s">
        <v>25</v>
      </c>
      <c r="EM28" s="5">
        <v>0</v>
      </c>
      <c r="EN28" s="5">
        <v>0</v>
      </c>
      <c r="EO28" s="5">
        <v>0</v>
      </c>
      <c r="EP28" s="5">
        <f t="shared" si="22"/>
        <v>0</v>
      </c>
      <c r="EQ28" s="9"/>
      <c r="ER28" s="1">
        <v>22</v>
      </c>
      <c r="ES28" s="2" t="s">
        <v>25</v>
      </c>
      <c r="ET28" s="5">
        <v>0</v>
      </c>
      <c r="EU28" s="5">
        <v>0</v>
      </c>
      <c r="EV28" s="5">
        <v>0</v>
      </c>
      <c r="EW28" s="5">
        <f t="shared" si="23"/>
        <v>0</v>
      </c>
      <c r="EX28" s="9"/>
      <c r="EY28" s="1">
        <v>22</v>
      </c>
      <c r="EZ28" s="2" t="s">
        <v>25</v>
      </c>
      <c r="FA28" s="5">
        <v>0</v>
      </c>
      <c r="FB28" s="5">
        <v>0</v>
      </c>
      <c r="FC28" s="5">
        <v>0</v>
      </c>
      <c r="FD28" s="5">
        <f t="shared" si="24"/>
        <v>0</v>
      </c>
      <c r="FE28" s="9"/>
      <c r="FF28" s="1">
        <v>22</v>
      </c>
      <c r="FG28" s="2" t="s">
        <v>25</v>
      </c>
      <c r="FH28" s="5">
        <v>0</v>
      </c>
      <c r="FI28" s="5">
        <v>0</v>
      </c>
      <c r="FJ28" s="5">
        <v>0</v>
      </c>
      <c r="FK28" s="5">
        <f t="shared" si="25"/>
        <v>0</v>
      </c>
      <c r="FL28" s="9"/>
      <c r="FM28" s="1">
        <v>22</v>
      </c>
      <c r="FN28" s="2" t="s">
        <v>25</v>
      </c>
      <c r="FO28" s="5">
        <v>6</v>
      </c>
      <c r="FP28" s="5">
        <v>8000</v>
      </c>
      <c r="FQ28" s="5">
        <v>0</v>
      </c>
      <c r="FR28" s="5">
        <f t="shared" si="26"/>
        <v>8000</v>
      </c>
      <c r="FS28" s="9"/>
      <c r="FT28" s="1">
        <v>22</v>
      </c>
      <c r="FU28" s="2" t="s">
        <v>25</v>
      </c>
      <c r="FV28" s="5">
        <v>0</v>
      </c>
      <c r="FW28" s="5">
        <v>280000</v>
      </c>
      <c r="FX28" s="5">
        <v>0</v>
      </c>
      <c r="FY28" s="5">
        <f t="shared" si="27"/>
        <v>280000</v>
      </c>
      <c r="FZ28" s="9"/>
      <c r="GA28" s="1">
        <v>22</v>
      </c>
      <c r="GB28" s="2" t="s">
        <v>25</v>
      </c>
      <c r="GC28" s="5">
        <v>0</v>
      </c>
      <c r="GD28" s="5">
        <v>50000</v>
      </c>
      <c r="GE28" s="5">
        <v>0</v>
      </c>
      <c r="GF28" s="5">
        <f t="shared" si="28"/>
        <v>50000</v>
      </c>
      <c r="GG28" s="9"/>
      <c r="GH28" s="1">
        <v>22</v>
      </c>
      <c r="GI28" s="2" t="s">
        <v>25</v>
      </c>
      <c r="GJ28" s="5">
        <v>0</v>
      </c>
      <c r="GK28" s="5">
        <v>30000</v>
      </c>
      <c r="GL28" s="5">
        <v>0</v>
      </c>
      <c r="GM28" s="5">
        <f t="shared" si="29"/>
        <v>30000</v>
      </c>
      <c r="GN28" s="9"/>
      <c r="GO28" s="1">
        <v>22</v>
      </c>
      <c r="GP28" s="2" t="s">
        <v>25</v>
      </c>
      <c r="GQ28" s="5">
        <v>0</v>
      </c>
      <c r="GR28" s="5">
        <v>0</v>
      </c>
      <c r="GS28" s="5">
        <v>0</v>
      </c>
      <c r="GT28" s="5">
        <f t="shared" si="30"/>
        <v>0</v>
      </c>
      <c r="GU28" s="9"/>
      <c r="GV28" s="1">
        <v>22</v>
      </c>
      <c r="GW28" s="2" t="s">
        <v>25</v>
      </c>
      <c r="GX28" s="5">
        <v>3</v>
      </c>
      <c r="GY28" s="5">
        <v>600000</v>
      </c>
      <c r="GZ28" s="5">
        <v>100000</v>
      </c>
      <c r="HA28" s="5">
        <f t="shared" si="31"/>
        <v>700000</v>
      </c>
      <c r="HB28" s="9"/>
      <c r="HC28" s="1">
        <v>22</v>
      </c>
      <c r="HD28" s="2" t="s">
        <v>25</v>
      </c>
      <c r="HE28" s="5">
        <v>0</v>
      </c>
      <c r="HF28" s="5">
        <v>0</v>
      </c>
      <c r="HG28" s="5">
        <v>0</v>
      </c>
      <c r="HH28" s="5">
        <f t="shared" si="32"/>
        <v>0</v>
      </c>
      <c r="HI28" s="9"/>
      <c r="HJ28" s="1">
        <v>22</v>
      </c>
      <c r="HK28" s="2" t="s">
        <v>25</v>
      </c>
      <c r="HL28" s="5">
        <v>1</v>
      </c>
      <c r="HM28" s="5">
        <v>300000</v>
      </c>
      <c r="HN28" s="5">
        <v>0</v>
      </c>
      <c r="HO28" s="5">
        <f t="shared" si="33"/>
        <v>300000</v>
      </c>
      <c r="HP28" s="9"/>
      <c r="HQ28" s="1">
        <v>22</v>
      </c>
      <c r="HR28" s="2" t="s">
        <v>25</v>
      </c>
      <c r="HS28" s="5">
        <v>9</v>
      </c>
      <c r="HT28" s="5">
        <v>26775</v>
      </c>
      <c r="HU28" s="5">
        <v>0</v>
      </c>
      <c r="HV28" s="5">
        <f t="shared" si="34"/>
        <v>26775</v>
      </c>
      <c r="HW28" s="9"/>
      <c r="HX28" s="1">
        <v>22</v>
      </c>
      <c r="HY28" s="2" t="s">
        <v>25</v>
      </c>
      <c r="HZ28" s="5">
        <v>0</v>
      </c>
      <c r="IA28" s="5">
        <v>0</v>
      </c>
      <c r="IB28" s="5">
        <v>0</v>
      </c>
      <c r="IC28" s="5">
        <f t="shared" si="35"/>
        <v>0</v>
      </c>
      <c r="ID28" s="9"/>
      <c r="IE28" s="1">
        <v>22</v>
      </c>
      <c r="IF28" s="2" t="s">
        <v>25</v>
      </c>
      <c r="IG28" s="5">
        <v>0</v>
      </c>
      <c r="IH28" s="5">
        <v>0</v>
      </c>
      <c r="II28" s="5">
        <v>0</v>
      </c>
      <c r="IJ28" s="5">
        <f t="shared" si="36"/>
        <v>0</v>
      </c>
      <c r="IK28" s="9"/>
      <c r="IL28" s="1">
        <v>22</v>
      </c>
      <c r="IM28" s="2" t="s">
        <v>25</v>
      </c>
      <c r="IN28" s="5">
        <v>0</v>
      </c>
      <c r="IO28" s="5">
        <v>0</v>
      </c>
      <c r="IP28" s="5">
        <v>0</v>
      </c>
      <c r="IQ28" s="5">
        <f t="shared" si="37"/>
        <v>0</v>
      </c>
      <c r="IR28" s="9"/>
      <c r="IS28" s="1">
        <v>22</v>
      </c>
      <c r="IT28" s="2" t="s">
        <v>25</v>
      </c>
      <c r="IU28" s="5">
        <v>0</v>
      </c>
      <c r="IV28" s="5">
        <v>0</v>
      </c>
      <c r="IW28" s="5">
        <v>0</v>
      </c>
      <c r="IX28" s="5">
        <f t="shared" si="38"/>
        <v>0</v>
      </c>
      <c r="IY28" s="9"/>
      <c r="IZ28" s="1">
        <v>22</v>
      </c>
      <c r="JA28" s="2" t="s">
        <v>25</v>
      </c>
      <c r="JB28" s="5">
        <v>0</v>
      </c>
      <c r="JC28" s="5">
        <v>0</v>
      </c>
      <c r="JD28" s="5">
        <v>0</v>
      </c>
      <c r="JE28" s="5">
        <f t="shared" si="39"/>
        <v>0</v>
      </c>
      <c r="JF28" s="9"/>
      <c r="JG28" s="1">
        <v>22</v>
      </c>
      <c r="JH28" s="2" t="s">
        <v>25</v>
      </c>
      <c r="JI28" s="5">
        <v>0</v>
      </c>
      <c r="JJ28" s="5">
        <v>30000</v>
      </c>
      <c r="JK28" s="5">
        <v>0</v>
      </c>
      <c r="JL28" s="5">
        <f t="shared" si="40"/>
        <v>30000</v>
      </c>
      <c r="JM28" s="9"/>
      <c r="JN28" s="1">
        <v>22</v>
      </c>
      <c r="JO28" s="2" t="s">
        <v>25</v>
      </c>
      <c r="JP28" s="5">
        <v>0</v>
      </c>
      <c r="JQ28" s="5">
        <v>0</v>
      </c>
      <c r="JR28" s="5">
        <v>0</v>
      </c>
      <c r="JS28" s="5">
        <f t="shared" si="41"/>
        <v>0</v>
      </c>
      <c r="JT28" s="9"/>
      <c r="JU28" s="1">
        <v>22</v>
      </c>
      <c r="JV28" s="2" t="s">
        <v>25</v>
      </c>
      <c r="JW28" s="5">
        <v>0</v>
      </c>
      <c r="JX28" s="5">
        <v>0</v>
      </c>
      <c r="JY28" s="5">
        <v>0</v>
      </c>
      <c r="JZ28" s="5">
        <f t="shared" si="42"/>
        <v>0</v>
      </c>
      <c r="KA28" s="9"/>
      <c r="KB28" s="1">
        <v>22</v>
      </c>
      <c r="KC28" s="2" t="s">
        <v>25</v>
      </c>
      <c r="KD28" s="5">
        <v>9</v>
      </c>
      <c r="KE28" s="5">
        <v>204900</v>
      </c>
      <c r="KF28" s="5">
        <v>0</v>
      </c>
      <c r="KG28" s="5">
        <f t="shared" si="43"/>
        <v>204900</v>
      </c>
      <c r="KH28" s="9"/>
      <c r="KI28" s="1">
        <v>22</v>
      </c>
      <c r="KJ28" s="2" t="s">
        <v>25</v>
      </c>
      <c r="KK28" s="5">
        <v>1</v>
      </c>
      <c r="KL28" s="5">
        <v>325000</v>
      </c>
      <c r="KM28" s="5">
        <v>0</v>
      </c>
      <c r="KN28" s="5">
        <f t="shared" si="44"/>
        <v>325000</v>
      </c>
      <c r="KO28" s="9"/>
      <c r="KP28" s="1">
        <v>22</v>
      </c>
      <c r="KQ28" s="2" t="s">
        <v>25</v>
      </c>
      <c r="KR28" s="5">
        <v>1</v>
      </c>
      <c r="KS28" s="5">
        <v>12000</v>
      </c>
      <c r="KT28" s="5">
        <v>0</v>
      </c>
      <c r="KU28" s="5">
        <f t="shared" si="45"/>
        <v>12000</v>
      </c>
      <c r="KV28" s="9"/>
      <c r="KW28" s="1">
        <v>22</v>
      </c>
      <c r="KX28" s="2" t="s">
        <v>25</v>
      </c>
      <c r="KY28" s="5">
        <v>0</v>
      </c>
      <c r="KZ28" s="5">
        <v>0</v>
      </c>
      <c r="LA28" s="5">
        <v>0</v>
      </c>
      <c r="LB28" s="5">
        <f t="shared" si="46"/>
        <v>0</v>
      </c>
      <c r="LC28" s="9"/>
      <c r="LD28" s="1">
        <v>22</v>
      </c>
      <c r="LE28" s="2" t="s">
        <v>25</v>
      </c>
      <c r="LF28" s="5">
        <v>0</v>
      </c>
      <c r="LG28" s="5">
        <v>0</v>
      </c>
      <c r="LH28" s="5">
        <v>0</v>
      </c>
      <c r="LI28" s="5">
        <f t="shared" si="47"/>
        <v>0</v>
      </c>
      <c r="LJ28" s="9"/>
      <c r="LK28" s="1">
        <v>22</v>
      </c>
      <c r="LL28" s="2" t="s">
        <v>25</v>
      </c>
      <c r="LM28" s="5">
        <v>0</v>
      </c>
      <c r="LN28" s="5">
        <v>0</v>
      </c>
      <c r="LO28" s="5">
        <v>0</v>
      </c>
      <c r="LP28" s="5">
        <f t="shared" si="48"/>
        <v>0</v>
      </c>
      <c r="LQ28" s="9"/>
      <c r="LR28" s="1">
        <v>22</v>
      </c>
      <c r="LS28" s="2" t="s">
        <v>25</v>
      </c>
      <c r="LT28" s="5">
        <v>1</v>
      </c>
      <c r="LU28" s="5">
        <v>200000</v>
      </c>
      <c r="LV28" s="5">
        <v>0</v>
      </c>
      <c r="LW28" s="5">
        <f t="shared" si="49"/>
        <v>200000</v>
      </c>
      <c r="LX28" s="9"/>
      <c r="LY28" s="1">
        <v>22</v>
      </c>
      <c r="LZ28" s="2" t="s">
        <v>25</v>
      </c>
      <c r="MA28" s="5">
        <v>0</v>
      </c>
      <c r="MB28" s="5">
        <v>0</v>
      </c>
      <c r="MC28" s="5">
        <v>0</v>
      </c>
      <c r="MD28" s="5">
        <f t="shared" si="50"/>
        <v>0</v>
      </c>
      <c r="ME28" s="9"/>
      <c r="MF28" s="1">
        <v>22</v>
      </c>
      <c r="MG28" s="2" t="s">
        <v>25</v>
      </c>
      <c r="MH28" s="5">
        <v>9</v>
      </c>
      <c r="MI28" s="5">
        <v>18000</v>
      </c>
      <c r="MJ28" s="5">
        <v>0</v>
      </c>
      <c r="MK28" s="5">
        <f t="shared" si="51"/>
        <v>18000</v>
      </c>
      <c r="ML28" s="9"/>
      <c r="MM28" s="1">
        <v>22</v>
      </c>
      <c r="MN28" s="2" t="s">
        <v>25</v>
      </c>
      <c r="MO28" s="5">
        <v>9</v>
      </c>
      <c r="MP28" s="5">
        <v>18000</v>
      </c>
      <c r="MQ28" s="5">
        <v>0</v>
      </c>
      <c r="MR28" s="5">
        <f t="shared" si="52"/>
        <v>18000</v>
      </c>
      <c r="MS28" s="9"/>
      <c r="MT28" s="1">
        <v>22</v>
      </c>
      <c r="MU28" s="2" t="s">
        <v>25</v>
      </c>
      <c r="MV28" s="5">
        <v>11</v>
      </c>
      <c r="MW28" s="5">
        <v>1020000</v>
      </c>
      <c r="MX28" s="5">
        <v>0</v>
      </c>
      <c r="MY28" s="5">
        <f t="shared" si="53"/>
        <v>1020000</v>
      </c>
      <c r="MZ28" s="9"/>
      <c r="NA28" s="1">
        <v>22</v>
      </c>
      <c r="NB28" s="2" t="s">
        <v>25</v>
      </c>
      <c r="NC28" s="5">
        <v>1</v>
      </c>
      <c r="ND28" s="5">
        <v>60000</v>
      </c>
      <c r="NE28" s="5">
        <v>0</v>
      </c>
      <c r="NF28" s="5">
        <f t="shared" si="54"/>
        <v>60000</v>
      </c>
      <c r="NG28" s="9"/>
      <c r="NH28" s="1">
        <v>22</v>
      </c>
      <c r="NI28" s="2" t="s">
        <v>25</v>
      </c>
      <c r="NJ28" s="5">
        <v>0</v>
      </c>
      <c r="NK28" s="5">
        <v>0</v>
      </c>
      <c r="NL28" s="5">
        <v>0</v>
      </c>
      <c r="NM28" s="5">
        <f t="shared" si="55"/>
        <v>0</v>
      </c>
      <c r="NN28" s="9"/>
      <c r="NO28" s="1">
        <v>22</v>
      </c>
      <c r="NP28" s="2" t="s">
        <v>25</v>
      </c>
      <c r="NQ28" s="5">
        <v>12</v>
      </c>
      <c r="NR28" s="5">
        <v>280000</v>
      </c>
      <c r="NS28" s="5">
        <v>0</v>
      </c>
      <c r="NT28" s="5">
        <f t="shared" si="56"/>
        <v>280000</v>
      </c>
      <c r="NU28" s="9"/>
      <c r="NV28" s="1">
        <v>22</v>
      </c>
      <c r="NW28" s="2" t="s">
        <v>25</v>
      </c>
      <c r="NX28" s="5">
        <v>1</v>
      </c>
      <c r="NY28" s="5">
        <v>100000</v>
      </c>
      <c r="NZ28" s="5">
        <v>0</v>
      </c>
      <c r="OA28" s="5">
        <f t="shared" si="57"/>
        <v>100000</v>
      </c>
      <c r="OB28" s="9"/>
      <c r="OC28" s="1">
        <v>22</v>
      </c>
      <c r="OD28" s="2" t="s">
        <v>25</v>
      </c>
      <c r="OE28" s="5">
        <v>0</v>
      </c>
      <c r="OF28" s="5">
        <v>230000</v>
      </c>
      <c r="OG28" s="5">
        <v>0</v>
      </c>
      <c r="OH28" s="5">
        <f t="shared" si="58"/>
        <v>230000</v>
      </c>
      <c r="OI28" s="9"/>
      <c r="OJ28" s="1">
        <v>22</v>
      </c>
      <c r="OK28" s="2" t="s">
        <v>25</v>
      </c>
      <c r="OL28" s="5">
        <v>0</v>
      </c>
      <c r="OM28" s="5">
        <v>150000</v>
      </c>
      <c r="ON28" s="5">
        <v>0</v>
      </c>
      <c r="OO28" s="5">
        <f t="shared" si="59"/>
        <v>150000</v>
      </c>
      <c r="OP28" s="9"/>
      <c r="OQ28" s="1">
        <v>22</v>
      </c>
      <c r="OR28" s="2" t="s">
        <v>25</v>
      </c>
      <c r="OS28" s="5">
        <v>0</v>
      </c>
      <c r="OT28" s="5">
        <v>0</v>
      </c>
      <c r="OU28" s="5">
        <v>0</v>
      </c>
      <c r="OV28" s="5">
        <f t="shared" si="60"/>
        <v>0</v>
      </c>
      <c r="OW28" s="9"/>
      <c r="OX28" s="1">
        <v>22</v>
      </c>
      <c r="OY28" s="2" t="s">
        <v>25</v>
      </c>
      <c r="OZ28" s="5">
        <v>0</v>
      </c>
      <c r="PA28" s="5">
        <v>450000</v>
      </c>
      <c r="PB28" s="5">
        <v>0</v>
      </c>
      <c r="PC28" s="5">
        <f t="shared" si="61"/>
        <v>450000</v>
      </c>
      <c r="PD28" s="9"/>
      <c r="PE28" s="1">
        <v>22</v>
      </c>
      <c r="PF28" s="2" t="s">
        <v>25</v>
      </c>
      <c r="PG28" s="5">
        <v>1</v>
      </c>
      <c r="PH28" s="5">
        <v>72000</v>
      </c>
      <c r="PI28" s="5">
        <v>0</v>
      </c>
      <c r="PJ28" s="5">
        <f t="shared" si="62"/>
        <v>72000</v>
      </c>
      <c r="PK28" s="9"/>
      <c r="PL28" s="1">
        <v>22</v>
      </c>
      <c r="PM28" s="2" t="s">
        <v>25</v>
      </c>
      <c r="PN28" s="5">
        <v>9</v>
      </c>
      <c r="PO28" s="5">
        <v>225000</v>
      </c>
      <c r="PP28" s="5">
        <v>150500</v>
      </c>
      <c r="PQ28" s="5">
        <f t="shared" si="63"/>
        <v>375500</v>
      </c>
      <c r="PR28" s="9"/>
      <c r="PS28" s="1">
        <v>22</v>
      </c>
      <c r="PT28" s="2" t="s">
        <v>25</v>
      </c>
      <c r="PU28" s="5">
        <v>11</v>
      </c>
      <c r="PV28" s="5">
        <v>2820000</v>
      </c>
      <c r="PW28" s="5">
        <v>0</v>
      </c>
      <c r="PX28" s="5">
        <f t="shared" si="64"/>
        <v>2820000</v>
      </c>
      <c r="PY28" s="9"/>
      <c r="PZ28" s="1">
        <v>22</v>
      </c>
      <c r="QA28" s="2" t="s">
        <v>25</v>
      </c>
      <c r="QB28" s="5">
        <v>9</v>
      </c>
      <c r="QC28" s="5">
        <v>86400</v>
      </c>
      <c r="QD28" s="5">
        <v>0</v>
      </c>
      <c r="QE28" s="5">
        <f t="shared" si="65"/>
        <v>86400</v>
      </c>
      <c r="QF28" s="9"/>
      <c r="QG28" s="1">
        <v>22</v>
      </c>
      <c r="QH28" s="2" t="s">
        <v>25</v>
      </c>
      <c r="QI28" s="5">
        <v>0</v>
      </c>
      <c r="QJ28" s="5">
        <v>50000</v>
      </c>
      <c r="QK28" s="5">
        <v>0</v>
      </c>
      <c r="QL28" s="5">
        <f t="shared" si="66"/>
        <v>50000</v>
      </c>
      <c r="QM28" s="9"/>
      <c r="QN28" s="1">
        <v>22</v>
      </c>
      <c r="QO28" s="2" t="s">
        <v>25</v>
      </c>
      <c r="QP28" s="5">
        <v>0</v>
      </c>
      <c r="QQ28" s="5">
        <v>547677.6</v>
      </c>
      <c r="QR28" s="5">
        <v>0</v>
      </c>
      <c r="QS28" s="5">
        <f t="shared" si="67"/>
        <v>547677.6</v>
      </c>
      <c r="QT28" s="9"/>
      <c r="QU28" s="1">
        <v>22</v>
      </c>
      <c r="QV28" s="2" t="s">
        <v>25</v>
      </c>
      <c r="QW28" s="5">
        <v>0</v>
      </c>
      <c r="QX28" s="5">
        <v>0</v>
      </c>
      <c r="QY28" s="5">
        <v>0</v>
      </c>
      <c r="QZ28" s="5">
        <f t="shared" si="68"/>
        <v>0</v>
      </c>
      <c r="RA28" s="9"/>
      <c r="RB28" s="1">
        <v>22</v>
      </c>
      <c r="RC28" s="2" t="s">
        <v>25</v>
      </c>
      <c r="RD28" s="5">
        <v>1</v>
      </c>
      <c r="RE28" s="5">
        <v>100000</v>
      </c>
      <c r="RF28" s="5">
        <v>134615.38</v>
      </c>
      <c r="RG28" s="5">
        <f t="shared" si="69"/>
        <v>234615.38</v>
      </c>
      <c r="RH28" s="9"/>
      <c r="RI28" s="1">
        <v>22</v>
      </c>
      <c r="RJ28" s="2" t="s">
        <v>25</v>
      </c>
      <c r="RK28" s="5">
        <v>0</v>
      </c>
      <c r="RL28" s="5">
        <v>10000</v>
      </c>
      <c r="RM28" s="5">
        <v>0</v>
      </c>
      <c r="RN28" s="5">
        <f t="shared" si="70"/>
        <v>10000</v>
      </c>
      <c r="RO28" s="9"/>
      <c r="RP28" s="1">
        <v>22</v>
      </c>
      <c r="RQ28" s="2" t="s">
        <v>25</v>
      </c>
      <c r="RR28" s="5">
        <v>0</v>
      </c>
      <c r="RS28" s="5">
        <v>0</v>
      </c>
      <c r="RT28" s="5">
        <v>0</v>
      </c>
      <c r="RU28" s="5">
        <f t="shared" si="71"/>
        <v>0</v>
      </c>
      <c r="RV28" s="9"/>
      <c r="RW28" s="1">
        <v>22</v>
      </c>
      <c r="RX28" s="2" t="s">
        <v>25</v>
      </c>
      <c r="RY28" s="5">
        <v>0</v>
      </c>
      <c r="RZ28" s="5">
        <v>0</v>
      </c>
      <c r="SA28" s="5">
        <v>0</v>
      </c>
      <c r="SB28" s="5">
        <f t="shared" si="72"/>
        <v>0</v>
      </c>
      <c r="SC28" s="9"/>
      <c r="SD28" s="1">
        <v>22</v>
      </c>
      <c r="SE28" s="2" t="s">
        <v>25</v>
      </c>
      <c r="SF28" s="5">
        <v>1</v>
      </c>
      <c r="SG28" s="5">
        <v>193500</v>
      </c>
      <c r="SH28" s="5">
        <v>0</v>
      </c>
      <c r="SI28" s="5">
        <f t="shared" si="73"/>
        <v>193500</v>
      </c>
      <c r="SJ28" s="9"/>
      <c r="SK28" s="1">
        <v>22</v>
      </c>
      <c r="SL28" s="2" t="s">
        <v>25</v>
      </c>
      <c r="SM28" s="5">
        <v>1</v>
      </c>
      <c r="SN28" s="5">
        <v>80000</v>
      </c>
      <c r="SO28" s="5">
        <v>0</v>
      </c>
      <c r="SP28" s="5">
        <f t="shared" si="74"/>
        <v>80000</v>
      </c>
      <c r="SQ28" s="9"/>
      <c r="SR28" s="1">
        <v>22</v>
      </c>
      <c r="SS28" s="2" t="s">
        <v>25</v>
      </c>
      <c r="ST28" s="5">
        <v>0</v>
      </c>
      <c r="SU28" s="5">
        <v>0</v>
      </c>
      <c r="SV28" s="5">
        <v>0</v>
      </c>
      <c r="SW28" s="5">
        <f t="shared" si="75"/>
        <v>0</v>
      </c>
      <c r="SX28" s="9"/>
      <c r="SY28" s="1">
        <v>22</v>
      </c>
      <c r="SZ28" s="2" t="s">
        <v>25</v>
      </c>
      <c r="TA28" s="5">
        <v>0</v>
      </c>
      <c r="TB28" s="5">
        <v>0</v>
      </c>
      <c r="TC28" s="5">
        <v>0</v>
      </c>
      <c r="TD28" s="5">
        <f t="shared" si="76"/>
        <v>0</v>
      </c>
      <c r="TE28" s="9"/>
      <c r="TF28" s="1">
        <v>22</v>
      </c>
      <c r="TG28" s="2" t="s">
        <v>25</v>
      </c>
      <c r="TH28" s="5">
        <v>0</v>
      </c>
      <c r="TI28" s="5">
        <v>0</v>
      </c>
      <c r="TJ28" s="5">
        <v>0</v>
      </c>
      <c r="TK28" s="5">
        <f t="shared" si="77"/>
        <v>0</v>
      </c>
      <c r="TL28" s="9"/>
      <c r="TM28" s="1">
        <v>22</v>
      </c>
      <c r="TN28" s="2" t="s">
        <v>25</v>
      </c>
      <c r="TO28" s="5">
        <v>0</v>
      </c>
      <c r="TP28" s="5">
        <v>40000</v>
      </c>
      <c r="TQ28" s="5">
        <v>0</v>
      </c>
      <c r="TR28" s="5">
        <f t="shared" si="78"/>
        <v>40000</v>
      </c>
      <c r="TS28" s="9"/>
      <c r="TT28" s="1">
        <v>22</v>
      </c>
      <c r="TU28" s="2" t="s">
        <v>25</v>
      </c>
      <c r="TV28" s="5">
        <v>0</v>
      </c>
      <c r="TW28" s="5">
        <v>30000</v>
      </c>
      <c r="TX28" s="5">
        <v>0</v>
      </c>
      <c r="TY28" s="5">
        <f t="shared" si="79"/>
        <v>30000</v>
      </c>
      <c r="TZ28" s="9"/>
      <c r="UA28" s="1">
        <v>22</v>
      </c>
      <c r="UB28" s="2" t="s">
        <v>25</v>
      </c>
      <c r="UC28" s="5">
        <v>0</v>
      </c>
      <c r="UD28" s="5">
        <v>10000</v>
      </c>
      <c r="UE28" s="5">
        <v>0</v>
      </c>
      <c r="UF28" s="5">
        <f t="shared" si="80"/>
        <v>10000</v>
      </c>
      <c r="UG28" s="9"/>
      <c r="UH28" s="1">
        <v>22</v>
      </c>
      <c r="UI28" s="2" t="s">
        <v>25</v>
      </c>
      <c r="UJ28" s="5">
        <v>0</v>
      </c>
      <c r="UK28" s="5">
        <v>25000</v>
      </c>
      <c r="UL28" s="5">
        <v>0</v>
      </c>
      <c r="UM28" s="5">
        <f t="shared" si="81"/>
        <v>25000</v>
      </c>
      <c r="UN28" s="9"/>
      <c r="UO28" s="1">
        <v>22</v>
      </c>
      <c r="UP28" s="2" t="s">
        <v>25</v>
      </c>
      <c r="UQ28" s="5">
        <v>1</v>
      </c>
      <c r="UR28" s="5">
        <v>12000</v>
      </c>
      <c r="US28" s="5">
        <v>0</v>
      </c>
      <c r="UT28" s="5">
        <f t="shared" si="82"/>
        <v>12000</v>
      </c>
      <c r="UU28" s="9"/>
      <c r="UV28" s="1">
        <v>22</v>
      </c>
      <c r="UW28" s="2" t="s">
        <v>25</v>
      </c>
      <c r="UX28" s="5">
        <v>1</v>
      </c>
      <c r="UY28" s="5">
        <v>100000</v>
      </c>
      <c r="UZ28" s="5">
        <v>0</v>
      </c>
      <c r="VA28" s="5">
        <f t="shared" si="83"/>
        <v>100000</v>
      </c>
      <c r="VB28" s="9"/>
      <c r="VC28" s="1">
        <v>22</v>
      </c>
      <c r="VD28" s="2" t="s">
        <v>25</v>
      </c>
      <c r="VE28" s="5">
        <v>1</v>
      </c>
      <c r="VF28" s="5">
        <v>10000</v>
      </c>
      <c r="VG28" s="5">
        <v>0</v>
      </c>
      <c r="VH28" s="5">
        <f t="shared" si="84"/>
        <v>10000</v>
      </c>
      <c r="VI28" s="9"/>
      <c r="VJ28" s="1">
        <v>22</v>
      </c>
      <c r="VK28" s="2" t="s">
        <v>25</v>
      </c>
      <c r="VL28" s="5">
        <v>0</v>
      </c>
      <c r="VM28" s="5">
        <v>0</v>
      </c>
      <c r="VN28" s="5">
        <v>0</v>
      </c>
      <c r="VO28" s="5">
        <f t="shared" si="85"/>
        <v>0</v>
      </c>
      <c r="VP28" s="9"/>
      <c r="VQ28" s="1">
        <v>22</v>
      </c>
      <c r="VR28" s="2" t="s">
        <v>25</v>
      </c>
      <c r="VS28" s="5">
        <v>0</v>
      </c>
      <c r="VT28" s="5">
        <v>0</v>
      </c>
      <c r="VU28" s="5">
        <v>0</v>
      </c>
      <c r="VV28" s="5">
        <f t="shared" si="86"/>
        <v>0</v>
      </c>
      <c r="VW28" s="9"/>
      <c r="VX28" s="1">
        <v>22</v>
      </c>
      <c r="VY28" s="2" t="s">
        <v>25</v>
      </c>
      <c r="VZ28" s="5">
        <v>1</v>
      </c>
      <c r="WA28" s="5">
        <v>180000</v>
      </c>
      <c r="WB28" s="5">
        <v>0</v>
      </c>
      <c r="WC28" s="5">
        <f t="shared" si="87"/>
        <v>180000</v>
      </c>
      <c r="WD28" s="9"/>
      <c r="WE28" s="1">
        <v>22</v>
      </c>
      <c r="WF28" s="2" t="s">
        <v>25</v>
      </c>
      <c r="WG28" s="5">
        <v>0</v>
      </c>
      <c r="WH28" s="5">
        <v>0</v>
      </c>
      <c r="WI28" s="5">
        <v>0</v>
      </c>
      <c r="WJ28" s="5">
        <f t="shared" si="88"/>
        <v>0</v>
      </c>
      <c r="WK28" s="9"/>
      <c r="WL28" s="1">
        <v>22</v>
      </c>
      <c r="WM28" s="2" t="s">
        <v>25</v>
      </c>
      <c r="WN28" s="5">
        <v>0</v>
      </c>
      <c r="WO28" s="5">
        <v>0</v>
      </c>
      <c r="WP28" s="5">
        <v>0</v>
      </c>
      <c r="WQ28" s="5">
        <f t="shared" si="89"/>
        <v>0</v>
      </c>
      <c r="WR28" s="9"/>
      <c r="WS28" s="1">
        <v>22</v>
      </c>
      <c r="WT28" s="2" t="s">
        <v>25</v>
      </c>
      <c r="WU28" s="5">
        <v>0</v>
      </c>
      <c r="WV28" s="5">
        <v>0</v>
      </c>
      <c r="WW28" s="5">
        <v>0</v>
      </c>
      <c r="WX28" s="5">
        <f t="shared" si="90"/>
        <v>0</v>
      </c>
      <c r="WY28" s="9"/>
      <c r="WZ28" s="1">
        <v>22</v>
      </c>
      <c r="XA28" s="2" t="s">
        <v>25</v>
      </c>
      <c r="XB28" s="5">
        <v>0</v>
      </c>
      <c r="XC28" s="5">
        <v>100000</v>
      </c>
      <c r="XD28" s="5">
        <v>0</v>
      </c>
      <c r="XE28" s="5">
        <f t="shared" si="91"/>
        <v>100000</v>
      </c>
      <c r="XF28" s="9"/>
      <c r="XG28" s="1">
        <v>22</v>
      </c>
      <c r="XH28" s="2" t="s">
        <v>25</v>
      </c>
      <c r="XI28" s="5">
        <v>0</v>
      </c>
      <c r="XJ28" s="5">
        <v>0</v>
      </c>
      <c r="XK28" s="5">
        <v>0</v>
      </c>
      <c r="XL28" s="5">
        <f t="shared" si="92"/>
        <v>0</v>
      </c>
      <c r="XM28" s="9"/>
      <c r="XN28" s="1">
        <v>22</v>
      </c>
      <c r="XO28" s="2" t="s">
        <v>25</v>
      </c>
      <c r="XP28" s="5">
        <v>0</v>
      </c>
      <c r="XQ28" s="5">
        <v>20000</v>
      </c>
      <c r="XR28" s="5">
        <v>0</v>
      </c>
      <c r="XS28" s="5">
        <f t="shared" si="93"/>
        <v>20000</v>
      </c>
      <c r="XT28" s="9"/>
      <c r="XU28" s="1">
        <v>22</v>
      </c>
      <c r="XV28" s="2" t="s">
        <v>25</v>
      </c>
      <c r="XW28" s="5">
        <v>0</v>
      </c>
      <c r="XX28" s="5">
        <v>0</v>
      </c>
      <c r="XY28" s="5">
        <v>0</v>
      </c>
      <c r="XZ28" s="5">
        <f t="shared" si="94"/>
        <v>0</v>
      </c>
      <c r="YA28" s="9"/>
      <c r="YB28" s="1">
        <v>22</v>
      </c>
      <c r="YC28" s="2" t="s">
        <v>25</v>
      </c>
      <c r="YD28" s="5">
        <v>0</v>
      </c>
      <c r="YE28" s="5">
        <v>0</v>
      </c>
      <c r="YF28" s="5">
        <v>0</v>
      </c>
      <c r="YG28" s="5">
        <f t="shared" si="95"/>
        <v>0</v>
      </c>
      <c r="YH28" s="9"/>
      <c r="YI28" s="1">
        <v>22</v>
      </c>
      <c r="YJ28" s="2" t="s">
        <v>25</v>
      </c>
      <c r="YK28" s="5">
        <v>0</v>
      </c>
      <c r="YL28" s="5">
        <f t="shared" si="96"/>
        <v>10025452.6</v>
      </c>
      <c r="YM28" s="5">
        <f t="shared" si="0"/>
        <v>385115.38</v>
      </c>
      <c r="YN28" s="5">
        <f t="shared" si="1"/>
        <v>10410567.98</v>
      </c>
      <c r="YO28" s="9"/>
      <c r="YP28" s="105">
        <v>22</v>
      </c>
      <c r="YQ28" s="2" t="s">
        <v>25</v>
      </c>
      <c r="YR28" s="5">
        <v>0</v>
      </c>
      <c r="YS28" s="5" t="e">
        <f>'Programme Management'!#REF!+'Prgramme M. Activities'!YL28</f>
        <v>#REF!</v>
      </c>
      <c r="YT28" s="5" t="e">
        <f>'Programme Management'!#REF!+'Prgramme M. Activities'!YM28</f>
        <v>#REF!</v>
      </c>
      <c r="YU28" s="5" t="e">
        <f t="shared" si="97"/>
        <v>#REF!</v>
      </c>
      <c r="YV28" s="9"/>
    </row>
    <row r="29" spans="1:672" ht="16.5" hidden="1">
      <c r="A29" s="23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2"/>
        <v>0</v>
      </c>
      <c r="G29" s="9"/>
      <c r="H29" s="1">
        <v>23</v>
      </c>
      <c r="I29" s="2" t="s">
        <v>26</v>
      </c>
      <c r="J29" s="5">
        <v>0</v>
      </c>
      <c r="K29" s="5">
        <v>0</v>
      </c>
      <c r="L29" s="5">
        <v>0</v>
      </c>
      <c r="M29" s="5">
        <f t="shared" si="3"/>
        <v>0</v>
      </c>
      <c r="N29" s="9"/>
      <c r="O29" s="1">
        <v>23</v>
      </c>
      <c r="P29" s="2" t="s">
        <v>26</v>
      </c>
      <c r="Q29" s="5">
        <v>0</v>
      </c>
      <c r="R29" s="5">
        <v>24800</v>
      </c>
      <c r="S29" s="5">
        <v>0</v>
      </c>
      <c r="T29" s="5">
        <f t="shared" si="4"/>
        <v>24800</v>
      </c>
      <c r="U29" s="9"/>
      <c r="V29" s="1">
        <v>23</v>
      </c>
      <c r="W29" s="2" t="s">
        <v>26</v>
      </c>
      <c r="X29" s="5">
        <v>16</v>
      </c>
      <c r="Y29" s="5">
        <v>41600</v>
      </c>
      <c r="Z29" s="5">
        <v>0</v>
      </c>
      <c r="AA29" s="5">
        <f t="shared" si="5"/>
        <v>41600</v>
      </c>
      <c r="AB29" s="9"/>
      <c r="AC29" s="1">
        <v>23</v>
      </c>
      <c r="AD29" s="2" t="s">
        <v>26</v>
      </c>
      <c r="AE29" s="5">
        <v>0</v>
      </c>
      <c r="AF29" s="5">
        <v>0</v>
      </c>
      <c r="AG29" s="5">
        <v>0</v>
      </c>
      <c r="AH29" s="5">
        <f t="shared" si="6"/>
        <v>0</v>
      </c>
      <c r="AI29" s="9"/>
      <c r="AJ29" s="1">
        <v>23</v>
      </c>
      <c r="AK29" s="2" t="s">
        <v>26</v>
      </c>
      <c r="AL29" s="5">
        <v>563</v>
      </c>
      <c r="AM29" s="5">
        <v>56300</v>
      </c>
      <c r="AN29" s="5">
        <v>0</v>
      </c>
      <c r="AO29" s="5">
        <f t="shared" si="7"/>
        <v>56300</v>
      </c>
      <c r="AP29" s="9"/>
      <c r="AQ29" s="1">
        <v>23</v>
      </c>
      <c r="AR29" s="2" t="s">
        <v>26</v>
      </c>
      <c r="AS29" s="5">
        <v>24</v>
      </c>
      <c r="AT29" s="5">
        <v>26000</v>
      </c>
      <c r="AU29" s="5">
        <v>0</v>
      </c>
      <c r="AV29" s="5">
        <f t="shared" si="8"/>
        <v>26000</v>
      </c>
      <c r="AW29" s="9"/>
      <c r="AX29" s="1">
        <v>23</v>
      </c>
      <c r="AY29" s="2" t="s">
        <v>26</v>
      </c>
      <c r="AZ29" s="5">
        <v>20</v>
      </c>
      <c r="BA29" s="5">
        <v>120000</v>
      </c>
      <c r="BB29" s="5">
        <v>0</v>
      </c>
      <c r="BC29" s="5">
        <f t="shared" si="9"/>
        <v>120000</v>
      </c>
      <c r="BD29" s="9"/>
      <c r="BE29" s="1">
        <v>23</v>
      </c>
      <c r="BF29" s="2" t="s">
        <v>26</v>
      </c>
      <c r="BG29" s="5">
        <v>0</v>
      </c>
      <c r="BH29" s="5">
        <v>0</v>
      </c>
      <c r="BI29" s="5">
        <v>0</v>
      </c>
      <c r="BJ29" s="5">
        <f t="shared" si="10"/>
        <v>0</v>
      </c>
      <c r="BK29" s="9"/>
      <c r="BL29" s="1">
        <v>23</v>
      </c>
      <c r="BM29" s="2" t="s">
        <v>26</v>
      </c>
      <c r="BN29" s="5">
        <v>0</v>
      </c>
      <c r="BO29" s="5">
        <v>0</v>
      </c>
      <c r="BP29" s="5">
        <v>0</v>
      </c>
      <c r="BQ29" s="5">
        <f t="shared" si="11"/>
        <v>0</v>
      </c>
      <c r="BR29" s="9"/>
      <c r="BS29" s="1">
        <v>23</v>
      </c>
      <c r="BT29" s="2" t="s">
        <v>26</v>
      </c>
      <c r="BU29" s="5">
        <v>4</v>
      </c>
      <c r="BV29" s="5">
        <v>20000</v>
      </c>
      <c r="BW29" s="5">
        <v>0</v>
      </c>
      <c r="BX29" s="5">
        <f t="shared" si="12"/>
        <v>20000</v>
      </c>
      <c r="BY29" s="9"/>
      <c r="BZ29" s="1">
        <v>23</v>
      </c>
      <c r="CA29" s="2" t="s">
        <v>26</v>
      </c>
      <c r="CB29" s="5">
        <v>0</v>
      </c>
      <c r="CC29" s="5">
        <v>0</v>
      </c>
      <c r="CD29" s="5">
        <v>0</v>
      </c>
      <c r="CE29" s="5">
        <f t="shared" si="13"/>
        <v>0</v>
      </c>
      <c r="CF29" s="9"/>
      <c r="CG29" s="1">
        <v>23</v>
      </c>
      <c r="CH29" s="2" t="s">
        <v>26</v>
      </c>
      <c r="CI29" s="5">
        <v>51</v>
      </c>
      <c r="CJ29" s="5">
        <v>114750</v>
      </c>
      <c r="CK29" s="5">
        <v>0</v>
      </c>
      <c r="CL29" s="5">
        <f t="shared" si="14"/>
        <v>114750</v>
      </c>
      <c r="CM29" s="9"/>
      <c r="CN29" s="1">
        <v>23</v>
      </c>
      <c r="CO29" s="2" t="s">
        <v>26</v>
      </c>
      <c r="CP29" s="5">
        <v>0</v>
      </c>
      <c r="CQ29" s="5">
        <v>0</v>
      </c>
      <c r="CR29" s="5">
        <v>0</v>
      </c>
      <c r="CS29" s="5">
        <f t="shared" si="15"/>
        <v>0</v>
      </c>
      <c r="CT29" s="9"/>
      <c r="CU29" s="1">
        <v>23</v>
      </c>
      <c r="CV29" s="2" t="s">
        <v>26</v>
      </c>
      <c r="CW29" s="5">
        <v>12</v>
      </c>
      <c r="CX29" s="5">
        <v>24000</v>
      </c>
      <c r="CY29" s="5">
        <v>0</v>
      </c>
      <c r="CZ29" s="5">
        <f t="shared" si="16"/>
        <v>24000</v>
      </c>
      <c r="DA29" s="9"/>
      <c r="DB29" s="1">
        <v>23</v>
      </c>
      <c r="DC29" s="2" t="s">
        <v>26</v>
      </c>
      <c r="DD29" s="5">
        <v>0</v>
      </c>
      <c r="DE29" s="5">
        <v>0</v>
      </c>
      <c r="DF29" s="5">
        <v>0</v>
      </c>
      <c r="DG29" s="5">
        <f t="shared" si="17"/>
        <v>0</v>
      </c>
      <c r="DH29" s="9"/>
      <c r="DI29" s="1">
        <v>23</v>
      </c>
      <c r="DJ29" s="2" t="s">
        <v>26</v>
      </c>
      <c r="DK29" s="5">
        <v>0</v>
      </c>
      <c r="DL29" s="5">
        <v>0</v>
      </c>
      <c r="DM29" s="5">
        <v>0</v>
      </c>
      <c r="DN29" s="5">
        <f t="shared" si="18"/>
        <v>0</v>
      </c>
      <c r="DO29" s="9"/>
      <c r="DP29" s="1">
        <v>23</v>
      </c>
      <c r="DQ29" s="2" t="s">
        <v>26</v>
      </c>
      <c r="DR29" s="5">
        <v>21</v>
      </c>
      <c r="DS29" s="5">
        <v>63000</v>
      </c>
      <c r="DT29" s="5">
        <v>0</v>
      </c>
      <c r="DU29" s="5">
        <f t="shared" si="19"/>
        <v>63000</v>
      </c>
      <c r="DV29" s="9"/>
      <c r="DW29" s="1">
        <v>23</v>
      </c>
      <c r="DX29" s="2" t="s">
        <v>26</v>
      </c>
      <c r="DY29" s="5">
        <v>4812</v>
      </c>
      <c r="DZ29" s="5">
        <v>1924800</v>
      </c>
      <c r="EA29" s="5">
        <v>0</v>
      </c>
      <c r="EB29" s="5">
        <f t="shared" si="20"/>
        <v>1924800</v>
      </c>
      <c r="EC29" s="9"/>
      <c r="ED29" s="1">
        <v>23</v>
      </c>
      <c r="EE29" s="2" t="s">
        <v>26</v>
      </c>
      <c r="EF29" s="5">
        <v>0</v>
      </c>
      <c r="EG29" s="5">
        <v>0</v>
      </c>
      <c r="EH29" s="5">
        <v>0</v>
      </c>
      <c r="EI29" s="5">
        <f t="shared" si="21"/>
        <v>0</v>
      </c>
      <c r="EJ29" s="9"/>
      <c r="EK29" s="1">
        <v>23</v>
      </c>
      <c r="EL29" s="2" t="s">
        <v>26</v>
      </c>
      <c r="EM29" s="5">
        <v>0</v>
      </c>
      <c r="EN29" s="5">
        <v>0</v>
      </c>
      <c r="EO29" s="5">
        <v>0</v>
      </c>
      <c r="EP29" s="5">
        <f t="shared" si="22"/>
        <v>0</v>
      </c>
      <c r="EQ29" s="9"/>
      <c r="ER29" s="1">
        <v>23</v>
      </c>
      <c r="ES29" s="2" t="s">
        <v>26</v>
      </c>
      <c r="ET29" s="5">
        <v>0</v>
      </c>
      <c r="EU29" s="5">
        <v>0</v>
      </c>
      <c r="EV29" s="5">
        <v>0</v>
      </c>
      <c r="EW29" s="5">
        <f t="shared" si="23"/>
        <v>0</v>
      </c>
      <c r="EX29" s="9"/>
      <c r="EY29" s="1">
        <v>23</v>
      </c>
      <c r="EZ29" s="2" t="s">
        <v>26</v>
      </c>
      <c r="FA29" s="5">
        <v>0</v>
      </c>
      <c r="FB29" s="5">
        <v>0</v>
      </c>
      <c r="FC29" s="5">
        <v>0</v>
      </c>
      <c r="FD29" s="5">
        <f t="shared" si="24"/>
        <v>0</v>
      </c>
      <c r="FE29" s="9"/>
      <c r="FF29" s="1">
        <v>23</v>
      </c>
      <c r="FG29" s="2" t="s">
        <v>26</v>
      </c>
      <c r="FH29" s="5">
        <v>0</v>
      </c>
      <c r="FI29" s="5">
        <v>0</v>
      </c>
      <c r="FJ29" s="5">
        <v>0</v>
      </c>
      <c r="FK29" s="5">
        <f t="shared" si="25"/>
        <v>0</v>
      </c>
      <c r="FL29" s="9"/>
      <c r="FM29" s="1">
        <v>23</v>
      </c>
      <c r="FN29" s="2" t="s">
        <v>26</v>
      </c>
      <c r="FO29" s="5">
        <v>6</v>
      </c>
      <c r="FP29" s="5">
        <v>8000</v>
      </c>
      <c r="FQ29" s="5">
        <v>0</v>
      </c>
      <c r="FR29" s="5">
        <f t="shared" si="26"/>
        <v>8000</v>
      </c>
      <c r="FS29" s="9"/>
      <c r="FT29" s="1">
        <v>23</v>
      </c>
      <c r="FU29" s="2" t="s">
        <v>26</v>
      </c>
      <c r="FV29" s="5">
        <v>0</v>
      </c>
      <c r="FW29" s="5">
        <v>75000</v>
      </c>
      <c r="FX29" s="5">
        <v>0</v>
      </c>
      <c r="FY29" s="5">
        <f t="shared" si="27"/>
        <v>75000</v>
      </c>
      <c r="FZ29" s="9"/>
      <c r="GA29" s="1">
        <v>23</v>
      </c>
      <c r="GB29" s="2" t="s">
        <v>26</v>
      </c>
      <c r="GC29" s="5">
        <v>0</v>
      </c>
      <c r="GD29" s="5">
        <v>50000</v>
      </c>
      <c r="GE29" s="5">
        <v>0</v>
      </c>
      <c r="GF29" s="5">
        <f t="shared" si="28"/>
        <v>50000</v>
      </c>
      <c r="GG29" s="9"/>
      <c r="GH29" s="1">
        <v>23</v>
      </c>
      <c r="GI29" s="2" t="s">
        <v>26</v>
      </c>
      <c r="GJ29" s="5">
        <v>0</v>
      </c>
      <c r="GK29" s="5">
        <v>60000</v>
      </c>
      <c r="GL29" s="5">
        <v>0</v>
      </c>
      <c r="GM29" s="5">
        <f t="shared" si="29"/>
        <v>60000</v>
      </c>
      <c r="GN29" s="9"/>
      <c r="GO29" s="1">
        <v>23</v>
      </c>
      <c r="GP29" s="2" t="s">
        <v>26</v>
      </c>
      <c r="GQ29" s="5">
        <v>0</v>
      </c>
      <c r="GR29" s="5">
        <v>0</v>
      </c>
      <c r="GS29" s="5">
        <v>0</v>
      </c>
      <c r="GT29" s="5">
        <f t="shared" si="30"/>
        <v>0</v>
      </c>
      <c r="GU29" s="9"/>
      <c r="GV29" s="1">
        <v>23</v>
      </c>
      <c r="GW29" s="2" t="s">
        <v>26</v>
      </c>
      <c r="GX29" s="5">
        <v>11</v>
      </c>
      <c r="GY29" s="5">
        <v>1200000</v>
      </c>
      <c r="GZ29" s="5">
        <v>200000</v>
      </c>
      <c r="HA29" s="5">
        <f t="shared" si="31"/>
        <v>1400000</v>
      </c>
      <c r="HB29" s="9"/>
      <c r="HC29" s="1">
        <v>23</v>
      </c>
      <c r="HD29" s="2" t="s">
        <v>26</v>
      </c>
      <c r="HE29" s="5">
        <v>0</v>
      </c>
      <c r="HF29" s="5">
        <v>0</v>
      </c>
      <c r="HG29" s="5">
        <v>0</v>
      </c>
      <c r="HH29" s="5">
        <f t="shared" si="32"/>
        <v>0</v>
      </c>
      <c r="HI29" s="9"/>
      <c r="HJ29" s="1">
        <v>23</v>
      </c>
      <c r="HK29" s="2" t="s">
        <v>26</v>
      </c>
      <c r="HL29" s="5">
        <v>1</v>
      </c>
      <c r="HM29" s="5">
        <v>300000</v>
      </c>
      <c r="HN29" s="5">
        <v>0</v>
      </c>
      <c r="HO29" s="5">
        <f t="shared" si="33"/>
        <v>300000</v>
      </c>
      <c r="HP29" s="9"/>
      <c r="HQ29" s="1">
        <v>23</v>
      </c>
      <c r="HR29" s="2" t="s">
        <v>26</v>
      </c>
      <c r="HS29" s="5">
        <v>16</v>
      </c>
      <c r="HT29" s="5">
        <v>47600</v>
      </c>
      <c r="HU29" s="5">
        <v>0</v>
      </c>
      <c r="HV29" s="5">
        <f t="shared" si="34"/>
        <v>47600</v>
      </c>
      <c r="HW29" s="9"/>
      <c r="HX29" s="1">
        <v>23</v>
      </c>
      <c r="HY29" s="2" t="s">
        <v>26</v>
      </c>
      <c r="HZ29" s="5">
        <v>0</v>
      </c>
      <c r="IA29" s="5">
        <v>0</v>
      </c>
      <c r="IB29" s="5">
        <v>0</v>
      </c>
      <c r="IC29" s="5">
        <f t="shared" si="35"/>
        <v>0</v>
      </c>
      <c r="ID29" s="9"/>
      <c r="IE29" s="1">
        <v>23</v>
      </c>
      <c r="IF29" s="2" t="s">
        <v>26</v>
      </c>
      <c r="IG29" s="5">
        <v>0</v>
      </c>
      <c r="IH29" s="5">
        <v>0</v>
      </c>
      <c r="II29" s="5">
        <v>0</v>
      </c>
      <c r="IJ29" s="5">
        <f t="shared" si="36"/>
        <v>0</v>
      </c>
      <c r="IK29" s="9"/>
      <c r="IL29" s="1">
        <v>23</v>
      </c>
      <c r="IM29" s="2" t="s">
        <v>26</v>
      </c>
      <c r="IN29" s="5">
        <v>0</v>
      </c>
      <c r="IO29" s="5">
        <v>0</v>
      </c>
      <c r="IP29" s="5">
        <v>0</v>
      </c>
      <c r="IQ29" s="5">
        <f t="shared" si="37"/>
        <v>0</v>
      </c>
      <c r="IR29" s="9"/>
      <c r="IS29" s="1">
        <v>23</v>
      </c>
      <c r="IT29" s="2" t="s">
        <v>26</v>
      </c>
      <c r="IU29" s="5">
        <v>0</v>
      </c>
      <c r="IV29" s="5">
        <v>0</v>
      </c>
      <c r="IW29" s="5">
        <v>0</v>
      </c>
      <c r="IX29" s="5">
        <f t="shared" si="38"/>
        <v>0</v>
      </c>
      <c r="IY29" s="9"/>
      <c r="IZ29" s="1">
        <v>23</v>
      </c>
      <c r="JA29" s="2" t="s">
        <v>26</v>
      </c>
      <c r="JB29" s="5">
        <v>0</v>
      </c>
      <c r="JC29" s="5">
        <v>0</v>
      </c>
      <c r="JD29" s="5">
        <v>0</v>
      </c>
      <c r="JE29" s="5">
        <f t="shared" si="39"/>
        <v>0</v>
      </c>
      <c r="JF29" s="9"/>
      <c r="JG29" s="1">
        <v>23</v>
      </c>
      <c r="JH29" s="2" t="s">
        <v>26</v>
      </c>
      <c r="JI29" s="5">
        <v>0</v>
      </c>
      <c r="JJ29" s="5">
        <v>30000</v>
      </c>
      <c r="JK29" s="5">
        <v>0</v>
      </c>
      <c r="JL29" s="5">
        <f t="shared" si="40"/>
        <v>30000</v>
      </c>
      <c r="JM29" s="9"/>
      <c r="JN29" s="1">
        <v>23</v>
      </c>
      <c r="JO29" s="2" t="s">
        <v>26</v>
      </c>
      <c r="JP29" s="5">
        <v>0</v>
      </c>
      <c r="JQ29" s="5">
        <v>0</v>
      </c>
      <c r="JR29" s="5">
        <v>0</v>
      </c>
      <c r="JS29" s="5">
        <f t="shared" si="41"/>
        <v>0</v>
      </c>
      <c r="JT29" s="9"/>
      <c r="JU29" s="1">
        <v>23</v>
      </c>
      <c r="JV29" s="2" t="s">
        <v>26</v>
      </c>
      <c r="JW29" s="5">
        <v>0</v>
      </c>
      <c r="JX29" s="5">
        <v>0</v>
      </c>
      <c r="JY29" s="5">
        <v>0</v>
      </c>
      <c r="JZ29" s="5">
        <f t="shared" si="42"/>
        <v>0</v>
      </c>
      <c r="KA29" s="9"/>
      <c r="KB29" s="1">
        <v>23</v>
      </c>
      <c r="KC29" s="2" t="s">
        <v>26</v>
      </c>
      <c r="KD29" s="5">
        <v>17</v>
      </c>
      <c r="KE29" s="5">
        <v>901700</v>
      </c>
      <c r="KF29" s="5">
        <v>0</v>
      </c>
      <c r="KG29" s="5">
        <f t="shared" si="43"/>
        <v>901700</v>
      </c>
      <c r="KH29" s="9"/>
      <c r="KI29" s="1">
        <v>23</v>
      </c>
      <c r="KJ29" s="2" t="s">
        <v>26</v>
      </c>
      <c r="KK29" s="5">
        <v>1</v>
      </c>
      <c r="KL29" s="5">
        <v>325000</v>
      </c>
      <c r="KM29" s="5">
        <v>0</v>
      </c>
      <c r="KN29" s="5">
        <f t="shared" si="44"/>
        <v>325000</v>
      </c>
      <c r="KO29" s="9"/>
      <c r="KP29" s="1">
        <v>23</v>
      </c>
      <c r="KQ29" s="2" t="s">
        <v>26</v>
      </c>
      <c r="KR29" s="5">
        <v>1</v>
      </c>
      <c r="KS29" s="5">
        <v>12000</v>
      </c>
      <c r="KT29" s="5">
        <v>0</v>
      </c>
      <c r="KU29" s="5">
        <f t="shared" si="45"/>
        <v>12000</v>
      </c>
      <c r="KV29" s="9"/>
      <c r="KW29" s="1">
        <v>23</v>
      </c>
      <c r="KX29" s="2" t="s">
        <v>26</v>
      </c>
      <c r="KY29" s="5">
        <v>0</v>
      </c>
      <c r="KZ29" s="5">
        <v>0</v>
      </c>
      <c r="LA29" s="5">
        <v>0</v>
      </c>
      <c r="LB29" s="5">
        <f t="shared" si="46"/>
        <v>0</v>
      </c>
      <c r="LC29" s="9"/>
      <c r="LD29" s="1">
        <v>23</v>
      </c>
      <c r="LE29" s="2" t="s">
        <v>26</v>
      </c>
      <c r="LF29" s="5">
        <v>0</v>
      </c>
      <c r="LG29" s="5">
        <v>0</v>
      </c>
      <c r="LH29" s="5">
        <v>0</v>
      </c>
      <c r="LI29" s="5">
        <f t="shared" si="47"/>
        <v>0</v>
      </c>
      <c r="LJ29" s="9"/>
      <c r="LK29" s="1">
        <v>23</v>
      </c>
      <c r="LL29" s="2" t="s">
        <v>26</v>
      </c>
      <c r="LM29" s="5">
        <v>0</v>
      </c>
      <c r="LN29" s="5">
        <v>0</v>
      </c>
      <c r="LO29" s="5">
        <v>0</v>
      </c>
      <c r="LP29" s="5">
        <f t="shared" si="48"/>
        <v>0</v>
      </c>
      <c r="LQ29" s="9"/>
      <c r="LR29" s="1">
        <v>23</v>
      </c>
      <c r="LS29" s="2" t="s">
        <v>26</v>
      </c>
      <c r="LT29" s="5">
        <v>1</v>
      </c>
      <c r="LU29" s="5">
        <v>200000</v>
      </c>
      <c r="LV29" s="5">
        <v>0</v>
      </c>
      <c r="LW29" s="5">
        <f t="shared" si="49"/>
        <v>200000</v>
      </c>
      <c r="LX29" s="9"/>
      <c r="LY29" s="1">
        <v>23</v>
      </c>
      <c r="LZ29" s="2" t="s">
        <v>26</v>
      </c>
      <c r="MA29" s="5">
        <v>0</v>
      </c>
      <c r="MB29" s="5">
        <v>0</v>
      </c>
      <c r="MC29" s="5">
        <v>0</v>
      </c>
      <c r="MD29" s="5">
        <f t="shared" si="50"/>
        <v>0</v>
      </c>
      <c r="ME29" s="9"/>
      <c r="MF29" s="1">
        <v>23</v>
      </c>
      <c r="MG29" s="2" t="s">
        <v>26</v>
      </c>
      <c r="MH29" s="5">
        <v>16</v>
      </c>
      <c r="MI29" s="5">
        <v>32000</v>
      </c>
      <c r="MJ29" s="5">
        <v>0</v>
      </c>
      <c r="MK29" s="5">
        <f t="shared" si="51"/>
        <v>32000</v>
      </c>
      <c r="ML29" s="9"/>
      <c r="MM29" s="1">
        <v>23</v>
      </c>
      <c r="MN29" s="2" t="s">
        <v>26</v>
      </c>
      <c r="MO29" s="5">
        <v>16</v>
      </c>
      <c r="MP29" s="5">
        <v>32000</v>
      </c>
      <c r="MQ29" s="5">
        <v>0</v>
      </c>
      <c r="MR29" s="5">
        <f t="shared" si="52"/>
        <v>32000</v>
      </c>
      <c r="MS29" s="9"/>
      <c r="MT29" s="1">
        <v>23</v>
      </c>
      <c r="MU29" s="2" t="s">
        <v>26</v>
      </c>
      <c r="MV29" s="5">
        <v>18</v>
      </c>
      <c r="MW29" s="5">
        <v>1020000</v>
      </c>
      <c r="MX29" s="5">
        <v>0</v>
      </c>
      <c r="MY29" s="5">
        <f t="shared" si="53"/>
        <v>1020000</v>
      </c>
      <c r="MZ29" s="9"/>
      <c r="NA29" s="1">
        <v>23</v>
      </c>
      <c r="NB29" s="2" t="s">
        <v>26</v>
      </c>
      <c r="NC29" s="5">
        <v>1</v>
      </c>
      <c r="ND29" s="5">
        <v>60000</v>
      </c>
      <c r="NE29" s="5">
        <v>0</v>
      </c>
      <c r="NF29" s="5">
        <f t="shared" si="54"/>
        <v>60000</v>
      </c>
      <c r="NG29" s="9"/>
      <c r="NH29" s="1">
        <v>23</v>
      </c>
      <c r="NI29" s="2" t="s">
        <v>26</v>
      </c>
      <c r="NJ29" s="5">
        <v>0</v>
      </c>
      <c r="NK29" s="5">
        <v>0</v>
      </c>
      <c r="NL29" s="5">
        <v>0</v>
      </c>
      <c r="NM29" s="5">
        <f t="shared" si="55"/>
        <v>0</v>
      </c>
      <c r="NN29" s="9"/>
      <c r="NO29" s="1">
        <v>23</v>
      </c>
      <c r="NP29" s="2" t="s">
        <v>26</v>
      </c>
      <c r="NQ29" s="5">
        <v>12</v>
      </c>
      <c r="NR29" s="5">
        <v>330000</v>
      </c>
      <c r="NS29" s="5">
        <v>0</v>
      </c>
      <c r="NT29" s="5">
        <f t="shared" si="56"/>
        <v>330000</v>
      </c>
      <c r="NU29" s="9"/>
      <c r="NV29" s="1">
        <v>23</v>
      </c>
      <c r="NW29" s="2" t="s">
        <v>26</v>
      </c>
      <c r="NX29" s="5">
        <v>1</v>
      </c>
      <c r="NY29" s="5">
        <v>100000</v>
      </c>
      <c r="NZ29" s="5">
        <v>0</v>
      </c>
      <c r="OA29" s="5">
        <f t="shared" si="57"/>
        <v>100000</v>
      </c>
      <c r="OB29" s="9"/>
      <c r="OC29" s="1">
        <v>23</v>
      </c>
      <c r="OD29" s="2" t="s">
        <v>26</v>
      </c>
      <c r="OE29" s="5">
        <v>0</v>
      </c>
      <c r="OF29" s="5">
        <v>0</v>
      </c>
      <c r="OG29" s="5">
        <v>0</v>
      </c>
      <c r="OH29" s="5">
        <f t="shared" si="58"/>
        <v>0</v>
      </c>
      <c r="OI29" s="9"/>
      <c r="OJ29" s="1">
        <v>23</v>
      </c>
      <c r="OK29" s="2" t="s">
        <v>26</v>
      </c>
      <c r="OL29" s="5">
        <v>0</v>
      </c>
      <c r="OM29" s="5">
        <v>150000</v>
      </c>
      <c r="ON29" s="5">
        <v>0</v>
      </c>
      <c r="OO29" s="5">
        <f t="shared" si="59"/>
        <v>150000</v>
      </c>
      <c r="OP29" s="9"/>
      <c r="OQ29" s="1">
        <v>23</v>
      </c>
      <c r="OR29" s="2" t="s">
        <v>26</v>
      </c>
      <c r="OS29" s="5">
        <v>0</v>
      </c>
      <c r="OT29" s="5">
        <v>0</v>
      </c>
      <c r="OU29" s="5">
        <v>0</v>
      </c>
      <c r="OV29" s="5">
        <f t="shared" si="60"/>
        <v>0</v>
      </c>
      <c r="OW29" s="9"/>
      <c r="OX29" s="1">
        <v>23</v>
      </c>
      <c r="OY29" s="2" t="s">
        <v>26</v>
      </c>
      <c r="OZ29" s="5">
        <v>0</v>
      </c>
      <c r="PA29" s="5">
        <v>450000</v>
      </c>
      <c r="PB29" s="5">
        <v>0</v>
      </c>
      <c r="PC29" s="5">
        <f t="shared" si="61"/>
        <v>450000</v>
      </c>
      <c r="PD29" s="9"/>
      <c r="PE29" s="1">
        <v>23</v>
      </c>
      <c r="PF29" s="2" t="s">
        <v>26</v>
      </c>
      <c r="PG29" s="5">
        <v>1</v>
      </c>
      <c r="PH29" s="5">
        <v>72000</v>
      </c>
      <c r="PI29" s="5">
        <v>0</v>
      </c>
      <c r="PJ29" s="5">
        <f t="shared" si="62"/>
        <v>72000</v>
      </c>
      <c r="PK29" s="9"/>
      <c r="PL29" s="1">
        <v>23</v>
      </c>
      <c r="PM29" s="2" t="s">
        <v>26</v>
      </c>
      <c r="PN29" s="5">
        <v>9</v>
      </c>
      <c r="PO29" s="5">
        <v>225000</v>
      </c>
      <c r="PP29" s="5">
        <v>0</v>
      </c>
      <c r="PQ29" s="5">
        <f t="shared" si="63"/>
        <v>225000</v>
      </c>
      <c r="PR29" s="9"/>
      <c r="PS29" s="1">
        <v>23</v>
      </c>
      <c r="PT29" s="2" t="s">
        <v>26</v>
      </c>
      <c r="PU29" s="5">
        <v>18</v>
      </c>
      <c r="PV29" s="5">
        <v>4920000</v>
      </c>
      <c r="PW29" s="5">
        <v>0</v>
      </c>
      <c r="PX29" s="5">
        <f t="shared" si="64"/>
        <v>4920000</v>
      </c>
      <c r="PY29" s="9"/>
      <c r="PZ29" s="1">
        <v>23</v>
      </c>
      <c r="QA29" s="2" t="s">
        <v>26</v>
      </c>
      <c r="QB29" s="5">
        <v>16</v>
      </c>
      <c r="QC29" s="5">
        <v>153600</v>
      </c>
      <c r="QD29" s="5">
        <v>0</v>
      </c>
      <c r="QE29" s="5">
        <f t="shared" si="65"/>
        <v>153600</v>
      </c>
      <c r="QF29" s="9"/>
      <c r="QG29" s="1">
        <v>23</v>
      </c>
      <c r="QH29" s="2" t="s">
        <v>26</v>
      </c>
      <c r="QI29" s="5">
        <v>0</v>
      </c>
      <c r="QJ29" s="5">
        <v>53500</v>
      </c>
      <c r="QK29" s="5">
        <v>0</v>
      </c>
      <c r="QL29" s="5">
        <f t="shared" si="66"/>
        <v>53500</v>
      </c>
      <c r="QM29" s="9"/>
      <c r="QN29" s="1">
        <v>23</v>
      </c>
      <c r="QO29" s="2" t="s">
        <v>26</v>
      </c>
      <c r="QP29" s="5">
        <v>0</v>
      </c>
      <c r="QQ29" s="5">
        <v>1106568</v>
      </c>
      <c r="QR29" s="5">
        <v>0</v>
      </c>
      <c r="QS29" s="5">
        <f t="shared" si="67"/>
        <v>1106568</v>
      </c>
      <c r="QT29" s="9"/>
      <c r="QU29" s="1">
        <v>23</v>
      </c>
      <c r="QV29" s="2" t="s">
        <v>26</v>
      </c>
      <c r="QW29" s="5">
        <v>0</v>
      </c>
      <c r="QX29" s="5">
        <v>0</v>
      </c>
      <c r="QY29" s="5">
        <v>0</v>
      </c>
      <c r="QZ29" s="5">
        <f t="shared" si="68"/>
        <v>0</v>
      </c>
      <c r="RA29" s="9"/>
      <c r="RB29" s="1">
        <v>23</v>
      </c>
      <c r="RC29" s="2" t="s">
        <v>26</v>
      </c>
      <c r="RD29" s="5">
        <v>1</v>
      </c>
      <c r="RE29" s="5">
        <v>100000</v>
      </c>
      <c r="RF29" s="5">
        <v>0</v>
      </c>
      <c r="RG29" s="5">
        <f t="shared" si="69"/>
        <v>100000</v>
      </c>
      <c r="RH29" s="9"/>
      <c r="RI29" s="1">
        <v>23</v>
      </c>
      <c r="RJ29" s="2" t="s">
        <v>26</v>
      </c>
      <c r="RK29" s="5">
        <v>0</v>
      </c>
      <c r="RL29" s="5">
        <v>10000</v>
      </c>
      <c r="RM29" s="5">
        <v>0</v>
      </c>
      <c r="RN29" s="5">
        <f t="shared" si="70"/>
        <v>10000</v>
      </c>
      <c r="RO29" s="9"/>
      <c r="RP29" s="1">
        <v>23</v>
      </c>
      <c r="RQ29" s="2" t="s">
        <v>26</v>
      </c>
      <c r="RR29" s="5">
        <v>0</v>
      </c>
      <c r="RS29" s="5">
        <v>0</v>
      </c>
      <c r="RT29" s="5">
        <v>0</v>
      </c>
      <c r="RU29" s="5">
        <f t="shared" si="71"/>
        <v>0</v>
      </c>
      <c r="RV29" s="9"/>
      <c r="RW29" s="1">
        <v>23</v>
      </c>
      <c r="RX29" s="2" t="s">
        <v>26</v>
      </c>
      <c r="RY29" s="5">
        <v>0</v>
      </c>
      <c r="RZ29" s="5">
        <v>0</v>
      </c>
      <c r="SA29" s="5">
        <v>0</v>
      </c>
      <c r="SB29" s="5">
        <f t="shared" si="72"/>
        <v>0</v>
      </c>
      <c r="SC29" s="9"/>
      <c r="SD29" s="1">
        <v>23</v>
      </c>
      <c r="SE29" s="2" t="s">
        <v>26</v>
      </c>
      <c r="SF29" s="5">
        <v>1</v>
      </c>
      <c r="SG29" s="5">
        <v>400700</v>
      </c>
      <c r="SH29" s="5">
        <v>0</v>
      </c>
      <c r="SI29" s="5">
        <f t="shared" si="73"/>
        <v>400700</v>
      </c>
      <c r="SJ29" s="9"/>
      <c r="SK29" s="1">
        <v>23</v>
      </c>
      <c r="SL29" s="2" t="s">
        <v>26</v>
      </c>
      <c r="SM29" s="5">
        <v>1</v>
      </c>
      <c r="SN29" s="5">
        <v>80000</v>
      </c>
      <c r="SO29" s="5">
        <v>0</v>
      </c>
      <c r="SP29" s="5">
        <f t="shared" si="74"/>
        <v>80000</v>
      </c>
      <c r="SQ29" s="9"/>
      <c r="SR29" s="1">
        <v>23</v>
      </c>
      <c r="SS29" s="2" t="s">
        <v>26</v>
      </c>
      <c r="ST29" s="5">
        <v>0</v>
      </c>
      <c r="SU29" s="5">
        <v>0</v>
      </c>
      <c r="SV29" s="5">
        <v>0</v>
      </c>
      <c r="SW29" s="5">
        <f t="shared" si="75"/>
        <v>0</v>
      </c>
      <c r="SX29" s="9"/>
      <c r="SY29" s="1">
        <v>23</v>
      </c>
      <c r="SZ29" s="2" t="s">
        <v>26</v>
      </c>
      <c r="TA29" s="5">
        <v>0</v>
      </c>
      <c r="TB29" s="5">
        <v>0</v>
      </c>
      <c r="TC29" s="5">
        <v>0</v>
      </c>
      <c r="TD29" s="5">
        <f t="shared" si="76"/>
        <v>0</v>
      </c>
      <c r="TE29" s="9"/>
      <c r="TF29" s="1">
        <v>23</v>
      </c>
      <c r="TG29" s="2" t="s">
        <v>26</v>
      </c>
      <c r="TH29" s="5">
        <v>0</v>
      </c>
      <c r="TI29" s="5">
        <v>0</v>
      </c>
      <c r="TJ29" s="5">
        <v>0</v>
      </c>
      <c r="TK29" s="5">
        <f t="shared" si="77"/>
        <v>0</v>
      </c>
      <c r="TL29" s="9"/>
      <c r="TM29" s="1">
        <v>23</v>
      </c>
      <c r="TN29" s="2" t="s">
        <v>26</v>
      </c>
      <c r="TO29" s="5">
        <v>0</v>
      </c>
      <c r="TP29" s="5">
        <v>40000</v>
      </c>
      <c r="TQ29" s="5">
        <v>0</v>
      </c>
      <c r="TR29" s="5">
        <f t="shared" si="78"/>
        <v>40000</v>
      </c>
      <c r="TS29" s="9"/>
      <c r="TT29" s="1">
        <v>23</v>
      </c>
      <c r="TU29" s="2" t="s">
        <v>26</v>
      </c>
      <c r="TV29" s="5">
        <v>0</v>
      </c>
      <c r="TW29" s="5">
        <v>30000</v>
      </c>
      <c r="TX29" s="5">
        <v>0</v>
      </c>
      <c r="TY29" s="5">
        <f t="shared" si="79"/>
        <v>30000</v>
      </c>
      <c r="TZ29" s="9"/>
      <c r="UA29" s="1">
        <v>23</v>
      </c>
      <c r="UB29" s="2" t="s">
        <v>26</v>
      </c>
      <c r="UC29" s="5">
        <v>0</v>
      </c>
      <c r="UD29" s="5">
        <v>10000</v>
      </c>
      <c r="UE29" s="5">
        <v>0</v>
      </c>
      <c r="UF29" s="5">
        <f t="shared" si="80"/>
        <v>10000</v>
      </c>
      <c r="UG29" s="9"/>
      <c r="UH29" s="1">
        <v>23</v>
      </c>
      <c r="UI29" s="2" t="s">
        <v>26</v>
      </c>
      <c r="UJ29" s="5">
        <v>0</v>
      </c>
      <c r="UK29" s="5">
        <v>25000</v>
      </c>
      <c r="UL29" s="5">
        <v>0</v>
      </c>
      <c r="UM29" s="5">
        <f t="shared" si="81"/>
        <v>25000</v>
      </c>
      <c r="UN29" s="9"/>
      <c r="UO29" s="1">
        <v>23</v>
      </c>
      <c r="UP29" s="2" t="s">
        <v>26</v>
      </c>
      <c r="UQ29" s="5">
        <v>1</v>
      </c>
      <c r="UR29" s="5">
        <v>12000</v>
      </c>
      <c r="US29" s="5">
        <v>0</v>
      </c>
      <c r="UT29" s="5">
        <f t="shared" si="82"/>
        <v>12000</v>
      </c>
      <c r="UU29" s="9"/>
      <c r="UV29" s="1">
        <v>23</v>
      </c>
      <c r="UW29" s="2" t="s">
        <v>26</v>
      </c>
      <c r="UX29" s="5">
        <v>1</v>
      </c>
      <c r="UY29" s="5">
        <v>100000</v>
      </c>
      <c r="UZ29" s="5">
        <v>0</v>
      </c>
      <c r="VA29" s="5">
        <f t="shared" si="83"/>
        <v>100000</v>
      </c>
      <c r="VB29" s="9"/>
      <c r="VC29" s="1">
        <v>23</v>
      </c>
      <c r="VD29" s="2" t="s">
        <v>26</v>
      </c>
      <c r="VE29" s="5">
        <v>1</v>
      </c>
      <c r="VF29" s="5">
        <v>10000</v>
      </c>
      <c r="VG29" s="5">
        <v>0</v>
      </c>
      <c r="VH29" s="5">
        <f t="shared" si="84"/>
        <v>10000</v>
      </c>
      <c r="VI29" s="9"/>
      <c r="VJ29" s="1">
        <v>23</v>
      </c>
      <c r="VK29" s="2" t="s">
        <v>26</v>
      </c>
      <c r="VL29" s="5">
        <v>0</v>
      </c>
      <c r="VM29" s="5">
        <v>0</v>
      </c>
      <c r="VN29" s="5">
        <v>0</v>
      </c>
      <c r="VO29" s="5">
        <f t="shared" si="85"/>
        <v>0</v>
      </c>
      <c r="VP29" s="9"/>
      <c r="VQ29" s="1">
        <v>23</v>
      </c>
      <c r="VR29" s="2" t="s">
        <v>26</v>
      </c>
      <c r="VS29" s="5">
        <v>0</v>
      </c>
      <c r="VT29" s="5">
        <v>0</v>
      </c>
      <c r="VU29" s="5">
        <v>0</v>
      </c>
      <c r="VV29" s="5">
        <f t="shared" si="86"/>
        <v>0</v>
      </c>
      <c r="VW29" s="9"/>
      <c r="VX29" s="1">
        <v>23</v>
      </c>
      <c r="VY29" s="2" t="s">
        <v>26</v>
      </c>
      <c r="VZ29" s="5">
        <v>1</v>
      </c>
      <c r="WA29" s="5">
        <v>180000</v>
      </c>
      <c r="WB29" s="5">
        <v>0</v>
      </c>
      <c r="WC29" s="5">
        <f t="shared" si="87"/>
        <v>180000</v>
      </c>
      <c r="WD29" s="9"/>
      <c r="WE29" s="1">
        <v>23</v>
      </c>
      <c r="WF29" s="2" t="s">
        <v>26</v>
      </c>
      <c r="WG29" s="5">
        <v>0</v>
      </c>
      <c r="WH29" s="5">
        <v>0</v>
      </c>
      <c r="WI29" s="5">
        <v>0</v>
      </c>
      <c r="WJ29" s="5">
        <f t="shared" si="88"/>
        <v>0</v>
      </c>
      <c r="WK29" s="9"/>
      <c r="WL29" s="1">
        <v>23</v>
      </c>
      <c r="WM29" s="2" t="s">
        <v>26</v>
      </c>
      <c r="WN29" s="5">
        <v>0</v>
      </c>
      <c r="WO29" s="5">
        <v>0</v>
      </c>
      <c r="WP29" s="5">
        <v>0</v>
      </c>
      <c r="WQ29" s="5">
        <f t="shared" si="89"/>
        <v>0</v>
      </c>
      <c r="WR29" s="9"/>
      <c r="WS29" s="1">
        <v>23</v>
      </c>
      <c r="WT29" s="2" t="s">
        <v>26</v>
      </c>
      <c r="WU29" s="5">
        <v>0</v>
      </c>
      <c r="WV29" s="5">
        <v>0</v>
      </c>
      <c r="WW29" s="5">
        <v>0</v>
      </c>
      <c r="WX29" s="5">
        <f t="shared" si="90"/>
        <v>0</v>
      </c>
      <c r="WY29" s="9"/>
      <c r="WZ29" s="1">
        <v>23</v>
      </c>
      <c r="XA29" s="2" t="s">
        <v>26</v>
      </c>
      <c r="XB29" s="5">
        <v>0</v>
      </c>
      <c r="XC29" s="5">
        <v>100000</v>
      </c>
      <c r="XD29" s="5">
        <v>0</v>
      </c>
      <c r="XE29" s="5">
        <f t="shared" si="91"/>
        <v>100000</v>
      </c>
      <c r="XF29" s="9"/>
      <c r="XG29" s="1">
        <v>23</v>
      </c>
      <c r="XH29" s="2" t="s">
        <v>26</v>
      </c>
      <c r="XI29" s="5">
        <v>0</v>
      </c>
      <c r="XJ29" s="5">
        <v>0</v>
      </c>
      <c r="XK29" s="5">
        <v>0</v>
      </c>
      <c r="XL29" s="5">
        <f t="shared" si="92"/>
        <v>0</v>
      </c>
      <c r="XM29" s="9"/>
      <c r="XN29" s="1">
        <v>23</v>
      </c>
      <c r="XO29" s="2" t="s">
        <v>26</v>
      </c>
      <c r="XP29" s="5">
        <v>0</v>
      </c>
      <c r="XQ29" s="5">
        <v>20000</v>
      </c>
      <c r="XR29" s="5">
        <v>0</v>
      </c>
      <c r="XS29" s="5">
        <f t="shared" si="93"/>
        <v>20000</v>
      </c>
      <c r="XT29" s="9"/>
      <c r="XU29" s="1">
        <v>23</v>
      </c>
      <c r="XV29" s="2" t="s">
        <v>26</v>
      </c>
      <c r="XW29" s="5">
        <v>0</v>
      </c>
      <c r="XX29" s="5">
        <v>0</v>
      </c>
      <c r="XY29" s="5">
        <v>0</v>
      </c>
      <c r="XZ29" s="5">
        <f t="shared" si="94"/>
        <v>0</v>
      </c>
      <c r="YA29" s="9"/>
      <c r="YB29" s="1">
        <v>23</v>
      </c>
      <c r="YC29" s="2" t="s">
        <v>26</v>
      </c>
      <c r="YD29" s="5">
        <v>0</v>
      </c>
      <c r="YE29" s="5">
        <v>0</v>
      </c>
      <c r="YF29" s="5">
        <v>0</v>
      </c>
      <c r="YG29" s="5">
        <f t="shared" si="95"/>
        <v>0</v>
      </c>
      <c r="YH29" s="9"/>
      <c r="YI29" s="1">
        <v>23</v>
      </c>
      <c r="YJ29" s="2" t="s">
        <v>26</v>
      </c>
      <c r="YK29" s="5">
        <v>0</v>
      </c>
      <c r="YL29" s="5">
        <f t="shared" si="96"/>
        <v>15446918</v>
      </c>
      <c r="YM29" s="5">
        <f t="shared" si="0"/>
        <v>200000</v>
      </c>
      <c r="YN29" s="5">
        <f t="shared" si="1"/>
        <v>15646918</v>
      </c>
      <c r="YO29" s="9"/>
      <c r="YP29" s="105">
        <v>23</v>
      </c>
      <c r="YQ29" s="2" t="s">
        <v>26</v>
      </c>
      <c r="YR29" s="5">
        <v>0</v>
      </c>
      <c r="YS29" s="5" t="e">
        <f>'Programme Management'!#REF!+'Prgramme M. Activities'!YL29</f>
        <v>#REF!</v>
      </c>
      <c r="YT29" s="5" t="e">
        <f>'Programme Management'!#REF!+'Prgramme M. Activities'!YM29</f>
        <v>#REF!</v>
      </c>
      <c r="YU29" s="5" t="e">
        <f t="shared" si="97"/>
        <v>#REF!</v>
      </c>
      <c r="YV29" s="9"/>
    </row>
    <row r="30" spans="1:672" ht="16.5" hidden="1">
      <c r="A30" s="23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2"/>
        <v>0</v>
      </c>
      <c r="G30" s="9"/>
      <c r="H30" s="1">
        <v>24</v>
      </c>
      <c r="I30" s="2" t="s">
        <v>27</v>
      </c>
      <c r="J30" s="5">
        <v>0</v>
      </c>
      <c r="K30" s="5">
        <v>0</v>
      </c>
      <c r="L30" s="5">
        <v>0</v>
      </c>
      <c r="M30" s="5">
        <f t="shared" si="3"/>
        <v>0</v>
      </c>
      <c r="N30" s="9"/>
      <c r="O30" s="1">
        <v>24</v>
      </c>
      <c r="P30" s="2" t="s">
        <v>27</v>
      </c>
      <c r="Q30" s="5">
        <v>0</v>
      </c>
      <c r="R30" s="5">
        <v>24800</v>
      </c>
      <c r="S30" s="5">
        <v>0</v>
      </c>
      <c r="T30" s="5">
        <f t="shared" si="4"/>
        <v>24800</v>
      </c>
      <c r="U30" s="9"/>
      <c r="V30" s="1">
        <v>24</v>
      </c>
      <c r="W30" s="2" t="s">
        <v>27</v>
      </c>
      <c r="X30" s="5">
        <v>20</v>
      </c>
      <c r="Y30" s="5">
        <v>52000</v>
      </c>
      <c r="Z30" s="5">
        <v>0</v>
      </c>
      <c r="AA30" s="5">
        <f t="shared" si="5"/>
        <v>52000</v>
      </c>
      <c r="AB30" s="9"/>
      <c r="AC30" s="1">
        <v>24</v>
      </c>
      <c r="AD30" s="2" t="s">
        <v>27</v>
      </c>
      <c r="AE30" s="5">
        <v>0</v>
      </c>
      <c r="AF30" s="5">
        <v>0</v>
      </c>
      <c r="AG30" s="5">
        <v>0</v>
      </c>
      <c r="AH30" s="5">
        <f t="shared" si="6"/>
        <v>0</v>
      </c>
      <c r="AI30" s="9"/>
      <c r="AJ30" s="1">
        <v>24</v>
      </c>
      <c r="AK30" s="2" t="s">
        <v>27</v>
      </c>
      <c r="AL30" s="5">
        <v>417</v>
      </c>
      <c r="AM30" s="5">
        <v>41700</v>
      </c>
      <c r="AN30" s="5">
        <v>0</v>
      </c>
      <c r="AO30" s="5">
        <f t="shared" si="7"/>
        <v>41700</v>
      </c>
      <c r="AP30" s="9"/>
      <c r="AQ30" s="1">
        <v>24</v>
      </c>
      <c r="AR30" s="2" t="s">
        <v>27</v>
      </c>
      <c r="AS30" s="5">
        <v>28</v>
      </c>
      <c r="AT30" s="5">
        <v>30000</v>
      </c>
      <c r="AU30" s="5">
        <v>0</v>
      </c>
      <c r="AV30" s="5">
        <f t="shared" si="8"/>
        <v>30000</v>
      </c>
      <c r="AW30" s="9"/>
      <c r="AX30" s="1">
        <v>24</v>
      </c>
      <c r="AY30" s="2" t="s">
        <v>27</v>
      </c>
      <c r="AZ30" s="5">
        <v>25</v>
      </c>
      <c r="BA30" s="5">
        <v>150000</v>
      </c>
      <c r="BB30" s="5">
        <v>0</v>
      </c>
      <c r="BC30" s="5">
        <f t="shared" si="9"/>
        <v>150000</v>
      </c>
      <c r="BD30" s="9"/>
      <c r="BE30" s="1">
        <v>24</v>
      </c>
      <c r="BF30" s="2" t="s">
        <v>27</v>
      </c>
      <c r="BG30" s="5">
        <v>0</v>
      </c>
      <c r="BH30" s="5">
        <v>0</v>
      </c>
      <c r="BI30" s="5">
        <v>0</v>
      </c>
      <c r="BJ30" s="5">
        <f t="shared" si="10"/>
        <v>0</v>
      </c>
      <c r="BK30" s="9"/>
      <c r="BL30" s="1">
        <v>24</v>
      </c>
      <c r="BM30" s="2" t="s">
        <v>27</v>
      </c>
      <c r="BN30" s="5">
        <v>0</v>
      </c>
      <c r="BO30" s="5">
        <v>0</v>
      </c>
      <c r="BP30" s="5">
        <v>0</v>
      </c>
      <c r="BQ30" s="5">
        <f t="shared" si="11"/>
        <v>0</v>
      </c>
      <c r="BR30" s="9"/>
      <c r="BS30" s="1">
        <v>24</v>
      </c>
      <c r="BT30" s="2" t="s">
        <v>27</v>
      </c>
      <c r="BU30" s="5">
        <v>4</v>
      </c>
      <c r="BV30" s="5">
        <v>20000</v>
      </c>
      <c r="BW30" s="5">
        <v>0</v>
      </c>
      <c r="BX30" s="5">
        <f t="shared" si="12"/>
        <v>20000</v>
      </c>
      <c r="BY30" s="9"/>
      <c r="BZ30" s="1">
        <v>24</v>
      </c>
      <c r="CA30" s="2" t="s">
        <v>27</v>
      </c>
      <c r="CB30" s="5">
        <v>0</v>
      </c>
      <c r="CC30" s="5">
        <v>0</v>
      </c>
      <c r="CD30" s="5">
        <v>0</v>
      </c>
      <c r="CE30" s="5">
        <f t="shared" si="13"/>
        <v>0</v>
      </c>
      <c r="CF30" s="9"/>
      <c r="CG30" s="1">
        <v>24</v>
      </c>
      <c r="CH30" s="2" t="s">
        <v>27</v>
      </c>
      <c r="CI30" s="5">
        <v>63</v>
      </c>
      <c r="CJ30" s="5">
        <v>135750</v>
      </c>
      <c r="CK30" s="5">
        <v>0</v>
      </c>
      <c r="CL30" s="5">
        <f t="shared" si="14"/>
        <v>135750</v>
      </c>
      <c r="CM30" s="9"/>
      <c r="CN30" s="1">
        <v>24</v>
      </c>
      <c r="CO30" s="2" t="s">
        <v>27</v>
      </c>
      <c r="CP30" s="5">
        <v>0</v>
      </c>
      <c r="CQ30" s="5">
        <v>0</v>
      </c>
      <c r="CR30" s="5">
        <v>0</v>
      </c>
      <c r="CS30" s="5">
        <f t="shared" si="15"/>
        <v>0</v>
      </c>
      <c r="CT30" s="9"/>
      <c r="CU30" s="1">
        <v>24</v>
      </c>
      <c r="CV30" s="2" t="s">
        <v>27</v>
      </c>
      <c r="CW30" s="5">
        <v>12</v>
      </c>
      <c r="CX30" s="5">
        <v>24000</v>
      </c>
      <c r="CY30" s="5">
        <v>0</v>
      </c>
      <c r="CZ30" s="5">
        <f t="shared" si="16"/>
        <v>24000</v>
      </c>
      <c r="DA30" s="9"/>
      <c r="DB30" s="1">
        <v>24</v>
      </c>
      <c r="DC30" s="2" t="s">
        <v>27</v>
      </c>
      <c r="DD30" s="5">
        <v>0</v>
      </c>
      <c r="DE30" s="5">
        <v>30000</v>
      </c>
      <c r="DF30" s="5">
        <v>0</v>
      </c>
      <c r="DG30" s="5">
        <f t="shared" si="17"/>
        <v>30000</v>
      </c>
      <c r="DH30" s="9"/>
      <c r="DI30" s="1">
        <v>24</v>
      </c>
      <c r="DJ30" s="2" t="s">
        <v>27</v>
      </c>
      <c r="DK30" s="5">
        <v>0</v>
      </c>
      <c r="DL30" s="5">
        <v>0</v>
      </c>
      <c r="DM30" s="5">
        <v>0</v>
      </c>
      <c r="DN30" s="5">
        <f t="shared" si="18"/>
        <v>0</v>
      </c>
      <c r="DO30" s="9"/>
      <c r="DP30" s="1">
        <v>24</v>
      </c>
      <c r="DQ30" s="2" t="s">
        <v>27</v>
      </c>
      <c r="DR30" s="5">
        <v>25</v>
      </c>
      <c r="DS30" s="5">
        <v>75000</v>
      </c>
      <c r="DT30" s="5">
        <v>0</v>
      </c>
      <c r="DU30" s="5">
        <f t="shared" si="19"/>
        <v>75000</v>
      </c>
      <c r="DV30" s="9"/>
      <c r="DW30" s="1">
        <v>24</v>
      </c>
      <c r="DX30" s="2" t="s">
        <v>27</v>
      </c>
      <c r="DY30" s="5">
        <v>3613</v>
      </c>
      <c r="DZ30" s="5">
        <v>1445200</v>
      </c>
      <c r="EA30" s="5">
        <v>0</v>
      </c>
      <c r="EB30" s="5">
        <f t="shared" si="20"/>
        <v>1445200</v>
      </c>
      <c r="EC30" s="9"/>
      <c r="ED30" s="1">
        <v>24</v>
      </c>
      <c r="EE30" s="2" t="s">
        <v>27</v>
      </c>
      <c r="EF30" s="5">
        <v>0</v>
      </c>
      <c r="EG30" s="5">
        <v>0</v>
      </c>
      <c r="EH30" s="5">
        <v>0</v>
      </c>
      <c r="EI30" s="5">
        <f t="shared" si="21"/>
        <v>0</v>
      </c>
      <c r="EJ30" s="9"/>
      <c r="EK30" s="1">
        <v>24</v>
      </c>
      <c r="EL30" s="2" t="s">
        <v>27</v>
      </c>
      <c r="EM30" s="5">
        <v>0</v>
      </c>
      <c r="EN30" s="5">
        <v>0</v>
      </c>
      <c r="EO30" s="5">
        <v>0</v>
      </c>
      <c r="EP30" s="5">
        <f t="shared" si="22"/>
        <v>0</v>
      </c>
      <c r="EQ30" s="9"/>
      <c r="ER30" s="1">
        <v>24</v>
      </c>
      <c r="ES30" s="2" t="s">
        <v>27</v>
      </c>
      <c r="ET30" s="5">
        <v>0</v>
      </c>
      <c r="EU30" s="5">
        <v>0</v>
      </c>
      <c r="EV30" s="5">
        <v>0</v>
      </c>
      <c r="EW30" s="5">
        <f t="shared" si="23"/>
        <v>0</v>
      </c>
      <c r="EX30" s="9"/>
      <c r="EY30" s="1">
        <v>24</v>
      </c>
      <c r="EZ30" s="2" t="s">
        <v>27</v>
      </c>
      <c r="FA30" s="5">
        <v>0</v>
      </c>
      <c r="FB30" s="5">
        <v>0</v>
      </c>
      <c r="FC30" s="5">
        <v>0</v>
      </c>
      <c r="FD30" s="5">
        <f t="shared" si="24"/>
        <v>0</v>
      </c>
      <c r="FE30" s="9"/>
      <c r="FF30" s="1">
        <v>24</v>
      </c>
      <c r="FG30" s="2" t="s">
        <v>27</v>
      </c>
      <c r="FH30" s="5">
        <v>0</v>
      </c>
      <c r="FI30" s="5">
        <v>0</v>
      </c>
      <c r="FJ30" s="5">
        <v>0</v>
      </c>
      <c r="FK30" s="5">
        <f t="shared" si="25"/>
        <v>0</v>
      </c>
      <c r="FL30" s="9"/>
      <c r="FM30" s="1">
        <v>24</v>
      </c>
      <c r="FN30" s="2" t="s">
        <v>27</v>
      </c>
      <c r="FO30" s="5">
        <v>6</v>
      </c>
      <c r="FP30" s="5">
        <v>8000</v>
      </c>
      <c r="FQ30" s="5">
        <v>0</v>
      </c>
      <c r="FR30" s="5">
        <f t="shared" si="26"/>
        <v>8000</v>
      </c>
      <c r="FS30" s="9"/>
      <c r="FT30" s="1">
        <v>24</v>
      </c>
      <c r="FU30" s="2" t="s">
        <v>27</v>
      </c>
      <c r="FV30" s="5">
        <v>0</v>
      </c>
      <c r="FW30" s="5">
        <v>75000</v>
      </c>
      <c r="FX30" s="5">
        <v>0</v>
      </c>
      <c r="FY30" s="5">
        <f t="shared" si="27"/>
        <v>75000</v>
      </c>
      <c r="FZ30" s="9"/>
      <c r="GA30" s="1">
        <v>24</v>
      </c>
      <c r="GB30" s="2" t="s">
        <v>27</v>
      </c>
      <c r="GC30" s="5">
        <v>0</v>
      </c>
      <c r="GD30" s="5">
        <v>50000</v>
      </c>
      <c r="GE30" s="5">
        <v>0</v>
      </c>
      <c r="GF30" s="5">
        <f t="shared" si="28"/>
        <v>50000</v>
      </c>
      <c r="GG30" s="9"/>
      <c r="GH30" s="1">
        <v>24</v>
      </c>
      <c r="GI30" s="2" t="s">
        <v>27</v>
      </c>
      <c r="GJ30" s="5">
        <v>0</v>
      </c>
      <c r="GK30" s="5">
        <v>60000</v>
      </c>
      <c r="GL30" s="5">
        <v>0</v>
      </c>
      <c r="GM30" s="5">
        <f t="shared" si="29"/>
        <v>60000</v>
      </c>
      <c r="GN30" s="9"/>
      <c r="GO30" s="1">
        <v>24</v>
      </c>
      <c r="GP30" s="2" t="s">
        <v>27</v>
      </c>
      <c r="GQ30" s="5">
        <v>0</v>
      </c>
      <c r="GR30" s="5">
        <v>0</v>
      </c>
      <c r="GS30" s="5">
        <v>0</v>
      </c>
      <c r="GT30" s="5">
        <f t="shared" si="30"/>
        <v>0</v>
      </c>
      <c r="GU30" s="9"/>
      <c r="GV30" s="1">
        <v>24</v>
      </c>
      <c r="GW30" s="2" t="s">
        <v>27</v>
      </c>
      <c r="GX30" s="5">
        <v>6</v>
      </c>
      <c r="GY30" s="5">
        <v>800000</v>
      </c>
      <c r="GZ30" s="5">
        <v>150000</v>
      </c>
      <c r="HA30" s="5">
        <f t="shared" si="31"/>
        <v>950000</v>
      </c>
      <c r="HB30" s="9"/>
      <c r="HC30" s="1">
        <v>24</v>
      </c>
      <c r="HD30" s="2" t="s">
        <v>27</v>
      </c>
      <c r="HE30" s="5">
        <v>0</v>
      </c>
      <c r="HF30" s="5">
        <v>0</v>
      </c>
      <c r="HG30" s="5">
        <v>0</v>
      </c>
      <c r="HH30" s="5">
        <f t="shared" si="32"/>
        <v>0</v>
      </c>
      <c r="HI30" s="9"/>
      <c r="HJ30" s="1">
        <v>24</v>
      </c>
      <c r="HK30" s="2" t="s">
        <v>27</v>
      </c>
      <c r="HL30" s="5">
        <v>1</v>
      </c>
      <c r="HM30" s="5">
        <v>300000</v>
      </c>
      <c r="HN30" s="5">
        <v>0</v>
      </c>
      <c r="HO30" s="5">
        <f t="shared" si="33"/>
        <v>300000</v>
      </c>
      <c r="HP30" s="9"/>
      <c r="HQ30" s="1">
        <v>24</v>
      </c>
      <c r="HR30" s="2" t="s">
        <v>27</v>
      </c>
      <c r="HS30" s="5">
        <v>20</v>
      </c>
      <c r="HT30" s="5">
        <v>59500</v>
      </c>
      <c r="HU30" s="5">
        <v>0</v>
      </c>
      <c r="HV30" s="5">
        <f t="shared" si="34"/>
        <v>59500</v>
      </c>
      <c r="HW30" s="9"/>
      <c r="HX30" s="1">
        <v>24</v>
      </c>
      <c r="HY30" s="2" t="s">
        <v>27</v>
      </c>
      <c r="HZ30" s="5">
        <v>0</v>
      </c>
      <c r="IA30" s="5">
        <v>0</v>
      </c>
      <c r="IB30" s="5">
        <v>0</v>
      </c>
      <c r="IC30" s="5">
        <f t="shared" si="35"/>
        <v>0</v>
      </c>
      <c r="ID30" s="9"/>
      <c r="IE30" s="1">
        <v>24</v>
      </c>
      <c r="IF30" s="2" t="s">
        <v>27</v>
      </c>
      <c r="IG30" s="5">
        <v>0</v>
      </c>
      <c r="IH30" s="5">
        <v>0</v>
      </c>
      <c r="II30" s="5">
        <v>0</v>
      </c>
      <c r="IJ30" s="5">
        <f t="shared" si="36"/>
        <v>0</v>
      </c>
      <c r="IK30" s="9"/>
      <c r="IL30" s="1">
        <v>24</v>
      </c>
      <c r="IM30" s="2" t="s">
        <v>27</v>
      </c>
      <c r="IN30" s="5">
        <v>0</v>
      </c>
      <c r="IO30" s="5">
        <v>0</v>
      </c>
      <c r="IP30" s="5">
        <v>0</v>
      </c>
      <c r="IQ30" s="5">
        <f t="shared" si="37"/>
        <v>0</v>
      </c>
      <c r="IR30" s="9"/>
      <c r="IS30" s="1">
        <v>24</v>
      </c>
      <c r="IT30" s="2" t="s">
        <v>27</v>
      </c>
      <c r="IU30" s="5">
        <v>0</v>
      </c>
      <c r="IV30" s="5">
        <v>0</v>
      </c>
      <c r="IW30" s="5">
        <v>0</v>
      </c>
      <c r="IX30" s="5">
        <f t="shared" si="38"/>
        <v>0</v>
      </c>
      <c r="IY30" s="9"/>
      <c r="IZ30" s="1">
        <v>24</v>
      </c>
      <c r="JA30" s="2" t="s">
        <v>27</v>
      </c>
      <c r="JB30" s="5">
        <v>0</v>
      </c>
      <c r="JC30" s="5">
        <v>0</v>
      </c>
      <c r="JD30" s="5">
        <v>0</v>
      </c>
      <c r="JE30" s="5">
        <f t="shared" si="39"/>
        <v>0</v>
      </c>
      <c r="JF30" s="9"/>
      <c r="JG30" s="1">
        <v>24</v>
      </c>
      <c r="JH30" s="2" t="s">
        <v>27</v>
      </c>
      <c r="JI30" s="5">
        <v>0</v>
      </c>
      <c r="JJ30" s="5">
        <v>30000</v>
      </c>
      <c r="JK30" s="5">
        <v>0</v>
      </c>
      <c r="JL30" s="5">
        <f t="shared" si="40"/>
        <v>30000</v>
      </c>
      <c r="JM30" s="9"/>
      <c r="JN30" s="1">
        <v>24</v>
      </c>
      <c r="JO30" s="2" t="s">
        <v>27</v>
      </c>
      <c r="JP30" s="5">
        <v>0</v>
      </c>
      <c r="JQ30" s="5">
        <v>0</v>
      </c>
      <c r="JR30" s="5">
        <v>0</v>
      </c>
      <c r="JS30" s="5">
        <f t="shared" si="41"/>
        <v>0</v>
      </c>
      <c r="JT30" s="9"/>
      <c r="JU30" s="1">
        <v>24</v>
      </c>
      <c r="JV30" s="2" t="s">
        <v>27</v>
      </c>
      <c r="JW30" s="5">
        <v>0</v>
      </c>
      <c r="JX30" s="5">
        <v>0</v>
      </c>
      <c r="JY30" s="5">
        <v>0</v>
      </c>
      <c r="JZ30" s="5">
        <f t="shared" si="42"/>
        <v>0</v>
      </c>
      <c r="KA30" s="9"/>
      <c r="KB30" s="1">
        <v>24</v>
      </c>
      <c r="KC30" s="2" t="s">
        <v>27</v>
      </c>
      <c r="KD30" s="5">
        <v>20</v>
      </c>
      <c r="KE30" s="5">
        <v>387450</v>
      </c>
      <c r="KF30" s="5">
        <v>0</v>
      </c>
      <c r="KG30" s="5">
        <f t="shared" si="43"/>
        <v>387450</v>
      </c>
      <c r="KH30" s="9"/>
      <c r="KI30" s="1">
        <v>24</v>
      </c>
      <c r="KJ30" s="2" t="s">
        <v>27</v>
      </c>
      <c r="KK30" s="5">
        <v>1</v>
      </c>
      <c r="KL30" s="5">
        <v>325000</v>
      </c>
      <c r="KM30" s="5">
        <v>0</v>
      </c>
      <c r="KN30" s="5">
        <f t="shared" si="44"/>
        <v>325000</v>
      </c>
      <c r="KO30" s="9"/>
      <c r="KP30" s="1">
        <v>24</v>
      </c>
      <c r="KQ30" s="2" t="s">
        <v>27</v>
      </c>
      <c r="KR30" s="5">
        <v>1</v>
      </c>
      <c r="KS30" s="5">
        <v>12000</v>
      </c>
      <c r="KT30" s="5">
        <v>0</v>
      </c>
      <c r="KU30" s="5">
        <f t="shared" si="45"/>
        <v>12000</v>
      </c>
      <c r="KV30" s="9"/>
      <c r="KW30" s="1">
        <v>24</v>
      </c>
      <c r="KX30" s="2" t="s">
        <v>27</v>
      </c>
      <c r="KY30" s="5">
        <v>0</v>
      </c>
      <c r="KZ30" s="5">
        <v>0</v>
      </c>
      <c r="LA30" s="5">
        <v>0</v>
      </c>
      <c r="LB30" s="5">
        <f t="shared" si="46"/>
        <v>0</v>
      </c>
      <c r="LC30" s="9"/>
      <c r="LD30" s="1">
        <v>24</v>
      </c>
      <c r="LE30" s="2" t="s">
        <v>27</v>
      </c>
      <c r="LF30" s="5">
        <v>0</v>
      </c>
      <c r="LG30" s="5">
        <v>0</v>
      </c>
      <c r="LH30" s="5">
        <v>0</v>
      </c>
      <c r="LI30" s="5">
        <f t="shared" si="47"/>
        <v>0</v>
      </c>
      <c r="LJ30" s="9"/>
      <c r="LK30" s="1">
        <v>24</v>
      </c>
      <c r="LL30" s="2" t="s">
        <v>27</v>
      </c>
      <c r="LM30" s="5">
        <v>0</v>
      </c>
      <c r="LN30" s="5">
        <v>0</v>
      </c>
      <c r="LO30" s="5">
        <v>0</v>
      </c>
      <c r="LP30" s="5">
        <f t="shared" si="48"/>
        <v>0</v>
      </c>
      <c r="LQ30" s="9"/>
      <c r="LR30" s="1">
        <v>24</v>
      </c>
      <c r="LS30" s="2" t="s">
        <v>27</v>
      </c>
      <c r="LT30" s="5">
        <v>1</v>
      </c>
      <c r="LU30" s="5">
        <v>200000</v>
      </c>
      <c r="LV30" s="5">
        <v>0</v>
      </c>
      <c r="LW30" s="5">
        <f t="shared" si="49"/>
        <v>200000</v>
      </c>
      <c r="LX30" s="9"/>
      <c r="LY30" s="1">
        <v>24</v>
      </c>
      <c r="LZ30" s="2" t="s">
        <v>27</v>
      </c>
      <c r="MA30" s="5">
        <v>0</v>
      </c>
      <c r="MB30" s="5">
        <v>0</v>
      </c>
      <c r="MC30" s="5">
        <v>0</v>
      </c>
      <c r="MD30" s="5">
        <f t="shared" si="50"/>
        <v>0</v>
      </c>
      <c r="ME30" s="9"/>
      <c r="MF30" s="1">
        <v>24</v>
      </c>
      <c r="MG30" s="2" t="s">
        <v>27</v>
      </c>
      <c r="MH30" s="5">
        <v>20</v>
      </c>
      <c r="MI30" s="5">
        <v>38000</v>
      </c>
      <c r="MJ30" s="5">
        <v>0</v>
      </c>
      <c r="MK30" s="5">
        <f t="shared" si="51"/>
        <v>38000</v>
      </c>
      <c r="ML30" s="9"/>
      <c r="MM30" s="1">
        <v>24</v>
      </c>
      <c r="MN30" s="2" t="s">
        <v>27</v>
      </c>
      <c r="MO30" s="5">
        <v>20</v>
      </c>
      <c r="MP30" s="5">
        <v>38000</v>
      </c>
      <c r="MQ30" s="5">
        <v>0</v>
      </c>
      <c r="MR30" s="5">
        <f t="shared" si="52"/>
        <v>38000</v>
      </c>
      <c r="MS30" s="9"/>
      <c r="MT30" s="1">
        <v>24</v>
      </c>
      <c r="MU30" s="2" t="s">
        <v>27</v>
      </c>
      <c r="MV30" s="5">
        <v>26</v>
      </c>
      <c r="MW30" s="5">
        <v>1020000</v>
      </c>
      <c r="MX30" s="5">
        <v>0</v>
      </c>
      <c r="MY30" s="5">
        <f t="shared" si="53"/>
        <v>1020000</v>
      </c>
      <c r="MZ30" s="9"/>
      <c r="NA30" s="1">
        <v>24</v>
      </c>
      <c r="NB30" s="2" t="s">
        <v>27</v>
      </c>
      <c r="NC30" s="5">
        <v>1</v>
      </c>
      <c r="ND30" s="5">
        <v>60000</v>
      </c>
      <c r="NE30" s="5">
        <v>0</v>
      </c>
      <c r="NF30" s="5">
        <f t="shared" si="54"/>
        <v>60000</v>
      </c>
      <c r="NG30" s="9"/>
      <c r="NH30" s="1">
        <v>24</v>
      </c>
      <c r="NI30" s="2" t="s">
        <v>27</v>
      </c>
      <c r="NJ30" s="5">
        <v>0</v>
      </c>
      <c r="NK30" s="5">
        <v>0</v>
      </c>
      <c r="NL30" s="5">
        <v>0</v>
      </c>
      <c r="NM30" s="5">
        <f t="shared" si="55"/>
        <v>0</v>
      </c>
      <c r="NN30" s="9"/>
      <c r="NO30" s="1">
        <v>24</v>
      </c>
      <c r="NP30" s="2" t="s">
        <v>27</v>
      </c>
      <c r="NQ30" s="5">
        <v>12</v>
      </c>
      <c r="NR30" s="5">
        <v>300000</v>
      </c>
      <c r="NS30" s="5">
        <v>0</v>
      </c>
      <c r="NT30" s="5">
        <f t="shared" si="56"/>
        <v>300000</v>
      </c>
      <c r="NU30" s="9"/>
      <c r="NV30" s="1">
        <v>24</v>
      </c>
      <c r="NW30" s="2" t="s">
        <v>27</v>
      </c>
      <c r="NX30" s="5">
        <v>1</v>
      </c>
      <c r="NY30" s="5">
        <v>100000</v>
      </c>
      <c r="NZ30" s="5">
        <v>0</v>
      </c>
      <c r="OA30" s="5">
        <f t="shared" si="57"/>
        <v>100000</v>
      </c>
      <c r="OB30" s="9"/>
      <c r="OC30" s="1">
        <v>24</v>
      </c>
      <c r="OD30" s="2" t="s">
        <v>27</v>
      </c>
      <c r="OE30" s="5">
        <v>0</v>
      </c>
      <c r="OF30" s="5">
        <v>506000</v>
      </c>
      <c r="OG30" s="5">
        <v>0</v>
      </c>
      <c r="OH30" s="5">
        <f t="shared" si="58"/>
        <v>506000</v>
      </c>
      <c r="OI30" s="9"/>
      <c r="OJ30" s="1">
        <v>24</v>
      </c>
      <c r="OK30" s="2" t="s">
        <v>27</v>
      </c>
      <c r="OL30" s="5">
        <v>0</v>
      </c>
      <c r="OM30" s="5">
        <v>150000</v>
      </c>
      <c r="ON30" s="5">
        <v>0</v>
      </c>
      <c r="OO30" s="5">
        <f t="shared" si="59"/>
        <v>150000</v>
      </c>
      <c r="OP30" s="9"/>
      <c r="OQ30" s="1">
        <v>24</v>
      </c>
      <c r="OR30" s="2" t="s">
        <v>27</v>
      </c>
      <c r="OS30" s="5">
        <v>0</v>
      </c>
      <c r="OT30" s="5">
        <v>0</v>
      </c>
      <c r="OU30" s="5">
        <v>0</v>
      </c>
      <c r="OV30" s="5">
        <f t="shared" si="60"/>
        <v>0</v>
      </c>
      <c r="OW30" s="9"/>
      <c r="OX30" s="1">
        <v>24</v>
      </c>
      <c r="OY30" s="2" t="s">
        <v>27</v>
      </c>
      <c r="OZ30" s="5">
        <v>0</v>
      </c>
      <c r="PA30" s="5">
        <v>0</v>
      </c>
      <c r="PB30" s="5">
        <v>0</v>
      </c>
      <c r="PC30" s="5">
        <f t="shared" si="61"/>
        <v>0</v>
      </c>
      <c r="PD30" s="9"/>
      <c r="PE30" s="1">
        <v>24</v>
      </c>
      <c r="PF30" s="2" t="s">
        <v>27</v>
      </c>
      <c r="PG30" s="5">
        <v>1</v>
      </c>
      <c r="PH30" s="5">
        <v>72000</v>
      </c>
      <c r="PI30" s="5">
        <v>0</v>
      </c>
      <c r="PJ30" s="5">
        <f t="shared" si="62"/>
        <v>72000</v>
      </c>
      <c r="PK30" s="9"/>
      <c r="PL30" s="1">
        <v>24</v>
      </c>
      <c r="PM30" s="2" t="s">
        <v>27</v>
      </c>
      <c r="PN30" s="5">
        <v>9</v>
      </c>
      <c r="PO30" s="5">
        <v>225000</v>
      </c>
      <c r="PP30" s="5">
        <v>0</v>
      </c>
      <c r="PQ30" s="5">
        <f t="shared" si="63"/>
        <v>225000</v>
      </c>
      <c r="PR30" s="9"/>
      <c r="PS30" s="1">
        <v>24</v>
      </c>
      <c r="PT30" s="2" t="s">
        <v>27</v>
      </c>
      <c r="PU30" s="5">
        <v>26</v>
      </c>
      <c r="PV30" s="5">
        <v>6360000</v>
      </c>
      <c r="PW30" s="5">
        <v>0</v>
      </c>
      <c r="PX30" s="5">
        <f t="shared" si="64"/>
        <v>6360000</v>
      </c>
      <c r="PY30" s="9"/>
      <c r="PZ30" s="1">
        <v>24</v>
      </c>
      <c r="QA30" s="2" t="s">
        <v>27</v>
      </c>
      <c r="QB30" s="5">
        <v>20</v>
      </c>
      <c r="QC30" s="5">
        <v>192000</v>
      </c>
      <c r="QD30" s="5">
        <v>0</v>
      </c>
      <c r="QE30" s="5">
        <f t="shared" si="65"/>
        <v>192000</v>
      </c>
      <c r="QF30" s="9"/>
      <c r="QG30" s="1">
        <v>24</v>
      </c>
      <c r="QH30" s="2" t="s">
        <v>27</v>
      </c>
      <c r="QI30" s="5">
        <v>0</v>
      </c>
      <c r="QJ30" s="5">
        <v>56000</v>
      </c>
      <c r="QK30" s="5">
        <v>0</v>
      </c>
      <c r="QL30" s="5">
        <f t="shared" si="66"/>
        <v>56000</v>
      </c>
      <c r="QM30" s="9"/>
      <c r="QN30" s="1">
        <v>24</v>
      </c>
      <c r="QO30" s="2" t="s">
        <v>27</v>
      </c>
      <c r="QP30" s="5">
        <v>0</v>
      </c>
      <c r="QQ30" s="5">
        <v>1137858</v>
      </c>
      <c r="QR30" s="5">
        <v>0</v>
      </c>
      <c r="QS30" s="5">
        <f t="shared" si="67"/>
        <v>1137858</v>
      </c>
      <c r="QT30" s="9"/>
      <c r="QU30" s="1">
        <v>24</v>
      </c>
      <c r="QV30" s="2" t="s">
        <v>27</v>
      </c>
      <c r="QW30" s="5">
        <v>0</v>
      </c>
      <c r="QX30" s="5">
        <v>0</v>
      </c>
      <c r="QY30" s="5">
        <v>0</v>
      </c>
      <c r="QZ30" s="5">
        <f t="shared" si="68"/>
        <v>0</v>
      </c>
      <c r="RA30" s="9"/>
      <c r="RB30" s="1">
        <v>24</v>
      </c>
      <c r="RC30" s="2" t="s">
        <v>27</v>
      </c>
      <c r="RD30" s="5">
        <v>1</v>
      </c>
      <c r="RE30" s="5">
        <v>100000</v>
      </c>
      <c r="RF30" s="5">
        <v>100000</v>
      </c>
      <c r="RG30" s="5">
        <f t="shared" si="69"/>
        <v>200000</v>
      </c>
      <c r="RH30" s="9"/>
      <c r="RI30" s="1">
        <v>24</v>
      </c>
      <c r="RJ30" s="2" t="s">
        <v>27</v>
      </c>
      <c r="RK30" s="5">
        <v>0</v>
      </c>
      <c r="RL30" s="5">
        <v>10000</v>
      </c>
      <c r="RM30" s="5">
        <v>0</v>
      </c>
      <c r="RN30" s="5">
        <f t="shared" si="70"/>
        <v>10000</v>
      </c>
      <c r="RO30" s="9"/>
      <c r="RP30" s="1">
        <v>24</v>
      </c>
      <c r="RQ30" s="2" t="s">
        <v>27</v>
      </c>
      <c r="RR30" s="5">
        <v>0</v>
      </c>
      <c r="RS30" s="5">
        <v>0</v>
      </c>
      <c r="RT30" s="5">
        <v>0</v>
      </c>
      <c r="RU30" s="5">
        <f t="shared" si="71"/>
        <v>0</v>
      </c>
      <c r="RV30" s="9"/>
      <c r="RW30" s="1">
        <v>24</v>
      </c>
      <c r="RX30" s="2" t="s">
        <v>27</v>
      </c>
      <c r="RY30" s="5">
        <v>0</v>
      </c>
      <c r="RZ30" s="5">
        <v>0</v>
      </c>
      <c r="SA30" s="5">
        <v>0</v>
      </c>
      <c r="SB30" s="5">
        <f t="shared" si="72"/>
        <v>0</v>
      </c>
      <c r="SC30" s="9"/>
      <c r="SD30" s="1">
        <v>24</v>
      </c>
      <c r="SE30" s="2" t="s">
        <v>27</v>
      </c>
      <c r="SF30" s="5">
        <v>1</v>
      </c>
      <c r="SG30" s="5">
        <v>412400</v>
      </c>
      <c r="SH30" s="5">
        <v>0</v>
      </c>
      <c r="SI30" s="5">
        <f t="shared" si="73"/>
        <v>412400</v>
      </c>
      <c r="SJ30" s="9"/>
      <c r="SK30" s="1">
        <v>24</v>
      </c>
      <c r="SL30" s="2" t="s">
        <v>27</v>
      </c>
      <c r="SM30" s="5">
        <v>1</v>
      </c>
      <c r="SN30" s="5">
        <v>80000</v>
      </c>
      <c r="SO30" s="5">
        <v>0</v>
      </c>
      <c r="SP30" s="5">
        <f t="shared" si="74"/>
        <v>80000</v>
      </c>
      <c r="SQ30" s="9"/>
      <c r="SR30" s="1">
        <v>24</v>
      </c>
      <c r="SS30" s="2" t="s">
        <v>27</v>
      </c>
      <c r="ST30" s="5">
        <v>0</v>
      </c>
      <c r="SU30" s="5">
        <v>0</v>
      </c>
      <c r="SV30" s="5">
        <v>0</v>
      </c>
      <c r="SW30" s="5">
        <f t="shared" si="75"/>
        <v>0</v>
      </c>
      <c r="SX30" s="9"/>
      <c r="SY30" s="1">
        <v>24</v>
      </c>
      <c r="SZ30" s="2" t="s">
        <v>27</v>
      </c>
      <c r="TA30" s="5">
        <v>0</v>
      </c>
      <c r="TB30" s="5">
        <v>0</v>
      </c>
      <c r="TC30" s="5">
        <v>0</v>
      </c>
      <c r="TD30" s="5">
        <f t="shared" si="76"/>
        <v>0</v>
      </c>
      <c r="TE30" s="9"/>
      <c r="TF30" s="1">
        <v>24</v>
      </c>
      <c r="TG30" s="2" t="s">
        <v>27</v>
      </c>
      <c r="TH30" s="5">
        <v>0</v>
      </c>
      <c r="TI30" s="5">
        <v>0</v>
      </c>
      <c r="TJ30" s="5">
        <v>0</v>
      </c>
      <c r="TK30" s="5">
        <f t="shared" si="77"/>
        <v>0</v>
      </c>
      <c r="TL30" s="9"/>
      <c r="TM30" s="1">
        <v>24</v>
      </c>
      <c r="TN30" s="2" t="s">
        <v>27</v>
      </c>
      <c r="TO30" s="5">
        <v>0</v>
      </c>
      <c r="TP30" s="5">
        <v>40000</v>
      </c>
      <c r="TQ30" s="5">
        <v>0</v>
      </c>
      <c r="TR30" s="5">
        <f t="shared" si="78"/>
        <v>40000</v>
      </c>
      <c r="TS30" s="9"/>
      <c r="TT30" s="1">
        <v>24</v>
      </c>
      <c r="TU30" s="2" t="s">
        <v>27</v>
      </c>
      <c r="TV30" s="5">
        <v>0</v>
      </c>
      <c r="TW30" s="5">
        <v>30000</v>
      </c>
      <c r="TX30" s="5">
        <v>0</v>
      </c>
      <c r="TY30" s="5">
        <f t="shared" si="79"/>
        <v>30000</v>
      </c>
      <c r="TZ30" s="9"/>
      <c r="UA30" s="1">
        <v>24</v>
      </c>
      <c r="UB30" s="2" t="s">
        <v>27</v>
      </c>
      <c r="UC30" s="5">
        <v>0</v>
      </c>
      <c r="UD30" s="5">
        <v>0</v>
      </c>
      <c r="UE30" s="5">
        <v>0</v>
      </c>
      <c r="UF30" s="5">
        <f t="shared" si="80"/>
        <v>0</v>
      </c>
      <c r="UG30" s="9"/>
      <c r="UH30" s="1">
        <v>24</v>
      </c>
      <c r="UI30" s="2" t="s">
        <v>27</v>
      </c>
      <c r="UJ30" s="5">
        <v>0</v>
      </c>
      <c r="UK30" s="5">
        <v>0</v>
      </c>
      <c r="UL30" s="5">
        <v>0</v>
      </c>
      <c r="UM30" s="5">
        <f t="shared" si="81"/>
        <v>0</v>
      </c>
      <c r="UN30" s="9"/>
      <c r="UO30" s="1">
        <v>24</v>
      </c>
      <c r="UP30" s="2" t="s">
        <v>27</v>
      </c>
      <c r="UQ30" s="5">
        <v>1</v>
      </c>
      <c r="UR30" s="5">
        <v>12000</v>
      </c>
      <c r="US30" s="5">
        <v>0</v>
      </c>
      <c r="UT30" s="5">
        <f t="shared" si="82"/>
        <v>12000</v>
      </c>
      <c r="UU30" s="9"/>
      <c r="UV30" s="1">
        <v>24</v>
      </c>
      <c r="UW30" s="2" t="s">
        <v>27</v>
      </c>
      <c r="UX30" s="5">
        <v>1</v>
      </c>
      <c r="UY30" s="5">
        <v>100000</v>
      </c>
      <c r="UZ30" s="5">
        <v>0</v>
      </c>
      <c r="VA30" s="5">
        <f t="shared" si="83"/>
        <v>100000</v>
      </c>
      <c r="VB30" s="9"/>
      <c r="VC30" s="1">
        <v>24</v>
      </c>
      <c r="VD30" s="2" t="s">
        <v>27</v>
      </c>
      <c r="VE30" s="5">
        <v>1</v>
      </c>
      <c r="VF30" s="5">
        <v>10000</v>
      </c>
      <c r="VG30" s="5">
        <v>0</v>
      </c>
      <c r="VH30" s="5">
        <f t="shared" si="84"/>
        <v>10000</v>
      </c>
      <c r="VI30" s="9"/>
      <c r="VJ30" s="1">
        <v>24</v>
      </c>
      <c r="VK30" s="2" t="s">
        <v>27</v>
      </c>
      <c r="VL30" s="5">
        <v>0</v>
      </c>
      <c r="VM30" s="5">
        <v>0</v>
      </c>
      <c r="VN30" s="5">
        <v>0</v>
      </c>
      <c r="VO30" s="5">
        <f t="shared" si="85"/>
        <v>0</v>
      </c>
      <c r="VP30" s="9"/>
      <c r="VQ30" s="1">
        <v>24</v>
      </c>
      <c r="VR30" s="2" t="s">
        <v>27</v>
      </c>
      <c r="VS30" s="5">
        <v>0</v>
      </c>
      <c r="VT30" s="5">
        <v>0</v>
      </c>
      <c r="VU30" s="5">
        <v>0</v>
      </c>
      <c r="VV30" s="5">
        <f t="shared" si="86"/>
        <v>0</v>
      </c>
      <c r="VW30" s="9"/>
      <c r="VX30" s="1">
        <v>24</v>
      </c>
      <c r="VY30" s="2" t="s">
        <v>27</v>
      </c>
      <c r="VZ30" s="5">
        <v>1</v>
      </c>
      <c r="WA30" s="5">
        <v>180000</v>
      </c>
      <c r="WB30" s="5">
        <v>0</v>
      </c>
      <c r="WC30" s="5">
        <f t="shared" si="87"/>
        <v>180000</v>
      </c>
      <c r="WD30" s="9"/>
      <c r="WE30" s="1">
        <v>24</v>
      </c>
      <c r="WF30" s="2" t="s">
        <v>27</v>
      </c>
      <c r="WG30" s="5">
        <v>0</v>
      </c>
      <c r="WH30" s="5">
        <v>0</v>
      </c>
      <c r="WI30" s="5">
        <v>0</v>
      </c>
      <c r="WJ30" s="5">
        <f t="shared" si="88"/>
        <v>0</v>
      </c>
      <c r="WK30" s="9"/>
      <c r="WL30" s="1">
        <v>24</v>
      </c>
      <c r="WM30" s="2" t="s">
        <v>27</v>
      </c>
      <c r="WN30" s="5">
        <v>0</v>
      </c>
      <c r="WO30" s="5">
        <v>0</v>
      </c>
      <c r="WP30" s="5">
        <v>0</v>
      </c>
      <c r="WQ30" s="5">
        <f t="shared" si="89"/>
        <v>0</v>
      </c>
      <c r="WR30" s="9"/>
      <c r="WS30" s="1">
        <v>24</v>
      </c>
      <c r="WT30" s="2" t="s">
        <v>27</v>
      </c>
      <c r="WU30" s="5">
        <v>0</v>
      </c>
      <c r="WV30" s="5">
        <v>0</v>
      </c>
      <c r="WW30" s="5">
        <v>0</v>
      </c>
      <c r="WX30" s="5">
        <f t="shared" si="90"/>
        <v>0</v>
      </c>
      <c r="WY30" s="9"/>
      <c r="WZ30" s="1">
        <v>24</v>
      </c>
      <c r="XA30" s="2" t="s">
        <v>27</v>
      </c>
      <c r="XB30" s="5">
        <v>0</v>
      </c>
      <c r="XC30" s="5">
        <v>100000</v>
      </c>
      <c r="XD30" s="5">
        <v>0</v>
      </c>
      <c r="XE30" s="5">
        <f t="shared" si="91"/>
        <v>100000</v>
      </c>
      <c r="XF30" s="9"/>
      <c r="XG30" s="1">
        <v>24</v>
      </c>
      <c r="XH30" s="2" t="s">
        <v>27</v>
      </c>
      <c r="XI30" s="5">
        <v>0</v>
      </c>
      <c r="XJ30" s="5">
        <v>0</v>
      </c>
      <c r="XK30" s="5">
        <v>0</v>
      </c>
      <c r="XL30" s="5">
        <f t="shared" si="92"/>
        <v>0</v>
      </c>
      <c r="XM30" s="9"/>
      <c r="XN30" s="1">
        <v>24</v>
      </c>
      <c r="XO30" s="2" t="s">
        <v>27</v>
      </c>
      <c r="XP30" s="5">
        <v>0</v>
      </c>
      <c r="XQ30" s="5">
        <v>20000</v>
      </c>
      <c r="XR30" s="5">
        <v>0</v>
      </c>
      <c r="XS30" s="5">
        <f t="shared" si="93"/>
        <v>20000</v>
      </c>
      <c r="XT30" s="9"/>
      <c r="XU30" s="1">
        <v>24</v>
      </c>
      <c r="XV30" s="2" t="s">
        <v>27</v>
      </c>
      <c r="XW30" s="5">
        <v>0</v>
      </c>
      <c r="XX30" s="5">
        <v>0</v>
      </c>
      <c r="XY30" s="5">
        <v>0</v>
      </c>
      <c r="XZ30" s="5">
        <f t="shared" si="94"/>
        <v>0</v>
      </c>
      <c r="YA30" s="9"/>
      <c r="YB30" s="1">
        <v>24</v>
      </c>
      <c r="YC30" s="2" t="s">
        <v>27</v>
      </c>
      <c r="YD30" s="5">
        <v>0</v>
      </c>
      <c r="YE30" s="5">
        <v>0</v>
      </c>
      <c r="YF30" s="5">
        <v>0</v>
      </c>
      <c r="YG30" s="5">
        <f t="shared" si="95"/>
        <v>0</v>
      </c>
      <c r="YH30" s="9"/>
      <c r="YI30" s="1">
        <v>24</v>
      </c>
      <c r="YJ30" s="2" t="s">
        <v>27</v>
      </c>
      <c r="YK30" s="5">
        <v>0</v>
      </c>
      <c r="YL30" s="5">
        <f t="shared" si="96"/>
        <v>15684658</v>
      </c>
      <c r="YM30" s="5">
        <f t="shared" si="0"/>
        <v>250000</v>
      </c>
      <c r="YN30" s="5">
        <f t="shared" si="1"/>
        <v>15934658</v>
      </c>
      <c r="YO30" s="9"/>
      <c r="YP30" s="105">
        <v>24</v>
      </c>
      <c r="YQ30" s="2" t="s">
        <v>27</v>
      </c>
      <c r="YR30" s="5">
        <v>0</v>
      </c>
      <c r="YS30" s="5" t="e">
        <f>'Programme Management'!#REF!+'Prgramme M. Activities'!YL30</f>
        <v>#REF!</v>
      </c>
      <c r="YT30" s="5" t="e">
        <f>'Programme Management'!#REF!+'Prgramme M. Activities'!YM30</f>
        <v>#REF!</v>
      </c>
      <c r="YU30" s="5" t="e">
        <f t="shared" si="97"/>
        <v>#REF!</v>
      </c>
      <c r="YV30" s="9"/>
    </row>
    <row r="31" spans="1:672" ht="16.5" hidden="1">
      <c r="A31" s="23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2"/>
        <v>0</v>
      </c>
      <c r="G31" s="9"/>
      <c r="H31" s="1">
        <v>25</v>
      </c>
      <c r="I31" s="2" t="s">
        <v>28</v>
      </c>
      <c r="J31" s="5">
        <v>0</v>
      </c>
      <c r="K31" s="5">
        <v>0</v>
      </c>
      <c r="L31" s="5">
        <v>0</v>
      </c>
      <c r="M31" s="5">
        <f t="shared" si="3"/>
        <v>0</v>
      </c>
      <c r="N31" s="9"/>
      <c r="O31" s="1">
        <v>25</v>
      </c>
      <c r="P31" s="2" t="s">
        <v>28</v>
      </c>
      <c r="Q31" s="5">
        <v>0</v>
      </c>
      <c r="R31" s="5">
        <v>20000</v>
      </c>
      <c r="S31" s="5">
        <v>0</v>
      </c>
      <c r="T31" s="5">
        <f t="shared" si="4"/>
        <v>20000</v>
      </c>
      <c r="U31" s="9"/>
      <c r="V31" s="1">
        <v>25</v>
      </c>
      <c r="W31" s="2" t="s">
        <v>28</v>
      </c>
      <c r="X31" s="5">
        <v>14</v>
      </c>
      <c r="Y31" s="5">
        <v>28000</v>
      </c>
      <c r="Z31" s="5">
        <v>0</v>
      </c>
      <c r="AA31" s="5">
        <f t="shared" si="5"/>
        <v>28000</v>
      </c>
      <c r="AB31" s="9"/>
      <c r="AC31" s="1">
        <v>25</v>
      </c>
      <c r="AD31" s="2" t="s">
        <v>28</v>
      </c>
      <c r="AE31" s="5">
        <v>0</v>
      </c>
      <c r="AF31" s="5">
        <v>0</v>
      </c>
      <c r="AG31" s="5">
        <v>0</v>
      </c>
      <c r="AH31" s="5">
        <f t="shared" si="6"/>
        <v>0</v>
      </c>
      <c r="AI31" s="9"/>
      <c r="AJ31" s="1">
        <v>25</v>
      </c>
      <c r="AK31" s="2" t="s">
        <v>28</v>
      </c>
      <c r="AL31" s="5">
        <v>359</v>
      </c>
      <c r="AM31" s="5">
        <v>35900</v>
      </c>
      <c r="AN31" s="5">
        <v>0</v>
      </c>
      <c r="AO31" s="5">
        <f t="shared" si="7"/>
        <v>35900</v>
      </c>
      <c r="AP31" s="9"/>
      <c r="AQ31" s="1">
        <v>25</v>
      </c>
      <c r="AR31" s="2" t="s">
        <v>28</v>
      </c>
      <c r="AS31" s="5">
        <v>14</v>
      </c>
      <c r="AT31" s="5">
        <v>16000</v>
      </c>
      <c r="AU31" s="5">
        <v>0</v>
      </c>
      <c r="AV31" s="5">
        <f t="shared" si="8"/>
        <v>16000</v>
      </c>
      <c r="AW31" s="9"/>
      <c r="AX31" s="1">
        <v>25</v>
      </c>
      <c r="AY31" s="2" t="s">
        <v>28</v>
      </c>
      <c r="AZ31" s="5">
        <v>16</v>
      </c>
      <c r="BA31" s="5">
        <v>96000</v>
      </c>
      <c r="BB31" s="5">
        <v>0</v>
      </c>
      <c r="BC31" s="5">
        <f t="shared" si="9"/>
        <v>96000</v>
      </c>
      <c r="BD31" s="9"/>
      <c r="BE31" s="1">
        <v>25</v>
      </c>
      <c r="BF31" s="2" t="s">
        <v>28</v>
      </c>
      <c r="BG31" s="5">
        <v>0</v>
      </c>
      <c r="BH31" s="5">
        <v>0</v>
      </c>
      <c r="BI31" s="5">
        <v>0</v>
      </c>
      <c r="BJ31" s="5">
        <f t="shared" si="10"/>
        <v>0</v>
      </c>
      <c r="BK31" s="9"/>
      <c r="BL31" s="1">
        <v>25</v>
      </c>
      <c r="BM31" s="2" t="s">
        <v>28</v>
      </c>
      <c r="BN31" s="5">
        <v>0</v>
      </c>
      <c r="BO31" s="5">
        <v>0</v>
      </c>
      <c r="BP31" s="5">
        <v>0</v>
      </c>
      <c r="BQ31" s="5">
        <f t="shared" si="11"/>
        <v>0</v>
      </c>
      <c r="BR31" s="9"/>
      <c r="BS31" s="1">
        <v>25</v>
      </c>
      <c r="BT31" s="2" t="s">
        <v>28</v>
      </c>
      <c r="BU31" s="5">
        <v>4</v>
      </c>
      <c r="BV31" s="5">
        <v>20000</v>
      </c>
      <c r="BW31" s="5">
        <v>0</v>
      </c>
      <c r="BX31" s="5">
        <f t="shared" si="12"/>
        <v>20000</v>
      </c>
      <c r="BY31" s="9"/>
      <c r="BZ31" s="1">
        <v>25</v>
      </c>
      <c r="CA31" s="2" t="s">
        <v>28</v>
      </c>
      <c r="CB31" s="5">
        <v>0</v>
      </c>
      <c r="CC31" s="5">
        <v>0</v>
      </c>
      <c r="CD31" s="5">
        <v>0</v>
      </c>
      <c r="CE31" s="5">
        <f t="shared" si="13"/>
        <v>0</v>
      </c>
      <c r="CF31" s="9"/>
      <c r="CG31" s="1">
        <v>25</v>
      </c>
      <c r="CH31" s="2" t="s">
        <v>28</v>
      </c>
      <c r="CI31" s="5">
        <v>45</v>
      </c>
      <c r="CJ31" s="5">
        <v>97650</v>
      </c>
      <c r="CK31" s="5">
        <v>0</v>
      </c>
      <c r="CL31" s="5">
        <f t="shared" si="14"/>
        <v>97650</v>
      </c>
      <c r="CM31" s="9"/>
      <c r="CN31" s="1">
        <v>25</v>
      </c>
      <c r="CO31" s="2" t="s">
        <v>28</v>
      </c>
      <c r="CP31" s="5">
        <v>0</v>
      </c>
      <c r="CQ31" s="5">
        <v>0</v>
      </c>
      <c r="CR31" s="5">
        <v>0</v>
      </c>
      <c r="CS31" s="5">
        <f t="shared" si="15"/>
        <v>0</v>
      </c>
      <c r="CT31" s="9"/>
      <c r="CU31" s="1">
        <v>25</v>
      </c>
      <c r="CV31" s="2" t="s">
        <v>28</v>
      </c>
      <c r="CW31" s="5">
        <v>12</v>
      </c>
      <c r="CX31" s="5">
        <v>24000</v>
      </c>
      <c r="CY31" s="5">
        <v>0</v>
      </c>
      <c r="CZ31" s="5">
        <f t="shared" si="16"/>
        <v>24000</v>
      </c>
      <c r="DA31" s="9"/>
      <c r="DB31" s="1">
        <v>25</v>
      </c>
      <c r="DC31" s="2" t="s">
        <v>28</v>
      </c>
      <c r="DD31" s="5">
        <v>0</v>
      </c>
      <c r="DE31" s="5">
        <v>30000</v>
      </c>
      <c r="DF31" s="5">
        <v>0</v>
      </c>
      <c r="DG31" s="5">
        <f t="shared" si="17"/>
        <v>30000</v>
      </c>
      <c r="DH31" s="9"/>
      <c r="DI31" s="1">
        <v>25</v>
      </c>
      <c r="DJ31" s="2" t="s">
        <v>28</v>
      </c>
      <c r="DK31" s="5">
        <v>0</v>
      </c>
      <c r="DL31" s="5">
        <v>0</v>
      </c>
      <c r="DM31" s="5">
        <v>0</v>
      </c>
      <c r="DN31" s="5">
        <f t="shared" si="18"/>
        <v>0</v>
      </c>
      <c r="DO31" s="9"/>
      <c r="DP31" s="1">
        <v>25</v>
      </c>
      <c r="DQ31" s="2" t="s">
        <v>28</v>
      </c>
      <c r="DR31" s="5">
        <v>15</v>
      </c>
      <c r="DS31" s="5">
        <v>45000</v>
      </c>
      <c r="DT31" s="5">
        <v>0</v>
      </c>
      <c r="DU31" s="5">
        <f t="shared" si="19"/>
        <v>45000</v>
      </c>
      <c r="DV31" s="9"/>
      <c r="DW31" s="1">
        <v>25</v>
      </c>
      <c r="DX31" s="2" t="s">
        <v>28</v>
      </c>
      <c r="DY31" s="5">
        <v>2186</v>
      </c>
      <c r="DZ31" s="5">
        <v>874400</v>
      </c>
      <c r="EA31" s="5">
        <v>0</v>
      </c>
      <c r="EB31" s="5">
        <f t="shared" si="20"/>
        <v>874400</v>
      </c>
      <c r="EC31" s="9"/>
      <c r="ED31" s="1">
        <v>25</v>
      </c>
      <c r="EE31" s="2" t="s">
        <v>28</v>
      </c>
      <c r="EF31" s="5">
        <v>0</v>
      </c>
      <c r="EG31" s="5">
        <v>0</v>
      </c>
      <c r="EH31" s="5">
        <v>0</v>
      </c>
      <c r="EI31" s="5">
        <f t="shared" si="21"/>
        <v>0</v>
      </c>
      <c r="EJ31" s="9"/>
      <c r="EK31" s="1">
        <v>25</v>
      </c>
      <c r="EL31" s="2" t="s">
        <v>28</v>
      </c>
      <c r="EM31" s="5">
        <v>0</v>
      </c>
      <c r="EN31" s="5">
        <v>0</v>
      </c>
      <c r="EO31" s="5">
        <v>0</v>
      </c>
      <c r="EP31" s="5">
        <f t="shared" si="22"/>
        <v>0</v>
      </c>
      <c r="EQ31" s="9"/>
      <c r="ER31" s="1">
        <v>25</v>
      </c>
      <c r="ES31" s="2" t="s">
        <v>28</v>
      </c>
      <c r="ET31" s="5">
        <v>0</v>
      </c>
      <c r="EU31" s="5">
        <v>0</v>
      </c>
      <c r="EV31" s="5">
        <v>0</v>
      </c>
      <c r="EW31" s="5">
        <f t="shared" si="23"/>
        <v>0</v>
      </c>
      <c r="EX31" s="9"/>
      <c r="EY31" s="1">
        <v>25</v>
      </c>
      <c r="EZ31" s="2" t="s">
        <v>28</v>
      </c>
      <c r="FA31" s="5">
        <v>0</v>
      </c>
      <c r="FB31" s="5">
        <v>0</v>
      </c>
      <c r="FC31" s="5">
        <v>0</v>
      </c>
      <c r="FD31" s="5">
        <f t="shared" si="24"/>
        <v>0</v>
      </c>
      <c r="FE31" s="9"/>
      <c r="FF31" s="1">
        <v>25</v>
      </c>
      <c r="FG31" s="2" t="s">
        <v>28</v>
      </c>
      <c r="FH31" s="5">
        <v>0</v>
      </c>
      <c r="FI31" s="5">
        <v>0</v>
      </c>
      <c r="FJ31" s="5">
        <v>0</v>
      </c>
      <c r="FK31" s="5">
        <f t="shared" si="25"/>
        <v>0</v>
      </c>
      <c r="FL31" s="9"/>
      <c r="FM31" s="1">
        <v>25</v>
      </c>
      <c r="FN31" s="2" t="s">
        <v>28</v>
      </c>
      <c r="FO31" s="5">
        <v>6</v>
      </c>
      <c r="FP31" s="5">
        <v>8000</v>
      </c>
      <c r="FQ31" s="5">
        <v>0</v>
      </c>
      <c r="FR31" s="5">
        <f t="shared" si="26"/>
        <v>8000</v>
      </c>
      <c r="FS31" s="9"/>
      <c r="FT31" s="1">
        <v>25</v>
      </c>
      <c r="FU31" s="2" t="s">
        <v>28</v>
      </c>
      <c r="FV31" s="5">
        <v>0</v>
      </c>
      <c r="FW31" s="5">
        <v>280000</v>
      </c>
      <c r="FX31" s="5">
        <v>0</v>
      </c>
      <c r="FY31" s="5">
        <f t="shared" si="27"/>
        <v>280000</v>
      </c>
      <c r="FZ31" s="9"/>
      <c r="GA31" s="1">
        <v>25</v>
      </c>
      <c r="GB31" s="2" t="s">
        <v>28</v>
      </c>
      <c r="GC31" s="5">
        <v>0</v>
      </c>
      <c r="GD31" s="5">
        <v>50000</v>
      </c>
      <c r="GE31" s="5">
        <v>0</v>
      </c>
      <c r="GF31" s="5">
        <f t="shared" si="28"/>
        <v>50000</v>
      </c>
      <c r="GG31" s="9"/>
      <c r="GH31" s="1">
        <v>25</v>
      </c>
      <c r="GI31" s="2" t="s">
        <v>28</v>
      </c>
      <c r="GJ31" s="5">
        <v>0</v>
      </c>
      <c r="GK31" s="5">
        <v>60000</v>
      </c>
      <c r="GL31" s="5">
        <v>0</v>
      </c>
      <c r="GM31" s="5">
        <f t="shared" si="29"/>
        <v>60000</v>
      </c>
      <c r="GN31" s="9"/>
      <c r="GO31" s="1">
        <v>25</v>
      </c>
      <c r="GP31" s="2" t="s">
        <v>28</v>
      </c>
      <c r="GQ31" s="5">
        <v>0</v>
      </c>
      <c r="GR31" s="5">
        <v>0</v>
      </c>
      <c r="GS31" s="5">
        <v>0</v>
      </c>
      <c r="GT31" s="5">
        <f t="shared" si="30"/>
        <v>0</v>
      </c>
      <c r="GU31" s="9"/>
      <c r="GV31" s="1">
        <v>25</v>
      </c>
      <c r="GW31" s="2" t="s">
        <v>28</v>
      </c>
      <c r="GX31" s="5">
        <v>0</v>
      </c>
      <c r="GY31" s="5">
        <v>300000</v>
      </c>
      <c r="GZ31" s="5">
        <v>70000</v>
      </c>
      <c r="HA31" s="5">
        <f t="shared" si="31"/>
        <v>370000</v>
      </c>
      <c r="HB31" s="9"/>
      <c r="HC31" s="1">
        <v>25</v>
      </c>
      <c r="HD31" s="2" t="s">
        <v>28</v>
      </c>
      <c r="HE31" s="5">
        <v>0</v>
      </c>
      <c r="HF31" s="5">
        <v>0</v>
      </c>
      <c r="HG31" s="5">
        <v>0</v>
      </c>
      <c r="HH31" s="5">
        <f t="shared" si="32"/>
        <v>0</v>
      </c>
      <c r="HI31" s="9"/>
      <c r="HJ31" s="1">
        <v>25</v>
      </c>
      <c r="HK31" s="2" t="s">
        <v>28</v>
      </c>
      <c r="HL31" s="5">
        <v>1</v>
      </c>
      <c r="HM31" s="5">
        <v>300000</v>
      </c>
      <c r="HN31" s="5">
        <v>0</v>
      </c>
      <c r="HO31" s="5">
        <f t="shared" si="33"/>
        <v>300000</v>
      </c>
      <c r="HP31" s="9"/>
      <c r="HQ31" s="1">
        <v>25</v>
      </c>
      <c r="HR31" s="2" t="s">
        <v>28</v>
      </c>
      <c r="HS31" s="5">
        <v>14</v>
      </c>
      <c r="HT31" s="5">
        <v>41650</v>
      </c>
      <c r="HU31" s="5">
        <v>0</v>
      </c>
      <c r="HV31" s="5">
        <f t="shared" si="34"/>
        <v>41650</v>
      </c>
      <c r="HW31" s="9"/>
      <c r="HX31" s="1">
        <v>25</v>
      </c>
      <c r="HY31" s="2" t="s">
        <v>28</v>
      </c>
      <c r="HZ31" s="5">
        <v>0</v>
      </c>
      <c r="IA31" s="5">
        <v>0</v>
      </c>
      <c r="IB31" s="5">
        <v>0</v>
      </c>
      <c r="IC31" s="5">
        <f t="shared" si="35"/>
        <v>0</v>
      </c>
      <c r="ID31" s="9"/>
      <c r="IE31" s="1">
        <v>25</v>
      </c>
      <c r="IF31" s="2" t="s">
        <v>28</v>
      </c>
      <c r="IG31" s="5">
        <v>0</v>
      </c>
      <c r="IH31" s="5">
        <v>0</v>
      </c>
      <c r="II31" s="5">
        <v>0</v>
      </c>
      <c r="IJ31" s="5">
        <f t="shared" si="36"/>
        <v>0</v>
      </c>
      <c r="IK31" s="9"/>
      <c r="IL31" s="1">
        <v>25</v>
      </c>
      <c r="IM31" s="2" t="s">
        <v>28</v>
      </c>
      <c r="IN31" s="5">
        <v>0</v>
      </c>
      <c r="IO31" s="5">
        <v>0</v>
      </c>
      <c r="IP31" s="5">
        <v>0</v>
      </c>
      <c r="IQ31" s="5">
        <f t="shared" si="37"/>
        <v>0</v>
      </c>
      <c r="IR31" s="9"/>
      <c r="IS31" s="1">
        <v>25</v>
      </c>
      <c r="IT31" s="2" t="s">
        <v>28</v>
      </c>
      <c r="IU31" s="5">
        <v>0</v>
      </c>
      <c r="IV31" s="5">
        <v>0</v>
      </c>
      <c r="IW31" s="5">
        <v>0</v>
      </c>
      <c r="IX31" s="5">
        <f t="shared" si="38"/>
        <v>0</v>
      </c>
      <c r="IY31" s="9"/>
      <c r="IZ31" s="1">
        <v>25</v>
      </c>
      <c r="JA31" s="2" t="s">
        <v>28</v>
      </c>
      <c r="JB31" s="5">
        <v>0</v>
      </c>
      <c r="JC31" s="5">
        <v>0</v>
      </c>
      <c r="JD31" s="5">
        <v>0</v>
      </c>
      <c r="JE31" s="5">
        <f t="shared" si="39"/>
        <v>0</v>
      </c>
      <c r="JF31" s="9"/>
      <c r="JG31" s="1">
        <v>25</v>
      </c>
      <c r="JH31" s="2" t="s">
        <v>28</v>
      </c>
      <c r="JI31" s="5">
        <v>0</v>
      </c>
      <c r="JJ31" s="5">
        <v>30000</v>
      </c>
      <c r="JK31" s="5">
        <v>0</v>
      </c>
      <c r="JL31" s="5">
        <f t="shared" si="40"/>
        <v>30000</v>
      </c>
      <c r="JM31" s="9"/>
      <c r="JN31" s="1">
        <v>25</v>
      </c>
      <c r="JO31" s="2" t="s">
        <v>28</v>
      </c>
      <c r="JP31" s="5">
        <v>0</v>
      </c>
      <c r="JQ31" s="5">
        <v>0</v>
      </c>
      <c r="JR31" s="5">
        <v>0</v>
      </c>
      <c r="JS31" s="5">
        <f t="shared" si="41"/>
        <v>0</v>
      </c>
      <c r="JT31" s="9"/>
      <c r="JU31" s="1">
        <v>25</v>
      </c>
      <c r="JV31" s="2" t="s">
        <v>28</v>
      </c>
      <c r="JW31" s="5">
        <v>0</v>
      </c>
      <c r="JX31" s="5">
        <v>0</v>
      </c>
      <c r="JY31" s="5">
        <v>0</v>
      </c>
      <c r="JZ31" s="5">
        <f t="shared" si="42"/>
        <v>0</v>
      </c>
      <c r="KA31" s="9"/>
      <c r="KB31" s="1">
        <v>25</v>
      </c>
      <c r="KC31" s="2" t="s">
        <v>28</v>
      </c>
      <c r="KD31" s="5">
        <v>14</v>
      </c>
      <c r="KE31" s="5">
        <v>326600</v>
      </c>
      <c r="KF31" s="5">
        <v>0</v>
      </c>
      <c r="KG31" s="5">
        <f t="shared" si="43"/>
        <v>326600</v>
      </c>
      <c r="KH31" s="9"/>
      <c r="KI31" s="1">
        <v>25</v>
      </c>
      <c r="KJ31" s="2" t="s">
        <v>28</v>
      </c>
      <c r="KK31" s="5">
        <v>1</v>
      </c>
      <c r="KL31" s="5">
        <v>325000</v>
      </c>
      <c r="KM31" s="5">
        <v>0</v>
      </c>
      <c r="KN31" s="5">
        <f t="shared" si="44"/>
        <v>325000</v>
      </c>
      <c r="KO31" s="9"/>
      <c r="KP31" s="1">
        <v>25</v>
      </c>
      <c r="KQ31" s="2" t="s">
        <v>28</v>
      </c>
      <c r="KR31" s="5">
        <v>1</v>
      </c>
      <c r="KS31" s="5">
        <v>12000</v>
      </c>
      <c r="KT31" s="5">
        <v>0</v>
      </c>
      <c r="KU31" s="5">
        <f t="shared" si="45"/>
        <v>12000</v>
      </c>
      <c r="KV31" s="9"/>
      <c r="KW31" s="1">
        <v>25</v>
      </c>
      <c r="KX31" s="2" t="s">
        <v>28</v>
      </c>
      <c r="KY31" s="5">
        <v>0</v>
      </c>
      <c r="KZ31" s="5">
        <v>0</v>
      </c>
      <c r="LA31" s="5">
        <v>0</v>
      </c>
      <c r="LB31" s="5">
        <f t="shared" si="46"/>
        <v>0</v>
      </c>
      <c r="LC31" s="9"/>
      <c r="LD31" s="1">
        <v>25</v>
      </c>
      <c r="LE31" s="2" t="s">
        <v>28</v>
      </c>
      <c r="LF31" s="5">
        <v>0</v>
      </c>
      <c r="LG31" s="5">
        <v>0</v>
      </c>
      <c r="LH31" s="5">
        <v>0</v>
      </c>
      <c r="LI31" s="5">
        <f t="shared" si="47"/>
        <v>0</v>
      </c>
      <c r="LJ31" s="9"/>
      <c r="LK31" s="1">
        <v>25</v>
      </c>
      <c r="LL31" s="2" t="s">
        <v>28</v>
      </c>
      <c r="LM31" s="5">
        <v>0</v>
      </c>
      <c r="LN31" s="5">
        <v>0</v>
      </c>
      <c r="LO31" s="5">
        <v>0</v>
      </c>
      <c r="LP31" s="5">
        <f t="shared" si="48"/>
        <v>0</v>
      </c>
      <c r="LQ31" s="9"/>
      <c r="LR31" s="1">
        <v>25</v>
      </c>
      <c r="LS31" s="2" t="s">
        <v>28</v>
      </c>
      <c r="LT31" s="5">
        <v>1</v>
      </c>
      <c r="LU31" s="5">
        <v>200000</v>
      </c>
      <c r="LV31" s="5">
        <v>0</v>
      </c>
      <c r="LW31" s="5">
        <f t="shared" si="49"/>
        <v>200000</v>
      </c>
      <c r="LX31" s="9"/>
      <c r="LY31" s="1">
        <v>25</v>
      </c>
      <c r="LZ31" s="2" t="s">
        <v>28</v>
      </c>
      <c r="MA31" s="5">
        <v>0</v>
      </c>
      <c r="MB31" s="5">
        <v>0</v>
      </c>
      <c r="MC31" s="5">
        <v>0</v>
      </c>
      <c r="MD31" s="5">
        <f t="shared" si="50"/>
        <v>0</v>
      </c>
      <c r="ME31" s="9"/>
      <c r="MF31" s="1">
        <v>25</v>
      </c>
      <c r="MG31" s="2" t="s">
        <v>28</v>
      </c>
      <c r="MH31" s="5">
        <v>14</v>
      </c>
      <c r="MI31" s="5">
        <v>28000</v>
      </c>
      <c r="MJ31" s="5">
        <v>0</v>
      </c>
      <c r="MK31" s="5">
        <f t="shared" si="51"/>
        <v>28000</v>
      </c>
      <c r="ML31" s="9"/>
      <c r="MM31" s="1">
        <v>25</v>
      </c>
      <c r="MN31" s="2" t="s">
        <v>28</v>
      </c>
      <c r="MO31" s="5">
        <v>14</v>
      </c>
      <c r="MP31" s="5">
        <v>28000</v>
      </c>
      <c r="MQ31" s="5">
        <v>0</v>
      </c>
      <c r="MR31" s="5">
        <f t="shared" si="52"/>
        <v>28000</v>
      </c>
      <c r="MS31" s="9"/>
      <c r="MT31" s="1">
        <v>25</v>
      </c>
      <c r="MU31" s="2" t="s">
        <v>28</v>
      </c>
      <c r="MV31" s="5">
        <v>18</v>
      </c>
      <c r="MW31" s="5">
        <v>1020000</v>
      </c>
      <c r="MX31" s="5">
        <v>0</v>
      </c>
      <c r="MY31" s="5">
        <f t="shared" si="53"/>
        <v>1020000</v>
      </c>
      <c r="MZ31" s="9"/>
      <c r="NA31" s="1">
        <v>25</v>
      </c>
      <c r="NB31" s="2" t="s">
        <v>28</v>
      </c>
      <c r="NC31" s="5">
        <v>1</v>
      </c>
      <c r="ND31" s="5">
        <v>60000</v>
      </c>
      <c r="NE31" s="5">
        <v>0</v>
      </c>
      <c r="NF31" s="5">
        <f t="shared" si="54"/>
        <v>60000</v>
      </c>
      <c r="NG31" s="9"/>
      <c r="NH31" s="1">
        <v>25</v>
      </c>
      <c r="NI31" s="2" t="s">
        <v>28</v>
      </c>
      <c r="NJ31" s="5">
        <v>0</v>
      </c>
      <c r="NK31" s="5">
        <v>0</v>
      </c>
      <c r="NL31" s="5">
        <v>0</v>
      </c>
      <c r="NM31" s="5">
        <f t="shared" si="55"/>
        <v>0</v>
      </c>
      <c r="NN31" s="9"/>
      <c r="NO31" s="1">
        <v>25</v>
      </c>
      <c r="NP31" s="2" t="s">
        <v>28</v>
      </c>
      <c r="NQ31" s="5">
        <v>12</v>
      </c>
      <c r="NR31" s="5">
        <v>310000</v>
      </c>
      <c r="NS31" s="5">
        <v>0</v>
      </c>
      <c r="NT31" s="5">
        <f t="shared" si="56"/>
        <v>310000</v>
      </c>
      <c r="NU31" s="9"/>
      <c r="NV31" s="1">
        <v>25</v>
      </c>
      <c r="NW31" s="2" t="s">
        <v>28</v>
      </c>
      <c r="NX31" s="5">
        <v>1</v>
      </c>
      <c r="NY31" s="5">
        <v>100000</v>
      </c>
      <c r="NZ31" s="5">
        <v>0</v>
      </c>
      <c r="OA31" s="5">
        <f t="shared" si="57"/>
        <v>100000</v>
      </c>
      <c r="OB31" s="9"/>
      <c r="OC31" s="1">
        <v>25</v>
      </c>
      <c r="OD31" s="2" t="s">
        <v>28</v>
      </c>
      <c r="OE31" s="5">
        <v>0</v>
      </c>
      <c r="OF31" s="5">
        <v>345000</v>
      </c>
      <c r="OG31" s="5">
        <v>0</v>
      </c>
      <c r="OH31" s="5">
        <f t="shared" si="58"/>
        <v>345000</v>
      </c>
      <c r="OI31" s="9"/>
      <c r="OJ31" s="1">
        <v>25</v>
      </c>
      <c r="OK31" s="2" t="s">
        <v>28</v>
      </c>
      <c r="OL31" s="5">
        <v>0</v>
      </c>
      <c r="OM31" s="5">
        <v>150000</v>
      </c>
      <c r="ON31" s="5">
        <v>0</v>
      </c>
      <c r="OO31" s="5">
        <f t="shared" si="59"/>
        <v>150000</v>
      </c>
      <c r="OP31" s="9"/>
      <c r="OQ31" s="1">
        <v>25</v>
      </c>
      <c r="OR31" s="2" t="s">
        <v>28</v>
      </c>
      <c r="OS31" s="5">
        <v>0</v>
      </c>
      <c r="OT31" s="5">
        <v>0</v>
      </c>
      <c r="OU31" s="5">
        <v>0</v>
      </c>
      <c r="OV31" s="5">
        <f t="shared" si="60"/>
        <v>0</v>
      </c>
      <c r="OW31" s="9"/>
      <c r="OX31" s="1">
        <v>25</v>
      </c>
      <c r="OY31" s="2" t="s">
        <v>28</v>
      </c>
      <c r="OZ31" s="5">
        <v>0</v>
      </c>
      <c r="PA31" s="5">
        <v>450000</v>
      </c>
      <c r="PB31" s="5">
        <v>0</v>
      </c>
      <c r="PC31" s="5">
        <f t="shared" si="61"/>
        <v>450000</v>
      </c>
      <c r="PD31" s="9"/>
      <c r="PE31" s="1">
        <v>25</v>
      </c>
      <c r="PF31" s="2" t="s">
        <v>28</v>
      </c>
      <c r="PG31" s="5">
        <v>1</v>
      </c>
      <c r="PH31" s="5">
        <v>72000</v>
      </c>
      <c r="PI31" s="5">
        <v>0</v>
      </c>
      <c r="PJ31" s="5">
        <f t="shared" si="62"/>
        <v>72000</v>
      </c>
      <c r="PK31" s="9"/>
      <c r="PL31" s="1">
        <v>25</v>
      </c>
      <c r="PM31" s="2" t="s">
        <v>28</v>
      </c>
      <c r="PN31" s="5">
        <v>9</v>
      </c>
      <c r="PO31" s="5">
        <v>225000</v>
      </c>
      <c r="PP31" s="5">
        <v>0</v>
      </c>
      <c r="PQ31" s="5">
        <f t="shared" si="63"/>
        <v>225000</v>
      </c>
      <c r="PR31" s="9"/>
      <c r="PS31" s="1">
        <v>25</v>
      </c>
      <c r="PT31" s="2" t="s">
        <v>28</v>
      </c>
      <c r="PU31" s="5">
        <v>18</v>
      </c>
      <c r="PV31" s="5">
        <v>4440000</v>
      </c>
      <c r="PW31" s="5">
        <v>0</v>
      </c>
      <c r="PX31" s="5">
        <f t="shared" si="64"/>
        <v>4440000</v>
      </c>
      <c r="PY31" s="9"/>
      <c r="PZ31" s="1">
        <v>25</v>
      </c>
      <c r="QA31" s="2" t="s">
        <v>28</v>
      </c>
      <c r="QB31" s="5">
        <v>14</v>
      </c>
      <c r="QC31" s="5">
        <v>134400</v>
      </c>
      <c r="QD31" s="5">
        <v>0</v>
      </c>
      <c r="QE31" s="5">
        <f t="shared" si="65"/>
        <v>134400</v>
      </c>
      <c r="QF31" s="9"/>
      <c r="QG31" s="1">
        <v>25</v>
      </c>
      <c r="QH31" s="2" t="s">
        <v>28</v>
      </c>
      <c r="QI31" s="5">
        <v>0</v>
      </c>
      <c r="QJ31" s="5">
        <v>52500</v>
      </c>
      <c r="QK31" s="5">
        <v>0</v>
      </c>
      <c r="QL31" s="5">
        <f t="shared" si="66"/>
        <v>52500</v>
      </c>
      <c r="QM31" s="9"/>
      <c r="QN31" s="1">
        <v>25</v>
      </c>
      <c r="QO31" s="2" t="s">
        <v>28</v>
      </c>
      <c r="QP31" s="5">
        <v>0</v>
      </c>
      <c r="QQ31" s="5">
        <v>826902</v>
      </c>
      <c r="QR31" s="5">
        <v>0</v>
      </c>
      <c r="QS31" s="5">
        <f t="shared" si="67"/>
        <v>826902</v>
      </c>
      <c r="QT31" s="9"/>
      <c r="QU31" s="1">
        <v>25</v>
      </c>
      <c r="QV31" s="2" t="s">
        <v>28</v>
      </c>
      <c r="QW31" s="5">
        <v>0</v>
      </c>
      <c r="QX31" s="5">
        <v>0</v>
      </c>
      <c r="QY31" s="5">
        <v>0</v>
      </c>
      <c r="QZ31" s="5">
        <f t="shared" si="68"/>
        <v>0</v>
      </c>
      <c r="RA31" s="9"/>
      <c r="RB31" s="1">
        <v>25</v>
      </c>
      <c r="RC31" s="2" t="s">
        <v>28</v>
      </c>
      <c r="RD31" s="5">
        <v>1</v>
      </c>
      <c r="RE31" s="5">
        <v>100000</v>
      </c>
      <c r="RF31" s="5">
        <v>100000</v>
      </c>
      <c r="RG31" s="5">
        <f t="shared" si="69"/>
        <v>200000</v>
      </c>
      <c r="RH31" s="9"/>
      <c r="RI31" s="1">
        <v>25</v>
      </c>
      <c r="RJ31" s="2" t="s">
        <v>28</v>
      </c>
      <c r="RK31" s="5">
        <v>0</v>
      </c>
      <c r="RL31" s="5">
        <v>10000</v>
      </c>
      <c r="RM31" s="5">
        <v>0</v>
      </c>
      <c r="RN31" s="5">
        <f t="shared" si="70"/>
        <v>10000</v>
      </c>
      <c r="RO31" s="9"/>
      <c r="RP31" s="1">
        <v>25</v>
      </c>
      <c r="RQ31" s="2" t="s">
        <v>28</v>
      </c>
      <c r="RR31" s="5">
        <v>0</v>
      </c>
      <c r="RS31" s="5">
        <v>0</v>
      </c>
      <c r="RT31" s="5">
        <v>0</v>
      </c>
      <c r="RU31" s="5">
        <f t="shared" si="71"/>
        <v>0</v>
      </c>
      <c r="RV31" s="9"/>
      <c r="RW31" s="1">
        <v>25</v>
      </c>
      <c r="RX31" s="2" t="s">
        <v>28</v>
      </c>
      <c r="RY31" s="5">
        <v>0</v>
      </c>
      <c r="RZ31" s="5">
        <v>0</v>
      </c>
      <c r="SA31" s="5">
        <v>0</v>
      </c>
      <c r="SB31" s="5">
        <f t="shared" si="72"/>
        <v>0</v>
      </c>
      <c r="SC31" s="9"/>
      <c r="SD31" s="1">
        <v>25</v>
      </c>
      <c r="SE31" s="2" t="s">
        <v>28</v>
      </c>
      <c r="SF31" s="5">
        <v>1</v>
      </c>
      <c r="SG31" s="5">
        <v>297800</v>
      </c>
      <c r="SH31" s="5">
        <v>0</v>
      </c>
      <c r="SI31" s="5">
        <f t="shared" si="73"/>
        <v>297800</v>
      </c>
      <c r="SJ31" s="9"/>
      <c r="SK31" s="1">
        <v>25</v>
      </c>
      <c r="SL31" s="2" t="s">
        <v>28</v>
      </c>
      <c r="SM31" s="5">
        <v>1</v>
      </c>
      <c r="SN31" s="5">
        <v>80000</v>
      </c>
      <c r="SO31" s="5">
        <v>0</v>
      </c>
      <c r="SP31" s="5">
        <f t="shared" si="74"/>
        <v>80000</v>
      </c>
      <c r="SQ31" s="9"/>
      <c r="SR31" s="1">
        <v>25</v>
      </c>
      <c r="SS31" s="2" t="s">
        <v>28</v>
      </c>
      <c r="ST31" s="5">
        <v>0</v>
      </c>
      <c r="SU31" s="5">
        <v>0</v>
      </c>
      <c r="SV31" s="5">
        <v>0</v>
      </c>
      <c r="SW31" s="5">
        <f t="shared" si="75"/>
        <v>0</v>
      </c>
      <c r="SX31" s="9"/>
      <c r="SY31" s="1">
        <v>25</v>
      </c>
      <c r="SZ31" s="2" t="s">
        <v>28</v>
      </c>
      <c r="TA31" s="5">
        <v>0</v>
      </c>
      <c r="TB31" s="5">
        <v>0</v>
      </c>
      <c r="TC31" s="5">
        <v>0</v>
      </c>
      <c r="TD31" s="5">
        <f t="shared" si="76"/>
        <v>0</v>
      </c>
      <c r="TE31" s="9"/>
      <c r="TF31" s="1">
        <v>25</v>
      </c>
      <c r="TG31" s="2" t="s">
        <v>28</v>
      </c>
      <c r="TH31" s="5">
        <v>0</v>
      </c>
      <c r="TI31" s="5">
        <v>0</v>
      </c>
      <c r="TJ31" s="5">
        <v>0</v>
      </c>
      <c r="TK31" s="5">
        <f t="shared" si="77"/>
        <v>0</v>
      </c>
      <c r="TL31" s="9"/>
      <c r="TM31" s="1">
        <v>25</v>
      </c>
      <c r="TN31" s="2" t="s">
        <v>28</v>
      </c>
      <c r="TO31" s="5">
        <v>0</v>
      </c>
      <c r="TP31" s="5">
        <v>40000</v>
      </c>
      <c r="TQ31" s="5">
        <v>0</v>
      </c>
      <c r="TR31" s="5">
        <f t="shared" si="78"/>
        <v>40000</v>
      </c>
      <c r="TS31" s="9"/>
      <c r="TT31" s="1">
        <v>25</v>
      </c>
      <c r="TU31" s="2" t="s">
        <v>28</v>
      </c>
      <c r="TV31" s="5">
        <v>0</v>
      </c>
      <c r="TW31" s="5">
        <v>30000</v>
      </c>
      <c r="TX31" s="5">
        <v>0</v>
      </c>
      <c r="TY31" s="5">
        <f t="shared" si="79"/>
        <v>30000</v>
      </c>
      <c r="TZ31" s="9"/>
      <c r="UA31" s="1">
        <v>25</v>
      </c>
      <c r="UB31" s="2" t="s">
        <v>28</v>
      </c>
      <c r="UC31" s="5">
        <v>0</v>
      </c>
      <c r="UD31" s="5">
        <v>10000</v>
      </c>
      <c r="UE31" s="5">
        <v>0</v>
      </c>
      <c r="UF31" s="5">
        <f t="shared" si="80"/>
        <v>10000</v>
      </c>
      <c r="UG31" s="9"/>
      <c r="UH31" s="1">
        <v>25</v>
      </c>
      <c r="UI31" s="2" t="s">
        <v>28</v>
      </c>
      <c r="UJ31" s="5">
        <v>0</v>
      </c>
      <c r="UK31" s="5">
        <v>25000</v>
      </c>
      <c r="UL31" s="5">
        <v>0</v>
      </c>
      <c r="UM31" s="5">
        <f t="shared" si="81"/>
        <v>25000</v>
      </c>
      <c r="UN31" s="9"/>
      <c r="UO31" s="1">
        <v>25</v>
      </c>
      <c r="UP31" s="2" t="s">
        <v>28</v>
      </c>
      <c r="UQ31" s="5">
        <v>1</v>
      </c>
      <c r="UR31" s="5">
        <v>12000</v>
      </c>
      <c r="US31" s="5">
        <v>0</v>
      </c>
      <c r="UT31" s="5">
        <f t="shared" si="82"/>
        <v>12000</v>
      </c>
      <c r="UU31" s="9"/>
      <c r="UV31" s="1">
        <v>25</v>
      </c>
      <c r="UW31" s="2" t="s">
        <v>28</v>
      </c>
      <c r="UX31" s="5">
        <v>1</v>
      </c>
      <c r="UY31" s="5">
        <v>100000</v>
      </c>
      <c r="UZ31" s="5">
        <v>0</v>
      </c>
      <c r="VA31" s="5">
        <f t="shared" si="83"/>
        <v>100000</v>
      </c>
      <c r="VB31" s="9"/>
      <c r="VC31" s="1">
        <v>25</v>
      </c>
      <c r="VD31" s="2" t="s">
        <v>28</v>
      </c>
      <c r="VE31" s="5">
        <v>1</v>
      </c>
      <c r="VF31" s="5">
        <v>10000</v>
      </c>
      <c r="VG31" s="5">
        <v>0</v>
      </c>
      <c r="VH31" s="5">
        <f t="shared" si="84"/>
        <v>10000</v>
      </c>
      <c r="VI31" s="9"/>
      <c r="VJ31" s="1">
        <v>25</v>
      </c>
      <c r="VK31" s="2" t="s">
        <v>28</v>
      </c>
      <c r="VL31" s="5">
        <v>0</v>
      </c>
      <c r="VM31" s="5">
        <v>0</v>
      </c>
      <c r="VN31" s="5">
        <v>0</v>
      </c>
      <c r="VO31" s="5">
        <f t="shared" si="85"/>
        <v>0</v>
      </c>
      <c r="VP31" s="9"/>
      <c r="VQ31" s="1">
        <v>25</v>
      </c>
      <c r="VR31" s="2" t="s">
        <v>28</v>
      </c>
      <c r="VS31" s="5">
        <v>0</v>
      </c>
      <c r="VT31" s="5">
        <v>0</v>
      </c>
      <c r="VU31" s="5">
        <v>0</v>
      </c>
      <c r="VV31" s="5">
        <f t="shared" si="86"/>
        <v>0</v>
      </c>
      <c r="VW31" s="9"/>
      <c r="VX31" s="1">
        <v>25</v>
      </c>
      <c r="VY31" s="2" t="s">
        <v>28</v>
      </c>
      <c r="VZ31" s="5">
        <v>1</v>
      </c>
      <c r="WA31" s="5">
        <v>180000</v>
      </c>
      <c r="WB31" s="5">
        <v>0</v>
      </c>
      <c r="WC31" s="5">
        <f t="shared" si="87"/>
        <v>180000</v>
      </c>
      <c r="WD31" s="9"/>
      <c r="WE31" s="1">
        <v>25</v>
      </c>
      <c r="WF31" s="2" t="s">
        <v>28</v>
      </c>
      <c r="WG31" s="5">
        <v>0</v>
      </c>
      <c r="WH31" s="5">
        <v>0</v>
      </c>
      <c r="WI31" s="5">
        <v>0</v>
      </c>
      <c r="WJ31" s="5">
        <f t="shared" si="88"/>
        <v>0</v>
      </c>
      <c r="WK31" s="9"/>
      <c r="WL31" s="1">
        <v>25</v>
      </c>
      <c r="WM31" s="2" t="s">
        <v>28</v>
      </c>
      <c r="WN31" s="5">
        <v>0</v>
      </c>
      <c r="WO31" s="5">
        <v>0</v>
      </c>
      <c r="WP31" s="5">
        <v>0</v>
      </c>
      <c r="WQ31" s="5">
        <f t="shared" si="89"/>
        <v>0</v>
      </c>
      <c r="WR31" s="9"/>
      <c r="WS31" s="1">
        <v>25</v>
      </c>
      <c r="WT31" s="2" t="s">
        <v>28</v>
      </c>
      <c r="WU31" s="5">
        <v>0</v>
      </c>
      <c r="WV31" s="5">
        <v>0</v>
      </c>
      <c r="WW31" s="5">
        <v>0</v>
      </c>
      <c r="WX31" s="5">
        <f t="shared" si="90"/>
        <v>0</v>
      </c>
      <c r="WY31" s="9"/>
      <c r="WZ31" s="1">
        <v>25</v>
      </c>
      <c r="XA31" s="2" t="s">
        <v>28</v>
      </c>
      <c r="XB31" s="5">
        <v>0</v>
      </c>
      <c r="XC31" s="5">
        <v>100000</v>
      </c>
      <c r="XD31" s="5">
        <v>0</v>
      </c>
      <c r="XE31" s="5">
        <f t="shared" si="91"/>
        <v>100000</v>
      </c>
      <c r="XF31" s="9"/>
      <c r="XG31" s="1">
        <v>25</v>
      </c>
      <c r="XH31" s="2" t="s">
        <v>28</v>
      </c>
      <c r="XI31" s="5">
        <v>0</v>
      </c>
      <c r="XJ31" s="5">
        <v>0</v>
      </c>
      <c r="XK31" s="5">
        <v>0</v>
      </c>
      <c r="XL31" s="5">
        <f t="shared" si="92"/>
        <v>0</v>
      </c>
      <c r="XM31" s="9"/>
      <c r="XN31" s="1">
        <v>25</v>
      </c>
      <c r="XO31" s="2" t="s">
        <v>28</v>
      </c>
      <c r="XP31" s="5">
        <v>0</v>
      </c>
      <c r="XQ31" s="5">
        <v>20000</v>
      </c>
      <c r="XR31" s="5">
        <v>0</v>
      </c>
      <c r="XS31" s="5">
        <f t="shared" si="93"/>
        <v>20000</v>
      </c>
      <c r="XT31" s="9"/>
      <c r="XU31" s="1">
        <v>25</v>
      </c>
      <c r="XV31" s="2" t="s">
        <v>28</v>
      </c>
      <c r="XW31" s="5">
        <v>0</v>
      </c>
      <c r="XX31" s="5">
        <v>0</v>
      </c>
      <c r="XY31" s="5">
        <v>0</v>
      </c>
      <c r="XZ31" s="5">
        <f t="shared" si="94"/>
        <v>0</v>
      </c>
      <c r="YA31" s="9"/>
      <c r="YB31" s="1">
        <v>25</v>
      </c>
      <c r="YC31" s="2" t="s">
        <v>28</v>
      </c>
      <c r="YD31" s="5">
        <v>0</v>
      </c>
      <c r="YE31" s="5">
        <v>0</v>
      </c>
      <c r="YF31" s="5">
        <v>0</v>
      </c>
      <c r="YG31" s="5">
        <f t="shared" si="95"/>
        <v>0</v>
      </c>
      <c r="YH31" s="9"/>
      <c r="YI31" s="1">
        <v>25</v>
      </c>
      <c r="YJ31" s="2" t="s">
        <v>28</v>
      </c>
      <c r="YK31" s="5">
        <v>0</v>
      </c>
      <c r="YL31" s="5">
        <f t="shared" si="96"/>
        <v>12476802</v>
      </c>
      <c r="YM31" s="5">
        <f t="shared" si="0"/>
        <v>170000</v>
      </c>
      <c r="YN31" s="5">
        <f t="shared" si="1"/>
        <v>12646802</v>
      </c>
      <c r="YO31" s="9"/>
      <c r="YP31" s="105">
        <v>25</v>
      </c>
      <c r="YQ31" s="2" t="s">
        <v>28</v>
      </c>
      <c r="YR31" s="5">
        <v>0</v>
      </c>
      <c r="YS31" s="5" t="e">
        <f>'Programme Management'!#REF!+'Prgramme M. Activities'!YL31</f>
        <v>#REF!</v>
      </c>
      <c r="YT31" s="5" t="e">
        <f>'Programme Management'!#REF!+'Prgramme M. Activities'!YM31</f>
        <v>#REF!</v>
      </c>
      <c r="YU31" s="5" t="e">
        <f t="shared" si="97"/>
        <v>#REF!</v>
      </c>
      <c r="YV31" s="9"/>
    </row>
    <row r="32" spans="1:672" ht="16.5" hidden="1">
      <c r="A32" s="23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2"/>
        <v>0</v>
      </c>
      <c r="G32" s="9"/>
      <c r="H32" s="1">
        <v>26</v>
      </c>
      <c r="I32" s="2" t="s">
        <v>29</v>
      </c>
      <c r="J32" s="5">
        <v>0</v>
      </c>
      <c r="K32" s="5">
        <v>0</v>
      </c>
      <c r="L32" s="5">
        <v>0</v>
      </c>
      <c r="M32" s="5">
        <f t="shared" si="3"/>
        <v>0</v>
      </c>
      <c r="N32" s="9"/>
      <c r="O32" s="1">
        <v>26</v>
      </c>
      <c r="P32" s="2" t="s">
        <v>29</v>
      </c>
      <c r="Q32" s="5">
        <v>0</v>
      </c>
      <c r="R32" s="5">
        <v>24800</v>
      </c>
      <c r="S32" s="5">
        <v>0</v>
      </c>
      <c r="T32" s="5">
        <f t="shared" si="4"/>
        <v>24800</v>
      </c>
      <c r="U32" s="9"/>
      <c r="V32" s="1">
        <v>26</v>
      </c>
      <c r="W32" s="2" t="s">
        <v>29</v>
      </c>
      <c r="X32" s="5">
        <v>23</v>
      </c>
      <c r="Y32" s="5">
        <v>46000</v>
      </c>
      <c r="Z32" s="5">
        <v>0</v>
      </c>
      <c r="AA32" s="5">
        <f t="shared" si="5"/>
        <v>46000</v>
      </c>
      <c r="AB32" s="9"/>
      <c r="AC32" s="1">
        <v>26</v>
      </c>
      <c r="AD32" s="2" t="s">
        <v>29</v>
      </c>
      <c r="AE32" s="5">
        <v>0</v>
      </c>
      <c r="AF32" s="5">
        <v>0</v>
      </c>
      <c r="AG32" s="5">
        <v>0</v>
      </c>
      <c r="AH32" s="5">
        <f t="shared" si="6"/>
        <v>0</v>
      </c>
      <c r="AI32" s="9"/>
      <c r="AJ32" s="1">
        <v>26</v>
      </c>
      <c r="AK32" s="2" t="s">
        <v>29</v>
      </c>
      <c r="AL32" s="5">
        <v>454</v>
      </c>
      <c r="AM32" s="5">
        <v>45400</v>
      </c>
      <c r="AN32" s="5">
        <v>0</v>
      </c>
      <c r="AO32" s="5">
        <f t="shared" si="7"/>
        <v>45400</v>
      </c>
      <c r="AP32" s="9"/>
      <c r="AQ32" s="1">
        <v>26</v>
      </c>
      <c r="AR32" s="2" t="s">
        <v>29</v>
      </c>
      <c r="AS32" s="5">
        <v>63</v>
      </c>
      <c r="AT32" s="5">
        <v>65000</v>
      </c>
      <c r="AU32" s="5">
        <v>0</v>
      </c>
      <c r="AV32" s="5">
        <f t="shared" si="8"/>
        <v>65000</v>
      </c>
      <c r="AW32" s="9"/>
      <c r="AX32" s="1">
        <v>26</v>
      </c>
      <c r="AY32" s="2" t="s">
        <v>29</v>
      </c>
      <c r="AZ32" s="5">
        <v>42</v>
      </c>
      <c r="BA32" s="5">
        <v>252000</v>
      </c>
      <c r="BB32" s="5">
        <v>0</v>
      </c>
      <c r="BC32" s="5">
        <f t="shared" si="9"/>
        <v>252000</v>
      </c>
      <c r="BD32" s="9"/>
      <c r="BE32" s="1">
        <v>26</v>
      </c>
      <c r="BF32" s="2" t="s">
        <v>29</v>
      </c>
      <c r="BG32" s="5">
        <v>0</v>
      </c>
      <c r="BH32" s="5">
        <v>0</v>
      </c>
      <c r="BI32" s="5">
        <v>0</v>
      </c>
      <c r="BJ32" s="5">
        <f t="shared" si="10"/>
        <v>0</v>
      </c>
      <c r="BK32" s="9"/>
      <c r="BL32" s="1">
        <v>26</v>
      </c>
      <c r="BM32" s="2" t="s">
        <v>29</v>
      </c>
      <c r="BN32" s="5">
        <v>0</v>
      </c>
      <c r="BO32" s="5">
        <v>0</v>
      </c>
      <c r="BP32" s="5">
        <v>0</v>
      </c>
      <c r="BQ32" s="5">
        <f t="shared" si="11"/>
        <v>0</v>
      </c>
      <c r="BR32" s="9"/>
      <c r="BS32" s="1">
        <v>26</v>
      </c>
      <c r="BT32" s="2" t="s">
        <v>29</v>
      </c>
      <c r="BU32" s="5">
        <v>4</v>
      </c>
      <c r="BV32" s="5">
        <v>20000</v>
      </c>
      <c r="BW32" s="5">
        <v>0</v>
      </c>
      <c r="BX32" s="5">
        <f t="shared" si="12"/>
        <v>20000</v>
      </c>
      <c r="BY32" s="9"/>
      <c r="BZ32" s="1">
        <v>26</v>
      </c>
      <c r="CA32" s="2" t="s">
        <v>29</v>
      </c>
      <c r="CB32" s="5">
        <v>0</v>
      </c>
      <c r="CC32" s="5">
        <v>0</v>
      </c>
      <c r="CD32" s="5">
        <v>0</v>
      </c>
      <c r="CE32" s="5">
        <f t="shared" si="13"/>
        <v>0</v>
      </c>
      <c r="CF32" s="9"/>
      <c r="CG32" s="1">
        <v>26</v>
      </c>
      <c r="CH32" s="2" t="s">
        <v>29</v>
      </c>
      <c r="CI32" s="5">
        <v>75</v>
      </c>
      <c r="CJ32" s="5">
        <v>161550</v>
      </c>
      <c r="CK32" s="5">
        <v>0</v>
      </c>
      <c r="CL32" s="5">
        <f t="shared" si="14"/>
        <v>161550</v>
      </c>
      <c r="CM32" s="9"/>
      <c r="CN32" s="1">
        <v>26</v>
      </c>
      <c r="CO32" s="2" t="s">
        <v>29</v>
      </c>
      <c r="CP32" s="5">
        <v>0</v>
      </c>
      <c r="CQ32" s="5">
        <v>0</v>
      </c>
      <c r="CR32" s="5">
        <v>0</v>
      </c>
      <c r="CS32" s="5">
        <f t="shared" si="15"/>
        <v>0</v>
      </c>
      <c r="CT32" s="9"/>
      <c r="CU32" s="1">
        <v>26</v>
      </c>
      <c r="CV32" s="2" t="s">
        <v>29</v>
      </c>
      <c r="CW32" s="5">
        <v>12</v>
      </c>
      <c r="CX32" s="5">
        <v>24000</v>
      </c>
      <c r="CY32" s="5">
        <v>0</v>
      </c>
      <c r="CZ32" s="5">
        <f t="shared" si="16"/>
        <v>24000</v>
      </c>
      <c r="DA32" s="9"/>
      <c r="DB32" s="1">
        <v>26</v>
      </c>
      <c r="DC32" s="2" t="s">
        <v>29</v>
      </c>
      <c r="DD32" s="5">
        <v>0</v>
      </c>
      <c r="DE32" s="5">
        <v>0</v>
      </c>
      <c r="DF32" s="5">
        <v>0</v>
      </c>
      <c r="DG32" s="5">
        <f t="shared" si="17"/>
        <v>0</v>
      </c>
      <c r="DH32" s="9"/>
      <c r="DI32" s="1">
        <v>26</v>
      </c>
      <c r="DJ32" s="2" t="s">
        <v>29</v>
      </c>
      <c r="DK32" s="5">
        <v>0</v>
      </c>
      <c r="DL32" s="5">
        <v>0</v>
      </c>
      <c r="DM32" s="5">
        <v>0</v>
      </c>
      <c r="DN32" s="5">
        <f t="shared" si="18"/>
        <v>0</v>
      </c>
      <c r="DO32" s="9"/>
      <c r="DP32" s="1">
        <v>26</v>
      </c>
      <c r="DQ32" s="2" t="s">
        <v>29</v>
      </c>
      <c r="DR32" s="5">
        <v>54</v>
      </c>
      <c r="DS32" s="5">
        <v>162000</v>
      </c>
      <c r="DT32" s="5">
        <v>0</v>
      </c>
      <c r="DU32" s="5">
        <f t="shared" si="19"/>
        <v>162000</v>
      </c>
      <c r="DV32" s="9"/>
      <c r="DW32" s="1">
        <v>26</v>
      </c>
      <c r="DX32" s="2" t="s">
        <v>29</v>
      </c>
      <c r="DY32" s="5">
        <v>6447</v>
      </c>
      <c r="DZ32" s="5">
        <v>2578800</v>
      </c>
      <c r="EA32" s="5">
        <v>0</v>
      </c>
      <c r="EB32" s="5">
        <f t="shared" si="20"/>
        <v>2578800</v>
      </c>
      <c r="EC32" s="9"/>
      <c r="ED32" s="1">
        <v>26</v>
      </c>
      <c r="EE32" s="2" t="s">
        <v>29</v>
      </c>
      <c r="EF32" s="5">
        <v>0</v>
      </c>
      <c r="EG32" s="5">
        <v>0</v>
      </c>
      <c r="EH32" s="5">
        <v>0</v>
      </c>
      <c r="EI32" s="5">
        <f t="shared" si="21"/>
        <v>0</v>
      </c>
      <c r="EJ32" s="9"/>
      <c r="EK32" s="1">
        <v>26</v>
      </c>
      <c r="EL32" s="2" t="s">
        <v>29</v>
      </c>
      <c r="EM32" s="5">
        <v>0</v>
      </c>
      <c r="EN32" s="5">
        <v>0</v>
      </c>
      <c r="EO32" s="5">
        <v>0</v>
      </c>
      <c r="EP32" s="5">
        <f t="shared" si="22"/>
        <v>0</v>
      </c>
      <c r="EQ32" s="9"/>
      <c r="ER32" s="1">
        <v>26</v>
      </c>
      <c r="ES32" s="2" t="s">
        <v>29</v>
      </c>
      <c r="ET32" s="5">
        <v>0</v>
      </c>
      <c r="EU32" s="5">
        <v>0</v>
      </c>
      <c r="EV32" s="5">
        <v>0</v>
      </c>
      <c r="EW32" s="5">
        <f t="shared" si="23"/>
        <v>0</v>
      </c>
      <c r="EX32" s="9"/>
      <c r="EY32" s="1">
        <v>26</v>
      </c>
      <c r="EZ32" s="2" t="s">
        <v>29</v>
      </c>
      <c r="FA32" s="5">
        <v>0</v>
      </c>
      <c r="FB32" s="5">
        <v>0</v>
      </c>
      <c r="FC32" s="5">
        <v>0</v>
      </c>
      <c r="FD32" s="5">
        <f t="shared" si="24"/>
        <v>0</v>
      </c>
      <c r="FE32" s="9"/>
      <c r="FF32" s="1">
        <v>26</v>
      </c>
      <c r="FG32" s="2" t="s">
        <v>29</v>
      </c>
      <c r="FH32" s="5">
        <v>0</v>
      </c>
      <c r="FI32" s="5">
        <v>0</v>
      </c>
      <c r="FJ32" s="5">
        <v>0</v>
      </c>
      <c r="FK32" s="5">
        <f t="shared" si="25"/>
        <v>0</v>
      </c>
      <c r="FL32" s="9"/>
      <c r="FM32" s="1">
        <v>26</v>
      </c>
      <c r="FN32" s="2" t="s">
        <v>29</v>
      </c>
      <c r="FO32" s="5">
        <v>6</v>
      </c>
      <c r="FP32" s="5">
        <v>8000</v>
      </c>
      <c r="FQ32" s="5">
        <v>0</v>
      </c>
      <c r="FR32" s="5">
        <f t="shared" si="26"/>
        <v>8000</v>
      </c>
      <c r="FS32" s="9"/>
      <c r="FT32" s="1">
        <v>26</v>
      </c>
      <c r="FU32" s="2" t="s">
        <v>29</v>
      </c>
      <c r="FV32" s="5">
        <v>0</v>
      </c>
      <c r="FW32" s="5">
        <v>75000</v>
      </c>
      <c r="FX32" s="5">
        <v>0</v>
      </c>
      <c r="FY32" s="5">
        <f t="shared" si="27"/>
        <v>75000</v>
      </c>
      <c r="FZ32" s="9"/>
      <c r="GA32" s="1">
        <v>26</v>
      </c>
      <c r="GB32" s="2" t="s">
        <v>29</v>
      </c>
      <c r="GC32" s="5">
        <v>0</v>
      </c>
      <c r="GD32" s="5">
        <v>50000</v>
      </c>
      <c r="GE32" s="5">
        <v>0</v>
      </c>
      <c r="GF32" s="5">
        <f t="shared" si="28"/>
        <v>50000</v>
      </c>
      <c r="GG32" s="9"/>
      <c r="GH32" s="1">
        <v>26</v>
      </c>
      <c r="GI32" s="2" t="s">
        <v>29</v>
      </c>
      <c r="GJ32" s="5">
        <v>0</v>
      </c>
      <c r="GK32" s="5">
        <v>60000</v>
      </c>
      <c r="GL32" s="5">
        <v>0</v>
      </c>
      <c r="GM32" s="5">
        <f t="shared" si="29"/>
        <v>60000</v>
      </c>
      <c r="GN32" s="9"/>
      <c r="GO32" s="1">
        <v>26</v>
      </c>
      <c r="GP32" s="2" t="s">
        <v>29</v>
      </c>
      <c r="GQ32" s="5">
        <v>0</v>
      </c>
      <c r="GR32" s="5">
        <v>0</v>
      </c>
      <c r="GS32" s="5">
        <v>0</v>
      </c>
      <c r="GT32" s="5">
        <f t="shared" si="30"/>
        <v>0</v>
      </c>
      <c r="GU32" s="9"/>
      <c r="GV32" s="1">
        <v>26</v>
      </c>
      <c r="GW32" s="2" t="s">
        <v>29</v>
      </c>
      <c r="GX32" s="5">
        <v>6</v>
      </c>
      <c r="GY32" s="5">
        <v>1100000</v>
      </c>
      <c r="GZ32" s="5">
        <v>376000</v>
      </c>
      <c r="HA32" s="5">
        <f t="shared" si="31"/>
        <v>1476000</v>
      </c>
      <c r="HB32" s="9"/>
      <c r="HC32" s="1">
        <v>26</v>
      </c>
      <c r="HD32" s="2" t="s">
        <v>29</v>
      </c>
      <c r="HE32" s="5">
        <v>0</v>
      </c>
      <c r="HF32" s="5">
        <v>0</v>
      </c>
      <c r="HG32" s="5">
        <v>0</v>
      </c>
      <c r="HH32" s="5">
        <f t="shared" si="32"/>
        <v>0</v>
      </c>
      <c r="HI32" s="9"/>
      <c r="HJ32" s="1">
        <v>26</v>
      </c>
      <c r="HK32" s="2" t="s">
        <v>29</v>
      </c>
      <c r="HL32" s="5">
        <v>1</v>
      </c>
      <c r="HM32" s="5">
        <v>300000</v>
      </c>
      <c r="HN32" s="5">
        <v>0</v>
      </c>
      <c r="HO32" s="5">
        <f t="shared" si="33"/>
        <v>300000</v>
      </c>
      <c r="HP32" s="9"/>
      <c r="HQ32" s="1">
        <v>26</v>
      </c>
      <c r="HR32" s="2" t="s">
        <v>29</v>
      </c>
      <c r="HS32" s="5">
        <v>23</v>
      </c>
      <c r="HT32" s="5">
        <v>68425</v>
      </c>
      <c r="HU32" s="5">
        <v>0</v>
      </c>
      <c r="HV32" s="5">
        <f t="shared" si="34"/>
        <v>68425</v>
      </c>
      <c r="HW32" s="9"/>
      <c r="HX32" s="1">
        <v>26</v>
      </c>
      <c r="HY32" s="2" t="s">
        <v>29</v>
      </c>
      <c r="HZ32" s="5">
        <v>0</v>
      </c>
      <c r="IA32" s="5">
        <v>0</v>
      </c>
      <c r="IB32" s="5">
        <v>0</v>
      </c>
      <c r="IC32" s="5">
        <f t="shared" si="35"/>
        <v>0</v>
      </c>
      <c r="ID32" s="9"/>
      <c r="IE32" s="1">
        <v>26</v>
      </c>
      <c r="IF32" s="2" t="s">
        <v>29</v>
      </c>
      <c r="IG32" s="5">
        <v>0</v>
      </c>
      <c r="IH32" s="5">
        <v>0</v>
      </c>
      <c r="II32" s="5">
        <v>0</v>
      </c>
      <c r="IJ32" s="5">
        <f t="shared" si="36"/>
        <v>0</v>
      </c>
      <c r="IK32" s="9"/>
      <c r="IL32" s="1">
        <v>26</v>
      </c>
      <c r="IM32" s="2" t="s">
        <v>29</v>
      </c>
      <c r="IN32" s="5">
        <v>0</v>
      </c>
      <c r="IO32" s="5">
        <v>0</v>
      </c>
      <c r="IP32" s="5">
        <v>0</v>
      </c>
      <c r="IQ32" s="5">
        <f t="shared" si="37"/>
        <v>0</v>
      </c>
      <c r="IR32" s="9"/>
      <c r="IS32" s="1">
        <v>26</v>
      </c>
      <c r="IT32" s="2" t="s">
        <v>29</v>
      </c>
      <c r="IU32" s="5">
        <v>0</v>
      </c>
      <c r="IV32" s="5">
        <v>0</v>
      </c>
      <c r="IW32" s="5">
        <v>0</v>
      </c>
      <c r="IX32" s="5">
        <f t="shared" si="38"/>
        <v>0</v>
      </c>
      <c r="IY32" s="9"/>
      <c r="IZ32" s="1">
        <v>26</v>
      </c>
      <c r="JA32" s="2" t="s">
        <v>29</v>
      </c>
      <c r="JB32" s="5">
        <v>0</v>
      </c>
      <c r="JC32" s="5">
        <v>0</v>
      </c>
      <c r="JD32" s="5">
        <v>0</v>
      </c>
      <c r="JE32" s="5">
        <f t="shared" si="39"/>
        <v>0</v>
      </c>
      <c r="JF32" s="9"/>
      <c r="JG32" s="1">
        <v>26</v>
      </c>
      <c r="JH32" s="2" t="s">
        <v>29</v>
      </c>
      <c r="JI32" s="5">
        <v>0</v>
      </c>
      <c r="JJ32" s="5">
        <v>30000</v>
      </c>
      <c r="JK32" s="5">
        <v>0</v>
      </c>
      <c r="JL32" s="5">
        <f t="shared" si="40"/>
        <v>30000</v>
      </c>
      <c r="JM32" s="9"/>
      <c r="JN32" s="1">
        <v>26</v>
      </c>
      <c r="JO32" s="2" t="s">
        <v>29</v>
      </c>
      <c r="JP32" s="5">
        <v>0</v>
      </c>
      <c r="JQ32" s="5">
        <v>0</v>
      </c>
      <c r="JR32" s="5">
        <v>0</v>
      </c>
      <c r="JS32" s="5">
        <f t="shared" si="41"/>
        <v>0</v>
      </c>
      <c r="JT32" s="9"/>
      <c r="JU32" s="1">
        <v>26</v>
      </c>
      <c r="JV32" s="2" t="s">
        <v>29</v>
      </c>
      <c r="JW32" s="5">
        <v>0</v>
      </c>
      <c r="JX32" s="5">
        <v>0</v>
      </c>
      <c r="JY32" s="5">
        <v>0</v>
      </c>
      <c r="JZ32" s="5">
        <f t="shared" si="42"/>
        <v>0</v>
      </c>
      <c r="KA32" s="9"/>
      <c r="KB32" s="1">
        <v>26</v>
      </c>
      <c r="KC32" s="2" t="s">
        <v>29</v>
      </c>
      <c r="KD32" s="5">
        <v>23</v>
      </c>
      <c r="KE32" s="5">
        <v>813400</v>
      </c>
      <c r="KF32" s="5">
        <v>0</v>
      </c>
      <c r="KG32" s="5">
        <f t="shared" si="43"/>
        <v>813400</v>
      </c>
      <c r="KH32" s="9"/>
      <c r="KI32" s="1">
        <v>26</v>
      </c>
      <c r="KJ32" s="2" t="s">
        <v>29</v>
      </c>
      <c r="KK32" s="5">
        <v>1</v>
      </c>
      <c r="KL32" s="5">
        <v>325000</v>
      </c>
      <c r="KM32" s="5">
        <v>0</v>
      </c>
      <c r="KN32" s="5">
        <f t="shared" si="44"/>
        <v>325000</v>
      </c>
      <c r="KO32" s="9"/>
      <c r="KP32" s="1">
        <v>26</v>
      </c>
      <c r="KQ32" s="2" t="s">
        <v>29</v>
      </c>
      <c r="KR32" s="5">
        <v>1</v>
      </c>
      <c r="KS32" s="5">
        <v>12000</v>
      </c>
      <c r="KT32" s="5">
        <v>0</v>
      </c>
      <c r="KU32" s="5">
        <f t="shared" si="45"/>
        <v>12000</v>
      </c>
      <c r="KV32" s="9"/>
      <c r="KW32" s="1">
        <v>26</v>
      </c>
      <c r="KX32" s="2" t="s">
        <v>29</v>
      </c>
      <c r="KY32" s="5">
        <v>0</v>
      </c>
      <c r="KZ32" s="5">
        <v>0</v>
      </c>
      <c r="LA32" s="5">
        <v>0</v>
      </c>
      <c r="LB32" s="5">
        <f t="shared" si="46"/>
        <v>0</v>
      </c>
      <c r="LC32" s="9"/>
      <c r="LD32" s="1">
        <v>26</v>
      </c>
      <c r="LE32" s="2" t="s">
        <v>29</v>
      </c>
      <c r="LF32" s="5">
        <v>0</v>
      </c>
      <c r="LG32" s="5">
        <v>0</v>
      </c>
      <c r="LH32" s="5">
        <v>0</v>
      </c>
      <c r="LI32" s="5">
        <f t="shared" si="47"/>
        <v>0</v>
      </c>
      <c r="LJ32" s="9"/>
      <c r="LK32" s="1">
        <v>26</v>
      </c>
      <c r="LL32" s="2" t="s">
        <v>29</v>
      </c>
      <c r="LM32" s="5">
        <v>0</v>
      </c>
      <c r="LN32" s="5">
        <v>0</v>
      </c>
      <c r="LO32" s="5">
        <v>0</v>
      </c>
      <c r="LP32" s="5">
        <f t="shared" si="48"/>
        <v>0</v>
      </c>
      <c r="LQ32" s="9"/>
      <c r="LR32" s="1">
        <v>26</v>
      </c>
      <c r="LS32" s="2" t="s">
        <v>29</v>
      </c>
      <c r="LT32" s="5">
        <v>1</v>
      </c>
      <c r="LU32" s="5">
        <v>200000</v>
      </c>
      <c r="LV32" s="5">
        <v>0</v>
      </c>
      <c r="LW32" s="5">
        <f t="shared" si="49"/>
        <v>200000</v>
      </c>
      <c r="LX32" s="9"/>
      <c r="LY32" s="1">
        <v>26</v>
      </c>
      <c r="LZ32" s="2" t="s">
        <v>29</v>
      </c>
      <c r="MA32" s="5">
        <v>0</v>
      </c>
      <c r="MB32" s="5">
        <v>0</v>
      </c>
      <c r="MC32" s="5">
        <v>0</v>
      </c>
      <c r="MD32" s="5">
        <f t="shared" si="50"/>
        <v>0</v>
      </c>
      <c r="ME32" s="9"/>
      <c r="MF32" s="1">
        <v>26</v>
      </c>
      <c r="MG32" s="2" t="s">
        <v>29</v>
      </c>
      <c r="MH32" s="5">
        <v>0</v>
      </c>
      <c r="MI32" s="5">
        <v>0</v>
      </c>
      <c r="MJ32" s="5">
        <v>0</v>
      </c>
      <c r="MK32" s="5">
        <f t="shared" si="51"/>
        <v>0</v>
      </c>
      <c r="ML32" s="9"/>
      <c r="MM32" s="1">
        <v>26</v>
      </c>
      <c r="MN32" s="2" t="s">
        <v>29</v>
      </c>
      <c r="MO32" s="5">
        <v>0</v>
      </c>
      <c r="MP32" s="5">
        <v>0</v>
      </c>
      <c r="MQ32" s="5">
        <v>0</v>
      </c>
      <c r="MR32" s="5">
        <f t="shared" si="52"/>
        <v>0</v>
      </c>
      <c r="MS32" s="9"/>
      <c r="MT32" s="1">
        <v>26</v>
      </c>
      <c r="MU32" s="2" t="s">
        <v>29</v>
      </c>
      <c r="MV32" s="5">
        <v>31</v>
      </c>
      <c r="MW32" s="5">
        <v>1020000</v>
      </c>
      <c r="MX32" s="5">
        <v>0</v>
      </c>
      <c r="MY32" s="5">
        <f t="shared" si="53"/>
        <v>1020000</v>
      </c>
      <c r="MZ32" s="9"/>
      <c r="NA32" s="1">
        <v>26</v>
      </c>
      <c r="NB32" s="2" t="s">
        <v>29</v>
      </c>
      <c r="NC32" s="5">
        <v>1</v>
      </c>
      <c r="ND32" s="5">
        <v>60000</v>
      </c>
      <c r="NE32" s="5">
        <v>0</v>
      </c>
      <c r="NF32" s="5">
        <f t="shared" si="54"/>
        <v>60000</v>
      </c>
      <c r="NG32" s="9"/>
      <c r="NH32" s="1">
        <v>26</v>
      </c>
      <c r="NI32" s="2" t="s">
        <v>29</v>
      </c>
      <c r="NJ32" s="5">
        <v>0</v>
      </c>
      <c r="NK32" s="5">
        <v>0</v>
      </c>
      <c r="NL32" s="5">
        <v>0</v>
      </c>
      <c r="NM32" s="5">
        <f t="shared" si="55"/>
        <v>0</v>
      </c>
      <c r="NN32" s="9"/>
      <c r="NO32" s="1">
        <v>26</v>
      </c>
      <c r="NP32" s="2" t="s">
        <v>29</v>
      </c>
      <c r="NQ32" s="5">
        <v>12</v>
      </c>
      <c r="NR32" s="5">
        <v>330000</v>
      </c>
      <c r="NS32" s="5">
        <v>0</v>
      </c>
      <c r="NT32" s="5">
        <f t="shared" si="56"/>
        <v>330000</v>
      </c>
      <c r="NU32" s="9"/>
      <c r="NV32" s="1">
        <v>26</v>
      </c>
      <c r="NW32" s="2" t="s">
        <v>29</v>
      </c>
      <c r="NX32" s="5">
        <v>1</v>
      </c>
      <c r="NY32" s="5">
        <v>100000</v>
      </c>
      <c r="NZ32" s="5">
        <v>0</v>
      </c>
      <c r="OA32" s="5">
        <f t="shared" si="57"/>
        <v>100000</v>
      </c>
      <c r="OB32" s="9"/>
      <c r="OC32" s="1">
        <v>26</v>
      </c>
      <c r="OD32" s="2" t="s">
        <v>29</v>
      </c>
      <c r="OE32" s="5">
        <v>0</v>
      </c>
      <c r="OF32" s="5">
        <v>598000</v>
      </c>
      <c r="OG32" s="5">
        <v>0</v>
      </c>
      <c r="OH32" s="5">
        <f t="shared" si="58"/>
        <v>598000</v>
      </c>
      <c r="OI32" s="9"/>
      <c r="OJ32" s="1">
        <v>26</v>
      </c>
      <c r="OK32" s="2" t="s">
        <v>29</v>
      </c>
      <c r="OL32" s="5">
        <v>0</v>
      </c>
      <c r="OM32" s="5">
        <v>150000</v>
      </c>
      <c r="ON32" s="5">
        <v>0</v>
      </c>
      <c r="OO32" s="5">
        <f t="shared" si="59"/>
        <v>150000</v>
      </c>
      <c r="OP32" s="9"/>
      <c r="OQ32" s="1">
        <v>26</v>
      </c>
      <c r="OR32" s="2" t="s">
        <v>29</v>
      </c>
      <c r="OS32" s="5">
        <v>0</v>
      </c>
      <c r="OT32" s="5">
        <v>0</v>
      </c>
      <c r="OU32" s="5">
        <v>0</v>
      </c>
      <c r="OV32" s="5">
        <f t="shared" si="60"/>
        <v>0</v>
      </c>
      <c r="OW32" s="9"/>
      <c r="OX32" s="1">
        <v>26</v>
      </c>
      <c r="OY32" s="2" t="s">
        <v>29</v>
      </c>
      <c r="OZ32" s="5">
        <v>0</v>
      </c>
      <c r="PA32" s="5">
        <v>0</v>
      </c>
      <c r="PB32" s="5">
        <v>0</v>
      </c>
      <c r="PC32" s="5">
        <f t="shared" si="61"/>
        <v>0</v>
      </c>
      <c r="PD32" s="9"/>
      <c r="PE32" s="1">
        <v>26</v>
      </c>
      <c r="PF32" s="2" t="s">
        <v>29</v>
      </c>
      <c r="PG32" s="5">
        <v>1</v>
      </c>
      <c r="PH32" s="5">
        <v>72000</v>
      </c>
      <c r="PI32" s="5">
        <v>0</v>
      </c>
      <c r="PJ32" s="5">
        <f t="shared" si="62"/>
        <v>72000</v>
      </c>
      <c r="PK32" s="9"/>
      <c r="PL32" s="1">
        <v>26</v>
      </c>
      <c r="PM32" s="2" t="s">
        <v>29</v>
      </c>
      <c r="PN32" s="5">
        <v>9</v>
      </c>
      <c r="PO32" s="5">
        <v>225000</v>
      </c>
      <c r="PP32" s="5">
        <v>0</v>
      </c>
      <c r="PQ32" s="5">
        <f t="shared" si="63"/>
        <v>225000</v>
      </c>
      <c r="PR32" s="9"/>
      <c r="PS32" s="1">
        <v>26</v>
      </c>
      <c r="PT32" s="2" t="s">
        <v>29</v>
      </c>
      <c r="PU32" s="5">
        <v>31</v>
      </c>
      <c r="PV32" s="5">
        <v>7380000</v>
      </c>
      <c r="PW32" s="5">
        <v>0</v>
      </c>
      <c r="PX32" s="5">
        <f t="shared" si="64"/>
        <v>7380000</v>
      </c>
      <c r="PY32" s="9"/>
      <c r="PZ32" s="1">
        <v>26</v>
      </c>
      <c r="QA32" s="2" t="s">
        <v>29</v>
      </c>
      <c r="QB32" s="5">
        <v>23</v>
      </c>
      <c r="QC32" s="5">
        <v>220800</v>
      </c>
      <c r="QD32" s="5">
        <v>0</v>
      </c>
      <c r="QE32" s="5">
        <f t="shared" si="65"/>
        <v>220800</v>
      </c>
      <c r="QF32" s="9"/>
      <c r="QG32" s="1">
        <v>26</v>
      </c>
      <c r="QH32" s="2" t="s">
        <v>29</v>
      </c>
      <c r="QI32" s="5">
        <v>0</v>
      </c>
      <c r="QJ32" s="5">
        <v>58000</v>
      </c>
      <c r="QK32" s="5">
        <v>0</v>
      </c>
      <c r="QL32" s="5">
        <f t="shared" si="66"/>
        <v>58000</v>
      </c>
      <c r="QM32" s="9"/>
      <c r="QN32" s="1">
        <v>26</v>
      </c>
      <c r="QO32" s="2" t="s">
        <v>29</v>
      </c>
      <c r="QP32" s="5">
        <v>0</v>
      </c>
      <c r="QQ32" s="5">
        <v>1353276</v>
      </c>
      <c r="QR32" s="5">
        <v>0</v>
      </c>
      <c r="QS32" s="5">
        <f t="shared" si="67"/>
        <v>1353276</v>
      </c>
      <c r="QT32" s="9"/>
      <c r="QU32" s="1">
        <v>26</v>
      </c>
      <c r="QV32" s="2" t="s">
        <v>29</v>
      </c>
      <c r="QW32" s="5">
        <v>0</v>
      </c>
      <c r="QX32" s="5">
        <v>0</v>
      </c>
      <c r="QY32" s="5">
        <v>0</v>
      </c>
      <c r="QZ32" s="5">
        <f t="shared" si="68"/>
        <v>0</v>
      </c>
      <c r="RA32" s="9"/>
      <c r="RB32" s="1">
        <v>26</v>
      </c>
      <c r="RC32" s="2" t="s">
        <v>29</v>
      </c>
      <c r="RD32" s="5">
        <v>1</v>
      </c>
      <c r="RE32" s="5">
        <v>100000</v>
      </c>
      <c r="RF32" s="5">
        <v>84615.38</v>
      </c>
      <c r="RG32" s="5">
        <f t="shared" si="69"/>
        <v>184615.38</v>
      </c>
      <c r="RH32" s="9"/>
      <c r="RI32" s="1">
        <v>26</v>
      </c>
      <c r="RJ32" s="2" t="s">
        <v>29</v>
      </c>
      <c r="RK32" s="5">
        <v>0</v>
      </c>
      <c r="RL32" s="5">
        <v>10000</v>
      </c>
      <c r="RM32" s="5">
        <v>0</v>
      </c>
      <c r="RN32" s="5">
        <f t="shared" si="70"/>
        <v>10000</v>
      </c>
      <c r="RO32" s="9"/>
      <c r="RP32" s="1">
        <v>26</v>
      </c>
      <c r="RQ32" s="2" t="s">
        <v>29</v>
      </c>
      <c r="RR32" s="5">
        <v>0</v>
      </c>
      <c r="RS32" s="5">
        <v>0</v>
      </c>
      <c r="RT32" s="5">
        <v>0</v>
      </c>
      <c r="RU32" s="5">
        <f t="shared" si="71"/>
        <v>0</v>
      </c>
      <c r="RV32" s="9"/>
      <c r="RW32" s="1">
        <v>26</v>
      </c>
      <c r="RX32" s="2" t="s">
        <v>29</v>
      </c>
      <c r="RY32" s="5">
        <v>0</v>
      </c>
      <c r="RZ32" s="5">
        <v>0</v>
      </c>
      <c r="SA32" s="5">
        <v>0</v>
      </c>
      <c r="SB32" s="5">
        <f t="shared" si="72"/>
        <v>0</v>
      </c>
      <c r="SC32" s="9"/>
      <c r="SD32" s="1">
        <v>26</v>
      </c>
      <c r="SE32" s="2" t="s">
        <v>29</v>
      </c>
      <c r="SF32" s="5">
        <v>1</v>
      </c>
      <c r="SG32" s="5">
        <v>544100</v>
      </c>
      <c r="SH32" s="5">
        <v>0</v>
      </c>
      <c r="SI32" s="5">
        <f t="shared" si="73"/>
        <v>544100</v>
      </c>
      <c r="SJ32" s="9"/>
      <c r="SK32" s="1">
        <v>26</v>
      </c>
      <c r="SL32" s="2" t="s">
        <v>29</v>
      </c>
      <c r="SM32" s="5">
        <v>1</v>
      </c>
      <c r="SN32" s="5">
        <v>80000</v>
      </c>
      <c r="SO32" s="5">
        <v>0</v>
      </c>
      <c r="SP32" s="5">
        <f t="shared" si="74"/>
        <v>80000</v>
      </c>
      <c r="SQ32" s="9"/>
      <c r="SR32" s="1">
        <v>26</v>
      </c>
      <c r="SS32" s="2" t="s">
        <v>29</v>
      </c>
      <c r="ST32" s="5">
        <v>0</v>
      </c>
      <c r="SU32" s="5">
        <v>0</v>
      </c>
      <c r="SV32" s="5">
        <v>0</v>
      </c>
      <c r="SW32" s="5">
        <f t="shared" si="75"/>
        <v>0</v>
      </c>
      <c r="SX32" s="9"/>
      <c r="SY32" s="1">
        <v>26</v>
      </c>
      <c r="SZ32" s="2" t="s">
        <v>29</v>
      </c>
      <c r="TA32" s="5">
        <v>0</v>
      </c>
      <c r="TB32" s="5">
        <v>0</v>
      </c>
      <c r="TC32" s="5">
        <v>0</v>
      </c>
      <c r="TD32" s="5">
        <f t="shared" si="76"/>
        <v>0</v>
      </c>
      <c r="TE32" s="9"/>
      <c r="TF32" s="1">
        <v>26</v>
      </c>
      <c r="TG32" s="2" t="s">
        <v>29</v>
      </c>
      <c r="TH32" s="5">
        <v>0</v>
      </c>
      <c r="TI32" s="5">
        <v>0</v>
      </c>
      <c r="TJ32" s="5">
        <v>0</v>
      </c>
      <c r="TK32" s="5">
        <f t="shared" si="77"/>
        <v>0</v>
      </c>
      <c r="TL32" s="9"/>
      <c r="TM32" s="1">
        <v>26</v>
      </c>
      <c r="TN32" s="2" t="s">
        <v>29</v>
      </c>
      <c r="TO32" s="5">
        <v>0</v>
      </c>
      <c r="TP32" s="5">
        <v>40000</v>
      </c>
      <c r="TQ32" s="5">
        <v>0</v>
      </c>
      <c r="TR32" s="5">
        <f t="shared" si="78"/>
        <v>40000</v>
      </c>
      <c r="TS32" s="9"/>
      <c r="TT32" s="1">
        <v>26</v>
      </c>
      <c r="TU32" s="2" t="s">
        <v>29</v>
      </c>
      <c r="TV32" s="5">
        <v>0</v>
      </c>
      <c r="TW32" s="5">
        <v>30000</v>
      </c>
      <c r="TX32" s="5">
        <v>0</v>
      </c>
      <c r="TY32" s="5">
        <f t="shared" si="79"/>
        <v>30000</v>
      </c>
      <c r="TZ32" s="9"/>
      <c r="UA32" s="1">
        <v>26</v>
      </c>
      <c r="UB32" s="2" t="s">
        <v>29</v>
      </c>
      <c r="UC32" s="5">
        <v>0</v>
      </c>
      <c r="UD32" s="5">
        <v>0</v>
      </c>
      <c r="UE32" s="5">
        <v>0</v>
      </c>
      <c r="UF32" s="5">
        <f t="shared" si="80"/>
        <v>0</v>
      </c>
      <c r="UG32" s="9"/>
      <c r="UH32" s="1">
        <v>26</v>
      </c>
      <c r="UI32" s="2" t="s">
        <v>29</v>
      </c>
      <c r="UJ32" s="5">
        <v>0</v>
      </c>
      <c r="UK32" s="5">
        <v>0</v>
      </c>
      <c r="UL32" s="5">
        <v>0</v>
      </c>
      <c r="UM32" s="5">
        <f t="shared" si="81"/>
        <v>0</v>
      </c>
      <c r="UN32" s="9"/>
      <c r="UO32" s="1">
        <v>26</v>
      </c>
      <c r="UP32" s="2" t="s">
        <v>29</v>
      </c>
      <c r="UQ32" s="5">
        <v>1</v>
      </c>
      <c r="UR32" s="5">
        <v>12000</v>
      </c>
      <c r="US32" s="5">
        <v>0</v>
      </c>
      <c r="UT32" s="5">
        <f t="shared" si="82"/>
        <v>12000</v>
      </c>
      <c r="UU32" s="9"/>
      <c r="UV32" s="1">
        <v>26</v>
      </c>
      <c r="UW32" s="2" t="s">
        <v>29</v>
      </c>
      <c r="UX32" s="5">
        <v>1</v>
      </c>
      <c r="UY32" s="5">
        <v>100000</v>
      </c>
      <c r="UZ32" s="5">
        <v>0</v>
      </c>
      <c r="VA32" s="5">
        <f t="shared" si="83"/>
        <v>100000</v>
      </c>
      <c r="VB32" s="9"/>
      <c r="VC32" s="1">
        <v>26</v>
      </c>
      <c r="VD32" s="2" t="s">
        <v>29</v>
      </c>
      <c r="VE32" s="5">
        <v>1</v>
      </c>
      <c r="VF32" s="5">
        <v>10000</v>
      </c>
      <c r="VG32" s="5">
        <v>0</v>
      </c>
      <c r="VH32" s="5">
        <f t="shared" si="84"/>
        <v>10000</v>
      </c>
      <c r="VI32" s="9"/>
      <c r="VJ32" s="1">
        <v>26</v>
      </c>
      <c r="VK32" s="2" t="s">
        <v>29</v>
      </c>
      <c r="VL32" s="5">
        <v>0</v>
      </c>
      <c r="VM32" s="5">
        <v>0</v>
      </c>
      <c r="VN32" s="5">
        <v>0</v>
      </c>
      <c r="VO32" s="5">
        <f t="shared" si="85"/>
        <v>0</v>
      </c>
      <c r="VP32" s="9"/>
      <c r="VQ32" s="1">
        <v>26</v>
      </c>
      <c r="VR32" s="2" t="s">
        <v>29</v>
      </c>
      <c r="VS32" s="5">
        <v>0</v>
      </c>
      <c r="VT32" s="5">
        <v>0</v>
      </c>
      <c r="VU32" s="5">
        <v>0</v>
      </c>
      <c r="VV32" s="5">
        <f t="shared" si="86"/>
        <v>0</v>
      </c>
      <c r="VW32" s="9"/>
      <c r="VX32" s="1">
        <v>26</v>
      </c>
      <c r="VY32" s="2" t="s">
        <v>29</v>
      </c>
      <c r="VZ32" s="5">
        <v>1</v>
      </c>
      <c r="WA32" s="5">
        <v>180000</v>
      </c>
      <c r="WB32" s="5">
        <v>0</v>
      </c>
      <c r="WC32" s="5">
        <f t="shared" si="87"/>
        <v>180000</v>
      </c>
      <c r="WD32" s="9"/>
      <c r="WE32" s="1">
        <v>26</v>
      </c>
      <c r="WF32" s="2" t="s">
        <v>29</v>
      </c>
      <c r="WG32" s="5">
        <v>0</v>
      </c>
      <c r="WH32" s="5">
        <v>0</v>
      </c>
      <c r="WI32" s="5">
        <v>0</v>
      </c>
      <c r="WJ32" s="5">
        <f t="shared" si="88"/>
        <v>0</v>
      </c>
      <c r="WK32" s="9"/>
      <c r="WL32" s="1">
        <v>26</v>
      </c>
      <c r="WM32" s="2" t="s">
        <v>29</v>
      </c>
      <c r="WN32" s="5">
        <v>0</v>
      </c>
      <c r="WO32" s="5">
        <v>0</v>
      </c>
      <c r="WP32" s="5">
        <v>0</v>
      </c>
      <c r="WQ32" s="5">
        <f t="shared" si="89"/>
        <v>0</v>
      </c>
      <c r="WR32" s="9"/>
      <c r="WS32" s="1">
        <v>26</v>
      </c>
      <c r="WT32" s="2" t="s">
        <v>29</v>
      </c>
      <c r="WU32" s="5">
        <v>0</v>
      </c>
      <c r="WV32" s="5">
        <v>0</v>
      </c>
      <c r="WW32" s="5">
        <v>0</v>
      </c>
      <c r="WX32" s="5">
        <f t="shared" si="90"/>
        <v>0</v>
      </c>
      <c r="WY32" s="9"/>
      <c r="WZ32" s="1">
        <v>26</v>
      </c>
      <c r="XA32" s="2" t="s">
        <v>29</v>
      </c>
      <c r="XB32" s="5">
        <v>0</v>
      </c>
      <c r="XC32" s="5">
        <v>100000</v>
      </c>
      <c r="XD32" s="5">
        <v>0</v>
      </c>
      <c r="XE32" s="5">
        <f t="shared" si="91"/>
        <v>100000</v>
      </c>
      <c r="XF32" s="9"/>
      <c r="XG32" s="1">
        <v>26</v>
      </c>
      <c r="XH32" s="2" t="s">
        <v>29</v>
      </c>
      <c r="XI32" s="5">
        <v>0</v>
      </c>
      <c r="XJ32" s="5">
        <v>0</v>
      </c>
      <c r="XK32" s="5">
        <v>0</v>
      </c>
      <c r="XL32" s="5">
        <f t="shared" si="92"/>
        <v>0</v>
      </c>
      <c r="XM32" s="9"/>
      <c r="XN32" s="1">
        <v>26</v>
      </c>
      <c r="XO32" s="2" t="s">
        <v>29</v>
      </c>
      <c r="XP32" s="5">
        <v>0</v>
      </c>
      <c r="XQ32" s="5">
        <v>20000</v>
      </c>
      <c r="XR32" s="5">
        <v>0</v>
      </c>
      <c r="XS32" s="5">
        <f t="shared" si="93"/>
        <v>20000</v>
      </c>
      <c r="XT32" s="9"/>
      <c r="XU32" s="1">
        <v>26</v>
      </c>
      <c r="XV32" s="2" t="s">
        <v>29</v>
      </c>
      <c r="XW32" s="5">
        <v>0</v>
      </c>
      <c r="XX32" s="5">
        <v>0</v>
      </c>
      <c r="XY32" s="5">
        <v>0</v>
      </c>
      <c r="XZ32" s="5">
        <f t="shared" si="94"/>
        <v>0</v>
      </c>
      <c r="YA32" s="9"/>
      <c r="YB32" s="1">
        <v>26</v>
      </c>
      <c r="YC32" s="2" t="s">
        <v>29</v>
      </c>
      <c r="YD32" s="5">
        <v>0</v>
      </c>
      <c r="YE32" s="5">
        <v>0</v>
      </c>
      <c r="YF32" s="5">
        <v>0</v>
      </c>
      <c r="YG32" s="5">
        <f t="shared" si="95"/>
        <v>0</v>
      </c>
      <c r="YH32" s="9"/>
      <c r="YI32" s="1">
        <v>26</v>
      </c>
      <c r="YJ32" s="2" t="s">
        <v>29</v>
      </c>
      <c r="YK32" s="5">
        <v>0</v>
      </c>
      <c r="YL32" s="5">
        <f t="shared" si="96"/>
        <v>19214551</v>
      </c>
      <c r="YM32" s="5">
        <f t="shared" si="0"/>
        <v>460615.38</v>
      </c>
      <c r="YN32" s="5">
        <f t="shared" si="1"/>
        <v>19675166.379999999</v>
      </c>
      <c r="YO32" s="9"/>
      <c r="YP32" s="105">
        <v>26</v>
      </c>
      <c r="YQ32" s="2" t="s">
        <v>29</v>
      </c>
      <c r="YR32" s="5">
        <v>0</v>
      </c>
      <c r="YS32" s="5" t="e">
        <f>'Programme Management'!#REF!+'Prgramme M. Activities'!YL32</f>
        <v>#REF!</v>
      </c>
      <c r="YT32" s="5" t="e">
        <f>'Programme Management'!#REF!+'Prgramme M. Activities'!YM32</f>
        <v>#REF!</v>
      </c>
      <c r="YU32" s="5" t="e">
        <f t="shared" si="97"/>
        <v>#REF!</v>
      </c>
      <c r="YV32" s="9"/>
    </row>
    <row r="33" spans="1:672" ht="16.5" hidden="1">
      <c r="A33" s="23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2"/>
        <v>0</v>
      </c>
      <c r="G33" s="9"/>
      <c r="H33" s="1">
        <v>27</v>
      </c>
      <c r="I33" s="2" t="s">
        <v>30</v>
      </c>
      <c r="J33" s="5">
        <v>0</v>
      </c>
      <c r="K33" s="5">
        <v>0</v>
      </c>
      <c r="L33" s="5">
        <v>0</v>
      </c>
      <c r="M33" s="5">
        <f t="shared" si="3"/>
        <v>0</v>
      </c>
      <c r="N33" s="9"/>
      <c r="O33" s="1">
        <v>27</v>
      </c>
      <c r="P33" s="2" t="s">
        <v>30</v>
      </c>
      <c r="Q33" s="5">
        <v>0</v>
      </c>
      <c r="R33" s="5">
        <v>24800</v>
      </c>
      <c r="S33" s="5">
        <v>0</v>
      </c>
      <c r="T33" s="5">
        <f t="shared" si="4"/>
        <v>24800</v>
      </c>
      <c r="U33" s="9"/>
      <c r="V33" s="1">
        <v>27</v>
      </c>
      <c r="W33" s="2" t="s">
        <v>30</v>
      </c>
      <c r="X33" s="5">
        <v>14</v>
      </c>
      <c r="Y33" s="5">
        <v>36400</v>
      </c>
      <c r="Z33" s="5">
        <v>0</v>
      </c>
      <c r="AA33" s="5">
        <f t="shared" si="5"/>
        <v>36400</v>
      </c>
      <c r="AB33" s="9"/>
      <c r="AC33" s="1">
        <v>27</v>
      </c>
      <c r="AD33" s="2" t="s">
        <v>30</v>
      </c>
      <c r="AE33" s="5">
        <v>0</v>
      </c>
      <c r="AF33" s="5">
        <v>0</v>
      </c>
      <c r="AG33" s="5">
        <v>0</v>
      </c>
      <c r="AH33" s="5">
        <f t="shared" si="6"/>
        <v>0</v>
      </c>
      <c r="AI33" s="9"/>
      <c r="AJ33" s="1">
        <v>27</v>
      </c>
      <c r="AK33" s="2" t="s">
        <v>30</v>
      </c>
      <c r="AL33" s="5">
        <v>372</v>
      </c>
      <c r="AM33" s="5">
        <v>37200</v>
      </c>
      <c r="AN33" s="5">
        <v>0</v>
      </c>
      <c r="AO33" s="5">
        <f t="shared" si="7"/>
        <v>37200</v>
      </c>
      <c r="AP33" s="9"/>
      <c r="AQ33" s="1">
        <v>27</v>
      </c>
      <c r="AR33" s="2" t="s">
        <v>30</v>
      </c>
      <c r="AS33" s="5">
        <v>24</v>
      </c>
      <c r="AT33" s="5">
        <v>26000</v>
      </c>
      <c r="AU33" s="5">
        <v>0</v>
      </c>
      <c r="AV33" s="5">
        <f t="shared" si="8"/>
        <v>26000</v>
      </c>
      <c r="AW33" s="9"/>
      <c r="AX33" s="1">
        <v>27</v>
      </c>
      <c r="AY33" s="2" t="s">
        <v>30</v>
      </c>
      <c r="AZ33" s="5">
        <v>21</v>
      </c>
      <c r="BA33" s="5">
        <v>126000</v>
      </c>
      <c r="BB33" s="5">
        <v>0</v>
      </c>
      <c r="BC33" s="5">
        <f t="shared" si="9"/>
        <v>126000</v>
      </c>
      <c r="BD33" s="9"/>
      <c r="BE33" s="1">
        <v>27</v>
      </c>
      <c r="BF33" s="2" t="s">
        <v>30</v>
      </c>
      <c r="BG33" s="5">
        <v>0</v>
      </c>
      <c r="BH33" s="5">
        <v>0</v>
      </c>
      <c r="BI33" s="5">
        <v>0</v>
      </c>
      <c r="BJ33" s="5">
        <f t="shared" si="10"/>
        <v>0</v>
      </c>
      <c r="BK33" s="9"/>
      <c r="BL33" s="1">
        <v>27</v>
      </c>
      <c r="BM33" s="2" t="s">
        <v>30</v>
      </c>
      <c r="BN33" s="5">
        <v>0</v>
      </c>
      <c r="BO33" s="5">
        <v>0</v>
      </c>
      <c r="BP33" s="5">
        <v>0</v>
      </c>
      <c r="BQ33" s="5">
        <f t="shared" si="11"/>
        <v>0</v>
      </c>
      <c r="BR33" s="9"/>
      <c r="BS33" s="1">
        <v>27</v>
      </c>
      <c r="BT33" s="2" t="s">
        <v>30</v>
      </c>
      <c r="BU33" s="5">
        <v>4</v>
      </c>
      <c r="BV33" s="5">
        <v>20000</v>
      </c>
      <c r="BW33" s="5">
        <v>0</v>
      </c>
      <c r="BX33" s="5">
        <f t="shared" si="12"/>
        <v>20000</v>
      </c>
      <c r="BY33" s="9"/>
      <c r="BZ33" s="1">
        <v>27</v>
      </c>
      <c r="CA33" s="2" t="s">
        <v>30</v>
      </c>
      <c r="CB33" s="5">
        <v>0</v>
      </c>
      <c r="CC33" s="5">
        <v>0</v>
      </c>
      <c r="CD33" s="5">
        <v>0</v>
      </c>
      <c r="CE33" s="5">
        <f t="shared" si="13"/>
        <v>0</v>
      </c>
      <c r="CF33" s="9"/>
      <c r="CG33" s="1">
        <v>27</v>
      </c>
      <c r="CH33" s="2" t="s">
        <v>30</v>
      </c>
      <c r="CI33" s="5">
        <v>45</v>
      </c>
      <c r="CJ33" s="5">
        <v>100050</v>
      </c>
      <c r="CK33" s="5">
        <v>0</v>
      </c>
      <c r="CL33" s="5">
        <f t="shared" si="14"/>
        <v>100050</v>
      </c>
      <c r="CM33" s="9"/>
      <c r="CN33" s="1">
        <v>27</v>
      </c>
      <c r="CO33" s="2" t="s">
        <v>30</v>
      </c>
      <c r="CP33" s="5">
        <v>0</v>
      </c>
      <c r="CQ33" s="5">
        <v>0</v>
      </c>
      <c r="CR33" s="5">
        <v>0</v>
      </c>
      <c r="CS33" s="5">
        <f t="shared" si="15"/>
        <v>0</v>
      </c>
      <c r="CT33" s="9"/>
      <c r="CU33" s="1">
        <v>27</v>
      </c>
      <c r="CV33" s="2" t="s">
        <v>30</v>
      </c>
      <c r="CW33" s="5">
        <v>12</v>
      </c>
      <c r="CX33" s="5">
        <v>24000</v>
      </c>
      <c r="CY33" s="5">
        <v>0</v>
      </c>
      <c r="CZ33" s="5">
        <f t="shared" si="16"/>
        <v>24000</v>
      </c>
      <c r="DA33" s="9"/>
      <c r="DB33" s="1">
        <v>27</v>
      </c>
      <c r="DC33" s="2" t="s">
        <v>30</v>
      </c>
      <c r="DD33" s="5">
        <v>0</v>
      </c>
      <c r="DE33" s="5">
        <v>0</v>
      </c>
      <c r="DF33" s="5">
        <v>0</v>
      </c>
      <c r="DG33" s="5">
        <f t="shared" si="17"/>
        <v>0</v>
      </c>
      <c r="DH33" s="9"/>
      <c r="DI33" s="1">
        <v>27</v>
      </c>
      <c r="DJ33" s="2" t="s">
        <v>30</v>
      </c>
      <c r="DK33" s="5">
        <v>0</v>
      </c>
      <c r="DL33" s="5">
        <v>0</v>
      </c>
      <c r="DM33" s="5">
        <v>0</v>
      </c>
      <c r="DN33" s="5">
        <f t="shared" si="18"/>
        <v>0</v>
      </c>
      <c r="DO33" s="9"/>
      <c r="DP33" s="1">
        <v>27</v>
      </c>
      <c r="DQ33" s="2" t="s">
        <v>30</v>
      </c>
      <c r="DR33" s="5">
        <v>20</v>
      </c>
      <c r="DS33" s="5">
        <v>60000</v>
      </c>
      <c r="DT33" s="5">
        <v>0</v>
      </c>
      <c r="DU33" s="5">
        <f t="shared" si="19"/>
        <v>60000</v>
      </c>
      <c r="DV33" s="9"/>
      <c r="DW33" s="1">
        <v>27</v>
      </c>
      <c r="DX33" s="2" t="s">
        <v>30</v>
      </c>
      <c r="DY33" s="5">
        <v>3773</v>
      </c>
      <c r="DZ33" s="5">
        <v>1509200</v>
      </c>
      <c r="EA33" s="5">
        <v>0</v>
      </c>
      <c r="EB33" s="5">
        <f t="shared" si="20"/>
        <v>1509200</v>
      </c>
      <c r="EC33" s="9"/>
      <c r="ED33" s="1">
        <v>27</v>
      </c>
      <c r="EE33" s="2" t="s">
        <v>30</v>
      </c>
      <c r="EF33" s="5">
        <v>0</v>
      </c>
      <c r="EG33" s="5">
        <v>0</v>
      </c>
      <c r="EH33" s="5">
        <v>0</v>
      </c>
      <c r="EI33" s="5">
        <f t="shared" si="21"/>
        <v>0</v>
      </c>
      <c r="EJ33" s="9"/>
      <c r="EK33" s="1">
        <v>27</v>
      </c>
      <c r="EL33" s="2" t="s">
        <v>30</v>
      </c>
      <c r="EM33" s="5">
        <v>0</v>
      </c>
      <c r="EN33" s="5">
        <v>0</v>
      </c>
      <c r="EO33" s="5">
        <v>0</v>
      </c>
      <c r="EP33" s="5">
        <f t="shared" si="22"/>
        <v>0</v>
      </c>
      <c r="EQ33" s="9"/>
      <c r="ER33" s="1">
        <v>27</v>
      </c>
      <c r="ES33" s="2" t="s">
        <v>30</v>
      </c>
      <c r="ET33" s="5">
        <v>0</v>
      </c>
      <c r="EU33" s="5">
        <v>0</v>
      </c>
      <c r="EV33" s="5">
        <v>0</v>
      </c>
      <c r="EW33" s="5">
        <f t="shared" si="23"/>
        <v>0</v>
      </c>
      <c r="EX33" s="9"/>
      <c r="EY33" s="1">
        <v>27</v>
      </c>
      <c r="EZ33" s="2" t="s">
        <v>30</v>
      </c>
      <c r="FA33" s="5">
        <v>0</v>
      </c>
      <c r="FB33" s="5">
        <v>0</v>
      </c>
      <c r="FC33" s="5">
        <v>0</v>
      </c>
      <c r="FD33" s="5">
        <f t="shared" si="24"/>
        <v>0</v>
      </c>
      <c r="FE33" s="9"/>
      <c r="FF33" s="1">
        <v>27</v>
      </c>
      <c r="FG33" s="2" t="s">
        <v>30</v>
      </c>
      <c r="FH33" s="5">
        <v>0</v>
      </c>
      <c r="FI33" s="5">
        <v>0</v>
      </c>
      <c r="FJ33" s="5">
        <v>0</v>
      </c>
      <c r="FK33" s="5">
        <f t="shared" si="25"/>
        <v>0</v>
      </c>
      <c r="FL33" s="9"/>
      <c r="FM33" s="1">
        <v>27</v>
      </c>
      <c r="FN33" s="2" t="s">
        <v>30</v>
      </c>
      <c r="FO33" s="5">
        <v>6</v>
      </c>
      <c r="FP33" s="5">
        <v>8000</v>
      </c>
      <c r="FQ33" s="5">
        <v>0</v>
      </c>
      <c r="FR33" s="5">
        <f t="shared" si="26"/>
        <v>8000</v>
      </c>
      <c r="FS33" s="9"/>
      <c r="FT33" s="1">
        <v>27</v>
      </c>
      <c r="FU33" s="2" t="s">
        <v>30</v>
      </c>
      <c r="FV33" s="5">
        <v>0</v>
      </c>
      <c r="FW33" s="5">
        <v>100000</v>
      </c>
      <c r="FX33" s="5">
        <v>0</v>
      </c>
      <c r="FY33" s="5">
        <f t="shared" si="27"/>
        <v>100000</v>
      </c>
      <c r="FZ33" s="9"/>
      <c r="GA33" s="1">
        <v>27</v>
      </c>
      <c r="GB33" s="2" t="s">
        <v>30</v>
      </c>
      <c r="GC33" s="5">
        <v>0</v>
      </c>
      <c r="GD33" s="5">
        <v>50000</v>
      </c>
      <c r="GE33" s="5">
        <v>0</v>
      </c>
      <c r="GF33" s="5">
        <f t="shared" si="28"/>
        <v>50000</v>
      </c>
      <c r="GG33" s="9"/>
      <c r="GH33" s="1">
        <v>27</v>
      </c>
      <c r="GI33" s="2" t="s">
        <v>30</v>
      </c>
      <c r="GJ33" s="5">
        <v>0</v>
      </c>
      <c r="GK33" s="5">
        <v>30000</v>
      </c>
      <c r="GL33" s="5">
        <v>0</v>
      </c>
      <c r="GM33" s="5">
        <f t="shared" si="29"/>
        <v>30000</v>
      </c>
      <c r="GN33" s="9"/>
      <c r="GO33" s="1">
        <v>27</v>
      </c>
      <c r="GP33" s="2" t="s">
        <v>30</v>
      </c>
      <c r="GQ33" s="5">
        <v>0</v>
      </c>
      <c r="GR33" s="5">
        <v>0</v>
      </c>
      <c r="GS33" s="5">
        <v>0</v>
      </c>
      <c r="GT33" s="5">
        <f t="shared" si="30"/>
        <v>0</v>
      </c>
      <c r="GU33" s="9"/>
      <c r="GV33" s="1">
        <v>27</v>
      </c>
      <c r="GW33" s="2" t="s">
        <v>30</v>
      </c>
      <c r="GX33" s="5">
        <v>7</v>
      </c>
      <c r="GY33" s="5">
        <v>1000000</v>
      </c>
      <c r="GZ33" s="5">
        <v>200000</v>
      </c>
      <c r="HA33" s="5">
        <f t="shared" si="31"/>
        <v>1200000</v>
      </c>
      <c r="HB33" s="9"/>
      <c r="HC33" s="1">
        <v>27</v>
      </c>
      <c r="HD33" s="2" t="s">
        <v>30</v>
      </c>
      <c r="HE33" s="5">
        <v>0</v>
      </c>
      <c r="HF33" s="5">
        <v>0</v>
      </c>
      <c r="HG33" s="5">
        <v>0</v>
      </c>
      <c r="HH33" s="5">
        <f t="shared" si="32"/>
        <v>0</v>
      </c>
      <c r="HI33" s="9"/>
      <c r="HJ33" s="1">
        <v>27</v>
      </c>
      <c r="HK33" s="2" t="s">
        <v>30</v>
      </c>
      <c r="HL33" s="5">
        <v>1</v>
      </c>
      <c r="HM33" s="5">
        <v>300000</v>
      </c>
      <c r="HN33" s="5">
        <v>0</v>
      </c>
      <c r="HO33" s="5">
        <f t="shared" si="33"/>
        <v>300000</v>
      </c>
      <c r="HP33" s="9"/>
      <c r="HQ33" s="1">
        <v>27</v>
      </c>
      <c r="HR33" s="2" t="s">
        <v>30</v>
      </c>
      <c r="HS33" s="5">
        <v>14</v>
      </c>
      <c r="HT33" s="5">
        <v>41650</v>
      </c>
      <c r="HU33" s="5">
        <v>0</v>
      </c>
      <c r="HV33" s="5">
        <f t="shared" si="34"/>
        <v>41650</v>
      </c>
      <c r="HW33" s="9"/>
      <c r="HX33" s="1">
        <v>27</v>
      </c>
      <c r="HY33" s="2" t="s">
        <v>30</v>
      </c>
      <c r="HZ33" s="5">
        <v>0</v>
      </c>
      <c r="IA33" s="5">
        <v>0</v>
      </c>
      <c r="IB33" s="5">
        <v>0</v>
      </c>
      <c r="IC33" s="5">
        <f t="shared" si="35"/>
        <v>0</v>
      </c>
      <c r="ID33" s="9"/>
      <c r="IE33" s="1">
        <v>27</v>
      </c>
      <c r="IF33" s="2" t="s">
        <v>30</v>
      </c>
      <c r="IG33" s="5">
        <v>0</v>
      </c>
      <c r="IH33" s="5">
        <v>0</v>
      </c>
      <c r="II33" s="5">
        <v>0</v>
      </c>
      <c r="IJ33" s="5">
        <f t="shared" si="36"/>
        <v>0</v>
      </c>
      <c r="IK33" s="9"/>
      <c r="IL33" s="1">
        <v>27</v>
      </c>
      <c r="IM33" s="2" t="s">
        <v>30</v>
      </c>
      <c r="IN33" s="5">
        <v>0</v>
      </c>
      <c r="IO33" s="5">
        <v>0</v>
      </c>
      <c r="IP33" s="5">
        <v>0</v>
      </c>
      <c r="IQ33" s="5">
        <f t="shared" si="37"/>
        <v>0</v>
      </c>
      <c r="IR33" s="9"/>
      <c r="IS33" s="1">
        <v>27</v>
      </c>
      <c r="IT33" s="2" t="s">
        <v>30</v>
      </c>
      <c r="IU33" s="5">
        <v>0</v>
      </c>
      <c r="IV33" s="5">
        <v>0</v>
      </c>
      <c r="IW33" s="5">
        <v>0</v>
      </c>
      <c r="IX33" s="5">
        <f t="shared" si="38"/>
        <v>0</v>
      </c>
      <c r="IY33" s="9"/>
      <c r="IZ33" s="1">
        <v>27</v>
      </c>
      <c r="JA33" s="2" t="s">
        <v>30</v>
      </c>
      <c r="JB33" s="5">
        <v>0</v>
      </c>
      <c r="JC33" s="5">
        <v>0</v>
      </c>
      <c r="JD33" s="5">
        <v>0</v>
      </c>
      <c r="JE33" s="5">
        <f t="shared" si="39"/>
        <v>0</v>
      </c>
      <c r="JF33" s="9"/>
      <c r="JG33" s="1">
        <v>27</v>
      </c>
      <c r="JH33" s="2" t="s">
        <v>30</v>
      </c>
      <c r="JI33" s="5">
        <v>0</v>
      </c>
      <c r="JJ33" s="5">
        <v>30000</v>
      </c>
      <c r="JK33" s="5">
        <v>0</v>
      </c>
      <c r="JL33" s="5">
        <f t="shared" si="40"/>
        <v>30000</v>
      </c>
      <c r="JM33" s="9"/>
      <c r="JN33" s="1">
        <v>27</v>
      </c>
      <c r="JO33" s="2" t="s">
        <v>30</v>
      </c>
      <c r="JP33" s="5">
        <v>0</v>
      </c>
      <c r="JQ33" s="5">
        <v>0</v>
      </c>
      <c r="JR33" s="5">
        <v>0</v>
      </c>
      <c r="JS33" s="5">
        <f t="shared" si="41"/>
        <v>0</v>
      </c>
      <c r="JT33" s="9"/>
      <c r="JU33" s="1">
        <v>27</v>
      </c>
      <c r="JV33" s="2" t="s">
        <v>30</v>
      </c>
      <c r="JW33" s="5">
        <v>0</v>
      </c>
      <c r="JX33" s="5">
        <v>0</v>
      </c>
      <c r="JY33" s="5">
        <v>0</v>
      </c>
      <c r="JZ33" s="5">
        <f t="shared" si="42"/>
        <v>0</v>
      </c>
      <c r="KA33" s="9"/>
      <c r="KB33" s="1">
        <v>27</v>
      </c>
      <c r="KC33" s="2" t="s">
        <v>30</v>
      </c>
      <c r="KD33" s="5">
        <v>14</v>
      </c>
      <c r="KE33" s="5">
        <v>448300</v>
      </c>
      <c r="KF33" s="5">
        <v>0</v>
      </c>
      <c r="KG33" s="5">
        <f t="shared" si="43"/>
        <v>448300</v>
      </c>
      <c r="KH33" s="9"/>
      <c r="KI33" s="1">
        <v>27</v>
      </c>
      <c r="KJ33" s="2" t="s">
        <v>30</v>
      </c>
      <c r="KK33" s="5">
        <v>1</v>
      </c>
      <c r="KL33" s="5">
        <v>325000</v>
      </c>
      <c r="KM33" s="5">
        <v>0</v>
      </c>
      <c r="KN33" s="5">
        <f t="shared" si="44"/>
        <v>325000</v>
      </c>
      <c r="KO33" s="9"/>
      <c r="KP33" s="1">
        <v>27</v>
      </c>
      <c r="KQ33" s="2" t="s">
        <v>30</v>
      </c>
      <c r="KR33" s="5">
        <v>1</v>
      </c>
      <c r="KS33" s="5">
        <v>12000</v>
      </c>
      <c r="KT33" s="5">
        <v>0</v>
      </c>
      <c r="KU33" s="5">
        <f t="shared" si="45"/>
        <v>12000</v>
      </c>
      <c r="KV33" s="9"/>
      <c r="KW33" s="1">
        <v>27</v>
      </c>
      <c r="KX33" s="2" t="s">
        <v>30</v>
      </c>
      <c r="KY33" s="5">
        <v>0</v>
      </c>
      <c r="KZ33" s="5">
        <v>0</v>
      </c>
      <c r="LA33" s="5">
        <v>0</v>
      </c>
      <c r="LB33" s="5">
        <f t="shared" si="46"/>
        <v>0</v>
      </c>
      <c r="LC33" s="9"/>
      <c r="LD33" s="1">
        <v>27</v>
      </c>
      <c r="LE33" s="2" t="s">
        <v>30</v>
      </c>
      <c r="LF33" s="5">
        <v>0</v>
      </c>
      <c r="LG33" s="5">
        <v>0</v>
      </c>
      <c r="LH33" s="5">
        <v>0</v>
      </c>
      <c r="LI33" s="5">
        <f t="shared" si="47"/>
        <v>0</v>
      </c>
      <c r="LJ33" s="9"/>
      <c r="LK33" s="1">
        <v>27</v>
      </c>
      <c r="LL33" s="2" t="s">
        <v>30</v>
      </c>
      <c r="LM33" s="5">
        <v>0</v>
      </c>
      <c r="LN33" s="5">
        <v>0</v>
      </c>
      <c r="LO33" s="5">
        <v>0</v>
      </c>
      <c r="LP33" s="5">
        <f t="shared" si="48"/>
        <v>0</v>
      </c>
      <c r="LQ33" s="9"/>
      <c r="LR33" s="1">
        <v>27</v>
      </c>
      <c r="LS33" s="2" t="s">
        <v>30</v>
      </c>
      <c r="LT33" s="5">
        <v>1</v>
      </c>
      <c r="LU33" s="5">
        <v>200000</v>
      </c>
      <c r="LV33" s="5">
        <v>0</v>
      </c>
      <c r="LW33" s="5">
        <f t="shared" si="49"/>
        <v>200000</v>
      </c>
      <c r="LX33" s="9"/>
      <c r="LY33" s="1">
        <v>27</v>
      </c>
      <c r="LZ33" s="2" t="s">
        <v>30</v>
      </c>
      <c r="MA33" s="5">
        <v>0</v>
      </c>
      <c r="MB33" s="5">
        <v>0</v>
      </c>
      <c r="MC33" s="5">
        <v>0</v>
      </c>
      <c r="MD33" s="5">
        <f t="shared" si="50"/>
        <v>0</v>
      </c>
      <c r="ME33" s="9"/>
      <c r="MF33" s="1">
        <v>27</v>
      </c>
      <c r="MG33" s="2" t="s">
        <v>30</v>
      </c>
      <c r="MH33" s="5">
        <v>14</v>
      </c>
      <c r="MI33" s="5">
        <v>28000</v>
      </c>
      <c r="MJ33" s="5">
        <v>0</v>
      </c>
      <c r="MK33" s="5">
        <f t="shared" si="51"/>
        <v>28000</v>
      </c>
      <c r="ML33" s="9"/>
      <c r="MM33" s="1">
        <v>27</v>
      </c>
      <c r="MN33" s="2" t="s">
        <v>30</v>
      </c>
      <c r="MO33" s="5">
        <v>14</v>
      </c>
      <c r="MP33" s="5">
        <v>28000</v>
      </c>
      <c r="MQ33" s="5">
        <v>0</v>
      </c>
      <c r="MR33" s="5">
        <f t="shared" si="52"/>
        <v>28000</v>
      </c>
      <c r="MS33" s="9"/>
      <c r="MT33" s="1">
        <v>27</v>
      </c>
      <c r="MU33" s="2" t="s">
        <v>30</v>
      </c>
      <c r="MV33" s="5">
        <v>19</v>
      </c>
      <c r="MW33" s="5">
        <v>1020000</v>
      </c>
      <c r="MX33" s="5">
        <v>0</v>
      </c>
      <c r="MY33" s="5">
        <f t="shared" si="53"/>
        <v>1020000</v>
      </c>
      <c r="MZ33" s="9"/>
      <c r="NA33" s="1">
        <v>27</v>
      </c>
      <c r="NB33" s="2" t="s">
        <v>30</v>
      </c>
      <c r="NC33" s="5">
        <v>1</v>
      </c>
      <c r="ND33" s="5">
        <v>60000</v>
      </c>
      <c r="NE33" s="5">
        <v>0</v>
      </c>
      <c r="NF33" s="5">
        <f t="shared" si="54"/>
        <v>60000</v>
      </c>
      <c r="NG33" s="9"/>
      <c r="NH33" s="1">
        <v>27</v>
      </c>
      <c r="NI33" s="2" t="s">
        <v>30</v>
      </c>
      <c r="NJ33" s="5">
        <v>0</v>
      </c>
      <c r="NK33" s="5">
        <v>0</v>
      </c>
      <c r="NL33" s="5">
        <v>0</v>
      </c>
      <c r="NM33" s="5">
        <f t="shared" si="55"/>
        <v>0</v>
      </c>
      <c r="NN33" s="9"/>
      <c r="NO33" s="1">
        <v>27</v>
      </c>
      <c r="NP33" s="2" t="s">
        <v>30</v>
      </c>
      <c r="NQ33" s="5">
        <v>12</v>
      </c>
      <c r="NR33" s="5">
        <v>310000</v>
      </c>
      <c r="NS33" s="5">
        <v>0</v>
      </c>
      <c r="NT33" s="5">
        <f t="shared" si="56"/>
        <v>310000</v>
      </c>
      <c r="NU33" s="9"/>
      <c r="NV33" s="1">
        <v>27</v>
      </c>
      <c r="NW33" s="2" t="s">
        <v>30</v>
      </c>
      <c r="NX33" s="5">
        <v>1</v>
      </c>
      <c r="NY33" s="5">
        <v>100000</v>
      </c>
      <c r="NZ33" s="5">
        <v>0</v>
      </c>
      <c r="OA33" s="5">
        <f t="shared" si="57"/>
        <v>100000</v>
      </c>
      <c r="OB33" s="9"/>
      <c r="OC33" s="1">
        <v>27</v>
      </c>
      <c r="OD33" s="2" t="s">
        <v>30</v>
      </c>
      <c r="OE33" s="5">
        <v>0</v>
      </c>
      <c r="OF33" s="5">
        <v>345000</v>
      </c>
      <c r="OG33" s="5">
        <v>0</v>
      </c>
      <c r="OH33" s="5">
        <f t="shared" si="58"/>
        <v>345000</v>
      </c>
      <c r="OI33" s="9"/>
      <c r="OJ33" s="1">
        <v>27</v>
      </c>
      <c r="OK33" s="2" t="s">
        <v>30</v>
      </c>
      <c r="OL33" s="5">
        <v>0</v>
      </c>
      <c r="OM33" s="5">
        <v>150000</v>
      </c>
      <c r="ON33" s="5">
        <v>0</v>
      </c>
      <c r="OO33" s="5">
        <f t="shared" si="59"/>
        <v>150000</v>
      </c>
      <c r="OP33" s="9"/>
      <c r="OQ33" s="1">
        <v>27</v>
      </c>
      <c r="OR33" s="2" t="s">
        <v>30</v>
      </c>
      <c r="OS33" s="5">
        <v>0</v>
      </c>
      <c r="OT33" s="5">
        <v>0</v>
      </c>
      <c r="OU33" s="5">
        <v>0</v>
      </c>
      <c r="OV33" s="5">
        <f t="shared" si="60"/>
        <v>0</v>
      </c>
      <c r="OW33" s="9"/>
      <c r="OX33" s="1">
        <v>27</v>
      </c>
      <c r="OY33" s="2" t="s">
        <v>30</v>
      </c>
      <c r="OZ33" s="5">
        <v>0</v>
      </c>
      <c r="PA33" s="5">
        <v>450000</v>
      </c>
      <c r="PB33" s="5">
        <v>0</v>
      </c>
      <c r="PC33" s="5">
        <f t="shared" si="61"/>
        <v>450000</v>
      </c>
      <c r="PD33" s="9"/>
      <c r="PE33" s="1">
        <v>27</v>
      </c>
      <c r="PF33" s="2" t="s">
        <v>30</v>
      </c>
      <c r="PG33" s="5">
        <v>1</v>
      </c>
      <c r="PH33" s="5">
        <v>72000</v>
      </c>
      <c r="PI33" s="5">
        <v>0</v>
      </c>
      <c r="PJ33" s="5">
        <f t="shared" si="62"/>
        <v>72000</v>
      </c>
      <c r="PK33" s="9"/>
      <c r="PL33" s="1">
        <v>27</v>
      </c>
      <c r="PM33" s="2" t="s">
        <v>30</v>
      </c>
      <c r="PN33" s="5">
        <v>9</v>
      </c>
      <c r="PO33" s="5">
        <v>225000</v>
      </c>
      <c r="PP33" s="5">
        <v>0</v>
      </c>
      <c r="PQ33" s="5">
        <f t="shared" si="63"/>
        <v>225000</v>
      </c>
      <c r="PR33" s="9"/>
      <c r="PS33" s="1">
        <v>27</v>
      </c>
      <c r="PT33" s="2" t="s">
        <v>30</v>
      </c>
      <c r="PU33" s="5">
        <v>19</v>
      </c>
      <c r="PV33" s="5">
        <v>4500000</v>
      </c>
      <c r="PW33" s="5">
        <v>0</v>
      </c>
      <c r="PX33" s="5">
        <f t="shared" si="64"/>
        <v>4500000</v>
      </c>
      <c r="PY33" s="9"/>
      <c r="PZ33" s="1">
        <v>27</v>
      </c>
      <c r="QA33" s="2" t="s">
        <v>30</v>
      </c>
      <c r="QB33" s="5">
        <v>14</v>
      </c>
      <c r="QC33" s="5">
        <v>134400</v>
      </c>
      <c r="QD33" s="5">
        <v>0</v>
      </c>
      <c r="QE33" s="5">
        <f t="shared" si="65"/>
        <v>134400</v>
      </c>
      <c r="QF33" s="9"/>
      <c r="QG33" s="1">
        <v>27</v>
      </c>
      <c r="QH33" s="2" t="s">
        <v>30</v>
      </c>
      <c r="QI33" s="5">
        <v>0</v>
      </c>
      <c r="QJ33" s="5">
        <v>52500</v>
      </c>
      <c r="QK33" s="5">
        <v>0</v>
      </c>
      <c r="QL33" s="5">
        <f t="shared" si="66"/>
        <v>52500</v>
      </c>
      <c r="QM33" s="9"/>
      <c r="QN33" s="1">
        <v>27</v>
      </c>
      <c r="QO33" s="2" t="s">
        <v>30</v>
      </c>
      <c r="QP33" s="5">
        <v>0</v>
      </c>
      <c r="QQ33" s="5">
        <v>1849704</v>
      </c>
      <c r="QR33" s="5">
        <v>0</v>
      </c>
      <c r="QS33" s="5">
        <f t="shared" si="67"/>
        <v>1849704</v>
      </c>
      <c r="QT33" s="9"/>
      <c r="QU33" s="1">
        <v>27</v>
      </c>
      <c r="QV33" s="2" t="s">
        <v>30</v>
      </c>
      <c r="QW33" s="5">
        <v>0</v>
      </c>
      <c r="QX33" s="5">
        <v>0</v>
      </c>
      <c r="QY33" s="5">
        <v>0</v>
      </c>
      <c r="QZ33" s="5">
        <f t="shared" si="68"/>
        <v>0</v>
      </c>
      <c r="RA33" s="9"/>
      <c r="RB33" s="1">
        <v>27</v>
      </c>
      <c r="RC33" s="2" t="s">
        <v>30</v>
      </c>
      <c r="RD33" s="5">
        <v>1</v>
      </c>
      <c r="RE33" s="5">
        <v>100000</v>
      </c>
      <c r="RF33" s="5">
        <v>0</v>
      </c>
      <c r="RG33" s="5">
        <f t="shared" si="69"/>
        <v>100000</v>
      </c>
      <c r="RH33" s="9"/>
      <c r="RI33" s="1">
        <v>27</v>
      </c>
      <c r="RJ33" s="2" t="s">
        <v>30</v>
      </c>
      <c r="RK33" s="5">
        <v>0</v>
      </c>
      <c r="RL33" s="5">
        <v>10000</v>
      </c>
      <c r="RM33" s="5">
        <v>0</v>
      </c>
      <c r="RN33" s="5">
        <f t="shared" si="70"/>
        <v>10000</v>
      </c>
      <c r="RO33" s="9"/>
      <c r="RP33" s="1">
        <v>27</v>
      </c>
      <c r="RQ33" s="2" t="s">
        <v>30</v>
      </c>
      <c r="RR33" s="5">
        <v>0</v>
      </c>
      <c r="RS33" s="5">
        <v>0</v>
      </c>
      <c r="RT33" s="5">
        <v>0</v>
      </c>
      <c r="RU33" s="5">
        <f t="shared" si="71"/>
        <v>0</v>
      </c>
      <c r="RV33" s="9"/>
      <c r="RW33" s="1">
        <v>27</v>
      </c>
      <c r="RX33" s="2" t="s">
        <v>30</v>
      </c>
      <c r="RY33" s="5">
        <v>0</v>
      </c>
      <c r="RZ33" s="5">
        <v>0</v>
      </c>
      <c r="SA33" s="5">
        <v>0</v>
      </c>
      <c r="SB33" s="5">
        <f t="shared" si="72"/>
        <v>0</v>
      </c>
      <c r="SC33" s="9"/>
      <c r="SD33" s="1">
        <v>27</v>
      </c>
      <c r="SE33" s="2" t="s">
        <v>30</v>
      </c>
      <c r="SF33" s="5">
        <v>1</v>
      </c>
      <c r="SG33" s="5">
        <v>324200</v>
      </c>
      <c r="SH33" s="5">
        <v>0</v>
      </c>
      <c r="SI33" s="5">
        <f t="shared" si="73"/>
        <v>324200</v>
      </c>
      <c r="SJ33" s="9"/>
      <c r="SK33" s="1">
        <v>27</v>
      </c>
      <c r="SL33" s="2" t="s">
        <v>30</v>
      </c>
      <c r="SM33" s="5">
        <v>1</v>
      </c>
      <c r="SN33" s="5">
        <v>80000</v>
      </c>
      <c r="SO33" s="5">
        <v>0</v>
      </c>
      <c r="SP33" s="5">
        <f t="shared" si="74"/>
        <v>80000</v>
      </c>
      <c r="SQ33" s="9"/>
      <c r="SR33" s="1">
        <v>27</v>
      </c>
      <c r="SS33" s="2" t="s">
        <v>30</v>
      </c>
      <c r="ST33" s="5">
        <v>0</v>
      </c>
      <c r="SU33" s="5">
        <v>0</v>
      </c>
      <c r="SV33" s="5">
        <v>0</v>
      </c>
      <c r="SW33" s="5">
        <f t="shared" si="75"/>
        <v>0</v>
      </c>
      <c r="SX33" s="9"/>
      <c r="SY33" s="1">
        <v>27</v>
      </c>
      <c r="SZ33" s="2" t="s">
        <v>30</v>
      </c>
      <c r="TA33" s="5">
        <v>0</v>
      </c>
      <c r="TB33" s="5">
        <v>0</v>
      </c>
      <c r="TC33" s="5">
        <v>0</v>
      </c>
      <c r="TD33" s="5">
        <f t="shared" si="76"/>
        <v>0</v>
      </c>
      <c r="TE33" s="9"/>
      <c r="TF33" s="1">
        <v>27</v>
      </c>
      <c r="TG33" s="2" t="s">
        <v>30</v>
      </c>
      <c r="TH33" s="5">
        <v>0</v>
      </c>
      <c r="TI33" s="5">
        <v>0</v>
      </c>
      <c r="TJ33" s="5">
        <v>0</v>
      </c>
      <c r="TK33" s="5">
        <f t="shared" si="77"/>
        <v>0</v>
      </c>
      <c r="TL33" s="9"/>
      <c r="TM33" s="1">
        <v>27</v>
      </c>
      <c r="TN33" s="2" t="s">
        <v>30</v>
      </c>
      <c r="TO33" s="5">
        <v>0</v>
      </c>
      <c r="TP33" s="5">
        <v>40000</v>
      </c>
      <c r="TQ33" s="5">
        <v>0</v>
      </c>
      <c r="TR33" s="5">
        <f t="shared" si="78"/>
        <v>40000</v>
      </c>
      <c r="TS33" s="9"/>
      <c r="TT33" s="1">
        <v>27</v>
      </c>
      <c r="TU33" s="2" t="s">
        <v>30</v>
      </c>
      <c r="TV33" s="5">
        <v>0</v>
      </c>
      <c r="TW33" s="5">
        <v>30000</v>
      </c>
      <c r="TX33" s="5">
        <v>0</v>
      </c>
      <c r="TY33" s="5">
        <f t="shared" si="79"/>
        <v>30000</v>
      </c>
      <c r="TZ33" s="9"/>
      <c r="UA33" s="1">
        <v>27</v>
      </c>
      <c r="UB33" s="2" t="s">
        <v>30</v>
      </c>
      <c r="UC33" s="5">
        <v>0</v>
      </c>
      <c r="UD33" s="5">
        <v>10000</v>
      </c>
      <c r="UE33" s="5">
        <v>0</v>
      </c>
      <c r="UF33" s="5">
        <f t="shared" si="80"/>
        <v>10000</v>
      </c>
      <c r="UG33" s="9"/>
      <c r="UH33" s="1">
        <v>27</v>
      </c>
      <c r="UI33" s="2" t="s">
        <v>30</v>
      </c>
      <c r="UJ33" s="5">
        <v>0</v>
      </c>
      <c r="UK33" s="5">
        <v>25000</v>
      </c>
      <c r="UL33" s="5">
        <v>0</v>
      </c>
      <c r="UM33" s="5">
        <f t="shared" si="81"/>
        <v>25000</v>
      </c>
      <c r="UN33" s="9"/>
      <c r="UO33" s="1">
        <v>27</v>
      </c>
      <c r="UP33" s="2" t="s">
        <v>30</v>
      </c>
      <c r="UQ33" s="5">
        <v>1</v>
      </c>
      <c r="UR33" s="5">
        <v>12000</v>
      </c>
      <c r="US33" s="5">
        <v>0</v>
      </c>
      <c r="UT33" s="5">
        <f t="shared" si="82"/>
        <v>12000</v>
      </c>
      <c r="UU33" s="9"/>
      <c r="UV33" s="1">
        <v>27</v>
      </c>
      <c r="UW33" s="2" t="s">
        <v>30</v>
      </c>
      <c r="UX33" s="5">
        <v>1</v>
      </c>
      <c r="UY33" s="5">
        <v>100000</v>
      </c>
      <c r="UZ33" s="5">
        <v>0</v>
      </c>
      <c r="VA33" s="5">
        <f t="shared" si="83"/>
        <v>100000</v>
      </c>
      <c r="VB33" s="9"/>
      <c r="VC33" s="1">
        <v>27</v>
      </c>
      <c r="VD33" s="2" t="s">
        <v>30</v>
      </c>
      <c r="VE33" s="5">
        <v>1</v>
      </c>
      <c r="VF33" s="5">
        <v>10000</v>
      </c>
      <c r="VG33" s="5">
        <v>0</v>
      </c>
      <c r="VH33" s="5">
        <f t="shared" si="84"/>
        <v>10000</v>
      </c>
      <c r="VI33" s="9"/>
      <c r="VJ33" s="1">
        <v>27</v>
      </c>
      <c r="VK33" s="2" t="s">
        <v>30</v>
      </c>
      <c r="VL33" s="5">
        <v>0</v>
      </c>
      <c r="VM33" s="5">
        <v>0</v>
      </c>
      <c r="VN33" s="5">
        <v>0</v>
      </c>
      <c r="VO33" s="5">
        <f t="shared" si="85"/>
        <v>0</v>
      </c>
      <c r="VP33" s="9"/>
      <c r="VQ33" s="1">
        <v>27</v>
      </c>
      <c r="VR33" s="2" t="s">
        <v>30</v>
      </c>
      <c r="VS33" s="5">
        <v>0</v>
      </c>
      <c r="VT33" s="5">
        <v>0</v>
      </c>
      <c r="VU33" s="5">
        <v>0</v>
      </c>
      <c r="VV33" s="5">
        <f t="shared" si="86"/>
        <v>0</v>
      </c>
      <c r="VW33" s="9"/>
      <c r="VX33" s="1">
        <v>27</v>
      </c>
      <c r="VY33" s="2" t="s">
        <v>30</v>
      </c>
      <c r="VZ33" s="5">
        <v>1</v>
      </c>
      <c r="WA33" s="5">
        <v>180000</v>
      </c>
      <c r="WB33" s="5">
        <v>0</v>
      </c>
      <c r="WC33" s="5">
        <f t="shared" si="87"/>
        <v>180000</v>
      </c>
      <c r="WD33" s="9"/>
      <c r="WE33" s="1">
        <v>27</v>
      </c>
      <c r="WF33" s="2" t="s">
        <v>30</v>
      </c>
      <c r="WG33" s="5">
        <v>0</v>
      </c>
      <c r="WH33" s="5">
        <v>0</v>
      </c>
      <c r="WI33" s="5">
        <v>0</v>
      </c>
      <c r="WJ33" s="5">
        <f t="shared" si="88"/>
        <v>0</v>
      </c>
      <c r="WK33" s="9"/>
      <c r="WL33" s="1">
        <v>27</v>
      </c>
      <c r="WM33" s="2" t="s">
        <v>30</v>
      </c>
      <c r="WN33" s="5">
        <v>0</v>
      </c>
      <c r="WO33" s="5">
        <v>0</v>
      </c>
      <c r="WP33" s="5">
        <v>0</v>
      </c>
      <c r="WQ33" s="5">
        <f t="shared" si="89"/>
        <v>0</v>
      </c>
      <c r="WR33" s="9"/>
      <c r="WS33" s="1">
        <v>27</v>
      </c>
      <c r="WT33" s="2" t="s">
        <v>30</v>
      </c>
      <c r="WU33" s="5">
        <v>0</v>
      </c>
      <c r="WV33" s="5">
        <v>0</v>
      </c>
      <c r="WW33" s="5">
        <v>0</v>
      </c>
      <c r="WX33" s="5">
        <f t="shared" si="90"/>
        <v>0</v>
      </c>
      <c r="WY33" s="9"/>
      <c r="WZ33" s="1">
        <v>27</v>
      </c>
      <c r="XA33" s="2" t="s">
        <v>30</v>
      </c>
      <c r="XB33" s="5">
        <v>0</v>
      </c>
      <c r="XC33" s="5">
        <v>100000</v>
      </c>
      <c r="XD33" s="5">
        <v>0</v>
      </c>
      <c r="XE33" s="5">
        <f t="shared" si="91"/>
        <v>100000</v>
      </c>
      <c r="XF33" s="9"/>
      <c r="XG33" s="1">
        <v>27</v>
      </c>
      <c r="XH33" s="2" t="s">
        <v>30</v>
      </c>
      <c r="XI33" s="5">
        <v>0</v>
      </c>
      <c r="XJ33" s="5">
        <v>0</v>
      </c>
      <c r="XK33" s="5">
        <v>0</v>
      </c>
      <c r="XL33" s="5">
        <f t="shared" si="92"/>
        <v>0</v>
      </c>
      <c r="XM33" s="9"/>
      <c r="XN33" s="1">
        <v>27</v>
      </c>
      <c r="XO33" s="2" t="s">
        <v>30</v>
      </c>
      <c r="XP33" s="5">
        <v>0</v>
      </c>
      <c r="XQ33" s="5">
        <v>20000</v>
      </c>
      <c r="XR33" s="5">
        <v>0</v>
      </c>
      <c r="XS33" s="5">
        <f t="shared" si="93"/>
        <v>20000</v>
      </c>
      <c r="XT33" s="9"/>
      <c r="XU33" s="1">
        <v>27</v>
      </c>
      <c r="XV33" s="2" t="s">
        <v>30</v>
      </c>
      <c r="XW33" s="5">
        <v>0</v>
      </c>
      <c r="XX33" s="5">
        <v>0</v>
      </c>
      <c r="XY33" s="5">
        <v>0</v>
      </c>
      <c r="XZ33" s="5">
        <f t="shared" si="94"/>
        <v>0</v>
      </c>
      <c r="YA33" s="9"/>
      <c r="YB33" s="1">
        <v>27</v>
      </c>
      <c r="YC33" s="2" t="s">
        <v>30</v>
      </c>
      <c r="YD33" s="5">
        <v>0</v>
      </c>
      <c r="YE33" s="5">
        <v>0</v>
      </c>
      <c r="YF33" s="5">
        <v>0</v>
      </c>
      <c r="YG33" s="5">
        <f t="shared" si="95"/>
        <v>0</v>
      </c>
      <c r="YH33" s="9"/>
      <c r="YI33" s="1">
        <v>27</v>
      </c>
      <c r="YJ33" s="2" t="s">
        <v>30</v>
      </c>
      <c r="YK33" s="5">
        <v>0</v>
      </c>
      <c r="YL33" s="5">
        <f t="shared" si="96"/>
        <v>14874404</v>
      </c>
      <c r="YM33" s="5">
        <f t="shared" si="0"/>
        <v>200000</v>
      </c>
      <c r="YN33" s="5">
        <f t="shared" si="1"/>
        <v>15074404</v>
      </c>
      <c r="YO33" s="9"/>
      <c r="YP33" s="105">
        <v>27</v>
      </c>
      <c r="YQ33" s="2" t="s">
        <v>30</v>
      </c>
      <c r="YR33" s="5">
        <v>0</v>
      </c>
      <c r="YS33" s="5" t="e">
        <f>'Programme Management'!#REF!+'Prgramme M. Activities'!YL33</f>
        <v>#REF!</v>
      </c>
      <c r="YT33" s="5" t="e">
        <f>'Programme Management'!#REF!+'Prgramme M. Activities'!YM33</f>
        <v>#REF!</v>
      </c>
      <c r="YU33" s="5" t="e">
        <f t="shared" si="97"/>
        <v>#REF!</v>
      </c>
      <c r="YV33" s="9"/>
    </row>
    <row r="34" spans="1:672" ht="16.5" hidden="1">
      <c r="A34" s="23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2"/>
        <v>0</v>
      </c>
      <c r="G34" s="9"/>
      <c r="H34" s="1">
        <v>28</v>
      </c>
      <c r="I34" s="2" t="s">
        <v>31</v>
      </c>
      <c r="J34" s="5">
        <v>0</v>
      </c>
      <c r="K34" s="5">
        <v>0</v>
      </c>
      <c r="L34" s="5">
        <v>0</v>
      </c>
      <c r="M34" s="5">
        <f t="shared" si="3"/>
        <v>0</v>
      </c>
      <c r="N34" s="9"/>
      <c r="O34" s="1">
        <v>28</v>
      </c>
      <c r="P34" s="2" t="s">
        <v>31</v>
      </c>
      <c r="Q34" s="5">
        <v>0</v>
      </c>
      <c r="R34" s="5">
        <v>24800</v>
      </c>
      <c r="S34" s="5">
        <v>0</v>
      </c>
      <c r="T34" s="5">
        <f t="shared" si="4"/>
        <v>24800</v>
      </c>
      <c r="U34" s="9"/>
      <c r="V34" s="1">
        <v>28</v>
      </c>
      <c r="W34" s="2" t="s">
        <v>31</v>
      </c>
      <c r="X34" s="5">
        <v>19</v>
      </c>
      <c r="Y34" s="5">
        <v>0</v>
      </c>
      <c r="Z34" s="5">
        <v>0</v>
      </c>
      <c r="AA34" s="5">
        <f t="shared" si="5"/>
        <v>0</v>
      </c>
      <c r="AB34" s="9"/>
      <c r="AC34" s="1">
        <v>28</v>
      </c>
      <c r="AD34" s="2" t="s">
        <v>31</v>
      </c>
      <c r="AE34" s="5">
        <v>0</v>
      </c>
      <c r="AF34" s="5">
        <v>0</v>
      </c>
      <c r="AG34" s="5">
        <v>0</v>
      </c>
      <c r="AH34" s="5">
        <f t="shared" si="6"/>
        <v>0</v>
      </c>
      <c r="AI34" s="9"/>
      <c r="AJ34" s="1">
        <v>28</v>
      </c>
      <c r="AK34" s="2" t="s">
        <v>31</v>
      </c>
      <c r="AL34" s="5">
        <v>218</v>
      </c>
      <c r="AM34" s="5">
        <v>21800</v>
      </c>
      <c r="AN34" s="5">
        <v>0</v>
      </c>
      <c r="AO34" s="5">
        <f t="shared" si="7"/>
        <v>21800</v>
      </c>
      <c r="AP34" s="9"/>
      <c r="AQ34" s="1">
        <v>28</v>
      </c>
      <c r="AR34" s="2" t="s">
        <v>31</v>
      </c>
      <c r="AS34" s="5">
        <v>25</v>
      </c>
      <c r="AT34" s="5">
        <v>27000</v>
      </c>
      <c r="AU34" s="5">
        <v>0</v>
      </c>
      <c r="AV34" s="5">
        <f t="shared" si="8"/>
        <v>27000</v>
      </c>
      <c r="AW34" s="9"/>
      <c r="AX34" s="1">
        <v>28</v>
      </c>
      <c r="AY34" s="2" t="s">
        <v>31</v>
      </c>
      <c r="AZ34" s="5">
        <v>20</v>
      </c>
      <c r="BA34" s="5">
        <v>120000</v>
      </c>
      <c r="BB34" s="5">
        <v>0</v>
      </c>
      <c r="BC34" s="5">
        <f t="shared" si="9"/>
        <v>120000</v>
      </c>
      <c r="BD34" s="9"/>
      <c r="BE34" s="1">
        <v>28</v>
      </c>
      <c r="BF34" s="2" t="s">
        <v>31</v>
      </c>
      <c r="BG34" s="5">
        <v>0</v>
      </c>
      <c r="BH34" s="5">
        <v>0</v>
      </c>
      <c r="BI34" s="5">
        <v>0</v>
      </c>
      <c r="BJ34" s="5">
        <f t="shared" si="10"/>
        <v>0</v>
      </c>
      <c r="BK34" s="9"/>
      <c r="BL34" s="1">
        <v>28</v>
      </c>
      <c r="BM34" s="2" t="s">
        <v>31</v>
      </c>
      <c r="BN34" s="5">
        <v>0</v>
      </c>
      <c r="BO34" s="5">
        <v>0</v>
      </c>
      <c r="BP34" s="5">
        <v>0</v>
      </c>
      <c r="BQ34" s="5">
        <f t="shared" si="11"/>
        <v>0</v>
      </c>
      <c r="BR34" s="9"/>
      <c r="BS34" s="1">
        <v>28</v>
      </c>
      <c r="BT34" s="2" t="s">
        <v>31</v>
      </c>
      <c r="BU34" s="5">
        <v>4</v>
      </c>
      <c r="BV34" s="5">
        <v>20000</v>
      </c>
      <c r="BW34" s="5">
        <v>0</v>
      </c>
      <c r="BX34" s="5">
        <f t="shared" si="12"/>
        <v>20000</v>
      </c>
      <c r="BY34" s="9"/>
      <c r="BZ34" s="1">
        <v>28</v>
      </c>
      <c r="CA34" s="2" t="s">
        <v>31</v>
      </c>
      <c r="CB34" s="5">
        <v>0</v>
      </c>
      <c r="CC34" s="5">
        <v>0</v>
      </c>
      <c r="CD34" s="5">
        <v>0</v>
      </c>
      <c r="CE34" s="5">
        <f t="shared" si="13"/>
        <v>0</v>
      </c>
      <c r="CF34" s="9"/>
      <c r="CG34" s="1">
        <v>28</v>
      </c>
      <c r="CH34" s="2" t="s">
        <v>31</v>
      </c>
      <c r="CI34" s="5">
        <v>60</v>
      </c>
      <c r="CJ34" s="5">
        <v>128400</v>
      </c>
      <c r="CK34" s="5">
        <v>0</v>
      </c>
      <c r="CL34" s="5">
        <f t="shared" si="14"/>
        <v>128400</v>
      </c>
      <c r="CM34" s="9"/>
      <c r="CN34" s="1">
        <v>28</v>
      </c>
      <c r="CO34" s="2" t="s">
        <v>31</v>
      </c>
      <c r="CP34" s="5">
        <v>0</v>
      </c>
      <c r="CQ34" s="5">
        <v>0</v>
      </c>
      <c r="CR34" s="5">
        <v>0</v>
      </c>
      <c r="CS34" s="5">
        <f t="shared" si="15"/>
        <v>0</v>
      </c>
      <c r="CT34" s="9"/>
      <c r="CU34" s="1">
        <v>28</v>
      </c>
      <c r="CV34" s="2" t="s">
        <v>31</v>
      </c>
      <c r="CW34" s="5">
        <v>12</v>
      </c>
      <c r="CX34" s="5">
        <v>24000</v>
      </c>
      <c r="CY34" s="5">
        <v>0</v>
      </c>
      <c r="CZ34" s="5">
        <f t="shared" si="16"/>
        <v>24000</v>
      </c>
      <c r="DA34" s="9"/>
      <c r="DB34" s="1">
        <v>28</v>
      </c>
      <c r="DC34" s="2" t="s">
        <v>31</v>
      </c>
      <c r="DD34" s="5">
        <v>0</v>
      </c>
      <c r="DE34" s="5">
        <v>30000</v>
      </c>
      <c r="DF34" s="5">
        <v>0</v>
      </c>
      <c r="DG34" s="5">
        <f t="shared" si="17"/>
        <v>30000</v>
      </c>
      <c r="DH34" s="9"/>
      <c r="DI34" s="1">
        <v>28</v>
      </c>
      <c r="DJ34" s="2" t="s">
        <v>31</v>
      </c>
      <c r="DK34" s="5">
        <v>0</v>
      </c>
      <c r="DL34" s="5">
        <v>0</v>
      </c>
      <c r="DM34" s="5">
        <v>0</v>
      </c>
      <c r="DN34" s="5">
        <f t="shared" si="18"/>
        <v>0</v>
      </c>
      <c r="DO34" s="9"/>
      <c r="DP34" s="1">
        <v>28</v>
      </c>
      <c r="DQ34" s="2" t="s">
        <v>31</v>
      </c>
      <c r="DR34" s="5">
        <v>23</v>
      </c>
      <c r="DS34" s="5">
        <v>69000</v>
      </c>
      <c r="DT34" s="5">
        <v>0</v>
      </c>
      <c r="DU34" s="5">
        <f t="shared" si="19"/>
        <v>69000</v>
      </c>
      <c r="DV34" s="9"/>
      <c r="DW34" s="1">
        <v>28</v>
      </c>
      <c r="DX34" s="2" t="s">
        <v>31</v>
      </c>
      <c r="DY34" s="5">
        <v>2893</v>
      </c>
      <c r="DZ34" s="5">
        <v>1157200</v>
      </c>
      <c r="EA34" s="5">
        <v>0</v>
      </c>
      <c r="EB34" s="5">
        <f t="shared" si="20"/>
        <v>1157200</v>
      </c>
      <c r="EC34" s="9"/>
      <c r="ED34" s="1">
        <v>28</v>
      </c>
      <c r="EE34" s="2" t="s">
        <v>31</v>
      </c>
      <c r="EF34" s="5">
        <v>0</v>
      </c>
      <c r="EG34" s="5">
        <v>0</v>
      </c>
      <c r="EH34" s="5">
        <v>0</v>
      </c>
      <c r="EI34" s="5">
        <f t="shared" si="21"/>
        <v>0</v>
      </c>
      <c r="EJ34" s="9"/>
      <c r="EK34" s="1">
        <v>28</v>
      </c>
      <c r="EL34" s="2" t="s">
        <v>31</v>
      </c>
      <c r="EM34" s="5">
        <v>0</v>
      </c>
      <c r="EN34" s="5">
        <v>0</v>
      </c>
      <c r="EO34" s="5">
        <v>0</v>
      </c>
      <c r="EP34" s="5">
        <f t="shared" si="22"/>
        <v>0</v>
      </c>
      <c r="EQ34" s="9"/>
      <c r="ER34" s="1">
        <v>28</v>
      </c>
      <c r="ES34" s="2" t="s">
        <v>31</v>
      </c>
      <c r="ET34" s="5">
        <v>0</v>
      </c>
      <c r="EU34" s="5">
        <v>0</v>
      </c>
      <c r="EV34" s="5">
        <v>0</v>
      </c>
      <c r="EW34" s="5">
        <f t="shared" si="23"/>
        <v>0</v>
      </c>
      <c r="EX34" s="9"/>
      <c r="EY34" s="1">
        <v>28</v>
      </c>
      <c r="EZ34" s="2" t="s">
        <v>31</v>
      </c>
      <c r="FA34" s="5">
        <v>0</v>
      </c>
      <c r="FB34" s="5">
        <v>0</v>
      </c>
      <c r="FC34" s="5">
        <v>0</v>
      </c>
      <c r="FD34" s="5">
        <f t="shared" si="24"/>
        <v>0</v>
      </c>
      <c r="FE34" s="9"/>
      <c r="FF34" s="1">
        <v>28</v>
      </c>
      <c r="FG34" s="2" t="s">
        <v>31</v>
      </c>
      <c r="FH34" s="5">
        <v>0</v>
      </c>
      <c r="FI34" s="5">
        <v>0</v>
      </c>
      <c r="FJ34" s="5">
        <v>0</v>
      </c>
      <c r="FK34" s="5">
        <f t="shared" si="25"/>
        <v>0</v>
      </c>
      <c r="FL34" s="9"/>
      <c r="FM34" s="1">
        <v>28</v>
      </c>
      <c r="FN34" s="2" t="s">
        <v>31</v>
      </c>
      <c r="FO34" s="5">
        <v>6</v>
      </c>
      <c r="FP34" s="5">
        <v>8000</v>
      </c>
      <c r="FQ34" s="5">
        <v>0</v>
      </c>
      <c r="FR34" s="5">
        <f t="shared" si="26"/>
        <v>8000</v>
      </c>
      <c r="FS34" s="9"/>
      <c r="FT34" s="1">
        <v>28</v>
      </c>
      <c r="FU34" s="2" t="s">
        <v>31</v>
      </c>
      <c r="FV34" s="5">
        <v>0</v>
      </c>
      <c r="FW34" s="5">
        <v>280000</v>
      </c>
      <c r="FX34" s="5">
        <v>0</v>
      </c>
      <c r="FY34" s="5">
        <f t="shared" si="27"/>
        <v>280000</v>
      </c>
      <c r="FZ34" s="9"/>
      <c r="GA34" s="1">
        <v>28</v>
      </c>
      <c r="GB34" s="2" t="s">
        <v>31</v>
      </c>
      <c r="GC34" s="5">
        <v>0</v>
      </c>
      <c r="GD34" s="5">
        <v>50000</v>
      </c>
      <c r="GE34" s="5">
        <v>0</v>
      </c>
      <c r="GF34" s="5">
        <f t="shared" si="28"/>
        <v>50000</v>
      </c>
      <c r="GG34" s="9"/>
      <c r="GH34" s="1">
        <v>28</v>
      </c>
      <c r="GI34" s="2" t="s">
        <v>31</v>
      </c>
      <c r="GJ34" s="5">
        <v>0</v>
      </c>
      <c r="GK34" s="5">
        <v>30000</v>
      </c>
      <c r="GL34" s="5">
        <v>0</v>
      </c>
      <c r="GM34" s="5">
        <f t="shared" si="29"/>
        <v>30000</v>
      </c>
      <c r="GN34" s="9"/>
      <c r="GO34" s="1">
        <v>28</v>
      </c>
      <c r="GP34" s="2" t="s">
        <v>31</v>
      </c>
      <c r="GQ34" s="5">
        <v>0</v>
      </c>
      <c r="GR34" s="5">
        <v>0</v>
      </c>
      <c r="GS34" s="5">
        <v>0</v>
      </c>
      <c r="GT34" s="5">
        <f t="shared" si="30"/>
        <v>0</v>
      </c>
      <c r="GU34" s="9"/>
      <c r="GV34" s="1">
        <v>28</v>
      </c>
      <c r="GW34" s="2" t="s">
        <v>31</v>
      </c>
      <c r="GX34" s="5">
        <v>0</v>
      </c>
      <c r="GY34" s="5">
        <v>0</v>
      </c>
      <c r="GZ34" s="5">
        <v>0</v>
      </c>
      <c r="HA34" s="5">
        <f t="shared" si="31"/>
        <v>0</v>
      </c>
      <c r="HB34" s="9"/>
      <c r="HC34" s="1">
        <v>28</v>
      </c>
      <c r="HD34" s="2" t="s">
        <v>31</v>
      </c>
      <c r="HE34" s="5">
        <v>0</v>
      </c>
      <c r="HF34" s="5">
        <v>0</v>
      </c>
      <c r="HG34" s="5">
        <v>0</v>
      </c>
      <c r="HH34" s="5">
        <f t="shared" si="32"/>
        <v>0</v>
      </c>
      <c r="HI34" s="9"/>
      <c r="HJ34" s="1">
        <v>28</v>
      </c>
      <c r="HK34" s="2" t="s">
        <v>31</v>
      </c>
      <c r="HL34" s="5">
        <v>1</v>
      </c>
      <c r="HM34" s="5">
        <v>300000</v>
      </c>
      <c r="HN34" s="5">
        <v>0</v>
      </c>
      <c r="HO34" s="5">
        <f t="shared" si="33"/>
        <v>300000</v>
      </c>
      <c r="HP34" s="9"/>
      <c r="HQ34" s="1">
        <v>28</v>
      </c>
      <c r="HR34" s="2" t="s">
        <v>31</v>
      </c>
      <c r="HS34" s="5">
        <v>19</v>
      </c>
      <c r="HT34" s="5">
        <v>56525</v>
      </c>
      <c r="HU34" s="5">
        <v>0</v>
      </c>
      <c r="HV34" s="5">
        <f t="shared" si="34"/>
        <v>56525</v>
      </c>
      <c r="HW34" s="9"/>
      <c r="HX34" s="1">
        <v>28</v>
      </c>
      <c r="HY34" s="2" t="s">
        <v>31</v>
      </c>
      <c r="HZ34" s="5">
        <v>0</v>
      </c>
      <c r="IA34" s="5">
        <v>0</v>
      </c>
      <c r="IB34" s="5">
        <v>0</v>
      </c>
      <c r="IC34" s="5">
        <f t="shared" si="35"/>
        <v>0</v>
      </c>
      <c r="ID34" s="9"/>
      <c r="IE34" s="1">
        <v>28</v>
      </c>
      <c r="IF34" s="2" t="s">
        <v>31</v>
      </c>
      <c r="IG34" s="5">
        <v>0</v>
      </c>
      <c r="IH34" s="5">
        <v>0</v>
      </c>
      <c r="II34" s="5">
        <v>0</v>
      </c>
      <c r="IJ34" s="5">
        <f t="shared" si="36"/>
        <v>0</v>
      </c>
      <c r="IK34" s="9"/>
      <c r="IL34" s="1">
        <v>28</v>
      </c>
      <c r="IM34" s="2" t="s">
        <v>31</v>
      </c>
      <c r="IN34" s="5">
        <v>0</v>
      </c>
      <c r="IO34" s="5">
        <v>0</v>
      </c>
      <c r="IP34" s="5">
        <v>0</v>
      </c>
      <c r="IQ34" s="5">
        <f t="shared" si="37"/>
        <v>0</v>
      </c>
      <c r="IR34" s="9"/>
      <c r="IS34" s="1">
        <v>28</v>
      </c>
      <c r="IT34" s="2" t="s">
        <v>31</v>
      </c>
      <c r="IU34" s="5">
        <v>0</v>
      </c>
      <c r="IV34" s="5">
        <v>0</v>
      </c>
      <c r="IW34" s="5">
        <v>0</v>
      </c>
      <c r="IX34" s="5">
        <f t="shared" si="38"/>
        <v>0</v>
      </c>
      <c r="IY34" s="9"/>
      <c r="IZ34" s="1">
        <v>28</v>
      </c>
      <c r="JA34" s="2" t="s">
        <v>31</v>
      </c>
      <c r="JB34" s="5">
        <v>0</v>
      </c>
      <c r="JC34" s="5">
        <v>0</v>
      </c>
      <c r="JD34" s="5">
        <v>0</v>
      </c>
      <c r="JE34" s="5">
        <f t="shared" si="39"/>
        <v>0</v>
      </c>
      <c r="JF34" s="9"/>
      <c r="JG34" s="1">
        <v>28</v>
      </c>
      <c r="JH34" s="2" t="s">
        <v>31</v>
      </c>
      <c r="JI34" s="5">
        <v>0</v>
      </c>
      <c r="JJ34" s="5">
        <v>30000</v>
      </c>
      <c r="JK34" s="5">
        <v>0</v>
      </c>
      <c r="JL34" s="5">
        <f t="shared" si="40"/>
        <v>30000</v>
      </c>
      <c r="JM34" s="9"/>
      <c r="JN34" s="1">
        <v>28</v>
      </c>
      <c r="JO34" s="2" t="s">
        <v>31</v>
      </c>
      <c r="JP34" s="5">
        <v>0</v>
      </c>
      <c r="JQ34" s="5">
        <v>0</v>
      </c>
      <c r="JR34" s="5">
        <v>0</v>
      </c>
      <c r="JS34" s="5">
        <f t="shared" si="41"/>
        <v>0</v>
      </c>
      <c r="JT34" s="9"/>
      <c r="JU34" s="1">
        <v>28</v>
      </c>
      <c r="JV34" s="2" t="s">
        <v>31</v>
      </c>
      <c r="JW34" s="5">
        <v>0</v>
      </c>
      <c r="JX34" s="5">
        <v>0</v>
      </c>
      <c r="JY34" s="5">
        <v>0</v>
      </c>
      <c r="JZ34" s="5">
        <f t="shared" si="42"/>
        <v>0</v>
      </c>
      <c r="KA34" s="9"/>
      <c r="KB34" s="1">
        <v>28</v>
      </c>
      <c r="KC34" s="2" t="s">
        <v>31</v>
      </c>
      <c r="KD34" s="5">
        <v>19</v>
      </c>
      <c r="KE34" s="5">
        <v>387450</v>
      </c>
      <c r="KF34" s="5">
        <v>0</v>
      </c>
      <c r="KG34" s="5">
        <f t="shared" si="43"/>
        <v>387450</v>
      </c>
      <c r="KH34" s="9"/>
      <c r="KI34" s="1">
        <v>28</v>
      </c>
      <c r="KJ34" s="2" t="s">
        <v>31</v>
      </c>
      <c r="KK34" s="5">
        <v>1</v>
      </c>
      <c r="KL34" s="5">
        <v>325000</v>
      </c>
      <c r="KM34" s="5">
        <v>0</v>
      </c>
      <c r="KN34" s="5">
        <f t="shared" si="44"/>
        <v>325000</v>
      </c>
      <c r="KO34" s="9"/>
      <c r="KP34" s="1">
        <v>28</v>
      </c>
      <c r="KQ34" s="2" t="s">
        <v>31</v>
      </c>
      <c r="KR34" s="5">
        <v>1</v>
      </c>
      <c r="KS34" s="5">
        <v>12000</v>
      </c>
      <c r="KT34" s="5">
        <v>0</v>
      </c>
      <c r="KU34" s="5">
        <f t="shared" si="45"/>
        <v>12000</v>
      </c>
      <c r="KV34" s="9"/>
      <c r="KW34" s="1">
        <v>28</v>
      </c>
      <c r="KX34" s="2" t="s">
        <v>31</v>
      </c>
      <c r="KY34" s="5">
        <v>0</v>
      </c>
      <c r="KZ34" s="5">
        <v>0</v>
      </c>
      <c r="LA34" s="5">
        <v>0</v>
      </c>
      <c r="LB34" s="5">
        <f t="shared" si="46"/>
        <v>0</v>
      </c>
      <c r="LC34" s="9"/>
      <c r="LD34" s="1">
        <v>28</v>
      </c>
      <c r="LE34" s="2" t="s">
        <v>31</v>
      </c>
      <c r="LF34" s="5">
        <v>0</v>
      </c>
      <c r="LG34" s="5">
        <v>0</v>
      </c>
      <c r="LH34" s="5">
        <v>0</v>
      </c>
      <c r="LI34" s="5">
        <f t="shared" si="47"/>
        <v>0</v>
      </c>
      <c r="LJ34" s="9"/>
      <c r="LK34" s="1">
        <v>28</v>
      </c>
      <c r="LL34" s="2" t="s">
        <v>31</v>
      </c>
      <c r="LM34" s="5">
        <v>0</v>
      </c>
      <c r="LN34" s="5">
        <v>0</v>
      </c>
      <c r="LO34" s="5">
        <v>0</v>
      </c>
      <c r="LP34" s="5">
        <f t="shared" si="48"/>
        <v>0</v>
      </c>
      <c r="LQ34" s="9"/>
      <c r="LR34" s="1">
        <v>28</v>
      </c>
      <c r="LS34" s="2" t="s">
        <v>31</v>
      </c>
      <c r="LT34" s="5">
        <v>1</v>
      </c>
      <c r="LU34" s="5">
        <v>200000</v>
      </c>
      <c r="LV34" s="5">
        <v>0</v>
      </c>
      <c r="LW34" s="5">
        <f t="shared" si="49"/>
        <v>200000</v>
      </c>
      <c r="LX34" s="9"/>
      <c r="LY34" s="1">
        <v>28</v>
      </c>
      <c r="LZ34" s="2" t="s">
        <v>31</v>
      </c>
      <c r="MA34" s="5">
        <v>0</v>
      </c>
      <c r="MB34" s="5">
        <v>0</v>
      </c>
      <c r="MC34" s="5">
        <v>0</v>
      </c>
      <c r="MD34" s="5">
        <f t="shared" si="50"/>
        <v>0</v>
      </c>
      <c r="ME34" s="9"/>
      <c r="MF34" s="1">
        <v>28</v>
      </c>
      <c r="MG34" s="2" t="s">
        <v>31</v>
      </c>
      <c r="MH34" s="5">
        <v>19</v>
      </c>
      <c r="MI34" s="5">
        <v>36000</v>
      </c>
      <c r="MJ34" s="5">
        <v>0</v>
      </c>
      <c r="MK34" s="5">
        <f t="shared" si="51"/>
        <v>36000</v>
      </c>
      <c r="ML34" s="9"/>
      <c r="MM34" s="1">
        <v>28</v>
      </c>
      <c r="MN34" s="2" t="s">
        <v>31</v>
      </c>
      <c r="MO34" s="5">
        <v>19</v>
      </c>
      <c r="MP34" s="5">
        <v>36000</v>
      </c>
      <c r="MQ34" s="5">
        <v>0</v>
      </c>
      <c r="MR34" s="5">
        <f t="shared" si="52"/>
        <v>36000</v>
      </c>
      <c r="MS34" s="9"/>
      <c r="MT34" s="1">
        <v>28</v>
      </c>
      <c r="MU34" s="2" t="s">
        <v>31</v>
      </c>
      <c r="MV34" s="5">
        <v>24</v>
      </c>
      <c r="MW34" s="5">
        <v>1020000</v>
      </c>
      <c r="MX34" s="5">
        <v>0</v>
      </c>
      <c r="MY34" s="5">
        <f t="shared" si="53"/>
        <v>1020000</v>
      </c>
      <c r="MZ34" s="9"/>
      <c r="NA34" s="1">
        <v>28</v>
      </c>
      <c r="NB34" s="2" t="s">
        <v>31</v>
      </c>
      <c r="NC34" s="5">
        <v>1</v>
      </c>
      <c r="ND34" s="5">
        <v>60000</v>
      </c>
      <c r="NE34" s="5">
        <v>0</v>
      </c>
      <c r="NF34" s="5">
        <f t="shared" si="54"/>
        <v>60000</v>
      </c>
      <c r="NG34" s="9"/>
      <c r="NH34" s="1">
        <v>28</v>
      </c>
      <c r="NI34" s="2" t="s">
        <v>31</v>
      </c>
      <c r="NJ34" s="5">
        <v>0</v>
      </c>
      <c r="NK34" s="5">
        <v>0</v>
      </c>
      <c r="NL34" s="5">
        <v>0</v>
      </c>
      <c r="NM34" s="5">
        <f t="shared" si="55"/>
        <v>0</v>
      </c>
      <c r="NN34" s="9"/>
      <c r="NO34" s="1">
        <v>28</v>
      </c>
      <c r="NP34" s="2" t="s">
        <v>31</v>
      </c>
      <c r="NQ34" s="5">
        <v>12</v>
      </c>
      <c r="NR34" s="5">
        <v>300000</v>
      </c>
      <c r="NS34" s="5">
        <v>0</v>
      </c>
      <c r="NT34" s="5">
        <f t="shared" si="56"/>
        <v>300000</v>
      </c>
      <c r="NU34" s="9"/>
      <c r="NV34" s="1">
        <v>28</v>
      </c>
      <c r="NW34" s="2" t="s">
        <v>31</v>
      </c>
      <c r="NX34" s="5">
        <v>1</v>
      </c>
      <c r="NY34" s="5">
        <v>100000</v>
      </c>
      <c r="NZ34" s="5">
        <v>0</v>
      </c>
      <c r="OA34" s="5">
        <f t="shared" si="57"/>
        <v>100000</v>
      </c>
      <c r="OB34" s="9"/>
      <c r="OC34" s="1">
        <v>28</v>
      </c>
      <c r="OD34" s="2" t="s">
        <v>31</v>
      </c>
      <c r="OE34" s="5">
        <v>0</v>
      </c>
      <c r="OF34" s="5">
        <v>483000</v>
      </c>
      <c r="OG34" s="5">
        <v>0</v>
      </c>
      <c r="OH34" s="5">
        <f t="shared" si="58"/>
        <v>483000</v>
      </c>
      <c r="OI34" s="9"/>
      <c r="OJ34" s="1">
        <v>28</v>
      </c>
      <c r="OK34" s="2" t="s">
        <v>31</v>
      </c>
      <c r="OL34" s="5">
        <v>0</v>
      </c>
      <c r="OM34" s="5">
        <v>150000</v>
      </c>
      <c r="ON34" s="5">
        <v>0</v>
      </c>
      <c r="OO34" s="5">
        <f t="shared" si="59"/>
        <v>150000</v>
      </c>
      <c r="OP34" s="9"/>
      <c r="OQ34" s="1">
        <v>28</v>
      </c>
      <c r="OR34" s="2" t="s">
        <v>31</v>
      </c>
      <c r="OS34" s="5">
        <v>0</v>
      </c>
      <c r="OT34" s="5">
        <v>0</v>
      </c>
      <c r="OU34" s="5">
        <v>0</v>
      </c>
      <c r="OV34" s="5">
        <f t="shared" si="60"/>
        <v>0</v>
      </c>
      <c r="OW34" s="9"/>
      <c r="OX34" s="1">
        <v>28</v>
      </c>
      <c r="OY34" s="2" t="s">
        <v>31</v>
      </c>
      <c r="OZ34" s="5">
        <v>0</v>
      </c>
      <c r="PA34" s="5">
        <v>450000</v>
      </c>
      <c r="PB34" s="5">
        <v>0</v>
      </c>
      <c r="PC34" s="5">
        <f t="shared" si="61"/>
        <v>450000</v>
      </c>
      <c r="PD34" s="9"/>
      <c r="PE34" s="1">
        <v>28</v>
      </c>
      <c r="PF34" s="2" t="s">
        <v>31</v>
      </c>
      <c r="PG34" s="5">
        <v>1</v>
      </c>
      <c r="PH34" s="5">
        <v>72000</v>
      </c>
      <c r="PI34" s="5">
        <v>0</v>
      </c>
      <c r="PJ34" s="5">
        <f t="shared" si="62"/>
        <v>72000</v>
      </c>
      <c r="PK34" s="9"/>
      <c r="PL34" s="1">
        <v>28</v>
      </c>
      <c r="PM34" s="2" t="s">
        <v>31</v>
      </c>
      <c r="PN34" s="5">
        <v>9</v>
      </c>
      <c r="PO34" s="5">
        <v>225000</v>
      </c>
      <c r="PP34" s="5">
        <v>0</v>
      </c>
      <c r="PQ34" s="5">
        <f t="shared" si="63"/>
        <v>225000</v>
      </c>
      <c r="PR34" s="9"/>
      <c r="PS34" s="1">
        <v>28</v>
      </c>
      <c r="PT34" s="2" t="s">
        <v>31</v>
      </c>
      <c r="PU34" s="5">
        <v>24</v>
      </c>
      <c r="PV34" s="5">
        <v>6000000</v>
      </c>
      <c r="PW34" s="5">
        <v>0</v>
      </c>
      <c r="PX34" s="5">
        <f t="shared" si="64"/>
        <v>6000000</v>
      </c>
      <c r="PY34" s="9"/>
      <c r="PZ34" s="1">
        <v>28</v>
      </c>
      <c r="QA34" s="2" t="s">
        <v>31</v>
      </c>
      <c r="QB34" s="5">
        <v>19</v>
      </c>
      <c r="QC34" s="5">
        <v>182400</v>
      </c>
      <c r="QD34" s="5">
        <v>0</v>
      </c>
      <c r="QE34" s="5">
        <f t="shared" si="65"/>
        <v>182400</v>
      </c>
      <c r="QF34" s="9"/>
      <c r="QG34" s="1">
        <v>28</v>
      </c>
      <c r="QH34" s="2" t="s">
        <v>31</v>
      </c>
      <c r="QI34" s="5">
        <v>0</v>
      </c>
      <c r="QJ34" s="5">
        <v>55500</v>
      </c>
      <c r="QK34" s="5">
        <v>0</v>
      </c>
      <c r="QL34" s="5">
        <f t="shared" si="66"/>
        <v>55500</v>
      </c>
      <c r="QM34" s="9"/>
      <c r="QN34" s="1">
        <v>28</v>
      </c>
      <c r="QO34" s="2" t="s">
        <v>31</v>
      </c>
      <c r="QP34" s="5">
        <v>0</v>
      </c>
      <c r="QQ34" s="5">
        <v>658108.80000000005</v>
      </c>
      <c r="QR34" s="5">
        <v>0</v>
      </c>
      <c r="QS34" s="5">
        <f t="shared" si="67"/>
        <v>658108.80000000005</v>
      </c>
      <c r="QT34" s="9"/>
      <c r="QU34" s="1">
        <v>28</v>
      </c>
      <c r="QV34" s="2" t="s">
        <v>31</v>
      </c>
      <c r="QW34" s="5">
        <v>0</v>
      </c>
      <c r="QX34" s="5">
        <v>0</v>
      </c>
      <c r="QY34" s="5">
        <v>0</v>
      </c>
      <c r="QZ34" s="5">
        <f t="shared" si="68"/>
        <v>0</v>
      </c>
      <c r="RA34" s="9"/>
      <c r="RB34" s="1">
        <v>28</v>
      </c>
      <c r="RC34" s="2" t="s">
        <v>31</v>
      </c>
      <c r="RD34" s="5">
        <v>1</v>
      </c>
      <c r="RE34" s="5">
        <v>100000</v>
      </c>
      <c r="RF34" s="5">
        <v>0</v>
      </c>
      <c r="RG34" s="5">
        <f t="shared" si="69"/>
        <v>100000</v>
      </c>
      <c r="RH34" s="9"/>
      <c r="RI34" s="1">
        <v>28</v>
      </c>
      <c r="RJ34" s="2" t="s">
        <v>31</v>
      </c>
      <c r="RK34" s="5">
        <v>0</v>
      </c>
      <c r="RL34" s="5">
        <v>10000</v>
      </c>
      <c r="RM34" s="5">
        <v>0</v>
      </c>
      <c r="RN34" s="5">
        <f t="shared" si="70"/>
        <v>10000</v>
      </c>
      <c r="RO34" s="9"/>
      <c r="RP34" s="1">
        <v>28</v>
      </c>
      <c r="RQ34" s="2" t="s">
        <v>31</v>
      </c>
      <c r="RR34" s="5">
        <v>0</v>
      </c>
      <c r="RS34" s="5">
        <v>0</v>
      </c>
      <c r="RT34" s="5">
        <v>0</v>
      </c>
      <c r="RU34" s="5">
        <f t="shared" si="71"/>
        <v>0</v>
      </c>
      <c r="RV34" s="9"/>
      <c r="RW34" s="1">
        <v>28</v>
      </c>
      <c r="RX34" s="2" t="s">
        <v>31</v>
      </c>
      <c r="RY34" s="5">
        <v>0</v>
      </c>
      <c r="RZ34" s="5">
        <v>0</v>
      </c>
      <c r="SA34" s="5">
        <v>0</v>
      </c>
      <c r="SB34" s="5">
        <f t="shared" si="72"/>
        <v>0</v>
      </c>
      <c r="SC34" s="9"/>
      <c r="SD34" s="1">
        <v>28</v>
      </c>
      <c r="SE34" s="2" t="s">
        <v>31</v>
      </c>
      <c r="SF34" s="5">
        <v>1</v>
      </c>
      <c r="SG34" s="5">
        <v>390100</v>
      </c>
      <c r="SH34" s="5">
        <v>0</v>
      </c>
      <c r="SI34" s="5">
        <f t="shared" si="73"/>
        <v>390100</v>
      </c>
      <c r="SJ34" s="9"/>
      <c r="SK34" s="1">
        <v>28</v>
      </c>
      <c r="SL34" s="2" t="s">
        <v>31</v>
      </c>
      <c r="SM34" s="5">
        <v>1</v>
      </c>
      <c r="SN34" s="5">
        <v>80000</v>
      </c>
      <c r="SO34" s="5">
        <v>0</v>
      </c>
      <c r="SP34" s="5">
        <f t="shared" si="74"/>
        <v>80000</v>
      </c>
      <c r="SQ34" s="9"/>
      <c r="SR34" s="1">
        <v>28</v>
      </c>
      <c r="SS34" s="2" t="s">
        <v>31</v>
      </c>
      <c r="ST34" s="5">
        <v>0</v>
      </c>
      <c r="SU34" s="5">
        <v>0</v>
      </c>
      <c r="SV34" s="5">
        <v>0</v>
      </c>
      <c r="SW34" s="5">
        <f t="shared" si="75"/>
        <v>0</v>
      </c>
      <c r="SX34" s="9"/>
      <c r="SY34" s="1">
        <v>28</v>
      </c>
      <c r="SZ34" s="2" t="s">
        <v>31</v>
      </c>
      <c r="TA34" s="5">
        <v>0</v>
      </c>
      <c r="TB34" s="5">
        <v>0</v>
      </c>
      <c r="TC34" s="5">
        <v>0</v>
      </c>
      <c r="TD34" s="5">
        <f t="shared" si="76"/>
        <v>0</v>
      </c>
      <c r="TE34" s="9"/>
      <c r="TF34" s="1">
        <v>28</v>
      </c>
      <c r="TG34" s="2" t="s">
        <v>31</v>
      </c>
      <c r="TH34" s="5">
        <v>0</v>
      </c>
      <c r="TI34" s="5">
        <v>0</v>
      </c>
      <c r="TJ34" s="5">
        <v>0</v>
      </c>
      <c r="TK34" s="5">
        <f t="shared" si="77"/>
        <v>0</v>
      </c>
      <c r="TL34" s="9"/>
      <c r="TM34" s="1">
        <v>28</v>
      </c>
      <c r="TN34" s="2" t="s">
        <v>31</v>
      </c>
      <c r="TO34" s="5">
        <v>0</v>
      </c>
      <c r="TP34" s="5">
        <v>40000</v>
      </c>
      <c r="TQ34" s="5">
        <v>0</v>
      </c>
      <c r="TR34" s="5">
        <f t="shared" si="78"/>
        <v>40000</v>
      </c>
      <c r="TS34" s="9"/>
      <c r="TT34" s="1">
        <v>28</v>
      </c>
      <c r="TU34" s="2" t="s">
        <v>31</v>
      </c>
      <c r="TV34" s="5">
        <v>0</v>
      </c>
      <c r="TW34" s="5">
        <v>30000</v>
      </c>
      <c r="TX34" s="5">
        <v>0</v>
      </c>
      <c r="TY34" s="5">
        <f t="shared" si="79"/>
        <v>30000</v>
      </c>
      <c r="TZ34" s="9"/>
      <c r="UA34" s="1">
        <v>28</v>
      </c>
      <c r="UB34" s="2" t="s">
        <v>31</v>
      </c>
      <c r="UC34" s="5">
        <v>0</v>
      </c>
      <c r="UD34" s="5">
        <v>10000</v>
      </c>
      <c r="UE34" s="5">
        <v>0</v>
      </c>
      <c r="UF34" s="5">
        <f t="shared" si="80"/>
        <v>10000</v>
      </c>
      <c r="UG34" s="9"/>
      <c r="UH34" s="1">
        <v>28</v>
      </c>
      <c r="UI34" s="2" t="s">
        <v>31</v>
      </c>
      <c r="UJ34" s="5">
        <v>0</v>
      </c>
      <c r="UK34" s="5">
        <v>25000</v>
      </c>
      <c r="UL34" s="5">
        <v>0</v>
      </c>
      <c r="UM34" s="5">
        <f t="shared" si="81"/>
        <v>25000</v>
      </c>
      <c r="UN34" s="9"/>
      <c r="UO34" s="1">
        <v>28</v>
      </c>
      <c r="UP34" s="2" t="s">
        <v>31</v>
      </c>
      <c r="UQ34" s="5">
        <v>1</v>
      </c>
      <c r="UR34" s="5">
        <v>12000</v>
      </c>
      <c r="US34" s="5">
        <v>0</v>
      </c>
      <c r="UT34" s="5">
        <f t="shared" si="82"/>
        <v>12000</v>
      </c>
      <c r="UU34" s="9"/>
      <c r="UV34" s="1">
        <v>28</v>
      </c>
      <c r="UW34" s="2" t="s">
        <v>31</v>
      </c>
      <c r="UX34" s="5">
        <v>1</v>
      </c>
      <c r="UY34" s="5">
        <v>100000</v>
      </c>
      <c r="UZ34" s="5">
        <v>0</v>
      </c>
      <c r="VA34" s="5">
        <f t="shared" si="83"/>
        <v>100000</v>
      </c>
      <c r="VB34" s="9"/>
      <c r="VC34" s="1">
        <v>28</v>
      </c>
      <c r="VD34" s="2" t="s">
        <v>31</v>
      </c>
      <c r="VE34" s="5">
        <v>1</v>
      </c>
      <c r="VF34" s="5">
        <v>10000</v>
      </c>
      <c r="VG34" s="5">
        <v>0</v>
      </c>
      <c r="VH34" s="5">
        <f t="shared" si="84"/>
        <v>10000</v>
      </c>
      <c r="VI34" s="9"/>
      <c r="VJ34" s="1">
        <v>28</v>
      </c>
      <c r="VK34" s="2" t="s">
        <v>31</v>
      </c>
      <c r="VL34" s="5">
        <v>0</v>
      </c>
      <c r="VM34" s="5">
        <v>0</v>
      </c>
      <c r="VN34" s="5">
        <v>0</v>
      </c>
      <c r="VO34" s="5">
        <f t="shared" si="85"/>
        <v>0</v>
      </c>
      <c r="VP34" s="9"/>
      <c r="VQ34" s="1">
        <v>28</v>
      </c>
      <c r="VR34" s="2" t="s">
        <v>31</v>
      </c>
      <c r="VS34" s="5">
        <v>0</v>
      </c>
      <c r="VT34" s="5">
        <v>0</v>
      </c>
      <c r="VU34" s="5">
        <v>0</v>
      </c>
      <c r="VV34" s="5">
        <f t="shared" si="86"/>
        <v>0</v>
      </c>
      <c r="VW34" s="9"/>
      <c r="VX34" s="1">
        <v>28</v>
      </c>
      <c r="VY34" s="2" t="s">
        <v>31</v>
      </c>
      <c r="VZ34" s="5">
        <v>1</v>
      </c>
      <c r="WA34" s="5">
        <v>180000</v>
      </c>
      <c r="WB34" s="5">
        <v>0</v>
      </c>
      <c r="WC34" s="5">
        <f t="shared" si="87"/>
        <v>180000</v>
      </c>
      <c r="WD34" s="9"/>
      <c r="WE34" s="1">
        <v>28</v>
      </c>
      <c r="WF34" s="2" t="s">
        <v>31</v>
      </c>
      <c r="WG34" s="5">
        <v>0</v>
      </c>
      <c r="WH34" s="5">
        <v>0</v>
      </c>
      <c r="WI34" s="5">
        <v>0</v>
      </c>
      <c r="WJ34" s="5">
        <f t="shared" si="88"/>
        <v>0</v>
      </c>
      <c r="WK34" s="9"/>
      <c r="WL34" s="1">
        <v>28</v>
      </c>
      <c r="WM34" s="2" t="s">
        <v>31</v>
      </c>
      <c r="WN34" s="5">
        <v>0</v>
      </c>
      <c r="WO34" s="5">
        <v>0</v>
      </c>
      <c r="WP34" s="5">
        <v>0</v>
      </c>
      <c r="WQ34" s="5">
        <f t="shared" si="89"/>
        <v>0</v>
      </c>
      <c r="WR34" s="9"/>
      <c r="WS34" s="1">
        <v>28</v>
      </c>
      <c r="WT34" s="2" t="s">
        <v>31</v>
      </c>
      <c r="WU34" s="5">
        <v>0</v>
      </c>
      <c r="WV34" s="5">
        <v>0</v>
      </c>
      <c r="WW34" s="5">
        <v>0</v>
      </c>
      <c r="WX34" s="5">
        <f t="shared" si="90"/>
        <v>0</v>
      </c>
      <c r="WY34" s="9"/>
      <c r="WZ34" s="1">
        <v>28</v>
      </c>
      <c r="XA34" s="2" t="s">
        <v>31</v>
      </c>
      <c r="XB34" s="5">
        <v>0</v>
      </c>
      <c r="XC34" s="5">
        <v>235000</v>
      </c>
      <c r="XD34" s="5">
        <v>0</v>
      </c>
      <c r="XE34" s="5">
        <f t="shared" si="91"/>
        <v>235000</v>
      </c>
      <c r="XF34" s="9"/>
      <c r="XG34" s="1">
        <v>28</v>
      </c>
      <c r="XH34" s="2" t="s">
        <v>31</v>
      </c>
      <c r="XI34" s="5">
        <v>0</v>
      </c>
      <c r="XJ34" s="5">
        <v>0</v>
      </c>
      <c r="XK34" s="5">
        <v>0</v>
      </c>
      <c r="XL34" s="5">
        <f t="shared" si="92"/>
        <v>0</v>
      </c>
      <c r="XM34" s="9"/>
      <c r="XN34" s="1">
        <v>28</v>
      </c>
      <c r="XO34" s="2" t="s">
        <v>31</v>
      </c>
      <c r="XP34" s="5">
        <v>0</v>
      </c>
      <c r="XQ34" s="5">
        <v>20000</v>
      </c>
      <c r="XR34" s="5">
        <v>0</v>
      </c>
      <c r="XS34" s="5">
        <f t="shared" si="93"/>
        <v>20000</v>
      </c>
      <c r="XT34" s="9"/>
      <c r="XU34" s="1">
        <v>28</v>
      </c>
      <c r="XV34" s="2" t="s">
        <v>31</v>
      </c>
      <c r="XW34" s="5">
        <v>0</v>
      </c>
      <c r="XX34" s="5">
        <v>0</v>
      </c>
      <c r="XY34" s="5">
        <v>0</v>
      </c>
      <c r="XZ34" s="5">
        <f t="shared" si="94"/>
        <v>0</v>
      </c>
      <c r="YA34" s="9"/>
      <c r="YB34" s="1">
        <v>28</v>
      </c>
      <c r="YC34" s="2" t="s">
        <v>31</v>
      </c>
      <c r="YD34" s="5">
        <v>0</v>
      </c>
      <c r="YE34" s="5">
        <v>0</v>
      </c>
      <c r="YF34" s="5">
        <v>0</v>
      </c>
      <c r="YG34" s="5">
        <f t="shared" si="95"/>
        <v>0</v>
      </c>
      <c r="YH34" s="9"/>
      <c r="YI34" s="1">
        <v>28</v>
      </c>
      <c r="YJ34" s="2" t="s">
        <v>31</v>
      </c>
      <c r="YK34" s="5">
        <v>0</v>
      </c>
      <c r="YL34" s="5">
        <f t="shared" si="96"/>
        <v>14371283.800000001</v>
      </c>
      <c r="YM34" s="5">
        <f t="shared" si="0"/>
        <v>0</v>
      </c>
      <c r="YN34" s="5">
        <f t="shared" si="1"/>
        <v>14371283.800000001</v>
      </c>
      <c r="YO34" s="9"/>
      <c r="YP34" s="105">
        <v>28</v>
      </c>
      <c r="YQ34" s="2" t="s">
        <v>31</v>
      </c>
      <c r="YR34" s="5">
        <v>0</v>
      </c>
      <c r="YS34" s="5" t="e">
        <f>'Programme Management'!#REF!+'Prgramme M. Activities'!YL34</f>
        <v>#REF!</v>
      </c>
      <c r="YT34" s="5" t="e">
        <f>'Programme Management'!#REF!+'Prgramme M. Activities'!YM34</f>
        <v>#REF!</v>
      </c>
      <c r="YU34" s="5" t="e">
        <f t="shared" si="97"/>
        <v>#REF!</v>
      </c>
      <c r="YV34" s="9"/>
    </row>
    <row r="35" spans="1:672" ht="16.5" hidden="1">
      <c r="A35" s="23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2"/>
        <v>0</v>
      </c>
      <c r="G35" s="9"/>
      <c r="H35" s="1">
        <v>29</v>
      </c>
      <c r="I35" s="2" t="s">
        <v>32</v>
      </c>
      <c r="J35" s="5">
        <v>0</v>
      </c>
      <c r="K35" s="5">
        <v>0</v>
      </c>
      <c r="L35" s="5">
        <v>0</v>
      </c>
      <c r="M35" s="5">
        <f t="shared" si="3"/>
        <v>0</v>
      </c>
      <c r="N35" s="9"/>
      <c r="O35" s="1">
        <v>29</v>
      </c>
      <c r="P35" s="2" t="s">
        <v>32</v>
      </c>
      <c r="Q35" s="5">
        <v>0</v>
      </c>
      <c r="R35" s="5">
        <v>24800</v>
      </c>
      <c r="S35" s="5">
        <v>0</v>
      </c>
      <c r="T35" s="5">
        <f t="shared" si="4"/>
        <v>24800</v>
      </c>
      <c r="U35" s="9"/>
      <c r="V35" s="1">
        <v>29</v>
      </c>
      <c r="W35" s="2" t="s">
        <v>32</v>
      </c>
      <c r="X35" s="5">
        <v>10</v>
      </c>
      <c r="Y35" s="5">
        <v>26000</v>
      </c>
      <c r="Z35" s="5">
        <v>0</v>
      </c>
      <c r="AA35" s="5">
        <f t="shared" si="5"/>
        <v>26000</v>
      </c>
      <c r="AB35" s="9"/>
      <c r="AC35" s="1">
        <v>29</v>
      </c>
      <c r="AD35" s="2" t="s">
        <v>32</v>
      </c>
      <c r="AE35" s="5">
        <v>0</v>
      </c>
      <c r="AF35" s="5">
        <v>0</v>
      </c>
      <c r="AG35" s="5">
        <v>0</v>
      </c>
      <c r="AH35" s="5">
        <f t="shared" si="6"/>
        <v>0</v>
      </c>
      <c r="AI35" s="9"/>
      <c r="AJ35" s="1">
        <v>29</v>
      </c>
      <c r="AK35" s="2" t="s">
        <v>32</v>
      </c>
      <c r="AL35" s="5">
        <v>178</v>
      </c>
      <c r="AM35" s="5">
        <v>17800</v>
      </c>
      <c r="AN35" s="5">
        <v>0</v>
      </c>
      <c r="AO35" s="5">
        <f t="shared" si="7"/>
        <v>17800</v>
      </c>
      <c r="AP35" s="9"/>
      <c r="AQ35" s="1">
        <v>29</v>
      </c>
      <c r="AR35" s="2" t="s">
        <v>32</v>
      </c>
      <c r="AS35" s="5">
        <v>12</v>
      </c>
      <c r="AT35" s="5">
        <v>14000</v>
      </c>
      <c r="AU35" s="5">
        <v>0</v>
      </c>
      <c r="AV35" s="5">
        <f t="shared" si="8"/>
        <v>14000</v>
      </c>
      <c r="AW35" s="9"/>
      <c r="AX35" s="1">
        <v>29</v>
      </c>
      <c r="AY35" s="2" t="s">
        <v>32</v>
      </c>
      <c r="AZ35" s="5">
        <v>13</v>
      </c>
      <c r="BA35" s="5">
        <v>78000</v>
      </c>
      <c r="BB35" s="5">
        <v>0</v>
      </c>
      <c r="BC35" s="5">
        <f t="shared" si="9"/>
        <v>78000</v>
      </c>
      <c r="BD35" s="9"/>
      <c r="BE35" s="1">
        <v>29</v>
      </c>
      <c r="BF35" s="2" t="s">
        <v>32</v>
      </c>
      <c r="BG35" s="5">
        <v>0</v>
      </c>
      <c r="BH35" s="5">
        <v>0</v>
      </c>
      <c r="BI35" s="5">
        <v>0</v>
      </c>
      <c r="BJ35" s="5">
        <f t="shared" si="10"/>
        <v>0</v>
      </c>
      <c r="BK35" s="9"/>
      <c r="BL35" s="1">
        <v>29</v>
      </c>
      <c r="BM35" s="2" t="s">
        <v>32</v>
      </c>
      <c r="BN35" s="5">
        <v>0</v>
      </c>
      <c r="BO35" s="5">
        <v>0</v>
      </c>
      <c r="BP35" s="5">
        <v>0</v>
      </c>
      <c r="BQ35" s="5">
        <f t="shared" si="11"/>
        <v>0</v>
      </c>
      <c r="BR35" s="9"/>
      <c r="BS35" s="1">
        <v>29</v>
      </c>
      <c r="BT35" s="2" t="s">
        <v>32</v>
      </c>
      <c r="BU35" s="5">
        <v>4</v>
      </c>
      <c r="BV35" s="5">
        <v>20000</v>
      </c>
      <c r="BW35" s="5">
        <v>0</v>
      </c>
      <c r="BX35" s="5">
        <f t="shared" si="12"/>
        <v>20000</v>
      </c>
      <c r="BY35" s="9"/>
      <c r="BZ35" s="1">
        <v>29</v>
      </c>
      <c r="CA35" s="2" t="s">
        <v>32</v>
      </c>
      <c r="CB35" s="5">
        <v>0</v>
      </c>
      <c r="CC35" s="5">
        <v>0</v>
      </c>
      <c r="CD35" s="5">
        <v>0</v>
      </c>
      <c r="CE35" s="5">
        <f t="shared" si="13"/>
        <v>0</v>
      </c>
      <c r="CF35" s="9"/>
      <c r="CG35" s="1">
        <v>29</v>
      </c>
      <c r="CH35" s="2" t="s">
        <v>32</v>
      </c>
      <c r="CI35" s="5">
        <v>33</v>
      </c>
      <c r="CJ35" s="5">
        <v>76650</v>
      </c>
      <c r="CK35" s="5">
        <v>0</v>
      </c>
      <c r="CL35" s="5">
        <f t="shared" si="14"/>
        <v>76650</v>
      </c>
      <c r="CM35" s="9"/>
      <c r="CN35" s="1">
        <v>29</v>
      </c>
      <c r="CO35" s="2" t="s">
        <v>32</v>
      </c>
      <c r="CP35" s="5">
        <v>0</v>
      </c>
      <c r="CQ35" s="5">
        <v>0</v>
      </c>
      <c r="CR35" s="5">
        <v>0</v>
      </c>
      <c r="CS35" s="5">
        <f t="shared" si="15"/>
        <v>0</v>
      </c>
      <c r="CT35" s="9"/>
      <c r="CU35" s="1">
        <v>29</v>
      </c>
      <c r="CV35" s="2" t="s">
        <v>32</v>
      </c>
      <c r="CW35" s="5">
        <v>12</v>
      </c>
      <c r="CX35" s="5">
        <v>24000</v>
      </c>
      <c r="CY35" s="5">
        <v>0</v>
      </c>
      <c r="CZ35" s="5">
        <f t="shared" si="16"/>
        <v>24000</v>
      </c>
      <c r="DA35" s="9"/>
      <c r="DB35" s="1">
        <v>29</v>
      </c>
      <c r="DC35" s="2" t="s">
        <v>32</v>
      </c>
      <c r="DD35" s="5">
        <v>0</v>
      </c>
      <c r="DE35" s="5">
        <v>0</v>
      </c>
      <c r="DF35" s="5">
        <v>0</v>
      </c>
      <c r="DG35" s="5">
        <f t="shared" si="17"/>
        <v>0</v>
      </c>
      <c r="DH35" s="9"/>
      <c r="DI35" s="1">
        <v>29</v>
      </c>
      <c r="DJ35" s="2" t="s">
        <v>32</v>
      </c>
      <c r="DK35" s="5">
        <v>0</v>
      </c>
      <c r="DL35" s="5">
        <v>0</v>
      </c>
      <c r="DM35" s="5">
        <v>0</v>
      </c>
      <c r="DN35" s="5">
        <f t="shared" si="18"/>
        <v>0</v>
      </c>
      <c r="DO35" s="9"/>
      <c r="DP35" s="1">
        <v>29</v>
      </c>
      <c r="DQ35" s="2" t="s">
        <v>32</v>
      </c>
      <c r="DR35" s="5">
        <v>12</v>
      </c>
      <c r="DS35" s="5">
        <v>36000</v>
      </c>
      <c r="DT35" s="5">
        <v>10000</v>
      </c>
      <c r="DU35" s="5">
        <f t="shared" si="19"/>
        <v>46000</v>
      </c>
      <c r="DV35" s="9"/>
      <c r="DW35" s="1">
        <v>29</v>
      </c>
      <c r="DX35" s="2" t="s">
        <v>32</v>
      </c>
      <c r="DY35" s="5">
        <v>2001</v>
      </c>
      <c r="DZ35" s="5">
        <v>800400</v>
      </c>
      <c r="EA35" s="5">
        <v>0</v>
      </c>
      <c r="EB35" s="5">
        <f t="shared" si="20"/>
        <v>800400</v>
      </c>
      <c r="EC35" s="9"/>
      <c r="ED35" s="1">
        <v>29</v>
      </c>
      <c r="EE35" s="2" t="s">
        <v>32</v>
      </c>
      <c r="EF35" s="5">
        <v>0</v>
      </c>
      <c r="EG35" s="5">
        <v>0</v>
      </c>
      <c r="EH35" s="5">
        <v>0</v>
      </c>
      <c r="EI35" s="5">
        <f t="shared" si="21"/>
        <v>0</v>
      </c>
      <c r="EJ35" s="9"/>
      <c r="EK35" s="1">
        <v>29</v>
      </c>
      <c r="EL35" s="2" t="s">
        <v>32</v>
      </c>
      <c r="EM35" s="5">
        <v>0</v>
      </c>
      <c r="EN35" s="5">
        <v>0</v>
      </c>
      <c r="EO35" s="5">
        <v>0</v>
      </c>
      <c r="EP35" s="5">
        <f t="shared" si="22"/>
        <v>0</v>
      </c>
      <c r="EQ35" s="9"/>
      <c r="ER35" s="1">
        <v>29</v>
      </c>
      <c r="ES35" s="2" t="s">
        <v>32</v>
      </c>
      <c r="ET35" s="5">
        <v>0</v>
      </c>
      <c r="EU35" s="5">
        <v>0</v>
      </c>
      <c r="EV35" s="5">
        <v>0</v>
      </c>
      <c r="EW35" s="5">
        <f t="shared" si="23"/>
        <v>0</v>
      </c>
      <c r="EX35" s="9"/>
      <c r="EY35" s="1">
        <v>29</v>
      </c>
      <c r="EZ35" s="2" t="s">
        <v>32</v>
      </c>
      <c r="FA35" s="5">
        <v>0</v>
      </c>
      <c r="FB35" s="5">
        <v>0</v>
      </c>
      <c r="FC35" s="5">
        <v>0</v>
      </c>
      <c r="FD35" s="5">
        <f t="shared" si="24"/>
        <v>0</v>
      </c>
      <c r="FE35" s="9"/>
      <c r="FF35" s="1">
        <v>29</v>
      </c>
      <c r="FG35" s="2" t="s">
        <v>32</v>
      </c>
      <c r="FH35" s="5">
        <v>0</v>
      </c>
      <c r="FI35" s="5">
        <v>0</v>
      </c>
      <c r="FJ35" s="5">
        <v>0</v>
      </c>
      <c r="FK35" s="5">
        <f t="shared" si="25"/>
        <v>0</v>
      </c>
      <c r="FL35" s="9"/>
      <c r="FM35" s="1">
        <v>29</v>
      </c>
      <c r="FN35" s="2" t="s">
        <v>32</v>
      </c>
      <c r="FO35" s="5">
        <v>6</v>
      </c>
      <c r="FP35" s="5">
        <v>8000</v>
      </c>
      <c r="FQ35" s="5">
        <v>0</v>
      </c>
      <c r="FR35" s="5">
        <f t="shared" si="26"/>
        <v>8000</v>
      </c>
      <c r="FS35" s="9"/>
      <c r="FT35" s="1">
        <v>29</v>
      </c>
      <c r="FU35" s="2" t="s">
        <v>32</v>
      </c>
      <c r="FV35" s="5">
        <v>0</v>
      </c>
      <c r="FW35" s="5">
        <v>75000</v>
      </c>
      <c r="FX35" s="5">
        <v>0</v>
      </c>
      <c r="FY35" s="5">
        <f t="shared" si="27"/>
        <v>75000</v>
      </c>
      <c r="FZ35" s="9"/>
      <c r="GA35" s="1">
        <v>29</v>
      </c>
      <c r="GB35" s="2" t="s">
        <v>32</v>
      </c>
      <c r="GC35" s="5">
        <v>0</v>
      </c>
      <c r="GD35" s="5">
        <v>50000</v>
      </c>
      <c r="GE35" s="5">
        <v>0</v>
      </c>
      <c r="GF35" s="5">
        <f t="shared" si="28"/>
        <v>50000</v>
      </c>
      <c r="GG35" s="9"/>
      <c r="GH35" s="1">
        <v>29</v>
      </c>
      <c r="GI35" s="2" t="s">
        <v>32</v>
      </c>
      <c r="GJ35" s="5">
        <v>0</v>
      </c>
      <c r="GK35" s="5">
        <v>30000</v>
      </c>
      <c r="GL35" s="5">
        <v>0</v>
      </c>
      <c r="GM35" s="5">
        <f t="shared" si="29"/>
        <v>30000</v>
      </c>
      <c r="GN35" s="9"/>
      <c r="GO35" s="1">
        <v>29</v>
      </c>
      <c r="GP35" s="2" t="s">
        <v>32</v>
      </c>
      <c r="GQ35" s="5">
        <v>0</v>
      </c>
      <c r="GR35" s="5">
        <v>0</v>
      </c>
      <c r="GS35" s="5">
        <v>0</v>
      </c>
      <c r="GT35" s="5">
        <f t="shared" si="30"/>
        <v>0</v>
      </c>
      <c r="GU35" s="9"/>
      <c r="GV35" s="1">
        <v>29</v>
      </c>
      <c r="GW35" s="2" t="s">
        <v>32</v>
      </c>
      <c r="GX35" s="5">
        <v>7</v>
      </c>
      <c r="GY35" s="5">
        <v>900000</v>
      </c>
      <c r="GZ35" s="5">
        <v>150000</v>
      </c>
      <c r="HA35" s="5">
        <f t="shared" si="31"/>
        <v>1050000</v>
      </c>
      <c r="HB35" s="9"/>
      <c r="HC35" s="1">
        <v>29</v>
      </c>
      <c r="HD35" s="2" t="s">
        <v>32</v>
      </c>
      <c r="HE35" s="5">
        <v>0</v>
      </c>
      <c r="HF35" s="5">
        <v>0</v>
      </c>
      <c r="HG35" s="5">
        <v>0</v>
      </c>
      <c r="HH35" s="5">
        <f t="shared" si="32"/>
        <v>0</v>
      </c>
      <c r="HI35" s="9"/>
      <c r="HJ35" s="1">
        <v>29</v>
      </c>
      <c r="HK35" s="2" t="s">
        <v>32</v>
      </c>
      <c r="HL35" s="5">
        <v>1</v>
      </c>
      <c r="HM35" s="5">
        <v>300000</v>
      </c>
      <c r="HN35" s="5">
        <v>0</v>
      </c>
      <c r="HO35" s="5">
        <f t="shared" si="33"/>
        <v>300000</v>
      </c>
      <c r="HP35" s="9"/>
      <c r="HQ35" s="1">
        <v>29</v>
      </c>
      <c r="HR35" s="2" t="s">
        <v>32</v>
      </c>
      <c r="HS35" s="5">
        <v>10</v>
      </c>
      <c r="HT35" s="5">
        <v>29750</v>
      </c>
      <c r="HU35" s="5">
        <v>0</v>
      </c>
      <c r="HV35" s="5">
        <f t="shared" si="34"/>
        <v>29750</v>
      </c>
      <c r="HW35" s="9"/>
      <c r="HX35" s="1">
        <v>29</v>
      </c>
      <c r="HY35" s="2" t="s">
        <v>32</v>
      </c>
      <c r="HZ35" s="5">
        <v>0</v>
      </c>
      <c r="IA35" s="5">
        <v>0</v>
      </c>
      <c r="IB35" s="5">
        <v>0</v>
      </c>
      <c r="IC35" s="5">
        <f t="shared" si="35"/>
        <v>0</v>
      </c>
      <c r="ID35" s="9"/>
      <c r="IE35" s="1">
        <v>29</v>
      </c>
      <c r="IF35" s="2" t="s">
        <v>32</v>
      </c>
      <c r="IG35" s="5">
        <v>0</v>
      </c>
      <c r="IH35" s="5">
        <v>0</v>
      </c>
      <c r="II35" s="5">
        <v>0</v>
      </c>
      <c r="IJ35" s="5">
        <f t="shared" si="36"/>
        <v>0</v>
      </c>
      <c r="IK35" s="9"/>
      <c r="IL35" s="1">
        <v>29</v>
      </c>
      <c r="IM35" s="2" t="s">
        <v>32</v>
      </c>
      <c r="IN35" s="5">
        <v>0</v>
      </c>
      <c r="IO35" s="5">
        <v>0</v>
      </c>
      <c r="IP35" s="5">
        <v>0</v>
      </c>
      <c r="IQ35" s="5">
        <f t="shared" si="37"/>
        <v>0</v>
      </c>
      <c r="IR35" s="9"/>
      <c r="IS35" s="1">
        <v>29</v>
      </c>
      <c r="IT35" s="2" t="s">
        <v>32</v>
      </c>
      <c r="IU35" s="5">
        <v>0</v>
      </c>
      <c r="IV35" s="5">
        <v>0</v>
      </c>
      <c r="IW35" s="5">
        <v>0</v>
      </c>
      <c r="IX35" s="5">
        <f t="shared" si="38"/>
        <v>0</v>
      </c>
      <c r="IY35" s="9"/>
      <c r="IZ35" s="1">
        <v>29</v>
      </c>
      <c r="JA35" s="2" t="s">
        <v>32</v>
      </c>
      <c r="JB35" s="5">
        <v>0</v>
      </c>
      <c r="JC35" s="5">
        <v>0</v>
      </c>
      <c r="JD35" s="5">
        <v>0</v>
      </c>
      <c r="JE35" s="5">
        <f t="shared" si="39"/>
        <v>0</v>
      </c>
      <c r="JF35" s="9"/>
      <c r="JG35" s="1">
        <v>29</v>
      </c>
      <c r="JH35" s="2" t="s">
        <v>32</v>
      </c>
      <c r="JI35" s="5">
        <v>0</v>
      </c>
      <c r="JJ35" s="5">
        <v>30000</v>
      </c>
      <c r="JK35" s="5">
        <v>0</v>
      </c>
      <c r="JL35" s="5">
        <f t="shared" si="40"/>
        <v>30000</v>
      </c>
      <c r="JM35" s="9"/>
      <c r="JN35" s="1">
        <v>29</v>
      </c>
      <c r="JO35" s="2" t="s">
        <v>32</v>
      </c>
      <c r="JP35" s="5">
        <v>0</v>
      </c>
      <c r="JQ35" s="5">
        <v>0</v>
      </c>
      <c r="JR35" s="5">
        <v>0</v>
      </c>
      <c r="JS35" s="5">
        <f t="shared" si="41"/>
        <v>0</v>
      </c>
      <c r="JT35" s="9"/>
      <c r="JU35" s="1">
        <v>29</v>
      </c>
      <c r="JV35" s="2" t="s">
        <v>32</v>
      </c>
      <c r="JW35" s="5">
        <v>0</v>
      </c>
      <c r="JX35" s="5">
        <v>0</v>
      </c>
      <c r="JY35" s="5">
        <v>0</v>
      </c>
      <c r="JZ35" s="5">
        <f t="shared" si="42"/>
        <v>0</v>
      </c>
      <c r="KA35" s="9"/>
      <c r="KB35" s="1">
        <v>29</v>
      </c>
      <c r="KC35" s="2" t="s">
        <v>32</v>
      </c>
      <c r="KD35" s="5">
        <v>10</v>
      </c>
      <c r="KE35" s="5">
        <v>265750</v>
      </c>
      <c r="KF35" s="5">
        <v>0</v>
      </c>
      <c r="KG35" s="5">
        <f t="shared" si="43"/>
        <v>265750</v>
      </c>
      <c r="KH35" s="9"/>
      <c r="KI35" s="1">
        <v>29</v>
      </c>
      <c r="KJ35" s="2" t="s">
        <v>32</v>
      </c>
      <c r="KK35" s="5">
        <v>1</v>
      </c>
      <c r="KL35" s="5">
        <v>325000</v>
      </c>
      <c r="KM35" s="5">
        <v>0</v>
      </c>
      <c r="KN35" s="5">
        <f t="shared" si="44"/>
        <v>325000</v>
      </c>
      <c r="KO35" s="9"/>
      <c r="KP35" s="1">
        <v>29</v>
      </c>
      <c r="KQ35" s="2" t="s">
        <v>32</v>
      </c>
      <c r="KR35" s="5">
        <v>1</v>
      </c>
      <c r="KS35" s="5">
        <v>12000</v>
      </c>
      <c r="KT35" s="5">
        <v>0</v>
      </c>
      <c r="KU35" s="5">
        <f t="shared" si="45"/>
        <v>12000</v>
      </c>
      <c r="KV35" s="9"/>
      <c r="KW35" s="1">
        <v>29</v>
      </c>
      <c r="KX35" s="2" t="s">
        <v>32</v>
      </c>
      <c r="KY35" s="5">
        <v>0</v>
      </c>
      <c r="KZ35" s="5">
        <v>0</v>
      </c>
      <c r="LA35" s="5">
        <v>0</v>
      </c>
      <c r="LB35" s="5">
        <f t="shared" si="46"/>
        <v>0</v>
      </c>
      <c r="LC35" s="9"/>
      <c r="LD35" s="1">
        <v>29</v>
      </c>
      <c r="LE35" s="2" t="s">
        <v>32</v>
      </c>
      <c r="LF35" s="5">
        <v>0</v>
      </c>
      <c r="LG35" s="5">
        <v>0</v>
      </c>
      <c r="LH35" s="5">
        <v>0</v>
      </c>
      <c r="LI35" s="5">
        <f t="shared" si="47"/>
        <v>0</v>
      </c>
      <c r="LJ35" s="9"/>
      <c r="LK35" s="1">
        <v>29</v>
      </c>
      <c r="LL35" s="2" t="s">
        <v>32</v>
      </c>
      <c r="LM35" s="5">
        <v>0</v>
      </c>
      <c r="LN35" s="5">
        <v>0</v>
      </c>
      <c r="LO35" s="5">
        <v>0</v>
      </c>
      <c r="LP35" s="5">
        <f t="shared" si="48"/>
        <v>0</v>
      </c>
      <c r="LQ35" s="9"/>
      <c r="LR35" s="1">
        <v>29</v>
      </c>
      <c r="LS35" s="2" t="s">
        <v>32</v>
      </c>
      <c r="LT35" s="5">
        <v>1</v>
      </c>
      <c r="LU35" s="5">
        <v>200000</v>
      </c>
      <c r="LV35" s="5">
        <v>0</v>
      </c>
      <c r="LW35" s="5">
        <f t="shared" si="49"/>
        <v>200000</v>
      </c>
      <c r="LX35" s="9"/>
      <c r="LY35" s="1">
        <v>29</v>
      </c>
      <c r="LZ35" s="2" t="s">
        <v>32</v>
      </c>
      <c r="MA35" s="5">
        <v>0</v>
      </c>
      <c r="MB35" s="5">
        <v>0</v>
      </c>
      <c r="MC35" s="5">
        <v>0</v>
      </c>
      <c r="MD35" s="5">
        <f t="shared" si="50"/>
        <v>0</v>
      </c>
      <c r="ME35" s="9"/>
      <c r="MF35" s="1">
        <v>29</v>
      </c>
      <c r="MG35" s="2" t="s">
        <v>32</v>
      </c>
      <c r="MH35" s="5">
        <v>10</v>
      </c>
      <c r="MI35" s="5">
        <v>18000</v>
      </c>
      <c r="MJ35" s="5">
        <v>0</v>
      </c>
      <c r="MK35" s="5">
        <f t="shared" si="51"/>
        <v>18000</v>
      </c>
      <c r="ML35" s="9"/>
      <c r="MM35" s="1">
        <v>29</v>
      </c>
      <c r="MN35" s="2" t="s">
        <v>32</v>
      </c>
      <c r="MO35" s="5">
        <v>10</v>
      </c>
      <c r="MP35" s="5">
        <v>18000</v>
      </c>
      <c r="MQ35" s="5">
        <v>0</v>
      </c>
      <c r="MR35" s="5">
        <f t="shared" si="52"/>
        <v>18000</v>
      </c>
      <c r="MS35" s="9"/>
      <c r="MT35" s="1">
        <v>29</v>
      </c>
      <c r="MU35" s="2" t="s">
        <v>32</v>
      </c>
      <c r="MV35" s="5">
        <v>12</v>
      </c>
      <c r="MW35" s="5">
        <v>1020000</v>
      </c>
      <c r="MX35" s="5">
        <v>0</v>
      </c>
      <c r="MY35" s="5">
        <f t="shared" si="53"/>
        <v>1020000</v>
      </c>
      <c r="MZ35" s="9"/>
      <c r="NA35" s="1">
        <v>29</v>
      </c>
      <c r="NB35" s="2" t="s">
        <v>32</v>
      </c>
      <c r="NC35" s="5">
        <v>1</v>
      </c>
      <c r="ND35" s="5">
        <v>60000</v>
      </c>
      <c r="NE35" s="5">
        <v>0</v>
      </c>
      <c r="NF35" s="5">
        <f t="shared" si="54"/>
        <v>60000</v>
      </c>
      <c r="NG35" s="9"/>
      <c r="NH35" s="1">
        <v>29</v>
      </c>
      <c r="NI35" s="2" t="s">
        <v>32</v>
      </c>
      <c r="NJ35" s="5">
        <v>0</v>
      </c>
      <c r="NK35" s="5">
        <v>0</v>
      </c>
      <c r="NL35" s="5">
        <v>0</v>
      </c>
      <c r="NM35" s="5">
        <f t="shared" si="55"/>
        <v>0</v>
      </c>
      <c r="NN35" s="9"/>
      <c r="NO35" s="1">
        <v>29</v>
      </c>
      <c r="NP35" s="2" t="s">
        <v>32</v>
      </c>
      <c r="NQ35" s="5">
        <v>12</v>
      </c>
      <c r="NR35" s="5">
        <v>280000</v>
      </c>
      <c r="NS35" s="5">
        <v>40000</v>
      </c>
      <c r="NT35" s="5">
        <f t="shared" si="56"/>
        <v>320000</v>
      </c>
      <c r="NU35" s="9"/>
      <c r="NV35" s="1">
        <v>29</v>
      </c>
      <c r="NW35" s="2" t="s">
        <v>32</v>
      </c>
      <c r="NX35" s="5">
        <v>1</v>
      </c>
      <c r="NY35" s="5">
        <v>100000</v>
      </c>
      <c r="NZ35" s="5">
        <v>0</v>
      </c>
      <c r="OA35" s="5">
        <f t="shared" si="57"/>
        <v>100000</v>
      </c>
      <c r="OB35" s="9"/>
      <c r="OC35" s="1">
        <v>29</v>
      </c>
      <c r="OD35" s="2" t="s">
        <v>32</v>
      </c>
      <c r="OE35" s="5">
        <v>0</v>
      </c>
      <c r="OF35" s="5">
        <v>253000</v>
      </c>
      <c r="OG35" s="5">
        <v>0</v>
      </c>
      <c r="OH35" s="5">
        <f t="shared" si="58"/>
        <v>253000</v>
      </c>
      <c r="OI35" s="9"/>
      <c r="OJ35" s="1">
        <v>29</v>
      </c>
      <c r="OK35" s="2" t="s">
        <v>32</v>
      </c>
      <c r="OL35" s="5">
        <v>0</v>
      </c>
      <c r="OM35" s="5">
        <v>150000</v>
      </c>
      <c r="ON35" s="5">
        <v>0</v>
      </c>
      <c r="OO35" s="5">
        <f t="shared" si="59"/>
        <v>150000</v>
      </c>
      <c r="OP35" s="9"/>
      <c r="OQ35" s="1">
        <v>29</v>
      </c>
      <c r="OR35" s="2" t="s">
        <v>32</v>
      </c>
      <c r="OS35" s="5">
        <v>0</v>
      </c>
      <c r="OT35" s="5">
        <v>0</v>
      </c>
      <c r="OU35" s="5">
        <v>0</v>
      </c>
      <c r="OV35" s="5">
        <f t="shared" si="60"/>
        <v>0</v>
      </c>
      <c r="OW35" s="9"/>
      <c r="OX35" s="1">
        <v>29</v>
      </c>
      <c r="OY35" s="2" t="s">
        <v>32</v>
      </c>
      <c r="OZ35" s="5">
        <v>0</v>
      </c>
      <c r="PA35" s="5">
        <v>450000</v>
      </c>
      <c r="PB35" s="5">
        <v>0</v>
      </c>
      <c r="PC35" s="5">
        <f t="shared" si="61"/>
        <v>450000</v>
      </c>
      <c r="PD35" s="9"/>
      <c r="PE35" s="1">
        <v>29</v>
      </c>
      <c r="PF35" s="2" t="s">
        <v>32</v>
      </c>
      <c r="PG35" s="5">
        <v>1</v>
      </c>
      <c r="PH35" s="5">
        <v>72000</v>
      </c>
      <c r="PI35" s="5">
        <v>0</v>
      </c>
      <c r="PJ35" s="5">
        <f t="shared" si="62"/>
        <v>72000</v>
      </c>
      <c r="PK35" s="9"/>
      <c r="PL35" s="1">
        <v>29</v>
      </c>
      <c r="PM35" s="2" t="s">
        <v>32</v>
      </c>
      <c r="PN35" s="5">
        <v>9</v>
      </c>
      <c r="PO35" s="5">
        <v>225000</v>
      </c>
      <c r="PP35" s="5">
        <v>0</v>
      </c>
      <c r="PQ35" s="5">
        <f t="shared" si="63"/>
        <v>225000</v>
      </c>
      <c r="PR35" s="9"/>
      <c r="PS35" s="1">
        <v>29</v>
      </c>
      <c r="PT35" s="2" t="s">
        <v>32</v>
      </c>
      <c r="PU35" s="5">
        <v>12</v>
      </c>
      <c r="PV35" s="5">
        <v>3120000</v>
      </c>
      <c r="PW35" s="5">
        <v>0</v>
      </c>
      <c r="PX35" s="5">
        <f t="shared" si="64"/>
        <v>3120000</v>
      </c>
      <c r="PY35" s="9"/>
      <c r="PZ35" s="1">
        <v>29</v>
      </c>
      <c r="QA35" s="2" t="s">
        <v>32</v>
      </c>
      <c r="QB35" s="5">
        <v>10</v>
      </c>
      <c r="QC35" s="5">
        <v>96000</v>
      </c>
      <c r="QD35" s="5">
        <v>0</v>
      </c>
      <c r="QE35" s="5">
        <f t="shared" si="65"/>
        <v>96000</v>
      </c>
      <c r="QF35" s="9"/>
      <c r="QG35" s="1">
        <v>29</v>
      </c>
      <c r="QH35" s="2" t="s">
        <v>32</v>
      </c>
      <c r="QI35" s="5">
        <v>0</v>
      </c>
      <c r="QJ35" s="5">
        <v>50500</v>
      </c>
      <c r="QK35" s="5">
        <v>0</v>
      </c>
      <c r="QL35" s="5">
        <f t="shared" si="66"/>
        <v>50500</v>
      </c>
      <c r="QM35" s="9"/>
      <c r="QN35" s="1">
        <v>29</v>
      </c>
      <c r="QO35" s="2" t="s">
        <v>32</v>
      </c>
      <c r="QP35" s="5">
        <v>0</v>
      </c>
      <c r="QQ35" s="5">
        <v>1031154</v>
      </c>
      <c r="QR35" s="5">
        <v>0</v>
      </c>
      <c r="QS35" s="5">
        <f t="shared" si="67"/>
        <v>1031154</v>
      </c>
      <c r="QT35" s="9"/>
      <c r="QU35" s="1">
        <v>29</v>
      </c>
      <c r="QV35" s="2" t="s">
        <v>32</v>
      </c>
      <c r="QW35" s="5">
        <v>0</v>
      </c>
      <c r="QX35" s="5">
        <v>0</v>
      </c>
      <c r="QY35" s="5">
        <v>0</v>
      </c>
      <c r="QZ35" s="5">
        <f t="shared" si="68"/>
        <v>0</v>
      </c>
      <c r="RA35" s="9"/>
      <c r="RB35" s="1">
        <v>29</v>
      </c>
      <c r="RC35" s="2" t="s">
        <v>32</v>
      </c>
      <c r="RD35" s="5">
        <v>1</v>
      </c>
      <c r="RE35" s="5">
        <v>100000</v>
      </c>
      <c r="RF35" s="5">
        <v>0</v>
      </c>
      <c r="RG35" s="5">
        <f t="shared" si="69"/>
        <v>100000</v>
      </c>
      <c r="RH35" s="9"/>
      <c r="RI35" s="1">
        <v>29</v>
      </c>
      <c r="RJ35" s="2" t="s">
        <v>32</v>
      </c>
      <c r="RK35" s="5">
        <v>0</v>
      </c>
      <c r="RL35" s="5">
        <v>10000</v>
      </c>
      <c r="RM35" s="5">
        <v>0</v>
      </c>
      <c r="RN35" s="5">
        <f t="shared" si="70"/>
        <v>10000</v>
      </c>
      <c r="RO35" s="9"/>
      <c r="RP35" s="1">
        <v>29</v>
      </c>
      <c r="RQ35" s="2" t="s">
        <v>32</v>
      </c>
      <c r="RR35" s="5">
        <v>0</v>
      </c>
      <c r="RS35" s="5">
        <v>0</v>
      </c>
      <c r="RT35" s="5">
        <v>0</v>
      </c>
      <c r="RU35" s="5">
        <f t="shared" si="71"/>
        <v>0</v>
      </c>
      <c r="RV35" s="9"/>
      <c r="RW35" s="1">
        <v>29</v>
      </c>
      <c r="RX35" s="2" t="s">
        <v>32</v>
      </c>
      <c r="RY35" s="5">
        <v>0</v>
      </c>
      <c r="RZ35" s="5">
        <v>0</v>
      </c>
      <c r="SA35" s="5">
        <v>0</v>
      </c>
      <c r="SB35" s="5">
        <f t="shared" si="72"/>
        <v>0</v>
      </c>
      <c r="SC35" s="9"/>
      <c r="SD35" s="1">
        <v>29</v>
      </c>
      <c r="SE35" s="2" t="s">
        <v>32</v>
      </c>
      <c r="SF35" s="5">
        <v>1</v>
      </c>
      <c r="SG35" s="5">
        <v>223000</v>
      </c>
      <c r="SH35" s="5">
        <v>0</v>
      </c>
      <c r="SI35" s="5">
        <f t="shared" si="73"/>
        <v>223000</v>
      </c>
      <c r="SJ35" s="9"/>
      <c r="SK35" s="1">
        <v>29</v>
      </c>
      <c r="SL35" s="2" t="s">
        <v>32</v>
      </c>
      <c r="SM35" s="5">
        <v>1</v>
      </c>
      <c r="SN35" s="5">
        <v>80000</v>
      </c>
      <c r="SO35" s="5">
        <v>0</v>
      </c>
      <c r="SP35" s="5">
        <f t="shared" si="74"/>
        <v>80000</v>
      </c>
      <c r="SQ35" s="9"/>
      <c r="SR35" s="1">
        <v>29</v>
      </c>
      <c r="SS35" s="2" t="s">
        <v>32</v>
      </c>
      <c r="ST35" s="5">
        <v>0</v>
      </c>
      <c r="SU35" s="5">
        <v>0</v>
      </c>
      <c r="SV35" s="5">
        <v>0</v>
      </c>
      <c r="SW35" s="5">
        <f t="shared" si="75"/>
        <v>0</v>
      </c>
      <c r="SX35" s="9"/>
      <c r="SY35" s="1">
        <v>29</v>
      </c>
      <c r="SZ35" s="2" t="s">
        <v>32</v>
      </c>
      <c r="TA35" s="5">
        <v>0</v>
      </c>
      <c r="TB35" s="5">
        <v>0</v>
      </c>
      <c r="TC35" s="5">
        <v>0</v>
      </c>
      <c r="TD35" s="5">
        <f t="shared" si="76"/>
        <v>0</v>
      </c>
      <c r="TE35" s="9"/>
      <c r="TF35" s="1">
        <v>29</v>
      </c>
      <c r="TG35" s="2" t="s">
        <v>32</v>
      </c>
      <c r="TH35" s="5">
        <v>0</v>
      </c>
      <c r="TI35" s="5">
        <v>0</v>
      </c>
      <c r="TJ35" s="5">
        <v>0</v>
      </c>
      <c r="TK35" s="5">
        <f t="shared" si="77"/>
        <v>0</v>
      </c>
      <c r="TL35" s="9"/>
      <c r="TM35" s="1">
        <v>29</v>
      </c>
      <c r="TN35" s="2" t="s">
        <v>32</v>
      </c>
      <c r="TO35" s="5">
        <v>0</v>
      </c>
      <c r="TP35" s="5">
        <v>40000</v>
      </c>
      <c r="TQ35" s="5">
        <v>0</v>
      </c>
      <c r="TR35" s="5">
        <f t="shared" si="78"/>
        <v>40000</v>
      </c>
      <c r="TS35" s="9"/>
      <c r="TT35" s="1">
        <v>29</v>
      </c>
      <c r="TU35" s="2" t="s">
        <v>32</v>
      </c>
      <c r="TV35" s="5">
        <v>0</v>
      </c>
      <c r="TW35" s="5">
        <v>30000</v>
      </c>
      <c r="TX35" s="5">
        <v>0</v>
      </c>
      <c r="TY35" s="5">
        <f t="shared" si="79"/>
        <v>30000</v>
      </c>
      <c r="TZ35" s="9"/>
      <c r="UA35" s="1">
        <v>29</v>
      </c>
      <c r="UB35" s="2" t="s">
        <v>32</v>
      </c>
      <c r="UC35" s="5">
        <v>0</v>
      </c>
      <c r="UD35" s="5">
        <v>10000</v>
      </c>
      <c r="UE35" s="5">
        <v>0</v>
      </c>
      <c r="UF35" s="5">
        <f t="shared" si="80"/>
        <v>10000</v>
      </c>
      <c r="UG35" s="9"/>
      <c r="UH35" s="1">
        <v>29</v>
      </c>
      <c r="UI35" s="2" t="s">
        <v>32</v>
      </c>
      <c r="UJ35" s="5">
        <v>0</v>
      </c>
      <c r="UK35" s="5">
        <v>25000</v>
      </c>
      <c r="UL35" s="5">
        <v>0</v>
      </c>
      <c r="UM35" s="5">
        <f t="shared" si="81"/>
        <v>25000</v>
      </c>
      <c r="UN35" s="9"/>
      <c r="UO35" s="1">
        <v>29</v>
      </c>
      <c r="UP35" s="2" t="s">
        <v>32</v>
      </c>
      <c r="UQ35" s="5">
        <v>1</v>
      </c>
      <c r="UR35" s="5">
        <v>12000</v>
      </c>
      <c r="US35" s="5">
        <v>0</v>
      </c>
      <c r="UT35" s="5">
        <f t="shared" si="82"/>
        <v>12000</v>
      </c>
      <c r="UU35" s="9"/>
      <c r="UV35" s="1">
        <v>29</v>
      </c>
      <c r="UW35" s="2" t="s">
        <v>32</v>
      </c>
      <c r="UX35" s="5">
        <v>1</v>
      </c>
      <c r="UY35" s="5">
        <v>100000</v>
      </c>
      <c r="UZ35" s="5">
        <v>0</v>
      </c>
      <c r="VA35" s="5">
        <f t="shared" si="83"/>
        <v>100000</v>
      </c>
      <c r="VB35" s="9"/>
      <c r="VC35" s="1">
        <v>29</v>
      </c>
      <c r="VD35" s="2" t="s">
        <v>32</v>
      </c>
      <c r="VE35" s="5">
        <v>1</v>
      </c>
      <c r="VF35" s="5">
        <v>10000</v>
      </c>
      <c r="VG35" s="5">
        <v>0</v>
      </c>
      <c r="VH35" s="5">
        <f t="shared" si="84"/>
        <v>10000</v>
      </c>
      <c r="VI35" s="9"/>
      <c r="VJ35" s="1">
        <v>29</v>
      </c>
      <c r="VK35" s="2" t="s">
        <v>32</v>
      </c>
      <c r="VL35" s="5">
        <v>0</v>
      </c>
      <c r="VM35" s="5">
        <v>0</v>
      </c>
      <c r="VN35" s="5">
        <v>0</v>
      </c>
      <c r="VO35" s="5">
        <f t="shared" si="85"/>
        <v>0</v>
      </c>
      <c r="VP35" s="9"/>
      <c r="VQ35" s="1">
        <v>29</v>
      </c>
      <c r="VR35" s="2" t="s">
        <v>32</v>
      </c>
      <c r="VS35" s="5">
        <v>0</v>
      </c>
      <c r="VT35" s="5">
        <v>0</v>
      </c>
      <c r="VU35" s="5">
        <v>0</v>
      </c>
      <c r="VV35" s="5">
        <f t="shared" si="86"/>
        <v>0</v>
      </c>
      <c r="VW35" s="9"/>
      <c r="VX35" s="1">
        <v>29</v>
      </c>
      <c r="VY35" s="2" t="s">
        <v>32</v>
      </c>
      <c r="VZ35" s="5">
        <v>1</v>
      </c>
      <c r="WA35" s="5">
        <v>180000</v>
      </c>
      <c r="WB35" s="5">
        <v>0</v>
      </c>
      <c r="WC35" s="5">
        <f t="shared" si="87"/>
        <v>180000</v>
      </c>
      <c r="WD35" s="9"/>
      <c r="WE35" s="1">
        <v>29</v>
      </c>
      <c r="WF35" s="2" t="s">
        <v>32</v>
      </c>
      <c r="WG35" s="5">
        <v>0</v>
      </c>
      <c r="WH35" s="5">
        <v>0</v>
      </c>
      <c r="WI35" s="5">
        <v>0</v>
      </c>
      <c r="WJ35" s="5">
        <f t="shared" si="88"/>
        <v>0</v>
      </c>
      <c r="WK35" s="9"/>
      <c r="WL35" s="1">
        <v>29</v>
      </c>
      <c r="WM35" s="2" t="s">
        <v>32</v>
      </c>
      <c r="WN35" s="5">
        <v>0</v>
      </c>
      <c r="WO35" s="5">
        <v>0</v>
      </c>
      <c r="WP35" s="5">
        <v>0</v>
      </c>
      <c r="WQ35" s="5">
        <f t="shared" si="89"/>
        <v>0</v>
      </c>
      <c r="WR35" s="9"/>
      <c r="WS35" s="1">
        <v>29</v>
      </c>
      <c r="WT35" s="2" t="s">
        <v>32</v>
      </c>
      <c r="WU35" s="5">
        <v>0</v>
      </c>
      <c r="WV35" s="5">
        <v>0</v>
      </c>
      <c r="WW35" s="5">
        <v>0</v>
      </c>
      <c r="WX35" s="5">
        <f t="shared" si="90"/>
        <v>0</v>
      </c>
      <c r="WY35" s="9"/>
      <c r="WZ35" s="1">
        <v>29</v>
      </c>
      <c r="XA35" s="2" t="s">
        <v>32</v>
      </c>
      <c r="XB35" s="5">
        <v>0</v>
      </c>
      <c r="XC35" s="5">
        <v>100000</v>
      </c>
      <c r="XD35" s="5">
        <v>0</v>
      </c>
      <c r="XE35" s="5">
        <f t="shared" si="91"/>
        <v>100000</v>
      </c>
      <c r="XF35" s="9"/>
      <c r="XG35" s="1">
        <v>29</v>
      </c>
      <c r="XH35" s="2" t="s">
        <v>32</v>
      </c>
      <c r="XI35" s="5">
        <v>0</v>
      </c>
      <c r="XJ35" s="5">
        <v>0</v>
      </c>
      <c r="XK35" s="5">
        <v>0</v>
      </c>
      <c r="XL35" s="5">
        <f t="shared" si="92"/>
        <v>0</v>
      </c>
      <c r="XM35" s="9"/>
      <c r="XN35" s="1">
        <v>29</v>
      </c>
      <c r="XO35" s="2" t="s">
        <v>32</v>
      </c>
      <c r="XP35" s="5">
        <v>0</v>
      </c>
      <c r="XQ35" s="5">
        <v>20000</v>
      </c>
      <c r="XR35" s="5">
        <v>0</v>
      </c>
      <c r="XS35" s="5">
        <f t="shared" si="93"/>
        <v>20000</v>
      </c>
      <c r="XT35" s="9"/>
      <c r="XU35" s="1">
        <v>29</v>
      </c>
      <c r="XV35" s="2" t="s">
        <v>32</v>
      </c>
      <c r="XW35" s="5">
        <v>0</v>
      </c>
      <c r="XX35" s="5">
        <v>0</v>
      </c>
      <c r="XY35" s="5">
        <v>0</v>
      </c>
      <c r="XZ35" s="5">
        <f t="shared" si="94"/>
        <v>0</v>
      </c>
      <c r="YA35" s="9"/>
      <c r="YB35" s="1">
        <v>29</v>
      </c>
      <c r="YC35" s="2" t="s">
        <v>32</v>
      </c>
      <c r="YD35" s="5">
        <v>0</v>
      </c>
      <c r="YE35" s="5">
        <v>0</v>
      </c>
      <c r="YF35" s="5">
        <v>0</v>
      </c>
      <c r="YG35" s="5">
        <f t="shared" si="95"/>
        <v>0</v>
      </c>
      <c r="YH35" s="9"/>
      <c r="YI35" s="1">
        <v>29</v>
      </c>
      <c r="YJ35" s="2" t="s">
        <v>32</v>
      </c>
      <c r="YK35" s="5">
        <v>0</v>
      </c>
      <c r="YL35" s="5">
        <f t="shared" si="96"/>
        <v>11226804</v>
      </c>
      <c r="YM35" s="5">
        <f t="shared" si="0"/>
        <v>200000</v>
      </c>
      <c r="YN35" s="5">
        <f t="shared" si="1"/>
        <v>11426804</v>
      </c>
      <c r="YO35" s="9"/>
      <c r="YP35" s="105">
        <v>29</v>
      </c>
      <c r="YQ35" s="2" t="s">
        <v>32</v>
      </c>
      <c r="YR35" s="5">
        <v>0</v>
      </c>
      <c r="YS35" s="5" t="e">
        <f>'Programme Management'!#REF!+'Prgramme M. Activities'!YL35</f>
        <v>#REF!</v>
      </c>
      <c r="YT35" s="5" t="e">
        <f>'Programme Management'!#REF!+'Prgramme M. Activities'!YM35</f>
        <v>#REF!</v>
      </c>
      <c r="YU35" s="5" t="e">
        <f t="shared" si="97"/>
        <v>#REF!</v>
      </c>
      <c r="YV35" s="9"/>
    </row>
    <row r="36" spans="1:672" ht="16.5" hidden="1">
      <c r="A36" s="23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2"/>
        <v>0</v>
      </c>
      <c r="G36" s="9"/>
      <c r="H36" s="1">
        <v>30</v>
      </c>
      <c r="I36" s="2" t="s">
        <v>33</v>
      </c>
      <c r="J36" s="5">
        <v>0</v>
      </c>
      <c r="K36" s="5">
        <v>0</v>
      </c>
      <c r="L36" s="5">
        <v>0</v>
      </c>
      <c r="M36" s="5">
        <f t="shared" si="3"/>
        <v>0</v>
      </c>
      <c r="N36" s="9"/>
      <c r="O36" s="1">
        <v>30</v>
      </c>
      <c r="P36" s="2" t="s">
        <v>33</v>
      </c>
      <c r="Q36" s="5">
        <v>0</v>
      </c>
      <c r="R36" s="5">
        <v>24800</v>
      </c>
      <c r="S36" s="5">
        <v>0</v>
      </c>
      <c r="T36" s="5">
        <f t="shared" si="4"/>
        <v>24800</v>
      </c>
      <c r="U36" s="9"/>
      <c r="V36" s="1">
        <v>30</v>
      </c>
      <c r="W36" s="2" t="s">
        <v>33</v>
      </c>
      <c r="X36" s="5">
        <v>20</v>
      </c>
      <c r="Y36" s="5">
        <v>40000</v>
      </c>
      <c r="Z36" s="5">
        <v>0</v>
      </c>
      <c r="AA36" s="5">
        <f t="shared" si="5"/>
        <v>40000</v>
      </c>
      <c r="AB36" s="9"/>
      <c r="AC36" s="1">
        <v>30</v>
      </c>
      <c r="AD36" s="2" t="s">
        <v>33</v>
      </c>
      <c r="AE36" s="5">
        <v>0</v>
      </c>
      <c r="AF36" s="5">
        <v>0</v>
      </c>
      <c r="AG36" s="5">
        <v>0</v>
      </c>
      <c r="AH36" s="5">
        <f t="shared" si="6"/>
        <v>0</v>
      </c>
      <c r="AI36" s="9"/>
      <c r="AJ36" s="1">
        <v>30</v>
      </c>
      <c r="AK36" s="2" t="s">
        <v>33</v>
      </c>
      <c r="AL36" s="5">
        <v>408</v>
      </c>
      <c r="AM36" s="5">
        <v>40800</v>
      </c>
      <c r="AN36" s="5">
        <v>0</v>
      </c>
      <c r="AO36" s="5">
        <f t="shared" si="7"/>
        <v>40800</v>
      </c>
      <c r="AP36" s="9"/>
      <c r="AQ36" s="1">
        <v>30</v>
      </c>
      <c r="AR36" s="2" t="s">
        <v>33</v>
      </c>
      <c r="AS36" s="5">
        <v>20</v>
      </c>
      <c r="AT36" s="5">
        <v>22000</v>
      </c>
      <c r="AU36" s="5">
        <v>0</v>
      </c>
      <c r="AV36" s="5">
        <f t="shared" si="8"/>
        <v>22000</v>
      </c>
      <c r="AW36" s="9"/>
      <c r="AX36" s="1">
        <v>30</v>
      </c>
      <c r="AY36" s="2" t="s">
        <v>33</v>
      </c>
      <c r="AZ36" s="5">
        <v>22</v>
      </c>
      <c r="BA36" s="5">
        <v>132000</v>
      </c>
      <c r="BB36" s="5">
        <v>0</v>
      </c>
      <c r="BC36" s="5">
        <f t="shared" si="9"/>
        <v>132000</v>
      </c>
      <c r="BD36" s="9"/>
      <c r="BE36" s="1">
        <v>30</v>
      </c>
      <c r="BF36" s="2" t="s">
        <v>33</v>
      </c>
      <c r="BG36" s="5">
        <v>0</v>
      </c>
      <c r="BH36" s="5">
        <v>0</v>
      </c>
      <c r="BI36" s="5">
        <v>0</v>
      </c>
      <c r="BJ36" s="5">
        <f t="shared" si="10"/>
        <v>0</v>
      </c>
      <c r="BK36" s="9"/>
      <c r="BL36" s="1">
        <v>30</v>
      </c>
      <c r="BM36" s="2" t="s">
        <v>33</v>
      </c>
      <c r="BN36" s="5">
        <v>0</v>
      </c>
      <c r="BO36" s="5">
        <v>0</v>
      </c>
      <c r="BP36" s="5">
        <v>0</v>
      </c>
      <c r="BQ36" s="5">
        <f t="shared" si="11"/>
        <v>0</v>
      </c>
      <c r="BR36" s="9"/>
      <c r="BS36" s="1">
        <v>30</v>
      </c>
      <c r="BT36" s="2" t="s">
        <v>33</v>
      </c>
      <c r="BU36" s="5">
        <v>4</v>
      </c>
      <c r="BV36" s="5">
        <v>20000</v>
      </c>
      <c r="BW36" s="5">
        <v>0</v>
      </c>
      <c r="BX36" s="5">
        <f t="shared" si="12"/>
        <v>20000</v>
      </c>
      <c r="BY36" s="9"/>
      <c r="BZ36" s="1">
        <v>30</v>
      </c>
      <c r="CA36" s="2" t="s">
        <v>33</v>
      </c>
      <c r="CB36" s="5">
        <v>0</v>
      </c>
      <c r="CC36" s="5">
        <v>0</v>
      </c>
      <c r="CD36" s="5">
        <v>0</v>
      </c>
      <c r="CE36" s="5">
        <f t="shared" si="13"/>
        <v>0</v>
      </c>
      <c r="CF36" s="9"/>
      <c r="CG36" s="1">
        <v>30</v>
      </c>
      <c r="CH36" s="2" t="s">
        <v>33</v>
      </c>
      <c r="CI36" s="5">
        <v>63</v>
      </c>
      <c r="CJ36" s="5">
        <v>144150</v>
      </c>
      <c r="CK36" s="5">
        <v>0</v>
      </c>
      <c r="CL36" s="5">
        <f t="shared" si="14"/>
        <v>144150</v>
      </c>
      <c r="CM36" s="9"/>
      <c r="CN36" s="1">
        <v>30</v>
      </c>
      <c r="CO36" s="2" t="s">
        <v>33</v>
      </c>
      <c r="CP36" s="5">
        <v>0</v>
      </c>
      <c r="CQ36" s="5">
        <v>0</v>
      </c>
      <c r="CR36" s="5">
        <v>0</v>
      </c>
      <c r="CS36" s="5">
        <f t="shared" si="15"/>
        <v>0</v>
      </c>
      <c r="CT36" s="9"/>
      <c r="CU36" s="1">
        <v>30</v>
      </c>
      <c r="CV36" s="2" t="s">
        <v>33</v>
      </c>
      <c r="CW36" s="5">
        <v>12</v>
      </c>
      <c r="CX36" s="5">
        <v>24000</v>
      </c>
      <c r="CY36" s="5">
        <v>0</v>
      </c>
      <c r="CZ36" s="5">
        <f t="shared" si="16"/>
        <v>24000</v>
      </c>
      <c r="DA36" s="9"/>
      <c r="DB36" s="1">
        <v>30</v>
      </c>
      <c r="DC36" s="2" t="s">
        <v>33</v>
      </c>
      <c r="DD36" s="5">
        <v>0</v>
      </c>
      <c r="DE36" s="5">
        <v>0</v>
      </c>
      <c r="DF36" s="5">
        <v>0</v>
      </c>
      <c r="DG36" s="5">
        <f t="shared" si="17"/>
        <v>0</v>
      </c>
      <c r="DH36" s="9"/>
      <c r="DI36" s="1">
        <v>30</v>
      </c>
      <c r="DJ36" s="2" t="s">
        <v>33</v>
      </c>
      <c r="DK36" s="5">
        <v>0</v>
      </c>
      <c r="DL36" s="5">
        <v>0</v>
      </c>
      <c r="DM36" s="5">
        <v>0</v>
      </c>
      <c r="DN36" s="5">
        <f t="shared" si="18"/>
        <v>0</v>
      </c>
      <c r="DO36" s="9"/>
      <c r="DP36" s="1">
        <v>30</v>
      </c>
      <c r="DQ36" s="2" t="s">
        <v>33</v>
      </c>
      <c r="DR36" s="5">
        <v>21</v>
      </c>
      <c r="DS36" s="5">
        <v>63000</v>
      </c>
      <c r="DT36" s="5">
        <v>0</v>
      </c>
      <c r="DU36" s="5">
        <f t="shared" si="19"/>
        <v>63000</v>
      </c>
      <c r="DV36" s="9"/>
      <c r="DW36" s="1">
        <v>30</v>
      </c>
      <c r="DX36" s="2" t="s">
        <v>33</v>
      </c>
      <c r="DY36" s="5">
        <v>4188</v>
      </c>
      <c r="DZ36" s="5">
        <v>1675200</v>
      </c>
      <c r="EA36" s="5">
        <v>0</v>
      </c>
      <c r="EB36" s="5">
        <f t="shared" si="20"/>
        <v>1675200</v>
      </c>
      <c r="EC36" s="9"/>
      <c r="ED36" s="1">
        <v>30</v>
      </c>
      <c r="EE36" s="2" t="s">
        <v>33</v>
      </c>
      <c r="EF36" s="5">
        <v>0</v>
      </c>
      <c r="EG36" s="5">
        <v>0</v>
      </c>
      <c r="EH36" s="5">
        <v>0</v>
      </c>
      <c r="EI36" s="5">
        <f t="shared" si="21"/>
        <v>0</v>
      </c>
      <c r="EJ36" s="9"/>
      <c r="EK36" s="1">
        <v>30</v>
      </c>
      <c r="EL36" s="2" t="s">
        <v>33</v>
      </c>
      <c r="EM36" s="5">
        <v>0</v>
      </c>
      <c r="EN36" s="5">
        <v>0</v>
      </c>
      <c r="EO36" s="5">
        <v>0</v>
      </c>
      <c r="EP36" s="5">
        <f t="shared" si="22"/>
        <v>0</v>
      </c>
      <c r="EQ36" s="9"/>
      <c r="ER36" s="1">
        <v>30</v>
      </c>
      <c r="ES36" s="2" t="s">
        <v>33</v>
      </c>
      <c r="ET36" s="5">
        <v>0</v>
      </c>
      <c r="EU36" s="5">
        <v>0</v>
      </c>
      <c r="EV36" s="5">
        <v>0</v>
      </c>
      <c r="EW36" s="5">
        <f t="shared" si="23"/>
        <v>0</v>
      </c>
      <c r="EX36" s="9"/>
      <c r="EY36" s="1">
        <v>30</v>
      </c>
      <c r="EZ36" s="2" t="s">
        <v>33</v>
      </c>
      <c r="FA36" s="5">
        <v>0</v>
      </c>
      <c r="FB36" s="5">
        <v>0</v>
      </c>
      <c r="FC36" s="5">
        <v>0</v>
      </c>
      <c r="FD36" s="5">
        <f t="shared" si="24"/>
        <v>0</v>
      </c>
      <c r="FE36" s="9"/>
      <c r="FF36" s="1">
        <v>30</v>
      </c>
      <c r="FG36" s="2" t="s">
        <v>33</v>
      </c>
      <c r="FH36" s="5">
        <v>0</v>
      </c>
      <c r="FI36" s="5">
        <v>0</v>
      </c>
      <c r="FJ36" s="5">
        <v>0</v>
      </c>
      <c r="FK36" s="5">
        <f t="shared" si="25"/>
        <v>0</v>
      </c>
      <c r="FL36" s="9"/>
      <c r="FM36" s="1">
        <v>30</v>
      </c>
      <c r="FN36" s="2" t="s">
        <v>33</v>
      </c>
      <c r="FO36" s="5">
        <v>6</v>
      </c>
      <c r="FP36" s="5">
        <v>8000</v>
      </c>
      <c r="FQ36" s="5">
        <v>0</v>
      </c>
      <c r="FR36" s="5">
        <f t="shared" si="26"/>
        <v>8000</v>
      </c>
      <c r="FS36" s="9"/>
      <c r="FT36" s="1">
        <v>30</v>
      </c>
      <c r="FU36" s="2" t="s">
        <v>33</v>
      </c>
      <c r="FV36" s="5">
        <v>0</v>
      </c>
      <c r="FW36" s="5">
        <v>75000</v>
      </c>
      <c r="FX36" s="5">
        <v>0</v>
      </c>
      <c r="FY36" s="5">
        <f t="shared" si="27"/>
        <v>75000</v>
      </c>
      <c r="FZ36" s="9"/>
      <c r="GA36" s="1">
        <v>30</v>
      </c>
      <c r="GB36" s="2" t="s">
        <v>33</v>
      </c>
      <c r="GC36" s="5">
        <v>0</v>
      </c>
      <c r="GD36" s="5">
        <v>50000</v>
      </c>
      <c r="GE36" s="5">
        <v>0</v>
      </c>
      <c r="GF36" s="5">
        <f t="shared" si="28"/>
        <v>50000</v>
      </c>
      <c r="GG36" s="9"/>
      <c r="GH36" s="1">
        <v>30</v>
      </c>
      <c r="GI36" s="2" t="s">
        <v>33</v>
      </c>
      <c r="GJ36" s="5">
        <v>0</v>
      </c>
      <c r="GK36" s="5">
        <v>60000</v>
      </c>
      <c r="GL36" s="5">
        <v>0</v>
      </c>
      <c r="GM36" s="5">
        <f t="shared" si="29"/>
        <v>60000</v>
      </c>
      <c r="GN36" s="9"/>
      <c r="GO36" s="1">
        <v>30</v>
      </c>
      <c r="GP36" s="2" t="s">
        <v>33</v>
      </c>
      <c r="GQ36" s="5">
        <v>0</v>
      </c>
      <c r="GR36" s="5">
        <v>0</v>
      </c>
      <c r="GS36" s="5">
        <v>0</v>
      </c>
      <c r="GT36" s="5">
        <f t="shared" si="30"/>
        <v>0</v>
      </c>
      <c r="GU36" s="9"/>
      <c r="GV36" s="1">
        <v>30</v>
      </c>
      <c r="GW36" s="2" t="s">
        <v>33</v>
      </c>
      <c r="GX36" s="5">
        <v>6</v>
      </c>
      <c r="GY36" s="5">
        <v>1000000</v>
      </c>
      <c r="GZ36" s="5">
        <v>250000</v>
      </c>
      <c r="HA36" s="5">
        <f t="shared" si="31"/>
        <v>1250000</v>
      </c>
      <c r="HB36" s="9"/>
      <c r="HC36" s="1">
        <v>30</v>
      </c>
      <c r="HD36" s="2" t="s">
        <v>33</v>
      </c>
      <c r="HE36" s="5">
        <v>0</v>
      </c>
      <c r="HF36" s="5">
        <v>0</v>
      </c>
      <c r="HG36" s="5">
        <v>0</v>
      </c>
      <c r="HH36" s="5">
        <f t="shared" si="32"/>
        <v>0</v>
      </c>
      <c r="HI36" s="9"/>
      <c r="HJ36" s="1">
        <v>30</v>
      </c>
      <c r="HK36" s="2" t="s">
        <v>33</v>
      </c>
      <c r="HL36" s="5">
        <v>1</v>
      </c>
      <c r="HM36" s="5">
        <v>300000</v>
      </c>
      <c r="HN36" s="5">
        <v>0</v>
      </c>
      <c r="HO36" s="5">
        <f t="shared" si="33"/>
        <v>300000</v>
      </c>
      <c r="HP36" s="9"/>
      <c r="HQ36" s="1">
        <v>30</v>
      </c>
      <c r="HR36" s="2" t="s">
        <v>33</v>
      </c>
      <c r="HS36" s="5">
        <v>20</v>
      </c>
      <c r="HT36" s="5">
        <v>59500</v>
      </c>
      <c r="HU36" s="5">
        <v>0</v>
      </c>
      <c r="HV36" s="5">
        <f t="shared" si="34"/>
        <v>59500</v>
      </c>
      <c r="HW36" s="9"/>
      <c r="HX36" s="1">
        <v>30</v>
      </c>
      <c r="HY36" s="2" t="s">
        <v>33</v>
      </c>
      <c r="HZ36" s="5">
        <v>0</v>
      </c>
      <c r="IA36" s="5">
        <v>0</v>
      </c>
      <c r="IB36" s="5">
        <v>0</v>
      </c>
      <c r="IC36" s="5">
        <f t="shared" si="35"/>
        <v>0</v>
      </c>
      <c r="ID36" s="9"/>
      <c r="IE36" s="1">
        <v>30</v>
      </c>
      <c r="IF36" s="2" t="s">
        <v>33</v>
      </c>
      <c r="IG36" s="5">
        <v>0</v>
      </c>
      <c r="IH36" s="5">
        <v>0</v>
      </c>
      <c r="II36" s="5">
        <v>0</v>
      </c>
      <c r="IJ36" s="5">
        <f t="shared" si="36"/>
        <v>0</v>
      </c>
      <c r="IK36" s="9"/>
      <c r="IL36" s="1">
        <v>30</v>
      </c>
      <c r="IM36" s="2" t="s">
        <v>33</v>
      </c>
      <c r="IN36" s="5">
        <v>0</v>
      </c>
      <c r="IO36" s="5">
        <v>0</v>
      </c>
      <c r="IP36" s="5">
        <v>0</v>
      </c>
      <c r="IQ36" s="5">
        <f t="shared" si="37"/>
        <v>0</v>
      </c>
      <c r="IR36" s="9"/>
      <c r="IS36" s="1">
        <v>30</v>
      </c>
      <c r="IT36" s="2" t="s">
        <v>33</v>
      </c>
      <c r="IU36" s="5">
        <v>0</v>
      </c>
      <c r="IV36" s="5">
        <v>0</v>
      </c>
      <c r="IW36" s="5">
        <v>0</v>
      </c>
      <c r="IX36" s="5">
        <f t="shared" si="38"/>
        <v>0</v>
      </c>
      <c r="IY36" s="9"/>
      <c r="IZ36" s="1">
        <v>30</v>
      </c>
      <c r="JA36" s="2" t="s">
        <v>33</v>
      </c>
      <c r="JB36" s="5">
        <v>0</v>
      </c>
      <c r="JC36" s="5">
        <v>0</v>
      </c>
      <c r="JD36" s="5">
        <v>0</v>
      </c>
      <c r="JE36" s="5">
        <f t="shared" si="39"/>
        <v>0</v>
      </c>
      <c r="JF36" s="9"/>
      <c r="JG36" s="1">
        <v>30</v>
      </c>
      <c r="JH36" s="2" t="s">
        <v>33</v>
      </c>
      <c r="JI36" s="5">
        <v>0</v>
      </c>
      <c r="JJ36" s="5">
        <v>30000</v>
      </c>
      <c r="JK36" s="5">
        <v>0</v>
      </c>
      <c r="JL36" s="5">
        <f t="shared" si="40"/>
        <v>30000</v>
      </c>
      <c r="JM36" s="9"/>
      <c r="JN36" s="1">
        <v>30</v>
      </c>
      <c r="JO36" s="2" t="s">
        <v>33</v>
      </c>
      <c r="JP36" s="5">
        <v>0</v>
      </c>
      <c r="JQ36" s="5">
        <v>0</v>
      </c>
      <c r="JR36" s="5">
        <v>0</v>
      </c>
      <c r="JS36" s="5">
        <f t="shared" si="41"/>
        <v>0</v>
      </c>
      <c r="JT36" s="9"/>
      <c r="JU36" s="1">
        <v>30</v>
      </c>
      <c r="JV36" s="2" t="s">
        <v>33</v>
      </c>
      <c r="JW36" s="5">
        <v>0</v>
      </c>
      <c r="JX36" s="5">
        <v>0</v>
      </c>
      <c r="JY36" s="5">
        <v>0</v>
      </c>
      <c r="JZ36" s="5">
        <f t="shared" si="42"/>
        <v>0</v>
      </c>
      <c r="KA36" s="9"/>
      <c r="KB36" s="1">
        <v>30</v>
      </c>
      <c r="KC36" s="2" t="s">
        <v>33</v>
      </c>
      <c r="KD36" s="5">
        <v>20</v>
      </c>
      <c r="KE36" s="5">
        <v>570000</v>
      </c>
      <c r="KF36" s="5">
        <v>0</v>
      </c>
      <c r="KG36" s="5">
        <f t="shared" si="43"/>
        <v>570000</v>
      </c>
      <c r="KH36" s="9"/>
      <c r="KI36" s="1">
        <v>30</v>
      </c>
      <c r="KJ36" s="2" t="s">
        <v>33</v>
      </c>
      <c r="KK36" s="5">
        <v>1</v>
      </c>
      <c r="KL36" s="5">
        <v>325000</v>
      </c>
      <c r="KM36" s="5">
        <v>0</v>
      </c>
      <c r="KN36" s="5">
        <f t="shared" si="44"/>
        <v>325000</v>
      </c>
      <c r="KO36" s="9"/>
      <c r="KP36" s="1">
        <v>30</v>
      </c>
      <c r="KQ36" s="2" t="s">
        <v>33</v>
      </c>
      <c r="KR36" s="5">
        <v>1</v>
      </c>
      <c r="KS36" s="5">
        <v>12000</v>
      </c>
      <c r="KT36" s="5">
        <v>0</v>
      </c>
      <c r="KU36" s="5">
        <f t="shared" si="45"/>
        <v>12000</v>
      </c>
      <c r="KV36" s="9"/>
      <c r="KW36" s="1">
        <v>30</v>
      </c>
      <c r="KX36" s="2" t="s">
        <v>33</v>
      </c>
      <c r="KY36" s="5">
        <v>0</v>
      </c>
      <c r="KZ36" s="5">
        <v>0</v>
      </c>
      <c r="LA36" s="5">
        <v>0</v>
      </c>
      <c r="LB36" s="5">
        <f t="shared" si="46"/>
        <v>0</v>
      </c>
      <c r="LC36" s="9"/>
      <c r="LD36" s="1">
        <v>30</v>
      </c>
      <c r="LE36" s="2" t="s">
        <v>33</v>
      </c>
      <c r="LF36" s="5">
        <v>0</v>
      </c>
      <c r="LG36" s="5">
        <v>0</v>
      </c>
      <c r="LH36" s="5">
        <v>0</v>
      </c>
      <c r="LI36" s="5">
        <f t="shared" si="47"/>
        <v>0</v>
      </c>
      <c r="LJ36" s="9"/>
      <c r="LK36" s="1">
        <v>30</v>
      </c>
      <c r="LL36" s="2" t="s">
        <v>33</v>
      </c>
      <c r="LM36" s="5">
        <v>0</v>
      </c>
      <c r="LN36" s="5">
        <v>0</v>
      </c>
      <c r="LO36" s="5">
        <v>0</v>
      </c>
      <c r="LP36" s="5">
        <f t="shared" si="48"/>
        <v>0</v>
      </c>
      <c r="LQ36" s="9"/>
      <c r="LR36" s="1">
        <v>30</v>
      </c>
      <c r="LS36" s="2" t="s">
        <v>33</v>
      </c>
      <c r="LT36" s="5">
        <v>1</v>
      </c>
      <c r="LU36" s="5">
        <v>200000</v>
      </c>
      <c r="LV36" s="5">
        <v>0</v>
      </c>
      <c r="LW36" s="5">
        <f t="shared" si="49"/>
        <v>200000</v>
      </c>
      <c r="LX36" s="9"/>
      <c r="LY36" s="1">
        <v>30</v>
      </c>
      <c r="LZ36" s="2" t="s">
        <v>33</v>
      </c>
      <c r="MA36" s="5">
        <v>0</v>
      </c>
      <c r="MB36" s="5">
        <v>0</v>
      </c>
      <c r="MC36" s="5">
        <v>0</v>
      </c>
      <c r="MD36" s="5">
        <f t="shared" si="50"/>
        <v>0</v>
      </c>
      <c r="ME36" s="9"/>
      <c r="MF36" s="1">
        <v>30</v>
      </c>
      <c r="MG36" s="2" t="s">
        <v>33</v>
      </c>
      <c r="MH36" s="5">
        <v>20</v>
      </c>
      <c r="MI36" s="5">
        <v>38000</v>
      </c>
      <c r="MJ36" s="5">
        <v>0</v>
      </c>
      <c r="MK36" s="5">
        <f t="shared" si="51"/>
        <v>38000</v>
      </c>
      <c r="ML36" s="9"/>
      <c r="MM36" s="1">
        <v>30</v>
      </c>
      <c r="MN36" s="2" t="s">
        <v>33</v>
      </c>
      <c r="MO36" s="5">
        <v>20</v>
      </c>
      <c r="MP36" s="5">
        <v>38000</v>
      </c>
      <c r="MQ36" s="5">
        <v>0</v>
      </c>
      <c r="MR36" s="5">
        <f t="shared" si="52"/>
        <v>38000</v>
      </c>
      <c r="MS36" s="9"/>
      <c r="MT36" s="1">
        <v>30</v>
      </c>
      <c r="MU36" s="2" t="s">
        <v>33</v>
      </c>
      <c r="MV36" s="5">
        <v>26</v>
      </c>
      <c r="MW36" s="5">
        <v>1020000</v>
      </c>
      <c r="MX36" s="5">
        <v>0</v>
      </c>
      <c r="MY36" s="5">
        <f t="shared" si="53"/>
        <v>1020000</v>
      </c>
      <c r="MZ36" s="9"/>
      <c r="NA36" s="1">
        <v>30</v>
      </c>
      <c r="NB36" s="2" t="s">
        <v>33</v>
      </c>
      <c r="NC36" s="5">
        <v>1</v>
      </c>
      <c r="ND36" s="5">
        <v>60000</v>
      </c>
      <c r="NE36" s="5">
        <v>0</v>
      </c>
      <c r="NF36" s="5">
        <f t="shared" si="54"/>
        <v>60000</v>
      </c>
      <c r="NG36" s="9"/>
      <c r="NH36" s="1">
        <v>30</v>
      </c>
      <c r="NI36" s="2" t="s">
        <v>33</v>
      </c>
      <c r="NJ36" s="5">
        <v>0</v>
      </c>
      <c r="NK36" s="5">
        <v>0</v>
      </c>
      <c r="NL36" s="5">
        <v>0</v>
      </c>
      <c r="NM36" s="5">
        <f t="shared" si="55"/>
        <v>0</v>
      </c>
      <c r="NN36" s="9"/>
      <c r="NO36" s="1">
        <v>30</v>
      </c>
      <c r="NP36" s="2" t="s">
        <v>33</v>
      </c>
      <c r="NQ36" s="5">
        <v>12</v>
      </c>
      <c r="NR36" s="5">
        <v>300000</v>
      </c>
      <c r="NS36" s="5">
        <v>0</v>
      </c>
      <c r="NT36" s="5">
        <f t="shared" si="56"/>
        <v>300000</v>
      </c>
      <c r="NU36" s="9"/>
      <c r="NV36" s="1">
        <v>30</v>
      </c>
      <c r="NW36" s="2" t="s">
        <v>33</v>
      </c>
      <c r="NX36" s="5">
        <v>1</v>
      </c>
      <c r="NY36" s="5">
        <v>100000</v>
      </c>
      <c r="NZ36" s="5">
        <v>0</v>
      </c>
      <c r="OA36" s="5">
        <f t="shared" si="57"/>
        <v>100000</v>
      </c>
      <c r="OB36" s="9"/>
      <c r="OC36" s="1">
        <v>30</v>
      </c>
      <c r="OD36" s="2" t="s">
        <v>33</v>
      </c>
      <c r="OE36" s="5">
        <v>0</v>
      </c>
      <c r="OF36" s="5">
        <v>0</v>
      </c>
      <c r="OG36" s="5">
        <v>0</v>
      </c>
      <c r="OH36" s="5">
        <f t="shared" si="58"/>
        <v>0</v>
      </c>
      <c r="OI36" s="9"/>
      <c r="OJ36" s="1">
        <v>30</v>
      </c>
      <c r="OK36" s="2" t="s">
        <v>33</v>
      </c>
      <c r="OL36" s="5">
        <v>0</v>
      </c>
      <c r="OM36" s="5">
        <v>150000</v>
      </c>
      <c r="ON36" s="5">
        <v>0</v>
      </c>
      <c r="OO36" s="5">
        <f t="shared" si="59"/>
        <v>150000</v>
      </c>
      <c r="OP36" s="9"/>
      <c r="OQ36" s="1">
        <v>30</v>
      </c>
      <c r="OR36" s="2" t="s">
        <v>33</v>
      </c>
      <c r="OS36" s="5">
        <v>0</v>
      </c>
      <c r="OT36" s="5">
        <v>0</v>
      </c>
      <c r="OU36" s="5">
        <v>0</v>
      </c>
      <c r="OV36" s="5">
        <f t="shared" si="60"/>
        <v>0</v>
      </c>
      <c r="OW36" s="9"/>
      <c r="OX36" s="1">
        <v>30</v>
      </c>
      <c r="OY36" s="2" t="s">
        <v>33</v>
      </c>
      <c r="OZ36" s="5">
        <v>0</v>
      </c>
      <c r="PA36" s="5">
        <v>450000</v>
      </c>
      <c r="PB36" s="5">
        <v>0</v>
      </c>
      <c r="PC36" s="5">
        <f t="shared" si="61"/>
        <v>450000</v>
      </c>
      <c r="PD36" s="9"/>
      <c r="PE36" s="1">
        <v>30</v>
      </c>
      <c r="PF36" s="2" t="s">
        <v>33</v>
      </c>
      <c r="PG36" s="5">
        <v>1</v>
      </c>
      <c r="PH36" s="5">
        <v>72000</v>
      </c>
      <c r="PI36" s="5">
        <v>0</v>
      </c>
      <c r="PJ36" s="5">
        <f t="shared" si="62"/>
        <v>72000</v>
      </c>
      <c r="PK36" s="9"/>
      <c r="PL36" s="1">
        <v>30</v>
      </c>
      <c r="PM36" s="2" t="s">
        <v>33</v>
      </c>
      <c r="PN36" s="5">
        <v>9</v>
      </c>
      <c r="PO36" s="5">
        <v>225000</v>
      </c>
      <c r="PP36" s="5">
        <v>0</v>
      </c>
      <c r="PQ36" s="5">
        <f t="shared" si="63"/>
        <v>225000</v>
      </c>
      <c r="PR36" s="9"/>
      <c r="PS36" s="1">
        <v>30</v>
      </c>
      <c r="PT36" s="2" t="s">
        <v>33</v>
      </c>
      <c r="PU36" s="5">
        <v>26</v>
      </c>
      <c r="PV36" s="5">
        <v>6360000</v>
      </c>
      <c r="PW36" s="5">
        <v>0</v>
      </c>
      <c r="PX36" s="5">
        <f t="shared" si="64"/>
        <v>6360000</v>
      </c>
      <c r="PY36" s="9"/>
      <c r="PZ36" s="1">
        <v>30</v>
      </c>
      <c r="QA36" s="2" t="s">
        <v>33</v>
      </c>
      <c r="QB36" s="5">
        <v>20</v>
      </c>
      <c r="QC36" s="5">
        <v>192000</v>
      </c>
      <c r="QD36" s="5">
        <v>0</v>
      </c>
      <c r="QE36" s="5">
        <f t="shared" si="65"/>
        <v>192000</v>
      </c>
      <c r="QF36" s="9"/>
      <c r="QG36" s="1">
        <v>30</v>
      </c>
      <c r="QH36" s="2" t="s">
        <v>33</v>
      </c>
      <c r="QI36" s="5">
        <v>0</v>
      </c>
      <c r="QJ36" s="5">
        <v>55500</v>
      </c>
      <c r="QK36" s="5">
        <v>0</v>
      </c>
      <c r="QL36" s="5">
        <f t="shared" si="66"/>
        <v>55500</v>
      </c>
      <c r="QM36" s="9"/>
      <c r="QN36" s="1">
        <v>30</v>
      </c>
      <c r="QO36" s="2" t="s">
        <v>33</v>
      </c>
      <c r="QP36" s="5">
        <v>0</v>
      </c>
      <c r="QQ36" s="5">
        <v>2478421.2000000002</v>
      </c>
      <c r="QR36" s="5">
        <v>0</v>
      </c>
      <c r="QS36" s="5">
        <f t="shared" si="67"/>
        <v>2478421.2000000002</v>
      </c>
      <c r="QT36" s="9"/>
      <c r="QU36" s="1">
        <v>30</v>
      </c>
      <c r="QV36" s="2" t="s">
        <v>33</v>
      </c>
      <c r="QW36" s="5">
        <v>0</v>
      </c>
      <c r="QX36" s="5">
        <v>0</v>
      </c>
      <c r="QY36" s="5">
        <v>0</v>
      </c>
      <c r="QZ36" s="5">
        <f t="shared" si="68"/>
        <v>0</v>
      </c>
      <c r="RA36" s="9"/>
      <c r="RB36" s="1">
        <v>30</v>
      </c>
      <c r="RC36" s="2" t="s">
        <v>33</v>
      </c>
      <c r="RD36" s="5">
        <v>1</v>
      </c>
      <c r="RE36" s="5">
        <v>100000</v>
      </c>
      <c r="RF36" s="5">
        <v>34615.379999999997</v>
      </c>
      <c r="RG36" s="5">
        <f t="shared" si="69"/>
        <v>134615.38</v>
      </c>
      <c r="RH36" s="9"/>
      <c r="RI36" s="1">
        <v>30</v>
      </c>
      <c r="RJ36" s="2" t="s">
        <v>33</v>
      </c>
      <c r="RK36" s="5">
        <v>0</v>
      </c>
      <c r="RL36" s="5">
        <v>10000</v>
      </c>
      <c r="RM36" s="5">
        <v>0</v>
      </c>
      <c r="RN36" s="5">
        <f t="shared" si="70"/>
        <v>10000</v>
      </c>
      <c r="RO36" s="9"/>
      <c r="RP36" s="1">
        <v>30</v>
      </c>
      <c r="RQ36" s="2" t="s">
        <v>33</v>
      </c>
      <c r="RR36" s="5">
        <v>0</v>
      </c>
      <c r="RS36" s="5">
        <v>0</v>
      </c>
      <c r="RT36" s="5">
        <v>0</v>
      </c>
      <c r="RU36" s="5">
        <f t="shared" si="71"/>
        <v>0</v>
      </c>
      <c r="RV36" s="9"/>
      <c r="RW36" s="1">
        <v>30</v>
      </c>
      <c r="RX36" s="2" t="s">
        <v>33</v>
      </c>
      <c r="RY36" s="5">
        <v>0</v>
      </c>
      <c r="RZ36" s="5">
        <v>0</v>
      </c>
      <c r="SA36" s="5">
        <v>0</v>
      </c>
      <c r="SB36" s="5">
        <f t="shared" si="72"/>
        <v>0</v>
      </c>
      <c r="SC36" s="9"/>
      <c r="SD36" s="1">
        <v>30</v>
      </c>
      <c r="SE36" s="2" t="s">
        <v>33</v>
      </c>
      <c r="SF36" s="5">
        <v>1</v>
      </c>
      <c r="SG36" s="5">
        <v>438800</v>
      </c>
      <c r="SH36" s="5">
        <v>0</v>
      </c>
      <c r="SI36" s="5">
        <f t="shared" si="73"/>
        <v>438800</v>
      </c>
      <c r="SJ36" s="9"/>
      <c r="SK36" s="1">
        <v>30</v>
      </c>
      <c r="SL36" s="2" t="s">
        <v>33</v>
      </c>
      <c r="SM36" s="5">
        <v>1</v>
      </c>
      <c r="SN36" s="5">
        <v>80000</v>
      </c>
      <c r="SO36" s="5">
        <v>0</v>
      </c>
      <c r="SP36" s="5">
        <f t="shared" si="74"/>
        <v>80000</v>
      </c>
      <c r="SQ36" s="9"/>
      <c r="SR36" s="1">
        <v>30</v>
      </c>
      <c r="SS36" s="2" t="s">
        <v>33</v>
      </c>
      <c r="ST36" s="5">
        <v>0</v>
      </c>
      <c r="SU36" s="5">
        <v>0</v>
      </c>
      <c r="SV36" s="5">
        <v>0</v>
      </c>
      <c r="SW36" s="5">
        <f t="shared" si="75"/>
        <v>0</v>
      </c>
      <c r="SX36" s="9"/>
      <c r="SY36" s="1">
        <v>30</v>
      </c>
      <c r="SZ36" s="2" t="s">
        <v>33</v>
      </c>
      <c r="TA36" s="5">
        <v>0</v>
      </c>
      <c r="TB36" s="5">
        <v>0</v>
      </c>
      <c r="TC36" s="5">
        <v>0</v>
      </c>
      <c r="TD36" s="5">
        <f t="shared" si="76"/>
        <v>0</v>
      </c>
      <c r="TE36" s="9"/>
      <c r="TF36" s="1">
        <v>30</v>
      </c>
      <c r="TG36" s="2" t="s">
        <v>33</v>
      </c>
      <c r="TH36" s="5">
        <v>0</v>
      </c>
      <c r="TI36" s="5">
        <v>0</v>
      </c>
      <c r="TJ36" s="5">
        <v>0</v>
      </c>
      <c r="TK36" s="5">
        <f t="shared" si="77"/>
        <v>0</v>
      </c>
      <c r="TL36" s="9"/>
      <c r="TM36" s="1">
        <v>30</v>
      </c>
      <c r="TN36" s="2" t="s">
        <v>33</v>
      </c>
      <c r="TO36" s="5">
        <v>0</v>
      </c>
      <c r="TP36" s="5">
        <v>40000</v>
      </c>
      <c r="TQ36" s="5">
        <v>0</v>
      </c>
      <c r="TR36" s="5">
        <f t="shared" si="78"/>
        <v>40000</v>
      </c>
      <c r="TS36" s="9"/>
      <c r="TT36" s="1">
        <v>30</v>
      </c>
      <c r="TU36" s="2" t="s">
        <v>33</v>
      </c>
      <c r="TV36" s="5">
        <v>0</v>
      </c>
      <c r="TW36" s="5">
        <v>30000</v>
      </c>
      <c r="TX36" s="5">
        <v>0</v>
      </c>
      <c r="TY36" s="5">
        <f t="shared" si="79"/>
        <v>30000</v>
      </c>
      <c r="TZ36" s="9"/>
      <c r="UA36" s="1">
        <v>30</v>
      </c>
      <c r="UB36" s="2" t="s">
        <v>33</v>
      </c>
      <c r="UC36" s="5">
        <v>0</v>
      </c>
      <c r="UD36" s="5">
        <v>10000</v>
      </c>
      <c r="UE36" s="5">
        <v>0</v>
      </c>
      <c r="UF36" s="5">
        <f t="shared" si="80"/>
        <v>10000</v>
      </c>
      <c r="UG36" s="9"/>
      <c r="UH36" s="1">
        <v>30</v>
      </c>
      <c r="UI36" s="2" t="s">
        <v>33</v>
      </c>
      <c r="UJ36" s="5">
        <v>0</v>
      </c>
      <c r="UK36" s="5">
        <v>25000</v>
      </c>
      <c r="UL36" s="5">
        <v>0</v>
      </c>
      <c r="UM36" s="5">
        <f t="shared" si="81"/>
        <v>25000</v>
      </c>
      <c r="UN36" s="9"/>
      <c r="UO36" s="1">
        <v>30</v>
      </c>
      <c r="UP36" s="2" t="s">
        <v>33</v>
      </c>
      <c r="UQ36" s="5">
        <v>1</v>
      </c>
      <c r="UR36" s="5">
        <v>12000</v>
      </c>
      <c r="US36" s="5">
        <v>0</v>
      </c>
      <c r="UT36" s="5">
        <f t="shared" si="82"/>
        <v>12000</v>
      </c>
      <c r="UU36" s="9"/>
      <c r="UV36" s="1">
        <v>30</v>
      </c>
      <c r="UW36" s="2" t="s">
        <v>33</v>
      </c>
      <c r="UX36" s="5">
        <v>1</v>
      </c>
      <c r="UY36" s="5">
        <v>100000</v>
      </c>
      <c r="UZ36" s="5">
        <v>0</v>
      </c>
      <c r="VA36" s="5">
        <f t="shared" si="83"/>
        <v>100000</v>
      </c>
      <c r="VB36" s="9"/>
      <c r="VC36" s="1">
        <v>30</v>
      </c>
      <c r="VD36" s="2" t="s">
        <v>33</v>
      </c>
      <c r="VE36" s="5">
        <v>1</v>
      </c>
      <c r="VF36" s="5">
        <v>10000</v>
      </c>
      <c r="VG36" s="5">
        <v>0</v>
      </c>
      <c r="VH36" s="5">
        <f t="shared" si="84"/>
        <v>10000</v>
      </c>
      <c r="VI36" s="9"/>
      <c r="VJ36" s="1">
        <v>30</v>
      </c>
      <c r="VK36" s="2" t="s">
        <v>33</v>
      </c>
      <c r="VL36" s="5">
        <v>0</v>
      </c>
      <c r="VM36" s="5">
        <v>0</v>
      </c>
      <c r="VN36" s="5">
        <v>0</v>
      </c>
      <c r="VO36" s="5">
        <f t="shared" si="85"/>
        <v>0</v>
      </c>
      <c r="VP36" s="9"/>
      <c r="VQ36" s="1">
        <v>30</v>
      </c>
      <c r="VR36" s="2" t="s">
        <v>33</v>
      </c>
      <c r="VS36" s="5">
        <v>0</v>
      </c>
      <c r="VT36" s="5">
        <v>0</v>
      </c>
      <c r="VU36" s="5">
        <v>0</v>
      </c>
      <c r="VV36" s="5">
        <f t="shared" si="86"/>
        <v>0</v>
      </c>
      <c r="VW36" s="9"/>
      <c r="VX36" s="1">
        <v>30</v>
      </c>
      <c r="VY36" s="2" t="s">
        <v>33</v>
      </c>
      <c r="VZ36" s="5">
        <v>1</v>
      </c>
      <c r="WA36" s="5">
        <v>180000</v>
      </c>
      <c r="WB36" s="5">
        <v>0</v>
      </c>
      <c r="WC36" s="5">
        <f t="shared" si="87"/>
        <v>180000</v>
      </c>
      <c r="WD36" s="9"/>
      <c r="WE36" s="1">
        <v>30</v>
      </c>
      <c r="WF36" s="2" t="s">
        <v>33</v>
      </c>
      <c r="WG36" s="5">
        <v>0</v>
      </c>
      <c r="WH36" s="5">
        <v>0</v>
      </c>
      <c r="WI36" s="5">
        <v>0</v>
      </c>
      <c r="WJ36" s="5">
        <f t="shared" si="88"/>
        <v>0</v>
      </c>
      <c r="WK36" s="9"/>
      <c r="WL36" s="1">
        <v>30</v>
      </c>
      <c r="WM36" s="2" t="s">
        <v>33</v>
      </c>
      <c r="WN36" s="5">
        <v>0</v>
      </c>
      <c r="WO36" s="5">
        <v>0</v>
      </c>
      <c r="WP36" s="5">
        <v>0</v>
      </c>
      <c r="WQ36" s="5">
        <f t="shared" si="89"/>
        <v>0</v>
      </c>
      <c r="WR36" s="9"/>
      <c r="WS36" s="1">
        <v>30</v>
      </c>
      <c r="WT36" s="2" t="s">
        <v>33</v>
      </c>
      <c r="WU36" s="5">
        <v>0</v>
      </c>
      <c r="WV36" s="5">
        <v>0</v>
      </c>
      <c r="WW36" s="5">
        <v>0</v>
      </c>
      <c r="WX36" s="5">
        <f t="shared" si="90"/>
        <v>0</v>
      </c>
      <c r="WY36" s="9"/>
      <c r="WZ36" s="1">
        <v>30</v>
      </c>
      <c r="XA36" s="2" t="s">
        <v>33</v>
      </c>
      <c r="XB36" s="5">
        <v>0</v>
      </c>
      <c r="XC36" s="5">
        <v>268750</v>
      </c>
      <c r="XD36" s="5">
        <v>0</v>
      </c>
      <c r="XE36" s="5">
        <f t="shared" si="91"/>
        <v>268750</v>
      </c>
      <c r="XF36" s="9"/>
      <c r="XG36" s="1">
        <v>30</v>
      </c>
      <c r="XH36" s="2" t="s">
        <v>33</v>
      </c>
      <c r="XI36" s="5">
        <v>0</v>
      </c>
      <c r="XJ36" s="5">
        <v>0</v>
      </c>
      <c r="XK36" s="5">
        <v>0</v>
      </c>
      <c r="XL36" s="5">
        <f t="shared" si="92"/>
        <v>0</v>
      </c>
      <c r="XM36" s="9"/>
      <c r="XN36" s="1">
        <v>30</v>
      </c>
      <c r="XO36" s="2" t="s">
        <v>33</v>
      </c>
      <c r="XP36" s="5">
        <v>0</v>
      </c>
      <c r="XQ36" s="5">
        <v>20000</v>
      </c>
      <c r="XR36" s="5">
        <v>0</v>
      </c>
      <c r="XS36" s="5">
        <f t="shared" si="93"/>
        <v>20000</v>
      </c>
      <c r="XT36" s="9"/>
      <c r="XU36" s="1">
        <v>30</v>
      </c>
      <c r="XV36" s="2" t="s">
        <v>33</v>
      </c>
      <c r="XW36" s="5">
        <v>0</v>
      </c>
      <c r="XX36" s="5">
        <v>0</v>
      </c>
      <c r="XY36" s="5">
        <v>0</v>
      </c>
      <c r="XZ36" s="5">
        <f t="shared" si="94"/>
        <v>0</v>
      </c>
      <c r="YA36" s="9"/>
      <c r="YB36" s="1">
        <v>30</v>
      </c>
      <c r="YC36" s="2" t="s">
        <v>33</v>
      </c>
      <c r="YD36" s="5">
        <v>0</v>
      </c>
      <c r="YE36" s="5">
        <v>0</v>
      </c>
      <c r="YF36" s="5">
        <v>0</v>
      </c>
      <c r="YG36" s="5">
        <f t="shared" si="95"/>
        <v>0</v>
      </c>
      <c r="YH36" s="9"/>
      <c r="YI36" s="1">
        <v>30</v>
      </c>
      <c r="YJ36" s="2" t="s">
        <v>33</v>
      </c>
      <c r="YK36" s="5">
        <v>0</v>
      </c>
      <c r="YL36" s="5">
        <f t="shared" si="96"/>
        <v>17738921.199999999</v>
      </c>
      <c r="YM36" s="5">
        <f t="shared" si="0"/>
        <v>284615.38</v>
      </c>
      <c r="YN36" s="5">
        <f t="shared" si="1"/>
        <v>18023536.579999998</v>
      </c>
      <c r="YO36" s="9"/>
      <c r="YP36" s="105">
        <v>30</v>
      </c>
      <c r="YQ36" s="2" t="s">
        <v>33</v>
      </c>
      <c r="YR36" s="5">
        <v>0</v>
      </c>
      <c r="YS36" s="5" t="e">
        <f>'Programme Management'!#REF!+'Prgramme M. Activities'!YL36</f>
        <v>#REF!</v>
      </c>
      <c r="YT36" s="5" t="e">
        <f>'Programme Management'!#REF!+'Prgramme M. Activities'!YM36</f>
        <v>#REF!</v>
      </c>
      <c r="YU36" s="5" t="e">
        <f t="shared" si="97"/>
        <v>#REF!</v>
      </c>
      <c r="YV36" s="9"/>
    </row>
    <row r="37" spans="1:672" s="71" customFormat="1" ht="18.75">
      <c r="A37" s="183">
        <v>31</v>
      </c>
      <c r="B37" s="184" t="s">
        <v>34</v>
      </c>
      <c r="C37" s="185">
        <v>0</v>
      </c>
      <c r="D37" s="185">
        <v>0</v>
      </c>
      <c r="E37" s="185">
        <v>0</v>
      </c>
      <c r="F37" s="185">
        <f t="shared" si="2"/>
        <v>0</v>
      </c>
      <c r="G37" s="186"/>
      <c r="H37" s="187">
        <v>31</v>
      </c>
      <c r="I37" s="184" t="s">
        <v>34</v>
      </c>
      <c r="J37" s="185">
        <v>0</v>
      </c>
      <c r="K37" s="185">
        <v>0</v>
      </c>
      <c r="L37" s="185">
        <v>0</v>
      </c>
      <c r="M37" s="185">
        <f t="shared" si="3"/>
        <v>0</v>
      </c>
      <c r="N37" s="186"/>
      <c r="O37" s="187">
        <v>31</v>
      </c>
      <c r="P37" s="184" t="s">
        <v>34</v>
      </c>
      <c r="Q37" s="185">
        <v>0</v>
      </c>
      <c r="R37" s="185">
        <v>24800</v>
      </c>
      <c r="S37" s="185">
        <v>0</v>
      </c>
      <c r="T37" s="185">
        <f t="shared" si="4"/>
        <v>24800</v>
      </c>
      <c r="U37" s="186"/>
      <c r="V37" s="187">
        <v>31</v>
      </c>
      <c r="W37" s="184" t="s">
        <v>34</v>
      </c>
      <c r="X37" s="185">
        <v>20</v>
      </c>
      <c r="Y37" s="185">
        <v>40000</v>
      </c>
      <c r="Z37" s="185">
        <v>0</v>
      </c>
      <c r="AA37" s="185">
        <f t="shared" si="5"/>
        <v>40000</v>
      </c>
      <c r="AB37" s="186"/>
      <c r="AC37" s="187">
        <v>31</v>
      </c>
      <c r="AD37" s="184" t="s">
        <v>34</v>
      </c>
      <c r="AE37" s="185">
        <v>0</v>
      </c>
      <c r="AF37" s="185">
        <v>0</v>
      </c>
      <c r="AG37" s="185">
        <v>0</v>
      </c>
      <c r="AH37" s="185">
        <f t="shared" si="6"/>
        <v>0</v>
      </c>
      <c r="AI37" s="186"/>
      <c r="AJ37" s="187">
        <v>31</v>
      </c>
      <c r="AK37" s="184" t="s">
        <v>34</v>
      </c>
      <c r="AL37" s="185">
        <v>456</v>
      </c>
      <c r="AM37" s="185">
        <v>45600</v>
      </c>
      <c r="AN37" s="185">
        <v>0</v>
      </c>
      <c r="AO37" s="185">
        <f t="shared" si="7"/>
        <v>45600</v>
      </c>
      <c r="AP37" s="186"/>
      <c r="AQ37" s="187">
        <v>31</v>
      </c>
      <c r="AR37" s="184" t="s">
        <v>34</v>
      </c>
      <c r="AS37" s="185">
        <v>24</v>
      </c>
      <c r="AT37" s="185">
        <v>26000</v>
      </c>
      <c r="AU37" s="185">
        <v>0</v>
      </c>
      <c r="AV37" s="185">
        <f t="shared" si="8"/>
        <v>26000</v>
      </c>
      <c r="AW37" s="186"/>
      <c r="AX37" s="187">
        <v>31</v>
      </c>
      <c r="AY37" s="184" t="s">
        <v>34</v>
      </c>
      <c r="AZ37" s="185">
        <v>23</v>
      </c>
      <c r="BA37" s="185">
        <v>138000</v>
      </c>
      <c r="BB37" s="185">
        <v>0</v>
      </c>
      <c r="BC37" s="185">
        <f t="shared" si="9"/>
        <v>138000</v>
      </c>
      <c r="BD37" s="186"/>
      <c r="BE37" s="187">
        <v>31</v>
      </c>
      <c r="BF37" s="184" t="s">
        <v>34</v>
      </c>
      <c r="BG37" s="185">
        <v>0</v>
      </c>
      <c r="BH37" s="185">
        <v>0</v>
      </c>
      <c r="BI37" s="185">
        <v>0</v>
      </c>
      <c r="BJ37" s="185">
        <f t="shared" si="10"/>
        <v>0</v>
      </c>
      <c r="BK37" s="186"/>
      <c r="BL37" s="187">
        <v>31</v>
      </c>
      <c r="BM37" s="184" t="s">
        <v>34</v>
      </c>
      <c r="BN37" s="185">
        <v>0</v>
      </c>
      <c r="BO37" s="185">
        <v>0</v>
      </c>
      <c r="BP37" s="185">
        <v>0</v>
      </c>
      <c r="BQ37" s="185">
        <f t="shared" si="11"/>
        <v>0</v>
      </c>
      <c r="BR37" s="186"/>
      <c r="BS37" s="187">
        <v>31</v>
      </c>
      <c r="BT37" s="184" t="s">
        <v>34</v>
      </c>
      <c r="BU37" s="185">
        <v>4</v>
      </c>
      <c r="BV37" s="185">
        <v>20000</v>
      </c>
      <c r="BW37" s="185">
        <v>0</v>
      </c>
      <c r="BX37" s="185">
        <f t="shared" si="12"/>
        <v>20000</v>
      </c>
      <c r="BY37" s="186"/>
      <c r="BZ37" s="187">
        <v>31</v>
      </c>
      <c r="CA37" s="184" t="s">
        <v>34</v>
      </c>
      <c r="CB37" s="185">
        <v>0</v>
      </c>
      <c r="CC37" s="185">
        <v>0</v>
      </c>
      <c r="CD37" s="185">
        <v>0</v>
      </c>
      <c r="CE37" s="185">
        <f t="shared" si="13"/>
        <v>0</v>
      </c>
      <c r="CF37" s="186"/>
      <c r="CG37" s="187">
        <v>31</v>
      </c>
      <c r="CH37" s="184" t="s">
        <v>34</v>
      </c>
      <c r="CI37" s="185">
        <v>63</v>
      </c>
      <c r="CJ37" s="185">
        <v>136950</v>
      </c>
      <c r="CK37" s="185">
        <v>0</v>
      </c>
      <c r="CL37" s="185">
        <f t="shared" si="14"/>
        <v>136950</v>
      </c>
      <c r="CM37" s="186"/>
      <c r="CN37" s="187">
        <v>31</v>
      </c>
      <c r="CO37" s="184" t="s">
        <v>34</v>
      </c>
      <c r="CP37" s="185">
        <v>0</v>
      </c>
      <c r="CQ37" s="185">
        <v>0</v>
      </c>
      <c r="CR37" s="185">
        <v>0</v>
      </c>
      <c r="CS37" s="185">
        <f t="shared" si="15"/>
        <v>0</v>
      </c>
      <c r="CT37" s="186"/>
      <c r="CU37" s="187">
        <v>31</v>
      </c>
      <c r="CV37" s="184" t="s">
        <v>34</v>
      </c>
      <c r="CW37" s="185">
        <v>12</v>
      </c>
      <c r="CX37" s="185">
        <v>24000</v>
      </c>
      <c r="CY37" s="185">
        <v>0</v>
      </c>
      <c r="CZ37" s="185">
        <f t="shared" si="16"/>
        <v>24000</v>
      </c>
      <c r="DA37" s="186"/>
      <c r="DB37" s="187">
        <v>31</v>
      </c>
      <c r="DC37" s="184" t="s">
        <v>34</v>
      </c>
      <c r="DD37" s="185">
        <v>0</v>
      </c>
      <c r="DE37" s="185">
        <v>0</v>
      </c>
      <c r="DF37" s="185">
        <v>0</v>
      </c>
      <c r="DG37" s="185">
        <f t="shared" si="17"/>
        <v>0</v>
      </c>
      <c r="DH37" s="186"/>
      <c r="DI37" s="187">
        <v>31</v>
      </c>
      <c r="DJ37" s="184" t="s">
        <v>34</v>
      </c>
      <c r="DK37" s="185">
        <v>0</v>
      </c>
      <c r="DL37" s="185">
        <v>0</v>
      </c>
      <c r="DM37" s="185">
        <v>0</v>
      </c>
      <c r="DN37" s="185">
        <f t="shared" si="18"/>
        <v>0</v>
      </c>
      <c r="DO37" s="186"/>
      <c r="DP37" s="187">
        <v>31</v>
      </c>
      <c r="DQ37" s="184" t="s">
        <v>34</v>
      </c>
      <c r="DR37" s="185">
        <v>23</v>
      </c>
      <c r="DS37" s="185">
        <v>69000</v>
      </c>
      <c r="DT37" s="185">
        <v>0</v>
      </c>
      <c r="DU37" s="185">
        <f t="shared" si="19"/>
        <v>69000</v>
      </c>
      <c r="DV37" s="186"/>
      <c r="DW37" s="187">
        <v>31</v>
      </c>
      <c r="DX37" s="184" t="s">
        <v>34</v>
      </c>
      <c r="DY37" s="185">
        <v>4100</v>
      </c>
      <c r="DZ37" s="185">
        <v>1640000</v>
      </c>
      <c r="EA37" s="185">
        <v>0</v>
      </c>
      <c r="EB37" s="185">
        <f t="shared" si="20"/>
        <v>1640000</v>
      </c>
      <c r="EC37" s="186"/>
      <c r="ED37" s="187">
        <v>31</v>
      </c>
      <c r="EE37" s="184" t="s">
        <v>34</v>
      </c>
      <c r="EF37" s="185">
        <v>0</v>
      </c>
      <c r="EG37" s="185">
        <v>0</v>
      </c>
      <c r="EH37" s="185">
        <v>0</v>
      </c>
      <c r="EI37" s="185">
        <f t="shared" si="21"/>
        <v>0</v>
      </c>
      <c r="EJ37" s="186"/>
      <c r="EK37" s="187">
        <v>31</v>
      </c>
      <c r="EL37" s="184" t="s">
        <v>34</v>
      </c>
      <c r="EM37" s="185">
        <v>0</v>
      </c>
      <c r="EN37" s="185">
        <v>0</v>
      </c>
      <c r="EO37" s="185">
        <v>0</v>
      </c>
      <c r="EP37" s="185">
        <f t="shared" si="22"/>
        <v>0</v>
      </c>
      <c r="EQ37" s="186"/>
      <c r="ER37" s="187">
        <v>31</v>
      </c>
      <c r="ES37" s="184" t="s">
        <v>34</v>
      </c>
      <c r="ET37" s="185">
        <v>0</v>
      </c>
      <c r="EU37" s="185">
        <v>0</v>
      </c>
      <c r="EV37" s="185">
        <v>0</v>
      </c>
      <c r="EW37" s="185">
        <f t="shared" si="23"/>
        <v>0</v>
      </c>
      <c r="EX37" s="186"/>
      <c r="EY37" s="187">
        <v>31</v>
      </c>
      <c r="EZ37" s="184" t="s">
        <v>34</v>
      </c>
      <c r="FA37" s="185">
        <v>0</v>
      </c>
      <c r="FB37" s="185">
        <v>0</v>
      </c>
      <c r="FC37" s="185">
        <v>0</v>
      </c>
      <c r="FD37" s="185">
        <f t="shared" si="24"/>
        <v>0</v>
      </c>
      <c r="FE37" s="186"/>
      <c r="FF37" s="187">
        <v>31</v>
      </c>
      <c r="FG37" s="184" t="s">
        <v>34</v>
      </c>
      <c r="FH37" s="185">
        <v>0</v>
      </c>
      <c r="FI37" s="185">
        <v>0</v>
      </c>
      <c r="FJ37" s="185">
        <v>0</v>
      </c>
      <c r="FK37" s="185">
        <f t="shared" si="25"/>
        <v>0</v>
      </c>
      <c r="FL37" s="186"/>
      <c r="FM37" s="187">
        <v>31</v>
      </c>
      <c r="FN37" s="184" t="s">
        <v>34</v>
      </c>
      <c r="FO37" s="185">
        <v>6</v>
      </c>
      <c r="FP37" s="185">
        <v>8000</v>
      </c>
      <c r="FQ37" s="185">
        <v>0</v>
      </c>
      <c r="FR37" s="185">
        <f t="shared" si="26"/>
        <v>8000</v>
      </c>
      <c r="FS37" s="186"/>
      <c r="FT37" s="187">
        <v>31</v>
      </c>
      <c r="FU37" s="184" t="s">
        <v>34</v>
      </c>
      <c r="FV37" s="185">
        <v>0</v>
      </c>
      <c r="FW37" s="185">
        <v>75000</v>
      </c>
      <c r="FX37" s="185">
        <v>0</v>
      </c>
      <c r="FY37" s="185">
        <f t="shared" si="27"/>
        <v>75000</v>
      </c>
      <c r="FZ37" s="186"/>
      <c r="GA37" s="187">
        <v>31</v>
      </c>
      <c r="GB37" s="184" t="s">
        <v>34</v>
      </c>
      <c r="GC37" s="185">
        <v>0</v>
      </c>
      <c r="GD37" s="185">
        <v>50000</v>
      </c>
      <c r="GE37" s="185">
        <v>0</v>
      </c>
      <c r="GF37" s="185">
        <f t="shared" si="28"/>
        <v>50000</v>
      </c>
      <c r="GG37" s="186"/>
      <c r="GH37" s="187">
        <v>31</v>
      </c>
      <c r="GI37" s="184" t="s">
        <v>34</v>
      </c>
      <c r="GJ37" s="185">
        <v>0</v>
      </c>
      <c r="GK37" s="185">
        <v>60000</v>
      </c>
      <c r="GL37" s="185">
        <v>0</v>
      </c>
      <c r="GM37" s="185">
        <f t="shared" si="29"/>
        <v>60000</v>
      </c>
      <c r="GN37" s="186"/>
      <c r="GO37" s="187">
        <v>31</v>
      </c>
      <c r="GP37" s="184" t="s">
        <v>34</v>
      </c>
      <c r="GQ37" s="185">
        <v>0</v>
      </c>
      <c r="GR37" s="185">
        <v>0</v>
      </c>
      <c r="GS37" s="185">
        <v>0</v>
      </c>
      <c r="GT37" s="185">
        <f t="shared" si="30"/>
        <v>0</v>
      </c>
      <c r="GU37" s="186"/>
      <c r="GV37" s="187">
        <v>31</v>
      </c>
      <c r="GW37" s="184" t="s">
        <v>34</v>
      </c>
      <c r="GX37" s="185">
        <v>16</v>
      </c>
      <c r="GY37" s="185">
        <v>1300000</v>
      </c>
      <c r="GZ37" s="185">
        <v>300000</v>
      </c>
      <c r="HA37" s="185">
        <f t="shared" si="31"/>
        <v>1600000</v>
      </c>
      <c r="HB37" s="186"/>
      <c r="HC37" s="187">
        <v>31</v>
      </c>
      <c r="HD37" s="184" t="s">
        <v>34</v>
      </c>
      <c r="HE37" s="185">
        <v>0</v>
      </c>
      <c r="HF37" s="185">
        <v>0</v>
      </c>
      <c r="HG37" s="185">
        <v>0</v>
      </c>
      <c r="HH37" s="185">
        <f t="shared" si="32"/>
        <v>0</v>
      </c>
      <c r="HI37" s="186"/>
      <c r="HJ37" s="187">
        <v>31</v>
      </c>
      <c r="HK37" s="184" t="s">
        <v>34</v>
      </c>
      <c r="HL37" s="185">
        <v>1</v>
      </c>
      <c r="HM37" s="185">
        <v>300000</v>
      </c>
      <c r="HN37" s="185">
        <v>0</v>
      </c>
      <c r="HO37" s="185">
        <f t="shared" si="33"/>
        <v>300000</v>
      </c>
      <c r="HP37" s="186"/>
      <c r="HQ37" s="187">
        <v>31</v>
      </c>
      <c r="HR37" s="184" t="s">
        <v>34</v>
      </c>
      <c r="HS37" s="185">
        <v>20</v>
      </c>
      <c r="HT37" s="185">
        <v>59500</v>
      </c>
      <c r="HU37" s="185">
        <v>0</v>
      </c>
      <c r="HV37" s="185">
        <f t="shared" si="34"/>
        <v>59500</v>
      </c>
      <c r="HW37" s="186"/>
      <c r="HX37" s="187">
        <v>31</v>
      </c>
      <c r="HY37" s="184" t="s">
        <v>34</v>
      </c>
      <c r="HZ37" s="185">
        <v>0</v>
      </c>
      <c r="IA37" s="185">
        <v>0</v>
      </c>
      <c r="IB37" s="185">
        <v>0</v>
      </c>
      <c r="IC37" s="185">
        <f t="shared" si="35"/>
        <v>0</v>
      </c>
      <c r="ID37" s="186"/>
      <c r="IE37" s="187">
        <v>31</v>
      </c>
      <c r="IF37" s="184" t="s">
        <v>34</v>
      </c>
      <c r="IG37" s="185">
        <v>0</v>
      </c>
      <c r="IH37" s="185">
        <v>0</v>
      </c>
      <c r="II37" s="185">
        <v>0</v>
      </c>
      <c r="IJ37" s="185">
        <f t="shared" si="36"/>
        <v>0</v>
      </c>
      <c r="IK37" s="186"/>
      <c r="IL37" s="187">
        <v>31</v>
      </c>
      <c r="IM37" s="184" t="s">
        <v>34</v>
      </c>
      <c r="IN37" s="185">
        <v>0</v>
      </c>
      <c r="IO37" s="185">
        <v>0</v>
      </c>
      <c r="IP37" s="185">
        <v>0</v>
      </c>
      <c r="IQ37" s="185">
        <f t="shared" si="37"/>
        <v>0</v>
      </c>
      <c r="IR37" s="186"/>
      <c r="IS37" s="187">
        <v>31</v>
      </c>
      <c r="IT37" s="184" t="s">
        <v>34</v>
      </c>
      <c r="IU37" s="185">
        <v>0</v>
      </c>
      <c r="IV37" s="185">
        <v>0</v>
      </c>
      <c r="IW37" s="185">
        <v>0</v>
      </c>
      <c r="IX37" s="185">
        <f t="shared" si="38"/>
        <v>0</v>
      </c>
      <c r="IY37" s="186"/>
      <c r="IZ37" s="187">
        <v>31</v>
      </c>
      <c r="JA37" s="184" t="s">
        <v>34</v>
      </c>
      <c r="JB37" s="185">
        <v>0</v>
      </c>
      <c r="JC37" s="185">
        <v>0</v>
      </c>
      <c r="JD37" s="185">
        <v>0</v>
      </c>
      <c r="JE37" s="185">
        <f t="shared" si="39"/>
        <v>0</v>
      </c>
      <c r="JF37" s="186"/>
      <c r="JG37" s="187">
        <v>31</v>
      </c>
      <c r="JH37" s="184" t="s">
        <v>34</v>
      </c>
      <c r="JI37" s="185">
        <v>0</v>
      </c>
      <c r="JJ37" s="185">
        <v>30000</v>
      </c>
      <c r="JK37" s="185">
        <v>0</v>
      </c>
      <c r="JL37" s="185">
        <f t="shared" si="40"/>
        <v>30000</v>
      </c>
      <c r="JM37" s="186"/>
      <c r="JN37" s="187">
        <v>31</v>
      </c>
      <c r="JO37" s="184" t="s">
        <v>34</v>
      </c>
      <c r="JP37" s="185">
        <v>0</v>
      </c>
      <c r="JQ37" s="185">
        <v>0</v>
      </c>
      <c r="JR37" s="185">
        <v>0</v>
      </c>
      <c r="JS37" s="185">
        <f t="shared" si="41"/>
        <v>0</v>
      </c>
      <c r="JT37" s="186"/>
      <c r="JU37" s="187">
        <v>31</v>
      </c>
      <c r="JV37" s="184" t="s">
        <v>34</v>
      </c>
      <c r="JW37" s="185">
        <v>0</v>
      </c>
      <c r="JX37" s="185">
        <v>0</v>
      </c>
      <c r="JY37" s="185">
        <v>0</v>
      </c>
      <c r="JZ37" s="185">
        <f t="shared" si="42"/>
        <v>0</v>
      </c>
      <c r="KA37" s="186"/>
      <c r="KB37" s="187">
        <v>31</v>
      </c>
      <c r="KC37" s="184" t="s">
        <v>34</v>
      </c>
      <c r="KD37" s="185">
        <v>20</v>
      </c>
      <c r="KE37" s="185">
        <v>509150</v>
      </c>
      <c r="KF37" s="185">
        <v>0</v>
      </c>
      <c r="KG37" s="185">
        <f t="shared" si="43"/>
        <v>509150</v>
      </c>
      <c r="KH37" s="186"/>
      <c r="KI37" s="187">
        <v>31</v>
      </c>
      <c r="KJ37" s="184" t="s">
        <v>34</v>
      </c>
      <c r="KK37" s="185">
        <v>1</v>
      </c>
      <c r="KL37" s="185">
        <v>325000</v>
      </c>
      <c r="KM37" s="185">
        <v>0</v>
      </c>
      <c r="KN37" s="185">
        <f t="shared" si="44"/>
        <v>325000</v>
      </c>
      <c r="KO37" s="186"/>
      <c r="KP37" s="187">
        <v>31</v>
      </c>
      <c r="KQ37" s="184" t="s">
        <v>34</v>
      </c>
      <c r="KR37" s="185">
        <v>1</v>
      </c>
      <c r="KS37" s="185">
        <v>12000</v>
      </c>
      <c r="KT37" s="185">
        <v>0</v>
      </c>
      <c r="KU37" s="185">
        <f t="shared" si="45"/>
        <v>12000</v>
      </c>
      <c r="KV37" s="186"/>
      <c r="KW37" s="187">
        <v>31</v>
      </c>
      <c r="KX37" s="184" t="s">
        <v>34</v>
      </c>
      <c r="KY37" s="185">
        <v>0</v>
      </c>
      <c r="KZ37" s="185">
        <v>0</v>
      </c>
      <c r="LA37" s="185">
        <v>0</v>
      </c>
      <c r="LB37" s="185">
        <f t="shared" si="46"/>
        <v>0</v>
      </c>
      <c r="LC37" s="186"/>
      <c r="LD37" s="187">
        <v>31</v>
      </c>
      <c r="LE37" s="184" t="s">
        <v>34</v>
      </c>
      <c r="LF37" s="185">
        <v>0</v>
      </c>
      <c r="LG37" s="185">
        <v>0</v>
      </c>
      <c r="LH37" s="185">
        <v>0</v>
      </c>
      <c r="LI37" s="185">
        <f t="shared" si="47"/>
        <v>0</v>
      </c>
      <c r="LJ37" s="186"/>
      <c r="LK37" s="187">
        <v>31</v>
      </c>
      <c r="LL37" s="184" t="s">
        <v>34</v>
      </c>
      <c r="LM37" s="185">
        <v>0</v>
      </c>
      <c r="LN37" s="185">
        <v>0</v>
      </c>
      <c r="LO37" s="185">
        <v>0</v>
      </c>
      <c r="LP37" s="185">
        <f t="shared" si="48"/>
        <v>0</v>
      </c>
      <c r="LQ37" s="186"/>
      <c r="LR37" s="187">
        <v>31</v>
      </c>
      <c r="LS37" s="184" t="s">
        <v>34</v>
      </c>
      <c r="LT37" s="185">
        <v>1</v>
      </c>
      <c r="LU37" s="185">
        <v>200000</v>
      </c>
      <c r="LV37" s="185">
        <v>0</v>
      </c>
      <c r="LW37" s="185">
        <f t="shared" si="49"/>
        <v>200000</v>
      </c>
      <c r="LX37" s="186"/>
      <c r="LY37" s="187">
        <v>31</v>
      </c>
      <c r="LZ37" s="184" t="s">
        <v>34</v>
      </c>
      <c r="MA37" s="185">
        <v>0</v>
      </c>
      <c r="MB37" s="185">
        <v>0</v>
      </c>
      <c r="MC37" s="185">
        <v>0</v>
      </c>
      <c r="MD37" s="185">
        <f t="shared" si="50"/>
        <v>0</v>
      </c>
      <c r="ME37" s="186"/>
      <c r="MF37" s="187">
        <v>31</v>
      </c>
      <c r="MG37" s="184" t="s">
        <v>34</v>
      </c>
      <c r="MH37" s="185">
        <v>20</v>
      </c>
      <c r="MI37" s="185">
        <v>40000</v>
      </c>
      <c r="MJ37" s="185">
        <v>0</v>
      </c>
      <c r="MK37" s="185">
        <f t="shared" si="51"/>
        <v>40000</v>
      </c>
      <c r="ML37" s="186"/>
      <c r="MM37" s="187">
        <v>31</v>
      </c>
      <c r="MN37" s="184" t="s">
        <v>34</v>
      </c>
      <c r="MO37" s="185">
        <v>20</v>
      </c>
      <c r="MP37" s="185">
        <v>40000</v>
      </c>
      <c r="MQ37" s="185">
        <v>0</v>
      </c>
      <c r="MR37" s="185">
        <f t="shared" si="52"/>
        <v>40000</v>
      </c>
      <c r="MS37" s="186"/>
      <c r="MT37" s="187">
        <v>31</v>
      </c>
      <c r="MU37" s="184" t="s">
        <v>34</v>
      </c>
      <c r="MV37" s="185">
        <v>25</v>
      </c>
      <c r="MW37" s="185">
        <v>1020000</v>
      </c>
      <c r="MX37" s="185">
        <v>0</v>
      </c>
      <c r="MY37" s="185">
        <f t="shared" si="53"/>
        <v>1020000</v>
      </c>
      <c r="MZ37" s="186"/>
      <c r="NA37" s="187">
        <v>31</v>
      </c>
      <c r="NB37" s="184" t="s">
        <v>34</v>
      </c>
      <c r="NC37" s="185">
        <v>1</v>
      </c>
      <c r="ND37" s="185">
        <v>60000</v>
      </c>
      <c r="NE37" s="185">
        <v>0</v>
      </c>
      <c r="NF37" s="185">
        <f t="shared" si="54"/>
        <v>60000</v>
      </c>
      <c r="NG37" s="186"/>
      <c r="NH37" s="187">
        <v>31</v>
      </c>
      <c r="NI37" s="184" t="s">
        <v>34</v>
      </c>
      <c r="NJ37" s="185">
        <v>0</v>
      </c>
      <c r="NK37" s="185">
        <v>0</v>
      </c>
      <c r="NL37" s="185">
        <v>0</v>
      </c>
      <c r="NM37" s="185">
        <f t="shared" si="55"/>
        <v>0</v>
      </c>
      <c r="NN37" s="186"/>
      <c r="NO37" s="187">
        <v>31</v>
      </c>
      <c r="NP37" s="184" t="s">
        <v>34</v>
      </c>
      <c r="NQ37" s="185">
        <v>12</v>
      </c>
      <c r="NR37" s="185">
        <v>300000</v>
      </c>
      <c r="NS37" s="185">
        <v>30000</v>
      </c>
      <c r="NT37" s="185">
        <f t="shared" si="56"/>
        <v>330000</v>
      </c>
      <c r="NU37" s="186"/>
      <c r="NV37" s="187">
        <v>31</v>
      </c>
      <c r="NW37" s="184" t="s">
        <v>34</v>
      </c>
      <c r="NX37" s="185">
        <v>1</v>
      </c>
      <c r="NY37" s="185">
        <v>100000</v>
      </c>
      <c r="NZ37" s="185">
        <v>0</v>
      </c>
      <c r="OA37" s="185">
        <f t="shared" si="57"/>
        <v>100000</v>
      </c>
      <c r="OB37" s="186"/>
      <c r="OC37" s="187">
        <v>31</v>
      </c>
      <c r="OD37" s="184" t="s">
        <v>34</v>
      </c>
      <c r="OE37" s="185">
        <v>0</v>
      </c>
      <c r="OF37" s="185">
        <v>483000</v>
      </c>
      <c r="OG37" s="185">
        <v>0</v>
      </c>
      <c r="OH37" s="185">
        <f t="shared" si="58"/>
        <v>483000</v>
      </c>
      <c r="OI37" s="186"/>
      <c r="OJ37" s="187">
        <v>31</v>
      </c>
      <c r="OK37" s="184" t="s">
        <v>34</v>
      </c>
      <c r="OL37" s="185">
        <v>0</v>
      </c>
      <c r="OM37" s="185">
        <v>150000</v>
      </c>
      <c r="ON37" s="185">
        <v>0</v>
      </c>
      <c r="OO37" s="185">
        <f t="shared" si="59"/>
        <v>150000</v>
      </c>
      <c r="OP37" s="186"/>
      <c r="OQ37" s="187">
        <v>31</v>
      </c>
      <c r="OR37" s="184" t="s">
        <v>34</v>
      </c>
      <c r="OS37" s="185">
        <v>0</v>
      </c>
      <c r="OT37" s="185">
        <v>0</v>
      </c>
      <c r="OU37" s="185">
        <v>0</v>
      </c>
      <c r="OV37" s="185">
        <f t="shared" si="60"/>
        <v>0</v>
      </c>
      <c r="OW37" s="186"/>
      <c r="OX37" s="187">
        <v>31</v>
      </c>
      <c r="OY37" s="184" t="s">
        <v>34</v>
      </c>
      <c r="OZ37" s="185">
        <v>0</v>
      </c>
      <c r="PA37" s="185">
        <v>450000</v>
      </c>
      <c r="PB37" s="185">
        <v>0</v>
      </c>
      <c r="PC37" s="185">
        <f t="shared" si="61"/>
        <v>450000</v>
      </c>
      <c r="PD37" s="186"/>
      <c r="PE37" s="187">
        <v>31</v>
      </c>
      <c r="PF37" s="184" t="s">
        <v>34</v>
      </c>
      <c r="PG37" s="185">
        <v>1</v>
      </c>
      <c r="PH37" s="185">
        <v>72000</v>
      </c>
      <c r="PI37" s="185">
        <v>0</v>
      </c>
      <c r="PJ37" s="185">
        <f t="shared" si="62"/>
        <v>72000</v>
      </c>
      <c r="PK37" s="186"/>
      <c r="PL37" s="187">
        <v>31</v>
      </c>
      <c r="PM37" s="184" t="s">
        <v>34</v>
      </c>
      <c r="PN37" s="185">
        <v>9</v>
      </c>
      <c r="PO37" s="185">
        <v>225000</v>
      </c>
      <c r="PP37" s="185">
        <v>0</v>
      </c>
      <c r="PQ37" s="185">
        <f t="shared" si="63"/>
        <v>225000</v>
      </c>
      <c r="PR37" s="186"/>
      <c r="PS37" s="187">
        <v>31</v>
      </c>
      <c r="PT37" s="184" t="s">
        <v>34</v>
      </c>
      <c r="PU37" s="185">
        <v>25</v>
      </c>
      <c r="PV37" s="185">
        <v>6300000</v>
      </c>
      <c r="PW37" s="185">
        <v>0</v>
      </c>
      <c r="PX37" s="185">
        <f t="shared" si="64"/>
        <v>6300000</v>
      </c>
      <c r="PY37" s="186"/>
      <c r="PZ37" s="187">
        <v>31</v>
      </c>
      <c r="QA37" s="184" t="s">
        <v>34</v>
      </c>
      <c r="QB37" s="185">
        <v>20</v>
      </c>
      <c r="QC37" s="185">
        <v>192000</v>
      </c>
      <c r="QD37" s="185">
        <v>0</v>
      </c>
      <c r="QE37" s="185">
        <f t="shared" si="65"/>
        <v>192000</v>
      </c>
      <c r="QF37" s="186"/>
      <c r="QG37" s="187">
        <v>31</v>
      </c>
      <c r="QH37" s="184" t="s">
        <v>34</v>
      </c>
      <c r="QI37" s="185">
        <v>0</v>
      </c>
      <c r="QJ37" s="185">
        <v>55500</v>
      </c>
      <c r="QK37" s="185">
        <v>0</v>
      </c>
      <c r="QL37" s="185">
        <f t="shared" si="66"/>
        <v>55500</v>
      </c>
      <c r="QM37" s="186"/>
      <c r="QN37" s="187">
        <v>31</v>
      </c>
      <c r="QO37" s="184" t="s">
        <v>34</v>
      </c>
      <c r="QP37" s="185">
        <v>0</v>
      </c>
      <c r="QQ37" s="185">
        <v>1158865.2</v>
      </c>
      <c r="QR37" s="185">
        <v>0</v>
      </c>
      <c r="QS37" s="185">
        <f t="shared" si="67"/>
        <v>1158865.2</v>
      </c>
      <c r="QT37" s="186"/>
      <c r="QU37" s="187">
        <v>31</v>
      </c>
      <c r="QV37" s="184" t="s">
        <v>34</v>
      </c>
      <c r="QW37" s="185">
        <v>0</v>
      </c>
      <c r="QX37" s="185">
        <v>0</v>
      </c>
      <c r="QY37" s="185">
        <v>0</v>
      </c>
      <c r="QZ37" s="185">
        <f t="shared" si="68"/>
        <v>0</v>
      </c>
      <c r="RA37" s="186"/>
      <c r="RB37" s="187">
        <v>31</v>
      </c>
      <c r="RC37" s="184" t="s">
        <v>34</v>
      </c>
      <c r="RD37" s="185">
        <v>1</v>
      </c>
      <c r="RE37" s="185">
        <v>100000</v>
      </c>
      <c r="RF37" s="185">
        <v>34615.379999999997</v>
      </c>
      <c r="RG37" s="185">
        <f t="shared" si="69"/>
        <v>134615.38</v>
      </c>
      <c r="RH37" s="186"/>
      <c r="RI37" s="187">
        <v>31</v>
      </c>
      <c r="RJ37" s="184" t="s">
        <v>34</v>
      </c>
      <c r="RK37" s="185">
        <v>0</v>
      </c>
      <c r="RL37" s="185">
        <v>10000</v>
      </c>
      <c r="RM37" s="185">
        <v>0</v>
      </c>
      <c r="RN37" s="185">
        <f t="shared" si="70"/>
        <v>10000</v>
      </c>
      <c r="RO37" s="186"/>
      <c r="RP37" s="187">
        <v>31</v>
      </c>
      <c r="RQ37" s="184" t="s">
        <v>34</v>
      </c>
      <c r="RR37" s="185">
        <v>0</v>
      </c>
      <c r="RS37" s="185">
        <v>0</v>
      </c>
      <c r="RT37" s="185">
        <v>0</v>
      </c>
      <c r="RU37" s="185">
        <f t="shared" si="71"/>
        <v>0</v>
      </c>
      <c r="RV37" s="186"/>
      <c r="RW37" s="187">
        <v>31</v>
      </c>
      <c r="RX37" s="184" t="s">
        <v>34</v>
      </c>
      <c r="RY37" s="185">
        <v>0</v>
      </c>
      <c r="RZ37" s="185">
        <v>0</v>
      </c>
      <c r="SA37" s="185">
        <v>0</v>
      </c>
      <c r="SB37" s="185">
        <f t="shared" si="72"/>
        <v>0</v>
      </c>
      <c r="SC37" s="186"/>
      <c r="SD37" s="187">
        <v>31</v>
      </c>
      <c r="SE37" s="184" t="s">
        <v>34</v>
      </c>
      <c r="SF37" s="185">
        <v>1</v>
      </c>
      <c r="SG37" s="185">
        <v>424400</v>
      </c>
      <c r="SH37" s="185">
        <v>0</v>
      </c>
      <c r="SI37" s="185">
        <f t="shared" si="73"/>
        <v>424400</v>
      </c>
      <c r="SJ37" s="186"/>
      <c r="SK37" s="187">
        <v>31</v>
      </c>
      <c r="SL37" s="184" t="s">
        <v>34</v>
      </c>
      <c r="SM37" s="185">
        <v>1</v>
      </c>
      <c r="SN37" s="185">
        <v>80000</v>
      </c>
      <c r="SO37" s="185">
        <v>0</v>
      </c>
      <c r="SP37" s="185">
        <f t="shared" si="74"/>
        <v>80000</v>
      </c>
      <c r="SQ37" s="186"/>
      <c r="SR37" s="187">
        <v>31</v>
      </c>
      <c r="SS37" s="184" t="s">
        <v>34</v>
      </c>
      <c r="ST37" s="185">
        <v>0</v>
      </c>
      <c r="SU37" s="185">
        <v>0</v>
      </c>
      <c r="SV37" s="185">
        <v>0</v>
      </c>
      <c r="SW37" s="185">
        <f t="shared" si="75"/>
        <v>0</v>
      </c>
      <c r="SX37" s="186"/>
      <c r="SY37" s="187">
        <v>31</v>
      </c>
      <c r="SZ37" s="184" t="s">
        <v>34</v>
      </c>
      <c r="TA37" s="185">
        <v>0</v>
      </c>
      <c r="TB37" s="185">
        <v>0</v>
      </c>
      <c r="TC37" s="185">
        <v>0</v>
      </c>
      <c r="TD37" s="185">
        <f t="shared" si="76"/>
        <v>0</v>
      </c>
      <c r="TE37" s="186"/>
      <c r="TF37" s="187">
        <v>31</v>
      </c>
      <c r="TG37" s="184" t="s">
        <v>34</v>
      </c>
      <c r="TH37" s="185">
        <v>0</v>
      </c>
      <c r="TI37" s="185">
        <v>0</v>
      </c>
      <c r="TJ37" s="185">
        <v>0</v>
      </c>
      <c r="TK37" s="185">
        <f t="shared" si="77"/>
        <v>0</v>
      </c>
      <c r="TL37" s="186"/>
      <c r="TM37" s="187">
        <v>31</v>
      </c>
      <c r="TN37" s="184" t="s">
        <v>34</v>
      </c>
      <c r="TO37" s="185">
        <v>0</v>
      </c>
      <c r="TP37" s="185">
        <v>40000</v>
      </c>
      <c r="TQ37" s="185">
        <v>0</v>
      </c>
      <c r="TR37" s="185">
        <f t="shared" si="78"/>
        <v>40000</v>
      </c>
      <c r="TS37" s="186"/>
      <c r="TT37" s="187">
        <v>31</v>
      </c>
      <c r="TU37" s="184" t="s">
        <v>34</v>
      </c>
      <c r="TV37" s="185">
        <v>0</v>
      </c>
      <c r="TW37" s="185">
        <v>30000</v>
      </c>
      <c r="TX37" s="185">
        <v>0</v>
      </c>
      <c r="TY37" s="185">
        <f t="shared" si="79"/>
        <v>30000</v>
      </c>
      <c r="TZ37" s="186"/>
      <c r="UA37" s="187">
        <v>31</v>
      </c>
      <c r="UB37" s="184" t="s">
        <v>34</v>
      </c>
      <c r="UC37" s="185">
        <v>0</v>
      </c>
      <c r="UD37" s="185">
        <v>10000</v>
      </c>
      <c r="UE37" s="185">
        <v>0</v>
      </c>
      <c r="UF37" s="185">
        <f t="shared" si="80"/>
        <v>10000</v>
      </c>
      <c r="UG37" s="186"/>
      <c r="UH37" s="187">
        <v>31</v>
      </c>
      <c r="UI37" s="184" t="s">
        <v>34</v>
      </c>
      <c r="UJ37" s="185">
        <v>0</v>
      </c>
      <c r="UK37" s="185">
        <v>25000</v>
      </c>
      <c r="UL37" s="185">
        <v>0</v>
      </c>
      <c r="UM37" s="185">
        <f t="shared" si="81"/>
        <v>25000</v>
      </c>
      <c r="UN37" s="186"/>
      <c r="UO37" s="187">
        <v>31</v>
      </c>
      <c r="UP37" s="184" t="s">
        <v>34</v>
      </c>
      <c r="UQ37" s="185">
        <v>1</v>
      </c>
      <c r="UR37" s="185">
        <v>12000</v>
      </c>
      <c r="US37" s="185">
        <v>0</v>
      </c>
      <c r="UT37" s="185">
        <f t="shared" si="82"/>
        <v>12000</v>
      </c>
      <c r="UU37" s="186"/>
      <c r="UV37" s="187">
        <v>31</v>
      </c>
      <c r="UW37" s="184" t="s">
        <v>34</v>
      </c>
      <c r="UX37" s="185">
        <v>1</v>
      </c>
      <c r="UY37" s="185">
        <v>100000</v>
      </c>
      <c r="UZ37" s="185">
        <v>0</v>
      </c>
      <c r="VA37" s="185">
        <f t="shared" si="83"/>
        <v>100000</v>
      </c>
      <c r="VB37" s="186"/>
      <c r="VC37" s="187">
        <v>31</v>
      </c>
      <c r="VD37" s="184" t="s">
        <v>34</v>
      </c>
      <c r="VE37" s="185">
        <v>1</v>
      </c>
      <c r="VF37" s="185">
        <v>10000</v>
      </c>
      <c r="VG37" s="185">
        <v>0</v>
      </c>
      <c r="VH37" s="185">
        <f t="shared" si="84"/>
        <v>10000</v>
      </c>
      <c r="VI37" s="186"/>
      <c r="VJ37" s="187">
        <v>31</v>
      </c>
      <c r="VK37" s="184" t="s">
        <v>34</v>
      </c>
      <c r="VL37" s="185">
        <v>0</v>
      </c>
      <c r="VM37" s="185">
        <v>0</v>
      </c>
      <c r="VN37" s="185">
        <v>0</v>
      </c>
      <c r="VO37" s="185">
        <f t="shared" si="85"/>
        <v>0</v>
      </c>
      <c r="VP37" s="186"/>
      <c r="VQ37" s="187">
        <v>31</v>
      </c>
      <c r="VR37" s="184" t="s">
        <v>34</v>
      </c>
      <c r="VS37" s="185">
        <v>0</v>
      </c>
      <c r="VT37" s="185">
        <v>0</v>
      </c>
      <c r="VU37" s="185">
        <v>0</v>
      </c>
      <c r="VV37" s="185">
        <f t="shared" si="86"/>
        <v>0</v>
      </c>
      <c r="VW37" s="186"/>
      <c r="VX37" s="187">
        <v>31</v>
      </c>
      <c r="VY37" s="184" t="s">
        <v>34</v>
      </c>
      <c r="VZ37" s="185">
        <v>1</v>
      </c>
      <c r="WA37" s="185">
        <v>180000</v>
      </c>
      <c r="WB37" s="185">
        <v>0</v>
      </c>
      <c r="WC37" s="185">
        <f t="shared" si="87"/>
        <v>180000</v>
      </c>
      <c r="WD37" s="186"/>
      <c r="WE37" s="187">
        <v>31</v>
      </c>
      <c r="WF37" s="184" t="s">
        <v>34</v>
      </c>
      <c r="WG37" s="185">
        <v>0</v>
      </c>
      <c r="WH37" s="185">
        <v>0</v>
      </c>
      <c r="WI37" s="185">
        <v>0</v>
      </c>
      <c r="WJ37" s="185">
        <f t="shared" si="88"/>
        <v>0</v>
      </c>
      <c r="WK37" s="186"/>
      <c r="WL37" s="187">
        <v>31</v>
      </c>
      <c r="WM37" s="184" t="s">
        <v>34</v>
      </c>
      <c r="WN37" s="185">
        <v>0</v>
      </c>
      <c r="WO37" s="185">
        <v>0</v>
      </c>
      <c r="WP37" s="185">
        <v>0</v>
      </c>
      <c r="WQ37" s="185">
        <f t="shared" si="89"/>
        <v>0</v>
      </c>
      <c r="WR37" s="186"/>
      <c r="WS37" s="187">
        <v>31</v>
      </c>
      <c r="WT37" s="184" t="s">
        <v>34</v>
      </c>
      <c r="WU37" s="185">
        <v>0</v>
      </c>
      <c r="WV37" s="185">
        <v>0</v>
      </c>
      <c r="WW37" s="185">
        <v>0</v>
      </c>
      <c r="WX37" s="185">
        <f t="shared" si="90"/>
        <v>0</v>
      </c>
      <c r="WY37" s="186"/>
      <c r="WZ37" s="187">
        <v>31</v>
      </c>
      <c r="XA37" s="184" t="s">
        <v>34</v>
      </c>
      <c r="XB37" s="185">
        <v>0</v>
      </c>
      <c r="XC37" s="185">
        <v>268750</v>
      </c>
      <c r="XD37" s="185">
        <v>0</v>
      </c>
      <c r="XE37" s="185">
        <f t="shared" si="91"/>
        <v>268750</v>
      </c>
      <c r="XF37" s="186"/>
      <c r="XG37" s="187">
        <v>31</v>
      </c>
      <c r="XH37" s="184" t="s">
        <v>34</v>
      </c>
      <c r="XI37" s="185">
        <v>0</v>
      </c>
      <c r="XJ37" s="185">
        <v>0</v>
      </c>
      <c r="XK37" s="185">
        <v>0</v>
      </c>
      <c r="XL37" s="185">
        <f t="shared" si="92"/>
        <v>0</v>
      </c>
      <c r="XM37" s="186"/>
      <c r="XN37" s="187">
        <v>31</v>
      </c>
      <c r="XO37" s="184" t="s">
        <v>34</v>
      </c>
      <c r="XP37" s="185">
        <v>0</v>
      </c>
      <c r="XQ37" s="185">
        <v>20000</v>
      </c>
      <c r="XR37" s="185">
        <v>0</v>
      </c>
      <c r="XS37" s="185">
        <f t="shared" si="93"/>
        <v>20000</v>
      </c>
      <c r="XT37" s="186"/>
      <c r="XU37" s="187">
        <v>31</v>
      </c>
      <c r="XV37" s="184" t="s">
        <v>34</v>
      </c>
      <c r="XW37" s="185">
        <v>0</v>
      </c>
      <c r="XX37" s="185">
        <v>0</v>
      </c>
      <c r="XY37" s="185">
        <v>0</v>
      </c>
      <c r="XZ37" s="185">
        <f t="shared" si="94"/>
        <v>0</v>
      </c>
      <c r="YA37" s="186"/>
      <c r="YB37" s="187">
        <v>31</v>
      </c>
      <c r="YC37" s="184" t="s">
        <v>34</v>
      </c>
      <c r="YD37" s="185">
        <v>0</v>
      </c>
      <c r="YE37" s="185">
        <v>0</v>
      </c>
      <c r="YF37" s="185">
        <v>0</v>
      </c>
      <c r="YG37" s="185">
        <f t="shared" si="95"/>
        <v>0</v>
      </c>
      <c r="YH37" s="186"/>
      <c r="YI37" s="187">
        <v>31</v>
      </c>
      <c r="YJ37" s="184" t="s">
        <v>34</v>
      </c>
      <c r="YK37" s="185">
        <v>0</v>
      </c>
      <c r="YL37" s="185">
        <f t="shared" si="96"/>
        <v>17049515.199999999</v>
      </c>
      <c r="YM37" s="185">
        <f t="shared" si="0"/>
        <v>364615.38</v>
      </c>
      <c r="YN37" s="185">
        <f t="shared" si="1"/>
        <v>17414130.579999998</v>
      </c>
      <c r="YO37" s="186"/>
      <c r="YP37" s="106">
        <v>31</v>
      </c>
      <c r="YQ37" s="68" t="s">
        <v>34</v>
      </c>
      <c r="YR37" s="69">
        <v>0</v>
      </c>
      <c r="YS37" s="69" t="e">
        <f>'Programme Management'!#REF!+'Prgramme M. Activities'!YL37</f>
        <v>#REF!</v>
      </c>
      <c r="YT37" s="69" t="e">
        <f>'Programme Management'!#REF!+'Prgramme M. Activities'!YM37</f>
        <v>#REF!</v>
      </c>
      <c r="YU37" s="69" t="e">
        <f t="shared" si="97"/>
        <v>#REF!</v>
      </c>
      <c r="YV37" s="70"/>
    </row>
    <row r="38" spans="1:672" ht="16.5" hidden="1">
      <c r="A38" s="188">
        <v>32</v>
      </c>
      <c r="B38" s="189" t="s">
        <v>35</v>
      </c>
      <c r="C38" s="190">
        <v>0</v>
      </c>
      <c r="D38" s="190">
        <v>0</v>
      </c>
      <c r="E38" s="190">
        <v>0</v>
      </c>
      <c r="F38" s="190">
        <f t="shared" si="2"/>
        <v>0</v>
      </c>
      <c r="G38" s="191"/>
      <c r="H38" s="192">
        <v>32</v>
      </c>
      <c r="I38" s="189" t="s">
        <v>35</v>
      </c>
      <c r="J38" s="190">
        <v>0</v>
      </c>
      <c r="K38" s="190">
        <v>0</v>
      </c>
      <c r="L38" s="190">
        <v>0</v>
      </c>
      <c r="M38" s="190">
        <f t="shared" si="3"/>
        <v>0</v>
      </c>
      <c r="N38" s="191"/>
      <c r="O38" s="192">
        <v>32</v>
      </c>
      <c r="P38" s="189" t="s">
        <v>35</v>
      </c>
      <c r="Q38" s="190">
        <v>0</v>
      </c>
      <c r="R38" s="190">
        <v>24800</v>
      </c>
      <c r="S38" s="190">
        <v>0</v>
      </c>
      <c r="T38" s="190">
        <f t="shared" si="4"/>
        <v>24800</v>
      </c>
      <c r="U38" s="191"/>
      <c r="V38" s="192">
        <v>32</v>
      </c>
      <c r="W38" s="189" t="s">
        <v>35</v>
      </c>
      <c r="X38" s="190">
        <v>6</v>
      </c>
      <c r="Y38" s="190">
        <v>15600</v>
      </c>
      <c r="Z38" s="190">
        <v>0</v>
      </c>
      <c r="AA38" s="190">
        <f t="shared" si="5"/>
        <v>15600</v>
      </c>
      <c r="AB38" s="191"/>
      <c r="AC38" s="192">
        <v>32</v>
      </c>
      <c r="AD38" s="189" t="s">
        <v>35</v>
      </c>
      <c r="AE38" s="190">
        <v>0</v>
      </c>
      <c r="AF38" s="190">
        <v>0</v>
      </c>
      <c r="AG38" s="190">
        <v>0</v>
      </c>
      <c r="AH38" s="190">
        <f t="shared" si="6"/>
        <v>0</v>
      </c>
      <c r="AI38" s="191"/>
      <c r="AJ38" s="192">
        <v>32</v>
      </c>
      <c r="AK38" s="189" t="s">
        <v>35</v>
      </c>
      <c r="AL38" s="190">
        <v>102</v>
      </c>
      <c r="AM38" s="190">
        <v>10200</v>
      </c>
      <c r="AN38" s="190">
        <v>0</v>
      </c>
      <c r="AO38" s="190">
        <f t="shared" si="7"/>
        <v>10200</v>
      </c>
      <c r="AP38" s="191"/>
      <c r="AQ38" s="192">
        <v>32</v>
      </c>
      <c r="AR38" s="189" t="s">
        <v>35</v>
      </c>
      <c r="AS38" s="190">
        <v>6</v>
      </c>
      <c r="AT38" s="190">
        <v>8000</v>
      </c>
      <c r="AU38" s="190">
        <v>0</v>
      </c>
      <c r="AV38" s="190">
        <f t="shared" si="8"/>
        <v>8000</v>
      </c>
      <c r="AW38" s="191"/>
      <c r="AX38" s="192">
        <v>32</v>
      </c>
      <c r="AY38" s="189" t="s">
        <v>35</v>
      </c>
      <c r="AZ38" s="190">
        <v>8</v>
      </c>
      <c r="BA38" s="190">
        <v>48000</v>
      </c>
      <c r="BB38" s="190">
        <v>0</v>
      </c>
      <c r="BC38" s="190">
        <f t="shared" si="9"/>
        <v>48000</v>
      </c>
      <c r="BD38" s="191"/>
      <c r="BE38" s="192">
        <v>32</v>
      </c>
      <c r="BF38" s="189" t="s">
        <v>35</v>
      </c>
      <c r="BG38" s="190">
        <v>0</v>
      </c>
      <c r="BH38" s="190">
        <v>0</v>
      </c>
      <c r="BI38" s="190">
        <v>0</v>
      </c>
      <c r="BJ38" s="190">
        <f t="shared" si="10"/>
        <v>0</v>
      </c>
      <c r="BK38" s="191"/>
      <c r="BL38" s="192">
        <v>32</v>
      </c>
      <c r="BM38" s="189" t="s">
        <v>35</v>
      </c>
      <c r="BN38" s="190">
        <v>0</v>
      </c>
      <c r="BO38" s="190">
        <v>0</v>
      </c>
      <c r="BP38" s="190">
        <v>0</v>
      </c>
      <c r="BQ38" s="190">
        <f t="shared" si="11"/>
        <v>0</v>
      </c>
      <c r="BR38" s="191"/>
      <c r="BS38" s="192">
        <v>32</v>
      </c>
      <c r="BT38" s="189" t="s">
        <v>35</v>
      </c>
      <c r="BU38" s="190">
        <v>4</v>
      </c>
      <c r="BV38" s="190">
        <v>20000</v>
      </c>
      <c r="BW38" s="190">
        <v>0</v>
      </c>
      <c r="BX38" s="190">
        <f t="shared" si="12"/>
        <v>20000</v>
      </c>
      <c r="BY38" s="191"/>
      <c r="BZ38" s="192">
        <v>32</v>
      </c>
      <c r="CA38" s="189" t="s">
        <v>35</v>
      </c>
      <c r="CB38" s="190">
        <v>0</v>
      </c>
      <c r="CC38" s="190">
        <v>0</v>
      </c>
      <c r="CD38" s="190">
        <v>0</v>
      </c>
      <c r="CE38" s="190">
        <f t="shared" si="13"/>
        <v>0</v>
      </c>
      <c r="CF38" s="191"/>
      <c r="CG38" s="192">
        <v>32</v>
      </c>
      <c r="CH38" s="189" t="s">
        <v>35</v>
      </c>
      <c r="CI38" s="190">
        <v>21</v>
      </c>
      <c r="CJ38" s="190">
        <v>54450</v>
      </c>
      <c r="CK38" s="190">
        <v>0</v>
      </c>
      <c r="CL38" s="190">
        <f t="shared" si="14"/>
        <v>54450</v>
      </c>
      <c r="CM38" s="191"/>
      <c r="CN38" s="192">
        <v>32</v>
      </c>
      <c r="CO38" s="189" t="s">
        <v>35</v>
      </c>
      <c r="CP38" s="190">
        <v>0</v>
      </c>
      <c r="CQ38" s="190">
        <v>0</v>
      </c>
      <c r="CR38" s="190">
        <v>0</v>
      </c>
      <c r="CS38" s="190">
        <f t="shared" si="15"/>
        <v>0</v>
      </c>
      <c r="CT38" s="191"/>
      <c r="CU38" s="192">
        <v>32</v>
      </c>
      <c r="CV38" s="189" t="s">
        <v>35</v>
      </c>
      <c r="CW38" s="190">
        <v>12</v>
      </c>
      <c r="CX38" s="190">
        <v>24000</v>
      </c>
      <c r="CY38" s="190">
        <v>0</v>
      </c>
      <c r="CZ38" s="190">
        <f t="shared" si="16"/>
        <v>24000</v>
      </c>
      <c r="DA38" s="191"/>
      <c r="DB38" s="192">
        <v>32</v>
      </c>
      <c r="DC38" s="189" t="s">
        <v>35</v>
      </c>
      <c r="DD38" s="190">
        <v>0</v>
      </c>
      <c r="DE38" s="190">
        <v>30000</v>
      </c>
      <c r="DF38" s="190">
        <v>0</v>
      </c>
      <c r="DG38" s="190">
        <f t="shared" si="17"/>
        <v>30000</v>
      </c>
      <c r="DH38" s="191"/>
      <c r="DI38" s="192">
        <v>32</v>
      </c>
      <c r="DJ38" s="189" t="s">
        <v>35</v>
      </c>
      <c r="DK38" s="190">
        <v>0</v>
      </c>
      <c r="DL38" s="190">
        <v>0</v>
      </c>
      <c r="DM38" s="190">
        <v>0</v>
      </c>
      <c r="DN38" s="190">
        <f t="shared" si="18"/>
        <v>0</v>
      </c>
      <c r="DO38" s="191"/>
      <c r="DP38" s="192">
        <v>32</v>
      </c>
      <c r="DQ38" s="189" t="s">
        <v>35</v>
      </c>
      <c r="DR38" s="190">
        <v>7</v>
      </c>
      <c r="DS38" s="190">
        <v>21000</v>
      </c>
      <c r="DT38" s="190">
        <v>0</v>
      </c>
      <c r="DU38" s="190">
        <f t="shared" si="19"/>
        <v>21000</v>
      </c>
      <c r="DV38" s="191"/>
      <c r="DW38" s="192">
        <v>32</v>
      </c>
      <c r="DX38" s="189" t="s">
        <v>35</v>
      </c>
      <c r="DY38" s="190">
        <v>695</v>
      </c>
      <c r="DZ38" s="190">
        <v>278000</v>
      </c>
      <c r="EA38" s="190">
        <v>0</v>
      </c>
      <c r="EB38" s="190">
        <f t="shared" si="20"/>
        <v>278000</v>
      </c>
      <c r="EC38" s="191"/>
      <c r="ED38" s="192">
        <v>32</v>
      </c>
      <c r="EE38" s="189" t="s">
        <v>35</v>
      </c>
      <c r="EF38" s="190">
        <v>0</v>
      </c>
      <c r="EG38" s="190">
        <v>0</v>
      </c>
      <c r="EH38" s="190">
        <v>0</v>
      </c>
      <c r="EI38" s="190">
        <f t="shared" si="21"/>
        <v>0</v>
      </c>
      <c r="EJ38" s="191"/>
      <c r="EK38" s="192">
        <v>32</v>
      </c>
      <c r="EL38" s="189" t="s">
        <v>35</v>
      </c>
      <c r="EM38" s="190">
        <v>0</v>
      </c>
      <c r="EN38" s="190">
        <v>0</v>
      </c>
      <c r="EO38" s="190">
        <v>0</v>
      </c>
      <c r="EP38" s="190">
        <f t="shared" si="22"/>
        <v>0</v>
      </c>
      <c r="EQ38" s="191"/>
      <c r="ER38" s="192">
        <v>32</v>
      </c>
      <c r="ES38" s="189" t="s">
        <v>35</v>
      </c>
      <c r="ET38" s="190">
        <v>0</v>
      </c>
      <c r="EU38" s="190">
        <v>0</v>
      </c>
      <c r="EV38" s="190">
        <v>0</v>
      </c>
      <c r="EW38" s="190">
        <f t="shared" si="23"/>
        <v>0</v>
      </c>
      <c r="EX38" s="191"/>
      <c r="EY38" s="192">
        <v>32</v>
      </c>
      <c r="EZ38" s="189" t="s">
        <v>35</v>
      </c>
      <c r="FA38" s="190">
        <v>0</v>
      </c>
      <c r="FB38" s="190">
        <v>0</v>
      </c>
      <c r="FC38" s="190">
        <v>0</v>
      </c>
      <c r="FD38" s="190">
        <f t="shared" si="24"/>
        <v>0</v>
      </c>
      <c r="FE38" s="191"/>
      <c r="FF38" s="192">
        <v>32</v>
      </c>
      <c r="FG38" s="189" t="s">
        <v>35</v>
      </c>
      <c r="FH38" s="190">
        <v>0</v>
      </c>
      <c r="FI38" s="190">
        <v>0</v>
      </c>
      <c r="FJ38" s="190">
        <v>0</v>
      </c>
      <c r="FK38" s="190">
        <f t="shared" si="25"/>
        <v>0</v>
      </c>
      <c r="FL38" s="191"/>
      <c r="FM38" s="192">
        <v>32</v>
      </c>
      <c r="FN38" s="189" t="s">
        <v>35</v>
      </c>
      <c r="FO38" s="190">
        <v>6</v>
      </c>
      <c r="FP38" s="190">
        <v>8000</v>
      </c>
      <c r="FQ38" s="190">
        <v>0</v>
      </c>
      <c r="FR38" s="190">
        <f t="shared" si="26"/>
        <v>8000</v>
      </c>
      <c r="FS38" s="191"/>
      <c r="FT38" s="192">
        <v>32</v>
      </c>
      <c r="FU38" s="189" t="s">
        <v>35</v>
      </c>
      <c r="FV38" s="190">
        <v>0</v>
      </c>
      <c r="FW38" s="190">
        <v>100000</v>
      </c>
      <c r="FX38" s="190">
        <v>0</v>
      </c>
      <c r="FY38" s="190">
        <f t="shared" si="27"/>
        <v>100000</v>
      </c>
      <c r="FZ38" s="191"/>
      <c r="GA38" s="192">
        <v>32</v>
      </c>
      <c r="GB38" s="189" t="s">
        <v>35</v>
      </c>
      <c r="GC38" s="190">
        <v>0</v>
      </c>
      <c r="GD38" s="190">
        <v>50000</v>
      </c>
      <c r="GE38" s="190">
        <v>0</v>
      </c>
      <c r="GF38" s="190">
        <f t="shared" si="28"/>
        <v>50000</v>
      </c>
      <c r="GG38" s="191"/>
      <c r="GH38" s="192">
        <v>32</v>
      </c>
      <c r="GI38" s="189" t="s">
        <v>35</v>
      </c>
      <c r="GJ38" s="190">
        <v>0</v>
      </c>
      <c r="GK38" s="190">
        <v>30000</v>
      </c>
      <c r="GL38" s="190">
        <v>0</v>
      </c>
      <c r="GM38" s="190">
        <f t="shared" si="29"/>
        <v>30000</v>
      </c>
      <c r="GN38" s="191"/>
      <c r="GO38" s="192">
        <v>32</v>
      </c>
      <c r="GP38" s="189" t="s">
        <v>35</v>
      </c>
      <c r="GQ38" s="190">
        <v>0</v>
      </c>
      <c r="GR38" s="190">
        <v>0</v>
      </c>
      <c r="GS38" s="190">
        <v>0</v>
      </c>
      <c r="GT38" s="190">
        <f t="shared" si="30"/>
        <v>0</v>
      </c>
      <c r="GU38" s="191"/>
      <c r="GV38" s="192">
        <v>32</v>
      </c>
      <c r="GW38" s="189" t="s">
        <v>35</v>
      </c>
      <c r="GX38" s="190">
        <v>0</v>
      </c>
      <c r="GY38" s="190">
        <v>300000</v>
      </c>
      <c r="GZ38" s="190">
        <v>70000</v>
      </c>
      <c r="HA38" s="190">
        <f t="shared" si="31"/>
        <v>370000</v>
      </c>
      <c r="HB38" s="191"/>
      <c r="HC38" s="192">
        <v>32</v>
      </c>
      <c r="HD38" s="189" t="s">
        <v>35</v>
      </c>
      <c r="HE38" s="190">
        <v>0</v>
      </c>
      <c r="HF38" s="190">
        <v>0</v>
      </c>
      <c r="HG38" s="190">
        <v>0</v>
      </c>
      <c r="HH38" s="190">
        <f t="shared" si="32"/>
        <v>0</v>
      </c>
      <c r="HI38" s="191"/>
      <c r="HJ38" s="192">
        <v>32</v>
      </c>
      <c r="HK38" s="189" t="s">
        <v>35</v>
      </c>
      <c r="HL38" s="190">
        <v>1</v>
      </c>
      <c r="HM38" s="190">
        <v>300000</v>
      </c>
      <c r="HN38" s="190">
        <v>0</v>
      </c>
      <c r="HO38" s="190">
        <f t="shared" si="33"/>
        <v>300000</v>
      </c>
      <c r="HP38" s="191"/>
      <c r="HQ38" s="192">
        <v>32</v>
      </c>
      <c r="HR38" s="189" t="s">
        <v>35</v>
      </c>
      <c r="HS38" s="190">
        <v>6</v>
      </c>
      <c r="HT38" s="190">
        <v>17850</v>
      </c>
      <c r="HU38" s="190">
        <v>0</v>
      </c>
      <c r="HV38" s="190">
        <f t="shared" si="34"/>
        <v>17850</v>
      </c>
      <c r="HW38" s="191"/>
      <c r="HX38" s="192">
        <v>32</v>
      </c>
      <c r="HY38" s="189" t="s">
        <v>35</v>
      </c>
      <c r="HZ38" s="190">
        <v>0</v>
      </c>
      <c r="IA38" s="190">
        <v>0</v>
      </c>
      <c r="IB38" s="190">
        <v>0</v>
      </c>
      <c r="IC38" s="190">
        <f t="shared" si="35"/>
        <v>0</v>
      </c>
      <c r="ID38" s="191"/>
      <c r="IE38" s="192">
        <v>32</v>
      </c>
      <c r="IF38" s="189" t="s">
        <v>35</v>
      </c>
      <c r="IG38" s="190">
        <v>0</v>
      </c>
      <c r="IH38" s="190">
        <v>0</v>
      </c>
      <c r="II38" s="190">
        <v>0</v>
      </c>
      <c r="IJ38" s="190">
        <f t="shared" si="36"/>
        <v>0</v>
      </c>
      <c r="IK38" s="191"/>
      <c r="IL38" s="192">
        <v>32</v>
      </c>
      <c r="IM38" s="189" t="s">
        <v>35</v>
      </c>
      <c r="IN38" s="190">
        <v>0</v>
      </c>
      <c r="IO38" s="190">
        <v>0</v>
      </c>
      <c r="IP38" s="190">
        <v>0</v>
      </c>
      <c r="IQ38" s="190">
        <f t="shared" si="37"/>
        <v>0</v>
      </c>
      <c r="IR38" s="191"/>
      <c r="IS38" s="192">
        <v>32</v>
      </c>
      <c r="IT38" s="189" t="s">
        <v>35</v>
      </c>
      <c r="IU38" s="190">
        <v>0</v>
      </c>
      <c r="IV38" s="190">
        <v>0</v>
      </c>
      <c r="IW38" s="190">
        <v>0</v>
      </c>
      <c r="IX38" s="190">
        <f t="shared" si="38"/>
        <v>0</v>
      </c>
      <c r="IY38" s="191"/>
      <c r="IZ38" s="192">
        <v>32</v>
      </c>
      <c r="JA38" s="189" t="s">
        <v>35</v>
      </c>
      <c r="JB38" s="190">
        <v>0</v>
      </c>
      <c r="JC38" s="190">
        <v>0</v>
      </c>
      <c r="JD38" s="190">
        <v>0</v>
      </c>
      <c r="JE38" s="190">
        <f t="shared" si="39"/>
        <v>0</v>
      </c>
      <c r="JF38" s="191"/>
      <c r="JG38" s="192">
        <v>32</v>
      </c>
      <c r="JH38" s="189" t="s">
        <v>35</v>
      </c>
      <c r="JI38" s="190">
        <v>0</v>
      </c>
      <c r="JJ38" s="190">
        <v>30000</v>
      </c>
      <c r="JK38" s="190">
        <v>0</v>
      </c>
      <c r="JL38" s="190">
        <f t="shared" si="40"/>
        <v>30000</v>
      </c>
      <c r="JM38" s="191"/>
      <c r="JN38" s="192">
        <v>32</v>
      </c>
      <c r="JO38" s="189" t="s">
        <v>35</v>
      </c>
      <c r="JP38" s="190">
        <v>0</v>
      </c>
      <c r="JQ38" s="190">
        <v>0</v>
      </c>
      <c r="JR38" s="190">
        <v>0</v>
      </c>
      <c r="JS38" s="190">
        <f t="shared" si="41"/>
        <v>0</v>
      </c>
      <c r="JT38" s="191"/>
      <c r="JU38" s="192">
        <v>32</v>
      </c>
      <c r="JV38" s="189" t="s">
        <v>35</v>
      </c>
      <c r="JW38" s="190">
        <v>0</v>
      </c>
      <c r="JX38" s="190">
        <v>0</v>
      </c>
      <c r="JY38" s="190">
        <v>0</v>
      </c>
      <c r="JZ38" s="190">
        <f t="shared" si="42"/>
        <v>0</v>
      </c>
      <c r="KA38" s="191"/>
      <c r="KB38" s="192">
        <v>32</v>
      </c>
      <c r="KC38" s="189" t="s">
        <v>35</v>
      </c>
      <c r="KD38" s="190">
        <v>6</v>
      </c>
      <c r="KE38" s="190">
        <v>83200</v>
      </c>
      <c r="KF38" s="190">
        <v>0</v>
      </c>
      <c r="KG38" s="190">
        <f t="shared" si="43"/>
        <v>83200</v>
      </c>
      <c r="KH38" s="191"/>
      <c r="KI38" s="192">
        <v>32</v>
      </c>
      <c r="KJ38" s="189" t="s">
        <v>35</v>
      </c>
      <c r="KK38" s="190">
        <v>1</v>
      </c>
      <c r="KL38" s="190">
        <v>325000</v>
      </c>
      <c r="KM38" s="190">
        <v>0</v>
      </c>
      <c r="KN38" s="190">
        <f t="shared" si="44"/>
        <v>325000</v>
      </c>
      <c r="KO38" s="191"/>
      <c r="KP38" s="192">
        <v>32</v>
      </c>
      <c r="KQ38" s="189" t="s">
        <v>35</v>
      </c>
      <c r="KR38" s="190">
        <v>1</v>
      </c>
      <c r="KS38" s="190">
        <v>12000</v>
      </c>
      <c r="KT38" s="190">
        <v>0</v>
      </c>
      <c r="KU38" s="190">
        <f t="shared" si="45"/>
        <v>12000</v>
      </c>
      <c r="KV38" s="191"/>
      <c r="KW38" s="192">
        <v>32</v>
      </c>
      <c r="KX38" s="189" t="s">
        <v>35</v>
      </c>
      <c r="KY38" s="190">
        <v>0</v>
      </c>
      <c r="KZ38" s="190">
        <v>0</v>
      </c>
      <c r="LA38" s="190">
        <v>0</v>
      </c>
      <c r="LB38" s="190">
        <f t="shared" si="46"/>
        <v>0</v>
      </c>
      <c r="LC38" s="191"/>
      <c r="LD38" s="192">
        <v>32</v>
      </c>
      <c r="LE38" s="189" t="s">
        <v>35</v>
      </c>
      <c r="LF38" s="190">
        <v>0</v>
      </c>
      <c r="LG38" s="190">
        <v>0</v>
      </c>
      <c r="LH38" s="190">
        <v>0</v>
      </c>
      <c r="LI38" s="190">
        <f t="shared" si="47"/>
        <v>0</v>
      </c>
      <c r="LJ38" s="191"/>
      <c r="LK38" s="192">
        <v>32</v>
      </c>
      <c r="LL38" s="189" t="s">
        <v>35</v>
      </c>
      <c r="LM38" s="190">
        <v>0</v>
      </c>
      <c r="LN38" s="190">
        <v>0</v>
      </c>
      <c r="LO38" s="190">
        <v>0</v>
      </c>
      <c r="LP38" s="190">
        <f t="shared" si="48"/>
        <v>0</v>
      </c>
      <c r="LQ38" s="191"/>
      <c r="LR38" s="192">
        <v>32</v>
      </c>
      <c r="LS38" s="189" t="s">
        <v>35</v>
      </c>
      <c r="LT38" s="190">
        <v>1</v>
      </c>
      <c r="LU38" s="190">
        <v>200000</v>
      </c>
      <c r="LV38" s="190">
        <v>0</v>
      </c>
      <c r="LW38" s="190">
        <f t="shared" si="49"/>
        <v>200000</v>
      </c>
      <c r="LX38" s="191"/>
      <c r="LY38" s="192">
        <v>32</v>
      </c>
      <c r="LZ38" s="189" t="s">
        <v>35</v>
      </c>
      <c r="MA38" s="190">
        <v>0</v>
      </c>
      <c r="MB38" s="190">
        <v>0</v>
      </c>
      <c r="MC38" s="190">
        <v>0</v>
      </c>
      <c r="MD38" s="190">
        <f t="shared" si="50"/>
        <v>0</v>
      </c>
      <c r="ME38" s="191"/>
      <c r="MF38" s="192">
        <v>32</v>
      </c>
      <c r="MG38" s="189" t="s">
        <v>35</v>
      </c>
      <c r="MH38" s="190">
        <v>6</v>
      </c>
      <c r="MI38" s="190">
        <v>12000</v>
      </c>
      <c r="MJ38" s="190">
        <v>0</v>
      </c>
      <c r="MK38" s="190">
        <f t="shared" si="51"/>
        <v>12000</v>
      </c>
      <c r="ML38" s="191"/>
      <c r="MM38" s="192">
        <v>32</v>
      </c>
      <c r="MN38" s="189" t="s">
        <v>35</v>
      </c>
      <c r="MO38" s="190">
        <v>6</v>
      </c>
      <c r="MP38" s="190">
        <v>12000</v>
      </c>
      <c r="MQ38" s="190">
        <v>0</v>
      </c>
      <c r="MR38" s="190">
        <f t="shared" si="52"/>
        <v>12000</v>
      </c>
      <c r="MS38" s="191"/>
      <c r="MT38" s="192">
        <v>32</v>
      </c>
      <c r="MU38" s="189" t="s">
        <v>35</v>
      </c>
      <c r="MV38" s="190">
        <v>8</v>
      </c>
      <c r="MW38" s="190">
        <v>1020000</v>
      </c>
      <c r="MX38" s="190">
        <v>0</v>
      </c>
      <c r="MY38" s="190">
        <f t="shared" si="53"/>
        <v>1020000</v>
      </c>
      <c r="MZ38" s="191"/>
      <c r="NA38" s="192">
        <v>32</v>
      </c>
      <c r="NB38" s="189" t="s">
        <v>35</v>
      </c>
      <c r="NC38" s="190">
        <v>1</v>
      </c>
      <c r="ND38" s="190">
        <v>60000</v>
      </c>
      <c r="NE38" s="190">
        <v>0</v>
      </c>
      <c r="NF38" s="190">
        <f t="shared" si="54"/>
        <v>60000</v>
      </c>
      <c r="NG38" s="191"/>
      <c r="NH38" s="192">
        <v>32</v>
      </c>
      <c r="NI38" s="189" t="s">
        <v>35</v>
      </c>
      <c r="NJ38" s="190">
        <v>0</v>
      </c>
      <c r="NK38" s="190">
        <v>0</v>
      </c>
      <c r="NL38" s="190">
        <v>0</v>
      </c>
      <c r="NM38" s="190">
        <f t="shared" si="55"/>
        <v>0</v>
      </c>
      <c r="NN38" s="191"/>
      <c r="NO38" s="192">
        <v>32</v>
      </c>
      <c r="NP38" s="189" t="s">
        <v>35</v>
      </c>
      <c r="NQ38" s="190">
        <v>12</v>
      </c>
      <c r="NR38" s="190">
        <v>300000</v>
      </c>
      <c r="NS38" s="190">
        <v>0</v>
      </c>
      <c r="NT38" s="190">
        <f t="shared" si="56"/>
        <v>300000</v>
      </c>
      <c r="NU38" s="191"/>
      <c r="NV38" s="192">
        <v>32</v>
      </c>
      <c r="NW38" s="189" t="s">
        <v>35</v>
      </c>
      <c r="NX38" s="190">
        <v>1</v>
      </c>
      <c r="NY38" s="190">
        <v>100000</v>
      </c>
      <c r="NZ38" s="190">
        <v>0</v>
      </c>
      <c r="OA38" s="190">
        <f t="shared" si="57"/>
        <v>100000</v>
      </c>
      <c r="OB38" s="191"/>
      <c r="OC38" s="192">
        <v>32</v>
      </c>
      <c r="OD38" s="189" t="s">
        <v>35</v>
      </c>
      <c r="OE38" s="190">
        <v>0</v>
      </c>
      <c r="OF38" s="190">
        <v>138000</v>
      </c>
      <c r="OG38" s="190">
        <v>0</v>
      </c>
      <c r="OH38" s="190">
        <f t="shared" si="58"/>
        <v>138000</v>
      </c>
      <c r="OI38" s="191"/>
      <c r="OJ38" s="192">
        <v>32</v>
      </c>
      <c r="OK38" s="189" t="s">
        <v>35</v>
      </c>
      <c r="OL38" s="190">
        <v>0</v>
      </c>
      <c r="OM38" s="190">
        <v>150000</v>
      </c>
      <c r="ON38" s="190">
        <v>0</v>
      </c>
      <c r="OO38" s="190">
        <f t="shared" si="59"/>
        <v>150000</v>
      </c>
      <c r="OP38" s="191"/>
      <c r="OQ38" s="192">
        <v>32</v>
      </c>
      <c r="OR38" s="189" t="s">
        <v>35</v>
      </c>
      <c r="OS38" s="190">
        <v>0</v>
      </c>
      <c r="OT38" s="190">
        <v>0</v>
      </c>
      <c r="OU38" s="190">
        <v>0</v>
      </c>
      <c r="OV38" s="190">
        <f t="shared" si="60"/>
        <v>0</v>
      </c>
      <c r="OW38" s="191"/>
      <c r="OX38" s="192">
        <v>32</v>
      </c>
      <c r="OY38" s="189" t="s">
        <v>35</v>
      </c>
      <c r="OZ38" s="190">
        <v>0</v>
      </c>
      <c r="PA38" s="190">
        <v>450000</v>
      </c>
      <c r="PB38" s="190">
        <v>0</v>
      </c>
      <c r="PC38" s="190">
        <f t="shared" si="61"/>
        <v>450000</v>
      </c>
      <c r="PD38" s="191"/>
      <c r="PE38" s="192">
        <v>32</v>
      </c>
      <c r="PF38" s="189" t="s">
        <v>35</v>
      </c>
      <c r="PG38" s="190">
        <v>1</v>
      </c>
      <c r="PH38" s="190">
        <v>72000</v>
      </c>
      <c r="PI38" s="190">
        <v>0</v>
      </c>
      <c r="PJ38" s="190">
        <f t="shared" si="62"/>
        <v>72000</v>
      </c>
      <c r="PK38" s="191"/>
      <c r="PL38" s="192">
        <v>32</v>
      </c>
      <c r="PM38" s="189" t="s">
        <v>35</v>
      </c>
      <c r="PN38" s="190">
        <v>9</v>
      </c>
      <c r="PO38" s="190">
        <v>225000</v>
      </c>
      <c r="PP38" s="190">
        <v>0</v>
      </c>
      <c r="PQ38" s="190">
        <f t="shared" si="63"/>
        <v>225000</v>
      </c>
      <c r="PR38" s="191"/>
      <c r="PS38" s="192">
        <v>32</v>
      </c>
      <c r="PT38" s="189" t="s">
        <v>35</v>
      </c>
      <c r="PU38" s="190">
        <v>8</v>
      </c>
      <c r="PV38" s="190">
        <v>1920000</v>
      </c>
      <c r="PW38" s="190">
        <v>0</v>
      </c>
      <c r="PX38" s="190">
        <f t="shared" si="64"/>
        <v>1920000</v>
      </c>
      <c r="PY38" s="191"/>
      <c r="PZ38" s="192">
        <v>32</v>
      </c>
      <c r="QA38" s="189" t="s">
        <v>35</v>
      </c>
      <c r="QB38" s="190">
        <v>6</v>
      </c>
      <c r="QC38" s="190">
        <v>57600</v>
      </c>
      <c r="QD38" s="190">
        <v>0</v>
      </c>
      <c r="QE38" s="190">
        <f t="shared" si="65"/>
        <v>57600</v>
      </c>
      <c r="QF38" s="191"/>
      <c r="QG38" s="192">
        <v>32</v>
      </c>
      <c r="QH38" s="189" t="s">
        <v>35</v>
      </c>
      <c r="QI38" s="190">
        <v>0</v>
      </c>
      <c r="QJ38" s="190">
        <v>48000</v>
      </c>
      <c r="QK38" s="190">
        <v>0</v>
      </c>
      <c r="QL38" s="190">
        <f t="shared" si="66"/>
        <v>48000</v>
      </c>
      <c r="QM38" s="191"/>
      <c r="QN38" s="192">
        <v>32</v>
      </c>
      <c r="QO38" s="189" t="s">
        <v>35</v>
      </c>
      <c r="QP38" s="190">
        <v>0</v>
      </c>
      <c r="QQ38" s="190">
        <v>357330</v>
      </c>
      <c r="QR38" s="190">
        <v>0</v>
      </c>
      <c r="QS38" s="190">
        <f t="shared" si="67"/>
        <v>357330</v>
      </c>
      <c r="QT38" s="191"/>
      <c r="QU38" s="192">
        <v>32</v>
      </c>
      <c r="QV38" s="189" t="s">
        <v>35</v>
      </c>
      <c r="QW38" s="190">
        <v>0</v>
      </c>
      <c r="QX38" s="190">
        <v>0</v>
      </c>
      <c r="QY38" s="190">
        <v>0</v>
      </c>
      <c r="QZ38" s="190">
        <f t="shared" si="68"/>
        <v>0</v>
      </c>
      <c r="RA38" s="191"/>
      <c r="RB38" s="192">
        <v>32</v>
      </c>
      <c r="RC38" s="189" t="s">
        <v>35</v>
      </c>
      <c r="RD38" s="190">
        <v>1</v>
      </c>
      <c r="RE38" s="190">
        <v>100000</v>
      </c>
      <c r="RF38" s="190">
        <v>0</v>
      </c>
      <c r="RG38" s="190">
        <f t="shared" si="69"/>
        <v>100000</v>
      </c>
      <c r="RH38" s="191"/>
      <c r="RI38" s="192">
        <v>32</v>
      </c>
      <c r="RJ38" s="189" t="s">
        <v>35</v>
      </c>
      <c r="RK38" s="190">
        <v>0</v>
      </c>
      <c r="RL38" s="190">
        <v>10000</v>
      </c>
      <c r="RM38" s="190">
        <v>0</v>
      </c>
      <c r="RN38" s="190">
        <f t="shared" si="70"/>
        <v>10000</v>
      </c>
      <c r="RO38" s="191"/>
      <c r="RP38" s="192">
        <v>32</v>
      </c>
      <c r="RQ38" s="189" t="s">
        <v>35</v>
      </c>
      <c r="RR38" s="190">
        <v>0</v>
      </c>
      <c r="RS38" s="190">
        <v>0</v>
      </c>
      <c r="RT38" s="190">
        <v>0</v>
      </c>
      <c r="RU38" s="190">
        <f t="shared" si="71"/>
        <v>0</v>
      </c>
      <c r="RV38" s="191"/>
      <c r="RW38" s="192">
        <v>32</v>
      </c>
      <c r="RX38" s="189" t="s">
        <v>35</v>
      </c>
      <c r="RY38" s="190">
        <v>0</v>
      </c>
      <c r="RZ38" s="190">
        <v>0</v>
      </c>
      <c r="SA38" s="190">
        <v>0</v>
      </c>
      <c r="SB38" s="190">
        <f t="shared" si="72"/>
        <v>0</v>
      </c>
      <c r="SC38" s="191"/>
      <c r="SD38" s="192">
        <v>32</v>
      </c>
      <c r="SE38" s="189" t="s">
        <v>35</v>
      </c>
      <c r="SF38" s="190">
        <v>1</v>
      </c>
      <c r="SG38" s="190">
        <v>124200</v>
      </c>
      <c r="SH38" s="190">
        <v>0</v>
      </c>
      <c r="SI38" s="190">
        <f t="shared" si="73"/>
        <v>124200</v>
      </c>
      <c r="SJ38" s="191"/>
      <c r="SK38" s="192">
        <v>32</v>
      </c>
      <c r="SL38" s="189" t="s">
        <v>35</v>
      </c>
      <c r="SM38" s="190">
        <v>1</v>
      </c>
      <c r="SN38" s="190">
        <v>80000</v>
      </c>
      <c r="SO38" s="190">
        <v>0</v>
      </c>
      <c r="SP38" s="190">
        <f t="shared" si="74"/>
        <v>80000</v>
      </c>
      <c r="SQ38" s="191"/>
      <c r="SR38" s="192">
        <v>32</v>
      </c>
      <c r="SS38" s="189" t="s">
        <v>35</v>
      </c>
      <c r="ST38" s="190">
        <v>0</v>
      </c>
      <c r="SU38" s="190">
        <v>0</v>
      </c>
      <c r="SV38" s="190">
        <v>0</v>
      </c>
      <c r="SW38" s="190">
        <f t="shared" si="75"/>
        <v>0</v>
      </c>
      <c r="SX38" s="191"/>
      <c r="SY38" s="192">
        <v>32</v>
      </c>
      <c r="SZ38" s="189" t="s">
        <v>35</v>
      </c>
      <c r="TA38" s="190">
        <v>0</v>
      </c>
      <c r="TB38" s="190">
        <v>0</v>
      </c>
      <c r="TC38" s="190">
        <v>0</v>
      </c>
      <c r="TD38" s="190">
        <f t="shared" si="76"/>
        <v>0</v>
      </c>
      <c r="TE38" s="191"/>
      <c r="TF38" s="192">
        <v>32</v>
      </c>
      <c r="TG38" s="189" t="s">
        <v>35</v>
      </c>
      <c r="TH38" s="190">
        <v>0</v>
      </c>
      <c r="TI38" s="190">
        <v>0</v>
      </c>
      <c r="TJ38" s="190">
        <v>0</v>
      </c>
      <c r="TK38" s="190">
        <f t="shared" si="77"/>
        <v>0</v>
      </c>
      <c r="TL38" s="191"/>
      <c r="TM38" s="192">
        <v>32</v>
      </c>
      <c r="TN38" s="189" t="s">
        <v>35</v>
      </c>
      <c r="TO38" s="190">
        <v>0</v>
      </c>
      <c r="TP38" s="190">
        <v>40000</v>
      </c>
      <c r="TQ38" s="190">
        <v>0</v>
      </c>
      <c r="TR38" s="190">
        <f t="shared" si="78"/>
        <v>40000</v>
      </c>
      <c r="TS38" s="191"/>
      <c r="TT38" s="192">
        <v>32</v>
      </c>
      <c r="TU38" s="189" t="s">
        <v>35</v>
      </c>
      <c r="TV38" s="190">
        <v>0</v>
      </c>
      <c r="TW38" s="190">
        <v>30000</v>
      </c>
      <c r="TX38" s="190">
        <v>0</v>
      </c>
      <c r="TY38" s="190">
        <f t="shared" si="79"/>
        <v>30000</v>
      </c>
      <c r="TZ38" s="191"/>
      <c r="UA38" s="192">
        <v>32</v>
      </c>
      <c r="UB38" s="189" t="s">
        <v>35</v>
      </c>
      <c r="UC38" s="190">
        <v>0</v>
      </c>
      <c r="UD38" s="190">
        <v>10000</v>
      </c>
      <c r="UE38" s="190">
        <v>0</v>
      </c>
      <c r="UF38" s="190">
        <f t="shared" si="80"/>
        <v>10000</v>
      </c>
      <c r="UG38" s="191"/>
      <c r="UH38" s="192">
        <v>32</v>
      </c>
      <c r="UI38" s="189" t="s">
        <v>35</v>
      </c>
      <c r="UJ38" s="190">
        <v>0</v>
      </c>
      <c r="UK38" s="190">
        <v>25000</v>
      </c>
      <c r="UL38" s="190">
        <v>0</v>
      </c>
      <c r="UM38" s="190">
        <f t="shared" si="81"/>
        <v>25000</v>
      </c>
      <c r="UN38" s="191"/>
      <c r="UO38" s="192">
        <v>32</v>
      </c>
      <c r="UP38" s="189" t="s">
        <v>35</v>
      </c>
      <c r="UQ38" s="190">
        <v>1</v>
      </c>
      <c r="UR38" s="190">
        <v>12000</v>
      </c>
      <c r="US38" s="190">
        <v>0</v>
      </c>
      <c r="UT38" s="190">
        <f t="shared" si="82"/>
        <v>12000</v>
      </c>
      <c r="UU38" s="191"/>
      <c r="UV38" s="192">
        <v>32</v>
      </c>
      <c r="UW38" s="189" t="s">
        <v>35</v>
      </c>
      <c r="UX38" s="190">
        <v>1</v>
      </c>
      <c r="UY38" s="190">
        <v>100000</v>
      </c>
      <c r="UZ38" s="190">
        <v>0</v>
      </c>
      <c r="VA38" s="190">
        <f t="shared" si="83"/>
        <v>100000</v>
      </c>
      <c r="VB38" s="191"/>
      <c r="VC38" s="192">
        <v>32</v>
      </c>
      <c r="VD38" s="189" t="s">
        <v>35</v>
      </c>
      <c r="VE38" s="190">
        <v>1</v>
      </c>
      <c r="VF38" s="190">
        <v>10000</v>
      </c>
      <c r="VG38" s="190">
        <v>0</v>
      </c>
      <c r="VH38" s="190">
        <f t="shared" si="84"/>
        <v>10000</v>
      </c>
      <c r="VI38" s="191"/>
      <c r="VJ38" s="192">
        <v>32</v>
      </c>
      <c r="VK38" s="189" t="s">
        <v>35</v>
      </c>
      <c r="VL38" s="190">
        <v>0</v>
      </c>
      <c r="VM38" s="190">
        <v>0</v>
      </c>
      <c r="VN38" s="190">
        <v>0</v>
      </c>
      <c r="VO38" s="190">
        <f t="shared" si="85"/>
        <v>0</v>
      </c>
      <c r="VP38" s="191"/>
      <c r="VQ38" s="192">
        <v>32</v>
      </c>
      <c r="VR38" s="189" t="s">
        <v>35</v>
      </c>
      <c r="VS38" s="190">
        <v>0</v>
      </c>
      <c r="VT38" s="190">
        <v>0</v>
      </c>
      <c r="VU38" s="190">
        <v>0</v>
      </c>
      <c r="VV38" s="190">
        <f t="shared" si="86"/>
        <v>0</v>
      </c>
      <c r="VW38" s="191"/>
      <c r="VX38" s="192">
        <v>32</v>
      </c>
      <c r="VY38" s="189" t="s">
        <v>35</v>
      </c>
      <c r="VZ38" s="190">
        <v>1</v>
      </c>
      <c r="WA38" s="190">
        <v>180000</v>
      </c>
      <c r="WB38" s="190">
        <v>0</v>
      </c>
      <c r="WC38" s="190">
        <f t="shared" si="87"/>
        <v>180000</v>
      </c>
      <c r="WD38" s="191"/>
      <c r="WE38" s="192">
        <v>32</v>
      </c>
      <c r="WF38" s="189" t="s">
        <v>35</v>
      </c>
      <c r="WG38" s="190">
        <v>0</v>
      </c>
      <c r="WH38" s="190">
        <v>0</v>
      </c>
      <c r="WI38" s="190">
        <v>0</v>
      </c>
      <c r="WJ38" s="190">
        <f t="shared" si="88"/>
        <v>0</v>
      </c>
      <c r="WK38" s="191"/>
      <c r="WL38" s="192">
        <v>32</v>
      </c>
      <c r="WM38" s="189" t="s">
        <v>35</v>
      </c>
      <c r="WN38" s="190">
        <v>0</v>
      </c>
      <c r="WO38" s="190">
        <v>0</v>
      </c>
      <c r="WP38" s="190">
        <v>0</v>
      </c>
      <c r="WQ38" s="190">
        <f t="shared" si="89"/>
        <v>0</v>
      </c>
      <c r="WR38" s="191"/>
      <c r="WS38" s="192">
        <v>32</v>
      </c>
      <c r="WT38" s="189" t="s">
        <v>35</v>
      </c>
      <c r="WU38" s="190">
        <v>0</v>
      </c>
      <c r="WV38" s="190">
        <v>0</v>
      </c>
      <c r="WW38" s="190">
        <v>0</v>
      </c>
      <c r="WX38" s="190">
        <f t="shared" si="90"/>
        <v>0</v>
      </c>
      <c r="WY38" s="191"/>
      <c r="WZ38" s="192">
        <v>32</v>
      </c>
      <c r="XA38" s="189" t="s">
        <v>35</v>
      </c>
      <c r="XB38" s="190">
        <v>0</v>
      </c>
      <c r="XC38" s="190">
        <v>167500</v>
      </c>
      <c r="XD38" s="190">
        <v>0</v>
      </c>
      <c r="XE38" s="190">
        <f t="shared" si="91"/>
        <v>167500</v>
      </c>
      <c r="XF38" s="191"/>
      <c r="XG38" s="192">
        <v>32</v>
      </c>
      <c r="XH38" s="189" t="s">
        <v>35</v>
      </c>
      <c r="XI38" s="190">
        <v>0</v>
      </c>
      <c r="XJ38" s="190">
        <v>0</v>
      </c>
      <c r="XK38" s="190">
        <v>0</v>
      </c>
      <c r="XL38" s="190">
        <f t="shared" si="92"/>
        <v>0</v>
      </c>
      <c r="XM38" s="191"/>
      <c r="XN38" s="192">
        <v>32</v>
      </c>
      <c r="XO38" s="189" t="s">
        <v>35</v>
      </c>
      <c r="XP38" s="190">
        <v>0</v>
      </c>
      <c r="XQ38" s="190">
        <v>20000</v>
      </c>
      <c r="XR38" s="190">
        <v>0</v>
      </c>
      <c r="XS38" s="190">
        <f t="shared" si="93"/>
        <v>20000</v>
      </c>
      <c r="XT38" s="191"/>
      <c r="XU38" s="192">
        <v>32</v>
      </c>
      <c r="XV38" s="189" t="s">
        <v>35</v>
      </c>
      <c r="XW38" s="190">
        <v>0</v>
      </c>
      <c r="XX38" s="190">
        <v>0</v>
      </c>
      <c r="XY38" s="190">
        <v>0</v>
      </c>
      <c r="XZ38" s="190">
        <f t="shared" si="94"/>
        <v>0</v>
      </c>
      <c r="YA38" s="191"/>
      <c r="YB38" s="192">
        <v>32</v>
      </c>
      <c r="YC38" s="189" t="s">
        <v>35</v>
      </c>
      <c r="YD38" s="190">
        <v>0</v>
      </c>
      <c r="YE38" s="190">
        <v>0</v>
      </c>
      <c r="YF38" s="190">
        <v>0</v>
      </c>
      <c r="YG38" s="190">
        <f t="shared" si="95"/>
        <v>0</v>
      </c>
      <c r="YH38" s="191"/>
      <c r="YI38" s="192">
        <v>32</v>
      </c>
      <c r="YJ38" s="189" t="s">
        <v>35</v>
      </c>
      <c r="YK38" s="190">
        <v>0</v>
      </c>
      <c r="YL38" s="190">
        <f t="shared" si="96"/>
        <v>7820730</v>
      </c>
      <c r="YM38" s="190">
        <f t="shared" si="0"/>
        <v>70000</v>
      </c>
      <c r="YN38" s="190">
        <f t="shared" si="1"/>
        <v>7890730</v>
      </c>
      <c r="YO38" s="191"/>
      <c r="YP38" s="105">
        <v>32</v>
      </c>
      <c r="YQ38" s="2" t="s">
        <v>35</v>
      </c>
      <c r="YR38" s="5">
        <v>0</v>
      </c>
      <c r="YS38" s="5" t="e">
        <f>'Programme Management'!#REF!+'Prgramme M. Activities'!YL38</f>
        <v>#REF!</v>
      </c>
      <c r="YT38" s="5" t="e">
        <f>'Programme Management'!#REF!+'Prgramme M. Activities'!YM38</f>
        <v>#REF!</v>
      </c>
      <c r="YU38" s="5" t="e">
        <f t="shared" si="97"/>
        <v>#REF!</v>
      </c>
      <c r="YV38" s="9"/>
    </row>
    <row r="39" spans="1:672" ht="16.5" hidden="1">
      <c r="A39" s="188">
        <v>33</v>
      </c>
      <c r="B39" s="189" t="s">
        <v>36</v>
      </c>
      <c r="C39" s="190">
        <v>0</v>
      </c>
      <c r="D39" s="190">
        <v>0</v>
      </c>
      <c r="E39" s="190">
        <v>0</v>
      </c>
      <c r="F39" s="190">
        <f t="shared" si="2"/>
        <v>0</v>
      </c>
      <c r="G39" s="191"/>
      <c r="H39" s="192">
        <v>33</v>
      </c>
      <c r="I39" s="189" t="s">
        <v>36</v>
      </c>
      <c r="J39" s="190">
        <v>0</v>
      </c>
      <c r="K39" s="190">
        <v>0</v>
      </c>
      <c r="L39" s="190">
        <v>0</v>
      </c>
      <c r="M39" s="190">
        <f t="shared" si="3"/>
        <v>0</v>
      </c>
      <c r="N39" s="191"/>
      <c r="O39" s="192">
        <v>33</v>
      </c>
      <c r="P39" s="189" t="s">
        <v>36</v>
      </c>
      <c r="Q39" s="190">
        <v>0</v>
      </c>
      <c r="R39" s="190">
        <v>24800</v>
      </c>
      <c r="S39" s="190">
        <v>0</v>
      </c>
      <c r="T39" s="190">
        <f t="shared" si="4"/>
        <v>24800</v>
      </c>
      <c r="U39" s="191"/>
      <c r="V39" s="192">
        <v>33</v>
      </c>
      <c r="W39" s="189" t="s">
        <v>36</v>
      </c>
      <c r="X39" s="190">
        <v>5</v>
      </c>
      <c r="Y39" s="190">
        <v>13000</v>
      </c>
      <c r="Z39" s="190">
        <v>0</v>
      </c>
      <c r="AA39" s="190">
        <f t="shared" si="5"/>
        <v>13000</v>
      </c>
      <c r="AB39" s="191"/>
      <c r="AC39" s="192">
        <v>33</v>
      </c>
      <c r="AD39" s="189" t="s">
        <v>36</v>
      </c>
      <c r="AE39" s="190">
        <v>0</v>
      </c>
      <c r="AF39" s="190">
        <v>0</v>
      </c>
      <c r="AG39" s="190">
        <v>0</v>
      </c>
      <c r="AH39" s="190">
        <f t="shared" si="6"/>
        <v>0</v>
      </c>
      <c r="AI39" s="191"/>
      <c r="AJ39" s="192">
        <v>33</v>
      </c>
      <c r="AK39" s="189" t="s">
        <v>36</v>
      </c>
      <c r="AL39" s="190">
        <v>39</v>
      </c>
      <c r="AM39" s="190">
        <v>3900</v>
      </c>
      <c r="AN39" s="190">
        <v>0</v>
      </c>
      <c r="AO39" s="190">
        <f t="shared" si="7"/>
        <v>3900</v>
      </c>
      <c r="AP39" s="191"/>
      <c r="AQ39" s="192">
        <v>33</v>
      </c>
      <c r="AR39" s="189" t="s">
        <v>36</v>
      </c>
      <c r="AS39" s="190">
        <v>5</v>
      </c>
      <c r="AT39" s="190">
        <v>7000</v>
      </c>
      <c r="AU39" s="190">
        <v>0</v>
      </c>
      <c r="AV39" s="190">
        <f t="shared" si="8"/>
        <v>7000</v>
      </c>
      <c r="AW39" s="191"/>
      <c r="AX39" s="192">
        <v>33</v>
      </c>
      <c r="AY39" s="189" t="s">
        <v>36</v>
      </c>
      <c r="AZ39" s="190">
        <v>7</v>
      </c>
      <c r="BA39" s="190">
        <v>42000</v>
      </c>
      <c r="BB39" s="190">
        <v>0</v>
      </c>
      <c r="BC39" s="190">
        <f t="shared" si="9"/>
        <v>42000</v>
      </c>
      <c r="BD39" s="191"/>
      <c r="BE39" s="192">
        <v>33</v>
      </c>
      <c r="BF39" s="189" t="s">
        <v>36</v>
      </c>
      <c r="BG39" s="190">
        <v>0</v>
      </c>
      <c r="BH39" s="190">
        <v>0</v>
      </c>
      <c r="BI39" s="190">
        <v>0</v>
      </c>
      <c r="BJ39" s="190">
        <f t="shared" si="10"/>
        <v>0</v>
      </c>
      <c r="BK39" s="191"/>
      <c r="BL39" s="192">
        <v>33</v>
      </c>
      <c r="BM39" s="189" t="s">
        <v>36</v>
      </c>
      <c r="BN39" s="190">
        <v>0</v>
      </c>
      <c r="BO39" s="190">
        <v>0</v>
      </c>
      <c r="BP39" s="190">
        <v>0</v>
      </c>
      <c r="BQ39" s="190">
        <f t="shared" si="11"/>
        <v>0</v>
      </c>
      <c r="BR39" s="191"/>
      <c r="BS39" s="192">
        <v>33</v>
      </c>
      <c r="BT39" s="189" t="s">
        <v>36</v>
      </c>
      <c r="BU39" s="190">
        <v>4</v>
      </c>
      <c r="BV39" s="190">
        <v>20000</v>
      </c>
      <c r="BW39" s="190">
        <v>0</v>
      </c>
      <c r="BX39" s="190">
        <f t="shared" si="12"/>
        <v>20000</v>
      </c>
      <c r="BY39" s="191"/>
      <c r="BZ39" s="192">
        <v>33</v>
      </c>
      <c r="CA39" s="189" t="s">
        <v>36</v>
      </c>
      <c r="CB39" s="190">
        <v>0</v>
      </c>
      <c r="CC39" s="190">
        <v>0</v>
      </c>
      <c r="CD39" s="190">
        <v>0</v>
      </c>
      <c r="CE39" s="190">
        <f t="shared" si="13"/>
        <v>0</v>
      </c>
      <c r="CF39" s="191"/>
      <c r="CG39" s="192">
        <v>33</v>
      </c>
      <c r="CH39" s="189" t="s">
        <v>36</v>
      </c>
      <c r="CI39" s="190">
        <v>18</v>
      </c>
      <c r="CJ39" s="190">
        <v>50700</v>
      </c>
      <c r="CK39" s="190">
        <v>5000</v>
      </c>
      <c r="CL39" s="190">
        <f t="shared" si="14"/>
        <v>55700</v>
      </c>
      <c r="CM39" s="191"/>
      <c r="CN39" s="192">
        <v>33</v>
      </c>
      <c r="CO39" s="189" t="s">
        <v>36</v>
      </c>
      <c r="CP39" s="190">
        <v>0</v>
      </c>
      <c r="CQ39" s="190">
        <v>0</v>
      </c>
      <c r="CR39" s="190">
        <v>0</v>
      </c>
      <c r="CS39" s="190">
        <f t="shared" si="15"/>
        <v>0</v>
      </c>
      <c r="CT39" s="191"/>
      <c r="CU39" s="192">
        <v>33</v>
      </c>
      <c r="CV39" s="189" t="s">
        <v>36</v>
      </c>
      <c r="CW39" s="190">
        <v>12</v>
      </c>
      <c r="CX39" s="190">
        <v>24000</v>
      </c>
      <c r="CY39" s="190">
        <v>0</v>
      </c>
      <c r="CZ39" s="190">
        <f t="shared" si="16"/>
        <v>24000</v>
      </c>
      <c r="DA39" s="191"/>
      <c r="DB39" s="192">
        <v>33</v>
      </c>
      <c r="DC39" s="189" t="s">
        <v>36</v>
      </c>
      <c r="DD39" s="190">
        <v>0</v>
      </c>
      <c r="DE39" s="190">
        <v>0</v>
      </c>
      <c r="DF39" s="190">
        <v>0</v>
      </c>
      <c r="DG39" s="190">
        <f t="shared" si="17"/>
        <v>0</v>
      </c>
      <c r="DH39" s="191"/>
      <c r="DI39" s="192">
        <v>33</v>
      </c>
      <c r="DJ39" s="189" t="s">
        <v>36</v>
      </c>
      <c r="DK39" s="190">
        <v>0</v>
      </c>
      <c r="DL39" s="190">
        <v>0</v>
      </c>
      <c r="DM39" s="190">
        <v>0</v>
      </c>
      <c r="DN39" s="190">
        <f t="shared" si="18"/>
        <v>0</v>
      </c>
      <c r="DO39" s="191"/>
      <c r="DP39" s="192">
        <v>33</v>
      </c>
      <c r="DQ39" s="189" t="s">
        <v>36</v>
      </c>
      <c r="DR39" s="190">
        <v>6</v>
      </c>
      <c r="DS39" s="190">
        <v>18000</v>
      </c>
      <c r="DT39" s="190">
        <v>0</v>
      </c>
      <c r="DU39" s="190">
        <f t="shared" si="19"/>
        <v>18000</v>
      </c>
      <c r="DV39" s="191"/>
      <c r="DW39" s="192">
        <v>33</v>
      </c>
      <c r="DX39" s="189" t="s">
        <v>36</v>
      </c>
      <c r="DY39" s="190">
        <v>783</v>
      </c>
      <c r="DZ39" s="190">
        <v>313200</v>
      </c>
      <c r="EA39" s="190">
        <v>0</v>
      </c>
      <c r="EB39" s="190">
        <f t="shared" si="20"/>
        <v>313200</v>
      </c>
      <c r="EC39" s="191"/>
      <c r="ED39" s="192">
        <v>33</v>
      </c>
      <c r="EE39" s="189" t="s">
        <v>36</v>
      </c>
      <c r="EF39" s="190">
        <v>0</v>
      </c>
      <c r="EG39" s="190">
        <v>0</v>
      </c>
      <c r="EH39" s="190">
        <v>0</v>
      </c>
      <c r="EI39" s="190">
        <f t="shared" si="21"/>
        <v>0</v>
      </c>
      <c r="EJ39" s="191"/>
      <c r="EK39" s="192">
        <v>33</v>
      </c>
      <c r="EL39" s="189" t="s">
        <v>36</v>
      </c>
      <c r="EM39" s="190">
        <v>0</v>
      </c>
      <c r="EN39" s="190">
        <v>0</v>
      </c>
      <c r="EO39" s="190">
        <v>0</v>
      </c>
      <c r="EP39" s="190">
        <f t="shared" si="22"/>
        <v>0</v>
      </c>
      <c r="EQ39" s="191"/>
      <c r="ER39" s="192">
        <v>33</v>
      </c>
      <c r="ES39" s="189" t="s">
        <v>36</v>
      </c>
      <c r="ET39" s="190">
        <v>0</v>
      </c>
      <c r="EU39" s="190">
        <v>0</v>
      </c>
      <c r="EV39" s="190">
        <v>0</v>
      </c>
      <c r="EW39" s="190">
        <f t="shared" si="23"/>
        <v>0</v>
      </c>
      <c r="EX39" s="191"/>
      <c r="EY39" s="192">
        <v>33</v>
      </c>
      <c r="EZ39" s="189" t="s">
        <v>36</v>
      </c>
      <c r="FA39" s="190">
        <v>0</v>
      </c>
      <c r="FB39" s="190">
        <v>0</v>
      </c>
      <c r="FC39" s="190">
        <v>0</v>
      </c>
      <c r="FD39" s="190">
        <f t="shared" si="24"/>
        <v>0</v>
      </c>
      <c r="FE39" s="191"/>
      <c r="FF39" s="192">
        <v>33</v>
      </c>
      <c r="FG39" s="189" t="s">
        <v>36</v>
      </c>
      <c r="FH39" s="190">
        <v>0</v>
      </c>
      <c r="FI39" s="190">
        <v>0</v>
      </c>
      <c r="FJ39" s="190">
        <v>0</v>
      </c>
      <c r="FK39" s="190">
        <f t="shared" si="25"/>
        <v>0</v>
      </c>
      <c r="FL39" s="191"/>
      <c r="FM39" s="192">
        <v>33</v>
      </c>
      <c r="FN39" s="189" t="s">
        <v>36</v>
      </c>
      <c r="FO39" s="190">
        <v>6</v>
      </c>
      <c r="FP39" s="190">
        <v>8000</v>
      </c>
      <c r="FQ39" s="190">
        <v>0</v>
      </c>
      <c r="FR39" s="190">
        <f t="shared" si="26"/>
        <v>8000</v>
      </c>
      <c r="FS39" s="191"/>
      <c r="FT39" s="192">
        <v>33</v>
      </c>
      <c r="FU39" s="189" t="s">
        <v>36</v>
      </c>
      <c r="FV39" s="190">
        <v>0</v>
      </c>
      <c r="FW39" s="190">
        <v>75000</v>
      </c>
      <c r="FX39" s="190">
        <v>0</v>
      </c>
      <c r="FY39" s="190">
        <f t="shared" si="27"/>
        <v>75000</v>
      </c>
      <c r="FZ39" s="191"/>
      <c r="GA39" s="192">
        <v>33</v>
      </c>
      <c r="GB39" s="189" t="s">
        <v>36</v>
      </c>
      <c r="GC39" s="190">
        <v>0</v>
      </c>
      <c r="GD39" s="190">
        <v>50000</v>
      </c>
      <c r="GE39" s="190">
        <v>0</v>
      </c>
      <c r="GF39" s="190">
        <f t="shared" si="28"/>
        <v>50000</v>
      </c>
      <c r="GG39" s="191"/>
      <c r="GH39" s="192">
        <v>33</v>
      </c>
      <c r="GI39" s="189" t="s">
        <v>36</v>
      </c>
      <c r="GJ39" s="190">
        <v>0</v>
      </c>
      <c r="GK39" s="190">
        <v>30000</v>
      </c>
      <c r="GL39" s="190">
        <v>0</v>
      </c>
      <c r="GM39" s="190">
        <f t="shared" si="29"/>
        <v>30000</v>
      </c>
      <c r="GN39" s="191"/>
      <c r="GO39" s="192">
        <v>33</v>
      </c>
      <c r="GP39" s="189" t="s">
        <v>36</v>
      </c>
      <c r="GQ39" s="190">
        <v>0</v>
      </c>
      <c r="GR39" s="190">
        <v>0</v>
      </c>
      <c r="GS39" s="190">
        <v>0</v>
      </c>
      <c r="GT39" s="190">
        <f t="shared" si="30"/>
        <v>0</v>
      </c>
      <c r="GU39" s="191"/>
      <c r="GV39" s="192">
        <v>33</v>
      </c>
      <c r="GW39" s="189" t="s">
        <v>36</v>
      </c>
      <c r="GX39" s="190">
        <v>5</v>
      </c>
      <c r="GY39" s="190">
        <v>700000</v>
      </c>
      <c r="GZ39" s="190">
        <v>100000</v>
      </c>
      <c r="HA39" s="190">
        <f t="shared" si="31"/>
        <v>800000</v>
      </c>
      <c r="HB39" s="191"/>
      <c r="HC39" s="192">
        <v>33</v>
      </c>
      <c r="HD39" s="189" t="s">
        <v>36</v>
      </c>
      <c r="HE39" s="190">
        <v>0</v>
      </c>
      <c r="HF39" s="190">
        <v>0</v>
      </c>
      <c r="HG39" s="190">
        <v>0</v>
      </c>
      <c r="HH39" s="190">
        <f t="shared" si="32"/>
        <v>0</v>
      </c>
      <c r="HI39" s="191"/>
      <c r="HJ39" s="192">
        <v>33</v>
      </c>
      <c r="HK39" s="189" t="s">
        <v>36</v>
      </c>
      <c r="HL39" s="190">
        <v>1</v>
      </c>
      <c r="HM39" s="190">
        <v>300000</v>
      </c>
      <c r="HN39" s="190">
        <v>0</v>
      </c>
      <c r="HO39" s="190">
        <f t="shared" si="33"/>
        <v>300000</v>
      </c>
      <c r="HP39" s="191"/>
      <c r="HQ39" s="192">
        <v>33</v>
      </c>
      <c r="HR39" s="189" t="s">
        <v>36</v>
      </c>
      <c r="HS39" s="190">
        <v>5</v>
      </c>
      <c r="HT39" s="190">
        <v>14875</v>
      </c>
      <c r="HU39" s="190">
        <v>0</v>
      </c>
      <c r="HV39" s="190">
        <f t="shared" si="34"/>
        <v>14875</v>
      </c>
      <c r="HW39" s="191"/>
      <c r="HX39" s="192">
        <v>33</v>
      </c>
      <c r="HY39" s="189" t="s">
        <v>36</v>
      </c>
      <c r="HZ39" s="190">
        <v>0</v>
      </c>
      <c r="IA39" s="190">
        <v>0</v>
      </c>
      <c r="IB39" s="190">
        <v>0</v>
      </c>
      <c r="IC39" s="190">
        <f t="shared" si="35"/>
        <v>0</v>
      </c>
      <c r="ID39" s="191"/>
      <c r="IE39" s="192">
        <v>33</v>
      </c>
      <c r="IF39" s="189" t="s">
        <v>36</v>
      </c>
      <c r="IG39" s="190">
        <v>0</v>
      </c>
      <c r="IH39" s="190">
        <v>0</v>
      </c>
      <c r="II39" s="190">
        <v>0</v>
      </c>
      <c r="IJ39" s="190">
        <f t="shared" si="36"/>
        <v>0</v>
      </c>
      <c r="IK39" s="191"/>
      <c r="IL39" s="192">
        <v>33</v>
      </c>
      <c r="IM39" s="189" t="s">
        <v>36</v>
      </c>
      <c r="IN39" s="190">
        <v>0</v>
      </c>
      <c r="IO39" s="190">
        <v>0</v>
      </c>
      <c r="IP39" s="190">
        <v>0</v>
      </c>
      <c r="IQ39" s="190">
        <f t="shared" si="37"/>
        <v>0</v>
      </c>
      <c r="IR39" s="191"/>
      <c r="IS39" s="192">
        <v>33</v>
      </c>
      <c r="IT39" s="189" t="s">
        <v>36</v>
      </c>
      <c r="IU39" s="190">
        <v>0</v>
      </c>
      <c r="IV39" s="190">
        <v>0</v>
      </c>
      <c r="IW39" s="190">
        <v>0</v>
      </c>
      <c r="IX39" s="190">
        <f t="shared" si="38"/>
        <v>0</v>
      </c>
      <c r="IY39" s="191"/>
      <c r="IZ39" s="192">
        <v>33</v>
      </c>
      <c r="JA39" s="189" t="s">
        <v>36</v>
      </c>
      <c r="JB39" s="190">
        <v>0</v>
      </c>
      <c r="JC39" s="190">
        <v>0</v>
      </c>
      <c r="JD39" s="190">
        <v>0</v>
      </c>
      <c r="JE39" s="190">
        <f t="shared" si="39"/>
        <v>0</v>
      </c>
      <c r="JF39" s="191"/>
      <c r="JG39" s="192">
        <v>33</v>
      </c>
      <c r="JH39" s="189" t="s">
        <v>36</v>
      </c>
      <c r="JI39" s="190">
        <v>0</v>
      </c>
      <c r="JJ39" s="190">
        <v>30000</v>
      </c>
      <c r="JK39" s="190">
        <v>0</v>
      </c>
      <c r="JL39" s="190">
        <f t="shared" si="40"/>
        <v>30000</v>
      </c>
      <c r="JM39" s="191"/>
      <c r="JN39" s="192">
        <v>33</v>
      </c>
      <c r="JO39" s="189" t="s">
        <v>36</v>
      </c>
      <c r="JP39" s="190">
        <v>0</v>
      </c>
      <c r="JQ39" s="190">
        <v>0</v>
      </c>
      <c r="JR39" s="190">
        <v>0</v>
      </c>
      <c r="JS39" s="190">
        <f t="shared" si="41"/>
        <v>0</v>
      </c>
      <c r="JT39" s="191"/>
      <c r="JU39" s="192">
        <v>33</v>
      </c>
      <c r="JV39" s="189" t="s">
        <v>36</v>
      </c>
      <c r="JW39" s="190">
        <v>0</v>
      </c>
      <c r="JX39" s="190">
        <v>0</v>
      </c>
      <c r="JY39" s="190">
        <v>0</v>
      </c>
      <c r="JZ39" s="190">
        <f t="shared" si="42"/>
        <v>0</v>
      </c>
      <c r="KA39" s="191"/>
      <c r="KB39" s="192">
        <v>33</v>
      </c>
      <c r="KC39" s="189" t="s">
        <v>36</v>
      </c>
      <c r="KD39" s="190">
        <v>5</v>
      </c>
      <c r="KE39" s="190">
        <v>83200</v>
      </c>
      <c r="KF39" s="190">
        <v>0</v>
      </c>
      <c r="KG39" s="190">
        <f t="shared" si="43"/>
        <v>83200</v>
      </c>
      <c r="KH39" s="191"/>
      <c r="KI39" s="192">
        <v>33</v>
      </c>
      <c r="KJ39" s="189" t="s">
        <v>36</v>
      </c>
      <c r="KK39" s="190">
        <v>1</v>
      </c>
      <c r="KL39" s="190">
        <v>325000</v>
      </c>
      <c r="KM39" s="190">
        <v>0</v>
      </c>
      <c r="KN39" s="190">
        <f t="shared" si="44"/>
        <v>325000</v>
      </c>
      <c r="KO39" s="191"/>
      <c r="KP39" s="192">
        <v>33</v>
      </c>
      <c r="KQ39" s="189" t="s">
        <v>36</v>
      </c>
      <c r="KR39" s="190">
        <v>1</v>
      </c>
      <c r="KS39" s="190">
        <v>12000</v>
      </c>
      <c r="KT39" s="190">
        <v>0</v>
      </c>
      <c r="KU39" s="190">
        <f t="shared" si="45"/>
        <v>12000</v>
      </c>
      <c r="KV39" s="191"/>
      <c r="KW39" s="192">
        <v>33</v>
      </c>
      <c r="KX39" s="189" t="s">
        <v>36</v>
      </c>
      <c r="KY39" s="190">
        <v>0</v>
      </c>
      <c r="KZ39" s="190">
        <v>0</v>
      </c>
      <c r="LA39" s="190">
        <v>0</v>
      </c>
      <c r="LB39" s="190">
        <f t="shared" si="46"/>
        <v>0</v>
      </c>
      <c r="LC39" s="191"/>
      <c r="LD39" s="192">
        <v>33</v>
      </c>
      <c r="LE39" s="189" t="s">
        <v>36</v>
      </c>
      <c r="LF39" s="190">
        <v>0</v>
      </c>
      <c r="LG39" s="190">
        <v>0</v>
      </c>
      <c r="LH39" s="190">
        <v>0</v>
      </c>
      <c r="LI39" s="190">
        <f t="shared" si="47"/>
        <v>0</v>
      </c>
      <c r="LJ39" s="191"/>
      <c r="LK39" s="192">
        <v>33</v>
      </c>
      <c r="LL39" s="189" t="s">
        <v>36</v>
      </c>
      <c r="LM39" s="190">
        <v>0</v>
      </c>
      <c r="LN39" s="190">
        <v>0</v>
      </c>
      <c r="LO39" s="190">
        <v>0</v>
      </c>
      <c r="LP39" s="190">
        <f t="shared" si="48"/>
        <v>0</v>
      </c>
      <c r="LQ39" s="191"/>
      <c r="LR39" s="192">
        <v>33</v>
      </c>
      <c r="LS39" s="189" t="s">
        <v>36</v>
      </c>
      <c r="LT39" s="190">
        <v>1</v>
      </c>
      <c r="LU39" s="190">
        <v>200000</v>
      </c>
      <c r="LV39" s="190">
        <v>0</v>
      </c>
      <c r="LW39" s="190">
        <f t="shared" si="49"/>
        <v>200000</v>
      </c>
      <c r="LX39" s="191"/>
      <c r="LY39" s="192">
        <v>33</v>
      </c>
      <c r="LZ39" s="189" t="s">
        <v>36</v>
      </c>
      <c r="MA39" s="190">
        <v>0</v>
      </c>
      <c r="MB39" s="190">
        <v>0</v>
      </c>
      <c r="MC39" s="190">
        <v>0</v>
      </c>
      <c r="MD39" s="190">
        <f t="shared" si="50"/>
        <v>0</v>
      </c>
      <c r="ME39" s="191"/>
      <c r="MF39" s="192">
        <v>33</v>
      </c>
      <c r="MG39" s="189" t="s">
        <v>36</v>
      </c>
      <c r="MH39" s="190">
        <v>5</v>
      </c>
      <c r="MI39" s="190">
        <v>10000</v>
      </c>
      <c r="MJ39" s="190">
        <v>0</v>
      </c>
      <c r="MK39" s="190">
        <f t="shared" si="51"/>
        <v>10000</v>
      </c>
      <c r="ML39" s="191"/>
      <c r="MM39" s="192">
        <v>33</v>
      </c>
      <c r="MN39" s="189" t="s">
        <v>36</v>
      </c>
      <c r="MO39" s="190">
        <v>5</v>
      </c>
      <c r="MP39" s="190">
        <v>10000</v>
      </c>
      <c r="MQ39" s="190">
        <v>0</v>
      </c>
      <c r="MR39" s="190">
        <f t="shared" si="52"/>
        <v>10000</v>
      </c>
      <c r="MS39" s="191"/>
      <c r="MT39" s="192">
        <v>33</v>
      </c>
      <c r="MU39" s="189" t="s">
        <v>36</v>
      </c>
      <c r="MV39" s="190">
        <v>7</v>
      </c>
      <c r="MW39" s="190">
        <v>1020000</v>
      </c>
      <c r="MX39" s="190">
        <v>0</v>
      </c>
      <c r="MY39" s="190">
        <f t="shared" si="53"/>
        <v>1020000</v>
      </c>
      <c r="MZ39" s="191"/>
      <c r="NA39" s="192">
        <v>33</v>
      </c>
      <c r="NB39" s="189" t="s">
        <v>36</v>
      </c>
      <c r="NC39" s="190">
        <v>1</v>
      </c>
      <c r="ND39" s="190">
        <v>60000</v>
      </c>
      <c r="NE39" s="190">
        <v>0</v>
      </c>
      <c r="NF39" s="190">
        <f t="shared" si="54"/>
        <v>60000</v>
      </c>
      <c r="NG39" s="191"/>
      <c r="NH39" s="192">
        <v>33</v>
      </c>
      <c r="NI39" s="189" t="s">
        <v>36</v>
      </c>
      <c r="NJ39" s="190">
        <v>0</v>
      </c>
      <c r="NK39" s="190">
        <v>0</v>
      </c>
      <c r="NL39" s="190">
        <v>0</v>
      </c>
      <c r="NM39" s="190">
        <f t="shared" si="55"/>
        <v>0</v>
      </c>
      <c r="NN39" s="191"/>
      <c r="NO39" s="192">
        <v>33</v>
      </c>
      <c r="NP39" s="189" t="s">
        <v>36</v>
      </c>
      <c r="NQ39" s="190">
        <v>12</v>
      </c>
      <c r="NR39" s="190">
        <v>270000</v>
      </c>
      <c r="NS39" s="190">
        <v>0</v>
      </c>
      <c r="NT39" s="190">
        <f t="shared" si="56"/>
        <v>270000</v>
      </c>
      <c r="NU39" s="191"/>
      <c r="NV39" s="192">
        <v>33</v>
      </c>
      <c r="NW39" s="189" t="s">
        <v>36</v>
      </c>
      <c r="NX39" s="190">
        <v>1</v>
      </c>
      <c r="NY39" s="190">
        <v>100000</v>
      </c>
      <c r="NZ39" s="190">
        <v>0</v>
      </c>
      <c r="OA39" s="190">
        <f t="shared" si="57"/>
        <v>100000</v>
      </c>
      <c r="OB39" s="191"/>
      <c r="OC39" s="192">
        <v>33</v>
      </c>
      <c r="OD39" s="189" t="s">
        <v>36</v>
      </c>
      <c r="OE39" s="190">
        <v>0</v>
      </c>
      <c r="OF39" s="190">
        <v>115000</v>
      </c>
      <c r="OG39" s="190">
        <v>0</v>
      </c>
      <c r="OH39" s="190">
        <f t="shared" si="58"/>
        <v>115000</v>
      </c>
      <c r="OI39" s="191"/>
      <c r="OJ39" s="192">
        <v>33</v>
      </c>
      <c r="OK39" s="189" t="s">
        <v>36</v>
      </c>
      <c r="OL39" s="190">
        <v>0</v>
      </c>
      <c r="OM39" s="190">
        <v>150000</v>
      </c>
      <c r="ON39" s="190">
        <v>0</v>
      </c>
      <c r="OO39" s="190">
        <f t="shared" si="59"/>
        <v>150000</v>
      </c>
      <c r="OP39" s="191"/>
      <c r="OQ39" s="192">
        <v>33</v>
      </c>
      <c r="OR39" s="189" t="s">
        <v>36</v>
      </c>
      <c r="OS39" s="190">
        <v>0</v>
      </c>
      <c r="OT39" s="190">
        <v>0</v>
      </c>
      <c r="OU39" s="190">
        <v>0</v>
      </c>
      <c r="OV39" s="190">
        <f t="shared" si="60"/>
        <v>0</v>
      </c>
      <c r="OW39" s="191"/>
      <c r="OX39" s="192">
        <v>33</v>
      </c>
      <c r="OY39" s="189" t="s">
        <v>36</v>
      </c>
      <c r="OZ39" s="190">
        <v>0</v>
      </c>
      <c r="PA39" s="190">
        <v>450000</v>
      </c>
      <c r="PB39" s="190">
        <v>0</v>
      </c>
      <c r="PC39" s="190">
        <f t="shared" si="61"/>
        <v>450000</v>
      </c>
      <c r="PD39" s="191"/>
      <c r="PE39" s="192">
        <v>33</v>
      </c>
      <c r="PF39" s="189" t="s">
        <v>36</v>
      </c>
      <c r="PG39" s="190">
        <v>1</v>
      </c>
      <c r="PH39" s="190">
        <v>72000</v>
      </c>
      <c r="PI39" s="190">
        <v>0</v>
      </c>
      <c r="PJ39" s="190">
        <f t="shared" si="62"/>
        <v>72000</v>
      </c>
      <c r="PK39" s="191"/>
      <c r="PL39" s="192">
        <v>33</v>
      </c>
      <c r="PM39" s="189" t="s">
        <v>36</v>
      </c>
      <c r="PN39" s="190">
        <v>9</v>
      </c>
      <c r="PO39" s="190">
        <v>225000</v>
      </c>
      <c r="PP39" s="190">
        <v>0</v>
      </c>
      <c r="PQ39" s="190">
        <f t="shared" si="63"/>
        <v>225000</v>
      </c>
      <c r="PR39" s="191"/>
      <c r="PS39" s="192">
        <v>33</v>
      </c>
      <c r="PT39" s="189" t="s">
        <v>36</v>
      </c>
      <c r="PU39" s="190">
        <v>7</v>
      </c>
      <c r="PV39" s="190">
        <v>1620000</v>
      </c>
      <c r="PW39" s="190">
        <v>0</v>
      </c>
      <c r="PX39" s="190">
        <f t="shared" si="64"/>
        <v>1620000</v>
      </c>
      <c r="PY39" s="191"/>
      <c r="PZ39" s="192">
        <v>33</v>
      </c>
      <c r="QA39" s="189" t="s">
        <v>36</v>
      </c>
      <c r="QB39" s="190">
        <v>5</v>
      </c>
      <c r="QC39" s="190">
        <v>48000</v>
      </c>
      <c r="QD39" s="190">
        <v>0</v>
      </c>
      <c r="QE39" s="190">
        <f t="shared" si="65"/>
        <v>48000</v>
      </c>
      <c r="QF39" s="191"/>
      <c r="QG39" s="192">
        <v>33</v>
      </c>
      <c r="QH39" s="189" t="s">
        <v>36</v>
      </c>
      <c r="QI39" s="190">
        <v>0</v>
      </c>
      <c r="QJ39" s="190">
        <v>47500</v>
      </c>
      <c r="QK39" s="190">
        <v>0</v>
      </c>
      <c r="QL39" s="190">
        <f t="shared" si="66"/>
        <v>47500</v>
      </c>
      <c r="QM39" s="191"/>
      <c r="QN39" s="192">
        <v>33</v>
      </c>
      <c r="QO39" s="189" t="s">
        <v>36</v>
      </c>
      <c r="QP39" s="190">
        <v>0</v>
      </c>
      <c r="QQ39" s="190">
        <v>259989.6</v>
      </c>
      <c r="QR39" s="190">
        <v>0</v>
      </c>
      <c r="QS39" s="190">
        <f t="shared" si="67"/>
        <v>259989.6</v>
      </c>
      <c r="QT39" s="191"/>
      <c r="QU39" s="192">
        <v>33</v>
      </c>
      <c r="QV39" s="189" t="s">
        <v>36</v>
      </c>
      <c r="QW39" s="190">
        <v>0</v>
      </c>
      <c r="QX39" s="190">
        <v>0</v>
      </c>
      <c r="QY39" s="190">
        <v>0</v>
      </c>
      <c r="QZ39" s="190">
        <f t="shared" si="68"/>
        <v>0</v>
      </c>
      <c r="RA39" s="191"/>
      <c r="RB39" s="192">
        <v>33</v>
      </c>
      <c r="RC39" s="189" t="s">
        <v>36</v>
      </c>
      <c r="RD39" s="190">
        <v>1</v>
      </c>
      <c r="RE39" s="190">
        <v>100000</v>
      </c>
      <c r="RF39" s="190">
        <v>0</v>
      </c>
      <c r="RG39" s="190">
        <f t="shared" si="69"/>
        <v>100000</v>
      </c>
      <c r="RH39" s="191"/>
      <c r="RI39" s="192">
        <v>33</v>
      </c>
      <c r="RJ39" s="189" t="s">
        <v>36</v>
      </c>
      <c r="RK39" s="190">
        <v>0</v>
      </c>
      <c r="RL39" s="190">
        <v>10000</v>
      </c>
      <c r="RM39" s="190">
        <v>0</v>
      </c>
      <c r="RN39" s="190">
        <f t="shared" si="70"/>
        <v>10000</v>
      </c>
      <c r="RO39" s="191"/>
      <c r="RP39" s="192">
        <v>33</v>
      </c>
      <c r="RQ39" s="189" t="s">
        <v>36</v>
      </c>
      <c r="RR39" s="190">
        <v>0</v>
      </c>
      <c r="RS39" s="190">
        <v>0</v>
      </c>
      <c r="RT39" s="190">
        <v>0</v>
      </c>
      <c r="RU39" s="190">
        <f t="shared" si="71"/>
        <v>0</v>
      </c>
      <c r="RV39" s="191"/>
      <c r="RW39" s="192">
        <v>33</v>
      </c>
      <c r="RX39" s="189" t="s">
        <v>36</v>
      </c>
      <c r="RY39" s="190">
        <v>0</v>
      </c>
      <c r="RZ39" s="190">
        <v>0</v>
      </c>
      <c r="SA39" s="190">
        <v>0</v>
      </c>
      <c r="SB39" s="190">
        <f t="shared" si="72"/>
        <v>0</v>
      </c>
      <c r="SC39" s="191"/>
      <c r="SD39" s="192">
        <v>33</v>
      </c>
      <c r="SE39" s="189" t="s">
        <v>36</v>
      </c>
      <c r="SF39" s="190">
        <v>1</v>
      </c>
      <c r="SG39" s="190">
        <v>104300</v>
      </c>
      <c r="SH39" s="190">
        <v>0</v>
      </c>
      <c r="SI39" s="190">
        <f t="shared" si="73"/>
        <v>104300</v>
      </c>
      <c r="SJ39" s="191"/>
      <c r="SK39" s="192">
        <v>33</v>
      </c>
      <c r="SL39" s="189" t="s">
        <v>36</v>
      </c>
      <c r="SM39" s="190">
        <v>1</v>
      </c>
      <c r="SN39" s="190">
        <v>80000</v>
      </c>
      <c r="SO39" s="190">
        <v>0</v>
      </c>
      <c r="SP39" s="190">
        <f t="shared" si="74"/>
        <v>80000</v>
      </c>
      <c r="SQ39" s="191"/>
      <c r="SR39" s="192">
        <v>33</v>
      </c>
      <c r="SS39" s="189" t="s">
        <v>36</v>
      </c>
      <c r="ST39" s="190">
        <v>0</v>
      </c>
      <c r="SU39" s="190">
        <v>0</v>
      </c>
      <c r="SV39" s="190">
        <v>0</v>
      </c>
      <c r="SW39" s="190">
        <f t="shared" si="75"/>
        <v>0</v>
      </c>
      <c r="SX39" s="191"/>
      <c r="SY39" s="192">
        <v>33</v>
      </c>
      <c r="SZ39" s="189" t="s">
        <v>36</v>
      </c>
      <c r="TA39" s="190">
        <v>0</v>
      </c>
      <c r="TB39" s="190">
        <v>0</v>
      </c>
      <c r="TC39" s="190">
        <v>0</v>
      </c>
      <c r="TD39" s="190">
        <f t="shared" si="76"/>
        <v>0</v>
      </c>
      <c r="TE39" s="191"/>
      <c r="TF39" s="192">
        <v>33</v>
      </c>
      <c r="TG39" s="189" t="s">
        <v>36</v>
      </c>
      <c r="TH39" s="190">
        <v>0</v>
      </c>
      <c r="TI39" s="190">
        <v>0</v>
      </c>
      <c r="TJ39" s="190">
        <v>0</v>
      </c>
      <c r="TK39" s="190">
        <f t="shared" si="77"/>
        <v>0</v>
      </c>
      <c r="TL39" s="191"/>
      <c r="TM39" s="192">
        <v>33</v>
      </c>
      <c r="TN39" s="189" t="s">
        <v>36</v>
      </c>
      <c r="TO39" s="190">
        <v>0</v>
      </c>
      <c r="TP39" s="190">
        <v>40000</v>
      </c>
      <c r="TQ39" s="190">
        <v>0</v>
      </c>
      <c r="TR39" s="190">
        <f t="shared" si="78"/>
        <v>40000</v>
      </c>
      <c r="TS39" s="191"/>
      <c r="TT39" s="192">
        <v>33</v>
      </c>
      <c r="TU39" s="189" t="s">
        <v>36</v>
      </c>
      <c r="TV39" s="190">
        <v>0</v>
      </c>
      <c r="TW39" s="190">
        <v>30000</v>
      </c>
      <c r="TX39" s="190">
        <v>0</v>
      </c>
      <c r="TY39" s="190">
        <f t="shared" si="79"/>
        <v>30000</v>
      </c>
      <c r="TZ39" s="191"/>
      <c r="UA39" s="192">
        <v>33</v>
      </c>
      <c r="UB39" s="189" t="s">
        <v>36</v>
      </c>
      <c r="UC39" s="190">
        <v>0</v>
      </c>
      <c r="UD39" s="190">
        <v>10000</v>
      </c>
      <c r="UE39" s="190">
        <v>0</v>
      </c>
      <c r="UF39" s="190">
        <f t="shared" si="80"/>
        <v>10000</v>
      </c>
      <c r="UG39" s="191"/>
      <c r="UH39" s="192">
        <v>33</v>
      </c>
      <c r="UI39" s="189" t="s">
        <v>36</v>
      </c>
      <c r="UJ39" s="190">
        <v>0</v>
      </c>
      <c r="UK39" s="190">
        <v>25000</v>
      </c>
      <c r="UL39" s="190">
        <v>0</v>
      </c>
      <c r="UM39" s="190">
        <f t="shared" si="81"/>
        <v>25000</v>
      </c>
      <c r="UN39" s="191"/>
      <c r="UO39" s="192">
        <v>33</v>
      </c>
      <c r="UP39" s="189" t="s">
        <v>36</v>
      </c>
      <c r="UQ39" s="190">
        <v>1</v>
      </c>
      <c r="UR39" s="190">
        <v>12000</v>
      </c>
      <c r="US39" s="190">
        <v>0</v>
      </c>
      <c r="UT39" s="190">
        <f t="shared" si="82"/>
        <v>12000</v>
      </c>
      <c r="UU39" s="191"/>
      <c r="UV39" s="192">
        <v>33</v>
      </c>
      <c r="UW39" s="189" t="s">
        <v>36</v>
      </c>
      <c r="UX39" s="190">
        <v>1</v>
      </c>
      <c r="UY39" s="190">
        <v>100000</v>
      </c>
      <c r="UZ39" s="190">
        <v>0</v>
      </c>
      <c r="VA39" s="190">
        <f t="shared" si="83"/>
        <v>100000</v>
      </c>
      <c r="VB39" s="191"/>
      <c r="VC39" s="192">
        <v>33</v>
      </c>
      <c r="VD39" s="189" t="s">
        <v>36</v>
      </c>
      <c r="VE39" s="190">
        <v>1</v>
      </c>
      <c r="VF39" s="190">
        <v>10000</v>
      </c>
      <c r="VG39" s="190">
        <v>0</v>
      </c>
      <c r="VH39" s="190">
        <f t="shared" si="84"/>
        <v>10000</v>
      </c>
      <c r="VI39" s="191"/>
      <c r="VJ39" s="192">
        <v>33</v>
      </c>
      <c r="VK39" s="189" t="s">
        <v>36</v>
      </c>
      <c r="VL39" s="190">
        <v>0</v>
      </c>
      <c r="VM39" s="190">
        <v>0</v>
      </c>
      <c r="VN39" s="190">
        <v>0</v>
      </c>
      <c r="VO39" s="190">
        <f t="shared" si="85"/>
        <v>0</v>
      </c>
      <c r="VP39" s="191"/>
      <c r="VQ39" s="192">
        <v>33</v>
      </c>
      <c r="VR39" s="189" t="s">
        <v>36</v>
      </c>
      <c r="VS39" s="190">
        <v>0</v>
      </c>
      <c r="VT39" s="190">
        <v>0</v>
      </c>
      <c r="VU39" s="190">
        <v>0</v>
      </c>
      <c r="VV39" s="190">
        <f t="shared" si="86"/>
        <v>0</v>
      </c>
      <c r="VW39" s="191"/>
      <c r="VX39" s="192">
        <v>33</v>
      </c>
      <c r="VY39" s="189" t="s">
        <v>36</v>
      </c>
      <c r="VZ39" s="190">
        <v>1</v>
      </c>
      <c r="WA39" s="190">
        <v>180000</v>
      </c>
      <c r="WB39" s="190">
        <v>0</v>
      </c>
      <c r="WC39" s="190">
        <f t="shared" si="87"/>
        <v>180000</v>
      </c>
      <c r="WD39" s="191"/>
      <c r="WE39" s="192">
        <v>33</v>
      </c>
      <c r="WF39" s="189" t="s">
        <v>36</v>
      </c>
      <c r="WG39" s="190">
        <v>0</v>
      </c>
      <c r="WH39" s="190">
        <v>0</v>
      </c>
      <c r="WI39" s="190">
        <v>0</v>
      </c>
      <c r="WJ39" s="190">
        <f t="shared" si="88"/>
        <v>0</v>
      </c>
      <c r="WK39" s="191"/>
      <c r="WL39" s="192">
        <v>33</v>
      </c>
      <c r="WM39" s="189" t="s">
        <v>36</v>
      </c>
      <c r="WN39" s="190">
        <v>0</v>
      </c>
      <c r="WO39" s="190">
        <v>0</v>
      </c>
      <c r="WP39" s="190">
        <v>0</v>
      </c>
      <c r="WQ39" s="190">
        <f t="shared" si="89"/>
        <v>0</v>
      </c>
      <c r="WR39" s="191"/>
      <c r="WS39" s="192">
        <v>33</v>
      </c>
      <c r="WT39" s="189" t="s">
        <v>36</v>
      </c>
      <c r="WU39" s="190">
        <v>0</v>
      </c>
      <c r="WV39" s="190">
        <v>0</v>
      </c>
      <c r="WW39" s="190">
        <v>0</v>
      </c>
      <c r="WX39" s="190">
        <f t="shared" si="90"/>
        <v>0</v>
      </c>
      <c r="WY39" s="191"/>
      <c r="WZ39" s="192">
        <v>33</v>
      </c>
      <c r="XA39" s="189" t="s">
        <v>36</v>
      </c>
      <c r="XB39" s="190">
        <v>0</v>
      </c>
      <c r="XC39" s="190">
        <v>167500</v>
      </c>
      <c r="XD39" s="190">
        <v>0</v>
      </c>
      <c r="XE39" s="190">
        <f t="shared" si="91"/>
        <v>167500</v>
      </c>
      <c r="XF39" s="191"/>
      <c r="XG39" s="192">
        <v>33</v>
      </c>
      <c r="XH39" s="189" t="s">
        <v>36</v>
      </c>
      <c r="XI39" s="190">
        <v>0</v>
      </c>
      <c r="XJ39" s="190">
        <v>0</v>
      </c>
      <c r="XK39" s="190">
        <v>0</v>
      </c>
      <c r="XL39" s="190">
        <f t="shared" si="92"/>
        <v>0</v>
      </c>
      <c r="XM39" s="191"/>
      <c r="XN39" s="192">
        <v>33</v>
      </c>
      <c r="XO39" s="189" t="s">
        <v>36</v>
      </c>
      <c r="XP39" s="190">
        <v>0</v>
      </c>
      <c r="XQ39" s="190">
        <v>20000</v>
      </c>
      <c r="XR39" s="190">
        <v>0</v>
      </c>
      <c r="XS39" s="190">
        <f t="shared" si="93"/>
        <v>20000</v>
      </c>
      <c r="XT39" s="191"/>
      <c r="XU39" s="192">
        <v>33</v>
      </c>
      <c r="XV39" s="189" t="s">
        <v>36</v>
      </c>
      <c r="XW39" s="190">
        <v>0</v>
      </c>
      <c r="XX39" s="190">
        <v>0</v>
      </c>
      <c r="XY39" s="190">
        <v>0</v>
      </c>
      <c r="XZ39" s="190">
        <f t="shared" si="94"/>
        <v>0</v>
      </c>
      <c r="YA39" s="191"/>
      <c r="YB39" s="192">
        <v>33</v>
      </c>
      <c r="YC39" s="189" t="s">
        <v>36</v>
      </c>
      <c r="YD39" s="190">
        <v>0</v>
      </c>
      <c r="YE39" s="190">
        <v>0</v>
      </c>
      <c r="YF39" s="190">
        <v>0</v>
      </c>
      <c r="YG39" s="190">
        <f t="shared" si="95"/>
        <v>0</v>
      </c>
      <c r="YH39" s="191"/>
      <c r="YI39" s="192">
        <v>33</v>
      </c>
      <c r="YJ39" s="189" t="s">
        <v>36</v>
      </c>
      <c r="YK39" s="190">
        <v>0</v>
      </c>
      <c r="YL39" s="190">
        <f t="shared" si="96"/>
        <v>7690964.5999999996</v>
      </c>
      <c r="YM39" s="190">
        <f t="shared" si="0"/>
        <v>105000</v>
      </c>
      <c r="YN39" s="190">
        <f t="shared" si="1"/>
        <v>7795964.5999999996</v>
      </c>
      <c r="YO39" s="191"/>
      <c r="YP39" s="105">
        <v>33</v>
      </c>
      <c r="YQ39" s="2" t="s">
        <v>36</v>
      </c>
      <c r="YR39" s="5">
        <v>0</v>
      </c>
      <c r="YS39" s="5" t="e">
        <f>'Programme Management'!#REF!+'Prgramme M. Activities'!YL39</f>
        <v>#REF!</v>
      </c>
      <c r="YT39" s="5" t="e">
        <f>'Programme Management'!#REF!+'Prgramme M. Activities'!YM39</f>
        <v>#REF!</v>
      </c>
      <c r="YU39" s="5" t="e">
        <f t="shared" si="97"/>
        <v>#REF!</v>
      </c>
      <c r="YV39" s="9"/>
    </row>
    <row r="40" spans="1:672" ht="16.5" hidden="1">
      <c r="A40" s="188">
        <v>34</v>
      </c>
      <c r="B40" s="189" t="s">
        <v>37</v>
      </c>
      <c r="C40" s="190">
        <v>0</v>
      </c>
      <c r="D40" s="190">
        <v>0</v>
      </c>
      <c r="E40" s="190">
        <v>0</v>
      </c>
      <c r="F40" s="190">
        <f t="shared" si="2"/>
        <v>0</v>
      </c>
      <c r="G40" s="191"/>
      <c r="H40" s="192">
        <v>34</v>
      </c>
      <c r="I40" s="189" t="s">
        <v>37</v>
      </c>
      <c r="J40" s="190">
        <v>0</v>
      </c>
      <c r="K40" s="190">
        <v>0</v>
      </c>
      <c r="L40" s="190">
        <v>0</v>
      </c>
      <c r="M40" s="190">
        <f t="shared" si="3"/>
        <v>0</v>
      </c>
      <c r="N40" s="191"/>
      <c r="O40" s="192">
        <v>34</v>
      </c>
      <c r="P40" s="189" t="s">
        <v>37</v>
      </c>
      <c r="Q40" s="190">
        <v>0</v>
      </c>
      <c r="R40" s="190">
        <v>20000</v>
      </c>
      <c r="S40" s="190">
        <v>0</v>
      </c>
      <c r="T40" s="190">
        <f t="shared" si="4"/>
        <v>20000</v>
      </c>
      <c r="U40" s="191"/>
      <c r="V40" s="192">
        <v>34</v>
      </c>
      <c r="W40" s="189" t="s">
        <v>37</v>
      </c>
      <c r="X40" s="190">
        <v>17</v>
      </c>
      <c r="Y40" s="190">
        <v>44200</v>
      </c>
      <c r="Z40" s="190">
        <v>0</v>
      </c>
      <c r="AA40" s="190">
        <f t="shared" si="5"/>
        <v>44200</v>
      </c>
      <c r="AB40" s="191"/>
      <c r="AC40" s="192">
        <v>34</v>
      </c>
      <c r="AD40" s="189" t="s">
        <v>37</v>
      </c>
      <c r="AE40" s="190">
        <v>0</v>
      </c>
      <c r="AF40" s="190">
        <v>0</v>
      </c>
      <c r="AG40" s="190">
        <v>0</v>
      </c>
      <c r="AH40" s="190">
        <f t="shared" si="6"/>
        <v>0</v>
      </c>
      <c r="AI40" s="191"/>
      <c r="AJ40" s="192">
        <v>34</v>
      </c>
      <c r="AK40" s="189" t="s">
        <v>37</v>
      </c>
      <c r="AL40" s="190">
        <v>249</v>
      </c>
      <c r="AM40" s="190">
        <v>24900</v>
      </c>
      <c r="AN40" s="190">
        <v>0</v>
      </c>
      <c r="AO40" s="190">
        <f t="shared" si="7"/>
        <v>24900</v>
      </c>
      <c r="AP40" s="191"/>
      <c r="AQ40" s="192">
        <v>34</v>
      </c>
      <c r="AR40" s="189" t="s">
        <v>37</v>
      </c>
      <c r="AS40" s="190">
        <v>17</v>
      </c>
      <c r="AT40" s="190">
        <v>19000</v>
      </c>
      <c r="AU40" s="190">
        <v>0</v>
      </c>
      <c r="AV40" s="190">
        <f t="shared" si="8"/>
        <v>19000</v>
      </c>
      <c r="AW40" s="191"/>
      <c r="AX40" s="192">
        <v>34</v>
      </c>
      <c r="AY40" s="189" t="s">
        <v>37</v>
      </c>
      <c r="AZ40" s="190">
        <v>19</v>
      </c>
      <c r="BA40" s="190">
        <v>114000</v>
      </c>
      <c r="BB40" s="190">
        <v>0</v>
      </c>
      <c r="BC40" s="190">
        <f t="shared" si="9"/>
        <v>114000</v>
      </c>
      <c r="BD40" s="191"/>
      <c r="BE40" s="192">
        <v>34</v>
      </c>
      <c r="BF40" s="189" t="s">
        <v>37</v>
      </c>
      <c r="BG40" s="190">
        <v>0</v>
      </c>
      <c r="BH40" s="190">
        <v>0</v>
      </c>
      <c r="BI40" s="190">
        <v>0</v>
      </c>
      <c r="BJ40" s="190">
        <f t="shared" si="10"/>
        <v>0</v>
      </c>
      <c r="BK40" s="191"/>
      <c r="BL40" s="192">
        <v>34</v>
      </c>
      <c r="BM40" s="189" t="s">
        <v>37</v>
      </c>
      <c r="BN40" s="190">
        <v>0</v>
      </c>
      <c r="BO40" s="190">
        <v>0</v>
      </c>
      <c r="BP40" s="190">
        <v>0</v>
      </c>
      <c r="BQ40" s="190">
        <f t="shared" si="11"/>
        <v>0</v>
      </c>
      <c r="BR40" s="191"/>
      <c r="BS40" s="192">
        <v>34</v>
      </c>
      <c r="BT40" s="189" t="s">
        <v>37</v>
      </c>
      <c r="BU40" s="190">
        <v>4</v>
      </c>
      <c r="BV40" s="190">
        <v>20000</v>
      </c>
      <c r="BW40" s="190">
        <v>0</v>
      </c>
      <c r="BX40" s="190">
        <f t="shared" si="12"/>
        <v>20000</v>
      </c>
      <c r="BY40" s="191"/>
      <c r="BZ40" s="192">
        <v>34</v>
      </c>
      <c r="CA40" s="189" t="s">
        <v>37</v>
      </c>
      <c r="CB40" s="190">
        <v>0</v>
      </c>
      <c r="CC40" s="190">
        <v>0</v>
      </c>
      <c r="CD40" s="190">
        <v>0</v>
      </c>
      <c r="CE40" s="190">
        <f t="shared" si="13"/>
        <v>0</v>
      </c>
      <c r="CF40" s="191"/>
      <c r="CG40" s="192">
        <v>34</v>
      </c>
      <c r="CH40" s="189" t="s">
        <v>37</v>
      </c>
      <c r="CI40" s="190">
        <v>54</v>
      </c>
      <c r="CJ40" s="190">
        <v>116100</v>
      </c>
      <c r="CK40" s="190">
        <v>0</v>
      </c>
      <c r="CL40" s="190">
        <f t="shared" si="14"/>
        <v>116100</v>
      </c>
      <c r="CM40" s="191"/>
      <c r="CN40" s="192">
        <v>34</v>
      </c>
      <c r="CO40" s="189" t="s">
        <v>37</v>
      </c>
      <c r="CP40" s="190">
        <v>0</v>
      </c>
      <c r="CQ40" s="190">
        <v>0</v>
      </c>
      <c r="CR40" s="190">
        <v>0</v>
      </c>
      <c r="CS40" s="190">
        <f t="shared" si="15"/>
        <v>0</v>
      </c>
      <c r="CT40" s="191"/>
      <c r="CU40" s="192">
        <v>34</v>
      </c>
      <c r="CV40" s="189" t="s">
        <v>37</v>
      </c>
      <c r="CW40" s="190">
        <v>12</v>
      </c>
      <c r="CX40" s="190">
        <v>24000</v>
      </c>
      <c r="CY40" s="190">
        <v>0</v>
      </c>
      <c r="CZ40" s="190">
        <f t="shared" si="16"/>
        <v>24000</v>
      </c>
      <c r="DA40" s="191"/>
      <c r="DB40" s="192">
        <v>34</v>
      </c>
      <c r="DC40" s="189" t="s">
        <v>37</v>
      </c>
      <c r="DD40" s="190">
        <v>0</v>
      </c>
      <c r="DE40" s="190">
        <v>0</v>
      </c>
      <c r="DF40" s="190">
        <v>0</v>
      </c>
      <c r="DG40" s="190">
        <f t="shared" si="17"/>
        <v>0</v>
      </c>
      <c r="DH40" s="191"/>
      <c r="DI40" s="192">
        <v>34</v>
      </c>
      <c r="DJ40" s="189" t="s">
        <v>37</v>
      </c>
      <c r="DK40" s="190">
        <v>0</v>
      </c>
      <c r="DL40" s="190">
        <v>0</v>
      </c>
      <c r="DM40" s="190">
        <v>0</v>
      </c>
      <c r="DN40" s="190">
        <f t="shared" si="18"/>
        <v>0</v>
      </c>
      <c r="DO40" s="191"/>
      <c r="DP40" s="192">
        <v>34</v>
      </c>
      <c r="DQ40" s="189" t="s">
        <v>37</v>
      </c>
      <c r="DR40" s="190">
        <v>18</v>
      </c>
      <c r="DS40" s="190">
        <v>54000</v>
      </c>
      <c r="DT40" s="190">
        <v>0</v>
      </c>
      <c r="DU40" s="190">
        <f t="shared" si="19"/>
        <v>54000</v>
      </c>
      <c r="DV40" s="191"/>
      <c r="DW40" s="192">
        <v>34</v>
      </c>
      <c r="DX40" s="189" t="s">
        <v>37</v>
      </c>
      <c r="DY40" s="190">
        <v>2875</v>
      </c>
      <c r="DZ40" s="190">
        <v>1150000</v>
      </c>
      <c r="EA40" s="190">
        <v>0</v>
      </c>
      <c r="EB40" s="190">
        <f t="shared" si="20"/>
        <v>1150000</v>
      </c>
      <c r="EC40" s="191"/>
      <c r="ED40" s="192">
        <v>34</v>
      </c>
      <c r="EE40" s="189" t="s">
        <v>37</v>
      </c>
      <c r="EF40" s="190">
        <v>0</v>
      </c>
      <c r="EG40" s="190">
        <v>0</v>
      </c>
      <c r="EH40" s="190">
        <v>0</v>
      </c>
      <c r="EI40" s="190">
        <f t="shared" si="21"/>
        <v>0</v>
      </c>
      <c r="EJ40" s="191"/>
      <c r="EK40" s="192">
        <v>34</v>
      </c>
      <c r="EL40" s="189" t="s">
        <v>37</v>
      </c>
      <c r="EM40" s="190">
        <v>0</v>
      </c>
      <c r="EN40" s="190">
        <v>0</v>
      </c>
      <c r="EO40" s="190">
        <v>0</v>
      </c>
      <c r="EP40" s="190">
        <f t="shared" si="22"/>
        <v>0</v>
      </c>
      <c r="EQ40" s="191"/>
      <c r="ER40" s="192">
        <v>34</v>
      </c>
      <c r="ES40" s="189" t="s">
        <v>37</v>
      </c>
      <c r="ET40" s="190">
        <v>0</v>
      </c>
      <c r="EU40" s="190">
        <v>0</v>
      </c>
      <c r="EV40" s="190">
        <v>0</v>
      </c>
      <c r="EW40" s="190">
        <f t="shared" si="23"/>
        <v>0</v>
      </c>
      <c r="EX40" s="191"/>
      <c r="EY40" s="192">
        <v>34</v>
      </c>
      <c r="EZ40" s="189" t="s">
        <v>37</v>
      </c>
      <c r="FA40" s="190">
        <v>0</v>
      </c>
      <c r="FB40" s="190">
        <v>0</v>
      </c>
      <c r="FC40" s="190">
        <v>0</v>
      </c>
      <c r="FD40" s="190">
        <f t="shared" si="24"/>
        <v>0</v>
      </c>
      <c r="FE40" s="191"/>
      <c r="FF40" s="192">
        <v>34</v>
      </c>
      <c r="FG40" s="189" t="s">
        <v>37</v>
      </c>
      <c r="FH40" s="190">
        <v>0</v>
      </c>
      <c r="FI40" s="190">
        <v>0</v>
      </c>
      <c r="FJ40" s="190">
        <v>0</v>
      </c>
      <c r="FK40" s="190">
        <f t="shared" si="25"/>
        <v>0</v>
      </c>
      <c r="FL40" s="191"/>
      <c r="FM40" s="192">
        <v>34</v>
      </c>
      <c r="FN40" s="189" t="s">
        <v>37</v>
      </c>
      <c r="FO40" s="190">
        <v>6</v>
      </c>
      <c r="FP40" s="190">
        <v>8000</v>
      </c>
      <c r="FQ40" s="190">
        <v>0</v>
      </c>
      <c r="FR40" s="190">
        <f t="shared" si="26"/>
        <v>8000</v>
      </c>
      <c r="FS40" s="191"/>
      <c r="FT40" s="192">
        <v>34</v>
      </c>
      <c r="FU40" s="189" t="s">
        <v>37</v>
      </c>
      <c r="FV40" s="190">
        <v>0</v>
      </c>
      <c r="FW40" s="190">
        <v>75000</v>
      </c>
      <c r="FX40" s="190">
        <v>0</v>
      </c>
      <c r="FY40" s="190">
        <f t="shared" si="27"/>
        <v>75000</v>
      </c>
      <c r="FZ40" s="191"/>
      <c r="GA40" s="192">
        <v>34</v>
      </c>
      <c r="GB40" s="189" t="s">
        <v>37</v>
      </c>
      <c r="GC40" s="190">
        <v>0</v>
      </c>
      <c r="GD40" s="190">
        <v>50000</v>
      </c>
      <c r="GE40" s="190">
        <v>0</v>
      </c>
      <c r="GF40" s="190">
        <f t="shared" si="28"/>
        <v>50000</v>
      </c>
      <c r="GG40" s="191"/>
      <c r="GH40" s="192">
        <v>34</v>
      </c>
      <c r="GI40" s="189" t="s">
        <v>37</v>
      </c>
      <c r="GJ40" s="190">
        <v>0</v>
      </c>
      <c r="GK40" s="190">
        <v>60000</v>
      </c>
      <c r="GL40" s="190">
        <v>0</v>
      </c>
      <c r="GM40" s="190">
        <f t="shared" si="29"/>
        <v>60000</v>
      </c>
      <c r="GN40" s="191"/>
      <c r="GO40" s="192">
        <v>34</v>
      </c>
      <c r="GP40" s="189" t="s">
        <v>37</v>
      </c>
      <c r="GQ40" s="190">
        <v>0</v>
      </c>
      <c r="GR40" s="190">
        <v>0</v>
      </c>
      <c r="GS40" s="190">
        <v>0</v>
      </c>
      <c r="GT40" s="190">
        <f t="shared" si="30"/>
        <v>0</v>
      </c>
      <c r="GU40" s="191"/>
      <c r="GV40" s="192">
        <v>34</v>
      </c>
      <c r="GW40" s="189" t="s">
        <v>37</v>
      </c>
      <c r="GX40" s="190">
        <v>6</v>
      </c>
      <c r="GY40" s="190">
        <v>1054000</v>
      </c>
      <c r="GZ40" s="190">
        <v>300000</v>
      </c>
      <c r="HA40" s="190">
        <f t="shared" si="31"/>
        <v>1354000</v>
      </c>
      <c r="HB40" s="191"/>
      <c r="HC40" s="192">
        <v>34</v>
      </c>
      <c r="HD40" s="189" t="s">
        <v>37</v>
      </c>
      <c r="HE40" s="190">
        <v>0</v>
      </c>
      <c r="HF40" s="190">
        <v>0</v>
      </c>
      <c r="HG40" s="190">
        <v>0</v>
      </c>
      <c r="HH40" s="190">
        <f t="shared" si="32"/>
        <v>0</v>
      </c>
      <c r="HI40" s="191"/>
      <c r="HJ40" s="192">
        <v>34</v>
      </c>
      <c r="HK40" s="189" t="s">
        <v>37</v>
      </c>
      <c r="HL40" s="190">
        <v>1</v>
      </c>
      <c r="HM40" s="190">
        <v>300000</v>
      </c>
      <c r="HN40" s="190">
        <v>0</v>
      </c>
      <c r="HO40" s="190">
        <f t="shared" si="33"/>
        <v>300000</v>
      </c>
      <c r="HP40" s="191"/>
      <c r="HQ40" s="192">
        <v>34</v>
      </c>
      <c r="HR40" s="189" t="s">
        <v>37</v>
      </c>
      <c r="HS40" s="190">
        <v>17</v>
      </c>
      <c r="HT40" s="190">
        <v>50575</v>
      </c>
      <c r="HU40" s="190">
        <v>0</v>
      </c>
      <c r="HV40" s="190">
        <f t="shared" si="34"/>
        <v>50575</v>
      </c>
      <c r="HW40" s="191"/>
      <c r="HX40" s="192">
        <v>34</v>
      </c>
      <c r="HY40" s="189" t="s">
        <v>37</v>
      </c>
      <c r="HZ40" s="190">
        <v>0</v>
      </c>
      <c r="IA40" s="190">
        <v>0</v>
      </c>
      <c r="IB40" s="190">
        <v>0</v>
      </c>
      <c r="IC40" s="190">
        <f t="shared" si="35"/>
        <v>0</v>
      </c>
      <c r="ID40" s="191"/>
      <c r="IE40" s="192">
        <v>34</v>
      </c>
      <c r="IF40" s="189" t="s">
        <v>37</v>
      </c>
      <c r="IG40" s="190">
        <v>0</v>
      </c>
      <c r="IH40" s="190">
        <v>0</v>
      </c>
      <c r="II40" s="190">
        <v>0</v>
      </c>
      <c r="IJ40" s="190">
        <f t="shared" si="36"/>
        <v>0</v>
      </c>
      <c r="IK40" s="191"/>
      <c r="IL40" s="192">
        <v>34</v>
      </c>
      <c r="IM40" s="189" t="s">
        <v>37</v>
      </c>
      <c r="IN40" s="190">
        <v>0</v>
      </c>
      <c r="IO40" s="190">
        <v>0</v>
      </c>
      <c r="IP40" s="190">
        <v>0</v>
      </c>
      <c r="IQ40" s="190">
        <f t="shared" si="37"/>
        <v>0</v>
      </c>
      <c r="IR40" s="191"/>
      <c r="IS40" s="192">
        <v>34</v>
      </c>
      <c r="IT40" s="189" t="s">
        <v>37</v>
      </c>
      <c r="IU40" s="190">
        <v>0</v>
      </c>
      <c r="IV40" s="190">
        <v>0</v>
      </c>
      <c r="IW40" s="190">
        <v>0</v>
      </c>
      <c r="IX40" s="190">
        <f t="shared" si="38"/>
        <v>0</v>
      </c>
      <c r="IY40" s="191"/>
      <c r="IZ40" s="192">
        <v>34</v>
      </c>
      <c r="JA40" s="189" t="s">
        <v>37</v>
      </c>
      <c r="JB40" s="190">
        <v>0</v>
      </c>
      <c r="JC40" s="190">
        <v>0</v>
      </c>
      <c r="JD40" s="190">
        <v>0</v>
      </c>
      <c r="JE40" s="190">
        <f t="shared" si="39"/>
        <v>0</v>
      </c>
      <c r="JF40" s="191"/>
      <c r="JG40" s="192">
        <v>34</v>
      </c>
      <c r="JH40" s="189" t="s">
        <v>37</v>
      </c>
      <c r="JI40" s="190">
        <v>0</v>
      </c>
      <c r="JJ40" s="190">
        <v>30000</v>
      </c>
      <c r="JK40" s="190">
        <v>0</v>
      </c>
      <c r="JL40" s="190">
        <f t="shared" si="40"/>
        <v>30000</v>
      </c>
      <c r="JM40" s="191"/>
      <c r="JN40" s="192">
        <v>34</v>
      </c>
      <c r="JO40" s="189" t="s">
        <v>37</v>
      </c>
      <c r="JP40" s="190">
        <v>0</v>
      </c>
      <c r="JQ40" s="190">
        <v>0</v>
      </c>
      <c r="JR40" s="190">
        <v>0</v>
      </c>
      <c r="JS40" s="190">
        <f t="shared" si="41"/>
        <v>0</v>
      </c>
      <c r="JT40" s="191"/>
      <c r="JU40" s="192">
        <v>34</v>
      </c>
      <c r="JV40" s="189" t="s">
        <v>37</v>
      </c>
      <c r="JW40" s="190">
        <v>0</v>
      </c>
      <c r="JX40" s="190">
        <v>0</v>
      </c>
      <c r="JY40" s="190">
        <v>0</v>
      </c>
      <c r="JZ40" s="190">
        <f t="shared" si="42"/>
        <v>0</v>
      </c>
      <c r="KA40" s="191"/>
      <c r="KB40" s="192">
        <v>34</v>
      </c>
      <c r="KC40" s="189" t="s">
        <v>37</v>
      </c>
      <c r="KD40" s="190">
        <v>17</v>
      </c>
      <c r="KE40" s="190">
        <v>509150</v>
      </c>
      <c r="KF40" s="190">
        <v>0</v>
      </c>
      <c r="KG40" s="190">
        <f t="shared" si="43"/>
        <v>509150</v>
      </c>
      <c r="KH40" s="191"/>
      <c r="KI40" s="192">
        <v>34</v>
      </c>
      <c r="KJ40" s="189" t="s">
        <v>37</v>
      </c>
      <c r="KK40" s="190">
        <v>1</v>
      </c>
      <c r="KL40" s="190">
        <v>325000</v>
      </c>
      <c r="KM40" s="190">
        <v>0</v>
      </c>
      <c r="KN40" s="190">
        <f t="shared" si="44"/>
        <v>325000</v>
      </c>
      <c r="KO40" s="191"/>
      <c r="KP40" s="192">
        <v>34</v>
      </c>
      <c r="KQ40" s="189" t="s">
        <v>37</v>
      </c>
      <c r="KR40" s="190">
        <v>1</v>
      </c>
      <c r="KS40" s="190">
        <v>12000</v>
      </c>
      <c r="KT40" s="190">
        <v>0</v>
      </c>
      <c r="KU40" s="190">
        <f t="shared" si="45"/>
        <v>12000</v>
      </c>
      <c r="KV40" s="191"/>
      <c r="KW40" s="192">
        <v>34</v>
      </c>
      <c r="KX40" s="189" t="s">
        <v>37</v>
      </c>
      <c r="KY40" s="190">
        <v>0</v>
      </c>
      <c r="KZ40" s="190">
        <v>0</v>
      </c>
      <c r="LA40" s="190">
        <v>0</v>
      </c>
      <c r="LB40" s="190">
        <f t="shared" si="46"/>
        <v>0</v>
      </c>
      <c r="LC40" s="191"/>
      <c r="LD40" s="192">
        <v>34</v>
      </c>
      <c r="LE40" s="189" t="s">
        <v>37</v>
      </c>
      <c r="LF40" s="190">
        <v>0</v>
      </c>
      <c r="LG40" s="190">
        <v>0</v>
      </c>
      <c r="LH40" s="190">
        <v>0</v>
      </c>
      <c r="LI40" s="190">
        <f t="shared" si="47"/>
        <v>0</v>
      </c>
      <c r="LJ40" s="191"/>
      <c r="LK40" s="192">
        <v>34</v>
      </c>
      <c r="LL40" s="189" t="s">
        <v>37</v>
      </c>
      <c r="LM40" s="190">
        <v>0</v>
      </c>
      <c r="LN40" s="190">
        <v>0</v>
      </c>
      <c r="LO40" s="190">
        <v>0</v>
      </c>
      <c r="LP40" s="190">
        <f t="shared" si="48"/>
        <v>0</v>
      </c>
      <c r="LQ40" s="191"/>
      <c r="LR40" s="192">
        <v>34</v>
      </c>
      <c r="LS40" s="189" t="s">
        <v>37</v>
      </c>
      <c r="LT40" s="190">
        <v>1</v>
      </c>
      <c r="LU40" s="190">
        <v>200000</v>
      </c>
      <c r="LV40" s="190">
        <v>0</v>
      </c>
      <c r="LW40" s="190">
        <f t="shared" si="49"/>
        <v>200000</v>
      </c>
      <c r="LX40" s="191"/>
      <c r="LY40" s="192">
        <v>34</v>
      </c>
      <c r="LZ40" s="189" t="s">
        <v>37</v>
      </c>
      <c r="MA40" s="190">
        <v>0</v>
      </c>
      <c r="MB40" s="190">
        <v>0</v>
      </c>
      <c r="MC40" s="190">
        <v>0</v>
      </c>
      <c r="MD40" s="190">
        <f t="shared" si="50"/>
        <v>0</v>
      </c>
      <c r="ME40" s="191"/>
      <c r="MF40" s="192">
        <v>34</v>
      </c>
      <c r="MG40" s="189" t="s">
        <v>37</v>
      </c>
      <c r="MH40" s="190">
        <v>17</v>
      </c>
      <c r="MI40" s="190">
        <v>34000</v>
      </c>
      <c r="MJ40" s="190">
        <v>0</v>
      </c>
      <c r="MK40" s="190">
        <f t="shared" si="51"/>
        <v>34000</v>
      </c>
      <c r="ML40" s="191"/>
      <c r="MM40" s="192">
        <v>34</v>
      </c>
      <c r="MN40" s="189" t="s">
        <v>37</v>
      </c>
      <c r="MO40" s="190">
        <v>17</v>
      </c>
      <c r="MP40" s="190">
        <v>34000</v>
      </c>
      <c r="MQ40" s="190">
        <v>0</v>
      </c>
      <c r="MR40" s="190">
        <f t="shared" si="52"/>
        <v>34000</v>
      </c>
      <c r="MS40" s="191"/>
      <c r="MT40" s="192">
        <v>34</v>
      </c>
      <c r="MU40" s="189" t="s">
        <v>37</v>
      </c>
      <c r="MV40" s="190">
        <v>20</v>
      </c>
      <c r="MW40" s="190">
        <v>1020000</v>
      </c>
      <c r="MX40" s="190">
        <v>0</v>
      </c>
      <c r="MY40" s="190">
        <f t="shared" si="53"/>
        <v>1020000</v>
      </c>
      <c r="MZ40" s="191"/>
      <c r="NA40" s="192">
        <v>34</v>
      </c>
      <c r="NB40" s="189" t="s">
        <v>37</v>
      </c>
      <c r="NC40" s="190">
        <v>1</v>
      </c>
      <c r="ND40" s="190">
        <v>60000</v>
      </c>
      <c r="NE40" s="190">
        <v>0</v>
      </c>
      <c r="NF40" s="190">
        <f t="shared" si="54"/>
        <v>60000</v>
      </c>
      <c r="NG40" s="191"/>
      <c r="NH40" s="192">
        <v>34</v>
      </c>
      <c r="NI40" s="189" t="s">
        <v>37</v>
      </c>
      <c r="NJ40" s="190">
        <v>0</v>
      </c>
      <c r="NK40" s="190">
        <v>0</v>
      </c>
      <c r="NL40" s="190">
        <v>0</v>
      </c>
      <c r="NM40" s="190">
        <f t="shared" si="55"/>
        <v>0</v>
      </c>
      <c r="NN40" s="191"/>
      <c r="NO40" s="192">
        <v>34</v>
      </c>
      <c r="NP40" s="189" t="s">
        <v>37</v>
      </c>
      <c r="NQ40" s="190">
        <v>12</v>
      </c>
      <c r="NR40" s="190">
        <v>330000</v>
      </c>
      <c r="NS40" s="190">
        <v>0</v>
      </c>
      <c r="NT40" s="190">
        <f t="shared" si="56"/>
        <v>330000</v>
      </c>
      <c r="NU40" s="191"/>
      <c r="NV40" s="192">
        <v>34</v>
      </c>
      <c r="NW40" s="189" t="s">
        <v>37</v>
      </c>
      <c r="NX40" s="190">
        <v>1</v>
      </c>
      <c r="NY40" s="190">
        <v>100000</v>
      </c>
      <c r="NZ40" s="190">
        <v>0</v>
      </c>
      <c r="OA40" s="190">
        <f t="shared" si="57"/>
        <v>100000</v>
      </c>
      <c r="OB40" s="191"/>
      <c r="OC40" s="192">
        <v>34</v>
      </c>
      <c r="OD40" s="189" t="s">
        <v>37</v>
      </c>
      <c r="OE40" s="190">
        <v>0</v>
      </c>
      <c r="OF40" s="190">
        <v>414000</v>
      </c>
      <c r="OG40" s="190">
        <v>0</v>
      </c>
      <c r="OH40" s="190">
        <f t="shared" si="58"/>
        <v>414000</v>
      </c>
      <c r="OI40" s="191"/>
      <c r="OJ40" s="192">
        <v>34</v>
      </c>
      <c r="OK40" s="189" t="s">
        <v>37</v>
      </c>
      <c r="OL40" s="190">
        <v>0</v>
      </c>
      <c r="OM40" s="190">
        <v>150000</v>
      </c>
      <c r="ON40" s="190">
        <v>0</v>
      </c>
      <c r="OO40" s="190">
        <f t="shared" si="59"/>
        <v>150000</v>
      </c>
      <c r="OP40" s="191"/>
      <c r="OQ40" s="192">
        <v>34</v>
      </c>
      <c r="OR40" s="189" t="s">
        <v>37</v>
      </c>
      <c r="OS40" s="190">
        <v>0</v>
      </c>
      <c r="OT40" s="190">
        <v>0</v>
      </c>
      <c r="OU40" s="190">
        <v>0</v>
      </c>
      <c r="OV40" s="190">
        <f t="shared" si="60"/>
        <v>0</v>
      </c>
      <c r="OW40" s="191"/>
      <c r="OX40" s="192">
        <v>34</v>
      </c>
      <c r="OY40" s="189" t="s">
        <v>37</v>
      </c>
      <c r="OZ40" s="190">
        <v>0</v>
      </c>
      <c r="PA40" s="190">
        <v>450000</v>
      </c>
      <c r="PB40" s="190">
        <v>0</v>
      </c>
      <c r="PC40" s="190">
        <f t="shared" si="61"/>
        <v>450000</v>
      </c>
      <c r="PD40" s="191"/>
      <c r="PE40" s="192">
        <v>34</v>
      </c>
      <c r="PF40" s="189" t="s">
        <v>37</v>
      </c>
      <c r="PG40" s="190">
        <v>1</v>
      </c>
      <c r="PH40" s="190">
        <v>72000</v>
      </c>
      <c r="PI40" s="190">
        <v>0</v>
      </c>
      <c r="PJ40" s="190">
        <f t="shared" si="62"/>
        <v>72000</v>
      </c>
      <c r="PK40" s="191"/>
      <c r="PL40" s="192">
        <v>34</v>
      </c>
      <c r="PM40" s="189" t="s">
        <v>37</v>
      </c>
      <c r="PN40" s="190">
        <v>9</v>
      </c>
      <c r="PO40" s="190">
        <v>225000</v>
      </c>
      <c r="PP40" s="190">
        <v>0</v>
      </c>
      <c r="PQ40" s="190">
        <f t="shared" si="63"/>
        <v>225000</v>
      </c>
      <c r="PR40" s="191"/>
      <c r="PS40" s="192">
        <v>34</v>
      </c>
      <c r="PT40" s="189" t="s">
        <v>37</v>
      </c>
      <c r="PU40" s="190">
        <v>20</v>
      </c>
      <c r="PV40" s="190">
        <v>5280000</v>
      </c>
      <c r="PW40" s="190">
        <v>0</v>
      </c>
      <c r="PX40" s="190">
        <f t="shared" si="64"/>
        <v>5280000</v>
      </c>
      <c r="PY40" s="191"/>
      <c r="PZ40" s="192">
        <v>34</v>
      </c>
      <c r="QA40" s="189" t="s">
        <v>37</v>
      </c>
      <c r="QB40" s="190">
        <v>17</v>
      </c>
      <c r="QC40" s="190">
        <v>163200</v>
      </c>
      <c r="QD40" s="190">
        <v>0</v>
      </c>
      <c r="QE40" s="190">
        <f t="shared" si="65"/>
        <v>163200</v>
      </c>
      <c r="QF40" s="191"/>
      <c r="QG40" s="192">
        <v>34</v>
      </c>
      <c r="QH40" s="189" t="s">
        <v>37</v>
      </c>
      <c r="QI40" s="190">
        <v>0</v>
      </c>
      <c r="QJ40" s="190">
        <v>54000</v>
      </c>
      <c r="QK40" s="190">
        <v>0</v>
      </c>
      <c r="QL40" s="190">
        <f t="shared" si="66"/>
        <v>54000</v>
      </c>
      <c r="QM40" s="191"/>
      <c r="QN40" s="192">
        <v>34</v>
      </c>
      <c r="QO40" s="189" t="s">
        <v>37</v>
      </c>
      <c r="QP40" s="190">
        <v>0</v>
      </c>
      <c r="QQ40" s="190">
        <v>1234752</v>
      </c>
      <c r="QR40" s="190">
        <v>0</v>
      </c>
      <c r="QS40" s="190">
        <f t="shared" si="67"/>
        <v>1234752</v>
      </c>
      <c r="QT40" s="191"/>
      <c r="QU40" s="192">
        <v>34</v>
      </c>
      <c r="QV40" s="189" t="s">
        <v>37</v>
      </c>
      <c r="QW40" s="190">
        <v>0</v>
      </c>
      <c r="QX40" s="190">
        <v>0</v>
      </c>
      <c r="QY40" s="190">
        <v>0</v>
      </c>
      <c r="QZ40" s="190">
        <f t="shared" si="68"/>
        <v>0</v>
      </c>
      <c r="RA40" s="191"/>
      <c r="RB40" s="192">
        <v>34</v>
      </c>
      <c r="RC40" s="189" t="s">
        <v>37</v>
      </c>
      <c r="RD40" s="190">
        <v>1</v>
      </c>
      <c r="RE40" s="190">
        <v>100000</v>
      </c>
      <c r="RF40" s="190">
        <v>0</v>
      </c>
      <c r="RG40" s="190">
        <f t="shared" si="69"/>
        <v>100000</v>
      </c>
      <c r="RH40" s="191"/>
      <c r="RI40" s="192">
        <v>34</v>
      </c>
      <c r="RJ40" s="189" t="s">
        <v>37</v>
      </c>
      <c r="RK40" s="190">
        <v>0</v>
      </c>
      <c r="RL40" s="190">
        <v>10000</v>
      </c>
      <c r="RM40" s="190">
        <v>0</v>
      </c>
      <c r="RN40" s="190">
        <f t="shared" si="70"/>
        <v>10000</v>
      </c>
      <c r="RO40" s="191"/>
      <c r="RP40" s="192">
        <v>34</v>
      </c>
      <c r="RQ40" s="189" t="s">
        <v>37</v>
      </c>
      <c r="RR40" s="190">
        <v>0</v>
      </c>
      <c r="RS40" s="190">
        <v>0</v>
      </c>
      <c r="RT40" s="190">
        <v>0</v>
      </c>
      <c r="RU40" s="190">
        <f t="shared" si="71"/>
        <v>0</v>
      </c>
      <c r="RV40" s="191"/>
      <c r="RW40" s="192">
        <v>34</v>
      </c>
      <c r="RX40" s="189" t="s">
        <v>37</v>
      </c>
      <c r="RY40" s="190">
        <v>0</v>
      </c>
      <c r="RZ40" s="190">
        <v>0</v>
      </c>
      <c r="SA40" s="190">
        <v>0</v>
      </c>
      <c r="SB40" s="190">
        <f t="shared" si="72"/>
        <v>0</v>
      </c>
      <c r="SC40" s="191"/>
      <c r="SD40" s="192">
        <v>34</v>
      </c>
      <c r="SE40" s="189" t="s">
        <v>37</v>
      </c>
      <c r="SF40" s="190">
        <v>1</v>
      </c>
      <c r="SG40" s="190">
        <v>371900</v>
      </c>
      <c r="SH40" s="190">
        <v>0</v>
      </c>
      <c r="SI40" s="190">
        <f t="shared" si="73"/>
        <v>371900</v>
      </c>
      <c r="SJ40" s="191"/>
      <c r="SK40" s="192">
        <v>34</v>
      </c>
      <c r="SL40" s="189" t="s">
        <v>37</v>
      </c>
      <c r="SM40" s="190">
        <v>1</v>
      </c>
      <c r="SN40" s="190">
        <v>80000</v>
      </c>
      <c r="SO40" s="190">
        <v>0</v>
      </c>
      <c r="SP40" s="190">
        <f t="shared" si="74"/>
        <v>80000</v>
      </c>
      <c r="SQ40" s="191"/>
      <c r="SR40" s="192">
        <v>34</v>
      </c>
      <c r="SS40" s="189" t="s">
        <v>37</v>
      </c>
      <c r="ST40" s="190">
        <v>0</v>
      </c>
      <c r="SU40" s="190">
        <v>0</v>
      </c>
      <c r="SV40" s="190">
        <v>0</v>
      </c>
      <c r="SW40" s="190">
        <f t="shared" si="75"/>
        <v>0</v>
      </c>
      <c r="SX40" s="191"/>
      <c r="SY40" s="192">
        <v>34</v>
      </c>
      <c r="SZ40" s="189" t="s">
        <v>37</v>
      </c>
      <c r="TA40" s="190">
        <v>0</v>
      </c>
      <c r="TB40" s="190">
        <v>0</v>
      </c>
      <c r="TC40" s="190">
        <v>0</v>
      </c>
      <c r="TD40" s="190">
        <f t="shared" si="76"/>
        <v>0</v>
      </c>
      <c r="TE40" s="191"/>
      <c r="TF40" s="192">
        <v>34</v>
      </c>
      <c r="TG40" s="189" t="s">
        <v>37</v>
      </c>
      <c r="TH40" s="190">
        <v>0</v>
      </c>
      <c r="TI40" s="190">
        <v>0</v>
      </c>
      <c r="TJ40" s="190">
        <v>0</v>
      </c>
      <c r="TK40" s="190">
        <f t="shared" si="77"/>
        <v>0</v>
      </c>
      <c r="TL40" s="191"/>
      <c r="TM40" s="192">
        <v>34</v>
      </c>
      <c r="TN40" s="189" t="s">
        <v>37</v>
      </c>
      <c r="TO40" s="190">
        <v>0</v>
      </c>
      <c r="TP40" s="190">
        <v>40000</v>
      </c>
      <c r="TQ40" s="190">
        <v>0</v>
      </c>
      <c r="TR40" s="190">
        <f t="shared" si="78"/>
        <v>40000</v>
      </c>
      <c r="TS40" s="191"/>
      <c r="TT40" s="192">
        <v>34</v>
      </c>
      <c r="TU40" s="189" t="s">
        <v>37</v>
      </c>
      <c r="TV40" s="190">
        <v>0</v>
      </c>
      <c r="TW40" s="190">
        <v>30000</v>
      </c>
      <c r="TX40" s="190">
        <v>0</v>
      </c>
      <c r="TY40" s="190">
        <f t="shared" si="79"/>
        <v>30000</v>
      </c>
      <c r="TZ40" s="191"/>
      <c r="UA40" s="192">
        <v>34</v>
      </c>
      <c r="UB40" s="189" t="s">
        <v>37</v>
      </c>
      <c r="UC40" s="190">
        <v>0</v>
      </c>
      <c r="UD40" s="190">
        <v>10000</v>
      </c>
      <c r="UE40" s="190">
        <v>0</v>
      </c>
      <c r="UF40" s="190">
        <f t="shared" si="80"/>
        <v>10000</v>
      </c>
      <c r="UG40" s="191"/>
      <c r="UH40" s="192">
        <v>34</v>
      </c>
      <c r="UI40" s="189" t="s">
        <v>37</v>
      </c>
      <c r="UJ40" s="190">
        <v>0</v>
      </c>
      <c r="UK40" s="190">
        <v>25000</v>
      </c>
      <c r="UL40" s="190">
        <v>0</v>
      </c>
      <c r="UM40" s="190">
        <f t="shared" si="81"/>
        <v>25000</v>
      </c>
      <c r="UN40" s="191"/>
      <c r="UO40" s="192">
        <v>34</v>
      </c>
      <c r="UP40" s="189" t="s">
        <v>37</v>
      </c>
      <c r="UQ40" s="190">
        <v>1</v>
      </c>
      <c r="UR40" s="190">
        <v>12000</v>
      </c>
      <c r="US40" s="190">
        <v>0</v>
      </c>
      <c r="UT40" s="190">
        <f t="shared" si="82"/>
        <v>12000</v>
      </c>
      <c r="UU40" s="191"/>
      <c r="UV40" s="192">
        <v>34</v>
      </c>
      <c r="UW40" s="189" t="s">
        <v>37</v>
      </c>
      <c r="UX40" s="190">
        <v>1</v>
      </c>
      <c r="UY40" s="190">
        <v>100000</v>
      </c>
      <c r="UZ40" s="190">
        <v>0</v>
      </c>
      <c r="VA40" s="190">
        <f t="shared" si="83"/>
        <v>100000</v>
      </c>
      <c r="VB40" s="191"/>
      <c r="VC40" s="192">
        <v>34</v>
      </c>
      <c r="VD40" s="189" t="s">
        <v>37</v>
      </c>
      <c r="VE40" s="190">
        <v>1</v>
      </c>
      <c r="VF40" s="190">
        <v>10000</v>
      </c>
      <c r="VG40" s="190">
        <v>0</v>
      </c>
      <c r="VH40" s="190">
        <f t="shared" si="84"/>
        <v>10000</v>
      </c>
      <c r="VI40" s="191"/>
      <c r="VJ40" s="192">
        <v>34</v>
      </c>
      <c r="VK40" s="189" t="s">
        <v>37</v>
      </c>
      <c r="VL40" s="190">
        <v>0</v>
      </c>
      <c r="VM40" s="190">
        <v>0</v>
      </c>
      <c r="VN40" s="190">
        <v>0</v>
      </c>
      <c r="VO40" s="190">
        <f t="shared" si="85"/>
        <v>0</v>
      </c>
      <c r="VP40" s="191"/>
      <c r="VQ40" s="192">
        <v>34</v>
      </c>
      <c r="VR40" s="189" t="s">
        <v>37</v>
      </c>
      <c r="VS40" s="190">
        <v>0</v>
      </c>
      <c r="VT40" s="190">
        <v>0</v>
      </c>
      <c r="VU40" s="190">
        <v>0</v>
      </c>
      <c r="VV40" s="190">
        <f t="shared" si="86"/>
        <v>0</v>
      </c>
      <c r="VW40" s="191"/>
      <c r="VX40" s="192">
        <v>34</v>
      </c>
      <c r="VY40" s="189" t="s">
        <v>37</v>
      </c>
      <c r="VZ40" s="190">
        <v>1</v>
      </c>
      <c r="WA40" s="190">
        <v>180000</v>
      </c>
      <c r="WB40" s="190">
        <v>0</v>
      </c>
      <c r="WC40" s="190">
        <f t="shared" si="87"/>
        <v>180000</v>
      </c>
      <c r="WD40" s="191"/>
      <c r="WE40" s="192">
        <v>34</v>
      </c>
      <c r="WF40" s="189" t="s">
        <v>37</v>
      </c>
      <c r="WG40" s="190">
        <v>0</v>
      </c>
      <c r="WH40" s="190">
        <v>0</v>
      </c>
      <c r="WI40" s="190">
        <v>0</v>
      </c>
      <c r="WJ40" s="190">
        <f t="shared" si="88"/>
        <v>0</v>
      </c>
      <c r="WK40" s="191"/>
      <c r="WL40" s="192">
        <v>34</v>
      </c>
      <c r="WM40" s="189" t="s">
        <v>37</v>
      </c>
      <c r="WN40" s="190">
        <v>0</v>
      </c>
      <c r="WO40" s="190">
        <v>0</v>
      </c>
      <c r="WP40" s="190">
        <v>0</v>
      </c>
      <c r="WQ40" s="190">
        <f t="shared" si="89"/>
        <v>0</v>
      </c>
      <c r="WR40" s="191"/>
      <c r="WS40" s="192">
        <v>34</v>
      </c>
      <c r="WT40" s="189" t="s">
        <v>37</v>
      </c>
      <c r="WU40" s="190">
        <v>0</v>
      </c>
      <c r="WV40" s="190">
        <v>0</v>
      </c>
      <c r="WW40" s="190">
        <v>0</v>
      </c>
      <c r="WX40" s="190">
        <f t="shared" si="90"/>
        <v>0</v>
      </c>
      <c r="WY40" s="191"/>
      <c r="WZ40" s="192">
        <v>34</v>
      </c>
      <c r="XA40" s="189" t="s">
        <v>37</v>
      </c>
      <c r="XB40" s="190">
        <v>0</v>
      </c>
      <c r="XC40" s="190">
        <v>201250</v>
      </c>
      <c r="XD40" s="190">
        <v>0</v>
      </c>
      <c r="XE40" s="190">
        <f t="shared" si="91"/>
        <v>201250</v>
      </c>
      <c r="XF40" s="191"/>
      <c r="XG40" s="192">
        <v>34</v>
      </c>
      <c r="XH40" s="189" t="s">
        <v>37</v>
      </c>
      <c r="XI40" s="190">
        <v>0</v>
      </c>
      <c r="XJ40" s="190">
        <v>0</v>
      </c>
      <c r="XK40" s="190">
        <v>0</v>
      </c>
      <c r="XL40" s="190">
        <f t="shared" si="92"/>
        <v>0</v>
      </c>
      <c r="XM40" s="191"/>
      <c r="XN40" s="192">
        <v>34</v>
      </c>
      <c r="XO40" s="189" t="s">
        <v>37</v>
      </c>
      <c r="XP40" s="190">
        <v>0</v>
      </c>
      <c r="XQ40" s="190">
        <v>20000</v>
      </c>
      <c r="XR40" s="190">
        <v>0</v>
      </c>
      <c r="XS40" s="190">
        <f t="shared" si="93"/>
        <v>20000</v>
      </c>
      <c r="XT40" s="191"/>
      <c r="XU40" s="192">
        <v>34</v>
      </c>
      <c r="XV40" s="189" t="s">
        <v>37</v>
      </c>
      <c r="XW40" s="190">
        <v>0</v>
      </c>
      <c r="XX40" s="190">
        <v>0</v>
      </c>
      <c r="XY40" s="190">
        <v>0</v>
      </c>
      <c r="XZ40" s="190">
        <f t="shared" si="94"/>
        <v>0</v>
      </c>
      <c r="YA40" s="191"/>
      <c r="YB40" s="192">
        <v>34</v>
      </c>
      <c r="YC40" s="189" t="s">
        <v>37</v>
      </c>
      <c r="YD40" s="190">
        <v>0</v>
      </c>
      <c r="YE40" s="190">
        <v>0</v>
      </c>
      <c r="YF40" s="190">
        <v>0</v>
      </c>
      <c r="YG40" s="190">
        <f t="shared" si="95"/>
        <v>0</v>
      </c>
      <c r="YH40" s="191"/>
      <c r="YI40" s="192">
        <v>34</v>
      </c>
      <c r="YJ40" s="189" t="s">
        <v>37</v>
      </c>
      <c r="YK40" s="190">
        <v>0</v>
      </c>
      <c r="YL40" s="190">
        <f t="shared" si="96"/>
        <v>15071027</v>
      </c>
      <c r="YM40" s="190">
        <f t="shared" si="0"/>
        <v>300000</v>
      </c>
      <c r="YN40" s="190">
        <f t="shared" si="1"/>
        <v>15371027</v>
      </c>
      <c r="YO40" s="191"/>
      <c r="YP40" s="105">
        <v>34</v>
      </c>
      <c r="YQ40" s="2" t="s">
        <v>37</v>
      </c>
      <c r="YR40" s="5">
        <v>0</v>
      </c>
      <c r="YS40" s="5" t="e">
        <f>'Programme Management'!#REF!+'Prgramme M. Activities'!YL40</f>
        <v>#REF!</v>
      </c>
      <c r="YT40" s="5" t="e">
        <f>'Programme Management'!#REF!+'Prgramme M. Activities'!YM40</f>
        <v>#REF!</v>
      </c>
      <c r="YU40" s="5" t="e">
        <f t="shared" si="97"/>
        <v>#REF!</v>
      </c>
      <c r="YV40" s="9"/>
    </row>
    <row r="41" spans="1:672" ht="16.5" hidden="1">
      <c r="A41" s="188">
        <v>35</v>
      </c>
      <c r="B41" s="189" t="s">
        <v>38</v>
      </c>
      <c r="C41" s="190">
        <v>0</v>
      </c>
      <c r="D41" s="190">
        <v>0</v>
      </c>
      <c r="E41" s="190">
        <v>0</v>
      </c>
      <c r="F41" s="190">
        <f t="shared" si="2"/>
        <v>0</v>
      </c>
      <c r="G41" s="191"/>
      <c r="H41" s="192">
        <v>35</v>
      </c>
      <c r="I41" s="189" t="s">
        <v>38</v>
      </c>
      <c r="J41" s="190">
        <v>0</v>
      </c>
      <c r="K41" s="190">
        <v>0</v>
      </c>
      <c r="L41" s="190">
        <v>0</v>
      </c>
      <c r="M41" s="190">
        <f t="shared" si="3"/>
        <v>0</v>
      </c>
      <c r="N41" s="191"/>
      <c r="O41" s="192">
        <v>35</v>
      </c>
      <c r="P41" s="189" t="s">
        <v>38</v>
      </c>
      <c r="Q41" s="190">
        <v>0</v>
      </c>
      <c r="R41" s="190">
        <v>24800</v>
      </c>
      <c r="S41" s="190">
        <v>0</v>
      </c>
      <c r="T41" s="190">
        <f t="shared" si="4"/>
        <v>24800</v>
      </c>
      <c r="U41" s="191"/>
      <c r="V41" s="192">
        <v>35</v>
      </c>
      <c r="W41" s="189" t="s">
        <v>38</v>
      </c>
      <c r="X41" s="190">
        <v>19</v>
      </c>
      <c r="Y41" s="190">
        <v>38000</v>
      </c>
      <c r="Z41" s="190">
        <v>0</v>
      </c>
      <c r="AA41" s="190">
        <f t="shared" si="5"/>
        <v>38000</v>
      </c>
      <c r="AB41" s="191"/>
      <c r="AC41" s="192">
        <v>35</v>
      </c>
      <c r="AD41" s="189" t="s">
        <v>38</v>
      </c>
      <c r="AE41" s="190">
        <v>0</v>
      </c>
      <c r="AF41" s="190">
        <v>0</v>
      </c>
      <c r="AG41" s="190">
        <v>0</v>
      </c>
      <c r="AH41" s="190">
        <f t="shared" si="6"/>
        <v>0</v>
      </c>
      <c r="AI41" s="191"/>
      <c r="AJ41" s="192">
        <v>35</v>
      </c>
      <c r="AK41" s="189" t="s">
        <v>38</v>
      </c>
      <c r="AL41" s="190">
        <v>415</v>
      </c>
      <c r="AM41" s="190">
        <v>41500</v>
      </c>
      <c r="AN41" s="190">
        <v>0</v>
      </c>
      <c r="AO41" s="190">
        <f t="shared" si="7"/>
        <v>41500</v>
      </c>
      <c r="AP41" s="191"/>
      <c r="AQ41" s="192">
        <v>35</v>
      </c>
      <c r="AR41" s="189" t="s">
        <v>38</v>
      </c>
      <c r="AS41" s="190">
        <v>19</v>
      </c>
      <c r="AT41" s="190">
        <v>21000</v>
      </c>
      <c r="AU41" s="190">
        <v>0</v>
      </c>
      <c r="AV41" s="190">
        <f t="shared" si="8"/>
        <v>21000</v>
      </c>
      <c r="AW41" s="191"/>
      <c r="AX41" s="192">
        <v>35</v>
      </c>
      <c r="AY41" s="189" t="s">
        <v>38</v>
      </c>
      <c r="AZ41" s="190">
        <v>21</v>
      </c>
      <c r="BA41" s="190">
        <v>126000</v>
      </c>
      <c r="BB41" s="190">
        <v>0</v>
      </c>
      <c r="BC41" s="190">
        <f t="shared" si="9"/>
        <v>126000</v>
      </c>
      <c r="BD41" s="191"/>
      <c r="BE41" s="192">
        <v>35</v>
      </c>
      <c r="BF41" s="189" t="s">
        <v>38</v>
      </c>
      <c r="BG41" s="190">
        <v>0</v>
      </c>
      <c r="BH41" s="190">
        <v>0</v>
      </c>
      <c r="BI41" s="190">
        <v>0</v>
      </c>
      <c r="BJ41" s="190">
        <f t="shared" si="10"/>
        <v>0</v>
      </c>
      <c r="BK41" s="191"/>
      <c r="BL41" s="192">
        <v>35</v>
      </c>
      <c r="BM41" s="189" t="s">
        <v>38</v>
      </c>
      <c r="BN41" s="190">
        <v>0</v>
      </c>
      <c r="BO41" s="190">
        <v>0</v>
      </c>
      <c r="BP41" s="190">
        <v>0</v>
      </c>
      <c r="BQ41" s="190">
        <f t="shared" si="11"/>
        <v>0</v>
      </c>
      <c r="BR41" s="191"/>
      <c r="BS41" s="192">
        <v>35</v>
      </c>
      <c r="BT41" s="189" t="s">
        <v>38</v>
      </c>
      <c r="BU41" s="190">
        <v>4</v>
      </c>
      <c r="BV41" s="190">
        <v>20000</v>
      </c>
      <c r="BW41" s="190">
        <v>0</v>
      </c>
      <c r="BX41" s="190">
        <f t="shared" si="12"/>
        <v>20000</v>
      </c>
      <c r="BY41" s="191"/>
      <c r="BZ41" s="192">
        <v>35</v>
      </c>
      <c r="CA41" s="189" t="s">
        <v>38</v>
      </c>
      <c r="CB41" s="190">
        <v>0</v>
      </c>
      <c r="CC41" s="190">
        <v>0</v>
      </c>
      <c r="CD41" s="190">
        <v>0</v>
      </c>
      <c r="CE41" s="190">
        <f t="shared" si="13"/>
        <v>0</v>
      </c>
      <c r="CF41" s="191"/>
      <c r="CG41" s="192">
        <v>35</v>
      </c>
      <c r="CH41" s="189" t="s">
        <v>38</v>
      </c>
      <c r="CI41" s="190">
        <v>60</v>
      </c>
      <c r="CJ41" s="190">
        <v>136800</v>
      </c>
      <c r="CK41" s="190">
        <v>0</v>
      </c>
      <c r="CL41" s="190">
        <f t="shared" si="14"/>
        <v>136800</v>
      </c>
      <c r="CM41" s="191"/>
      <c r="CN41" s="192">
        <v>35</v>
      </c>
      <c r="CO41" s="189" t="s">
        <v>38</v>
      </c>
      <c r="CP41" s="190">
        <v>0</v>
      </c>
      <c r="CQ41" s="190">
        <v>0</v>
      </c>
      <c r="CR41" s="190">
        <v>0</v>
      </c>
      <c r="CS41" s="190">
        <f t="shared" si="15"/>
        <v>0</v>
      </c>
      <c r="CT41" s="191"/>
      <c r="CU41" s="192">
        <v>35</v>
      </c>
      <c r="CV41" s="189" t="s">
        <v>38</v>
      </c>
      <c r="CW41" s="190">
        <v>12</v>
      </c>
      <c r="CX41" s="190">
        <v>24000</v>
      </c>
      <c r="CY41" s="190">
        <v>0</v>
      </c>
      <c r="CZ41" s="190">
        <f t="shared" si="16"/>
        <v>24000</v>
      </c>
      <c r="DA41" s="191"/>
      <c r="DB41" s="192">
        <v>35</v>
      </c>
      <c r="DC41" s="189" t="s">
        <v>38</v>
      </c>
      <c r="DD41" s="190">
        <v>0</v>
      </c>
      <c r="DE41" s="190">
        <v>0</v>
      </c>
      <c r="DF41" s="190">
        <v>0</v>
      </c>
      <c r="DG41" s="190">
        <f t="shared" si="17"/>
        <v>0</v>
      </c>
      <c r="DH41" s="191"/>
      <c r="DI41" s="192">
        <v>35</v>
      </c>
      <c r="DJ41" s="189" t="s">
        <v>38</v>
      </c>
      <c r="DK41" s="190">
        <v>0</v>
      </c>
      <c r="DL41" s="190">
        <v>0</v>
      </c>
      <c r="DM41" s="190">
        <v>0</v>
      </c>
      <c r="DN41" s="190">
        <f t="shared" si="18"/>
        <v>0</v>
      </c>
      <c r="DO41" s="191"/>
      <c r="DP41" s="192">
        <v>35</v>
      </c>
      <c r="DQ41" s="189" t="s">
        <v>38</v>
      </c>
      <c r="DR41" s="190">
        <v>20</v>
      </c>
      <c r="DS41" s="190">
        <v>60000</v>
      </c>
      <c r="DT41" s="190">
        <v>0</v>
      </c>
      <c r="DU41" s="190">
        <f t="shared" si="19"/>
        <v>60000</v>
      </c>
      <c r="DV41" s="191"/>
      <c r="DW41" s="192">
        <v>35</v>
      </c>
      <c r="DX41" s="189" t="s">
        <v>38</v>
      </c>
      <c r="DY41" s="190">
        <v>3600</v>
      </c>
      <c r="DZ41" s="190">
        <v>1440000</v>
      </c>
      <c r="EA41" s="190">
        <v>0</v>
      </c>
      <c r="EB41" s="190">
        <f t="shared" si="20"/>
        <v>1440000</v>
      </c>
      <c r="EC41" s="191"/>
      <c r="ED41" s="192">
        <v>35</v>
      </c>
      <c r="EE41" s="189" t="s">
        <v>38</v>
      </c>
      <c r="EF41" s="190">
        <v>0</v>
      </c>
      <c r="EG41" s="190">
        <v>0</v>
      </c>
      <c r="EH41" s="190">
        <v>0</v>
      </c>
      <c r="EI41" s="190">
        <f t="shared" si="21"/>
        <v>0</v>
      </c>
      <c r="EJ41" s="191"/>
      <c r="EK41" s="192">
        <v>35</v>
      </c>
      <c r="EL41" s="189" t="s">
        <v>38</v>
      </c>
      <c r="EM41" s="190">
        <v>0</v>
      </c>
      <c r="EN41" s="190">
        <v>0</v>
      </c>
      <c r="EO41" s="190">
        <v>0</v>
      </c>
      <c r="EP41" s="190">
        <f t="shared" si="22"/>
        <v>0</v>
      </c>
      <c r="EQ41" s="191"/>
      <c r="ER41" s="192">
        <v>35</v>
      </c>
      <c r="ES41" s="189" t="s">
        <v>38</v>
      </c>
      <c r="ET41" s="190">
        <v>0</v>
      </c>
      <c r="EU41" s="190">
        <v>0</v>
      </c>
      <c r="EV41" s="190">
        <v>0</v>
      </c>
      <c r="EW41" s="190">
        <f t="shared" si="23"/>
        <v>0</v>
      </c>
      <c r="EX41" s="191"/>
      <c r="EY41" s="192">
        <v>35</v>
      </c>
      <c r="EZ41" s="189" t="s">
        <v>38</v>
      </c>
      <c r="FA41" s="190">
        <v>0</v>
      </c>
      <c r="FB41" s="190">
        <v>0</v>
      </c>
      <c r="FC41" s="190">
        <v>0</v>
      </c>
      <c r="FD41" s="190">
        <f t="shared" si="24"/>
        <v>0</v>
      </c>
      <c r="FE41" s="191"/>
      <c r="FF41" s="192">
        <v>35</v>
      </c>
      <c r="FG41" s="189" t="s">
        <v>38</v>
      </c>
      <c r="FH41" s="190">
        <v>0</v>
      </c>
      <c r="FI41" s="190">
        <v>0</v>
      </c>
      <c r="FJ41" s="190">
        <v>0</v>
      </c>
      <c r="FK41" s="190">
        <f t="shared" si="25"/>
        <v>0</v>
      </c>
      <c r="FL41" s="191"/>
      <c r="FM41" s="192">
        <v>35</v>
      </c>
      <c r="FN41" s="189" t="s">
        <v>38</v>
      </c>
      <c r="FO41" s="190">
        <v>6</v>
      </c>
      <c r="FP41" s="190">
        <v>8000</v>
      </c>
      <c r="FQ41" s="190">
        <v>0</v>
      </c>
      <c r="FR41" s="190">
        <f t="shared" si="26"/>
        <v>8000</v>
      </c>
      <c r="FS41" s="191"/>
      <c r="FT41" s="192">
        <v>35</v>
      </c>
      <c r="FU41" s="189" t="s">
        <v>38</v>
      </c>
      <c r="FV41" s="190">
        <v>0</v>
      </c>
      <c r="FW41" s="190">
        <v>75000</v>
      </c>
      <c r="FX41" s="190">
        <v>0</v>
      </c>
      <c r="FY41" s="190">
        <f t="shared" si="27"/>
        <v>75000</v>
      </c>
      <c r="FZ41" s="191"/>
      <c r="GA41" s="192">
        <v>35</v>
      </c>
      <c r="GB41" s="189" t="s">
        <v>38</v>
      </c>
      <c r="GC41" s="190">
        <v>0</v>
      </c>
      <c r="GD41" s="190">
        <v>50000</v>
      </c>
      <c r="GE41" s="190">
        <v>0</v>
      </c>
      <c r="GF41" s="190">
        <f t="shared" si="28"/>
        <v>50000</v>
      </c>
      <c r="GG41" s="191"/>
      <c r="GH41" s="192">
        <v>35</v>
      </c>
      <c r="GI41" s="189" t="s">
        <v>38</v>
      </c>
      <c r="GJ41" s="190">
        <v>0</v>
      </c>
      <c r="GK41" s="190">
        <v>60000</v>
      </c>
      <c r="GL41" s="190">
        <v>0</v>
      </c>
      <c r="GM41" s="190">
        <f t="shared" si="29"/>
        <v>60000</v>
      </c>
      <c r="GN41" s="191"/>
      <c r="GO41" s="192">
        <v>35</v>
      </c>
      <c r="GP41" s="189" t="s">
        <v>38</v>
      </c>
      <c r="GQ41" s="190">
        <v>0</v>
      </c>
      <c r="GR41" s="190">
        <v>0</v>
      </c>
      <c r="GS41" s="190">
        <v>0</v>
      </c>
      <c r="GT41" s="190">
        <f t="shared" si="30"/>
        <v>0</v>
      </c>
      <c r="GU41" s="191"/>
      <c r="GV41" s="192">
        <v>35</v>
      </c>
      <c r="GW41" s="189" t="s">
        <v>38</v>
      </c>
      <c r="GX41" s="190">
        <v>9</v>
      </c>
      <c r="GY41" s="190">
        <v>1000000</v>
      </c>
      <c r="GZ41" s="190">
        <v>250000</v>
      </c>
      <c r="HA41" s="190">
        <f t="shared" si="31"/>
        <v>1250000</v>
      </c>
      <c r="HB41" s="191"/>
      <c r="HC41" s="192">
        <v>35</v>
      </c>
      <c r="HD41" s="189" t="s">
        <v>38</v>
      </c>
      <c r="HE41" s="190">
        <v>0</v>
      </c>
      <c r="HF41" s="190">
        <v>0</v>
      </c>
      <c r="HG41" s="190">
        <v>0</v>
      </c>
      <c r="HH41" s="190">
        <f t="shared" si="32"/>
        <v>0</v>
      </c>
      <c r="HI41" s="191"/>
      <c r="HJ41" s="192">
        <v>35</v>
      </c>
      <c r="HK41" s="189" t="s">
        <v>38</v>
      </c>
      <c r="HL41" s="190">
        <v>1</v>
      </c>
      <c r="HM41" s="190">
        <v>300000</v>
      </c>
      <c r="HN41" s="190">
        <v>0</v>
      </c>
      <c r="HO41" s="190">
        <f t="shared" si="33"/>
        <v>300000</v>
      </c>
      <c r="HP41" s="191"/>
      <c r="HQ41" s="192">
        <v>35</v>
      </c>
      <c r="HR41" s="189" t="s">
        <v>38</v>
      </c>
      <c r="HS41" s="190">
        <v>19</v>
      </c>
      <c r="HT41" s="190">
        <v>56525</v>
      </c>
      <c r="HU41" s="190">
        <v>0</v>
      </c>
      <c r="HV41" s="190">
        <f t="shared" si="34"/>
        <v>56525</v>
      </c>
      <c r="HW41" s="191"/>
      <c r="HX41" s="192">
        <v>35</v>
      </c>
      <c r="HY41" s="189" t="s">
        <v>38</v>
      </c>
      <c r="HZ41" s="190">
        <v>0</v>
      </c>
      <c r="IA41" s="190">
        <v>0</v>
      </c>
      <c r="IB41" s="190">
        <v>0</v>
      </c>
      <c r="IC41" s="190">
        <f t="shared" si="35"/>
        <v>0</v>
      </c>
      <c r="ID41" s="191"/>
      <c r="IE41" s="192">
        <v>35</v>
      </c>
      <c r="IF41" s="189" t="s">
        <v>38</v>
      </c>
      <c r="IG41" s="190">
        <v>0</v>
      </c>
      <c r="IH41" s="190">
        <v>0</v>
      </c>
      <c r="II41" s="190">
        <v>0</v>
      </c>
      <c r="IJ41" s="190">
        <f t="shared" si="36"/>
        <v>0</v>
      </c>
      <c r="IK41" s="191"/>
      <c r="IL41" s="192">
        <v>35</v>
      </c>
      <c r="IM41" s="189" t="s">
        <v>38</v>
      </c>
      <c r="IN41" s="190">
        <v>0</v>
      </c>
      <c r="IO41" s="190">
        <v>0</v>
      </c>
      <c r="IP41" s="190">
        <v>0</v>
      </c>
      <c r="IQ41" s="190">
        <f t="shared" si="37"/>
        <v>0</v>
      </c>
      <c r="IR41" s="191"/>
      <c r="IS41" s="192">
        <v>35</v>
      </c>
      <c r="IT41" s="189" t="s">
        <v>38</v>
      </c>
      <c r="IU41" s="190">
        <v>0</v>
      </c>
      <c r="IV41" s="190">
        <v>0</v>
      </c>
      <c r="IW41" s="190">
        <v>0</v>
      </c>
      <c r="IX41" s="190">
        <f t="shared" si="38"/>
        <v>0</v>
      </c>
      <c r="IY41" s="191"/>
      <c r="IZ41" s="192">
        <v>35</v>
      </c>
      <c r="JA41" s="189" t="s">
        <v>38</v>
      </c>
      <c r="JB41" s="190">
        <v>0</v>
      </c>
      <c r="JC41" s="190">
        <v>0</v>
      </c>
      <c r="JD41" s="190">
        <v>0</v>
      </c>
      <c r="JE41" s="190">
        <f t="shared" si="39"/>
        <v>0</v>
      </c>
      <c r="JF41" s="191"/>
      <c r="JG41" s="192">
        <v>35</v>
      </c>
      <c r="JH41" s="189" t="s">
        <v>38</v>
      </c>
      <c r="JI41" s="190">
        <v>0</v>
      </c>
      <c r="JJ41" s="190">
        <v>30000</v>
      </c>
      <c r="JK41" s="190">
        <v>0</v>
      </c>
      <c r="JL41" s="190">
        <f t="shared" si="40"/>
        <v>30000</v>
      </c>
      <c r="JM41" s="191"/>
      <c r="JN41" s="192">
        <v>35</v>
      </c>
      <c r="JO41" s="189" t="s">
        <v>38</v>
      </c>
      <c r="JP41" s="190">
        <v>0</v>
      </c>
      <c r="JQ41" s="190">
        <v>0</v>
      </c>
      <c r="JR41" s="190">
        <v>0</v>
      </c>
      <c r="JS41" s="190">
        <f t="shared" si="41"/>
        <v>0</v>
      </c>
      <c r="JT41" s="191"/>
      <c r="JU41" s="192">
        <v>35</v>
      </c>
      <c r="JV41" s="189" t="s">
        <v>38</v>
      </c>
      <c r="JW41" s="190">
        <v>0</v>
      </c>
      <c r="JX41" s="190">
        <v>0</v>
      </c>
      <c r="JY41" s="190">
        <v>0</v>
      </c>
      <c r="JZ41" s="190">
        <f t="shared" si="42"/>
        <v>0</v>
      </c>
      <c r="KA41" s="191"/>
      <c r="KB41" s="192">
        <v>35</v>
      </c>
      <c r="KC41" s="189" t="s">
        <v>38</v>
      </c>
      <c r="KD41" s="190">
        <v>19</v>
      </c>
      <c r="KE41" s="190">
        <v>448300</v>
      </c>
      <c r="KF41" s="190">
        <v>0</v>
      </c>
      <c r="KG41" s="190">
        <f t="shared" si="43"/>
        <v>448300</v>
      </c>
      <c r="KH41" s="191"/>
      <c r="KI41" s="192">
        <v>35</v>
      </c>
      <c r="KJ41" s="189" t="s">
        <v>38</v>
      </c>
      <c r="KK41" s="190">
        <v>1</v>
      </c>
      <c r="KL41" s="190">
        <v>325000</v>
      </c>
      <c r="KM41" s="190">
        <v>0</v>
      </c>
      <c r="KN41" s="190">
        <f t="shared" si="44"/>
        <v>325000</v>
      </c>
      <c r="KO41" s="191"/>
      <c r="KP41" s="192">
        <v>35</v>
      </c>
      <c r="KQ41" s="189" t="s">
        <v>38</v>
      </c>
      <c r="KR41" s="190">
        <v>1</v>
      </c>
      <c r="KS41" s="190">
        <v>12000</v>
      </c>
      <c r="KT41" s="190">
        <v>0</v>
      </c>
      <c r="KU41" s="190">
        <f t="shared" si="45"/>
        <v>12000</v>
      </c>
      <c r="KV41" s="191"/>
      <c r="KW41" s="192">
        <v>35</v>
      </c>
      <c r="KX41" s="189" t="s">
        <v>38</v>
      </c>
      <c r="KY41" s="190">
        <v>0</v>
      </c>
      <c r="KZ41" s="190">
        <v>0</v>
      </c>
      <c r="LA41" s="190">
        <v>0</v>
      </c>
      <c r="LB41" s="190">
        <f t="shared" si="46"/>
        <v>0</v>
      </c>
      <c r="LC41" s="191"/>
      <c r="LD41" s="192">
        <v>35</v>
      </c>
      <c r="LE41" s="189" t="s">
        <v>38</v>
      </c>
      <c r="LF41" s="190">
        <v>0</v>
      </c>
      <c r="LG41" s="190">
        <v>0</v>
      </c>
      <c r="LH41" s="190">
        <v>0</v>
      </c>
      <c r="LI41" s="190">
        <f t="shared" si="47"/>
        <v>0</v>
      </c>
      <c r="LJ41" s="191"/>
      <c r="LK41" s="192">
        <v>35</v>
      </c>
      <c r="LL41" s="189" t="s">
        <v>38</v>
      </c>
      <c r="LM41" s="190">
        <v>0</v>
      </c>
      <c r="LN41" s="190">
        <v>0</v>
      </c>
      <c r="LO41" s="190">
        <v>0</v>
      </c>
      <c r="LP41" s="190">
        <f t="shared" si="48"/>
        <v>0</v>
      </c>
      <c r="LQ41" s="191"/>
      <c r="LR41" s="192">
        <v>35</v>
      </c>
      <c r="LS41" s="189" t="s">
        <v>38</v>
      </c>
      <c r="LT41" s="190">
        <v>1</v>
      </c>
      <c r="LU41" s="190">
        <v>200000</v>
      </c>
      <c r="LV41" s="190">
        <v>0</v>
      </c>
      <c r="LW41" s="190">
        <f t="shared" si="49"/>
        <v>200000</v>
      </c>
      <c r="LX41" s="191"/>
      <c r="LY41" s="192">
        <v>35</v>
      </c>
      <c r="LZ41" s="189" t="s">
        <v>38</v>
      </c>
      <c r="MA41" s="190">
        <v>0</v>
      </c>
      <c r="MB41" s="190">
        <v>0</v>
      </c>
      <c r="MC41" s="190">
        <v>0</v>
      </c>
      <c r="MD41" s="190">
        <f t="shared" si="50"/>
        <v>0</v>
      </c>
      <c r="ME41" s="191"/>
      <c r="MF41" s="192">
        <v>35</v>
      </c>
      <c r="MG41" s="189" t="s">
        <v>38</v>
      </c>
      <c r="MH41" s="190">
        <v>19</v>
      </c>
      <c r="MI41" s="190">
        <v>38000</v>
      </c>
      <c r="MJ41" s="190">
        <v>0</v>
      </c>
      <c r="MK41" s="190">
        <f t="shared" si="51"/>
        <v>38000</v>
      </c>
      <c r="ML41" s="191"/>
      <c r="MM41" s="192">
        <v>35</v>
      </c>
      <c r="MN41" s="189" t="s">
        <v>38</v>
      </c>
      <c r="MO41" s="190">
        <v>19</v>
      </c>
      <c r="MP41" s="190">
        <v>38000</v>
      </c>
      <c r="MQ41" s="190">
        <v>0</v>
      </c>
      <c r="MR41" s="190">
        <f t="shared" si="52"/>
        <v>38000</v>
      </c>
      <c r="MS41" s="191"/>
      <c r="MT41" s="192">
        <v>35</v>
      </c>
      <c r="MU41" s="189" t="s">
        <v>38</v>
      </c>
      <c r="MV41" s="190">
        <v>24</v>
      </c>
      <c r="MW41" s="190">
        <v>1020000</v>
      </c>
      <c r="MX41" s="190">
        <v>0</v>
      </c>
      <c r="MY41" s="190">
        <f t="shared" si="53"/>
        <v>1020000</v>
      </c>
      <c r="MZ41" s="191"/>
      <c r="NA41" s="192">
        <v>35</v>
      </c>
      <c r="NB41" s="189" t="s">
        <v>38</v>
      </c>
      <c r="NC41" s="190">
        <v>1</v>
      </c>
      <c r="ND41" s="190">
        <v>60000</v>
      </c>
      <c r="NE41" s="190">
        <v>0</v>
      </c>
      <c r="NF41" s="190">
        <f t="shared" si="54"/>
        <v>60000</v>
      </c>
      <c r="NG41" s="191"/>
      <c r="NH41" s="192">
        <v>35</v>
      </c>
      <c r="NI41" s="189" t="s">
        <v>38</v>
      </c>
      <c r="NJ41" s="190">
        <v>0</v>
      </c>
      <c r="NK41" s="190">
        <v>0</v>
      </c>
      <c r="NL41" s="190">
        <v>0</v>
      </c>
      <c r="NM41" s="190">
        <f t="shared" si="55"/>
        <v>0</v>
      </c>
      <c r="NN41" s="191"/>
      <c r="NO41" s="192">
        <v>35</v>
      </c>
      <c r="NP41" s="189" t="s">
        <v>38</v>
      </c>
      <c r="NQ41" s="190">
        <v>12</v>
      </c>
      <c r="NR41" s="190">
        <v>300000</v>
      </c>
      <c r="NS41" s="190">
        <v>0</v>
      </c>
      <c r="NT41" s="190">
        <f t="shared" si="56"/>
        <v>300000</v>
      </c>
      <c r="NU41" s="191"/>
      <c r="NV41" s="192">
        <v>35</v>
      </c>
      <c r="NW41" s="189" t="s">
        <v>38</v>
      </c>
      <c r="NX41" s="190">
        <v>1</v>
      </c>
      <c r="NY41" s="190">
        <v>100000</v>
      </c>
      <c r="NZ41" s="190">
        <v>0</v>
      </c>
      <c r="OA41" s="190">
        <f t="shared" si="57"/>
        <v>100000</v>
      </c>
      <c r="OB41" s="191"/>
      <c r="OC41" s="192">
        <v>35</v>
      </c>
      <c r="OD41" s="189" t="s">
        <v>38</v>
      </c>
      <c r="OE41" s="190">
        <v>0</v>
      </c>
      <c r="OF41" s="190">
        <v>460000</v>
      </c>
      <c r="OG41" s="190">
        <v>0</v>
      </c>
      <c r="OH41" s="190">
        <f t="shared" si="58"/>
        <v>460000</v>
      </c>
      <c r="OI41" s="191"/>
      <c r="OJ41" s="192">
        <v>35</v>
      </c>
      <c r="OK41" s="189" t="s">
        <v>38</v>
      </c>
      <c r="OL41" s="190">
        <v>0</v>
      </c>
      <c r="OM41" s="190">
        <v>150000</v>
      </c>
      <c r="ON41" s="190">
        <v>0</v>
      </c>
      <c r="OO41" s="190">
        <f t="shared" si="59"/>
        <v>150000</v>
      </c>
      <c r="OP41" s="191"/>
      <c r="OQ41" s="192">
        <v>35</v>
      </c>
      <c r="OR41" s="189" t="s">
        <v>38</v>
      </c>
      <c r="OS41" s="190">
        <v>0</v>
      </c>
      <c r="OT41" s="190">
        <v>0</v>
      </c>
      <c r="OU41" s="190">
        <v>0</v>
      </c>
      <c r="OV41" s="190">
        <f t="shared" si="60"/>
        <v>0</v>
      </c>
      <c r="OW41" s="191"/>
      <c r="OX41" s="192">
        <v>35</v>
      </c>
      <c r="OY41" s="189" t="s">
        <v>38</v>
      </c>
      <c r="OZ41" s="190">
        <v>0</v>
      </c>
      <c r="PA41" s="190">
        <v>450000</v>
      </c>
      <c r="PB41" s="190">
        <v>0</v>
      </c>
      <c r="PC41" s="190">
        <f t="shared" si="61"/>
        <v>450000</v>
      </c>
      <c r="PD41" s="191"/>
      <c r="PE41" s="192">
        <v>35</v>
      </c>
      <c r="PF41" s="189" t="s">
        <v>38</v>
      </c>
      <c r="PG41" s="190">
        <v>1</v>
      </c>
      <c r="PH41" s="190">
        <v>72000</v>
      </c>
      <c r="PI41" s="190">
        <v>0</v>
      </c>
      <c r="PJ41" s="190">
        <f t="shared" si="62"/>
        <v>72000</v>
      </c>
      <c r="PK41" s="191"/>
      <c r="PL41" s="192">
        <v>35</v>
      </c>
      <c r="PM41" s="189" t="s">
        <v>38</v>
      </c>
      <c r="PN41" s="190">
        <v>9</v>
      </c>
      <c r="PO41" s="190">
        <v>225000</v>
      </c>
      <c r="PP41" s="190">
        <v>0</v>
      </c>
      <c r="PQ41" s="190">
        <f t="shared" si="63"/>
        <v>225000</v>
      </c>
      <c r="PR41" s="191"/>
      <c r="PS41" s="192">
        <v>35</v>
      </c>
      <c r="PT41" s="189" t="s">
        <v>38</v>
      </c>
      <c r="PU41" s="190">
        <v>24</v>
      </c>
      <c r="PV41" s="190">
        <v>6000000</v>
      </c>
      <c r="PW41" s="190">
        <v>0</v>
      </c>
      <c r="PX41" s="190">
        <f t="shared" si="64"/>
        <v>6000000</v>
      </c>
      <c r="PY41" s="191"/>
      <c r="PZ41" s="192">
        <v>35</v>
      </c>
      <c r="QA41" s="189" t="s">
        <v>38</v>
      </c>
      <c r="QB41" s="190">
        <v>19</v>
      </c>
      <c r="QC41" s="190">
        <v>182400</v>
      </c>
      <c r="QD41" s="190">
        <v>0</v>
      </c>
      <c r="QE41" s="190">
        <f t="shared" si="65"/>
        <v>182400</v>
      </c>
      <c r="QF41" s="191"/>
      <c r="QG41" s="192">
        <v>35</v>
      </c>
      <c r="QH41" s="189" t="s">
        <v>38</v>
      </c>
      <c r="QI41" s="190">
        <v>0</v>
      </c>
      <c r="QJ41" s="190">
        <v>55000</v>
      </c>
      <c r="QK41" s="190">
        <v>0</v>
      </c>
      <c r="QL41" s="190">
        <f t="shared" si="66"/>
        <v>55000</v>
      </c>
      <c r="QM41" s="191"/>
      <c r="QN41" s="192">
        <v>35</v>
      </c>
      <c r="QO41" s="189" t="s">
        <v>38</v>
      </c>
      <c r="QP41" s="190">
        <v>0</v>
      </c>
      <c r="QQ41" s="190">
        <v>982935.6</v>
      </c>
      <c r="QR41" s="190">
        <v>0</v>
      </c>
      <c r="QS41" s="190">
        <f t="shared" si="67"/>
        <v>982935.6</v>
      </c>
      <c r="QT41" s="191"/>
      <c r="QU41" s="192">
        <v>35</v>
      </c>
      <c r="QV41" s="189" t="s">
        <v>38</v>
      </c>
      <c r="QW41" s="190">
        <v>0</v>
      </c>
      <c r="QX41" s="190">
        <v>0</v>
      </c>
      <c r="QY41" s="190">
        <v>0</v>
      </c>
      <c r="QZ41" s="190">
        <f t="shared" si="68"/>
        <v>0</v>
      </c>
      <c r="RA41" s="191"/>
      <c r="RB41" s="192">
        <v>35</v>
      </c>
      <c r="RC41" s="189" t="s">
        <v>38</v>
      </c>
      <c r="RD41" s="190">
        <v>1</v>
      </c>
      <c r="RE41" s="190">
        <v>100000</v>
      </c>
      <c r="RF41" s="190">
        <v>0</v>
      </c>
      <c r="RG41" s="190">
        <f t="shared" si="69"/>
        <v>100000</v>
      </c>
      <c r="RH41" s="191"/>
      <c r="RI41" s="192">
        <v>35</v>
      </c>
      <c r="RJ41" s="189" t="s">
        <v>38</v>
      </c>
      <c r="RK41" s="190">
        <v>0</v>
      </c>
      <c r="RL41" s="190">
        <v>10000</v>
      </c>
      <c r="RM41" s="190">
        <v>0</v>
      </c>
      <c r="RN41" s="190">
        <f t="shared" si="70"/>
        <v>10000</v>
      </c>
      <c r="RO41" s="191"/>
      <c r="RP41" s="192">
        <v>35</v>
      </c>
      <c r="RQ41" s="189" t="s">
        <v>38</v>
      </c>
      <c r="RR41" s="190">
        <v>0</v>
      </c>
      <c r="RS41" s="190">
        <v>0</v>
      </c>
      <c r="RT41" s="190">
        <v>0</v>
      </c>
      <c r="RU41" s="190">
        <f t="shared" si="71"/>
        <v>0</v>
      </c>
      <c r="RV41" s="191"/>
      <c r="RW41" s="192">
        <v>35</v>
      </c>
      <c r="RX41" s="189" t="s">
        <v>38</v>
      </c>
      <c r="RY41" s="190">
        <v>0</v>
      </c>
      <c r="RZ41" s="190">
        <v>0</v>
      </c>
      <c r="SA41" s="190">
        <v>0</v>
      </c>
      <c r="SB41" s="190">
        <f t="shared" si="72"/>
        <v>0</v>
      </c>
      <c r="SC41" s="191"/>
      <c r="SD41" s="192">
        <v>35</v>
      </c>
      <c r="SE41" s="189" t="s">
        <v>38</v>
      </c>
      <c r="SF41" s="190">
        <v>1</v>
      </c>
      <c r="SG41" s="190">
        <v>399700</v>
      </c>
      <c r="SH41" s="190">
        <v>0</v>
      </c>
      <c r="SI41" s="190">
        <f t="shared" si="73"/>
        <v>399700</v>
      </c>
      <c r="SJ41" s="191"/>
      <c r="SK41" s="192">
        <v>35</v>
      </c>
      <c r="SL41" s="189" t="s">
        <v>38</v>
      </c>
      <c r="SM41" s="190">
        <v>1</v>
      </c>
      <c r="SN41" s="190">
        <v>80000</v>
      </c>
      <c r="SO41" s="190">
        <v>0</v>
      </c>
      <c r="SP41" s="190">
        <f t="shared" si="74"/>
        <v>80000</v>
      </c>
      <c r="SQ41" s="191"/>
      <c r="SR41" s="192">
        <v>35</v>
      </c>
      <c r="SS41" s="189" t="s">
        <v>38</v>
      </c>
      <c r="ST41" s="190">
        <v>0</v>
      </c>
      <c r="SU41" s="190">
        <v>0</v>
      </c>
      <c r="SV41" s="190">
        <v>0</v>
      </c>
      <c r="SW41" s="190">
        <f t="shared" si="75"/>
        <v>0</v>
      </c>
      <c r="SX41" s="191"/>
      <c r="SY41" s="192">
        <v>35</v>
      </c>
      <c r="SZ41" s="189" t="s">
        <v>38</v>
      </c>
      <c r="TA41" s="190">
        <v>0</v>
      </c>
      <c r="TB41" s="190">
        <v>0</v>
      </c>
      <c r="TC41" s="190">
        <v>0</v>
      </c>
      <c r="TD41" s="190">
        <f t="shared" si="76"/>
        <v>0</v>
      </c>
      <c r="TE41" s="191"/>
      <c r="TF41" s="192">
        <v>35</v>
      </c>
      <c r="TG41" s="189" t="s">
        <v>38</v>
      </c>
      <c r="TH41" s="190">
        <v>0</v>
      </c>
      <c r="TI41" s="190">
        <v>0</v>
      </c>
      <c r="TJ41" s="190">
        <v>0</v>
      </c>
      <c r="TK41" s="190">
        <f t="shared" si="77"/>
        <v>0</v>
      </c>
      <c r="TL41" s="191"/>
      <c r="TM41" s="192">
        <v>35</v>
      </c>
      <c r="TN41" s="189" t="s">
        <v>38</v>
      </c>
      <c r="TO41" s="190">
        <v>0</v>
      </c>
      <c r="TP41" s="190">
        <v>40000</v>
      </c>
      <c r="TQ41" s="190">
        <v>0</v>
      </c>
      <c r="TR41" s="190">
        <f t="shared" si="78"/>
        <v>40000</v>
      </c>
      <c r="TS41" s="191"/>
      <c r="TT41" s="192">
        <v>35</v>
      </c>
      <c r="TU41" s="189" t="s">
        <v>38</v>
      </c>
      <c r="TV41" s="190">
        <v>0</v>
      </c>
      <c r="TW41" s="190">
        <v>30000</v>
      </c>
      <c r="TX41" s="190">
        <v>0</v>
      </c>
      <c r="TY41" s="190">
        <f t="shared" si="79"/>
        <v>30000</v>
      </c>
      <c r="TZ41" s="191"/>
      <c r="UA41" s="192">
        <v>35</v>
      </c>
      <c r="UB41" s="189" t="s">
        <v>38</v>
      </c>
      <c r="UC41" s="190">
        <v>0</v>
      </c>
      <c r="UD41" s="190">
        <v>10000</v>
      </c>
      <c r="UE41" s="190">
        <v>0</v>
      </c>
      <c r="UF41" s="190">
        <f t="shared" si="80"/>
        <v>10000</v>
      </c>
      <c r="UG41" s="191"/>
      <c r="UH41" s="192">
        <v>35</v>
      </c>
      <c r="UI41" s="189" t="s">
        <v>38</v>
      </c>
      <c r="UJ41" s="190">
        <v>0</v>
      </c>
      <c r="UK41" s="190">
        <v>25000</v>
      </c>
      <c r="UL41" s="190">
        <v>0</v>
      </c>
      <c r="UM41" s="190">
        <f t="shared" si="81"/>
        <v>25000</v>
      </c>
      <c r="UN41" s="191"/>
      <c r="UO41" s="192">
        <v>35</v>
      </c>
      <c r="UP41" s="189" t="s">
        <v>38</v>
      </c>
      <c r="UQ41" s="190">
        <v>1</v>
      </c>
      <c r="UR41" s="190">
        <v>12000</v>
      </c>
      <c r="US41" s="190">
        <v>0</v>
      </c>
      <c r="UT41" s="190">
        <f t="shared" si="82"/>
        <v>12000</v>
      </c>
      <c r="UU41" s="191"/>
      <c r="UV41" s="192">
        <v>35</v>
      </c>
      <c r="UW41" s="189" t="s">
        <v>38</v>
      </c>
      <c r="UX41" s="190">
        <v>1</v>
      </c>
      <c r="UY41" s="190">
        <v>100000</v>
      </c>
      <c r="UZ41" s="190">
        <v>0</v>
      </c>
      <c r="VA41" s="190">
        <f t="shared" si="83"/>
        <v>100000</v>
      </c>
      <c r="VB41" s="191"/>
      <c r="VC41" s="192">
        <v>35</v>
      </c>
      <c r="VD41" s="189" t="s">
        <v>38</v>
      </c>
      <c r="VE41" s="190">
        <v>1</v>
      </c>
      <c r="VF41" s="190">
        <v>10000</v>
      </c>
      <c r="VG41" s="190">
        <v>0</v>
      </c>
      <c r="VH41" s="190">
        <f t="shared" si="84"/>
        <v>10000</v>
      </c>
      <c r="VI41" s="191"/>
      <c r="VJ41" s="192">
        <v>35</v>
      </c>
      <c r="VK41" s="189" t="s">
        <v>38</v>
      </c>
      <c r="VL41" s="190">
        <v>0</v>
      </c>
      <c r="VM41" s="190">
        <v>0</v>
      </c>
      <c r="VN41" s="190">
        <v>0</v>
      </c>
      <c r="VO41" s="190">
        <f t="shared" si="85"/>
        <v>0</v>
      </c>
      <c r="VP41" s="191"/>
      <c r="VQ41" s="192">
        <v>35</v>
      </c>
      <c r="VR41" s="189" t="s">
        <v>38</v>
      </c>
      <c r="VS41" s="190">
        <v>0</v>
      </c>
      <c r="VT41" s="190">
        <v>0</v>
      </c>
      <c r="VU41" s="190">
        <v>0</v>
      </c>
      <c r="VV41" s="190">
        <f t="shared" si="86"/>
        <v>0</v>
      </c>
      <c r="VW41" s="191"/>
      <c r="VX41" s="192">
        <v>35</v>
      </c>
      <c r="VY41" s="189" t="s">
        <v>38</v>
      </c>
      <c r="VZ41" s="190">
        <v>1</v>
      </c>
      <c r="WA41" s="190">
        <v>180000</v>
      </c>
      <c r="WB41" s="190">
        <v>0</v>
      </c>
      <c r="WC41" s="190">
        <f t="shared" si="87"/>
        <v>180000</v>
      </c>
      <c r="WD41" s="191"/>
      <c r="WE41" s="192">
        <v>35</v>
      </c>
      <c r="WF41" s="189" t="s">
        <v>38</v>
      </c>
      <c r="WG41" s="190">
        <v>0</v>
      </c>
      <c r="WH41" s="190">
        <v>0</v>
      </c>
      <c r="WI41" s="190">
        <v>0</v>
      </c>
      <c r="WJ41" s="190">
        <f t="shared" si="88"/>
        <v>0</v>
      </c>
      <c r="WK41" s="191"/>
      <c r="WL41" s="192">
        <v>35</v>
      </c>
      <c r="WM41" s="189" t="s">
        <v>38</v>
      </c>
      <c r="WN41" s="190">
        <v>0</v>
      </c>
      <c r="WO41" s="190">
        <v>0</v>
      </c>
      <c r="WP41" s="190">
        <v>0</v>
      </c>
      <c r="WQ41" s="190">
        <f t="shared" si="89"/>
        <v>0</v>
      </c>
      <c r="WR41" s="191"/>
      <c r="WS41" s="192">
        <v>35</v>
      </c>
      <c r="WT41" s="189" t="s">
        <v>38</v>
      </c>
      <c r="WU41" s="190">
        <v>0</v>
      </c>
      <c r="WV41" s="190">
        <v>0</v>
      </c>
      <c r="WW41" s="190">
        <v>0</v>
      </c>
      <c r="WX41" s="190">
        <f t="shared" si="90"/>
        <v>0</v>
      </c>
      <c r="WY41" s="191"/>
      <c r="WZ41" s="192">
        <v>35</v>
      </c>
      <c r="XA41" s="189" t="s">
        <v>38</v>
      </c>
      <c r="XB41" s="190">
        <v>0</v>
      </c>
      <c r="XC41" s="190">
        <v>268750</v>
      </c>
      <c r="XD41" s="190">
        <v>0</v>
      </c>
      <c r="XE41" s="190">
        <f t="shared" si="91"/>
        <v>268750</v>
      </c>
      <c r="XF41" s="191"/>
      <c r="XG41" s="192">
        <v>35</v>
      </c>
      <c r="XH41" s="189" t="s">
        <v>38</v>
      </c>
      <c r="XI41" s="190">
        <v>0</v>
      </c>
      <c r="XJ41" s="190">
        <v>0</v>
      </c>
      <c r="XK41" s="190">
        <v>0</v>
      </c>
      <c r="XL41" s="190">
        <f t="shared" si="92"/>
        <v>0</v>
      </c>
      <c r="XM41" s="191"/>
      <c r="XN41" s="192">
        <v>35</v>
      </c>
      <c r="XO41" s="189" t="s">
        <v>38</v>
      </c>
      <c r="XP41" s="190">
        <v>0</v>
      </c>
      <c r="XQ41" s="190">
        <v>20000</v>
      </c>
      <c r="XR41" s="190">
        <v>0</v>
      </c>
      <c r="XS41" s="190">
        <f t="shared" si="93"/>
        <v>20000</v>
      </c>
      <c r="XT41" s="191"/>
      <c r="XU41" s="192">
        <v>35</v>
      </c>
      <c r="XV41" s="189" t="s">
        <v>38</v>
      </c>
      <c r="XW41" s="190">
        <v>0</v>
      </c>
      <c r="XX41" s="190">
        <v>0</v>
      </c>
      <c r="XY41" s="190">
        <v>0</v>
      </c>
      <c r="XZ41" s="190">
        <f t="shared" si="94"/>
        <v>0</v>
      </c>
      <c r="YA41" s="191"/>
      <c r="YB41" s="192">
        <v>35</v>
      </c>
      <c r="YC41" s="189" t="s">
        <v>38</v>
      </c>
      <c r="YD41" s="190">
        <v>0</v>
      </c>
      <c r="YE41" s="190">
        <v>0</v>
      </c>
      <c r="YF41" s="190">
        <v>0</v>
      </c>
      <c r="YG41" s="190">
        <f t="shared" si="95"/>
        <v>0</v>
      </c>
      <c r="YH41" s="191"/>
      <c r="YI41" s="192">
        <v>35</v>
      </c>
      <c r="YJ41" s="189" t="s">
        <v>38</v>
      </c>
      <c r="YK41" s="190">
        <v>0</v>
      </c>
      <c r="YL41" s="190">
        <f t="shared" si="96"/>
        <v>15915710.6</v>
      </c>
      <c r="YM41" s="190">
        <f t="shared" si="0"/>
        <v>250000</v>
      </c>
      <c r="YN41" s="190">
        <f t="shared" si="1"/>
        <v>16165710.6</v>
      </c>
      <c r="YO41" s="191"/>
      <c r="YP41" s="105">
        <v>35</v>
      </c>
      <c r="YQ41" s="2" t="s">
        <v>38</v>
      </c>
      <c r="YR41" s="5">
        <v>0</v>
      </c>
      <c r="YS41" s="5" t="e">
        <f>'Programme Management'!#REF!+'Prgramme M. Activities'!YL41</f>
        <v>#REF!</v>
      </c>
      <c r="YT41" s="5" t="e">
        <f>'Programme Management'!#REF!+'Prgramme M. Activities'!YM41</f>
        <v>#REF!</v>
      </c>
      <c r="YU41" s="5" t="e">
        <f t="shared" si="97"/>
        <v>#REF!</v>
      </c>
      <c r="YV41" s="9"/>
    </row>
    <row r="42" spans="1:672" ht="16.5" hidden="1">
      <c r="A42" s="188">
        <v>36</v>
      </c>
      <c r="B42" s="189" t="s">
        <v>39</v>
      </c>
      <c r="C42" s="190">
        <v>0</v>
      </c>
      <c r="D42" s="190">
        <v>0</v>
      </c>
      <c r="E42" s="190">
        <v>0</v>
      </c>
      <c r="F42" s="190">
        <f t="shared" si="2"/>
        <v>0</v>
      </c>
      <c r="G42" s="191"/>
      <c r="H42" s="192">
        <v>36</v>
      </c>
      <c r="I42" s="189" t="s">
        <v>39</v>
      </c>
      <c r="J42" s="190">
        <v>0</v>
      </c>
      <c r="K42" s="190">
        <v>0</v>
      </c>
      <c r="L42" s="190">
        <v>0</v>
      </c>
      <c r="M42" s="190">
        <f t="shared" si="3"/>
        <v>0</v>
      </c>
      <c r="N42" s="191"/>
      <c r="O42" s="192">
        <v>36</v>
      </c>
      <c r="P42" s="189" t="s">
        <v>39</v>
      </c>
      <c r="Q42" s="190">
        <v>0</v>
      </c>
      <c r="R42" s="190">
        <v>24800</v>
      </c>
      <c r="S42" s="190">
        <v>0</v>
      </c>
      <c r="T42" s="190">
        <f t="shared" si="4"/>
        <v>24800</v>
      </c>
      <c r="U42" s="191"/>
      <c r="V42" s="192">
        <v>36</v>
      </c>
      <c r="W42" s="189" t="s">
        <v>39</v>
      </c>
      <c r="X42" s="190">
        <v>11</v>
      </c>
      <c r="Y42" s="190">
        <v>22000</v>
      </c>
      <c r="Z42" s="190">
        <v>0</v>
      </c>
      <c r="AA42" s="190">
        <f t="shared" si="5"/>
        <v>22000</v>
      </c>
      <c r="AB42" s="191"/>
      <c r="AC42" s="192">
        <v>36</v>
      </c>
      <c r="AD42" s="189" t="s">
        <v>39</v>
      </c>
      <c r="AE42" s="190">
        <v>0</v>
      </c>
      <c r="AF42" s="190">
        <v>0</v>
      </c>
      <c r="AG42" s="190">
        <v>0</v>
      </c>
      <c r="AH42" s="190">
        <f t="shared" si="6"/>
        <v>0</v>
      </c>
      <c r="AI42" s="191"/>
      <c r="AJ42" s="192">
        <v>36</v>
      </c>
      <c r="AK42" s="189" t="s">
        <v>39</v>
      </c>
      <c r="AL42" s="190">
        <v>198</v>
      </c>
      <c r="AM42" s="190">
        <v>19800</v>
      </c>
      <c r="AN42" s="190">
        <v>0</v>
      </c>
      <c r="AO42" s="190">
        <f t="shared" si="7"/>
        <v>19800</v>
      </c>
      <c r="AP42" s="191"/>
      <c r="AQ42" s="192">
        <v>36</v>
      </c>
      <c r="AR42" s="189" t="s">
        <v>39</v>
      </c>
      <c r="AS42" s="190">
        <v>11</v>
      </c>
      <c r="AT42" s="190">
        <v>13000</v>
      </c>
      <c r="AU42" s="190">
        <v>0</v>
      </c>
      <c r="AV42" s="190">
        <f t="shared" si="8"/>
        <v>13000</v>
      </c>
      <c r="AW42" s="191"/>
      <c r="AX42" s="192">
        <v>36</v>
      </c>
      <c r="AY42" s="189" t="s">
        <v>39</v>
      </c>
      <c r="AZ42" s="190">
        <v>14</v>
      </c>
      <c r="BA42" s="190">
        <v>84000</v>
      </c>
      <c r="BB42" s="190">
        <v>0</v>
      </c>
      <c r="BC42" s="190">
        <f t="shared" si="9"/>
        <v>84000</v>
      </c>
      <c r="BD42" s="191"/>
      <c r="BE42" s="192">
        <v>36</v>
      </c>
      <c r="BF42" s="189" t="s">
        <v>39</v>
      </c>
      <c r="BG42" s="190">
        <v>0</v>
      </c>
      <c r="BH42" s="190">
        <v>0</v>
      </c>
      <c r="BI42" s="190">
        <v>0</v>
      </c>
      <c r="BJ42" s="190">
        <f t="shared" si="10"/>
        <v>0</v>
      </c>
      <c r="BK42" s="191"/>
      <c r="BL42" s="192">
        <v>36</v>
      </c>
      <c r="BM42" s="189" t="s">
        <v>39</v>
      </c>
      <c r="BN42" s="190">
        <v>0</v>
      </c>
      <c r="BO42" s="190">
        <v>0</v>
      </c>
      <c r="BP42" s="190">
        <v>0</v>
      </c>
      <c r="BQ42" s="190">
        <f t="shared" si="11"/>
        <v>0</v>
      </c>
      <c r="BR42" s="191"/>
      <c r="BS42" s="192">
        <v>36</v>
      </c>
      <c r="BT42" s="189" t="s">
        <v>39</v>
      </c>
      <c r="BU42" s="190">
        <v>4</v>
      </c>
      <c r="BV42" s="190">
        <v>20000</v>
      </c>
      <c r="BW42" s="190">
        <v>0</v>
      </c>
      <c r="BX42" s="190">
        <f t="shared" si="12"/>
        <v>20000</v>
      </c>
      <c r="BY42" s="191"/>
      <c r="BZ42" s="192">
        <v>36</v>
      </c>
      <c r="CA42" s="189" t="s">
        <v>39</v>
      </c>
      <c r="CB42" s="190">
        <v>0</v>
      </c>
      <c r="CC42" s="190">
        <v>0</v>
      </c>
      <c r="CD42" s="190">
        <v>0</v>
      </c>
      <c r="CE42" s="190">
        <f t="shared" si="13"/>
        <v>0</v>
      </c>
      <c r="CF42" s="191"/>
      <c r="CG42" s="192">
        <v>36</v>
      </c>
      <c r="CH42" s="189" t="s">
        <v>39</v>
      </c>
      <c r="CI42" s="190">
        <v>36</v>
      </c>
      <c r="CJ42" s="190">
        <v>82800</v>
      </c>
      <c r="CK42" s="190">
        <v>0</v>
      </c>
      <c r="CL42" s="190">
        <f t="shared" si="14"/>
        <v>82800</v>
      </c>
      <c r="CM42" s="191"/>
      <c r="CN42" s="192">
        <v>36</v>
      </c>
      <c r="CO42" s="189" t="s">
        <v>39</v>
      </c>
      <c r="CP42" s="190">
        <v>0</v>
      </c>
      <c r="CQ42" s="190">
        <v>0</v>
      </c>
      <c r="CR42" s="190">
        <v>0</v>
      </c>
      <c r="CS42" s="190">
        <f t="shared" si="15"/>
        <v>0</v>
      </c>
      <c r="CT42" s="191"/>
      <c r="CU42" s="192">
        <v>36</v>
      </c>
      <c r="CV42" s="189" t="s">
        <v>39</v>
      </c>
      <c r="CW42" s="190">
        <v>12</v>
      </c>
      <c r="CX42" s="190">
        <v>24000</v>
      </c>
      <c r="CY42" s="190">
        <v>0</v>
      </c>
      <c r="CZ42" s="190">
        <f t="shared" si="16"/>
        <v>24000</v>
      </c>
      <c r="DA42" s="191"/>
      <c r="DB42" s="192">
        <v>36</v>
      </c>
      <c r="DC42" s="189" t="s">
        <v>39</v>
      </c>
      <c r="DD42" s="190">
        <v>0</v>
      </c>
      <c r="DE42" s="190">
        <v>0</v>
      </c>
      <c r="DF42" s="190">
        <v>0</v>
      </c>
      <c r="DG42" s="190">
        <f t="shared" si="17"/>
        <v>0</v>
      </c>
      <c r="DH42" s="191"/>
      <c r="DI42" s="192">
        <v>36</v>
      </c>
      <c r="DJ42" s="189" t="s">
        <v>39</v>
      </c>
      <c r="DK42" s="190">
        <v>0</v>
      </c>
      <c r="DL42" s="190">
        <v>0</v>
      </c>
      <c r="DM42" s="190">
        <v>0</v>
      </c>
      <c r="DN42" s="190">
        <f t="shared" si="18"/>
        <v>0</v>
      </c>
      <c r="DO42" s="191"/>
      <c r="DP42" s="192">
        <v>36</v>
      </c>
      <c r="DQ42" s="189" t="s">
        <v>39</v>
      </c>
      <c r="DR42" s="190">
        <v>12</v>
      </c>
      <c r="DS42" s="190">
        <v>36000</v>
      </c>
      <c r="DT42" s="190">
        <v>0</v>
      </c>
      <c r="DU42" s="190">
        <f t="shared" si="19"/>
        <v>36000</v>
      </c>
      <c r="DV42" s="191"/>
      <c r="DW42" s="192">
        <v>36</v>
      </c>
      <c r="DX42" s="189" t="s">
        <v>39</v>
      </c>
      <c r="DY42" s="190">
        <v>2540</v>
      </c>
      <c r="DZ42" s="190">
        <v>1016000</v>
      </c>
      <c r="EA42" s="190">
        <v>0</v>
      </c>
      <c r="EB42" s="190">
        <f t="shared" si="20"/>
        <v>1016000</v>
      </c>
      <c r="EC42" s="191"/>
      <c r="ED42" s="192">
        <v>36</v>
      </c>
      <c r="EE42" s="189" t="s">
        <v>39</v>
      </c>
      <c r="EF42" s="190">
        <v>0</v>
      </c>
      <c r="EG42" s="190">
        <v>0</v>
      </c>
      <c r="EH42" s="190">
        <v>0</v>
      </c>
      <c r="EI42" s="190">
        <f t="shared" si="21"/>
        <v>0</v>
      </c>
      <c r="EJ42" s="191"/>
      <c r="EK42" s="192">
        <v>36</v>
      </c>
      <c r="EL42" s="189" t="s">
        <v>39</v>
      </c>
      <c r="EM42" s="190">
        <v>0</v>
      </c>
      <c r="EN42" s="190">
        <v>0</v>
      </c>
      <c r="EO42" s="190">
        <v>0</v>
      </c>
      <c r="EP42" s="190">
        <f t="shared" si="22"/>
        <v>0</v>
      </c>
      <c r="EQ42" s="191"/>
      <c r="ER42" s="192">
        <v>36</v>
      </c>
      <c r="ES42" s="189" t="s">
        <v>39</v>
      </c>
      <c r="ET42" s="190">
        <v>0</v>
      </c>
      <c r="EU42" s="190">
        <v>0</v>
      </c>
      <c r="EV42" s="190">
        <v>0</v>
      </c>
      <c r="EW42" s="190">
        <f t="shared" si="23"/>
        <v>0</v>
      </c>
      <c r="EX42" s="191"/>
      <c r="EY42" s="192">
        <v>36</v>
      </c>
      <c r="EZ42" s="189" t="s">
        <v>39</v>
      </c>
      <c r="FA42" s="190">
        <v>0</v>
      </c>
      <c r="FB42" s="190">
        <v>0</v>
      </c>
      <c r="FC42" s="190">
        <v>0</v>
      </c>
      <c r="FD42" s="190">
        <f t="shared" si="24"/>
        <v>0</v>
      </c>
      <c r="FE42" s="191"/>
      <c r="FF42" s="192">
        <v>36</v>
      </c>
      <c r="FG42" s="189" t="s">
        <v>39</v>
      </c>
      <c r="FH42" s="190">
        <v>0</v>
      </c>
      <c r="FI42" s="190">
        <v>0</v>
      </c>
      <c r="FJ42" s="190">
        <v>0</v>
      </c>
      <c r="FK42" s="190">
        <f t="shared" si="25"/>
        <v>0</v>
      </c>
      <c r="FL42" s="191"/>
      <c r="FM42" s="192">
        <v>36</v>
      </c>
      <c r="FN42" s="189" t="s">
        <v>39</v>
      </c>
      <c r="FO42" s="190">
        <v>6</v>
      </c>
      <c r="FP42" s="190">
        <v>8000</v>
      </c>
      <c r="FQ42" s="190">
        <v>0</v>
      </c>
      <c r="FR42" s="190">
        <f t="shared" si="26"/>
        <v>8000</v>
      </c>
      <c r="FS42" s="191"/>
      <c r="FT42" s="192">
        <v>36</v>
      </c>
      <c r="FU42" s="189" t="s">
        <v>39</v>
      </c>
      <c r="FV42" s="190">
        <v>0</v>
      </c>
      <c r="FW42" s="190">
        <v>75000</v>
      </c>
      <c r="FX42" s="190">
        <v>0</v>
      </c>
      <c r="FY42" s="190">
        <f t="shared" si="27"/>
        <v>75000</v>
      </c>
      <c r="FZ42" s="191"/>
      <c r="GA42" s="192">
        <v>36</v>
      </c>
      <c r="GB42" s="189" t="s">
        <v>39</v>
      </c>
      <c r="GC42" s="190">
        <v>0</v>
      </c>
      <c r="GD42" s="190">
        <v>50000</v>
      </c>
      <c r="GE42" s="190">
        <v>0</v>
      </c>
      <c r="GF42" s="190">
        <f t="shared" si="28"/>
        <v>50000</v>
      </c>
      <c r="GG42" s="191"/>
      <c r="GH42" s="192">
        <v>36</v>
      </c>
      <c r="GI42" s="189" t="s">
        <v>39</v>
      </c>
      <c r="GJ42" s="190">
        <v>0</v>
      </c>
      <c r="GK42" s="190">
        <v>30000</v>
      </c>
      <c r="GL42" s="190">
        <v>0</v>
      </c>
      <c r="GM42" s="190">
        <f t="shared" si="29"/>
        <v>30000</v>
      </c>
      <c r="GN42" s="191"/>
      <c r="GO42" s="192">
        <v>36</v>
      </c>
      <c r="GP42" s="189" t="s">
        <v>39</v>
      </c>
      <c r="GQ42" s="190">
        <v>0</v>
      </c>
      <c r="GR42" s="190">
        <v>0</v>
      </c>
      <c r="GS42" s="190">
        <v>0</v>
      </c>
      <c r="GT42" s="190">
        <f t="shared" si="30"/>
        <v>0</v>
      </c>
      <c r="GU42" s="191"/>
      <c r="GV42" s="192">
        <v>36</v>
      </c>
      <c r="GW42" s="189" t="s">
        <v>39</v>
      </c>
      <c r="GX42" s="190">
        <v>5</v>
      </c>
      <c r="GY42" s="190">
        <v>800000</v>
      </c>
      <c r="GZ42" s="190">
        <v>150000</v>
      </c>
      <c r="HA42" s="190">
        <f t="shared" si="31"/>
        <v>950000</v>
      </c>
      <c r="HB42" s="191"/>
      <c r="HC42" s="192">
        <v>36</v>
      </c>
      <c r="HD42" s="189" t="s">
        <v>39</v>
      </c>
      <c r="HE42" s="190">
        <v>0</v>
      </c>
      <c r="HF42" s="190">
        <v>0</v>
      </c>
      <c r="HG42" s="190">
        <v>0</v>
      </c>
      <c r="HH42" s="190">
        <f t="shared" si="32"/>
        <v>0</v>
      </c>
      <c r="HI42" s="191"/>
      <c r="HJ42" s="192">
        <v>36</v>
      </c>
      <c r="HK42" s="189" t="s">
        <v>39</v>
      </c>
      <c r="HL42" s="190">
        <v>1</v>
      </c>
      <c r="HM42" s="190">
        <v>300000</v>
      </c>
      <c r="HN42" s="190">
        <v>0</v>
      </c>
      <c r="HO42" s="190">
        <f t="shared" si="33"/>
        <v>300000</v>
      </c>
      <c r="HP42" s="191"/>
      <c r="HQ42" s="192">
        <v>36</v>
      </c>
      <c r="HR42" s="189" t="s">
        <v>39</v>
      </c>
      <c r="HS42" s="190">
        <v>11</v>
      </c>
      <c r="HT42" s="190">
        <v>32725</v>
      </c>
      <c r="HU42" s="190">
        <v>0</v>
      </c>
      <c r="HV42" s="190">
        <f t="shared" si="34"/>
        <v>32725</v>
      </c>
      <c r="HW42" s="191"/>
      <c r="HX42" s="192">
        <v>36</v>
      </c>
      <c r="HY42" s="189" t="s">
        <v>39</v>
      </c>
      <c r="HZ42" s="190">
        <v>0</v>
      </c>
      <c r="IA42" s="190">
        <v>0</v>
      </c>
      <c r="IB42" s="190">
        <v>0</v>
      </c>
      <c r="IC42" s="190">
        <f t="shared" si="35"/>
        <v>0</v>
      </c>
      <c r="ID42" s="191"/>
      <c r="IE42" s="192">
        <v>36</v>
      </c>
      <c r="IF42" s="189" t="s">
        <v>39</v>
      </c>
      <c r="IG42" s="190">
        <v>0</v>
      </c>
      <c r="IH42" s="190">
        <v>0</v>
      </c>
      <c r="II42" s="190">
        <v>0</v>
      </c>
      <c r="IJ42" s="190">
        <f t="shared" si="36"/>
        <v>0</v>
      </c>
      <c r="IK42" s="191"/>
      <c r="IL42" s="192">
        <v>36</v>
      </c>
      <c r="IM42" s="189" t="s">
        <v>39</v>
      </c>
      <c r="IN42" s="190">
        <v>0</v>
      </c>
      <c r="IO42" s="190">
        <v>0</v>
      </c>
      <c r="IP42" s="190">
        <v>0</v>
      </c>
      <c r="IQ42" s="190">
        <f t="shared" si="37"/>
        <v>0</v>
      </c>
      <c r="IR42" s="191"/>
      <c r="IS42" s="192">
        <v>36</v>
      </c>
      <c r="IT42" s="189" t="s">
        <v>39</v>
      </c>
      <c r="IU42" s="190">
        <v>0</v>
      </c>
      <c r="IV42" s="190">
        <v>0</v>
      </c>
      <c r="IW42" s="190">
        <v>0</v>
      </c>
      <c r="IX42" s="190">
        <f t="shared" si="38"/>
        <v>0</v>
      </c>
      <c r="IY42" s="191"/>
      <c r="IZ42" s="192">
        <v>36</v>
      </c>
      <c r="JA42" s="189" t="s">
        <v>39</v>
      </c>
      <c r="JB42" s="190">
        <v>0</v>
      </c>
      <c r="JC42" s="190">
        <v>0</v>
      </c>
      <c r="JD42" s="190">
        <v>0</v>
      </c>
      <c r="JE42" s="190">
        <f t="shared" si="39"/>
        <v>0</v>
      </c>
      <c r="JF42" s="191"/>
      <c r="JG42" s="192">
        <v>36</v>
      </c>
      <c r="JH42" s="189" t="s">
        <v>39</v>
      </c>
      <c r="JI42" s="190">
        <v>0</v>
      </c>
      <c r="JJ42" s="190">
        <v>30000</v>
      </c>
      <c r="JK42" s="190">
        <v>0</v>
      </c>
      <c r="JL42" s="190">
        <f t="shared" si="40"/>
        <v>30000</v>
      </c>
      <c r="JM42" s="191"/>
      <c r="JN42" s="192">
        <v>36</v>
      </c>
      <c r="JO42" s="189" t="s">
        <v>39</v>
      </c>
      <c r="JP42" s="190">
        <v>0</v>
      </c>
      <c r="JQ42" s="190">
        <v>0</v>
      </c>
      <c r="JR42" s="190">
        <v>0</v>
      </c>
      <c r="JS42" s="190">
        <f t="shared" si="41"/>
        <v>0</v>
      </c>
      <c r="JT42" s="191"/>
      <c r="JU42" s="192">
        <v>36</v>
      </c>
      <c r="JV42" s="189" t="s">
        <v>39</v>
      </c>
      <c r="JW42" s="190">
        <v>0</v>
      </c>
      <c r="JX42" s="190">
        <v>0</v>
      </c>
      <c r="JY42" s="190">
        <v>0</v>
      </c>
      <c r="JZ42" s="190">
        <f t="shared" si="42"/>
        <v>0</v>
      </c>
      <c r="KA42" s="191"/>
      <c r="KB42" s="192">
        <v>36</v>
      </c>
      <c r="KC42" s="189" t="s">
        <v>39</v>
      </c>
      <c r="KD42" s="190">
        <v>11</v>
      </c>
      <c r="KE42" s="190">
        <v>326600</v>
      </c>
      <c r="KF42" s="190">
        <v>0</v>
      </c>
      <c r="KG42" s="190">
        <f t="shared" si="43"/>
        <v>326600</v>
      </c>
      <c r="KH42" s="191"/>
      <c r="KI42" s="192">
        <v>36</v>
      </c>
      <c r="KJ42" s="189" t="s">
        <v>39</v>
      </c>
      <c r="KK42" s="190">
        <v>1</v>
      </c>
      <c r="KL42" s="190">
        <v>325000</v>
      </c>
      <c r="KM42" s="190">
        <v>0</v>
      </c>
      <c r="KN42" s="190">
        <f t="shared" si="44"/>
        <v>325000</v>
      </c>
      <c r="KO42" s="191"/>
      <c r="KP42" s="192">
        <v>36</v>
      </c>
      <c r="KQ42" s="189" t="s">
        <v>39</v>
      </c>
      <c r="KR42" s="190">
        <v>1</v>
      </c>
      <c r="KS42" s="190">
        <v>12000</v>
      </c>
      <c r="KT42" s="190">
        <v>0</v>
      </c>
      <c r="KU42" s="190">
        <f t="shared" si="45"/>
        <v>12000</v>
      </c>
      <c r="KV42" s="191"/>
      <c r="KW42" s="192">
        <v>36</v>
      </c>
      <c r="KX42" s="189" t="s">
        <v>39</v>
      </c>
      <c r="KY42" s="190">
        <v>0</v>
      </c>
      <c r="KZ42" s="190">
        <v>0</v>
      </c>
      <c r="LA42" s="190">
        <v>0</v>
      </c>
      <c r="LB42" s="190">
        <f t="shared" si="46"/>
        <v>0</v>
      </c>
      <c r="LC42" s="191"/>
      <c r="LD42" s="192">
        <v>36</v>
      </c>
      <c r="LE42" s="189" t="s">
        <v>39</v>
      </c>
      <c r="LF42" s="190">
        <v>0</v>
      </c>
      <c r="LG42" s="190">
        <v>0</v>
      </c>
      <c r="LH42" s="190">
        <v>0</v>
      </c>
      <c r="LI42" s="190">
        <f t="shared" si="47"/>
        <v>0</v>
      </c>
      <c r="LJ42" s="191"/>
      <c r="LK42" s="192">
        <v>36</v>
      </c>
      <c r="LL42" s="189" t="s">
        <v>39</v>
      </c>
      <c r="LM42" s="190">
        <v>0</v>
      </c>
      <c r="LN42" s="190">
        <v>0</v>
      </c>
      <c r="LO42" s="190">
        <v>0</v>
      </c>
      <c r="LP42" s="190">
        <f t="shared" si="48"/>
        <v>0</v>
      </c>
      <c r="LQ42" s="191"/>
      <c r="LR42" s="192">
        <v>36</v>
      </c>
      <c r="LS42" s="189" t="s">
        <v>39</v>
      </c>
      <c r="LT42" s="190">
        <v>1</v>
      </c>
      <c r="LU42" s="190">
        <v>200000</v>
      </c>
      <c r="LV42" s="190">
        <v>0</v>
      </c>
      <c r="LW42" s="190">
        <f t="shared" si="49"/>
        <v>200000</v>
      </c>
      <c r="LX42" s="191"/>
      <c r="LY42" s="192">
        <v>36</v>
      </c>
      <c r="LZ42" s="189" t="s">
        <v>39</v>
      </c>
      <c r="MA42" s="190">
        <v>0</v>
      </c>
      <c r="MB42" s="190">
        <v>0</v>
      </c>
      <c r="MC42" s="190">
        <v>0</v>
      </c>
      <c r="MD42" s="190">
        <f t="shared" si="50"/>
        <v>0</v>
      </c>
      <c r="ME42" s="191"/>
      <c r="MF42" s="192">
        <v>36</v>
      </c>
      <c r="MG42" s="189" t="s">
        <v>39</v>
      </c>
      <c r="MH42" s="190">
        <v>11</v>
      </c>
      <c r="MI42" s="190">
        <v>22000</v>
      </c>
      <c r="MJ42" s="190">
        <v>0</v>
      </c>
      <c r="MK42" s="190">
        <f t="shared" si="51"/>
        <v>22000</v>
      </c>
      <c r="ML42" s="191"/>
      <c r="MM42" s="192">
        <v>36</v>
      </c>
      <c r="MN42" s="189" t="s">
        <v>39</v>
      </c>
      <c r="MO42" s="190">
        <v>11</v>
      </c>
      <c r="MP42" s="190">
        <v>22000</v>
      </c>
      <c r="MQ42" s="190">
        <v>0</v>
      </c>
      <c r="MR42" s="190">
        <f t="shared" si="52"/>
        <v>22000</v>
      </c>
      <c r="MS42" s="191"/>
      <c r="MT42" s="192">
        <v>36</v>
      </c>
      <c r="MU42" s="189" t="s">
        <v>39</v>
      </c>
      <c r="MV42" s="190">
        <v>15</v>
      </c>
      <c r="MW42" s="190">
        <v>1020000</v>
      </c>
      <c r="MX42" s="190">
        <v>0</v>
      </c>
      <c r="MY42" s="190">
        <f t="shared" si="53"/>
        <v>1020000</v>
      </c>
      <c r="MZ42" s="191"/>
      <c r="NA42" s="192">
        <v>36</v>
      </c>
      <c r="NB42" s="189" t="s">
        <v>39</v>
      </c>
      <c r="NC42" s="190">
        <v>1</v>
      </c>
      <c r="ND42" s="190">
        <v>60000</v>
      </c>
      <c r="NE42" s="190">
        <v>0</v>
      </c>
      <c r="NF42" s="190">
        <f t="shared" si="54"/>
        <v>60000</v>
      </c>
      <c r="NG42" s="191"/>
      <c r="NH42" s="192">
        <v>36</v>
      </c>
      <c r="NI42" s="189" t="s">
        <v>39</v>
      </c>
      <c r="NJ42" s="190">
        <v>0</v>
      </c>
      <c r="NK42" s="190">
        <v>0</v>
      </c>
      <c r="NL42" s="190">
        <v>0</v>
      </c>
      <c r="NM42" s="190">
        <f t="shared" si="55"/>
        <v>0</v>
      </c>
      <c r="NN42" s="191"/>
      <c r="NO42" s="192">
        <v>36</v>
      </c>
      <c r="NP42" s="189" t="s">
        <v>39</v>
      </c>
      <c r="NQ42" s="190">
        <v>12</v>
      </c>
      <c r="NR42" s="190">
        <v>280000</v>
      </c>
      <c r="NS42" s="190">
        <v>53000</v>
      </c>
      <c r="NT42" s="190">
        <f t="shared" si="56"/>
        <v>333000</v>
      </c>
      <c r="NU42" s="191"/>
      <c r="NV42" s="192">
        <v>36</v>
      </c>
      <c r="NW42" s="189" t="s">
        <v>39</v>
      </c>
      <c r="NX42" s="190">
        <v>1</v>
      </c>
      <c r="NY42" s="190">
        <v>100000</v>
      </c>
      <c r="NZ42" s="190">
        <v>0</v>
      </c>
      <c r="OA42" s="190">
        <f t="shared" si="57"/>
        <v>100000</v>
      </c>
      <c r="OB42" s="191"/>
      <c r="OC42" s="192">
        <v>36</v>
      </c>
      <c r="OD42" s="189" t="s">
        <v>39</v>
      </c>
      <c r="OE42" s="190">
        <v>0</v>
      </c>
      <c r="OF42" s="190">
        <v>276000</v>
      </c>
      <c r="OG42" s="190">
        <v>0</v>
      </c>
      <c r="OH42" s="190">
        <f t="shared" si="58"/>
        <v>276000</v>
      </c>
      <c r="OI42" s="191"/>
      <c r="OJ42" s="192">
        <v>36</v>
      </c>
      <c r="OK42" s="189" t="s">
        <v>39</v>
      </c>
      <c r="OL42" s="190">
        <v>0</v>
      </c>
      <c r="OM42" s="190">
        <v>150000</v>
      </c>
      <c r="ON42" s="190">
        <v>0</v>
      </c>
      <c r="OO42" s="190">
        <f t="shared" si="59"/>
        <v>150000</v>
      </c>
      <c r="OP42" s="191"/>
      <c r="OQ42" s="192">
        <v>36</v>
      </c>
      <c r="OR42" s="189" t="s">
        <v>39</v>
      </c>
      <c r="OS42" s="190">
        <v>0</v>
      </c>
      <c r="OT42" s="190">
        <v>0</v>
      </c>
      <c r="OU42" s="190">
        <v>0</v>
      </c>
      <c r="OV42" s="190">
        <f t="shared" si="60"/>
        <v>0</v>
      </c>
      <c r="OW42" s="191"/>
      <c r="OX42" s="192">
        <v>36</v>
      </c>
      <c r="OY42" s="189" t="s">
        <v>39</v>
      </c>
      <c r="OZ42" s="190">
        <v>0</v>
      </c>
      <c r="PA42" s="190">
        <v>450000</v>
      </c>
      <c r="PB42" s="190">
        <v>0</v>
      </c>
      <c r="PC42" s="190">
        <f t="shared" si="61"/>
        <v>450000</v>
      </c>
      <c r="PD42" s="191"/>
      <c r="PE42" s="192">
        <v>36</v>
      </c>
      <c r="PF42" s="189" t="s">
        <v>39</v>
      </c>
      <c r="PG42" s="190">
        <v>1</v>
      </c>
      <c r="PH42" s="190">
        <v>72000</v>
      </c>
      <c r="PI42" s="190">
        <v>0</v>
      </c>
      <c r="PJ42" s="190">
        <f t="shared" si="62"/>
        <v>72000</v>
      </c>
      <c r="PK42" s="191"/>
      <c r="PL42" s="192">
        <v>36</v>
      </c>
      <c r="PM42" s="189" t="s">
        <v>39</v>
      </c>
      <c r="PN42" s="190">
        <v>9</v>
      </c>
      <c r="PO42" s="190">
        <v>225000</v>
      </c>
      <c r="PP42" s="190">
        <v>0</v>
      </c>
      <c r="PQ42" s="190">
        <f t="shared" si="63"/>
        <v>225000</v>
      </c>
      <c r="PR42" s="191"/>
      <c r="PS42" s="192">
        <v>36</v>
      </c>
      <c r="PT42" s="189" t="s">
        <v>39</v>
      </c>
      <c r="PU42" s="190">
        <v>15</v>
      </c>
      <c r="PV42" s="190">
        <v>3540000</v>
      </c>
      <c r="PW42" s="190">
        <v>0</v>
      </c>
      <c r="PX42" s="190">
        <f t="shared" si="64"/>
        <v>3540000</v>
      </c>
      <c r="PY42" s="191"/>
      <c r="PZ42" s="192">
        <v>36</v>
      </c>
      <c r="QA42" s="189" t="s">
        <v>39</v>
      </c>
      <c r="QB42" s="190">
        <v>11</v>
      </c>
      <c r="QC42" s="190">
        <v>105600</v>
      </c>
      <c r="QD42" s="190">
        <v>0</v>
      </c>
      <c r="QE42" s="190">
        <f t="shared" si="65"/>
        <v>105600</v>
      </c>
      <c r="QF42" s="191"/>
      <c r="QG42" s="192">
        <v>36</v>
      </c>
      <c r="QH42" s="189" t="s">
        <v>39</v>
      </c>
      <c r="QI42" s="190">
        <v>0</v>
      </c>
      <c r="QJ42" s="190">
        <v>51000</v>
      </c>
      <c r="QK42" s="190">
        <v>0</v>
      </c>
      <c r="QL42" s="190">
        <f t="shared" si="66"/>
        <v>51000</v>
      </c>
      <c r="QM42" s="191"/>
      <c r="QN42" s="192">
        <v>36</v>
      </c>
      <c r="QO42" s="189" t="s">
        <v>39</v>
      </c>
      <c r="QP42" s="190">
        <v>0</v>
      </c>
      <c r="QQ42" s="190">
        <v>1165089.6000000001</v>
      </c>
      <c r="QR42" s="190">
        <v>0</v>
      </c>
      <c r="QS42" s="190">
        <f t="shared" si="67"/>
        <v>1165089.6000000001</v>
      </c>
      <c r="QT42" s="191"/>
      <c r="QU42" s="192">
        <v>36</v>
      </c>
      <c r="QV42" s="189" t="s">
        <v>39</v>
      </c>
      <c r="QW42" s="190">
        <v>0</v>
      </c>
      <c r="QX42" s="190">
        <v>0</v>
      </c>
      <c r="QY42" s="190">
        <v>0</v>
      </c>
      <c r="QZ42" s="190">
        <f t="shared" si="68"/>
        <v>0</v>
      </c>
      <c r="RA42" s="191"/>
      <c r="RB42" s="192">
        <v>36</v>
      </c>
      <c r="RC42" s="189" t="s">
        <v>39</v>
      </c>
      <c r="RD42" s="190">
        <v>1</v>
      </c>
      <c r="RE42" s="190">
        <v>100000</v>
      </c>
      <c r="RF42" s="190">
        <v>0</v>
      </c>
      <c r="RG42" s="190">
        <f t="shared" si="69"/>
        <v>100000</v>
      </c>
      <c r="RH42" s="191"/>
      <c r="RI42" s="192">
        <v>36</v>
      </c>
      <c r="RJ42" s="189" t="s">
        <v>39</v>
      </c>
      <c r="RK42" s="190">
        <v>0</v>
      </c>
      <c r="RL42" s="190">
        <v>10000</v>
      </c>
      <c r="RM42" s="190">
        <v>0</v>
      </c>
      <c r="RN42" s="190">
        <f t="shared" si="70"/>
        <v>10000</v>
      </c>
      <c r="RO42" s="191"/>
      <c r="RP42" s="192">
        <v>36</v>
      </c>
      <c r="RQ42" s="189" t="s">
        <v>39</v>
      </c>
      <c r="RR42" s="190">
        <v>0</v>
      </c>
      <c r="RS42" s="190">
        <v>0</v>
      </c>
      <c r="RT42" s="190">
        <v>0</v>
      </c>
      <c r="RU42" s="190">
        <f t="shared" si="71"/>
        <v>0</v>
      </c>
      <c r="RV42" s="191"/>
      <c r="RW42" s="192">
        <v>36</v>
      </c>
      <c r="RX42" s="189" t="s">
        <v>39</v>
      </c>
      <c r="RY42" s="190">
        <v>0</v>
      </c>
      <c r="RZ42" s="190">
        <v>0</v>
      </c>
      <c r="SA42" s="190">
        <v>0</v>
      </c>
      <c r="SB42" s="190">
        <f t="shared" si="72"/>
        <v>0</v>
      </c>
      <c r="SC42" s="191"/>
      <c r="SD42" s="192">
        <v>36</v>
      </c>
      <c r="SE42" s="189" t="s">
        <v>39</v>
      </c>
      <c r="SF42" s="190">
        <v>1</v>
      </c>
      <c r="SG42" s="190">
        <v>235700</v>
      </c>
      <c r="SH42" s="190">
        <v>0</v>
      </c>
      <c r="SI42" s="190">
        <f t="shared" si="73"/>
        <v>235700</v>
      </c>
      <c r="SJ42" s="191"/>
      <c r="SK42" s="192">
        <v>36</v>
      </c>
      <c r="SL42" s="189" t="s">
        <v>39</v>
      </c>
      <c r="SM42" s="190">
        <v>1</v>
      </c>
      <c r="SN42" s="190">
        <v>80000</v>
      </c>
      <c r="SO42" s="190">
        <v>0</v>
      </c>
      <c r="SP42" s="190">
        <f t="shared" si="74"/>
        <v>80000</v>
      </c>
      <c r="SQ42" s="191"/>
      <c r="SR42" s="192">
        <v>36</v>
      </c>
      <c r="SS42" s="189" t="s">
        <v>39</v>
      </c>
      <c r="ST42" s="190">
        <v>0</v>
      </c>
      <c r="SU42" s="190">
        <v>0</v>
      </c>
      <c r="SV42" s="190">
        <v>0</v>
      </c>
      <c r="SW42" s="190">
        <f t="shared" si="75"/>
        <v>0</v>
      </c>
      <c r="SX42" s="191"/>
      <c r="SY42" s="192">
        <v>36</v>
      </c>
      <c r="SZ42" s="189" t="s">
        <v>39</v>
      </c>
      <c r="TA42" s="190">
        <v>0</v>
      </c>
      <c r="TB42" s="190">
        <v>0</v>
      </c>
      <c r="TC42" s="190">
        <v>0</v>
      </c>
      <c r="TD42" s="190">
        <f t="shared" si="76"/>
        <v>0</v>
      </c>
      <c r="TE42" s="191"/>
      <c r="TF42" s="192">
        <v>36</v>
      </c>
      <c r="TG42" s="189" t="s">
        <v>39</v>
      </c>
      <c r="TH42" s="190">
        <v>0</v>
      </c>
      <c r="TI42" s="190">
        <v>0</v>
      </c>
      <c r="TJ42" s="190">
        <v>0</v>
      </c>
      <c r="TK42" s="190">
        <f t="shared" si="77"/>
        <v>0</v>
      </c>
      <c r="TL42" s="191"/>
      <c r="TM42" s="192">
        <v>36</v>
      </c>
      <c r="TN42" s="189" t="s">
        <v>39</v>
      </c>
      <c r="TO42" s="190">
        <v>0</v>
      </c>
      <c r="TP42" s="190">
        <v>40000</v>
      </c>
      <c r="TQ42" s="190">
        <v>0</v>
      </c>
      <c r="TR42" s="190">
        <f t="shared" si="78"/>
        <v>40000</v>
      </c>
      <c r="TS42" s="191"/>
      <c r="TT42" s="192">
        <v>36</v>
      </c>
      <c r="TU42" s="189" t="s">
        <v>39</v>
      </c>
      <c r="TV42" s="190">
        <v>0</v>
      </c>
      <c r="TW42" s="190">
        <v>30000</v>
      </c>
      <c r="TX42" s="190">
        <v>0</v>
      </c>
      <c r="TY42" s="190">
        <f t="shared" si="79"/>
        <v>30000</v>
      </c>
      <c r="TZ42" s="191"/>
      <c r="UA42" s="192">
        <v>36</v>
      </c>
      <c r="UB42" s="189" t="s">
        <v>39</v>
      </c>
      <c r="UC42" s="190">
        <v>0</v>
      </c>
      <c r="UD42" s="190">
        <v>10000</v>
      </c>
      <c r="UE42" s="190">
        <v>0</v>
      </c>
      <c r="UF42" s="190">
        <f t="shared" si="80"/>
        <v>10000</v>
      </c>
      <c r="UG42" s="191"/>
      <c r="UH42" s="192">
        <v>36</v>
      </c>
      <c r="UI42" s="189" t="s">
        <v>39</v>
      </c>
      <c r="UJ42" s="190">
        <v>0</v>
      </c>
      <c r="UK42" s="190">
        <v>25000</v>
      </c>
      <c r="UL42" s="190">
        <v>0</v>
      </c>
      <c r="UM42" s="190">
        <f t="shared" si="81"/>
        <v>25000</v>
      </c>
      <c r="UN42" s="191"/>
      <c r="UO42" s="192">
        <v>36</v>
      </c>
      <c r="UP42" s="189" t="s">
        <v>39</v>
      </c>
      <c r="UQ42" s="190">
        <v>1</v>
      </c>
      <c r="UR42" s="190">
        <v>12000</v>
      </c>
      <c r="US42" s="190">
        <v>0</v>
      </c>
      <c r="UT42" s="190">
        <f t="shared" si="82"/>
        <v>12000</v>
      </c>
      <c r="UU42" s="191"/>
      <c r="UV42" s="192">
        <v>36</v>
      </c>
      <c r="UW42" s="189" t="s">
        <v>39</v>
      </c>
      <c r="UX42" s="190">
        <v>1</v>
      </c>
      <c r="UY42" s="190">
        <v>100000</v>
      </c>
      <c r="UZ42" s="190">
        <v>0</v>
      </c>
      <c r="VA42" s="190">
        <f t="shared" si="83"/>
        <v>100000</v>
      </c>
      <c r="VB42" s="191"/>
      <c r="VC42" s="192">
        <v>36</v>
      </c>
      <c r="VD42" s="189" t="s">
        <v>39</v>
      </c>
      <c r="VE42" s="190">
        <v>1</v>
      </c>
      <c r="VF42" s="190">
        <v>10000</v>
      </c>
      <c r="VG42" s="190">
        <v>0</v>
      </c>
      <c r="VH42" s="190">
        <f t="shared" si="84"/>
        <v>10000</v>
      </c>
      <c r="VI42" s="191"/>
      <c r="VJ42" s="192">
        <v>36</v>
      </c>
      <c r="VK42" s="189" t="s">
        <v>39</v>
      </c>
      <c r="VL42" s="190">
        <v>0</v>
      </c>
      <c r="VM42" s="190">
        <v>0</v>
      </c>
      <c r="VN42" s="190">
        <v>0</v>
      </c>
      <c r="VO42" s="190">
        <f t="shared" si="85"/>
        <v>0</v>
      </c>
      <c r="VP42" s="191"/>
      <c r="VQ42" s="192">
        <v>36</v>
      </c>
      <c r="VR42" s="189" t="s">
        <v>39</v>
      </c>
      <c r="VS42" s="190">
        <v>0</v>
      </c>
      <c r="VT42" s="190">
        <v>0</v>
      </c>
      <c r="VU42" s="190">
        <v>0</v>
      </c>
      <c r="VV42" s="190">
        <f t="shared" si="86"/>
        <v>0</v>
      </c>
      <c r="VW42" s="191"/>
      <c r="VX42" s="192">
        <v>36</v>
      </c>
      <c r="VY42" s="189" t="s">
        <v>39</v>
      </c>
      <c r="VZ42" s="190">
        <v>1</v>
      </c>
      <c r="WA42" s="190">
        <v>180000</v>
      </c>
      <c r="WB42" s="190">
        <v>0</v>
      </c>
      <c r="WC42" s="190">
        <f t="shared" si="87"/>
        <v>180000</v>
      </c>
      <c r="WD42" s="191"/>
      <c r="WE42" s="192">
        <v>36</v>
      </c>
      <c r="WF42" s="189" t="s">
        <v>39</v>
      </c>
      <c r="WG42" s="190">
        <v>0</v>
      </c>
      <c r="WH42" s="190">
        <v>0</v>
      </c>
      <c r="WI42" s="190">
        <v>0</v>
      </c>
      <c r="WJ42" s="190">
        <f t="shared" si="88"/>
        <v>0</v>
      </c>
      <c r="WK42" s="191"/>
      <c r="WL42" s="192">
        <v>36</v>
      </c>
      <c r="WM42" s="189" t="s">
        <v>39</v>
      </c>
      <c r="WN42" s="190">
        <v>0</v>
      </c>
      <c r="WO42" s="190">
        <v>0</v>
      </c>
      <c r="WP42" s="190">
        <v>0</v>
      </c>
      <c r="WQ42" s="190">
        <f t="shared" si="89"/>
        <v>0</v>
      </c>
      <c r="WR42" s="191"/>
      <c r="WS42" s="192">
        <v>36</v>
      </c>
      <c r="WT42" s="189" t="s">
        <v>39</v>
      </c>
      <c r="WU42" s="190">
        <v>0</v>
      </c>
      <c r="WV42" s="190">
        <v>0</v>
      </c>
      <c r="WW42" s="190">
        <v>0</v>
      </c>
      <c r="WX42" s="190">
        <f t="shared" si="90"/>
        <v>0</v>
      </c>
      <c r="WY42" s="191"/>
      <c r="WZ42" s="192">
        <v>36</v>
      </c>
      <c r="XA42" s="189" t="s">
        <v>39</v>
      </c>
      <c r="XB42" s="190">
        <v>0</v>
      </c>
      <c r="XC42" s="190">
        <v>100000</v>
      </c>
      <c r="XD42" s="190">
        <v>0</v>
      </c>
      <c r="XE42" s="190">
        <f t="shared" si="91"/>
        <v>100000</v>
      </c>
      <c r="XF42" s="191"/>
      <c r="XG42" s="192">
        <v>36</v>
      </c>
      <c r="XH42" s="189" t="s">
        <v>39</v>
      </c>
      <c r="XI42" s="190">
        <v>0</v>
      </c>
      <c r="XJ42" s="190">
        <v>0</v>
      </c>
      <c r="XK42" s="190">
        <v>0</v>
      </c>
      <c r="XL42" s="190">
        <f t="shared" si="92"/>
        <v>0</v>
      </c>
      <c r="XM42" s="191"/>
      <c r="XN42" s="192">
        <v>36</v>
      </c>
      <c r="XO42" s="189" t="s">
        <v>39</v>
      </c>
      <c r="XP42" s="190">
        <v>0</v>
      </c>
      <c r="XQ42" s="190">
        <v>20000</v>
      </c>
      <c r="XR42" s="190">
        <v>0</v>
      </c>
      <c r="XS42" s="190">
        <f t="shared" si="93"/>
        <v>20000</v>
      </c>
      <c r="XT42" s="191"/>
      <c r="XU42" s="192">
        <v>36</v>
      </c>
      <c r="XV42" s="189" t="s">
        <v>39</v>
      </c>
      <c r="XW42" s="190">
        <v>0</v>
      </c>
      <c r="XX42" s="190">
        <v>0</v>
      </c>
      <c r="XY42" s="190">
        <v>0</v>
      </c>
      <c r="XZ42" s="190">
        <f t="shared" si="94"/>
        <v>0</v>
      </c>
      <c r="YA42" s="191"/>
      <c r="YB42" s="192">
        <v>36</v>
      </c>
      <c r="YC42" s="189" t="s">
        <v>39</v>
      </c>
      <c r="YD42" s="190">
        <v>0</v>
      </c>
      <c r="YE42" s="190">
        <v>0</v>
      </c>
      <c r="YF42" s="190">
        <v>0</v>
      </c>
      <c r="YG42" s="190">
        <f t="shared" si="95"/>
        <v>0</v>
      </c>
      <c r="YH42" s="191"/>
      <c r="YI42" s="192">
        <v>36</v>
      </c>
      <c r="YJ42" s="189" t="s">
        <v>39</v>
      </c>
      <c r="YK42" s="190">
        <v>0</v>
      </c>
      <c r="YL42" s="190">
        <f t="shared" si="96"/>
        <v>12023114.6</v>
      </c>
      <c r="YM42" s="190">
        <f t="shared" si="0"/>
        <v>203000</v>
      </c>
      <c r="YN42" s="190">
        <f t="shared" si="1"/>
        <v>12226114.6</v>
      </c>
      <c r="YO42" s="191"/>
      <c r="YP42" s="105">
        <v>36</v>
      </c>
      <c r="YQ42" s="2" t="s">
        <v>39</v>
      </c>
      <c r="YR42" s="5">
        <v>0</v>
      </c>
      <c r="YS42" s="5" t="e">
        <f>'Programme Management'!#REF!+'Prgramme M. Activities'!YL42</f>
        <v>#REF!</v>
      </c>
      <c r="YT42" s="5" t="e">
        <f>'Programme Management'!#REF!+'Prgramme M. Activities'!YM42</f>
        <v>#REF!</v>
      </c>
      <c r="YU42" s="5" t="e">
        <f t="shared" si="97"/>
        <v>#REF!</v>
      </c>
      <c r="YV42" s="9"/>
    </row>
    <row r="43" spans="1:672" ht="16.5" hidden="1">
      <c r="A43" s="188">
        <v>37</v>
      </c>
      <c r="B43" s="189" t="s">
        <v>40</v>
      </c>
      <c r="C43" s="190">
        <v>0</v>
      </c>
      <c r="D43" s="190">
        <v>0</v>
      </c>
      <c r="E43" s="190">
        <v>0</v>
      </c>
      <c r="F43" s="190">
        <f t="shared" si="2"/>
        <v>0</v>
      </c>
      <c r="G43" s="191"/>
      <c r="H43" s="192">
        <v>37</v>
      </c>
      <c r="I43" s="189" t="s">
        <v>40</v>
      </c>
      <c r="J43" s="190">
        <v>0</v>
      </c>
      <c r="K43" s="190">
        <v>0</v>
      </c>
      <c r="L43" s="190">
        <v>0</v>
      </c>
      <c r="M43" s="190">
        <f t="shared" si="3"/>
        <v>0</v>
      </c>
      <c r="N43" s="191"/>
      <c r="O43" s="192">
        <v>37</v>
      </c>
      <c r="P43" s="189" t="s">
        <v>40</v>
      </c>
      <c r="Q43" s="190">
        <v>0</v>
      </c>
      <c r="R43" s="190">
        <v>20000</v>
      </c>
      <c r="S43" s="190">
        <v>0</v>
      </c>
      <c r="T43" s="190">
        <f t="shared" si="4"/>
        <v>20000</v>
      </c>
      <c r="U43" s="191"/>
      <c r="V43" s="192">
        <v>37</v>
      </c>
      <c r="W43" s="189" t="s">
        <v>40</v>
      </c>
      <c r="X43" s="190">
        <v>16</v>
      </c>
      <c r="Y43" s="190">
        <v>32000</v>
      </c>
      <c r="Z43" s="190">
        <v>0</v>
      </c>
      <c r="AA43" s="190">
        <f t="shared" si="5"/>
        <v>32000</v>
      </c>
      <c r="AB43" s="191"/>
      <c r="AC43" s="192">
        <v>37</v>
      </c>
      <c r="AD43" s="189" t="s">
        <v>40</v>
      </c>
      <c r="AE43" s="190">
        <v>0</v>
      </c>
      <c r="AF43" s="190">
        <v>0</v>
      </c>
      <c r="AG43" s="190">
        <v>0</v>
      </c>
      <c r="AH43" s="190">
        <f t="shared" si="6"/>
        <v>0</v>
      </c>
      <c r="AI43" s="191"/>
      <c r="AJ43" s="192">
        <v>37</v>
      </c>
      <c r="AK43" s="189" t="s">
        <v>40</v>
      </c>
      <c r="AL43" s="190">
        <v>364</v>
      </c>
      <c r="AM43" s="190">
        <v>36400</v>
      </c>
      <c r="AN43" s="190">
        <v>0</v>
      </c>
      <c r="AO43" s="190">
        <f t="shared" si="7"/>
        <v>36400</v>
      </c>
      <c r="AP43" s="191"/>
      <c r="AQ43" s="192">
        <v>37</v>
      </c>
      <c r="AR43" s="189" t="s">
        <v>40</v>
      </c>
      <c r="AS43" s="190">
        <v>16</v>
      </c>
      <c r="AT43" s="190">
        <v>18000</v>
      </c>
      <c r="AU43" s="190">
        <v>0</v>
      </c>
      <c r="AV43" s="190">
        <f t="shared" si="8"/>
        <v>18000</v>
      </c>
      <c r="AW43" s="191"/>
      <c r="AX43" s="192">
        <v>37</v>
      </c>
      <c r="AY43" s="189" t="s">
        <v>40</v>
      </c>
      <c r="AZ43" s="190">
        <v>18</v>
      </c>
      <c r="BA43" s="190">
        <v>108000</v>
      </c>
      <c r="BB43" s="190">
        <v>0</v>
      </c>
      <c r="BC43" s="190">
        <f t="shared" si="9"/>
        <v>108000</v>
      </c>
      <c r="BD43" s="191"/>
      <c r="BE43" s="192">
        <v>37</v>
      </c>
      <c r="BF43" s="189" t="s">
        <v>40</v>
      </c>
      <c r="BG43" s="190">
        <v>0</v>
      </c>
      <c r="BH43" s="190">
        <v>0</v>
      </c>
      <c r="BI43" s="190">
        <v>0</v>
      </c>
      <c r="BJ43" s="190">
        <f t="shared" si="10"/>
        <v>0</v>
      </c>
      <c r="BK43" s="191"/>
      <c r="BL43" s="192">
        <v>37</v>
      </c>
      <c r="BM43" s="189" t="s">
        <v>40</v>
      </c>
      <c r="BN43" s="190">
        <v>0</v>
      </c>
      <c r="BO43" s="190">
        <v>0</v>
      </c>
      <c r="BP43" s="190">
        <v>0</v>
      </c>
      <c r="BQ43" s="190">
        <f t="shared" si="11"/>
        <v>0</v>
      </c>
      <c r="BR43" s="191"/>
      <c r="BS43" s="192">
        <v>37</v>
      </c>
      <c r="BT43" s="189" t="s">
        <v>40</v>
      </c>
      <c r="BU43" s="190">
        <v>4</v>
      </c>
      <c r="BV43" s="190">
        <v>20000</v>
      </c>
      <c r="BW43" s="190">
        <v>0</v>
      </c>
      <c r="BX43" s="190">
        <f t="shared" si="12"/>
        <v>20000</v>
      </c>
      <c r="BY43" s="191"/>
      <c r="BZ43" s="192">
        <v>37</v>
      </c>
      <c r="CA43" s="189" t="s">
        <v>40</v>
      </c>
      <c r="CB43" s="190">
        <v>0</v>
      </c>
      <c r="CC43" s="190">
        <v>0</v>
      </c>
      <c r="CD43" s="190">
        <v>0</v>
      </c>
      <c r="CE43" s="190">
        <f t="shared" si="13"/>
        <v>0</v>
      </c>
      <c r="CF43" s="191"/>
      <c r="CG43" s="192">
        <v>37</v>
      </c>
      <c r="CH43" s="189" t="s">
        <v>40</v>
      </c>
      <c r="CI43" s="190">
        <v>51</v>
      </c>
      <c r="CJ43" s="190">
        <v>118350</v>
      </c>
      <c r="CK43" s="190">
        <v>0</v>
      </c>
      <c r="CL43" s="190">
        <f t="shared" si="14"/>
        <v>118350</v>
      </c>
      <c r="CM43" s="191"/>
      <c r="CN43" s="192">
        <v>37</v>
      </c>
      <c r="CO43" s="189" t="s">
        <v>40</v>
      </c>
      <c r="CP43" s="190">
        <v>0</v>
      </c>
      <c r="CQ43" s="190">
        <v>0</v>
      </c>
      <c r="CR43" s="190">
        <v>0</v>
      </c>
      <c r="CS43" s="190">
        <f t="shared" si="15"/>
        <v>0</v>
      </c>
      <c r="CT43" s="191"/>
      <c r="CU43" s="192">
        <v>37</v>
      </c>
      <c r="CV43" s="189" t="s">
        <v>40</v>
      </c>
      <c r="CW43" s="190">
        <v>12</v>
      </c>
      <c r="CX43" s="190">
        <v>24000</v>
      </c>
      <c r="CY43" s="190">
        <v>0</v>
      </c>
      <c r="CZ43" s="190">
        <f t="shared" si="16"/>
        <v>24000</v>
      </c>
      <c r="DA43" s="191"/>
      <c r="DB43" s="192">
        <v>37</v>
      </c>
      <c r="DC43" s="189" t="s">
        <v>40</v>
      </c>
      <c r="DD43" s="190">
        <v>0</v>
      </c>
      <c r="DE43" s="190">
        <v>0</v>
      </c>
      <c r="DF43" s="190">
        <v>0</v>
      </c>
      <c r="DG43" s="190">
        <f t="shared" si="17"/>
        <v>0</v>
      </c>
      <c r="DH43" s="191"/>
      <c r="DI43" s="192">
        <v>37</v>
      </c>
      <c r="DJ43" s="189" t="s">
        <v>40</v>
      </c>
      <c r="DK43" s="190">
        <v>0</v>
      </c>
      <c r="DL43" s="190">
        <v>0</v>
      </c>
      <c r="DM43" s="190">
        <v>0</v>
      </c>
      <c r="DN43" s="190">
        <f t="shared" si="18"/>
        <v>0</v>
      </c>
      <c r="DO43" s="191"/>
      <c r="DP43" s="192">
        <v>37</v>
      </c>
      <c r="DQ43" s="189" t="s">
        <v>40</v>
      </c>
      <c r="DR43" s="190">
        <v>17</v>
      </c>
      <c r="DS43" s="190">
        <v>51000</v>
      </c>
      <c r="DT43" s="190">
        <v>0</v>
      </c>
      <c r="DU43" s="190">
        <f t="shared" si="19"/>
        <v>51000</v>
      </c>
      <c r="DV43" s="191"/>
      <c r="DW43" s="192">
        <v>37</v>
      </c>
      <c r="DX43" s="189" t="s">
        <v>40</v>
      </c>
      <c r="DY43" s="190">
        <v>3605</v>
      </c>
      <c r="DZ43" s="190">
        <v>1442000</v>
      </c>
      <c r="EA43" s="190">
        <v>0</v>
      </c>
      <c r="EB43" s="190">
        <f t="shared" si="20"/>
        <v>1442000</v>
      </c>
      <c r="EC43" s="191"/>
      <c r="ED43" s="192">
        <v>37</v>
      </c>
      <c r="EE43" s="189" t="s">
        <v>40</v>
      </c>
      <c r="EF43" s="190">
        <v>0</v>
      </c>
      <c r="EG43" s="190">
        <v>0</v>
      </c>
      <c r="EH43" s="190">
        <v>0</v>
      </c>
      <c r="EI43" s="190">
        <f t="shared" si="21"/>
        <v>0</v>
      </c>
      <c r="EJ43" s="191"/>
      <c r="EK43" s="192">
        <v>37</v>
      </c>
      <c r="EL43" s="189" t="s">
        <v>40</v>
      </c>
      <c r="EM43" s="190">
        <v>0</v>
      </c>
      <c r="EN43" s="190">
        <v>0</v>
      </c>
      <c r="EO43" s="190">
        <v>0</v>
      </c>
      <c r="EP43" s="190">
        <f t="shared" si="22"/>
        <v>0</v>
      </c>
      <c r="EQ43" s="191"/>
      <c r="ER43" s="192">
        <v>37</v>
      </c>
      <c r="ES43" s="189" t="s">
        <v>40</v>
      </c>
      <c r="ET43" s="190">
        <v>0</v>
      </c>
      <c r="EU43" s="190">
        <v>0</v>
      </c>
      <c r="EV43" s="190">
        <v>0</v>
      </c>
      <c r="EW43" s="190">
        <f t="shared" si="23"/>
        <v>0</v>
      </c>
      <c r="EX43" s="191"/>
      <c r="EY43" s="192">
        <v>37</v>
      </c>
      <c r="EZ43" s="189" t="s">
        <v>40</v>
      </c>
      <c r="FA43" s="190">
        <v>0</v>
      </c>
      <c r="FB43" s="190">
        <v>0</v>
      </c>
      <c r="FC43" s="190">
        <v>0</v>
      </c>
      <c r="FD43" s="190">
        <f t="shared" si="24"/>
        <v>0</v>
      </c>
      <c r="FE43" s="191"/>
      <c r="FF43" s="192">
        <v>37</v>
      </c>
      <c r="FG43" s="189" t="s">
        <v>40</v>
      </c>
      <c r="FH43" s="190">
        <v>0</v>
      </c>
      <c r="FI43" s="190">
        <v>0</v>
      </c>
      <c r="FJ43" s="190">
        <v>0</v>
      </c>
      <c r="FK43" s="190">
        <f t="shared" si="25"/>
        <v>0</v>
      </c>
      <c r="FL43" s="191"/>
      <c r="FM43" s="192">
        <v>37</v>
      </c>
      <c r="FN43" s="189" t="s">
        <v>40</v>
      </c>
      <c r="FO43" s="190">
        <v>6</v>
      </c>
      <c r="FP43" s="190">
        <v>8000</v>
      </c>
      <c r="FQ43" s="190">
        <v>0</v>
      </c>
      <c r="FR43" s="190">
        <f t="shared" si="26"/>
        <v>8000</v>
      </c>
      <c r="FS43" s="191"/>
      <c r="FT43" s="192">
        <v>37</v>
      </c>
      <c r="FU43" s="189" t="s">
        <v>40</v>
      </c>
      <c r="FV43" s="190">
        <v>0</v>
      </c>
      <c r="FW43" s="190">
        <v>75000</v>
      </c>
      <c r="FX43" s="190">
        <v>0</v>
      </c>
      <c r="FY43" s="190">
        <f t="shared" si="27"/>
        <v>75000</v>
      </c>
      <c r="FZ43" s="191"/>
      <c r="GA43" s="192">
        <v>37</v>
      </c>
      <c r="GB43" s="189" t="s">
        <v>40</v>
      </c>
      <c r="GC43" s="190">
        <v>0</v>
      </c>
      <c r="GD43" s="190">
        <v>50000</v>
      </c>
      <c r="GE43" s="190">
        <v>0</v>
      </c>
      <c r="GF43" s="190">
        <f t="shared" si="28"/>
        <v>50000</v>
      </c>
      <c r="GG43" s="191"/>
      <c r="GH43" s="192">
        <v>37</v>
      </c>
      <c r="GI43" s="189" t="s">
        <v>40</v>
      </c>
      <c r="GJ43" s="190">
        <v>0</v>
      </c>
      <c r="GK43" s="190">
        <v>60000</v>
      </c>
      <c r="GL43" s="190">
        <v>0</v>
      </c>
      <c r="GM43" s="190">
        <f t="shared" si="29"/>
        <v>60000</v>
      </c>
      <c r="GN43" s="191"/>
      <c r="GO43" s="192">
        <v>37</v>
      </c>
      <c r="GP43" s="189" t="s">
        <v>40</v>
      </c>
      <c r="GQ43" s="190">
        <v>0</v>
      </c>
      <c r="GR43" s="190">
        <v>0</v>
      </c>
      <c r="GS43" s="190">
        <v>0</v>
      </c>
      <c r="GT43" s="190">
        <f t="shared" si="30"/>
        <v>0</v>
      </c>
      <c r="GU43" s="191"/>
      <c r="GV43" s="192">
        <v>37</v>
      </c>
      <c r="GW43" s="189" t="s">
        <v>40</v>
      </c>
      <c r="GX43" s="190">
        <v>4</v>
      </c>
      <c r="GY43" s="190">
        <v>900000</v>
      </c>
      <c r="GZ43" s="190">
        <v>200000</v>
      </c>
      <c r="HA43" s="190">
        <f t="shared" si="31"/>
        <v>1100000</v>
      </c>
      <c r="HB43" s="191"/>
      <c r="HC43" s="192">
        <v>37</v>
      </c>
      <c r="HD43" s="189" t="s">
        <v>40</v>
      </c>
      <c r="HE43" s="190">
        <v>0</v>
      </c>
      <c r="HF43" s="190">
        <v>0</v>
      </c>
      <c r="HG43" s="190">
        <v>0</v>
      </c>
      <c r="HH43" s="190">
        <f t="shared" si="32"/>
        <v>0</v>
      </c>
      <c r="HI43" s="191"/>
      <c r="HJ43" s="192">
        <v>37</v>
      </c>
      <c r="HK43" s="189" t="s">
        <v>40</v>
      </c>
      <c r="HL43" s="190">
        <v>1</v>
      </c>
      <c r="HM43" s="190">
        <v>300000</v>
      </c>
      <c r="HN43" s="190">
        <v>0</v>
      </c>
      <c r="HO43" s="190">
        <f t="shared" si="33"/>
        <v>300000</v>
      </c>
      <c r="HP43" s="191"/>
      <c r="HQ43" s="192">
        <v>37</v>
      </c>
      <c r="HR43" s="189" t="s">
        <v>40</v>
      </c>
      <c r="HS43" s="190">
        <v>16</v>
      </c>
      <c r="HT43" s="190">
        <v>47600</v>
      </c>
      <c r="HU43" s="190">
        <v>0</v>
      </c>
      <c r="HV43" s="190">
        <f t="shared" si="34"/>
        <v>47600</v>
      </c>
      <c r="HW43" s="191"/>
      <c r="HX43" s="192">
        <v>37</v>
      </c>
      <c r="HY43" s="189" t="s">
        <v>40</v>
      </c>
      <c r="HZ43" s="190">
        <v>0</v>
      </c>
      <c r="IA43" s="190">
        <v>0</v>
      </c>
      <c r="IB43" s="190">
        <v>0</v>
      </c>
      <c r="IC43" s="190">
        <f t="shared" si="35"/>
        <v>0</v>
      </c>
      <c r="ID43" s="191"/>
      <c r="IE43" s="192">
        <v>37</v>
      </c>
      <c r="IF43" s="189" t="s">
        <v>40</v>
      </c>
      <c r="IG43" s="190">
        <v>0</v>
      </c>
      <c r="IH43" s="190">
        <v>0</v>
      </c>
      <c r="II43" s="190">
        <v>0</v>
      </c>
      <c r="IJ43" s="190">
        <f t="shared" si="36"/>
        <v>0</v>
      </c>
      <c r="IK43" s="191"/>
      <c r="IL43" s="192">
        <v>37</v>
      </c>
      <c r="IM43" s="189" t="s">
        <v>40</v>
      </c>
      <c r="IN43" s="190">
        <v>0</v>
      </c>
      <c r="IO43" s="190">
        <v>0</v>
      </c>
      <c r="IP43" s="190">
        <v>0</v>
      </c>
      <c r="IQ43" s="190">
        <f t="shared" si="37"/>
        <v>0</v>
      </c>
      <c r="IR43" s="191"/>
      <c r="IS43" s="192">
        <v>37</v>
      </c>
      <c r="IT43" s="189" t="s">
        <v>40</v>
      </c>
      <c r="IU43" s="190">
        <v>0</v>
      </c>
      <c r="IV43" s="190">
        <v>0</v>
      </c>
      <c r="IW43" s="190">
        <v>0</v>
      </c>
      <c r="IX43" s="190">
        <f t="shared" si="38"/>
        <v>0</v>
      </c>
      <c r="IY43" s="191"/>
      <c r="IZ43" s="192">
        <v>37</v>
      </c>
      <c r="JA43" s="189" t="s">
        <v>40</v>
      </c>
      <c r="JB43" s="190">
        <v>0</v>
      </c>
      <c r="JC43" s="190">
        <v>0</v>
      </c>
      <c r="JD43" s="190">
        <v>0</v>
      </c>
      <c r="JE43" s="190">
        <f t="shared" si="39"/>
        <v>0</v>
      </c>
      <c r="JF43" s="191"/>
      <c r="JG43" s="192">
        <v>37</v>
      </c>
      <c r="JH43" s="189" t="s">
        <v>40</v>
      </c>
      <c r="JI43" s="190">
        <v>0</v>
      </c>
      <c r="JJ43" s="190">
        <v>30000</v>
      </c>
      <c r="JK43" s="190">
        <v>0</v>
      </c>
      <c r="JL43" s="190">
        <f t="shared" si="40"/>
        <v>30000</v>
      </c>
      <c r="JM43" s="191"/>
      <c r="JN43" s="192">
        <v>37</v>
      </c>
      <c r="JO43" s="189" t="s">
        <v>40</v>
      </c>
      <c r="JP43" s="190">
        <v>0</v>
      </c>
      <c r="JQ43" s="190">
        <v>0</v>
      </c>
      <c r="JR43" s="190">
        <v>0</v>
      </c>
      <c r="JS43" s="190">
        <f t="shared" si="41"/>
        <v>0</v>
      </c>
      <c r="JT43" s="191"/>
      <c r="JU43" s="192">
        <v>37</v>
      </c>
      <c r="JV43" s="189" t="s">
        <v>40</v>
      </c>
      <c r="JW43" s="190">
        <v>0</v>
      </c>
      <c r="JX43" s="190">
        <v>0</v>
      </c>
      <c r="JY43" s="190">
        <v>0</v>
      </c>
      <c r="JZ43" s="190">
        <f t="shared" si="42"/>
        <v>0</v>
      </c>
      <c r="KA43" s="191"/>
      <c r="KB43" s="192">
        <v>37</v>
      </c>
      <c r="KC43" s="189" t="s">
        <v>40</v>
      </c>
      <c r="KD43" s="190">
        <v>16</v>
      </c>
      <c r="KE43" s="190">
        <v>509150</v>
      </c>
      <c r="KF43" s="190">
        <v>0</v>
      </c>
      <c r="KG43" s="190">
        <f t="shared" si="43"/>
        <v>509150</v>
      </c>
      <c r="KH43" s="191"/>
      <c r="KI43" s="192">
        <v>37</v>
      </c>
      <c r="KJ43" s="189" t="s">
        <v>40</v>
      </c>
      <c r="KK43" s="190">
        <v>1</v>
      </c>
      <c r="KL43" s="190">
        <v>325000</v>
      </c>
      <c r="KM43" s="190">
        <v>0</v>
      </c>
      <c r="KN43" s="190">
        <f t="shared" si="44"/>
        <v>325000</v>
      </c>
      <c r="KO43" s="191"/>
      <c r="KP43" s="192">
        <v>37</v>
      </c>
      <c r="KQ43" s="189" t="s">
        <v>40</v>
      </c>
      <c r="KR43" s="190">
        <v>1</v>
      </c>
      <c r="KS43" s="190">
        <v>12000</v>
      </c>
      <c r="KT43" s="190">
        <v>0</v>
      </c>
      <c r="KU43" s="190">
        <f t="shared" si="45"/>
        <v>12000</v>
      </c>
      <c r="KV43" s="191"/>
      <c r="KW43" s="192">
        <v>37</v>
      </c>
      <c r="KX43" s="189" t="s">
        <v>40</v>
      </c>
      <c r="KY43" s="190">
        <v>0</v>
      </c>
      <c r="KZ43" s="190">
        <v>0</v>
      </c>
      <c r="LA43" s="190">
        <v>0</v>
      </c>
      <c r="LB43" s="190">
        <f t="shared" si="46"/>
        <v>0</v>
      </c>
      <c r="LC43" s="191"/>
      <c r="LD43" s="192">
        <v>37</v>
      </c>
      <c r="LE43" s="189" t="s">
        <v>40</v>
      </c>
      <c r="LF43" s="190">
        <v>0</v>
      </c>
      <c r="LG43" s="190">
        <v>0</v>
      </c>
      <c r="LH43" s="190">
        <v>0</v>
      </c>
      <c r="LI43" s="190">
        <f t="shared" si="47"/>
        <v>0</v>
      </c>
      <c r="LJ43" s="191"/>
      <c r="LK43" s="192">
        <v>37</v>
      </c>
      <c r="LL43" s="189" t="s">
        <v>40</v>
      </c>
      <c r="LM43" s="190">
        <v>0</v>
      </c>
      <c r="LN43" s="190">
        <v>0</v>
      </c>
      <c r="LO43" s="190">
        <v>0</v>
      </c>
      <c r="LP43" s="190">
        <f t="shared" si="48"/>
        <v>0</v>
      </c>
      <c r="LQ43" s="191"/>
      <c r="LR43" s="192">
        <v>37</v>
      </c>
      <c r="LS43" s="189" t="s">
        <v>40</v>
      </c>
      <c r="LT43" s="190">
        <v>1</v>
      </c>
      <c r="LU43" s="190">
        <v>200000</v>
      </c>
      <c r="LV43" s="190">
        <v>0</v>
      </c>
      <c r="LW43" s="190">
        <f t="shared" si="49"/>
        <v>200000</v>
      </c>
      <c r="LX43" s="191"/>
      <c r="LY43" s="192">
        <v>37</v>
      </c>
      <c r="LZ43" s="189" t="s">
        <v>40</v>
      </c>
      <c r="MA43" s="190">
        <v>0</v>
      </c>
      <c r="MB43" s="190">
        <v>0</v>
      </c>
      <c r="MC43" s="190">
        <v>0</v>
      </c>
      <c r="MD43" s="190">
        <f t="shared" si="50"/>
        <v>0</v>
      </c>
      <c r="ME43" s="191"/>
      <c r="MF43" s="192">
        <v>37</v>
      </c>
      <c r="MG43" s="189" t="s">
        <v>40</v>
      </c>
      <c r="MH43" s="190">
        <v>16</v>
      </c>
      <c r="MI43" s="190">
        <v>32000</v>
      </c>
      <c r="MJ43" s="190">
        <v>0</v>
      </c>
      <c r="MK43" s="190">
        <f t="shared" si="51"/>
        <v>32000</v>
      </c>
      <c r="ML43" s="191"/>
      <c r="MM43" s="192">
        <v>37</v>
      </c>
      <c r="MN43" s="189" t="s">
        <v>40</v>
      </c>
      <c r="MO43" s="190">
        <v>16</v>
      </c>
      <c r="MP43" s="190">
        <v>32000</v>
      </c>
      <c r="MQ43" s="190">
        <v>0</v>
      </c>
      <c r="MR43" s="190">
        <f t="shared" si="52"/>
        <v>32000</v>
      </c>
      <c r="MS43" s="191"/>
      <c r="MT43" s="192">
        <v>37</v>
      </c>
      <c r="MU43" s="189" t="s">
        <v>40</v>
      </c>
      <c r="MV43" s="190">
        <v>21</v>
      </c>
      <c r="MW43" s="190">
        <v>1020000</v>
      </c>
      <c r="MX43" s="190">
        <v>0</v>
      </c>
      <c r="MY43" s="190">
        <f t="shared" si="53"/>
        <v>1020000</v>
      </c>
      <c r="MZ43" s="191"/>
      <c r="NA43" s="192">
        <v>37</v>
      </c>
      <c r="NB43" s="189" t="s">
        <v>40</v>
      </c>
      <c r="NC43" s="190">
        <v>1</v>
      </c>
      <c r="ND43" s="190">
        <v>60000</v>
      </c>
      <c r="NE43" s="190">
        <v>0</v>
      </c>
      <c r="NF43" s="190">
        <f t="shared" si="54"/>
        <v>60000</v>
      </c>
      <c r="NG43" s="191"/>
      <c r="NH43" s="192">
        <v>37</v>
      </c>
      <c r="NI43" s="189" t="s">
        <v>40</v>
      </c>
      <c r="NJ43" s="190">
        <v>0</v>
      </c>
      <c r="NK43" s="190">
        <v>0</v>
      </c>
      <c r="NL43" s="190">
        <v>0</v>
      </c>
      <c r="NM43" s="190">
        <f t="shared" si="55"/>
        <v>0</v>
      </c>
      <c r="NN43" s="191"/>
      <c r="NO43" s="192">
        <v>37</v>
      </c>
      <c r="NP43" s="189" t="s">
        <v>40</v>
      </c>
      <c r="NQ43" s="190">
        <v>12</v>
      </c>
      <c r="NR43" s="190">
        <v>300000</v>
      </c>
      <c r="NS43" s="190">
        <v>23832</v>
      </c>
      <c r="NT43" s="190">
        <f t="shared" si="56"/>
        <v>323832</v>
      </c>
      <c r="NU43" s="191"/>
      <c r="NV43" s="192">
        <v>37</v>
      </c>
      <c r="NW43" s="189" t="s">
        <v>40</v>
      </c>
      <c r="NX43" s="190">
        <v>1</v>
      </c>
      <c r="NY43" s="190">
        <v>100000</v>
      </c>
      <c r="NZ43" s="190">
        <v>0</v>
      </c>
      <c r="OA43" s="190">
        <f t="shared" si="57"/>
        <v>100000</v>
      </c>
      <c r="OB43" s="191"/>
      <c r="OC43" s="192">
        <v>37</v>
      </c>
      <c r="OD43" s="189" t="s">
        <v>40</v>
      </c>
      <c r="OE43" s="190">
        <v>0</v>
      </c>
      <c r="OF43" s="190">
        <v>391000</v>
      </c>
      <c r="OG43" s="190">
        <v>0</v>
      </c>
      <c r="OH43" s="190">
        <f t="shared" si="58"/>
        <v>391000</v>
      </c>
      <c r="OI43" s="191"/>
      <c r="OJ43" s="192">
        <v>37</v>
      </c>
      <c r="OK43" s="189" t="s">
        <v>40</v>
      </c>
      <c r="OL43" s="190">
        <v>0</v>
      </c>
      <c r="OM43" s="190">
        <v>150000</v>
      </c>
      <c r="ON43" s="190">
        <v>0</v>
      </c>
      <c r="OO43" s="190">
        <f t="shared" si="59"/>
        <v>150000</v>
      </c>
      <c r="OP43" s="191"/>
      <c r="OQ43" s="192">
        <v>37</v>
      </c>
      <c r="OR43" s="189" t="s">
        <v>40</v>
      </c>
      <c r="OS43" s="190">
        <v>0</v>
      </c>
      <c r="OT43" s="190">
        <v>0</v>
      </c>
      <c r="OU43" s="190">
        <v>0</v>
      </c>
      <c r="OV43" s="190">
        <f t="shared" si="60"/>
        <v>0</v>
      </c>
      <c r="OW43" s="191"/>
      <c r="OX43" s="192">
        <v>37</v>
      </c>
      <c r="OY43" s="189" t="s">
        <v>40</v>
      </c>
      <c r="OZ43" s="190">
        <v>0</v>
      </c>
      <c r="PA43" s="190">
        <v>450000</v>
      </c>
      <c r="PB43" s="190">
        <v>0</v>
      </c>
      <c r="PC43" s="190">
        <f t="shared" si="61"/>
        <v>450000</v>
      </c>
      <c r="PD43" s="191"/>
      <c r="PE43" s="192">
        <v>37</v>
      </c>
      <c r="PF43" s="189" t="s">
        <v>40</v>
      </c>
      <c r="PG43" s="190">
        <v>1</v>
      </c>
      <c r="PH43" s="190">
        <v>72000</v>
      </c>
      <c r="PI43" s="190">
        <v>0</v>
      </c>
      <c r="PJ43" s="190">
        <f t="shared" si="62"/>
        <v>72000</v>
      </c>
      <c r="PK43" s="191"/>
      <c r="PL43" s="192">
        <v>37</v>
      </c>
      <c r="PM43" s="189" t="s">
        <v>40</v>
      </c>
      <c r="PN43" s="190">
        <v>9</v>
      </c>
      <c r="PO43" s="190">
        <v>225000</v>
      </c>
      <c r="PP43" s="190">
        <v>0</v>
      </c>
      <c r="PQ43" s="190">
        <f t="shared" si="63"/>
        <v>225000</v>
      </c>
      <c r="PR43" s="191"/>
      <c r="PS43" s="192">
        <v>37</v>
      </c>
      <c r="PT43" s="189" t="s">
        <v>40</v>
      </c>
      <c r="PU43" s="190">
        <v>21</v>
      </c>
      <c r="PV43" s="190">
        <v>5100000</v>
      </c>
      <c r="PW43" s="190">
        <v>0</v>
      </c>
      <c r="PX43" s="190">
        <f t="shared" si="64"/>
        <v>5100000</v>
      </c>
      <c r="PY43" s="191"/>
      <c r="PZ43" s="192">
        <v>37</v>
      </c>
      <c r="QA43" s="189" t="s">
        <v>40</v>
      </c>
      <c r="QB43" s="190">
        <v>16</v>
      </c>
      <c r="QC43" s="190">
        <v>153600</v>
      </c>
      <c r="QD43" s="190">
        <v>0</v>
      </c>
      <c r="QE43" s="190">
        <f t="shared" si="65"/>
        <v>153600</v>
      </c>
      <c r="QF43" s="191"/>
      <c r="QG43" s="192">
        <v>37</v>
      </c>
      <c r="QH43" s="189" t="s">
        <v>40</v>
      </c>
      <c r="QI43" s="190">
        <v>0</v>
      </c>
      <c r="QJ43" s="190">
        <v>53500</v>
      </c>
      <c r="QK43" s="190">
        <v>0</v>
      </c>
      <c r="QL43" s="190">
        <f t="shared" si="66"/>
        <v>53500</v>
      </c>
      <c r="QM43" s="191"/>
      <c r="QN43" s="192">
        <v>37</v>
      </c>
      <c r="QO43" s="189" t="s">
        <v>40</v>
      </c>
      <c r="QP43" s="190">
        <v>0</v>
      </c>
      <c r="QQ43" s="190">
        <v>1219190.4000000001</v>
      </c>
      <c r="QR43" s="190">
        <v>0</v>
      </c>
      <c r="QS43" s="190">
        <f t="shared" si="67"/>
        <v>1219190.4000000001</v>
      </c>
      <c r="QT43" s="191"/>
      <c r="QU43" s="192">
        <v>37</v>
      </c>
      <c r="QV43" s="189" t="s">
        <v>40</v>
      </c>
      <c r="QW43" s="190">
        <v>0</v>
      </c>
      <c r="QX43" s="190">
        <v>0</v>
      </c>
      <c r="QY43" s="190">
        <v>0</v>
      </c>
      <c r="QZ43" s="190">
        <f t="shared" si="68"/>
        <v>0</v>
      </c>
      <c r="RA43" s="191"/>
      <c r="RB43" s="192">
        <v>37</v>
      </c>
      <c r="RC43" s="189" t="s">
        <v>40</v>
      </c>
      <c r="RD43" s="190">
        <v>1</v>
      </c>
      <c r="RE43" s="190">
        <v>100000</v>
      </c>
      <c r="RF43" s="190">
        <v>34615.379999999997</v>
      </c>
      <c r="RG43" s="190">
        <f t="shared" si="69"/>
        <v>134615.38</v>
      </c>
      <c r="RH43" s="191"/>
      <c r="RI43" s="192">
        <v>37</v>
      </c>
      <c r="RJ43" s="189" t="s">
        <v>40</v>
      </c>
      <c r="RK43" s="190">
        <v>0</v>
      </c>
      <c r="RL43" s="190">
        <v>10000</v>
      </c>
      <c r="RM43" s="190">
        <v>0</v>
      </c>
      <c r="RN43" s="190">
        <f t="shared" si="70"/>
        <v>10000</v>
      </c>
      <c r="RO43" s="191"/>
      <c r="RP43" s="192">
        <v>37</v>
      </c>
      <c r="RQ43" s="189" t="s">
        <v>40</v>
      </c>
      <c r="RR43" s="190">
        <v>0</v>
      </c>
      <c r="RS43" s="190">
        <v>0</v>
      </c>
      <c r="RT43" s="190">
        <v>0</v>
      </c>
      <c r="RU43" s="190">
        <f t="shared" si="71"/>
        <v>0</v>
      </c>
      <c r="RV43" s="191"/>
      <c r="RW43" s="192">
        <v>37</v>
      </c>
      <c r="RX43" s="189" t="s">
        <v>40</v>
      </c>
      <c r="RY43" s="190">
        <v>0</v>
      </c>
      <c r="RZ43" s="190">
        <v>0</v>
      </c>
      <c r="SA43" s="190">
        <v>0</v>
      </c>
      <c r="SB43" s="190">
        <f t="shared" si="72"/>
        <v>0</v>
      </c>
      <c r="SC43" s="191"/>
      <c r="SD43" s="192">
        <v>37</v>
      </c>
      <c r="SE43" s="189" t="s">
        <v>40</v>
      </c>
      <c r="SF43" s="190">
        <v>1</v>
      </c>
      <c r="SG43" s="190">
        <v>344800</v>
      </c>
      <c r="SH43" s="190">
        <v>0</v>
      </c>
      <c r="SI43" s="190">
        <f t="shared" si="73"/>
        <v>344800</v>
      </c>
      <c r="SJ43" s="191"/>
      <c r="SK43" s="192">
        <v>37</v>
      </c>
      <c r="SL43" s="189" t="s">
        <v>40</v>
      </c>
      <c r="SM43" s="190">
        <v>1</v>
      </c>
      <c r="SN43" s="190">
        <v>80000</v>
      </c>
      <c r="SO43" s="190">
        <v>0</v>
      </c>
      <c r="SP43" s="190">
        <f t="shared" si="74"/>
        <v>80000</v>
      </c>
      <c r="SQ43" s="191"/>
      <c r="SR43" s="192">
        <v>37</v>
      </c>
      <c r="SS43" s="189" t="s">
        <v>40</v>
      </c>
      <c r="ST43" s="190">
        <v>0</v>
      </c>
      <c r="SU43" s="190">
        <v>0</v>
      </c>
      <c r="SV43" s="190">
        <v>0</v>
      </c>
      <c r="SW43" s="190">
        <f t="shared" si="75"/>
        <v>0</v>
      </c>
      <c r="SX43" s="191"/>
      <c r="SY43" s="192">
        <v>37</v>
      </c>
      <c r="SZ43" s="189" t="s">
        <v>40</v>
      </c>
      <c r="TA43" s="190">
        <v>0</v>
      </c>
      <c r="TB43" s="190">
        <v>0</v>
      </c>
      <c r="TC43" s="190">
        <v>0</v>
      </c>
      <c r="TD43" s="190">
        <f t="shared" si="76"/>
        <v>0</v>
      </c>
      <c r="TE43" s="191"/>
      <c r="TF43" s="192">
        <v>37</v>
      </c>
      <c r="TG43" s="189" t="s">
        <v>40</v>
      </c>
      <c r="TH43" s="190">
        <v>0</v>
      </c>
      <c r="TI43" s="190">
        <v>0</v>
      </c>
      <c r="TJ43" s="190">
        <v>0</v>
      </c>
      <c r="TK43" s="190">
        <f t="shared" si="77"/>
        <v>0</v>
      </c>
      <c r="TL43" s="191"/>
      <c r="TM43" s="192">
        <v>37</v>
      </c>
      <c r="TN43" s="189" t="s">
        <v>40</v>
      </c>
      <c r="TO43" s="190">
        <v>0</v>
      </c>
      <c r="TP43" s="190">
        <v>40000</v>
      </c>
      <c r="TQ43" s="190">
        <v>0</v>
      </c>
      <c r="TR43" s="190">
        <f t="shared" si="78"/>
        <v>40000</v>
      </c>
      <c r="TS43" s="191"/>
      <c r="TT43" s="192">
        <v>37</v>
      </c>
      <c r="TU43" s="189" t="s">
        <v>40</v>
      </c>
      <c r="TV43" s="190">
        <v>0</v>
      </c>
      <c r="TW43" s="190">
        <v>30000</v>
      </c>
      <c r="TX43" s="190">
        <v>0</v>
      </c>
      <c r="TY43" s="190">
        <f t="shared" si="79"/>
        <v>30000</v>
      </c>
      <c r="TZ43" s="191"/>
      <c r="UA43" s="192">
        <v>37</v>
      </c>
      <c r="UB43" s="189" t="s">
        <v>40</v>
      </c>
      <c r="UC43" s="190">
        <v>0</v>
      </c>
      <c r="UD43" s="190">
        <v>10000</v>
      </c>
      <c r="UE43" s="190">
        <v>0</v>
      </c>
      <c r="UF43" s="190">
        <f t="shared" si="80"/>
        <v>10000</v>
      </c>
      <c r="UG43" s="191"/>
      <c r="UH43" s="192">
        <v>37</v>
      </c>
      <c r="UI43" s="189" t="s">
        <v>40</v>
      </c>
      <c r="UJ43" s="190">
        <v>0</v>
      </c>
      <c r="UK43" s="190">
        <v>25000</v>
      </c>
      <c r="UL43" s="190">
        <v>0</v>
      </c>
      <c r="UM43" s="190">
        <f t="shared" si="81"/>
        <v>25000</v>
      </c>
      <c r="UN43" s="191"/>
      <c r="UO43" s="192">
        <v>37</v>
      </c>
      <c r="UP43" s="189" t="s">
        <v>40</v>
      </c>
      <c r="UQ43" s="190">
        <v>1</v>
      </c>
      <c r="UR43" s="190">
        <v>12000</v>
      </c>
      <c r="US43" s="190">
        <v>0</v>
      </c>
      <c r="UT43" s="190">
        <f t="shared" si="82"/>
        <v>12000</v>
      </c>
      <c r="UU43" s="191"/>
      <c r="UV43" s="192">
        <v>37</v>
      </c>
      <c r="UW43" s="189" t="s">
        <v>40</v>
      </c>
      <c r="UX43" s="190">
        <v>1</v>
      </c>
      <c r="UY43" s="190">
        <v>100000</v>
      </c>
      <c r="UZ43" s="190">
        <v>0</v>
      </c>
      <c r="VA43" s="190">
        <f t="shared" si="83"/>
        <v>100000</v>
      </c>
      <c r="VB43" s="191"/>
      <c r="VC43" s="192">
        <v>37</v>
      </c>
      <c r="VD43" s="189" t="s">
        <v>40</v>
      </c>
      <c r="VE43" s="190">
        <v>1</v>
      </c>
      <c r="VF43" s="190">
        <v>10000</v>
      </c>
      <c r="VG43" s="190">
        <v>0</v>
      </c>
      <c r="VH43" s="190">
        <f t="shared" si="84"/>
        <v>10000</v>
      </c>
      <c r="VI43" s="191"/>
      <c r="VJ43" s="192">
        <v>37</v>
      </c>
      <c r="VK43" s="189" t="s">
        <v>40</v>
      </c>
      <c r="VL43" s="190">
        <v>0</v>
      </c>
      <c r="VM43" s="190">
        <v>0</v>
      </c>
      <c r="VN43" s="190">
        <v>0</v>
      </c>
      <c r="VO43" s="190">
        <f t="shared" si="85"/>
        <v>0</v>
      </c>
      <c r="VP43" s="191"/>
      <c r="VQ43" s="192">
        <v>37</v>
      </c>
      <c r="VR43" s="189" t="s">
        <v>40</v>
      </c>
      <c r="VS43" s="190">
        <v>0</v>
      </c>
      <c r="VT43" s="190">
        <v>0</v>
      </c>
      <c r="VU43" s="190">
        <v>0</v>
      </c>
      <c r="VV43" s="190">
        <f t="shared" si="86"/>
        <v>0</v>
      </c>
      <c r="VW43" s="191"/>
      <c r="VX43" s="192">
        <v>37</v>
      </c>
      <c r="VY43" s="189" t="s">
        <v>40</v>
      </c>
      <c r="VZ43" s="190">
        <v>1</v>
      </c>
      <c r="WA43" s="190">
        <v>180000</v>
      </c>
      <c r="WB43" s="190">
        <v>0</v>
      </c>
      <c r="WC43" s="190">
        <f t="shared" si="87"/>
        <v>180000</v>
      </c>
      <c r="WD43" s="191"/>
      <c r="WE43" s="192">
        <v>37</v>
      </c>
      <c r="WF43" s="189" t="s">
        <v>40</v>
      </c>
      <c r="WG43" s="190">
        <v>0</v>
      </c>
      <c r="WH43" s="190">
        <v>0</v>
      </c>
      <c r="WI43" s="190">
        <v>0</v>
      </c>
      <c r="WJ43" s="190">
        <f t="shared" si="88"/>
        <v>0</v>
      </c>
      <c r="WK43" s="191"/>
      <c r="WL43" s="192">
        <v>37</v>
      </c>
      <c r="WM43" s="189" t="s">
        <v>40</v>
      </c>
      <c r="WN43" s="190">
        <v>0</v>
      </c>
      <c r="WO43" s="190">
        <v>0</v>
      </c>
      <c r="WP43" s="190">
        <v>0</v>
      </c>
      <c r="WQ43" s="190">
        <f t="shared" si="89"/>
        <v>0</v>
      </c>
      <c r="WR43" s="191"/>
      <c r="WS43" s="192">
        <v>37</v>
      </c>
      <c r="WT43" s="189" t="s">
        <v>40</v>
      </c>
      <c r="WU43" s="190">
        <v>0</v>
      </c>
      <c r="WV43" s="190">
        <v>0</v>
      </c>
      <c r="WW43" s="190">
        <v>0</v>
      </c>
      <c r="WX43" s="190">
        <f t="shared" si="90"/>
        <v>0</v>
      </c>
      <c r="WY43" s="191"/>
      <c r="WZ43" s="192">
        <v>37</v>
      </c>
      <c r="XA43" s="189" t="s">
        <v>40</v>
      </c>
      <c r="XB43" s="190">
        <v>0</v>
      </c>
      <c r="XC43" s="190">
        <v>100000</v>
      </c>
      <c r="XD43" s="190">
        <v>0</v>
      </c>
      <c r="XE43" s="190">
        <f t="shared" si="91"/>
        <v>100000</v>
      </c>
      <c r="XF43" s="191"/>
      <c r="XG43" s="192">
        <v>37</v>
      </c>
      <c r="XH43" s="189" t="s">
        <v>40</v>
      </c>
      <c r="XI43" s="190">
        <v>0</v>
      </c>
      <c r="XJ43" s="190">
        <v>0</v>
      </c>
      <c r="XK43" s="190">
        <v>0</v>
      </c>
      <c r="XL43" s="190">
        <f t="shared" si="92"/>
        <v>0</v>
      </c>
      <c r="XM43" s="191"/>
      <c r="XN43" s="192">
        <v>37</v>
      </c>
      <c r="XO43" s="189" t="s">
        <v>40</v>
      </c>
      <c r="XP43" s="190">
        <v>0</v>
      </c>
      <c r="XQ43" s="190">
        <v>20000</v>
      </c>
      <c r="XR43" s="190">
        <v>0</v>
      </c>
      <c r="XS43" s="190">
        <f t="shared" si="93"/>
        <v>20000</v>
      </c>
      <c r="XT43" s="191"/>
      <c r="XU43" s="192">
        <v>37</v>
      </c>
      <c r="XV43" s="189" t="s">
        <v>40</v>
      </c>
      <c r="XW43" s="190">
        <v>0</v>
      </c>
      <c r="XX43" s="190">
        <v>0</v>
      </c>
      <c r="XY43" s="190">
        <v>0</v>
      </c>
      <c r="XZ43" s="190">
        <f t="shared" si="94"/>
        <v>0</v>
      </c>
      <c r="YA43" s="191"/>
      <c r="YB43" s="192">
        <v>37</v>
      </c>
      <c r="YC43" s="189" t="s">
        <v>40</v>
      </c>
      <c r="YD43" s="190">
        <v>0</v>
      </c>
      <c r="YE43" s="190">
        <v>0</v>
      </c>
      <c r="YF43" s="190">
        <v>0</v>
      </c>
      <c r="YG43" s="190">
        <f t="shared" si="95"/>
        <v>0</v>
      </c>
      <c r="YH43" s="191"/>
      <c r="YI43" s="192">
        <v>37</v>
      </c>
      <c r="YJ43" s="189" t="s">
        <v>40</v>
      </c>
      <c r="YK43" s="190">
        <v>0</v>
      </c>
      <c r="YL43" s="190">
        <f t="shared" si="96"/>
        <v>14806590.4</v>
      </c>
      <c r="YM43" s="190">
        <f t="shared" si="0"/>
        <v>258447.38</v>
      </c>
      <c r="YN43" s="190">
        <f t="shared" si="1"/>
        <v>15065037.780000001</v>
      </c>
      <c r="YO43" s="191"/>
      <c r="YP43" s="105">
        <v>37</v>
      </c>
      <c r="YQ43" s="2" t="s">
        <v>40</v>
      </c>
      <c r="YR43" s="5">
        <v>0</v>
      </c>
      <c r="YS43" s="5" t="e">
        <f>'Programme Management'!#REF!+'Prgramme M. Activities'!YL43</f>
        <v>#REF!</v>
      </c>
      <c r="YT43" s="5" t="e">
        <f>'Programme Management'!#REF!+'Prgramme M. Activities'!YM43</f>
        <v>#REF!</v>
      </c>
      <c r="YU43" s="5" t="e">
        <f t="shared" si="97"/>
        <v>#REF!</v>
      </c>
      <c r="YV43" s="9"/>
    </row>
    <row r="44" spans="1:672" ht="16.5" hidden="1">
      <c r="A44" s="188">
        <v>38</v>
      </c>
      <c r="B44" s="189" t="s">
        <v>41</v>
      </c>
      <c r="C44" s="190">
        <v>0</v>
      </c>
      <c r="D44" s="190">
        <v>0</v>
      </c>
      <c r="E44" s="190">
        <v>0</v>
      </c>
      <c r="F44" s="190">
        <f t="shared" si="2"/>
        <v>0</v>
      </c>
      <c r="G44" s="191"/>
      <c r="H44" s="192">
        <v>38</v>
      </c>
      <c r="I44" s="189" t="s">
        <v>41</v>
      </c>
      <c r="J44" s="190">
        <v>0</v>
      </c>
      <c r="K44" s="190">
        <v>0</v>
      </c>
      <c r="L44" s="190">
        <v>0</v>
      </c>
      <c r="M44" s="190">
        <f t="shared" si="3"/>
        <v>0</v>
      </c>
      <c r="N44" s="191"/>
      <c r="O44" s="192">
        <v>38</v>
      </c>
      <c r="P44" s="189" t="s">
        <v>41</v>
      </c>
      <c r="Q44" s="190">
        <v>0</v>
      </c>
      <c r="R44" s="190">
        <v>24800</v>
      </c>
      <c r="S44" s="190">
        <v>0</v>
      </c>
      <c r="T44" s="190">
        <f t="shared" si="4"/>
        <v>24800</v>
      </c>
      <c r="U44" s="191"/>
      <c r="V44" s="192">
        <v>38</v>
      </c>
      <c r="W44" s="189" t="s">
        <v>41</v>
      </c>
      <c r="X44" s="190">
        <v>18</v>
      </c>
      <c r="Y44" s="190">
        <v>36000</v>
      </c>
      <c r="Z44" s="190">
        <v>0</v>
      </c>
      <c r="AA44" s="190">
        <f t="shared" si="5"/>
        <v>36000</v>
      </c>
      <c r="AB44" s="191"/>
      <c r="AC44" s="192">
        <v>38</v>
      </c>
      <c r="AD44" s="189" t="s">
        <v>41</v>
      </c>
      <c r="AE44" s="190">
        <v>0</v>
      </c>
      <c r="AF44" s="190">
        <v>0</v>
      </c>
      <c r="AG44" s="190">
        <v>0</v>
      </c>
      <c r="AH44" s="190">
        <f t="shared" si="6"/>
        <v>0</v>
      </c>
      <c r="AI44" s="191"/>
      <c r="AJ44" s="192">
        <v>38</v>
      </c>
      <c r="AK44" s="189" t="s">
        <v>41</v>
      </c>
      <c r="AL44" s="190">
        <v>399</v>
      </c>
      <c r="AM44" s="190">
        <v>39900</v>
      </c>
      <c r="AN44" s="190">
        <v>0</v>
      </c>
      <c r="AO44" s="190">
        <f t="shared" si="7"/>
        <v>39900</v>
      </c>
      <c r="AP44" s="191"/>
      <c r="AQ44" s="192">
        <v>38</v>
      </c>
      <c r="AR44" s="189" t="s">
        <v>41</v>
      </c>
      <c r="AS44" s="190">
        <v>18</v>
      </c>
      <c r="AT44" s="190">
        <v>20000</v>
      </c>
      <c r="AU44" s="190">
        <v>0</v>
      </c>
      <c r="AV44" s="190">
        <f t="shared" si="8"/>
        <v>20000</v>
      </c>
      <c r="AW44" s="191"/>
      <c r="AX44" s="192">
        <v>38</v>
      </c>
      <c r="AY44" s="189" t="s">
        <v>41</v>
      </c>
      <c r="AZ44" s="190">
        <v>22</v>
      </c>
      <c r="BA44" s="190">
        <v>132000</v>
      </c>
      <c r="BB44" s="190">
        <v>0</v>
      </c>
      <c r="BC44" s="190">
        <f t="shared" si="9"/>
        <v>132000</v>
      </c>
      <c r="BD44" s="191"/>
      <c r="BE44" s="192">
        <v>38</v>
      </c>
      <c r="BF44" s="189" t="s">
        <v>41</v>
      </c>
      <c r="BG44" s="190">
        <v>0</v>
      </c>
      <c r="BH44" s="190">
        <v>0</v>
      </c>
      <c r="BI44" s="190">
        <v>0</v>
      </c>
      <c r="BJ44" s="190">
        <f t="shared" si="10"/>
        <v>0</v>
      </c>
      <c r="BK44" s="191"/>
      <c r="BL44" s="192">
        <v>38</v>
      </c>
      <c r="BM44" s="189" t="s">
        <v>41</v>
      </c>
      <c r="BN44" s="190">
        <v>0</v>
      </c>
      <c r="BO44" s="190">
        <v>0</v>
      </c>
      <c r="BP44" s="190">
        <v>0</v>
      </c>
      <c r="BQ44" s="190">
        <f t="shared" si="11"/>
        <v>0</v>
      </c>
      <c r="BR44" s="191"/>
      <c r="BS44" s="192">
        <v>38</v>
      </c>
      <c r="BT44" s="189" t="s">
        <v>41</v>
      </c>
      <c r="BU44" s="190">
        <v>4</v>
      </c>
      <c r="BV44" s="190">
        <v>20000</v>
      </c>
      <c r="BW44" s="190">
        <v>0</v>
      </c>
      <c r="BX44" s="190">
        <f t="shared" si="12"/>
        <v>20000</v>
      </c>
      <c r="BY44" s="191"/>
      <c r="BZ44" s="192">
        <v>38</v>
      </c>
      <c r="CA44" s="189" t="s">
        <v>41</v>
      </c>
      <c r="CB44" s="190">
        <v>0</v>
      </c>
      <c r="CC44" s="190">
        <v>0</v>
      </c>
      <c r="CD44" s="190">
        <v>0</v>
      </c>
      <c r="CE44" s="190">
        <f t="shared" si="13"/>
        <v>0</v>
      </c>
      <c r="CF44" s="191"/>
      <c r="CG44" s="192">
        <v>38</v>
      </c>
      <c r="CH44" s="189" t="s">
        <v>41</v>
      </c>
      <c r="CI44" s="190">
        <v>57</v>
      </c>
      <c r="CJ44" s="190">
        <v>123450</v>
      </c>
      <c r="CK44" s="190">
        <v>0</v>
      </c>
      <c r="CL44" s="190">
        <f t="shared" si="14"/>
        <v>123450</v>
      </c>
      <c r="CM44" s="191"/>
      <c r="CN44" s="192">
        <v>38</v>
      </c>
      <c r="CO44" s="189" t="s">
        <v>41</v>
      </c>
      <c r="CP44" s="190">
        <v>0</v>
      </c>
      <c r="CQ44" s="190">
        <v>0</v>
      </c>
      <c r="CR44" s="190">
        <v>0</v>
      </c>
      <c r="CS44" s="190">
        <f t="shared" si="15"/>
        <v>0</v>
      </c>
      <c r="CT44" s="191"/>
      <c r="CU44" s="192">
        <v>38</v>
      </c>
      <c r="CV44" s="189" t="s">
        <v>41</v>
      </c>
      <c r="CW44" s="190">
        <v>12</v>
      </c>
      <c r="CX44" s="190">
        <v>24000</v>
      </c>
      <c r="CY44" s="190">
        <v>0</v>
      </c>
      <c r="CZ44" s="190">
        <f t="shared" si="16"/>
        <v>24000</v>
      </c>
      <c r="DA44" s="191"/>
      <c r="DB44" s="192">
        <v>38</v>
      </c>
      <c r="DC44" s="189" t="s">
        <v>41</v>
      </c>
      <c r="DD44" s="190">
        <v>0</v>
      </c>
      <c r="DE44" s="190">
        <v>0</v>
      </c>
      <c r="DF44" s="190">
        <v>0</v>
      </c>
      <c r="DG44" s="190">
        <f t="shared" si="17"/>
        <v>0</v>
      </c>
      <c r="DH44" s="191"/>
      <c r="DI44" s="192">
        <v>38</v>
      </c>
      <c r="DJ44" s="189" t="s">
        <v>41</v>
      </c>
      <c r="DK44" s="190">
        <v>0</v>
      </c>
      <c r="DL44" s="190">
        <v>0</v>
      </c>
      <c r="DM44" s="190">
        <v>0</v>
      </c>
      <c r="DN44" s="190">
        <f t="shared" si="18"/>
        <v>0</v>
      </c>
      <c r="DO44" s="191"/>
      <c r="DP44" s="192">
        <v>38</v>
      </c>
      <c r="DQ44" s="189" t="s">
        <v>41</v>
      </c>
      <c r="DR44" s="190">
        <v>19</v>
      </c>
      <c r="DS44" s="190">
        <v>57000</v>
      </c>
      <c r="DT44" s="190">
        <v>0</v>
      </c>
      <c r="DU44" s="190">
        <f t="shared" si="19"/>
        <v>57000</v>
      </c>
      <c r="DV44" s="191"/>
      <c r="DW44" s="192">
        <v>38</v>
      </c>
      <c r="DX44" s="189" t="s">
        <v>41</v>
      </c>
      <c r="DY44" s="190">
        <v>4308</v>
      </c>
      <c r="DZ44" s="190">
        <v>1723200</v>
      </c>
      <c r="EA44" s="190">
        <v>0</v>
      </c>
      <c r="EB44" s="190">
        <f t="shared" si="20"/>
        <v>1723200</v>
      </c>
      <c r="EC44" s="191"/>
      <c r="ED44" s="192">
        <v>38</v>
      </c>
      <c r="EE44" s="189" t="s">
        <v>41</v>
      </c>
      <c r="EF44" s="190">
        <v>0</v>
      </c>
      <c r="EG44" s="190">
        <v>0</v>
      </c>
      <c r="EH44" s="190">
        <v>0</v>
      </c>
      <c r="EI44" s="190">
        <f t="shared" si="21"/>
        <v>0</v>
      </c>
      <c r="EJ44" s="191"/>
      <c r="EK44" s="192">
        <v>38</v>
      </c>
      <c r="EL44" s="189" t="s">
        <v>41</v>
      </c>
      <c r="EM44" s="190">
        <v>0</v>
      </c>
      <c r="EN44" s="190">
        <v>0</v>
      </c>
      <c r="EO44" s="190">
        <v>0</v>
      </c>
      <c r="EP44" s="190">
        <f t="shared" si="22"/>
        <v>0</v>
      </c>
      <c r="EQ44" s="191"/>
      <c r="ER44" s="192">
        <v>38</v>
      </c>
      <c r="ES44" s="189" t="s">
        <v>41</v>
      </c>
      <c r="ET44" s="190">
        <v>0</v>
      </c>
      <c r="EU44" s="190">
        <v>0</v>
      </c>
      <c r="EV44" s="190">
        <v>0</v>
      </c>
      <c r="EW44" s="190">
        <f t="shared" si="23"/>
        <v>0</v>
      </c>
      <c r="EX44" s="191"/>
      <c r="EY44" s="192">
        <v>38</v>
      </c>
      <c r="EZ44" s="189" t="s">
        <v>41</v>
      </c>
      <c r="FA44" s="190">
        <v>0</v>
      </c>
      <c r="FB44" s="190">
        <v>0</v>
      </c>
      <c r="FC44" s="190">
        <v>0</v>
      </c>
      <c r="FD44" s="190">
        <f t="shared" si="24"/>
        <v>0</v>
      </c>
      <c r="FE44" s="191"/>
      <c r="FF44" s="192">
        <v>38</v>
      </c>
      <c r="FG44" s="189" t="s">
        <v>41</v>
      </c>
      <c r="FH44" s="190">
        <v>0</v>
      </c>
      <c r="FI44" s="190">
        <v>0</v>
      </c>
      <c r="FJ44" s="190">
        <v>0</v>
      </c>
      <c r="FK44" s="190">
        <f t="shared" si="25"/>
        <v>0</v>
      </c>
      <c r="FL44" s="191"/>
      <c r="FM44" s="192">
        <v>38</v>
      </c>
      <c r="FN44" s="189" t="s">
        <v>41</v>
      </c>
      <c r="FO44" s="190">
        <v>6</v>
      </c>
      <c r="FP44" s="190">
        <v>8000</v>
      </c>
      <c r="FQ44" s="190">
        <v>0</v>
      </c>
      <c r="FR44" s="190">
        <f t="shared" si="26"/>
        <v>8000</v>
      </c>
      <c r="FS44" s="191"/>
      <c r="FT44" s="192">
        <v>38</v>
      </c>
      <c r="FU44" s="189" t="s">
        <v>41</v>
      </c>
      <c r="FV44" s="190">
        <v>0</v>
      </c>
      <c r="FW44" s="190">
        <v>75000</v>
      </c>
      <c r="FX44" s="190">
        <v>0</v>
      </c>
      <c r="FY44" s="190">
        <f t="shared" si="27"/>
        <v>75000</v>
      </c>
      <c r="FZ44" s="191"/>
      <c r="GA44" s="192">
        <v>38</v>
      </c>
      <c r="GB44" s="189" t="s">
        <v>41</v>
      </c>
      <c r="GC44" s="190">
        <v>0</v>
      </c>
      <c r="GD44" s="190">
        <v>50000</v>
      </c>
      <c r="GE44" s="190">
        <v>0</v>
      </c>
      <c r="GF44" s="190">
        <f t="shared" si="28"/>
        <v>50000</v>
      </c>
      <c r="GG44" s="191"/>
      <c r="GH44" s="192">
        <v>38</v>
      </c>
      <c r="GI44" s="189" t="s">
        <v>41</v>
      </c>
      <c r="GJ44" s="190">
        <v>0</v>
      </c>
      <c r="GK44" s="190">
        <v>60000</v>
      </c>
      <c r="GL44" s="190">
        <v>0</v>
      </c>
      <c r="GM44" s="190">
        <f t="shared" si="29"/>
        <v>60000</v>
      </c>
      <c r="GN44" s="191"/>
      <c r="GO44" s="192">
        <v>38</v>
      </c>
      <c r="GP44" s="189" t="s">
        <v>41</v>
      </c>
      <c r="GQ44" s="190">
        <v>0</v>
      </c>
      <c r="GR44" s="190">
        <v>0</v>
      </c>
      <c r="GS44" s="190">
        <v>0</v>
      </c>
      <c r="GT44" s="190">
        <f t="shared" si="30"/>
        <v>0</v>
      </c>
      <c r="GU44" s="191"/>
      <c r="GV44" s="192">
        <v>38</v>
      </c>
      <c r="GW44" s="189" t="s">
        <v>41</v>
      </c>
      <c r="GX44" s="190">
        <v>3</v>
      </c>
      <c r="GY44" s="190">
        <v>600000</v>
      </c>
      <c r="GZ44" s="190">
        <v>150000</v>
      </c>
      <c r="HA44" s="190">
        <f t="shared" si="31"/>
        <v>750000</v>
      </c>
      <c r="HB44" s="191"/>
      <c r="HC44" s="192">
        <v>38</v>
      </c>
      <c r="HD44" s="189" t="s">
        <v>41</v>
      </c>
      <c r="HE44" s="190">
        <v>0</v>
      </c>
      <c r="HF44" s="190">
        <v>0</v>
      </c>
      <c r="HG44" s="190">
        <v>0</v>
      </c>
      <c r="HH44" s="190">
        <f t="shared" si="32"/>
        <v>0</v>
      </c>
      <c r="HI44" s="191"/>
      <c r="HJ44" s="192">
        <v>38</v>
      </c>
      <c r="HK44" s="189" t="s">
        <v>41</v>
      </c>
      <c r="HL44" s="190">
        <v>1</v>
      </c>
      <c r="HM44" s="190">
        <v>300000</v>
      </c>
      <c r="HN44" s="190">
        <v>0</v>
      </c>
      <c r="HO44" s="190">
        <f t="shared" si="33"/>
        <v>300000</v>
      </c>
      <c r="HP44" s="191"/>
      <c r="HQ44" s="192">
        <v>38</v>
      </c>
      <c r="HR44" s="189" t="s">
        <v>41</v>
      </c>
      <c r="HS44" s="190">
        <v>18</v>
      </c>
      <c r="HT44" s="190">
        <v>53900</v>
      </c>
      <c r="HU44" s="190">
        <v>0</v>
      </c>
      <c r="HV44" s="190">
        <f t="shared" si="34"/>
        <v>53900</v>
      </c>
      <c r="HW44" s="191"/>
      <c r="HX44" s="192">
        <v>38</v>
      </c>
      <c r="HY44" s="189" t="s">
        <v>41</v>
      </c>
      <c r="HZ44" s="190">
        <v>0</v>
      </c>
      <c r="IA44" s="190">
        <v>0</v>
      </c>
      <c r="IB44" s="190">
        <v>0</v>
      </c>
      <c r="IC44" s="190">
        <f t="shared" si="35"/>
        <v>0</v>
      </c>
      <c r="ID44" s="191"/>
      <c r="IE44" s="192">
        <v>38</v>
      </c>
      <c r="IF44" s="189" t="s">
        <v>41</v>
      </c>
      <c r="IG44" s="190">
        <v>0</v>
      </c>
      <c r="IH44" s="190">
        <v>0</v>
      </c>
      <c r="II44" s="190">
        <v>0</v>
      </c>
      <c r="IJ44" s="190">
        <f t="shared" si="36"/>
        <v>0</v>
      </c>
      <c r="IK44" s="191"/>
      <c r="IL44" s="192">
        <v>38</v>
      </c>
      <c r="IM44" s="189" t="s">
        <v>41</v>
      </c>
      <c r="IN44" s="190">
        <v>0</v>
      </c>
      <c r="IO44" s="190">
        <v>0</v>
      </c>
      <c r="IP44" s="190">
        <v>0</v>
      </c>
      <c r="IQ44" s="190">
        <f t="shared" si="37"/>
        <v>0</v>
      </c>
      <c r="IR44" s="191"/>
      <c r="IS44" s="192">
        <v>38</v>
      </c>
      <c r="IT44" s="189" t="s">
        <v>41</v>
      </c>
      <c r="IU44" s="190">
        <v>0</v>
      </c>
      <c r="IV44" s="190">
        <v>0</v>
      </c>
      <c r="IW44" s="190">
        <v>0</v>
      </c>
      <c r="IX44" s="190">
        <f t="shared" si="38"/>
        <v>0</v>
      </c>
      <c r="IY44" s="191"/>
      <c r="IZ44" s="192">
        <v>38</v>
      </c>
      <c r="JA44" s="189" t="s">
        <v>41</v>
      </c>
      <c r="JB44" s="190">
        <v>0</v>
      </c>
      <c r="JC44" s="190">
        <v>0</v>
      </c>
      <c r="JD44" s="190">
        <v>0</v>
      </c>
      <c r="JE44" s="190">
        <f t="shared" si="39"/>
        <v>0</v>
      </c>
      <c r="JF44" s="191"/>
      <c r="JG44" s="192">
        <v>38</v>
      </c>
      <c r="JH44" s="189" t="s">
        <v>41</v>
      </c>
      <c r="JI44" s="190">
        <v>0</v>
      </c>
      <c r="JJ44" s="190">
        <v>30000</v>
      </c>
      <c r="JK44" s="190">
        <v>0</v>
      </c>
      <c r="JL44" s="190">
        <f t="shared" si="40"/>
        <v>30000</v>
      </c>
      <c r="JM44" s="191"/>
      <c r="JN44" s="192">
        <v>38</v>
      </c>
      <c r="JO44" s="189" t="s">
        <v>41</v>
      </c>
      <c r="JP44" s="190">
        <v>0</v>
      </c>
      <c r="JQ44" s="190">
        <v>0</v>
      </c>
      <c r="JR44" s="190">
        <v>0</v>
      </c>
      <c r="JS44" s="190">
        <f t="shared" si="41"/>
        <v>0</v>
      </c>
      <c r="JT44" s="191"/>
      <c r="JU44" s="192">
        <v>38</v>
      </c>
      <c r="JV44" s="189" t="s">
        <v>41</v>
      </c>
      <c r="JW44" s="190">
        <v>0</v>
      </c>
      <c r="JX44" s="190">
        <v>0</v>
      </c>
      <c r="JY44" s="190">
        <v>0</v>
      </c>
      <c r="JZ44" s="190">
        <f t="shared" si="42"/>
        <v>0</v>
      </c>
      <c r="KA44" s="191"/>
      <c r="KB44" s="192">
        <v>38</v>
      </c>
      <c r="KC44" s="189" t="s">
        <v>41</v>
      </c>
      <c r="KD44" s="190">
        <v>18</v>
      </c>
      <c r="KE44" s="190">
        <v>571150</v>
      </c>
      <c r="KF44" s="190">
        <v>0</v>
      </c>
      <c r="KG44" s="190">
        <f t="shared" si="43"/>
        <v>571150</v>
      </c>
      <c r="KH44" s="191"/>
      <c r="KI44" s="192">
        <v>38</v>
      </c>
      <c r="KJ44" s="189" t="s">
        <v>41</v>
      </c>
      <c r="KK44" s="190">
        <v>1</v>
      </c>
      <c r="KL44" s="190">
        <v>325000</v>
      </c>
      <c r="KM44" s="190">
        <v>0</v>
      </c>
      <c r="KN44" s="190">
        <f t="shared" si="44"/>
        <v>325000</v>
      </c>
      <c r="KO44" s="191"/>
      <c r="KP44" s="192">
        <v>38</v>
      </c>
      <c r="KQ44" s="189" t="s">
        <v>41</v>
      </c>
      <c r="KR44" s="190">
        <v>1</v>
      </c>
      <c r="KS44" s="190">
        <v>12000</v>
      </c>
      <c r="KT44" s="190">
        <v>0</v>
      </c>
      <c r="KU44" s="190">
        <f t="shared" si="45"/>
        <v>12000</v>
      </c>
      <c r="KV44" s="191"/>
      <c r="KW44" s="192">
        <v>38</v>
      </c>
      <c r="KX44" s="189" t="s">
        <v>41</v>
      </c>
      <c r="KY44" s="190">
        <v>0</v>
      </c>
      <c r="KZ44" s="190">
        <v>0</v>
      </c>
      <c r="LA44" s="190">
        <v>0</v>
      </c>
      <c r="LB44" s="190">
        <f t="shared" si="46"/>
        <v>0</v>
      </c>
      <c r="LC44" s="191"/>
      <c r="LD44" s="192">
        <v>38</v>
      </c>
      <c r="LE44" s="189" t="s">
        <v>41</v>
      </c>
      <c r="LF44" s="190">
        <v>0</v>
      </c>
      <c r="LG44" s="190">
        <v>0</v>
      </c>
      <c r="LH44" s="190">
        <v>0</v>
      </c>
      <c r="LI44" s="190">
        <f t="shared" si="47"/>
        <v>0</v>
      </c>
      <c r="LJ44" s="191"/>
      <c r="LK44" s="192">
        <v>38</v>
      </c>
      <c r="LL44" s="189" t="s">
        <v>41</v>
      </c>
      <c r="LM44" s="190">
        <v>0</v>
      </c>
      <c r="LN44" s="190">
        <v>0</v>
      </c>
      <c r="LO44" s="190">
        <v>0</v>
      </c>
      <c r="LP44" s="190">
        <f t="shared" si="48"/>
        <v>0</v>
      </c>
      <c r="LQ44" s="191"/>
      <c r="LR44" s="192">
        <v>38</v>
      </c>
      <c r="LS44" s="189" t="s">
        <v>41</v>
      </c>
      <c r="LT44" s="190">
        <v>1</v>
      </c>
      <c r="LU44" s="190">
        <v>200000</v>
      </c>
      <c r="LV44" s="190">
        <v>0</v>
      </c>
      <c r="LW44" s="190">
        <f t="shared" si="49"/>
        <v>200000</v>
      </c>
      <c r="LX44" s="191"/>
      <c r="LY44" s="192">
        <v>38</v>
      </c>
      <c r="LZ44" s="189" t="s">
        <v>41</v>
      </c>
      <c r="MA44" s="190">
        <v>0</v>
      </c>
      <c r="MB44" s="190">
        <v>0</v>
      </c>
      <c r="MC44" s="190">
        <v>0</v>
      </c>
      <c r="MD44" s="190">
        <f t="shared" si="50"/>
        <v>0</v>
      </c>
      <c r="ME44" s="191"/>
      <c r="MF44" s="192">
        <v>38</v>
      </c>
      <c r="MG44" s="189" t="s">
        <v>41</v>
      </c>
      <c r="MH44" s="190">
        <v>18</v>
      </c>
      <c r="MI44" s="190">
        <v>36000</v>
      </c>
      <c r="MJ44" s="190">
        <v>0</v>
      </c>
      <c r="MK44" s="190">
        <f t="shared" si="51"/>
        <v>36000</v>
      </c>
      <c r="ML44" s="191"/>
      <c r="MM44" s="192">
        <v>38</v>
      </c>
      <c r="MN44" s="189" t="s">
        <v>41</v>
      </c>
      <c r="MO44" s="190">
        <v>18</v>
      </c>
      <c r="MP44" s="190">
        <v>36000</v>
      </c>
      <c r="MQ44" s="190">
        <v>0</v>
      </c>
      <c r="MR44" s="190">
        <f t="shared" si="52"/>
        <v>36000</v>
      </c>
      <c r="MS44" s="191"/>
      <c r="MT44" s="192">
        <v>38</v>
      </c>
      <c r="MU44" s="189" t="s">
        <v>41</v>
      </c>
      <c r="MV44" s="190">
        <v>23</v>
      </c>
      <c r="MW44" s="190">
        <v>1020000</v>
      </c>
      <c r="MX44" s="190">
        <v>0</v>
      </c>
      <c r="MY44" s="190">
        <f t="shared" si="53"/>
        <v>1020000</v>
      </c>
      <c r="MZ44" s="191"/>
      <c r="NA44" s="192">
        <v>38</v>
      </c>
      <c r="NB44" s="189" t="s">
        <v>41</v>
      </c>
      <c r="NC44" s="190">
        <v>1</v>
      </c>
      <c r="ND44" s="190">
        <v>60000</v>
      </c>
      <c r="NE44" s="190">
        <v>0</v>
      </c>
      <c r="NF44" s="190">
        <f t="shared" si="54"/>
        <v>60000</v>
      </c>
      <c r="NG44" s="191"/>
      <c r="NH44" s="192">
        <v>38</v>
      </c>
      <c r="NI44" s="189" t="s">
        <v>41</v>
      </c>
      <c r="NJ44" s="190">
        <v>0</v>
      </c>
      <c r="NK44" s="190">
        <v>0</v>
      </c>
      <c r="NL44" s="190">
        <v>0</v>
      </c>
      <c r="NM44" s="190">
        <f t="shared" si="55"/>
        <v>0</v>
      </c>
      <c r="NN44" s="191"/>
      <c r="NO44" s="192">
        <v>38</v>
      </c>
      <c r="NP44" s="189" t="s">
        <v>41</v>
      </c>
      <c r="NQ44" s="190">
        <v>12</v>
      </c>
      <c r="NR44" s="190">
        <v>300000</v>
      </c>
      <c r="NS44" s="190">
        <v>68312</v>
      </c>
      <c r="NT44" s="190">
        <f t="shared" si="56"/>
        <v>368312</v>
      </c>
      <c r="NU44" s="191"/>
      <c r="NV44" s="192">
        <v>38</v>
      </c>
      <c r="NW44" s="189" t="s">
        <v>41</v>
      </c>
      <c r="NX44" s="190">
        <v>1</v>
      </c>
      <c r="NY44" s="190">
        <v>100000</v>
      </c>
      <c r="NZ44" s="190">
        <v>0</v>
      </c>
      <c r="OA44" s="190">
        <f t="shared" si="57"/>
        <v>100000</v>
      </c>
      <c r="OB44" s="191"/>
      <c r="OC44" s="192">
        <v>38</v>
      </c>
      <c r="OD44" s="189" t="s">
        <v>41</v>
      </c>
      <c r="OE44" s="190">
        <v>0</v>
      </c>
      <c r="OF44" s="190">
        <v>437000</v>
      </c>
      <c r="OG44" s="190">
        <v>0</v>
      </c>
      <c r="OH44" s="190">
        <f t="shared" si="58"/>
        <v>437000</v>
      </c>
      <c r="OI44" s="191"/>
      <c r="OJ44" s="192">
        <v>38</v>
      </c>
      <c r="OK44" s="189" t="s">
        <v>41</v>
      </c>
      <c r="OL44" s="190">
        <v>0</v>
      </c>
      <c r="OM44" s="190">
        <v>150000</v>
      </c>
      <c r="ON44" s="190">
        <v>0</v>
      </c>
      <c r="OO44" s="190">
        <f t="shared" si="59"/>
        <v>150000</v>
      </c>
      <c r="OP44" s="191"/>
      <c r="OQ44" s="192">
        <v>38</v>
      </c>
      <c r="OR44" s="189" t="s">
        <v>41</v>
      </c>
      <c r="OS44" s="190">
        <v>0</v>
      </c>
      <c r="OT44" s="190">
        <v>0</v>
      </c>
      <c r="OU44" s="190">
        <v>0</v>
      </c>
      <c r="OV44" s="190">
        <f t="shared" si="60"/>
        <v>0</v>
      </c>
      <c r="OW44" s="191"/>
      <c r="OX44" s="192">
        <v>38</v>
      </c>
      <c r="OY44" s="189" t="s">
        <v>41</v>
      </c>
      <c r="OZ44" s="190">
        <v>0</v>
      </c>
      <c r="PA44" s="190">
        <v>450000</v>
      </c>
      <c r="PB44" s="190">
        <v>0</v>
      </c>
      <c r="PC44" s="190">
        <f t="shared" si="61"/>
        <v>450000</v>
      </c>
      <c r="PD44" s="191"/>
      <c r="PE44" s="192">
        <v>38</v>
      </c>
      <c r="PF44" s="189" t="s">
        <v>41</v>
      </c>
      <c r="PG44" s="190">
        <v>1</v>
      </c>
      <c r="PH44" s="190">
        <v>72000</v>
      </c>
      <c r="PI44" s="190">
        <v>0</v>
      </c>
      <c r="PJ44" s="190">
        <f t="shared" si="62"/>
        <v>72000</v>
      </c>
      <c r="PK44" s="191"/>
      <c r="PL44" s="192">
        <v>38</v>
      </c>
      <c r="PM44" s="189" t="s">
        <v>41</v>
      </c>
      <c r="PN44" s="190">
        <v>9</v>
      </c>
      <c r="PO44" s="190">
        <v>225000</v>
      </c>
      <c r="PP44" s="190">
        <v>0</v>
      </c>
      <c r="PQ44" s="190">
        <f t="shared" si="63"/>
        <v>225000</v>
      </c>
      <c r="PR44" s="191"/>
      <c r="PS44" s="192">
        <v>38</v>
      </c>
      <c r="PT44" s="189" t="s">
        <v>41</v>
      </c>
      <c r="PU44" s="190">
        <v>23</v>
      </c>
      <c r="PV44" s="190">
        <v>5700000</v>
      </c>
      <c r="PW44" s="190">
        <v>0</v>
      </c>
      <c r="PX44" s="190">
        <f t="shared" si="64"/>
        <v>5700000</v>
      </c>
      <c r="PY44" s="191"/>
      <c r="PZ44" s="192">
        <v>38</v>
      </c>
      <c r="QA44" s="189" t="s">
        <v>41</v>
      </c>
      <c r="QB44" s="190">
        <v>18</v>
      </c>
      <c r="QC44" s="190">
        <v>172800</v>
      </c>
      <c r="QD44" s="190">
        <v>0</v>
      </c>
      <c r="QE44" s="190">
        <f t="shared" si="65"/>
        <v>172800</v>
      </c>
      <c r="QF44" s="191"/>
      <c r="QG44" s="192">
        <v>38</v>
      </c>
      <c r="QH44" s="189" t="s">
        <v>41</v>
      </c>
      <c r="QI44" s="190">
        <v>0</v>
      </c>
      <c r="QJ44" s="190">
        <v>54500</v>
      </c>
      <c r="QK44" s="190">
        <v>0</v>
      </c>
      <c r="QL44" s="190">
        <f t="shared" si="66"/>
        <v>54500</v>
      </c>
      <c r="QM44" s="191"/>
      <c r="QN44" s="192">
        <v>38</v>
      </c>
      <c r="QO44" s="189" t="s">
        <v>41</v>
      </c>
      <c r="QP44" s="190">
        <v>0</v>
      </c>
      <c r="QQ44" s="190">
        <v>2287045.2000000002</v>
      </c>
      <c r="QR44" s="190">
        <v>0</v>
      </c>
      <c r="QS44" s="190">
        <f t="shared" si="67"/>
        <v>2287045.2000000002</v>
      </c>
      <c r="QT44" s="191"/>
      <c r="QU44" s="192">
        <v>38</v>
      </c>
      <c r="QV44" s="189" t="s">
        <v>41</v>
      </c>
      <c r="QW44" s="190">
        <v>0</v>
      </c>
      <c r="QX44" s="190">
        <v>0</v>
      </c>
      <c r="QY44" s="190">
        <v>0</v>
      </c>
      <c r="QZ44" s="190">
        <f t="shared" si="68"/>
        <v>0</v>
      </c>
      <c r="RA44" s="191"/>
      <c r="RB44" s="192">
        <v>38</v>
      </c>
      <c r="RC44" s="189" t="s">
        <v>41</v>
      </c>
      <c r="RD44" s="190">
        <v>1</v>
      </c>
      <c r="RE44" s="190">
        <v>100000</v>
      </c>
      <c r="RF44" s="190">
        <v>0</v>
      </c>
      <c r="RG44" s="190">
        <f t="shared" si="69"/>
        <v>100000</v>
      </c>
      <c r="RH44" s="191"/>
      <c r="RI44" s="192">
        <v>38</v>
      </c>
      <c r="RJ44" s="189" t="s">
        <v>41</v>
      </c>
      <c r="RK44" s="190">
        <v>0</v>
      </c>
      <c r="RL44" s="190">
        <v>10000</v>
      </c>
      <c r="RM44" s="190">
        <v>0</v>
      </c>
      <c r="RN44" s="190">
        <f t="shared" si="70"/>
        <v>10000</v>
      </c>
      <c r="RO44" s="191"/>
      <c r="RP44" s="192">
        <v>38</v>
      </c>
      <c r="RQ44" s="189" t="s">
        <v>41</v>
      </c>
      <c r="RR44" s="190">
        <v>0</v>
      </c>
      <c r="RS44" s="190">
        <v>0</v>
      </c>
      <c r="RT44" s="190">
        <v>0</v>
      </c>
      <c r="RU44" s="190">
        <f t="shared" si="71"/>
        <v>0</v>
      </c>
      <c r="RV44" s="191"/>
      <c r="RW44" s="192">
        <v>38</v>
      </c>
      <c r="RX44" s="189" t="s">
        <v>41</v>
      </c>
      <c r="RY44" s="190">
        <v>0</v>
      </c>
      <c r="RZ44" s="190">
        <v>0</v>
      </c>
      <c r="SA44" s="190">
        <v>0</v>
      </c>
      <c r="SB44" s="190">
        <f t="shared" si="72"/>
        <v>0</v>
      </c>
      <c r="SC44" s="191"/>
      <c r="SD44" s="192">
        <v>38</v>
      </c>
      <c r="SE44" s="189" t="s">
        <v>41</v>
      </c>
      <c r="SF44" s="190">
        <v>1</v>
      </c>
      <c r="SG44" s="190">
        <v>401500</v>
      </c>
      <c r="SH44" s="190">
        <v>0</v>
      </c>
      <c r="SI44" s="190">
        <f t="shared" si="73"/>
        <v>401500</v>
      </c>
      <c r="SJ44" s="191"/>
      <c r="SK44" s="192">
        <v>38</v>
      </c>
      <c r="SL44" s="189" t="s">
        <v>41</v>
      </c>
      <c r="SM44" s="190">
        <v>1</v>
      </c>
      <c r="SN44" s="190">
        <v>80000</v>
      </c>
      <c r="SO44" s="190">
        <v>0</v>
      </c>
      <c r="SP44" s="190">
        <f t="shared" si="74"/>
        <v>80000</v>
      </c>
      <c r="SQ44" s="191"/>
      <c r="SR44" s="192">
        <v>38</v>
      </c>
      <c r="SS44" s="189" t="s">
        <v>41</v>
      </c>
      <c r="ST44" s="190">
        <v>0</v>
      </c>
      <c r="SU44" s="190">
        <v>0</v>
      </c>
      <c r="SV44" s="190">
        <v>0</v>
      </c>
      <c r="SW44" s="190">
        <f t="shared" si="75"/>
        <v>0</v>
      </c>
      <c r="SX44" s="191"/>
      <c r="SY44" s="192">
        <v>38</v>
      </c>
      <c r="SZ44" s="189" t="s">
        <v>41</v>
      </c>
      <c r="TA44" s="190">
        <v>0</v>
      </c>
      <c r="TB44" s="190">
        <v>0</v>
      </c>
      <c r="TC44" s="190">
        <v>0</v>
      </c>
      <c r="TD44" s="190">
        <f t="shared" si="76"/>
        <v>0</v>
      </c>
      <c r="TE44" s="191"/>
      <c r="TF44" s="192">
        <v>38</v>
      </c>
      <c r="TG44" s="189" t="s">
        <v>41</v>
      </c>
      <c r="TH44" s="190">
        <v>0</v>
      </c>
      <c r="TI44" s="190">
        <v>0</v>
      </c>
      <c r="TJ44" s="190">
        <v>0</v>
      </c>
      <c r="TK44" s="190">
        <f t="shared" si="77"/>
        <v>0</v>
      </c>
      <c r="TL44" s="191"/>
      <c r="TM44" s="192">
        <v>38</v>
      </c>
      <c r="TN44" s="189" t="s">
        <v>41</v>
      </c>
      <c r="TO44" s="190">
        <v>0</v>
      </c>
      <c r="TP44" s="190">
        <v>40000</v>
      </c>
      <c r="TQ44" s="190">
        <v>0</v>
      </c>
      <c r="TR44" s="190">
        <f t="shared" si="78"/>
        <v>40000</v>
      </c>
      <c r="TS44" s="191"/>
      <c r="TT44" s="192">
        <v>38</v>
      </c>
      <c r="TU44" s="189" t="s">
        <v>41</v>
      </c>
      <c r="TV44" s="190">
        <v>0</v>
      </c>
      <c r="TW44" s="190">
        <v>30000</v>
      </c>
      <c r="TX44" s="190">
        <v>0</v>
      </c>
      <c r="TY44" s="190">
        <f t="shared" si="79"/>
        <v>30000</v>
      </c>
      <c r="TZ44" s="191"/>
      <c r="UA44" s="192">
        <v>38</v>
      </c>
      <c r="UB44" s="189" t="s">
        <v>41</v>
      </c>
      <c r="UC44" s="190">
        <v>0</v>
      </c>
      <c r="UD44" s="190">
        <v>10000</v>
      </c>
      <c r="UE44" s="190">
        <v>0</v>
      </c>
      <c r="UF44" s="190">
        <f t="shared" si="80"/>
        <v>10000</v>
      </c>
      <c r="UG44" s="191"/>
      <c r="UH44" s="192">
        <v>38</v>
      </c>
      <c r="UI44" s="189" t="s">
        <v>41</v>
      </c>
      <c r="UJ44" s="190">
        <v>0</v>
      </c>
      <c r="UK44" s="190">
        <v>25000</v>
      </c>
      <c r="UL44" s="190">
        <v>0</v>
      </c>
      <c r="UM44" s="190">
        <f t="shared" si="81"/>
        <v>25000</v>
      </c>
      <c r="UN44" s="191"/>
      <c r="UO44" s="192">
        <v>38</v>
      </c>
      <c r="UP44" s="189" t="s">
        <v>41</v>
      </c>
      <c r="UQ44" s="190">
        <v>1</v>
      </c>
      <c r="UR44" s="190">
        <v>12000</v>
      </c>
      <c r="US44" s="190">
        <v>0</v>
      </c>
      <c r="UT44" s="190">
        <f t="shared" si="82"/>
        <v>12000</v>
      </c>
      <c r="UU44" s="191"/>
      <c r="UV44" s="192">
        <v>38</v>
      </c>
      <c r="UW44" s="189" t="s">
        <v>41</v>
      </c>
      <c r="UX44" s="190">
        <v>1</v>
      </c>
      <c r="UY44" s="190">
        <v>100000</v>
      </c>
      <c r="UZ44" s="190">
        <v>0</v>
      </c>
      <c r="VA44" s="190">
        <f t="shared" si="83"/>
        <v>100000</v>
      </c>
      <c r="VB44" s="191"/>
      <c r="VC44" s="192">
        <v>38</v>
      </c>
      <c r="VD44" s="189" t="s">
        <v>41</v>
      </c>
      <c r="VE44" s="190">
        <v>1</v>
      </c>
      <c r="VF44" s="190">
        <v>10000</v>
      </c>
      <c r="VG44" s="190">
        <v>0</v>
      </c>
      <c r="VH44" s="190">
        <f t="shared" si="84"/>
        <v>10000</v>
      </c>
      <c r="VI44" s="191"/>
      <c r="VJ44" s="192">
        <v>38</v>
      </c>
      <c r="VK44" s="189" t="s">
        <v>41</v>
      </c>
      <c r="VL44" s="190">
        <v>0</v>
      </c>
      <c r="VM44" s="190">
        <v>0</v>
      </c>
      <c r="VN44" s="190">
        <v>0</v>
      </c>
      <c r="VO44" s="190">
        <f t="shared" si="85"/>
        <v>0</v>
      </c>
      <c r="VP44" s="191"/>
      <c r="VQ44" s="192">
        <v>38</v>
      </c>
      <c r="VR44" s="189" t="s">
        <v>41</v>
      </c>
      <c r="VS44" s="190">
        <v>0</v>
      </c>
      <c r="VT44" s="190">
        <v>0</v>
      </c>
      <c r="VU44" s="190">
        <v>0</v>
      </c>
      <c r="VV44" s="190">
        <f t="shared" si="86"/>
        <v>0</v>
      </c>
      <c r="VW44" s="191"/>
      <c r="VX44" s="192">
        <v>38</v>
      </c>
      <c r="VY44" s="189" t="s">
        <v>41</v>
      </c>
      <c r="VZ44" s="190">
        <v>1</v>
      </c>
      <c r="WA44" s="190">
        <v>180000</v>
      </c>
      <c r="WB44" s="190">
        <v>0</v>
      </c>
      <c r="WC44" s="190">
        <f t="shared" si="87"/>
        <v>180000</v>
      </c>
      <c r="WD44" s="191"/>
      <c r="WE44" s="192">
        <v>38</v>
      </c>
      <c r="WF44" s="189" t="s">
        <v>41</v>
      </c>
      <c r="WG44" s="190">
        <v>0</v>
      </c>
      <c r="WH44" s="190">
        <v>0</v>
      </c>
      <c r="WI44" s="190">
        <v>0</v>
      </c>
      <c r="WJ44" s="190">
        <f t="shared" si="88"/>
        <v>0</v>
      </c>
      <c r="WK44" s="191"/>
      <c r="WL44" s="192">
        <v>38</v>
      </c>
      <c r="WM44" s="189" t="s">
        <v>41</v>
      </c>
      <c r="WN44" s="190">
        <v>0</v>
      </c>
      <c r="WO44" s="190">
        <v>0</v>
      </c>
      <c r="WP44" s="190">
        <v>0</v>
      </c>
      <c r="WQ44" s="190">
        <f t="shared" si="89"/>
        <v>0</v>
      </c>
      <c r="WR44" s="191"/>
      <c r="WS44" s="192">
        <v>38</v>
      </c>
      <c r="WT44" s="189" t="s">
        <v>41</v>
      </c>
      <c r="WU44" s="190">
        <v>0</v>
      </c>
      <c r="WV44" s="190">
        <v>0</v>
      </c>
      <c r="WW44" s="190">
        <v>0</v>
      </c>
      <c r="WX44" s="190">
        <f t="shared" si="90"/>
        <v>0</v>
      </c>
      <c r="WY44" s="191"/>
      <c r="WZ44" s="192">
        <v>38</v>
      </c>
      <c r="XA44" s="189" t="s">
        <v>41</v>
      </c>
      <c r="XB44" s="190">
        <v>0</v>
      </c>
      <c r="XC44" s="190">
        <v>133750</v>
      </c>
      <c r="XD44" s="190">
        <v>0</v>
      </c>
      <c r="XE44" s="190">
        <f t="shared" si="91"/>
        <v>133750</v>
      </c>
      <c r="XF44" s="191"/>
      <c r="XG44" s="192">
        <v>38</v>
      </c>
      <c r="XH44" s="189" t="s">
        <v>41</v>
      </c>
      <c r="XI44" s="190">
        <v>0</v>
      </c>
      <c r="XJ44" s="190">
        <v>0</v>
      </c>
      <c r="XK44" s="190">
        <v>0</v>
      </c>
      <c r="XL44" s="190">
        <f t="shared" si="92"/>
        <v>0</v>
      </c>
      <c r="XM44" s="191"/>
      <c r="XN44" s="192">
        <v>38</v>
      </c>
      <c r="XO44" s="189" t="s">
        <v>41</v>
      </c>
      <c r="XP44" s="190">
        <v>0</v>
      </c>
      <c r="XQ44" s="190">
        <v>20000</v>
      </c>
      <c r="XR44" s="190">
        <v>0</v>
      </c>
      <c r="XS44" s="190">
        <f t="shared" si="93"/>
        <v>20000</v>
      </c>
      <c r="XT44" s="191"/>
      <c r="XU44" s="192">
        <v>38</v>
      </c>
      <c r="XV44" s="189" t="s">
        <v>41</v>
      </c>
      <c r="XW44" s="190">
        <v>0</v>
      </c>
      <c r="XX44" s="190">
        <v>0</v>
      </c>
      <c r="XY44" s="190">
        <v>0</v>
      </c>
      <c r="XZ44" s="190">
        <f t="shared" si="94"/>
        <v>0</v>
      </c>
      <c r="YA44" s="191"/>
      <c r="YB44" s="192">
        <v>38</v>
      </c>
      <c r="YC44" s="189" t="s">
        <v>41</v>
      </c>
      <c r="YD44" s="190">
        <v>0</v>
      </c>
      <c r="YE44" s="190">
        <v>0</v>
      </c>
      <c r="YF44" s="190">
        <v>0</v>
      </c>
      <c r="YG44" s="190">
        <f t="shared" si="95"/>
        <v>0</v>
      </c>
      <c r="YH44" s="191"/>
      <c r="YI44" s="192">
        <v>38</v>
      </c>
      <c r="YJ44" s="189" t="s">
        <v>41</v>
      </c>
      <c r="YK44" s="190">
        <v>0</v>
      </c>
      <c r="YL44" s="190">
        <f t="shared" si="96"/>
        <v>16737995.199999999</v>
      </c>
      <c r="YM44" s="190">
        <f t="shared" si="0"/>
        <v>218312</v>
      </c>
      <c r="YN44" s="190">
        <f t="shared" si="1"/>
        <v>16956307.199999999</v>
      </c>
      <c r="YO44" s="191"/>
      <c r="YP44" s="105">
        <v>38</v>
      </c>
      <c r="YQ44" s="2" t="s">
        <v>41</v>
      </c>
      <c r="YR44" s="5">
        <v>0</v>
      </c>
      <c r="YS44" s="5" t="e">
        <f>'Programme Management'!#REF!+'Prgramme M. Activities'!YL44</f>
        <v>#REF!</v>
      </c>
      <c r="YT44" s="5" t="e">
        <f>'Programme Management'!#REF!+'Prgramme M. Activities'!YM44</f>
        <v>#REF!</v>
      </c>
      <c r="YU44" s="5" t="e">
        <f t="shared" si="97"/>
        <v>#REF!</v>
      </c>
      <c r="YV44" s="9"/>
    </row>
    <row r="45" spans="1:672" ht="16.5" hidden="1">
      <c r="A45" s="188">
        <v>39</v>
      </c>
      <c r="B45" s="189" t="s">
        <v>56</v>
      </c>
      <c r="C45" s="190">
        <v>0</v>
      </c>
      <c r="D45" s="190">
        <v>0</v>
      </c>
      <c r="E45" s="190">
        <v>0</v>
      </c>
      <c r="F45" s="190">
        <f t="shared" si="2"/>
        <v>0</v>
      </c>
      <c r="G45" s="191"/>
      <c r="H45" s="192">
        <v>39</v>
      </c>
      <c r="I45" s="189" t="s">
        <v>56</v>
      </c>
      <c r="J45" s="190">
        <v>0</v>
      </c>
      <c r="K45" s="190">
        <v>0</v>
      </c>
      <c r="L45" s="190">
        <v>0</v>
      </c>
      <c r="M45" s="190">
        <f t="shared" si="3"/>
        <v>0</v>
      </c>
      <c r="N45" s="191"/>
      <c r="O45" s="192">
        <v>39</v>
      </c>
      <c r="P45" s="189" t="s">
        <v>56</v>
      </c>
      <c r="Q45" s="190">
        <v>0</v>
      </c>
      <c r="R45" s="190">
        <v>0</v>
      </c>
      <c r="S45" s="190">
        <v>0</v>
      </c>
      <c r="T45" s="190">
        <f t="shared" si="4"/>
        <v>0</v>
      </c>
      <c r="U45" s="191"/>
      <c r="V45" s="192">
        <v>39</v>
      </c>
      <c r="W45" s="189" t="s">
        <v>56</v>
      </c>
      <c r="X45" s="190">
        <v>0</v>
      </c>
      <c r="Y45" s="190">
        <v>0</v>
      </c>
      <c r="Z45" s="190">
        <v>0</v>
      </c>
      <c r="AA45" s="190">
        <f t="shared" si="5"/>
        <v>0</v>
      </c>
      <c r="AB45" s="191"/>
      <c r="AC45" s="192">
        <v>39</v>
      </c>
      <c r="AD45" s="189" t="s">
        <v>56</v>
      </c>
      <c r="AE45" s="190">
        <v>0</v>
      </c>
      <c r="AF45" s="190">
        <v>0</v>
      </c>
      <c r="AG45" s="190">
        <v>0</v>
      </c>
      <c r="AH45" s="190">
        <f t="shared" si="6"/>
        <v>0</v>
      </c>
      <c r="AI45" s="191"/>
      <c r="AJ45" s="192">
        <v>39</v>
      </c>
      <c r="AK45" s="189" t="s">
        <v>56</v>
      </c>
      <c r="AL45" s="190">
        <v>0</v>
      </c>
      <c r="AM45" s="190">
        <v>0</v>
      </c>
      <c r="AN45" s="190">
        <v>0</v>
      </c>
      <c r="AO45" s="190">
        <f t="shared" si="7"/>
        <v>0</v>
      </c>
      <c r="AP45" s="191"/>
      <c r="AQ45" s="192">
        <v>39</v>
      </c>
      <c r="AR45" s="189" t="s">
        <v>56</v>
      </c>
      <c r="AS45" s="190">
        <v>0</v>
      </c>
      <c r="AT45" s="190">
        <v>0</v>
      </c>
      <c r="AU45" s="190">
        <v>0</v>
      </c>
      <c r="AV45" s="190">
        <f t="shared" si="8"/>
        <v>0</v>
      </c>
      <c r="AW45" s="191"/>
      <c r="AX45" s="192">
        <v>39</v>
      </c>
      <c r="AY45" s="189" t="s">
        <v>56</v>
      </c>
      <c r="AZ45" s="190">
        <v>0</v>
      </c>
      <c r="BA45" s="190">
        <v>0</v>
      </c>
      <c r="BB45" s="190">
        <v>0</v>
      </c>
      <c r="BC45" s="190">
        <f t="shared" si="9"/>
        <v>0</v>
      </c>
      <c r="BD45" s="191"/>
      <c r="BE45" s="192">
        <v>39</v>
      </c>
      <c r="BF45" s="189" t="s">
        <v>56</v>
      </c>
      <c r="BG45" s="190">
        <v>0</v>
      </c>
      <c r="BH45" s="190">
        <v>0</v>
      </c>
      <c r="BI45" s="190">
        <v>0</v>
      </c>
      <c r="BJ45" s="190">
        <f t="shared" si="10"/>
        <v>0</v>
      </c>
      <c r="BK45" s="191"/>
      <c r="BL45" s="192">
        <v>39</v>
      </c>
      <c r="BM45" s="189" t="s">
        <v>56</v>
      </c>
      <c r="BN45" s="190">
        <v>0</v>
      </c>
      <c r="BO45" s="190">
        <v>0</v>
      </c>
      <c r="BP45" s="190">
        <v>0</v>
      </c>
      <c r="BQ45" s="190">
        <f t="shared" si="11"/>
        <v>0</v>
      </c>
      <c r="BR45" s="191"/>
      <c r="BS45" s="192">
        <v>39</v>
      </c>
      <c r="BT45" s="189" t="s">
        <v>56</v>
      </c>
      <c r="BU45" s="190">
        <v>4</v>
      </c>
      <c r="BV45" s="190">
        <v>20000</v>
      </c>
      <c r="BW45" s="190">
        <v>0</v>
      </c>
      <c r="BX45" s="190">
        <f t="shared" si="12"/>
        <v>20000</v>
      </c>
      <c r="BY45" s="191"/>
      <c r="BZ45" s="192">
        <v>39</v>
      </c>
      <c r="CA45" s="189" t="s">
        <v>56</v>
      </c>
      <c r="CB45" s="190">
        <v>1</v>
      </c>
      <c r="CC45" s="190">
        <v>35532</v>
      </c>
      <c r="CD45" s="190">
        <v>0</v>
      </c>
      <c r="CE45" s="190">
        <f t="shared" si="13"/>
        <v>35532</v>
      </c>
      <c r="CF45" s="191"/>
      <c r="CG45" s="192">
        <v>39</v>
      </c>
      <c r="CH45" s="189" t="s">
        <v>56</v>
      </c>
      <c r="CI45" s="190">
        <v>0</v>
      </c>
      <c r="CJ45" s="190">
        <v>0</v>
      </c>
      <c r="CK45" s="190">
        <v>0</v>
      </c>
      <c r="CL45" s="190">
        <f t="shared" si="14"/>
        <v>0</v>
      </c>
      <c r="CM45" s="191"/>
      <c r="CN45" s="192">
        <v>39</v>
      </c>
      <c r="CO45" s="189" t="s">
        <v>56</v>
      </c>
      <c r="CP45" s="190">
        <v>0</v>
      </c>
      <c r="CQ45" s="190">
        <v>0</v>
      </c>
      <c r="CR45" s="190">
        <v>0</v>
      </c>
      <c r="CS45" s="190">
        <f t="shared" si="15"/>
        <v>0</v>
      </c>
      <c r="CT45" s="191"/>
      <c r="CU45" s="192">
        <v>39</v>
      </c>
      <c r="CV45" s="189" t="s">
        <v>56</v>
      </c>
      <c r="CW45" s="190">
        <v>4</v>
      </c>
      <c r="CX45" s="190">
        <v>40000</v>
      </c>
      <c r="CY45" s="190">
        <v>0</v>
      </c>
      <c r="CZ45" s="190">
        <f t="shared" si="16"/>
        <v>40000</v>
      </c>
      <c r="DA45" s="191"/>
      <c r="DB45" s="192">
        <v>39</v>
      </c>
      <c r="DC45" s="189" t="s">
        <v>56</v>
      </c>
      <c r="DD45" s="190">
        <v>0</v>
      </c>
      <c r="DE45" s="190">
        <v>0</v>
      </c>
      <c r="DF45" s="190">
        <v>0</v>
      </c>
      <c r="DG45" s="190">
        <f t="shared" si="17"/>
        <v>0</v>
      </c>
      <c r="DH45" s="191"/>
      <c r="DI45" s="192">
        <v>39</v>
      </c>
      <c r="DJ45" s="189" t="s">
        <v>56</v>
      </c>
      <c r="DK45" s="190">
        <v>0</v>
      </c>
      <c r="DL45" s="190">
        <v>0</v>
      </c>
      <c r="DM45" s="190">
        <v>0</v>
      </c>
      <c r="DN45" s="190">
        <f t="shared" si="18"/>
        <v>0</v>
      </c>
      <c r="DO45" s="191"/>
      <c r="DP45" s="192">
        <v>39</v>
      </c>
      <c r="DQ45" s="189" t="s">
        <v>56</v>
      </c>
      <c r="DR45" s="190">
        <v>0</v>
      </c>
      <c r="DS45" s="190">
        <v>0</v>
      </c>
      <c r="DT45" s="190">
        <v>0</v>
      </c>
      <c r="DU45" s="190">
        <f t="shared" si="19"/>
        <v>0</v>
      </c>
      <c r="DV45" s="191"/>
      <c r="DW45" s="192">
        <v>39</v>
      </c>
      <c r="DX45" s="189" t="s">
        <v>56</v>
      </c>
      <c r="DY45" s="190">
        <v>0</v>
      </c>
      <c r="DZ45" s="190">
        <v>0</v>
      </c>
      <c r="EA45" s="190">
        <v>0</v>
      </c>
      <c r="EB45" s="190">
        <f t="shared" si="20"/>
        <v>0</v>
      </c>
      <c r="EC45" s="191"/>
      <c r="ED45" s="192">
        <v>39</v>
      </c>
      <c r="EE45" s="189" t="s">
        <v>56</v>
      </c>
      <c r="EF45" s="190">
        <v>0</v>
      </c>
      <c r="EG45" s="190">
        <v>0</v>
      </c>
      <c r="EH45" s="190">
        <v>0</v>
      </c>
      <c r="EI45" s="190">
        <f t="shared" si="21"/>
        <v>0</v>
      </c>
      <c r="EJ45" s="191"/>
      <c r="EK45" s="192">
        <v>39</v>
      </c>
      <c r="EL45" s="189" t="s">
        <v>56</v>
      </c>
      <c r="EM45" s="190">
        <v>0</v>
      </c>
      <c r="EN45" s="190">
        <v>0</v>
      </c>
      <c r="EO45" s="190">
        <v>0</v>
      </c>
      <c r="EP45" s="190">
        <f t="shared" si="22"/>
        <v>0</v>
      </c>
      <c r="EQ45" s="191"/>
      <c r="ER45" s="192">
        <v>39</v>
      </c>
      <c r="ES45" s="189" t="s">
        <v>56</v>
      </c>
      <c r="ET45" s="190">
        <v>0</v>
      </c>
      <c r="EU45" s="190">
        <v>0</v>
      </c>
      <c r="EV45" s="190">
        <v>0</v>
      </c>
      <c r="EW45" s="190">
        <f t="shared" si="23"/>
        <v>0</v>
      </c>
      <c r="EX45" s="191"/>
      <c r="EY45" s="192">
        <v>39</v>
      </c>
      <c r="EZ45" s="189" t="s">
        <v>56</v>
      </c>
      <c r="FA45" s="190">
        <v>0</v>
      </c>
      <c r="FB45" s="190">
        <v>0</v>
      </c>
      <c r="FC45" s="190">
        <v>0</v>
      </c>
      <c r="FD45" s="190">
        <f t="shared" si="24"/>
        <v>0</v>
      </c>
      <c r="FE45" s="191"/>
      <c r="FF45" s="192">
        <v>39</v>
      </c>
      <c r="FG45" s="189" t="s">
        <v>56</v>
      </c>
      <c r="FH45" s="190">
        <v>0</v>
      </c>
      <c r="FI45" s="190">
        <v>0</v>
      </c>
      <c r="FJ45" s="190">
        <v>0</v>
      </c>
      <c r="FK45" s="190">
        <f t="shared" si="25"/>
        <v>0</v>
      </c>
      <c r="FL45" s="191"/>
      <c r="FM45" s="192">
        <v>39</v>
      </c>
      <c r="FN45" s="189" t="s">
        <v>56</v>
      </c>
      <c r="FO45" s="190">
        <v>0</v>
      </c>
      <c r="FP45" s="190">
        <v>0</v>
      </c>
      <c r="FQ45" s="190">
        <v>0</v>
      </c>
      <c r="FR45" s="190">
        <f t="shared" si="26"/>
        <v>0</v>
      </c>
      <c r="FS45" s="191"/>
      <c r="FT45" s="192">
        <v>39</v>
      </c>
      <c r="FU45" s="189" t="s">
        <v>56</v>
      </c>
      <c r="FV45" s="190">
        <v>0</v>
      </c>
      <c r="FW45" s="190">
        <v>0</v>
      </c>
      <c r="FX45" s="190">
        <v>0</v>
      </c>
      <c r="FY45" s="190">
        <f t="shared" si="27"/>
        <v>0</v>
      </c>
      <c r="FZ45" s="191"/>
      <c r="GA45" s="192">
        <v>39</v>
      </c>
      <c r="GB45" s="189" t="s">
        <v>56</v>
      </c>
      <c r="GC45" s="190">
        <v>0</v>
      </c>
      <c r="GD45" s="190">
        <v>0</v>
      </c>
      <c r="GE45" s="190">
        <v>0</v>
      </c>
      <c r="GF45" s="190">
        <f t="shared" si="28"/>
        <v>0</v>
      </c>
      <c r="GG45" s="191"/>
      <c r="GH45" s="192">
        <v>39</v>
      </c>
      <c r="GI45" s="189" t="s">
        <v>56</v>
      </c>
      <c r="GJ45" s="190">
        <v>0</v>
      </c>
      <c r="GK45" s="190">
        <v>0</v>
      </c>
      <c r="GL45" s="190">
        <v>0</v>
      </c>
      <c r="GM45" s="190">
        <f t="shared" si="29"/>
        <v>0</v>
      </c>
      <c r="GN45" s="191"/>
      <c r="GO45" s="192">
        <v>39</v>
      </c>
      <c r="GP45" s="189" t="s">
        <v>56</v>
      </c>
      <c r="GQ45" s="190">
        <v>0</v>
      </c>
      <c r="GR45" s="190">
        <v>0</v>
      </c>
      <c r="GS45" s="190">
        <v>0</v>
      </c>
      <c r="GT45" s="190">
        <f t="shared" si="30"/>
        <v>0</v>
      </c>
      <c r="GU45" s="191"/>
      <c r="GV45" s="192">
        <v>39</v>
      </c>
      <c r="GW45" s="189" t="s">
        <v>56</v>
      </c>
      <c r="GX45" s="190">
        <v>0</v>
      </c>
      <c r="GY45" s="190">
        <v>100000</v>
      </c>
      <c r="GZ45" s="190">
        <v>0</v>
      </c>
      <c r="HA45" s="190">
        <f t="shared" si="31"/>
        <v>100000</v>
      </c>
      <c r="HB45" s="191"/>
      <c r="HC45" s="192">
        <v>39</v>
      </c>
      <c r="HD45" s="189" t="s">
        <v>56</v>
      </c>
      <c r="HE45" s="190">
        <v>0</v>
      </c>
      <c r="HF45" s="190">
        <v>0</v>
      </c>
      <c r="HG45" s="190">
        <v>0</v>
      </c>
      <c r="HH45" s="190">
        <f t="shared" si="32"/>
        <v>0</v>
      </c>
      <c r="HI45" s="191"/>
      <c r="HJ45" s="192">
        <v>39</v>
      </c>
      <c r="HK45" s="189" t="s">
        <v>56</v>
      </c>
      <c r="HL45" s="190">
        <v>0</v>
      </c>
      <c r="HM45" s="190">
        <v>0</v>
      </c>
      <c r="HN45" s="190">
        <v>0</v>
      </c>
      <c r="HO45" s="190">
        <f t="shared" si="33"/>
        <v>0</v>
      </c>
      <c r="HP45" s="191"/>
      <c r="HQ45" s="192">
        <v>39</v>
      </c>
      <c r="HR45" s="189" t="s">
        <v>56</v>
      </c>
      <c r="HS45" s="190">
        <v>0</v>
      </c>
      <c r="HT45" s="190">
        <v>0</v>
      </c>
      <c r="HU45" s="190">
        <v>0</v>
      </c>
      <c r="HV45" s="190">
        <f t="shared" si="34"/>
        <v>0</v>
      </c>
      <c r="HW45" s="191"/>
      <c r="HX45" s="192">
        <v>39</v>
      </c>
      <c r="HY45" s="189" t="s">
        <v>56</v>
      </c>
      <c r="HZ45" s="190">
        <v>0</v>
      </c>
      <c r="IA45" s="190">
        <v>660000</v>
      </c>
      <c r="IB45" s="190">
        <v>0</v>
      </c>
      <c r="IC45" s="190">
        <f t="shared" si="35"/>
        <v>660000</v>
      </c>
      <c r="ID45" s="191"/>
      <c r="IE45" s="192">
        <v>39</v>
      </c>
      <c r="IF45" s="189" t="s">
        <v>56</v>
      </c>
      <c r="IG45" s="190">
        <v>1</v>
      </c>
      <c r="IH45" s="190">
        <v>120000</v>
      </c>
      <c r="II45" s="190">
        <v>0</v>
      </c>
      <c r="IJ45" s="190">
        <f t="shared" si="36"/>
        <v>120000</v>
      </c>
      <c r="IK45" s="191"/>
      <c r="IL45" s="192">
        <v>39</v>
      </c>
      <c r="IM45" s="189" t="s">
        <v>56</v>
      </c>
      <c r="IN45" s="190">
        <v>0</v>
      </c>
      <c r="IO45" s="190">
        <v>0</v>
      </c>
      <c r="IP45" s="190">
        <v>0</v>
      </c>
      <c r="IQ45" s="190">
        <f t="shared" si="37"/>
        <v>0</v>
      </c>
      <c r="IR45" s="191"/>
      <c r="IS45" s="192">
        <v>39</v>
      </c>
      <c r="IT45" s="189" t="s">
        <v>56</v>
      </c>
      <c r="IU45" s="190">
        <v>0</v>
      </c>
      <c r="IV45" s="190">
        <v>0</v>
      </c>
      <c r="IW45" s="190">
        <v>0</v>
      </c>
      <c r="IX45" s="190">
        <f t="shared" si="38"/>
        <v>0</v>
      </c>
      <c r="IY45" s="191"/>
      <c r="IZ45" s="192">
        <v>39</v>
      </c>
      <c r="JA45" s="189" t="s">
        <v>56</v>
      </c>
      <c r="JB45" s="190">
        <v>0</v>
      </c>
      <c r="JC45" s="190">
        <v>0</v>
      </c>
      <c r="JD45" s="190">
        <v>0</v>
      </c>
      <c r="JE45" s="190">
        <f t="shared" si="39"/>
        <v>0</v>
      </c>
      <c r="JF45" s="191"/>
      <c r="JG45" s="192">
        <v>39</v>
      </c>
      <c r="JH45" s="189" t="s">
        <v>56</v>
      </c>
      <c r="JI45" s="190">
        <v>0</v>
      </c>
      <c r="JJ45" s="190">
        <v>0</v>
      </c>
      <c r="JK45" s="190">
        <v>0</v>
      </c>
      <c r="JL45" s="190">
        <f t="shared" si="40"/>
        <v>0</v>
      </c>
      <c r="JM45" s="191"/>
      <c r="JN45" s="192">
        <v>39</v>
      </c>
      <c r="JO45" s="189" t="s">
        <v>56</v>
      </c>
      <c r="JP45" s="190">
        <v>0</v>
      </c>
      <c r="JQ45" s="190">
        <v>0</v>
      </c>
      <c r="JR45" s="190">
        <v>0</v>
      </c>
      <c r="JS45" s="190">
        <f t="shared" si="41"/>
        <v>0</v>
      </c>
      <c r="JT45" s="191"/>
      <c r="JU45" s="192">
        <v>39</v>
      </c>
      <c r="JV45" s="189" t="s">
        <v>56</v>
      </c>
      <c r="JW45" s="190">
        <v>0</v>
      </c>
      <c r="JX45" s="190">
        <v>0</v>
      </c>
      <c r="JY45" s="190">
        <v>0</v>
      </c>
      <c r="JZ45" s="190">
        <f t="shared" si="42"/>
        <v>0</v>
      </c>
      <c r="KA45" s="191"/>
      <c r="KB45" s="192">
        <v>39</v>
      </c>
      <c r="KC45" s="189" t="s">
        <v>56</v>
      </c>
      <c r="KD45" s="190">
        <v>0</v>
      </c>
      <c r="KE45" s="190">
        <v>0</v>
      </c>
      <c r="KF45" s="190">
        <v>0</v>
      </c>
      <c r="KG45" s="190">
        <f t="shared" si="43"/>
        <v>0</v>
      </c>
      <c r="KH45" s="191"/>
      <c r="KI45" s="192">
        <v>39</v>
      </c>
      <c r="KJ45" s="189" t="s">
        <v>56</v>
      </c>
      <c r="KK45" s="190">
        <v>0</v>
      </c>
      <c r="KL45" s="190">
        <v>0</v>
      </c>
      <c r="KM45" s="190">
        <v>0</v>
      </c>
      <c r="KN45" s="190">
        <f t="shared" si="44"/>
        <v>0</v>
      </c>
      <c r="KO45" s="191"/>
      <c r="KP45" s="192">
        <v>39</v>
      </c>
      <c r="KQ45" s="189" t="s">
        <v>56</v>
      </c>
      <c r="KR45" s="190">
        <v>0</v>
      </c>
      <c r="KS45" s="190">
        <v>0</v>
      </c>
      <c r="KT45" s="190">
        <v>0</v>
      </c>
      <c r="KU45" s="190">
        <f t="shared" si="45"/>
        <v>0</v>
      </c>
      <c r="KV45" s="191"/>
      <c r="KW45" s="192">
        <v>39</v>
      </c>
      <c r="KX45" s="189" t="s">
        <v>56</v>
      </c>
      <c r="KY45" s="190">
        <v>0</v>
      </c>
      <c r="KZ45" s="190">
        <v>0</v>
      </c>
      <c r="LA45" s="190">
        <v>0</v>
      </c>
      <c r="LB45" s="190">
        <f t="shared" si="46"/>
        <v>0</v>
      </c>
      <c r="LC45" s="191"/>
      <c r="LD45" s="192">
        <v>39</v>
      </c>
      <c r="LE45" s="189" t="s">
        <v>56</v>
      </c>
      <c r="LF45" s="190">
        <v>0</v>
      </c>
      <c r="LG45" s="190">
        <v>0</v>
      </c>
      <c r="LH45" s="190">
        <v>0</v>
      </c>
      <c r="LI45" s="190">
        <f t="shared" si="47"/>
        <v>0</v>
      </c>
      <c r="LJ45" s="191"/>
      <c r="LK45" s="192">
        <v>39</v>
      </c>
      <c r="LL45" s="189" t="s">
        <v>56</v>
      </c>
      <c r="LM45" s="190">
        <v>0</v>
      </c>
      <c r="LN45" s="190">
        <v>0</v>
      </c>
      <c r="LO45" s="190">
        <v>0</v>
      </c>
      <c r="LP45" s="190">
        <f t="shared" si="48"/>
        <v>0</v>
      </c>
      <c r="LQ45" s="191"/>
      <c r="LR45" s="192">
        <v>39</v>
      </c>
      <c r="LS45" s="189" t="s">
        <v>56</v>
      </c>
      <c r="LT45" s="190">
        <v>0</v>
      </c>
      <c r="LU45" s="190">
        <v>0</v>
      </c>
      <c r="LV45" s="190">
        <v>0</v>
      </c>
      <c r="LW45" s="190">
        <f t="shared" si="49"/>
        <v>0</v>
      </c>
      <c r="LX45" s="191"/>
      <c r="LY45" s="192">
        <v>39</v>
      </c>
      <c r="LZ45" s="189" t="s">
        <v>56</v>
      </c>
      <c r="MA45" s="190">
        <v>0</v>
      </c>
      <c r="MB45" s="190">
        <v>0</v>
      </c>
      <c r="MC45" s="190">
        <v>0</v>
      </c>
      <c r="MD45" s="190">
        <f t="shared" si="50"/>
        <v>0</v>
      </c>
      <c r="ME45" s="191"/>
      <c r="MF45" s="192">
        <v>39</v>
      </c>
      <c r="MG45" s="189" t="s">
        <v>56</v>
      </c>
      <c r="MH45" s="190">
        <v>0</v>
      </c>
      <c r="MI45" s="190">
        <v>0</v>
      </c>
      <c r="MJ45" s="190">
        <v>0</v>
      </c>
      <c r="MK45" s="190">
        <f t="shared" si="51"/>
        <v>0</v>
      </c>
      <c r="ML45" s="191"/>
      <c r="MM45" s="192">
        <v>39</v>
      </c>
      <c r="MN45" s="189" t="s">
        <v>56</v>
      </c>
      <c r="MO45" s="190">
        <v>0</v>
      </c>
      <c r="MP45" s="190">
        <v>0</v>
      </c>
      <c r="MQ45" s="190">
        <v>0</v>
      </c>
      <c r="MR45" s="190">
        <f t="shared" si="52"/>
        <v>0</v>
      </c>
      <c r="MS45" s="191"/>
      <c r="MT45" s="192">
        <v>39</v>
      </c>
      <c r="MU45" s="189" t="s">
        <v>56</v>
      </c>
      <c r="MV45" s="190">
        <v>0</v>
      </c>
      <c r="MW45" s="190">
        <v>0</v>
      </c>
      <c r="MX45" s="190">
        <v>0</v>
      </c>
      <c r="MY45" s="190">
        <f t="shared" si="53"/>
        <v>0</v>
      </c>
      <c r="MZ45" s="191"/>
      <c r="NA45" s="192">
        <v>39</v>
      </c>
      <c r="NB45" s="189" t="s">
        <v>56</v>
      </c>
      <c r="NC45" s="190">
        <v>0</v>
      </c>
      <c r="ND45" s="190">
        <v>0</v>
      </c>
      <c r="NE45" s="190">
        <v>0</v>
      </c>
      <c r="NF45" s="190">
        <f t="shared" si="54"/>
        <v>0</v>
      </c>
      <c r="NG45" s="191"/>
      <c r="NH45" s="192">
        <v>39</v>
      </c>
      <c r="NI45" s="189" t="s">
        <v>56</v>
      </c>
      <c r="NJ45" s="190">
        <v>0</v>
      </c>
      <c r="NK45" s="190">
        <v>0</v>
      </c>
      <c r="NL45" s="190">
        <v>0</v>
      </c>
      <c r="NM45" s="190">
        <f t="shared" si="55"/>
        <v>0</v>
      </c>
      <c r="NN45" s="191"/>
      <c r="NO45" s="192">
        <v>39</v>
      </c>
      <c r="NP45" s="189" t="s">
        <v>56</v>
      </c>
      <c r="NQ45" s="190">
        <v>0</v>
      </c>
      <c r="NR45" s="190">
        <v>0</v>
      </c>
      <c r="NS45" s="190">
        <v>0</v>
      </c>
      <c r="NT45" s="190">
        <f t="shared" si="56"/>
        <v>0</v>
      </c>
      <c r="NU45" s="191"/>
      <c r="NV45" s="192">
        <v>39</v>
      </c>
      <c r="NW45" s="189" t="s">
        <v>56</v>
      </c>
      <c r="NX45" s="190">
        <v>0</v>
      </c>
      <c r="NY45" s="190">
        <v>0</v>
      </c>
      <c r="NZ45" s="190">
        <v>0</v>
      </c>
      <c r="OA45" s="190">
        <f t="shared" si="57"/>
        <v>0</v>
      </c>
      <c r="OB45" s="191"/>
      <c r="OC45" s="192">
        <v>39</v>
      </c>
      <c r="OD45" s="189" t="s">
        <v>56</v>
      </c>
      <c r="OE45" s="190">
        <v>0</v>
      </c>
      <c r="OF45" s="190">
        <v>0</v>
      </c>
      <c r="OG45" s="190">
        <v>0</v>
      </c>
      <c r="OH45" s="190">
        <f t="shared" si="58"/>
        <v>0</v>
      </c>
      <c r="OI45" s="191"/>
      <c r="OJ45" s="192">
        <v>39</v>
      </c>
      <c r="OK45" s="189" t="s">
        <v>56</v>
      </c>
      <c r="OL45" s="190">
        <v>0</v>
      </c>
      <c r="OM45" s="190">
        <v>0</v>
      </c>
      <c r="ON45" s="190">
        <v>0</v>
      </c>
      <c r="OO45" s="190">
        <f t="shared" si="59"/>
        <v>0</v>
      </c>
      <c r="OP45" s="191"/>
      <c r="OQ45" s="192">
        <v>39</v>
      </c>
      <c r="OR45" s="189" t="s">
        <v>56</v>
      </c>
      <c r="OS45" s="190">
        <v>0</v>
      </c>
      <c r="OT45" s="190">
        <v>0</v>
      </c>
      <c r="OU45" s="190">
        <v>0</v>
      </c>
      <c r="OV45" s="190">
        <f t="shared" si="60"/>
        <v>0</v>
      </c>
      <c r="OW45" s="191"/>
      <c r="OX45" s="192">
        <v>39</v>
      </c>
      <c r="OY45" s="189" t="s">
        <v>56</v>
      </c>
      <c r="OZ45" s="190">
        <v>0</v>
      </c>
      <c r="PA45" s="190">
        <v>0</v>
      </c>
      <c r="PB45" s="190">
        <v>0</v>
      </c>
      <c r="PC45" s="190">
        <f t="shared" si="61"/>
        <v>0</v>
      </c>
      <c r="PD45" s="191"/>
      <c r="PE45" s="192">
        <v>39</v>
      </c>
      <c r="PF45" s="189" t="s">
        <v>56</v>
      </c>
      <c r="PG45" s="190">
        <v>0</v>
      </c>
      <c r="PH45" s="190">
        <v>0</v>
      </c>
      <c r="PI45" s="190">
        <v>0</v>
      </c>
      <c r="PJ45" s="190">
        <f t="shared" si="62"/>
        <v>0</v>
      </c>
      <c r="PK45" s="191"/>
      <c r="PL45" s="192">
        <v>39</v>
      </c>
      <c r="PM45" s="189" t="s">
        <v>56</v>
      </c>
      <c r="PN45" s="190">
        <v>0</v>
      </c>
      <c r="PO45" s="190">
        <v>0</v>
      </c>
      <c r="PP45" s="190">
        <v>0</v>
      </c>
      <c r="PQ45" s="190">
        <f t="shared" si="63"/>
        <v>0</v>
      </c>
      <c r="PR45" s="191"/>
      <c r="PS45" s="192">
        <v>39</v>
      </c>
      <c r="PT45" s="189" t="s">
        <v>56</v>
      </c>
      <c r="PU45" s="190">
        <v>0</v>
      </c>
      <c r="PV45" s="190">
        <v>0</v>
      </c>
      <c r="PW45" s="190">
        <v>0</v>
      </c>
      <c r="PX45" s="190">
        <f t="shared" si="64"/>
        <v>0</v>
      </c>
      <c r="PY45" s="191"/>
      <c r="PZ45" s="192">
        <v>39</v>
      </c>
      <c r="QA45" s="189" t="s">
        <v>56</v>
      </c>
      <c r="QB45" s="190">
        <v>0</v>
      </c>
      <c r="QC45" s="190">
        <v>0</v>
      </c>
      <c r="QD45" s="190">
        <v>0</v>
      </c>
      <c r="QE45" s="190">
        <f t="shared" si="65"/>
        <v>0</v>
      </c>
      <c r="QF45" s="191"/>
      <c r="QG45" s="192">
        <v>39</v>
      </c>
      <c r="QH45" s="189" t="s">
        <v>56</v>
      </c>
      <c r="QI45" s="190">
        <v>0</v>
      </c>
      <c r="QJ45" s="190">
        <v>0</v>
      </c>
      <c r="QK45" s="190">
        <v>0</v>
      </c>
      <c r="QL45" s="190">
        <f t="shared" si="66"/>
        <v>0</v>
      </c>
      <c r="QM45" s="191"/>
      <c r="QN45" s="192">
        <v>39</v>
      </c>
      <c r="QO45" s="189" t="s">
        <v>56</v>
      </c>
      <c r="QP45" s="190">
        <v>0</v>
      </c>
      <c r="QQ45" s="190">
        <v>198732.24000000002</v>
      </c>
      <c r="QR45" s="190">
        <v>0</v>
      </c>
      <c r="QS45" s="190">
        <f t="shared" si="67"/>
        <v>198732.24000000002</v>
      </c>
      <c r="QT45" s="191"/>
      <c r="QU45" s="192">
        <v>39</v>
      </c>
      <c r="QV45" s="189" t="s">
        <v>56</v>
      </c>
      <c r="QW45" s="190">
        <v>0</v>
      </c>
      <c r="QX45" s="190">
        <v>0</v>
      </c>
      <c r="QY45" s="190">
        <v>0</v>
      </c>
      <c r="QZ45" s="190">
        <f t="shared" si="68"/>
        <v>0</v>
      </c>
      <c r="RA45" s="191"/>
      <c r="RB45" s="192">
        <v>39</v>
      </c>
      <c r="RC45" s="189" t="s">
        <v>56</v>
      </c>
      <c r="RD45" s="190">
        <v>0</v>
      </c>
      <c r="RE45" s="190">
        <v>0</v>
      </c>
      <c r="RF45" s="190">
        <v>0</v>
      </c>
      <c r="RG45" s="190">
        <f t="shared" si="69"/>
        <v>0</v>
      </c>
      <c r="RH45" s="191"/>
      <c r="RI45" s="192">
        <v>39</v>
      </c>
      <c r="RJ45" s="189" t="s">
        <v>56</v>
      </c>
      <c r="RK45" s="190">
        <v>0</v>
      </c>
      <c r="RL45" s="190">
        <v>0</v>
      </c>
      <c r="RM45" s="190">
        <v>0</v>
      </c>
      <c r="RN45" s="190">
        <f t="shared" si="70"/>
        <v>0</v>
      </c>
      <c r="RO45" s="191"/>
      <c r="RP45" s="192">
        <v>39</v>
      </c>
      <c r="RQ45" s="189" t="s">
        <v>56</v>
      </c>
      <c r="RR45" s="190">
        <v>0</v>
      </c>
      <c r="RS45" s="190">
        <v>0</v>
      </c>
      <c r="RT45" s="190">
        <v>0</v>
      </c>
      <c r="RU45" s="190">
        <f t="shared" si="71"/>
        <v>0</v>
      </c>
      <c r="RV45" s="191"/>
      <c r="RW45" s="192">
        <v>39</v>
      </c>
      <c r="RX45" s="189" t="s">
        <v>56</v>
      </c>
      <c r="RY45" s="190">
        <v>0</v>
      </c>
      <c r="RZ45" s="190">
        <v>0</v>
      </c>
      <c r="SA45" s="190">
        <v>0</v>
      </c>
      <c r="SB45" s="190">
        <f t="shared" si="72"/>
        <v>0</v>
      </c>
      <c r="SC45" s="191"/>
      <c r="SD45" s="192">
        <v>39</v>
      </c>
      <c r="SE45" s="189" t="s">
        <v>56</v>
      </c>
      <c r="SF45" s="190">
        <v>0</v>
      </c>
      <c r="SG45" s="190">
        <v>0</v>
      </c>
      <c r="SH45" s="190">
        <v>0</v>
      </c>
      <c r="SI45" s="190">
        <f t="shared" si="73"/>
        <v>0</v>
      </c>
      <c r="SJ45" s="191"/>
      <c r="SK45" s="192">
        <v>39</v>
      </c>
      <c r="SL45" s="189" t="s">
        <v>56</v>
      </c>
      <c r="SM45" s="190">
        <v>0</v>
      </c>
      <c r="SN45" s="190">
        <v>0</v>
      </c>
      <c r="SO45" s="190">
        <v>0</v>
      </c>
      <c r="SP45" s="190">
        <f t="shared" si="74"/>
        <v>0</v>
      </c>
      <c r="SQ45" s="191"/>
      <c r="SR45" s="192">
        <v>39</v>
      </c>
      <c r="SS45" s="189" t="s">
        <v>56</v>
      </c>
      <c r="ST45" s="190">
        <v>0</v>
      </c>
      <c r="SU45" s="190">
        <v>0</v>
      </c>
      <c r="SV45" s="190">
        <v>0</v>
      </c>
      <c r="SW45" s="190">
        <f t="shared" si="75"/>
        <v>0</v>
      </c>
      <c r="SX45" s="191"/>
      <c r="SY45" s="192">
        <v>39</v>
      </c>
      <c r="SZ45" s="189" t="s">
        <v>56</v>
      </c>
      <c r="TA45" s="190">
        <v>0</v>
      </c>
      <c r="TB45" s="190">
        <v>0</v>
      </c>
      <c r="TC45" s="190">
        <v>0</v>
      </c>
      <c r="TD45" s="190">
        <f t="shared" si="76"/>
        <v>0</v>
      </c>
      <c r="TE45" s="191"/>
      <c r="TF45" s="192">
        <v>39</v>
      </c>
      <c r="TG45" s="189" t="s">
        <v>56</v>
      </c>
      <c r="TH45" s="190">
        <v>0</v>
      </c>
      <c r="TI45" s="190">
        <v>0</v>
      </c>
      <c r="TJ45" s="190">
        <v>0</v>
      </c>
      <c r="TK45" s="190">
        <f t="shared" si="77"/>
        <v>0</v>
      </c>
      <c r="TL45" s="191"/>
      <c r="TM45" s="192">
        <v>39</v>
      </c>
      <c r="TN45" s="189" t="s">
        <v>56</v>
      </c>
      <c r="TO45" s="190">
        <v>0</v>
      </c>
      <c r="TP45" s="190">
        <v>0</v>
      </c>
      <c r="TQ45" s="190">
        <v>0</v>
      </c>
      <c r="TR45" s="190">
        <f t="shared" si="78"/>
        <v>0</v>
      </c>
      <c r="TS45" s="191"/>
      <c r="TT45" s="192">
        <v>39</v>
      </c>
      <c r="TU45" s="189" t="s">
        <v>56</v>
      </c>
      <c r="TV45" s="190">
        <v>0</v>
      </c>
      <c r="TW45" s="190">
        <v>0</v>
      </c>
      <c r="TX45" s="190">
        <v>0</v>
      </c>
      <c r="TY45" s="190">
        <f t="shared" si="79"/>
        <v>0</v>
      </c>
      <c r="TZ45" s="191"/>
      <c r="UA45" s="192">
        <v>39</v>
      </c>
      <c r="UB45" s="189" t="s">
        <v>56</v>
      </c>
      <c r="UC45" s="190">
        <v>0</v>
      </c>
      <c r="UD45" s="190">
        <v>0</v>
      </c>
      <c r="UE45" s="190">
        <v>0</v>
      </c>
      <c r="UF45" s="190">
        <f t="shared" si="80"/>
        <v>0</v>
      </c>
      <c r="UG45" s="191"/>
      <c r="UH45" s="192">
        <v>39</v>
      </c>
      <c r="UI45" s="189" t="s">
        <v>56</v>
      </c>
      <c r="UJ45" s="190">
        <v>0</v>
      </c>
      <c r="UK45" s="190">
        <v>0</v>
      </c>
      <c r="UL45" s="190">
        <v>0</v>
      </c>
      <c r="UM45" s="190">
        <f t="shared" si="81"/>
        <v>0</v>
      </c>
      <c r="UN45" s="191"/>
      <c r="UO45" s="192">
        <v>39</v>
      </c>
      <c r="UP45" s="189" t="s">
        <v>56</v>
      </c>
      <c r="UQ45" s="190">
        <v>0</v>
      </c>
      <c r="UR45" s="190">
        <v>0</v>
      </c>
      <c r="US45" s="190">
        <v>0</v>
      </c>
      <c r="UT45" s="190">
        <f t="shared" si="82"/>
        <v>0</v>
      </c>
      <c r="UU45" s="191"/>
      <c r="UV45" s="192">
        <v>39</v>
      </c>
      <c r="UW45" s="189" t="s">
        <v>56</v>
      </c>
      <c r="UX45" s="190">
        <v>0</v>
      </c>
      <c r="UY45" s="190">
        <v>0</v>
      </c>
      <c r="UZ45" s="190">
        <v>0</v>
      </c>
      <c r="VA45" s="190">
        <f t="shared" si="83"/>
        <v>0</v>
      </c>
      <c r="VB45" s="191"/>
      <c r="VC45" s="192">
        <v>39</v>
      </c>
      <c r="VD45" s="189" t="s">
        <v>56</v>
      </c>
      <c r="VE45" s="190">
        <v>0</v>
      </c>
      <c r="VF45" s="190">
        <v>0</v>
      </c>
      <c r="VG45" s="190">
        <v>0</v>
      </c>
      <c r="VH45" s="190">
        <f t="shared" si="84"/>
        <v>0</v>
      </c>
      <c r="VI45" s="191"/>
      <c r="VJ45" s="192">
        <v>39</v>
      </c>
      <c r="VK45" s="189" t="s">
        <v>56</v>
      </c>
      <c r="VL45" s="190">
        <v>0</v>
      </c>
      <c r="VM45" s="190">
        <v>0</v>
      </c>
      <c r="VN45" s="190">
        <v>0</v>
      </c>
      <c r="VO45" s="190">
        <f t="shared" si="85"/>
        <v>0</v>
      </c>
      <c r="VP45" s="191"/>
      <c r="VQ45" s="192">
        <v>39</v>
      </c>
      <c r="VR45" s="189" t="s">
        <v>56</v>
      </c>
      <c r="VS45" s="190">
        <v>0</v>
      </c>
      <c r="VT45" s="190">
        <v>0</v>
      </c>
      <c r="VU45" s="190">
        <v>0</v>
      </c>
      <c r="VV45" s="190">
        <f t="shared" si="86"/>
        <v>0</v>
      </c>
      <c r="VW45" s="191"/>
      <c r="VX45" s="192">
        <v>39</v>
      </c>
      <c r="VY45" s="189" t="s">
        <v>56</v>
      </c>
      <c r="VZ45" s="190">
        <v>0</v>
      </c>
      <c r="WA45" s="190">
        <v>0</v>
      </c>
      <c r="WB45" s="190">
        <v>0</v>
      </c>
      <c r="WC45" s="190">
        <f t="shared" si="87"/>
        <v>0</v>
      </c>
      <c r="WD45" s="191"/>
      <c r="WE45" s="192">
        <v>39</v>
      </c>
      <c r="WF45" s="189" t="s">
        <v>56</v>
      </c>
      <c r="WG45" s="190">
        <v>0</v>
      </c>
      <c r="WH45" s="190">
        <v>0</v>
      </c>
      <c r="WI45" s="190">
        <v>0</v>
      </c>
      <c r="WJ45" s="190">
        <f t="shared" si="88"/>
        <v>0</v>
      </c>
      <c r="WK45" s="191"/>
      <c r="WL45" s="192">
        <v>39</v>
      </c>
      <c r="WM45" s="189" t="s">
        <v>56</v>
      </c>
      <c r="WN45" s="190">
        <v>0</v>
      </c>
      <c r="WO45" s="190">
        <v>0</v>
      </c>
      <c r="WP45" s="190">
        <v>0</v>
      </c>
      <c r="WQ45" s="190">
        <f t="shared" si="89"/>
        <v>0</v>
      </c>
      <c r="WR45" s="191"/>
      <c r="WS45" s="192">
        <v>39</v>
      </c>
      <c r="WT45" s="189" t="s">
        <v>56</v>
      </c>
      <c r="WU45" s="190">
        <v>0</v>
      </c>
      <c r="WV45" s="190">
        <v>0</v>
      </c>
      <c r="WW45" s="190">
        <v>0</v>
      </c>
      <c r="WX45" s="190">
        <f t="shared" si="90"/>
        <v>0</v>
      </c>
      <c r="WY45" s="191"/>
      <c r="WZ45" s="192">
        <v>39</v>
      </c>
      <c r="XA45" s="189" t="s">
        <v>56</v>
      </c>
      <c r="XB45" s="190">
        <v>0</v>
      </c>
      <c r="XC45" s="190">
        <v>0</v>
      </c>
      <c r="XD45" s="190">
        <v>0</v>
      </c>
      <c r="XE45" s="190">
        <f t="shared" si="91"/>
        <v>0</v>
      </c>
      <c r="XF45" s="191"/>
      <c r="XG45" s="192">
        <v>39</v>
      </c>
      <c r="XH45" s="189" t="s">
        <v>56</v>
      </c>
      <c r="XI45" s="190">
        <v>0</v>
      </c>
      <c r="XJ45" s="190">
        <v>0</v>
      </c>
      <c r="XK45" s="190">
        <v>0</v>
      </c>
      <c r="XL45" s="190">
        <f t="shared" si="92"/>
        <v>0</v>
      </c>
      <c r="XM45" s="191"/>
      <c r="XN45" s="192">
        <v>39</v>
      </c>
      <c r="XO45" s="189" t="s">
        <v>56</v>
      </c>
      <c r="XP45" s="190">
        <v>0</v>
      </c>
      <c r="XQ45" s="190">
        <v>0</v>
      </c>
      <c r="XR45" s="190">
        <v>0</v>
      </c>
      <c r="XS45" s="190">
        <f t="shared" si="93"/>
        <v>0</v>
      </c>
      <c r="XT45" s="191"/>
      <c r="XU45" s="192">
        <v>39</v>
      </c>
      <c r="XV45" s="189" t="s">
        <v>56</v>
      </c>
      <c r="XW45" s="190">
        <v>0</v>
      </c>
      <c r="XX45" s="190">
        <v>0</v>
      </c>
      <c r="XY45" s="190">
        <v>0</v>
      </c>
      <c r="XZ45" s="190">
        <f t="shared" si="94"/>
        <v>0</v>
      </c>
      <c r="YA45" s="191"/>
      <c r="YB45" s="192">
        <v>39</v>
      </c>
      <c r="YC45" s="189" t="s">
        <v>56</v>
      </c>
      <c r="YD45" s="190">
        <v>0</v>
      </c>
      <c r="YE45" s="190">
        <v>0</v>
      </c>
      <c r="YF45" s="190">
        <v>0</v>
      </c>
      <c r="YG45" s="190">
        <f t="shared" si="95"/>
        <v>0</v>
      </c>
      <c r="YH45" s="191"/>
      <c r="YI45" s="192">
        <v>39</v>
      </c>
      <c r="YJ45" s="189" t="s">
        <v>56</v>
      </c>
      <c r="YK45" s="190">
        <v>0</v>
      </c>
      <c r="YL45" s="190">
        <f t="shared" si="96"/>
        <v>1174264.24</v>
      </c>
      <c r="YM45" s="190">
        <f t="shared" si="0"/>
        <v>0</v>
      </c>
      <c r="YN45" s="190">
        <f t="shared" si="1"/>
        <v>1174264.24</v>
      </c>
      <c r="YO45" s="191"/>
      <c r="YP45" s="105">
        <v>39</v>
      </c>
      <c r="YQ45" s="2" t="s">
        <v>56</v>
      </c>
      <c r="YR45" s="5">
        <v>0</v>
      </c>
      <c r="YS45" s="5" t="e">
        <f>'Programme Management'!#REF!+'Prgramme M. Activities'!YL45</f>
        <v>#REF!</v>
      </c>
      <c r="YT45" s="5" t="e">
        <f>'Programme Management'!#REF!+'Prgramme M. Activities'!YM45</f>
        <v>#REF!</v>
      </c>
      <c r="YU45" s="5" t="e">
        <f t="shared" si="97"/>
        <v>#REF!</v>
      </c>
      <c r="YV45" s="9"/>
    </row>
    <row r="46" spans="1:672" ht="16.5" hidden="1">
      <c r="A46" s="188">
        <v>40</v>
      </c>
      <c r="B46" s="189" t="s">
        <v>57</v>
      </c>
      <c r="C46" s="190">
        <v>0</v>
      </c>
      <c r="D46" s="190">
        <v>0</v>
      </c>
      <c r="E46" s="190">
        <v>0</v>
      </c>
      <c r="F46" s="190">
        <f t="shared" si="2"/>
        <v>0</v>
      </c>
      <c r="G46" s="191"/>
      <c r="H46" s="192">
        <v>40</v>
      </c>
      <c r="I46" s="189" t="s">
        <v>57</v>
      </c>
      <c r="J46" s="190">
        <v>0</v>
      </c>
      <c r="K46" s="190">
        <v>0</v>
      </c>
      <c r="L46" s="190">
        <v>0</v>
      </c>
      <c r="M46" s="190">
        <f t="shared" si="3"/>
        <v>0</v>
      </c>
      <c r="N46" s="191"/>
      <c r="O46" s="192">
        <v>40</v>
      </c>
      <c r="P46" s="189" t="s">
        <v>57</v>
      </c>
      <c r="Q46" s="190">
        <v>0</v>
      </c>
      <c r="R46" s="190">
        <v>0</v>
      </c>
      <c r="S46" s="190">
        <v>0</v>
      </c>
      <c r="T46" s="190">
        <f t="shared" si="4"/>
        <v>0</v>
      </c>
      <c r="U46" s="191"/>
      <c r="V46" s="192">
        <v>40</v>
      </c>
      <c r="W46" s="189" t="s">
        <v>57</v>
      </c>
      <c r="X46" s="190">
        <v>0</v>
      </c>
      <c r="Y46" s="190">
        <v>0</v>
      </c>
      <c r="Z46" s="190">
        <v>0</v>
      </c>
      <c r="AA46" s="190">
        <f t="shared" si="5"/>
        <v>0</v>
      </c>
      <c r="AB46" s="191"/>
      <c r="AC46" s="192">
        <v>40</v>
      </c>
      <c r="AD46" s="189" t="s">
        <v>57</v>
      </c>
      <c r="AE46" s="190">
        <v>0</v>
      </c>
      <c r="AF46" s="190">
        <v>0</v>
      </c>
      <c r="AG46" s="190">
        <v>0</v>
      </c>
      <c r="AH46" s="190">
        <f t="shared" si="6"/>
        <v>0</v>
      </c>
      <c r="AI46" s="191"/>
      <c r="AJ46" s="192">
        <v>40</v>
      </c>
      <c r="AK46" s="189" t="s">
        <v>57</v>
      </c>
      <c r="AL46" s="190">
        <v>0</v>
      </c>
      <c r="AM46" s="190">
        <v>0</v>
      </c>
      <c r="AN46" s="190">
        <v>0</v>
      </c>
      <c r="AO46" s="190">
        <f t="shared" si="7"/>
        <v>0</v>
      </c>
      <c r="AP46" s="191"/>
      <c r="AQ46" s="192">
        <v>40</v>
      </c>
      <c r="AR46" s="189" t="s">
        <v>57</v>
      </c>
      <c r="AS46" s="190">
        <v>0</v>
      </c>
      <c r="AT46" s="190">
        <v>0</v>
      </c>
      <c r="AU46" s="190">
        <v>0</v>
      </c>
      <c r="AV46" s="190">
        <f t="shared" si="8"/>
        <v>0</v>
      </c>
      <c r="AW46" s="191"/>
      <c r="AX46" s="192">
        <v>40</v>
      </c>
      <c r="AY46" s="189" t="s">
        <v>57</v>
      </c>
      <c r="AZ46" s="190">
        <v>0</v>
      </c>
      <c r="BA46" s="190">
        <v>0</v>
      </c>
      <c r="BB46" s="190">
        <v>0</v>
      </c>
      <c r="BC46" s="190">
        <f t="shared" si="9"/>
        <v>0</v>
      </c>
      <c r="BD46" s="191"/>
      <c r="BE46" s="192">
        <v>40</v>
      </c>
      <c r="BF46" s="189" t="s">
        <v>57</v>
      </c>
      <c r="BG46" s="190">
        <v>0</v>
      </c>
      <c r="BH46" s="190">
        <v>0</v>
      </c>
      <c r="BI46" s="190">
        <v>0</v>
      </c>
      <c r="BJ46" s="190">
        <f t="shared" si="10"/>
        <v>0</v>
      </c>
      <c r="BK46" s="191"/>
      <c r="BL46" s="192">
        <v>40</v>
      </c>
      <c r="BM46" s="189" t="s">
        <v>57</v>
      </c>
      <c r="BN46" s="190">
        <v>0</v>
      </c>
      <c r="BO46" s="190">
        <v>0</v>
      </c>
      <c r="BP46" s="190">
        <v>0</v>
      </c>
      <c r="BQ46" s="190">
        <f t="shared" si="11"/>
        <v>0</v>
      </c>
      <c r="BR46" s="191"/>
      <c r="BS46" s="192">
        <v>40</v>
      </c>
      <c r="BT46" s="189" t="s">
        <v>57</v>
      </c>
      <c r="BU46" s="190">
        <v>4</v>
      </c>
      <c r="BV46" s="190">
        <v>20000</v>
      </c>
      <c r="BW46" s="190">
        <v>0</v>
      </c>
      <c r="BX46" s="190">
        <f t="shared" si="12"/>
        <v>20000</v>
      </c>
      <c r="BY46" s="191"/>
      <c r="BZ46" s="192">
        <v>40</v>
      </c>
      <c r="CA46" s="189" t="s">
        <v>57</v>
      </c>
      <c r="CB46" s="190">
        <v>1</v>
      </c>
      <c r="CC46" s="190">
        <v>53289</v>
      </c>
      <c r="CD46" s="190">
        <v>0</v>
      </c>
      <c r="CE46" s="190">
        <f t="shared" si="13"/>
        <v>53289</v>
      </c>
      <c r="CF46" s="191"/>
      <c r="CG46" s="192">
        <v>40</v>
      </c>
      <c r="CH46" s="189" t="s">
        <v>57</v>
      </c>
      <c r="CI46" s="190">
        <v>0</v>
      </c>
      <c r="CJ46" s="190">
        <v>0</v>
      </c>
      <c r="CK46" s="190">
        <v>0</v>
      </c>
      <c r="CL46" s="190">
        <f t="shared" si="14"/>
        <v>0</v>
      </c>
      <c r="CM46" s="191"/>
      <c r="CN46" s="192">
        <v>40</v>
      </c>
      <c r="CO46" s="189" t="s">
        <v>57</v>
      </c>
      <c r="CP46" s="190">
        <v>0</v>
      </c>
      <c r="CQ46" s="190">
        <v>0</v>
      </c>
      <c r="CR46" s="190">
        <v>0</v>
      </c>
      <c r="CS46" s="190">
        <f t="shared" si="15"/>
        <v>0</v>
      </c>
      <c r="CT46" s="191"/>
      <c r="CU46" s="192">
        <v>40</v>
      </c>
      <c r="CV46" s="189" t="s">
        <v>57</v>
      </c>
      <c r="CW46" s="190">
        <v>4</v>
      </c>
      <c r="CX46" s="190">
        <v>40000</v>
      </c>
      <c r="CY46" s="190">
        <v>0</v>
      </c>
      <c r="CZ46" s="190">
        <f t="shared" si="16"/>
        <v>40000</v>
      </c>
      <c r="DA46" s="191"/>
      <c r="DB46" s="192">
        <v>40</v>
      </c>
      <c r="DC46" s="189" t="s">
        <v>57</v>
      </c>
      <c r="DD46" s="190">
        <v>0</v>
      </c>
      <c r="DE46" s="190">
        <v>0</v>
      </c>
      <c r="DF46" s="190">
        <v>0</v>
      </c>
      <c r="DG46" s="190">
        <f t="shared" si="17"/>
        <v>0</v>
      </c>
      <c r="DH46" s="191"/>
      <c r="DI46" s="192">
        <v>40</v>
      </c>
      <c r="DJ46" s="189" t="s">
        <v>57</v>
      </c>
      <c r="DK46" s="190">
        <v>0</v>
      </c>
      <c r="DL46" s="190">
        <v>0</v>
      </c>
      <c r="DM46" s="190">
        <v>0</v>
      </c>
      <c r="DN46" s="190">
        <f t="shared" si="18"/>
        <v>0</v>
      </c>
      <c r="DO46" s="191"/>
      <c r="DP46" s="192">
        <v>40</v>
      </c>
      <c r="DQ46" s="189" t="s">
        <v>57</v>
      </c>
      <c r="DR46" s="190">
        <v>0</v>
      </c>
      <c r="DS46" s="190">
        <v>0</v>
      </c>
      <c r="DT46" s="190">
        <v>0</v>
      </c>
      <c r="DU46" s="190">
        <f t="shared" si="19"/>
        <v>0</v>
      </c>
      <c r="DV46" s="191"/>
      <c r="DW46" s="192">
        <v>40</v>
      </c>
      <c r="DX46" s="189" t="s">
        <v>57</v>
      </c>
      <c r="DY46" s="190">
        <v>0</v>
      </c>
      <c r="DZ46" s="190">
        <v>0</v>
      </c>
      <c r="EA46" s="190">
        <v>0</v>
      </c>
      <c r="EB46" s="190">
        <f t="shared" si="20"/>
        <v>0</v>
      </c>
      <c r="EC46" s="191"/>
      <c r="ED46" s="192">
        <v>40</v>
      </c>
      <c r="EE46" s="189" t="s">
        <v>57</v>
      </c>
      <c r="EF46" s="190">
        <v>0</v>
      </c>
      <c r="EG46" s="190">
        <v>0</v>
      </c>
      <c r="EH46" s="190">
        <v>0</v>
      </c>
      <c r="EI46" s="190">
        <f t="shared" si="21"/>
        <v>0</v>
      </c>
      <c r="EJ46" s="191"/>
      <c r="EK46" s="192">
        <v>40</v>
      </c>
      <c r="EL46" s="189" t="s">
        <v>57</v>
      </c>
      <c r="EM46" s="190">
        <v>0</v>
      </c>
      <c r="EN46" s="190">
        <v>0</v>
      </c>
      <c r="EO46" s="190">
        <v>0</v>
      </c>
      <c r="EP46" s="190">
        <f t="shared" si="22"/>
        <v>0</v>
      </c>
      <c r="EQ46" s="191"/>
      <c r="ER46" s="192">
        <v>40</v>
      </c>
      <c r="ES46" s="189" t="s">
        <v>57</v>
      </c>
      <c r="ET46" s="190">
        <v>0</v>
      </c>
      <c r="EU46" s="190">
        <v>0</v>
      </c>
      <c r="EV46" s="190">
        <v>0</v>
      </c>
      <c r="EW46" s="190">
        <f t="shared" si="23"/>
        <v>0</v>
      </c>
      <c r="EX46" s="191"/>
      <c r="EY46" s="192">
        <v>40</v>
      </c>
      <c r="EZ46" s="189" t="s">
        <v>57</v>
      </c>
      <c r="FA46" s="190">
        <v>0</v>
      </c>
      <c r="FB46" s="190">
        <v>0</v>
      </c>
      <c r="FC46" s="190">
        <v>0</v>
      </c>
      <c r="FD46" s="190">
        <f t="shared" si="24"/>
        <v>0</v>
      </c>
      <c r="FE46" s="191"/>
      <c r="FF46" s="192">
        <v>40</v>
      </c>
      <c r="FG46" s="189" t="s">
        <v>57</v>
      </c>
      <c r="FH46" s="190">
        <v>0</v>
      </c>
      <c r="FI46" s="190">
        <v>0</v>
      </c>
      <c r="FJ46" s="190">
        <v>0</v>
      </c>
      <c r="FK46" s="190">
        <f t="shared" si="25"/>
        <v>0</v>
      </c>
      <c r="FL46" s="191"/>
      <c r="FM46" s="192">
        <v>40</v>
      </c>
      <c r="FN46" s="189" t="s">
        <v>57</v>
      </c>
      <c r="FO46" s="190">
        <v>0</v>
      </c>
      <c r="FP46" s="190">
        <v>0</v>
      </c>
      <c r="FQ46" s="190">
        <v>0</v>
      </c>
      <c r="FR46" s="190">
        <f t="shared" si="26"/>
        <v>0</v>
      </c>
      <c r="FS46" s="191"/>
      <c r="FT46" s="192">
        <v>40</v>
      </c>
      <c r="FU46" s="189" t="s">
        <v>57</v>
      </c>
      <c r="FV46" s="190">
        <v>0</v>
      </c>
      <c r="FW46" s="190">
        <v>0</v>
      </c>
      <c r="FX46" s="190">
        <v>0</v>
      </c>
      <c r="FY46" s="190">
        <f t="shared" si="27"/>
        <v>0</v>
      </c>
      <c r="FZ46" s="191"/>
      <c r="GA46" s="192">
        <v>40</v>
      </c>
      <c r="GB46" s="189" t="s">
        <v>57</v>
      </c>
      <c r="GC46" s="190">
        <v>0</v>
      </c>
      <c r="GD46" s="190">
        <v>0</v>
      </c>
      <c r="GE46" s="190">
        <v>0</v>
      </c>
      <c r="GF46" s="190">
        <f t="shared" si="28"/>
        <v>0</v>
      </c>
      <c r="GG46" s="191"/>
      <c r="GH46" s="192">
        <v>40</v>
      </c>
      <c r="GI46" s="189" t="s">
        <v>57</v>
      </c>
      <c r="GJ46" s="190">
        <v>0</v>
      </c>
      <c r="GK46" s="190">
        <v>0</v>
      </c>
      <c r="GL46" s="190">
        <v>0</v>
      </c>
      <c r="GM46" s="190">
        <f t="shared" si="29"/>
        <v>0</v>
      </c>
      <c r="GN46" s="191"/>
      <c r="GO46" s="192">
        <v>40</v>
      </c>
      <c r="GP46" s="189" t="s">
        <v>57</v>
      </c>
      <c r="GQ46" s="190">
        <v>0</v>
      </c>
      <c r="GR46" s="190">
        <v>0</v>
      </c>
      <c r="GS46" s="190">
        <v>0</v>
      </c>
      <c r="GT46" s="190">
        <f t="shared" si="30"/>
        <v>0</v>
      </c>
      <c r="GU46" s="191"/>
      <c r="GV46" s="192">
        <v>40</v>
      </c>
      <c r="GW46" s="189" t="s">
        <v>57</v>
      </c>
      <c r="GX46" s="190">
        <v>0</v>
      </c>
      <c r="GY46" s="190">
        <v>100000</v>
      </c>
      <c r="GZ46" s="190">
        <v>0</v>
      </c>
      <c r="HA46" s="190">
        <f t="shared" si="31"/>
        <v>100000</v>
      </c>
      <c r="HB46" s="191"/>
      <c r="HC46" s="192">
        <v>40</v>
      </c>
      <c r="HD46" s="189" t="s">
        <v>57</v>
      </c>
      <c r="HE46" s="190">
        <v>0</v>
      </c>
      <c r="HF46" s="190">
        <v>0</v>
      </c>
      <c r="HG46" s="190">
        <v>0</v>
      </c>
      <c r="HH46" s="190">
        <f t="shared" si="32"/>
        <v>0</v>
      </c>
      <c r="HI46" s="191"/>
      <c r="HJ46" s="192">
        <v>40</v>
      </c>
      <c r="HK46" s="189" t="s">
        <v>57</v>
      </c>
      <c r="HL46" s="190">
        <v>0</v>
      </c>
      <c r="HM46" s="190">
        <v>0</v>
      </c>
      <c r="HN46" s="190">
        <v>0</v>
      </c>
      <c r="HO46" s="190">
        <f t="shared" si="33"/>
        <v>0</v>
      </c>
      <c r="HP46" s="191"/>
      <c r="HQ46" s="192">
        <v>40</v>
      </c>
      <c r="HR46" s="189" t="s">
        <v>57</v>
      </c>
      <c r="HS46" s="190">
        <v>0</v>
      </c>
      <c r="HT46" s="190">
        <v>0</v>
      </c>
      <c r="HU46" s="190">
        <v>0</v>
      </c>
      <c r="HV46" s="190">
        <f t="shared" si="34"/>
        <v>0</v>
      </c>
      <c r="HW46" s="191"/>
      <c r="HX46" s="192">
        <v>40</v>
      </c>
      <c r="HY46" s="189" t="s">
        <v>57</v>
      </c>
      <c r="HZ46" s="190">
        <v>0</v>
      </c>
      <c r="IA46" s="190">
        <v>660000</v>
      </c>
      <c r="IB46" s="190">
        <v>0</v>
      </c>
      <c r="IC46" s="190">
        <f t="shared" si="35"/>
        <v>660000</v>
      </c>
      <c r="ID46" s="191"/>
      <c r="IE46" s="192">
        <v>40</v>
      </c>
      <c r="IF46" s="189" t="s">
        <v>57</v>
      </c>
      <c r="IG46" s="190">
        <v>1</v>
      </c>
      <c r="IH46" s="190">
        <v>120000</v>
      </c>
      <c r="II46" s="190">
        <v>0</v>
      </c>
      <c r="IJ46" s="190">
        <f t="shared" si="36"/>
        <v>120000</v>
      </c>
      <c r="IK46" s="191"/>
      <c r="IL46" s="192">
        <v>40</v>
      </c>
      <c r="IM46" s="189" t="s">
        <v>57</v>
      </c>
      <c r="IN46" s="190">
        <v>0</v>
      </c>
      <c r="IO46" s="190">
        <v>0</v>
      </c>
      <c r="IP46" s="190">
        <v>0</v>
      </c>
      <c r="IQ46" s="190">
        <f t="shared" si="37"/>
        <v>0</v>
      </c>
      <c r="IR46" s="191"/>
      <c r="IS46" s="192">
        <v>40</v>
      </c>
      <c r="IT46" s="189" t="s">
        <v>57</v>
      </c>
      <c r="IU46" s="190">
        <v>0</v>
      </c>
      <c r="IV46" s="190">
        <v>0</v>
      </c>
      <c r="IW46" s="190">
        <v>0</v>
      </c>
      <c r="IX46" s="190">
        <f t="shared" si="38"/>
        <v>0</v>
      </c>
      <c r="IY46" s="191"/>
      <c r="IZ46" s="192">
        <v>40</v>
      </c>
      <c r="JA46" s="189" t="s">
        <v>57</v>
      </c>
      <c r="JB46" s="190">
        <v>0</v>
      </c>
      <c r="JC46" s="190">
        <v>0</v>
      </c>
      <c r="JD46" s="190">
        <v>0</v>
      </c>
      <c r="JE46" s="190">
        <f t="shared" si="39"/>
        <v>0</v>
      </c>
      <c r="JF46" s="191"/>
      <c r="JG46" s="192">
        <v>40</v>
      </c>
      <c r="JH46" s="189" t="s">
        <v>57</v>
      </c>
      <c r="JI46" s="190">
        <v>0</v>
      </c>
      <c r="JJ46" s="190">
        <v>0</v>
      </c>
      <c r="JK46" s="190">
        <v>0</v>
      </c>
      <c r="JL46" s="190">
        <f t="shared" si="40"/>
        <v>0</v>
      </c>
      <c r="JM46" s="191"/>
      <c r="JN46" s="192">
        <v>40</v>
      </c>
      <c r="JO46" s="189" t="s">
        <v>57</v>
      </c>
      <c r="JP46" s="190">
        <v>0</v>
      </c>
      <c r="JQ46" s="190">
        <v>0</v>
      </c>
      <c r="JR46" s="190">
        <v>0</v>
      </c>
      <c r="JS46" s="190">
        <f t="shared" si="41"/>
        <v>0</v>
      </c>
      <c r="JT46" s="191"/>
      <c r="JU46" s="192">
        <v>40</v>
      </c>
      <c r="JV46" s="189" t="s">
        <v>57</v>
      </c>
      <c r="JW46" s="190">
        <v>0</v>
      </c>
      <c r="JX46" s="190">
        <v>0</v>
      </c>
      <c r="JY46" s="190">
        <v>0</v>
      </c>
      <c r="JZ46" s="190">
        <f t="shared" si="42"/>
        <v>0</v>
      </c>
      <c r="KA46" s="191"/>
      <c r="KB46" s="192">
        <v>40</v>
      </c>
      <c r="KC46" s="189" t="s">
        <v>57</v>
      </c>
      <c r="KD46" s="190">
        <v>0</v>
      </c>
      <c r="KE46" s="190">
        <v>0</v>
      </c>
      <c r="KF46" s="190">
        <v>0</v>
      </c>
      <c r="KG46" s="190">
        <f t="shared" si="43"/>
        <v>0</v>
      </c>
      <c r="KH46" s="191"/>
      <c r="KI46" s="192">
        <v>40</v>
      </c>
      <c r="KJ46" s="189" t="s">
        <v>57</v>
      </c>
      <c r="KK46" s="190">
        <v>0</v>
      </c>
      <c r="KL46" s="190">
        <v>0</v>
      </c>
      <c r="KM46" s="190">
        <v>0</v>
      </c>
      <c r="KN46" s="190">
        <f t="shared" si="44"/>
        <v>0</v>
      </c>
      <c r="KO46" s="191"/>
      <c r="KP46" s="192">
        <v>40</v>
      </c>
      <c r="KQ46" s="189" t="s">
        <v>57</v>
      </c>
      <c r="KR46" s="190">
        <v>0</v>
      </c>
      <c r="KS46" s="190">
        <v>0</v>
      </c>
      <c r="KT46" s="190">
        <v>0</v>
      </c>
      <c r="KU46" s="190">
        <f t="shared" si="45"/>
        <v>0</v>
      </c>
      <c r="KV46" s="191"/>
      <c r="KW46" s="192">
        <v>40</v>
      </c>
      <c r="KX46" s="189" t="s">
        <v>57</v>
      </c>
      <c r="KY46" s="190">
        <v>0</v>
      </c>
      <c r="KZ46" s="190">
        <v>0</v>
      </c>
      <c r="LA46" s="190">
        <v>0</v>
      </c>
      <c r="LB46" s="190">
        <f t="shared" si="46"/>
        <v>0</v>
      </c>
      <c r="LC46" s="191"/>
      <c r="LD46" s="192">
        <v>40</v>
      </c>
      <c r="LE46" s="189" t="s">
        <v>57</v>
      </c>
      <c r="LF46" s="190">
        <v>0</v>
      </c>
      <c r="LG46" s="190">
        <v>0</v>
      </c>
      <c r="LH46" s="190">
        <v>0</v>
      </c>
      <c r="LI46" s="190">
        <f t="shared" si="47"/>
        <v>0</v>
      </c>
      <c r="LJ46" s="191"/>
      <c r="LK46" s="192">
        <v>40</v>
      </c>
      <c r="LL46" s="189" t="s">
        <v>57</v>
      </c>
      <c r="LM46" s="190">
        <v>0</v>
      </c>
      <c r="LN46" s="190">
        <v>0</v>
      </c>
      <c r="LO46" s="190">
        <v>0</v>
      </c>
      <c r="LP46" s="190">
        <f t="shared" si="48"/>
        <v>0</v>
      </c>
      <c r="LQ46" s="191"/>
      <c r="LR46" s="192">
        <v>40</v>
      </c>
      <c r="LS46" s="189" t="s">
        <v>57</v>
      </c>
      <c r="LT46" s="190">
        <v>0</v>
      </c>
      <c r="LU46" s="190">
        <v>0</v>
      </c>
      <c r="LV46" s="190">
        <v>0</v>
      </c>
      <c r="LW46" s="190">
        <f t="shared" si="49"/>
        <v>0</v>
      </c>
      <c r="LX46" s="191"/>
      <c r="LY46" s="192">
        <v>40</v>
      </c>
      <c r="LZ46" s="189" t="s">
        <v>57</v>
      </c>
      <c r="MA46" s="190">
        <v>0</v>
      </c>
      <c r="MB46" s="190">
        <v>0</v>
      </c>
      <c r="MC46" s="190">
        <v>0</v>
      </c>
      <c r="MD46" s="190">
        <f t="shared" si="50"/>
        <v>0</v>
      </c>
      <c r="ME46" s="191"/>
      <c r="MF46" s="192">
        <v>40</v>
      </c>
      <c r="MG46" s="189" t="s">
        <v>57</v>
      </c>
      <c r="MH46" s="190">
        <v>0</v>
      </c>
      <c r="MI46" s="190">
        <v>0</v>
      </c>
      <c r="MJ46" s="190">
        <v>0</v>
      </c>
      <c r="MK46" s="190">
        <f t="shared" si="51"/>
        <v>0</v>
      </c>
      <c r="ML46" s="191"/>
      <c r="MM46" s="192">
        <v>40</v>
      </c>
      <c r="MN46" s="189" t="s">
        <v>57</v>
      </c>
      <c r="MO46" s="190">
        <v>0</v>
      </c>
      <c r="MP46" s="190">
        <v>0</v>
      </c>
      <c r="MQ46" s="190">
        <v>0</v>
      </c>
      <c r="MR46" s="190">
        <f t="shared" si="52"/>
        <v>0</v>
      </c>
      <c r="MS46" s="191"/>
      <c r="MT46" s="192">
        <v>40</v>
      </c>
      <c r="MU46" s="189" t="s">
        <v>57</v>
      </c>
      <c r="MV46" s="190">
        <v>0</v>
      </c>
      <c r="MW46" s="190">
        <v>0</v>
      </c>
      <c r="MX46" s="190">
        <v>0</v>
      </c>
      <c r="MY46" s="190">
        <f t="shared" si="53"/>
        <v>0</v>
      </c>
      <c r="MZ46" s="191"/>
      <c r="NA46" s="192">
        <v>40</v>
      </c>
      <c r="NB46" s="189" t="s">
        <v>57</v>
      </c>
      <c r="NC46" s="190"/>
      <c r="ND46" s="190"/>
      <c r="NE46" s="190">
        <v>0</v>
      </c>
      <c r="NF46" s="190">
        <f t="shared" si="54"/>
        <v>0</v>
      </c>
      <c r="NG46" s="191"/>
      <c r="NH46" s="192">
        <v>40</v>
      </c>
      <c r="NI46" s="189" t="s">
        <v>57</v>
      </c>
      <c r="NJ46" s="190">
        <v>0</v>
      </c>
      <c r="NK46" s="190">
        <v>0</v>
      </c>
      <c r="NL46" s="190">
        <v>0</v>
      </c>
      <c r="NM46" s="190">
        <f t="shared" si="55"/>
        <v>0</v>
      </c>
      <c r="NN46" s="191"/>
      <c r="NO46" s="192">
        <v>40</v>
      </c>
      <c r="NP46" s="189" t="s">
        <v>57</v>
      </c>
      <c r="NQ46" s="190">
        <v>0</v>
      </c>
      <c r="NR46" s="190">
        <v>0</v>
      </c>
      <c r="NS46" s="190">
        <v>0</v>
      </c>
      <c r="NT46" s="190">
        <f t="shared" si="56"/>
        <v>0</v>
      </c>
      <c r="NU46" s="191"/>
      <c r="NV46" s="192">
        <v>40</v>
      </c>
      <c r="NW46" s="189" t="s">
        <v>57</v>
      </c>
      <c r="NX46" s="190">
        <v>0</v>
      </c>
      <c r="NY46" s="190">
        <v>0</v>
      </c>
      <c r="NZ46" s="190">
        <v>0</v>
      </c>
      <c r="OA46" s="190">
        <f t="shared" si="57"/>
        <v>0</v>
      </c>
      <c r="OB46" s="191"/>
      <c r="OC46" s="192">
        <v>40</v>
      </c>
      <c r="OD46" s="189" t="s">
        <v>57</v>
      </c>
      <c r="OE46" s="190">
        <v>0</v>
      </c>
      <c r="OF46" s="190">
        <v>0</v>
      </c>
      <c r="OG46" s="190">
        <v>0</v>
      </c>
      <c r="OH46" s="190">
        <f t="shared" si="58"/>
        <v>0</v>
      </c>
      <c r="OI46" s="191"/>
      <c r="OJ46" s="192">
        <v>40</v>
      </c>
      <c r="OK46" s="189" t="s">
        <v>57</v>
      </c>
      <c r="OL46" s="190">
        <v>0</v>
      </c>
      <c r="OM46" s="190">
        <v>0</v>
      </c>
      <c r="ON46" s="190">
        <v>0</v>
      </c>
      <c r="OO46" s="190">
        <f t="shared" si="59"/>
        <v>0</v>
      </c>
      <c r="OP46" s="191"/>
      <c r="OQ46" s="192">
        <v>40</v>
      </c>
      <c r="OR46" s="189" t="s">
        <v>57</v>
      </c>
      <c r="OS46" s="190">
        <v>0</v>
      </c>
      <c r="OT46" s="190">
        <v>0</v>
      </c>
      <c r="OU46" s="190">
        <v>0</v>
      </c>
      <c r="OV46" s="190">
        <f t="shared" si="60"/>
        <v>0</v>
      </c>
      <c r="OW46" s="191"/>
      <c r="OX46" s="192">
        <v>40</v>
      </c>
      <c r="OY46" s="189" t="s">
        <v>57</v>
      </c>
      <c r="OZ46" s="190">
        <v>0</v>
      </c>
      <c r="PA46" s="190">
        <v>0</v>
      </c>
      <c r="PB46" s="190">
        <v>0</v>
      </c>
      <c r="PC46" s="190">
        <f t="shared" si="61"/>
        <v>0</v>
      </c>
      <c r="PD46" s="191"/>
      <c r="PE46" s="192">
        <v>40</v>
      </c>
      <c r="PF46" s="189" t="s">
        <v>57</v>
      </c>
      <c r="PG46" s="190">
        <v>0</v>
      </c>
      <c r="PH46" s="190">
        <v>0</v>
      </c>
      <c r="PI46" s="190">
        <v>0</v>
      </c>
      <c r="PJ46" s="190">
        <f t="shared" si="62"/>
        <v>0</v>
      </c>
      <c r="PK46" s="191"/>
      <c r="PL46" s="192">
        <v>40</v>
      </c>
      <c r="PM46" s="189" t="s">
        <v>57</v>
      </c>
      <c r="PN46" s="190">
        <v>0</v>
      </c>
      <c r="PO46" s="190">
        <v>0</v>
      </c>
      <c r="PP46" s="190">
        <v>0</v>
      </c>
      <c r="PQ46" s="190">
        <f t="shared" si="63"/>
        <v>0</v>
      </c>
      <c r="PR46" s="191"/>
      <c r="PS46" s="192">
        <v>40</v>
      </c>
      <c r="PT46" s="189" t="s">
        <v>57</v>
      </c>
      <c r="PU46" s="190">
        <v>0</v>
      </c>
      <c r="PV46" s="190">
        <v>0</v>
      </c>
      <c r="PW46" s="190">
        <v>0</v>
      </c>
      <c r="PX46" s="190">
        <f t="shared" si="64"/>
        <v>0</v>
      </c>
      <c r="PY46" s="191"/>
      <c r="PZ46" s="192">
        <v>40</v>
      </c>
      <c r="QA46" s="189" t="s">
        <v>57</v>
      </c>
      <c r="QB46" s="190">
        <v>0</v>
      </c>
      <c r="QC46" s="190">
        <v>0</v>
      </c>
      <c r="QD46" s="190">
        <v>0</v>
      </c>
      <c r="QE46" s="190">
        <f t="shared" si="65"/>
        <v>0</v>
      </c>
      <c r="QF46" s="191"/>
      <c r="QG46" s="192">
        <v>40</v>
      </c>
      <c r="QH46" s="189" t="s">
        <v>57</v>
      </c>
      <c r="QI46" s="190">
        <v>0</v>
      </c>
      <c r="QJ46" s="190">
        <v>0</v>
      </c>
      <c r="QK46" s="190">
        <v>0</v>
      </c>
      <c r="QL46" s="190">
        <f t="shared" si="66"/>
        <v>0</v>
      </c>
      <c r="QM46" s="191"/>
      <c r="QN46" s="192">
        <v>40</v>
      </c>
      <c r="QO46" s="189" t="s">
        <v>57</v>
      </c>
      <c r="QP46" s="190">
        <v>0</v>
      </c>
      <c r="QQ46" s="190">
        <v>513752.4</v>
      </c>
      <c r="QR46" s="190">
        <v>0</v>
      </c>
      <c r="QS46" s="190">
        <f t="shared" si="67"/>
        <v>513752.4</v>
      </c>
      <c r="QT46" s="191"/>
      <c r="QU46" s="192">
        <v>40</v>
      </c>
      <c r="QV46" s="189" t="s">
        <v>57</v>
      </c>
      <c r="QW46" s="190">
        <v>0</v>
      </c>
      <c r="QX46" s="190">
        <v>0</v>
      </c>
      <c r="QY46" s="190">
        <v>0</v>
      </c>
      <c r="QZ46" s="190">
        <f t="shared" si="68"/>
        <v>0</v>
      </c>
      <c r="RA46" s="191"/>
      <c r="RB46" s="192">
        <v>40</v>
      </c>
      <c r="RC46" s="189" t="s">
        <v>57</v>
      </c>
      <c r="RD46" s="190">
        <v>0</v>
      </c>
      <c r="RE46" s="190">
        <v>0</v>
      </c>
      <c r="RF46" s="190">
        <v>0</v>
      </c>
      <c r="RG46" s="190">
        <f t="shared" si="69"/>
        <v>0</v>
      </c>
      <c r="RH46" s="191"/>
      <c r="RI46" s="192">
        <v>40</v>
      </c>
      <c r="RJ46" s="189" t="s">
        <v>57</v>
      </c>
      <c r="RK46" s="190">
        <v>0</v>
      </c>
      <c r="RL46" s="190">
        <v>0</v>
      </c>
      <c r="RM46" s="190">
        <v>0</v>
      </c>
      <c r="RN46" s="190">
        <f t="shared" si="70"/>
        <v>0</v>
      </c>
      <c r="RO46" s="191"/>
      <c r="RP46" s="192">
        <v>40</v>
      </c>
      <c r="RQ46" s="189" t="s">
        <v>57</v>
      </c>
      <c r="RR46" s="190">
        <v>0</v>
      </c>
      <c r="RS46" s="190">
        <v>0</v>
      </c>
      <c r="RT46" s="190">
        <v>0</v>
      </c>
      <c r="RU46" s="190">
        <f t="shared" si="71"/>
        <v>0</v>
      </c>
      <c r="RV46" s="191"/>
      <c r="RW46" s="192">
        <v>40</v>
      </c>
      <c r="RX46" s="189" t="s">
        <v>57</v>
      </c>
      <c r="RY46" s="190">
        <v>0</v>
      </c>
      <c r="RZ46" s="190">
        <v>0</v>
      </c>
      <c r="SA46" s="190">
        <v>0</v>
      </c>
      <c r="SB46" s="190">
        <f t="shared" si="72"/>
        <v>0</v>
      </c>
      <c r="SC46" s="191"/>
      <c r="SD46" s="192">
        <v>40</v>
      </c>
      <c r="SE46" s="189" t="s">
        <v>57</v>
      </c>
      <c r="SF46" s="190">
        <v>0</v>
      </c>
      <c r="SG46" s="190">
        <v>0</v>
      </c>
      <c r="SH46" s="190">
        <v>0</v>
      </c>
      <c r="SI46" s="190">
        <f t="shared" si="73"/>
        <v>0</v>
      </c>
      <c r="SJ46" s="191"/>
      <c r="SK46" s="192">
        <v>40</v>
      </c>
      <c r="SL46" s="189" t="s">
        <v>57</v>
      </c>
      <c r="SM46" s="190">
        <v>0</v>
      </c>
      <c r="SN46" s="190">
        <v>0</v>
      </c>
      <c r="SO46" s="190">
        <v>0</v>
      </c>
      <c r="SP46" s="190">
        <f t="shared" si="74"/>
        <v>0</v>
      </c>
      <c r="SQ46" s="191"/>
      <c r="SR46" s="192">
        <v>40</v>
      </c>
      <c r="SS46" s="189" t="s">
        <v>57</v>
      </c>
      <c r="ST46" s="190">
        <v>0</v>
      </c>
      <c r="SU46" s="190">
        <v>0</v>
      </c>
      <c r="SV46" s="190">
        <v>0</v>
      </c>
      <c r="SW46" s="190">
        <f t="shared" si="75"/>
        <v>0</v>
      </c>
      <c r="SX46" s="191"/>
      <c r="SY46" s="192">
        <v>40</v>
      </c>
      <c r="SZ46" s="189" t="s">
        <v>57</v>
      </c>
      <c r="TA46" s="190">
        <v>0</v>
      </c>
      <c r="TB46" s="190">
        <v>0</v>
      </c>
      <c r="TC46" s="190">
        <v>0</v>
      </c>
      <c r="TD46" s="190">
        <f t="shared" si="76"/>
        <v>0</v>
      </c>
      <c r="TE46" s="191"/>
      <c r="TF46" s="192">
        <v>40</v>
      </c>
      <c r="TG46" s="189" t="s">
        <v>57</v>
      </c>
      <c r="TH46" s="190">
        <v>0</v>
      </c>
      <c r="TI46" s="190">
        <v>0</v>
      </c>
      <c r="TJ46" s="190">
        <v>0</v>
      </c>
      <c r="TK46" s="190">
        <f t="shared" si="77"/>
        <v>0</v>
      </c>
      <c r="TL46" s="191"/>
      <c r="TM46" s="192">
        <v>40</v>
      </c>
      <c r="TN46" s="189" t="s">
        <v>57</v>
      </c>
      <c r="TO46" s="190">
        <v>0</v>
      </c>
      <c r="TP46" s="190">
        <v>0</v>
      </c>
      <c r="TQ46" s="190">
        <v>0</v>
      </c>
      <c r="TR46" s="190">
        <f t="shared" si="78"/>
        <v>0</v>
      </c>
      <c r="TS46" s="191"/>
      <c r="TT46" s="192">
        <v>40</v>
      </c>
      <c r="TU46" s="189" t="s">
        <v>57</v>
      </c>
      <c r="TV46" s="190">
        <v>0</v>
      </c>
      <c r="TW46" s="190">
        <v>0</v>
      </c>
      <c r="TX46" s="190">
        <v>0</v>
      </c>
      <c r="TY46" s="190">
        <f t="shared" si="79"/>
        <v>0</v>
      </c>
      <c r="TZ46" s="191"/>
      <c r="UA46" s="192">
        <v>40</v>
      </c>
      <c r="UB46" s="189" t="s">
        <v>57</v>
      </c>
      <c r="UC46" s="190">
        <v>0</v>
      </c>
      <c r="UD46" s="190">
        <v>0</v>
      </c>
      <c r="UE46" s="190">
        <v>0</v>
      </c>
      <c r="UF46" s="190">
        <f t="shared" si="80"/>
        <v>0</v>
      </c>
      <c r="UG46" s="191"/>
      <c r="UH46" s="192">
        <v>40</v>
      </c>
      <c r="UI46" s="189" t="s">
        <v>57</v>
      </c>
      <c r="UJ46" s="190">
        <v>0</v>
      </c>
      <c r="UK46" s="190">
        <v>0</v>
      </c>
      <c r="UL46" s="190">
        <v>0</v>
      </c>
      <c r="UM46" s="190">
        <f t="shared" si="81"/>
        <v>0</v>
      </c>
      <c r="UN46" s="191"/>
      <c r="UO46" s="192">
        <v>40</v>
      </c>
      <c r="UP46" s="189" t="s">
        <v>57</v>
      </c>
      <c r="UQ46" s="190">
        <v>0</v>
      </c>
      <c r="UR46" s="190">
        <v>0</v>
      </c>
      <c r="US46" s="190">
        <v>0</v>
      </c>
      <c r="UT46" s="190">
        <f t="shared" si="82"/>
        <v>0</v>
      </c>
      <c r="UU46" s="191"/>
      <c r="UV46" s="192">
        <v>40</v>
      </c>
      <c r="UW46" s="189" t="s">
        <v>57</v>
      </c>
      <c r="UX46" s="190">
        <v>0</v>
      </c>
      <c r="UY46" s="190">
        <v>0</v>
      </c>
      <c r="UZ46" s="190">
        <v>0</v>
      </c>
      <c r="VA46" s="190">
        <f t="shared" si="83"/>
        <v>0</v>
      </c>
      <c r="VB46" s="191"/>
      <c r="VC46" s="192">
        <v>40</v>
      </c>
      <c r="VD46" s="189" t="s">
        <v>57</v>
      </c>
      <c r="VE46" s="190">
        <v>0</v>
      </c>
      <c r="VF46" s="190">
        <v>0</v>
      </c>
      <c r="VG46" s="190">
        <v>0</v>
      </c>
      <c r="VH46" s="190">
        <f t="shared" si="84"/>
        <v>0</v>
      </c>
      <c r="VI46" s="191"/>
      <c r="VJ46" s="192">
        <v>40</v>
      </c>
      <c r="VK46" s="189" t="s">
        <v>57</v>
      </c>
      <c r="VL46" s="190">
        <v>0</v>
      </c>
      <c r="VM46" s="190">
        <v>0</v>
      </c>
      <c r="VN46" s="190">
        <v>0</v>
      </c>
      <c r="VO46" s="190">
        <f t="shared" si="85"/>
        <v>0</v>
      </c>
      <c r="VP46" s="191"/>
      <c r="VQ46" s="192">
        <v>40</v>
      </c>
      <c r="VR46" s="189" t="s">
        <v>57</v>
      </c>
      <c r="VS46" s="190">
        <v>0</v>
      </c>
      <c r="VT46" s="190">
        <v>0</v>
      </c>
      <c r="VU46" s="190">
        <v>0</v>
      </c>
      <c r="VV46" s="190">
        <f t="shared" si="86"/>
        <v>0</v>
      </c>
      <c r="VW46" s="191"/>
      <c r="VX46" s="192">
        <v>40</v>
      </c>
      <c r="VY46" s="189" t="s">
        <v>57</v>
      </c>
      <c r="VZ46" s="190">
        <v>0</v>
      </c>
      <c r="WA46" s="190">
        <v>0</v>
      </c>
      <c r="WB46" s="190">
        <v>0</v>
      </c>
      <c r="WC46" s="190">
        <f t="shared" si="87"/>
        <v>0</v>
      </c>
      <c r="WD46" s="191"/>
      <c r="WE46" s="192">
        <v>40</v>
      </c>
      <c r="WF46" s="189" t="s">
        <v>57</v>
      </c>
      <c r="WG46" s="190">
        <v>0</v>
      </c>
      <c r="WH46" s="190">
        <v>0</v>
      </c>
      <c r="WI46" s="190">
        <v>0</v>
      </c>
      <c r="WJ46" s="190">
        <f t="shared" si="88"/>
        <v>0</v>
      </c>
      <c r="WK46" s="191"/>
      <c r="WL46" s="192">
        <v>40</v>
      </c>
      <c r="WM46" s="189" t="s">
        <v>57</v>
      </c>
      <c r="WN46" s="190">
        <v>0</v>
      </c>
      <c r="WO46" s="190">
        <v>0</v>
      </c>
      <c r="WP46" s="190">
        <v>0</v>
      </c>
      <c r="WQ46" s="190">
        <f t="shared" si="89"/>
        <v>0</v>
      </c>
      <c r="WR46" s="191"/>
      <c r="WS46" s="192">
        <v>40</v>
      </c>
      <c r="WT46" s="189" t="s">
        <v>57</v>
      </c>
      <c r="WU46" s="190">
        <v>0</v>
      </c>
      <c r="WV46" s="190">
        <v>0</v>
      </c>
      <c r="WW46" s="190">
        <v>0</v>
      </c>
      <c r="WX46" s="190">
        <f t="shared" si="90"/>
        <v>0</v>
      </c>
      <c r="WY46" s="191"/>
      <c r="WZ46" s="192">
        <v>40</v>
      </c>
      <c r="XA46" s="189" t="s">
        <v>57</v>
      </c>
      <c r="XB46" s="190">
        <v>0</v>
      </c>
      <c r="XC46" s="190">
        <v>0</v>
      </c>
      <c r="XD46" s="190">
        <v>0</v>
      </c>
      <c r="XE46" s="190">
        <f t="shared" si="91"/>
        <v>0</v>
      </c>
      <c r="XF46" s="191"/>
      <c r="XG46" s="192">
        <v>40</v>
      </c>
      <c r="XH46" s="189" t="s">
        <v>57</v>
      </c>
      <c r="XI46" s="190">
        <v>0</v>
      </c>
      <c r="XJ46" s="190">
        <v>0</v>
      </c>
      <c r="XK46" s="190">
        <v>0</v>
      </c>
      <c r="XL46" s="190">
        <f t="shared" si="92"/>
        <v>0</v>
      </c>
      <c r="XM46" s="191"/>
      <c r="XN46" s="192">
        <v>40</v>
      </c>
      <c r="XO46" s="189" t="s">
        <v>57</v>
      </c>
      <c r="XP46" s="190">
        <v>0</v>
      </c>
      <c r="XQ46" s="190">
        <v>0</v>
      </c>
      <c r="XR46" s="190">
        <v>0</v>
      </c>
      <c r="XS46" s="190">
        <f t="shared" si="93"/>
        <v>0</v>
      </c>
      <c r="XT46" s="191"/>
      <c r="XU46" s="192">
        <v>40</v>
      </c>
      <c r="XV46" s="189" t="s">
        <v>57</v>
      </c>
      <c r="XW46" s="190">
        <v>0</v>
      </c>
      <c r="XX46" s="190">
        <v>0</v>
      </c>
      <c r="XY46" s="190">
        <v>0</v>
      </c>
      <c r="XZ46" s="190">
        <f t="shared" si="94"/>
        <v>0</v>
      </c>
      <c r="YA46" s="191"/>
      <c r="YB46" s="192">
        <v>40</v>
      </c>
      <c r="YC46" s="189" t="s">
        <v>57</v>
      </c>
      <c r="YD46" s="190">
        <v>0</v>
      </c>
      <c r="YE46" s="190">
        <v>0</v>
      </c>
      <c r="YF46" s="190">
        <v>0</v>
      </c>
      <c r="YG46" s="190">
        <f t="shared" si="95"/>
        <v>0</v>
      </c>
      <c r="YH46" s="191"/>
      <c r="YI46" s="192">
        <v>40</v>
      </c>
      <c r="YJ46" s="189" t="s">
        <v>57</v>
      </c>
      <c r="YK46" s="190">
        <v>0</v>
      </c>
      <c r="YL46" s="190">
        <f t="shared" si="96"/>
        <v>1507041.4</v>
      </c>
      <c r="YM46" s="190">
        <f t="shared" si="0"/>
        <v>0</v>
      </c>
      <c r="YN46" s="190">
        <f t="shared" si="1"/>
        <v>1507041.4</v>
      </c>
      <c r="YO46" s="191"/>
      <c r="YP46" s="105">
        <v>40</v>
      </c>
      <c r="YQ46" s="2" t="s">
        <v>57</v>
      </c>
      <c r="YR46" s="5">
        <v>0</v>
      </c>
      <c r="YS46" s="5" t="e">
        <f>'Programme Management'!#REF!+'Prgramme M. Activities'!YL46</f>
        <v>#REF!</v>
      </c>
      <c r="YT46" s="5" t="e">
        <f>'Programme Management'!#REF!+'Prgramme M. Activities'!YM46</f>
        <v>#REF!</v>
      </c>
      <c r="YU46" s="5" t="e">
        <f t="shared" si="97"/>
        <v>#REF!</v>
      </c>
      <c r="YV46" s="9"/>
    </row>
    <row r="47" spans="1:672" ht="16.5" hidden="1">
      <c r="A47" s="188">
        <v>41</v>
      </c>
      <c r="B47" s="189" t="s">
        <v>58</v>
      </c>
      <c r="C47" s="190">
        <v>0</v>
      </c>
      <c r="D47" s="190">
        <v>0</v>
      </c>
      <c r="E47" s="190">
        <v>0</v>
      </c>
      <c r="F47" s="190">
        <f t="shared" si="2"/>
        <v>0</v>
      </c>
      <c r="G47" s="191"/>
      <c r="H47" s="192">
        <v>41</v>
      </c>
      <c r="I47" s="189" t="s">
        <v>58</v>
      </c>
      <c r="J47" s="190">
        <v>0</v>
      </c>
      <c r="K47" s="190">
        <v>0</v>
      </c>
      <c r="L47" s="190">
        <v>0</v>
      </c>
      <c r="M47" s="190">
        <f t="shared" si="3"/>
        <v>0</v>
      </c>
      <c r="N47" s="191"/>
      <c r="O47" s="192">
        <v>41</v>
      </c>
      <c r="P47" s="189" t="s">
        <v>58</v>
      </c>
      <c r="Q47" s="190">
        <v>0</v>
      </c>
      <c r="R47" s="190">
        <v>0</v>
      </c>
      <c r="S47" s="190">
        <v>0</v>
      </c>
      <c r="T47" s="190">
        <f t="shared" si="4"/>
        <v>0</v>
      </c>
      <c r="U47" s="191"/>
      <c r="V47" s="192">
        <v>41</v>
      </c>
      <c r="W47" s="189" t="s">
        <v>58</v>
      </c>
      <c r="X47" s="190">
        <v>0</v>
      </c>
      <c r="Y47" s="190">
        <v>0</v>
      </c>
      <c r="Z47" s="190">
        <v>0</v>
      </c>
      <c r="AA47" s="190">
        <f t="shared" si="5"/>
        <v>0</v>
      </c>
      <c r="AB47" s="191"/>
      <c r="AC47" s="192">
        <v>41</v>
      </c>
      <c r="AD47" s="189" t="s">
        <v>58</v>
      </c>
      <c r="AE47" s="190">
        <v>0</v>
      </c>
      <c r="AF47" s="190">
        <v>0</v>
      </c>
      <c r="AG47" s="190">
        <v>0</v>
      </c>
      <c r="AH47" s="190">
        <f t="shared" si="6"/>
        <v>0</v>
      </c>
      <c r="AI47" s="191"/>
      <c r="AJ47" s="192">
        <v>41</v>
      </c>
      <c r="AK47" s="189" t="s">
        <v>58</v>
      </c>
      <c r="AL47" s="190">
        <v>0</v>
      </c>
      <c r="AM47" s="190">
        <v>0</v>
      </c>
      <c r="AN47" s="190">
        <v>0</v>
      </c>
      <c r="AO47" s="190">
        <f t="shared" si="7"/>
        <v>0</v>
      </c>
      <c r="AP47" s="191"/>
      <c r="AQ47" s="192">
        <v>41</v>
      </c>
      <c r="AR47" s="189" t="s">
        <v>58</v>
      </c>
      <c r="AS47" s="190">
        <v>0</v>
      </c>
      <c r="AT47" s="190">
        <v>0</v>
      </c>
      <c r="AU47" s="190">
        <v>0</v>
      </c>
      <c r="AV47" s="190">
        <f t="shared" si="8"/>
        <v>0</v>
      </c>
      <c r="AW47" s="191"/>
      <c r="AX47" s="192">
        <v>41</v>
      </c>
      <c r="AY47" s="189" t="s">
        <v>58</v>
      </c>
      <c r="AZ47" s="190">
        <v>0</v>
      </c>
      <c r="BA47" s="190">
        <v>0</v>
      </c>
      <c r="BB47" s="190">
        <v>0</v>
      </c>
      <c r="BC47" s="190">
        <f t="shared" si="9"/>
        <v>0</v>
      </c>
      <c r="BD47" s="191"/>
      <c r="BE47" s="192">
        <v>41</v>
      </c>
      <c r="BF47" s="189" t="s">
        <v>58</v>
      </c>
      <c r="BG47" s="190">
        <v>0</v>
      </c>
      <c r="BH47" s="190">
        <v>0</v>
      </c>
      <c r="BI47" s="190">
        <v>0</v>
      </c>
      <c r="BJ47" s="190">
        <f t="shared" si="10"/>
        <v>0</v>
      </c>
      <c r="BK47" s="191"/>
      <c r="BL47" s="192">
        <v>41</v>
      </c>
      <c r="BM47" s="189" t="s">
        <v>58</v>
      </c>
      <c r="BN47" s="190">
        <v>0</v>
      </c>
      <c r="BO47" s="190">
        <v>0</v>
      </c>
      <c r="BP47" s="190">
        <v>0</v>
      </c>
      <c r="BQ47" s="190">
        <f t="shared" si="11"/>
        <v>0</v>
      </c>
      <c r="BR47" s="191"/>
      <c r="BS47" s="192">
        <v>41</v>
      </c>
      <c r="BT47" s="189" t="s">
        <v>58</v>
      </c>
      <c r="BU47" s="190">
        <v>4</v>
      </c>
      <c r="BV47" s="190">
        <v>20000</v>
      </c>
      <c r="BW47" s="190">
        <v>0</v>
      </c>
      <c r="BX47" s="190">
        <f t="shared" si="12"/>
        <v>20000</v>
      </c>
      <c r="BY47" s="191"/>
      <c r="BZ47" s="192">
        <v>41</v>
      </c>
      <c r="CA47" s="189" t="s">
        <v>58</v>
      </c>
      <c r="CB47" s="190">
        <v>1</v>
      </c>
      <c r="CC47" s="190">
        <v>53289</v>
      </c>
      <c r="CD47" s="190">
        <v>0</v>
      </c>
      <c r="CE47" s="190">
        <f t="shared" si="13"/>
        <v>53289</v>
      </c>
      <c r="CF47" s="191"/>
      <c r="CG47" s="192">
        <v>41</v>
      </c>
      <c r="CH47" s="189" t="s">
        <v>58</v>
      </c>
      <c r="CI47" s="190">
        <v>0</v>
      </c>
      <c r="CJ47" s="190">
        <v>0</v>
      </c>
      <c r="CK47" s="190">
        <v>0</v>
      </c>
      <c r="CL47" s="190">
        <f t="shared" si="14"/>
        <v>0</v>
      </c>
      <c r="CM47" s="191"/>
      <c r="CN47" s="192">
        <v>41</v>
      </c>
      <c r="CO47" s="189" t="s">
        <v>58</v>
      </c>
      <c r="CP47" s="190">
        <v>0</v>
      </c>
      <c r="CQ47" s="190">
        <v>0</v>
      </c>
      <c r="CR47" s="190">
        <v>0</v>
      </c>
      <c r="CS47" s="190">
        <f t="shared" si="15"/>
        <v>0</v>
      </c>
      <c r="CT47" s="191"/>
      <c r="CU47" s="192">
        <v>41</v>
      </c>
      <c r="CV47" s="189" t="s">
        <v>58</v>
      </c>
      <c r="CW47" s="190">
        <v>4</v>
      </c>
      <c r="CX47" s="190">
        <v>40000</v>
      </c>
      <c r="CY47" s="190">
        <v>0</v>
      </c>
      <c r="CZ47" s="190">
        <f t="shared" si="16"/>
        <v>40000</v>
      </c>
      <c r="DA47" s="191"/>
      <c r="DB47" s="192">
        <v>41</v>
      </c>
      <c r="DC47" s="189" t="s">
        <v>58</v>
      </c>
      <c r="DD47" s="190">
        <v>0</v>
      </c>
      <c r="DE47" s="190">
        <v>0</v>
      </c>
      <c r="DF47" s="190">
        <v>0</v>
      </c>
      <c r="DG47" s="190">
        <f t="shared" si="17"/>
        <v>0</v>
      </c>
      <c r="DH47" s="191"/>
      <c r="DI47" s="192">
        <v>41</v>
      </c>
      <c r="DJ47" s="189" t="s">
        <v>58</v>
      </c>
      <c r="DK47" s="190">
        <v>0</v>
      </c>
      <c r="DL47" s="190">
        <v>0</v>
      </c>
      <c r="DM47" s="190">
        <v>0</v>
      </c>
      <c r="DN47" s="190">
        <f t="shared" si="18"/>
        <v>0</v>
      </c>
      <c r="DO47" s="191"/>
      <c r="DP47" s="192">
        <v>41</v>
      </c>
      <c r="DQ47" s="189" t="s">
        <v>58</v>
      </c>
      <c r="DR47" s="190">
        <v>0</v>
      </c>
      <c r="DS47" s="190">
        <v>0</v>
      </c>
      <c r="DT47" s="190">
        <v>0</v>
      </c>
      <c r="DU47" s="190">
        <f t="shared" si="19"/>
        <v>0</v>
      </c>
      <c r="DV47" s="191"/>
      <c r="DW47" s="192">
        <v>41</v>
      </c>
      <c r="DX47" s="189" t="s">
        <v>58</v>
      </c>
      <c r="DY47" s="190">
        <v>0</v>
      </c>
      <c r="DZ47" s="190">
        <v>0</v>
      </c>
      <c r="EA47" s="190">
        <v>0</v>
      </c>
      <c r="EB47" s="190">
        <f t="shared" si="20"/>
        <v>0</v>
      </c>
      <c r="EC47" s="191"/>
      <c r="ED47" s="192">
        <v>41</v>
      </c>
      <c r="EE47" s="189" t="s">
        <v>58</v>
      </c>
      <c r="EF47" s="190">
        <v>0</v>
      </c>
      <c r="EG47" s="190">
        <v>0</v>
      </c>
      <c r="EH47" s="190">
        <v>0</v>
      </c>
      <c r="EI47" s="190">
        <f t="shared" si="21"/>
        <v>0</v>
      </c>
      <c r="EJ47" s="191"/>
      <c r="EK47" s="192">
        <v>41</v>
      </c>
      <c r="EL47" s="189" t="s">
        <v>58</v>
      </c>
      <c r="EM47" s="190">
        <v>0</v>
      </c>
      <c r="EN47" s="190">
        <v>0</v>
      </c>
      <c r="EO47" s="190">
        <v>0</v>
      </c>
      <c r="EP47" s="190">
        <f t="shared" si="22"/>
        <v>0</v>
      </c>
      <c r="EQ47" s="191"/>
      <c r="ER47" s="192">
        <v>41</v>
      </c>
      <c r="ES47" s="189" t="s">
        <v>58</v>
      </c>
      <c r="ET47" s="190">
        <v>0</v>
      </c>
      <c r="EU47" s="190">
        <v>0</v>
      </c>
      <c r="EV47" s="190">
        <v>0</v>
      </c>
      <c r="EW47" s="190">
        <f t="shared" si="23"/>
        <v>0</v>
      </c>
      <c r="EX47" s="191"/>
      <c r="EY47" s="192">
        <v>41</v>
      </c>
      <c r="EZ47" s="189" t="s">
        <v>58</v>
      </c>
      <c r="FA47" s="190">
        <v>0</v>
      </c>
      <c r="FB47" s="190">
        <v>0</v>
      </c>
      <c r="FC47" s="190">
        <v>0</v>
      </c>
      <c r="FD47" s="190">
        <f t="shared" si="24"/>
        <v>0</v>
      </c>
      <c r="FE47" s="191"/>
      <c r="FF47" s="192">
        <v>41</v>
      </c>
      <c r="FG47" s="189" t="s">
        <v>58</v>
      </c>
      <c r="FH47" s="190">
        <v>0</v>
      </c>
      <c r="FI47" s="190">
        <v>0</v>
      </c>
      <c r="FJ47" s="190">
        <v>0</v>
      </c>
      <c r="FK47" s="190">
        <f t="shared" si="25"/>
        <v>0</v>
      </c>
      <c r="FL47" s="191"/>
      <c r="FM47" s="192">
        <v>41</v>
      </c>
      <c r="FN47" s="189" t="s">
        <v>58</v>
      </c>
      <c r="FO47" s="190">
        <v>0</v>
      </c>
      <c r="FP47" s="190">
        <v>0</v>
      </c>
      <c r="FQ47" s="190">
        <v>0</v>
      </c>
      <c r="FR47" s="190">
        <f t="shared" si="26"/>
        <v>0</v>
      </c>
      <c r="FS47" s="191"/>
      <c r="FT47" s="192">
        <v>41</v>
      </c>
      <c r="FU47" s="189" t="s">
        <v>58</v>
      </c>
      <c r="FV47" s="190">
        <v>0</v>
      </c>
      <c r="FW47" s="190">
        <v>0</v>
      </c>
      <c r="FX47" s="190">
        <v>0</v>
      </c>
      <c r="FY47" s="190">
        <f t="shared" si="27"/>
        <v>0</v>
      </c>
      <c r="FZ47" s="191"/>
      <c r="GA47" s="192">
        <v>41</v>
      </c>
      <c r="GB47" s="189" t="s">
        <v>58</v>
      </c>
      <c r="GC47" s="190">
        <v>0</v>
      </c>
      <c r="GD47" s="190">
        <v>0</v>
      </c>
      <c r="GE47" s="190">
        <v>0</v>
      </c>
      <c r="GF47" s="190">
        <f t="shared" si="28"/>
        <v>0</v>
      </c>
      <c r="GG47" s="191"/>
      <c r="GH47" s="192">
        <v>41</v>
      </c>
      <c r="GI47" s="189" t="s">
        <v>58</v>
      </c>
      <c r="GJ47" s="190">
        <v>0</v>
      </c>
      <c r="GK47" s="190">
        <v>0</v>
      </c>
      <c r="GL47" s="190">
        <v>0</v>
      </c>
      <c r="GM47" s="190">
        <f t="shared" si="29"/>
        <v>0</v>
      </c>
      <c r="GN47" s="191"/>
      <c r="GO47" s="192">
        <v>41</v>
      </c>
      <c r="GP47" s="189" t="s">
        <v>58</v>
      </c>
      <c r="GQ47" s="190">
        <v>0</v>
      </c>
      <c r="GR47" s="190">
        <v>0</v>
      </c>
      <c r="GS47" s="190">
        <v>0</v>
      </c>
      <c r="GT47" s="190">
        <f t="shared" si="30"/>
        <v>0</v>
      </c>
      <c r="GU47" s="191"/>
      <c r="GV47" s="192">
        <v>41</v>
      </c>
      <c r="GW47" s="189" t="s">
        <v>58</v>
      </c>
      <c r="GX47" s="190">
        <v>0</v>
      </c>
      <c r="GY47" s="190">
        <v>0</v>
      </c>
      <c r="GZ47" s="190">
        <v>0</v>
      </c>
      <c r="HA47" s="190">
        <f t="shared" si="31"/>
        <v>0</v>
      </c>
      <c r="HB47" s="191"/>
      <c r="HC47" s="192">
        <v>41</v>
      </c>
      <c r="HD47" s="189" t="s">
        <v>58</v>
      </c>
      <c r="HE47" s="190">
        <v>0</v>
      </c>
      <c r="HF47" s="190">
        <v>0</v>
      </c>
      <c r="HG47" s="190">
        <v>0</v>
      </c>
      <c r="HH47" s="190">
        <f t="shared" si="32"/>
        <v>0</v>
      </c>
      <c r="HI47" s="191"/>
      <c r="HJ47" s="192">
        <v>41</v>
      </c>
      <c r="HK47" s="189" t="s">
        <v>58</v>
      </c>
      <c r="HL47" s="190">
        <v>0</v>
      </c>
      <c r="HM47" s="190">
        <v>0</v>
      </c>
      <c r="HN47" s="190">
        <v>0</v>
      </c>
      <c r="HO47" s="190">
        <f t="shared" si="33"/>
        <v>0</v>
      </c>
      <c r="HP47" s="191"/>
      <c r="HQ47" s="192">
        <v>41</v>
      </c>
      <c r="HR47" s="189" t="s">
        <v>58</v>
      </c>
      <c r="HS47" s="190">
        <v>0</v>
      </c>
      <c r="HT47" s="190">
        <v>0</v>
      </c>
      <c r="HU47" s="190">
        <v>0</v>
      </c>
      <c r="HV47" s="190">
        <f t="shared" si="34"/>
        <v>0</v>
      </c>
      <c r="HW47" s="191"/>
      <c r="HX47" s="192">
        <v>41</v>
      </c>
      <c r="HY47" s="189" t="s">
        <v>58</v>
      </c>
      <c r="HZ47" s="190">
        <v>0</v>
      </c>
      <c r="IA47" s="190">
        <v>660000</v>
      </c>
      <c r="IB47" s="190">
        <v>0</v>
      </c>
      <c r="IC47" s="190">
        <f t="shared" si="35"/>
        <v>660000</v>
      </c>
      <c r="ID47" s="191"/>
      <c r="IE47" s="192">
        <v>41</v>
      </c>
      <c r="IF47" s="189" t="s">
        <v>58</v>
      </c>
      <c r="IG47" s="190">
        <v>1</v>
      </c>
      <c r="IH47" s="190">
        <v>120000</v>
      </c>
      <c r="II47" s="190">
        <v>0</v>
      </c>
      <c r="IJ47" s="190">
        <f t="shared" si="36"/>
        <v>120000</v>
      </c>
      <c r="IK47" s="191"/>
      <c r="IL47" s="192">
        <v>41</v>
      </c>
      <c r="IM47" s="189" t="s">
        <v>58</v>
      </c>
      <c r="IN47" s="190">
        <v>0</v>
      </c>
      <c r="IO47" s="190">
        <v>0</v>
      </c>
      <c r="IP47" s="190">
        <v>0</v>
      </c>
      <c r="IQ47" s="190">
        <f t="shared" si="37"/>
        <v>0</v>
      </c>
      <c r="IR47" s="191"/>
      <c r="IS47" s="192">
        <v>41</v>
      </c>
      <c r="IT47" s="189" t="s">
        <v>58</v>
      </c>
      <c r="IU47" s="190">
        <v>0</v>
      </c>
      <c r="IV47" s="190">
        <v>0</v>
      </c>
      <c r="IW47" s="190">
        <v>0</v>
      </c>
      <c r="IX47" s="190">
        <f t="shared" si="38"/>
        <v>0</v>
      </c>
      <c r="IY47" s="191"/>
      <c r="IZ47" s="192">
        <v>41</v>
      </c>
      <c r="JA47" s="189" t="s">
        <v>58</v>
      </c>
      <c r="JB47" s="190">
        <v>0</v>
      </c>
      <c r="JC47" s="190">
        <v>0</v>
      </c>
      <c r="JD47" s="190">
        <v>0</v>
      </c>
      <c r="JE47" s="190">
        <f t="shared" si="39"/>
        <v>0</v>
      </c>
      <c r="JF47" s="191"/>
      <c r="JG47" s="192">
        <v>41</v>
      </c>
      <c r="JH47" s="189" t="s">
        <v>58</v>
      </c>
      <c r="JI47" s="190">
        <v>0</v>
      </c>
      <c r="JJ47" s="190">
        <v>0</v>
      </c>
      <c r="JK47" s="190">
        <v>0</v>
      </c>
      <c r="JL47" s="190">
        <f t="shared" si="40"/>
        <v>0</v>
      </c>
      <c r="JM47" s="191"/>
      <c r="JN47" s="192">
        <v>41</v>
      </c>
      <c r="JO47" s="189" t="s">
        <v>58</v>
      </c>
      <c r="JP47" s="190">
        <v>0</v>
      </c>
      <c r="JQ47" s="190">
        <v>0</v>
      </c>
      <c r="JR47" s="190">
        <v>0</v>
      </c>
      <c r="JS47" s="190">
        <f t="shared" si="41"/>
        <v>0</v>
      </c>
      <c r="JT47" s="191"/>
      <c r="JU47" s="192">
        <v>41</v>
      </c>
      <c r="JV47" s="189" t="s">
        <v>58</v>
      </c>
      <c r="JW47" s="190">
        <v>0</v>
      </c>
      <c r="JX47" s="190">
        <v>0</v>
      </c>
      <c r="JY47" s="190">
        <v>0</v>
      </c>
      <c r="JZ47" s="190">
        <f t="shared" si="42"/>
        <v>0</v>
      </c>
      <c r="KA47" s="191"/>
      <c r="KB47" s="192">
        <v>41</v>
      </c>
      <c r="KC47" s="189" t="s">
        <v>58</v>
      </c>
      <c r="KD47" s="190">
        <v>0</v>
      </c>
      <c r="KE47" s="190">
        <v>0</v>
      </c>
      <c r="KF47" s="190">
        <v>0</v>
      </c>
      <c r="KG47" s="190">
        <f t="shared" si="43"/>
        <v>0</v>
      </c>
      <c r="KH47" s="191"/>
      <c r="KI47" s="192">
        <v>41</v>
      </c>
      <c r="KJ47" s="189" t="s">
        <v>58</v>
      </c>
      <c r="KK47" s="190">
        <v>0</v>
      </c>
      <c r="KL47" s="190">
        <v>0</v>
      </c>
      <c r="KM47" s="190">
        <v>0</v>
      </c>
      <c r="KN47" s="190">
        <f t="shared" si="44"/>
        <v>0</v>
      </c>
      <c r="KO47" s="191"/>
      <c r="KP47" s="192">
        <v>41</v>
      </c>
      <c r="KQ47" s="189" t="s">
        <v>58</v>
      </c>
      <c r="KR47" s="190">
        <v>0</v>
      </c>
      <c r="KS47" s="190">
        <v>0</v>
      </c>
      <c r="KT47" s="190">
        <v>0</v>
      </c>
      <c r="KU47" s="190">
        <f t="shared" si="45"/>
        <v>0</v>
      </c>
      <c r="KV47" s="191"/>
      <c r="KW47" s="192">
        <v>41</v>
      </c>
      <c r="KX47" s="189" t="s">
        <v>58</v>
      </c>
      <c r="KY47" s="190">
        <v>0</v>
      </c>
      <c r="KZ47" s="190">
        <v>0</v>
      </c>
      <c r="LA47" s="190">
        <v>0</v>
      </c>
      <c r="LB47" s="190">
        <f t="shared" si="46"/>
        <v>0</v>
      </c>
      <c r="LC47" s="191"/>
      <c r="LD47" s="192">
        <v>41</v>
      </c>
      <c r="LE47" s="189" t="s">
        <v>58</v>
      </c>
      <c r="LF47" s="190">
        <v>0</v>
      </c>
      <c r="LG47" s="190">
        <v>0</v>
      </c>
      <c r="LH47" s="190">
        <v>0</v>
      </c>
      <c r="LI47" s="190">
        <f t="shared" si="47"/>
        <v>0</v>
      </c>
      <c r="LJ47" s="191"/>
      <c r="LK47" s="192">
        <v>41</v>
      </c>
      <c r="LL47" s="189" t="s">
        <v>58</v>
      </c>
      <c r="LM47" s="190">
        <v>0</v>
      </c>
      <c r="LN47" s="190">
        <v>0</v>
      </c>
      <c r="LO47" s="190">
        <v>0</v>
      </c>
      <c r="LP47" s="190">
        <f t="shared" si="48"/>
        <v>0</v>
      </c>
      <c r="LQ47" s="191"/>
      <c r="LR47" s="192">
        <v>41</v>
      </c>
      <c r="LS47" s="189" t="s">
        <v>58</v>
      </c>
      <c r="LT47" s="190">
        <v>0</v>
      </c>
      <c r="LU47" s="190">
        <v>0</v>
      </c>
      <c r="LV47" s="190">
        <v>0</v>
      </c>
      <c r="LW47" s="190">
        <f t="shared" si="49"/>
        <v>0</v>
      </c>
      <c r="LX47" s="191"/>
      <c r="LY47" s="192">
        <v>41</v>
      </c>
      <c r="LZ47" s="189" t="s">
        <v>58</v>
      </c>
      <c r="MA47" s="190">
        <v>0</v>
      </c>
      <c r="MB47" s="190">
        <v>0</v>
      </c>
      <c r="MC47" s="190">
        <v>0</v>
      </c>
      <c r="MD47" s="190">
        <f t="shared" si="50"/>
        <v>0</v>
      </c>
      <c r="ME47" s="191"/>
      <c r="MF47" s="192">
        <v>41</v>
      </c>
      <c r="MG47" s="189" t="s">
        <v>58</v>
      </c>
      <c r="MH47" s="190">
        <v>0</v>
      </c>
      <c r="MI47" s="190">
        <v>0</v>
      </c>
      <c r="MJ47" s="190">
        <v>0</v>
      </c>
      <c r="MK47" s="190">
        <f t="shared" si="51"/>
        <v>0</v>
      </c>
      <c r="ML47" s="191"/>
      <c r="MM47" s="192">
        <v>41</v>
      </c>
      <c r="MN47" s="189" t="s">
        <v>58</v>
      </c>
      <c r="MO47" s="190">
        <v>0</v>
      </c>
      <c r="MP47" s="190">
        <v>0</v>
      </c>
      <c r="MQ47" s="190">
        <v>0</v>
      </c>
      <c r="MR47" s="190">
        <f t="shared" si="52"/>
        <v>0</v>
      </c>
      <c r="MS47" s="191"/>
      <c r="MT47" s="192">
        <v>41</v>
      </c>
      <c r="MU47" s="189" t="s">
        <v>58</v>
      </c>
      <c r="MV47" s="190">
        <v>0</v>
      </c>
      <c r="MW47" s="190">
        <v>0</v>
      </c>
      <c r="MX47" s="190">
        <v>0</v>
      </c>
      <c r="MY47" s="190">
        <f t="shared" si="53"/>
        <v>0</v>
      </c>
      <c r="MZ47" s="191"/>
      <c r="NA47" s="192">
        <v>41</v>
      </c>
      <c r="NB47" s="189" t="s">
        <v>58</v>
      </c>
      <c r="NC47" s="190"/>
      <c r="ND47" s="190"/>
      <c r="NE47" s="190">
        <v>0</v>
      </c>
      <c r="NF47" s="190">
        <f t="shared" si="54"/>
        <v>0</v>
      </c>
      <c r="NG47" s="191"/>
      <c r="NH47" s="192">
        <v>41</v>
      </c>
      <c r="NI47" s="189" t="s">
        <v>58</v>
      </c>
      <c r="NJ47" s="190">
        <v>0</v>
      </c>
      <c r="NK47" s="190">
        <v>0</v>
      </c>
      <c r="NL47" s="190">
        <v>0</v>
      </c>
      <c r="NM47" s="190">
        <f t="shared" si="55"/>
        <v>0</v>
      </c>
      <c r="NN47" s="191"/>
      <c r="NO47" s="192">
        <v>41</v>
      </c>
      <c r="NP47" s="189" t="s">
        <v>58</v>
      </c>
      <c r="NQ47" s="190">
        <v>0</v>
      </c>
      <c r="NR47" s="190">
        <v>0</v>
      </c>
      <c r="NS47" s="190">
        <v>0</v>
      </c>
      <c r="NT47" s="190">
        <f t="shared" si="56"/>
        <v>0</v>
      </c>
      <c r="NU47" s="191"/>
      <c r="NV47" s="192">
        <v>41</v>
      </c>
      <c r="NW47" s="189" t="s">
        <v>58</v>
      </c>
      <c r="NX47" s="190">
        <v>0</v>
      </c>
      <c r="NY47" s="190">
        <v>0</v>
      </c>
      <c r="NZ47" s="190">
        <v>0</v>
      </c>
      <c r="OA47" s="190">
        <f t="shared" si="57"/>
        <v>0</v>
      </c>
      <c r="OB47" s="191"/>
      <c r="OC47" s="192">
        <v>41</v>
      </c>
      <c r="OD47" s="189" t="s">
        <v>58</v>
      </c>
      <c r="OE47" s="190">
        <v>0</v>
      </c>
      <c r="OF47" s="190">
        <v>0</v>
      </c>
      <c r="OG47" s="190">
        <v>0</v>
      </c>
      <c r="OH47" s="190">
        <f t="shared" si="58"/>
        <v>0</v>
      </c>
      <c r="OI47" s="191"/>
      <c r="OJ47" s="192">
        <v>41</v>
      </c>
      <c r="OK47" s="189" t="s">
        <v>58</v>
      </c>
      <c r="OL47" s="190">
        <v>0</v>
      </c>
      <c r="OM47" s="190">
        <v>0</v>
      </c>
      <c r="ON47" s="190">
        <v>0</v>
      </c>
      <c r="OO47" s="190">
        <f t="shared" si="59"/>
        <v>0</v>
      </c>
      <c r="OP47" s="191"/>
      <c r="OQ47" s="192">
        <v>41</v>
      </c>
      <c r="OR47" s="189" t="s">
        <v>58</v>
      </c>
      <c r="OS47" s="190">
        <v>0</v>
      </c>
      <c r="OT47" s="190">
        <v>0</v>
      </c>
      <c r="OU47" s="190">
        <v>0</v>
      </c>
      <c r="OV47" s="190">
        <f t="shared" si="60"/>
        <v>0</v>
      </c>
      <c r="OW47" s="191"/>
      <c r="OX47" s="192">
        <v>41</v>
      </c>
      <c r="OY47" s="189" t="s">
        <v>58</v>
      </c>
      <c r="OZ47" s="190">
        <v>0</v>
      </c>
      <c r="PA47" s="190">
        <v>0</v>
      </c>
      <c r="PB47" s="190">
        <v>0</v>
      </c>
      <c r="PC47" s="190">
        <f t="shared" si="61"/>
        <v>0</v>
      </c>
      <c r="PD47" s="191"/>
      <c r="PE47" s="192">
        <v>41</v>
      </c>
      <c r="PF47" s="189" t="s">
        <v>58</v>
      </c>
      <c r="PG47" s="190">
        <v>0</v>
      </c>
      <c r="PH47" s="190">
        <v>0</v>
      </c>
      <c r="PI47" s="190">
        <v>0</v>
      </c>
      <c r="PJ47" s="190">
        <f t="shared" si="62"/>
        <v>0</v>
      </c>
      <c r="PK47" s="191"/>
      <c r="PL47" s="192">
        <v>41</v>
      </c>
      <c r="PM47" s="189" t="s">
        <v>58</v>
      </c>
      <c r="PN47" s="190">
        <v>0</v>
      </c>
      <c r="PO47" s="190">
        <v>0</v>
      </c>
      <c r="PP47" s="190">
        <v>0</v>
      </c>
      <c r="PQ47" s="190">
        <f t="shared" si="63"/>
        <v>0</v>
      </c>
      <c r="PR47" s="191"/>
      <c r="PS47" s="192">
        <v>41</v>
      </c>
      <c r="PT47" s="189" t="s">
        <v>58</v>
      </c>
      <c r="PU47" s="190">
        <v>0</v>
      </c>
      <c r="PV47" s="190">
        <v>0</v>
      </c>
      <c r="PW47" s="190">
        <v>0</v>
      </c>
      <c r="PX47" s="190">
        <f t="shared" si="64"/>
        <v>0</v>
      </c>
      <c r="PY47" s="191"/>
      <c r="PZ47" s="192">
        <v>41</v>
      </c>
      <c r="QA47" s="189" t="s">
        <v>58</v>
      </c>
      <c r="QB47" s="190">
        <v>0</v>
      </c>
      <c r="QC47" s="190">
        <v>0</v>
      </c>
      <c r="QD47" s="190">
        <v>0</v>
      </c>
      <c r="QE47" s="190">
        <f t="shared" si="65"/>
        <v>0</v>
      </c>
      <c r="QF47" s="191"/>
      <c r="QG47" s="192">
        <v>41</v>
      </c>
      <c r="QH47" s="189" t="s">
        <v>58</v>
      </c>
      <c r="QI47" s="190">
        <v>0</v>
      </c>
      <c r="QJ47" s="190">
        <v>0</v>
      </c>
      <c r="QK47" s="190">
        <v>0</v>
      </c>
      <c r="QL47" s="190">
        <f t="shared" si="66"/>
        <v>0</v>
      </c>
      <c r="QM47" s="191"/>
      <c r="QN47" s="192">
        <v>41</v>
      </c>
      <c r="QO47" s="189" t="s">
        <v>58</v>
      </c>
      <c r="QP47" s="190">
        <v>0</v>
      </c>
      <c r="QQ47" s="190">
        <v>344797.68000000005</v>
      </c>
      <c r="QR47" s="190">
        <v>0</v>
      </c>
      <c r="QS47" s="190">
        <f t="shared" si="67"/>
        <v>344797.68000000005</v>
      </c>
      <c r="QT47" s="191"/>
      <c r="QU47" s="192">
        <v>41</v>
      </c>
      <c r="QV47" s="189" t="s">
        <v>58</v>
      </c>
      <c r="QW47" s="190">
        <v>0</v>
      </c>
      <c r="QX47" s="190">
        <v>0</v>
      </c>
      <c r="QY47" s="190">
        <v>0</v>
      </c>
      <c r="QZ47" s="190">
        <f t="shared" si="68"/>
        <v>0</v>
      </c>
      <c r="RA47" s="191"/>
      <c r="RB47" s="192">
        <v>41</v>
      </c>
      <c r="RC47" s="189" t="s">
        <v>58</v>
      </c>
      <c r="RD47" s="190">
        <v>0</v>
      </c>
      <c r="RE47" s="190">
        <v>0</v>
      </c>
      <c r="RF47" s="190">
        <v>0</v>
      </c>
      <c r="RG47" s="190">
        <f t="shared" si="69"/>
        <v>0</v>
      </c>
      <c r="RH47" s="191"/>
      <c r="RI47" s="192">
        <v>41</v>
      </c>
      <c r="RJ47" s="189" t="s">
        <v>58</v>
      </c>
      <c r="RK47" s="190">
        <v>0</v>
      </c>
      <c r="RL47" s="190">
        <v>0</v>
      </c>
      <c r="RM47" s="190">
        <v>0</v>
      </c>
      <c r="RN47" s="190">
        <f t="shared" si="70"/>
        <v>0</v>
      </c>
      <c r="RO47" s="191"/>
      <c r="RP47" s="192">
        <v>41</v>
      </c>
      <c r="RQ47" s="189" t="s">
        <v>58</v>
      </c>
      <c r="RR47" s="190">
        <v>0</v>
      </c>
      <c r="RS47" s="190">
        <v>0</v>
      </c>
      <c r="RT47" s="190">
        <v>0</v>
      </c>
      <c r="RU47" s="190">
        <f t="shared" si="71"/>
        <v>0</v>
      </c>
      <c r="RV47" s="191"/>
      <c r="RW47" s="192">
        <v>41</v>
      </c>
      <c r="RX47" s="189" t="s">
        <v>58</v>
      </c>
      <c r="RY47" s="190">
        <v>0</v>
      </c>
      <c r="RZ47" s="190">
        <v>0</v>
      </c>
      <c r="SA47" s="190">
        <v>0</v>
      </c>
      <c r="SB47" s="190">
        <f t="shared" si="72"/>
        <v>0</v>
      </c>
      <c r="SC47" s="191"/>
      <c r="SD47" s="192">
        <v>41</v>
      </c>
      <c r="SE47" s="189" t="s">
        <v>58</v>
      </c>
      <c r="SF47" s="190">
        <v>0</v>
      </c>
      <c r="SG47" s="190">
        <v>0</v>
      </c>
      <c r="SH47" s="190">
        <v>0</v>
      </c>
      <c r="SI47" s="190">
        <f t="shared" si="73"/>
        <v>0</v>
      </c>
      <c r="SJ47" s="191"/>
      <c r="SK47" s="192">
        <v>41</v>
      </c>
      <c r="SL47" s="189" t="s">
        <v>58</v>
      </c>
      <c r="SM47" s="190">
        <v>0</v>
      </c>
      <c r="SN47" s="190">
        <v>0</v>
      </c>
      <c r="SO47" s="190">
        <v>0</v>
      </c>
      <c r="SP47" s="190">
        <f t="shared" si="74"/>
        <v>0</v>
      </c>
      <c r="SQ47" s="191"/>
      <c r="SR47" s="192">
        <v>41</v>
      </c>
      <c r="SS47" s="189" t="s">
        <v>58</v>
      </c>
      <c r="ST47" s="190">
        <v>0</v>
      </c>
      <c r="SU47" s="190">
        <v>0</v>
      </c>
      <c r="SV47" s="190">
        <v>0</v>
      </c>
      <c r="SW47" s="190">
        <f t="shared" si="75"/>
        <v>0</v>
      </c>
      <c r="SX47" s="191"/>
      <c r="SY47" s="192">
        <v>41</v>
      </c>
      <c r="SZ47" s="189" t="s">
        <v>58</v>
      </c>
      <c r="TA47" s="190">
        <v>0</v>
      </c>
      <c r="TB47" s="190">
        <v>0</v>
      </c>
      <c r="TC47" s="190">
        <v>0</v>
      </c>
      <c r="TD47" s="190">
        <f t="shared" si="76"/>
        <v>0</v>
      </c>
      <c r="TE47" s="191"/>
      <c r="TF47" s="192">
        <v>41</v>
      </c>
      <c r="TG47" s="189" t="s">
        <v>58</v>
      </c>
      <c r="TH47" s="190">
        <v>0</v>
      </c>
      <c r="TI47" s="190">
        <v>0</v>
      </c>
      <c r="TJ47" s="190">
        <v>0</v>
      </c>
      <c r="TK47" s="190">
        <f t="shared" si="77"/>
        <v>0</v>
      </c>
      <c r="TL47" s="191"/>
      <c r="TM47" s="192">
        <v>41</v>
      </c>
      <c r="TN47" s="189" t="s">
        <v>58</v>
      </c>
      <c r="TO47" s="190">
        <v>0</v>
      </c>
      <c r="TP47" s="190">
        <v>0</v>
      </c>
      <c r="TQ47" s="190">
        <v>0</v>
      </c>
      <c r="TR47" s="190">
        <f t="shared" si="78"/>
        <v>0</v>
      </c>
      <c r="TS47" s="191"/>
      <c r="TT47" s="192">
        <v>41</v>
      </c>
      <c r="TU47" s="189" t="s">
        <v>58</v>
      </c>
      <c r="TV47" s="190">
        <v>0</v>
      </c>
      <c r="TW47" s="190">
        <v>0</v>
      </c>
      <c r="TX47" s="190">
        <v>0</v>
      </c>
      <c r="TY47" s="190">
        <f t="shared" si="79"/>
        <v>0</v>
      </c>
      <c r="TZ47" s="191"/>
      <c r="UA47" s="192">
        <v>41</v>
      </c>
      <c r="UB47" s="189" t="s">
        <v>58</v>
      </c>
      <c r="UC47" s="190">
        <v>0</v>
      </c>
      <c r="UD47" s="190">
        <v>0</v>
      </c>
      <c r="UE47" s="190">
        <v>0</v>
      </c>
      <c r="UF47" s="190">
        <f t="shared" si="80"/>
        <v>0</v>
      </c>
      <c r="UG47" s="191"/>
      <c r="UH47" s="192">
        <v>41</v>
      </c>
      <c r="UI47" s="189" t="s">
        <v>58</v>
      </c>
      <c r="UJ47" s="190">
        <v>0</v>
      </c>
      <c r="UK47" s="190">
        <v>0</v>
      </c>
      <c r="UL47" s="190">
        <v>0</v>
      </c>
      <c r="UM47" s="190">
        <f t="shared" si="81"/>
        <v>0</v>
      </c>
      <c r="UN47" s="191"/>
      <c r="UO47" s="192">
        <v>41</v>
      </c>
      <c r="UP47" s="189" t="s">
        <v>58</v>
      </c>
      <c r="UQ47" s="190">
        <v>0</v>
      </c>
      <c r="UR47" s="190">
        <v>0</v>
      </c>
      <c r="US47" s="190">
        <v>0</v>
      </c>
      <c r="UT47" s="190">
        <f t="shared" si="82"/>
        <v>0</v>
      </c>
      <c r="UU47" s="191"/>
      <c r="UV47" s="192">
        <v>41</v>
      </c>
      <c r="UW47" s="189" t="s">
        <v>58</v>
      </c>
      <c r="UX47" s="190">
        <v>0</v>
      </c>
      <c r="UY47" s="190">
        <v>0</v>
      </c>
      <c r="UZ47" s="190">
        <v>0</v>
      </c>
      <c r="VA47" s="190">
        <f t="shared" si="83"/>
        <v>0</v>
      </c>
      <c r="VB47" s="191"/>
      <c r="VC47" s="192">
        <v>41</v>
      </c>
      <c r="VD47" s="189" t="s">
        <v>58</v>
      </c>
      <c r="VE47" s="190">
        <v>0</v>
      </c>
      <c r="VF47" s="190">
        <v>0</v>
      </c>
      <c r="VG47" s="190">
        <v>0</v>
      </c>
      <c r="VH47" s="190">
        <f t="shared" si="84"/>
        <v>0</v>
      </c>
      <c r="VI47" s="191"/>
      <c r="VJ47" s="192">
        <v>41</v>
      </c>
      <c r="VK47" s="189" t="s">
        <v>58</v>
      </c>
      <c r="VL47" s="190">
        <v>0</v>
      </c>
      <c r="VM47" s="190">
        <v>0</v>
      </c>
      <c r="VN47" s="190">
        <v>0</v>
      </c>
      <c r="VO47" s="190">
        <f t="shared" si="85"/>
        <v>0</v>
      </c>
      <c r="VP47" s="191"/>
      <c r="VQ47" s="192">
        <v>41</v>
      </c>
      <c r="VR47" s="189" t="s">
        <v>58</v>
      </c>
      <c r="VS47" s="190">
        <v>0</v>
      </c>
      <c r="VT47" s="190">
        <v>0</v>
      </c>
      <c r="VU47" s="190">
        <v>0</v>
      </c>
      <c r="VV47" s="190">
        <f t="shared" si="86"/>
        <v>0</v>
      </c>
      <c r="VW47" s="191"/>
      <c r="VX47" s="192">
        <v>41</v>
      </c>
      <c r="VY47" s="189" t="s">
        <v>58</v>
      </c>
      <c r="VZ47" s="190">
        <v>0</v>
      </c>
      <c r="WA47" s="190">
        <v>0</v>
      </c>
      <c r="WB47" s="190">
        <v>0</v>
      </c>
      <c r="WC47" s="190">
        <f t="shared" si="87"/>
        <v>0</v>
      </c>
      <c r="WD47" s="191"/>
      <c r="WE47" s="192">
        <v>41</v>
      </c>
      <c r="WF47" s="189" t="s">
        <v>58</v>
      </c>
      <c r="WG47" s="190">
        <v>0</v>
      </c>
      <c r="WH47" s="190">
        <v>0</v>
      </c>
      <c r="WI47" s="190">
        <v>0</v>
      </c>
      <c r="WJ47" s="190">
        <f t="shared" si="88"/>
        <v>0</v>
      </c>
      <c r="WK47" s="191"/>
      <c r="WL47" s="192">
        <v>41</v>
      </c>
      <c r="WM47" s="189" t="s">
        <v>58</v>
      </c>
      <c r="WN47" s="190">
        <v>0</v>
      </c>
      <c r="WO47" s="190">
        <v>0</v>
      </c>
      <c r="WP47" s="190">
        <v>0</v>
      </c>
      <c r="WQ47" s="190">
        <f t="shared" si="89"/>
        <v>0</v>
      </c>
      <c r="WR47" s="191"/>
      <c r="WS47" s="192">
        <v>41</v>
      </c>
      <c r="WT47" s="189" t="s">
        <v>58</v>
      </c>
      <c r="WU47" s="190">
        <v>0</v>
      </c>
      <c r="WV47" s="190">
        <v>0</v>
      </c>
      <c r="WW47" s="190">
        <v>0</v>
      </c>
      <c r="WX47" s="190">
        <f t="shared" si="90"/>
        <v>0</v>
      </c>
      <c r="WY47" s="191"/>
      <c r="WZ47" s="192">
        <v>41</v>
      </c>
      <c r="XA47" s="189" t="s">
        <v>58</v>
      </c>
      <c r="XB47" s="190">
        <v>0</v>
      </c>
      <c r="XC47" s="190">
        <v>0</v>
      </c>
      <c r="XD47" s="190">
        <v>0</v>
      </c>
      <c r="XE47" s="190">
        <f t="shared" si="91"/>
        <v>0</v>
      </c>
      <c r="XF47" s="191"/>
      <c r="XG47" s="192">
        <v>41</v>
      </c>
      <c r="XH47" s="189" t="s">
        <v>58</v>
      </c>
      <c r="XI47" s="190">
        <v>0</v>
      </c>
      <c r="XJ47" s="190">
        <v>0</v>
      </c>
      <c r="XK47" s="190">
        <v>0</v>
      </c>
      <c r="XL47" s="190">
        <f t="shared" si="92"/>
        <v>0</v>
      </c>
      <c r="XM47" s="191"/>
      <c r="XN47" s="192">
        <v>41</v>
      </c>
      <c r="XO47" s="189" t="s">
        <v>58</v>
      </c>
      <c r="XP47" s="190">
        <v>0</v>
      </c>
      <c r="XQ47" s="190">
        <v>0</v>
      </c>
      <c r="XR47" s="190">
        <v>0</v>
      </c>
      <c r="XS47" s="190">
        <f t="shared" si="93"/>
        <v>0</v>
      </c>
      <c r="XT47" s="191"/>
      <c r="XU47" s="192">
        <v>41</v>
      </c>
      <c r="XV47" s="189" t="s">
        <v>58</v>
      </c>
      <c r="XW47" s="190">
        <v>0</v>
      </c>
      <c r="XX47" s="190">
        <v>0</v>
      </c>
      <c r="XY47" s="190">
        <v>0</v>
      </c>
      <c r="XZ47" s="190">
        <f t="shared" si="94"/>
        <v>0</v>
      </c>
      <c r="YA47" s="191"/>
      <c r="YB47" s="192">
        <v>41</v>
      </c>
      <c r="YC47" s="189" t="s">
        <v>58</v>
      </c>
      <c r="YD47" s="190">
        <v>0</v>
      </c>
      <c r="YE47" s="190">
        <v>0</v>
      </c>
      <c r="YF47" s="190">
        <v>0</v>
      </c>
      <c r="YG47" s="190">
        <f t="shared" si="95"/>
        <v>0</v>
      </c>
      <c r="YH47" s="191"/>
      <c r="YI47" s="192">
        <v>41</v>
      </c>
      <c r="YJ47" s="189" t="s">
        <v>58</v>
      </c>
      <c r="YK47" s="190">
        <v>0</v>
      </c>
      <c r="YL47" s="190">
        <f t="shared" si="96"/>
        <v>1238086.6800000002</v>
      </c>
      <c r="YM47" s="190">
        <f t="shared" si="0"/>
        <v>0</v>
      </c>
      <c r="YN47" s="190">
        <f t="shared" si="1"/>
        <v>1238086.6800000002</v>
      </c>
      <c r="YO47" s="191"/>
      <c r="YP47" s="105">
        <v>41</v>
      </c>
      <c r="YQ47" s="2" t="s">
        <v>58</v>
      </c>
      <c r="YR47" s="5">
        <v>0</v>
      </c>
      <c r="YS47" s="5" t="e">
        <f>'Programme Management'!#REF!+'Prgramme M. Activities'!YL47</f>
        <v>#REF!</v>
      </c>
      <c r="YT47" s="5" t="e">
        <f>'Programme Management'!#REF!+'Prgramme M. Activities'!YM47</f>
        <v>#REF!</v>
      </c>
      <c r="YU47" s="5" t="e">
        <f t="shared" si="97"/>
        <v>#REF!</v>
      </c>
      <c r="YV47" s="9"/>
    </row>
    <row r="48" spans="1:672" ht="16.5" hidden="1">
      <c r="A48" s="188">
        <v>42</v>
      </c>
      <c r="B48" s="189" t="s">
        <v>59</v>
      </c>
      <c r="C48" s="190">
        <v>0</v>
      </c>
      <c r="D48" s="190">
        <v>0</v>
      </c>
      <c r="E48" s="190">
        <v>0</v>
      </c>
      <c r="F48" s="190">
        <f t="shared" si="2"/>
        <v>0</v>
      </c>
      <c r="G48" s="191"/>
      <c r="H48" s="192">
        <v>42</v>
      </c>
      <c r="I48" s="189" t="s">
        <v>59</v>
      </c>
      <c r="J48" s="190">
        <v>0</v>
      </c>
      <c r="K48" s="190">
        <v>0</v>
      </c>
      <c r="L48" s="190">
        <v>0</v>
      </c>
      <c r="M48" s="190">
        <f t="shared" si="3"/>
        <v>0</v>
      </c>
      <c r="N48" s="191"/>
      <c r="O48" s="192">
        <v>42</v>
      </c>
      <c r="P48" s="189" t="s">
        <v>59</v>
      </c>
      <c r="Q48" s="190">
        <v>0</v>
      </c>
      <c r="R48" s="190">
        <v>0</v>
      </c>
      <c r="S48" s="190">
        <v>0</v>
      </c>
      <c r="T48" s="190">
        <f t="shared" si="4"/>
        <v>0</v>
      </c>
      <c r="U48" s="191"/>
      <c r="V48" s="192">
        <v>42</v>
      </c>
      <c r="W48" s="189" t="s">
        <v>59</v>
      </c>
      <c r="X48" s="190">
        <v>0</v>
      </c>
      <c r="Y48" s="190">
        <v>0</v>
      </c>
      <c r="Z48" s="190">
        <v>0</v>
      </c>
      <c r="AA48" s="190">
        <f t="shared" si="5"/>
        <v>0</v>
      </c>
      <c r="AB48" s="191"/>
      <c r="AC48" s="192">
        <v>42</v>
      </c>
      <c r="AD48" s="189" t="s">
        <v>59</v>
      </c>
      <c r="AE48" s="190">
        <v>0</v>
      </c>
      <c r="AF48" s="190">
        <v>0</v>
      </c>
      <c r="AG48" s="190">
        <v>0</v>
      </c>
      <c r="AH48" s="190">
        <f t="shared" si="6"/>
        <v>0</v>
      </c>
      <c r="AI48" s="191"/>
      <c r="AJ48" s="192">
        <v>42</v>
      </c>
      <c r="AK48" s="189" t="s">
        <v>59</v>
      </c>
      <c r="AL48" s="190">
        <v>0</v>
      </c>
      <c r="AM48" s="190">
        <v>0</v>
      </c>
      <c r="AN48" s="190">
        <v>0</v>
      </c>
      <c r="AO48" s="190">
        <f t="shared" si="7"/>
        <v>0</v>
      </c>
      <c r="AP48" s="191"/>
      <c r="AQ48" s="192">
        <v>42</v>
      </c>
      <c r="AR48" s="189" t="s">
        <v>59</v>
      </c>
      <c r="AS48" s="190">
        <v>0</v>
      </c>
      <c r="AT48" s="190">
        <v>0</v>
      </c>
      <c r="AU48" s="190">
        <v>0</v>
      </c>
      <c r="AV48" s="190">
        <f t="shared" si="8"/>
        <v>0</v>
      </c>
      <c r="AW48" s="191"/>
      <c r="AX48" s="192">
        <v>42</v>
      </c>
      <c r="AY48" s="189" t="s">
        <v>59</v>
      </c>
      <c r="AZ48" s="190">
        <v>0</v>
      </c>
      <c r="BA48" s="190">
        <v>0</v>
      </c>
      <c r="BB48" s="190">
        <v>0</v>
      </c>
      <c r="BC48" s="190">
        <f t="shared" si="9"/>
        <v>0</v>
      </c>
      <c r="BD48" s="191"/>
      <c r="BE48" s="192">
        <v>42</v>
      </c>
      <c r="BF48" s="189" t="s">
        <v>59</v>
      </c>
      <c r="BG48" s="190">
        <v>0</v>
      </c>
      <c r="BH48" s="190">
        <v>0</v>
      </c>
      <c r="BI48" s="190">
        <v>0</v>
      </c>
      <c r="BJ48" s="190">
        <f t="shared" si="10"/>
        <v>0</v>
      </c>
      <c r="BK48" s="191"/>
      <c r="BL48" s="192">
        <v>42</v>
      </c>
      <c r="BM48" s="189" t="s">
        <v>59</v>
      </c>
      <c r="BN48" s="190">
        <v>0</v>
      </c>
      <c r="BO48" s="190">
        <v>0</v>
      </c>
      <c r="BP48" s="190">
        <v>0</v>
      </c>
      <c r="BQ48" s="190">
        <f t="shared" si="11"/>
        <v>0</v>
      </c>
      <c r="BR48" s="191"/>
      <c r="BS48" s="192">
        <v>42</v>
      </c>
      <c r="BT48" s="189" t="s">
        <v>59</v>
      </c>
      <c r="BU48" s="190">
        <v>4</v>
      </c>
      <c r="BV48" s="190">
        <v>20000</v>
      </c>
      <c r="BW48" s="190">
        <v>0</v>
      </c>
      <c r="BX48" s="190">
        <f t="shared" si="12"/>
        <v>20000</v>
      </c>
      <c r="BY48" s="191"/>
      <c r="BZ48" s="192">
        <v>42</v>
      </c>
      <c r="CA48" s="189" t="s">
        <v>59</v>
      </c>
      <c r="CB48" s="190">
        <v>1</v>
      </c>
      <c r="CC48" s="190">
        <v>88815</v>
      </c>
      <c r="CD48" s="190">
        <v>0</v>
      </c>
      <c r="CE48" s="190">
        <f t="shared" si="13"/>
        <v>88815</v>
      </c>
      <c r="CF48" s="191"/>
      <c r="CG48" s="192">
        <v>42</v>
      </c>
      <c r="CH48" s="189" t="s">
        <v>59</v>
      </c>
      <c r="CI48" s="190">
        <v>0</v>
      </c>
      <c r="CJ48" s="190">
        <v>0</v>
      </c>
      <c r="CK48" s="190">
        <v>0</v>
      </c>
      <c r="CL48" s="190">
        <f t="shared" si="14"/>
        <v>0</v>
      </c>
      <c r="CM48" s="191"/>
      <c r="CN48" s="192">
        <v>42</v>
      </c>
      <c r="CO48" s="189" t="s">
        <v>59</v>
      </c>
      <c r="CP48" s="190">
        <v>0</v>
      </c>
      <c r="CQ48" s="190">
        <v>0</v>
      </c>
      <c r="CR48" s="190">
        <v>0</v>
      </c>
      <c r="CS48" s="190">
        <f t="shared" si="15"/>
        <v>0</v>
      </c>
      <c r="CT48" s="191"/>
      <c r="CU48" s="192">
        <v>42</v>
      </c>
      <c r="CV48" s="189" t="s">
        <v>59</v>
      </c>
      <c r="CW48" s="190">
        <v>4</v>
      </c>
      <c r="CX48" s="190">
        <v>40000</v>
      </c>
      <c r="CY48" s="190">
        <v>0</v>
      </c>
      <c r="CZ48" s="190">
        <f t="shared" si="16"/>
        <v>40000</v>
      </c>
      <c r="DA48" s="191"/>
      <c r="DB48" s="192">
        <v>42</v>
      </c>
      <c r="DC48" s="189" t="s">
        <v>59</v>
      </c>
      <c r="DD48" s="190">
        <v>0</v>
      </c>
      <c r="DE48" s="190">
        <v>0</v>
      </c>
      <c r="DF48" s="190">
        <v>0</v>
      </c>
      <c r="DG48" s="190">
        <f t="shared" si="17"/>
        <v>0</v>
      </c>
      <c r="DH48" s="191"/>
      <c r="DI48" s="192">
        <v>42</v>
      </c>
      <c r="DJ48" s="189" t="s">
        <v>59</v>
      </c>
      <c r="DK48" s="190">
        <v>0</v>
      </c>
      <c r="DL48" s="190">
        <v>0</v>
      </c>
      <c r="DM48" s="190">
        <v>0</v>
      </c>
      <c r="DN48" s="190">
        <f t="shared" si="18"/>
        <v>0</v>
      </c>
      <c r="DO48" s="191"/>
      <c r="DP48" s="192">
        <v>42</v>
      </c>
      <c r="DQ48" s="189" t="s">
        <v>59</v>
      </c>
      <c r="DR48" s="190">
        <v>0</v>
      </c>
      <c r="DS48" s="190">
        <v>0</v>
      </c>
      <c r="DT48" s="190">
        <v>0</v>
      </c>
      <c r="DU48" s="190">
        <f t="shared" si="19"/>
        <v>0</v>
      </c>
      <c r="DV48" s="191"/>
      <c r="DW48" s="192">
        <v>42</v>
      </c>
      <c r="DX48" s="189" t="s">
        <v>59</v>
      </c>
      <c r="DY48" s="190">
        <v>0</v>
      </c>
      <c r="DZ48" s="190">
        <v>0</v>
      </c>
      <c r="EA48" s="190">
        <v>0</v>
      </c>
      <c r="EB48" s="190">
        <f t="shared" si="20"/>
        <v>0</v>
      </c>
      <c r="EC48" s="191"/>
      <c r="ED48" s="192">
        <v>42</v>
      </c>
      <c r="EE48" s="189" t="s">
        <v>59</v>
      </c>
      <c r="EF48" s="190">
        <v>0</v>
      </c>
      <c r="EG48" s="190">
        <v>0</v>
      </c>
      <c r="EH48" s="190">
        <v>0</v>
      </c>
      <c r="EI48" s="190">
        <f t="shared" si="21"/>
        <v>0</v>
      </c>
      <c r="EJ48" s="191"/>
      <c r="EK48" s="192">
        <v>42</v>
      </c>
      <c r="EL48" s="189" t="s">
        <v>59</v>
      </c>
      <c r="EM48" s="190">
        <v>0</v>
      </c>
      <c r="EN48" s="190">
        <v>0</v>
      </c>
      <c r="EO48" s="190">
        <v>0</v>
      </c>
      <c r="EP48" s="190">
        <f t="shared" si="22"/>
        <v>0</v>
      </c>
      <c r="EQ48" s="191"/>
      <c r="ER48" s="192">
        <v>42</v>
      </c>
      <c r="ES48" s="189" t="s">
        <v>59</v>
      </c>
      <c r="ET48" s="190">
        <v>0</v>
      </c>
      <c r="EU48" s="190">
        <v>0</v>
      </c>
      <c r="EV48" s="190">
        <v>0</v>
      </c>
      <c r="EW48" s="190">
        <f t="shared" si="23"/>
        <v>0</v>
      </c>
      <c r="EX48" s="191"/>
      <c r="EY48" s="192">
        <v>42</v>
      </c>
      <c r="EZ48" s="189" t="s">
        <v>59</v>
      </c>
      <c r="FA48" s="190">
        <v>0</v>
      </c>
      <c r="FB48" s="190">
        <v>0</v>
      </c>
      <c r="FC48" s="190">
        <v>0</v>
      </c>
      <c r="FD48" s="190">
        <f t="shared" si="24"/>
        <v>0</v>
      </c>
      <c r="FE48" s="191"/>
      <c r="FF48" s="192">
        <v>42</v>
      </c>
      <c r="FG48" s="189" t="s">
        <v>59</v>
      </c>
      <c r="FH48" s="190">
        <v>0</v>
      </c>
      <c r="FI48" s="190">
        <v>0</v>
      </c>
      <c r="FJ48" s="190">
        <v>0</v>
      </c>
      <c r="FK48" s="190">
        <f t="shared" si="25"/>
        <v>0</v>
      </c>
      <c r="FL48" s="191"/>
      <c r="FM48" s="192">
        <v>42</v>
      </c>
      <c r="FN48" s="189" t="s">
        <v>59</v>
      </c>
      <c r="FO48" s="190">
        <v>0</v>
      </c>
      <c r="FP48" s="190">
        <v>0</v>
      </c>
      <c r="FQ48" s="190">
        <v>0</v>
      </c>
      <c r="FR48" s="190">
        <f t="shared" si="26"/>
        <v>0</v>
      </c>
      <c r="FS48" s="191"/>
      <c r="FT48" s="192">
        <v>42</v>
      </c>
      <c r="FU48" s="189" t="s">
        <v>59</v>
      </c>
      <c r="FV48" s="190">
        <v>0</v>
      </c>
      <c r="FW48" s="190">
        <v>0</v>
      </c>
      <c r="FX48" s="190">
        <v>0</v>
      </c>
      <c r="FY48" s="190">
        <f t="shared" si="27"/>
        <v>0</v>
      </c>
      <c r="FZ48" s="191"/>
      <c r="GA48" s="192">
        <v>42</v>
      </c>
      <c r="GB48" s="189" t="s">
        <v>59</v>
      </c>
      <c r="GC48" s="190">
        <v>0</v>
      </c>
      <c r="GD48" s="190">
        <v>0</v>
      </c>
      <c r="GE48" s="190">
        <v>0</v>
      </c>
      <c r="GF48" s="190">
        <f t="shared" si="28"/>
        <v>0</v>
      </c>
      <c r="GG48" s="191"/>
      <c r="GH48" s="192">
        <v>42</v>
      </c>
      <c r="GI48" s="189" t="s">
        <v>59</v>
      </c>
      <c r="GJ48" s="190">
        <v>0</v>
      </c>
      <c r="GK48" s="190">
        <v>0</v>
      </c>
      <c r="GL48" s="190">
        <v>0</v>
      </c>
      <c r="GM48" s="190">
        <f t="shared" si="29"/>
        <v>0</v>
      </c>
      <c r="GN48" s="191"/>
      <c r="GO48" s="192">
        <v>42</v>
      </c>
      <c r="GP48" s="189" t="s">
        <v>59</v>
      </c>
      <c r="GQ48" s="190">
        <v>0</v>
      </c>
      <c r="GR48" s="190">
        <v>0</v>
      </c>
      <c r="GS48" s="190">
        <v>0</v>
      </c>
      <c r="GT48" s="190">
        <f t="shared" si="30"/>
        <v>0</v>
      </c>
      <c r="GU48" s="191"/>
      <c r="GV48" s="192">
        <v>42</v>
      </c>
      <c r="GW48" s="189" t="s">
        <v>59</v>
      </c>
      <c r="GX48" s="190">
        <v>0</v>
      </c>
      <c r="GY48" s="190">
        <v>0</v>
      </c>
      <c r="GZ48" s="190">
        <v>0</v>
      </c>
      <c r="HA48" s="190">
        <f t="shared" si="31"/>
        <v>0</v>
      </c>
      <c r="HB48" s="191"/>
      <c r="HC48" s="192">
        <v>42</v>
      </c>
      <c r="HD48" s="189" t="s">
        <v>59</v>
      </c>
      <c r="HE48" s="190">
        <v>0</v>
      </c>
      <c r="HF48" s="190">
        <v>0</v>
      </c>
      <c r="HG48" s="190">
        <v>0</v>
      </c>
      <c r="HH48" s="190">
        <f t="shared" si="32"/>
        <v>0</v>
      </c>
      <c r="HI48" s="191"/>
      <c r="HJ48" s="192">
        <v>42</v>
      </c>
      <c r="HK48" s="189" t="s">
        <v>59</v>
      </c>
      <c r="HL48" s="190">
        <v>0</v>
      </c>
      <c r="HM48" s="190">
        <v>0</v>
      </c>
      <c r="HN48" s="190">
        <v>0</v>
      </c>
      <c r="HO48" s="190">
        <f t="shared" si="33"/>
        <v>0</v>
      </c>
      <c r="HP48" s="191"/>
      <c r="HQ48" s="192">
        <v>42</v>
      </c>
      <c r="HR48" s="189" t="s">
        <v>59</v>
      </c>
      <c r="HS48" s="190">
        <v>0</v>
      </c>
      <c r="HT48" s="190">
        <v>0</v>
      </c>
      <c r="HU48" s="190">
        <v>0</v>
      </c>
      <c r="HV48" s="190">
        <f t="shared" si="34"/>
        <v>0</v>
      </c>
      <c r="HW48" s="191"/>
      <c r="HX48" s="192">
        <v>42</v>
      </c>
      <c r="HY48" s="189" t="s">
        <v>59</v>
      </c>
      <c r="HZ48" s="190">
        <v>0</v>
      </c>
      <c r="IA48" s="190">
        <v>660000</v>
      </c>
      <c r="IB48" s="190">
        <v>0</v>
      </c>
      <c r="IC48" s="190">
        <f t="shared" si="35"/>
        <v>660000</v>
      </c>
      <c r="ID48" s="191"/>
      <c r="IE48" s="192">
        <v>42</v>
      </c>
      <c r="IF48" s="189" t="s">
        <v>59</v>
      </c>
      <c r="IG48" s="190">
        <v>1</v>
      </c>
      <c r="IH48" s="190">
        <v>120000</v>
      </c>
      <c r="II48" s="190">
        <v>0</v>
      </c>
      <c r="IJ48" s="190">
        <f t="shared" si="36"/>
        <v>120000</v>
      </c>
      <c r="IK48" s="191"/>
      <c r="IL48" s="192">
        <v>42</v>
      </c>
      <c r="IM48" s="189" t="s">
        <v>59</v>
      </c>
      <c r="IN48" s="190">
        <v>0</v>
      </c>
      <c r="IO48" s="190">
        <v>0</v>
      </c>
      <c r="IP48" s="190">
        <v>0</v>
      </c>
      <c r="IQ48" s="190">
        <f t="shared" si="37"/>
        <v>0</v>
      </c>
      <c r="IR48" s="191"/>
      <c r="IS48" s="192">
        <v>42</v>
      </c>
      <c r="IT48" s="189" t="s">
        <v>59</v>
      </c>
      <c r="IU48" s="190">
        <v>0</v>
      </c>
      <c r="IV48" s="190">
        <v>0</v>
      </c>
      <c r="IW48" s="190">
        <v>0</v>
      </c>
      <c r="IX48" s="190">
        <f t="shared" si="38"/>
        <v>0</v>
      </c>
      <c r="IY48" s="191"/>
      <c r="IZ48" s="192">
        <v>42</v>
      </c>
      <c r="JA48" s="189" t="s">
        <v>59</v>
      </c>
      <c r="JB48" s="190">
        <v>0</v>
      </c>
      <c r="JC48" s="190">
        <v>0</v>
      </c>
      <c r="JD48" s="190">
        <v>0</v>
      </c>
      <c r="JE48" s="190">
        <f t="shared" si="39"/>
        <v>0</v>
      </c>
      <c r="JF48" s="191"/>
      <c r="JG48" s="192">
        <v>42</v>
      </c>
      <c r="JH48" s="189" t="s">
        <v>59</v>
      </c>
      <c r="JI48" s="190">
        <v>0</v>
      </c>
      <c r="JJ48" s="190">
        <v>0</v>
      </c>
      <c r="JK48" s="190">
        <v>0</v>
      </c>
      <c r="JL48" s="190">
        <f t="shared" si="40"/>
        <v>0</v>
      </c>
      <c r="JM48" s="191"/>
      <c r="JN48" s="192">
        <v>42</v>
      </c>
      <c r="JO48" s="189" t="s">
        <v>59</v>
      </c>
      <c r="JP48" s="190">
        <v>0</v>
      </c>
      <c r="JQ48" s="190">
        <v>0</v>
      </c>
      <c r="JR48" s="190">
        <v>0</v>
      </c>
      <c r="JS48" s="190">
        <f t="shared" si="41"/>
        <v>0</v>
      </c>
      <c r="JT48" s="191"/>
      <c r="JU48" s="192">
        <v>42</v>
      </c>
      <c r="JV48" s="189" t="s">
        <v>59</v>
      </c>
      <c r="JW48" s="190">
        <v>0</v>
      </c>
      <c r="JX48" s="190">
        <v>0</v>
      </c>
      <c r="JY48" s="190">
        <v>0</v>
      </c>
      <c r="JZ48" s="190">
        <f t="shared" si="42"/>
        <v>0</v>
      </c>
      <c r="KA48" s="191"/>
      <c r="KB48" s="192">
        <v>42</v>
      </c>
      <c r="KC48" s="189" t="s">
        <v>59</v>
      </c>
      <c r="KD48" s="190">
        <v>0</v>
      </c>
      <c r="KE48" s="190">
        <v>0</v>
      </c>
      <c r="KF48" s="190">
        <v>0</v>
      </c>
      <c r="KG48" s="190">
        <f t="shared" si="43"/>
        <v>0</v>
      </c>
      <c r="KH48" s="191"/>
      <c r="KI48" s="192">
        <v>42</v>
      </c>
      <c r="KJ48" s="189" t="s">
        <v>59</v>
      </c>
      <c r="KK48" s="190">
        <v>0</v>
      </c>
      <c r="KL48" s="190">
        <v>0</v>
      </c>
      <c r="KM48" s="190">
        <v>0</v>
      </c>
      <c r="KN48" s="190">
        <f t="shared" si="44"/>
        <v>0</v>
      </c>
      <c r="KO48" s="191"/>
      <c r="KP48" s="192">
        <v>42</v>
      </c>
      <c r="KQ48" s="189" t="s">
        <v>59</v>
      </c>
      <c r="KR48" s="190">
        <v>0</v>
      </c>
      <c r="KS48" s="190">
        <v>0</v>
      </c>
      <c r="KT48" s="190">
        <v>0</v>
      </c>
      <c r="KU48" s="190">
        <f t="shared" si="45"/>
        <v>0</v>
      </c>
      <c r="KV48" s="191"/>
      <c r="KW48" s="192">
        <v>42</v>
      </c>
      <c r="KX48" s="189" t="s">
        <v>59</v>
      </c>
      <c r="KY48" s="190">
        <v>0</v>
      </c>
      <c r="KZ48" s="190">
        <v>0</v>
      </c>
      <c r="LA48" s="190">
        <v>0</v>
      </c>
      <c r="LB48" s="190">
        <f t="shared" si="46"/>
        <v>0</v>
      </c>
      <c r="LC48" s="191"/>
      <c r="LD48" s="192">
        <v>42</v>
      </c>
      <c r="LE48" s="189" t="s">
        <v>59</v>
      </c>
      <c r="LF48" s="190">
        <v>0</v>
      </c>
      <c r="LG48" s="190">
        <v>0</v>
      </c>
      <c r="LH48" s="190">
        <v>0</v>
      </c>
      <c r="LI48" s="190">
        <f t="shared" si="47"/>
        <v>0</v>
      </c>
      <c r="LJ48" s="191"/>
      <c r="LK48" s="192">
        <v>42</v>
      </c>
      <c r="LL48" s="189" t="s">
        <v>59</v>
      </c>
      <c r="LM48" s="190">
        <v>0</v>
      </c>
      <c r="LN48" s="190">
        <v>0</v>
      </c>
      <c r="LO48" s="190">
        <v>0</v>
      </c>
      <c r="LP48" s="190">
        <f t="shared" si="48"/>
        <v>0</v>
      </c>
      <c r="LQ48" s="191"/>
      <c r="LR48" s="192">
        <v>42</v>
      </c>
      <c r="LS48" s="189" t="s">
        <v>59</v>
      </c>
      <c r="LT48" s="190">
        <v>0</v>
      </c>
      <c r="LU48" s="190">
        <v>0</v>
      </c>
      <c r="LV48" s="190">
        <v>0</v>
      </c>
      <c r="LW48" s="190">
        <f t="shared" si="49"/>
        <v>0</v>
      </c>
      <c r="LX48" s="191"/>
      <c r="LY48" s="192">
        <v>42</v>
      </c>
      <c r="LZ48" s="189" t="s">
        <v>59</v>
      </c>
      <c r="MA48" s="190">
        <v>0</v>
      </c>
      <c r="MB48" s="190">
        <v>0</v>
      </c>
      <c r="MC48" s="190">
        <v>0</v>
      </c>
      <c r="MD48" s="190">
        <f t="shared" si="50"/>
        <v>0</v>
      </c>
      <c r="ME48" s="191"/>
      <c r="MF48" s="192">
        <v>42</v>
      </c>
      <c r="MG48" s="189" t="s">
        <v>59</v>
      </c>
      <c r="MH48" s="190">
        <v>0</v>
      </c>
      <c r="MI48" s="190">
        <v>0</v>
      </c>
      <c r="MJ48" s="190">
        <v>0</v>
      </c>
      <c r="MK48" s="190">
        <f t="shared" si="51"/>
        <v>0</v>
      </c>
      <c r="ML48" s="191"/>
      <c r="MM48" s="192">
        <v>42</v>
      </c>
      <c r="MN48" s="189" t="s">
        <v>59</v>
      </c>
      <c r="MO48" s="190">
        <v>0</v>
      </c>
      <c r="MP48" s="190">
        <v>0</v>
      </c>
      <c r="MQ48" s="190">
        <v>0</v>
      </c>
      <c r="MR48" s="190">
        <f t="shared" si="52"/>
        <v>0</v>
      </c>
      <c r="MS48" s="191"/>
      <c r="MT48" s="192">
        <v>42</v>
      </c>
      <c r="MU48" s="189" t="s">
        <v>59</v>
      </c>
      <c r="MV48" s="190">
        <v>0</v>
      </c>
      <c r="MW48" s="190">
        <v>0</v>
      </c>
      <c r="MX48" s="190">
        <v>0</v>
      </c>
      <c r="MY48" s="190">
        <f t="shared" si="53"/>
        <v>0</v>
      </c>
      <c r="MZ48" s="191"/>
      <c r="NA48" s="192">
        <v>42</v>
      </c>
      <c r="NB48" s="189" t="s">
        <v>59</v>
      </c>
      <c r="NC48" s="190"/>
      <c r="ND48" s="190"/>
      <c r="NE48" s="190">
        <v>0</v>
      </c>
      <c r="NF48" s="190">
        <f t="shared" si="54"/>
        <v>0</v>
      </c>
      <c r="NG48" s="191"/>
      <c r="NH48" s="192">
        <v>42</v>
      </c>
      <c r="NI48" s="189" t="s">
        <v>59</v>
      </c>
      <c r="NJ48" s="190">
        <v>0</v>
      </c>
      <c r="NK48" s="190">
        <v>0</v>
      </c>
      <c r="NL48" s="190">
        <v>0</v>
      </c>
      <c r="NM48" s="190">
        <f t="shared" si="55"/>
        <v>0</v>
      </c>
      <c r="NN48" s="191"/>
      <c r="NO48" s="192">
        <v>42</v>
      </c>
      <c r="NP48" s="189" t="s">
        <v>59</v>
      </c>
      <c r="NQ48" s="190">
        <v>0</v>
      </c>
      <c r="NR48" s="190">
        <v>0</v>
      </c>
      <c r="NS48" s="190">
        <v>0</v>
      </c>
      <c r="NT48" s="190">
        <f t="shared" si="56"/>
        <v>0</v>
      </c>
      <c r="NU48" s="191"/>
      <c r="NV48" s="192">
        <v>42</v>
      </c>
      <c r="NW48" s="189" t="s">
        <v>59</v>
      </c>
      <c r="NX48" s="190">
        <v>0</v>
      </c>
      <c r="NY48" s="190">
        <v>0</v>
      </c>
      <c r="NZ48" s="190">
        <v>0</v>
      </c>
      <c r="OA48" s="190">
        <f t="shared" si="57"/>
        <v>0</v>
      </c>
      <c r="OB48" s="191"/>
      <c r="OC48" s="192">
        <v>42</v>
      </c>
      <c r="OD48" s="189" t="s">
        <v>59</v>
      </c>
      <c r="OE48" s="190">
        <v>0</v>
      </c>
      <c r="OF48" s="190">
        <v>0</v>
      </c>
      <c r="OG48" s="190">
        <v>0</v>
      </c>
      <c r="OH48" s="190">
        <f t="shared" si="58"/>
        <v>0</v>
      </c>
      <c r="OI48" s="191"/>
      <c r="OJ48" s="192">
        <v>42</v>
      </c>
      <c r="OK48" s="189" t="s">
        <v>59</v>
      </c>
      <c r="OL48" s="190">
        <v>0</v>
      </c>
      <c r="OM48" s="190">
        <v>0</v>
      </c>
      <c r="ON48" s="190">
        <v>0</v>
      </c>
      <c r="OO48" s="190">
        <f t="shared" si="59"/>
        <v>0</v>
      </c>
      <c r="OP48" s="191"/>
      <c r="OQ48" s="192">
        <v>42</v>
      </c>
      <c r="OR48" s="189" t="s">
        <v>59</v>
      </c>
      <c r="OS48" s="190">
        <v>0</v>
      </c>
      <c r="OT48" s="190">
        <v>0</v>
      </c>
      <c r="OU48" s="190">
        <v>0</v>
      </c>
      <c r="OV48" s="190">
        <f t="shared" si="60"/>
        <v>0</v>
      </c>
      <c r="OW48" s="191"/>
      <c r="OX48" s="192">
        <v>42</v>
      </c>
      <c r="OY48" s="189" t="s">
        <v>59</v>
      </c>
      <c r="OZ48" s="190">
        <v>0</v>
      </c>
      <c r="PA48" s="190">
        <v>0</v>
      </c>
      <c r="PB48" s="190">
        <v>0</v>
      </c>
      <c r="PC48" s="190">
        <f t="shared" si="61"/>
        <v>0</v>
      </c>
      <c r="PD48" s="191"/>
      <c r="PE48" s="192">
        <v>42</v>
      </c>
      <c r="PF48" s="189" t="s">
        <v>59</v>
      </c>
      <c r="PG48" s="190">
        <v>0</v>
      </c>
      <c r="PH48" s="190">
        <v>0</v>
      </c>
      <c r="PI48" s="190">
        <v>0</v>
      </c>
      <c r="PJ48" s="190">
        <f t="shared" si="62"/>
        <v>0</v>
      </c>
      <c r="PK48" s="191"/>
      <c r="PL48" s="192">
        <v>42</v>
      </c>
      <c r="PM48" s="189" t="s">
        <v>59</v>
      </c>
      <c r="PN48" s="190">
        <v>0</v>
      </c>
      <c r="PO48" s="190">
        <v>0</v>
      </c>
      <c r="PP48" s="190">
        <v>0</v>
      </c>
      <c r="PQ48" s="190">
        <f t="shared" si="63"/>
        <v>0</v>
      </c>
      <c r="PR48" s="191"/>
      <c r="PS48" s="192">
        <v>42</v>
      </c>
      <c r="PT48" s="189" t="s">
        <v>59</v>
      </c>
      <c r="PU48" s="190">
        <v>0</v>
      </c>
      <c r="PV48" s="190">
        <v>0</v>
      </c>
      <c r="PW48" s="190">
        <v>0</v>
      </c>
      <c r="PX48" s="190">
        <f t="shared" si="64"/>
        <v>0</v>
      </c>
      <c r="PY48" s="191"/>
      <c r="PZ48" s="192">
        <v>42</v>
      </c>
      <c r="QA48" s="189" t="s">
        <v>59</v>
      </c>
      <c r="QB48" s="190">
        <v>0</v>
      </c>
      <c r="QC48" s="190">
        <v>0</v>
      </c>
      <c r="QD48" s="190">
        <v>0</v>
      </c>
      <c r="QE48" s="190">
        <f t="shared" si="65"/>
        <v>0</v>
      </c>
      <c r="QF48" s="191"/>
      <c r="QG48" s="192">
        <v>42</v>
      </c>
      <c r="QH48" s="189" t="s">
        <v>59</v>
      </c>
      <c r="QI48" s="190">
        <v>0</v>
      </c>
      <c r="QJ48" s="190">
        <v>0</v>
      </c>
      <c r="QK48" s="190">
        <v>0</v>
      </c>
      <c r="QL48" s="190">
        <f t="shared" si="66"/>
        <v>0</v>
      </c>
      <c r="QM48" s="191"/>
      <c r="QN48" s="192">
        <v>42</v>
      </c>
      <c r="QO48" s="189" t="s">
        <v>59</v>
      </c>
      <c r="QP48" s="190">
        <v>0</v>
      </c>
      <c r="QQ48" s="190">
        <v>362405.4</v>
      </c>
      <c r="QR48" s="190">
        <v>0</v>
      </c>
      <c r="QS48" s="190">
        <f t="shared" si="67"/>
        <v>362405.4</v>
      </c>
      <c r="QT48" s="191"/>
      <c r="QU48" s="192">
        <v>42</v>
      </c>
      <c r="QV48" s="189" t="s">
        <v>59</v>
      </c>
      <c r="QW48" s="190">
        <v>0</v>
      </c>
      <c r="QX48" s="190">
        <v>0</v>
      </c>
      <c r="QY48" s="190">
        <v>0</v>
      </c>
      <c r="QZ48" s="190">
        <f t="shared" si="68"/>
        <v>0</v>
      </c>
      <c r="RA48" s="191"/>
      <c r="RB48" s="192">
        <v>42</v>
      </c>
      <c r="RC48" s="189" t="s">
        <v>59</v>
      </c>
      <c r="RD48" s="190">
        <v>0</v>
      </c>
      <c r="RE48" s="190">
        <v>0</v>
      </c>
      <c r="RF48" s="190">
        <v>0</v>
      </c>
      <c r="RG48" s="190">
        <f t="shared" si="69"/>
        <v>0</v>
      </c>
      <c r="RH48" s="191"/>
      <c r="RI48" s="192">
        <v>42</v>
      </c>
      <c r="RJ48" s="189" t="s">
        <v>59</v>
      </c>
      <c r="RK48" s="190">
        <v>0</v>
      </c>
      <c r="RL48" s="190">
        <v>0</v>
      </c>
      <c r="RM48" s="190">
        <v>0</v>
      </c>
      <c r="RN48" s="190">
        <f t="shared" si="70"/>
        <v>0</v>
      </c>
      <c r="RO48" s="191"/>
      <c r="RP48" s="192">
        <v>42</v>
      </c>
      <c r="RQ48" s="189" t="s">
        <v>59</v>
      </c>
      <c r="RR48" s="190">
        <v>0</v>
      </c>
      <c r="RS48" s="190">
        <v>0</v>
      </c>
      <c r="RT48" s="190">
        <v>0</v>
      </c>
      <c r="RU48" s="190">
        <f t="shared" si="71"/>
        <v>0</v>
      </c>
      <c r="RV48" s="191"/>
      <c r="RW48" s="192">
        <v>42</v>
      </c>
      <c r="RX48" s="189" t="s">
        <v>59</v>
      </c>
      <c r="RY48" s="190">
        <v>0</v>
      </c>
      <c r="RZ48" s="190">
        <v>0</v>
      </c>
      <c r="SA48" s="190">
        <v>0</v>
      </c>
      <c r="SB48" s="190">
        <f t="shared" si="72"/>
        <v>0</v>
      </c>
      <c r="SC48" s="191"/>
      <c r="SD48" s="192">
        <v>42</v>
      </c>
      <c r="SE48" s="189" t="s">
        <v>59</v>
      </c>
      <c r="SF48" s="190">
        <v>0</v>
      </c>
      <c r="SG48" s="190">
        <v>0</v>
      </c>
      <c r="SH48" s="190">
        <v>0</v>
      </c>
      <c r="SI48" s="190">
        <f t="shared" si="73"/>
        <v>0</v>
      </c>
      <c r="SJ48" s="191"/>
      <c r="SK48" s="192">
        <v>42</v>
      </c>
      <c r="SL48" s="189" t="s">
        <v>59</v>
      </c>
      <c r="SM48" s="190">
        <v>0</v>
      </c>
      <c r="SN48" s="190">
        <v>0</v>
      </c>
      <c r="SO48" s="190">
        <v>0</v>
      </c>
      <c r="SP48" s="190">
        <f t="shared" si="74"/>
        <v>0</v>
      </c>
      <c r="SQ48" s="191"/>
      <c r="SR48" s="192">
        <v>42</v>
      </c>
      <c r="SS48" s="189" t="s">
        <v>59</v>
      </c>
      <c r="ST48" s="190">
        <v>0</v>
      </c>
      <c r="SU48" s="190">
        <v>0</v>
      </c>
      <c r="SV48" s="190">
        <v>0</v>
      </c>
      <c r="SW48" s="190">
        <f t="shared" si="75"/>
        <v>0</v>
      </c>
      <c r="SX48" s="191"/>
      <c r="SY48" s="192">
        <v>42</v>
      </c>
      <c r="SZ48" s="189" t="s">
        <v>59</v>
      </c>
      <c r="TA48" s="190">
        <v>0</v>
      </c>
      <c r="TB48" s="190">
        <v>0</v>
      </c>
      <c r="TC48" s="190">
        <v>0</v>
      </c>
      <c r="TD48" s="190">
        <f t="shared" si="76"/>
        <v>0</v>
      </c>
      <c r="TE48" s="191"/>
      <c r="TF48" s="192">
        <v>42</v>
      </c>
      <c r="TG48" s="189" t="s">
        <v>59</v>
      </c>
      <c r="TH48" s="190">
        <v>0</v>
      </c>
      <c r="TI48" s="190">
        <v>0</v>
      </c>
      <c r="TJ48" s="190">
        <v>0</v>
      </c>
      <c r="TK48" s="190">
        <f t="shared" si="77"/>
        <v>0</v>
      </c>
      <c r="TL48" s="191"/>
      <c r="TM48" s="192">
        <v>42</v>
      </c>
      <c r="TN48" s="189" t="s">
        <v>59</v>
      </c>
      <c r="TO48" s="190">
        <v>0</v>
      </c>
      <c r="TP48" s="190">
        <v>0</v>
      </c>
      <c r="TQ48" s="190">
        <v>0</v>
      </c>
      <c r="TR48" s="190">
        <f t="shared" si="78"/>
        <v>0</v>
      </c>
      <c r="TS48" s="191"/>
      <c r="TT48" s="192">
        <v>42</v>
      </c>
      <c r="TU48" s="189" t="s">
        <v>59</v>
      </c>
      <c r="TV48" s="190">
        <v>0</v>
      </c>
      <c r="TW48" s="190">
        <v>0</v>
      </c>
      <c r="TX48" s="190">
        <v>0</v>
      </c>
      <c r="TY48" s="190">
        <f t="shared" si="79"/>
        <v>0</v>
      </c>
      <c r="TZ48" s="191"/>
      <c r="UA48" s="192">
        <v>42</v>
      </c>
      <c r="UB48" s="189" t="s">
        <v>59</v>
      </c>
      <c r="UC48" s="190">
        <v>0</v>
      </c>
      <c r="UD48" s="190">
        <v>0</v>
      </c>
      <c r="UE48" s="190">
        <v>0</v>
      </c>
      <c r="UF48" s="190">
        <f t="shared" si="80"/>
        <v>0</v>
      </c>
      <c r="UG48" s="191"/>
      <c r="UH48" s="192">
        <v>42</v>
      </c>
      <c r="UI48" s="189" t="s">
        <v>59</v>
      </c>
      <c r="UJ48" s="190">
        <v>0</v>
      </c>
      <c r="UK48" s="190">
        <v>0</v>
      </c>
      <c r="UL48" s="190">
        <v>0</v>
      </c>
      <c r="UM48" s="190">
        <f t="shared" si="81"/>
        <v>0</v>
      </c>
      <c r="UN48" s="191"/>
      <c r="UO48" s="192">
        <v>42</v>
      </c>
      <c r="UP48" s="189" t="s">
        <v>59</v>
      </c>
      <c r="UQ48" s="190">
        <v>0</v>
      </c>
      <c r="UR48" s="190">
        <v>0</v>
      </c>
      <c r="US48" s="190">
        <v>0</v>
      </c>
      <c r="UT48" s="190">
        <f t="shared" si="82"/>
        <v>0</v>
      </c>
      <c r="UU48" s="191"/>
      <c r="UV48" s="192">
        <v>42</v>
      </c>
      <c r="UW48" s="189" t="s">
        <v>59</v>
      </c>
      <c r="UX48" s="190">
        <v>0</v>
      </c>
      <c r="UY48" s="190">
        <v>0</v>
      </c>
      <c r="UZ48" s="190">
        <v>0</v>
      </c>
      <c r="VA48" s="190">
        <f t="shared" si="83"/>
        <v>0</v>
      </c>
      <c r="VB48" s="191"/>
      <c r="VC48" s="192">
        <v>42</v>
      </c>
      <c r="VD48" s="189" t="s">
        <v>59</v>
      </c>
      <c r="VE48" s="190">
        <v>0</v>
      </c>
      <c r="VF48" s="190">
        <v>0</v>
      </c>
      <c r="VG48" s="190">
        <v>0</v>
      </c>
      <c r="VH48" s="190">
        <f t="shared" si="84"/>
        <v>0</v>
      </c>
      <c r="VI48" s="191"/>
      <c r="VJ48" s="192">
        <v>42</v>
      </c>
      <c r="VK48" s="189" t="s">
        <v>59</v>
      </c>
      <c r="VL48" s="190">
        <v>0</v>
      </c>
      <c r="VM48" s="190">
        <v>0</v>
      </c>
      <c r="VN48" s="190">
        <v>0</v>
      </c>
      <c r="VO48" s="190">
        <f t="shared" si="85"/>
        <v>0</v>
      </c>
      <c r="VP48" s="191"/>
      <c r="VQ48" s="192">
        <v>42</v>
      </c>
      <c r="VR48" s="189" t="s">
        <v>59</v>
      </c>
      <c r="VS48" s="190">
        <v>0</v>
      </c>
      <c r="VT48" s="190">
        <v>0</v>
      </c>
      <c r="VU48" s="190">
        <v>0</v>
      </c>
      <c r="VV48" s="190">
        <f t="shared" si="86"/>
        <v>0</v>
      </c>
      <c r="VW48" s="191"/>
      <c r="VX48" s="192">
        <v>42</v>
      </c>
      <c r="VY48" s="189" t="s">
        <v>59</v>
      </c>
      <c r="VZ48" s="190">
        <v>0</v>
      </c>
      <c r="WA48" s="190">
        <v>0</v>
      </c>
      <c r="WB48" s="190">
        <v>0</v>
      </c>
      <c r="WC48" s="190">
        <f t="shared" si="87"/>
        <v>0</v>
      </c>
      <c r="WD48" s="191"/>
      <c r="WE48" s="192">
        <v>42</v>
      </c>
      <c r="WF48" s="189" t="s">
        <v>59</v>
      </c>
      <c r="WG48" s="190">
        <v>0</v>
      </c>
      <c r="WH48" s="190">
        <v>0</v>
      </c>
      <c r="WI48" s="190">
        <v>0</v>
      </c>
      <c r="WJ48" s="190">
        <f t="shared" si="88"/>
        <v>0</v>
      </c>
      <c r="WK48" s="191"/>
      <c r="WL48" s="192">
        <v>42</v>
      </c>
      <c r="WM48" s="189" t="s">
        <v>59</v>
      </c>
      <c r="WN48" s="190">
        <v>0</v>
      </c>
      <c r="WO48" s="190">
        <v>0</v>
      </c>
      <c r="WP48" s="190">
        <v>0</v>
      </c>
      <c r="WQ48" s="190">
        <f t="shared" si="89"/>
        <v>0</v>
      </c>
      <c r="WR48" s="191"/>
      <c r="WS48" s="192">
        <v>42</v>
      </c>
      <c r="WT48" s="189" t="s">
        <v>59</v>
      </c>
      <c r="WU48" s="190">
        <v>0</v>
      </c>
      <c r="WV48" s="190">
        <v>0</v>
      </c>
      <c r="WW48" s="190">
        <v>0</v>
      </c>
      <c r="WX48" s="190">
        <f t="shared" si="90"/>
        <v>0</v>
      </c>
      <c r="WY48" s="191"/>
      <c r="WZ48" s="192">
        <v>42</v>
      </c>
      <c r="XA48" s="189" t="s">
        <v>59</v>
      </c>
      <c r="XB48" s="190">
        <v>0</v>
      </c>
      <c r="XC48" s="190">
        <v>0</v>
      </c>
      <c r="XD48" s="190">
        <v>0</v>
      </c>
      <c r="XE48" s="190">
        <f t="shared" si="91"/>
        <v>0</v>
      </c>
      <c r="XF48" s="191"/>
      <c r="XG48" s="192">
        <v>42</v>
      </c>
      <c r="XH48" s="189" t="s">
        <v>59</v>
      </c>
      <c r="XI48" s="190">
        <v>0</v>
      </c>
      <c r="XJ48" s="190">
        <v>0</v>
      </c>
      <c r="XK48" s="190">
        <v>0</v>
      </c>
      <c r="XL48" s="190">
        <f t="shared" si="92"/>
        <v>0</v>
      </c>
      <c r="XM48" s="191"/>
      <c r="XN48" s="192">
        <v>42</v>
      </c>
      <c r="XO48" s="189" t="s">
        <v>59</v>
      </c>
      <c r="XP48" s="190">
        <v>0</v>
      </c>
      <c r="XQ48" s="190">
        <v>0</v>
      </c>
      <c r="XR48" s="190">
        <v>0</v>
      </c>
      <c r="XS48" s="190">
        <f t="shared" si="93"/>
        <v>0</v>
      </c>
      <c r="XT48" s="191"/>
      <c r="XU48" s="192">
        <v>42</v>
      </c>
      <c r="XV48" s="189" t="s">
        <v>59</v>
      </c>
      <c r="XW48" s="190">
        <v>0</v>
      </c>
      <c r="XX48" s="190">
        <v>0</v>
      </c>
      <c r="XY48" s="190">
        <v>0</v>
      </c>
      <c r="XZ48" s="190">
        <f t="shared" si="94"/>
        <v>0</v>
      </c>
      <c r="YA48" s="191"/>
      <c r="YB48" s="192">
        <v>42</v>
      </c>
      <c r="YC48" s="189" t="s">
        <v>59</v>
      </c>
      <c r="YD48" s="190">
        <v>0</v>
      </c>
      <c r="YE48" s="190">
        <v>0</v>
      </c>
      <c r="YF48" s="190">
        <v>0</v>
      </c>
      <c r="YG48" s="190">
        <f t="shared" si="95"/>
        <v>0</v>
      </c>
      <c r="YH48" s="191"/>
      <c r="YI48" s="192">
        <v>42</v>
      </c>
      <c r="YJ48" s="189" t="s">
        <v>59</v>
      </c>
      <c r="YK48" s="190">
        <v>0</v>
      </c>
      <c r="YL48" s="190">
        <f t="shared" si="96"/>
        <v>1291220.3999999999</v>
      </c>
      <c r="YM48" s="190">
        <f t="shared" si="0"/>
        <v>0</v>
      </c>
      <c r="YN48" s="190">
        <f t="shared" si="1"/>
        <v>1291220.3999999999</v>
      </c>
      <c r="YO48" s="191"/>
      <c r="YP48" s="105">
        <v>42</v>
      </c>
      <c r="YQ48" s="2" t="s">
        <v>59</v>
      </c>
      <c r="YR48" s="5">
        <v>0</v>
      </c>
      <c r="YS48" s="5" t="e">
        <f>'Programme Management'!#REF!+'Prgramme M. Activities'!YL48</f>
        <v>#REF!</v>
      </c>
      <c r="YT48" s="5" t="e">
        <f>'Programme Management'!#REF!+'Prgramme M. Activities'!YM48</f>
        <v>#REF!</v>
      </c>
      <c r="YU48" s="5" t="e">
        <f t="shared" si="97"/>
        <v>#REF!</v>
      </c>
      <c r="YV48" s="9"/>
    </row>
    <row r="49" spans="1:672" ht="16.5" hidden="1">
      <c r="A49" s="188">
        <v>43</v>
      </c>
      <c r="B49" s="189" t="s">
        <v>60</v>
      </c>
      <c r="C49" s="190">
        <v>0</v>
      </c>
      <c r="D49" s="190">
        <v>0</v>
      </c>
      <c r="E49" s="190">
        <v>0</v>
      </c>
      <c r="F49" s="190">
        <f t="shared" si="2"/>
        <v>0</v>
      </c>
      <c r="G49" s="191"/>
      <c r="H49" s="192">
        <v>43</v>
      </c>
      <c r="I49" s="189" t="s">
        <v>60</v>
      </c>
      <c r="J49" s="190">
        <v>0</v>
      </c>
      <c r="K49" s="190">
        <v>0</v>
      </c>
      <c r="L49" s="190">
        <v>0</v>
      </c>
      <c r="M49" s="190">
        <f t="shared" si="3"/>
        <v>0</v>
      </c>
      <c r="N49" s="191"/>
      <c r="O49" s="192">
        <v>43</v>
      </c>
      <c r="P49" s="189" t="s">
        <v>60</v>
      </c>
      <c r="Q49" s="190">
        <v>0</v>
      </c>
      <c r="R49" s="190">
        <v>0</v>
      </c>
      <c r="S49" s="190">
        <v>0</v>
      </c>
      <c r="T49" s="190">
        <f t="shared" si="4"/>
        <v>0</v>
      </c>
      <c r="U49" s="191"/>
      <c r="V49" s="192">
        <v>43</v>
      </c>
      <c r="W49" s="189" t="s">
        <v>60</v>
      </c>
      <c r="X49" s="190">
        <v>0</v>
      </c>
      <c r="Y49" s="190">
        <v>0</v>
      </c>
      <c r="Z49" s="190">
        <v>0</v>
      </c>
      <c r="AA49" s="190">
        <f t="shared" si="5"/>
        <v>0</v>
      </c>
      <c r="AB49" s="191"/>
      <c r="AC49" s="192">
        <v>43</v>
      </c>
      <c r="AD49" s="189" t="s">
        <v>60</v>
      </c>
      <c r="AE49" s="190">
        <v>0</v>
      </c>
      <c r="AF49" s="190">
        <v>0</v>
      </c>
      <c r="AG49" s="190">
        <v>0</v>
      </c>
      <c r="AH49" s="190">
        <f t="shared" si="6"/>
        <v>0</v>
      </c>
      <c r="AI49" s="191"/>
      <c r="AJ49" s="192">
        <v>43</v>
      </c>
      <c r="AK49" s="189" t="s">
        <v>60</v>
      </c>
      <c r="AL49" s="190">
        <v>0</v>
      </c>
      <c r="AM49" s="190">
        <v>0</v>
      </c>
      <c r="AN49" s="190">
        <v>0</v>
      </c>
      <c r="AO49" s="190">
        <f t="shared" si="7"/>
        <v>0</v>
      </c>
      <c r="AP49" s="191"/>
      <c r="AQ49" s="192">
        <v>43</v>
      </c>
      <c r="AR49" s="189" t="s">
        <v>60</v>
      </c>
      <c r="AS49" s="190">
        <v>0</v>
      </c>
      <c r="AT49" s="190">
        <v>0</v>
      </c>
      <c r="AU49" s="190">
        <v>0</v>
      </c>
      <c r="AV49" s="190">
        <f t="shared" si="8"/>
        <v>0</v>
      </c>
      <c r="AW49" s="191"/>
      <c r="AX49" s="192">
        <v>43</v>
      </c>
      <c r="AY49" s="189" t="s">
        <v>60</v>
      </c>
      <c r="AZ49" s="190">
        <v>0</v>
      </c>
      <c r="BA49" s="190">
        <v>0</v>
      </c>
      <c r="BB49" s="190">
        <v>0</v>
      </c>
      <c r="BC49" s="190">
        <f t="shared" si="9"/>
        <v>0</v>
      </c>
      <c r="BD49" s="191"/>
      <c r="BE49" s="192">
        <v>43</v>
      </c>
      <c r="BF49" s="189" t="s">
        <v>60</v>
      </c>
      <c r="BG49" s="190">
        <v>0</v>
      </c>
      <c r="BH49" s="190">
        <v>0</v>
      </c>
      <c r="BI49" s="190">
        <v>0</v>
      </c>
      <c r="BJ49" s="190">
        <f t="shared" si="10"/>
        <v>0</v>
      </c>
      <c r="BK49" s="191"/>
      <c r="BL49" s="192">
        <v>43</v>
      </c>
      <c r="BM49" s="189" t="s">
        <v>60</v>
      </c>
      <c r="BN49" s="190">
        <v>0</v>
      </c>
      <c r="BO49" s="190">
        <v>0</v>
      </c>
      <c r="BP49" s="190">
        <v>0</v>
      </c>
      <c r="BQ49" s="190">
        <f t="shared" si="11"/>
        <v>0</v>
      </c>
      <c r="BR49" s="191"/>
      <c r="BS49" s="192">
        <v>43</v>
      </c>
      <c r="BT49" s="189" t="s">
        <v>60</v>
      </c>
      <c r="BU49" s="190">
        <v>4</v>
      </c>
      <c r="BV49" s="190">
        <v>20000</v>
      </c>
      <c r="BW49" s="190">
        <v>0</v>
      </c>
      <c r="BX49" s="190">
        <f t="shared" si="12"/>
        <v>20000</v>
      </c>
      <c r="BY49" s="191"/>
      <c r="BZ49" s="192">
        <v>43</v>
      </c>
      <c r="CA49" s="189" t="s">
        <v>60</v>
      </c>
      <c r="CB49" s="190">
        <v>1</v>
      </c>
      <c r="CC49" s="190">
        <v>106578</v>
      </c>
      <c r="CD49" s="190">
        <v>0</v>
      </c>
      <c r="CE49" s="190">
        <f t="shared" si="13"/>
        <v>106578</v>
      </c>
      <c r="CF49" s="191"/>
      <c r="CG49" s="192">
        <v>43</v>
      </c>
      <c r="CH49" s="189" t="s">
        <v>60</v>
      </c>
      <c r="CI49" s="190">
        <v>0</v>
      </c>
      <c r="CJ49" s="190">
        <v>0</v>
      </c>
      <c r="CK49" s="190">
        <v>0</v>
      </c>
      <c r="CL49" s="190">
        <f t="shared" si="14"/>
        <v>0</v>
      </c>
      <c r="CM49" s="191"/>
      <c r="CN49" s="192">
        <v>43</v>
      </c>
      <c r="CO49" s="189" t="s">
        <v>60</v>
      </c>
      <c r="CP49" s="190">
        <v>0</v>
      </c>
      <c r="CQ49" s="190">
        <v>0</v>
      </c>
      <c r="CR49" s="190">
        <v>0</v>
      </c>
      <c r="CS49" s="190">
        <f t="shared" si="15"/>
        <v>0</v>
      </c>
      <c r="CT49" s="191"/>
      <c r="CU49" s="192">
        <v>43</v>
      </c>
      <c r="CV49" s="189" t="s">
        <v>60</v>
      </c>
      <c r="CW49" s="190">
        <v>4</v>
      </c>
      <c r="CX49" s="190">
        <v>40000</v>
      </c>
      <c r="CY49" s="190">
        <v>0</v>
      </c>
      <c r="CZ49" s="190">
        <f t="shared" si="16"/>
        <v>40000</v>
      </c>
      <c r="DA49" s="191"/>
      <c r="DB49" s="192">
        <v>43</v>
      </c>
      <c r="DC49" s="189" t="s">
        <v>60</v>
      </c>
      <c r="DD49" s="190">
        <v>0</v>
      </c>
      <c r="DE49" s="190">
        <v>0</v>
      </c>
      <c r="DF49" s="190">
        <v>0</v>
      </c>
      <c r="DG49" s="190">
        <f t="shared" si="17"/>
        <v>0</v>
      </c>
      <c r="DH49" s="191"/>
      <c r="DI49" s="192">
        <v>43</v>
      </c>
      <c r="DJ49" s="189" t="s">
        <v>60</v>
      </c>
      <c r="DK49" s="190">
        <v>0</v>
      </c>
      <c r="DL49" s="190">
        <v>0</v>
      </c>
      <c r="DM49" s="190">
        <v>0</v>
      </c>
      <c r="DN49" s="190">
        <f t="shared" si="18"/>
        <v>0</v>
      </c>
      <c r="DO49" s="191"/>
      <c r="DP49" s="192">
        <v>43</v>
      </c>
      <c r="DQ49" s="189" t="s">
        <v>60</v>
      </c>
      <c r="DR49" s="190">
        <v>0</v>
      </c>
      <c r="DS49" s="190">
        <v>0</v>
      </c>
      <c r="DT49" s="190">
        <v>0</v>
      </c>
      <c r="DU49" s="190">
        <f t="shared" si="19"/>
        <v>0</v>
      </c>
      <c r="DV49" s="191"/>
      <c r="DW49" s="192">
        <v>43</v>
      </c>
      <c r="DX49" s="189" t="s">
        <v>60</v>
      </c>
      <c r="DY49" s="190">
        <v>0</v>
      </c>
      <c r="DZ49" s="190">
        <v>0</v>
      </c>
      <c r="EA49" s="190">
        <v>0</v>
      </c>
      <c r="EB49" s="190">
        <f t="shared" si="20"/>
        <v>0</v>
      </c>
      <c r="EC49" s="191"/>
      <c r="ED49" s="192">
        <v>43</v>
      </c>
      <c r="EE49" s="189" t="s">
        <v>60</v>
      </c>
      <c r="EF49" s="190">
        <v>0</v>
      </c>
      <c r="EG49" s="190">
        <v>0</v>
      </c>
      <c r="EH49" s="190">
        <v>0</v>
      </c>
      <c r="EI49" s="190">
        <f t="shared" si="21"/>
        <v>0</v>
      </c>
      <c r="EJ49" s="191"/>
      <c r="EK49" s="192">
        <v>43</v>
      </c>
      <c r="EL49" s="189" t="s">
        <v>60</v>
      </c>
      <c r="EM49" s="190">
        <v>0</v>
      </c>
      <c r="EN49" s="190">
        <v>0</v>
      </c>
      <c r="EO49" s="190">
        <v>0</v>
      </c>
      <c r="EP49" s="190">
        <f t="shared" si="22"/>
        <v>0</v>
      </c>
      <c r="EQ49" s="191"/>
      <c r="ER49" s="192">
        <v>43</v>
      </c>
      <c r="ES49" s="189" t="s">
        <v>60</v>
      </c>
      <c r="ET49" s="190">
        <v>0</v>
      </c>
      <c r="EU49" s="190">
        <v>0</v>
      </c>
      <c r="EV49" s="190">
        <v>0</v>
      </c>
      <c r="EW49" s="190">
        <f t="shared" si="23"/>
        <v>0</v>
      </c>
      <c r="EX49" s="191"/>
      <c r="EY49" s="192">
        <v>43</v>
      </c>
      <c r="EZ49" s="189" t="s">
        <v>60</v>
      </c>
      <c r="FA49" s="190">
        <v>0</v>
      </c>
      <c r="FB49" s="190">
        <v>0</v>
      </c>
      <c r="FC49" s="190">
        <v>0</v>
      </c>
      <c r="FD49" s="190">
        <f t="shared" si="24"/>
        <v>0</v>
      </c>
      <c r="FE49" s="191"/>
      <c r="FF49" s="192">
        <v>43</v>
      </c>
      <c r="FG49" s="189" t="s">
        <v>60</v>
      </c>
      <c r="FH49" s="190">
        <v>0</v>
      </c>
      <c r="FI49" s="190">
        <v>0</v>
      </c>
      <c r="FJ49" s="190">
        <v>0</v>
      </c>
      <c r="FK49" s="190">
        <f t="shared" si="25"/>
        <v>0</v>
      </c>
      <c r="FL49" s="191"/>
      <c r="FM49" s="192">
        <v>43</v>
      </c>
      <c r="FN49" s="189" t="s">
        <v>60</v>
      </c>
      <c r="FO49" s="190">
        <v>0</v>
      </c>
      <c r="FP49" s="190">
        <v>0</v>
      </c>
      <c r="FQ49" s="190">
        <v>0</v>
      </c>
      <c r="FR49" s="190">
        <f t="shared" si="26"/>
        <v>0</v>
      </c>
      <c r="FS49" s="191"/>
      <c r="FT49" s="192">
        <v>43</v>
      </c>
      <c r="FU49" s="189" t="s">
        <v>60</v>
      </c>
      <c r="FV49" s="190">
        <v>0</v>
      </c>
      <c r="FW49" s="190">
        <v>0</v>
      </c>
      <c r="FX49" s="190">
        <v>0</v>
      </c>
      <c r="FY49" s="190">
        <f t="shared" si="27"/>
        <v>0</v>
      </c>
      <c r="FZ49" s="191"/>
      <c r="GA49" s="192">
        <v>43</v>
      </c>
      <c r="GB49" s="189" t="s">
        <v>60</v>
      </c>
      <c r="GC49" s="190">
        <v>0</v>
      </c>
      <c r="GD49" s="190">
        <v>0</v>
      </c>
      <c r="GE49" s="190">
        <v>0</v>
      </c>
      <c r="GF49" s="190">
        <f t="shared" si="28"/>
        <v>0</v>
      </c>
      <c r="GG49" s="191"/>
      <c r="GH49" s="192">
        <v>43</v>
      </c>
      <c r="GI49" s="189" t="s">
        <v>60</v>
      </c>
      <c r="GJ49" s="190">
        <v>0</v>
      </c>
      <c r="GK49" s="190">
        <v>0</v>
      </c>
      <c r="GL49" s="190">
        <v>0</v>
      </c>
      <c r="GM49" s="190">
        <f t="shared" si="29"/>
        <v>0</v>
      </c>
      <c r="GN49" s="191"/>
      <c r="GO49" s="192">
        <v>43</v>
      </c>
      <c r="GP49" s="189" t="s">
        <v>60</v>
      </c>
      <c r="GQ49" s="190">
        <v>0</v>
      </c>
      <c r="GR49" s="190">
        <v>0</v>
      </c>
      <c r="GS49" s="190">
        <v>0</v>
      </c>
      <c r="GT49" s="190">
        <f t="shared" si="30"/>
        <v>0</v>
      </c>
      <c r="GU49" s="191"/>
      <c r="GV49" s="192">
        <v>43</v>
      </c>
      <c r="GW49" s="189" t="s">
        <v>60</v>
      </c>
      <c r="GX49" s="190">
        <v>0</v>
      </c>
      <c r="GY49" s="190">
        <v>0</v>
      </c>
      <c r="GZ49" s="190">
        <v>0</v>
      </c>
      <c r="HA49" s="190">
        <f t="shared" si="31"/>
        <v>0</v>
      </c>
      <c r="HB49" s="191"/>
      <c r="HC49" s="192">
        <v>43</v>
      </c>
      <c r="HD49" s="189" t="s">
        <v>60</v>
      </c>
      <c r="HE49" s="190">
        <v>0</v>
      </c>
      <c r="HF49" s="190">
        <v>0</v>
      </c>
      <c r="HG49" s="190">
        <v>0</v>
      </c>
      <c r="HH49" s="190">
        <f t="shared" si="32"/>
        <v>0</v>
      </c>
      <c r="HI49" s="191"/>
      <c r="HJ49" s="192">
        <v>43</v>
      </c>
      <c r="HK49" s="189" t="s">
        <v>60</v>
      </c>
      <c r="HL49" s="190">
        <v>0</v>
      </c>
      <c r="HM49" s="190">
        <v>0</v>
      </c>
      <c r="HN49" s="190">
        <v>0</v>
      </c>
      <c r="HO49" s="190">
        <f t="shared" si="33"/>
        <v>0</v>
      </c>
      <c r="HP49" s="191"/>
      <c r="HQ49" s="192">
        <v>43</v>
      </c>
      <c r="HR49" s="189" t="s">
        <v>60</v>
      </c>
      <c r="HS49" s="190">
        <v>0</v>
      </c>
      <c r="HT49" s="190">
        <v>0</v>
      </c>
      <c r="HU49" s="190">
        <v>0</v>
      </c>
      <c r="HV49" s="190">
        <f t="shared" si="34"/>
        <v>0</v>
      </c>
      <c r="HW49" s="191"/>
      <c r="HX49" s="192">
        <v>43</v>
      </c>
      <c r="HY49" s="189" t="s">
        <v>60</v>
      </c>
      <c r="HZ49" s="190">
        <v>0</v>
      </c>
      <c r="IA49" s="190">
        <v>660000</v>
      </c>
      <c r="IB49" s="190">
        <v>0</v>
      </c>
      <c r="IC49" s="190">
        <f t="shared" si="35"/>
        <v>660000</v>
      </c>
      <c r="ID49" s="191"/>
      <c r="IE49" s="192">
        <v>43</v>
      </c>
      <c r="IF49" s="189" t="s">
        <v>60</v>
      </c>
      <c r="IG49" s="190">
        <v>1</v>
      </c>
      <c r="IH49" s="190">
        <v>120000</v>
      </c>
      <c r="II49" s="190">
        <v>0</v>
      </c>
      <c r="IJ49" s="190">
        <f t="shared" si="36"/>
        <v>120000</v>
      </c>
      <c r="IK49" s="191"/>
      <c r="IL49" s="192">
        <v>43</v>
      </c>
      <c r="IM49" s="189" t="s">
        <v>60</v>
      </c>
      <c r="IN49" s="190">
        <v>0</v>
      </c>
      <c r="IO49" s="190">
        <v>0</v>
      </c>
      <c r="IP49" s="190">
        <v>0</v>
      </c>
      <c r="IQ49" s="190">
        <f t="shared" si="37"/>
        <v>0</v>
      </c>
      <c r="IR49" s="191"/>
      <c r="IS49" s="192">
        <v>43</v>
      </c>
      <c r="IT49" s="189" t="s">
        <v>60</v>
      </c>
      <c r="IU49" s="190">
        <v>0</v>
      </c>
      <c r="IV49" s="190">
        <v>0</v>
      </c>
      <c r="IW49" s="190">
        <v>0</v>
      </c>
      <c r="IX49" s="190">
        <f t="shared" si="38"/>
        <v>0</v>
      </c>
      <c r="IY49" s="191"/>
      <c r="IZ49" s="192">
        <v>43</v>
      </c>
      <c r="JA49" s="189" t="s">
        <v>60</v>
      </c>
      <c r="JB49" s="190">
        <v>0</v>
      </c>
      <c r="JC49" s="190">
        <v>0</v>
      </c>
      <c r="JD49" s="190">
        <v>0</v>
      </c>
      <c r="JE49" s="190">
        <f t="shared" si="39"/>
        <v>0</v>
      </c>
      <c r="JF49" s="191"/>
      <c r="JG49" s="192">
        <v>43</v>
      </c>
      <c r="JH49" s="189" t="s">
        <v>60</v>
      </c>
      <c r="JI49" s="190">
        <v>0</v>
      </c>
      <c r="JJ49" s="190">
        <v>0</v>
      </c>
      <c r="JK49" s="190">
        <v>0</v>
      </c>
      <c r="JL49" s="190">
        <f t="shared" si="40"/>
        <v>0</v>
      </c>
      <c r="JM49" s="191"/>
      <c r="JN49" s="192">
        <v>43</v>
      </c>
      <c r="JO49" s="189" t="s">
        <v>60</v>
      </c>
      <c r="JP49" s="190">
        <v>0</v>
      </c>
      <c r="JQ49" s="190">
        <v>0</v>
      </c>
      <c r="JR49" s="190">
        <v>0</v>
      </c>
      <c r="JS49" s="190">
        <f t="shared" si="41"/>
        <v>0</v>
      </c>
      <c r="JT49" s="191"/>
      <c r="JU49" s="192">
        <v>43</v>
      </c>
      <c r="JV49" s="189" t="s">
        <v>60</v>
      </c>
      <c r="JW49" s="190">
        <v>0</v>
      </c>
      <c r="JX49" s="190">
        <v>0</v>
      </c>
      <c r="JY49" s="190">
        <v>0</v>
      </c>
      <c r="JZ49" s="190">
        <f t="shared" si="42"/>
        <v>0</v>
      </c>
      <c r="KA49" s="191"/>
      <c r="KB49" s="192">
        <v>43</v>
      </c>
      <c r="KC49" s="189" t="s">
        <v>60</v>
      </c>
      <c r="KD49" s="190">
        <v>0</v>
      </c>
      <c r="KE49" s="190">
        <v>0</v>
      </c>
      <c r="KF49" s="190">
        <v>0</v>
      </c>
      <c r="KG49" s="190">
        <f t="shared" si="43"/>
        <v>0</v>
      </c>
      <c r="KH49" s="191"/>
      <c r="KI49" s="192">
        <v>43</v>
      </c>
      <c r="KJ49" s="189" t="s">
        <v>60</v>
      </c>
      <c r="KK49" s="190">
        <v>0</v>
      </c>
      <c r="KL49" s="190">
        <v>0</v>
      </c>
      <c r="KM49" s="190">
        <v>0</v>
      </c>
      <c r="KN49" s="190">
        <f t="shared" si="44"/>
        <v>0</v>
      </c>
      <c r="KO49" s="191"/>
      <c r="KP49" s="192">
        <v>43</v>
      </c>
      <c r="KQ49" s="189" t="s">
        <v>60</v>
      </c>
      <c r="KR49" s="190">
        <v>0</v>
      </c>
      <c r="KS49" s="190">
        <v>0</v>
      </c>
      <c r="KT49" s="190">
        <v>0</v>
      </c>
      <c r="KU49" s="190">
        <f t="shared" si="45"/>
        <v>0</v>
      </c>
      <c r="KV49" s="191"/>
      <c r="KW49" s="192">
        <v>43</v>
      </c>
      <c r="KX49" s="189" t="s">
        <v>60</v>
      </c>
      <c r="KY49" s="190">
        <v>0</v>
      </c>
      <c r="KZ49" s="190">
        <v>0</v>
      </c>
      <c r="LA49" s="190">
        <v>0</v>
      </c>
      <c r="LB49" s="190">
        <f t="shared" si="46"/>
        <v>0</v>
      </c>
      <c r="LC49" s="191"/>
      <c r="LD49" s="192">
        <v>43</v>
      </c>
      <c r="LE49" s="189" t="s">
        <v>60</v>
      </c>
      <c r="LF49" s="190">
        <v>0</v>
      </c>
      <c r="LG49" s="190">
        <v>0</v>
      </c>
      <c r="LH49" s="190">
        <v>0</v>
      </c>
      <c r="LI49" s="190">
        <f t="shared" si="47"/>
        <v>0</v>
      </c>
      <c r="LJ49" s="191"/>
      <c r="LK49" s="192">
        <v>43</v>
      </c>
      <c r="LL49" s="189" t="s">
        <v>60</v>
      </c>
      <c r="LM49" s="190">
        <v>0</v>
      </c>
      <c r="LN49" s="190">
        <v>0</v>
      </c>
      <c r="LO49" s="190">
        <v>0</v>
      </c>
      <c r="LP49" s="190">
        <f t="shared" si="48"/>
        <v>0</v>
      </c>
      <c r="LQ49" s="191"/>
      <c r="LR49" s="192">
        <v>43</v>
      </c>
      <c r="LS49" s="189" t="s">
        <v>60</v>
      </c>
      <c r="LT49" s="190">
        <v>0</v>
      </c>
      <c r="LU49" s="190">
        <v>0</v>
      </c>
      <c r="LV49" s="190">
        <v>0</v>
      </c>
      <c r="LW49" s="190">
        <f t="shared" si="49"/>
        <v>0</v>
      </c>
      <c r="LX49" s="191"/>
      <c r="LY49" s="192">
        <v>43</v>
      </c>
      <c r="LZ49" s="189" t="s">
        <v>60</v>
      </c>
      <c r="MA49" s="190">
        <v>0</v>
      </c>
      <c r="MB49" s="190">
        <v>0</v>
      </c>
      <c r="MC49" s="190">
        <v>0</v>
      </c>
      <c r="MD49" s="190">
        <f t="shared" si="50"/>
        <v>0</v>
      </c>
      <c r="ME49" s="191"/>
      <c r="MF49" s="192">
        <v>43</v>
      </c>
      <c r="MG49" s="189" t="s">
        <v>60</v>
      </c>
      <c r="MH49" s="190">
        <v>0</v>
      </c>
      <c r="MI49" s="190">
        <v>0</v>
      </c>
      <c r="MJ49" s="190">
        <v>0</v>
      </c>
      <c r="MK49" s="190">
        <f t="shared" si="51"/>
        <v>0</v>
      </c>
      <c r="ML49" s="191"/>
      <c r="MM49" s="192">
        <v>43</v>
      </c>
      <c r="MN49" s="189" t="s">
        <v>60</v>
      </c>
      <c r="MO49" s="190">
        <v>0</v>
      </c>
      <c r="MP49" s="190">
        <v>0</v>
      </c>
      <c r="MQ49" s="190">
        <v>0</v>
      </c>
      <c r="MR49" s="190">
        <f t="shared" si="52"/>
        <v>0</v>
      </c>
      <c r="MS49" s="191"/>
      <c r="MT49" s="192">
        <v>43</v>
      </c>
      <c r="MU49" s="189" t="s">
        <v>60</v>
      </c>
      <c r="MV49" s="190">
        <v>0</v>
      </c>
      <c r="MW49" s="190">
        <v>0</v>
      </c>
      <c r="MX49" s="190">
        <v>0</v>
      </c>
      <c r="MY49" s="190">
        <f t="shared" si="53"/>
        <v>0</v>
      </c>
      <c r="MZ49" s="191"/>
      <c r="NA49" s="192">
        <v>43</v>
      </c>
      <c r="NB49" s="189" t="s">
        <v>60</v>
      </c>
      <c r="NC49" s="190"/>
      <c r="ND49" s="190"/>
      <c r="NE49" s="190">
        <v>0</v>
      </c>
      <c r="NF49" s="190">
        <f t="shared" si="54"/>
        <v>0</v>
      </c>
      <c r="NG49" s="191"/>
      <c r="NH49" s="192">
        <v>43</v>
      </c>
      <c r="NI49" s="189" t="s">
        <v>60</v>
      </c>
      <c r="NJ49" s="190">
        <v>0</v>
      </c>
      <c r="NK49" s="190">
        <v>0</v>
      </c>
      <c r="NL49" s="190">
        <v>0</v>
      </c>
      <c r="NM49" s="190">
        <f t="shared" si="55"/>
        <v>0</v>
      </c>
      <c r="NN49" s="191"/>
      <c r="NO49" s="192">
        <v>43</v>
      </c>
      <c r="NP49" s="189" t="s">
        <v>60</v>
      </c>
      <c r="NQ49" s="190">
        <v>0</v>
      </c>
      <c r="NR49" s="190">
        <v>0</v>
      </c>
      <c r="NS49" s="190">
        <v>0</v>
      </c>
      <c r="NT49" s="190">
        <f t="shared" si="56"/>
        <v>0</v>
      </c>
      <c r="NU49" s="191"/>
      <c r="NV49" s="192">
        <v>43</v>
      </c>
      <c r="NW49" s="189" t="s">
        <v>60</v>
      </c>
      <c r="NX49" s="190">
        <v>0</v>
      </c>
      <c r="NY49" s="190">
        <v>0</v>
      </c>
      <c r="NZ49" s="190">
        <v>0</v>
      </c>
      <c r="OA49" s="190">
        <f t="shared" si="57"/>
        <v>0</v>
      </c>
      <c r="OB49" s="191"/>
      <c r="OC49" s="192">
        <v>43</v>
      </c>
      <c r="OD49" s="189" t="s">
        <v>60</v>
      </c>
      <c r="OE49" s="190">
        <v>0</v>
      </c>
      <c r="OF49" s="190">
        <v>0</v>
      </c>
      <c r="OG49" s="190">
        <v>0</v>
      </c>
      <c r="OH49" s="190">
        <f t="shared" si="58"/>
        <v>0</v>
      </c>
      <c r="OI49" s="191"/>
      <c r="OJ49" s="192">
        <v>43</v>
      </c>
      <c r="OK49" s="189" t="s">
        <v>60</v>
      </c>
      <c r="OL49" s="190">
        <v>0</v>
      </c>
      <c r="OM49" s="190">
        <v>0</v>
      </c>
      <c r="ON49" s="190">
        <v>0</v>
      </c>
      <c r="OO49" s="190">
        <f t="shared" si="59"/>
        <v>0</v>
      </c>
      <c r="OP49" s="191"/>
      <c r="OQ49" s="192">
        <v>43</v>
      </c>
      <c r="OR49" s="189" t="s">
        <v>60</v>
      </c>
      <c r="OS49" s="190">
        <v>0</v>
      </c>
      <c r="OT49" s="190">
        <v>0</v>
      </c>
      <c r="OU49" s="190">
        <v>0</v>
      </c>
      <c r="OV49" s="190">
        <f t="shared" si="60"/>
        <v>0</v>
      </c>
      <c r="OW49" s="191"/>
      <c r="OX49" s="192">
        <v>43</v>
      </c>
      <c r="OY49" s="189" t="s">
        <v>60</v>
      </c>
      <c r="OZ49" s="190">
        <v>0</v>
      </c>
      <c r="PA49" s="190">
        <v>0</v>
      </c>
      <c r="PB49" s="190">
        <v>0</v>
      </c>
      <c r="PC49" s="190">
        <f t="shared" si="61"/>
        <v>0</v>
      </c>
      <c r="PD49" s="191"/>
      <c r="PE49" s="192">
        <v>43</v>
      </c>
      <c r="PF49" s="189" t="s">
        <v>60</v>
      </c>
      <c r="PG49" s="190">
        <v>0</v>
      </c>
      <c r="PH49" s="190">
        <v>0</v>
      </c>
      <c r="PI49" s="190">
        <v>0</v>
      </c>
      <c r="PJ49" s="190">
        <f t="shared" si="62"/>
        <v>0</v>
      </c>
      <c r="PK49" s="191"/>
      <c r="PL49" s="192">
        <v>43</v>
      </c>
      <c r="PM49" s="189" t="s">
        <v>60</v>
      </c>
      <c r="PN49" s="190">
        <v>0</v>
      </c>
      <c r="PO49" s="190">
        <v>0</v>
      </c>
      <c r="PP49" s="190">
        <v>0</v>
      </c>
      <c r="PQ49" s="190">
        <f t="shared" si="63"/>
        <v>0</v>
      </c>
      <c r="PR49" s="191"/>
      <c r="PS49" s="192">
        <v>43</v>
      </c>
      <c r="PT49" s="189" t="s">
        <v>60</v>
      </c>
      <c r="PU49" s="190">
        <v>0</v>
      </c>
      <c r="PV49" s="190">
        <v>0</v>
      </c>
      <c r="PW49" s="190">
        <v>0</v>
      </c>
      <c r="PX49" s="190">
        <f t="shared" si="64"/>
        <v>0</v>
      </c>
      <c r="PY49" s="191"/>
      <c r="PZ49" s="192">
        <v>43</v>
      </c>
      <c r="QA49" s="189" t="s">
        <v>60</v>
      </c>
      <c r="QB49" s="190">
        <v>0</v>
      </c>
      <c r="QC49" s="190">
        <v>0</v>
      </c>
      <c r="QD49" s="190">
        <v>0</v>
      </c>
      <c r="QE49" s="190">
        <f t="shared" si="65"/>
        <v>0</v>
      </c>
      <c r="QF49" s="191"/>
      <c r="QG49" s="192">
        <v>43</v>
      </c>
      <c r="QH49" s="189" t="s">
        <v>60</v>
      </c>
      <c r="QI49" s="190">
        <v>0</v>
      </c>
      <c r="QJ49" s="190">
        <v>0</v>
      </c>
      <c r="QK49" s="190">
        <v>0</v>
      </c>
      <c r="QL49" s="190">
        <f t="shared" si="66"/>
        <v>0</v>
      </c>
      <c r="QM49" s="191"/>
      <c r="QN49" s="192">
        <v>43</v>
      </c>
      <c r="QO49" s="189" t="s">
        <v>60</v>
      </c>
      <c r="QP49" s="190">
        <v>0</v>
      </c>
      <c r="QQ49" s="190">
        <v>433965.12000000005</v>
      </c>
      <c r="QR49" s="190">
        <v>0</v>
      </c>
      <c r="QS49" s="190">
        <f t="shared" si="67"/>
        <v>433965.12000000005</v>
      </c>
      <c r="QT49" s="191"/>
      <c r="QU49" s="192">
        <v>43</v>
      </c>
      <c r="QV49" s="189" t="s">
        <v>60</v>
      </c>
      <c r="QW49" s="190">
        <v>0</v>
      </c>
      <c r="QX49" s="190">
        <v>0</v>
      </c>
      <c r="QY49" s="190">
        <v>0</v>
      </c>
      <c r="QZ49" s="190">
        <f t="shared" si="68"/>
        <v>0</v>
      </c>
      <c r="RA49" s="191"/>
      <c r="RB49" s="192">
        <v>43</v>
      </c>
      <c r="RC49" s="189" t="s">
        <v>60</v>
      </c>
      <c r="RD49" s="190">
        <v>0</v>
      </c>
      <c r="RE49" s="190">
        <v>0</v>
      </c>
      <c r="RF49" s="190">
        <v>0</v>
      </c>
      <c r="RG49" s="190">
        <f t="shared" si="69"/>
        <v>0</v>
      </c>
      <c r="RH49" s="191"/>
      <c r="RI49" s="192">
        <v>43</v>
      </c>
      <c r="RJ49" s="189" t="s">
        <v>60</v>
      </c>
      <c r="RK49" s="190">
        <v>0</v>
      </c>
      <c r="RL49" s="190">
        <v>0</v>
      </c>
      <c r="RM49" s="190">
        <v>0</v>
      </c>
      <c r="RN49" s="190">
        <f t="shared" si="70"/>
        <v>0</v>
      </c>
      <c r="RO49" s="191"/>
      <c r="RP49" s="192">
        <v>43</v>
      </c>
      <c r="RQ49" s="189" t="s">
        <v>60</v>
      </c>
      <c r="RR49" s="190">
        <v>0</v>
      </c>
      <c r="RS49" s="190">
        <v>0</v>
      </c>
      <c r="RT49" s="190">
        <v>0</v>
      </c>
      <c r="RU49" s="190">
        <f t="shared" si="71"/>
        <v>0</v>
      </c>
      <c r="RV49" s="191"/>
      <c r="RW49" s="192">
        <v>43</v>
      </c>
      <c r="RX49" s="189" t="s">
        <v>60</v>
      </c>
      <c r="RY49" s="190">
        <v>0</v>
      </c>
      <c r="RZ49" s="190">
        <v>0</v>
      </c>
      <c r="SA49" s="190">
        <v>0</v>
      </c>
      <c r="SB49" s="190">
        <f t="shared" si="72"/>
        <v>0</v>
      </c>
      <c r="SC49" s="191"/>
      <c r="SD49" s="192">
        <v>43</v>
      </c>
      <c r="SE49" s="189" t="s">
        <v>60</v>
      </c>
      <c r="SF49" s="190">
        <v>0</v>
      </c>
      <c r="SG49" s="190">
        <v>0</v>
      </c>
      <c r="SH49" s="190">
        <v>0</v>
      </c>
      <c r="SI49" s="190">
        <f t="shared" si="73"/>
        <v>0</v>
      </c>
      <c r="SJ49" s="191"/>
      <c r="SK49" s="192">
        <v>43</v>
      </c>
      <c r="SL49" s="189" t="s">
        <v>60</v>
      </c>
      <c r="SM49" s="190">
        <v>0</v>
      </c>
      <c r="SN49" s="190">
        <v>0</v>
      </c>
      <c r="SO49" s="190">
        <v>0</v>
      </c>
      <c r="SP49" s="190">
        <f t="shared" si="74"/>
        <v>0</v>
      </c>
      <c r="SQ49" s="191"/>
      <c r="SR49" s="192">
        <v>43</v>
      </c>
      <c r="SS49" s="189" t="s">
        <v>60</v>
      </c>
      <c r="ST49" s="190">
        <v>0</v>
      </c>
      <c r="SU49" s="190">
        <v>0</v>
      </c>
      <c r="SV49" s="190">
        <v>0</v>
      </c>
      <c r="SW49" s="190">
        <f t="shared" si="75"/>
        <v>0</v>
      </c>
      <c r="SX49" s="191"/>
      <c r="SY49" s="192">
        <v>43</v>
      </c>
      <c r="SZ49" s="189" t="s">
        <v>60</v>
      </c>
      <c r="TA49" s="190">
        <v>0</v>
      </c>
      <c r="TB49" s="190">
        <v>0</v>
      </c>
      <c r="TC49" s="190">
        <v>0</v>
      </c>
      <c r="TD49" s="190">
        <f t="shared" si="76"/>
        <v>0</v>
      </c>
      <c r="TE49" s="191"/>
      <c r="TF49" s="192">
        <v>43</v>
      </c>
      <c r="TG49" s="189" t="s">
        <v>60</v>
      </c>
      <c r="TH49" s="190">
        <v>0</v>
      </c>
      <c r="TI49" s="190">
        <v>0</v>
      </c>
      <c r="TJ49" s="190">
        <v>0</v>
      </c>
      <c r="TK49" s="190">
        <f t="shared" si="77"/>
        <v>0</v>
      </c>
      <c r="TL49" s="191"/>
      <c r="TM49" s="192">
        <v>43</v>
      </c>
      <c r="TN49" s="189" t="s">
        <v>60</v>
      </c>
      <c r="TO49" s="190">
        <v>0</v>
      </c>
      <c r="TP49" s="190">
        <v>0</v>
      </c>
      <c r="TQ49" s="190">
        <v>0</v>
      </c>
      <c r="TR49" s="190">
        <f t="shared" si="78"/>
        <v>0</v>
      </c>
      <c r="TS49" s="191"/>
      <c r="TT49" s="192">
        <v>43</v>
      </c>
      <c r="TU49" s="189" t="s">
        <v>60</v>
      </c>
      <c r="TV49" s="190">
        <v>0</v>
      </c>
      <c r="TW49" s="190">
        <v>0</v>
      </c>
      <c r="TX49" s="190">
        <v>0</v>
      </c>
      <c r="TY49" s="190">
        <f t="shared" si="79"/>
        <v>0</v>
      </c>
      <c r="TZ49" s="191"/>
      <c r="UA49" s="192">
        <v>43</v>
      </c>
      <c r="UB49" s="189" t="s">
        <v>60</v>
      </c>
      <c r="UC49" s="190">
        <v>0</v>
      </c>
      <c r="UD49" s="190">
        <v>0</v>
      </c>
      <c r="UE49" s="190">
        <v>0</v>
      </c>
      <c r="UF49" s="190">
        <f t="shared" si="80"/>
        <v>0</v>
      </c>
      <c r="UG49" s="191"/>
      <c r="UH49" s="192">
        <v>43</v>
      </c>
      <c r="UI49" s="189" t="s">
        <v>60</v>
      </c>
      <c r="UJ49" s="190">
        <v>0</v>
      </c>
      <c r="UK49" s="190">
        <v>0</v>
      </c>
      <c r="UL49" s="190">
        <v>0</v>
      </c>
      <c r="UM49" s="190">
        <f t="shared" si="81"/>
        <v>0</v>
      </c>
      <c r="UN49" s="191"/>
      <c r="UO49" s="192">
        <v>43</v>
      </c>
      <c r="UP49" s="189" t="s">
        <v>60</v>
      </c>
      <c r="UQ49" s="190">
        <v>0</v>
      </c>
      <c r="UR49" s="190">
        <v>0</v>
      </c>
      <c r="US49" s="190">
        <v>0</v>
      </c>
      <c r="UT49" s="190">
        <f t="shared" si="82"/>
        <v>0</v>
      </c>
      <c r="UU49" s="191"/>
      <c r="UV49" s="192">
        <v>43</v>
      </c>
      <c r="UW49" s="189" t="s">
        <v>60</v>
      </c>
      <c r="UX49" s="190">
        <v>0</v>
      </c>
      <c r="UY49" s="190">
        <v>0</v>
      </c>
      <c r="UZ49" s="190">
        <v>0</v>
      </c>
      <c r="VA49" s="190">
        <f t="shared" si="83"/>
        <v>0</v>
      </c>
      <c r="VB49" s="191"/>
      <c r="VC49" s="192">
        <v>43</v>
      </c>
      <c r="VD49" s="189" t="s">
        <v>60</v>
      </c>
      <c r="VE49" s="190">
        <v>0</v>
      </c>
      <c r="VF49" s="190">
        <v>0</v>
      </c>
      <c r="VG49" s="190">
        <v>0</v>
      </c>
      <c r="VH49" s="190">
        <f t="shared" si="84"/>
        <v>0</v>
      </c>
      <c r="VI49" s="191"/>
      <c r="VJ49" s="192">
        <v>43</v>
      </c>
      <c r="VK49" s="189" t="s">
        <v>60</v>
      </c>
      <c r="VL49" s="190">
        <v>0</v>
      </c>
      <c r="VM49" s="190">
        <v>0</v>
      </c>
      <c r="VN49" s="190">
        <v>0</v>
      </c>
      <c r="VO49" s="190">
        <f t="shared" si="85"/>
        <v>0</v>
      </c>
      <c r="VP49" s="191"/>
      <c r="VQ49" s="192">
        <v>43</v>
      </c>
      <c r="VR49" s="189" t="s">
        <v>60</v>
      </c>
      <c r="VS49" s="190">
        <v>0</v>
      </c>
      <c r="VT49" s="190">
        <v>0</v>
      </c>
      <c r="VU49" s="190">
        <v>0</v>
      </c>
      <c r="VV49" s="190">
        <f t="shared" si="86"/>
        <v>0</v>
      </c>
      <c r="VW49" s="191"/>
      <c r="VX49" s="192">
        <v>43</v>
      </c>
      <c r="VY49" s="189" t="s">
        <v>60</v>
      </c>
      <c r="VZ49" s="190">
        <v>0</v>
      </c>
      <c r="WA49" s="190">
        <v>0</v>
      </c>
      <c r="WB49" s="190">
        <v>0</v>
      </c>
      <c r="WC49" s="190">
        <f t="shared" si="87"/>
        <v>0</v>
      </c>
      <c r="WD49" s="191"/>
      <c r="WE49" s="192">
        <v>43</v>
      </c>
      <c r="WF49" s="189" t="s">
        <v>60</v>
      </c>
      <c r="WG49" s="190">
        <v>0</v>
      </c>
      <c r="WH49" s="190">
        <v>0</v>
      </c>
      <c r="WI49" s="190">
        <v>0</v>
      </c>
      <c r="WJ49" s="190">
        <f t="shared" si="88"/>
        <v>0</v>
      </c>
      <c r="WK49" s="191"/>
      <c r="WL49" s="192">
        <v>43</v>
      </c>
      <c r="WM49" s="189" t="s">
        <v>60</v>
      </c>
      <c r="WN49" s="190">
        <v>0</v>
      </c>
      <c r="WO49" s="190">
        <v>0</v>
      </c>
      <c r="WP49" s="190">
        <v>0</v>
      </c>
      <c r="WQ49" s="190">
        <f t="shared" si="89"/>
        <v>0</v>
      </c>
      <c r="WR49" s="191"/>
      <c r="WS49" s="192">
        <v>43</v>
      </c>
      <c r="WT49" s="189" t="s">
        <v>60</v>
      </c>
      <c r="WU49" s="190">
        <v>0</v>
      </c>
      <c r="WV49" s="190">
        <v>0</v>
      </c>
      <c r="WW49" s="190">
        <v>0</v>
      </c>
      <c r="WX49" s="190">
        <f t="shared" si="90"/>
        <v>0</v>
      </c>
      <c r="WY49" s="191"/>
      <c r="WZ49" s="192">
        <v>43</v>
      </c>
      <c r="XA49" s="189" t="s">
        <v>60</v>
      </c>
      <c r="XB49" s="190">
        <v>0</v>
      </c>
      <c r="XC49" s="190">
        <v>0</v>
      </c>
      <c r="XD49" s="190">
        <v>0</v>
      </c>
      <c r="XE49" s="190">
        <f t="shared" si="91"/>
        <v>0</v>
      </c>
      <c r="XF49" s="191"/>
      <c r="XG49" s="192">
        <v>43</v>
      </c>
      <c r="XH49" s="189" t="s">
        <v>60</v>
      </c>
      <c r="XI49" s="190">
        <v>0</v>
      </c>
      <c r="XJ49" s="190">
        <v>0</v>
      </c>
      <c r="XK49" s="190">
        <v>0</v>
      </c>
      <c r="XL49" s="190">
        <f t="shared" si="92"/>
        <v>0</v>
      </c>
      <c r="XM49" s="191"/>
      <c r="XN49" s="192">
        <v>43</v>
      </c>
      <c r="XO49" s="189" t="s">
        <v>60</v>
      </c>
      <c r="XP49" s="190">
        <v>0</v>
      </c>
      <c r="XQ49" s="190">
        <v>0</v>
      </c>
      <c r="XR49" s="190">
        <v>0</v>
      </c>
      <c r="XS49" s="190">
        <f t="shared" si="93"/>
        <v>0</v>
      </c>
      <c r="XT49" s="191"/>
      <c r="XU49" s="192">
        <v>43</v>
      </c>
      <c r="XV49" s="189" t="s">
        <v>60</v>
      </c>
      <c r="XW49" s="190">
        <v>0</v>
      </c>
      <c r="XX49" s="190">
        <v>0</v>
      </c>
      <c r="XY49" s="190">
        <v>0</v>
      </c>
      <c r="XZ49" s="190">
        <f t="shared" si="94"/>
        <v>0</v>
      </c>
      <c r="YA49" s="191"/>
      <c r="YB49" s="192">
        <v>43</v>
      </c>
      <c r="YC49" s="189" t="s">
        <v>60</v>
      </c>
      <c r="YD49" s="190">
        <v>0</v>
      </c>
      <c r="YE49" s="190">
        <v>0</v>
      </c>
      <c r="YF49" s="190">
        <v>0</v>
      </c>
      <c r="YG49" s="190">
        <f t="shared" si="95"/>
        <v>0</v>
      </c>
      <c r="YH49" s="191"/>
      <c r="YI49" s="192">
        <v>43</v>
      </c>
      <c r="YJ49" s="189" t="s">
        <v>60</v>
      </c>
      <c r="YK49" s="190">
        <v>0</v>
      </c>
      <c r="YL49" s="190">
        <f t="shared" si="96"/>
        <v>1380543.12</v>
      </c>
      <c r="YM49" s="190">
        <f t="shared" si="0"/>
        <v>0</v>
      </c>
      <c r="YN49" s="190">
        <f t="shared" si="1"/>
        <v>1380543.12</v>
      </c>
      <c r="YO49" s="191"/>
      <c r="YP49" s="105">
        <v>43</v>
      </c>
      <c r="YQ49" s="2" t="s">
        <v>60</v>
      </c>
      <c r="YR49" s="5">
        <v>0</v>
      </c>
      <c r="YS49" s="5" t="e">
        <f>'Programme Management'!#REF!+'Prgramme M. Activities'!YL49</f>
        <v>#REF!</v>
      </c>
      <c r="YT49" s="5" t="e">
        <f>'Programme Management'!#REF!+'Prgramme M. Activities'!YM49</f>
        <v>#REF!</v>
      </c>
      <c r="YU49" s="5" t="e">
        <f t="shared" si="97"/>
        <v>#REF!</v>
      </c>
      <c r="YV49" s="9"/>
    </row>
    <row r="50" spans="1:672" ht="16.5" hidden="1">
      <c r="A50" s="188">
        <v>44</v>
      </c>
      <c r="B50" s="189" t="s">
        <v>61</v>
      </c>
      <c r="C50" s="190">
        <v>0</v>
      </c>
      <c r="D50" s="190">
        <v>0</v>
      </c>
      <c r="E50" s="190">
        <v>0</v>
      </c>
      <c r="F50" s="190">
        <f t="shared" si="2"/>
        <v>0</v>
      </c>
      <c r="G50" s="191"/>
      <c r="H50" s="192">
        <v>44</v>
      </c>
      <c r="I50" s="189" t="s">
        <v>61</v>
      </c>
      <c r="J50" s="190">
        <v>0</v>
      </c>
      <c r="K50" s="190">
        <v>0</v>
      </c>
      <c r="L50" s="190">
        <v>0</v>
      </c>
      <c r="M50" s="190">
        <f t="shared" si="3"/>
        <v>0</v>
      </c>
      <c r="N50" s="191"/>
      <c r="O50" s="192">
        <v>44</v>
      </c>
      <c r="P50" s="189" t="s">
        <v>61</v>
      </c>
      <c r="Q50" s="190">
        <v>0</v>
      </c>
      <c r="R50" s="190">
        <v>0</v>
      </c>
      <c r="S50" s="190">
        <v>0</v>
      </c>
      <c r="T50" s="190">
        <f t="shared" si="4"/>
        <v>0</v>
      </c>
      <c r="U50" s="191"/>
      <c r="V50" s="192">
        <v>44</v>
      </c>
      <c r="W50" s="189" t="s">
        <v>61</v>
      </c>
      <c r="X50" s="190">
        <v>0</v>
      </c>
      <c r="Y50" s="190">
        <v>0</v>
      </c>
      <c r="Z50" s="190">
        <v>0</v>
      </c>
      <c r="AA50" s="190">
        <f t="shared" si="5"/>
        <v>0</v>
      </c>
      <c r="AB50" s="191"/>
      <c r="AC50" s="192">
        <v>44</v>
      </c>
      <c r="AD50" s="189" t="s">
        <v>61</v>
      </c>
      <c r="AE50" s="190">
        <v>0</v>
      </c>
      <c r="AF50" s="190">
        <v>0</v>
      </c>
      <c r="AG50" s="190">
        <v>0</v>
      </c>
      <c r="AH50" s="190">
        <f t="shared" si="6"/>
        <v>0</v>
      </c>
      <c r="AI50" s="191"/>
      <c r="AJ50" s="192">
        <v>44</v>
      </c>
      <c r="AK50" s="189" t="s">
        <v>61</v>
      </c>
      <c r="AL50" s="190">
        <v>0</v>
      </c>
      <c r="AM50" s="190">
        <v>0</v>
      </c>
      <c r="AN50" s="190">
        <v>0</v>
      </c>
      <c r="AO50" s="190">
        <f t="shared" si="7"/>
        <v>0</v>
      </c>
      <c r="AP50" s="191"/>
      <c r="AQ50" s="192">
        <v>44</v>
      </c>
      <c r="AR50" s="189" t="s">
        <v>61</v>
      </c>
      <c r="AS50" s="190">
        <v>0</v>
      </c>
      <c r="AT50" s="190">
        <v>0</v>
      </c>
      <c r="AU50" s="190">
        <v>0</v>
      </c>
      <c r="AV50" s="190">
        <f t="shared" si="8"/>
        <v>0</v>
      </c>
      <c r="AW50" s="191"/>
      <c r="AX50" s="192">
        <v>44</v>
      </c>
      <c r="AY50" s="189" t="s">
        <v>61</v>
      </c>
      <c r="AZ50" s="190">
        <v>0</v>
      </c>
      <c r="BA50" s="190">
        <v>0</v>
      </c>
      <c r="BB50" s="190">
        <v>0</v>
      </c>
      <c r="BC50" s="190">
        <f t="shared" si="9"/>
        <v>0</v>
      </c>
      <c r="BD50" s="191"/>
      <c r="BE50" s="192">
        <v>44</v>
      </c>
      <c r="BF50" s="189" t="s">
        <v>61</v>
      </c>
      <c r="BG50" s="190">
        <v>0</v>
      </c>
      <c r="BH50" s="190">
        <v>0</v>
      </c>
      <c r="BI50" s="190">
        <v>0</v>
      </c>
      <c r="BJ50" s="190">
        <f t="shared" si="10"/>
        <v>0</v>
      </c>
      <c r="BK50" s="191"/>
      <c r="BL50" s="192">
        <v>44</v>
      </c>
      <c r="BM50" s="189" t="s">
        <v>61</v>
      </c>
      <c r="BN50" s="190">
        <v>0</v>
      </c>
      <c r="BO50" s="190">
        <v>0</v>
      </c>
      <c r="BP50" s="190">
        <v>0</v>
      </c>
      <c r="BQ50" s="190">
        <f t="shared" si="11"/>
        <v>0</v>
      </c>
      <c r="BR50" s="191"/>
      <c r="BS50" s="192">
        <v>44</v>
      </c>
      <c r="BT50" s="189" t="s">
        <v>61</v>
      </c>
      <c r="BU50" s="190">
        <v>4</v>
      </c>
      <c r="BV50" s="190">
        <v>20000</v>
      </c>
      <c r="BW50" s="190">
        <v>0</v>
      </c>
      <c r="BX50" s="190">
        <f t="shared" si="12"/>
        <v>20000</v>
      </c>
      <c r="BY50" s="191"/>
      <c r="BZ50" s="192">
        <v>44</v>
      </c>
      <c r="CA50" s="189" t="s">
        <v>61</v>
      </c>
      <c r="CB50" s="190">
        <v>1</v>
      </c>
      <c r="CC50" s="190">
        <v>106578</v>
      </c>
      <c r="CD50" s="190">
        <v>0</v>
      </c>
      <c r="CE50" s="190">
        <f t="shared" si="13"/>
        <v>106578</v>
      </c>
      <c r="CF50" s="191"/>
      <c r="CG50" s="192">
        <v>44</v>
      </c>
      <c r="CH50" s="189" t="s">
        <v>61</v>
      </c>
      <c r="CI50" s="190">
        <v>0</v>
      </c>
      <c r="CJ50" s="190">
        <v>0</v>
      </c>
      <c r="CK50" s="190">
        <v>0</v>
      </c>
      <c r="CL50" s="190">
        <f t="shared" si="14"/>
        <v>0</v>
      </c>
      <c r="CM50" s="191"/>
      <c r="CN50" s="192">
        <v>44</v>
      </c>
      <c r="CO50" s="189" t="s">
        <v>61</v>
      </c>
      <c r="CP50" s="190">
        <v>0</v>
      </c>
      <c r="CQ50" s="190">
        <v>0</v>
      </c>
      <c r="CR50" s="190">
        <v>0</v>
      </c>
      <c r="CS50" s="190">
        <f t="shared" si="15"/>
        <v>0</v>
      </c>
      <c r="CT50" s="191"/>
      <c r="CU50" s="192">
        <v>44</v>
      </c>
      <c r="CV50" s="189" t="s">
        <v>61</v>
      </c>
      <c r="CW50" s="190">
        <v>4</v>
      </c>
      <c r="CX50" s="190">
        <v>40000</v>
      </c>
      <c r="CY50" s="190">
        <v>0</v>
      </c>
      <c r="CZ50" s="190">
        <f t="shared" si="16"/>
        <v>40000</v>
      </c>
      <c r="DA50" s="191"/>
      <c r="DB50" s="192">
        <v>44</v>
      </c>
      <c r="DC50" s="189" t="s">
        <v>61</v>
      </c>
      <c r="DD50" s="190">
        <v>0</v>
      </c>
      <c r="DE50" s="190">
        <v>0</v>
      </c>
      <c r="DF50" s="190">
        <v>0</v>
      </c>
      <c r="DG50" s="190">
        <f t="shared" si="17"/>
        <v>0</v>
      </c>
      <c r="DH50" s="191"/>
      <c r="DI50" s="192">
        <v>44</v>
      </c>
      <c r="DJ50" s="189" t="s">
        <v>61</v>
      </c>
      <c r="DK50" s="190">
        <v>0</v>
      </c>
      <c r="DL50" s="190">
        <v>0</v>
      </c>
      <c r="DM50" s="190">
        <v>0</v>
      </c>
      <c r="DN50" s="190">
        <f t="shared" si="18"/>
        <v>0</v>
      </c>
      <c r="DO50" s="191"/>
      <c r="DP50" s="192">
        <v>44</v>
      </c>
      <c r="DQ50" s="189" t="s">
        <v>61</v>
      </c>
      <c r="DR50" s="190">
        <v>0</v>
      </c>
      <c r="DS50" s="190">
        <v>0</v>
      </c>
      <c r="DT50" s="190">
        <v>0</v>
      </c>
      <c r="DU50" s="190">
        <f t="shared" si="19"/>
        <v>0</v>
      </c>
      <c r="DV50" s="191"/>
      <c r="DW50" s="192">
        <v>44</v>
      </c>
      <c r="DX50" s="189" t="s">
        <v>61</v>
      </c>
      <c r="DY50" s="190">
        <v>0</v>
      </c>
      <c r="DZ50" s="190">
        <v>0</v>
      </c>
      <c r="EA50" s="190">
        <v>0</v>
      </c>
      <c r="EB50" s="190">
        <f t="shared" si="20"/>
        <v>0</v>
      </c>
      <c r="EC50" s="191"/>
      <c r="ED50" s="192">
        <v>44</v>
      </c>
      <c r="EE50" s="189" t="s">
        <v>61</v>
      </c>
      <c r="EF50" s="190">
        <v>0</v>
      </c>
      <c r="EG50" s="190">
        <v>0</v>
      </c>
      <c r="EH50" s="190">
        <v>0</v>
      </c>
      <c r="EI50" s="190">
        <f t="shared" si="21"/>
        <v>0</v>
      </c>
      <c r="EJ50" s="191"/>
      <c r="EK50" s="192">
        <v>44</v>
      </c>
      <c r="EL50" s="189" t="s">
        <v>61</v>
      </c>
      <c r="EM50" s="190">
        <v>0</v>
      </c>
      <c r="EN50" s="190">
        <v>0</v>
      </c>
      <c r="EO50" s="190">
        <v>0</v>
      </c>
      <c r="EP50" s="190">
        <f t="shared" si="22"/>
        <v>0</v>
      </c>
      <c r="EQ50" s="191"/>
      <c r="ER50" s="192">
        <v>44</v>
      </c>
      <c r="ES50" s="189" t="s">
        <v>61</v>
      </c>
      <c r="ET50" s="190">
        <v>0</v>
      </c>
      <c r="EU50" s="190">
        <v>0</v>
      </c>
      <c r="EV50" s="190">
        <v>0</v>
      </c>
      <c r="EW50" s="190">
        <f t="shared" si="23"/>
        <v>0</v>
      </c>
      <c r="EX50" s="191"/>
      <c r="EY50" s="192">
        <v>44</v>
      </c>
      <c r="EZ50" s="189" t="s">
        <v>61</v>
      </c>
      <c r="FA50" s="190">
        <v>0</v>
      </c>
      <c r="FB50" s="190">
        <v>0</v>
      </c>
      <c r="FC50" s="190">
        <v>0</v>
      </c>
      <c r="FD50" s="190">
        <f t="shared" si="24"/>
        <v>0</v>
      </c>
      <c r="FE50" s="191"/>
      <c r="FF50" s="192">
        <v>44</v>
      </c>
      <c r="FG50" s="189" t="s">
        <v>61</v>
      </c>
      <c r="FH50" s="190">
        <v>0</v>
      </c>
      <c r="FI50" s="190">
        <v>0</v>
      </c>
      <c r="FJ50" s="190">
        <v>0</v>
      </c>
      <c r="FK50" s="190">
        <f t="shared" si="25"/>
        <v>0</v>
      </c>
      <c r="FL50" s="191"/>
      <c r="FM50" s="192">
        <v>44</v>
      </c>
      <c r="FN50" s="189" t="s">
        <v>61</v>
      </c>
      <c r="FO50" s="190">
        <v>0</v>
      </c>
      <c r="FP50" s="190">
        <v>0</v>
      </c>
      <c r="FQ50" s="190">
        <v>0</v>
      </c>
      <c r="FR50" s="190">
        <f t="shared" si="26"/>
        <v>0</v>
      </c>
      <c r="FS50" s="191"/>
      <c r="FT50" s="192">
        <v>44</v>
      </c>
      <c r="FU50" s="189" t="s">
        <v>61</v>
      </c>
      <c r="FV50" s="190">
        <v>0</v>
      </c>
      <c r="FW50" s="190">
        <v>0</v>
      </c>
      <c r="FX50" s="190">
        <v>0</v>
      </c>
      <c r="FY50" s="190">
        <f t="shared" si="27"/>
        <v>0</v>
      </c>
      <c r="FZ50" s="191"/>
      <c r="GA50" s="192">
        <v>44</v>
      </c>
      <c r="GB50" s="189" t="s">
        <v>61</v>
      </c>
      <c r="GC50" s="190">
        <v>0</v>
      </c>
      <c r="GD50" s="190">
        <v>0</v>
      </c>
      <c r="GE50" s="190">
        <v>0</v>
      </c>
      <c r="GF50" s="190">
        <f t="shared" si="28"/>
        <v>0</v>
      </c>
      <c r="GG50" s="191"/>
      <c r="GH50" s="192">
        <v>44</v>
      </c>
      <c r="GI50" s="189" t="s">
        <v>61</v>
      </c>
      <c r="GJ50" s="190">
        <v>0</v>
      </c>
      <c r="GK50" s="190">
        <v>0</v>
      </c>
      <c r="GL50" s="190">
        <v>0</v>
      </c>
      <c r="GM50" s="190">
        <f t="shared" si="29"/>
        <v>0</v>
      </c>
      <c r="GN50" s="191"/>
      <c r="GO50" s="192">
        <v>44</v>
      </c>
      <c r="GP50" s="189" t="s">
        <v>61</v>
      </c>
      <c r="GQ50" s="190">
        <v>0</v>
      </c>
      <c r="GR50" s="190">
        <v>0</v>
      </c>
      <c r="GS50" s="190">
        <v>0</v>
      </c>
      <c r="GT50" s="190">
        <f t="shared" si="30"/>
        <v>0</v>
      </c>
      <c r="GU50" s="191"/>
      <c r="GV50" s="192">
        <v>44</v>
      </c>
      <c r="GW50" s="189" t="s">
        <v>61</v>
      </c>
      <c r="GX50" s="190">
        <v>0</v>
      </c>
      <c r="GY50" s="190">
        <v>100000</v>
      </c>
      <c r="GZ50" s="190">
        <v>0</v>
      </c>
      <c r="HA50" s="190">
        <f t="shared" si="31"/>
        <v>100000</v>
      </c>
      <c r="HB50" s="191"/>
      <c r="HC50" s="192">
        <v>44</v>
      </c>
      <c r="HD50" s="189" t="s">
        <v>61</v>
      </c>
      <c r="HE50" s="190">
        <v>0</v>
      </c>
      <c r="HF50" s="190">
        <v>0</v>
      </c>
      <c r="HG50" s="190">
        <v>0</v>
      </c>
      <c r="HH50" s="190">
        <f t="shared" si="32"/>
        <v>0</v>
      </c>
      <c r="HI50" s="191"/>
      <c r="HJ50" s="192">
        <v>44</v>
      </c>
      <c r="HK50" s="189" t="s">
        <v>61</v>
      </c>
      <c r="HL50" s="190">
        <v>0</v>
      </c>
      <c r="HM50" s="190">
        <v>0</v>
      </c>
      <c r="HN50" s="190">
        <v>0</v>
      </c>
      <c r="HO50" s="190">
        <f t="shared" si="33"/>
        <v>0</v>
      </c>
      <c r="HP50" s="191"/>
      <c r="HQ50" s="192">
        <v>44</v>
      </c>
      <c r="HR50" s="189" t="s">
        <v>61</v>
      </c>
      <c r="HS50" s="190">
        <v>0</v>
      </c>
      <c r="HT50" s="190">
        <v>0</v>
      </c>
      <c r="HU50" s="190">
        <v>0</v>
      </c>
      <c r="HV50" s="190">
        <f t="shared" si="34"/>
        <v>0</v>
      </c>
      <c r="HW50" s="191"/>
      <c r="HX50" s="192">
        <v>44</v>
      </c>
      <c r="HY50" s="189" t="s">
        <v>61</v>
      </c>
      <c r="HZ50" s="190">
        <v>0</v>
      </c>
      <c r="IA50" s="190">
        <v>660000</v>
      </c>
      <c r="IB50" s="190">
        <v>0</v>
      </c>
      <c r="IC50" s="190">
        <f t="shared" si="35"/>
        <v>660000</v>
      </c>
      <c r="ID50" s="191"/>
      <c r="IE50" s="192">
        <v>44</v>
      </c>
      <c r="IF50" s="189" t="s">
        <v>61</v>
      </c>
      <c r="IG50" s="190">
        <v>1</v>
      </c>
      <c r="IH50" s="190">
        <v>120000</v>
      </c>
      <c r="II50" s="190">
        <v>0</v>
      </c>
      <c r="IJ50" s="190">
        <f t="shared" si="36"/>
        <v>120000</v>
      </c>
      <c r="IK50" s="191"/>
      <c r="IL50" s="192">
        <v>44</v>
      </c>
      <c r="IM50" s="189" t="s">
        <v>61</v>
      </c>
      <c r="IN50" s="190">
        <v>0</v>
      </c>
      <c r="IO50" s="190">
        <v>0</v>
      </c>
      <c r="IP50" s="190">
        <v>0</v>
      </c>
      <c r="IQ50" s="190">
        <f t="shared" si="37"/>
        <v>0</v>
      </c>
      <c r="IR50" s="191"/>
      <c r="IS50" s="192">
        <v>44</v>
      </c>
      <c r="IT50" s="189" t="s">
        <v>61</v>
      </c>
      <c r="IU50" s="190">
        <v>0</v>
      </c>
      <c r="IV50" s="190">
        <v>0</v>
      </c>
      <c r="IW50" s="190">
        <v>0</v>
      </c>
      <c r="IX50" s="190">
        <f t="shared" si="38"/>
        <v>0</v>
      </c>
      <c r="IY50" s="191"/>
      <c r="IZ50" s="192">
        <v>44</v>
      </c>
      <c r="JA50" s="189" t="s">
        <v>61</v>
      </c>
      <c r="JB50" s="190">
        <v>0</v>
      </c>
      <c r="JC50" s="190">
        <v>0</v>
      </c>
      <c r="JD50" s="190">
        <v>0</v>
      </c>
      <c r="JE50" s="190">
        <f t="shared" si="39"/>
        <v>0</v>
      </c>
      <c r="JF50" s="191"/>
      <c r="JG50" s="192">
        <v>44</v>
      </c>
      <c r="JH50" s="189" t="s">
        <v>61</v>
      </c>
      <c r="JI50" s="190">
        <v>0</v>
      </c>
      <c r="JJ50" s="190">
        <v>0</v>
      </c>
      <c r="JK50" s="190">
        <v>0</v>
      </c>
      <c r="JL50" s="190">
        <f t="shared" si="40"/>
        <v>0</v>
      </c>
      <c r="JM50" s="191"/>
      <c r="JN50" s="192">
        <v>44</v>
      </c>
      <c r="JO50" s="189" t="s">
        <v>61</v>
      </c>
      <c r="JP50" s="190">
        <v>0</v>
      </c>
      <c r="JQ50" s="190">
        <v>0</v>
      </c>
      <c r="JR50" s="190">
        <v>0</v>
      </c>
      <c r="JS50" s="190">
        <f t="shared" si="41"/>
        <v>0</v>
      </c>
      <c r="JT50" s="191"/>
      <c r="JU50" s="192">
        <v>44</v>
      </c>
      <c r="JV50" s="189" t="s">
        <v>61</v>
      </c>
      <c r="JW50" s="190">
        <v>0</v>
      </c>
      <c r="JX50" s="190">
        <v>0</v>
      </c>
      <c r="JY50" s="190">
        <v>0</v>
      </c>
      <c r="JZ50" s="190">
        <f t="shared" si="42"/>
        <v>0</v>
      </c>
      <c r="KA50" s="191"/>
      <c r="KB50" s="192">
        <v>44</v>
      </c>
      <c r="KC50" s="189" t="s">
        <v>61</v>
      </c>
      <c r="KD50" s="190">
        <v>0</v>
      </c>
      <c r="KE50" s="190">
        <v>0</v>
      </c>
      <c r="KF50" s="190">
        <v>0</v>
      </c>
      <c r="KG50" s="190">
        <f t="shared" si="43"/>
        <v>0</v>
      </c>
      <c r="KH50" s="191"/>
      <c r="KI50" s="192">
        <v>44</v>
      </c>
      <c r="KJ50" s="189" t="s">
        <v>61</v>
      </c>
      <c r="KK50" s="190">
        <v>0</v>
      </c>
      <c r="KL50" s="190">
        <v>0</v>
      </c>
      <c r="KM50" s="190">
        <v>0</v>
      </c>
      <c r="KN50" s="190">
        <f t="shared" si="44"/>
        <v>0</v>
      </c>
      <c r="KO50" s="191"/>
      <c r="KP50" s="192">
        <v>44</v>
      </c>
      <c r="KQ50" s="189" t="s">
        <v>61</v>
      </c>
      <c r="KR50" s="190">
        <v>0</v>
      </c>
      <c r="KS50" s="190">
        <v>0</v>
      </c>
      <c r="KT50" s="190">
        <v>0</v>
      </c>
      <c r="KU50" s="190">
        <f t="shared" si="45"/>
        <v>0</v>
      </c>
      <c r="KV50" s="191"/>
      <c r="KW50" s="192">
        <v>44</v>
      </c>
      <c r="KX50" s="189" t="s">
        <v>61</v>
      </c>
      <c r="KY50" s="190">
        <v>0</v>
      </c>
      <c r="KZ50" s="190">
        <v>0</v>
      </c>
      <c r="LA50" s="190">
        <v>0</v>
      </c>
      <c r="LB50" s="190">
        <f t="shared" si="46"/>
        <v>0</v>
      </c>
      <c r="LC50" s="191"/>
      <c r="LD50" s="192">
        <v>44</v>
      </c>
      <c r="LE50" s="189" t="s">
        <v>61</v>
      </c>
      <c r="LF50" s="190">
        <v>0</v>
      </c>
      <c r="LG50" s="190">
        <v>0</v>
      </c>
      <c r="LH50" s="190">
        <v>0</v>
      </c>
      <c r="LI50" s="190">
        <f t="shared" si="47"/>
        <v>0</v>
      </c>
      <c r="LJ50" s="191"/>
      <c r="LK50" s="192">
        <v>44</v>
      </c>
      <c r="LL50" s="189" t="s">
        <v>61</v>
      </c>
      <c r="LM50" s="190">
        <v>0</v>
      </c>
      <c r="LN50" s="190">
        <v>0</v>
      </c>
      <c r="LO50" s="190">
        <v>0</v>
      </c>
      <c r="LP50" s="190">
        <f t="shared" si="48"/>
        <v>0</v>
      </c>
      <c r="LQ50" s="191"/>
      <c r="LR50" s="192">
        <v>44</v>
      </c>
      <c r="LS50" s="189" t="s">
        <v>61</v>
      </c>
      <c r="LT50" s="190">
        <v>0</v>
      </c>
      <c r="LU50" s="190">
        <v>0</v>
      </c>
      <c r="LV50" s="190">
        <v>0</v>
      </c>
      <c r="LW50" s="190">
        <f t="shared" si="49"/>
        <v>0</v>
      </c>
      <c r="LX50" s="191"/>
      <c r="LY50" s="192">
        <v>44</v>
      </c>
      <c r="LZ50" s="189" t="s">
        <v>61</v>
      </c>
      <c r="MA50" s="190">
        <v>0</v>
      </c>
      <c r="MB50" s="190">
        <v>0</v>
      </c>
      <c r="MC50" s="190">
        <v>0</v>
      </c>
      <c r="MD50" s="190">
        <f t="shared" si="50"/>
        <v>0</v>
      </c>
      <c r="ME50" s="191"/>
      <c r="MF50" s="192">
        <v>44</v>
      </c>
      <c r="MG50" s="189" t="s">
        <v>61</v>
      </c>
      <c r="MH50" s="190">
        <v>0</v>
      </c>
      <c r="MI50" s="190">
        <v>0</v>
      </c>
      <c r="MJ50" s="190">
        <v>0</v>
      </c>
      <c r="MK50" s="190">
        <f t="shared" si="51"/>
        <v>0</v>
      </c>
      <c r="ML50" s="191"/>
      <c r="MM50" s="192">
        <v>44</v>
      </c>
      <c r="MN50" s="189" t="s">
        <v>61</v>
      </c>
      <c r="MO50" s="190">
        <v>0</v>
      </c>
      <c r="MP50" s="190">
        <v>0</v>
      </c>
      <c r="MQ50" s="190">
        <v>0</v>
      </c>
      <c r="MR50" s="190">
        <f t="shared" si="52"/>
        <v>0</v>
      </c>
      <c r="MS50" s="191"/>
      <c r="MT50" s="192">
        <v>44</v>
      </c>
      <c r="MU50" s="189" t="s">
        <v>61</v>
      </c>
      <c r="MV50" s="190">
        <v>0</v>
      </c>
      <c r="MW50" s="190">
        <v>0</v>
      </c>
      <c r="MX50" s="190">
        <v>0</v>
      </c>
      <c r="MY50" s="190">
        <f t="shared" si="53"/>
        <v>0</v>
      </c>
      <c r="MZ50" s="191"/>
      <c r="NA50" s="192">
        <v>44</v>
      </c>
      <c r="NB50" s="189" t="s">
        <v>61</v>
      </c>
      <c r="NC50" s="190"/>
      <c r="ND50" s="190"/>
      <c r="NE50" s="190">
        <v>0</v>
      </c>
      <c r="NF50" s="190">
        <f t="shared" si="54"/>
        <v>0</v>
      </c>
      <c r="NG50" s="191"/>
      <c r="NH50" s="192">
        <v>44</v>
      </c>
      <c r="NI50" s="189" t="s">
        <v>61</v>
      </c>
      <c r="NJ50" s="190">
        <v>0</v>
      </c>
      <c r="NK50" s="190">
        <v>0</v>
      </c>
      <c r="NL50" s="190">
        <v>0</v>
      </c>
      <c r="NM50" s="190">
        <f t="shared" si="55"/>
        <v>0</v>
      </c>
      <c r="NN50" s="191"/>
      <c r="NO50" s="192">
        <v>44</v>
      </c>
      <c r="NP50" s="189" t="s">
        <v>61</v>
      </c>
      <c r="NQ50" s="190">
        <v>0</v>
      </c>
      <c r="NR50" s="190">
        <v>0</v>
      </c>
      <c r="NS50" s="190">
        <v>0</v>
      </c>
      <c r="NT50" s="190">
        <f t="shared" si="56"/>
        <v>0</v>
      </c>
      <c r="NU50" s="191"/>
      <c r="NV50" s="192">
        <v>44</v>
      </c>
      <c r="NW50" s="189" t="s">
        <v>61</v>
      </c>
      <c r="NX50" s="190">
        <v>0</v>
      </c>
      <c r="NY50" s="190">
        <v>0</v>
      </c>
      <c r="NZ50" s="190">
        <v>0</v>
      </c>
      <c r="OA50" s="190">
        <f t="shared" si="57"/>
        <v>0</v>
      </c>
      <c r="OB50" s="191"/>
      <c r="OC50" s="192">
        <v>44</v>
      </c>
      <c r="OD50" s="189" t="s">
        <v>61</v>
      </c>
      <c r="OE50" s="190">
        <v>0</v>
      </c>
      <c r="OF50" s="190">
        <v>0</v>
      </c>
      <c r="OG50" s="190">
        <v>0</v>
      </c>
      <c r="OH50" s="190">
        <f t="shared" si="58"/>
        <v>0</v>
      </c>
      <c r="OI50" s="191"/>
      <c r="OJ50" s="192">
        <v>44</v>
      </c>
      <c r="OK50" s="189" t="s">
        <v>61</v>
      </c>
      <c r="OL50" s="190">
        <v>0</v>
      </c>
      <c r="OM50" s="190">
        <v>0</v>
      </c>
      <c r="ON50" s="190">
        <v>0</v>
      </c>
      <c r="OO50" s="190">
        <f t="shared" si="59"/>
        <v>0</v>
      </c>
      <c r="OP50" s="191"/>
      <c r="OQ50" s="192">
        <v>44</v>
      </c>
      <c r="OR50" s="189" t="s">
        <v>61</v>
      </c>
      <c r="OS50" s="190">
        <v>0</v>
      </c>
      <c r="OT50" s="190">
        <v>0</v>
      </c>
      <c r="OU50" s="190">
        <v>0</v>
      </c>
      <c r="OV50" s="190">
        <f t="shared" si="60"/>
        <v>0</v>
      </c>
      <c r="OW50" s="191"/>
      <c r="OX50" s="192">
        <v>44</v>
      </c>
      <c r="OY50" s="189" t="s">
        <v>61</v>
      </c>
      <c r="OZ50" s="190">
        <v>0</v>
      </c>
      <c r="PA50" s="190">
        <v>0</v>
      </c>
      <c r="PB50" s="190">
        <v>0</v>
      </c>
      <c r="PC50" s="190">
        <f t="shared" si="61"/>
        <v>0</v>
      </c>
      <c r="PD50" s="191"/>
      <c r="PE50" s="192">
        <v>44</v>
      </c>
      <c r="PF50" s="189" t="s">
        <v>61</v>
      </c>
      <c r="PG50" s="190">
        <v>0</v>
      </c>
      <c r="PH50" s="190">
        <v>0</v>
      </c>
      <c r="PI50" s="190">
        <v>0</v>
      </c>
      <c r="PJ50" s="190">
        <f t="shared" si="62"/>
        <v>0</v>
      </c>
      <c r="PK50" s="191"/>
      <c r="PL50" s="192">
        <v>44</v>
      </c>
      <c r="PM50" s="189" t="s">
        <v>61</v>
      </c>
      <c r="PN50" s="190">
        <v>0</v>
      </c>
      <c r="PO50" s="190">
        <v>0</v>
      </c>
      <c r="PP50" s="190">
        <v>0</v>
      </c>
      <c r="PQ50" s="190">
        <f t="shared" si="63"/>
        <v>0</v>
      </c>
      <c r="PR50" s="191"/>
      <c r="PS50" s="192">
        <v>44</v>
      </c>
      <c r="PT50" s="189" t="s">
        <v>61</v>
      </c>
      <c r="PU50" s="190">
        <v>0</v>
      </c>
      <c r="PV50" s="190">
        <v>0</v>
      </c>
      <c r="PW50" s="190">
        <v>0</v>
      </c>
      <c r="PX50" s="190">
        <f t="shared" si="64"/>
        <v>0</v>
      </c>
      <c r="PY50" s="191"/>
      <c r="PZ50" s="192">
        <v>44</v>
      </c>
      <c r="QA50" s="189" t="s">
        <v>61</v>
      </c>
      <c r="QB50" s="190">
        <v>0</v>
      </c>
      <c r="QC50" s="190">
        <v>0</v>
      </c>
      <c r="QD50" s="190">
        <v>0</v>
      </c>
      <c r="QE50" s="190">
        <f t="shared" si="65"/>
        <v>0</v>
      </c>
      <c r="QF50" s="191"/>
      <c r="QG50" s="192">
        <v>44</v>
      </c>
      <c r="QH50" s="189" t="s">
        <v>61</v>
      </c>
      <c r="QI50" s="190">
        <v>0</v>
      </c>
      <c r="QJ50" s="190">
        <v>0</v>
      </c>
      <c r="QK50" s="190">
        <v>0</v>
      </c>
      <c r="QL50" s="190">
        <f t="shared" si="66"/>
        <v>0</v>
      </c>
      <c r="QM50" s="191"/>
      <c r="QN50" s="192">
        <v>44</v>
      </c>
      <c r="QO50" s="189" t="s">
        <v>61</v>
      </c>
      <c r="QP50" s="190">
        <v>0</v>
      </c>
      <c r="QQ50" s="190">
        <v>526702.07999999996</v>
      </c>
      <c r="QR50" s="190">
        <v>0</v>
      </c>
      <c r="QS50" s="190">
        <f t="shared" si="67"/>
        <v>526702.07999999996</v>
      </c>
      <c r="QT50" s="191"/>
      <c r="QU50" s="192">
        <v>44</v>
      </c>
      <c r="QV50" s="189" t="s">
        <v>61</v>
      </c>
      <c r="QW50" s="190">
        <v>0</v>
      </c>
      <c r="QX50" s="190">
        <v>0</v>
      </c>
      <c r="QY50" s="190">
        <v>0</v>
      </c>
      <c r="QZ50" s="190">
        <f t="shared" si="68"/>
        <v>0</v>
      </c>
      <c r="RA50" s="191"/>
      <c r="RB50" s="192">
        <v>44</v>
      </c>
      <c r="RC50" s="189" t="s">
        <v>61</v>
      </c>
      <c r="RD50" s="190">
        <v>0</v>
      </c>
      <c r="RE50" s="190">
        <v>0</v>
      </c>
      <c r="RF50" s="190">
        <v>0</v>
      </c>
      <c r="RG50" s="190">
        <f t="shared" si="69"/>
        <v>0</v>
      </c>
      <c r="RH50" s="191"/>
      <c r="RI50" s="192">
        <v>44</v>
      </c>
      <c r="RJ50" s="189" t="s">
        <v>61</v>
      </c>
      <c r="RK50" s="190">
        <v>0</v>
      </c>
      <c r="RL50" s="190">
        <v>0</v>
      </c>
      <c r="RM50" s="190">
        <v>0</v>
      </c>
      <c r="RN50" s="190">
        <f t="shared" si="70"/>
        <v>0</v>
      </c>
      <c r="RO50" s="191"/>
      <c r="RP50" s="192">
        <v>44</v>
      </c>
      <c r="RQ50" s="189" t="s">
        <v>61</v>
      </c>
      <c r="RR50" s="190">
        <v>0</v>
      </c>
      <c r="RS50" s="190">
        <v>0</v>
      </c>
      <c r="RT50" s="190">
        <v>0</v>
      </c>
      <c r="RU50" s="190">
        <f t="shared" si="71"/>
        <v>0</v>
      </c>
      <c r="RV50" s="191"/>
      <c r="RW50" s="192">
        <v>44</v>
      </c>
      <c r="RX50" s="189" t="s">
        <v>61</v>
      </c>
      <c r="RY50" s="190">
        <v>0</v>
      </c>
      <c r="RZ50" s="190">
        <v>0</v>
      </c>
      <c r="SA50" s="190">
        <v>0</v>
      </c>
      <c r="SB50" s="190">
        <f t="shared" si="72"/>
        <v>0</v>
      </c>
      <c r="SC50" s="191"/>
      <c r="SD50" s="192">
        <v>44</v>
      </c>
      <c r="SE50" s="189" t="s">
        <v>61</v>
      </c>
      <c r="SF50" s="190">
        <v>0</v>
      </c>
      <c r="SG50" s="190">
        <v>0</v>
      </c>
      <c r="SH50" s="190">
        <v>0</v>
      </c>
      <c r="SI50" s="190">
        <f t="shared" si="73"/>
        <v>0</v>
      </c>
      <c r="SJ50" s="191"/>
      <c r="SK50" s="192">
        <v>44</v>
      </c>
      <c r="SL50" s="189" t="s">
        <v>61</v>
      </c>
      <c r="SM50" s="190">
        <v>0</v>
      </c>
      <c r="SN50" s="190">
        <v>0</v>
      </c>
      <c r="SO50" s="190">
        <v>0</v>
      </c>
      <c r="SP50" s="190">
        <f t="shared" si="74"/>
        <v>0</v>
      </c>
      <c r="SQ50" s="191"/>
      <c r="SR50" s="192">
        <v>44</v>
      </c>
      <c r="SS50" s="189" t="s">
        <v>61</v>
      </c>
      <c r="ST50" s="190">
        <v>0</v>
      </c>
      <c r="SU50" s="190">
        <v>0</v>
      </c>
      <c r="SV50" s="190">
        <v>0</v>
      </c>
      <c r="SW50" s="190">
        <f t="shared" si="75"/>
        <v>0</v>
      </c>
      <c r="SX50" s="191"/>
      <c r="SY50" s="192">
        <v>44</v>
      </c>
      <c r="SZ50" s="189" t="s">
        <v>61</v>
      </c>
      <c r="TA50" s="190">
        <v>0</v>
      </c>
      <c r="TB50" s="190">
        <v>0</v>
      </c>
      <c r="TC50" s="190">
        <v>0</v>
      </c>
      <c r="TD50" s="190">
        <f t="shared" si="76"/>
        <v>0</v>
      </c>
      <c r="TE50" s="191"/>
      <c r="TF50" s="192">
        <v>44</v>
      </c>
      <c r="TG50" s="189" t="s">
        <v>61</v>
      </c>
      <c r="TH50" s="190">
        <v>0</v>
      </c>
      <c r="TI50" s="190">
        <v>0</v>
      </c>
      <c r="TJ50" s="190">
        <v>0</v>
      </c>
      <c r="TK50" s="190">
        <f t="shared" si="77"/>
        <v>0</v>
      </c>
      <c r="TL50" s="191"/>
      <c r="TM50" s="192">
        <v>44</v>
      </c>
      <c r="TN50" s="189" t="s">
        <v>61</v>
      </c>
      <c r="TO50" s="190">
        <v>0</v>
      </c>
      <c r="TP50" s="190">
        <v>0</v>
      </c>
      <c r="TQ50" s="190">
        <v>0</v>
      </c>
      <c r="TR50" s="190">
        <f t="shared" si="78"/>
        <v>0</v>
      </c>
      <c r="TS50" s="191"/>
      <c r="TT50" s="192">
        <v>44</v>
      </c>
      <c r="TU50" s="189" t="s">
        <v>61</v>
      </c>
      <c r="TV50" s="190">
        <v>0</v>
      </c>
      <c r="TW50" s="190">
        <v>0</v>
      </c>
      <c r="TX50" s="190">
        <v>0</v>
      </c>
      <c r="TY50" s="190">
        <f t="shared" si="79"/>
        <v>0</v>
      </c>
      <c r="TZ50" s="191"/>
      <c r="UA50" s="192">
        <v>44</v>
      </c>
      <c r="UB50" s="189" t="s">
        <v>61</v>
      </c>
      <c r="UC50" s="190">
        <v>0</v>
      </c>
      <c r="UD50" s="190">
        <v>0</v>
      </c>
      <c r="UE50" s="190">
        <v>0</v>
      </c>
      <c r="UF50" s="190">
        <f t="shared" si="80"/>
        <v>0</v>
      </c>
      <c r="UG50" s="191"/>
      <c r="UH50" s="192">
        <v>44</v>
      </c>
      <c r="UI50" s="189" t="s">
        <v>61</v>
      </c>
      <c r="UJ50" s="190">
        <v>0</v>
      </c>
      <c r="UK50" s="190">
        <v>0</v>
      </c>
      <c r="UL50" s="190">
        <v>0</v>
      </c>
      <c r="UM50" s="190">
        <f t="shared" si="81"/>
        <v>0</v>
      </c>
      <c r="UN50" s="191"/>
      <c r="UO50" s="192">
        <v>44</v>
      </c>
      <c r="UP50" s="189" t="s">
        <v>61</v>
      </c>
      <c r="UQ50" s="190">
        <v>0</v>
      </c>
      <c r="UR50" s="190">
        <v>0</v>
      </c>
      <c r="US50" s="190">
        <v>0</v>
      </c>
      <c r="UT50" s="190">
        <f t="shared" si="82"/>
        <v>0</v>
      </c>
      <c r="UU50" s="191"/>
      <c r="UV50" s="192">
        <v>44</v>
      </c>
      <c r="UW50" s="189" t="s">
        <v>61</v>
      </c>
      <c r="UX50" s="190">
        <v>0</v>
      </c>
      <c r="UY50" s="190">
        <v>0</v>
      </c>
      <c r="UZ50" s="190">
        <v>0</v>
      </c>
      <c r="VA50" s="190">
        <f t="shared" si="83"/>
        <v>0</v>
      </c>
      <c r="VB50" s="191"/>
      <c r="VC50" s="192">
        <v>44</v>
      </c>
      <c r="VD50" s="189" t="s">
        <v>61</v>
      </c>
      <c r="VE50" s="190">
        <v>0</v>
      </c>
      <c r="VF50" s="190">
        <v>0</v>
      </c>
      <c r="VG50" s="190">
        <v>0</v>
      </c>
      <c r="VH50" s="190">
        <f t="shared" si="84"/>
        <v>0</v>
      </c>
      <c r="VI50" s="191"/>
      <c r="VJ50" s="192">
        <v>44</v>
      </c>
      <c r="VK50" s="189" t="s">
        <v>61</v>
      </c>
      <c r="VL50" s="190">
        <v>0</v>
      </c>
      <c r="VM50" s="190">
        <v>0</v>
      </c>
      <c r="VN50" s="190">
        <v>0</v>
      </c>
      <c r="VO50" s="190">
        <f t="shared" si="85"/>
        <v>0</v>
      </c>
      <c r="VP50" s="191"/>
      <c r="VQ50" s="192">
        <v>44</v>
      </c>
      <c r="VR50" s="189" t="s">
        <v>61</v>
      </c>
      <c r="VS50" s="190">
        <v>0</v>
      </c>
      <c r="VT50" s="190">
        <v>0</v>
      </c>
      <c r="VU50" s="190">
        <v>0</v>
      </c>
      <c r="VV50" s="190">
        <f t="shared" si="86"/>
        <v>0</v>
      </c>
      <c r="VW50" s="191"/>
      <c r="VX50" s="192">
        <v>44</v>
      </c>
      <c r="VY50" s="189" t="s">
        <v>61</v>
      </c>
      <c r="VZ50" s="190">
        <v>0</v>
      </c>
      <c r="WA50" s="190">
        <v>0</v>
      </c>
      <c r="WB50" s="190">
        <v>0</v>
      </c>
      <c r="WC50" s="190">
        <f t="shared" si="87"/>
        <v>0</v>
      </c>
      <c r="WD50" s="191"/>
      <c r="WE50" s="192">
        <v>44</v>
      </c>
      <c r="WF50" s="189" t="s">
        <v>61</v>
      </c>
      <c r="WG50" s="190">
        <v>0</v>
      </c>
      <c r="WH50" s="190">
        <v>0</v>
      </c>
      <c r="WI50" s="190">
        <v>0</v>
      </c>
      <c r="WJ50" s="190">
        <f t="shared" si="88"/>
        <v>0</v>
      </c>
      <c r="WK50" s="191"/>
      <c r="WL50" s="192">
        <v>44</v>
      </c>
      <c r="WM50" s="189" t="s">
        <v>61</v>
      </c>
      <c r="WN50" s="190">
        <v>0</v>
      </c>
      <c r="WO50" s="190">
        <v>0</v>
      </c>
      <c r="WP50" s="190">
        <v>0</v>
      </c>
      <c r="WQ50" s="190">
        <f t="shared" si="89"/>
        <v>0</v>
      </c>
      <c r="WR50" s="191"/>
      <c r="WS50" s="192">
        <v>44</v>
      </c>
      <c r="WT50" s="189" t="s">
        <v>61</v>
      </c>
      <c r="WU50" s="190">
        <v>0</v>
      </c>
      <c r="WV50" s="190">
        <v>0</v>
      </c>
      <c r="WW50" s="190">
        <v>0</v>
      </c>
      <c r="WX50" s="190">
        <f t="shared" si="90"/>
        <v>0</v>
      </c>
      <c r="WY50" s="191"/>
      <c r="WZ50" s="192">
        <v>44</v>
      </c>
      <c r="XA50" s="189" t="s">
        <v>61</v>
      </c>
      <c r="XB50" s="190">
        <v>0</v>
      </c>
      <c r="XC50" s="190">
        <v>0</v>
      </c>
      <c r="XD50" s="190">
        <v>0</v>
      </c>
      <c r="XE50" s="190">
        <f t="shared" si="91"/>
        <v>0</v>
      </c>
      <c r="XF50" s="191"/>
      <c r="XG50" s="192">
        <v>44</v>
      </c>
      <c r="XH50" s="189" t="s">
        <v>61</v>
      </c>
      <c r="XI50" s="190">
        <v>0</v>
      </c>
      <c r="XJ50" s="190">
        <v>0</v>
      </c>
      <c r="XK50" s="190">
        <v>0</v>
      </c>
      <c r="XL50" s="190">
        <f t="shared" si="92"/>
        <v>0</v>
      </c>
      <c r="XM50" s="191"/>
      <c r="XN50" s="192">
        <v>44</v>
      </c>
      <c r="XO50" s="189" t="s">
        <v>61</v>
      </c>
      <c r="XP50" s="190">
        <v>0</v>
      </c>
      <c r="XQ50" s="190">
        <v>0</v>
      </c>
      <c r="XR50" s="190">
        <v>0</v>
      </c>
      <c r="XS50" s="190">
        <f t="shared" si="93"/>
        <v>0</v>
      </c>
      <c r="XT50" s="191"/>
      <c r="XU50" s="192">
        <v>44</v>
      </c>
      <c r="XV50" s="189" t="s">
        <v>61</v>
      </c>
      <c r="XW50" s="190">
        <v>0</v>
      </c>
      <c r="XX50" s="190">
        <v>0</v>
      </c>
      <c r="XY50" s="190">
        <v>0</v>
      </c>
      <c r="XZ50" s="190">
        <f t="shared" si="94"/>
        <v>0</v>
      </c>
      <c r="YA50" s="191"/>
      <c r="YB50" s="192">
        <v>44</v>
      </c>
      <c r="YC50" s="189" t="s">
        <v>61</v>
      </c>
      <c r="YD50" s="190">
        <v>0</v>
      </c>
      <c r="YE50" s="190">
        <v>0</v>
      </c>
      <c r="YF50" s="190">
        <v>0</v>
      </c>
      <c r="YG50" s="190">
        <f t="shared" si="95"/>
        <v>0</v>
      </c>
      <c r="YH50" s="191"/>
      <c r="YI50" s="192">
        <v>44</v>
      </c>
      <c r="YJ50" s="189" t="s">
        <v>61</v>
      </c>
      <c r="YK50" s="190">
        <v>0</v>
      </c>
      <c r="YL50" s="190">
        <f t="shared" si="96"/>
        <v>1573280.08</v>
      </c>
      <c r="YM50" s="190">
        <f t="shared" si="0"/>
        <v>0</v>
      </c>
      <c r="YN50" s="190">
        <f t="shared" si="1"/>
        <v>1573280.08</v>
      </c>
      <c r="YO50" s="191"/>
      <c r="YP50" s="105">
        <v>44</v>
      </c>
      <c r="YQ50" s="2" t="s">
        <v>61</v>
      </c>
      <c r="YR50" s="5">
        <v>0</v>
      </c>
      <c r="YS50" s="5" t="e">
        <f>'Programme Management'!#REF!+'Prgramme M. Activities'!YL50</f>
        <v>#REF!</v>
      </c>
      <c r="YT50" s="5" t="e">
        <f>'Programme Management'!#REF!+'Prgramme M. Activities'!YM50</f>
        <v>#REF!</v>
      </c>
      <c r="YU50" s="5" t="e">
        <f t="shared" si="97"/>
        <v>#REF!</v>
      </c>
      <c r="YV50" s="9"/>
    </row>
    <row r="51" spans="1:672" ht="16.5" hidden="1">
      <c r="A51" s="188">
        <v>45</v>
      </c>
      <c r="B51" s="189" t="s">
        <v>62</v>
      </c>
      <c r="C51" s="190">
        <v>0</v>
      </c>
      <c r="D51" s="190">
        <v>0</v>
      </c>
      <c r="E51" s="190">
        <v>0</v>
      </c>
      <c r="F51" s="190">
        <f t="shared" si="2"/>
        <v>0</v>
      </c>
      <c r="G51" s="191"/>
      <c r="H51" s="192">
        <v>45</v>
      </c>
      <c r="I51" s="189" t="s">
        <v>62</v>
      </c>
      <c r="J51" s="190">
        <v>0</v>
      </c>
      <c r="K51" s="190">
        <v>0</v>
      </c>
      <c r="L51" s="190">
        <v>0</v>
      </c>
      <c r="M51" s="190">
        <f t="shared" si="3"/>
        <v>0</v>
      </c>
      <c r="N51" s="191"/>
      <c r="O51" s="192">
        <v>45</v>
      </c>
      <c r="P51" s="189" t="s">
        <v>62</v>
      </c>
      <c r="Q51" s="190">
        <v>0</v>
      </c>
      <c r="R51" s="190">
        <v>0</v>
      </c>
      <c r="S51" s="190">
        <v>0</v>
      </c>
      <c r="T51" s="190">
        <f t="shared" si="4"/>
        <v>0</v>
      </c>
      <c r="U51" s="191"/>
      <c r="V51" s="192">
        <v>45</v>
      </c>
      <c r="W51" s="189" t="s">
        <v>62</v>
      </c>
      <c r="X51" s="190">
        <v>0</v>
      </c>
      <c r="Y51" s="190">
        <v>0</v>
      </c>
      <c r="Z51" s="190">
        <v>0</v>
      </c>
      <c r="AA51" s="190">
        <f t="shared" si="5"/>
        <v>0</v>
      </c>
      <c r="AB51" s="191"/>
      <c r="AC51" s="192">
        <v>45</v>
      </c>
      <c r="AD51" s="189" t="s">
        <v>62</v>
      </c>
      <c r="AE51" s="190">
        <v>0</v>
      </c>
      <c r="AF51" s="190">
        <v>0</v>
      </c>
      <c r="AG51" s="190">
        <v>0</v>
      </c>
      <c r="AH51" s="190">
        <f t="shared" si="6"/>
        <v>0</v>
      </c>
      <c r="AI51" s="191"/>
      <c r="AJ51" s="192">
        <v>45</v>
      </c>
      <c r="AK51" s="189" t="s">
        <v>62</v>
      </c>
      <c r="AL51" s="190">
        <v>0</v>
      </c>
      <c r="AM51" s="190">
        <v>0</v>
      </c>
      <c r="AN51" s="190">
        <v>0</v>
      </c>
      <c r="AO51" s="190">
        <f t="shared" si="7"/>
        <v>0</v>
      </c>
      <c r="AP51" s="191"/>
      <c r="AQ51" s="192">
        <v>45</v>
      </c>
      <c r="AR51" s="189" t="s">
        <v>62</v>
      </c>
      <c r="AS51" s="190">
        <v>0</v>
      </c>
      <c r="AT51" s="190">
        <v>0</v>
      </c>
      <c r="AU51" s="190">
        <v>0</v>
      </c>
      <c r="AV51" s="190">
        <f t="shared" si="8"/>
        <v>0</v>
      </c>
      <c r="AW51" s="191"/>
      <c r="AX51" s="192">
        <v>45</v>
      </c>
      <c r="AY51" s="189" t="s">
        <v>62</v>
      </c>
      <c r="AZ51" s="190">
        <v>0</v>
      </c>
      <c r="BA51" s="190">
        <v>0</v>
      </c>
      <c r="BB51" s="190">
        <v>0</v>
      </c>
      <c r="BC51" s="190">
        <f t="shared" si="9"/>
        <v>0</v>
      </c>
      <c r="BD51" s="191"/>
      <c r="BE51" s="192">
        <v>45</v>
      </c>
      <c r="BF51" s="189" t="s">
        <v>62</v>
      </c>
      <c r="BG51" s="190">
        <v>0</v>
      </c>
      <c r="BH51" s="190">
        <v>0</v>
      </c>
      <c r="BI51" s="190">
        <v>0</v>
      </c>
      <c r="BJ51" s="190">
        <f t="shared" si="10"/>
        <v>0</v>
      </c>
      <c r="BK51" s="191"/>
      <c r="BL51" s="192">
        <v>45</v>
      </c>
      <c r="BM51" s="189" t="s">
        <v>62</v>
      </c>
      <c r="BN51" s="190">
        <v>0</v>
      </c>
      <c r="BO51" s="190">
        <v>0</v>
      </c>
      <c r="BP51" s="190">
        <v>0</v>
      </c>
      <c r="BQ51" s="190">
        <f t="shared" si="11"/>
        <v>0</v>
      </c>
      <c r="BR51" s="191"/>
      <c r="BS51" s="192">
        <v>45</v>
      </c>
      <c r="BT51" s="189" t="s">
        <v>62</v>
      </c>
      <c r="BU51" s="190">
        <v>4</v>
      </c>
      <c r="BV51" s="190">
        <v>20000</v>
      </c>
      <c r="BW51" s="190">
        <v>0</v>
      </c>
      <c r="BX51" s="190">
        <f t="shared" si="12"/>
        <v>20000</v>
      </c>
      <c r="BY51" s="191"/>
      <c r="BZ51" s="192">
        <v>45</v>
      </c>
      <c r="CA51" s="189" t="s">
        <v>62</v>
      </c>
      <c r="CB51" s="190">
        <v>1</v>
      </c>
      <c r="CC51" s="190">
        <v>71052</v>
      </c>
      <c r="CD51" s="190">
        <v>0</v>
      </c>
      <c r="CE51" s="190">
        <f t="shared" si="13"/>
        <v>71052</v>
      </c>
      <c r="CF51" s="191"/>
      <c r="CG51" s="192">
        <v>45</v>
      </c>
      <c r="CH51" s="189" t="s">
        <v>62</v>
      </c>
      <c r="CI51" s="190">
        <v>0</v>
      </c>
      <c r="CJ51" s="190">
        <v>0</v>
      </c>
      <c r="CK51" s="190">
        <v>0</v>
      </c>
      <c r="CL51" s="190">
        <f t="shared" si="14"/>
        <v>0</v>
      </c>
      <c r="CM51" s="191"/>
      <c r="CN51" s="192">
        <v>45</v>
      </c>
      <c r="CO51" s="189" t="s">
        <v>62</v>
      </c>
      <c r="CP51" s="190">
        <v>0</v>
      </c>
      <c r="CQ51" s="190">
        <v>0</v>
      </c>
      <c r="CR51" s="190">
        <v>0</v>
      </c>
      <c r="CS51" s="190">
        <f t="shared" si="15"/>
        <v>0</v>
      </c>
      <c r="CT51" s="191"/>
      <c r="CU51" s="192">
        <v>45</v>
      </c>
      <c r="CV51" s="189" t="s">
        <v>62</v>
      </c>
      <c r="CW51" s="190">
        <v>4</v>
      </c>
      <c r="CX51" s="190">
        <v>40000</v>
      </c>
      <c r="CY51" s="190">
        <v>0</v>
      </c>
      <c r="CZ51" s="190">
        <f t="shared" si="16"/>
        <v>40000</v>
      </c>
      <c r="DA51" s="191"/>
      <c r="DB51" s="192">
        <v>45</v>
      </c>
      <c r="DC51" s="189" t="s">
        <v>62</v>
      </c>
      <c r="DD51" s="190">
        <v>0</v>
      </c>
      <c r="DE51" s="190">
        <v>0</v>
      </c>
      <c r="DF51" s="190">
        <v>0</v>
      </c>
      <c r="DG51" s="190">
        <f t="shared" si="17"/>
        <v>0</v>
      </c>
      <c r="DH51" s="191"/>
      <c r="DI51" s="192">
        <v>45</v>
      </c>
      <c r="DJ51" s="189" t="s">
        <v>62</v>
      </c>
      <c r="DK51" s="190">
        <v>0</v>
      </c>
      <c r="DL51" s="190">
        <v>0</v>
      </c>
      <c r="DM51" s="190">
        <v>0</v>
      </c>
      <c r="DN51" s="190">
        <f t="shared" si="18"/>
        <v>0</v>
      </c>
      <c r="DO51" s="191"/>
      <c r="DP51" s="192">
        <v>45</v>
      </c>
      <c r="DQ51" s="189" t="s">
        <v>62</v>
      </c>
      <c r="DR51" s="190">
        <v>0</v>
      </c>
      <c r="DS51" s="190">
        <v>0</v>
      </c>
      <c r="DT51" s="190">
        <v>0</v>
      </c>
      <c r="DU51" s="190">
        <f t="shared" si="19"/>
        <v>0</v>
      </c>
      <c r="DV51" s="191"/>
      <c r="DW51" s="192">
        <v>45</v>
      </c>
      <c r="DX51" s="189" t="s">
        <v>62</v>
      </c>
      <c r="DY51" s="190">
        <v>0</v>
      </c>
      <c r="DZ51" s="190">
        <v>0</v>
      </c>
      <c r="EA51" s="190">
        <v>0</v>
      </c>
      <c r="EB51" s="190">
        <f t="shared" si="20"/>
        <v>0</v>
      </c>
      <c r="EC51" s="191"/>
      <c r="ED51" s="192">
        <v>45</v>
      </c>
      <c r="EE51" s="189" t="s">
        <v>62</v>
      </c>
      <c r="EF51" s="190">
        <v>0</v>
      </c>
      <c r="EG51" s="190">
        <v>0</v>
      </c>
      <c r="EH51" s="190">
        <v>0</v>
      </c>
      <c r="EI51" s="190">
        <f t="shared" si="21"/>
        <v>0</v>
      </c>
      <c r="EJ51" s="191"/>
      <c r="EK51" s="192">
        <v>45</v>
      </c>
      <c r="EL51" s="189" t="s">
        <v>62</v>
      </c>
      <c r="EM51" s="190">
        <v>0</v>
      </c>
      <c r="EN51" s="190">
        <v>0</v>
      </c>
      <c r="EO51" s="190">
        <v>0</v>
      </c>
      <c r="EP51" s="190">
        <f t="shared" si="22"/>
        <v>0</v>
      </c>
      <c r="EQ51" s="191"/>
      <c r="ER51" s="192">
        <v>45</v>
      </c>
      <c r="ES51" s="189" t="s">
        <v>62</v>
      </c>
      <c r="ET51" s="190">
        <v>0</v>
      </c>
      <c r="EU51" s="190">
        <v>0</v>
      </c>
      <c r="EV51" s="190">
        <v>0</v>
      </c>
      <c r="EW51" s="190">
        <f t="shared" si="23"/>
        <v>0</v>
      </c>
      <c r="EX51" s="191"/>
      <c r="EY51" s="192">
        <v>45</v>
      </c>
      <c r="EZ51" s="189" t="s">
        <v>62</v>
      </c>
      <c r="FA51" s="190">
        <v>0</v>
      </c>
      <c r="FB51" s="190">
        <v>0</v>
      </c>
      <c r="FC51" s="190">
        <v>0</v>
      </c>
      <c r="FD51" s="190">
        <f t="shared" si="24"/>
        <v>0</v>
      </c>
      <c r="FE51" s="191"/>
      <c r="FF51" s="192">
        <v>45</v>
      </c>
      <c r="FG51" s="189" t="s">
        <v>62</v>
      </c>
      <c r="FH51" s="190">
        <v>0</v>
      </c>
      <c r="FI51" s="190">
        <v>0</v>
      </c>
      <c r="FJ51" s="190">
        <v>0</v>
      </c>
      <c r="FK51" s="190">
        <f t="shared" si="25"/>
        <v>0</v>
      </c>
      <c r="FL51" s="191"/>
      <c r="FM51" s="192">
        <v>45</v>
      </c>
      <c r="FN51" s="189" t="s">
        <v>62</v>
      </c>
      <c r="FO51" s="190">
        <v>0</v>
      </c>
      <c r="FP51" s="190">
        <v>0</v>
      </c>
      <c r="FQ51" s="190">
        <v>0</v>
      </c>
      <c r="FR51" s="190">
        <f t="shared" si="26"/>
        <v>0</v>
      </c>
      <c r="FS51" s="191"/>
      <c r="FT51" s="192">
        <v>45</v>
      </c>
      <c r="FU51" s="189" t="s">
        <v>62</v>
      </c>
      <c r="FV51" s="190">
        <v>0</v>
      </c>
      <c r="FW51" s="190">
        <v>0</v>
      </c>
      <c r="FX51" s="190">
        <v>0</v>
      </c>
      <c r="FY51" s="190">
        <f t="shared" si="27"/>
        <v>0</v>
      </c>
      <c r="FZ51" s="191"/>
      <c r="GA51" s="192">
        <v>45</v>
      </c>
      <c r="GB51" s="189" t="s">
        <v>62</v>
      </c>
      <c r="GC51" s="190">
        <v>0</v>
      </c>
      <c r="GD51" s="190">
        <v>0</v>
      </c>
      <c r="GE51" s="190">
        <v>0</v>
      </c>
      <c r="GF51" s="190">
        <f t="shared" si="28"/>
        <v>0</v>
      </c>
      <c r="GG51" s="191"/>
      <c r="GH51" s="192">
        <v>45</v>
      </c>
      <c r="GI51" s="189" t="s">
        <v>62</v>
      </c>
      <c r="GJ51" s="190">
        <v>0</v>
      </c>
      <c r="GK51" s="190">
        <v>0</v>
      </c>
      <c r="GL51" s="190">
        <v>0</v>
      </c>
      <c r="GM51" s="190">
        <f t="shared" si="29"/>
        <v>0</v>
      </c>
      <c r="GN51" s="191"/>
      <c r="GO51" s="192">
        <v>45</v>
      </c>
      <c r="GP51" s="189" t="s">
        <v>62</v>
      </c>
      <c r="GQ51" s="190">
        <v>0</v>
      </c>
      <c r="GR51" s="190">
        <v>0</v>
      </c>
      <c r="GS51" s="190">
        <v>0</v>
      </c>
      <c r="GT51" s="190">
        <f t="shared" si="30"/>
        <v>0</v>
      </c>
      <c r="GU51" s="191"/>
      <c r="GV51" s="192">
        <v>45</v>
      </c>
      <c r="GW51" s="189" t="s">
        <v>62</v>
      </c>
      <c r="GX51" s="190">
        <v>0</v>
      </c>
      <c r="GY51" s="190">
        <v>0</v>
      </c>
      <c r="GZ51" s="190">
        <v>0</v>
      </c>
      <c r="HA51" s="190">
        <f t="shared" si="31"/>
        <v>0</v>
      </c>
      <c r="HB51" s="191"/>
      <c r="HC51" s="192">
        <v>45</v>
      </c>
      <c r="HD51" s="189" t="s">
        <v>62</v>
      </c>
      <c r="HE51" s="190">
        <v>0</v>
      </c>
      <c r="HF51" s="190">
        <v>0</v>
      </c>
      <c r="HG51" s="190">
        <v>0</v>
      </c>
      <c r="HH51" s="190">
        <f t="shared" si="32"/>
        <v>0</v>
      </c>
      <c r="HI51" s="191"/>
      <c r="HJ51" s="192">
        <v>45</v>
      </c>
      <c r="HK51" s="189" t="s">
        <v>62</v>
      </c>
      <c r="HL51" s="190">
        <v>0</v>
      </c>
      <c r="HM51" s="190">
        <v>0</v>
      </c>
      <c r="HN51" s="190">
        <v>0</v>
      </c>
      <c r="HO51" s="190">
        <f t="shared" si="33"/>
        <v>0</v>
      </c>
      <c r="HP51" s="191"/>
      <c r="HQ51" s="192">
        <v>45</v>
      </c>
      <c r="HR51" s="189" t="s">
        <v>62</v>
      </c>
      <c r="HS51" s="190">
        <v>0</v>
      </c>
      <c r="HT51" s="190">
        <v>0</v>
      </c>
      <c r="HU51" s="190">
        <v>0</v>
      </c>
      <c r="HV51" s="190">
        <f t="shared" si="34"/>
        <v>0</v>
      </c>
      <c r="HW51" s="191"/>
      <c r="HX51" s="192">
        <v>45</v>
      </c>
      <c r="HY51" s="189" t="s">
        <v>62</v>
      </c>
      <c r="HZ51" s="190">
        <v>0</v>
      </c>
      <c r="IA51" s="190">
        <v>660000</v>
      </c>
      <c r="IB51" s="190">
        <v>0</v>
      </c>
      <c r="IC51" s="190">
        <f t="shared" si="35"/>
        <v>660000</v>
      </c>
      <c r="ID51" s="191"/>
      <c r="IE51" s="192">
        <v>45</v>
      </c>
      <c r="IF51" s="189" t="s">
        <v>62</v>
      </c>
      <c r="IG51" s="190">
        <v>1</v>
      </c>
      <c r="IH51" s="190">
        <v>120000</v>
      </c>
      <c r="II51" s="190">
        <v>0</v>
      </c>
      <c r="IJ51" s="190">
        <f t="shared" si="36"/>
        <v>120000</v>
      </c>
      <c r="IK51" s="191"/>
      <c r="IL51" s="192">
        <v>45</v>
      </c>
      <c r="IM51" s="189" t="s">
        <v>62</v>
      </c>
      <c r="IN51" s="190">
        <v>0</v>
      </c>
      <c r="IO51" s="190">
        <v>0</v>
      </c>
      <c r="IP51" s="190">
        <v>0</v>
      </c>
      <c r="IQ51" s="190">
        <f t="shared" si="37"/>
        <v>0</v>
      </c>
      <c r="IR51" s="191"/>
      <c r="IS51" s="192">
        <v>45</v>
      </c>
      <c r="IT51" s="189" t="s">
        <v>62</v>
      </c>
      <c r="IU51" s="190">
        <v>0</v>
      </c>
      <c r="IV51" s="190">
        <v>0</v>
      </c>
      <c r="IW51" s="190">
        <v>0</v>
      </c>
      <c r="IX51" s="190">
        <f t="shared" si="38"/>
        <v>0</v>
      </c>
      <c r="IY51" s="191"/>
      <c r="IZ51" s="192">
        <v>45</v>
      </c>
      <c r="JA51" s="189" t="s">
        <v>62</v>
      </c>
      <c r="JB51" s="190">
        <v>0</v>
      </c>
      <c r="JC51" s="190">
        <v>0</v>
      </c>
      <c r="JD51" s="190">
        <v>0</v>
      </c>
      <c r="JE51" s="190">
        <f t="shared" si="39"/>
        <v>0</v>
      </c>
      <c r="JF51" s="191"/>
      <c r="JG51" s="192">
        <v>45</v>
      </c>
      <c r="JH51" s="189" t="s">
        <v>62</v>
      </c>
      <c r="JI51" s="190">
        <v>0</v>
      </c>
      <c r="JJ51" s="190">
        <v>0</v>
      </c>
      <c r="JK51" s="190">
        <v>0</v>
      </c>
      <c r="JL51" s="190">
        <f t="shared" si="40"/>
        <v>0</v>
      </c>
      <c r="JM51" s="191"/>
      <c r="JN51" s="192">
        <v>45</v>
      </c>
      <c r="JO51" s="189" t="s">
        <v>62</v>
      </c>
      <c r="JP51" s="190">
        <v>0</v>
      </c>
      <c r="JQ51" s="190">
        <v>0</v>
      </c>
      <c r="JR51" s="190">
        <v>0</v>
      </c>
      <c r="JS51" s="190">
        <f t="shared" si="41"/>
        <v>0</v>
      </c>
      <c r="JT51" s="191"/>
      <c r="JU51" s="192">
        <v>45</v>
      </c>
      <c r="JV51" s="189" t="s">
        <v>62</v>
      </c>
      <c r="JW51" s="190">
        <v>0</v>
      </c>
      <c r="JX51" s="190">
        <v>0</v>
      </c>
      <c r="JY51" s="190">
        <v>0</v>
      </c>
      <c r="JZ51" s="190">
        <f t="shared" si="42"/>
        <v>0</v>
      </c>
      <c r="KA51" s="191"/>
      <c r="KB51" s="192">
        <v>45</v>
      </c>
      <c r="KC51" s="189" t="s">
        <v>62</v>
      </c>
      <c r="KD51" s="190">
        <v>0</v>
      </c>
      <c r="KE51" s="190">
        <v>0</v>
      </c>
      <c r="KF51" s="190">
        <v>0</v>
      </c>
      <c r="KG51" s="190">
        <f t="shared" si="43"/>
        <v>0</v>
      </c>
      <c r="KH51" s="191"/>
      <c r="KI51" s="192">
        <v>45</v>
      </c>
      <c r="KJ51" s="189" t="s">
        <v>62</v>
      </c>
      <c r="KK51" s="190">
        <v>0</v>
      </c>
      <c r="KL51" s="190">
        <v>0</v>
      </c>
      <c r="KM51" s="190">
        <v>0</v>
      </c>
      <c r="KN51" s="190">
        <f t="shared" si="44"/>
        <v>0</v>
      </c>
      <c r="KO51" s="191"/>
      <c r="KP51" s="192">
        <v>45</v>
      </c>
      <c r="KQ51" s="189" t="s">
        <v>62</v>
      </c>
      <c r="KR51" s="190">
        <v>0</v>
      </c>
      <c r="KS51" s="190">
        <v>0</v>
      </c>
      <c r="KT51" s="190">
        <v>0</v>
      </c>
      <c r="KU51" s="190">
        <f t="shared" si="45"/>
        <v>0</v>
      </c>
      <c r="KV51" s="191"/>
      <c r="KW51" s="192">
        <v>45</v>
      </c>
      <c r="KX51" s="189" t="s">
        <v>62</v>
      </c>
      <c r="KY51" s="190">
        <v>0</v>
      </c>
      <c r="KZ51" s="190">
        <v>0</v>
      </c>
      <c r="LA51" s="190">
        <v>0</v>
      </c>
      <c r="LB51" s="190">
        <f t="shared" si="46"/>
        <v>0</v>
      </c>
      <c r="LC51" s="191"/>
      <c r="LD51" s="192">
        <v>45</v>
      </c>
      <c r="LE51" s="189" t="s">
        <v>62</v>
      </c>
      <c r="LF51" s="190">
        <v>0</v>
      </c>
      <c r="LG51" s="190">
        <v>0</v>
      </c>
      <c r="LH51" s="190">
        <v>0</v>
      </c>
      <c r="LI51" s="190">
        <f t="shared" si="47"/>
        <v>0</v>
      </c>
      <c r="LJ51" s="191"/>
      <c r="LK51" s="192">
        <v>45</v>
      </c>
      <c r="LL51" s="189" t="s">
        <v>62</v>
      </c>
      <c r="LM51" s="190">
        <v>0</v>
      </c>
      <c r="LN51" s="190">
        <v>0</v>
      </c>
      <c r="LO51" s="190">
        <v>0</v>
      </c>
      <c r="LP51" s="190">
        <f t="shared" si="48"/>
        <v>0</v>
      </c>
      <c r="LQ51" s="191"/>
      <c r="LR51" s="192">
        <v>45</v>
      </c>
      <c r="LS51" s="189" t="s">
        <v>62</v>
      </c>
      <c r="LT51" s="190">
        <v>0</v>
      </c>
      <c r="LU51" s="190">
        <v>0</v>
      </c>
      <c r="LV51" s="190">
        <v>0</v>
      </c>
      <c r="LW51" s="190">
        <f t="shared" si="49"/>
        <v>0</v>
      </c>
      <c r="LX51" s="191"/>
      <c r="LY51" s="192">
        <v>45</v>
      </c>
      <c r="LZ51" s="189" t="s">
        <v>62</v>
      </c>
      <c r="MA51" s="190">
        <v>0</v>
      </c>
      <c r="MB51" s="190">
        <v>0</v>
      </c>
      <c r="MC51" s="190">
        <v>0</v>
      </c>
      <c r="MD51" s="190">
        <f t="shared" si="50"/>
        <v>0</v>
      </c>
      <c r="ME51" s="191"/>
      <c r="MF51" s="192">
        <v>45</v>
      </c>
      <c r="MG51" s="189" t="s">
        <v>62</v>
      </c>
      <c r="MH51" s="190">
        <v>0</v>
      </c>
      <c r="MI51" s="190">
        <v>0</v>
      </c>
      <c r="MJ51" s="190">
        <v>0</v>
      </c>
      <c r="MK51" s="190">
        <f t="shared" si="51"/>
        <v>0</v>
      </c>
      <c r="ML51" s="191"/>
      <c r="MM51" s="192">
        <v>45</v>
      </c>
      <c r="MN51" s="189" t="s">
        <v>62</v>
      </c>
      <c r="MO51" s="190">
        <v>0</v>
      </c>
      <c r="MP51" s="190">
        <v>0</v>
      </c>
      <c r="MQ51" s="190">
        <v>0</v>
      </c>
      <c r="MR51" s="190">
        <f t="shared" si="52"/>
        <v>0</v>
      </c>
      <c r="MS51" s="191"/>
      <c r="MT51" s="192">
        <v>45</v>
      </c>
      <c r="MU51" s="189" t="s">
        <v>62</v>
      </c>
      <c r="MV51" s="190">
        <v>0</v>
      </c>
      <c r="MW51" s="190">
        <v>0</v>
      </c>
      <c r="MX51" s="190">
        <v>0</v>
      </c>
      <c r="MY51" s="190">
        <f t="shared" si="53"/>
        <v>0</v>
      </c>
      <c r="MZ51" s="191"/>
      <c r="NA51" s="192">
        <v>45</v>
      </c>
      <c r="NB51" s="189" t="s">
        <v>62</v>
      </c>
      <c r="NC51" s="190"/>
      <c r="ND51" s="190"/>
      <c r="NE51" s="190">
        <v>0</v>
      </c>
      <c r="NF51" s="190">
        <f t="shared" si="54"/>
        <v>0</v>
      </c>
      <c r="NG51" s="191"/>
      <c r="NH51" s="192">
        <v>45</v>
      </c>
      <c r="NI51" s="189" t="s">
        <v>62</v>
      </c>
      <c r="NJ51" s="190">
        <v>0</v>
      </c>
      <c r="NK51" s="190">
        <v>0</v>
      </c>
      <c r="NL51" s="190">
        <v>0</v>
      </c>
      <c r="NM51" s="190">
        <f t="shared" si="55"/>
        <v>0</v>
      </c>
      <c r="NN51" s="191"/>
      <c r="NO51" s="192">
        <v>45</v>
      </c>
      <c r="NP51" s="189" t="s">
        <v>62</v>
      </c>
      <c r="NQ51" s="190">
        <v>0</v>
      </c>
      <c r="NR51" s="190">
        <v>0</v>
      </c>
      <c r="NS51" s="190">
        <v>0</v>
      </c>
      <c r="NT51" s="190">
        <f t="shared" si="56"/>
        <v>0</v>
      </c>
      <c r="NU51" s="191"/>
      <c r="NV51" s="192">
        <v>45</v>
      </c>
      <c r="NW51" s="189" t="s">
        <v>62</v>
      </c>
      <c r="NX51" s="190">
        <v>0</v>
      </c>
      <c r="NY51" s="190">
        <v>0</v>
      </c>
      <c r="NZ51" s="190">
        <v>0</v>
      </c>
      <c r="OA51" s="190">
        <f t="shared" si="57"/>
        <v>0</v>
      </c>
      <c r="OB51" s="191"/>
      <c r="OC51" s="192">
        <v>45</v>
      </c>
      <c r="OD51" s="189" t="s">
        <v>62</v>
      </c>
      <c r="OE51" s="190">
        <v>0</v>
      </c>
      <c r="OF51" s="190">
        <v>0</v>
      </c>
      <c r="OG51" s="190">
        <v>0</v>
      </c>
      <c r="OH51" s="190">
        <f t="shared" si="58"/>
        <v>0</v>
      </c>
      <c r="OI51" s="191"/>
      <c r="OJ51" s="192">
        <v>45</v>
      </c>
      <c r="OK51" s="189" t="s">
        <v>62</v>
      </c>
      <c r="OL51" s="190">
        <v>0</v>
      </c>
      <c r="OM51" s="190">
        <v>0</v>
      </c>
      <c r="ON51" s="190">
        <v>0</v>
      </c>
      <c r="OO51" s="190">
        <f t="shared" si="59"/>
        <v>0</v>
      </c>
      <c r="OP51" s="191"/>
      <c r="OQ51" s="192">
        <v>45</v>
      </c>
      <c r="OR51" s="189" t="s">
        <v>62</v>
      </c>
      <c r="OS51" s="190">
        <v>0</v>
      </c>
      <c r="OT51" s="190">
        <v>0</v>
      </c>
      <c r="OU51" s="190">
        <v>0</v>
      </c>
      <c r="OV51" s="190">
        <f t="shared" si="60"/>
        <v>0</v>
      </c>
      <c r="OW51" s="191"/>
      <c r="OX51" s="192">
        <v>45</v>
      </c>
      <c r="OY51" s="189" t="s">
        <v>62</v>
      </c>
      <c r="OZ51" s="190">
        <v>0</v>
      </c>
      <c r="PA51" s="190">
        <v>0</v>
      </c>
      <c r="PB51" s="190">
        <v>0</v>
      </c>
      <c r="PC51" s="190">
        <f t="shared" si="61"/>
        <v>0</v>
      </c>
      <c r="PD51" s="191"/>
      <c r="PE51" s="192">
        <v>45</v>
      </c>
      <c r="PF51" s="189" t="s">
        <v>62</v>
      </c>
      <c r="PG51" s="190">
        <v>0</v>
      </c>
      <c r="PH51" s="190">
        <v>0</v>
      </c>
      <c r="PI51" s="190">
        <v>0</v>
      </c>
      <c r="PJ51" s="190">
        <f t="shared" si="62"/>
        <v>0</v>
      </c>
      <c r="PK51" s="191"/>
      <c r="PL51" s="192">
        <v>45</v>
      </c>
      <c r="PM51" s="189" t="s">
        <v>62</v>
      </c>
      <c r="PN51" s="190">
        <v>0</v>
      </c>
      <c r="PO51" s="190">
        <v>0</v>
      </c>
      <c r="PP51" s="190">
        <v>0</v>
      </c>
      <c r="PQ51" s="190">
        <f t="shared" si="63"/>
        <v>0</v>
      </c>
      <c r="PR51" s="191"/>
      <c r="PS51" s="192">
        <v>45</v>
      </c>
      <c r="PT51" s="189" t="s">
        <v>62</v>
      </c>
      <c r="PU51" s="190">
        <v>0</v>
      </c>
      <c r="PV51" s="190">
        <v>0</v>
      </c>
      <c r="PW51" s="190">
        <v>0</v>
      </c>
      <c r="PX51" s="190">
        <f t="shared" si="64"/>
        <v>0</v>
      </c>
      <c r="PY51" s="191"/>
      <c r="PZ51" s="192">
        <v>45</v>
      </c>
      <c r="QA51" s="189" t="s">
        <v>62</v>
      </c>
      <c r="QB51" s="190">
        <v>0</v>
      </c>
      <c r="QC51" s="190">
        <v>0</v>
      </c>
      <c r="QD51" s="190">
        <v>0</v>
      </c>
      <c r="QE51" s="190">
        <f t="shared" si="65"/>
        <v>0</v>
      </c>
      <c r="QF51" s="191"/>
      <c r="QG51" s="192">
        <v>45</v>
      </c>
      <c r="QH51" s="189" t="s">
        <v>62</v>
      </c>
      <c r="QI51" s="190">
        <v>0</v>
      </c>
      <c r="QJ51" s="190">
        <v>0</v>
      </c>
      <c r="QK51" s="190">
        <v>0</v>
      </c>
      <c r="QL51" s="190">
        <f t="shared" si="66"/>
        <v>0</v>
      </c>
      <c r="QM51" s="191"/>
      <c r="QN51" s="192">
        <v>45</v>
      </c>
      <c r="QO51" s="189" t="s">
        <v>62</v>
      </c>
      <c r="QP51" s="190">
        <v>0</v>
      </c>
      <c r="QQ51" s="190">
        <v>493087.68</v>
      </c>
      <c r="QR51" s="190">
        <v>0</v>
      </c>
      <c r="QS51" s="190">
        <f t="shared" si="67"/>
        <v>493087.68</v>
      </c>
      <c r="QT51" s="191"/>
      <c r="QU51" s="192">
        <v>45</v>
      </c>
      <c r="QV51" s="189" t="s">
        <v>62</v>
      </c>
      <c r="QW51" s="190">
        <v>0</v>
      </c>
      <c r="QX51" s="190">
        <v>0</v>
      </c>
      <c r="QY51" s="190">
        <v>0</v>
      </c>
      <c r="QZ51" s="190">
        <f t="shared" si="68"/>
        <v>0</v>
      </c>
      <c r="RA51" s="191"/>
      <c r="RB51" s="192">
        <v>45</v>
      </c>
      <c r="RC51" s="189" t="s">
        <v>62</v>
      </c>
      <c r="RD51" s="190">
        <v>0</v>
      </c>
      <c r="RE51" s="190">
        <v>0</v>
      </c>
      <c r="RF51" s="190">
        <v>0</v>
      </c>
      <c r="RG51" s="190">
        <f t="shared" si="69"/>
        <v>0</v>
      </c>
      <c r="RH51" s="191"/>
      <c r="RI51" s="192">
        <v>45</v>
      </c>
      <c r="RJ51" s="189" t="s">
        <v>62</v>
      </c>
      <c r="RK51" s="190">
        <v>0</v>
      </c>
      <c r="RL51" s="190">
        <v>0</v>
      </c>
      <c r="RM51" s="190">
        <v>0</v>
      </c>
      <c r="RN51" s="190">
        <f t="shared" si="70"/>
        <v>0</v>
      </c>
      <c r="RO51" s="191"/>
      <c r="RP51" s="192">
        <v>45</v>
      </c>
      <c r="RQ51" s="189" t="s">
        <v>62</v>
      </c>
      <c r="RR51" s="190">
        <v>0</v>
      </c>
      <c r="RS51" s="190">
        <v>0</v>
      </c>
      <c r="RT51" s="190">
        <v>0</v>
      </c>
      <c r="RU51" s="190">
        <f t="shared" si="71"/>
        <v>0</v>
      </c>
      <c r="RV51" s="191"/>
      <c r="RW51" s="192">
        <v>45</v>
      </c>
      <c r="RX51" s="189" t="s">
        <v>62</v>
      </c>
      <c r="RY51" s="190">
        <v>0</v>
      </c>
      <c r="RZ51" s="190">
        <v>0</v>
      </c>
      <c r="SA51" s="190">
        <v>0</v>
      </c>
      <c r="SB51" s="190">
        <f t="shared" si="72"/>
        <v>0</v>
      </c>
      <c r="SC51" s="191"/>
      <c r="SD51" s="192">
        <v>45</v>
      </c>
      <c r="SE51" s="189" t="s">
        <v>62</v>
      </c>
      <c r="SF51" s="190">
        <v>0</v>
      </c>
      <c r="SG51" s="190">
        <v>0</v>
      </c>
      <c r="SH51" s="190">
        <v>0</v>
      </c>
      <c r="SI51" s="190">
        <f t="shared" si="73"/>
        <v>0</v>
      </c>
      <c r="SJ51" s="191"/>
      <c r="SK51" s="192">
        <v>45</v>
      </c>
      <c r="SL51" s="189" t="s">
        <v>62</v>
      </c>
      <c r="SM51" s="190">
        <v>0</v>
      </c>
      <c r="SN51" s="190">
        <v>0</v>
      </c>
      <c r="SO51" s="190">
        <v>0</v>
      </c>
      <c r="SP51" s="190">
        <f t="shared" si="74"/>
        <v>0</v>
      </c>
      <c r="SQ51" s="191"/>
      <c r="SR51" s="192">
        <v>45</v>
      </c>
      <c r="SS51" s="189" t="s">
        <v>62</v>
      </c>
      <c r="ST51" s="190">
        <v>0</v>
      </c>
      <c r="SU51" s="190">
        <v>0</v>
      </c>
      <c r="SV51" s="190">
        <v>0</v>
      </c>
      <c r="SW51" s="190">
        <f t="shared" si="75"/>
        <v>0</v>
      </c>
      <c r="SX51" s="191"/>
      <c r="SY51" s="192">
        <v>45</v>
      </c>
      <c r="SZ51" s="189" t="s">
        <v>62</v>
      </c>
      <c r="TA51" s="190">
        <v>0</v>
      </c>
      <c r="TB51" s="190">
        <v>0</v>
      </c>
      <c r="TC51" s="190">
        <v>0</v>
      </c>
      <c r="TD51" s="190">
        <f t="shared" si="76"/>
        <v>0</v>
      </c>
      <c r="TE51" s="191"/>
      <c r="TF51" s="192">
        <v>45</v>
      </c>
      <c r="TG51" s="189" t="s">
        <v>62</v>
      </c>
      <c r="TH51" s="190">
        <v>0</v>
      </c>
      <c r="TI51" s="190">
        <v>0</v>
      </c>
      <c r="TJ51" s="190">
        <v>0</v>
      </c>
      <c r="TK51" s="190">
        <f t="shared" si="77"/>
        <v>0</v>
      </c>
      <c r="TL51" s="191"/>
      <c r="TM51" s="192">
        <v>45</v>
      </c>
      <c r="TN51" s="189" t="s">
        <v>62</v>
      </c>
      <c r="TO51" s="190">
        <v>0</v>
      </c>
      <c r="TP51" s="190">
        <v>0</v>
      </c>
      <c r="TQ51" s="190">
        <v>0</v>
      </c>
      <c r="TR51" s="190">
        <f t="shared" si="78"/>
        <v>0</v>
      </c>
      <c r="TS51" s="191"/>
      <c r="TT51" s="192">
        <v>45</v>
      </c>
      <c r="TU51" s="189" t="s">
        <v>62</v>
      </c>
      <c r="TV51" s="190">
        <v>0</v>
      </c>
      <c r="TW51" s="190">
        <v>0</v>
      </c>
      <c r="TX51" s="190">
        <v>0</v>
      </c>
      <c r="TY51" s="190">
        <f t="shared" si="79"/>
        <v>0</v>
      </c>
      <c r="TZ51" s="191"/>
      <c r="UA51" s="192">
        <v>45</v>
      </c>
      <c r="UB51" s="189" t="s">
        <v>62</v>
      </c>
      <c r="UC51" s="190">
        <v>0</v>
      </c>
      <c r="UD51" s="190">
        <v>0</v>
      </c>
      <c r="UE51" s="190">
        <v>0</v>
      </c>
      <c r="UF51" s="190">
        <f t="shared" si="80"/>
        <v>0</v>
      </c>
      <c r="UG51" s="191"/>
      <c r="UH51" s="192">
        <v>45</v>
      </c>
      <c r="UI51" s="189" t="s">
        <v>62</v>
      </c>
      <c r="UJ51" s="190">
        <v>0</v>
      </c>
      <c r="UK51" s="190">
        <v>0</v>
      </c>
      <c r="UL51" s="190">
        <v>0</v>
      </c>
      <c r="UM51" s="190">
        <f t="shared" si="81"/>
        <v>0</v>
      </c>
      <c r="UN51" s="191"/>
      <c r="UO51" s="192">
        <v>45</v>
      </c>
      <c r="UP51" s="189" t="s">
        <v>62</v>
      </c>
      <c r="UQ51" s="190">
        <v>0</v>
      </c>
      <c r="UR51" s="190">
        <v>0</v>
      </c>
      <c r="US51" s="190">
        <v>0</v>
      </c>
      <c r="UT51" s="190">
        <f t="shared" si="82"/>
        <v>0</v>
      </c>
      <c r="UU51" s="191"/>
      <c r="UV51" s="192">
        <v>45</v>
      </c>
      <c r="UW51" s="189" t="s">
        <v>62</v>
      </c>
      <c r="UX51" s="190">
        <v>0</v>
      </c>
      <c r="UY51" s="190">
        <v>0</v>
      </c>
      <c r="UZ51" s="190">
        <v>0</v>
      </c>
      <c r="VA51" s="190">
        <f t="shared" si="83"/>
        <v>0</v>
      </c>
      <c r="VB51" s="191"/>
      <c r="VC51" s="192">
        <v>45</v>
      </c>
      <c r="VD51" s="189" t="s">
        <v>62</v>
      </c>
      <c r="VE51" s="190">
        <v>0</v>
      </c>
      <c r="VF51" s="190">
        <v>0</v>
      </c>
      <c r="VG51" s="190">
        <v>0</v>
      </c>
      <c r="VH51" s="190">
        <f t="shared" si="84"/>
        <v>0</v>
      </c>
      <c r="VI51" s="191"/>
      <c r="VJ51" s="192">
        <v>45</v>
      </c>
      <c r="VK51" s="189" t="s">
        <v>62</v>
      </c>
      <c r="VL51" s="190">
        <v>0</v>
      </c>
      <c r="VM51" s="190">
        <v>0</v>
      </c>
      <c r="VN51" s="190">
        <v>0</v>
      </c>
      <c r="VO51" s="190">
        <f t="shared" si="85"/>
        <v>0</v>
      </c>
      <c r="VP51" s="191"/>
      <c r="VQ51" s="192">
        <v>45</v>
      </c>
      <c r="VR51" s="189" t="s">
        <v>62</v>
      </c>
      <c r="VS51" s="190">
        <v>0</v>
      </c>
      <c r="VT51" s="190">
        <v>0</v>
      </c>
      <c r="VU51" s="190">
        <v>0</v>
      </c>
      <c r="VV51" s="190">
        <f t="shared" si="86"/>
        <v>0</v>
      </c>
      <c r="VW51" s="191"/>
      <c r="VX51" s="192">
        <v>45</v>
      </c>
      <c r="VY51" s="189" t="s">
        <v>62</v>
      </c>
      <c r="VZ51" s="190">
        <v>0</v>
      </c>
      <c r="WA51" s="190">
        <v>0</v>
      </c>
      <c r="WB51" s="190">
        <v>0</v>
      </c>
      <c r="WC51" s="190">
        <f t="shared" si="87"/>
        <v>0</v>
      </c>
      <c r="WD51" s="191"/>
      <c r="WE51" s="192">
        <v>45</v>
      </c>
      <c r="WF51" s="189" t="s">
        <v>62</v>
      </c>
      <c r="WG51" s="190">
        <v>0</v>
      </c>
      <c r="WH51" s="190">
        <v>0</v>
      </c>
      <c r="WI51" s="190">
        <v>0</v>
      </c>
      <c r="WJ51" s="190">
        <f t="shared" si="88"/>
        <v>0</v>
      </c>
      <c r="WK51" s="191"/>
      <c r="WL51" s="192">
        <v>45</v>
      </c>
      <c r="WM51" s="189" t="s">
        <v>62</v>
      </c>
      <c r="WN51" s="190">
        <v>0</v>
      </c>
      <c r="WO51" s="190">
        <v>0</v>
      </c>
      <c r="WP51" s="190">
        <v>0</v>
      </c>
      <c r="WQ51" s="190">
        <f t="shared" si="89"/>
        <v>0</v>
      </c>
      <c r="WR51" s="191"/>
      <c r="WS51" s="192">
        <v>45</v>
      </c>
      <c r="WT51" s="189" t="s">
        <v>62</v>
      </c>
      <c r="WU51" s="190">
        <v>0</v>
      </c>
      <c r="WV51" s="190">
        <v>0</v>
      </c>
      <c r="WW51" s="190">
        <v>0</v>
      </c>
      <c r="WX51" s="190">
        <f t="shared" si="90"/>
        <v>0</v>
      </c>
      <c r="WY51" s="191"/>
      <c r="WZ51" s="192">
        <v>45</v>
      </c>
      <c r="XA51" s="189" t="s">
        <v>62</v>
      </c>
      <c r="XB51" s="190">
        <v>0</v>
      </c>
      <c r="XC51" s="190">
        <v>0</v>
      </c>
      <c r="XD51" s="190">
        <v>0</v>
      </c>
      <c r="XE51" s="190">
        <f t="shared" si="91"/>
        <v>0</v>
      </c>
      <c r="XF51" s="191"/>
      <c r="XG51" s="192">
        <v>45</v>
      </c>
      <c r="XH51" s="189" t="s">
        <v>62</v>
      </c>
      <c r="XI51" s="190">
        <v>0</v>
      </c>
      <c r="XJ51" s="190">
        <v>0</v>
      </c>
      <c r="XK51" s="190">
        <v>0</v>
      </c>
      <c r="XL51" s="190">
        <f t="shared" si="92"/>
        <v>0</v>
      </c>
      <c r="XM51" s="191"/>
      <c r="XN51" s="192">
        <v>45</v>
      </c>
      <c r="XO51" s="189" t="s">
        <v>62</v>
      </c>
      <c r="XP51" s="190">
        <v>0</v>
      </c>
      <c r="XQ51" s="190">
        <v>0</v>
      </c>
      <c r="XR51" s="190">
        <v>0</v>
      </c>
      <c r="XS51" s="190">
        <f t="shared" si="93"/>
        <v>0</v>
      </c>
      <c r="XT51" s="191"/>
      <c r="XU51" s="192">
        <v>45</v>
      </c>
      <c r="XV51" s="189" t="s">
        <v>62</v>
      </c>
      <c r="XW51" s="190">
        <v>0</v>
      </c>
      <c r="XX51" s="190">
        <v>0</v>
      </c>
      <c r="XY51" s="190">
        <v>0</v>
      </c>
      <c r="XZ51" s="190">
        <f t="shared" si="94"/>
        <v>0</v>
      </c>
      <c r="YA51" s="191"/>
      <c r="YB51" s="192">
        <v>45</v>
      </c>
      <c r="YC51" s="189" t="s">
        <v>62</v>
      </c>
      <c r="YD51" s="190">
        <v>0</v>
      </c>
      <c r="YE51" s="190">
        <v>0</v>
      </c>
      <c r="YF51" s="190">
        <v>0</v>
      </c>
      <c r="YG51" s="190">
        <f t="shared" si="95"/>
        <v>0</v>
      </c>
      <c r="YH51" s="191"/>
      <c r="YI51" s="192">
        <v>45</v>
      </c>
      <c r="YJ51" s="189" t="s">
        <v>62</v>
      </c>
      <c r="YK51" s="190">
        <v>0</v>
      </c>
      <c r="YL51" s="190">
        <f t="shared" si="96"/>
        <v>1404139.68</v>
      </c>
      <c r="YM51" s="190">
        <f t="shared" si="0"/>
        <v>0</v>
      </c>
      <c r="YN51" s="190">
        <f t="shared" si="1"/>
        <v>1404139.68</v>
      </c>
      <c r="YO51" s="191"/>
      <c r="YP51" s="105">
        <v>45</v>
      </c>
      <c r="YQ51" s="2" t="s">
        <v>62</v>
      </c>
      <c r="YR51" s="5">
        <v>0</v>
      </c>
      <c r="YS51" s="5" t="e">
        <f>'Programme Management'!#REF!+'Prgramme M. Activities'!YL51</f>
        <v>#REF!</v>
      </c>
      <c r="YT51" s="5" t="e">
        <f>'Programme Management'!#REF!+'Prgramme M. Activities'!YM51</f>
        <v>#REF!</v>
      </c>
      <c r="YU51" s="5" t="e">
        <f t="shared" si="97"/>
        <v>#REF!</v>
      </c>
      <c r="YV51" s="9"/>
    </row>
    <row r="52" spans="1:672" ht="16.5" hidden="1">
      <c r="A52" s="188">
        <v>46</v>
      </c>
      <c r="B52" s="189" t="s">
        <v>63</v>
      </c>
      <c r="C52" s="190">
        <v>0</v>
      </c>
      <c r="D52" s="190">
        <v>0</v>
      </c>
      <c r="E52" s="190">
        <v>0</v>
      </c>
      <c r="F52" s="190">
        <f t="shared" si="2"/>
        <v>0</v>
      </c>
      <c r="G52" s="191"/>
      <c r="H52" s="192">
        <v>46</v>
      </c>
      <c r="I52" s="189" t="s">
        <v>63</v>
      </c>
      <c r="J52" s="190">
        <v>0</v>
      </c>
      <c r="K52" s="190">
        <v>0</v>
      </c>
      <c r="L52" s="190">
        <v>0</v>
      </c>
      <c r="M52" s="190">
        <f t="shared" si="3"/>
        <v>0</v>
      </c>
      <c r="N52" s="191"/>
      <c r="O52" s="192">
        <v>46</v>
      </c>
      <c r="P52" s="189" t="s">
        <v>63</v>
      </c>
      <c r="Q52" s="190">
        <v>0</v>
      </c>
      <c r="R52" s="190">
        <v>0</v>
      </c>
      <c r="S52" s="190">
        <v>0</v>
      </c>
      <c r="T52" s="190">
        <f t="shared" si="4"/>
        <v>0</v>
      </c>
      <c r="U52" s="191"/>
      <c r="V52" s="192">
        <v>46</v>
      </c>
      <c r="W52" s="189" t="s">
        <v>63</v>
      </c>
      <c r="X52" s="190">
        <v>0</v>
      </c>
      <c r="Y52" s="190">
        <v>0</v>
      </c>
      <c r="Z52" s="190">
        <v>0</v>
      </c>
      <c r="AA52" s="190">
        <f t="shared" si="5"/>
        <v>0</v>
      </c>
      <c r="AB52" s="191"/>
      <c r="AC52" s="192">
        <v>46</v>
      </c>
      <c r="AD52" s="189" t="s">
        <v>63</v>
      </c>
      <c r="AE52" s="190">
        <v>0</v>
      </c>
      <c r="AF52" s="190">
        <v>0</v>
      </c>
      <c r="AG52" s="190">
        <v>0</v>
      </c>
      <c r="AH52" s="190">
        <f t="shared" si="6"/>
        <v>0</v>
      </c>
      <c r="AI52" s="191"/>
      <c r="AJ52" s="192">
        <v>46</v>
      </c>
      <c r="AK52" s="189" t="s">
        <v>63</v>
      </c>
      <c r="AL52" s="190">
        <v>0</v>
      </c>
      <c r="AM52" s="190">
        <v>0</v>
      </c>
      <c r="AN52" s="190">
        <v>0</v>
      </c>
      <c r="AO52" s="190">
        <f t="shared" si="7"/>
        <v>0</v>
      </c>
      <c r="AP52" s="191"/>
      <c r="AQ52" s="192">
        <v>46</v>
      </c>
      <c r="AR52" s="189" t="s">
        <v>63</v>
      </c>
      <c r="AS52" s="190">
        <v>0</v>
      </c>
      <c r="AT52" s="190">
        <v>0</v>
      </c>
      <c r="AU52" s="190">
        <v>0</v>
      </c>
      <c r="AV52" s="190">
        <f t="shared" si="8"/>
        <v>0</v>
      </c>
      <c r="AW52" s="191"/>
      <c r="AX52" s="192">
        <v>46</v>
      </c>
      <c r="AY52" s="189" t="s">
        <v>63</v>
      </c>
      <c r="AZ52" s="190">
        <v>0</v>
      </c>
      <c r="BA52" s="190">
        <v>0</v>
      </c>
      <c r="BB52" s="190">
        <v>0</v>
      </c>
      <c r="BC52" s="190">
        <f t="shared" si="9"/>
        <v>0</v>
      </c>
      <c r="BD52" s="191"/>
      <c r="BE52" s="192">
        <v>46</v>
      </c>
      <c r="BF52" s="189" t="s">
        <v>63</v>
      </c>
      <c r="BG52" s="190">
        <v>0</v>
      </c>
      <c r="BH52" s="190">
        <v>0</v>
      </c>
      <c r="BI52" s="190">
        <v>0</v>
      </c>
      <c r="BJ52" s="190">
        <f t="shared" si="10"/>
        <v>0</v>
      </c>
      <c r="BK52" s="191"/>
      <c r="BL52" s="192">
        <v>46</v>
      </c>
      <c r="BM52" s="189" t="s">
        <v>63</v>
      </c>
      <c r="BN52" s="190">
        <v>0</v>
      </c>
      <c r="BO52" s="190">
        <v>0</v>
      </c>
      <c r="BP52" s="190">
        <v>0</v>
      </c>
      <c r="BQ52" s="190">
        <f t="shared" si="11"/>
        <v>0</v>
      </c>
      <c r="BR52" s="191"/>
      <c r="BS52" s="192">
        <v>46</v>
      </c>
      <c r="BT52" s="189" t="s">
        <v>63</v>
      </c>
      <c r="BU52" s="190">
        <v>4</v>
      </c>
      <c r="BV52" s="190">
        <v>20000</v>
      </c>
      <c r="BW52" s="190">
        <v>0</v>
      </c>
      <c r="BX52" s="190">
        <f t="shared" si="12"/>
        <v>20000</v>
      </c>
      <c r="BY52" s="191"/>
      <c r="BZ52" s="192">
        <v>46</v>
      </c>
      <c r="CA52" s="189" t="s">
        <v>63</v>
      </c>
      <c r="CB52" s="190">
        <v>1</v>
      </c>
      <c r="CC52" s="190">
        <v>53289</v>
      </c>
      <c r="CD52" s="190">
        <v>0</v>
      </c>
      <c r="CE52" s="190">
        <f t="shared" si="13"/>
        <v>53289</v>
      </c>
      <c r="CF52" s="191"/>
      <c r="CG52" s="192">
        <v>46</v>
      </c>
      <c r="CH52" s="189" t="s">
        <v>63</v>
      </c>
      <c r="CI52" s="190">
        <v>0</v>
      </c>
      <c r="CJ52" s="190">
        <v>0</v>
      </c>
      <c r="CK52" s="190">
        <v>0</v>
      </c>
      <c r="CL52" s="190">
        <f t="shared" si="14"/>
        <v>0</v>
      </c>
      <c r="CM52" s="191"/>
      <c r="CN52" s="192">
        <v>46</v>
      </c>
      <c r="CO52" s="189" t="s">
        <v>63</v>
      </c>
      <c r="CP52" s="190">
        <v>0</v>
      </c>
      <c r="CQ52" s="190">
        <v>0</v>
      </c>
      <c r="CR52" s="190">
        <v>0</v>
      </c>
      <c r="CS52" s="190">
        <f t="shared" si="15"/>
        <v>0</v>
      </c>
      <c r="CT52" s="191"/>
      <c r="CU52" s="192">
        <v>46</v>
      </c>
      <c r="CV52" s="189" t="s">
        <v>63</v>
      </c>
      <c r="CW52" s="190">
        <v>4</v>
      </c>
      <c r="CX52" s="190">
        <v>40000</v>
      </c>
      <c r="CY52" s="190">
        <v>0</v>
      </c>
      <c r="CZ52" s="190">
        <f t="shared" si="16"/>
        <v>40000</v>
      </c>
      <c r="DA52" s="191"/>
      <c r="DB52" s="192">
        <v>46</v>
      </c>
      <c r="DC52" s="189" t="s">
        <v>63</v>
      </c>
      <c r="DD52" s="190">
        <v>0</v>
      </c>
      <c r="DE52" s="190">
        <v>0</v>
      </c>
      <c r="DF52" s="190">
        <v>0</v>
      </c>
      <c r="DG52" s="190">
        <f t="shared" si="17"/>
        <v>0</v>
      </c>
      <c r="DH52" s="191"/>
      <c r="DI52" s="192">
        <v>46</v>
      </c>
      <c r="DJ52" s="189" t="s">
        <v>63</v>
      </c>
      <c r="DK52" s="190">
        <v>0</v>
      </c>
      <c r="DL52" s="190">
        <v>0</v>
      </c>
      <c r="DM52" s="190">
        <v>0</v>
      </c>
      <c r="DN52" s="190">
        <f t="shared" si="18"/>
        <v>0</v>
      </c>
      <c r="DO52" s="191"/>
      <c r="DP52" s="192">
        <v>46</v>
      </c>
      <c r="DQ52" s="189" t="s">
        <v>63</v>
      </c>
      <c r="DR52" s="190">
        <v>0</v>
      </c>
      <c r="DS52" s="190">
        <v>0</v>
      </c>
      <c r="DT52" s="190">
        <v>0</v>
      </c>
      <c r="DU52" s="190">
        <f t="shared" si="19"/>
        <v>0</v>
      </c>
      <c r="DV52" s="191"/>
      <c r="DW52" s="192">
        <v>46</v>
      </c>
      <c r="DX52" s="189" t="s">
        <v>63</v>
      </c>
      <c r="DY52" s="190">
        <v>0</v>
      </c>
      <c r="DZ52" s="190">
        <v>0</v>
      </c>
      <c r="EA52" s="190">
        <v>0</v>
      </c>
      <c r="EB52" s="190">
        <f t="shared" si="20"/>
        <v>0</v>
      </c>
      <c r="EC52" s="191"/>
      <c r="ED52" s="192">
        <v>46</v>
      </c>
      <c r="EE52" s="189" t="s">
        <v>63</v>
      </c>
      <c r="EF52" s="190">
        <v>0</v>
      </c>
      <c r="EG52" s="190">
        <v>0</v>
      </c>
      <c r="EH52" s="190">
        <v>0</v>
      </c>
      <c r="EI52" s="190">
        <f t="shared" si="21"/>
        <v>0</v>
      </c>
      <c r="EJ52" s="191"/>
      <c r="EK52" s="192">
        <v>46</v>
      </c>
      <c r="EL52" s="189" t="s">
        <v>63</v>
      </c>
      <c r="EM52" s="190">
        <v>0</v>
      </c>
      <c r="EN52" s="190">
        <v>0</v>
      </c>
      <c r="EO52" s="190">
        <v>0</v>
      </c>
      <c r="EP52" s="190">
        <f t="shared" si="22"/>
        <v>0</v>
      </c>
      <c r="EQ52" s="191"/>
      <c r="ER52" s="192">
        <v>46</v>
      </c>
      <c r="ES52" s="189" t="s">
        <v>63</v>
      </c>
      <c r="ET52" s="190">
        <v>0</v>
      </c>
      <c r="EU52" s="190">
        <v>0</v>
      </c>
      <c r="EV52" s="190">
        <v>0</v>
      </c>
      <c r="EW52" s="190">
        <f t="shared" si="23"/>
        <v>0</v>
      </c>
      <c r="EX52" s="191"/>
      <c r="EY52" s="192">
        <v>46</v>
      </c>
      <c r="EZ52" s="189" t="s">
        <v>63</v>
      </c>
      <c r="FA52" s="190">
        <v>0</v>
      </c>
      <c r="FB52" s="190">
        <v>0</v>
      </c>
      <c r="FC52" s="190">
        <v>0</v>
      </c>
      <c r="FD52" s="190">
        <f t="shared" si="24"/>
        <v>0</v>
      </c>
      <c r="FE52" s="191"/>
      <c r="FF52" s="192">
        <v>46</v>
      </c>
      <c r="FG52" s="189" t="s">
        <v>63</v>
      </c>
      <c r="FH52" s="190">
        <v>0</v>
      </c>
      <c r="FI52" s="190">
        <v>0</v>
      </c>
      <c r="FJ52" s="190">
        <v>0</v>
      </c>
      <c r="FK52" s="190">
        <f t="shared" si="25"/>
        <v>0</v>
      </c>
      <c r="FL52" s="191"/>
      <c r="FM52" s="192">
        <v>46</v>
      </c>
      <c r="FN52" s="189" t="s">
        <v>63</v>
      </c>
      <c r="FO52" s="190">
        <v>0</v>
      </c>
      <c r="FP52" s="190">
        <v>0</v>
      </c>
      <c r="FQ52" s="190">
        <v>0</v>
      </c>
      <c r="FR52" s="190">
        <f t="shared" si="26"/>
        <v>0</v>
      </c>
      <c r="FS52" s="191"/>
      <c r="FT52" s="192">
        <v>46</v>
      </c>
      <c r="FU52" s="189" t="s">
        <v>63</v>
      </c>
      <c r="FV52" s="190">
        <v>0</v>
      </c>
      <c r="FW52" s="190">
        <v>0</v>
      </c>
      <c r="FX52" s="190">
        <v>0</v>
      </c>
      <c r="FY52" s="190">
        <f t="shared" si="27"/>
        <v>0</v>
      </c>
      <c r="FZ52" s="191"/>
      <c r="GA52" s="192">
        <v>46</v>
      </c>
      <c r="GB52" s="189" t="s">
        <v>63</v>
      </c>
      <c r="GC52" s="190">
        <v>0</v>
      </c>
      <c r="GD52" s="190">
        <v>0</v>
      </c>
      <c r="GE52" s="190">
        <v>0</v>
      </c>
      <c r="GF52" s="190">
        <f t="shared" si="28"/>
        <v>0</v>
      </c>
      <c r="GG52" s="191"/>
      <c r="GH52" s="192">
        <v>46</v>
      </c>
      <c r="GI52" s="189" t="s">
        <v>63</v>
      </c>
      <c r="GJ52" s="190">
        <v>0</v>
      </c>
      <c r="GK52" s="190">
        <v>0</v>
      </c>
      <c r="GL52" s="190">
        <v>0</v>
      </c>
      <c r="GM52" s="190">
        <f t="shared" si="29"/>
        <v>0</v>
      </c>
      <c r="GN52" s="191"/>
      <c r="GO52" s="192">
        <v>46</v>
      </c>
      <c r="GP52" s="189" t="s">
        <v>63</v>
      </c>
      <c r="GQ52" s="190">
        <v>0</v>
      </c>
      <c r="GR52" s="190">
        <v>0</v>
      </c>
      <c r="GS52" s="190">
        <v>0</v>
      </c>
      <c r="GT52" s="190">
        <f t="shared" si="30"/>
        <v>0</v>
      </c>
      <c r="GU52" s="191"/>
      <c r="GV52" s="192">
        <v>46</v>
      </c>
      <c r="GW52" s="189" t="s">
        <v>63</v>
      </c>
      <c r="GX52" s="190">
        <v>0</v>
      </c>
      <c r="GY52" s="190">
        <v>0</v>
      </c>
      <c r="GZ52" s="190">
        <v>0</v>
      </c>
      <c r="HA52" s="190">
        <f t="shared" si="31"/>
        <v>0</v>
      </c>
      <c r="HB52" s="191"/>
      <c r="HC52" s="192">
        <v>46</v>
      </c>
      <c r="HD52" s="189" t="s">
        <v>63</v>
      </c>
      <c r="HE52" s="190">
        <v>0</v>
      </c>
      <c r="HF52" s="190">
        <v>0</v>
      </c>
      <c r="HG52" s="190">
        <v>0</v>
      </c>
      <c r="HH52" s="190">
        <f t="shared" si="32"/>
        <v>0</v>
      </c>
      <c r="HI52" s="191"/>
      <c r="HJ52" s="192">
        <v>46</v>
      </c>
      <c r="HK52" s="189" t="s">
        <v>63</v>
      </c>
      <c r="HL52" s="190">
        <v>0</v>
      </c>
      <c r="HM52" s="190">
        <v>0</v>
      </c>
      <c r="HN52" s="190">
        <v>0</v>
      </c>
      <c r="HO52" s="190">
        <f t="shared" si="33"/>
        <v>0</v>
      </c>
      <c r="HP52" s="191"/>
      <c r="HQ52" s="192">
        <v>46</v>
      </c>
      <c r="HR52" s="189" t="s">
        <v>63</v>
      </c>
      <c r="HS52" s="190">
        <v>0</v>
      </c>
      <c r="HT52" s="190">
        <v>0</v>
      </c>
      <c r="HU52" s="190">
        <v>0</v>
      </c>
      <c r="HV52" s="190">
        <f t="shared" si="34"/>
        <v>0</v>
      </c>
      <c r="HW52" s="191"/>
      <c r="HX52" s="192">
        <v>46</v>
      </c>
      <c r="HY52" s="189" t="s">
        <v>63</v>
      </c>
      <c r="HZ52" s="190">
        <v>0</v>
      </c>
      <c r="IA52" s="190">
        <v>660000</v>
      </c>
      <c r="IB52" s="190">
        <v>0</v>
      </c>
      <c r="IC52" s="190">
        <f t="shared" si="35"/>
        <v>660000</v>
      </c>
      <c r="ID52" s="191"/>
      <c r="IE52" s="192">
        <v>46</v>
      </c>
      <c r="IF52" s="189" t="s">
        <v>63</v>
      </c>
      <c r="IG52" s="190">
        <v>1</v>
      </c>
      <c r="IH52" s="190">
        <v>120000</v>
      </c>
      <c r="II52" s="190">
        <v>0</v>
      </c>
      <c r="IJ52" s="190">
        <f t="shared" si="36"/>
        <v>120000</v>
      </c>
      <c r="IK52" s="191"/>
      <c r="IL52" s="192">
        <v>46</v>
      </c>
      <c r="IM52" s="189" t="s">
        <v>63</v>
      </c>
      <c r="IN52" s="190">
        <v>0</v>
      </c>
      <c r="IO52" s="190">
        <v>0</v>
      </c>
      <c r="IP52" s="190">
        <v>0</v>
      </c>
      <c r="IQ52" s="190">
        <f t="shared" si="37"/>
        <v>0</v>
      </c>
      <c r="IR52" s="191"/>
      <c r="IS52" s="192">
        <v>46</v>
      </c>
      <c r="IT52" s="189" t="s">
        <v>63</v>
      </c>
      <c r="IU52" s="190">
        <v>0</v>
      </c>
      <c r="IV52" s="190">
        <v>0</v>
      </c>
      <c r="IW52" s="190">
        <v>0</v>
      </c>
      <c r="IX52" s="190">
        <f t="shared" si="38"/>
        <v>0</v>
      </c>
      <c r="IY52" s="191"/>
      <c r="IZ52" s="192">
        <v>46</v>
      </c>
      <c r="JA52" s="189" t="s">
        <v>63</v>
      </c>
      <c r="JB52" s="190">
        <v>0</v>
      </c>
      <c r="JC52" s="190">
        <v>0</v>
      </c>
      <c r="JD52" s="190">
        <v>0</v>
      </c>
      <c r="JE52" s="190">
        <f t="shared" si="39"/>
        <v>0</v>
      </c>
      <c r="JF52" s="191"/>
      <c r="JG52" s="192">
        <v>46</v>
      </c>
      <c r="JH52" s="189" t="s">
        <v>63</v>
      </c>
      <c r="JI52" s="190">
        <v>0</v>
      </c>
      <c r="JJ52" s="190">
        <v>0</v>
      </c>
      <c r="JK52" s="190">
        <v>0</v>
      </c>
      <c r="JL52" s="190">
        <f t="shared" si="40"/>
        <v>0</v>
      </c>
      <c r="JM52" s="191"/>
      <c r="JN52" s="192">
        <v>46</v>
      </c>
      <c r="JO52" s="189" t="s">
        <v>63</v>
      </c>
      <c r="JP52" s="190">
        <v>0</v>
      </c>
      <c r="JQ52" s="190">
        <v>0</v>
      </c>
      <c r="JR52" s="190">
        <v>0</v>
      </c>
      <c r="JS52" s="190">
        <f t="shared" si="41"/>
        <v>0</v>
      </c>
      <c r="JT52" s="191"/>
      <c r="JU52" s="192">
        <v>46</v>
      </c>
      <c r="JV52" s="189" t="s">
        <v>63</v>
      </c>
      <c r="JW52" s="190">
        <v>0</v>
      </c>
      <c r="JX52" s="190">
        <v>0</v>
      </c>
      <c r="JY52" s="190">
        <v>0</v>
      </c>
      <c r="JZ52" s="190">
        <f t="shared" si="42"/>
        <v>0</v>
      </c>
      <c r="KA52" s="191"/>
      <c r="KB52" s="192">
        <v>46</v>
      </c>
      <c r="KC52" s="189" t="s">
        <v>63</v>
      </c>
      <c r="KD52" s="190">
        <v>0</v>
      </c>
      <c r="KE52" s="190">
        <v>0</v>
      </c>
      <c r="KF52" s="190">
        <v>0</v>
      </c>
      <c r="KG52" s="190">
        <f t="shared" si="43"/>
        <v>0</v>
      </c>
      <c r="KH52" s="191"/>
      <c r="KI52" s="192">
        <v>46</v>
      </c>
      <c r="KJ52" s="189" t="s">
        <v>63</v>
      </c>
      <c r="KK52" s="190">
        <v>0</v>
      </c>
      <c r="KL52" s="190">
        <v>0</v>
      </c>
      <c r="KM52" s="190">
        <v>0</v>
      </c>
      <c r="KN52" s="190">
        <f t="shared" si="44"/>
        <v>0</v>
      </c>
      <c r="KO52" s="191"/>
      <c r="KP52" s="192">
        <v>46</v>
      </c>
      <c r="KQ52" s="189" t="s">
        <v>63</v>
      </c>
      <c r="KR52" s="190">
        <v>0</v>
      </c>
      <c r="KS52" s="190">
        <v>0</v>
      </c>
      <c r="KT52" s="190">
        <v>0</v>
      </c>
      <c r="KU52" s="190">
        <f t="shared" si="45"/>
        <v>0</v>
      </c>
      <c r="KV52" s="191"/>
      <c r="KW52" s="192">
        <v>46</v>
      </c>
      <c r="KX52" s="189" t="s">
        <v>63</v>
      </c>
      <c r="KY52" s="190">
        <v>0</v>
      </c>
      <c r="KZ52" s="190">
        <v>0</v>
      </c>
      <c r="LA52" s="190">
        <v>0</v>
      </c>
      <c r="LB52" s="190">
        <f t="shared" si="46"/>
        <v>0</v>
      </c>
      <c r="LC52" s="191"/>
      <c r="LD52" s="192">
        <v>46</v>
      </c>
      <c r="LE52" s="189" t="s">
        <v>63</v>
      </c>
      <c r="LF52" s="190">
        <v>0</v>
      </c>
      <c r="LG52" s="190">
        <v>0</v>
      </c>
      <c r="LH52" s="190">
        <v>0</v>
      </c>
      <c r="LI52" s="190">
        <f t="shared" si="47"/>
        <v>0</v>
      </c>
      <c r="LJ52" s="191"/>
      <c r="LK52" s="192">
        <v>46</v>
      </c>
      <c r="LL52" s="189" t="s">
        <v>63</v>
      </c>
      <c r="LM52" s="190">
        <v>0</v>
      </c>
      <c r="LN52" s="190">
        <v>0</v>
      </c>
      <c r="LO52" s="190">
        <v>0</v>
      </c>
      <c r="LP52" s="190">
        <f t="shared" si="48"/>
        <v>0</v>
      </c>
      <c r="LQ52" s="191"/>
      <c r="LR52" s="192">
        <v>46</v>
      </c>
      <c r="LS52" s="189" t="s">
        <v>63</v>
      </c>
      <c r="LT52" s="190">
        <v>0</v>
      </c>
      <c r="LU52" s="190">
        <v>0</v>
      </c>
      <c r="LV52" s="190">
        <v>0</v>
      </c>
      <c r="LW52" s="190">
        <f t="shared" si="49"/>
        <v>0</v>
      </c>
      <c r="LX52" s="191"/>
      <c r="LY52" s="192">
        <v>46</v>
      </c>
      <c r="LZ52" s="189" t="s">
        <v>63</v>
      </c>
      <c r="MA52" s="190">
        <v>0</v>
      </c>
      <c r="MB52" s="190">
        <v>0</v>
      </c>
      <c r="MC52" s="190">
        <v>0</v>
      </c>
      <c r="MD52" s="190">
        <f t="shared" si="50"/>
        <v>0</v>
      </c>
      <c r="ME52" s="191"/>
      <c r="MF52" s="192">
        <v>46</v>
      </c>
      <c r="MG52" s="189" t="s">
        <v>63</v>
      </c>
      <c r="MH52" s="190">
        <v>0</v>
      </c>
      <c r="MI52" s="190">
        <v>0</v>
      </c>
      <c r="MJ52" s="190">
        <v>0</v>
      </c>
      <c r="MK52" s="190">
        <f t="shared" si="51"/>
        <v>0</v>
      </c>
      <c r="ML52" s="191"/>
      <c r="MM52" s="192">
        <v>46</v>
      </c>
      <c r="MN52" s="189" t="s">
        <v>63</v>
      </c>
      <c r="MO52" s="190">
        <v>0</v>
      </c>
      <c r="MP52" s="190">
        <v>0</v>
      </c>
      <c r="MQ52" s="190">
        <v>0</v>
      </c>
      <c r="MR52" s="190">
        <f t="shared" si="52"/>
        <v>0</v>
      </c>
      <c r="MS52" s="191"/>
      <c r="MT52" s="192">
        <v>46</v>
      </c>
      <c r="MU52" s="189" t="s">
        <v>63</v>
      </c>
      <c r="MV52" s="190">
        <v>0</v>
      </c>
      <c r="MW52" s="190">
        <v>0</v>
      </c>
      <c r="MX52" s="190">
        <v>0</v>
      </c>
      <c r="MY52" s="190">
        <f t="shared" si="53"/>
        <v>0</v>
      </c>
      <c r="MZ52" s="191"/>
      <c r="NA52" s="192">
        <v>46</v>
      </c>
      <c r="NB52" s="189" t="s">
        <v>63</v>
      </c>
      <c r="NC52" s="190"/>
      <c r="ND52" s="190"/>
      <c r="NE52" s="190">
        <v>0</v>
      </c>
      <c r="NF52" s="190">
        <f t="shared" si="54"/>
        <v>0</v>
      </c>
      <c r="NG52" s="191"/>
      <c r="NH52" s="192">
        <v>46</v>
      </c>
      <c r="NI52" s="189" t="s">
        <v>63</v>
      </c>
      <c r="NJ52" s="190">
        <v>0</v>
      </c>
      <c r="NK52" s="190">
        <v>0</v>
      </c>
      <c r="NL52" s="190">
        <v>0</v>
      </c>
      <c r="NM52" s="190">
        <f t="shared" si="55"/>
        <v>0</v>
      </c>
      <c r="NN52" s="191"/>
      <c r="NO52" s="192">
        <v>46</v>
      </c>
      <c r="NP52" s="189" t="s">
        <v>63</v>
      </c>
      <c r="NQ52" s="190">
        <v>0</v>
      </c>
      <c r="NR52" s="190">
        <v>0</v>
      </c>
      <c r="NS52" s="190">
        <v>0</v>
      </c>
      <c r="NT52" s="190">
        <f t="shared" si="56"/>
        <v>0</v>
      </c>
      <c r="NU52" s="191"/>
      <c r="NV52" s="192">
        <v>46</v>
      </c>
      <c r="NW52" s="189" t="s">
        <v>63</v>
      </c>
      <c r="NX52" s="190">
        <v>0</v>
      </c>
      <c r="NY52" s="190">
        <v>0</v>
      </c>
      <c r="NZ52" s="190">
        <v>0</v>
      </c>
      <c r="OA52" s="190">
        <f t="shared" si="57"/>
        <v>0</v>
      </c>
      <c r="OB52" s="191"/>
      <c r="OC52" s="192">
        <v>46</v>
      </c>
      <c r="OD52" s="189" t="s">
        <v>63</v>
      </c>
      <c r="OE52" s="190">
        <v>0</v>
      </c>
      <c r="OF52" s="190">
        <v>0</v>
      </c>
      <c r="OG52" s="190">
        <v>0</v>
      </c>
      <c r="OH52" s="190">
        <f t="shared" si="58"/>
        <v>0</v>
      </c>
      <c r="OI52" s="191"/>
      <c r="OJ52" s="192">
        <v>46</v>
      </c>
      <c r="OK52" s="189" t="s">
        <v>63</v>
      </c>
      <c r="OL52" s="190">
        <v>0</v>
      </c>
      <c r="OM52" s="190">
        <v>0</v>
      </c>
      <c r="ON52" s="190">
        <v>0</v>
      </c>
      <c r="OO52" s="190">
        <f t="shared" si="59"/>
        <v>0</v>
      </c>
      <c r="OP52" s="191"/>
      <c r="OQ52" s="192">
        <v>46</v>
      </c>
      <c r="OR52" s="189" t="s">
        <v>63</v>
      </c>
      <c r="OS52" s="190">
        <v>0</v>
      </c>
      <c r="OT52" s="190">
        <v>0</v>
      </c>
      <c r="OU52" s="190">
        <v>0</v>
      </c>
      <c r="OV52" s="190">
        <f t="shared" si="60"/>
        <v>0</v>
      </c>
      <c r="OW52" s="191"/>
      <c r="OX52" s="192">
        <v>46</v>
      </c>
      <c r="OY52" s="189" t="s">
        <v>63</v>
      </c>
      <c r="OZ52" s="190">
        <v>0</v>
      </c>
      <c r="PA52" s="190">
        <v>0</v>
      </c>
      <c r="PB52" s="190">
        <v>0</v>
      </c>
      <c r="PC52" s="190">
        <f t="shared" si="61"/>
        <v>0</v>
      </c>
      <c r="PD52" s="191"/>
      <c r="PE52" s="192">
        <v>46</v>
      </c>
      <c r="PF52" s="189" t="s">
        <v>63</v>
      </c>
      <c r="PG52" s="190">
        <v>0</v>
      </c>
      <c r="PH52" s="190">
        <v>0</v>
      </c>
      <c r="PI52" s="190">
        <v>0</v>
      </c>
      <c r="PJ52" s="190">
        <f t="shared" si="62"/>
        <v>0</v>
      </c>
      <c r="PK52" s="191"/>
      <c r="PL52" s="192">
        <v>46</v>
      </c>
      <c r="PM52" s="189" t="s">
        <v>63</v>
      </c>
      <c r="PN52" s="190">
        <v>0</v>
      </c>
      <c r="PO52" s="190">
        <v>0</v>
      </c>
      <c r="PP52" s="190">
        <v>0</v>
      </c>
      <c r="PQ52" s="190">
        <f t="shared" si="63"/>
        <v>0</v>
      </c>
      <c r="PR52" s="191"/>
      <c r="PS52" s="192">
        <v>46</v>
      </c>
      <c r="PT52" s="189" t="s">
        <v>63</v>
      </c>
      <c r="PU52" s="190">
        <v>0</v>
      </c>
      <c r="PV52" s="190">
        <v>0</v>
      </c>
      <c r="PW52" s="190">
        <v>0</v>
      </c>
      <c r="PX52" s="190">
        <f t="shared" si="64"/>
        <v>0</v>
      </c>
      <c r="PY52" s="191"/>
      <c r="PZ52" s="192">
        <v>46</v>
      </c>
      <c r="QA52" s="189" t="s">
        <v>63</v>
      </c>
      <c r="QB52" s="190">
        <v>0</v>
      </c>
      <c r="QC52" s="190">
        <v>0</v>
      </c>
      <c r="QD52" s="190">
        <v>0</v>
      </c>
      <c r="QE52" s="190">
        <f t="shared" si="65"/>
        <v>0</v>
      </c>
      <c r="QF52" s="191"/>
      <c r="QG52" s="192">
        <v>46</v>
      </c>
      <c r="QH52" s="189" t="s">
        <v>63</v>
      </c>
      <c r="QI52" s="190">
        <v>0</v>
      </c>
      <c r="QJ52" s="190">
        <v>0</v>
      </c>
      <c r="QK52" s="190">
        <v>0</v>
      </c>
      <c r="QL52" s="190">
        <f t="shared" si="66"/>
        <v>0</v>
      </c>
      <c r="QM52" s="191"/>
      <c r="QN52" s="192">
        <v>46</v>
      </c>
      <c r="QO52" s="189" t="s">
        <v>63</v>
      </c>
      <c r="QP52" s="190">
        <v>0</v>
      </c>
      <c r="QQ52" s="190">
        <v>311627.51999999996</v>
      </c>
      <c r="QR52" s="190">
        <v>0</v>
      </c>
      <c r="QS52" s="190">
        <f t="shared" si="67"/>
        <v>311627.51999999996</v>
      </c>
      <c r="QT52" s="191"/>
      <c r="QU52" s="192">
        <v>46</v>
      </c>
      <c r="QV52" s="189" t="s">
        <v>63</v>
      </c>
      <c r="QW52" s="190">
        <v>0</v>
      </c>
      <c r="QX52" s="190">
        <v>0</v>
      </c>
      <c r="QY52" s="190">
        <v>0</v>
      </c>
      <c r="QZ52" s="190">
        <f t="shared" si="68"/>
        <v>0</v>
      </c>
      <c r="RA52" s="191"/>
      <c r="RB52" s="192">
        <v>46</v>
      </c>
      <c r="RC52" s="189" t="s">
        <v>63</v>
      </c>
      <c r="RD52" s="190">
        <v>0</v>
      </c>
      <c r="RE52" s="190">
        <v>0</v>
      </c>
      <c r="RF52" s="190">
        <v>0</v>
      </c>
      <c r="RG52" s="190">
        <f t="shared" si="69"/>
        <v>0</v>
      </c>
      <c r="RH52" s="191"/>
      <c r="RI52" s="192">
        <v>46</v>
      </c>
      <c r="RJ52" s="189" t="s">
        <v>63</v>
      </c>
      <c r="RK52" s="190">
        <v>0</v>
      </c>
      <c r="RL52" s="190">
        <v>0</v>
      </c>
      <c r="RM52" s="190">
        <v>0</v>
      </c>
      <c r="RN52" s="190">
        <f t="shared" si="70"/>
        <v>0</v>
      </c>
      <c r="RO52" s="191"/>
      <c r="RP52" s="192">
        <v>46</v>
      </c>
      <c r="RQ52" s="189" t="s">
        <v>63</v>
      </c>
      <c r="RR52" s="190">
        <v>0</v>
      </c>
      <c r="RS52" s="190">
        <v>0</v>
      </c>
      <c r="RT52" s="190">
        <v>0</v>
      </c>
      <c r="RU52" s="190">
        <f t="shared" si="71"/>
        <v>0</v>
      </c>
      <c r="RV52" s="191"/>
      <c r="RW52" s="192">
        <v>46</v>
      </c>
      <c r="RX52" s="189" t="s">
        <v>63</v>
      </c>
      <c r="RY52" s="190">
        <v>0</v>
      </c>
      <c r="RZ52" s="190">
        <v>0</v>
      </c>
      <c r="SA52" s="190">
        <v>0</v>
      </c>
      <c r="SB52" s="190">
        <f t="shared" si="72"/>
        <v>0</v>
      </c>
      <c r="SC52" s="191"/>
      <c r="SD52" s="192">
        <v>46</v>
      </c>
      <c r="SE52" s="189" t="s">
        <v>63</v>
      </c>
      <c r="SF52" s="190">
        <v>0</v>
      </c>
      <c r="SG52" s="190">
        <v>0</v>
      </c>
      <c r="SH52" s="190">
        <v>0</v>
      </c>
      <c r="SI52" s="190">
        <f t="shared" si="73"/>
        <v>0</v>
      </c>
      <c r="SJ52" s="191"/>
      <c r="SK52" s="192">
        <v>46</v>
      </c>
      <c r="SL52" s="189" t="s">
        <v>63</v>
      </c>
      <c r="SM52" s="190">
        <v>0</v>
      </c>
      <c r="SN52" s="190">
        <v>0</v>
      </c>
      <c r="SO52" s="190">
        <v>0</v>
      </c>
      <c r="SP52" s="190">
        <f t="shared" si="74"/>
        <v>0</v>
      </c>
      <c r="SQ52" s="191"/>
      <c r="SR52" s="192">
        <v>46</v>
      </c>
      <c r="SS52" s="189" t="s">
        <v>63</v>
      </c>
      <c r="ST52" s="190">
        <v>0</v>
      </c>
      <c r="SU52" s="190">
        <v>0</v>
      </c>
      <c r="SV52" s="190">
        <v>0</v>
      </c>
      <c r="SW52" s="190">
        <f t="shared" si="75"/>
        <v>0</v>
      </c>
      <c r="SX52" s="191"/>
      <c r="SY52" s="192">
        <v>46</v>
      </c>
      <c r="SZ52" s="189" t="s">
        <v>63</v>
      </c>
      <c r="TA52" s="190">
        <v>0</v>
      </c>
      <c r="TB52" s="190">
        <v>0</v>
      </c>
      <c r="TC52" s="190">
        <v>0</v>
      </c>
      <c r="TD52" s="190">
        <f t="shared" si="76"/>
        <v>0</v>
      </c>
      <c r="TE52" s="191"/>
      <c r="TF52" s="192">
        <v>46</v>
      </c>
      <c r="TG52" s="189" t="s">
        <v>63</v>
      </c>
      <c r="TH52" s="190">
        <v>0</v>
      </c>
      <c r="TI52" s="190">
        <v>0</v>
      </c>
      <c r="TJ52" s="190">
        <v>0</v>
      </c>
      <c r="TK52" s="190">
        <f t="shared" si="77"/>
        <v>0</v>
      </c>
      <c r="TL52" s="191"/>
      <c r="TM52" s="192">
        <v>46</v>
      </c>
      <c r="TN52" s="189" t="s">
        <v>63</v>
      </c>
      <c r="TO52" s="190">
        <v>0</v>
      </c>
      <c r="TP52" s="190">
        <v>0</v>
      </c>
      <c r="TQ52" s="190">
        <v>0</v>
      </c>
      <c r="TR52" s="190">
        <f t="shared" si="78"/>
        <v>0</v>
      </c>
      <c r="TS52" s="191"/>
      <c r="TT52" s="192">
        <v>46</v>
      </c>
      <c r="TU52" s="189" t="s">
        <v>63</v>
      </c>
      <c r="TV52" s="190">
        <v>0</v>
      </c>
      <c r="TW52" s="190">
        <v>0</v>
      </c>
      <c r="TX52" s="190">
        <v>0</v>
      </c>
      <c r="TY52" s="190">
        <f t="shared" si="79"/>
        <v>0</v>
      </c>
      <c r="TZ52" s="191"/>
      <c r="UA52" s="192">
        <v>46</v>
      </c>
      <c r="UB52" s="189" t="s">
        <v>63</v>
      </c>
      <c r="UC52" s="190">
        <v>0</v>
      </c>
      <c r="UD52" s="190">
        <v>0</v>
      </c>
      <c r="UE52" s="190">
        <v>0</v>
      </c>
      <c r="UF52" s="190">
        <f t="shared" si="80"/>
        <v>0</v>
      </c>
      <c r="UG52" s="191"/>
      <c r="UH52" s="192">
        <v>46</v>
      </c>
      <c r="UI52" s="189" t="s">
        <v>63</v>
      </c>
      <c r="UJ52" s="190">
        <v>0</v>
      </c>
      <c r="UK52" s="190">
        <v>0</v>
      </c>
      <c r="UL52" s="190">
        <v>0</v>
      </c>
      <c r="UM52" s="190">
        <f t="shared" si="81"/>
        <v>0</v>
      </c>
      <c r="UN52" s="191"/>
      <c r="UO52" s="192">
        <v>46</v>
      </c>
      <c r="UP52" s="189" t="s">
        <v>63</v>
      </c>
      <c r="UQ52" s="190">
        <v>0</v>
      </c>
      <c r="UR52" s="190">
        <v>0</v>
      </c>
      <c r="US52" s="190">
        <v>0</v>
      </c>
      <c r="UT52" s="190">
        <f t="shared" si="82"/>
        <v>0</v>
      </c>
      <c r="UU52" s="191"/>
      <c r="UV52" s="192">
        <v>46</v>
      </c>
      <c r="UW52" s="189" t="s">
        <v>63</v>
      </c>
      <c r="UX52" s="190">
        <v>0</v>
      </c>
      <c r="UY52" s="190">
        <v>0</v>
      </c>
      <c r="UZ52" s="190">
        <v>0</v>
      </c>
      <c r="VA52" s="190">
        <f t="shared" si="83"/>
        <v>0</v>
      </c>
      <c r="VB52" s="191"/>
      <c r="VC52" s="192">
        <v>46</v>
      </c>
      <c r="VD52" s="189" t="s">
        <v>63</v>
      </c>
      <c r="VE52" s="190">
        <v>0</v>
      </c>
      <c r="VF52" s="190">
        <v>0</v>
      </c>
      <c r="VG52" s="190">
        <v>0</v>
      </c>
      <c r="VH52" s="190">
        <f t="shared" si="84"/>
        <v>0</v>
      </c>
      <c r="VI52" s="191"/>
      <c r="VJ52" s="192">
        <v>46</v>
      </c>
      <c r="VK52" s="189" t="s">
        <v>63</v>
      </c>
      <c r="VL52" s="190">
        <v>0</v>
      </c>
      <c r="VM52" s="190">
        <v>0</v>
      </c>
      <c r="VN52" s="190">
        <v>0</v>
      </c>
      <c r="VO52" s="190">
        <f t="shared" si="85"/>
        <v>0</v>
      </c>
      <c r="VP52" s="191"/>
      <c r="VQ52" s="192">
        <v>46</v>
      </c>
      <c r="VR52" s="189" t="s">
        <v>63</v>
      </c>
      <c r="VS52" s="190">
        <v>0</v>
      </c>
      <c r="VT52" s="190">
        <v>0</v>
      </c>
      <c r="VU52" s="190">
        <v>0</v>
      </c>
      <c r="VV52" s="190">
        <f t="shared" si="86"/>
        <v>0</v>
      </c>
      <c r="VW52" s="191"/>
      <c r="VX52" s="192">
        <v>46</v>
      </c>
      <c r="VY52" s="189" t="s">
        <v>63</v>
      </c>
      <c r="VZ52" s="190">
        <v>0</v>
      </c>
      <c r="WA52" s="190">
        <v>0</v>
      </c>
      <c r="WB52" s="190">
        <v>0</v>
      </c>
      <c r="WC52" s="190">
        <f t="shared" si="87"/>
        <v>0</v>
      </c>
      <c r="WD52" s="191"/>
      <c r="WE52" s="192">
        <v>46</v>
      </c>
      <c r="WF52" s="189" t="s">
        <v>63</v>
      </c>
      <c r="WG52" s="190">
        <v>0</v>
      </c>
      <c r="WH52" s="190">
        <v>0</v>
      </c>
      <c r="WI52" s="190">
        <v>0</v>
      </c>
      <c r="WJ52" s="190">
        <f t="shared" si="88"/>
        <v>0</v>
      </c>
      <c r="WK52" s="191"/>
      <c r="WL52" s="192">
        <v>46</v>
      </c>
      <c r="WM52" s="189" t="s">
        <v>63</v>
      </c>
      <c r="WN52" s="190">
        <v>0</v>
      </c>
      <c r="WO52" s="190">
        <v>0</v>
      </c>
      <c r="WP52" s="190">
        <v>0</v>
      </c>
      <c r="WQ52" s="190">
        <f t="shared" si="89"/>
        <v>0</v>
      </c>
      <c r="WR52" s="191"/>
      <c r="WS52" s="192">
        <v>46</v>
      </c>
      <c r="WT52" s="189" t="s">
        <v>63</v>
      </c>
      <c r="WU52" s="190">
        <v>0</v>
      </c>
      <c r="WV52" s="190">
        <v>0</v>
      </c>
      <c r="WW52" s="190">
        <v>0</v>
      </c>
      <c r="WX52" s="190">
        <f t="shared" si="90"/>
        <v>0</v>
      </c>
      <c r="WY52" s="191"/>
      <c r="WZ52" s="192">
        <v>46</v>
      </c>
      <c r="XA52" s="189" t="s">
        <v>63</v>
      </c>
      <c r="XB52" s="190">
        <v>0</v>
      </c>
      <c r="XC52" s="190">
        <v>0</v>
      </c>
      <c r="XD52" s="190">
        <v>0</v>
      </c>
      <c r="XE52" s="190">
        <f t="shared" si="91"/>
        <v>0</v>
      </c>
      <c r="XF52" s="191"/>
      <c r="XG52" s="192">
        <v>46</v>
      </c>
      <c r="XH52" s="189" t="s">
        <v>63</v>
      </c>
      <c r="XI52" s="190">
        <v>0</v>
      </c>
      <c r="XJ52" s="190">
        <v>0</v>
      </c>
      <c r="XK52" s="190">
        <v>0</v>
      </c>
      <c r="XL52" s="190">
        <f t="shared" si="92"/>
        <v>0</v>
      </c>
      <c r="XM52" s="191"/>
      <c r="XN52" s="192">
        <v>46</v>
      </c>
      <c r="XO52" s="189" t="s">
        <v>63</v>
      </c>
      <c r="XP52" s="190">
        <v>0</v>
      </c>
      <c r="XQ52" s="190">
        <v>0</v>
      </c>
      <c r="XR52" s="190">
        <v>0</v>
      </c>
      <c r="XS52" s="190">
        <f t="shared" si="93"/>
        <v>0</v>
      </c>
      <c r="XT52" s="191"/>
      <c r="XU52" s="192">
        <v>46</v>
      </c>
      <c r="XV52" s="189" t="s">
        <v>63</v>
      </c>
      <c r="XW52" s="190">
        <v>0</v>
      </c>
      <c r="XX52" s="190">
        <v>0</v>
      </c>
      <c r="XY52" s="190">
        <v>0</v>
      </c>
      <c r="XZ52" s="190">
        <f t="shared" si="94"/>
        <v>0</v>
      </c>
      <c r="YA52" s="191"/>
      <c r="YB52" s="192">
        <v>46</v>
      </c>
      <c r="YC52" s="189" t="s">
        <v>63</v>
      </c>
      <c r="YD52" s="190">
        <v>0</v>
      </c>
      <c r="YE52" s="190">
        <v>0</v>
      </c>
      <c r="YF52" s="190">
        <v>0</v>
      </c>
      <c r="YG52" s="190">
        <f t="shared" si="95"/>
        <v>0</v>
      </c>
      <c r="YH52" s="191"/>
      <c r="YI52" s="192">
        <v>46</v>
      </c>
      <c r="YJ52" s="189" t="s">
        <v>63</v>
      </c>
      <c r="YK52" s="190">
        <v>0</v>
      </c>
      <c r="YL52" s="190">
        <f t="shared" si="96"/>
        <v>1204916.52</v>
      </c>
      <c r="YM52" s="190">
        <f t="shared" si="0"/>
        <v>0</v>
      </c>
      <c r="YN52" s="190">
        <f t="shared" si="1"/>
        <v>1204916.52</v>
      </c>
      <c r="YO52" s="191"/>
      <c r="YP52" s="105">
        <v>46</v>
      </c>
      <c r="YQ52" s="2" t="s">
        <v>63</v>
      </c>
      <c r="YR52" s="5">
        <v>0</v>
      </c>
      <c r="YS52" s="5" t="e">
        <f>'Programme Management'!#REF!+'Prgramme M. Activities'!YL52</f>
        <v>#REF!</v>
      </c>
      <c r="YT52" s="5" t="e">
        <f>'Programme Management'!#REF!+'Prgramme M. Activities'!YM52</f>
        <v>#REF!</v>
      </c>
      <c r="YU52" s="5" t="e">
        <f t="shared" si="97"/>
        <v>#REF!</v>
      </c>
      <c r="YV52" s="9"/>
    </row>
    <row r="53" spans="1:672" ht="16.5" hidden="1">
      <c r="A53" s="188">
        <v>47</v>
      </c>
      <c r="B53" s="189" t="s">
        <v>64</v>
      </c>
      <c r="C53" s="190">
        <v>0</v>
      </c>
      <c r="D53" s="190">
        <v>0</v>
      </c>
      <c r="E53" s="190">
        <v>0</v>
      </c>
      <c r="F53" s="190">
        <f t="shared" si="2"/>
        <v>0</v>
      </c>
      <c r="G53" s="191"/>
      <c r="H53" s="192">
        <v>47</v>
      </c>
      <c r="I53" s="189" t="s">
        <v>64</v>
      </c>
      <c r="J53" s="190">
        <v>0</v>
      </c>
      <c r="K53" s="190">
        <v>0</v>
      </c>
      <c r="L53" s="190">
        <v>0</v>
      </c>
      <c r="M53" s="190">
        <f t="shared" si="3"/>
        <v>0</v>
      </c>
      <c r="N53" s="191"/>
      <c r="O53" s="192">
        <v>47</v>
      </c>
      <c r="P53" s="189" t="s">
        <v>64</v>
      </c>
      <c r="Q53" s="190">
        <v>0</v>
      </c>
      <c r="R53" s="190">
        <v>0</v>
      </c>
      <c r="S53" s="190">
        <v>0</v>
      </c>
      <c r="T53" s="190">
        <f t="shared" si="4"/>
        <v>0</v>
      </c>
      <c r="U53" s="191"/>
      <c r="V53" s="192">
        <v>47</v>
      </c>
      <c r="W53" s="189" t="s">
        <v>64</v>
      </c>
      <c r="X53" s="190">
        <v>0</v>
      </c>
      <c r="Y53" s="190">
        <v>0</v>
      </c>
      <c r="Z53" s="190">
        <v>0</v>
      </c>
      <c r="AA53" s="190">
        <f t="shared" si="5"/>
        <v>0</v>
      </c>
      <c r="AB53" s="191"/>
      <c r="AC53" s="192">
        <v>47</v>
      </c>
      <c r="AD53" s="189" t="s">
        <v>64</v>
      </c>
      <c r="AE53" s="190">
        <v>0</v>
      </c>
      <c r="AF53" s="190">
        <v>0</v>
      </c>
      <c r="AG53" s="190">
        <v>0</v>
      </c>
      <c r="AH53" s="190">
        <f t="shared" si="6"/>
        <v>0</v>
      </c>
      <c r="AI53" s="191"/>
      <c r="AJ53" s="192">
        <v>47</v>
      </c>
      <c r="AK53" s="189" t="s">
        <v>64</v>
      </c>
      <c r="AL53" s="190">
        <v>0</v>
      </c>
      <c r="AM53" s="190">
        <v>0</v>
      </c>
      <c r="AN53" s="190">
        <v>0</v>
      </c>
      <c r="AO53" s="190">
        <f t="shared" si="7"/>
        <v>0</v>
      </c>
      <c r="AP53" s="191"/>
      <c r="AQ53" s="192">
        <v>47</v>
      </c>
      <c r="AR53" s="189" t="s">
        <v>64</v>
      </c>
      <c r="AS53" s="190">
        <v>0</v>
      </c>
      <c r="AT53" s="190">
        <v>0</v>
      </c>
      <c r="AU53" s="190">
        <v>0</v>
      </c>
      <c r="AV53" s="190">
        <f t="shared" si="8"/>
        <v>0</v>
      </c>
      <c r="AW53" s="191"/>
      <c r="AX53" s="192">
        <v>47</v>
      </c>
      <c r="AY53" s="189" t="s">
        <v>64</v>
      </c>
      <c r="AZ53" s="190">
        <v>0</v>
      </c>
      <c r="BA53" s="190">
        <v>0</v>
      </c>
      <c r="BB53" s="190">
        <v>0</v>
      </c>
      <c r="BC53" s="190">
        <f t="shared" si="9"/>
        <v>0</v>
      </c>
      <c r="BD53" s="191"/>
      <c r="BE53" s="192">
        <v>47</v>
      </c>
      <c r="BF53" s="189" t="s">
        <v>64</v>
      </c>
      <c r="BG53" s="190">
        <v>0</v>
      </c>
      <c r="BH53" s="190">
        <v>0</v>
      </c>
      <c r="BI53" s="190">
        <v>0</v>
      </c>
      <c r="BJ53" s="190">
        <f t="shared" si="10"/>
        <v>0</v>
      </c>
      <c r="BK53" s="191"/>
      <c r="BL53" s="192">
        <v>47</v>
      </c>
      <c r="BM53" s="189" t="s">
        <v>64</v>
      </c>
      <c r="BN53" s="190">
        <v>0</v>
      </c>
      <c r="BO53" s="190">
        <v>0</v>
      </c>
      <c r="BP53" s="190">
        <v>0</v>
      </c>
      <c r="BQ53" s="190">
        <f t="shared" si="11"/>
        <v>0</v>
      </c>
      <c r="BR53" s="191"/>
      <c r="BS53" s="192">
        <v>47</v>
      </c>
      <c r="BT53" s="189" t="s">
        <v>64</v>
      </c>
      <c r="BU53" s="190">
        <v>4</v>
      </c>
      <c r="BV53" s="190">
        <v>20000</v>
      </c>
      <c r="BW53" s="190">
        <v>0</v>
      </c>
      <c r="BX53" s="190">
        <f t="shared" si="12"/>
        <v>20000</v>
      </c>
      <c r="BY53" s="191"/>
      <c r="BZ53" s="192">
        <v>47</v>
      </c>
      <c r="CA53" s="189" t="s">
        <v>64</v>
      </c>
      <c r="CB53" s="190">
        <v>1</v>
      </c>
      <c r="CC53" s="190">
        <v>106578</v>
      </c>
      <c r="CD53" s="190">
        <v>0</v>
      </c>
      <c r="CE53" s="190">
        <f t="shared" si="13"/>
        <v>106578</v>
      </c>
      <c r="CF53" s="191"/>
      <c r="CG53" s="192">
        <v>47</v>
      </c>
      <c r="CH53" s="189" t="s">
        <v>64</v>
      </c>
      <c r="CI53" s="190">
        <v>0</v>
      </c>
      <c r="CJ53" s="190">
        <v>0</v>
      </c>
      <c r="CK53" s="190">
        <v>0</v>
      </c>
      <c r="CL53" s="190">
        <f t="shared" si="14"/>
        <v>0</v>
      </c>
      <c r="CM53" s="191"/>
      <c r="CN53" s="192">
        <v>47</v>
      </c>
      <c r="CO53" s="189" t="s">
        <v>64</v>
      </c>
      <c r="CP53" s="190">
        <v>0</v>
      </c>
      <c r="CQ53" s="190">
        <v>0</v>
      </c>
      <c r="CR53" s="190">
        <v>0</v>
      </c>
      <c r="CS53" s="190">
        <f t="shared" si="15"/>
        <v>0</v>
      </c>
      <c r="CT53" s="191"/>
      <c r="CU53" s="192">
        <v>47</v>
      </c>
      <c r="CV53" s="189" t="s">
        <v>64</v>
      </c>
      <c r="CW53" s="190">
        <v>4</v>
      </c>
      <c r="CX53" s="190">
        <v>40000</v>
      </c>
      <c r="CY53" s="190">
        <v>0</v>
      </c>
      <c r="CZ53" s="190">
        <f t="shared" si="16"/>
        <v>40000</v>
      </c>
      <c r="DA53" s="191"/>
      <c r="DB53" s="192">
        <v>47</v>
      </c>
      <c r="DC53" s="189" t="s">
        <v>64</v>
      </c>
      <c r="DD53" s="190">
        <v>0</v>
      </c>
      <c r="DE53" s="190">
        <v>0</v>
      </c>
      <c r="DF53" s="190">
        <v>0</v>
      </c>
      <c r="DG53" s="190">
        <f t="shared" si="17"/>
        <v>0</v>
      </c>
      <c r="DH53" s="191"/>
      <c r="DI53" s="192">
        <v>47</v>
      </c>
      <c r="DJ53" s="189" t="s">
        <v>64</v>
      </c>
      <c r="DK53" s="190">
        <v>0</v>
      </c>
      <c r="DL53" s="190">
        <v>0</v>
      </c>
      <c r="DM53" s="190">
        <v>0</v>
      </c>
      <c r="DN53" s="190">
        <f t="shared" si="18"/>
        <v>0</v>
      </c>
      <c r="DO53" s="191"/>
      <c r="DP53" s="192">
        <v>47</v>
      </c>
      <c r="DQ53" s="189" t="s">
        <v>64</v>
      </c>
      <c r="DR53" s="190">
        <v>0</v>
      </c>
      <c r="DS53" s="190">
        <v>0</v>
      </c>
      <c r="DT53" s="190">
        <v>0</v>
      </c>
      <c r="DU53" s="190">
        <f t="shared" si="19"/>
        <v>0</v>
      </c>
      <c r="DV53" s="191"/>
      <c r="DW53" s="192">
        <v>47</v>
      </c>
      <c r="DX53" s="189" t="s">
        <v>64</v>
      </c>
      <c r="DY53" s="190">
        <v>0</v>
      </c>
      <c r="DZ53" s="190">
        <v>0</v>
      </c>
      <c r="EA53" s="190">
        <v>0</v>
      </c>
      <c r="EB53" s="190">
        <f t="shared" si="20"/>
        <v>0</v>
      </c>
      <c r="EC53" s="191"/>
      <c r="ED53" s="192">
        <v>47</v>
      </c>
      <c r="EE53" s="189" t="s">
        <v>64</v>
      </c>
      <c r="EF53" s="190">
        <v>0</v>
      </c>
      <c r="EG53" s="190">
        <v>0</v>
      </c>
      <c r="EH53" s="190">
        <v>0</v>
      </c>
      <c r="EI53" s="190">
        <f t="shared" si="21"/>
        <v>0</v>
      </c>
      <c r="EJ53" s="191"/>
      <c r="EK53" s="192">
        <v>47</v>
      </c>
      <c r="EL53" s="189" t="s">
        <v>64</v>
      </c>
      <c r="EM53" s="190">
        <v>0</v>
      </c>
      <c r="EN53" s="190">
        <v>0</v>
      </c>
      <c r="EO53" s="190">
        <v>0</v>
      </c>
      <c r="EP53" s="190">
        <f t="shared" si="22"/>
        <v>0</v>
      </c>
      <c r="EQ53" s="191"/>
      <c r="ER53" s="192">
        <v>47</v>
      </c>
      <c r="ES53" s="189" t="s">
        <v>64</v>
      </c>
      <c r="ET53" s="190">
        <v>0</v>
      </c>
      <c r="EU53" s="190">
        <v>0</v>
      </c>
      <c r="EV53" s="190">
        <v>0</v>
      </c>
      <c r="EW53" s="190">
        <f t="shared" si="23"/>
        <v>0</v>
      </c>
      <c r="EX53" s="191"/>
      <c r="EY53" s="192">
        <v>47</v>
      </c>
      <c r="EZ53" s="189" t="s">
        <v>64</v>
      </c>
      <c r="FA53" s="190">
        <v>0</v>
      </c>
      <c r="FB53" s="190">
        <v>0</v>
      </c>
      <c r="FC53" s="190">
        <v>0</v>
      </c>
      <c r="FD53" s="190">
        <f t="shared" si="24"/>
        <v>0</v>
      </c>
      <c r="FE53" s="191"/>
      <c r="FF53" s="192">
        <v>47</v>
      </c>
      <c r="FG53" s="189" t="s">
        <v>64</v>
      </c>
      <c r="FH53" s="190">
        <v>0</v>
      </c>
      <c r="FI53" s="190">
        <v>0</v>
      </c>
      <c r="FJ53" s="190">
        <v>0</v>
      </c>
      <c r="FK53" s="190">
        <f t="shared" si="25"/>
        <v>0</v>
      </c>
      <c r="FL53" s="191"/>
      <c r="FM53" s="192">
        <v>47</v>
      </c>
      <c r="FN53" s="189" t="s">
        <v>64</v>
      </c>
      <c r="FO53" s="190">
        <v>0</v>
      </c>
      <c r="FP53" s="190">
        <v>0</v>
      </c>
      <c r="FQ53" s="190">
        <v>0</v>
      </c>
      <c r="FR53" s="190">
        <f t="shared" si="26"/>
        <v>0</v>
      </c>
      <c r="FS53" s="191"/>
      <c r="FT53" s="192">
        <v>47</v>
      </c>
      <c r="FU53" s="189" t="s">
        <v>64</v>
      </c>
      <c r="FV53" s="190">
        <v>0</v>
      </c>
      <c r="FW53" s="190">
        <v>0</v>
      </c>
      <c r="FX53" s="190">
        <v>0</v>
      </c>
      <c r="FY53" s="190">
        <f t="shared" si="27"/>
        <v>0</v>
      </c>
      <c r="FZ53" s="191"/>
      <c r="GA53" s="192">
        <v>47</v>
      </c>
      <c r="GB53" s="189" t="s">
        <v>64</v>
      </c>
      <c r="GC53" s="190">
        <v>0</v>
      </c>
      <c r="GD53" s="190">
        <v>0</v>
      </c>
      <c r="GE53" s="190">
        <v>0</v>
      </c>
      <c r="GF53" s="190">
        <f t="shared" si="28"/>
        <v>0</v>
      </c>
      <c r="GG53" s="191"/>
      <c r="GH53" s="192">
        <v>47</v>
      </c>
      <c r="GI53" s="189" t="s">
        <v>64</v>
      </c>
      <c r="GJ53" s="190">
        <v>0</v>
      </c>
      <c r="GK53" s="190">
        <v>0</v>
      </c>
      <c r="GL53" s="190">
        <v>0</v>
      </c>
      <c r="GM53" s="190">
        <f t="shared" si="29"/>
        <v>0</v>
      </c>
      <c r="GN53" s="191"/>
      <c r="GO53" s="192">
        <v>47</v>
      </c>
      <c r="GP53" s="189" t="s">
        <v>64</v>
      </c>
      <c r="GQ53" s="190">
        <v>0</v>
      </c>
      <c r="GR53" s="190">
        <v>0</v>
      </c>
      <c r="GS53" s="190">
        <v>0</v>
      </c>
      <c r="GT53" s="190">
        <f t="shared" si="30"/>
        <v>0</v>
      </c>
      <c r="GU53" s="191"/>
      <c r="GV53" s="192">
        <v>47</v>
      </c>
      <c r="GW53" s="189" t="s">
        <v>64</v>
      </c>
      <c r="GX53" s="190">
        <v>0</v>
      </c>
      <c r="GY53" s="190">
        <v>100000</v>
      </c>
      <c r="GZ53" s="190">
        <v>0</v>
      </c>
      <c r="HA53" s="190">
        <f t="shared" si="31"/>
        <v>100000</v>
      </c>
      <c r="HB53" s="191"/>
      <c r="HC53" s="192">
        <v>47</v>
      </c>
      <c r="HD53" s="189" t="s">
        <v>64</v>
      </c>
      <c r="HE53" s="190">
        <v>0</v>
      </c>
      <c r="HF53" s="190">
        <v>0</v>
      </c>
      <c r="HG53" s="190">
        <v>0</v>
      </c>
      <c r="HH53" s="190">
        <f t="shared" si="32"/>
        <v>0</v>
      </c>
      <c r="HI53" s="191"/>
      <c r="HJ53" s="192">
        <v>47</v>
      </c>
      <c r="HK53" s="189" t="s">
        <v>64</v>
      </c>
      <c r="HL53" s="190">
        <v>0</v>
      </c>
      <c r="HM53" s="190">
        <v>0</v>
      </c>
      <c r="HN53" s="190">
        <v>0</v>
      </c>
      <c r="HO53" s="190">
        <f t="shared" si="33"/>
        <v>0</v>
      </c>
      <c r="HP53" s="191"/>
      <c r="HQ53" s="192">
        <v>47</v>
      </c>
      <c r="HR53" s="189" t="s">
        <v>64</v>
      </c>
      <c r="HS53" s="190">
        <v>0</v>
      </c>
      <c r="HT53" s="190">
        <v>0</v>
      </c>
      <c r="HU53" s="190">
        <v>0</v>
      </c>
      <c r="HV53" s="190">
        <f t="shared" si="34"/>
        <v>0</v>
      </c>
      <c r="HW53" s="191"/>
      <c r="HX53" s="192">
        <v>47</v>
      </c>
      <c r="HY53" s="189" t="s">
        <v>64</v>
      </c>
      <c r="HZ53" s="190">
        <v>0</v>
      </c>
      <c r="IA53" s="190">
        <v>660000</v>
      </c>
      <c r="IB53" s="190">
        <v>0</v>
      </c>
      <c r="IC53" s="190">
        <f t="shared" si="35"/>
        <v>660000</v>
      </c>
      <c r="ID53" s="191"/>
      <c r="IE53" s="192">
        <v>47</v>
      </c>
      <c r="IF53" s="189" t="s">
        <v>64</v>
      </c>
      <c r="IG53" s="190">
        <v>1</v>
      </c>
      <c r="IH53" s="190">
        <v>120000</v>
      </c>
      <c r="II53" s="190">
        <v>0</v>
      </c>
      <c r="IJ53" s="190">
        <f t="shared" si="36"/>
        <v>120000</v>
      </c>
      <c r="IK53" s="191"/>
      <c r="IL53" s="192">
        <v>47</v>
      </c>
      <c r="IM53" s="189" t="s">
        <v>64</v>
      </c>
      <c r="IN53" s="190">
        <v>0</v>
      </c>
      <c r="IO53" s="190">
        <v>0</v>
      </c>
      <c r="IP53" s="190">
        <v>0</v>
      </c>
      <c r="IQ53" s="190">
        <f t="shared" si="37"/>
        <v>0</v>
      </c>
      <c r="IR53" s="191"/>
      <c r="IS53" s="192">
        <v>47</v>
      </c>
      <c r="IT53" s="189" t="s">
        <v>64</v>
      </c>
      <c r="IU53" s="190">
        <v>0</v>
      </c>
      <c r="IV53" s="190">
        <v>0</v>
      </c>
      <c r="IW53" s="190">
        <v>0</v>
      </c>
      <c r="IX53" s="190">
        <f t="shared" si="38"/>
        <v>0</v>
      </c>
      <c r="IY53" s="191"/>
      <c r="IZ53" s="192">
        <v>47</v>
      </c>
      <c r="JA53" s="189" t="s">
        <v>64</v>
      </c>
      <c r="JB53" s="190">
        <v>0</v>
      </c>
      <c r="JC53" s="190">
        <v>0</v>
      </c>
      <c r="JD53" s="190">
        <v>0</v>
      </c>
      <c r="JE53" s="190">
        <f t="shared" si="39"/>
        <v>0</v>
      </c>
      <c r="JF53" s="191"/>
      <c r="JG53" s="192">
        <v>47</v>
      </c>
      <c r="JH53" s="189" t="s">
        <v>64</v>
      </c>
      <c r="JI53" s="190">
        <v>0</v>
      </c>
      <c r="JJ53" s="190">
        <v>0</v>
      </c>
      <c r="JK53" s="190">
        <v>0</v>
      </c>
      <c r="JL53" s="190">
        <f t="shared" si="40"/>
        <v>0</v>
      </c>
      <c r="JM53" s="191"/>
      <c r="JN53" s="192">
        <v>47</v>
      </c>
      <c r="JO53" s="189" t="s">
        <v>64</v>
      </c>
      <c r="JP53" s="190">
        <v>0</v>
      </c>
      <c r="JQ53" s="190">
        <v>0</v>
      </c>
      <c r="JR53" s="190">
        <v>0</v>
      </c>
      <c r="JS53" s="190">
        <f t="shared" si="41"/>
        <v>0</v>
      </c>
      <c r="JT53" s="191"/>
      <c r="JU53" s="192">
        <v>47</v>
      </c>
      <c r="JV53" s="189" t="s">
        <v>64</v>
      </c>
      <c r="JW53" s="190">
        <v>0</v>
      </c>
      <c r="JX53" s="190">
        <v>0</v>
      </c>
      <c r="JY53" s="190">
        <v>0</v>
      </c>
      <c r="JZ53" s="190">
        <f t="shared" si="42"/>
        <v>0</v>
      </c>
      <c r="KA53" s="191"/>
      <c r="KB53" s="192">
        <v>47</v>
      </c>
      <c r="KC53" s="189" t="s">
        <v>64</v>
      </c>
      <c r="KD53" s="190">
        <v>0</v>
      </c>
      <c r="KE53" s="190">
        <v>0</v>
      </c>
      <c r="KF53" s="190">
        <v>0</v>
      </c>
      <c r="KG53" s="190">
        <f t="shared" si="43"/>
        <v>0</v>
      </c>
      <c r="KH53" s="191"/>
      <c r="KI53" s="192">
        <v>47</v>
      </c>
      <c r="KJ53" s="189" t="s">
        <v>64</v>
      </c>
      <c r="KK53" s="190">
        <v>0</v>
      </c>
      <c r="KL53" s="190">
        <v>0</v>
      </c>
      <c r="KM53" s="190">
        <v>0</v>
      </c>
      <c r="KN53" s="190">
        <f t="shared" si="44"/>
        <v>0</v>
      </c>
      <c r="KO53" s="191"/>
      <c r="KP53" s="192">
        <v>47</v>
      </c>
      <c r="KQ53" s="189" t="s">
        <v>64</v>
      </c>
      <c r="KR53" s="190">
        <v>0</v>
      </c>
      <c r="KS53" s="190">
        <v>0</v>
      </c>
      <c r="KT53" s="190">
        <v>0</v>
      </c>
      <c r="KU53" s="190">
        <f t="shared" si="45"/>
        <v>0</v>
      </c>
      <c r="KV53" s="191"/>
      <c r="KW53" s="192">
        <v>47</v>
      </c>
      <c r="KX53" s="189" t="s">
        <v>64</v>
      </c>
      <c r="KY53" s="190">
        <v>0</v>
      </c>
      <c r="KZ53" s="190">
        <v>0</v>
      </c>
      <c r="LA53" s="190">
        <v>0</v>
      </c>
      <c r="LB53" s="190">
        <f t="shared" si="46"/>
        <v>0</v>
      </c>
      <c r="LC53" s="191"/>
      <c r="LD53" s="192">
        <v>47</v>
      </c>
      <c r="LE53" s="189" t="s">
        <v>64</v>
      </c>
      <c r="LF53" s="190">
        <v>0</v>
      </c>
      <c r="LG53" s="190">
        <v>0</v>
      </c>
      <c r="LH53" s="190">
        <v>0</v>
      </c>
      <c r="LI53" s="190">
        <f t="shared" si="47"/>
        <v>0</v>
      </c>
      <c r="LJ53" s="191"/>
      <c r="LK53" s="192">
        <v>47</v>
      </c>
      <c r="LL53" s="189" t="s">
        <v>64</v>
      </c>
      <c r="LM53" s="190">
        <v>0</v>
      </c>
      <c r="LN53" s="190">
        <v>0</v>
      </c>
      <c r="LO53" s="190">
        <v>0</v>
      </c>
      <c r="LP53" s="190">
        <f t="shared" si="48"/>
        <v>0</v>
      </c>
      <c r="LQ53" s="191"/>
      <c r="LR53" s="192">
        <v>47</v>
      </c>
      <c r="LS53" s="189" t="s">
        <v>64</v>
      </c>
      <c r="LT53" s="190">
        <v>0</v>
      </c>
      <c r="LU53" s="190">
        <v>0</v>
      </c>
      <c r="LV53" s="190">
        <v>0</v>
      </c>
      <c r="LW53" s="190">
        <f t="shared" si="49"/>
        <v>0</v>
      </c>
      <c r="LX53" s="191"/>
      <c r="LY53" s="192">
        <v>47</v>
      </c>
      <c r="LZ53" s="189" t="s">
        <v>64</v>
      </c>
      <c r="MA53" s="190">
        <v>0</v>
      </c>
      <c r="MB53" s="190">
        <v>0</v>
      </c>
      <c r="MC53" s="190">
        <v>0</v>
      </c>
      <c r="MD53" s="190">
        <f t="shared" si="50"/>
        <v>0</v>
      </c>
      <c r="ME53" s="191"/>
      <c r="MF53" s="192">
        <v>47</v>
      </c>
      <c r="MG53" s="189" t="s">
        <v>64</v>
      </c>
      <c r="MH53" s="190">
        <v>0</v>
      </c>
      <c r="MI53" s="190">
        <v>0</v>
      </c>
      <c r="MJ53" s="190">
        <v>0</v>
      </c>
      <c r="MK53" s="190">
        <f t="shared" si="51"/>
        <v>0</v>
      </c>
      <c r="ML53" s="191"/>
      <c r="MM53" s="192">
        <v>47</v>
      </c>
      <c r="MN53" s="189" t="s">
        <v>64</v>
      </c>
      <c r="MO53" s="190">
        <v>0</v>
      </c>
      <c r="MP53" s="190">
        <v>0</v>
      </c>
      <c r="MQ53" s="190">
        <v>0</v>
      </c>
      <c r="MR53" s="190">
        <f t="shared" si="52"/>
        <v>0</v>
      </c>
      <c r="MS53" s="191"/>
      <c r="MT53" s="192">
        <v>47</v>
      </c>
      <c r="MU53" s="189" t="s">
        <v>64</v>
      </c>
      <c r="MV53" s="190">
        <v>0</v>
      </c>
      <c r="MW53" s="190">
        <v>0</v>
      </c>
      <c r="MX53" s="190">
        <v>0</v>
      </c>
      <c r="MY53" s="190">
        <f t="shared" si="53"/>
        <v>0</v>
      </c>
      <c r="MZ53" s="191"/>
      <c r="NA53" s="192">
        <v>47</v>
      </c>
      <c r="NB53" s="189" t="s">
        <v>64</v>
      </c>
      <c r="NC53" s="190"/>
      <c r="ND53" s="190"/>
      <c r="NE53" s="190">
        <v>0</v>
      </c>
      <c r="NF53" s="190">
        <f t="shared" si="54"/>
        <v>0</v>
      </c>
      <c r="NG53" s="191"/>
      <c r="NH53" s="192">
        <v>47</v>
      </c>
      <c r="NI53" s="189" t="s">
        <v>64</v>
      </c>
      <c r="NJ53" s="190">
        <v>0</v>
      </c>
      <c r="NK53" s="190">
        <v>0</v>
      </c>
      <c r="NL53" s="190">
        <v>0</v>
      </c>
      <c r="NM53" s="190">
        <f t="shared" si="55"/>
        <v>0</v>
      </c>
      <c r="NN53" s="191"/>
      <c r="NO53" s="192">
        <v>47</v>
      </c>
      <c r="NP53" s="189" t="s">
        <v>64</v>
      </c>
      <c r="NQ53" s="190">
        <v>0</v>
      </c>
      <c r="NR53" s="190">
        <v>0</v>
      </c>
      <c r="NS53" s="190">
        <v>0</v>
      </c>
      <c r="NT53" s="190">
        <f t="shared" si="56"/>
        <v>0</v>
      </c>
      <c r="NU53" s="191"/>
      <c r="NV53" s="192">
        <v>47</v>
      </c>
      <c r="NW53" s="189" t="s">
        <v>64</v>
      </c>
      <c r="NX53" s="190">
        <v>0</v>
      </c>
      <c r="NY53" s="190">
        <v>0</v>
      </c>
      <c r="NZ53" s="190">
        <v>0</v>
      </c>
      <c r="OA53" s="190">
        <f t="shared" si="57"/>
        <v>0</v>
      </c>
      <c r="OB53" s="191"/>
      <c r="OC53" s="192">
        <v>47</v>
      </c>
      <c r="OD53" s="189" t="s">
        <v>64</v>
      </c>
      <c r="OE53" s="190">
        <v>0</v>
      </c>
      <c r="OF53" s="190">
        <v>0</v>
      </c>
      <c r="OG53" s="190">
        <v>0</v>
      </c>
      <c r="OH53" s="190">
        <f t="shared" si="58"/>
        <v>0</v>
      </c>
      <c r="OI53" s="191"/>
      <c r="OJ53" s="192">
        <v>47</v>
      </c>
      <c r="OK53" s="189" t="s">
        <v>64</v>
      </c>
      <c r="OL53" s="190">
        <v>0</v>
      </c>
      <c r="OM53" s="190">
        <v>0</v>
      </c>
      <c r="ON53" s="190">
        <v>0</v>
      </c>
      <c r="OO53" s="190">
        <f t="shared" si="59"/>
        <v>0</v>
      </c>
      <c r="OP53" s="191"/>
      <c r="OQ53" s="192">
        <v>47</v>
      </c>
      <c r="OR53" s="189" t="s">
        <v>64</v>
      </c>
      <c r="OS53" s="190">
        <v>0</v>
      </c>
      <c r="OT53" s="190">
        <v>0</v>
      </c>
      <c r="OU53" s="190">
        <v>0</v>
      </c>
      <c r="OV53" s="190">
        <f t="shared" si="60"/>
        <v>0</v>
      </c>
      <c r="OW53" s="191"/>
      <c r="OX53" s="192">
        <v>47</v>
      </c>
      <c r="OY53" s="189" t="s">
        <v>64</v>
      </c>
      <c r="OZ53" s="190">
        <v>0</v>
      </c>
      <c r="PA53" s="190">
        <v>0</v>
      </c>
      <c r="PB53" s="190">
        <v>0</v>
      </c>
      <c r="PC53" s="190">
        <f t="shared" si="61"/>
        <v>0</v>
      </c>
      <c r="PD53" s="191"/>
      <c r="PE53" s="192">
        <v>47</v>
      </c>
      <c r="PF53" s="189" t="s">
        <v>64</v>
      </c>
      <c r="PG53" s="190">
        <v>0</v>
      </c>
      <c r="PH53" s="190">
        <v>0</v>
      </c>
      <c r="PI53" s="190">
        <v>0</v>
      </c>
      <c r="PJ53" s="190">
        <f t="shared" si="62"/>
        <v>0</v>
      </c>
      <c r="PK53" s="191"/>
      <c r="PL53" s="192">
        <v>47</v>
      </c>
      <c r="PM53" s="189" t="s">
        <v>64</v>
      </c>
      <c r="PN53" s="190">
        <v>0</v>
      </c>
      <c r="PO53" s="190">
        <v>0</v>
      </c>
      <c r="PP53" s="190">
        <v>0</v>
      </c>
      <c r="PQ53" s="190">
        <f t="shared" si="63"/>
        <v>0</v>
      </c>
      <c r="PR53" s="191"/>
      <c r="PS53" s="192">
        <v>47</v>
      </c>
      <c r="PT53" s="189" t="s">
        <v>64</v>
      </c>
      <c r="PU53" s="190">
        <v>0</v>
      </c>
      <c r="PV53" s="190">
        <v>0</v>
      </c>
      <c r="PW53" s="190">
        <v>0</v>
      </c>
      <c r="PX53" s="190">
        <f t="shared" si="64"/>
        <v>0</v>
      </c>
      <c r="PY53" s="191"/>
      <c r="PZ53" s="192">
        <v>47</v>
      </c>
      <c r="QA53" s="189" t="s">
        <v>64</v>
      </c>
      <c r="QB53" s="190">
        <v>0</v>
      </c>
      <c r="QC53" s="190">
        <v>0</v>
      </c>
      <c r="QD53" s="190">
        <v>0</v>
      </c>
      <c r="QE53" s="190">
        <f t="shared" si="65"/>
        <v>0</v>
      </c>
      <c r="QF53" s="191"/>
      <c r="QG53" s="192">
        <v>47</v>
      </c>
      <c r="QH53" s="189" t="s">
        <v>64</v>
      </c>
      <c r="QI53" s="190">
        <v>0</v>
      </c>
      <c r="QJ53" s="190">
        <v>0</v>
      </c>
      <c r="QK53" s="190">
        <v>0</v>
      </c>
      <c r="QL53" s="190">
        <f t="shared" si="66"/>
        <v>0</v>
      </c>
      <c r="QM53" s="191"/>
      <c r="QN53" s="192">
        <v>47</v>
      </c>
      <c r="QO53" s="189" t="s">
        <v>64</v>
      </c>
      <c r="QP53" s="190">
        <v>0</v>
      </c>
      <c r="QQ53" s="190">
        <v>790418.04</v>
      </c>
      <c r="QR53" s="190">
        <v>0</v>
      </c>
      <c r="QS53" s="190">
        <f t="shared" si="67"/>
        <v>790418.04</v>
      </c>
      <c r="QT53" s="191"/>
      <c r="QU53" s="192">
        <v>47</v>
      </c>
      <c r="QV53" s="189" t="s">
        <v>64</v>
      </c>
      <c r="QW53" s="190">
        <v>0</v>
      </c>
      <c r="QX53" s="190">
        <v>0</v>
      </c>
      <c r="QY53" s="190">
        <v>0</v>
      </c>
      <c r="QZ53" s="190">
        <f t="shared" si="68"/>
        <v>0</v>
      </c>
      <c r="RA53" s="191"/>
      <c r="RB53" s="192">
        <v>47</v>
      </c>
      <c r="RC53" s="189" t="s">
        <v>64</v>
      </c>
      <c r="RD53" s="190">
        <v>0</v>
      </c>
      <c r="RE53" s="190">
        <v>0</v>
      </c>
      <c r="RF53" s="190">
        <v>0</v>
      </c>
      <c r="RG53" s="190">
        <f t="shared" si="69"/>
        <v>0</v>
      </c>
      <c r="RH53" s="191"/>
      <c r="RI53" s="192">
        <v>47</v>
      </c>
      <c r="RJ53" s="189" t="s">
        <v>64</v>
      </c>
      <c r="RK53" s="190">
        <v>0</v>
      </c>
      <c r="RL53" s="190">
        <v>0</v>
      </c>
      <c r="RM53" s="190">
        <v>0</v>
      </c>
      <c r="RN53" s="190">
        <f t="shared" si="70"/>
        <v>0</v>
      </c>
      <c r="RO53" s="191"/>
      <c r="RP53" s="192">
        <v>47</v>
      </c>
      <c r="RQ53" s="189" t="s">
        <v>64</v>
      </c>
      <c r="RR53" s="190">
        <v>0</v>
      </c>
      <c r="RS53" s="190">
        <v>0</v>
      </c>
      <c r="RT53" s="190">
        <v>0</v>
      </c>
      <c r="RU53" s="190">
        <f t="shared" si="71"/>
        <v>0</v>
      </c>
      <c r="RV53" s="191"/>
      <c r="RW53" s="192">
        <v>47</v>
      </c>
      <c r="RX53" s="189" t="s">
        <v>64</v>
      </c>
      <c r="RY53" s="190">
        <v>0</v>
      </c>
      <c r="RZ53" s="190">
        <v>0</v>
      </c>
      <c r="SA53" s="190">
        <v>0</v>
      </c>
      <c r="SB53" s="190">
        <f t="shared" si="72"/>
        <v>0</v>
      </c>
      <c r="SC53" s="191"/>
      <c r="SD53" s="192">
        <v>47</v>
      </c>
      <c r="SE53" s="189" t="s">
        <v>64</v>
      </c>
      <c r="SF53" s="190">
        <v>0</v>
      </c>
      <c r="SG53" s="190">
        <v>0</v>
      </c>
      <c r="SH53" s="190">
        <v>0</v>
      </c>
      <c r="SI53" s="190">
        <f t="shared" si="73"/>
        <v>0</v>
      </c>
      <c r="SJ53" s="191"/>
      <c r="SK53" s="192">
        <v>47</v>
      </c>
      <c r="SL53" s="189" t="s">
        <v>64</v>
      </c>
      <c r="SM53" s="190">
        <v>0</v>
      </c>
      <c r="SN53" s="190">
        <v>0</v>
      </c>
      <c r="SO53" s="190">
        <v>0</v>
      </c>
      <c r="SP53" s="190">
        <f t="shared" si="74"/>
        <v>0</v>
      </c>
      <c r="SQ53" s="191"/>
      <c r="SR53" s="192">
        <v>47</v>
      </c>
      <c r="SS53" s="189" t="s">
        <v>64</v>
      </c>
      <c r="ST53" s="190">
        <v>0</v>
      </c>
      <c r="SU53" s="190">
        <v>0</v>
      </c>
      <c r="SV53" s="190">
        <v>0</v>
      </c>
      <c r="SW53" s="190">
        <f t="shared" si="75"/>
        <v>0</v>
      </c>
      <c r="SX53" s="191"/>
      <c r="SY53" s="192">
        <v>47</v>
      </c>
      <c r="SZ53" s="189" t="s">
        <v>64</v>
      </c>
      <c r="TA53" s="190">
        <v>0</v>
      </c>
      <c r="TB53" s="190">
        <v>0</v>
      </c>
      <c r="TC53" s="190">
        <v>0</v>
      </c>
      <c r="TD53" s="190">
        <f t="shared" si="76"/>
        <v>0</v>
      </c>
      <c r="TE53" s="191"/>
      <c r="TF53" s="192">
        <v>47</v>
      </c>
      <c r="TG53" s="189" t="s">
        <v>64</v>
      </c>
      <c r="TH53" s="190">
        <v>0</v>
      </c>
      <c r="TI53" s="190">
        <v>0</v>
      </c>
      <c r="TJ53" s="190">
        <v>0</v>
      </c>
      <c r="TK53" s="190">
        <f t="shared" si="77"/>
        <v>0</v>
      </c>
      <c r="TL53" s="191"/>
      <c r="TM53" s="192">
        <v>47</v>
      </c>
      <c r="TN53" s="189" t="s">
        <v>64</v>
      </c>
      <c r="TO53" s="190">
        <v>0</v>
      </c>
      <c r="TP53" s="190">
        <v>0</v>
      </c>
      <c r="TQ53" s="190">
        <v>0</v>
      </c>
      <c r="TR53" s="190">
        <f t="shared" si="78"/>
        <v>0</v>
      </c>
      <c r="TS53" s="191"/>
      <c r="TT53" s="192">
        <v>47</v>
      </c>
      <c r="TU53" s="189" t="s">
        <v>64</v>
      </c>
      <c r="TV53" s="190">
        <v>0</v>
      </c>
      <c r="TW53" s="190">
        <v>0</v>
      </c>
      <c r="TX53" s="190">
        <v>0</v>
      </c>
      <c r="TY53" s="190">
        <f t="shared" si="79"/>
        <v>0</v>
      </c>
      <c r="TZ53" s="191"/>
      <c r="UA53" s="192">
        <v>47</v>
      </c>
      <c r="UB53" s="189" t="s">
        <v>64</v>
      </c>
      <c r="UC53" s="190">
        <v>0</v>
      </c>
      <c r="UD53" s="190">
        <v>0</v>
      </c>
      <c r="UE53" s="190">
        <v>0</v>
      </c>
      <c r="UF53" s="190">
        <f t="shared" si="80"/>
        <v>0</v>
      </c>
      <c r="UG53" s="191"/>
      <c r="UH53" s="192">
        <v>47</v>
      </c>
      <c r="UI53" s="189" t="s">
        <v>64</v>
      </c>
      <c r="UJ53" s="190">
        <v>0</v>
      </c>
      <c r="UK53" s="190">
        <v>0</v>
      </c>
      <c r="UL53" s="190">
        <v>0</v>
      </c>
      <c r="UM53" s="190">
        <f t="shared" si="81"/>
        <v>0</v>
      </c>
      <c r="UN53" s="191"/>
      <c r="UO53" s="192">
        <v>47</v>
      </c>
      <c r="UP53" s="189" t="s">
        <v>64</v>
      </c>
      <c r="UQ53" s="190">
        <v>0</v>
      </c>
      <c r="UR53" s="190">
        <v>0</v>
      </c>
      <c r="US53" s="190">
        <v>0</v>
      </c>
      <c r="UT53" s="190">
        <f t="shared" si="82"/>
        <v>0</v>
      </c>
      <c r="UU53" s="191"/>
      <c r="UV53" s="192">
        <v>47</v>
      </c>
      <c r="UW53" s="189" t="s">
        <v>64</v>
      </c>
      <c r="UX53" s="190">
        <v>0</v>
      </c>
      <c r="UY53" s="190">
        <v>0</v>
      </c>
      <c r="UZ53" s="190">
        <v>0</v>
      </c>
      <c r="VA53" s="190">
        <f t="shared" si="83"/>
        <v>0</v>
      </c>
      <c r="VB53" s="191"/>
      <c r="VC53" s="192">
        <v>47</v>
      </c>
      <c r="VD53" s="189" t="s">
        <v>64</v>
      </c>
      <c r="VE53" s="190">
        <v>0</v>
      </c>
      <c r="VF53" s="190">
        <v>0</v>
      </c>
      <c r="VG53" s="190">
        <v>0</v>
      </c>
      <c r="VH53" s="190">
        <f t="shared" si="84"/>
        <v>0</v>
      </c>
      <c r="VI53" s="191"/>
      <c r="VJ53" s="192">
        <v>47</v>
      </c>
      <c r="VK53" s="189" t="s">
        <v>64</v>
      </c>
      <c r="VL53" s="190">
        <v>0</v>
      </c>
      <c r="VM53" s="190">
        <v>0</v>
      </c>
      <c r="VN53" s="190">
        <v>0</v>
      </c>
      <c r="VO53" s="190">
        <f t="shared" si="85"/>
        <v>0</v>
      </c>
      <c r="VP53" s="191"/>
      <c r="VQ53" s="192">
        <v>47</v>
      </c>
      <c r="VR53" s="189" t="s">
        <v>64</v>
      </c>
      <c r="VS53" s="190">
        <v>0</v>
      </c>
      <c r="VT53" s="190">
        <v>0</v>
      </c>
      <c r="VU53" s="190">
        <v>0</v>
      </c>
      <c r="VV53" s="190">
        <f t="shared" si="86"/>
        <v>0</v>
      </c>
      <c r="VW53" s="191"/>
      <c r="VX53" s="192">
        <v>47</v>
      </c>
      <c r="VY53" s="189" t="s">
        <v>64</v>
      </c>
      <c r="VZ53" s="190">
        <v>0</v>
      </c>
      <c r="WA53" s="190">
        <v>0</v>
      </c>
      <c r="WB53" s="190">
        <v>0</v>
      </c>
      <c r="WC53" s="190">
        <f t="shared" si="87"/>
        <v>0</v>
      </c>
      <c r="WD53" s="191"/>
      <c r="WE53" s="192">
        <v>47</v>
      </c>
      <c r="WF53" s="189" t="s">
        <v>64</v>
      </c>
      <c r="WG53" s="190">
        <v>0</v>
      </c>
      <c r="WH53" s="190">
        <v>0</v>
      </c>
      <c r="WI53" s="190">
        <v>0</v>
      </c>
      <c r="WJ53" s="190">
        <f t="shared" si="88"/>
        <v>0</v>
      </c>
      <c r="WK53" s="191"/>
      <c r="WL53" s="192">
        <v>47</v>
      </c>
      <c r="WM53" s="189" t="s">
        <v>64</v>
      </c>
      <c r="WN53" s="190">
        <v>0</v>
      </c>
      <c r="WO53" s="190">
        <v>0</v>
      </c>
      <c r="WP53" s="190">
        <v>0</v>
      </c>
      <c r="WQ53" s="190">
        <f t="shared" si="89"/>
        <v>0</v>
      </c>
      <c r="WR53" s="191"/>
      <c r="WS53" s="192">
        <v>47</v>
      </c>
      <c r="WT53" s="189" t="s">
        <v>64</v>
      </c>
      <c r="WU53" s="190">
        <v>0</v>
      </c>
      <c r="WV53" s="190">
        <v>0</v>
      </c>
      <c r="WW53" s="190">
        <v>0</v>
      </c>
      <c r="WX53" s="190">
        <f t="shared" si="90"/>
        <v>0</v>
      </c>
      <c r="WY53" s="191"/>
      <c r="WZ53" s="192">
        <v>47</v>
      </c>
      <c r="XA53" s="189" t="s">
        <v>64</v>
      </c>
      <c r="XB53" s="190">
        <v>0</v>
      </c>
      <c r="XC53" s="190">
        <v>0</v>
      </c>
      <c r="XD53" s="190">
        <v>0</v>
      </c>
      <c r="XE53" s="190">
        <f t="shared" si="91"/>
        <v>0</v>
      </c>
      <c r="XF53" s="191"/>
      <c r="XG53" s="192">
        <v>47</v>
      </c>
      <c r="XH53" s="189" t="s">
        <v>64</v>
      </c>
      <c r="XI53" s="190">
        <v>0</v>
      </c>
      <c r="XJ53" s="190">
        <v>0</v>
      </c>
      <c r="XK53" s="190">
        <v>0</v>
      </c>
      <c r="XL53" s="190">
        <f t="shared" si="92"/>
        <v>0</v>
      </c>
      <c r="XM53" s="191"/>
      <c r="XN53" s="192">
        <v>47</v>
      </c>
      <c r="XO53" s="189" t="s">
        <v>64</v>
      </c>
      <c r="XP53" s="190">
        <v>0</v>
      </c>
      <c r="XQ53" s="190">
        <v>0</v>
      </c>
      <c r="XR53" s="190">
        <v>0</v>
      </c>
      <c r="XS53" s="190">
        <f t="shared" si="93"/>
        <v>0</v>
      </c>
      <c r="XT53" s="191"/>
      <c r="XU53" s="192">
        <v>47</v>
      </c>
      <c r="XV53" s="189" t="s">
        <v>64</v>
      </c>
      <c r="XW53" s="190">
        <v>0</v>
      </c>
      <c r="XX53" s="190">
        <v>0</v>
      </c>
      <c r="XY53" s="190">
        <v>0</v>
      </c>
      <c r="XZ53" s="190">
        <f t="shared" si="94"/>
        <v>0</v>
      </c>
      <c r="YA53" s="191"/>
      <c r="YB53" s="192">
        <v>47</v>
      </c>
      <c r="YC53" s="189" t="s">
        <v>64</v>
      </c>
      <c r="YD53" s="190">
        <v>0</v>
      </c>
      <c r="YE53" s="190">
        <v>0</v>
      </c>
      <c r="YF53" s="190">
        <v>0</v>
      </c>
      <c r="YG53" s="190">
        <f t="shared" si="95"/>
        <v>0</v>
      </c>
      <c r="YH53" s="191"/>
      <c r="YI53" s="192">
        <v>47</v>
      </c>
      <c r="YJ53" s="189" t="s">
        <v>64</v>
      </c>
      <c r="YK53" s="190">
        <v>0</v>
      </c>
      <c r="YL53" s="190">
        <f t="shared" si="96"/>
        <v>1836996.04</v>
      </c>
      <c r="YM53" s="190">
        <f t="shared" si="0"/>
        <v>0</v>
      </c>
      <c r="YN53" s="190">
        <f t="shared" si="1"/>
        <v>1836996.04</v>
      </c>
      <c r="YO53" s="191"/>
      <c r="YP53" s="105">
        <v>47</v>
      </c>
      <c r="YQ53" s="2" t="s">
        <v>64</v>
      </c>
      <c r="YR53" s="5">
        <v>0</v>
      </c>
      <c r="YS53" s="5" t="e">
        <f>'Programme Management'!#REF!+'Prgramme M. Activities'!YL53</f>
        <v>#REF!</v>
      </c>
      <c r="YT53" s="5" t="e">
        <f>'Programme Management'!#REF!+'Prgramme M. Activities'!YM53</f>
        <v>#REF!</v>
      </c>
      <c r="YU53" s="5" t="e">
        <f t="shared" si="97"/>
        <v>#REF!</v>
      </c>
      <c r="YV53" s="9"/>
    </row>
    <row r="54" spans="1:672" ht="16.5" hidden="1">
      <c r="A54" s="188">
        <v>48</v>
      </c>
      <c r="B54" s="189" t="s">
        <v>42</v>
      </c>
      <c r="C54" s="190">
        <v>0</v>
      </c>
      <c r="D54" s="190">
        <v>0</v>
      </c>
      <c r="E54" s="190">
        <v>0</v>
      </c>
      <c r="F54" s="190">
        <f t="shared" si="2"/>
        <v>0</v>
      </c>
      <c r="G54" s="191"/>
      <c r="H54" s="192">
        <v>48</v>
      </c>
      <c r="I54" s="189" t="s">
        <v>42</v>
      </c>
      <c r="J54" s="190">
        <v>0</v>
      </c>
      <c r="K54" s="190">
        <v>0</v>
      </c>
      <c r="L54" s="190">
        <v>0</v>
      </c>
      <c r="M54" s="190">
        <f t="shared" si="3"/>
        <v>0</v>
      </c>
      <c r="N54" s="191"/>
      <c r="O54" s="192">
        <v>48</v>
      </c>
      <c r="P54" s="189" t="s">
        <v>42</v>
      </c>
      <c r="Q54" s="190">
        <v>0</v>
      </c>
      <c r="R54" s="190">
        <v>0</v>
      </c>
      <c r="S54" s="190">
        <v>0</v>
      </c>
      <c r="T54" s="190">
        <f t="shared" si="4"/>
        <v>0</v>
      </c>
      <c r="U54" s="191"/>
      <c r="V54" s="192">
        <v>48</v>
      </c>
      <c r="W54" s="189" t="s">
        <v>42</v>
      </c>
      <c r="X54" s="190">
        <v>0</v>
      </c>
      <c r="Y54" s="190">
        <v>0</v>
      </c>
      <c r="Z54" s="190">
        <v>0</v>
      </c>
      <c r="AA54" s="190">
        <f t="shared" si="5"/>
        <v>0</v>
      </c>
      <c r="AB54" s="191"/>
      <c r="AC54" s="192">
        <v>48</v>
      </c>
      <c r="AD54" s="189" t="s">
        <v>42</v>
      </c>
      <c r="AE54" s="190">
        <v>0</v>
      </c>
      <c r="AF54" s="190">
        <v>0</v>
      </c>
      <c r="AG54" s="190">
        <v>0</v>
      </c>
      <c r="AH54" s="190">
        <f t="shared" si="6"/>
        <v>0</v>
      </c>
      <c r="AI54" s="191"/>
      <c r="AJ54" s="192">
        <v>48</v>
      </c>
      <c r="AK54" s="189" t="s">
        <v>42</v>
      </c>
      <c r="AL54" s="190">
        <v>0</v>
      </c>
      <c r="AM54" s="190">
        <v>0</v>
      </c>
      <c r="AN54" s="190">
        <v>0</v>
      </c>
      <c r="AO54" s="190">
        <f t="shared" si="7"/>
        <v>0</v>
      </c>
      <c r="AP54" s="191"/>
      <c r="AQ54" s="192">
        <v>48</v>
      </c>
      <c r="AR54" s="189" t="s">
        <v>42</v>
      </c>
      <c r="AS54" s="190">
        <v>0</v>
      </c>
      <c r="AT54" s="190">
        <v>0</v>
      </c>
      <c r="AU54" s="190">
        <v>0</v>
      </c>
      <c r="AV54" s="190">
        <f t="shared" si="8"/>
        <v>0</v>
      </c>
      <c r="AW54" s="191"/>
      <c r="AX54" s="192">
        <v>48</v>
      </c>
      <c r="AY54" s="189" t="s">
        <v>42</v>
      </c>
      <c r="AZ54" s="190">
        <v>0</v>
      </c>
      <c r="BA54" s="190">
        <v>0</v>
      </c>
      <c r="BB54" s="190">
        <v>0</v>
      </c>
      <c r="BC54" s="190">
        <f t="shared" si="9"/>
        <v>0</v>
      </c>
      <c r="BD54" s="191"/>
      <c r="BE54" s="192">
        <v>48</v>
      </c>
      <c r="BF54" s="189" t="s">
        <v>42</v>
      </c>
      <c r="BG54" s="190">
        <v>0</v>
      </c>
      <c r="BH54" s="190">
        <v>0</v>
      </c>
      <c r="BI54" s="190">
        <v>0</v>
      </c>
      <c r="BJ54" s="190">
        <f t="shared" si="10"/>
        <v>0</v>
      </c>
      <c r="BK54" s="191"/>
      <c r="BL54" s="192">
        <v>48</v>
      </c>
      <c r="BM54" s="189" t="s">
        <v>42</v>
      </c>
      <c r="BN54" s="190">
        <v>0</v>
      </c>
      <c r="BO54" s="190">
        <v>0</v>
      </c>
      <c r="BP54" s="190">
        <v>0</v>
      </c>
      <c r="BQ54" s="190">
        <f t="shared" si="11"/>
        <v>0</v>
      </c>
      <c r="BR54" s="191"/>
      <c r="BS54" s="192">
        <v>48</v>
      </c>
      <c r="BT54" s="189" t="s">
        <v>42</v>
      </c>
      <c r="BU54" s="190">
        <v>0</v>
      </c>
      <c r="BV54" s="190">
        <v>0</v>
      </c>
      <c r="BW54" s="190">
        <v>0</v>
      </c>
      <c r="BX54" s="190">
        <f t="shared" si="12"/>
        <v>0</v>
      </c>
      <c r="BY54" s="191"/>
      <c r="BZ54" s="192">
        <v>48</v>
      </c>
      <c r="CA54" s="189" t="s">
        <v>42</v>
      </c>
      <c r="CB54" s="190">
        <v>0</v>
      </c>
      <c r="CC54" s="190">
        <v>0</v>
      </c>
      <c r="CD54" s="190">
        <v>0</v>
      </c>
      <c r="CE54" s="190">
        <f t="shared" si="13"/>
        <v>0</v>
      </c>
      <c r="CF54" s="191"/>
      <c r="CG54" s="192">
        <v>48</v>
      </c>
      <c r="CH54" s="189" t="s">
        <v>42</v>
      </c>
      <c r="CI54" s="190">
        <v>0</v>
      </c>
      <c r="CJ54" s="190">
        <v>0</v>
      </c>
      <c r="CK54" s="190">
        <v>0</v>
      </c>
      <c r="CL54" s="190">
        <f t="shared" si="14"/>
        <v>0</v>
      </c>
      <c r="CM54" s="191"/>
      <c r="CN54" s="192">
        <v>48</v>
      </c>
      <c r="CO54" s="189" t="s">
        <v>42</v>
      </c>
      <c r="CP54" s="190">
        <v>0</v>
      </c>
      <c r="CQ54" s="190">
        <v>0</v>
      </c>
      <c r="CR54" s="190">
        <v>0</v>
      </c>
      <c r="CS54" s="190">
        <f t="shared" si="15"/>
        <v>0</v>
      </c>
      <c r="CT54" s="191"/>
      <c r="CU54" s="192">
        <v>48</v>
      </c>
      <c r="CV54" s="189" t="s">
        <v>42</v>
      </c>
      <c r="CW54" s="190">
        <v>0</v>
      </c>
      <c r="CX54" s="190">
        <v>0</v>
      </c>
      <c r="CY54" s="190">
        <v>0</v>
      </c>
      <c r="CZ54" s="190">
        <f t="shared" si="16"/>
        <v>0</v>
      </c>
      <c r="DA54" s="191"/>
      <c r="DB54" s="192">
        <v>48</v>
      </c>
      <c r="DC54" s="189" t="s">
        <v>42</v>
      </c>
      <c r="DD54" s="190">
        <v>0</v>
      </c>
      <c r="DE54" s="190">
        <v>0</v>
      </c>
      <c r="DF54" s="190">
        <v>0</v>
      </c>
      <c r="DG54" s="190">
        <f t="shared" si="17"/>
        <v>0</v>
      </c>
      <c r="DH54" s="191"/>
      <c r="DI54" s="192">
        <v>48</v>
      </c>
      <c r="DJ54" s="189" t="s">
        <v>42</v>
      </c>
      <c r="DK54" s="190">
        <v>0</v>
      </c>
      <c r="DL54" s="190">
        <v>0</v>
      </c>
      <c r="DM54" s="190">
        <v>0</v>
      </c>
      <c r="DN54" s="190">
        <f t="shared" si="18"/>
        <v>0</v>
      </c>
      <c r="DO54" s="191"/>
      <c r="DP54" s="192">
        <v>48</v>
      </c>
      <c r="DQ54" s="189" t="s">
        <v>42</v>
      </c>
      <c r="DR54" s="190">
        <v>0</v>
      </c>
      <c r="DS54" s="190">
        <v>0</v>
      </c>
      <c r="DT54" s="190">
        <v>0</v>
      </c>
      <c r="DU54" s="190">
        <f t="shared" si="19"/>
        <v>0</v>
      </c>
      <c r="DV54" s="191"/>
      <c r="DW54" s="192">
        <v>48</v>
      </c>
      <c r="DX54" s="189" t="s">
        <v>42</v>
      </c>
      <c r="DY54" s="190">
        <v>0</v>
      </c>
      <c r="DZ54" s="190">
        <v>0</v>
      </c>
      <c r="EA54" s="190">
        <v>0</v>
      </c>
      <c r="EB54" s="190">
        <f t="shared" si="20"/>
        <v>0</v>
      </c>
      <c r="EC54" s="191"/>
      <c r="ED54" s="192">
        <v>48</v>
      </c>
      <c r="EE54" s="189" t="s">
        <v>42</v>
      </c>
      <c r="EF54" s="190">
        <v>0</v>
      </c>
      <c r="EG54" s="190">
        <v>0</v>
      </c>
      <c r="EH54" s="190">
        <v>0</v>
      </c>
      <c r="EI54" s="190">
        <f t="shared" si="21"/>
        <v>0</v>
      </c>
      <c r="EJ54" s="191"/>
      <c r="EK54" s="192">
        <v>48</v>
      </c>
      <c r="EL54" s="189" t="s">
        <v>42</v>
      </c>
      <c r="EM54" s="190">
        <v>0</v>
      </c>
      <c r="EN54" s="190">
        <v>0</v>
      </c>
      <c r="EO54" s="190">
        <v>0</v>
      </c>
      <c r="EP54" s="190">
        <f t="shared" si="22"/>
        <v>0</v>
      </c>
      <c r="EQ54" s="191"/>
      <c r="ER54" s="192">
        <v>48</v>
      </c>
      <c r="ES54" s="189" t="s">
        <v>42</v>
      </c>
      <c r="ET54" s="190">
        <v>1</v>
      </c>
      <c r="EU54" s="190">
        <v>20000</v>
      </c>
      <c r="EV54" s="190">
        <v>0</v>
      </c>
      <c r="EW54" s="190">
        <f t="shared" si="23"/>
        <v>20000</v>
      </c>
      <c r="EX54" s="191"/>
      <c r="EY54" s="192">
        <v>48</v>
      </c>
      <c r="EZ54" s="189" t="s">
        <v>42</v>
      </c>
      <c r="FA54" s="190">
        <v>0</v>
      </c>
      <c r="FB54" s="190">
        <v>0</v>
      </c>
      <c r="FC54" s="190">
        <v>0</v>
      </c>
      <c r="FD54" s="190">
        <f t="shared" si="24"/>
        <v>0</v>
      </c>
      <c r="FE54" s="191"/>
      <c r="FF54" s="192">
        <v>48</v>
      </c>
      <c r="FG54" s="189" t="s">
        <v>42</v>
      </c>
      <c r="FH54" s="190">
        <v>0</v>
      </c>
      <c r="FI54" s="190">
        <v>0</v>
      </c>
      <c r="FJ54" s="190">
        <v>0</v>
      </c>
      <c r="FK54" s="190">
        <f t="shared" si="25"/>
        <v>0</v>
      </c>
      <c r="FL54" s="191"/>
      <c r="FM54" s="192">
        <v>48</v>
      </c>
      <c r="FN54" s="189" t="s">
        <v>42</v>
      </c>
      <c r="FO54" s="190">
        <v>0</v>
      </c>
      <c r="FP54" s="190">
        <v>0</v>
      </c>
      <c r="FQ54" s="190">
        <v>0</v>
      </c>
      <c r="FR54" s="190">
        <f t="shared" si="26"/>
        <v>0</v>
      </c>
      <c r="FS54" s="191"/>
      <c r="FT54" s="192">
        <v>48</v>
      </c>
      <c r="FU54" s="189" t="s">
        <v>42</v>
      </c>
      <c r="FV54" s="190">
        <v>0</v>
      </c>
      <c r="FW54" s="190">
        <v>0</v>
      </c>
      <c r="FX54" s="190">
        <v>0</v>
      </c>
      <c r="FY54" s="190">
        <f t="shared" si="27"/>
        <v>0</v>
      </c>
      <c r="FZ54" s="191"/>
      <c r="GA54" s="192">
        <v>48</v>
      </c>
      <c r="GB54" s="189" t="s">
        <v>42</v>
      </c>
      <c r="GC54" s="190">
        <v>0</v>
      </c>
      <c r="GD54" s="190">
        <v>0</v>
      </c>
      <c r="GE54" s="190">
        <v>0</v>
      </c>
      <c r="GF54" s="190">
        <f t="shared" si="28"/>
        <v>0</v>
      </c>
      <c r="GG54" s="191"/>
      <c r="GH54" s="192">
        <v>48</v>
      </c>
      <c r="GI54" s="189" t="s">
        <v>42</v>
      </c>
      <c r="GJ54" s="190">
        <v>0</v>
      </c>
      <c r="GK54" s="190">
        <v>0</v>
      </c>
      <c r="GL54" s="190">
        <v>0</v>
      </c>
      <c r="GM54" s="190">
        <f t="shared" si="29"/>
        <v>0</v>
      </c>
      <c r="GN54" s="191"/>
      <c r="GO54" s="192">
        <v>48</v>
      </c>
      <c r="GP54" s="189" t="s">
        <v>42</v>
      </c>
      <c r="GQ54" s="190">
        <v>0</v>
      </c>
      <c r="GR54" s="190">
        <v>0</v>
      </c>
      <c r="GS54" s="190">
        <v>0</v>
      </c>
      <c r="GT54" s="190">
        <f t="shared" si="30"/>
        <v>0</v>
      </c>
      <c r="GU54" s="191"/>
      <c r="GV54" s="192">
        <v>48</v>
      </c>
      <c r="GW54" s="189" t="s">
        <v>42</v>
      </c>
      <c r="GX54" s="190">
        <v>0</v>
      </c>
      <c r="GY54" s="190">
        <v>0</v>
      </c>
      <c r="GZ54" s="190">
        <v>0</v>
      </c>
      <c r="HA54" s="190">
        <f t="shared" si="31"/>
        <v>0</v>
      </c>
      <c r="HB54" s="191"/>
      <c r="HC54" s="192">
        <v>48</v>
      </c>
      <c r="HD54" s="189" t="s">
        <v>42</v>
      </c>
      <c r="HE54" s="190">
        <v>0</v>
      </c>
      <c r="HF54" s="190">
        <v>0</v>
      </c>
      <c r="HG54" s="190">
        <v>0</v>
      </c>
      <c r="HH54" s="190">
        <f t="shared" si="32"/>
        <v>0</v>
      </c>
      <c r="HI54" s="191"/>
      <c r="HJ54" s="192">
        <v>48</v>
      </c>
      <c r="HK54" s="189" t="s">
        <v>42</v>
      </c>
      <c r="HL54" s="190">
        <v>0</v>
      </c>
      <c r="HM54" s="190">
        <v>0</v>
      </c>
      <c r="HN54" s="190">
        <v>0</v>
      </c>
      <c r="HO54" s="190">
        <f t="shared" si="33"/>
        <v>0</v>
      </c>
      <c r="HP54" s="191"/>
      <c r="HQ54" s="192">
        <v>48</v>
      </c>
      <c r="HR54" s="189" t="s">
        <v>42</v>
      </c>
      <c r="HS54" s="190">
        <v>0</v>
      </c>
      <c r="HT54" s="190">
        <v>0</v>
      </c>
      <c r="HU54" s="190">
        <v>0</v>
      </c>
      <c r="HV54" s="190">
        <f t="shared" si="34"/>
        <v>0</v>
      </c>
      <c r="HW54" s="191"/>
      <c r="HX54" s="192">
        <v>48</v>
      </c>
      <c r="HY54" s="189" t="s">
        <v>42</v>
      </c>
      <c r="HZ54" s="190">
        <v>0</v>
      </c>
      <c r="IA54" s="190">
        <v>0</v>
      </c>
      <c r="IB54" s="190">
        <v>0</v>
      </c>
      <c r="IC54" s="190">
        <f t="shared" si="35"/>
        <v>0</v>
      </c>
      <c r="ID54" s="191"/>
      <c r="IE54" s="192">
        <v>48</v>
      </c>
      <c r="IF54" s="189" t="s">
        <v>42</v>
      </c>
      <c r="IG54" s="190">
        <v>0</v>
      </c>
      <c r="IH54" s="190">
        <v>0</v>
      </c>
      <c r="II54" s="190">
        <v>0</v>
      </c>
      <c r="IJ54" s="190">
        <f t="shared" si="36"/>
        <v>0</v>
      </c>
      <c r="IK54" s="191"/>
      <c r="IL54" s="192">
        <v>48</v>
      </c>
      <c r="IM54" s="189" t="s">
        <v>42</v>
      </c>
      <c r="IN54" s="190">
        <v>0</v>
      </c>
      <c r="IO54" s="190">
        <v>0</v>
      </c>
      <c r="IP54" s="190">
        <v>0</v>
      </c>
      <c r="IQ54" s="190">
        <f t="shared" si="37"/>
        <v>0</v>
      </c>
      <c r="IR54" s="191"/>
      <c r="IS54" s="192">
        <v>48</v>
      </c>
      <c r="IT54" s="189" t="s">
        <v>42</v>
      </c>
      <c r="IU54" s="190">
        <v>0</v>
      </c>
      <c r="IV54" s="190">
        <v>0</v>
      </c>
      <c r="IW54" s="190">
        <v>0</v>
      </c>
      <c r="IX54" s="190">
        <f t="shared" si="38"/>
        <v>0</v>
      </c>
      <c r="IY54" s="191"/>
      <c r="IZ54" s="192">
        <v>48</v>
      </c>
      <c r="JA54" s="189" t="s">
        <v>42</v>
      </c>
      <c r="JB54" s="190">
        <v>0</v>
      </c>
      <c r="JC54" s="190">
        <v>0</v>
      </c>
      <c r="JD54" s="190">
        <v>0</v>
      </c>
      <c r="JE54" s="190">
        <f t="shared" si="39"/>
        <v>0</v>
      </c>
      <c r="JF54" s="191"/>
      <c r="JG54" s="192">
        <v>48</v>
      </c>
      <c r="JH54" s="189" t="s">
        <v>42</v>
      </c>
      <c r="JI54" s="190">
        <v>0</v>
      </c>
      <c r="JJ54" s="190">
        <v>0</v>
      </c>
      <c r="JK54" s="190">
        <v>0</v>
      </c>
      <c r="JL54" s="190">
        <f t="shared" si="40"/>
        <v>0</v>
      </c>
      <c r="JM54" s="191"/>
      <c r="JN54" s="192">
        <v>48</v>
      </c>
      <c r="JO54" s="189" t="s">
        <v>42</v>
      </c>
      <c r="JP54" s="190">
        <v>0</v>
      </c>
      <c r="JQ54" s="190">
        <v>0</v>
      </c>
      <c r="JR54" s="190">
        <v>0</v>
      </c>
      <c r="JS54" s="190">
        <f t="shared" si="41"/>
        <v>0</v>
      </c>
      <c r="JT54" s="191"/>
      <c r="JU54" s="192">
        <v>48</v>
      </c>
      <c r="JV54" s="189" t="s">
        <v>42</v>
      </c>
      <c r="JW54" s="190">
        <v>0</v>
      </c>
      <c r="JX54" s="190">
        <v>0</v>
      </c>
      <c r="JY54" s="190">
        <v>0</v>
      </c>
      <c r="JZ54" s="190">
        <f t="shared" si="42"/>
        <v>0</v>
      </c>
      <c r="KA54" s="191"/>
      <c r="KB54" s="192">
        <v>48</v>
      </c>
      <c r="KC54" s="189" t="s">
        <v>42</v>
      </c>
      <c r="KD54" s="190">
        <v>0</v>
      </c>
      <c r="KE54" s="190">
        <v>0</v>
      </c>
      <c r="KF54" s="190">
        <v>0</v>
      </c>
      <c r="KG54" s="190">
        <f t="shared" si="43"/>
        <v>0</v>
      </c>
      <c r="KH54" s="191"/>
      <c r="KI54" s="192">
        <v>48</v>
      </c>
      <c r="KJ54" s="189" t="s">
        <v>42</v>
      </c>
      <c r="KK54" s="190">
        <v>0</v>
      </c>
      <c r="KL54" s="190">
        <v>0</v>
      </c>
      <c r="KM54" s="190">
        <v>0</v>
      </c>
      <c r="KN54" s="190">
        <f t="shared" si="44"/>
        <v>0</v>
      </c>
      <c r="KO54" s="191"/>
      <c r="KP54" s="192">
        <v>48</v>
      </c>
      <c r="KQ54" s="189" t="s">
        <v>42</v>
      </c>
      <c r="KR54" s="190">
        <v>0</v>
      </c>
      <c r="KS54" s="190">
        <v>0</v>
      </c>
      <c r="KT54" s="190">
        <v>0</v>
      </c>
      <c r="KU54" s="190">
        <f t="shared" si="45"/>
        <v>0</v>
      </c>
      <c r="KV54" s="191"/>
      <c r="KW54" s="192">
        <v>48</v>
      </c>
      <c r="KX54" s="189" t="s">
        <v>42</v>
      </c>
      <c r="KY54" s="190">
        <v>0</v>
      </c>
      <c r="KZ54" s="190">
        <v>0</v>
      </c>
      <c r="LA54" s="190">
        <v>0</v>
      </c>
      <c r="LB54" s="190">
        <f t="shared" si="46"/>
        <v>0</v>
      </c>
      <c r="LC54" s="191"/>
      <c r="LD54" s="192">
        <v>48</v>
      </c>
      <c r="LE54" s="189" t="s">
        <v>42</v>
      </c>
      <c r="LF54" s="190">
        <v>0</v>
      </c>
      <c r="LG54" s="190">
        <v>0</v>
      </c>
      <c r="LH54" s="190">
        <v>0</v>
      </c>
      <c r="LI54" s="190">
        <f t="shared" si="47"/>
        <v>0</v>
      </c>
      <c r="LJ54" s="191"/>
      <c r="LK54" s="192">
        <v>48</v>
      </c>
      <c r="LL54" s="189" t="s">
        <v>42</v>
      </c>
      <c r="LM54" s="190">
        <v>0</v>
      </c>
      <c r="LN54" s="190">
        <v>0</v>
      </c>
      <c r="LO54" s="190">
        <v>0</v>
      </c>
      <c r="LP54" s="190">
        <f t="shared" si="48"/>
        <v>0</v>
      </c>
      <c r="LQ54" s="191"/>
      <c r="LR54" s="192">
        <v>48</v>
      </c>
      <c r="LS54" s="189" t="s">
        <v>42</v>
      </c>
      <c r="LT54" s="190">
        <v>0</v>
      </c>
      <c r="LU54" s="190">
        <v>0</v>
      </c>
      <c r="LV54" s="190">
        <v>0</v>
      </c>
      <c r="LW54" s="190">
        <f t="shared" si="49"/>
        <v>0</v>
      </c>
      <c r="LX54" s="191"/>
      <c r="LY54" s="192">
        <v>48</v>
      </c>
      <c r="LZ54" s="189" t="s">
        <v>42</v>
      </c>
      <c r="MA54" s="190">
        <v>0</v>
      </c>
      <c r="MB54" s="190">
        <v>0</v>
      </c>
      <c r="MC54" s="190">
        <v>0</v>
      </c>
      <c r="MD54" s="190">
        <f t="shared" si="50"/>
        <v>0</v>
      </c>
      <c r="ME54" s="191"/>
      <c r="MF54" s="192">
        <v>48</v>
      </c>
      <c r="MG54" s="189" t="s">
        <v>42</v>
      </c>
      <c r="MH54" s="190">
        <v>0</v>
      </c>
      <c r="MI54" s="190">
        <v>0</v>
      </c>
      <c r="MJ54" s="190">
        <v>0</v>
      </c>
      <c r="MK54" s="190">
        <f t="shared" si="51"/>
        <v>0</v>
      </c>
      <c r="ML54" s="191"/>
      <c r="MM54" s="192">
        <v>48</v>
      </c>
      <c r="MN54" s="189" t="s">
        <v>42</v>
      </c>
      <c r="MO54" s="190">
        <v>0</v>
      </c>
      <c r="MP54" s="190">
        <v>0</v>
      </c>
      <c r="MQ54" s="190">
        <v>0</v>
      </c>
      <c r="MR54" s="190">
        <f t="shared" si="52"/>
        <v>0</v>
      </c>
      <c r="MS54" s="191"/>
      <c r="MT54" s="192">
        <v>48</v>
      </c>
      <c r="MU54" s="189" t="s">
        <v>42</v>
      </c>
      <c r="MV54" s="190">
        <v>0</v>
      </c>
      <c r="MW54" s="190">
        <v>0</v>
      </c>
      <c r="MX54" s="190">
        <v>0</v>
      </c>
      <c r="MY54" s="190">
        <f t="shared" si="53"/>
        <v>0</v>
      </c>
      <c r="MZ54" s="191"/>
      <c r="NA54" s="192">
        <v>48</v>
      </c>
      <c r="NB54" s="189" t="s">
        <v>42</v>
      </c>
      <c r="NC54" s="190"/>
      <c r="ND54" s="190"/>
      <c r="NE54" s="190">
        <v>0</v>
      </c>
      <c r="NF54" s="190">
        <f t="shared" si="54"/>
        <v>0</v>
      </c>
      <c r="NG54" s="191"/>
      <c r="NH54" s="192">
        <v>48</v>
      </c>
      <c r="NI54" s="189" t="s">
        <v>42</v>
      </c>
      <c r="NJ54" s="190">
        <v>0</v>
      </c>
      <c r="NK54" s="190">
        <v>0</v>
      </c>
      <c r="NL54" s="190">
        <v>0</v>
      </c>
      <c r="NM54" s="190">
        <f t="shared" si="55"/>
        <v>0</v>
      </c>
      <c r="NN54" s="191"/>
      <c r="NO54" s="192">
        <v>48</v>
      </c>
      <c r="NP54" s="189" t="s">
        <v>42</v>
      </c>
      <c r="NQ54" s="190">
        <v>0</v>
      </c>
      <c r="NR54" s="190">
        <v>0</v>
      </c>
      <c r="NS54" s="190">
        <v>0</v>
      </c>
      <c r="NT54" s="190">
        <f t="shared" si="56"/>
        <v>0</v>
      </c>
      <c r="NU54" s="191"/>
      <c r="NV54" s="192">
        <v>48</v>
      </c>
      <c r="NW54" s="189" t="s">
        <v>42</v>
      </c>
      <c r="NX54" s="190">
        <v>0</v>
      </c>
      <c r="NY54" s="190">
        <v>0</v>
      </c>
      <c r="NZ54" s="190">
        <v>0</v>
      </c>
      <c r="OA54" s="190">
        <f t="shared" si="57"/>
        <v>0</v>
      </c>
      <c r="OB54" s="191"/>
      <c r="OC54" s="192">
        <v>48</v>
      </c>
      <c r="OD54" s="189" t="s">
        <v>42</v>
      </c>
      <c r="OE54" s="190">
        <v>0</v>
      </c>
      <c r="OF54" s="190">
        <v>0</v>
      </c>
      <c r="OG54" s="190">
        <v>0</v>
      </c>
      <c r="OH54" s="190">
        <f t="shared" si="58"/>
        <v>0</v>
      </c>
      <c r="OI54" s="191"/>
      <c r="OJ54" s="192">
        <v>48</v>
      </c>
      <c r="OK54" s="189" t="s">
        <v>42</v>
      </c>
      <c r="OL54" s="190">
        <v>0</v>
      </c>
      <c r="OM54" s="190">
        <v>0</v>
      </c>
      <c r="ON54" s="190">
        <v>0</v>
      </c>
      <c r="OO54" s="190">
        <f t="shared" si="59"/>
        <v>0</v>
      </c>
      <c r="OP54" s="191"/>
      <c r="OQ54" s="192">
        <v>48</v>
      </c>
      <c r="OR54" s="189" t="s">
        <v>42</v>
      </c>
      <c r="OS54" s="190">
        <v>0</v>
      </c>
      <c r="OT54" s="190">
        <v>0</v>
      </c>
      <c r="OU54" s="190">
        <v>0</v>
      </c>
      <c r="OV54" s="190">
        <f t="shared" si="60"/>
        <v>0</v>
      </c>
      <c r="OW54" s="191"/>
      <c r="OX54" s="192">
        <v>48</v>
      </c>
      <c r="OY54" s="189" t="s">
        <v>42</v>
      </c>
      <c r="OZ54" s="190">
        <v>0</v>
      </c>
      <c r="PA54" s="190">
        <v>0</v>
      </c>
      <c r="PB54" s="190">
        <v>0</v>
      </c>
      <c r="PC54" s="190">
        <f t="shared" si="61"/>
        <v>0</v>
      </c>
      <c r="PD54" s="191"/>
      <c r="PE54" s="192">
        <v>48</v>
      </c>
      <c r="PF54" s="189" t="s">
        <v>42</v>
      </c>
      <c r="PG54" s="190">
        <v>0</v>
      </c>
      <c r="PH54" s="190">
        <v>0</v>
      </c>
      <c r="PI54" s="190">
        <v>0</v>
      </c>
      <c r="PJ54" s="190">
        <f t="shared" si="62"/>
        <v>0</v>
      </c>
      <c r="PK54" s="191"/>
      <c r="PL54" s="192">
        <v>48</v>
      </c>
      <c r="PM54" s="189" t="s">
        <v>42</v>
      </c>
      <c r="PN54" s="190">
        <v>0</v>
      </c>
      <c r="PO54" s="190">
        <v>0</v>
      </c>
      <c r="PP54" s="190">
        <v>0</v>
      </c>
      <c r="PQ54" s="190">
        <f t="shared" si="63"/>
        <v>0</v>
      </c>
      <c r="PR54" s="191"/>
      <c r="PS54" s="192">
        <v>48</v>
      </c>
      <c r="PT54" s="189" t="s">
        <v>42</v>
      </c>
      <c r="PU54" s="190">
        <v>0</v>
      </c>
      <c r="PV54" s="190">
        <v>0</v>
      </c>
      <c r="PW54" s="190">
        <v>0</v>
      </c>
      <c r="PX54" s="190">
        <f t="shared" si="64"/>
        <v>0</v>
      </c>
      <c r="PY54" s="191"/>
      <c r="PZ54" s="192">
        <v>48</v>
      </c>
      <c r="QA54" s="189" t="s">
        <v>42</v>
      </c>
      <c r="QB54" s="190">
        <v>0</v>
      </c>
      <c r="QC54" s="190">
        <v>0</v>
      </c>
      <c r="QD54" s="190">
        <v>0</v>
      </c>
      <c r="QE54" s="190">
        <f t="shared" si="65"/>
        <v>0</v>
      </c>
      <c r="QF54" s="191"/>
      <c r="QG54" s="192">
        <v>48</v>
      </c>
      <c r="QH54" s="189" t="s">
        <v>42</v>
      </c>
      <c r="QI54" s="190">
        <v>0</v>
      </c>
      <c r="QJ54" s="190">
        <v>0</v>
      </c>
      <c r="QK54" s="190">
        <v>0</v>
      </c>
      <c r="QL54" s="190">
        <f t="shared" si="66"/>
        <v>0</v>
      </c>
      <c r="QM54" s="191"/>
      <c r="QN54" s="192">
        <v>48</v>
      </c>
      <c r="QO54" s="189" t="s">
        <v>42</v>
      </c>
      <c r="QP54" s="190">
        <v>0</v>
      </c>
      <c r="QQ54" s="190">
        <v>58320</v>
      </c>
      <c r="QR54" s="190">
        <v>0</v>
      </c>
      <c r="QS54" s="190">
        <f t="shared" si="67"/>
        <v>58320</v>
      </c>
      <c r="QT54" s="191"/>
      <c r="QU54" s="192">
        <v>48</v>
      </c>
      <c r="QV54" s="189" t="s">
        <v>42</v>
      </c>
      <c r="QW54" s="190">
        <v>0</v>
      </c>
      <c r="QX54" s="190">
        <v>0</v>
      </c>
      <c r="QY54" s="190">
        <v>0</v>
      </c>
      <c r="QZ54" s="190">
        <f t="shared" si="68"/>
        <v>0</v>
      </c>
      <c r="RA54" s="191"/>
      <c r="RB54" s="192">
        <v>48</v>
      </c>
      <c r="RC54" s="189" t="s">
        <v>42</v>
      </c>
      <c r="RD54" s="190">
        <v>0</v>
      </c>
      <c r="RE54" s="190">
        <v>0</v>
      </c>
      <c r="RF54" s="190">
        <v>0</v>
      </c>
      <c r="RG54" s="190">
        <f t="shared" si="69"/>
        <v>0</v>
      </c>
      <c r="RH54" s="191"/>
      <c r="RI54" s="192">
        <v>48</v>
      </c>
      <c r="RJ54" s="189" t="s">
        <v>42</v>
      </c>
      <c r="RK54" s="190">
        <v>0</v>
      </c>
      <c r="RL54" s="190">
        <v>0</v>
      </c>
      <c r="RM54" s="190">
        <v>0</v>
      </c>
      <c r="RN54" s="190">
        <f t="shared" si="70"/>
        <v>0</v>
      </c>
      <c r="RO54" s="191"/>
      <c r="RP54" s="192">
        <v>48</v>
      </c>
      <c r="RQ54" s="189" t="s">
        <v>42</v>
      </c>
      <c r="RR54" s="190">
        <v>0</v>
      </c>
      <c r="RS54" s="190">
        <v>0</v>
      </c>
      <c r="RT54" s="190">
        <v>0</v>
      </c>
      <c r="RU54" s="190">
        <f t="shared" si="71"/>
        <v>0</v>
      </c>
      <c r="RV54" s="191"/>
      <c r="RW54" s="192">
        <v>48</v>
      </c>
      <c r="RX54" s="189" t="s">
        <v>42</v>
      </c>
      <c r="RY54" s="190">
        <v>0</v>
      </c>
      <c r="RZ54" s="190">
        <v>0</v>
      </c>
      <c r="SA54" s="190">
        <v>0</v>
      </c>
      <c r="SB54" s="190">
        <f t="shared" si="72"/>
        <v>0</v>
      </c>
      <c r="SC54" s="191"/>
      <c r="SD54" s="192">
        <v>48</v>
      </c>
      <c r="SE54" s="189" t="s">
        <v>42</v>
      </c>
      <c r="SF54" s="190">
        <v>1</v>
      </c>
      <c r="SG54" s="190">
        <v>24000</v>
      </c>
      <c r="SH54" s="190">
        <v>0</v>
      </c>
      <c r="SI54" s="190">
        <f t="shared" si="73"/>
        <v>24000</v>
      </c>
      <c r="SJ54" s="191"/>
      <c r="SK54" s="192">
        <v>48</v>
      </c>
      <c r="SL54" s="189" t="s">
        <v>42</v>
      </c>
      <c r="SM54" s="190">
        <v>0</v>
      </c>
      <c r="SN54" s="190">
        <v>0</v>
      </c>
      <c r="SO54" s="190">
        <v>0</v>
      </c>
      <c r="SP54" s="190">
        <f t="shared" si="74"/>
        <v>0</v>
      </c>
      <c r="SQ54" s="191"/>
      <c r="SR54" s="192">
        <v>48</v>
      </c>
      <c r="SS54" s="189" t="s">
        <v>42</v>
      </c>
      <c r="ST54" s="190">
        <v>0</v>
      </c>
      <c r="SU54" s="190">
        <v>0</v>
      </c>
      <c r="SV54" s="190">
        <v>0</v>
      </c>
      <c r="SW54" s="190">
        <f t="shared" si="75"/>
        <v>0</v>
      </c>
      <c r="SX54" s="191"/>
      <c r="SY54" s="192">
        <v>48</v>
      </c>
      <c r="SZ54" s="189" t="s">
        <v>42</v>
      </c>
      <c r="TA54" s="190">
        <v>0</v>
      </c>
      <c r="TB54" s="190">
        <v>0</v>
      </c>
      <c r="TC54" s="190">
        <v>0</v>
      </c>
      <c r="TD54" s="190">
        <f t="shared" si="76"/>
        <v>0</v>
      </c>
      <c r="TE54" s="191"/>
      <c r="TF54" s="192">
        <v>48</v>
      </c>
      <c r="TG54" s="189" t="s">
        <v>42</v>
      </c>
      <c r="TH54" s="190">
        <v>0</v>
      </c>
      <c r="TI54" s="190">
        <v>0</v>
      </c>
      <c r="TJ54" s="190">
        <v>0</v>
      </c>
      <c r="TK54" s="190">
        <f t="shared" si="77"/>
        <v>0</v>
      </c>
      <c r="TL54" s="191"/>
      <c r="TM54" s="192">
        <v>48</v>
      </c>
      <c r="TN54" s="189" t="s">
        <v>42</v>
      </c>
      <c r="TO54" s="190">
        <v>0</v>
      </c>
      <c r="TP54" s="190">
        <v>0</v>
      </c>
      <c r="TQ54" s="190">
        <v>0</v>
      </c>
      <c r="TR54" s="190">
        <f t="shared" si="78"/>
        <v>0</v>
      </c>
      <c r="TS54" s="191"/>
      <c r="TT54" s="192">
        <v>48</v>
      </c>
      <c r="TU54" s="189" t="s">
        <v>42</v>
      </c>
      <c r="TV54" s="190">
        <v>0</v>
      </c>
      <c r="TW54" s="190">
        <v>0</v>
      </c>
      <c r="TX54" s="190">
        <v>0</v>
      </c>
      <c r="TY54" s="190">
        <f t="shared" si="79"/>
        <v>0</v>
      </c>
      <c r="TZ54" s="191"/>
      <c r="UA54" s="192">
        <v>48</v>
      </c>
      <c r="UB54" s="189" t="s">
        <v>42</v>
      </c>
      <c r="UC54" s="190">
        <v>0</v>
      </c>
      <c r="UD54" s="190">
        <v>0</v>
      </c>
      <c r="UE54" s="190">
        <v>0</v>
      </c>
      <c r="UF54" s="190">
        <f t="shared" si="80"/>
        <v>0</v>
      </c>
      <c r="UG54" s="191"/>
      <c r="UH54" s="192">
        <v>48</v>
      </c>
      <c r="UI54" s="189" t="s">
        <v>42</v>
      </c>
      <c r="UJ54" s="190">
        <v>0</v>
      </c>
      <c r="UK54" s="190">
        <v>0</v>
      </c>
      <c r="UL54" s="190">
        <v>0</v>
      </c>
      <c r="UM54" s="190">
        <f t="shared" si="81"/>
        <v>0</v>
      </c>
      <c r="UN54" s="191"/>
      <c r="UO54" s="192">
        <v>48</v>
      </c>
      <c r="UP54" s="189" t="s">
        <v>42</v>
      </c>
      <c r="UQ54" s="190">
        <v>0</v>
      </c>
      <c r="UR54" s="190">
        <v>0</v>
      </c>
      <c r="US54" s="190">
        <v>0</v>
      </c>
      <c r="UT54" s="190">
        <f t="shared" si="82"/>
        <v>0</v>
      </c>
      <c r="UU54" s="191"/>
      <c r="UV54" s="192">
        <v>48</v>
      </c>
      <c r="UW54" s="189" t="s">
        <v>42</v>
      </c>
      <c r="UX54" s="190">
        <v>0</v>
      </c>
      <c r="UY54" s="190">
        <v>0</v>
      </c>
      <c r="UZ54" s="190">
        <v>0</v>
      </c>
      <c r="VA54" s="190">
        <f t="shared" si="83"/>
        <v>0</v>
      </c>
      <c r="VB54" s="191"/>
      <c r="VC54" s="192">
        <v>48</v>
      </c>
      <c r="VD54" s="189" t="s">
        <v>42</v>
      </c>
      <c r="VE54" s="190">
        <v>1</v>
      </c>
      <c r="VF54" s="190">
        <v>10000</v>
      </c>
      <c r="VG54" s="190">
        <v>0</v>
      </c>
      <c r="VH54" s="190">
        <f t="shared" si="84"/>
        <v>10000</v>
      </c>
      <c r="VI54" s="191"/>
      <c r="VJ54" s="192">
        <v>48</v>
      </c>
      <c r="VK54" s="189" t="s">
        <v>42</v>
      </c>
      <c r="VL54" s="190">
        <v>0</v>
      </c>
      <c r="VM54" s="190">
        <v>0</v>
      </c>
      <c r="VN54" s="190">
        <v>0</v>
      </c>
      <c r="VO54" s="190">
        <f t="shared" si="85"/>
        <v>0</v>
      </c>
      <c r="VP54" s="191"/>
      <c r="VQ54" s="192">
        <v>48</v>
      </c>
      <c r="VR54" s="189" t="s">
        <v>42</v>
      </c>
      <c r="VS54" s="190">
        <v>0</v>
      </c>
      <c r="VT54" s="190">
        <v>0</v>
      </c>
      <c r="VU54" s="190">
        <v>0</v>
      </c>
      <c r="VV54" s="190">
        <f t="shared" si="86"/>
        <v>0</v>
      </c>
      <c r="VW54" s="191"/>
      <c r="VX54" s="192">
        <v>48</v>
      </c>
      <c r="VY54" s="189" t="s">
        <v>42</v>
      </c>
      <c r="VZ54" s="190">
        <v>0</v>
      </c>
      <c r="WA54" s="190">
        <v>0</v>
      </c>
      <c r="WB54" s="190">
        <v>0</v>
      </c>
      <c r="WC54" s="190">
        <f t="shared" si="87"/>
        <v>0</v>
      </c>
      <c r="WD54" s="191"/>
      <c r="WE54" s="192">
        <v>48</v>
      </c>
      <c r="WF54" s="189" t="s">
        <v>42</v>
      </c>
      <c r="WG54" s="190">
        <v>0</v>
      </c>
      <c r="WH54" s="190">
        <v>0</v>
      </c>
      <c r="WI54" s="190">
        <v>0</v>
      </c>
      <c r="WJ54" s="190">
        <f t="shared" si="88"/>
        <v>0</v>
      </c>
      <c r="WK54" s="191"/>
      <c r="WL54" s="192">
        <v>48</v>
      </c>
      <c r="WM54" s="189" t="s">
        <v>42</v>
      </c>
      <c r="WN54" s="190">
        <v>0</v>
      </c>
      <c r="WO54" s="190">
        <v>0</v>
      </c>
      <c r="WP54" s="190">
        <v>0</v>
      </c>
      <c r="WQ54" s="190">
        <f t="shared" si="89"/>
        <v>0</v>
      </c>
      <c r="WR54" s="191"/>
      <c r="WS54" s="192">
        <v>48</v>
      </c>
      <c r="WT54" s="189" t="s">
        <v>42</v>
      </c>
      <c r="WU54" s="190">
        <v>0</v>
      </c>
      <c r="WV54" s="190">
        <v>0</v>
      </c>
      <c r="WW54" s="190">
        <v>0</v>
      </c>
      <c r="WX54" s="190">
        <f t="shared" si="90"/>
        <v>0</v>
      </c>
      <c r="WY54" s="191"/>
      <c r="WZ54" s="192">
        <v>48</v>
      </c>
      <c r="XA54" s="189" t="s">
        <v>42</v>
      </c>
      <c r="XB54" s="190">
        <v>0</v>
      </c>
      <c r="XC54" s="190">
        <v>0</v>
      </c>
      <c r="XD54" s="190">
        <v>0</v>
      </c>
      <c r="XE54" s="190">
        <f t="shared" si="91"/>
        <v>0</v>
      </c>
      <c r="XF54" s="191"/>
      <c r="XG54" s="192">
        <v>48</v>
      </c>
      <c r="XH54" s="189" t="s">
        <v>42</v>
      </c>
      <c r="XI54" s="190">
        <v>0</v>
      </c>
      <c r="XJ54" s="190">
        <v>0</v>
      </c>
      <c r="XK54" s="190">
        <v>0</v>
      </c>
      <c r="XL54" s="190">
        <f t="shared" si="92"/>
        <v>0</v>
      </c>
      <c r="XM54" s="191"/>
      <c r="XN54" s="192">
        <v>48</v>
      </c>
      <c r="XO54" s="189" t="s">
        <v>42</v>
      </c>
      <c r="XP54" s="190">
        <v>0</v>
      </c>
      <c r="XQ54" s="190">
        <v>0</v>
      </c>
      <c r="XR54" s="190">
        <v>0</v>
      </c>
      <c r="XS54" s="190">
        <f t="shared" si="93"/>
        <v>0</v>
      </c>
      <c r="XT54" s="191"/>
      <c r="XU54" s="192">
        <v>48</v>
      </c>
      <c r="XV54" s="189" t="s">
        <v>42</v>
      </c>
      <c r="XW54" s="190">
        <v>0</v>
      </c>
      <c r="XX54" s="190">
        <v>0</v>
      </c>
      <c r="XY54" s="190">
        <v>0</v>
      </c>
      <c r="XZ54" s="190">
        <f t="shared" si="94"/>
        <v>0</v>
      </c>
      <c r="YA54" s="191"/>
      <c r="YB54" s="192">
        <v>48</v>
      </c>
      <c r="YC54" s="189" t="s">
        <v>42</v>
      </c>
      <c r="YD54" s="190">
        <v>0</v>
      </c>
      <c r="YE54" s="190">
        <v>0</v>
      </c>
      <c r="YF54" s="190">
        <v>0</v>
      </c>
      <c r="YG54" s="190">
        <f t="shared" si="95"/>
        <v>0</v>
      </c>
      <c r="YH54" s="191"/>
      <c r="YI54" s="192">
        <v>48</v>
      </c>
      <c r="YJ54" s="189" t="s">
        <v>42</v>
      </c>
      <c r="YK54" s="190">
        <v>0</v>
      </c>
      <c r="YL54" s="190">
        <f t="shared" si="96"/>
        <v>112320</v>
      </c>
      <c r="YM54" s="190">
        <f t="shared" si="0"/>
        <v>0</v>
      </c>
      <c r="YN54" s="190">
        <f t="shared" si="1"/>
        <v>112320</v>
      </c>
      <c r="YO54" s="191"/>
      <c r="YP54" s="105">
        <v>48</v>
      </c>
      <c r="YQ54" s="2" t="s">
        <v>42</v>
      </c>
      <c r="YR54" s="5">
        <v>0</v>
      </c>
      <c r="YS54" s="5" t="e">
        <f>'Programme Management'!#REF!+'Prgramme M. Activities'!YL54</f>
        <v>#REF!</v>
      </c>
      <c r="YT54" s="5" t="e">
        <f>'Programme Management'!#REF!+'Prgramme M. Activities'!YM54</f>
        <v>#REF!</v>
      </c>
      <c r="YU54" s="5" t="e">
        <f t="shared" si="97"/>
        <v>#REF!</v>
      </c>
      <c r="YV54" s="9"/>
    </row>
    <row r="55" spans="1:672" ht="16.5" hidden="1">
      <c r="A55" s="188">
        <v>49</v>
      </c>
      <c r="B55" s="189" t="s">
        <v>43</v>
      </c>
      <c r="C55" s="190">
        <v>0</v>
      </c>
      <c r="D55" s="190">
        <v>0</v>
      </c>
      <c r="E55" s="190">
        <v>0</v>
      </c>
      <c r="F55" s="190">
        <f t="shared" si="2"/>
        <v>0</v>
      </c>
      <c r="G55" s="191"/>
      <c r="H55" s="192">
        <v>49</v>
      </c>
      <c r="I55" s="189" t="s">
        <v>43</v>
      </c>
      <c r="J55" s="190">
        <v>0</v>
      </c>
      <c r="K55" s="190">
        <v>0</v>
      </c>
      <c r="L55" s="190">
        <v>0</v>
      </c>
      <c r="M55" s="190">
        <f t="shared" si="3"/>
        <v>0</v>
      </c>
      <c r="N55" s="191"/>
      <c r="O55" s="192">
        <v>49</v>
      </c>
      <c r="P55" s="189" t="s">
        <v>43</v>
      </c>
      <c r="Q55" s="190">
        <v>0</v>
      </c>
      <c r="R55" s="190">
        <v>0</v>
      </c>
      <c r="S55" s="190">
        <v>0</v>
      </c>
      <c r="T55" s="190">
        <f t="shared" si="4"/>
        <v>0</v>
      </c>
      <c r="U55" s="191"/>
      <c r="V55" s="192">
        <v>49</v>
      </c>
      <c r="W55" s="189" t="s">
        <v>43</v>
      </c>
      <c r="X55" s="190">
        <v>0</v>
      </c>
      <c r="Y55" s="190">
        <v>0</v>
      </c>
      <c r="Z55" s="190">
        <v>0</v>
      </c>
      <c r="AA55" s="190">
        <f t="shared" si="5"/>
        <v>0</v>
      </c>
      <c r="AB55" s="191"/>
      <c r="AC55" s="192">
        <v>49</v>
      </c>
      <c r="AD55" s="189" t="s">
        <v>43</v>
      </c>
      <c r="AE55" s="190">
        <v>0</v>
      </c>
      <c r="AF55" s="190">
        <v>0</v>
      </c>
      <c r="AG55" s="190">
        <v>0</v>
      </c>
      <c r="AH55" s="190">
        <f t="shared" si="6"/>
        <v>0</v>
      </c>
      <c r="AI55" s="191"/>
      <c r="AJ55" s="192">
        <v>49</v>
      </c>
      <c r="AK55" s="189" t="s">
        <v>43</v>
      </c>
      <c r="AL55" s="190">
        <v>0</v>
      </c>
      <c r="AM55" s="190">
        <v>0</v>
      </c>
      <c r="AN55" s="190">
        <v>0</v>
      </c>
      <c r="AO55" s="190">
        <f t="shared" si="7"/>
        <v>0</v>
      </c>
      <c r="AP55" s="191"/>
      <c r="AQ55" s="192">
        <v>49</v>
      </c>
      <c r="AR55" s="189" t="s">
        <v>43</v>
      </c>
      <c r="AS55" s="190">
        <v>0</v>
      </c>
      <c r="AT55" s="190">
        <v>0</v>
      </c>
      <c r="AU55" s="190">
        <v>0</v>
      </c>
      <c r="AV55" s="190">
        <f t="shared" si="8"/>
        <v>0</v>
      </c>
      <c r="AW55" s="191"/>
      <c r="AX55" s="192">
        <v>49</v>
      </c>
      <c r="AY55" s="189" t="s">
        <v>43</v>
      </c>
      <c r="AZ55" s="190">
        <v>0</v>
      </c>
      <c r="BA55" s="190">
        <v>0</v>
      </c>
      <c r="BB55" s="190">
        <v>0</v>
      </c>
      <c r="BC55" s="190">
        <f t="shared" si="9"/>
        <v>0</v>
      </c>
      <c r="BD55" s="191"/>
      <c r="BE55" s="192">
        <v>49</v>
      </c>
      <c r="BF55" s="189" t="s">
        <v>43</v>
      </c>
      <c r="BG55" s="190">
        <v>0</v>
      </c>
      <c r="BH55" s="190">
        <v>0</v>
      </c>
      <c r="BI55" s="190">
        <v>0</v>
      </c>
      <c r="BJ55" s="190">
        <f t="shared" si="10"/>
        <v>0</v>
      </c>
      <c r="BK55" s="191"/>
      <c r="BL55" s="192">
        <v>49</v>
      </c>
      <c r="BM55" s="189" t="s">
        <v>43</v>
      </c>
      <c r="BN55" s="190">
        <v>0</v>
      </c>
      <c r="BO55" s="190">
        <v>0</v>
      </c>
      <c r="BP55" s="190">
        <v>0</v>
      </c>
      <c r="BQ55" s="190">
        <f t="shared" si="11"/>
        <v>0</v>
      </c>
      <c r="BR55" s="191"/>
      <c r="BS55" s="192">
        <v>49</v>
      </c>
      <c r="BT55" s="189" t="s">
        <v>43</v>
      </c>
      <c r="BU55" s="190">
        <v>0</v>
      </c>
      <c r="BV55" s="190">
        <v>0</v>
      </c>
      <c r="BW55" s="190">
        <v>0</v>
      </c>
      <c r="BX55" s="190">
        <f t="shared" si="12"/>
        <v>0</v>
      </c>
      <c r="BY55" s="191"/>
      <c r="BZ55" s="192">
        <v>49</v>
      </c>
      <c r="CA55" s="189" t="s">
        <v>43</v>
      </c>
      <c r="CB55" s="190">
        <v>0</v>
      </c>
      <c r="CC55" s="190">
        <v>0</v>
      </c>
      <c r="CD55" s="190">
        <v>0</v>
      </c>
      <c r="CE55" s="190">
        <f t="shared" si="13"/>
        <v>0</v>
      </c>
      <c r="CF55" s="191"/>
      <c r="CG55" s="192">
        <v>49</v>
      </c>
      <c r="CH55" s="189" t="s">
        <v>43</v>
      </c>
      <c r="CI55" s="190">
        <v>0</v>
      </c>
      <c r="CJ55" s="190">
        <v>0</v>
      </c>
      <c r="CK55" s="190">
        <v>0</v>
      </c>
      <c r="CL55" s="190">
        <f t="shared" si="14"/>
        <v>0</v>
      </c>
      <c r="CM55" s="191"/>
      <c r="CN55" s="192">
        <v>49</v>
      </c>
      <c r="CO55" s="189" t="s">
        <v>43</v>
      </c>
      <c r="CP55" s="190">
        <v>0</v>
      </c>
      <c r="CQ55" s="190">
        <v>0</v>
      </c>
      <c r="CR55" s="190">
        <v>0</v>
      </c>
      <c r="CS55" s="190">
        <f t="shared" si="15"/>
        <v>0</v>
      </c>
      <c r="CT55" s="191"/>
      <c r="CU55" s="192">
        <v>49</v>
      </c>
      <c r="CV55" s="189" t="s">
        <v>43</v>
      </c>
      <c r="CW55" s="190">
        <v>0</v>
      </c>
      <c r="CX55" s="190">
        <v>0</v>
      </c>
      <c r="CY55" s="190">
        <v>0</v>
      </c>
      <c r="CZ55" s="190">
        <f t="shared" si="16"/>
        <v>0</v>
      </c>
      <c r="DA55" s="191"/>
      <c r="DB55" s="192">
        <v>49</v>
      </c>
      <c r="DC55" s="189" t="s">
        <v>43</v>
      </c>
      <c r="DD55" s="190">
        <v>0</v>
      </c>
      <c r="DE55" s="190">
        <v>0</v>
      </c>
      <c r="DF55" s="190">
        <v>0</v>
      </c>
      <c r="DG55" s="190">
        <f t="shared" si="17"/>
        <v>0</v>
      </c>
      <c r="DH55" s="191"/>
      <c r="DI55" s="192">
        <v>49</v>
      </c>
      <c r="DJ55" s="189" t="s">
        <v>43</v>
      </c>
      <c r="DK55" s="190">
        <v>0</v>
      </c>
      <c r="DL55" s="190">
        <v>0</v>
      </c>
      <c r="DM55" s="190">
        <v>0</v>
      </c>
      <c r="DN55" s="190">
        <f t="shared" si="18"/>
        <v>0</v>
      </c>
      <c r="DO55" s="191"/>
      <c r="DP55" s="192">
        <v>49</v>
      </c>
      <c r="DQ55" s="189" t="s">
        <v>43</v>
      </c>
      <c r="DR55" s="190">
        <v>0</v>
      </c>
      <c r="DS55" s="190">
        <v>0</v>
      </c>
      <c r="DT55" s="190">
        <v>0</v>
      </c>
      <c r="DU55" s="190">
        <f t="shared" si="19"/>
        <v>0</v>
      </c>
      <c r="DV55" s="191"/>
      <c r="DW55" s="192">
        <v>49</v>
      </c>
      <c r="DX55" s="189" t="s">
        <v>43</v>
      </c>
      <c r="DY55" s="190">
        <v>0</v>
      </c>
      <c r="DZ55" s="190">
        <v>0</v>
      </c>
      <c r="EA55" s="190">
        <v>0</v>
      </c>
      <c r="EB55" s="190">
        <f t="shared" si="20"/>
        <v>0</v>
      </c>
      <c r="EC55" s="191"/>
      <c r="ED55" s="192">
        <v>49</v>
      </c>
      <c r="EE55" s="189" t="s">
        <v>43</v>
      </c>
      <c r="EF55" s="190">
        <v>0</v>
      </c>
      <c r="EG55" s="190">
        <v>0</v>
      </c>
      <c r="EH55" s="190">
        <v>0</v>
      </c>
      <c r="EI55" s="190">
        <f t="shared" si="21"/>
        <v>0</v>
      </c>
      <c r="EJ55" s="191"/>
      <c r="EK55" s="192">
        <v>49</v>
      </c>
      <c r="EL55" s="189" t="s">
        <v>43</v>
      </c>
      <c r="EM55" s="190">
        <v>0</v>
      </c>
      <c r="EN55" s="190">
        <v>0</v>
      </c>
      <c r="EO55" s="190">
        <v>0</v>
      </c>
      <c r="EP55" s="190">
        <f t="shared" si="22"/>
        <v>0</v>
      </c>
      <c r="EQ55" s="191"/>
      <c r="ER55" s="192">
        <v>49</v>
      </c>
      <c r="ES55" s="189" t="s">
        <v>43</v>
      </c>
      <c r="ET55" s="190">
        <v>1</v>
      </c>
      <c r="EU55" s="190">
        <v>20000</v>
      </c>
      <c r="EV55" s="190">
        <v>0</v>
      </c>
      <c r="EW55" s="190">
        <f t="shared" si="23"/>
        <v>20000</v>
      </c>
      <c r="EX55" s="191"/>
      <c r="EY55" s="192">
        <v>49</v>
      </c>
      <c r="EZ55" s="189" t="s">
        <v>43</v>
      </c>
      <c r="FA55" s="190">
        <v>0</v>
      </c>
      <c r="FB55" s="190">
        <v>0</v>
      </c>
      <c r="FC55" s="190">
        <v>0</v>
      </c>
      <c r="FD55" s="190">
        <f t="shared" si="24"/>
        <v>0</v>
      </c>
      <c r="FE55" s="191"/>
      <c r="FF55" s="192">
        <v>49</v>
      </c>
      <c r="FG55" s="189" t="s">
        <v>43</v>
      </c>
      <c r="FH55" s="190">
        <v>0</v>
      </c>
      <c r="FI55" s="190">
        <v>0</v>
      </c>
      <c r="FJ55" s="190">
        <v>0</v>
      </c>
      <c r="FK55" s="190">
        <f t="shared" si="25"/>
        <v>0</v>
      </c>
      <c r="FL55" s="191"/>
      <c r="FM55" s="192">
        <v>49</v>
      </c>
      <c r="FN55" s="189" t="s">
        <v>43</v>
      </c>
      <c r="FO55" s="190">
        <v>0</v>
      </c>
      <c r="FP55" s="190">
        <v>0</v>
      </c>
      <c r="FQ55" s="190">
        <v>0</v>
      </c>
      <c r="FR55" s="190">
        <f t="shared" si="26"/>
        <v>0</v>
      </c>
      <c r="FS55" s="191"/>
      <c r="FT55" s="192">
        <v>49</v>
      </c>
      <c r="FU55" s="189" t="s">
        <v>43</v>
      </c>
      <c r="FV55" s="190">
        <v>0</v>
      </c>
      <c r="FW55" s="190">
        <v>0</v>
      </c>
      <c r="FX55" s="190">
        <v>0</v>
      </c>
      <c r="FY55" s="190">
        <f t="shared" si="27"/>
        <v>0</v>
      </c>
      <c r="FZ55" s="191"/>
      <c r="GA55" s="192">
        <v>49</v>
      </c>
      <c r="GB55" s="189" t="s">
        <v>43</v>
      </c>
      <c r="GC55" s="190">
        <v>0</v>
      </c>
      <c r="GD55" s="190">
        <v>0</v>
      </c>
      <c r="GE55" s="190">
        <v>0</v>
      </c>
      <c r="GF55" s="190">
        <f t="shared" si="28"/>
        <v>0</v>
      </c>
      <c r="GG55" s="191"/>
      <c r="GH55" s="192">
        <v>49</v>
      </c>
      <c r="GI55" s="189" t="s">
        <v>43</v>
      </c>
      <c r="GJ55" s="190">
        <v>0</v>
      </c>
      <c r="GK55" s="190">
        <v>0</v>
      </c>
      <c r="GL55" s="190">
        <v>0</v>
      </c>
      <c r="GM55" s="190">
        <f t="shared" si="29"/>
        <v>0</v>
      </c>
      <c r="GN55" s="191"/>
      <c r="GO55" s="192">
        <v>49</v>
      </c>
      <c r="GP55" s="189" t="s">
        <v>43</v>
      </c>
      <c r="GQ55" s="190">
        <v>0</v>
      </c>
      <c r="GR55" s="190">
        <v>0</v>
      </c>
      <c r="GS55" s="190">
        <v>0</v>
      </c>
      <c r="GT55" s="190">
        <f t="shared" si="30"/>
        <v>0</v>
      </c>
      <c r="GU55" s="191"/>
      <c r="GV55" s="192">
        <v>49</v>
      </c>
      <c r="GW55" s="189" t="s">
        <v>43</v>
      </c>
      <c r="GX55" s="190">
        <v>0</v>
      </c>
      <c r="GY55" s="190">
        <v>0</v>
      </c>
      <c r="GZ55" s="190">
        <v>0</v>
      </c>
      <c r="HA55" s="190">
        <f t="shared" si="31"/>
        <v>0</v>
      </c>
      <c r="HB55" s="191"/>
      <c r="HC55" s="192">
        <v>49</v>
      </c>
      <c r="HD55" s="189" t="s">
        <v>43</v>
      </c>
      <c r="HE55" s="190">
        <v>0</v>
      </c>
      <c r="HF55" s="190">
        <v>0</v>
      </c>
      <c r="HG55" s="190">
        <v>0</v>
      </c>
      <c r="HH55" s="190">
        <f t="shared" si="32"/>
        <v>0</v>
      </c>
      <c r="HI55" s="191"/>
      <c r="HJ55" s="192">
        <v>49</v>
      </c>
      <c r="HK55" s="189" t="s">
        <v>43</v>
      </c>
      <c r="HL55" s="190">
        <v>0</v>
      </c>
      <c r="HM55" s="190">
        <v>0</v>
      </c>
      <c r="HN55" s="190">
        <v>0</v>
      </c>
      <c r="HO55" s="190">
        <f t="shared" si="33"/>
        <v>0</v>
      </c>
      <c r="HP55" s="191"/>
      <c r="HQ55" s="192">
        <v>49</v>
      </c>
      <c r="HR55" s="189" t="s">
        <v>43</v>
      </c>
      <c r="HS55" s="190">
        <v>0</v>
      </c>
      <c r="HT55" s="190">
        <v>0</v>
      </c>
      <c r="HU55" s="190">
        <v>0</v>
      </c>
      <c r="HV55" s="190">
        <f t="shared" si="34"/>
        <v>0</v>
      </c>
      <c r="HW55" s="191"/>
      <c r="HX55" s="192">
        <v>49</v>
      </c>
      <c r="HY55" s="189" t="s">
        <v>43</v>
      </c>
      <c r="HZ55" s="190">
        <v>0</v>
      </c>
      <c r="IA55" s="190">
        <v>0</v>
      </c>
      <c r="IB55" s="190">
        <v>0</v>
      </c>
      <c r="IC55" s="190">
        <f t="shared" si="35"/>
        <v>0</v>
      </c>
      <c r="ID55" s="191"/>
      <c r="IE55" s="192">
        <v>49</v>
      </c>
      <c r="IF55" s="189" t="s">
        <v>43</v>
      </c>
      <c r="IG55" s="190">
        <v>0</v>
      </c>
      <c r="IH55" s="190">
        <v>0</v>
      </c>
      <c r="II55" s="190">
        <v>0</v>
      </c>
      <c r="IJ55" s="190">
        <f t="shared" si="36"/>
        <v>0</v>
      </c>
      <c r="IK55" s="191"/>
      <c r="IL55" s="192">
        <v>49</v>
      </c>
      <c r="IM55" s="189" t="s">
        <v>43</v>
      </c>
      <c r="IN55" s="190">
        <v>0</v>
      </c>
      <c r="IO55" s="190">
        <v>0</v>
      </c>
      <c r="IP55" s="190">
        <v>0</v>
      </c>
      <c r="IQ55" s="190">
        <f t="shared" si="37"/>
        <v>0</v>
      </c>
      <c r="IR55" s="191"/>
      <c r="IS55" s="192">
        <v>49</v>
      </c>
      <c r="IT55" s="189" t="s">
        <v>43</v>
      </c>
      <c r="IU55" s="190">
        <v>0</v>
      </c>
      <c r="IV55" s="190">
        <v>0</v>
      </c>
      <c r="IW55" s="190">
        <v>0</v>
      </c>
      <c r="IX55" s="190">
        <f t="shared" si="38"/>
        <v>0</v>
      </c>
      <c r="IY55" s="191"/>
      <c r="IZ55" s="192">
        <v>49</v>
      </c>
      <c r="JA55" s="189" t="s">
        <v>43</v>
      </c>
      <c r="JB55" s="190">
        <v>0</v>
      </c>
      <c r="JC55" s="190">
        <v>0</v>
      </c>
      <c r="JD55" s="190">
        <v>0</v>
      </c>
      <c r="JE55" s="190">
        <f t="shared" si="39"/>
        <v>0</v>
      </c>
      <c r="JF55" s="191"/>
      <c r="JG55" s="192">
        <v>49</v>
      </c>
      <c r="JH55" s="189" t="s">
        <v>43</v>
      </c>
      <c r="JI55" s="190">
        <v>0</v>
      </c>
      <c r="JJ55" s="190">
        <v>0</v>
      </c>
      <c r="JK55" s="190">
        <v>0</v>
      </c>
      <c r="JL55" s="190">
        <f t="shared" si="40"/>
        <v>0</v>
      </c>
      <c r="JM55" s="191"/>
      <c r="JN55" s="192">
        <v>49</v>
      </c>
      <c r="JO55" s="189" t="s">
        <v>43</v>
      </c>
      <c r="JP55" s="190">
        <v>0</v>
      </c>
      <c r="JQ55" s="190">
        <v>0</v>
      </c>
      <c r="JR55" s="190">
        <v>0</v>
      </c>
      <c r="JS55" s="190">
        <f t="shared" si="41"/>
        <v>0</v>
      </c>
      <c r="JT55" s="191"/>
      <c r="JU55" s="192">
        <v>49</v>
      </c>
      <c r="JV55" s="189" t="s">
        <v>43</v>
      </c>
      <c r="JW55" s="190">
        <v>0</v>
      </c>
      <c r="JX55" s="190">
        <v>0</v>
      </c>
      <c r="JY55" s="190">
        <v>0</v>
      </c>
      <c r="JZ55" s="190">
        <f t="shared" si="42"/>
        <v>0</v>
      </c>
      <c r="KA55" s="191"/>
      <c r="KB55" s="192">
        <v>49</v>
      </c>
      <c r="KC55" s="189" t="s">
        <v>43</v>
      </c>
      <c r="KD55" s="190">
        <v>0</v>
      </c>
      <c r="KE55" s="190">
        <v>0</v>
      </c>
      <c r="KF55" s="190">
        <v>0</v>
      </c>
      <c r="KG55" s="190">
        <f t="shared" si="43"/>
        <v>0</v>
      </c>
      <c r="KH55" s="191"/>
      <c r="KI55" s="192">
        <v>49</v>
      </c>
      <c r="KJ55" s="189" t="s">
        <v>43</v>
      </c>
      <c r="KK55" s="190">
        <v>0</v>
      </c>
      <c r="KL55" s="190">
        <v>0</v>
      </c>
      <c r="KM55" s="190">
        <v>0</v>
      </c>
      <c r="KN55" s="190">
        <f t="shared" si="44"/>
        <v>0</v>
      </c>
      <c r="KO55" s="191"/>
      <c r="KP55" s="192">
        <v>49</v>
      </c>
      <c r="KQ55" s="189" t="s">
        <v>43</v>
      </c>
      <c r="KR55" s="190">
        <v>0</v>
      </c>
      <c r="KS55" s="190">
        <v>0</v>
      </c>
      <c r="KT55" s="190">
        <v>0</v>
      </c>
      <c r="KU55" s="190">
        <f t="shared" si="45"/>
        <v>0</v>
      </c>
      <c r="KV55" s="191"/>
      <c r="KW55" s="192">
        <v>49</v>
      </c>
      <c r="KX55" s="189" t="s">
        <v>43</v>
      </c>
      <c r="KY55" s="190">
        <v>0</v>
      </c>
      <c r="KZ55" s="190">
        <v>0</v>
      </c>
      <c r="LA55" s="190">
        <v>0</v>
      </c>
      <c r="LB55" s="190">
        <f t="shared" si="46"/>
        <v>0</v>
      </c>
      <c r="LC55" s="191"/>
      <c r="LD55" s="192">
        <v>49</v>
      </c>
      <c r="LE55" s="189" t="s">
        <v>43</v>
      </c>
      <c r="LF55" s="190">
        <v>0</v>
      </c>
      <c r="LG55" s="190">
        <v>0</v>
      </c>
      <c r="LH55" s="190">
        <v>0</v>
      </c>
      <c r="LI55" s="190">
        <f t="shared" si="47"/>
        <v>0</v>
      </c>
      <c r="LJ55" s="191"/>
      <c r="LK55" s="192">
        <v>49</v>
      </c>
      <c r="LL55" s="189" t="s">
        <v>43</v>
      </c>
      <c r="LM55" s="190">
        <v>0</v>
      </c>
      <c r="LN55" s="190">
        <v>0</v>
      </c>
      <c r="LO55" s="190">
        <v>0</v>
      </c>
      <c r="LP55" s="190">
        <f t="shared" si="48"/>
        <v>0</v>
      </c>
      <c r="LQ55" s="191"/>
      <c r="LR55" s="192">
        <v>49</v>
      </c>
      <c r="LS55" s="189" t="s">
        <v>43</v>
      </c>
      <c r="LT55" s="190">
        <v>0</v>
      </c>
      <c r="LU55" s="190">
        <v>0</v>
      </c>
      <c r="LV55" s="190">
        <v>0</v>
      </c>
      <c r="LW55" s="190">
        <f t="shared" si="49"/>
        <v>0</v>
      </c>
      <c r="LX55" s="191"/>
      <c r="LY55" s="192">
        <v>49</v>
      </c>
      <c r="LZ55" s="189" t="s">
        <v>43</v>
      </c>
      <c r="MA55" s="190">
        <v>0</v>
      </c>
      <c r="MB55" s="190">
        <v>0</v>
      </c>
      <c r="MC55" s="190">
        <v>0</v>
      </c>
      <c r="MD55" s="190">
        <f t="shared" si="50"/>
        <v>0</v>
      </c>
      <c r="ME55" s="191"/>
      <c r="MF55" s="192">
        <v>49</v>
      </c>
      <c r="MG55" s="189" t="s">
        <v>43</v>
      </c>
      <c r="MH55" s="190">
        <v>0</v>
      </c>
      <c r="MI55" s="190">
        <v>0</v>
      </c>
      <c r="MJ55" s="190">
        <v>0</v>
      </c>
      <c r="MK55" s="190">
        <f t="shared" si="51"/>
        <v>0</v>
      </c>
      <c r="ML55" s="191"/>
      <c r="MM55" s="192">
        <v>49</v>
      </c>
      <c r="MN55" s="189" t="s">
        <v>43</v>
      </c>
      <c r="MO55" s="190">
        <v>0</v>
      </c>
      <c r="MP55" s="190">
        <v>0</v>
      </c>
      <c r="MQ55" s="190">
        <v>0</v>
      </c>
      <c r="MR55" s="190">
        <f t="shared" si="52"/>
        <v>0</v>
      </c>
      <c r="MS55" s="191"/>
      <c r="MT55" s="192">
        <v>49</v>
      </c>
      <c r="MU55" s="189" t="s">
        <v>43</v>
      </c>
      <c r="MV55" s="190">
        <v>0</v>
      </c>
      <c r="MW55" s="190">
        <v>0</v>
      </c>
      <c r="MX55" s="190">
        <v>0</v>
      </c>
      <c r="MY55" s="190">
        <f t="shared" si="53"/>
        <v>0</v>
      </c>
      <c r="MZ55" s="191"/>
      <c r="NA55" s="192">
        <v>49</v>
      </c>
      <c r="NB55" s="189" t="s">
        <v>43</v>
      </c>
      <c r="NC55" s="190"/>
      <c r="ND55" s="190"/>
      <c r="NE55" s="190">
        <v>0</v>
      </c>
      <c r="NF55" s="190">
        <f t="shared" si="54"/>
        <v>0</v>
      </c>
      <c r="NG55" s="191"/>
      <c r="NH55" s="192">
        <v>49</v>
      </c>
      <c r="NI55" s="189" t="s">
        <v>43</v>
      </c>
      <c r="NJ55" s="190">
        <v>0</v>
      </c>
      <c r="NK55" s="190">
        <v>0</v>
      </c>
      <c r="NL55" s="190">
        <v>0</v>
      </c>
      <c r="NM55" s="190">
        <f t="shared" si="55"/>
        <v>0</v>
      </c>
      <c r="NN55" s="191"/>
      <c r="NO55" s="192">
        <v>49</v>
      </c>
      <c r="NP55" s="189" t="s">
        <v>43</v>
      </c>
      <c r="NQ55" s="190">
        <v>0</v>
      </c>
      <c r="NR55" s="190">
        <v>0</v>
      </c>
      <c r="NS55" s="190">
        <v>0</v>
      </c>
      <c r="NT55" s="190">
        <f t="shared" si="56"/>
        <v>0</v>
      </c>
      <c r="NU55" s="191"/>
      <c r="NV55" s="192">
        <v>49</v>
      </c>
      <c r="NW55" s="189" t="s">
        <v>43</v>
      </c>
      <c r="NX55" s="190">
        <v>0</v>
      </c>
      <c r="NY55" s="190">
        <v>0</v>
      </c>
      <c r="NZ55" s="190">
        <v>0</v>
      </c>
      <c r="OA55" s="190">
        <f t="shared" si="57"/>
        <v>0</v>
      </c>
      <c r="OB55" s="191"/>
      <c r="OC55" s="192">
        <v>49</v>
      </c>
      <c r="OD55" s="189" t="s">
        <v>43</v>
      </c>
      <c r="OE55" s="190">
        <v>0</v>
      </c>
      <c r="OF55" s="190">
        <v>0</v>
      </c>
      <c r="OG55" s="190">
        <v>0</v>
      </c>
      <c r="OH55" s="190">
        <f t="shared" si="58"/>
        <v>0</v>
      </c>
      <c r="OI55" s="191"/>
      <c r="OJ55" s="192">
        <v>49</v>
      </c>
      <c r="OK55" s="189" t="s">
        <v>43</v>
      </c>
      <c r="OL55" s="190">
        <v>0</v>
      </c>
      <c r="OM55" s="190">
        <v>0</v>
      </c>
      <c r="ON55" s="190">
        <v>0</v>
      </c>
      <c r="OO55" s="190">
        <f t="shared" si="59"/>
        <v>0</v>
      </c>
      <c r="OP55" s="191"/>
      <c r="OQ55" s="192">
        <v>49</v>
      </c>
      <c r="OR55" s="189" t="s">
        <v>43</v>
      </c>
      <c r="OS55" s="190">
        <v>0</v>
      </c>
      <c r="OT55" s="190">
        <v>0</v>
      </c>
      <c r="OU55" s="190">
        <v>0</v>
      </c>
      <c r="OV55" s="190">
        <f t="shared" si="60"/>
        <v>0</v>
      </c>
      <c r="OW55" s="191"/>
      <c r="OX55" s="192">
        <v>49</v>
      </c>
      <c r="OY55" s="189" t="s">
        <v>43</v>
      </c>
      <c r="OZ55" s="190">
        <v>0</v>
      </c>
      <c r="PA55" s="190">
        <v>0</v>
      </c>
      <c r="PB55" s="190">
        <v>0</v>
      </c>
      <c r="PC55" s="190">
        <f t="shared" si="61"/>
        <v>0</v>
      </c>
      <c r="PD55" s="191"/>
      <c r="PE55" s="192">
        <v>49</v>
      </c>
      <c r="PF55" s="189" t="s">
        <v>43</v>
      </c>
      <c r="PG55" s="190">
        <v>0</v>
      </c>
      <c r="PH55" s="190">
        <v>0</v>
      </c>
      <c r="PI55" s="190">
        <v>0</v>
      </c>
      <c r="PJ55" s="190">
        <f t="shared" si="62"/>
        <v>0</v>
      </c>
      <c r="PK55" s="191"/>
      <c r="PL55" s="192">
        <v>49</v>
      </c>
      <c r="PM55" s="189" t="s">
        <v>43</v>
      </c>
      <c r="PN55" s="190">
        <v>0</v>
      </c>
      <c r="PO55" s="190">
        <v>0</v>
      </c>
      <c r="PP55" s="190">
        <v>0</v>
      </c>
      <c r="PQ55" s="190">
        <f t="shared" si="63"/>
        <v>0</v>
      </c>
      <c r="PR55" s="191"/>
      <c r="PS55" s="192">
        <v>49</v>
      </c>
      <c r="PT55" s="189" t="s">
        <v>43</v>
      </c>
      <c r="PU55" s="190">
        <v>0</v>
      </c>
      <c r="PV55" s="190">
        <v>0</v>
      </c>
      <c r="PW55" s="190">
        <v>0</v>
      </c>
      <c r="PX55" s="190">
        <f t="shared" si="64"/>
        <v>0</v>
      </c>
      <c r="PY55" s="191"/>
      <c r="PZ55" s="192">
        <v>49</v>
      </c>
      <c r="QA55" s="189" t="s">
        <v>43</v>
      </c>
      <c r="QB55" s="190">
        <v>0</v>
      </c>
      <c r="QC55" s="190">
        <v>0</v>
      </c>
      <c r="QD55" s="190">
        <v>0</v>
      </c>
      <c r="QE55" s="190">
        <f t="shared" si="65"/>
        <v>0</v>
      </c>
      <c r="QF55" s="191"/>
      <c r="QG55" s="192">
        <v>49</v>
      </c>
      <c r="QH55" s="189" t="s">
        <v>43</v>
      </c>
      <c r="QI55" s="190">
        <v>0</v>
      </c>
      <c r="QJ55" s="190">
        <v>0</v>
      </c>
      <c r="QK55" s="190">
        <v>0</v>
      </c>
      <c r="QL55" s="190">
        <f t="shared" si="66"/>
        <v>0</v>
      </c>
      <c r="QM55" s="191"/>
      <c r="QN55" s="192">
        <v>49</v>
      </c>
      <c r="QO55" s="189" t="s">
        <v>43</v>
      </c>
      <c r="QP55" s="190">
        <v>0</v>
      </c>
      <c r="QQ55" s="190">
        <v>165600</v>
      </c>
      <c r="QR55" s="190">
        <v>0</v>
      </c>
      <c r="QS55" s="190">
        <f t="shared" si="67"/>
        <v>165600</v>
      </c>
      <c r="QT55" s="191"/>
      <c r="QU55" s="192">
        <v>49</v>
      </c>
      <c r="QV55" s="189" t="s">
        <v>43</v>
      </c>
      <c r="QW55" s="190">
        <v>0</v>
      </c>
      <c r="QX55" s="190">
        <v>0</v>
      </c>
      <c r="QY55" s="190">
        <v>0</v>
      </c>
      <c r="QZ55" s="190">
        <f t="shared" si="68"/>
        <v>0</v>
      </c>
      <c r="RA55" s="191"/>
      <c r="RB55" s="192">
        <v>49</v>
      </c>
      <c r="RC55" s="189" t="s">
        <v>43</v>
      </c>
      <c r="RD55" s="190">
        <v>0</v>
      </c>
      <c r="RE55" s="190">
        <v>0</v>
      </c>
      <c r="RF55" s="190">
        <v>0</v>
      </c>
      <c r="RG55" s="190">
        <f t="shared" si="69"/>
        <v>0</v>
      </c>
      <c r="RH55" s="191"/>
      <c r="RI55" s="192">
        <v>49</v>
      </c>
      <c r="RJ55" s="189" t="s">
        <v>43</v>
      </c>
      <c r="RK55" s="190">
        <v>0</v>
      </c>
      <c r="RL55" s="190">
        <v>0</v>
      </c>
      <c r="RM55" s="190">
        <v>0</v>
      </c>
      <c r="RN55" s="190">
        <f t="shared" si="70"/>
        <v>0</v>
      </c>
      <c r="RO55" s="191"/>
      <c r="RP55" s="192">
        <v>49</v>
      </c>
      <c r="RQ55" s="189" t="s">
        <v>43</v>
      </c>
      <c r="RR55" s="190">
        <v>0</v>
      </c>
      <c r="RS55" s="190">
        <v>0</v>
      </c>
      <c r="RT55" s="190">
        <v>0</v>
      </c>
      <c r="RU55" s="190">
        <f t="shared" si="71"/>
        <v>0</v>
      </c>
      <c r="RV55" s="191"/>
      <c r="RW55" s="192">
        <v>49</v>
      </c>
      <c r="RX55" s="189" t="s">
        <v>43</v>
      </c>
      <c r="RY55" s="190">
        <v>0</v>
      </c>
      <c r="RZ55" s="190">
        <v>0</v>
      </c>
      <c r="SA55" s="190">
        <v>0</v>
      </c>
      <c r="SB55" s="190">
        <f t="shared" si="72"/>
        <v>0</v>
      </c>
      <c r="SC55" s="191"/>
      <c r="SD55" s="192">
        <v>49</v>
      </c>
      <c r="SE55" s="189" t="s">
        <v>43</v>
      </c>
      <c r="SF55" s="190">
        <v>1</v>
      </c>
      <c r="SG55" s="190">
        <v>24000</v>
      </c>
      <c r="SH55" s="190">
        <v>0</v>
      </c>
      <c r="SI55" s="190">
        <f t="shared" si="73"/>
        <v>24000</v>
      </c>
      <c r="SJ55" s="191"/>
      <c r="SK55" s="192">
        <v>49</v>
      </c>
      <c r="SL55" s="189" t="s">
        <v>43</v>
      </c>
      <c r="SM55" s="190">
        <v>0</v>
      </c>
      <c r="SN55" s="190">
        <v>0</v>
      </c>
      <c r="SO55" s="190">
        <v>0</v>
      </c>
      <c r="SP55" s="190">
        <f t="shared" si="74"/>
        <v>0</v>
      </c>
      <c r="SQ55" s="191"/>
      <c r="SR55" s="192">
        <v>49</v>
      </c>
      <c r="SS55" s="189" t="s">
        <v>43</v>
      </c>
      <c r="ST55" s="190">
        <v>0</v>
      </c>
      <c r="SU55" s="190">
        <v>0</v>
      </c>
      <c r="SV55" s="190">
        <v>0</v>
      </c>
      <c r="SW55" s="190">
        <f t="shared" si="75"/>
        <v>0</v>
      </c>
      <c r="SX55" s="191"/>
      <c r="SY55" s="192">
        <v>49</v>
      </c>
      <c r="SZ55" s="189" t="s">
        <v>43</v>
      </c>
      <c r="TA55" s="190">
        <v>0</v>
      </c>
      <c r="TB55" s="190">
        <v>0</v>
      </c>
      <c r="TC55" s="190">
        <v>0</v>
      </c>
      <c r="TD55" s="190">
        <f t="shared" si="76"/>
        <v>0</v>
      </c>
      <c r="TE55" s="191"/>
      <c r="TF55" s="192">
        <v>49</v>
      </c>
      <c r="TG55" s="189" t="s">
        <v>43</v>
      </c>
      <c r="TH55" s="190">
        <v>0</v>
      </c>
      <c r="TI55" s="190">
        <v>0</v>
      </c>
      <c r="TJ55" s="190">
        <v>0</v>
      </c>
      <c r="TK55" s="190">
        <f t="shared" si="77"/>
        <v>0</v>
      </c>
      <c r="TL55" s="191"/>
      <c r="TM55" s="192">
        <v>49</v>
      </c>
      <c r="TN55" s="189" t="s">
        <v>43</v>
      </c>
      <c r="TO55" s="190">
        <v>0</v>
      </c>
      <c r="TP55" s="190">
        <v>0</v>
      </c>
      <c r="TQ55" s="190">
        <v>0</v>
      </c>
      <c r="TR55" s="190">
        <f t="shared" si="78"/>
        <v>0</v>
      </c>
      <c r="TS55" s="191"/>
      <c r="TT55" s="192">
        <v>49</v>
      </c>
      <c r="TU55" s="189" t="s">
        <v>43</v>
      </c>
      <c r="TV55" s="190">
        <v>0</v>
      </c>
      <c r="TW55" s="190">
        <v>0</v>
      </c>
      <c r="TX55" s="190">
        <v>0</v>
      </c>
      <c r="TY55" s="190">
        <f t="shared" si="79"/>
        <v>0</v>
      </c>
      <c r="TZ55" s="191"/>
      <c r="UA55" s="192">
        <v>49</v>
      </c>
      <c r="UB55" s="189" t="s">
        <v>43</v>
      </c>
      <c r="UC55" s="190">
        <v>0</v>
      </c>
      <c r="UD55" s="190">
        <v>0</v>
      </c>
      <c r="UE55" s="190">
        <v>0</v>
      </c>
      <c r="UF55" s="190">
        <f t="shared" si="80"/>
        <v>0</v>
      </c>
      <c r="UG55" s="191"/>
      <c r="UH55" s="192">
        <v>49</v>
      </c>
      <c r="UI55" s="189" t="s">
        <v>43</v>
      </c>
      <c r="UJ55" s="190">
        <v>0</v>
      </c>
      <c r="UK55" s="190">
        <v>0</v>
      </c>
      <c r="UL55" s="190">
        <v>0</v>
      </c>
      <c r="UM55" s="190">
        <f t="shared" si="81"/>
        <v>0</v>
      </c>
      <c r="UN55" s="191"/>
      <c r="UO55" s="192">
        <v>49</v>
      </c>
      <c r="UP55" s="189" t="s">
        <v>43</v>
      </c>
      <c r="UQ55" s="190">
        <v>0</v>
      </c>
      <c r="UR55" s="190">
        <v>0</v>
      </c>
      <c r="US55" s="190">
        <v>0</v>
      </c>
      <c r="UT55" s="190">
        <f t="shared" si="82"/>
        <v>0</v>
      </c>
      <c r="UU55" s="191"/>
      <c r="UV55" s="192">
        <v>49</v>
      </c>
      <c r="UW55" s="189" t="s">
        <v>43</v>
      </c>
      <c r="UX55" s="190">
        <v>0</v>
      </c>
      <c r="UY55" s="190">
        <v>0</v>
      </c>
      <c r="UZ55" s="190">
        <v>0</v>
      </c>
      <c r="VA55" s="190">
        <f t="shared" si="83"/>
        <v>0</v>
      </c>
      <c r="VB55" s="191"/>
      <c r="VC55" s="192">
        <v>49</v>
      </c>
      <c r="VD55" s="189" t="s">
        <v>43</v>
      </c>
      <c r="VE55" s="190">
        <v>1</v>
      </c>
      <c r="VF55" s="190">
        <v>10000</v>
      </c>
      <c r="VG55" s="190">
        <v>0</v>
      </c>
      <c r="VH55" s="190">
        <f t="shared" si="84"/>
        <v>10000</v>
      </c>
      <c r="VI55" s="191"/>
      <c r="VJ55" s="192">
        <v>49</v>
      </c>
      <c r="VK55" s="189" t="s">
        <v>43</v>
      </c>
      <c r="VL55" s="190">
        <v>0</v>
      </c>
      <c r="VM55" s="190">
        <v>0</v>
      </c>
      <c r="VN55" s="190">
        <v>0</v>
      </c>
      <c r="VO55" s="190">
        <f t="shared" si="85"/>
        <v>0</v>
      </c>
      <c r="VP55" s="191"/>
      <c r="VQ55" s="192">
        <v>49</v>
      </c>
      <c r="VR55" s="189" t="s">
        <v>43</v>
      </c>
      <c r="VS55" s="190">
        <v>0</v>
      </c>
      <c r="VT55" s="190">
        <v>0</v>
      </c>
      <c r="VU55" s="190">
        <v>0</v>
      </c>
      <c r="VV55" s="190">
        <f t="shared" si="86"/>
        <v>0</v>
      </c>
      <c r="VW55" s="191"/>
      <c r="VX55" s="192">
        <v>49</v>
      </c>
      <c r="VY55" s="189" t="s">
        <v>43</v>
      </c>
      <c r="VZ55" s="190">
        <v>0</v>
      </c>
      <c r="WA55" s="190">
        <v>0</v>
      </c>
      <c r="WB55" s="190">
        <v>0</v>
      </c>
      <c r="WC55" s="190">
        <f t="shared" si="87"/>
        <v>0</v>
      </c>
      <c r="WD55" s="191"/>
      <c r="WE55" s="192">
        <v>49</v>
      </c>
      <c r="WF55" s="189" t="s">
        <v>43</v>
      </c>
      <c r="WG55" s="190">
        <v>0</v>
      </c>
      <c r="WH55" s="190">
        <v>0</v>
      </c>
      <c r="WI55" s="190">
        <v>0</v>
      </c>
      <c r="WJ55" s="190">
        <f t="shared" si="88"/>
        <v>0</v>
      </c>
      <c r="WK55" s="191"/>
      <c r="WL55" s="192">
        <v>49</v>
      </c>
      <c r="WM55" s="189" t="s">
        <v>43</v>
      </c>
      <c r="WN55" s="190">
        <v>0</v>
      </c>
      <c r="WO55" s="190">
        <v>0</v>
      </c>
      <c r="WP55" s="190">
        <v>0</v>
      </c>
      <c r="WQ55" s="190">
        <f t="shared" si="89"/>
        <v>0</v>
      </c>
      <c r="WR55" s="191"/>
      <c r="WS55" s="192">
        <v>49</v>
      </c>
      <c r="WT55" s="189" t="s">
        <v>43</v>
      </c>
      <c r="WU55" s="190">
        <v>0</v>
      </c>
      <c r="WV55" s="190">
        <v>0</v>
      </c>
      <c r="WW55" s="190">
        <v>0</v>
      </c>
      <c r="WX55" s="190">
        <f t="shared" si="90"/>
        <v>0</v>
      </c>
      <c r="WY55" s="191"/>
      <c r="WZ55" s="192">
        <v>49</v>
      </c>
      <c r="XA55" s="189" t="s">
        <v>43</v>
      </c>
      <c r="XB55" s="190">
        <v>0</v>
      </c>
      <c r="XC55" s="190">
        <v>0</v>
      </c>
      <c r="XD55" s="190">
        <v>0</v>
      </c>
      <c r="XE55" s="190">
        <f t="shared" si="91"/>
        <v>0</v>
      </c>
      <c r="XF55" s="191"/>
      <c r="XG55" s="192">
        <v>49</v>
      </c>
      <c r="XH55" s="189" t="s">
        <v>43</v>
      </c>
      <c r="XI55" s="190">
        <v>0</v>
      </c>
      <c r="XJ55" s="190">
        <v>0</v>
      </c>
      <c r="XK55" s="190">
        <v>0</v>
      </c>
      <c r="XL55" s="190">
        <f t="shared" si="92"/>
        <v>0</v>
      </c>
      <c r="XM55" s="191"/>
      <c r="XN55" s="192">
        <v>49</v>
      </c>
      <c r="XO55" s="189" t="s">
        <v>43</v>
      </c>
      <c r="XP55" s="190">
        <v>0</v>
      </c>
      <c r="XQ55" s="190">
        <v>0</v>
      </c>
      <c r="XR55" s="190">
        <v>0</v>
      </c>
      <c r="XS55" s="190">
        <f t="shared" si="93"/>
        <v>0</v>
      </c>
      <c r="XT55" s="191"/>
      <c r="XU55" s="192">
        <v>49</v>
      </c>
      <c r="XV55" s="189" t="s">
        <v>43</v>
      </c>
      <c r="XW55" s="190">
        <v>0</v>
      </c>
      <c r="XX55" s="190">
        <v>0</v>
      </c>
      <c r="XY55" s="190">
        <v>0</v>
      </c>
      <c r="XZ55" s="190">
        <f t="shared" si="94"/>
        <v>0</v>
      </c>
      <c r="YA55" s="191"/>
      <c r="YB55" s="192">
        <v>49</v>
      </c>
      <c r="YC55" s="189" t="s">
        <v>43</v>
      </c>
      <c r="YD55" s="190">
        <v>0</v>
      </c>
      <c r="YE55" s="190">
        <v>0</v>
      </c>
      <c r="YF55" s="190">
        <v>0</v>
      </c>
      <c r="YG55" s="190">
        <f t="shared" si="95"/>
        <v>0</v>
      </c>
      <c r="YH55" s="191"/>
      <c r="YI55" s="192">
        <v>49</v>
      </c>
      <c r="YJ55" s="189" t="s">
        <v>43</v>
      </c>
      <c r="YK55" s="190">
        <v>0</v>
      </c>
      <c r="YL55" s="190">
        <f t="shared" si="96"/>
        <v>219600</v>
      </c>
      <c r="YM55" s="190">
        <f t="shared" si="0"/>
        <v>0</v>
      </c>
      <c r="YN55" s="190">
        <f t="shared" si="1"/>
        <v>219600</v>
      </c>
      <c r="YO55" s="191"/>
      <c r="YP55" s="105">
        <v>49</v>
      </c>
      <c r="YQ55" s="2" t="s">
        <v>43</v>
      </c>
      <c r="YR55" s="5">
        <v>0</v>
      </c>
      <c r="YS55" s="5" t="e">
        <f>'Programme Management'!#REF!+'Prgramme M. Activities'!YL55</f>
        <v>#REF!</v>
      </c>
      <c r="YT55" s="5" t="e">
        <f>'Programme Management'!#REF!+'Prgramme M. Activities'!YM55</f>
        <v>#REF!</v>
      </c>
      <c r="YU55" s="5" t="e">
        <f t="shared" si="97"/>
        <v>#REF!</v>
      </c>
      <c r="YV55" s="9"/>
    </row>
    <row r="56" spans="1:672" ht="16.5" hidden="1">
      <c r="A56" s="188">
        <v>50</v>
      </c>
      <c r="B56" s="189" t="s">
        <v>44</v>
      </c>
      <c r="C56" s="190">
        <v>0</v>
      </c>
      <c r="D56" s="190">
        <v>0</v>
      </c>
      <c r="E56" s="190">
        <v>0</v>
      </c>
      <c r="F56" s="190">
        <f t="shared" si="2"/>
        <v>0</v>
      </c>
      <c r="G56" s="191"/>
      <c r="H56" s="192">
        <v>50</v>
      </c>
      <c r="I56" s="189" t="s">
        <v>44</v>
      </c>
      <c r="J56" s="190">
        <v>0</v>
      </c>
      <c r="K56" s="190">
        <v>0</v>
      </c>
      <c r="L56" s="190">
        <v>0</v>
      </c>
      <c r="M56" s="190">
        <f t="shared" si="3"/>
        <v>0</v>
      </c>
      <c r="N56" s="191"/>
      <c r="O56" s="192">
        <v>50</v>
      </c>
      <c r="P56" s="189" t="s">
        <v>44</v>
      </c>
      <c r="Q56" s="190">
        <v>0</v>
      </c>
      <c r="R56" s="190">
        <v>0</v>
      </c>
      <c r="S56" s="190">
        <v>0</v>
      </c>
      <c r="T56" s="190">
        <f t="shared" si="4"/>
        <v>0</v>
      </c>
      <c r="U56" s="191"/>
      <c r="V56" s="192">
        <v>50</v>
      </c>
      <c r="W56" s="189" t="s">
        <v>44</v>
      </c>
      <c r="X56" s="190">
        <v>0</v>
      </c>
      <c r="Y56" s="190">
        <v>0</v>
      </c>
      <c r="Z56" s="190">
        <v>0</v>
      </c>
      <c r="AA56" s="190">
        <f t="shared" si="5"/>
        <v>0</v>
      </c>
      <c r="AB56" s="191"/>
      <c r="AC56" s="192">
        <v>50</v>
      </c>
      <c r="AD56" s="189" t="s">
        <v>44</v>
      </c>
      <c r="AE56" s="190">
        <v>0</v>
      </c>
      <c r="AF56" s="190">
        <v>0</v>
      </c>
      <c r="AG56" s="190">
        <v>0</v>
      </c>
      <c r="AH56" s="190">
        <f t="shared" si="6"/>
        <v>0</v>
      </c>
      <c r="AI56" s="191"/>
      <c r="AJ56" s="192">
        <v>50</v>
      </c>
      <c r="AK56" s="189" t="s">
        <v>44</v>
      </c>
      <c r="AL56" s="190">
        <v>0</v>
      </c>
      <c r="AM56" s="190">
        <v>0</v>
      </c>
      <c r="AN56" s="190">
        <v>0</v>
      </c>
      <c r="AO56" s="190">
        <f t="shared" si="7"/>
        <v>0</v>
      </c>
      <c r="AP56" s="191"/>
      <c r="AQ56" s="192">
        <v>50</v>
      </c>
      <c r="AR56" s="189" t="s">
        <v>44</v>
      </c>
      <c r="AS56" s="190">
        <v>0</v>
      </c>
      <c r="AT56" s="190">
        <v>0</v>
      </c>
      <c r="AU56" s="190">
        <v>0</v>
      </c>
      <c r="AV56" s="190">
        <f t="shared" si="8"/>
        <v>0</v>
      </c>
      <c r="AW56" s="191"/>
      <c r="AX56" s="192">
        <v>50</v>
      </c>
      <c r="AY56" s="189" t="s">
        <v>44</v>
      </c>
      <c r="AZ56" s="190">
        <v>0</v>
      </c>
      <c r="BA56" s="190">
        <v>0</v>
      </c>
      <c r="BB56" s="190">
        <v>0</v>
      </c>
      <c r="BC56" s="190">
        <f t="shared" si="9"/>
        <v>0</v>
      </c>
      <c r="BD56" s="191"/>
      <c r="BE56" s="192">
        <v>50</v>
      </c>
      <c r="BF56" s="189" t="s">
        <v>44</v>
      </c>
      <c r="BG56" s="190">
        <v>0</v>
      </c>
      <c r="BH56" s="190">
        <v>0</v>
      </c>
      <c r="BI56" s="190">
        <v>0</v>
      </c>
      <c r="BJ56" s="190">
        <f t="shared" si="10"/>
        <v>0</v>
      </c>
      <c r="BK56" s="191"/>
      <c r="BL56" s="192">
        <v>50</v>
      </c>
      <c r="BM56" s="189" t="s">
        <v>44</v>
      </c>
      <c r="BN56" s="190">
        <v>0</v>
      </c>
      <c r="BO56" s="190">
        <v>0</v>
      </c>
      <c r="BP56" s="190">
        <v>0</v>
      </c>
      <c r="BQ56" s="190">
        <f t="shared" si="11"/>
        <v>0</v>
      </c>
      <c r="BR56" s="191"/>
      <c r="BS56" s="192">
        <v>50</v>
      </c>
      <c r="BT56" s="189" t="s">
        <v>44</v>
      </c>
      <c r="BU56" s="190">
        <v>0</v>
      </c>
      <c r="BV56" s="190">
        <v>0</v>
      </c>
      <c r="BW56" s="190">
        <v>0</v>
      </c>
      <c r="BX56" s="190">
        <f t="shared" si="12"/>
        <v>0</v>
      </c>
      <c r="BY56" s="191"/>
      <c r="BZ56" s="192">
        <v>50</v>
      </c>
      <c r="CA56" s="189" t="s">
        <v>44</v>
      </c>
      <c r="CB56" s="190">
        <v>0</v>
      </c>
      <c r="CC56" s="190">
        <v>0</v>
      </c>
      <c r="CD56" s="190">
        <v>0</v>
      </c>
      <c r="CE56" s="190">
        <f t="shared" si="13"/>
        <v>0</v>
      </c>
      <c r="CF56" s="191"/>
      <c r="CG56" s="192">
        <v>50</v>
      </c>
      <c r="CH56" s="189" t="s">
        <v>44</v>
      </c>
      <c r="CI56" s="190">
        <v>0</v>
      </c>
      <c r="CJ56" s="190">
        <v>0</v>
      </c>
      <c r="CK56" s="190">
        <v>0</v>
      </c>
      <c r="CL56" s="190">
        <f t="shared" si="14"/>
        <v>0</v>
      </c>
      <c r="CM56" s="191"/>
      <c r="CN56" s="192">
        <v>50</v>
      </c>
      <c r="CO56" s="189" t="s">
        <v>44</v>
      </c>
      <c r="CP56" s="190">
        <v>0</v>
      </c>
      <c r="CQ56" s="190">
        <v>0</v>
      </c>
      <c r="CR56" s="190">
        <v>0</v>
      </c>
      <c r="CS56" s="190">
        <f t="shared" si="15"/>
        <v>0</v>
      </c>
      <c r="CT56" s="191"/>
      <c r="CU56" s="192">
        <v>50</v>
      </c>
      <c r="CV56" s="189" t="s">
        <v>44</v>
      </c>
      <c r="CW56" s="190">
        <v>0</v>
      </c>
      <c r="CX56" s="190">
        <v>0</v>
      </c>
      <c r="CY56" s="190">
        <v>0</v>
      </c>
      <c r="CZ56" s="190">
        <f t="shared" si="16"/>
        <v>0</v>
      </c>
      <c r="DA56" s="191"/>
      <c r="DB56" s="192">
        <v>50</v>
      </c>
      <c r="DC56" s="189" t="s">
        <v>44</v>
      </c>
      <c r="DD56" s="190">
        <v>0</v>
      </c>
      <c r="DE56" s="190">
        <v>0</v>
      </c>
      <c r="DF56" s="190">
        <v>0</v>
      </c>
      <c r="DG56" s="190">
        <f t="shared" si="17"/>
        <v>0</v>
      </c>
      <c r="DH56" s="191"/>
      <c r="DI56" s="192">
        <v>50</v>
      </c>
      <c r="DJ56" s="189" t="s">
        <v>44</v>
      </c>
      <c r="DK56" s="190">
        <v>0</v>
      </c>
      <c r="DL56" s="190">
        <v>0</v>
      </c>
      <c r="DM56" s="190">
        <v>0</v>
      </c>
      <c r="DN56" s="190">
        <f t="shared" si="18"/>
        <v>0</v>
      </c>
      <c r="DO56" s="191"/>
      <c r="DP56" s="192">
        <v>50</v>
      </c>
      <c r="DQ56" s="189" t="s">
        <v>44</v>
      </c>
      <c r="DR56" s="190">
        <v>0</v>
      </c>
      <c r="DS56" s="190">
        <v>0</v>
      </c>
      <c r="DT56" s="190">
        <v>0</v>
      </c>
      <c r="DU56" s="190">
        <f t="shared" si="19"/>
        <v>0</v>
      </c>
      <c r="DV56" s="191"/>
      <c r="DW56" s="192">
        <v>50</v>
      </c>
      <c r="DX56" s="189" t="s">
        <v>44</v>
      </c>
      <c r="DY56" s="190">
        <v>0</v>
      </c>
      <c r="DZ56" s="190">
        <v>0</v>
      </c>
      <c r="EA56" s="190">
        <v>0</v>
      </c>
      <c r="EB56" s="190">
        <f t="shared" si="20"/>
        <v>0</v>
      </c>
      <c r="EC56" s="191"/>
      <c r="ED56" s="192">
        <v>50</v>
      </c>
      <c r="EE56" s="189" t="s">
        <v>44</v>
      </c>
      <c r="EF56" s="190">
        <v>0</v>
      </c>
      <c r="EG56" s="190">
        <v>0</v>
      </c>
      <c r="EH56" s="190">
        <v>0</v>
      </c>
      <c r="EI56" s="190">
        <f t="shared" si="21"/>
        <v>0</v>
      </c>
      <c r="EJ56" s="191"/>
      <c r="EK56" s="192">
        <v>50</v>
      </c>
      <c r="EL56" s="189" t="s">
        <v>44</v>
      </c>
      <c r="EM56" s="190">
        <v>0</v>
      </c>
      <c r="EN56" s="190">
        <v>0</v>
      </c>
      <c r="EO56" s="190">
        <v>0</v>
      </c>
      <c r="EP56" s="190">
        <f t="shared" si="22"/>
        <v>0</v>
      </c>
      <c r="EQ56" s="191"/>
      <c r="ER56" s="192">
        <v>50</v>
      </c>
      <c r="ES56" s="189" t="s">
        <v>44</v>
      </c>
      <c r="ET56" s="190">
        <v>1</v>
      </c>
      <c r="EU56" s="190">
        <v>30000</v>
      </c>
      <c r="EV56" s="190">
        <v>0</v>
      </c>
      <c r="EW56" s="190">
        <f t="shared" si="23"/>
        <v>30000</v>
      </c>
      <c r="EX56" s="191"/>
      <c r="EY56" s="192">
        <v>50</v>
      </c>
      <c r="EZ56" s="189" t="s">
        <v>44</v>
      </c>
      <c r="FA56" s="190">
        <v>0</v>
      </c>
      <c r="FB56" s="190">
        <v>0</v>
      </c>
      <c r="FC56" s="190">
        <v>0</v>
      </c>
      <c r="FD56" s="190">
        <f t="shared" si="24"/>
        <v>0</v>
      </c>
      <c r="FE56" s="191"/>
      <c r="FF56" s="192">
        <v>50</v>
      </c>
      <c r="FG56" s="189" t="s">
        <v>44</v>
      </c>
      <c r="FH56" s="190">
        <v>0</v>
      </c>
      <c r="FI56" s="190">
        <v>0</v>
      </c>
      <c r="FJ56" s="190">
        <v>0</v>
      </c>
      <c r="FK56" s="190">
        <f t="shared" si="25"/>
        <v>0</v>
      </c>
      <c r="FL56" s="191"/>
      <c r="FM56" s="192">
        <v>50</v>
      </c>
      <c r="FN56" s="189" t="s">
        <v>44</v>
      </c>
      <c r="FO56" s="190">
        <v>0</v>
      </c>
      <c r="FP56" s="190">
        <v>0</v>
      </c>
      <c r="FQ56" s="190">
        <v>0</v>
      </c>
      <c r="FR56" s="190">
        <f t="shared" si="26"/>
        <v>0</v>
      </c>
      <c r="FS56" s="191"/>
      <c r="FT56" s="192">
        <v>50</v>
      </c>
      <c r="FU56" s="189" t="s">
        <v>44</v>
      </c>
      <c r="FV56" s="190">
        <v>0</v>
      </c>
      <c r="FW56" s="190">
        <v>0</v>
      </c>
      <c r="FX56" s="190">
        <v>0</v>
      </c>
      <c r="FY56" s="190">
        <f t="shared" si="27"/>
        <v>0</v>
      </c>
      <c r="FZ56" s="191"/>
      <c r="GA56" s="192">
        <v>50</v>
      </c>
      <c r="GB56" s="189" t="s">
        <v>44</v>
      </c>
      <c r="GC56" s="190">
        <v>0</v>
      </c>
      <c r="GD56" s="190">
        <v>0</v>
      </c>
      <c r="GE56" s="190">
        <v>0</v>
      </c>
      <c r="GF56" s="190">
        <f t="shared" si="28"/>
        <v>0</v>
      </c>
      <c r="GG56" s="191"/>
      <c r="GH56" s="192">
        <v>50</v>
      </c>
      <c r="GI56" s="189" t="s">
        <v>44</v>
      </c>
      <c r="GJ56" s="190">
        <v>0</v>
      </c>
      <c r="GK56" s="190">
        <v>0</v>
      </c>
      <c r="GL56" s="190">
        <v>0</v>
      </c>
      <c r="GM56" s="190">
        <f t="shared" si="29"/>
        <v>0</v>
      </c>
      <c r="GN56" s="191"/>
      <c r="GO56" s="192">
        <v>50</v>
      </c>
      <c r="GP56" s="189" t="s">
        <v>44</v>
      </c>
      <c r="GQ56" s="190">
        <v>0</v>
      </c>
      <c r="GR56" s="190">
        <v>0</v>
      </c>
      <c r="GS56" s="190">
        <v>0</v>
      </c>
      <c r="GT56" s="190">
        <f t="shared" si="30"/>
        <v>0</v>
      </c>
      <c r="GU56" s="191"/>
      <c r="GV56" s="192">
        <v>50</v>
      </c>
      <c r="GW56" s="189" t="s">
        <v>44</v>
      </c>
      <c r="GX56" s="190">
        <v>0</v>
      </c>
      <c r="GY56" s="190">
        <v>0</v>
      </c>
      <c r="GZ56" s="190">
        <v>0</v>
      </c>
      <c r="HA56" s="190">
        <f t="shared" si="31"/>
        <v>0</v>
      </c>
      <c r="HB56" s="191"/>
      <c r="HC56" s="192">
        <v>50</v>
      </c>
      <c r="HD56" s="189" t="s">
        <v>44</v>
      </c>
      <c r="HE56" s="190">
        <v>0</v>
      </c>
      <c r="HF56" s="190">
        <v>0</v>
      </c>
      <c r="HG56" s="190">
        <v>0</v>
      </c>
      <c r="HH56" s="190">
        <f t="shared" si="32"/>
        <v>0</v>
      </c>
      <c r="HI56" s="191"/>
      <c r="HJ56" s="192">
        <v>50</v>
      </c>
      <c r="HK56" s="189" t="s">
        <v>44</v>
      </c>
      <c r="HL56" s="190">
        <v>0</v>
      </c>
      <c r="HM56" s="190">
        <v>0</v>
      </c>
      <c r="HN56" s="190">
        <v>0</v>
      </c>
      <c r="HO56" s="190">
        <f t="shared" si="33"/>
        <v>0</v>
      </c>
      <c r="HP56" s="191"/>
      <c r="HQ56" s="192">
        <v>50</v>
      </c>
      <c r="HR56" s="189" t="s">
        <v>44</v>
      </c>
      <c r="HS56" s="190">
        <v>0</v>
      </c>
      <c r="HT56" s="190">
        <v>0</v>
      </c>
      <c r="HU56" s="190">
        <v>0</v>
      </c>
      <c r="HV56" s="190">
        <f t="shared" si="34"/>
        <v>0</v>
      </c>
      <c r="HW56" s="191"/>
      <c r="HX56" s="192">
        <v>50</v>
      </c>
      <c r="HY56" s="189" t="s">
        <v>44</v>
      </c>
      <c r="HZ56" s="190">
        <v>0</v>
      </c>
      <c r="IA56" s="190">
        <v>0</v>
      </c>
      <c r="IB56" s="190">
        <v>0</v>
      </c>
      <c r="IC56" s="190">
        <f t="shared" si="35"/>
        <v>0</v>
      </c>
      <c r="ID56" s="191"/>
      <c r="IE56" s="192">
        <v>50</v>
      </c>
      <c r="IF56" s="189" t="s">
        <v>44</v>
      </c>
      <c r="IG56" s="190">
        <v>0</v>
      </c>
      <c r="IH56" s="190">
        <v>0</v>
      </c>
      <c r="II56" s="190">
        <v>0</v>
      </c>
      <c r="IJ56" s="190">
        <f t="shared" si="36"/>
        <v>0</v>
      </c>
      <c r="IK56" s="191"/>
      <c r="IL56" s="192">
        <v>50</v>
      </c>
      <c r="IM56" s="189" t="s">
        <v>44</v>
      </c>
      <c r="IN56" s="190">
        <v>0</v>
      </c>
      <c r="IO56" s="190">
        <v>0</v>
      </c>
      <c r="IP56" s="190">
        <v>0</v>
      </c>
      <c r="IQ56" s="190">
        <f t="shared" si="37"/>
        <v>0</v>
      </c>
      <c r="IR56" s="191"/>
      <c r="IS56" s="192">
        <v>50</v>
      </c>
      <c r="IT56" s="189" t="s">
        <v>44</v>
      </c>
      <c r="IU56" s="190">
        <v>0</v>
      </c>
      <c r="IV56" s="190">
        <v>0</v>
      </c>
      <c r="IW56" s="190">
        <v>0</v>
      </c>
      <c r="IX56" s="190">
        <f t="shared" si="38"/>
        <v>0</v>
      </c>
      <c r="IY56" s="191"/>
      <c r="IZ56" s="192">
        <v>50</v>
      </c>
      <c r="JA56" s="189" t="s">
        <v>44</v>
      </c>
      <c r="JB56" s="190">
        <v>0</v>
      </c>
      <c r="JC56" s="190">
        <v>0</v>
      </c>
      <c r="JD56" s="190">
        <v>0</v>
      </c>
      <c r="JE56" s="190">
        <f t="shared" si="39"/>
        <v>0</v>
      </c>
      <c r="JF56" s="191"/>
      <c r="JG56" s="192">
        <v>50</v>
      </c>
      <c r="JH56" s="189" t="s">
        <v>44</v>
      </c>
      <c r="JI56" s="190">
        <v>0</v>
      </c>
      <c r="JJ56" s="190">
        <v>0</v>
      </c>
      <c r="JK56" s="190">
        <v>0</v>
      </c>
      <c r="JL56" s="190">
        <f t="shared" si="40"/>
        <v>0</v>
      </c>
      <c r="JM56" s="191"/>
      <c r="JN56" s="192">
        <v>50</v>
      </c>
      <c r="JO56" s="189" t="s">
        <v>44</v>
      </c>
      <c r="JP56" s="190">
        <v>0</v>
      </c>
      <c r="JQ56" s="190">
        <v>0</v>
      </c>
      <c r="JR56" s="190">
        <v>0</v>
      </c>
      <c r="JS56" s="190">
        <f t="shared" si="41"/>
        <v>0</v>
      </c>
      <c r="JT56" s="191"/>
      <c r="JU56" s="192">
        <v>50</v>
      </c>
      <c r="JV56" s="189" t="s">
        <v>44</v>
      </c>
      <c r="JW56" s="190">
        <v>0</v>
      </c>
      <c r="JX56" s="190">
        <v>0</v>
      </c>
      <c r="JY56" s="190">
        <v>0</v>
      </c>
      <c r="JZ56" s="190">
        <f t="shared" si="42"/>
        <v>0</v>
      </c>
      <c r="KA56" s="191"/>
      <c r="KB56" s="192">
        <v>50</v>
      </c>
      <c r="KC56" s="189" t="s">
        <v>44</v>
      </c>
      <c r="KD56" s="190">
        <v>0</v>
      </c>
      <c r="KE56" s="190">
        <v>0</v>
      </c>
      <c r="KF56" s="190">
        <v>0</v>
      </c>
      <c r="KG56" s="190">
        <f t="shared" si="43"/>
        <v>0</v>
      </c>
      <c r="KH56" s="191"/>
      <c r="KI56" s="192">
        <v>50</v>
      </c>
      <c r="KJ56" s="189" t="s">
        <v>44</v>
      </c>
      <c r="KK56" s="190">
        <v>0</v>
      </c>
      <c r="KL56" s="190">
        <v>0</v>
      </c>
      <c r="KM56" s="190">
        <v>0</v>
      </c>
      <c r="KN56" s="190">
        <f t="shared" si="44"/>
        <v>0</v>
      </c>
      <c r="KO56" s="191"/>
      <c r="KP56" s="192">
        <v>50</v>
      </c>
      <c r="KQ56" s="189" t="s">
        <v>44</v>
      </c>
      <c r="KR56" s="190">
        <v>0</v>
      </c>
      <c r="KS56" s="190">
        <v>0</v>
      </c>
      <c r="KT56" s="190">
        <v>0</v>
      </c>
      <c r="KU56" s="190">
        <f t="shared" si="45"/>
        <v>0</v>
      </c>
      <c r="KV56" s="191"/>
      <c r="KW56" s="192">
        <v>50</v>
      </c>
      <c r="KX56" s="189" t="s">
        <v>44</v>
      </c>
      <c r="KY56" s="190">
        <v>0</v>
      </c>
      <c r="KZ56" s="190">
        <v>0</v>
      </c>
      <c r="LA56" s="190">
        <v>0</v>
      </c>
      <c r="LB56" s="190">
        <f t="shared" si="46"/>
        <v>0</v>
      </c>
      <c r="LC56" s="191"/>
      <c r="LD56" s="192">
        <v>50</v>
      </c>
      <c r="LE56" s="189" t="s">
        <v>44</v>
      </c>
      <c r="LF56" s="190">
        <v>0</v>
      </c>
      <c r="LG56" s="190">
        <v>0</v>
      </c>
      <c r="LH56" s="190">
        <v>0</v>
      </c>
      <c r="LI56" s="190">
        <f t="shared" si="47"/>
        <v>0</v>
      </c>
      <c r="LJ56" s="191"/>
      <c r="LK56" s="192">
        <v>50</v>
      </c>
      <c r="LL56" s="189" t="s">
        <v>44</v>
      </c>
      <c r="LM56" s="190">
        <v>0</v>
      </c>
      <c r="LN56" s="190">
        <v>0</v>
      </c>
      <c r="LO56" s="190">
        <v>0</v>
      </c>
      <c r="LP56" s="190">
        <f t="shared" si="48"/>
        <v>0</v>
      </c>
      <c r="LQ56" s="191"/>
      <c r="LR56" s="192">
        <v>50</v>
      </c>
      <c r="LS56" s="189" t="s">
        <v>44</v>
      </c>
      <c r="LT56" s="190">
        <v>0</v>
      </c>
      <c r="LU56" s="190">
        <v>0</v>
      </c>
      <c r="LV56" s="190">
        <v>0</v>
      </c>
      <c r="LW56" s="190">
        <f t="shared" si="49"/>
        <v>0</v>
      </c>
      <c r="LX56" s="191"/>
      <c r="LY56" s="192">
        <v>50</v>
      </c>
      <c r="LZ56" s="189" t="s">
        <v>44</v>
      </c>
      <c r="MA56" s="190">
        <v>0</v>
      </c>
      <c r="MB56" s="190">
        <v>0</v>
      </c>
      <c r="MC56" s="190">
        <v>0</v>
      </c>
      <c r="MD56" s="190">
        <f t="shared" si="50"/>
        <v>0</v>
      </c>
      <c r="ME56" s="191"/>
      <c r="MF56" s="192">
        <v>50</v>
      </c>
      <c r="MG56" s="189" t="s">
        <v>44</v>
      </c>
      <c r="MH56" s="190">
        <v>0</v>
      </c>
      <c r="MI56" s="190">
        <v>0</v>
      </c>
      <c r="MJ56" s="190">
        <v>0</v>
      </c>
      <c r="MK56" s="190">
        <f t="shared" si="51"/>
        <v>0</v>
      </c>
      <c r="ML56" s="191"/>
      <c r="MM56" s="192">
        <v>50</v>
      </c>
      <c r="MN56" s="189" t="s">
        <v>44</v>
      </c>
      <c r="MO56" s="190">
        <v>0</v>
      </c>
      <c r="MP56" s="190">
        <v>0</v>
      </c>
      <c r="MQ56" s="190">
        <v>0</v>
      </c>
      <c r="MR56" s="190">
        <f t="shared" si="52"/>
        <v>0</v>
      </c>
      <c r="MS56" s="191"/>
      <c r="MT56" s="192">
        <v>50</v>
      </c>
      <c r="MU56" s="189" t="s">
        <v>44</v>
      </c>
      <c r="MV56" s="190">
        <v>0</v>
      </c>
      <c r="MW56" s="190">
        <v>0</v>
      </c>
      <c r="MX56" s="190">
        <v>0</v>
      </c>
      <c r="MY56" s="190">
        <f t="shared" si="53"/>
        <v>0</v>
      </c>
      <c r="MZ56" s="191"/>
      <c r="NA56" s="192">
        <v>50</v>
      </c>
      <c r="NB56" s="189" t="s">
        <v>44</v>
      </c>
      <c r="NC56" s="190"/>
      <c r="ND56" s="190"/>
      <c r="NE56" s="190">
        <v>0</v>
      </c>
      <c r="NF56" s="190">
        <f t="shared" si="54"/>
        <v>0</v>
      </c>
      <c r="NG56" s="191"/>
      <c r="NH56" s="192">
        <v>50</v>
      </c>
      <c r="NI56" s="189" t="s">
        <v>44</v>
      </c>
      <c r="NJ56" s="190">
        <v>0</v>
      </c>
      <c r="NK56" s="190">
        <v>0</v>
      </c>
      <c r="NL56" s="190">
        <v>0</v>
      </c>
      <c r="NM56" s="190">
        <f t="shared" si="55"/>
        <v>0</v>
      </c>
      <c r="NN56" s="191"/>
      <c r="NO56" s="192">
        <v>50</v>
      </c>
      <c r="NP56" s="189" t="s">
        <v>44</v>
      </c>
      <c r="NQ56" s="190">
        <v>0</v>
      </c>
      <c r="NR56" s="190">
        <v>0</v>
      </c>
      <c r="NS56" s="190">
        <v>0</v>
      </c>
      <c r="NT56" s="190">
        <f t="shared" si="56"/>
        <v>0</v>
      </c>
      <c r="NU56" s="191"/>
      <c r="NV56" s="192">
        <v>50</v>
      </c>
      <c r="NW56" s="189" t="s">
        <v>44</v>
      </c>
      <c r="NX56" s="190">
        <v>0</v>
      </c>
      <c r="NY56" s="190">
        <v>0</v>
      </c>
      <c r="NZ56" s="190">
        <v>0</v>
      </c>
      <c r="OA56" s="190">
        <f t="shared" si="57"/>
        <v>0</v>
      </c>
      <c r="OB56" s="191"/>
      <c r="OC56" s="192">
        <v>50</v>
      </c>
      <c r="OD56" s="189" t="s">
        <v>44</v>
      </c>
      <c r="OE56" s="190">
        <v>0</v>
      </c>
      <c r="OF56" s="190">
        <v>0</v>
      </c>
      <c r="OG56" s="190">
        <v>0</v>
      </c>
      <c r="OH56" s="190">
        <f t="shared" si="58"/>
        <v>0</v>
      </c>
      <c r="OI56" s="191"/>
      <c r="OJ56" s="192">
        <v>50</v>
      </c>
      <c r="OK56" s="189" t="s">
        <v>44</v>
      </c>
      <c r="OL56" s="190">
        <v>0</v>
      </c>
      <c r="OM56" s="190">
        <v>0</v>
      </c>
      <c r="ON56" s="190">
        <v>0</v>
      </c>
      <c r="OO56" s="190">
        <f t="shared" si="59"/>
        <v>0</v>
      </c>
      <c r="OP56" s="191"/>
      <c r="OQ56" s="192">
        <v>50</v>
      </c>
      <c r="OR56" s="189" t="s">
        <v>44</v>
      </c>
      <c r="OS56" s="190">
        <v>0</v>
      </c>
      <c r="OT56" s="190">
        <v>0</v>
      </c>
      <c r="OU56" s="190">
        <v>0</v>
      </c>
      <c r="OV56" s="190">
        <f t="shared" si="60"/>
        <v>0</v>
      </c>
      <c r="OW56" s="191"/>
      <c r="OX56" s="192">
        <v>50</v>
      </c>
      <c r="OY56" s="189" t="s">
        <v>44</v>
      </c>
      <c r="OZ56" s="190">
        <v>0</v>
      </c>
      <c r="PA56" s="190">
        <v>0</v>
      </c>
      <c r="PB56" s="190">
        <v>0</v>
      </c>
      <c r="PC56" s="190">
        <f t="shared" si="61"/>
        <v>0</v>
      </c>
      <c r="PD56" s="191"/>
      <c r="PE56" s="192">
        <v>50</v>
      </c>
      <c r="PF56" s="189" t="s">
        <v>44</v>
      </c>
      <c r="PG56" s="190">
        <v>0</v>
      </c>
      <c r="PH56" s="190">
        <v>0</v>
      </c>
      <c r="PI56" s="190">
        <v>0</v>
      </c>
      <c r="PJ56" s="190">
        <f t="shared" si="62"/>
        <v>0</v>
      </c>
      <c r="PK56" s="191"/>
      <c r="PL56" s="192">
        <v>50</v>
      </c>
      <c r="PM56" s="189" t="s">
        <v>44</v>
      </c>
      <c r="PN56" s="190">
        <v>0</v>
      </c>
      <c r="PO56" s="190">
        <v>0</v>
      </c>
      <c r="PP56" s="190">
        <v>0</v>
      </c>
      <c r="PQ56" s="190">
        <f t="shared" si="63"/>
        <v>0</v>
      </c>
      <c r="PR56" s="191"/>
      <c r="PS56" s="192">
        <v>50</v>
      </c>
      <c r="PT56" s="189" t="s">
        <v>44</v>
      </c>
      <c r="PU56" s="190">
        <v>0</v>
      </c>
      <c r="PV56" s="190">
        <v>0</v>
      </c>
      <c r="PW56" s="190">
        <v>0</v>
      </c>
      <c r="PX56" s="190">
        <f t="shared" si="64"/>
        <v>0</v>
      </c>
      <c r="PY56" s="191"/>
      <c r="PZ56" s="192">
        <v>50</v>
      </c>
      <c r="QA56" s="189" t="s">
        <v>44</v>
      </c>
      <c r="QB56" s="190">
        <v>0</v>
      </c>
      <c r="QC56" s="190">
        <v>0</v>
      </c>
      <c r="QD56" s="190">
        <v>0</v>
      </c>
      <c r="QE56" s="190">
        <f t="shared" si="65"/>
        <v>0</v>
      </c>
      <c r="QF56" s="191"/>
      <c r="QG56" s="192">
        <v>50</v>
      </c>
      <c r="QH56" s="189" t="s">
        <v>44</v>
      </c>
      <c r="QI56" s="190">
        <v>0</v>
      </c>
      <c r="QJ56" s="190">
        <v>0</v>
      </c>
      <c r="QK56" s="190">
        <v>0</v>
      </c>
      <c r="QL56" s="190">
        <f t="shared" si="66"/>
        <v>0</v>
      </c>
      <c r="QM56" s="191"/>
      <c r="QN56" s="192">
        <v>50</v>
      </c>
      <c r="QO56" s="189" t="s">
        <v>44</v>
      </c>
      <c r="QP56" s="190">
        <v>0</v>
      </c>
      <c r="QQ56" s="190">
        <v>97200</v>
      </c>
      <c r="QR56" s="190">
        <v>0</v>
      </c>
      <c r="QS56" s="190">
        <f t="shared" si="67"/>
        <v>97200</v>
      </c>
      <c r="QT56" s="191"/>
      <c r="QU56" s="192">
        <v>50</v>
      </c>
      <c r="QV56" s="189" t="s">
        <v>44</v>
      </c>
      <c r="QW56" s="190">
        <v>0</v>
      </c>
      <c r="QX56" s="190">
        <v>0</v>
      </c>
      <c r="QY56" s="190">
        <v>0</v>
      </c>
      <c r="QZ56" s="190">
        <f t="shared" si="68"/>
        <v>0</v>
      </c>
      <c r="RA56" s="191"/>
      <c r="RB56" s="192">
        <v>50</v>
      </c>
      <c r="RC56" s="189" t="s">
        <v>44</v>
      </c>
      <c r="RD56" s="190">
        <v>0</v>
      </c>
      <c r="RE56" s="190">
        <v>0</v>
      </c>
      <c r="RF56" s="190">
        <v>0</v>
      </c>
      <c r="RG56" s="190">
        <f t="shared" si="69"/>
        <v>0</v>
      </c>
      <c r="RH56" s="191"/>
      <c r="RI56" s="192">
        <v>50</v>
      </c>
      <c r="RJ56" s="189" t="s">
        <v>44</v>
      </c>
      <c r="RK56" s="190">
        <v>0</v>
      </c>
      <c r="RL56" s="190">
        <v>0</v>
      </c>
      <c r="RM56" s="190">
        <v>0</v>
      </c>
      <c r="RN56" s="190">
        <f t="shared" si="70"/>
        <v>0</v>
      </c>
      <c r="RO56" s="191"/>
      <c r="RP56" s="192">
        <v>50</v>
      </c>
      <c r="RQ56" s="189" t="s">
        <v>44</v>
      </c>
      <c r="RR56" s="190">
        <v>0</v>
      </c>
      <c r="RS56" s="190">
        <v>0</v>
      </c>
      <c r="RT56" s="190">
        <v>0</v>
      </c>
      <c r="RU56" s="190">
        <f t="shared" si="71"/>
        <v>0</v>
      </c>
      <c r="RV56" s="191"/>
      <c r="RW56" s="192">
        <v>50</v>
      </c>
      <c r="RX56" s="189" t="s">
        <v>44</v>
      </c>
      <c r="RY56" s="190">
        <v>0</v>
      </c>
      <c r="RZ56" s="190">
        <v>0</v>
      </c>
      <c r="SA56" s="190">
        <v>0</v>
      </c>
      <c r="SB56" s="190">
        <f t="shared" si="72"/>
        <v>0</v>
      </c>
      <c r="SC56" s="191"/>
      <c r="SD56" s="192">
        <v>50</v>
      </c>
      <c r="SE56" s="189" t="s">
        <v>44</v>
      </c>
      <c r="SF56" s="190">
        <v>1</v>
      </c>
      <c r="SG56" s="190">
        <v>48000</v>
      </c>
      <c r="SH56" s="190">
        <v>0</v>
      </c>
      <c r="SI56" s="190">
        <f t="shared" si="73"/>
        <v>48000</v>
      </c>
      <c r="SJ56" s="191"/>
      <c r="SK56" s="192">
        <v>50</v>
      </c>
      <c r="SL56" s="189" t="s">
        <v>44</v>
      </c>
      <c r="SM56" s="190">
        <v>0</v>
      </c>
      <c r="SN56" s="190">
        <v>0</v>
      </c>
      <c r="SO56" s="190">
        <v>0</v>
      </c>
      <c r="SP56" s="190">
        <f t="shared" si="74"/>
        <v>0</v>
      </c>
      <c r="SQ56" s="191"/>
      <c r="SR56" s="192">
        <v>50</v>
      </c>
      <c r="SS56" s="189" t="s">
        <v>44</v>
      </c>
      <c r="ST56" s="190">
        <v>0</v>
      </c>
      <c r="SU56" s="190">
        <v>0</v>
      </c>
      <c r="SV56" s="190">
        <v>0</v>
      </c>
      <c r="SW56" s="190">
        <f t="shared" si="75"/>
        <v>0</v>
      </c>
      <c r="SX56" s="191"/>
      <c r="SY56" s="192">
        <v>50</v>
      </c>
      <c r="SZ56" s="189" t="s">
        <v>44</v>
      </c>
      <c r="TA56" s="190">
        <v>0</v>
      </c>
      <c r="TB56" s="190">
        <v>0</v>
      </c>
      <c r="TC56" s="190">
        <v>0</v>
      </c>
      <c r="TD56" s="190">
        <f t="shared" si="76"/>
        <v>0</v>
      </c>
      <c r="TE56" s="191"/>
      <c r="TF56" s="192">
        <v>50</v>
      </c>
      <c r="TG56" s="189" t="s">
        <v>44</v>
      </c>
      <c r="TH56" s="190">
        <v>0</v>
      </c>
      <c r="TI56" s="190">
        <v>0</v>
      </c>
      <c r="TJ56" s="190">
        <v>0</v>
      </c>
      <c r="TK56" s="190">
        <f t="shared" si="77"/>
        <v>0</v>
      </c>
      <c r="TL56" s="191"/>
      <c r="TM56" s="192">
        <v>50</v>
      </c>
      <c r="TN56" s="189" t="s">
        <v>44</v>
      </c>
      <c r="TO56" s="190">
        <v>0</v>
      </c>
      <c r="TP56" s="190">
        <v>0</v>
      </c>
      <c r="TQ56" s="190">
        <v>0</v>
      </c>
      <c r="TR56" s="190">
        <f t="shared" si="78"/>
        <v>0</v>
      </c>
      <c r="TS56" s="191"/>
      <c r="TT56" s="192">
        <v>50</v>
      </c>
      <c r="TU56" s="189" t="s">
        <v>44</v>
      </c>
      <c r="TV56" s="190">
        <v>0</v>
      </c>
      <c r="TW56" s="190">
        <v>0</v>
      </c>
      <c r="TX56" s="190">
        <v>0</v>
      </c>
      <c r="TY56" s="190">
        <f t="shared" si="79"/>
        <v>0</v>
      </c>
      <c r="TZ56" s="191"/>
      <c r="UA56" s="192">
        <v>50</v>
      </c>
      <c r="UB56" s="189" t="s">
        <v>44</v>
      </c>
      <c r="UC56" s="190">
        <v>0</v>
      </c>
      <c r="UD56" s="190">
        <v>0</v>
      </c>
      <c r="UE56" s="190">
        <v>0</v>
      </c>
      <c r="UF56" s="190">
        <f t="shared" si="80"/>
        <v>0</v>
      </c>
      <c r="UG56" s="191"/>
      <c r="UH56" s="192">
        <v>50</v>
      </c>
      <c r="UI56" s="189" t="s">
        <v>44</v>
      </c>
      <c r="UJ56" s="190">
        <v>0</v>
      </c>
      <c r="UK56" s="190">
        <v>0</v>
      </c>
      <c r="UL56" s="190">
        <v>0</v>
      </c>
      <c r="UM56" s="190">
        <f t="shared" si="81"/>
        <v>0</v>
      </c>
      <c r="UN56" s="191"/>
      <c r="UO56" s="192">
        <v>50</v>
      </c>
      <c r="UP56" s="189" t="s">
        <v>44</v>
      </c>
      <c r="UQ56" s="190">
        <v>0</v>
      </c>
      <c r="UR56" s="190">
        <v>0</v>
      </c>
      <c r="US56" s="190">
        <v>0</v>
      </c>
      <c r="UT56" s="190">
        <f t="shared" si="82"/>
        <v>0</v>
      </c>
      <c r="UU56" s="191"/>
      <c r="UV56" s="192">
        <v>50</v>
      </c>
      <c r="UW56" s="189" t="s">
        <v>44</v>
      </c>
      <c r="UX56" s="190">
        <v>0</v>
      </c>
      <c r="UY56" s="190">
        <v>0</v>
      </c>
      <c r="UZ56" s="190">
        <v>0</v>
      </c>
      <c r="VA56" s="190">
        <f t="shared" si="83"/>
        <v>0</v>
      </c>
      <c r="VB56" s="191"/>
      <c r="VC56" s="192">
        <v>50</v>
      </c>
      <c r="VD56" s="189" t="s">
        <v>44</v>
      </c>
      <c r="VE56" s="190">
        <v>1</v>
      </c>
      <c r="VF56" s="190">
        <v>10000</v>
      </c>
      <c r="VG56" s="190">
        <v>0</v>
      </c>
      <c r="VH56" s="190">
        <f t="shared" si="84"/>
        <v>10000</v>
      </c>
      <c r="VI56" s="191"/>
      <c r="VJ56" s="192">
        <v>50</v>
      </c>
      <c r="VK56" s="189" t="s">
        <v>44</v>
      </c>
      <c r="VL56" s="190">
        <v>0</v>
      </c>
      <c r="VM56" s="190">
        <v>0</v>
      </c>
      <c r="VN56" s="190">
        <v>0</v>
      </c>
      <c r="VO56" s="190">
        <f t="shared" si="85"/>
        <v>0</v>
      </c>
      <c r="VP56" s="191"/>
      <c r="VQ56" s="192">
        <v>50</v>
      </c>
      <c r="VR56" s="189" t="s">
        <v>44</v>
      </c>
      <c r="VS56" s="190">
        <v>0</v>
      </c>
      <c r="VT56" s="190">
        <v>0</v>
      </c>
      <c r="VU56" s="190">
        <v>0</v>
      </c>
      <c r="VV56" s="190">
        <f t="shared" si="86"/>
        <v>0</v>
      </c>
      <c r="VW56" s="191"/>
      <c r="VX56" s="192">
        <v>50</v>
      </c>
      <c r="VY56" s="189" t="s">
        <v>44</v>
      </c>
      <c r="VZ56" s="190">
        <v>0</v>
      </c>
      <c r="WA56" s="190">
        <v>0</v>
      </c>
      <c r="WB56" s="190">
        <v>0</v>
      </c>
      <c r="WC56" s="190">
        <f t="shared" si="87"/>
        <v>0</v>
      </c>
      <c r="WD56" s="191"/>
      <c r="WE56" s="192">
        <v>50</v>
      </c>
      <c r="WF56" s="189" t="s">
        <v>44</v>
      </c>
      <c r="WG56" s="190">
        <v>0</v>
      </c>
      <c r="WH56" s="190">
        <v>0</v>
      </c>
      <c r="WI56" s="190">
        <v>0</v>
      </c>
      <c r="WJ56" s="190">
        <f t="shared" si="88"/>
        <v>0</v>
      </c>
      <c r="WK56" s="191"/>
      <c r="WL56" s="192">
        <v>50</v>
      </c>
      <c r="WM56" s="189" t="s">
        <v>44</v>
      </c>
      <c r="WN56" s="190">
        <v>0</v>
      </c>
      <c r="WO56" s="190">
        <v>0</v>
      </c>
      <c r="WP56" s="190">
        <v>0</v>
      </c>
      <c r="WQ56" s="190">
        <f t="shared" si="89"/>
        <v>0</v>
      </c>
      <c r="WR56" s="191"/>
      <c r="WS56" s="192">
        <v>50</v>
      </c>
      <c r="WT56" s="189" t="s">
        <v>44</v>
      </c>
      <c r="WU56" s="190">
        <v>0</v>
      </c>
      <c r="WV56" s="190">
        <v>0</v>
      </c>
      <c r="WW56" s="190">
        <v>0</v>
      </c>
      <c r="WX56" s="190">
        <f t="shared" si="90"/>
        <v>0</v>
      </c>
      <c r="WY56" s="191"/>
      <c r="WZ56" s="192">
        <v>50</v>
      </c>
      <c r="XA56" s="189" t="s">
        <v>44</v>
      </c>
      <c r="XB56" s="190">
        <v>0</v>
      </c>
      <c r="XC56" s="190">
        <v>0</v>
      </c>
      <c r="XD56" s="190">
        <v>0</v>
      </c>
      <c r="XE56" s="190">
        <f t="shared" si="91"/>
        <v>0</v>
      </c>
      <c r="XF56" s="191"/>
      <c r="XG56" s="192">
        <v>50</v>
      </c>
      <c r="XH56" s="189" t="s">
        <v>44</v>
      </c>
      <c r="XI56" s="190">
        <v>0</v>
      </c>
      <c r="XJ56" s="190">
        <v>0</v>
      </c>
      <c r="XK56" s="190">
        <v>0</v>
      </c>
      <c r="XL56" s="190">
        <f t="shared" si="92"/>
        <v>0</v>
      </c>
      <c r="XM56" s="191"/>
      <c r="XN56" s="192">
        <v>50</v>
      </c>
      <c r="XO56" s="189" t="s">
        <v>44</v>
      </c>
      <c r="XP56" s="190">
        <v>0</v>
      </c>
      <c r="XQ56" s="190">
        <v>0</v>
      </c>
      <c r="XR56" s="190">
        <v>0</v>
      </c>
      <c r="XS56" s="190">
        <f t="shared" si="93"/>
        <v>0</v>
      </c>
      <c r="XT56" s="191"/>
      <c r="XU56" s="192">
        <v>50</v>
      </c>
      <c r="XV56" s="189" t="s">
        <v>44</v>
      </c>
      <c r="XW56" s="190">
        <v>0</v>
      </c>
      <c r="XX56" s="190">
        <v>0</v>
      </c>
      <c r="XY56" s="190">
        <v>0</v>
      </c>
      <c r="XZ56" s="190">
        <f t="shared" si="94"/>
        <v>0</v>
      </c>
      <c r="YA56" s="191"/>
      <c r="YB56" s="192">
        <v>50</v>
      </c>
      <c r="YC56" s="189" t="s">
        <v>44</v>
      </c>
      <c r="YD56" s="190">
        <v>0</v>
      </c>
      <c r="YE56" s="190">
        <v>0</v>
      </c>
      <c r="YF56" s="190">
        <v>0</v>
      </c>
      <c r="YG56" s="190">
        <f t="shared" si="95"/>
        <v>0</v>
      </c>
      <c r="YH56" s="191"/>
      <c r="YI56" s="192">
        <v>50</v>
      </c>
      <c r="YJ56" s="189" t="s">
        <v>44</v>
      </c>
      <c r="YK56" s="190">
        <v>0</v>
      </c>
      <c r="YL56" s="190">
        <f t="shared" si="96"/>
        <v>185200</v>
      </c>
      <c r="YM56" s="190">
        <f t="shared" si="0"/>
        <v>0</v>
      </c>
      <c r="YN56" s="190">
        <f t="shared" si="1"/>
        <v>185200</v>
      </c>
      <c r="YO56" s="191"/>
      <c r="YP56" s="105">
        <v>50</v>
      </c>
      <c r="YQ56" s="2" t="s">
        <v>44</v>
      </c>
      <c r="YR56" s="5">
        <v>0</v>
      </c>
      <c r="YS56" s="5" t="e">
        <f>'Programme Management'!#REF!+'Prgramme M. Activities'!YL56</f>
        <v>#REF!</v>
      </c>
      <c r="YT56" s="5" t="e">
        <f>'Programme Management'!#REF!+'Prgramme M. Activities'!YM56</f>
        <v>#REF!</v>
      </c>
      <c r="YU56" s="5" t="e">
        <f t="shared" si="97"/>
        <v>#REF!</v>
      </c>
      <c r="YV56" s="9"/>
    </row>
    <row r="57" spans="1:672" ht="16.5" hidden="1">
      <c r="A57" s="188">
        <v>51</v>
      </c>
      <c r="B57" s="189" t="s">
        <v>45</v>
      </c>
      <c r="C57" s="190">
        <v>0</v>
      </c>
      <c r="D57" s="190">
        <v>0</v>
      </c>
      <c r="E57" s="190">
        <v>0</v>
      </c>
      <c r="F57" s="190">
        <f t="shared" si="2"/>
        <v>0</v>
      </c>
      <c r="G57" s="191"/>
      <c r="H57" s="192">
        <v>51</v>
      </c>
      <c r="I57" s="189" t="s">
        <v>45</v>
      </c>
      <c r="J57" s="190">
        <v>0</v>
      </c>
      <c r="K57" s="190">
        <v>0</v>
      </c>
      <c r="L57" s="190">
        <v>0</v>
      </c>
      <c r="M57" s="190">
        <f t="shared" si="3"/>
        <v>0</v>
      </c>
      <c r="N57" s="191"/>
      <c r="O57" s="192">
        <v>51</v>
      </c>
      <c r="P57" s="189" t="s">
        <v>45</v>
      </c>
      <c r="Q57" s="190">
        <v>0</v>
      </c>
      <c r="R57" s="190">
        <v>0</v>
      </c>
      <c r="S57" s="190">
        <v>0</v>
      </c>
      <c r="T57" s="190">
        <f t="shared" si="4"/>
        <v>0</v>
      </c>
      <c r="U57" s="191"/>
      <c r="V57" s="192">
        <v>51</v>
      </c>
      <c r="W57" s="189" t="s">
        <v>45</v>
      </c>
      <c r="X57" s="190">
        <v>0</v>
      </c>
      <c r="Y57" s="190">
        <v>0</v>
      </c>
      <c r="Z57" s="190">
        <v>0</v>
      </c>
      <c r="AA57" s="190">
        <f t="shared" si="5"/>
        <v>0</v>
      </c>
      <c r="AB57" s="191"/>
      <c r="AC57" s="192">
        <v>51</v>
      </c>
      <c r="AD57" s="189" t="s">
        <v>45</v>
      </c>
      <c r="AE57" s="190">
        <v>0</v>
      </c>
      <c r="AF57" s="190">
        <v>0</v>
      </c>
      <c r="AG57" s="190">
        <v>0</v>
      </c>
      <c r="AH57" s="190">
        <f t="shared" si="6"/>
        <v>0</v>
      </c>
      <c r="AI57" s="191"/>
      <c r="AJ57" s="192">
        <v>51</v>
      </c>
      <c r="AK57" s="189" t="s">
        <v>45</v>
      </c>
      <c r="AL57" s="190">
        <v>0</v>
      </c>
      <c r="AM57" s="190">
        <v>0</v>
      </c>
      <c r="AN57" s="190">
        <v>0</v>
      </c>
      <c r="AO57" s="190">
        <f t="shared" si="7"/>
        <v>0</v>
      </c>
      <c r="AP57" s="191"/>
      <c r="AQ57" s="192">
        <v>51</v>
      </c>
      <c r="AR57" s="189" t="s">
        <v>45</v>
      </c>
      <c r="AS57" s="190">
        <v>0</v>
      </c>
      <c r="AT57" s="190">
        <v>0</v>
      </c>
      <c r="AU57" s="190">
        <v>0</v>
      </c>
      <c r="AV57" s="190">
        <f t="shared" si="8"/>
        <v>0</v>
      </c>
      <c r="AW57" s="191"/>
      <c r="AX57" s="192">
        <v>51</v>
      </c>
      <c r="AY57" s="189" t="s">
        <v>45</v>
      </c>
      <c r="AZ57" s="190">
        <v>0</v>
      </c>
      <c r="BA57" s="190">
        <v>0</v>
      </c>
      <c r="BB57" s="190">
        <v>0</v>
      </c>
      <c r="BC57" s="190">
        <f t="shared" si="9"/>
        <v>0</v>
      </c>
      <c r="BD57" s="191"/>
      <c r="BE57" s="192">
        <v>51</v>
      </c>
      <c r="BF57" s="189" t="s">
        <v>45</v>
      </c>
      <c r="BG57" s="190">
        <v>0</v>
      </c>
      <c r="BH57" s="190">
        <v>0</v>
      </c>
      <c r="BI57" s="190">
        <v>0</v>
      </c>
      <c r="BJ57" s="190">
        <f t="shared" si="10"/>
        <v>0</v>
      </c>
      <c r="BK57" s="191"/>
      <c r="BL57" s="192">
        <v>51</v>
      </c>
      <c r="BM57" s="189" t="s">
        <v>45</v>
      </c>
      <c r="BN57" s="190">
        <v>0</v>
      </c>
      <c r="BO57" s="190">
        <v>0</v>
      </c>
      <c r="BP57" s="190">
        <v>0</v>
      </c>
      <c r="BQ57" s="190">
        <f t="shared" si="11"/>
        <v>0</v>
      </c>
      <c r="BR57" s="191"/>
      <c r="BS57" s="192">
        <v>51</v>
      </c>
      <c r="BT57" s="189" t="s">
        <v>45</v>
      </c>
      <c r="BU57" s="190">
        <v>0</v>
      </c>
      <c r="BV57" s="190">
        <v>0</v>
      </c>
      <c r="BW57" s="190">
        <v>0</v>
      </c>
      <c r="BX57" s="190">
        <f t="shared" si="12"/>
        <v>0</v>
      </c>
      <c r="BY57" s="191"/>
      <c r="BZ57" s="192">
        <v>51</v>
      </c>
      <c r="CA57" s="189" t="s">
        <v>45</v>
      </c>
      <c r="CB57" s="190">
        <v>0</v>
      </c>
      <c r="CC57" s="190">
        <v>0</v>
      </c>
      <c r="CD57" s="190">
        <v>0</v>
      </c>
      <c r="CE57" s="190">
        <f t="shared" si="13"/>
        <v>0</v>
      </c>
      <c r="CF57" s="191"/>
      <c r="CG57" s="192">
        <v>51</v>
      </c>
      <c r="CH57" s="189" t="s">
        <v>45</v>
      </c>
      <c r="CI57" s="190">
        <v>0</v>
      </c>
      <c r="CJ57" s="190">
        <v>0</v>
      </c>
      <c r="CK57" s="190">
        <v>0</v>
      </c>
      <c r="CL57" s="190">
        <f t="shared" si="14"/>
        <v>0</v>
      </c>
      <c r="CM57" s="191"/>
      <c r="CN57" s="192">
        <v>51</v>
      </c>
      <c r="CO57" s="189" t="s">
        <v>45</v>
      </c>
      <c r="CP57" s="190">
        <v>0</v>
      </c>
      <c r="CQ57" s="190">
        <v>0</v>
      </c>
      <c r="CR57" s="190">
        <v>0</v>
      </c>
      <c r="CS57" s="190">
        <f t="shared" si="15"/>
        <v>0</v>
      </c>
      <c r="CT57" s="191"/>
      <c r="CU57" s="192">
        <v>51</v>
      </c>
      <c r="CV57" s="189" t="s">
        <v>45</v>
      </c>
      <c r="CW57" s="190">
        <v>0</v>
      </c>
      <c r="CX57" s="190">
        <v>0</v>
      </c>
      <c r="CY57" s="190">
        <v>0</v>
      </c>
      <c r="CZ57" s="190">
        <f t="shared" si="16"/>
        <v>0</v>
      </c>
      <c r="DA57" s="191"/>
      <c r="DB57" s="192">
        <v>51</v>
      </c>
      <c r="DC57" s="189" t="s">
        <v>45</v>
      </c>
      <c r="DD57" s="190">
        <v>0</v>
      </c>
      <c r="DE57" s="190">
        <v>0</v>
      </c>
      <c r="DF57" s="190">
        <v>0</v>
      </c>
      <c r="DG57" s="190">
        <f t="shared" si="17"/>
        <v>0</v>
      </c>
      <c r="DH57" s="191"/>
      <c r="DI57" s="192">
        <v>51</v>
      </c>
      <c r="DJ57" s="189" t="s">
        <v>45</v>
      </c>
      <c r="DK57" s="190">
        <v>0</v>
      </c>
      <c r="DL57" s="190">
        <v>0</v>
      </c>
      <c r="DM57" s="190">
        <v>0</v>
      </c>
      <c r="DN57" s="190">
        <f t="shared" si="18"/>
        <v>0</v>
      </c>
      <c r="DO57" s="191"/>
      <c r="DP57" s="192">
        <v>51</v>
      </c>
      <c r="DQ57" s="189" t="s">
        <v>45</v>
      </c>
      <c r="DR57" s="190">
        <v>0</v>
      </c>
      <c r="DS57" s="190">
        <v>0</v>
      </c>
      <c r="DT57" s="190">
        <v>0</v>
      </c>
      <c r="DU57" s="190">
        <f t="shared" si="19"/>
        <v>0</v>
      </c>
      <c r="DV57" s="191"/>
      <c r="DW57" s="192">
        <v>51</v>
      </c>
      <c r="DX57" s="189" t="s">
        <v>45</v>
      </c>
      <c r="DY57" s="190">
        <v>0</v>
      </c>
      <c r="DZ57" s="190">
        <v>0</v>
      </c>
      <c r="EA57" s="190">
        <v>0</v>
      </c>
      <c r="EB57" s="190">
        <f t="shared" si="20"/>
        <v>0</v>
      </c>
      <c r="EC57" s="191"/>
      <c r="ED57" s="192">
        <v>51</v>
      </c>
      <c r="EE57" s="189" t="s">
        <v>45</v>
      </c>
      <c r="EF57" s="190">
        <v>0</v>
      </c>
      <c r="EG57" s="190">
        <v>0</v>
      </c>
      <c r="EH57" s="190">
        <v>0</v>
      </c>
      <c r="EI57" s="190">
        <f t="shared" si="21"/>
        <v>0</v>
      </c>
      <c r="EJ57" s="191"/>
      <c r="EK57" s="192">
        <v>51</v>
      </c>
      <c r="EL57" s="189" t="s">
        <v>45</v>
      </c>
      <c r="EM57" s="190">
        <v>0</v>
      </c>
      <c r="EN57" s="190">
        <v>0</v>
      </c>
      <c r="EO57" s="190">
        <v>0</v>
      </c>
      <c r="EP57" s="190">
        <f t="shared" si="22"/>
        <v>0</v>
      </c>
      <c r="EQ57" s="191"/>
      <c r="ER57" s="192">
        <v>51</v>
      </c>
      <c r="ES57" s="189" t="s">
        <v>45</v>
      </c>
      <c r="ET57" s="190">
        <v>0</v>
      </c>
      <c r="EU57" s="190"/>
      <c r="EV57" s="190"/>
      <c r="EW57" s="190">
        <f t="shared" si="23"/>
        <v>0</v>
      </c>
      <c r="EX57" s="191"/>
      <c r="EY57" s="192">
        <v>51</v>
      </c>
      <c r="EZ57" s="189" t="s">
        <v>45</v>
      </c>
      <c r="FA57" s="190">
        <v>0</v>
      </c>
      <c r="FB57" s="190">
        <v>0</v>
      </c>
      <c r="FC57" s="190">
        <v>0</v>
      </c>
      <c r="FD57" s="190">
        <f t="shared" si="24"/>
        <v>0</v>
      </c>
      <c r="FE57" s="191"/>
      <c r="FF57" s="192">
        <v>51</v>
      </c>
      <c r="FG57" s="189" t="s">
        <v>45</v>
      </c>
      <c r="FH57" s="190">
        <v>0</v>
      </c>
      <c r="FI57" s="190">
        <v>0</v>
      </c>
      <c r="FJ57" s="190">
        <v>0</v>
      </c>
      <c r="FK57" s="190">
        <f t="shared" si="25"/>
        <v>0</v>
      </c>
      <c r="FL57" s="191"/>
      <c r="FM57" s="192">
        <v>51</v>
      </c>
      <c r="FN57" s="189" t="s">
        <v>45</v>
      </c>
      <c r="FO57" s="190">
        <v>0</v>
      </c>
      <c r="FP57" s="190">
        <v>0</v>
      </c>
      <c r="FQ57" s="190">
        <v>0</v>
      </c>
      <c r="FR57" s="190">
        <f t="shared" si="26"/>
        <v>0</v>
      </c>
      <c r="FS57" s="191"/>
      <c r="FT57" s="192">
        <v>51</v>
      </c>
      <c r="FU57" s="189" t="s">
        <v>45</v>
      </c>
      <c r="FV57" s="190">
        <v>0</v>
      </c>
      <c r="FW57" s="190">
        <v>0</v>
      </c>
      <c r="FX57" s="190">
        <v>0</v>
      </c>
      <c r="FY57" s="190">
        <f t="shared" si="27"/>
        <v>0</v>
      </c>
      <c r="FZ57" s="191"/>
      <c r="GA57" s="192">
        <v>51</v>
      </c>
      <c r="GB57" s="189" t="s">
        <v>45</v>
      </c>
      <c r="GC57" s="190">
        <v>0</v>
      </c>
      <c r="GD57" s="190">
        <v>0</v>
      </c>
      <c r="GE57" s="190">
        <v>0</v>
      </c>
      <c r="GF57" s="190">
        <f t="shared" si="28"/>
        <v>0</v>
      </c>
      <c r="GG57" s="191"/>
      <c r="GH57" s="192">
        <v>51</v>
      </c>
      <c r="GI57" s="189" t="s">
        <v>45</v>
      </c>
      <c r="GJ57" s="190">
        <v>0</v>
      </c>
      <c r="GK57" s="190">
        <v>0</v>
      </c>
      <c r="GL57" s="190">
        <v>0</v>
      </c>
      <c r="GM57" s="190">
        <f t="shared" si="29"/>
        <v>0</v>
      </c>
      <c r="GN57" s="191"/>
      <c r="GO57" s="192">
        <v>51</v>
      </c>
      <c r="GP57" s="189" t="s">
        <v>45</v>
      </c>
      <c r="GQ57" s="190">
        <v>0</v>
      </c>
      <c r="GR57" s="190">
        <v>0</v>
      </c>
      <c r="GS57" s="190">
        <v>0</v>
      </c>
      <c r="GT57" s="190">
        <f t="shared" si="30"/>
        <v>0</v>
      </c>
      <c r="GU57" s="191"/>
      <c r="GV57" s="192">
        <v>51</v>
      </c>
      <c r="GW57" s="189" t="s">
        <v>45</v>
      </c>
      <c r="GX57" s="190">
        <v>0</v>
      </c>
      <c r="GY57" s="190">
        <v>0</v>
      </c>
      <c r="GZ57" s="190">
        <v>0</v>
      </c>
      <c r="HA57" s="190">
        <f t="shared" si="31"/>
        <v>0</v>
      </c>
      <c r="HB57" s="191"/>
      <c r="HC57" s="192">
        <v>51</v>
      </c>
      <c r="HD57" s="189" t="s">
        <v>45</v>
      </c>
      <c r="HE57" s="190">
        <v>0</v>
      </c>
      <c r="HF57" s="190">
        <v>0</v>
      </c>
      <c r="HG57" s="190">
        <v>0</v>
      </c>
      <c r="HH57" s="190">
        <f t="shared" si="32"/>
        <v>0</v>
      </c>
      <c r="HI57" s="191"/>
      <c r="HJ57" s="192">
        <v>51</v>
      </c>
      <c r="HK57" s="189" t="s">
        <v>45</v>
      </c>
      <c r="HL57" s="190">
        <v>0</v>
      </c>
      <c r="HM57" s="190">
        <v>0</v>
      </c>
      <c r="HN57" s="190">
        <v>0</v>
      </c>
      <c r="HO57" s="190">
        <f t="shared" si="33"/>
        <v>0</v>
      </c>
      <c r="HP57" s="191"/>
      <c r="HQ57" s="192">
        <v>51</v>
      </c>
      <c r="HR57" s="189" t="s">
        <v>45</v>
      </c>
      <c r="HS57" s="190">
        <v>0</v>
      </c>
      <c r="HT57" s="190">
        <v>0</v>
      </c>
      <c r="HU57" s="190">
        <v>0</v>
      </c>
      <c r="HV57" s="190">
        <f t="shared" si="34"/>
        <v>0</v>
      </c>
      <c r="HW57" s="191"/>
      <c r="HX57" s="192">
        <v>51</v>
      </c>
      <c r="HY57" s="189" t="s">
        <v>45</v>
      </c>
      <c r="HZ57" s="190">
        <v>0</v>
      </c>
      <c r="IA57" s="190">
        <v>0</v>
      </c>
      <c r="IB57" s="190">
        <v>0</v>
      </c>
      <c r="IC57" s="190">
        <f t="shared" si="35"/>
        <v>0</v>
      </c>
      <c r="ID57" s="191"/>
      <c r="IE57" s="192">
        <v>51</v>
      </c>
      <c r="IF57" s="189" t="s">
        <v>45</v>
      </c>
      <c r="IG57" s="190">
        <v>0</v>
      </c>
      <c r="IH57" s="190">
        <v>0</v>
      </c>
      <c r="II57" s="190">
        <v>0</v>
      </c>
      <c r="IJ57" s="190">
        <f t="shared" si="36"/>
        <v>0</v>
      </c>
      <c r="IK57" s="191"/>
      <c r="IL57" s="192">
        <v>51</v>
      </c>
      <c r="IM57" s="189" t="s">
        <v>45</v>
      </c>
      <c r="IN57" s="190">
        <v>0</v>
      </c>
      <c r="IO57" s="190">
        <v>0</v>
      </c>
      <c r="IP57" s="190">
        <v>0</v>
      </c>
      <c r="IQ57" s="190">
        <f t="shared" si="37"/>
        <v>0</v>
      </c>
      <c r="IR57" s="191"/>
      <c r="IS57" s="192">
        <v>51</v>
      </c>
      <c r="IT57" s="189" t="s">
        <v>45</v>
      </c>
      <c r="IU57" s="190">
        <v>0</v>
      </c>
      <c r="IV57" s="190">
        <v>0</v>
      </c>
      <c r="IW57" s="190">
        <v>0</v>
      </c>
      <c r="IX57" s="190">
        <f t="shared" si="38"/>
        <v>0</v>
      </c>
      <c r="IY57" s="191"/>
      <c r="IZ57" s="192">
        <v>51</v>
      </c>
      <c r="JA57" s="189" t="s">
        <v>45</v>
      </c>
      <c r="JB57" s="190">
        <v>0</v>
      </c>
      <c r="JC57" s="190">
        <v>0</v>
      </c>
      <c r="JD57" s="190">
        <v>0</v>
      </c>
      <c r="JE57" s="190">
        <f t="shared" si="39"/>
        <v>0</v>
      </c>
      <c r="JF57" s="191"/>
      <c r="JG57" s="192">
        <v>51</v>
      </c>
      <c r="JH57" s="189" t="s">
        <v>45</v>
      </c>
      <c r="JI57" s="190">
        <v>0</v>
      </c>
      <c r="JJ57" s="190">
        <v>0</v>
      </c>
      <c r="JK57" s="190">
        <v>0</v>
      </c>
      <c r="JL57" s="190">
        <f t="shared" si="40"/>
        <v>0</v>
      </c>
      <c r="JM57" s="191"/>
      <c r="JN57" s="192">
        <v>51</v>
      </c>
      <c r="JO57" s="189" t="s">
        <v>45</v>
      </c>
      <c r="JP57" s="190">
        <v>0</v>
      </c>
      <c r="JQ57" s="190">
        <v>0</v>
      </c>
      <c r="JR57" s="190">
        <v>0</v>
      </c>
      <c r="JS57" s="190">
        <f t="shared" si="41"/>
        <v>0</v>
      </c>
      <c r="JT57" s="191"/>
      <c r="JU57" s="192">
        <v>51</v>
      </c>
      <c r="JV57" s="189" t="s">
        <v>45</v>
      </c>
      <c r="JW57" s="190">
        <v>0</v>
      </c>
      <c r="JX57" s="190">
        <v>0</v>
      </c>
      <c r="JY57" s="190">
        <v>0</v>
      </c>
      <c r="JZ57" s="190">
        <f t="shared" si="42"/>
        <v>0</v>
      </c>
      <c r="KA57" s="191"/>
      <c r="KB57" s="192">
        <v>51</v>
      </c>
      <c r="KC57" s="189" t="s">
        <v>45</v>
      </c>
      <c r="KD57" s="190">
        <v>0</v>
      </c>
      <c r="KE57" s="190">
        <v>0</v>
      </c>
      <c r="KF57" s="190">
        <v>0</v>
      </c>
      <c r="KG57" s="190">
        <f t="shared" si="43"/>
        <v>0</v>
      </c>
      <c r="KH57" s="191"/>
      <c r="KI57" s="192">
        <v>51</v>
      </c>
      <c r="KJ57" s="189" t="s">
        <v>45</v>
      </c>
      <c r="KK57" s="190">
        <v>0</v>
      </c>
      <c r="KL57" s="190">
        <v>0</v>
      </c>
      <c r="KM57" s="190">
        <v>0</v>
      </c>
      <c r="KN57" s="190">
        <f t="shared" si="44"/>
        <v>0</v>
      </c>
      <c r="KO57" s="191"/>
      <c r="KP57" s="192">
        <v>51</v>
      </c>
      <c r="KQ57" s="189" t="s">
        <v>45</v>
      </c>
      <c r="KR57" s="190">
        <v>0</v>
      </c>
      <c r="KS57" s="190">
        <v>0</v>
      </c>
      <c r="KT57" s="190">
        <v>0</v>
      </c>
      <c r="KU57" s="190">
        <f t="shared" si="45"/>
        <v>0</v>
      </c>
      <c r="KV57" s="191"/>
      <c r="KW57" s="192">
        <v>51</v>
      </c>
      <c r="KX57" s="189" t="s">
        <v>45</v>
      </c>
      <c r="KY57" s="190">
        <v>0</v>
      </c>
      <c r="KZ57" s="190">
        <v>0</v>
      </c>
      <c r="LA57" s="190">
        <v>0</v>
      </c>
      <c r="LB57" s="190">
        <f t="shared" si="46"/>
        <v>0</v>
      </c>
      <c r="LC57" s="191"/>
      <c r="LD57" s="192">
        <v>51</v>
      </c>
      <c r="LE57" s="189" t="s">
        <v>45</v>
      </c>
      <c r="LF57" s="190">
        <v>0</v>
      </c>
      <c r="LG57" s="190">
        <v>0</v>
      </c>
      <c r="LH57" s="190">
        <v>0</v>
      </c>
      <c r="LI57" s="190">
        <f t="shared" si="47"/>
        <v>0</v>
      </c>
      <c r="LJ57" s="191"/>
      <c r="LK57" s="192">
        <v>51</v>
      </c>
      <c r="LL57" s="189" t="s">
        <v>45</v>
      </c>
      <c r="LM57" s="190">
        <v>0</v>
      </c>
      <c r="LN57" s="190">
        <v>0</v>
      </c>
      <c r="LO57" s="190">
        <v>0</v>
      </c>
      <c r="LP57" s="190">
        <f t="shared" si="48"/>
        <v>0</v>
      </c>
      <c r="LQ57" s="191"/>
      <c r="LR57" s="192">
        <v>51</v>
      </c>
      <c r="LS57" s="189" t="s">
        <v>45</v>
      </c>
      <c r="LT57" s="190">
        <v>0</v>
      </c>
      <c r="LU57" s="190">
        <v>0</v>
      </c>
      <c r="LV57" s="190">
        <v>0</v>
      </c>
      <c r="LW57" s="190">
        <f t="shared" si="49"/>
        <v>0</v>
      </c>
      <c r="LX57" s="191"/>
      <c r="LY57" s="192">
        <v>51</v>
      </c>
      <c r="LZ57" s="189" t="s">
        <v>45</v>
      </c>
      <c r="MA57" s="190">
        <v>0</v>
      </c>
      <c r="MB57" s="190">
        <v>0</v>
      </c>
      <c r="MC57" s="190">
        <v>0</v>
      </c>
      <c r="MD57" s="190">
        <f t="shared" si="50"/>
        <v>0</v>
      </c>
      <c r="ME57" s="191"/>
      <c r="MF57" s="192">
        <v>51</v>
      </c>
      <c r="MG57" s="189" t="s">
        <v>45</v>
      </c>
      <c r="MH57" s="190">
        <v>0</v>
      </c>
      <c r="MI57" s="190">
        <v>0</v>
      </c>
      <c r="MJ57" s="190">
        <v>0</v>
      </c>
      <c r="MK57" s="190">
        <f t="shared" si="51"/>
        <v>0</v>
      </c>
      <c r="ML57" s="191"/>
      <c r="MM57" s="192">
        <v>51</v>
      </c>
      <c r="MN57" s="189" t="s">
        <v>45</v>
      </c>
      <c r="MO57" s="190">
        <v>0</v>
      </c>
      <c r="MP57" s="190">
        <v>0</v>
      </c>
      <c r="MQ57" s="190">
        <v>0</v>
      </c>
      <c r="MR57" s="190">
        <f t="shared" si="52"/>
        <v>0</v>
      </c>
      <c r="MS57" s="191"/>
      <c r="MT57" s="192">
        <v>51</v>
      </c>
      <c r="MU57" s="189" t="s">
        <v>45</v>
      </c>
      <c r="MV57" s="190">
        <v>0</v>
      </c>
      <c r="MW57" s="190">
        <v>0</v>
      </c>
      <c r="MX57" s="190">
        <v>0</v>
      </c>
      <c r="MY57" s="190">
        <f t="shared" si="53"/>
        <v>0</v>
      </c>
      <c r="MZ57" s="191"/>
      <c r="NA57" s="192">
        <v>51</v>
      </c>
      <c r="NB57" s="189" t="s">
        <v>45</v>
      </c>
      <c r="NC57" s="190"/>
      <c r="ND57" s="190"/>
      <c r="NE57" s="190">
        <v>0</v>
      </c>
      <c r="NF57" s="190">
        <f t="shared" si="54"/>
        <v>0</v>
      </c>
      <c r="NG57" s="191"/>
      <c r="NH57" s="192">
        <v>51</v>
      </c>
      <c r="NI57" s="189" t="s">
        <v>45</v>
      </c>
      <c r="NJ57" s="190">
        <v>0</v>
      </c>
      <c r="NK57" s="190">
        <v>0</v>
      </c>
      <c r="NL57" s="190">
        <v>0</v>
      </c>
      <c r="NM57" s="190">
        <f t="shared" si="55"/>
        <v>0</v>
      </c>
      <c r="NN57" s="191"/>
      <c r="NO57" s="192">
        <v>51</v>
      </c>
      <c r="NP57" s="189" t="s">
        <v>45</v>
      </c>
      <c r="NQ57" s="190">
        <v>0</v>
      </c>
      <c r="NR57" s="190">
        <v>0</v>
      </c>
      <c r="NS57" s="190">
        <v>0</v>
      </c>
      <c r="NT57" s="190">
        <f t="shared" si="56"/>
        <v>0</v>
      </c>
      <c r="NU57" s="191"/>
      <c r="NV57" s="192">
        <v>51</v>
      </c>
      <c r="NW57" s="189" t="s">
        <v>45</v>
      </c>
      <c r="NX57" s="190">
        <v>0</v>
      </c>
      <c r="NY57" s="190">
        <v>0</v>
      </c>
      <c r="NZ57" s="190">
        <v>0</v>
      </c>
      <c r="OA57" s="190">
        <f t="shared" si="57"/>
        <v>0</v>
      </c>
      <c r="OB57" s="191"/>
      <c r="OC57" s="192">
        <v>51</v>
      </c>
      <c r="OD57" s="189" t="s">
        <v>45</v>
      </c>
      <c r="OE57" s="190">
        <v>0</v>
      </c>
      <c r="OF57" s="190">
        <v>0</v>
      </c>
      <c r="OG57" s="190">
        <v>0</v>
      </c>
      <c r="OH57" s="190">
        <f t="shared" si="58"/>
        <v>0</v>
      </c>
      <c r="OI57" s="191"/>
      <c r="OJ57" s="192">
        <v>51</v>
      </c>
      <c r="OK57" s="189" t="s">
        <v>45</v>
      </c>
      <c r="OL57" s="190">
        <v>0</v>
      </c>
      <c r="OM57" s="190">
        <v>0</v>
      </c>
      <c r="ON57" s="190">
        <v>0</v>
      </c>
      <c r="OO57" s="190">
        <f t="shared" si="59"/>
        <v>0</v>
      </c>
      <c r="OP57" s="191"/>
      <c r="OQ57" s="192">
        <v>51</v>
      </c>
      <c r="OR57" s="189" t="s">
        <v>45</v>
      </c>
      <c r="OS57" s="190">
        <v>0</v>
      </c>
      <c r="OT57" s="190">
        <v>0</v>
      </c>
      <c r="OU57" s="190">
        <v>0</v>
      </c>
      <c r="OV57" s="190">
        <f t="shared" si="60"/>
        <v>0</v>
      </c>
      <c r="OW57" s="191"/>
      <c r="OX57" s="192">
        <v>51</v>
      </c>
      <c r="OY57" s="189" t="s">
        <v>45</v>
      </c>
      <c r="OZ57" s="190">
        <v>0</v>
      </c>
      <c r="PA57" s="190">
        <v>0</v>
      </c>
      <c r="PB57" s="190">
        <v>0</v>
      </c>
      <c r="PC57" s="190">
        <f t="shared" si="61"/>
        <v>0</v>
      </c>
      <c r="PD57" s="191"/>
      <c r="PE57" s="192">
        <v>51</v>
      </c>
      <c r="PF57" s="189" t="s">
        <v>45</v>
      </c>
      <c r="PG57" s="190">
        <v>0</v>
      </c>
      <c r="PH57" s="190">
        <v>0</v>
      </c>
      <c r="PI57" s="190">
        <v>0</v>
      </c>
      <c r="PJ57" s="190">
        <f t="shared" si="62"/>
        <v>0</v>
      </c>
      <c r="PK57" s="191"/>
      <c r="PL57" s="192">
        <v>51</v>
      </c>
      <c r="PM57" s="189" t="s">
        <v>45</v>
      </c>
      <c r="PN57" s="190">
        <v>0</v>
      </c>
      <c r="PO57" s="190">
        <v>0</v>
      </c>
      <c r="PP57" s="190">
        <v>0</v>
      </c>
      <c r="PQ57" s="190">
        <f t="shared" si="63"/>
        <v>0</v>
      </c>
      <c r="PR57" s="191"/>
      <c r="PS57" s="192">
        <v>51</v>
      </c>
      <c r="PT57" s="189" t="s">
        <v>45</v>
      </c>
      <c r="PU57" s="190">
        <v>0</v>
      </c>
      <c r="PV57" s="190">
        <v>0</v>
      </c>
      <c r="PW57" s="190">
        <v>0</v>
      </c>
      <c r="PX57" s="190">
        <f t="shared" si="64"/>
        <v>0</v>
      </c>
      <c r="PY57" s="191"/>
      <c r="PZ57" s="192">
        <v>51</v>
      </c>
      <c r="QA57" s="189" t="s">
        <v>45</v>
      </c>
      <c r="QB57" s="190">
        <v>0</v>
      </c>
      <c r="QC57" s="190">
        <v>0</v>
      </c>
      <c r="QD57" s="190">
        <v>0</v>
      </c>
      <c r="QE57" s="190">
        <f t="shared" si="65"/>
        <v>0</v>
      </c>
      <c r="QF57" s="191"/>
      <c r="QG57" s="192">
        <v>51</v>
      </c>
      <c r="QH57" s="189" t="s">
        <v>45</v>
      </c>
      <c r="QI57" s="190">
        <v>0</v>
      </c>
      <c r="QJ57" s="190">
        <v>0</v>
      </c>
      <c r="QK57" s="190">
        <v>0</v>
      </c>
      <c r="QL57" s="190">
        <f t="shared" si="66"/>
        <v>0</v>
      </c>
      <c r="QM57" s="191"/>
      <c r="QN57" s="192">
        <v>51</v>
      </c>
      <c r="QO57" s="189" t="s">
        <v>45</v>
      </c>
      <c r="QP57" s="190">
        <v>0</v>
      </c>
      <c r="QQ57" s="190">
        <v>109200</v>
      </c>
      <c r="QR57" s="190">
        <v>0</v>
      </c>
      <c r="QS57" s="190">
        <f t="shared" si="67"/>
        <v>109200</v>
      </c>
      <c r="QT57" s="191"/>
      <c r="QU57" s="192">
        <v>51</v>
      </c>
      <c r="QV57" s="189" t="s">
        <v>45</v>
      </c>
      <c r="QW57" s="190">
        <v>0</v>
      </c>
      <c r="QX57" s="190">
        <v>0</v>
      </c>
      <c r="QY57" s="190">
        <v>0</v>
      </c>
      <c r="QZ57" s="190">
        <f t="shared" si="68"/>
        <v>0</v>
      </c>
      <c r="RA57" s="191"/>
      <c r="RB57" s="192">
        <v>51</v>
      </c>
      <c r="RC57" s="189" t="s">
        <v>45</v>
      </c>
      <c r="RD57" s="190">
        <v>0</v>
      </c>
      <c r="RE57" s="190">
        <v>0</v>
      </c>
      <c r="RF57" s="190">
        <v>0</v>
      </c>
      <c r="RG57" s="190">
        <f t="shared" si="69"/>
        <v>0</v>
      </c>
      <c r="RH57" s="191"/>
      <c r="RI57" s="192">
        <v>51</v>
      </c>
      <c r="RJ57" s="189" t="s">
        <v>45</v>
      </c>
      <c r="RK57" s="190">
        <v>0</v>
      </c>
      <c r="RL57" s="190">
        <v>0</v>
      </c>
      <c r="RM57" s="190">
        <v>0</v>
      </c>
      <c r="RN57" s="190">
        <f t="shared" si="70"/>
        <v>0</v>
      </c>
      <c r="RO57" s="191"/>
      <c r="RP57" s="192">
        <v>51</v>
      </c>
      <c r="RQ57" s="189" t="s">
        <v>45</v>
      </c>
      <c r="RR57" s="190">
        <v>0</v>
      </c>
      <c r="RS57" s="190">
        <v>0</v>
      </c>
      <c r="RT57" s="190">
        <v>0</v>
      </c>
      <c r="RU57" s="190">
        <f t="shared" si="71"/>
        <v>0</v>
      </c>
      <c r="RV57" s="191"/>
      <c r="RW57" s="192">
        <v>51</v>
      </c>
      <c r="RX57" s="189" t="s">
        <v>45</v>
      </c>
      <c r="RY57" s="190">
        <v>0</v>
      </c>
      <c r="RZ57" s="190">
        <v>0</v>
      </c>
      <c r="SA57" s="190">
        <v>0</v>
      </c>
      <c r="SB57" s="190">
        <f t="shared" si="72"/>
        <v>0</v>
      </c>
      <c r="SC57" s="191"/>
      <c r="SD57" s="192">
        <v>51</v>
      </c>
      <c r="SE57" s="189" t="s">
        <v>45</v>
      </c>
      <c r="SF57" s="190">
        <v>0</v>
      </c>
      <c r="SG57" s="190">
        <v>0</v>
      </c>
      <c r="SH57" s="190">
        <v>0</v>
      </c>
      <c r="SI57" s="190">
        <f t="shared" si="73"/>
        <v>0</v>
      </c>
      <c r="SJ57" s="191"/>
      <c r="SK57" s="192">
        <v>51</v>
      </c>
      <c r="SL57" s="189" t="s">
        <v>45</v>
      </c>
      <c r="SM57" s="190">
        <v>0</v>
      </c>
      <c r="SN57" s="190">
        <v>0</v>
      </c>
      <c r="SO57" s="190">
        <v>0</v>
      </c>
      <c r="SP57" s="190">
        <f t="shared" si="74"/>
        <v>0</v>
      </c>
      <c r="SQ57" s="191"/>
      <c r="SR57" s="192">
        <v>51</v>
      </c>
      <c r="SS57" s="189" t="s">
        <v>45</v>
      </c>
      <c r="ST57" s="190">
        <v>0</v>
      </c>
      <c r="SU57" s="190">
        <v>0</v>
      </c>
      <c r="SV57" s="190">
        <v>0</v>
      </c>
      <c r="SW57" s="190">
        <f t="shared" si="75"/>
        <v>0</v>
      </c>
      <c r="SX57" s="191"/>
      <c r="SY57" s="192">
        <v>51</v>
      </c>
      <c r="SZ57" s="189" t="s">
        <v>45</v>
      </c>
      <c r="TA57" s="190">
        <v>0</v>
      </c>
      <c r="TB57" s="190">
        <v>0</v>
      </c>
      <c r="TC57" s="190">
        <v>0</v>
      </c>
      <c r="TD57" s="190">
        <f t="shared" si="76"/>
        <v>0</v>
      </c>
      <c r="TE57" s="191"/>
      <c r="TF57" s="192">
        <v>51</v>
      </c>
      <c r="TG57" s="189" t="s">
        <v>45</v>
      </c>
      <c r="TH57" s="190">
        <v>0</v>
      </c>
      <c r="TI57" s="190">
        <v>0</v>
      </c>
      <c r="TJ57" s="190">
        <v>0</v>
      </c>
      <c r="TK57" s="190">
        <f t="shared" si="77"/>
        <v>0</v>
      </c>
      <c r="TL57" s="191"/>
      <c r="TM57" s="192">
        <v>51</v>
      </c>
      <c r="TN57" s="189" t="s">
        <v>45</v>
      </c>
      <c r="TO57" s="190">
        <v>0</v>
      </c>
      <c r="TP57" s="190">
        <v>0</v>
      </c>
      <c r="TQ57" s="190">
        <v>0</v>
      </c>
      <c r="TR57" s="190">
        <f t="shared" si="78"/>
        <v>0</v>
      </c>
      <c r="TS57" s="191"/>
      <c r="TT57" s="192">
        <v>51</v>
      </c>
      <c r="TU57" s="189" t="s">
        <v>45</v>
      </c>
      <c r="TV57" s="190">
        <v>0</v>
      </c>
      <c r="TW57" s="190">
        <v>0</v>
      </c>
      <c r="TX57" s="190">
        <v>0</v>
      </c>
      <c r="TY57" s="190">
        <f t="shared" si="79"/>
        <v>0</v>
      </c>
      <c r="TZ57" s="191"/>
      <c r="UA57" s="192">
        <v>51</v>
      </c>
      <c r="UB57" s="189" t="s">
        <v>45</v>
      </c>
      <c r="UC57" s="190">
        <v>0</v>
      </c>
      <c r="UD57" s="190">
        <v>0</v>
      </c>
      <c r="UE57" s="190">
        <v>0</v>
      </c>
      <c r="UF57" s="190">
        <f t="shared" si="80"/>
        <v>0</v>
      </c>
      <c r="UG57" s="191"/>
      <c r="UH57" s="192">
        <v>51</v>
      </c>
      <c r="UI57" s="189" t="s">
        <v>45</v>
      </c>
      <c r="UJ57" s="190">
        <v>0</v>
      </c>
      <c r="UK57" s="190">
        <v>0</v>
      </c>
      <c r="UL57" s="190">
        <v>0</v>
      </c>
      <c r="UM57" s="190">
        <f t="shared" si="81"/>
        <v>0</v>
      </c>
      <c r="UN57" s="191"/>
      <c r="UO57" s="192">
        <v>51</v>
      </c>
      <c r="UP57" s="189" t="s">
        <v>45</v>
      </c>
      <c r="UQ57" s="190">
        <v>0</v>
      </c>
      <c r="UR57" s="190">
        <v>0</v>
      </c>
      <c r="US57" s="190">
        <v>0</v>
      </c>
      <c r="UT57" s="190">
        <f t="shared" si="82"/>
        <v>0</v>
      </c>
      <c r="UU57" s="191"/>
      <c r="UV57" s="192">
        <v>51</v>
      </c>
      <c r="UW57" s="189" t="s">
        <v>45</v>
      </c>
      <c r="UX57" s="190">
        <v>0</v>
      </c>
      <c r="UY57" s="190">
        <v>0</v>
      </c>
      <c r="UZ57" s="190">
        <v>0</v>
      </c>
      <c r="VA57" s="190">
        <f t="shared" si="83"/>
        <v>0</v>
      </c>
      <c r="VB57" s="191"/>
      <c r="VC57" s="192">
        <v>51</v>
      </c>
      <c r="VD57" s="189" t="s">
        <v>45</v>
      </c>
      <c r="VE57" s="190">
        <v>1</v>
      </c>
      <c r="VF57" s="190">
        <v>10000</v>
      </c>
      <c r="VG57" s="190">
        <v>0</v>
      </c>
      <c r="VH57" s="190">
        <f t="shared" si="84"/>
        <v>10000</v>
      </c>
      <c r="VI57" s="191"/>
      <c r="VJ57" s="192">
        <v>51</v>
      </c>
      <c r="VK57" s="189" t="s">
        <v>45</v>
      </c>
      <c r="VL57" s="190">
        <v>0</v>
      </c>
      <c r="VM57" s="190">
        <v>0</v>
      </c>
      <c r="VN57" s="190">
        <v>0</v>
      </c>
      <c r="VO57" s="190">
        <f t="shared" si="85"/>
        <v>0</v>
      </c>
      <c r="VP57" s="191"/>
      <c r="VQ57" s="192">
        <v>51</v>
      </c>
      <c r="VR57" s="189" t="s">
        <v>45</v>
      </c>
      <c r="VS57" s="190">
        <v>0</v>
      </c>
      <c r="VT57" s="190">
        <v>0</v>
      </c>
      <c r="VU57" s="190">
        <v>0</v>
      </c>
      <c r="VV57" s="190">
        <f t="shared" si="86"/>
        <v>0</v>
      </c>
      <c r="VW57" s="191"/>
      <c r="VX57" s="192">
        <v>51</v>
      </c>
      <c r="VY57" s="189" t="s">
        <v>45</v>
      </c>
      <c r="VZ57" s="190">
        <v>0</v>
      </c>
      <c r="WA57" s="190">
        <v>0</v>
      </c>
      <c r="WB57" s="190">
        <v>0</v>
      </c>
      <c r="WC57" s="190">
        <f t="shared" si="87"/>
        <v>0</v>
      </c>
      <c r="WD57" s="191"/>
      <c r="WE57" s="192">
        <v>51</v>
      </c>
      <c r="WF57" s="189" t="s">
        <v>45</v>
      </c>
      <c r="WG57" s="190">
        <v>0</v>
      </c>
      <c r="WH57" s="190">
        <v>0</v>
      </c>
      <c r="WI57" s="190">
        <v>0</v>
      </c>
      <c r="WJ57" s="190">
        <f t="shared" si="88"/>
        <v>0</v>
      </c>
      <c r="WK57" s="191"/>
      <c r="WL57" s="192">
        <v>51</v>
      </c>
      <c r="WM57" s="189" t="s">
        <v>45</v>
      </c>
      <c r="WN57" s="190">
        <v>0</v>
      </c>
      <c r="WO57" s="190">
        <v>0</v>
      </c>
      <c r="WP57" s="190">
        <v>0</v>
      </c>
      <c r="WQ57" s="190">
        <f t="shared" si="89"/>
        <v>0</v>
      </c>
      <c r="WR57" s="191"/>
      <c r="WS57" s="192">
        <v>51</v>
      </c>
      <c r="WT57" s="189" t="s">
        <v>45</v>
      </c>
      <c r="WU57" s="190">
        <v>0</v>
      </c>
      <c r="WV57" s="190">
        <v>0</v>
      </c>
      <c r="WW57" s="190">
        <v>0</v>
      </c>
      <c r="WX57" s="190">
        <f t="shared" si="90"/>
        <v>0</v>
      </c>
      <c r="WY57" s="191"/>
      <c r="WZ57" s="192">
        <v>51</v>
      </c>
      <c r="XA57" s="189" t="s">
        <v>45</v>
      </c>
      <c r="XB57" s="190">
        <v>0</v>
      </c>
      <c r="XC57" s="190">
        <v>0</v>
      </c>
      <c r="XD57" s="190">
        <v>0</v>
      </c>
      <c r="XE57" s="190">
        <f t="shared" si="91"/>
        <v>0</v>
      </c>
      <c r="XF57" s="191"/>
      <c r="XG57" s="192">
        <v>51</v>
      </c>
      <c r="XH57" s="189" t="s">
        <v>45</v>
      </c>
      <c r="XI57" s="190">
        <v>0</v>
      </c>
      <c r="XJ57" s="190">
        <v>0</v>
      </c>
      <c r="XK57" s="190">
        <v>0</v>
      </c>
      <c r="XL57" s="190">
        <f t="shared" si="92"/>
        <v>0</v>
      </c>
      <c r="XM57" s="191"/>
      <c r="XN57" s="192">
        <v>51</v>
      </c>
      <c r="XO57" s="189" t="s">
        <v>45</v>
      </c>
      <c r="XP57" s="190">
        <v>0</v>
      </c>
      <c r="XQ57" s="190">
        <v>0</v>
      </c>
      <c r="XR57" s="190">
        <v>0</v>
      </c>
      <c r="XS57" s="190">
        <f t="shared" si="93"/>
        <v>0</v>
      </c>
      <c r="XT57" s="191"/>
      <c r="XU57" s="192">
        <v>51</v>
      </c>
      <c r="XV57" s="189" t="s">
        <v>45</v>
      </c>
      <c r="XW57" s="190">
        <v>0</v>
      </c>
      <c r="XX57" s="190">
        <v>0</v>
      </c>
      <c r="XY57" s="190">
        <v>0</v>
      </c>
      <c r="XZ57" s="190">
        <f t="shared" si="94"/>
        <v>0</v>
      </c>
      <c r="YA57" s="191"/>
      <c r="YB57" s="192">
        <v>51</v>
      </c>
      <c r="YC57" s="189" t="s">
        <v>45</v>
      </c>
      <c r="YD57" s="190">
        <v>0</v>
      </c>
      <c r="YE57" s="190">
        <v>0</v>
      </c>
      <c r="YF57" s="190">
        <v>0</v>
      </c>
      <c r="YG57" s="190">
        <f t="shared" si="95"/>
        <v>0</v>
      </c>
      <c r="YH57" s="191"/>
      <c r="YI57" s="192">
        <v>51</v>
      </c>
      <c r="YJ57" s="189" t="s">
        <v>45</v>
      </c>
      <c r="YK57" s="190">
        <v>0</v>
      </c>
      <c r="YL57" s="190">
        <f t="shared" si="96"/>
        <v>119200</v>
      </c>
      <c r="YM57" s="190">
        <f t="shared" si="0"/>
        <v>0</v>
      </c>
      <c r="YN57" s="190">
        <f t="shared" si="1"/>
        <v>119200</v>
      </c>
      <c r="YO57" s="191"/>
      <c r="YP57" s="105">
        <v>51</v>
      </c>
      <c r="YQ57" s="2" t="s">
        <v>45</v>
      </c>
      <c r="YR57" s="5">
        <v>0</v>
      </c>
      <c r="YS57" s="5" t="e">
        <f>'Programme Management'!#REF!+'Prgramme M. Activities'!YL57</f>
        <v>#REF!</v>
      </c>
      <c r="YT57" s="5" t="e">
        <f>'Programme Management'!#REF!+'Prgramme M. Activities'!YM57</f>
        <v>#REF!</v>
      </c>
      <c r="YU57" s="5" t="e">
        <f t="shared" si="97"/>
        <v>#REF!</v>
      </c>
      <c r="YV57" s="9"/>
    </row>
    <row r="58" spans="1:672" ht="16.5" hidden="1">
      <c r="A58" s="188">
        <v>52</v>
      </c>
      <c r="B58" s="189" t="s">
        <v>46</v>
      </c>
      <c r="C58" s="190">
        <v>0</v>
      </c>
      <c r="D58" s="190">
        <v>0</v>
      </c>
      <c r="E58" s="190">
        <v>0</v>
      </c>
      <c r="F58" s="190">
        <f t="shared" si="2"/>
        <v>0</v>
      </c>
      <c r="G58" s="191"/>
      <c r="H58" s="192">
        <v>52</v>
      </c>
      <c r="I58" s="189" t="s">
        <v>46</v>
      </c>
      <c r="J58" s="190">
        <v>0</v>
      </c>
      <c r="K58" s="190">
        <v>0</v>
      </c>
      <c r="L58" s="190">
        <v>0</v>
      </c>
      <c r="M58" s="190">
        <f t="shared" si="3"/>
        <v>0</v>
      </c>
      <c r="N58" s="191"/>
      <c r="O58" s="192">
        <v>52</v>
      </c>
      <c r="P58" s="189" t="s">
        <v>46</v>
      </c>
      <c r="Q58" s="190">
        <v>0</v>
      </c>
      <c r="R58" s="190">
        <v>0</v>
      </c>
      <c r="S58" s="190">
        <v>0</v>
      </c>
      <c r="T58" s="190">
        <f t="shared" si="4"/>
        <v>0</v>
      </c>
      <c r="U58" s="191"/>
      <c r="V58" s="192">
        <v>52</v>
      </c>
      <c r="W58" s="189" t="s">
        <v>46</v>
      </c>
      <c r="X58" s="190">
        <v>0</v>
      </c>
      <c r="Y58" s="190">
        <v>0</v>
      </c>
      <c r="Z58" s="190">
        <v>0</v>
      </c>
      <c r="AA58" s="190">
        <f t="shared" si="5"/>
        <v>0</v>
      </c>
      <c r="AB58" s="191"/>
      <c r="AC58" s="192">
        <v>52</v>
      </c>
      <c r="AD58" s="189" t="s">
        <v>46</v>
      </c>
      <c r="AE58" s="190">
        <v>0</v>
      </c>
      <c r="AF58" s="190">
        <v>0</v>
      </c>
      <c r="AG58" s="190">
        <v>0</v>
      </c>
      <c r="AH58" s="190">
        <f t="shared" si="6"/>
        <v>0</v>
      </c>
      <c r="AI58" s="191"/>
      <c r="AJ58" s="192">
        <v>52</v>
      </c>
      <c r="AK58" s="189" t="s">
        <v>46</v>
      </c>
      <c r="AL58" s="190">
        <v>0</v>
      </c>
      <c r="AM58" s="190">
        <v>0</v>
      </c>
      <c r="AN58" s="190">
        <v>0</v>
      </c>
      <c r="AO58" s="190">
        <f t="shared" si="7"/>
        <v>0</v>
      </c>
      <c r="AP58" s="191"/>
      <c r="AQ58" s="192">
        <v>52</v>
      </c>
      <c r="AR58" s="189" t="s">
        <v>46</v>
      </c>
      <c r="AS58" s="190">
        <v>0</v>
      </c>
      <c r="AT58" s="190">
        <v>0</v>
      </c>
      <c r="AU58" s="190">
        <v>0</v>
      </c>
      <c r="AV58" s="190">
        <f t="shared" si="8"/>
        <v>0</v>
      </c>
      <c r="AW58" s="191"/>
      <c r="AX58" s="192">
        <v>52</v>
      </c>
      <c r="AY58" s="189" t="s">
        <v>46</v>
      </c>
      <c r="AZ58" s="190">
        <v>0</v>
      </c>
      <c r="BA58" s="190">
        <v>0</v>
      </c>
      <c r="BB58" s="190">
        <v>0</v>
      </c>
      <c r="BC58" s="190">
        <f t="shared" si="9"/>
        <v>0</v>
      </c>
      <c r="BD58" s="191"/>
      <c r="BE58" s="192">
        <v>52</v>
      </c>
      <c r="BF58" s="189" t="s">
        <v>46</v>
      </c>
      <c r="BG58" s="190">
        <v>0</v>
      </c>
      <c r="BH58" s="190">
        <v>0</v>
      </c>
      <c r="BI58" s="190">
        <v>0</v>
      </c>
      <c r="BJ58" s="190">
        <f t="shared" si="10"/>
        <v>0</v>
      </c>
      <c r="BK58" s="191"/>
      <c r="BL58" s="192">
        <v>52</v>
      </c>
      <c r="BM58" s="189" t="s">
        <v>46</v>
      </c>
      <c r="BN58" s="190">
        <v>0</v>
      </c>
      <c r="BO58" s="190">
        <v>0</v>
      </c>
      <c r="BP58" s="190">
        <v>0</v>
      </c>
      <c r="BQ58" s="190">
        <f t="shared" si="11"/>
        <v>0</v>
      </c>
      <c r="BR58" s="191"/>
      <c r="BS58" s="192">
        <v>52</v>
      </c>
      <c r="BT58" s="189" t="s">
        <v>46</v>
      </c>
      <c r="BU58" s="190">
        <v>0</v>
      </c>
      <c r="BV58" s="190">
        <v>0</v>
      </c>
      <c r="BW58" s="190">
        <v>0</v>
      </c>
      <c r="BX58" s="190">
        <f t="shared" si="12"/>
        <v>0</v>
      </c>
      <c r="BY58" s="191"/>
      <c r="BZ58" s="192">
        <v>52</v>
      </c>
      <c r="CA58" s="189" t="s">
        <v>46</v>
      </c>
      <c r="CB58" s="190">
        <v>0</v>
      </c>
      <c r="CC58" s="190">
        <v>0</v>
      </c>
      <c r="CD58" s="190">
        <v>0</v>
      </c>
      <c r="CE58" s="190">
        <f t="shared" si="13"/>
        <v>0</v>
      </c>
      <c r="CF58" s="191"/>
      <c r="CG58" s="192">
        <v>52</v>
      </c>
      <c r="CH58" s="189" t="s">
        <v>46</v>
      </c>
      <c r="CI58" s="190">
        <v>0</v>
      </c>
      <c r="CJ58" s="190">
        <v>0</v>
      </c>
      <c r="CK58" s="190">
        <v>0</v>
      </c>
      <c r="CL58" s="190">
        <f t="shared" si="14"/>
        <v>0</v>
      </c>
      <c r="CM58" s="191"/>
      <c r="CN58" s="192">
        <v>52</v>
      </c>
      <c r="CO58" s="189" t="s">
        <v>46</v>
      </c>
      <c r="CP58" s="190">
        <v>0</v>
      </c>
      <c r="CQ58" s="190">
        <v>0</v>
      </c>
      <c r="CR58" s="190">
        <v>0</v>
      </c>
      <c r="CS58" s="190">
        <f t="shared" si="15"/>
        <v>0</v>
      </c>
      <c r="CT58" s="191"/>
      <c r="CU58" s="192">
        <v>52</v>
      </c>
      <c r="CV58" s="189" t="s">
        <v>46</v>
      </c>
      <c r="CW58" s="190">
        <v>0</v>
      </c>
      <c r="CX58" s="190">
        <v>0</v>
      </c>
      <c r="CY58" s="190">
        <v>0</v>
      </c>
      <c r="CZ58" s="190">
        <f t="shared" si="16"/>
        <v>0</v>
      </c>
      <c r="DA58" s="191"/>
      <c r="DB58" s="192">
        <v>52</v>
      </c>
      <c r="DC58" s="189" t="s">
        <v>46</v>
      </c>
      <c r="DD58" s="190">
        <v>0</v>
      </c>
      <c r="DE58" s="190">
        <v>0</v>
      </c>
      <c r="DF58" s="190">
        <v>0</v>
      </c>
      <c r="DG58" s="190">
        <f t="shared" si="17"/>
        <v>0</v>
      </c>
      <c r="DH58" s="191"/>
      <c r="DI58" s="192">
        <v>52</v>
      </c>
      <c r="DJ58" s="189" t="s">
        <v>46</v>
      </c>
      <c r="DK58" s="190">
        <v>0</v>
      </c>
      <c r="DL58" s="190">
        <v>0</v>
      </c>
      <c r="DM58" s="190">
        <v>0</v>
      </c>
      <c r="DN58" s="190">
        <f t="shared" si="18"/>
        <v>0</v>
      </c>
      <c r="DO58" s="191"/>
      <c r="DP58" s="192">
        <v>52</v>
      </c>
      <c r="DQ58" s="189" t="s">
        <v>46</v>
      </c>
      <c r="DR58" s="190">
        <v>0</v>
      </c>
      <c r="DS58" s="190">
        <v>0</v>
      </c>
      <c r="DT58" s="190">
        <v>0</v>
      </c>
      <c r="DU58" s="190">
        <f t="shared" si="19"/>
        <v>0</v>
      </c>
      <c r="DV58" s="191"/>
      <c r="DW58" s="192">
        <v>52</v>
      </c>
      <c r="DX58" s="189" t="s">
        <v>46</v>
      </c>
      <c r="DY58" s="190">
        <v>0</v>
      </c>
      <c r="DZ58" s="190">
        <v>0</v>
      </c>
      <c r="EA58" s="190">
        <v>0</v>
      </c>
      <c r="EB58" s="190">
        <f t="shared" si="20"/>
        <v>0</v>
      </c>
      <c r="EC58" s="191"/>
      <c r="ED58" s="192">
        <v>52</v>
      </c>
      <c r="EE58" s="189" t="s">
        <v>46</v>
      </c>
      <c r="EF58" s="190">
        <v>0</v>
      </c>
      <c r="EG58" s="190">
        <v>0</v>
      </c>
      <c r="EH58" s="190">
        <v>0</v>
      </c>
      <c r="EI58" s="190">
        <f t="shared" si="21"/>
        <v>0</v>
      </c>
      <c r="EJ58" s="191"/>
      <c r="EK58" s="192">
        <v>52</v>
      </c>
      <c r="EL58" s="189" t="s">
        <v>46</v>
      </c>
      <c r="EM58" s="190">
        <v>0</v>
      </c>
      <c r="EN58" s="190">
        <v>0</v>
      </c>
      <c r="EO58" s="190">
        <v>0</v>
      </c>
      <c r="EP58" s="190">
        <f t="shared" si="22"/>
        <v>0</v>
      </c>
      <c r="EQ58" s="191"/>
      <c r="ER58" s="192">
        <v>52</v>
      </c>
      <c r="ES58" s="189" t="s">
        <v>46</v>
      </c>
      <c r="ET58" s="190">
        <v>0</v>
      </c>
      <c r="EU58" s="190"/>
      <c r="EV58" s="190"/>
      <c r="EW58" s="190">
        <f t="shared" si="23"/>
        <v>0</v>
      </c>
      <c r="EX58" s="191"/>
      <c r="EY58" s="192">
        <v>52</v>
      </c>
      <c r="EZ58" s="189" t="s">
        <v>46</v>
      </c>
      <c r="FA58" s="190">
        <v>0</v>
      </c>
      <c r="FB58" s="190">
        <v>0</v>
      </c>
      <c r="FC58" s="190">
        <v>0</v>
      </c>
      <c r="FD58" s="190">
        <f t="shared" si="24"/>
        <v>0</v>
      </c>
      <c r="FE58" s="191"/>
      <c r="FF58" s="192">
        <v>52</v>
      </c>
      <c r="FG58" s="189" t="s">
        <v>46</v>
      </c>
      <c r="FH58" s="190">
        <v>0</v>
      </c>
      <c r="FI58" s="190">
        <v>0</v>
      </c>
      <c r="FJ58" s="190">
        <v>0</v>
      </c>
      <c r="FK58" s="190">
        <f t="shared" si="25"/>
        <v>0</v>
      </c>
      <c r="FL58" s="191"/>
      <c r="FM58" s="192">
        <v>52</v>
      </c>
      <c r="FN58" s="189" t="s">
        <v>46</v>
      </c>
      <c r="FO58" s="190">
        <v>0</v>
      </c>
      <c r="FP58" s="190">
        <v>0</v>
      </c>
      <c r="FQ58" s="190">
        <v>0</v>
      </c>
      <c r="FR58" s="190">
        <f t="shared" si="26"/>
        <v>0</v>
      </c>
      <c r="FS58" s="191"/>
      <c r="FT58" s="192">
        <v>52</v>
      </c>
      <c r="FU58" s="189" t="s">
        <v>46</v>
      </c>
      <c r="FV58" s="190">
        <v>0</v>
      </c>
      <c r="FW58" s="190">
        <v>0</v>
      </c>
      <c r="FX58" s="190">
        <v>0</v>
      </c>
      <c r="FY58" s="190">
        <f t="shared" si="27"/>
        <v>0</v>
      </c>
      <c r="FZ58" s="191"/>
      <c r="GA58" s="192">
        <v>52</v>
      </c>
      <c r="GB58" s="189" t="s">
        <v>46</v>
      </c>
      <c r="GC58" s="190">
        <v>0</v>
      </c>
      <c r="GD58" s="190">
        <v>0</v>
      </c>
      <c r="GE58" s="190">
        <v>0</v>
      </c>
      <c r="GF58" s="190">
        <f t="shared" si="28"/>
        <v>0</v>
      </c>
      <c r="GG58" s="191"/>
      <c r="GH58" s="192">
        <v>52</v>
      </c>
      <c r="GI58" s="189" t="s">
        <v>46</v>
      </c>
      <c r="GJ58" s="190">
        <v>0</v>
      </c>
      <c r="GK58" s="190">
        <v>0</v>
      </c>
      <c r="GL58" s="190">
        <v>0</v>
      </c>
      <c r="GM58" s="190">
        <f t="shared" si="29"/>
        <v>0</v>
      </c>
      <c r="GN58" s="191"/>
      <c r="GO58" s="192">
        <v>52</v>
      </c>
      <c r="GP58" s="189" t="s">
        <v>46</v>
      </c>
      <c r="GQ58" s="190">
        <v>0</v>
      </c>
      <c r="GR58" s="190">
        <v>0</v>
      </c>
      <c r="GS58" s="190">
        <v>0</v>
      </c>
      <c r="GT58" s="190">
        <f t="shared" si="30"/>
        <v>0</v>
      </c>
      <c r="GU58" s="191"/>
      <c r="GV58" s="192">
        <v>52</v>
      </c>
      <c r="GW58" s="189" t="s">
        <v>46</v>
      </c>
      <c r="GX58" s="190">
        <v>0</v>
      </c>
      <c r="GY58" s="190">
        <v>0</v>
      </c>
      <c r="GZ58" s="190">
        <v>0</v>
      </c>
      <c r="HA58" s="190">
        <f t="shared" si="31"/>
        <v>0</v>
      </c>
      <c r="HB58" s="191"/>
      <c r="HC58" s="192">
        <v>52</v>
      </c>
      <c r="HD58" s="189" t="s">
        <v>46</v>
      </c>
      <c r="HE58" s="190">
        <v>0</v>
      </c>
      <c r="HF58" s="190">
        <v>0</v>
      </c>
      <c r="HG58" s="190">
        <v>0</v>
      </c>
      <c r="HH58" s="190">
        <f t="shared" si="32"/>
        <v>0</v>
      </c>
      <c r="HI58" s="191"/>
      <c r="HJ58" s="192">
        <v>52</v>
      </c>
      <c r="HK58" s="189" t="s">
        <v>46</v>
      </c>
      <c r="HL58" s="190">
        <v>0</v>
      </c>
      <c r="HM58" s="190">
        <v>0</v>
      </c>
      <c r="HN58" s="190">
        <v>0</v>
      </c>
      <c r="HO58" s="190">
        <f t="shared" si="33"/>
        <v>0</v>
      </c>
      <c r="HP58" s="191"/>
      <c r="HQ58" s="192">
        <v>52</v>
      </c>
      <c r="HR58" s="189" t="s">
        <v>46</v>
      </c>
      <c r="HS58" s="190">
        <v>0</v>
      </c>
      <c r="HT58" s="190">
        <v>0</v>
      </c>
      <c r="HU58" s="190">
        <v>0</v>
      </c>
      <c r="HV58" s="190">
        <f t="shared" si="34"/>
        <v>0</v>
      </c>
      <c r="HW58" s="191"/>
      <c r="HX58" s="192">
        <v>52</v>
      </c>
      <c r="HY58" s="189" t="s">
        <v>46</v>
      </c>
      <c r="HZ58" s="190">
        <v>0</v>
      </c>
      <c r="IA58" s="190">
        <v>0</v>
      </c>
      <c r="IB58" s="190">
        <v>0</v>
      </c>
      <c r="IC58" s="190">
        <f t="shared" si="35"/>
        <v>0</v>
      </c>
      <c r="ID58" s="191"/>
      <c r="IE58" s="192">
        <v>52</v>
      </c>
      <c r="IF58" s="189" t="s">
        <v>46</v>
      </c>
      <c r="IG58" s="190">
        <v>0</v>
      </c>
      <c r="IH58" s="190">
        <v>0</v>
      </c>
      <c r="II58" s="190">
        <v>0</v>
      </c>
      <c r="IJ58" s="190">
        <f t="shared" si="36"/>
        <v>0</v>
      </c>
      <c r="IK58" s="191"/>
      <c r="IL58" s="192">
        <v>52</v>
      </c>
      <c r="IM58" s="189" t="s">
        <v>46</v>
      </c>
      <c r="IN58" s="190">
        <v>0</v>
      </c>
      <c r="IO58" s="190">
        <v>0</v>
      </c>
      <c r="IP58" s="190">
        <v>0</v>
      </c>
      <c r="IQ58" s="190">
        <f t="shared" si="37"/>
        <v>0</v>
      </c>
      <c r="IR58" s="191"/>
      <c r="IS58" s="192">
        <v>52</v>
      </c>
      <c r="IT58" s="189" t="s">
        <v>46</v>
      </c>
      <c r="IU58" s="190">
        <v>0</v>
      </c>
      <c r="IV58" s="190">
        <v>0</v>
      </c>
      <c r="IW58" s="190">
        <v>0</v>
      </c>
      <c r="IX58" s="190">
        <f t="shared" si="38"/>
        <v>0</v>
      </c>
      <c r="IY58" s="191"/>
      <c r="IZ58" s="192">
        <v>52</v>
      </c>
      <c r="JA58" s="189" t="s">
        <v>46</v>
      </c>
      <c r="JB58" s="190">
        <v>0</v>
      </c>
      <c r="JC58" s="190">
        <v>0</v>
      </c>
      <c r="JD58" s="190">
        <v>0</v>
      </c>
      <c r="JE58" s="190">
        <f t="shared" si="39"/>
        <v>0</v>
      </c>
      <c r="JF58" s="191"/>
      <c r="JG58" s="192">
        <v>52</v>
      </c>
      <c r="JH58" s="189" t="s">
        <v>46</v>
      </c>
      <c r="JI58" s="190">
        <v>0</v>
      </c>
      <c r="JJ58" s="190">
        <v>0</v>
      </c>
      <c r="JK58" s="190">
        <v>0</v>
      </c>
      <c r="JL58" s="190">
        <f t="shared" si="40"/>
        <v>0</v>
      </c>
      <c r="JM58" s="191"/>
      <c r="JN58" s="192">
        <v>52</v>
      </c>
      <c r="JO58" s="189" t="s">
        <v>46</v>
      </c>
      <c r="JP58" s="190">
        <v>0</v>
      </c>
      <c r="JQ58" s="190">
        <v>0</v>
      </c>
      <c r="JR58" s="190">
        <v>0</v>
      </c>
      <c r="JS58" s="190">
        <f t="shared" si="41"/>
        <v>0</v>
      </c>
      <c r="JT58" s="191"/>
      <c r="JU58" s="192">
        <v>52</v>
      </c>
      <c r="JV58" s="189" t="s">
        <v>46</v>
      </c>
      <c r="JW58" s="190">
        <v>0</v>
      </c>
      <c r="JX58" s="190">
        <v>0</v>
      </c>
      <c r="JY58" s="190">
        <v>0</v>
      </c>
      <c r="JZ58" s="190">
        <f t="shared" si="42"/>
        <v>0</v>
      </c>
      <c r="KA58" s="191"/>
      <c r="KB58" s="192">
        <v>52</v>
      </c>
      <c r="KC58" s="189" t="s">
        <v>46</v>
      </c>
      <c r="KD58" s="190">
        <v>0</v>
      </c>
      <c r="KE58" s="190">
        <v>0</v>
      </c>
      <c r="KF58" s="190">
        <v>0</v>
      </c>
      <c r="KG58" s="190">
        <f t="shared" si="43"/>
        <v>0</v>
      </c>
      <c r="KH58" s="191"/>
      <c r="KI58" s="192">
        <v>52</v>
      </c>
      <c r="KJ58" s="189" t="s">
        <v>46</v>
      </c>
      <c r="KK58" s="190">
        <v>0</v>
      </c>
      <c r="KL58" s="190">
        <v>0</v>
      </c>
      <c r="KM58" s="190">
        <v>0</v>
      </c>
      <c r="KN58" s="190">
        <f t="shared" si="44"/>
        <v>0</v>
      </c>
      <c r="KO58" s="191"/>
      <c r="KP58" s="192">
        <v>52</v>
      </c>
      <c r="KQ58" s="189" t="s">
        <v>46</v>
      </c>
      <c r="KR58" s="190">
        <v>0</v>
      </c>
      <c r="KS58" s="190">
        <v>0</v>
      </c>
      <c r="KT58" s="190">
        <v>0</v>
      </c>
      <c r="KU58" s="190">
        <f t="shared" si="45"/>
        <v>0</v>
      </c>
      <c r="KV58" s="191"/>
      <c r="KW58" s="192">
        <v>52</v>
      </c>
      <c r="KX58" s="189" t="s">
        <v>46</v>
      </c>
      <c r="KY58" s="190">
        <v>0</v>
      </c>
      <c r="KZ58" s="190">
        <v>0</v>
      </c>
      <c r="LA58" s="190">
        <v>0</v>
      </c>
      <c r="LB58" s="190">
        <f t="shared" si="46"/>
        <v>0</v>
      </c>
      <c r="LC58" s="191"/>
      <c r="LD58" s="192">
        <v>52</v>
      </c>
      <c r="LE58" s="189" t="s">
        <v>46</v>
      </c>
      <c r="LF58" s="190">
        <v>0</v>
      </c>
      <c r="LG58" s="190">
        <v>0</v>
      </c>
      <c r="LH58" s="190">
        <v>0</v>
      </c>
      <c r="LI58" s="190">
        <f t="shared" si="47"/>
        <v>0</v>
      </c>
      <c r="LJ58" s="191"/>
      <c r="LK58" s="192">
        <v>52</v>
      </c>
      <c r="LL58" s="189" t="s">
        <v>46</v>
      </c>
      <c r="LM58" s="190">
        <v>0</v>
      </c>
      <c r="LN58" s="190">
        <v>0</v>
      </c>
      <c r="LO58" s="190">
        <v>0</v>
      </c>
      <c r="LP58" s="190">
        <f t="shared" si="48"/>
        <v>0</v>
      </c>
      <c r="LQ58" s="191"/>
      <c r="LR58" s="192">
        <v>52</v>
      </c>
      <c r="LS58" s="189" t="s">
        <v>46</v>
      </c>
      <c r="LT58" s="190">
        <v>0</v>
      </c>
      <c r="LU58" s="190">
        <v>0</v>
      </c>
      <c r="LV58" s="190">
        <v>0</v>
      </c>
      <c r="LW58" s="190">
        <f t="shared" si="49"/>
        <v>0</v>
      </c>
      <c r="LX58" s="191"/>
      <c r="LY58" s="192">
        <v>52</v>
      </c>
      <c r="LZ58" s="189" t="s">
        <v>46</v>
      </c>
      <c r="MA58" s="190">
        <v>0</v>
      </c>
      <c r="MB58" s="190">
        <v>0</v>
      </c>
      <c r="MC58" s="190">
        <v>0</v>
      </c>
      <c r="MD58" s="190">
        <f t="shared" si="50"/>
        <v>0</v>
      </c>
      <c r="ME58" s="191"/>
      <c r="MF58" s="192">
        <v>52</v>
      </c>
      <c r="MG58" s="189" t="s">
        <v>46</v>
      </c>
      <c r="MH58" s="190">
        <v>0</v>
      </c>
      <c r="MI58" s="190">
        <v>0</v>
      </c>
      <c r="MJ58" s="190">
        <v>0</v>
      </c>
      <c r="MK58" s="190">
        <f t="shared" si="51"/>
        <v>0</v>
      </c>
      <c r="ML58" s="191"/>
      <c r="MM58" s="192">
        <v>52</v>
      </c>
      <c r="MN58" s="189" t="s">
        <v>46</v>
      </c>
      <c r="MO58" s="190">
        <v>0</v>
      </c>
      <c r="MP58" s="190">
        <v>0</v>
      </c>
      <c r="MQ58" s="190">
        <v>0</v>
      </c>
      <c r="MR58" s="190">
        <f t="shared" si="52"/>
        <v>0</v>
      </c>
      <c r="MS58" s="191"/>
      <c r="MT58" s="192">
        <v>52</v>
      </c>
      <c r="MU58" s="189" t="s">
        <v>46</v>
      </c>
      <c r="MV58" s="190">
        <v>0</v>
      </c>
      <c r="MW58" s="190">
        <v>0</v>
      </c>
      <c r="MX58" s="190">
        <v>0</v>
      </c>
      <c r="MY58" s="190">
        <f t="shared" si="53"/>
        <v>0</v>
      </c>
      <c r="MZ58" s="191"/>
      <c r="NA58" s="192">
        <v>52</v>
      </c>
      <c r="NB58" s="189" t="s">
        <v>46</v>
      </c>
      <c r="NC58" s="190"/>
      <c r="ND58" s="190"/>
      <c r="NE58" s="190">
        <v>0</v>
      </c>
      <c r="NF58" s="190">
        <f t="shared" si="54"/>
        <v>0</v>
      </c>
      <c r="NG58" s="191"/>
      <c r="NH58" s="192">
        <v>52</v>
      </c>
      <c r="NI58" s="189" t="s">
        <v>46</v>
      </c>
      <c r="NJ58" s="190">
        <v>0</v>
      </c>
      <c r="NK58" s="190">
        <v>0</v>
      </c>
      <c r="NL58" s="190">
        <v>0</v>
      </c>
      <c r="NM58" s="190">
        <f t="shared" si="55"/>
        <v>0</v>
      </c>
      <c r="NN58" s="191"/>
      <c r="NO58" s="192">
        <v>52</v>
      </c>
      <c r="NP58" s="189" t="s">
        <v>46</v>
      </c>
      <c r="NQ58" s="190">
        <v>0</v>
      </c>
      <c r="NR58" s="190">
        <v>0</v>
      </c>
      <c r="NS58" s="190">
        <v>0</v>
      </c>
      <c r="NT58" s="190">
        <f t="shared" si="56"/>
        <v>0</v>
      </c>
      <c r="NU58" s="191"/>
      <c r="NV58" s="192">
        <v>52</v>
      </c>
      <c r="NW58" s="189" t="s">
        <v>46</v>
      </c>
      <c r="NX58" s="190">
        <v>0</v>
      </c>
      <c r="NY58" s="190">
        <v>0</v>
      </c>
      <c r="NZ58" s="190">
        <v>0</v>
      </c>
      <c r="OA58" s="190">
        <f t="shared" si="57"/>
        <v>0</v>
      </c>
      <c r="OB58" s="191"/>
      <c r="OC58" s="192">
        <v>52</v>
      </c>
      <c r="OD58" s="189" t="s">
        <v>46</v>
      </c>
      <c r="OE58" s="190">
        <v>0</v>
      </c>
      <c r="OF58" s="190">
        <v>0</v>
      </c>
      <c r="OG58" s="190">
        <v>0</v>
      </c>
      <c r="OH58" s="190">
        <f t="shared" si="58"/>
        <v>0</v>
      </c>
      <c r="OI58" s="191"/>
      <c r="OJ58" s="192">
        <v>52</v>
      </c>
      <c r="OK58" s="189" t="s">
        <v>46</v>
      </c>
      <c r="OL58" s="190">
        <v>0</v>
      </c>
      <c r="OM58" s="190">
        <v>0</v>
      </c>
      <c r="ON58" s="190">
        <v>0</v>
      </c>
      <c r="OO58" s="190">
        <f t="shared" si="59"/>
        <v>0</v>
      </c>
      <c r="OP58" s="191"/>
      <c r="OQ58" s="192">
        <v>52</v>
      </c>
      <c r="OR58" s="189" t="s">
        <v>46</v>
      </c>
      <c r="OS58" s="190">
        <v>0</v>
      </c>
      <c r="OT58" s="190">
        <v>0</v>
      </c>
      <c r="OU58" s="190">
        <v>0</v>
      </c>
      <c r="OV58" s="190">
        <f t="shared" si="60"/>
        <v>0</v>
      </c>
      <c r="OW58" s="191"/>
      <c r="OX58" s="192">
        <v>52</v>
      </c>
      <c r="OY58" s="189" t="s">
        <v>46</v>
      </c>
      <c r="OZ58" s="190">
        <v>0</v>
      </c>
      <c r="PA58" s="190">
        <v>0</v>
      </c>
      <c r="PB58" s="190">
        <v>0</v>
      </c>
      <c r="PC58" s="190">
        <f t="shared" si="61"/>
        <v>0</v>
      </c>
      <c r="PD58" s="191"/>
      <c r="PE58" s="192">
        <v>52</v>
      </c>
      <c r="PF58" s="189" t="s">
        <v>46</v>
      </c>
      <c r="PG58" s="190">
        <v>0</v>
      </c>
      <c r="PH58" s="190">
        <v>0</v>
      </c>
      <c r="PI58" s="190">
        <v>0</v>
      </c>
      <c r="PJ58" s="190">
        <f t="shared" si="62"/>
        <v>0</v>
      </c>
      <c r="PK58" s="191"/>
      <c r="PL58" s="192">
        <v>52</v>
      </c>
      <c r="PM58" s="189" t="s">
        <v>46</v>
      </c>
      <c r="PN58" s="190">
        <v>0</v>
      </c>
      <c r="PO58" s="190">
        <v>0</v>
      </c>
      <c r="PP58" s="190">
        <v>0</v>
      </c>
      <c r="PQ58" s="190">
        <f t="shared" si="63"/>
        <v>0</v>
      </c>
      <c r="PR58" s="191"/>
      <c r="PS58" s="192">
        <v>52</v>
      </c>
      <c r="PT58" s="189" t="s">
        <v>46</v>
      </c>
      <c r="PU58" s="190">
        <v>0</v>
      </c>
      <c r="PV58" s="190">
        <v>0</v>
      </c>
      <c r="PW58" s="190">
        <v>0</v>
      </c>
      <c r="PX58" s="190">
        <f t="shared" si="64"/>
        <v>0</v>
      </c>
      <c r="PY58" s="191"/>
      <c r="PZ58" s="192">
        <v>52</v>
      </c>
      <c r="QA58" s="189" t="s">
        <v>46</v>
      </c>
      <c r="QB58" s="190">
        <v>0</v>
      </c>
      <c r="QC58" s="190">
        <v>0</v>
      </c>
      <c r="QD58" s="190">
        <v>0</v>
      </c>
      <c r="QE58" s="190">
        <f t="shared" si="65"/>
        <v>0</v>
      </c>
      <c r="QF58" s="191"/>
      <c r="QG58" s="192">
        <v>52</v>
      </c>
      <c r="QH58" s="189" t="s">
        <v>46</v>
      </c>
      <c r="QI58" s="190">
        <v>0</v>
      </c>
      <c r="QJ58" s="190">
        <v>0</v>
      </c>
      <c r="QK58" s="190">
        <v>0</v>
      </c>
      <c r="QL58" s="190">
        <f t="shared" si="66"/>
        <v>0</v>
      </c>
      <c r="QM58" s="191"/>
      <c r="QN58" s="192">
        <v>52</v>
      </c>
      <c r="QO58" s="189" t="s">
        <v>46</v>
      </c>
      <c r="QP58" s="190">
        <v>0</v>
      </c>
      <c r="QQ58" s="190">
        <v>153600</v>
      </c>
      <c r="QR58" s="190">
        <v>0</v>
      </c>
      <c r="QS58" s="190">
        <f t="shared" si="67"/>
        <v>153600</v>
      </c>
      <c r="QT58" s="191"/>
      <c r="QU58" s="192">
        <v>52</v>
      </c>
      <c r="QV58" s="189" t="s">
        <v>46</v>
      </c>
      <c r="QW58" s="190">
        <v>0</v>
      </c>
      <c r="QX58" s="190">
        <v>0</v>
      </c>
      <c r="QY58" s="190">
        <v>0</v>
      </c>
      <c r="QZ58" s="190">
        <f t="shared" si="68"/>
        <v>0</v>
      </c>
      <c r="RA58" s="191"/>
      <c r="RB58" s="192">
        <v>52</v>
      </c>
      <c r="RC58" s="189" t="s">
        <v>46</v>
      </c>
      <c r="RD58" s="190">
        <v>0</v>
      </c>
      <c r="RE58" s="190">
        <v>0</v>
      </c>
      <c r="RF58" s="190">
        <v>0</v>
      </c>
      <c r="RG58" s="190">
        <f t="shared" si="69"/>
        <v>0</v>
      </c>
      <c r="RH58" s="191"/>
      <c r="RI58" s="192">
        <v>52</v>
      </c>
      <c r="RJ58" s="189" t="s">
        <v>46</v>
      </c>
      <c r="RK58" s="190">
        <v>0</v>
      </c>
      <c r="RL58" s="190">
        <v>0</v>
      </c>
      <c r="RM58" s="190">
        <v>0</v>
      </c>
      <c r="RN58" s="190">
        <f t="shared" si="70"/>
        <v>0</v>
      </c>
      <c r="RO58" s="191"/>
      <c r="RP58" s="192">
        <v>52</v>
      </c>
      <c r="RQ58" s="189" t="s">
        <v>46</v>
      </c>
      <c r="RR58" s="190">
        <v>0</v>
      </c>
      <c r="RS58" s="190">
        <v>0</v>
      </c>
      <c r="RT58" s="190">
        <v>0</v>
      </c>
      <c r="RU58" s="190">
        <f t="shared" si="71"/>
        <v>0</v>
      </c>
      <c r="RV58" s="191"/>
      <c r="RW58" s="192">
        <v>52</v>
      </c>
      <c r="RX58" s="189" t="s">
        <v>46</v>
      </c>
      <c r="RY58" s="190">
        <v>0</v>
      </c>
      <c r="RZ58" s="190">
        <v>0</v>
      </c>
      <c r="SA58" s="190">
        <v>0</v>
      </c>
      <c r="SB58" s="190">
        <f t="shared" si="72"/>
        <v>0</v>
      </c>
      <c r="SC58" s="191"/>
      <c r="SD58" s="192">
        <v>52</v>
      </c>
      <c r="SE58" s="189" t="s">
        <v>46</v>
      </c>
      <c r="SF58" s="190">
        <v>0</v>
      </c>
      <c r="SG58" s="190">
        <v>0</v>
      </c>
      <c r="SH58" s="190">
        <v>0</v>
      </c>
      <c r="SI58" s="190">
        <f t="shared" si="73"/>
        <v>0</v>
      </c>
      <c r="SJ58" s="191"/>
      <c r="SK58" s="192">
        <v>52</v>
      </c>
      <c r="SL58" s="189" t="s">
        <v>46</v>
      </c>
      <c r="SM58" s="190">
        <v>0</v>
      </c>
      <c r="SN58" s="190">
        <v>0</v>
      </c>
      <c r="SO58" s="190">
        <v>0</v>
      </c>
      <c r="SP58" s="190">
        <f t="shared" si="74"/>
        <v>0</v>
      </c>
      <c r="SQ58" s="191"/>
      <c r="SR58" s="192">
        <v>52</v>
      </c>
      <c r="SS58" s="189" t="s">
        <v>46</v>
      </c>
      <c r="ST58" s="190">
        <v>0</v>
      </c>
      <c r="SU58" s="190">
        <v>0</v>
      </c>
      <c r="SV58" s="190">
        <v>0</v>
      </c>
      <c r="SW58" s="190">
        <f t="shared" si="75"/>
        <v>0</v>
      </c>
      <c r="SX58" s="191"/>
      <c r="SY58" s="192">
        <v>52</v>
      </c>
      <c r="SZ58" s="189" t="s">
        <v>46</v>
      </c>
      <c r="TA58" s="190">
        <v>0</v>
      </c>
      <c r="TB58" s="190">
        <v>0</v>
      </c>
      <c r="TC58" s="190">
        <v>0</v>
      </c>
      <c r="TD58" s="190">
        <f t="shared" si="76"/>
        <v>0</v>
      </c>
      <c r="TE58" s="191"/>
      <c r="TF58" s="192">
        <v>52</v>
      </c>
      <c r="TG58" s="189" t="s">
        <v>46</v>
      </c>
      <c r="TH58" s="190">
        <v>0</v>
      </c>
      <c r="TI58" s="190">
        <v>0</v>
      </c>
      <c r="TJ58" s="190">
        <v>0</v>
      </c>
      <c r="TK58" s="190">
        <f t="shared" si="77"/>
        <v>0</v>
      </c>
      <c r="TL58" s="191"/>
      <c r="TM58" s="192">
        <v>52</v>
      </c>
      <c r="TN58" s="189" t="s">
        <v>46</v>
      </c>
      <c r="TO58" s="190">
        <v>0</v>
      </c>
      <c r="TP58" s="190">
        <v>0</v>
      </c>
      <c r="TQ58" s="190">
        <v>0</v>
      </c>
      <c r="TR58" s="190">
        <f t="shared" si="78"/>
        <v>0</v>
      </c>
      <c r="TS58" s="191"/>
      <c r="TT58" s="192">
        <v>52</v>
      </c>
      <c r="TU58" s="189" t="s">
        <v>46</v>
      </c>
      <c r="TV58" s="190">
        <v>0</v>
      </c>
      <c r="TW58" s="190">
        <v>0</v>
      </c>
      <c r="TX58" s="190">
        <v>0</v>
      </c>
      <c r="TY58" s="190">
        <f t="shared" si="79"/>
        <v>0</v>
      </c>
      <c r="TZ58" s="191"/>
      <c r="UA58" s="192">
        <v>52</v>
      </c>
      <c r="UB58" s="189" t="s">
        <v>46</v>
      </c>
      <c r="UC58" s="190">
        <v>0</v>
      </c>
      <c r="UD58" s="190">
        <v>0</v>
      </c>
      <c r="UE58" s="190">
        <v>0</v>
      </c>
      <c r="UF58" s="190">
        <f t="shared" si="80"/>
        <v>0</v>
      </c>
      <c r="UG58" s="191"/>
      <c r="UH58" s="192">
        <v>52</v>
      </c>
      <c r="UI58" s="189" t="s">
        <v>46</v>
      </c>
      <c r="UJ58" s="190">
        <v>0</v>
      </c>
      <c r="UK58" s="190">
        <v>0</v>
      </c>
      <c r="UL58" s="190">
        <v>0</v>
      </c>
      <c r="UM58" s="190">
        <f t="shared" si="81"/>
        <v>0</v>
      </c>
      <c r="UN58" s="191"/>
      <c r="UO58" s="192">
        <v>52</v>
      </c>
      <c r="UP58" s="189" t="s">
        <v>46</v>
      </c>
      <c r="UQ58" s="190">
        <v>0</v>
      </c>
      <c r="UR58" s="190">
        <v>0</v>
      </c>
      <c r="US58" s="190">
        <v>0</v>
      </c>
      <c r="UT58" s="190">
        <f t="shared" si="82"/>
        <v>0</v>
      </c>
      <c r="UU58" s="191"/>
      <c r="UV58" s="192">
        <v>52</v>
      </c>
      <c r="UW58" s="189" t="s">
        <v>46</v>
      </c>
      <c r="UX58" s="190">
        <v>0</v>
      </c>
      <c r="UY58" s="190">
        <v>0</v>
      </c>
      <c r="UZ58" s="190">
        <v>0</v>
      </c>
      <c r="VA58" s="190">
        <f t="shared" si="83"/>
        <v>0</v>
      </c>
      <c r="VB58" s="191"/>
      <c r="VC58" s="192">
        <v>52</v>
      </c>
      <c r="VD58" s="189" t="s">
        <v>46</v>
      </c>
      <c r="VE58" s="190">
        <v>1</v>
      </c>
      <c r="VF58" s="190">
        <v>10000</v>
      </c>
      <c r="VG58" s="190">
        <v>0</v>
      </c>
      <c r="VH58" s="190">
        <f t="shared" si="84"/>
        <v>10000</v>
      </c>
      <c r="VI58" s="191"/>
      <c r="VJ58" s="192">
        <v>52</v>
      </c>
      <c r="VK58" s="189" t="s">
        <v>46</v>
      </c>
      <c r="VL58" s="190">
        <v>0</v>
      </c>
      <c r="VM58" s="190">
        <v>0</v>
      </c>
      <c r="VN58" s="190">
        <v>0</v>
      </c>
      <c r="VO58" s="190">
        <f t="shared" si="85"/>
        <v>0</v>
      </c>
      <c r="VP58" s="191"/>
      <c r="VQ58" s="192">
        <v>52</v>
      </c>
      <c r="VR58" s="189" t="s">
        <v>46</v>
      </c>
      <c r="VS58" s="190">
        <v>0</v>
      </c>
      <c r="VT58" s="190">
        <v>0</v>
      </c>
      <c r="VU58" s="190">
        <v>0</v>
      </c>
      <c r="VV58" s="190">
        <f t="shared" si="86"/>
        <v>0</v>
      </c>
      <c r="VW58" s="191"/>
      <c r="VX58" s="192">
        <v>52</v>
      </c>
      <c r="VY58" s="189" t="s">
        <v>46</v>
      </c>
      <c r="VZ58" s="190">
        <v>0</v>
      </c>
      <c r="WA58" s="190">
        <v>0</v>
      </c>
      <c r="WB58" s="190">
        <v>0</v>
      </c>
      <c r="WC58" s="190">
        <f t="shared" si="87"/>
        <v>0</v>
      </c>
      <c r="WD58" s="191"/>
      <c r="WE58" s="192">
        <v>52</v>
      </c>
      <c r="WF58" s="189" t="s">
        <v>46</v>
      </c>
      <c r="WG58" s="190">
        <v>0</v>
      </c>
      <c r="WH58" s="190">
        <v>0</v>
      </c>
      <c r="WI58" s="190">
        <v>0</v>
      </c>
      <c r="WJ58" s="190">
        <f t="shared" si="88"/>
        <v>0</v>
      </c>
      <c r="WK58" s="191"/>
      <c r="WL58" s="192">
        <v>52</v>
      </c>
      <c r="WM58" s="189" t="s">
        <v>46</v>
      </c>
      <c r="WN58" s="190">
        <v>0</v>
      </c>
      <c r="WO58" s="190">
        <v>0</v>
      </c>
      <c r="WP58" s="190">
        <v>0</v>
      </c>
      <c r="WQ58" s="190">
        <f t="shared" si="89"/>
        <v>0</v>
      </c>
      <c r="WR58" s="191"/>
      <c r="WS58" s="192">
        <v>52</v>
      </c>
      <c r="WT58" s="189" t="s">
        <v>46</v>
      </c>
      <c r="WU58" s="190">
        <v>0</v>
      </c>
      <c r="WV58" s="190">
        <v>0</v>
      </c>
      <c r="WW58" s="190">
        <v>0</v>
      </c>
      <c r="WX58" s="190">
        <f t="shared" si="90"/>
        <v>0</v>
      </c>
      <c r="WY58" s="191"/>
      <c r="WZ58" s="192">
        <v>52</v>
      </c>
      <c r="XA58" s="189" t="s">
        <v>46</v>
      </c>
      <c r="XB58" s="190">
        <v>0</v>
      </c>
      <c r="XC58" s="190">
        <v>0</v>
      </c>
      <c r="XD58" s="190">
        <v>0</v>
      </c>
      <c r="XE58" s="190">
        <f t="shared" si="91"/>
        <v>0</v>
      </c>
      <c r="XF58" s="191"/>
      <c r="XG58" s="192">
        <v>52</v>
      </c>
      <c r="XH58" s="189" t="s">
        <v>46</v>
      </c>
      <c r="XI58" s="190">
        <v>0</v>
      </c>
      <c r="XJ58" s="190">
        <v>0</v>
      </c>
      <c r="XK58" s="190">
        <v>0</v>
      </c>
      <c r="XL58" s="190">
        <f t="shared" si="92"/>
        <v>0</v>
      </c>
      <c r="XM58" s="191"/>
      <c r="XN58" s="192">
        <v>52</v>
      </c>
      <c r="XO58" s="189" t="s">
        <v>46</v>
      </c>
      <c r="XP58" s="190">
        <v>0</v>
      </c>
      <c r="XQ58" s="190">
        <v>0</v>
      </c>
      <c r="XR58" s="190">
        <v>0</v>
      </c>
      <c r="XS58" s="190">
        <f t="shared" si="93"/>
        <v>0</v>
      </c>
      <c r="XT58" s="191"/>
      <c r="XU58" s="192">
        <v>52</v>
      </c>
      <c r="XV58" s="189" t="s">
        <v>46</v>
      </c>
      <c r="XW58" s="190">
        <v>0</v>
      </c>
      <c r="XX58" s="190">
        <v>0</v>
      </c>
      <c r="XY58" s="190">
        <v>0</v>
      </c>
      <c r="XZ58" s="190">
        <f t="shared" si="94"/>
        <v>0</v>
      </c>
      <c r="YA58" s="191"/>
      <c r="YB58" s="192">
        <v>52</v>
      </c>
      <c r="YC58" s="189" t="s">
        <v>46</v>
      </c>
      <c r="YD58" s="190">
        <v>0</v>
      </c>
      <c r="YE58" s="190">
        <v>0</v>
      </c>
      <c r="YF58" s="190">
        <v>0</v>
      </c>
      <c r="YG58" s="190">
        <f t="shared" si="95"/>
        <v>0</v>
      </c>
      <c r="YH58" s="191"/>
      <c r="YI58" s="192">
        <v>52</v>
      </c>
      <c r="YJ58" s="189" t="s">
        <v>46</v>
      </c>
      <c r="YK58" s="190">
        <v>0</v>
      </c>
      <c r="YL58" s="190">
        <f t="shared" si="96"/>
        <v>163600</v>
      </c>
      <c r="YM58" s="190">
        <f t="shared" si="0"/>
        <v>0</v>
      </c>
      <c r="YN58" s="190">
        <f t="shared" si="1"/>
        <v>163600</v>
      </c>
      <c r="YO58" s="191"/>
      <c r="YP58" s="105">
        <v>52</v>
      </c>
      <c r="YQ58" s="2" t="s">
        <v>46</v>
      </c>
      <c r="YR58" s="5">
        <v>0</v>
      </c>
      <c r="YS58" s="5" t="e">
        <f>'Programme Management'!#REF!+'Prgramme M. Activities'!YL58</f>
        <v>#REF!</v>
      </c>
      <c r="YT58" s="5" t="e">
        <f>'Programme Management'!#REF!+'Prgramme M. Activities'!YM58</f>
        <v>#REF!</v>
      </c>
      <c r="YU58" s="5" t="e">
        <f t="shared" si="97"/>
        <v>#REF!</v>
      </c>
      <c r="YV58" s="9"/>
    </row>
    <row r="59" spans="1:672" ht="16.5" hidden="1">
      <c r="A59" s="188">
        <v>53</v>
      </c>
      <c r="B59" s="189" t="s">
        <v>47</v>
      </c>
      <c r="C59" s="190">
        <v>0</v>
      </c>
      <c r="D59" s="190">
        <v>0</v>
      </c>
      <c r="E59" s="190">
        <v>0</v>
      </c>
      <c r="F59" s="190">
        <f t="shared" si="2"/>
        <v>0</v>
      </c>
      <c r="G59" s="191"/>
      <c r="H59" s="192">
        <v>53</v>
      </c>
      <c r="I59" s="189" t="s">
        <v>47</v>
      </c>
      <c r="J59" s="190">
        <v>0</v>
      </c>
      <c r="K59" s="190">
        <v>0</v>
      </c>
      <c r="L59" s="190">
        <v>0</v>
      </c>
      <c r="M59" s="190">
        <f t="shared" si="3"/>
        <v>0</v>
      </c>
      <c r="N59" s="191"/>
      <c r="O59" s="192">
        <v>53</v>
      </c>
      <c r="P59" s="189" t="s">
        <v>47</v>
      </c>
      <c r="Q59" s="190">
        <v>0</v>
      </c>
      <c r="R59" s="190">
        <v>0</v>
      </c>
      <c r="S59" s="190">
        <v>0</v>
      </c>
      <c r="T59" s="190">
        <f t="shared" si="4"/>
        <v>0</v>
      </c>
      <c r="U59" s="191"/>
      <c r="V59" s="192">
        <v>53</v>
      </c>
      <c r="W59" s="189" t="s">
        <v>47</v>
      </c>
      <c r="X59" s="190">
        <v>0</v>
      </c>
      <c r="Y59" s="190">
        <v>0</v>
      </c>
      <c r="Z59" s="190">
        <v>0</v>
      </c>
      <c r="AA59" s="190">
        <f t="shared" si="5"/>
        <v>0</v>
      </c>
      <c r="AB59" s="191"/>
      <c r="AC59" s="192">
        <v>53</v>
      </c>
      <c r="AD59" s="189" t="s">
        <v>47</v>
      </c>
      <c r="AE59" s="190">
        <v>0</v>
      </c>
      <c r="AF59" s="190">
        <v>0</v>
      </c>
      <c r="AG59" s="190">
        <v>0</v>
      </c>
      <c r="AH59" s="190">
        <f t="shared" si="6"/>
        <v>0</v>
      </c>
      <c r="AI59" s="191"/>
      <c r="AJ59" s="192">
        <v>53</v>
      </c>
      <c r="AK59" s="189" t="s">
        <v>47</v>
      </c>
      <c r="AL59" s="190">
        <v>0</v>
      </c>
      <c r="AM59" s="190">
        <v>0</v>
      </c>
      <c r="AN59" s="190">
        <v>0</v>
      </c>
      <c r="AO59" s="190">
        <f t="shared" si="7"/>
        <v>0</v>
      </c>
      <c r="AP59" s="191"/>
      <c r="AQ59" s="192">
        <v>53</v>
      </c>
      <c r="AR59" s="189" t="s">
        <v>47</v>
      </c>
      <c r="AS59" s="190">
        <v>0</v>
      </c>
      <c r="AT59" s="190">
        <v>0</v>
      </c>
      <c r="AU59" s="190">
        <v>0</v>
      </c>
      <c r="AV59" s="190">
        <f t="shared" si="8"/>
        <v>0</v>
      </c>
      <c r="AW59" s="191"/>
      <c r="AX59" s="192">
        <v>53</v>
      </c>
      <c r="AY59" s="189" t="s">
        <v>47</v>
      </c>
      <c r="AZ59" s="190">
        <v>0</v>
      </c>
      <c r="BA59" s="190">
        <v>0</v>
      </c>
      <c r="BB59" s="190">
        <v>0</v>
      </c>
      <c r="BC59" s="190">
        <f t="shared" si="9"/>
        <v>0</v>
      </c>
      <c r="BD59" s="191"/>
      <c r="BE59" s="192">
        <v>53</v>
      </c>
      <c r="BF59" s="189" t="s">
        <v>47</v>
      </c>
      <c r="BG59" s="190">
        <v>0</v>
      </c>
      <c r="BH59" s="190">
        <v>0</v>
      </c>
      <c r="BI59" s="190">
        <v>0</v>
      </c>
      <c r="BJ59" s="190">
        <f t="shared" si="10"/>
        <v>0</v>
      </c>
      <c r="BK59" s="191"/>
      <c r="BL59" s="192">
        <v>53</v>
      </c>
      <c r="BM59" s="189" t="s">
        <v>47</v>
      </c>
      <c r="BN59" s="190">
        <v>0</v>
      </c>
      <c r="BO59" s="190">
        <v>0</v>
      </c>
      <c r="BP59" s="190">
        <v>0</v>
      </c>
      <c r="BQ59" s="190">
        <f t="shared" si="11"/>
        <v>0</v>
      </c>
      <c r="BR59" s="191"/>
      <c r="BS59" s="192">
        <v>53</v>
      </c>
      <c r="BT59" s="189" t="s">
        <v>47</v>
      </c>
      <c r="BU59" s="190">
        <v>0</v>
      </c>
      <c r="BV59" s="190">
        <v>0</v>
      </c>
      <c r="BW59" s="190">
        <v>0</v>
      </c>
      <c r="BX59" s="190">
        <f t="shared" si="12"/>
        <v>0</v>
      </c>
      <c r="BY59" s="191"/>
      <c r="BZ59" s="192">
        <v>53</v>
      </c>
      <c r="CA59" s="189" t="s">
        <v>47</v>
      </c>
      <c r="CB59" s="190">
        <v>0</v>
      </c>
      <c r="CC59" s="190">
        <v>0</v>
      </c>
      <c r="CD59" s="190">
        <v>0</v>
      </c>
      <c r="CE59" s="190">
        <f t="shared" si="13"/>
        <v>0</v>
      </c>
      <c r="CF59" s="191"/>
      <c r="CG59" s="192">
        <v>53</v>
      </c>
      <c r="CH59" s="189" t="s">
        <v>47</v>
      </c>
      <c r="CI59" s="190">
        <v>0</v>
      </c>
      <c r="CJ59" s="190">
        <v>0</v>
      </c>
      <c r="CK59" s="190">
        <v>0</v>
      </c>
      <c r="CL59" s="190">
        <f t="shared" si="14"/>
        <v>0</v>
      </c>
      <c r="CM59" s="191"/>
      <c r="CN59" s="192">
        <v>53</v>
      </c>
      <c r="CO59" s="189" t="s">
        <v>47</v>
      </c>
      <c r="CP59" s="190">
        <v>0</v>
      </c>
      <c r="CQ59" s="190">
        <v>0</v>
      </c>
      <c r="CR59" s="190">
        <v>0</v>
      </c>
      <c r="CS59" s="190">
        <f t="shared" si="15"/>
        <v>0</v>
      </c>
      <c r="CT59" s="191"/>
      <c r="CU59" s="192">
        <v>53</v>
      </c>
      <c r="CV59" s="189" t="s">
        <v>47</v>
      </c>
      <c r="CW59" s="190">
        <v>0</v>
      </c>
      <c r="CX59" s="190">
        <v>0</v>
      </c>
      <c r="CY59" s="190">
        <v>0</v>
      </c>
      <c r="CZ59" s="190">
        <f t="shared" si="16"/>
        <v>0</v>
      </c>
      <c r="DA59" s="191"/>
      <c r="DB59" s="192">
        <v>53</v>
      </c>
      <c r="DC59" s="189" t="s">
        <v>47</v>
      </c>
      <c r="DD59" s="190">
        <v>0</v>
      </c>
      <c r="DE59" s="190">
        <v>0</v>
      </c>
      <c r="DF59" s="190">
        <v>0</v>
      </c>
      <c r="DG59" s="190">
        <f t="shared" si="17"/>
        <v>0</v>
      </c>
      <c r="DH59" s="191"/>
      <c r="DI59" s="192">
        <v>53</v>
      </c>
      <c r="DJ59" s="189" t="s">
        <v>47</v>
      </c>
      <c r="DK59" s="190">
        <v>0</v>
      </c>
      <c r="DL59" s="190">
        <v>0</v>
      </c>
      <c r="DM59" s="190">
        <v>0</v>
      </c>
      <c r="DN59" s="190">
        <f t="shared" si="18"/>
        <v>0</v>
      </c>
      <c r="DO59" s="191"/>
      <c r="DP59" s="192">
        <v>53</v>
      </c>
      <c r="DQ59" s="189" t="s">
        <v>47</v>
      </c>
      <c r="DR59" s="190">
        <v>0</v>
      </c>
      <c r="DS59" s="190">
        <v>0</v>
      </c>
      <c r="DT59" s="190">
        <v>0</v>
      </c>
      <c r="DU59" s="190">
        <f t="shared" si="19"/>
        <v>0</v>
      </c>
      <c r="DV59" s="191"/>
      <c r="DW59" s="192">
        <v>53</v>
      </c>
      <c r="DX59" s="189" t="s">
        <v>47</v>
      </c>
      <c r="DY59" s="190">
        <v>0</v>
      </c>
      <c r="DZ59" s="190">
        <v>0</v>
      </c>
      <c r="EA59" s="190">
        <v>0</v>
      </c>
      <c r="EB59" s="190">
        <f t="shared" si="20"/>
        <v>0</v>
      </c>
      <c r="EC59" s="191"/>
      <c r="ED59" s="192">
        <v>53</v>
      </c>
      <c r="EE59" s="189" t="s">
        <v>47</v>
      </c>
      <c r="EF59" s="190">
        <v>0</v>
      </c>
      <c r="EG59" s="190">
        <v>0</v>
      </c>
      <c r="EH59" s="190">
        <v>0</v>
      </c>
      <c r="EI59" s="190">
        <f t="shared" si="21"/>
        <v>0</v>
      </c>
      <c r="EJ59" s="191"/>
      <c r="EK59" s="192">
        <v>53</v>
      </c>
      <c r="EL59" s="189" t="s">
        <v>47</v>
      </c>
      <c r="EM59" s="190">
        <v>0</v>
      </c>
      <c r="EN59" s="190">
        <v>0</v>
      </c>
      <c r="EO59" s="190">
        <v>0</v>
      </c>
      <c r="EP59" s="190">
        <f t="shared" si="22"/>
        <v>0</v>
      </c>
      <c r="EQ59" s="191"/>
      <c r="ER59" s="192">
        <v>53</v>
      </c>
      <c r="ES59" s="189" t="s">
        <v>47</v>
      </c>
      <c r="ET59" s="190">
        <v>1</v>
      </c>
      <c r="EU59" s="190">
        <v>20000</v>
      </c>
      <c r="EV59" s="190">
        <v>0</v>
      </c>
      <c r="EW59" s="190">
        <f t="shared" si="23"/>
        <v>20000</v>
      </c>
      <c r="EX59" s="191"/>
      <c r="EY59" s="192">
        <v>53</v>
      </c>
      <c r="EZ59" s="189" t="s">
        <v>47</v>
      </c>
      <c r="FA59" s="190">
        <v>0</v>
      </c>
      <c r="FB59" s="190">
        <v>0</v>
      </c>
      <c r="FC59" s="190">
        <v>0</v>
      </c>
      <c r="FD59" s="190">
        <f t="shared" si="24"/>
        <v>0</v>
      </c>
      <c r="FE59" s="191"/>
      <c r="FF59" s="192">
        <v>53</v>
      </c>
      <c r="FG59" s="189" t="s">
        <v>47</v>
      </c>
      <c r="FH59" s="190">
        <v>0</v>
      </c>
      <c r="FI59" s="190">
        <v>0</v>
      </c>
      <c r="FJ59" s="190">
        <v>0</v>
      </c>
      <c r="FK59" s="190">
        <f t="shared" si="25"/>
        <v>0</v>
      </c>
      <c r="FL59" s="191"/>
      <c r="FM59" s="192">
        <v>53</v>
      </c>
      <c r="FN59" s="189" t="s">
        <v>47</v>
      </c>
      <c r="FO59" s="190">
        <v>0</v>
      </c>
      <c r="FP59" s="190">
        <v>0</v>
      </c>
      <c r="FQ59" s="190">
        <v>0</v>
      </c>
      <c r="FR59" s="190">
        <f t="shared" si="26"/>
        <v>0</v>
      </c>
      <c r="FS59" s="191"/>
      <c r="FT59" s="192">
        <v>53</v>
      </c>
      <c r="FU59" s="189" t="s">
        <v>47</v>
      </c>
      <c r="FV59" s="190">
        <v>0</v>
      </c>
      <c r="FW59" s="190">
        <v>0</v>
      </c>
      <c r="FX59" s="190">
        <v>0</v>
      </c>
      <c r="FY59" s="190">
        <f t="shared" si="27"/>
        <v>0</v>
      </c>
      <c r="FZ59" s="191"/>
      <c r="GA59" s="192">
        <v>53</v>
      </c>
      <c r="GB59" s="189" t="s">
        <v>47</v>
      </c>
      <c r="GC59" s="190">
        <v>0</v>
      </c>
      <c r="GD59" s="190">
        <v>0</v>
      </c>
      <c r="GE59" s="190">
        <v>0</v>
      </c>
      <c r="GF59" s="190">
        <f t="shared" si="28"/>
        <v>0</v>
      </c>
      <c r="GG59" s="191"/>
      <c r="GH59" s="192">
        <v>53</v>
      </c>
      <c r="GI59" s="189" t="s">
        <v>47</v>
      </c>
      <c r="GJ59" s="190">
        <v>0</v>
      </c>
      <c r="GK59" s="190">
        <v>0</v>
      </c>
      <c r="GL59" s="190">
        <v>0</v>
      </c>
      <c r="GM59" s="190">
        <f t="shared" si="29"/>
        <v>0</v>
      </c>
      <c r="GN59" s="191"/>
      <c r="GO59" s="192">
        <v>53</v>
      </c>
      <c r="GP59" s="189" t="s">
        <v>47</v>
      </c>
      <c r="GQ59" s="190">
        <v>0</v>
      </c>
      <c r="GR59" s="190">
        <v>0</v>
      </c>
      <c r="GS59" s="190">
        <v>0</v>
      </c>
      <c r="GT59" s="190">
        <f t="shared" si="30"/>
        <v>0</v>
      </c>
      <c r="GU59" s="191"/>
      <c r="GV59" s="192">
        <v>53</v>
      </c>
      <c r="GW59" s="189" t="s">
        <v>47</v>
      </c>
      <c r="GX59" s="190">
        <v>0</v>
      </c>
      <c r="GY59" s="190">
        <v>0</v>
      </c>
      <c r="GZ59" s="190">
        <v>0</v>
      </c>
      <c r="HA59" s="190">
        <f t="shared" si="31"/>
        <v>0</v>
      </c>
      <c r="HB59" s="191"/>
      <c r="HC59" s="192">
        <v>53</v>
      </c>
      <c r="HD59" s="189" t="s">
        <v>47</v>
      </c>
      <c r="HE59" s="190">
        <v>0</v>
      </c>
      <c r="HF59" s="190">
        <v>0</v>
      </c>
      <c r="HG59" s="190">
        <v>0</v>
      </c>
      <c r="HH59" s="190">
        <f t="shared" si="32"/>
        <v>0</v>
      </c>
      <c r="HI59" s="191"/>
      <c r="HJ59" s="192">
        <v>53</v>
      </c>
      <c r="HK59" s="189" t="s">
        <v>47</v>
      </c>
      <c r="HL59" s="190">
        <v>0</v>
      </c>
      <c r="HM59" s="190">
        <v>0</v>
      </c>
      <c r="HN59" s="190">
        <v>0</v>
      </c>
      <c r="HO59" s="190">
        <f t="shared" si="33"/>
        <v>0</v>
      </c>
      <c r="HP59" s="191"/>
      <c r="HQ59" s="192">
        <v>53</v>
      </c>
      <c r="HR59" s="189" t="s">
        <v>47</v>
      </c>
      <c r="HS59" s="190">
        <v>0</v>
      </c>
      <c r="HT59" s="190">
        <v>0</v>
      </c>
      <c r="HU59" s="190">
        <v>0</v>
      </c>
      <c r="HV59" s="190">
        <f t="shared" si="34"/>
        <v>0</v>
      </c>
      <c r="HW59" s="191"/>
      <c r="HX59" s="192">
        <v>53</v>
      </c>
      <c r="HY59" s="189" t="s">
        <v>47</v>
      </c>
      <c r="HZ59" s="190">
        <v>0</v>
      </c>
      <c r="IA59" s="190">
        <v>0</v>
      </c>
      <c r="IB59" s="190">
        <v>0</v>
      </c>
      <c r="IC59" s="190">
        <f t="shared" si="35"/>
        <v>0</v>
      </c>
      <c r="ID59" s="191"/>
      <c r="IE59" s="192">
        <v>53</v>
      </c>
      <c r="IF59" s="189" t="s">
        <v>47</v>
      </c>
      <c r="IG59" s="190">
        <v>0</v>
      </c>
      <c r="IH59" s="190">
        <v>0</v>
      </c>
      <c r="II59" s="190">
        <v>0</v>
      </c>
      <c r="IJ59" s="190">
        <f t="shared" si="36"/>
        <v>0</v>
      </c>
      <c r="IK59" s="191"/>
      <c r="IL59" s="192">
        <v>53</v>
      </c>
      <c r="IM59" s="189" t="s">
        <v>47</v>
      </c>
      <c r="IN59" s="190">
        <v>0</v>
      </c>
      <c r="IO59" s="190">
        <v>0</v>
      </c>
      <c r="IP59" s="190">
        <v>0</v>
      </c>
      <c r="IQ59" s="190">
        <f t="shared" si="37"/>
        <v>0</v>
      </c>
      <c r="IR59" s="191"/>
      <c r="IS59" s="192">
        <v>53</v>
      </c>
      <c r="IT59" s="189" t="s">
        <v>47</v>
      </c>
      <c r="IU59" s="190">
        <v>0</v>
      </c>
      <c r="IV59" s="190">
        <v>0</v>
      </c>
      <c r="IW59" s="190">
        <v>0</v>
      </c>
      <c r="IX59" s="190">
        <f t="shared" si="38"/>
        <v>0</v>
      </c>
      <c r="IY59" s="191"/>
      <c r="IZ59" s="192">
        <v>53</v>
      </c>
      <c r="JA59" s="189" t="s">
        <v>47</v>
      </c>
      <c r="JB59" s="190">
        <v>0</v>
      </c>
      <c r="JC59" s="190">
        <v>0</v>
      </c>
      <c r="JD59" s="190">
        <v>0</v>
      </c>
      <c r="JE59" s="190">
        <f t="shared" si="39"/>
        <v>0</v>
      </c>
      <c r="JF59" s="191"/>
      <c r="JG59" s="192">
        <v>53</v>
      </c>
      <c r="JH59" s="189" t="s">
        <v>47</v>
      </c>
      <c r="JI59" s="190">
        <v>0</v>
      </c>
      <c r="JJ59" s="190">
        <v>0</v>
      </c>
      <c r="JK59" s="190">
        <v>0</v>
      </c>
      <c r="JL59" s="190">
        <f t="shared" si="40"/>
        <v>0</v>
      </c>
      <c r="JM59" s="191"/>
      <c r="JN59" s="192">
        <v>53</v>
      </c>
      <c r="JO59" s="189" t="s">
        <v>47</v>
      </c>
      <c r="JP59" s="190">
        <v>0</v>
      </c>
      <c r="JQ59" s="190">
        <v>0</v>
      </c>
      <c r="JR59" s="190">
        <v>0</v>
      </c>
      <c r="JS59" s="190">
        <f t="shared" si="41"/>
        <v>0</v>
      </c>
      <c r="JT59" s="191"/>
      <c r="JU59" s="192">
        <v>53</v>
      </c>
      <c r="JV59" s="189" t="s">
        <v>47</v>
      </c>
      <c r="JW59" s="190">
        <v>0</v>
      </c>
      <c r="JX59" s="190">
        <v>0</v>
      </c>
      <c r="JY59" s="190">
        <v>0</v>
      </c>
      <c r="JZ59" s="190">
        <f t="shared" si="42"/>
        <v>0</v>
      </c>
      <c r="KA59" s="191"/>
      <c r="KB59" s="192">
        <v>53</v>
      </c>
      <c r="KC59" s="189" t="s">
        <v>47</v>
      </c>
      <c r="KD59" s="190">
        <v>0</v>
      </c>
      <c r="KE59" s="190">
        <v>0</v>
      </c>
      <c r="KF59" s="190">
        <v>0</v>
      </c>
      <c r="KG59" s="190">
        <f t="shared" si="43"/>
        <v>0</v>
      </c>
      <c r="KH59" s="191"/>
      <c r="KI59" s="192">
        <v>53</v>
      </c>
      <c r="KJ59" s="189" t="s">
        <v>47</v>
      </c>
      <c r="KK59" s="190">
        <v>0</v>
      </c>
      <c r="KL59" s="190">
        <v>0</v>
      </c>
      <c r="KM59" s="190">
        <v>0</v>
      </c>
      <c r="KN59" s="190">
        <f t="shared" si="44"/>
        <v>0</v>
      </c>
      <c r="KO59" s="191"/>
      <c r="KP59" s="192">
        <v>53</v>
      </c>
      <c r="KQ59" s="189" t="s">
        <v>47</v>
      </c>
      <c r="KR59" s="190">
        <v>0</v>
      </c>
      <c r="KS59" s="190">
        <v>0</v>
      </c>
      <c r="KT59" s="190">
        <v>0</v>
      </c>
      <c r="KU59" s="190">
        <f t="shared" si="45"/>
        <v>0</v>
      </c>
      <c r="KV59" s="191"/>
      <c r="KW59" s="192">
        <v>53</v>
      </c>
      <c r="KX59" s="189" t="s">
        <v>47</v>
      </c>
      <c r="KY59" s="190">
        <v>0</v>
      </c>
      <c r="KZ59" s="190">
        <v>0</v>
      </c>
      <c r="LA59" s="190">
        <v>0</v>
      </c>
      <c r="LB59" s="190">
        <f t="shared" si="46"/>
        <v>0</v>
      </c>
      <c r="LC59" s="191"/>
      <c r="LD59" s="192">
        <v>53</v>
      </c>
      <c r="LE59" s="189" t="s">
        <v>47</v>
      </c>
      <c r="LF59" s="190">
        <v>0</v>
      </c>
      <c r="LG59" s="190">
        <v>0</v>
      </c>
      <c r="LH59" s="190">
        <v>0</v>
      </c>
      <c r="LI59" s="190">
        <f t="shared" si="47"/>
        <v>0</v>
      </c>
      <c r="LJ59" s="191"/>
      <c r="LK59" s="192">
        <v>53</v>
      </c>
      <c r="LL59" s="189" t="s">
        <v>47</v>
      </c>
      <c r="LM59" s="190">
        <v>0</v>
      </c>
      <c r="LN59" s="190">
        <v>0</v>
      </c>
      <c r="LO59" s="190">
        <v>0</v>
      </c>
      <c r="LP59" s="190">
        <f t="shared" si="48"/>
        <v>0</v>
      </c>
      <c r="LQ59" s="191"/>
      <c r="LR59" s="192">
        <v>53</v>
      </c>
      <c r="LS59" s="189" t="s">
        <v>47</v>
      </c>
      <c r="LT59" s="190">
        <v>0</v>
      </c>
      <c r="LU59" s="190">
        <v>0</v>
      </c>
      <c r="LV59" s="190">
        <v>0</v>
      </c>
      <c r="LW59" s="190">
        <f t="shared" si="49"/>
        <v>0</v>
      </c>
      <c r="LX59" s="191"/>
      <c r="LY59" s="192">
        <v>53</v>
      </c>
      <c r="LZ59" s="189" t="s">
        <v>47</v>
      </c>
      <c r="MA59" s="190">
        <v>0</v>
      </c>
      <c r="MB59" s="190">
        <v>0</v>
      </c>
      <c r="MC59" s="190">
        <v>0</v>
      </c>
      <c r="MD59" s="190">
        <f t="shared" si="50"/>
        <v>0</v>
      </c>
      <c r="ME59" s="191"/>
      <c r="MF59" s="192">
        <v>53</v>
      </c>
      <c r="MG59" s="189" t="s">
        <v>47</v>
      </c>
      <c r="MH59" s="190">
        <v>0</v>
      </c>
      <c r="MI59" s="190">
        <v>0</v>
      </c>
      <c r="MJ59" s="190">
        <v>0</v>
      </c>
      <c r="MK59" s="190">
        <f t="shared" si="51"/>
        <v>0</v>
      </c>
      <c r="ML59" s="191"/>
      <c r="MM59" s="192">
        <v>53</v>
      </c>
      <c r="MN59" s="189" t="s">
        <v>47</v>
      </c>
      <c r="MO59" s="190">
        <v>0</v>
      </c>
      <c r="MP59" s="190">
        <v>0</v>
      </c>
      <c r="MQ59" s="190">
        <v>0</v>
      </c>
      <c r="MR59" s="190">
        <f t="shared" si="52"/>
        <v>0</v>
      </c>
      <c r="MS59" s="191"/>
      <c r="MT59" s="192">
        <v>53</v>
      </c>
      <c r="MU59" s="189" t="s">
        <v>47</v>
      </c>
      <c r="MV59" s="190">
        <v>0</v>
      </c>
      <c r="MW59" s="190">
        <v>0</v>
      </c>
      <c r="MX59" s="190">
        <v>0</v>
      </c>
      <c r="MY59" s="190">
        <f t="shared" si="53"/>
        <v>0</v>
      </c>
      <c r="MZ59" s="191"/>
      <c r="NA59" s="192">
        <v>53</v>
      </c>
      <c r="NB59" s="189" t="s">
        <v>47</v>
      </c>
      <c r="NC59" s="190"/>
      <c r="ND59" s="190"/>
      <c r="NE59" s="190">
        <v>0</v>
      </c>
      <c r="NF59" s="190">
        <f t="shared" si="54"/>
        <v>0</v>
      </c>
      <c r="NG59" s="191"/>
      <c r="NH59" s="192">
        <v>53</v>
      </c>
      <c r="NI59" s="189" t="s">
        <v>47</v>
      </c>
      <c r="NJ59" s="190">
        <v>0</v>
      </c>
      <c r="NK59" s="190">
        <v>0</v>
      </c>
      <c r="NL59" s="190">
        <v>0</v>
      </c>
      <c r="NM59" s="190">
        <f t="shared" si="55"/>
        <v>0</v>
      </c>
      <c r="NN59" s="191"/>
      <c r="NO59" s="192">
        <v>53</v>
      </c>
      <c r="NP59" s="189" t="s">
        <v>47</v>
      </c>
      <c r="NQ59" s="190">
        <v>0</v>
      </c>
      <c r="NR59" s="190">
        <v>0</v>
      </c>
      <c r="NS59" s="190">
        <v>0</v>
      </c>
      <c r="NT59" s="190">
        <f t="shared" si="56"/>
        <v>0</v>
      </c>
      <c r="NU59" s="191"/>
      <c r="NV59" s="192">
        <v>53</v>
      </c>
      <c r="NW59" s="189" t="s">
        <v>47</v>
      </c>
      <c r="NX59" s="190">
        <v>0</v>
      </c>
      <c r="NY59" s="190">
        <v>0</v>
      </c>
      <c r="NZ59" s="190">
        <v>0</v>
      </c>
      <c r="OA59" s="190">
        <f t="shared" si="57"/>
        <v>0</v>
      </c>
      <c r="OB59" s="191"/>
      <c r="OC59" s="192">
        <v>53</v>
      </c>
      <c r="OD59" s="189" t="s">
        <v>47</v>
      </c>
      <c r="OE59" s="190">
        <v>0</v>
      </c>
      <c r="OF59" s="190">
        <v>0</v>
      </c>
      <c r="OG59" s="190">
        <v>0</v>
      </c>
      <c r="OH59" s="190">
        <f t="shared" si="58"/>
        <v>0</v>
      </c>
      <c r="OI59" s="191"/>
      <c r="OJ59" s="192">
        <v>53</v>
      </c>
      <c r="OK59" s="189" t="s">
        <v>47</v>
      </c>
      <c r="OL59" s="190">
        <v>0</v>
      </c>
      <c r="OM59" s="190">
        <v>0</v>
      </c>
      <c r="ON59" s="190">
        <v>0</v>
      </c>
      <c r="OO59" s="190">
        <f t="shared" si="59"/>
        <v>0</v>
      </c>
      <c r="OP59" s="191"/>
      <c r="OQ59" s="192">
        <v>53</v>
      </c>
      <c r="OR59" s="189" t="s">
        <v>47</v>
      </c>
      <c r="OS59" s="190">
        <v>0</v>
      </c>
      <c r="OT59" s="190">
        <v>0</v>
      </c>
      <c r="OU59" s="190">
        <v>0</v>
      </c>
      <c r="OV59" s="190">
        <f t="shared" si="60"/>
        <v>0</v>
      </c>
      <c r="OW59" s="191"/>
      <c r="OX59" s="192">
        <v>53</v>
      </c>
      <c r="OY59" s="189" t="s">
        <v>47</v>
      </c>
      <c r="OZ59" s="190">
        <v>0</v>
      </c>
      <c r="PA59" s="190">
        <v>0</v>
      </c>
      <c r="PB59" s="190">
        <v>0</v>
      </c>
      <c r="PC59" s="190">
        <f t="shared" si="61"/>
        <v>0</v>
      </c>
      <c r="PD59" s="191"/>
      <c r="PE59" s="192">
        <v>53</v>
      </c>
      <c r="PF59" s="189" t="s">
        <v>47</v>
      </c>
      <c r="PG59" s="190">
        <v>0</v>
      </c>
      <c r="PH59" s="190">
        <v>0</v>
      </c>
      <c r="PI59" s="190">
        <v>0</v>
      </c>
      <c r="PJ59" s="190">
        <f t="shared" si="62"/>
        <v>0</v>
      </c>
      <c r="PK59" s="191"/>
      <c r="PL59" s="192">
        <v>53</v>
      </c>
      <c r="PM59" s="189" t="s">
        <v>47</v>
      </c>
      <c r="PN59" s="190">
        <v>0</v>
      </c>
      <c r="PO59" s="190">
        <v>0</v>
      </c>
      <c r="PP59" s="190">
        <v>0</v>
      </c>
      <c r="PQ59" s="190">
        <f t="shared" si="63"/>
        <v>0</v>
      </c>
      <c r="PR59" s="191"/>
      <c r="PS59" s="192">
        <v>53</v>
      </c>
      <c r="PT59" s="189" t="s">
        <v>47</v>
      </c>
      <c r="PU59" s="190">
        <v>0</v>
      </c>
      <c r="PV59" s="190">
        <v>0</v>
      </c>
      <c r="PW59" s="190">
        <v>0</v>
      </c>
      <c r="PX59" s="190">
        <f t="shared" si="64"/>
        <v>0</v>
      </c>
      <c r="PY59" s="191"/>
      <c r="PZ59" s="192">
        <v>53</v>
      </c>
      <c r="QA59" s="189" t="s">
        <v>47</v>
      </c>
      <c r="QB59" s="190">
        <v>0</v>
      </c>
      <c r="QC59" s="190">
        <v>0</v>
      </c>
      <c r="QD59" s="190">
        <v>0</v>
      </c>
      <c r="QE59" s="190">
        <f t="shared" si="65"/>
        <v>0</v>
      </c>
      <c r="QF59" s="191"/>
      <c r="QG59" s="192">
        <v>53</v>
      </c>
      <c r="QH59" s="189" t="s">
        <v>47</v>
      </c>
      <c r="QI59" s="190">
        <v>0</v>
      </c>
      <c r="QJ59" s="190">
        <v>0</v>
      </c>
      <c r="QK59" s="190">
        <v>0</v>
      </c>
      <c r="QL59" s="190">
        <f t="shared" si="66"/>
        <v>0</v>
      </c>
      <c r="QM59" s="191"/>
      <c r="QN59" s="192">
        <v>53</v>
      </c>
      <c r="QO59" s="189" t="s">
        <v>47</v>
      </c>
      <c r="QP59" s="190">
        <v>0</v>
      </c>
      <c r="QQ59" s="190">
        <v>190320</v>
      </c>
      <c r="QR59" s="190">
        <v>0</v>
      </c>
      <c r="QS59" s="190">
        <f t="shared" si="67"/>
        <v>190320</v>
      </c>
      <c r="QT59" s="191"/>
      <c r="QU59" s="192">
        <v>53</v>
      </c>
      <c r="QV59" s="189" t="s">
        <v>47</v>
      </c>
      <c r="QW59" s="190">
        <v>0</v>
      </c>
      <c r="QX59" s="190">
        <v>0</v>
      </c>
      <c r="QY59" s="190">
        <v>0</v>
      </c>
      <c r="QZ59" s="190">
        <f t="shared" si="68"/>
        <v>0</v>
      </c>
      <c r="RA59" s="191"/>
      <c r="RB59" s="192">
        <v>53</v>
      </c>
      <c r="RC59" s="189" t="s">
        <v>47</v>
      </c>
      <c r="RD59" s="190">
        <v>0</v>
      </c>
      <c r="RE59" s="190">
        <v>0</v>
      </c>
      <c r="RF59" s="190">
        <v>0</v>
      </c>
      <c r="RG59" s="190">
        <f t="shared" si="69"/>
        <v>0</v>
      </c>
      <c r="RH59" s="191"/>
      <c r="RI59" s="192">
        <v>53</v>
      </c>
      <c r="RJ59" s="189" t="s">
        <v>47</v>
      </c>
      <c r="RK59" s="190">
        <v>0</v>
      </c>
      <c r="RL59" s="190">
        <v>0</v>
      </c>
      <c r="RM59" s="190">
        <v>0</v>
      </c>
      <c r="RN59" s="190">
        <f t="shared" si="70"/>
        <v>0</v>
      </c>
      <c r="RO59" s="191"/>
      <c r="RP59" s="192">
        <v>53</v>
      </c>
      <c r="RQ59" s="189" t="s">
        <v>47</v>
      </c>
      <c r="RR59" s="190">
        <v>0</v>
      </c>
      <c r="RS59" s="190">
        <v>0</v>
      </c>
      <c r="RT59" s="190">
        <v>0</v>
      </c>
      <c r="RU59" s="190">
        <f t="shared" si="71"/>
        <v>0</v>
      </c>
      <c r="RV59" s="191"/>
      <c r="RW59" s="192">
        <v>53</v>
      </c>
      <c r="RX59" s="189" t="s">
        <v>47</v>
      </c>
      <c r="RY59" s="190">
        <v>0</v>
      </c>
      <c r="RZ59" s="190">
        <v>0</v>
      </c>
      <c r="SA59" s="190">
        <v>0</v>
      </c>
      <c r="SB59" s="190">
        <f t="shared" si="72"/>
        <v>0</v>
      </c>
      <c r="SC59" s="191"/>
      <c r="SD59" s="192">
        <v>53</v>
      </c>
      <c r="SE59" s="189" t="s">
        <v>47</v>
      </c>
      <c r="SF59" s="190">
        <v>1</v>
      </c>
      <c r="SG59" s="190">
        <v>24000</v>
      </c>
      <c r="SH59" s="190">
        <v>0</v>
      </c>
      <c r="SI59" s="190">
        <f t="shared" si="73"/>
        <v>24000</v>
      </c>
      <c r="SJ59" s="191"/>
      <c r="SK59" s="192">
        <v>53</v>
      </c>
      <c r="SL59" s="189" t="s">
        <v>47</v>
      </c>
      <c r="SM59" s="190">
        <v>0</v>
      </c>
      <c r="SN59" s="190">
        <v>0</v>
      </c>
      <c r="SO59" s="190">
        <v>0</v>
      </c>
      <c r="SP59" s="190">
        <f t="shared" si="74"/>
        <v>0</v>
      </c>
      <c r="SQ59" s="191"/>
      <c r="SR59" s="192">
        <v>53</v>
      </c>
      <c r="SS59" s="189" t="s">
        <v>47</v>
      </c>
      <c r="ST59" s="190">
        <v>0</v>
      </c>
      <c r="SU59" s="190">
        <v>0</v>
      </c>
      <c r="SV59" s="190">
        <v>0</v>
      </c>
      <c r="SW59" s="190">
        <f t="shared" si="75"/>
        <v>0</v>
      </c>
      <c r="SX59" s="191"/>
      <c r="SY59" s="192">
        <v>53</v>
      </c>
      <c r="SZ59" s="189" t="s">
        <v>47</v>
      </c>
      <c r="TA59" s="190">
        <v>0</v>
      </c>
      <c r="TB59" s="190">
        <v>0</v>
      </c>
      <c r="TC59" s="190">
        <v>0</v>
      </c>
      <c r="TD59" s="190">
        <f t="shared" si="76"/>
        <v>0</v>
      </c>
      <c r="TE59" s="191"/>
      <c r="TF59" s="192">
        <v>53</v>
      </c>
      <c r="TG59" s="189" t="s">
        <v>47</v>
      </c>
      <c r="TH59" s="190">
        <v>0</v>
      </c>
      <c r="TI59" s="190">
        <v>0</v>
      </c>
      <c r="TJ59" s="190">
        <v>0</v>
      </c>
      <c r="TK59" s="190">
        <f t="shared" si="77"/>
        <v>0</v>
      </c>
      <c r="TL59" s="191"/>
      <c r="TM59" s="192">
        <v>53</v>
      </c>
      <c r="TN59" s="189" t="s">
        <v>47</v>
      </c>
      <c r="TO59" s="190">
        <v>0</v>
      </c>
      <c r="TP59" s="190">
        <v>0</v>
      </c>
      <c r="TQ59" s="190">
        <v>0</v>
      </c>
      <c r="TR59" s="190">
        <f t="shared" si="78"/>
        <v>0</v>
      </c>
      <c r="TS59" s="191"/>
      <c r="TT59" s="192">
        <v>53</v>
      </c>
      <c r="TU59" s="189" t="s">
        <v>47</v>
      </c>
      <c r="TV59" s="190">
        <v>0</v>
      </c>
      <c r="TW59" s="190">
        <v>0</v>
      </c>
      <c r="TX59" s="190">
        <v>0</v>
      </c>
      <c r="TY59" s="190">
        <f t="shared" si="79"/>
        <v>0</v>
      </c>
      <c r="TZ59" s="191"/>
      <c r="UA59" s="192">
        <v>53</v>
      </c>
      <c r="UB59" s="189" t="s">
        <v>47</v>
      </c>
      <c r="UC59" s="190">
        <v>0</v>
      </c>
      <c r="UD59" s="190">
        <v>0</v>
      </c>
      <c r="UE59" s="190">
        <v>0</v>
      </c>
      <c r="UF59" s="190">
        <f t="shared" si="80"/>
        <v>0</v>
      </c>
      <c r="UG59" s="191"/>
      <c r="UH59" s="192">
        <v>53</v>
      </c>
      <c r="UI59" s="189" t="s">
        <v>47</v>
      </c>
      <c r="UJ59" s="190">
        <v>0</v>
      </c>
      <c r="UK59" s="190">
        <v>0</v>
      </c>
      <c r="UL59" s="190">
        <v>0</v>
      </c>
      <c r="UM59" s="190">
        <f t="shared" si="81"/>
        <v>0</v>
      </c>
      <c r="UN59" s="191"/>
      <c r="UO59" s="192">
        <v>53</v>
      </c>
      <c r="UP59" s="189" t="s">
        <v>47</v>
      </c>
      <c r="UQ59" s="190">
        <v>0</v>
      </c>
      <c r="UR59" s="190">
        <v>0</v>
      </c>
      <c r="US59" s="190">
        <v>0</v>
      </c>
      <c r="UT59" s="190">
        <f t="shared" si="82"/>
        <v>0</v>
      </c>
      <c r="UU59" s="191"/>
      <c r="UV59" s="192">
        <v>53</v>
      </c>
      <c r="UW59" s="189" t="s">
        <v>47</v>
      </c>
      <c r="UX59" s="190">
        <v>0</v>
      </c>
      <c r="UY59" s="190">
        <v>0</v>
      </c>
      <c r="UZ59" s="190">
        <v>0</v>
      </c>
      <c r="VA59" s="190">
        <f t="shared" si="83"/>
        <v>0</v>
      </c>
      <c r="VB59" s="191"/>
      <c r="VC59" s="192">
        <v>53</v>
      </c>
      <c r="VD59" s="189" t="s">
        <v>47</v>
      </c>
      <c r="VE59" s="190">
        <v>1</v>
      </c>
      <c r="VF59" s="190">
        <v>10000</v>
      </c>
      <c r="VG59" s="190">
        <v>0</v>
      </c>
      <c r="VH59" s="190">
        <f t="shared" si="84"/>
        <v>10000</v>
      </c>
      <c r="VI59" s="191"/>
      <c r="VJ59" s="192">
        <v>53</v>
      </c>
      <c r="VK59" s="189" t="s">
        <v>47</v>
      </c>
      <c r="VL59" s="190">
        <v>0</v>
      </c>
      <c r="VM59" s="190">
        <v>0</v>
      </c>
      <c r="VN59" s="190">
        <v>0</v>
      </c>
      <c r="VO59" s="190">
        <f t="shared" si="85"/>
        <v>0</v>
      </c>
      <c r="VP59" s="191"/>
      <c r="VQ59" s="192">
        <v>53</v>
      </c>
      <c r="VR59" s="189" t="s">
        <v>47</v>
      </c>
      <c r="VS59" s="190">
        <v>0</v>
      </c>
      <c r="VT59" s="190">
        <v>0</v>
      </c>
      <c r="VU59" s="190">
        <v>0</v>
      </c>
      <c r="VV59" s="190">
        <f t="shared" si="86"/>
        <v>0</v>
      </c>
      <c r="VW59" s="191"/>
      <c r="VX59" s="192">
        <v>53</v>
      </c>
      <c r="VY59" s="189" t="s">
        <v>47</v>
      </c>
      <c r="VZ59" s="190">
        <v>0</v>
      </c>
      <c r="WA59" s="190">
        <v>0</v>
      </c>
      <c r="WB59" s="190">
        <v>0</v>
      </c>
      <c r="WC59" s="190">
        <f t="shared" si="87"/>
        <v>0</v>
      </c>
      <c r="WD59" s="191"/>
      <c r="WE59" s="192">
        <v>53</v>
      </c>
      <c r="WF59" s="189" t="s">
        <v>47</v>
      </c>
      <c r="WG59" s="190">
        <v>0</v>
      </c>
      <c r="WH59" s="190">
        <v>0</v>
      </c>
      <c r="WI59" s="190">
        <v>0</v>
      </c>
      <c r="WJ59" s="190">
        <f t="shared" si="88"/>
        <v>0</v>
      </c>
      <c r="WK59" s="191"/>
      <c r="WL59" s="192">
        <v>53</v>
      </c>
      <c r="WM59" s="189" t="s">
        <v>47</v>
      </c>
      <c r="WN59" s="190">
        <v>0</v>
      </c>
      <c r="WO59" s="190">
        <v>0</v>
      </c>
      <c r="WP59" s="190">
        <v>0</v>
      </c>
      <c r="WQ59" s="190">
        <f t="shared" si="89"/>
        <v>0</v>
      </c>
      <c r="WR59" s="191"/>
      <c r="WS59" s="192">
        <v>53</v>
      </c>
      <c r="WT59" s="189" t="s">
        <v>47</v>
      </c>
      <c r="WU59" s="190">
        <v>0</v>
      </c>
      <c r="WV59" s="190">
        <v>0</v>
      </c>
      <c r="WW59" s="190">
        <v>0</v>
      </c>
      <c r="WX59" s="190">
        <f t="shared" si="90"/>
        <v>0</v>
      </c>
      <c r="WY59" s="191"/>
      <c r="WZ59" s="192">
        <v>53</v>
      </c>
      <c r="XA59" s="189" t="s">
        <v>47</v>
      </c>
      <c r="XB59" s="190">
        <v>0</v>
      </c>
      <c r="XC59" s="190">
        <v>0</v>
      </c>
      <c r="XD59" s="190">
        <v>0</v>
      </c>
      <c r="XE59" s="190">
        <f t="shared" si="91"/>
        <v>0</v>
      </c>
      <c r="XF59" s="191"/>
      <c r="XG59" s="192">
        <v>53</v>
      </c>
      <c r="XH59" s="189" t="s">
        <v>47</v>
      </c>
      <c r="XI59" s="190">
        <v>0</v>
      </c>
      <c r="XJ59" s="190">
        <v>0</v>
      </c>
      <c r="XK59" s="190">
        <v>0</v>
      </c>
      <c r="XL59" s="190">
        <f t="shared" si="92"/>
        <v>0</v>
      </c>
      <c r="XM59" s="191"/>
      <c r="XN59" s="192">
        <v>53</v>
      </c>
      <c r="XO59" s="189" t="s">
        <v>47</v>
      </c>
      <c r="XP59" s="190">
        <v>0</v>
      </c>
      <c r="XQ59" s="190">
        <v>0</v>
      </c>
      <c r="XR59" s="190">
        <v>0</v>
      </c>
      <c r="XS59" s="190">
        <f t="shared" si="93"/>
        <v>0</v>
      </c>
      <c r="XT59" s="191"/>
      <c r="XU59" s="192">
        <v>53</v>
      </c>
      <c r="XV59" s="189" t="s">
        <v>47</v>
      </c>
      <c r="XW59" s="190">
        <v>0</v>
      </c>
      <c r="XX59" s="190">
        <v>0</v>
      </c>
      <c r="XY59" s="190">
        <v>0</v>
      </c>
      <c r="XZ59" s="190">
        <f t="shared" si="94"/>
        <v>0</v>
      </c>
      <c r="YA59" s="191"/>
      <c r="YB59" s="192">
        <v>53</v>
      </c>
      <c r="YC59" s="189" t="s">
        <v>47</v>
      </c>
      <c r="YD59" s="190">
        <v>0</v>
      </c>
      <c r="YE59" s="190">
        <v>0</v>
      </c>
      <c r="YF59" s="190">
        <v>0</v>
      </c>
      <c r="YG59" s="190">
        <f t="shared" si="95"/>
        <v>0</v>
      </c>
      <c r="YH59" s="191"/>
      <c r="YI59" s="192">
        <v>53</v>
      </c>
      <c r="YJ59" s="189" t="s">
        <v>47</v>
      </c>
      <c r="YK59" s="190">
        <v>0</v>
      </c>
      <c r="YL59" s="190">
        <f t="shared" si="96"/>
        <v>244320</v>
      </c>
      <c r="YM59" s="190">
        <f t="shared" si="0"/>
        <v>0</v>
      </c>
      <c r="YN59" s="190">
        <f t="shared" si="1"/>
        <v>244320</v>
      </c>
      <c r="YO59" s="191"/>
      <c r="YP59" s="105">
        <v>53</v>
      </c>
      <c r="YQ59" s="2" t="s">
        <v>47</v>
      </c>
      <c r="YR59" s="5">
        <v>0</v>
      </c>
      <c r="YS59" s="5" t="e">
        <f>'Programme Management'!#REF!+'Prgramme M. Activities'!YL59</f>
        <v>#REF!</v>
      </c>
      <c r="YT59" s="5" t="e">
        <f>'Programme Management'!#REF!+'Prgramme M. Activities'!YM59</f>
        <v>#REF!</v>
      </c>
      <c r="YU59" s="5" t="e">
        <f t="shared" si="97"/>
        <v>#REF!</v>
      </c>
      <c r="YV59" s="9"/>
    </row>
    <row r="60" spans="1:672" ht="18" hidden="1" customHeight="1">
      <c r="A60" s="188">
        <v>54</v>
      </c>
      <c r="B60" s="193" t="s">
        <v>68</v>
      </c>
      <c r="C60" s="190">
        <v>0</v>
      </c>
      <c r="D60" s="190">
        <v>0</v>
      </c>
      <c r="E60" s="190">
        <v>0</v>
      </c>
      <c r="F60" s="190">
        <f t="shared" si="2"/>
        <v>0</v>
      </c>
      <c r="G60" s="191"/>
      <c r="H60" s="192">
        <v>54</v>
      </c>
      <c r="I60" s="193" t="s">
        <v>68</v>
      </c>
      <c r="J60" s="190">
        <v>0</v>
      </c>
      <c r="K60" s="190">
        <v>0</v>
      </c>
      <c r="L60" s="190">
        <v>0</v>
      </c>
      <c r="M60" s="190">
        <f t="shared" si="3"/>
        <v>0</v>
      </c>
      <c r="N60" s="191"/>
      <c r="O60" s="192">
        <v>54</v>
      </c>
      <c r="P60" s="193" t="s">
        <v>68</v>
      </c>
      <c r="Q60" s="190">
        <v>0</v>
      </c>
      <c r="R60" s="190">
        <v>0</v>
      </c>
      <c r="S60" s="190">
        <v>0</v>
      </c>
      <c r="T60" s="190">
        <f t="shared" si="4"/>
        <v>0</v>
      </c>
      <c r="U60" s="191"/>
      <c r="V60" s="192">
        <v>54</v>
      </c>
      <c r="W60" s="193" t="s">
        <v>68</v>
      </c>
      <c r="X60" s="190">
        <v>0</v>
      </c>
      <c r="Y60" s="190">
        <v>0</v>
      </c>
      <c r="Z60" s="190">
        <v>0</v>
      </c>
      <c r="AA60" s="190">
        <f t="shared" si="5"/>
        <v>0</v>
      </c>
      <c r="AB60" s="191"/>
      <c r="AC60" s="192">
        <v>54</v>
      </c>
      <c r="AD60" s="193" t="s">
        <v>68</v>
      </c>
      <c r="AE60" s="190">
        <v>0</v>
      </c>
      <c r="AF60" s="190">
        <v>0</v>
      </c>
      <c r="AG60" s="190">
        <v>0</v>
      </c>
      <c r="AH60" s="190">
        <f t="shared" si="6"/>
        <v>0</v>
      </c>
      <c r="AI60" s="191"/>
      <c r="AJ60" s="192">
        <v>54</v>
      </c>
      <c r="AK60" s="193" t="s">
        <v>68</v>
      </c>
      <c r="AL60" s="190">
        <v>0</v>
      </c>
      <c r="AM60" s="190">
        <v>0</v>
      </c>
      <c r="AN60" s="190">
        <v>0</v>
      </c>
      <c r="AO60" s="190">
        <f t="shared" si="7"/>
        <v>0</v>
      </c>
      <c r="AP60" s="191"/>
      <c r="AQ60" s="192">
        <v>54</v>
      </c>
      <c r="AR60" s="193" t="s">
        <v>68</v>
      </c>
      <c r="AS60" s="190">
        <v>0</v>
      </c>
      <c r="AT60" s="190">
        <v>0</v>
      </c>
      <c r="AU60" s="190">
        <v>0</v>
      </c>
      <c r="AV60" s="190">
        <f t="shared" si="8"/>
        <v>0</v>
      </c>
      <c r="AW60" s="191"/>
      <c r="AX60" s="192">
        <v>54</v>
      </c>
      <c r="AY60" s="193" t="s">
        <v>68</v>
      </c>
      <c r="AZ60" s="190">
        <v>0</v>
      </c>
      <c r="BA60" s="190">
        <v>0</v>
      </c>
      <c r="BB60" s="190">
        <v>0</v>
      </c>
      <c r="BC60" s="190">
        <f t="shared" si="9"/>
        <v>0</v>
      </c>
      <c r="BD60" s="191"/>
      <c r="BE60" s="192">
        <v>54</v>
      </c>
      <c r="BF60" s="193" t="s">
        <v>68</v>
      </c>
      <c r="BG60" s="190">
        <v>0</v>
      </c>
      <c r="BH60" s="190">
        <v>0</v>
      </c>
      <c r="BI60" s="190">
        <v>0</v>
      </c>
      <c r="BJ60" s="190">
        <f t="shared" si="10"/>
        <v>0</v>
      </c>
      <c r="BK60" s="191"/>
      <c r="BL60" s="192">
        <v>54</v>
      </c>
      <c r="BM60" s="193" t="s">
        <v>68</v>
      </c>
      <c r="BN60" s="190">
        <v>0</v>
      </c>
      <c r="BO60" s="190">
        <v>0</v>
      </c>
      <c r="BP60" s="190">
        <v>0</v>
      </c>
      <c r="BQ60" s="190">
        <f t="shared" si="11"/>
        <v>0</v>
      </c>
      <c r="BR60" s="191"/>
      <c r="BS60" s="192">
        <v>54</v>
      </c>
      <c r="BT60" s="193" t="s">
        <v>68</v>
      </c>
      <c r="BU60" s="190">
        <v>0</v>
      </c>
      <c r="BV60" s="190">
        <v>0</v>
      </c>
      <c r="BW60" s="190">
        <v>0</v>
      </c>
      <c r="BX60" s="190">
        <f t="shared" si="12"/>
        <v>0</v>
      </c>
      <c r="BY60" s="191"/>
      <c r="BZ60" s="192">
        <v>54</v>
      </c>
      <c r="CA60" s="193" t="s">
        <v>68</v>
      </c>
      <c r="CB60" s="190">
        <v>0</v>
      </c>
      <c r="CC60" s="190">
        <v>0</v>
      </c>
      <c r="CD60" s="190">
        <v>0</v>
      </c>
      <c r="CE60" s="190">
        <f t="shared" si="13"/>
        <v>0</v>
      </c>
      <c r="CF60" s="191"/>
      <c r="CG60" s="192">
        <v>54</v>
      </c>
      <c r="CH60" s="193" t="s">
        <v>68</v>
      </c>
      <c r="CI60" s="190">
        <v>0</v>
      </c>
      <c r="CJ60" s="190">
        <v>0</v>
      </c>
      <c r="CK60" s="190">
        <v>0</v>
      </c>
      <c r="CL60" s="190">
        <f t="shared" si="14"/>
        <v>0</v>
      </c>
      <c r="CM60" s="191"/>
      <c r="CN60" s="192">
        <v>54</v>
      </c>
      <c r="CO60" s="193" t="s">
        <v>68</v>
      </c>
      <c r="CP60" s="190">
        <v>0</v>
      </c>
      <c r="CQ60" s="190">
        <v>0</v>
      </c>
      <c r="CR60" s="190">
        <v>0</v>
      </c>
      <c r="CS60" s="190">
        <f t="shared" si="15"/>
        <v>0</v>
      </c>
      <c r="CT60" s="191"/>
      <c r="CU60" s="192">
        <v>54</v>
      </c>
      <c r="CV60" s="193" t="s">
        <v>68</v>
      </c>
      <c r="CW60" s="190">
        <v>0</v>
      </c>
      <c r="CX60" s="190">
        <v>0</v>
      </c>
      <c r="CY60" s="190">
        <v>0</v>
      </c>
      <c r="CZ60" s="190">
        <f t="shared" si="16"/>
        <v>0</v>
      </c>
      <c r="DA60" s="191"/>
      <c r="DB60" s="192">
        <v>54</v>
      </c>
      <c r="DC60" s="193" t="s">
        <v>68</v>
      </c>
      <c r="DD60" s="190">
        <v>0</v>
      </c>
      <c r="DE60" s="190">
        <v>0</v>
      </c>
      <c r="DF60" s="190">
        <v>0</v>
      </c>
      <c r="DG60" s="190">
        <f t="shared" si="17"/>
        <v>0</v>
      </c>
      <c r="DH60" s="191"/>
      <c r="DI60" s="192">
        <v>54</v>
      </c>
      <c r="DJ60" s="193" t="s">
        <v>68</v>
      </c>
      <c r="DK60" s="190">
        <v>0</v>
      </c>
      <c r="DL60" s="190">
        <v>0</v>
      </c>
      <c r="DM60" s="190">
        <v>0</v>
      </c>
      <c r="DN60" s="190">
        <f t="shared" si="18"/>
        <v>0</v>
      </c>
      <c r="DO60" s="191"/>
      <c r="DP60" s="192">
        <v>54</v>
      </c>
      <c r="DQ60" s="193" t="s">
        <v>68</v>
      </c>
      <c r="DR60" s="190">
        <v>0</v>
      </c>
      <c r="DS60" s="190">
        <v>0</v>
      </c>
      <c r="DT60" s="190">
        <v>0</v>
      </c>
      <c r="DU60" s="190">
        <f t="shared" si="19"/>
        <v>0</v>
      </c>
      <c r="DV60" s="191"/>
      <c r="DW60" s="192">
        <v>54</v>
      </c>
      <c r="DX60" s="193" t="s">
        <v>68</v>
      </c>
      <c r="DY60" s="190">
        <v>0</v>
      </c>
      <c r="DZ60" s="190">
        <v>0</v>
      </c>
      <c r="EA60" s="190">
        <v>0</v>
      </c>
      <c r="EB60" s="190">
        <f t="shared" si="20"/>
        <v>0</v>
      </c>
      <c r="EC60" s="191"/>
      <c r="ED60" s="192">
        <v>54</v>
      </c>
      <c r="EE60" s="193" t="s">
        <v>68</v>
      </c>
      <c r="EF60" s="190">
        <v>0</v>
      </c>
      <c r="EG60" s="190">
        <v>0</v>
      </c>
      <c r="EH60" s="190">
        <v>0</v>
      </c>
      <c r="EI60" s="190">
        <f t="shared" si="21"/>
        <v>0</v>
      </c>
      <c r="EJ60" s="191"/>
      <c r="EK60" s="192">
        <v>54</v>
      </c>
      <c r="EL60" s="193" t="s">
        <v>68</v>
      </c>
      <c r="EM60" s="190">
        <v>0</v>
      </c>
      <c r="EN60" s="190">
        <v>0</v>
      </c>
      <c r="EO60" s="190">
        <v>0</v>
      </c>
      <c r="EP60" s="190">
        <f t="shared" si="22"/>
        <v>0</v>
      </c>
      <c r="EQ60" s="191"/>
      <c r="ER60" s="192">
        <v>54</v>
      </c>
      <c r="ES60" s="193" t="s">
        <v>68</v>
      </c>
      <c r="ET60" s="190">
        <v>0</v>
      </c>
      <c r="EU60" s="190"/>
      <c r="EV60" s="190"/>
      <c r="EW60" s="190">
        <f t="shared" si="23"/>
        <v>0</v>
      </c>
      <c r="EX60" s="191"/>
      <c r="EY60" s="192">
        <v>54</v>
      </c>
      <c r="EZ60" s="193" t="s">
        <v>68</v>
      </c>
      <c r="FA60" s="190">
        <v>0</v>
      </c>
      <c r="FB60" s="190">
        <v>0</v>
      </c>
      <c r="FC60" s="190">
        <v>0</v>
      </c>
      <c r="FD60" s="190">
        <f t="shared" si="24"/>
        <v>0</v>
      </c>
      <c r="FE60" s="191"/>
      <c r="FF60" s="192">
        <v>54</v>
      </c>
      <c r="FG60" s="193" t="s">
        <v>68</v>
      </c>
      <c r="FH60" s="190">
        <v>0</v>
      </c>
      <c r="FI60" s="190">
        <v>0</v>
      </c>
      <c r="FJ60" s="190">
        <v>0</v>
      </c>
      <c r="FK60" s="190">
        <f t="shared" si="25"/>
        <v>0</v>
      </c>
      <c r="FL60" s="191"/>
      <c r="FM60" s="192">
        <v>54</v>
      </c>
      <c r="FN60" s="193" t="s">
        <v>68</v>
      </c>
      <c r="FO60" s="190">
        <v>0</v>
      </c>
      <c r="FP60" s="190">
        <v>0</v>
      </c>
      <c r="FQ60" s="190">
        <v>0</v>
      </c>
      <c r="FR60" s="190">
        <f t="shared" si="26"/>
        <v>0</v>
      </c>
      <c r="FS60" s="191"/>
      <c r="FT60" s="192">
        <v>54</v>
      </c>
      <c r="FU60" s="193" t="s">
        <v>68</v>
      </c>
      <c r="FV60" s="190">
        <v>0</v>
      </c>
      <c r="FW60" s="190">
        <v>0</v>
      </c>
      <c r="FX60" s="190">
        <v>0</v>
      </c>
      <c r="FY60" s="190">
        <f t="shared" si="27"/>
        <v>0</v>
      </c>
      <c r="FZ60" s="191"/>
      <c r="GA60" s="192">
        <v>54</v>
      </c>
      <c r="GB60" s="193" t="s">
        <v>68</v>
      </c>
      <c r="GC60" s="190">
        <v>0</v>
      </c>
      <c r="GD60" s="190">
        <v>0</v>
      </c>
      <c r="GE60" s="190">
        <v>0</v>
      </c>
      <c r="GF60" s="190">
        <f t="shared" si="28"/>
        <v>0</v>
      </c>
      <c r="GG60" s="191"/>
      <c r="GH60" s="192">
        <v>54</v>
      </c>
      <c r="GI60" s="193" t="s">
        <v>68</v>
      </c>
      <c r="GJ60" s="190">
        <v>0</v>
      </c>
      <c r="GK60" s="190">
        <v>0</v>
      </c>
      <c r="GL60" s="190">
        <v>0</v>
      </c>
      <c r="GM60" s="190">
        <f t="shared" si="29"/>
        <v>0</v>
      </c>
      <c r="GN60" s="191"/>
      <c r="GO60" s="192">
        <v>54</v>
      </c>
      <c r="GP60" s="193" t="s">
        <v>68</v>
      </c>
      <c r="GQ60" s="190">
        <v>0</v>
      </c>
      <c r="GR60" s="190">
        <v>0</v>
      </c>
      <c r="GS60" s="190">
        <v>0</v>
      </c>
      <c r="GT60" s="190">
        <f t="shared" si="30"/>
        <v>0</v>
      </c>
      <c r="GU60" s="191"/>
      <c r="GV60" s="192">
        <v>54</v>
      </c>
      <c r="GW60" s="193" t="s">
        <v>68</v>
      </c>
      <c r="GX60" s="190">
        <v>0</v>
      </c>
      <c r="GY60" s="190">
        <v>0</v>
      </c>
      <c r="GZ60" s="190">
        <v>0</v>
      </c>
      <c r="HA60" s="190">
        <f t="shared" si="31"/>
        <v>0</v>
      </c>
      <c r="HB60" s="191"/>
      <c r="HC60" s="192">
        <v>54</v>
      </c>
      <c r="HD60" s="193" t="s">
        <v>68</v>
      </c>
      <c r="HE60" s="190">
        <v>0</v>
      </c>
      <c r="HF60" s="190">
        <v>0</v>
      </c>
      <c r="HG60" s="190">
        <v>0</v>
      </c>
      <c r="HH60" s="190">
        <f t="shared" si="32"/>
        <v>0</v>
      </c>
      <c r="HI60" s="191"/>
      <c r="HJ60" s="192">
        <v>54</v>
      </c>
      <c r="HK60" s="193" t="s">
        <v>68</v>
      </c>
      <c r="HL60" s="190">
        <v>0</v>
      </c>
      <c r="HM60" s="190">
        <v>0</v>
      </c>
      <c r="HN60" s="190">
        <v>0</v>
      </c>
      <c r="HO60" s="190">
        <f t="shared" si="33"/>
        <v>0</v>
      </c>
      <c r="HP60" s="191"/>
      <c r="HQ60" s="192">
        <v>54</v>
      </c>
      <c r="HR60" s="193" t="s">
        <v>68</v>
      </c>
      <c r="HS60" s="190">
        <v>0</v>
      </c>
      <c r="HT60" s="190">
        <v>0</v>
      </c>
      <c r="HU60" s="190">
        <v>0</v>
      </c>
      <c r="HV60" s="190">
        <f t="shared" si="34"/>
        <v>0</v>
      </c>
      <c r="HW60" s="191"/>
      <c r="HX60" s="192">
        <v>54</v>
      </c>
      <c r="HY60" s="193" t="s">
        <v>68</v>
      </c>
      <c r="HZ60" s="190">
        <v>0</v>
      </c>
      <c r="IA60" s="190">
        <v>0</v>
      </c>
      <c r="IB60" s="190">
        <v>0</v>
      </c>
      <c r="IC60" s="190">
        <f t="shared" si="35"/>
        <v>0</v>
      </c>
      <c r="ID60" s="191"/>
      <c r="IE60" s="192">
        <v>54</v>
      </c>
      <c r="IF60" s="193" t="s">
        <v>68</v>
      </c>
      <c r="IG60" s="190">
        <v>0</v>
      </c>
      <c r="IH60" s="190">
        <v>0</v>
      </c>
      <c r="II60" s="190">
        <v>0</v>
      </c>
      <c r="IJ60" s="190">
        <f t="shared" si="36"/>
        <v>0</v>
      </c>
      <c r="IK60" s="191"/>
      <c r="IL60" s="192">
        <v>54</v>
      </c>
      <c r="IM60" s="193" t="s">
        <v>68</v>
      </c>
      <c r="IN60" s="190">
        <v>0</v>
      </c>
      <c r="IO60" s="190">
        <v>0</v>
      </c>
      <c r="IP60" s="190">
        <v>0</v>
      </c>
      <c r="IQ60" s="190">
        <f t="shared" si="37"/>
        <v>0</v>
      </c>
      <c r="IR60" s="191"/>
      <c r="IS60" s="192">
        <v>54</v>
      </c>
      <c r="IT60" s="193" t="s">
        <v>68</v>
      </c>
      <c r="IU60" s="190">
        <v>0</v>
      </c>
      <c r="IV60" s="190">
        <v>0</v>
      </c>
      <c r="IW60" s="190">
        <v>0</v>
      </c>
      <c r="IX60" s="190">
        <f t="shared" si="38"/>
        <v>0</v>
      </c>
      <c r="IY60" s="191"/>
      <c r="IZ60" s="192">
        <v>54</v>
      </c>
      <c r="JA60" s="193" t="s">
        <v>68</v>
      </c>
      <c r="JB60" s="190">
        <v>0</v>
      </c>
      <c r="JC60" s="190">
        <v>0</v>
      </c>
      <c r="JD60" s="190">
        <v>0</v>
      </c>
      <c r="JE60" s="190">
        <f t="shared" si="39"/>
        <v>0</v>
      </c>
      <c r="JF60" s="191"/>
      <c r="JG60" s="192">
        <v>54</v>
      </c>
      <c r="JH60" s="193" t="s">
        <v>68</v>
      </c>
      <c r="JI60" s="190">
        <v>0</v>
      </c>
      <c r="JJ60" s="190">
        <v>0</v>
      </c>
      <c r="JK60" s="190">
        <v>0</v>
      </c>
      <c r="JL60" s="190">
        <f t="shared" si="40"/>
        <v>0</v>
      </c>
      <c r="JM60" s="191"/>
      <c r="JN60" s="192">
        <v>54</v>
      </c>
      <c r="JO60" s="193" t="s">
        <v>68</v>
      </c>
      <c r="JP60" s="190">
        <v>0</v>
      </c>
      <c r="JQ60" s="190">
        <v>0</v>
      </c>
      <c r="JR60" s="190">
        <v>0</v>
      </c>
      <c r="JS60" s="190">
        <f t="shared" si="41"/>
        <v>0</v>
      </c>
      <c r="JT60" s="191"/>
      <c r="JU60" s="192">
        <v>54</v>
      </c>
      <c r="JV60" s="193" t="s">
        <v>68</v>
      </c>
      <c r="JW60" s="190">
        <v>0</v>
      </c>
      <c r="JX60" s="190">
        <v>0</v>
      </c>
      <c r="JY60" s="190">
        <v>0</v>
      </c>
      <c r="JZ60" s="190">
        <f t="shared" si="42"/>
        <v>0</v>
      </c>
      <c r="KA60" s="191"/>
      <c r="KB60" s="192">
        <v>54</v>
      </c>
      <c r="KC60" s="193" t="s">
        <v>68</v>
      </c>
      <c r="KD60" s="190">
        <v>0</v>
      </c>
      <c r="KE60" s="190">
        <v>0</v>
      </c>
      <c r="KF60" s="190">
        <v>0</v>
      </c>
      <c r="KG60" s="190">
        <f t="shared" si="43"/>
        <v>0</v>
      </c>
      <c r="KH60" s="191"/>
      <c r="KI60" s="192">
        <v>54</v>
      </c>
      <c r="KJ60" s="193" t="s">
        <v>68</v>
      </c>
      <c r="KK60" s="190">
        <v>0</v>
      </c>
      <c r="KL60" s="190">
        <v>0</v>
      </c>
      <c r="KM60" s="190">
        <v>0</v>
      </c>
      <c r="KN60" s="190">
        <f t="shared" si="44"/>
        <v>0</v>
      </c>
      <c r="KO60" s="191"/>
      <c r="KP60" s="192">
        <v>54</v>
      </c>
      <c r="KQ60" s="193" t="s">
        <v>68</v>
      </c>
      <c r="KR60" s="190">
        <v>0</v>
      </c>
      <c r="KS60" s="190">
        <v>0</v>
      </c>
      <c r="KT60" s="190">
        <v>0</v>
      </c>
      <c r="KU60" s="190">
        <f t="shared" si="45"/>
        <v>0</v>
      </c>
      <c r="KV60" s="191"/>
      <c r="KW60" s="192">
        <v>54</v>
      </c>
      <c r="KX60" s="193" t="s">
        <v>68</v>
      </c>
      <c r="KY60" s="190">
        <v>0</v>
      </c>
      <c r="KZ60" s="190">
        <v>0</v>
      </c>
      <c r="LA60" s="190">
        <v>0</v>
      </c>
      <c r="LB60" s="190">
        <f t="shared" si="46"/>
        <v>0</v>
      </c>
      <c r="LC60" s="191"/>
      <c r="LD60" s="192">
        <v>54</v>
      </c>
      <c r="LE60" s="193" t="s">
        <v>68</v>
      </c>
      <c r="LF60" s="190">
        <v>0</v>
      </c>
      <c r="LG60" s="190">
        <v>0</v>
      </c>
      <c r="LH60" s="190">
        <v>0</v>
      </c>
      <c r="LI60" s="190">
        <f t="shared" si="47"/>
        <v>0</v>
      </c>
      <c r="LJ60" s="191"/>
      <c r="LK60" s="192">
        <v>54</v>
      </c>
      <c r="LL60" s="193" t="s">
        <v>68</v>
      </c>
      <c r="LM60" s="190">
        <v>0</v>
      </c>
      <c r="LN60" s="190">
        <v>0</v>
      </c>
      <c r="LO60" s="190">
        <v>0</v>
      </c>
      <c r="LP60" s="190">
        <f t="shared" si="48"/>
        <v>0</v>
      </c>
      <c r="LQ60" s="191"/>
      <c r="LR60" s="192">
        <v>54</v>
      </c>
      <c r="LS60" s="193" t="s">
        <v>68</v>
      </c>
      <c r="LT60" s="190">
        <v>0</v>
      </c>
      <c r="LU60" s="190">
        <v>0</v>
      </c>
      <c r="LV60" s="190">
        <v>0</v>
      </c>
      <c r="LW60" s="190">
        <f t="shared" si="49"/>
        <v>0</v>
      </c>
      <c r="LX60" s="191"/>
      <c r="LY60" s="192">
        <v>54</v>
      </c>
      <c r="LZ60" s="193" t="s">
        <v>68</v>
      </c>
      <c r="MA60" s="190">
        <v>0</v>
      </c>
      <c r="MB60" s="190">
        <v>0</v>
      </c>
      <c r="MC60" s="190">
        <v>0</v>
      </c>
      <c r="MD60" s="190">
        <f t="shared" si="50"/>
        <v>0</v>
      </c>
      <c r="ME60" s="191"/>
      <c r="MF60" s="192">
        <v>54</v>
      </c>
      <c r="MG60" s="193" t="s">
        <v>68</v>
      </c>
      <c r="MH60" s="190">
        <v>0</v>
      </c>
      <c r="MI60" s="190">
        <v>0</v>
      </c>
      <c r="MJ60" s="190">
        <v>0</v>
      </c>
      <c r="MK60" s="190">
        <f t="shared" si="51"/>
        <v>0</v>
      </c>
      <c r="ML60" s="191"/>
      <c r="MM60" s="192">
        <v>54</v>
      </c>
      <c r="MN60" s="193" t="s">
        <v>68</v>
      </c>
      <c r="MO60" s="190">
        <v>0</v>
      </c>
      <c r="MP60" s="190">
        <v>0</v>
      </c>
      <c r="MQ60" s="190">
        <v>0</v>
      </c>
      <c r="MR60" s="190">
        <f t="shared" si="52"/>
        <v>0</v>
      </c>
      <c r="MS60" s="191"/>
      <c r="MT60" s="192">
        <v>54</v>
      </c>
      <c r="MU60" s="193" t="s">
        <v>68</v>
      </c>
      <c r="MV60" s="190">
        <v>0</v>
      </c>
      <c r="MW60" s="190">
        <v>0</v>
      </c>
      <c r="MX60" s="190">
        <v>0</v>
      </c>
      <c r="MY60" s="190">
        <f t="shared" si="53"/>
        <v>0</v>
      </c>
      <c r="MZ60" s="191"/>
      <c r="NA60" s="192">
        <v>54</v>
      </c>
      <c r="NB60" s="193" t="s">
        <v>68</v>
      </c>
      <c r="NC60" s="190"/>
      <c r="ND60" s="190"/>
      <c r="NE60" s="190">
        <v>0</v>
      </c>
      <c r="NF60" s="190">
        <f t="shared" si="54"/>
        <v>0</v>
      </c>
      <c r="NG60" s="191"/>
      <c r="NH60" s="192">
        <v>54</v>
      </c>
      <c r="NI60" s="193" t="s">
        <v>68</v>
      </c>
      <c r="NJ60" s="190">
        <v>0</v>
      </c>
      <c r="NK60" s="190">
        <v>0</v>
      </c>
      <c r="NL60" s="190">
        <v>0</v>
      </c>
      <c r="NM60" s="190">
        <f t="shared" si="55"/>
        <v>0</v>
      </c>
      <c r="NN60" s="191"/>
      <c r="NO60" s="192">
        <v>54</v>
      </c>
      <c r="NP60" s="193" t="s">
        <v>68</v>
      </c>
      <c r="NQ60" s="190">
        <v>0</v>
      </c>
      <c r="NR60" s="190">
        <v>0</v>
      </c>
      <c r="NS60" s="190">
        <v>0</v>
      </c>
      <c r="NT60" s="190">
        <f t="shared" si="56"/>
        <v>0</v>
      </c>
      <c r="NU60" s="191"/>
      <c r="NV60" s="192">
        <v>54</v>
      </c>
      <c r="NW60" s="193" t="s">
        <v>68</v>
      </c>
      <c r="NX60" s="190">
        <v>0</v>
      </c>
      <c r="NY60" s="190">
        <v>0</v>
      </c>
      <c r="NZ60" s="190">
        <v>0</v>
      </c>
      <c r="OA60" s="190">
        <f t="shared" si="57"/>
        <v>0</v>
      </c>
      <c r="OB60" s="191"/>
      <c r="OC60" s="192">
        <v>54</v>
      </c>
      <c r="OD60" s="193" t="s">
        <v>68</v>
      </c>
      <c r="OE60" s="190">
        <v>0</v>
      </c>
      <c r="OF60" s="190">
        <v>0</v>
      </c>
      <c r="OG60" s="190">
        <v>0</v>
      </c>
      <c r="OH60" s="190">
        <f t="shared" si="58"/>
        <v>0</v>
      </c>
      <c r="OI60" s="191"/>
      <c r="OJ60" s="192">
        <v>54</v>
      </c>
      <c r="OK60" s="193" t="s">
        <v>68</v>
      </c>
      <c r="OL60" s="190">
        <v>0</v>
      </c>
      <c r="OM60" s="190">
        <v>0</v>
      </c>
      <c r="ON60" s="190">
        <v>0</v>
      </c>
      <c r="OO60" s="190">
        <f t="shared" si="59"/>
        <v>0</v>
      </c>
      <c r="OP60" s="191"/>
      <c r="OQ60" s="192">
        <v>54</v>
      </c>
      <c r="OR60" s="193" t="s">
        <v>68</v>
      </c>
      <c r="OS60" s="190">
        <v>0</v>
      </c>
      <c r="OT60" s="190">
        <v>0</v>
      </c>
      <c r="OU60" s="190">
        <v>0</v>
      </c>
      <c r="OV60" s="190">
        <f t="shared" si="60"/>
        <v>0</v>
      </c>
      <c r="OW60" s="191"/>
      <c r="OX60" s="192">
        <v>54</v>
      </c>
      <c r="OY60" s="193" t="s">
        <v>68</v>
      </c>
      <c r="OZ60" s="190">
        <v>0</v>
      </c>
      <c r="PA60" s="190">
        <v>0</v>
      </c>
      <c r="PB60" s="190">
        <v>0</v>
      </c>
      <c r="PC60" s="190">
        <f t="shared" si="61"/>
        <v>0</v>
      </c>
      <c r="PD60" s="191"/>
      <c r="PE60" s="192">
        <v>54</v>
      </c>
      <c r="PF60" s="193" t="s">
        <v>68</v>
      </c>
      <c r="PG60" s="190">
        <v>0</v>
      </c>
      <c r="PH60" s="190">
        <v>0</v>
      </c>
      <c r="PI60" s="190">
        <v>0</v>
      </c>
      <c r="PJ60" s="190">
        <f t="shared" si="62"/>
        <v>0</v>
      </c>
      <c r="PK60" s="191"/>
      <c r="PL60" s="192">
        <v>54</v>
      </c>
      <c r="PM60" s="193" t="s">
        <v>68</v>
      </c>
      <c r="PN60" s="190">
        <v>0</v>
      </c>
      <c r="PO60" s="190">
        <v>0</v>
      </c>
      <c r="PP60" s="190">
        <v>0</v>
      </c>
      <c r="PQ60" s="190">
        <f t="shared" si="63"/>
        <v>0</v>
      </c>
      <c r="PR60" s="191"/>
      <c r="PS60" s="192">
        <v>54</v>
      </c>
      <c r="PT60" s="193" t="s">
        <v>68</v>
      </c>
      <c r="PU60" s="190">
        <v>0</v>
      </c>
      <c r="PV60" s="190">
        <v>0</v>
      </c>
      <c r="PW60" s="190">
        <v>0</v>
      </c>
      <c r="PX60" s="190">
        <f t="shared" si="64"/>
        <v>0</v>
      </c>
      <c r="PY60" s="191"/>
      <c r="PZ60" s="192">
        <v>54</v>
      </c>
      <c r="QA60" s="193" t="s">
        <v>68</v>
      </c>
      <c r="QB60" s="190">
        <v>0</v>
      </c>
      <c r="QC60" s="190">
        <v>0</v>
      </c>
      <c r="QD60" s="190">
        <v>0</v>
      </c>
      <c r="QE60" s="190">
        <f t="shared" si="65"/>
        <v>0</v>
      </c>
      <c r="QF60" s="191"/>
      <c r="QG60" s="192">
        <v>54</v>
      </c>
      <c r="QH60" s="193" t="s">
        <v>68</v>
      </c>
      <c r="QI60" s="190">
        <v>0</v>
      </c>
      <c r="QJ60" s="190">
        <v>0</v>
      </c>
      <c r="QK60" s="190">
        <v>0</v>
      </c>
      <c r="QL60" s="190">
        <f t="shared" si="66"/>
        <v>0</v>
      </c>
      <c r="QM60" s="191"/>
      <c r="QN60" s="192">
        <v>54</v>
      </c>
      <c r="QO60" s="193" t="s">
        <v>68</v>
      </c>
      <c r="QP60" s="190">
        <v>0</v>
      </c>
      <c r="QQ60" s="190">
        <v>15360</v>
      </c>
      <c r="QR60" s="190">
        <v>0</v>
      </c>
      <c r="QS60" s="190">
        <f t="shared" si="67"/>
        <v>15360</v>
      </c>
      <c r="QT60" s="191"/>
      <c r="QU60" s="192">
        <v>54</v>
      </c>
      <c r="QV60" s="193" t="s">
        <v>68</v>
      </c>
      <c r="QW60" s="190">
        <v>0</v>
      </c>
      <c r="QX60" s="190">
        <v>0</v>
      </c>
      <c r="QY60" s="190">
        <v>0</v>
      </c>
      <c r="QZ60" s="190">
        <f t="shared" si="68"/>
        <v>0</v>
      </c>
      <c r="RA60" s="191"/>
      <c r="RB60" s="192">
        <v>54</v>
      </c>
      <c r="RC60" s="193" t="s">
        <v>68</v>
      </c>
      <c r="RD60" s="190">
        <v>0</v>
      </c>
      <c r="RE60" s="190">
        <v>0</v>
      </c>
      <c r="RF60" s="190">
        <v>0</v>
      </c>
      <c r="RG60" s="190">
        <f t="shared" si="69"/>
        <v>0</v>
      </c>
      <c r="RH60" s="191"/>
      <c r="RI60" s="192">
        <v>54</v>
      </c>
      <c r="RJ60" s="193" t="s">
        <v>68</v>
      </c>
      <c r="RK60" s="190">
        <v>0</v>
      </c>
      <c r="RL60" s="190">
        <v>0</v>
      </c>
      <c r="RM60" s="190">
        <v>0</v>
      </c>
      <c r="RN60" s="190">
        <f t="shared" si="70"/>
        <v>0</v>
      </c>
      <c r="RO60" s="191"/>
      <c r="RP60" s="192">
        <v>54</v>
      </c>
      <c r="RQ60" s="193" t="s">
        <v>68</v>
      </c>
      <c r="RR60" s="190">
        <v>0</v>
      </c>
      <c r="RS60" s="190">
        <v>0</v>
      </c>
      <c r="RT60" s="190">
        <v>0</v>
      </c>
      <c r="RU60" s="190">
        <f t="shared" si="71"/>
        <v>0</v>
      </c>
      <c r="RV60" s="191"/>
      <c r="RW60" s="192">
        <v>54</v>
      </c>
      <c r="RX60" s="193" t="s">
        <v>68</v>
      </c>
      <c r="RY60" s="190">
        <v>0</v>
      </c>
      <c r="RZ60" s="190">
        <v>0</v>
      </c>
      <c r="SA60" s="190">
        <v>0</v>
      </c>
      <c r="SB60" s="190">
        <f t="shared" si="72"/>
        <v>0</v>
      </c>
      <c r="SC60" s="191"/>
      <c r="SD60" s="192">
        <v>54</v>
      </c>
      <c r="SE60" s="193" t="s">
        <v>68</v>
      </c>
      <c r="SF60" s="190">
        <v>0</v>
      </c>
      <c r="SG60" s="190">
        <v>0</v>
      </c>
      <c r="SH60" s="190">
        <v>0</v>
      </c>
      <c r="SI60" s="190">
        <f t="shared" si="73"/>
        <v>0</v>
      </c>
      <c r="SJ60" s="191"/>
      <c r="SK60" s="192">
        <v>54</v>
      </c>
      <c r="SL60" s="193" t="s">
        <v>68</v>
      </c>
      <c r="SM60" s="190">
        <v>0</v>
      </c>
      <c r="SN60" s="190">
        <v>0</v>
      </c>
      <c r="SO60" s="190">
        <v>0</v>
      </c>
      <c r="SP60" s="190">
        <f t="shared" si="74"/>
        <v>0</v>
      </c>
      <c r="SQ60" s="191"/>
      <c r="SR60" s="192">
        <v>54</v>
      </c>
      <c r="SS60" s="193" t="s">
        <v>68</v>
      </c>
      <c r="ST60" s="190">
        <v>0</v>
      </c>
      <c r="SU60" s="190">
        <v>0</v>
      </c>
      <c r="SV60" s="190">
        <v>0</v>
      </c>
      <c r="SW60" s="190">
        <f t="shared" si="75"/>
        <v>0</v>
      </c>
      <c r="SX60" s="191"/>
      <c r="SY60" s="192">
        <v>54</v>
      </c>
      <c r="SZ60" s="193" t="s">
        <v>68</v>
      </c>
      <c r="TA60" s="190">
        <v>0</v>
      </c>
      <c r="TB60" s="190">
        <v>0</v>
      </c>
      <c r="TC60" s="190">
        <v>0</v>
      </c>
      <c r="TD60" s="190">
        <f t="shared" si="76"/>
        <v>0</v>
      </c>
      <c r="TE60" s="191"/>
      <c r="TF60" s="192">
        <v>54</v>
      </c>
      <c r="TG60" s="193" t="s">
        <v>68</v>
      </c>
      <c r="TH60" s="190">
        <v>0</v>
      </c>
      <c r="TI60" s="190">
        <v>0</v>
      </c>
      <c r="TJ60" s="190">
        <v>0</v>
      </c>
      <c r="TK60" s="190">
        <f t="shared" si="77"/>
        <v>0</v>
      </c>
      <c r="TL60" s="191"/>
      <c r="TM60" s="192">
        <v>54</v>
      </c>
      <c r="TN60" s="193" t="s">
        <v>68</v>
      </c>
      <c r="TO60" s="190">
        <v>0</v>
      </c>
      <c r="TP60" s="190">
        <v>0</v>
      </c>
      <c r="TQ60" s="190">
        <v>0</v>
      </c>
      <c r="TR60" s="190">
        <f t="shared" si="78"/>
        <v>0</v>
      </c>
      <c r="TS60" s="191"/>
      <c r="TT60" s="192">
        <v>54</v>
      </c>
      <c r="TU60" s="193" t="s">
        <v>68</v>
      </c>
      <c r="TV60" s="190">
        <v>0</v>
      </c>
      <c r="TW60" s="190">
        <v>0</v>
      </c>
      <c r="TX60" s="190">
        <v>0</v>
      </c>
      <c r="TY60" s="190">
        <f t="shared" si="79"/>
        <v>0</v>
      </c>
      <c r="TZ60" s="191"/>
      <c r="UA60" s="192">
        <v>54</v>
      </c>
      <c r="UB60" s="193" t="s">
        <v>68</v>
      </c>
      <c r="UC60" s="190">
        <v>0</v>
      </c>
      <c r="UD60" s="190">
        <v>0</v>
      </c>
      <c r="UE60" s="190">
        <v>0</v>
      </c>
      <c r="UF60" s="190">
        <f t="shared" si="80"/>
        <v>0</v>
      </c>
      <c r="UG60" s="191"/>
      <c r="UH60" s="192">
        <v>54</v>
      </c>
      <c r="UI60" s="193" t="s">
        <v>68</v>
      </c>
      <c r="UJ60" s="190">
        <v>0</v>
      </c>
      <c r="UK60" s="190">
        <v>0</v>
      </c>
      <c r="UL60" s="190">
        <v>0</v>
      </c>
      <c r="UM60" s="190">
        <f t="shared" si="81"/>
        <v>0</v>
      </c>
      <c r="UN60" s="191"/>
      <c r="UO60" s="192">
        <v>54</v>
      </c>
      <c r="UP60" s="193" t="s">
        <v>68</v>
      </c>
      <c r="UQ60" s="190">
        <v>0</v>
      </c>
      <c r="UR60" s="190">
        <v>0</v>
      </c>
      <c r="US60" s="190">
        <v>0</v>
      </c>
      <c r="UT60" s="190">
        <f t="shared" si="82"/>
        <v>0</v>
      </c>
      <c r="UU60" s="191"/>
      <c r="UV60" s="192">
        <v>54</v>
      </c>
      <c r="UW60" s="193" t="s">
        <v>68</v>
      </c>
      <c r="UX60" s="190">
        <v>0</v>
      </c>
      <c r="UY60" s="190">
        <v>0</v>
      </c>
      <c r="UZ60" s="190">
        <v>0</v>
      </c>
      <c r="VA60" s="190">
        <f t="shared" si="83"/>
        <v>0</v>
      </c>
      <c r="VB60" s="191"/>
      <c r="VC60" s="192">
        <v>54</v>
      </c>
      <c r="VD60" s="193" t="s">
        <v>68</v>
      </c>
      <c r="VE60" s="190">
        <v>0</v>
      </c>
      <c r="VF60" s="190">
        <v>0</v>
      </c>
      <c r="VG60" s="190">
        <v>0</v>
      </c>
      <c r="VH60" s="190">
        <f t="shared" si="84"/>
        <v>0</v>
      </c>
      <c r="VI60" s="191"/>
      <c r="VJ60" s="192">
        <v>54</v>
      </c>
      <c r="VK60" s="193" t="s">
        <v>68</v>
      </c>
      <c r="VL60" s="190">
        <v>0</v>
      </c>
      <c r="VM60" s="190">
        <v>0</v>
      </c>
      <c r="VN60" s="190">
        <v>0</v>
      </c>
      <c r="VO60" s="190">
        <f t="shared" si="85"/>
        <v>0</v>
      </c>
      <c r="VP60" s="191"/>
      <c r="VQ60" s="192">
        <v>54</v>
      </c>
      <c r="VR60" s="193" t="s">
        <v>68</v>
      </c>
      <c r="VS60" s="190">
        <v>0</v>
      </c>
      <c r="VT60" s="190">
        <v>0</v>
      </c>
      <c r="VU60" s="190">
        <v>0</v>
      </c>
      <c r="VV60" s="190">
        <f t="shared" si="86"/>
        <v>0</v>
      </c>
      <c r="VW60" s="191"/>
      <c r="VX60" s="192">
        <v>54</v>
      </c>
      <c r="VY60" s="193" t="s">
        <v>68</v>
      </c>
      <c r="VZ60" s="190">
        <v>0</v>
      </c>
      <c r="WA60" s="190">
        <v>0</v>
      </c>
      <c r="WB60" s="190">
        <v>0</v>
      </c>
      <c r="WC60" s="190">
        <f t="shared" si="87"/>
        <v>0</v>
      </c>
      <c r="WD60" s="191"/>
      <c r="WE60" s="192">
        <v>54</v>
      </c>
      <c r="WF60" s="193" t="s">
        <v>68</v>
      </c>
      <c r="WG60" s="190">
        <v>0</v>
      </c>
      <c r="WH60" s="190">
        <v>0</v>
      </c>
      <c r="WI60" s="190">
        <v>0</v>
      </c>
      <c r="WJ60" s="190">
        <f t="shared" si="88"/>
        <v>0</v>
      </c>
      <c r="WK60" s="191"/>
      <c r="WL60" s="192">
        <v>54</v>
      </c>
      <c r="WM60" s="193" t="s">
        <v>68</v>
      </c>
      <c r="WN60" s="190">
        <v>0</v>
      </c>
      <c r="WO60" s="190">
        <v>0</v>
      </c>
      <c r="WP60" s="190">
        <v>0</v>
      </c>
      <c r="WQ60" s="190">
        <f t="shared" si="89"/>
        <v>0</v>
      </c>
      <c r="WR60" s="191"/>
      <c r="WS60" s="192">
        <v>54</v>
      </c>
      <c r="WT60" s="193" t="s">
        <v>68</v>
      </c>
      <c r="WU60" s="190">
        <v>0</v>
      </c>
      <c r="WV60" s="190">
        <v>0</v>
      </c>
      <c r="WW60" s="190">
        <v>0</v>
      </c>
      <c r="WX60" s="190">
        <f t="shared" si="90"/>
        <v>0</v>
      </c>
      <c r="WY60" s="191"/>
      <c r="WZ60" s="192">
        <v>54</v>
      </c>
      <c r="XA60" s="193" t="s">
        <v>68</v>
      </c>
      <c r="XB60" s="190">
        <v>0</v>
      </c>
      <c r="XC60" s="190">
        <v>0</v>
      </c>
      <c r="XD60" s="190">
        <v>0</v>
      </c>
      <c r="XE60" s="190">
        <f t="shared" si="91"/>
        <v>0</v>
      </c>
      <c r="XF60" s="191"/>
      <c r="XG60" s="192">
        <v>54</v>
      </c>
      <c r="XH60" s="193" t="s">
        <v>68</v>
      </c>
      <c r="XI60" s="190">
        <v>0</v>
      </c>
      <c r="XJ60" s="190">
        <v>0</v>
      </c>
      <c r="XK60" s="190">
        <v>0</v>
      </c>
      <c r="XL60" s="190">
        <f t="shared" si="92"/>
        <v>0</v>
      </c>
      <c r="XM60" s="191"/>
      <c r="XN60" s="192">
        <v>54</v>
      </c>
      <c r="XO60" s="193" t="s">
        <v>68</v>
      </c>
      <c r="XP60" s="190">
        <v>0</v>
      </c>
      <c r="XQ60" s="190">
        <v>0</v>
      </c>
      <c r="XR60" s="190">
        <v>0</v>
      </c>
      <c r="XS60" s="190">
        <f t="shared" si="93"/>
        <v>0</v>
      </c>
      <c r="XT60" s="191"/>
      <c r="XU60" s="192">
        <v>54</v>
      </c>
      <c r="XV60" s="193" t="s">
        <v>68</v>
      </c>
      <c r="XW60" s="190">
        <v>0</v>
      </c>
      <c r="XX60" s="190">
        <v>0</v>
      </c>
      <c r="XY60" s="190">
        <v>0</v>
      </c>
      <c r="XZ60" s="190">
        <f t="shared" si="94"/>
        <v>0</v>
      </c>
      <c r="YA60" s="191"/>
      <c r="YB60" s="192">
        <v>54</v>
      </c>
      <c r="YC60" s="193" t="s">
        <v>68</v>
      </c>
      <c r="YD60" s="190">
        <v>0</v>
      </c>
      <c r="YE60" s="190">
        <v>0</v>
      </c>
      <c r="YF60" s="190">
        <v>0</v>
      </c>
      <c r="YG60" s="190">
        <f t="shared" si="95"/>
        <v>0</v>
      </c>
      <c r="YH60" s="191"/>
      <c r="YI60" s="192">
        <v>54</v>
      </c>
      <c r="YJ60" s="193" t="s">
        <v>68</v>
      </c>
      <c r="YK60" s="190">
        <v>0</v>
      </c>
      <c r="YL60" s="190">
        <f t="shared" si="96"/>
        <v>15360</v>
      </c>
      <c r="YM60" s="190">
        <f t="shared" si="0"/>
        <v>0</v>
      </c>
      <c r="YN60" s="190">
        <f t="shared" si="1"/>
        <v>15360</v>
      </c>
      <c r="YO60" s="191"/>
      <c r="YP60" s="105">
        <v>54</v>
      </c>
      <c r="YQ60" s="3" t="s">
        <v>68</v>
      </c>
      <c r="YR60" s="5">
        <v>0</v>
      </c>
      <c r="YS60" s="5" t="e">
        <f>'Programme Management'!#REF!+'Prgramme M. Activities'!YL60</f>
        <v>#REF!</v>
      </c>
      <c r="YT60" s="5" t="e">
        <f>'Programme Management'!#REF!+'Prgramme M. Activities'!YM60</f>
        <v>#REF!</v>
      </c>
      <c r="YU60" s="5" t="e">
        <f t="shared" si="97"/>
        <v>#REF!</v>
      </c>
      <c r="YV60" s="9"/>
    </row>
    <row r="61" spans="1:672" ht="18" hidden="1" customHeight="1">
      <c r="A61" s="188">
        <v>55</v>
      </c>
      <c r="B61" s="193" t="s">
        <v>67</v>
      </c>
      <c r="C61" s="190">
        <v>0</v>
      </c>
      <c r="D61" s="190">
        <v>0</v>
      </c>
      <c r="E61" s="190">
        <v>0</v>
      </c>
      <c r="F61" s="190">
        <f t="shared" si="2"/>
        <v>0</v>
      </c>
      <c r="G61" s="191"/>
      <c r="H61" s="192">
        <v>55</v>
      </c>
      <c r="I61" s="193" t="s">
        <v>67</v>
      </c>
      <c r="J61" s="190">
        <v>0</v>
      </c>
      <c r="K61" s="190">
        <v>0</v>
      </c>
      <c r="L61" s="190">
        <v>0</v>
      </c>
      <c r="M61" s="190">
        <f t="shared" si="3"/>
        <v>0</v>
      </c>
      <c r="N61" s="191"/>
      <c r="O61" s="192">
        <v>55</v>
      </c>
      <c r="P61" s="193" t="s">
        <v>67</v>
      </c>
      <c r="Q61" s="190">
        <v>0</v>
      </c>
      <c r="R61" s="190">
        <v>0</v>
      </c>
      <c r="S61" s="190">
        <v>0</v>
      </c>
      <c r="T61" s="190">
        <f t="shared" si="4"/>
        <v>0</v>
      </c>
      <c r="U61" s="191"/>
      <c r="V61" s="192">
        <v>55</v>
      </c>
      <c r="W61" s="193" t="s">
        <v>67</v>
      </c>
      <c r="X61" s="190">
        <v>0</v>
      </c>
      <c r="Y61" s="190">
        <v>0</v>
      </c>
      <c r="Z61" s="190">
        <v>0</v>
      </c>
      <c r="AA61" s="190">
        <f t="shared" si="5"/>
        <v>0</v>
      </c>
      <c r="AB61" s="191"/>
      <c r="AC61" s="192">
        <v>55</v>
      </c>
      <c r="AD61" s="193" t="s">
        <v>67</v>
      </c>
      <c r="AE61" s="190">
        <v>0</v>
      </c>
      <c r="AF61" s="190">
        <v>0</v>
      </c>
      <c r="AG61" s="190">
        <v>0</v>
      </c>
      <c r="AH61" s="190">
        <f t="shared" si="6"/>
        <v>0</v>
      </c>
      <c r="AI61" s="191"/>
      <c r="AJ61" s="192">
        <v>55</v>
      </c>
      <c r="AK61" s="193" t="s">
        <v>67</v>
      </c>
      <c r="AL61" s="190">
        <v>0</v>
      </c>
      <c r="AM61" s="190">
        <v>0</v>
      </c>
      <c r="AN61" s="190">
        <v>0</v>
      </c>
      <c r="AO61" s="190">
        <f t="shared" si="7"/>
        <v>0</v>
      </c>
      <c r="AP61" s="191"/>
      <c r="AQ61" s="192">
        <v>55</v>
      </c>
      <c r="AR61" s="193" t="s">
        <v>67</v>
      </c>
      <c r="AS61" s="190">
        <v>0</v>
      </c>
      <c r="AT61" s="190">
        <v>0</v>
      </c>
      <c r="AU61" s="190">
        <v>0</v>
      </c>
      <c r="AV61" s="190">
        <f t="shared" si="8"/>
        <v>0</v>
      </c>
      <c r="AW61" s="191"/>
      <c r="AX61" s="192">
        <v>55</v>
      </c>
      <c r="AY61" s="193" t="s">
        <v>67</v>
      </c>
      <c r="AZ61" s="190">
        <v>0</v>
      </c>
      <c r="BA61" s="190">
        <v>0</v>
      </c>
      <c r="BB61" s="190">
        <v>0</v>
      </c>
      <c r="BC61" s="190">
        <f t="shared" si="9"/>
        <v>0</v>
      </c>
      <c r="BD61" s="191"/>
      <c r="BE61" s="192">
        <v>55</v>
      </c>
      <c r="BF61" s="193" t="s">
        <v>67</v>
      </c>
      <c r="BG61" s="190">
        <v>0</v>
      </c>
      <c r="BH61" s="190">
        <v>0</v>
      </c>
      <c r="BI61" s="190">
        <v>0</v>
      </c>
      <c r="BJ61" s="190">
        <f t="shared" si="10"/>
        <v>0</v>
      </c>
      <c r="BK61" s="191"/>
      <c r="BL61" s="192">
        <v>55</v>
      </c>
      <c r="BM61" s="193" t="s">
        <v>67</v>
      </c>
      <c r="BN61" s="190">
        <v>0</v>
      </c>
      <c r="BO61" s="190">
        <v>0</v>
      </c>
      <c r="BP61" s="190">
        <v>0</v>
      </c>
      <c r="BQ61" s="190">
        <f t="shared" si="11"/>
        <v>0</v>
      </c>
      <c r="BR61" s="191"/>
      <c r="BS61" s="192">
        <v>55</v>
      </c>
      <c r="BT61" s="193" t="s">
        <v>67</v>
      </c>
      <c r="BU61" s="190">
        <v>0</v>
      </c>
      <c r="BV61" s="190">
        <v>0</v>
      </c>
      <c r="BW61" s="190">
        <v>0</v>
      </c>
      <c r="BX61" s="190">
        <f t="shared" si="12"/>
        <v>0</v>
      </c>
      <c r="BY61" s="191"/>
      <c r="BZ61" s="192">
        <v>55</v>
      </c>
      <c r="CA61" s="193" t="s">
        <v>67</v>
      </c>
      <c r="CB61" s="190">
        <v>0</v>
      </c>
      <c r="CC61" s="190">
        <v>0</v>
      </c>
      <c r="CD61" s="190">
        <v>0</v>
      </c>
      <c r="CE61" s="190">
        <f t="shared" si="13"/>
        <v>0</v>
      </c>
      <c r="CF61" s="191"/>
      <c r="CG61" s="192">
        <v>55</v>
      </c>
      <c r="CH61" s="193" t="s">
        <v>67</v>
      </c>
      <c r="CI61" s="190">
        <v>0</v>
      </c>
      <c r="CJ61" s="190">
        <v>0</v>
      </c>
      <c r="CK61" s="190">
        <v>0</v>
      </c>
      <c r="CL61" s="190">
        <f t="shared" si="14"/>
        <v>0</v>
      </c>
      <c r="CM61" s="191"/>
      <c r="CN61" s="192">
        <v>55</v>
      </c>
      <c r="CO61" s="193" t="s">
        <v>67</v>
      </c>
      <c r="CP61" s="190">
        <v>0</v>
      </c>
      <c r="CQ61" s="190">
        <v>0</v>
      </c>
      <c r="CR61" s="190">
        <v>0</v>
      </c>
      <c r="CS61" s="190">
        <f t="shared" si="15"/>
        <v>0</v>
      </c>
      <c r="CT61" s="191"/>
      <c r="CU61" s="192">
        <v>55</v>
      </c>
      <c r="CV61" s="193" t="s">
        <v>67</v>
      </c>
      <c r="CW61" s="190">
        <v>0</v>
      </c>
      <c r="CX61" s="190">
        <v>0</v>
      </c>
      <c r="CY61" s="190">
        <v>0</v>
      </c>
      <c r="CZ61" s="190">
        <f t="shared" si="16"/>
        <v>0</v>
      </c>
      <c r="DA61" s="191"/>
      <c r="DB61" s="192">
        <v>55</v>
      </c>
      <c r="DC61" s="193" t="s">
        <v>67</v>
      </c>
      <c r="DD61" s="190">
        <v>0</v>
      </c>
      <c r="DE61" s="190">
        <v>0</v>
      </c>
      <c r="DF61" s="190">
        <v>0</v>
      </c>
      <c r="DG61" s="190">
        <f t="shared" si="17"/>
        <v>0</v>
      </c>
      <c r="DH61" s="191"/>
      <c r="DI61" s="192">
        <v>55</v>
      </c>
      <c r="DJ61" s="193" t="s">
        <v>67</v>
      </c>
      <c r="DK61" s="190">
        <v>0</v>
      </c>
      <c r="DL61" s="190">
        <v>0</v>
      </c>
      <c r="DM61" s="190">
        <v>0</v>
      </c>
      <c r="DN61" s="190">
        <f t="shared" si="18"/>
        <v>0</v>
      </c>
      <c r="DO61" s="191"/>
      <c r="DP61" s="192">
        <v>55</v>
      </c>
      <c r="DQ61" s="193" t="s">
        <v>67</v>
      </c>
      <c r="DR61" s="190">
        <v>0</v>
      </c>
      <c r="DS61" s="190">
        <v>0</v>
      </c>
      <c r="DT61" s="190">
        <v>0</v>
      </c>
      <c r="DU61" s="190">
        <f t="shared" si="19"/>
        <v>0</v>
      </c>
      <c r="DV61" s="191"/>
      <c r="DW61" s="192">
        <v>55</v>
      </c>
      <c r="DX61" s="193" t="s">
        <v>67</v>
      </c>
      <c r="DY61" s="190">
        <v>0</v>
      </c>
      <c r="DZ61" s="190">
        <v>0</v>
      </c>
      <c r="EA61" s="190">
        <v>0</v>
      </c>
      <c r="EB61" s="190">
        <f t="shared" si="20"/>
        <v>0</v>
      </c>
      <c r="EC61" s="191"/>
      <c r="ED61" s="192">
        <v>55</v>
      </c>
      <c r="EE61" s="193" t="s">
        <v>67</v>
      </c>
      <c r="EF61" s="190">
        <v>0</v>
      </c>
      <c r="EG61" s="190">
        <v>0</v>
      </c>
      <c r="EH61" s="190">
        <v>0</v>
      </c>
      <c r="EI61" s="190">
        <f t="shared" si="21"/>
        <v>0</v>
      </c>
      <c r="EJ61" s="191"/>
      <c r="EK61" s="192">
        <v>55</v>
      </c>
      <c r="EL61" s="193" t="s">
        <v>67</v>
      </c>
      <c r="EM61" s="190">
        <v>0</v>
      </c>
      <c r="EN61" s="190">
        <v>0</v>
      </c>
      <c r="EO61" s="190">
        <v>0</v>
      </c>
      <c r="EP61" s="190">
        <f t="shared" si="22"/>
        <v>0</v>
      </c>
      <c r="EQ61" s="191"/>
      <c r="ER61" s="192">
        <v>55</v>
      </c>
      <c r="ES61" s="193" t="s">
        <v>67</v>
      </c>
      <c r="ET61" s="190">
        <v>0</v>
      </c>
      <c r="EU61" s="190"/>
      <c r="EV61" s="190"/>
      <c r="EW61" s="190">
        <f t="shared" si="23"/>
        <v>0</v>
      </c>
      <c r="EX61" s="191"/>
      <c r="EY61" s="192">
        <v>55</v>
      </c>
      <c r="EZ61" s="193" t="s">
        <v>67</v>
      </c>
      <c r="FA61" s="190">
        <v>0</v>
      </c>
      <c r="FB61" s="190">
        <v>0</v>
      </c>
      <c r="FC61" s="190">
        <v>0</v>
      </c>
      <c r="FD61" s="190">
        <f t="shared" si="24"/>
        <v>0</v>
      </c>
      <c r="FE61" s="191"/>
      <c r="FF61" s="192">
        <v>55</v>
      </c>
      <c r="FG61" s="193" t="s">
        <v>67</v>
      </c>
      <c r="FH61" s="190">
        <v>0</v>
      </c>
      <c r="FI61" s="190">
        <v>0</v>
      </c>
      <c r="FJ61" s="190">
        <v>0</v>
      </c>
      <c r="FK61" s="190">
        <f t="shared" si="25"/>
        <v>0</v>
      </c>
      <c r="FL61" s="191"/>
      <c r="FM61" s="192">
        <v>55</v>
      </c>
      <c r="FN61" s="193" t="s">
        <v>67</v>
      </c>
      <c r="FO61" s="190">
        <v>0</v>
      </c>
      <c r="FP61" s="190">
        <v>0</v>
      </c>
      <c r="FQ61" s="190">
        <v>0</v>
      </c>
      <c r="FR61" s="190">
        <f t="shared" si="26"/>
        <v>0</v>
      </c>
      <c r="FS61" s="191"/>
      <c r="FT61" s="192">
        <v>55</v>
      </c>
      <c r="FU61" s="193" t="s">
        <v>67</v>
      </c>
      <c r="FV61" s="190">
        <v>0</v>
      </c>
      <c r="FW61" s="190">
        <v>0</v>
      </c>
      <c r="FX61" s="190">
        <v>0</v>
      </c>
      <c r="FY61" s="190">
        <f t="shared" si="27"/>
        <v>0</v>
      </c>
      <c r="FZ61" s="191"/>
      <c r="GA61" s="192">
        <v>55</v>
      </c>
      <c r="GB61" s="193" t="s">
        <v>67</v>
      </c>
      <c r="GC61" s="190">
        <v>0</v>
      </c>
      <c r="GD61" s="190">
        <v>0</v>
      </c>
      <c r="GE61" s="190">
        <v>0</v>
      </c>
      <c r="GF61" s="190">
        <f t="shared" si="28"/>
        <v>0</v>
      </c>
      <c r="GG61" s="191"/>
      <c r="GH61" s="192">
        <v>55</v>
      </c>
      <c r="GI61" s="193" t="s">
        <v>67</v>
      </c>
      <c r="GJ61" s="190">
        <v>0</v>
      </c>
      <c r="GK61" s="190">
        <v>0</v>
      </c>
      <c r="GL61" s="190">
        <v>0</v>
      </c>
      <c r="GM61" s="190">
        <f t="shared" si="29"/>
        <v>0</v>
      </c>
      <c r="GN61" s="191"/>
      <c r="GO61" s="192">
        <v>55</v>
      </c>
      <c r="GP61" s="193" t="s">
        <v>67</v>
      </c>
      <c r="GQ61" s="190">
        <v>0</v>
      </c>
      <c r="GR61" s="190">
        <v>0</v>
      </c>
      <c r="GS61" s="190">
        <v>0</v>
      </c>
      <c r="GT61" s="190">
        <f t="shared" si="30"/>
        <v>0</v>
      </c>
      <c r="GU61" s="191"/>
      <c r="GV61" s="192">
        <v>55</v>
      </c>
      <c r="GW61" s="193" t="s">
        <v>67</v>
      </c>
      <c r="GX61" s="190">
        <v>0</v>
      </c>
      <c r="GY61" s="190">
        <v>0</v>
      </c>
      <c r="GZ61" s="190">
        <v>0</v>
      </c>
      <c r="HA61" s="190">
        <f t="shared" si="31"/>
        <v>0</v>
      </c>
      <c r="HB61" s="191"/>
      <c r="HC61" s="192">
        <v>55</v>
      </c>
      <c r="HD61" s="193" t="s">
        <v>67</v>
      </c>
      <c r="HE61" s="190">
        <v>0</v>
      </c>
      <c r="HF61" s="190">
        <v>0</v>
      </c>
      <c r="HG61" s="190">
        <v>0</v>
      </c>
      <c r="HH61" s="190">
        <f t="shared" si="32"/>
        <v>0</v>
      </c>
      <c r="HI61" s="191"/>
      <c r="HJ61" s="192">
        <v>55</v>
      </c>
      <c r="HK61" s="193" t="s">
        <v>67</v>
      </c>
      <c r="HL61" s="190">
        <v>0</v>
      </c>
      <c r="HM61" s="190">
        <v>0</v>
      </c>
      <c r="HN61" s="190">
        <v>0</v>
      </c>
      <c r="HO61" s="190">
        <f t="shared" si="33"/>
        <v>0</v>
      </c>
      <c r="HP61" s="191"/>
      <c r="HQ61" s="192">
        <v>55</v>
      </c>
      <c r="HR61" s="193" t="s">
        <v>67</v>
      </c>
      <c r="HS61" s="190">
        <v>0</v>
      </c>
      <c r="HT61" s="190">
        <v>0</v>
      </c>
      <c r="HU61" s="190">
        <v>0</v>
      </c>
      <c r="HV61" s="190">
        <f t="shared" si="34"/>
        <v>0</v>
      </c>
      <c r="HW61" s="191"/>
      <c r="HX61" s="192">
        <v>55</v>
      </c>
      <c r="HY61" s="193" t="s">
        <v>67</v>
      </c>
      <c r="HZ61" s="190">
        <v>0</v>
      </c>
      <c r="IA61" s="190">
        <v>0</v>
      </c>
      <c r="IB61" s="190">
        <v>0</v>
      </c>
      <c r="IC61" s="190">
        <f t="shared" si="35"/>
        <v>0</v>
      </c>
      <c r="ID61" s="191"/>
      <c r="IE61" s="192">
        <v>55</v>
      </c>
      <c r="IF61" s="193" t="s">
        <v>67</v>
      </c>
      <c r="IG61" s="190">
        <v>0</v>
      </c>
      <c r="IH61" s="190">
        <v>0</v>
      </c>
      <c r="II61" s="190">
        <v>0</v>
      </c>
      <c r="IJ61" s="190">
        <f t="shared" si="36"/>
        <v>0</v>
      </c>
      <c r="IK61" s="191"/>
      <c r="IL61" s="192">
        <v>55</v>
      </c>
      <c r="IM61" s="193" t="s">
        <v>67</v>
      </c>
      <c r="IN61" s="190">
        <v>0</v>
      </c>
      <c r="IO61" s="190">
        <v>0</v>
      </c>
      <c r="IP61" s="190">
        <v>0</v>
      </c>
      <c r="IQ61" s="190">
        <f t="shared" si="37"/>
        <v>0</v>
      </c>
      <c r="IR61" s="191"/>
      <c r="IS61" s="192">
        <v>55</v>
      </c>
      <c r="IT61" s="193" t="s">
        <v>67</v>
      </c>
      <c r="IU61" s="190">
        <v>0</v>
      </c>
      <c r="IV61" s="190">
        <v>0</v>
      </c>
      <c r="IW61" s="190">
        <v>0</v>
      </c>
      <c r="IX61" s="190">
        <f t="shared" si="38"/>
        <v>0</v>
      </c>
      <c r="IY61" s="191"/>
      <c r="IZ61" s="192">
        <v>55</v>
      </c>
      <c r="JA61" s="193" t="s">
        <v>67</v>
      </c>
      <c r="JB61" s="190">
        <v>0</v>
      </c>
      <c r="JC61" s="190">
        <v>0</v>
      </c>
      <c r="JD61" s="190">
        <v>0</v>
      </c>
      <c r="JE61" s="190">
        <f t="shared" si="39"/>
        <v>0</v>
      </c>
      <c r="JF61" s="191"/>
      <c r="JG61" s="192">
        <v>55</v>
      </c>
      <c r="JH61" s="193" t="s">
        <v>67</v>
      </c>
      <c r="JI61" s="190">
        <v>0</v>
      </c>
      <c r="JJ61" s="190">
        <v>0</v>
      </c>
      <c r="JK61" s="190">
        <v>0</v>
      </c>
      <c r="JL61" s="190">
        <f t="shared" si="40"/>
        <v>0</v>
      </c>
      <c r="JM61" s="191"/>
      <c r="JN61" s="192">
        <v>55</v>
      </c>
      <c r="JO61" s="193" t="s">
        <v>67</v>
      </c>
      <c r="JP61" s="190">
        <v>0</v>
      </c>
      <c r="JQ61" s="190">
        <v>0</v>
      </c>
      <c r="JR61" s="190">
        <v>0</v>
      </c>
      <c r="JS61" s="190">
        <f t="shared" si="41"/>
        <v>0</v>
      </c>
      <c r="JT61" s="191"/>
      <c r="JU61" s="192">
        <v>55</v>
      </c>
      <c r="JV61" s="193" t="s">
        <v>67</v>
      </c>
      <c r="JW61" s="190">
        <v>0</v>
      </c>
      <c r="JX61" s="190">
        <v>0</v>
      </c>
      <c r="JY61" s="190">
        <v>0</v>
      </c>
      <c r="JZ61" s="190">
        <f t="shared" si="42"/>
        <v>0</v>
      </c>
      <c r="KA61" s="191"/>
      <c r="KB61" s="192">
        <v>55</v>
      </c>
      <c r="KC61" s="193" t="s">
        <v>67</v>
      </c>
      <c r="KD61" s="190">
        <v>0</v>
      </c>
      <c r="KE61" s="190">
        <v>0</v>
      </c>
      <c r="KF61" s="190">
        <v>0</v>
      </c>
      <c r="KG61" s="190">
        <f t="shared" si="43"/>
        <v>0</v>
      </c>
      <c r="KH61" s="191"/>
      <c r="KI61" s="192">
        <v>55</v>
      </c>
      <c r="KJ61" s="193" t="s">
        <v>67</v>
      </c>
      <c r="KK61" s="190">
        <v>0</v>
      </c>
      <c r="KL61" s="190">
        <v>0</v>
      </c>
      <c r="KM61" s="190">
        <v>0</v>
      </c>
      <c r="KN61" s="190">
        <f t="shared" si="44"/>
        <v>0</v>
      </c>
      <c r="KO61" s="191"/>
      <c r="KP61" s="192">
        <v>55</v>
      </c>
      <c r="KQ61" s="193" t="s">
        <v>67</v>
      </c>
      <c r="KR61" s="190">
        <v>0</v>
      </c>
      <c r="KS61" s="190">
        <v>0</v>
      </c>
      <c r="KT61" s="190">
        <v>0</v>
      </c>
      <c r="KU61" s="190">
        <f t="shared" si="45"/>
        <v>0</v>
      </c>
      <c r="KV61" s="191"/>
      <c r="KW61" s="192">
        <v>55</v>
      </c>
      <c r="KX61" s="193" t="s">
        <v>67</v>
      </c>
      <c r="KY61" s="190">
        <v>0</v>
      </c>
      <c r="KZ61" s="190">
        <v>0</v>
      </c>
      <c r="LA61" s="190">
        <v>0</v>
      </c>
      <c r="LB61" s="190">
        <f t="shared" si="46"/>
        <v>0</v>
      </c>
      <c r="LC61" s="191"/>
      <c r="LD61" s="192">
        <v>55</v>
      </c>
      <c r="LE61" s="193" t="s">
        <v>67</v>
      </c>
      <c r="LF61" s="190">
        <v>0</v>
      </c>
      <c r="LG61" s="190">
        <v>0</v>
      </c>
      <c r="LH61" s="190">
        <v>0</v>
      </c>
      <c r="LI61" s="190">
        <f t="shared" si="47"/>
        <v>0</v>
      </c>
      <c r="LJ61" s="191"/>
      <c r="LK61" s="192">
        <v>55</v>
      </c>
      <c r="LL61" s="193" t="s">
        <v>67</v>
      </c>
      <c r="LM61" s="190">
        <v>0</v>
      </c>
      <c r="LN61" s="190">
        <v>0</v>
      </c>
      <c r="LO61" s="190">
        <v>0</v>
      </c>
      <c r="LP61" s="190">
        <f t="shared" si="48"/>
        <v>0</v>
      </c>
      <c r="LQ61" s="191"/>
      <c r="LR61" s="192">
        <v>55</v>
      </c>
      <c r="LS61" s="193" t="s">
        <v>67</v>
      </c>
      <c r="LT61" s="190">
        <v>0</v>
      </c>
      <c r="LU61" s="190">
        <v>0</v>
      </c>
      <c r="LV61" s="190">
        <v>0</v>
      </c>
      <c r="LW61" s="190">
        <f t="shared" si="49"/>
        <v>0</v>
      </c>
      <c r="LX61" s="191"/>
      <c r="LY61" s="192">
        <v>55</v>
      </c>
      <c r="LZ61" s="193" t="s">
        <v>67</v>
      </c>
      <c r="MA61" s="190">
        <v>0</v>
      </c>
      <c r="MB61" s="190">
        <v>0</v>
      </c>
      <c r="MC61" s="190">
        <v>0</v>
      </c>
      <c r="MD61" s="190">
        <f t="shared" si="50"/>
        <v>0</v>
      </c>
      <c r="ME61" s="191"/>
      <c r="MF61" s="192">
        <v>55</v>
      </c>
      <c r="MG61" s="193" t="s">
        <v>67</v>
      </c>
      <c r="MH61" s="190">
        <v>0</v>
      </c>
      <c r="MI61" s="190">
        <v>0</v>
      </c>
      <c r="MJ61" s="190">
        <v>0</v>
      </c>
      <c r="MK61" s="190">
        <f t="shared" si="51"/>
        <v>0</v>
      </c>
      <c r="ML61" s="191"/>
      <c r="MM61" s="192">
        <v>55</v>
      </c>
      <c r="MN61" s="193" t="s">
        <v>67</v>
      </c>
      <c r="MO61" s="190">
        <v>0</v>
      </c>
      <c r="MP61" s="190">
        <v>0</v>
      </c>
      <c r="MQ61" s="190">
        <v>0</v>
      </c>
      <c r="MR61" s="190">
        <f t="shared" si="52"/>
        <v>0</v>
      </c>
      <c r="MS61" s="191"/>
      <c r="MT61" s="192">
        <v>55</v>
      </c>
      <c r="MU61" s="193" t="s">
        <v>67</v>
      </c>
      <c r="MV61" s="190">
        <v>0</v>
      </c>
      <c r="MW61" s="190">
        <v>0</v>
      </c>
      <c r="MX61" s="190">
        <v>0</v>
      </c>
      <c r="MY61" s="190">
        <f t="shared" si="53"/>
        <v>0</v>
      </c>
      <c r="MZ61" s="191"/>
      <c r="NA61" s="192">
        <v>55</v>
      </c>
      <c r="NB61" s="193" t="s">
        <v>67</v>
      </c>
      <c r="NC61" s="190">
        <v>0</v>
      </c>
      <c r="ND61" s="190">
        <v>0</v>
      </c>
      <c r="NE61" s="190">
        <v>0</v>
      </c>
      <c r="NF61" s="190">
        <f t="shared" si="54"/>
        <v>0</v>
      </c>
      <c r="NG61" s="191"/>
      <c r="NH61" s="192">
        <v>55</v>
      </c>
      <c r="NI61" s="193" t="s">
        <v>67</v>
      </c>
      <c r="NJ61" s="190">
        <v>0</v>
      </c>
      <c r="NK61" s="190">
        <v>0</v>
      </c>
      <c r="NL61" s="190">
        <v>0</v>
      </c>
      <c r="NM61" s="190">
        <f t="shared" si="55"/>
        <v>0</v>
      </c>
      <c r="NN61" s="191"/>
      <c r="NO61" s="192">
        <v>55</v>
      </c>
      <c r="NP61" s="193" t="s">
        <v>67</v>
      </c>
      <c r="NQ61" s="190">
        <v>0</v>
      </c>
      <c r="NR61" s="190">
        <v>0</v>
      </c>
      <c r="NS61" s="190">
        <v>0</v>
      </c>
      <c r="NT61" s="190">
        <f t="shared" si="56"/>
        <v>0</v>
      </c>
      <c r="NU61" s="191"/>
      <c r="NV61" s="192">
        <v>55</v>
      </c>
      <c r="NW61" s="193" t="s">
        <v>67</v>
      </c>
      <c r="NX61" s="190">
        <v>0</v>
      </c>
      <c r="NY61" s="190">
        <v>0</v>
      </c>
      <c r="NZ61" s="190">
        <v>0</v>
      </c>
      <c r="OA61" s="190">
        <f t="shared" si="57"/>
        <v>0</v>
      </c>
      <c r="OB61" s="191"/>
      <c r="OC61" s="192">
        <v>55</v>
      </c>
      <c r="OD61" s="193" t="s">
        <v>67</v>
      </c>
      <c r="OE61" s="190">
        <v>0</v>
      </c>
      <c r="OF61" s="190">
        <v>0</v>
      </c>
      <c r="OG61" s="190">
        <v>0</v>
      </c>
      <c r="OH61" s="190">
        <f t="shared" si="58"/>
        <v>0</v>
      </c>
      <c r="OI61" s="191"/>
      <c r="OJ61" s="192">
        <v>55</v>
      </c>
      <c r="OK61" s="193" t="s">
        <v>67</v>
      </c>
      <c r="OL61" s="190">
        <v>0</v>
      </c>
      <c r="OM61" s="190">
        <v>0</v>
      </c>
      <c r="ON61" s="190">
        <v>0</v>
      </c>
      <c r="OO61" s="190">
        <f t="shared" si="59"/>
        <v>0</v>
      </c>
      <c r="OP61" s="191"/>
      <c r="OQ61" s="192">
        <v>55</v>
      </c>
      <c r="OR61" s="193" t="s">
        <v>67</v>
      </c>
      <c r="OS61" s="190">
        <v>0</v>
      </c>
      <c r="OT61" s="190">
        <v>0</v>
      </c>
      <c r="OU61" s="190">
        <v>0</v>
      </c>
      <c r="OV61" s="190">
        <f t="shared" si="60"/>
        <v>0</v>
      </c>
      <c r="OW61" s="191"/>
      <c r="OX61" s="192">
        <v>55</v>
      </c>
      <c r="OY61" s="193" t="s">
        <v>67</v>
      </c>
      <c r="OZ61" s="190">
        <v>0</v>
      </c>
      <c r="PA61" s="190">
        <v>0</v>
      </c>
      <c r="PB61" s="190">
        <v>0</v>
      </c>
      <c r="PC61" s="190">
        <f t="shared" si="61"/>
        <v>0</v>
      </c>
      <c r="PD61" s="191"/>
      <c r="PE61" s="192">
        <v>55</v>
      </c>
      <c r="PF61" s="193" t="s">
        <v>67</v>
      </c>
      <c r="PG61" s="190">
        <v>0</v>
      </c>
      <c r="PH61" s="190">
        <v>0</v>
      </c>
      <c r="PI61" s="190">
        <v>0</v>
      </c>
      <c r="PJ61" s="190">
        <f t="shared" si="62"/>
        <v>0</v>
      </c>
      <c r="PK61" s="191"/>
      <c r="PL61" s="192">
        <v>55</v>
      </c>
      <c r="PM61" s="193" t="s">
        <v>67</v>
      </c>
      <c r="PN61" s="190">
        <v>0</v>
      </c>
      <c r="PO61" s="190">
        <v>0</v>
      </c>
      <c r="PP61" s="190">
        <v>0</v>
      </c>
      <c r="PQ61" s="190">
        <f t="shared" si="63"/>
        <v>0</v>
      </c>
      <c r="PR61" s="191"/>
      <c r="PS61" s="192">
        <v>55</v>
      </c>
      <c r="PT61" s="193" t="s">
        <v>67</v>
      </c>
      <c r="PU61" s="190">
        <v>0</v>
      </c>
      <c r="PV61" s="190">
        <v>0</v>
      </c>
      <c r="PW61" s="190">
        <v>0</v>
      </c>
      <c r="PX61" s="190">
        <f t="shared" si="64"/>
        <v>0</v>
      </c>
      <c r="PY61" s="191"/>
      <c r="PZ61" s="192">
        <v>55</v>
      </c>
      <c r="QA61" s="193" t="s">
        <v>67</v>
      </c>
      <c r="QB61" s="190">
        <v>0</v>
      </c>
      <c r="QC61" s="190">
        <v>0</v>
      </c>
      <c r="QD61" s="190">
        <v>0</v>
      </c>
      <c r="QE61" s="190">
        <f t="shared" si="65"/>
        <v>0</v>
      </c>
      <c r="QF61" s="191"/>
      <c r="QG61" s="192">
        <v>55</v>
      </c>
      <c r="QH61" s="193" t="s">
        <v>67</v>
      </c>
      <c r="QI61" s="190">
        <v>0</v>
      </c>
      <c r="QJ61" s="190">
        <v>0</v>
      </c>
      <c r="QK61" s="190">
        <v>0</v>
      </c>
      <c r="QL61" s="190">
        <f t="shared" si="66"/>
        <v>0</v>
      </c>
      <c r="QM61" s="191"/>
      <c r="QN61" s="192">
        <v>55</v>
      </c>
      <c r="QO61" s="193" t="s">
        <v>67</v>
      </c>
      <c r="QP61" s="190">
        <v>0</v>
      </c>
      <c r="QQ61" s="190">
        <v>0</v>
      </c>
      <c r="QR61" s="190">
        <v>0</v>
      </c>
      <c r="QS61" s="190">
        <f t="shared" si="67"/>
        <v>0</v>
      </c>
      <c r="QT61" s="191"/>
      <c r="QU61" s="192">
        <v>55</v>
      </c>
      <c r="QV61" s="193" t="s">
        <v>67</v>
      </c>
      <c r="QW61" s="190">
        <v>0</v>
      </c>
      <c r="QX61" s="190">
        <v>0</v>
      </c>
      <c r="QY61" s="190">
        <v>0</v>
      </c>
      <c r="QZ61" s="190">
        <f t="shared" si="68"/>
        <v>0</v>
      </c>
      <c r="RA61" s="191"/>
      <c r="RB61" s="192">
        <v>55</v>
      </c>
      <c r="RC61" s="193" t="s">
        <v>67</v>
      </c>
      <c r="RD61" s="190">
        <v>0</v>
      </c>
      <c r="RE61" s="190">
        <v>0</v>
      </c>
      <c r="RF61" s="190">
        <v>0</v>
      </c>
      <c r="RG61" s="190">
        <f t="shared" si="69"/>
        <v>0</v>
      </c>
      <c r="RH61" s="191"/>
      <c r="RI61" s="192">
        <v>55</v>
      </c>
      <c r="RJ61" s="193" t="s">
        <v>67</v>
      </c>
      <c r="RK61" s="190">
        <v>0</v>
      </c>
      <c r="RL61" s="190">
        <v>0</v>
      </c>
      <c r="RM61" s="190">
        <v>0</v>
      </c>
      <c r="RN61" s="190">
        <f t="shared" si="70"/>
        <v>0</v>
      </c>
      <c r="RO61" s="191"/>
      <c r="RP61" s="192">
        <v>55</v>
      </c>
      <c r="RQ61" s="193" t="s">
        <v>67</v>
      </c>
      <c r="RR61" s="190">
        <v>0</v>
      </c>
      <c r="RS61" s="190">
        <v>0</v>
      </c>
      <c r="RT61" s="190">
        <v>0</v>
      </c>
      <c r="RU61" s="190">
        <f t="shared" si="71"/>
        <v>0</v>
      </c>
      <c r="RV61" s="191"/>
      <c r="RW61" s="192">
        <v>55</v>
      </c>
      <c r="RX61" s="193" t="s">
        <v>67</v>
      </c>
      <c r="RY61" s="190">
        <v>0</v>
      </c>
      <c r="RZ61" s="190">
        <v>0</v>
      </c>
      <c r="SA61" s="190">
        <v>0</v>
      </c>
      <c r="SB61" s="190">
        <f t="shared" si="72"/>
        <v>0</v>
      </c>
      <c r="SC61" s="191"/>
      <c r="SD61" s="192">
        <v>55</v>
      </c>
      <c r="SE61" s="193" t="s">
        <v>67</v>
      </c>
      <c r="SF61" s="190">
        <v>0</v>
      </c>
      <c r="SG61" s="190">
        <v>0</v>
      </c>
      <c r="SH61" s="190">
        <v>0</v>
      </c>
      <c r="SI61" s="190">
        <f t="shared" si="73"/>
        <v>0</v>
      </c>
      <c r="SJ61" s="191"/>
      <c r="SK61" s="192">
        <v>55</v>
      </c>
      <c r="SL61" s="193" t="s">
        <v>67</v>
      </c>
      <c r="SM61" s="190">
        <v>0</v>
      </c>
      <c r="SN61" s="190">
        <v>0</v>
      </c>
      <c r="SO61" s="190">
        <v>0</v>
      </c>
      <c r="SP61" s="190">
        <f t="shared" si="74"/>
        <v>0</v>
      </c>
      <c r="SQ61" s="191"/>
      <c r="SR61" s="192">
        <v>55</v>
      </c>
      <c r="SS61" s="193" t="s">
        <v>67</v>
      </c>
      <c r="ST61" s="190">
        <v>0</v>
      </c>
      <c r="SU61" s="190">
        <v>0</v>
      </c>
      <c r="SV61" s="190">
        <v>0</v>
      </c>
      <c r="SW61" s="190">
        <f t="shared" si="75"/>
        <v>0</v>
      </c>
      <c r="SX61" s="191"/>
      <c r="SY61" s="192">
        <v>55</v>
      </c>
      <c r="SZ61" s="193" t="s">
        <v>67</v>
      </c>
      <c r="TA61" s="190">
        <v>0</v>
      </c>
      <c r="TB61" s="190">
        <v>0</v>
      </c>
      <c r="TC61" s="190">
        <v>0</v>
      </c>
      <c r="TD61" s="190">
        <f t="shared" si="76"/>
        <v>0</v>
      </c>
      <c r="TE61" s="191"/>
      <c r="TF61" s="192">
        <v>55</v>
      </c>
      <c r="TG61" s="193" t="s">
        <v>67</v>
      </c>
      <c r="TH61" s="190">
        <v>0</v>
      </c>
      <c r="TI61" s="190">
        <v>0</v>
      </c>
      <c r="TJ61" s="190">
        <v>0</v>
      </c>
      <c r="TK61" s="190">
        <f t="shared" si="77"/>
        <v>0</v>
      </c>
      <c r="TL61" s="191"/>
      <c r="TM61" s="192">
        <v>55</v>
      </c>
      <c r="TN61" s="193" t="s">
        <v>67</v>
      </c>
      <c r="TO61" s="190">
        <v>0</v>
      </c>
      <c r="TP61" s="190">
        <v>0</v>
      </c>
      <c r="TQ61" s="190">
        <v>0</v>
      </c>
      <c r="TR61" s="190">
        <f t="shared" si="78"/>
        <v>0</v>
      </c>
      <c r="TS61" s="191"/>
      <c r="TT61" s="192">
        <v>55</v>
      </c>
      <c r="TU61" s="193" t="s">
        <v>67</v>
      </c>
      <c r="TV61" s="190">
        <v>0</v>
      </c>
      <c r="TW61" s="190">
        <v>0</v>
      </c>
      <c r="TX61" s="190">
        <v>0</v>
      </c>
      <c r="TY61" s="190">
        <f t="shared" si="79"/>
        <v>0</v>
      </c>
      <c r="TZ61" s="191"/>
      <c r="UA61" s="192">
        <v>55</v>
      </c>
      <c r="UB61" s="193" t="s">
        <v>67</v>
      </c>
      <c r="UC61" s="190">
        <v>0</v>
      </c>
      <c r="UD61" s="190">
        <v>0</v>
      </c>
      <c r="UE61" s="190">
        <v>0</v>
      </c>
      <c r="UF61" s="190">
        <f t="shared" si="80"/>
        <v>0</v>
      </c>
      <c r="UG61" s="191"/>
      <c r="UH61" s="192">
        <v>55</v>
      </c>
      <c r="UI61" s="193" t="s">
        <v>67</v>
      </c>
      <c r="UJ61" s="190">
        <v>0</v>
      </c>
      <c r="UK61" s="190">
        <v>0</v>
      </c>
      <c r="UL61" s="190">
        <v>0</v>
      </c>
      <c r="UM61" s="190">
        <f t="shared" si="81"/>
        <v>0</v>
      </c>
      <c r="UN61" s="191"/>
      <c r="UO61" s="192">
        <v>55</v>
      </c>
      <c r="UP61" s="193" t="s">
        <v>67</v>
      </c>
      <c r="UQ61" s="190">
        <v>0</v>
      </c>
      <c r="UR61" s="190">
        <v>0</v>
      </c>
      <c r="US61" s="190">
        <v>0</v>
      </c>
      <c r="UT61" s="190">
        <f t="shared" si="82"/>
        <v>0</v>
      </c>
      <c r="UU61" s="191"/>
      <c r="UV61" s="192">
        <v>55</v>
      </c>
      <c r="UW61" s="193" t="s">
        <v>67</v>
      </c>
      <c r="UX61" s="190">
        <v>0</v>
      </c>
      <c r="UY61" s="190">
        <v>0</v>
      </c>
      <c r="UZ61" s="190">
        <v>0</v>
      </c>
      <c r="VA61" s="190">
        <f t="shared" si="83"/>
        <v>0</v>
      </c>
      <c r="VB61" s="191"/>
      <c r="VC61" s="192">
        <v>55</v>
      </c>
      <c r="VD61" s="193" t="s">
        <v>67</v>
      </c>
      <c r="VE61" s="190">
        <v>0</v>
      </c>
      <c r="VF61" s="190">
        <v>0</v>
      </c>
      <c r="VG61" s="190">
        <v>0</v>
      </c>
      <c r="VH61" s="190">
        <f t="shared" si="84"/>
        <v>0</v>
      </c>
      <c r="VI61" s="191"/>
      <c r="VJ61" s="192">
        <v>55</v>
      </c>
      <c r="VK61" s="193" t="s">
        <v>67</v>
      </c>
      <c r="VL61" s="190">
        <v>0</v>
      </c>
      <c r="VM61" s="190">
        <v>0</v>
      </c>
      <c r="VN61" s="190">
        <v>0</v>
      </c>
      <c r="VO61" s="190">
        <f t="shared" si="85"/>
        <v>0</v>
      </c>
      <c r="VP61" s="191"/>
      <c r="VQ61" s="192">
        <v>55</v>
      </c>
      <c r="VR61" s="193" t="s">
        <v>67</v>
      </c>
      <c r="VS61" s="190">
        <v>0</v>
      </c>
      <c r="VT61" s="190">
        <v>0</v>
      </c>
      <c r="VU61" s="190">
        <v>0</v>
      </c>
      <c r="VV61" s="190">
        <f t="shared" si="86"/>
        <v>0</v>
      </c>
      <c r="VW61" s="191"/>
      <c r="VX61" s="192">
        <v>55</v>
      </c>
      <c r="VY61" s="193" t="s">
        <v>67</v>
      </c>
      <c r="VZ61" s="190">
        <v>0</v>
      </c>
      <c r="WA61" s="190">
        <v>0</v>
      </c>
      <c r="WB61" s="190">
        <v>0</v>
      </c>
      <c r="WC61" s="190">
        <f t="shared" si="87"/>
        <v>0</v>
      </c>
      <c r="WD61" s="191"/>
      <c r="WE61" s="192">
        <v>55</v>
      </c>
      <c r="WF61" s="193" t="s">
        <v>67</v>
      </c>
      <c r="WG61" s="190">
        <v>0</v>
      </c>
      <c r="WH61" s="190">
        <v>0</v>
      </c>
      <c r="WI61" s="190">
        <v>0</v>
      </c>
      <c r="WJ61" s="190">
        <f t="shared" si="88"/>
        <v>0</v>
      </c>
      <c r="WK61" s="191"/>
      <c r="WL61" s="192">
        <v>55</v>
      </c>
      <c r="WM61" s="193" t="s">
        <v>67</v>
      </c>
      <c r="WN61" s="190">
        <v>0</v>
      </c>
      <c r="WO61" s="190">
        <v>0</v>
      </c>
      <c r="WP61" s="190">
        <v>0</v>
      </c>
      <c r="WQ61" s="190">
        <f t="shared" si="89"/>
        <v>0</v>
      </c>
      <c r="WR61" s="191"/>
      <c r="WS61" s="192">
        <v>55</v>
      </c>
      <c r="WT61" s="193" t="s">
        <v>67</v>
      </c>
      <c r="WU61" s="190">
        <v>0</v>
      </c>
      <c r="WV61" s="190">
        <v>0</v>
      </c>
      <c r="WW61" s="190">
        <v>0</v>
      </c>
      <c r="WX61" s="190">
        <f t="shared" si="90"/>
        <v>0</v>
      </c>
      <c r="WY61" s="191"/>
      <c r="WZ61" s="192">
        <v>55</v>
      </c>
      <c r="XA61" s="193" t="s">
        <v>67</v>
      </c>
      <c r="XB61" s="190">
        <v>0</v>
      </c>
      <c r="XC61" s="190">
        <v>0</v>
      </c>
      <c r="XD61" s="190">
        <v>0</v>
      </c>
      <c r="XE61" s="190">
        <f t="shared" si="91"/>
        <v>0</v>
      </c>
      <c r="XF61" s="191"/>
      <c r="XG61" s="192">
        <v>55</v>
      </c>
      <c r="XH61" s="193" t="s">
        <v>67</v>
      </c>
      <c r="XI61" s="190">
        <v>0</v>
      </c>
      <c r="XJ61" s="190">
        <v>0</v>
      </c>
      <c r="XK61" s="190">
        <v>0</v>
      </c>
      <c r="XL61" s="190">
        <f t="shared" si="92"/>
        <v>0</v>
      </c>
      <c r="XM61" s="191"/>
      <c r="XN61" s="192">
        <v>55</v>
      </c>
      <c r="XO61" s="193" t="s">
        <v>67</v>
      </c>
      <c r="XP61" s="190">
        <v>0</v>
      </c>
      <c r="XQ61" s="190">
        <v>0</v>
      </c>
      <c r="XR61" s="190">
        <v>0</v>
      </c>
      <c r="XS61" s="190">
        <f t="shared" si="93"/>
        <v>0</v>
      </c>
      <c r="XT61" s="191"/>
      <c r="XU61" s="192">
        <v>55</v>
      </c>
      <c r="XV61" s="193" t="s">
        <v>67</v>
      </c>
      <c r="XW61" s="190">
        <v>0</v>
      </c>
      <c r="XX61" s="190">
        <v>0</v>
      </c>
      <c r="XY61" s="190">
        <v>0</v>
      </c>
      <c r="XZ61" s="190">
        <f t="shared" si="94"/>
        <v>0</v>
      </c>
      <c r="YA61" s="191"/>
      <c r="YB61" s="192">
        <v>55</v>
      </c>
      <c r="YC61" s="193" t="s">
        <v>67</v>
      </c>
      <c r="YD61" s="190">
        <v>0</v>
      </c>
      <c r="YE61" s="190">
        <v>0</v>
      </c>
      <c r="YF61" s="190">
        <v>0</v>
      </c>
      <c r="YG61" s="190">
        <f t="shared" si="95"/>
        <v>0</v>
      </c>
      <c r="YH61" s="191"/>
      <c r="YI61" s="192">
        <v>55</v>
      </c>
      <c r="YJ61" s="193" t="s">
        <v>67</v>
      </c>
      <c r="YK61" s="190">
        <v>0</v>
      </c>
      <c r="YL61" s="190">
        <f t="shared" si="96"/>
        <v>0</v>
      </c>
      <c r="YM61" s="190">
        <f t="shared" si="0"/>
        <v>0</v>
      </c>
      <c r="YN61" s="190">
        <f t="shared" si="1"/>
        <v>0</v>
      </c>
      <c r="YO61" s="191"/>
      <c r="YP61" s="105">
        <v>55</v>
      </c>
      <c r="YQ61" s="3" t="s">
        <v>67</v>
      </c>
      <c r="YR61" s="5">
        <v>0</v>
      </c>
      <c r="YS61" s="5" t="e">
        <f>'Programme Management'!#REF!+'Prgramme M. Activities'!YL61</f>
        <v>#REF!</v>
      </c>
      <c r="YT61" s="5" t="e">
        <f>'Programme Management'!#REF!+'Prgramme M. Activities'!YM61</f>
        <v>#REF!</v>
      </c>
      <c r="YU61" s="5" t="e">
        <f t="shared" si="97"/>
        <v>#REF!</v>
      </c>
      <c r="YV61" s="9"/>
    </row>
    <row r="62" spans="1:672" ht="16.5" hidden="1">
      <c r="A62" s="188">
        <v>56</v>
      </c>
      <c r="B62" s="189" t="s">
        <v>48</v>
      </c>
      <c r="C62" s="190">
        <v>0</v>
      </c>
      <c r="D62" s="190">
        <v>0</v>
      </c>
      <c r="E62" s="190">
        <v>0</v>
      </c>
      <c r="F62" s="190">
        <f t="shared" si="2"/>
        <v>0</v>
      </c>
      <c r="G62" s="191"/>
      <c r="H62" s="192">
        <v>56</v>
      </c>
      <c r="I62" s="189" t="s">
        <v>48</v>
      </c>
      <c r="J62" s="190">
        <v>0</v>
      </c>
      <c r="K62" s="190">
        <v>0</v>
      </c>
      <c r="L62" s="190">
        <v>0</v>
      </c>
      <c r="M62" s="190">
        <f t="shared" si="3"/>
        <v>0</v>
      </c>
      <c r="N62" s="191"/>
      <c r="O62" s="192">
        <v>56</v>
      </c>
      <c r="P62" s="189" t="s">
        <v>48</v>
      </c>
      <c r="Q62" s="190">
        <v>0</v>
      </c>
      <c r="R62" s="190">
        <v>0</v>
      </c>
      <c r="S62" s="190">
        <v>0</v>
      </c>
      <c r="T62" s="190">
        <f t="shared" si="4"/>
        <v>0</v>
      </c>
      <c r="U62" s="191"/>
      <c r="V62" s="192">
        <v>56</v>
      </c>
      <c r="W62" s="189" t="s">
        <v>48</v>
      </c>
      <c r="X62" s="190">
        <v>0</v>
      </c>
      <c r="Y62" s="190">
        <v>0</v>
      </c>
      <c r="Z62" s="190">
        <v>0</v>
      </c>
      <c r="AA62" s="190">
        <f t="shared" si="5"/>
        <v>0</v>
      </c>
      <c r="AB62" s="191"/>
      <c r="AC62" s="192">
        <v>56</v>
      </c>
      <c r="AD62" s="189" t="s">
        <v>48</v>
      </c>
      <c r="AE62" s="190">
        <v>0</v>
      </c>
      <c r="AF62" s="190">
        <v>0</v>
      </c>
      <c r="AG62" s="190">
        <v>0</v>
      </c>
      <c r="AH62" s="190">
        <f t="shared" si="6"/>
        <v>0</v>
      </c>
      <c r="AI62" s="191"/>
      <c r="AJ62" s="192">
        <v>56</v>
      </c>
      <c r="AK62" s="189" t="s">
        <v>48</v>
      </c>
      <c r="AL62" s="190">
        <v>0</v>
      </c>
      <c r="AM62" s="190">
        <v>0</v>
      </c>
      <c r="AN62" s="190">
        <v>0</v>
      </c>
      <c r="AO62" s="190">
        <f t="shared" si="7"/>
        <v>0</v>
      </c>
      <c r="AP62" s="191"/>
      <c r="AQ62" s="192">
        <v>56</v>
      </c>
      <c r="AR62" s="189" t="s">
        <v>48</v>
      </c>
      <c r="AS62" s="190">
        <v>0</v>
      </c>
      <c r="AT62" s="190">
        <v>0</v>
      </c>
      <c r="AU62" s="190">
        <v>0</v>
      </c>
      <c r="AV62" s="190">
        <f t="shared" si="8"/>
        <v>0</v>
      </c>
      <c r="AW62" s="191"/>
      <c r="AX62" s="192">
        <v>56</v>
      </c>
      <c r="AY62" s="189" t="s">
        <v>48</v>
      </c>
      <c r="AZ62" s="190">
        <v>0</v>
      </c>
      <c r="BA62" s="190">
        <v>0</v>
      </c>
      <c r="BB62" s="190">
        <v>0</v>
      </c>
      <c r="BC62" s="190">
        <f t="shared" si="9"/>
        <v>0</v>
      </c>
      <c r="BD62" s="191"/>
      <c r="BE62" s="192">
        <v>56</v>
      </c>
      <c r="BF62" s="189" t="s">
        <v>48</v>
      </c>
      <c r="BG62" s="190">
        <v>0</v>
      </c>
      <c r="BH62" s="190">
        <v>0</v>
      </c>
      <c r="BI62" s="190">
        <v>0</v>
      </c>
      <c r="BJ62" s="190">
        <f t="shared" si="10"/>
        <v>0</v>
      </c>
      <c r="BK62" s="191"/>
      <c r="BL62" s="192">
        <v>56</v>
      </c>
      <c r="BM62" s="189" t="s">
        <v>48</v>
      </c>
      <c r="BN62" s="190">
        <v>0</v>
      </c>
      <c r="BO62" s="190">
        <v>0</v>
      </c>
      <c r="BP62" s="190">
        <v>0</v>
      </c>
      <c r="BQ62" s="190">
        <f t="shared" si="11"/>
        <v>0</v>
      </c>
      <c r="BR62" s="191"/>
      <c r="BS62" s="192">
        <v>56</v>
      </c>
      <c r="BT62" s="189" t="s">
        <v>48</v>
      </c>
      <c r="BU62" s="190">
        <v>0</v>
      </c>
      <c r="BV62" s="190">
        <v>0</v>
      </c>
      <c r="BW62" s="190">
        <v>0</v>
      </c>
      <c r="BX62" s="190">
        <f t="shared" si="12"/>
        <v>0</v>
      </c>
      <c r="BY62" s="191"/>
      <c r="BZ62" s="192">
        <v>56</v>
      </c>
      <c r="CA62" s="189" t="s">
        <v>48</v>
      </c>
      <c r="CB62" s="190">
        <v>0</v>
      </c>
      <c r="CC62" s="190">
        <v>0</v>
      </c>
      <c r="CD62" s="190">
        <v>0</v>
      </c>
      <c r="CE62" s="190">
        <f t="shared" si="13"/>
        <v>0</v>
      </c>
      <c r="CF62" s="191"/>
      <c r="CG62" s="192">
        <v>56</v>
      </c>
      <c r="CH62" s="189" t="s">
        <v>48</v>
      </c>
      <c r="CI62" s="190">
        <v>0</v>
      </c>
      <c r="CJ62" s="190">
        <v>0</v>
      </c>
      <c r="CK62" s="190">
        <v>0</v>
      </c>
      <c r="CL62" s="190">
        <f t="shared" si="14"/>
        <v>0</v>
      </c>
      <c r="CM62" s="191"/>
      <c r="CN62" s="192">
        <v>56</v>
      </c>
      <c r="CO62" s="189" t="s">
        <v>48</v>
      </c>
      <c r="CP62" s="190">
        <v>0</v>
      </c>
      <c r="CQ62" s="190">
        <v>0</v>
      </c>
      <c r="CR62" s="190">
        <v>0</v>
      </c>
      <c r="CS62" s="190">
        <f t="shared" si="15"/>
        <v>0</v>
      </c>
      <c r="CT62" s="191"/>
      <c r="CU62" s="192">
        <v>56</v>
      </c>
      <c r="CV62" s="189" t="s">
        <v>48</v>
      </c>
      <c r="CW62" s="190">
        <v>0</v>
      </c>
      <c r="CX62" s="190">
        <v>0</v>
      </c>
      <c r="CY62" s="190">
        <v>0</v>
      </c>
      <c r="CZ62" s="190">
        <f t="shared" si="16"/>
        <v>0</v>
      </c>
      <c r="DA62" s="191"/>
      <c r="DB62" s="192">
        <v>56</v>
      </c>
      <c r="DC62" s="189" t="s">
        <v>48</v>
      </c>
      <c r="DD62" s="190">
        <v>0</v>
      </c>
      <c r="DE62" s="190">
        <v>0</v>
      </c>
      <c r="DF62" s="190">
        <v>0</v>
      </c>
      <c r="DG62" s="190">
        <f t="shared" si="17"/>
        <v>0</v>
      </c>
      <c r="DH62" s="191"/>
      <c r="DI62" s="192">
        <v>56</v>
      </c>
      <c r="DJ62" s="189" t="s">
        <v>48</v>
      </c>
      <c r="DK62" s="190">
        <v>0</v>
      </c>
      <c r="DL62" s="190">
        <v>0</v>
      </c>
      <c r="DM62" s="190">
        <v>0</v>
      </c>
      <c r="DN62" s="190">
        <f t="shared" si="18"/>
        <v>0</v>
      </c>
      <c r="DO62" s="191"/>
      <c r="DP62" s="192">
        <v>56</v>
      </c>
      <c r="DQ62" s="189" t="s">
        <v>48</v>
      </c>
      <c r="DR62" s="190">
        <v>0</v>
      </c>
      <c r="DS62" s="190">
        <v>0</v>
      </c>
      <c r="DT62" s="190">
        <v>0</v>
      </c>
      <c r="DU62" s="190">
        <f t="shared" si="19"/>
        <v>0</v>
      </c>
      <c r="DV62" s="191"/>
      <c r="DW62" s="192">
        <v>56</v>
      </c>
      <c r="DX62" s="189" t="s">
        <v>48</v>
      </c>
      <c r="DY62" s="190">
        <v>0</v>
      </c>
      <c r="DZ62" s="190">
        <v>0</v>
      </c>
      <c r="EA62" s="190">
        <v>0</v>
      </c>
      <c r="EB62" s="190">
        <f t="shared" si="20"/>
        <v>0</v>
      </c>
      <c r="EC62" s="191"/>
      <c r="ED62" s="192">
        <v>56</v>
      </c>
      <c r="EE62" s="189" t="s">
        <v>48</v>
      </c>
      <c r="EF62" s="190">
        <v>0</v>
      </c>
      <c r="EG62" s="190">
        <v>0</v>
      </c>
      <c r="EH62" s="190">
        <v>0</v>
      </c>
      <c r="EI62" s="190">
        <f t="shared" si="21"/>
        <v>0</v>
      </c>
      <c r="EJ62" s="191"/>
      <c r="EK62" s="192">
        <v>56</v>
      </c>
      <c r="EL62" s="189" t="s">
        <v>48</v>
      </c>
      <c r="EM62" s="190">
        <v>0</v>
      </c>
      <c r="EN62" s="190">
        <v>0</v>
      </c>
      <c r="EO62" s="190">
        <v>0</v>
      </c>
      <c r="EP62" s="190">
        <f t="shared" si="22"/>
        <v>0</v>
      </c>
      <c r="EQ62" s="191"/>
      <c r="ER62" s="192">
        <v>56</v>
      </c>
      <c r="ES62" s="189" t="s">
        <v>48</v>
      </c>
      <c r="ET62" s="190">
        <v>1</v>
      </c>
      <c r="EU62" s="190">
        <v>20000</v>
      </c>
      <c r="EV62" s="190">
        <v>0</v>
      </c>
      <c r="EW62" s="190">
        <f t="shared" si="23"/>
        <v>20000</v>
      </c>
      <c r="EX62" s="191"/>
      <c r="EY62" s="192">
        <v>56</v>
      </c>
      <c r="EZ62" s="189" t="s">
        <v>48</v>
      </c>
      <c r="FA62" s="190">
        <v>0</v>
      </c>
      <c r="FB62" s="190">
        <v>0</v>
      </c>
      <c r="FC62" s="190">
        <v>0</v>
      </c>
      <c r="FD62" s="190">
        <f t="shared" si="24"/>
        <v>0</v>
      </c>
      <c r="FE62" s="191"/>
      <c r="FF62" s="192">
        <v>56</v>
      </c>
      <c r="FG62" s="189" t="s">
        <v>48</v>
      </c>
      <c r="FH62" s="190">
        <v>0</v>
      </c>
      <c r="FI62" s="190">
        <v>0</v>
      </c>
      <c r="FJ62" s="190">
        <v>0</v>
      </c>
      <c r="FK62" s="190">
        <f t="shared" si="25"/>
        <v>0</v>
      </c>
      <c r="FL62" s="191"/>
      <c r="FM62" s="192">
        <v>56</v>
      </c>
      <c r="FN62" s="189" t="s">
        <v>48</v>
      </c>
      <c r="FO62" s="190">
        <v>0</v>
      </c>
      <c r="FP62" s="190">
        <v>0</v>
      </c>
      <c r="FQ62" s="190">
        <v>0</v>
      </c>
      <c r="FR62" s="190">
        <f t="shared" si="26"/>
        <v>0</v>
      </c>
      <c r="FS62" s="191"/>
      <c r="FT62" s="192">
        <v>56</v>
      </c>
      <c r="FU62" s="189" t="s">
        <v>48</v>
      </c>
      <c r="FV62" s="190">
        <v>0</v>
      </c>
      <c r="FW62" s="190">
        <v>0</v>
      </c>
      <c r="FX62" s="190">
        <v>0</v>
      </c>
      <c r="FY62" s="190">
        <f t="shared" si="27"/>
        <v>0</v>
      </c>
      <c r="FZ62" s="191"/>
      <c r="GA62" s="192">
        <v>56</v>
      </c>
      <c r="GB62" s="189" t="s">
        <v>48</v>
      </c>
      <c r="GC62" s="190">
        <v>0</v>
      </c>
      <c r="GD62" s="190">
        <v>0</v>
      </c>
      <c r="GE62" s="190">
        <v>0</v>
      </c>
      <c r="GF62" s="190">
        <f t="shared" si="28"/>
        <v>0</v>
      </c>
      <c r="GG62" s="191"/>
      <c r="GH62" s="192">
        <v>56</v>
      </c>
      <c r="GI62" s="189" t="s">
        <v>48</v>
      </c>
      <c r="GJ62" s="190">
        <v>0</v>
      </c>
      <c r="GK62" s="190">
        <v>0</v>
      </c>
      <c r="GL62" s="190">
        <v>0</v>
      </c>
      <c r="GM62" s="190">
        <f t="shared" si="29"/>
        <v>0</v>
      </c>
      <c r="GN62" s="191"/>
      <c r="GO62" s="192">
        <v>56</v>
      </c>
      <c r="GP62" s="189" t="s">
        <v>48</v>
      </c>
      <c r="GQ62" s="190">
        <v>0</v>
      </c>
      <c r="GR62" s="190">
        <v>0</v>
      </c>
      <c r="GS62" s="190">
        <v>0</v>
      </c>
      <c r="GT62" s="190">
        <f t="shared" si="30"/>
        <v>0</v>
      </c>
      <c r="GU62" s="191"/>
      <c r="GV62" s="192">
        <v>56</v>
      </c>
      <c r="GW62" s="189" t="s">
        <v>48</v>
      </c>
      <c r="GX62" s="190">
        <v>0</v>
      </c>
      <c r="GY62" s="190">
        <v>0</v>
      </c>
      <c r="GZ62" s="190">
        <v>0</v>
      </c>
      <c r="HA62" s="190">
        <f t="shared" si="31"/>
        <v>0</v>
      </c>
      <c r="HB62" s="191"/>
      <c r="HC62" s="192">
        <v>56</v>
      </c>
      <c r="HD62" s="189" t="s">
        <v>48</v>
      </c>
      <c r="HE62" s="190">
        <v>0</v>
      </c>
      <c r="HF62" s="190">
        <v>0</v>
      </c>
      <c r="HG62" s="190">
        <v>0</v>
      </c>
      <c r="HH62" s="190">
        <f t="shared" si="32"/>
        <v>0</v>
      </c>
      <c r="HI62" s="191"/>
      <c r="HJ62" s="192">
        <v>56</v>
      </c>
      <c r="HK62" s="189" t="s">
        <v>48</v>
      </c>
      <c r="HL62" s="190">
        <v>0</v>
      </c>
      <c r="HM62" s="190">
        <v>0</v>
      </c>
      <c r="HN62" s="190">
        <v>0</v>
      </c>
      <c r="HO62" s="190">
        <f t="shared" si="33"/>
        <v>0</v>
      </c>
      <c r="HP62" s="191"/>
      <c r="HQ62" s="192">
        <v>56</v>
      </c>
      <c r="HR62" s="189" t="s">
        <v>48</v>
      </c>
      <c r="HS62" s="190">
        <v>0</v>
      </c>
      <c r="HT62" s="190">
        <v>0</v>
      </c>
      <c r="HU62" s="190">
        <v>0</v>
      </c>
      <c r="HV62" s="190">
        <f t="shared" si="34"/>
        <v>0</v>
      </c>
      <c r="HW62" s="191"/>
      <c r="HX62" s="192">
        <v>56</v>
      </c>
      <c r="HY62" s="189" t="s">
        <v>48</v>
      </c>
      <c r="HZ62" s="190">
        <v>0</v>
      </c>
      <c r="IA62" s="190">
        <v>0</v>
      </c>
      <c r="IB62" s="190">
        <v>0</v>
      </c>
      <c r="IC62" s="190">
        <f t="shared" si="35"/>
        <v>0</v>
      </c>
      <c r="ID62" s="191"/>
      <c r="IE62" s="192">
        <v>56</v>
      </c>
      <c r="IF62" s="189" t="s">
        <v>48</v>
      </c>
      <c r="IG62" s="190">
        <v>0</v>
      </c>
      <c r="IH62" s="190">
        <v>0</v>
      </c>
      <c r="II62" s="190">
        <v>0</v>
      </c>
      <c r="IJ62" s="190">
        <f t="shared" si="36"/>
        <v>0</v>
      </c>
      <c r="IK62" s="191"/>
      <c r="IL62" s="192">
        <v>56</v>
      </c>
      <c r="IM62" s="189" t="s">
        <v>48</v>
      </c>
      <c r="IN62" s="190">
        <v>0</v>
      </c>
      <c r="IO62" s="190">
        <v>0</v>
      </c>
      <c r="IP62" s="190">
        <v>0</v>
      </c>
      <c r="IQ62" s="190">
        <f t="shared" si="37"/>
        <v>0</v>
      </c>
      <c r="IR62" s="191"/>
      <c r="IS62" s="192">
        <v>56</v>
      </c>
      <c r="IT62" s="189" t="s">
        <v>48</v>
      </c>
      <c r="IU62" s="190">
        <v>0</v>
      </c>
      <c r="IV62" s="190">
        <v>0</v>
      </c>
      <c r="IW62" s="190">
        <v>0</v>
      </c>
      <c r="IX62" s="190">
        <f t="shared" si="38"/>
        <v>0</v>
      </c>
      <c r="IY62" s="191"/>
      <c r="IZ62" s="192">
        <v>56</v>
      </c>
      <c r="JA62" s="189" t="s">
        <v>48</v>
      </c>
      <c r="JB62" s="190">
        <v>0</v>
      </c>
      <c r="JC62" s="190">
        <v>0</v>
      </c>
      <c r="JD62" s="190">
        <v>0</v>
      </c>
      <c r="JE62" s="190">
        <f t="shared" si="39"/>
        <v>0</v>
      </c>
      <c r="JF62" s="191"/>
      <c r="JG62" s="192">
        <v>56</v>
      </c>
      <c r="JH62" s="189" t="s">
        <v>48</v>
      </c>
      <c r="JI62" s="190">
        <v>0</v>
      </c>
      <c r="JJ62" s="190">
        <v>0</v>
      </c>
      <c r="JK62" s="190">
        <v>0</v>
      </c>
      <c r="JL62" s="190">
        <f t="shared" si="40"/>
        <v>0</v>
      </c>
      <c r="JM62" s="191"/>
      <c r="JN62" s="192">
        <v>56</v>
      </c>
      <c r="JO62" s="189" t="s">
        <v>48</v>
      </c>
      <c r="JP62" s="190">
        <v>0</v>
      </c>
      <c r="JQ62" s="190">
        <v>0</v>
      </c>
      <c r="JR62" s="190">
        <v>0</v>
      </c>
      <c r="JS62" s="190">
        <f t="shared" si="41"/>
        <v>0</v>
      </c>
      <c r="JT62" s="191"/>
      <c r="JU62" s="192">
        <v>56</v>
      </c>
      <c r="JV62" s="189" t="s">
        <v>48</v>
      </c>
      <c r="JW62" s="190">
        <v>0</v>
      </c>
      <c r="JX62" s="190">
        <v>0</v>
      </c>
      <c r="JY62" s="190">
        <v>0</v>
      </c>
      <c r="JZ62" s="190">
        <f t="shared" si="42"/>
        <v>0</v>
      </c>
      <c r="KA62" s="191"/>
      <c r="KB62" s="192">
        <v>56</v>
      </c>
      <c r="KC62" s="189" t="s">
        <v>48</v>
      </c>
      <c r="KD62" s="190">
        <v>0</v>
      </c>
      <c r="KE62" s="190">
        <v>0</v>
      </c>
      <c r="KF62" s="190">
        <v>0</v>
      </c>
      <c r="KG62" s="190">
        <f t="shared" si="43"/>
        <v>0</v>
      </c>
      <c r="KH62" s="191"/>
      <c r="KI62" s="192">
        <v>56</v>
      </c>
      <c r="KJ62" s="189" t="s">
        <v>48</v>
      </c>
      <c r="KK62" s="190">
        <v>0</v>
      </c>
      <c r="KL62" s="190">
        <v>0</v>
      </c>
      <c r="KM62" s="190">
        <v>0</v>
      </c>
      <c r="KN62" s="190">
        <f t="shared" si="44"/>
        <v>0</v>
      </c>
      <c r="KO62" s="191"/>
      <c r="KP62" s="192">
        <v>56</v>
      </c>
      <c r="KQ62" s="189" t="s">
        <v>48</v>
      </c>
      <c r="KR62" s="190">
        <v>0</v>
      </c>
      <c r="KS62" s="190">
        <v>0</v>
      </c>
      <c r="KT62" s="190">
        <v>0</v>
      </c>
      <c r="KU62" s="190">
        <f t="shared" si="45"/>
        <v>0</v>
      </c>
      <c r="KV62" s="191"/>
      <c r="KW62" s="192">
        <v>56</v>
      </c>
      <c r="KX62" s="189" t="s">
        <v>48</v>
      </c>
      <c r="KY62" s="190">
        <v>0</v>
      </c>
      <c r="KZ62" s="190">
        <v>0</v>
      </c>
      <c r="LA62" s="190">
        <v>0</v>
      </c>
      <c r="LB62" s="190">
        <f t="shared" si="46"/>
        <v>0</v>
      </c>
      <c r="LC62" s="191"/>
      <c r="LD62" s="192">
        <v>56</v>
      </c>
      <c r="LE62" s="189" t="s">
        <v>48</v>
      </c>
      <c r="LF62" s="190">
        <v>0</v>
      </c>
      <c r="LG62" s="190">
        <v>0</v>
      </c>
      <c r="LH62" s="190">
        <v>0</v>
      </c>
      <c r="LI62" s="190">
        <f t="shared" si="47"/>
        <v>0</v>
      </c>
      <c r="LJ62" s="191"/>
      <c r="LK62" s="192">
        <v>56</v>
      </c>
      <c r="LL62" s="189" t="s">
        <v>48</v>
      </c>
      <c r="LM62" s="190">
        <v>0</v>
      </c>
      <c r="LN62" s="190">
        <v>0</v>
      </c>
      <c r="LO62" s="190">
        <v>0</v>
      </c>
      <c r="LP62" s="190">
        <f t="shared" si="48"/>
        <v>0</v>
      </c>
      <c r="LQ62" s="191"/>
      <c r="LR62" s="192">
        <v>56</v>
      </c>
      <c r="LS62" s="189" t="s">
        <v>48</v>
      </c>
      <c r="LT62" s="190">
        <v>0</v>
      </c>
      <c r="LU62" s="190">
        <v>0</v>
      </c>
      <c r="LV62" s="190">
        <v>0</v>
      </c>
      <c r="LW62" s="190">
        <f t="shared" si="49"/>
        <v>0</v>
      </c>
      <c r="LX62" s="191"/>
      <c r="LY62" s="192">
        <v>56</v>
      </c>
      <c r="LZ62" s="189" t="s">
        <v>48</v>
      </c>
      <c r="MA62" s="190">
        <v>0</v>
      </c>
      <c r="MB62" s="190">
        <v>0</v>
      </c>
      <c r="MC62" s="190">
        <v>0</v>
      </c>
      <c r="MD62" s="190">
        <f t="shared" si="50"/>
        <v>0</v>
      </c>
      <c r="ME62" s="191"/>
      <c r="MF62" s="192">
        <v>56</v>
      </c>
      <c r="MG62" s="189" t="s">
        <v>48</v>
      </c>
      <c r="MH62" s="190">
        <v>0</v>
      </c>
      <c r="MI62" s="190">
        <v>0</v>
      </c>
      <c r="MJ62" s="190">
        <v>0</v>
      </c>
      <c r="MK62" s="190">
        <f t="shared" si="51"/>
        <v>0</v>
      </c>
      <c r="ML62" s="191"/>
      <c r="MM62" s="192">
        <v>56</v>
      </c>
      <c r="MN62" s="189" t="s">
        <v>48</v>
      </c>
      <c r="MO62" s="190">
        <v>0</v>
      </c>
      <c r="MP62" s="190">
        <v>0</v>
      </c>
      <c r="MQ62" s="190">
        <v>0</v>
      </c>
      <c r="MR62" s="190">
        <f t="shared" si="52"/>
        <v>0</v>
      </c>
      <c r="MS62" s="191"/>
      <c r="MT62" s="192">
        <v>56</v>
      </c>
      <c r="MU62" s="189" t="s">
        <v>48</v>
      </c>
      <c r="MV62" s="190">
        <v>0</v>
      </c>
      <c r="MW62" s="190">
        <v>0</v>
      </c>
      <c r="MX62" s="190">
        <v>0</v>
      </c>
      <c r="MY62" s="190">
        <f t="shared" si="53"/>
        <v>0</v>
      </c>
      <c r="MZ62" s="191"/>
      <c r="NA62" s="192">
        <v>56</v>
      </c>
      <c r="NB62" s="189" t="s">
        <v>48</v>
      </c>
      <c r="NC62" s="190">
        <v>0</v>
      </c>
      <c r="ND62" s="190">
        <v>0</v>
      </c>
      <c r="NE62" s="190">
        <v>0</v>
      </c>
      <c r="NF62" s="190">
        <f t="shared" si="54"/>
        <v>0</v>
      </c>
      <c r="NG62" s="191"/>
      <c r="NH62" s="192">
        <v>56</v>
      </c>
      <c r="NI62" s="189" t="s">
        <v>48</v>
      </c>
      <c r="NJ62" s="190">
        <v>0</v>
      </c>
      <c r="NK62" s="190">
        <v>0</v>
      </c>
      <c r="NL62" s="190">
        <v>0</v>
      </c>
      <c r="NM62" s="190">
        <f t="shared" si="55"/>
        <v>0</v>
      </c>
      <c r="NN62" s="191"/>
      <c r="NO62" s="192">
        <v>56</v>
      </c>
      <c r="NP62" s="189" t="s">
        <v>48</v>
      </c>
      <c r="NQ62" s="190">
        <v>0</v>
      </c>
      <c r="NR62" s="190">
        <v>0</v>
      </c>
      <c r="NS62" s="190">
        <v>0</v>
      </c>
      <c r="NT62" s="190">
        <f t="shared" si="56"/>
        <v>0</v>
      </c>
      <c r="NU62" s="191"/>
      <c r="NV62" s="192">
        <v>56</v>
      </c>
      <c r="NW62" s="189" t="s">
        <v>48</v>
      </c>
      <c r="NX62" s="190">
        <v>0</v>
      </c>
      <c r="NY62" s="190">
        <v>0</v>
      </c>
      <c r="NZ62" s="190">
        <v>0</v>
      </c>
      <c r="OA62" s="190">
        <f t="shared" si="57"/>
        <v>0</v>
      </c>
      <c r="OB62" s="191"/>
      <c r="OC62" s="192">
        <v>56</v>
      </c>
      <c r="OD62" s="189" t="s">
        <v>48</v>
      </c>
      <c r="OE62" s="190">
        <v>0</v>
      </c>
      <c r="OF62" s="190">
        <v>0</v>
      </c>
      <c r="OG62" s="190">
        <v>0</v>
      </c>
      <c r="OH62" s="190">
        <f t="shared" si="58"/>
        <v>0</v>
      </c>
      <c r="OI62" s="191"/>
      <c r="OJ62" s="192">
        <v>56</v>
      </c>
      <c r="OK62" s="189" t="s">
        <v>48</v>
      </c>
      <c r="OL62" s="190">
        <v>0</v>
      </c>
      <c r="OM62" s="190">
        <v>0</v>
      </c>
      <c r="ON62" s="190">
        <v>0</v>
      </c>
      <c r="OO62" s="190">
        <f t="shared" si="59"/>
        <v>0</v>
      </c>
      <c r="OP62" s="191"/>
      <c r="OQ62" s="192">
        <v>56</v>
      </c>
      <c r="OR62" s="189" t="s">
        <v>48</v>
      </c>
      <c r="OS62" s="190">
        <v>0</v>
      </c>
      <c r="OT62" s="190">
        <v>0</v>
      </c>
      <c r="OU62" s="190">
        <v>0</v>
      </c>
      <c r="OV62" s="190">
        <f t="shared" si="60"/>
        <v>0</v>
      </c>
      <c r="OW62" s="191"/>
      <c r="OX62" s="192">
        <v>56</v>
      </c>
      <c r="OY62" s="189" t="s">
        <v>48</v>
      </c>
      <c r="OZ62" s="190">
        <v>0</v>
      </c>
      <c r="PA62" s="190">
        <v>0</v>
      </c>
      <c r="PB62" s="190">
        <v>0</v>
      </c>
      <c r="PC62" s="190">
        <f t="shared" si="61"/>
        <v>0</v>
      </c>
      <c r="PD62" s="191"/>
      <c r="PE62" s="192">
        <v>56</v>
      </c>
      <c r="PF62" s="189" t="s">
        <v>48</v>
      </c>
      <c r="PG62" s="190">
        <v>0</v>
      </c>
      <c r="PH62" s="190">
        <v>0</v>
      </c>
      <c r="PI62" s="190">
        <v>0</v>
      </c>
      <c r="PJ62" s="190">
        <f t="shared" si="62"/>
        <v>0</v>
      </c>
      <c r="PK62" s="191"/>
      <c r="PL62" s="192">
        <v>56</v>
      </c>
      <c r="PM62" s="189" t="s">
        <v>48</v>
      </c>
      <c r="PN62" s="190">
        <v>0</v>
      </c>
      <c r="PO62" s="190">
        <v>0</v>
      </c>
      <c r="PP62" s="190">
        <v>0</v>
      </c>
      <c r="PQ62" s="190">
        <f t="shared" si="63"/>
        <v>0</v>
      </c>
      <c r="PR62" s="191"/>
      <c r="PS62" s="192">
        <v>56</v>
      </c>
      <c r="PT62" s="189" t="s">
        <v>48</v>
      </c>
      <c r="PU62" s="190">
        <v>0</v>
      </c>
      <c r="PV62" s="190">
        <v>0</v>
      </c>
      <c r="PW62" s="190">
        <v>0</v>
      </c>
      <c r="PX62" s="190">
        <f t="shared" si="64"/>
        <v>0</v>
      </c>
      <c r="PY62" s="191"/>
      <c r="PZ62" s="192">
        <v>56</v>
      </c>
      <c r="QA62" s="189" t="s">
        <v>48</v>
      </c>
      <c r="QB62" s="190">
        <v>0</v>
      </c>
      <c r="QC62" s="190">
        <v>0</v>
      </c>
      <c r="QD62" s="190">
        <v>0</v>
      </c>
      <c r="QE62" s="190">
        <f t="shared" si="65"/>
        <v>0</v>
      </c>
      <c r="QF62" s="191"/>
      <c r="QG62" s="192">
        <v>56</v>
      </c>
      <c r="QH62" s="189" t="s">
        <v>48</v>
      </c>
      <c r="QI62" s="190">
        <v>0</v>
      </c>
      <c r="QJ62" s="190">
        <v>0</v>
      </c>
      <c r="QK62" s="190">
        <v>0</v>
      </c>
      <c r="QL62" s="190">
        <f t="shared" si="66"/>
        <v>0</v>
      </c>
      <c r="QM62" s="191"/>
      <c r="QN62" s="192">
        <v>56</v>
      </c>
      <c r="QO62" s="189" t="s">
        <v>48</v>
      </c>
      <c r="QP62" s="190">
        <v>0</v>
      </c>
      <c r="QQ62" s="190">
        <v>18960</v>
      </c>
      <c r="QR62" s="190">
        <v>0</v>
      </c>
      <c r="QS62" s="190">
        <f t="shared" si="67"/>
        <v>18960</v>
      </c>
      <c r="QT62" s="191"/>
      <c r="QU62" s="192">
        <v>56</v>
      </c>
      <c r="QV62" s="189" t="s">
        <v>48</v>
      </c>
      <c r="QW62" s="190">
        <v>0</v>
      </c>
      <c r="QX62" s="190">
        <v>0</v>
      </c>
      <c r="QY62" s="190">
        <v>0</v>
      </c>
      <c r="QZ62" s="190">
        <f t="shared" si="68"/>
        <v>0</v>
      </c>
      <c r="RA62" s="191"/>
      <c r="RB62" s="192">
        <v>56</v>
      </c>
      <c r="RC62" s="189" t="s">
        <v>48</v>
      </c>
      <c r="RD62" s="190">
        <v>0</v>
      </c>
      <c r="RE62" s="190">
        <v>0</v>
      </c>
      <c r="RF62" s="190">
        <v>0</v>
      </c>
      <c r="RG62" s="190">
        <f t="shared" si="69"/>
        <v>0</v>
      </c>
      <c r="RH62" s="191"/>
      <c r="RI62" s="192">
        <v>56</v>
      </c>
      <c r="RJ62" s="189" t="s">
        <v>48</v>
      </c>
      <c r="RK62" s="190">
        <v>0</v>
      </c>
      <c r="RL62" s="190">
        <v>0</v>
      </c>
      <c r="RM62" s="190">
        <v>0</v>
      </c>
      <c r="RN62" s="190">
        <f t="shared" si="70"/>
        <v>0</v>
      </c>
      <c r="RO62" s="191"/>
      <c r="RP62" s="192">
        <v>56</v>
      </c>
      <c r="RQ62" s="189" t="s">
        <v>48</v>
      </c>
      <c r="RR62" s="190">
        <v>0</v>
      </c>
      <c r="RS62" s="190">
        <v>0</v>
      </c>
      <c r="RT62" s="190">
        <v>0</v>
      </c>
      <c r="RU62" s="190">
        <f t="shared" si="71"/>
        <v>0</v>
      </c>
      <c r="RV62" s="191"/>
      <c r="RW62" s="192">
        <v>56</v>
      </c>
      <c r="RX62" s="189" t="s">
        <v>48</v>
      </c>
      <c r="RY62" s="190">
        <v>0</v>
      </c>
      <c r="RZ62" s="190">
        <v>0</v>
      </c>
      <c r="SA62" s="190">
        <v>0</v>
      </c>
      <c r="SB62" s="190">
        <f t="shared" si="72"/>
        <v>0</v>
      </c>
      <c r="SC62" s="191"/>
      <c r="SD62" s="192">
        <v>56</v>
      </c>
      <c r="SE62" s="189" t="s">
        <v>48</v>
      </c>
      <c r="SF62" s="190">
        <v>1</v>
      </c>
      <c r="SG62" s="190">
        <v>48000</v>
      </c>
      <c r="SH62" s="190">
        <v>0</v>
      </c>
      <c r="SI62" s="190">
        <f t="shared" si="73"/>
        <v>48000</v>
      </c>
      <c r="SJ62" s="191"/>
      <c r="SK62" s="192">
        <v>56</v>
      </c>
      <c r="SL62" s="189" t="s">
        <v>48</v>
      </c>
      <c r="SM62" s="190">
        <v>0</v>
      </c>
      <c r="SN62" s="190">
        <v>0</v>
      </c>
      <c r="SO62" s="190">
        <v>0</v>
      </c>
      <c r="SP62" s="190">
        <f t="shared" si="74"/>
        <v>0</v>
      </c>
      <c r="SQ62" s="191"/>
      <c r="SR62" s="192">
        <v>56</v>
      </c>
      <c r="SS62" s="189" t="s">
        <v>48</v>
      </c>
      <c r="ST62" s="190">
        <v>0</v>
      </c>
      <c r="SU62" s="190">
        <v>0</v>
      </c>
      <c r="SV62" s="190">
        <v>0</v>
      </c>
      <c r="SW62" s="190">
        <f t="shared" si="75"/>
        <v>0</v>
      </c>
      <c r="SX62" s="191"/>
      <c r="SY62" s="192">
        <v>56</v>
      </c>
      <c r="SZ62" s="189" t="s">
        <v>48</v>
      </c>
      <c r="TA62" s="190">
        <v>0</v>
      </c>
      <c r="TB62" s="190">
        <v>0</v>
      </c>
      <c r="TC62" s="190">
        <v>0</v>
      </c>
      <c r="TD62" s="190">
        <f t="shared" si="76"/>
        <v>0</v>
      </c>
      <c r="TE62" s="191"/>
      <c r="TF62" s="192">
        <v>56</v>
      </c>
      <c r="TG62" s="189" t="s">
        <v>48</v>
      </c>
      <c r="TH62" s="190">
        <v>0</v>
      </c>
      <c r="TI62" s="190">
        <v>0</v>
      </c>
      <c r="TJ62" s="190">
        <v>0</v>
      </c>
      <c r="TK62" s="190">
        <f t="shared" si="77"/>
        <v>0</v>
      </c>
      <c r="TL62" s="191"/>
      <c r="TM62" s="192">
        <v>56</v>
      </c>
      <c r="TN62" s="189" t="s">
        <v>48</v>
      </c>
      <c r="TO62" s="190">
        <v>0</v>
      </c>
      <c r="TP62" s="190">
        <v>0</v>
      </c>
      <c r="TQ62" s="190">
        <v>0</v>
      </c>
      <c r="TR62" s="190">
        <f t="shared" si="78"/>
        <v>0</v>
      </c>
      <c r="TS62" s="191"/>
      <c r="TT62" s="192">
        <v>56</v>
      </c>
      <c r="TU62" s="189" t="s">
        <v>48</v>
      </c>
      <c r="TV62" s="190">
        <v>0</v>
      </c>
      <c r="TW62" s="190">
        <v>0</v>
      </c>
      <c r="TX62" s="190">
        <v>0</v>
      </c>
      <c r="TY62" s="190">
        <f t="shared" si="79"/>
        <v>0</v>
      </c>
      <c r="TZ62" s="191"/>
      <c r="UA62" s="192">
        <v>56</v>
      </c>
      <c r="UB62" s="189" t="s">
        <v>48</v>
      </c>
      <c r="UC62" s="190">
        <v>0</v>
      </c>
      <c r="UD62" s="190">
        <v>0</v>
      </c>
      <c r="UE62" s="190">
        <v>0</v>
      </c>
      <c r="UF62" s="190">
        <f t="shared" si="80"/>
        <v>0</v>
      </c>
      <c r="UG62" s="191"/>
      <c r="UH62" s="192">
        <v>56</v>
      </c>
      <c r="UI62" s="189" t="s">
        <v>48</v>
      </c>
      <c r="UJ62" s="190">
        <v>0</v>
      </c>
      <c r="UK62" s="190">
        <v>0</v>
      </c>
      <c r="UL62" s="190">
        <v>0</v>
      </c>
      <c r="UM62" s="190">
        <f t="shared" si="81"/>
        <v>0</v>
      </c>
      <c r="UN62" s="191"/>
      <c r="UO62" s="192">
        <v>56</v>
      </c>
      <c r="UP62" s="189" t="s">
        <v>48</v>
      </c>
      <c r="UQ62" s="190">
        <v>0</v>
      </c>
      <c r="UR62" s="190">
        <v>0</v>
      </c>
      <c r="US62" s="190">
        <v>0</v>
      </c>
      <c r="UT62" s="190">
        <f t="shared" si="82"/>
        <v>0</v>
      </c>
      <c r="UU62" s="191"/>
      <c r="UV62" s="192">
        <v>56</v>
      </c>
      <c r="UW62" s="189" t="s">
        <v>48</v>
      </c>
      <c r="UX62" s="190">
        <v>0</v>
      </c>
      <c r="UY62" s="190">
        <v>0</v>
      </c>
      <c r="UZ62" s="190">
        <v>0</v>
      </c>
      <c r="VA62" s="190">
        <f t="shared" si="83"/>
        <v>0</v>
      </c>
      <c r="VB62" s="191"/>
      <c r="VC62" s="192">
        <v>56</v>
      </c>
      <c r="VD62" s="189" t="s">
        <v>48</v>
      </c>
      <c r="VE62" s="190">
        <v>0</v>
      </c>
      <c r="VF62" s="190">
        <v>0</v>
      </c>
      <c r="VG62" s="190">
        <v>0</v>
      </c>
      <c r="VH62" s="190">
        <f t="shared" si="84"/>
        <v>0</v>
      </c>
      <c r="VI62" s="191"/>
      <c r="VJ62" s="192">
        <v>56</v>
      </c>
      <c r="VK62" s="189" t="s">
        <v>48</v>
      </c>
      <c r="VL62" s="190">
        <v>0</v>
      </c>
      <c r="VM62" s="190">
        <v>0</v>
      </c>
      <c r="VN62" s="190">
        <v>0</v>
      </c>
      <c r="VO62" s="190">
        <f t="shared" si="85"/>
        <v>0</v>
      </c>
      <c r="VP62" s="191"/>
      <c r="VQ62" s="192">
        <v>56</v>
      </c>
      <c r="VR62" s="189" t="s">
        <v>48</v>
      </c>
      <c r="VS62" s="190">
        <v>0</v>
      </c>
      <c r="VT62" s="190">
        <v>0</v>
      </c>
      <c r="VU62" s="190">
        <v>0</v>
      </c>
      <c r="VV62" s="190">
        <f t="shared" si="86"/>
        <v>0</v>
      </c>
      <c r="VW62" s="191"/>
      <c r="VX62" s="192">
        <v>56</v>
      </c>
      <c r="VY62" s="189" t="s">
        <v>48</v>
      </c>
      <c r="VZ62" s="190">
        <v>0</v>
      </c>
      <c r="WA62" s="190">
        <v>0</v>
      </c>
      <c r="WB62" s="190">
        <v>0</v>
      </c>
      <c r="WC62" s="190">
        <f t="shared" si="87"/>
        <v>0</v>
      </c>
      <c r="WD62" s="191"/>
      <c r="WE62" s="192">
        <v>56</v>
      </c>
      <c r="WF62" s="189" t="s">
        <v>48</v>
      </c>
      <c r="WG62" s="190">
        <v>0</v>
      </c>
      <c r="WH62" s="190">
        <v>0</v>
      </c>
      <c r="WI62" s="190">
        <v>0</v>
      </c>
      <c r="WJ62" s="190">
        <f t="shared" si="88"/>
        <v>0</v>
      </c>
      <c r="WK62" s="191"/>
      <c r="WL62" s="192">
        <v>56</v>
      </c>
      <c r="WM62" s="189" t="s">
        <v>48</v>
      </c>
      <c r="WN62" s="190">
        <v>0</v>
      </c>
      <c r="WO62" s="190">
        <v>0</v>
      </c>
      <c r="WP62" s="190">
        <v>0</v>
      </c>
      <c r="WQ62" s="190">
        <f t="shared" si="89"/>
        <v>0</v>
      </c>
      <c r="WR62" s="191"/>
      <c r="WS62" s="192">
        <v>56</v>
      </c>
      <c r="WT62" s="189" t="s">
        <v>48</v>
      </c>
      <c r="WU62" s="190">
        <v>0</v>
      </c>
      <c r="WV62" s="190">
        <v>0</v>
      </c>
      <c r="WW62" s="190">
        <v>0</v>
      </c>
      <c r="WX62" s="190">
        <f t="shared" si="90"/>
        <v>0</v>
      </c>
      <c r="WY62" s="191"/>
      <c r="WZ62" s="192">
        <v>56</v>
      </c>
      <c r="XA62" s="189" t="s">
        <v>48</v>
      </c>
      <c r="XB62" s="190">
        <v>0</v>
      </c>
      <c r="XC62" s="190">
        <v>0</v>
      </c>
      <c r="XD62" s="190">
        <v>0</v>
      </c>
      <c r="XE62" s="190">
        <f t="shared" si="91"/>
        <v>0</v>
      </c>
      <c r="XF62" s="191"/>
      <c r="XG62" s="192">
        <v>56</v>
      </c>
      <c r="XH62" s="189" t="s">
        <v>48</v>
      </c>
      <c r="XI62" s="190">
        <v>0</v>
      </c>
      <c r="XJ62" s="190">
        <v>0</v>
      </c>
      <c r="XK62" s="190">
        <v>0</v>
      </c>
      <c r="XL62" s="190">
        <f t="shared" si="92"/>
        <v>0</v>
      </c>
      <c r="XM62" s="191"/>
      <c r="XN62" s="192">
        <v>56</v>
      </c>
      <c r="XO62" s="189" t="s">
        <v>48</v>
      </c>
      <c r="XP62" s="190">
        <v>0</v>
      </c>
      <c r="XQ62" s="190">
        <v>0</v>
      </c>
      <c r="XR62" s="190">
        <v>0</v>
      </c>
      <c r="XS62" s="190">
        <f t="shared" si="93"/>
        <v>0</v>
      </c>
      <c r="XT62" s="191"/>
      <c r="XU62" s="192">
        <v>56</v>
      </c>
      <c r="XV62" s="189" t="s">
        <v>48</v>
      </c>
      <c r="XW62" s="190">
        <v>0</v>
      </c>
      <c r="XX62" s="190">
        <v>0</v>
      </c>
      <c r="XY62" s="190">
        <v>0</v>
      </c>
      <c r="XZ62" s="190">
        <f t="shared" si="94"/>
        <v>0</v>
      </c>
      <c r="YA62" s="191"/>
      <c r="YB62" s="192">
        <v>56</v>
      </c>
      <c r="YC62" s="189" t="s">
        <v>48</v>
      </c>
      <c r="YD62" s="190">
        <v>0</v>
      </c>
      <c r="YE62" s="190">
        <v>0</v>
      </c>
      <c r="YF62" s="190">
        <v>0</v>
      </c>
      <c r="YG62" s="190">
        <f t="shared" si="95"/>
        <v>0</v>
      </c>
      <c r="YH62" s="191"/>
      <c r="YI62" s="192">
        <v>56</v>
      </c>
      <c r="YJ62" s="189" t="s">
        <v>48</v>
      </c>
      <c r="YK62" s="190">
        <v>0</v>
      </c>
      <c r="YL62" s="190">
        <f t="shared" si="96"/>
        <v>86960</v>
      </c>
      <c r="YM62" s="190">
        <f t="shared" si="0"/>
        <v>0</v>
      </c>
      <c r="YN62" s="190">
        <f t="shared" si="1"/>
        <v>86960</v>
      </c>
      <c r="YO62" s="191"/>
      <c r="YP62" s="105">
        <v>56</v>
      </c>
      <c r="YQ62" s="2" t="s">
        <v>48</v>
      </c>
      <c r="YR62" s="5">
        <v>0</v>
      </c>
      <c r="YS62" s="5" t="e">
        <f>'Programme Management'!#REF!+'Prgramme M. Activities'!YL62</f>
        <v>#REF!</v>
      </c>
      <c r="YT62" s="5" t="e">
        <f>'Programme Management'!#REF!+'Prgramme M. Activities'!YM62</f>
        <v>#REF!</v>
      </c>
      <c r="YU62" s="5" t="e">
        <f t="shared" si="97"/>
        <v>#REF!</v>
      </c>
      <c r="YV62" s="9"/>
    </row>
    <row r="63" spans="1:672" ht="16.5" hidden="1">
      <c r="A63" s="188">
        <v>57</v>
      </c>
      <c r="B63" s="189" t="s">
        <v>65</v>
      </c>
      <c r="C63" s="190">
        <v>0</v>
      </c>
      <c r="D63" s="190">
        <v>0</v>
      </c>
      <c r="E63" s="190">
        <v>0</v>
      </c>
      <c r="F63" s="190">
        <f t="shared" si="2"/>
        <v>0</v>
      </c>
      <c r="G63" s="191"/>
      <c r="H63" s="192">
        <v>57</v>
      </c>
      <c r="I63" s="189" t="s">
        <v>65</v>
      </c>
      <c r="J63" s="190">
        <v>0</v>
      </c>
      <c r="K63" s="190">
        <v>0</v>
      </c>
      <c r="L63" s="190">
        <v>0</v>
      </c>
      <c r="M63" s="190">
        <f t="shared" si="3"/>
        <v>0</v>
      </c>
      <c r="N63" s="191"/>
      <c r="O63" s="192">
        <v>57</v>
      </c>
      <c r="P63" s="189" t="s">
        <v>65</v>
      </c>
      <c r="Q63" s="190">
        <v>0</v>
      </c>
      <c r="R63" s="190">
        <v>0</v>
      </c>
      <c r="S63" s="190">
        <v>0</v>
      </c>
      <c r="T63" s="190">
        <f t="shared" si="4"/>
        <v>0</v>
      </c>
      <c r="U63" s="191"/>
      <c r="V63" s="192">
        <v>57</v>
      </c>
      <c r="W63" s="189" t="s">
        <v>65</v>
      </c>
      <c r="X63" s="190">
        <v>0</v>
      </c>
      <c r="Y63" s="190">
        <v>0</v>
      </c>
      <c r="Z63" s="190">
        <v>0</v>
      </c>
      <c r="AA63" s="190">
        <f t="shared" si="5"/>
        <v>0</v>
      </c>
      <c r="AB63" s="191"/>
      <c r="AC63" s="192">
        <v>57</v>
      </c>
      <c r="AD63" s="189" t="s">
        <v>65</v>
      </c>
      <c r="AE63" s="190">
        <v>0</v>
      </c>
      <c r="AF63" s="190">
        <v>0</v>
      </c>
      <c r="AG63" s="190">
        <v>0</v>
      </c>
      <c r="AH63" s="190">
        <f t="shared" si="6"/>
        <v>0</v>
      </c>
      <c r="AI63" s="191"/>
      <c r="AJ63" s="192">
        <v>57</v>
      </c>
      <c r="AK63" s="189" t="s">
        <v>65</v>
      </c>
      <c r="AL63" s="190">
        <v>0</v>
      </c>
      <c r="AM63" s="190">
        <v>0</v>
      </c>
      <c r="AN63" s="190">
        <v>0</v>
      </c>
      <c r="AO63" s="190">
        <f t="shared" si="7"/>
        <v>0</v>
      </c>
      <c r="AP63" s="191"/>
      <c r="AQ63" s="192">
        <v>57</v>
      </c>
      <c r="AR63" s="189" t="s">
        <v>65</v>
      </c>
      <c r="AS63" s="190">
        <v>0</v>
      </c>
      <c r="AT63" s="190">
        <v>0</v>
      </c>
      <c r="AU63" s="190">
        <v>0</v>
      </c>
      <c r="AV63" s="190">
        <f t="shared" si="8"/>
        <v>0</v>
      </c>
      <c r="AW63" s="191"/>
      <c r="AX63" s="192">
        <v>57</v>
      </c>
      <c r="AY63" s="189" t="s">
        <v>65</v>
      </c>
      <c r="AZ63" s="190">
        <v>0</v>
      </c>
      <c r="BA63" s="190">
        <v>0</v>
      </c>
      <c r="BB63" s="190">
        <v>0</v>
      </c>
      <c r="BC63" s="190">
        <f t="shared" si="9"/>
        <v>0</v>
      </c>
      <c r="BD63" s="191"/>
      <c r="BE63" s="192">
        <v>57</v>
      </c>
      <c r="BF63" s="189" t="s">
        <v>65</v>
      </c>
      <c r="BG63" s="190">
        <v>0</v>
      </c>
      <c r="BH63" s="190">
        <v>0</v>
      </c>
      <c r="BI63" s="190">
        <v>0</v>
      </c>
      <c r="BJ63" s="190">
        <f t="shared" si="10"/>
        <v>0</v>
      </c>
      <c r="BK63" s="191"/>
      <c r="BL63" s="192">
        <v>57</v>
      </c>
      <c r="BM63" s="189" t="s">
        <v>65</v>
      </c>
      <c r="BN63" s="190">
        <v>0</v>
      </c>
      <c r="BO63" s="190">
        <v>0</v>
      </c>
      <c r="BP63" s="190">
        <v>0</v>
      </c>
      <c r="BQ63" s="190">
        <f t="shared" si="11"/>
        <v>0</v>
      </c>
      <c r="BR63" s="191"/>
      <c r="BS63" s="192">
        <v>57</v>
      </c>
      <c r="BT63" s="189" t="s">
        <v>65</v>
      </c>
      <c r="BU63" s="190">
        <v>0</v>
      </c>
      <c r="BV63" s="190">
        <v>0</v>
      </c>
      <c r="BW63" s="190">
        <v>0</v>
      </c>
      <c r="BX63" s="190">
        <f t="shared" si="12"/>
        <v>0</v>
      </c>
      <c r="BY63" s="191"/>
      <c r="BZ63" s="192">
        <v>57</v>
      </c>
      <c r="CA63" s="189" t="s">
        <v>65</v>
      </c>
      <c r="CB63" s="190">
        <v>0</v>
      </c>
      <c r="CC63" s="190">
        <v>0</v>
      </c>
      <c r="CD63" s="190">
        <v>0</v>
      </c>
      <c r="CE63" s="190">
        <f t="shared" si="13"/>
        <v>0</v>
      </c>
      <c r="CF63" s="191"/>
      <c r="CG63" s="192">
        <v>57</v>
      </c>
      <c r="CH63" s="189" t="s">
        <v>65</v>
      </c>
      <c r="CI63" s="190">
        <v>0</v>
      </c>
      <c r="CJ63" s="190">
        <v>0</v>
      </c>
      <c r="CK63" s="190">
        <v>0</v>
      </c>
      <c r="CL63" s="190">
        <f t="shared" si="14"/>
        <v>0</v>
      </c>
      <c r="CM63" s="191"/>
      <c r="CN63" s="192">
        <v>57</v>
      </c>
      <c r="CO63" s="189" t="s">
        <v>65</v>
      </c>
      <c r="CP63" s="190">
        <v>0</v>
      </c>
      <c r="CQ63" s="190">
        <v>0</v>
      </c>
      <c r="CR63" s="190">
        <v>0</v>
      </c>
      <c r="CS63" s="190">
        <f t="shared" si="15"/>
        <v>0</v>
      </c>
      <c r="CT63" s="191"/>
      <c r="CU63" s="192">
        <v>57</v>
      </c>
      <c r="CV63" s="189" t="s">
        <v>65</v>
      </c>
      <c r="CW63" s="190">
        <v>0</v>
      </c>
      <c r="CX63" s="190">
        <v>0</v>
      </c>
      <c r="CY63" s="190">
        <v>0</v>
      </c>
      <c r="CZ63" s="190">
        <f t="shared" si="16"/>
        <v>0</v>
      </c>
      <c r="DA63" s="191"/>
      <c r="DB63" s="192">
        <v>57</v>
      </c>
      <c r="DC63" s="189" t="s">
        <v>65</v>
      </c>
      <c r="DD63" s="190">
        <v>0</v>
      </c>
      <c r="DE63" s="190">
        <v>0</v>
      </c>
      <c r="DF63" s="190">
        <v>0</v>
      </c>
      <c r="DG63" s="190">
        <f t="shared" si="17"/>
        <v>0</v>
      </c>
      <c r="DH63" s="191"/>
      <c r="DI63" s="192">
        <v>57</v>
      </c>
      <c r="DJ63" s="189" t="s">
        <v>65</v>
      </c>
      <c r="DK63" s="190">
        <v>0</v>
      </c>
      <c r="DL63" s="190">
        <v>0</v>
      </c>
      <c r="DM63" s="190">
        <v>0</v>
      </c>
      <c r="DN63" s="190">
        <f t="shared" si="18"/>
        <v>0</v>
      </c>
      <c r="DO63" s="191"/>
      <c r="DP63" s="192">
        <v>57</v>
      </c>
      <c r="DQ63" s="189" t="s">
        <v>65</v>
      </c>
      <c r="DR63" s="190">
        <v>0</v>
      </c>
      <c r="DS63" s="190">
        <v>0</v>
      </c>
      <c r="DT63" s="190">
        <v>0</v>
      </c>
      <c r="DU63" s="190">
        <f t="shared" si="19"/>
        <v>0</v>
      </c>
      <c r="DV63" s="191"/>
      <c r="DW63" s="192">
        <v>57</v>
      </c>
      <c r="DX63" s="189" t="s">
        <v>65</v>
      </c>
      <c r="DY63" s="190">
        <v>0</v>
      </c>
      <c r="DZ63" s="190">
        <v>0</v>
      </c>
      <c r="EA63" s="190">
        <v>0</v>
      </c>
      <c r="EB63" s="190">
        <f t="shared" si="20"/>
        <v>0</v>
      </c>
      <c r="EC63" s="191"/>
      <c r="ED63" s="192">
        <v>57</v>
      </c>
      <c r="EE63" s="189" t="s">
        <v>65</v>
      </c>
      <c r="EF63" s="190">
        <v>0</v>
      </c>
      <c r="EG63" s="190">
        <v>0</v>
      </c>
      <c r="EH63" s="190">
        <v>0</v>
      </c>
      <c r="EI63" s="190">
        <f t="shared" si="21"/>
        <v>0</v>
      </c>
      <c r="EJ63" s="191"/>
      <c r="EK63" s="192">
        <v>57</v>
      </c>
      <c r="EL63" s="189" t="s">
        <v>65</v>
      </c>
      <c r="EM63" s="190">
        <v>0</v>
      </c>
      <c r="EN63" s="190">
        <v>0</v>
      </c>
      <c r="EO63" s="190">
        <v>0</v>
      </c>
      <c r="EP63" s="190">
        <f t="shared" si="22"/>
        <v>0</v>
      </c>
      <c r="EQ63" s="191"/>
      <c r="ER63" s="192">
        <v>57</v>
      </c>
      <c r="ES63" s="189" t="s">
        <v>65</v>
      </c>
      <c r="ET63" s="190">
        <v>0</v>
      </c>
      <c r="EU63" s="190">
        <v>0</v>
      </c>
      <c r="EV63" s="190">
        <v>0</v>
      </c>
      <c r="EW63" s="190">
        <f t="shared" si="23"/>
        <v>0</v>
      </c>
      <c r="EX63" s="191"/>
      <c r="EY63" s="192">
        <v>57</v>
      </c>
      <c r="EZ63" s="189" t="s">
        <v>65</v>
      </c>
      <c r="FA63" s="190">
        <v>0</v>
      </c>
      <c r="FB63" s="190">
        <v>0</v>
      </c>
      <c r="FC63" s="190">
        <v>0</v>
      </c>
      <c r="FD63" s="190">
        <f t="shared" si="24"/>
        <v>0</v>
      </c>
      <c r="FE63" s="191"/>
      <c r="FF63" s="192">
        <v>57</v>
      </c>
      <c r="FG63" s="189" t="s">
        <v>65</v>
      </c>
      <c r="FH63" s="190">
        <v>0</v>
      </c>
      <c r="FI63" s="190">
        <v>0</v>
      </c>
      <c r="FJ63" s="190">
        <v>0</v>
      </c>
      <c r="FK63" s="190">
        <f t="shared" si="25"/>
        <v>0</v>
      </c>
      <c r="FL63" s="191"/>
      <c r="FM63" s="192">
        <v>57</v>
      </c>
      <c r="FN63" s="189" t="s">
        <v>65</v>
      </c>
      <c r="FO63" s="190">
        <v>0</v>
      </c>
      <c r="FP63" s="190">
        <v>0</v>
      </c>
      <c r="FQ63" s="190">
        <v>0</v>
      </c>
      <c r="FR63" s="190">
        <f t="shared" si="26"/>
        <v>0</v>
      </c>
      <c r="FS63" s="191"/>
      <c r="FT63" s="192">
        <v>57</v>
      </c>
      <c r="FU63" s="189" t="s">
        <v>65</v>
      </c>
      <c r="FV63" s="190">
        <v>0</v>
      </c>
      <c r="FW63" s="190">
        <v>0</v>
      </c>
      <c r="FX63" s="190">
        <v>0</v>
      </c>
      <c r="FY63" s="190">
        <f t="shared" si="27"/>
        <v>0</v>
      </c>
      <c r="FZ63" s="191"/>
      <c r="GA63" s="192">
        <v>57</v>
      </c>
      <c r="GB63" s="189" t="s">
        <v>65</v>
      </c>
      <c r="GC63" s="190">
        <v>0</v>
      </c>
      <c r="GD63" s="190">
        <v>0</v>
      </c>
      <c r="GE63" s="190">
        <v>0</v>
      </c>
      <c r="GF63" s="190">
        <f t="shared" si="28"/>
        <v>0</v>
      </c>
      <c r="GG63" s="191"/>
      <c r="GH63" s="192">
        <v>57</v>
      </c>
      <c r="GI63" s="189" t="s">
        <v>65</v>
      </c>
      <c r="GJ63" s="190">
        <v>0</v>
      </c>
      <c r="GK63" s="190">
        <v>0</v>
      </c>
      <c r="GL63" s="190">
        <v>0</v>
      </c>
      <c r="GM63" s="190">
        <f t="shared" si="29"/>
        <v>0</v>
      </c>
      <c r="GN63" s="191"/>
      <c r="GO63" s="192">
        <v>57</v>
      </c>
      <c r="GP63" s="189" t="s">
        <v>65</v>
      </c>
      <c r="GQ63" s="190">
        <v>0</v>
      </c>
      <c r="GR63" s="190">
        <v>0</v>
      </c>
      <c r="GS63" s="190">
        <v>0</v>
      </c>
      <c r="GT63" s="190">
        <f t="shared" si="30"/>
        <v>0</v>
      </c>
      <c r="GU63" s="191"/>
      <c r="GV63" s="192">
        <v>57</v>
      </c>
      <c r="GW63" s="189" t="s">
        <v>65</v>
      </c>
      <c r="GX63" s="190">
        <v>0</v>
      </c>
      <c r="GY63" s="190">
        <v>0</v>
      </c>
      <c r="GZ63" s="190">
        <v>0</v>
      </c>
      <c r="HA63" s="190">
        <f t="shared" si="31"/>
        <v>0</v>
      </c>
      <c r="HB63" s="191"/>
      <c r="HC63" s="192">
        <v>57</v>
      </c>
      <c r="HD63" s="189" t="s">
        <v>65</v>
      </c>
      <c r="HE63" s="190">
        <v>0</v>
      </c>
      <c r="HF63" s="190">
        <v>0</v>
      </c>
      <c r="HG63" s="190">
        <v>0</v>
      </c>
      <c r="HH63" s="190">
        <f t="shared" si="32"/>
        <v>0</v>
      </c>
      <c r="HI63" s="191"/>
      <c r="HJ63" s="192">
        <v>57</v>
      </c>
      <c r="HK63" s="189" t="s">
        <v>65</v>
      </c>
      <c r="HL63" s="190">
        <v>0</v>
      </c>
      <c r="HM63" s="190">
        <v>0</v>
      </c>
      <c r="HN63" s="190">
        <v>0</v>
      </c>
      <c r="HO63" s="190">
        <f t="shared" si="33"/>
        <v>0</v>
      </c>
      <c r="HP63" s="191"/>
      <c r="HQ63" s="192">
        <v>57</v>
      </c>
      <c r="HR63" s="189" t="s">
        <v>65</v>
      </c>
      <c r="HS63" s="190">
        <v>0</v>
      </c>
      <c r="HT63" s="190">
        <v>0</v>
      </c>
      <c r="HU63" s="190">
        <v>0</v>
      </c>
      <c r="HV63" s="190">
        <f t="shared" si="34"/>
        <v>0</v>
      </c>
      <c r="HW63" s="191"/>
      <c r="HX63" s="192">
        <v>57</v>
      </c>
      <c r="HY63" s="189" t="s">
        <v>65</v>
      </c>
      <c r="HZ63" s="190">
        <v>0</v>
      </c>
      <c r="IA63" s="190">
        <v>0</v>
      </c>
      <c r="IB63" s="190">
        <v>0</v>
      </c>
      <c r="IC63" s="190">
        <f t="shared" si="35"/>
        <v>0</v>
      </c>
      <c r="ID63" s="191"/>
      <c r="IE63" s="192">
        <v>57</v>
      </c>
      <c r="IF63" s="189" t="s">
        <v>65</v>
      </c>
      <c r="IG63" s="190">
        <v>0</v>
      </c>
      <c r="IH63" s="190">
        <v>0</v>
      </c>
      <c r="II63" s="190">
        <v>0</v>
      </c>
      <c r="IJ63" s="190">
        <f t="shared" si="36"/>
        <v>0</v>
      </c>
      <c r="IK63" s="191"/>
      <c r="IL63" s="192">
        <v>57</v>
      </c>
      <c r="IM63" s="189" t="s">
        <v>65</v>
      </c>
      <c r="IN63" s="190">
        <v>0</v>
      </c>
      <c r="IO63" s="190">
        <v>0</v>
      </c>
      <c r="IP63" s="190">
        <v>0</v>
      </c>
      <c r="IQ63" s="190">
        <f t="shared" si="37"/>
        <v>0</v>
      </c>
      <c r="IR63" s="191"/>
      <c r="IS63" s="192">
        <v>57</v>
      </c>
      <c r="IT63" s="189" t="s">
        <v>65</v>
      </c>
      <c r="IU63" s="190">
        <v>0</v>
      </c>
      <c r="IV63" s="190">
        <v>0</v>
      </c>
      <c r="IW63" s="190">
        <v>0</v>
      </c>
      <c r="IX63" s="190">
        <f t="shared" si="38"/>
        <v>0</v>
      </c>
      <c r="IY63" s="191"/>
      <c r="IZ63" s="192">
        <v>57</v>
      </c>
      <c r="JA63" s="189" t="s">
        <v>65</v>
      </c>
      <c r="JB63" s="190">
        <v>0</v>
      </c>
      <c r="JC63" s="190">
        <v>0</v>
      </c>
      <c r="JD63" s="190">
        <v>0</v>
      </c>
      <c r="JE63" s="190">
        <f t="shared" si="39"/>
        <v>0</v>
      </c>
      <c r="JF63" s="191"/>
      <c r="JG63" s="192">
        <v>57</v>
      </c>
      <c r="JH63" s="189" t="s">
        <v>65</v>
      </c>
      <c r="JI63" s="190">
        <v>0</v>
      </c>
      <c r="JJ63" s="190">
        <v>0</v>
      </c>
      <c r="JK63" s="190">
        <v>0</v>
      </c>
      <c r="JL63" s="190">
        <f t="shared" si="40"/>
        <v>0</v>
      </c>
      <c r="JM63" s="191"/>
      <c r="JN63" s="192">
        <v>57</v>
      </c>
      <c r="JO63" s="189" t="s">
        <v>65</v>
      </c>
      <c r="JP63" s="190">
        <v>0</v>
      </c>
      <c r="JQ63" s="190">
        <v>0</v>
      </c>
      <c r="JR63" s="190">
        <v>0</v>
      </c>
      <c r="JS63" s="190">
        <f t="shared" si="41"/>
        <v>0</v>
      </c>
      <c r="JT63" s="191"/>
      <c r="JU63" s="192">
        <v>57</v>
      </c>
      <c r="JV63" s="189" t="s">
        <v>65</v>
      </c>
      <c r="JW63" s="190">
        <v>0</v>
      </c>
      <c r="JX63" s="190">
        <v>0</v>
      </c>
      <c r="JY63" s="190">
        <v>0</v>
      </c>
      <c r="JZ63" s="190">
        <f t="shared" si="42"/>
        <v>0</v>
      </c>
      <c r="KA63" s="191"/>
      <c r="KB63" s="192">
        <v>57</v>
      </c>
      <c r="KC63" s="189" t="s">
        <v>65</v>
      </c>
      <c r="KD63" s="190">
        <v>0</v>
      </c>
      <c r="KE63" s="190">
        <v>0</v>
      </c>
      <c r="KF63" s="190">
        <v>0</v>
      </c>
      <c r="KG63" s="190">
        <f t="shared" si="43"/>
        <v>0</v>
      </c>
      <c r="KH63" s="191"/>
      <c r="KI63" s="192">
        <v>57</v>
      </c>
      <c r="KJ63" s="189" t="s">
        <v>65</v>
      </c>
      <c r="KK63" s="190">
        <v>0</v>
      </c>
      <c r="KL63" s="190">
        <v>0</v>
      </c>
      <c r="KM63" s="190">
        <v>0</v>
      </c>
      <c r="KN63" s="190">
        <f t="shared" si="44"/>
        <v>0</v>
      </c>
      <c r="KO63" s="191"/>
      <c r="KP63" s="192">
        <v>57</v>
      </c>
      <c r="KQ63" s="189" t="s">
        <v>65</v>
      </c>
      <c r="KR63" s="190">
        <v>0</v>
      </c>
      <c r="KS63" s="190">
        <v>0</v>
      </c>
      <c r="KT63" s="190">
        <v>0</v>
      </c>
      <c r="KU63" s="190">
        <f t="shared" si="45"/>
        <v>0</v>
      </c>
      <c r="KV63" s="191"/>
      <c r="KW63" s="192">
        <v>57</v>
      </c>
      <c r="KX63" s="189" t="s">
        <v>65</v>
      </c>
      <c r="KY63" s="190">
        <v>0</v>
      </c>
      <c r="KZ63" s="190">
        <v>0</v>
      </c>
      <c r="LA63" s="190">
        <v>0</v>
      </c>
      <c r="LB63" s="190">
        <f t="shared" si="46"/>
        <v>0</v>
      </c>
      <c r="LC63" s="191"/>
      <c r="LD63" s="192">
        <v>57</v>
      </c>
      <c r="LE63" s="189" t="s">
        <v>65</v>
      </c>
      <c r="LF63" s="190">
        <v>0</v>
      </c>
      <c r="LG63" s="190">
        <v>0</v>
      </c>
      <c r="LH63" s="190">
        <v>0</v>
      </c>
      <c r="LI63" s="190">
        <f t="shared" si="47"/>
        <v>0</v>
      </c>
      <c r="LJ63" s="191"/>
      <c r="LK63" s="192">
        <v>57</v>
      </c>
      <c r="LL63" s="189" t="s">
        <v>65</v>
      </c>
      <c r="LM63" s="190">
        <v>0</v>
      </c>
      <c r="LN63" s="190">
        <v>0</v>
      </c>
      <c r="LO63" s="190">
        <v>0</v>
      </c>
      <c r="LP63" s="190">
        <f t="shared" si="48"/>
        <v>0</v>
      </c>
      <c r="LQ63" s="191"/>
      <c r="LR63" s="192">
        <v>57</v>
      </c>
      <c r="LS63" s="189" t="s">
        <v>65</v>
      </c>
      <c r="LT63" s="190">
        <v>0</v>
      </c>
      <c r="LU63" s="190">
        <v>0</v>
      </c>
      <c r="LV63" s="190">
        <v>0</v>
      </c>
      <c r="LW63" s="190">
        <f t="shared" si="49"/>
        <v>0</v>
      </c>
      <c r="LX63" s="191"/>
      <c r="LY63" s="192">
        <v>57</v>
      </c>
      <c r="LZ63" s="189" t="s">
        <v>65</v>
      </c>
      <c r="MA63" s="190">
        <v>0</v>
      </c>
      <c r="MB63" s="190">
        <v>0</v>
      </c>
      <c r="MC63" s="190">
        <v>0</v>
      </c>
      <c r="MD63" s="190">
        <f t="shared" si="50"/>
        <v>0</v>
      </c>
      <c r="ME63" s="191"/>
      <c r="MF63" s="192">
        <v>57</v>
      </c>
      <c r="MG63" s="189" t="s">
        <v>65</v>
      </c>
      <c r="MH63" s="190">
        <v>0</v>
      </c>
      <c r="MI63" s="190">
        <v>0</v>
      </c>
      <c r="MJ63" s="190">
        <v>0</v>
      </c>
      <c r="MK63" s="190">
        <f t="shared" si="51"/>
        <v>0</v>
      </c>
      <c r="ML63" s="191"/>
      <c r="MM63" s="192">
        <v>57</v>
      </c>
      <c r="MN63" s="189" t="s">
        <v>65</v>
      </c>
      <c r="MO63" s="190">
        <v>0</v>
      </c>
      <c r="MP63" s="190">
        <v>0</v>
      </c>
      <c r="MQ63" s="190">
        <v>0</v>
      </c>
      <c r="MR63" s="190">
        <f t="shared" si="52"/>
        <v>0</v>
      </c>
      <c r="MS63" s="191"/>
      <c r="MT63" s="192">
        <v>57</v>
      </c>
      <c r="MU63" s="189" t="s">
        <v>65</v>
      </c>
      <c r="MV63" s="190">
        <v>0</v>
      </c>
      <c r="MW63" s="190">
        <v>0</v>
      </c>
      <c r="MX63" s="190">
        <v>0</v>
      </c>
      <c r="MY63" s="190">
        <f t="shared" si="53"/>
        <v>0</v>
      </c>
      <c r="MZ63" s="191"/>
      <c r="NA63" s="192">
        <v>57</v>
      </c>
      <c r="NB63" s="189" t="s">
        <v>65</v>
      </c>
      <c r="NC63" s="190">
        <v>0</v>
      </c>
      <c r="ND63" s="190">
        <v>0</v>
      </c>
      <c r="NE63" s="190">
        <v>0</v>
      </c>
      <c r="NF63" s="190">
        <f t="shared" si="54"/>
        <v>0</v>
      </c>
      <c r="NG63" s="191"/>
      <c r="NH63" s="192">
        <v>57</v>
      </c>
      <c r="NI63" s="189" t="s">
        <v>65</v>
      </c>
      <c r="NJ63" s="190">
        <v>0</v>
      </c>
      <c r="NK63" s="190">
        <v>0</v>
      </c>
      <c r="NL63" s="190">
        <v>0</v>
      </c>
      <c r="NM63" s="190">
        <f t="shared" si="55"/>
        <v>0</v>
      </c>
      <c r="NN63" s="191"/>
      <c r="NO63" s="192">
        <v>57</v>
      </c>
      <c r="NP63" s="189" t="s">
        <v>65</v>
      </c>
      <c r="NQ63" s="190">
        <v>0</v>
      </c>
      <c r="NR63" s="190">
        <v>0</v>
      </c>
      <c r="NS63" s="190">
        <v>0</v>
      </c>
      <c r="NT63" s="190">
        <f t="shared" si="56"/>
        <v>0</v>
      </c>
      <c r="NU63" s="191"/>
      <c r="NV63" s="192">
        <v>57</v>
      </c>
      <c r="NW63" s="189" t="s">
        <v>65</v>
      </c>
      <c r="NX63" s="190">
        <v>0</v>
      </c>
      <c r="NY63" s="190">
        <v>0</v>
      </c>
      <c r="NZ63" s="190">
        <v>0</v>
      </c>
      <c r="OA63" s="190">
        <f t="shared" si="57"/>
        <v>0</v>
      </c>
      <c r="OB63" s="191"/>
      <c r="OC63" s="192">
        <v>57</v>
      </c>
      <c r="OD63" s="189" t="s">
        <v>65</v>
      </c>
      <c r="OE63" s="190">
        <v>0</v>
      </c>
      <c r="OF63" s="190">
        <v>0</v>
      </c>
      <c r="OG63" s="190">
        <v>0</v>
      </c>
      <c r="OH63" s="190">
        <f t="shared" si="58"/>
        <v>0</v>
      </c>
      <c r="OI63" s="191"/>
      <c r="OJ63" s="192">
        <v>57</v>
      </c>
      <c r="OK63" s="189" t="s">
        <v>65</v>
      </c>
      <c r="OL63" s="190">
        <v>0</v>
      </c>
      <c r="OM63" s="190">
        <v>0</v>
      </c>
      <c r="ON63" s="190">
        <v>0</v>
      </c>
      <c r="OO63" s="190">
        <f t="shared" si="59"/>
        <v>0</v>
      </c>
      <c r="OP63" s="191"/>
      <c r="OQ63" s="192">
        <v>57</v>
      </c>
      <c r="OR63" s="189" t="s">
        <v>65</v>
      </c>
      <c r="OS63" s="190">
        <v>0</v>
      </c>
      <c r="OT63" s="190">
        <v>0</v>
      </c>
      <c r="OU63" s="190">
        <v>0</v>
      </c>
      <c r="OV63" s="190">
        <f t="shared" si="60"/>
        <v>0</v>
      </c>
      <c r="OW63" s="191"/>
      <c r="OX63" s="192">
        <v>57</v>
      </c>
      <c r="OY63" s="189" t="s">
        <v>65</v>
      </c>
      <c r="OZ63" s="190">
        <v>0</v>
      </c>
      <c r="PA63" s="190">
        <v>0</v>
      </c>
      <c r="PB63" s="190">
        <v>0</v>
      </c>
      <c r="PC63" s="190">
        <f t="shared" si="61"/>
        <v>0</v>
      </c>
      <c r="PD63" s="191"/>
      <c r="PE63" s="192">
        <v>57</v>
      </c>
      <c r="PF63" s="189" t="s">
        <v>65</v>
      </c>
      <c r="PG63" s="190">
        <v>0</v>
      </c>
      <c r="PH63" s="190">
        <v>0</v>
      </c>
      <c r="PI63" s="190">
        <v>0</v>
      </c>
      <c r="PJ63" s="190">
        <f t="shared" si="62"/>
        <v>0</v>
      </c>
      <c r="PK63" s="191"/>
      <c r="PL63" s="192">
        <v>57</v>
      </c>
      <c r="PM63" s="189" t="s">
        <v>65</v>
      </c>
      <c r="PN63" s="190">
        <v>0</v>
      </c>
      <c r="PO63" s="190">
        <v>0</v>
      </c>
      <c r="PP63" s="190">
        <v>0</v>
      </c>
      <c r="PQ63" s="190">
        <f t="shared" si="63"/>
        <v>0</v>
      </c>
      <c r="PR63" s="191"/>
      <c r="PS63" s="192">
        <v>57</v>
      </c>
      <c r="PT63" s="189" t="s">
        <v>65</v>
      </c>
      <c r="PU63" s="190">
        <v>0</v>
      </c>
      <c r="PV63" s="190">
        <v>0</v>
      </c>
      <c r="PW63" s="190">
        <v>0</v>
      </c>
      <c r="PX63" s="190">
        <f t="shared" si="64"/>
        <v>0</v>
      </c>
      <c r="PY63" s="191"/>
      <c r="PZ63" s="192">
        <v>57</v>
      </c>
      <c r="QA63" s="189" t="s">
        <v>65</v>
      </c>
      <c r="QB63" s="190">
        <v>0</v>
      </c>
      <c r="QC63" s="190">
        <v>0</v>
      </c>
      <c r="QD63" s="190">
        <v>0</v>
      </c>
      <c r="QE63" s="190">
        <f t="shared" si="65"/>
        <v>0</v>
      </c>
      <c r="QF63" s="191"/>
      <c r="QG63" s="192">
        <v>57</v>
      </c>
      <c r="QH63" s="189" t="s">
        <v>65</v>
      </c>
      <c r="QI63" s="190">
        <v>0</v>
      </c>
      <c r="QJ63" s="190">
        <v>0</v>
      </c>
      <c r="QK63" s="190">
        <v>0</v>
      </c>
      <c r="QL63" s="190">
        <f t="shared" si="66"/>
        <v>0</v>
      </c>
      <c r="QM63" s="191"/>
      <c r="QN63" s="192">
        <v>57</v>
      </c>
      <c r="QO63" s="189" t="s">
        <v>65</v>
      </c>
      <c r="QP63" s="190">
        <v>0</v>
      </c>
      <c r="QQ63" s="190">
        <v>0</v>
      </c>
      <c r="QR63" s="190">
        <v>0</v>
      </c>
      <c r="QS63" s="190">
        <f t="shared" si="67"/>
        <v>0</v>
      </c>
      <c r="QT63" s="191"/>
      <c r="QU63" s="192">
        <v>57</v>
      </c>
      <c r="QV63" s="189" t="s">
        <v>65</v>
      </c>
      <c r="QW63" s="190">
        <v>0</v>
      </c>
      <c r="QX63" s="190">
        <v>0</v>
      </c>
      <c r="QY63" s="190">
        <v>0</v>
      </c>
      <c r="QZ63" s="190">
        <f t="shared" si="68"/>
        <v>0</v>
      </c>
      <c r="RA63" s="191"/>
      <c r="RB63" s="192">
        <v>57</v>
      </c>
      <c r="RC63" s="189" t="s">
        <v>65</v>
      </c>
      <c r="RD63" s="190">
        <v>0</v>
      </c>
      <c r="RE63" s="190">
        <v>0</v>
      </c>
      <c r="RF63" s="190">
        <v>0</v>
      </c>
      <c r="RG63" s="190">
        <f t="shared" si="69"/>
        <v>0</v>
      </c>
      <c r="RH63" s="191"/>
      <c r="RI63" s="192">
        <v>57</v>
      </c>
      <c r="RJ63" s="189" t="s">
        <v>65</v>
      </c>
      <c r="RK63" s="190">
        <v>0</v>
      </c>
      <c r="RL63" s="190">
        <v>0</v>
      </c>
      <c r="RM63" s="190">
        <v>0</v>
      </c>
      <c r="RN63" s="190">
        <f t="shared" si="70"/>
        <v>0</v>
      </c>
      <c r="RO63" s="191"/>
      <c r="RP63" s="192">
        <v>57</v>
      </c>
      <c r="RQ63" s="189" t="s">
        <v>65</v>
      </c>
      <c r="RR63" s="190">
        <v>0</v>
      </c>
      <c r="RS63" s="190">
        <v>0</v>
      </c>
      <c r="RT63" s="190">
        <v>0</v>
      </c>
      <c r="RU63" s="190">
        <f t="shared" si="71"/>
        <v>0</v>
      </c>
      <c r="RV63" s="191"/>
      <c r="RW63" s="192">
        <v>57</v>
      </c>
      <c r="RX63" s="189" t="s">
        <v>65</v>
      </c>
      <c r="RY63" s="190">
        <v>0</v>
      </c>
      <c r="RZ63" s="190">
        <v>0</v>
      </c>
      <c r="SA63" s="190">
        <v>0</v>
      </c>
      <c r="SB63" s="190">
        <f t="shared" si="72"/>
        <v>0</v>
      </c>
      <c r="SC63" s="191"/>
      <c r="SD63" s="192">
        <v>57</v>
      </c>
      <c r="SE63" s="189" t="s">
        <v>65</v>
      </c>
      <c r="SF63" s="190">
        <v>0</v>
      </c>
      <c r="SG63" s="190">
        <v>0</v>
      </c>
      <c r="SH63" s="190">
        <v>0</v>
      </c>
      <c r="SI63" s="190">
        <f t="shared" si="73"/>
        <v>0</v>
      </c>
      <c r="SJ63" s="191"/>
      <c r="SK63" s="192">
        <v>57</v>
      </c>
      <c r="SL63" s="189" t="s">
        <v>65</v>
      </c>
      <c r="SM63" s="190">
        <v>0</v>
      </c>
      <c r="SN63" s="190">
        <v>0</v>
      </c>
      <c r="SO63" s="190">
        <v>0</v>
      </c>
      <c r="SP63" s="190">
        <f t="shared" si="74"/>
        <v>0</v>
      </c>
      <c r="SQ63" s="191"/>
      <c r="SR63" s="192">
        <v>57</v>
      </c>
      <c r="SS63" s="189" t="s">
        <v>65</v>
      </c>
      <c r="ST63" s="190">
        <v>0</v>
      </c>
      <c r="SU63" s="190">
        <v>0</v>
      </c>
      <c r="SV63" s="190">
        <v>0</v>
      </c>
      <c r="SW63" s="190">
        <f t="shared" si="75"/>
        <v>0</v>
      </c>
      <c r="SX63" s="191"/>
      <c r="SY63" s="192">
        <v>57</v>
      </c>
      <c r="SZ63" s="189" t="s">
        <v>65</v>
      </c>
      <c r="TA63" s="190">
        <v>0</v>
      </c>
      <c r="TB63" s="190">
        <v>0</v>
      </c>
      <c r="TC63" s="190">
        <v>0</v>
      </c>
      <c r="TD63" s="190">
        <f t="shared" si="76"/>
        <v>0</v>
      </c>
      <c r="TE63" s="191"/>
      <c r="TF63" s="192">
        <v>57</v>
      </c>
      <c r="TG63" s="189" t="s">
        <v>65</v>
      </c>
      <c r="TH63" s="190">
        <v>0</v>
      </c>
      <c r="TI63" s="190">
        <v>0</v>
      </c>
      <c r="TJ63" s="190">
        <v>0</v>
      </c>
      <c r="TK63" s="190">
        <f t="shared" si="77"/>
        <v>0</v>
      </c>
      <c r="TL63" s="191"/>
      <c r="TM63" s="192">
        <v>57</v>
      </c>
      <c r="TN63" s="189" t="s">
        <v>65</v>
      </c>
      <c r="TO63" s="190">
        <v>0</v>
      </c>
      <c r="TP63" s="190">
        <v>0</v>
      </c>
      <c r="TQ63" s="190">
        <v>0</v>
      </c>
      <c r="TR63" s="190">
        <f t="shared" si="78"/>
        <v>0</v>
      </c>
      <c r="TS63" s="191"/>
      <c r="TT63" s="192">
        <v>57</v>
      </c>
      <c r="TU63" s="189" t="s">
        <v>65</v>
      </c>
      <c r="TV63" s="190">
        <v>0</v>
      </c>
      <c r="TW63" s="190">
        <v>0</v>
      </c>
      <c r="TX63" s="190">
        <v>0</v>
      </c>
      <c r="TY63" s="190">
        <f t="shared" si="79"/>
        <v>0</v>
      </c>
      <c r="TZ63" s="191"/>
      <c r="UA63" s="192">
        <v>57</v>
      </c>
      <c r="UB63" s="189" t="s">
        <v>65</v>
      </c>
      <c r="UC63" s="190">
        <v>0</v>
      </c>
      <c r="UD63" s="190">
        <v>0</v>
      </c>
      <c r="UE63" s="190">
        <v>0</v>
      </c>
      <c r="UF63" s="190">
        <f t="shared" si="80"/>
        <v>0</v>
      </c>
      <c r="UG63" s="191"/>
      <c r="UH63" s="192">
        <v>57</v>
      </c>
      <c r="UI63" s="189" t="s">
        <v>65</v>
      </c>
      <c r="UJ63" s="190">
        <v>0</v>
      </c>
      <c r="UK63" s="190">
        <v>0</v>
      </c>
      <c r="UL63" s="190">
        <v>0</v>
      </c>
      <c r="UM63" s="190">
        <f t="shared" si="81"/>
        <v>0</v>
      </c>
      <c r="UN63" s="191"/>
      <c r="UO63" s="192">
        <v>57</v>
      </c>
      <c r="UP63" s="189" t="s">
        <v>65</v>
      </c>
      <c r="UQ63" s="190">
        <v>0</v>
      </c>
      <c r="UR63" s="190">
        <v>0</v>
      </c>
      <c r="US63" s="190">
        <v>0</v>
      </c>
      <c r="UT63" s="190">
        <f t="shared" si="82"/>
        <v>0</v>
      </c>
      <c r="UU63" s="191"/>
      <c r="UV63" s="192">
        <v>57</v>
      </c>
      <c r="UW63" s="189" t="s">
        <v>65</v>
      </c>
      <c r="UX63" s="190">
        <v>0</v>
      </c>
      <c r="UY63" s="190">
        <v>0</v>
      </c>
      <c r="UZ63" s="190">
        <v>0</v>
      </c>
      <c r="VA63" s="190">
        <f t="shared" si="83"/>
        <v>0</v>
      </c>
      <c r="VB63" s="191"/>
      <c r="VC63" s="192">
        <v>57</v>
      </c>
      <c r="VD63" s="189" t="s">
        <v>65</v>
      </c>
      <c r="VE63" s="190">
        <v>0</v>
      </c>
      <c r="VF63" s="190">
        <v>0</v>
      </c>
      <c r="VG63" s="190">
        <v>0</v>
      </c>
      <c r="VH63" s="190">
        <f t="shared" si="84"/>
        <v>0</v>
      </c>
      <c r="VI63" s="191"/>
      <c r="VJ63" s="192">
        <v>57</v>
      </c>
      <c r="VK63" s="189" t="s">
        <v>65</v>
      </c>
      <c r="VL63" s="190">
        <v>0</v>
      </c>
      <c r="VM63" s="190">
        <v>0</v>
      </c>
      <c r="VN63" s="190">
        <v>0</v>
      </c>
      <c r="VO63" s="190">
        <f t="shared" si="85"/>
        <v>0</v>
      </c>
      <c r="VP63" s="191"/>
      <c r="VQ63" s="192">
        <v>57</v>
      </c>
      <c r="VR63" s="189" t="s">
        <v>65</v>
      </c>
      <c r="VS63" s="190">
        <v>0</v>
      </c>
      <c r="VT63" s="190">
        <v>0</v>
      </c>
      <c r="VU63" s="190">
        <v>0</v>
      </c>
      <c r="VV63" s="190">
        <f t="shared" si="86"/>
        <v>0</v>
      </c>
      <c r="VW63" s="191"/>
      <c r="VX63" s="192">
        <v>57</v>
      </c>
      <c r="VY63" s="189" t="s">
        <v>65</v>
      </c>
      <c r="VZ63" s="190">
        <v>0</v>
      </c>
      <c r="WA63" s="190">
        <v>0</v>
      </c>
      <c r="WB63" s="190">
        <v>0</v>
      </c>
      <c r="WC63" s="190">
        <f t="shared" si="87"/>
        <v>0</v>
      </c>
      <c r="WD63" s="191"/>
      <c r="WE63" s="192">
        <v>57</v>
      </c>
      <c r="WF63" s="189" t="s">
        <v>65</v>
      </c>
      <c r="WG63" s="190">
        <v>0</v>
      </c>
      <c r="WH63" s="190">
        <v>0</v>
      </c>
      <c r="WI63" s="190">
        <v>0</v>
      </c>
      <c r="WJ63" s="190">
        <f t="shared" si="88"/>
        <v>0</v>
      </c>
      <c r="WK63" s="191"/>
      <c r="WL63" s="192">
        <v>57</v>
      </c>
      <c r="WM63" s="189" t="s">
        <v>65</v>
      </c>
      <c r="WN63" s="190">
        <v>0</v>
      </c>
      <c r="WO63" s="190">
        <v>0</v>
      </c>
      <c r="WP63" s="190">
        <v>0</v>
      </c>
      <c r="WQ63" s="190">
        <f t="shared" si="89"/>
        <v>0</v>
      </c>
      <c r="WR63" s="191"/>
      <c r="WS63" s="192">
        <v>57</v>
      </c>
      <c r="WT63" s="189" t="s">
        <v>65</v>
      </c>
      <c r="WU63" s="190">
        <v>0</v>
      </c>
      <c r="WV63" s="190">
        <v>0</v>
      </c>
      <c r="WW63" s="190">
        <v>0</v>
      </c>
      <c r="WX63" s="190">
        <f t="shared" si="90"/>
        <v>0</v>
      </c>
      <c r="WY63" s="191"/>
      <c r="WZ63" s="192">
        <v>57</v>
      </c>
      <c r="XA63" s="189" t="s">
        <v>65</v>
      </c>
      <c r="XB63" s="190">
        <v>0</v>
      </c>
      <c r="XC63" s="190">
        <v>0</v>
      </c>
      <c r="XD63" s="190">
        <v>0</v>
      </c>
      <c r="XE63" s="190">
        <f t="shared" si="91"/>
        <v>0</v>
      </c>
      <c r="XF63" s="191"/>
      <c r="XG63" s="192">
        <v>57</v>
      </c>
      <c r="XH63" s="189" t="s">
        <v>65</v>
      </c>
      <c r="XI63" s="190">
        <v>0</v>
      </c>
      <c r="XJ63" s="190">
        <v>0</v>
      </c>
      <c r="XK63" s="190">
        <v>0</v>
      </c>
      <c r="XL63" s="190">
        <f t="shared" si="92"/>
        <v>0</v>
      </c>
      <c r="XM63" s="191"/>
      <c r="XN63" s="192">
        <v>57</v>
      </c>
      <c r="XO63" s="189" t="s">
        <v>65</v>
      </c>
      <c r="XP63" s="190">
        <v>0</v>
      </c>
      <c r="XQ63" s="190">
        <v>0</v>
      </c>
      <c r="XR63" s="190">
        <v>0</v>
      </c>
      <c r="XS63" s="190">
        <f t="shared" si="93"/>
        <v>0</v>
      </c>
      <c r="XT63" s="191"/>
      <c r="XU63" s="192">
        <v>57</v>
      </c>
      <c r="XV63" s="189" t="s">
        <v>65</v>
      </c>
      <c r="XW63" s="190">
        <v>0</v>
      </c>
      <c r="XX63" s="190">
        <v>0</v>
      </c>
      <c r="XY63" s="190">
        <v>0</v>
      </c>
      <c r="XZ63" s="190">
        <f t="shared" si="94"/>
        <v>0</v>
      </c>
      <c r="YA63" s="191"/>
      <c r="YB63" s="192">
        <v>57</v>
      </c>
      <c r="YC63" s="189" t="s">
        <v>65</v>
      </c>
      <c r="YD63" s="190">
        <v>0</v>
      </c>
      <c r="YE63" s="190">
        <v>0</v>
      </c>
      <c r="YF63" s="190">
        <v>0</v>
      </c>
      <c r="YG63" s="190">
        <f t="shared" si="95"/>
        <v>0</v>
      </c>
      <c r="YH63" s="191"/>
      <c r="YI63" s="192">
        <v>57</v>
      </c>
      <c r="YJ63" s="189" t="s">
        <v>65</v>
      </c>
      <c r="YK63" s="190">
        <v>0</v>
      </c>
      <c r="YL63" s="190">
        <f t="shared" si="96"/>
        <v>0</v>
      </c>
      <c r="YM63" s="190">
        <f t="shared" si="0"/>
        <v>0</v>
      </c>
      <c r="YN63" s="190">
        <f t="shared" si="1"/>
        <v>0</v>
      </c>
      <c r="YO63" s="191"/>
      <c r="YP63" s="105">
        <v>57</v>
      </c>
      <c r="YQ63" s="2" t="s">
        <v>65</v>
      </c>
      <c r="YR63" s="5">
        <v>0</v>
      </c>
      <c r="YS63" s="5" t="e">
        <f>'Programme Management'!#REF!+'Prgramme M. Activities'!YL63</f>
        <v>#REF!</v>
      </c>
      <c r="YT63" s="5" t="e">
        <f>'Programme Management'!#REF!+'Prgramme M. Activities'!YM63</f>
        <v>#REF!</v>
      </c>
      <c r="YU63" s="5" t="e">
        <f t="shared" si="97"/>
        <v>#REF!</v>
      </c>
      <c r="YV63" s="9"/>
    </row>
    <row r="64" spans="1:672" ht="16.5" hidden="1">
      <c r="A64" s="188">
        <v>58</v>
      </c>
      <c r="B64" s="189" t="s">
        <v>49</v>
      </c>
      <c r="C64" s="190">
        <v>0</v>
      </c>
      <c r="D64" s="190">
        <v>0</v>
      </c>
      <c r="E64" s="190">
        <v>0</v>
      </c>
      <c r="F64" s="190">
        <f t="shared" si="2"/>
        <v>0</v>
      </c>
      <c r="G64" s="191"/>
      <c r="H64" s="192">
        <v>58</v>
      </c>
      <c r="I64" s="189" t="s">
        <v>49</v>
      </c>
      <c r="J64" s="190">
        <v>0</v>
      </c>
      <c r="K64" s="190">
        <v>0</v>
      </c>
      <c r="L64" s="190">
        <v>0</v>
      </c>
      <c r="M64" s="190">
        <f t="shared" si="3"/>
        <v>0</v>
      </c>
      <c r="N64" s="191"/>
      <c r="O64" s="192">
        <v>58</v>
      </c>
      <c r="P64" s="189" t="s">
        <v>49</v>
      </c>
      <c r="Q64" s="190">
        <v>0</v>
      </c>
      <c r="R64" s="190">
        <v>0</v>
      </c>
      <c r="S64" s="190">
        <v>0</v>
      </c>
      <c r="T64" s="190">
        <f t="shared" si="4"/>
        <v>0</v>
      </c>
      <c r="U64" s="191"/>
      <c r="V64" s="192">
        <v>58</v>
      </c>
      <c r="W64" s="189" t="s">
        <v>49</v>
      </c>
      <c r="X64" s="190">
        <v>0</v>
      </c>
      <c r="Y64" s="190">
        <v>0</v>
      </c>
      <c r="Z64" s="190">
        <v>0</v>
      </c>
      <c r="AA64" s="190">
        <f t="shared" si="5"/>
        <v>0</v>
      </c>
      <c r="AB64" s="191"/>
      <c r="AC64" s="192">
        <v>58</v>
      </c>
      <c r="AD64" s="189" t="s">
        <v>49</v>
      </c>
      <c r="AE64" s="190">
        <v>0</v>
      </c>
      <c r="AF64" s="190">
        <v>0</v>
      </c>
      <c r="AG64" s="190">
        <v>0</v>
      </c>
      <c r="AH64" s="190">
        <f t="shared" si="6"/>
        <v>0</v>
      </c>
      <c r="AI64" s="191"/>
      <c r="AJ64" s="192">
        <v>58</v>
      </c>
      <c r="AK64" s="189" t="s">
        <v>49</v>
      </c>
      <c r="AL64" s="190">
        <v>0</v>
      </c>
      <c r="AM64" s="190">
        <v>0</v>
      </c>
      <c r="AN64" s="190">
        <v>0</v>
      </c>
      <c r="AO64" s="190">
        <f t="shared" si="7"/>
        <v>0</v>
      </c>
      <c r="AP64" s="191"/>
      <c r="AQ64" s="192">
        <v>58</v>
      </c>
      <c r="AR64" s="189" t="s">
        <v>49</v>
      </c>
      <c r="AS64" s="190">
        <v>0</v>
      </c>
      <c r="AT64" s="190">
        <v>0</v>
      </c>
      <c r="AU64" s="190">
        <v>0</v>
      </c>
      <c r="AV64" s="190">
        <f t="shared" si="8"/>
        <v>0</v>
      </c>
      <c r="AW64" s="191"/>
      <c r="AX64" s="192">
        <v>58</v>
      </c>
      <c r="AY64" s="189" t="s">
        <v>49</v>
      </c>
      <c r="AZ64" s="190">
        <v>0</v>
      </c>
      <c r="BA64" s="190">
        <v>0</v>
      </c>
      <c r="BB64" s="190">
        <v>0</v>
      </c>
      <c r="BC64" s="190">
        <f t="shared" si="9"/>
        <v>0</v>
      </c>
      <c r="BD64" s="191"/>
      <c r="BE64" s="192">
        <v>58</v>
      </c>
      <c r="BF64" s="189" t="s">
        <v>49</v>
      </c>
      <c r="BG64" s="190">
        <v>0</v>
      </c>
      <c r="BH64" s="190">
        <v>0</v>
      </c>
      <c r="BI64" s="190">
        <v>0</v>
      </c>
      <c r="BJ64" s="190">
        <f t="shared" si="10"/>
        <v>0</v>
      </c>
      <c r="BK64" s="191"/>
      <c r="BL64" s="192">
        <v>58</v>
      </c>
      <c r="BM64" s="189" t="s">
        <v>49</v>
      </c>
      <c r="BN64" s="190">
        <v>0</v>
      </c>
      <c r="BO64" s="190">
        <v>0</v>
      </c>
      <c r="BP64" s="190">
        <v>0</v>
      </c>
      <c r="BQ64" s="190">
        <f t="shared" si="11"/>
        <v>0</v>
      </c>
      <c r="BR64" s="191"/>
      <c r="BS64" s="192">
        <v>58</v>
      </c>
      <c r="BT64" s="189" t="s">
        <v>49</v>
      </c>
      <c r="BU64" s="190">
        <v>0</v>
      </c>
      <c r="BV64" s="190">
        <v>0</v>
      </c>
      <c r="BW64" s="190">
        <v>0</v>
      </c>
      <c r="BX64" s="190">
        <f t="shared" si="12"/>
        <v>0</v>
      </c>
      <c r="BY64" s="191"/>
      <c r="BZ64" s="192">
        <v>58</v>
      </c>
      <c r="CA64" s="189" t="s">
        <v>49</v>
      </c>
      <c r="CB64" s="190">
        <v>0</v>
      </c>
      <c r="CC64" s="190">
        <v>0</v>
      </c>
      <c r="CD64" s="190">
        <v>0</v>
      </c>
      <c r="CE64" s="190">
        <f t="shared" si="13"/>
        <v>0</v>
      </c>
      <c r="CF64" s="191"/>
      <c r="CG64" s="192">
        <v>58</v>
      </c>
      <c r="CH64" s="189" t="s">
        <v>49</v>
      </c>
      <c r="CI64" s="190">
        <v>0</v>
      </c>
      <c r="CJ64" s="190">
        <v>0</v>
      </c>
      <c r="CK64" s="190">
        <v>0</v>
      </c>
      <c r="CL64" s="190">
        <f t="shared" si="14"/>
        <v>0</v>
      </c>
      <c r="CM64" s="191"/>
      <c r="CN64" s="192">
        <v>58</v>
      </c>
      <c r="CO64" s="189" t="s">
        <v>49</v>
      </c>
      <c r="CP64" s="190">
        <v>0</v>
      </c>
      <c r="CQ64" s="190">
        <v>0</v>
      </c>
      <c r="CR64" s="190">
        <v>0</v>
      </c>
      <c r="CS64" s="190">
        <f t="shared" si="15"/>
        <v>0</v>
      </c>
      <c r="CT64" s="191"/>
      <c r="CU64" s="192">
        <v>58</v>
      </c>
      <c r="CV64" s="189" t="s">
        <v>49</v>
      </c>
      <c r="CW64" s="190">
        <v>0</v>
      </c>
      <c r="CX64" s="190">
        <v>0</v>
      </c>
      <c r="CY64" s="190">
        <v>0</v>
      </c>
      <c r="CZ64" s="190">
        <f t="shared" si="16"/>
        <v>0</v>
      </c>
      <c r="DA64" s="191"/>
      <c r="DB64" s="192">
        <v>58</v>
      </c>
      <c r="DC64" s="189" t="s">
        <v>49</v>
      </c>
      <c r="DD64" s="190">
        <v>0</v>
      </c>
      <c r="DE64" s="190">
        <v>0</v>
      </c>
      <c r="DF64" s="190">
        <v>0</v>
      </c>
      <c r="DG64" s="190">
        <f t="shared" si="17"/>
        <v>0</v>
      </c>
      <c r="DH64" s="191"/>
      <c r="DI64" s="192">
        <v>58</v>
      </c>
      <c r="DJ64" s="189" t="s">
        <v>49</v>
      </c>
      <c r="DK64" s="190">
        <v>0</v>
      </c>
      <c r="DL64" s="190">
        <v>0</v>
      </c>
      <c r="DM64" s="190">
        <v>0</v>
      </c>
      <c r="DN64" s="190">
        <f t="shared" si="18"/>
        <v>0</v>
      </c>
      <c r="DO64" s="191"/>
      <c r="DP64" s="192">
        <v>58</v>
      </c>
      <c r="DQ64" s="189" t="s">
        <v>49</v>
      </c>
      <c r="DR64" s="190">
        <v>0</v>
      </c>
      <c r="DS64" s="190">
        <v>0</v>
      </c>
      <c r="DT64" s="190">
        <v>0</v>
      </c>
      <c r="DU64" s="190">
        <f t="shared" si="19"/>
        <v>0</v>
      </c>
      <c r="DV64" s="191"/>
      <c r="DW64" s="192">
        <v>58</v>
      </c>
      <c r="DX64" s="189" t="s">
        <v>49</v>
      </c>
      <c r="DY64" s="190">
        <v>0</v>
      </c>
      <c r="DZ64" s="190">
        <v>0</v>
      </c>
      <c r="EA64" s="190">
        <v>0</v>
      </c>
      <c r="EB64" s="190">
        <f t="shared" si="20"/>
        <v>0</v>
      </c>
      <c r="EC64" s="191"/>
      <c r="ED64" s="192">
        <v>58</v>
      </c>
      <c r="EE64" s="189" t="s">
        <v>49</v>
      </c>
      <c r="EF64" s="190">
        <v>0</v>
      </c>
      <c r="EG64" s="190">
        <v>0</v>
      </c>
      <c r="EH64" s="190">
        <v>0</v>
      </c>
      <c r="EI64" s="190">
        <f t="shared" si="21"/>
        <v>0</v>
      </c>
      <c r="EJ64" s="191"/>
      <c r="EK64" s="192">
        <v>58</v>
      </c>
      <c r="EL64" s="189" t="s">
        <v>49</v>
      </c>
      <c r="EM64" s="190">
        <v>0</v>
      </c>
      <c r="EN64" s="190">
        <v>0</v>
      </c>
      <c r="EO64" s="190">
        <v>0</v>
      </c>
      <c r="EP64" s="190">
        <f t="shared" si="22"/>
        <v>0</v>
      </c>
      <c r="EQ64" s="191"/>
      <c r="ER64" s="192">
        <v>58</v>
      </c>
      <c r="ES64" s="189" t="s">
        <v>49</v>
      </c>
      <c r="ET64" s="190">
        <v>0</v>
      </c>
      <c r="EU64" s="190"/>
      <c r="EV64" s="190"/>
      <c r="EW64" s="190">
        <f t="shared" si="23"/>
        <v>0</v>
      </c>
      <c r="EX64" s="191"/>
      <c r="EY64" s="192">
        <v>58</v>
      </c>
      <c r="EZ64" s="189" t="s">
        <v>49</v>
      </c>
      <c r="FA64" s="190">
        <v>0</v>
      </c>
      <c r="FB64" s="190">
        <v>0</v>
      </c>
      <c r="FC64" s="190">
        <v>0</v>
      </c>
      <c r="FD64" s="190">
        <f t="shared" si="24"/>
        <v>0</v>
      </c>
      <c r="FE64" s="191"/>
      <c r="FF64" s="192">
        <v>58</v>
      </c>
      <c r="FG64" s="189" t="s">
        <v>49</v>
      </c>
      <c r="FH64" s="190">
        <v>0</v>
      </c>
      <c r="FI64" s="190">
        <v>0</v>
      </c>
      <c r="FJ64" s="190">
        <v>0</v>
      </c>
      <c r="FK64" s="190">
        <f t="shared" si="25"/>
        <v>0</v>
      </c>
      <c r="FL64" s="191"/>
      <c r="FM64" s="192">
        <v>58</v>
      </c>
      <c r="FN64" s="189" t="s">
        <v>49</v>
      </c>
      <c r="FO64" s="190">
        <v>0</v>
      </c>
      <c r="FP64" s="190">
        <v>0</v>
      </c>
      <c r="FQ64" s="190">
        <v>0</v>
      </c>
      <c r="FR64" s="190">
        <f t="shared" si="26"/>
        <v>0</v>
      </c>
      <c r="FS64" s="191"/>
      <c r="FT64" s="192">
        <v>58</v>
      </c>
      <c r="FU64" s="189" t="s">
        <v>49</v>
      </c>
      <c r="FV64" s="190">
        <v>0</v>
      </c>
      <c r="FW64" s="190">
        <v>0</v>
      </c>
      <c r="FX64" s="190">
        <v>0</v>
      </c>
      <c r="FY64" s="190">
        <f t="shared" si="27"/>
        <v>0</v>
      </c>
      <c r="FZ64" s="191"/>
      <c r="GA64" s="192">
        <v>58</v>
      </c>
      <c r="GB64" s="189" t="s">
        <v>49</v>
      </c>
      <c r="GC64" s="190">
        <v>0</v>
      </c>
      <c r="GD64" s="190">
        <v>0</v>
      </c>
      <c r="GE64" s="190">
        <v>0</v>
      </c>
      <c r="GF64" s="190">
        <f t="shared" si="28"/>
        <v>0</v>
      </c>
      <c r="GG64" s="191"/>
      <c r="GH64" s="192">
        <v>58</v>
      </c>
      <c r="GI64" s="189" t="s">
        <v>49</v>
      </c>
      <c r="GJ64" s="190">
        <v>0</v>
      </c>
      <c r="GK64" s="190">
        <v>0</v>
      </c>
      <c r="GL64" s="190">
        <v>0</v>
      </c>
      <c r="GM64" s="190">
        <f t="shared" si="29"/>
        <v>0</v>
      </c>
      <c r="GN64" s="191"/>
      <c r="GO64" s="192">
        <v>58</v>
      </c>
      <c r="GP64" s="189" t="s">
        <v>49</v>
      </c>
      <c r="GQ64" s="190">
        <v>0</v>
      </c>
      <c r="GR64" s="190">
        <v>0</v>
      </c>
      <c r="GS64" s="190">
        <v>0</v>
      </c>
      <c r="GT64" s="190">
        <f t="shared" si="30"/>
        <v>0</v>
      </c>
      <c r="GU64" s="191"/>
      <c r="GV64" s="192">
        <v>58</v>
      </c>
      <c r="GW64" s="189" t="s">
        <v>49</v>
      </c>
      <c r="GX64" s="190">
        <v>0</v>
      </c>
      <c r="GY64" s="190">
        <v>0</v>
      </c>
      <c r="GZ64" s="190">
        <v>0</v>
      </c>
      <c r="HA64" s="190">
        <f t="shared" si="31"/>
        <v>0</v>
      </c>
      <c r="HB64" s="191"/>
      <c r="HC64" s="192">
        <v>58</v>
      </c>
      <c r="HD64" s="189" t="s">
        <v>49</v>
      </c>
      <c r="HE64" s="190">
        <v>0</v>
      </c>
      <c r="HF64" s="190">
        <v>0</v>
      </c>
      <c r="HG64" s="190">
        <v>0</v>
      </c>
      <c r="HH64" s="190">
        <f t="shared" si="32"/>
        <v>0</v>
      </c>
      <c r="HI64" s="191"/>
      <c r="HJ64" s="192">
        <v>58</v>
      </c>
      <c r="HK64" s="189" t="s">
        <v>49</v>
      </c>
      <c r="HL64" s="190">
        <v>0</v>
      </c>
      <c r="HM64" s="190">
        <v>0</v>
      </c>
      <c r="HN64" s="190">
        <v>0</v>
      </c>
      <c r="HO64" s="190">
        <f t="shared" si="33"/>
        <v>0</v>
      </c>
      <c r="HP64" s="191"/>
      <c r="HQ64" s="192">
        <v>58</v>
      </c>
      <c r="HR64" s="189" t="s">
        <v>49</v>
      </c>
      <c r="HS64" s="190">
        <v>0</v>
      </c>
      <c r="HT64" s="190">
        <v>0</v>
      </c>
      <c r="HU64" s="190">
        <v>0</v>
      </c>
      <c r="HV64" s="190">
        <f t="shared" si="34"/>
        <v>0</v>
      </c>
      <c r="HW64" s="191"/>
      <c r="HX64" s="192">
        <v>58</v>
      </c>
      <c r="HY64" s="189" t="s">
        <v>49</v>
      </c>
      <c r="HZ64" s="190">
        <v>0</v>
      </c>
      <c r="IA64" s="190">
        <v>0</v>
      </c>
      <c r="IB64" s="190">
        <v>0</v>
      </c>
      <c r="IC64" s="190">
        <f t="shared" si="35"/>
        <v>0</v>
      </c>
      <c r="ID64" s="191"/>
      <c r="IE64" s="192">
        <v>58</v>
      </c>
      <c r="IF64" s="189" t="s">
        <v>49</v>
      </c>
      <c r="IG64" s="190">
        <v>0</v>
      </c>
      <c r="IH64" s="190">
        <v>0</v>
      </c>
      <c r="II64" s="190">
        <v>0</v>
      </c>
      <c r="IJ64" s="190">
        <f t="shared" si="36"/>
        <v>0</v>
      </c>
      <c r="IK64" s="191"/>
      <c r="IL64" s="192">
        <v>58</v>
      </c>
      <c r="IM64" s="189" t="s">
        <v>49</v>
      </c>
      <c r="IN64" s="190">
        <v>0</v>
      </c>
      <c r="IO64" s="190">
        <v>0</v>
      </c>
      <c r="IP64" s="190">
        <v>0</v>
      </c>
      <c r="IQ64" s="190">
        <f t="shared" si="37"/>
        <v>0</v>
      </c>
      <c r="IR64" s="191"/>
      <c r="IS64" s="192">
        <v>58</v>
      </c>
      <c r="IT64" s="189" t="s">
        <v>49</v>
      </c>
      <c r="IU64" s="190">
        <v>0</v>
      </c>
      <c r="IV64" s="190">
        <v>0</v>
      </c>
      <c r="IW64" s="190">
        <v>0</v>
      </c>
      <c r="IX64" s="190">
        <f t="shared" si="38"/>
        <v>0</v>
      </c>
      <c r="IY64" s="191"/>
      <c r="IZ64" s="192">
        <v>58</v>
      </c>
      <c r="JA64" s="189" t="s">
        <v>49</v>
      </c>
      <c r="JB64" s="190">
        <v>0</v>
      </c>
      <c r="JC64" s="190">
        <v>0</v>
      </c>
      <c r="JD64" s="190">
        <v>0</v>
      </c>
      <c r="JE64" s="190">
        <f t="shared" si="39"/>
        <v>0</v>
      </c>
      <c r="JF64" s="191"/>
      <c r="JG64" s="192">
        <v>58</v>
      </c>
      <c r="JH64" s="189" t="s">
        <v>49</v>
      </c>
      <c r="JI64" s="190">
        <v>0</v>
      </c>
      <c r="JJ64" s="190">
        <v>0</v>
      </c>
      <c r="JK64" s="190">
        <v>0</v>
      </c>
      <c r="JL64" s="190">
        <f t="shared" si="40"/>
        <v>0</v>
      </c>
      <c r="JM64" s="191"/>
      <c r="JN64" s="192">
        <v>58</v>
      </c>
      <c r="JO64" s="189" t="s">
        <v>49</v>
      </c>
      <c r="JP64" s="190">
        <v>0</v>
      </c>
      <c r="JQ64" s="190">
        <v>0</v>
      </c>
      <c r="JR64" s="190">
        <v>0</v>
      </c>
      <c r="JS64" s="190">
        <f t="shared" si="41"/>
        <v>0</v>
      </c>
      <c r="JT64" s="191"/>
      <c r="JU64" s="192">
        <v>58</v>
      </c>
      <c r="JV64" s="189" t="s">
        <v>49</v>
      </c>
      <c r="JW64" s="190">
        <v>0</v>
      </c>
      <c r="JX64" s="190">
        <v>0</v>
      </c>
      <c r="JY64" s="190">
        <v>0</v>
      </c>
      <c r="JZ64" s="190">
        <f t="shared" si="42"/>
        <v>0</v>
      </c>
      <c r="KA64" s="191"/>
      <c r="KB64" s="192">
        <v>58</v>
      </c>
      <c r="KC64" s="189" t="s">
        <v>49</v>
      </c>
      <c r="KD64" s="190">
        <v>0</v>
      </c>
      <c r="KE64" s="190">
        <v>0</v>
      </c>
      <c r="KF64" s="190">
        <v>0</v>
      </c>
      <c r="KG64" s="190">
        <f t="shared" si="43"/>
        <v>0</v>
      </c>
      <c r="KH64" s="191"/>
      <c r="KI64" s="192">
        <v>58</v>
      </c>
      <c r="KJ64" s="189" t="s">
        <v>49</v>
      </c>
      <c r="KK64" s="190">
        <v>0</v>
      </c>
      <c r="KL64" s="190">
        <v>0</v>
      </c>
      <c r="KM64" s="190">
        <v>0</v>
      </c>
      <c r="KN64" s="190">
        <f t="shared" si="44"/>
        <v>0</v>
      </c>
      <c r="KO64" s="191"/>
      <c r="KP64" s="192">
        <v>58</v>
      </c>
      <c r="KQ64" s="189" t="s">
        <v>49</v>
      </c>
      <c r="KR64" s="190">
        <v>0</v>
      </c>
      <c r="KS64" s="190">
        <v>0</v>
      </c>
      <c r="KT64" s="190">
        <v>0</v>
      </c>
      <c r="KU64" s="190">
        <f t="shared" si="45"/>
        <v>0</v>
      </c>
      <c r="KV64" s="191"/>
      <c r="KW64" s="192">
        <v>58</v>
      </c>
      <c r="KX64" s="189" t="s">
        <v>49</v>
      </c>
      <c r="KY64" s="190">
        <v>0</v>
      </c>
      <c r="KZ64" s="190">
        <v>0</v>
      </c>
      <c r="LA64" s="190">
        <v>0</v>
      </c>
      <c r="LB64" s="190">
        <f t="shared" si="46"/>
        <v>0</v>
      </c>
      <c r="LC64" s="191"/>
      <c r="LD64" s="192">
        <v>58</v>
      </c>
      <c r="LE64" s="189" t="s">
        <v>49</v>
      </c>
      <c r="LF64" s="190">
        <v>0</v>
      </c>
      <c r="LG64" s="190">
        <v>0</v>
      </c>
      <c r="LH64" s="190">
        <v>0</v>
      </c>
      <c r="LI64" s="190">
        <f t="shared" si="47"/>
        <v>0</v>
      </c>
      <c r="LJ64" s="191"/>
      <c r="LK64" s="192">
        <v>58</v>
      </c>
      <c r="LL64" s="189" t="s">
        <v>49</v>
      </c>
      <c r="LM64" s="190">
        <v>0</v>
      </c>
      <c r="LN64" s="190">
        <v>0</v>
      </c>
      <c r="LO64" s="190">
        <v>0</v>
      </c>
      <c r="LP64" s="190">
        <f t="shared" si="48"/>
        <v>0</v>
      </c>
      <c r="LQ64" s="191"/>
      <c r="LR64" s="192">
        <v>58</v>
      </c>
      <c r="LS64" s="189" t="s">
        <v>49</v>
      </c>
      <c r="LT64" s="190">
        <v>0</v>
      </c>
      <c r="LU64" s="190">
        <v>0</v>
      </c>
      <c r="LV64" s="190">
        <v>0</v>
      </c>
      <c r="LW64" s="190">
        <f t="shared" si="49"/>
        <v>0</v>
      </c>
      <c r="LX64" s="191"/>
      <c r="LY64" s="192">
        <v>58</v>
      </c>
      <c r="LZ64" s="189" t="s">
        <v>49</v>
      </c>
      <c r="MA64" s="190">
        <v>0</v>
      </c>
      <c r="MB64" s="190">
        <v>0</v>
      </c>
      <c r="MC64" s="190">
        <v>0</v>
      </c>
      <c r="MD64" s="190">
        <f t="shared" si="50"/>
        <v>0</v>
      </c>
      <c r="ME64" s="191"/>
      <c r="MF64" s="192">
        <v>58</v>
      </c>
      <c r="MG64" s="189" t="s">
        <v>49</v>
      </c>
      <c r="MH64" s="190">
        <v>0</v>
      </c>
      <c r="MI64" s="190">
        <v>0</v>
      </c>
      <c r="MJ64" s="190">
        <v>0</v>
      </c>
      <c r="MK64" s="190">
        <f t="shared" si="51"/>
        <v>0</v>
      </c>
      <c r="ML64" s="191"/>
      <c r="MM64" s="192">
        <v>58</v>
      </c>
      <c r="MN64" s="189" t="s">
        <v>49</v>
      </c>
      <c r="MO64" s="190">
        <v>0</v>
      </c>
      <c r="MP64" s="190">
        <v>0</v>
      </c>
      <c r="MQ64" s="190">
        <v>0</v>
      </c>
      <c r="MR64" s="190">
        <f t="shared" si="52"/>
        <v>0</v>
      </c>
      <c r="MS64" s="191"/>
      <c r="MT64" s="192">
        <v>58</v>
      </c>
      <c r="MU64" s="189" t="s">
        <v>49</v>
      </c>
      <c r="MV64" s="190">
        <v>0</v>
      </c>
      <c r="MW64" s="190">
        <v>0</v>
      </c>
      <c r="MX64" s="190">
        <v>0</v>
      </c>
      <c r="MY64" s="190">
        <f t="shared" si="53"/>
        <v>0</v>
      </c>
      <c r="MZ64" s="191"/>
      <c r="NA64" s="192">
        <v>58</v>
      </c>
      <c r="NB64" s="189" t="s">
        <v>49</v>
      </c>
      <c r="NC64" s="190">
        <v>0</v>
      </c>
      <c r="ND64" s="190">
        <v>0</v>
      </c>
      <c r="NE64" s="190">
        <v>0</v>
      </c>
      <c r="NF64" s="190">
        <f t="shared" si="54"/>
        <v>0</v>
      </c>
      <c r="NG64" s="191"/>
      <c r="NH64" s="192">
        <v>58</v>
      </c>
      <c r="NI64" s="189" t="s">
        <v>49</v>
      </c>
      <c r="NJ64" s="190">
        <v>0</v>
      </c>
      <c r="NK64" s="190">
        <v>0</v>
      </c>
      <c r="NL64" s="190">
        <v>0</v>
      </c>
      <c r="NM64" s="190">
        <f t="shared" si="55"/>
        <v>0</v>
      </c>
      <c r="NN64" s="191"/>
      <c r="NO64" s="192">
        <v>58</v>
      </c>
      <c r="NP64" s="189" t="s">
        <v>49</v>
      </c>
      <c r="NQ64" s="190">
        <v>0</v>
      </c>
      <c r="NR64" s="190">
        <v>0</v>
      </c>
      <c r="NS64" s="190">
        <v>0</v>
      </c>
      <c r="NT64" s="190">
        <f t="shared" si="56"/>
        <v>0</v>
      </c>
      <c r="NU64" s="191"/>
      <c r="NV64" s="192">
        <v>58</v>
      </c>
      <c r="NW64" s="189" t="s">
        <v>49</v>
      </c>
      <c r="NX64" s="190">
        <v>0</v>
      </c>
      <c r="NY64" s="190">
        <v>0</v>
      </c>
      <c r="NZ64" s="190">
        <v>0</v>
      </c>
      <c r="OA64" s="190">
        <f t="shared" si="57"/>
        <v>0</v>
      </c>
      <c r="OB64" s="191"/>
      <c r="OC64" s="192">
        <v>58</v>
      </c>
      <c r="OD64" s="189" t="s">
        <v>49</v>
      </c>
      <c r="OE64" s="190">
        <v>0</v>
      </c>
      <c r="OF64" s="190">
        <v>0</v>
      </c>
      <c r="OG64" s="190">
        <v>0</v>
      </c>
      <c r="OH64" s="190">
        <f t="shared" si="58"/>
        <v>0</v>
      </c>
      <c r="OI64" s="191"/>
      <c r="OJ64" s="192">
        <v>58</v>
      </c>
      <c r="OK64" s="189" t="s">
        <v>49</v>
      </c>
      <c r="OL64" s="190">
        <v>0</v>
      </c>
      <c r="OM64" s="190">
        <v>0</v>
      </c>
      <c r="ON64" s="190">
        <v>0</v>
      </c>
      <c r="OO64" s="190">
        <f t="shared" si="59"/>
        <v>0</v>
      </c>
      <c r="OP64" s="191"/>
      <c r="OQ64" s="192">
        <v>58</v>
      </c>
      <c r="OR64" s="189" t="s">
        <v>49</v>
      </c>
      <c r="OS64" s="190">
        <v>0</v>
      </c>
      <c r="OT64" s="190">
        <v>0</v>
      </c>
      <c r="OU64" s="190">
        <v>0</v>
      </c>
      <c r="OV64" s="190">
        <f t="shared" si="60"/>
        <v>0</v>
      </c>
      <c r="OW64" s="191"/>
      <c r="OX64" s="192">
        <v>58</v>
      </c>
      <c r="OY64" s="189" t="s">
        <v>49</v>
      </c>
      <c r="OZ64" s="190">
        <v>0</v>
      </c>
      <c r="PA64" s="190">
        <v>0</v>
      </c>
      <c r="PB64" s="190">
        <v>0</v>
      </c>
      <c r="PC64" s="190">
        <f t="shared" si="61"/>
        <v>0</v>
      </c>
      <c r="PD64" s="191"/>
      <c r="PE64" s="192">
        <v>58</v>
      </c>
      <c r="PF64" s="189" t="s">
        <v>49</v>
      </c>
      <c r="PG64" s="190">
        <v>0</v>
      </c>
      <c r="PH64" s="190">
        <v>0</v>
      </c>
      <c r="PI64" s="190">
        <v>0</v>
      </c>
      <c r="PJ64" s="190">
        <f t="shared" si="62"/>
        <v>0</v>
      </c>
      <c r="PK64" s="191"/>
      <c r="PL64" s="192">
        <v>58</v>
      </c>
      <c r="PM64" s="189" t="s">
        <v>49</v>
      </c>
      <c r="PN64" s="190">
        <v>0</v>
      </c>
      <c r="PO64" s="190">
        <v>0</v>
      </c>
      <c r="PP64" s="190">
        <v>0</v>
      </c>
      <c r="PQ64" s="190">
        <f t="shared" si="63"/>
        <v>0</v>
      </c>
      <c r="PR64" s="191"/>
      <c r="PS64" s="192">
        <v>58</v>
      </c>
      <c r="PT64" s="189" t="s">
        <v>49</v>
      </c>
      <c r="PU64" s="190">
        <v>0</v>
      </c>
      <c r="PV64" s="190">
        <v>0</v>
      </c>
      <c r="PW64" s="190">
        <v>0</v>
      </c>
      <c r="PX64" s="190">
        <f t="shared" si="64"/>
        <v>0</v>
      </c>
      <c r="PY64" s="191"/>
      <c r="PZ64" s="192">
        <v>58</v>
      </c>
      <c r="QA64" s="189" t="s">
        <v>49</v>
      </c>
      <c r="QB64" s="190">
        <v>0</v>
      </c>
      <c r="QC64" s="190">
        <v>0</v>
      </c>
      <c r="QD64" s="190">
        <v>0</v>
      </c>
      <c r="QE64" s="190">
        <f t="shared" si="65"/>
        <v>0</v>
      </c>
      <c r="QF64" s="191"/>
      <c r="QG64" s="192">
        <v>58</v>
      </c>
      <c r="QH64" s="189" t="s">
        <v>49</v>
      </c>
      <c r="QI64" s="190">
        <v>0</v>
      </c>
      <c r="QJ64" s="190">
        <v>0</v>
      </c>
      <c r="QK64" s="190">
        <v>0</v>
      </c>
      <c r="QL64" s="190">
        <f t="shared" si="66"/>
        <v>0</v>
      </c>
      <c r="QM64" s="191"/>
      <c r="QN64" s="192">
        <v>58</v>
      </c>
      <c r="QO64" s="189" t="s">
        <v>49</v>
      </c>
      <c r="QP64" s="190">
        <v>0</v>
      </c>
      <c r="QQ64" s="190">
        <v>0</v>
      </c>
      <c r="QR64" s="190">
        <v>0</v>
      </c>
      <c r="QS64" s="190">
        <f t="shared" si="67"/>
        <v>0</v>
      </c>
      <c r="QT64" s="191"/>
      <c r="QU64" s="192">
        <v>58</v>
      </c>
      <c r="QV64" s="189" t="s">
        <v>49</v>
      </c>
      <c r="QW64" s="190">
        <v>0</v>
      </c>
      <c r="QX64" s="190">
        <v>0</v>
      </c>
      <c r="QY64" s="190">
        <v>0</v>
      </c>
      <c r="QZ64" s="190">
        <f t="shared" si="68"/>
        <v>0</v>
      </c>
      <c r="RA64" s="191"/>
      <c r="RB64" s="192">
        <v>58</v>
      </c>
      <c r="RC64" s="189" t="s">
        <v>49</v>
      </c>
      <c r="RD64" s="190">
        <v>0</v>
      </c>
      <c r="RE64" s="190">
        <v>0</v>
      </c>
      <c r="RF64" s="190">
        <v>0</v>
      </c>
      <c r="RG64" s="190">
        <f t="shared" si="69"/>
        <v>0</v>
      </c>
      <c r="RH64" s="191"/>
      <c r="RI64" s="192">
        <v>58</v>
      </c>
      <c r="RJ64" s="189" t="s">
        <v>49</v>
      </c>
      <c r="RK64" s="190">
        <v>0</v>
      </c>
      <c r="RL64" s="190">
        <v>0</v>
      </c>
      <c r="RM64" s="190">
        <v>0</v>
      </c>
      <c r="RN64" s="190">
        <f t="shared" si="70"/>
        <v>0</v>
      </c>
      <c r="RO64" s="191"/>
      <c r="RP64" s="192">
        <v>58</v>
      </c>
      <c r="RQ64" s="189" t="s">
        <v>49</v>
      </c>
      <c r="RR64" s="190">
        <v>0</v>
      </c>
      <c r="RS64" s="190">
        <v>0</v>
      </c>
      <c r="RT64" s="190">
        <v>0</v>
      </c>
      <c r="RU64" s="190">
        <f t="shared" si="71"/>
        <v>0</v>
      </c>
      <c r="RV64" s="191"/>
      <c r="RW64" s="192">
        <v>58</v>
      </c>
      <c r="RX64" s="189" t="s">
        <v>49</v>
      </c>
      <c r="RY64" s="190">
        <v>0</v>
      </c>
      <c r="RZ64" s="190">
        <v>0</v>
      </c>
      <c r="SA64" s="190">
        <v>0</v>
      </c>
      <c r="SB64" s="190">
        <f t="shared" si="72"/>
        <v>0</v>
      </c>
      <c r="SC64" s="191"/>
      <c r="SD64" s="192">
        <v>58</v>
      </c>
      <c r="SE64" s="189" t="s">
        <v>49</v>
      </c>
      <c r="SF64" s="190">
        <v>0</v>
      </c>
      <c r="SG64" s="190">
        <v>0</v>
      </c>
      <c r="SH64" s="190">
        <v>0</v>
      </c>
      <c r="SI64" s="190">
        <f t="shared" si="73"/>
        <v>0</v>
      </c>
      <c r="SJ64" s="191"/>
      <c r="SK64" s="192">
        <v>58</v>
      </c>
      <c r="SL64" s="189" t="s">
        <v>49</v>
      </c>
      <c r="SM64" s="190">
        <v>0</v>
      </c>
      <c r="SN64" s="190">
        <v>0</v>
      </c>
      <c r="SO64" s="190">
        <v>0</v>
      </c>
      <c r="SP64" s="190">
        <f t="shared" si="74"/>
        <v>0</v>
      </c>
      <c r="SQ64" s="191"/>
      <c r="SR64" s="192">
        <v>58</v>
      </c>
      <c r="SS64" s="189" t="s">
        <v>49</v>
      </c>
      <c r="ST64" s="190">
        <v>0</v>
      </c>
      <c r="SU64" s="190">
        <v>0</v>
      </c>
      <c r="SV64" s="190">
        <v>0</v>
      </c>
      <c r="SW64" s="190">
        <f t="shared" si="75"/>
        <v>0</v>
      </c>
      <c r="SX64" s="191"/>
      <c r="SY64" s="192">
        <v>58</v>
      </c>
      <c r="SZ64" s="189" t="s">
        <v>49</v>
      </c>
      <c r="TA64" s="190">
        <v>0</v>
      </c>
      <c r="TB64" s="190">
        <v>0</v>
      </c>
      <c r="TC64" s="190">
        <v>0</v>
      </c>
      <c r="TD64" s="190">
        <f t="shared" si="76"/>
        <v>0</v>
      </c>
      <c r="TE64" s="191"/>
      <c r="TF64" s="192">
        <v>58</v>
      </c>
      <c r="TG64" s="189" t="s">
        <v>49</v>
      </c>
      <c r="TH64" s="190">
        <v>0</v>
      </c>
      <c r="TI64" s="190">
        <v>0</v>
      </c>
      <c r="TJ64" s="190">
        <v>0</v>
      </c>
      <c r="TK64" s="190">
        <f t="shared" si="77"/>
        <v>0</v>
      </c>
      <c r="TL64" s="191"/>
      <c r="TM64" s="192">
        <v>58</v>
      </c>
      <c r="TN64" s="189" t="s">
        <v>49</v>
      </c>
      <c r="TO64" s="190">
        <v>0</v>
      </c>
      <c r="TP64" s="190">
        <v>0</v>
      </c>
      <c r="TQ64" s="190">
        <v>0</v>
      </c>
      <c r="TR64" s="190">
        <f t="shared" si="78"/>
        <v>0</v>
      </c>
      <c r="TS64" s="191"/>
      <c r="TT64" s="192">
        <v>58</v>
      </c>
      <c r="TU64" s="189" t="s">
        <v>49</v>
      </c>
      <c r="TV64" s="190">
        <v>0</v>
      </c>
      <c r="TW64" s="190">
        <v>0</v>
      </c>
      <c r="TX64" s="190">
        <v>0</v>
      </c>
      <c r="TY64" s="190">
        <f t="shared" si="79"/>
        <v>0</v>
      </c>
      <c r="TZ64" s="191"/>
      <c r="UA64" s="192">
        <v>58</v>
      </c>
      <c r="UB64" s="189" t="s">
        <v>49</v>
      </c>
      <c r="UC64" s="190">
        <v>0</v>
      </c>
      <c r="UD64" s="190">
        <v>0</v>
      </c>
      <c r="UE64" s="190">
        <v>0</v>
      </c>
      <c r="UF64" s="190">
        <f t="shared" si="80"/>
        <v>0</v>
      </c>
      <c r="UG64" s="191"/>
      <c r="UH64" s="192">
        <v>58</v>
      </c>
      <c r="UI64" s="189" t="s">
        <v>49</v>
      </c>
      <c r="UJ64" s="190">
        <v>0</v>
      </c>
      <c r="UK64" s="190">
        <v>0</v>
      </c>
      <c r="UL64" s="190">
        <v>0</v>
      </c>
      <c r="UM64" s="190">
        <f t="shared" si="81"/>
        <v>0</v>
      </c>
      <c r="UN64" s="191"/>
      <c r="UO64" s="192">
        <v>58</v>
      </c>
      <c r="UP64" s="189" t="s">
        <v>49</v>
      </c>
      <c r="UQ64" s="190">
        <v>0</v>
      </c>
      <c r="UR64" s="190">
        <v>0</v>
      </c>
      <c r="US64" s="190">
        <v>0</v>
      </c>
      <c r="UT64" s="190">
        <f t="shared" si="82"/>
        <v>0</v>
      </c>
      <c r="UU64" s="191"/>
      <c r="UV64" s="192">
        <v>58</v>
      </c>
      <c r="UW64" s="189" t="s">
        <v>49</v>
      </c>
      <c r="UX64" s="190">
        <v>0</v>
      </c>
      <c r="UY64" s="190">
        <v>0</v>
      </c>
      <c r="UZ64" s="190">
        <v>0</v>
      </c>
      <c r="VA64" s="190">
        <f t="shared" si="83"/>
        <v>0</v>
      </c>
      <c r="VB64" s="191"/>
      <c r="VC64" s="192">
        <v>58</v>
      </c>
      <c r="VD64" s="189" t="s">
        <v>49</v>
      </c>
      <c r="VE64" s="190">
        <v>0</v>
      </c>
      <c r="VF64" s="190">
        <v>0</v>
      </c>
      <c r="VG64" s="190">
        <v>0</v>
      </c>
      <c r="VH64" s="190">
        <f t="shared" si="84"/>
        <v>0</v>
      </c>
      <c r="VI64" s="191"/>
      <c r="VJ64" s="192">
        <v>58</v>
      </c>
      <c r="VK64" s="189" t="s">
        <v>49</v>
      </c>
      <c r="VL64" s="190">
        <v>0</v>
      </c>
      <c r="VM64" s="190">
        <v>0</v>
      </c>
      <c r="VN64" s="190">
        <v>0</v>
      </c>
      <c r="VO64" s="190">
        <f t="shared" si="85"/>
        <v>0</v>
      </c>
      <c r="VP64" s="191"/>
      <c r="VQ64" s="192">
        <v>58</v>
      </c>
      <c r="VR64" s="189" t="s">
        <v>49</v>
      </c>
      <c r="VS64" s="190">
        <v>0</v>
      </c>
      <c r="VT64" s="190">
        <v>0</v>
      </c>
      <c r="VU64" s="190">
        <v>0</v>
      </c>
      <c r="VV64" s="190">
        <f t="shared" si="86"/>
        <v>0</v>
      </c>
      <c r="VW64" s="191"/>
      <c r="VX64" s="192">
        <v>58</v>
      </c>
      <c r="VY64" s="189" t="s">
        <v>49</v>
      </c>
      <c r="VZ64" s="190">
        <v>0</v>
      </c>
      <c r="WA64" s="190">
        <v>0</v>
      </c>
      <c r="WB64" s="190">
        <v>0</v>
      </c>
      <c r="WC64" s="190">
        <f t="shared" si="87"/>
        <v>0</v>
      </c>
      <c r="WD64" s="191"/>
      <c r="WE64" s="192">
        <v>58</v>
      </c>
      <c r="WF64" s="189" t="s">
        <v>49</v>
      </c>
      <c r="WG64" s="190">
        <v>0</v>
      </c>
      <c r="WH64" s="190">
        <v>0</v>
      </c>
      <c r="WI64" s="190">
        <v>0</v>
      </c>
      <c r="WJ64" s="190">
        <f t="shared" si="88"/>
        <v>0</v>
      </c>
      <c r="WK64" s="191"/>
      <c r="WL64" s="192">
        <v>58</v>
      </c>
      <c r="WM64" s="189" t="s">
        <v>49</v>
      </c>
      <c r="WN64" s="190">
        <v>0</v>
      </c>
      <c r="WO64" s="190">
        <v>0</v>
      </c>
      <c r="WP64" s="190">
        <v>0</v>
      </c>
      <c r="WQ64" s="190">
        <f t="shared" si="89"/>
        <v>0</v>
      </c>
      <c r="WR64" s="191"/>
      <c r="WS64" s="192">
        <v>58</v>
      </c>
      <c r="WT64" s="189" t="s">
        <v>49</v>
      </c>
      <c r="WU64" s="190">
        <v>0</v>
      </c>
      <c r="WV64" s="190">
        <v>0</v>
      </c>
      <c r="WW64" s="190">
        <v>0</v>
      </c>
      <c r="WX64" s="190">
        <f t="shared" si="90"/>
        <v>0</v>
      </c>
      <c r="WY64" s="191"/>
      <c r="WZ64" s="192">
        <v>58</v>
      </c>
      <c r="XA64" s="189" t="s">
        <v>49</v>
      </c>
      <c r="XB64" s="190">
        <v>0</v>
      </c>
      <c r="XC64" s="190">
        <v>0</v>
      </c>
      <c r="XD64" s="190">
        <v>0</v>
      </c>
      <c r="XE64" s="190">
        <f t="shared" si="91"/>
        <v>0</v>
      </c>
      <c r="XF64" s="191"/>
      <c r="XG64" s="192">
        <v>58</v>
      </c>
      <c r="XH64" s="189" t="s">
        <v>49</v>
      </c>
      <c r="XI64" s="190">
        <v>0</v>
      </c>
      <c r="XJ64" s="190">
        <v>0</v>
      </c>
      <c r="XK64" s="190">
        <v>0</v>
      </c>
      <c r="XL64" s="190">
        <f t="shared" si="92"/>
        <v>0</v>
      </c>
      <c r="XM64" s="191"/>
      <c r="XN64" s="192">
        <v>58</v>
      </c>
      <c r="XO64" s="189" t="s">
        <v>49</v>
      </c>
      <c r="XP64" s="190">
        <v>0</v>
      </c>
      <c r="XQ64" s="190">
        <v>0</v>
      </c>
      <c r="XR64" s="190">
        <v>0</v>
      </c>
      <c r="XS64" s="190">
        <f t="shared" si="93"/>
        <v>0</v>
      </c>
      <c r="XT64" s="191"/>
      <c r="XU64" s="192">
        <v>58</v>
      </c>
      <c r="XV64" s="189" t="s">
        <v>49</v>
      </c>
      <c r="XW64" s="190">
        <v>0</v>
      </c>
      <c r="XX64" s="190">
        <v>0</v>
      </c>
      <c r="XY64" s="190">
        <v>0</v>
      </c>
      <c r="XZ64" s="190">
        <f t="shared" si="94"/>
        <v>0</v>
      </c>
      <c r="YA64" s="191"/>
      <c r="YB64" s="192">
        <v>58</v>
      </c>
      <c r="YC64" s="189" t="s">
        <v>49</v>
      </c>
      <c r="YD64" s="190">
        <v>0</v>
      </c>
      <c r="YE64" s="190">
        <v>0</v>
      </c>
      <c r="YF64" s="190">
        <v>0</v>
      </c>
      <c r="YG64" s="190">
        <f t="shared" si="95"/>
        <v>0</v>
      </c>
      <c r="YH64" s="191"/>
      <c r="YI64" s="192">
        <v>58</v>
      </c>
      <c r="YJ64" s="189" t="s">
        <v>49</v>
      </c>
      <c r="YK64" s="190">
        <v>0</v>
      </c>
      <c r="YL64" s="190">
        <f t="shared" si="96"/>
        <v>0</v>
      </c>
      <c r="YM64" s="190">
        <f t="shared" si="0"/>
        <v>0</v>
      </c>
      <c r="YN64" s="190">
        <f t="shared" si="1"/>
        <v>0</v>
      </c>
      <c r="YO64" s="191"/>
      <c r="YP64" s="105">
        <v>58</v>
      </c>
      <c r="YQ64" s="2" t="s">
        <v>49</v>
      </c>
      <c r="YR64" s="5">
        <v>0</v>
      </c>
      <c r="YS64" s="5" t="e">
        <f>'Programme Management'!#REF!+'Prgramme M. Activities'!YL64</f>
        <v>#REF!</v>
      </c>
      <c r="YT64" s="5" t="e">
        <f>'Programme Management'!#REF!+'Prgramme M. Activities'!YM64</f>
        <v>#REF!</v>
      </c>
      <c r="YU64" s="5" t="e">
        <f t="shared" si="97"/>
        <v>#REF!</v>
      </c>
      <c r="YV64" s="9"/>
    </row>
    <row r="65" spans="1:672" ht="16.5" hidden="1">
      <c r="A65" s="188">
        <v>59</v>
      </c>
      <c r="B65" s="189" t="s">
        <v>66</v>
      </c>
      <c r="C65" s="190">
        <v>0</v>
      </c>
      <c r="D65" s="190">
        <v>0</v>
      </c>
      <c r="E65" s="190">
        <v>0</v>
      </c>
      <c r="F65" s="190">
        <f t="shared" si="2"/>
        <v>0</v>
      </c>
      <c r="G65" s="191"/>
      <c r="H65" s="192">
        <v>59</v>
      </c>
      <c r="I65" s="189" t="s">
        <v>66</v>
      </c>
      <c r="J65" s="190">
        <v>0</v>
      </c>
      <c r="K65" s="190">
        <v>0</v>
      </c>
      <c r="L65" s="190">
        <v>0</v>
      </c>
      <c r="M65" s="190">
        <f t="shared" si="3"/>
        <v>0</v>
      </c>
      <c r="N65" s="191"/>
      <c r="O65" s="192">
        <v>59</v>
      </c>
      <c r="P65" s="189" t="s">
        <v>66</v>
      </c>
      <c r="Q65" s="190">
        <v>0</v>
      </c>
      <c r="R65" s="190">
        <v>0</v>
      </c>
      <c r="S65" s="190">
        <v>0</v>
      </c>
      <c r="T65" s="190">
        <f t="shared" si="4"/>
        <v>0</v>
      </c>
      <c r="U65" s="191"/>
      <c r="V65" s="192">
        <v>59</v>
      </c>
      <c r="W65" s="189" t="s">
        <v>66</v>
      </c>
      <c r="X65" s="190">
        <v>0</v>
      </c>
      <c r="Y65" s="190">
        <v>0</v>
      </c>
      <c r="Z65" s="190">
        <v>0</v>
      </c>
      <c r="AA65" s="190">
        <f t="shared" si="5"/>
        <v>0</v>
      </c>
      <c r="AB65" s="191"/>
      <c r="AC65" s="192">
        <v>59</v>
      </c>
      <c r="AD65" s="189" t="s">
        <v>66</v>
      </c>
      <c r="AE65" s="190">
        <v>0</v>
      </c>
      <c r="AF65" s="190">
        <v>0</v>
      </c>
      <c r="AG65" s="190">
        <v>0</v>
      </c>
      <c r="AH65" s="190">
        <f t="shared" si="6"/>
        <v>0</v>
      </c>
      <c r="AI65" s="191"/>
      <c r="AJ65" s="192">
        <v>59</v>
      </c>
      <c r="AK65" s="189" t="s">
        <v>66</v>
      </c>
      <c r="AL65" s="190">
        <v>0</v>
      </c>
      <c r="AM65" s="190">
        <v>0</v>
      </c>
      <c r="AN65" s="190">
        <v>0</v>
      </c>
      <c r="AO65" s="190">
        <f t="shared" si="7"/>
        <v>0</v>
      </c>
      <c r="AP65" s="191"/>
      <c r="AQ65" s="192">
        <v>59</v>
      </c>
      <c r="AR65" s="189" t="s">
        <v>66</v>
      </c>
      <c r="AS65" s="190">
        <v>0</v>
      </c>
      <c r="AT65" s="190">
        <v>0</v>
      </c>
      <c r="AU65" s="190">
        <v>0</v>
      </c>
      <c r="AV65" s="190">
        <f t="shared" si="8"/>
        <v>0</v>
      </c>
      <c r="AW65" s="191"/>
      <c r="AX65" s="192">
        <v>59</v>
      </c>
      <c r="AY65" s="189" t="s">
        <v>66</v>
      </c>
      <c r="AZ65" s="190">
        <v>0</v>
      </c>
      <c r="BA65" s="190">
        <v>0</v>
      </c>
      <c r="BB65" s="190">
        <v>0</v>
      </c>
      <c r="BC65" s="190">
        <f t="shared" si="9"/>
        <v>0</v>
      </c>
      <c r="BD65" s="191"/>
      <c r="BE65" s="192">
        <v>59</v>
      </c>
      <c r="BF65" s="189" t="s">
        <v>66</v>
      </c>
      <c r="BG65" s="190">
        <v>0</v>
      </c>
      <c r="BH65" s="190">
        <v>0</v>
      </c>
      <c r="BI65" s="190">
        <v>0</v>
      </c>
      <c r="BJ65" s="190">
        <f t="shared" si="10"/>
        <v>0</v>
      </c>
      <c r="BK65" s="191"/>
      <c r="BL65" s="192">
        <v>59</v>
      </c>
      <c r="BM65" s="189" t="s">
        <v>66</v>
      </c>
      <c r="BN65" s="190">
        <v>0</v>
      </c>
      <c r="BO65" s="190">
        <v>0</v>
      </c>
      <c r="BP65" s="190">
        <v>0</v>
      </c>
      <c r="BQ65" s="190">
        <f t="shared" si="11"/>
        <v>0</v>
      </c>
      <c r="BR65" s="191"/>
      <c r="BS65" s="192">
        <v>59</v>
      </c>
      <c r="BT65" s="189" t="s">
        <v>66</v>
      </c>
      <c r="BU65" s="190">
        <v>0</v>
      </c>
      <c r="BV65" s="190">
        <v>0</v>
      </c>
      <c r="BW65" s="190">
        <v>0</v>
      </c>
      <c r="BX65" s="190">
        <f t="shared" si="12"/>
        <v>0</v>
      </c>
      <c r="BY65" s="191"/>
      <c r="BZ65" s="192">
        <v>59</v>
      </c>
      <c r="CA65" s="189" t="s">
        <v>66</v>
      </c>
      <c r="CB65" s="190">
        <v>0</v>
      </c>
      <c r="CC65" s="190">
        <v>0</v>
      </c>
      <c r="CD65" s="190">
        <v>0</v>
      </c>
      <c r="CE65" s="190">
        <f t="shared" si="13"/>
        <v>0</v>
      </c>
      <c r="CF65" s="191"/>
      <c r="CG65" s="192">
        <v>59</v>
      </c>
      <c r="CH65" s="189" t="s">
        <v>66</v>
      </c>
      <c r="CI65" s="190">
        <v>0</v>
      </c>
      <c r="CJ65" s="190">
        <v>0</v>
      </c>
      <c r="CK65" s="190">
        <v>0</v>
      </c>
      <c r="CL65" s="190">
        <f t="shared" si="14"/>
        <v>0</v>
      </c>
      <c r="CM65" s="191"/>
      <c r="CN65" s="192">
        <v>59</v>
      </c>
      <c r="CO65" s="189" t="s">
        <v>66</v>
      </c>
      <c r="CP65" s="190">
        <v>0</v>
      </c>
      <c r="CQ65" s="190">
        <v>0</v>
      </c>
      <c r="CR65" s="190">
        <v>0</v>
      </c>
      <c r="CS65" s="190">
        <f t="shared" si="15"/>
        <v>0</v>
      </c>
      <c r="CT65" s="191"/>
      <c r="CU65" s="192">
        <v>59</v>
      </c>
      <c r="CV65" s="189" t="s">
        <v>66</v>
      </c>
      <c r="CW65" s="190">
        <v>0</v>
      </c>
      <c r="CX65" s="190">
        <v>0</v>
      </c>
      <c r="CY65" s="190">
        <v>0</v>
      </c>
      <c r="CZ65" s="190">
        <f t="shared" si="16"/>
        <v>0</v>
      </c>
      <c r="DA65" s="191"/>
      <c r="DB65" s="192">
        <v>59</v>
      </c>
      <c r="DC65" s="189" t="s">
        <v>66</v>
      </c>
      <c r="DD65" s="190">
        <v>0</v>
      </c>
      <c r="DE65" s="190">
        <v>0</v>
      </c>
      <c r="DF65" s="190">
        <v>0</v>
      </c>
      <c r="DG65" s="190">
        <f t="shared" si="17"/>
        <v>0</v>
      </c>
      <c r="DH65" s="191"/>
      <c r="DI65" s="192">
        <v>59</v>
      </c>
      <c r="DJ65" s="189" t="s">
        <v>66</v>
      </c>
      <c r="DK65" s="190">
        <v>0</v>
      </c>
      <c r="DL65" s="190">
        <v>0</v>
      </c>
      <c r="DM65" s="190">
        <v>0</v>
      </c>
      <c r="DN65" s="190">
        <f t="shared" si="18"/>
        <v>0</v>
      </c>
      <c r="DO65" s="191"/>
      <c r="DP65" s="192">
        <v>59</v>
      </c>
      <c r="DQ65" s="189" t="s">
        <v>66</v>
      </c>
      <c r="DR65" s="190">
        <v>0</v>
      </c>
      <c r="DS65" s="190">
        <v>0</v>
      </c>
      <c r="DT65" s="190">
        <v>0</v>
      </c>
      <c r="DU65" s="190">
        <f t="shared" si="19"/>
        <v>0</v>
      </c>
      <c r="DV65" s="191"/>
      <c r="DW65" s="192">
        <v>59</v>
      </c>
      <c r="DX65" s="189" t="s">
        <v>66</v>
      </c>
      <c r="DY65" s="190">
        <v>0</v>
      </c>
      <c r="DZ65" s="190">
        <v>0</v>
      </c>
      <c r="EA65" s="190">
        <v>0</v>
      </c>
      <c r="EB65" s="190">
        <f t="shared" si="20"/>
        <v>0</v>
      </c>
      <c r="EC65" s="191"/>
      <c r="ED65" s="192">
        <v>59</v>
      </c>
      <c r="EE65" s="189" t="s">
        <v>66</v>
      </c>
      <c r="EF65" s="190">
        <v>0</v>
      </c>
      <c r="EG65" s="190">
        <v>0</v>
      </c>
      <c r="EH65" s="190">
        <v>0</v>
      </c>
      <c r="EI65" s="190">
        <f t="shared" si="21"/>
        <v>0</v>
      </c>
      <c r="EJ65" s="191"/>
      <c r="EK65" s="192">
        <v>59</v>
      </c>
      <c r="EL65" s="189" t="s">
        <v>66</v>
      </c>
      <c r="EM65" s="190">
        <v>0</v>
      </c>
      <c r="EN65" s="190">
        <v>0</v>
      </c>
      <c r="EO65" s="190">
        <v>0</v>
      </c>
      <c r="EP65" s="190">
        <f t="shared" si="22"/>
        <v>0</v>
      </c>
      <c r="EQ65" s="191"/>
      <c r="ER65" s="192">
        <v>59</v>
      </c>
      <c r="ES65" s="189" t="s">
        <v>66</v>
      </c>
      <c r="ET65" s="190">
        <v>0</v>
      </c>
      <c r="EU65" s="190">
        <v>0</v>
      </c>
      <c r="EV65" s="190">
        <v>0</v>
      </c>
      <c r="EW65" s="190">
        <f t="shared" si="23"/>
        <v>0</v>
      </c>
      <c r="EX65" s="191"/>
      <c r="EY65" s="192">
        <v>59</v>
      </c>
      <c r="EZ65" s="189" t="s">
        <v>66</v>
      </c>
      <c r="FA65" s="190">
        <v>0</v>
      </c>
      <c r="FB65" s="190">
        <v>0</v>
      </c>
      <c r="FC65" s="190">
        <v>0</v>
      </c>
      <c r="FD65" s="190">
        <f t="shared" si="24"/>
        <v>0</v>
      </c>
      <c r="FE65" s="191"/>
      <c r="FF65" s="192">
        <v>59</v>
      </c>
      <c r="FG65" s="189" t="s">
        <v>66</v>
      </c>
      <c r="FH65" s="190">
        <v>0</v>
      </c>
      <c r="FI65" s="190">
        <v>0</v>
      </c>
      <c r="FJ65" s="190">
        <v>0</v>
      </c>
      <c r="FK65" s="190">
        <f t="shared" si="25"/>
        <v>0</v>
      </c>
      <c r="FL65" s="191"/>
      <c r="FM65" s="192">
        <v>59</v>
      </c>
      <c r="FN65" s="189" t="s">
        <v>66</v>
      </c>
      <c r="FO65" s="190">
        <v>0</v>
      </c>
      <c r="FP65" s="190">
        <v>0</v>
      </c>
      <c r="FQ65" s="190">
        <v>0</v>
      </c>
      <c r="FR65" s="190">
        <f t="shared" si="26"/>
        <v>0</v>
      </c>
      <c r="FS65" s="191"/>
      <c r="FT65" s="192">
        <v>59</v>
      </c>
      <c r="FU65" s="189" t="s">
        <v>66</v>
      </c>
      <c r="FV65" s="190">
        <v>0</v>
      </c>
      <c r="FW65" s="190">
        <v>0</v>
      </c>
      <c r="FX65" s="190">
        <v>0</v>
      </c>
      <c r="FY65" s="190">
        <f t="shared" si="27"/>
        <v>0</v>
      </c>
      <c r="FZ65" s="191"/>
      <c r="GA65" s="192">
        <v>59</v>
      </c>
      <c r="GB65" s="189" t="s">
        <v>66</v>
      </c>
      <c r="GC65" s="190">
        <v>0</v>
      </c>
      <c r="GD65" s="190">
        <v>0</v>
      </c>
      <c r="GE65" s="190">
        <v>0</v>
      </c>
      <c r="GF65" s="190">
        <f t="shared" si="28"/>
        <v>0</v>
      </c>
      <c r="GG65" s="191"/>
      <c r="GH65" s="192">
        <v>59</v>
      </c>
      <c r="GI65" s="189" t="s">
        <v>66</v>
      </c>
      <c r="GJ65" s="190">
        <v>0</v>
      </c>
      <c r="GK65" s="190">
        <v>0</v>
      </c>
      <c r="GL65" s="190">
        <v>0</v>
      </c>
      <c r="GM65" s="190">
        <f t="shared" si="29"/>
        <v>0</v>
      </c>
      <c r="GN65" s="191"/>
      <c r="GO65" s="192">
        <v>59</v>
      </c>
      <c r="GP65" s="189" t="s">
        <v>66</v>
      </c>
      <c r="GQ65" s="190">
        <v>0</v>
      </c>
      <c r="GR65" s="190">
        <v>0</v>
      </c>
      <c r="GS65" s="190">
        <v>0</v>
      </c>
      <c r="GT65" s="190">
        <f t="shared" si="30"/>
        <v>0</v>
      </c>
      <c r="GU65" s="191"/>
      <c r="GV65" s="192">
        <v>59</v>
      </c>
      <c r="GW65" s="189" t="s">
        <v>66</v>
      </c>
      <c r="GX65" s="190">
        <v>0</v>
      </c>
      <c r="GY65" s="190">
        <v>0</v>
      </c>
      <c r="GZ65" s="190">
        <v>0</v>
      </c>
      <c r="HA65" s="190">
        <f t="shared" si="31"/>
        <v>0</v>
      </c>
      <c r="HB65" s="191"/>
      <c r="HC65" s="192">
        <v>59</v>
      </c>
      <c r="HD65" s="189" t="s">
        <v>66</v>
      </c>
      <c r="HE65" s="190">
        <v>0</v>
      </c>
      <c r="HF65" s="190">
        <v>0</v>
      </c>
      <c r="HG65" s="190">
        <v>0</v>
      </c>
      <c r="HH65" s="190">
        <f t="shared" si="32"/>
        <v>0</v>
      </c>
      <c r="HI65" s="191"/>
      <c r="HJ65" s="192">
        <v>59</v>
      </c>
      <c r="HK65" s="189" t="s">
        <v>66</v>
      </c>
      <c r="HL65" s="190">
        <v>0</v>
      </c>
      <c r="HM65" s="190">
        <v>0</v>
      </c>
      <c r="HN65" s="190">
        <v>0</v>
      </c>
      <c r="HO65" s="190">
        <f t="shared" si="33"/>
        <v>0</v>
      </c>
      <c r="HP65" s="191"/>
      <c r="HQ65" s="192">
        <v>59</v>
      </c>
      <c r="HR65" s="189" t="s">
        <v>66</v>
      </c>
      <c r="HS65" s="190">
        <v>0</v>
      </c>
      <c r="HT65" s="190">
        <v>0</v>
      </c>
      <c r="HU65" s="190">
        <v>0</v>
      </c>
      <c r="HV65" s="190">
        <f t="shared" si="34"/>
        <v>0</v>
      </c>
      <c r="HW65" s="191"/>
      <c r="HX65" s="192">
        <v>59</v>
      </c>
      <c r="HY65" s="189" t="s">
        <v>66</v>
      </c>
      <c r="HZ65" s="190">
        <v>0</v>
      </c>
      <c r="IA65" s="190">
        <v>0</v>
      </c>
      <c r="IB65" s="190">
        <v>0</v>
      </c>
      <c r="IC65" s="190">
        <f t="shared" si="35"/>
        <v>0</v>
      </c>
      <c r="ID65" s="191"/>
      <c r="IE65" s="192">
        <v>59</v>
      </c>
      <c r="IF65" s="189" t="s">
        <v>66</v>
      </c>
      <c r="IG65" s="190">
        <v>0</v>
      </c>
      <c r="IH65" s="190">
        <v>0</v>
      </c>
      <c r="II65" s="190">
        <v>0</v>
      </c>
      <c r="IJ65" s="190">
        <f t="shared" si="36"/>
        <v>0</v>
      </c>
      <c r="IK65" s="191"/>
      <c r="IL65" s="192">
        <v>59</v>
      </c>
      <c r="IM65" s="189" t="s">
        <v>66</v>
      </c>
      <c r="IN65" s="190">
        <v>0</v>
      </c>
      <c r="IO65" s="190">
        <v>0</v>
      </c>
      <c r="IP65" s="190">
        <v>0</v>
      </c>
      <c r="IQ65" s="190">
        <f t="shared" si="37"/>
        <v>0</v>
      </c>
      <c r="IR65" s="191"/>
      <c r="IS65" s="192">
        <v>59</v>
      </c>
      <c r="IT65" s="189" t="s">
        <v>66</v>
      </c>
      <c r="IU65" s="190">
        <v>0</v>
      </c>
      <c r="IV65" s="190">
        <v>0</v>
      </c>
      <c r="IW65" s="190">
        <v>0</v>
      </c>
      <c r="IX65" s="190">
        <f t="shared" si="38"/>
        <v>0</v>
      </c>
      <c r="IY65" s="191"/>
      <c r="IZ65" s="192">
        <v>59</v>
      </c>
      <c r="JA65" s="189" t="s">
        <v>66</v>
      </c>
      <c r="JB65" s="190">
        <v>0</v>
      </c>
      <c r="JC65" s="190">
        <v>0</v>
      </c>
      <c r="JD65" s="190">
        <v>0</v>
      </c>
      <c r="JE65" s="190">
        <f t="shared" si="39"/>
        <v>0</v>
      </c>
      <c r="JF65" s="191"/>
      <c r="JG65" s="192">
        <v>59</v>
      </c>
      <c r="JH65" s="189" t="s">
        <v>66</v>
      </c>
      <c r="JI65" s="190">
        <v>0</v>
      </c>
      <c r="JJ65" s="190">
        <v>0</v>
      </c>
      <c r="JK65" s="190">
        <v>0</v>
      </c>
      <c r="JL65" s="190">
        <f t="shared" si="40"/>
        <v>0</v>
      </c>
      <c r="JM65" s="191"/>
      <c r="JN65" s="192">
        <v>59</v>
      </c>
      <c r="JO65" s="189" t="s">
        <v>66</v>
      </c>
      <c r="JP65" s="190">
        <v>0</v>
      </c>
      <c r="JQ65" s="190">
        <v>0</v>
      </c>
      <c r="JR65" s="190">
        <v>0</v>
      </c>
      <c r="JS65" s="190">
        <f t="shared" si="41"/>
        <v>0</v>
      </c>
      <c r="JT65" s="191"/>
      <c r="JU65" s="192">
        <v>59</v>
      </c>
      <c r="JV65" s="189" t="s">
        <v>66</v>
      </c>
      <c r="JW65" s="190">
        <v>0</v>
      </c>
      <c r="JX65" s="190">
        <v>0</v>
      </c>
      <c r="JY65" s="190">
        <v>0</v>
      </c>
      <c r="JZ65" s="190">
        <f t="shared" si="42"/>
        <v>0</v>
      </c>
      <c r="KA65" s="191"/>
      <c r="KB65" s="192">
        <v>59</v>
      </c>
      <c r="KC65" s="189" t="s">
        <v>66</v>
      </c>
      <c r="KD65" s="190">
        <v>0</v>
      </c>
      <c r="KE65" s="190">
        <v>0</v>
      </c>
      <c r="KF65" s="190">
        <v>0</v>
      </c>
      <c r="KG65" s="190">
        <f t="shared" si="43"/>
        <v>0</v>
      </c>
      <c r="KH65" s="191"/>
      <c r="KI65" s="192">
        <v>59</v>
      </c>
      <c r="KJ65" s="189" t="s">
        <v>66</v>
      </c>
      <c r="KK65" s="190">
        <v>0</v>
      </c>
      <c r="KL65" s="190">
        <v>0</v>
      </c>
      <c r="KM65" s="190">
        <v>0</v>
      </c>
      <c r="KN65" s="190">
        <f t="shared" si="44"/>
        <v>0</v>
      </c>
      <c r="KO65" s="191"/>
      <c r="KP65" s="192">
        <v>59</v>
      </c>
      <c r="KQ65" s="189" t="s">
        <v>66</v>
      </c>
      <c r="KR65" s="190">
        <v>0</v>
      </c>
      <c r="KS65" s="190">
        <v>0</v>
      </c>
      <c r="KT65" s="190">
        <v>0</v>
      </c>
      <c r="KU65" s="190">
        <f t="shared" si="45"/>
        <v>0</v>
      </c>
      <c r="KV65" s="191"/>
      <c r="KW65" s="192">
        <v>59</v>
      </c>
      <c r="KX65" s="189" t="s">
        <v>66</v>
      </c>
      <c r="KY65" s="190">
        <v>0</v>
      </c>
      <c r="KZ65" s="190">
        <v>0</v>
      </c>
      <c r="LA65" s="190">
        <v>0</v>
      </c>
      <c r="LB65" s="190">
        <f t="shared" si="46"/>
        <v>0</v>
      </c>
      <c r="LC65" s="191"/>
      <c r="LD65" s="192">
        <v>59</v>
      </c>
      <c r="LE65" s="189" t="s">
        <v>66</v>
      </c>
      <c r="LF65" s="190">
        <v>0</v>
      </c>
      <c r="LG65" s="190">
        <v>0</v>
      </c>
      <c r="LH65" s="190">
        <v>0</v>
      </c>
      <c r="LI65" s="190">
        <f t="shared" si="47"/>
        <v>0</v>
      </c>
      <c r="LJ65" s="191"/>
      <c r="LK65" s="192">
        <v>59</v>
      </c>
      <c r="LL65" s="189" t="s">
        <v>66</v>
      </c>
      <c r="LM65" s="190">
        <v>0</v>
      </c>
      <c r="LN65" s="190">
        <v>0</v>
      </c>
      <c r="LO65" s="190">
        <v>0</v>
      </c>
      <c r="LP65" s="190">
        <f t="shared" si="48"/>
        <v>0</v>
      </c>
      <c r="LQ65" s="191"/>
      <c r="LR65" s="192">
        <v>59</v>
      </c>
      <c r="LS65" s="189" t="s">
        <v>66</v>
      </c>
      <c r="LT65" s="190">
        <v>0</v>
      </c>
      <c r="LU65" s="190">
        <v>0</v>
      </c>
      <c r="LV65" s="190">
        <v>0</v>
      </c>
      <c r="LW65" s="190">
        <f t="shared" si="49"/>
        <v>0</v>
      </c>
      <c r="LX65" s="191"/>
      <c r="LY65" s="192">
        <v>59</v>
      </c>
      <c r="LZ65" s="189" t="s">
        <v>66</v>
      </c>
      <c r="MA65" s="190">
        <v>0</v>
      </c>
      <c r="MB65" s="190">
        <v>0</v>
      </c>
      <c r="MC65" s="190">
        <v>0</v>
      </c>
      <c r="MD65" s="190">
        <f t="shared" si="50"/>
        <v>0</v>
      </c>
      <c r="ME65" s="191"/>
      <c r="MF65" s="192">
        <v>59</v>
      </c>
      <c r="MG65" s="189" t="s">
        <v>66</v>
      </c>
      <c r="MH65" s="190">
        <v>0</v>
      </c>
      <c r="MI65" s="190">
        <v>0</v>
      </c>
      <c r="MJ65" s="190">
        <v>0</v>
      </c>
      <c r="MK65" s="190">
        <f t="shared" si="51"/>
        <v>0</v>
      </c>
      <c r="ML65" s="191"/>
      <c r="MM65" s="192">
        <v>59</v>
      </c>
      <c r="MN65" s="189" t="s">
        <v>66</v>
      </c>
      <c r="MO65" s="190">
        <v>0</v>
      </c>
      <c r="MP65" s="190">
        <v>0</v>
      </c>
      <c r="MQ65" s="190">
        <v>0</v>
      </c>
      <c r="MR65" s="190">
        <f t="shared" si="52"/>
        <v>0</v>
      </c>
      <c r="MS65" s="191"/>
      <c r="MT65" s="192">
        <v>59</v>
      </c>
      <c r="MU65" s="189" t="s">
        <v>66</v>
      </c>
      <c r="MV65" s="190">
        <v>0</v>
      </c>
      <c r="MW65" s="190">
        <v>0</v>
      </c>
      <c r="MX65" s="190">
        <v>0</v>
      </c>
      <c r="MY65" s="190">
        <f t="shared" si="53"/>
        <v>0</v>
      </c>
      <c r="MZ65" s="191"/>
      <c r="NA65" s="192">
        <v>59</v>
      </c>
      <c r="NB65" s="189" t="s">
        <v>66</v>
      </c>
      <c r="NC65" s="190">
        <v>0</v>
      </c>
      <c r="ND65" s="190">
        <v>0</v>
      </c>
      <c r="NE65" s="190">
        <v>0</v>
      </c>
      <c r="NF65" s="190">
        <f t="shared" si="54"/>
        <v>0</v>
      </c>
      <c r="NG65" s="191"/>
      <c r="NH65" s="192">
        <v>59</v>
      </c>
      <c r="NI65" s="189" t="s">
        <v>66</v>
      </c>
      <c r="NJ65" s="190">
        <v>0</v>
      </c>
      <c r="NK65" s="190">
        <v>0</v>
      </c>
      <c r="NL65" s="190">
        <v>0</v>
      </c>
      <c r="NM65" s="190">
        <f t="shared" si="55"/>
        <v>0</v>
      </c>
      <c r="NN65" s="191"/>
      <c r="NO65" s="192">
        <v>59</v>
      </c>
      <c r="NP65" s="189" t="s">
        <v>66</v>
      </c>
      <c r="NQ65" s="190">
        <v>0</v>
      </c>
      <c r="NR65" s="190">
        <v>0</v>
      </c>
      <c r="NS65" s="190">
        <v>0</v>
      </c>
      <c r="NT65" s="190">
        <f t="shared" si="56"/>
        <v>0</v>
      </c>
      <c r="NU65" s="191"/>
      <c r="NV65" s="192">
        <v>59</v>
      </c>
      <c r="NW65" s="189" t="s">
        <v>66</v>
      </c>
      <c r="NX65" s="190">
        <v>0</v>
      </c>
      <c r="NY65" s="190">
        <v>0</v>
      </c>
      <c r="NZ65" s="190">
        <v>0</v>
      </c>
      <c r="OA65" s="190">
        <f t="shared" si="57"/>
        <v>0</v>
      </c>
      <c r="OB65" s="191"/>
      <c r="OC65" s="192">
        <v>59</v>
      </c>
      <c r="OD65" s="189" t="s">
        <v>66</v>
      </c>
      <c r="OE65" s="190">
        <v>0</v>
      </c>
      <c r="OF65" s="190">
        <v>0</v>
      </c>
      <c r="OG65" s="190">
        <v>0</v>
      </c>
      <c r="OH65" s="190">
        <f t="shared" si="58"/>
        <v>0</v>
      </c>
      <c r="OI65" s="191"/>
      <c r="OJ65" s="192">
        <v>59</v>
      </c>
      <c r="OK65" s="189" t="s">
        <v>66</v>
      </c>
      <c r="OL65" s="190">
        <v>0</v>
      </c>
      <c r="OM65" s="190">
        <v>0</v>
      </c>
      <c r="ON65" s="190">
        <v>0</v>
      </c>
      <c r="OO65" s="190">
        <f t="shared" si="59"/>
        <v>0</v>
      </c>
      <c r="OP65" s="191"/>
      <c r="OQ65" s="192">
        <v>59</v>
      </c>
      <c r="OR65" s="189" t="s">
        <v>66</v>
      </c>
      <c r="OS65" s="190">
        <v>0</v>
      </c>
      <c r="OT65" s="190">
        <v>0</v>
      </c>
      <c r="OU65" s="190">
        <v>0</v>
      </c>
      <c r="OV65" s="190">
        <f t="shared" si="60"/>
        <v>0</v>
      </c>
      <c r="OW65" s="191"/>
      <c r="OX65" s="192">
        <v>59</v>
      </c>
      <c r="OY65" s="189" t="s">
        <v>66</v>
      </c>
      <c r="OZ65" s="190">
        <v>0</v>
      </c>
      <c r="PA65" s="190">
        <v>0</v>
      </c>
      <c r="PB65" s="190">
        <v>0</v>
      </c>
      <c r="PC65" s="190">
        <f t="shared" si="61"/>
        <v>0</v>
      </c>
      <c r="PD65" s="191"/>
      <c r="PE65" s="192">
        <v>59</v>
      </c>
      <c r="PF65" s="189" t="s">
        <v>66</v>
      </c>
      <c r="PG65" s="190">
        <v>0</v>
      </c>
      <c r="PH65" s="190">
        <v>0</v>
      </c>
      <c r="PI65" s="190">
        <v>0</v>
      </c>
      <c r="PJ65" s="190">
        <f t="shared" si="62"/>
        <v>0</v>
      </c>
      <c r="PK65" s="191"/>
      <c r="PL65" s="192">
        <v>59</v>
      </c>
      <c r="PM65" s="189" t="s">
        <v>66</v>
      </c>
      <c r="PN65" s="190">
        <v>0</v>
      </c>
      <c r="PO65" s="190">
        <v>0</v>
      </c>
      <c r="PP65" s="190">
        <v>0</v>
      </c>
      <c r="PQ65" s="190">
        <f t="shared" si="63"/>
        <v>0</v>
      </c>
      <c r="PR65" s="191"/>
      <c r="PS65" s="192">
        <v>59</v>
      </c>
      <c r="PT65" s="189" t="s">
        <v>66</v>
      </c>
      <c r="PU65" s="190">
        <v>0</v>
      </c>
      <c r="PV65" s="190">
        <v>0</v>
      </c>
      <c r="PW65" s="190">
        <v>0</v>
      </c>
      <c r="PX65" s="190">
        <f t="shared" si="64"/>
        <v>0</v>
      </c>
      <c r="PY65" s="191"/>
      <c r="PZ65" s="192">
        <v>59</v>
      </c>
      <c r="QA65" s="189" t="s">
        <v>66</v>
      </c>
      <c r="QB65" s="190">
        <v>0</v>
      </c>
      <c r="QC65" s="190">
        <v>0</v>
      </c>
      <c r="QD65" s="190">
        <v>0</v>
      </c>
      <c r="QE65" s="190">
        <f t="shared" si="65"/>
        <v>0</v>
      </c>
      <c r="QF65" s="191"/>
      <c r="QG65" s="192">
        <v>59</v>
      </c>
      <c r="QH65" s="189" t="s">
        <v>66</v>
      </c>
      <c r="QI65" s="190">
        <v>0</v>
      </c>
      <c r="QJ65" s="190">
        <v>0</v>
      </c>
      <c r="QK65" s="190">
        <v>0</v>
      </c>
      <c r="QL65" s="190">
        <f t="shared" si="66"/>
        <v>0</v>
      </c>
      <c r="QM65" s="191"/>
      <c r="QN65" s="192">
        <v>59</v>
      </c>
      <c r="QO65" s="189" t="s">
        <v>66</v>
      </c>
      <c r="QP65" s="190">
        <v>0</v>
      </c>
      <c r="QQ65" s="190">
        <v>0</v>
      </c>
      <c r="QR65" s="190">
        <v>0</v>
      </c>
      <c r="QS65" s="190">
        <f t="shared" si="67"/>
        <v>0</v>
      </c>
      <c r="QT65" s="191"/>
      <c r="QU65" s="192">
        <v>59</v>
      </c>
      <c r="QV65" s="189" t="s">
        <v>66</v>
      </c>
      <c r="QW65" s="190">
        <v>0</v>
      </c>
      <c r="QX65" s="190">
        <v>0</v>
      </c>
      <c r="QY65" s="190">
        <v>0</v>
      </c>
      <c r="QZ65" s="190">
        <f t="shared" si="68"/>
        <v>0</v>
      </c>
      <c r="RA65" s="191"/>
      <c r="RB65" s="192">
        <v>59</v>
      </c>
      <c r="RC65" s="189" t="s">
        <v>66</v>
      </c>
      <c r="RD65" s="190">
        <v>0</v>
      </c>
      <c r="RE65" s="190">
        <v>0</v>
      </c>
      <c r="RF65" s="190">
        <v>0</v>
      </c>
      <c r="RG65" s="190">
        <f t="shared" si="69"/>
        <v>0</v>
      </c>
      <c r="RH65" s="191"/>
      <c r="RI65" s="192">
        <v>59</v>
      </c>
      <c r="RJ65" s="189" t="s">
        <v>66</v>
      </c>
      <c r="RK65" s="190">
        <v>0</v>
      </c>
      <c r="RL65" s="190">
        <v>0</v>
      </c>
      <c r="RM65" s="190">
        <v>0</v>
      </c>
      <c r="RN65" s="190">
        <f t="shared" si="70"/>
        <v>0</v>
      </c>
      <c r="RO65" s="191"/>
      <c r="RP65" s="192">
        <v>59</v>
      </c>
      <c r="RQ65" s="189" t="s">
        <v>66</v>
      </c>
      <c r="RR65" s="190">
        <v>0</v>
      </c>
      <c r="RS65" s="190">
        <v>0</v>
      </c>
      <c r="RT65" s="190">
        <v>0</v>
      </c>
      <c r="RU65" s="190">
        <f t="shared" si="71"/>
        <v>0</v>
      </c>
      <c r="RV65" s="191"/>
      <c r="RW65" s="192">
        <v>59</v>
      </c>
      <c r="RX65" s="189" t="s">
        <v>66</v>
      </c>
      <c r="RY65" s="190">
        <v>0</v>
      </c>
      <c r="RZ65" s="190">
        <v>0</v>
      </c>
      <c r="SA65" s="190">
        <v>0</v>
      </c>
      <c r="SB65" s="190">
        <f t="shared" si="72"/>
        <v>0</v>
      </c>
      <c r="SC65" s="191"/>
      <c r="SD65" s="192">
        <v>59</v>
      </c>
      <c r="SE65" s="189" t="s">
        <v>66</v>
      </c>
      <c r="SF65" s="190">
        <v>0</v>
      </c>
      <c r="SG65" s="190">
        <v>0</v>
      </c>
      <c r="SH65" s="190">
        <v>0</v>
      </c>
      <c r="SI65" s="190">
        <f t="shared" si="73"/>
        <v>0</v>
      </c>
      <c r="SJ65" s="191"/>
      <c r="SK65" s="192">
        <v>59</v>
      </c>
      <c r="SL65" s="189" t="s">
        <v>66</v>
      </c>
      <c r="SM65" s="190">
        <v>0</v>
      </c>
      <c r="SN65" s="190">
        <v>0</v>
      </c>
      <c r="SO65" s="190">
        <v>0</v>
      </c>
      <c r="SP65" s="190">
        <f t="shared" si="74"/>
        <v>0</v>
      </c>
      <c r="SQ65" s="191"/>
      <c r="SR65" s="192">
        <v>59</v>
      </c>
      <c r="SS65" s="189" t="s">
        <v>66</v>
      </c>
      <c r="ST65" s="190">
        <v>0</v>
      </c>
      <c r="SU65" s="190">
        <v>0</v>
      </c>
      <c r="SV65" s="190">
        <v>0</v>
      </c>
      <c r="SW65" s="190">
        <f t="shared" si="75"/>
        <v>0</v>
      </c>
      <c r="SX65" s="191"/>
      <c r="SY65" s="192">
        <v>59</v>
      </c>
      <c r="SZ65" s="189" t="s">
        <v>66</v>
      </c>
      <c r="TA65" s="190">
        <v>0</v>
      </c>
      <c r="TB65" s="190">
        <v>0</v>
      </c>
      <c r="TC65" s="190">
        <v>0</v>
      </c>
      <c r="TD65" s="190">
        <f t="shared" si="76"/>
        <v>0</v>
      </c>
      <c r="TE65" s="191"/>
      <c r="TF65" s="192">
        <v>59</v>
      </c>
      <c r="TG65" s="189" t="s">
        <v>66</v>
      </c>
      <c r="TH65" s="190">
        <v>0</v>
      </c>
      <c r="TI65" s="190">
        <v>0</v>
      </c>
      <c r="TJ65" s="190">
        <v>0</v>
      </c>
      <c r="TK65" s="190">
        <f t="shared" si="77"/>
        <v>0</v>
      </c>
      <c r="TL65" s="191"/>
      <c r="TM65" s="192">
        <v>59</v>
      </c>
      <c r="TN65" s="189" t="s">
        <v>66</v>
      </c>
      <c r="TO65" s="190">
        <v>0</v>
      </c>
      <c r="TP65" s="190">
        <v>0</v>
      </c>
      <c r="TQ65" s="190">
        <v>0</v>
      </c>
      <c r="TR65" s="190">
        <f t="shared" si="78"/>
        <v>0</v>
      </c>
      <c r="TS65" s="191"/>
      <c r="TT65" s="192">
        <v>59</v>
      </c>
      <c r="TU65" s="189" t="s">
        <v>66</v>
      </c>
      <c r="TV65" s="190">
        <v>0</v>
      </c>
      <c r="TW65" s="190">
        <v>0</v>
      </c>
      <c r="TX65" s="190">
        <v>0</v>
      </c>
      <c r="TY65" s="190">
        <f t="shared" si="79"/>
        <v>0</v>
      </c>
      <c r="TZ65" s="191"/>
      <c r="UA65" s="192">
        <v>59</v>
      </c>
      <c r="UB65" s="189" t="s">
        <v>66</v>
      </c>
      <c r="UC65" s="190">
        <v>0</v>
      </c>
      <c r="UD65" s="190">
        <v>0</v>
      </c>
      <c r="UE65" s="190">
        <v>0</v>
      </c>
      <c r="UF65" s="190">
        <f t="shared" si="80"/>
        <v>0</v>
      </c>
      <c r="UG65" s="191"/>
      <c r="UH65" s="192">
        <v>59</v>
      </c>
      <c r="UI65" s="189" t="s">
        <v>66</v>
      </c>
      <c r="UJ65" s="190">
        <v>0</v>
      </c>
      <c r="UK65" s="190">
        <v>0</v>
      </c>
      <c r="UL65" s="190">
        <v>0</v>
      </c>
      <c r="UM65" s="190">
        <f t="shared" si="81"/>
        <v>0</v>
      </c>
      <c r="UN65" s="191"/>
      <c r="UO65" s="192">
        <v>59</v>
      </c>
      <c r="UP65" s="189" t="s">
        <v>66</v>
      </c>
      <c r="UQ65" s="190">
        <v>0</v>
      </c>
      <c r="UR65" s="190">
        <v>0</v>
      </c>
      <c r="US65" s="190">
        <v>0</v>
      </c>
      <c r="UT65" s="190">
        <f t="shared" si="82"/>
        <v>0</v>
      </c>
      <c r="UU65" s="191"/>
      <c r="UV65" s="192">
        <v>59</v>
      </c>
      <c r="UW65" s="189" t="s">
        <v>66</v>
      </c>
      <c r="UX65" s="190">
        <v>0</v>
      </c>
      <c r="UY65" s="190">
        <v>0</v>
      </c>
      <c r="UZ65" s="190">
        <v>0</v>
      </c>
      <c r="VA65" s="190">
        <f t="shared" si="83"/>
        <v>0</v>
      </c>
      <c r="VB65" s="191"/>
      <c r="VC65" s="192">
        <v>59</v>
      </c>
      <c r="VD65" s="189" t="s">
        <v>66</v>
      </c>
      <c r="VE65" s="190">
        <v>0</v>
      </c>
      <c r="VF65" s="190">
        <v>0</v>
      </c>
      <c r="VG65" s="190">
        <v>0</v>
      </c>
      <c r="VH65" s="190">
        <f t="shared" si="84"/>
        <v>0</v>
      </c>
      <c r="VI65" s="191"/>
      <c r="VJ65" s="192">
        <v>59</v>
      </c>
      <c r="VK65" s="189" t="s">
        <v>66</v>
      </c>
      <c r="VL65" s="190">
        <v>0</v>
      </c>
      <c r="VM65" s="190">
        <v>0</v>
      </c>
      <c r="VN65" s="190">
        <v>0</v>
      </c>
      <c r="VO65" s="190">
        <f t="shared" si="85"/>
        <v>0</v>
      </c>
      <c r="VP65" s="191"/>
      <c r="VQ65" s="192">
        <v>59</v>
      </c>
      <c r="VR65" s="189" t="s">
        <v>66</v>
      </c>
      <c r="VS65" s="190">
        <v>0</v>
      </c>
      <c r="VT65" s="190">
        <v>0</v>
      </c>
      <c r="VU65" s="190">
        <v>0</v>
      </c>
      <c r="VV65" s="190">
        <f t="shared" si="86"/>
        <v>0</v>
      </c>
      <c r="VW65" s="191"/>
      <c r="VX65" s="192">
        <v>59</v>
      </c>
      <c r="VY65" s="189" t="s">
        <v>66</v>
      </c>
      <c r="VZ65" s="190">
        <v>0</v>
      </c>
      <c r="WA65" s="190">
        <v>0</v>
      </c>
      <c r="WB65" s="190">
        <v>0</v>
      </c>
      <c r="WC65" s="190">
        <f t="shared" si="87"/>
        <v>0</v>
      </c>
      <c r="WD65" s="191"/>
      <c r="WE65" s="192">
        <v>59</v>
      </c>
      <c r="WF65" s="189" t="s">
        <v>66</v>
      </c>
      <c r="WG65" s="190">
        <v>0</v>
      </c>
      <c r="WH65" s="190">
        <v>0</v>
      </c>
      <c r="WI65" s="190">
        <v>0</v>
      </c>
      <c r="WJ65" s="190">
        <f t="shared" si="88"/>
        <v>0</v>
      </c>
      <c r="WK65" s="191"/>
      <c r="WL65" s="192">
        <v>59</v>
      </c>
      <c r="WM65" s="189" t="s">
        <v>66</v>
      </c>
      <c r="WN65" s="190">
        <v>0</v>
      </c>
      <c r="WO65" s="190">
        <v>0</v>
      </c>
      <c r="WP65" s="190">
        <v>0</v>
      </c>
      <c r="WQ65" s="190">
        <f t="shared" si="89"/>
        <v>0</v>
      </c>
      <c r="WR65" s="191"/>
      <c r="WS65" s="192">
        <v>59</v>
      </c>
      <c r="WT65" s="189" t="s">
        <v>66</v>
      </c>
      <c r="WU65" s="190">
        <v>0</v>
      </c>
      <c r="WV65" s="190">
        <v>0</v>
      </c>
      <c r="WW65" s="190">
        <v>0</v>
      </c>
      <c r="WX65" s="190">
        <f t="shared" si="90"/>
        <v>0</v>
      </c>
      <c r="WY65" s="191"/>
      <c r="WZ65" s="192">
        <v>59</v>
      </c>
      <c r="XA65" s="189" t="s">
        <v>66</v>
      </c>
      <c r="XB65" s="190">
        <v>0</v>
      </c>
      <c r="XC65" s="190">
        <v>0</v>
      </c>
      <c r="XD65" s="190">
        <v>0</v>
      </c>
      <c r="XE65" s="190">
        <f t="shared" si="91"/>
        <v>0</v>
      </c>
      <c r="XF65" s="191"/>
      <c r="XG65" s="192">
        <v>59</v>
      </c>
      <c r="XH65" s="189" t="s">
        <v>66</v>
      </c>
      <c r="XI65" s="190">
        <v>0</v>
      </c>
      <c r="XJ65" s="190">
        <v>0</v>
      </c>
      <c r="XK65" s="190">
        <v>0</v>
      </c>
      <c r="XL65" s="190">
        <f t="shared" si="92"/>
        <v>0</v>
      </c>
      <c r="XM65" s="191"/>
      <c r="XN65" s="192">
        <v>59</v>
      </c>
      <c r="XO65" s="189" t="s">
        <v>66</v>
      </c>
      <c r="XP65" s="190">
        <v>0</v>
      </c>
      <c r="XQ65" s="190">
        <v>0</v>
      </c>
      <c r="XR65" s="190">
        <v>0</v>
      </c>
      <c r="XS65" s="190">
        <f t="shared" si="93"/>
        <v>0</v>
      </c>
      <c r="XT65" s="191"/>
      <c r="XU65" s="192">
        <v>59</v>
      </c>
      <c r="XV65" s="189" t="s">
        <v>66</v>
      </c>
      <c r="XW65" s="190">
        <v>0</v>
      </c>
      <c r="XX65" s="190">
        <v>0</v>
      </c>
      <c r="XY65" s="190">
        <v>0</v>
      </c>
      <c r="XZ65" s="190">
        <f t="shared" si="94"/>
        <v>0</v>
      </c>
      <c r="YA65" s="191"/>
      <c r="YB65" s="192">
        <v>59</v>
      </c>
      <c r="YC65" s="189" t="s">
        <v>66</v>
      </c>
      <c r="YD65" s="190">
        <v>0</v>
      </c>
      <c r="YE65" s="190">
        <v>0</v>
      </c>
      <c r="YF65" s="190">
        <v>0</v>
      </c>
      <c r="YG65" s="190">
        <f t="shared" si="95"/>
        <v>0</v>
      </c>
      <c r="YH65" s="191"/>
      <c r="YI65" s="192">
        <v>59</v>
      </c>
      <c r="YJ65" s="189" t="s">
        <v>66</v>
      </c>
      <c r="YK65" s="190">
        <v>0</v>
      </c>
      <c r="YL65" s="190">
        <f t="shared" si="96"/>
        <v>0</v>
      </c>
      <c r="YM65" s="190">
        <f t="shared" si="0"/>
        <v>0</v>
      </c>
      <c r="YN65" s="190">
        <f t="shared" si="1"/>
        <v>0</v>
      </c>
      <c r="YO65" s="191"/>
      <c r="YP65" s="105">
        <v>59</v>
      </c>
      <c r="YQ65" s="2" t="s">
        <v>66</v>
      </c>
      <c r="YR65" s="5">
        <v>0</v>
      </c>
      <c r="YS65" s="5" t="e">
        <f>'Programme Management'!#REF!+'Prgramme M. Activities'!YL65</f>
        <v>#REF!</v>
      </c>
      <c r="YT65" s="5" t="e">
        <f>'Programme Management'!#REF!+'Prgramme M. Activities'!YM65</f>
        <v>#REF!</v>
      </c>
      <c r="YU65" s="5" t="e">
        <f t="shared" si="97"/>
        <v>#REF!</v>
      </c>
      <c r="YV65" s="9"/>
    </row>
    <row r="66" spans="1:672" ht="16.5" hidden="1">
      <c r="A66" s="188">
        <v>60</v>
      </c>
      <c r="B66" s="189" t="s">
        <v>50</v>
      </c>
      <c r="C66" s="190">
        <v>0</v>
      </c>
      <c r="D66" s="190">
        <v>0</v>
      </c>
      <c r="E66" s="190">
        <v>0</v>
      </c>
      <c r="F66" s="190">
        <f t="shared" si="2"/>
        <v>0</v>
      </c>
      <c r="G66" s="191"/>
      <c r="H66" s="192">
        <v>60</v>
      </c>
      <c r="I66" s="189" t="s">
        <v>50</v>
      </c>
      <c r="J66" s="190">
        <v>0</v>
      </c>
      <c r="K66" s="190">
        <v>0</v>
      </c>
      <c r="L66" s="190">
        <v>0</v>
      </c>
      <c r="M66" s="190">
        <f t="shared" si="3"/>
        <v>0</v>
      </c>
      <c r="N66" s="191"/>
      <c r="O66" s="192">
        <v>60</v>
      </c>
      <c r="P66" s="189" t="s">
        <v>50</v>
      </c>
      <c r="Q66" s="190">
        <v>0</v>
      </c>
      <c r="R66" s="190">
        <v>0</v>
      </c>
      <c r="S66" s="190">
        <v>0</v>
      </c>
      <c r="T66" s="190">
        <f t="shared" si="4"/>
        <v>0</v>
      </c>
      <c r="U66" s="191"/>
      <c r="V66" s="192">
        <v>60</v>
      </c>
      <c r="W66" s="189" t="s">
        <v>50</v>
      </c>
      <c r="X66" s="190">
        <v>0</v>
      </c>
      <c r="Y66" s="190">
        <v>0</v>
      </c>
      <c r="Z66" s="190">
        <v>0</v>
      </c>
      <c r="AA66" s="190">
        <f t="shared" si="5"/>
        <v>0</v>
      </c>
      <c r="AB66" s="191"/>
      <c r="AC66" s="192">
        <v>60</v>
      </c>
      <c r="AD66" s="189" t="s">
        <v>50</v>
      </c>
      <c r="AE66" s="190">
        <v>0</v>
      </c>
      <c r="AF66" s="190">
        <v>0</v>
      </c>
      <c r="AG66" s="190">
        <v>0</v>
      </c>
      <c r="AH66" s="190">
        <f t="shared" si="6"/>
        <v>0</v>
      </c>
      <c r="AI66" s="191"/>
      <c r="AJ66" s="192">
        <v>60</v>
      </c>
      <c r="AK66" s="189" t="s">
        <v>50</v>
      </c>
      <c r="AL66" s="190">
        <v>0</v>
      </c>
      <c r="AM66" s="190">
        <v>0</v>
      </c>
      <c r="AN66" s="190">
        <v>0</v>
      </c>
      <c r="AO66" s="190">
        <f t="shared" si="7"/>
        <v>0</v>
      </c>
      <c r="AP66" s="191"/>
      <c r="AQ66" s="192">
        <v>60</v>
      </c>
      <c r="AR66" s="189" t="s">
        <v>50</v>
      </c>
      <c r="AS66" s="190">
        <v>0</v>
      </c>
      <c r="AT66" s="190">
        <v>0</v>
      </c>
      <c r="AU66" s="190">
        <v>0</v>
      </c>
      <c r="AV66" s="190">
        <f t="shared" si="8"/>
        <v>0</v>
      </c>
      <c r="AW66" s="191"/>
      <c r="AX66" s="192">
        <v>60</v>
      </c>
      <c r="AY66" s="189" t="s">
        <v>50</v>
      </c>
      <c r="AZ66" s="190">
        <v>0</v>
      </c>
      <c r="BA66" s="190">
        <v>0</v>
      </c>
      <c r="BB66" s="190">
        <v>0</v>
      </c>
      <c r="BC66" s="190">
        <f t="shared" si="9"/>
        <v>0</v>
      </c>
      <c r="BD66" s="191"/>
      <c r="BE66" s="192">
        <v>60</v>
      </c>
      <c r="BF66" s="189" t="s">
        <v>50</v>
      </c>
      <c r="BG66" s="190">
        <v>0</v>
      </c>
      <c r="BH66" s="190">
        <v>0</v>
      </c>
      <c r="BI66" s="190">
        <v>0</v>
      </c>
      <c r="BJ66" s="190">
        <f t="shared" si="10"/>
        <v>0</v>
      </c>
      <c r="BK66" s="191"/>
      <c r="BL66" s="192">
        <v>60</v>
      </c>
      <c r="BM66" s="189" t="s">
        <v>50</v>
      </c>
      <c r="BN66" s="190">
        <v>0</v>
      </c>
      <c r="BO66" s="190">
        <v>0</v>
      </c>
      <c r="BP66" s="190">
        <v>0</v>
      </c>
      <c r="BQ66" s="190">
        <f t="shared" si="11"/>
        <v>0</v>
      </c>
      <c r="BR66" s="191"/>
      <c r="BS66" s="192">
        <v>60</v>
      </c>
      <c r="BT66" s="189" t="s">
        <v>50</v>
      </c>
      <c r="BU66" s="190">
        <v>0</v>
      </c>
      <c r="BV66" s="190">
        <v>0</v>
      </c>
      <c r="BW66" s="190">
        <v>0</v>
      </c>
      <c r="BX66" s="190">
        <f t="shared" si="12"/>
        <v>0</v>
      </c>
      <c r="BY66" s="191"/>
      <c r="BZ66" s="192">
        <v>60</v>
      </c>
      <c r="CA66" s="189" t="s">
        <v>50</v>
      </c>
      <c r="CB66" s="190">
        <v>0</v>
      </c>
      <c r="CC66" s="190">
        <v>0</v>
      </c>
      <c r="CD66" s="190">
        <v>0</v>
      </c>
      <c r="CE66" s="190">
        <f t="shared" si="13"/>
        <v>0</v>
      </c>
      <c r="CF66" s="191"/>
      <c r="CG66" s="192">
        <v>60</v>
      </c>
      <c r="CH66" s="189" t="s">
        <v>50</v>
      </c>
      <c r="CI66" s="190">
        <v>0</v>
      </c>
      <c r="CJ66" s="190">
        <v>0</v>
      </c>
      <c r="CK66" s="190">
        <v>0</v>
      </c>
      <c r="CL66" s="190">
        <f t="shared" si="14"/>
        <v>0</v>
      </c>
      <c r="CM66" s="191"/>
      <c r="CN66" s="192">
        <v>60</v>
      </c>
      <c r="CO66" s="189" t="s">
        <v>50</v>
      </c>
      <c r="CP66" s="190">
        <v>0</v>
      </c>
      <c r="CQ66" s="190">
        <v>0</v>
      </c>
      <c r="CR66" s="190">
        <v>0</v>
      </c>
      <c r="CS66" s="190">
        <f t="shared" si="15"/>
        <v>0</v>
      </c>
      <c r="CT66" s="191"/>
      <c r="CU66" s="192">
        <v>60</v>
      </c>
      <c r="CV66" s="189" t="s">
        <v>50</v>
      </c>
      <c r="CW66" s="190">
        <v>0</v>
      </c>
      <c r="CX66" s="190">
        <v>0</v>
      </c>
      <c r="CY66" s="190">
        <v>0</v>
      </c>
      <c r="CZ66" s="190">
        <f t="shared" si="16"/>
        <v>0</v>
      </c>
      <c r="DA66" s="191"/>
      <c r="DB66" s="192">
        <v>60</v>
      </c>
      <c r="DC66" s="189" t="s">
        <v>50</v>
      </c>
      <c r="DD66" s="190">
        <v>0</v>
      </c>
      <c r="DE66" s="190">
        <v>0</v>
      </c>
      <c r="DF66" s="190">
        <v>0</v>
      </c>
      <c r="DG66" s="190">
        <f t="shared" si="17"/>
        <v>0</v>
      </c>
      <c r="DH66" s="191"/>
      <c r="DI66" s="192">
        <v>60</v>
      </c>
      <c r="DJ66" s="189" t="s">
        <v>50</v>
      </c>
      <c r="DK66" s="190">
        <v>0</v>
      </c>
      <c r="DL66" s="190">
        <v>0</v>
      </c>
      <c r="DM66" s="190">
        <v>0</v>
      </c>
      <c r="DN66" s="190">
        <f t="shared" si="18"/>
        <v>0</v>
      </c>
      <c r="DO66" s="191"/>
      <c r="DP66" s="192">
        <v>60</v>
      </c>
      <c r="DQ66" s="189" t="s">
        <v>50</v>
      </c>
      <c r="DR66" s="190">
        <v>0</v>
      </c>
      <c r="DS66" s="190">
        <v>0</v>
      </c>
      <c r="DT66" s="190">
        <v>0</v>
      </c>
      <c r="DU66" s="190">
        <f t="shared" si="19"/>
        <v>0</v>
      </c>
      <c r="DV66" s="191"/>
      <c r="DW66" s="192">
        <v>60</v>
      </c>
      <c r="DX66" s="189" t="s">
        <v>50</v>
      </c>
      <c r="DY66" s="190">
        <v>0</v>
      </c>
      <c r="DZ66" s="190">
        <v>0</v>
      </c>
      <c r="EA66" s="190">
        <v>0</v>
      </c>
      <c r="EB66" s="190">
        <f t="shared" si="20"/>
        <v>0</v>
      </c>
      <c r="EC66" s="191"/>
      <c r="ED66" s="192">
        <v>60</v>
      </c>
      <c r="EE66" s="189" t="s">
        <v>50</v>
      </c>
      <c r="EF66" s="190">
        <v>0</v>
      </c>
      <c r="EG66" s="190">
        <v>0</v>
      </c>
      <c r="EH66" s="190">
        <v>0</v>
      </c>
      <c r="EI66" s="190">
        <f t="shared" si="21"/>
        <v>0</v>
      </c>
      <c r="EJ66" s="191"/>
      <c r="EK66" s="192">
        <v>60</v>
      </c>
      <c r="EL66" s="189" t="s">
        <v>50</v>
      </c>
      <c r="EM66" s="190">
        <v>0</v>
      </c>
      <c r="EN66" s="190">
        <v>0</v>
      </c>
      <c r="EO66" s="190">
        <v>0</v>
      </c>
      <c r="EP66" s="190">
        <f t="shared" si="22"/>
        <v>0</v>
      </c>
      <c r="EQ66" s="191"/>
      <c r="ER66" s="192">
        <v>60</v>
      </c>
      <c r="ES66" s="189" t="s">
        <v>50</v>
      </c>
      <c r="ET66" s="190">
        <v>0</v>
      </c>
      <c r="EU66" s="190">
        <v>0</v>
      </c>
      <c r="EV66" s="190">
        <v>0</v>
      </c>
      <c r="EW66" s="190">
        <f t="shared" si="23"/>
        <v>0</v>
      </c>
      <c r="EX66" s="191"/>
      <c r="EY66" s="192">
        <v>60</v>
      </c>
      <c r="EZ66" s="189" t="s">
        <v>50</v>
      </c>
      <c r="FA66" s="190">
        <v>0</v>
      </c>
      <c r="FB66" s="190">
        <v>0</v>
      </c>
      <c r="FC66" s="190">
        <v>0</v>
      </c>
      <c r="FD66" s="190">
        <f t="shared" si="24"/>
        <v>0</v>
      </c>
      <c r="FE66" s="191"/>
      <c r="FF66" s="192">
        <v>60</v>
      </c>
      <c r="FG66" s="189" t="s">
        <v>50</v>
      </c>
      <c r="FH66" s="190">
        <v>0</v>
      </c>
      <c r="FI66" s="190">
        <v>0</v>
      </c>
      <c r="FJ66" s="190">
        <v>0</v>
      </c>
      <c r="FK66" s="190">
        <f t="shared" si="25"/>
        <v>0</v>
      </c>
      <c r="FL66" s="191"/>
      <c r="FM66" s="192">
        <v>60</v>
      </c>
      <c r="FN66" s="189" t="s">
        <v>50</v>
      </c>
      <c r="FO66" s="190">
        <v>0</v>
      </c>
      <c r="FP66" s="190">
        <v>0</v>
      </c>
      <c r="FQ66" s="190">
        <v>0</v>
      </c>
      <c r="FR66" s="190">
        <f t="shared" si="26"/>
        <v>0</v>
      </c>
      <c r="FS66" s="191"/>
      <c r="FT66" s="192">
        <v>60</v>
      </c>
      <c r="FU66" s="189" t="s">
        <v>50</v>
      </c>
      <c r="FV66" s="190">
        <v>0</v>
      </c>
      <c r="FW66" s="190">
        <v>0</v>
      </c>
      <c r="FX66" s="190">
        <v>0</v>
      </c>
      <c r="FY66" s="190">
        <f t="shared" si="27"/>
        <v>0</v>
      </c>
      <c r="FZ66" s="191"/>
      <c r="GA66" s="192">
        <v>60</v>
      </c>
      <c r="GB66" s="189" t="s">
        <v>50</v>
      </c>
      <c r="GC66" s="190">
        <v>0</v>
      </c>
      <c r="GD66" s="190">
        <v>0</v>
      </c>
      <c r="GE66" s="190">
        <v>0</v>
      </c>
      <c r="GF66" s="190">
        <f t="shared" si="28"/>
        <v>0</v>
      </c>
      <c r="GG66" s="191"/>
      <c r="GH66" s="192">
        <v>60</v>
      </c>
      <c r="GI66" s="189" t="s">
        <v>50</v>
      </c>
      <c r="GJ66" s="190">
        <v>0</v>
      </c>
      <c r="GK66" s="190">
        <v>0</v>
      </c>
      <c r="GL66" s="190">
        <v>0</v>
      </c>
      <c r="GM66" s="190">
        <f t="shared" si="29"/>
        <v>0</v>
      </c>
      <c r="GN66" s="191"/>
      <c r="GO66" s="192">
        <v>60</v>
      </c>
      <c r="GP66" s="189" t="s">
        <v>50</v>
      </c>
      <c r="GQ66" s="190">
        <v>0</v>
      </c>
      <c r="GR66" s="190">
        <v>0</v>
      </c>
      <c r="GS66" s="190">
        <v>0</v>
      </c>
      <c r="GT66" s="190">
        <f t="shared" si="30"/>
        <v>0</v>
      </c>
      <c r="GU66" s="191"/>
      <c r="GV66" s="192">
        <v>60</v>
      </c>
      <c r="GW66" s="189" t="s">
        <v>50</v>
      </c>
      <c r="GX66" s="190">
        <v>0</v>
      </c>
      <c r="GY66" s="190">
        <v>0</v>
      </c>
      <c r="GZ66" s="190">
        <v>0</v>
      </c>
      <c r="HA66" s="190">
        <f t="shared" si="31"/>
        <v>0</v>
      </c>
      <c r="HB66" s="191"/>
      <c r="HC66" s="192">
        <v>60</v>
      </c>
      <c r="HD66" s="189" t="s">
        <v>50</v>
      </c>
      <c r="HE66" s="190">
        <v>0</v>
      </c>
      <c r="HF66" s="190">
        <v>0</v>
      </c>
      <c r="HG66" s="190">
        <v>0</v>
      </c>
      <c r="HH66" s="190">
        <f t="shared" si="32"/>
        <v>0</v>
      </c>
      <c r="HI66" s="191"/>
      <c r="HJ66" s="192">
        <v>60</v>
      </c>
      <c r="HK66" s="189" t="s">
        <v>50</v>
      </c>
      <c r="HL66" s="190">
        <v>0</v>
      </c>
      <c r="HM66" s="190">
        <v>0</v>
      </c>
      <c r="HN66" s="190">
        <v>0</v>
      </c>
      <c r="HO66" s="190">
        <f t="shared" si="33"/>
        <v>0</v>
      </c>
      <c r="HP66" s="191"/>
      <c r="HQ66" s="192">
        <v>60</v>
      </c>
      <c r="HR66" s="189" t="s">
        <v>50</v>
      </c>
      <c r="HS66" s="190">
        <v>0</v>
      </c>
      <c r="HT66" s="190">
        <v>200000</v>
      </c>
      <c r="HU66" s="190">
        <v>0</v>
      </c>
      <c r="HV66" s="190">
        <f t="shared" si="34"/>
        <v>200000</v>
      </c>
      <c r="HW66" s="191"/>
      <c r="HX66" s="192">
        <v>60</v>
      </c>
      <c r="HY66" s="189" t="s">
        <v>50</v>
      </c>
      <c r="HZ66" s="190">
        <v>0</v>
      </c>
      <c r="IA66" s="190">
        <v>0</v>
      </c>
      <c r="IB66" s="190">
        <v>0</v>
      </c>
      <c r="IC66" s="190">
        <f t="shared" si="35"/>
        <v>0</v>
      </c>
      <c r="ID66" s="191"/>
      <c r="IE66" s="192">
        <v>60</v>
      </c>
      <c r="IF66" s="189" t="s">
        <v>50</v>
      </c>
      <c r="IG66" s="190">
        <v>0</v>
      </c>
      <c r="IH66" s="190">
        <v>0</v>
      </c>
      <c r="II66" s="190">
        <v>0</v>
      </c>
      <c r="IJ66" s="190">
        <f t="shared" si="36"/>
        <v>0</v>
      </c>
      <c r="IK66" s="191"/>
      <c r="IL66" s="192">
        <v>60</v>
      </c>
      <c r="IM66" s="189" t="s">
        <v>50</v>
      </c>
      <c r="IN66" s="190">
        <v>0</v>
      </c>
      <c r="IO66" s="190">
        <v>0</v>
      </c>
      <c r="IP66" s="190">
        <v>0</v>
      </c>
      <c r="IQ66" s="190">
        <f t="shared" si="37"/>
        <v>0</v>
      </c>
      <c r="IR66" s="191"/>
      <c r="IS66" s="192">
        <v>60</v>
      </c>
      <c r="IT66" s="189" t="s">
        <v>50</v>
      </c>
      <c r="IU66" s="190">
        <v>0</v>
      </c>
      <c r="IV66" s="190">
        <v>0</v>
      </c>
      <c r="IW66" s="190">
        <v>0</v>
      </c>
      <c r="IX66" s="190">
        <f t="shared" si="38"/>
        <v>0</v>
      </c>
      <c r="IY66" s="191"/>
      <c r="IZ66" s="192">
        <v>60</v>
      </c>
      <c r="JA66" s="189" t="s">
        <v>50</v>
      </c>
      <c r="JB66" s="190">
        <v>0</v>
      </c>
      <c r="JC66" s="190">
        <v>0</v>
      </c>
      <c r="JD66" s="190">
        <v>0</v>
      </c>
      <c r="JE66" s="190">
        <f t="shared" si="39"/>
        <v>0</v>
      </c>
      <c r="JF66" s="191"/>
      <c r="JG66" s="192">
        <v>60</v>
      </c>
      <c r="JH66" s="189" t="s">
        <v>50</v>
      </c>
      <c r="JI66" s="190">
        <v>0</v>
      </c>
      <c r="JJ66" s="190">
        <v>0</v>
      </c>
      <c r="JK66" s="190">
        <v>0</v>
      </c>
      <c r="JL66" s="190">
        <f t="shared" si="40"/>
        <v>0</v>
      </c>
      <c r="JM66" s="191"/>
      <c r="JN66" s="192">
        <v>60</v>
      </c>
      <c r="JO66" s="189" t="s">
        <v>50</v>
      </c>
      <c r="JP66" s="190">
        <v>0</v>
      </c>
      <c r="JQ66" s="190">
        <v>0</v>
      </c>
      <c r="JR66" s="190">
        <v>0</v>
      </c>
      <c r="JS66" s="190">
        <f t="shared" si="41"/>
        <v>0</v>
      </c>
      <c r="JT66" s="191"/>
      <c r="JU66" s="192">
        <v>60</v>
      </c>
      <c r="JV66" s="189" t="s">
        <v>50</v>
      </c>
      <c r="JW66" s="190">
        <v>0</v>
      </c>
      <c r="JX66" s="190">
        <v>0</v>
      </c>
      <c r="JY66" s="190">
        <v>0</v>
      </c>
      <c r="JZ66" s="190">
        <f t="shared" si="42"/>
        <v>0</v>
      </c>
      <c r="KA66" s="191"/>
      <c r="KB66" s="192">
        <v>60</v>
      </c>
      <c r="KC66" s="189" t="s">
        <v>50</v>
      </c>
      <c r="KD66" s="190">
        <v>2</v>
      </c>
      <c r="KE66" s="190">
        <v>420000</v>
      </c>
      <c r="KF66" s="190">
        <v>0</v>
      </c>
      <c r="KG66" s="190">
        <f t="shared" si="43"/>
        <v>420000</v>
      </c>
      <c r="KH66" s="191"/>
      <c r="KI66" s="192">
        <v>60</v>
      </c>
      <c r="KJ66" s="189" t="s">
        <v>50</v>
      </c>
      <c r="KK66" s="190">
        <v>1</v>
      </c>
      <c r="KL66" s="190">
        <v>275000</v>
      </c>
      <c r="KM66" s="190">
        <v>0</v>
      </c>
      <c r="KN66" s="190">
        <f t="shared" si="44"/>
        <v>275000</v>
      </c>
      <c r="KO66" s="191"/>
      <c r="KP66" s="192">
        <v>60</v>
      </c>
      <c r="KQ66" s="189" t="s">
        <v>50</v>
      </c>
      <c r="KR66" s="190">
        <v>0</v>
      </c>
      <c r="KS66" s="190">
        <v>0</v>
      </c>
      <c r="KT66" s="190">
        <v>0</v>
      </c>
      <c r="KU66" s="190">
        <f t="shared" si="45"/>
        <v>0</v>
      </c>
      <c r="KV66" s="191"/>
      <c r="KW66" s="192">
        <v>60</v>
      </c>
      <c r="KX66" s="189" t="s">
        <v>50</v>
      </c>
      <c r="KY66" s="190">
        <v>0</v>
      </c>
      <c r="KZ66" s="190">
        <v>0</v>
      </c>
      <c r="LA66" s="190">
        <v>0</v>
      </c>
      <c r="LB66" s="190">
        <f t="shared" si="46"/>
        <v>0</v>
      </c>
      <c r="LC66" s="191"/>
      <c r="LD66" s="192">
        <v>60</v>
      </c>
      <c r="LE66" s="189" t="s">
        <v>50</v>
      </c>
      <c r="LF66" s="190">
        <v>0</v>
      </c>
      <c r="LG66" s="190">
        <v>0</v>
      </c>
      <c r="LH66" s="190">
        <v>0</v>
      </c>
      <c r="LI66" s="190">
        <f t="shared" si="47"/>
        <v>0</v>
      </c>
      <c r="LJ66" s="191"/>
      <c r="LK66" s="192">
        <v>60</v>
      </c>
      <c r="LL66" s="189" t="s">
        <v>50</v>
      </c>
      <c r="LM66" s="190">
        <v>0</v>
      </c>
      <c r="LN66" s="190">
        <v>0</v>
      </c>
      <c r="LO66" s="190">
        <v>0</v>
      </c>
      <c r="LP66" s="190">
        <f t="shared" si="48"/>
        <v>0</v>
      </c>
      <c r="LQ66" s="191"/>
      <c r="LR66" s="192">
        <v>60</v>
      </c>
      <c r="LS66" s="189" t="s">
        <v>50</v>
      </c>
      <c r="LT66" s="190">
        <v>0</v>
      </c>
      <c r="LU66" s="190">
        <v>0</v>
      </c>
      <c r="LV66" s="190">
        <v>0</v>
      </c>
      <c r="LW66" s="190">
        <f t="shared" si="49"/>
        <v>0</v>
      </c>
      <c r="LX66" s="191"/>
      <c r="LY66" s="192">
        <v>60</v>
      </c>
      <c r="LZ66" s="189" t="s">
        <v>50</v>
      </c>
      <c r="MA66" s="190">
        <v>0</v>
      </c>
      <c r="MB66" s="190">
        <v>0</v>
      </c>
      <c r="MC66" s="190">
        <v>0</v>
      </c>
      <c r="MD66" s="190">
        <f t="shared" si="50"/>
        <v>0</v>
      </c>
      <c r="ME66" s="191"/>
      <c r="MF66" s="192">
        <v>60</v>
      </c>
      <c r="MG66" s="189" t="s">
        <v>50</v>
      </c>
      <c r="MH66" s="190">
        <v>0</v>
      </c>
      <c r="MI66" s="190">
        <v>0</v>
      </c>
      <c r="MJ66" s="190">
        <v>0</v>
      </c>
      <c r="MK66" s="190">
        <f t="shared" si="51"/>
        <v>0</v>
      </c>
      <c r="ML66" s="191"/>
      <c r="MM66" s="192">
        <v>60</v>
      </c>
      <c r="MN66" s="189" t="s">
        <v>50</v>
      </c>
      <c r="MO66" s="190">
        <v>0</v>
      </c>
      <c r="MP66" s="190">
        <v>0</v>
      </c>
      <c r="MQ66" s="190">
        <v>0</v>
      </c>
      <c r="MR66" s="190">
        <f t="shared" si="52"/>
        <v>0</v>
      </c>
      <c r="MS66" s="191"/>
      <c r="MT66" s="192">
        <v>60</v>
      </c>
      <c r="MU66" s="189" t="s">
        <v>50</v>
      </c>
      <c r="MV66" s="190">
        <v>0</v>
      </c>
      <c r="MW66" s="190">
        <v>0</v>
      </c>
      <c r="MX66" s="190">
        <v>0</v>
      </c>
      <c r="MY66" s="190">
        <f t="shared" si="53"/>
        <v>0</v>
      </c>
      <c r="MZ66" s="191"/>
      <c r="NA66" s="192">
        <v>60</v>
      </c>
      <c r="NB66" s="189" t="s">
        <v>50</v>
      </c>
      <c r="NC66" s="190">
        <v>0</v>
      </c>
      <c r="ND66" s="190">
        <v>0</v>
      </c>
      <c r="NE66" s="190">
        <v>0</v>
      </c>
      <c r="NF66" s="190">
        <f t="shared" si="54"/>
        <v>0</v>
      </c>
      <c r="NG66" s="191"/>
      <c r="NH66" s="192">
        <v>60</v>
      </c>
      <c r="NI66" s="189" t="s">
        <v>50</v>
      </c>
      <c r="NJ66" s="190">
        <v>0</v>
      </c>
      <c r="NK66" s="190">
        <v>0</v>
      </c>
      <c r="NL66" s="190">
        <v>0</v>
      </c>
      <c r="NM66" s="190">
        <f t="shared" si="55"/>
        <v>0</v>
      </c>
      <c r="NN66" s="191"/>
      <c r="NO66" s="192">
        <v>60</v>
      </c>
      <c r="NP66" s="189" t="s">
        <v>50</v>
      </c>
      <c r="NQ66" s="190">
        <v>0</v>
      </c>
      <c r="NR66" s="190">
        <v>0</v>
      </c>
      <c r="NS66" s="190">
        <v>0</v>
      </c>
      <c r="NT66" s="190">
        <f t="shared" si="56"/>
        <v>0</v>
      </c>
      <c r="NU66" s="191"/>
      <c r="NV66" s="192">
        <v>60</v>
      </c>
      <c r="NW66" s="189" t="s">
        <v>50</v>
      </c>
      <c r="NX66" s="190">
        <v>0</v>
      </c>
      <c r="NY66" s="190">
        <v>0</v>
      </c>
      <c r="NZ66" s="190">
        <v>0</v>
      </c>
      <c r="OA66" s="190">
        <f t="shared" si="57"/>
        <v>0</v>
      </c>
      <c r="OB66" s="191"/>
      <c r="OC66" s="192">
        <v>60</v>
      </c>
      <c r="OD66" s="189" t="s">
        <v>50</v>
      </c>
      <c r="OE66" s="190">
        <v>0</v>
      </c>
      <c r="OF66" s="190">
        <v>0</v>
      </c>
      <c r="OG66" s="190">
        <v>0</v>
      </c>
      <c r="OH66" s="190">
        <f t="shared" si="58"/>
        <v>0</v>
      </c>
      <c r="OI66" s="191"/>
      <c r="OJ66" s="192">
        <v>60</v>
      </c>
      <c r="OK66" s="189" t="s">
        <v>50</v>
      </c>
      <c r="OL66" s="190">
        <v>0</v>
      </c>
      <c r="OM66" s="190">
        <v>0</v>
      </c>
      <c r="ON66" s="190">
        <v>0</v>
      </c>
      <c r="OO66" s="190">
        <f t="shared" si="59"/>
        <v>0</v>
      </c>
      <c r="OP66" s="191"/>
      <c r="OQ66" s="192">
        <v>60</v>
      </c>
      <c r="OR66" s="189" t="s">
        <v>50</v>
      </c>
      <c r="OS66" s="190">
        <v>0</v>
      </c>
      <c r="OT66" s="190">
        <v>0</v>
      </c>
      <c r="OU66" s="190">
        <v>0</v>
      </c>
      <c r="OV66" s="190">
        <f t="shared" si="60"/>
        <v>0</v>
      </c>
      <c r="OW66" s="191"/>
      <c r="OX66" s="192">
        <v>60</v>
      </c>
      <c r="OY66" s="189" t="s">
        <v>50</v>
      </c>
      <c r="OZ66" s="190">
        <v>0</v>
      </c>
      <c r="PA66" s="190">
        <v>0</v>
      </c>
      <c r="PB66" s="190">
        <v>0</v>
      </c>
      <c r="PC66" s="190">
        <f t="shared" si="61"/>
        <v>0</v>
      </c>
      <c r="PD66" s="191"/>
      <c r="PE66" s="192">
        <v>60</v>
      </c>
      <c r="PF66" s="189" t="s">
        <v>50</v>
      </c>
      <c r="PG66" s="190">
        <v>0</v>
      </c>
      <c r="PH66" s="190">
        <v>0</v>
      </c>
      <c r="PI66" s="190">
        <v>0</v>
      </c>
      <c r="PJ66" s="190">
        <f t="shared" si="62"/>
        <v>0</v>
      </c>
      <c r="PK66" s="191"/>
      <c r="PL66" s="192">
        <v>60</v>
      </c>
      <c r="PM66" s="189" t="s">
        <v>50</v>
      </c>
      <c r="PN66" s="190">
        <v>0</v>
      </c>
      <c r="PO66" s="190">
        <v>0</v>
      </c>
      <c r="PP66" s="190">
        <v>0</v>
      </c>
      <c r="PQ66" s="190">
        <f t="shared" si="63"/>
        <v>0</v>
      </c>
      <c r="PR66" s="191"/>
      <c r="PS66" s="192">
        <v>60</v>
      </c>
      <c r="PT66" s="189" t="s">
        <v>50</v>
      </c>
      <c r="PU66" s="190">
        <v>0</v>
      </c>
      <c r="PV66" s="190">
        <v>0</v>
      </c>
      <c r="PW66" s="190">
        <v>0</v>
      </c>
      <c r="PX66" s="190">
        <f t="shared" si="64"/>
        <v>0</v>
      </c>
      <c r="PY66" s="191"/>
      <c r="PZ66" s="192">
        <v>60</v>
      </c>
      <c r="QA66" s="189" t="s">
        <v>50</v>
      </c>
      <c r="QB66" s="190">
        <v>0</v>
      </c>
      <c r="QC66" s="190">
        <v>0</v>
      </c>
      <c r="QD66" s="190">
        <v>0</v>
      </c>
      <c r="QE66" s="190">
        <f t="shared" si="65"/>
        <v>0</v>
      </c>
      <c r="QF66" s="191"/>
      <c r="QG66" s="192">
        <v>60</v>
      </c>
      <c r="QH66" s="189" t="s">
        <v>50</v>
      </c>
      <c r="QI66" s="190">
        <v>0</v>
      </c>
      <c r="QJ66" s="190">
        <v>0</v>
      </c>
      <c r="QK66" s="190">
        <v>0</v>
      </c>
      <c r="QL66" s="190">
        <f t="shared" si="66"/>
        <v>0</v>
      </c>
      <c r="QM66" s="191"/>
      <c r="QN66" s="192">
        <v>60</v>
      </c>
      <c r="QO66" s="189" t="s">
        <v>50</v>
      </c>
      <c r="QP66" s="190">
        <v>0</v>
      </c>
      <c r="QQ66" s="190">
        <v>0</v>
      </c>
      <c r="QR66" s="190">
        <v>0</v>
      </c>
      <c r="QS66" s="190">
        <f t="shared" si="67"/>
        <v>0</v>
      </c>
      <c r="QT66" s="191"/>
      <c r="QU66" s="192">
        <v>60</v>
      </c>
      <c r="QV66" s="189" t="s">
        <v>50</v>
      </c>
      <c r="QW66" s="190">
        <v>0</v>
      </c>
      <c r="QX66" s="190">
        <v>0</v>
      </c>
      <c r="QY66" s="190">
        <v>0</v>
      </c>
      <c r="QZ66" s="190">
        <f t="shared" si="68"/>
        <v>0</v>
      </c>
      <c r="RA66" s="191"/>
      <c r="RB66" s="192">
        <v>60</v>
      </c>
      <c r="RC66" s="189" t="s">
        <v>50</v>
      </c>
      <c r="RD66" s="190">
        <v>0</v>
      </c>
      <c r="RE66" s="190">
        <v>0</v>
      </c>
      <c r="RF66" s="190">
        <v>0</v>
      </c>
      <c r="RG66" s="190">
        <f t="shared" si="69"/>
        <v>0</v>
      </c>
      <c r="RH66" s="191"/>
      <c r="RI66" s="192">
        <v>60</v>
      </c>
      <c r="RJ66" s="189" t="s">
        <v>50</v>
      </c>
      <c r="RK66" s="190">
        <v>0</v>
      </c>
      <c r="RL66" s="190">
        <v>0</v>
      </c>
      <c r="RM66" s="190">
        <v>0</v>
      </c>
      <c r="RN66" s="190">
        <f t="shared" si="70"/>
        <v>0</v>
      </c>
      <c r="RO66" s="191"/>
      <c r="RP66" s="192">
        <v>60</v>
      </c>
      <c r="RQ66" s="189" t="s">
        <v>50</v>
      </c>
      <c r="RR66" s="190">
        <v>0</v>
      </c>
      <c r="RS66" s="190">
        <v>0</v>
      </c>
      <c r="RT66" s="190">
        <v>0</v>
      </c>
      <c r="RU66" s="190">
        <f t="shared" si="71"/>
        <v>0</v>
      </c>
      <c r="RV66" s="191"/>
      <c r="RW66" s="192">
        <v>60</v>
      </c>
      <c r="RX66" s="189" t="s">
        <v>50</v>
      </c>
      <c r="RY66" s="190">
        <v>0</v>
      </c>
      <c r="RZ66" s="190">
        <v>0</v>
      </c>
      <c r="SA66" s="190">
        <v>0</v>
      </c>
      <c r="SB66" s="190">
        <f t="shared" si="72"/>
        <v>0</v>
      </c>
      <c r="SC66" s="191"/>
      <c r="SD66" s="192">
        <v>60</v>
      </c>
      <c r="SE66" s="189" t="s">
        <v>50</v>
      </c>
      <c r="SF66" s="190">
        <v>1</v>
      </c>
      <c r="SG66" s="190">
        <v>173000</v>
      </c>
      <c r="SH66" s="190">
        <v>0</v>
      </c>
      <c r="SI66" s="190">
        <f t="shared" si="73"/>
        <v>173000</v>
      </c>
      <c r="SJ66" s="191"/>
      <c r="SK66" s="192">
        <v>60</v>
      </c>
      <c r="SL66" s="189" t="s">
        <v>50</v>
      </c>
      <c r="SM66" s="190">
        <v>0</v>
      </c>
      <c r="SN66" s="190">
        <v>0</v>
      </c>
      <c r="SO66" s="190">
        <v>0</v>
      </c>
      <c r="SP66" s="190">
        <f t="shared" si="74"/>
        <v>0</v>
      </c>
      <c r="SQ66" s="191"/>
      <c r="SR66" s="192">
        <v>60</v>
      </c>
      <c r="SS66" s="189" t="s">
        <v>50</v>
      </c>
      <c r="ST66" s="190">
        <v>0</v>
      </c>
      <c r="SU66" s="190">
        <v>0</v>
      </c>
      <c r="SV66" s="190">
        <v>0</v>
      </c>
      <c r="SW66" s="190">
        <f t="shared" si="75"/>
        <v>0</v>
      </c>
      <c r="SX66" s="191"/>
      <c r="SY66" s="192">
        <v>60</v>
      </c>
      <c r="SZ66" s="189" t="s">
        <v>50</v>
      </c>
      <c r="TA66" s="190">
        <v>0</v>
      </c>
      <c r="TB66" s="190">
        <v>0</v>
      </c>
      <c r="TC66" s="190">
        <v>0</v>
      </c>
      <c r="TD66" s="190">
        <f t="shared" si="76"/>
        <v>0</v>
      </c>
      <c r="TE66" s="191"/>
      <c r="TF66" s="192">
        <v>60</v>
      </c>
      <c r="TG66" s="189" t="s">
        <v>50</v>
      </c>
      <c r="TH66" s="190">
        <v>0</v>
      </c>
      <c r="TI66" s="190">
        <v>0</v>
      </c>
      <c r="TJ66" s="190">
        <v>0</v>
      </c>
      <c r="TK66" s="190">
        <f t="shared" si="77"/>
        <v>0</v>
      </c>
      <c r="TL66" s="191"/>
      <c r="TM66" s="192">
        <v>60</v>
      </c>
      <c r="TN66" s="189" t="s">
        <v>50</v>
      </c>
      <c r="TO66" s="190">
        <v>0</v>
      </c>
      <c r="TP66" s="190">
        <v>0</v>
      </c>
      <c r="TQ66" s="190">
        <v>0</v>
      </c>
      <c r="TR66" s="190">
        <f t="shared" si="78"/>
        <v>0</v>
      </c>
      <c r="TS66" s="191"/>
      <c r="TT66" s="192">
        <v>60</v>
      </c>
      <c r="TU66" s="189" t="s">
        <v>50</v>
      </c>
      <c r="TV66" s="190">
        <v>0</v>
      </c>
      <c r="TW66" s="190">
        <v>0</v>
      </c>
      <c r="TX66" s="190">
        <v>0</v>
      </c>
      <c r="TY66" s="190">
        <f t="shared" si="79"/>
        <v>0</v>
      </c>
      <c r="TZ66" s="191"/>
      <c r="UA66" s="192">
        <v>60</v>
      </c>
      <c r="UB66" s="189" t="s">
        <v>50</v>
      </c>
      <c r="UC66" s="190">
        <v>0</v>
      </c>
      <c r="UD66" s="190">
        <v>0</v>
      </c>
      <c r="UE66" s="190">
        <v>0</v>
      </c>
      <c r="UF66" s="190">
        <f t="shared" si="80"/>
        <v>0</v>
      </c>
      <c r="UG66" s="191"/>
      <c r="UH66" s="192">
        <v>60</v>
      </c>
      <c r="UI66" s="189" t="s">
        <v>50</v>
      </c>
      <c r="UJ66" s="190">
        <v>0</v>
      </c>
      <c r="UK66" s="190">
        <v>0</v>
      </c>
      <c r="UL66" s="190">
        <v>0</v>
      </c>
      <c r="UM66" s="190">
        <f t="shared" si="81"/>
        <v>0</v>
      </c>
      <c r="UN66" s="191"/>
      <c r="UO66" s="192">
        <v>60</v>
      </c>
      <c r="UP66" s="189" t="s">
        <v>50</v>
      </c>
      <c r="UQ66" s="190">
        <v>0</v>
      </c>
      <c r="UR66" s="190">
        <v>0</v>
      </c>
      <c r="US66" s="190">
        <v>0</v>
      </c>
      <c r="UT66" s="190">
        <f t="shared" si="82"/>
        <v>0</v>
      </c>
      <c r="UU66" s="191"/>
      <c r="UV66" s="192">
        <v>60</v>
      </c>
      <c r="UW66" s="189" t="s">
        <v>50</v>
      </c>
      <c r="UX66" s="190">
        <v>0</v>
      </c>
      <c r="UY66" s="190">
        <v>0</v>
      </c>
      <c r="UZ66" s="190">
        <v>0</v>
      </c>
      <c r="VA66" s="190">
        <f t="shared" si="83"/>
        <v>0</v>
      </c>
      <c r="VB66" s="191"/>
      <c r="VC66" s="192">
        <v>60</v>
      </c>
      <c r="VD66" s="189" t="s">
        <v>50</v>
      </c>
      <c r="VE66" s="190">
        <v>0</v>
      </c>
      <c r="VF66" s="190">
        <v>0</v>
      </c>
      <c r="VG66" s="190">
        <v>0</v>
      </c>
      <c r="VH66" s="190">
        <f t="shared" si="84"/>
        <v>0</v>
      </c>
      <c r="VI66" s="191"/>
      <c r="VJ66" s="192">
        <v>60</v>
      </c>
      <c r="VK66" s="189" t="s">
        <v>50</v>
      </c>
      <c r="VL66" s="190">
        <v>0</v>
      </c>
      <c r="VM66" s="190">
        <v>0</v>
      </c>
      <c r="VN66" s="190">
        <v>0</v>
      </c>
      <c r="VO66" s="190">
        <f t="shared" si="85"/>
        <v>0</v>
      </c>
      <c r="VP66" s="191"/>
      <c r="VQ66" s="192">
        <v>60</v>
      </c>
      <c r="VR66" s="189" t="s">
        <v>50</v>
      </c>
      <c r="VS66" s="190">
        <v>0</v>
      </c>
      <c r="VT66" s="190">
        <v>0</v>
      </c>
      <c r="VU66" s="190">
        <v>0</v>
      </c>
      <c r="VV66" s="190">
        <f t="shared" si="86"/>
        <v>0</v>
      </c>
      <c r="VW66" s="191"/>
      <c r="VX66" s="192">
        <v>60</v>
      </c>
      <c r="VY66" s="189" t="s">
        <v>50</v>
      </c>
      <c r="VZ66" s="190">
        <v>0</v>
      </c>
      <c r="WA66" s="190">
        <v>0</v>
      </c>
      <c r="WB66" s="190">
        <v>0</v>
      </c>
      <c r="WC66" s="190">
        <f t="shared" si="87"/>
        <v>0</v>
      </c>
      <c r="WD66" s="191"/>
      <c r="WE66" s="192">
        <v>60</v>
      </c>
      <c r="WF66" s="189" t="s">
        <v>50</v>
      </c>
      <c r="WG66" s="190">
        <v>0</v>
      </c>
      <c r="WH66" s="190">
        <v>0</v>
      </c>
      <c r="WI66" s="190">
        <v>0</v>
      </c>
      <c r="WJ66" s="190">
        <f t="shared" si="88"/>
        <v>0</v>
      </c>
      <c r="WK66" s="191"/>
      <c r="WL66" s="192">
        <v>60</v>
      </c>
      <c r="WM66" s="189" t="s">
        <v>50</v>
      </c>
      <c r="WN66" s="190">
        <v>0</v>
      </c>
      <c r="WO66" s="190">
        <v>0</v>
      </c>
      <c r="WP66" s="190">
        <v>0</v>
      </c>
      <c r="WQ66" s="190">
        <f t="shared" si="89"/>
        <v>0</v>
      </c>
      <c r="WR66" s="191"/>
      <c r="WS66" s="192">
        <v>60</v>
      </c>
      <c r="WT66" s="189" t="s">
        <v>50</v>
      </c>
      <c r="WU66" s="190">
        <v>0</v>
      </c>
      <c r="WV66" s="190">
        <v>0</v>
      </c>
      <c r="WW66" s="190">
        <v>0</v>
      </c>
      <c r="WX66" s="190">
        <f t="shared" si="90"/>
        <v>0</v>
      </c>
      <c r="WY66" s="191"/>
      <c r="WZ66" s="192">
        <v>60</v>
      </c>
      <c r="XA66" s="189" t="s">
        <v>50</v>
      </c>
      <c r="XB66" s="190">
        <v>0</v>
      </c>
      <c r="XC66" s="190">
        <v>0</v>
      </c>
      <c r="XD66" s="190">
        <v>0</v>
      </c>
      <c r="XE66" s="190">
        <f t="shared" si="91"/>
        <v>0</v>
      </c>
      <c r="XF66" s="191"/>
      <c r="XG66" s="192">
        <v>60</v>
      </c>
      <c r="XH66" s="189" t="s">
        <v>50</v>
      </c>
      <c r="XI66" s="190">
        <v>0</v>
      </c>
      <c r="XJ66" s="190">
        <v>0</v>
      </c>
      <c r="XK66" s="190">
        <v>0</v>
      </c>
      <c r="XL66" s="190">
        <f t="shared" si="92"/>
        <v>0</v>
      </c>
      <c r="XM66" s="191"/>
      <c r="XN66" s="192">
        <v>60</v>
      </c>
      <c r="XO66" s="189" t="s">
        <v>50</v>
      </c>
      <c r="XP66" s="190">
        <v>0</v>
      </c>
      <c r="XQ66" s="190">
        <v>0</v>
      </c>
      <c r="XR66" s="190">
        <v>0</v>
      </c>
      <c r="XS66" s="190">
        <f t="shared" si="93"/>
        <v>0</v>
      </c>
      <c r="XT66" s="191"/>
      <c r="XU66" s="192">
        <v>60</v>
      </c>
      <c r="XV66" s="189" t="s">
        <v>50</v>
      </c>
      <c r="XW66" s="190">
        <v>0</v>
      </c>
      <c r="XX66" s="190">
        <v>0</v>
      </c>
      <c r="XY66" s="190">
        <v>0</v>
      </c>
      <c r="XZ66" s="190">
        <f t="shared" si="94"/>
        <v>0</v>
      </c>
      <c r="YA66" s="191"/>
      <c r="YB66" s="192">
        <v>60</v>
      </c>
      <c r="YC66" s="189" t="s">
        <v>50</v>
      </c>
      <c r="YD66" s="190">
        <v>0</v>
      </c>
      <c r="YE66" s="190">
        <v>0</v>
      </c>
      <c r="YF66" s="190">
        <v>0</v>
      </c>
      <c r="YG66" s="190">
        <f t="shared" si="95"/>
        <v>0</v>
      </c>
      <c r="YH66" s="191"/>
      <c r="YI66" s="192">
        <v>60</v>
      </c>
      <c r="YJ66" s="189" t="s">
        <v>50</v>
      </c>
      <c r="YK66" s="190">
        <v>0</v>
      </c>
      <c r="YL66" s="190">
        <f t="shared" si="96"/>
        <v>1068000</v>
      </c>
      <c r="YM66" s="190">
        <f t="shared" si="0"/>
        <v>0</v>
      </c>
      <c r="YN66" s="190">
        <f t="shared" si="1"/>
        <v>1068000</v>
      </c>
      <c r="YO66" s="191"/>
      <c r="YP66" s="105">
        <v>60</v>
      </c>
      <c r="YQ66" s="2" t="s">
        <v>50</v>
      </c>
      <c r="YR66" s="5">
        <v>0</v>
      </c>
      <c r="YS66" s="5" t="e">
        <f>'Programme Management'!#REF!+'Prgramme M. Activities'!YL66</f>
        <v>#REF!</v>
      </c>
      <c r="YT66" s="5" t="e">
        <f>'Programme Management'!#REF!+'Prgramme M. Activities'!YM66</f>
        <v>#REF!</v>
      </c>
      <c r="YU66" s="5" t="e">
        <f t="shared" si="97"/>
        <v>#REF!</v>
      </c>
      <c r="YV66" s="9"/>
    </row>
    <row r="67" spans="1:672" ht="16.5" hidden="1">
      <c r="A67" s="188">
        <v>61</v>
      </c>
      <c r="B67" s="189" t="s">
        <v>51</v>
      </c>
      <c r="C67" s="190">
        <v>0</v>
      </c>
      <c r="D67" s="190">
        <v>0</v>
      </c>
      <c r="E67" s="190">
        <v>0</v>
      </c>
      <c r="F67" s="190">
        <f t="shared" si="2"/>
        <v>0</v>
      </c>
      <c r="G67" s="191"/>
      <c r="H67" s="192">
        <v>61</v>
      </c>
      <c r="I67" s="189" t="s">
        <v>51</v>
      </c>
      <c r="J67" s="190">
        <v>0</v>
      </c>
      <c r="K67" s="190">
        <v>0</v>
      </c>
      <c r="L67" s="190">
        <v>0</v>
      </c>
      <c r="M67" s="190">
        <f t="shared" si="3"/>
        <v>0</v>
      </c>
      <c r="N67" s="191"/>
      <c r="O67" s="192">
        <v>61</v>
      </c>
      <c r="P67" s="189" t="s">
        <v>51</v>
      </c>
      <c r="Q67" s="190">
        <v>0</v>
      </c>
      <c r="R67" s="190">
        <v>0</v>
      </c>
      <c r="S67" s="190">
        <v>0</v>
      </c>
      <c r="T67" s="190">
        <f t="shared" si="4"/>
        <v>0</v>
      </c>
      <c r="U67" s="191"/>
      <c r="V67" s="192">
        <v>61</v>
      </c>
      <c r="W67" s="189" t="s">
        <v>51</v>
      </c>
      <c r="X67" s="190">
        <v>0</v>
      </c>
      <c r="Y67" s="190">
        <v>0</v>
      </c>
      <c r="Z67" s="190">
        <v>0</v>
      </c>
      <c r="AA67" s="190">
        <f t="shared" si="5"/>
        <v>0</v>
      </c>
      <c r="AB67" s="191"/>
      <c r="AC67" s="192">
        <v>61</v>
      </c>
      <c r="AD67" s="189" t="s">
        <v>51</v>
      </c>
      <c r="AE67" s="190">
        <v>0</v>
      </c>
      <c r="AF67" s="190">
        <v>0</v>
      </c>
      <c r="AG67" s="190">
        <v>0</v>
      </c>
      <c r="AH67" s="190">
        <f t="shared" si="6"/>
        <v>0</v>
      </c>
      <c r="AI67" s="191"/>
      <c r="AJ67" s="192">
        <v>61</v>
      </c>
      <c r="AK67" s="189" t="s">
        <v>51</v>
      </c>
      <c r="AL67" s="190">
        <v>0</v>
      </c>
      <c r="AM67" s="190">
        <v>0</v>
      </c>
      <c r="AN67" s="190">
        <v>0</v>
      </c>
      <c r="AO67" s="190">
        <f t="shared" si="7"/>
        <v>0</v>
      </c>
      <c r="AP67" s="191"/>
      <c r="AQ67" s="192">
        <v>61</v>
      </c>
      <c r="AR67" s="189" t="s">
        <v>51</v>
      </c>
      <c r="AS67" s="190">
        <v>0</v>
      </c>
      <c r="AT67" s="190">
        <v>0</v>
      </c>
      <c r="AU67" s="190">
        <v>0</v>
      </c>
      <c r="AV67" s="190">
        <f t="shared" si="8"/>
        <v>0</v>
      </c>
      <c r="AW67" s="191"/>
      <c r="AX67" s="192">
        <v>61</v>
      </c>
      <c r="AY67" s="189" t="s">
        <v>51</v>
      </c>
      <c r="AZ67" s="190">
        <v>0</v>
      </c>
      <c r="BA67" s="190">
        <v>0</v>
      </c>
      <c r="BB67" s="190">
        <v>0</v>
      </c>
      <c r="BC67" s="190">
        <f t="shared" si="9"/>
        <v>0</v>
      </c>
      <c r="BD67" s="191"/>
      <c r="BE67" s="192">
        <v>61</v>
      </c>
      <c r="BF67" s="189" t="s">
        <v>51</v>
      </c>
      <c r="BG67" s="190">
        <v>0</v>
      </c>
      <c r="BH67" s="190">
        <v>0</v>
      </c>
      <c r="BI67" s="190">
        <v>0</v>
      </c>
      <c r="BJ67" s="190">
        <f t="shared" si="10"/>
        <v>0</v>
      </c>
      <c r="BK67" s="191"/>
      <c r="BL67" s="192">
        <v>61</v>
      </c>
      <c r="BM67" s="189" t="s">
        <v>51</v>
      </c>
      <c r="BN67" s="190">
        <v>0</v>
      </c>
      <c r="BO67" s="190">
        <v>0</v>
      </c>
      <c r="BP67" s="190">
        <v>0</v>
      </c>
      <c r="BQ67" s="190">
        <f t="shared" si="11"/>
        <v>0</v>
      </c>
      <c r="BR67" s="191"/>
      <c r="BS67" s="192">
        <v>61</v>
      </c>
      <c r="BT67" s="189" t="s">
        <v>51</v>
      </c>
      <c r="BU67" s="190">
        <v>0</v>
      </c>
      <c r="BV67" s="190">
        <v>0</v>
      </c>
      <c r="BW67" s="190">
        <v>0</v>
      </c>
      <c r="BX67" s="190">
        <f t="shared" si="12"/>
        <v>0</v>
      </c>
      <c r="BY67" s="191"/>
      <c r="BZ67" s="192">
        <v>61</v>
      </c>
      <c r="CA67" s="189" t="s">
        <v>51</v>
      </c>
      <c r="CB67" s="190">
        <v>0</v>
      </c>
      <c r="CC67" s="190">
        <v>0</v>
      </c>
      <c r="CD67" s="190">
        <v>0</v>
      </c>
      <c r="CE67" s="190">
        <f t="shared" si="13"/>
        <v>0</v>
      </c>
      <c r="CF67" s="191"/>
      <c r="CG67" s="192">
        <v>61</v>
      </c>
      <c r="CH67" s="189" t="s">
        <v>51</v>
      </c>
      <c r="CI67" s="190">
        <v>0</v>
      </c>
      <c r="CJ67" s="190">
        <v>0</v>
      </c>
      <c r="CK67" s="190">
        <v>0</v>
      </c>
      <c r="CL67" s="190">
        <f t="shared" si="14"/>
        <v>0</v>
      </c>
      <c r="CM67" s="191"/>
      <c r="CN67" s="192">
        <v>61</v>
      </c>
      <c r="CO67" s="189" t="s">
        <v>51</v>
      </c>
      <c r="CP67" s="190">
        <v>0</v>
      </c>
      <c r="CQ67" s="190">
        <v>0</v>
      </c>
      <c r="CR67" s="190">
        <v>0</v>
      </c>
      <c r="CS67" s="190">
        <f t="shared" si="15"/>
        <v>0</v>
      </c>
      <c r="CT67" s="191"/>
      <c r="CU67" s="192">
        <v>61</v>
      </c>
      <c r="CV67" s="189" t="s">
        <v>51</v>
      </c>
      <c r="CW67" s="190">
        <v>0</v>
      </c>
      <c r="CX67" s="190">
        <v>0</v>
      </c>
      <c r="CY67" s="190">
        <v>0</v>
      </c>
      <c r="CZ67" s="190">
        <f t="shared" si="16"/>
        <v>0</v>
      </c>
      <c r="DA67" s="191"/>
      <c r="DB67" s="192">
        <v>61</v>
      </c>
      <c r="DC67" s="189" t="s">
        <v>51</v>
      </c>
      <c r="DD67" s="190">
        <v>0</v>
      </c>
      <c r="DE67" s="190">
        <v>0</v>
      </c>
      <c r="DF67" s="190">
        <v>0</v>
      </c>
      <c r="DG67" s="190">
        <f t="shared" si="17"/>
        <v>0</v>
      </c>
      <c r="DH67" s="191"/>
      <c r="DI67" s="192">
        <v>61</v>
      </c>
      <c r="DJ67" s="189" t="s">
        <v>51</v>
      </c>
      <c r="DK67" s="190">
        <v>0</v>
      </c>
      <c r="DL67" s="190">
        <v>0</v>
      </c>
      <c r="DM67" s="190">
        <v>0</v>
      </c>
      <c r="DN67" s="190">
        <f t="shared" si="18"/>
        <v>0</v>
      </c>
      <c r="DO67" s="191"/>
      <c r="DP67" s="192">
        <v>61</v>
      </c>
      <c r="DQ67" s="189" t="s">
        <v>51</v>
      </c>
      <c r="DR67" s="190">
        <v>0</v>
      </c>
      <c r="DS67" s="190">
        <v>0</v>
      </c>
      <c r="DT67" s="190">
        <v>0</v>
      </c>
      <c r="DU67" s="190">
        <f t="shared" si="19"/>
        <v>0</v>
      </c>
      <c r="DV67" s="191"/>
      <c r="DW67" s="192">
        <v>61</v>
      </c>
      <c r="DX67" s="189" t="s">
        <v>51</v>
      </c>
      <c r="DY67" s="190">
        <v>0</v>
      </c>
      <c r="DZ67" s="190">
        <v>0</v>
      </c>
      <c r="EA67" s="190">
        <v>0</v>
      </c>
      <c r="EB67" s="190">
        <f t="shared" si="20"/>
        <v>0</v>
      </c>
      <c r="EC67" s="191"/>
      <c r="ED67" s="192">
        <v>61</v>
      </c>
      <c r="EE67" s="189" t="s">
        <v>51</v>
      </c>
      <c r="EF67" s="190">
        <v>0</v>
      </c>
      <c r="EG67" s="190">
        <v>0</v>
      </c>
      <c r="EH67" s="190">
        <v>0</v>
      </c>
      <c r="EI67" s="190">
        <f t="shared" si="21"/>
        <v>0</v>
      </c>
      <c r="EJ67" s="191"/>
      <c r="EK67" s="192">
        <v>61</v>
      </c>
      <c r="EL67" s="189" t="s">
        <v>51</v>
      </c>
      <c r="EM67" s="190">
        <v>0</v>
      </c>
      <c r="EN67" s="190">
        <v>0</v>
      </c>
      <c r="EO67" s="190">
        <v>0</v>
      </c>
      <c r="EP67" s="190">
        <f t="shared" si="22"/>
        <v>0</v>
      </c>
      <c r="EQ67" s="191"/>
      <c r="ER67" s="192">
        <v>61</v>
      </c>
      <c r="ES67" s="189" t="s">
        <v>51</v>
      </c>
      <c r="ET67" s="190">
        <v>0</v>
      </c>
      <c r="EU67" s="190">
        <v>0</v>
      </c>
      <c r="EV67" s="190">
        <v>0</v>
      </c>
      <c r="EW67" s="190">
        <f t="shared" si="23"/>
        <v>0</v>
      </c>
      <c r="EX67" s="191"/>
      <c r="EY67" s="192">
        <v>61</v>
      </c>
      <c r="EZ67" s="189" t="s">
        <v>51</v>
      </c>
      <c r="FA67" s="190">
        <v>0</v>
      </c>
      <c r="FB67" s="190">
        <v>0</v>
      </c>
      <c r="FC67" s="190">
        <v>0</v>
      </c>
      <c r="FD67" s="190">
        <f t="shared" si="24"/>
        <v>0</v>
      </c>
      <c r="FE67" s="191"/>
      <c r="FF67" s="192">
        <v>61</v>
      </c>
      <c r="FG67" s="189" t="s">
        <v>51</v>
      </c>
      <c r="FH67" s="190">
        <v>0</v>
      </c>
      <c r="FI67" s="190">
        <v>0</v>
      </c>
      <c r="FJ67" s="190">
        <v>0</v>
      </c>
      <c r="FK67" s="190">
        <f t="shared" si="25"/>
        <v>0</v>
      </c>
      <c r="FL67" s="191"/>
      <c r="FM67" s="192">
        <v>61</v>
      </c>
      <c r="FN67" s="189" t="s">
        <v>51</v>
      </c>
      <c r="FO67" s="190">
        <v>0</v>
      </c>
      <c r="FP67" s="190">
        <v>0</v>
      </c>
      <c r="FQ67" s="190">
        <v>0</v>
      </c>
      <c r="FR67" s="190">
        <f t="shared" si="26"/>
        <v>0</v>
      </c>
      <c r="FS67" s="191"/>
      <c r="FT67" s="192">
        <v>61</v>
      </c>
      <c r="FU67" s="189" t="s">
        <v>51</v>
      </c>
      <c r="FV67" s="190">
        <v>0</v>
      </c>
      <c r="FW67" s="190">
        <v>0</v>
      </c>
      <c r="FX67" s="190">
        <v>0</v>
      </c>
      <c r="FY67" s="190">
        <f t="shared" si="27"/>
        <v>0</v>
      </c>
      <c r="FZ67" s="191"/>
      <c r="GA67" s="192">
        <v>61</v>
      </c>
      <c r="GB67" s="189" t="s">
        <v>51</v>
      </c>
      <c r="GC67" s="190">
        <v>0</v>
      </c>
      <c r="GD67" s="190">
        <v>0</v>
      </c>
      <c r="GE67" s="190">
        <v>0</v>
      </c>
      <c r="GF67" s="190">
        <f t="shared" si="28"/>
        <v>0</v>
      </c>
      <c r="GG67" s="191"/>
      <c r="GH67" s="192">
        <v>61</v>
      </c>
      <c r="GI67" s="189" t="s">
        <v>51</v>
      </c>
      <c r="GJ67" s="190">
        <v>0</v>
      </c>
      <c r="GK67" s="190">
        <v>0</v>
      </c>
      <c r="GL67" s="190">
        <v>0</v>
      </c>
      <c r="GM67" s="190">
        <f t="shared" si="29"/>
        <v>0</v>
      </c>
      <c r="GN67" s="191"/>
      <c r="GO67" s="192">
        <v>61</v>
      </c>
      <c r="GP67" s="189" t="s">
        <v>51</v>
      </c>
      <c r="GQ67" s="190">
        <v>0</v>
      </c>
      <c r="GR67" s="190">
        <v>0</v>
      </c>
      <c r="GS67" s="190">
        <v>0</v>
      </c>
      <c r="GT67" s="190">
        <f t="shared" si="30"/>
        <v>0</v>
      </c>
      <c r="GU67" s="191"/>
      <c r="GV67" s="192">
        <v>61</v>
      </c>
      <c r="GW67" s="189" t="s">
        <v>51</v>
      </c>
      <c r="GX67" s="190">
        <v>0</v>
      </c>
      <c r="GY67" s="190">
        <v>0</v>
      </c>
      <c r="GZ67" s="190">
        <v>0</v>
      </c>
      <c r="HA67" s="190">
        <f t="shared" si="31"/>
        <v>0</v>
      </c>
      <c r="HB67" s="191"/>
      <c r="HC67" s="192">
        <v>61</v>
      </c>
      <c r="HD67" s="189" t="s">
        <v>51</v>
      </c>
      <c r="HE67" s="190">
        <v>0</v>
      </c>
      <c r="HF67" s="190">
        <v>0</v>
      </c>
      <c r="HG67" s="190">
        <v>0</v>
      </c>
      <c r="HH67" s="190">
        <f t="shared" si="32"/>
        <v>0</v>
      </c>
      <c r="HI67" s="191"/>
      <c r="HJ67" s="192">
        <v>61</v>
      </c>
      <c r="HK67" s="189" t="s">
        <v>51</v>
      </c>
      <c r="HL67" s="190">
        <v>0</v>
      </c>
      <c r="HM67" s="190">
        <v>0</v>
      </c>
      <c r="HN67" s="190">
        <v>0</v>
      </c>
      <c r="HO67" s="190">
        <f t="shared" si="33"/>
        <v>0</v>
      </c>
      <c r="HP67" s="191"/>
      <c r="HQ67" s="192">
        <v>61</v>
      </c>
      <c r="HR67" s="189" t="s">
        <v>51</v>
      </c>
      <c r="HS67" s="190">
        <v>0</v>
      </c>
      <c r="HT67" s="190">
        <v>50000</v>
      </c>
      <c r="HU67" s="190">
        <v>0</v>
      </c>
      <c r="HV67" s="190">
        <f t="shared" si="34"/>
        <v>50000</v>
      </c>
      <c r="HW67" s="191"/>
      <c r="HX67" s="192">
        <v>61</v>
      </c>
      <c r="HY67" s="189" t="s">
        <v>51</v>
      </c>
      <c r="HZ67" s="190">
        <v>0</v>
      </c>
      <c r="IA67" s="190">
        <v>0</v>
      </c>
      <c r="IB67" s="190">
        <v>0</v>
      </c>
      <c r="IC67" s="190">
        <f t="shared" si="35"/>
        <v>0</v>
      </c>
      <c r="ID67" s="191"/>
      <c r="IE67" s="192">
        <v>61</v>
      </c>
      <c r="IF67" s="189" t="s">
        <v>51</v>
      </c>
      <c r="IG67" s="190">
        <v>0</v>
      </c>
      <c r="IH67" s="190">
        <v>0</v>
      </c>
      <c r="II67" s="190">
        <v>0</v>
      </c>
      <c r="IJ67" s="190">
        <f t="shared" si="36"/>
        <v>0</v>
      </c>
      <c r="IK67" s="191"/>
      <c r="IL67" s="192">
        <v>61</v>
      </c>
      <c r="IM67" s="189" t="s">
        <v>51</v>
      </c>
      <c r="IN67" s="190">
        <v>0</v>
      </c>
      <c r="IO67" s="190">
        <v>0</v>
      </c>
      <c r="IP67" s="190">
        <v>0</v>
      </c>
      <c r="IQ67" s="190">
        <f t="shared" si="37"/>
        <v>0</v>
      </c>
      <c r="IR67" s="191"/>
      <c r="IS67" s="192">
        <v>61</v>
      </c>
      <c r="IT67" s="189" t="s">
        <v>51</v>
      </c>
      <c r="IU67" s="190">
        <v>0</v>
      </c>
      <c r="IV67" s="190">
        <v>0</v>
      </c>
      <c r="IW67" s="190">
        <v>0</v>
      </c>
      <c r="IX67" s="190">
        <f t="shared" si="38"/>
        <v>0</v>
      </c>
      <c r="IY67" s="191"/>
      <c r="IZ67" s="192">
        <v>61</v>
      </c>
      <c r="JA67" s="189" t="s">
        <v>51</v>
      </c>
      <c r="JB67" s="190">
        <v>0</v>
      </c>
      <c r="JC67" s="190">
        <v>0</v>
      </c>
      <c r="JD67" s="190">
        <v>0</v>
      </c>
      <c r="JE67" s="190">
        <f t="shared" si="39"/>
        <v>0</v>
      </c>
      <c r="JF67" s="191"/>
      <c r="JG67" s="192">
        <v>61</v>
      </c>
      <c r="JH67" s="189" t="s">
        <v>51</v>
      </c>
      <c r="JI67" s="190">
        <v>0</v>
      </c>
      <c r="JJ67" s="190">
        <v>0</v>
      </c>
      <c r="JK67" s="190">
        <v>0</v>
      </c>
      <c r="JL67" s="190">
        <f t="shared" si="40"/>
        <v>0</v>
      </c>
      <c r="JM67" s="191"/>
      <c r="JN67" s="192">
        <v>61</v>
      </c>
      <c r="JO67" s="189" t="s">
        <v>51</v>
      </c>
      <c r="JP67" s="190">
        <v>0</v>
      </c>
      <c r="JQ67" s="190">
        <v>0</v>
      </c>
      <c r="JR67" s="190">
        <v>0</v>
      </c>
      <c r="JS67" s="190">
        <f t="shared" si="41"/>
        <v>0</v>
      </c>
      <c r="JT67" s="191"/>
      <c r="JU67" s="192">
        <v>61</v>
      </c>
      <c r="JV67" s="189" t="s">
        <v>51</v>
      </c>
      <c r="JW67" s="190">
        <v>0</v>
      </c>
      <c r="JX67" s="190">
        <v>0</v>
      </c>
      <c r="JY67" s="190">
        <v>0</v>
      </c>
      <c r="JZ67" s="190">
        <f t="shared" si="42"/>
        <v>0</v>
      </c>
      <c r="KA67" s="191"/>
      <c r="KB67" s="192">
        <v>61</v>
      </c>
      <c r="KC67" s="189" t="s">
        <v>51</v>
      </c>
      <c r="KD67" s="190">
        <v>0</v>
      </c>
      <c r="KE67" s="190"/>
      <c r="KF67" s="190">
        <v>0</v>
      </c>
      <c r="KG67" s="190">
        <f t="shared" si="43"/>
        <v>0</v>
      </c>
      <c r="KH67" s="191"/>
      <c r="KI67" s="192">
        <v>61</v>
      </c>
      <c r="KJ67" s="189" t="s">
        <v>51</v>
      </c>
      <c r="KK67" s="190">
        <v>1</v>
      </c>
      <c r="KL67" s="190">
        <v>325000</v>
      </c>
      <c r="KM67" s="190">
        <v>0</v>
      </c>
      <c r="KN67" s="190">
        <f t="shared" si="44"/>
        <v>325000</v>
      </c>
      <c r="KO67" s="191"/>
      <c r="KP67" s="192">
        <v>61</v>
      </c>
      <c r="KQ67" s="189" t="s">
        <v>51</v>
      </c>
      <c r="KR67" s="190">
        <v>0</v>
      </c>
      <c r="KS67" s="190">
        <v>0</v>
      </c>
      <c r="KT67" s="190">
        <v>0</v>
      </c>
      <c r="KU67" s="190">
        <f t="shared" si="45"/>
        <v>0</v>
      </c>
      <c r="KV67" s="191"/>
      <c r="KW67" s="192">
        <v>61</v>
      </c>
      <c r="KX67" s="189" t="s">
        <v>51</v>
      </c>
      <c r="KY67" s="190">
        <v>0</v>
      </c>
      <c r="KZ67" s="190">
        <v>0</v>
      </c>
      <c r="LA67" s="190">
        <v>0</v>
      </c>
      <c r="LB67" s="190">
        <f t="shared" si="46"/>
        <v>0</v>
      </c>
      <c r="LC67" s="191"/>
      <c r="LD67" s="192">
        <v>61</v>
      </c>
      <c r="LE67" s="189" t="s">
        <v>51</v>
      </c>
      <c r="LF67" s="190">
        <v>0</v>
      </c>
      <c r="LG67" s="190">
        <v>0</v>
      </c>
      <c r="LH67" s="190">
        <v>0</v>
      </c>
      <c r="LI67" s="190">
        <f t="shared" si="47"/>
        <v>0</v>
      </c>
      <c r="LJ67" s="191"/>
      <c r="LK67" s="192">
        <v>61</v>
      </c>
      <c r="LL67" s="189" t="s">
        <v>51</v>
      </c>
      <c r="LM67" s="190">
        <v>0</v>
      </c>
      <c r="LN67" s="190">
        <v>0</v>
      </c>
      <c r="LO67" s="190">
        <v>0</v>
      </c>
      <c r="LP67" s="190">
        <f t="shared" si="48"/>
        <v>0</v>
      </c>
      <c r="LQ67" s="191"/>
      <c r="LR67" s="192">
        <v>61</v>
      </c>
      <c r="LS67" s="189" t="s">
        <v>51</v>
      </c>
      <c r="LT67" s="190">
        <v>0</v>
      </c>
      <c r="LU67" s="190">
        <v>0</v>
      </c>
      <c r="LV67" s="190">
        <v>0</v>
      </c>
      <c r="LW67" s="190">
        <f t="shared" si="49"/>
        <v>0</v>
      </c>
      <c r="LX67" s="191"/>
      <c r="LY67" s="192">
        <v>61</v>
      </c>
      <c r="LZ67" s="189" t="s">
        <v>51</v>
      </c>
      <c r="MA67" s="190">
        <v>0</v>
      </c>
      <c r="MB67" s="190">
        <v>0</v>
      </c>
      <c r="MC67" s="190">
        <v>0</v>
      </c>
      <c r="MD67" s="190">
        <f t="shared" si="50"/>
        <v>0</v>
      </c>
      <c r="ME67" s="191"/>
      <c r="MF67" s="192">
        <v>61</v>
      </c>
      <c r="MG67" s="189" t="s">
        <v>51</v>
      </c>
      <c r="MH67" s="190">
        <v>0</v>
      </c>
      <c r="MI67" s="190">
        <v>0</v>
      </c>
      <c r="MJ67" s="190">
        <v>0</v>
      </c>
      <c r="MK67" s="190">
        <f t="shared" si="51"/>
        <v>0</v>
      </c>
      <c r="ML67" s="191"/>
      <c r="MM67" s="192">
        <v>61</v>
      </c>
      <c r="MN67" s="189" t="s">
        <v>51</v>
      </c>
      <c r="MO67" s="190">
        <v>0</v>
      </c>
      <c r="MP67" s="190">
        <v>0</v>
      </c>
      <c r="MQ67" s="190">
        <v>0</v>
      </c>
      <c r="MR67" s="190">
        <f t="shared" si="52"/>
        <v>0</v>
      </c>
      <c r="MS67" s="191"/>
      <c r="MT67" s="192">
        <v>61</v>
      </c>
      <c r="MU67" s="189" t="s">
        <v>51</v>
      </c>
      <c r="MV67" s="190">
        <v>0</v>
      </c>
      <c r="MW67" s="190">
        <v>0</v>
      </c>
      <c r="MX67" s="190">
        <v>0</v>
      </c>
      <c r="MY67" s="190">
        <f t="shared" si="53"/>
        <v>0</v>
      </c>
      <c r="MZ67" s="191"/>
      <c r="NA67" s="192">
        <v>61</v>
      </c>
      <c r="NB67" s="189" t="s">
        <v>51</v>
      </c>
      <c r="NC67" s="190">
        <v>0</v>
      </c>
      <c r="ND67" s="190">
        <v>0</v>
      </c>
      <c r="NE67" s="190">
        <v>0</v>
      </c>
      <c r="NF67" s="190">
        <f t="shared" si="54"/>
        <v>0</v>
      </c>
      <c r="NG67" s="191"/>
      <c r="NH67" s="192">
        <v>61</v>
      </c>
      <c r="NI67" s="189" t="s">
        <v>51</v>
      </c>
      <c r="NJ67" s="190">
        <v>0</v>
      </c>
      <c r="NK67" s="190">
        <v>0</v>
      </c>
      <c r="NL67" s="190">
        <v>0</v>
      </c>
      <c r="NM67" s="190">
        <f t="shared" si="55"/>
        <v>0</v>
      </c>
      <c r="NN67" s="191"/>
      <c r="NO67" s="192">
        <v>61</v>
      </c>
      <c r="NP67" s="189" t="s">
        <v>51</v>
      </c>
      <c r="NQ67" s="190">
        <v>0</v>
      </c>
      <c r="NR67" s="190">
        <v>0</v>
      </c>
      <c r="NS67" s="190">
        <v>0</v>
      </c>
      <c r="NT67" s="190">
        <f t="shared" si="56"/>
        <v>0</v>
      </c>
      <c r="NU67" s="191"/>
      <c r="NV67" s="192">
        <v>61</v>
      </c>
      <c r="NW67" s="189" t="s">
        <v>51</v>
      </c>
      <c r="NX67" s="190">
        <v>0</v>
      </c>
      <c r="NY67" s="190">
        <v>0</v>
      </c>
      <c r="NZ67" s="190">
        <v>0</v>
      </c>
      <c r="OA67" s="190">
        <f t="shared" si="57"/>
        <v>0</v>
      </c>
      <c r="OB67" s="191"/>
      <c r="OC67" s="192">
        <v>61</v>
      </c>
      <c r="OD67" s="189" t="s">
        <v>51</v>
      </c>
      <c r="OE67" s="190">
        <v>0</v>
      </c>
      <c r="OF67" s="190">
        <v>0</v>
      </c>
      <c r="OG67" s="190">
        <v>0</v>
      </c>
      <c r="OH67" s="190">
        <f t="shared" si="58"/>
        <v>0</v>
      </c>
      <c r="OI67" s="191"/>
      <c r="OJ67" s="192">
        <v>61</v>
      </c>
      <c r="OK67" s="189" t="s">
        <v>51</v>
      </c>
      <c r="OL67" s="190">
        <v>0</v>
      </c>
      <c r="OM67" s="190">
        <v>0</v>
      </c>
      <c r="ON67" s="190">
        <v>0</v>
      </c>
      <c r="OO67" s="190">
        <f t="shared" si="59"/>
        <v>0</v>
      </c>
      <c r="OP67" s="191"/>
      <c r="OQ67" s="192">
        <v>61</v>
      </c>
      <c r="OR67" s="189" t="s">
        <v>51</v>
      </c>
      <c r="OS67" s="190">
        <v>0</v>
      </c>
      <c r="OT67" s="190">
        <v>0</v>
      </c>
      <c r="OU67" s="190">
        <v>0</v>
      </c>
      <c r="OV67" s="190">
        <f t="shared" si="60"/>
        <v>0</v>
      </c>
      <c r="OW67" s="191"/>
      <c r="OX67" s="192">
        <v>61</v>
      </c>
      <c r="OY67" s="189" t="s">
        <v>51</v>
      </c>
      <c r="OZ67" s="190">
        <v>0</v>
      </c>
      <c r="PA67" s="190">
        <v>0</v>
      </c>
      <c r="PB67" s="190">
        <v>0</v>
      </c>
      <c r="PC67" s="190">
        <f t="shared" si="61"/>
        <v>0</v>
      </c>
      <c r="PD67" s="191"/>
      <c r="PE67" s="192">
        <v>61</v>
      </c>
      <c r="PF67" s="189" t="s">
        <v>51</v>
      </c>
      <c r="PG67" s="190">
        <v>0</v>
      </c>
      <c r="PH67" s="190">
        <v>0</v>
      </c>
      <c r="PI67" s="190">
        <v>0</v>
      </c>
      <c r="PJ67" s="190">
        <f t="shared" si="62"/>
        <v>0</v>
      </c>
      <c r="PK67" s="191"/>
      <c r="PL67" s="192">
        <v>61</v>
      </c>
      <c r="PM67" s="189" t="s">
        <v>51</v>
      </c>
      <c r="PN67" s="190">
        <v>0</v>
      </c>
      <c r="PO67" s="190">
        <v>0</v>
      </c>
      <c r="PP67" s="190">
        <v>0</v>
      </c>
      <c r="PQ67" s="190">
        <f t="shared" si="63"/>
        <v>0</v>
      </c>
      <c r="PR67" s="191"/>
      <c r="PS67" s="192">
        <v>61</v>
      </c>
      <c r="PT67" s="189" t="s">
        <v>51</v>
      </c>
      <c r="PU67" s="190">
        <v>0</v>
      </c>
      <c r="PV67" s="190">
        <v>0</v>
      </c>
      <c r="PW67" s="190">
        <v>0</v>
      </c>
      <c r="PX67" s="190">
        <f t="shared" si="64"/>
        <v>0</v>
      </c>
      <c r="PY67" s="191"/>
      <c r="PZ67" s="192">
        <v>61</v>
      </c>
      <c r="QA67" s="189" t="s">
        <v>51</v>
      </c>
      <c r="QB67" s="190">
        <v>0</v>
      </c>
      <c r="QC67" s="190">
        <v>0</v>
      </c>
      <c r="QD67" s="190">
        <v>0</v>
      </c>
      <c r="QE67" s="190">
        <f t="shared" si="65"/>
        <v>0</v>
      </c>
      <c r="QF67" s="191"/>
      <c r="QG67" s="192">
        <v>61</v>
      </c>
      <c r="QH67" s="189" t="s">
        <v>51</v>
      </c>
      <c r="QI67" s="190">
        <v>0</v>
      </c>
      <c r="QJ67" s="190">
        <v>0</v>
      </c>
      <c r="QK67" s="190">
        <v>0</v>
      </c>
      <c r="QL67" s="190">
        <f t="shared" si="66"/>
        <v>0</v>
      </c>
      <c r="QM67" s="191"/>
      <c r="QN67" s="192">
        <v>61</v>
      </c>
      <c r="QO67" s="189" t="s">
        <v>51</v>
      </c>
      <c r="QP67" s="190">
        <v>0</v>
      </c>
      <c r="QQ67" s="190">
        <v>0</v>
      </c>
      <c r="QR67" s="190">
        <v>0</v>
      </c>
      <c r="QS67" s="190">
        <f t="shared" si="67"/>
        <v>0</v>
      </c>
      <c r="QT67" s="191"/>
      <c r="QU67" s="192">
        <v>61</v>
      </c>
      <c r="QV67" s="189" t="s">
        <v>51</v>
      </c>
      <c r="QW67" s="190">
        <v>0</v>
      </c>
      <c r="QX67" s="190">
        <v>0</v>
      </c>
      <c r="QY67" s="190">
        <v>0</v>
      </c>
      <c r="QZ67" s="190">
        <f t="shared" si="68"/>
        <v>0</v>
      </c>
      <c r="RA67" s="191"/>
      <c r="RB67" s="192">
        <v>61</v>
      </c>
      <c r="RC67" s="189" t="s">
        <v>51</v>
      </c>
      <c r="RD67" s="190">
        <v>0</v>
      </c>
      <c r="RE67" s="190">
        <v>0</v>
      </c>
      <c r="RF67" s="190">
        <v>0</v>
      </c>
      <c r="RG67" s="190">
        <f t="shared" si="69"/>
        <v>0</v>
      </c>
      <c r="RH67" s="191"/>
      <c r="RI67" s="192">
        <v>61</v>
      </c>
      <c r="RJ67" s="189" t="s">
        <v>51</v>
      </c>
      <c r="RK67" s="190">
        <v>0</v>
      </c>
      <c r="RL67" s="190">
        <v>0</v>
      </c>
      <c r="RM67" s="190">
        <v>0</v>
      </c>
      <c r="RN67" s="190">
        <f t="shared" si="70"/>
        <v>0</v>
      </c>
      <c r="RO67" s="191"/>
      <c r="RP67" s="192">
        <v>61</v>
      </c>
      <c r="RQ67" s="189" t="s">
        <v>51</v>
      </c>
      <c r="RR67" s="190">
        <v>0</v>
      </c>
      <c r="RS67" s="190">
        <v>0</v>
      </c>
      <c r="RT67" s="190">
        <v>0</v>
      </c>
      <c r="RU67" s="190">
        <f t="shared" si="71"/>
        <v>0</v>
      </c>
      <c r="RV67" s="191"/>
      <c r="RW67" s="192">
        <v>61</v>
      </c>
      <c r="RX67" s="189" t="s">
        <v>51</v>
      </c>
      <c r="RY67" s="190">
        <v>0</v>
      </c>
      <c r="RZ67" s="190">
        <v>0</v>
      </c>
      <c r="SA67" s="190">
        <v>0</v>
      </c>
      <c r="SB67" s="190">
        <f t="shared" si="72"/>
        <v>0</v>
      </c>
      <c r="SC67" s="191"/>
      <c r="SD67" s="192">
        <v>61</v>
      </c>
      <c r="SE67" s="189" t="s">
        <v>51</v>
      </c>
      <c r="SF67" s="190">
        <v>0</v>
      </c>
      <c r="SG67" s="190">
        <v>75000</v>
      </c>
      <c r="SH67" s="190">
        <v>0</v>
      </c>
      <c r="SI67" s="190">
        <f t="shared" si="73"/>
        <v>75000</v>
      </c>
      <c r="SJ67" s="191"/>
      <c r="SK67" s="192">
        <v>61</v>
      </c>
      <c r="SL67" s="189" t="s">
        <v>51</v>
      </c>
      <c r="SM67" s="190">
        <v>0</v>
      </c>
      <c r="SN67" s="190">
        <v>0</v>
      </c>
      <c r="SO67" s="190">
        <v>0</v>
      </c>
      <c r="SP67" s="190">
        <f t="shared" si="74"/>
        <v>0</v>
      </c>
      <c r="SQ67" s="191"/>
      <c r="SR67" s="192">
        <v>61</v>
      </c>
      <c r="SS67" s="189" t="s">
        <v>51</v>
      </c>
      <c r="ST67" s="190">
        <v>0</v>
      </c>
      <c r="SU67" s="190">
        <v>0</v>
      </c>
      <c r="SV67" s="190">
        <v>0</v>
      </c>
      <c r="SW67" s="190">
        <f t="shared" si="75"/>
        <v>0</v>
      </c>
      <c r="SX67" s="191"/>
      <c r="SY67" s="192">
        <v>61</v>
      </c>
      <c r="SZ67" s="189" t="s">
        <v>51</v>
      </c>
      <c r="TA67" s="190">
        <v>0</v>
      </c>
      <c r="TB67" s="190">
        <v>0</v>
      </c>
      <c r="TC67" s="190">
        <v>0</v>
      </c>
      <c r="TD67" s="190">
        <f t="shared" si="76"/>
        <v>0</v>
      </c>
      <c r="TE67" s="191"/>
      <c r="TF67" s="192">
        <v>61</v>
      </c>
      <c r="TG67" s="189" t="s">
        <v>51</v>
      </c>
      <c r="TH67" s="190">
        <v>0</v>
      </c>
      <c r="TI67" s="190">
        <v>0</v>
      </c>
      <c r="TJ67" s="190">
        <v>0</v>
      </c>
      <c r="TK67" s="190">
        <f t="shared" si="77"/>
        <v>0</v>
      </c>
      <c r="TL67" s="191"/>
      <c r="TM67" s="192">
        <v>61</v>
      </c>
      <c r="TN67" s="189" t="s">
        <v>51</v>
      </c>
      <c r="TO67" s="190">
        <v>0</v>
      </c>
      <c r="TP67" s="190">
        <v>0</v>
      </c>
      <c r="TQ67" s="190">
        <v>0</v>
      </c>
      <c r="TR67" s="190">
        <f t="shared" si="78"/>
        <v>0</v>
      </c>
      <c r="TS67" s="191"/>
      <c r="TT67" s="192">
        <v>61</v>
      </c>
      <c r="TU67" s="189" t="s">
        <v>51</v>
      </c>
      <c r="TV67" s="190">
        <v>0</v>
      </c>
      <c r="TW67" s="190">
        <v>0</v>
      </c>
      <c r="TX67" s="190">
        <v>0</v>
      </c>
      <c r="TY67" s="190">
        <f t="shared" si="79"/>
        <v>0</v>
      </c>
      <c r="TZ67" s="191"/>
      <c r="UA67" s="192">
        <v>61</v>
      </c>
      <c r="UB67" s="189" t="s">
        <v>51</v>
      </c>
      <c r="UC67" s="190">
        <v>0</v>
      </c>
      <c r="UD67" s="190">
        <v>0</v>
      </c>
      <c r="UE67" s="190">
        <v>0</v>
      </c>
      <c r="UF67" s="190">
        <f t="shared" si="80"/>
        <v>0</v>
      </c>
      <c r="UG67" s="191"/>
      <c r="UH67" s="192">
        <v>61</v>
      </c>
      <c r="UI67" s="189" t="s">
        <v>51</v>
      </c>
      <c r="UJ67" s="190">
        <v>0</v>
      </c>
      <c r="UK67" s="190">
        <v>0</v>
      </c>
      <c r="UL67" s="190">
        <v>0</v>
      </c>
      <c r="UM67" s="190">
        <f t="shared" si="81"/>
        <v>0</v>
      </c>
      <c r="UN67" s="191"/>
      <c r="UO67" s="192">
        <v>61</v>
      </c>
      <c r="UP67" s="189" t="s">
        <v>51</v>
      </c>
      <c r="UQ67" s="190">
        <v>0</v>
      </c>
      <c r="UR67" s="190">
        <v>0</v>
      </c>
      <c r="US67" s="190">
        <v>0</v>
      </c>
      <c r="UT67" s="190">
        <f t="shared" si="82"/>
        <v>0</v>
      </c>
      <c r="UU67" s="191"/>
      <c r="UV67" s="192">
        <v>61</v>
      </c>
      <c r="UW67" s="189" t="s">
        <v>51</v>
      </c>
      <c r="UX67" s="190">
        <v>0</v>
      </c>
      <c r="UY67" s="190">
        <v>0</v>
      </c>
      <c r="UZ67" s="190">
        <v>0</v>
      </c>
      <c r="VA67" s="190">
        <f t="shared" si="83"/>
        <v>0</v>
      </c>
      <c r="VB67" s="191"/>
      <c r="VC67" s="192">
        <v>61</v>
      </c>
      <c r="VD67" s="189" t="s">
        <v>51</v>
      </c>
      <c r="VE67" s="190">
        <v>0</v>
      </c>
      <c r="VF67" s="190">
        <v>0</v>
      </c>
      <c r="VG67" s="190">
        <v>0</v>
      </c>
      <c r="VH67" s="190">
        <f t="shared" si="84"/>
        <v>0</v>
      </c>
      <c r="VI67" s="191"/>
      <c r="VJ67" s="192">
        <v>61</v>
      </c>
      <c r="VK67" s="189" t="s">
        <v>51</v>
      </c>
      <c r="VL67" s="190">
        <v>0</v>
      </c>
      <c r="VM67" s="190">
        <v>0</v>
      </c>
      <c r="VN67" s="190">
        <v>0</v>
      </c>
      <c r="VO67" s="190">
        <f t="shared" si="85"/>
        <v>0</v>
      </c>
      <c r="VP67" s="191"/>
      <c r="VQ67" s="192">
        <v>61</v>
      </c>
      <c r="VR67" s="189" t="s">
        <v>51</v>
      </c>
      <c r="VS67" s="190">
        <v>0</v>
      </c>
      <c r="VT67" s="190">
        <v>0</v>
      </c>
      <c r="VU67" s="190">
        <v>0</v>
      </c>
      <c r="VV67" s="190">
        <f t="shared" si="86"/>
        <v>0</v>
      </c>
      <c r="VW67" s="191"/>
      <c r="VX67" s="192">
        <v>61</v>
      </c>
      <c r="VY67" s="189" t="s">
        <v>51</v>
      </c>
      <c r="VZ67" s="190">
        <v>0</v>
      </c>
      <c r="WA67" s="190">
        <v>0</v>
      </c>
      <c r="WB67" s="190">
        <v>0</v>
      </c>
      <c r="WC67" s="190">
        <f t="shared" si="87"/>
        <v>0</v>
      </c>
      <c r="WD67" s="191"/>
      <c r="WE67" s="192">
        <v>61</v>
      </c>
      <c r="WF67" s="189" t="s">
        <v>51</v>
      </c>
      <c r="WG67" s="190">
        <v>0</v>
      </c>
      <c r="WH67" s="190">
        <v>0</v>
      </c>
      <c r="WI67" s="190">
        <v>0</v>
      </c>
      <c r="WJ67" s="190">
        <f t="shared" si="88"/>
        <v>0</v>
      </c>
      <c r="WK67" s="191"/>
      <c r="WL67" s="192">
        <v>61</v>
      </c>
      <c r="WM67" s="189" t="s">
        <v>51</v>
      </c>
      <c r="WN67" s="190">
        <v>0</v>
      </c>
      <c r="WO67" s="190">
        <v>0</v>
      </c>
      <c r="WP67" s="190">
        <v>0</v>
      </c>
      <c r="WQ67" s="190">
        <f t="shared" si="89"/>
        <v>0</v>
      </c>
      <c r="WR67" s="191"/>
      <c r="WS67" s="192">
        <v>61</v>
      </c>
      <c r="WT67" s="189" t="s">
        <v>51</v>
      </c>
      <c r="WU67" s="190">
        <v>0</v>
      </c>
      <c r="WV67" s="190">
        <v>0</v>
      </c>
      <c r="WW67" s="190">
        <v>0</v>
      </c>
      <c r="WX67" s="190">
        <f t="shared" si="90"/>
        <v>0</v>
      </c>
      <c r="WY67" s="191"/>
      <c r="WZ67" s="192">
        <v>61</v>
      </c>
      <c r="XA67" s="189" t="s">
        <v>51</v>
      </c>
      <c r="XB67" s="190">
        <v>0</v>
      </c>
      <c r="XC67" s="190">
        <v>0</v>
      </c>
      <c r="XD67" s="190">
        <v>0</v>
      </c>
      <c r="XE67" s="190">
        <f t="shared" si="91"/>
        <v>0</v>
      </c>
      <c r="XF67" s="191"/>
      <c r="XG67" s="192">
        <v>61</v>
      </c>
      <c r="XH67" s="189" t="s">
        <v>51</v>
      </c>
      <c r="XI67" s="190">
        <v>0</v>
      </c>
      <c r="XJ67" s="190">
        <v>0</v>
      </c>
      <c r="XK67" s="190">
        <v>0</v>
      </c>
      <c r="XL67" s="190">
        <f t="shared" si="92"/>
        <v>0</v>
      </c>
      <c r="XM67" s="191"/>
      <c r="XN67" s="192">
        <v>61</v>
      </c>
      <c r="XO67" s="189" t="s">
        <v>51</v>
      </c>
      <c r="XP67" s="190">
        <v>0</v>
      </c>
      <c r="XQ67" s="190">
        <v>0</v>
      </c>
      <c r="XR67" s="190">
        <v>0</v>
      </c>
      <c r="XS67" s="190">
        <f t="shared" si="93"/>
        <v>0</v>
      </c>
      <c r="XT67" s="191"/>
      <c r="XU67" s="192">
        <v>61</v>
      </c>
      <c r="XV67" s="189" t="s">
        <v>51</v>
      </c>
      <c r="XW67" s="190">
        <v>0</v>
      </c>
      <c r="XX67" s="190">
        <v>0</v>
      </c>
      <c r="XY67" s="190">
        <v>0</v>
      </c>
      <c r="XZ67" s="190">
        <f t="shared" si="94"/>
        <v>0</v>
      </c>
      <c r="YA67" s="191"/>
      <c r="YB67" s="192">
        <v>61</v>
      </c>
      <c r="YC67" s="189" t="s">
        <v>51</v>
      </c>
      <c r="YD67" s="190">
        <v>0</v>
      </c>
      <c r="YE67" s="190">
        <v>0</v>
      </c>
      <c r="YF67" s="190">
        <v>0</v>
      </c>
      <c r="YG67" s="190">
        <f t="shared" si="95"/>
        <v>0</v>
      </c>
      <c r="YH67" s="191"/>
      <c r="YI67" s="192">
        <v>61</v>
      </c>
      <c r="YJ67" s="189" t="s">
        <v>51</v>
      </c>
      <c r="YK67" s="190">
        <v>0</v>
      </c>
      <c r="YL67" s="190">
        <f t="shared" si="96"/>
        <v>450000</v>
      </c>
      <c r="YM67" s="190">
        <f t="shared" si="0"/>
        <v>0</v>
      </c>
      <c r="YN67" s="190">
        <f t="shared" si="1"/>
        <v>450000</v>
      </c>
      <c r="YO67" s="191"/>
      <c r="YP67" s="105">
        <v>61</v>
      </c>
      <c r="YQ67" s="2" t="s">
        <v>51</v>
      </c>
      <c r="YR67" s="5">
        <v>0</v>
      </c>
      <c r="YS67" s="5" t="e">
        <f>'Programme Management'!#REF!+'Prgramme M. Activities'!YL67</f>
        <v>#REF!</v>
      </c>
      <c r="YT67" s="5" t="e">
        <f>'Programme Management'!#REF!+'Prgramme M. Activities'!YM67</f>
        <v>#REF!</v>
      </c>
      <c r="YU67" s="5" t="e">
        <f t="shared" si="97"/>
        <v>#REF!</v>
      </c>
      <c r="YV67" s="9"/>
    </row>
    <row r="68" spans="1:672" s="15" customFormat="1" ht="18" hidden="1" customHeight="1">
      <c r="A68" s="188">
        <v>62</v>
      </c>
      <c r="B68" s="193" t="s">
        <v>52</v>
      </c>
      <c r="C68" s="252">
        <v>0</v>
      </c>
      <c r="D68" s="252">
        <v>0</v>
      </c>
      <c r="E68" s="252">
        <v>0</v>
      </c>
      <c r="F68" s="252">
        <f t="shared" si="2"/>
        <v>0</v>
      </c>
      <c r="G68" s="253"/>
      <c r="H68" s="254">
        <v>62</v>
      </c>
      <c r="I68" s="193" t="s">
        <v>52</v>
      </c>
      <c r="J68" s="252">
        <v>0</v>
      </c>
      <c r="K68" s="252">
        <v>0</v>
      </c>
      <c r="L68" s="252">
        <v>0</v>
      </c>
      <c r="M68" s="252">
        <f t="shared" si="3"/>
        <v>0</v>
      </c>
      <c r="N68" s="253"/>
      <c r="O68" s="254">
        <v>62</v>
      </c>
      <c r="P68" s="193" t="s">
        <v>52</v>
      </c>
      <c r="Q68" s="252">
        <v>0</v>
      </c>
      <c r="R68" s="252">
        <v>0</v>
      </c>
      <c r="S68" s="252">
        <v>0</v>
      </c>
      <c r="T68" s="252">
        <f t="shared" si="4"/>
        <v>0</v>
      </c>
      <c r="U68" s="253"/>
      <c r="V68" s="254">
        <v>62</v>
      </c>
      <c r="W68" s="193" t="s">
        <v>52</v>
      </c>
      <c r="X68" s="252">
        <v>0</v>
      </c>
      <c r="Y68" s="252">
        <v>0</v>
      </c>
      <c r="Z68" s="252">
        <v>0</v>
      </c>
      <c r="AA68" s="252">
        <f t="shared" si="5"/>
        <v>0</v>
      </c>
      <c r="AB68" s="253"/>
      <c r="AC68" s="254">
        <v>62</v>
      </c>
      <c r="AD68" s="193" t="s">
        <v>52</v>
      </c>
      <c r="AE68" s="252">
        <v>0</v>
      </c>
      <c r="AF68" s="252">
        <v>0</v>
      </c>
      <c r="AG68" s="252">
        <v>0</v>
      </c>
      <c r="AH68" s="252">
        <f t="shared" si="6"/>
        <v>0</v>
      </c>
      <c r="AI68" s="253"/>
      <c r="AJ68" s="254">
        <v>62</v>
      </c>
      <c r="AK68" s="193" t="s">
        <v>52</v>
      </c>
      <c r="AL68" s="252">
        <v>0</v>
      </c>
      <c r="AM68" s="252">
        <v>0</v>
      </c>
      <c r="AN68" s="252">
        <v>0</v>
      </c>
      <c r="AO68" s="252">
        <f t="shared" si="7"/>
        <v>0</v>
      </c>
      <c r="AP68" s="253"/>
      <c r="AQ68" s="254">
        <v>62</v>
      </c>
      <c r="AR68" s="193" t="s">
        <v>52</v>
      </c>
      <c r="AS68" s="252">
        <v>0</v>
      </c>
      <c r="AT68" s="252">
        <v>0</v>
      </c>
      <c r="AU68" s="252">
        <v>0</v>
      </c>
      <c r="AV68" s="252">
        <f t="shared" si="8"/>
        <v>0</v>
      </c>
      <c r="AW68" s="253"/>
      <c r="AX68" s="254">
        <v>62</v>
      </c>
      <c r="AY68" s="193" t="s">
        <v>52</v>
      </c>
      <c r="AZ68" s="252">
        <v>0</v>
      </c>
      <c r="BA68" s="252">
        <v>0</v>
      </c>
      <c r="BB68" s="252">
        <v>0</v>
      </c>
      <c r="BC68" s="252">
        <f t="shared" si="9"/>
        <v>0</v>
      </c>
      <c r="BD68" s="253"/>
      <c r="BE68" s="254">
        <v>62</v>
      </c>
      <c r="BF68" s="193" t="s">
        <v>52</v>
      </c>
      <c r="BG68" s="252">
        <v>0</v>
      </c>
      <c r="BH68" s="252">
        <v>0</v>
      </c>
      <c r="BI68" s="252">
        <v>0</v>
      </c>
      <c r="BJ68" s="252">
        <f t="shared" si="10"/>
        <v>0</v>
      </c>
      <c r="BK68" s="253"/>
      <c r="BL68" s="254">
        <v>62</v>
      </c>
      <c r="BM68" s="193" t="s">
        <v>52</v>
      </c>
      <c r="BN68" s="252">
        <v>0</v>
      </c>
      <c r="BO68" s="252">
        <v>0</v>
      </c>
      <c r="BP68" s="252">
        <v>0</v>
      </c>
      <c r="BQ68" s="252">
        <f t="shared" si="11"/>
        <v>0</v>
      </c>
      <c r="BR68" s="253"/>
      <c r="BS68" s="254">
        <v>62</v>
      </c>
      <c r="BT68" s="193" t="s">
        <v>52</v>
      </c>
      <c r="BU68" s="252">
        <v>0</v>
      </c>
      <c r="BV68" s="252">
        <v>0</v>
      </c>
      <c r="BW68" s="252">
        <v>0</v>
      </c>
      <c r="BX68" s="252">
        <f t="shared" si="12"/>
        <v>0</v>
      </c>
      <c r="BY68" s="253"/>
      <c r="BZ68" s="254">
        <v>62</v>
      </c>
      <c r="CA68" s="193" t="s">
        <v>52</v>
      </c>
      <c r="CB68" s="252">
        <v>0</v>
      </c>
      <c r="CC68" s="252">
        <v>0</v>
      </c>
      <c r="CD68" s="252">
        <v>0</v>
      </c>
      <c r="CE68" s="252">
        <f t="shared" si="13"/>
        <v>0</v>
      </c>
      <c r="CF68" s="253"/>
      <c r="CG68" s="254">
        <v>62</v>
      </c>
      <c r="CH68" s="193" t="s">
        <v>52</v>
      </c>
      <c r="CI68" s="252">
        <v>0</v>
      </c>
      <c r="CJ68" s="252">
        <v>0</v>
      </c>
      <c r="CK68" s="252">
        <v>0</v>
      </c>
      <c r="CL68" s="252">
        <f t="shared" si="14"/>
        <v>0</v>
      </c>
      <c r="CM68" s="253"/>
      <c r="CN68" s="254">
        <v>62</v>
      </c>
      <c r="CO68" s="193" t="s">
        <v>52</v>
      </c>
      <c r="CP68" s="252">
        <v>0</v>
      </c>
      <c r="CQ68" s="252">
        <v>0</v>
      </c>
      <c r="CR68" s="252">
        <v>0</v>
      </c>
      <c r="CS68" s="252">
        <f t="shared" si="15"/>
        <v>0</v>
      </c>
      <c r="CT68" s="253"/>
      <c r="CU68" s="254">
        <v>62</v>
      </c>
      <c r="CV68" s="193" t="s">
        <v>52</v>
      </c>
      <c r="CW68" s="252">
        <v>0</v>
      </c>
      <c r="CX68" s="252">
        <v>0</v>
      </c>
      <c r="CY68" s="252">
        <v>0</v>
      </c>
      <c r="CZ68" s="252">
        <f t="shared" si="16"/>
        <v>0</v>
      </c>
      <c r="DA68" s="253"/>
      <c r="DB68" s="254">
        <v>62</v>
      </c>
      <c r="DC68" s="193" t="s">
        <v>52</v>
      </c>
      <c r="DD68" s="252">
        <v>0</v>
      </c>
      <c r="DE68" s="252">
        <v>0</v>
      </c>
      <c r="DF68" s="252">
        <v>0</v>
      </c>
      <c r="DG68" s="252">
        <f t="shared" si="17"/>
        <v>0</v>
      </c>
      <c r="DH68" s="253"/>
      <c r="DI68" s="254">
        <v>62</v>
      </c>
      <c r="DJ68" s="193" t="s">
        <v>52</v>
      </c>
      <c r="DK68" s="252">
        <v>0</v>
      </c>
      <c r="DL68" s="252">
        <v>0</v>
      </c>
      <c r="DM68" s="252">
        <v>0</v>
      </c>
      <c r="DN68" s="252">
        <f t="shared" si="18"/>
        <v>0</v>
      </c>
      <c r="DO68" s="253"/>
      <c r="DP68" s="254">
        <v>62</v>
      </c>
      <c r="DQ68" s="193" t="s">
        <v>52</v>
      </c>
      <c r="DR68" s="252">
        <v>0</v>
      </c>
      <c r="DS68" s="252">
        <v>0</v>
      </c>
      <c r="DT68" s="252">
        <v>0</v>
      </c>
      <c r="DU68" s="252">
        <f t="shared" si="19"/>
        <v>0</v>
      </c>
      <c r="DV68" s="253"/>
      <c r="DW68" s="254">
        <v>62</v>
      </c>
      <c r="DX68" s="193" t="s">
        <v>52</v>
      </c>
      <c r="DY68" s="252">
        <v>0</v>
      </c>
      <c r="DZ68" s="252">
        <v>0</v>
      </c>
      <c r="EA68" s="252">
        <v>0</v>
      </c>
      <c r="EB68" s="252">
        <f t="shared" si="20"/>
        <v>0</v>
      </c>
      <c r="EC68" s="253"/>
      <c r="ED68" s="254">
        <v>62</v>
      </c>
      <c r="EE68" s="193" t="s">
        <v>52</v>
      </c>
      <c r="EF68" s="252">
        <v>0</v>
      </c>
      <c r="EG68" s="252">
        <v>0</v>
      </c>
      <c r="EH68" s="252">
        <v>0</v>
      </c>
      <c r="EI68" s="252">
        <f t="shared" si="21"/>
        <v>0</v>
      </c>
      <c r="EJ68" s="253"/>
      <c r="EK68" s="254">
        <v>62</v>
      </c>
      <c r="EL68" s="193" t="s">
        <v>52</v>
      </c>
      <c r="EM68" s="252">
        <v>0</v>
      </c>
      <c r="EN68" s="252">
        <v>0</v>
      </c>
      <c r="EO68" s="252">
        <v>0</v>
      </c>
      <c r="EP68" s="252">
        <f t="shared" si="22"/>
        <v>0</v>
      </c>
      <c r="EQ68" s="253"/>
      <c r="ER68" s="254">
        <v>62</v>
      </c>
      <c r="ES68" s="193" t="s">
        <v>52</v>
      </c>
      <c r="ET68" s="252">
        <v>1</v>
      </c>
      <c r="EU68" s="252">
        <v>0</v>
      </c>
      <c r="EV68" s="252">
        <v>0</v>
      </c>
      <c r="EW68" s="252">
        <f t="shared" si="23"/>
        <v>0</v>
      </c>
      <c r="EX68" s="253"/>
      <c r="EY68" s="254">
        <v>62</v>
      </c>
      <c r="EZ68" s="193" t="s">
        <v>52</v>
      </c>
      <c r="FA68" s="252">
        <v>0</v>
      </c>
      <c r="FB68" s="252">
        <v>0</v>
      </c>
      <c r="FC68" s="252">
        <v>0</v>
      </c>
      <c r="FD68" s="252">
        <f t="shared" si="24"/>
        <v>0</v>
      </c>
      <c r="FE68" s="253"/>
      <c r="FF68" s="254">
        <v>62</v>
      </c>
      <c r="FG68" s="193" t="s">
        <v>52</v>
      </c>
      <c r="FH68" s="252">
        <v>0</v>
      </c>
      <c r="FI68" s="252">
        <v>0</v>
      </c>
      <c r="FJ68" s="252">
        <v>0</v>
      </c>
      <c r="FK68" s="252">
        <f t="shared" si="25"/>
        <v>0</v>
      </c>
      <c r="FL68" s="253"/>
      <c r="FM68" s="254">
        <v>62</v>
      </c>
      <c r="FN68" s="193" t="s">
        <v>52</v>
      </c>
      <c r="FO68" s="252">
        <v>0</v>
      </c>
      <c r="FP68" s="252">
        <v>0</v>
      </c>
      <c r="FQ68" s="252">
        <v>0</v>
      </c>
      <c r="FR68" s="252">
        <f t="shared" si="26"/>
        <v>0</v>
      </c>
      <c r="FS68" s="253"/>
      <c r="FT68" s="254">
        <v>62</v>
      </c>
      <c r="FU68" s="193" t="s">
        <v>52</v>
      </c>
      <c r="FV68" s="252">
        <v>0</v>
      </c>
      <c r="FW68" s="252">
        <v>0</v>
      </c>
      <c r="FX68" s="252">
        <v>0</v>
      </c>
      <c r="FY68" s="252">
        <f t="shared" si="27"/>
        <v>0</v>
      </c>
      <c r="FZ68" s="253"/>
      <c r="GA68" s="254">
        <v>62</v>
      </c>
      <c r="GB68" s="193" t="s">
        <v>52</v>
      </c>
      <c r="GC68" s="252">
        <v>0</v>
      </c>
      <c r="GD68" s="252">
        <v>0</v>
      </c>
      <c r="GE68" s="252">
        <v>0</v>
      </c>
      <c r="GF68" s="252">
        <f t="shared" si="28"/>
        <v>0</v>
      </c>
      <c r="GG68" s="253"/>
      <c r="GH68" s="254">
        <v>62</v>
      </c>
      <c r="GI68" s="193" t="s">
        <v>52</v>
      </c>
      <c r="GJ68" s="252">
        <v>0</v>
      </c>
      <c r="GK68" s="252">
        <v>0</v>
      </c>
      <c r="GL68" s="252">
        <v>0</v>
      </c>
      <c r="GM68" s="252">
        <f t="shared" si="29"/>
        <v>0</v>
      </c>
      <c r="GN68" s="253"/>
      <c r="GO68" s="254">
        <v>62</v>
      </c>
      <c r="GP68" s="193" t="s">
        <v>52</v>
      </c>
      <c r="GQ68" s="252">
        <v>0</v>
      </c>
      <c r="GR68" s="252">
        <v>0</v>
      </c>
      <c r="GS68" s="252">
        <v>0</v>
      </c>
      <c r="GT68" s="252">
        <f t="shared" si="30"/>
        <v>0</v>
      </c>
      <c r="GU68" s="253"/>
      <c r="GV68" s="254">
        <v>62</v>
      </c>
      <c r="GW68" s="193" t="s">
        <v>52</v>
      </c>
      <c r="GX68" s="252">
        <v>0</v>
      </c>
      <c r="GY68" s="252">
        <v>0</v>
      </c>
      <c r="GZ68" s="252">
        <v>0</v>
      </c>
      <c r="HA68" s="252">
        <f t="shared" si="31"/>
        <v>0</v>
      </c>
      <c r="HB68" s="253"/>
      <c r="HC68" s="254">
        <v>62</v>
      </c>
      <c r="HD68" s="193" t="s">
        <v>52</v>
      </c>
      <c r="HE68" s="252">
        <v>0</v>
      </c>
      <c r="HF68" s="252">
        <v>0</v>
      </c>
      <c r="HG68" s="252">
        <v>0</v>
      </c>
      <c r="HH68" s="252">
        <f t="shared" si="32"/>
        <v>0</v>
      </c>
      <c r="HI68" s="253"/>
      <c r="HJ68" s="254">
        <v>62</v>
      </c>
      <c r="HK68" s="193" t="s">
        <v>52</v>
      </c>
      <c r="HL68" s="252">
        <v>0</v>
      </c>
      <c r="HM68" s="252">
        <v>0</v>
      </c>
      <c r="HN68" s="252">
        <v>0</v>
      </c>
      <c r="HO68" s="252">
        <f t="shared" si="33"/>
        <v>0</v>
      </c>
      <c r="HP68" s="253"/>
      <c r="HQ68" s="254">
        <v>62</v>
      </c>
      <c r="HR68" s="193" t="s">
        <v>52</v>
      </c>
      <c r="HS68" s="252">
        <v>0</v>
      </c>
      <c r="HT68" s="252">
        <v>0</v>
      </c>
      <c r="HU68" s="252">
        <v>0</v>
      </c>
      <c r="HV68" s="252">
        <f t="shared" si="34"/>
        <v>0</v>
      </c>
      <c r="HW68" s="253"/>
      <c r="HX68" s="254">
        <v>62</v>
      </c>
      <c r="HY68" s="193" t="s">
        <v>52</v>
      </c>
      <c r="HZ68" s="252">
        <v>0</v>
      </c>
      <c r="IA68" s="252">
        <v>0</v>
      </c>
      <c r="IB68" s="252">
        <v>0</v>
      </c>
      <c r="IC68" s="252">
        <f t="shared" si="35"/>
        <v>0</v>
      </c>
      <c r="ID68" s="253"/>
      <c r="IE68" s="254">
        <v>62</v>
      </c>
      <c r="IF68" s="193" t="s">
        <v>52</v>
      </c>
      <c r="IG68" s="252">
        <v>0</v>
      </c>
      <c r="IH68" s="252">
        <v>0</v>
      </c>
      <c r="II68" s="252">
        <v>0</v>
      </c>
      <c r="IJ68" s="252">
        <f t="shared" si="36"/>
        <v>0</v>
      </c>
      <c r="IK68" s="253"/>
      <c r="IL68" s="254">
        <v>62</v>
      </c>
      <c r="IM68" s="193" t="s">
        <v>52</v>
      </c>
      <c r="IN68" s="252">
        <v>0</v>
      </c>
      <c r="IO68" s="252">
        <v>0</v>
      </c>
      <c r="IP68" s="252">
        <v>0</v>
      </c>
      <c r="IQ68" s="252">
        <f t="shared" si="37"/>
        <v>0</v>
      </c>
      <c r="IR68" s="253"/>
      <c r="IS68" s="254">
        <v>62</v>
      </c>
      <c r="IT68" s="193" t="s">
        <v>52</v>
      </c>
      <c r="IU68" s="252">
        <v>0</v>
      </c>
      <c r="IV68" s="252">
        <v>0</v>
      </c>
      <c r="IW68" s="252">
        <v>0</v>
      </c>
      <c r="IX68" s="252">
        <f t="shared" si="38"/>
        <v>0</v>
      </c>
      <c r="IY68" s="253"/>
      <c r="IZ68" s="254">
        <v>62</v>
      </c>
      <c r="JA68" s="193" t="s">
        <v>52</v>
      </c>
      <c r="JB68" s="252">
        <v>0</v>
      </c>
      <c r="JC68" s="252">
        <v>0</v>
      </c>
      <c r="JD68" s="252">
        <v>0</v>
      </c>
      <c r="JE68" s="252">
        <f t="shared" si="39"/>
        <v>0</v>
      </c>
      <c r="JF68" s="253"/>
      <c r="JG68" s="254">
        <v>62</v>
      </c>
      <c r="JH68" s="193" t="s">
        <v>52</v>
      </c>
      <c r="JI68" s="252">
        <v>0</v>
      </c>
      <c r="JJ68" s="252">
        <v>0</v>
      </c>
      <c r="JK68" s="252">
        <v>0</v>
      </c>
      <c r="JL68" s="252">
        <f t="shared" si="40"/>
        <v>0</v>
      </c>
      <c r="JM68" s="253"/>
      <c r="JN68" s="254">
        <v>62</v>
      </c>
      <c r="JO68" s="193" t="s">
        <v>52</v>
      </c>
      <c r="JP68" s="252">
        <v>0</v>
      </c>
      <c r="JQ68" s="252">
        <v>0</v>
      </c>
      <c r="JR68" s="252">
        <v>0</v>
      </c>
      <c r="JS68" s="252">
        <f t="shared" si="41"/>
        <v>0</v>
      </c>
      <c r="JT68" s="253"/>
      <c r="JU68" s="254">
        <v>62</v>
      </c>
      <c r="JV68" s="193" t="s">
        <v>52</v>
      </c>
      <c r="JW68" s="252">
        <v>0</v>
      </c>
      <c r="JX68" s="252">
        <v>0</v>
      </c>
      <c r="JY68" s="252">
        <v>0</v>
      </c>
      <c r="JZ68" s="252">
        <f t="shared" si="42"/>
        <v>0</v>
      </c>
      <c r="KA68" s="253"/>
      <c r="KB68" s="254">
        <v>62</v>
      </c>
      <c r="KC68" s="193" t="s">
        <v>52</v>
      </c>
      <c r="KD68" s="252">
        <v>0</v>
      </c>
      <c r="KE68" s="252">
        <v>0</v>
      </c>
      <c r="KF68" s="252">
        <v>0</v>
      </c>
      <c r="KG68" s="252">
        <f t="shared" si="43"/>
        <v>0</v>
      </c>
      <c r="KH68" s="253"/>
      <c r="KI68" s="254">
        <v>62</v>
      </c>
      <c r="KJ68" s="193" t="s">
        <v>52</v>
      </c>
      <c r="KK68" s="252">
        <v>0</v>
      </c>
      <c r="KL68" s="252">
        <v>0</v>
      </c>
      <c r="KM68" s="252">
        <v>0</v>
      </c>
      <c r="KN68" s="252">
        <f t="shared" si="44"/>
        <v>0</v>
      </c>
      <c r="KO68" s="253"/>
      <c r="KP68" s="254">
        <v>62</v>
      </c>
      <c r="KQ68" s="193" t="s">
        <v>52</v>
      </c>
      <c r="KR68" s="252">
        <v>0</v>
      </c>
      <c r="KS68" s="252">
        <v>0</v>
      </c>
      <c r="KT68" s="252">
        <v>0</v>
      </c>
      <c r="KU68" s="252">
        <f t="shared" si="45"/>
        <v>0</v>
      </c>
      <c r="KV68" s="253"/>
      <c r="KW68" s="254">
        <v>62</v>
      </c>
      <c r="KX68" s="193" t="s">
        <v>52</v>
      </c>
      <c r="KY68" s="252">
        <v>0</v>
      </c>
      <c r="KZ68" s="252">
        <v>0</v>
      </c>
      <c r="LA68" s="252">
        <v>0</v>
      </c>
      <c r="LB68" s="252">
        <f t="shared" si="46"/>
        <v>0</v>
      </c>
      <c r="LC68" s="253"/>
      <c r="LD68" s="254">
        <v>62</v>
      </c>
      <c r="LE68" s="193" t="s">
        <v>52</v>
      </c>
      <c r="LF68" s="252">
        <v>0</v>
      </c>
      <c r="LG68" s="252">
        <v>0</v>
      </c>
      <c r="LH68" s="252">
        <v>0</v>
      </c>
      <c r="LI68" s="252">
        <f t="shared" si="47"/>
        <v>0</v>
      </c>
      <c r="LJ68" s="253"/>
      <c r="LK68" s="254">
        <v>62</v>
      </c>
      <c r="LL68" s="193" t="s">
        <v>52</v>
      </c>
      <c r="LM68" s="252">
        <v>0</v>
      </c>
      <c r="LN68" s="252">
        <v>0</v>
      </c>
      <c r="LO68" s="252">
        <v>0</v>
      </c>
      <c r="LP68" s="252">
        <f t="shared" si="48"/>
        <v>0</v>
      </c>
      <c r="LQ68" s="253"/>
      <c r="LR68" s="254">
        <v>62</v>
      </c>
      <c r="LS68" s="193" t="s">
        <v>52</v>
      </c>
      <c r="LT68" s="252">
        <v>0</v>
      </c>
      <c r="LU68" s="252">
        <v>0</v>
      </c>
      <c r="LV68" s="252">
        <v>0</v>
      </c>
      <c r="LW68" s="252">
        <f t="shared" si="49"/>
        <v>0</v>
      </c>
      <c r="LX68" s="253"/>
      <c r="LY68" s="254">
        <v>62</v>
      </c>
      <c r="LZ68" s="193" t="s">
        <v>52</v>
      </c>
      <c r="MA68" s="252">
        <v>0</v>
      </c>
      <c r="MB68" s="252">
        <v>0</v>
      </c>
      <c r="MC68" s="252">
        <v>0</v>
      </c>
      <c r="MD68" s="252">
        <f t="shared" si="50"/>
        <v>0</v>
      </c>
      <c r="ME68" s="253"/>
      <c r="MF68" s="254">
        <v>62</v>
      </c>
      <c r="MG68" s="193" t="s">
        <v>52</v>
      </c>
      <c r="MH68" s="252">
        <v>0</v>
      </c>
      <c r="MI68" s="252">
        <v>0</v>
      </c>
      <c r="MJ68" s="252">
        <v>0</v>
      </c>
      <c r="MK68" s="252">
        <f t="shared" si="51"/>
        <v>0</v>
      </c>
      <c r="ML68" s="253"/>
      <c r="MM68" s="254">
        <v>62</v>
      </c>
      <c r="MN68" s="193" t="s">
        <v>52</v>
      </c>
      <c r="MO68" s="252">
        <v>0</v>
      </c>
      <c r="MP68" s="252">
        <v>0</v>
      </c>
      <c r="MQ68" s="252">
        <v>0</v>
      </c>
      <c r="MR68" s="252">
        <f t="shared" si="52"/>
        <v>0</v>
      </c>
      <c r="MS68" s="253"/>
      <c r="MT68" s="254">
        <v>62</v>
      </c>
      <c r="MU68" s="193" t="s">
        <v>52</v>
      </c>
      <c r="MV68" s="252">
        <v>0</v>
      </c>
      <c r="MW68" s="252">
        <v>0</v>
      </c>
      <c r="MX68" s="252">
        <v>0</v>
      </c>
      <c r="MY68" s="252">
        <f t="shared" si="53"/>
        <v>0</v>
      </c>
      <c r="MZ68" s="253"/>
      <c r="NA68" s="254">
        <v>62</v>
      </c>
      <c r="NB68" s="193" t="s">
        <v>52</v>
      </c>
      <c r="NC68" s="252">
        <v>0</v>
      </c>
      <c r="ND68" s="252">
        <v>0</v>
      </c>
      <c r="NE68" s="252">
        <v>0</v>
      </c>
      <c r="NF68" s="252">
        <f t="shared" si="54"/>
        <v>0</v>
      </c>
      <c r="NG68" s="253"/>
      <c r="NH68" s="254">
        <v>62</v>
      </c>
      <c r="NI68" s="193" t="s">
        <v>52</v>
      </c>
      <c r="NJ68" s="252">
        <v>0</v>
      </c>
      <c r="NK68" s="252">
        <v>0</v>
      </c>
      <c r="NL68" s="252">
        <v>0</v>
      </c>
      <c r="NM68" s="252">
        <f t="shared" si="55"/>
        <v>0</v>
      </c>
      <c r="NN68" s="253"/>
      <c r="NO68" s="254">
        <v>62</v>
      </c>
      <c r="NP68" s="193" t="s">
        <v>52</v>
      </c>
      <c r="NQ68" s="252">
        <v>0</v>
      </c>
      <c r="NR68" s="252">
        <v>0</v>
      </c>
      <c r="NS68" s="252">
        <v>0</v>
      </c>
      <c r="NT68" s="252">
        <f t="shared" si="56"/>
        <v>0</v>
      </c>
      <c r="NU68" s="253"/>
      <c r="NV68" s="254">
        <v>62</v>
      </c>
      <c r="NW68" s="193" t="s">
        <v>52</v>
      </c>
      <c r="NX68" s="252">
        <v>0</v>
      </c>
      <c r="NY68" s="252">
        <v>0</v>
      </c>
      <c r="NZ68" s="252">
        <v>0</v>
      </c>
      <c r="OA68" s="252">
        <f t="shared" si="57"/>
        <v>0</v>
      </c>
      <c r="OB68" s="253"/>
      <c r="OC68" s="254">
        <v>62</v>
      </c>
      <c r="OD68" s="193" t="s">
        <v>52</v>
      </c>
      <c r="OE68" s="252">
        <v>0</v>
      </c>
      <c r="OF68" s="252">
        <v>0</v>
      </c>
      <c r="OG68" s="190">
        <v>0</v>
      </c>
      <c r="OH68" s="252">
        <f t="shared" si="58"/>
        <v>0</v>
      </c>
      <c r="OI68" s="253"/>
      <c r="OJ68" s="192">
        <v>62</v>
      </c>
      <c r="OK68" s="193" t="s">
        <v>52</v>
      </c>
      <c r="OL68" s="190">
        <v>0</v>
      </c>
      <c r="OM68" s="190">
        <v>0</v>
      </c>
      <c r="ON68" s="190">
        <v>0</v>
      </c>
      <c r="OO68" s="190">
        <f t="shared" si="59"/>
        <v>0</v>
      </c>
      <c r="OP68" s="191"/>
      <c r="OQ68" s="192">
        <v>62</v>
      </c>
      <c r="OR68" s="193" t="s">
        <v>52</v>
      </c>
      <c r="OS68" s="190">
        <v>0</v>
      </c>
      <c r="OT68" s="190">
        <v>0</v>
      </c>
      <c r="OU68" s="190">
        <v>0</v>
      </c>
      <c r="OV68" s="190">
        <f t="shared" si="60"/>
        <v>0</v>
      </c>
      <c r="OW68" s="191"/>
      <c r="OX68" s="192">
        <v>62</v>
      </c>
      <c r="OY68" s="193" t="s">
        <v>52</v>
      </c>
      <c r="OZ68" s="190">
        <v>0</v>
      </c>
      <c r="PA68" s="190">
        <v>0</v>
      </c>
      <c r="PB68" s="190">
        <v>0</v>
      </c>
      <c r="PC68" s="190">
        <f t="shared" si="61"/>
        <v>0</v>
      </c>
      <c r="PD68" s="191"/>
      <c r="PE68" s="192">
        <v>62</v>
      </c>
      <c r="PF68" s="193" t="s">
        <v>52</v>
      </c>
      <c r="PG68" s="190">
        <v>0</v>
      </c>
      <c r="PH68" s="190">
        <v>0</v>
      </c>
      <c r="PI68" s="190">
        <v>0</v>
      </c>
      <c r="PJ68" s="190">
        <f t="shared" si="62"/>
        <v>0</v>
      </c>
      <c r="PK68" s="191"/>
      <c r="PL68" s="192">
        <v>62</v>
      </c>
      <c r="PM68" s="193" t="s">
        <v>52</v>
      </c>
      <c r="PN68" s="190">
        <v>0</v>
      </c>
      <c r="PO68" s="190">
        <v>0</v>
      </c>
      <c r="PP68" s="190">
        <v>0</v>
      </c>
      <c r="PQ68" s="190">
        <f t="shared" si="63"/>
        <v>0</v>
      </c>
      <c r="PR68" s="191"/>
      <c r="PS68" s="192">
        <v>62</v>
      </c>
      <c r="PT68" s="193" t="s">
        <v>52</v>
      </c>
      <c r="PU68" s="190">
        <v>0</v>
      </c>
      <c r="PV68" s="190">
        <v>0</v>
      </c>
      <c r="PW68" s="190">
        <v>0</v>
      </c>
      <c r="PX68" s="190">
        <f t="shared" si="64"/>
        <v>0</v>
      </c>
      <c r="PY68" s="191"/>
      <c r="PZ68" s="192">
        <v>62</v>
      </c>
      <c r="QA68" s="193" t="s">
        <v>52</v>
      </c>
      <c r="QB68" s="190">
        <v>0</v>
      </c>
      <c r="QC68" s="190">
        <v>0</v>
      </c>
      <c r="QD68" s="190">
        <v>0</v>
      </c>
      <c r="QE68" s="190">
        <f t="shared" si="65"/>
        <v>0</v>
      </c>
      <c r="QF68" s="191"/>
      <c r="QG68" s="192">
        <v>62</v>
      </c>
      <c r="QH68" s="193" t="s">
        <v>52</v>
      </c>
      <c r="QI68" s="190">
        <v>0</v>
      </c>
      <c r="QJ68" s="190">
        <v>0</v>
      </c>
      <c r="QK68" s="190">
        <v>0</v>
      </c>
      <c r="QL68" s="190">
        <f t="shared" si="66"/>
        <v>0</v>
      </c>
      <c r="QM68" s="191"/>
      <c r="QN68" s="192">
        <v>62</v>
      </c>
      <c r="QO68" s="193" t="s">
        <v>52</v>
      </c>
      <c r="QP68" s="190">
        <v>0</v>
      </c>
      <c r="QQ68" s="190">
        <v>0</v>
      </c>
      <c r="QR68" s="190">
        <v>0</v>
      </c>
      <c r="QS68" s="190">
        <f t="shared" si="67"/>
        <v>0</v>
      </c>
      <c r="QT68" s="191"/>
      <c r="QU68" s="192">
        <v>62</v>
      </c>
      <c r="QV68" s="193" t="s">
        <v>52</v>
      </c>
      <c r="QW68" s="190">
        <v>0</v>
      </c>
      <c r="QX68" s="190">
        <v>0</v>
      </c>
      <c r="QY68" s="190">
        <v>0</v>
      </c>
      <c r="QZ68" s="190">
        <f t="shared" si="68"/>
        <v>0</v>
      </c>
      <c r="RA68" s="191"/>
      <c r="RB68" s="192">
        <v>62</v>
      </c>
      <c r="RC68" s="193" t="s">
        <v>52</v>
      </c>
      <c r="RD68" s="190">
        <v>0</v>
      </c>
      <c r="RE68" s="190">
        <v>0</v>
      </c>
      <c r="RF68" s="190">
        <v>0</v>
      </c>
      <c r="RG68" s="190">
        <f t="shared" si="69"/>
        <v>0</v>
      </c>
      <c r="RH68" s="191"/>
      <c r="RI68" s="192">
        <v>62</v>
      </c>
      <c r="RJ68" s="193" t="s">
        <v>52</v>
      </c>
      <c r="RK68" s="190">
        <v>0</v>
      </c>
      <c r="RL68" s="190">
        <v>0</v>
      </c>
      <c r="RM68" s="190">
        <v>0</v>
      </c>
      <c r="RN68" s="190">
        <f t="shared" si="70"/>
        <v>0</v>
      </c>
      <c r="RO68" s="191"/>
      <c r="RP68" s="192">
        <v>62</v>
      </c>
      <c r="RQ68" s="193" t="s">
        <v>52</v>
      </c>
      <c r="RR68" s="190">
        <v>0</v>
      </c>
      <c r="RS68" s="190">
        <v>0</v>
      </c>
      <c r="RT68" s="190">
        <v>0</v>
      </c>
      <c r="RU68" s="190">
        <f t="shared" si="71"/>
        <v>0</v>
      </c>
      <c r="RV68" s="191"/>
      <c r="RW68" s="192">
        <v>62</v>
      </c>
      <c r="RX68" s="193" t="s">
        <v>52</v>
      </c>
      <c r="RY68" s="190">
        <v>0</v>
      </c>
      <c r="RZ68" s="190">
        <v>0</v>
      </c>
      <c r="SA68" s="190">
        <v>0</v>
      </c>
      <c r="SB68" s="190">
        <f t="shared" si="72"/>
        <v>0</v>
      </c>
      <c r="SC68" s="191"/>
      <c r="SD68" s="192">
        <v>62</v>
      </c>
      <c r="SE68" s="193" t="s">
        <v>52</v>
      </c>
      <c r="SF68" s="190">
        <v>0</v>
      </c>
      <c r="SG68" s="190">
        <v>0</v>
      </c>
      <c r="SH68" s="190">
        <v>0</v>
      </c>
      <c r="SI68" s="190">
        <f t="shared" si="73"/>
        <v>0</v>
      </c>
      <c r="SJ68" s="191"/>
      <c r="SK68" s="192">
        <v>62</v>
      </c>
      <c r="SL68" s="193" t="s">
        <v>52</v>
      </c>
      <c r="SM68" s="190">
        <v>0</v>
      </c>
      <c r="SN68" s="190">
        <v>0</v>
      </c>
      <c r="SO68" s="190">
        <v>0</v>
      </c>
      <c r="SP68" s="190">
        <f t="shared" si="74"/>
        <v>0</v>
      </c>
      <c r="SQ68" s="191"/>
      <c r="SR68" s="192">
        <v>62</v>
      </c>
      <c r="SS68" s="193" t="s">
        <v>52</v>
      </c>
      <c r="ST68" s="190">
        <v>0</v>
      </c>
      <c r="SU68" s="190">
        <v>0</v>
      </c>
      <c r="SV68" s="190">
        <v>0</v>
      </c>
      <c r="SW68" s="190">
        <f t="shared" si="75"/>
        <v>0</v>
      </c>
      <c r="SX68" s="191"/>
      <c r="SY68" s="192">
        <v>62</v>
      </c>
      <c r="SZ68" s="193" t="s">
        <v>52</v>
      </c>
      <c r="TA68" s="190">
        <v>0</v>
      </c>
      <c r="TB68" s="190">
        <v>0</v>
      </c>
      <c r="TC68" s="190">
        <v>0</v>
      </c>
      <c r="TD68" s="190">
        <f t="shared" si="76"/>
        <v>0</v>
      </c>
      <c r="TE68" s="191"/>
      <c r="TF68" s="192">
        <v>62</v>
      </c>
      <c r="TG68" s="193" t="s">
        <v>52</v>
      </c>
      <c r="TH68" s="190">
        <v>0</v>
      </c>
      <c r="TI68" s="190">
        <v>0</v>
      </c>
      <c r="TJ68" s="190">
        <v>0</v>
      </c>
      <c r="TK68" s="190">
        <f t="shared" si="77"/>
        <v>0</v>
      </c>
      <c r="TL68" s="191"/>
      <c r="TM68" s="192">
        <v>62</v>
      </c>
      <c r="TN68" s="193" t="s">
        <v>52</v>
      </c>
      <c r="TO68" s="190">
        <v>0</v>
      </c>
      <c r="TP68" s="190">
        <v>0</v>
      </c>
      <c r="TQ68" s="190">
        <v>0</v>
      </c>
      <c r="TR68" s="190">
        <f t="shared" si="78"/>
        <v>0</v>
      </c>
      <c r="TS68" s="191"/>
      <c r="TT68" s="192">
        <v>62</v>
      </c>
      <c r="TU68" s="193" t="s">
        <v>52</v>
      </c>
      <c r="TV68" s="190">
        <v>0</v>
      </c>
      <c r="TW68" s="190">
        <v>0</v>
      </c>
      <c r="TX68" s="190">
        <v>0</v>
      </c>
      <c r="TY68" s="190">
        <f t="shared" si="79"/>
        <v>0</v>
      </c>
      <c r="TZ68" s="191"/>
      <c r="UA68" s="192">
        <v>62</v>
      </c>
      <c r="UB68" s="193" t="s">
        <v>52</v>
      </c>
      <c r="UC68" s="190">
        <v>0</v>
      </c>
      <c r="UD68" s="190">
        <v>0</v>
      </c>
      <c r="UE68" s="190">
        <v>0</v>
      </c>
      <c r="UF68" s="190">
        <f t="shared" si="80"/>
        <v>0</v>
      </c>
      <c r="UG68" s="191"/>
      <c r="UH68" s="192">
        <v>62</v>
      </c>
      <c r="UI68" s="193" t="s">
        <v>52</v>
      </c>
      <c r="UJ68" s="190">
        <v>0</v>
      </c>
      <c r="UK68" s="190">
        <v>0</v>
      </c>
      <c r="UL68" s="190">
        <v>0</v>
      </c>
      <c r="UM68" s="190">
        <f t="shared" si="81"/>
        <v>0</v>
      </c>
      <c r="UN68" s="191"/>
      <c r="UO68" s="192">
        <v>62</v>
      </c>
      <c r="UP68" s="193" t="s">
        <v>52</v>
      </c>
      <c r="UQ68" s="190">
        <v>0</v>
      </c>
      <c r="UR68" s="190">
        <v>0</v>
      </c>
      <c r="US68" s="190">
        <v>0</v>
      </c>
      <c r="UT68" s="190">
        <f t="shared" si="82"/>
        <v>0</v>
      </c>
      <c r="UU68" s="191"/>
      <c r="UV68" s="192">
        <v>62</v>
      </c>
      <c r="UW68" s="193" t="s">
        <v>52</v>
      </c>
      <c r="UX68" s="190">
        <v>0</v>
      </c>
      <c r="UY68" s="190">
        <v>0</v>
      </c>
      <c r="UZ68" s="190">
        <v>0</v>
      </c>
      <c r="VA68" s="190">
        <f t="shared" si="83"/>
        <v>0</v>
      </c>
      <c r="VB68" s="191"/>
      <c r="VC68" s="192">
        <v>62</v>
      </c>
      <c r="VD68" s="193" t="s">
        <v>52</v>
      </c>
      <c r="VE68" s="190">
        <v>0</v>
      </c>
      <c r="VF68" s="190">
        <v>0</v>
      </c>
      <c r="VG68" s="190">
        <v>0</v>
      </c>
      <c r="VH68" s="190">
        <f t="shared" si="84"/>
        <v>0</v>
      </c>
      <c r="VI68" s="191"/>
      <c r="VJ68" s="192">
        <v>62</v>
      </c>
      <c r="VK68" s="193" t="s">
        <v>52</v>
      </c>
      <c r="VL68" s="190">
        <v>0</v>
      </c>
      <c r="VM68" s="190">
        <v>0</v>
      </c>
      <c r="VN68" s="190">
        <v>0</v>
      </c>
      <c r="VO68" s="190">
        <f t="shared" si="85"/>
        <v>0</v>
      </c>
      <c r="VP68" s="191"/>
      <c r="VQ68" s="192">
        <v>62</v>
      </c>
      <c r="VR68" s="193" t="s">
        <v>52</v>
      </c>
      <c r="VS68" s="190">
        <v>0</v>
      </c>
      <c r="VT68" s="190">
        <v>0</v>
      </c>
      <c r="VU68" s="190">
        <v>0</v>
      </c>
      <c r="VV68" s="190">
        <f t="shared" si="86"/>
        <v>0</v>
      </c>
      <c r="VW68" s="191"/>
      <c r="VX68" s="192">
        <v>62</v>
      </c>
      <c r="VY68" s="193" t="s">
        <v>52</v>
      </c>
      <c r="VZ68" s="190">
        <v>0</v>
      </c>
      <c r="WA68" s="190">
        <v>0</v>
      </c>
      <c r="WB68" s="190">
        <v>0</v>
      </c>
      <c r="WC68" s="190">
        <f t="shared" si="87"/>
        <v>0</v>
      </c>
      <c r="WD68" s="191"/>
      <c r="WE68" s="192">
        <v>62</v>
      </c>
      <c r="WF68" s="193" t="s">
        <v>52</v>
      </c>
      <c r="WG68" s="190">
        <v>0</v>
      </c>
      <c r="WH68" s="190">
        <v>0</v>
      </c>
      <c r="WI68" s="190">
        <v>0</v>
      </c>
      <c r="WJ68" s="190">
        <f t="shared" si="88"/>
        <v>0</v>
      </c>
      <c r="WK68" s="191"/>
      <c r="WL68" s="192">
        <v>62</v>
      </c>
      <c r="WM68" s="193" t="s">
        <v>52</v>
      </c>
      <c r="WN68" s="190">
        <v>0</v>
      </c>
      <c r="WO68" s="190">
        <v>0</v>
      </c>
      <c r="WP68" s="190">
        <v>0</v>
      </c>
      <c r="WQ68" s="190">
        <f t="shared" si="89"/>
        <v>0</v>
      </c>
      <c r="WR68" s="191"/>
      <c r="WS68" s="192">
        <v>62</v>
      </c>
      <c r="WT68" s="193" t="s">
        <v>52</v>
      </c>
      <c r="WU68" s="190">
        <v>0</v>
      </c>
      <c r="WV68" s="190">
        <v>0</v>
      </c>
      <c r="WW68" s="190">
        <v>0</v>
      </c>
      <c r="WX68" s="190">
        <f t="shared" si="90"/>
        <v>0</v>
      </c>
      <c r="WY68" s="191"/>
      <c r="WZ68" s="192">
        <v>62</v>
      </c>
      <c r="XA68" s="193" t="s">
        <v>52</v>
      </c>
      <c r="XB68" s="190">
        <v>0</v>
      </c>
      <c r="XC68" s="190">
        <v>0</v>
      </c>
      <c r="XD68" s="190">
        <v>0</v>
      </c>
      <c r="XE68" s="190">
        <f t="shared" si="91"/>
        <v>0</v>
      </c>
      <c r="XF68" s="191"/>
      <c r="XG68" s="192">
        <v>62</v>
      </c>
      <c r="XH68" s="193" t="s">
        <v>52</v>
      </c>
      <c r="XI68" s="190">
        <v>0</v>
      </c>
      <c r="XJ68" s="190">
        <v>0</v>
      </c>
      <c r="XK68" s="190">
        <v>0</v>
      </c>
      <c r="XL68" s="190">
        <f t="shared" si="92"/>
        <v>0</v>
      </c>
      <c r="XM68" s="191"/>
      <c r="XN68" s="192">
        <v>62</v>
      </c>
      <c r="XO68" s="193" t="s">
        <v>52</v>
      </c>
      <c r="XP68" s="190">
        <v>0</v>
      </c>
      <c r="XQ68" s="190">
        <v>0</v>
      </c>
      <c r="XR68" s="190">
        <v>0</v>
      </c>
      <c r="XS68" s="190">
        <f t="shared" si="93"/>
        <v>0</v>
      </c>
      <c r="XT68" s="191"/>
      <c r="XU68" s="192">
        <v>62</v>
      </c>
      <c r="XV68" s="193" t="s">
        <v>52</v>
      </c>
      <c r="XW68" s="190">
        <v>0</v>
      </c>
      <c r="XX68" s="190">
        <v>0</v>
      </c>
      <c r="XY68" s="190">
        <v>0</v>
      </c>
      <c r="XZ68" s="190">
        <f t="shared" si="94"/>
        <v>0</v>
      </c>
      <c r="YA68" s="191"/>
      <c r="YB68" s="192">
        <v>62</v>
      </c>
      <c r="YC68" s="193" t="s">
        <v>52</v>
      </c>
      <c r="YD68" s="190">
        <v>0</v>
      </c>
      <c r="YE68" s="190">
        <v>0</v>
      </c>
      <c r="YF68" s="190">
        <v>0</v>
      </c>
      <c r="YG68" s="190">
        <f t="shared" si="95"/>
        <v>0</v>
      </c>
      <c r="YH68" s="191"/>
      <c r="YI68" s="192">
        <v>62</v>
      </c>
      <c r="YJ68" s="193" t="s">
        <v>52</v>
      </c>
      <c r="YK68" s="190">
        <v>0</v>
      </c>
      <c r="YL68" s="190">
        <f t="shared" si="96"/>
        <v>0</v>
      </c>
      <c r="YM68" s="190">
        <f t="shared" si="0"/>
        <v>0</v>
      </c>
      <c r="YN68" s="190">
        <f t="shared" si="1"/>
        <v>0</v>
      </c>
      <c r="YO68" s="191"/>
      <c r="YP68" s="105">
        <v>62</v>
      </c>
      <c r="YQ68" s="3" t="s">
        <v>52</v>
      </c>
      <c r="YR68" s="5">
        <v>0</v>
      </c>
      <c r="YS68" s="5" t="e">
        <f>'Programme Management'!#REF!+'Prgramme M. Activities'!YL68</f>
        <v>#REF!</v>
      </c>
      <c r="YT68" s="5" t="e">
        <f>'Programme Management'!#REF!+'Prgramme M. Activities'!YM68</f>
        <v>#REF!</v>
      </c>
      <c r="YU68" s="5" t="e">
        <f t="shared" si="97"/>
        <v>#REF!</v>
      </c>
      <c r="YV68" s="9"/>
    </row>
    <row r="69" spans="1:672" ht="16.5" hidden="1">
      <c r="A69" s="280" t="s">
        <v>53</v>
      </c>
      <c r="B69" s="280"/>
      <c r="C69" s="195">
        <f>SUM(C7:C68)</f>
        <v>0</v>
      </c>
      <c r="D69" s="195">
        <f>SUM(D7:D68)</f>
        <v>0</v>
      </c>
      <c r="E69" s="195">
        <f>SUM(E7:E68)</f>
        <v>0</v>
      </c>
      <c r="F69" s="195">
        <f>SUM(F7:F68)</f>
        <v>0</v>
      </c>
      <c r="G69" s="191"/>
      <c r="H69" s="280" t="s">
        <v>53</v>
      </c>
      <c r="I69" s="280"/>
      <c r="J69" s="195">
        <f>SUM(J7:J68)</f>
        <v>0</v>
      </c>
      <c r="K69" s="195">
        <f>SUM(K7:K68)</f>
        <v>0</v>
      </c>
      <c r="L69" s="195">
        <f>SUM(L7:L68)</f>
        <v>0</v>
      </c>
      <c r="M69" s="195">
        <f>SUM(M7:M68)</f>
        <v>0</v>
      </c>
      <c r="N69" s="191"/>
      <c r="O69" s="280" t="s">
        <v>53</v>
      </c>
      <c r="P69" s="280"/>
      <c r="Q69" s="195">
        <f>SUM(Q7:Q68)</f>
        <v>0</v>
      </c>
      <c r="R69" s="195">
        <f>SUM(R7:R68)</f>
        <v>899200</v>
      </c>
      <c r="S69" s="195">
        <f>SUM(S7:S68)</f>
        <v>0</v>
      </c>
      <c r="T69" s="195">
        <f>SUM(T7:T68)</f>
        <v>899200</v>
      </c>
      <c r="U69" s="191"/>
      <c r="V69" s="280" t="s">
        <v>53</v>
      </c>
      <c r="W69" s="280"/>
      <c r="X69" s="195">
        <f>SUM(X7:X68)</f>
        <v>533</v>
      </c>
      <c r="Y69" s="195">
        <f>SUM(Y7:Y68)</f>
        <v>1196000</v>
      </c>
      <c r="Z69" s="195">
        <f>SUM(Z7:Z68)</f>
        <v>0</v>
      </c>
      <c r="AA69" s="195">
        <f>SUM(AA7:AA68)</f>
        <v>1196000</v>
      </c>
      <c r="AB69" s="191"/>
      <c r="AC69" s="280" t="s">
        <v>53</v>
      </c>
      <c r="AD69" s="280"/>
      <c r="AE69" s="195">
        <f>SUM(AE7:AE68)</f>
        <v>0</v>
      </c>
      <c r="AF69" s="195">
        <f>SUM(AF7:AF68)</f>
        <v>0</v>
      </c>
      <c r="AG69" s="195">
        <f>SUM(AG7:AG68)</f>
        <v>0</v>
      </c>
      <c r="AH69" s="195">
        <f>SUM(AH7:AH68)</f>
        <v>0</v>
      </c>
      <c r="AI69" s="191"/>
      <c r="AJ69" s="280" t="s">
        <v>53</v>
      </c>
      <c r="AK69" s="280"/>
      <c r="AL69" s="195">
        <f>SUM(AL7:AL68)</f>
        <v>11079</v>
      </c>
      <c r="AM69" s="195">
        <f>SUM(AM7:AM68)</f>
        <v>1107900</v>
      </c>
      <c r="AN69" s="195">
        <f>SUM(AN7:AN68)</f>
        <v>0</v>
      </c>
      <c r="AO69" s="195">
        <f>SUM(AO7:AO68)</f>
        <v>1107900</v>
      </c>
      <c r="AP69" s="191"/>
      <c r="AQ69" s="280" t="s">
        <v>53</v>
      </c>
      <c r="AR69" s="280"/>
      <c r="AS69" s="195">
        <f>SUM(AS7:AS68)</f>
        <v>681</v>
      </c>
      <c r="AT69" s="195">
        <f>SUM(AT7:AT68)</f>
        <v>757000</v>
      </c>
      <c r="AU69" s="195">
        <f>SUM(AU7:AU68)</f>
        <v>0</v>
      </c>
      <c r="AV69" s="195">
        <f>SUM(AV7:AV68)</f>
        <v>757000</v>
      </c>
      <c r="AW69" s="191"/>
      <c r="AX69" s="280" t="s">
        <v>53</v>
      </c>
      <c r="AY69" s="280"/>
      <c r="AZ69" s="195">
        <f>SUM(AZ7:AZ68)</f>
        <v>663</v>
      </c>
      <c r="BA69" s="195">
        <f>SUM(BA7:BA68)</f>
        <v>3978000</v>
      </c>
      <c r="BB69" s="195">
        <f>SUM(BB7:BB68)</f>
        <v>0</v>
      </c>
      <c r="BC69" s="195">
        <f>SUM(BC7:BC68)</f>
        <v>3978000</v>
      </c>
      <c r="BD69" s="191"/>
      <c r="BE69" s="280" t="s">
        <v>53</v>
      </c>
      <c r="BF69" s="280"/>
      <c r="BG69" s="195">
        <f>SUM(BG7:BG68)</f>
        <v>0</v>
      </c>
      <c r="BH69" s="195">
        <f>SUM(BH7:BH68)</f>
        <v>0</v>
      </c>
      <c r="BI69" s="195">
        <f>SUM(BI7:BI68)</f>
        <v>0</v>
      </c>
      <c r="BJ69" s="195">
        <f>SUM(BJ7:BJ68)</f>
        <v>0</v>
      </c>
      <c r="BK69" s="191"/>
      <c r="BL69" s="280" t="s">
        <v>53</v>
      </c>
      <c r="BM69" s="280"/>
      <c r="BN69" s="195">
        <f>SUM(BN7:BN68)</f>
        <v>0</v>
      </c>
      <c r="BO69" s="195">
        <f>SUM(BO7:BO68)</f>
        <v>0</v>
      </c>
      <c r="BP69" s="195">
        <f>SUM(BP7:BP68)</f>
        <v>0</v>
      </c>
      <c r="BQ69" s="195">
        <f>SUM(BQ7:BQ68)</f>
        <v>0</v>
      </c>
      <c r="BR69" s="191"/>
      <c r="BS69" s="280" t="s">
        <v>53</v>
      </c>
      <c r="BT69" s="280"/>
      <c r="BU69" s="195">
        <f>SUM(BU7:BU68)</f>
        <v>188</v>
      </c>
      <c r="BV69" s="195">
        <f>SUM(BV7:BV68)</f>
        <v>940000</v>
      </c>
      <c r="BW69" s="195">
        <f>SUM(BW7:BW68)</f>
        <v>0</v>
      </c>
      <c r="BX69" s="195">
        <f>SUM(BX7:BX68)</f>
        <v>940000</v>
      </c>
      <c r="BY69" s="191"/>
      <c r="BZ69" s="280" t="s">
        <v>53</v>
      </c>
      <c r="CA69" s="280"/>
      <c r="CB69" s="195">
        <f>SUM(CB7:CB68)</f>
        <v>9</v>
      </c>
      <c r="CC69" s="195">
        <f>SUM(CC7:CC68)</f>
        <v>675000</v>
      </c>
      <c r="CD69" s="195">
        <f>SUM(CD7:CD68)</f>
        <v>0</v>
      </c>
      <c r="CE69" s="195">
        <f>SUM(CE7:CE68)</f>
        <v>675000</v>
      </c>
      <c r="CF69" s="191"/>
      <c r="CG69" s="280" t="s">
        <v>53</v>
      </c>
      <c r="CH69" s="280"/>
      <c r="CI69" s="195">
        <f>SUM(CI7:CI68)</f>
        <v>1716</v>
      </c>
      <c r="CJ69" s="195">
        <f>SUM(CJ7:CJ68)</f>
        <v>3877800</v>
      </c>
      <c r="CK69" s="195">
        <f>SUM(CK7:CK68)</f>
        <v>50000</v>
      </c>
      <c r="CL69" s="195">
        <f>SUM(CL7:CL68)</f>
        <v>3927800</v>
      </c>
      <c r="CM69" s="191"/>
      <c r="CN69" s="280" t="s">
        <v>53</v>
      </c>
      <c r="CO69" s="280"/>
      <c r="CP69" s="195">
        <f>SUM(CP7:CP68)</f>
        <v>0</v>
      </c>
      <c r="CQ69" s="195">
        <f>SUM(CQ7:CQ68)</f>
        <v>0</v>
      </c>
      <c r="CR69" s="195">
        <f>SUM(CR7:CR68)</f>
        <v>0</v>
      </c>
      <c r="CS69" s="195">
        <f>SUM(CS7:CS68)</f>
        <v>0</v>
      </c>
      <c r="CT69" s="191"/>
      <c r="CU69" s="280" t="s">
        <v>53</v>
      </c>
      <c r="CV69" s="280"/>
      <c r="CW69" s="195">
        <f>SUM(CW7:CW68)</f>
        <v>492</v>
      </c>
      <c r="CX69" s="195">
        <f>SUM(CX7:CX68)</f>
        <v>1272000</v>
      </c>
      <c r="CY69" s="195">
        <f>SUM(CY7:CY68)</f>
        <v>0</v>
      </c>
      <c r="CZ69" s="195">
        <f>SUM(CZ7:CZ68)</f>
        <v>1272000</v>
      </c>
      <c r="DA69" s="191"/>
      <c r="DB69" s="280" t="s">
        <v>53</v>
      </c>
      <c r="DC69" s="280"/>
      <c r="DD69" s="195">
        <f>SUM(DD7:DD68)</f>
        <v>0</v>
      </c>
      <c r="DE69" s="195">
        <f>SUM(DE7:DE68)</f>
        <v>330000</v>
      </c>
      <c r="DF69" s="195">
        <f>SUM(DF7:DF68)</f>
        <v>0</v>
      </c>
      <c r="DG69" s="195">
        <f>SUM(DG7:DG68)</f>
        <v>330000</v>
      </c>
      <c r="DH69" s="191"/>
      <c r="DI69" s="280" t="s">
        <v>53</v>
      </c>
      <c r="DJ69" s="280"/>
      <c r="DK69" s="195">
        <f>SUM(DK7:DK68)</f>
        <v>0</v>
      </c>
      <c r="DL69" s="195">
        <f>SUM(DL7:DL68)</f>
        <v>0</v>
      </c>
      <c r="DM69" s="195">
        <f>SUM(DM7:DM68)</f>
        <v>0</v>
      </c>
      <c r="DN69" s="195">
        <f>SUM(DN7:DN68)</f>
        <v>0</v>
      </c>
      <c r="DO69" s="191"/>
      <c r="DP69" s="280" t="s">
        <v>53</v>
      </c>
      <c r="DQ69" s="280"/>
      <c r="DR69" s="195">
        <f>SUM(DR7:DR68)</f>
        <v>655</v>
      </c>
      <c r="DS69" s="195">
        <f>SUM(DS7:DS68)</f>
        <v>1965000</v>
      </c>
      <c r="DT69" s="195">
        <f>SUM(DT7:DT68)</f>
        <v>60500</v>
      </c>
      <c r="DU69" s="195">
        <f>SUM(DU7:DU68)</f>
        <v>2025500</v>
      </c>
      <c r="DV69" s="191"/>
      <c r="DW69" s="280" t="s">
        <v>53</v>
      </c>
      <c r="DX69" s="280"/>
      <c r="DY69" s="195">
        <f>SUM(DY7:DY68)</f>
        <v>110960</v>
      </c>
      <c r="DZ69" s="195">
        <f>SUM(DZ7:DZ68)</f>
        <v>44384000</v>
      </c>
      <c r="EA69" s="195">
        <f>SUM(EA7:EA68)</f>
        <v>50000</v>
      </c>
      <c r="EB69" s="195">
        <f>SUM(EB7:EB68)</f>
        <v>44434000</v>
      </c>
      <c r="EC69" s="191"/>
      <c r="ED69" s="280" t="s">
        <v>53</v>
      </c>
      <c r="EE69" s="280"/>
      <c r="EF69" s="195">
        <f>SUM(EF7:EF68)</f>
        <v>0</v>
      </c>
      <c r="EG69" s="195">
        <f>SUM(EG7:EG68)</f>
        <v>0</v>
      </c>
      <c r="EH69" s="195">
        <f>SUM(EH7:EH68)</f>
        <v>0</v>
      </c>
      <c r="EI69" s="195">
        <f>SUM(EI7:EI68)</f>
        <v>0</v>
      </c>
      <c r="EJ69" s="191"/>
      <c r="EK69" s="280" t="s">
        <v>53</v>
      </c>
      <c r="EL69" s="280"/>
      <c r="EM69" s="195">
        <f>SUM(EM7:EM68)</f>
        <v>0</v>
      </c>
      <c r="EN69" s="195">
        <f>SUM(EN7:EN68)</f>
        <v>0</v>
      </c>
      <c r="EO69" s="195">
        <f>SUM(EO7:EO68)</f>
        <v>0</v>
      </c>
      <c r="EP69" s="195">
        <f>SUM(EP7:EP68)</f>
        <v>0</v>
      </c>
      <c r="EQ69" s="191"/>
      <c r="ER69" s="280" t="s">
        <v>53</v>
      </c>
      <c r="ES69" s="280"/>
      <c r="ET69" s="195">
        <f>SUM(ET7:ET68)</f>
        <v>6</v>
      </c>
      <c r="EU69" s="195">
        <f>SUM(EU7:EU68)</f>
        <v>110000</v>
      </c>
      <c r="EV69" s="195">
        <f>SUM(EV7:EV68)</f>
        <v>0</v>
      </c>
      <c r="EW69" s="195">
        <f>SUM(EW7:EW68)</f>
        <v>110000</v>
      </c>
      <c r="EX69" s="191"/>
      <c r="EY69" s="280" t="s">
        <v>53</v>
      </c>
      <c r="EZ69" s="280"/>
      <c r="FA69" s="195">
        <f>SUM(FA7:FA68)</f>
        <v>0</v>
      </c>
      <c r="FB69" s="195">
        <f>SUM(FB7:FB68)</f>
        <v>0</v>
      </c>
      <c r="FC69" s="195">
        <f>SUM(FC7:FC68)</f>
        <v>0</v>
      </c>
      <c r="FD69" s="195">
        <f>SUM(FD7:FD68)</f>
        <v>0</v>
      </c>
      <c r="FE69" s="191"/>
      <c r="FF69" s="280" t="s">
        <v>53</v>
      </c>
      <c r="FG69" s="280"/>
      <c r="FH69" s="195">
        <f>SUM(FH7:FH68)</f>
        <v>0</v>
      </c>
      <c r="FI69" s="195">
        <f>SUM(FI7:FI68)</f>
        <v>0</v>
      </c>
      <c r="FJ69" s="195">
        <f>SUM(FJ7:FJ68)</f>
        <v>0</v>
      </c>
      <c r="FK69" s="195">
        <f>SUM(FK7:FK68)</f>
        <v>0</v>
      </c>
      <c r="FL69" s="191"/>
      <c r="FM69" s="280" t="s">
        <v>53</v>
      </c>
      <c r="FN69" s="280"/>
      <c r="FO69" s="195">
        <f>SUM(FO7:FO68)</f>
        <v>228</v>
      </c>
      <c r="FP69" s="195">
        <f>SUM(FP7:FP68)</f>
        <v>304000</v>
      </c>
      <c r="FQ69" s="195">
        <f>SUM(FQ7:FQ68)</f>
        <v>0</v>
      </c>
      <c r="FR69" s="195">
        <f>SUM(FR7:FR68)</f>
        <v>304000</v>
      </c>
      <c r="FS69" s="191"/>
      <c r="FT69" s="280" t="s">
        <v>53</v>
      </c>
      <c r="FU69" s="280"/>
      <c r="FV69" s="195">
        <f>SUM(FV7:FV68)</f>
        <v>0</v>
      </c>
      <c r="FW69" s="195">
        <f>SUM(FW7:FW68)</f>
        <v>4510000</v>
      </c>
      <c r="FX69" s="195">
        <f>SUM(FX7:FX68)</f>
        <v>0</v>
      </c>
      <c r="FY69" s="195">
        <f>SUM(FY7:FY68)</f>
        <v>4510000</v>
      </c>
      <c r="FZ69" s="191"/>
      <c r="GA69" s="280" t="s">
        <v>53</v>
      </c>
      <c r="GB69" s="280"/>
      <c r="GC69" s="195">
        <f>SUM(GC7:GC68)</f>
        <v>0</v>
      </c>
      <c r="GD69" s="195">
        <f>SUM(GD7:GD68)</f>
        <v>1900000</v>
      </c>
      <c r="GE69" s="195">
        <f>SUM(GE7:GE68)</f>
        <v>0</v>
      </c>
      <c r="GF69" s="195">
        <f>SUM(GF7:GF68)</f>
        <v>1900000</v>
      </c>
      <c r="GG69" s="191"/>
      <c r="GH69" s="280" t="s">
        <v>53</v>
      </c>
      <c r="GI69" s="280"/>
      <c r="GJ69" s="195">
        <f>SUM(GJ7:GJ68)</f>
        <v>0</v>
      </c>
      <c r="GK69" s="195">
        <f>SUM(GK7:GK68)</f>
        <v>1620000</v>
      </c>
      <c r="GL69" s="195">
        <f>SUM(GL7:GL68)</f>
        <v>0</v>
      </c>
      <c r="GM69" s="195">
        <f>SUM(GM7:GM68)</f>
        <v>1620000</v>
      </c>
      <c r="GN69" s="191"/>
      <c r="GO69" s="280" t="s">
        <v>53</v>
      </c>
      <c r="GP69" s="280"/>
      <c r="GQ69" s="195">
        <f>SUM(GQ7:GQ68)</f>
        <v>0</v>
      </c>
      <c r="GR69" s="195">
        <f>SUM(GR7:GR68)</f>
        <v>0</v>
      </c>
      <c r="GS69" s="195">
        <f>SUM(GS7:GS68)</f>
        <v>0</v>
      </c>
      <c r="GT69" s="195">
        <f>SUM(GT7:GT68)</f>
        <v>0</v>
      </c>
      <c r="GU69" s="191"/>
      <c r="GV69" s="280" t="s">
        <v>53</v>
      </c>
      <c r="GW69" s="280"/>
      <c r="GX69" s="195">
        <f>SUM(GX7:GX68)</f>
        <v>186</v>
      </c>
      <c r="GY69" s="195">
        <f>SUM(GY7:GY68)</f>
        <v>27354000</v>
      </c>
      <c r="GZ69" s="195">
        <f>SUM(GZ7:GZ68)</f>
        <v>5696000</v>
      </c>
      <c r="HA69" s="195">
        <f>SUM(HA7:HA68)</f>
        <v>33050000</v>
      </c>
      <c r="HB69" s="191"/>
      <c r="HC69" s="280" t="s">
        <v>53</v>
      </c>
      <c r="HD69" s="280"/>
      <c r="HE69" s="195">
        <f>SUM(HE7:HE68)</f>
        <v>0</v>
      </c>
      <c r="HF69" s="195">
        <f>SUM(HF7:HF68)</f>
        <v>0</v>
      </c>
      <c r="HG69" s="195">
        <f>SUM(HG7:HG68)</f>
        <v>0</v>
      </c>
      <c r="HH69" s="195">
        <f>SUM(HH7:HH68)</f>
        <v>0</v>
      </c>
      <c r="HI69" s="191"/>
      <c r="HJ69" s="280" t="s">
        <v>53</v>
      </c>
      <c r="HK69" s="280"/>
      <c r="HL69" s="195">
        <f>SUM(HL7:HL68)</f>
        <v>38</v>
      </c>
      <c r="HM69" s="195">
        <f>SUM(HM7:HM68)</f>
        <v>11400000</v>
      </c>
      <c r="HN69" s="195">
        <f>SUM(HN7:HN68)</f>
        <v>0</v>
      </c>
      <c r="HO69" s="195">
        <f>SUM(HO7:HO68)</f>
        <v>11400000</v>
      </c>
      <c r="HP69" s="191"/>
      <c r="HQ69" s="280" t="s">
        <v>53</v>
      </c>
      <c r="HR69" s="280"/>
      <c r="HS69" s="195">
        <f>SUM(HS7:HS68)</f>
        <v>534</v>
      </c>
      <c r="HT69" s="195">
        <f>SUM(HT7:HT68)</f>
        <v>1839000</v>
      </c>
      <c r="HU69" s="195">
        <f>SUM(HU7:HU68)</f>
        <v>0</v>
      </c>
      <c r="HV69" s="195">
        <f>SUM(HV7:HV68)</f>
        <v>1839000</v>
      </c>
      <c r="HW69" s="191"/>
      <c r="HX69" s="280" t="s">
        <v>53</v>
      </c>
      <c r="HY69" s="280"/>
      <c r="HZ69" s="195">
        <f>SUM(HZ7:HZ68)</f>
        <v>0</v>
      </c>
      <c r="IA69" s="195">
        <f>SUM(IA7:IA68)</f>
        <v>5940000</v>
      </c>
      <c r="IB69" s="195">
        <f>SUM(IB7:IB68)</f>
        <v>0</v>
      </c>
      <c r="IC69" s="195">
        <f>SUM(IC7:IC68)</f>
        <v>5940000</v>
      </c>
      <c r="ID69" s="191"/>
      <c r="IE69" s="280" t="s">
        <v>53</v>
      </c>
      <c r="IF69" s="280"/>
      <c r="IG69" s="195">
        <f>SUM(IG7:IG68)</f>
        <v>9</v>
      </c>
      <c r="IH69" s="195">
        <f>SUM(IH7:IH68)</f>
        <v>1080000</v>
      </c>
      <c r="II69" s="195">
        <f>SUM(II7:II68)</f>
        <v>0</v>
      </c>
      <c r="IJ69" s="195">
        <f>SUM(IJ7:IJ68)</f>
        <v>1080000</v>
      </c>
      <c r="IK69" s="191"/>
      <c r="IL69" s="280" t="s">
        <v>53</v>
      </c>
      <c r="IM69" s="280"/>
      <c r="IN69" s="195">
        <f>SUM(IN7:IN68)</f>
        <v>0</v>
      </c>
      <c r="IO69" s="195">
        <f>SUM(IO7:IO68)</f>
        <v>0</v>
      </c>
      <c r="IP69" s="195">
        <f>SUM(IP7:IP68)</f>
        <v>0</v>
      </c>
      <c r="IQ69" s="195">
        <f>SUM(IQ7:IQ68)</f>
        <v>0</v>
      </c>
      <c r="IR69" s="191"/>
      <c r="IS69" s="280" t="s">
        <v>53</v>
      </c>
      <c r="IT69" s="280"/>
      <c r="IU69" s="195">
        <f>SUM(IU7:IU68)</f>
        <v>0</v>
      </c>
      <c r="IV69" s="195">
        <f>SUM(IV7:IV68)</f>
        <v>0</v>
      </c>
      <c r="IW69" s="195">
        <f>SUM(IW7:IW68)</f>
        <v>0</v>
      </c>
      <c r="IX69" s="195">
        <f>SUM(IX7:IX68)</f>
        <v>0</v>
      </c>
      <c r="IY69" s="191"/>
      <c r="IZ69" s="280" t="s">
        <v>53</v>
      </c>
      <c r="JA69" s="280"/>
      <c r="JB69" s="195">
        <f>SUM(JB7:JB68)</f>
        <v>0</v>
      </c>
      <c r="JC69" s="195">
        <f>SUM(JC7:JC68)</f>
        <v>0</v>
      </c>
      <c r="JD69" s="195">
        <f>SUM(JD7:JD68)</f>
        <v>0</v>
      </c>
      <c r="JE69" s="195">
        <f>SUM(JE7:JE68)</f>
        <v>0</v>
      </c>
      <c r="JF69" s="191"/>
      <c r="JG69" s="280" t="s">
        <v>53</v>
      </c>
      <c r="JH69" s="280"/>
      <c r="JI69" s="195">
        <f>SUM(JI7:JI68)</f>
        <v>0</v>
      </c>
      <c r="JJ69" s="195">
        <f>SUM(JJ7:JJ68)</f>
        <v>1140000</v>
      </c>
      <c r="JK69" s="195">
        <f>SUM(JK7:JK68)</f>
        <v>0</v>
      </c>
      <c r="JL69" s="195">
        <f>SUM(JL7:JL68)</f>
        <v>1140000</v>
      </c>
      <c r="JM69" s="191"/>
      <c r="JN69" s="280" t="s">
        <v>53</v>
      </c>
      <c r="JO69" s="280"/>
      <c r="JP69" s="195">
        <f>SUM(JP7:JP68)</f>
        <v>0</v>
      </c>
      <c r="JQ69" s="195">
        <f>SUM(JQ7:JQ68)</f>
        <v>0</v>
      </c>
      <c r="JR69" s="195">
        <f>SUM(JR7:JR68)</f>
        <v>0</v>
      </c>
      <c r="JS69" s="195">
        <f>SUM(JS7:JS68)</f>
        <v>0</v>
      </c>
      <c r="JT69" s="191"/>
      <c r="JU69" s="280" t="s">
        <v>53</v>
      </c>
      <c r="JV69" s="280"/>
      <c r="JW69" s="195">
        <f>SUM(JW7:JW68)</f>
        <v>0</v>
      </c>
      <c r="JX69" s="195">
        <f>SUM(JX7:JX68)</f>
        <v>0</v>
      </c>
      <c r="JY69" s="195">
        <f>SUM(JY7:JY68)</f>
        <v>0</v>
      </c>
      <c r="JZ69" s="195">
        <f>SUM(JZ7:JZ68)</f>
        <v>0</v>
      </c>
      <c r="KA69" s="191"/>
      <c r="KB69" s="280" t="s">
        <v>53</v>
      </c>
      <c r="KC69" s="280"/>
      <c r="KD69" s="195">
        <f>SUM(KD7:KD68)</f>
        <v>537</v>
      </c>
      <c r="KE69" s="195">
        <f>SUM(KE7:KE68)</f>
        <v>15050000</v>
      </c>
      <c r="KF69" s="195">
        <f>SUM(KF7:KF68)</f>
        <v>0</v>
      </c>
      <c r="KG69" s="195">
        <f>SUM(KG7:KG68)</f>
        <v>15050000</v>
      </c>
      <c r="KH69" s="191"/>
      <c r="KI69" s="280" t="s">
        <v>53</v>
      </c>
      <c r="KJ69" s="280"/>
      <c r="KK69" s="195">
        <f>SUM(KK7:KK68)</f>
        <v>40</v>
      </c>
      <c r="KL69" s="195">
        <f>SUM(KL7:KL68)</f>
        <v>12950000</v>
      </c>
      <c r="KM69" s="195">
        <f>SUM(KM7:KM68)</f>
        <v>0</v>
      </c>
      <c r="KN69" s="195">
        <f>SUM(KN7:KN68)</f>
        <v>12950000</v>
      </c>
      <c r="KO69" s="191"/>
      <c r="KP69" s="280" t="s">
        <v>53</v>
      </c>
      <c r="KQ69" s="280"/>
      <c r="KR69" s="195">
        <f>SUM(KR7:KR68)</f>
        <v>38</v>
      </c>
      <c r="KS69" s="195">
        <f>SUM(KS7:KS68)</f>
        <v>456000</v>
      </c>
      <c r="KT69" s="195">
        <f>SUM(KT7:KT68)</f>
        <v>0</v>
      </c>
      <c r="KU69" s="195">
        <f>SUM(KU7:KU68)</f>
        <v>456000</v>
      </c>
      <c r="KV69" s="191"/>
      <c r="KW69" s="280" t="s">
        <v>53</v>
      </c>
      <c r="KX69" s="280"/>
      <c r="KY69" s="195">
        <f>SUM(KY7:KY68)</f>
        <v>0</v>
      </c>
      <c r="KZ69" s="195">
        <f>SUM(KZ7:KZ68)</f>
        <v>0</v>
      </c>
      <c r="LA69" s="195">
        <f>SUM(LA7:LA68)</f>
        <v>0</v>
      </c>
      <c r="LB69" s="195">
        <f>SUM(LB7:LB68)</f>
        <v>0</v>
      </c>
      <c r="LC69" s="191"/>
      <c r="LD69" s="280" t="s">
        <v>53</v>
      </c>
      <c r="LE69" s="280"/>
      <c r="LF69" s="195">
        <f>SUM(LF7:LF68)</f>
        <v>0</v>
      </c>
      <c r="LG69" s="195">
        <f>SUM(LG7:LG68)</f>
        <v>0</v>
      </c>
      <c r="LH69" s="195">
        <f>SUM(LH7:LH68)</f>
        <v>0</v>
      </c>
      <c r="LI69" s="195">
        <f>SUM(LI7:LI68)</f>
        <v>0</v>
      </c>
      <c r="LJ69" s="191"/>
      <c r="LK69" s="280" t="s">
        <v>53</v>
      </c>
      <c r="LL69" s="280"/>
      <c r="LM69" s="195">
        <f>SUM(LM7:LM68)</f>
        <v>0</v>
      </c>
      <c r="LN69" s="195">
        <f>SUM(LN7:LN68)</f>
        <v>0</v>
      </c>
      <c r="LO69" s="195">
        <f>SUM(LO7:LO68)</f>
        <v>0</v>
      </c>
      <c r="LP69" s="195">
        <f>SUM(LP7:LP68)</f>
        <v>0</v>
      </c>
      <c r="LQ69" s="191"/>
      <c r="LR69" s="280" t="s">
        <v>53</v>
      </c>
      <c r="LS69" s="280"/>
      <c r="LT69" s="195">
        <f>SUM(LT7:LT68)</f>
        <v>38</v>
      </c>
      <c r="LU69" s="195">
        <f>SUM(LU7:LU68)</f>
        <v>7600000</v>
      </c>
      <c r="LV69" s="195">
        <f>SUM(LV7:LV68)</f>
        <v>0</v>
      </c>
      <c r="LW69" s="195">
        <f>SUM(LW7:LW68)</f>
        <v>7600000</v>
      </c>
      <c r="LX69" s="191"/>
      <c r="LY69" s="280" t="s">
        <v>53</v>
      </c>
      <c r="LZ69" s="280"/>
      <c r="MA69" s="195">
        <f>SUM(MA7:MA68)</f>
        <v>0</v>
      </c>
      <c r="MB69" s="195">
        <f>SUM(MB7:MB68)</f>
        <v>0</v>
      </c>
      <c r="MC69" s="195">
        <f>SUM(MC7:MC68)</f>
        <v>0</v>
      </c>
      <c r="MD69" s="195">
        <f>SUM(MD7:MD68)</f>
        <v>0</v>
      </c>
      <c r="ME69" s="191"/>
      <c r="MF69" s="280" t="s">
        <v>53</v>
      </c>
      <c r="MG69" s="280"/>
      <c r="MH69" s="195">
        <f>SUM(MH7:MH68)</f>
        <v>510</v>
      </c>
      <c r="MI69" s="195">
        <f>SUM(MI7:MI68)</f>
        <v>1000000</v>
      </c>
      <c r="MJ69" s="195">
        <f>SUM(MJ7:MJ68)</f>
        <v>0</v>
      </c>
      <c r="MK69" s="195">
        <f>SUM(MK7:MK68)</f>
        <v>1000000</v>
      </c>
      <c r="ML69" s="191"/>
      <c r="MM69" s="280" t="s">
        <v>53</v>
      </c>
      <c r="MN69" s="280"/>
      <c r="MO69" s="195">
        <f>SUM(MO7:MO68)</f>
        <v>510</v>
      </c>
      <c r="MP69" s="195">
        <f>SUM(MP7:MP68)</f>
        <v>1000000</v>
      </c>
      <c r="MQ69" s="195">
        <f>SUM(MQ7:MQ68)</f>
        <v>0</v>
      </c>
      <c r="MR69" s="195">
        <f>SUM(MR7:MR68)</f>
        <v>1000000</v>
      </c>
      <c r="MS69" s="191"/>
      <c r="MT69" s="280" t="s">
        <v>53</v>
      </c>
      <c r="MU69" s="280"/>
      <c r="MV69" s="195">
        <f>SUM(MV7:MV68)</f>
        <v>682</v>
      </c>
      <c r="MW69" s="195">
        <f>SUM(MW7:MW68)</f>
        <v>38760000</v>
      </c>
      <c r="MX69" s="195">
        <f>SUM(MX7:MX68)</f>
        <v>0</v>
      </c>
      <c r="MY69" s="195">
        <f>SUM(MY7:MY68)</f>
        <v>38760000</v>
      </c>
      <c r="MZ69" s="191"/>
      <c r="NA69" s="280" t="s">
        <v>53</v>
      </c>
      <c r="NB69" s="280"/>
      <c r="NC69" s="195">
        <f>SUM(NC7:NC68)</f>
        <v>38</v>
      </c>
      <c r="ND69" s="195">
        <f>SUM(ND7:ND68)</f>
        <v>2280000</v>
      </c>
      <c r="NE69" s="195">
        <f>SUM(NE7:NE68)</f>
        <v>0</v>
      </c>
      <c r="NF69" s="195">
        <f>SUM(NF7:NF68)</f>
        <v>2280000</v>
      </c>
      <c r="NG69" s="191"/>
      <c r="NH69" s="280" t="s">
        <v>53</v>
      </c>
      <c r="NI69" s="280"/>
      <c r="NJ69" s="195">
        <f>SUM(NJ7:NJ68)</f>
        <v>0</v>
      </c>
      <c r="NK69" s="195">
        <f>SUM(NK7:NK68)</f>
        <v>0</v>
      </c>
      <c r="NL69" s="195">
        <f>SUM(NL7:NL68)</f>
        <v>0</v>
      </c>
      <c r="NM69" s="195">
        <f>SUM(NM7:NM68)</f>
        <v>0</v>
      </c>
      <c r="NN69" s="191"/>
      <c r="NO69" s="280" t="s">
        <v>53</v>
      </c>
      <c r="NP69" s="280"/>
      <c r="NQ69" s="195">
        <f>SUM(NQ7:NQ68)</f>
        <v>456</v>
      </c>
      <c r="NR69" s="195">
        <f>SUM(NR7:NR68)</f>
        <v>11390000</v>
      </c>
      <c r="NS69" s="195">
        <f>SUM(NS7:NS68)</f>
        <v>418644</v>
      </c>
      <c r="NT69" s="195">
        <f>SUM(NT7:NT68)</f>
        <v>11808644</v>
      </c>
      <c r="NU69" s="191"/>
      <c r="NV69" s="280" t="s">
        <v>53</v>
      </c>
      <c r="NW69" s="280"/>
      <c r="NX69" s="195">
        <f>SUM(NX7:NX68)</f>
        <v>38</v>
      </c>
      <c r="NY69" s="195">
        <f>SUM(NY7:NY68)</f>
        <v>3800000</v>
      </c>
      <c r="NZ69" s="195">
        <f>SUM(NZ7:NZ68)</f>
        <v>0</v>
      </c>
      <c r="OA69" s="195">
        <f>SUM(OA7:OA68)</f>
        <v>3800000</v>
      </c>
      <c r="OB69" s="191"/>
      <c r="OC69" s="280" t="s">
        <v>53</v>
      </c>
      <c r="OD69" s="280"/>
      <c r="OE69" s="195">
        <f>SUM(OE7:OE68)</f>
        <v>0</v>
      </c>
      <c r="OF69" s="195">
        <f>SUM(OF7:OF68)</f>
        <v>11201000</v>
      </c>
      <c r="OG69" s="195">
        <f>SUM(OG7:OG68)</f>
        <v>0</v>
      </c>
      <c r="OH69" s="195">
        <f>SUM(OH7:OH68)</f>
        <v>11201000</v>
      </c>
      <c r="OI69" s="191"/>
      <c r="OJ69" s="280" t="s">
        <v>53</v>
      </c>
      <c r="OK69" s="280"/>
      <c r="OL69" s="195">
        <f>SUM(OL7:OL68)</f>
        <v>0</v>
      </c>
      <c r="OM69" s="195">
        <f>SUM(OM7:OM68)</f>
        <v>5700000</v>
      </c>
      <c r="ON69" s="195">
        <f>SUM(ON7:ON68)</f>
        <v>0</v>
      </c>
      <c r="OO69" s="195">
        <f>SUM(OO7:OO68)</f>
        <v>5700000</v>
      </c>
      <c r="OP69" s="191"/>
      <c r="OQ69" s="280" t="s">
        <v>53</v>
      </c>
      <c r="OR69" s="280"/>
      <c r="OS69" s="195">
        <f>SUM(OS7:OS68)</f>
        <v>0</v>
      </c>
      <c r="OT69" s="195">
        <f>SUM(OT7:OT68)</f>
        <v>0</v>
      </c>
      <c r="OU69" s="195">
        <f>SUM(OU7:OU68)</f>
        <v>0</v>
      </c>
      <c r="OV69" s="195">
        <f>SUM(OV7:OV68)</f>
        <v>0</v>
      </c>
      <c r="OW69" s="191"/>
      <c r="OX69" s="280" t="s">
        <v>53</v>
      </c>
      <c r="OY69" s="280"/>
      <c r="OZ69" s="195">
        <f>SUM(OZ7:OZ68)</f>
        <v>0</v>
      </c>
      <c r="PA69" s="195">
        <f>SUM(PA7:PA68)</f>
        <v>13950000</v>
      </c>
      <c r="PB69" s="195">
        <f>SUM(PB7:PB68)</f>
        <v>0</v>
      </c>
      <c r="PC69" s="195">
        <f>SUM(PC7:PC68)</f>
        <v>13950000</v>
      </c>
      <c r="PD69" s="191"/>
      <c r="PE69" s="280" t="s">
        <v>53</v>
      </c>
      <c r="PF69" s="280"/>
      <c r="PG69" s="195">
        <f>SUM(PG7:PG68)</f>
        <v>38</v>
      </c>
      <c r="PH69" s="195">
        <f>SUM(PH7:PH68)</f>
        <v>2736000</v>
      </c>
      <c r="PI69" s="195">
        <f>SUM(PI7:PI68)</f>
        <v>0</v>
      </c>
      <c r="PJ69" s="195">
        <f>SUM(PJ7:PJ68)</f>
        <v>2736000</v>
      </c>
      <c r="PK69" s="191"/>
      <c r="PL69" s="280" t="s">
        <v>53</v>
      </c>
      <c r="PM69" s="280"/>
      <c r="PN69" s="195">
        <f>SUM(PN7:PN68)</f>
        <v>342</v>
      </c>
      <c r="PO69" s="195">
        <f>SUM(PO7:PO68)</f>
        <v>8550000</v>
      </c>
      <c r="PP69" s="195">
        <f>SUM(PP7:PP68)</f>
        <v>150500</v>
      </c>
      <c r="PQ69" s="195">
        <f>SUM(PQ7:PQ68)</f>
        <v>8700500</v>
      </c>
      <c r="PR69" s="191"/>
      <c r="PS69" s="280" t="s">
        <v>53</v>
      </c>
      <c r="PT69" s="280"/>
      <c r="PU69" s="195">
        <f>SUM(PU7:PU68)</f>
        <v>682</v>
      </c>
      <c r="PV69" s="195">
        <f>SUM(PV7:PV68)</f>
        <v>168840000</v>
      </c>
      <c r="PW69" s="195">
        <f>SUM(PW7:PW68)</f>
        <v>0</v>
      </c>
      <c r="PX69" s="195">
        <f>SUM(PX7:PX68)</f>
        <v>168840000</v>
      </c>
      <c r="PY69" s="191"/>
      <c r="PZ69" s="280" t="s">
        <v>53</v>
      </c>
      <c r="QA69" s="280"/>
      <c r="QB69" s="195">
        <f>SUM(QB7:QB68)</f>
        <v>534</v>
      </c>
      <c r="QC69" s="195">
        <f>SUM(QC7:QC68)</f>
        <v>5126000</v>
      </c>
      <c r="QD69" s="195">
        <f>SUM(QD7:QD68)</f>
        <v>0</v>
      </c>
      <c r="QE69" s="195">
        <f>SUM(QE7:QE68)</f>
        <v>5126000</v>
      </c>
      <c r="QF69" s="191"/>
      <c r="QG69" s="280" t="s">
        <v>53</v>
      </c>
      <c r="QH69" s="280"/>
      <c r="QI69" s="195">
        <f>SUM(QI7:QI68)</f>
        <v>0</v>
      </c>
      <c r="QJ69" s="195">
        <f>SUM(QJ7:QJ68)</f>
        <v>1995000</v>
      </c>
      <c r="QK69" s="195">
        <f>SUM(QK7:QK68)</f>
        <v>0</v>
      </c>
      <c r="QL69" s="195">
        <f>SUM(QL7:QL68)</f>
        <v>1995000</v>
      </c>
      <c r="QM69" s="191"/>
      <c r="QN69" s="280" t="s">
        <v>53</v>
      </c>
      <c r="QO69" s="280"/>
      <c r="QP69" s="195">
        <f>SUM(QP7:QP68)</f>
        <v>0</v>
      </c>
      <c r="QQ69" s="195">
        <f>SUM(QQ7:QQ68)</f>
        <v>44538929.760000005</v>
      </c>
      <c r="QR69" s="195">
        <f>SUM(QR7:QR68)</f>
        <v>0</v>
      </c>
      <c r="QS69" s="195">
        <f>SUM(QS7:QS68)</f>
        <v>44538929.760000005</v>
      </c>
      <c r="QT69" s="191"/>
      <c r="QU69" s="280" t="s">
        <v>53</v>
      </c>
      <c r="QV69" s="280"/>
      <c r="QW69" s="195">
        <f>SUM(QW7:QW68)</f>
        <v>0</v>
      </c>
      <c r="QX69" s="195">
        <f>SUM(QX7:QX68)</f>
        <v>0</v>
      </c>
      <c r="QY69" s="195">
        <f>SUM(QY7:QY68)</f>
        <v>0</v>
      </c>
      <c r="QZ69" s="195">
        <f>SUM(QZ7:QZ68)</f>
        <v>0</v>
      </c>
      <c r="RA69" s="191"/>
      <c r="RB69" s="280" t="s">
        <v>53</v>
      </c>
      <c r="RC69" s="280"/>
      <c r="RD69" s="195">
        <f>SUM(RD7:RD68)</f>
        <v>38</v>
      </c>
      <c r="RE69" s="195">
        <f>SUM(RE7:RE68)</f>
        <v>3800000</v>
      </c>
      <c r="RF69" s="195">
        <f>SUM(RF7:RF68)</f>
        <v>999999.94</v>
      </c>
      <c r="RG69" s="195">
        <f>SUM(RG7:RG68)</f>
        <v>4799999.9399999985</v>
      </c>
      <c r="RH69" s="191"/>
      <c r="RI69" s="280" t="s">
        <v>53</v>
      </c>
      <c r="RJ69" s="280"/>
      <c r="RK69" s="195">
        <f>SUM(RK7:RK68)</f>
        <v>0</v>
      </c>
      <c r="RL69" s="195">
        <f>SUM(RL7:RL68)</f>
        <v>380000</v>
      </c>
      <c r="RM69" s="195">
        <f>SUM(RM7:RM68)</f>
        <v>0</v>
      </c>
      <c r="RN69" s="195">
        <f>SUM(RN7:RN68)</f>
        <v>380000</v>
      </c>
      <c r="RO69" s="191"/>
      <c r="RP69" s="280" t="s">
        <v>53</v>
      </c>
      <c r="RQ69" s="280"/>
      <c r="RR69" s="195">
        <f>SUM(RR7:RR68)</f>
        <v>0</v>
      </c>
      <c r="RS69" s="195">
        <f>SUM(RS7:RS68)</f>
        <v>0</v>
      </c>
      <c r="RT69" s="195">
        <f>SUM(RT7:RT68)</f>
        <v>0</v>
      </c>
      <c r="RU69" s="195">
        <f>SUM(RU7:RU68)</f>
        <v>0</v>
      </c>
      <c r="RV69" s="191"/>
      <c r="RW69" s="280" t="s">
        <v>53</v>
      </c>
      <c r="RX69" s="280"/>
      <c r="RY69" s="195">
        <f>SUM(RY7:RY68)</f>
        <v>0</v>
      </c>
      <c r="RZ69" s="195">
        <f>SUM(RZ7:RZ68)</f>
        <v>0</v>
      </c>
      <c r="SA69" s="195">
        <f>SUM(SA7:SA68)</f>
        <v>0</v>
      </c>
      <c r="SB69" s="195">
        <f>SUM(SB7:SB68)</f>
        <v>0</v>
      </c>
      <c r="SC69" s="191"/>
      <c r="SD69" s="280" t="s">
        <v>53</v>
      </c>
      <c r="SE69" s="280"/>
      <c r="SF69" s="195">
        <f>SUM(SF7:SF68)</f>
        <v>44</v>
      </c>
      <c r="SG69" s="195">
        <f>SUM(SG7:SG68)</f>
        <v>12085000</v>
      </c>
      <c r="SH69" s="195">
        <f>SUM(SH7:SH68)</f>
        <v>0</v>
      </c>
      <c r="SI69" s="195">
        <f>SUM(SI7:SI68)</f>
        <v>12085000</v>
      </c>
      <c r="SJ69" s="191"/>
      <c r="SK69" s="280" t="s">
        <v>53</v>
      </c>
      <c r="SL69" s="280"/>
      <c r="SM69" s="195">
        <f>SUM(SM7:SM68)</f>
        <v>38</v>
      </c>
      <c r="SN69" s="195">
        <f>SUM(SN7:SN68)</f>
        <v>3040000</v>
      </c>
      <c r="SO69" s="195">
        <f>SUM(SO7:SO68)</f>
        <v>0</v>
      </c>
      <c r="SP69" s="195">
        <f>SUM(SP7:SP68)</f>
        <v>3040000</v>
      </c>
      <c r="SQ69" s="191"/>
      <c r="SR69" s="280" t="s">
        <v>53</v>
      </c>
      <c r="SS69" s="280"/>
      <c r="ST69" s="195">
        <f>SUM(ST7:ST68)</f>
        <v>0</v>
      </c>
      <c r="SU69" s="195">
        <f>SUM(SU7:SU68)</f>
        <v>0</v>
      </c>
      <c r="SV69" s="195">
        <f>SUM(SV7:SV68)</f>
        <v>0</v>
      </c>
      <c r="SW69" s="195">
        <f>SUM(SW7:SW68)</f>
        <v>0</v>
      </c>
      <c r="SX69" s="191"/>
      <c r="SY69" s="280" t="s">
        <v>53</v>
      </c>
      <c r="SZ69" s="280"/>
      <c r="TA69" s="195">
        <f>SUM(TA7:TA68)</f>
        <v>0</v>
      </c>
      <c r="TB69" s="195">
        <f>SUM(TB7:TB68)</f>
        <v>0</v>
      </c>
      <c r="TC69" s="195">
        <f>SUM(TC7:TC68)</f>
        <v>0</v>
      </c>
      <c r="TD69" s="195">
        <f>SUM(TD7:TD68)</f>
        <v>0</v>
      </c>
      <c r="TE69" s="191"/>
      <c r="TF69" s="280" t="s">
        <v>53</v>
      </c>
      <c r="TG69" s="280"/>
      <c r="TH69" s="195">
        <f>SUM(TH7:TH68)</f>
        <v>0</v>
      </c>
      <c r="TI69" s="195">
        <f>SUM(TI7:TI68)</f>
        <v>0</v>
      </c>
      <c r="TJ69" s="195">
        <f>SUM(TJ7:TJ68)</f>
        <v>0</v>
      </c>
      <c r="TK69" s="195">
        <f>SUM(TK7:TK68)</f>
        <v>0</v>
      </c>
      <c r="TL69" s="191"/>
      <c r="TM69" s="280" t="s">
        <v>53</v>
      </c>
      <c r="TN69" s="280"/>
      <c r="TO69" s="195">
        <f>SUM(TO7:TO68)</f>
        <v>0</v>
      </c>
      <c r="TP69" s="195">
        <f>SUM(TP7:TP68)</f>
        <v>1520000</v>
      </c>
      <c r="TQ69" s="195">
        <f>SUM(TQ7:TQ68)</f>
        <v>0</v>
      </c>
      <c r="TR69" s="195">
        <f>SUM(TR7:TR68)</f>
        <v>1520000</v>
      </c>
      <c r="TS69" s="191"/>
      <c r="TT69" s="280" t="s">
        <v>53</v>
      </c>
      <c r="TU69" s="280"/>
      <c r="TV69" s="195">
        <f>SUM(TV7:TV68)</f>
        <v>0</v>
      </c>
      <c r="TW69" s="195">
        <f>SUM(TW7:TW68)</f>
        <v>1140000</v>
      </c>
      <c r="TX69" s="195">
        <f>SUM(TX7:TX68)</f>
        <v>0</v>
      </c>
      <c r="TY69" s="195">
        <f>SUM(TY7:TY68)</f>
        <v>1140000</v>
      </c>
      <c r="TZ69" s="191"/>
      <c r="UA69" s="280" t="s">
        <v>53</v>
      </c>
      <c r="UB69" s="280"/>
      <c r="UC69" s="195">
        <f>SUM(UC7:UC68)</f>
        <v>0</v>
      </c>
      <c r="UD69" s="195">
        <f>SUM(UD7:UD68)</f>
        <v>310000</v>
      </c>
      <c r="UE69" s="195">
        <f>SUM(UE7:UE68)</f>
        <v>0</v>
      </c>
      <c r="UF69" s="195">
        <f>SUM(UF7:UF68)</f>
        <v>310000</v>
      </c>
      <c r="UG69" s="191"/>
      <c r="UH69" s="280" t="s">
        <v>53</v>
      </c>
      <c r="UI69" s="280"/>
      <c r="UJ69" s="195">
        <f>SUM(UJ7:UJ68)</f>
        <v>0</v>
      </c>
      <c r="UK69" s="195">
        <f>SUM(UK7:UK68)</f>
        <v>775000</v>
      </c>
      <c r="UL69" s="195">
        <f>SUM(UL7:UL68)</f>
        <v>0</v>
      </c>
      <c r="UM69" s="195">
        <f>SUM(UM7:UM68)</f>
        <v>775000</v>
      </c>
      <c r="UN69" s="191"/>
      <c r="UO69" s="280" t="s">
        <v>53</v>
      </c>
      <c r="UP69" s="280"/>
      <c r="UQ69" s="195">
        <f>SUM(UQ7:UQ68)</f>
        <v>38</v>
      </c>
      <c r="UR69" s="195">
        <f>SUM(UR7:UR68)</f>
        <v>456000</v>
      </c>
      <c r="US69" s="195">
        <f>SUM(US7:US68)</f>
        <v>0</v>
      </c>
      <c r="UT69" s="195">
        <f>SUM(UT7:UT68)</f>
        <v>456000</v>
      </c>
      <c r="UU69" s="191"/>
      <c r="UV69" s="280" t="s">
        <v>53</v>
      </c>
      <c r="UW69" s="280"/>
      <c r="UX69" s="195">
        <f>SUM(UX7:UX68)</f>
        <v>38</v>
      </c>
      <c r="UY69" s="195">
        <f>SUM(UY7:UY68)</f>
        <v>3800000</v>
      </c>
      <c r="UZ69" s="195">
        <f>SUM(UZ7:UZ68)</f>
        <v>0</v>
      </c>
      <c r="VA69" s="195">
        <f>SUM(VA7:VA68)</f>
        <v>3800000</v>
      </c>
      <c r="VB69" s="191"/>
      <c r="VC69" s="280" t="s">
        <v>53</v>
      </c>
      <c r="VD69" s="280"/>
      <c r="VE69" s="195">
        <f>SUM(VE7:VE68)</f>
        <v>44</v>
      </c>
      <c r="VF69" s="195">
        <f>SUM(VF7:VF68)</f>
        <v>440000</v>
      </c>
      <c r="VG69" s="195">
        <f>SUM(VG7:VG68)</f>
        <v>0</v>
      </c>
      <c r="VH69" s="195">
        <f>SUM(VH7:VH68)</f>
        <v>440000</v>
      </c>
      <c r="VI69" s="191"/>
      <c r="VJ69" s="280" t="s">
        <v>53</v>
      </c>
      <c r="VK69" s="280"/>
      <c r="VL69" s="195">
        <f>SUM(VL7:VL68)</f>
        <v>0</v>
      </c>
      <c r="VM69" s="195">
        <f>SUM(VM7:VM68)</f>
        <v>0</v>
      </c>
      <c r="VN69" s="195">
        <f>SUM(VN7:VN68)</f>
        <v>0</v>
      </c>
      <c r="VO69" s="195">
        <f>SUM(VO7:VO68)</f>
        <v>0</v>
      </c>
      <c r="VP69" s="191"/>
      <c r="VQ69" s="280" t="s">
        <v>53</v>
      </c>
      <c r="VR69" s="280"/>
      <c r="VS69" s="195">
        <f>SUM(VS7:VS68)</f>
        <v>0</v>
      </c>
      <c r="VT69" s="195">
        <f>SUM(VT7:VT68)</f>
        <v>0</v>
      </c>
      <c r="VU69" s="195">
        <f>SUM(VU7:VU68)</f>
        <v>0</v>
      </c>
      <c r="VV69" s="195">
        <f>SUM(VV7:VV68)</f>
        <v>0</v>
      </c>
      <c r="VW69" s="191"/>
      <c r="VX69" s="280" t="s">
        <v>53</v>
      </c>
      <c r="VY69" s="280"/>
      <c r="VZ69" s="195">
        <f>SUM(VZ7:VZ68)</f>
        <v>38</v>
      </c>
      <c r="WA69" s="195">
        <f>SUM(WA7:WA68)</f>
        <v>6840000</v>
      </c>
      <c r="WB69" s="195">
        <f>SUM(WB7:WB68)</f>
        <v>0</v>
      </c>
      <c r="WC69" s="195">
        <f>SUM(WC7:WC68)</f>
        <v>6840000</v>
      </c>
      <c r="WD69" s="191"/>
      <c r="WE69" s="280" t="s">
        <v>53</v>
      </c>
      <c r="WF69" s="280"/>
      <c r="WG69" s="195">
        <f>SUM(WG7:WG68)</f>
        <v>0</v>
      </c>
      <c r="WH69" s="195">
        <f>SUM(WH7:WH68)</f>
        <v>0</v>
      </c>
      <c r="WI69" s="195">
        <f>SUM(WI7:WI68)</f>
        <v>0</v>
      </c>
      <c r="WJ69" s="195">
        <f>SUM(WJ7:WJ68)</f>
        <v>0</v>
      </c>
      <c r="WK69" s="191"/>
      <c r="WL69" s="280" t="s">
        <v>53</v>
      </c>
      <c r="WM69" s="280"/>
      <c r="WN69" s="195">
        <f>SUM(WN7:WN68)</f>
        <v>0</v>
      </c>
      <c r="WO69" s="195">
        <f>SUM(WO7:WO68)</f>
        <v>0</v>
      </c>
      <c r="WP69" s="195">
        <f>SUM(WP7:WP68)</f>
        <v>0</v>
      </c>
      <c r="WQ69" s="195">
        <f>SUM(WQ7:WQ68)</f>
        <v>0</v>
      </c>
      <c r="WR69" s="191"/>
      <c r="WS69" s="280" t="s">
        <v>53</v>
      </c>
      <c r="WT69" s="280"/>
      <c r="WU69" s="195">
        <f>SUM(WU7:WU68)</f>
        <v>0</v>
      </c>
      <c r="WV69" s="195">
        <f>SUM(WV7:WV68)</f>
        <v>0</v>
      </c>
      <c r="WW69" s="195">
        <f>SUM(WW7:WW68)</f>
        <v>0</v>
      </c>
      <c r="WX69" s="195">
        <f>SUM(WX7:WX68)</f>
        <v>0</v>
      </c>
      <c r="WY69" s="191"/>
      <c r="WZ69" s="280" t="s">
        <v>53</v>
      </c>
      <c r="XA69" s="280"/>
      <c r="XB69" s="195">
        <f>SUM(XB7:XB68)</f>
        <v>0</v>
      </c>
      <c r="XC69" s="195">
        <f>SUM(XC7:XC68)</f>
        <v>6095000</v>
      </c>
      <c r="XD69" s="195">
        <f>SUM(XD7:XD68)</f>
        <v>0</v>
      </c>
      <c r="XE69" s="195">
        <f>SUM(XE7:XE68)</f>
        <v>6095000</v>
      </c>
      <c r="XF69" s="191"/>
      <c r="XG69" s="280" t="s">
        <v>53</v>
      </c>
      <c r="XH69" s="280"/>
      <c r="XI69" s="195">
        <f>SUM(XI7:XI68)</f>
        <v>0</v>
      </c>
      <c r="XJ69" s="195">
        <f>SUM(XJ7:XJ68)</f>
        <v>0</v>
      </c>
      <c r="XK69" s="195">
        <f>SUM(XK7:XK68)</f>
        <v>0</v>
      </c>
      <c r="XL69" s="195">
        <f>SUM(XL7:XL68)</f>
        <v>0</v>
      </c>
      <c r="XM69" s="191"/>
      <c r="XN69" s="280" t="s">
        <v>53</v>
      </c>
      <c r="XO69" s="280"/>
      <c r="XP69" s="195">
        <f>SUM(XP7:XP68)</f>
        <v>0</v>
      </c>
      <c r="XQ69" s="195">
        <f>SUM(XQ7:XQ68)</f>
        <v>760000</v>
      </c>
      <c r="XR69" s="195">
        <f>SUM(XR7:XR68)</f>
        <v>0</v>
      </c>
      <c r="XS69" s="195">
        <f>SUM(XS7:XS68)</f>
        <v>760000</v>
      </c>
      <c r="XT69" s="191"/>
      <c r="XU69" s="280" t="s">
        <v>53</v>
      </c>
      <c r="XV69" s="280"/>
      <c r="XW69" s="195">
        <f>SUM(XW7:XW68)</f>
        <v>0</v>
      </c>
      <c r="XX69" s="195">
        <f>SUM(XX7:XX68)</f>
        <v>0</v>
      </c>
      <c r="XY69" s="195">
        <f>SUM(XY7:XY68)</f>
        <v>0</v>
      </c>
      <c r="XZ69" s="195">
        <f>SUM(XZ7:XZ68)</f>
        <v>0</v>
      </c>
      <c r="YA69" s="191"/>
      <c r="YB69" s="280" t="s">
        <v>53</v>
      </c>
      <c r="YC69" s="280"/>
      <c r="YD69" s="195">
        <f>SUM(YD7:YD68)</f>
        <v>0</v>
      </c>
      <c r="YE69" s="195">
        <f>SUM(YE7:YE68)</f>
        <v>0</v>
      </c>
      <c r="YF69" s="195">
        <f>SUM(YF7:YF68)</f>
        <v>0</v>
      </c>
      <c r="YG69" s="195">
        <f>SUM(YG7:YG68)</f>
        <v>0</v>
      </c>
      <c r="YH69" s="191"/>
      <c r="YI69" s="280" t="s">
        <v>53</v>
      </c>
      <c r="YJ69" s="280"/>
      <c r="YK69" s="195">
        <f>SUM(YK7:YK68)</f>
        <v>0</v>
      </c>
      <c r="YL69" s="195">
        <f t="shared" si="96"/>
        <v>516942829.75999999</v>
      </c>
      <c r="YM69" s="195">
        <f t="shared" si="0"/>
        <v>7425643.9399999995</v>
      </c>
      <c r="YN69" s="195">
        <f t="shared" si="1"/>
        <v>524368473.69999999</v>
      </c>
      <c r="YO69" s="191"/>
      <c r="YP69" s="332" t="s">
        <v>53</v>
      </c>
      <c r="YQ69" s="330"/>
      <c r="YR69" s="6">
        <f>SUM(YR7:YR68)</f>
        <v>0</v>
      </c>
      <c r="YS69" s="6" t="e">
        <f>SUM(YS7:YS68)</f>
        <v>#REF!</v>
      </c>
      <c r="YT69" s="6" t="e">
        <f>SUM(YT7:YT68)</f>
        <v>#REF!</v>
      </c>
      <c r="YU69" s="6" t="e">
        <f>SUM(YU7:YU68)</f>
        <v>#REF!</v>
      </c>
      <c r="YV69" s="9"/>
    </row>
    <row r="70" spans="1:672" ht="18" hidden="1" customHeight="1">
      <c r="A70" s="281" t="s">
        <v>54</v>
      </c>
      <c r="B70" s="281"/>
      <c r="C70" s="197">
        <f>C71-C69</f>
        <v>0</v>
      </c>
      <c r="D70" s="197">
        <f t="shared" ref="D70:E70" si="98">D71-D69</f>
        <v>0</v>
      </c>
      <c r="E70" s="197">
        <f t="shared" si="98"/>
        <v>0</v>
      </c>
      <c r="F70" s="197">
        <f>F71-F69</f>
        <v>0</v>
      </c>
      <c r="G70" s="191"/>
      <c r="H70" s="281" t="s">
        <v>54</v>
      </c>
      <c r="I70" s="281"/>
      <c r="J70" s="197">
        <f>J71-J69</f>
        <v>0</v>
      </c>
      <c r="K70" s="197">
        <f t="shared" ref="K70:L70" si="99">K71-K69</f>
        <v>940000</v>
      </c>
      <c r="L70" s="197">
        <f t="shared" si="99"/>
        <v>0</v>
      </c>
      <c r="M70" s="197">
        <f>M71-M69</f>
        <v>940000</v>
      </c>
      <c r="N70" s="191"/>
      <c r="O70" s="281" t="s">
        <v>54</v>
      </c>
      <c r="P70" s="281"/>
      <c r="Q70" s="197">
        <f>Q71-Q69</f>
        <v>0</v>
      </c>
      <c r="R70" s="197">
        <f t="shared" ref="R70:S70" si="100">R71-R69</f>
        <v>296800</v>
      </c>
      <c r="S70" s="197">
        <f t="shared" si="100"/>
        <v>0</v>
      </c>
      <c r="T70" s="197">
        <f>T71-T69</f>
        <v>296800</v>
      </c>
      <c r="U70" s="191"/>
      <c r="V70" s="281" t="s">
        <v>54</v>
      </c>
      <c r="W70" s="281"/>
      <c r="X70" s="197">
        <f>X71-X69</f>
        <v>0</v>
      </c>
      <c r="Y70" s="197">
        <f t="shared" ref="Y70:Z70" si="101">Y71-Y69</f>
        <v>0</v>
      </c>
      <c r="Z70" s="197">
        <f t="shared" si="101"/>
        <v>0</v>
      </c>
      <c r="AA70" s="197">
        <f>AA71-AA69</f>
        <v>0</v>
      </c>
      <c r="AB70" s="191"/>
      <c r="AC70" s="281" t="s">
        <v>54</v>
      </c>
      <c r="AD70" s="281"/>
      <c r="AE70" s="197">
        <f>AE71-AE69</f>
        <v>3</v>
      </c>
      <c r="AF70" s="197">
        <f t="shared" ref="AF70:AG70" si="102">AF71-AF69</f>
        <v>164000</v>
      </c>
      <c r="AG70" s="197">
        <f t="shared" si="102"/>
        <v>0</v>
      </c>
      <c r="AH70" s="197">
        <f>AH71-AH69</f>
        <v>164000</v>
      </c>
      <c r="AI70" s="191"/>
      <c r="AJ70" s="281" t="s">
        <v>54</v>
      </c>
      <c r="AK70" s="281"/>
      <c r="AL70" s="197">
        <f>AL71-AL69</f>
        <v>0</v>
      </c>
      <c r="AM70" s="197">
        <f t="shared" ref="AM70:AN70" si="103">AM71-AM69</f>
        <v>100</v>
      </c>
      <c r="AN70" s="197">
        <f t="shared" si="103"/>
        <v>0</v>
      </c>
      <c r="AO70" s="197">
        <f>AO71-AO69</f>
        <v>100</v>
      </c>
      <c r="AP70" s="191"/>
      <c r="AQ70" s="281" t="s">
        <v>54</v>
      </c>
      <c r="AR70" s="281"/>
      <c r="AS70" s="197">
        <f>AS71-AS69</f>
        <v>-681</v>
      </c>
      <c r="AT70" s="197">
        <f t="shared" ref="AT70:AU70" si="104">AT71-AT69</f>
        <v>14000</v>
      </c>
      <c r="AU70" s="197">
        <f t="shared" si="104"/>
        <v>0</v>
      </c>
      <c r="AV70" s="197">
        <f>AV71-AV69</f>
        <v>14000</v>
      </c>
      <c r="AW70" s="191"/>
      <c r="AX70" s="281" t="s">
        <v>54</v>
      </c>
      <c r="AY70" s="281"/>
      <c r="AZ70" s="197">
        <f>AZ71-AZ69</f>
        <v>0</v>
      </c>
      <c r="BA70" s="197">
        <f t="shared" ref="BA70:BB70" si="105">BA71-BA69</f>
        <v>0</v>
      </c>
      <c r="BB70" s="197">
        <f t="shared" si="105"/>
        <v>0</v>
      </c>
      <c r="BC70" s="197">
        <f>BC71-BC69</f>
        <v>0</v>
      </c>
      <c r="BD70" s="191"/>
      <c r="BE70" s="281" t="s">
        <v>54</v>
      </c>
      <c r="BF70" s="281"/>
      <c r="BG70" s="197">
        <f>BG71-BG69</f>
        <v>0</v>
      </c>
      <c r="BH70" s="197">
        <f t="shared" ref="BH70:BI70" si="106">BH71-BH69</f>
        <v>1104000</v>
      </c>
      <c r="BI70" s="197">
        <f t="shared" si="106"/>
        <v>0</v>
      </c>
      <c r="BJ70" s="197">
        <f>BJ71-BJ69</f>
        <v>1104000</v>
      </c>
      <c r="BK70" s="191"/>
      <c r="BL70" s="281" t="s">
        <v>54</v>
      </c>
      <c r="BM70" s="281"/>
      <c r="BN70" s="197">
        <f>BN71-BN69</f>
        <v>0</v>
      </c>
      <c r="BO70" s="197">
        <f t="shared" ref="BO70:BP70" si="107">BO71-BO69</f>
        <v>400000</v>
      </c>
      <c r="BP70" s="197">
        <f t="shared" si="107"/>
        <v>0</v>
      </c>
      <c r="BQ70" s="197">
        <f>BQ71-BQ69</f>
        <v>400000</v>
      </c>
      <c r="BR70" s="191"/>
      <c r="BS70" s="281" t="s">
        <v>54</v>
      </c>
      <c r="BT70" s="281"/>
      <c r="BU70" s="197">
        <f>BU71-BU69</f>
        <v>2</v>
      </c>
      <c r="BV70" s="197">
        <f t="shared" ref="BV70:BW70" si="108">BV71-BV69</f>
        <v>20000</v>
      </c>
      <c r="BW70" s="197">
        <f t="shared" si="108"/>
        <v>0</v>
      </c>
      <c r="BX70" s="197">
        <f>BX71-BX69</f>
        <v>20000</v>
      </c>
      <c r="BY70" s="191"/>
      <c r="BZ70" s="281" t="s">
        <v>54</v>
      </c>
      <c r="CA70" s="281"/>
      <c r="CB70" s="197">
        <f>CB71-CB69</f>
        <v>1</v>
      </c>
      <c r="CC70" s="197">
        <f t="shared" ref="CC70:CD70" si="109">CC71-CC69</f>
        <v>300000</v>
      </c>
      <c r="CD70" s="197">
        <f t="shared" si="109"/>
        <v>0</v>
      </c>
      <c r="CE70" s="197">
        <f>CE71-CE69</f>
        <v>300000</v>
      </c>
      <c r="CF70" s="191"/>
      <c r="CG70" s="281" t="s">
        <v>54</v>
      </c>
      <c r="CH70" s="281"/>
      <c r="CI70" s="197">
        <f>CI71-CI69</f>
        <v>7</v>
      </c>
      <c r="CJ70" s="197">
        <f t="shared" ref="CJ70:CK70" si="110">CJ71-CJ69</f>
        <v>1166200</v>
      </c>
      <c r="CK70" s="197">
        <f t="shared" si="110"/>
        <v>0</v>
      </c>
      <c r="CL70" s="197">
        <f>CL71-CL69</f>
        <v>1166200</v>
      </c>
      <c r="CM70" s="191"/>
      <c r="CN70" s="281" t="s">
        <v>54</v>
      </c>
      <c r="CO70" s="281"/>
      <c r="CP70" s="197">
        <f>CP71-CP69</f>
        <v>2</v>
      </c>
      <c r="CQ70" s="197">
        <f t="shared" ref="CQ70:CR70" si="111">CQ71-CQ69</f>
        <v>20000</v>
      </c>
      <c r="CR70" s="197">
        <f t="shared" si="111"/>
        <v>0</v>
      </c>
      <c r="CS70" s="197">
        <f>CS71-CS69</f>
        <v>20000</v>
      </c>
      <c r="CT70" s="191"/>
      <c r="CU70" s="281" t="s">
        <v>54</v>
      </c>
      <c r="CV70" s="281"/>
      <c r="CW70" s="197">
        <f>CW71-CW69</f>
        <v>0</v>
      </c>
      <c r="CX70" s="197">
        <f t="shared" ref="CX70:CY70" si="112">CX71-CX69</f>
        <v>0</v>
      </c>
      <c r="CY70" s="197">
        <f t="shared" si="112"/>
        <v>0</v>
      </c>
      <c r="CZ70" s="197">
        <f>CZ71-CZ69</f>
        <v>0</v>
      </c>
      <c r="DA70" s="191"/>
      <c r="DB70" s="281" t="s">
        <v>54</v>
      </c>
      <c r="DC70" s="281"/>
      <c r="DD70" s="197">
        <f>DD71-DD69</f>
        <v>0</v>
      </c>
      <c r="DE70" s="197">
        <f t="shared" ref="DE70:DF70" si="113">DE71-DE69</f>
        <v>0</v>
      </c>
      <c r="DF70" s="197">
        <f t="shared" si="113"/>
        <v>0</v>
      </c>
      <c r="DG70" s="197">
        <f>DG71-DG69</f>
        <v>0</v>
      </c>
      <c r="DH70" s="191"/>
      <c r="DI70" s="281" t="s">
        <v>54</v>
      </c>
      <c r="DJ70" s="281"/>
      <c r="DK70" s="197">
        <f>DK71-DK69</f>
        <v>0</v>
      </c>
      <c r="DL70" s="197">
        <f t="shared" ref="DL70:DM70" si="114">DL71-DL69</f>
        <v>684000</v>
      </c>
      <c r="DM70" s="197">
        <f t="shared" si="114"/>
        <v>0</v>
      </c>
      <c r="DN70" s="197">
        <f>DN71-DN69</f>
        <v>684000</v>
      </c>
      <c r="DO70" s="191"/>
      <c r="DP70" s="281" t="s">
        <v>54</v>
      </c>
      <c r="DQ70" s="281"/>
      <c r="DR70" s="197">
        <f>DR71-DR69</f>
        <v>0</v>
      </c>
      <c r="DS70" s="197">
        <f t="shared" ref="DS70:DT70" si="115">DS71-DS69</f>
        <v>0</v>
      </c>
      <c r="DT70" s="197">
        <f t="shared" si="115"/>
        <v>500</v>
      </c>
      <c r="DU70" s="197">
        <f>DU71-DU69</f>
        <v>499.99999999976717</v>
      </c>
      <c r="DV70" s="191"/>
      <c r="DW70" s="281" t="s">
        <v>54</v>
      </c>
      <c r="DX70" s="281"/>
      <c r="DY70" s="197">
        <f>DY71-DY69</f>
        <v>0</v>
      </c>
      <c r="DZ70" s="197">
        <f t="shared" ref="DZ70:EA70" si="116">DZ71-DZ69</f>
        <v>0</v>
      </c>
      <c r="EA70" s="197">
        <f t="shared" si="116"/>
        <v>0</v>
      </c>
      <c r="EB70" s="197">
        <f>EB71-EB69</f>
        <v>0</v>
      </c>
      <c r="EC70" s="191"/>
      <c r="ED70" s="281" t="s">
        <v>54</v>
      </c>
      <c r="EE70" s="281"/>
      <c r="EF70" s="197">
        <f>EF71-EF69</f>
        <v>0</v>
      </c>
      <c r="EG70" s="197">
        <f t="shared" ref="EG70:EH70" si="117">EG71-EG69</f>
        <v>296000</v>
      </c>
      <c r="EH70" s="197">
        <f t="shared" si="117"/>
        <v>0</v>
      </c>
      <c r="EI70" s="197">
        <f>EI71-EI69</f>
        <v>296000</v>
      </c>
      <c r="EJ70" s="191"/>
      <c r="EK70" s="281" t="s">
        <v>54</v>
      </c>
      <c r="EL70" s="281"/>
      <c r="EM70" s="197">
        <f>EM71-EM69</f>
        <v>0</v>
      </c>
      <c r="EN70" s="197">
        <f t="shared" ref="EN70:EO70" si="118">EN71-EN69</f>
        <v>200000</v>
      </c>
      <c r="EO70" s="197">
        <f t="shared" si="118"/>
        <v>0</v>
      </c>
      <c r="EP70" s="197">
        <f>EP71-EP69</f>
        <v>200000</v>
      </c>
      <c r="EQ70" s="191"/>
      <c r="ER70" s="281" t="s">
        <v>54</v>
      </c>
      <c r="ES70" s="281"/>
      <c r="ET70" s="197">
        <f>ET71-ET69</f>
        <v>0</v>
      </c>
      <c r="EU70" s="197">
        <f t="shared" ref="EU70:EV70" si="119">EU71-EU69</f>
        <v>200000</v>
      </c>
      <c r="EV70" s="197">
        <f t="shared" si="119"/>
        <v>0</v>
      </c>
      <c r="EW70" s="197">
        <f>EW71-EW69</f>
        <v>200000</v>
      </c>
      <c r="EX70" s="191"/>
      <c r="EY70" s="281" t="s">
        <v>54</v>
      </c>
      <c r="EZ70" s="281"/>
      <c r="FA70" s="197">
        <f>FA71-FA69</f>
        <v>625</v>
      </c>
      <c r="FB70" s="197">
        <f t="shared" ref="FB70:FC70" si="120">FB71-FB69</f>
        <v>947000.00000000012</v>
      </c>
      <c r="FC70" s="197">
        <f t="shared" si="120"/>
        <v>0</v>
      </c>
      <c r="FD70" s="197">
        <f>FD71-FD69</f>
        <v>947000.00000000012</v>
      </c>
      <c r="FE70" s="191"/>
      <c r="FF70" s="281" t="s">
        <v>54</v>
      </c>
      <c r="FG70" s="281"/>
      <c r="FH70" s="197">
        <f>FH71-FH69</f>
        <v>0</v>
      </c>
      <c r="FI70" s="197">
        <f t="shared" ref="FI70:FJ70" si="121">FI71-FI69</f>
        <v>380000</v>
      </c>
      <c r="FJ70" s="197">
        <f t="shared" si="121"/>
        <v>0</v>
      </c>
      <c r="FK70" s="197">
        <f>FK71-FK69</f>
        <v>380000</v>
      </c>
      <c r="FL70" s="191"/>
      <c r="FM70" s="281" t="s">
        <v>54</v>
      </c>
      <c r="FN70" s="281"/>
      <c r="FO70" s="197">
        <f>FO71-FO69</f>
        <v>0</v>
      </c>
      <c r="FP70" s="197">
        <f t="shared" ref="FP70:FQ70" si="122">FP71-FP69</f>
        <v>1519999.9999999998</v>
      </c>
      <c r="FQ70" s="197">
        <f t="shared" si="122"/>
        <v>0</v>
      </c>
      <c r="FR70" s="197">
        <f>FR71-FR69</f>
        <v>1519999.9999999998</v>
      </c>
      <c r="FS70" s="191"/>
      <c r="FT70" s="281" t="s">
        <v>54</v>
      </c>
      <c r="FU70" s="281"/>
      <c r="FV70" s="197">
        <f>FV71-FV69</f>
        <v>0</v>
      </c>
      <c r="FW70" s="197">
        <f t="shared" ref="FW70:FX70" si="123">FW71-FW69</f>
        <v>1090000</v>
      </c>
      <c r="FX70" s="197">
        <f t="shared" si="123"/>
        <v>0</v>
      </c>
      <c r="FY70" s="197">
        <f>FY71-FY69</f>
        <v>1090000</v>
      </c>
      <c r="FZ70" s="191"/>
      <c r="GA70" s="281" t="s">
        <v>54</v>
      </c>
      <c r="GB70" s="281"/>
      <c r="GC70" s="197">
        <f>GC71-GC69</f>
        <v>0</v>
      </c>
      <c r="GD70" s="197">
        <f t="shared" ref="GD70:GE70" si="124">GD71-GD69</f>
        <v>300000</v>
      </c>
      <c r="GE70" s="197">
        <f t="shared" si="124"/>
        <v>0</v>
      </c>
      <c r="GF70" s="197">
        <f>GF71-GF69</f>
        <v>300000</v>
      </c>
      <c r="GG70" s="191"/>
      <c r="GH70" s="281" t="s">
        <v>54</v>
      </c>
      <c r="GI70" s="281"/>
      <c r="GJ70" s="197">
        <f>GJ71-GJ69</f>
        <v>0</v>
      </c>
      <c r="GK70" s="197">
        <f t="shared" ref="GK70:GL70" si="125">GK71-GK69</f>
        <v>80000</v>
      </c>
      <c r="GL70" s="197">
        <f t="shared" si="125"/>
        <v>0</v>
      </c>
      <c r="GM70" s="197">
        <f>GM71-GM69</f>
        <v>80000</v>
      </c>
      <c r="GN70" s="191"/>
      <c r="GO70" s="281" t="s">
        <v>54</v>
      </c>
      <c r="GP70" s="281"/>
      <c r="GQ70" s="197">
        <f>GQ71-GQ69</f>
        <v>0</v>
      </c>
      <c r="GR70" s="197">
        <f t="shared" ref="GR70:GS70" si="126">GR71-GR69</f>
        <v>960000</v>
      </c>
      <c r="GS70" s="197">
        <f t="shared" si="126"/>
        <v>0</v>
      </c>
      <c r="GT70" s="197">
        <f>GT71-GT69</f>
        <v>960000</v>
      </c>
      <c r="GU70" s="191"/>
      <c r="GV70" s="281" t="s">
        <v>54</v>
      </c>
      <c r="GW70" s="281"/>
      <c r="GX70" s="197">
        <f>GX71-GX69</f>
        <v>0</v>
      </c>
      <c r="GY70" s="197">
        <f t="shared" ref="GY70:GZ70" si="127">GY71-GY69</f>
        <v>33100000</v>
      </c>
      <c r="GZ70" s="197">
        <f t="shared" si="127"/>
        <v>400000</v>
      </c>
      <c r="HA70" s="197">
        <f>HA71-HA69</f>
        <v>33500000</v>
      </c>
      <c r="HB70" s="191"/>
      <c r="HC70" s="281" t="s">
        <v>54</v>
      </c>
      <c r="HD70" s="281"/>
      <c r="HE70" s="197">
        <f>HE71-HE69</f>
        <v>1</v>
      </c>
      <c r="HF70" s="197">
        <f t="shared" ref="HF70:HG70" si="128">HF71-HF69</f>
        <v>500000</v>
      </c>
      <c r="HG70" s="197">
        <f t="shared" si="128"/>
        <v>0</v>
      </c>
      <c r="HH70" s="197">
        <f>HH71-HH69</f>
        <v>500000</v>
      </c>
      <c r="HI70" s="191"/>
      <c r="HJ70" s="281" t="s">
        <v>54</v>
      </c>
      <c r="HK70" s="281"/>
      <c r="HL70" s="197">
        <f>HL71-HL69</f>
        <v>0</v>
      </c>
      <c r="HM70" s="197">
        <f t="shared" ref="HM70:HN70" si="129">HM71-HM69</f>
        <v>0</v>
      </c>
      <c r="HN70" s="197">
        <f t="shared" si="129"/>
        <v>0</v>
      </c>
      <c r="HO70" s="197">
        <f>HO71-HO69</f>
        <v>0</v>
      </c>
      <c r="HP70" s="191"/>
      <c r="HQ70" s="281" t="s">
        <v>54</v>
      </c>
      <c r="HR70" s="281"/>
      <c r="HS70" s="197">
        <f>HS71-HS69</f>
        <v>0</v>
      </c>
      <c r="HT70" s="197">
        <f t="shared" ref="HT70:HU70" si="130">HT71-HT69</f>
        <v>1258000</v>
      </c>
      <c r="HU70" s="197">
        <f t="shared" si="130"/>
        <v>0</v>
      </c>
      <c r="HV70" s="197">
        <f>HV71-HV69</f>
        <v>1258000</v>
      </c>
      <c r="HW70" s="191"/>
      <c r="HX70" s="281" t="s">
        <v>54</v>
      </c>
      <c r="HY70" s="281"/>
      <c r="HZ70" s="197">
        <f>HZ71-HZ69</f>
        <v>0</v>
      </c>
      <c r="IA70" s="197">
        <f t="shared" ref="IA70:IB70" si="131">IA71-IA69</f>
        <v>38040000</v>
      </c>
      <c r="IB70" s="197">
        <f t="shared" si="131"/>
        <v>4000000</v>
      </c>
      <c r="IC70" s="197">
        <f>IC71-IC69</f>
        <v>42040000</v>
      </c>
      <c r="ID70" s="191"/>
      <c r="IE70" s="281" t="s">
        <v>54</v>
      </c>
      <c r="IF70" s="281"/>
      <c r="IG70" s="197">
        <f>IG71-IG69</f>
        <v>6</v>
      </c>
      <c r="IH70" s="197">
        <f t="shared" ref="IH70:II70" si="132">IH71-IH69</f>
        <v>684000</v>
      </c>
      <c r="II70" s="197">
        <f t="shared" si="132"/>
        <v>0</v>
      </c>
      <c r="IJ70" s="197">
        <f>IJ71-IJ69</f>
        <v>684000</v>
      </c>
      <c r="IK70" s="191"/>
      <c r="IL70" s="281" t="s">
        <v>54</v>
      </c>
      <c r="IM70" s="281"/>
      <c r="IN70" s="197">
        <f>IN71-IN69</f>
        <v>0</v>
      </c>
      <c r="IO70" s="197">
        <f t="shared" ref="IO70:IP70" si="133">IO71-IO69</f>
        <v>540000</v>
      </c>
      <c r="IP70" s="197">
        <f t="shared" si="133"/>
        <v>0</v>
      </c>
      <c r="IQ70" s="197">
        <f>IQ71-IQ69</f>
        <v>540000</v>
      </c>
      <c r="IR70" s="191"/>
      <c r="IS70" s="281" t="s">
        <v>54</v>
      </c>
      <c r="IT70" s="281"/>
      <c r="IU70" s="197">
        <f>IU71-IU69</f>
        <v>0</v>
      </c>
      <c r="IV70" s="197">
        <f t="shared" ref="IV70:IW70" si="134">IV71-IV69</f>
        <v>9300000</v>
      </c>
      <c r="IW70" s="197">
        <f t="shared" si="134"/>
        <v>0</v>
      </c>
      <c r="IX70" s="197">
        <f>IX71-IX69</f>
        <v>9300000</v>
      </c>
      <c r="IY70" s="191"/>
      <c r="IZ70" s="281" t="s">
        <v>54</v>
      </c>
      <c r="JA70" s="281"/>
      <c r="JB70" s="197">
        <f>JB71-JB69</f>
        <v>0</v>
      </c>
      <c r="JC70" s="197">
        <f t="shared" ref="JC70:JD70" si="135">JC71-JC69</f>
        <v>200000</v>
      </c>
      <c r="JD70" s="197">
        <f t="shared" si="135"/>
        <v>0</v>
      </c>
      <c r="JE70" s="197">
        <f>JE71-JE69</f>
        <v>200000</v>
      </c>
      <c r="JF70" s="191"/>
      <c r="JG70" s="281" t="s">
        <v>54</v>
      </c>
      <c r="JH70" s="281"/>
      <c r="JI70" s="197">
        <f>JI71-JI69</f>
        <v>116076870</v>
      </c>
      <c r="JJ70" s="197">
        <f t="shared" ref="JJ70:JK70" si="136">JJ71-JJ69</f>
        <v>0</v>
      </c>
      <c r="JK70" s="197">
        <f t="shared" si="136"/>
        <v>0</v>
      </c>
      <c r="JL70" s="197">
        <f>JL71-JL69</f>
        <v>0</v>
      </c>
      <c r="JM70" s="191"/>
      <c r="JN70" s="281" t="s">
        <v>54</v>
      </c>
      <c r="JO70" s="281"/>
      <c r="JP70" s="197">
        <f>JP71-JP69</f>
        <v>0</v>
      </c>
      <c r="JQ70" s="197">
        <f t="shared" ref="JQ70:JR70" si="137">JQ71-JQ69</f>
        <v>100000</v>
      </c>
      <c r="JR70" s="197">
        <f t="shared" si="137"/>
        <v>0</v>
      </c>
      <c r="JS70" s="197">
        <f>JS71-JS69</f>
        <v>100000</v>
      </c>
      <c r="JT70" s="191"/>
      <c r="JU70" s="281" t="s">
        <v>54</v>
      </c>
      <c r="JV70" s="281"/>
      <c r="JW70" s="197">
        <f>JW71-JW69</f>
        <v>0</v>
      </c>
      <c r="JX70" s="197">
        <f t="shared" ref="JX70:JY70" si="138">JX71-JX69</f>
        <v>400000</v>
      </c>
      <c r="JY70" s="197">
        <f t="shared" si="138"/>
        <v>0</v>
      </c>
      <c r="JZ70" s="197">
        <f>JZ71-JZ69</f>
        <v>400000</v>
      </c>
      <c r="KA70" s="191"/>
      <c r="KB70" s="281" t="s">
        <v>54</v>
      </c>
      <c r="KC70" s="281"/>
      <c r="KD70" s="197">
        <f>KD71-KD69</f>
        <v>0</v>
      </c>
      <c r="KE70" s="197">
        <f t="shared" ref="KE70:KF70" si="139">KE71-KE69</f>
        <v>419999.99999999814</v>
      </c>
      <c r="KF70" s="197">
        <f t="shared" si="139"/>
        <v>8111389</v>
      </c>
      <c r="KG70" s="197">
        <f>KG71-KG69</f>
        <v>8531389</v>
      </c>
      <c r="KH70" s="191"/>
      <c r="KI70" s="281" t="s">
        <v>54</v>
      </c>
      <c r="KJ70" s="281"/>
      <c r="KK70" s="197">
        <f>KK71-KK69</f>
        <v>0</v>
      </c>
      <c r="KL70" s="197">
        <f t="shared" ref="KL70:KM70" si="140">KL71-KL69</f>
        <v>250000</v>
      </c>
      <c r="KM70" s="197">
        <f t="shared" si="140"/>
        <v>437500</v>
      </c>
      <c r="KN70" s="197">
        <f>KN71-KN69</f>
        <v>687500</v>
      </c>
      <c r="KO70" s="191"/>
      <c r="KP70" s="281" t="s">
        <v>54</v>
      </c>
      <c r="KQ70" s="281"/>
      <c r="KR70" s="197">
        <f>KR71-KR69</f>
        <v>0</v>
      </c>
      <c r="KS70" s="197">
        <f t="shared" ref="KS70:KT70" si="141">KS71-KS69</f>
        <v>0</v>
      </c>
      <c r="KT70" s="197">
        <f t="shared" si="141"/>
        <v>0</v>
      </c>
      <c r="KU70" s="197">
        <f>KU71-KU69</f>
        <v>0</v>
      </c>
      <c r="KV70" s="191"/>
      <c r="KW70" s="281" t="s">
        <v>54</v>
      </c>
      <c r="KX70" s="281"/>
      <c r="KY70" s="197">
        <f>KY71-KY69</f>
        <v>0</v>
      </c>
      <c r="KZ70" s="197">
        <f t="shared" ref="KZ70:LA70" si="142">KZ71-KZ69</f>
        <v>40000</v>
      </c>
      <c r="LA70" s="197">
        <f t="shared" si="142"/>
        <v>0</v>
      </c>
      <c r="LB70" s="197">
        <f>LB71-LB69</f>
        <v>40000</v>
      </c>
      <c r="LC70" s="191"/>
      <c r="LD70" s="281" t="s">
        <v>54</v>
      </c>
      <c r="LE70" s="281"/>
      <c r="LF70" s="197">
        <f>LF71-LF69</f>
        <v>1</v>
      </c>
      <c r="LG70" s="197">
        <f t="shared" ref="LG70:LH70" si="143">LG71-LG69</f>
        <v>300000</v>
      </c>
      <c r="LH70" s="197">
        <f t="shared" si="143"/>
        <v>0</v>
      </c>
      <c r="LI70" s="197">
        <f>LI71-LI69</f>
        <v>300000</v>
      </c>
      <c r="LJ70" s="191"/>
      <c r="LK70" s="281" t="s">
        <v>54</v>
      </c>
      <c r="LL70" s="281"/>
      <c r="LM70" s="197">
        <f>LM71-LM69</f>
        <v>1</v>
      </c>
      <c r="LN70" s="197">
        <f t="shared" ref="LN70:LO70" si="144">LN71-LN69</f>
        <v>300000</v>
      </c>
      <c r="LO70" s="197">
        <f t="shared" si="144"/>
        <v>50000</v>
      </c>
      <c r="LP70" s="197">
        <f>LP71-LP69</f>
        <v>350000</v>
      </c>
      <c r="LQ70" s="191"/>
      <c r="LR70" s="281" t="s">
        <v>54</v>
      </c>
      <c r="LS70" s="281"/>
      <c r="LT70" s="197">
        <f>LT71-LT69</f>
        <v>0</v>
      </c>
      <c r="LU70" s="197">
        <f t="shared" ref="LU70:LV70" si="145">LU71-LU69</f>
        <v>0</v>
      </c>
      <c r="LV70" s="197">
        <f t="shared" si="145"/>
        <v>0</v>
      </c>
      <c r="LW70" s="197">
        <f>LW71-LW69</f>
        <v>0</v>
      </c>
      <c r="LX70" s="191"/>
      <c r="LY70" s="281" t="s">
        <v>54</v>
      </c>
      <c r="LZ70" s="281"/>
      <c r="MA70" s="197">
        <f>MA71-MA69</f>
        <v>0</v>
      </c>
      <c r="MB70" s="197">
        <f t="shared" ref="MB70:MC70" si="146">MB71-MB69</f>
        <v>300000</v>
      </c>
      <c r="MC70" s="197">
        <f t="shared" si="146"/>
        <v>0</v>
      </c>
      <c r="MD70" s="197">
        <f>MD71-MD69</f>
        <v>300000</v>
      </c>
      <c r="ME70" s="191"/>
      <c r="MF70" s="281" t="s">
        <v>54</v>
      </c>
      <c r="MG70" s="281"/>
      <c r="MH70" s="197">
        <f>MH71-MH69</f>
        <v>0</v>
      </c>
      <c r="MI70" s="197">
        <f t="shared" ref="MI70:MJ70" si="147">MI71-MI69</f>
        <v>0</v>
      </c>
      <c r="MJ70" s="197">
        <f t="shared" si="147"/>
        <v>0</v>
      </c>
      <c r="MK70" s="197">
        <f>MK71-MK69</f>
        <v>0</v>
      </c>
      <c r="ML70" s="191"/>
      <c r="MM70" s="281" t="s">
        <v>54</v>
      </c>
      <c r="MN70" s="281"/>
      <c r="MO70" s="197">
        <f>MO71-MO69</f>
        <v>0</v>
      </c>
      <c r="MP70" s="197">
        <f t="shared" ref="MP70:MQ70" si="148">MP71-MP69</f>
        <v>0</v>
      </c>
      <c r="MQ70" s="197">
        <f t="shared" si="148"/>
        <v>0</v>
      </c>
      <c r="MR70" s="197">
        <f>MR71-MR69</f>
        <v>0</v>
      </c>
      <c r="MS70" s="191"/>
      <c r="MT70" s="281" t="s">
        <v>54</v>
      </c>
      <c r="MU70" s="281"/>
      <c r="MV70" s="197">
        <f>MV71-MV69</f>
        <v>0</v>
      </c>
      <c r="MW70" s="197">
        <f t="shared" ref="MW70:MX70" si="149">MW71-MW69</f>
        <v>0</v>
      </c>
      <c r="MX70" s="197">
        <f t="shared" si="149"/>
        <v>0</v>
      </c>
      <c r="MY70" s="197">
        <f>MY71-MY69</f>
        <v>0</v>
      </c>
      <c r="MZ70" s="191"/>
      <c r="NA70" s="281" t="s">
        <v>54</v>
      </c>
      <c r="NB70" s="281"/>
      <c r="NC70" s="197">
        <f>NC71-NC69</f>
        <v>543</v>
      </c>
      <c r="ND70" s="197">
        <f t="shared" ref="ND70:NE70" si="150">ND71-ND69</f>
        <v>0</v>
      </c>
      <c r="NE70" s="197">
        <f t="shared" si="150"/>
        <v>0</v>
      </c>
      <c r="NF70" s="197">
        <f>NF71-NF69</f>
        <v>0</v>
      </c>
      <c r="NG70" s="191"/>
      <c r="NH70" s="281" t="s">
        <v>54</v>
      </c>
      <c r="NI70" s="281"/>
      <c r="NJ70" s="197">
        <f>NJ71-NJ69</f>
        <v>0</v>
      </c>
      <c r="NK70" s="197">
        <f t="shared" ref="NK70:NL70" si="151">NK71-NK69</f>
        <v>550000</v>
      </c>
      <c r="NL70" s="197">
        <f t="shared" si="151"/>
        <v>0</v>
      </c>
      <c r="NM70" s="197">
        <f>NM71-NM69</f>
        <v>550000</v>
      </c>
      <c r="NN70" s="191"/>
      <c r="NO70" s="281" t="s">
        <v>54</v>
      </c>
      <c r="NP70" s="281"/>
      <c r="NQ70" s="197">
        <f>NQ71-NQ69</f>
        <v>0</v>
      </c>
      <c r="NR70" s="197">
        <f t="shared" ref="NR70:NS70" si="152">NR71-NR69</f>
        <v>125410000</v>
      </c>
      <c r="NS70" s="197">
        <f t="shared" si="152"/>
        <v>356.00000000005821</v>
      </c>
      <c r="NT70" s="197">
        <f>NT71-NT69</f>
        <v>125410356</v>
      </c>
      <c r="NU70" s="191"/>
      <c r="NV70" s="281" t="s">
        <v>54</v>
      </c>
      <c r="NW70" s="281"/>
      <c r="NX70" s="197">
        <f>NX71-NX69</f>
        <v>0</v>
      </c>
      <c r="NY70" s="197">
        <f t="shared" ref="NY70:NZ70" si="153">NY71-NY69</f>
        <v>0</v>
      </c>
      <c r="NZ70" s="197">
        <f t="shared" si="153"/>
        <v>0</v>
      </c>
      <c r="OA70" s="197">
        <f>OA71-OA69</f>
        <v>0</v>
      </c>
      <c r="OB70" s="191"/>
      <c r="OC70" s="281" t="s">
        <v>54</v>
      </c>
      <c r="OD70" s="281"/>
      <c r="OE70" s="197">
        <f>OE71-OE69</f>
        <v>0</v>
      </c>
      <c r="OF70" s="197">
        <f t="shared" ref="OF70:OG70" si="154">OF71-OF69</f>
        <v>199000</v>
      </c>
      <c r="OG70" s="197">
        <f t="shared" si="154"/>
        <v>0</v>
      </c>
      <c r="OH70" s="197">
        <f>OH71-OH69</f>
        <v>199000</v>
      </c>
      <c r="OI70" s="191"/>
      <c r="OJ70" s="281" t="s">
        <v>54</v>
      </c>
      <c r="OK70" s="281"/>
      <c r="OL70" s="197">
        <f>OL71-OL69</f>
        <v>0</v>
      </c>
      <c r="OM70" s="197">
        <f t="shared" ref="OM70:ON70" si="155">OM71-OM69</f>
        <v>0</v>
      </c>
      <c r="ON70" s="197">
        <f t="shared" si="155"/>
        <v>0</v>
      </c>
      <c r="OO70" s="197">
        <f>OO71-OO69</f>
        <v>0</v>
      </c>
      <c r="OP70" s="191"/>
      <c r="OQ70" s="281" t="s">
        <v>54</v>
      </c>
      <c r="OR70" s="281"/>
      <c r="OS70" s="197">
        <f>OS71-OS69</f>
        <v>0</v>
      </c>
      <c r="OT70" s="197">
        <f t="shared" ref="OT70:OU70" si="156">OT71-OT69</f>
        <v>110000.00000000001</v>
      </c>
      <c r="OU70" s="197">
        <f t="shared" si="156"/>
        <v>0</v>
      </c>
      <c r="OV70" s="197">
        <f>OV71-OV69</f>
        <v>110000.00000000001</v>
      </c>
      <c r="OW70" s="191"/>
      <c r="OX70" s="281" t="s">
        <v>54</v>
      </c>
      <c r="OY70" s="281"/>
      <c r="OZ70" s="197">
        <f>OZ71-OZ69</f>
        <v>0</v>
      </c>
      <c r="PA70" s="197">
        <f t="shared" ref="PA70:PB70" si="157">PA71-PA69</f>
        <v>0</v>
      </c>
      <c r="PB70" s="197">
        <f t="shared" si="157"/>
        <v>0</v>
      </c>
      <c r="PC70" s="197">
        <f>PC71-PC69</f>
        <v>0</v>
      </c>
      <c r="PD70" s="191"/>
      <c r="PE70" s="281" t="s">
        <v>54</v>
      </c>
      <c r="PF70" s="281"/>
      <c r="PG70" s="197">
        <f>PG71-PG69</f>
        <v>0</v>
      </c>
      <c r="PH70" s="197">
        <f t="shared" ref="PH70:PI70" si="158">PH71-PH69</f>
        <v>0</v>
      </c>
      <c r="PI70" s="197">
        <f t="shared" si="158"/>
        <v>0</v>
      </c>
      <c r="PJ70" s="197">
        <f>PJ71-PJ69</f>
        <v>0</v>
      </c>
      <c r="PK70" s="191"/>
      <c r="PL70" s="281" t="s">
        <v>54</v>
      </c>
      <c r="PM70" s="281"/>
      <c r="PN70" s="197">
        <f>PN71-PN69</f>
        <v>0</v>
      </c>
      <c r="PO70" s="197">
        <f t="shared" ref="PO70:PP70" si="159">PO71-PO69</f>
        <v>0</v>
      </c>
      <c r="PP70" s="197">
        <f t="shared" si="159"/>
        <v>0</v>
      </c>
      <c r="PQ70" s="197">
        <f>PQ71-PQ69</f>
        <v>0</v>
      </c>
      <c r="PR70" s="191"/>
      <c r="PS70" s="281" t="s">
        <v>54</v>
      </c>
      <c r="PT70" s="281"/>
      <c r="PU70" s="197">
        <f>PU71-PU69</f>
        <v>0</v>
      </c>
      <c r="PV70" s="197">
        <f t="shared" ref="PV70:PW70" si="160">PV71-PV69</f>
        <v>0</v>
      </c>
      <c r="PW70" s="197">
        <f t="shared" si="160"/>
        <v>0</v>
      </c>
      <c r="PX70" s="197">
        <f>PX71-PX69</f>
        <v>0</v>
      </c>
      <c r="PY70" s="191"/>
      <c r="PZ70" s="281" t="s">
        <v>54</v>
      </c>
      <c r="QA70" s="281"/>
      <c r="QB70" s="197">
        <f>QB71-QB69</f>
        <v>0</v>
      </c>
      <c r="QC70" s="197">
        <f t="shared" ref="QC70:QD70" si="161">QC71-QC69</f>
        <v>0</v>
      </c>
      <c r="QD70" s="197">
        <f t="shared" si="161"/>
        <v>0</v>
      </c>
      <c r="QE70" s="197">
        <f>QE71-QE69</f>
        <v>0</v>
      </c>
      <c r="QF70" s="191"/>
      <c r="QG70" s="281" t="s">
        <v>54</v>
      </c>
      <c r="QH70" s="281"/>
      <c r="QI70" s="197">
        <f>QI71-QI69</f>
        <v>0</v>
      </c>
      <c r="QJ70" s="197">
        <f t="shared" ref="QJ70:QK70" si="162">QJ71-QJ69</f>
        <v>690000</v>
      </c>
      <c r="QK70" s="197">
        <f t="shared" si="162"/>
        <v>0</v>
      </c>
      <c r="QL70" s="197">
        <f>QL71-QL69</f>
        <v>690000</v>
      </c>
      <c r="QM70" s="191"/>
      <c r="QN70" s="281" t="s">
        <v>54</v>
      </c>
      <c r="QO70" s="281"/>
      <c r="QP70" s="197">
        <f>QP71-QP69</f>
        <v>0</v>
      </c>
      <c r="QQ70" s="197">
        <f t="shared" ref="QQ70:QR70" si="163">QQ71-QQ69</f>
        <v>6645070.2399999946</v>
      </c>
      <c r="QR70" s="197">
        <f t="shared" si="163"/>
        <v>400000</v>
      </c>
      <c r="QS70" s="197">
        <f>QS71-QS69</f>
        <v>7045070.2399999946</v>
      </c>
      <c r="QT70" s="191"/>
      <c r="QU70" s="281" t="s">
        <v>54</v>
      </c>
      <c r="QV70" s="281"/>
      <c r="QW70" s="197">
        <f>QW71-QW69</f>
        <v>0</v>
      </c>
      <c r="QX70" s="197">
        <f t="shared" ref="QX70:QY70" si="164">QX71-QX69</f>
        <v>24000</v>
      </c>
      <c r="QY70" s="197">
        <f t="shared" si="164"/>
        <v>0</v>
      </c>
      <c r="QZ70" s="197">
        <f>QZ71-QZ69</f>
        <v>24000</v>
      </c>
      <c r="RA70" s="191"/>
      <c r="RB70" s="281" t="s">
        <v>54</v>
      </c>
      <c r="RC70" s="281"/>
      <c r="RD70" s="197">
        <f>RD71-RD69</f>
        <v>1</v>
      </c>
      <c r="RE70" s="197">
        <f t="shared" ref="RE70:RF70" si="165">RE71-RE69</f>
        <v>100000</v>
      </c>
      <c r="RF70" s="197">
        <f t="shared" si="165"/>
        <v>6.0000000055879354E-2</v>
      </c>
      <c r="RG70" s="197">
        <f>RG71-RG69</f>
        <v>100000.06000000145</v>
      </c>
      <c r="RH70" s="191"/>
      <c r="RI70" s="281" t="s">
        <v>54</v>
      </c>
      <c r="RJ70" s="281"/>
      <c r="RK70" s="197">
        <f>RK71-RK69</f>
        <v>0</v>
      </c>
      <c r="RL70" s="197">
        <f t="shared" ref="RL70:RM70" si="166">RL71-RL69</f>
        <v>150000</v>
      </c>
      <c r="RM70" s="197">
        <f t="shared" si="166"/>
        <v>0</v>
      </c>
      <c r="RN70" s="197">
        <f>RN71-RN69</f>
        <v>150000</v>
      </c>
      <c r="RO70" s="191"/>
      <c r="RP70" s="281" t="s">
        <v>54</v>
      </c>
      <c r="RQ70" s="281"/>
      <c r="RR70" s="197">
        <f>RR71-RR69</f>
        <v>0</v>
      </c>
      <c r="RS70" s="197">
        <f t="shared" ref="RS70:RT70" si="167">RS71-RS69</f>
        <v>200000</v>
      </c>
      <c r="RT70" s="197">
        <f t="shared" si="167"/>
        <v>0</v>
      </c>
      <c r="RU70" s="197">
        <f>RU71-RU69</f>
        <v>200000</v>
      </c>
      <c r="RV70" s="191"/>
      <c r="RW70" s="281" t="s">
        <v>54</v>
      </c>
      <c r="RX70" s="281"/>
      <c r="RY70" s="197">
        <f>RY71-RY69</f>
        <v>0</v>
      </c>
      <c r="RZ70" s="197">
        <f t="shared" ref="RZ70:SA70" si="168">RZ71-RZ69</f>
        <v>150000</v>
      </c>
      <c r="SA70" s="197">
        <f t="shared" si="168"/>
        <v>0</v>
      </c>
      <c r="SB70" s="197">
        <f>SB71-SB69</f>
        <v>150000</v>
      </c>
      <c r="SC70" s="191"/>
      <c r="SD70" s="281" t="s">
        <v>54</v>
      </c>
      <c r="SE70" s="281"/>
      <c r="SF70" s="197">
        <f>SF71-SF69</f>
        <v>3</v>
      </c>
      <c r="SG70" s="197">
        <f t="shared" ref="SG70:SH70" si="169">SG71-SG69</f>
        <v>1212000</v>
      </c>
      <c r="SH70" s="197">
        <f t="shared" si="169"/>
        <v>0</v>
      </c>
      <c r="SI70" s="197">
        <f>SI71-SI69</f>
        <v>1212000</v>
      </c>
      <c r="SJ70" s="191"/>
      <c r="SK70" s="281" t="s">
        <v>54</v>
      </c>
      <c r="SL70" s="281"/>
      <c r="SM70" s="197">
        <f>SM71-SM69</f>
        <v>0</v>
      </c>
      <c r="SN70" s="197">
        <f t="shared" ref="SN70:SO70" si="170">SN71-SN69</f>
        <v>0</v>
      </c>
      <c r="SO70" s="197">
        <f t="shared" si="170"/>
        <v>0</v>
      </c>
      <c r="SP70" s="197">
        <f>SP71-SP69</f>
        <v>0</v>
      </c>
      <c r="SQ70" s="191"/>
      <c r="SR70" s="281" t="s">
        <v>54</v>
      </c>
      <c r="SS70" s="281"/>
      <c r="ST70" s="197">
        <f>ST71-ST69</f>
        <v>0</v>
      </c>
      <c r="SU70" s="197">
        <f t="shared" ref="SU70:SV70" si="171">SU71-SU69</f>
        <v>112000.00000000001</v>
      </c>
      <c r="SV70" s="197">
        <f t="shared" si="171"/>
        <v>0</v>
      </c>
      <c r="SW70" s="197">
        <f>SW71-SW69</f>
        <v>112000.00000000001</v>
      </c>
      <c r="SX70" s="191"/>
      <c r="SY70" s="281" t="s">
        <v>54</v>
      </c>
      <c r="SZ70" s="281"/>
      <c r="TA70" s="197">
        <f>TA71-TA69</f>
        <v>1</v>
      </c>
      <c r="TB70" s="197">
        <f t="shared" ref="TB70:TC70" si="172">TB71-TB69</f>
        <v>200000</v>
      </c>
      <c r="TC70" s="197">
        <f t="shared" si="172"/>
        <v>50000</v>
      </c>
      <c r="TD70" s="197">
        <f>TD71-TD69</f>
        <v>250000</v>
      </c>
      <c r="TE70" s="191"/>
      <c r="TF70" s="281" t="s">
        <v>54</v>
      </c>
      <c r="TG70" s="281"/>
      <c r="TH70" s="197">
        <f>TH71-TH69</f>
        <v>38</v>
      </c>
      <c r="TI70" s="197">
        <f t="shared" ref="TI70:TJ70" si="173">TI71-TI69</f>
        <v>3420000.0000000005</v>
      </c>
      <c r="TJ70" s="197">
        <f t="shared" si="173"/>
        <v>0</v>
      </c>
      <c r="TK70" s="197">
        <f>TK71-TK69</f>
        <v>3420000.0000000005</v>
      </c>
      <c r="TL70" s="191"/>
      <c r="TM70" s="281" t="s">
        <v>54</v>
      </c>
      <c r="TN70" s="281"/>
      <c r="TO70" s="197">
        <f>TO71-TO69</f>
        <v>0</v>
      </c>
      <c r="TP70" s="197">
        <f t="shared" ref="TP70:TQ70" si="174">TP71-TP69</f>
        <v>0</v>
      </c>
      <c r="TQ70" s="197">
        <f t="shared" si="174"/>
        <v>0</v>
      </c>
      <c r="TR70" s="197">
        <f>TR71-TR69</f>
        <v>0</v>
      </c>
      <c r="TS70" s="191"/>
      <c r="TT70" s="281" t="s">
        <v>54</v>
      </c>
      <c r="TU70" s="281"/>
      <c r="TV70" s="197">
        <f>TV71-TV69</f>
        <v>0</v>
      </c>
      <c r="TW70" s="197">
        <f t="shared" ref="TW70:TX70" si="175">TW71-TW69</f>
        <v>0</v>
      </c>
      <c r="TX70" s="197">
        <f t="shared" si="175"/>
        <v>0</v>
      </c>
      <c r="TY70" s="197">
        <f>TY71-TY69</f>
        <v>0</v>
      </c>
      <c r="TZ70" s="191"/>
      <c r="UA70" s="281" t="s">
        <v>54</v>
      </c>
      <c r="UB70" s="281"/>
      <c r="UC70" s="197">
        <f>UC71-UC69</f>
        <v>0</v>
      </c>
      <c r="UD70" s="197">
        <f t="shared" ref="UD70:UE70" si="176">UD71-UD69</f>
        <v>0</v>
      </c>
      <c r="UE70" s="197">
        <f t="shared" si="176"/>
        <v>0</v>
      </c>
      <c r="UF70" s="197">
        <f>UF71-UF69</f>
        <v>0</v>
      </c>
      <c r="UG70" s="191"/>
      <c r="UH70" s="281" t="s">
        <v>54</v>
      </c>
      <c r="UI70" s="281"/>
      <c r="UJ70" s="197">
        <f>UJ71-UJ69</f>
        <v>0</v>
      </c>
      <c r="UK70" s="197">
        <f t="shared" ref="UK70:UL70" si="177">UK71-UK69</f>
        <v>0</v>
      </c>
      <c r="UL70" s="197">
        <f t="shared" si="177"/>
        <v>0</v>
      </c>
      <c r="UM70" s="197">
        <f>UM71-UM69</f>
        <v>0</v>
      </c>
      <c r="UN70" s="191"/>
      <c r="UO70" s="281" t="s">
        <v>54</v>
      </c>
      <c r="UP70" s="281"/>
      <c r="UQ70" s="197">
        <f>UQ71-UQ69</f>
        <v>0</v>
      </c>
      <c r="UR70" s="197">
        <f t="shared" ref="UR70:US70" si="178">UR71-UR69</f>
        <v>0</v>
      </c>
      <c r="US70" s="197">
        <f t="shared" si="178"/>
        <v>0</v>
      </c>
      <c r="UT70" s="197">
        <f>UT71-UT69</f>
        <v>0</v>
      </c>
      <c r="UU70" s="191"/>
      <c r="UV70" s="281" t="s">
        <v>54</v>
      </c>
      <c r="UW70" s="281"/>
      <c r="UX70" s="197">
        <f>UX71-UX69</f>
        <v>0</v>
      </c>
      <c r="UY70" s="197">
        <f t="shared" ref="UY70:UZ70" si="179">UY71-UY69</f>
        <v>0</v>
      </c>
      <c r="UZ70" s="197">
        <f t="shared" si="179"/>
        <v>0</v>
      </c>
      <c r="VA70" s="197">
        <f>VA71-VA69</f>
        <v>0</v>
      </c>
      <c r="VB70" s="191"/>
      <c r="VC70" s="281" t="s">
        <v>54</v>
      </c>
      <c r="VD70" s="281"/>
      <c r="VE70" s="197">
        <f>VE71-VE69</f>
        <v>0</v>
      </c>
      <c r="VF70" s="197">
        <f t="shared" ref="VF70:VG70" si="180">VF71-VF69</f>
        <v>0</v>
      </c>
      <c r="VG70" s="197">
        <f t="shared" si="180"/>
        <v>0</v>
      </c>
      <c r="VH70" s="197">
        <f>VH71-VH69</f>
        <v>0</v>
      </c>
      <c r="VI70" s="191"/>
      <c r="VJ70" s="281" t="s">
        <v>54</v>
      </c>
      <c r="VK70" s="281"/>
      <c r="VL70" s="197">
        <f>VL71-VL69</f>
        <v>0</v>
      </c>
      <c r="VM70" s="197">
        <f t="shared" ref="VM70:VN70" si="181">VM71-VM69</f>
        <v>4100000</v>
      </c>
      <c r="VN70" s="197">
        <f t="shared" si="181"/>
        <v>0</v>
      </c>
      <c r="VO70" s="197">
        <f>VO71-VO69</f>
        <v>4100000</v>
      </c>
      <c r="VP70" s="191"/>
      <c r="VQ70" s="281" t="s">
        <v>54</v>
      </c>
      <c r="VR70" s="281"/>
      <c r="VS70" s="197">
        <f>VS71-VS69</f>
        <v>1</v>
      </c>
      <c r="VT70" s="197">
        <f t="shared" ref="VT70:VU70" si="182">VT71-VT69</f>
        <v>100000</v>
      </c>
      <c r="VU70" s="197">
        <f t="shared" si="182"/>
        <v>0</v>
      </c>
      <c r="VV70" s="197">
        <f>VV71-VV69</f>
        <v>100000</v>
      </c>
      <c r="VW70" s="191"/>
      <c r="VX70" s="281" t="s">
        <v>54</v>
      </c>
      <c r="VY70" s="281"/>
      <c r="VZ70" s="197">
        <f>VZ71-VZ69</f>
        <v>0</v>
      </c>
      <c r="WA70" s="197">
        <f t="shared" ref="WA70:WB70" si="183">WA71-WA69</f>
        <v>2660000</v>
      </c>
      <c r="WB70" s="197">
        <f t="shared" si="183"/>
        <v>0</v>
      </c>
      <c r="WC70" s="197">
        <f>WC71-WC69</f>
        <v>2660000</v>
      </c>
      <c r="WD70" s="191"/>
      <c r="WE70" s="281" t="s">
        <v>54</v>
      </c>
      <c r="WF70" s="281"/>
      <c r="WG70" s="197">
        <f>WG71-WG69</f>
        <v>0</v>
      </c>
      <c r="WH70" s="197">
        <f t="shared" ref="WH70:WI70" si="184">WH71-WH69</f>
        <v>7000000</v>
      </c>
      <c r="WI70" s="197">
        <f t="shared" si="184"/>
        <v>1000000</v>
      </c>
      <c r="WJ70" s="197">
        <f>WJ71-WJ69</f>
        <v>8000000</v>
      </c>
      <c r="WK70" s="191"/>
      <c r="WL70" s="281" t="s">
        <v>54</v>
      </c>
      <c r="WM70" s="281"/>
      <c r="WN70" s="197">
        <f>WN71-WN69</f>
        <v>0</v>
      </c>
      <c r="WO70" s="197">
        <f t="shared" ref="WO70:WP70" si="185">WO71-WO69</f>
        <v>12800000</v>
      </c>
      <c r="WP70" s="197">
        <f t="shared" si="185"/>
        <v>5000000</v>
      </c>
      <c r="WQ70" s="197">
        <f>WQ71-WQ69</f>
        <v>17800000</v>
      </c>
      <c r="WR70" s="191"/>
      <c r="WS70" s="281" t="s">
        <v>54</v>
      </c>
      <c r="WT70" s="281"/>
      <c r="WU70" s="197">
        <f>WU71-WU69</f>
        <v>0</v>
      </c>
      <c r="WV70" s="197">
        <f t="shared" ref="WV70:WW70" si="186">WV71-WV69</f>
        <v>27552000</v>
      </c>
      <c r="WW70" s="197">
        <f t="shared" si="186"/>
        <v>0</v>
      </c>
      <c r="WX70" s="197">
        <f>WX71-WX69</f>
        <v>27552000</v>
      </c>
      <c r="WY70" s="191"/>
      <c r="WZ70" s="281" t="s">
        <v>54</v>
      </c>
      <c r="XA70" s="281"/>
      <c r="XB70" s="197">
        <f>XB71-XB69</f>
        <v>0</v>
      </c>
      <c r="XC70" s="197">
        <f t="shared" ref="XC70:XD70" si="187">XC71-XC69</f>
        <v>1459000.0000000009</v>
      </c>
      <c r="XD70" s="197">
        <f t="shared" si="187"/>
        <v>0</v>
      </c>
      <c r="XE70" s="197">
        <f>XE71-XE69</f>
        <v>1459000.0000000009</v>
      </c>
      <c r="XF70" s="191"/>
      <c r="XG70" s="281" t="s">
        <v>54</v>
      </c>
      <c r="XH70" s="281"/>
      <c r="XI70" s="197">
        <f>XI71-XI69</f>
        <v>1</v>
      </c>
      <c r="XJ70" s="197">
        <f t="shared" ref="XJ70:XK70" si="188">XJ71-XJ69</f>
        <v>2000000</v>
      </c>
      <c r="XK70" s="197">
        <f t="shared" si="188"/>
        <v>0</v>
      </c>
      <c r="XL70" s="197">
        <f>XL71-XL69</f>
        <v>2000000</v>
      </c>
      <c r="XM70" s="191"/>
      <c r="XN70" s="281" t="s">
        <v>54</v>
      </c>
      <c r="XO70" s="281"/>
      <c r="XP70" s="197">
        <f>XP71-XP69</f>
        <v>0</v>
      </c>
      <c r="XQ70" s="197">
        <f t="shared" ref="XQ70:XR70" si="189">XQ71-XQ69</f>
        <v>0</v>
      </c>
      <c r="XR70" s="197">
        <f t="shared" si="189"/>
        <v>0</v>
      </c>
      <c r="XS70" s="197">
        <f>XS71-XS69</f>
        <v>0</v>
      </c>
      <c r="XT70" s="191"/>
      <c r="XU70" s="281" t="s">
        <v>54</v>
      </c>
      <c r="XV70" s="281"/>
      <c r="XW70" s="197">
        <f>XW71-XW69</f>
        <v>0</v>
      </c>
      <c r="XX70" s="197">
        <f t="shared" ref="XX70:XY70" si="190">XX71-XX69</f>
        <v>200000</v>
      </c>
      <c r="XY70" s="197">
        <f t="shared" si="190"/>
        <v>0</v>
      </c>
      <c r="XZ70" s="197">
        <f>XZ71-XZ69</f>
        <v>200000</v>
      </c>
      <c r="YA70" s="191"/>
      <c r="YB70" s="281" t="s">
        <v>54</v>
      </c>
      <c r="YC70" s="281"/>
      <c r="YD70" s="197">
        <f>YD71-YD69</f>
        <v>1</v>
      </c>
      <c r="YE70" s="197">
        <f t="shared" ref="YE70:YF70" si="191">YE71-YE69</f>
        <v>500000</v>
      </c>
      <c r="YF70" s="197">
        <f t="shared" si="191"/>
        <v>0</v>
      </c>
      <c r="YG70" s="197">
        <f>YG71-YG69</f>
        <v>500000</v>
      </c>
      <c r="YH70" s="191"/>
      <c r="YI70" s="281" t="s">
        <v>54</v>
      </c>
      <c r="YJ70" s="281"/>
      <c r="YK70" s="197">
        <f>YK71-YK69</f>
        <v>0</v>
      </c>
      <c r="YL70" s="197">
        <f t="shared" si="96"/>
        <v>294257170.24000001</v>
      </c>
      <c r="YM70" s="197">
        <f t="shared" si="0"/>
        <v>19449745.060000002</v>
      </c>
      <c r="YN70" s="197">
        <f t="shared" si="1"/>
        <v>313706915.30000001</v>
      </c>
      <c r="YO70" s="191"/>
      <c r="YP70" s="333" t="s">
        <v>54</v>
      </c>
      <c r="YQ70" s="331"/>
      <c r="YR70" s="7">
        <f>YR71-YR69</f>
        <v>0</v>
      </c>
      <c r="YS70" s="7" t="e">
        <f t="shared" ref="YS70:YT70" si="192">YS71-YS69</f>
        <v>#REF!</v>
      </c>
      <c r="YT70" s="7" t="e">
        <f t="shared" si="192"/>
        <v>#REF!</v>
      </c>
      <c r="YU70" s="7" t="e">
        <f>YU71-YU69</f>
        <v>#REF!</v>
      </c>
      <c r="YV70" s="9"/>
    </row>
    <row r="71" spans="1:672" ht="16.5" hidden="1">
      <c r="A71" s="279" t="s">
        <v>55</v>
      </c>
      <c r="B71" s="279"/>
      <c r="C71" s="199">
        <v>0</v>
      </c>
      <c r="D71" s="199">
        <v>0</v>
      </c>
      <c r="E71" s="199">
        <v>0</v>
      </c>
      <c r="F71" s="199">
        <f>D71+E71</f>
        <v>0</v>
      </c>
      <c r="G71" s="191"/>
      <c r="H71" s="279" t="s">
        <v>55</v>
      </c>
      <c r="I71" s="279"/>
      <c r="J71" s="199">
        <v>0</v>
      </c>
      <c r="K71" s="199">
        <v>940000</v>
      </c>
      <c r="L71" s="199"/>
      <c r="M71" s="199">
        <f>K71+L71</f>
        <v>940000</v>
      </c>
      <c r="N71" s="191"/>
      <c r="O71" s="279" t="s">
        <v>55</v>
      </c>
      <c r="P71" s="279"/>
      <c r="Q71" s="199">
        <v>0</v>
      </c>
      <c r="R71" s="199">
        <v>1196000</v>
      </c>
      <c r="S71" s="199"/>
      <c r="T71" s="199">
        <f>R71+S71</f>
        <v>1196000</v>
      </c>
      <c r="U71" s="191"/>
      <c r="V71" s="279" t="s">
        <v>55</v>
      </c>
      <c r="W71" s="279"/>
      <c r="X71" s="199">
        <v>533</v>
      </c>
      <c r="Y71" s="199">
        <v>1196000</v>
      </c>
      <c r="Z71" s="199"/>
      <c r="AA71" s="199">
        <f>Y71+Z71</f>
        <v>1196000</v>
      </c>
      <c r="AB71" s="191"/>
      <c r="AC71" s="279" t="s">
        <v>55</v>
      </c>
      <c r="AD71" s="279"/>
      <c r="AE71" s="199">
        <v>3</v>
      </c>
      <c r="AF71" s="199">
        <v>164000</v>
      </c>
      <c r="AG71" s="199"/>
      <c r="AH71" s="199">
        <f>AF71+AG71</f>
        <v>164000</v>
      </c>
      <c r="AI71" s="191"/>
      <c r="AJ71" s="279" t="s">
        <v>55</v>
      </c>
      <c r="AK71" s="279"/>
      <c r="AL71" s="199">
        <v>11079</v>
      </c>
      <c r="AM71" s="199">
        <v>1108000</v>
      </c>
      <c r="AN71" s="199"/>
      <c r="AO71" s="199">
        <f>AM71+AN71</f>
        <v>1108000</v>
      </c>
      <c r="AP71" s="191"/>
      <c r="AQ71" s="279" t="s">
        <v>55</v>
      </c>
      <c r="AR71" s="279"/>
      <c r="AS71" s="199">
        <v>0</v>
      </c>
      <c r="AT71" s="199">
        <v>771000</v>
      </c>
      <c r="AU71" s="199"/>
      <c r="AV71" s="199">
        <f>AT71+AU71</f>
        <v>771000</v>
      </c>
      <c r="AW71" s="191"/>
      <c r="AX71" s="279" t="s">
        <v>55</v>
      </c>
      <c r="AY71" s="279"/>
      <c r="AZ71" s="199">
        <v>663</v>
      </c>
      <c r="BA71" s="199">
        <v>3978000</v>
      </c>
      <c r="BB71" s="199"/>
      <c r="BC71" s="199">
        <f>BA71+BB71</f>
        <v>3978000</v>
      </c>
      <c r="BD71" s="191"/>
      <c r="BE71" s="279" t="s">
        <v>55</v>
      </c>
      <c r="BF71" s="279"/>
      <c r="BG71" s="199">
        <v>0</v>
      </c>
      <c r="BH71" s="199">
        <v>1104000</v>
      </c>
      <c r="BI71" s="199"/>
      <c r="BJ71" s="199">
        <f>BH71+BI71</f>
        <v>1104000</v>
      </c>
      <c r="BK71" s="191"/>
      <c r="BL71" s="279" t="s">
        <v>55</v>
      </c>
      <c r="BM71" s="279"/>
      <c r="BN71" s="199">
        <v>0</v>
      </c>
      <c r="BO71" s="199">
        <v>400000</v>
      </c>
      <c r="BP71" s="199"/>
      <c r="BQ71" s="199">
        <f>BO71+BP71</f>
        <v>400000</v>
      </c>
      <c r="BR71" s="191"/>
      <c r="BS71" s="279" t="s">
        <v>55</v>
      </c>
      <c r="BT71" s="279"/>
      <c r="BU71" s="199">
        <v>190</v>
      </c>
      <c r="BV71" s="199">
        <v>960000</v>
      </c>
      <c r="BW71" s="199"/>
      <c r="BX71" s="199">
        <f>BV71+BW71</f>
        <v>960000</v>
      </c>
      <c r="BY71" s="191"/>
      <c r="BZ71" s="279" t="s">
        <v>55</v>
      </c>
      <c r="CA71" s="279"/>
      <c r="CB71" s="199">
        <v>10</v>
      </c>
      <c r="CC71" s="199">
        <v>975000</v>
      </c>
      <c r="CD71" s="199"/>
      <c r="CE71" s="199">
        <f>CC71+CD71</f>
        <v>975000</v>
      </c>
      <c r="CF71" s="191"/>
      <c r="CG71" s="279" t="s">
        <v>55</v>
      </c>
      <c r="CH71" s="279"/>
      <c r="CI71" s="199">
        <v>1723</v>
      </c>
      <c r="CJ71" s="199">
        <v>5044000</v>
      </c>
      <c r="CK71" s="199">
        <v>50000</v>
      </c>
      <c r="CL71" s="199">
        <f>CJ71+CK71</f>
        <v>5094000</v>
      </c>
      <c r="CM71" s="191"/>
      <c r="CN71" s="279" t="s">
        <v>55</v>
      </c>
      <c r="CO71" s="279"/>
      <c r="CP71" s="199">
        <v>2</v>
      </c>
      <c r="CQ71" s="199">
        <v>20000</v>
      </c>
      <c r="CR71" s="199"/>
      <c r="CS71" s="199">
        <f>CQ71+CR71</f>
        <v>20000</v>
      </c>
      <c r="CT71" s="191"/>
      <c r="CU71" s="279" t="s">
        <v>55</v>
      </c>
      <c r="CV71" s="279"/>
      <c r="CW71" s="199">
        <v>492</v>
      </c>
      <c r="CX71" s="199">
        <v>1272000</v>
      </c>
      <c r="CY71" s="199"/>
      <c r="CZ71" s="199">
        <f>CX71+CY71</f>
        <v>1272000</v>
      </c>
      <c r="DA71" s="191"/>
      <c r="DB71" s="279" t="s">
        <v>55</v>
      </c>
      <c r="DC71" s="279"/>
      <c r="DD71" s="199">
        <v>0</v>
      </c>
      <c r="DE71" s="199">
        <v>330000</v>
      </c>
      <c r="DF71" s="199"/>
      <c r="DG71" s="199">
        <f>DE71+DF71</f>
        <v>330000</v>
      </c>
      <c r="DH71" s="191"/>
      <c r="DI71" s="279" t="s">
        <v>55</v>
      </c>
      <c r="DJ71" s="279"/>
      <c r="DK71" s="199">
        <v>0</v>
      </c>
      <c r="DL71" s="199">
        <v>684000</v>
      </c>
      <c r="DM71" s="199"/>
      <c r="DN71" s="199">
        <f>DL71+DM71</f>
        <v>684000</v>
      </c>
      <c r="DO71" s="191"/>
      <c r="DP71" s="279" t="s">
        <v>55</v>
      </c>
      <c r="DQ71" s="279"/>
      <c r="DR71" s="199">
        <v>655</v>
      </c>
      <c r="DS71" s="199">
        <v>1964999.9999999998</v>
      </c>
      <c r="DT71" s="199">
        <v>61000</v>
      </c>
      <c r="DU71" s="199">
        <f>DS71+DT71</f>
        <v>2025999.9999999998</v>
      </c>
      <c r="DV71" s="191"/>
      <c r="DW71" s="279" t="s">
        <v>55</v>
      </c>
      <c r="DX71" s="279"/>
      <c r="DY71" s="199">
        <v>110960</v>
      </c>
      <c r="DZ71" s="199">
        <v>44384000</v>
      </c>
      <c r="EA71" s="199">
        <v>50000</v>
      </c>
      <c r="EB71" s="199">
        <f>DZ71+EA71</f>
        <v>44434000</v>
      </c>
      <c r="EC71" s="191"/>
      <c r="ED71" s="279" t="s">
        <v>55</v>
      </c>
      <c r="EE71" s="279"/>
      <c r="EF71" s="199">
        <v>0</v>
      </c>
      <c r="EG71" s="199">
        <v>296000</v>
      </c>
      <c r="EH71" s="199"/>
      <c r="EI71" s="199">
        <f>EG71+EH71</f>
        <v>296000</v>
      </c>
      <c r="EJ71" s="191"/>
      <c r="EK71" s="279" t="s">
        <v>55</v>
      </c>
      <c r="EL71" s="279"/>
      <c r="EM71" s="199">
        <v>0</v>
      </c>
      <c r="EN71" s="199">
        <v>200000</v>
      </c>
      <c r="EO71" s="199"/>
      <c r="EP71" s="199">
        <f>EN71+EO71</f>
        <v>200000</v>
      </c>
      <c r="EQ71" s="191"/>
      <c r="ER71" s="279" t="s">
        <v>55</v>
      </c>
      <c r="ES71" s="279"/>
      <c r="ET71" s="199">
        <v>6</v>
      </c>
      <c r="EU71" s="199">
        <v>310000</v>
      </c>
      <c r="EV71" s="199"/>
      <c r="EW71" s="199">
        <f>EU71+EV71</f>
        <v>310000</v>
      </c>
      <c r="EX71" s="191"/>
      <c r="EY71" s="279" t="s">
        <v>55</v>
      </c>
      <c r="EZ71" s="279"/>
      <c r="FA71" s="199">
        <v>625</v>
      </c>
      <c r="FB71" s="199">
        <v>947000.00000000012</v>
      </c>
      <c r="FC71" s="199"/>
      <c r="FD71" s="199">
        <f>FB71+FC71</f>
        <v>947000.00000000012</v>
      </c>
      <c r="FE71" s="191"/>
      <c r="FF71" s="279" t="s">
        <v>55</v>
      </c>
      <c r="FG71" s="279"/>
      <c r="FH71" s="199">
        <v>0</v>
      </c>
      <c r="FI71" s="199">
        <v>380000</v>
      </c>
      <c r="FJ71" s="199"/>
      <c r="FK71" s="199">
        <f>FI71+FJ71</f>
        <v>380000</v>
      </c>
      <c r="FL71" s="191"/>
      <c r="FM71" s="279" t="s">
        <v>55</v>
      </c>
      <c r="FN71" s="279"/>
      <c r="FO71" s="199">
        <v>228</v>
      </c>
      <c r="FP71" s="199">
        <v>1823999.9999999998</v>
      </c>
      <c r="FQ71" s="199"/>
      <c r="FR71" s="199">
        <f>FP71+FQ71</f>
        <v>1823999.9999999998</v>
      </c>
      <c r="FS71" s="191"/>
      <c r="FT71" s="279" t="s">
        <v>55</v>
      </c>
      <c r="FU71" s="279"/>
      <c r="FV71" s="199">
        <v>0</v>
      </c>
      <c r="FW71" s="199">
        <v>5600000</v>
      </c>
      <c r="FX71" s="199"/>
      <c r="FY71" s="199">
        <f>FW71+FX71</f>
        <v>5600000</v>
      </c>
      <c r="FZ71" s="191"/>
      <c r="GA71" s="279" t="s">
        <v>55</v>
      </c>
      <c r="GB71" s="279"/>
      <c r="GC71" s="199">
        <v>0</v>
      </c>
      <c r="GD71" s="199">
        <v>2200000</v>
      </c>
      <c r="GE71" s="199"/>
      <c r="GF71" s="199">
        <f>GD71+GE71</f>
        <v>2200000</v>
      </c>
      <c r="GG71" s="191"/>
      <c r="GH71" s="279" t="s">
        <v>55</v>
      </c>
      <c r="GI71" s="279"/>
      <c r="GJ71" s="199">
        <v>0</v>
      </c>
      <c r="GK71" s="199">
        <v>1700000</v>
      </c>
      <c r="GL71" s="199"/>
      <c r="GM71" s="199">
        <f>GK71+GL71</f>
        <v>1700000</v>
      </c>
      <c r="GN71" s="191"/>
      <c r="GO71" s="279" t="s">
        <v>55</v>
      </c>
      <c r="GP71" s="279"/>
      <c r="GQ71" s="199">
        <v>0</v>
      </c>
      <c r="GR71" s="199">
        <v>960000</v>
      </c>
      <c r="GS71" s="199"/>
      <c r="GT71" s="199">
        <f>GR71+GS71</f>
        <v>960000</v>
      </c>
      <c r="GU71" s="191"/>
      <c r="GV71" s="279" t="s">
        <v>55</v>
      </c>
      <c r="GW71" s="279"/>
      <c r="GX71" s="199">
        <v>186</v>
      </c>
      <c r="GY71" s="199">
        <v>60454000</v>
      </c>
      <c r="GZ71" s="199">
        <v>6096000</v>
      </c>
      <c r="HA71" s="199">
        <f>GY71+GZ71</f>
        <v>66550000</v>
      </c>
      <c r="HB71" s="191"/>
      <c r="HC71" s="279" t="s">
        <v>55</v>
      </c>
      <c r="HD71" s="279"/>
      <c r="HE71" s="199">
        <v>1</v>
      </c>
      <c r="HF71" s="199">
        <v>500000</v>
      </c>
      <c r="HG71" s="199"/>
      <c r="HH71" s="199">
        <f>HF71+HG71</f>
        <v>500000</v>
      </c>
      <c r="HI71" s="191"/>
      <c r="HJ71" s="279" t="s">
        <v>55</v>
      </c>
      <c r="HK71" s="279"/>
      <c r="HL71" s="199">
        <v>38</v>
      </c>
      <c r="HM71" s="199">
        <v>11400000</v>
      </c>
      <c r="HN71" s="199"/>
      <c r="HO71" s="199">
        <f>HM71+HN71</f>
        <v>11400000</v>
      </c>
      <c r="HP71" s="191"/>
      <c r="HQ71" s="279" t="s">
        <v>55</v>
      </c>
      <c r="HR71" s="279"/>
      <c r="HS71" s="199">
        <v>534</v>
      </c>
      <c r="HT71" s="199">
        <v>3097000</v>
      </c>
      <c r="HU71" s="199"/>
      <c r="HV71" s="199">
        <f>HT71+HU71</f>
        <v>3097000</v>
      </c>
      <c r="HW71" s="191"/>
      <c r="HX71" s="279" t="s">
        <v>55</v>
      </c>
      <c r="HY71" s="279"/>
      <c r="HZ71" s="199">
        <v>0</v>
      </c>
      <c r="IA71" s="199">
        <v>43980000</v>
      </c>
      <c r="IB71" s="199">
        <v>4000000</v>
      </c>
      <c r="IC71" s="199">
        <f>IA71+IB71</f>
        <v>47980000</v>
      </c>
      <c r="ID71" s="191"/>
      <c r="IE71" s="279" t="s">
        <v>55</v>
      </c>
      <c r="IF71" s="279"/>
      <c r="IG71" s="199">
        <v>15</v>
      </c>
      <c r="IH71" s="199">
        <v>1764000</v>
      </c>
      <c r="II71" s="199"/>
      <c r="IJ71" s="199">
        <f>IH71+II71</f>
        <v>1764000</v>
      </c>
      <c r="IK71" s="191"/>
      <c r="IL71" s="279" t="s">
        <v>55</v>
      </c>
      <c r="IM71" s="279"/>
      <c r="IN71" s="199">
        <v>0</v>
      </c>
      <c r="IO71" s="199">
        <v>540000</v>
      </c>
      <c r="IP71" s="199"/>
      <c r="IQ71" s="199">
        <f>IO71+IP71</f>
        <v>540000</v>
      </c>
      <c r="IR71" s="191"/>
      <c r="IS71" s="279" t="s">
        <v>55</v>
      </c>
      <c r="IT71" s="279"/>
      <c r="IU71" s="199">
        <v>0</v>
      </c>
      <c r="IV71" s="199">
        <v>9300000</v>
      </c>
      <c r="IW71" s="199"/>
      <c r="IX71" s="199">
        <f>IV71+IW71</f>
        <v>9300000</v>
      </c>
      <c r="IY71" s="191"/>
      <c r="IZ71" s="279" t="s">
        <v>55</v>
      </c>
      <c r="JA71" s="279"/>
      <c r="JB71" s="199">
        <v>0</v>
      </c>
      <c r="JC71" s="199">
        <v>200000</v>
      </c>
      <c r="JD71" s="199"/>
      <c r="JE71" s="199">
        <f>JC71+JD71</f>
        <v>200000</v>
      </c>
      <c r="JF71" s="191"/>
      <c r="JG71" s="279" t="s">
        <v>55</v>
      </c>
      <c r="JH71" s="279"/>
      <c r="JI71" s="199">
        <v>116076870</v>
      </c>
      <c r="JJ71" s="199">
        <v>1140000</v>
      </c>
      <c r="JK71" s="199"/>
      <c r="JL71" s="199">
        <f>JJ71+JK71</f>
        <v>1140000</v>
      </c>
      <c r="JM71" s="191"/>
      <c r="JN71" s="279" t="s">
        <v>55</v>
      </c>
      <c r="JO71" s="279"/>
      <c r="JP71" s="199">
        <v>0</v>
      </c>
      <c r="JQ71" s="199">
        <v>100000</v>
      </c>
      <c r="JR71" s="199"/>
      <c r="JS71" s="199">
        <f>JQ71+JR71</f>
        <v>100000</v>
      </c>
      <c r="JT71" s="191"/>
      <c r="JU71" s="279" t="s">
        <v>55</v>
      </c>
      <c r="JV71" s="279"/>
      <c r="JW71" s="199">
        <v>0</v>
      </c>
      <c r="JX71" s="199">
        <v>400000</v>
      </c>
      <c r="JY71" s="199"/>
      <c r="JZ71" s="199">
        <f>JX71+JY71</f>
        <v>400000</v>
      </c>
      <c r="KA71" s="191"/>
      <c r="KB71" s="279" t="s">
        <v>55</v>
      </c>
      <c r="KC71" s="279"/>
      <c r="KD71" s="199">
        <v>537</v>
      </c>
      <c r="KE71" s="199">
        <v>15469999.999999998</v>
      </c>
      <c r="KF71" s="199">
        <v>8111389</v>
      </c>
      <c r="KG71" s="199">
        <f>KE71+KF71</f>
        <v>23581389</v>
      </c>
      <c r="KH71" s="191"/>
      <c r="KI71" s="279" t="s">
        <v>55</v>
      </c>
      <c r="KJ71" s="279"/>
      <c r="KK71" s="199">
        <v>40</v>
      </c>
      <c r="KL71" s="199">
        <v>13200000</v>
      </c>
      <c r="KM71" s="199">
        <v>437500</v>
      </c>
      <c r="KN71" s="199">
        <f>KL71+KM71</f>
        <v>13637500</v>
      </c>
      <c r="KO71" s="191"/>
      <c r="KP71" s="279" t="s">
        <v>55</v>
      </c>
      <c r="KQ71" s="279"/>
      <c r="KR71" s="199">
        <v>38</v>
      </c>
      <c r="KS71" s="199">
        <v>455999.99999999994</v>
      </c>
      <c r="KT71" s="199"/>
      <c r="KU71" s="199">
        <f>KS71+KT71</f>
        <v>455999.99999999994</v>
      </c>
      <c r="KV71" s="191"/>
      <c r="KW71" s="279" t="s">
        <v>55</v>
      </c>
      <c r="KX71" s="279"/>
      <c r="KY71" s="199">
        <v>0</v>
      </c>
      <c r="KZ71" s="199">
        <v>40000</v>
      </c>
      <c r="LA71" s="199"/>
      <c r="LB71" s="199">
        <f>KZ71+LA71</f>
        <v>40000</v>
      </c>
      <c r="LC71" s="191"/>
      <c r="LD71" s="279" t="s">
        <v>55</v>
      </c>
      <c r="LE71" s="279"/>
      <c r="LF71" s="199">
        <v>1</v>
      </c>
      <c r="LG71" s="199">
        <v>300000</v>
      </c>
      <c r="LH71" s="199"/>
      <c r="LI71" s="199">
        <f>LG71+LH71</f>
        <v>300000</v>
      </c>
      <c r="LJ71" s="191"/>
      <c r="LK71" s="279" t="s">
        <v>55</v>
      </c>
      <c r="LL71" s="279"/>
      <c r="LM71" s="199">
        <v>1</v>
      </c>
      <c r="LN71" s="199">
        <v>300000</v>
      </c>
      <c r="LO71" s="199">
        <v>50000</v>
      </c>
      <c r="LP71" s="199">
        <f>LN71+LO71</f>
        <v>350000</v>
      </c>
      <c r="LQ71" s="191"/>
      <c r="LR71" s="279" t="s">
        <v>55</v>
      </c>
      <c r="LS71" s="279"/>
      <c r="LT71" s="199">
        <v>38</v>
      </c>
      <c r="LU71" s="199">
        <v>7600000</v>
      </c>
      <c r="LV71" s="199"/>
      <c r="LW71" s="199">
        <f>LU71+LV71</f>
        <v>7600000</v>
      </c>
      <c r="LX71" s="191"/>
      <c r="LY71" s="279" t="s">
        <v>55</v>
      </c>
      <c r="LZ71" s="279"/>
      <c r="MA71" s="199">
        <v>0</v>
      </c>
      <c r="MB71" s="199">
        <v>300000</v>
      </c>
      <c r="MC71" s="199"/>
      <c r="MD71" s="199">
        <f>MB71+MC71</f>
        <v>300000</v>
      </c>
      <c r="ME71" s="191"/>
      <c r="MF71" s="279" t="s">
        <v>55</v>
      </c>
      <c r="MG71" s="279"/>
      <c r="MH71" s="199">
        <v>510</v>
      </c>
      <c r="MI71" s="199">
        <v>1000000</v>
      </c>
      <c r="MJ71" s="199"/>
      <c r="MK71" s="199">
        <f>MI71+MJ71</f>
        <v>1000000</v>
      </c>
      <c r="ML71" s="191"/>
      <c r="MM71" s="279" t="s">
        <v>55</v>
      </c>
      <c r="MN71" s="279"/>
      <c r="MO71" s="199">
        <v>510</v>
      </c>
      <c r="MP71" s="199">
        <v>1000000</v>
      </c>
      <c r="MQ71" s="199"/>
      <c r="MR71" s="199">
        <f>MP71+MQ71</f>
        <v>1000000</v>
      </c>
      <c r="MS71" s="191"/>
      <c r="MT71" s="279" t="s">
        <v>55</v>
      </c>
      <c r="MU71" s="279"/>
      <c r="MV71" s="199">
        <v>682</v>
      </c>
      <c r="MW71" s="199">
        <v>38760000</v>
      </c>
      <c r="MX71" s="199"/>
      <c r="MY71" s="199">
        <f>MW71+MX71</f>
        <v>38760000</v>
      </c>
      <c r="MZ71" s="191"/>
      <c r="NA71" s="279" t="s">
        <v>55</v>
      </c>
      <c r="NB71" s="279"/>
      <c r="NC71" s="199">
        <v>581</v>
      </c>
      <c r="ND71" s="199">
        <v>2280000</v>
      </c>
      <c r="NE71" s="199"/>
      <c r="NF71" s="199">
        <f>ND71+NE71</f>
        <v>2280000</v>
      </c>
      <c r="NG71" s="191"/>
      <c r="NH71" s="279" t="s">
        <v>55</v>
      </c>
      <c r="NI71" s="279"/>
      <c r="NJ71" s="199">
        <v>0</v>
      </c>
      <c r="NK71" s="199">
        <v>550000</v>
      </c>
      <c r="NL71" s="199"/>
      <c r="NM71" s="199">
        <f>NK71+NL71</f>
        <v>550000</v>
      </c>
      <c r="NN71" s="191"/>
      <c r="NO71" s="279" t="s">
        <v>55</v>
      </c>
      <c r="NP71" s="279"/>
      <c r="NQ71" s="199">
        <v>456</v>
      </c>
      <c r="NR71" s="199">
        <v>136800000</v>
      </c>
      <c r="NS71" s="199">
        <v>419000.00000000006</v>
      </c>
      <c r="NT71" s="199">
        <f>NR71+NS71</f>
        <v>137219000</v>
      </c>
      <c r="NU71" s="191"/>
      <c r="NV71" s="279" t="s">
        <v>55</v>
      </c>
      <c r="NW71" s="279"/>
      <c r="NX71" s="199">
        <v>38</v>
      </c>
      <c r="NY71" s="199">
        <v>3800000</v>
      </c>
      <c r="NZ71" s="199"/>
      <c r="OA71" s="199">
        <f>NY71+NZ71</f>
        <v>3800000</v>
      </c>
      <c r="OB71" s="191"/>
      <c r="OC71" s="279" t="s">
        <v>55</v>
      </c>
      <c r="OD71" s="279"/>
      <c r="OE71" s="199">
        <v>0</v>
      </c>
      <c r="OF71" s="199">
        <v>11400000</v>
      </c>
      <c r="OG71" s="199"/>
      <c r="OH71" s="199">
        <f>OF71+OG71</f>
        <v>11400000</v>
      </c>
      <c r="OI71" s="191"/>
      <c r="OJ71" s="279" t="s">
        <v>55</v>
      </c>
      <c r="OK71" s="279"/>
      <c r="OL71" s="199">
        <v>0</v>
      </c>
      <c r="OM71" s="199">
        <v>5700000</v>
      </c>
      <c r="ON71" s="199"/>
      <c r="OO71" s="199">
        <f>OM71+ON71</f>
        <v>5700000</v>
      </c>
      <c r="OP71" s="191"/>
      <c r="OQ71" s="279" t="s">
        <v>55</v>
      </c>
      <c r="OR71" s="279"/>
      <c r="OS71" s="199">
        <v>0</v>
      </c>
      <c r="OT71" s="199">
        <v>110000.00000000001</v>
      </c>
      <c r="OU71" s="199"/>
      <c r="OV71" s="199">
        <f>OT71+OU71</f>
        <v>110000.00000000001</v>
      </c>
      <c r="OW71" s="191"/>
      <c r="OX71" s="279" t="s">
        <v>55</v>
      </c>
      <c r="OY71" s="279"/>
      <c r="OZ71" s="199">
        <v>0</v>
      </c>
      <c r="PA71" s="199">
        <v>13950000</v>
      </c>
      <c r="PB71" s="199"/>
      <c r="PC71" s="199">
        <f>PA71+PB71</f>
        <v>13950000</v>
      </c>
      <c r="PD71" s="191"/>
      <c r="PE71" s="279" t="s">
        <v>55</v>
      </c>
      <c r="PF71" s="279"/>
      <c r="PG71" s="199">
        <v>38</v>
      </c>
      <c r="PH71" s="199">
        <v>2736000</v>
      </c>
      <c r="PI71" s="199"/>
      <c r="PJ71" s="199">
        <f>PH71+PI71</f>
        <v>2736000</v>
      </c>
      <c r="PK71" s="191"/>
      <c r="PL71" s="279" t="s">
        <v>55</v>
      </c>
      <c r="PM71" s="279"/>
      <c r="PN71" s="199">
        <v>342</v>
      </c>
      <c r="PO71" s="199">
        <v>8550000</v>
      </c>
      <c r="PP71" s="199">
        <v>150500</v>
      </c>
      <c r="PQ71" s="199">
        <f>PO71+PP71</f>
        <v>8700500</v>
      </c>
      <c r="PR71" s="191"/>
      <c r="PS71" s="279" t="s">
        <v>55</v>
      </c>
      <c r="PT71" s="279"/>
      <c r="PU71" s="199">
        <v>682</v>
      </c>
      <c r="PV71" s="199">
        <v>168840000</v>
      </c>
      <c r="PW71" s="199"/>
      <c r="PX71" s="199">
        <f>PV71+PW71</f>
        <v>168840000</v>
      </c>
      <c r="PY71" s="191"/>
      <c r="PZ71" s="279" t="s">
        <v>55</v>
      </c>
      <c r="QA71" s="279"/>
      <c r="QB71" s="199">
        <v>534</v>
      </c>
      <c r="QC71" s="199">
        <v>5126000</v>
      </c>
      <c r="QD71" s="199"/>
      <c r="QE71" s="199">
        <f>QC71+QD71</f>
        <v>5126000</v>
      </c>
      <c r="QF71" s="191"/>
      <c r="QG71" s="279" t="s">
        <v>55</v>
      </c>
      <c r="QH71" s="279"/>
      <c r="QI71" s="199">
        <v>0</v>
      </c>
      <c r="QJ71" s="199">
        <v>2685000</v>
      </c>
      <c r="QK71" s="199"/>
      <c r="QL71" s="199">
        <f>QJ71+QK71</f>
        <v>2685000</v>
      </c>
      <c r="QM71" s="191"/>
      <c r="QN71" s="279" t="s">
        <v>55</v>
      </c>
      <c r="QO71" s="279"/>
      <c r="QP71" s="199">
        <v>0</v>
      </c>
      <c r="QQ71" s="199">
        <v>51184000</v>
      </c>
      <c r="QR71" s="199">
        <v>400000</v>
      </c>
      <c r="QS71" s="199">
        <f>QQ71+QR71</f>
        <v>51584000</v>
      </c>
      <c r="QT71" s="191"/>
      <c r="QU71" s="279" t="s">
        <v>55</v>
      </c>
      <c r="QV71" s="279"/>
      <c r="QW71" s="199">
        <v>0</v>
      </c>
      <c r="QX71" s="199">
        <v>24000</v>
      </c>
      <c r="QY71" s="199"/>
      <c r="QZ71" s="199">
        <f>QX71+QY71</f>
        <v>24000</v>
      </c>
      <c r="RA71" s="191"/>
      <c r="RB71" s="279" t="s">
        <v>55</v>
      </c>
      <c r="RC71" s="279"/>
      <c r="RD71" s="199">
        <v>39</v>
      </c>
      <c r="RE71" s="199">
        <v>3900000</v>
      </c>
      <c r="RF71" s="199">
        <v>1000000</v>
      </c>
      <c r="RG71" s="199">
        <f>RE71+RF71</f>
        <v>4900000</v>
      </c>
      <c r="RH71" s="191"/>
      <c r="RI71" s="279" t="s">
        <v>55</v>
      </c>
      <c r="RJ71" s="279"/>
      <c r="RK71" s="199">
        <v>0</v>
      </c>
      <c r="RL71" s="199">
        <v>530000</v>
      </c>
      <c r="RM71" s="199"/>
      <c r="RN71" s="199">
        <f>RL71+RM71</f>
        <v>530000</v>
      </c>
      <c r="RO71" s="191"/>
      <c r="RP71" s="279" t="s">
        <v>55</v>
      </c>
      <c r="RQ71" s="279"/>
      <c r="RR71" s="199">
        <v>0</v>
      </c>
      <c r="RS71" s="199">
        <v>200000</v>
      </c>
      <c r="RT71" s="199"/>
      <c r="RU71" s="199">
        <f>RS71+RT71</f>
        <v>200000</v>
      </c>
      <c r="RV71" s="191"/>
      <c r="RW71" s="279" t="s">
        <v>55</v>
      </c>
      <c r="RX71" s="279"/>
      <c r="RY71" s="199">
        <v>0</v>
      </c>
      <c r="RZ71" s="199">
        <v>150000</v>
      </c>
      <c r="SA71" s="199"/>
      <c r="SB71" s="199">
        <f>RZ71+SA71</f>
        <v>150000</v>
      </c>
      <c r="SC71" s="191"/>
      <c r="SD71" s="279" t="s">
        <v>55</v>
      </c>
      <c r="SE71" s="279"/>
      <c r="SF71" s="199">
        <v>47</v>
      </c>
      <c r="SG71" s="199">
        <v>13297000</v>
      </c>
      <c r="SH71" s="199"/>
      <c r="SI71" s="199">
        <f>SG71+SH71</f>
        <v>13297000</v>
      </c>
      <c r="SJ71" s="191"/>
      <c r="SK71" s="279" t="s">
        <v>55</v>
      </c>
      <c r="SL71" s="279"/>
      <c r="SM71" s="199">
        <v>38</v>
      </c>
      <c r="SN71" s="199">
        <v>3040000</v>
      </c>
      <c r="SO71" s="199"/>
      <c r="SP71" s="199">
        <f>SN71+SO71</f>
        <v>3040000</v>
      </c>
      <c r="SQ71" s="191"/>
      <c r="SR71" s="279" t="s">
        <v>55</v>
      </c>
      <c r="SS71" s="279"/>
      <c r="ST71" s="199">
        <v>0</v>
      </c>
      <c r="SU71" s="199">
        <v>112000.00000000001</v>
      </c>
      <c r="SV71" s="199"/>
      <c r="SW71" s="199">
        <f>SU71+SV71</f>
        <v>112000.00000000001</v>
      </c>
      <c r="SX71" s="191"/>
      <c r="SY71" s="279" t="s">
        <v>55</v>
      </c>
      <c r="SZ71" s="279"/>
      <c r="TA71" s="199">
        <v>1</v>
      </c>
      <c r="TB71" s="199">
        <v>200000</v>
      </c>
      <c r="TC71" s="199">
        <v>50000</v>
      </c>
      <c r="TD71" s="199">
        <f>TB71+TC71</f>
        <v>250000</v>
      </c>
      <c r="TE71" s="191"/>
      <c r="TF71" s="279" t="s">
        <v>55</v>
      </c>
      <c r="TG71" s="279"/>
      <c r="TH71" s="199">
        <v>38</v>
      </c>
      <c r="TI71" s="199">
        <v>3420000.0000000005</v>
      </c>
      <c r="TJ71" s="199"/>
      <c r="TK71" s="199">
        <f>TI71+TJ71</f>
        <v>3420000.0000000005</v>
      </c>
      <c r="TL71" s="191"/>
      <c r="TM71" s="279" t="s">
        <v>55</v>
      </c>
      <c r="TN71" s="279"/>
      <c r="TO71" s="199">
        <v>0</v>
      </c>
      <c r="TP71" s="199">
        <v>1520000</v>
      </c>
      <c r="TQ71" s="199"/>
      <c r="TR71" s="199">
        <f>TP71+TQ71</f>
        <v>1520000</v>
      </c>
      <c r="TS71" s="191"/>
      <c r="TT71" s="279" t="s">
        <v>55</v>
      </c>
      <c r="TU71" s="279"/>
      <c r="TV71" s="199">
        <v>0</v>
      </c>
      <c r="TW71" s="199">
        <v>1140000</v>
      </c>
      <c r="TX71" s="199"/>
      <c r="TY71" s="199">
        <f>TW71+TX71</f>
        <v>1140000</v>
      </c>
      <c r="TZ71" s="191"/>
      <c r="UA71" s="279" t="s">
        <v>55</v>
      </c>
      <c r="UB71" s="279"/>
      <c r="UC71" s="199">
        <v>0</v>
      </c>
      <c r="UD71" s="199">
        <v>310000</v>
      </c>
      <c r="UE71" s="199"/>
      <c r="UF71" s="199">
        <f>UD71+UE71</f>
        <v>310000</v>
      </c>
      <c r="UG71" s="191"/>
      <c r="UH71" s="279" t="s">
        <v>55</v>
      </c>
      <c r="UI71" s="279"/>
      <c r="UJ71" s="199">
        <v>0</v>
      </c>
      <c r="UK71" s="199">
        <v>775000</v>
      </c>
      <c r="UL71" s="199"/>
      <c r="UM71" s="199">
        <f>UK71+UL71</f>
        <v>775000</v>
      </c>
      <c r="UN71" s="191"/>
      <c r="UO71" s="279" t="s">
        <v>55</v>
      </c>
      <c r="UP71" s="279"/>
      <c r="UQ71" s="199">
        <v>38</v>
      </c>
      <c r="UR71" s="199">
        <v>455999.99999999994</v>
      </c>
      <c r="US71" s="199"/>
      <c r="UT71" s="199">
        <f>UR71+US71</f>
        <v>455999.99999999994</v>
      </c>
      <c r="UU71" s="191"/>
      <c r="UV71" s="279" t="s">
        <v>55</v>
      </c>
      <c r="UW71" s="279"/>
      <c r="UX71" s="199">
        <v>38</v>
      </c>
      <c r="UY71" s="199">
        <v>3800000</v>
      </c>
      <c r="UZ71" s="199"/>
      <c r="VA71" s="199">
        <f>UY71+UZ71</f>
        <v>3800000</v>
      </c>
      <c r="VB71" s="191"/>
      <c r="VC71" s="279" t="s">
        <v>55</v>
      </c>
      <c r="VD71" s="279"/>
      <c r="VE71" s="199">
        <v>44</v>
      </c>
      <c r="VF71" s="199">
        <v>440000.00000000006</v>
      </c>
      <c r="VG71" s="199"/>
      <c r="VH71" s="199">
        <f>VF71+VG71</f>
        <v>440000.00000000006</v>
      </c>
      <c r="VI71" s="191"/>
      <c r="VJ71" s="279" t="s">
        <v>55</v>
      </c>
      <c r="VK71" s="279"/>
      <c r="VL71" s="199">
        <v>0</v>
      </c>
      <c r="VM71" s="199">
        <v>4100000</v>
      </c>
      <c r="VN71" s="199"/>
      <c r="VO71" s="199">
        <f>VM71+VN71</f>
        <v>4100000</v>
      </c>
      <c r="VP71" s="191"/>
      <c r="VQ71" s="279" t="s">
        <v>55</v>
      </c>
      <c r="VR71" s="279"/>
      <c r="VS71" s="199">
        <v>1</v>
      </c>
      <c r="VT71" s="199">
        <v>100000</v>
      </c>
      <c r="VU71" s="199"/>
      <c r="VV71" s="199">
        <f>VT71+VU71</f>
        <v>100000</v>
      </c>
      <c r="VW71" s="191"/>
      <c r="VX71" s="279" t="s">
        <v>55</v>
      </c>
      <c r="VY71" s="279"/>
      <c r="VZ71" s="199">
        <v>38</v>
      </c>
      <c r="WA71" s="199">
        <v>9500000</v>
      </c>
      <c r="WB71" s="199"/>
      <c r="WC71" s="199">
        <f>WA71+WB71</f>
        <v>9500000</v>
      </c>
      <c r="WD71" s="191"/>
      <c r="WE71" s="279" t="s">
        <v>55</v>
      </c>
      <c r="WF71" s="279"/>
      <c r="WG71" s="199">
        <v>0</v>
      </c>
      <c r="WH71" s="199">
        <v>7000000</v>
      </c>
      <c r="WI71" s="199">
        <v>1000000</v>
      </c>
      <c r="WJ71" s="199">
        <f>WH71+WI71</f>
        <v>8000000</v>
      </c>
      <c r="WK71" s="191"/>
      <c r="WL71" s="279" t="s">
        <v>55</v>
      </c>
      <c r="WM71" s="279"/>
      <c r="WN71" s="199">
        <v>0</v>
      </c>
      <c r="WO71" s="199">
        <v>12800000</v>
      </c>
      <c r="WP71" s="199">
        <v>5000000</v>
      </c>
      <c r="WQ71" s="199">
        <f>WO71+WP71</f>
        <v>17800000</v>
      </c>
      <c r="WR71" s="191"/>
      <c r="WS71" s="279" t="s">
        <v>55</v>
      </c>
      <c r="WT71" s="279"/>
      <c r="WU71" s="199">
        <v>0</v>
      </c>
      <c r="WV71" s="199">
        <v>27552000</v>
      </c>
      <c r="WW71" s="199"/>
      <c r="WX71" s="199">
        <f>WV71+WW71</f>
        <v>27552000</v>
      </c>
      <c r="WY71" s="191"/>
      <c r="WZ71" s="279" t="s">
        <v>55</v>
      </c>
      <c r="XA71" s="279"/>
      <c r="XB71" s="199">
        <v>0</v>
      </c>
      <c r="XC71" s="199">
        <v>7554000.0000000009</v>
      </c>
      <c r="XD71" s="199"/>
      <c r="XE71" s="199">
        <f>XC71+XD71</f>
        <v>7554000.0000000009</v>
      </c>
      <c r="XF71" s="191"/>
      <c r="XG71" s="279" t="s">
        <v>55</v>
      </c>
      <c r="XH71" s="279"/>
      <c r="XI71" s="199">
        <v>1</v>
      </c>
      <c r="XJ71" s="199">
        <v>2000000</v>
      </c>
      <c r="XK71" s="199"/>
      <c r="XL71" s="199">
        <f>XJ71+XK71</f>
        <v>2000000</v>
      </c>
      <c r="XM71" s="191"/>
      <c r="XN71" s="279" t="s">
        <v>55</v>
      </c>
      <c r="XO71" s="279"/>
      <c r="XP71" s="199">
        <v>0</v>
      </c>
      <c r="XQ71" s="199">
        <v>760000</v>
      </c>
      <c r="XR71" s="199"/>
      <c r="XS71" s="199">
        <f>XQ71+XR71</f>
        <v>760000</v>
      </c>
      <c r="XT71" s="191"/>
      <c r="XU71" s="279" t="s">
        <v>55</v>
      </c>
      <c r="XV71" s="279"/>
      <c r="XW71" s="199">
        <v>0</v>
      </c>
      <c r="XX71" s="199">
        <v>200000</v>
      </c>
      <c r="XY71" s="199"/>
      <c r="XZ71" s="199">
        <f>XX71+XY71</f>
        <v>200000</v>
      </c>
      <c r="YA71" s="191"/>
      <c r="YB71" s="279" t="s">
        <v>55</v>
      </c>
      <c r="YC71" s="279"/>
      <c r="YD71" s="199">
        <v>1</v>
      </c>
      <c r="YE71" s="199">
        <v>500000</v>
      </c>
      <c r="YF71" s="199"/>
      <c r="YG71" s="199">
        <f>YE71+YF71</f>
        <v>500000</v>
      </c>
      <c r="YH71" s="191"/>
      <c r="YI71" s="279" t="s">
        <v>55</v>
      </c>
      <c r="YJ71" s="279"/>
      <c r="YK71" s="199">
        <v>0</v>
      </c>
      <c r="YL71" s="199">
        <f>K71+R71+Y71+AF71+AM71+AT71+BA71+BH71+BO71+BV71+CC71+CJ71+CQ71+CX71+DE71+DL71+DS71+DZ71+EG71+EN71+EU71+FB71+FI71+FP71+FW71+GD71+GK71+GR71+GY71+HF71+HM71+HT71+IA71+IH71+IO71+IV71+JC71+JJ71+JX71+KE71+KL71+KS71+KZ71+LG71+LN71+LU71+MB71+MI71+MP71+MW71+ND71+NK71+NR71+NY71+OF71+OM71+OT71+PA71+PH71+PO71+PV71+QC71+QJ71+QQ71+QX71+RE71+RL71+RS71+RZ71+SG71+SN71+SU71+TB71+TI71+TP71+TW71+UD71+UK71+UR71+UY71+VF71+VM71+VT71+WA71+WH71+WO71+WV71+XC71+XJ71+XQ71+XX71+YE71+21828000</f>
        <v>833028000</v>
      </c>
      <c r="YM71" s="199">
        <f t="shared" ref="YM71:YN86" si="193">L71+S71+Z71+AG71+AN71+AU71+BB71+BI71+BP71+BW71+CD71+CK71+CR71+CY71+DF71+DM71+DT71+EA71+EH71+EO71+EV71+FC71+FJ71+FQ71+FX71+GE71+GL71+GS71+GZ71+HG71+HN71+HU71+IB71+II71+IP71+IW71+JD71+JK71+JY71+KF71+KM71+KT71+LA71+LH71+LO71+LV71+MC71+MJ71+MQ71+MX71+NE71+NL71+NS71+NZ71+OG71+ON71+OU71+PB71+PI71+PP71+PW71+QD71+QK71+QR71+QY71+RF71+RM71+RT71+SA71+SH71+SO71+SV71+TC71+TJ71+TQ71+TX71+UE71+UL71+US71+UZ71+VG71+VN71+VU71+WB71+WI71+WP71+WW71+XD71+XK71+XR71+XY71+YF71</f>
        <v>26875389</v>
      </c>
      <c r="YN71" s="199">
        <f t="shared" si="193"/>
        <v>838075389</v>
      </c>
      <c r="YO71" s="191"/>
      <c r="YP71" s="334" t="s">
        <v>55</v>
      </c>
      <c r="YQ71" s="329"/>
      <c r="YR71" s="8">
        <v>0</v>
      </c>
      <c r="YS71" s="8" t="e">
        <f>'Programme Management'!#REF!+'Prgramme M. Activities'!YL71</f>
        <v>#REF!</v>
      </c>
      <c r="YT71" s="8" t="e">
        <f>'Programme Management'!#REF!+'Prgramme M. Activities'!YM71</f>
        <v>#REF!</v>
      </c>
      <c r="YU71" s="8" t="e">
        <f>'Programme Management'!#REF!+'Prgramme M. Activities'!YN71</f>
        <v>#REF!</v>
      </c>
      <c r="YV71" s="9"/>
    </row>
    <row r="72" spans="1:672" ht="18" customHeight="1">
      <c r="A72" s="200">
        <v>1</v>
      </c>
      <c r="B72" s="191" t="s">
        <v>1898</v>
      </c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>
        <f>K72+L72</f>
        <v>0</v>
      </c>
      <c r="N72" s="191"/>
      <c r="O72" s="191"/>
      <c r="P72" s="191"/>
      <c r="Q72" s="191"/>
      <c r="R72" s="191"/>
      <c r="S72" s="191"/>
      <c r="T72" s="191">
        <f>R72+S72</f>
        <v>0</v>
      </c>
      <c r="U72" s="191"/>
      <c r="V72" s="191"/>
      <c r="W72" s="191"/>
      <c r="X72" s="191">
        <v>1</v>
      </c>
      <c r="Y72" s="191">
        <f>X72*2000</f>
        <v>2000</v>
      </c>
      <c r="Z72" s="191"/>
      <c r="AA72" s="191">
        <f>Y72+Z72</f>
        <v>2000</v>
      </c>
      <c r="AB72" s="191"/>
      <c r="AC72" s="191"/>
      <c r="AD72" s="191"/>
      <c r="AE72" s="191"/>
      <c r="AF72" s="191"/>
      <c r="AG72" s="191"/>
      <c r="AH72" s="191">
        <f>AF72+AG72</f>
        <v>0</v>
      </c>
      <c r="AI72" s="191"/>
      <c r="AJ72" s="191"/>
      <c r="AK72" s="191"/>
      <c r="AL72" s="191"/>
      <c r="AM72" s="191"/>
      <c r="AN72" s="191"/>
      <c r="AO72" s="191">
        <f>AM72+AN72</f>
        <v>0</v>
      </c>
      <c r="AP72" s="191"/>
      <c r="AQ72" s="191"/>
      <c r="AR72" s="191"/>
      <c r="AS72" s="191"/>
      <c r="AT72" s="191"/>
      <c r="AU72" s="191"/>
      <c r="AV72" s="191">
        <f>AT72+AU72</f>
        <v>0</v>
      </c>
      <c r="AW72" s="191"/>
      <c r="AX72" s="191"/>
      <c r="AY72" s="191"/>
      <c r="AZ72" s="191"/>
      <c r="BA72" s="191"/>
      <c r="BB72" s="191"/>
      <c r="BC72" s="191">
        <f>BA72+BB72</f>
        <v>0</v>
      </c>
      <c r="BD72" s="191"/>
      <c r="BE72" s="191"/>
      <c r="BF72" s="191"/>
      <c r="BG72" s="191"/>
      <c r="BH72" s="191"/>
      <c r="BI72" s="191"/>
      <c r="BJ72" s="191">
        <f>BH72+BI72</f>
        <v>0</v>
      </c>
      <c r="BK72" s="191"/>
      <c r="BL72" s="191"/>
      <c r="BM72" s="191"/>
      <c r="BN72" s="191"/>
      <c r="BO72" s="191"/>
      <c r="BP72" s="191"/>
      <c r="BQ72" s="191">
        <f>BO72+BP72</f>
        <v>0</v>
      </c>
      <c r="BR72" s="191"/>
      <c r="BS72" s="191"/>
      <c r="BT72" s="191"/>
      <c r="BU72" s="191"/>
      <c r="BV72" s="191"/>
      <c r="BW72" s="191"/>
      <c r="BX72" s="191">
        <f>BV72+BW72</f>
        <v>0</v>
      </c>
      <c r="BY72" s="191"/>
      <c r="BZ72" s="191"/>
      <c r="CA72" s="191"/>
      <c r="CB72" s="191"/>
      <c r="CC72" s="191"/>
      <c r="CD72" s="191"/>
      <c r="CE72" s="191">
        <f>CC72+CD72</f>
        <v>0</v>
      </c>
      <c r="CF72" s="191"/>
      <c r="CG72" s="191"/>
      <c r="CH72" s="191"/>
      <c r="CI72" s="191"/>
      <c r="CJ72" s="191"/>
      <c r="CK72" s="191"/>
      <c r="CL72" s="191">
        <f>CJ72+CK72</f>
        <v>0</v>
      </c>
      <c r="CM72" s="191"/>
      <c r="CN72" s="191"/>
      <c r="CO72" s="191"/>
      <c r="CP72" s="191"/>
      <c r="CQ72" s="191"/>
      <c r="CR72" s="191"/>
      <c r="CS72" s="191">
        <f>CQ72+CR72</f>
        <v>0</v>
      </c>
      <c r="CT72" s="191"/>
      <c r="CU72" s="191"/>
      <c r="CV72" s="191"/>
      <c r="CW72" s="191"/>
      <c r="CX72" s="191"/>
      <c r="CY72" s="191"/>
      <c r="CZ72" s="191">
        <f>CX72+CY72</f>
        <v>0</v>
      </c>
      <c r="DA72" s="191"/>
      <c r="DB72" s="191"/>
      <c r="DC72" s="191"/>
      <c r="DD72" s="191"/>
      <c r="DE72" s="191"/>
      <c r="DF72" s="191"/>
      <c r="DG72" s="191">
        <f>DE72+DF72</f>
        <v>0</v>
      </c>
      <c r="DH72" s="191"/>
      <c r="DI72" s="191"/>
      <c r="DJ72" s="191"/>
      <c r="DK72" s="191"/>
      <c r="DL72" s="191"/>
      <c r="DM72" s="191"/>
      <c r="DN72" s="191">
        <f>DL72+DM72</f>
        <v>0</v>
      </c>
      <c r="DO72" s="191"/>
      <c r="DP72" s="191"/>
      <c r="DQ72" s="191"/>
      <c r="DR72" s="191"/>
      <c r="DS72" s="191"/>
      <c r="DT72" s="191"/>
      <c r="DU72" s="191">
        <f>DS72+DT72</f>
        <v>0</v>
      </c>
      <c r="DV72" s="191"/>
      <c r="DW72" s="191"/>
      <c r="DX72" s="191"/>
      <c r="DY72" s="191"/>
      <c r="DZ72" s="191"/>
      <c r="EA72" s="191"/>
      <c r="EB72" s="191">
        <f>DZ72+EA72</f>
        <v>0</v>
      </c>
      <c r="EC72" s="191"/>
      <c r="ED72" s="191"/>
      <c r="EE72" s="191"/>
      <c r="EF72" s="191"/>
      <c r="EG72" s="191"/>
      <c r="EH72" s="191"/>
      <c r="EI72" s="191">
        <f>EG72+EH72</f>
        <v>0</v>
      </c>
      <c r="EJ72" s="191"/>
      <c r="EK72" s="191"/>
      <c r="EL72" s="191"/>
      <c r="EM72" s="191"/>
      <c r="EN72" s="191"/>
      <c r="EO72" s="191"/>
      <c r="EP72" s="191">
        <f>EN72+EO72</f>
        <v>0</v>
      </c>
      <c r="EQ72" s="191"/>
      <c r="ER72" s="191"/>
      <c r="ES72" s="191"/>
      <c r="ET72" s="191"/>
      <c r="EU72" s="191"/>
      <c r="EV72" s="191"/>
      <c r="EW72" s="191">
        <f>EU72+EV72</f>
        <v>0</v>
      </c>
      <c r="EX72" s="191"/>
      <c r="EY72" s="191"/>
      <c r="EZ72" s="191"/>
      <c r="FA72" s="191"/>
      <c r="FB72" s="191"/>
      <c r="FC72" s="191"/>
      <c r="FD72" s="191">
        <f>FB72+FC72</f>
        <v>0</v>
      </c>
      <c r="FE72" s="191"/>
      <c r="FF72" s="191"/>
      <c r="FG72" s="191"/>
      <c r="FH72" s="191"/>
      <c r="FI72" s="191"/>
      <c r="FJ72" s="191"/>
      <c r="FK72" s="191">
        <f>FI72+FJ72</f>
        <v>0</v>
      </c>
      <c r="FL72" s="191"/>
      <c r="FM72" s="191"/>
      <c r="FN72" s="191"/>
      <c r="FO72" s="191"/>
      <c r="FP72" s="191"/>
      <c r="FQ72" s="191"/>
      <c r="FR72" s="191">
        <f>FP72+FQ72</f>
        <v>0</v>
      </c>
      <c r="FS72" s="191"/>
      <c r="FT72" s="191"/>
      <c r="FU72" s="191"/>
      <c r="FV72" s="191"/>
      <c r="FW72" s="191"/>
      <c r="FX72" s="191"/>
      <c r="FY72" s="191">
        <f>FW72+FX72</f>
        <v>0</v>
      </c>
      <c r="FZ72" s="191"/>
      <c r="GA72" s="191"/>
      <c r="GB72" s="191"/>
      <c r="GC72" s="191"/>
      <c r="GD72" s="191"/>
      <c r="GE72" s="191"/>
      <c r="GF72" s="191">
        <f>GD72+GE72</f>
        <v>0</v>
      </c>
      <c r="GG72" s="191"/>
      <c r="GH72" s="191"/>
      <c r="GI72" s="191"/>
      <c r="GJ72" s="191"/>
      <c r="GK72" s="191"/>
      <c r="GL72" s="191"/>
      <c r="GM72" s="191">
        <f>GK72+GL72</f>
        <v>0</v>
      </c>
      <c r="GN72" s="191"/>
      <c r="GO72" s="191"/>
      <c r="GP72" s="191"/>
      <c r="GQ72" s="191"/>
      <c r="GR72" s="191"/>
      <c r="GS72" s="191"/>
      <c r="GT72" s="191">
        <f>GR72+GS72</f>
        <v>0</v>
      </c>
      <c r="GU72" s="191"/>
      <c r="GV72" s="191"/>
      <c r="GW72" s="191"/>
      <c r="GX72" s="191"/>
      <c r="GY72" s="191"/>
      <c r="GZ72" s="191"/>
      <c r="HA72" s="191">
        <f>GY72+GZ72</f>
        <v>0</v>
      </c>
      <c r="HB72" s="191"/>
      <c r="HC72" s="191"/>
      <c r="HD72" s="191"/>
      <c r="HE72" s="191"/>
      <c r="HF72" s="191"/>
      <c r="HG72" s="191"/>
      <c r="HH72" s="191">
        <f>HF72+HG72</f>
        <v>0</v>
      </c>
      <c r="HI72" s="191"/>
      <c r="HJ72" s="191"/>
      <c r="HK72" s="191"/>
      <c r="HL72" s="191"/>
      <c r="HM72" s="191"/>
      <c r="HN72" s="191"/>
      <c r="HO72" s="191">
        <f>HM72+HN72</f>
        <v>0</v>
      </c>
      <c r="HP72" s="191"/>
      <c r="HQ72" s="191"/>
      <c r="HR72" s="191"/>
      <c r="HS72" s="191"/>
      <c r="HT72" s="191"/>
      <c r="HU72" s="191"/>
      <c r="HV72" s="191">
        <f>HT72+HU72</f>
        <v>0</v>
      </c>
      <c r="HW72" s="191"/>
      <c r="HX72" s="191"/>
      <c r="HY72" s="191"/>
      <c r="HZ72" s="191"/>
      <c r="IA72" s="191"/>
      <c r="IB72" s="191"/>
      <c r="IC72" s="191">
        <f>IA72+IB72</f>
        <v>0</v>
      </c>
      <c r="ID72" s="191"/>
      <c r="IE72" s="191"/>
      <c r="IF72" s="191"/>
      <c r="IG72" s="191"/>
      <c r="IH72" s="191"/>
      <c r="II72" s="191"/>
      <c r="IJ72" s="191">
        <f>IH72+II72</f>
        <v>0</v>
      </c>
      <c r="IK72" s="191"/>
      <c r="IL72" s="191"/>
      <c r="IM72" s="191"/>
      <c r="IN72" s="191"/>
      <c r="IO72" s="191"/>
      <c r="IP72" s="191"/>
      <c r="IQ72" s="191">
        <f>IO72+IP72</f>
        <v>0</v>
      </c>
      <c r="IR72" s="191"/>
      <c r="IS72" s="191"/>
      <c r="IT72" s="191"/>
      <c r="IU72" s="191"/>
      <c r="IV72" s="191"/>
      <c r="IW72" s="191"/>
      <c r="IX72" s="191">
        <f>IV72+IW72</f>
        <v>0</v>
      </c>
      <c r="IY72" s="191"/>
      <c r="IZ72" s="191"/>
      <c r="JA72" s="191"/>
      <c r="JB72" s="191"/>
      <c r="JC72" s="191"/>
      <c r="JD72" s="191"/>
      <c r="JE72" s="191">
        <f>JC72+JD72</f>
        <v>0</v>
      </c>
      <c r="JF72" s="191"/>
      <c r="JG72" s="191"/>
      <c r="JH72" s="191"/>
      <c r="JI72" s="191"/>
      <c r="JJ72" s="191"/>
      <c r="JK72" s="191"/>
      <c r="JL72" s="191">
        <f>JJ72+JK72</f>
        <v>0</v>
      </c>
      <c r="JM72" s="191"/>
      <c r="JN72" s="191"/>
      <c r="JO72" s="191"/>
      <c r="JP72" s="191"/>
      <c r="JQ72" s="191"/>
      <c r="JR72" s="191"/>
      <c r="JS72" s="191">
        <f>JQ72+JR72</f>
        <v>0</v>
      </c>
      <c r="JT72" s="191"/>
      <c r="JU72" s="191"/>
      <c r="JV72" s="191"/>
      <c r="JW72" s="191"/>
      <c r="JX72" s="191"/>
      <c r="JY72" s="191"/>
      <c r="JZ72" s="191">
        <f>JX72+JY72</f>
        <v>0</v>
      </c>
      <c r="KA72" s="191"/>
      <c r="KB72" s="191"/>
      <c r="KC72" s="191"/>
      <c r="KD72" s="191"/>
      <c r="KE72" s="191"/>
      <c r="KF72" s="191"/>
      <c r="KG72" s="191">
        <f>KE72+KF72</f>
        <v>0</v>
      </c>
      <c r="KH72" s="191"/>
      <c r="KI72" s="191"/>
      <c r="KJ72" s="191"/>
      <c r="KK72" s="191"/>
      <c r="KL72" s="191"/>
      <c r="KM72" s="191"/>
      <c r="KN72" s="191">
        <f>KL72+KM72</f>
        <v>0</v>
      </c>
      <c r="KO72" s="191"/>
      <c r="KP72" s="191"/>
      <c r="KQ72" s="191"/>
      <c r="KR72" s="191"/>
      <c r="KS72" s="191"/>
      <c r="KT72" s="191"/>
      <c r="KU72" s="191">
        <f>KS72+KT72</f>
        <v>0</v>
      </c>
      <c r="KV72" s="191"/>
      <c r="KW72" s="191"/>
      <c r="KX72" s="191"/>
      <c r="KY72" s="191"/>
      <c r="KZ72" s="191"/>
      <c r="LA72" s="191"/>
      <c r="LB72" s="191">
        <f>KZ72+LA72</f>
        <v>0</v>
      </c>
      <c r="LC72" s="191"/>
      <c r="LD72" s="191"/>
      <c r="LE72" s="191"/>
      <c r="LF72" s="191"/>
      <c r="LG72" s="191"/>
      <c r="LH72" s="191"/>
      <c r="LI72" s="191">
        <f>LG72+LH72</f>
        <v>0</v>
      </c>
      <c r="LJ72" s="191"/>
      <c r="LK72" s="191"/>
      <c r="LL72" s="191"/>
      <c r="LM72" s="191"/>
      <c r="LN72" s="191"/>
      <c r="LO72" s="191"/>
      <c r="LP72" s="191">
        <f>LN72+LO72</f>
        <v>0</v>
      </c>
      <c r="LQ72" s="191"/>
      <c r="LR72" s="191"/>
      <c r="LS72" s="191"/>
      <c r="LT72" s="191"/>
      <c r="LU72" s="191"/>
      <c r="LV72" s="191"/>
      <c r="LW72" s="191">
        <f>LU72+LV72</f>
        <v>0</v>
      </c>
      <c r="LX72" s="191"/>
      <c r="LY72" s="191"/>
      <c r="LZ72" s="191"/>
      <c r="MA72" s="191"/>
      <c r="MB72" s="191"/>
      <c r="MC72" s="191"/>
      <c r="MD72" s="191">
        <f>MB72+MC72</f>
        <v>0</v>
      </c>
      <c r="ME72" s="191"/>
      <c r="MF72" s="191"/>
      <c r="MG72" s="191"/>
      <c r="MH72" s="191"/>
      <c r="MI72" s="191"/>
      <c r="MJ72" s="191"/>
      <c r="MK72" s="191">
        <f>MI72+MJ72</f>
        <v>0</v>
      </c>
      <c r="ML72" s="191"/>
      <c r="MM72" s="191"/>
      <c r="MN72" s="191"/>
      <c r="MO72" s="191"/>
      <c r="MP72" s="191"/>
      <c r="MQ72" s="191"/>
      <c r="MR72" s="191">
        <f>MP72+MQ72</f>
        <v>0</v>
      </c>
      <c r="MS72" s="191"/>
      <c r="MT72" s="191"/>
      <c r="MU72" s="191"/>
      <c r="MV72" s="191"/>
      <c r="MW72" s="191"/>
      <c r="MX72" s="191"/>
      <c r="MY72" s="191">
        <f>MW72+MX72</f>
        <v>0</v>
      </c>
      <c r="MZ72" s="191"/>
      <c r="NA72" s="191"/>
      <c r="NB72" s="191"/>
      <c r="NC72" s="191"/>
      <c r="ND72" s="191"/>
      <c r="NE72" s="191"/>
      <c r="NF72" s="191">
        <f>ND72+NE72</f>
        <v>0</v>
      </c>
      <c r="NG72" s="191"/>
      <c r="NH72" s="191"/>
      <c r="NI72" s="191"/>
      <c r="NJ72" s="191"/>
      <c r="NK72" s="191"/>
      <c r="NL72" s="191"/>
      <c r="NM72" s="191">
        <f>NK72+NL72</f>
        <v>0</v>
      </c>
      <c r="NN72" s="191"/>
      <c r="NO72" s="191"/>
      <c r="NP72" s="191"/>
      <c r="NQ72" s="191"/>
      <c r="NR72" s="191"/>
      <c r="NS72" s="191"/>
      <c r="NT72" s="191">
        <f>NR72+NS72</f>
        <v>0</v>
      </c>
      <c r="NU72" s="191"/>
      <c r="NV72" s="191"/>
      <c r="NW72" s="191"/>
      <c r="NX72" s="191"/>
      <c r="NY72" s="191"/>
      <c r="NZ72" s="191"/>
      <c r="OA72" s="191">
        <f>NY72+NZ72</f>
        <v>0</v>
      </c>
      <c r="OB72" s="191"/>
      <c r="OC72" s="191"/>
      <c r="OD72" s="191"/>
      <c r="OE72" s="191"/>
      <c r="OF72" s="191"/>
      <c r="OG72" s="191"/>
      <c r="OH72" s="191">
        <f>OF72+OG72</f>
        <v>0</v>
      </c>
      <c r="OI72" s="191"/>
      <c r="OJ72" s="191"/>
      <c r="OK72" s="191"/>
      <c r="OL72" s="191"/>
      <c r="OM72" s="191"/>
      <c r="ON72" s="191"/>
      <c r="OO72" s="191">
        <f>OM72+ON72</f>
        <v>0</v>
      </c>
      <c r="OP72" s="191"/>
      <c r="OQ72" s="191"/>
      <c r="OR72" s="191"/>
      <c r="OS72" s="191"/>
      <c r="OT72" s="191"/>
      <c r="OU72" s="191"/>
      <c r="OV72" s="191">
        <f>OT72+OU72</f>
        <v>0</v>
      </c>
      <c r="OW72" s="191"/>
      <c r="OX72" s="191"/>
      <c r="OY72" s="191"/>
      <c r="OZ72" s="191"/>
      <c r="PA72" s="191"/>
      <c r="PB72" s="191"/>
      <c r="PC72" s="191">
        <f>PA72+PB72</f>
        <v>0</v>
      </c>
      <c r="PD72" s="191"/>
      <c r="PE72" s="191"/>
      <c r="PF72" s="191"/>
      <c r="PG72" s="191"/>
      <c r="PH72" s="191"/>
      <c r="PI72" s="191"/>
      <c r="PJ72" s="191">
        <f>PH72+PI72</f>
        <v>0</v>
      </c>
      <c r="PK72" s="191"/>
      <c r="PL72" s="191"/>
      <c r="PM72" s="191"/>
      <c r="PN72" s="191"/>
      <c r="PO72" s="191"/>
      <c r="PP72" s="191"/>
      <c r="PQ72" s="191">
        <f>PO72+PP72</f>
        <v>0</v>
      </c>
      <c r="PR72" s="191"/>
      <c r="PS72" s="191"/>
      <c r="PT72" s="191"/>
      <c r="PU72" s="191">
        <v>1</v>
      </c>
      <c r="PV72" s="191">
        <f>PU72*300000</f>
        <v>300000</v>
      </c>
      <c r="PW72" s="191"/>
      <c r="PX72" s="191">
        <f>PV72+PW72</f>
        <v>300000</v>
      </c>
      <c r="PY72" s="191"/>
      <c r="PZ72" s="191"/>
      <c r="QA72" s="191"/>
      <c r="QB72" s="191">
        <v>1</v>
      </c>
      <c r="QC72" s="191">
        <f>QB72*9600</f>
        <v>9600</v>
      </c>
      <c r="QD72" s="191"/>
      <c r="QE72" s="191">
        <f>QC72+QD72</f>
        <v>9600</v>
      </c>
      <c r="QF72" s="191"/>
      <c r="QG72" s="191"/>
      <c r="QH72" s="191"/>
      <c r="QI72" s="191"/>
      <c r="QJ72" s="191"/>
      <c r="QK72" s="191"/>
      <c r="QL72" s="191">
        <f>QJ72+QK72</f>
        <v>0</v>
      </c>
      <c r="QM72" s="191"/>
      <c r="QN72" s="191"/>
      <c r="QO72" s="191"/>
      <c r="QP72" s="191"/>
      <c r="QQ72" s="201">
        <v>29710.799999999999</v>
      </c>
      <c r="QR72" s="191"/>
      <c r="QS72" s="201">
        <f>QQ72+QR72</f>
        <v>29710.799999999999</v>
      </c>
      <c r="QT72" s="191">
        <v>1572</v>
      </c>
      <c r="QU72" s="191"/>
      <c r="QV72" s="191"/>
      <c r="QW72" s="191"/>
      <c r="QX72" s="191"/>
      <c r="QY72" s="191"/>
      <c r="QZ72" s="191">
        <f>QX72+QY72</f>
        <v>0</v>
      </c>
      <c r="RA72" s="191"/>
      <c r="RB72" s="191"/>
      <c r="RC72" s="191"/>
      <c r="RD72" s="191"/>
      <c r="RE72" s="191"/>
      <c r="RF72" s="191"/>
      <c r="RG72" s="191">
        <f>RE72+RF72</f>
        <v>0</v>
      </c>
      <c r="RH72" s="191"/>
      <c r="RI72" s="191"/>
      <c r="RJ72" s="191"/>
      <c r="RK72" s="191"/>
      <c r="RL72" s="191"/>
      <c r="RM72" s="191"/>
      <c r="RN72" s="191">
        <f>RL72+RM72</f>
        <v>0</v>
      </c>
      <c r="RO72" s="191"/>
      <c r="RP72" s="191"/>
      <c r="RQ72" s="191"/>
      <c r="RR72" s="191"/>
      <c r="RS72" s="191"/>
      <c r="RT72" s="191"/>
      <c r="RU72" s="191">
        <f>RS72+RT72</f>
        <v>0</v>
      </c>
      <c r="RV72" s="191"/>
      <c r="RW72" s="191"/>
      <c r="RX72" s="191"/>
      <c r="RY72" s="191"/>
      <c r="RZ72" s="191"/>
      <c r="SA72" s="191"/>
      <c r="SB72" s="191">
        <f>RZ72+SA72</f>
        <v>0</v>
      </c>
      <c r="SC72" s="191"/>
      <c r="SD72" s="191"/>
      <c r="SE72" s="191"/>
      <c r="SF72" s="191"/>
      <c r="SG72" s="191"/>
      <c r="SH72" s="191"/>
      <c r="SI72" s="191"/>
      <c r="SJ72" s="191"/>
      <c r="SK72" s="191"/>
      <c r="SL72" s="191"/>
      <c r="SM72" s="191"/>
      <c r="SN72" s="191"/>
      <c r="SO72" s="191"/>
      <c r="SP72" s="191">
        <f>SN72+SO72</f>
        <v>0</v>
      </c>
      <c r="SQ72" s="191"/>
      <c r="SR72" s="191"/>
      <c r="SS72" s="191"/>
      <c r="ST72" s="191"/>
      <c r="SU72" s="191"/>
      <c r="SV72" s="191"/>
      <c r="SW72" s="191">
        <f>SU72+SV72</f>
        <v>0</v>
      </c>
      <c r="SX72" s="191"/>
      <c r="SY72" s="191"/>
      <c r="SZ72" s="191"/>
      <c r="TA72" s="191"/>
      <c r="TB72" s="191"/>
      <c r="TC72" s="191"/>
      <c r="TD72" s="191"/>
      <c r="TE72" s="191"/>
      <c r="TF72" s="191"/>
      <c r="TG72" s="191"/>
      <c r="TH72" s="191"/>
      <c r="TI72" s="191"/>
      <c r="TJ72" s="191"/>
      <c r="TK72" s="191"/>
      <c r="TL72" s="191"/>
      <c r="TM72" s="191"/>
      <c r="TN72" s="191"/>
      <c r="TO72" s="191"/>
      <c r="TP72" s="191"/>
      <c r="TQ72" s="191"/>
      <c r="TR72" s="191"/>
      <c r="TS72" s="191"/>
      <c r="TT72" s="191"/>
      <c r="TU72" s="191"/>
      <c r="TV72" s="191"/>
      <c r="TW72" s="191"/>
      <c r="TX72" s="191"/>
      <c r="TY72" s="191">
        <f>TW72+TX72</f>
        <v>0</v>
      </c>
      <c r="TZ72" s="191"/>
      <c r="UA72" s="191"/>
      <c r="UB72" s="191"/>
      <c r="UC72" s="191"/>
      <c r="UD72" s="191"/>
      <c r="UE72" s="191"/>
      <c r="UF72" s="191">
        <f>UD72+UE72</f>
        <v>0</v>
      </c>
      <c r="UG72" s="191"/>
      <c r="UH72" s="191"/>
      <c r="UI72" s="191"/>
      <c r="UJ72" s="191"/>
      <c r="UK72" s="191"/>
      <c r="UL72" s="191"/>
      <c r="UM72" s="191">
        <f>UK72+UL72</f>
        <v>0</v>
      </c>
      <c r="UN72" s="191"/>
      <c r="UO72" s="191"/>
      <c r="UP72" s="191"/>
      <c r="UQ72" s="191"/>
      <c r="UR72" s="191"/>
      <c r="US72" s="191"/>
      <c r="UT72" s="191">
        <f>UR72+US72</f>
        <v>0</v>
      </c>
      <c r="UU72" s="191"/>
      <c r="UV72" s="191"/>
      <c r="UW72" s="191"/>
      <c r="UX72" s="191"/>
      <c r="UY72" s="191"/>
      <c r="UZ72" s="191"/>
      <c r="VA72" s="191">
        <f>UY72+UZ72</f>
        <v>0</v>
      </c>
      <c r="VB72" s="191"/>
      <c r="VC72" s="191"/>
      <c r="VD72" s="191"/>
      <c r="VE72" s="191"/>
      <c r="VF72" s="191"/>
      <c r="VG72" s="191"/>
      <c r="VH72" s="191">
        <f>VF72+VG72</f>
        <v>0</v>
      </c>
      <c r="VI72" s="191"/>
      <c r="VJ72" s="191"/>
      <c r="VK72" s="191"/>
      <c r="VL72" s="191"/>
      <c r="VM72" s="191"/>
      <c r="VN72" s="191"/>
      <c r="VO72" s="191">
        <f>VM72+VN72</f>
        <v>0</v>
      </c>
      <c r="VP72" s="191"/>
      <c r="VQ72" s="191"/>
      <c r="VR72" s="191"/>
      <c r="VS72" s="191"/>
      <c r="VT72" s="191"/>
      <c r="VU72" s="191"/>
      <c r="VV72" s="191">
        <f>VT72+VU72</f>
        <v>0</v>
      </c>
      <c r="VW72" s="191"/>
      <c r="VX72" s="191"/>
      <c r="VY72" s="191"/>
      <c r="VZ72" s="191"/>
      <c r="WA72" s="191"/>
      <c r="WB72" s="191"/>
      <c r="WC72" s="191">
        <f>WA72+WB72</f>
        <v>0</v>
      </c>
      <c r="WD72" s="191"/>
      <c r="WE72" s="191"/>
      <c r="WF72" s="191"/>
      <c r="WG72" s="191"/>
      <c r="WH72" s="191"/>
      <c r="WI72" s="191"/>
      <c r="WJ72" s="191">
        <f>WH72+WI72</f>
        <v>0</v>
      </c>
      <c r="WK72" s="191"/>
      <c r="WL72" s="191"/>
      <c r="WM72" s="191"/>
      <c r="WN72" s="191"/>
      <c r="WO72" s="191"/>
      <c r="WP72" s="191"/>
      <c r="WQ72" s="191">
        <f>WO72+WP72</f>
        <v>0</v>
      </c>
      <c r="WR72" s="191"/>
      <c r="WS72" s="191"/>
      <c r="WT72" s="191"/>
      <c r="WU72" s="191"/>
      <c r="WV72" s="191"/>
      <c r="WW72" s="191"/>
      <c r="WX72" s="191">
        <f>WV72+WW72</f>
        <v>0</v>
      </c>
      <c r="WY72" s="191"/>
      <c r="WZ72" s="191"/>
      <c r="XA72" s="191"/>
      <c r="XB72" s="191"/>
      <c r="XC72" s="191"/>
      <c r="XD72" s="191"/>
      <c r="XE72" s="191">
        <f>XC72+XD72</f>
        <v>0</v>
      </c>
      <c r="XF72" s="191"/>
      <c r="XG72" s="191"/>
      <c r="XH72" s="191"/>
      <c r="XI72" s="191"/>
      <c r="XJ72" s="191"/>
      <c r="XK72" s="191"/>
      <c r="XL72" s="191">
        <f>XJ72+XK72</f>
        <v>0</v>
      </c>
      <c r="XM72" s="191"/>
      <c r="XN72" s="191"/>
      <c r="XO72" s="191"/>
      <c r="XP72" s="191"/>
      <c r="XQ72" s="191"/>
      <c r="XR72" s="191"/>
      <c r="XS72" s="191">
        <f>XQ72+XR72</f>
        <v>0</v>
      </c>
      <c r="XT72" s="191"/>
      <c r="XU72" s="191"/>
      <c r="XV72" s="191"/>
      <c r="XW72" s="191"/>
      <c r="XX72" s="191"/>
      <c r="XY72" s="191"/>
      <c r="XZ72" s="191">
        <f>XX72+XY72</f>
        <v>0</v>
      </c>
      <c r="YA72" s="191"/>
      <c r="YB72" s="191"/>
      <c r="YC72" s="191"/>
      <c r="YD72" s="191"/>
      <c r="YE72" s="191"/>
      <c r="YF72" s="191"/>
      <c r="YG72" s="191">
        <f>YE72+YF72</f>
        <v>0</v>
      </c>
      <c r="YH72" s="191"/>
      <c r="YI72" s="191"/>
      <c r="YJ72" s="191"/>
      <c r="YK72" s="191"/>
      <c r="YL72" s="190">
        <f t="shared" ref="YL72:YL101" si="194">K72+R72+Y72+AF72+AM72+AT72+BA72+BH72+BO72+BV72+CC72+CJ72+CQ72+CX72+DE72+DL72+DS72+DZ72+EG72+EN72+EU72+FB72+FI72+FP72+FW72+GD72+GK72+GR72+GY72+HF72+HM72+HT72+IA72+IH72+IO72+IV72+JC72+JJ72+JX72+KE72+KL72+KS72+KZ72+LG72+LN72+LU72+MB72+MI72+MP72+MW72+ND72+NK72+NR72+NY72+OF72+OM72+OT72+PA72+PH72+PO72+PV72+QC72+QJ72+QQ72+QX72+RE72+RL72+RS72+RZ72+SG72+SN72+SU72+TB72+TI72+TP72+TW72+UD72+UK72+UR72+UY72+VF72+VM72+VT72+WA72+WH72+WO72+WV72+XC72+XJ72+XQ72+XX72+YE72</f>
        <v>341310.8</v>
      </c>
      <c r="YM72" s="190">
        <f t="shared" si="193"/>
        <v>0</v>
      </c>
      <c r="YN72" s="190">
        <f t="shared" si="193"/>
        <v>341310.8</v>
      </c>
      <c r="YO72" s="191"/>
    </row>
    <row r="73" spans="1:672" ht="18" customHeight="1">
      <c r="A73" s="200">
        <v>2</v>
      </c>
      <c r="B73" s="191" t="s">
        <v>1899</v>
      </c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>
        <f t="shared" ref="M73:M101" si="195">K73+L73</f>
        <v>0</v>
      </c>
      <c r="N73" s="191"/>
      <c r="O73" s="191"/>
      <c r="P73" s="191"/>
      <c r="Q73" s="191"/>
      <c r="R73" s="191"/>
      <c r="S73" s="191"/>
      <c r="T73" s="191">
        <f t="shared" ref="T73:T101" si="196">R73+S73</f>
        <v>0</v>
      </c>
      <c r="U73" s="191"/>
      <c r="V73" s="191"/>
      <c r="W73" s="191"/>
      <c r="X73" s="191"/>
      <c r="Y73" s="191">
        <f t="shared" ref="Y73:Y101" si="197">X73*2000</f>
        <v>0</v>
      </c>
      <c r="Z73" s="191"/>
      <c r="AA73" s="191">
        <f t="shared" ref="AA73:AA101" si="198">Y73+Z73</f>
        <v>0</v>
      </c>
      <c r="AB73" s="191"/>
      <c r="AC73" s="191"/>
      <c r="AD73" s="191"/>
      <c r="AE73" s="191"/>
      <c r="AF73" s="191"/>
      <c r="AG73" s="191"/>
      <c r="AH73" s="191">
        <f t="shared" ref="AH73:AH101" si="199">AF73+AG73</f>
        <v>0</v>
      </c>
      <c r="AI73" s="191"/>
      <c r="AJ73" s="191"/>
      <c r="AK73" s="191"/>
      <c r="AL73" s="191"/>
      <c r="AM73" s="191"/>
      <c r="AN73" s="191"/>
      <c r="AO73" s="191">
        <f t="shared" ref="AO73:AO101" si="200">AM73+AN73</f>
        <v>0</v>
      </c>
      <c r="AP73" s="191"/>
      <c r="AQ73" s="191"/>
      <c r="AR73" s="191"/>
      <c r="AS73" s="191"/>
      <c r="AT73" s="191"/>
      <c r="AU73" s="191"/>
      <c r="AV73" s="191">
        <f t="shared" ref="AV73:AV101" si="201">AT73+AU73</f>
        <v>0</v>
      </c>
      <c r="AW73" s="191"/>
      <c r="AX73" s="191"/>
      <c r="AY73" s="191"/>
      <c r="AZ73" s="191"/>
      <c r="BA73" s="191"/>
      <c r="BB73" s="191"/>
      <c r="BC73" s="191">
        <f t="shared" ref="BC73:BC101" si="202">BA73+BB73</f>
        <v>0</v>
      </c>
      <c r="BD73" s="191"/>
      <c r="BE73" s="191"/>
      <c r="BF73" s="191"/>
      <c r="BG73" s="191"/>
      <c r="BH73" s="191"/>
      <c r="BI73" s="191"/>
      <c r="BJ73" s="191">
        <f t="shared" ref="BJ73:BJ101" si="203">BH73+BI73</f>
        <v>0</v>
      </c>
      <c r="BK73" s="191"/>
      <c r="BL73" s="191"/>
      <c r="BM73" s="191"/>
      <c r="BN73" s="191"/>
      <c r="BO73" s="191"/>
      <c r="BP73" s="191"/>
      <c r="BQ73" s="191">
        <f t="shared" ref="BQ73:BQ101" si="204">BO73+BP73</f>
        <v>0</v>
      </c>
      <c r="BR73" s="191"/>
      <c r="BS73" s="191"/>
      <c r="BT73" s="191"/>
      <c r="BU73" s="191"/>
      <c r="BV73" s="191"/>
      <c r="BW73" s="191"/>
      <c r="BX73" s="191">
        <f t="shared" ref="BX73:BX101" si="205">BV73+BW73</f>
        <v>0</v>
      </c>
      <c r="BY73" s="191"/>
      <c r="BZ73" s="191"/>
      <c r="CA73" s="191"/>
      <c r="CB73" s="191"/>
      <c r="CC73" s="191"/>
      <c r="CD73" s="191"/>
      <c r="CE73" s="191">
        <f t="shared" ref="CE73:CE101" si="206">CC73+CD73</f>
        <v>0</v>
      </c>
      <c r="CF73" s="191"/>
      <c r="CG73" s="191"/>
      <c r="CH73" s="191"/>
      <c r="CI73" s="191"/>
      <c r="CJ73" s="191"/>
      <c r="CK73" s="191"/>
      <c r="CL73" s="191">
        <f t="shared" ref="CL73:CL101" si="207">CJ73+CK73</f>
        <v>0</v>
      </c>
      <c r="CM73" s="191"/>
      <c r="CN73" s="191"/>
      <c r="CO73" s="191"/>
      <c r="CP73" s="191"/>
      <c r="CQ73" s="191"/>
      <c r="CR73" s="191"/>
      <c r="CS73" s="191">
        <f t="shared" ref="CS73:CS101" si="208">CQ73+CR73</f>
        <v>0</v>
      </c>
      <c r="CT73" s="191"/>
      <c r="CU73" s="191"/>
      <c r="CV73" s="191"/>
      <c r="CW73" s="191"/>
      <c r="CX73" s="191"/>
      <c r="CY73" s="191"/>
      <c r="CZ73" s="191">
        <f t="shared" ref="CZ73:CZ101" si="209">CX73+CY73</f>
        <v>0</v>
      </c>
      <c r="DA73" s="191"/>
      <c r="DB73" s="191"/>
      <c r="DC73" s="191"/>
      <c r="DD73" s="191"/>
      <c r="DE73" s="191"/>
      <c r="DF73" s="191"/>
      <c r="DG73" s="191">
        <f t="shared" ref="DG73:DG101" si="210">DE73+DF73</f>
        <v>0</v>
      </c>
      <c r="DH73" s="191"/>
      <c r="DI73" s="191"/>
      <c r="DJ73" s="191"/>
      <c r="DK73" s="191"/>
      <c r="DL73" s="191"/>
      <c r="DM73" s="191"/>
      <c r="DN73" s="191">
        <f t="shared" ref="DN73:DN101" si="211">DL73+DM73</f>
        <v>0</v>
      </c>
      <c r="DO73" s="191"/>
      <c r="DP73" s="191"/>
      <c r="DQ73" s="191"/>
      <c r="DR73" s="191"/>
      <c r="DS73" s="191"/>
      <c r="DT73" s="191"/>
      <c r="DU73" s="191">
        <f t="shared" ref="DU73:DU101" si="212">DS73+DT73</f>
        <v>0</v>
      </c>
      <c r="DV73" s="191"/>
      <c r="DW73" s="191"/>
      <c r="DX73" s="191"/>
      <c r="DY73" s="191"/>
      <c r="DZ73" s="191"/>
      <c r="EA73" s="191"/>
      <c r="EB73" s="191">
        <f t="shared" ref="EB73:EB101" si="213">DZ73+EA73</f>
        <v>0</v>
      </c>
      <c r="EC73" s="191"/>
      <c r="ED73" s="191"/>
      <c r="EE73" s="191"/>
      <c r="EF73" s="191"/>
      <c r="EG73" s="191"/>
      <c r="EH73" s="191"/>
      <c r="EI73" s="191">
        <f t="shared" ref="EI73:EI101" si="214">EG73+EH73</f>
        <v>0</v>
      </c>
      <c r="EJ73" s="191"/>
      <c r="EK73" s="191"/>
      <c r="EL73" s="191"/>
      <c r="EM73" s="191"/>
      <c r="EN73" s="191"/>
      <c r="EO73" s="191"/>
      <c r="EP73" s="191">
        <f t="shared" ref="EP73:EP101" si="215">EN73+EO73</f>
        <v>0</v>
      </c>
      <c r="EQ73" s="191"/>
      <c r="ER73" s="191"/>
      <c r="ES73" s="191"/>
      <c r="ET73" s="191"/>
      <c r="EU73" s="191"/>
      <c r="EV73" s="191"/>
      <c r="EW73" s="191">
        <f t="shared" ref="EW73:EW101" si="216">EU73+EV73</f>
        <v>0</v>
      </c>
      <c r="EX73" s="191"/>
      <c r="EY73" s="191"/>
      <c r="EZ73" s="191"/>
      <c r="FA73" s="191"/>
      <c r="FB73" s="191"/>
      <c r="FC73" s="191"/>
      <c r="FD73" s="191">
        <f t="shared" ref="FD73:FD101" si="217">FB73+FC73</f>
        <v>0</v>
      </c>
      <c r="FE73" s="191"/>
      <c r="FF73" s="191"/>
      <c r="FG73" s="191"/>
      <c r="FH73" s="191"/>
      <c r="FI73" s="191"/>
      <c r="FJ73" s="191"/>
      <c r="FK73" s="191">
        <f t="shared" ref="FK73:FK101" si="218">FI73+FJ73</f>
        <v>0</v>
      </c>
      <c r="FL73" s="191"/>
      <c r="FM73" s="191"/>
      <c r="FN73" s="191"/>
      <c r="FO73" s="191"/>
      <c r="FP73" s="191"/>
      <c r="FQ73" s="191"/>
      <c r="FR73" s="191">
        <f t="shared" ref="FR73:FR101" si="219">FP73+FQ73</f>
        <v>0</v>
      </c>
      <c r="FS73" s="191"/>
      <c r="FT73" s="191"/>
      <c r="FU73" s="191"/>
      <c r="FV73" s="191"/>
      <c r="FW73" s="191"/>
      <c r="FX73" s="191"/>
      <c r="FY73" s="191">
        <f t="shared" ref="FY73:FY101" si="220">FW73+FX73</f>
        <v>0</v>
      </c>
      <c r="FZ73" s="191"/>
      <c r="GA73" s="191"/>
      <c r="GB73" s="191"/>
      <c r="GC73" s="191"/>
      <c r="GD73" s="191"/>
      <c r="GE73" s="191"/>
      <c r="GF73" s="191">
        <f t="shared" ref="GF73:GF101" si="221">GD73+GE73</f>
        <v>0</v>
      </c>
      <c r="GG73" s="191"/>
      <c r="GH73" s="191"/>
      <c r="GI73" s="191"/>
      <c r="GJ73" s="191"/>
      <c r="GK73" s="191"/>
      <c r="GL73" s="191"/>
      <c r="GM73" s="191">
        <f t="shared" ref="GM73:GM101" si="222">GK73+GL73</f>
        <v>0</v>
      </c>
      <c r="GN73" s="191"/>
      <c r="GO73" s="191"/>
      <c r="GP73" s="191"/>
      <c r="GQ73" s="191"/>
      <c r="GR73" s="191"/>
      <c r="GS73" s="191"/>
      <c r="GT73" s="191">
        <f t="shared" ref="GT73:GT101" si="223">GR73+GS73</f>
        <v>0</v>
      </c>
      <c r="GU73" s="191"/>
      <c r="GV73" s="191"/>
      <c r="GW73" s="191"/>
      <c r="GX73" s="191"/>
      <c r="GY73" s="191"/>
      <c r="GZ73" s="191"/>
      <c r="HA73" s="191">
        <f t="shared" ref="HA73:HA101" si="224">GY73+GZ73</f>
        <v>0</v>
      </c>
      <c r="HB73" s="191"/>
      <c r="HC73" s="191"/>
      <c r="HD73" s="191"/>
      <c r="HE73" s="191"/>
      <c r="HF73" s="191"/>
      <c r="HG73" s="191"/>
      <c r="HH73" s="191">
        <f t="shared" ref="HH73:HH101" si="225">HF73+HG73</f>
        <v>0</v>
      </c>
      <c r="HI73" s="191"/>
      <c r="HJ73" s="191"/>
      <c r="HK73" s="191"/>
      <c r="HL73" s="191"/>
      <c r="HM73" s="191"/>
      <c r="HN73" s="191"/>
      <c r="HO73" s="191">
        <f t="shared" ref="HO73:HO101" si="226">HM73+HN73</f>
        <v>0</v>
      </c>
      <c r="HP73" s="191"/>
      <c r="HQ73" s="191"/>
      <c r="HR73" s="191"/>
      <c r="HS73" s="191"/>
      <c r="HT73" s="191"/>
      <c r="HU73" s="191"/>
      <c r="HV73" s="191">
        <f t="shared" ref="HV73:HV101" si="227">HT73+HU73</f>
        <v>0</v>
      </c>
      <c r="HW73" s="191"/>
      <c r="HX73" s="191"/>
      <c r="HY73" s="191"/>
      <c r="HZ73" s="191"/>
      <c r="IA73" s="191"/>
      <c r="IB73" s="191"/>
      <c r="IC73" s="191">
        <f t="shared" ref="IC73:IC101" si="228">IA73+IB73</f>
        <v>0</v>
      </c>
      <c r="ID73" s="191"/>
      <c r="IE73" s="191"/>
      <c r="IF73" s="191"/>
      <c r="IG73" s="191"/>
      <c r="IH73" s="191"/>
      <c r="II73" s="191"/>
      <c r="IJ73" s="191">
        <f t="shared" ref="IJ73:IJ101" si="229">IH73+II73</f>
        <v>0</v>
      </c>
      <c r="IK73" s="191"/>
      <c r="IL73" s="191"/>
      <c r="IM73" s="191"/>
      <c r="IN73" s="191"/>
      <c r="IO73" s="191"/>
      <c r="IP73" s="191"/>
      <c r="IQ73" s="191">
        <f t="shared" ref="IQ73:IQ101" si="230">IO73+IP73</f>
        <v>0</v>
      </c>
      <c r="IR73" s="191"/>
      <c r="IS73" s="191"/>
      <c r="IT73" s="191"/>
      <c r="IU73" s="191"/>
      <c r="IV73" s="191"/>
      <c r="IW73" s="191"/>
      <c r="IX73" s="191">
        <f t="shared" ref="IX73:IX101" si="231">IV73+IW73</f>
        <v>0</v>
      </c>
      <c r="IY73" s="191"/>
      <c r="IZ73" s="191"/>
      <c r="JA73" s="191"/>
      <c r="JB73" s="191"/>
      <c r="JC73" s="191"/>
      <c r="JD73" s="191"/>
      <c r="JE73" s="191">
        <f t="shared" ref="JE73:JE101" si="232">JC73+JD73</f>
        <v>0</v>
      </c>
      <c r="JF73" s="191"/>
      <c r="JG73" s="191"/>
      <c r="JH73" s="191"/>
      <c r="JI73" s="191"/>
      <c r="JJ73" s="191"/>
      <c r="JK73" s="191"/>
      <c r="JL73" s="191">
        <f t="shared" ref="JL73:JL101" si="233">JJ73+JK73</f>
        <v>0</v>
      </c>
      <c r="JM73" s="191"/>
      <c r="JN73" s="191"/>
      <c r="JO73" s="191"/>
      <c r="JP73" s="191"/>
      <c r="JQ73" s="191"/>
      <c r="JR73" s="191"/>
      <c r="JS73" s="191">
        <f t="shared" ref="JS73:JS101" si="234">JQ73+JR73</f>
        <v>0</v>
      </c>
      <c r="JT73" s="191"/>
      <c r="JU73" s="191"/>
      <c r="JV73" s="191"/>
      <c r="JW73" s="191"/>
      <c r="JX73" s="191"/>
      <c r="JY73" s="191"/>
      <c r="JZ73" s="191">
        <f t="shared" ref="JZ73:JZ101" si="235">JX73+JY73</f>
        <v>0</v>
      </c>
      <c r="KA73" s="191"/>
      <c r="KB73" s="191"/>
      <c r="KC73" s="191"/>
      <c r="KD73" s="191"/>
      <c r="KE73" s="191"/>
      <c r="KF73" s="191"/>
      <c r="KG73" s="191">
        <f t="shared" ref="KG73:KG101" si="236">KE73+KF73</f>
        <v>0</v>
      </c>
      <c r="KH73" s="191"/>
      <c r="KI73" s="191"/>
      <c r="KJ73" s="191"/>
      <c r="KK73" s="191"/>
      <c r="KL73" s="191"/>
      <c r="KM73" s="191"/>
      <c r="KN73" s="191">
        <f t="shared" ref="KN73:KN101" si="237">KL73+KM73</f>
        <v>0</v>
      </c>
      <c r="KO73" s="191"/>
      <c r="KP73" s="191"/>
      <c r="KQ73" s="191"/>
      <c r="KR73" s="191"/>
      <c r="KS73" s="191"/>
      <c r="KT73" s="191"/>
      <c r="KU73" s="191">
        <f t="shared" ref="KU73:KU101" si="238">KS73+KT73</f>
        <v>0</v>
      </c>
      <c r="KV73" s="191"/>
      <c r="KW73" s="191"/>
      <c r="KX73" s="191"/>
      <c r="KY73" s="191"/>
      <c r="KZ73" s="191"/>
      <c r="LA73" s="191"/>
      <c r="LB73" s="191">
        <f t="shared" ref="LB73:LB101" si="239">KZ73+LA73</f>
        <v>0</v>
      </c>
      <c r="LC73" s="191"/>
      <c r="LD73" s="191"/>
      <c r="LE73" s="191"/>
      <c r="LF73" s="191"/>
      <c r="LG73" s="191"/>
      <c r="LH73" s="191"/>
      <c r="LI73" s="191">
        <f t="shared" ref="LI73:LI101" si="240">LG73+LH73</f>
        <v>0</v>
      </c>
      <c r="LJ73" s="191"/>
      <c r="LK73" s="191"/>
      <c r="LL73" s="191"/>
      <c r="LM73" s="191"/>
      <c r="LN73" s="191"/>
      <c r="LO73" s="191"/>
      <c r="LP73" s="191">
        <f t="shared" ref="LP73:LP101" si="241">LN73+LO73</f>
        <v>0</v>
      </c>
      <c r="LQ73" s="191"/>
      <c r="LR73" s="191"/>
      <c r="LS73" s="191"/>
      <c r="LT73" s="191"/>
      <c r="LU73" s="191"/>
      <c r="LV73" s="191"/>
      <c r="LW73" s="191">
        <f t="shared" ref="LW73:LW101" si="242">LU73+LV73</f>
        <v>0</v>
      </c>
      <c r="LX73" s="191"/>
      <c r="LY73" s="191"/>
      <c r="LZ73" s="191"/>
      <c r="MA73" s="191"/>
      <c r="MB73" s="191"/>
      <c r="MC73" s="191"/>
      <c r="MD73" s="191">
        <f t="shared" ref="MD73:MD101" si="243">MB73+MC73</f>
        <v>0</v>
      </c>
      <c r="ME73" s="191"/>
      <c r="MF73" s="191"/>
      <c r="MG73" s="191"/>
      <c r="MH73" s="191"/>
      <c r="MI73" s="191"/>
      <c r="MJ73" s="191"/>
      <c r="MK73" s="191">
        <f t="shared" ref="MK73:MK101" si="244">MI73+MJ73</f>
        <v>0</v>
      </c>
      <c r="ML73" s="191"/>
      <c r="MM73" s="191"/>
      <c r="MN73" s="191"/>
      <c r="MO73" s="191"/>
      <c r="MP73" s="191"/>
      <c r="MQ73" s="191"/>
      <c r="MR73" s="191">
        <f t="shared" ref="MR73:MR101" si="245">MP73+MQ73</f>
        <v>0</v>
      </c>
      <c r="MS73" s="191"/>
      <c r="MT73" s="191"/>
      <c r="MU73" s="191"/>
      <c r="MV73" s="191"/>
      <c r="MW73" s="191"/>
      <c r="MX73" s="191"/>
      <c r="MY73" s="191">
        <f t="shared" ref="MY73:MY101" si="246">MW73+MX73</f>
        <v>0</v>
      </c>
      <c r="MZ73" s="191"/>
      <c r="NA73" s="191"/>
      <c r="NB73" s="191"/>
      <c r="NC73" s="191"/>
      <c r="ND73" s="191"/>
      <c r="NE73" s="191"/>
      <c r="NF73" s="191">
        <f t="shared" ref="NF73:NF101" si="247">ND73+NE73</f>
        <v>0</v>
      </c>
      <c r="NG73" s="191"/>
      <c r="NH73" s="191"/>
      <c r="NI73" s="191"/>
      <c r="NJ73" s="191"/>
      <c r="NK73" s="191"/>
      <c r="NL73" s="191"/>
      <c r="NM73" s="191">
        <f t="shared" ref="NM73:NM101" si="248">NK73+NL73</f>
        <v>0</v>
      </c>
      <c r="NN73" s="191"/>
      <c r="NO73" s="191"/>
      <c r="NP73" s="191"/>
      <c r="NQ73" s="191"/>
      <c r="NR73" s="191"/>
      <c r="NS73" s="191"/>
      <c r="NT73" s="191">
        <f t="shared" ref="NT73:NT101" si="249">NR73+NS73</f>
        <v>0</v>
      </c>
      <c r="NU73" s="191"/>
      <c r="NV73" s="191"/>
      <c r="NW73" s="191"/>
      <c r="NX73" s="191"/>
      <c r="NY73" s="191"/>
      <c r="NZ73" s="191"/>
      <c r="OA73" s="191">
        <f t="shared" ref="OA73:OA101" si="250">NY73+NZ73</f>
        <v>0</v>
      </c>
      <c r="OB73" s="191"/>
      <c r="OC73" s="191"/>
      <c r="OD73" s="191"/>
      <c r="OE73" s="191"/>
      <c r="OF73" s="191"/>
      <c r="OG73" s="191"/>
      <c r="OH73" s="191">
        <f t="shared" ref="OH73:OH101" si="251">OF73+OG73</f>
        <v>0</v>
      </c>
      <c r="OI73" s="191"/>
      <c r="OJ73" s="191"/>
      <c r="OK73" s="191"/>
      <c r="OL73" s="191"/>
      <c r="OM73" s="191"/>
      <c r="ON73" s="191"/>
      <c r="OO73" s="191">
        <f t="shared" ref="OO73:OO101" si="252">OM73+ON73</f>
        <v>0</v>
      </c>
      <c r="OP73" s="191"/>
      <c r="OQ73" s="191"/>
      <c r="OR73" s="191"/>
      <c r="OS73" s="191"/>
      <c r="OT73" s="191"/>
      <c r="OU73" s="191"/>
      <c r="OV73" s="191">
        <f t="shared" ref="OV73:OV101" si="253">OT73+OU73</f>
        <v>0</v>
      </c>
      <c r="OW73" s="191"/>
      <c r="OX73" s="191"/>
      <c r="OY73" s="191"/>
      <c r="OZ73" s="191"/>
      <c r="PA73" s="191"/>
      <c r="PB73" s="191"/>
      <c r="PC73" s="191">
        <f t="shared" ref="PC73:PC101" si="254">PA73+PB73</f>
        <v>0</v>
      </c>
      <c r="PD73" s="191"/>
      <c r="PE73" s="191"/>
      <c r="PF73" s="191"/>
      <c r="PG73" s="191"/>
      <c r="PH73" s="191"/>
      <c r="PI73" s="191"/>
      <c r="PJ73" s="191">
        <f t="shared" ref="PJ73:PJ101" si="255">PH73+PI73</f>
        <v>0</v>
      </c>
      <c r="PK73" s="191"/>
      <c r="PL73" s="191"/>
      <c r="PM73" s="191"/>
      <c r="PN73" s="191"/>
      <c r="PO73" s="191"/>
      <c r="PP73" s="191"/>
      <c r="PQ73" s="191">
        <f t="shared" ref="PQ73:PQ101" si="256">PO73+PP73</f>
        <v>0</v>
      </c>
      <c r="PR73" s="191"/>
      <c r="PS73" s="191"/>
      <c r="PT73" s="191"/>
      <c r="PU73" s="191">
        <v>1</v>
      </c>
      <c r="PV73" s="191">
        <v>60000</v>
      </c>
      <c r="PW73" s="191"/>
      <c r="PX73" s="191">
        <f t="shared" ref="PX73:PX101" si="257">PV73+PW73</f>
        <v>60000</v>
      </c>
      <c r="PY73" s="191"/>
      <c r="PZ73" s="191"/>
      <c r="QA73" s="191"/>
      <c r="QB73" s="191"/>
      <c r="QC73" s="191">
        <f t="shared" ref="QC73:QC101" si="258">QB73*9600</f>
        <v>0</v>
      </c>
      <c r="QD73" s="191"/>
      <c r="QE73" s="191">
        <f t="shared" ref="QE73:QE101" si="259">QC73+QD73</f>
        <v>0</v>
      </c>
      <c r="QF73" s="191"/>
      <c r="QG73" s="191"/>
      <c r="QH73" s="191"/>
      <c r="QI73" s="191"/>
      <c r="QJ73" s="191"/>
      <c r="QK73" s="191"/>
      <c r="QL73" s="191">
        <f t="shared" ref="QL73:QL101" si="260">QJ73+QK73</f>
        <v>0</v>
      </c>
      <c r="QM73" s="191"/>
      <c r="QN73" s="191"/>
      <c r="QO73" s="191"/>
      <c r="QP73" s="191"/>
      <c r="QQ73" s="201">
        <v>53732.7</v>
      </c>
      <c r="QR73" s="191"/>
      <c r="QS73" s="201">
        <f t="shared" ref="QS73:QS101" si="261">QQ73+QR73</f>
        <v>53732.7</v>
      </c>
      <c r="QT73" s="191">
        <v>2843</v>
      </c>
      <c r="QU73" s="191"/>
      <c r="QV73" s="191"/>
      <c r="QW73" s="191"/>
      <c r="QX73" s="191"/>
      <c r="QY73" s="191"/>
      <c r="QZ73" s="191">
        <f t="shared" ref="QZ73:QZ101" si="262">QX73+QY73</f>
        <v>0</v>
      </c>
      <c r="RA73" s="191"/>
      <c r="RB73" s="191"/>
      <c r="RC73" s="191"/>
      <c r="RD73" s="191"/>
      <c r="RE73" s="191"/>
      <c r="RF73" s="191"/>
      <c r="RG73" s="191">
        <f t="shared" ref="RG73:RG101" si="263">RE73+RF73</f>
        <v>0</v>
      </c>
      <c r="RH73" s="191"/>
      <c r="RI73" s="191"/>
      <c r="RJ73" s="191"/>
      <c r="RK73" s="191"/>
      <c r="RL73" s="191"/>
      <c r="RM73" s="191"/>
      <c r="RN73" s="191">
        <f t="shared" ref="RN73:RN101" si="264">RL73+RM73</f>
        <v>0</v>
      </c>
      <c r="RO73" s="191"/>
      <c r="RP73" s="191"/>
      <c r="RQ73" s="191"/>
      <c r="RR73" s="191"/>
      <c r="RS73" s="191"/>
      <c r="RT73" s="191"/>
      <c r="RU73" s="191">
        <f t="shared" ref="RU73:RU101" si="265">RS73+RT73</f>
        <v>0</v>
      </c>
      <c r="RV73" s="191"/>
      <c r="RW73" s="191"/>
      <c r="RX73" s="191"/>
      <c r="RY73" s="191"/>
      <c r="RZ73" s="191"/>
      <c r="SA73" s="191"/>
      <c r="SB73" s="191">
        <f t="shared" ref="SB73:SB101" si="266">RZ73+SA73</f>
        <v>0</v>
      </c>
      <c r="SC73" s="191"/>
      <c r="SD73" s="191"/>
      <c r="SE73" s="191"/>
      <c r="SF73" s="191"/>
      <c r="SG73" s="191"/>
      <c r="SH73" s="191"/>
      <c r="SI73" s="191">
        <f>SG73+SH73</f>
        <v>0</v>
      </c>
      <c r="SJ73" s="191"/>
      <c r="SK73" s="191"/>
      <c r="SL73" s="191"/>
      <c r="SM73" s="191"/>
      <c r="SN73" s="191"/>
      <c r="SO73" s="191"/>
      <c r="SP73" s="191">
        <f t="shared" ref="SP73:SP101" si="267">SN73+SO73</f>
        <v>0</v>
      </c>
      <c r="SQ73" s="191"/>
      <c r="SR73" s="191"/>
      <c r="SS73" s="191"/>
      <c r="ST73" s="191"/>
      <c r="SU73" s="191"/>
      <c r="SV73" s="191"/>
      <c r="SW73" s="191">
        <f t="shared" ref="SW73:SW101" si="268">SU73+SV73</f>
        <v>0</v>
      </c>
      <c r="SX73" s="191"/>
      <c r="SY73" s="191"/>
      <c r="SZ73" s="191"/>
      <c r="TA73" s="191"/>
      <c r="TB73" s="191"/>
      <c r="TC73" s="191"/>
      <c r="TD73" s="191">
        <f>TB73+TC73</f>
        <v>0</v>
      </c>
      <c r="TE73" s="191"/>
      <c r="TF73" s="191"/>
      <c r="TG73" s="191"/>
      <c r="TH73" s="191"/>
      <c r="TI73" s="191"/>
      <c r="TJ73" s="191"/>
      <c r="TK73" s="191">
        <f>TI73+TJ73</f>
        <v>0</v>
      </c>
      <c r="TL73" s="191"/>
      <c r="TM73" s="191"/>
      <c r="TN73" s="191"/>
      <c r="TO73" s="191"/>
      <c r="TP73" s="191"/>
      <c r="TQ73" s="191"/>
      <c r="TR73" s="191">
        <f>TP73+TQ73</f>
        <v>0</v>
      </c>
      <c r="TS73" s="191"/>
      <c r="TT73" s="191"/>
      <c r="TU73" s="191"/>
      <c r="TV73" s="191"/>
      <c r="TW73" s="191"/>
      <c r="TX73" s="191"/>
      <c r="TY73" s="191">
        <f t="shared" ref="TY73:TY101" si="269">TW73+TX73</f>
        <v>0</v>
      </c>
      <c r="TZ73" s="191"/>
      <c r="UA73" s="191"/>
      <c r="UB73" s="191"/>
      <c r="UC73" s="191"/>
      <c r="UD73" s="191"/>
      <c r="UE73" s="191"/>
      <c r="UF73" s="191">
        <f t="shared" ref="UF73:UF101" si="270">UD73+UE73</f>
        <v>0</v>
      </c>
      <c r="UG73" s="191"/>
      <c r="UH73" s="191"/>
      <c r="UI73" s="191"/>
      <c r="UJ73" s="191"/>
      <c r="UK73" s="191"/>
      <c r="UL73" s="191"/>
      <c r="UM73" s="191">
        <f t="shared" ref="UM73:UM101" si="271">UK73+UL73</f>
        <v>0</v>
      </c>
      <c r="UN73" s="191"/>
      <c r="UO73" s="191"/>
      <c r="UP73" s="191"/>
      <c r="UQ73" s="191"/>
      <c r="UR73" s="191"/>
      <c r="US73" s="191"/>
      <c r="UT73" s="191">
        <f t="shared" ref="UT73:UT101" si="272">UR73+US73</f>
        <v>0</v>
      </c>
      <c r="UU73" s="191"/>
      <c r="UV73" s="191"/>
      <c r="UW73" s="191"/>
      <c r="UX73" s="191"/>
      <c r="UY73" s="191"/>
      <c r="UZ73" s="191"/>
      <c r="VA73" s="191">
        <f t="shared" ref="VA73:VA101" si="273">UY73+UZ73</f>
        <v>0</v>
      </c>
      <c r="VB73" s="191"/>
      <c r="VC73" s="191"/>
      <c r="VD73" s="191"/>
      <c r="VE73" s="191"/>
      <c r="VF73" s="191"/>
      <c r="VG73" s="191"/>
      <c r="VH73" s="191">
        <f t="shared" ref="VH73:VH101" si="274">VF73+VG73</f>
        <v>0</v>
      </c>
      <c r="VI73" s="191"/>
      <c r="VJ73" s="191"/>
      <c r="VK73" s="191"/>
      <c r="VL73" s="191"/>
      <c r="VM73" s="191"/>
      <c r="VN73" s="191"/>
      <c r="VO73" s="191">
        <f t="shared" ref="VO73:VO101" si="275">VM73+VN73</f>
        <v>0</v>
      </c>
      <c r="VP73" s="191"/>
      <c r="VQ73" s="191"/>
      <c r="VR73" s="191"/>
      <c r="VS73" s="191"/>
      <c r="VT73" s="191"/>
      <c r="VU73" s="191"/>
      <c r="VV73" s="191">
        <f t="shared" ref="VV73:VV101" si="276">VT73+VU73</f>
        <v>0</v>
      </c>
      <c r="VW73" s="191"/>
      <c r="VX73" s="191"/>
      <c r="VY73" s="191"/>
      <c r="VZ73" s="191"/>
      <c r="WA73" s="191"/>
      <c r="WB73" s="191"/>
      <c r="WC73" s="191">
        <f t="shared" ref="WC73:WC101" si="277">WA73+WB73</f>
        <v>0</v>
      </c>
      <c r="WD73" s="191"/>
      <c r="WE73" s="191"/>
      <c r="WF73" s="191"/>
      <c r="WG73" s="191"/>
      <c r="WH73" s="191"/>
      <c r="WI73" s="191"/>
      <c r="WJ73" s="191">
        <f t="shared" ref="WJ73:WJ101" si="278">WH73+WI73</f>
        <v>0</v>
      </c>
      <c r="WK73" s="191"/>
      <c r="WL73" s="191"/>
      <c r="WM73" s="191"/>
      <c r="WN73" s="191"/>
      <c r="WO73" s="191"/>
      <c r="WP73" s="191"/>
      <c r="WQ73" s="191">
        <f t="shared" ref="WQ73:WQ101" si="279">WO73+WP73</f>
        <v>0</v>
      </c>
      <c r="WR73" s="191"/>
      <c r="WS73" s="191"/>
      <c r="WT73" s="191"/>
      <c r="WU73" s="191"/>
      <c r="WV73" s="191"/>
      <c r="WW73" s="191"/>
      <c r="WX73" s="191">
        <f t="shared" ref="WX73:WX101" si="280">WV73+WW73</f>
        <v>0</v>
      </c>
      <c r="WY73" s="191"/>
      <c r="WZ73" s="191"/>
      <c r="XA73" s="191"/>
      <c r="XB73" s="191"/>
      <c r="XC73" s="191"/>
      <c r="XD73" s="191"/>
      <c r="XE73" s="191">
        <f t="shared" ref="XE73:XE101" si="281">XC73+XD73</f>
        <v>0</v>
      </c>
      <c r="XF73" s="191"/>
      <c r="XG73" s="191"/>
      <c r="XH73" s="191"/>
      <c r="XI73" s="191"/>
      <c r="XJ73" s="191"/>
      <c r="XK73" s="191"/>
      <c r="XL73" s="191">
        <f t="shared" ref="XL73:XL101" si="282">XJ73+XK73</f>
        <v>0</v>
      </c>
      <c r="XM73" s="191"/>
      <c r="XN73" s="191"/>
      <c r="XO73" s="191"/>
      <c r="XP73" s="191"/>
      <c r="XQ73" s="191"/>
      <c r="XR73" s="191"/>
      <c r="XS73" s="191">
        <f t="shared" ref="XS73:XS101" si="283">XQ73+XR73</f>
        <v>0</v>
      </c>
      <c r="XT73" s="191"/>
      <c r="XU73" s="191"/>
      <c r="XV73" s="191"/>
      <c r="XW73" s="191"/>
      <c r="XX73" s="191"/>
      <c r="XY73" s="191"/>
      <c r="XZ73" s="191">
        <f t="shared" ref="XZ73:XZ101" si="284">XX73+XY73</f>
        <v>0</v>
      </c>
      <c r="YA73" s="191"/>
      <c r="YB73" s="191"/>
      <c r="YC73" s="191"/>
      <c r="YD73" s="191"/>
      <c r="YE73" s="191"/>
      <c r="YF73" s="191"/>
      <c r="YG73" s="191">
        <f t="shared" ref="YG73:YG101" si="285">YE73+YF73</f>
        <v>0</v>
      </c>
      <c r="YH73" s="191"/>
      <c r="YI73" s="191"/>
      <c r="YJ73" s="191"/>
      <c r="YK73" s="191"/>
      <c r="YL73" s="190">
        <f t="shared" si="194"/>
        <v>113732.7</v>
      </c>
      <c r="YM73" s="190">
        <f t="shared" si="193"/>
        <v>0</v>
      </c>
      <c r="YN73" s="190">
        <f t="shared" si="193"/>
        <v>113732.7</v>
      </c>
      <c r="YO73" s="191"/>
    </row>
    <row r="74" spans="1:672" ht="18" customHeight="1">
      <c r="A74" s="200">
        <v>3</v>
      </c>
      <c r="B74" s="191" t="s">
        <v>1900</v>
      </c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>
        <f t="shared" si="195"/>
        <v>0</v>
      </c>
      <c r="N74" s="191"/>
      <c r="O74" s="191"/>
      <c r="P74" s="191"/>
      <c r="Q74" s="191"/>
      <c r="R74" s="191"/>
      <c r="S74" s="191"/>
      <c r="T74" s="191">
        <f t="shared" si="196"/>
        <v>0</v>
      </c>
      <c r="U74" s="191"/>
      <c r="V74" s="191"/>
      <c r="W74" s="191"/>
      <c r="X74" s="191">
        <v>1</v>
      </c>
      <c r="Y74" s="191">
        <f t="shared" si="197"/>
        <v>2000</v>
      </c>
      <c r="Z74" s="191"/>
      <c r="AA74" s="191">
        <f t="shared" si="198"/>
        <v>2000</v>
      </c>
      <c r="AB74" s="191"/>
      <c r="AC74" s="191"/>
      <c r="AD74" s="191"/>
      <c r="AE74" s="191"/>
      <c r="AF74" s="191"/>
      <c r="AG74" s="191"/>
      <c r="AH74" s="191">
        <f t="shared" si="199"/>
        <v>0</v>
      </c>
      <c r="AI74" s="191"/>
      <c r="AJ74" s="191"/>
      <c r="AK74" s="191"/>
      <c r="AL74" s="191"/>
      <c r="AM74" s="191"/>
      <c r="AN74" s="191"/>
      <c r="AO74" s="191">
        <f t="shared" si="200"/>
        <v>0</v>
      </c>
      <c r="AP74" s="191"/>
      <c r="AQ74" s="191"/>
      <c r="AR74" s="191"/>
      <c r="AS74" s="191"/>
      <c r="AT74" s="191"/>
      <c r="AU74" s="191"/>
      <c r="AV74" s="191">
        <f t="shared" si="201"/>
        <v>0</v>
      </c>
      <c r="AW74" s="191"/>
      <c r="AX74" s="191"/>
      <c r="AY74" s="191"/>
      <c r="AZ74" s="191"/>
      <c r="BA74" s="191"/>
      <c r="BB74" s="191"/>
      <c r="BC74" s="191">
        <f t="shared" si="202"/>
        <v>0</v>
      </c>
      <c r="BD74" s="191"/>
      <c r="BE74" s="191"/>
      <c r="BF74" s="191"/>
      <c r="BG74" s="191"/>
      <c r="BH74" s="191"/>
      <c r="BI74" s="191"/>
      <c r="BJ74" s="191">
        <f t="shared" si="203"/>
        <v>0</v>
      </c>
      <c r="BK74" s="191"/>
      <c r="BL74" s="191"/>
      <c r="BM74" s="191"/>
      <c r="BN74" s="191"/>
      <c r="BO74" s="191"/>
      <c r="BP74" s="191"/>
      <c r="BQ74" s="191">
        <f t="shared" si="204"/>
        <v>0</v>
      </c>
      <c r="BR74" s="191"/>
      <c r="BS74" s="191"/>
      <c r="BT74" s="191"/>
      <c r="BU74" s="191"/>
      <c r="BV74" s="191"/>
      <c r="BW74" s="191"/>
      <c r="BX74" s="191">
        <f t="shared" si="205"/>
        <v>0</v>
      </c>
      <c r="BY74" s="191"/>
      <c r="BZ74" s="191"/>
      <c r="CA74" s="191"/>
      <c r="CB74" s="191"/>
      <c r="CC74" s="191"/>
      <c r="CD74" s="191"/>
      <c r="CE74" s="191">
        <f t="shared" si="206"/>
        <v>0</v>
      </c>
      <c r="CF74" s="191"/>
      <c r="CG74" s="191"/>
      <c r="CH74" s="191"/>
      <c r="CI74" s="191"/>
      <c r="CJ74" s="191"/>
      <c r="CK74" s="191"/>
      <c r="CL74" s="191">
        <f t="shared" si="207"/>
        <v>0</v>
      </c>
      <c r="CM74" s="191"/>
      <c r="CN74" s="191"/>
      <c r="CO74" s="191"/>
      <c r="CP74" s="191"/>
      <c r="CQ74" s="191"/>
      <c r="CR74" s="191"/>
      <c r="CS74" s="191">
        <f t="shared" si="208"/>
        <v>0</v>
      </c>
      <c r="CT74" s="191"/>
      <c r="CU74" s="191"/>
      <c r="CV74" s="191"/>
      <c r="CW74" s="191"/>
      <c r="CX74" s="191"/>
      <c r="CY74" s="191"/>
      <c r="CZ74" s="191">
        <f t="shared" si="209"/>
        <v>0</v>
      </c>
      <c r="DA74" s="191"/>
      <c r="DB74" s="191"/>
      <c r="DC74" s="191"/>
      <c r="DD74" s="191"/>
      <c r="DE74" s="191"/>
      <c r="DF74" s="191"/>
      <c r="DG74" s="191">
        <f t="shared" si="210"/>
        <v>0</v>
      </c>
      <c r="DH74" s="191"/>
      <c r="DI74" s="191"/>
      <c r="DJ74" s="191"/>
      <c r="DK74" s="191"/>
      <c r="DL74" s="191"/>
      <c r="DM74" s="191"/>
      <c r="DN74" s="191">
        <f t="shared" si="211"/>
        <v>0</v>
      </c>
      <c r="DO74" s="191"/>
      <c r="DP74" s="191"/>
      <c r="DQ74" s="191"/>
      <c r="DR74" s="191"/>
      <c r="DS74" s="191"/>
      <c r="DT74" s="191"/>
      <c r="DU74" s="191">
        <f t="shared" si="212"/>
        <v>0</v>
      </c>
      <c r="DV74" s="191"/>
      <c r="DW74" s="191"/>
      <c r="DX74" s="191"/>
      <c r="DY74" s="191"/>
      <c r="DZ74" s="191"/>
      <c r="EA74" s="191"/>
      <c r="EB74" s="191">
        <f t="shared" si="213"/>
        <v>0</v>
      </c>
      <c r="EC74" s="191"/>
      <c r="ED74" s="191"/>
      <c r="EE74" s="191"/>
      <c r="EF74" s="191"/>
      <c r="EG74" s="191"/>
      <c r="EH74" s="191"/>
      <c r="EI74" s="191">
        <f t="shared" si="214"/>
        <v>0</v>
      </c>
      <c r="EJ74" s="191"/>
      <c r="EK74" s="191"/>
      <c r="EL74" s="191"/>
      <c r="EM74" s="191"/>
      <c r="EN74" s="191"/>
      <c r="EO74" s="191"/>
      <c r="EP74" s="191">
        <f t="shared" si="215"/>
        <v>0</v>
      </c>
      <c r="EQ74" s="191"/>
      <c r="ER74" s="191"/>
      <c r="ES74" s="191"/>
      <c r="ET74" s="191"/>
      <c r="EU74" s="191"/>
      <c r="EV74" s="191"/>
      <c r="EW74" s="191">
        <f t="shared" si="216"/>
        <v>0</v>
      </c>
      <c r="EX74" s="191"/>
      <c r="EY74" s="191"/>
      <c r="EZ74" s="191"/>
      <c r="FA74" s="191"/>
      <c r="FB74" s="191"/>
      <c r="FC74" s="191"/>
      <c r="FD74" s="191">
        <f t="shared" si="217"/>
        <v>0</v>
      </c>
      <c r="FE74" s="191"/>
      <c r="FF74" s="191"/>
      <c r="FG74" s="191"/>
      <c r="FH74" s="191"/>
      <c r="FI74" s="191"/>
      <c r="FJ74" s="191"/>
      <c r="FK74" s="191">
        <f t="shared" si="218"/>
        <v>0</v>
      </c>
      <c r="FL74" s="191"/>
      <c r="FM74" s="191"/>
      <c r="FN74" s="191"/>
      <c r="FO74" s="191"/>
      <c r="FP74" s="191"/>
      <c r="FQ74" s="191"/>
      <c r="FR74" s="191">
        <f t="shared" si="219"/>
        <v>0</v>
      </c>
      <c r="FS74" s="191"/>
      <c r="FT74" s="191"/>
      <c r="FU74" s="191"/>
      <c r="FV74" s="191"/>
      <c r="FW74" s="191"/>
      <c r="FX74" s="191"/>
      <c r="FY74" s="191">
        <f t="shared" si="220"/>
        <v>0</v>
      </c>
      <c r="FZ74" s="191"/>
      <c r="GA74" s="191"/>
      <c r="GB74" s="191"/>
      <c r="GC74" s="191"/>
      <c r="GD74" s="191"/>
      <c r="GE74" s="191"/>
      <c r="GF74" s="191">
        <f t="shared" si="221"/>
        <v>0</v>
      </c>
      <c r="GG74" s="191"/>
      <c r="GH74" s="191"/>
      <c r="GI74" s="191"/>
      <c r="GJ74" s="191"/>
      <c r="GK74" s="191"/>
      <c r="GL74" s="191"/>
      <c r="GM74" s="191">
        <f t="shared" si="222"/>
        <v>0</v>
      </c>
      <c r="GN74" s="191"/>
      <c r="GO74" s="191"/>
      <c r="GP74" s="191"/>
      <c r="GQ74" s="191"/>
      <c r="GR74" s="191"/>
      <c r="GS74" s="191"/>
      <c r="GT74" s="191">
        <f t="shared" si="223"/>
        <v>0</v>
      </c>
      <c r="GU74" s="191"/>
      <c r="GV74" s="191"/>
      <c r="GW74" s="191"/>
      <c r="GX74" s="191"/>
      <c r="GY74" s="191"/>
      <c r="GZ74" s="191"/>
      <c r="HA74" s="191">
        <f t="shared" si="224"/>
        <v>0</v>
      </c>
      <c r="HB74" s="191"/>
      <c r="HC74" s="191"/>
      <c r="HD74" s="191"/>
      <c r="HE74" s="191"/>
      <c r="HF74" s="191"/>
      <c r="HG74" s="191"/>
      <c r="HH74" s="191">
        <f t="shared" si="225"/>
        <v>0</v>
      </c>
      <c r="HI74" s="191"/>
      <c r="HJ74" s="191"/>
      <c r="HK74" s="191"/>
      <c r="HL74" s="191"/>
      <c r="HM74" s="191"/>
      <c r="HN74" s="191"/>
      <c r="HO74" s="191">
        <f t="shared" si="226"/>
        <v>0</v>
      </c>
      <c r="HP74" s="191"/>
      <c r="HQ74" s="191"/>
      <c r="HR74" s="191"/>
      <c r="HS74" s="191"/>
      <c r="HT74" s="191"/>
      <c r="HU74" s="191"/>
      <c r="HV74" s="191">
        <f t="shared" si="227"/>
        <v>0</v>
      </c>
      <c r="HW74" s="191"/>
      <c r="HX74" s="191"/>
      <c r="HY74" s="191"/>
      <c r="HZ74" s="191"/>
      <c r="IA74" s="191"/>
      <c r="IB74" s="191"/>
      <c r="IC74" s="191">
        <f t="shared" si="228"/>
        <v>0</v>
      </c>
      <c r="ID74" s="191"/>
      <c r="IE74" s="191"/>
      <c r="IF74" s="191"/>
      <c r="IG74" s="191"/>
      <c r="IH74" s="191"/>
      <c r="II74" s="191"/>
      <c r="IJ74" s="191">
        <f t="shared" si="229"/>
        <v>0</v>
      </c>
      <c r="IK74" s="191"/>
      <c r="IL74" s="191"/>
      <c r="IM74" s="191"/>
      <c r="IN74" s="191"/>
      <c r="IO74" s="191"/>
      <c r="IP74" s="191"/>
      <c r="IQ74" s="191">
        <f t="shared" si="230"/>
        <v>0</v>
      </c>
      <c r="IR74" s="191"/>
      <c r="IS74" s="191"/>
      <c r="IT74" s="191"/>
      <c r="IU74" s="191"/>
      <c r="IV74" s="191"/>
      <c r="IW74" s="191"/>
      <c r="IX74" s="191">
        <f t="shared" si="231"/>
        <v>0</v>
      </c>
      <c r="IY74" s="191"/>
      <c r="IZ74" s="191"/>
      <c r="JA74" s="191"/>
      <c r="JB74" s="191"/>
      <c r="JC74" s="191"/>
      <c r="JD74" s="191"/>
      <c r="JE74" s="191">
        <f t="shared" si="232"/>
        <v>0</v>
      </c>
      <c r="JF74" s="191"/>
      <c r="JG74" s="191"/>
      <c r="JH74" s="191"/>
      <c r="JI74" s="191"/>
      <c r="JJ74" s="191"/>
      <c r="JK74" s="191"/>
      <c r="JL74" s="191">
        <f t="shared" si="233"/>
        <v>0</v>
      </c>
      <c r="JM74" s="191"/>
      <c r="JN74" s="191"/>
      <c r="JO74" s="191"/>
      <c r="JP74" s="191"/>
      <c r="JQ74" s="191"/>
      <c r="JR74" s="191"/>
      <c r="JS74" s="191">
        <f t="shared" si="234"/>
        <v>0</v>
      </c>
      <c r="JT74" s="191"/>
      <c r="JU74" s="191"/>
      <c r="JV74" s="191"/>
      <c r="JW74" s="191"/>
      <c r="JX74" s="191"/>
      <c r="JY74" s="191"/>
      <c r="JZ74" s="191">
        <f t="shared" si="235"/>
        <v>0</v>
      </c>
      <c r="KA74" s="191"/>
      <c r="KB74" s="191"/>
      <c r="KC74" s="191"/>
      <c r="KD74" s="191"/>
      <c r="KE74" s="191"/>
      <c r="KF74" s="191"/>
      <c r="KG74" s="191">
        <f t="shared" si="236"/>
        <v>0</v>
      </c>
      <c r="KH74" s="191"/>
      <c r="KI74" s="191"/>
      <c r="KJ74" s="191"/>
      <c r="KK74" s="191"/>
      <c r="KL74" s="191"/>
      <c r="KM74" s="191"/>
      <c r="KN74" s="191">
        <f t="shared" si="237"/>
        <v>0</v>
      </c>
      <c r="KO74" s="191"/>
      <c r="KP74" s="191"/>
      <c r="KQ74" s="191"/>
      <c r="KR74" s="191"/>
      <c r="KS74" s="191"/>
      <c r="KT74" s="191"/>
      <c r="KU74" s="191">
        <f t="shared" si="238"/>
        <v>0</v>
      </c>
      <c r="KV74" s="191"/>
      <c r="KW74" s="191"/>
      <c r="KX74" s="191"/>
      <c r="KY74" s="191"/>
      <c r="KZ74" s="191"/>
      <c r="LA74" s="191"/>
      <c r="LB74" s="191">
        <f t="shared" si="239"/>
        <v>0</v>
      </c>
      <c r="LC74" s="191"/>
      <c r="LD74" s="191"/>
      <c r="LE74" s="191"/>
      <c r="LF74" s="191"/>
      <c r="LG74" s="191"/>
      <c r="LH74" s="191"/>
      <c r="LI74" s="191">
        <f t="shared" si="240"/>
        <v>0</v>
      </c>
      <c r="LJ74" s="191"/>
      <c r="LK74" s="191"/>
      <c r="LL74" s="191"/>
      <c r="LM74" s="191"/>
      <c r="LN74" s="191"/>
      <c r="LO74" s="191"/>
      <c r="LP74" s="191">
        <f t="shared" si="241"/>
        <v>0</v>
      </c>
      <c r="LQ74" s="191"/>
      <c r="LR74" s="191"/>
      <c r="LS74" s="191"/>
      <c r="LT74" s="191"/>
      <c r="LU74" s="191"/>
      <c r="LV74" s="191"/>
      <c r="LW74" s="191">
        <f t="shared" si="242"/>
        <v>0</v>
      </c>
      <c r="LX74" s="191"/>
      <c r="LY74" s="191"/>
      <c r="LZ74" s="191"/>
      <c r="MA74" s="191"/>
      <c r="MB74" s="191"/>
      <c r="MC74" s="191"/>
      <c r="MD74" s="191">
        <f t="shared" si="243"/>
        <v>0</v>
      </c>
      <c r="ME74" s="191"/>
      <c r="MF74" s="191"/>
      <c r="MG74" s="191"/>
      <c r="MH74" s="191"/>
      <c r="MI74" s="191"/>
      <c r="MJ74" s="191"/>
      <c r="MK74" s="191">
        <f t="shared" si="244"/>
        <v>0</v>
      </c>
      <c r="ML74" s="191"/>
      <c r="MM74" s="191"/>
      <c r="MN74" s="191"/>
      <c r="MO74" s="191"/>
      <c r="MP74" s="191"/>
      <c r="MQ74" s="191"/>
      <c r="MR74" s="191">
        <f t="shared" si="245"/>
        <v>0</v>
      </c>
      <c r="MS74" s="191"/>
      <c r="MT74" s="191"/>
      <c r="MU74" s="191"/>
      <c r="MV74" s="191"/>
      <c r="MW74" s="191"/>
      <c r="MX74" s="191"/>
      <c r="MY74" s="191">
        <f t="shared" si="246"/>
        <v>0</v>
      </c>
      <c r="MZ74" s="191"/>
      <c r="NA74" s="191"/>
      <c r="NB74" s="191"/>
      <c r="NC74" s="191"/>
      <c r="ND74" s="191"/>
      <c r="NE74" s="191"/>
      <c r="NF74" s="191">
        <f t="shared" si="247"/>
        <v>0</v>
      </c>
      <c r="NG74" s="191"/>
      <c r="NH74" s="191"/>
      <c r="NI74" s="191"/>
      <c r="NJ74" s="191"/>
      <c r="NK74" s="191"/>
      <c r="NL74" s="191"/>
      <c r="NM74" s="191">
        <f t="shared" si="248"/>
        <v>0</v>
      </c>
      <c r="NN74" s="191"/>
      <c r="NO74" s="191"/>
      <c r="NP74" s="191"/>
      <c r="NQ74" s="191"/>
      <c r="NR74" s="191"/>
      <c r="NS74" s="191"/>
      <c r="NT74" s="191">
        <f t="shared" si="249"/>
        <v>0</v>
      </c>
      <c r="NU74" s="191"/>
      <c r="NV74" s="191"/>
      <c r="NW74" s="191"/>
      <c r="NX74" s="191"/>
      <c r="NY74" s="191"/>
      <c r="NZ74" s="191"/>
      <c r="OA74" s="191">
        <f t="shared" si="250"/>
        <v>0</v>
      </c>
      <c r="OB74" s="191"/>
      <c r="OC74" s="191"/>
      <c r="OD74" s="191"/>
      <c r="OE74" s="191"/>
      <c r="OF74" s="191"/>
      <c r="OG74" s="191"/>
      <c r="OH74" s="191">
        <f t="shared" si="251"/>
        <v>0</v>
      </c>
      <c r="OI74" s="191"/>
      <c r="OJ74" s="191"/>
      <c r="OK74" s="191"/>
      <c r="OL74" s="191"/>
      <c r="OM74" s="191"/>
      <c r="ON74" s="191"/>
      <c r="OO74" s="191">
        <f t="shared" si="252"/>
        <v>0</v>
      </c>
      <c r="OP74" s="191"/>
      <c r="OQ74" s="191"/>
      <c r="OR74" s="191"/>
      <c r="OS74" s="191"/>
      <c r="OT74" s="191"/>
      <c r="OU74" s="191"/>
      <c r="OV74" s="191">
        <f t="shared" si="253"/>
        <v>0</v>
      </c>
      <c r="OW74" s="191"/>
      <c r="OX74" s="191"/>
      <c r="OY74" s="191"/>
      <c r="OZ74" s="191"/>
      <c r="PA74" s="191"/>
      <c r="PB74" s="191"/>
      <c r="PC74" s="191">
        <f t="shared" si="254"/>
        <v>0</v>
      </c>
      <c r="PD74" s="191"/>
      <c r="PE74" s="191"/>
      <c r="PF74" s="191"/>
      <c r="PG74" s="191"/>
      <c r="PH74" s="191"/>
      <c r="PI74" s="191"/>
      <c r="PJ74" s="191">
        <f t="shared" si="255"/>
        <v>0</v>
      </c>
      <c r="PK74" s="191"/>
      <c r="PL74" s="191"/>
      <c r="PM74" s="191"/>
      <c r="PN74" s="191"/>
      <c r="PO74" s="191"/>
      <c r="PP74" s="191"/>
      <c r="PQ74" s="191">
        <f t="shared" si="256"/>
        <v>0</v>
      </c>
      <c r="PR74" s="191"/>
      <c r="PS74" s="191"/>
      <c r="PT74" s="191"/>
      <c r="PU74" s="191">
        <v>1</v>
      </c>
      <c r="PV74" s="191">
        <f t="shared" ref="PV74:PV101" si="286">PU74*300000</f>
        <v>300000</v>
      </c>
      <c r="PW74" s="191"/>
      <c r="PX74" s="191">
        <f t="shared" si="257"/>
        <v>300000</v>
      </c>
      <c r="PY74" s="191"/>
      <c r="PZ74" s="191"/>
      <c r="QA74" s="191"/>
      <c r="QB74" s="191">
        <v>1</v>
      </c>
      <c r="QC74" s="191">
        <f t="shared" si="258"/>
        <v>9600</v>
      </c>
      <c r="QD74" s="191"/>
      <c r="QE74" s="191">
        <f t="shared" si="259"/>
        <v>9600</v>
      </c>
      <c r="QF74" s="191"/>
      <c r="QG74" s="191"/>
      <c r="QH74" s="191"/>
      <c r="QI74" s="191"/>
      <c r="QJ74" s="191"/>
      <c r="QK74" s="191"/>
      <c r="QL74" s="191">
        <f t="shared" si="260"/>
        <v>0</v>
      </c>
      <c r="QM74" s="191"/>
      <c r="QN74" s="191"/>
      <c r="QO74" s="191"/>
      <c r="QP74" s="191"/>
      <c r="QQ74" s="201">
        <v>0</v>
      </c>
      <c r="QR74" s="191"/>
      <c r="QS74" s="201">
        <f t="shared" si="261"/>
        <v>0</v>
      </c>
      <c r="QT74" s="191"/>
      <c r="QU74" s="191"/>
      <c r="QV74" s="191"/>
      <c r="QW74" s="191"/>
      <c r="QX74" s="191"/>
      <c r="QY74" s="191"/>
      <c r="QZ74" s="191">
        <f t="shared" si="262"/>
        <v>0</v>
      </c>
      <c r="RA74" s="191"/>
      <c r="RB74" s="191"/>
      <c r="RC74" s="191"/>
      <c r="RD74" s="191"/>
      <c r="RE74" s="191"/>
      <c r="RF74" s="191"/>
      <c r="RG74" s="191">
        <f t="shared" si="263"/>
        <v>0</v>
      </c>
      <c r="RH74" s="191"/>
      <c r="RI74" s="191"/>
      <c r="RJ74" s="191"/>
      <c r="RK74" s="191"/>
      <c r="RL74" s="191"/>
      <c r="RM74" s="191"/>
      <c r="RN74" s="191">
        <f t="shared" si="264"/>
        <v>0</v>
      </c>
      <c r="RO74" s="191"/>
      <c r="RP74" s="191"/>
      <c r="RQ74" s="191"/>
      <c r="RR74" s="191"/>
      <c r="RS74" s="191"/>
      <c r="RT74" s="191"/>
      <c r="RU74" s="191">
        <f t="shared" si="265"/>
        <v>0</v>
      </c>
      <c r="RV74" s="191"/>
      <c r="RW74" s="191"/>
      <c r="RX74" s="191"/>
      <c r="RY74" s="191"/>
      <c r="RZ74" s="191"/>
      <c r="SA74" s="191"/>
      <c r="SB74" s="191">
        <f t="shared" si="266"/>
        <v>0</v>
      </c>
      <c r="SC74" s="191"/>
      <c r="SD74" s="191"/>
      <c r="SE74" s="191"/>
      <c r="SF74" s="191"/>
      <c r="SG74" s="191"/>
      <c r="SH74" s="191"/>
      <c r="SI74" s="191">
        <f t="shared" ref="SI74:SI101" si="287">SG74+SH74</f>
        <v>0</v>
      </c>
      <c r="SJ74" s="191"/>
      <c r="SK74" s="191"/>
      <c r="SL74" s="191"/>
      <c r="SM74" s="191"/>
      <c r="SN74" s="191"/>
      <c r="SO74" s="191"/>
      <c r="SP74" s="191">
        <f t="shared" si="267"/>
        <v>0</v>
      </c>
      <c r="SQ74" s="191"/>
      <c r="SR74" s="191"/>
      <c r="SS74" s="191"/>
      <c r="ST74" s="191"/>
      <c r="SU74" s="191"/>
      <c r="SV74" s="191"/>
      <c r="SW74" s="191">
        <f t="shared" si="268"/>
        <v>0</v>
      </c>
      <c r="SX74" s="191"/>
      <c r="SY74" s="191"/>
      <c r="SZ74" s="191"/>
      <c r="TA74" s="191"/>
      <c r="TB74" s="191"/>
      <c r="TC74" s="191"/>
      <c r="TD74" s="191">
        <f t="shared" ref="TD74:TD101" si="288">TB74+TC74</f>
        <v>0</v>
      </c>
      <c r="TE74" s="191"/>
      <c r="TF74" s="191"/>
      <c r="TG74" s="191"/>
      <c r="TH74" s="191"/>
      <c r="TI74" s="191"/>
      <c r="TJ74" s="191"/>
      <c r="TK74" s="191">
        <f t="shared" ref="TK74:TK101" si="289">TI74+TJ74</f>
        <v>0</v>
      </c>
      <c r="TL74" s="191"/>
      <c r="TM74" s="191"/>
      <c r="TN74" s="191"/>
      <c r="TO74" s="191"/>
      <c r="TP74" s="191"/>
      <c r="TQ74" s="191"/>
      <c r="TR74" s="191">
        <f t="shared" ref="TR74:TR101" si="290">TP74+TQ74</f>
        <v>0</v>
      </c>
      <c r="TS74" s="191"/>
      <c r="TT74" s="191"/>
      <c r="TU74" s="191"/>
      <c r="TV74" s="191"/>
      <c r="TW74" s="191"/>
      <c r="TX74" s="191"/>
      <c r="TY74" s="191">
        <f t="shared" si="269"/>
        <v>0</v>
      </c>
      <c r="TZ74" s="191"/>
      <c r="UA74" s="191"/>
      <c r="UB74" s="191"/>
      <c r="UC74" s="191"/>
      <c r="UD74" s="191"/>
      <c r="UE74" s="191"/>
      <c r="UF74" s="191">
        <f t="shared" si="270"/>
        <v>0</v>
      </c>
      <c r="UG74" s="191"/>
      <c r="UH74" s="191"/>
      <c r="UI74" s="191"/>
      <c r="UJ74" s="191"/>
      <c r="UK74" s="191"/>
      <c r="UL74" s="191"/>
      <c r="UM74" s="191">
        <f t="shared" si="271"/>
        <v>0</v>
      </c>
      <c r="UN74" s="191"/>
      <c r="UO74" s="191"/>
      <c r="UP74" s="191"/>
      <c r="UQ74" s="191"/>
      <c r="UR74" s="191"/>
      <c r="US74" s="191"/>
      <c r="UT74" s="191">
        <f t="shared" si="272"/>
        <v>0</v>
      </c>
      <c r="UU74" s="191"/>
      <c r="UV74" s="191"/>
      <c r="UW74" s="191"/>
      <c r="UX74" s="191"/>
      <c r="UY74" s="191"/>
      <c r="UZ74" s="191"/>
      <c r="VA74" s="191">
        <f t="shared" si="273"/>
        <v>0</v>
      </c>
      <c r="VB74" s="191"/>
      <c r="VC74" s="191"/>
      <c r="VD74" s="191"/>
      <c r="VE74" s="191"/>
      <c r="VF74" s="191"/>
      <c r="VG74" s="191"/>
      <c r="VH74" s="191">
        <f t="shared" si="274"/>
        <v>0</v>
      </c>
      <c r="VI74" s="191"/>
      <c r="VJ74" s="191"/>
      <c r="VK74" s="191"/>
      <c r="VL74" s="191"/>
      <c r="VM74" s="191"/>
      <c r="VN74" s="191"/>
      <c r="VO74" s="191">
        <f t="shared" si="275"/>
        <v>0</v>
      </c>
      <c r="VP74" s="191"/>
      <c r="VQ74" s="191"/>
      <c r="VR74" s="191"/>
      <c r="VS74" s="191"/>
      <c r="VT74" s="191"/>
      <c r="VU74" s="191"/>
      <c r="VV74" s="191">
        <f t="shared" si="276"/>
        <v>0</v>
      </c>
      <c r="VW74" s="191"/>
      <c r="VX74" s="191"/>
      <c r="VY74" s="191"/>
      <c r="VZ74" s="191"/>
      <c r="WA74" s="191"/>
      <c r="WB74" s="191"/>
      <c r="WC74" s="191">
        <f t="shared" si="277"/>
        <v>0</v>
      </c>
      <c r="WD74" s="191"/>
      <c r="WE74" s="191"/>
      <c r="WF74" s="191"/>
      <c r="WG74" s="191"/>
      <c r="WH74" s="191"/>
      <c r="WI74" s="191"/>
      <c r="WJ74" s="191">
        <f t="shared" si="278"/>
        <v>0</v>
      </c>
      <c r="WK74" s="191"/>
      <c r="WL74" s="191"/>
      <c r="WM74" s="191"/>
      <c r="WN74" s="191"/>
      <c r="WO74" s="191"/>
      <c r="WP74" s="191"/>
      <c r="WQ74" s="191">
        <f t="shared" si="279"/>
        <v>0</v>
      </c>
      <c r="WR74" s="191"/>
      <c r="WS74" s="191"/>
      <c r="WT74" s="191"/>
      <c r="WU74" s="191"/>
      <c r="WV74" s="191"/>
      <c r="WW74" s="191"/>
      <c r="WX74" s="191">
        <f t="shared" si="280"/>
        <v>0</v>
      </c>
      <c r="WY74" s="191"/>
      <c r="WZ74" s="191"/>
      <c r="XA74" s="191"/>
      <c r="XB74" s="191"/>
      <c r="XC74" s="191"/>
      <c r="XD74" s="191"/>
      <c r="XE74" s="191">
        <f t="shared" si="281"/>
        <v>0</v>
      </c>
      <c r="XF74" s="191"/>
      <c r="XG74" s="191"/>
      <c r="XH74" s="191"/>
      <c r="XI74" s="191"/>
      <c r="XJ74" s="191"/>
      <c r="XK74" s="191"/>
      <c r="XL74" s="191">
        <f t="shared" si="282"/>
        <v>0</v>
      </c>
      <c r="XM74" s="191"/>
      <c r="XN74" s="191"/>
      <c r="XO74" s="191"/>
      <c r="XP74" s="191"/>
      <c r="XQ74" s="191"/>
      <c r="XR74" s="191"/>
      <c r="XS74" s="191">
        <f t="shared" si="283"/>
        <v>0</v>
      </c>
      <c r="XT74" s="191"/>
      <c r="XU74" s="191"/>
      <c r="XV74" s="191"/>
      <c r="XW74" s="191"/>
      <c r="XX74" s="191"/>
      <c r="XY74" s="191"/>
      <c r="XZ74" s="191">
        <f t="shared" si="284"/>
        <v>0</v>
      </c>
      <c r="YA74" s="191"/>
      <c r="YB74" s="191"/>
      <c r="YC74" s="191"/>
      <c r="YD74" s="191"/>
      <c r="YE74" s="191"/>
      <c r="YF74" s="191"/>
      <c r="YG74" s="191">
        <f t="shared" si="285"/>
        <v>0</v>
      </c>
      <c r="YH74" s="191"/>
      <c r="YI74" s="191"/>
      <c r="YJ74" s="191"/>
      <c r="YK74" s="201"/>
      <c r="YL74" s="190">
        <f t="shared" si="194"/>
        <v>311600</v>
      </c>
      <c r="YM74" s="190">
        <f t="shared" si="193"/>
        <v>0</v>
      </c>
      <c r="YN74" s="190">
        <f t="shared" si="193"/>
        <v>311600</v>
      </c>
      <c r="YO74" s="191"/>
    </row>
    <row r="75" spans="1:672" ht="18" customHeight="1">
      <c r="A75" s="200">
        <v>4</v>
      </c>
      <c r="B75" s="191" t="s">
        <v>1901</v>
      </c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>
        <f t="shared" si="195"/>
        <v>0</v>
      </c>
      <c r="N75" s="191"/>
      <c r="O75" s="191"/>
      <c r="P75" s="191"/>
      <c r="Q75" s="191"/>
      <c r="R75" s="191"/>
      <c r="S75" s="191"/>
      <c r="T75" s="191">
        <f t="shared" si="196"/>
        <v>0</v>
      </c>
      <c r="U75" s="191"/>
      <c r="V75" s="191"/>
      <c r="W75" s="191"/>
      <c r="X75" s="191">
        <v>1</v>
      </c>
      <c r="Y75" s="191">
        <f t="shared" si="197"/>
        <v>2000</v>
      </c>
      <c r="Z75" s="191"/>
      <c r="AA75" s="191">
        <f t="shared" si="198"/>
        <v>2000</v>
      </c>
      <c r="AB75" s="191"/>
      <c r="AC75" s="191"/>
      <c r="AD75" s="191"/>
      <c r="AE75" s="191"/>
      <c r="AF75" s="191"/>
      <c r="AG75" s="191"/>
      <c r="AH75" s="191">
        <f t="shared" si="199"/>
        <v>0</v>
      </c>
      <c r="AI75" s="191"/>
      <c r="AJ75" s="191"/>
      <c r="AK75" s="191"/>
      <c r="AL75" s="191"/>
      <c r="AM75" s="191"/>
      <c r="AN75" s="191"/>
      <c r="AO75" s="191">
        <f t="shared" si="200"/>
        <v>0</v>
      </c>
      <c r="AP75" s="191"/>
      <c r="AQ75" s="191"/>
      <c r="AR75" s="191"/>
      <c r="AS75" s="191"/>
      <c r="AT75" s="191"/>
      <c r="AU75" s="191"/>
      <c r="AV75" s="191">
        <f t="shared" si="201"/>
        <v>0</v>
      </c>
      <c r="AW75" s="191"/>
      <c r="AX75" s="191"/>
      <c r="AY75" s="191"/>
      <c r="AZ75" s="191"/>
      <c r="BA75" s="191"/>
      <c r="BB75" s="191"/>
      <c r="BC75" s="191">
        <f t="shared" si="202"/>
        <v>0</v>
      </c>
      <c r="BD75" s="191"/>
      <c r="BE75" s="191"/>
      <c r="BF75" s="191"/>
      <c r="BG75" s="191"/>
      <c r="BH75" s="191"/>
      <c r="BI75" s="191"/>
      <c r="BJ75" s="191">
        <f t="shared" si="203"/>
        <v>0</v>
      </c>
      <c r="BK75" s="191"/>
      <c r="BL75" s="191"/>
      <c r="BM75" s="191"/>
      <c r="BN75" s="191"/>
      <c r="BO75" s="191"/>
      <c r="BP75" s="191"/>
      <c r="BQ75" s="191">
        <f t="shared" si="204"/>
        <v>0</v>
      </c>
      <c r="BR75" s="191"/>
      <c r="BS75" s="191"/>
      <c r="BT75" s="191"/>
      <c r="BU75" s="191"/>
      <c r="BV75" s="191"/>
      <c r="BW75" s="191"/>
      <c r="BX75" s="191">
        <f t="shared" si="205"/>
        <v>0</v>
      </c>
      <c r="BY75" s="191"/>
      <c r="BZ75" s="191"/>
      <c r="CA75" s="191"/>
      <c r="CB75" s="191"/>
      <c r="CC75" s="191"/>
      <c r="CD75" s="191"/>
      <c r="CE75" s="191">
        <f t="shared" si="206"/>
        <v>0</v>
      </c>
      <c r="CF75" s="191"/>
      <c r="CG75" s="191"/>
      <c r="CH75" s="191"/>
      <c r="CI75" s="191"/>
      <c r="CJ75" s="191"/>
      <c r="CK75" s="191"/>
      <c r="CL75" s="191">
        <f t="shared" si="207"/>
        <v>0</v>
      </c>
      <c r="CM75" s="191"/>
      <c r="CN75" s="191"/>
      <c r="CO75" s="191"/>
      <c r="CP75" s="191"/>
      <c r="CQ75" s="191"/>
      <c r="CR75" s="191"/>
      <c r="CS75" s="191">
        <f t="shared" si="208"/>
        <v>0</v>
      </c>
      <c r="CT75" s="191"/>
      <c r="CU75" s="191"/>
      <c r="CV75" s="191"/>
      <c r="CW75" s="191"/>
      <c r="CX75" s="191"/>
      <c r="CY75" s="191"/>
      <c r="CZ75" s="191">
        <f t="shared" si="209"/>
        <v>0</v>
      </c>
      <c r="DA75" s="191"/>
      <c r="DB75" s="191"/>
      <c r="DC75" s="191"/>
      <c r="DD75" s="191"/>
      <c r="DE75" s="191"/>
      <c r="DF75" s="191"/>
      <c r="DG75" s="191">
        <f t="shared" si="210"/>
        <v>0</v>
      </c>
      <c r="DH75" s="191"/>
      <c r="DI75" s="191"/>
      <c r="DJ75" s="191"/>
      <c r="DK75" s="191"/>
      <c r="DL75" s="191"/>
      <c r="DM75" s="191"/>
      <c r="DN75" s="191">
        <f t="shared" si="211"/>
        <v>0</v>
      </c>
      <c r="DO75" s="191"/>
      <c r="DP75" s="191"/>
      <c r="DQ75" s="191"/>
      <c r="DR75" s="191"/>
      <c r="DS75" s="191"/>
      <c r="DT75" s="191"/>
      <c r="DU75" s="191">
        <f t="shared" si="212"/>
        <v>0</v>
      </c>
      <c r="DV75" s="191"/>
      <c r="DW75" s="191"/>
      <c r="DX75" s="191"/>
      <c r="DY75" s="191"/>
      <c r="DZ75" s="191"/>
      <c r="EA75" s="191"/>
      <c r="EB75" s="191">
        <f t="shared" si="213"/>
        <v>0</v>
      </c>
      <c r="EC75" s="191"/>
      <c r="ED75" s="191"/>
      <c r="EE75" s="191"/>
      <c r="EF75" s="191"/>
      <c r="EG75" s="191"/>
      <c r="EH75" s="191"/>
      <c r="EI75" s="191">
        <f t="shared" si="214"/>
        <v>0</v>
      </c>
      <c r="EJ75" s="191"/>
      <c r="EK75" s="191"/>
      <c r="EL75" s="191"/>
      <c r="EM75" s="191"/>
      <c r="EN75" s="191"/>
      <c r="EO75" s="191"/>
      <c r="EP75" s="191">
        <f t="shared" si="215"/>
        <v>0</v>
      </c>
      <c r="EQ75" s="191"/>
      <c r="ER75" s="191"/>
      <c r="ES75" s="191"/>
      <c r="ET75" s="191"/>
      <c r="EU75" s="191"/>
      <c r="EV75" s="191"/>
      <c r="EW75" s="191">
        <f t="shared" si="216"/>
        <v>0</v>
      </c>
      <c r="EX75" s="191"/>
      <c r="EY75" s="191"/>
      <c r="EZ75" s="191"/>
      <c r="FA75" s="191"/>
      <c r="FB75" s="191"/>
      <c r="FC75" s="191"/>
      <c r="FD75" s="191">
        <f t="shared" si="217"/>
        <v>0</v>
      </c>
      <c r="FE75" s="191"/>
      <c r="FF75" s="191"/>
      <c r="FG75" s="191"/>
      <c r="FH75" s="191"/>
      <c r="FI75" s="191"/>
      <c r="FJ75" s="191"/>
      <c r="FK75" s="191">
        <f t="shared" si="218"/>
        <v>0</v>
      </c>
      <c r="FL75" s="191"/>
      <c r="FM75" s="191"/>
      <c r="FN75" s="191"/>
      <c r="FO75" s="191"/>
      <c r="FP75" s="191"/>
      <c r="FQ75" s="191"/>
      <c r="FR75" s="191">
        <f t="shared" si="219"/>
        <v>0</v>
      </c>
      <c r="FS75" s="191"/>
      <c r="FT75" s="191"/>
      <c r="FU75" s="191"/>
      <c r="FV75" s="191"/>
      <c r="FW75" s="191"/>
      <c r="FX75" s="191"/>
      <c r="FY75" s="191">
        <f t="shared" si="220"/>
        <v>0</v>
      </c>
      <c r="FZ75" s="191"/>
      <c r="GA75" s="191"/>
      <c r="GB75" s="191"/>
      <c r="GC75" s="191"/>
      <c r="GD75" s="191"/>
      <c r="GE75" s="191"/>
      <c r="GF75" s="191">
        <f t="shared" si="221"/>
        <v>0</v>
      </c>
      <c r="GG75" s="191"/>
      <c r="GH75" s="191"/>
      <c r="GI75" s="191"/>
      <c r="GJ75" s="191"/>
      <c r="GK75" s="191"/>
      <c r="GL75" s="191"/>
      <c r="GM75" s="191">
        <f t="shared" si="222"/>
        <v>0</v>
      </c>
      <c r="GN75" s="191"/>
      <c r="GO75" s="191"/>
      <c r="GP75" s="191"/>
      <c r="GQ75" s="191"/>
      <c r="GR75" s="191"/>
      <c r="GS75" s="191"/>
      <c r="GT75" s="191">
        <f t="shared" si="223"/>
        <v>0</v>
      </c>
      <c r="GU75" s="191"/>
      <c r="GV75" s="191"/>
      <c r="GW75" s="191"/>
      <c r="GX75" s="191"/>
      <c r="GY75" s="191"/>
      <c r="GZ75" s="191"/>
      <c r="HA75" s="191">
        <f t="shared" si="224"/>
        <v>0</v>
      </c>
      <c r="HB75" s="191"/>
      <c r="HC75" s="191"/>
      <c r="HD75" s="191"/>
      <c r="HE75" s="191"/>
      <c r="HF75" s="191"/>
      <c r="HG75" s="191"/>
      <c r="HH75" s="191">
        <f t="shared" si="225"/>
        <v>0</v>
      </c>
      <c r="HI75" s="191"/>
      <c r="HJ75" s="191"/>
      <c r="HK75" s="191"/>
      <c r="HL75" s="191"/>
      <c r="HM75" s="191"/>
      <c r="HN75" s="191"/>
      <c r="HO75" s="191">
        <f t="shared" si="226"/>
        <v>0</v>
      </c>
      <c r="HP75" s="191"/>
      <c r="HQ75" s="191"/>
      <c r="HR75" s="191"/>
      <c r="HS75" s="191"/>
      <c r="HT75" s="191"/>
      <c r="HU75" s="191"/>
      <c r="HV75" s="191">
        <f t="shared" si="227"/>
        <v>0</v>
      </c>
      <c r="HW75" s="191"/>
      <c r="HX75" s="191"/>
      <c r="HY75" s="191"/>
      <c r="HZ75" s="191"/>
      <c r="IA75" s="191"/>
      <c r="IB75" s="191"/>
      <c r="IC75" s="191">
        <f t="shared" si="228"/>
        <v>0</v>
      </c>
      <c r="ID75" s="191"/>
      <c r="IE75" s="191"/>
      <c r="IF75" s="191"/>
      <c r="IG75" s="191"/>
      <c r="IH75" s="191"/>
      <c r="II75" s="191"/>
      <c r="IJ75" s="191">
        <f t="shared" si="229"/>
        <v>0</v>
      </c>
      <c r="IK75" s="191"/>
      <c r="IL75" s="191"/>
      <c r="IM75" s="191"/>
      <c r="IN75" s="191"/>
      <c r="IO75" s="191"/>
      <c r="IP75" s="191"/>
      <c r="IQ75" s="191">
        <f t="shared" si="230"/>
        <v>0</v>
      </c>
      <c r="IR75" s="191"/>
      <c r="IS75" s="191"/>
      <c r="IT75" s="191"/>
      <c r="IU75" s="191"/>
      <c r="IV75" s="191"/>
      <c r="IW75" s="191"/>
      <c r="IX75" s="191">
        <f t="shared" si="231"/>
        <v>0</v>
      </c>
      <c r="IY75" s="191"/>
      <c r="IZ75" s="191"/>
      <c r="JA75" s="191"/>
      <c r="JB75" s="191"/>
      <c r="JC75" s="191"/>
      <c r="JD75" s="191"/>
      <c r="JE75" s="191">
        <f t="shared" si="232"/>
        <v>0</v>
      </c>
      <c r="JF75" s="191"/>
      <c r="JG75" s="191"/>
      <c r="JH75" s="191"/>
      <c r="JI75" s="191"/>
      <c r="JJ75" s="191"/>
      <c r="JK75" s="191"/>
      <c r="JL75" s="191">
        <f t="shared" si="233"/>
        <v>0</v>
      </c>
      <c r="JM75" s="191"/>
      <c r="JN75" s="191"/>
      <c r="JO75" s="191"/>
      <c r="JP75" s="191"/>
      <c r="JQ75" s="191"/>
      <c r="JR75" s="191"/>
      <c r="JS75" s="191">
        <f t="shared" si="234"/>
        <v>0</v>
      </c>
      <c r="JT75" s="191"/>
      <c r="JU75" s="191"/>
      <c r="JV75" s="191"/>
      <c r="JW75" s="191"/>
      <c r="JX75" s="191"/>
      <c r="JY75" s="191"/>
      <c r="JZ75" s="191">
        <f t="shared" si="235"/>
        <v>0</v>
      </c>
      <c r="KA75" s="191"/>
      <c r="KB75" s="191"/>
      <c r="KC75" s="191"/>
      <c r="KD75" s="191"/>
      <c r="KE75" s="191"/>
      <c r="KF75" s="191"/>
      <c r="KG75" s="191">
        <f t="shared" si="236"/>
        <v>0</v>
      </c>
      <c r="KH75" s="191"/>
      <c r="KI75" s="191"/>
      <c r="KJ75" s="191"/>
      <c r="KK75" s="191"/>
      <c r="KL75" s="191"/>
      <c r="KM75" s="191"/>
      <c r="KN75" s="191">
        <f t="shared" si="237"/>
        <v>0</v>
      </c>
      <c r="KO75" s="191"/>
      <c r="KP75" s="191"/>
      <c r="KQ75" s="191"/>
      <c r="KR75" s="191"/>
      <c r="KS75" s="191"/>
      <c r="KT75" s="191"/>
      <c r="KU75" s="191">
        <f t="shared" si="238"/>
        <v>0</v>
      </c>
      <c r="KV75" s="191"/>
      <c r="KW75" s="191"/>
      <c r="KX75" s="191"/>
      <c r="KY75" s="191"/>
      <c r="KZ75" s="191"/>
      <c r="LA75" s="191"/>
      <c r="LB75" s="191">
        <f t="shared" si="239"/>
        <v>0</v>
      </c>
      <c r="LC75" s="191"/>
      <c r="LD75" s="191"/>
      <c r="LE75" s="191"/>
      <c r="LF75" s="191"/>
      <c r="LG75" s="191"/>
      <c r="LH75" s="191"/>
      <c r="LI75" s="191">
        <f t="shared" si="240"/>
        <v>0</v>
      </c>
      <c r="LJ75" s="191"/>
      <c r="LK75" s="191"/>
      <c r="LL75" s="191"/>
      <c r="LM75" s="191"/>
      <c r="LN75" s="191"/>
      <c r="LO75" s="191"/>
      <c r="LP75" s="191">
        <f t="shared" si="241"/>
        <v>0</v>
      </c>
      <c r="LQ75" s="191"/>
      <c r="LR75" s="191"/>
      <c r="LS75" s="191"/>
      <c r="LT75" s="191"/>
      <c r="LU75" s="191"/>
      <c r="LV75" s="191"/>
      <c r="LW75" s="191">
        <f t="shared" si="242"/>
        <v>0</v>
      </c>
      <c r="LX75" s="191"/>
      <c r="LY75" s="191"/>
      <c r="LZ75" s="191"/>
      <c r="MA75" s="191"/>
      <c r="MB75" s="191"/>
      <c r="MC75" s="191"/>
      <c r="MD75" s="191">
        <f t="shared" si="243"/>
        <v>0</v>
      </c>
      <c r="ME75" s="191"/>
      <c r="MF75" s="191"/>
      <c r="MG75" s="191"/>
      <c r="MH75" s="191"/>
      <c r="MI75" s="191"/>
      <c r="MJ75" s="191"/>
      <c r="MK75" s="191">
        <f t="shared" si="244"/>
        <v>0</v>
      </c>
      <c r="ML75" s="191"/>
      <c r="MM75" s="191"/>
      <c r="MN75" s="191"/>
      <c r="MO75" s="191"/>
      <c r="MP75" s="191"/>
      <c r="MQ75" s="191"/>
      <c r="MR75" s="191">
        <f t="shared" si="245"/>
        <v>0</v>
      </c>
      <c r="MS75" s="191"/>
      <c r="MT75" s="191"/>
      <c r="MU75" s="191"/>
      <c r="MV75" s="191"/>
      <c r="MW75" s="191"/>
      <c r="MX75" s="191"/>
      <c r="MY75" s="191">
        <f t="shared" si="246"/>
        <v>0</v>
      </c>
      <c r="MZ75" s="191"/>
      <c r="NA75" s="191"/>
      <c r="NB75" s="191"/>
      <c r="NC75" s="191"/>
      <c r="ND75" s="191"/>
      <c r="NE75" s="191"/>
      <c r="NF75" s="191">
        <f t="shared" si="247"/>
        <v>0</v>
      </c>
      <c r="NG75" s="191"/>
      <c r="NH75" s="191"/>
      <c r="NI75" s="191"/>
      <c r="NJ75" s="191"/>
      <c r="NK75" s="191"/>
      <c r="NL75" s="191"/>
      <c r="NM75" s="191">
        <f t="shared" si="248"/>
        <v>0</v>
      </c>
      <c r="NN75" s="191"/>
      <c r="NO75" s="191"/>
      <c r="NP75" s="191"/>
      <c r="NQ75" s="191"/>
      <c r="NR75" s="191"/>
      <c r="NS75" s="191"/>
      <c r="NT75" s="191">
        <f t="shared" si="249"/>
        <v>0</v>
      </c>
      <c r="NU75" s="191"/>
      <c r="NV75" s="191"/>
      <c r="NW75" s="191"/>
      <c r="NX75" s="191"/>
      <c r="NY75" s="191"/>
      <c r="NZ75" s="191"/>
      <c r="OA75" s="191">
        <f t="shared" si="250"/>
        <v>0</v>
      </c>
      <c r="OB75" s="191"/>
      <c r="OC75" s="191"/>
      <c r="OD75" s="191"/>
      <c r="OE75" s="191"/>
      <c r="OF75" s="191"/>
      <c r="OG75" s="191"/>
      <c r="OH75" s="191">
        <f t="shared" si="251"/>
        <v>0</v>
      </c>
      <c r="OI75" s="191"/>
      <c r="OJ75" s="191"/>
      <c r="OK75" s="191"/>
      <c r="OL75" s="191"/>
      <c r="OM75" s="191"/>
      <c r="ON75" s="191"/>
      <c r="OO75" s="191">
        <f t="shared" si="252"/>
        <v>0</v>
      </c>
      <c r="OP75" s="191"/>
      <c r="OQ75" s="191"/>
      <c r="OR75" s="191"/>
      <c r="OS75" s="191"/>
      <c r="OT75" s="191"/>
      <c r="OU75" s="191"/>
      <c r="OV75" s="191">
        <f t="shared" si="253"/>
        <v>0</v>
      </c>
      <c r="OW75" s="191"/>
      <c r="OX75" s="191"/>
      <c r="OY75" s="191"/>
      <c r="OZ75" s="191"/>
      <c r="PA75" s="191"/>
      <c r="PB75" s="191"/>
      <c r="PC75" s="191">
        <f t="shared" si="254"/>
        <v>0</v>
      </c>
      <c r="PD75" s="191"/>
      <c r="PE75" s="191"/>
      <c r="PF75" s="191"/>
      <c r="PG75" s="191"/>
      <c r="PH75" s="191"/>
      <c r="PI75" s="191"/>
      <c r="PJ75" s="191">
        <f t="shared" si="255"/>
        <v>0</v>
      </c>
      <c r="PK75" s="191"/>
      <c r="PL75" s="191"/>
      <c r="PM75" s="191"/>
      <c r="PN75" s="191"/>
      <c r="PO75" s="191"/>
      <c r="PP75" s="191"/>
      <c r="PQ75" s="191">
        <f t="shared" si="256"/>
        <v>0</v>
      </c>
      <c r="PR75" s="191"/>
      <c r="PS75" s="191"/>
      <c r="PT75" s="191"/>
      <c r="PU75" s="191">
        <v>1</v>
      </c>
      <c r="PV75" s="191">
        <f t="shared" si="286"/>
        <v>300000</v>
      </c>
      <c r="PW75" s="191"/>
      <c r="PX75" s="191">
        <f t="shared" si="257"/>
        <v>300000</v>
      </c>
      <c r="PY75" s="191"/>
      <c r="PZ75" s="191"/>
      <c r="QA75" s="191"/>
      <c r="QB75" s="191">
        <v>1</v>
      </c>
      <c r="QC75" s="191">
        <f t="shared" si="258"/>
        <v>9600</v>
      </c>
      <c r="QD75" s="191"/>
      <c r="QE75" s="191">
        <f t="shared" si="259"/>
        <v>9600</v>
      </c>
      <c r="QF75" s="191"/>
      <c r="QG75" s="191"/>
      <c r="QH75" s="191"/>
      <c r="QI75" s="191"/>
      <c r="QJ75" s="191"/>
      <c r="QK75" s="191"/>
      <c r="QL75" s="191">
        <f t="shared" si="260"/>
        <v>0</v>
      </c>
      <c r="QM75" s="191"/>
      <c r="QN75" s="191"/>
      <c r="QO75" s="191"/>
      <c r="QP75" s="191"/>
      <c r="QQ75" s="201">
        <v>62823.6</v>
      </c>
      <c r="QR75" s="191"/>
      <c r="QS75" s="201">
        <f t="shared" si="261"/>
        <v>62823.6</v>
      </c>
      <c r="QT75" s="191">
        <v>3324</v>
      </c>
      <c r="QU75" s="191"/>
      <c r="QV75" s="191"/>
      <c r="QW75" s="191"/>
      <c r="QX75" s="191"/>
      <c r="QY75" s="191"/>
      <c r="QZ75" s="191">
        <f t="shared" si="262"/>
        <v>0</v>
      </c>
      <c r="RA75" s="191"/>
      <c r="RB75" s="191"/>
      <c r="RC75" s="191"/>
      <c r="RD75" s="191"/>
      <c r="RE75" s="191"/>
      <c r="RF75" s="191"/>
      <c r="RG75" s="191">
        <f t="shared" si="263"/>
        <v>0</v>
      </c>
      <c r="RH75" s="191"/>
      <c r="RI75" s="191"/>
      <c r="RJ75" s="191"/>
      <c r="RK75" s="191"/>
      <c r="RL75" s="191"/>
      <c r="RM75" s="191"/>
      <c r="RN75" s="191">
        <f t="shared" si="264"/>
        <v>0</v>
      </c>
      <c r="RO75" s="191"/>
      <c r="RP75" s="191"/>
      <c r="RQ75" s="191"/>
      <c r="RR75" s="191"/>
      <c r="RS75" s="191"/>
      <c r="RT75" s="191"/>
      <c r="RU75" s="191">
        <f t="shared" si="265"/>
        <v>0</v>
      </c>
      <c r="RV75" s="191"/>
      <c r="RW75" s="191"/>
      <c r="RX75" s="191"/>
      <c r="RY75" s="191"/>
      <c r="RZ75" s="191"/>
      <c r="SA75" s="191"/>
      <c r="SB75" s="191">
        <f t="shared" si="266"/>
        <v>0</v>
      </c>
      <c r="SC75" s="191"/>
      <c r="SD75" s="191"/>
      <c r="SE75" s="191"/>
      <c r="SF75" s="191"/>
      <c r="SG75" s="191"/>
      <c r="SH75" s="191"/>
      <c r="SI75" s="191">
        <f t="shared" si="287"/>
        <v>0</v>
      </c>
      <c r="SJ75" s="191"/>
      <c r="SK75" s="191"/>
      <c r="SL75" s="191"/>
      <c r="SM75" s="191"/>
      <c r="SN75" s="191"/>
      <c r="SO75" s="191"/>
      <c r="SP75" s="191">
        <f t="shared" si="267"/>
        <v>0</v>
      </c>
      <c r="SQ75" s="191"/>
      <c r="SR75" s="191"/>
      <c r="SS75" s="191"/>
      <c r="ST75" s="191"/>
      <c r="SU75" s="191"/>
      <c r="SV75" s="191"/>
      <c r="SW75" s="191">
        <f t="shared" si="268"/>
        <v>0</v>
      </c>
      <c r="SX75" s="191"/>
      <c r="SY75" s="191"/>
      <c r="SZ75" s="191"/>
      <c r="TA75" s="191"/>
      <c r="TB75" s="191"/>
      <c r="TC75" s="191"/>
      <c r="TD75" s="191">
        <f t="shared" si="288"/>
        <v>0</v>
      </c>
      <c r="TE75" s="191"/>
      <c r="TF75" s="191"/>
      <c r="TG75" s="191"/>
      <c r="TH75" s="191"/>
      <c r="TI75" s="191"/>
      <c r="TJ75" s="191"/>
      <c r="TK75" s="191">
        <f t="shared" si="289"/>
        <v>0</v>
      </c>
      <c r="TL75" s="191"/>
      <c r="TM75" s="191"/>
      <c r="TN75" s="191"/>
      <c r="TO75" s="191"/>
      <c r="TP75" s="191"/>
      <c r="TQ75" s="191"/>
      <c r="TR75" s="191">
        <f t="shared" si="290"/>
        <v>0</v>
      </c>
      <c r="TS75" s="191"/>
      <c r="TT75" s="191"/>
      <c r="TU75" s="191"/>
      <c r="TV75" s="191"/>
      <c r="TW75" s="191"/>
      <c r="TX75" s="191"/>
      <c r="TY75" s="191">
        <f t="shared" si="269"/>
        <v>0</v>
      </c>
      <c r="TZ75" s="191"/>
      <c r="UA75" s="191"/>
      <c r="UB75" s="191"/>
      <c r="UC75" s="191"/>
      <c r="UD75" s="191"/>
      <c r="UE75" s="191"/>
      <c r="UF75" s="191">
        <f t="shared" si="270"/>
        <v>0</v>
      </c>
      <c r="UG75" s="191"/>
      <c r="UH75" s="191"/>
      <c r="UI75" s="191"/>
      <c r="UJ75" s="191"/>
      <c r="UK75" s="191"/>
      <c r="UL75" s="191"/>
      <c r="UM75" s="191">
        <f t="shared" si="271"/>
        <v>0</v>
      </c>
      <c r="UN75" s="191"/>
      <c r="UO75" s="191"/>
      <c r="UP75" s="191"/>
      <c r="UQ75" s="191"/>
      <c r="UR75" s="191"/>
      <c r="US75" s="191"/>
      <c r="UT75" s="191">
        <f t="shared" si="272"/>
        <v>0</v>
      </c>
      <c r="UU75" s="191"/>
      <c r="UV75" s="191"/>
      <c r="UW75" s="191"/>
      <c r="UX75" s="191"/>
      <c r="UY75" s="191"/>
      <c r="UZ75" s="191"/>
      <c r="VA75" s="191">
        <f t="shared" si="273"/>
        <v>0</v>
      </c>
      <c r="VB75" s="191"/>
      <c r="VC75" s="191"/>
      <c r="VD75" s="191"/>
      <c r="VE75" s="191"/>
      <c r="VF75" s="191"/>
      <c r="VG75" s="191"/>
      <c r="VH75" s="191">
        <f t="shared" si="274"/>
        <v>0</v>
      </c>
      <c r="VI75" s="191"/>
      <c r="VJ75" s="191"/>
      <c r="VK75" s="191"/>
      <c r="VL75" s="191"/>
      <c r="VM75" s="191"/>
      <c r="VN75" s="191"/>
      <c r="VO75" s="191">
        <f t="shared" si="275"/>
        <v>0</v>
      </c>
      <c r="VP75" s="191"/>
      <c r="VQ75" s="191"/>
      <c r="VR75" s="191"/>
      <c r="VS75" s="191"/>
      <c r="VT75" s="191"/>
      <c r="VU75" s="191"/>
      <c r="VV75" s="191">
        <f t="shared" si="276"/>
        <v>0</v>
      </c>
      <c r="VW75" s="191"/>
      <c r="VX75" s="191"/>
      <c r="VY75" s="191"/>
      <c r="VZ75" s="191"/>
      <c r="WA75" s="191"/>
      <c r="WB75" s="191"/>
      <c r="WC75" s="191">
        <f t="shared" si="277"/>
        <v>0</v>
      </c>
      <c r="WD75" s="191"/>
      <c r="WE75" s="191"/>
      <c r="WF75" s="191"/>
      <c r="WG75" s="191"/>
      <c r="WH75" s="191"/>
      <c r="WI75" s="191"/>
      <c r="WJ75" s="191">
        <f t="shared" si="278"/>
        <v>0</v>
      </c>
      <c r="WK75" s="191"/>
      <c r="WL75" s="191"/>
      <c r="WM75" s="191"/>
      <c r="WN75" s="191"/>
      <c r="WO75" s="191"/>
      <c r="WP75" s="191"/>
      <c r="WQ75" s="191">
        <f t="shared" si="279"/>
        <v>0</v>
      </c>
      <c r="WR75" s="191"/>
      <c r="WS75" s="191"/>
      <c r="WT75" s="191"/>
      <c r="WU75" s="191"/>
      <c r="WV75" s="191"/>
      <c r="WW75" s="191"/>
      <c r="WX75" s="191">
        <f t="shared" si="280"/>
        <v>0</v>
      </c>
      <c r="WY75" s="191"/>
      <c r="WZ75" s="191"/>
      <c r="XA75" s="191"/>
      <c r="XB75" s="191"/>
      <c r="XC75" s="191"/>
      <c r="XD75" s="191"/>
      <c r="XE75" s="191">
        <f t="shared" si="281"/>
        <v>0</v>
      </c>
      <c r="XF75" s="191"/>
      <c r="XG75" s="191"/>
      <c r="XH75" s="191"/>
      <c r="XI75" s="191"/>
      <c r="XJ75" s="191"/>
      <c r="XK75" s="191"/>
      <c r="XL75" s="191">
        <f t="shared" si="282"/>
        <v>0</v>
      </c>
      <c r="XM75" s="191"/>
      <c r="XN75" s="191"/>
      <c r="XO75" s="191"/>
      <c r="XP75" s="191"/>
      <c r="XQ75" s="191"/>
      <c r="XR75" s="191"/>
      <c r="XS75" s="191">
        <f t="shared" si="283"/>
        <v>0</v>
      </c>
      <c r="XT75" s="191"/>
      <c r="XU75" s="191"/>
      <c r="XV75" s="191"/>
      <c r="XW75" s="191"/>
      <c r="XX75" s="191"/>
      <c r="XY75" s="191"/>
      <c r="XZ75" s="191">
        <f t="shared" si="284"/>
        <v>0</v>
      </c>
      <c r="YA75" s="191"/>
      <c r="YB75" s="191"/>
      <c r="YC75" s="191"/>
      <c r="YD75" s="191"/>
      <c r="YE75" s="191"/>
      <c r="YF75" s="191"/>
      <c r="YG75" s="191">
        <f t="shared" si="285"/>
        <v>0</v>
      </c>
      <c r="YH75" s="191"/>
      <c r="YI75" s="191"/>
      <c r="YJ75" s="191"/>
      <c r="YK75" s="191"/>
      <c r="YL75" s="190">
        <f t="shared" si="194"/>
        <v>374423.6</v>
      </c>
      <c r="YM75" s="190">
        <f t="shared" si="193"/>
        <v>0</v>
      </c>
      <c r="YN75" s="190">
        <f t="shared" si="193"/>
        <v>374423.6</v>
      </c>
      <c r="YO75" s="191"/>
    </row>
    <row r="76" spans="1:672" ht="18" customHeight="1">
      <c r="A76" s="200">
        <v>5</v>
      </c>
      <c r="B76" s="191" t="s">
        <v>1902</v>
      </c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>
        <f t="shared" si="195"/>
        <v>0</v>
      </c>
      <c r="N76" s="191"/>
      <c r="O76" s="191"/>
      <c r="P76" s="191"/>
      <c r="Q76" s="191"/>
      <c r="R76" s="191"/>
      <c r="S76" s="191"/>
      <c r="T76" s="191">
        <f t="shared" si="196"/>
        <v>0</v>
      </c>
      <c r="U76" s="191"/>
      <c r="V76" s="191"/>
      <c r="W76" s="191"/>
      <c r="X76" s="191">
        <v>1</v>
      </c>
      <c r="Y76" s="191">
        <f t="shared" si="197"/>
        <v>2000</v>
      </c>
      <c r="Z76" s="191"/>
      <c r="AA76" s="191">
        <f t="shared" si="198"/>
        <v>2000</v>
      </c>
      <c r="AB76" s="191"/>
      <c r="AC76" s="191"/>
      <c r="AD76" s="191"/>
      <c r="AE76" s="191"/>
      <c r="AF76" s="191"/>
      <c r="AG76" s="191"/>
      <c r="AH76" s="191">
        <f t="shared" si="199"/>
        <v>0</v>
      </c>
      <c r="AI76" s="191"/>
      <c r="AJ76" s="191"/>
      <c r="AK76" s="191"/>
      <c r="AL76" s="191"/>
      <c r="AM76" s="191"/>
      <c r="AN76" s="191"/>
      <c r="AO76" s="191">
        <f t="shared" si="200"/>
        <v>0</v>
      </c>
      <c r="AP76" s="191"/>
      <c r="AQ76" s="191"/>
      <c r="AR76" s="191"/>
      <c r="AS76" s="191"/>
      <c r="AT76" s="191"/>
      <c r="AU76" s="191"/>
      <c r="AV76" s="191">
        <f t="shared" si="201"/>
        <v>0</v>
      </c>
      <c r="AW76" s="191"/>
      <c r="AX76" s="191"/>
      <c r="AY76" s="191"/>
      <c r="AZ76" s="191"/>
      <c r="BA76" s="191"/>
      <c r="BB76" s="191"/>
      <c r="BC76" s="191">
        <f t="shared" si="202"/>
        <v>0</v>
      </c>
      <c r="BD76" s="191"/>
      <c r="BE76" s="191"/>
      <c r="BF76" s="191"/>
      <c r="BG76" s="191"/>
      <c r="BH76" s="191"/>
      <c r="BI76" s="191"/>
      <c r="BJ76" s="191">
        <f t="shared" si="203"/>
        <v>0</v>
      </c>
      <c r="BK76" s="191"/>
      <c r="BL76" s="191"/>
      <c r="BM76" s="191"/>
      <c r="BN76" s="191"/>
      <c r="BO76" s="191"/>
      <c r="BP76" s="191"/>
      <c r="BQ76" s="191">
        <f t="shared" si="204"/>
        <v>0</v>
      </c>
      <c r="BR76" s="191"/>
      <c r="BS76" s="191"/>
      <c r="BT76" s="191"/>
      <c r="BU76" s="191"/>
      <c r="BV76" s="191"/>
      <c r="BW76" s="191"/>
      <c r="BX76" s="191">
        <f t="shared" si="205"/>
        <v>0</v>
      </c>
      <c r="BY76" s="191"/>
      <c r="BZ76" s="191"/>
      <c r="CA76" s="191"/>
      <c r="CB76" s="191"/>
      <c r="CC76" s="191"/>
      <c r="CD76" s="191"/>
      <c r="CE76" s="191">
        <f t="shared" si="206"/>
        <v>0</v>
      </c>
      <c r="CF76" s="191"/>
      <c r="CG76" s="191"/>
      <c r="CH76" s="191"/>
      <c r="CI76" s="191"/>
      <c r="CJ76" s="191"/>
      <c r="CK76" s="191"/>
      <c r="CL76" s="191">
        <f t="shared" si="207"/>
        <v>0</v>
      </c>
      <c r="CM76" s="191"/>
      <c r="CN76" s="191"/>
      <c r="CO76" s="191"/>
      <c r="CP76" s="191"/>
      <c r="CQ76" s="191"/>
      <c r="CR76" s="191"/>
      <c r="CS76" s="191">
        <f t="shared" si="208"/>
        <v>0</v>
      </c>
      <c r="CT76" s="191"/>
      <c r="CU76" s="191"/>
      <c r="CV76" s="191"/>
      <c r="CW76" s="191"/>
      <c r="CX76" s="191"/>
      <c r="CY76" s="191"/>
      <c r="CZ76" s="191">
        <f t="shared" si="209"/>
        <v>0</v>
      </c>
      <c r="DA76" s="191"/>
      <c r="DB76" s="191"/>
      <c r="DC76" s="191"/>
      <c r="DD76" s="191"/>
      <c r="DE76" s="191"/>
      <c r="DF76" s="191"/>
      <c r="DG76" s="191">
        <f t="shared" si="210"/>
        <v>0</v>
      </c>
      <c r="DH76" s="191"/>
      <c r="DI76" s="191"/>
      <c r="DJ76" s="191"/>
      <c r="DK76" s="191"/>
      <c r="DL76" s="191"/>
      <c r="DM76" s="191"/>
      <c r="DN76" s="191">
        <f t="shared" si="211"/>
        <v>0</v>
      </c>
      <c r="DO76" s="191"/>
      <c r="DP76" s="191"/>
      <c r="DQ76" s="191"/>
      <c r="DR76" s="191"/>
      <c r="DS76" s="191"/>
      <c r="DT76" s="191"/>
      <c r="DU76" s="191">
        <f t="shared" si="212"/>
        <v>0</v>
      </c>
      <c r="DV76" s="191"/>
      <c r="DW76" s="191"/>
      <c r="DX76" s="191"/>
      <c r="DY76" s="191"/>
      <c r="DZ76" s="191"/>
      <c r="EA76" s="191"/>
      <c r="EB76" s="191">
        <f t="shared" si="213"/>
        <v>0</v>
      </c>
      <c r="EC76" s="191"/>
      <c r="ED76" s="191"/>
      <c r="EE76" s="191"/>
      <c r="EF76" s="191"/>
      <c r="EG76" s="191"/>
      <c r="EH76" s="191"/>
      <c r="EI76" s="191">
        <f t="shared" si="214"/>
        <v>0</v>
      </c>
      <c r="EJ76" s="191"/>
      <c r="EK76" s="191"/>
      <c r="EL76" s="191"/>
      <c r="EM76" s="191"/>
      <c r="EN76" s="191"/>
      <c r="EO76" s="191"/>
      <c r="EP76" s="191">
        <f t="shared" si="215"/>
        <v>0</v>
      </c>
      <c r="EQ76" s="191"/>
      <c r="ER76" s="191"/>
      <c r="ES76" s="191"/>
      <c r="ET76" s="191"/>
      <c r="EU76" s="191"/>
      <c r="EV76" s="191"/>
      <c r="EW76" s="191">
        <f t="shared" si="216"/>
        <v>0</v>
      </c>
      <c r="EX76" s="191"/>
      <c r="EY76" s="191"/>
      <c r="EZ76" s="191"/>
      <c r="FA76" s="191"/>
      <c r="FB76" s="191"/>
      <c r="FC76" s="191"/>
      <c r="FD76" s="191">
        <f t="shared" si="217"/>
        <v>0</v>
      </c>
      <c r="FE76" s="191"/>
      <c r="FF76" s="191"/>
      <c r="FG76" s="191"/>
      <c r="FH76" s="191"/>
      <c r="FI76" s="191"/>
      <c r="FJ76" s="191"/>
      <c r="FK76" s="191">
        <f t="shared" si="218"/>
        <v>0</v>
      </c>
      <c r="FL76" s="191"/>
      <c r="FM76" s="191"/>
      <c r="FN76" s="191"/>
      <c r="FO76" s="191"/>
      <c r="FP76" s="191"/>
      <c r="FQ76" s="191"/>
      <c r="FR76" s="191">
        <f t="shared" si="219"/>
        <v>0</v>
      </c>
      <c r="FS76" s="191"/>
      <c r="FT76" s="191"/>
      <c r="FU76" s="191"/>
      <c r="FV76" s="191"/>
      <c r="FW76" s="191"/>
      <c r="FX76" s="191"/>
      <c r="FY76" s="191">
        <f t="shared" si="220"/>
        <v>0</v>
      </c>
      <c r="FZ76" s="191"/>
      <c r="GA76" s="191"/>
      <c r="GB76" s="191"/>
      <c r="GC76" s="191"/>
      <c r="GD76" s="191"/>
      <c r="GE76" s="191"/>
      <c r="GF76" s="191">
        <f t="shared" si="221"/>
        <v>0</v>
      </c>
      <c r="GG76" s="191"/>
      <c r="GH76" s="191"/>
      <c r="GI76" s="191"/>
      <c r="GJ76" s="191"/>
      <c r="GK76" s="191"/>
      <c r="GL76" s="191"/>
      <c r="GM76" s="191">
        <f t="shared" si="222"/>
        <v>0</v>
      </c>
      <c r="GN76" s="191"/>
      <c r="GO76" s="191"/>
      <c r="GP76" s="191"/>
      <c r="GQ76" s="191"/>
      <c r="GR76" s="191"/>
      <c r="GS76" s="191"/>
      <c r="GT76" s="191">
        <f t="shared" si="223"/>
        <v>0</v>
      </c>
      <c r="GU76" s="191"/>
      <c r="GV76" s="191"/>
      <c r="GW76" s="191"/>
      <c r="GX76" s="191"/>
      <c r="GY76" s="191"/>
      <c r="GZ76" s="191"/>
      <c r="HA76" s="191">
        <f t="shared" si="224"/>
        <v>0</v>
      </c>
      <c r="HB76" s="191"/>
      <c r="HC76" s="191"/>
      <c r="HD76" s="191"/>
      <c r="HE76" s="191"/>
      <c r="HF76" s="191"/>
      <c r="HG76" s="191"/>
      <c r="HH76" s="191">
        <f t="shared" si="225"/>
        <v>0</v>
      </c>
      <c r="HI76" s="191"/>
      <c r="HJ76" s="191"/>
      <c r="HK76" s="191"/>
      <c r="HL76" s="191"/>
      <c r="HM76" s="191"/>
      <c r="HN76" s="191"/>
      <c r="HO76" s="191">
        <f t="shared" si="226"/>
        <v>0</v>
      </c>
      <c r="HP76" s="191"/>
      <c r="HQ76" s="191"/>
      <c r="HR76" s="191"/>
      <c r="HS76" s="191"/>
      <c r="HT76" s="191"/>
      <c r="HU76" s="191"/>
      <c r="HV76" s="191">
        <f t="shared" si="227"/>
        <v>0</v>
      </c>
      <c r="HW76" s="191"/>
      <c r="HX76" s="191"/>
      <c r="HY76" s="191"/>
      <c r="HZ76" s="191"/>
      <c r="IA76" s="191"/>
      <c r="IB76" s="191"/>
      <c r="IC76" s="191">
        <f t="shared" si="228"/>
        <v>0</v>
      </c>
      <c r="ID76" s="191"/>
      <c r="IE76" s="191"/>
      <c r="IF76" s="191"/>
      <c r="IG76" s="191"/>
      <c r="IH76" s="191"/>
      <c r="II76" s="191"/>
      <c r="IJ76" s="191">
        <f t="shared" si="229"/>
        <v>0</v>
      </c>
      <c r="IK76" s="191"/>
      <c r="IL76" s="191"/>
      <c r="IM76" s="191"/>
      <c r="IN76" s="191"/>
      <c r="IO76" s="191"/>
      <c r="IP76" s="191"/>
      <c r="IQ76" s="191">
        <f t="shared" si="230"/>
        <v>0</v>
      </c>
      <c r="IR76" s="191"/>
      <c r="IS76" s="191"/>
      <c r="IT76" s="191"/>
      <c r="IU76" s="191"/>
      <c r="IV76" s="191"/>
      <c r="IW76" s="191"/>
      <c r="IX76" s="191">
        <f t="shared" si="231"/>
        <v>0</v>
      </c>
      <c r="IY76" s="191"/>
      <c r="IZ76" s="191"/>
      <c r="JA76" s="191"/>
      <c r="JB76" s="191"/>
      <c r="JC76" s="191"/>
      <c r="JD76" s="191"/>
      <c r="JE76" s="191">
        <f t="shared" si="232"/>
        <v>0</v>
      </c>
      <c r="JF76" s="191"/>
      <c r="JG76" s="191"/>
      <c r="JH76" s="191"/>
      <c r="JI76" s="191"/>
      <c r="JJ76" s="191"/>
      <c r="JK76" s="191"/>
      <c r="JL76" s="191">
        <f t="shared" si="233"/>
        <v>0</v>
      </c>
      <c r="JM76" s="191"/>
      <c r="JN76" s="191"/>
      <c r="JO76" s="191"/>
      <c r="JP76" s="191"/>
      <c r="JQ76" s="191"/>
      <c r="JR76" s="191"/>
      <c r="JS76" s="191">
        <f t="shared" si="234"/>
        <v>0</v>
      </c>
      <c r="JT76" s="191"/>
      <c r="JU76" s="191"/>
      <c r="JV76" s="191"/>
      <c r="JW76" s="191"/>
      <c r="JX76" s="191"/>
      <c r="JY76" s="191"/>
      <c r="JZ76" s="191">
        <f t="shared" si="235"/>
        <v>0</v>
      </c>
      <c r="KA76" s="191"/>
      <c r="KB76" s="191"/>
      <c r="KC76" s="191"/>
      <c r="KD76" s="191"/>
      <c r="KE76" s="191"/>
      <c r="KF76" s="191"/>
      <c r="KG76" s="191">
        <f t="shared" si="236"/>
        <v>0</v>
      </c>
      <c r="KH76" s="191"/>
      <c r="KI76" s="191"/>
      <c r="KJ76" s="191"/>
      <c r="KK76" s="191"/>
      <c r="KL76" s="191"/>
      <c r="KM76" s="191"/>
      <c r="KN76" s="191">
        <f t="shared" si="237"/>
        <v>0</v>
      </c>
      <c r="KO76" s="191"/>
      <c r="KP76" s="191"/>
      <c r="KQ76" s="191"/>
      <c r="KR76" s="191"/>
      <c r="KS76" s="191"/>
      <c r="KT76" s="191"/>
      <c r="KU76" s="191">
        <f t="shared" si="238"/>
        <v>0</v>
      </c>
      <c r="KV76" s="191"/>
      <c r="KW76" s="191"/>
      <c r="KX76" s="191"/>
      <c r="KY76" s="191"/>
      <c r="KZ76" s="191"/>
      <c r="LA76" s="191"/>
      <c r="LB76" s="191">
        <f t="shared" si="239"/>
        <v>0</v>
      </c>
      <c r="LC76" s="191"/>
      <c r="LD76" s="191"/>
      <c r="LE76" s="191"/>
      <c r="LF76" s="191"/>
      <c r="LG76" s="191"/>
      <c r="LH76" s="191"/>
      <c r="LI76" s="191">
        <f t="shared" si="240"/>
        <v>0</v>
      </c>
      <c r="LJ76" s="191"/>
      <c r="LK76" s="191"/>
      <c r="LL76" s="191"/>
      <c r="LM76" s="191"/>
      <c r="LN76" s="191"/>
      <c r="LO76" s="191"/>
      <c r="LP76" s="191">
        <f t="shared" si="241"/>
        <v>0</v>
      </c>
      <c r="LQ76" s="191"/>
      <c r="LR76" s="191"/>
      <c r="LS76" s="191"/>
      <c r="LT76" s="191"/>
      <c r="LU76" s="191"/>
      <c r="LV76" s="191"/>
      <c r="LW76" s="191">
        <f t="shared" si="242"/>
        <v>0</v>
      </c>
      <c r="LX76" s="191"/>
      <c r="LY76" s="191"/>
      <c r="LZ76" s="191"/>
      <c r="MA76" s="191"/>
      <c r="MB76" s="191"/>
      <c r="MC76" s="191"/>
      <c r="MD76" s="191">
        <f t="shared" si="243"/>
        <v>0</v>
      </c>
      <c r="ME76" s="191"/>
      <c r="MF76" s="191"/>
      <c r="MG76" s="191"/>
      <c r="MH76" s="191"/>
      <c r="MI76" s="191"/>
      <c r="MJ76" s="191"/>
      <c r="MK76" s="191">
        <f t="shared" si="244"/>
        <v>0</v>
      </c>
      <c r="ML76" s="191"/>
      <c r="MM76" s="191"/>
      <c r="MN76" s="191"/>
      <c r="MO76" s="191"/>
      <c r="MP76" s="191"/>
      <c r="MQ76" s="191"/>
      <c r="MR76" s="191">
        <f t="shared" si="245"/>
        <v>0</v>
      </c>
      <c r="MS76" s="191"/>
      <c r="MT76" s="191"/>
      <c r="MU76" s="191"/>
      <c r="MV76" s="191"/>
      <c r="MW76" s="191"/>
      <c r="MX76" s="191"/>
      <c r="MY76" s="191">
        <f t="shared" si="246"/>
        <v>0</v>
      </c>
      <c r="MZ76" s="191"/>
      <c r="NA76" s="191"/>
      <c r="NB76" s="191"/>
      <c r="NC76" s="191"/>
      <c r="ND76" s="191"/>
      <c r="NE76" s="191"/>
      <c r="NF76" s="191">
        <f t="shared" si="247"/>
        <v>0</v>
      </c>
      <c r="NG76" s="191"/>
      <c r="NH76" s="191"/>
      <c r="NI76" s="191"/>
      <c r="NJ76" s="191"/>
      <c r="NK76" s="191"/>
      <c r="NL76" s="191"/>
      <c r="NM76" s="191">
        <f t="shared" si="248"/>
        <v>0</v>
      </c>
      <c r="NN76" s="191"/>
      <c r="NO76" s="191"/>
      <c r="NP76" s="191"/>
      <c r="NQ76" s="191"/>
      <c r="NR76" s="191"/>
      <c r="NS76" s="191"/>
      <c r="NT76" s="191">
        <f t="shared" si="249"/>
        <v>0</v>
      </c>
      <c r="NU76" s="191"/>
      <c r="NV76" s="191"/>
      <c r="NW76" s="191"/>
      <c r="NX76" s="191"/>
      <c r="NY76" s="191"/>
      <c r="NZ76" s="191"/>
      <c r="OA76" s="191">
        <f t="shared" si="250"/>
        <v>0</v>
      </c>
      <c r="OB76" s="191"/>
      <c r="OC76" s="191"/>
      <c r="OD76" s="191"/>
      <c r="OE76" s="191"/>
      <c r="OF76" s="191"/>
      <c r="OG76" s="191"/>
      <c r="OH76" s="191">
        <f t="shared" si="251"/>
        <v>0</v>
      </c>
      <c r="OI76" s="191"/>
      <c r="OJ76" s="191"/>
      <c r="OK76" s="191"/>
      <c r="OL76" s="191"/>
      <c r="OM76" s="191"/>
      <c r="ON76" s="191"/>
      <c r="OO76" s="191">
        <f t="shared" si="252"/>
        <v>0</v>
      </c>
      <c r="OP76" s="191"/>
      <c r="OQ76" s="191"/>
      <c r="OR76" s="191"/>
      <c r="OS76" s="191"/>
      <c r="OT76" s="191"/>
      <c r="OU76" s="191"/>
      <c r="OV76" s="191">
        <f t="shared" si="253"/>
        <v>0</v>
      </c>
      <c r="OW76" s="191"/>
      <c r="OX76" s="191"/>
      <c r="OY76" s="191"/>
      <c r="OZ76" s="191"/>
      <c r="PA76" s="191"/>
      <c r="PB76" s="191"/>
      <c r="PC76" s="191">
        <f t="shared" si="254"/>
        <v>0</v>
      </c>
      <c r="PD76" s="191"/>
      <c r="PE76" s="191"/>
      <c r="PF76" s="191"/>
      <c r="PG76" s="191"/>
      <c r="PH76" s="191"/>
      <c r="PI76" s="191"/>
      <c r="PJ76" s="191">
        <f t="shared" si="255"/>
        <v>0</v>
      </c>
      <c r="PK76" s="191"/>
      <c r="PL76" s="191"/>
      <c r="PM76" s="191"/>
      <c r="PN76" s="191"/>
      <c r="PO76" s="191"/>
      <c r="PP76" s="191"/>
      <c r="PQ76" s="191">
        <f t="shared" si="256"/>
        <v>0</v>
      </c>
      <c r="PR76" s="191"/>
      <c r="PS76" s="191"/>
      <c r="PT76" s="191"/>
      <c r="PU76" s="191">
        <v>1</v>
      </c>
      <c r="PV76" s="191">
        <f t="shared" si="286"/>
        <v>300000</v>
      </c>
      <c r="PW76" s="191"/>
      <c r="PX76" s="191">
        <f t="shared" si="257"/>
        <v>300000</v>
      </c>
      <c r="PY76" s="191"/>
      <c r="PZ76" s="191"/>
      <c r="QA76" s="191"/>
      <c r="QB76" s="191">
        <v>1</v>
      </c>
      <c r="QC76" s="191">
        <f t="shared" si="258"/>
        <v>9600</v>
      </c>
      <c r="QD76" s="191"/>
      <c r="QE76" s="191">
        <f t="shared" si="259"/>
        <v>9600</v>
      </c>
      <c r="QF76" s="191"/>
      <c r="QG76" s="191"/>
      <c r="QH76" s="191"/>
      <c r="QI76" s="191"/>
      <c r="QJ76" s="191"/>
      <c r="QK76" s="191"/>
      <c r="QL76" s="191">
        <f t="shared" si="260"/>
        <v>0</v>
      </c>
      <c r="QM76" s="191"/>
      <c r="QN76" s="191"/>
      <c r="QO76" s="191"/>
      <c r="QP76" s="191"/>
      <c r="QQ76" s="201">
        <v>44490.6</v>
      </c>
      <c r="QR76" s="191"/>
      <c r="QS76" s="201">
        <f t="shared" si="261"/>
        <v>44490.6</v>
      </c>
      <c r="QT76" s="191">
        <v>2354</v>
      </c>
      <c r="QU76" s="191"/>
      <c r="QV76" s="191"/>
      <c r="QW76" s="191"/>
      <c r="QX76" s="191"/>
      <c r="QY76" s="191"/>
      <c r="QZ76" s="191">
        <f t="shared" si="262"/>
        <v>0</v>
      </c>
      <c r="RA76" s="191"/>
      <c r="RB76" s="191"/>
      <c r="RC76" s="191"/>
      <c r="RD76" s="191"/>
      <c r="RE76" s="191"/>
      <c r="RF76" s="191"/>
      <c r="RG76" s="191">
        <f t="shared" si="263"/>
        <v>0</v>
      </c>
      <c r="RH76" s="191"/>
      <c r="RI76" s="191"/>
      <c r="RJ76" s="191"/>
      <c r="RK76" s="191"/>
      <c r="RL76" s="191"/>
      <c r="RM76" s="191"/>
      <c r="RN76" s="191">
        <f t="shared" si="264"/>
        <v>0</v>
      </c>
      <c r="RO76" s="191"/>
      <c r="RP76" s="191"/>
      <c r="RQ76" s="191"/>
      <c r="RR76" s="191"/>
      <c r="RS76" s="191"/>
      <c r="RT76" s="191"/>
      <c r="RU76" s="191">
        <f t="shared" si="265"/>
        <v>0</v>
      </c>
      <c r="RV76" s="191"/>
      <c r="RW76" s="191"/>
      <c r="RX76" s="191"/>
      <c r="RY76" s="191"/>
      <c r="RZ76" s="191"/>
      <c r="SA76" s="191"/>
      <c r="SB76" s="191">
        <f t="shared" si="266"/>
        <v>0</v>
      </c>
      <c r="SC76" s="191"/>
      <c r="SD76" s="191"/>
      <c r="SE76" s="191"/>
      <c r="SF76" s="191"/>
      <c r="SG76" s="191"/>
      <c r="SH76" s="191"/>
      <c r="SI76" s="191">
        <f t="shared" si="287"/>
        <v>0</v>
      </c>
      <c r="SJ76" s="191"/>
      <c r="SK76" s="191"/>
      <c r="SL76" s="191"/>
      <c r="SM76" s="191"/>
      <c r="SN76" s="191"/>
      <c r="SO76" s="191"/>
      <c r="SP76" s="191">
        <f t="shared" si="267"/>
        <v>0</v>
      </c>
      <c r="SQ76" s="191"/>
      <c r="SR76" s="191"/>
      <c r="SS76" s="191"/>
      <c r="ST76" s="191"/>
      <c r="SU76" s="191"/>
      <c r="SV76" s="191"/>
      <c r="SW76" s="191">
        <f t="shared" si="268"/>
        <v>0</v>
      </c>
      <c r="SX76" s="191"/>
      <c r="SY76" s="191"/>
      <c r="SZ76" s="191"/>
      <c r="TA76" s="191"/>
      <c r="TB76" s="191"/>
      <c r="TC76" s="191"/>
      <c r="TD76" s="191">
        <f t="shared" si="288"/>
        <v>0</v>
      </c>
      <c r="TE76" s="191"/>
      <c r="TF76" s="191"/>
      <c r="TG76" s="191"/>
      <c r="TH76" s="191"/>
      <c r="TI76" s="191"/>
      <c r="TJ76" s="191"/>
      <c r="TK76" s="191">
        <f t="shared" si="289"/>
        <v>0</v>
      </c>
      <c r="TL76" s="191"/>
      <c r="TM76" s="191"/>
      <c r="TN76" s="191"/>
      <c r="TO76" s="191"/>
      <c r="TP76" s="191"/>
      <c r="TQ76" s="191"/>
      <c r="TR76" s="191">
        <f t="shared" si="290"/>
        <v>0</v>
      </c>
      <c r="TS76" s="191"/>
      <c r="TT76" s="191"/>
      <c r="TU76" s="191"/>
      <c r="TV76" s="191"/>
      <c r="TW76" s="191"/>
      <c r="TX76" s="191"/>
      <c r="TY76" s="191">
        <f t="shared" si="269"/>
        <v>0</v>
      </c>
      <c r="TZ76" s="191"/>
      <c r="UA76" s="191"/>
      <c r="UB76" s="191"/>
      <c r="UC76" s="191"/>
      <c r="UD76" s="191"/>
      <c r="UE76" s="191"/>
      <c r="UF76" s="191">
        <f t="shared" si="270"/>
        <v>0</v>
      </c>
      <c r="UG76" s="191"/>
      <c r="UH76" s="191"/>
      <c r="UI76" s="191"/>
      <c r="UJ76" s="191"/>
      <c r="UK76" s="191"/>
      <c r="UL76" s="191"/>
      <c r="UM76" s="191">
        <f t="shared" si="271"/>
        <v>0</v>
      </c>
      <c r="UN76" s="191"/>
      <c r="UO76" s="191"/>
      <c r="UP76" s="191"/>
      <c r="UQ76" s="191"/>
      <c r="UR76" s="191"/>
      <c r="US76" s="191"/>
      <c r="UT76" s="191">
        <f t="shared" si="272"/>
        <v>0</v>
      </c>
      <c r="UU76" s="191"/>
      <c r="UV76" s="191"/>
      <c r="UW76" s="191"/>
      <c r="UX76" s="191"/>
      <c r="UY76" s="191"/>
      <c r="UZ76" s="191"/>
      <c r="VA76" s="191">
        <f t="shared" si="273"/>
        <v>0</v>
      </c>
      <c r="VB76" s="191"/>
      <c r="VC76" s="191"/>
      <c r="VD76" s="191"/>
      <c r="VE76" s="191"/>
      <c r="VF76" s="191"/>
      <c r="VG76" s="191"/>
      <c r="VH76" s="191">
        <f t="shared" si="274"/>
        <v>0</v>
      </c>
      <c r="VI76" s="191"/>
      <c r="VJ76" s="191"/>
      <c r="VK76" s="191"/>
      <c r="VL76" s="191"/>
      <c r="VM76" s="191"/>
      <c r="VN76" s="191"/>
      <c r="VO76" s="191">
        <f t="shared" si="275"/>
        <v>0</v>
      </c>
      <c r="VP76" s="191"/>
      <c r="VQ76" s="191"/>
      <c r="VR76" s="191"/>
      <c r="VS76" s="191"/>
      <c r="VT76" s="191"/>
      <c r="VU76" s="191"/>
      <c r="VV76" s="191">
        <f t="shared" si="276"/>
        <v>0</v>
      </c>
      <c r="VW76" s="191"/>
      <c r="VX76" s="191"/>
      <c r="VY76" s="191"/>
      <c r="VZ76" s="191"/>
      <c r="WA76" s="191"/>
      <c r="WB76" s="191"/>
      <c r="WC76" s="191">
        <f t="shared" si="277"/>
        <v>0</v>
      </c>
      <c r="WD76" s="191"/>
      <c r="WE76" s="191"/>
      <c r="WF76" s="191"/>
      <c r="WG76" s="191"/>
      <c r="WH76" s="191"/>
      <c r="WI76" s="191"/>
      <c r="WJ76" s="191">
        <f t="shared" si="278"/>
        <v>0</v>
      </c>
      <c r="WK76" s="191"/>
      <c r="WL76" s="191"/>
      <c r="WM76" s="191"/>
      <c r="WN76" s="191"/>
      <c r="WO76" s="191"/>
      <c r="WP76" s="191"/>
      <c r="WQ76" s="191">
        <f t="shared" si="279"/>
        <v>0</v>
      </c>
      <c r="WR76" s="191"/>
      <c r="WS76" s="191"/>
      <c r="WT76" s="191"/>
      <c r="WU76" s="191"/>
      <c r="WV76" s="191"/>
      <c r="WW76" s="191"/>
      <c r="WX76" s="191">
        <f t="shared" si="280"/>
        <v>0</v>
      </c>
      <c r="WY76" s="191"/>
      <c r="WZ76" s="191"/>
      <c r="XA76" s="191"/>
      <c r="XB76" s="191"/>
      <c r="XC76" s="191"/>
      <c r="XD76" s="191"/>
      <c r="XE76" s="191">
        <f t="shared" si="281"/>
        <v>0</v>
      </c>
      <c r="XF76" s="191"/>
      <c r="XG76" s="191"/>
      <c r="XH76" s="191"/>
      <c r="XI76" s="191"/>
      <c r="XJ76" s="191"/>
      <c r="XK76" s="191"/>
      <c r="XL76" s="191">
        <f t="shared" si="282"/>
        <v>0</v>
      </c>
      <c r="XM76" s="191"/>
      <c r="XN76" s="191"/>
      <c r="XO76" s="191"/>
      <c r="XP76" s="191"/>
      <c r="XQ76" s="191"/>
      <c r="XR76" s="191"/>
      <c r="XS76" s="191">
        <f t="shared" si="283"/>
        <v>0</v>
      </c>
      <c r="XT76" s="191"/>
      <c r="XU76" s="191"/>
      <c r="XV76" s="191"/>
      <c r="XW76" s="191"/>
      <c r="XX76" s="191"/>
      <c r="XY76" s="191"/>
      <c r="XZ76" s="191">
        <f t="shared" si="284"/>
        <v>0</v>
      </c>
      <c r="YA76" s="191"/>
      <c r="YB76" s="191"/>
      <c r="YC76" s="191"/>
      <c r="YD76" s="191"/>
      <c r="YE76" s="191"/>
      <c r="YF76" s="191"/>
      <c r="YG76" s="191">
        <f t="shared" si="285"/>
        <v>0</v>
      </c>
      <c r="YH76" s="191"/>
      <c r="YI76" s="191"/>
      <c r="YJ76" s="191"/>
      <c r="YK76" s="191"/>
      <c r="YL76" s="190">
        <f t="shared" si="194"/>
        <v>356090.6</v>
      </c>
      <c r="YM76" s="190">
        <f t="shared" si="193"/>
        <v>0</v>
      </c>
      <c r="YN76" s="190">
        <f t="shared" si="193"/>
        <v>356090.6</v>
      </c>
      <c r="YO76" s="191"/>
    </row>
    <row r="77" spans="1:672" ht="18" customHeight="1">
      <c r="A77" s="200">
        <v>6</v>
      </c>
      <c r="B77" s="191" t="s">
        <v>1903</v>
      </c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>
        <f t="shared" si="195"/>
        <v>0</v>
      </c>
      <c r="N77" s="191"/>
      <c r="O77" s="191"/>
      <c r="P77" s="191"/>
      <c r="Q77" s="191"/>
      <c r="R77" s="191"/>
      <c r="S77" s="191"/>
      <c r="T77" s="191">
        <f t="shared" si="196"/>
        <v>0</v>
      </c>
      <c r="U77" s="191"/>
      <c r="V77" s="191"/>
      <c r="W77" s="191"/>
      <c r="X77" s="191">
        <v>1</v>
      </c>
      <c r="Y77" s="191">
        <f t="shared" si="197"/>
        <v>2000</v>
      </c>
      <c r="Z77" s="191"/>
      <c r="AA77" s="191">
        <f t="shared" si="198"/>
        <v>2000</v>
      </c>
      <c r="AB77" s="191"/>
      <c r="AC77" s="191"/>
      <c r="AD77" s="191"/>
      <c r="AE77" s="191"/>
      <c r="AF77" s="191"/>
      <c r="AG77" s="191"/>
      <c r="AH77" s="191">
        <f t="shared" si="199"/>
        <v>0</v>
      </c>
      <c r="AI77" s="191"/>
      <c r="AJ77" s="191"/>
      <c r="AK77" s="191"/>
      <c r="AL77" s="191"/>
      <c r="AM77" s="191"/>
      <c r="AN77" s="191"/>
      <c r="AO77" s="191">
        <f t="shared" si="200"/>
        <v>0</v>
      </c>
      <c r="AP77" s="191"/>
      <c r="AQ77" s="191"/>
      <c r="AR77" s="191"/>
      <c r="AS77" s="191"/>
      <c r="AT77" s="191"/>
      <c r="AU77" s="191"/>
      <c r="AV77" s="191">
        <f t="shared" si="201"/>
        <v>0</v>
      </c>
      <c r="AW77" s="191"/>
      <c r="AX77" s="191"/>
      <c r="AY77" s="191"/>
      <c r="AZ77" s="191"/>
      <c r="BA77" s="191"/>
      <c r="BB77" s="191"/>
      <c r="BC77" s="191">
        <f t="shared" si="202"/>
        <v>0</v>
      </c>
      <c r="BD77" s="191"/>
      <c r="BE77" s="191"/>
      <c r="BF77" s="191"/>
      <c r="BG77" s="191"/>
      <c r="BH77" s="191"/>
      <c r="BI77" s="191"/>
      <c r="BJ77" s="191">
        <f t="shared" si="203"/>
        <v>0</v>
      </c>
      <c r="BK77" s="191"/>
      <c r="BL77" s="191"/>
      <c r="BM77" s="191"/>
      <c r="BN77" s="191"/>
      <c r="BO77" s="191"/>
      <c r="BP77" s="191"/>
      <c r="BQ77" s="191">
        <f t="shared" si="204"/>
        <v>0</v>
      </c>
      <c r="BR77" s="191"/>
      <c r="BS77" s="191"/>
      <c r="BT77" s="191"/>
      <c r="BU77" s="191"/>
      <c r="BV77" s="191"/>
      <c r="BW77" s="191"/>
      <c r="BX77" s="191">
        <f t="shared" si="205"/>
        <v>0</v>
      </c>
      <c r="BY77" s="191"/>
      <c r="BZ77" s="191"/>
      <c r="CA77" s="191"/>
      <c r="CB77" s="191"/>
      <c r="CC77" s="191"/>
      <c r="CD77" s="191"/>
      <c r="CE77" s="191">
        <f t="shared" si="206"/>
        <v>0</v>
      </c>
      <c r="CF77" s="191"/>
      <c r="CG77" s="191"/>
      <c r="CH77" s="191"/>
      <c r="CI77" s="191"/>
      <c r="CJ77" s="191"/>
      <c r="CK77" s="191"/>
      <c r="CL77" s="191">
        <f t="shared" si="207"/>
        <v>0</v>
      </c>
      <c r="CM77" s="191"/>
      <c r="CN77" s="191"/>
      <c r="CO77" s="191"/>
      <c r="CP77" s="191"/>
      <c r="CQ77" s="191"/>
      <c r="CR77" s="191"/>
      <c r="CS77" s="191">
        <f t="shared" si="208"/>
        <v>0</v>
      </c>
      <c r="CT77" s="191"/>
      <c r="CU77" s="191"/>
      <c r="CV77" s="191"/>
      <c r="CW77" s="191"/>
      <c r="CX77" s="191"/>
      <c r="CY77" s="191"/>
      <c r="CZ77" s="191">
        <f t="shared" si="209"/>
        <v>0</v>
      </c>
      <c r="DA77" s="191"/>
      <c r="DB77" s="191"/>
      <c r="DC77" s="191"/>
      <c r="DD77" s="191"/>
      <c r="DE77" s="191"/>
      <c r="DF77" s="191"/>
      <c r="DG77" s="191">
        <f t="shared" si="210"/>
        <v>0</v>
      </c>
      <c r="DH77" s="191"/>
      <c r="DI77" s="191"/>
      <c r="DJ77" s="191"/>
      <c r="DK77" s="191"/>
      <c r="DL77" s="191"/>
      <c r="DM77" s="191"/>
      <c r="DN77" s="191">
        <f t="shared" si="211"/>
        <v>0</v>
      </c>
      <c r="DO77" s="191"/>
      <c r="DP77" s="191"/>
      <c r="DQ77" s="191"/>
      <c r="DR77" s="191"/>
      <c r="DS77" s="191"/>
      <c r="DT77" s="191"/>
      <c r="DU77" s="191">
        <f t="shared" si="212"/>
        <v>0</v>
      </c>
      <c r="DV77" s="191"/>
      <c r="DW77" s="191"/>
      <c r="DX77" s="191"/>
      <c r="DY77" s="191"/>
      <c r="DZ77" s="191"/>
      <c r="EA77" s="191"/>
      <c r="EB77" s="191">
        <f t="shared" si="213"/>
        <v>0</v>
      </c>
      <c r="EC77" s="191"/>
      <c r="ED77" s="191"/>
      <c r="EE77" s="191"/>
      <c r="EF77" s="191"/>
      <c r="EG77" s="191"/>
      <c r="EH77" s="191"/>
      <c r="EI77" s="191">
        <f t="shared" si="214"/>
        <v>0</v>
      </c>
      <c r="EJ77" s="191"/>
      <c r="EK77" s="191"/>
      <c r="EL77" s="191"/>
      <c r="EM77" s="191"/>
      <c r="EN77" s="191"/>
      <c r="EO77" s="191"/>
      <c r="EP77" s="191">
        <f t="shared" si="215"/>
        <v>0</v>
      </c>
      <c r="EQ77" s="191"/>
      <c r="ER77" s="191"/>
      <c r="ES77" s="191"/>
      <c r="ET77" s="191"/>
      <c r="EU77" s="191"/>
      <c r="EV77" s="191"/>
      <c r="EW77" s="191">
        <f t="shared" si="216"/>
        <v>0</v>
      </c>
      <c r="EX77" s="191"/>
      <c r="EY77" s="191"/>
      <c r="EZ77" s="191"/>
      <c r="FA77" s="191"/>
      <c r="FB77" s="191"/>
      <c r="FC77" s="191"/>
      <c r="FD77" s="191">
        <f t="shared" si="217"/>
        <v>0</v>
      </c>
      <c r="FE77" s="191"/>
      <c r="FF77" s="191"/>
      <c r="FG77" s="191"/>
      <c r="FH77" s="191"/>
      <c r="FI77" s="191"/>
      <c r="FJ77" s="191"/>
      <c r="FK77" s="191">
        <f t="shared" si="218"/>
        <v>0</v>
      </c>
      <c r="FL77" s="191"/>
      <c r="FM77" s="191"/>
      <c r="FN77" s="191"/>
      <c r="FO77" s="191"/>
      <c r="FP77" s="191"/>
      <c r="FQ77" s="191"/>
      <c r="FR77" s="191">
        <f t="shared" si="219"/>
        <v>0</v>
      </c>
      <c r="FS77" s="191"/>
      <c r="FT77" s="191"/>
      <c r="FU77" s="191"/>
      <c r="FV77" s="191"/>
      <c r="FW77" s="191"/>
      <c r="FX77" s="191"/>
      <c r="FY77" s="191">
        <f t="shared" si="220"/>
        <v>0</v>
      </c>
      <c r="FZ77" s="191"/>
      <c r="GA77" s="191"/>
      <c r="GB77" s="191"/>
      <c r="GC77" s="191"/>
      <c r="GD77" s="191"/>
      <c r="GE77" s="191"/>
      <c r="GF77" s="191">
        <f t="shared" si="221"/>
        <v>0</v>
      </c>
      <c r="GG77" s="191"/>
      <c r="GH77" s="191"/>
      <c r="GI77" s="191"/>
      <c r="GJ77" s="191"/>
      <c r="GK77" s="191"/>
      <c r="GL77" s="191"/>
      <c r="GM77" s="191">
        <f t="shared" si="222"/>
        <v>0</v>
      </c>
      <c r="GN77" s="191"/>
      <c r="GO77" s="191"/>
      <c r="GP77" s="191"/>
      <c r="GQ77" s="191"/>
      <c r="GR77" s="191"/>
      <c r="GS77" s="191"/>
      <c r="GT77" s="191">
        <f t="shared" si="223"/>
        <v>0</v>
      </c>
      <c r="GU77" s="191"/>
      <c r="GV77" s="191"/>
      <c r="GW77" s="191"/>
      <c r="GX77" s="191"/>
      <c r="GY77" s="191"/>
      <c r="GZ77" s="191"/>
      <c r="HA77" s="191">
        <f t="shared" si="224"/>
        <v>0</v>
      </c>
      <c r="HB77" s="191"/>
      <c r="HC77" s="191"/>
      <c r="HD77" s="191"/>
      <c r="HE77" s="191"/>
      <c r="HF77" s="191"/>
      <c r="HG77" s="191"/>
      <c r="HH77" s="191">
        <f t="shared" si="225"/>
        <v>0</v>
      </c>
      <c r="HI77" s="191"/>
      <c r="HJ77" s="191"/>
      <c r="HK77" s="191"/>
      <c r="HL77" s="191"/>
      <c r="HM77" s="191"/>
      <c r="HN77" s="191"/>
      <c r="HO77" s="191">
        <f t="shared" si="226"/>
        <v>0</v>
      </c>
      <c r="HP77" s="191"/>
      <c r="HQ77" s="191"/>
      <c r="HR77" s="191"/>
      <c r="HS77" s="191"/>
      <c r="HT77" s="191"/>
      <c r="HU77" s="191"/>
      <c r="HV77" s="191">
        <f t="shared" si="227"/>
        <v>0</v>
      </c>
      <c r="HW77" s="191"/>
      <c r="HX77" s="191"/>
      <c r="HY77" s="191"/>
      <c r="HZ77" s="191"/>
      <c r="IA77" s="191"/>
      <c r="IB77" s="191"/>
      <c r="IC77" s="191">
        <f t="shared" si="228"/>
        <v>0</v>
      </c>
      <c r="ID77" s="191"/>
      <c r="IE77" s="191"/>
      <c r="IF77" s="191"/>
      <c r="IG77" s="191"/>
      <c r="IH77" s="191"/>
      <c r="II77" s="191"/>
      <c r="IJ77" s="191">
        <f t="shared" si="229"/>
        <v>0</v>
      </c>
      <c r="IK77" s="191"/>
      <c r="IL77" s="191"/>
      <c r="IM77" s="191"/>
      <c r="IN77" s="191"/>
      <c r="IO77" s="191"/>
      <c r="IP77" s="191"/>
      <c r="IQ77" s="191">
        <f t="shared" si="230"/>
        <v>0</v>
      </c>
      <c r="IR77" s="191"/>
      <c r="IS77" s="191"/>
      <c r="IT77" s="191"/>
      <c r="IU77" s="191"/>
      <c r="IV77" s="191"/>
      <c r="IW77" s="191"/>
      <c r="IX77" s="191">
        <f t="shared" si="231"/>
        <v>0</v>
      </c>
      <c r="IY77" s="191"/>
      <c r="IZ77" s="191"/>
      <c r="JA77" s="191"/>
      <c r="JB77" s="191"/>
      <c r="JC77" s="191"/>
      <c r="JD77" s="191"/>
      <c r="JE77" s="191">
        <f t="shared" si="232"/>
        <v>0</v>
      </c>
      <c r="JF77" s="191"/>
      <c r="JG77" s="191"/>
      <c r="JH77" s="191"/>
      <c r="JI77" s="191"/>
      <c r="JJ77" s="191"/>
      <c r="JK77" s="191"/>
      <c r="JL77" s="191">
        <f t="shared" si="233"/>
        <v>0</v>
      </c>
      <c r="JM77" s="191"/>
      <c r="JN77" s="191"/>
      <c r="JO77" s="191"/>
      <c r="JP77" s="191"/>
      <c r="JQ77" s="191"/>
      <c r="JR77" s="191"/>
      <c r="JS77" s="191">
        <f t="shared" si="234"/>
        <v>0</v>
      </c>
      <c r="JT77" s="191"/>
      <c r="JU77" s="191"/>
      <c r="JV77" s="191"/>
      <c r="JW77" s="191"/>
      <c r="JX77" s="191"/>
      <c r="JY77" s="191"/>
      <c r="JZ77" s="191">
        <f t="shared" si="235"/>
        <v>0</v>
      </c>
      <c r="KA77" s="191"/>
      <c r="KB77" s="191"/>
      <c r="KC77" s="191"/>
      <c r="KD77" s="191"/>
      <c r="KE77" s="191"/>
      <c r="KF77" s="191"/>
      <c r="KG77" s="191">
        <f t="shared" si="236"/>
        <v>0</v>
      </c>
      <c r="KH77" s="191"/>
      <c r="KI77" s="191"/>
      <c r="KJ77" s="191"/>
      <c r="KK77" s="191"/>
      <c r="KL77" s="191"/>
      <c r="KM77" s="191"/>
      <c r="KN77" s="191">
        <f t="shared" si="237"/>
        <v>0</v>
      </c>
      <c r="KO77" s="191"/>
      <c r="KP77" s="191"/>
      <c r="KQ77" s="191"/>
      <c r="KR77" s="191"/>
      <c r="KS77" s="191"/>
      <c r="KT77" s="191"/>
      <c r="KU77" s="191">
        <f t="shared" si="238"/>
        <v>0</v>
      </c>
      <c r="KV77" s="191"/>
      <c r="KW77" s="191"/>
      <c r="KX77" s="191"/>
      <c r="KY77" s="191"/>
      <c r="KZ77" s="191"/>
      <c r="LA77" s="191"/>
      <c r="LB77" s="191">
        <f t="shared" si="239"/>
        <v>0</v>
      </c>
      <c r="LC77" s="191"/>
      <c r="LD77" s="191"/>
      <c r="LE77" s="191"/>
      <c r="LF77" s="191"/>
      <c r="LG77" s="191"/>
      <c r="LH77" s="191"/>
      <c r="LI77" s="191">
        <f t="shared" si="240"/>
        <v>0</v>
      </c>
      <c r="LJ77" s="191"/>
      <c r="LK77" s="191"/>
      <c r="LL77" s="191"/>
      <c r="LM77" s="191"/>
      <c r="LN77" s="191"/>
      <c r="LO77" s="191"/>
      <c r="LP77" s="191">
        <f t="shared" si="241"/>
        <v>0</v>
      </c>
      <c r="LQ77" s="191"/>
      <c r="LR77" s="191"/>
      <c r="LS77" s="191"/>
      <c r="LT77" s="191"/>
      <c r="LU77" s="191"/>
      <c r="LV77" s="191"/>
      <c r="LW77" s="191">
        <f t="shared" si="242"/>
        <v>0</v>
      </c>
      <c r="LX77" s="191"/>
      <c r="LY77" s="191"/>
      <c r="LZ77" s="191"/>
      <c r="MA77" s="191"/>
      <c r="MB77" s="191"/>
      <c r="MC77" s="191"/>
      <c r="MD77" s="191">
        <f t="shared" si="243"/>
        <v>0</v>
      </c>
      <c r="ME77" s="191"/>
      <c r="MF77" s="191"/>
      <c r="MG77" s="191"/>
      <c r="MH77" s="191"/>
      <c r="MI77" s="191"/>
      <c r="MJ77" s="191"/>
      <c r="MK77" s="191">
        <f t="shared" si="244"/>
        <v>0</v>
      </c>
      <c r="ML77" s="191"/>
      <c r="MM77" s="191"/>
      <c r="MN77" s="191"/>
      <c r="MO77" s="191"/>
      <c r="MP77" s="191"/>
      <c r="MQ77" s="191"/>
      <c r="MR77" s="191">
        <f t="shared" si="245"/>
        <v>0</v>
      </c>
      <c r="MS77" s="191"/>
      <c r="MT77" s="191"/>
      <c r="MU77" s="191"/>
      <c r="MV77" s="191"/>
      <c r="MW77" s="191"/>
      <c r="MX77" s="191"/>
      <c r="MY77" s="191">
        <f t="shared" si="246"/>
        <v>0</v>
      </c>
      <c r="MZ77" s="191"/>
      <c r="NA77" s="191"/>
      <c r="NB77" s="191"/>
      <c r="NC77" s="191"/>
      <c r="ND77" s="191"/>
      <c r="NE77" s="191"/>
      <c r="NF77" s="191">
        <f t="shared" si="247"/>
        <v>0</v>
      </c>
      <c r="NG77" s="191"/>
      <c r="NH77" s="191"/>
      <c r="NI77" s="191"/>
      <c r="NJ77" s="191"/>
      <c r="NK77" s="191"/>
      <c r="NL77" s="191"/>
      <c r="NM77" s="191">
        <f t="shared" si="248"/>
        <v>0</v>
      </c>
      <c r="NN77" s="191"/>
      <c r="NO77" s="191"/>
      <c r="NP77" s="191"/>
      <c r="NQ77" s="191"/>
      <c r="NR77" s="191"/>
      <c r="NS77" s="191"/>
      <c r="NT77" s="191">
        <f t="shared" si="249"/>
        <v>0</v>
      </c>
      <c r="NU77" s="191"/>
      <c r="NV77" s="191"/>
      <c r="NW77" s="191"/>
      <c r="NX77" s="191"/>
      <c r="NY77" s="191"/>
      <c r="NZ77" s="191"/>
      <c r="OA77" s="191">
        <f t="shared" si="250"/>
        <v>0</v>
      </c>
      <c r="OB77" s="191"/>
      <c r="OC77" s="191"/>
      <c r="OD77" s="191"/>
      <c r="OE77" s="191"/>
      <c r="OF77" s="191"/>
      <c r="OG77" s="191"/>
      <c r="OH77" s="191">
        <f t="shared" si="251"/>
        <v>0</v>
      </c>
      <c r="OI77" s="191"/>
      <c r="OJ77" s="191"/>
      <c r="OK77" s="191"/>
      <c r="OL77" s="191"/>
      <c r="OM77" s="191"/>
      <c r="ON77" s="191"/>
      <c r="OO77" s="191">
        <f t="shared" si="252"/>
        <v>0</v>
      </c>
      <c r="OP77" s="191"/>
      <c r="OQ77" s="191"/>
      <c r="OR77" s="191"/>
      <c r="OS77" s="191"/>
      <c r="OT77" s="191"/>
      <c r="OU77" s="191"/>
      <c r="OV77" s="191">
        <f t="shared" si="253"/>
        <v>0</v>
      </c>
      <c r="OW77" s="191"/>
      <c r="OX77" s="191"/>
      <c r="OY77" s="191"/>
      <c r="OZ77" s="191"/>
      <c r="PA77" s="191"/>
      <c r="PB77" s="191"/>
      <c r="PC77" s="191">
        <f t="shared" si="254"/>
        <v>0</v>
      </c>
      <c r="PD77" s="191"/>
      <c r="PE77" s="191"/>
      <c r="PF77" s="191"/>
      <c r="PG77" s="191"/>
      <c r="PH77" s="191"/>
      <c r="PI77" s="191"/>
      <c r="PJ77" s="191">
        <f t="shared" si="255"/>
        <v>0</v>
      </c>
      <c r="PK77" s="191"/>
      <c r="PL77" s="191"/>
      <c r="PM77" s="191"/>
      <c r="PN77" s="191"/>
      <c r="PO77" s="191"/>
      <c r="PP77" s="191"/>
      <c r="PQ77" s="191">
        <f t="shared" si="256"/>
        <v>0</v>
      </c>
      <c r="PR77" s="191"/>
      <c r="PS77" s="191"/>
      <c r="PT77" s="191"/>
      <c r="PU77" s="191">
        <v>1</v>
      </c>
      <c r="PV77" s="191">
        <f t="shared" si="286"/>
        <v>300000</v>
      </c>
      <c r="PW77" s="191"/>
      <c r="PX77" s="191">
        <f t="shared" si="257"/>
        <v>300000</v>
      </c>
      <c r="PY77" s="191"/>
      <c r="PZ77" s="191"/>
      <c r="QA77" s="191"/>
      <c r="QB77" s="191">
        <v>1</v>
      </c>
      <c r="QC77" s="191">
        <f t="shared" si="258"/>
        <v>9600</v>
      </c>
      <c r="QD77" s="191"/>
      <c r="QE77" s="191">
        <f t="shared" si="259"/>
        <v>9600</v>
      </c>
      <c r="QF77" s="191"/>
      <c r="QG77" s="191"/>
      <c r="QH77" s="191"/>
      <c r="QI77" s="191"/>
      <c r="QJ77" s="191"/>
      <c r="QK77" s="191"/>
      <c r="QL77" s="191">
        <f t="shared" si="260"/>
        <v>0</v>
      </c>
      <c r="QM77" s="191"/>
      <c r="QN77" s="191"/>
      <c r="QO77" s="191"/>
      <c r="QP77" s="191"/>
      <c r="QQ77" s="201">
        <v>62729.1</v>
      </c>
      <c r="QR77" s="191"/>
      <c r="QS77" s="201">
        <f t="shared" si="261"/>
        <v>62729.1</v>
      </c>
      <c r="QT77" s="191">
        <v>3319</v>
      </c>
      <c r="QU77" s="191"/>
      <c r="QV77" s="191"/>
      <c r="QW77" s="191"/>
      <c r="QX77" s="191"/>
      <c r="QY77" s="191"/>
      <c r="QZ77" s="191">
        <f t="shared" si="262"/>
        <v>0</v>
      </c>
      <c r="RA77" s="191"/>
      <c r="RB77" s="191"/>
      <c r="RC77" s="191"/>
      <c r="RD77" s="191"/>
      <c r="RE77" s="191"/>
      <c r="RF77" s="191"/>
      <c r="RG77" s="191">
        <f t="shared" si="263"/>
        <v>0</v>
      </c>
      <c r="RH77" s="191"/>
      <c r="RI77" s="191"/>
      <c r="RJ77" s="191"/>
      <c r="RK77" s="191"/>
      <c r="RL77" s="191"/>
      <c r="RM77" s="191"/>
      <c r="RN77" s="191">
        <f t="shared" si="264"/>
        <v>0</v>
      </c>
      <c r="RO77" s="191"/>
      <c r="RP77" s="191"/>
      <c r="RQ77" s="191"/>
      <c r="RR77" s="191"/>
      <c r="RS77" s="191"/>
      <c r="RT77" s="191"/>
      <c r="RU77" s="191">
        <f t="shared" si="265"/>
        <v>0</v>
      </c>
      <c r="RV77" s="191"/>
      <c r="RW77" s="191"/>
      <c r="RX77" s="191"/>
      <c r="RY77" s="191"/>
      <c r="RZ77" s="191"/>
      <c r="SA77" s="191"/>
      <c r="SB77" s="191">
        <f t="shared" si="266"/>
        <v>0</v>
      </c>
      <c r="SC77" s="191"/>
      <c r="SD77" s="191"/>
      <c r="SE77" s="191"/>
      <c r="SF77" s="191"/>
      <c r="SG77" s="191"/>
      <c r="SH77" s="191"/>
      <c r="SI77" s="191">
        <f t="shared" si="287"/>
        <v>0</v>
      </c>
      <c r="SJ77" s="191"/>
      <c r="SK77" s="191"/>
      <c r="SL77" s="191"/>
      <c r="SM77" s="191"/>
      <c r="SN77" s="191"/>
      <c r="SO77" s="191"/>
      <c r="SP77" s="191">
        <f t="shared" si="267"/>
        <v>0</v>
      </c>
      <c r="SQ77" s="191"/>
      <c r="SR77" s="191"/>
      <c r="SS77" s="191"/>
      <c r="ST77" s="191"/>
      <c r="SU77" s="191"/>
      <c r="SV77" s="191"/>
      <c r="SW77" s="191">
        <f t="shared" si="268"/>
        <v>0</v>
      </c>
      <c r="SX77" s="191"/>
      <c r="SY77" s="191"/>
      <c r="SZ77" s="191"/>
      <c r="TA77" s="191"/>
      <c r="TB77" s="191"/>
      <c r="TC77" s="191"/>
      <c r="TD77" s="191">
        <f t="shared" si="288"/>
        <v>0</v>
      </c>
      <c r="TE77" s="191"/>
      <c r="TF77" s="191"/>
      <c r="TG77" s="191"/>
      <c r="TH77" s="191"/>
      <c r="TI77" s="191"/>
      <c r="TJ77" s="191"/>
      <c r="TK77" s="191">
        <f t="shared" si="289"/>
        <v>0</v>
      </c>
      <c r="TL77" s="191"/>
      <c r="TM77" s="191"/>
      <c r="TN77" s="191"/>
      <c r="TO77" s="191"/>
      <c r="TP77" s="191"/>
      <c r="TQ77" s="191"/>
      <c r="TR77" s="191">
        <f t="shared" si="290"/>
        <v>0</v>
      </c>
      <c r="TS77" s="191"/>
      <c r="TT77" s="191"/>
      <c r="TU77" s="191"/>
      <c r="TV77" s="191"/>
      <c r="TW77" s="191"/>
      <c r="TX77" s="191"/>
      <c r="TY77" s="191">
        <f t="shared" si="269"/>
        <v>0</v>
      </c>
      <c r="TZ77" s="191"/>
      <c r="UA77" s="191"/>
      <c r="UB77" s="191"/>
      <c r="UC77" s="191"/>
      <c r="UD77" s="191"/>
      <c r="UE77" s="191"/>
      <c r="UF77" s="191">
        <f t="shared" si="270"/>
        <v>0</v>
      </c>
      <c r="UG77" s="191"/>
      <c r="UH77" s="191"/>
      <c r="UI77" s="191"/>
      <c r="UJ77" s="191"/>
      <c r="UK77" s="191"/>
      <c r="UL77" s="191"/>
      <c r="UM77" s="191">
        <f t="shared" si="271"/>
        <v>0</v>
      </c>
      <c r="UN77" s="191"/>
      <c r="UO77" s="191"/>
      <c r="UP77" s="191"/>
      <c r="UQ77" s="191"/>
      <c r="UR77" s="191"/>
      <c r="US77" s="191"/>
      <c r="UT77" s="191">
        <f t="shared" si="272"/>
        <v>0</v>
      </c>
      <c r="UU77" s="191"/>
      <c r="UV77" s="191"/>
      <c r="UW77" s="191"/>
      <c r="UX77" s="191"/>
      <c r="UY77" s="191"/>
      <c r="UZ77" s="191"/>
      <c r="VA77" s="191">
        <f t="shared" si="273"/>
        <v>0</v>
      </c>
      <c r="VB77" s="191"/>
      <c r="VC77" s="191"/>
      <c r="VD77" s="191"/>
      <c r="VE77" s="191"/>
      <c r="VF77" s="191"/>
      <c r="VG77" s="191"/>
      <c r="VH77" s="191">
        <f t="shared" si="274"/>
        <v>0</v>
      </c>
      <c r="VI77" s="191"/>
      <c r="VJ77" s="191"/>
      <c r="VK77" s="191"/>
      <c r="VL77" s="191"/>
      <c r="VM77" s="191"/>
      <c r="VN77" s="191"/>
      <c r="VO77" s="191">
        <f t="shared" si="275"/>
        <v>0</v>
      </c>
      <c r="VP77" s="191"/>
      <c r="VQ77" s="191"/>
      <c r="VR77" s="191"/>
      <c r="VS77" s="191"/>
      <c r="VT77" s="191"/>
      <c r="VU77" s="191"/>
      <c r="VV77" s="191">
        <f t="shared" si="276"/>
        <v>0</v>
      </c>
      <c r="VW77" s="191"/>
      <c r="VX77" s="191"/>
      <c r="VY77" s="191"/>
      <c r="VZ77" s="191"/>
      <c r="WA77" s="191"/>
      <c r="WB77" s="191"/>
      <c r="WC77" s="191">
        <f t="shared" si="277"/>
        <v>0</v>
      </c>
      <c r="WD77" s="191"/>
      <c r="WE77" s="191"/>
      <c r="WF77" s="191"/>
      <c r="WG77" s="191"/>
      <c r="WH77" s="191"/>
      <c r="WI77" s="191"/>
      <c r="WJ77" s="191">
        <f t="shared" si="278"/>
        <v>0</v>
      </c>
      <c r="WK77" s="191"/>
      <c r="WL77" s="191"/>
      <c r="WM77" s="191"/>
      <c r="WN77" s="191"/>
      <c r="WO77" s="191"/>
      <c r="WP77" s="191"/>
      <c r="WQ77" s="191">
        <f t="shared" si="279"/>
        <v>0</v>
      </c>
      <c r="WR77" s="191"/>
      <c r="WS77" s="191"/>
      <c r="WT77" s="191"/>
      <c r="WU77" s="191"/>
      <c r="WV77" s="191"/>
      <c r="WW77" s="191"/>
      <c r="WX77" s="191">
        <f t="shared" si="280"/>
        <v>0</v>
      </c>
      <c r="WY77" s="191"/>
      <c r="WZ77" s="191"/>
      <c r="XA77" s="191"/>
      <c r="XB77" s="191"/>
      <c r="XC77" s="191"/>
      <c r="XD77" s="191"/>
      <c r="XE77" s="191">
        <f t="shared" si="281"/>
        <v>0</v>
      </c>
      <c r="XF77" s="191"/>
      <c r="XG77" s="191"/>
      <c r="XH77" s="191"/>
      <c r="XI77" s="191"/>
      <c r="XJ77" s="191"/>
      <c r="XK77" s="191"/>
      <c r="XL77" s="191">
        <f t="shared" si="282"/>
        <v>0</v>
      </c>
      <c r="XM77" s="191"/>
      <c r="XN77" s="191"/>
      <c r="XO77" s="191"/>
      <c r="XP77" s="191"/>
      <c r="XQ77" s="191"/>
      <c r="XR77" s="191"/>
      <c r="XS77" s="191">
        <f t="shared" si="283"/>
        <v>0</v>
      </c>
      <c r="XT77" s="191"/>
      <c r="XU77" s="191"/>
      <c r="XV77" s="191"/>
      <c r="XW77" s="191"/>
      <c r="XX77" s="191"/>
      <c r="XY77" s="191"/>
      <c r="XZ77" s="191">
        <f t="shared" si="284"/>
        <v>0</v>
      </c>
      <c r="YA77" s="191"/>
      <c r="YB77" s="191"/>
      <c r="YC77" s="191"/>
      <c r="YD77" s="191"/>
      <c r="YE77" s="191"/>
      <c r="YF77" s="191"/>
      <c r="YG77" s="191">
        <f t="shared" si="285"/>
        <v>0</v>
      </c>
      <c r="YH77" s="191"/>
      <c r="YI77" s="191"/>
      <c r="YJ77" s="191"/>
      <c r="YK77" s="191"/>
      <c r="YL77" s="190">
        <f t="shared" si="194"/>
        <v>374329.1</v>
      </c>
      <c r="YM77" s="190">
        <f t="shared" si="193"/>
        <v>0</v>
      </c>
      <c r="YN77" s="190">
        <f t="shared" si="193"/>
        <v>374329.1</v>
      </c>
      <c r="YO77" s="191"/>
    </row>
    <row r="78" spans="1:672" ht="18" customHeight="1">
      <c r="A78" s="200">
        <v>7</v>
      </c>
      <c r="B78" s="191" t="s">
        <v>1904</v>
      </c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>
        <f t="shared" si="195"/>
        <v>0</v>
      </c>
      <c r="N78" s="191"/>
      <c r="O78" s="191"/>
      <c r="P78" s="191"/>
      <c r="Q78" s="191"/>
      <c r="R78" s="191"/>
      <c r="S78" s="191"/>
      <c r="T78" s="191">
        <f t="shared" si="196"/>
        <v>0</v>
      </c>
      <c r="U78" s="191"/>
      <c r="V78" s="191"/>
      <c r="W78" s="191"/>
      <c r="X78" s="191">
        <v>1</v>
      </c>
      <c r="Y78" s="191">
        <f t="shared" si="197"/>
        <v>2000</v>
      </c>
      <c r="Z78" s="191"/>
      <c r="AA78" s="191">
        <f t="shared" si="198"/>
        <v>2000</v>
      </c>
      <c r="AB78" s="191"/>
      <c r="AC78" s="191"/>
      <c r="AD78" s="191"/>
      <c r="AE78" s="191"/>
      <c r="AF78" s="191"/>
      <c r="AG78" s="191"/>
      <c r="AH78" s="191">
        <f t="shared" si="199"/>
        <v>0</v>
      </c>
      <c r="AI78" s="191"/>
      <c r="AJ78" s="191"/>
      <c r="AK78" s="191"/>
      <c r="AL78" s="191"/>
      <c r="AM78" s="191"/>
      <c r="AN78" s="191"/>
      <c r="AO78" s="191">
        <f t="shared" si="200"/>
        <v>0</v>
      </c>
      <c r="AP78" s="191"/>
      <c r="AQ78" s="191"/>
      <c r="AR78" s="191"/>
      <c r="AS78" s="191"/>
      <c r="AT78" s="191"/>
      <c r="AU78" s="191"/>
      <c r="AV78" s="191">
        <f t="shared" si="201"/>
        <v>0</v>
      </c>
      <c r="AW78" s="191"/>
      <c r="AX78" s="191"/>
      <c r="AY78" s="191"/>
      <c r="AZ78" s="191"/>
      <c r="BA78" s="191"/>
      <c r="BB78" s="191"/>
      <c r="BC78" s="191">
        <f t="shared" si="202"/>
        <v>0</v>
      </c>
      <c r="BD78" s="191"/>
      <c r="BE78" s="191"/>
      <c r="BF78" s="191"/>
      <c r="BG78" s="191"/>
      <c r="BH78" s="191"/>
      <c r="BI78" s="191"/>
      <c r="BJ78" s="191">
        <f t="shared" si="203"/>
        <v>0</v>
      </c>
      <c r="BK78" s="191"/>
      <c r="BL78" s="191"/>
      <c r="BM78" s="191"/>
      <c r="BN78" s="191"/>
      <c r="BO78" s="191"/>
      <c r="BP78" s="191"/>
      <c r="BQ78" s="191">
        <f t="shared" si="204"/>
        <v>0</v>
      </c>
      <c r="BR78" s="191"/>
      <c r="BS78" s="191"/>
      <c r="BT78" s="191"/>
      <c r="BU78" s="191"/>
      <c r="BV78" s="191"/>
      <c r="BW78" s="191"/>
      <c r="BX78" s="191">
        <f t="shared" si="205"/>
        <v>0</v>
      </c>
      <c r="BY78" s="191"/>
      <c r="BZ78" s="191"/>
      <c r="CA78" s="191"/>
      <c r="CB78" s="191"/>
      <c r="CC78" s="191"/>
      <c r="CD78" s="191"/>
      <c r="CE78" s="191">
        <f t="shared" si="206"/>
        <v>0</v>
      </c>
      <c r="CF78" s="191"/>
      <c r="CG78" s="191"/>
      <c r="CH78" s="191"/>
      <c r="CI78" s="191"/>
      <c r="CJ78" s="191"/>
      <c r="CK78" s="191"/>
      <c r="CL78" s="191">
        <f t="shared" si="207"/>
        <v>0</v>
      </c>
      <c r="CM78" s="191"/>
      <c r="CN78" s="191"/>
      <c r="CO78" s="191"/>
      <c r="CP78" s="191"/>
      <c r="CQ78" s="191"/>
      <c r="CR78" s="191"/>
      <c r="CS78" s="191">
        <f t="shared" si="208"/>
        <v>0</v>
      </c>
      <c r="CT78" s="191"/>
      <c r="CU78" s="191"/>
      <c r="CV78" s="191"/>
      <c r="CW78" s="191"/>
      <c r="CX78" s="191"/>
      <c r="CY78" s="191"/>
      <c r="CZ78" s="191">
        <f t="shared" si="209"/>
        <v>0</v>
      </c>
      <c r="DA78" s="191"/>
      <c r="DB78" s="191"/>
      <c r="DC78" s="191"/>
      <c r="DD78" s="191"/>
      <c r="DE78" s="191"/>
      <c r="DF78" s="191"/>
      <c r="DG78" s="191">
        <f t="shared" si="210"/>
        <v>0</v>
      </c>
      <c r="DH78" s="191"/>
      <c r="DI78" s="191"/>
      <c r="DJ78" s="191"/>
      <c r="DK78" s="191"/>
      <c r="DL78" s="191"/>
      <c r="DM78" s="191"/>
      <c r="DN78" s="191">
        <f t="shared" si="211"/>
        <v>0</v>
      </c>
      <c r="DO78" s="191"/>
      <c r="DP78" s="191"/>
      <c r="DQ78" s="191"/>
      <c r="DR78" s="191"/>
      <c r="DS78" s="191"/>
      <c r="DT78" s="191"/>
      <c r="DU78" s="191">
        <f t="shared" si="212"/>
        <v>0</v>
      </c>
      <c r="DV78" s="191"/>
      <c r="DW78" s="191"/>
      <c r="DX78" s="191"/>
      <c r="DY78" s="191"/>
      <c r="DZ78" s="191"/>
      <c r="EA78" s="191"/>
      <c r="EB78" s="191">
        <f t="shared" si="213"/>
        <v>0</v>
      </c>
      <c r="EC78" s="191"/>
      <c r="ED78" s="191"/>
      <c r="EE78" s="191"/>
      <c r="EF78" s="191"/>
      <c r="EG78" s="191"/>
      <c r="EH78" s="191"/>
      <c r="EI78" s="191">
        <f t="shared" si="214"/>
        <v>0</v>
      </c>
      <c r="EJ78" s="191"/>
      <c r="EK78" s="191"/>
      <c r="EL78" s="191"/>
      <c r="EM78" s="191"/>
      <c r="EN78" s="191"/>
      <c r="EO78" s="191"/>
      <c r="EP78" s="191">
        <f t="shared" si="215"/>
        <v>0</v>
      </c>
      <c r="EQ78" s="191"/>
      <c r="ER78" s="191"/>
      <c r="ES78" s="191"/>
      <c r="ET78" s="191"/>
      <c r="EU78" s="191"/>
      <c r="EV78" s="191"/>
      <c r="EW78" s="191">
        <f t="shared" si="216"/>
        <v>0</v>
      </c>
      <c r="EX78" s="191"/>
      <c r="EY78" s="191"/>
      <c r="EZ78" s="191"/>
      <c r="FA78" s="191"/>
      <c r="FB78" s="191"/>
      <c r="FC78" s="191"/>
      <c r="FD78" s="191">
        <f t="shared" si="217"/>
        <v>0</v>
      </c>
      <c r="FE78" s="191"/>
      <c r="FF78" s="191"/>
      <c r="FG78" s="191"/>
      <c r="FH78" s="191"/>
      <c r="FI78" s="191"/>
      <c r="FJ78" s="191"/>
      <c r="FK78" s="191">
        <f t="shared" si="218"/>
        <v>0</v>
      </c>
      <c r="FL78" s="191"/>
      <c r="FM78" s="191"/>
      <c r="FN78" s="191"/>
      <c r="FO78" s="191"/>
      <c r="FP78" s="191"/>
      <c r="FQ78" s="191"/>
      <c r="FR78" s="191">
        <f t="shared" si="219"/>
        <v>0</v>
      </c>
      <c r="FS78" s="191"/>
      <c r="FT78" s="191"/>
      <c r="FU78" s="191"/>
      <c r="FV78" s="191"/>
      <c r="FW78" s="191"/>
      <c r="FX78" s="191"/>
      <c r="FY78" s="191">
        <f t="shared" si="220"/>
        <v>0</v>
      </c>
      <c r="FZ78" s="191"/>
      <c r="GA78" s="191"/>
      <c r="GB78" s="191"/>
      <c r="GC78" s="191"/>
      <c r="GD78" s="191"/>
      <c r="GE78" s="191"/>
      <c r="GF78" s="191">
        <f t="shared" si="221"/>
        <v>0</v>
      </c>
      <c r="GG78" s="191"/>
      <c r="GH78" s="191"/>
      <c r="GI78" s="191"/>
      <c r="GJ78" s="191"/>
      <c r="GK78" s="191"/>
      <c r="GL78" s="191"/>
      <c r="GM78" s="191">
        <f t="shared" si="222"/>
        <v>0</v>
      </c>
      <c r="GN78" s="191"/>
      <c r="GO78" s="191"/>
      <c r="GP78" s="191"/>
      <c r="GQ78" s="191"/>
      <c r="GR78" s="191"/>
      <c r="GS78" s="191"/>
      <c r="GT78" s="191">
        <f t="shared" si="223"/>
        <v>0</v>
      </c>
      <c r="GU78" s="191"/>
      <c r="GV78" s="191"/>
      <c r="GW78" s="191"/>
      <c r="GX78" s="191"/>
      <c r="GY78" s="191"/>
      <c r="GZ78" s="191"/>
      <c r="HA78" s="191">
        <f t="shared" si="224"/>
        <v>0</v>
      </c>
      <c r="HB78" s="191"/>
      <c r="HC78" s="191"/>
      <c r="HD78" s="191"/>
      <c r="HE78" s="191"/>
      <c r="HF78" s="191"/>
      <c r="HG78" s="191"/>
      <c r="HH78" s="191">
        <f t="shared" si="225"/>
        <v>0</v>
      </c>
      <c r="HI78" s="191"/>
      <c r="HJ78" s="191"/>
      <c r="HK78" s="191"/>
      <c r="HL78" s="191"/>
      <c r="HM78" s="191"/>
      <c r="HN78" s="191"/>
      <c r="HO78" s="191">
        <f t="shared" si="226"/>
        <v>0</v>
      </c>
      <c r="HP78" s="191"/>
      <c r="HQ78" s="191"/>
      <c r="HR78" s="191"/>
      <c r="HS78" s="191"/>
      <c r="HT78" s="191"/>
      <c r="HU78" s="191"/>
      <c r="HV78" s="191">
        <f t="shared" si="227"/>
        <v>0</v>
      </c>
      <c r="HW78" s="191"/>
      <c r="HX78" s="191"/>
      <c r="HY78" s="191"/>
      <c r="HZ78" s="191"/>
      <c r="IA78" s="191"/>
      <c r="IB78" s="191"/>
      <c r="IC78" s="191">
        <f t="shared" si="228"/>
        <v>0</v>
      </c>
      <c r="ID78" s="191"/>
      <c r="IE78" s="191"/>
      <c r="IF78" s="191"/>
      <c r="IG78" s="191"/>
      <c r="IH78" s="191"/>
      <c r="II78" s="191"/>
      <c r="IJ78" s="191">
        <f t="shared" si="229"/>
        <v>0</v>
      </c>
      <c r="IK78" s="191"/>
      <c r="IL78" s="191"/>
      <c r="IM78" s="191"/>
      <c r="IN78" s="191"/>
      <c r="IO78" s="191"/>
      <c r="IP78" s="191"/>
      <c r="IQ78" s="191">
        <f t="shared" si="230"/>
        <v>0</v>
      </c>
      <c r="IR78" s="191"/>
      <c r="IS78" s="191"/>
      <c r="IT78" s="191"/>
      <c r="IU78" s="191"/>
      <c r="IV78" s="191"/>
      <c r="IW78" s="191"/>
      <c r="IX78" s="191">
        <f t="shared" si="231"/>
        <v>0</v>
      </c>
      <c r="IY78" s="191"/>
      <c r="IZ78" s="191"/>
      <c r="JA78" s="191"/>
      <c r="JB78" s="191"/>
      <c r="JC78" s="191"/>
      <c r="JD78" s="191"/>
      <c r="JE78" s="191">
        <f t="shared" si="232"/>
        <v>0</v>
      </c>
      <c r="JF78" s="191"/>
      <c r="JG78" s="191"/>
      <c r="JH78" s="191"/>
      <c r="JI78" s="191"/>
      <c r="JJ78" s="191"/>
      <c r="JK78" s="191"/>
      <c r="JL78" s="191">
        <f t="shared" si="233"/>
        <v>0</v>
      </c>
      <c r="JM78" s="191"/>
      <c r="JN78" s="191"/>
      <c r="JO78" s="191"/>
      <c r="JP78" s="191"/>
      <c r="JQ78" s="191"/>
      <c r="JR78" s="191"/>
      <c r="JS78" s="191">
        <f t="shared" si="234"/>
        <v>0</v>
      </c>
      <c r="JT78" s="191"/>
      <c r="JU78" s="191"/>
      <c r="JV78" s="191"/>
      <c r="JW78" s="191"/>
      <c r="JX78" s="191"/>
      <c r="JY78" s="191"/>
      <c r="JZ78" s="191">
        <f t="shared" si="235"/>
        <v>0</v>
      </c>
      <c r="KA78" s="191"/>
      <c r="KB78" s="191"/>
      <c r="KC78" s="191"/>
      <c r="KD78" s="191"/>
      <c r="KE78" s="191"/>
      <c r="KF78" s="191"/>
      <c r="KG78" s="191">
        <f t="shared" si="236"/>
        <v>0</v>
      </c>
      <c r="KH78" s="191"/>
      <c r="KI78" s="191"/>
      <c r="KJ78" s="191"/>
      <c r="KK78" s="191"/>
      <c r="KL78" s="191"/>
      <c r="KM78" s="191"/>
      <c r="KN78" s="191">
        <f t="shared" si="237"/>
        <v>0</v>
      </c>
      <c r="KO78" s="191"/>
      <c r="KP78" s="191"/>
      <c r="KQ78" s="191"/>
      <c r="KR78" s="191"/>
      <c r="KS78" s="191"/>
      <c r="KT78" s="191"/>
      <c r="KU78" s="191">
        <f t="shared" si="238"/>
        <v>0</v>
      </c>
      <c r="KV78" s="191"/>
      <c r="KW78" s="191"/>
      <c r="KX78" s="191"/>
      <c r="KY78" s="191"/>
      <c r="KZ78" s="191"/>
      <c r="LA78" s="191"/>
      <c r="LB78" s="191">
        <f t="shared" si="239"/>
        <v>0</v>
      </c>
      <c r="LC78" s="191"/>
      <c r="LD78" s="191"/>
      <c r="LE78" s="191"/>
      <c r="LF78" s="191"/>
      <c r="LG78" s="191"/>
      <c r="LH78" s="191"/>
      <c r="LI78" s="191">
        <f t="shared" si="240"/>
        <v>0</v>
      </c>
      <c r="LJ78" s="191"/>
      <c r="LK78" s="191"/>
      <c r="LL78" s="191"/>
      <c r="LM78" s="191"/>
      <c r="LN78" s="191"/>
      <c r="LO78" s="191"/>
      <c r="LP78" s="191">
        <f t="shared" si="241"/>
        <v>0</v>
      </c>
      <c r="LQ78" s="191"/>
      <c r="LR78" s="191"/>
      <c r="LS78" s="191"/>
      <c r="LT78" s="191"/>
      <c r="LU78" s="191"/>
      <c r="LV78" s="191"/>
      <c r="LW78" s="191">
        <f t="shared" si="242"/>
        <v>0</v>
      </c>
      <c r="LX78" s="191"/>
      <c r="LY78" s="191"/>
      <c r="LZ78" s="191"/>
      <c r="MA78" s="191"/>
      <c r="MB78" s="191"/>
      <c r="MC78" s="191"/>
      <c r="MD78" s="191">
        <f t="shared" si="243"/>
        <v>0</v>
      </c>
      <c r="ME78" s="191"/>
      <c r="MF78" s="191"/>
      <c r="MG78" s="191"/>
      <c r="MH78" s="191"/>
      <c r="MI78" s="191"/>
      <c r="MJ78" s="191"/>
      <c r="MK78" s="191">
        <f t="shared" si="244"/>
        <v>0</v>
      </c>
      <c r="ML78" s="191"/>
      <c r="MM78" s="191"/>
      <c r="MN78" s="191"/>
      <c r="MO78" s="191"/>
      <c r="MP78" s="191"/>
      <c r="MQ78" s="191"/>
      <c r="MR78" s="191">
        <f t="shared" si="245"/>
        <v>0</v>
      </c>
      <c r="MS78" s="191"/>
      <c r="MT78" s="191"/>
      <c r="MU78" s="191"/>
      <c r="MV78" s="191"/>
      <c r="MW78" s="191"/>
      <c r="MX78" s="191"/>
      <c r="MY78" s="191">
        <f t="shared" si="246"/>
        <v>0</v>
      </c>
      <c r="MZ78" s="191"/>
      <c r="NA78" s="191"/>
      <c r="NB78" s="191"/>
      <c r="NC78" s="191"/>
      <c r="ND78" s="191"/>
      <c r="NE78" s="191"/>
      <c r="NF78" s="191">
        <f t="shared" si="247"/>
        <v>0</v>
      </c>
      <c r="NG78" s="191"/>
      <c r="NH78" s="191"/>
      <c r="NI78" s="191"/>
      <c r="NJ78" s="191"/>
      <c r="NK78" s="191"/>
      <c r="NL78" s="191"/>
      <c r="NM78" s="191">
        <f t="shared" si="248"/>
        <v>0</v>
      </c>
      <c r="NN78" s="191"/>
      <c r="NO78" s="191"/>
      <c r="NP78" s="191"/>
      <c r="NQ78" s="191"/>
      <c r="NR78" s="191"/>
      <c r="NS78" s="191"/>
      <c r="NT78" s="191">
        <f t="shared" si="249"/>
        <v>0</v>
      </c>
      <c r="NU78" s="191"/>
      <c r="NV78" s="191"/>
      <c r="NW78" s="191"/>
      <c r="NX78" s="191"/>
      <c r="NY78" s="191"/>
      <c r="NZ78" s="191"/>
      <c r="OA78" s="191">
        <f t="shared" si="250"/>
        <v>0</v>
      </c>
      <c r="OB78" s="191"/>
      <c r="OC78" s="191"/>
      <c r="OD78" s="191"/>
      <c r="OE78" s="191"/>
      <c r="OF78" s="191"/>
      <c r="OG78" s="191"/>
      <c r="OH78" s="191">
        <f t="shared" si="251"/>
        <v>0</v>
      </c>
      <c r="OI78" s="191"/>
      <c r="OJ78" s="191"/>
      <c r="OK78" s="191"/>
      <c r="OL78" s="191"/>
      <c r="OM78" s="191"/>
      <c r="ON78" s="191"/>
      <c r="OO78" s="191">
        <f t="shared" si="252"/>
        <v>0</v>
      </c>
      <c r="OP78" s="191"/>
      <c r="OQ78" s="191"/>
      <c r="OR78" s="191"/>
      <c r="OS78" s="191"/>
      <c r="OT78" s="191"/>
      <c r="OU78" s="191"/>
      <c r="OV78" s="191">
        <f t="shared" si="253"/>
        <v>0</v>
      </c>
      <c r="OW78" s="191"/>
      <c r="OX78" s="191"/>
      <c r="OY78" s="191"/>
      <c r="OZ78" s="191"/>
      <c r="PA78" s="191"/>
      <c r="PB78" s="191"/>
      <c r="PC78" s="191">
        <f t="shared" si="254"/>
        <v>0</v>
      </c>
      <c r="PD78" s="191"/>
      <c r="PE78" s="191"/>
      <c r="PF78" s="191"/>
      <c r="PG78" s="191"/>
      <c r="PH78" s="191"/>
      <c r="PI78" s="191"/>
      <c r="PJ78" s="191">
        <f t="shared" si="255"/>
        <v>0</v>
      </c>
      <c r="PK78" s="191"/>
      <c r="PL78" s="191"/>
      <c r="PM78" s="191"/>
      <c r="PN78" s="191"/>
      <c r="PO78" s="191"/>
      <c r="PP78" s="191"/>
      <c r="PQ78" s="191">
        <f t="shared" si="256"/>
        <v>0</v>
      </c>
      <c r="PR78" s="191"/>
      <c r="PS78" s="191"/>
      <c r="PT78" s="191"/>
      <c r="PU78" s="191">
        <v>1</v>
      </c>
      <c r="PV78" s="191">
        <f t="shared" si="286"/>
        <v>300000</v>
      </c>
      <c r="PW78" s="191"/>
      <c r="PX78" s="191">
        <f t="shared" si="257"/>
        <v>300000</v>
      </c>
      <c r="PY78" s="191"/>
      <c r="PZ78" s="191"/>
      <c r="QA78" s="191"/>
      <c r="QB78" s="191">
        <v>1</v>
      </c>
      <c r="QC78" s="191">
        <f t="shared" si="258"/>
        <v>9600</v>
      </c>
      <c r="QD78" s="191"/>
      <c r="QE78" s="191">
        <f t="shared" si="259"/>
        <v>9600</v>
      </c>
      <c r="QF78" s="191"/>
      <c r="QG78" s="191"/>
      <c r="QH78" s="191"/>
      <c r="QI78" s="191"/>
      <c r="QJ78" s="191"/>
      <c r="QK78" s="191"/>
      <c r="QL78" s="191">
        <f t="shared" si="260"/>
        <v>0</v>
      </c>
      <c r="QM78" s="191"/>
      <c r="QN78" s="191"/>
      <c r="QO78" s="191"/>
      <c r="QP78" s="191"/>
      <c r="QQ78" s="201">
        <v>68040</v>
      </c>
      <c r="QR78" s="191"/>
      <c r="QS78" s="201">
        <f t="shared" si="261"/>
        <v>68040</v>
      </c>
      <c r="QT78" s="191">
        <v>3600</v>
      </c>
      <c r="QU78" s="191"/>
      <c r="QV78" s="191"/>
      <c r="QW78" s="191"/>
      <c r="QX78" s="191"/>
      <c r="QY78" s="191"/>
      <c r="QZ78" s="191">
        <f t="shared" si="262"/>
        <v>0</v>
      </c>
      <c r="RA78" s="191"/>
      <c r="RB78" s="191"/>
      <c r="RC78" s="191"/>
      <c r="RD78" s="191"/>
      <c r="RE78" s="191"/>
      <c r="RF78" s="191"/>
      <c r="RG78" s="191">
        <f t="shared" si="263"/>
        <v>0</v>
      </c>
      <c r="RH78" s="191"/>
      <c r="RI78" s="191"/>
      <c r="RJ78" s="191"/>
      <c r="RK78" s="191"/>
      <c r="RL78" s="191"/>
      <c r="RM78" s="191"/>
      <c r="RN78" s="191">
        <f t="shared" si="264"/>
        <v>0</v>
      </c>
      <c r="RO78" s="191"/>
      <c r="RP78" s="191"/>
      <c r="RQ78" s="191"/>
      <c r="RR78" s="191"/>
      <c r="RS78" s="191"/>
      <c r="RT78" s="191"/>
      <c r="RU78" s="191">
        <f t="shared" si="265"/>
        <v>0</v>
      </c>
      <c r="RV78" s="191"/>
      <c r="RW78" s="191"/>
      <c r="RX78" s="191"/>
      <c r="RY78" s="191"/>
      <c r="RZ78" s="191"/>
      <c r="SA78" s="191"/>
      <c r="SB78" s="191">
        <f t="shared" si="266"/>
        <v>0</v>
      </c>
      <c r="SC78" s="191"/>
      <c r="SD78" s="191"/>
      <c r="SE78" s="191"/>
      <c r="SF78" s="191"/>
      <c r="SG78" s="191"/>
      <c r="SH78" s="191"/>
      <c r="SI78" s="191">
        <f t="shared" si="287"/>
        <v>0</v>
      </c>
      <c r="SJ78" s="191"/>
      <c r="SK78" s="191"/>
      <c r="SL78" s="191"/>
      <c r="SM78" s="191"/>
      <c r="SN78" s="191"/>
      <c r="SO78" s="191"/>
      <c r="SP78" s="191">
        <f t="shared" si="267"/>
        <v>0</v>
      </c>
      <c r="SQ78" s="191"/>
      <c r="SR78" s="191"/>
      <c r="SS78" s="191"/>
      <c r="ST78" s="191"/>
      <c r="SU78" s="191"/>
      <c r="SV78" s="191"/>
      <c r="SW78" s="191">
        <f t="shared" si="268"/>
        <v>0</v>
      </c>
      <c r="SX78" s="191"/>
      <c r="SY78" s="191"/>
      <c r="SZ78" s="191"/>
      <c r="TA78" s="191"/>
      <c r="TB78" s="191"/>
      <c r="TC78" s="191"/>
      <c r="TD78" s="191">
        <f t="shared" si="288"/>
        <v>0</v>
      </c>
      <c r="TE78" s="191"/>
      <c r="TF78" s="191"/>
      <c r="TG78" s="191"/>
      <c r="TH78" s="191"/>
      <c r="TI78" s="191"/>
      <c r="TJ78" s="191"/>
      <c r="TK78" s="191">
        <f t="shared" si="289"/>
        <v>0</v>
      </c>
      <c r="TL78" s="191"/>
      <c r="TM78" s="191"/>
      <c r="TN78" s="191"/>
      <c r="TO78" s="191"/>
      <c r="TP78" s="191"/>
      <c r="TQ78" s="191"/>
      <c r="TR78" s="191">
        <f t="shared" si="290"/>
        <v>0</v>
      </c>
      <c r="TS78" s="191"/>
      <c r="TT78" s="191"/>
      <c r="TU78" s="191"/>
      <c r="TV78" s="191"/>
      <c r="TW78" s="191"/>
      <c r="TX78" s="191"/>
      <c r="TY78" s="191">
        <f t="shared" si="269"/>
        <v>0</v>
      </c>
      <c r="TZ78" s="191"/>
      <c r="UA78" s="191"/>
      <c r="UB78" s="191"/>
      <c r="UC78" s="191"/>
      <c r="UD78" s="191"/>
      <c r="UE78" s="191"/>
      <c r="UF78" s="191">
        <f t="shared" si="270"/>
        <v>0</v>
      </c>
      <c r="UG78" s="191"/>
      <c r="UH78" s="191"/>
      <c r="UI78" s="191"/>
      <c r="UJ78" s="191"/>
      <c r="UK78" s="191"/>
      <c r="UL78" s="191"/>
      <c r="UM78" s="191">
        <f t="shared" si="271"/>
        <v>0</v>
      </c>
      <c r="UN78" s="191"/>
      <c r="UO78" s="191"/>
      <c r="UP78" s="191"/>
      <c r="UQ78" s="191"/>
      <c r="UR78" s="191"/>
      <c r="US78" s="191"/>
      <c r="UT78" s="191">
        <f t="shared" si="272"/>
        <v>0</v>
      </c>
      <c r="UU78" s="191"/>
      <c r="UV78" s="191"/>
      <c r="UW78" s="191"/>
      <c r="UX78" s="191"/>
      <c r="UY78" s="191"/>
      <c r="UZ78" s="191"/>
      <c r="VA78" s="191">
        <f t="shared" si="273"/>
        <v>0</v>
      </c>
      <c r="VB78" s="191"/>
      <c r="VC78" s="191"/>
      <c r="VD78" s="191"/>
      <c r="VE78" s="191"/>
      <c r="VF78" s="191"/>
      <c r="VG78" s="191"/>
      <c r="VH78" s="191">
        <f t="shared" si="274"/>
        <v>0</v>
      </c>
      <c r="VI78" s="191"/>
      <c r="VJ78" s="191"/>
      <c r="VK78" s="191"/>
      <c r="VL78" s="191"/>
      <c r="VM78" s="191"/>
      <c r="VN78" s="191"/>
      <c r="VO78" s="191">
        <f t="shared" si="275"/>
        <v>0</v>
      </c>
      <c r="VP78" s="191"/>
      <c r="VQ78" s="191"/>
      <c r="VR78" s="191"/>
      <c r="VS78" s="191"/>
      <c r="VT78" s="191"/>
      <c r="VU78" s="191"/>
      <c r="VV78" s="191">
        <f t="shared" si="276"/>
        <v>0</v>
      </c>
      <c r="VW78" s="191"/>
      <c r="VX78" s="191"/>
      <c r="VY78" s="191"/>
      <c r="VZ78" s="191"/>
      <c r="WA78" s="191"/>
      <c r="WB78" s="191"/>
      <c r="WC78" s="191">
        <f t="shared" si="277"/>
        <v>0</v>
      </c>
      <c r="WD78" s="191"/>
      <c r="WE78" s="191"/>
      <c r="WF78" s="191"/>
      <c r="WG78" s="191"/>
      <c r="WH78" s="191"/>
      <c r="WI78" s="191"/>
      <c r="WJ78" s="191">
        <f t="shared" si="278"/>
        <v>0</v>
      </c>
      <c r="WK78" s="191"/>
      <c r="WL78" s="191"/>
      <c r="WM78" s="191"/>
      <c r="WN78" s="191"/>
      <c r="WO78" s="191"/>
      <c r="WP78" s="191"/>
      <c r="WQ78" s="191">
        <f t="shared" si="279"/>
        <v>0</v>
      </c>
      <c r="WR78" s="191"/>
      <c r="WS78" s="191"/>
      <c r="WT78" s="191"/>
      <c r="WU78" s="191"/>
      <c r="WV78" s="191"/>
      <c r="WW78" s="191"/>
      <c r="WX78" s="191">
        <f t="shared" si="280"/>
        <v>0</v>
      </c>
      <c r="WY78" s="191"/>
      <c r="WZ78" s="191"/>
      <c r="XA78" s="191"/>
      <c r="XB78" s="191"/>
      <c r="XC78" s="191"/>
      <c r="XD78" s="191"/>
      <c r="XE78" s="191">
        <f t="shared" si="281"/>
        <v>0</v>
      </c>
      <c r="XF78" s="191"/>
      <c r="XG78" s="191"/>
      <c r="XH78" s="191"/>
      <c r="XI78" s="191"/>
      <c r="XJ78" s="191"/>
      <c r="XK78" s="191"/>
      <c r="XL78" s="191">
        <f t="shared" si="282"/>
        <v>0</v>
      </c>
      <c r="XM78" s="191"/>
      <c r="XN78" s="191"/>
      <c r="XO78" s="191"/>
      <c r="XP78" s="191"/>
      <c r="XQ78" s="191"/>
      <c r="XR78" s="191"/>
      <c r="XS78" s="191">
        <f t="shared" si="283"/>
        <v>0</v>
      </c>
      <c r="XT78" s="191"/>
      <c r="XU78" s="191"/>
      <c r="XV78" s="191"/>
      <c r="XW78" s="191"/>
      <c r="XX78" s="191"/>
      <c r="XY78" s="191"/>
      <c r="XZ78" s="191">
        <f t="shared" si="284"/>
        <v>0</v>
      </c>
      <c r="YA78" s="191"/>
      <c r="YB78" s="191"/>
      <c r="YC78" s="191"/>
      <c r="YD78" s="191"/>
      <c r="YE78" s="191"/>
      <c r="YF78" s="191"/>
      <c r="YG78" s="191">
        <f t="shared" si="285"/>
        <v>0</v>
      </c>
      <c r="YH78" s="191"/>
      <c r="YI78" s="191"/>
      <c r="YJ78" s="191"/>
      <c r="YK78" s="191"/>
      <c r="YL78" s="190">
        <f t="shared" si="194"/>
        <v>379640</v>
      </c>
      <c r="YM78" s="190">
        <f t="shared" si="193"/>
        <v>0</v>
      </c>
      <c r="YN78" s="190">
        <f t="shared" si="193"/>
        <v>379640</v>
      </c>
      <c r="YO78" s="191"/>
    </row>
    <row r="79" spans="1:672" ht="18" customHeight="1">
      <c r="A79" s="200">
        <v>8</v>
      </c>
      <c r="B79" s="191" t="s">
        <v>1905</v>
      </c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>
        <f t="shared" si="195"/>
        <v>0</v>
      </c>
      <c r="N79" s="191"/>
      <c r="O79" s="191"/>
      <c r="P79" s="191"/>
      <c r="Q79" s="191"/>
      <c r="R79" s="191"/>
      <c r="S79" s="191"/>
      <c r="T79" s="191">
        <f t="shared" si="196"/>
        <v>0</v>
      </c>
      <c r="U79" s="191"/>
      <c r="V79" s="191"/>
      <c r="W79" s="191"/>
      <c r="X79" s="191">
        <v>1</v>
      </c>
      <c r="Y79" s="191">
        <f t="shared" si="197"/>
        <v>2000</v>
      </c>
      <c r="Z79" s="191"/>
      <c r="AA79" s="191">
        <f t="shared" si="198"/>
        <v>2000</v>
      </c>
      <c r="AB79" s="191"/>
      <c r="AC79" s="191"/>
      <c r="AD79" s="191"/>
      <c r="AE79" s="191"/>
      <c r="AF79" s="191"/>
      <c r="AG79" s="191"/>
      <c r="AH79" s="191">
        <f t="shared" si="199"/>
        <v>0</v>
      </c>
      <c r="AI79" s="191"/>
      <c r="AJ79" s="191"/>
      <c r="AK79" s="191"/>
      <c r="AL79" s="191"/>
      <c r="AM79" s="191"/>
      <c r="AN79" s="191"/>
      <c r="AO79" s="191">
        <f t="shared" si="200"/>
        <v>0</v>
      </c>
      <c r="AP79" s="191"/>
      <c r="AQ79" s="191"/>
      <c r="AR79" s="191"/>
      <c r="AS79" s="191"/>
      <c r="AT79" s="191"/>
      <c r="AU79" s="191"/>
      <c r="AV79" s="191">
        <f t="shared" si="201"/>
        <v>0</v>
      </c>
      <c r="AW79" s="191"/>
      <c r="AX79" s="191"/>
      <c r="AY79" s="191"/>
      <c r="AZ79" s="191"/>
      <c r="BA79" s="191"/>
      <c r="BB79" s="191"/>
      <c r="BC79" s="191">
        <f t="shared" si="202"/>
        <v>0</v>
      </c>
      <c r="BD79" s="191"/>
      <c r="BE79" s="191"/>
      <c r="BF79" s="191"/>
      <c r="BG79" s="191"/>
      <c r="BH79" s="191"/>
      <c r="BI79" s="191"/>
      <c r="BJ79" s="191">
        <f t="shared" si="203"/>
        <v>0</v>
      </c>
      <c r="BK79" s="191"/>
      <c r="BL79" s="191"/>
      <c r="BM79" s="191"/>
      <c r="BN79" s="191"/>
      <c r="BO79" s="191"/>
      <c r="BP79" s="191"/>
      <c r="BQ79" s="191">
        <f t="shared" si="204"/>
        <v>0</v>
      </c>
      <c r="BR79" s="191"/>
      <c r="BS79" s="191"/>
      <c r="BT79" s="191"/>
      <c r="BU79" s="191"/>
      <c r="BV79" s="191"/>
      <c r="BW79" s="191"/>
      <c r="BX79" s="191">
        <f t="shared" si="205"/>
        <v>0</v>
      </c>
      <c r="BY79" s="191"/>
      <c r="BZ79" s="191"/>
      <c r="CA79" s="191"/>
      <c r="CB79" s="191"/>
      <c r="CC79" s="191"/>
      <c r="CD79" s="191"/>
      <c r="CE79" s="191">
        <f t="shared" si="206"/>
        <v>0</v>
      </c>
      <c r="CF79" s="191"/>
      <c r="CG79" s="191"/>
      <c r="CH79" s="191"/>
      <c r="CI79" s="191"/>
      <c r="CJ79" s="191"/>
      <c r="CK79" s="191"/>
      <c r="CL79" s="191">
        <f t="shared" si="207"/>
        <v>0</v>
      </c>
      <c r="CM79" s="191"/>
      <c r="CN79" s="191"/>
      <c r="CO79" s="191"/>
      <c r="CP79" s="191"/>
      <c r="CQ79" s="191"/>
      <c r="CR79" s="191"/>
      <c r="CS79" s="191">
        <f t="shared" si="208"/>
        <v>0</v>
      </c>
      <c r="CT79" s="191"/>
      <c r="CU79" s="191"/>
      <c r="CV79" s="191"/>
      <c r="CW79" s="191"/>
      <c r="CX79" s="191"/>
      <c r="CY79" s="191"/>
      <c r="CZ79" s="191">
        <f t="shared" si="209"/>
        <v>0</v>
      </c>
      <c r="DA79" s="191"/>
      <c r="DB79" s="191"/>
      <c r="DC79" s="191"/>
      <c r="DD79" s="191"/>
      <c r="DE79" s="191"/>
      <c r="DF79" s="191"/>
      <c r="DG79" s="191">
        <f t="shared" si="210"/>
        <v>0</v>
      </c>
      <c r="DH79" s="191"/>
      <c r="DI79" s="191"/>
      <c r="DJ79" s="191"/>
      <c r="DK79" s="191"/>
      <c r="DL79" s="191"/>
      <c r="DM79" s="191"/>
      <c r="DN79" s="191">
        <f t="shared" si="211"/>
        <v>0</v>
      </c>
      <c r="DO79" s="191"/>
      <c r="DP79" s="191"/>
      <c r="DQ79" s="191"/>
      <c r="DR79" s="191"/>
      <c r="DS79" s="191"/>
      <c r="DT79" s="191"/>
      <c r="DU79" s="191">
        <f t="shared" si="212"/>
        <v>0</v>
      </c>
      <c r="DV79" s="191"/>
      <c r="DW79" s="191"/>
      <c r="DX79" s="191"/>
      <c r="DY79" s="191"/>
      <c r="DZ79" s="191"/>
      <c r="EA79" s="191"/>
      <c r="EB79" s="191">
        <f t="shared" si="213"/>
        <v>0</v>
      </c>
      <c r="EC79" s="191"/>
      <c r="ED79" s="191"/>
      <c r="EE79" s="191"/>
      <c r="EF79" s="191"/>
      <c r="EG79" s="191"/>
      <c r="EH79" s="191"/>
      <c r="EI79" s="191">
        <f t="shared" si="214"/>
        <v>0</v>
      </c>
      <c r="EJ79" s="191"/>
      <c r="EK79" s="191"/>
      <c r="EL79" s="191"/>
      <c r="EM79" s="191"/>
      <c r="EN79" s="191"/>
      <c r="EO79" s="191"/>
      <c r="EP79" s="191">
        <f t="shared" si="215"/>
        <v>0</v>
      </c>
      <c r="EQ79" s="191"/>
      <c r="ER79" s="191"/>
      <c r="ES79" s="191"/>
      <c r="ET79" s="191"/>
      <c r="EU79" s="191"/>
      <c r="EV79" s="191"/>
      <c r="EW79" s="191">
        <f t="shared" si="216"/>
        <v>0</v>
      </c>
      <c r="EX79" s="191"/>
      <c r="EY79" s="191"/>
      <c r="EZ79" s="191"/>
      <c r="FA79" s="191"/>
      <c r="FB79" s="191"/>
      <c r="FC79" s="191"/>
      <c r="FD79" s="191">
        <f t="shared" si="217"/>
        <v>0</v>
      </c>
      <c r="FE79" s="191"/>
      <c r="FF79" s="191"/>
      <c r="FG79" s="191"/>
      <c r="FH79" s="191"/>
      <c r="FI79" s="191"/>
      <c r="FJ79" s="191"/>
      <c r="FK79" s="191">
        <f t="shared" si="218"/>
        <v>0</v>
      </c>
      <c r="FL79" s="191"/>
      <c r="FM79" s="191"/>
      <c r="FN79" s="191"/>
      <c r="FO79" s="191"/>
      <c r="FP79" s="191"/>
      <c r="FQ79" s="191"/>
      <c r="FR79" s="191">
        <f t="shared" si="219"/>
        <v>0</v>
      </c>
      <c r="FS79" s="191"/>
      <c r="FT79" s="191"/>
      <c r="FU79" s="191"/>
      <c r="FV79" s="191"/>
      <c r="FW79" s="191"/>
      <c r="FX79" s="191"/>
      <c r="FY79" s="191">
        <f t="shared" si="220"/>
        <v>0</v>
      </c>
      <c r="FZ79" s="191"/>
      <c r="GA79" s="191"/>
      <c r="GB79" s="191"/>
      <c r="GC79" s="191"/>
      <c r="GD79" s="191"/>
      <c r="GE79" s="191"/>
      <c r="GF79" s="191">
        <f t="shared" si="221"/>
        <v>0</v>
      </c>
      <c r="GG79" s="191"/>
      <c r="GH79" s="191"/>
      <c r="GI79" s="191"/>
      <c r="GJ79" s="191"/>
      <c r="GK79" s="191"/>
      <c r="GL79" s="191"/>
      <c r="GM79" s="191">
        <f t="shared" si="222"/>
        <v>0</v>
      </c>
      <c r="GN79" s="191"/>
      <c r="GO79" s="191"/>
      <c r="GP79" s="191"/>
      <c r="GQ79" s="191"/>
      <c r="GR79" s="191"/>
      <c r="GS79" s="191"/>
      <c r="GT79" s="191">
        <f t="shared" si="223"/>
        <v>0</v>
      </c>
      <c r="GU79" s="191"/>
      <c r="GV79" s="191"/>
      <c r="GW79" s="191"/>
      <c r="GX79" s="191"/>
      <c r="GY79" s="191"/>
      <c r="GZ79" s="191"/>
      <c r="HA79" s="191">
        <f t="shared" si="224"/>
        <v>0</v>
      </c>
      <c r="HB79" s="191"/>
      <c r="HC79" s="191"/>
      <c r="HD79" s="191"/>
      <c r="HE79" s="191"/>
      <c r="HF79" s="191"/>
      <c r="HG79" s="191"/>
      <c r="HH79" s="191">
        <f t="shared" si="225"/>
        <v>0</v>
      </c>
      <c r="HI79" s="191"/>
      <c r="HJ79" s="191"/>
      <c r="HK79" s="191"/>
      <c r="HL79" s="191"/>
      <c r="HM79" s="191"/>
      <c r="HN79" s="191"/>
      <c r="HO79" s="191">
        <f t="shared" si="226"/>
        <v>0</v>
      </c>
      <c r="HP79" s="191"/>
      <c r="HQ79" s="191"/>
      <c r="HR79" s="191"/>
      <c r="HS79" s="191"/>
      <c r="HT79" s="191"/>
      <c r="HU79" s="191"/>
      <c r="HV79" s="191">
        <f t="shared" si="227"/>
        <v>0</v>
      </c>
      <c r="HW79" s="191"/>
      <c r="HX79" s="191"/>
      <c r="HY79" s="191"/>
      <c r="HZ79" s="191"/>
      <c r="IA79" s="191"/>
      <c r="IB79" s="191"/>
      <c r="IC79" s="191">
        <f t="shared" si="228"/>
        <v>0</v>
      </c>
      <c r="ID79" s="191"/>
      <c r="IE79" s="191"/>
      <c r="IF79" s="191"/>
      <c r="IG79" s="191"/>
      <c r="IH79" s="191"/>
      <c r="II79" s="191"/>
      <c r="IJ79" s="191">
        <f t="shared" si="229"/>
        <v>0</v>
      </c>
      <c r="IK79" s="191"/>
      <c r="IL79" s="191"/>
      <c r="IM79" s="191"/>
      <c r="IN79" s="191"/>
      <c r="IO79" s="191"/>
      <c r="IP79" s="191"/>
      <c r="IQ79" s="191">
        <f t="shared" si="230"/>
        <v>0</v>
      </c>
      <c r="IR79" s="191"/>
      <c r="IS79" s="191"/>
      <c r="IT79" s="191"/>
      <c r="IU79" s="191"/>
      <c r="IV79" s="191"/>
      <c r="IW79" s="191"/>
      <c r="IX79" s="191">
        <f t="shared" si="231"/>
        <v>0</v>
      </c>
      <c r="IY79" s="191"/>
      <c r="IZ79" s="191"/>
      <c r="JA79" s="191"/>
      <c r="JB79" s="191"/>
      <c r="JC79" s="191"/>
      <c r="JD79" s="191"/>
      <c r="JE79" s="191">
        <f t="shared" si="232"/>
        <v>0</v>
      </c>
      <c r="JF79" s="191"/>
      <c r="JG79" s="191"/>
      <c r="JH79" s="191"/>
      <c r="JI79" s="191"/>
      <c r="JJ79" s="191"/>
      <c r="JK79" s="191"/>
      <c r="JL79" s="191">
        <f t="shared" si="233"/>
        <v>0</v>
      </c>
      <c r="JM79" s="191"/>
      <c r="JN79" s="191"/>
      <c r="JO79" s="191"/>
      <c r="JP79" s="191"/>
      <c r="JQ79" s="191"/>
      <c r="JR79" s="191"/>
      <c r="JS79" s="191">
        <f t="shared" si="234"/>
        <v>0</v>
      </c>
      <c r="JT79" s="191"/>
      <c r="JU79" s="191"/>
      <c r="JV79" s="191"/>
      <c r="JW79" s="191"/>
      <c r="JX79" s="191"/>
      <c r="JY79" s="191"/>
      <c r="JZ79" s="191">
        <f t="shared" si="235"/>
        <v>0</v>
      </c>
      <c r="KA79" s="191"/>
      <c r="KB79" s="191"/>
      <c r="KC79" s="191"/>
      <c r="KD79" s="191"/>
      <c r="KE79" s="191"/>
      <c r="KF79" s="191"/>
      <c r="KG79" s="191">
        <f t="shared" si="236"/>
        <v>0</v>
      </c>
      <c r="KH79" s="191"/>
      <c r="KI79" s="191"/>
      <c r="KJ79" s="191"/>
      <c r="KK79" s="191"/>
      <c r="KL79" s="191"/>
      <c r="KM79" s="191"/>
      <c r="KN79" s="191">
        <f t="shared" si="237"/>
        <v>0</v>
      </c>
      <c r="KO79" s="191"/>
      <c r="KP79" s="191"/>
      <c r="KQ79" s="191"/>
      <c r="KR79" s="191"/>
      <c r="KS79" s="191"/>
      <c r="KT79" s="191"/>
      <c r="KU79" s="191">
        <f t="shared" si="238"/>
        <v>0</v>
      </c>
      <c r="KV79" s="191"/>
      <c r="KW79" s="191"/>
      <c r="KX79" s="191"/>
      <c r="KY79" s="191"/>
      <c r="KZ79" s="191"/>
      <c r="LA79" s="191"/>
      <c r="LB79" s="191">
        <f t="shared" si="239"/>
        <v>0</v>
      </c>
      <c r="LC79" s="191"/>
      <c r="LD79" s="191"/>
      <c r="LE79" s="191"/>
      <c r="LF79" s="191"/>
      <c r="LG79" s="191"/>
      <c r="LH79" s="191"/>
      <c r="LI79" s="191">
        <f t="shared" si="240"/>
        <v>0</v>
      </c>
      <c r="LJ79" s="191"/>
      <c r="LK79" s="191"/>
      <c r="LL79" s="191"/>
      <c r="LM79" s="191"/>
      <c r="LN79" s="191"/>
      <c r="LO79" s="191"/>
      <c r="LP79" s="191">
        <f t="shared" si="241"/>
        <v>0</v>
      </c>
      <c r="LQ79" s="191"/>
      <c r="LR79" s="191"/>
      <c r="LS79" s="191"/>
      <c r="LT79" s="191"/>
      <c r="LU79" s="191"/>
      <c r="LV79" s="191"/>
      <c r="LW79" s="191">
        <f t="shared" si="242"/>
        <v>0</v>
      </c>
      <c r="LX79" s="191"/>
      <c r="LY79" s="191"/>
      <c r="LZ79" s="191"/>
      <c r="MA79" s="191"/>
      <c r="MB79" s="191"/>
      <c r="MC79" s="191"/>
      <c r="MD79" s="191">
        <f t="shared" si="243"/>
        <v>0</v>
      </c>
      <c r="ME79" s="191"/>
      <c r="MF79" s="191"/>
      <c r="MG79" s="191"/>
      <c r="MH79" s="191"/>
      <c r="MI79" s="191"/>
      <c r="MJ79" s="191"/>
      <c r="MK79" s="191">
        <f t="shared" si="244"/>
        <v>0</v>
      </c>
      <c r="ML79" s="191"/>
      <c r="MM79" s="191"/>
      <c r="MN79" s="191"/>
      <c r="MO79" s="191"/>
      <c r="MP79" s="191"/>
      <c r="MQ79" s="191"/>
      <c r="MR79" s="191">
        <f t="shared" si="245"/>
        <v>0</v>
      </c>
      <c r="MS79" s="191"/>
      <c r="MT79" s="191"/>
      <c r="MU79" s="191"/>
      <c r="MV79" s="191"/>
      <c r="MW79" s="191"/>
      <c r="MX79" s="191"/>
      <c r="MY79" s="191">
        <f t="shared" si="246"/>
        <v>0</v>
      </c>
      <c r="MZ79" s="191"/>
      <c r="NA79" s="191"/>
      <c r="NB79" s="191"/>
      <c r="NC79" s="191"/>
      <c r="ND79" s="191"/>
      <c r="NE79" s="191"/>
      <c r="NF79" s="191">
        <f t="shared" si="247"/>
        <v>0</v>
      </c>
      <c r="NG79" s="191"/>
      <c r="NH79" s="191"/>
      <c r="NI79" s="191"/>
      <c r="NJ79" s="191"/>
      <c r="NK79" s="191"/>
      <c r="NL79" s="191"/>
      <c r="NM79" s="191">
        <f t="shared" si="248"/>
        <v>0</v>
      </c>
      <c r="NN79" s="191"/>
      <c r="NO79" s="191"/>
      <c r="NP79" s="191"/>
      <c r="NQ79" s="191"/>
      <c r="NR79" s="191"/>
      <c r="NS79" s="191"/>
      <c r="NT79" s="191">
        <f t="shared" si="249"/>
        <v>0</v>
      </c>
      <c r="NU79" s="191"/>
      <c r="NV79" s="191"/>
      <c r="NW79" s="191"/>
      <c r="NX79" s="191"/>
      <c r="NY79" s="191"/>
      <c r="NZ79" s="191"/>
      <c r="OA79" s="191">
        <f t="shared" si="250"/>
        <v>0</v>
      </c>
      <c r="OB79" s="191"/>
      <c r="OC79" s="191"/>
      <c r="OD79" s="191"/>
      <c r="OE79" s="191"/>
      <c r="OF79" s="191"/>
      <c r="OG79" s="191"/>
      <c r="OH79" s="191">
        <f t="shared" si="251"/>
        <v>0</v>
      </c>
      <c r="OI79" s="191"/>
      <c r="OJ79" s="191"/>
      <c r="OK79" s="191"/>
      <c r="OL79" s="191"/>
      <c r="OM79" s="191"/>
      <c r="ON79" s="191"/>
      <c r="OO79" s="191">
        <f t="shared" si="252"/>
        <v>0</v>
      </c>
      <c r="OP79" s="191"/>
      <c r="OQ79" s="191"/>
      <c r="OR79" s="191"/>
      <c r="OS79" s="191"/>
      <c r="OT79" s="191"/>
      <c r="OU79" s="191"/>
      <c r="OV79" s="191">
        <f t="shared" si="253"/>
        <v>0</v>
      </c>
      <c r="OW79" s="191"/>
      <c r="OX79" s="191"/>
      <c r="OY79" s="191"/>
      <c r="OZ79" s="191"/>
      <c r="PA79" s="191"/>
      <c r="PB79" s="191"/>
      <c r="PC79" s="191">
        <f t="shared" si="254"/>
        <v>0</v>
      </c>
      <c r="PD79" s="191"/>
      <c r="PE79" s="191"/>
      <c r="PF79" s="191"/>
      <c r="PG79" s="191"/>
      <c r="PH79" s="191"/>
      <c r="PI79" s="191"/>
      <c r="PJ79" s="191">
        <f t="shared" si="255"/>
        <v>0</v>
      </c>
      <c r="PK79" s="191"/>
      <c r="PL79" s="191"/>
      <c r="PM79" s="191"/>
      <c r="PN79" s="191"/>
      <c r="PO79" s="191"/>
      <c r="PP79" s="191"/>
      <c r="PQ79" s="191">
        <f t="shared" si="256"/>
        <v>0</v>
      </c>
      <c r="PR79" s="191"/>
      <c r="PS79" s="191"/>
      <c r="PT79" s="191"/>
      <c r="PU79" s="191">
        <v>1</v>
      </c>
      <c r="PV79" s="191">
        <f t="shared" si="286"/>
        <v>300000</v>
      </c>
      <c r="PW79" s="191"/>
      <c r="PX79" s="191">
        <f t="shared" si="257"/>
        <v>300000</v>
      </c>
      <c r="PY79" s="191"/>
      <c r="PZ79" s="191"/>
      <c r="QA79" s="191"/>
      <c r="QB79" s="191">
        <v>1</v>
      </c>
      <c r="QC79" s="191">
        <f t="shared" si="258"/>
        <v>9600</v>
      </c>
      <c r="QD79" s="191"/>
      <c r="QE79" s="191">
        <f t="shared" si="259"/>
        <v>9600</v>
      </c>
      <c r="QF79" s="191"/>
      <c r="QG79" s="191"/>
      <c r="QH79" s="191"/>
      <c r="QI79" s="191"/>
      <c r="QJ79" s="191"/>
      <c r="QK79" s="191"/>
      <c r="QL79" s="191">
        <f t="shared" si="260"/>
        <v>0</v>
      </c>
      <c r="QM79" s="191"/>
      <c r="QN79" s="191"/>
      <c r="QO79" s="191"/>
      <c r="QP79" s="191"/>
      <c r="QQ79" s="201">
        <v>21262.5</v>
      </c>
      <c r="QR79" s="191"/>
      <c r="QS79" s="201">
        <f t="shared" si="261"/>
        <v>21262.5</v>
      </c>
      <c r="QT79" s="191">
        <v>1125</v>
      </c>
      <c r="QU79" s="191"/>
      <c r="QV79" s="191"/>
      <c r="QW79" s="191"/>
      <c r="QX79" s="191"/>
      <c r="QY79" s="191"/>
      <c r="QZ79" s="191">
        <f t="shared" si="262"/>
        <v>0</v>
      </c>
      <c r="RA79" s="191"/>
      <c r="RB79" s="191"/>
      <c r="RC79" s="191"/>
      <c r="RD79" s="191"/>
      <c r="RE79" s="191"/>
      <c r="RF79" s="191"/>
      <c r="RG79" s="191">
        <f t="shared" si="263"/>
        <v>0</v>
      </c>
      <c r="RH79" s="191"/>
      <c r="RI79" s="191"/>
      <c r="RJ79" s="191"/>
      <c r="RK79" s="191"/>
      <c r="RL79" s="191"/>
      <c r="RM79" s="191"/>
      <c r="RN79" s="191">
        <f t="shared" si="264"/>
        <v>0</v>
      </c>
      <c r="RO79" s="191"/>
      <c r="RP79" s="191"/>
      <c r="RQ79" s="191"/>
      <c r="RR79" s="191"/>
      <c r="RS79" s="191"/>
      <c r="RT79" s="191"/>
      <c r="RU79" s="191">
        <f t="shared" si="265"/>
        <v>0</v>
      </c>
      <c r="RV79" s="191"/>
      <c r="RW79" s="191"/>
      <c r="RX79" s="191"/>
      <c r="RY79" s="191"/>
      <c r="RZ79" s="191"/>
      <c r="SA79" s="191"/>
      <c r="SB79" s="191">
        <f t="shared" si="266"/>
        <v>0</v>
      </c>
      <c r="SC79" s="191"/>
      <c r="SD79" s="191"/>
      <c r="SE79" s="191"/>
      <c r="SF79" s="191"/>
      <c r="SG79" s="191"/>
      <c r="SH79" s="191"/>
      <c r="SI79" s="191">
        <f t="shared" si="287"/>
        <v>0</v>
      </c>
      <c r="SJ79" s="191"/>
      <c r="SK79" s="191"/>
      <c r="SL79" s="191"/>
      <c r="SM79" s="191"/>
      <c r="SN79" s="191"/>
      <c r="SO79" s="191"/>
      <c r="SP79" s="191">
        <f t="shared" si="267"/>
        <v>0</v>
      </c>
      <c r="SQ79" s="191"/>
      <c r="SR79" s="191"/>
      <c r="SS79" s="191"/>
      <c r="ST79" s="191"/>
      <c r="SU79" s="191"/>
      <c r="SV79" s="191"/>
      <c r="SW79" s="191">
        <f t="shared" si="268"/>
        <v>0</v>
      </c>
      <c r="SX79" s="191"/>
      <c r="SY79" s="191"/>
      <c r="SZ79" s="191"/>
      <c r="TA79" s="191"/>
      <c r="TB79" s="191"/>
      <c r="TC79" s="191"/>
      <c r="TD79" s="191">
        <f t="shared" si="288"/>
        <v>0</v>
      </c>
      <c r="TE79" s="191"/>
      <c r="TF79" s="191"/>
      <c r="TG79" s="191"/>
      <c r="TH79" s="191"/>
      <c r="TI79" s="191"/>
      <c r="TJ79" s="191"/>
      <c r="TK79" s="191">
        <f t="shared" si="289"/>
        <v>0</v>
      </c>
      <c r="TL79" s="191"/>
      <c r="TM79" s="191"/>
      <c r="TN79" s="191"/>
      <c r="TO79" s="191"/>
      <c r="TP79" s="191"/>
      <c r="TQ79" s="191"/>
      <c r="TR79" s="191">
        <f t="shared" si="290"/>
        <v>0</v>
      </c>
      <c r="TS79" s="191"/>
      <c r="TT79" s="191"/>
      <c r="TU79" s="191"/>
      <c r="TV79" s="191"/>
      <c r="TW79" s="191"/>
      <c r="TX79" s="191"/>
      <c r="TY79" s="191">
        <f t="shared" si="269"/>
        <v>0</v>
      </c>
      <c r="TZ79" s="191"/>
      <c r="UA79" s="191"/>
      <c r="UB79" s="191"/>
      <c r="UC79" s="191"/>
      <c r="UD79" s="191"/>
      <c r="UE79" s="191"/>
      <c r="UF79" s="191">
        <f t="shared" si="270"/>
        <v>0</v>
      </c>
      <c r="UG79" s="191"/>
      <c r="UH79" s="191"/>
      <c r="UI79" s="191"/>
      <c r="UJ79" s="191"/>
      <c r="UK79" s="191"/>
      <c r="UL79" s="191"/>
      <c r="UM79" s="191">
        <f t="shared" si="271"/>
        <v>0</v>
      </c>
      <c r="UN79" s="191"/>
      <c r="UO79" s="191"/>
      <c r="UP79" s="191"/>
      <c r="UQ79" s="191"/>
      <c r="UR79" s="191"/>
      <c r="US79" s="191"/>
      <c r="UT79" s="191">
        <f t="shared" si="272"/>
        <v>0</v>
      </c>
      <c r="UU79" s="191"/>
      <c r="UV79" s="191"/>
      <c r="UW79" s="191"/>
      <c r="UX79" s="191"/>
      <c r="UY79" s="191"/>
      <c r="UZ79" s="191"/>
      <c r="VA79" s="191">
        <f t="shared" si="273"/>
        <v>0</v>
      </c>
      <c r="VB79" s="191"/>
      <c r="VC79" s="191"/>
      <c r="VD79" s="191"/>
      <c r="VE79" s="191"/>
      <c r="VF79" s="191"/>
      <c r="VG79" s="191"/>
      <c r="VH79" s="191">
        <f t="shared" si="274"/>
        <v>0</v>
      </c>
      <c r="VI79" s="191"/>
      <c r="VJ79" s="191"/>
      <c r="VK79" s="191"/>
      <c r="VL79" s="191"/>
      <c r="VM79" s="191"/>
      <c r="VN79" s="191"/>
      <c r="VO79" s="191">
        <f t="shared" si="275"/>
        <v>0</v>
      </c>
      <c r="VP79" s="191"/>
      <c r="VQ79" s="191"/>
      <c r="VR79" s="191"/>
      <c r="VS79" s="191"/>
      <c r="VT79" s="191"/>
      <c r="VU79" s="191"/>
      <c r="VV79" s="191">
        <f t="shared" si="276"/>
        <v>0</v>
      </c>
      <c r="VW79" s="191"/>
      <c r="VX79" s="191"/>
      <c r="VY79" s="191"/>
      <c r="VZ79" s="191"/>
      <c r="WA79" s="191"/>
      <c r="WB79" s="191"/>
      <c r="WC79" s="191">
        <f t="shared" si="277"/>
        <v>0</v>
      </c>
      <c r="WD79" s="191"/>
      <c r="WE79" s="191"/>
      <c r="WF79" s="191"/>
      <c r="WG79" s="191"/>
      <c r="WH79" s="191"/>
      <c r="WI79" s="191"/>
      <c r="WJ79" s="191">
        <f t="shared" si="278"/>
        <v>0</v>
      </c>
      <c r="WK79" s="191"/>
      <c r="WL79" s="191"/>
      <c r="WM79" s="191"/>
      <c r="WN79" s="191"/>
      <c r="WO79" s="191"/>
      <c r="WP79" s="191"/>
      <c r="WQ79" s="191">
        <f t="shared" si="279"/>
        <v>0</v>
      </c>
      <c r="WR79" s="191"/>
      <c r="WS79" s="191"/>
      <c r="WT79" s="191"/>
      <c r="WU79" s="191"/>
      <c r="WV79" s="191"/>
      <c r="WW79" s="191"/>
      <c r="WX79" s="191">
        <f t="shared" si="280"/>
        <v>0</v>
      </c>
      <c r="WY79" s="191"/>
      <c r="WZ79" s="191"/>
      <c r="XA79" s="191"/>
      <c r="XB79" s="191"/>
      <c r="XC79" s="191"/>
      <c r="XD79" s="191"/>
      <c r="XE79" s="191">
        <f t="shared" si="281"/>
        <v>0</v>
      </c>
      <c r="XF79" s="191"/>
      <c r="XG79" s="191"/>
      <c r="XH79" s="191"/>
      <c r="XI79" s="191"/>
      <c r="XJ79" s="191"/>
      <c r="XK79" s="191"/>
      <c r="XL79" s="191">
        <f t="shared" si="282"/>
        <v>0</v>
      </c>
      <c r="XM79" s="191"/>
      <c r="XN79" s="191"/>
      <c r="XO79" s="191"/>
      <c r="XP79" s="191"/>
      <c r="XQ79" s="191"/>
      <c r="XR79" s="191"/>
      <c r="XS79" s="191">
        <f t="shared" si="283"/>
        <v>0</v>
      </c>
      <c r="XT79" s="191"/>
      <c r="XU79" s="191"/>
      <c r="XV79" s="191"/>
      <c r="XW79" s="191"/>
      <c r="XX79" s="191"/>
      <c r="XY79" s="191"/>
      <c r="XZ79" s="191">
        <f t="shared" si="284"/>
        <v>0</v>
      </c>
      <c r="YA79" s="191"/>
      <c r="YB79" s="191"/>
      <c r="YC79" s="191"/>
      <c r="YD79" s="191"/>
      <c r="YE79" s="191"/>
      <c r="YF79" s="191"/>
      <c r="YG79" s="191">
        <f t="shared" si="285"/>
        <v>0</v>
      </c>
      <c r="YH79" s="191"/>
      <c r="YI79" s="191"/>
      <c r="YJ79" s="191"/>
      <c r="YK79" s="191"/>
      <c r="YL79" s="190">
        <f t="shared" si="194"/>
        <v>332862.5</v>
      </c>
      <c r="YM79" s="190">
        <f t="shared" si="193"/>
        <v>0</v>
      </c>
      <c r="YN79" s="190">
        <f t="shared" si="193"/>
        <v>332862.5</v>
      </c>
      <c r="YO79" s="191"/>
    </row>
    <row r="80" spans="1:672" ht="18" customHeight="1">
      <c r="A80" s="200">
        <v>9</v>
      </c>
      <c r="B80" s="191" t="s">
        <v>1906</v>
      </c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>
        <f t="shared" si="195"/>
        <v>0</v>
      </c>
      <c r="N80" s="191"/>
      <c r="O80" s="191"/>
      <c r="P80" s="191"/>
      <c r="Q80" s="191"/>
      <c r="R80" s="191"/>
      <c r="S80" s="191"/>
      <c r="T80" s="191">
        <f t="shared" si="196"/>
        <v>0</v>
      </c>
      <c r="U80" s="191"/>
      <c r="V80" s="191"/>
      <c r="W80" s="191"/>
      <c r="X80" s="191">
        <v>1</v>
      </c>
      <c r="Y80" s="191">
        <f t="shared" si="197"/>
        <v>2000</v>
      </c>
      <c r="Z80" s="191"/>
      <c r="AA80" s="191">
        <f t="shared" si="198"/>
        <v>2000</v>
      </c>
      <c r="AB80" s="191"/>
      <c r="AC80" s="191"/>
      <c r="AD80" s="191"/>
      <c r="AE80" s="191"/>
      <c r="AF80" s="191"/>
      <c r="AG80" s="191"/>
      <c r="AH80" s="191">
        <f t="shared" si="199"/>
        <v>0</v>
      </c>
      <c r="AI80" s="191"/>
      <c r="AJ80" s="191"/>
      <c r="AK80" s="191"/>
      <c r="AL80" s="191"/>
      <c r="AM80" s="191"/>
      <c r="AN80" s="191"/>
      <c r="AO80" s="191">
        <f t="shared" si="200"/>
        <v>0</v>
      </c>
      <c r="AP80" s="191"/>
      <c r="AQ80" s="191"/>
      <c r="AR80" s="191"/>
      <c r="AS80" s="191"/>
      <c r="AT80" s="191"/>
      <c r="AU80" s="191"/>
      <c r="AV80" s="191">
        <f t="shared" si="201"/>
        <v>0</v>
      </c>
      <c r="AW80" s="191"/>
      <c r="AX80" s="191"/>
      <c r="AY80" s="191"/>
      <c r="AZ80" s="191"/>
      <c r="BA80" s="191"/>
      <c r="BB80" s="191"/>
      <c r="BC80" s="191">
        <f t="shared" si="202"/>
        <v>0</v>
      </c>
      <c r="BD80" s="191"/>
      <c r="BE80" s="191"/>
      <c r="BF80" s="191"/>
      <c r="BG80" s="191"/>
      <c r="BH80" s="191"/>
      <c r="BI80" s="191"/>
      <c r="BJ80" s="191">
        <f t="shared" si="203"/>
        <v>0</v>
      </c>
      <c r="BK80" s="191"/>
      <c r="BL80" s="191"/>
      <c r="BM80" s="191"/>
      <c r="BN80" s="191"/>
      <c r="BO80" s="191"/>
      <c r="BP80" s="191"/>
      <c r="BQ80" s="191">
        <f t="shared" si="204"/>
        <v>0</v>
      </c>
      <c r="BR80" s="191"/>
      <c r="BS80" s="191"/>
      <c r="BT80" s="191"/>
      <c r="BU80" s="191"/>
      <c r="BV80" s="191"/>
      <c r="BW80" s="191"/>
      <c r="BX80" s="191">
        <f t="shared" si="205"/>
        <v>0</v>
      </c>
      <c r="BY80" s="191"/>
      <c r="BZ80" s="191"/>
      <c r="CA80" s="191"/>
      <c r="CB80" s="191"/>
      <c r="CC80" s="191"/>
      <c r="CD80" s="191"/>
      <c r="CE80" s="191">
        <f t="shared" si="206"/>
        <v>0</v>
      </c>
      <c r="CF80" s="191"/>
      <c r="CG80" s="191"/>
      <c r="CH80" s="191"/>
      <c r="CI80" s="191"/>
      <c r="CJ80" s="191"/>
      <c r="CK80" s="191"/>
      <c r="CL80" s="191">
        <f t="shared" si="207"/>
        <v>0</v>
      </c>
      <c r="CM80" s="191"/>
      <c r="CN80" s="191"/>
      <c r="CO80" s="191"/>
      <c r="CP80" s="191"/>
      <c r="CQ80" s="191"/>
      <c r="CR80" s="191"/>
      <c r="CS80" s="191">
        <f t="shared" si="208"/>
        <v>0</v>
      </c>
      <c r="CT80" s="191"/>
      <c r="CU80" s="191"/>
      <c r="CV80" s="191"/>
      <c r="CW80" s="191"/>
      <c r="CX80" s="191"/>
      <c r="CY80" s="191"/>
      <c r="CZ80" s="191">
        <f t="shared" si="209"/>
        <v>0</v>
      </c>
      <c r="DA80" s="191"/>
      <c r="DB80" s="191"/>
      <c r="DC80" s="191"/>
      <c r="DD80" s="191"/>
      <c r="DE80" s="191"/>
      <c r="DF80" s="191"/>
      <c r="DG80" s="191">
        <f t="shared" si="210"/>
        <v>0</v>
      </c>
      <c r="DH80" s="191"/>
      <c r="DI80" s="191"/>
      <c r="DJ80" s="191"/>
      <c r="DK80" s="191"/>
      <c r="DL80" s="191"/>
      <c r="DM80" s="191"/>
      <c r="DN80" s="191">
        <f t="shared" si="211"/>
        <v>0</v>
      </c>
      <c r="DO80" s="191"/>
      <c r="DP80" s="191"/>
      <c r="DQ80" s="191"/>
      <c r="DR80" s="191"/>
      <c r="DS80" s="191"/>
      <c r="DT80" s="191"/>
      <c r="DU80" s="191">
        <f t="shared" si="212"/>
        <v>0</v>
      </c>
      <c r="DV80" s="191"/>
      <c r="DW80" s="191"/>
      <c r="DX80" s="191"/>
      <c r="DY80" s="191"/>
      <c r="DZ80" s="191"/>
      <c r="EA80" s="191"/>
      <c r="EB80" s="191">
        <f t="shared" si="213"/>
        <v>0</v>
      </c>
      <c r="EC80" s="191"/>
      <c r="ED80" s="191"/>
      <c r="EE80" s="191"/>
      <c r="EF80" s="191"/>
      <c r="EG80" s="191"/>
      <c r="EH80" s="191"/>
      <c r="EI80" s="191">
        <f t="shared" si="214"/>
        <v>0</v>
      </c>
      <c r="EJ80" s="191"/>
      <c r="EK80" s="191"/>
      <c r="EL80" s="191"/>
      <c r="EM80" s="191"/>
      <c r="EN80" s="191"/>
      <c r="EO80" s="191"/>
      <c r="EP80" s="191">
        <f t="shared" si="215"/>
        <v>0</v>
      </c>
      <c r="EQ80" s="191"/>
      <c r="ER80" s="191"/>
      <c r="ES80" s="191"/>
      <c r="ET80" s="191"/>
      <c r="EU80" s="191"/>
      <c r="EV80" s="191"/>
      <c r="EW80" s="191">
        <f t="shared" si="216"/>
        <v>0</v>
      </c>
      <c r="EX80" s="191"/>
      <c r="EY80" s="191"/>
      <c r="EZ80" s="191"/>
      <c r="FA80" s="191"/>
      <c r="FB80" s="191"/>
      <c r="FC80" s="191"/>
      <c r="FD80" s="191">
        <f t="shared" si="217"/>
        <v>0</v>
      </c>
      <c r="FE80" s="191"/>
      <c r="FF80" s="191"/>
      <c r="FG80" s="191"/>
      <c r="FH80" s="191"/>
      <c r="FI80" s="191"/>
      <c r="FJ80" s="191"/>
      <c r="FK80" s="191">
        <f t="shared" si="218"/>
        <v>0</v>
      </c>
      <c r="FL80" s="191"/>
      <c r="FM80" s="191"/>
      <c r="FN80" s="191"/>
      <c r="FO80" s="191"/>
      <c r="FP80" s="191"/>
      <c r="FQ80" s="191"/>
      <c r="FR80" s="191">
        <f t="shared" si="219"/>
        <v>0</v>
      </c>
      <c r="FS80" s="191"/>
      <c r="FT80" s="191"/>
      <c r="FU80" s="191"/>
      <c r="FV80" s="191"/>
      <c r="FW80" s="191"/>
      <c r="FX80" s="191"/>
      <c r="FY80" s="191">
        <f t="shared" si="220"/>
        <v>0</v>
      </c>
      <c r="FZ80" s="191"/>
      <c r="GA80" s="191"/>
      <c r="GB80" s="191"/>
      <c r="GC80" s="191"/>
      <c r="GD80" s="191"/>
      <c r="GE80" s="191"/>
      <c r="GF80" s="191">
        <f t="shared" si="221"/>
        <v>0</v>
      </c>
      <c r="GG80" s="191"/>
      <c r="GH80" s="191"/>
      <c r="GI80" s="191"/>
      <c r="GJ80" s="191"/>
      <c r="GK80" s="191"/>
      <c r="GL80" s="191"/>
      <c r="GM80" s="191">
        <f t="shared" si="222"/>
        <v>0</v>
      </c>
      <c r="GN80" s="191"/>
      <c r="GO80" s="191"/>
      <c r="GP80" s="191"/>
      <c r="GQ80" s="191"/>
      <c r="GR80" s="191"/>
      <c r="GS80" s="191"/>
      <c r="GT80" s="191">
        <f t="shared" si="223"/>
        <v>0</v>
      </c>
      <c r="GU80" s="191"/>
      <c r="GV80" s="191"/>
      <c r="GW80" s="191"/>
      <c r="GX80" s="191"/>
      <c r="GY80" s="191"/>
      <c r="GZ80" s="191"/>
      <c r="HA80" s="191">
        <f t="shared" si="224"/>
        <v>0</v>
      </c>
      <c r="HB80" s="191"/>
      <c r="HC80" s="191"/>
      <c r="HD80" s="191"/>
      <c r="HE80" s="191"/>
      <c r="HF80" s="191"/>
      <c r="HG80" s="191"/>
      <c r="HH80" s="191">
        <f t="shared" si="225"/>
        <v>0</v>
      </c>
      <c r="HI80" s="191"/>
      <c r="HJ80" s="191"/>
      <c r="HK80" s="191"/>
      <c r="HL80" s="191"/>
      <c r="HM80" s="191"/>
      <c r="HN80" s="191"/>
      <c r="HO80" s="191">
        <f t="shared" si="226"/>
        <v>0</v>
      </c>
      <c r="HP80" s="191"/>
      <c r="HQ80" s="191"/>
      <c r="HR80" s="191"/>
      <c r="HS80" s="191"/>
      <c r="HT80" s="191"/>
      <c r="HU80" s="191"/>
      <c r="HV80" s="191">
        <f t="shared" si="227"/>
        <v>0</v>
      </c>
      <c r="HW80" s="191"/>
      <c r="HX80" s="191"/>
      <c r="HY80" s="191"/>
      <c r="HZ80" s="191"/>
      <c r="IA80" s="191"/>
      <c r="IB80" s="191"/>
      <c r="IC80" s="191">
        <f t="shared" si="228"/>
        <v>0</v>
      </c>
      <c r="ID80" s="191"/>
      <c r="IE80" s="191"/>
      <c r="IF80" s="191"/>
      <c r="IG80" s="191"/>
      <c r="IH80" s="191"/>
      <c r="II80" s="191"/>
      <c r="IJ80" s="191">
        <f t="shared" si="229"/>
        <v>0</v>
      </c>
      <c r="IK80" s="191"/>
      <c r="IL80" s="191"/>
      <c r="IM80" s="191"/>
      <c r="IN80" s="191"/>
      <c r="IO80" s="191"/>
      <c r="IP80" s="191"/>
      <c r="IQ80" s="191">
        <f t="shared" si="230"/>
        <v>0</v>
      </c>
      <c r="IR80" s="191"/>
      <c r="IS80" s="191"/>
      <c r="IT80" s="191"/>
      <c r="IU80" s="191"/>
      <c r="IV80" s="191"/>
      <c r="IW80" s="191"/>
      <c r="IX80" s="191">
        <f t="shared" si="231"/>
        <v>0</v>
      </c>
      <c r="IY80" s="191"/>
      <c r="IZ80" s="191"/>
      <c r="JA80" s="191"/>
      <c r="JB80" s="191"/>
      <c r="JC80" s="191"/>
      <c r="JD80" s="191"/>
      <c r="JE80" s="191">
        <f t="shared" si="232"/>
        <v>0</v>
      </c>
      <c r="JF80" s="191"/>
      <c r="JG80" s="191"/>
      <c r="JH80" s="191"/>
      <c r="JI80" s="191"/>
      <c r="JJ80" s="191"/>
      <c r="JK80" s="191"/>
      <c r="JL80" s="191">
        <f t="shared" si="233"/>
        <v>0</v>
      </c>
      <c r="JM80" s="191"/>
      <c r="JN80" s="191"/>
      <c r="JO80" s="191"/>
      <c r="JP80" s="191"/>
      <c r="JQ80" s="191"/>
      <c r="JR80" s="191"/>
      <c r="JS80" s="191">
        <f t="shared" si="234"/>
        <v>0</v>
      </c>
      <c r="JT80" s="191"/>
      <c r="JU80" s="191"/>
      <c r="JV80" s="191"/>
      <c r="JW80" s="191"/>
      <c r="JX80" s="191"/>
      <c r="JY80" s="191"/>
      <c r="JZ80" s="191">
        <f t="shared" si="235"/>
        <v>0</v>
      </c>
      <c r="KA80" s="191"/>
      <c r="KB80" s="191"/>
      <c r="KC80" s="191"/>
      <c r="KD80" s="191"/>
      <c r="KE80" s="191"/>
      <c r="KF80" s="191"/>
      <c r="KG80" s="191">
        <f t="shared" si="236"/>
        <v>0</v>
      </c>
      <c r="KH80" s="191"/>
      <c r="KI80" s="191"/>
      <c r="KJ80" s="191"/>
      <c r="KK80" s="191"/>
      <c r="KL80" s="191"/>
      <c r="KM80" s="191"/>
      <c r="KN80" s="191">
        <f t="shared" si="237"/>
        <v>0</v>
      </c>
      <c r="KO80" s="191"/>
      <c r="KP80" s="191"/>
      <c r="KQ80" s="191"/>
      <c r="KR80" s="191"/>
      <c r="KS80" s="191"/>
      <c r="KT80" s="191"/>
      <c r="KU80" s="191">
        <f t="shared" si="238"/>
        <v>0</v>
      </c>
      <c r="KV80" s="191"/>
      <c r="KW80" s="191"/>
      <c r="KX80" s="191"/>
      <c r="KY80" s="191"/>
      <c r="KZ80" s="191"/>
      <c r="LA80" s="191"/>
      <c r="LB80" s="191">
        <f t="shared" si="239"/>
        <v>0</v>
      </c>
      <c r="LC80" s="191"/>
      <c r="LD80" s="191"/>
      <c r="LE80" s="191"/>
      <c r="LF80" s="191"/>
      <c r="LG80" s="191"/>
      <c r="LH80" s="191"/>
      <c r="LI80" s="191">
        <f t="shared" si="240"/>
        <v>0</v>
      </c>
      <c r="LJ80" s="191"/>
      <c r="LK80" s="191"/>
      <c r="LL80" s="191"/>
      <c r="LM80" s="191"/>
      <c r="LN80" s="191"/>
      <c r="LO80" s="191"/>
      <c r="LP80" s="191">
        <f t="shared" si="241"/>
        <v>0</v>
      </c>
      <c r="LQ80" s="191"/>
      <c r="LR80" s="191"/>
      <c r="LS80" s="191"/>
      <c r="LT80" s="191"/>
      <c r="LU80" s="191"/>
      <c r="LV80" s="191"/>
      <c r="LW80" s="191">
        <f t="shared" si="242"/>
        <v>0</v>
      </c>
      <c r="LX80" s="191"/>
      <c r="LY80" s="191"/>
      <c r="LZ80" s="191"/>
      <c r="MA80" s="191"/>
      <c r="MB80" s="191"/>
      <c r="MC80" s="191"/>
      <c r="MD80" s="191">
        <f t="shared" si="243"/>
        <v>0</v>
      </c>
      <c r="ME80" s="191"/>
      <c r="MF80" s="191"/>
      <c r="MG80" s="191"/>
      <c r="MH80" s="191"/>
      <c r="MI80" s="191"/>
      <c r="MJ80" s="191"/>
      <c r="MK80" s="191">
        <f t="shared" si="244"/>
        <v>0</v>
      </c>
      <c r="ML80" s="191"/>
      <c r="MM80" s="191"/>
      <c r="MN80" s="191"/>
      <c r="MO80" s="191"/>
      <c r="MP80" s="191"/>
      <c r="MQ80" s="191"/>
      <c r="MR80" s="191">
        <f t="shared" si="245"/>
        <v>0</v>
      </c>
      <c r="MS80" s="191"/>
      <c r="MT80" s="191"/>
      <c r="MU80" s="191"/>
      <c r="MV80" s="191"/>
      <c r="MW80" s="191"/>
      <c r="MX80" s="191"/>
      <c r="MY80" s="191">
        <f t="shared" si="246"/>
        <v>0</v>
      </c>
      <c r="MZ80" s="191"/>
      <c r="NA80" s="191"/>
      <c r="NB80" s="191"/>
      <c r="NC80" s="191"/>
      <c r="ND80" s="191"/>
      <c r="NE80" s="191"/>
      <c r="NF80" s="191">
        <f t="shared" si="247"/>
        <v>0</v>
      </c>
      <c r="NG80" s="191"/>
      <c r="NH80" s="191"/>
      <c r="NI80" s="191"/>
      <c r="NJ80" s="191"/>
      <c r="NK80" s="191"/>
      <c r="NL80" s="191"/>
      <c r="NM80" s="191">
        <f t="shared" si="248"/>
        <v>0</v>
      </c>
      <c r="NN80" s="191"/>
      <c r="NO80" s="191"/>
      <c r="NP80" s="191"/>
      <c r="NQ80" s="191"/>
      <c r="NR80" s="191"/>
      <c r="NS80" s="191"/>
      <c r="NT80" s="191">
        <f t="shared" si="249"/>
        <v>0</v>
      </c>
      <c r="NU80" s="191"/>
      <c r="NV80" s="191"/>
      <c r="NW80" s="191"/>
      <c r="NX80" s="191"/>
      <c r="NY80" s="191"/>
      <c r="NZ80" s="191"/>
      <c r="OA80" s="191">
        <f t="shared" si="250"/>
        <v>0</v>
      </c>
      <c r="OB80" s="191"/>
      <c r="OC80" s="191"/>
      <c r="OD80" s="191"/>
      <c r="OE80" s="191"/>
      <c r="OF80" s="191"/>
      <c r="OG80" s="191"/>
      <c r="OH80" s="191">
        <f t="shared" si="251"/>
        <v>0</v>
      </c>
      <c r="OI80" s="191"/>
      <c r="OJ80" s="191"/>
      <c r="OK80" s="191"/>
      <c r="OL80" s="191"/>
      <c r="OM80" s="191"/>
      <c r="ON80" s="191"/>
      <c r="OO80" s="191">
        <f t="shared" si="252"/>
        <v>0</v>
      </c>
      <c r="OP80" s="191"/>
      <c r="OQ80" s="191"/>
      <c r="OR80" s="191"/>
      <c r="OS80" s="191"/>
      <c r="OT80" s="191"/>
      <c r="OU80" s="191"/>
      <c r="OV80" s="191">
        <f t="shared" si="253"/>
        <v>0</v>
      </c>
      <c r="OW80" s="191"/>
      <c r="OX80" s="191"/>
      <c r="OY80" s="191"/>
      <c r="OZ80" s="191"/>
      <c r="PA80" s="191"/>
      <c r="PB80" s="191"/>
      <c r="PC80" s="191">
        <f t="shared" si="254"/>
        <v>0</v>
      </c>
      <c r="PD80" s="191"/>
      <c r="PE80" s="191"/>
      <c r="PF80" s="191"/>
      <c r="PG80" s="191"/>
      <c r="PH80" s="191"/>
      <c r="PI80" s="191"/>
      <c r="PJ80" s="191">
        <f t="shared" si="255"/>
        <v>0</v>
      </c>
      <c r="PK80" s="191"/>
      <c r="PL80" s="191"/>
      <c r="PM80" s="191"/>
      <c r="PN80" s="191"/>
      <c r="PO80" s="191"/>
      <c r="PP80" s="191"/>
      <c r="PQ80" s="191">
        <f t="shared" si="256"/>
        <v>0</v>
      </c>
      <c r="PR80" s="191"/>
      <c r="PS80" s="191"/>
      <c r="PT80" s="191"/>
      <c r="PU80" s="191">
        <v>1</v>
      </c>
      <c r="PV80" s="191">
        <f t="shared" si="286"/>
        <v>300000</v>
      </c>
      <c r="PW80" s="191"/>
      <c r="PX80" s="191">
        <f t="shared" si="257"/>
        <v>300000</v>
      </c>
      <c r="PY80" s="191"/>
      <c r="PZ80" s="191"/>
      <c r="QA80" s="191"/>
      <c r="QB80" s="191">
        <v>1</v>
      </c>
      <c r="QC80" s="191">
        <f t="shared" si="258"/>
        <v>9600</v>
      </c>
      <c r="QD80" s="191"/>
      <c r="QE80" s="191">
        <f t="shared" si="259"/>
        <v>9600</v>
      </c>
      <c r="QF80" s="191"/>
      <c r="QG80" s="191"/>
      <c r="QH80" s="191"/>
      <c r="QI80" s="191"/>
      <c r="QJ80" s="191"/>
      <c r="QK80" s="191"/>
      <c r="QL80" s="191">
        <f t="shared" si="260"/>
        <v>0</v>
      </c>
      <c r="QM80" s="191"/>
      <c r="QN80" s="191"/>
      <c r="QO80" s="191"/>
      <c r="QP80" s="191"/>
      <c r="QQ80" s="201">
        <v>48516.299999999996</v>
      </c>
      <c r="QR80" s="191"/>
      <c r="QS80" s="201">
        <f t="shared" si="261"/>
        <v>48516.299999999996</v>
      </c>
      <c r="QT80" s="191">
        <v>2567</v>
      </c>
      <c r="QU80" s="191"/>
      <c r="QV80" s="191"/>
      <c r="QW80" s="191"/>
      <c r="QX80" s="191"/>
      <c r="QY80" s="191"/>
      <c r="QZ80" s="191">
        <f t="shared" si="262"/>
        <v>0</v>
      </c>
      <c r="RA80" s="191"/>
      <c r="RB80" s="191"/>
      <c r="RC80" s="191"/>
      <c r="RD80" s="191"/>
      <c r="RE80" s="191"/>
      <c r="RF80" s="191"/>
      <c r="RG80" s="191">
        <f t="shared" si="263"/>
        <v>0</v>
      </c>
      <c r="RH80" s="191"/>
      <c r="RI80" s="191"/>
      <c r="RJ80" s="191"/>
      <c r="RK80" s="191"/>
      <c r="RL80" s="191"/>
      <c r="RM80" s="191"/>
      <c r="RN80" s="191">
        <f t="shared" si="264"/>
        <v>0</v>
      </c>
      <c r="RO80" s="191"/>
      <c r="RP80" s="191"/>
      <c r="RQ80" s="191"/>
      <c r="RR80" s="191"/>
      <c r="RS80" s="191"/>
      <c r="RT80" s="191"/>
      <c r="RU80" s="191">
        <f t="shared" si="265"/>
        <v>0</v>
      </c>
      <c r="RV80" s="191"/>
      <c r="RW80" s="191"/>
      <c r="RX80" s="191"/>
      <c r="RY80" s="191"/>
      <c r="RZ80" s="191"/>
      <c r="SA80" s="191"/>
      <c r="SB80" s="191">
        <f t="shared" si="266"/>
        <v>0</v>
      </c>
      <c r="SC80" s="191"/>
      <c r="SD80" s="191"/>
      <c r="SE80" s="191"/>
      <c r="SF80" s="191"/>
      <c r="SG80" s="191"/>
      <c r="SH80" s="191"/>
      <c r="SI80" s="191">
        <f t="shared" si="287"/>
        <v>0</v>
      </c>
      <c r="SJ80" s="191"/>
      <c r="SK80" s="191"/>
      <c r="SL80" s="191"/>
      <c r="SM80" s="191"/>
      <c r="SN80" s="191"/>
      <c r="SO80" s="191"/>
      <c r="SP80" s="191">
        <f t="shared" si="267"/>
        <v>0</v>
      </c>
      <c r="SQ80" s="191"/>
      <c r="SR80" s="191"/>
      <c r="SS80" s="191"/>
      <c r="ST80" s="191"/>
      <c r="SU80" s="191"/>
      <c r="SV80" s="191"/>
      <c r="SW80" s="191">
        <f t="shared" si="268"/>
        <v>0</v>
      </c>
      <c r="SX80" s="191"/>
      <c r="SY80" s="191"/>
      <c r="SZ80" s="191"/>
      <c r="TA80" s="191"/>
      <c r="TB80" s="191"/>
      <c r="TC80" s="191"/>
      <c r="TD80" s="191">
        <f t="shared" si="288"/>
        <v>0</v>
      </c>
      <c r="TE80" s="191"/>
      <c r="TF80" s="191"/>
      <c r="TG80" s="191"/>
      <c r="TH80" s="191"/>
      <c r="TI80" s="191"/>
      <c r="TJ80" s="191"/>
      <c r="TK80" s="191">
        <f t="shared" si="289"/>
        <v>0</v>
      </c>
      <c r="TL80" s="191"/>
      <c r="TM80" s="191"/>
      <c r="TN80" s="191"/>
      <c r="TO80" s="191"/>
      <c r="TP80" s="191"/>
      <c r="TQ80" s="191"/>
      <c r="TR80" s="191">
        <f t="shared" si="290"/>
        <v>0</v>
      </c>
      <c r="TS80" s="191"/>
      <c r="TT80" s="191"/>
      <c r="TU80" s="191"/>
      <c r="TV80" s="191"/>
      <c r="TW80" s="191"/>
      <c r="TX80" s="191"/>
      <c r="TY80" s="191">
        <f t="shared" si="269"/>
        <v>0</v>
      </c>
      <c r="TZ80" s="191"/>
      <c r="UA80" s="191"/>
      <c r="UB80" s="191"/>
      <c r="UC80" s="191"/>
      <c r="UD80" s="191"/>
      <c r="UE80" s="191"/>
      <c r="UF80" s="191">
        <f t="shared" si="270"/>
        <v>0</v>
      </c>
      <c r="UG80" s="191"/>
      <c r="UH80" s="191"/>
      <c r="UI80" s="191"/>
      <c r="UJ80" s="191"/>
      <c r="UK80" s="191"/>
      <c r="UL80" s="191"/>
      <c r="UM80" s="191">
        <f t="shared" si="271"/>
        <v>0</v>
      </c>
      <c r="UN80" s="191"/>
      <c r="UO80" s="191"/>
      <c r="UP80" s="191"/>
      <c r="UQ80" s="191"/>
      <c r="UR80" s="191"/>
      <c r="US80" s="191"/>
      <c r="UT80" s="191">
        <f t="shared" si="272"/>
        <v>0</v>
      </c>
      <c r="UU80" s="191"/>
      <c r="UV80" s="191"/>
      <c r="UW80" s="191"/>
      <c r="UX80" s="191"/>
      <c r="UY80" s="191"/>
      <c r="UZ80" s="191"/>
      <c r="VA80" s="191">
        <f t="shared" si="273"/>
        <v>0</v>
      </c>
      <c r="VB80" s="191"/>
      <c r="VC80" s="191"/>
      <c r="VD80" s="191"/>
      <c r="VE80" s="191"/>
      <c r="VF80" s="191"/>
      <c r="VG80" s="191"/>
      <c r="VH80" s="191">
        <f t="shared" si="274"/>
        <v>0</v>
      </c>
      <c r="VI80" s="191"/>
      <c r="VJ80" s="191"/>
      <c r="VK80" s="191"/>
      <c r="VL80" s="191"/>
      <c r="VM80" s="191"/>
      <c r="VN80" s="191"/>
      <c r="VO80" s="191">
        <f t="shared" si="275"/>
        <v>0</v>
      </c>
      <c r="VP80" s="191"/>
      <c r="VQ80" s="191"/>
      <c r="VR80" s="191"/>
      <c r="VS80" s="191"/>
      <c r="VT80" s="191"/>
      <c r="VU80" s="191"/>
      <c r="VV80" s="191">
        <f t="shared" si="276"/>
        <v>0</v>
      </c>
      <c r="VW80" s="191"/>
      <c r="VX80" s="191"/>
      <c r="VY80" s="191"/>
      <c r="VZ80" s="191"/>
      <c r="WA80" s="191"/>
      <c r="WB80" s="191"/>
      <c r="WC80" s="191">
        <f t="shared" si="277"/>
        <v>0</v>
      </c>
      <c r="WD80" s="191"/>
      <c r="WE80" s="191"/>
      <c r="WF80" s="191"/>
      <c r="WG80" s="191"/>
      <c r="WH80" s="191"/>
      <c r="WI80" s="191"/>
      <c r="WJ80" s="191">
        <f t="shared" si="278"/>
        <v>0</v>
      </c>
      <c r="WK80" s="191"/>
      <c r="WL80" s="191"/>
      <c r="WM80" s="191"/>
      <c r="WN80" s="191"/>
      <c r="WO80" s="191"/>
      <c r="WP80" s="191"/>
      <c r="WQ80" s="191">
        <f t="shared" si="279"/>
        <v>0</v>
      </c>
      <c r="WR80" s="191"/>
      <c r="WS80" s="191"/>
      <c r="WT80" s="191"/>
      <c r="WU80" s="191"/>
      <c r="WV80" s="191"/>
      <c r="WW80" s="191"/>
      <c r="WX80" s="191">
        <f t="shared" si="280"/>
        <v>0</v>
      </c>
      <c r="WY80" s="191"/>
      <c r="WZ80" s="191"/>
      <c r="XA80" s="191"/>
      <c r="XB80" s="191"/>
      <c r="XC80" s="191"/>
      <c r="XD80" s="191"/>
      <c r="XE80" s="191">
        <f t="shared" si="281"/>
        <v>0</v>
      </c>
      <c r="XF80" s="191"/>
      <c r="XG80" s="191"/>
      <c r="XH80" s="191"/>
      <c r="XI80" s="191"/>
      <c r="XJ80" s="191"/>
      <c r="XK80" s="191"/>
      <c r="XL80" s="191">
        <f t="shared" si="282"/>
        <v>0</v>
      </c>
      <c r="XM80" s="191"/>
      <c r="XN80" s="191"/>
      <c r="XO80" s="191"/>
      <c r="XP80" s="191"/>
      <c r="XQ80" s="191"/>
      <c r="XR80" s="191"/>
      <c r="XS80" s="191">
        <f t="shared" si="283"/>
        <v>0</v>
      </c>
      <c r="XT80" s="191"/>
      <c r="XU80" s="191"/>
      <c r="XV80" s="191"/>
      <c r="XW80" s="191"/>
      <c r="XX80" s="191"/>
      <c r="XY80" s="191"/>
      <c r="XZ80" s="191">
        <f t="shared" si="284"/>
        <v>0</v>
      </c>
      <c r="YA80" s="191"/>
      <c r="YB80" s="191"/>
      <c r="YC80" s="191"/>
      <c r="YD80" s="191"/>
      <c r="YE80" s="191"/>
      <c r="YF80" s="191"/>
      <c r="YG80" s="191">
        <f t="shared" si="285"/>
        <v>0</v>
      </c>
      <c r="YH80" s="191"/>
      <c r="YI80" s="191"/>
      <c r="YJ80" s="191"/>
      <c r="YK80" s="191"/>
      <c r="YL80" s="190">
        <f t="shared" si="194"/>
        <v>360116.3</v>
      </c>
      <c r="YM80" s="190">
        <f t="shared" si="193"/>
        <v>0</v>
      </c>
      <c r="YN80" s="190">
        <f t="shared" si="193"/>
        <v>360116.3</v>
      </c>
      <c r="YO80" s="191"/>
    </row>
    <row r="81" spans="1:665" ht="18" customHeight="1">
      <c r="A81" s="200">
        <v>10</v>
      </c>
      <c r="B81" s="191" t="s">
        <v>1907</v>
      </c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>
        <f t="shared" si="195"/>
        <v>0</v>
      </c>
      <c r="N81" s="191"/>
      <c r="O81" s="191"/>
      <c r="P81" s="191"/>
      <c r="Q81" s="191"/>
      <c r="R81" s="191"/>
      <c r="S81" s="191"/>
      <c r="T81" s="191">
        <f t="shared" si="196"/>
        <v>0</v>
      </c>
      <c r="U81" s="191"/>
      <c r="V81" s="191"/>
      <c r="W81" s="191"/>
      <c r="X81" s="191">
        <v>1</v>
      </c>
      <c r="Y81" s="191">
        <f t="shared" si="197"/>
        <v>2000</v>
      </c>
      <c r="Z81" s="191"/>
      <c r="AA81" s="191">
        <f t="shared" si="198"/>
        <v>2000</v>
      </c>
      <c r="AB81" s="191"/>
      <c r="AC81" s="191"/>
      <c r="AD81" s="191"/>
      <c r="AE81" s="191"/>
      <c r="AF81" s="191"/>
      <c r="AG81" s="191"/>
      <c r="AH81" s="191">
        <f t="shared" si="199"/>
        <v>0</v>
      </c>
      <c r="AI81" s="191"/>
      <c r="AJ81" s="191"/>
      <c r="AK81" s="191"/>
      <c r="AL81" s="191"/>
      <c r="AM81" s="191"/>
      <c r="AN81" s="191"/>
      <c r="AO81" s="191">
        <f t="shared" si="200"/>
        <v>0</v>
      </c>
      <c r="AP81" s="191"/>
      <c r="AQ81" s="191"/>
      <c r="AR81" s="191"/>
      <c r="AS81" s="191"/>
      <c r="AT81" s="191"/>
      <c r="AU81" s="191"/>
      <c r="AV81" s="191">
        <f t="shared" si="201"/>
        <v>0</v>
      </c>
      <c r="AW81" s="191"/>
      <c r="AX81" s="191"/>
      <c r="AY81" s="191"/>
      <c r="AZ81" s="191"/>
      <c r="BA81" s="191"/>
      <c r="BB81" s="191"/>
      <c r="BC81" s="191">
        <f t="shared" si="202"/>
        <v>0</v>
      </c>
      <c r="BD81" s="191"/>
      <c r="BE81" s="191"/>
      <c r="BF81" s="191"/>
      <c r="BG81" s="191"/>
      <c r="BH81" s="191"/>
      <c r="BI81" s="191"/>
      <c r="BJ81" s="191">
        <f t="shared" si="203"/>
        <v>0</v>
      </c>
      <c r="BK81" s="191"/>
      <c r="BL81" s="191"/>
      <c r="BM81" s="191"/>
      <c r="BN81" s="191"/>
      <c r="BO81" s="191"/>
      <c r="BP81" s="191"/>
      <c r="BQ81" s="191">
        <f t="shared" si="204"/>
        <v>0</v>
      </c>
      <c r="BR81" s="191"/>
      <c r="BS81" s="191"/>
      <c r="BT81" s="191"/>
      <c r="BU81" s="191"/>
      <c r="BV81" s="191"/>
      <c r="BW81" s="191"/>
      <c r="BX81" s="191">
        <f t="shared" si="205"/>
        <v>0</v>
      </c>
      <c r="BY81" s="191"/>
      <c r="BZ81" s="191"/>
      <c r="CA81" s="191"/>
      <c r="CB81" s="191"/>
      <c r="CC81" s="191"/>
      <c r="CD81" s="191"/>
      <c r="CE81" s="191">
        <f t="shared" si="206"/>
        <v>0</v>
      </c>
      <c r="CF81" s="191"/>
      <c r="CG81" s="191"/>
      <c r="CH81" s="191"/>
      <c r="CI81" s="191"/>
      <c r="CJ81" s="191"/>
      <c r="CK81" s="191"/>
      <c r="CL81" s="191">
        <f t="shared" si="207"/>
        <v>0</v>
      </c>
      <c r="CM81" s="191"/>
      <c r="CN81" s="191"/>
      <c r="CO81" s="191"/>
      <c r="CP81" s="191"/>
      <c r="CQ81" s="191"/>
      <c r="CR81" s="191"/>
      <c r="CS81" s="191">
        <f t="shared" si="208"/>
        <v>0</v>
      </c>
      <c r="CT81" s="191"/>
      <c r="CU81" s="191"/>
      <c r="CV81" s="191"/>
      <c r="CW81" s="191"/>
      <c r="CX81" s="191"/>
      <c r="CY81" s="191"/>
      <c r="CZ81" s="191">
        <f t="shared" si="209"/>
        <v>0</v>
      </c>
      <c r="DA81" s="191"/>
      <c r="DB81" s="191"/>
      <c r="DC81" s="191"/>
      <c r="DD81" s="191"/>
      <c r="DE81" s="191"/>
      <c r="DF81" s="191"/>
      <c r="DG81" s="191">
        <f t="shared" si="210"/>
        <v>0</v>
      </c>
      <c r="DH81" s="191"/>
      <c r="DI81" s="191"/>
      <c r="DJ81" s="191"/>
      <c r="DK81" s="191"/>
      <c r="DL81" s="191"/>
      <c r="DM81" s="191"/>
      <c r="DN81" s="191">
        <f t="shared" si="211"/>
        <v>0</v>
      </c>
      <c r="DO81" s="191"/>
      <c r="DP81" s="191"/>
      <c r="DQ81" s="191"/>
      <c r="DR81" s="191"/>
      <c r="DS81" s="191"/>
      <c r="DT81" s="191"/>
      <c r="DU81" s="191">
        <f t="shared" si="212"/>
        <v>0</v>
      </c>
      <c r="DV81" s="191"/>
      <c r="DW81" s="191"/>
      <c r="DX81" s="191"/>
      <c r="DY81" s="191"/>
      <c r="DZ81" s="191"/>
      <c r="EA81" s="191"/>
      <c r="EB81" s="191">
        <f t="shared" si="213"/>
        <v>0</v>
      </c>
      <c r="EC81" s="191"/>
      <c r="ED81" s="191"/>
      <c r="EE81" s="191"/>
      <c r="EF81" s="191"/>
      <c r="EG81" s="191"/>
      <c r="EH81" s="191"/>
      <c r="EI81" s="191">
        <f t="shared" si="214"/>
        <v>0</v>
      </c>
      <c r="EJ81" s="191"/>
      <c r="EK81" s="191"/>
      <c r="EL81" s="191"/>
      <c r="EM81" s="191"/>
      <c r="EN81" s="191"/>
      <c r="EO81" s="191"/>
      <c r="EP81" s="191">
        <f t="shared" si="215"/>
        <v>0</v>
      </c>
      <c r="EQ81" s="191"/>
      <c r="ER81" s="191"/>
      <c r="ES81" s="191"/>
      <c r="ET81" s="191"/>
      <c r="EU81" s="191"/>
      <c r="EV81" s="191"/>
      <c r="EW81" s="191">
        <f t="shared" si="216"/>
        <v>0</v>
      </c>
      <c r="EX81" s="191"/>
      <c r="EY81" s="191"/>
      <c r="EZ81" s="191"/>
      <c r="FA81" s="191"/>
      <c r="FB81" s="191"/>
      <c r="FC81" s="191"/>
      <c r="FD81" s="191">
        <f t="shared" si="217"/>
        <v>0</v>
      </c>
      <c r="FE81" s="191"/>
      <c r="FF81" s="191"/>
      <c r="FG81" s="191"/>
      <c r="FH81" s="191"/>
      <c r="FI81" s="191"/>
      <c r="FJ81" s="191"/>
      <c r="FK81" s="191">
        <f t="shared" si="218"/>
        <v>0</v>
      </c>
      <c r="FL81" s="191"/>
      <c r="FM81" s="191"/>
      <c r="FN81" s="191"/>
      <c r="FO81" s="191"/>
      <c r="FP81" s="191"/>
      <c r="FQ81" s="191"/>
      <c r="FR81" s="191">
        <f t="shared" si="219"/>
        <v>0</v>
      </c>
      <c r="FS81" s="191"/>
      <c r="FT81" s="191"/>
      <c r="FU81" s="191"/>
      <c r="FV81" s="191"/>
      <c r="FW81" s="191"/>
      <c r="FX81" s="191"/>
      <c r="FY81" s="191">
        <f t="shared" si="220"/>
        <v>0</v>
      </c>
      <c r="FZ81" s="191"/>
      <c r="GA81" s="191"/>
      <c r="GB81" s="191"/>
      <c r="GC81" s="191"/>
      <c r="GD81" s="191"/>
      <c r="GE81" s="191"/>
      <c r="GF81" s="191">
        <f t="shared" si="221"/>
        <v>0</v>
      </c>
      <c r="GG81" s="191"/>
      <c r="GH81" s="191"/>
      <c r="GI81" s="191"/>
      <c r="GJ81" s="191"/>
      <c r="GK81" s="191"/>
      <c r="GL81" s="191"/>
      <c r="GM81" s="191">
        <f t="shared" si="222"/>
        <v>0</v>
      </c>
      <c r="GN81" s="191"/>
      <c r="GO81" s="191"/>
      <c r="GP81" s="191"/>
      <c r="GQ81" s="191"/>
      <c r="GR81" s="191"/>
      <c r="GS81" s="191"/>
      <c r="GT81" s="191">
        <f t="shared" si="223"/>
        <v>0</v>
      </c>
      <c r="GU81" s="191"/>
      <c r="GV81" s="191"/>
      <c r="GW81" s="191"/>
      <c r="GX81" s="191"/>
      <c r="GY81" s="191"/>
      <c r="GZ81" s="191"/>
      <c r="HA81" s="191">
        <f t="shared" si="224"/>
        <v>0</v>
      </c>
      <c r="HB81" s="191"/>
      <c r="HC81" s="191"/>
      <c r="HD81" s="191"/>
      <c r="HE81" s="191"/>
      <c r="HF81" s="191"/>
      <c r="HG81" s="191"/>
      <c r="HH81" s="191">
        <f t="shared" si="225"/>
        <v>0</v>
      </c>
      <c r="HI81" s="191"/>
      <c r="HJ81" s="191"/>
      <c r="HK81" s="191"/>
      <c r="HL81" s="191"/>
      <c r="HM81" s="191"/>
      <c r="HN81" s="191"/>
      <c r="HO81" s="191">
        <f t="shared" si="226"/>
        <v>0</v>
      </c>
      <c r="HP81" s="191"/>
      <c r="HQ81" s="191"/>
      <c r="HR81" s="191"/>
      <c r="HS81" s="191"/>
      <c r="HT81" s="191"/>
      <c r="HU81" s="191"/>
      <c r="HV81" s="191">
        <f t="shared" si="227"/>
        <v>0</v>
      </c>
      <c r="HW81" s="191"/>
      <c r="HX81" s="191"/>
      <c r="HY81" s="191"/>
      <c r="HZ81" s="191"/>
      <c r="IA81" s="191"/>
      <c r="IB81" s="191"/>
      <c r="IC81" s="191">
        <f t="shared" si="228"/>
        <v>0</v>
      </c>
      <c r="ID81" s="191"/>
      <c r="IE81" s="191"/>
      <c r="IF81" s="191"/>
      <c r="IG81" s="191"/>
      <c r="IH81" s="191"/>
      <c r="II81" s="191"/>
      <c r="IJ81" s="191">
        <f t="shared" si="229"/>
        <v>0</v>
      </c>
      <c r="IK81" s="191"/>
      <c r="IL81" s="191"/>
      <c r="IM81" s="191"/>
      <c r="IN81" s="191"/>
      <c r="IO81" s="191"/>
      <c r="IP81" s="191"/>
      <c r="IQ81" s="191">
        <f t="shared" si="230"/>
        <v>0</v>
      </c>
      <c r="IR81" s="191"/>
      <c r="IS81" s="191"/>
      <c r="IT81" s="191"/>
      <c r="IU81" s="191"/>
      <c r="IV81" s="191"/>
      <c r="IW81" s="191"/>
      <c r="IX81" s="191">
        <f t="shared" si="231"/>
        <v>0</v>
      </c>
      <c r="IY81" s="191"/>
      <c r="IZ81" s="191"/>
      <c r="JA81" s="191"/>
      <c r="JB81" s="191"/>
      <c r="JC81" s="191"/>
      <c r="JD81" s="191"/>
      <c r="JE81" s="191">
        <f t="shared" si="232"/>
        <v>0</v>
      </c>
      <c r="JF81" s="191"/>
      <c r="JG81" s="191"/>
      <c r="JH81" s="191"/>
      <c r="JI81" s="191"/>
      <c r="JJ81" s="191"/>
      <c r="JK81" s="191"/>
      <c r="JL81" s="191">
        <f t="shared" si="233"/>
        <v>0</v>
      </c>
      <c r="JM81" s="191"/>
      <c r="JN81" s="191"/>
      <c r="JO81" s="191"/>
      <c r="JP81" s="191"/>
      <c r="JQ81" s="191"/>
      <c r="JR81" s="191"/>
      <c r="JS81" s="191">
        <f t="shared" si="234"/>
        <v>0</v>
      </c>
      <c r="JT81" s="191"/>
      <c r="JU81" s="191"/>
      <c r="JV81" s="191"/>
      <c r="JW81" s="191"/>
      <c r="JX81" s="191"/>
      <c r="JY81" s="191"/>
      <c r="JZ81" s="191">
        <f t="shared" si="235"/>
        <v>0</v>
      </c>
      <c r="KA81" s="191"/>
      <c r="KB81" s="191"/>
      <c r="KC81" s="191"/>
      <c r="KD81" s="191"/>
      <c r="KE81" s="191"/>
      <c r="KF81" s="191"/>
      <c r="KG81" s="191">
        <f t="shared" si="236"/>
        <v>0</v>
      </c>
      <c r="KH81" s="191"/>
      <c r="KI81" s="191"/>
      <c r="KJ81" s="191"/>
      <c r="KK81" s="191"/>
      <c r="KL81" s="191"/>
      <c r="KM81" s="191"/>
      <c r="KN81" s="191">
        <f t="shared" si="237"/>
        <v>0</v>
      </c>
      <c r="KO81" s="191"/>
      <c r="KP81" s="191"/>
      <c r="KQ81" s="191"/>
      <c r="KR81" s="191"/>
      <c r="KS81" s="191"/>
      <c r="KT81" s="191"/>
      <c r="KU81" s="191">
        <f t="shared" si="238"/>
        <v>0</v>
      </c>
      <c r="KV81" s="191"/>
      <c r="KW81" s="191"/>
      <c r="KX81" s="191"/>
      <c r="KY81" s="191"/>
      <c r="KZ81" s="191"/>
      <c r="LA81" s="191"/>
      <c r="LB81" s="191">
        <f t="shared" si="239"/>
        <v>0</v>
      </c>
      <c r="LC81" s="191"/>
      <c r="LD81" s="191"/>
      <c r="LE81" s="191"/>
      <c r="LF81" s="191"/>
      <c r="LG81" s="191"/>
      <c r="LH81" s="191"/>
      <c r="LI81" s="191">
        <f t="shared" si="240"/>
        <v>0</v>
      </c>
      <c r="LJ81" s="191"/>
      <c r="LK81" s="191"/>
      <c r="LL81" s="191"/>
      <c r="LM81" s="191"/>
      <c r="LN81" s="191"/>
      <c r="LO81" s="191"/>
      <c r="LP81" s="191">
        <f t="shared" si="241"/>
        <v>0</v>
      </c>
      <c r="LQ81" s="191"/>
      <c r="LR81" s="191"/>
      <c r="LS81" s="191"/>
      <c r="LT81" s="191"/>
      <c r="LU81" s="191"/>
      <c r="LV81" s="191"/>
      <c r="LW81" s="191">
        <f t="shared" si="242"/>
        <v>0</v>
      </c>
      <c r="LX81" s="191"/>
      <c r="LY81" s="191"/>
      <c r="LZ81" s="191"/>
      <c r="MA81" s="191"/>
      <c r="MB81" s="191"/>
      <c r="MC81" s="191"/>
      <c r="MD81" s="191">
        <f t="shared" si="243"/>
        <v>0</v>
      </c>
      <c r="ME81" s="191"/>
      <c r="MF81" s="191"/>
      <c r="MG81" s="191"/>
      <c r="MH81" s="191"/>
      <c r="MI81" s="191"/>
      <c r="MJ81" s="191"/>
      <c r="MK81" s="191">
        <f t="shared" si="244"/>
        <v>0</v>
      </c>
      <c r="ML81" s="191"/>
      <c r="MM81" s="191"/>
      <c r="MN81" s="191"/>
      <c r="MO81" s="191"/>
      <c r="MP81" s="191"/>
      <c r="MQ81" s="191"/>
      <c r="MR81" s="191">
        <f t="shared" si="245"/>
        <v>0</v>
      </c>
      <c r="MS81" s="191"/>
      <c r="MT81" s="191"/>
      <c r="MU81" s="191"/>
      <c r="MV81" s="191"/>
      <c r="MW81" s="191"/>
      <c r="MX81" s="191"/>
      <c r="MY81" s="191">
        <f t="shared" si="246"/>
        <v>0</v>
      </c>
      <c r="MZ81" s="191"/>
      <c r="NA81" s="191"/>
      <c r="NB81" s="191"/>
      <c r="NC81" s="191"/>
      <c r="ND81" s="191"/>
      <c r="NE81" s="191"/>
      <c r="NF81" s="191">
        <f t="shared" si="247"/>
        <v>0</v>
      </c>
      <c r="NG81" s="191"/>
      <c r="NH81" s="191"/>
      <c r="NI81" s="191"/>
      <c r="NJ81" s="191"/>
      <c r="NK81" s="191"/>
      <c r="NL81" s="191"/>
      <c r="NM81" s="191">
        <f t="shared" si="248"/>
        <v>0</v>
      </c>
      <c r="NN81" s="191"/>
      <c r="NO81" s="191"/>
      <c r="NP81" s="191"/>
      <c r="NQ81" s="191"/>
      <c r="NR81" s="191"/>
      <c r="NS81" s="191"/>
      <c r="NT81" s="191">
        <f t="shared" si="249"/>
        <v>0</v>
      </c>
      <c r="NU81" s="191"/>
      <c r="NV81" s="191"/>
      <c r="NW81" s="191"/>
      <c r="NX81" s="191"/>
      <c r="NY81" s="191"/>
      <c r="NZ81" s="191"/>
      <c r="OA81" s="191">
        <f t="shared" si="250"/>
        <v>0</v>
      </c>
      <c r="OB81" s="191"/>
      <c r="OC81" s="191"/>
      <c r="OD81" s="191"/>
      <c r="OE81" s="191"/>
      <c r="OF81" s="191"/>
      <c r="OG81" s="191"/>
      <c r="OH81" s="191">
        <f t="shared" si="251"/>
        <v>0</v>
      </c>
      <c r="OI81" s="191"/>
      <c r="OJ81" s="191"/>
      <c r="OK81" s="191"/>
      <c r="OL81" s="191"/>
      <c r="OM81" s="191"/>
      <c r="ON81" s="191"/>
      <c r="OO81" s="191">
        <f t="shared" si="252"/>
        <v>0</v>
      </c>
      <c r="OP81" s="191"/>
      <c r="OQ81" s="191"/>
      <c r="OR81" s="191"/>
      <c r="OS81" s="191"/>
      <c r="OT81" s="191"/>
      <c r="OU81" s="191"/>
      <c r="OV81" s="191">
        <f t="shared" si="253"/>
        <v>0</v>
      </c>
      <c r="OW81" s="191"/>
      <c r="OX81" s="191"/>
      <c r="OY81" s="191"/>
      <c r="OZ81" s="191"/>
      <c r="PA81" s="191"/>
      <c r="PB81" s="191"/>
      <c r="PC81" s="191">
        <f t="shared" si="254"/>
        <v>0</v>
      </c>
      <c r="PD81" s="191"/>
      <c r="PE81" s="191"/>
      <c r="PF81" s="191"/>
      <c r="PG81" s="191"/>
      <c r="PH81" s="191"/>
      <c r="PI81" s="191"/>
      <c r="PJ81" s="191">
        <f t="shared" si="255"/>
        <v>0</v>
      </c>
      <c r="PK81" s="191"/>
      <c r="PL81" s="191"/>
      <c r="PM81" s="191"/>
      <c r="PN81" s="191"/>
      <c r="PO81" s="191"/>
      <c r="PP81" s="191"/>
      <c r="PQ81" s="191">
        <f t="shared" si="256"/>
        <v>0</v>
      </c>
      <c r="PR81" s="191"/>
      <c r="PS81" s="191"/>
      <c r="PT81" s="191"/>
      <c r="PU81" s="191">
        <v>1</v>
      </c>
      <c r="PV81" s="191">
        <f t="shared" si="286"/>
        <v>300000</v>
      </c>
      <c r="PW81" s="191"/>
      <c r="PX81" s="191">
        <f t="shared" si="257"/>
        <v>300000</v>
      </c>
      <c r="PY81" s="191"/>
      <c r="PZ81" s="191"/>
      <c r="QA81" s="191"/>
      <c r="QB81" s="191">
        <v>1</v>
      </c>
      <c r="QC81" s="191">
        <f t="shared" si="258"/>
        <v>9600</v>
      </c>
      <c r="QD81" s="191"/>
      <c r="QE81" s="191">
        <f t="shared" si="259"/>
        <v>9600</v>
      </c>
      <c r="QF81" s="191"/>
      <c r="QG81" s="191"/>
      <c r="QH81" s="191"/>
      <c r="QI81" s="191"/>
      <c r="QJ81" s="191"/>
      <c r="QK81" s="191"/>
      <c r="QL81" s="191">
        <f t="shared" si="260"/>
        <v>0</v>
      </c>
      <c r="QM81" s="191"/>
      <c r="QN81" s="191"/>
      <c r="QO81" s="191"/>
      <c r="QP81" s="191"/>
      <c r="QQ81" s="201">
        <v>14080.499999999998</v>
      </c>
      <c r="QR81" s="191"/>
      <c r="QS81" s="201">
        <f t="shared" si="261"/>
        <v>14080.499999999998</v>
      </c>
      <c r="QT81" s="191">
        <v>745</v>
      </c>
      <c r="QU81" s="191"/>
      <c r="QV81" s="191"/>
      <c r="QW81" s="191"/>
      <c r="QX81" s="191"/>
      <c r="QY81" s="191"/>
      <c r="QZ81" s="191">
        <f t="shared" si="262"/>
        <v>0</v>
      </c>
      <c r="RA81" s="191"/>
      <c r="RB81" s="191"/>
      <c r="RC81" s="191"/>
      <c r="RD81" s="191"/>
      <c r="RE81" s="191"/>
      <c r="RF81" s="191"/>
      <c r="RG81" s="191">
        <f t="shared" si="263"/>
        <v>0</v>
      </c>
      <c r="RH81" s="191"/>
      <c r="RI81" s="191"/>
      <c r="RJ81" s="191"/>
      <c r="RK81" s="191"/>
      <c r="RL81" s="191"/>
      <c r="RM81" s="191"/>
      <c r="RN81" s="191">
        <f t="shared" si="264"/>
        <v>0</v>
      </c>
      <c r="RO81" s="191"/>
      <c r="RP81" s="191"/>
      <c r="RQ81" s="191"/>
      <c r="RR81" s="191"/>
      <c r="RS81" s="191"/>
      <c r="RT81" s="191"/>
      <c r="RU81" s="191">
        <f t="shared" si="265"/>
        <v>0</v>
      </c>
      <c r="RV81" s="191"/>
      <c r="RW81" s="191"/>
      <c r="RX81" s="191"/>
      <c r="RY81" s="191"/>
      <c r="RZ81" s="191"/>
      <c r="SA81" s="191"/>
      <c r="SB81" s="191">
        <f t="shared" si="266"/>
        <v>0</v>
      </c>
      <c r="SC81" s="191"/>
      <c r="SD81" s="191"/>
      <c r="SE81" s="191"/>
      <c r="SF81" s="191"/>
      <c r="SG81" s="191"/>
      <c r="SH81" s="191"/>
      <c r="SI81" s="191">
        <f t="shared" si="287"/>
        <v>0</v>
      </c>
      <c r="SJ81" s="191"/>
      <c r="SK81" s="191"/>
      <c r="SL81" s="191"/>
      <c r="SM81" s="191"/>
      <c r="SN81" s="191"/>
      <c r="SO81" s="191"/>
      <c r="SP81" s="191">
        <f t="shared" si="267"/>
        <v>0</v>
      </c>
      <c r="SQ81" s="191"/>
      <c r="SR81" s="191"/>
      <c r="SS81" s="191"/>
      <c r="ST81" s="191"/>
      <c r="SU81" s="191"/>
      <c r="SV81" s="191"/>
      <c r="SW81" s="191">
        <f t="shared" si="268"/>
        <v>0</v>
      </c>
      <c r="SX81" s="191"/>
      <c r="SY81" s="191"/>
      <c r="SZ81" s="191"/>
      <c r="TA81" s="191"/>
      <c r="TB81" s="191"/>
      <c r="TC81" s="191"/>
      <c r="TD81" s="191">
        <f t="shared" si="288"/>
        <v>0</v>
      </c>
      <c r="TE81" s="191"/>
      <c r="TF81" s="191"/>
      <c r="TG81" s="191"/>
      <c r="TH81" s="191"/>
      <c r="TI81" s="191"/>
      <c r="TJ81" s="191"/>
      <c r="TK81" s="191">
        <f t="shared" si="289"/>
        <v>0</v>
      </c>
      <c r="TL81" s="191"/>
      <c r="TM81" s="191"/>
      <c r="TN81" s="191"/>
      <c r="TO81" s="191"/>
      <c r="TP81" s="191"/>
      <c r="TQ81" s="191"/>
      <c r="TR81" s="191">
        <f t="shared" si="290"/>
        <v>0</v>
      </c>
      <c r="TS81" s="191"/>
      <c r="TT81" s="191"/>
      <c r="TU81" s="191"/>
      <c r="TV81" s="191"/>
      <c r="TW81" s="191"/>
      <c r="TX81" s="191"/>
      <c r="TY81" s="191">
        <f t="shared" si="269"/>
        <v>0</v>
      </c>
      <c r="TZ81" s="191"/>
      <c r="UA81" s="191"/>
      <c r="UB81" s="191"/>
      <c r="UC81" s="191"/>
      <c r="UD81" s="191"/>
      <c r="UE81" s="191"/>
      <c r="UF81" s="191">
        <f t="shared" si="270"/>
        <v>0</v>
      </c>
      <c r="UG81" s="191"/>
      <c r="UH81" s="191"/>
      <c r="UI81" s="191"/>
      <c r="UJ81" s="191"/>
      <c r="UK81" s="191"/>
      <c r="UL81" s="191"/>
      <c r="UM81" s="191">
        <f t="shared" si="271"/>
        <v>0</v>
      </c>
      <c r="UN81" s="191"/>
      <c r="UO81" s="191"/>
      <c r="UP81" s="191"/>
      <c r="UQ81" s="191"/>
      <c r="UR81" s="191"/>
      <c r="US81" s="191"/>
      <c r="UT81" s="191">
        <f t="shared" si="272"/>
        <v>0</v>
      </c>
      <c r="UU81" s="191"/>
      <c r="UV81" s="191"/>
      <c r="UW81" s="191"/>
      <c r="UX81" s="191"/>
      <c r="UY81" s="191"/>
      <c r="UZ81" s="191"/>
      <c r="VA81" s="191">
        <f t="shared" si="273"/>
        <v>0</v>
      </c>
      <c r="VB81" s="191"/>
      <c r="VC81" s="191"/>
      <c r="VD81" s="191"/>
      <c r="VE81" s="191"/>
      <c r="VF81" s="191"/>
      <c r="VG81" s="191"/>
      <c r="VH81" s="191">
        <f t="shared" si="274"/>
        <v>0</v>
      </c>
      <c r="VI81" s="191"/>
      <c r="VJ81" s="191"/>
      <c r="VK81" s="191"/>
      <c r="VL81" s="191"/>
      <c r="VM81" s="191"/>
      <c r="VN81" s="191"/>
      <c r="VO81" s="191">
        <f t="shared" si="275"/>
        <v>0</v>
      </c>
      <c r="VP81" s="191"/>
      <c r="VQ81" s="191"/>
      <c r="VR81" s="191"/>
      <c r="VS81" s="191"/>
      <c r="VT81" s="191"/>
      <c r="VU81" s="191"/>
      <c r="VV81" s="191">
        <f t="shared" si="276"/>
        <v>0</v>
      </c>
      <c r="VW81" s="191"/>
      <c r="VX81" s="191"/>
      <c r="VY81" s="191"/>
      <c r="VZ81" s="191"/>
      <c r="WA81" s="191"/>
      <c r="WB81" s="191"/>
      <c r="WC81" s="191">
        <f t="shared" si="277"/>
        <v>0</v>
      </c>
      <c r="WD81" s="191"/>
      <c r="WE81" s="191"/>
      <c r="WF81" s="191"/>
      <c r="WG81" s="191"/>
      <c r="WH81" s="191"/>
      <c r="WI81" s="191"/>
      <c r="WJ81" s="191">
        <f t="shared" si="278"/>
        <v>0</v>
      </c>
      <c r="WK81" s="191"/>
      <c r="WL81" s="191"/>
      <c r="WM81" s="191"/>
      <c r="WN81" s="191"/>
      <c r="WO81" s="191"/>
      <c r="WP81" s="191"/>
      <c r="WQ81" s="191">
        <f t="shared" si="279"/>
        <v>0</v>
      </c>
      <c r="WR81" s="191"/>
      <c r="WS81" s="191"/>
      <c r="WT81" s="191"/>
      <c r="WU81" s="191"/>
      <c r="WV81" s="191"/>
      <c r="WW81" s="191"/>
      <c r="WX81" s="191">
        <f t="shared" si="280"/>
        <v>0</v>
      </c>
      <c r="WY81" s="191"/>
      <c r="WZ81" s="191"/>
      <c r="XA81" s="191"/>
      <c r="XB81" s="191"/>
      <c r="XC81" s="191"/>
      <c r="XD81" s="191"/>
      <c r="XE81" s="191">
        <f t="shared" si="281"/>
        <v>0</v>
      </c>
      <c r="XF81" s="191"/>
      <c r="XG81" s="191"/>
      <c r="XH81" s="191"/>
      <c r="XI81" s="191"/>
      <c r="XJ81" s="191"/>
      <c r="XK81" s="191"/>
      <c r="XL81" s="191">
        <f t="shared" si="282"/>
        <v>0</v>
      </c>
      <c r="XM81" s="191"/>
      <c r="XN81" s="191"/>
      <c r="XO81" s="191"/>
      <c r="XP81" s="191"/>
      <c r="XQ81" s="191"/>
      <c r="XR81" s="191"/>
      <c r="XS81" s="191">
        <f t="shared" si="283"/>
        <v>0</v>
      </c>
      <c r="XT81" s="191"/>
      <c r="XU81" s="191"/>
      <c r="XV81" s="191"/>
      <c r="XW81" s="191"/>
      <c r="XX81" s="191"/>
      <c r="XY81" s="191"/>
      <c r="XZ81" s="191">
        <f t="shared" si="284"/>
        <v>0</v>
      </c>
      <c r="YA81" s="191"/>
      <c r="YB81" s="191"/>
      <c r="YC81" s="191"/>
      <c r="YD81" s="191"/>
      <c r="YE81" s="191"/>
      <c r="YF81" s="191"/>
      <c r="YG81" s="191">
        <f t="shared" si="285"/>
        <v>0</v>
      </c>
      <c r="YH81" s="191"/>
      <c r="YI81" s="191"/>
      <c r="YJ81" s="191"/>
      <c r="YK81" s="191"/>
      <c r="YL81" s="190">
        <f t="shared" si="194"/>
        <v>325680.5</v>
      </c>
      <c r="YM81" s="190">
        <f t="shared" si="193"/>
        <v>0</v>
      </c>
      <c r="YN81" s="190">
        <f t="shared" si="193"/>
        <v>325680.5</v>
      </c>
      <c r="YO81" s="191"/>
    </row>
    <row r="82" spans="1:665" ht="18" customHeight="1">
      <c r="A82" s="200">
        <v>11</v>
      </c>
      <c r="B82" s="191" t="s">
        <v>1908</v>
      </c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>
        <f t="shared" si="195"/>
        <v>0</v>
      </c>
      <c r="N82" s="191"/>
      <c r="O82" s="191"/>
      <c r="P82" s="191"/>
      <c r="Q82" s="191"/>
      <c r="R82" s="191"/>
      <c r="S82" s="191"/>
      <c r="T82" s="191">
        <f t="shared" si="196"/>
        <v>0</v>
      </c>
      <c r="U82" s="191"/>
      <c r="V82" s="191"/>
      <c r="W82" s="191"/>
      <c r="X82" s="191">
        <v>1</v>
      </c>
      <c r="Y82" s="191">
        <f t="shared" si="197"/>
        <v>2000</v>
      </c>
      <c r="Z82" s="191"/>
      <c r="AA82" s="191">
        <f t="shared" si="198"/>
        <v>2000</v>
      </c>
      <c r="AB82" s="191"/>
      <c r="AC82" s="191"/>
      <c r="AD82" s="191"/>
      <c r="AE82" s="191"/>
      <c r="AF82" s="191"/>
      <c r="AG82" s="191"/>
      <c r="AH82" s="191">
        <f t="shared" si="199"/>
        <v>0</v>
      </c>
      <c r="AI82" s="191"/>
      <c r="AJ82" s="191"/>
      <c r="AK82" s="191"/>
      <c r="AL82" s="191"/>
      <c r="AM82" s="191"/>
      <c r="AN82" s="191"/>
      <c r="AO82" s="191">
        <f t="shared" si="200"/>
        <v>0</v>
      </c>
      <c r="AP82" s="191"/>
      <c r="AQ82" s="191"/>
      <c r="AR82" s="191"/>
      <c r="AS82" s="191"/>
      <c r="AT82" s="191"/>
      <c r="AU82" s="191"/>
      <c r="AV82" s="191">
        <f t="shared" si="201"/>
        <v>0</v>
      </c>
      <c r="AW82" s="191"/>
      <c r="AX82" s="191"/>
      <c r="AY82" s="191"/>
      <c r="AZ82" s="191"/>
      <c r="BA82" s="191"/>
      <c r="BB82" s="191"/>
      <c r="BC82" s="191">
        <f t="shared" si="202"/>
        <v>0</v>
      </c>
      <c r="BD82" s="191"/>
      <c r="BE82" s="191"/>
      <c r="BF82" s="191"/>
      <c r="BG82" s="191"/>
      <c r="BH82" s="191"/>
      <c r="BI82" s="191"/>
      <c r="BJ82" s="191">
        <f t="shared" si="203"/>
        <v>0</v>
      </c>
      <c r="BK82" s="191"/>
      <c r="BL82" s="191"/>
      <c r="BM82" s="191"/>
      <c r="BN82" s="191"/>
      <c r="BO82" s="191"/>
      <c r="BP82" s="191"/>
      <c r="BQ82" s="191">
        <f t="shared" si="204"/>
        <v>0</v>
      </c>
      <c r="BR82" s="191"/>
      <c r="BS82" s="191"/>
      <c r="BT82" s="191"/>
      <c r="BU82" s="191"/>
      <c r="BV82" s="191"/>
      <c r="BW82" s="191"/>
      <c r="BX82" s="191">
        <f t="shared" si="205"/>
        <v>0</v>
      </c>
      <c r="BY82" s="191"/>
      <c r="BZ82" s="191"/>
      <c r="CA82" s="191"/>
      <c r="CB82" s="191"/>
      <c r="CC82" s="191"/>
      <c r="CD82" s="191"/>
      <c r="CE82" s="191">
        <f t="shared" si="206"/>
        <v>0</v>
      </c>
      <c r="CF82" s="191"/>
      <c r="CG82" s="191"/>
      <c r="CH82" s="191"/>
      <c r="CI82" s="191"/>
      <c r="CJ82" s="191"/>
      <c r="CK82" s="191"/>
      <c r="CL82" s="191">
        <f t="shared" si="207"/>
        <v>0</v>
      </c>
      <c r="CM82" s="191"/>
      <c r="CN82" s="191"/>
      <c r="CO82" s="191"/>
      <c r="CP82" s="191"/>
      <c r="CQ82" s="191"/>
      <c r="CR82" s="191"/>
      <c r="CS82" s="191">
        <f t="shared" si="208"/>
        <v>0</v>
      </c>
      <c r="CT82" s="191"/>
      <c r="CU82" s="191"/>
      <c r="CV82" s="191"/>
      <c r="CW82" s="191"/>
      <c r="CX82" s="191"/>
      <c r="CY82" s="191"/>
      <c r="CZ82" s="191">
        <f t="shared" si="209"/>
        <v>0</v>
      </c>
      <c r="DA82" s="191"/>
      <c r="DB82" s="191"/>
      <c r="DC82" s="191"/>
      <c r="DD82" s="191"/>
      <c r="DE82" s="191"/>
      <c r="DF82" s="191"/>
      <c r="DG82" s="191">
        <f t="shared" si="210"/>
        <v>0</v>
      </c>
      <c r="DH82" s="191"/>
      <c r="DI82" s="191"/>
      <c r="DJ82" s="191"/>
      <c r="DK82" s="191"/>
      <c r="DL82" s="191"/>
      <c r="DM82" s="191"/>
      <c r="DN82" s="191">
        <f t="shared" si="211"/>
        <v>0</v>
      </c>
      <c r="DO82" s="191"/>
      <c r="DP82" s="191"/>
      <c r="DQ82" s="191"/>
      <c r="DR82" s="191"/>
      <c r="DS82" s="191"/>
      <c r="DT82" s="191"/>
      <c r="DU82" s="191">
        <f t="shared" si="212"/>
        <v>0</v>
      </c>
      <c r="DV82" s="191"/>
      <c r="DW82" s="191"/>
      <c r="DX82" s="191"/>
      <c r="DY82" s="191"/>
      <c r="DZ82" s="191"/>
      <c r="EA82" s="191"/>
      <c r="EB82" s="191">
        <f t="shared" si="213"/>
        <v>0</v>
      </c>
      <c r="EC82" s="191"/>
      <c r="ED82" s="191"/>
      <c r="EE82" s="191"/>
      <c r="EF82" s="191"/>
      <c r="EG82" s="191"/>
      <c r="EH82" s="191"/>
      <c r="EI82" s="191">
        <f t="shared" si="214"/>
        <v>0</v>
      </c>
      <c r="EJ82" s="191"/>
      <c r="EK82" s="191"/>
      <c r="EL82" s="191"/>
      <c r="EM82" s="191"/>
      <c r="EN82" s="191"/>
      <c r="EO82" s="191"/>
      <c r="EP82" s="191">
        <f t="shared" si="215"/>
        <v>0</v>
      </c>
      <c r="EQ82" s="191"/>
      <c r="ER82" s="191"/>
      <c r="ES82" s="191"/>
      <c r="ET82" s="191"/>
      <c r="EU82" s="191"/>
      <c r="EV82" s="191"/>
      <c r="EW82" s="191">
        <f t="shared" si="216"/>
        <v>0</v>
      </c>
      <c r="EX82" s="191"/>
      <c r="EY82" s="191"/>
      <c r="EZ82" s="191"/>
      <c r="FA82" s="191"/>
      <c r="FB82" s="191"/>
      <c r="FC82" s="191"/>
      <c r="FD82" s="191">
        <f t="shared" si="217"/>
        <v>0</v>
      </c>
      <c r="FE82" s="191"/>
      <c r="FF82" s="191"/>
      <c r="FG82" s="191"/>
      <c r="FH82" s="191"/>
      <c r="FI82" s="191"/>
      <c r="FJ82" s="191"/>
      <c r="FK82" s="191">
        <f t="shared" si="218"/>
        <v>0</v>
      </c>
      <c r="FL82" s="191"/>
      <c r="FM82" s="191"/>
      <c r="FN82" s="191"/>
      <c r="FO82" s="191"/>
      <c r="FP82" s="191"/>
      <c r="FQ82" s="191"/>
      <c r="FR82" s="191">
        <f t="shared" si="219"/>
        <v>0</v>
      </c>
      <c r="FS82" s="191"/>
      <c r="FT82" s="191"/>
      <c r="FU82" s="191"/>
      <c r="FV82" s="191"/>
      <c r="FW82" s="191"/>
      <c r="FX82" s="191"/>
      <c r="FY82" s="191">
        <f t="shared" si="220"/>
        <v>0</v>
      </c>
      <c r="FZ82" s="191"/>
      <c r="GA82" s="191"/>
      <c r="GB82" s="191"/>
      <c r="GC82" s="191"/>
      <c r="GD82" s="191"/>
      <c r="GE82" s="191"/>
      <c r="GF82" s="191">
        <f t="shared" si="221"/>
        <v>0</v>
      </c>
      <c r="GG82" s="191"/>
      <c r="GH82" s="191"/>
      <c r="GI82" s="191"/>
      <c r="GJ82" s="191"/>
      <c r="GK82" s="191"/>
      <c r="GL82" s="191"/>
      <c r="GM82" s="191">
        <f t="shared" si="222"/>
        <v>0</v>
      </c>
      <c r="GN82" s="191"/>
      <c r="GO82" s="191"/>
      <c r="GP82" s="191"/>
      <c r="GQ82" s="191"/>
      <c r="GR82" s="191"/>
      <c r="GS82" s="191"/>
      <c r="GT82" s="191">
        <f t="shared" si="223"/>
        <v>0</v>
      </c>
      <c r="GU82" s="191"/>
      <c r="GV82" s="191"/>
      <c r="GW82" s="191"/>
      <c r="GX82" s="191"/>
      <c r="GY82" s="191"/>
      <c r="GZ82" s="191"/>
      <c r="HA82" s="191">
        <f t="shared" si="224"/>
        <v>0</v>
      </c>
      <c r="HB82" s="191"/>
      <c r="HC82" s="191"/>
      <c r="HD82" s="191"/>
      <c r="HE82" s="191"/>
      <c r="HF82" s="191"/>
      <c r="HG82" s="191"/>
      <c r="HH82" s="191">
        <f t="shared" si="225"/>
        <v>0</v>
      </c>
      <c r="HI82" s="191"/>
      <c r="HJ82" s="191"/>
      <c r="HK82" s="191"/>
      <c r="HL82" s="191"/>
      <c r="HM82" s="191"/>
      <c r="HN82" s="191"/>
      <c r="HO82" s="191">
        <f t="shared" si="226"/>
        <v>0</v>
      </c>
      <c r="HP82" s="191"/>
      <c r="HQ82" s="191"/>
      <c r="HR82" s="191"/>
      <c r="HS82" s="191"/>
      <c r="HT82" s="191"/>
      <c r="HU82" s="191"/>
      <c r="HV82" s="191">
        <f t="shared" si="227"/>
        <v>0</v>
      </c>
      <c r="HW82" s="191"/>
      <c r="HX82" s="191"/>
      <c r="HY82" s="191"/>
      <c r="HZ82" s="191"/>
      <c r="IA82" s="191"/>
      <c r="IB82" s="191"/>
      <c r="IC82" s="191">
        <f t="shared" si="228"/>
        <v>0</v>
      </c>
      <c r="ID82" s="191"/>
      <c r="IE82" s="191"/>
      <c r="IF82" s="191"/>
      <c r="IG82" s="191"/>
      <c r="IH82" s="191"/>
      <c r="II82" s="191"/>
      <c r="IJ82" s="191">
        <f t="shared" si="229"/>
        <v>0</v>
      </c>
      <c r="IK82" s="191"/>
      <c r="IL82" s="191"/>
      <c r="IM82" s="191"/>
      <c r="IN82" s="191"/>
      <c r="IO82" s="191"/>
      <c r="IP82" s="191"/>
      <c r="IQ82" s="191">
        <f t="shared" si="230"/>
        <v>0</v>
      </c>
      <c r="IR82" s="191"/>
      <c r="IS82" s="191"/>
      <c r="IT82" s="191"/>
      <c r="IU82" s="191"/>
      <c r="IV82" s="191"/>
      <c r="IW82" s="191"/>
      <c r="IX82" s="191">
        <f t="shared" si="231"/>
        <v>0</v>
      </c>
      <c r="IY82" s="191"/>
      <c r="IZ82" s="191"/>
      <c r="JA82" s="191"/>
      <c r="JB82" s="191"/>
      <c r="JC82" s="191"/>
      <c r="JD82" s="191"/>
      <c r="JE82" s="191">
        <f t="shared" si="232"/>
        <v>0</v>
      </c>
      <c r="JF82" s="191"/>
      <c r="JG82" s="191"/>
      <c r="JH82" s="191"/>
      <c r="JI82" s="191"/>
      <c r="JJ82" s="191"/>
      <c r="JK82" s="191"/>
      <c r="JL82" s="191">
        <f t="shared" si="233"/>
        <v>0</v>
      </c>
      <c r="JM82" s="191"/>
      <c r="JN82" s="191"/>
      <c r="JO82" s="191"/>
      <c r="JP82" s="191"/>
      <c r="JQ82" s="191"/>
      <c r="JR82" s="191"/>
      <c r="JS82" s="191">
        <f t="shared" si="234"/>
        <v>0</v>
      </c>
      <c r="JT82" s="191"/>
      <c r="JU82" s="191"/>
      <c r="JV82" s="191"/>
      <c r="JW82" s="191"/>
      <c r="JX82" s="191"/>
      <c r="JY82" s="191"/>
      <c r="JZ82" s="191">
        <f t="shared" si="235"/>
        <v>0</v>
      </c>
      <c r="KA82" s="191"/>
      <c r="KB82" s="191"/>
      <c r="KC82" s="191"/>
      <c r="KD82" s="191"/>
      <c r="KE82" s="191"/>
      <c r="KF82" s="191"/>
      <c r="KG82" s="191">
        <f t="shared" si="236"/>
        <v>0</v>
      </c>
      <c r="KH82" s="191"/>
      <c r="KI82" s="191"/>
      <c r="KJ82" s="191"/>
      <c r="KK82" s="191"/>
      <c r="KL82" s="191"/>
      <c r="KM82" s="191"/>
      <c r="KN82" s="191">
        <f t="shared" si="237"/>
        <v>0</v>
      </c>
      <c r="KO82" s="191"/>
      <c r="KP82" s="191"/>
      <c r="KQ82" s="191"/>
      <c r="KR82" s="191"/>
      <c r="KS82" s="191"/>
      <c r="KT82" s="191"/>
      <c r="KU82" s="191">
        <f t="shared" si="238"/>
        <v>0</v>
      </c>
      <c r="KV82" s="191"/>
      <c r="KW82" s="191"/>
      <c r="KX82" s="191"/>
      <c r="KY82" s="191"/>
      <c r="KZ82" s="191"/>
      <c r="LA82" s="191"/>
      <c r="LB82" s="191">
        <f t="shared" si="239"/>
        <v>0</v>
      </c>
      <c r="LC82" s="191"/>
      <c r="LD82" s="191"/>
      <c r="LE82" s="191"/>
      <c r="LF82" s="191"/>
      <c r="LG82" s="191"/>
      <c r="LH82" s="191"/>
      <c r="LI82" s="191">
        <f t="shared" si="240"/>
        <v>0</v>
      </c>
      <c r="LJ82" s="191"/>
      <c r="LK82" s="191"/>
      <c r="LL82" s="191"/>
      <c r="LM82" s="191"/>
      <c r="LN82" s="191"/>
      <c r="LO82" s="191"/>
      <c r="LP82" s="191">
        <f t="shared" si="241"/>
        <v>0</v>
      </c>
      <c r="LQ82" s="191"/>
      <c r="LR82" s="191"/>
      <c r="LS82" s="191"/>
      <c r="LT82" s="191"/>
      <c r="LU82" s="191"/>
      <c r="LV82" s="191"/>
      <c r="LW82" s="191">
        <f t="shared" si="242"/>
        <v>0</v>
      </c>
      <c r="LX82" s="191"/>
      <c r="LY82" s="191"/>
      <c r="LZ82" s="191"/>
      <c r="MA82" s="191"/>
      <c r="MB82" s="191"/>
      <c r="MC82" s="191"/>
      <c r="MD82" s="191">
        <f t="shared" si="243"/>
        <v>0</v>
      </c>
      <c r="ME82" s="191"/>
      <c r="MF82" s="191"/>
      <c r="MG82" s="191"/>
      <c r="MH82" s="191"/>
      <c r="MI82" s="191"/>
      <c r="MJ82" s="191"/>
      <c r="MK82" s="191">
        <f t="shared" si="244"/>
        <v>0</v>
      </c>
      <c r="ML82" s="191"/>
      <c r="MM82" s="191"/>
      <c r="MN82" s="191"/>
      <c r="MO82" s="191"/>
      <c r="MP82" s="191"/>
      <c r="MQ82" s="191"/>
      <c r="MR82" s="191">
        <f t="shared" si="245"/>
        <v>0</v>
      </c>
      <c r="MS82" s="191"/>
      <c r="MT82" s="191"/>
      <c r="MU82" s="191"/>
      <c r="MV82" s="191"/>
      <c r="MW82" s="191"/>
      <c r="MX82" s="191"/>
      <c r="MY82" s="191">
        <f t="shared" si="246"/>
        <v>0</v>
      </c>
      <c r="MZ82" s="191"/>
      <c r="NA82" s="191"/>
      <c r="NB82" s="191"/>
      <c r="NC82" s="191"/>
      <c r="ND82" s="191"/>
      <c r="NE82" s="191"/>
      <c r="NF82" s="191">
        <f t="shared" si="247"/>
        <v>0</v>
      </c>
      <c r="NG82" s="191"/>
      <c r="NH82" s="191"/>
      <c r="NI82" s="191"/>
      <c r="NJ82" s="191"/>
      <c r="NK82" s="191"/>
      <c r="NL82" s="191"/>
      <c r="NM82" s="191">
        <f t="shared" si="248"/>
        <v>0</v>
      </c>
      <c r="NN82" s="191"/>
      <c r="NO82" s="191"/>
      <c r="NP82" s="191"/>
      <c r="NQ82" s="191"/>
      <c r="NR82" s="191"/>
      <c r="NS82" s="191"/>
      <c r="NT82" s="191">
        <f t="shared" si="249"/>
        <v>0</v>
      </c>
      <c r="NU82" s="191"/>
      <c r="NV82" s="191"/>
      <c r="NW82" s="191"/>
      <c r="NX82" s="191"/>
      <c r="NY82" s="191"/>
      <c r="NZ82" s="191"/>
      <c r="OA82" s="191">
        <f t="shared" si="250"/>
        <v>0</v>
      </c>
      <c r="OB82" s="191"/>
      <c r="OC82" s="191"/>
      <c r="OD82" s="191"/>
      <c r="OE82" s="191"/>
      <c r="OF82" s="191"/>
      <c r="OG82" s="191"/>
      <c r="OH82" s="191">
        <f t="shared" si="251"/>
        <v>0</v>
      </c>
      <c r="OI82" s="191"/>
      <c r="OJ82" s="191"/>
      <c r="OK82" s="191"/>
      <c r="OL82" s="191"/>
      <c r="OM82" s="191"/>
      <c r="ON82" s="191"/>
      <c r="OO82" s="191">
        <f t="shared" si="252"/>
        <v>0</v>
      </c>
      <c r="OP82" s="191"/>
      <c r="OQ82" s="191"/>
      <c r="OR82" s="191"/>
      <c r="OS82" s="191"/>
      <c r="OT82" s="191"/>
      <c r="OU82" s="191"/>
      <c r="OV82" s="191">
        <f t="shared" si="253"/>
        <v>0</v>
      </c>
      <c r="OW82" s="191"/>
      <c r="OX82" s="191"/>
      <c r="OY82" s="191"/>
      <c r="OZ82" s="191"/>
      <c r="PA82" s="191"/>
      <c r="PB82" s="191"/>
      <c r="PC82" s="191">
        <f t="shared" si="254"/>
        <v>0</v>
      </c>
      <c r="PD82" s="191"/>
      <c r="PE82" s="191"/>
      <c r="PF82" s="191"/>
      <c r="PG82" s="191"/>
      <c r="PH82" s="191"/>
      <c r="PI82" s="191"/>
      <c r="PJ82" s="191">
        <f t="shared" si="255"/>
        <v>0</v>
      </c>
      <c r="PK82" s="191"/>
      <c r="PL82" s="191"/>
      <c r="PM82" s="191"/>
      <c r="PN82" s="191"/>
      <c r="PO82" s="191"/>
      <c r="PP82" s="191"/>
      <c r="PQ82" s="191">
        <f t="shared" si="256"/>
        <v>0</v>
      </c>
      <c r="PR82" s="191"/>
      <c r="PS82" s="191"/>
      <c r="PT82" s="191"/>
      <c r="PU82" s="191">
        <v>1</v>
      </c>
      <c r="PV82" s="191">
        <f t="shared" si="286"/>
        <v>300000</v>
      </c>
      <c r="PW82" s="191"/>
      <c r="PX82" s="191">
        <f t="shared" si="257"/>
        <v>300000</v>
      </c>
      <c r="PY82" s="191"/>
      <c r="PZ82" s="191"/>
      <c r="QA82" s="191"/>
      <c r="QB82" s="191">
        <v>1</v>
      </c>
      <c r="QC82" s="191">
        <f t="shared" si="258"/>
        <v>9600</v>
      </c>
      <c r="QD82" s="191"/>
      <c r="QE82" s="191">
        <f t="shared" si="259"/>
        <v>9600</v>
      </c>
      <c r="QF82" s="191"/>
      <c r="QG82" s="191"/>
      <c r="QH82" s="191"/>
      <c r="QI82" s="191"/>
      <c r="QJ82" s="191"/>
      <c r="QK82" s="191"/>
      <c r="QL82" s="191">
        <f t="shared" si="260"/>
        <v>0</v>
      </c>
      <c r="QM82" s="191"/>
      <c r="QN82" s="191"/>
      <c r="QO82" s="191"/>
      <c r="QP82" s="191"/>
      <c r="QQ82" s="201">
        <v>25288.199999999997</v>
      </c>
      <c r="QR82" s="191"/>
      <c r="QS82" s="201">
        <f t="shared" si="261"/>
        <v>25288.199999999997</v>
      </c>
      <c r="QT82" s="191">
        <v>1338</v>
      </c>
      <c r="QU82" s="191"/>
      <c r="QV82" s="191"/>
      <c r="QW82" s="191"/>
      <c r="QX82" s="191"/>
      <c r="QY82" s="191"/>
      <c r="QZ82" s="191">
        <f t="shared" si="262"/>
        <v>0</v>
      </c>
      <c r="RA82" s="191"/>
      <c r="RB82" s="191"/>
      <c r="RC82" s="191"/>
      <c r="RD82" s="191"/>
      <c r="RE82" s="191"/>
      <c r="RF82" s="191"/>
      <c r="RG82" s="191">
        <f t="shared" si="263"/>
        <v>0</v>
      </c>
      <c r="RH82" s="191"/>
      <c r="RI82" s="191"/>
      <c r="RJ82" s="191"/>
      <c r="RK82" s="191"/>
      <c r="RL82" s="191"/>
      <c r="RM82" s="191"/>
      <c r="RN82" s="191">
        <f t="shared" si="264"/>
        <v>0</v>
      </c>
      <c r="RO82" s="191"/>
      <c r="RP82" s="191"/>
      <c r="RQ82" s="191"/>
      <c r="RR82" s="191"/>
      <c r="RS82" s="191"/>
      <c r="RT82" s="191"/>
      <c r="RU82" s="191">
        <f t="shared" si="265"/>
        <v>0</v>
      </c>
      <c r="RV82" s="191"/>
      <c r="RW82" s="191"/>
      <c r="RX82" s="191"/>
      <c r="RY82" s="191"/>
      <c r="RZ82" s="191"/>
      <c r="SA82" s="191"/>
      <c r="SB82" s="191">
        <f t="shared" si="266"/>
        <v>0</v>
      </c>
      <c r="SC82" s="191"/>
      <c r="SD82" s="191"/>
      <c r="SE82" s="191"/>
      <c r="SF82" s="191"/>
      <c r="SG82" s="191"/>
      <c r="SH82" s="191"/>
      <c r="SI82" s="191">
        <f t="shared" si="287"/>
        <v>0</v>
      </c>
      <c r="SJ82" s="191"/>
      <c r="SK82" s="191"/>
      <c r="SL82" s="191"/>
      <c r="SM82" s="191"/>
      <c r="SN82" s="191"/>
      <c r="SO82" s="191"/>
      <c r="SP82" s="191">
        <f t="shared" si="267"/>
        <v>0</v>
      </c>
      <c r="SQ82" s="191"/>
      <c r="SR82" s="191"/>
      <c r="SS82" s="191"/>
      <c r="ST82" s="191"/>
      <c r="SU82" s="191"/>
      <c r="SV82" s="191"/>
      <c r="SW82" s="191">
        <f t="shared" si="268"/>
        <v>0</v>
      </c>
      <c r="SX82" s="191"/>
      <c r="SY82" s="191"/>
      <c r="SZ82" s="191"/>
      <c r="TA82" s="191"/>
      <c r="TB82" s="191"/>
      <c r="TC82" s="191"/>
      <c r="TD82" s="191">
        <f t="shared" si="288"/>
        <v>0</v>
      </c>
      <c r="TE82" s="191"/>
      <c r="TF82" s="191"/>
      <c r="TG82" s="191"/>
      <c r="TH82" s="191"/>
      <c r="TI82" s="191"/>
      <c r="TJ82" s="191"/>
      <c r="TK82" s="191">
        <f t="shared" si="289"/>
        <v>0</v>
      </c>
      <c r="TL82" s="191"/>
      <c r="TM82" s="191"/>
      <c r="TN82" s="191"/>
      <c r="TO82" s="191"/>
      <c r="TP82" s="191"/>
      <c r="TQ82" s="191"/>
      <c r="TR82" s="191">
        <f t="shared" si="290"/>
        <v>0</v>
      </c>
      <c r="TS82" s="191"/>
      <c r="TT82" s="191"/>
      <c r="TU82" s="191"/>
      <c r="TV82" s="191"/>
      <c r="TW82" s="191"/>
      <c r="TX82" s="191"/>
      <c r="TY82" s="191">
        <f t="shared" si="269"/>
        <v>0</v>
      </c>
      <c r="TZ82" s="191"/>
      <c r="UA82" s="191"/>
      <c r="UB82" s="191"/>
      <c r="UC82" s="191"/>
      <c r="UD82" s="191"/>
      <c r="UE82" s="191"/>
      <c r="UF82" s="191">
        <f t="shared" si="270"/>
        <v>0</v>
      </c>
      <c r="UG82" s="191"/>
      <c r="UH82" s="191"/>
      <c r="UI82" s="191"/>
      <c r="UJ82" s="191"/>
      <c r="UK82" s="191"/>
      <c r="UL82" s="191"/>
      <c r="UM82" s="191">
        <f t="shared" si="271"/>
        <v>0</v>
      </c>
      <c r="UN82" s="191"/>
      <c r="UO82" s="191"/>
      <c r="UP82" s="191"/>
      <c r="UQ82" s="191"/>
      <c r="UR82" s="191"/>
      <c r="US82" s="191"/>
      <c r="UT82" s="191">
        <f t="shared" si="272"/>
        <v>0</v>
      </c>
      <c r="UU82" s="191"/>
      <c r="UV82" s="191"/>
      <c r="UW82" s="191"/>
      <c r="UX82" s="191"/>
      <c r="UY82" s="191"/>
      <c r="UZ82" s="191"/>
      <c r="VA82" s="191">
        <f t="shared" si="273"/>
        <v>0</v>
      </c>
      <c r="VB82" s="191"/>
      <c r="VC82" s="191"/>
      <c r="VD82" s="191"/>
      <c r="VE82" s="191"/>
      <c r="VF82" s="191"/>
      <c r="VG82" s="191"/>
      <c r="VH82" s="191">
        <f t="shared" si="274"/>
        <v>0</v>
      </c>
      <c r="VI82" s="191"/>
      <c r="VJ82" s="191"/>
      <c r="VK82" s="191"/>
      <c r="VL82" s="191"/>
      <c r="VM82" s="191"/>
      <c r="VN82" s="191"/>
      <c r="VO82" s="191">
        <f t="shared" si="275"/>
        <v>0</v>
      </c>
      <c r="VP82" s="191"/>
      <c r="VQ82" s="191"/>
      <c r="VR82" s="191"/>
      <c r="VS82" s="191"/>
      <c r="VT82" s="191"/>
      <c r="VU82" s="191"/>
      <c r="VV82" s="191">
        <f t="shared" si="276"/>
        <v>0</v>
      </c>
      <c r="VW82" s="191"/>
      <c r="VX82" s="191"/>
      <c r="VY82" s="191"/>
      <c r="VZ82" s="191"/>
      <c r="WA82" s="191"/>
      <c r="WB82" s="191"/>
      <c r="WC82" s="191">
        <f t="shared" si="277"/>
        <v>0</v>
      </c>
      <c r="WD82" s="191"/>
      <c r="WE82" s="191"/>
      <c r="WF82" s="191"/>
      <c r="WG82" s="191"/>
      <c r="WH82" s="191"/>
      <c r="WI82" s="191"/>
      <c r="WJ82" s="191">
        <f t="shared" si="278"/>
        <v>0</v>
      </c>
      <c r="WK82" s="191"/>
      <c r="WL82" s="191"/>
      <c r="WM82" s="191"/>
      <c r="WN82" s="191"/>
      <c r="WO82" s="191"/>
      <c r="WP82" s="191"/>
      <c r="WQ82" s="191">
        <f t="shared" si="279"/>
        <v>0</v>
      </c>
      <c r="WR82" s="191"/>
      <c r="WS82" s="191"/>
      <c r="WT82" s="191"/>
      <c r="WU82" s="191"/>
      <c r="WV82" s="191"/>
      <c r="WW82" s="191"/>
      <c r="WX82" s="191">
        <f t="shared" si="280"/>
        <v>0</v>
      </c>
      <c r="WY82" s="191"/>
      <c r="WZ82" s="191"/>
      <c r="XA82" s="191"/>
      <c r="XB82" s="191"/>
      <c r="XC82" s="191"/>
      <c r="XD82" s="191"/>
      <c r="XE82" s="191">
        <f t="shared" si="281"/>
        <v>0</v>
      </c>
      <c r="XF82" s="191"/>
      <c r="XG82" s="191"/>
      <c r="XH82" s="191"/>
      <c r="XI82" s="191"/>
      <c r="XJ82" s="191"/>
      <c r="XK82" s="191"/>
      <c r="XL82" s="191">
        <f t="shared" si="282"/>
        <v>0</v>
      </c>
      <c r="XM82" s="191"/>
      <c r="XN82" s="191"/>
      <c r="XO82" s="191"/>
      <c r="XP82" s="191"/>
      <c r="XQ82" s="191"/>
      <c r="XR82" s="191"/>
      <c r="XS82" s="191">
        <f t="shared" si="283"/>
        <v>0</v>
      </c>
      <c r="XT82" s="191"/>
      <c r="XU82" s="191"/>
      <c r="XV82" s="191"/>
      <c r="XW82" s="191"/>
      <c r="XX82" s="191"/>
      <c r="XY82" s="191"/>
      <c r="XZ82" s="191">
        <f t="shared" si="284"/>
        <v>0</v>
      </c>
      <c r="YA82" s="191"/>
      <c r="YB82" s="191"/>
      <c r="YC82" s="191"/>
      <c r="YD82" s="191"/>
      <c r="YE82" s="191"/>
      <c r="YF82" s="191"/>
      <c r="YG82" s="191">
        <f t="shared" si="285"/>
        <v>0</v>
      </c>
      <c r="YH82" s="191"/>
      <c r="YI82" s="191"/>
      <c r="YJ82" s="191"/>
      <c r="YK82" s="191"/>
      <c r="YL82" s="190">
        <f t="shared" si="194"/>
        <v>336888.2</v>
      </c>
      <c r="YM82" s="190">
        <f t="shared" si="193"/>
        <v>0</v>
      </c>
      <c r="YN82" s="190">
        <f t="shared" si="193"/>
        <v>336888.2</v>
      </c>
      <c r="YO82" s="191"/>
    </row>
    <row r="83" spans="1:665" ht="18" customHeight="1">
      <c r="A83" s="200">
        <v>12</v>
      </c>
      <c r="B83" s="191" t="s">
        <v>1909</v>
      </c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>
        <f t="shared" si="195"/>
        <v>0</v>
      </c>
      <c r="N83" s="191"/>
      <c r="O83" s="191"/>
      <c r="P83" s="191"/>
      <c r="Q83" s="191"/>
      <c r="R83" s="191"/>
      <c r="S83" s="191"/>
      <c r="T83" s="191">
        <f t="shared" si="196"/>
        <v>0</v>
      </c>
      <c r="U83" s="191"/>
      <c r="V83" s="191"/>
      <c r="W83" s="191"/>
      <c r="X83" s="191">
        <v>1</v>
      </c>
      <c r="Y83" s="191">
        <f t="shared" si="197"/>
        <v>2000</v>
      </c>
      <c r="Z83" s="191"/>
      <c r="AA83" s="191">
        <f t="shared" si="198"/>
        <v>2000</v>
      </c>
      <c r="AB83" s="191"/>
      <c r="AC83" s="191"/>
      <c r="AD83" s="191"/>
      <c r="AE83" s="191"/>
      <c r="AF83" s="191"/>
      <c r="AG83" s="191"/>
      <c r="AH83" s="191">
        <f t="shared" si="199"/>
        <v>0</v>
      </c>
      <c r="AI83" s="191"/>
      <c r="AJ83" s="191"/>
      <c r="AK83" s="191"/>
      <c r="AL83" s="191"/>
      <c r="AM83" s="191"/>
      <c r="AN83" s="191"/>
      <c r="AO83" s="191">
        <f t="shared" si="200"/>
        <v>0</v>
      </c>
      <c r="AP83" s="191"/>
      <c r="AQ83" s="191"/>
      <c r="AR83" s="191"/>
      <c r="AS83" s="191"/>
      <c r="AT83" s="191"/>
      <c r="AU83" s="191"/>
      <c r="AV83" s="191">
        <f t="shared" si="201"/>
        <v>0</v>
      </c>
      <c r="AW83" s="191"/>
      <c r="AX83" s="191"/>
      <c r="AY83" s="191"/>
      <c r="AZ83" s="191"/>
      <c r="BA83" s="191"/>
      <c r="BB83" s="191"/>
      <c r="BC83" s="191">
        <f t="shared" si="202"/>
        <v>0</v>
      </c>
      <c r="BD83" s="191"/>
      <c r="BE83" s="191"/>
      <c r="BF83" s="191"/>
      <c r="BG83" s="191"/>
      <c r="BH83" s="191"/>
      <c r="BI83" s="191"/>
      <c r="BJ83" s="191">
        <f t="shared" si="203"/>
        <v>0</v>
      </c>
      <c r="BK83" s="191"/>
      <c r="BL83" s="191"/>
      <c r="BM83" s="191"/>
      <c r="BN83" s="191"/>
      <c r="BO83" s="191"/>
      <c r="BP83" s="191"/>
      <c r="BQ83" s="191">
        <f t="shared" si="204"/>
        <v>0</v>
      </c>
      <c r="BR83" s="191"/>
      <c r="BS83" s="191"/>
      <c r="BT83" s="191"/>
      <c r="BU83" s="191"/>
      <c r="BV83" s="191"/>
      <c r="BW83" s="191"/>
      <c r="BX83" s="191">
        <f t="shared" si="205"/>
        <v>0</v>
      </c>
      <c r="BY83" s="191"/>
      <c r="BZ83" s="191"/>
      <c r="CA83" s="191"/>
      <c r="CB83" s="191"/>
      <c r="CC83" s="191"/>
      <c r="CD83" s="191"/>
      <c r="CE83" s="191">
        <f t="shared" si="206"/>
        <v>0</v>
      </c>
      <c r="CF83" s="191"/>
      <c r="CG83" s="191"/>
      <c r="CH83" s="191"/>
      <c r="CI83" s="191"/>
      <c r="CJ83" s="191"/>
      <c r="CK83" s="191"/>
      <c r="CL83" s="191">
        <f t="shared" si="207"/>
        <v>0</v>
      </c>
      <c r="CM83" s="191"/>
      <c r="CN83" s="191"/>
      <c r="CO83" s="191"/>
      <c r="CP83" s="191"/>
      <c r="CQ83" s="191"/>
      <c r="CR83" s="191"/>
      <c r="CS83" s="191">
        <f t="shared" si="208"/>
        <v>0</v>
      </c>
      <c r="CT83" s="191"/>
      <c r="CU83" s="191"/>
      <c r="CV83" s="191"/>
      <c r="CW83" s="191"/>
      <c r="CX83" s="191"/>
      <c r="CY83" s="191"/>
      <c r="CZ83" s="191">
        <f t="shared" si="209"/>
        <v>0</v>
      </c>
      <c r="DA83" s="191"/>
      <c r="DB83" s="191"/>
      <c r="DC83" s="191"/>
      <c r="DD83" s="191"/>
      <c r="DE83" s="191"/>
      <c r="DF83" s="191"/>
      <c r="DG83" s="191">
        <f t="shared" si="210"/>
        <v>0</v>
      </c>
      <c r="DH83" s="191"/>
      <c r="DI83" s="191"/>
      <c r="DJ83" s="191"/>
      <c r="DK83" s="191"/>
      <c r="DL83" s="191"/>
      <c r="DM83" s="191"/>
      <c r="DN83" s="191">
        <f t="shared" si="211"/>
        <v>0</v>
      </c>
      <c r="DO83" s="191"/>
      <c r="DP83" s="191"/>
      <c r="DQ83" s="191"/>
      <c r="DR83" s="191"/>
      <c r="DS83" s="191"/>
      <c r="DT83" s="191"/>
      <c r="DU83" s="191">
        <f t="shared" si="212"/>
        <v>0</v>
      </c>
      <c r="DV83" s="191"/>
      <c r="DW83" s="191"/>
      <c r="DX83" s="191"/>
      <c r="DY83" s="191"/>
      <c r="DZ83" s="191"/>
      <c r="EA83" s="191"/>
      <c r="EB83" s="191">
        <f t="shared" si="213"/>
        <v>0</v>
      </c>
      <c r="EC83" s="191"/>
      <c r="ED83" s="191"/>
      <c r="EE83" s="191"/>
      <c r="EF83" s="191"/>
      <c r="EG83" s="191"/>
      <c r="EH83" s="191"/>
      <c r="EI83" s="191">
        <f t="shared" si="214"/>
        <v>0</v>
      </c>
      <c r="EJ83" s="191"/>
      <c r="EK83" s="191"/>
      <c r="EL83" s="191"/>
      <c r="EM83" s="191"/>
      <c r="EN83" s="191"/>
      <c r="EO83" s="191"/>
      <c r="EP83" s="191">
        <f t="shared" si="215"/>
        <v>0</v>
      </c>
      <c r="EQ83" s="191"/>
      <c r="ER83" s="191"/>
      <c r="ES83" s="191"/>
      <c r="ET83" s="191"/>
      <c r="EU83" s="191"/>
      <c r="EV83" s="191"/>
      <c r="EW83" s="191">
        <f t="shared" si="216"/>
        <v>0</v>
      </c>
      <c r="EX83" s="191"/>
      <c r="EY83" s="191"/>
      <c r="EZ83" s="191"/>
      <c r="FA83" s="191"/>
      <c r="FB83" s="191"/>
      <c r="FC83" s="191"/>
      <c r="FD83" s="191">
        <f t="shared" si="217"/>
        <v>0</v>
      </c>
      <c r="FE83" s="191"/>
      <c r="FF83" s="191"/>
      <c r="FG83" s="191"/>
      <c r="FH83" s="191"/>
      <c r="FI83" s="191"/>
      <c r="FJ83" s="191"/>
      <c r="FK83" s="191">
        <f t="shared" si="218"/>
        <v>0</v>
      </c>
      <c r="FL83" s="191"/>
      <c r="FM83" s="191"/>
      <c r="FN83" s="191"/>
      <c r="FO83" s="191"/>
      <c r="FP83" s="191"/>
      <c r="FQ83" s="191"/>
      <c r="FR83" s="191">
        <f t="shared" si="219"/>
        <v>0</v>
      </c>
      <c r="FS83" s="191"/>
      <c r="FT83" s="191"/>
      <c r="FU83" s="191"/>
      <c r="FV83" s="191"/>
      <c r="FW83" s="191"/>
      <c r="FX83" s="191"/>
      <c r="FY83" s="191">
        <f t="shared" si="220"/>
        <v>0</v>
      </c>
      <c r="FZ83" s="191"/>
      <c r="GA83" s="191"/>
      <c r="GB83" s="191"/>
      <c r="GC83" s="191"/>
      <c r="GD83" s="191"/>
      <c r="GE83" s="191"/>
      <c r="GF83" s="191">
        <f t="shared" si="221"/>
        <v>0</v>
      </c>
      <c r="GG83" s="191"/>
      <c r="GH83" s="191"/>
      <c r="GI83" s="191"/>
      <c r="GJ83" s="191"/>
      <c r="GK83" s="191"/>
      <c r="GL83" s="191"/>
      <c r="GM83" s="191">
        <f t="shared" si="222"/>
        <v>0</v>
      </c>
      <c r="GN83" s="191"/>
      <c r="GO83" s="191"/>
      <c r="GP83" s="191"/>
      <c r="GQ83" s="191"/>
      <c r="GR83" s="191"/>
      <c r="GS83" s="191"/>
      <c r="GT83" s="191">
        <f t="shared" si="223"/>
        <v>0</v>
      </c>
      <c r="GU83" s="191"/>
      <c r="GV83" s="191"/>
      <c r="GW83" s="191"/>
      <c r="GX83" s="191"/>
      <c r="GY83" s="191"/>
      <c r="GZ83" s="191"/>
      <c r="HA83" s="191">
        <f t="shared" si="224"/>
        <v>0</v>
      </c>
      <c r="HB83" s="191"/>
      <c r="HC83" s="191"/>
      <c r="HD83" s="191"/>
      <c r="HE83" s="191"/>
      <c r="HF83" s="191"/>
      <c r="HG83" s="191"/>
      <c r="HH83" s="191">
        <f t="shared" si="225"/>
        <v>0</v>
      </c>
      <c r="HI83" s="191"/>
      <c r="HJ83" s="191"/>
      <c r="HK83" s="191"/>
      <c r="HL83" s="191"/>
      <c r="HM83" s="191"/>
      <c r="HN83" s="191"/>
      <c r="HO83" s="191">
        <f t="shared" si="226"/>
        <v>0</v>
      </c>
      <c r="HP83" s="191"/>
      <c r="HQ83" s="191"/>
      <c r="HR83" s="191"/>
      <c r="HS83" s="191"/>
      <c r="HT83" s="191"/>
      <c r="HU83" s="191"/>
      <c r="HV83" s="191">
        <f t="shared" si="227"/>
        <v>0</v>
      </c>
      <c r="HW83" s="191"/>
      <c r="HX83" s="191"/>
      <c r="HY83" s="191"/>
      <c r="HZ83" s="191"/>
      <c r="IA83" s="191"/>
      <c r="IB83" s="191"/>
      <c r="IC83" s="191">
        <f t="shared" si="228"/>
        <v>0</v>
      </c>
      <c r="ID83" s="191"/>
      <c r="IE83" s="191"/>
      <c r="IF83" s="191"/>
      <c r="IG83" s="191"/>
      <c r="IH83" s="191"/>
      <c r="II83" s="191"/>
      <c r="IJ83" s="191">
        <f t="shared" si="229"/>
        <v>0</v>
      </c>
      <c r="IK83" s="191"/>
      <c r="IL83" s="191"/>
      <c r="IM83" s="191"/>
      <c r="IN83" s="191"/>
      <c r="IO83" s="191"/>
      <c r="IP83" s="191"/>
      <c r="IQ83" s="191">
        <f t="shared" si="230"/>
        <v>0</v>
      </c>
      <c r="IR83" s="191"/>
      <c r="IS83" s="191"/>
      <c r="IT83" s="191"/>
      <c r="IU83" s="191"/>
      <c r="IV83" s="191"/>
      <c r="IW83" s="191"/>
      <c r="IX83" s="191">
        <f t="shared" si="231"/>
        <v>0</v>
      </c>
      <c r="IY83" s="191"/>
      <c r="IZ83" s="191"/>
      <c r="JA83" s="191"/>
      <c r="JB83" s="191"/>
      <c r="JC83" s="191"/>
      <c r="JD83" s="191"/>
      <c r="JE83" s="191">
        <f t="shared" si="232"/>
        <v>0</v>
      </c>
      <c r="JF83" s="191"/>
      <c r="JG83" s="191"/>
      <c r="JH83" s="191"/>
      <c r="JI83" s="191"/>
      <c r="JJ83" s="191"/>
      <c r="JK83" s="191"/>
      <c r="JL83" s="191">
        <f t="shared" si="233"/>
        <v>0</v>
      </c>
      <c r="JM83" s="191"/>
      <c r="JN83" s="191"/>
      <c r="JO83" s="191"/>
      <c r="JP83" s="191"/>
      <c r="JQ83" s="191"/>
      <c r="JR83" s="191"/>
      <c r="JS83" s="191">
        <f t="shared" si="234"/>
        <v>0</v>
      </c>
      <c r="JT83" s="191"/>
      <c r="JU83" s="191"/>
      <c r="JV83" s="191"/>
      <c r="JW83" s="191"/>
      <c r="JX83" s="191"/>
      <c r="JY83" s="191"/>
      <c r="JZ83" s="191">
        <f t="shared" si="235"/>
        <v>0</v>
      </c>
      <c r="KA83" s="191"/>
      <c r="KB83" s="191"/>
      <c r="KC83" s="191"/>
      <c r="KD83" s="191"/>
      <c r="KE83" s="191"/>
      <c r="KF83" s="191"/>
      <c r="KG83" s="191">
        <f t="shared" si="236"/>
        <v>0</v>
      </c>
      <c r="KH83" s="191"/>
      <c r="KI83" s="191"/>
      <c r="KJ83" s="191"/>
      <c r="KK83" s="191"/>
      <c r="KL83" s="191"/>
      <c r="KM83" s="191"/>
      <c r="KN83" s="191">
        <f t="shared" si="237"/>
        <v>0</v>
      </c>
      <c r="KO83" s="191"/>
      <c r="KP83" s="191"/>
      <c r="KQ83" s="191"/>
      <c r="KR83" s="191"/>
      <c r="KS83" s="191"/>
      <c r="KT83" s="191"/>
      <c r="KU83" s="191">
        <f t="shared" si="238"/>
        <v>0</v>
      </c>
      <c r="KV83" s="191"/>
      <c r="KW83" s="191"/>
      <c r="KX83" s="191"/>
      <c r="KY83" s="191"/>
      <c r="KZ83" s="191"/>
      <c r="LA83" s="191"/>
      <c r="LB83" s="191">
        <f t="shared" si="239"/>
        <v>0</v>
      </c>
      <c r="LC83" s="191"/>
      <c r="LD83" s="191"/>
      <c r="LE83" s="191"/>
      <c r="LF83" s="191"/>
      <c r="LG83" s="191"/>
      <c r="LH83" s="191"/>
      <c r="LI83" s="191">
        <f t="shared" si="240"/>
        <v>0</v>
      </c>
      <c r="LJ83" s="191"/>
      <c r="LK83" s="191"/>
      <c r="LL83" s="191"/>
      <c r="LM83" s="191"/>
      <c r="LN83" s="191"/>
      <c r="LO83" s="191"/>
      <c r="LP83" s="191">
        <f t="shared" si="241"/>
        <v>0</v>
      </c>
      <c r="LQ83" s="191"/>
      <c r="LR83" s="191"/>
      <c r="LS83" s="191"/>
      <c r="LT83" s="191"/>
      <c r="LU83" s="191"/>
      <c r="LV83" s="191"/>
      <c r="LW83" s="191">
        <f t="shared" si="242"/>
        <v>0</v>
      </c>
      <c r="LX83" s="191"/>
      <c r="LY83" s="191"/>
      <c r="LZ83" s="191"/>
      <c r="MA83" s="191"/>
      <c r="MB83" s="191"/>
      <c r="MC83" s="191"/>
      <c r="MD83" s="191">
        <f t="shared" si="243"/>
        <v>0</v>
      </c>
      <c r="ME83" s="191"/>
      <c r="MF83" s="191"/>
      <c r="MG83" s="191"/>
      <c r="MH83" s="191"/>
      <c r="MI83" s="191"/>
      <c r="MJ83" s="191"/>
      <c r="MK83" s="191">
        <f t="shared" si="244"/>
        <v>0</v>
      </c>
      <c r="ML83" s="191"/>
      <c r="MM83" s="191"/>
      <c r="MN83" s="191"/>
      <c r="MO83" s="191"/>
      <c r="MP83" s="191"/>
      <c r="MQ83" s="191"/>
      <c r="MR83" s="191">
        <f t="shared" si="245"/>
        <v>0</v>
      </c>
      <c r="MS83" s="191"/>
      <c r="MT83" s="191"/>
      <c r="MU83" s="191"/>
      <c r="MV83" s="191"/>
      <c r="MW83" s="191"/>
      <c r="MX83" s="191"/>
      <c r="MY83" s="191">
        <f t="shared" si="246"/>
        <v>0</v>
      </c>
      <c r="MZ83" s="191"/>
      <c r="NA83" s="191"/>
      <c r="NB83" s="191"/>
      <c r="NC83" s="191"/>
      <c r="ND83" s="191"/>
      <c r="NE83" s="191"/>
      <c r="NF83" s="191">
        <f t="shared" si="247"/>
        <v>0</v>
      </c>
      <c r="NG83" s="191"/>
      <c r="NH83" s="191"/>
      <c r="NI83" s="191"/>
      <c r="NJ83" s="191"/>
      <c r="NK83" s="191"/>
      <c r="NL83" s="191"/>
      <c r="NM83" s="191">
        <f t="shared" si="248"/>
        <v>0</v>
      </c>
      <c r="NN83" s="191"/>
      <c r="NO83" s="191"/>
      <c r="NP83" s="191"/>
      <c r="NQ83" s="191"/>
      <c r="NR83" s="191"/>
      <c r="NS83" s="191"/>
      <c r="NT83" s="191">
        <f t="shared" si="249"/>
        <v>0</v>
      </c>
      <c r="NU83" s="191"/>
      <c r="NV83" s="191"/>
      <c r="NW83" s="191"/>
      <c r="NX83" s="191"/>
      <c r="NY83" s="191"/>
      <c r="NZ83" s="191"/>
      <c r="OA83" s="191">
        <f t="shared" si="250"/>
        <v>0</v>
      </c>
      <c r="OB83" s="191"/>
      <c r="OC83" s="191"/>
      <c r="OD83" s="191"/>
      <c r="OE83" s="191"/>
      <c r="OF83" s="191"/>
      <c r="OG83" s="191"/>
      <c r="OH83" s="191">
        <f t="shared" si="251"/>
        <v>0</v>
      </c>
      <c r="OI83" s="191"/>
      <c r="OJ83" s="191"/>
      <c r="OK83" s="191"/>
      <c r="OL83" s="191"/>
      <c r="OM83" s="191"/>
      <c r="ON83" s="191"/>
      <c r="OO83" s="191">
        <f t="shared" si="252"/>
        <v>0</v>
      </c>
      <c r="OP83" s="191"/>
      <c r="OQ83" s="191"/>
      <c r="OR83" s="191"/>
      <c r="OS83" s="191"/>
      <c r="OT83" s="191"/>
      <c r="OU83" s="191"/>
      <c r="OV83" s="191">
        <f t="shared" si="253"/>
        <v>0</v>
      </c>
      <c r="OW83" s="191"/>
      <c r="OX83" s="191"/>
      <c r="OY83" s="191"/>
      <c r="OZ83" s="191"/>
      <c r="PA83" s="191"/>
      <c r="PB83" s="191"/>
      <c r="PC83" s="191">
        <f t="shared" si="254"/>
        <v>0</v>
      </c>
      <c r="PD83" s="191"/>
      <c r="PE83" s="191"/>
      <c r="PF83" s="191"/>
      <c r="PG83" s="191"/>
      <c r="PH83" s="191"/>
      <c r="PI83" s="191"/>
      <c r="PJ83" s="191">
        <f t="shared" si="255"/>
        <v>0</v>
      </c>
      <c r="PK83" s="191"/>
      <c r="PL83" s="191"/>
      <c r="PM83" s="191"/>
      <c r="PN83" s="191"/>
      <c r="PO83" s="191"/>
      <c r="PP83" s="191"/>
      <c r="PQ83" s="191">
        <f t="shared" si="256"/>
        <v>0</v>
      </c>
      <c r="PR83" s="191"/>
      <c r="PS83" s="191"/>
      <c r="PT83" s="191"/>
      <c r="PU83" s="191">
        <v>1</v>
      </c>
      <c r="PV83" s="191">
        <f t="shared" si="286"/>
        <v>300000</v>
      </c>
      <c r="PW83" s="191"/>
      <c r="PX83" s="191">
        <f t="shared" si="257"/>
        <v>300000</v>
      </c>
      <c r="PY83" s="191"/>
      <c r="PZ83" s="191"/>
      <c r="QA83" s="191"/>
      <c r="QB83" s="191">
        <v>1</v>
      </c>
      <c r="QC83" s="191">
        <f t="shared" si="258"/>
        <v>9600</v>
      </c>
      <c r="QD83" s="191"/>
      <c r="QE83" s="191">
        <f t="shared" si="259"/>
        <v>9600</v>
      </c>
      <c r="QF83" s="191"/>
      <c r="QG83" s="191"/>
      <c r="QH83" s="191"/>
      <c r="QI83" s="191"/>
      <c r="QJ83" s="191"/>
      <c r="QK83" s="191"/>
      <c r="QL83" s="191">
        <f t="shared" si="260"/>
        <v>0</v>
      </c>
      <c r="QM83" s="191"/>
      <c r="QN83" s="191"/>
      <c r="QO83" s="191"/>
      <c r="QP83" s="191"/>
      <c r="QQ83" s="201">
        <v>32073.3</v>
      </c>
      <c r="QR83" s="191"/>
      <c r="QS83" s="201">
        <f t="shared" si="261"/>
        <v>32073.3</v>
      </c>
      <c r="QT83" s="191">
        <v>1697</v>
      </c>
      <c r="QU83" s="191"/>
      <c r="QV83" s="191"/>
      <c r="QW83" s="191"/>
      <c r="QX83" s="191"/>
      <c r="QY83" s="191"/>
      <c r="QZ83" s="191">
        <f t="shared" si="262"/>
        <v>0</v>
      </c>
      <c r="RA83" s="191"/>
      <c r="RB83" s="191"/>
      <c r="RC83" s="191"/>
      <c r="RD83" s="191"/>
      <c r="RE83" s="191"/>
      <c r="RF83" s="191"/>
      <c r="RG83" s="191">
        <f t="shared" si="263"/>
        <v>0</v>
      </c>
      <c r="RH83" s="191"/>
      <c r="RI83" s="191"/>
      <c r="RJ83" s="191"/>
      <c r="RK83" s="191"/>
      <c r="RL83" s="191"/>
      <c r="RM83" s="191"/>
      <c r="RN83" s="191">
        <f t="shared" si="264"/>
        <v>0</v>
      </c>
      <c r="RO83" s="191"/>
      <c r="RP83" s="191"/>
      <c r="RQ83" s="191"/>
      <c r="RR83" s="191"/>
      <c r="RS83" s="191"/>
      <c r="RT83" s="191"/>
      <c r="RU83" s="191">
        <f t="shared" si="265"/>
        <v>0</v>
      </c>
      <c r="RV83" s="191"/>
      <c r="RW83" s="191"/>
      <c r="RX83" s="191"/>
      <c r="RY83" s="191"/>
      <c r="RZ83" s="191"/>
      <c r="SA83" s="191"/>
      <c r="SB83" s="191">
        <f t="shared" si="266"/>
        <v>0</v>
      </c>
      <c r="SC83" s="191"/>
      <c r="SD83" s="191"/>
      <c r="SE83" s="191"/>
      <c r="SF83" s="191"/>
      <c r="SG83" s="191"/>
      <c r="SH83" s="191"/>
      <c r="SI83" s="191">
        <f t="shared" si="287"/>
        <v>0</v>
      </c>
      <c r="SJ83" s="191"/>
      <c r="SK83" s="191"/>
      <c r="SL83" s="191"/>
      <c r="SM83" s="191"/>
      <c r="SN83" s="191"/>
      <c r="SO83" s="191"/>
      <c r="SP83" s="191">
        <f t="shared" si="267"/>
        <v>0</v>
      </c>
      <c r="SQ83" s="191"/>
      <c r="SR83" s="191"/>
      <c r="SS83" s="191"/>
      <c r="ST83" s="191"/>
      <c r="SU83" s="191"/>
      <c r="SV83" s="191"/>
      <c r="SW83" s="191">
        <f t="shared" si="268"/>
        <v>0</v>
      </c>
      <c r="SX83" s="191"/>
      <c r="SY83" s="191"/>
      <c r="SZ83" s="191"/>
      <c r="TA83" s="191"/>
      <c r="TB83" s="191"/>
      <c r="TC83" s="191"/>
      <c r="TD83" s="191">
        <f t="shared" si="288"/>
        <v>0</v>
      </c>
      <c r="TE83" s="191"/>
      <c r="TF83" s="191"/>
      <c r="TG83" s="191"/>
      <c r="TH83" s="191"/>
      <c r="TI83" s="191"/>
      <c r="TJ83" s="191"/>
      <c r="TK83" s="191">
        <f t="shared" si="289"/>
        <v>0</v>
      </c>
      <c r="TL83" s="191"/>
      <c r="TM83" s="191"/>
      <c r="TN83" s="191"/>
      <c r="TO83" s="191"/>
      <c r="TP83" s="191"/>
      <c r="TQ83" s="191"/>
      <c r="TR83" s="191">
        <f t="shared" si="290"/>
        <v>0</v>
      </c>
      <c r="TS83" s="191"/>
      <c r="TT83" s="191"/>
      <c r="TU83" s="191"/>
      <c r="TV83" s="191"/>
      <c r="TW83" s="191"/>
      <c r="TX83" s="191"/>
      <c r="TY83" s="191">
        <f t="shared" si="269"/>
        <v>0</v>
      </c>
      <c r="TZ83" s="191"/>
      <c r="UA83" s="191"/>
      <c r="UB83" s="191"/>
      <c r="UC83" s="191"/>
      <c r="UD83" s="191"/>
      <c r="UE83" s="191"/>
      <c r="UF83" s="191">
        <f t="shared" si="270"/>
        <v>0</v>
      </c>
      <c r="UG83" s="191"/>
      <c r="UH83" s="191"/>
      <c r="UI83" s="191"/>
      <c r="UJ83" s="191"/>
      <c r="UK83" s="191"/>
      <c r="UL83" s="191"/>
      <c r="UM83" s="191">
        <f t="shared" si="271"/>
        <v>0</v>
      </c>
      <c r="UN83" s="191"/>
      <c r="UO83" s="191"/>
      <c r="UP83" s="191"/>
      <c r="UQ83" s="191"/>
      <c r="UR83" s="191"/>
      <c r="US83" s="191"/>
      <c r="UT83" s="191">
        <f t="shared" si="272"/>
        <v>0</v>
      </c>
      <c r="UU83" s="191"/>
      <c r="UV83" s="191"/>
      <c r="UW83" s="191"/>
      <c r="UX83" s="191"/>
      <c r="UY83" s="191"/>
      <c r="UZ83" s="191"/>
      <c r="VA83" s="191">
        <f t="shared" si="273"/>
        <v>0</v>
      </c>
      <c r="VB83" s="191"/>
      <c r="VC83" s="191"/>
      <c r="VD83" s="191"/>
      <c r="VE83" s="191"/>
      <c r="VF83" s="191"/>
      <c r="VG83" s="191"/>
      <c r="VH83" s="191">
        <f t="shared" si="274"/>
        <v>0</v>
      </c>
      <c r="VI83" s="191"/>
      <c r="VJ83" s="191"/>
      <c r="VK83" s="191"/>
      <c r="VL83" s="191"/>
      <c r="VM83" s="191"/>
      <c r="VN83" s="191"/>
      <c r="VO83" s="191">
        <f t="shared" si="275"/>
        <v>0</v>
      </c>
      <c r="VP83" s="191"/>
      <c r="VQ83" s="191"/>
      <c r="VR83" s="191"/>
      <c r="VS83" s="191"/>
      <c r="VT83" s="191"/>
      <c r="VU83" s="191"/>
      <c r="VV83" s="191">
        <f t="shared" si="276"/>
        <v>0</v>
      </c>
      <c r="VW83" s="191"/>
      <c r="VX83" s="191"/>
      <c r="VY83" s="191"/>
      <c r="VZ83" s="191"/>
      <c r="WA83" s="191"/>
      <c r="WB83" s="191"/>
      <c r="WC83" s="191">
        <f t="shared" si="277"/>
        <v>0</v>
      </c>
      <c r="WD83" s="191"/>
      <c r="WE83" s="191"/>
      <c r="WF83" s="191"/>
      <c r="WG83" s="191"/>
      <c r="WH83" s="191"/>
      <c r="WI83" s="191"/>
      <c r="WJ83" s="191">
        <f t="shared" si="278"/>
        <v>0</v>
      </c>
      <c r="WK83" s="191"/>
      <c r="WL83" s="191"/>
      <c r="WM83" s="191"/>
      <c r="WN83" s="191"/>
      <c r="WO83" s="191"/>
      <c r="WP83" s="191"/>
      <c r="WQ83" s="191">
        <f t="shared" si="279"/>
        <v>0</v>
      </c>
      <c r="WR83" s="191"/>
      <c r="WS83" s="191"/>
      <c r="WT83" s="191"/>
      <c r="WU83" s="191"/>
      <c r="WV83" s="191"/>
      <c r="WW83" s="191"/>
      <c r="WX83" s="191">
        <f t="shared" si="280"/>
        <v>0</v>
      </c>
      <c r="WY83" s="191"/>
      <c r="WZ83" s="191"/>
      <c r="XA83" s="191"/>
      <c r="XB83" s="191"/>
      <c r="XC83" s="191"/>
      <c r="XD83" s="191"/>
      <c r="XE83" s="191">
        <f t="shared" si="281"/>
        <v>0</v>
      </c>
      <c r="XF83" s="191"/>
      <c r="XG83" s="191"/>
      <c r="XH83" s="191"/>
      <c r="XI83" s="191"/>
      <c r="XJ83" s="191"/>
      <c r="XK83" s="191"/>
      <c r="XL83" s="191">
        <f t="shared" si="282"/>
        <v>0</v>
      </c>
      <c r="XM83" s="191"/>
      <c r="XN83" s="191"/>
      <c r="XO83" s="191"/>
      <c r="XP83" s="191"/>
      <c r="XQ83" s="191"/>
      <c r="XR83" s="191"/>
      <c r="XS83" s="191">
        <f t="shared" si="283"/>
        <v>0</v>
      </c>
      <c r="XT83" s="191"/>
      <c r="XU83" s="191"/>
      <c r="XV83" s="191"/>
      <c r="XW83" s="191"/>
      <c r="XX83" s="191"/>
      <c r="XY83" s="191"/>
      <c r="XZ83" s="191">
        <f t="shared" si="284"/>
        <v>0</v>
      </c>
      <c r="YA83" s="191"/>
      <c r="YB83" s="191"/>
      <c r="YC83" s="191"/>
      <c r="YD83" s="191"/>
      <c r="YE83" s="191"/>
      <c r="YF83" s="191"/>
      <c r="YG83" s="191">
        <f t="shared" si="285"/>
        <v>0</v>
      </c>
      <c r="YH83" s="191"/>
      <c r="YI83" s="191"/>
      <c r="YJ83" s="191"/>
      <c r="YK83" s="191"/>
      <c r="YL83" s="190">
        <f t="shared" si="194"/>
        <v>343673.3</v>
      </c>
      <c r="YM83" s="190">
        <f t="shared" si="193"/>
        <v>0</v>
      </c>
      <c r="YN83" s="190">
        <f t="shared" si="193"/>
        <v>343673.3</v>
      </c>
      <c r="YO83" s="191"/>
    </row>
    <row r="84" spans="1:665" ht="18" customHeight="1">
      <c r="A84" s="200">
        <v>13</v>
      </c>
      <c r="B84" s="191" t="s">
        <v>1910</v>
      </c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>
        <f t="shared" si="195"/>
        <v>0</v>
      </c>
      <c r="N84" s="191"/>
      <c r="O84" s="191"/>
      <c r="P84" s="191"/>
      <c r="Q84" s="191"/>
      <c r="R84" s="191"/>
      <c r="S84" s="191"/>
      <c r="T84" s="191">
        <f t="shared" si="196"/>
        <v>0</v>
      </c>
      <c r="U84" s="191"/>
      <c r="V84" s="191"/>
      <c r="W84" s="191"/>
      <c r="X84" s="191"/>
      <c r="Y84" s="191">
        <f t="shared" si="197"/>
        <v>0</v>
      </c>
      <c r="Z84" s="191"/>
      <c r="AA84" s="191">
        <f t="shared" si="198"/>
        <v>0</v>
      </c>
      <c r="AB84" s="191"/>
      <c r="AC84" s="191"/>
      <c r="AD84" s="191"/>
      <c r="AE84" s="191"/>
      <c r="AF84" s="191"/>
      <c r="AG84" s="191"/>
      <c r="AH84" s="191">
        <f t="shared" si="199"/>
        <v>0</v>
      </c>
      <c r="AI84" s="191"/>
      <c r="AJ84" s="191"/>
      <c r="AK84" s="191"/>
      <c r="AL84" s="191"/>
      <c r="AM84" s="191"/>
      <c r="AN84" s="191"/>
      <c r="AO84" s="191">
        <f t="shared" si="200"/>
        <v>0</v>
      </c>
      <c r="AP84" s="191"/>
      <c r="AQ84" s="191"/>
      <c r="AR84" s="191"/>
      <c r="AS84" s="191"/>
      <c r="AT84" s="191"/>
      <c r="AU84" s="191"/>
      <c r="AV84" s="191">
        <f t="shared" si="201"/>
        <v>0</v>
      </c>
      <c r="AW84" s="191"/>
      <c r="AX84" s="191"/>
      <c r="AY84" s="191"/>
      <c r="AZ84" s="191"/>
      <c r="BA84" s="191"/>
      <c r="BB84" s="191"/>
      <c r="BC84" s="191">
        <f t="shared" si="202"/>
        <v>0</v>
      </c>
      <c r="BD84" s="191"/>
      <c r="BE84" s="191"/>
      <c r="BF84" s="191"/>
      <c r="BG84" s="191"/>
      <c r="BH84" s="191"/>
      <c r="BI84" s="191"/>
      <c r="BJ84" s="191">
        <f t="shared" si="203"/>
        <v>0</v>
      </c>
      <c r="BK84" s="191"/>
      <c r="BL84" s="191"/>
      <c r="BM84" s="191"/>
      <c r="BN84" s="191"/>
      <c r="BO84" s="191"/>
      <c r="BP84" s="191"/>
      <c r="BQ84" s="191">
        <f t="shared" si="204"/>
        <v>0</v>
      </c>
      <c r="BR84" s="191"/>
      <c r="BS84" s="191"/>
      <c r="BT84" s="191"/>
      <c r="BU84" s="191"/>
      <c r="BV84" s="191"/>
      <c r="BW84" s="191"/>
      <c r="BX84" s="191">
        <f t="shared" si="205"/>
        <v>0</v>
      </c>
      <c r="BY84" s="191"/>
      <c r="BZ84" s="191"/>
      <c r="CA84" s="191"/>
      <c r="CB84" s="191"/>
      <c r="CC84" s="191"/>
      <c r="CD84" s="191"/>
      <c r="CE84" s="191">
        <f t="shared" si="206"/>
        <v>0</v>
      </c>
      <c r="CF84" s="191"/>
      <c r="CG84" s="191"/>
      <c r="CH84" s="191"/>
      <c r="CI84" s="191"/>
      <c r="CJ84" s="191"/>
      <c r="CK84" s="191"/>
      <c r="CL84" s="191">
        <f t="shared" si="207"/>
        <v>0</v>
      </c>
      <c r="CM84" s="191"/>
      <c r="CN84" s="191"/>
      <c r="CO84" s="191"/>
      <c r="CP84" s="191"/>
      <c r="CQ84" s="191"/>
      <c r="CR84" s="191"/>
      <c r="CS84" s="191">
        <f t="shared" si="208"/>
        <v>0</v>
      </c>
      <c r="CT84" s="191"/>
      <c r="CU84" s="191"/>
      <c r="CV84" s="191"/>
      <c r="CW84" s="191"/>
      <c r="CX84" s="191"/>
      <c r="CY84" s="191"/>
      <c r="CZ84" s="191">
        <f t="shared" si="209"/>
        <v>0</v>
      </c>
      <c r="DA84" s="191"/>
      <c r="DB84" s="191"/>
      <c r="DC84" s="191"/>
      <c r="DD84" s="191"/>
      <c r="DE84" s="191"/>
      <c r="DF84" s="191"/>
      <c r="DG84" s="191">
        <f t="shared" si="210"/>
        <v>0</v>
      </c>
      <c r="DH84" s="191"/>
      <c r="DI84" s="191"/>
      <c r="DJ84" s="191"/>
      <c r="DK84" s="191"/>
      <c r="DL84" s="191"/>
      <c r="DM84" s="191"/>
      <c r="DN84" s="191">
        <f t="shared" si="211"/>
        <v>0</v>
      </c>
      <c r="DO84" s="191"/>
      <c r="DP84" s="191"/>
      <c r="DQ84" s="191"/>
      <c r="DR84" s="191"/>
      <c r="DS84" s="191"/>
      <c r="DT84" s="191"/>
      <c r="DU84" s="191">
        <f t="shared" si="212"/>
        <v>0</v>
      </c>
      <c r="DV84" s="191"/>
      <c r="DW84" s="191"/>
      <c r="DX84" s="191"/>
      <c r="DY84" s="191"/>
      <c r="DZ84" s="191"/>
      <c r="EA84" s="191"/>
      <c r="EB84" s="191">
        <f t="shared" si="213"/>
        <v>0</v>
      </c>
      <c r="EC84" s="191"/>
      <c r="ED84" s="191"/>
      <c r="EE84" s="191"/>
      <c r="EF84" s="191"/>
      <c r="EG84" s="191"/>
      <c r="EH84" s="191"/>
      <c r="EI84" s="191">
        <f t="shared" si="214"/>
        <v>0</v>
      </c>
      <c r="EJ84" s="191"/>
      <c r="EK84" s="191"/>
      <c r="EL84" s="191"/>
      <c r="EM84" s="191"/>
      <c r="EN84" s="191"/>
      <c r="EO84" s="191"/>
      <c r="EP84" s="191">
        <f t="shared" si="215"/>
        <v>0</v>
      </c>
      <c r="EQ84" s="191"/>
      <c r="ER84" s="191"/>
      <c r="ES84" s="191"/>
      <c r="ET84" s="191"/>
      <c r="EU84" s="191"/>
      <c r="EV84" s="191"/>
      <c r="EW84" s="191">
        <f t="shared" si="216"/>
        <v>0</v>
      </c>
      <c r="EX84" s="191"/>
      <c r="EY84" s="191"/>
      <c r="EZ84" s="191"/>
      <c r="FA84" s="191"/>
      <c r="FB84" s="191"/>
      <c r="FC84" s="191"/>
      <c r="FD84" s="191">
        <f t="shared" si="217"/>
        <v>0</v>
      </c>
      <c r="FE84" s="191"/>
      <c r="FF84" s="191"/>
      <c r="FG84" s="191"/>
      <c r="FH84" s="191"/>
      <c r="FI84" s="191"/>
      <c r="FJ84" s="191"/>
      <c r="FK84" s="191">
        <f t="shared" si="218"/>
        <v>0</v>
      </c>
      <c r="FL84" s="191"/>
      <c r="FM84" s="191"/>
      <c r="FN84" s="191"/>
      <c r="FO84" s="191"/>
      <c r="FP84" s="191"/>
      <c r="FQ84" s="191"/>
      <c r="FR84" s="191">
        <f t="shared" si="219"/>
        <v>0</v>
      </c>
      <c r="FS84" s="191"/>
      <c r="FT84" s="191"/>
      <c r="FU84" s="191"/>
      <c r="FV84" s="191"/>
      <c r="FW84" s="191"/>
      <c r="FX84" s="191"/>
      <c r="FY84" s="191">
        <f t="shared" si="220"/>
        <v>0</v>
      </c>
      <c r="FZ84" s="191"/>
      <c r="GA84" s="191"/>
      <c r="GB84" s="191"/>
      <c r="GC84" s="191"/>
      <c r="GD84" s="191"/>
      <c r="GE84" s="191"/>
      <c r="GF84" s="191">
        <f t="shared" si="221"/>
        <v>0</v>
      </c>
      <c r="GG84" s="191"/>
      <c r="GH84" s="191"/>
      <c r="GI84" s="191"/>
      <c r="GJ84" s="191"/>
      <c r="GK84" s="191"/>
      <c r="GL84" s="191"/>
      <c r="GM84" s="191">
        <f t="shared" si="222"/>
        <v>0</v>
      </c>
      <c r="GN84" s="191"/>
      <c r="GO84" s="191"/>
      <c r="GP84" s="191"/>
      <c r="GQ84" s="191"/>
      <c r="GR84" s="191"/>
      <c r="GS84" s="191"/>
      <c r="GT84" s="191">
        <f t="shared" si="223"/>
        <v>0</v>
      </c>
      <c r="GU84" s="191"/>
      <c r="GV84" s="191"/>
      <c r="GW84" s="191"/>
      <c r="GX84" s="191"/>
      <c r="GY84" s="191"/>
      <c r="GZ84" s="191"/>
      <c r="HA84" s="191">
        <f t="shared" si="224"/>
        <v>0</v>
      </c>
      <c r="HB84" s="191"/>
      <c r="HC84" s="191"/>
      <c r="HD84" s="191"/>
      <c r="HE84" s="191"/>
      <c r="HF84" s="191"/>
      <c r="HG84" s="191"/>
      <c r="HH84" s="191">
        <f t="shared" si="225"/>
        <v>0</v>
      </c>
      <c r="HI84" s="191"/>
      <c r="HJ84" s="191"/>
      <c r="HK84" s="191"/>
      <c r="HL84" s="191"/>
      <c r="HM84" s="191"/>
      <c r="HN84" s="191"/>
      <c r="HO84" s="191">
        <f t="shared" si="226"/>
        <v>0</v>
      </c>
      <c r="HP84" s="191"/>
      <c r="HQ84" s="191"/>
      <c r="HR84" s="191"/>
      <c r="HS84" s="191"/>
      <c r="HT84" s="191"/>
      <c r="HU84" s="191"/>
      <c r="HV84" s="191">
        <f t="shared" si="227"/>
        <v>0</v>
      </c>
      <c r="HW84" s="191"/>
      <c r="HX84" s="191"/>
      <c r="HY84" s="191"/>
      <c r="HZ84" s="191"/>
      <c r="IA84" s="191"/>
      <c r="IB84" s="191"/>
      <c r="IC84" s="191">
        <f t="shared" si="228"/>
        <v>0</v>
      </c>
      <c r="ID84" s="191"/>
      <c r="IE84" s="191"/>
      <c r="IF84" s="191"/>
      <c r="IG84" s="191"/>
      <c r="IH84" s="191"/>
      <c r="II84" s="191"/>
      <c r="IJ84" s="191">
        <f t="shared" si="229"/>
        <v>0</v>
      </c>
      <c r="IK84" s="191"/>
      <c r="IL84" s="191"/>
      <c r="IM84" s="191"/>
      <c r="IN84" s="191"/>
      <c r="IO84" s="191"/>
      <c r="IP84" s="191"/>
      <c r="IQ84" s="191">
        <f t="shared" si="230"/>
        <v>0</v>
      </c>
      <c r="IR84" s="191"/>
      <c r="IS84" s="191"/>
      <c r="IT84" s="191"/>
      <c r="IU84" s="191"/>
      <c r="IV84" s="191"/>
      <c r="IW84" s="191"/>
      <c r="IX84" s="191">
        <f t="shared" si="231"/>
        <v>0</v>
      </c>
      <c r="IY84" s="191"/>
      <c r="IZ84" s="191"/>
      <c r="JA84" s="191"/>
      <c r="JB84" s="191"/>
      <c r="JC84" s="191"/>
      <c r="JD84" s="191"/>
      <c r="JE84" s="191">
        <f t="shared" si="232"/>
        <v>0</v>
      </c>
      <c r="JF84" s="191"/>
      <c r="JG84" s="191"/>
      <c r="JH84" s="191"/>
      <c r="JI84" s="191"/>
      <c r="JJ84" s="191"/>
      <c r="JK84" s="191"/>
      <c r="JL84" s="191">
        <f t="shared" si="233"/>
        <v>0</v>
      </c>
      <c r="JM84" s="191"/>
      <c r="JN84" s="191"/>
      <c r="JO84" s="191"/>
      <c r="JP84" s="191"/>
      <c r="JQ84" s="191"/>
      <c r="JR84" s="191"/>
      <c r="JS84" s="191">
        <f t="shared" si="234"/>
        <v>0</v>
      </c>
      <c r="JT84" s="191"/>
      <c r="JU84" s="191"/>
      <c r="JV84" s="191"/>
      <c r="JW84" s="191"/>
      <c r="JX84" s="191"/>
      <c r="JY84" s="191"/>
      <c r="JZ84" s="191">
        <f t="shared" si="235"/>
        <v>0</v>
      </c>
      <c r="KA84" s="191"/>
      <c r="KB84" s="191"/>
      <c r="KC84" s="191"/>
      <c r="KD84" s="191"/>
      <c r="KE84" s="191"/>
      <c r="KF84" s="191"/>
      <c r="KG84" s="191">
        <f t="shared" si="236"/>
        <v>0</v>
      </c>
      <c r="KH84" s="191"/>
      <c r="KI84" s="191"/>
      <c r="KJ84" s="191"/>
      <c r="KK84" s="191"/>
      <c r="KL84" s="191"/>
      <c r="KM84" s="191"/>
      <c r="KN84" s="191">
        <f t="shared" si="237"/>
        <v>0</v>
      </c>
      <c r="KO84" s="191"/>
      <c r="KP84" s="191"/>
      <c r="KQ84" s="191"/>
      <c r="KR84" s="191"/>
      <c r="KS84" s="191"/>
      <c r="KT84" s="191"/>
      <c r="KU84" s="191">
        <f t="shared" si="238"/>
        <v>0</v>
      </c>
      <c r="KV84" s="191"/>
      <c r="KW84" s="191"/>
      <c r="KX84" s="191"/>
      <c r="KY84" s="191"/>
      <c r="KZ84" s="191"/>
      <c r="LA84" s="191"/>
      <c r="LB84" s="191">
        <f t="shared" si="239"/>
        <v>0</v>
      </c>
      <c r="LC84" s="191"/>
      <c r="LD84" s="191"/>
      <c r="LE84" s="191"/>
      <c r="LF84" s="191"/>
      <c r="LG84" s="191"/>
      <c r="LH84" s="191"/>
      <c r="LI84" s="191">
        <f t="shared" si="240"/>
        <v>0</v>
      </c>
      <c r="LJ84" s="191"/>
      <c r="LK84" s="191"/>
      <c r="LL84" s="191"/>
      <c r="LM84" s="191"/>
      <c r="LN84" s="191"/>
      <c r="LO84" s="191"/>
      <c r="LP84" s="191">
        <f t="shared" si="241"/>
        <v>0</v>
      </c>
      <c r="LQ84" s="191"/>
      <c r="LR84" s="191"/>
      <c r="LS84" s="191"/>
      <c r="LT84" s="191"/>
      <c r="LU84" s="191"/>
      <c r="LV84" s="191"/>
      <c r="LW84" s="191">
        <f t="shared" si="242"/>
        <v>0</v>
      </c>
      <c r="LX84" s="191"/>
      <c r="LY84" s="191"/>
      <c r="LZ84" s="191"/>
      <c r="MA84" s="191"/>
      <c r="MB84" s="191"/>
      <c r="MC84" s="191"/>
      <c r="MD84" s="191">
        <f t="shared" si="243"/>
        <v>0</v>
      </c>
      <c r="ME84" s="191"/>
      <c r="MF84" s="191"/>
      <c r="MG84" s="191"/>
      <c r="MH84" s="191"/>
      <c r="MI84" s="191"/>
      <c r="MJ84" s="191"/>
      <c r="MK84" s="191">
        <f t="shared" si="244"/>
        <v>0</v>
      </c>
      <c r="ML84" s="191"/>
      <c r="MM84" s="191"/>
      <c r="MN84" s="191"/>
      <c r="MO84" s="191"/>
      <c r="MP84" s="191"/>
      <c r="MQ84" s="191"/>
      <c r="MR84" s="191">
        <f t="shared" si="245"/>
        <v>0</v>
      </c>
      <c r="MS84" s="191"/>
      <c r="MT84" s="191"/>
      <c r="MU84" s="191"/>
      <c r="MV84" s="191"/>
      <c r="MW84" s="191"/>
      <c r="MX84" s="191"/>
      <c r="MY84" s="191">
        <f t="shared" si="246"/>
        <v>0</v>
      </c>
      <c r="MZ84" s="191"/>
      <c r="NA84" s="191"/>
      <c r="NB84" s="191"/>
      <c r="NC84" s="191"/>
      <c r="ND84" s="191"/>
      <c r="NE84" s="191"/>
      <c r="NF84" s="191">
        <f t="shared" si="247"/>
        <v>0</v>
      </c>
      <c r="NG84" s="191"/>
      <c r="NH84" s="191"/>
      <c r="NI84" s="191"/>
      <c r="NJ84" s="191"/>
      <c r="NK84" s="191"/>
      <c r="NL84" s="191"/>
      <c r="NM84" s="191">
        <f t="shared" si="248"/>
        <v>0</v>
      </c>
      <c r="NN84" s="191"/>
      <c r="NO84" s="191"/>
      <c r="NP84" s="191"/>
      <c r="NQ84" s="191"/>
      <c r="NR84" s="191"/>
      <c r="NS84" s="191"/>
      <c r="NT84" s="191">
        <f t="shared" si="249"/>
        <v>0</v>
      </c>
      <c r="NU84" s="191"/>
      <c r="NV84" s="191"/>
      <c r="NW84" s="191"/>
      <c r="NX84" s="191"/>
      <c r="NY84" s="191"/>
      <c r="NZ84" s="191"/>
      <c r="OA84" s="191">
        <f t="shared" si="250"/>
        <v>0</v>
      </c>
      <c r="OB84" s="191"/>
      <c r="OC84" s="191"/>
      <c r="OD84" s="191"/>
      <c r="OE84" s="191"/>
      <c r="OF84" s="191"/>
      <c r="OG84" s="191"/>
      <c r="OH84" s="191">
        <f t="shared" si="251"/>
        <v>0</v>
      </c>
      <c r="OI84" s="191"/>
      <c r="OJ84" s="191"/>
      <c r="OK84" s="191"/>
      <c r="OL84" s="191"/>
      <c r="OM84" s="191"/>
      <c r="ON84" s="191"/>
      <c r="OO84" s="191">
        <f t="shared" si="252"/>
        <v>0</v>
      </c>
      <c r="OP84" s="191"/>
      <c r="OQ84" s="191"/>
      <c r="OR84" s="191"/>
      <c r="OS84" s="191"/>
      <c r="OT84" s="191"/>
      <c r="OU84" s="191"/>
      <c r="OV84" s="191">
        <f t="shared" si="253"/>
        <v>0</v>
      </c>
      <c r="OW84" s="191"/>
      <c r="OX84" s="191"/>
      <c r="OY84" s="191"/>
      <c r="OZ84" s="191"/>
      <c r="PA84" s="191"/>
      <c r="PB84" s="191"/>
      <c r="PC84" s="191">
        <f t="shared" si="254"/>
        <v>0</v>
      </c>
      <c r="PD84" s="191"/>
      <c r="PE84" s="191"/>
      <c r="PF84" s="191"/>
      <c r="PG84" s="191"/>
      <c r="PH84" s="191"/>
      <c r="PI84" s="191"/>
      <c r="PJ84" s="191">
        <f t="shared" si="255"/>
        <v>0</v>
      </c>
      <c r="PK84" s="191"/>
      <c r="PL84" s="191"/>
      <c r="PM84" s="191"/>
      <c r="PN84" s="191"/>
      <c r="PO84" s="191"/>
      <c r="PP84" s="191"/>
      <c r="PQ84" s="191">
        <f t="shared" si="256"/>
        <v>0</v>
      </c>
      <c r="PR84" s="191"/>
      <c r="PS84" s="191"/>
      <c r="PT84" s="191"/>
      <c r="PU84" s="191">
        <v>1</v>
      </c>
      <c r="PV84" s="191">
        <v>60000</v>
      </c>
      <c r="PW84" s="191"/>
      <c r="PX84" s="191">
        <f t="shared" si="257"/>
        <v>60000</v>
      </c>
      <c r="PY84" s="191"/>
      <c r="PZ84" s="191"/>
      <c r="QA84" s="191"/>
      <c r="QB84" s="191"/>
      <c r="QC84" s="191">
        <f t="shared" si="258"/>
        <v>0</v>
      </c>
      <c r="QD84" s="191"/>
      <c r="QE84" s="191">
        <f t="shared" si="259"/>
        <v>0</v>
      </c>
      <c r="QF84" s="191"/>
      <c r="QG84" s="191"/>
      <c r="QH84" s="191"/>
      <c r="QI84" s="191"/>
      <c r="QJ84" s="191"/>
      <c r="QK84" s="191"/>
      <c r="QL84" s="191">
        <f t="shared" si="260"/>
        <v>0</v>
      </c>
      <c r="QM84" s="191"/>
      <c r="QN84" s="191"/>
      <c r="QO84" s="191"/>
      <c r="QP84" s="191"/>
      <c r="QQ84" s="201">
        <v>54318.6</v>
      </c>
      <c r="QR84" s="191"/>
      <c r="QS84" s="201">
        <f t="shared" si="261"/>
        <v>54318.6</v>
      </c>
      <c r="QT84" s="191">
        <v>2874</v>
      </c>
      <c r="QU84" s="191"/>
      <c r="QV84" s="191"/>
      <c r="QW84" s="191"/>
      <c r="QX84" s="191"/>
      <c r="QY84" s="191"/>
      <c r="QZ84" s="191">
        <f t="shared" si="262"/>
        <v>0</v>
      </c>
      <c r="RA84" s="191"/>
      <c r="RB84" s="191"/>
      <c r="RC84" s="191"/>
      <c r="RD84" s="191"/>
      <c r="RE84" s="191"/>
      <c r="RF84" s="191"/>
      <c r="RG84" s="191">
        <f t="shared" si="263"/>
        <v>0</v>
      </c>
      <c r="RH84" s="191"/>
      <c r="RI84" s="191"/>
      <c r="RJ84" s="191"/>
      <c r="RK84" s="191"/>
      <c r="RL84" s="191"/>
      <c r="RM84" s="191"/>
      <c r="RN84" s="191">
        <f t="shared" si="264"/>
        <v>0</v>
      </c>
      <c r="RO84" s="191"/>
      <c r="RP84" s="191"/>
      <c r="RQ84" s="191"/>
      <c r="RR84" s="191"/>
      <c r="RS84" s="191"/>
      <c r="RT84" s="191"/>
      <c r="RU84" s="191">
        <f t="shared" si="265"/>
        <v>0</v>
      </c>
      <c r="RV84" s="191"/>
      <c r="RW84" s="191"/>
      <c r="RX84" s="191"/>
      <c r="RY84" s="191"/>
      <c r="RZ84" s="191"/>
      <c r="SA84" s="191"/>
      <c r="SB84" s="191">
        <f t="shared" si="266"/>
        <v>0</v>
      </c>
      <c r="SC84" s="191"/>
      <c r="SD84" s="191"/>
      <c r="SE84" s="191"/>
      <c r="SF84" s="191"/>
      <c r="SG84" s="191"/>
      <c r="SH84" s="191"/>
      <c r="SI84" s="191">
        <f t="shared" si="287"/>
        <v>0</v>
      </c>
      <c r="SJ84" s="191"/>
      <c r="SK84" s="191"/>
      <c r="SL84" s="191"/>
      <c r="SM84" s="191"/>
      <c r="SN84" s="191"/>
      <c r="SO84" s="191"/>
      <c r="SP84" s="191">
        <f t="shared" si="267"/>
        <v>0</v>
      </c>
      <c r="SQ84" s="191"/>
      <c r="SR84" s="191"/>
      <c r="SS84" s="191"/>
      <c r="ST84" s="191"/>
      <c r="SU84" s="191"/>
      <c r="SV84" s="191"/>
      <c r="SW84" s="191">
        <f t="shared" si="268"/>
        <v>0</v>
      </c>
      <c r="SX84" s="191"/>
      <c r="SY84" s="191"/>
      <c r="SZ84" s="191"/>
      <c r="TA84" s="191"/>
      <c r="TB84" s="191"/>
      <c r="TC84" s="191"/>
      <c r="TD84" s="191">
        <f t="shared" si="288"/>
        <v>0</v>
      </c>
      <c r="TE84" s="191"/>
      <c r="TF84" s="191"/>
      <c r="TG84" s="191"/>
      <c r="TH84" s="191"/>
      <c r="TI84" s="191"/>
      <c r="TJ84" s="191"/>
      <c r="TK84" s="191">
        <f t="shared" si="289"/>
        <v>0</v>
      </c>
      <c r="TL84" s="191"/>
      <c r="TM84" s="191"/>
      <c r="TN84" s="191"/>
      <c r="TO84" s="191"/>
      <c r="TP84" s="191"/>
      <c r="TQ84" s="191"/>
      <c r="TR84" s="191">
        <f t="shared" si="290"/>
        <v>0</v>
      </c>
      <c r="TS84" s="191"/>
      <c r="TT84" s="191"/>
      <c r="TU84" s="191"/>
      <c r="TV84" s="191"/>
      <c r="TW84" s="191"/>
      <c r="TX84" s="191"/>
      <c r="TY84" s="191">
        <f t="shared" si="269"/>
        <v>0</v>
      </c>
      <c r="TZ84" s="191"/>
      <c r="UA84" s="191"/>
      <c r="UB84" s="191"/>
      <c r="UC84" s="191"/>
      <c r="UD84" s="191"/>
      <c r="UE84" s="191"/>
      <c r="UF84" s="191">
        <f t="shared" si="270"/>
        <v>0</v>
      </c>
      <c r="UG84" s="191"/>
      <c r="UH84" s="191"/>
      <c r="UI84" s="191"/>
      <c r="UJ84" s="191"/>
      <c r="UK84" s="191"/>
      <c r="UL84" s="191"/>
      <c r="UM84" s="191">
        <f t="shared" si="271"/>
        <v>0</v>
      </c>
      <c r="UN84" s="191"/>
      <c r="UO84" s="191"/>
      <c r="UP84" s="191"/>
      <c r="UQ84" s="191"/>
      <c r="UR84" s="191"/>
      <c r="US84" s="191"/>
      <c r="UT84" s="191">
        <f t="shared" si="272"/>
        <v>0</v>
      </c>
      <c r="UU84" s="191"/>
      <c r="UV84" s="191"/>
      <c r="UW84" s="191"/>
      <c r="UX84" s="191"/>
      <c r="UY84" s="191"/>
      <c r="UZ84" s="191"/>
      <c r="VA84" s="191">
        <f t="shared" si="273"/>
        <v>0</v>
      </c>
      <c r="VB84" s="191"/>
      <c r="VC84" s="191"/>
      <c r="VD84" s="191"/>
      <c r="VE84" s="191"/>
      <c r="VF84" s="191"/>
      <c r="VG84" s="191"/>
      <c r="VH84" s="191">
        <f t="shared" si="274"/>
        <v>0</v>
      </c>
      <c r="VI84" s="191"/>
      <c r="VJ84" s="191"/>
      <c r="VK84" s="191"/>
      <c r="VL84" s="191"/>
      <c r="VM84" s="191"/>
      <c r="VN84" s="191"/>
      <c r="VO84" s="191">
        <f t="shared" si="275"/>
        <v>0</v>
      </c>
      <c r="VP84" s="191"/>
      <c r="VQ84" s="191"/>
      <c r="VR84" s="191"/>
      <c r="VS84" s="191"/>
      <c r="VT84" s="191"/>
      <c r="VU84" s="191"/>
      <c r="VV84" s="191">
        <f t="shared" si="276"/>
        <v>0</v>
      </c>
      <c r="VW84" s="191"/>
      <c r="VX84" s="191"/>
      <c r="VY84" s="191"/>
      <c r="VZ84" s="191"/>
      <c r="WA84" s="191"/>
      <c r="WB84" s="191"/>
      <c r="WC84" s="191">
        <f t="shared" si="277"/>
        <v>0</v>
      </c>
      <c r="WD84" s="191"/>
      <c r="WE84" s="191"/>
      <c r="WF84" s="191"/>
      <c r="WG84" s="191"/>
      <c r="WH84" s="191"/>
      <c r="WI84" s="191"/>
      <c r="WJ84" s="191">
        <f t="shared" si="278"/>
        <v>0</v>
      </c>
      <c r="WK84" s="191"/>
      <c r="WL84" s="191"/>
      <c r="WM84" s="191"/>
      <c r="WN84" s="191"/>
      <c r="WO84" s="191"/>
      <c r="WP84" s="191"/>
      <c r="WQ84" s="191">
        <f t="shared" si="279"/>
        <v>0</v>
      </c>
      <c r="WR84" s="191"/>
      <c r="WS84" s="191"/>
      <c r="WT84" s="191"/>
      <c r="WU84" s="191"/>
      <c r="WV84" s="191"/>
      <c r="WW84" s="191"/>
      <c r="WX84" s="191">
        <f t="shared" si="280"/>
        <v>0</v>
      </c>
      <c r="WY84" s="191"/>
      <c r="WZ84" s="191"/>
      <c r="XA84" s="191"/>
      <c r="XB84" s="191"/>
      <c r="XC84" s="191"/>
      <c r="XD84" s="191"/>
      <c r="XE84" s="191">
        <f t="shared" si="281"/>
        <v>0</v>
      </c>
      <c r="XF84" s="191"/>
      <c r="XG84" s="191"/>
      <c r="XH84" s="191"/>
      <c r="XI84" s="191"/>
      <c r="XJ84" s="191"/>
      <c r="XK84" s="191"/>
      <c r="XL84" s="191">
        <f t="shared" si="282"/>
        <v>0</v>
      </c>
      <c r="XM84" s="191"/>
      <c r="XN84" s="191"/>
      <c r="XO84" s="191"/>
      <c r="XP84" s="191"/>
      <c r="XQ84" s="191"/>
      <c r="XR84" s="191"/>
      <c r="XS84" s="191">
        <f t="shared" si="283"/>
        <v>0</v>
      </c>
      <c r="XT84" s="191"/>
      <c r="XU84" s="191"/>
      <c r="XV84" s="191"/>
      <c r="XW84" s="191"/>
      <c r="XX84" s="191"/>
      <c r="XY84" s="191"/>
      <c r="XZ84" s="191">
        <f t="shared" si="284"/>
        <v>0</v>
      </c>
      <c r="YA84" s="191"/>
      <c r="YB84" s="191"/>
      <c r="YC84" s="191"/>
      <c r="YD84" s="191"/>
      <c r="YE84" s="191"/>
      <c r="YF84" s="191"/>
      <c r="YG84" s="191">
        <f t="shared" si="285"/>
        <v>0</v>
      </c>
      <c r="YH84" s="191"/>
      <c r="YI84" s="191"/>
      <c r="YJ84" s="191"/>
      <c r="YK84" s="191"/>
      <c r="YL84" s="190">
        <f t="shared" si="194"/>
        <v>114318.6</v>
      </c>
      <c r="YM84" s="190">
        <f t="shared" si="193"/>
        <v>0</v>
      </c>
      <c r="YN84" s="190">
        <f t="shared" si="193"/>
        <v>114318.6</v>
      </c>
      <c r="YO84" s="191"/>
    </row>
    <row r="85" spans="1:665" ht="18" customHeight="1">
      <c r="A85" s="200">
        <v>14</v>
      </c>
      <c r="B85" s="191" t="s">
        <v>1911</v>
      </c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>
        <f t="shared" si="195"/>
        <v>0</v>
      </c>
      <c r="N85" s="191"/>
      <c r="O85" s="191"/>
      <c r="P85" s="191"/>
      <c r="Q85" s="191"/>
      <c r="R85" s="191"/>
      <c r="S85" s="191"/>
      <c r="T85" s="191">
        <f t="shared" si="196"/>
        <v>0</v>
      </c>
      <c r="U85" s="191"/>
      <c r="V85" s="191"/>
      <c r="W85" s="191"/>
      <c r="X85" s="191">
        <v>1</v>
      </c>
      <c r="Y85" s="191">
        <f t="shared" si="197"/>
        <v>2000</v>
      </c>
      <c r="Z85" s="191"/>
      <c r="AA85" s="191">
        <f t="shared" si="198"/>
        <v>2000</v>
      </c>
      <c r="AB85" s="191"/>
      <c r="AC85" s="191"/>
      <c r="AD85" s="191"/>
      <c r="AE85" s="191"/>
      <c r="AF85" s="191"/>
      <c r="AG85" s="191"/>
      <c r="AH85" s="191">
        <f t="shared" si="199"/>
        <v>0</v>
      </c>
      <c r="AI85" s="191"/>
      <c r="AJ85" s="191"/>
      <c r="AK85" s="191"/>
      <c r="AL85" s="191"/>
      <c r="AM85" s="191"/>
      <c r="AN85" s="191"/>
      <c r="AO85" s="191">
        <f t="shared" si="200"/>
        <v>0</v>
      </c>
      <c r="AP85" s="191"/>
      <c r="AQ85" s="191"/>
      <c r="AR85" s="191"/>
      <c r="AS85" s="191"/>
      <c r="AT85" s="191"/>
      <c r="AU85" s="191"/>
      <c r="AV85" s="191">
        <f t="shared" si="201"/>
        <v>0</v>
      </c>
      <c r="AW85" s="191"/>
      <c r="AX85" s="191"/>
      <c r="AY85" s="191"/>
      <c r="AZ85" s="191"/>
      <c r="BA85" s="191"/>
      <c r="BB85" s="191"/>
      <c r="BC85" s="191">
        <f t="shared" si="202"/>
        <v>0</v>
      </c>
      <c r="BD85" s="191"/>
      <c r="BE85" s="191"/>
      <c r="BF85" s="191"/>
      <c r="BG85" s="191"/>
      <c r="BH85" s="191"/>
      <c r="BI85" s="191"/>
      <c r="BJ85" s="191">
        <f t="shared" si="203"/>
        <v>0</v>
      </c>
      <c r="BK85" s="191"/>
      <c r="BL85" s="191"/>
      <c r="BM85" s="191"/>
      <c r="BN85" s="191"/>
      <c r="BO85" s="191"/>
      <c r="BP85" s="191"/>
      <c r="BQ85" s="191">
        <f t="shared" si="204"/>
        <v>0</v>
      </c>
      <c r="BR85" s="191"/>
      <c r="BS85" s="191"/>
      <c r="BT85" s="191"/>
      <c r="BU85" s="191"/>
      <c r="BV85" s="191"/>
      <c r="BW85" s="191"/>
      <c r="BX85" s="191">
        <f t="shared" si="205"/>
        <v>0</v>
      </c>
      <c r="BY85" s="191"/>
      <c r="BZ85" s="191"/>
      <c r="CA85" s="191"/>
      <c r="CB85" s="191"/>
      <c r="CC85" s="191"/>
      <c r="CD85" s="191"/>
      <c r="CE85" s="191">
        <f t="shared" si="206"/>
        <v>0</v>
      </c>
      <c r="CF85" s="191"/>
      <c r="CG85" s="191"/>
      <c r="CH85" s="191"/>
      <c r="CI85" s="191"/>
      <c r="CJ85" s="191"/>
      <c r="CK85" s="191"/>
      <c r="CL85" s="191">
        <f t="shared" si="207"/>
        <v>0</v>
      </c>
      <c r="CM85" s="191"/>
      <c r="CN85" s="191"/>
      <c r="CO85" s="191"/>
      <c r="CP85" s="191"/>
      <c r="CQ85" s="191"/>
      <c r="CR85" s="191"/>
      <c r="CS85" s="191">
        <f t="shared" si="208"/>
        <v>0</v>
      </c>
      <c r="CT85" s="191"/>
      <c r="CU85" s="191"/>
      <c r="CV85" s="191"/>
      <c r="CW85" s="191"/>
      <c r="CX85" s="191"/>
      <c r="CY85" s="191"/>
      <c r="CZ85" s="191">
        <f t="shared" si="209"/>
        <v>0</v>
      </c>
      <c r="DA85" s="191"/>
      <c r="DB85" s="191"/>
      <c r="DC85" s="191"/>
      <c r="DD85" s="191"/>
      <c r="DE85" s="191"/>
      <c r="DF85" s="191"/>
      <c r="DG85" s="191">
        <f t="shared" si="210"/>
        <v>0</v>
      </c>
      <c r="DH85" s="191"/>
      <c r="DI85" s="191"/>
      <c r="DJ85" s="191"/>
      <c r="DK85" s="191"/>
      <c r="DL85" s="191"/>
      <c r="DM85" s="191"/>
      <c r="DN85" s="191">
        <f t="shared" si="211"/>
        <v>0</v>
      </c>
      <c r="DO85" s="191"/>
      <c r="DP85" s="191"/>
      <c r="DQ85" s="191"/>
      <c r="DR85" s="191"/>
      <c r="DS85" s="191"/>
      <c r="DT85" s="191"/>
      <c r="DU85" s="191">
        <f t="shared" si="212"/>
        <v>0</v>
      </c>
      <c r="DV85" s="191"/>
      <c r="DW85" s="191"/>
      <c r="DX85" s="191"/>
      <c r="DY85" s="191"/>
      <c r="DZ85" s="191"/>
      <c r="EA85" s="191"/>
      <c r="EB85" s="191">
        <f t="shared" si="213"/>
        <v>0</v>
      </c>
      <c r="EC85" s="191"/>
      <c r="ED85" s="191"/>
      <c r="EE85" s="191"/>
      <c r="EF85" s="191"/>
      <c r="EG85" s="191"/>
      <c r="EH85" s="191"/>
      <c r="EI85" s="191">
        <f t="shared" si="214"/>
        <v>0</v>
      </c>
      <c r="EJ85" s="191"/>
      <c r="EK85" s="191"/>
      <c r="EL85" s="191"/>
      <c r="EM85" s="191"/>
      <c r="EN85" s="191"/>
      <c r="EO85" s="191"/>
      <c r="EP85" s="191">
        <f t="shared" si="215"/>
        <v>0</v>
      </c>
      <c r="EQ85" s="191"/>
      <c r="ER85" s="191"/>
      <c r="ES85" s="191"/>
      <c r="ET85" s="191"/>
      <c r="EU85" s="191"/>
      <c r="EV85" s="191"/>
      <c r="EW85" s="191">
        <f t="shared" si="216"/>
        <v>0</v>
      </c>
      <c r="EX85" s="191"/>
      <c r="EY85" s="191"/>
      <c r="EZ85" s="191"/>
      <c r="FA85" s="191"/>
      <c r="FB85" s="191"/>
      <c r="FC85" s="191"/>
      <c r="FD85" s="191">
        <f t="shared" si="217"/>
        <v>0</v>
      </c>
      <c r="FE85" s="191"/>
      <c r="FF85" s="191"/>
      <c r="FG85" s="191"/>
      <c r="FH85" s="191"/>
      <c r="FI85" s="191"/>
      <c r="FJ85" s="191"/>
      <c r="FK85" s="191">
        <f t="shared" si="218"/>
        <v>0</v>
      </c>
      <c r="FL85" s="191"/>
      <c r="FM85" s="191"/>
      <c r="FN85" s="191"/>
      <c r="FO85" s="191"/>
      <c r="FP85" s="191"/>
      <c r="FQ85" s="191"/>
      <c r="FR85" s="191">
        <f t="shared" si="219"/>
        <v>0</v>
      </c>
      <c r="FS85" s="191"/>
      <c r="FT85" s="191"/>
      <c r="FU85" s="191"/>
      <c r="FV85" s="191"/>
      <c r="FW85" s="191"/>
      <c r="FX85" s="191"/>
      <c r="FY85" s="191">
        <f t="shared" si="220"/>
        <v>0</v>
      </c>
      <c r="FZ85" s="191"/>
      <c r="GA85" s="191"/>
      <c r="GB85" s="191"/>
      <c r="GC85" s="191"/>
      <c r="GD85" s="191"/>
      <c r="GE85" s="191"/>
      <c r="GF85" s="191">
        <f t="shared" si="221"/>
        <v>0</v>
      </c>
      <c r="GG85" s="191"/>
      <c r="GH85" s="191"/>
      <c r="GI85" s="191"/>
      <c r="GJ85" s="191"/>
      <c r="GK85" s="191"/>
      <c r="GL85" s="191"/>
      <c r="GM85" s="191">
        <f t="shared" si="222"/>
        <v>0</v>
      </c>
      <c r="GN85" s="191"/>
      <c r="GO85" s="191"/>
      <c r="GP85" s="191"/>
      <c r="GQ85" s="191"/>
      <c r="GR85" s="191"/>
      <c r="GS85" s="191"/>
      <c r="GT85" s="191">
        <f t="shared" si="223"/>
        <v>0</v>
      </c>
      <c r="GU85" s="191"/>
      <c r="GV85" s="191"/>
      <c r="GW85" s="191"/>
      <c r="GX85" s="191"/>
      <c r="GY85" s="191"/>
      <c r="GZ85" s="191"/>
      <c r="HA85" s="191">
        <f t="shared" si="224"/>
        <v>0</v>
      </c>
      <c r="HB85" s="191"/>
      <c r="HC85" s="191"/>
      <c r="HD85" s="191"/>
      <c r="HE85" s="191"/>
      <c r="HF85" s="191"/>
      <c r="HG85" s="191"/>
      <c r="HH85" s="191">
        <f t="shared" si="225"/>
        <v>0</v>
      </c>
      <c r="HI85" s="191"/>
      <c r="HJ85" s="191"/>
      <c r="HK85" s="191"/>
      <c r="HL85" s="191"/>
      <c r="HM85" s="191"/>
      <c r="HN85" s="191"/>
      <c r="HO85" s="191">
        <f t="shared" si="226"/>
        <v>0</v>
      </c>
      <c r="HP85" s="191"/>
      <c r="HQ85" s="191"/>
      <c r="HR85" s="191"/>
      <c r="HS85" s="191"/>
      <c r="HT85" s="191"/>
      <c r="HU85" s="191"/>
      <c r="HV85" s="191">
        <f t="shared" si="227"/>
        <v>0</v>
      </c>
      <c r="HW85" s="191"/>
      <c r="HX85" s="191"/>
      <c r="HY85" s="191"/>
      <c r="HZ85" s="191"/>
      <c r="IA85" s="191"/>
      <c r="IB85" s="191"/>
      <c r="IC85" s="191">
        <f t="shared" si="228"/>
        <v>0</v>
      </c>
      <c r="ID85" s="191"/>
      <c r="IE85" s="191"/>
      <c r="IF85" s="191"/>
      <c r="IG85" s="191"/>
      <c r="IH85" s="191"/>
      <c r="II85" s="191"/>
      <c r="IJ85" s="191">
        <f t="shared" si="229"/>
        <v>0</v>
      </c>
      <c r="IK85" s="191"/>
      <c r="IL85" s="191"/>
      <c r="IM85" s="191"/>
      <c r="IN85" s="191"/>
      <c r="IO85" s="191"/>
      <c r="IP85" s="191"/>
      <c r="IQ85" s="191">
        <f t="shared" si="230"/>
        <v>0</v>
      </c>
      <c r="IR85" s="191"/>
      <c r="IS85" s="191"/>
      <c r="IT85" s="191"/>
      <c r="IU85" s="191"/>
      <c r="IV85" s="191"/>
      <c r="IW85" s="191"/>
      <c r="IX85" s="191">
        <f t="shared" si="231"/>
        <v>0</v>
      </c>
      <c r="IY85" s="191"/>
      <c r="IZ85" s="191"/>
      <c r="JA85" s="191"/>
      <c r="JB85" s="191"/>
      <c r="JC85" s="191"/>
      <c r="JD85" s="191"/>
      <c r="JE85" s="191">
        <f t="shared" si="232"/>
        <v>0</v>
      </c>
      <c r="JF85" s="191"/>
      <c r="JG85" s="191"/>
      <c r="JH85" s="191"/>
      <c r="JI85" s="191"/>
      <c r="JJ85" s="191"/>
      <c r="JK85" s="191"/>
      <c r="JL85" s="191">
        <f t="shared" si="233"/>
        <v>0</v>
      </c>
      <c r="JM85" s="191"/>
      <c r="JN85" s="191"/>
      <c r="JO85" s="191"/>
      <c r="JP85" s="191"/>
      <c r="JQ85" s="191"/>
      <c r="JR85" s="191"/>
      <c r="JS85" s="191">
        <f t="shared" si="234"/>
        <v>0</v>
      </c>
      <c r="JT85" s="191"/>
      <c r="JU85" s="191"/>
      <c r="JV85" s="191"/>
      <c r="JW85" s="191"/>
      <c r="JX85" s="191"/>
      <c r="JY85" s="191"/>
      <c r="JZ85" s="191">
        <f t="shared" si="235"/>
        <v>0</v>
      </c>
      <c r="KA85" s="191"/>
      <c r="KB85" s="191"/>
      <c r="KC85" s="191"/>
      <c r="KD85" s="191"/>
      <c r="KE85" s="191"/>
      <c r="KF85" s="191"/>
      <c r="KG85" s="191">
        <f t="shared" si="236"/>
        <v>0</v>
      </c>
      <c r="KH85" s="191"/>
      <c r="KI85" s="191"/>
      <c r="KJ85" s="191"/>
      <c r="KK85" s="191"/>
      <c r="KL85" s="191"/>
      <c r="KM85" s="191"/>
      <c r="KN85" s="191">
        <f t="shared" si="237"/>
        <v>0</v>
      </c>
      <c r="KO85" s="191"/>
      <c r="KP85" s="191"/>
      <c r="KQ85" s="191"/>
      <c r="KR85" s="191"/>
      <c r="KS85" s="191"/>
      <c r="KT85" s="191"/>
      <c r="KU85" s="191">
        <f t="shared" si="238"/>
        <v>0</v>
      </c>
      <c r="KV85" s="191"/>
      <c r="KW85" s="191"/>
      <c r="KX85" s="191"/>
      <c r="KY85" s="191"/>
      <c r="KZ85" s="191"/>
      <c r="LA85" s="191"/>
      <c r="LB85" s="191">
        <f t="shared" si="239"/>
        <v>0</v>
      </c>
      <c r="LC85" s="191"/>
      <c r="LD85" s="191"/>
      <c r="LE85" s="191"/>
      <c r="LF85" s="191"/>
      <c r="LG85" s="191"/>
      <c r="LH85" s="191"/>
      <c r="LI85" s="191">
        <f t="shared" si="240"/>
        <v>0</v>
      </c>
      <c r="LJ85" s="191"/>
      <c r="LK85" s="191"/>
      <c r="LL85" s="191"/>
      <c r="LM85" s="191"/>
      <c r="LN85" s="191"/>
      <c r="LO85" s="191"/>
      <c r="LP85" s="191">
        <f t="shared" si="241"/>
        <v>0</v>
      </c>
      <c r="LQ85" s="191"/>
      <c r="LR85" s="191"/>
      <c r="LS85" s="191"/>
      <c r="LT85" s="191"/>
      <c r="LU85" s="191"/>
      <c r="LV85" s="191"/>
      <c r="LW85" s="191">
        <f t="shared" si="242"/>
        <v>0</v>
      </c>
      <c r="LX85" s="191"/>
      <c r="LY85" s="191"/>
      <c r="LZ85" s="191"/>
      <c r="MA85" s="191"/>
      <c r="MB85" s="191"/>
      <c r="MC85" s="191"/>
      <c r="MD85" s="191">
        <f t="shared" si="243"/>
        <v>0</v>
      </c>
      <c r="ME85" s="191"/>
      <c r="MF85" s="191"/>
      <c r="MG85" s="191"/>
      <c r="MH85" s="191"/>
      <c r="MI85" s="191"/>
      <c r="MJ85" s="191"/>
      <c r="MK85" s="191">
        <f t="shared" si="244"/>
        <v>0</v>
      </c>
      <c r="ML85" s="191"/>
      <c r="MM85" s="191"/>
      <c r="MN85" s="191"/>
      <c r="MO85" s="191"/>
      <c r="MP85" s="191"/>
      <c r="MQ85" s="191"/>
      <c r="MR85" s="191">
        <f t="shared" si="245"/>
        <v>0</v>
      </c>
      <c r="MS85" s="191"/>
      <c r="MT85" s="191"/>
      <c r="MU85" s="191"/>
      <c r="MV85" s="191"/>
      <c r="MW85" s="191"/>
      <c r="MX85" s="191"/>
      <c r="MY85" s="191">
        <f t="shared" si="246"/>
        <v>0</v>
      </c>
      <c r="MZ85" s="191"/>
      <c r="NA85" s="191"/>
      <c r="NB85" s="191"/>
      <c r="NC85" s="191"/>
      <c r="ND85" s="191"/>
      <c r="NE85" s="191"/>
      <c r="NF85" s="191">
        <f t="shared" si="247"/>
        <v>0</v>
      </c>
      <c r="NG85" s="191"/>
      <c r="NH85" s="191"/>
      <c r="NI85" s="191"/>
      <c r="NJ85" s="191"/>
      <c r="NK85" s="191"/>
      <c r="NL85" s="191"/>
      <c r="NM85" s="191">
        <f t="shared" si="248"/>
        <v>0</v>
      </c>
      <c r="NN85" s="191"/>
      <c r="NO85" s="191"/>
      <c r="NP85" s="191"/>
      <c r="NQ85" s="191"/>
      <c r="NR85" s="191"/>
      <c r="NS85" s="191"/>
      <c r="NT85" s="191">
        <f t="shared" si="249"/>
        <v>0</v>
      </c>
      <c r="NU85" s="191"/>
      <c r="NV85" s="191"/>
      <c r="NW85" s="191"/>
      <c r="NX85" s="191"/>
      <c r="NY85" s="191"/>
      <c r="NZ85" s="191"/>
      <c r="OA85" s="191">
        <f t="shared" si="250"/>
        <v>0</v>
      </c>
      <c r="OB85" s="191"/>
      <c r="OC85" s="191"/>
      <c r="OD85" s="191"/>
      <c r="OE85" s="191"/>
      <c r="OF85" s="191"/>
      <c r="OG85" s="191"/>
      <c r="OH85" s="191">
        <f t="shared" si="251"/>
        <v>0</v>
      </c>
      <c r="OI85" s="191"/>
      <c r="OJ85" s="191"/>
      <c r="OK85" s="191"/>
      <c r="OL85" s="191"/>
      <c r="OM85" s="191"/>
      <c r="ON85" s="191"/>
      <c r="OO85" s="191">
        <f t="shared" si="252"/>
        <v>0</v>
      </c>
      <c r="OP85" s="191"/>
      <c r="OQ85" s="191"/>
      <c r="OR85" s="191"/>
      <c r="OS85" s="191"/>
      <c r="OT85" s="191"/>
      <c r="OU85" s="191"/>
      <c r="OV85" s="191">
        <f t="shared" si="253"/>
        <v>0</v>
      </c>
      <c r="OW85" s="191"/>
      <c r="OX85" s="191"/>
      <c r="OY85" s="191"/>
      <c r="OZ85" s="191"/>
      <c r="PA85" s="191"/>
      <c r="PB85" s="191"/>
      <c r="PC85" s="191">
        <f t="shared" si="254"/>
        <v>0</v>
      </c>
      <c r="PD85" s="191"/>
      <c r="PE85" s="191"/>
      <c r="PF85" s="191"/>
      <c r="PG85" s="191"/>
      <c r="PH85" s="191"/>
      <c r="PI85" s="191"/>
      <c r="PJ85" s="191">
        <f t="shared" si="255"/>
        <v>0</v>
      </c>
      <c r="PK85" s="191"/>
      <c r="PL85" s="191"/>
      <c r="PM85" s="191"/>
      <c r="PN85" s="191"/>
      <c r="PO85" s="191"/>
      <c r="PP85" s="191"/>
      <c r="PQ85" s="191">
        <f t="shared" si="256"/>
        <v>0</v>
      </c>
      <c r="PR85" s="191"/>
      <c r="PS85" s="191"/>
      <c r="PT85" s="191"/>
      <c r="PU85" s="191">
        <v>1</v>
      </c>
      <c r="PV85" s="191">
        <f t="shared" si="286"/>
        <v>300000</v>
      </c>
      <c r="PW85" s="191"/>
      <c r="PX85" s="191">
        <f t="shared" si="257"/>
        <v>300000</v>
      </c>
      <c r="PY85" s="191"/>
      <c r="PZ85" s="191"/>
      <c r="QA85" s="191"/>
      <c r="QB85" s="191">
        <v>1</v>
      </c>
      <c r="QC85" s="191">
        <f t="shared" si="258"/>
        <v>9600</v>
      </c>
      <c r="QD85" s="191"/>
      <c r="QE85" s="191">
        <f t="shared" si="259"/>
        <v>9600</v>
      </c>
      <c r="QF85" s="191"/>
      <c r="QG85" s="191"/>
      <c r="QH85" s="191"/>
      <c r="QI85" s="191"/>
      <c r="QJ85" s="191"/>
      <c r="QK85" s="191"/>
      <c r="QL85" s="191">
        <f t="shared" si="260"/>
        <v>0</v>
      </c>
      <c r="QM85" s="191"/>
      <c r="QN85" s="191"/>
      <c r="QO85" s="191"/>
      <c r="QP85" s="191"/>
      <c r="QQ85" s="201">
        <v>0</v>
      </c>
      <c r="QR85" s="191"/>
      <c r="QS85" s="201">
        <f t="shared" si="261"/>
        <v>0</v>
      </c>
      <c r="QT85" s="191"/>
      <c r="QU85" s="191"/>
      <c r="QV85" s="191"/>
      <c r="QW85" s="191"/>
      <c r="QX85" s="191"/>
      <c r="QY85" s="191"/>
      <c r="QZ85" s="191">
        <f t="shared" si="262"/>
        <v>0</v>
      </c>
      <c r="RA85" s="191"/>
      <c r="RB85" s="191"/>
      <c r="RC85" s="191"/>
      <c r="RD85" s="191"/>
      <c r="RE85" s="191"/>
      <c r="RF85" s="191"/>
      <c r="RG85" s="191">
        <f t="shared" si="263"/>
        <v>0</v>
      </c>
      <c r="RH85" s="191"/>
      <c r="RI85" s="191"/>
      <c r="RJ85" s="191"/>
      <c r="RK85" s="191"/>
      <c r="RL85" s="191"/>
      <c r="RM85" s="191"/>
      <c r="RN85" s="191">
        <f t="shared" si="264"/>
        <v>0</v>
      </c>
      <c r="RO85" s="191"/>
      <c r="RP85" s="191"/>
      <c r="RQ85" s="191"/>
      <c r="RR85" s="191"/>
      <c r="RS85" s="191"/>
      <c r="RT85" s="191"/>
      <c r="RU85" s="191">
        <f t="shared" si="265"/>
        <v>0</v>
      </c>
      <c r="RV85" s="191"/>
      <c r="RW85" s="191"/>
      <c r="RX85" s="191"/>
      <c r="RY85" s="191"/>
      <c r="RZ85" s="191"/>
      <c r="SA85" s="191"/>
      <c r="SB85" s="191">
        <f t="shared" si="266"/>
        <v>0</v>
      </c>
      <c r="SC85" s="191"/>
      <c r="SD85" s="191"/>
      <c r="SE85" s="191"/>
      <c r="SF85" s="191"/>
      <c r="SG85" s="191"/>
      <c r="SH85" s="191"/>
      <c r="SI85" s="191">
        <f t="shared" si="287"/>
        <v>0</v>
      </c>
      <c r="SJ85" s="191"/>
      <c r="SK85" s="191"/>
      <c r="SL85" s="191"/>
      <c r="SM85" s="191"/>
      <c r="SN85" s="191"/>
      <c r="SO85" s="191"/>
      <c r="SP85" s="191">
        <f t="shared" si="267"/>
        <v>0</v>
      </c>
      <c r="SQ85" s="191"/>
      <c r="SR85" s="191"/>
      <c r="SS85" s="191"/>
      <c r="ST85" s="191"/>
      <c r="SU85" s="191"/>
      <c r="SV85" s="191"/>
      <c r="SW85" s="191">
        <f t="shared" si="268"/>
        <v>0</v>
      </c>
      <c r="SX85" s="191"/>
      <c r="SY85" s="191"/>
      <c r="SZ85" s="191"/>
      <c r="TA85" s="191"/>
      <c r="TB85" s="191"/>
      <c r="TC85" s="191"/>
      <c r="TD85" s="191">
        <f t="shared" si="288"/>
        <v>0</v>
      </c>
      <c r="TE85" s="191"/>
      <c r="TF85" s="191"/>
      <c r="TG85" s="191"/>
      <c r="TH85" s="191"/>
      <c r="TI85" s="191"/>
      <c r="TJ85" s="191"/>
      <c r="TK85" s="191">
        <f t="shared" si="289"/>
        <v>0</v>
      </c>
      <c r="TL85" s="191"/>
      <c r="TM85" s="191"/>
      <c r="TN85" s="191"/>
      <c r="TO85" s="191"/>
      <c r="TP85" s="191"/>
      <c r="TQ85" s="191"/>
      <c r="TR85" s="191">
        <f t="shared" si="290"/>
        <v>0</v>
      </c>
      <c r="TS85" s="191"/>
      <c r="TT85" s="191"/>
      <c r="TU85" s="191"/>
      <c r="TV85" s="191"/>
      <c r="TW85" s="191"/>
      <c r="TX85" s="191"/>
      <c r="TY85" s="191">
        <f t="shared" si="269"/>
        <v>0</v>
      </c>
      <c r="TZ85" s="191"/>
      <c r="UA85" s="191"/>
      <c r="UB85" s="191"/>
      <c r="UC85" s="191"/>
      <c r="UD85" s="191"/>
      <c r="UE85" s="191"/>
      <c r="UF85" s="191">
        <f t="shared" si="270"/>
        <v>0</v>
      </c>
      <c r="UG85" s="191"/>
      <c r="UH85" s="191"/>
      <c r="UI85" s="191"/>
      <c r="UJ85" s="191"/>
      <c r="UK85" s="191"/>
      <c r="UL85" s="191"/>
      <c r="UM85" s="191">
        <f t="shared" si="271"/>
        <v>0</v>
      </c>
      <c r="UN85" s="191"/>
      <c r="UO85" s="191"/>
      <c r="UP85" s="191"/>
      <c r="UQ85" s="191"/>
      <c r="UR85" s="191"/>
      <c r="US85" s="191"/>
      <c r="UT85" s="191">
        <f t="shared" si="272"/>
        <v>0</v>
      </c>
      <c r="UU85" s="191"/>
      <c r="UV85" s="191"/>
      <c r="UW85" s="191"/>
      <c r="UX85" s="191"/>
      <c r="UY85" s="191"/>
      <c r="UZ85" s="191"/>
      <c r="VA85" s="191">
        <f t="shared" si="273"/>
        <v>0</v>
      </c>
      <c r="VB85" s="191"/>
      <c r="VC85" s="191"/>
      <c r="VD85" s="191"/>
      <c r="VE85" s="191"/>
      <c r="VF85" s="191"/>
      <c r="VG85" s="191"/>
      <c r="VH85" s="191">
        <f t="shared" si="274"/>
        <v>0</v>
      </c>
      <c r="VI85" s="191"/>
      <c r="VJ85" s="191"/>
      <c r="VK85" s="191"/>
      <c r="VL85" s="191"/>
      <c r="VM85" s="191"/>
      <c r="VN85" s="191"/>
      <c r="VO85" s="191">
        <f t="shared" si="275"/>
        <v>0</v>
      </c>
      <c r="VP85" s="191"/>
      <c r="VQ85" s="191"/>
      <c r="VR85" s="191"/>
      <c r="VS85" s="191"/>
      <c r="VT85" s="191"/>
      <c r="VU85" s="191"/>
      <c r="VV85" s="191">
        <f t="shared" si="276"/>
        <v>0</v>
      </c>
      <c r="VW85" s="191"/>
      <c r="VX85" s="191"/>
      <c r="VY85" s="191"/>
      <c r="VZ85" s="191"/>
      <c r="WA85" s="191"/>
      <c r="WB85" s="191"/>
      <c r="WC85" s="191">
        <f t="shared" si="277"/>
        <v>0</v>
      </c>
      <c r="WD85" s="191"/>
      <c r="WE85" s="191"/>
      <c r="WF85" s="191"/>
      <c r="WG85" s="191"/>
      <c r="WH85" s="191"/>
      <c r="WI85" s="191"/>
      <c r="WJ85" s="191">
        <f t="shared" si="278"/>
        <v>0</v>
      </c>
      <c r="WK85" s="191"/>
      <c r="WL85" s="191"/>
      <c r="WM85" s="191"/>
      <c r="WN85" s="191"/>
      <c r="WO85" s="191"/>
      <c r="WP85" s="191"/>
      <c r="WQ85" s="191">
        <f t="shared" si="279"/>
        <v>0</v>
      </c>
      <c r="WR85" s="191"/>
      <c r="WS85" s="191"/>
      <c r="WT85" s="191"/>
      <c r="WU85" s="191"/>
      <c r="WV85" s="191"/>
      <c r="WW85" s="191"/>
      <c r="WX85" s="191">
        <f t="shared" si="280"/>
        <v>0</v>
      </c>
      <c r="WY85" s="191"/>
      <c r="WZ85" s="191"/>
      <c r="XA85" s="191"/>
      <c r="XB85" s="191"/>
      <c r="XC85" s="191"/>
      <c r="XD85" s="191"/>
      <c r="XE85" s="191">
        <f t="shared" si="281"/>
        <v>0</v>
      </c>
      <c r="XF85" s="191"/>
      <c r="XG85" s="191"/>
      <c r="XH85" s="191"/>
      <c r="XI85" s="191"/>
      <c r="XJ85" s="191"/>
      <c r="XK85" s="191"/>
      <c r="XL85" s="191">
        <f t="shared" si="282"/>
        <v>0</v>
      </c>
      <c r="XM85" s="191"/>
      <c r="XN85" s="191"/>
      <c r="XO85" s="191"/>
      <c r="XP85" s="191"/>
      <c r="XQ85" s="191"/>
      <c r="XR85" s="191"/>
      <c r="XS85" s="191">
        <f t="shared" si="283"/>
        <v>0</v>
      </c>
      <c r="XT85" s="191"/>
      <c r="XU85" s="191"/>
      <c r="XV85" s="191"/>
      <c r="XW85" s="191"/>
      <c r="XX85" s="191"/>
      <c r="XY85" s="191"/>
      <c r="XZ85" s="191">
        <f t="shared" si="284"/>
        <v>0</v>
      </c>
      <c r="YA85" s="191"/>
      <c r="YB85" s="191"/>
      <c r="YC85" s="191"/>
      <c r="YD85" s="191"/>
      <c r="YE85" s="191"/>
      <c r="YF85" s="191"/>
      <c r="YG85" s="191">
        <f t="shared" si="285"/>
        <v>0</v>
      </c>
      <c r="YH85" s="191"/>
      <c r="YI85" s="191"/>
      <c r="YJ85" s="191"/>
      <c r="YK85" s="191"/>
      <c r="YL85" s="190">
        <f t="shared" si="194"/>
        <v>311600</v>
      </c>
      <c r="YM85" s="190">
        <f t="shared" si="193"/>
        <v>0</v>
      </c>
      <c r="YN85" s="190">
        <f t="shared" si="193"/>
        <v>311600</v>
      </c>
      <c r="YO85" s="191"/>
    </row>
    <row r="86" spans="1:665" ht="18" customHeight="1">
      <c r="A86" s="200">
        <v>15</v>
      </c>
      <c r="B86" s="191" t="s">
        <v>1912</v>
      </c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>
        <f t="shared" si="195"/>
        <v>0</v>
      </c>
      <c r="N86" s="191"/>
      <c r="O86" s="191"/>
      <c r="P86" s="191"/>
      <c r="Q86" s="191"/>
      <c r="R86" s="191"/>
      <c r="S86" s="191"/>
      <c r="T86" s="191">
        <f t="shared" si="196"/>
        <v>0</v>
      </c>
      <c r="U86" s="191"/>
      <c r="V86" s="191"/>
      <c r="W86" s="191"/>
      <c r="X86" s="191">
        <v>1</v>
      </c>
      <c r="Y86" s="191">
        <f t="shared" si="197"/>
        <v>2000</v>
      </c>
      <c r="Z86" s="191"/>
      <c r="AA86" s="191">
        <f t="shared" si="198"/>
        <v>2000</v>
      </c>
      <c r="AB86" s="191"/>
      <c r="AC86" s="191"/>
      <c r="AD86" s="191"/>
      <c r="AE86" s="191"/>
      <c r="AF86" s="191"/>
      <c r="AG86" s="191"/>
      <c r="AH86" s="191">
        <f t="shared" si="199"/>
        <v>0</v>
      </c>
      <c r="AI86" s="191"/>
      <c r="AJ86" s="191"/>
      <c r="AK86" s="191"/>
      <c r="AL86" s="191"/>
      <c r="AM86" s="191"/>
      <c r="AN86" s="191"/>
      <c r="AO86" s="191">
        <f t="shared" si="200"/>
        <v>0</v>
      </c>
      <c r="AP86" s="191"/>
      <c r="AQ86" s="191"/>
      <c r="AR86" s="191"/>
      <c r="AS86" s="191"/>
      <c r="AT86" s="191"/>
      <c r="AU86" s="191"/>
      <c r="AV86" s="191">
        <f t="shared" si="201"/>
        <v>0</v>
      </c>
      <c r="AW86" s="191"/>
      <c r="AX86" s="191"/>
      <c r="AY86" s="191"/>
      <c r="AZ86" s="191"/>
      <c r="BA86" s="191"/>
      <c r="BB86" s="191"/>
      <c r="BC86" s="191">
        <f t="shared" si="202"/>
        <v>0</v>
      </c>
      <c r="BD86" s="191"/>
      <c r="BE86" s="191"/>
      <c r="BF86" s="191"/>
      <c r="BG86" s="191"/>
      <c r="BH86" s="191"/>
      <c r="BI86" s="191"/>
      <c r="BJ86" s="191">
        <f t="shared" si="203"/>
        <v>0</v>
      </c>
      <c r="BK86" s="191"/>
      <c r="BL86" s="191"/>
      <c r="BM86" s="191"/>
      <c r="BN86" s="191"/>
      <c r="BO86" s="191"/>
      <c r="BP86" s="191"/>
      <c r="BQ86" s="191">
        <f t="shared" si="204"/>
        <v>0</v>
      </c>
      <c r="BR86" s="191"/>
      <c r="BS86" s="191"/>
      <c r="BT86" s="191"/>
      <c r="BU86" s="191"/>
      <c r="BV86" s="191"/>
      <c r="BW86" s="191"/>
      <c r="BX86" s="191">
        <f t="shared" si="205"/>
        <v>0</v>
      </c>
      <c r="BY86" s="191"/>
      <c r="BZ86" s="191"/>
      <c r="CA86" s="191"/>
      <c r="CB86" s="191"/>
      <c r="CC86" s="191"/>
      <c r="CD86" s="191"/>
      <c r="CE86" s="191">
        <f t="shared" si="206"/>
        <v>0</v>
      </c>
      <c r="CF86" s="191"/>
      <c r="CG86" s="191"/>
      <c r="CH86" s="191"/>
      <c r="CI86" s="191"/>
      <c r="CJ86" s="191"/>
      <c r="CK86" s="191"/>
      <c r="CL86" s="191">
        <f t="shared" si="207"/>
        <v>0</v>
      </c>
      <c r="CM86" s="191"/>
      <c r="CN86" s="191"/>
      <c r="CO86" s="191"/>
      <c r="CP86" s="191"/>
      <c r="CQ86" s="191"/>
      <c r="CR86" s="191"/>
      <c r="CS86" s="191">
        <f t="shared" si="208"/>
        <v>0</v>
      </c>
      <c r="CT86" s="191"/>
      <c r="CU86" s="191"/>
      <c r="CV86" s="191"/>
      <c r="CW86" s="191"/>
      <c r="CX86" s="191"/>
      <c r="CY86" s="191"/>
      <c r="CZ86" s="191">
        <f t="shared" si="209"/>
        <v>0</v>
      </c>
      <c r="DA86" s="191"/>
      <c r="DB86" s="191"/>
      <c r="DC86" s="191"/>
      <c r="DD86" s="191"/>
      <c r="DE86" s="191"/>
      <c r="DF86" s="191"/>
      <c r="DG86" s="191">
        <f t="shared" si="210"/>
        <v>0</v>
      </c>
      <c r="DH86" s="191"/>
      <c r="DI86" s="191"/>
      <c r="DJ86" s="191"/>
      <c r="DK86" s="191"/>
      <c r="DL86" s="191"/>
      <c r="DM86" s="191"/>
      <c r="DN86" s="191">
        <f t="shared" si="211"/>
        <v>0</v>
      </c>
      <c r="DO86" s="191"/>
      <c r="DP86" s="191"/>
      <c r="DQ86" s="191"/>
      <c r="DR86" s="191"/>
      <c r="DS86" s="191"/>
      <c r="DT86" s="191"/>
      <c r="DU86" s="191">
        <f t="shared" si="212"/>
        <v>0</v>
      </c>
      <c r="DV86" s="191"/>
      <c r="DW86" s="191"/>
      <c r="DX86" s="191"/>
      <c r="DY86" s="191"/>
      <c r="DZ86" s="191"/>
      <c r="EA86" s="191"/>
      <c r="EB86" s="191">
        <f t="shared" si="213"/>
        <v>0</v>
      </c>
      <c r="EC86" s="191"/>
      <c r="ED86" s="191"/>
      <c r="EE86" s="191"/>
      <c r="EF86" s="191"/>
      <c r="EG86" s="191"/>
      <c r="EH86" s="191"/>
      <c r="EI86" s="191">
        <f t="shared" si="214"/>
        <v>0</v>
      </c>
      <c r="EJ86" s="191"/>
      <c r="EK86" s="191"/>
      <c r="EL86" s="191"/>
      <c r="EM86" s="191"/>
      <c r="EN86" s="191"/>
      <c r="EO86" s="191"/>
      <c r="EP86" s="191">
        <f t="shared" si="215"/>
        <v>0</v>
      </c>
      <c r="EQ86" s="191"/>
      <c r="ER86" s="191"/>
      <c r="ES86" s="191"/>
      <c r="ET86" s="191"/>
      <c r="EU86" s="191"/>
      <c r="EV86" s="191"/>
      <c r="EW86" s="191">
        <f t="shared" si="216"/>
        <v>0</v>
      </c>
      <c r="EX86" s="191"/>
      <c r="EY86" s="191"/>
      <c r="EZ86" s="191"/>
      <c r="FA86" s="191"/>
      <c r="FB86" s="191"/>
      <c r="FC86" s="191"/>
      <c r="FD86" s="191">
        <f t="shared" si="217"/>
        <v>0</v>
      </c>
      <c r="FE86" s="191"/>
      <c r="FF86" s="191"/>
      <c r="FG86" s="191"/>
      <c r="FH86" s="191"/>
      <c r="FI86" s="191"/>
      <c r="FJ86" s="191"/>
      <c r="FK86" s="191">
        <f t="shared" si="218"/>
        <v>0</v>
      </c>
      <c r="FL86" s="191"/>
      <c r="FM86" s="191"/>
      <c r="FN86" s="191"/>
      <c r="FO86" s="191"/>
      <c r="FP86" s="191"/>
      <c r="FQ86" s="191"/>
      <c r="FR86" s="191">
        <f t="shared" si="219"/>
        <v>0</v>
      </c>
      <c r="FS86" s="191"/>
      <c r="FT86" s="191"/>
      <c r="FU86" s="191"/>
      <c r="FV86" s="191"/>
      <c r="FW86" s="191"/>
      <c r="FX86" s="191"/>
      <c r="FY86" s="191">
        <f t="shared" si="220"/>
        <v>0</v>
      </c>
      <c r="FZ86" s="191"/>
      <c r="GA86" s="191"/>
      <c r="GB86" s="191"/>
      <c r="GC86" s="191"/>
      <c r="GD86" s="191"/>
      <c r="GE86" s="191"/>
      <c r="GF86" s="191">
        <f t="shared" si="221"/>
        <v>0</v>
      </c>
      <c r="GG86" s="191"/>
      <c r="GH86" s="191"/>
      <c r="GI86" s="191"/>
      <c r="GJ86" s="191"/>
      <c r="GK86" s="191"/>
      <c r="GL86" s="191"/>
      <c r="GM86" s="191">
        <f t="shared" si="222"/>
        <v>0</v>
      </c>
      <c r="GN86" s="191"/>
      <c r="GO86" s="191"/>
      <c r="GP86" s="191"/>
      <c r="GQ86" s="191"/>
      <c r="GR86" s="191"/>
      <c r="GS86" s="191"/>
      <c r="GT86" s="191">
        <f t="shared" si="223"/>
        <v>0</v>
      </c>
      <c r="GU86" s="191"/>
      <c r="GV86" s="191"/>
      <c r="GW86" s="191"/>
      <c r="GX86" s="191"/>
      <c r="GY86" s="191"/>
      <c r="GZ86" s="191"/>
      <c r="HA86" s="191">
        <f t="shared" si="224"/>
        <v>0</v>
      </c>
      <c r="HB86" s="191"/>
      <c r="HC86" s="191"/>
      <c r="HD86" s="191"/>
      <c r="HE86" s="191"/>
      <c r="HF86" s="191"/>
      <c r="HG86" s="191"/>
      <c r="HH86" s="191">
        <f t="shared" si="225"/>
        <v>0</v>
      </c>
      <c r="HI86" s="191"/>
      <c r="HJ86" s="191"/>
      <c r="HK86" s="191"/>
      <c r="HL86" s="191"/>
      <c r="HM86" s="191"/>
      <c r="HN86" s="191"/>
      <c r="HO86" s="191">
        <f t="shared" si="226"/>
        <v>0</v>
      </c>
      <c r="HP86" s="191"/>
      <c r="HQ86" s="191"/>
      <c r="HR86" s="191"/>
      <c r="HS86" s="191"/>
      <c r="HT86" s="191"/>
      <c r="HU86" s="191"/>
      <c r="HV86" s="191">
        <f t="shared" si="227"/>
        <v>0</v>
      </c>
      <c r="HW86" s="191"/>
      <c r="HX86" s="191"/>
      <c r="HY86" s="191"/>
      <c r="HZ86" s="191"/>
      <c r="IA86" s="191"/>
      <c r="IB86" s="191"/>
      <c r="IC86" s="191">
        <f t="shared" si="228"/>
        <v>0</v>
      </c>
      <c r="ID86" s="191"/>
      <c r="IE86" s="191"/>
      <c r="IF86" s="191"/>
      <c r="IG86" s="191"/>
      <c r="IH86" s="191"/>
      <c r="II86" s="191"/>
      <c r="IJ86" s="191">
        <f t="shared" si="229"/>
        <v>0</v>
      </c>
      <c r="IK86" s="191"/>
      <c r="IL86" s="191"/>
      <c r="IM86" s="191"/>
      <c r="IN86" s="191"/>
      <c r="IO86" s="191"/>
      <c r="IP86" s="191"/>
      <c r="IQ86" s="191">
        <f t="shared" si="230"/>
        <v>0</v>
      </c>
      <c r="IR86" s="191"/>
      <c r="IS86" s="191"/>
      <c r="IT86" s="191"/>
      <c r="IU86" s="191"/>
      <c r="IV86" s="191"/>
      <c r="IW86" s="191"/>
      <c r="IX86" s="191">
        <f t="shared" si="231"/>
        <v>0</v>
      </c>
      <c r="IY86" s="191"/>
      <c r="IZ86" s="191"/>
      <c r="JA86" s="191"/>
      <c r="JB86" s="191"/>
      <c r="JC86" s="191"/>
      <c r="JD86" s="191"/>
      <c r="JE86" s="191">
        <f t="shared" si="232"/>
        <v>0</v>
      </c>
      <c r="JF86" s="191"/>
      <c r="JG86" s="191"/>
      <c r="JH86" s="191"/>
      <c r="JI86" s="191"/>
      <c r="JJ86" s="191"/>
      <c r="JK86" s="191"/>
      <c r="JL86" s="191">
        <f t="shared" si="233"/>
        <v>0</v>
      </c>
      <c r="JM86" s="191"/>
      <c r="JN86" s="191"/>
      <c r="JO86" s="191"/>
      <c r="JP86" s="191"/>
      <c r="JQ86" s="191"/>
      <c r="JR86" s="191"/>
      <c r="JS86" s="191">
        <f t="shared" si="234"/>
        <v>0</v>
      </c>
      <c r="JT86" s="191"/>
      <c r="JU86" s="191"/>
      <c r="JV86" s="191"/>
      <c r="JW86" s="191"/>
      <c r="JX86" s="191"/>
      <c r="JY86" s="191"/>
      <c r="JZ86" s="191">
        <f t="shared" si="235"/>
        <v>0</v>
      </c>
      <c r="KA86" s="191"/>
      <c r="KB86" s="191"/>
      <c r="KC86" s="191"/>
      <c r="KD86" s="191"/>
      <c r="KE86" s="191"/>
      <c r="KF86" s="191"/>
      <c r="KG86" s="191">
        <f t="shared" si="236"/>
        <v>0</v>
      </c>
      <c r="KH86" s="191"/>
      <c r="KI86" s="191"/>
      <c r="KJ86" s="191"/>
      <c r="KK86" s="191"/>
      <c r="KL86" s="191"/>
      <c r="KM86" s="191"/>
      <c r="KN86" s="191">
        <f t="shared" si="237"/>
        <v>0</v>
      </c>
      <c r="KO86" s="191"/>
      <c r="KP86" s="191"/>
      <c r="KQ86" s="191"/>
      <c r="KR86" s="191"/>
      <c r="KS86" s="191"/>
      <c r="KT86" s="191"/>
      <c r="KU86" s="191">
        <f t="shared" si="238"/>
        <v>0</v>
      </c>
      <c r="KV86" s="191"/>
      <c r="KW86" s="191"/>
      <c r="KX86" s="191"/>
      <c r="KY86" s="191"/>
      <c r="KZ86" s="191"/>
      <c r="LA86" s="191"/>
      <c r="LB86" s="191">
        <f t="shared" si="239"/>
        <v>0</v>
      </c>
      <c r="LC86" s="191"/>
      <c r="LD86" s="191"/>
      <c r="LE86" s="191"/>
      <c r="LF86" s="191"/>
      <c r="LG86" s="191"/>
      <c r="LH86" s="191"/>
      <c r="LI86" s="191">
        <f t="shared" si="240"/>
        <v>0</v>
      </c>
      <c r="LJ86" s="191"/>
      <c r="LK86" s="191"/>
      <c r="LL86" s="191"/>
      <c r="LM86" s="191"/>
      <c r="LN86" s="191"/>
      <c r="LO86" s="191"/>
      <c r="LP86" s="191">
        <f t="shared" si="241"/>
        <v>0</v>
      </c>
      <c r="LQ86" s="191"/>
      <c r="LR86" s="191"/>
      <c r="LS86" s="191"/>
      <c r="LT86" s="191"/>
      <c r="LU86" s="191"/>
      <c r="LV86" s="191"/>
      <c r="LW86" s="191">
        <f t="shared" si="242"/>
        <v>0</v>
      </c>
      <c r="LX86" s="191"/>
      <c r="LY86" s="191"/>
      <c r="LZ86" s="191"/>
      <c r="MA86" s="191"/>
      <c r="MB86" s="191"/>
      <c r="MC86" s="191"/>
      <c r="MD86" s="191">
        <f t="shared" si="243"/>
        <v>0</v>
      </c>
      <c r="ME86" s="191"/>
      <c r="MF86" s="191"/>
      <c r="MG86" s="191"/>
      <c r="MH86" s="191"/>
      <c r="MI86" s="191"/>
      <c r="MJ86" s="191"/>
      <c r="MK86" s="191">
        <f t="shared" si="244"/>
        <v>0</v>
      </c>
      <c r="ML86" s="191"/>
      <c r="MM86" s="191"/>
      <c r="MN86" s="191"/>
      <c r="MO86" s="191"/>
      <c r="MP86" s="191"/>
      <c r="MQ86" s="191"/>
      <c r="MR86" s="191">
        <f t="shared" si="245"/>
        <v>0</v>
      </c>
      <c r="MS86" s="191"/>
      <c r="MT86" s="191"/>
      <c r="MU86" s="191"/>
      <c r="MV86" s="191"/>
      <c r="MW86" s="191"/>
      <c r="MX86" s="191"/>
      <c r="MY86" s="191">
        <f t="shared" si="246"/>
        <v>0</v>
      </c>
      <c r="MZ86" s="191"/>
      <c r="NA86" s="191"/>
      <c r="NB86" s="191"/>
      <c r="NC86" s="191"/>
      <c r="ND86" s="191"/>
      <c r="NE86" s="191"/>
      <c r="NF86" s="191">
        <f t="shared" si="247"/>
        <v>0</v>
      </c>
      <c r="NG86" s="191"/>
      <c r="NH86" s="191"/>
      <c r="NI86" s="191"/>
      <c r="NJ86" s="191"/>
      <c r="NK86" s="191"/>
      <c r="NL86" s="191"/>
      <c r="NM86" s="191">
        <f t="shared" si="248"/>
        <v>0</v>
      </c>
      <c r="NN86" s="191"/>
      <c r="NO86" s="191"/>
      <c r="NP86" s="191"/>
      <c r="NQ86" s="191"/>
      <c r="NR86" s="191"/>
      <c r="NS86" s="191"/>
      <c r="NT86" s="191">
        <f t="shared" si="249"/>
        <v>0</v>
      </c>
      <c r="NU86" s="191"/>
      <c r="NV86" s="191"/>
      <c r="NW86" s="191"/>
      <c r="NX86" s="191"/>
      <c r="NY86" s="191"/>
      <c r="NZ86" s="191"/>
      <c r="OA86" s="191">
        <f t="shared" si="250"/>
        <v>0</v>
      </c>
      <c r="OB86" s="191"/>
      <c r="OC86" s="191"/>
      <c r="OD86" s="191"/>
      <c r="OE86" s="191"/>
      <c r="OF86" s="191"/>
      <c r="OG86" s="191"/>
      <c r="OH86" s="191">
        <f t="shared" si="251"/>
        <v>0</v>
      </c>
      <c r="OI86" s="191"/>
      <c r="OJ86" s="191"/>
      <c r="OK86" s="191"/>
      <c r="OL86" s="191"/>
      <c r="OM86" s="191"/>
      <c r="ON86" s="191"/>
      <c r="OO86" s="191">
        <f t="shared" si="252"/>
        <v>0</v>
      </c>
      <c r="OP86" s="191"/>
      <c r="OQ86" s="191"/>
      <c r="OR86" s="191"/>
      <c r="OS86" s="191"/>
      <c r="OT86" s="191"/>
      <c r="OU86" s="191"/>
      <c r="OV86" s="191">
        <f t="shared" si="253"/>
        <v>0</v>
      </c>
      <c r="OW86" s="191"/>
      <c r="OX86" s="191"/>
      <c r="OY86" s="191"/>
      <c r="OZ86" s="191"/>
      <c r="PA86" s="191"/>
      <c r="PB86" s="191"/>
      <c r="PC86" s="191">
        <f t="shared" si="254"/>
        <v>0</v>
      </c>
      <c r="PD86" s="191"/>
      <c r="PE86" s="191"/>
      <c r="PF86" s="191"/>
      <c r="PG86" s="191"/>
      <c r="PH86" s="191"/>
      <c r="PI86" s="191"/>
      <c r="PJ86" s="191">
        <f t="shared" si="255"/>
        <v>0</v>
      </c>
      <c r="PK86" s="191"/>
      <c r="PL86" s="191"/>
      <c r="PM86" s="191"/>
      <c r="PN86" s="191"/>
      <c r="PO86" s="191"/>
      <c r="PP86" s="191"/>
      <c r="PQ86" s="191">
        <f t="shared" si="256"/>
        <v>0</v>
      </c>
      <c r="PR86" s="191"/>
      <c r="PS86" s="191"/>
      <c r="PT86" s="191"/>
      <c r="PU86" s="191">
        <v>1</v>
      </c>
      <c r="PV86" s="191">
        <f t="shared" si="286"/>
        <v>300000</v>
      </c>
      <c r="PW86" s="191"/>
      <c r="PX86" s="191">
        <f t="shared" si="257"/>
        <v>300000</v>
      </c>
      <c r="PY86" s="191"/>
      <c r="PZ86" s="191"/>
      <c r="QA86" s="191"/>
      <c r="QB86" s="191">
        <v>1</v>
      </c>
      <c r="QC86" s="191">
        <f t="shared" si="258"/>
        <v>9600</v>
      </c>
      <c r="QD86" s="191"/>
      <c r="QE86" s="191">
        <f t="shared" si="259"/>
        <v>9600</v>
      </c>
      <c r="QF86" s="191"/>
      <c r="QG86" s="191"/>
      <c r="QH86" s="191"/>
      <c r="QI86" s="191"/>
      <c r="QJ86" s="191"/>
      <c r="QK86" s="191"/>
      <c r="QL86" s="191">
        <f t="shared" si="260"/>
        <v>0</v>
      </c>
      <c r="QM86" s="191"/>
      <c r="QN86" s="191"/>
      <c r="QO86" s="191"/>
      <c r="QP86" s="191"/>
      <c r="QQ86" s="201">
        <v>42562.799999999996</v>
      </c>
      <c r="QR86" s="191"/>
      <c r="QS86" s="201">
        <f t="shared" si="261"/>
        <v>42562.799999999996</v>
      </c>
      <c r="QT86" s="191">
        <v>2252</v>
      </c>
      <c r="QU86" s="191"/>
      <c r="QV86" s="191"/>
      <c r="QW86" s="191"/>
      <c r="QX86" s="191"/>
      <c r="QY86" s="191"/>
      <c r="QZ86" s="191">
        <f t="shared" si="262"/>
        <v>0</v>
      </c>
      <c r="RA86" s="191"/>
      <c r="RB86" s="191"/>
      <c r="RC86" s="191"/>
      <c r="RD86" s="191"/>
      <c r="RE86" s="191"/>
      <c r="RF86" s="191"/>
      <c r="RG86" s="191">
        <f t="shared" si="263"/>
        <v>0</v>
      </c>
      <c r="RH86" s="191"/>
      <c r="RI86" s="191"/>
      <c r="RJ86" s="191"/>
      <c r="RK86" s="191"/>
      <c r="RL86" s="191"/>
      <c r="RM86" s="191"/>
      <c r="RN86" s="191">
        <f t="shared" si="264"/>
        <v>0</v>
      </c>
      <c r="RO86" s="191"/>
      <c r="RP86" s="191"/>
      <c r="RQ86" s="191"/>
      <c r="RR86" s="191"/>
      <c r="RS86" s="191"/>
      <c r="RT86" s="191"/>
      <c r="RU86" s="191">
        <f t="shared" si="265"/>
        <v>0</v>
      </c>
      <c r="RV86" s="191"/>
      <c r="RW86" s="191"/>
      <c r="RX86" s="191"/>
      <c r="RY86" s="191"/>
      <c r="RZ86" s="191"/>
      <c r="SA86" s="191"/>
      <c r="SB86" s="191">
        <f t="shared" si="266"/>
        <v>0</v>
      </c>
      <c r="SC86" s="191"/>
      <c r="SD86" s="191"/>
      <c r="SE86" s="191"/>
      <c r="SF86" s="191"/>
      <c r="SG86" s="191"/>
      <c r="SH86" s="191"/>
      <c r="SI86" s="191">
        <f t="shared" si="287"/>
        <v>0</v>
      </c>
      <c r="SJ86" s="191"/>
      <c r="SK86" s="191"/>
      <c r="SL86" s="191"/>
      <c r="SM86" s="191"/>
      <c r="SN86" s="191"/>
      <c r="SO86" s="191"/>
      <c r="SP86" s="191">
        <f t="shared" si="267"/>
        <v>0</v>
      </c>
      <c r="SQ86" s="191"/>
      <c r="SR86" s="191"/>
      <c r="SS86" s="191"/>
      <c r="ST86" s="191"/>
      <c r="SU86" s="191"/>
      <c r="SV86" s="191"/>
      <c r="SW86" s="191">
        <f t="shared" si="268"/>
        <v>0</v>
      </c>
      <c r="SX86" s="191"/>
      <c r="SY86" s="191"/>
      <c r="SZ86" s="191"/>
      <c r="TA86" s="191"/>
      <c r="TB86" s="191"/>
      <c r="TC86" s="191"/>
      <c r="TD86" s="191">
        <f t="shared" si="288"/>
        <v>0</v>
      </c>
      <c r="TE86" s="191"/>
      <c r="TF86" s="191"/>
      <c r="TG86" s="191"/>
      <c r="TH86" s="191"/>
      <c r="TI86" s="191"/>
      <c r="TJ86" s="191"/>
      <c r="TK86" s="191">
        <f t="shared" si="289"/>
        <v>0</v>
      </c>
      <c r="TL86" s="191"/>
      <c r="TM86" s="191"/>
      <c r="TN86" s="191"/>
      <c r="TO86" s="191"/>
      <c r="TP86" s="191"/>
      <c r="TQ86" s="191"/>
      <c r="TR86" s="191">
        <f t="shared" si="290"/>
        <v>0</v>
      </c>
      <c r="TS86" s="191"/>
      <c r="TT86" s="191"/>
      <c r="TU86" s="191"/>
      <c r="TV86" s="191"/>
      <c r="TW86" s="191"/>
      <c r="TX86" s="191"/>
      <c r="TY86" s="191">
        <f t="shared" si="269"/>
        <v>0</v>
      </c>
      <c r="TZ86" s="191"/>
      <c r="UA86" s="191"/>
      <c r="UB86" s="191"/>
      <c r="UC86" s="191"/>
      <c r="UD86" s="191"/>
      <c r="UE86" s="191"/>
      <c r="UF86" s="191">
        <f t="shared" si="270"/>
        <v>0</v>
      </c>
      <c r="UG86" s="191"/>
      <c r="UH86" s="191"/>
      <c r="UI86" s="191"/>
      <c r="UJ86" s="191"/>
      <c r="UK86" s="191"/>
      <c r="UL86" s="191"/>
      <c r="UM86" s="191">
        <f t="shared" si="271"/>
        <v>0</v>
      </c>
      <c r="UN86" s="191"/>
      <c r="UO86" s="191"/>
      <c r="UP86" s="191"/>
      <c r="UQ86" s="191"/>
      <c r="UR86" s="191"/>
      <c r="US86" s="191"/>
      <c r="UT86" s="191">
        <f t="shared" si="272"/>
        <v>0</v>
      </c>
      <c r="UU86" s="191"/>
      <c r="UV86" s="191"/>
      <c r="UW86" s="191"/>
      <c r="UX86" s="191"/>
      <c r="UY86" s="191"/>
      <c r="UZ86" s="191"/>
      <c r="VA86" s="191">
        <f t="shared" si="273"/>
        <v>0</v>
      </c>
      <c r="VB86" s="191"/>
      <c r="VC86" s="191"/>
      <c r="VD86" s="191"/>
      <c r="VE86" s="191"/>
      <c r="VF86" s="191"/>
      <c r="VG86" s="191"/>
      <c r="VH86" s="191">
        <f t="shared" si="274"/>
        <v>0</v>
      </c>
      <c r="VI86" s="191"/>
      <c r="VJ86" s="191"/>
      <c r="VK86" s="191"/>
      <c r="VL86" s="191"/>
      <c r="VM86" s="191"/>
      <c r="VN86" s="191"/>
      <c r="VO86" s="191">
        <f t="shared" si="275"/>
        <v>0</v>
      </c>
      <c r="VP86" s="191"/>
      <c r="VQ86" s="191"/>
      <c r="VR86" s="191"/>
      <c r="VS86" s="191"/>
      <c r="VT86" s="191"/>
      <c r="VU86" s="191"/>
      <c r="VV86" s="191">
        <f t="shared" si="276"/>
        <v>0</v>
      </c>
      <c r="VW86" s="191"/>
      <c r="VX86" s="191"/>
      <c r="VY86" s="191"/>
      <c r="VZ86" s="191"/>
      <c r="WA86" s="191"/>
      <c r="WB86" s="191"/>
      <c r="WC86" s="191">
        <f t="shared" si="277"/>
        <v>0</v>
      </c>
      <c r="WD86" s="191"/>
      <c r="WE86" s="191"/>
      <c r="WF86" s="191"/>
      <c r="WG86" s="191"/>
      <c r="WH86" s="191"/>
      <c r="WI86" s="191"/>
      <c r="WJ86" s="191">
        <f t="shared" si="278"/>
        <v>0</v>
      </c>
      <c r="WK86" s="191"/>
      <c r="WL86" s="191"/>
      <c r="WM86" s="191"/>
      <c r="WN86" s="191"/>
      <c r="WO86" s="191"/>
      <c r="WP86" s="191"/>
      <c r="WQ86" s="191">
        <f t="shared" si="279"/>
        <v>0</v>
      </c>
      <c r="WR86" s="191"/>
      <c r="WS86" s="191"/>
      <c r="WT86" s="191"/>
      <c r="WU86" s="191"/>
      <c r="WV86" s="191"/>
      <c r="WW86" s="191"/>
      <c r="WX86" s="191">
        <f t="shared" si="280"/>
        <v>0</v>
      </c>
      <c r="WY86" s="191"/>
      <c r="WZ86" s="191"/>
      <c r="XA86" s="191"/>
      <c r="XB86" s="191"/>
      <c r="XC86" s="191"/>
      <c r="XD86" s="191"/>
      <c r="XE86" s="191">
        <f t="shared" si="281"/>
        <v>0</v>
      </c>
      <c r="XF86" s="191"/>
      <c r="XG86" s="191"/>
      <c r="XH86" s="191"/>
      <c r="XI86" s="191"/>
      <c r="XJ86" s="191"/>
      <c r="XK86" s="191"/>
      <c r="XL86" s="191">
        <f t="shared" si="282"/>
        <v>0</v>
      </c>
      <c r="XM86" s="191"/>
      <c r="XN86" s="191"/>
      <c r="XO86" s="191"/>
      <c r="XP86" s="191"/>
      <c r="XQ86" s="191"/>
      <c r="XR86" s="191"/>
      <c r="XS86" s="191">
        <f t="shared" si="283"/>
        <v>0</v>
      </c>
      <c r="XT86" s="191"/>
      <c r="XU86" s="191"/>
      <c r="XV86" s="191"/>
      <c r="XW86" s="191"/>
      <c r="XX86" s="191"/>
      <c r="XY86" s="191"/>
      <c r="XZ86" s="191">
        <f t="shared" si="284"/>
        <v>0</v>
      </c>
      <c r="YA86" s="191"/>
      <c r="YB86" s="191"/>
      <c r="YC86" s="191"/>
      <c r="YD86" s="191"/>
      <c r="YE86" s="191"/>
      <c r="YF86" s="191"/>
      <c r="YG86" s="191">
        <f t="shared" si="285"/>
        <v>0</v>
      </c>
      <c r="YH86" s="191"/>
      <c r="YI86" s="191"/>
      <c r="YJ86" s="191"/>
      <c r="YK86" s="191"/>
      <c r="YL86" s="190">
        <f t="shared" si="194"/>
        <v>354162.8</v>
      </c>
      <c r="YM86" s="190">
        <f t="shared" si="193"/>
        <v>0</v>
      </c>
      <c r="YN86" s="190">
        <f t="shared" si="193"/>
        <v>354162.8</v>
      </c>
      <c r="YO86" s="191"/>
    </row>
    <row r="87" spans="1:665" ht="18" customHeight="1">
      <c r="A87" s="200">
        <v>16</v>
      </c>
      <c r="B87" s="191" t="s">
        <v>1913</v>
      </c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>
        <f t="shared" si="195"/>
        <v>0</v>
      </c>
      <c r="N87" s="191"/>
      <c r="O87" s="191"/>
      <c r="P87" s="191"/>
      <c r="Q87" s="191"/>
      <c r="R87" s="191"/>
      <c r="S87" s="191"/>
      <c r="T87" s="191">
        <f t="shared" si="196"/>
        <v>0</v>
      </c>
      <c r="U87" s="191"/>
      <c r="V87" s="191"/>
      <c r="W87" s="191"/>
      <c r="X87" s="191">
        <v>1</v>
      </c>
      <c r="Y87" s="191">
        <f t="shared" si="197"/>
        <v>2000</v>
      </c>
      <c r="Z87" s="191"/>
      <c r="AA87" s="191">
        <f t="shared" si="198"/>
        <v>2000</v>
      </c>
      <c r="AB87" s="191"/>
      <c r="AC87" s="191"/>
      <c r="AD87" s="191"/>
      <c r="AE87" s="191"/>
      <c r="AF87" s="191"/>
      <c r="AG87" s="191"/>
      <c r="AH87" s="191">
        <f t="shared" si="199"/>
        <v>0</v>
      </c>
      <c r="AI87" s="191"/>
      <c r="AJ87" s="191"/>
      <c r="AK87" s="191"/>
      <c r="AL87" s="191"/>
      <c r="AM87" s="191"/>
      <c r="AN87" s="191"/>
      <c r="AO87" s="191">
        <f t="shared" si="200"/>
        <v>0</v>
      </c>
      <c r="AP87" s="191"/>
      <c r="AQ87" s="191"/>
      <c r="AR87" s="191"/>
      <c r="AS87" s="191"/>
      <c r="AT87" s="191"/>
      <c r="AU87" s="191"/>
      <c r="AV87" s="191">
        <f t="shared" si="201"/>
        <v>0</v>
      </c>
      <c r="AW87" s="191"/>
      <c r="AX87" s="191"/>
      <c r="AY87" s="191"/>
      <c r="AZ87" s="191"/>
      <c r="BA87" s="191"/>
      <c r="BB87" s="191"/>
      <c r="BC87" s="191">
        <f t="shared" si="202"/>
        <v>0</v>
      </c>
      <c r="BD87" s="191"/>
      <c r="BE87" s="191"/>
      <c r="BF87" s="191"/>
      <c r="BG87" s="191"/>
      <c r="BH87" s="191"/>
      <c r="BI87" s="191"/>
      <c r="BJ87" s="191">
        <f t="shared" si="203"/>
        <v>0</v>
      </c>
      <c r="BK87" s="191"/>
      <c r="BL87" s="191"/>
      <c r="BM87" s="191"/>
      <c r="BN87" s="191"/>
      <c r="BO87" s="191"/>
      <c r="BP87" s="191"/>
      <c r="BQ87" s="191">
        <f t="shared" si="204"/>
        <v>0</v>
      </c>
      <c r="BR87" s="191"/>
      <c r="BS87" s="191"/>
      <c r="BT87" s="191"/>
      <c r="BU87" s="191"/>
      <c r="BV87" s="191"/>
      <c r="BW87" s="191"/>
      <c r="BX87" s="191">
        <f t="shared" si="205"/>
        <v>0</v>
      </c>
      <c r="BY87" s="191"/>
      <c r="BZ87" s="191"/>
      <c r="CA87" s="191"/>
      <c r="CB87" s="191"/>
      <c r="CC87" s="191"/>
      <c r="CD87" s="191"/>
      <c r="CE87" s="191">
        <f t="shared" si="206"/>
        <v>0</v>
      </c>
      <c r="CF87" s="191"/>
      <c r="CG87" s="191"/>
      <c r="CH87" s="191"/>
      <c r="CI87" s="191"/>
      <c r="CJ87" s="191"/>
      <c r="CK87" s="191"/>
      <c r="CL87" s="191">
        <f t="shared" si="207"/>
        <v>0</v>
      </c>
      <c r="CM87" s="191"/>
      <c r="CN87" s="191"/>
      <c r="CO87" s="191"/>
      <c r="CP87" s="191"/>
      <c r="CQ87" s="191"/>
      <c r="CR87" s="191"/>
      <c r="CS87" s="191">
        <f t="shared" si="208"/>
        <v>0</v>
      </c>
      <c r="CT87" s="191"/>
      <c r="CU87" s="191"/>
      <c r="CV87" s="191"/>
      <c r="CW87" s="191"/>
      <c r="CX87" s="191"/>
      <c r="CY87" s="191"/>
      <c r="CZ87" s="191">
        <f t="shared" si="209"/>
        <v>0</v>
      </c>
      <c r="DA87" s="191"/>
      <c r="DB87" s="191"/>
      <c r="DC87" s="191"/>
      <c r="DD87" s="191"/>
      <c r="DE87" s="191"/>
      <c r="DF87" s="191"/>
      <c r="DG87" s="191">
        <f t="shared" si="210"/>
        <v>0</v>
      </c>
      <c r="DH87" s="191"/>
      <c r="DI87" s="191"/>
      <c r="DJ87" s="191"/>
      <c r="DK87" s="191"/>
      <c r="DL87" s="191"/>
      <c r="DM87" s="191"/>
      <c r="DN87" s="191">
        <f t="shared" si="211"/>
        <v>0</v>
      </c>
      <c r="DO87" s="191"/>
      <c r="DP87" s="191"/>
      <c r="DQ87" s="191"/>
      <c r="DR87" s="191"/>
      <c r="DS87" s="191"/>
      <c r="DT87" s="191"/>
      <c r="DU87" s="191">
        <f t="shared" si="212"/>
        <v>0</v>
      </c>
      <c r="DV87" s="191"/>
      <c r="DW87" s="191"/>
      <c r="DX87" s="191"/>
      <c r="DY87" s="191"/>
      <c r="DZ87" s="191"/>
      <c r="EA87" s="191"/>
      <c r="EB87" s="191">
        <f t="shared" si="213"/>
        <v>0</v>
      </c>
      <c r="EC87" s="191"/>
      <c r="ED87" s="191"/>
      <c r="EE87" s="191"/>
      <c r="EF87" s="191"/>
      <c r="EG87" s="191"/>
      <c r="EH87" s="191"/>
      <c r="EI87" s="191">
        <f t="shared" si="214"/>
        <v>0</v>
      </c>
      <c r="EJ87" s="191"/>
      <c r="EK87" s="191"/>
      <c r="EL87" s="191"/>
      <c r="EM87" s="191"/>
      <c r="EN87" s="191"/>
      <c r="EO87" s="191"/>
      <c r="EP87" s="191">
        <f t="shared" si="215"/>
        <v>0</v>
      </c>
      <c r="EQ87" s="191"/>
      <c r="ER87" s="191"/>
      <c r="ES87" s="191"/>
      <c r="ET87" s="191"/>
      <c r="EU87" s="191"/>
      <c r="EV87" s="191"/>
      <c r="EW87" s="191">
        <f t="shared" si="216"/>
        <v>0</v>
      </c>
      <c r="EX87" s="191"/>
      <c r="EY87" s="191"/>
      <c r="EZ87" s="191"/>
      <c r="FA87" s="191"/>
      <c r="FB87" s="191"/>
      <c r="FC87" s="191"/>
      <c r="FD87" s="191">
        <f t="shared" si="217"/>
        <v>0</v>
      </c>
      <c r="FE87" s="191"/>
      <c r="FF87" s="191"/>
      <c r="FG87" s="191"/>
      <c r="FH87" s="191"/>
      <c r="FI87" s="191"/>
      <c r="FJ87" s="191"/>
      <c r="FK87" s="191">
        <f t="shared" si="218"/>
        <v>0</v>
      </c>
      <c r="FL87" s="191"/>
      <c r="FM87" s="191"/>
      <c r="FN87" s="191"/>
      <c r="FO87" s="191"/>
      <c r="FP87" s="191"/>
      <c r="FQ87" s="191"/>
      <c r="FR87" s="191">
        <f t="shared" si="219"/>
        <v>0</v>
      </c>
      <c r="FS87" s="191"/>
      <c r="FT87" s="191"/>
      <c r="FU87" s="191"/>
      <c r="FV87" s="191"/>
      <c r="FW87" s="191"/>
      <c r="FX87" s="191"/>
      <c r="FY87" s="191">
        <f t="shared" si="220"/>
        <v>0</v>
      </c>
      <c r="FZ87" s="191"/>
      <c r="GA87" s="191"/>
      <c r="GB87" s="191"/>
      <c r="GC87" s="191"/>
      <c r="GD87" s="191"/>
      <c r="GE87" s="191"/>
      <c r="GF87" s="191">
        <f t="shared" si="221"/>
        <v>0</v>
      </c>
      <c r="GG87" s="191"/>
      <c r="GH87" s="191"/>
      <c r="GI87" s="191"/>
      <c r="GJ87" s="191"/>
      <c r="GK87" s="191"/>
      <c r="GL87" s="191"/>
      <c r="GM87" s="191">
        <f t="shared" si="222"/>
        <v>0</v>
      </c>
      <c r="GN87" s="191"/>
      <c r="GO87" s="191"/>
      <c r="GP87" s="191"/>
      <c r="GQ87" s="191"/>
      <c r="GR87" s="191"/>
      <c r="GS87" s="191"/>
      <c r="GT87" s="191">
        <f t="shared" si="223"/>
        <v>0</v>
      </c>
      <c r="GU87" s="191"/>
      <c r="GV87" s="191"/>
      <c r="GW87" s="191"/>
      <c r="GX87" s="191"/>
      <c r="GY87" s="191"/>
      <c r="GZ87" s="191"/>
      <c r="HA87" s="191">
        <f t="shared" si="224"/>
        <v>0</v>
      </c>
      <c r="HB87" s="191"/>
      <c r="HC87" s="191"/>
      <c r="HD87" s="191"/>
      <c r="HE87" s="191"/>
      <c r="HF87" s="191"/>
      <c r="HG87" s="191"/>
      <c r="HH87" s="191">
        <f t="shared" si="225"/>
        <v>0</v>
      </c>
      <c r="HI87" s="191"/>
      <c r="HJ87" s="191"/>
      <c r="HK87" s="191"/>
      <c r="HL87" s="191"/>
      <c r="HM87" s="191"/>
      <c r="HN87" s="191"/>
      <c r="HO87" s="191">
        <f t="shared" si="226"/>
        <v>0</v>
      </c>
      <c r="HP87" s="191"/>
      <c r="HQ87" s="191"/>
      <c r="HR87" s="191"/>
      <c r="HS87" s="191"/>
      <c r="HT87" s="191"/>
      <c r="HU87" s="191"/>
      <c r="HV87" s="191">
        <f t="shared" si="227"/>
        <v>0</v>
      </c>
      <c r="HW87" s="191"/>
      <c r="HX87" s="191"/>
      <c r="HY87" s="191"/>
      <c r="HZ87" s="191"/>
      <c r="IA87" s="191"/>
      <c r="IB87" s="191"/>
      <c r="IC87" s="191">
        <f t="shared" si="228"/>
        <v>0</v>
      </c>
      <c r="ID87" s="191"/>
      <c r="IE87" s="191"/>
      <c r="IF87" s="191"/>
      <c r="IG87" s="191"/>
      <c r="IH87" s="191"/>
      <c r="II87" s="191"/>
      <c r="IJ87" s="191">
        <f t="shared" si="229"/>
        <v>0</v>
      </c>
      <c r="IK87" s="191"/>
      <c r="IL87" s="191"/>
      <c r="IM87" s="191"/>
      <c r="IN87" s="191"/>
      <c r="IO87" s="191"/>
      <c r="IP87" s="191"/>
      <c r="IQ87" s="191">
        <f t="shared" si="230"/>
        <v>0</v>
      </c>
      <c r="IR87" s="191"/>
      <c r="IS87" s="191"/>
      <c r="IT87" s="191"/>
      <c r="IU87" s="191"/>
      <c r="IV87" s="191"/>
      <c r="IW87" s="191"/>
      <c r="IX87" s="191">
        <f t="shared" si="231"/>
        <v>0</v>
      </c>
      <c r="IY87" s="191"/>
      <c r="IZ87" s="191"/>
      <c r="JA87" s="191"/>
      <c r="JB87" s="191"/>
      <c r="JC87" s="191"/>
      <c r="JD87" s="191"/>
      <c r="JE87" s="191">
        <f t="shared" si="232"/>
        <v>0</v>
      </c>
      <c r="JF87" s="191"/>
      <c r="JG87" s="191"/>
      <c r="JH87" s="191"/>
      <c r="JI87" s="191"/>
      <c r="JJ87" s="191"/>
      <c r="JK87" s="191"/>
      <c r="JL87" s="191">
        <f t="shared" si="233"/>
        <v>0</v>
      </c>
      <c r="JM87" s="191"/>
      <c r="JN87" s="191"/>
      <c r="JO87" s="191"/>
      <c r="JP87" s="191"/>
      <c r="JQ87" s="191"/>
      <c r="JR87" s="191"/>
      <c r="JS87" s="191">
        <f t="shared" si="234"/>
        <v>0</v>
      </c>
      <c r="JT87" s="191"/>
      <c r="JU87" s="191"/>
      <c r="JV87" s="191"/>
      <c r="JW87" s="191"/>
      <c r="JX87" s="191"/>
      <c r="JY87" s="191"/>
      <c r="JZ87" s="191">
        <f t="shared" si="235"/>
        <v>0</v>
      </c>
      <c r="KA87" s="191"/>
      <c r="KB87" s="191"/>
      <c r="KC87" s="191"/>
      <c r="KD87" s="191"/>
      <c r="KE87" s="191"/>
      <c r="KF87" s="191"/>
      <c r="KG87" s="191">
        <f t="shared" si="236"/>
        <v>0</v>
      </c>
      <c r="KH87" s="191"/>
      <c r="KI87" s="191"/>
      <c r="KJ87" s="191"/>
      <c r="KK87" s="191"/>
      <c r="KL87" s="191"/>
      <c r="KM87" s="191"/>
      <c r="KN87" s="191">
        <f t="shared" si="237"/>
        <v>0</v>
      </c>
      <c r="KO87" s="191"/>
      <c r="KP87" s="191"/>
      <c r="KQ87" s="191"/>
      <c r="KR87" s="191"/>
      <c r="KS87" s="191"/>
      <c r="KT87" s="191"/>
      <c r="KU87" s="191">
        <f t="shared" si="238"/>
        <v>0</v>
      </c>
      <c r="KV87" s="191"/>
      <c r="KW87" s="191"/>
      <c r="KX87" s="191"/>
      <c r="KY87" s="191"/>
      <c r="KZ87" s="191"/>
      <c r="LA87" s="191"/>
      <c r="LB87" s="191">
        <f t="shared" si="239"/>
        <v>0</v>
      </c>
      <c r="LC87" s="191"/>
      <c r="LD87" s="191"/>
      <c r="LE87" s="191"/>
      <c r="LF87" s="191"/>
      <c r="LG87" s="191"/>
      <c r="LH87" s="191"/>
      <c r="LI87" s="191">
        <f t="shared" si="240"/>
        <v>0</v>
      </c>
      <c r="LJ87" s="191"/>
      <c r="LK87" s="191"/>
      <c r="LL87" s="191"/>
      <c r="LM87" s="191"/>
      <c r="LN87" s="191"/>
      <c r="LO87" s="191"/>
      <c r="LP87" s="191">
        <f t="shared" si="241"/>
        <v>0</v>
      </c>
      <c r="LQ87" s="191"/>
      <c r="LR87" s="191"/>
      <c r="LS87" s="191"/>
      <c r="LT87" s="191"/>
      <c r="LU87" s="191"/>
      <c r="LV87" s="191"/>
      <c r="LW87" s="191">
        <f t="shared" si="242"/>
        <v>0</v>
      </c>
      <c r="LX87" s="191"/>
      <c r="LY87" s="191"/>
      <c r="LZ87" s="191"/>
      <c r="MA87" s="191"/>
      <c r="MB87" s="191"/>
      <c r="MC87" s="191"/>
      <c r="MD87" s="191">
        <f t="shared" si="243"/>
        <v>0</v>
      </c>
      <c r="ME87" s="191"/>
      <c r="MF87" s="191"/>
      <c r="MG87" s="191"/>
      <c r="MH87" s="191"/>
      <c r="MI87" s="191"/>
      <c r="MJ87" s="191"/>
      <c r="MK87" s="191">
        <f t="shared" si="244"/>
        <v>0</v>
      </c>
      <c r="ML87" s="191"/>
      <c r="MM87" s="191"/>
      <c r="MN87" s="191"/>
      <c r="MO87" s="191"/>
      <c r="MP87" s="191"/>
      <c r="MQ87" s="191"/>
      <c r="MR87" s="191">
        <f t="shared" si="245"/>
        <v>0</v>
      </c>
      <c r="MS87" s="191"/>
      <c r="MT87" s="191"/>
      <c r="MU87" s="191"/>
      <c r="MV87" s="191"/>
      <c r="MW87" s="191"/>
      <c r="MX87" s="191"/>
      <c r="MY87" s="191">
        <f t="shared" si="246"/>
        <v>0</v>
      </c>
      <c r="MZ87" s="191"/>
      <c r="NA87" s="191"/>
      <c r="NB87" s="191"/>
      <c r="NC87" s="191"/>
      <c r="ND87" s="191"/>
      <c r="NE87" s="191"/>
      <c r="NF87" s="191">
        <f t="shared" si="247"/>
        <v>0</v>
      </c>
      <c r="NG87" s="191"/>
      <c r="NH87" s="191"/>
      <c r="NI87" s="191"/>
      <c r="NJ87" s="191"/>
      <c r="NK87" s="191"/>
      <c r="NL87" s="191"/>
      <c r="NM87" s="191">
        <f t="shared" si="248"/>
        <v>0</v>
      </c>
      <c r="NN87" s="191"/>
      <c r="NO87" s="191"/>
      <c r="NP87" s="191"/>
      <c r="NQ87" s="191"/>
      <c r="NR87" s="191"/>
      <c r="NS87" s="191"/>
      <c r="NT87" s="191">
        <f t="shared" si="249"/>
        <v>0</v>
      </c>
      <c r="NU87" s="191"/>
      <c r="NV87" s="191"/>
      <c r="NW87" s="191"/>
      <c r="NX87" s="191"/>
      <c r="NY87" s="191"/>
      <c r="NZ87" s="191"/>
      <c r="OA87" s="191">
        <f t="shared" si="250"/>
        <v>0</v>
      </c>
      <c r="OB87" s="191"/>
      <c r="OC87" s="191"/>
      <c r="OD87" s="191"/>
      <c r="OE87" s="191"/>
      <c r="OF87" s="191"/>
      <c r="OG87" s="191"/>
      <c r="OH87" s="191">
        <f t="shared" si="251"/>
        <v>0</v>
      </c>
      <c r="OI87" s="191"/>
      <c r="OJ87" s="191"/>
      <c r="OK87" s="191"/>
      <c r="OL87" s="191"/>
      <c r="OM87" s="191"/>
      <c r="ON87" s="191"/>
      <c r="OO87" s="191">
        <f t="shared" si="252"/>
        <v>0</v>
      </c>
      <c r="OP87" s="191"/>
      <c r="OQ87" s="191"/>
      <c r="OR87" s="191"/>
      <c r="OS87" s="191"/>
      <c r="OT87" s="191"/>
      <c r="OU87" s="191"/>
      <c r="OV87" s="191">
        <f t="shared" si="253"/>
        <v>0</v>
      </c>
      <c r="OW87" s="191"/>
      <c r="OX87" s="191"/>
      <c r="OY87" s="191"/>
      <c r="OZ87" s="191"/>
      <c r="PA87" s="191"/>
      <c r="PB87" s="191"/>
      <c r="PC87" s="191">
        <f t="shared" si="254"/>
        <v>0</v>
      </c>
      <c r="PD87" s="191"/>
      <c r="PE87" s="191"/>
      <c r="PF87" s="191"/>
      <c r="PG87" s="191"/>
      <c r="PH87" s="191"/>
      <c r="PI87" s="191"/>
      <c r="PJ87" s="191">
        <f t="shared" si="255"/>
        <v>0</v>
      </c>
      <c r="PK87" s="191"/>
      <c r="PL87" s="191"/>
      <c r="PM87" s="191"/>
      <c r="PN87" s="191"/>
      <c r="PO87" s="191"/>
      <c r="PP87" s="191"/>
      <c r="PQ87" s="191">
        <f t="shared" si="256"/>
        <v>0</v>
      </c>
      <c r="PR87" s="191"/>
      <c r="PS87" s="191"/>
      <c r="PT87" s="191"/>
      <c r="PU87" s="191">
        <v>1</v>
      </c>
      <c r="PV87" s="191">
        <f t="shared" si="286"/>
        <v>300000</v>
      </c>
      <c r="PW87" s="191"/>
      <c r="PX87" s="191">
        <f t="shared" si="257"/>
        <v>300000</v>
      </c>
      <c r="PY87" s="191"/>
      <c r="PZ87" s="191"/>
      <c r="QA87" s="191"/>
      <c r="QB87" s="191">
        <v>1</v>
      </c>
      <c r="QC87" s="191">
        <f t="shared" si="258"/>
        <v>9600</v>
      </c>
      <c r="QD87" s="191"/>
      <c r="QE87" s="191">
        <f t="shared" si="259"/>
        <v>9600</v>
      </c>
      <c r="QF87" s="191"/>
      <c r="QG87" s="191"/>
      <c r="QH87" s="191"/>
      <c r="QI87" s="191"/>
      <c r="QJ87" s="191"/>
      <c r="QK87" s="191"/>
      <c r="QL87" s="191">
        <f t="shared" si="260"/>
        <v>0</v>
      </c>
      <c r="QM87" s="191"/>
      <c r="QN87" s="191"/>
      <c r="QO87" s="191"/>
      <c r="QP87" s="191"/>
      <c r="QQ87" s="201">
        <v>30447.899999999998</v>
      </c>
      <c r="QR87" s="191"/>
      <c r="QS87" s="201">
        <f t="shared" si="261"/>
        <v>30447.899999999998</v>
      </c>
      <c r="QT87" s="191">
        <v>1611</v>
      </c>
      <c r="QU87" s="191"/>
      <c r="QV87" s="191"/>
      <c r="QW87" s="191"/>
      <c r="QX87" s="191"/>
      <c r="QY87" s="191"/>
      <c r="QZ87" s="191">
        <f t="shared" si="262"/>
        <v>0</v>
      </c>
      <c r="RA87" s="191"/>
      <c r="RB87" s="191"/>
      <c r="RC87" s="191"/>
      <c r="RD87" s="191"/>
      <c r="RE87" s="191"/>
      <c r="RF87" s="191"/>
      <c r="RG87" s="191">
        <f t="shared" si="263"/>
        <v>0</v>
      </c>
      <c r="RH87" s="191"/>
      <c r="RI87" s="191"/>
      <c r="RJ87" s="191"/>
      <c r="RK87" s="191"/>
      <c r="RL87" s="191"/>
      <c r="RM87" s="191"/>
      <c r="RN87" s="191">
        <f t="shared" si="264"/>
        <v>0</v>
      </c>
      <c r="RO87" s="191"/>
      <c r="RP87" s="191"/>
      <c r="RQ87" s="191"/>
      <c r="RR87" s="191"/>
      <c r="RS87" s="191"/>
      <c r="RT87" s="191"/>
      <c r="RU87" s="191">
        <f t="shared" si="265"/>
        <v>0</v>
      </c>
      <c r="RV87" s="191"/>
      <c r="RW87" s="191"/>
      <c r="RX87" s="191"/>
      <c r="RY87" s="191"/>
      <c r="RZ87" s="191"/>
      <c r="SA87" s="191"/>
      <c r="SB87" s="191">
        <f t="shared" si="266"/>
        <v>0</v>
      </c>
      <c r="SC87" s="191"/>
      <c r="SD87" s="191"/>
      <c r="SE87" s="191"/>
      <c r="SF87" s="191"/>
      <c r="SG87" s="191"/>
      <c r="SH87" s="191"/>
      <c r="SI87" s="191">
        <f t="shared" si="287"/>
        <v>0</v>
      </c>
      <c r="SJ87" s="191"/>
      <c r="SK87" s="191"/>
      <c r="SL87" s="191"/>
      <c r="SM87" s="191"/>
      <c r="SN87" s="191"/>
      <c r="SO87" s="191"/>
      <c r="SP87" s="191">
        <f t="shared" si="267"/>
        <v>0</v>
      </c>
      <c r="SQ87" s="191"/>
      <c r="SR87" s="191"/>
      <c r="SS87" s="191"/>
      <c r="ST87" s="191"/>
      <c r="SU87" s="191"/>
      <c r="SV87" s="191"/>
      <c r="SW87" s="191">
        <f t="shared" si="268"/>
        <v>0</v>
      </c>
      <c r="SX87" s="191"/>
      <c r="SY87" s="191"/>
      <c r="SZ87" s="191"/>
      <c r="TA87" s="191"/>
      <c r="TB87" s="191"/>
      <c r="TC87" s="191"/>
      <c r="TD87" s="191">
        <f t="shared" si="288"/>
        <v>0</v>
      </c>
      <c r="TE87" s="191"/>
      <c r="TF87" s="191"/>
      <c r="TG87" s="191"/>
      <c r="TH87" s="191"/>
      <c r="TI87" s="191"/>
      <c r="TJ87" s="191"/>
      <c r="TK87" s="191">
        <f t="shared" si="289"/>
        <v>0</v>
      </c>
      <c r="TL87" s="191"/>
      <c r="TM87" s="191"/>
      <c r="TN87" s="191"/>
      <c r="TO87" s="191"/>
      <c r="TP87" s="191"/>
      <c r="TQ87" s="191"/>
      <c r="TR87" s="191">
        <f t="shared" si="290"/>
        <v>0</v>
      </c>
      <c r="TS87" s="191"/>
      <c r="TT87" s="191"/>
      <c r="TU87" s="191"/>
      <c r="TV87" s="191"/>
      <c r="TW87" s="191"/>
      <c r="TX87" s="191"/>
      <c r="TY87" s="191">
        <f t="shared" si="269"/>
        <v>0</v>
      </c>
      <c r="TZ87" s="191"/>
      <c r="UA87" s="191"/>
      <c r="UB87" s="191"/>
      <c r="UC87" s="191"/>
      <c r="UD87" s="191"/>
      <c r="UE87" s="191"/>
      <c r="UF87" s="191">
        <f t="shared" si="270"/>
        <v>0</v>
      </c>
      <c r="UG87" s="191"/>
      <c r="UH87" s="191"/>
      <c r="UI87" s="191"/>
      <c r="UJ87" s="191"/>
      <c r="UK87" s="191"/>
      <c r="UL87" s="191"/>
      <c r="UM87" s="191">
        <f t="shared" si="271"/>
        <v>0</v>
      </c>
      <c r="UN87" s="191"/>
      <c r="UO87" s="191"/>
      <c r="UP87" s="191"/>
      <c r="UQ87" s="191"/>
      <c r="UR87" s="191"/>
      <c r="US87" s="191"/>
      <c r="UT87" s="191">
        <f t="shared" si="272"/>
        <v>0</v>
      </c>
      <c r="UU87" s="191"/>
      <c r="UV87" s="191"/>
      <c r="UW87" s="191"/>
      <c r="UX87" s="191"/>
      <c r="UY87" s="191"/>
      <c r="UZ87" s="191"/>
      <c r="VA87" s="191">
        <f t="shared" si="273"/>
        <v>0</v>
      </c>
      <c r="VB87" s="191"/>
      <c r="VC87" s="191"/>
      <c r="VD87" s="191"/>
      <c r="VE87" s="191"/>
      <c r="VF87" s="191"/>
      <c r="VG87" s="191"/>
      <c r="VH87" s="191">
        <f t="shared" si="274"/>
        <v>0</v>
      </c>
      <c r="VI87" s="191"/>
      <c r="VJ87" s="191"/>
      <c r="VK87" s="191"/>
      <c r="VL87" s="191"/>
      <c r="VM87" s="191"/>
      <c r="VN87" s="191"/>
      <c r="VO87" s="191">
        <f t="shared" si="275"/>
        <v>0</v>
      </c>
      <c r="VP87" s="191"/>
      <c r="VQ87" s="191"/>
      <c r="VR87" s="191"/>
      <c r="VS87" s="191"/>
      <c r="VT87" s="191"/>
      <c r="VU87" s="191"/>
      <c r="VV87" s="191">
        <f t="shared" si="276"/>
        <v>0</v>
      </c>
      <c r="VW87" s="191"/>
      <c r="VX87" s="191"/>
      <c r="VY87" s="191"/>
      <c r="VZ87" s="191"/>
      <c r="WA87" s="191"/>
      <c r="WB87" s="191"/>
      <c r="WC87" s="191">
        <f t="shared" si="277"/>
        <v>0</v>
      </c>
      <c r="WD87" s="191"/>
      <c r="WE87" s="191"/>
      <c r="WF87" s="191"/>
      <c r="WG87" s="191"/>
      <c r="WH87" s="191"/>
      <c r="WI87" s="191"/>
      <c r="WJ87" s="191">
        <f t="shared" si="278"/>
        <v>0</v>
      </c>
      <c r="WK87" s="191"/>
      <c r="WL87" s="191"/>
      <c r="WM87" s="191"/>
      <c r="WN87" s="191"/>
      <c r="WO87" s="191"/>
      <c r="WP87" s="191"/>
      <c r="WQ87" s="191">
        <f t="shared" si="279"/>
        <v>0</v>
      </c>
      <c r="WR87" s="191"/>
      <c r="WS87" s="191"/>
      <c r="WT87" s="191"/>
      <c r="WU87" s="191"/>
      <c r="WV87" s="191"/>
      <c r="WW87" s="191"/>
      <c r="WX87" s="191">
        <f t="shared" si="280"/>
        <v>0</v>
      </c>
      <c r="WY87" s="191"/>
      <c r="WZ87" s="191"/>
      <c r="XA87" s="191"/>
      <c r="XB87" s="191"/>
      <c r="XC87" s="191"/>
      <c r="XD87" s="191"/>
      <c r="XE87" s="191">
        <f t="shared" si="281"/>
        <v>0</v>
      </c>
      <c r="XF87" s="191"/>
      <c r="XG87" s="191"/>
      <c r="XH87" s="191"/>
      <c r="XI87" s="191"/>
      <c r="XJ87" s="191"/>
      <c r="XK87" s="191"/>
      <c r="XL87" s="191">
        <f t="shared" si="282"/>
        <v>0</v>
      </c>
      <c r="XM87" s="191"/>
      <c r="XN87" s="191"/>
      <c r="XO87" s="191"/>
      <c r="XP87" s="191"/>
      <c r="XQ87" s="191"/>
      <c r="XR87" s="191"/>
      <c r="XS87" s="191">
        <f t="shared" si="283"/>
        <v>0</v>
      </c>
      <c r="XT87" s="191"/>
      <c r="XU87" s="191"/>
      <c r="XV87" s="191"/>
      <c r="XW87" s="191"/>
      <c r="XX87" s="191"/>
      <c r="XY87" s="191"/>
      <c r="XZ87" s="191">
        <f t="shared" si="284"/>
        <v>0</v>
      </c>
      <c r="YA87" s="191"/>
      <c r="YB87" s="191"/>
      <c r="YC87" s="191"/>
      <c r="YD87" s="191"/>
      <c r="YE87" s="191"/>
      <c r="YF87" s="191"/>
      <c r="YG87" s="191">
        <f t="shared" si="285"/>
        <v>0</v>
      </c>
      <c r="YH87" s="191"/>
      <c r="YI87" s="191"/>
      <c r="YJ87" s="191"/>
      <c r="YK87" s="191"/>
      <c r="YL87" s="190">
        <f t="shared" si="194"/>
        <v>342047.9</v>
      </c>
      <c r="YM87" s="190">
        <f t="shared" ref="YM87:YM101" si="291">L87+S87+Z87+AG87+AN87+AU87+BB87+BI87+BP87+BW87+CD87+CK87+CR87+CY87+DF87+DM87+DT87+EA87+EH87+EO87+EV87+FC87+FJ87+FQ87+FX87+GE87+GL87+GS87+GZ87+HG87+HN87+HU87+IB87+II87+IP87+IW87+JD87+JK87+JY87+KF87+KM87+KT87+LA87+LH87+LO87+LV87+MC87+MJ87+MQ87+MX87+NE87+NL87+NS87+NZ87+OG87+ON87+OU87+PB87+PI87+PP87+PW87+QD87+QK87+QR87+QY87+RF87+RM87+RT87+SA87+SH87+SO87+SV87+TC87+TJ87+TQ87+TX87+UE87+UL87+US87+UZ87+VG87+VN87+VU87+WB87+WI87+WP87+WW87+XD87+XK87+XR87+XY87+YF87</f>
        <v>0</v>
      </c>
      <c r="YN87" s="190">
        <f t="shared" ref="YN87:YN101" si="292">M87+T87+AA87+AH87+AO87+AV87+BC87+BJ87+BQ87+BX87+CE87+CL87+CS87+CZ87+DG87+DN87+DU87+EB87+EI87+EP87+EW87+FD87+FK87+FR87+FY87+GF87+GM87+GT87+HA87+HH87+HO87+HV87+IC87+IJ87+IQ87+IX87+JE87+JL87+JZ87+KG87+KN87+KU87+LB87+LI87+LP87+LW87+MD87+MK87+MR87+MY87+NF87+NM87+NT87+OA87+OH87+OO87+OV87+PC87+PJ87+PQ87+PX87+QE87+QL87+QS87+QZ87+RG87+RN87+RU87+SB87+SI87+SP87+SW87+TD87+TK87+TR87+TY87+UF87+UM87+UT87+VA87+VH87+VO87+VV87+WC87+WJ87+WQ87+WX87+XE87+XL87+XS87+XZ87+YG87</f>
        <v>342047.9</v>
      </c>
      <c r="YO87" s="191"/>
    </row>
    <row r="88" spans="1:665" ht="18" customHeight="1">
      <c r="A88" s="200">
        <v>17</v>
      </c>
      <c r="B88" s="191" t="s">
        <v>1914</v>
      </c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>
        <f t="shared" si="195"/>
        <v>0</v>
      </c>
      <c r="N88" s="191"/>
      <c r="O88" s="191"/>
      <c r="P88" s="191"/>
      <c r="Q88" s="191"/>
      <c r="R88" s="191"/>
      <c r="S88" s="191"/>
      <c r="T88" s="191">
        <f t="shared" si="196"/>
        <v>0</v>
      </c>
      <c r="U88" s="191"/>
      <c r="V88" s="191"/>
      <c r="W88" s="191"/>
      <c r="X88" s="191">
        <v>1</v>
      </c>
      <c r="Y88" s="191">
        <f t="shared" si="197"/>
        <v>2000</v>
      </c>
      <c r="Z88" s="191"/>
      <c r="AA88" s="191">
        <f t="shared" si="198"/>
        <v>2000</v>
      </c>
      <c r="AB88" s="191"/>
      <c r="AC88" s="191"/>
      <c r="AD88" s="191"/>
      <c r="AE88" s="191"/>
      <c r="AF88" s="191"/>
      <c r="AG88" s="191"/>
      <c r="AH88" s="191">
        <f t="shared" si="199"/>
        <v>0</v>
      </c>
      <c r="AI88" s="191"/>
      <c r="AJ88" s="191"/>
      <c r="AK88" s="191"/>
      <c r="AL88" s="191"/>
      <c r="AM88" s="191"/>
      <c r="AN88" s="191"/>
      <c r="AO88" s="191">
        <f t="shared" si="200"/>
        <v>0</v>
      </c>
      <c r="AP88" s="191"/>
      <c r="AQ88" s="191"/>
      <c r="AR88" s="191"/>
      <c r="AS88" s="191"/>
      <c r="AT88" s="191"/>
      <c r="AU88" s="191"/>
      <c r="AV88" s="191">
        <f t="shared" si="201"/>
        <v>0</v>
      </c>
      <c r="AW88" s="191"/>
      <c r="AX88" s="191"/>
      <c r="AY88" s="191"/>
      <c r="AZ88" s="191"/>
      <c r="BA88" s="191"/>
      <c r="BB88" s="191"/>
      <c r="BC88" s="191">
        <f t="shared" si="202"/>
        <v>0</v>
      </c>
      <c r="BD88" s="191"/>
      <c r="BE88" s="191"/>
      <c r="BF88" s="191"/>
      <c r="BG88" s="191"/>
      <c r="BH88" s="191"/>
      <c r="BI88" s="191"/>
      <c r="BJ88" s="191">
        <f t="shared" si="203"/>
        <v>0</v>
      </c>
      <c r="BK88" s="191"/>
      <c r="BL88" s="191"/>
      <c r="BM88" s="191"/>
      <c r="BN88" s="191"/>
      <c r="BO88" s="191"/>
      <c r="BP88" s="191"/>
      <c r="BQ88" s="191">
        <f t="shared" si="204"/>
        <v>0</v>
      </c>
      <c r="BR88" s="191"/>
      <c r="BS88" s="191"/>
      <c r="BT88" s="191"/>
      <c r="BU88" s="191"/>
      <c r="BV88" s="191"/>
      <c r="BW88" s="191"/>
      <c r="BX88" s="191">
        <f t="shared" si="205"/>
        <v>0</v>
      </c>
      <c r="BY88" s="191"/>
      <c r="BZ88" s="191"/>
      <c r="CA88" s="191"/>
      <c r="CB88" s="191"/>
      <c r="CC88" s="191"/>
      <c r="CD88" s="191"/>
      <c r="CE88" s="191">
        <f t="shared" si="206"/>
        <v>0</v>
      </c>
      <c r="CF88" s="191"/>
      <c r="CG88" s="191"/>
      <c r="CH88" s="191"/>
      <c r="CI88" s="191"/>
      <c r="CJ88" s="191"/>
      <c r="CK88" s="191"/>
      <c r="CL88" s="191">
        <f t="shared" si="207"/>
        <v>0</v>
      </c>
      <c r="CM88" s="191"/>
      <c r="CN88" s="191"/>
      <c r="CO88" s="191"/>
      <c r="CP88" s="191"/>
      <c r="CQ88" s="191"/>
      <c r="CR88" s="191"/>
      <c r="CS88" s="191">
        <f t="shared" si="208"/>
        <v>0</v>
      </c>
      <c r="CT88" s="191"/>
      <c r="CU88" s="191"/>
      <c r="CV88" s="191"/>
      <c r="CW88" s="191"/>
      <c r="CX88" s="191"/>
      <c r="CY88" s="191"/>
      <c r="CZ88" s="191">
        <f t="shared" si="209"/>
        <v>0</v>
      </c>
      <c r="DA88" s="191"/>
      <c r="DB88" s="191"/>
      <c r="DC88" s="191"/>
      <c r="DD88" s="191"/>
      <c r="DE88" s="191"/>
      <c r="DF88" s="191"/>
      <c r="DG88" s="191">
        <f t="shared" si="210"/>
        <v>0</v>
      </c>
      <c r="DH88" s="191"/>
      <c r="DI88" s="191"/>
      <c r="DJ88" s="191"/>
      <c r="DK88" s="191"/>
      <c r="DL88" s="191"/>
      <c r="DM88" s="191"/>
      <c r="DN88" s="191">
        <f t="shared" si="211"/>
        <v>0</v>
      </c>
      <c r="DO88" s="191"/>
      <c r="DP88" s="191"/>
      <c r="DQ88" s="191"/>
      <c r="DR88" s="191"/>
      <c r="DS88" s="191"/>
      <c r="DT88" s="191"/>
      <c r="DU88" s="191">
        <f t="shared" si="212"/>
        <v>0</v>
      </c>
      <c r="DV88" s="191"/>
      <c r="DW88" s="191"/>
      <c r="DX88" s="191"/>
      <c r="DY88" s="191"/>
      <c r="DZ88" s="191"/>
      <c r="EA88" s="191"/>
      <c r="EB88" s="191">
        <f t="shared" si="213"/>
        <v>0</v>
      </c>
      <c r="EC88" s="191"/>
      <c r="ED88" s="191"/>
      <c r="EE88" s="191"/>
      <c r="EF88" s="191"/>
      <c r="EG88" s="191"/>
      <c r="EH88" s="191"/>
      <c r="EI88" s="191">
        <f t="shared" si="214"/>
        <v>0</v>
      </c>
      <c r="EJ88" s="191"/>
      <c r="EK88" s="191"/>
      <c r="EL88" s="191"/>
      <c r="EM88" s="191"/>
      <c r="EN88" s="191"/>
      <c r="EO88" s="191"/>
      <c r="EP88" s="191">
        <f t="shared" si="215"/>
        <v>0</v>
      </c>
      <c r="EQ88" s="191"/>
      <c r="ER88" s="191"/>
      <c r="ES88" s="191"/>
      <c r="ET88" s="191"/>
      <c r="EU88" s="191"/>
      <c r="EV88" s="191"/>
      <c r="EW88" s="191">
        <f t="shared" si="216"/>
        <v>0</v>
      </c>
      <c r="EX88" s="191"/>
      <c r="EY88" s="191"/>
      <c r="EZ88" s="191"/>
      <c r="FA88" s="191"/>
      <c r="FB88" s="191"/>
      <c r="FC88" s="191"/>
      <c r="FD88" s="191">
        <f t="shared" si="217"/>
        <v>0</v>
      </c>
      <c r="FE88" s="191"/>
      <c r="FF88" s="191"/>
      <c r="FG88" s="191"/>
      <c r="FH88" s="191"/>
      <c r="FI88" s="191"/>
      <c r="FJ88" s="191"/>
      <c r="FK88" s="191">
        <f t="shared" si="218"/>
        <v>0</v>
      </c>
      <c r="FL88" s="191"/>
      <c r="FM88" s="191"/>
      <c r="FN88" s="191"/>
      <c r="FO88" s="191"/>
      <c r="FP88" s="191"/>
      <c r="FQ88" s="191"/>
      <c r="FR88" s="191">
        <f t="shared" si="219"/>
        <v>0</v>
      </c>
      <c r="FS88" s="191"/>
      <c r="FT88" s="191"/>
      <c r="FU88" s="191"/>
      <c r="FV88" s="191"/>
      <c r="FW88" s="191"/>
      <c r="FX88" s="191"/>
      <c r="FY88" s="191">
        <f t="shared" si="220"/>
        <v>0</v>
      </c>
      <c r="FZ88" s="191"/>
      <c r="GA88" s="191"/>
      <c r="GB88" s="191"/>
      <c r="GC88" s="191"/>
      <c r="GD88" s="191"/>
      <c r="GE88" s="191"/>
      <c r="GF88" s="191">
        <f t="shared" si="221"/>
        <v>0</v>
      </c>
      <c r="GG88" s="191"/>
      <c r="GH88" s="191"/>
      <c r="GI88" s="191"/>
      <c r="GJ88" s="191"/>
      <c r="GK88" s="191"/>
      <c r="GL88" s="191"/>
      <c r="GM88" s="191">
        <f t="shared" si="222"/>
        <v>0</v>
      </c>
      <c r="GN88" s="191"/>
      <c r="GO88" s="191"/>
      <c r="GP88" s="191"/>
      <c r="GQ88" s="191"/>
      <c r="GR88" s="191"/>
      <c r="GS88" s="191"/>
      <c r="GT88" s="191">
        <f t="shared" si="223"/>
        <v>0</v>
      </c>
      <c r="GU88" s="191"/>
      <c r="GV88" s="191"/>
      <c r="GW88" s="191"/>
      <c r="GX88" s="191"/>
      <c r="GY88" s="191"/>
      <c r="GZ88" s="191"/>
      <c r="HA88" s="191">
        <f t="shared" si="224"/>
        <v>0</v>
      </c>
      <c r="HB88" s="191"/>
      <c r="HC88" s="191"/>
      <c r="HD88" s="191"/>
      <c r="HE88" s="191"/>
      <c r="HF88" s="191"/>
      <c r="HG88" s="191"/>
      <c r="HH88" s="191">
        <f t="shared" si="225"/>
        <v>0</v>
      </c>
      <c r="HI88" s="191"/>
      <c r="HJ88" s="191"/>
      <c r="HK88" s="191"/>
      <c r="HL88" s="191"/>
      <c r="HM88" s="191"/>
      <c r="HN88" s="191"/>
      <c r="HO88" s="191">
        <f t="shared" si="226"/>
        <v>0</v>
      </c>
      <c r="HP88" s="191"/>
      <c r="HQ88" s="191"/>
      <c r="HR88" s="191"/>
      <c r="HS88" s="191"/>
      <c r="HT88" s="191"/>
      <c r="HU88" s="191"/>
      <c r="HV88" s="191">
        <f t="shared" si="227"/>
        <v>0</v>
      </c>
      <c r="HW88" s="191"/>
      <c r="HX88" s="191"/>
      <c r="HY88" s="191"/>
      <c r="HZ88" s="191"/>
      <c r="IA88" s="191"/>
      <c r="IB88" s="191"/>
      <c r="IC88" s="191">
        <f t="shared" si="228"/>
        <v>0</v>
      </c>
      <c r="ID88" s="191"/>
      <c r="IE88" s="191"/>
      <c r="IF88" s="191"/>
      <c r="IG88" s="191"/>
      <c r="IH88" s="191"/>
      <c r="II88" s="191"/>
      <c r="IJ88" s="191">
        <f t="shared" si="229"/>
        <v>0</v>
      </c>
      <c r="IK88" s="191"/>
      <c r="IL88" s="191"/>
      <c r="IM88" s="191"/>
      <c r="IN88" s="191"/>
      <c r="IO88" s="191"/>
      <c r="IP88" s="191"/>
      <c r="IQ88" s="191">
        <f t="shared" si="230"/>
        <v>0</v>
      </c>
      <c r="IR88" s="191"/>
      <c r="IS88" s="191"/>
      <c r="IT88" s="191"/>
      <c r="IU88" s="191"/>
      <c r="IV88" s="191"/>
      <c r="IW88" s="191"/>
      <c r="IX88" s="191">
        <f t="shared" si="231"/>
        <v>0</v>
      </c>
      <c r="IY88" s="191"/>
      <c r="IZ88" s="191"/>
      <c r="JA88" s="191"/>
      <c r="JB88" s="191"/>
      <c r="JC88" s="191"/>
      <c r="JD88" s="191"/>
      <c r="JE88" s="191">
        <f t="shared" si="232"/>
        <v>0</v>
      </c>
      <c r="JF88" s="191"/>
      <c r="JG88" s="191"/>
      <c r="JH88" s="191"/>
      <c r="JI88" s="191"/>
      <c r="JJ88" s="191"/>
      <c r="JK88" s="191"/>
      <c r="JL88" s="191">
        <f t="shared" si="233"/>
        <v>0</v>
      </c>
      <c r="JM88" s="191"/>
      <c r="JN88" s="191"/>
      <c r="JO88" s="191"/>
      <c r="JP88" s="191"/>
      <c r="JQ88" s="191"/>
      <c r="JR88" s="191"/>
      <c r="JS88" s="191">
        <f t="shared" si="234"/>
        <v>0</v>
      </c>
      <c r="JT88" s="191"/>
      <c r="JU88" s="191"/>
      <c r="JV88" s="191"/>
      <c r="JW88" s="191"/>
      <c r="JX88" s="191"/>
      <c r="JY88" s="191"/>
      <c r="JZ88" s="191">
        <f t="shared" si="235"/>
        <v>0</v>
      </c>
      <c r="KA88" s="191"/>
      <c r="KB88" s="191"/>
      <c r="KC88" s="191"/>
      <c r="KD88" s="191"/>
      <c r="KE88" s="191"/>
      <c r="KF88" s="191"/>
      <c r="KG88" s="191">
        <f t="shared" si="236"/>
        <v>0</v>
      </c>
      <c r="KH88" s="191"/>
      <c r="KI88" s="191"/>
      <c r="KJ88" s="191"/>
      <c r="KK88" s="191"/>
      <c r="KL88" s="191"/>
      <c r="KM88" s="191"/>
      <c r="KN88" s="191">
        <f t="shared" si="237"/>
        <v>0</v>
      </c>
      <c r="KO88" s="191"/>
      <c r="KP88" s="191"/>
      <c r="KQ88" s="191"/>
      <c r="KR88" s="191"/>
      <c r="KS88" s="191"/>
      <c r="KT88" s="191"/>
      <c r="KU88" s="191">
        <f t="shared" si="238"/>
        <v>0</v>
      </c>
      <c r="KV88" s="191"/>
      <c r="KW88" s="191"/>
      <c r="KX88" s="191"/>
      <c r="KY88" s="191"/>
      <c r="KZ88" s="191"/>
      <c r="LA88" s="191"/>
      <c r="LB88" s="191">
        <f t="shared" si="239"/>
        <v>0</v>
      </c>
      <c r="LC88" s="191"/>
      <c r="LD88" s="191"/>
      <c r="LE88" s="191"/>
      <c r="LF88" s="191"/>
      <c r="LG88" s="191"/>
      <c r="LH88" s="191"/>
      <c r="LI88" s="191">
        <f t="shared" si="240"/>
        <v>0</v>
      </c>
      <c r="LJ88" s="191"/>
      <c r="LK88" s="191"/>
      <c r="LL88" s="191"/>
      <c r="LM88" s="191"/>
      <c r="LN88" s="191"/>
      <c r="LO88" s="191"/>
      <c r="LP88" s="191">
        <f t="shared" si="241"/>
        <v>0</v>
      </c>
      <c r="LQ88" s="191"/>
      <c r="LR88" s="191"/>
      <c r="LS88" s="191"/>
      <c r="LT88" s="191"/>
      <c r="LU88" s="191"/>
      <c r="LV88" s="191"/>
      <c r="LW88" s="191">
        <f t="shared" si="242"/>
        <v>0</v>
      </c>
      <c r="LX88" s="191"/>
      <c r="LY88" s="191"/>
      <c r="LZ88" s="191"/>
      <c r="MA88" s="191"/>
      <c r="MB88" s="191"/>
      <c r="MC88" s="191"/>
      <c r="MD88" s="191">
        <f t="shared" si="243"/>
        <v>0</v>
      </c>
      <c r="ME88" s="191"/>
      <c r="MF88" s="191"/>
      <c r="MG88" s="191"/>
      <c r="MH88" s="191"/>
      <c r="MI88" s="191"/>
      <c r="MJ88" s="191"/>
      <c r="MK88" s="191">
        <f t="shared" si="244"/>
        <v>0</v>
      </c>
      <c r="ML88" s="191"/>
      <c r="MM88" s="191"/>
      <c r="MN88" s="191"/>
      <c r="MO88" s="191"/>
      <c r="MP88" s="191"/>
      <c r="MQ88" s="191"/>
      <c r="MR88" s="191">
        <f t="shared" si="245"/>
        <v>0</v>
      </c>
      <c r="MS88" s="191"/>
      <c r="MT88" s="191"/>
      <c r="MU88" s="191"/>
      <c r="MV88" s="191"/>
      <c r="MW88" s="191"/>
      <c r="MX88" s="191"/>
      <c r="MY88" s="191">
        <f t="shared" si="246"/>
        <v>0</v>
      </c>
      <c r="MZ88" s="191"/>
      <c r="NA88" s="191"/>
      <c r="NB88" s="191"/>
      <c r="NC88" s="191"/>
      <c r="ND88" s="191"/>
      <c r="NE88" s="191"/>
      <c r="NF88" s="191">
        <f t="shared" si="247"/>
        <v>0</v>
      </c>
      <c r="NG88" s="191"/>
      <c r="NH88" s="191"/>
      <c r="NI88" s="191"/>
      <c r="NJ88" s="191"/>
      <c r="NK88" s="191"/>
      <c r="NL88" s="191"/>
      <c r="NM88" s="191">
        <f t="shared" si="248"/>
        <v>0</v>
      </c>
      <c r="NN88" s="191"/>
      <c r="NO88" s="191"/>
      <c r="NP88" s="191"/>
      <c r="NQ88" s="191"/>
      <c r="NR88" s="191"/>
      <c r="NS88" s="191"/>
      <c r="NT88" s="191">
        <f t="shared" si="249"/>
        <v>0</v>
      </c>
      <c r="NU88" s="191"/>
      <c r="NV88" s="191"/>
      <c r="NW88" s="191"/>
      <c r="NX88" s="191"/>
      <c r="NY88" s="191"/>
      <c r="NZ88" s="191"/>
      <c r="OA88" s="191">
        <f t="shared" si="250"/>
        <v>0</v>
      </c>
      <c r="OB88" s="191"/>
      <c r="OC88" s="191"/>
      <c r="OD88" s="191"/>
      <c r="OE88" s="191"/>
      <c r="OF88" s="191"/>
      <c r="OG88" s="191"/>
      <c r="OH88" s="191">
        <f t="shared" si="251"/>
        <v>0</v>
      </c>
      <c r="OI88" s="191"/>
      <c r="OJ88" s="191"/>
      <c r="OK88" s="191"/>
      <c r="OL88" s="191"/>
      <c r="OM88" s="191"/>
      <c r="ON88" s="191"/>
      <c r="OO88" s="191">
        <f t="shared" si="252"/>
        <v>0</v>
      </c>
      <c r="OP88" s="191"/>
      <c r="OQ88" s="191"/>
      <c r="OR88" s="191"/>
      <c r="OS88" s="191"/>
      <c r="OT88" s="191"/>
      <c r="OU88" s="191"/>
      <c r="OV88" s="191">
        <f t="shared" si="253"/>
        <v>0</v>
      </c>
      <c r="OW88" s="191"/>
      <c r="OX88" s="191"/>
      <c r="OY88" s="191"/>
      <c r="OZ88" s="191"/>
      <c r="PA88" s="191"/>
      <c r="PB88" s="191"/>
      <c r="PC88" s="191">
        <f t="shared" si="254"/>
        <v>0</v>
      </c>
      <c r="PD88" s="191"/>
      <c r="PE88" s="191"/>
      <c r="PF88" s="191"/>
      <c r="PG88" s="191"/>
      <c r="PH88" s="191"/>
      <c r="PI88" s="191"/>
      <c r="PJ88" s="191">
        <f t="shared" si="255"/>
        <v>0</v>
      </c>
      <c r="PK88" s="191"/>
      <c r="PL88" s="191"/>
      <c r="PM88" s="191"/>
      <c r="PN88" s="191"/>
      <c r="PO88" s="191"/>
      <c r="PP88" s="191"/>
      <c r="PQ88" s="191">
        <f t="shared" si="256"/>
        <v>0</v>
      </c>
      <c r="PR88" s="191"/>
      <c r="PS88" s="191"/>
      <c r="PT88" s="191"/>
      <c r="PU88" s="191">
        <v>1</v>
      </c>
      <c r="PV88" s="191">
        <f t="shared" si="286"/>
        <v>300000</v>
      </c>
      <c r="PW88" s="191"/>
      <c r="PX88" s="191">
        <f t="shared" si="257"/>
        <v>300000</v>
      </c>
      <c r="PY88" s="191"/>
      <c r="PZ88" s="191"/>
      <c r="QA88" s="191"/>
      <c r="QB88" s="191">
        <v>1</v>
      </c>
      <c r="QC88" s="191">
        <f t="shared" si="258"/>
        <v>9600</v>
      </c>
      <c r="QD88" s="191"/>
      <c r="QE88" s="191">
        <f t="shared" si="259"/>
        <v>9600</v>
      </c>
      <c r="QF88" s="191"/>
      <c r="QG88" s="191"/>
      <c r="QH88" s="191"/>
      <c r="QI88" s="191"/>
      <c r="QJ88" s="191"/>
      <c r="QK88" s="191"/>
      <c r="QL88" s="191">
        <f t="shared" si="260"/>
        <v>0</v>
      </c>
      <c r="QM88" s="191"/>
      <c r="QN88" s="191"/>
      <c r="QO88" s="191"/>
      <c r="QP88" s="191"/>
      <c r="QQ88" s="201">
        <v>12511.8</v>
      </c>
      <c r="QR88" s="191"/>
      <c r="QS88" s="201">
        <f t="shared" si="261"/>
        <v>12511.8</v>
      </c>
      <c r="QT88" s="191">
        <v>662</v>
      </c>
      <c r="QU88" s="191"/>
      <c r="QV88" s="191"/>
      <c r="QW88" s="191"/>
      <c r="QX88" s="191"/>
      <c r="QY88" s="191"/>
      <c r="QZ88" s="191">
        <f t="shared" si="262"/>
        <v>0</v>
      </c>
      <c r="RA88" s="191"/>
      <c r="RB88" s="191"/>
      <c r="RC88" s="191"/>
      <c r="RD88" s="191"/>
      <c r="RE88" s="191"/>
      <c r="RF88" s="191"/>
      <c r="RG88" s="191">
        <f t="shared" si="263"/>
        <v>0</v>
      </c>
      <c r="RH88" s="191"/>
      <c r="RI88" s="191"/>
      <c r="RJ88" s="191"/>
      <c r="RK88" s="191"/>
      <c r="RL88" s="191"/>
      <c r="RM88" s="191"/>
      <c r="RN88" s="191">
        <f t="shared" si="264"/>
        <v>0</v>
      </c>
      <c r="RO88" s="191"/>
      <c r="RP88" s="191"/>
      <c r="RQ88" s="191"/>
      <c r="RR88" s="191"/>
      <c r="RS88" s="191"/>
      <c r="RT88" s="191"/>
      <c r="RU88" s="191">
        <f t="shared" si="265"/>
        <v>0</v>
      </c>
      <c r="RV88" s="191"/>
      <c r="RW88" s="191"/>
      <c r="RX88" s="191"/>
      <c r="RY88" s="191"/>
      <c r="RZ88" s="191"/>
      <c r="SA88" s="191"/>
      <c r="SB88" s="191">
        <f t="shared" si="266"/>
        <v>0</v>
      </c>
      <c r="SC88" s="191"/>
      <c r="SD88" s="191"/>
      <c r="SE88" s="191"/>
      <c r="SF88" s="191"/>
      <c r="SG88" s="191"/>
      <c r="SH88" s="191"/>
      <c r="SI88" s="191">
        <f t="shared" si="287"/>
        <v>0</v>
      </c>
      <c r="SJ88" s="191"/>
      <c r="SK88" s="191"/>
      <c r="SL88" s="191"/>
      <c r="SM88" s="191"/>
      <c r="SN88" s="191"/>
      <c r="SO88" s="191"/>
      <c r="SP88" s="191">
        <f t="shared" si="267"/>
        <v>0</v>
      </c>
      <c r="SQ88" s="191"/>
      <c r="SR88" s="191"/>
      <c r="SS88" s="191"/>
      <c r="ST88" s="191"/>
      <c r="SU88" s="191"/>
      <c r="SV88" s="191"/>
      <c r="SW88" s="191">
        <f t="shared" si="268"/>
        <v>0</v>
      </c>
      <c r="SX88" s="191"/>
      <c r="SY88" s="191"/>
      <c r="SZ88" s="191"/>
      <c r="TA88" s="191"/>
      <c r="TB88" s="191"/>
      <c r="TC88" s="191"/>
      <c r="TD88" s="191">
        <f t="shared" si="288"/>
        <v>0</v>
      </c>
      <c r="TE88" s="191"/>
      <c r="TF88" s="191"/>
      <c r="TG88" s="191"/>
      <c r="TH88" s="191"/>
      <c r="TI88" s="191"/>
      <c r="TJ88" s="191"/>
      <c r="TK88" s="191">
        <f t="shared" si="289"/>
        <v>0</v>
      </c>
      <c r="TL88" s="191"/>
      <c r="TM88" s="191"/>
      <c r="TN88" s="191"/>
      <c r="TO88" s="191"/>
      <c r="TP88" s="191"/>
      <c r="TQ88" s="191"/>
      <c r="TR88" s="191">
        <f t="shared" si="290"/>
        <v>0</v>
      </c>
      <c r="TS88" s="191"/>
      <c r="TT88" s="191"/>
      <c r="TU88" s="191"/>
      <c r="TV88" s="191"/>
      <c r="TW88" s="191"/>
      <c r="TX88" s="191"/>
      <c r="TY88" s="191">
        <f t="shared" si="269"/>
        <v>0</v>
      </c>
      <c r="TZ88" s="191"/>
      <c r="UA88" s="191"/>
      <c r="UB88" s="191"/>
      <c r="UC88" s="191"/>
      <c r="UD88" s="191"/>
      <c r="UE88" s="191"/>
      <c r="UF88" s="191">
        <f t="shared" si="270"/>
        <v>0</v>
      </c>
      <c r="UG88" s="191"/>
      <c r="UH88" s="191"/>
      <c r="UI88" s="191"/>
      <c r="UJ88" s="191"/>
      <c r="UK88" s="191"/>
      <c r="UL88" s="191"/>
      <c r="UM88" s="191">
        <f t="shared" si="271"/>
        <v>0</v>
      </c>
      <c r="UN88" s="191"/>
      <c r="UO88" s="191"/>
      <c r="UP88" s="191"/>
      <c r="UQ88" s="191"/>
      <c r="UR88" s="191"/>
      <c r="US88" s="191"/>
      <c r="UT88" s="191">
        <f t="shared" si="272"/>
        <v>0</v>
      </c>
      <c r="UU88" s="191"/>
      <c r="UV88" s="191"/>
      <c r="UW88" s="191"/>
      <c r="UX88" s="191"/>
      <c r="UY88" s="191"/>
      <c r="UZ88" s="191"/>
      <c r="VA88" s="191">
        <f t="shared" si="273"/>
        <v>0</v>
      </c>
      <c r="VB88" s="191"/>
      <c r="VC88" s="191"/>
      <c r="VD88" s="191"/>
      <c r="VE88" s="191"/>
      <c r="VF88" s="191"/>
      <c r="VG88" s="191"/>
      <c r="VH88" s="191">
        <f t="shared" si="274"/>
        <v>0</v>
      </c>
      <c r="VI88" s="191"/>
      <c r="VJ88" s="191"/>
      <c r="VK88" s="191"/>
      <c r="VL88" s="191"/>
      <c r="VM88" s="191"/>
      <c r="VN88" s="191"/>
      <c r="VO88" s="191">
        <f t="shared" si="275"/>
        <v>0</v>
      </c>
      <c r="VP88" s="191"/>
      <c r="VQ88" s="191"/>
      <c r="VR88" s="191"/>
      <c r="VS88" s="191"/>
      <c r="VT88" s="191"/>
      <c r="VU88" s="191"/>
      <c r="VV88" s="191">
        <f t="shared" si="276"/>
        <v>0</v>
      </c>
      <c r="VW88" s="191"/>
      <c r="VX88" s="191"/>
      <c r="VY88" s="191"/>
      <c r="VZ88" s="191"/>
      <c r="WA88" s="191"/>
      <c r="WB88" s="191"/>
      <c r="WC88" s="191">
        <f t="shared" si="277"/>
        <v>0</v>
      </c>
      <c r="WD88" s="191"/>
      <c r="WE88" s="191"/>
      <c r="WF88" s="191"/>
      <c r="WG88" s="191"/>
      <c r="WH88" s="191"/>
      <c r="WI88" s="191"/>
      <c r="WJ88" s="191">
        <f t="shared" si="278"/>
        <v>0</v>
      </c>
      <c r="WK88" s="191"/>
      <c r="WL88" s="191"/>
      <c r="WM88" s="191"/>
      <c r="WN88" s="191"/>
      <c r="WO88" s="191"/>
      <c r="WP88" s="191"/>
      <c r="WQ88" s="191">
        <f t="shared" si="279"/>
        <v>0</v>
      </c>
      <c r="WR88" s="191"/>
      <c r="WS88" s="191"/>
      <c r="WT88" s="191"/>
      <c r="WU88" s="191"/>
      <c r="WV88" s="191"/>
      <c r="WW88" s="191"/>
      <c r="WX88" s="191">
        <f t="shared" si="280"/>
        <v>0</v>
      </c>
      <c r="WY88" s="191"/>
      <c r="WZ88" s="191"/>
      <c r="XA88" s="191"/>
      <c r="XB88" s="191"/>
      <c r="XC88" s="191"/>
      <c r="XD88" s="191"/>
      <c r="XE88" s="191">
        <f t="shared" si="281"/>
        <v>0</v>
      </c>
      <c r="XF88" s="191"/>
      <c r="XG88" s="191"/>
      <c r="XH88" s="191"/>
      <c r="XI88" s="191"/>
      <c r="XJ88" s="191"/>
      <c r="XK88" s="191"/>
      <c r="XL88" s="191">
        <f t="shared" si="282"/>
        <v>0</v>
      </c>
      <c r="XM88" s="191"/>
      <c r="XN88" s="191"/>
      <c r="XO88" s="191"/>
      <c r="XP88" s="191"/>
      <c r="XQ88" s="191"/>
      <c r="XR88" s="191"/>
      <c r="XS88" s="191">
        <f t="shared" si="283"/>
        <v>0</v>
      </c>
      <c r="XT88" s="191"/>
      <c r="XU88" s="191"/>
      <c r="XV88" s="191"/>
      <c r="XW88" s="191"/>
      <c r="XX88" s="191"/>
      <c r="XY88" s="191"/>
      <c r="XZ88" s="191">
        <f t="shared" si="284"/>
        <v>0</v>
      </c>
      <c r="YA88" s="191"/>
      <c r="YB88" s="191"/>
      <c r="YC88" s="191"/>
      <c r="YD88" s="191"/>
      <c r="YE88" s="191"/>
      <c r="YF88" s="191"/>
      <c r="YG88" s="191">
        <f t="shared" si="285"/>
        <v>0</v>
      </c>
      <c r="YH88" s="191"/>
      <c r="YI88" s="191"/>
      <c r="YJ88" s="191"/>
      <c r="YK88" s="191"/>
      <c r="YL88" s="190">
        <f t="shared" si="194"/>
        <v>324111.8</v>
      </c>
      <c r="YM88" s="190">
        <f t="shared" si="291"/>
        <v>0</v>
      </c>
      <c r="YN88" s="190">
        <f t="shared" si="292"/>
        <v>324111.8</v>
      </c>
      <c r="YO88" s="191"/>
    </row>
    <row r="89" spans="1:665" ht="18" customHeight="1">
      <c r="A89" s="200">
        <v>18</v>
      </c>
      <c r="B89" s="191" t="s">
        <v>1915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>
        <f t="shared" si="195"/>
        <v>0</v>
      </c>
      <c r="N89" s="191"/>
      <c r="O89" s="191"/>
      <c r="P89" s="191"/>
      <c r="Q89" s="191"/>
      <c r="R89" s="191"/>
      <c r="S89" s="191"/>
      <c r="T89" s="191">
        <f t="shared" si="196"/>
        <v>0</v>
      </c>
      <c r="U89" s="191"/>
      <c r="V89" s="191"/>
      <c r="W89" s="191"/>
      <c r="X89" s="191">
        <v>1</v>
      </c>
      <c r="Y89" s="191">
        <f t="shared" si="197"/>
        <v>2000</v>
      </c>
      <c r="Z89" s="191"/>
      <c r="AA89" s="191">
        <f t="shared" si="198"/>
        <v>2000</v>
      </c>
      <c r="AB89" s="191"/>
      <c r="AC89" s="191"/>
      <c r="AD89" s="191"/>
      <c r="AE89" s="191"/>
      <c r="AF89" s="191"/>
      <c r="AG89" s="191"/>
      <c r="AH89" s="191">
        <f t="shared" si="199"/>
        <v>0</v>
      </c>
      <c r="AI89" s="191"/>
      <c r="AJ89" s="191"/>
      <c r="AK89" s="191"/>
      <c r="AL89" s="191"/>
      <c r="AM89" s="191"/>
      <c r="AN89" s="191"/>
      <c r="AO89" s="191">
        <f t="shared" si="200"/>
        <v>0</v>
      </c>
      <c r="AP89" s="191"/>
      <c r="AQ89" s="191"/>
      <c r="AR89" s="191"/>
      <c r="AS89" s="191"/>
      <c r="AT89" s="191"/>
      <c r="AU89" s="191"/>
      <c r="AV89" s="191">
        <f t="shared" si="201"/>
        <v>0</v>
      </c>
      <c r="AW89" s="191"/>
      <c r="AX89" s="191"/>
      <c r="AY89" s="191"/>
      <c r="AZ89" s="191"/>
      <c r="BA89" s="191"/>
      <c r="BB89" s="191"/>
      <c r="BC89" s="191">
        <f t="shared" si="202"/>
        <v>0</v>
      </c>
      <c r="BD89" s="191"/>
      <c r="BE89" s="191"/>
      <c r="BF89" s="191"/>
      <c r="BG89" s="191"/>
      <c r="BH89" s="191"/>
      <c r="BI89" s="191"/>
      <c r="BJ89" s="191">
        <f t="shared" si="203"/>
        <v>0</v>
      </c>
      <c r="BK89" s="191"/>
      <c r="BL89" s="191"/>
      <c r="BM89" s="191"/>
      <c r="BN89" s="191"/>
      <c r="BO89" s="191"/>
      <c r="BP89" s="191"/>
      <c r="BQ89" s="191">
        <f t="shared" si="204"/>
        <v>0</v>
      </c>
      <c r="BR89" s="191"/>
      <c r="BS89" s="191"/>
      <c r="BT89" s="191"/>
      <c r="BU89" s="191"/>
      <c r="BV89" s="191"/>
      <c r="BW89" s="191"/>
      <c r="BX89" s="191">
        <f t="shared" si="205"/>
        <v>0</v>
      </c>
      <c r="BY89" s="191"/>
      <c r="BZ89" s="191"/>
      <c r="CA89" s="191"/>
      <c r="CB89" s="191"/>
      <c r="CC89" s="191"/>
      <c r="CD89" s="191"/>
      <c r="CE89" s="191">
        <f t="shared" si="206"/>
        <v>0</v>
      </c>
      <c r="CF89" s="191"/>
      <c r="CG89" s="191"/>
      <c r="CH89" s="191"/>
      <c r="CI89" s="191"/>
      <c r="CJ89" s="191"/>
      <c r="CK89" s="191"/>
      <c r="CL89" s="191">
        <f t="shared" si="207"/>
        <v>0</v>
      </c>
      <c r="CM89" s="191"/>
      <c r="CN89" s="191"/>
      <c r="CO89" s="191"/>
      <c r="CP89" s="191"/>
      <c r="CQ89" s="191"/>
      <c r="CR89" s="191"/>
      <c r="CS89" s="191">
        <f t="shared" si="208"/>
        <v>0</v>
      </c>
      <c r="CT89" s="191"/>
      <c r="CU89" s="191"/>
      <c r="CV89" s="191"/>
      <c r="CW89" s="191"/>
      <c r="CX89" s="191"/>
      <c r="CY89" s="191"/>
      <c r="CZ89" s="191">
        <f t="shared" si="209"/>
        <v>0</v>
      </c>
      <c r="DA89" s="191"/>
      <c r="DB89" s="191"/>
      <c r="DC89" s="191"/>
      <c r="DD89" s="191"/>
      <c r="DE89" s="191"/>
      <c r="DF89" s="191"/>
      <c r="DG89" s="191">
        <f t="shared" si="210"/>
        <v>0</v>
      </c>
      <c r="DH89" s="191"/>
      <c r="DI89" s="191"/>
      <c r="DJ89" s="191"/>
      <c r="DK89" s="191"/>
      <c r="DL89" s="191"/>
      <c r="DM89" s="191"/>
      <c r="DN89" s="191">
        <f t="shared" si="211"/>
        <v>0</v>
      </c>
      <c r="DO89" s="191"/>
      <c r="DP89" s="191"/>
      <c r="DQ89" s="191"/>
      <c r="DR89" s="191"/>
      <c r="DS89" s="191"/>
      <c r="DT89" s="191"/>
      <c r="DU89" s="191">
        <f t="shared" si="212"/>
        <v>0</v>
      </c>
      <c r="DV89" s="191"/>
      <c r="DW89" s="191"/>
      <c r="DX89" s="191"/>
      <c r="DY89" s="191"/>
      <c r="DZ89" s="191"/>
      <c r="EA89" s="191"/>
      <c r="EB89" s="191">
        <f t="shared" si="213"/>
        <v>0</v>
      </c>
      <c r="EC89" s="191"/>
      <c r="ED89" s="191"/>
      <c r="EE89" s="191"/>
      <c r="EF89" s="191"/>
      <c r="EG89" s="191"/>
      <c r="EH89" s="191"/>
      <c r="EI89" s="191">
        <f t="shared" si="214"/>
        <v>0</v>
      </c>
      <c r="EJ89" s="191"/>
      <c r="EK89" s="191"/>
      <c r="EL89" s="191"/>
      <c r="EM89" s="191"/>
      <c r="EN89" s="191"/>
      <c r="EO89" s="191"/>
      <c r="EP89" s="191">
        <f t="shared" si="215"/>
        <v>0</v>
      </c>
      <c r="EQ89" s="191"/>
      <c r="ER89" s="191"/>
      <c r="ES89" s="191"/>
      <c r="ET89" s="191"/>
      <c r="EU89" s="191"/>
      <c r="EV89" s="191"/>
      <c r="EW89" s="191">
        <f t="shared" si="216"/>
        <v>0</v>
      </c>
      <c r="EX89" s="191"/>
      <c r="EY89" s="191"/>
      <c r="EZ89" s="191"/>
      <c r="FA89" s="191"/>
      <c r="FB89" s="191"/>
      <c r="FC89" s="191"/>
      <c r="FD89" s="191">
        <f t="shared" si="217"/>
        <v>0</v>
      </c>
      <c r="FE89" s="191"/>
      <c r="FF89" s="191"/>
      <c r="FG89" s="191"/>
      <c r="FH89" s="191"/>
      <c r="FI89" s="191"/>
      <c r="FJ89" s="191"/>
      <c r="FK89" s="191">
        <f t="shared" si="218"/>
        <v>0</v>
      </c>
      <c r="FL89" s="191"/>
      <c r="FM89" s="191"/>
      <c r="FN89" s="191"/>
      <c r="FO89" s="191"/>
      <c r="FP89" s="191"/>
      <c r="FQ89" s="191"/>
      <c r="FR89" s="191">
        <f t="shared" si="219"/>
        <v>0</v>
      </c>
      <c r="FS89" s="191"/>
      <c r="FT89" s="191"/>
      <c r="FU89" s="191"/>
      <c r="FV89" s="191"/>
      <c r="FW89" s="191"/>
      <c r="FX89" s="191"/>
      <c r="FY89" s="191">
        <f t="shared" si="220"/>
        <v>0</v>
      </c>
      <c r="FZ89" s="191"/>
      <c r="GA89" s="191"/>
      <c r="GB89" s="191"/>
      <c r="GC89" s="191"/>
      <c r="GD89" s="191"/>
      <c r="GE89" s="191"/>
      <c r="GF89" s="191">
        <f t="shared" si="221"/>
        <v>0</v>
      </c>
      <c r="GG89" s="191"/>
      <c r="GH89" s="191"/>
      <c r="GI89" s="191"/>
      <c r="GJ89" s="191"/>
      <c r="GK89" s="191"/>
      <c r="GL89" s="191"/>
      <c r="GM89" s="191">
        <f t="shared" si="222"/>
        <v>0</v>
      </c>
      <c r="GN89" s="191"/>
      <c r="GO89" s="191"/>
      <c r="GP89" s="191"/>
      <c r="GQ89" s="191"/>
      <c r="GR89" s="191"/>
      <c r="GS89" s="191"/>
      <c r="GT89" s="191">
        <f t="shared" si="223"/>
        <v>0</v>
      </c>
      <c r="GU89" s="191"/>
      <c r="GV89" s="191"/>
      <c r="GW89" s="191"/>
      <c r="GX89" s="191"/>
      <c r="GY89" s="191"/>
      <c r="GZ89" s="191"/>
      <c r="HA89" s="191">
        <f t="shared" si="224"/>
        <v>0</v>
      </c>
      <c r="HB89" s="191"/>
      <c r="HC89" s="191"/>
      <c r="HD89" s="191"/>
      <c r="HE89" s="191"/>
      <c r="HF89" s="191"/>
      <c r="HG89" s="191"/>
      <c r="HH89" s="191">
        <f t="shared" si="225"/>
        <v>0</v>
      </c>
      <c r="HI89" s="191"/>
      <c r="HJ89" s="191"/>
      <c r="HK89" s="191"/>
      <c r="HL89" s="191"/>
      <c r="HM89" s="191"/>
      <c r="HN89" s="191"/>
      <c r="HO89" s="191">
        <f t="shared" si="226"/>
        <v>0</v>
      </c>
      <c r="HP89" s="191"/>
      <c r="HQ89" s="191"/>
      <c r="HR89" s="191"/>
      <c r="HS89" s="191"/>
      <c r="HT89" s="191"/>
      <c r="HU89" s="191"/>
      <c r="HV89" s="191">
        <f t="shared" si="227"/>
        <v>0</v>
      </c>
      <c r="HW89" s="191"/>
      <c r="HX89" s="191"/>
      <c r="HY89" s="191"/>
      <c r="HZ89" s="191"/>
      <c r="IA89" s="191"/>
      <c r="IB89" s="191"/>
      <c r="IC89" s="191">
        <f t="shared" si="228"/>
        <v>0</v>
      </c>
      <c r="ID89" s="191"/>
      <c r="IE89" s="191"/>
      <c r="IF89" s="191"/>
      <c r="IG89" s="191"/>
      <c r="IH89" s="191"/>
      <c r="II89" s="191"/>
      <c r="IJ89" s="191">
        <f t="shared" si="229"/>
        <v>0</v>
      </c>
      <c r="IK89" s="191"/>
      <c r="IL89" s="191"/>
      <c r="IM89" s="191"/>
      <c r="IN89" s="191"/>
      <c r="IO89" s="191"/>
      <c r="IP89" s="191"/>
      <c r="IQ89" s="191">
        <f t="shared" si="230"/>
        <v>0</v>
      </c>
      <c r="IR89" s="191"/>
      <c r="IS89" s="191"/>
      <c r="IT89" s="191"/>
      <c r="IU89" s="191"/>
      <c r="IV89" s="191"/>
      <c r="IW89" s="191"/>
      <c r="IX89" s="191">
        <f t="shared" si="231"/>
        <v>0</v>
      </c>
      <c r="IY89" s="191"/>
      <c r="IZ89" s="191"/>
      <c r="JA89" s="191"/>
      <c r="JB89" s="191"/>
      <c r="JC89" s="191"/>
      <c r="JD89" s="191"/>
      <c r="JE89" s="191">
        <f t="shared" si="232"/>
        <v>0</v>
      </c>
      <c r="JF89" s="191"/>
      <c r="JG89" s="191"/>
      <c r="JH89" s="191"/>
      <c r="JI89" s="191"/>
      <c r="JJ89" s="191"/>
      <c r="JK89" s="191"/>
      <c r="JL89" s="191">
        <f t="shared" si="233"/>
        <v>0</v>
      </c>
      <c r="JM89" s="191"/>
      <c r="JN89" s="191"/>
      <c r="JO89" s="191"/>
      <c r="JP89" s="191"/>
      <c r="JQ89" s="191"/>
      <c r="JR89" s="191"/>
      <c r="JS89" s="191">
        <f t="shared" si="234"/>
        <v>0</v>
      </c>
      <c r="JT89" s="191"/>
      <c r="JU89" s="191"/>
      <c r="JV89" s="191"/>
      <c r="JW89" s="191"/>
      <c r="JX89" s="191"/>
      <c r="JY89" s="191"/>
      <c r="JZ89" s="191">
        <f t="shared" si="235"/>
        <v>0</v>
      </c>
      <c r="KA89" s="191"/>
      <c r="KB89" s="191"/>
      <c r="KC89" s="191"/>
      <c r="KD89" s="191"/>
      <c r="KE89" s="191"/>
      <c r="KF89" s="191"/>
      <c r="KG89" s="191">
        <f t="shared" si="236"/>
        <v>0</v>
      </c>
      <c r="KH89" s="191"/>
      <c r="KI89" s="191"/>
      <c r="KJ89" s="191"/>
      <c r="KK89" s="191"/>
      <c r="KL89" s="191"/>
      <c r="KM89" s="191"/>
      <c r="KN89" s="191">
        <f t="shared" si="237"/>
        <v>0</v>
      </c>
      <c r="KO89" s="191"/>
      <c r="KP89" s="191"/>
      <c r="KQ89" s="191"/>
      <c r="KR89" s="191"/>
      <c r="KS89" s="191"/>
      <c r="KT89" s="191"/>
      <c r="KU89" s="191">
        <f t="shared" si="238"/>
        <v>0</v>
      </c>
      <c r="KV89" s="191"/>
      <c r="KW89" s="191"/>
      <c r="KX89" s="191"/>
      <c r="KY89" s="191"/>
      <c r="KZ89" s="191"/>
      <c r="LA89" s="191"/>
      <c r="LB89" s="191">
        <f t="shared" si="239"/>
        <v>0</v>
      </c>
      <c r="LC89" s="191"/>
      <c r="LD89" s="191"/>
      <c r="LE89" s="191"/>
      <c r="LF89" s="191"/>
      <c r="LG89" s="191"/>
      <c r="LH89" s="191"/>
      <c r="LI89" s="191">
        <f t="shared" si="240"/>
        <v>0</v>
      </c>
      <c r="LJ89" s="191"/>
      <c r="LK89" s="191"/>
      <c r="LL89" s="191"/>
      <c r="LM89" s="191"/>
      <c r="LN89" s="191"/>
      <c r="LO89" s="191"/>
      <c r="LP89" s="191">
        <f t="shared" si="241"/>
        <v>0</v>
      </c>
      <c r="LQ89" s="191"/>
      <c r="LR89" s="191"/>
      <c r="LS89" s="191"/>
      <c r="LT89" s="191"/>
      <c r="LU89" s="191"/>
      <c r="LV89" s="191"/>
      <c r="LW89" s="191">
        <f t="shared" si="242"/>
        <v>0</v>
      </c>
      <c r="LX89" s="191"/>
      <c r="LY89" s="191"/>
      <c r="LZ89" s="191"/>
      <c r="MA89" s="191"/>
      <c r="MB89" s="191"/>
      <c r="MC89" s="191"/>
      <c r="MD89" s="191">
        <f t="shared" si="243"/>
        <v>0</v>
      </c>
      <c r="ME89" s="191"/>
      <c r="MF89" s="191"/>
      <c r="MG89" s="191"/>
      <c r="MH89" s="191"/>
      <c r="MI89" s="191"/>
      <c r="MJ89" s="191"/>
      <c r="MK89" s="191">
        <f t="shared" si="244"/>
        <v>0</v>
      </c>
      <c r="ML89" s="191"/>
      <c r="MM89" s="191"/>
      <c r="MN89" s="191"/>
      <c r="MO89" s="191"/>
      <c r="MP89" s="191"/>
      <c r="MQ89" s="191"/>
      <c r="MR89" s="191">
        <f t="shared" si="245"/>
        <v>0</v>
      </c>
      <c r="MS89" s="191"/>
      <c r="MT89" s="191"/>
      <c r="MU89" s="191"/>
      <c r="MV89" s="191"/>
      <c r="MW89" s="191"/>
      <c r="MX89" s="191"/>
      <c r="MY89" s="191">
        <f t="shared" si="246"/>
        <v>0</v>
      </c>
      <c r="MZ89" s="191"/>
      <c r="NA89" s="191"/>
      <c r="NB89" s="191"/>
      <c r="NC89" s="191"/>
      <c r="ND89" s="191"/>
      <c r="NE89" s="191"/>
      <c r="NF89" s="191">
        <f t="shared" si="247"/>
        <v>0</v>
      </c>
      <c r="NG89" s="191"/>
      <c r="NH89" s="191"/>
      <c r="NI89" s="191"/>
      <c r="NJ89" s="191"/>
      <c r="NK89" s="191"/>
      <c r="NL89" s="191"/>
      <c r="NM89" s="191">
        <f t="shared" si="248"/>
        <v>0</v>
      </c>
      <c r="NN89" s="191"/>
      <c r="NO89" s="191"/>
      <c r="NP89" s="191"/>
      <c r="NQ89" s="191"/>
      <c r="NR89" s="191"/>
      <c r="NS89" s="191"/>
      <c r="NT89" s="191">
        <f t="shared" si="249"/>
        <v>0</v>
      </c>
      <c r="NU89" s="191"/>
      <c r="NV89" s="191"/>
      <c r="NW89" s="191"/>
      <c r="NX89" s="191"/>
      <c r="NY89" s="191"/>
      <c r="NZ89" s="191"/>
      <c r="OA89" s="191">
        <f t="shared" si="250"/>
        <v>0</v>
      </c>
      <c r="OB89" s="191"/>
      <c r="OC89" s="191"/>
      <c r="OD89" s="191"/>
      <c r="OE89" s="191"/>
      <c r="OF89" s="191"/>
      <c r="OG89" s="191"/>
      <c r="OH89" s="191">
        <f t="shared" si="251"/>
        <v>0</v>
      </c>
      <c r="OI89" s="191"/>
      <c r="OJ89" s="191"/>
      <c r="OK89" s="191"/>
      <c r="OL89" s="191"/>
      <c r="OM89" s="191"/>
      <c r="ON89" s="191"/>
      <c r="OO89" s="191">
        <f t="shared" si="252"/>
        <v>0</v>
      </c>
      <c r="OP89" s="191"/>
      <c r="OQ89" s="191"/>
      <c r="OR89" s="191"/>
      <c r="OS89" s="191"/>
      <c r="OT89" s="191"/>
      <c r="OU89" s="191"/>
      <c r="OV89" s="191">
        <f t="shared" si="253"/>
        <v>0</v>
      </c>
      <c r="OW89" s="191"/>
      <c r="OX89" s="191"/>
      <c r="OY89" s="191"/>
      <c r="OZ89" s="191"/>
      <c r="PA89" s="191"/>
      <c r="PB89" s="191"/>
      <c r="PC89" s="191">
        <f t="shared" si="254"/>
        <v>0</v>
      </c>
      <c r="PD89" s="191"/>
      <c r="PE89" s="191"/>
      <c r="PF89" s="191"/>
      <c r="PG89" s="191"/>
      <c r="PH89" s="191"/>
      <c r="PI89" s="191"/>
      <c r="PJ89" s="191">
        <f t="shared" si="255"/>
        <v>0</v>
      </c>
      <c r="PK89" s="191"/>
      <c r="PL89" s="191"/>
      <c r="PM89" s="191"/>
      <c r="PN89" s="191"/>
      <c r="PO89" s="191"/>
      <c r="PP89" s="191"/>
      <c r="PQ89" s="191">
        <f t="shared" si="256"/>
        <v>0</v>
      </c>
      <c r="PR89" s="191"/>
      <c r="PS89" s="191"/>
      <c r="PT89" s="191"/>
      <c r="PU89" s="191">
        <v>1</v>
      </c>
      <c r="PV89" s="191">
        <f t="shared" si="286"/>
        <v>300000</v>
      </c>
      <c r="PW89" s="191"/>
      <c r="PX89" s="191">
        <f t="shared" si="257"/>
        <v>300000</v>
      </c>
      <c r="PY89" s="191"/>
      <c r="PZ89" s="191"/>
      <c r="QA89" s="191"/>
      <c r="QB89" s="191">
        <v>1</v>
      </c>
      <c r="QC89" s="191">
        <f t="shared" si="258"/>
        <v>9600</v>
      </c>
      <c r="QD89" s="191"/>
      <c r="QE89" s="191">
        <f t="shared" si="259"/>
        <v>9600</v>
      </c>
      <c r="QF89" s="191"/>
      <c r="QG89" s="191"/>
      <c r="QH89" s="191"/>
      <c r="QI89" s="191"/>
      <c r="QJ89" s="191"/>
      <c r="QK89" s="191"/>
      <c r="QL89" s="191">
        <f t="shared" si="260"/>
        <v>0</v>
      </c>
      <c r="QM89" s="191"/>
      <c r="QN89" s="191"/>
      <c r="QO89" s="191"/>
      <c r="QP89" s="191"/>
      <c r="QQ89" s="201">
        <v>54016.2</v>
      </c>
      <c r="QR89" s="191"/>
      <c r="QS89" s="201">
        <f t="shared" si="261"/>
        <v>54016.2</v>
      </c>
      <c r="QT89" s="191">
        <v>2858</v>
      </c>
      <c r="QU89" s="191"/>
      <c r="QV89" s="191"/>
      <c r="QW89" s="191"/>
      <c r="QX89" s="191"/>
      <c r="QY89" s="191"/>
      <c r="QZ89" s="191">
        <f t="shared" si="262"/>
        <v>0</v>
      </c>
      <c r="RA89" s="191"/>
      <c r="RB89" s="191"/>
      <c r="RC89" s="191"/>
      <c r="RD89" s="191"/>
      <c r="RE89" s="191"/>
      <c r="RF89" s="191"/>
      <c r="RG89" s="191">
        <f t="shared" si="263"/>
        <v>0</v>
      </c>
      <c r="RH89" s="191"/>
      <c r="RI89" s="191"/>
      <c r="RJ89" s="191"/>
      <c r="RK89" s="191"/>
      <c r="RL89" s="191"/>
      <c r="RM89" s="191"/>
      <c r="RN89" s="191">
        <f t="shared" si="264"/>
        <v>0</v>
      </c>
      <c r="RO89" s="191"/>
      <c r="RP89" s="191"/>
      <c r="RQ89" s="191"/>
      <c r="RR89" s="191"/>
      <c r="RS89" s="191"/>
      <c r="RT89" s="191"/>
      <c r="RU89" s="191">
        <f t="shared" si="265"/>
        <v>0</v>
      </c>
      <c r="RV89" s="191"/>
      <c r="RW89" s="191"/>
      <c r="RX89" s="191"/>
      <c r="RY89" s="191"/>
      <c r="RZ89" s="191"/>
      <c r="SA89" s="191"/>
      <c r="SB89" s="191">
        <f t="shared" si="266"/>
        <v>0</v>
      </c>
      <c r="SC89" s="191"/>
      <c r="SD89" s="191"/>
      <c r="SE89" s="191"/>
      <c r="SF89" s="191"/>
      <c r="SG89" s="191"/>
      <c r="SH89" s="191"/>
      <c r="SI89" s="191">
        <f t="shared" si="287"/>
        <v>0</v>
      </c>
      <c r="SJ89" s="191"/>
      <c r="SK89" s="191"/>
      <c r="SL89" s="191"/>
      <c r="SM89" s="191"/>
      <c r="SN89" s="191"/>
      <c r="SO89" s="191"/>
      <c r="SP89" s="191">
        <f t="shared" si="267"/>
        <v>0</v>
      </c>
      <c r="SQ89" s="191"/>
      <c r="SR89" s="191"/>
      <c r="SS89" s="191"/>
      <c r="ST89" s="191"/>
      <c r="SU89" s="191"/>
      <c r="SV89" s="191"/>
      <c r="SW89" s="191">
        <f t="shared" si="268"/>
        <v>0</v>
      </c>
      <c r="SX89" s="191"/>
      <c r="SY89" s="191"/>
      <c r="SZ89" s="191"/>
      <c r="TA89" s="191"/>
      <c r="TB89" s="191"/>
      <c r="TC89" s="191"/>
      <c r="TD89" s="191">
        <f t="shared" si="288"/>
        <v>0</v>
      </c>
      <c r="TE89" s="191"/>
      <c r="TF89" s="191"/>
      <c r="TG89" s="191"/>
      <c r="TH89" s="191"/>
      <c r="TI89" s="191"/>
      <c r="TJ89" s="191"/>
      <c r="TK89" s="191">
        <f t="shared" si="289"/>
        <v>0</v>
      </c>
      <c r="TL89" s="191"/>
      <c r="TM89" s="191"/>
      <c r="TN89" s="191"/>
      <c r="TO89" s="191"/>
      <c r="TP89" s="191"/>
      <c r="TQ89" s="191"/>
      <c r="TR89" s="191">
        <f t="shared" si="290"/>
        <v>0</v>
      </c>
      <c r="TS89" s="191"/>
      <c r="TT89" s="191"/>
      <c r="TU89" s="191"/>
      <c r="TV89" s="191"/>
      <c r="TW89" s="191"/>
      <c r="TX89" s="191"/>
      <c r="TY89" s="191">
        <f t="shared" si="269"/>
        <v>0</v>
      </c>
      <c r="TZ89" s="191"/>
      <c r="UA89" s="191"/>
      <c r="UB89" s="191"/>
      <c r="UC89" s="191"/>
      <c r="UD89" s="191"/>
      <c r="UE89" s="191"/>
      <c r="UF89" s="191">
        <f t="shared" si="270"/>
        <v>0</v>
      </c>
      <c r="UG89" s="191"/>
      <c r="UH89" s="191"/>
      <c r="UI89" s="191"/>
      <c r="UJ89" s="191"/>
      <c r="UK89" s="191"/>
      <c r="UL89" s="191"/>
      <c r="UM89" s="191">
        <f t="shared" si="271"/>
        <v>0</v>
      </c>
      <c r="UN89" s="191"/>
      <c r="UO89" s="191"/>
      <c r="UP89" s="191"/>
      <c r="UQ89" s="191"/>
      <c r="UR89" s="191"/>
      <c r="US89" s="191"/>
      <c r="UT89" s="191">
        <f t="shared" si="272"/>
        <v>0</v>
      </c>
      <c r="UU89" s="191"/>
      <c r="UV89" s="191"/>
      <c r="UW89" s="191"/>
      <c r="UX89" s="191"/>
      <c r="UY89" s="191"/>
      <c r="UZ89" s="191"/>
      <c r="VA89" s="191">
        <f t="shared" si="273"/>
        <v>0</v>
      </c>
      <c r="VB89" s="191"/>
      <c r="VC89" s="191"/>
      <c r="VD89" s="191"/>
      <c r="VE89" s="191"/>
      <c r="VF89" s="191"/>
      <c r="VG89" s="191"/>
      <c r="VH89" s="191">
        <f t="shared" si="274"/>
        <v>0</v>
      </c>
      <c r="VI89" s="191"/>
      <c r="VJ89" s="191"/>
      <c r="VK89" s="191"/>
      <c r="VL89" s="191"/>
      <c r="VM89" s="191"/>
      <c r="VN89" s="191"/>
      <c r="VO89" s="191">
        <f t="shared" si="275"/>
        <v>0</v>
      </c>
      <c r="VP89" s="191"/>
      <c r="VQ89" s="191"/>
      <c r="VR89" s="191"/>
      <c r="VS89" s="191"/>
      <c r="VT89" s="191"/>
      <c r="VU89" s="191"/>
      <c r="VV89" s="191">
        <f t="shared" si="276"/>
        <v>0</v>
      </c>
      <c r="VW89" s="191"/>
      <c r="VX89" s="191"/>
      <c r="VY89" s="191"/>
      <c r="VZ89" s="191"/>
      <c r="WA89" s="191"/>
      <c r="WB89" s="191"/>
      <c r="WC89" s="191">
        <f t="shared" si="277"/>
        <v>0</v>
      </c>
      <c r="WD89" s="191"/>
      <c r="WE89" s="191"/>
      <c r="WF89" s="191"/>
      <c r="WG89" s="191"/>
      <c r="WH89" s="191"/>
      <c r="WI89" s="191"/>
      <c r="WJ89" s="191">
        <f t="shared" si="278"/>
        <v>0</v>
      </c>
      <c r="WK89" s="191"/>
      <c r="WL89" s="191"/>
      <c r="WM89" s="191"/>
      <c r="WN89" s="191"/>
      <c r="WO89" s="191"/>
      <c r="WP89" s="191"/>
      <c r="WQ89" s="191">
        <f t="shared" si="279"/>
        <v>0</v>
      </c>
      <c r="WR89" s="191"/>
      <c r="WS89" s="191"/>
      <c r="WT89" s="191"/>
      <c r="WU89" s="191"/>
      <c r="WV89" s="191"/>
      <c r="WW89" s="191"/>
      <c r="WX89" s="191">
        <f t="shared" si="280"/>
        <v>0</v>
      </c>
      <c r="WY89" s="191"/>
      <c r="WZ89" s="191"/>
      <c r="XA89" s="191"/>
      <c r="XB89" s="191"/>
      <c r="XC89" s="191"/>
      <c r="XD89" s="191"/>
      <c r="XE89" s="191">
        <f t="shared" si="281"/>
        <v>0</v>
      </c>
      <c r="XF89" s="191"/>
      <c r="XG89" s="191"/>
      <c r="XH89" s="191"/>
      <c r="XI89" s="191"/>
      <c r="XJ89" s="191"/>
      <c r="XK89" s="191"/>
      <c r="XL89" s="191">
        <f t="shared" si="282"/>
        <v>0</v>
      </c>
      <c r="XM89" s="191"/>
      <c r="XN89" s="191"/>
      <c r="XO89" s="191"/>
      <c r="XP89" s="191"/>
      <c r="XQ89" s="191"/>
      <c r="XR89" s="191"/>
      <c r="XS89" s="191">
        <f t="shared" si="283"/>
        <v>0</v>
      </c>
      <c r="XT89" s="191"/>
      <c r="XU89" s="191"/>
      <c r="XV89" s="191"/>
      <c r="XW89" s="191"/>
      <c r="XX89" s="191"/>
      <c r="XY89" s="191"/>
      <c r="XZ89" s="191">
        <f t="shared" si="284"/>
        <v>0</v>
      </c>
      <c r="YA89" s="191"/>
      <c r="YB89" s="191"/>
      <c r="YC89" s="191"/>
      <c r="YD89" s="191"/>
      <c r="YE89" s="191"/>
      <c r="YF89" s="191"/>
      <c r="YG89" s="191">
        <f t="shared" si="285"/>
        <v>0</v>
      </c>
      <c r="YH89" s="191"/>
      <c r="YI89" s="191"/>
      <c r="YJ89" s="191"/>
      <c r="YK89" s="191"/>
      <c r="YL89" s="190">
        <f t="shared" si="194"/>
        <v>365616.2</v>
      </c>
      <c r="YM89" s="190">
        <f t="shared" si="291"/>
        <v>0</v>
      </c>
      <c r="YN89" s="190">
        <f t="shared" si="292"/>
        <v>365616.2</v>
      </c>
      <c r="YO89" s="191"/>
    </row>
    <row r="90" spans="1:665" ht="18" customHeight="1">
      <c r="A90" s="200">
        <v>19</v>
      </c>
      <c r="B90" s="191" t="s">
        <v>1916</v>
      </c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>
        <f t="shared" si="195"/>
        <v>0</v>
      </c>
      <c r="N90" s="191"/>
      <c r="O90" s="191"/>
      <c r="P90" s="191"/>
      <c r="Q90" s="191"/>
      <c r="R90" s="191"/>
      <c r="S90" s="191"/>
      <c r="T90" s="191">
        <f t="shared" si="196"/>
        <v>0</v>
      </c>
      <c r="U90" s="191"/>
      <c r="V90" s="191"/>
      <c r="W90" s="191"/>
      <c r="X90" s="191">
        <v>1</v>
      </c>
      <c r="Y90" s="191">
        <f t="shared" si="197"/>
        <v>2000</v>
      </c>
      <c r="Z90" s="191"/>
      <c r="AA90" s="191">
        <f t="shared" si="198"/>
        <v>2000</v>
      </c>
      <c r="AB90" s="191"/>
      <c r="AC90" s="191"/>
      <c r="AD90" s="191"/>
      <c r="AE90" s="191"/>
      <c r="AF90" s="191"/>
      <c r="AG90" s="191"/>
      <c r="AH90" s="191">
        <f t="shared" si="199"/>
        <v>0</v>
      </c>
      <c r="AI90" s="191"/>
      <c r="AJ90" s="191"/>
      <c r="AK90" s="191"/>
      <c r="AL90" s="191"/>
      <c r="AM90" s="191"/>
      <c r="AN90" s="191"/>
      <c r="AO90" s="191">
        <f t="shared" si="200"/>
        <v>0</v>
      </c>
      <c r="AP90" s="191"/>
      <c r="AQ90" s="191"/>
      <c r="AR90" s="191"/>
      <c r="AS90" s="191"/>
      <c r="AT90" s="191"/>
      <c r="AU90" s="191"/>
      <c r="AV90" s="191">
        <f t="shared" si="201"/>
        <v>0</v>
      </c>
      <c r="AW90" s="191"/>
      <c r="AX90" s="191"/>
      <c r="AY90" s="191"/>
      <c r="AZ90" s="191"/>
      <c r="BA90" s="191"/>
      <c r="BB90" s="191"/>
      <c r="BC90" s="191">
        <f t="shared" si="202"/>
        <v>0</v>
      </c>
      <c r="BD90" s="191"/>
      <c r="BE90" s="191"/>
      <c r="BF90" s="191"/>
      <c r="BG90" s="191"/>
      <c r="BH90" s="191"/>
      <c r="BI90" s="191"/>
      <c r="BJ90" s="191">
        <f t="shared" si="203"/>
        <v>0</v>
      </c>
      <c r="BK90" s="191"/>
      <c r="BL90" s="191"/>
      <c r="BM90" s="191"/>
      <c r="BN90" s="191"/>
      <c r="BO90" s="191"/>
      <c r="BP90" s="191"/>
      <c r="BQ90" s="191">
        <f t="shared" si="204"/>
        <v>0</v>
      </c>
      <c r="BR90" s="191"/>
      <c r="BS90" s="191"/>
      <c r="BT90" s="191"/>
      <c r="BU90" s="191"/>
      <c r="BV90" s="191"/>
      <c r="BW90" s="191"/>
      <c r="BX90" s="191">
        <f t="shared" si="205"/>
        <v>0</v>
      </c>
      <c r="BY90" s="191"/>
      <c r="BZ90" s="191"/>
      <c r="CA90" s="191"/>
      <c r="CB90" s="191"/>
      <c r="CC90" s="191"/>
      <c r="CD90" s="191"/>
      <c r="CE90" s="191">
        <f t="shared" si="206"/>
        <v>0</v>
      </c>
      <c r="CF90" s="191"/>
      <c r="CG90" s="191"/>
      <c r="CH90" s="191"/>
      <c r="CI90" s="191"/>
      <c r="CJ90" s="191"/>
      <c r="CK90" s="191"/>
      <c r="CL90" s="191">
        <f t="shared" si="207"/>
        <v>0</v>
      </c>
      <c r="CM90" s="191"/>
      <c r="CN90" s="191"/>
      <c r="CO90" s="191"/>
      <c r="CP90" s="191"/>
      <c r="CQ90" s="191"/>
      <c r="CR90" s="191"/>
      <c r="CS90" s="191">
        <f t="shared" si="208"/>
        <v>0</v>
      </c>
      <c r="CT90" s="191"/>
      <c r="CU90" s="191"/>
      <c r="CV90" s="191"/>
      <c r="CW90" s="191"/>
      <c r="CX90" s="191"/>
      <c r="CY90" s="191"/>
      <c r="CZ90" s="191">
        <f t="shared" si="209"/>
        <v>0</v>
      </c>
      <c r="DA90" s="191"/>
      <c r="DB90" s="191"/>
      <c r="DC90" s="191"/>
      <c r="DD90" s="191"/>
      <c r="DE90" s="191"/>
      <c r="DF90" s="191"/>
      <c r="DG90" s="191">
        <f t="shared" si="210"/>
        <v>0</v>
      </c>
      <c r="DH90" s="191"/>
      <c r="DI90" s="191"/>
      <c r="DJ90" s="191"/>
      <c r="DK90" s="191"/>
      <c r="DL90" s="191"/>
      <c r="DM90" s="191"/>
      <c r="DN90" s="191">
        <f t="shared" si="211"/>
        <v>0</v>
      </c>
      <c r="DO90" s="191"/>
      <c r="DP90" s="191"/>
      <c r="DQ90" s="191"/>
      <c r="DR90" s="191"/>
      <c r="DS90" s="191"/>
      <c r="DT90" s="191"/>
      <c r="DU90" s="191">
        <f t="shared" si="212"/>
        <v>0</v>
      </c>
      <c r="DV90" s="191"/>
      <c r="DW90" s="191"/>
      <c r="DX90" s="191"/>
      <c r="DY90" s="191"/>
      <c r="DZ90" s="191"/>
      <c r="EA90" s="191"/>
      <c r="EB90" s="191">
        <f t="shared" si="213"/>
        <v>0</v>
      </c>
      <c r="EC90" s="191"/>
      <c r="ED90" s="191"/>
      <c r="EE90" s="191"/>
      <c r="EF90" s="191"/>
      <c r="EG90" s="191"/>
      <c r="EH90" s="191"/>
      <c r="EI90" s="191">
        <f t="shared" si="214"/>
        <v>0</v>
      </c>
      <c r="EJ90" s="191"/>
      <c r="EK90" s="191"/>
      <c r="EL90" s="191"/>
      <c r="EM90" s="191"/>
      <c r="EN90" s="191"/>
      <c r="EO90" s="191"/>
      <c r="EP90" s="191">
        <f t="shared" si="215"/>
        <v>0</v>
      </c>
      <c r="EQ90" s="191"/>
      <c r="ER90" s="191"/>
      <c r="ES90" s="191"/>
      <c r="ET90" s="191"/>
      <c r="EU90" s="191"/>
      <c r="EV90" s="191"/>
      <c r="EW90" s="191">
        <f t="shared" si="216"/>
        <v>0</v>
      </c>
      <c r="EX90" s="191"/>
      <c r="EY90" s="191"/>
      <c r="EZ90" s="191"/>
      <c r="FA90" s="191"/>
      <c r="FB90" s="191"/>
      <c r="FC90" s="191"/>
      <c r="FD90" s="191">
        <f t="shared" si="217"/>
        <v>0</v>
      </c>
      <c r="FE90" s="191"/>
      <c r="FF90" s="191"/>
      <c r="FG90" s="191"/>
      <c r="FH90" s="191"/>
      <c r="FI90" s="191"/>
      <c r="FJ90" s="191"/>
      <c r="FK90" s="191">
        <f t="shared" si="218"/>
        <v>0</v>
      </c>
      <c r="FL90" s="191"/>
      <c r="FM90" s="191"/>
      <c r="FN90" s="191"/>
      <c r="FO90" s="191"/>
      <c r="FP90" s="191"/>
      <c r="FQ90" s="191"/>
      <c r="FR90" s="191">
        <f t="shared" si="219"/>
        <v>0</v>
      </c>
      <c r="FS90" s="191"/>
      <c r="FT90" s="191"/>
      <c r="FU90" s="191"/>
      <c r="FV90" s="191"/>
      <c r="FW90" s="191"/>
      <c r="FX90" s="191"/>
      <c r="FY90" s="191">
        <f t="shared" si="220"/>
        <v>0</v>
      </c>
      <c r="FZ90" s="191"/>
      <c r="GA90" s="191"/>
      <c r="GB90" s="191"/>
      <c r="GC90" s="191"/>
      <c r="GD90" s="191"/>
      <c r="GE90" s="191"/>
      <c r="GF90" s="191">
        <f t="shared" si="221"/>
        <v>0</v>
      </c>
      <c r="GG90" s="191"/>
      <c r="GH90" s="191"/>
      <c r="GI90" s="191"/>
      <c r="GJ90" s="191"/>
      <c r="GK90" s="191"/>
      <c r="GL90" s="191"/>
      <c r="GM90" s="191">
        <f t="shared" si="222"/>
        <v>0</v>
      </c>
      <c r="GN90" s="191"/>
      <c r="GO90" s="191"/>
      <c r="GP90" s="191"/>
      <c r="GQ90" s="191"/>
      <c r="GR90" s="191"/>
      <c r="GS90" s="191"/>
      <c r="GT90" s="191">
        <f t="shared" si="223"/>
        <v>0</v>
      </c>
      <c r="GU90" s="191"/>
      <c r="GV90" s="191"/>
      <c r="GW90" s="191"/>
      <c r="GX90" s="191"/>
      <c r="GY90" s="191"/>
      <c r="GZ90" s="191"/>
      <c r="HA90" s="191">
        <f t="shared" si="224"/>
        <v>0</v>
      </c>
      <c r="HB90" s="191"/>
      <c r="HC90" s="191"/>
      <c r="HD90" s="191"/>
      <c r="HE90" s="191"/>
      <c r="HF90" s="191"/>
      <c r="HG90" s="191"/>
      <c r="HH90" s="191">
        <f t="shared" si="225"/>
        <v>0</v>
      </c>
      <c r="HI90" s="191"/>
      <c r="HJ90" s="191"/>
      <c r="HK90" s="191"/>
      <c r="HL90" s="191"/>
      <c r="HM90" s="191"/>
      <c r="HN90" s="191"/>
      <c r="HO90" s="191">
        <f t="shared" si="226"/>
        <v>0</v>
      </c>
      <c r="HP90" s="191"/>
      <c r="HQ90" s="191"/>
      <c r="HR90" s="191"/>
      <c r="HS90" s="191"/>
      <c r="HT90" s="191"/>
      <c r="HU90" s="191"/>
      <c r="HV90" s="191">
        <f t="shared" si="227"/>
        <v>0</v>
      </c>
      <c r="HW90" s="191"/>
      <c r="HX90" s="191"/>
      <c r="HY90" s="191"/>
      <c r="HZ90" s="191"/>
      <c r="IA90" s="191"/>
      <c r="IB90" s="191"/>
      <c r="IC90" s="191">
        <f t="shared" si="228"/>
        <v>0</v>
      </c>
      <c r="ID90" s="191"/>
      <c r="IE90" s="191"/>
      <c r="IF90" s="191"/>
      <c r="IG90" s="191"/>
      <c r="IH90" s="191"/>
      <c r="II90" s="191"/>
      <c r="IJ90" s="191">
        <f t="shared" si="229"/>
        <v>0</v>
      </c>
      <c r="IK90" s="191"/>
      <c r="IL90" s="191"/>
      <c r="IM90" s="191"/>
      <c r="IN90" s="191"/>
      <c r="IO90" s="191"/>
      <c r="IP90" s="191"/>
      <c r="IQ90" s="191">
        <f t="shared" si="230"/>
        <v>0</v>
      </c>
      <c r="IR90" s="191"/>
      <c r="IS90" s="191"/>
      <c r="IT90" s="191"/>
      <c r="IU90" s="191"/>
      <c r="IV90" s="191"/>
      <c r="IW90" s="191"/>
      <c r="IX90" s="191">
        <f t="shared" si="231"/>
        <v>0</v>
      </c>
      <c r="IY90" s="191"/>
      <c r="IZ90" s="191"/>
      <c r="JA90" s="191"/>
      <c r="JB90" s="191"/>
      <c r="JC90" s="191"/>
      <c r="JD90" s="191"/>
      <c r="JE90" s="191">
        <f t="shared" si="232"/>
        <v>0</v>
      </c>
      <c r="JF90" s="191"/>
      <c r="JG90" s="191"/>
      <c r="JH90" s="191"/>
      <c r="JI90" s="191"/>
      <c r="JJ90" s="191"/>
      <c r="JK90" s="191"/>
      <c r="JL90" s="191">
        <f t="shared" si="233"/>
        <v>0</v>
      </c>
      <c r="JM90" s="191"/>
      <c r="JN90" s="191"/>
      <c r="JO90" s="191"/>
      <c r="JP90" s="191"/>
      <c r="JQ90" s="191"/>
      <c r="JR90" s="191"/>
      <c r="JS90" s="191">
        <f t="shared" si="234"/>
        <v>0</v>
      </c>
      <c r="JT90" s="191"/>
      <c r="JU90" s="191"/>
      <c r="JV90" s="191"/>
      <c r="JW90" s="191"/>
      <c r="JX90" s="191"/>
      <c r="JY90" s="191"/>
      <c r="JZ90" s="191">
        <f t="shared" si="235"/>
        <v>0</v>
      </c>
      <c r="KA90" s="191"/>
      <c r="KB90" s="191"/>
      <c r="KC90" s="191"/>
      <c r="KD90" s="191"/>
      <c r="KE90" s="191"/>
      <c r="KF90" s="191"/>
      <c r="KG90" s="191">
        <f t="shared" si="236"/>
        <v>0</v>
      </c>
      <c r="KH90" s="191"/>
      <c r="KI90" s="191"/>
      <c r="KJ90" s="191"/>
      <c r="KK90" s="191"/>
      <c r="KL90" s="191"/>
      <c r="KM90" s="191"/>
      <c r="KN90" s="191">
        <f t="shared" si="237"/>
        <v>0</v>
      </c>
      <c r="KO90" s="191"/>
      <c r="KP90" s="191"/>
      <c r="KQ90" s="191"/>
      <c r="KR90" s="191"/>
      <c r="KS90" s="191"/>
      <c r="KT90" s="191"/>
      <c r="KU90" s="191">
        <f t="shared" si="238"/>
        <v>0</v>
      </c>
      <c r="KV90" s="191"/>
      <c r="KW90" s="191"/>
      <c r="KX90" s="191"/>
      <c r="KY90" s="191"/>
      <c r="KZ90" s="191"/>
      <c r="LA90" s="191"/>
      <c r="LB90" s="191">
        <f t="shared" si="239"/>
        <v>0</v>
      </c>
      <c r="LC90" s="191"/>
      <c r="LD90" s="191"/>
      <c r="LE90" s="191"/>
      <c r="LF90" s="191"/>
      <c r="LG90" s="191"/>
      <c r="LH90" s="191"/>
      <c r="LI90" s="191">
        <f t="shared" si="240"/>
        <v>0</v>
      </c>
      <c r="LJ90" s="191"/>
      <c r="LK90" s="191"/>
      <c r="LL90" s="191"/>
      <c r="LM90" s="191"/>
      <c r="LN90" s="191"/>
      <c r="LO90" s="191"/>
      <c r="LP90" s="191">
        <f t="shared" si="241"/>
        <v>0</v>
      </c>
      <c r="LQ90" s="191"/>
      <c r="LR90" s="191"/>
      <c r="LS90" s="191"/>
      <c r="LT90" s="191"/>
      <c r="LU90" s="191"/>
      <c r="LV90" s="191"/>
      <c r="LW90" s="191">
        <f t="shared" si="242"/>
        <v>0</v>
      </c>
      <c r="LX90" s="191"/>
      <c r="LY90" s="191"/>
      <c r="LZ90" s="191"/>
      <c r="MA90" s="191"/>
      <c r="MB90" s="191"/>
      <c r="MC90" s="191"/>
      <c r="MD90" s="191">
        <f t="shared" si="243"/>
        <v>0</v>
      </c>
      <c r="ME90" s="191"/>
      <c r="MF90" s="191"/>
      <c r="MG90" s="191"/>
      <c r="MH90" s="191"/>
      <c r="MI90" s="191"/>
      <c r="MJ90" s="191"/>
      <c r="MK90" s="191">
        <f t="shared" si="244"/>
        <v>0</v>
      </c>
      <c r="ML90" s="191"/>
      <c r="MM90" s="191"/>
      <c r="MN90" s="191"/>
      <c r="MO90" s="191"/>
      <c r="MP90" s="191"/>
      <c r="MQ90" s="191"/>
      <c r="MR90" s="191">
        <f t="shared" si="245"/>
        <v>0</v>
      </c>
      <c r="MS90" s="191"/>
      <c r="MT90" s="191"/>
      <c r="MU90" s="191"/>
      <c r="MV90" s="191"/>
      <c r="MW90" s="191"/>
      <c r="MX90" s="191"/>
      <c r="MY90" s="191">
        <f t="shared" si="246"/>
        <v>0</v>
      </c>
      <c r="MZ90" s="191"/>
      <c r="NA90" s="191"/>
      <c r="NB90" s="191"/>
      <c r="NC90" s="191"/>
      <c r="ND90" s="191"/>
      <c r="NE90" s="191"/>
      <c r="NF90" s="191">
        <f t="shared" si="247"/>
        <v>0</v>
      </c>
      <c r="NG90" s="191"/>
      <c r="NH90" s="191"/>
      <c r="NI90" s="191"/>
      <c r="NJ90" s="191"/>
      <c r="NK90" s="191"/>
      <c r="NL90" s="191"/>
      <c r="NM90" s="191">
        <f t="shared" si="248"/>
        <v>0</v>
      </c>
      <c r="NN90" s="191"/>
      <c r="NO90" s="191"/>
      <c r="NP90" s="191"/>
      <c r="NQ90" s="191"/>
      <c r="NR90" s="191"/>
      <c r="NS90" s="191"/>
      <c r="NT90" s="191">
        <f t="shared" si="249"/>
        <v>0</v>
      </c>
      <c r="NU90" s="191"/>
      <c r="NV90" s="191"/>
      <c r="NW90" s="191"/>
      <c r="NX90" s="191"/>
      <c r="NY90" s="191"/>
      <c r="NZ90" s="191"/>
      <c r="OA90" s="191">
        <f t="shared" si="250"/>
        <v>0</v>
      </c>
      <c r="OB90" s="191"/>
      <c r="OC90" s="191"/>
      <c r="OD90" s="191"/>
      <c r="OE90" s="191"/>
      <c r="OF90" s="191"/>
      <c r="OG90" s="191"/>
      <c r="OH90" s="191">
        <f t="shared" si="251"/>
        <v>0</v>
      </c>
      <c r="OI90" s="191"/>
      <c r="OJ90" s="191"/>
      <c r="OK90" s="191"/>
      <c r="OL90" s="191"/>
      <c r="OM90" s="191"/>
      <c r="ON90" s="191"/>
      <c r="OO90" s="191">
        <f t="shared" si="252"/>
        <v>0</v>
      </c>
      <c r="OP90" s="191"/>
      <c r="OQ90" s="191"/>
      <c r="OR90" s="191"/>
      <c r="OS90" s="191"/>
      <c r="OT90" s="191"/>
      <c r="OU90" s="191"/>
      <c r="OV90" s="191">
        <f t="shared" si="253"/>
        <v>0</v>
      </c>
      <c r="OW90" s="191"/>
      <c r="OX90" s="191"/>
      <c r="OY90" s="191"/>
      <c r="OZ90" s="191"/>
      <c r="PA90" s="191"/>
      <c r="PB90" s="191"/>
      <c r="PC90" s="191">
        <f t="shared" si="254"/>
        <v>0</v>
      </c>
      <c r="PD90" s="191"/>
      <c r="PE90" s="191"/>
      <c r="PF90" s="191"/>
      <c r="PG90" s="191"/>
      <c r="PH90" s="191"/>
      <c r="PI90" s="191"/>
      <c r="PJ90" s="191">
        <f t="shared" si="255"/>
        <v>0</v>
      </c>
      <c r="PK90" s="191"/>
      <c r="PL90" s="191"/>
      <c r="PM90" s="191"/>
      <c r="PN90" s="191"/>
      <c r="PO90" s="191"/>
      <c r="PP90" s="191"/>
      <c r="PQ90" s="191">
        <f t="shared" si="256"/>
        <v>0</v>
      </c>
      <c r="PR90" s="191"/>
      <c r="PS90" s="191"/>
      <c r="PT90" s="191"/>
      <c r="PU90" s="191">
        <v>1</v>
      </c>
      <c r="PV90" s="191">
        <f t="shared" si="286"/>
        <v>300000</v>
      </c>
      <c r="PW90" s="191"/>
      <c r="PX90" s="191">
        <f t="shared" si="257"/>
        <v>300000</v>
      </c>
      <c r="PY90" s="191"/>
      <c r="PZ90" s="191"/>
      <c r="QA90" s="191"/>
      <c r="QB90" s="191">
        <v>1</v>
      </c>
      <c r="QC90" s="191">
        <f t="shared" si="258"/>
        <v>9600</v>
      </c>
      <c r="QD90" s="191"/>
      <c r="QE90" s="191">
        <f t="shared" si="259"/>
        <v>9600</v>
      </c>
      <c r="QF90" s="191"/>
      <c r="QG90" s="191"/>
      <c r="QH90" s="191"/>
      <c r="QI90" s="191"/>
      <c r="QJ90" s="191"/>
      <c r="QK90" s="191"/>
      <c r="QL90" s="191">
        <f t="shared" si="260"/>
        <v>0</v>
      </c>
      <c r="QM90" s="191"/>
      <c r="QN90" s="191"/>
      <c r="QO90" s="191"/>
      <c r="QP90" s="191"/>
      <c r="QQ90" s="201">
        <v>16367.4</v>
      </c>
      <c r="QR90" s="191"/>
      <c r="QS90" s="201">
        <f t="shared" si="261"/>
        <v>16367.4</v>
      </c>
      <c r="QT90" s="191">
        <v>866</v>
      </c>
      <c r="QU90" s="191"/>
      <c r="QV90" s="191"/>
      <c r="QW90" s="191"/>
      <c r="QX90" s="191"/>
      <c r="QY90" s="191"/>
      <c r="QZ90" s="191">
        <f t="shared" si="262"/>
        <v>0</v>
      </c>
      <c r="RA90" s="191"/>
      <c r="RB90" s="191"/>
      <c r="RC90" s="191"/>
      <c r="RD90" s="191"/>
      <c r="RE90" s="191"/>
      <c r="RF90" s="191"/>
      <c r="RG90" s="191">
        <f t="shared" si="263"/>
        <v>0</v>
      </c>
      <c r="RH90" s="191"/>
      <c r="RI90" s="191"/>
      <c r="RJ90" s="191"/>
      <c r="RK90" s="191"/>
      <c r="RL90" s="191"/>
      <c r="RM90" s="191"/>
      <c r="RN90" s="191">
        <f t="shared" si="264"/>
        <v>0</v>
      </c>
      <c r="RO90" s="191"/>
      <c r="RP90" s="191"/>
      <c r="RQ90" s="191"/>
      <c r="RR90" s="191"/>
      <c r="RS90" s="191"/>
      <c r="RT90" s="191"/>
      <c r="RU90" s="191">
        <f t="shared" si="265"/>
        <v>0</v>
      </c>
      <c r="RV90" s="191"/>
      <c r="RW90" s="191"/>
      <c r="RX90" s="191"/>
      <c r="RY90" s="191"/>
      <c r="RZ90" s="191"/>
      <c r="SA90" s="191"/>
      <c r="SB90" s="191">
        <f t="shared" si="266"/>
        <v>0</v>
      </c>
      <c r="SC90" s="191"/>
      <c r="SD90" s="191"/>
      <c r="SE90" s="191"/>
      <c r="SF90" s="191"/>
      <c r="SG90" s="191"/>
      <c r="SH90" s="191"/>
      <c r="SI90" s="191">
        <f t="shared" si="287"/>
        <v>0</v>
      </c>
      <c r="SJ90" s="191"/>
      <c r="SK90" s="191"/>
      <c r="SL90" s="191"/>
      <c r="SM90" s="191"/>
      <c r="SN90" s="191"/>
      <c r="SO90" s="191"/>
      <c r="SP90" s="191">
        <f t="shared" si="267"/>
        <v>0</v>
      </c>
      <c r="SQ90" s="191"/>
      <c r="SR90" s="191"/>
      <c r="SS90" s="191"/>
      <c r="ST90" s="191"/>
      <c r="SU90" s="191"/>
      <c r="SV90" s="191"/>
      <c r="SW90" s="191">
        <f t="shared" si="268"/>
        <v>0</v>
      </c>
      <c r="SX90" s="191"/>
      <c r="SY90" s="191"/>
      <c r="SZ90" s="191"/>
      <c r="TA90" s="191"/>
      <c r="TB90" s="191"/>
      <c r="TC90" s="191"/>
      <c r="TD90" s="191">
        <f t="shared" si="288"/>
        <v>0</v>
      </c>
      <c r="TE90" s="191"/>
      <c r="TF90" s="191"/>
      <c r="TG90" s="191"/>
      <c r="TH90" s="191"/>
      <c r="TI90" s="191"/>
      <c r="TJ90" s="191"/>
      <c r="TK90" s="191">
        <f t="shared" si="289"/>
        <v>0</v>
      </c>
      <c r="TL90" s="191"/>
      <c r="TM90" s="191"/>
      <c r="TN90" s="191"/>
      <c r="TO90" s="191"/>
      <c r="TP90" s="191"/>
      <c r="TQ90" s="191"/>
      <c r="TR90" s="191">
        <f t="shared" si="290"/>
        <v>0</v>
      </c>
      <c r="TS90" s="191"/>
      <c r="TT90" s="191"/>
      <c r="TU90" s="191"/>
      <c r="TV90" s="191"/>
      <c r="TW90" s="191"/>
      <c r="TX90" s="191"/>
      <c r="TY90" s="191">
        <f t="shared" si="269"/>
        <v>0</v>
      </c>
      <c r="TZ90" s="191"/>
      <c r="UA90" s="191"/>
      <c r="UB90" s="191"/>
      <c r="UC90" s="191"/>
      <c r="UD90" s="191"/>
      <c r="UE90" s="191"/>
      <c r="UF90" s="191">
        <f t="shared" si="270"/>
        <v>0</v>
      </c>
      <c r="UG90" s="191"/>
      <c r="UH90" s="191"/>
      <c r="UI90" s="191"/>
      <c r="UJ90" s="191"/>
      <c r="UK90" s="191"/>
      <c r="UL90" s="191"/>
      <c r="UM90" s="191">
        <f t="shared" si="271"/>
        <v>0</v>
      </c>
      <c r="UN90" s="191"/>
      <c r="UO90" s="191"/>
      <c r="UP90" s="191"/>
      <c r="UQ90" s="191"/>
      <c r="UR90" s="191"/>
      <c r="US90" s="191"/>
      <c r="UT90" s="191">
        <f t="shared" si="272"/>
        <v>0</v>
      </c>
      <c r="UU90" s="191"/>
      <c r="UV90" s="191"/>
      <c r="UW90" s="191"/>
      <c r="UX90" s="191"/>
      <c r="UY90" s="191"/>
      <c r="UZ90" s="191"/>
      <c r="VA90" s="191">
        <f t="shared" si="273"/>
        <v>0</v>
      </c>
      <c r="VB90" s="191"/>
      <c r="VC90" s="191"/>
      <c r="VD90" s="191"/>
      <c r="VE90" s="191"/>
      <c r="VF90" s="191"/>
      <c r="VG90" s="191"/>
      <c r="VH90" s="191">
        <f t="shared" si="274"/>
        <v>0</v>
      </c>
      <c r="VI90" s="191"/>
      <c r="VJ90" s="191"/>
      <c r="VK90" s="191"/>
      <c r="VL90" s="191"/>
      <c r="VM90" s="191"/>
      <c r="VN90" s="191"/>
      <c r="VO90" s="191">
        <f t="shared" si="275"/>
        <v>0</v>
      </c>
      <c r="VP90" s="191"/>
      <c r="VQ90" s="191"/>
      <c r="VR90" s="191"/>
      <c r="VS90" s="191"/>
      <c r="VT90" s="191"/>
      <c r="VU90" s="191"/>
      <c r="VV90" s="191">
        <f t="shared" si="276"/>
        <v>0</v>
      </c>
      <c r="VW90" s="191"/>
      <c r="VX90" s="191"/>
      <c r="VY90" s="191"/>
      <c r="VZ90" s="191"/>
      <c r="WA90" s="191"/>
      <c r="WB90" s="191"/>
      <c r="WC90" s="191">
        <f t="shared" si="277"/>
        <v>0</v>
      </c>
      <c r="WD90" s="191"/>
      <c r="WE90" s="191"/>
      <c r="WF90" s="191"/>
      <c r="WG90" s="191"/>
      <c r="WH90" s="191"/>
      <c r="WI90" s="191"/>
      <c r="WJ90" s="191">
        <f t="shared" si="278"/>
        <v>0</v>
      </c>
      <c r="WK90" s="191"/>
      <c r="WL90" s="191"/>
      <c r="WM90" s="191"/>
      <c r="WN90" s="191"/>
      <c r="WO90" s="191"/>
      <c r="WP90" s="191"/>
      <c r="WQ90" s="191">
        <f t="shared" si="279"/>
        <v>0</v>
      </c>
      <c r="WR90" s="191"/>
      <c r="WS90" s="191"/>
      <c r="WT90" s="191"/>
      <c r="WU90" s="191"/>
      <c r="WV90" s="191"/>
      <c r="WW90" s="191"/>
      <c r="WX90" s="191">
        <f t="shared" si="280"/>
        <v>0</v>
      </c>
      <c r="WY90" s="191"/>
      <c r="WZ90" s="191"/>
      <c r="XA90" s="191"/>
      <c r="XB90" s="191"/>
      <c r="XC90" s="191"/>
      <c r="XD90" s="191"/>
      <c r="XE90" s="191">
        <f t="shared" si="281"/>
        <v>0</v>
      </c>
      <c r="XF90" s="191"/>
      <c r="XG90" s="191"/>
      <c r="XH90" s="191"/>
      <c r="XI90" s="191"/>
      <c r="XJ90" s="191"/>
      <c r="XK90" s="191"/>
      <c r="XL90" s="191">
        <f t="shared" si="282"/>
        <v>0</v>
      </c>
      <c r="XM90" s="191"/>
      <c r="XN90" s="191"/>
      <c r="XO90" s="191"/>
      <c r="XP90" s="191"/>
      <c r="XQ90" s="191"/>
      <c r="XR90" s="191"/>
      <c r="XS90" s="191">
        <f t="shared" si="283"/>
        <v>0</v>
      </c>
      <c r="XT90" s="191"/>
      <c r="XU90" s="191"/>
      <c r="XV90" s="191"/>
      <c r="XW90" s="191"/>
      <c r="XX90" s="191"/>
      <c r="XY90" s="191"/>
      <c r="XZ90" s="191">
        <f t="shared" si="284"/>
        <v>0</v>
      </c>
      <c r="YA90" s="191"/>
      <c r="YB90" s="191"/>
      <c r="YC90" s="191"/>
      <c r="YD90" s="191"/>
      <c r="YE90" s="191"/>
      <c r="YF90" s="191"/>
      <c r="YG90" s="191">
        <f t="shared" si="285"/>
        <v>0</v>
      </c>
      <c r="YH90" s="191"/>
      <c r="YI90" s="191"/>
      <c r="YJ90" s="191"/>
      <c r="YK90" s="191"/>
      <c r="YL90" s="190">
        <f t="shared" si="194"/>
        <v>327967.40000000002</v>
      </c>
      <c r="YM90" s="190">
        <f t="shared" si="291"/>
        <v>0</v>
      </c>
      <c r="YN90" s="190">
        <f t="shared" si="292"/>
        <v>327967.40000000002</v>
      </c>
      <c r="YO90" s="191"/>
    </row>
    <row r="91" spans="1:665" ht="18" customHeight="1">
      <c r="A91" s="200">
        <v>20</v>
      </c>
      <c r="B91" s="191" t="s">
        <v>1917</v>
      </c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>
        <f t="shared" si="195"/>
        <v>0</v>
      </c>
      <c r="N91" s="191"/>
      <c r="O91" s="191"/>
      <c r="P91" s="191"/>
      <c r="Q91" s="191"/>
      <c r="R91" s="191"/>
      <c r="S91" s="191"/>
      <c r="T91" s="191">
        <f t="shared" si="196"/>
        <v>0</v>
      </c>
      <c r="U91" s="191"/>
      <c r="V91" s="191"/>
      <c r="W91" s="191"/>
      <c r="X91" s="191">
        <v>1</v>
      </c>
      <c r="Y91" s="191">
        <f t="shared" si="197"/>
        <v>2000</v>
      </c>
      <c r="Z91" s="191"/>
      <c r="AA91" s="191">
        <f t="shared" si="198"/>
        <v>2000</v>
      </c>
      <c r="AB91" s="191"/>
      <c r="AC91" s="191"/>
      <c r="AD91" s="191"/>
      <c r="AE91" s="191"/>
      <c r="AF91" s="191"/>
      <c r="AG91" s="191"/>
      <c r="AH91" s="191">
        <f t="shared" si="199"/>
        <v>0</v>
      </c>
      <c r="AI91" s="191"/>
      <c r="AJ91" s="191"/>
      <c r="AK91" s="191"/>
      <c r="AL91" s="191"/>
      <c r="AM91" s="191"/>
      <c r="AN91" s="191"/>
      <c r="AO91" s="191">
        <f t="shared" si="200"/>
        <v>0</v>
      </c>
      <c r="AP91" s="191"/>
      <c r="AQ91" s="191"/>
      <c r="AR91" s="191"/>
      <c r="AS91" s="191"/>
      <c r="AT91" s="191"/>
      <c r="AU91" s="191"/>
      <c r="AV91" s="191">
        <f t="shared" si="201"/>
        <v>0</v>
      </c>
      <c r="AW91" s="191"/>
      <c r="AX91" s="191"/>
      <c r="AY91" s="191"/>
      <c r="AZ91" s="191"/>
      <c r="BA91" s="191"/>
      <c r="BB91" s="191"/>
      <c r="BC91" s="191">
        <f t="shared" si="202"/>
        <v>0</v>
      </c>
      <c r="BD91" s="191"/>
      <c r="BE91" s="191"/>
      <c r="BF91" s="191"/>
      <c r="BG91" s="191"/>
      <c r="BH91" s="191"/>
      <c r="BI91" s="191"/>
      <c r="BJ91" s="191">
        <f t="shared" si="203"/>
        <v>0</v>
      </c>
      <c r="BK91" s="191"/>
      <c r="BL91" s="191"/>
      <c r="BM91" s="191"/>
      <c r="BN91" s="191"/>
      <c r="BO91" s="191"/>
      <c r="BP91" s="191"/>
      <c r="BQ91" s="191">
        <f t="shared" si="204"/>
        <v>0</v>
      </c>
      <c r="BR91" s="191"/>
      <c r="BS91" s="191"/>
      <c r="BT91" s="191"/>
      <c r="BU91" s="191"/>
      <c r="BV91" s="191"/>
      <c r="BW91" s="191"/>
      <c r="BX91" s="191">
        <f t="shared" si="205"/>
        <v>0</v>
      </c>
      <c r="BY91" s="191"/>
      <c r="BZ91" s="191"/>
      <c r="CA91" s="191"/>
      <c r="CB91" s="191"/>
      <c r="CC91" s="191"/>
      <c r="CD91" s="191"/>
      <c r="CE91" s="191">
        <f t="shared" si="206"/>
        <v>0</v>
      </c>
      <c r="CF91" s="191"/>
      <c r="CG91" s="191"/>
      <c r="CH91" s="191"/>
      <c r="CI91" s="191"/>
      <c r="CJ91" s="191"/>
      <c r="CK91" s="191"/>
      <c r="CL91" s="191">
        <f t="shared" si="207"/>
        <v>0</v>
      </c>
      <c r="CM91" s="191"/>
      <c r="CN91" s="191"/>
      <c r="CO91" s="191"/>
      <c r="CP91" s="191"/>
      <c r="CQ91" s="191"/>
      <c r="CR91" s="191"/>
      <c r="CS91" s="191">
        <f t="shared" si="208"/>
        <v>0</v>
      </c>
      <c r="CT91" s="191"/>
      <c r="CU91" s="191"/>
      <c r="CV91" s="191"/>
      <c r="CW91" s="191"/>
      <c r="CX91" s="191"/>
      <c r="CY91" s="191"/>
      <c r="CZ91" s="191">
        <f t="shared" si="209"/>
        <v>0</v>
      </c>
      <c r="DA91" s="191"/>
      <c r="DB91" s="191"/>
      <c r="DC91" s="191"/>
      <c r="DD91" s="191"/>
      <c r="DE91" s="191"/>
      <c r="DF91" s="191"/>
      <c r="DG91" s="191">
        <f t="shared" si="210"/>
        <v>0</v>
      </c>
      <c r="DH91" s="191"/>
      <c r="DI91" s="191"/>
      <c r="DJ91" s="191"/>
      <c r="DK91" s="191"/>
      <c r="DL91" s="191"/>
      <c r="DM91" s="191"/>
      <c r="DN91" s="191">
        <f t="shared" si="211"/>
        <v>0</v>
      </c>
      <c r="DO91" s="191"/>
      <c r="DP91" s="191"/>
      <c r="DQ91" s="191"/>
      <c r="DR91" s="191"/>
      <c r="DS91" s="191"/>
      <c r="DT91" s="191"/>
      <c r="DU91" s="191">
        <f t="shared" si="212"/>
        <v>0</v>
      </c>
      <c r="DV91" s="191"/>
      <c r="DW91" s="191"/>
      <c r="DX91" s="191"/>
      <c r="DY91" s="191"/>
      <c r="DZ91" s="191"/>
      <c r="EA91" s="191"/>
      <c r="EB91" s="191">
        <f t="shared" si="213"/>
        <v>0</v>
      </c>
      <c r="EC91" s="191"/>
      <c r="ED91" s="191"/>
      <c r="EE91" s="191"/>
      <c r="EF91" s="191"/>
      <c r="EG91" s="191"/>
      <c r="EH91" s="191"/>
      <c r="EI91" s="191">
        <f t="shared" si="214"/>
        <v>0</v>
      </c>
      <c r="EJ91" s="191"/>
      <c r="EK91" s="191"/>
      <c r="EL91" s="191"/>
      <c r="EM91" s="191"/>
      <c r="EN91" s="191"/>
      <c r="EO91" s="191"/>
      <c r="EP91" s="191">
        <f t="shared" si="215"/>
        <v>0</v>
      </c>
      <c r="EQ91" s="191"/>
      <c r="ER91" s="191"/>
      <c r="ES91" s="191"/>
      <c r="ET91" s="191"/>
      <c r="EU91" s="191"/>
      <c r="EV91" s="191"/>
      <c r="EW91" s="191">
        <f t="shared" si="216"/>
        <v>0</v>
      </c>
      <c r="EX91" s="191"/>
      <c r="EY91" s="191"/>
      <c r="EZ91" s="191"/>
      <c r="FA91" s="191"/>
      <c r="FB91" s="191"/>
      <c r="FC91" s="191"/>
      <c r="FD91" s="191">
        <f t="shared" si="217"/>
        <v>0</v>
      </c>
      <c r="FE91" s="191"/>
      <c r="FF91" s="191"/>
      <c r="FG91" s="191"/>
      <c r="FH91" s="191"/>
      <c r="FI91" s="191"/>
      <c r="FJ91" s="191"/>
      <c r="FK91" s="191">
        <f t="shared" si="218"/>
        <v>0</v>
      </c>
      <c r="FL91" s="191"/>
      <c r="FM91" s="191"/>
      <c r="FN91" s="191"/>
      <c r="FO91" s="191"/>
      <c r="FP91" s="191"/>
      <c r="FQ91" s="191"/>
      <c r="FR91" s="191">
        <f t="shared" si="219"/>
        <v>0</v>
      </c>
      <c r="FS91" s="191"/>
      <c r="FT91" s="191"/>
      <c r="FU91" s="191"/>
      <c r="FV91" s="191"/>
      <c r="FW91" s="191"/>
      <c r="FX91" s="191"/>
      <c r="FY91" s="191">
        <f t="shared" si="220"/>
        <v>0</v>
      </c>
      <c r="FZ91" s="191"/>
      <c r="GA91" s="191"/>
      <c r="GB91" s="191"/>
      <c r="GC91" s="191"/>
      <c r="GD91" s="191"/>
      <c r="GE91" s="191"/>
      <c r="GF91" s="191">
        <f t="shared" si="221"/>
        <v>0</v>
      </c>
      <c r="GG91" s="191"/>
      <c r="GH91" s="191"/>
      <c r="GI91" s="191"/>
      <c r="GJ91" s="191"/>
      <c r="GK91" s="191"/>
      <c r="GL91" s="191"/>
      <c r="GM91" s="191">
        <f t="shared" si="222"/>
        <v>0</v>
      </c>
      <c r="GN91" s="191"/>
      <c r="GO91" s="191"/>
      <c r="GP91" s="191"/>
      <c r="GQ91" s="191"/>
      <c r="GR91" s="191"/>
      <c r="GS91" s="191"/>
      <c r="GT91" s="191">
        <f t="shared" si="223"/>
        <v>0</v>
      </c>
      <c r="GU91" s="191"/>
      <c r="GV91" s="191"/>
      <c r="GW91" s="191"/>
      <c r="GX91" s="191"/>
      <c r="GY91" s="191"/>
      <c r="GZ91" s="191"/>
      <c r="HA91" s="191">
        <f t="shared" si="224"/>
        <v>0</v>
      </c>
      <c r="HB91" s="191"/>
      <c r="HC91" s="191"/>
      <c r="HD91" s="191"/>
      <c r="HE91" s="191"/>
      <c r="HF91" s="191"/>
      <c r="HG91" s="191"/>
      <c r="HH91" s="191">
        <f t="shared" si="225"/>
        <v>0</v>
      </c>
      <c r="HI91" s="191"/>
      <c r="HJ91" s="191"/>
      <c r="HK91" s="191"/>
      <c r="HL91" s="191"/>
      <c r="HM91" s="191"/>
      <c r="HN91" s="191"/>
      <c r="HO91" s="191">
        <f t="shared" si="226"/>
        <v>0</v>
      </c>
      <c r="HP91" s="191"/>
      <c r="HQ91" s="191"/>
      <c r="HR91" s="191"/>
      <c r="HS91" s="191"/>
      <c r="HT91" s="191"/>
      <c r="HU91" s="191"/>
      <c r="HV91" s="191">
        <f t="shared" si="227"/>
        <v>0</v>
      </c>
      <c r="HW91" s="191"/>
      <c r="HX91" s="191"/>
      <c r="HY91" s="191"/>
      <c r="HZ91" s="191"/>
      <c r="IA91" s="191"/>
      <c r="IB91" s="191"/>
      <c r="IC91" s="191">
        <f t="shared" si="228"/>
        <v>0</v>
      </c>
      <c r="ID91" s="191"/>
      <c r="IE91" s="191"/>
      <c r="IF91" s="191"/>
      <c r="IG91" s="191"/>
      <c r="IH91" s="191"/>
      <c r="II91" s="191"/>
      <c r="IJ91" s="191">
        <f t="shared" si="229"/>
        <v>0</v>
      </c>
      <c r="IK91" s="191"/>
      <c r="IL91" s="191"/>
      <c r="IM91" s="191"/>
      <c r="IN91" s="191"/>
      <c r="IO91" s="191"/>
      <c r="IP91" s="191"/>
      <c r="IQ91" s="191">
        <f t="shared" si="230"/>
        <v>0</v>
      </c>
      <c r="IR91" s="191"/>
      <c r="IS91" s="191"/>
      <c r="IT91" s="191"/>
      <c r="IU91" s="191"/>
      <c r="IV91" s="191"/>
      <c r="IW91" s="191"/>
      <c r="IX91" s="191">
        <f t="shared" si="231"/>
        <v>0</v>
      </c>
      <c r="IY91" s="191"/>
      <c r="IZ91" s="191"/>
      <c r="JA91" s="191"/>
      <c r="JB91" s="191"/>
      <c r="JC91" s="191"/>
      <c r="JD91" s="191"/>
      <c r="JE91" s="191">
        <f t="shared" si="232"/>
        <v>0</v>
      </c>
      <c r="JF91" s="191"/>
      <c r="JG91" s="191"/>
      <c r="JH91" s="191"/>
      <c r="JI91" s="191"/>
      <c r="JJ91" s="191"/>
      <c r="JK91" s="191"/>
      <c r="JL91" s="191">
        <f t="shared" si="233"/>
        <v>0</v>
      </c>
      <c r="JM91" s="191"/>
      <c r="JN91" s="191"/>
      <c r="JO91" s="191"/>
      <c r="JP91" s="191"/>
      <c r="JQ91" s="191"/>
      <c r="JR91" s="191"/>
      <c r="JS91" s="191">
        <f t="shared" si="234"/>
        <v>0</v>
      </c>
      <c r="JT91" s="191"/>
      <c r="JU91" s="191"/>
      <c r="JV91" s="191"/>
      <c r="JW91" s="191"/>
      <c r="JX91" s="191"/>
      <c r="JY91" s="191"/>
      <c r="JZ91" s="191">
        <f t="shared" si="235"/>
        <v>0</v>
      </c>
      <c r="KA91" s="191"/>
      <c r="KB91" s="191"/>
      <c r="KC91" s="191"/>
      <c r="KD91" s="191"/>
      <c r="KE91" s="191"/>
      <c r="KF91" s="191"/>
      <c r="KG91" s="191">
        <f t="shared" si="236"/>
        <v>0</v>
      </c>
      <c r="KH91" s="191"/>
      <c r="KI91" s="191"/>
      <c r="KJ91" s="191"/>
      <c r="KK91" s="191"/>
      <c r="KL91" s="191"/>
      <c r="KM91" s="191"/>
      <c r="KN91" s="191">
        <f t="shared" si="237"/>
        <v>0</v>
      </c>
      <c r="KO91" s="191"/>
      <c r="KP91" s="191"/>
      <c r="KQ91" s="191"/>
      <c r="KR91" s="191"/>
      <c r="KS91" s="191"/>
      <c r="KT91" s="191"/>
      <c r="KU91" s="191">
        <f t="shared" si="238"/>
        <v>0</v>
      </c>
      <c r="KV91" s="191"/>
      <c r="KW91" s="191"/>
      <c r="KX91" s="191"/>
      <c r="KY91" s="191"/>
      <c r="KZ91" s="191"/>
      <c r="LA91" s="191"/>
      <c r="LB91" s="191">
        <f t="shared" si="239"/>
        <v>0</v>
      </c>
      <c r="LC91" s="191"/>
      <c r="LD91" s="191"/>
      <c r="LE91" s="191"/>
      <c r="LF91" s="191"/>
      <c r="LG91" s="191"/>
      <c r="LH91" s="191"/>
      <c r="LI91" s="191">
        <f t="shared" si="240"/>
        <v>0</v>
      </c>
      <c r="LJ91" s="191"/>
      <c r="LK91" s="191"/>
      <c r="LL91" s="191"/>
      <c r="LM91" s="191"/>
      <c r="LN91" s="191"/>
      <c r="LO91" s="191"/>
      <c r="LP91" s="191">
        <f t="shared" si="241"/>
        <v>0</v>
      </c>
      <c r="LQ91" s="191"/>
      <c r="LR91" s="191"/>
      <c r="LS91" s="191"/>
      <c r="LT91" s="191"/>
      <c r="LU91" s="191"/>
      <c r="LV91" s="191"/>
      <c r="LW91" s="191">
        <f t="shared" si="242"/>
        <v>0</v>
      </c>
      <c r="LX91" s="191"/>
      <c r="LY91" s="191"/>
      <c r="LZ91" s="191"/>
      <c r="MA91" s="191"/>
      <c r="MB91" s="191"/>
      <c r="MC91" s="191"/>
      <c r="MD91" s="191">
        <f t="shared" si="243"/>
        <v>0</v>
      </c>
      <c r="ME91" s="191"/>
      <c r="MF91" s="191"/>
      <c r="MG91" s="191"/>
      <c r="MH91" s="191"/>
      <c r="MI91" s="191"/>
      <c r="MJ91" s="191"/>
      <c r="MK91" s="191">
        <f t="shared" si="244"/>
        <v>0</v>
      </c>
      <c r="ML91" s="191"/>
      <c r="MM91" s="191"/>
      <c r="MN91" s="191"/>
      <c r="MO91" s="191"/>
      <c r="MP91" s="191"/>
      <c r="MQ91" s="191"/>
      <c r="MR91" s="191">
        <f t="shared" si="245"/>
        <v>0</v>
      </c>
      <c r="MS91" s="191"/>
      <c r="MT91" s="191"/>
      <c r="MU91" s="191"/>
      <c r="MV91" s="191"/>
      <c r="MW91" s="191"/>
      <c r="MX91" s="191"/>
      <c r="MY91" s="191">
        <f t="shared" si="246"/>
        <v>0</v>
      </c>
      <c r="MZ91" s="191"/>
      <c r="NA91" s="191"/>
      <c r="NB91" s="191"/>
      <c r="NC91" s="191"/>
      <c r="ND91" s="191"/>
      <c r="NE91" s="191"/>
      <c r="NF91" s="191">
        <f t="shared" si="247"/>
        <v>0</v>
      </c>
      <c r="NG91" s="191"/>
      <c r="NH91" s="191"/>
      <c r="NI91" s="191"/>
      <c r="NJ91" s="191"/>
      <c r="NK91" s="191"/>
      <c r="NL91" s="191"/>
      <c r="NM91" s="191">
        <f t="shared" si="248"/>
        <v>0</v>
      </c>
      <c r="NN91" s="191"/>
      <c r="NO91" s="191"/>
      <c r="NP91" s="191"/>
      <c r="NQ91" s="191"/>
      <c r="NR91" s="191"/>
      <c r="NS91" s="191"/>
      <c r="NT91" s="191">
        <f t="shared" si="249"/>
        <v>0</v>
      </c>
      <c r="NU91" s="191"/>
      <c r="NV91" s="191"/>
      <c r="NW91" s="191"/>
      <c r="NX91" s="191"/>
      <c r="NY91" s="191"/>
      <c r="NZ91" s="191"/>
      <c r="OA91" s="191">
        <f t="shared" si="250"/>
        <v>0</v>
      </c>
      <c r="OB91" s="191"/>
      <c r="OC91" s="191"/>
      <c r="OD91" s="191"/>
      <c r="OE91" s="191"/>
      <c r="OF91" s="191"/>
      <c r="OG91" s="191"/>
      <c r="OH91" s="191">
        <f t="shared" si="251"/>
        <v>0</v>
      </c>
      <c r="OI91" s="191"/>
      <c r="OJ91" s="191"/>
      <c r="OK91" s="191"/>
      <c r="OL91" s="191"/>
      <c r="OM91" s="191"/>
      <c r="ON91" s="191"/>
      <c r="OO91" s="191">
        <f t="shared" si="252"/>
        <v>0</v>
      </c>
      <c r="OP91" s="191"/>
      <c r="OQ91" s="191"/>
      <c r="OR91" s="191"/>
      <c r="OS91" s="191"/>
      <c r="OT91" s="191"/>
      <c r="OU91" s="191"/>
      <c r="OV91" s="191">
        <f t="shared" si="253"/>
        <v>0</v>
      </c>
      <c r="OW91" s="191"/>
      <c r="OX91" s="191"/>
      <c r="OY91" s="191"/>
      <c r="OZ91" s="191"/>
      <c r="PA91" s="191"/>
      <c r="PB91" s="191"/>
      <c r="PC91" s="191">
        <f t="shared" si="254"/>
        <v>0</v>
      </c>
      <c r="PD91" s="191"/>
      <c r="PE91" s="191"/>
      <c r="PF91" s="191"/>
      <c r="PG91" s="191"/>
      <c r="PH91" s="191"/>
      <c r="PI91" s="191"/>
      <c r="PJ91" s="191">
        <f t="shared" si="255"/>
        <v>0</v>
      </c>
      <c r="PK91" s="191"/>
      <c r="PL91" s="191"/>
      <c r="PM91" s="191"/>
      <c r="PN91" s="191"/>
      <c r="PO91" s="191"/>
      <c r="PP91" s="191"/>
      <c r="PQ91" s="191">
        <f t="shared" si="256"/>
        <v>0</v>
      </c>
      <c r="PR91" s="191"/>
      <c r="PS91" s="191"/>
      <c r="PT91" s="191"/>
      <c r="PU91" s="191">
        <v>1</v>
      </c>
      <c r="PV91" s="191">
        <f t="shared" si="286"/>
        <v>300000</v>
      </c>
      <c r="PW91" s="191"/>
      <c r="PX91" s="191">
        <f t="shared" si="257"/>
        <v>300000</v>
      </c>
      <c r="PY91" s="191"/>
      <c r="PZ91" s="191"/>
      <c r="QA91" s="191"/>
      <c r="QB91" s="191">
        <v>1</v>
      </c>
      <c r="QC91" s="191">
        <f t="shared" si="258"/>
        <v>9600</v>
      </c>
      <c r="QD91" s="191"/>
      <c r="QE91" s="191">
        <f t="shared" si="259"/>
        <v>9600</v>
      </c>
      <c r="QF91" s="191"/>
      <c r="QG91" s="191"/>
      <c r="QH91" s="191"/>
      <c r="QI91" s="191"/>
      <c r="QJ91" s="191"/>
      <c r="QK91" s="191"/>
      <c r="QL91" s="191">
        <f t="shared" si="260"/>
        <v>0</v>
      </c>
      <c r="QM91" s="191"/>
      <c r="QN91" s="191"/>
      <c r="QO91" s="191"/>
      <c r="QP91" s="191"/>
      <c r="QQ91" s="201">
        <v>6161.4</v>
      </c>
      <c r="QR91" s="191"/>
      <c r="QS91" s="201">
        <f t="shared" si="261"/>
        <v>6161.4</v>
      </c>
      <c r="QT91" s="191">
        <v>326</v>
      </c>
      <c r="QU91" s="191"/>
      <c r="QV91" s="191"/>
      <c r="QW91" s="191"/>
      <c r="QX91" s="191"/>
      <c r="QY91" s="191"/>
      <c r="QZ91" s="191">
        <f t="shared" si="262"/>
        <v>0</v>
      </c>
      <c r="RA91" s="191"/>
      <c r="RB91" s="191"/>
      <c r="RC91" s="191"/>
      <c r="RD91" s="191"/>
      <c r="RE91" s="191"/>
      <c r="RF91" s="191"/>
      <c r="RG91" s="191">
        <f t="shared" si="263"/>
        <v>0</v>
      </c>
      <c r="RH91" s="191"/>
      <c r="RI91" s="191"/>
      <c r="RJ91" s="191"/>
      <c r="RK91" s="191"/>
      <c r="RL91" s="191"/>
      <c r="RM91" s="191"/>
      <c r="RN91" s="191">
        <f t="shared" si="264"/>
        <v>0</v>
      </c>
      <c r="RO91" s="191"/>
      <c r="RP91" s="191"/>
      <c r="RQ91" s="191"/>
      <c r="RR91" s="191"/>
      <c r="RS91" s="191"/>
      <c r="RT91" s="191"/>
      <c r="RU91" s="191">
        <f t="shared" si="265"/>
        <v>0</v>
      </c>
      <c r="RV91" s="191"/>
      <c r="RW91" s="191"/>
      <c r="RX91" s="191"/>
      <c r="RY91" s="191"/>
      <c r="RZ91" s="191"/>
      <c r="SA91" s="191"/>
      <c r="SB91" s="191">
        <f t="shared" si="266"/>
        <v>0</v>
      </c>
      <c r="SC91" s="191"/>
      <c r="SD91" s="191"/>
      <c r="SE91" s="191"/>
      <c r="SF91" s="191"/>
      <c r="SG91" s="191"/>
      <c r="SH91" s="191"/>
      <c r="SI91" s="191">
        <f t="shared" si="287"/>
        <v>0</v>
      </c>
      <c r="SJ91" s="191"/>
      <c r="SK91" s="191"/>
      <c r="SL91" s="191"/>
      <c r="SM91" s="191"/>
      <c r="SN91" s="191"/>
      <c r="SO91" s="191"/>
      <c r="SP91" s="191">
        <f t="shared" si="267"/>
        <v>0</v>
      </c>
      <c r="SQ91" s="191"/>
      <c r="SR91" s="191"/>
      <c r="SS91" s="191"/>
      <c r="ST91" s="191"/>
      <c r="SU91" s="191"/>
      <c r="SV91" s="191"/>
      <c r="SW91" s="191">
        <f t="shared" si="268"/>
        <v>0</v>
      </c>
      <c r="SX91" s="191"/>
      <c r="SY91" s="191"/>
      <c r="SZ91" s="191"/>
      <c r="TA91" s="191"/>
      <c r="TB91" s="191"/>
      <c r="TC91" s="191"/>
      <c r="TD91" s="191">
        <f t="shared" si="288"/>
        <v>0</v>
      </c>
      <c r="TE91" s="191"/>
      <c r="TF91" s="191"/>
      <c r="TG91" s="191"/>
      <c r="TH91" s="191"/>
      <c r="TI91" s="191"/>
      <c r="TJ91" s="191"/>
      <c r="TK91" s="191">
        <f t="shared" si="289"/>
        <v>0</v>
      </c>
      <c r="TL91" s="191"/>
      <c r="TM91" s="191"/>
      <c r="TN91" s="191"/>
      <c r="TO91" s="191"/>
      <c r="TP91" s="191"/>
      <c r="TQ91" s="191"/>
      <c r="TR91" s="191">
        <f t="shared" si="290"/>
        <v>0</v>
      </c>
      <c r="TS91" s="191"/>
      <c r="TT91" s="191"/>
      <c r="TU91" s="191"/>
      <c r="TV91" s="191"/>
      <c r="TW91" s="191"/>
      <c r="TX91" s="191"/>
      <c r="TY91" s="191">
        <f t="shared" si="269"/>
        <v>0</v>
      </c>
      <c r="TZ91" s="191"/>
      <c r="UA91" s="191"/>
      <c r="UB91" s="191"/>
      <c r="UC91" s="191"/>
      <c r="UD91" s="191"/>
      <c r="UE91" s="191"/>
      <c r="UF91" s="191">
        <f t="shared" si="270"/>
        <v>0</v>
      </c>
      <c r="UG91" s="191"/>
      <c r="UH91" s="191"/>
      <c r="UI91" s="191"/>
      <c r="UJ91" s="191"/>
      <c r="UK91" s="191"/>
      <c r="UL91" s="191"/>
      <c r="UM91" s="191">
        <f t="shared" si="271"/>
        <v>0</v>
      </c>
      <c r="UN91" s="191"/>
      <c r="UO91" s="191"/>
      <c r="UP91" s="191"/>
      <c r="UQ91" s="191"/>
      <c r="UR91" s="191"/>
      <c r="US91" s="191"/>
      <c r="UT91" s="191">
        <f t="shared" si="272"/>
        <v>0</v>
      </c>
      <c r="UU91" s="191"/>
      <c r="UV91" s="191"/>
      <c r="UW91" s="191"/>
      <c r="UX91" s="191"/>
      <c r="UY91" s="191"/>
      <c r="UZ91" s="191"/>
      <c r="VA91" s="191">
        <f t="shared" si="273"/>
        <v>0</v>
      </c>
      <c r="VB91" s="191"/>
      <c r="VC91" s="191"/>
      <c r="VD91" s="191"/>
      <c r="VE91" s="191"/>
      <c r="VF91" s="191"/>
      <c r="VG91" s="191"/>
      <c r="VH91" s="191">
        <f t="shared" si="274"/>
        <v>0</v>
      </c>
      <c r="VI91" s="191"/>
      <c r="VJ91" s="191"/>
      <c r="VK91" s="191"/>
      <c r="VL91" s="191"/>
      <c r="VM91" s="191"/>
      <c r="VN91" s="191"/>
      <c r="VO91" s="191">
        <f t="shared" si="275"/>
        <v>0</v>
      </c>
      <c r="VP91" s="191"/>
      <c r="VQ91" s="191"/>
      <c r="VR91" s="191"/>
      <c r="VS91" s="191"/>
      <c r="VT91" s="191"/>
      <c r="VU91" s="191"/>
      <c r="VV91" s="191">
        <f t="shared" si="276"/>
        <v>0</v>
      </c>
      <c r="VW91" s="191"/>
      <c r="VX91" s="191"/>
      <c r="VY91" s="191"/>
      <c r="VZ91" s="191"/>
      <c r="WA91" s="191"/>
      <c r="WB91" s="191"/>
      <c r="WC91" s="191">
        <f t="shared" si="277"/>
        <v>0</v>
      </c>
      <c r="WD91" s="191"/>
      <c r="WE91" s="191"/>
      <c r="WF91" s="191"/>
      <c r="WG91" s="191"/>
      <c r="WH91" s="191"/>
      <c r="WI91" s="191"/>
      <c r="WJ91" s="191">
        <f t="shared" si="278"/>
        <v>0</v>
      </c>
      <c r="WK91" s="191"/>
      <c r="WL91" s="191"/>
      <c r="WM91" s="191"/>
      <c r="WN91" s="191"/>
      <c r="WO91" s="191"/>
      <c r="WP91" s="191"/>
      <c r="WQ91" s="191">
        <f t="shared" si="279"/>
        <v>0</v>
      </c>
      <c r="WR91" s="191"/>
      <c r="WS91" s="191"/>
      <c r="WT91" s="191"/>
      <c r="WU91" s="191"/>
      <c r="WV91" s="191"/>
      <c r="WW91" s="191"/>
      <c r="WX91" s="191">
        <f t="shared" si="280"/>
        <v>0</v>
      </c>
      <c r="WY91" s="191"/>
      <c r="WZ91" s="191"/>
      <c r="XA91" s="191"/>
      <c r="XB91" s="191"/>
      <c r="XC91" s="191"/>
      <c r="XD91" s="191"/>
      <c r="XE91" s="191">
        <f t="shared" si="281"/>
        <v>0</v>
      </c>
      <c r="XF91" s="191"/>
      <c r="XG91" s="191"/>
      <c r="XH91" s="191"/>
      <c r="XI91" s="191"/>
      <c r="XJ91" s="191"/>
      <c r="XK91" s="191"/>
      <c r="XL91" s="191">
        <f t="shared" si="282"/>
        <v>0</v>
      </c>
      <c r="XM91" s="191"/>
      <c r="XN91" s="191"/>
      <c r="XO91" s="191"/>
      <c r="XP91" s="191"/>
      <c r="XQ91" s="191"/>
      <c r="XR91" s="191"/>
      <c r="XS91" s="191">
        <f t="shared" si="283"/>
        <v>0</v>
      </c>
      <c r="XT91" s="191"/>
      <c r="XU91" s="191"/>
      <c r="XV91" s="191"/>
      <c r="XW91" s="191"/>
      <c r="XX91" s="191"/>
      <c r="XY91" s="191"/>
      <c r="XZ91" s="191">
        <f t="shared" si="284"/>
        <v>0</v>
      </c>
      <c r="YA91" s="191"/>
      <c r="YB91" s="191"/>
      <c r="YC91" s="191"/>
      <c r="YD91" s="191"/>
      <c r="YE91" s="191"/>
      <c r="YF91" s="191"/>
      <c r="YG91" s="191">
        <f t="shared" si="285"/>
        <v>0</v>
      </c>
      <c r="YH91" s="191"/>
      <c r="YI91" s="191"/>
      <c r="YJ91" s="191"/>
      <c r="YK91" s="191"/>
      <c r="YL91" s="190">
        <f t="shared" si="194"/>
        <v>317761.40000000002</v>
      </c>
      <c r="YM91" s="190">
        <f t="shared" si="291"/>
        <v>0</v>
      </c>
      <c r="YN91" s="190">
        <f t="shared" si="292"/>
        <v>317761.40000000002</v>
      </c>
      <c r="YO91" s="191"/>
    </row>
    <row r="92" spans="1:665" ht="18" customHeight="1">
      <c r="A92" s="200">
        <v>21</v>
      </c>
      <c r="B92" s="191" t="s">
        <v>1918</v>
      </c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>
        <f t="shared" si="195"/>
        <v>0</v>
      </c>
      <c r="N92" s="191"/>
      <c r="O92" s="191"/>
      <c r="P92" s="191"/>
      <c r="Q92" s="191"/>
      <c r="R92" s="191"/>
      <c r="S92" s="191"/>
      <c r="T92" s="191">
        <f t="shared" si="196"/>
        <v>0</v>
      </c>
      <c r="U92" s="191"/>
      <c r="V92" s="191"/>
      <c r="W92" s="191"/>
      <c r="X92" s="191"/>
      <c r="Y92" s="191">
        <f t="shared" si="197"/>
        <v>0</v>
      </c>
      <c r="Z92" s="191"/>
      <c r="AA92" s="191">
        <f t="shared" si="198"/>
        <v>0</v>
      </c>
      <c r="AB92" s="191"/>
      <c r="AC92" s="191"/>
      <c r="AD92" s="191"/>
      <c r="AE92" s="191"/>
      <c r="AF92" s="191"/>
      <c r="AG92" s="191"/>
      <c r="AH92" s="191">
        <f t="shared" si="199"/>
        <v>0</v>
      </c>
      <c r="AI92" s="191"/>
      <c r="AJ92" s="191"/>
      <c r="AK92" s="191"/>
      <c r="AL92" s="191"/>
      <c r="AM92" s="191"/>
      <c r="AN92" s="191"/>
      <c r="AO92" s="191">
        <f t="shared" si="200"/>
        <v>0</v>
      </c>
      <c r="AP92" s="191"/>
      <c r="AQ92" s="191"/>
      <c r="AR92" s="191"/>
      <c r="AS92" s="191"/>
      <c r="AT92" s="191"/>
      <c r="AU92" s="191"/>
      <c r="AV92" s="191">
        <f t="shared" si="201"/>
        <v>0</v>
      </c>
      <c r="AW92" s="191"/>
      <c r="AX92" s="191"/>
      <c r="AY92" s="191"/>
      <c r="AZ92" s="191"/>
      <c r="BA92" s="191"/>
      <c r="BB92" s="191"/>
      <c r="BC92" s="191">
        <f t="shared" si="202"/>
        <v>0</v>
      </c>
      <c r="BD92" s="191"/>
      <c r="BE92" s="191"/>
      <c r="BF92" s="191"/>
      <c r="BG92" s="191"/>
      <c r="BH92" s="191"/>
      <c r="BI92" s="191"/>
      <c r="BJ92" s="191">
        <f t="shared" si="203"/>
        <v>0</v>
      </c>
      <c r="BK92" s="191"/>
      <c r="BL92" s="191"/>
      <c r="BM92" s="191"/>
      <c r="BN92" s="191"/>
      <c r="BO92" s="191"/>
      <c r="BP92" s="191"/>
      <c r="BQ92" s="191">
        <f t="shared" si="204"/>
        <v>0</v>
      </c>
      <c r="BR92" s="191"/>
      <c r="BS92" s="191"/>
      <c r="BT92" s="191"/>
      <c r="BU92" s="191"/>
      <c r="BV92" s="191"/>
      <c r="BW92" s="191"/>
      <c r="BX92" s="191">
        <f t="shared" si="205"/>
        <v>0</v>
      </c>
      <c r="BY92" s="191"/>
      <c r="BZ92" s="191"/>
      <c r="CA92" s="191"/>
      <c r="CB92" s="191"/>
      <c r="CC92" s="191"/>
      <c r="CD92" s="191"/>
      <c r="CE92" s="191">
        <f t="shared" si="206"/>
        <v>0</v>
      </c>
      <c r="CF92" s="191"/>
      <c r="CG92" s="191"/>
      <c r="CH92" s="191"/>
      <c r="CI92" s="191"/>
      <c r="CJ92" s="191"/>
      <c r="CK92" s="191"/>
      <c r="CL92" s="191">
        <f t="shared" si="207"/>
        <v>0</v>
      </c>
      <c r="CM92" s="191"/>
      <c r="CN92" s="191"/>
      <c r="CO92" s="191"/>
      <c r="CP92" s="191"/>
      <c r="CQ92" s="191"/>
      <c r="CR92" s="191"/>
      <c r="CS92" s="191">
        <f t="shared" si="208"/>
        <v>0</v>
      </c>
      <c r="CT92" s="191"/>
      <c r="CU92" s="191"/>
      <c r="CV92" s="191"/>
      <c r="CW92" s="191"/>
      <c r="CX92" s="191"/>
      <c r="CY92" s="191"/>
      <c r="CZ92" s="191">
        <f t="shared" si="209"/>
        <v>0</v>
      </c>
      <c r="DA92" s="191"/>
      <c r="DB92" s="191"/>
      <c r="DC92" s="191"/>
      <c r="DD92" s="191"/>
      <c r="DE92" s="191"/>
      <c r="DF92" s="191"/>
      <c r="DG92" s="191">
        <f t="shared" si="210"/>
        <v>0</v>
      </c>
      <c r="DH92" s="191"/>
      <c r="DI92" s="191"/>
      <c r="DJ92" s="191"/>
      <c r="DK92" s="191"/>
      <c r="DL92" s="191"/>
      <c r="DM92" s="191"/>
      <c r="DN92" s="191">
        <f t="shared" si="211"/>
        <v>0</v>
      </c>
      <c r="DO92" s="191"/>
      <c r="DP92" s="191"/>
      <c r="DQ92" s="191"/>
      <c r="DR92" s="191"/>
      <c r="DS92" s="191"/>
      <c r="DT92" s="191"/>
      <c r="DU92" s="191">
        <f t="shared" si="212"/>
        <v>0</v>
      </c>
      <c r="DV92" s="191"/>
      <c r="DW92" s="191"/>
      <c r="DX92" s="191"/>
      <c r="DY92" s="191"/>
      <c r="DZ92" s="191"/>
      <c r="EA92" s="191"/>
      <c r="EB92" s="191">
        <f t="shared" si="213"/>
        <v>0</v>
      </c>
      <c r="EC92" s="191"/>
      <c r="ED92" s="191"/>
      <c r="EE92" s="191"/>
      <c r="EF92" s="191"/>
      <c r="EG92" s="191"/>
      <c r="EH92" s="191"/>
      <c r="EI92" s="191">
        <f t="shared" si="214"/>
        <v>0</v>
      </c>
      <c r="EJ92" s="191"/>
      <c r="EK92" s="191"/>
      <c r="EL92" s="191"/>
      <c r="EM92" s="191"/>
      <c r="EN92" s="191"/>
      <c r="EO92" s="191"/>
      <c r="EP92" s="191">
        <f t="shared" si="215"/>
        <v>0</v>
      </c>
      <c r="EQ92" s="191"/>
      <c r="ER92" s="191"/>
      <c r="ES92" s="191"/>
      <c r="ET92" s="191"/>
      <c r="EU92" s="191"/>
      <c r="EV92" s="191"/>
      <c r="EW92" s="191">
        <f t="shared" si="216"/>
        <v>0</v>
      </c>
      <c r="EX92" s="191"/>
      <c r="EY92" s="191"/>
      <c r="EZ92" s="191"/>
      <c r="FA92" s="191"/>
      <c r="FB92" s="191"/>
      <c r="FC92" s="191"/>
      <c r="FD92" s="191">
        <f t="shared" si="217"/>
        <v>0</v>
      </c>
      <c r="FE92" s="191"/>
      <c r="FF92" s="191"/>
      <c r="FG92" s="191"/>
      <c r="FH92" s="191"/>
      <c r="FI92" s="191"/>
      <c r="FJ92" s="191"/>
      <c r="FK92" s="191">
        <f t="shared" si="218"/>
        <v>0</v>
      </c>
      <c r="FL92" s="191"/>
      <c r="FM92" s="191"/>
      <c r="FN92" s="191"/>
      <c r="FO92" s="191"/>
      <c r="FP92" s="191"/>
      <c r="FQ92" s="191"/>
      <c r="FR92" s="191">
        <f t="shared" si="219"/>
        <v>0</v>
      </c>
      <c r="FS92" s="191"/>
      <c r="FT92" s="191"/>
      <c r="FU92" s="191"/>
      <c r="FV92" s="191"/>
      <c r="FW92" s="191"/>
      <c r="FX92" s="191"/>
      <c r="FY92" s="191">
        <f t="shared" si="220"/>
        <v>0</v>
      </c>
      <c r="FZ92" s="191"/>
      <c r="GA92" s="191"/>
      <c r="GB92" s="191"/>
      <c r="GC92" s="191"/>
      <c r="GD92" s="191"/>
      <c r="GE92" s="191"/>
      <c r="GF92" s="191">
        <f t="shared" si="221"/>
        <v>0</v>
      </c>
      <c r="GG92" s="191"/>
      <c r="GH92" s="191"/>
      <c r="GI92" s="191"/>
      <c r="GJ92" s="191"/>
      <c r="GK92" s="191"/>
      <c r="GL92" s="191"/>
      <c r="GM92" s="191">
        <f t="shared" si="222"/>
        <v>0</v>
      </c>
      <c r="GN92" s="191"/>
      <c r="GO92" s="191"/>
      <c r="GP92" s="191"/>
      <c r="GQ92" s="191"/>
      <c r="GR92" s="191"/>
      <c r="GS92" s="191"/>
      <c r="GT92" s="191">
        <f t="shared" si="223"/>
        <v>0</v>
      </c>
      <c r="GU92" s="191"/>
      <c r="GV92" s="191"/>
      <c r="GW92" s="191"/>
      <c r="GX92" s="191"/>
      <c r="GY92" s="191"/>
      <c r="GZ92" s="191"/>
      <c r="HA92" s="191">
        <f t="shared" si="224"/>
        <v>0</v>
      </c>
      <c r="HB92" s="191"/>
      <c r="HC92" s="191"/>
      <c r="HD92" s="191"/>
      <c r="HE92" s="191"/>
      <c r="HF92" s="191"/>
      <c r="HG92" s="191"/>
      <c r="HH92" s="191">
        <f t="shared" si="225"/>
        <v>0</v>
      </c>
      <c r="HI92" s="191"/>
      <c r="HJ92" s="191"/>
      <c r="HK92" s="191"/>
      <c r="HL92" s="191"/>
      <c r="HM92" s="191"/>
      <c r="HN92" s="191"/>
      <c r="HO92" s="191">
        <f t="shared" si="226"/>
        <v>0</v>
      </c>
      <c r="HP92" s="191"/>
      <c r="HQ92" s="191"/>
      <c r="HR92" s="191"/>
      <c r="HS92" s="191"/>
      <c r="HT92" s="191"/>
      <c r="HU92" s="191"/>
      <c r="HV92" s="191">
        <f t="shared" si="227"/>
        <v>0</v>
      </c>
      <c r="HW92" s="191"/>
      <c r="HX92" s="191"/>
      <c r="HY92" s="191"/>
      <c r="HZ92" s="191"/>
      <c r="IA92" s="191"/>
      <c r="IB92" s="191"/>
      <c r="IC92" s="191">
        <f t="shared" si="228"/>
        <v>0</v>
      </c>
      <c r="ID92" s="191"/>
      <c r="IE92" s="191"/>
      <c r="IF92" s="191"/>
      <c r="IG92" s="191"/>
      <c r="IH92" s="191"/>
      <c r="II92" s="191"/>
      <c r="IJ92" s="191">
        <f t="shared" si="229"/>
        <v>0</v>
      </c>
      <c r="IK92" s="191"/>
      <c r="IL92" s="191"/>
      <c r="IM92" s="191"/>
      <c r="IN92" s="191"/>
      <c r="IO92" s="191"/>
      <c r="IP92" s="191"/>
      <c r="IQ92" s="191">
        <f t="shared" si="230"/>
        <v>0</v>
      </c>
      <c r="IR92" s="191"/>
      <c r="IS92" s="191"/>
      <c r="IT92" s="191"/>
      <c r="IU92" s="191"/>
      <c r="IV92" s="191"/>
      <c r="IW92" s="191"/>
      <c r="IX92" s="191">
        <f t="shared" si="231"/>
        <v>0</v>
      </c>
      <c r="IY92" s="191"/>
      <c r="IZ92" s="191"/>
      <c r="JA92" s="191"/>
      <c r="JB92" s="191"/>
      <c r="JC92" s="191"/>
      <c r="JD92" s="191"/>
      <c r="JE92" s="191">
        <f t="shared" si="232"/>
        <v>0</v>
      </c>
      <c r="JF92" s="191"/>
      <c r="JG92" s="191"/>
      <c r="JH92" s="191"/>
      <c r="JI92" s="191"/>
      <c r="JJ92" s="191"/>
      <c r="JK92" s="191"/>
      <c r="JL92" s="191">
        <f t="shared" si="233"/>
        <v>0</v>
      </c>
      <c r="JM92" s="191"/>
      <c r="JN92" s="191"/>
      <c r="JO92" s="191"/>
      <c r="JP92" s="191"/>
      <c r="JQ92" s="191"/>
      <c r="JR92" s="191"/>
      <c r="JS92" s="191">
        <f t="shared" si="234"/>
        <v>0</v>
      </c>
      <c r="JT92" s="191"/>
      <c r="JU92" s="191"/>
      <c r="JV92" s="191"/>
      <c r="JW92" s="191"/>
      <c r="JX92" s="191"/>
      <c r="JY92" s="191"/>
      <c r="JZ92" s="191">
        <f t="shared" si="235"/>
        <v>0</v>
      </c>
      <c r="KA92" s="191"/>
      <c r="KB92" s="191"/>
      <c r="KC92" s="191"/>
      <c r="KD92" s="191"/>
      <c r="KE92" s="191"/>
      <c r="KF92" s="191"/>
      <c r="KG92" s="191">
        <f t="shared" si="236"/>
        <v>0</v>
      </c>
      <c r="KH92" s="191"/>
      <c r="KI92" s="191"/>
      <c r="KJ92" s="191"/>
      <c r="KK92" s="191"/>
      <c r="KL92" s="191"/>
      <c r="KM92" s="191"/>
      <c r="KN92" s="191">
        <f t="shared" si="237"/>
        <v>0</v>
      </c>
      <c r="KO92" s="191"/>
      <c r="KP92" s="191"/>
      <c r="KQ92" s="191"/>
      <c r="KR92" s="191"/>
      <c r="KS92" s="191"/>
      <c r="KT92" s="191"/>
      <c r="KU92" s="191">
        <f t="shared" si="238"/>
        <v>0</v>
      </c>
      <c r="KV92" s="191"/>
      <c r="KW92" s="191"/>
      <c r="KX92" s="191"/>
      <c r="KY92" s="191"/>
      <c r="KZ92" s="191"/>
      <c r="LA92" s="191"/>
      <c r="LB92" s="191">
        <f t="shared" si="239"/>
        <v>0</v>
      </c>
      <c r="LC92" s="191"/>
      <c r="LD92" s="191"/>
      <c r="LE92" s="191"/>
      <c r="LF92" s="191"/>
      <c r="LG92" s="191"/>
      <c r="LH92" s="191"/>
      <c r="LI92" s="191">
        <f t="shared" si="240"/>
        <v>0</v>
      </c>
      <c r="LJ92" s="191"/>
      <c r="LK92" s="191"/>
      <c r="LL92" s="191"/>
      <c r="LM92" s="191"/>
      <c r="LN92" s="191"/>
      <c r="LO92" s="191"/>
      <c r="LP92" s="191">
        <f t="shared" si="241"/>
        <v>0</v>
      </c>
      <c r="LQ92" s="191"/>
      <c r="LR92" s="191"/>
      <c r="LS92" s="191"/>
      <c r="LT92" s="191"/>
      <c r="LU92" s="191"/>
      <c r="LV92" s="191"/>
      <c r="LW92" s="191">
        <f t="shared" si="242"/>
        <v>0</v>
      </c>
      <c r="LX92" s="191"/>
      <c r="LY92" s="191"/>
      <c r="LZ92" s="191"/>
      <c r="MA92" s="191"/>
      <c r="MB92" s="191"/>
      <c r="MC92" s="191"/>
      <c r="MD92" s="191">
        <f t="shared" si="243"/>
        <v>0</v>
      </c>
      <c r="ME92" s="191"/>
      <c r="MF92" s="191"/>
      <c r="MG92" s="191"/>
      <c r="MH92" s="191"/>
      <c r="MI92" s="191"/>
      <c r="MJ92" s="191"/>
      <c r="MK92" s="191">
        <f t="shared" si="244"/>
        <v>0</v>
      </c>
      <c r="ML92" s="191"/>
      <c r="MM92" s="191"/>
      <c r="MN92" s="191"/>
      <c r="MO92" s="191"/>
      <c r="MP92" s="191"/>
      <c r="MQ92" s="191"/>
      <c r="MR92" s="191">
        <f t="shared" si="245"/>
        <v>0</v>
      </c>
      <c r="MS92" s="191"/>
      <c r="MT92" s="191"/>
      <c r="MU92" s="191"/>
      <c r="MV92" s="191"/>
      <c r="MW92" s="191"/>
      <c r="MX92" s="191"/>
      <c r="MY92" s="191">
        <f t="shared" si="246"/>
        <v>0</v>
      </c>
      <c r="MZ92" s="191"/>
      <c r="NA92" s="191"/>
      <c r="NB92" s="191"/>
      <c r="NC92" s="191"/>
      <c r="ND92" s="191"/>
      <c r="NE92" s="191"/>
      <c r="NF92" s="191">
        <f t="shared" si="247"/>
        <v>0</v>
      </c>
      <c r="NG92" s="191"/>
      <c r="NH92" s="191"/>
      <c r="NI92" s="191"/>
      <c r="NJ92" s="191"/>
      <c r="NK92" s="191"/>
      <c r="NL92" s="191"/>
      <c r="NM92" s="191">
        <f t="shared" si="248"/>
        <v>0</v>
      </c>
      <c r="NN92" s="191"/>
      <c r="NO92" s="191"/>
      <c r="NP92" s="191"/>
      <c r="NQ92" s="191"/>
      <c r="NR92" s="191"/>
      <c r="NS92" s="191"/>
      <c r="NT92" s="191">
        <f t="shared" si="249"/>
        <v>0</v>
      </c>
      <c r="NU92" s="191"/>
      <c r="NV92" s="191"/>
      <c r="NW92" s="191"/>
      <c r="NX92" s="191"/>
      <c r="NY92" s="191"/>
      <c r="NZ92" s="191"/>
      <c r="OA92" s="191">
        <f t="shared" si="250"/>
        <v>0</v>
      </c>
      <c r="OB92" s="191"/>
      <c r="OC92" s="191"/>
      <c r="OD92" s="191"/>
      <c r="OE92" s="191"/>
      <c r="OF92" s="191"/>
      <c r="OG92" s="191"/>
      <c r="OH92" s="191">
        <f t="shared" si="251"/>
        <v>0</v>
      </c>
      <c r="OI92" s="191"/>
      <c r="OJ92" s="191"/>
      <c r="OK92" s="191"/>
      <c r="OL92" s="191"/>
      <c r="OM92" s="191"/>
      <c r="ON92" s="191"/>
      <c r="OO92" s="191">
        <f t="shared" si="252"/>
        <v>0</v>
      </c>
      <c r="OP92" s="191"/>
      <c r="OQ92" s="191"/>
      <c r="OR92" s="191"/>
      <c r="OS92" s="191"/>
      <c r="OT92" s="191"/>
      <c r="OU92" s="191"/>
      <c r="OV92" s="191">
        <f t="shared" si="253"/>
        <v>0</v>
      </c>
      <c r="OW92" s="191"/>
      <c r="OX92" s="191"/>
      <c r="OY92" s="191"/>
      <c r="OZ92" s="191"/>
      <c r="PA92" s="191"/>
      <c r="PB92" s="191"/>
      <c r="PC92" s="191">
        <f t="shared" si="254"/>
        <v>0</v>
      </c>
      <c r="PD92" s="191"/>
      <c r="PE92" s="191"/>
      <c r="PF92" s="191"/>
      <c r="PG92" s="191"/>
      <c r="PH92" s="191"/>
      <c r="PI92" s="191"/>
      <c r="PJ92" s="191">
        <f t="shared" si="255"/>
        <v>0</v>
      </c>
      <c r="PK92" s="191"/>
      <c r="PL92" s="191"/>
      <c r="PM92" s="191"/>
      <c r="PN92" s="191"/>
      <c r="PO92" s="191"/>
      <c r="PP92" s="191"/>
      <c r="PQ92" s="191">
        <f t="shared" si="256"/>
        <v>0</v>
      </c>
      <c r="PR92" s="191"/>
      <c r="PS92" s="191"/>
      <c r="PT92" s="191"/>
      <c r="PU92" s="191">
        <v>1</v>
      </c>
      <c r="PV92" s="191">
        <v>60000</v>
      </c>
      <c r="PW92" s="191"/>
      <c r="PX92" s="191">
        <f t="shared" si="257"/>
        <v>60000</v>
      </c>
      <c r="PY92" s="191"/>
      <c r="PZ92" s="191"/>
      <c r="QA92" s="191"/>
      <c r="QB92" s="191"/>
      <c r="QC92" s="191">
        <f t="shared" si="258"/>
        <v>0</v>
      </c>
      <c r="QD92" s="191"/>
      <c r="QE92" s="191">
        <f t="shared" si="259"/>
        <v>0</v>
      </c>
      <c r="QF92" s="191"/>
      <c r="QG92" s="191"/>
      <c r="QH92" s="191"/>
      <c r="QI92" s="191"/>
      <c r="QJ92" s="191"/>
      <c r="QK92" s="191"/>
      <c r="QL92" s="191">
        <f t="shared" si="260"/>
        <v>0</v>
      </c>
      <c r="QM92" s="191"/>
      <c r="QN92" s="191"/>
      <c r="QO92" s="191"/>
      <c r="QP92" s="191"/>
      <c r="QQ92" s="201">
        <v>98563.499999999985</v>
      </c>
      <c r="QR92" s="191"/>
      <c r="QS92" s="201">
        <f t="shared" si="261"/>
        <v>98563.499999999985</v>
      </c>
      <c r="QT92" s="191">
        <v>5215</v>
      </c>
      <c r="QU92" s="191"/>
      <c r="QV92" s="191"/>
      <c r="QW92" s="191"/>
      <c r="QX92" s="191"/>
      <c r="QY92" s="191"/>
      <c r="QZ92" s="191">
        <f t="shared" si="262"/>
        <v>0</v>
      </c>
      <c r="RA92" s="191"/>
      <c r="RB92" s="191"/>
      <c r="RC92" s="191"/>
      <c r="RD92" s="191"/>
      <c r="RE92" s="191"/>
      <c r="RF92" s="191"/>
      <c r="RG92" s="191">
        <f t="shared" si="263"/>
        <v>0</v>
      </c>
      <c r="RH92" s="191"/>
      <c r="RI92" s="191"/>
      <c r="RJ92" s="191"/>
      <c r="RK92" s="191"/>
      <c r="RL92" s="191"/>
      <c r="RM92" s="191"/>
      <c r="RN92" s="191">
        <f t="shared" si="264"/>
        <v>0</v>
      </c>
      <c r="RO92" s="191"/>
      <c r="RP92" s="191"/>
      <c r="RQ92" s="191"/>
      <c r="RR92" s="191"/>
      <c r="RS92" s="191"/>
      <c r="RT92" s="191"/>
      <c r="RU92" s="191">
        <f t="shared" si="265"/>
        <v>0</v>
      </c>
      <c r="RV92" s="191"/>
      <c r="RW92" s="191"/>
      <c r="RX92" s="191"/>
      <c r="RY92" s="191"/>
      <c r="RZ92" s="191"/>
      <c r="SA92" s="191"/>
      <c r="SB92" s="191">
        <f t="shared" si="266"/>
        <v>0</v>
      </c>
      <c r="SC92" s="191"/>
      <c r="SD92" s="191"/>
      <c r="SE92" s="191"/>
      <c r="SF92" s="191"/>
      <c r="SG92" s="191"/>
      <c r="SH92" s="191"/>
      <c r="SI92" s="191">
        <f t="shared" si="287"/>
        <v>0</v>
      </c>
      <c r="SJ92" s="191"/>
      <c r="SK92" s="191"/>
      <c r="SL92" s="191"/>
      <c r="SM92" s="191"/>
      <c r="SN92" s="191"/>
      <c r="SO92" s="191"/>
      <c r="SP92" s="191">
        <f t="shared" si="267"/>
        <v>0</v>
      </c>
      <c r="SQ92" s="191"/>
      <c r="SR92" s="191"/>
      <c r="SS92" s="191"/>
      <c r="ST92" s="191"/>
      <c r="SU92" s="191"/>
      <c r="SV92" s="191"/>
      <c r="SW92" s="191">
        <f t="shared" si="268"/>
        <v>0</v>
      </c>
      <c r="SX92" s="191"/>
      <c r="SY92" s="191"/>
      <c r="SZ92" s="191"/>
      <c r="TA92" s="191"/>
      <c r="TB92" s="191"/>
      <c r="TC92" s="191"/>
      <c r="TD92" s="191">
        <f t="shared" si="288"/>
        <v>0</v>
      </c>
      <c r="TE92" s="191"/>
      <c r="TF92" s="191"/>
      <c r="TG92" s="191"/>
      <c r="TH92" s="191"/>
      <c r="TI92" s="191"/>
      <c r="TJ92" s="191"/>
      <c r="TK92" s="191">
        <f t="shared" si="289"/>
        <v>0</v>
      </c>
      <c r="TL92" s="191"/>
      <c r="TM92" s="191"/>
      <c r="TN92" s="191"/>
      <c r="TO92" s="191"/>
      <c r="TP92" s="191"/>
      <c r="TQ92" s="191"/>
      <c r="TR92" s="191">
        <f t="shared" si="290"/>
        <v>0</v>
      </c>
      <c r="TS92" s="191"/>
      <c r="TT92" s="191"/>
      <c r="TU92" s="191"/>
      <c r="TV92" s="191"/>
      <c r="TW92" s="191"/>
      <c r="TX92" s="191"/>
      <c r="TY92" s="191">
        <f t="shared" si="269"/>
        <v>0</v>
      </c>
      <c r="TZ92" s="191"/>
      <c r="UA92" s="191"/>
      <c r="UB92" s="191"/>
      <c r="UC92" s="191"/>
      <c r="UD92" s="191"/>
      <c r="UE92" s="191"/>
      <c r="UF92" s="191">
        <f t="shared" si="270"/>
        <v>0</v>
      </c>
      <c r="UG92" s="191"/>
      <c r="UH92" s="191"/>
      <c r="UI92" s="191"/>
      <c r="UJ92" s="191"/>
      <c r="UK92" s="191"/>
      <c r="UL92" s="191"/>
      <c r="UM92" s="191">
        <f t="shared" si="271"/>
        <v>0</v>
      </c>
      <c r="UN92" s="191"/>
      <c r="UO92" s="191"/>
      <c r="UP92" s="191"/>
      <c r="UQ92" s="191"/>
      <c r="UR92" s="191"/>
      <c r="US92" s="191"/>
      <c r="UT92" s="191">
        <f t="shared" si="272"/>
        <v>0</v>
      </c>
      <c r="UU92" s="191"/>
      <c r="UV92" s="191"/>
      <c r="UW92" s="191"/>
      <c r="UX92" s="191">
        <v>1</v>
      </c>
      <c r="UY92" s="191">
        <v>100000</v>
      </c>
      <c r="UZ92" s="191"/>
      <c r="VA92" s="191">
        <f t="shared" si="273"/>
        <v>100000</v>
      </c>
      <c r="VB92" s="191"/>
      <c r="VC92" s="191"/>
      <c r="VD92" s="191"/>
      <c r="VE92" s="191"/>
      <c r="VF92" s="191"/>
      <c r="VG92" s="191"/>
      <c r="VH92" s="191">
        <f t="shared" si="274"/>
        <v>0</v>
      </c>
      <c r="VI92" s="191"/>
      <c r="VJ92" s="191"/>
      <c r="VK92" s="191"/>
      <c r="VL92" s="191"/>
      <c r="VM92" s="191"/>
      <c r="VN92" s="191"/>
      <c r="VO92" s="191">
        <f t="shared" si="275"/>
        <v>0</v>
      </c>
      <c r="VP92" s="191"/>
      <c r="VQ92" s="191"/>
      <c r="VR92" s="191"/>
      <c r="VS92" s="191"/>
      <c r="VT92" s="191"/>
      <c r="VU92" s="191"/>
      <c r="VV92" s="191">
        <f t="shared" si="276"/>
        <v>0</v>
      </c>
      <c r="VW92" s="191"/>
      <c r="VX92" s="191"/>
      <c r="VY92" s="191"/>
      <c r="VZ92" s="191"/>
      <c r="WA92" s="191"/>
      <c r="WB92" s="191"/>
      <c r="WC92" s="191">
        <f t="shared" si="277"/>
        <v>0</v>
      </c>
      <c r="WD92" s="191"/>
      <c r="WE92" s="191"/>
      <c r="WF92" s="191"/>
      <c r="WG92" s="191"/>
      <c r="WH92" s="191"/>
      <c r="WI92" s="191"/>
      <c r="WJ92" s="191">
        <f t="shared" si="278"/>
        <v>0</v>
      </c>
      <c r="WK92" s="191"/>
      <c r="WL92" s="191"/>
      <c r="WM92" s="191"/>
      <c r="WN92" s="191"/>
      <c r="WO92" s="191"/>
      <c r="WP92" s="191"/>
      <c r="WQ92" s="191">
        <f t="shared" si="279"/>
        <v>0</v>
      </c>
      <c r="WR92" s="191"/>
      <c r="WS92" s="191"/>
      <c r="WT92" s="191"/>
      <c r="WU92" s="191"/>
      <c r="WV92" s="191"/>
      <c r="WW92" s="191"/>
      <c r="WX92" s="191">
        <f t="shared" si="280"/>
        <v>0</v>
      </c>
      <c r="WY92" s="191"/>
      <c r="WZ92" s="191"/>
      <c r="XA92" s="191"/>
      <c r="XB92" s="191"/>
      <c r="XC92" s="191"/>
      <c r="XD92" s="191"/>
      <c r="XE92" s="191">
        <f t="shared" si="281"/>
        <v>0</v>
      </c>
      <c r="XF92" s="191"/>
      <c r="XG92" s="191"/>
      <c r="XH92" s="191"/>
      <c r="XI92" s="191"/>
      <c r="XJ92" s="191"/>
      <c r="XK92" s="191"/>
      <c r="XL92" s="191">
        <f t="shared" si="282"/>
        <v>0</v>
      </c>
      <c r="XM92" s="191"/>
      <c r="XN92" s="191"/>
      <c r="XO92" s="191"/>
      <c r="XP92" s="191"/>
      <c r="XQ92" s="191"/>
      <c r="XR92" s="191"/>
      <c r="XS92" s="191">
        <f t="shared" si="283"/>
        <v>0</v>
      </c>
      <c r="XT92" s="191"/>
      <c r="XU92" s="191"/>
      <c r="XV92" s="191"/>
      <c r="XW92" s="191"/>
      <c r="XX92" s="191"/>
      <c r="XY92" s="191"/>
      <c r="XZ92" s="191">
        <f t="shared" si="284"/>
        <v>0</v>
      </c>
      <c r="YA92" s="191"/>
      <c r="YB92" s="191"/>
      <c r="YC92" s="191"/>
      <c r="YD92" s="191"/>
      <c r="YE92" s="191"/>
      <c r="YF92" s="191"/>
      <c r="YG92" s="191">
        <f t="shared" si="285"/>
        <v>0</v>
      </c>
      <c r="YH92" s="191"/>
      <c r="YI92" s="191"/>
      <c r="YJ92" s="191"/>
      <c r="YK92" s="191"/>
      <c r="YL92" s="190">
        <f t="shared" si="194"/>
        <v>258563.5</v>
      </c>
      <c r="YM92" s="190">
        <f t="shared" si="291"/>
        <v>0</v>
      </c>
      <c r="YN92" s="190">
        <f t="shared" si="292"/>
        <v>258563.5</v>
      </c>
      <c r="YO92" s="191"/>
    </row>
    <row r="93" spans="1:665" ht="18" customHeight="1">
      <c r="A93" s="200">
        <v>22</v>
      </c>
      <c r="B93" s="191" t="s">
        <v>1919</v>
      </c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>
        <f t="shared" si="195"/>
        <v>0</v>
      </c>
      <c r="N93" s="191"/>
      <c r="O93" s="191"/>
      <c r="P93" s="191"/>
      <c r="Q93" s="191"/>
      <c r="R93" s="191"/>
      <c r="S93" s="191"/>
      <c r="T93" s="191">
        <f t="shared" si="196"/>
        <v>0</v>
      </c>
      <c r="U93" s="191"/>
      <c r="V93" s="191"/>
      <c r="W93" s="191"/>
      <c r="X93" s="191"/>
      <c r="Y93" s="191">
        <f t="shared" si="197"/>
        <v>0</v>
      </c>
      <c r="Z93" s="191"/>
      <c r="AA93" s="191">
        <f t="shared" si="198"/>
        <v>0</v>
      </c>
      <c r="AB93" s="191"/>
      <c r="AC93" s="191"/>
      <c r="AD93" s="191"/>
      <c r="AE93" s="191"/>
      <c r="AF93" s="191"/>
      <c r="AG93" s="191"/>
      <c r="AH93" s="191">
        <f t="shared" si="199"/>
        <v>0</v>
      </c>
      <c r="AI93" s="191"/>
      <c r="AJ93" s="191"/>
      <c r="AK93" s="191"/>
      <c r="AL93" s="191"/>
      <c r="AM93" s="191"/>
      <c r="AN93" s="191"/>
      <c r="AO93" s="191">
        <f t="shared" si="200"/>
        <v>0</v>
      </c>
      <c r="AP93" s="191"/>
      <c r="AQ93" s="191"/>
      <c r="AR93" s="191"/>
      <c r="AS93" s="191"/>
      <c r="AT93" s="191"/>
      <c r="AU93" s="191"/>
      <c r="AV93" s="191">
        <f t="shared" si="201"/>
        <v>0</v>
      </c>
      <c r="AW93" s="191"/>
      <c r="AX93" s="191"/>
      <c r="AY93" s="191"/>
      <c r="AZ93" s="191"/>
      <c r="BA93" s="191"/>
      <c r="BB93" s="191"/>
      <c r="BC93" s="191">
        <f t="shared" si="202"/>
        <v>0</v>
      </c>
      <c r="BD93" s="191"/>
      <c r="BE93" s="191"/>
      <c r="BF93" s="191"/>
      <c r="BG93" s="191"/>
      <c r="BH93" s="191"/>
      <c r="BI93" s="191"/>
      <c r="BJ93" s="191">
        <f t="shared" si="203"/>
        <v>0</v>
      </c>
      <c r="BK93" s="191"/>
      <c r="BL93" s="191"/>
      <c r="BM93" s="191"/>
      <c r="BN93" s="191"/>
      <c r="BO93" s="191"/>
      <c r="BP93" s="191"/>
      <c r="BQ93" s="191">
        <f t="shared" si="204"/>
        <v>0</v>
      </c>
      <c r="BR93" s="191"/>
      <c r="BS93" s="191"/>
      <c r="BT93" s="191"/>
      <c r="BU93" s="191"/>
      <c r="BV93" s="191"/>
      <c r="BW93" s="191"/>
      <c r="BX93" s="191">
        <f t="shared" si="205"/>
        <v>0</v>
      </c>
      <c r="BY93" s="191"/>
      <c r="BZ93" s="191"/>
      <c r="CA93" s="191"/>
      <c r="CB93" s="191"/>
      <c r="CC93" s="191"/>
      <c r="CD93" s="191"/>
      <c r="CE93" s="191">
        <f t="shared" si="206"/>
        <v>0</v>
      </c>
      <c r="CF93" s="191"/>
      <c r="CG93" s="191"/>
      <c r="CH93" s="191"/>
      <c r="CI93" s="191"/>
      <c r="CJ93" s="191"/>
      <c r="CK93" s="191"/>
      <c r="CL93" s="191">
        <f t="shared" si="207"/>
        <v>0</v>
      </c>
      <c r="CM93" s="191"/>
      <c r="CN93" s="191"/>
      <c r="CO93" s="191"/>
      <c r="CP93" s="191"/>
      <c r="CQ93" s="191"/>
      <c r="CR93" s="191"/>
      <c r="CS93" s="191">
        <f t="shared" si="208"/>
        <v>0</v>
      </c>
      <c r="CT93" s="191"/>
      <c r="CU93" s="191"/>
      <c r="CV93" s="191"/>
      <c r="CW93" s="191"/>
      <c r="CX93" s="191"/>
      <c r="CY93" s="191"/>
      <c r="CZ93" s="191">
        <f t="shared" si="209"/>
        <v>0</v>
      </c>
      <c r="DA93" s="191"/>
      <c r="DB93" s="191"/>
      <c r="DC93" s="191"/>
      <c r="DD93" s="191"/>
      <c r="DE93" s="191"/>
      <c r="DF93" s="191"/>
      <c r="DG93" s="191">
        <f t="shared" si="210"/>
        <v>0</v>
      </c>
      <c r="DH93" s="191"/>
      <c r="DI93" s="191"/>
      <c r="DJ93" s="191"/>
      <c r="DK93" s="191"/>
      <c r="DL93" s="191"/>
      <c r="DM93" s="191"/>
      <c r="DN93" s="191">
        <f t="shared" si="211"/>
        <v>0</v>
      </c>
      <c r="DO93" s="191"/>
      <c r="DP93" s="191"/>
      <c r="DQ93" s="191"/>
      <c r="DR93" s="191"/>
      <c r="DS93" s="191"/>
      <c r="DT93" s="191"/>
      <c r="DU93" s="191">
        <f t="shared" si="212"/>
        <v>0</v>
      </c>
      <c r="DV93" s="191"/>
      <c r="DW93" s="191"/>
      <c r="DX93" s="191"/>
      <c r="DY93" s="191"/>
      <c r="DZ93" s="191"/>
      <c r="EA93" s="191"/>
      <c r="EB93" s="191">
        <f t="shared" si="213"/>
        <v>0</v>
      </c>
      <c r="EC93" s="191"/>
      <c r="ED93" s="191"/>
      <c r="EE93" s="191"/>
      <c r="EF93" s="191"/>
      <c r="EG93" s="191"/>
      <c r="EH93" s="191"/>
      <c r="EI93" s="191">
        <f t="shared" si="214"/>
        <v>0</v>
      </c>
      <c r="EJ93" s="191"/>
      <c r="EK93" s="191"/>
      <c r="EL93" s="191"/>
      <c r="EM93" s="191"/>
      <c r="EN93" s="191"/>
      <c r="EO93" s="191"/>
      <c r="EP93" s="191">
        <f t="shared" si="215"/>
        <v>0</v>
      </c>
      <c r="EQ93" s="191"/>
      <c r="ER93" s="191"/>
      <c r="ES93" s="191"/>
      <c r="ET93" s="191"/>
      <c r="EU93" s="191"/>
      <c r="EV93" s="191"/>
      <c r="EW93" s="191">
        <f t="shared" si="216"/>
        <v>0</v>
      </c>
      <c r="EX93" s="191"/>
      <c r="EY93" s="191"/>
      <c r="EZ93" s="191"/>
      <c r="FA93" s="191"/>
      <c r="FB93" s="191"/>
      <c r="FC93" s="191"/>
      <c r="FD93" s="191">
        <f t="shared" si="217"/>
        <v>0</v>
      </c>
      <c r="FE93" s="191"/>
      <c r="FF93" s="191"/>
      <c r="FG93" s="191"/>
      <c r="FH93" s="191"/>
      <c r="FI93" s="191"/>
      <c r="FJ93" s="191"/>
      <c r="FK93" s="191">
        <f t="shared" si="218"/>
        <v>0</v>
      </c>
      <c r="FL93" s="191"/>
      <c r="FM93" s="191"/>
      <c r="FN93" s="191"/>
      <c r="FO93" s="191"/>
      <c r="FP93" s="191"/>
      <c r="FQ93" s="191"/>
      <c r="FR93" s="191">
        <f t="shared" si="219"/>
        <v>0</v>
      </c>
      <c r="FS93" s="191"/>
      <c r="FT93" s="191"/>
      <c r="FU93" s="191"/>
      <c r="FV93" s="191"/>
      <c r="FW93" s="191"/>
      <c r="FX93" s="191"/>
      <c r="FY93" s="191">
        <f t="shared" si="220"/>
        <v>0</v>
      </c>
      <c r="FZ93" s="191"/>
      <c r="GA93" s="191"/>
      <c r="GB93" s="191"/>
      <c r="GC93" s="191"/>
      <c r="GD93" s="191"/>
      <c r="GE93" s="191"/>
      <c r="GF93" s="191">
        <f t="shared" si="221"/>
        <v>0</v>
      </c>
      <c r="GG93" s="191"/>
      <c r="GH93" s="191"/>
      <c r="GI93" s="191"/>
      <c r="GJ93" s="191"/>
      <c r="GK93" s="191"/>
      <c r="GL93" s="191"/>
      <c r="GM93" s="191">
        <f t="shared" si="222"/>
        <v>0</v>
      </c>
      <c r="GN93" s="191"/>
      <c r="GO93" s="191"/>
      <c r="GP93" s="191"/>
      <c r="GQ93" s="191"/>
      <c r="GR93" s="191"/>
      <c r="GS93" s="191"/>
      <c r="GT93" s="191">
        <f t="shared" si="223"/>
        <v>0</v>
      </c>
      <c r="GU93" s="191"/>
      <c r="GV93" s="191"/>
      <c r="GW93" s="191"/>
      <c r="GX93" s="191"/>
      <c r="GY93" s="191"/>
      <c r="GZ93" s="191"/>
      <c r="HA93" s="191">
        <f t="shared" si="224"/>
        <v>0</v>
      </c>
      <c r="HB93" s="191"/>
      <c r="HC93" s="191"/>
      <c r="HD93" s="191"/>
      <c r="HE93" s="191"/>
      <c r="HF93" s="191"/>
      <c r="HG93" s="191"/>
      <c r="HH93" s="191">
        <f t="shared" si="225"/>
        <v>0</v>
      </c>
      <c r="HI93" s="191"/>
      <c r="HJ93" s="191"/>
      <c r="HK93" s="191"/>
      <c r="HL93" s="191"/>
      <c r="HM93" s="191"/>
      <c r="HN93" s="191"/>
      <c r="HO93" s="191">
        <f t="shared" si="226"/>
        <v>0</v>
      </c>
      <c r="HP93" s="191"/>
      <c r="HQ93" s="191"/>
      <c r="HR93" s="191"/>
      <c r="HS93" s="191"/>
      <c r="HT93" s="191"/>
      <c r="HU93" s="191"/>
      <c r="HV93" s="191">
        <f t="shared" si="227"/>
        <v>0</v>
      </c>
      <c r="HW93" s="191"/>
      <c r="HX93" s="191"/>
      <c r="HY93" s="191"/>
      <c r="HZ93" s="191"/>
      <c r="IA93" s="191"/>
      <c r="IB93" s="191"/>
      <c r="IC93" s="191">
        <f t="shared" si="228"/>
        <v>0</v>
      </c>
      <c r="ID93" s="191"/>
      <c r="IE93" s="191"/>
      <c r="IF93" s="191"/>
      <c r="IG93" s="191"/>
      <c r="IH93" s="191"/>
      <c r="II93" s="191"/>
      <c r="IJ93" s="191">
        <f t="shared" si="229"/>
        <v>0</v>
      </c>
      <c r="IK93" s="191"/>
      <c r="IL93" s="191"/>
      <c r="IM93" s="191"/>
      <c r="IN93" s="191"/>
      <c r="IO93" s="191"/>
      <c r="IP93" s="191"/>
      <c r="IQ93" s="191">
        <f t="shared" si="230"/>
        <v>0</v>
      </c>
      <c r="IR93" s="191"/>
      <c r="IS93" s="191"/>
      <c r="IT93" s="191"/>
      <c r="IU93" s="191"/>
      <c r="IV93" s="191"/>
      <c r="IW93" s="191"/>
      <c r="IX93" s="191">
        <f t="shared" si="231"/>
        <v>0</v>
      </c>
      <c r="IY93" s="191"/>
      <c r="IZ93" s="191"/>
      <c r="JA93" s="191"/>
      <c r="JB93" s="191"/>
      <c r="JC93" s="191"/>
      <c r="JD93" s="191"/>
      <c r="JE93" s="191">
        <f t="shared" si="232"/>
        <v>0</v>
      </c>
      <c r="JF93" s="191"/>
      <c r="JG93" s="191"/>
      <c r="JH93" s="191"/>
      <c r="JI93" s="191"/>
      <c r="JJ93" s="191"/>
      <c r="JK93" s="191"/>
      <c r="JL93" s="191">
        <f t="shared" si="233"/>
        <v>0</v>
      </c>
      <c r="JM93" s="191"/>
      <c r="JN93" s="191"/>
      <c r="JO93" s="191"/>
      <c r="JP93" s="191"/>
      <c r="JQ93" s="191"/>
      <c r="JR93" s="191"/>
      <c r="JS93" s="191">
        <f t="shared" si="234"/>
        <v>0</v>
      </c>
      <c r="JT93" s="191"/>
      <c r="JU93" s="191"/>
      <c r="JV93" s="191"/>
      <c r="JW93" s="191"/>
      <c r="JX93" s="191"/>
      <c r="JY93" s="191"/>
      <c r="JZ93" s="191">
        <f t="shared" si="235"/>
        <v>0</v>
      </c>
      <c r="KA93" s="191"/>
      <c r="KB93" s="191"/>
      <c r="KC93" s="191"/>
      <c r="KD93" s="191"/>
      <c r="KE93" s="191"/>
      <c r="KF93" s="191"/>
      <c r="KG93" s="191">
        <f t="shared" si="236"/>
        <v>0</v>
      </c>
      <c r="KH93" s="191"/>
      <c r="KI93" s="191"/>
      <c r="KJ93" s="191"/>
      <c r="KK93" s="191"/>
      <c r="KL93" s="191"/>
      <c r="KM93" s="191"/>
      <c r="KN93" s="191">
        <f t="shared" si="237"/>
        <v>0</v>
      </c>
      <c r="KO93" s="191"/>
      <c r="KP93" s="191"/>
      <c r="KQ93" s="191"/>
      <c r="KR93" s="191"/>
      <c r="KS93" s="191"/>
      <c r="KT93" s="191"/>
      <c r="KU93" s="191">
        <f t="shared" si="238"/>
        <v>0</v>
      </c>
      <c r="KV93" s="191"/>
      <c r="KW93" s="191"/>
      <c r="KX93" s="191"/>
      <c r="KY93" s="191"/>
      <c r="KZ93" s="191"/>
      <c r="LA93" s="191"/>
      <c r="LB93" s="191">
        <f t="shared" si="239"/>
        <v>0</v>
      </c>
      <c r="LC93" s="191"/>
      <c r="LD93" s="191"/>
      <c r="LE93" s="191"/>
      <c r="LF93" s="191"/>
      <c r="LG93" s="191"/>
      <c r="LH93" s="191"/>
      <c r="LI93" s="191">
        <f t="shared" si="240"/>
        <v>0</v>
      </c>
      <c r="LJ93" s="191"/>
      <c r="LK93" s="191"/>
      <c r="LL93" s="191"/>
      <c r="LM93" s="191"/>
      <c r="LN93" s="191"/>
      <c r="LO93" s="191"/>
      <c r="LP93" s="191">
        <f t="shared" si="241"/>
        <v>0</v>
      </c>
      <c r="LQ93" s="191"/>
      <c r="LR93" s="191"/>
      <c r="LS93" s="191"/>
      <c r="LT93" s="191"/>
      <c r="LU93" s="191"/>
      <c r="LV93" s="191"/>
      <c r="LW93" s="191">
        <f t="shared" si="242"/>
        <v>0</v>
      </c>
      <c r="LX93" s="191"/>
      <c r="LY93" s="191"/>
      <c r="LZ93" s="191"/>
      <c r="MA93" s="191"/>
      <c r="MB93" s="191"/>
      <c r="MC93" s="191"/>
      <c r="MD93" s="191">
        <f t="shared" si="243"/>
        <v>0</v>
      </c>
      <c r="ME93" s="191"/>
      <c r="MF93" s="191"/>
      <c r="MG93" s="191"/>
      <c r="MH93" s="191"/>
      <c r="MI93" s="191"/>
      <c r="MJ93" s="191"/>
      <c r="MK93" s="191">
        <f t="shared" si="244"/>
        <v>0</v>
      </c>
      <c r="ML93" s="191"/>
      <c r="MM93" s="191"/>
      <c r="MN93" s="191"/>
      <c r="MO93" s="191"/>
      <c r="MP93" s="191"/>
      <c r="MQ93" s="191"/>
      <c r="MR93" s="191">
        <f t="shared" si="245"/>
        <v>0</v>
      </c>
      <c r="MS93" s="191"/>
      <c r="MT93" s="191"/>
      <c r="MU93" s="191"/>
      <c r="MV93" s="191"/>
      <c r="MW93" s="191"/>
      <c r="MX93" s="191"/>
      <c r="MY93" s="191">
        <f t="shared" si="246"/>
        <v>0</v>
      </c>
      <c r="MZ93" s="191"/>
      <c r="NA93" s="191"/>
      <c r="NB93" s="191"/>
      <c r="NC93" s="191"/>
      <c r="ND93" s="191"/>
      <c r="NE93" s="191"/>
      <c r="NF93" s="191">
        <f t="shared" si="247"/>
        <v>0</v>
      </c>
      <c r="NG93" s="191"/>
      <c r="NH93" s="191"/>
      <c r="NI93" s="191"/>
      <c r="NJ93" s="191"/>
      <c r="NK93" s="191"/>
      <c r="NL93" s="191"/>
      <c r="NM93" s="191">
        <f t="shared" si="248"/>
        <v>0</v>
      </c>
      <c r="NN93" s="191"/>
      <c r="NO93" s="191"/>
      <c r="NP93" s="191"/>
      <c r="NQ93" s="191"/>
      <c r="NR93" s="191"/>
      <c r="NS93" s="191"/>
      <c r="NT93" s="191">
        <f t="shared" si="249"/>
        <v>0</v>
      </c>
      <c r="NU93" s="191"/>
      <c r="NV93" s="191"/>
      <c r="NW93" s="191"/>
      <c r="NX93" s="191"/>
      <c r="NY93" s="191"/>
      <c r="NZ93" s="191"/>
      <c r="OA93" s="191">
        <f t="shared" si="250"/>
        <v>0</v>
      </c>
      <c r="OB93" s="191"/>
      <c r="OC93" s="191"/>
      <c r="OD93" s="191"/>
      <c r="OE93" s="191"/>
      <c r="OF93" s="191"/>
      <c r="OG93" s="191"/>
      <c r="OH93" s="191">
        <f t="shared" si="251"/>
        <v>0</v>
      </c>
      <c r="OI93" s="191"/>
      <c r="OJ93" s="191"/>
      <c r="OK93" s="191"/>
      <c r="OL93" s="191"/>
      <c r="OM93" s="191"/>
      <c r="ON93" s="191"/>
      <c r="OO93" s="191">
        <f t="shared" si="252"/>
        <v>0</v>
      </c>
      <c r="OP93" s="191"/>
      <c r="OQ93" s="191"/>
      <c r="OR93" s="191"/>
      <c r="OS93" s="191"/>
      <c r="OT93" s="191"/>
      <c r="OU93" s="191"/>
      <c r="OV93" s="191">
        <f t="shared" si="253"/>
        <v>0</v>
      </c>
      <c r="OW93" s="191"/>
      <c r="OX93" s="191"/>
      <c r="OY93" s="191"/>
      <c r="OZ93" s="191"/>
      <c r="PA93" s="191"/>
      <c r="PB93" s="191"/>
      <c r="PC93" s="191">
        <f t="shared" si="254"/>
        <v>0</v>
      </c>
      <c r="PD93" s="191"/>
      <c r="PE93" s="191"/>
      <c r="PF93" s="191"/>
      <c r="PG93" s="191"/>
      <c r="PH93" s="191"/>
      <c r="PI93" s="191"/>
      <c r="PJ93" s="191">
        <f t="shared" si="255"/>
        <v>0</v>
      </c>
      <c r="PK93" s="191"/>
      <c r="PL93" s="191"/>
      <c r="PM93" s="191"/>
      <c r="PN93" s="191"/>
      <c r="PO93" s="191"/>
      <c r="PP93" s="191"/>
      <c r="PQ93" s="191">
        <f t="shared" si="256"/>
        <v>0</v>
      </c>
      <c r="PR93" s="191"/>
      <c r="PS93" s="191"/>
      <c r="PT93" s="191"/>
      <c r="PU93" s="191">
        <v>1</v>
      </c>
      <c r="PV93" s="191">
        <v>60000</v>
      </c>
      <c r="PW93" s="191"/>
      <c r="PX93" s="191">
        <f t="shared" si="257"/>
        <v>60000</v>
      </c>
      <c r="PY93" s="191"/>
      <c r="PZ93" s="191"/>
      <c r="QA93" s="191"/>
      <c r="QB93" s="191"/>
      <c r="QC93" s="191">
        <f t="shared" si="258"/>
        <v>0</v>
      </c>
      <c r="QD93" s="191"/>
      <c r="QE93" s="191">
        <f t="shared" si="259"/>
        <v>0</v>
      </c>
      <c r="QF93" s="191"/>
      <c r="QG93" s="191"/>
      <c r="QH93" s="191"/>
      <c r="QI93" s="191"/>
      <c r="QJ93" s="191"/>
      <c r="QK93" s="191"/>
      <c r="QL93" s="191">
        <f t="shared" si="260"/>
        <v>0</v>
      </c>
      <c r="QM93" s="191"/>
      <c r="QN93" s="191"/>
      <c r="QO93" s="191"/>
      <c r="QP93" s="191"/>
      <c r="QQ93" s="201">
        <v>67038.299999999988</v>
      </c>
      <c r="QR93" s="191"/>
      <c r="QS93" s="201">
        <f t="shared" si="261"/>
        <v>67038.299999999988</v>
      </c>
      <c r="QT93" s="191">
        <v>3547</v>
      </c>
      <c r="QU93" s="191"/>
      <c r="QV93" s="191"/>
      <c r="QW93" s="191"/>
      <c r="QX93" s="191"/>
      <c r="QY93" s="191"/>
      <c r="QZ93" s="191">
        <f t="shared" si="262"/>
        <v>0</v>
      </c>
      <c r="RA93" s="191"/>
      <c r="RB93" s="191"/>
      <c r="RC93" s="191"/>
      <c r="RD93" s="191"/>
      <c r="RE93" s="191"/>
      <c r="RF93" s="191"/>
      <c r="RG93" s="191">
        <f t="shared" si="263"/>
        <v>0</v>
      </c>
      <c r="RH93" s="191"/>
      <c r="RI93" s="191"/>
      <c r="RJ93" s="191"/>
      <c r="RK93" s="191"/>
      <c r="RL93" s="191"/>
      <c r="RM93" s="191"/>
      <c r="RN93" s="191">
        <f t="shared" si="264"/>
        <v>0</v>
      </c>
      <c r="RO93" s="191"/>
      <c r="RP93" s="191"/>
      <c r="RQ93" s="191"/>
      <c r="RR93" s="191"/>
      <c r="RS93" s="191"/>
      <c r="RT93" s="191"/>
      <c r="RU93" s="191">
        <f t="shared" si="265"/>
        <v>0</v>
      </c>
      <c r="RV93" s="191"/>
      <c r="RW93" s="191"/>
      <c r="RX93" s="191"/>
      <c r="RY93" s="191"/>
      <c r="RZ93" s="191"/>
      <c r="SA93" s="191"/>
      <c r="SB93" s="191">
        <f t="shared" si="266"/>
        <v>0</v>
      </c>
      <c r="SC93" s="191"/>
      <c r="SD93" s="191"/>
      <c r="SE93" s="191"/>
      <c r="SF93" s="191"/>
      <c r="SG93" s="191"/>
      <c r="SH93" s="191"/>
      <c r="SI93" s="191">
        <f t="shared" si="287"/>
        <v>0</v>
      </c>
      <c r="SJ93" s="191"/>
      <c r="SK93" s="191"/>
      <c r="SL93" s="191"/>
      <c r="SM93" s="191"/>
      <c r="SN93" s="191"/>
      <c r="SO93" s="191"/>
      <c r="SP93" s="191">
        <f t="shared" si="267"/>
        <v>0</v>
      </c>
      <c r="SQ93" s="191"/>
      <c r="SR93" s="191"/>
      <c r="SS93" s="191"/>
      <c r="ST93" s="191"/>
      <c r="SU93" s="191"/>
      <c r="SV93" s="191"/>
      <c r="SW93" s="191">
        <f t="shared" si="268"/>
        <v>0</v>
      </c>
      <c r="SX93" s="191"/>
      <c r="SY93" s="191"/>
      <c r="SZ93" s="191"/>
      <c r="TA93" s="191"/>
      <c r="TB93" s="191"/>
      <c r="TC93" s="191"/>
      <c r="TD93" s="191">
        <f t="shared" si="288"/>
        <v>0</v>
      </c>
      <c r="TE93" s="191"/>
      <c r="TF93" s="191"/>
      <c r="TG93" s="191"/>
      <c r="TH93" s="191"/>
      <c r="TI93" s="191"/>
      <c r="TJ93" s="191"/>
      <c r="TK93" s="191">
        <f t="shared" si="289"/>
        <v>0</v>
      </c>
      <c r="TL93" s="191"/>
      <c r="TM93" s="191"/>
      <c r="TN93" s="191"/>
      <c r="TO93" s="191"/>
      <c r="TP93" s="191"/>
      <c r="TQ93" s="191"/>
      <c r="TR93" s="191">
        <f t="shared" si="290"/>
        <v>0</v>
      </c>
      <c r="TS93" s="191"/>
      <c r="TT93" s="191"/>
      <c r="TU93" s="191"/>
      <c r="TV93" s="191"/>
      <c r="TW93" s="191"/>
      <c r="TX93" s="191"/>
      <c r="TY93" s="191">
        <f t="shared" si="269"/>
        <v>0</v>
      </c>
      <c r="TZ93" s="191"/>
      <c r="UA93" s="191"/>
      <c r="UB93" s="191"/>
      <c r="UC93" s="191"/>
      <c r="UD93" s="191"/>
      <c r="UE93" s="191"/>
      <c r="UF93" s="191">
        <f t="shared" si="270"/>
        <v>0</v>
      </c>
      <c r="UG93" s="191"/>
      <c r="UH93" s="191"/>
      <c r="UI93" s="191"/>
      <c r="UJ93" s="191"/>
      <c r="UK93" s="191"/>
      <c r="UL93" s="191"/>
      <c r="UM93" s="191">
        <f t="shared" si="271"/>
        <v>0</v>
      </c>
      <c r="UN93" s="191"/>
      <c r="UO93" s="191"/>
      <c r="UP93" s="191"/>
      <c r="UQ93" s="191"/>
      <c r="UR93" s="191"/>
      <c r="US93" s="191"/>
      <c r="UT93" s="191">
        <f t="shared" si="272"/>
        <v>0</v>
      </c>
      <c r="UU93" s="191"/>
      <c r="UV93" s="191"/>
      <c r="UW93" s="191"/>
      <c r="UX93" s="191"/>
      <c r="UY93" s="191"/>
      <c r="UZ93" s="191"/>
      <c r="VA93" s="191">
        <f t="shared" si="273"/>
        <v>0</v>
      </c>
      <c r="VB93" s="191"/>
      <c r="VC93" s="191"/>
      <c r="VD93" s="191"/>
      <c r="VE93" s="191"/>
      <c r="VF93" s="191"/>
      <c r="VG93" s="191"/>
      <c r="VH93" s="191">
        <f t="shared" si="274"/>
        <v>0</v>
      </c>
      <c r="VI93" s="191"/>
      <c r="VJ93" s="191"/>
      <c r="VK93" s="191"/>
      <c r="VL93" s="191"/>
      <c r="VM93" s="191"/>
      <c r="VN93" s="191"/>
      <c r="VO93" s="191">
        <f t="shared" si="275"/>
        <v>0</v>
      </c>
      <c r="VP93" s="191"/>
      <c r="VQ93" s="191"/>
      <c r="VR93" s="191"/>
      <c r="VS93" s="191"/>
      <c r="VT93" s="191"/>
      <c r="VU93" s="191"/>
      <c r="VV93" s="191">
        <f t="shared" si="276"/>
        <v>0</v>
      </c>
      <c r="VW93" s="191"/>
      <c r="VX93" s="191"/>
      <c r="VY93" s="191"/>
      <c r="VZ93" s="191"/>
      <c r="WA93" s="191"/>
      <c r="WB93" s="191"/>
      <c r="WC93" s="191">
        <f t="shared" si="277"/>
        <v>0</v>
      </c>
      <c r="WD93" s="191"/>
      <c r="WE93" s="191"/>
      <c r="WF93" s="191"/>
      <c r="WG93" s="191"/>
      <c r="WH93" s="191"/>
      <c r="WI93" s="191"/>
      <c r="WJ93" s="191">
        <f t="shared" si="278"/>
        <v>0</v>
      </c>
      <c r="WK93" s="191"/>
      <c r="WL93" s="191"/>
      <c r="WM93" s="191"/>
      <c r="WN93" s="191"/>
      <c r="WO93" s="191"/>
      <c r="WP93" s="191"/>
      <c r="WQ93" s="191">
        <f t="shared" si="279"/>
        <v>0</v>
      </c>
      <c r="WR93" s="191"/>
      <c r="WS93" s="191"/>
      <c r="WT93" s="191"/>
      <c r="WU93" s="191"/>
      <c r="WV93" s="191"/>
      <c r="WW93" s="191"/>
      <c r="WX93" s="191">
        <f t="shared" si="280"/>
        <v>0</v>
      </c>
      <c r="WY93" s="191"/>
      <c r="WZ93" s="191"/>
      <c r="XA93" s="191"/>
      <c r="XB93" s="191"/>
      <c r="XC93" s="191"/>
      <c r="XD93" s="191"/>
      <c r="XE93" s="191">
        <f t="shared" si="281"/>
        <v>0</v>
      </c>
      <c r="XF93" s="191"/>
      <c r="XG93" s="191"/>
      <c r="XH93" s="191"/>
      <c r="XI93" s="191"/>
      <c r="XJ93" s="191"/>
      <c r="XK93" s="191"/>
      <c r="XL93" s="191">
        <f t="shared" si="282"/>
        <v>0</v>
      </c>
      <c r="XM93" s="191"/>
      <c r="XN93" s="191"/>
      <c r="XO93" s="191"/>
      <c r="XP93" s="191"/>
      <c r="XQ93" s="191"/>
      <c r="XR93" s="191"/>
      <c r="XS93" s="191">
        <f t="shared" si="283"/>
        <v>0</v>
      </c>
      <c r="XT93" s="191"/>
      <c r="XU93" s="191"/>
      <c r="XV93" s="191"/>
      <c r="XW93" s="191"/>
      <c r="XX93" s="191"/>
      <c r="XY93" s="191"/>
      <c r="XZ93" s="191">
        <f t="shared" si="284"/>
        <v>0</v>
      </c>
      <c r="YA93" s="191"/>
      <c r="YB93" s="191"/>
      <c r="YC93" s="191"/>
      <c r="YD93" s="191"/>
      <c r="YE93" s="191"/>
      <c r="YF93" s="191"/>
      <c r="YG93" s="191">
        <f t="shared" si="285"/>
        <v>0</v>
      </c>
      <c r="YH93" s="191"/>
      <c r="YI93" s="191"/>
      <c r="YJ93" s="191"/>
      <c r="YK93" s="191"/>
      <c r="YL93" s="190">
        <f t="shared" si="194"/>
        <v>127038.29999999999</v>
      </c>
      <c r="YM93" s="190">
        <f t="shared" si="291"/>
        <v>0</v>
      </c>
      <c r="YN93" s="190">
        <f t="shared" si="292"/>
        <v>127038.29999999999</v>
      </c>
      <c r="YO93" s="191"/>
    </row>
    <row r="94" spans="1:665" ht="18" customHeight="1">
      <c r="A94" s="200">
        <v>23</v>
      </c>
      <c r="B94" s="191" t="s">
        <v>1920</v>
      </c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>
        <f t="shared" si="195"/>
        <v>0</v>
      </c>
      <c r="N94" s="191"/>
      <c r="O94" s="191"/>
      <c r="P94" s="191"/>
      <c r="Q94" s="191"/>
      <c r="R94" s="191"/>
      <c r="S94" s="191"/>
      <c r="T94" s="191">
        <f t="shared" si="196"/>
        <v>0</v>
      </c>
      <c r="U94" s="191"/>
      <c r="V94" s="191"/>
      <c r="W94" s="191"/>
      <c r="X94" s="191">
        <v>1</v>
      </c>
      <c r="Y94" s="191">
        <f t="shared" si="197"/>
        <v>2000</v>
      </c>
      <c r="Z94" s="191"/>
      <c r="AA94" s="191">
        <f t="shared" si="198"/>
        <v>2000</v>
      </c>
      <c r="AB94" s="191"/>
      <c r="AC94" s="191"/>
      <c r="AD94" s="191"/>
      <c r="AE94" s="191"/>
      <c r="AF94" s="191"/>
      <c r="AG94" s="191"/>
      <c r="AH94" s="191">
        <f t="shared" si="199"/>
        <v>0</v>
      </c>
      <c r="AI94" s="191"/>
      <c r="AJ94" s="191"/>
      <c r="AK94" s="191"/>
      <c r="AL94" s="191"/>
      <c r="AM94" s="191"/>
      <c r="AN94" s="191"/>
      <c r="AO94" s="191">
        <f t="shared" si="200"/>
        <v>0</v>
      </c>
      <c r="AP94" s="191"/>
      <c r="AQ94" s="191"/>
      <c r="AR94" s="191"/>
      <c r="AS94" s="191"/>
      <c r="AT94" s="191"/>
      <c r="AU94" s="191"/>
      <c r="AV94" s="191">
        <f t="shared" si="201"/>
        <v>0</v>
      </c>
      <c r="AW94" s="191"/>
      <c r="AX94" s="191"/>
      <c r="AY94" s="191"/>
      <c r="AZ94" s="191"/>
      <c r="BA94" s="191"/>
      <c r="BB94" s="191"/>
      <c r="BC94" s="191">
        <f t="shared" si="202"/>
        <v>0</v>
      </c>
      <c r="BD94" s="191"/>
      <c r="BE94" s="191"/>
      <c r="BF94" s="191"/>
      <c r="BG94" s="191"/>
      <c r="BH94" s="191"/>
      <c r="BI94" s="191"/>
      <c r="BJ94" s="191">
        <f t="shared" si="203"/>
        <v>0</v>
      </c>
      <c r="BK94" s="191"/>
      <c r="BL94" s="191"/>
      <c r="BM94" s="191"/>
      <c r="BN94" s="191"/>
      <c r="BO94" s="191"/>
      <c r="BP94" s="191"/>
      <c r="BQ94" s="191">
        <f t="shared" si="204"/>
        <v>0</v>
      </c>
      <c r="BR94" s="191"/>
      <c r="BS94" s="191"/>
      <c r="BT94" s="191"/>
      <c r="BU94" s="191"/>
      <c r="BV94" s="191"/>
      <c r="BW94" s="191"/>
      <c r="BX94" s="191">
        <f t="shared" si="205"/>
        <v>0</v>
      </c>
      <c r="BY94" s="191"/>
      <c r="BZ94" s="191"/>
      <c r="CA94" s="191"/>
      <c r="CB94" s="191"/>
      <c r="CC94" s="191"/>
      <c r="CD94" s="191"/>
      <c r="CE94" s="191">
        <f t="shared" si="206"/>
        <v>0</v>
      </c>
      <c r="CF94" s="191"/>
      <c r="CG94" s="191"/>
      <c r="CH94" s="191"/>
      <c r="CI94" s="191"/>
      <c r="CJ94" s="191"/>
      <c r="CK94" s="191"/>
      <c r="CL94" s="191">
        <f t="shared" si="207"/>
        <v>0</v>
      </c>
      <c r="CM94" s="191"/>
      <c r="CN94" s="191"/>
      <c r="CO94" s="191"/>
      <c r="CP94" s="191"/>
      <c r="CQ94" s="191"/>
      <c r="CR94" s="191"/>
      <c r="CS94" s="191">
        <f t="shared" si="208"/>
        <v>0</v>
      </c>
      <c r="CT94" s="191"/>
      <c r="CU94" s="191"/>
      <c r="CV94" s="191"/>
      <c r="CW94" s="191"/>
      <c r="CX94" s="191"/>
      <c r="CY94" s="191"/>
      <c r="CZ94" s="191">
        <f t="shared" si="209"/>
        <v>0</v>
      </c>
      <c r="DA94" s="191"/>
      <c r="DB94" s="191"/>
      <c r="DC94" s="191"/>
      <c r="DD94" s="191"/>
      <c r="DE94" s="191"/>
      <c r="DF94" s="191"/>
      <c r="DG94" s="191">
        <f t="shared" si="210"/>
        <v>0</v>
      </c>
      <c r="DH94" s="191"/>
      <c r="DI94" s="191"/>
      <c r="DJ94" s="191"/>
      <c r="DK94" s="191"/>
      <c r="DL94" s="191"/>
      <c r="DM94" s="191"/>
      <c r="DN94" s="191">
        <f t="shared" si="211"/>
        <v>0</v>
      </c>
      <c r="DO94" s="191"/>
      <c r="DP94" s="191"/>
      <c r="DQ94" s="191"/>
      <c r="DR94" s="191"/>
      <c r="DS94" s="191"/>
      <c r="DT94" s="191"/>
      <c r="DU94" s="191">
        <f t="shared" si="212"/>
        <v>0</v>
      </c>
      <c r="DV94" s="191"/>
      <c r="DW94" s="191"/>
      <c r="DX94" s="191"/>
      <c r="DY94" s="191"/>
      <c r="DZ94" s="191"/>
      <c r="EA94" s="191"/>
      <c r="EB94" s="191">
        <f t="shared" si="213"/>
        <v>0</v>
      </c>
      <c r="EC94" s="191"/>
      <c r="ED94" s="191"/>
      <c r="EE94" s="191"/>
      <c r="EF94" s="191"/>
      <c r="EG94" s="191"/>
      <c r="EH94" s="191"/>
      <c r="EI94" s="191">
        <f t="shared" si="214"/>
        <v>0</v>
      </c>
      <c r="EJ94" s="191"/>
      <c r="EK94" s="191"/>
      <c r="EL94" s="191"/>
      <c r="EM94" s="191"/>
      <c r="EN94" s="191"/>
      <c r="EO94" s="191"/>
      <c r="EP94" s="191">
        <f t="shared" si="215"/>
        <v>0</v>
      </c>
      <c r="EQ94" s="191"/>
      <c r="ER94" s="191"/>
      <c r="ES94" s="191"/>
      <c r="ET94" s="191"/>
      <c r="EU94" s="191"/>
      <c r="EV94" s="191"/>
      <c r="EW94" s="191">
        <f t="shared" si="216"/>
        <v>0</v>
      </c>
      <c r="EX94" s="191"/>
      <c r="EY94" s="191"/>
      <c r="EZ94" s="191"/>
      <c r="FA94" s="191"/>
      <c r="FB94" s="191"/>
      <c r="FC94" s="191"/>
      <c r="FD94" s="191">
        <f t="shared" si="217"/>
        <v>0</v>
      </c>
      <c r="FE94" s="191"/>
      <c r="FF94" s="191"/>
      <c r="FG94" s="191"/>
      <c r="FH94" s="191"/>
      <c r="FI94" s="191"/>
      <c r="FJ94" s="191"/>
      <c r="FK94" s="191">
        <f t="shared" si="218"/>
        <v>0</v>
      </c>
      <c r="FL94" s="191"/>
      <c r="FM94" s="191"/>
      <c r="FN94" s="191"/>
      <c r="FO94" s="191"/>
      <c r="FP94" s="191"/>
      <c r="FQ94" s="191"/>
      <c r="FR94" s="191">
        <f t="shared" si="219"/>
        <v>0</v>
      </c>
      <c r="FS94" s="191"/>
      <c r="FT94" s="191"/>
      <c r="FU94" s="191"/>
      <c r="FV94" s="191"/>
      <c r="FW94" s="191"/>
      <c r="FX94" s="191"/>
      <c r="FY94" s="191">
        <f t="shared" si="220"/>
        <v>0</v>
      </c>
      <c r="FZ94" s="191"/>
      <c r="GA94" s="191"/>
      <c r="GB94" s="191"/>
      <c r="GC94" s="191"/>
      <c r="GD94" s="191"/>
      <c r="GE94" s="191"/>
      <c r="GF94" s="191">
        <f t="shared" si="221"/>
        <v>0</v>
      </c>
      <c r="GG94" s="191"/>
      <c r="GH94" s="191"/>
      <c r="GI94" s="191"/>
      <c r="GJ94" s="191"/>
      <c r="GK94" s="191"/>
      <c r="GL94" s="191"/>
      <c r="GM94" s="191">
        <f t="shared" si="222"/>
        <v>0</v>
      </c>
      <c r="GN94" s="191"/>
      <c r="GO94" s="191"/>
      <c r="GP94" s="191"/>
      <c r="GQ94" s="191"/>
      <c r="GR94" s="191"/>
      <c r="GS94" s="191"/>
      <c r="GT94" s="191">
        <f t="shared" si="223"/>
        <v>0</v>
      </c>
      <c r="GU94" s="191"/>
      <c r="GV94" s="191"/>
      <c r="GW94" s="191"/>
      <c r="GX94" s="191"/>
      <c r="GY94" s="191"/>
      <c r="GZ94" s="191"/>
      <c r="HA94" s="191">
        <f t="shared" si="224"/>
        <v>0</v>
      </c>
      <c r="HB94" s="191"/>
      <c r="HC94" s="191"/>
      <c r="HD94" s="191"/>
      <c r="HE94" s="191"/>
      <c r="HF94" s="191"/>
      <c r="HG94" s="191"/>
      <c r="HH94" s="191">
        <f t="shared" si="225"/>
        <v>0</v>
      </c>
      <c r="HI94" s="191"/>
      <c r="HJ94" s="191"/>
      <c r="HK94" s="191"/>
      <c r="HL94" s="191"/>
      <c r="HM94" s="191"/>
      <c r="HN94" s="191"/>
      <c r="HO94" s="191">
        <f t="shared" si="226"/>
        <v>0</v>
      </c>
      <c r="HP94" s="191"/>
      <c r="HQ94" s="191"/>
      <c r="HR94" s="191"/>
      <c r="HS94" s="191"/>
      <c r="HT94" s="191"/>
      <c r="HU94" s="191"/>
      <c r="HV94" s="191">
        <f t="shared" si="227"/>
        <v>0</v>
      </c>
      <c r="HW94" s="191"/>
      <c r="HX94" s="191"/>
      <c r="HY94" s="191"/>
      <c r="HZ94" s="191"/>
      <c r="IA94" s="191"/>
      <c r="IB94" s="191"/>
      <c r="IC94" s="191">
        <f t="shared" si="228"/>
        <v>0</v>
      </c>
      <c r="ID94" s="191"/>
      <c r="IE94" s="191"/>
      <c r="IF94" s="191"/>
      <c r="IG94" s="191"/>
      <c r="IH94" s="191"/>
      <c r="II94" s="191"/>
      <c r="IJ94" s="191">
        <f t="shared" si="229"/>
        <v>0</v>
      </c>
      <c r="IK94" s="191"/>
      <c r="IL94" s="191"/>
      <c r="IM94" s="191"/>
      <c r="IN94" s="191"/>
      <c r="IO94" s="191"/>
      <c r="IP94" s="191"/>
      <c r="IQ94" s="191">
        <f t="shared" si="230"/>
        <v>0</v>
      </c>
      <c r="IR94" s="191"/>
      <c r="IS94" s="191"/>
      <c r="IT94" s="191"/>
      <c r="IU94" s="191"/>
      <c r="IV94" s="191"/>
      <c r="IW94" s="191"/>
      <c r="IX94" s="191">
        <f t="shared" si="231"/>
        <v>0</v>
      </c>
      <c r="IY94" s="191"/>
      <c r="IZ94" s="191"/>
      <c r="JA94" s="191"/>
      <c r="JB94" s="191"/>
      <c r="JC94" s="191"/>
      <c r="JD94" s="191"/>
      <c r="JE94" s="191">
        <f t="shared" si="232"/>
        <v>0</v>
      </c>
      <c r="JF94" s="191"/>
      <c r="JG94" s="191"/>
      <c r="JH94" s="191"/>
      <c r="JI94" s="191"/>
      <c r="JJ94" s="191"/>
      <c r="JK94" s="191"/>
      <c r="JL94" s="191">
        <f t="shared" si="233"/>
        <v>0</v>
      </c>
      <c r="JM94" s="191"/>
      <c r="JN94" s="191"/>
      <c r="JO94" s="191"/>
      <c r="JP94" s="191"/>
      <c r="JQ94" s="191"/>
      <c r="JR94" s="191"/>
      <c r="JS94" s="191">
        <f t="shared" si="234"/>
        <v>0</v>
      </c>
      <c r="JT94" s="191"/>
      <c r="JU94" s="191"/>
      <c r="JV94" s="191"/>
      <c r="JW94" s="191"/>
      <c r="JX94" s="191"/>
      <c r="JY94" s="191"/>
      <c r="JZ94" s="191">
        <f t="shared" si="235"/>
        <v>0</v>
      </c>
      <c r="KA94" s="191"/>
      <c r="KB94" s="191"/>
      <c r="KC94" s="191"/>
      <c r="KD94" s="191"/>
      <c r="KE94" s="191"/>
      <c r="KF94" s="191"/>
      <c r="KG94" s="191">
        <f t="shared" si="236"/>
        <v>0</v>
      </c>
      <c r="KH94" s="191"/>
      <c r="KI94" s="191"/>
      <c r="KJ94" s="191"/>
      <c r="KK94" s="191"/>
      <c r="KL94" s="191"/>
      <c r="KM94" s="191"/>
      <c r="KN94" s="191">
        <f t="shared" si="237"/>
        <v>0</v>
      </c>
      <c r="KO94" s="191"/>
      <c r="KP94" s="191"/>
      <c r="KQ94" s="191"/>
      <c r="KR94" s="191"/>
      <c r="KS94" s="191"/>
      <c r="KT94" s="191"/>
      <c r="KU94" s="191">
        <f t="shared" si="238"/>
        <v>0</v>
      </c>
      <c r="KV94" s="191"/>
      <c r="KW94" s="191"/>
      <c r="KX94" s="191"/>
      <c r="KY94" s="191"/>
      <c r="KZ94" s="191"/>
      <c r="LA94" s="191"/>
      <c r="LB94" s="191">
        <f t="shared" si="239"/>
        <v>0</v>
      </c>
      <c r="LC94" s="191"/>
      <c r="LD94" s="191"/>
      <c r="LE94" s="191"/>
      <c r="LF94" s="191"/>
      <c r="LG94" s="191"/>
      <c r="LH94" s="191"/>
      <c r="LI94" s="191">
        <f t="shared" si="240"/>
        <v>0</v>
      </c>
      <c r="LJ94" s="191"/>
      <c r="LK94" s="191"/>
      <c r="LL94" s="191"/>
      <c r="LM94" s="191"/>
      <c r="LN94" s="191"/>
      <c r="LO94" s="191"/>
      <c r="LP94" s="191">
        <f t="shared" si="241"/>
        <v>0</v>
      </c>
      <c r="LQ94" s="191"/>
      <c r="LR94" s="191"/>
      <c r="LS94" s="191"/>
      <c r="LT94" s="191"/>
      <c r="LU94" s="191"/>
      <c r="LV94" s="191"/>
      <c r="LW94" s="191">
        <f t="shared" si="242"/>
        <v>0</v>
      </c>
      <c r="LX94" s="191"/>
      <c r="LY94" s="191"/>
      <c r="LZ94" s="191"/>
      <c r="MA94" s="191"/>
      <c r="MB94" s="191"/>
      <c r="MC94" s="191"/>
      <c r="MD94" s="191">
        <f t="shared" si="243"/>
        <v>0</v>
      </c>
      <c r="ME94" s="191"/>
      <c r="MF94" s="191"/>
      <c r="MG94" s="191"/>
      <c r="MH94" s="191"/>
      <c r="MI94" s="191"/>
      <c r="MJ94" s="191"/>
      <c r="MK94" s="191">
        <f t="shared" si="244"/>
        <v>0</v>
      </c>
      <c r="ML94" s="191"/>
      <c r="MM94" s="191"/>
      <c r="MN94" s="191"/>
      <c r="MO94" s="191"/>
      <c r="MP94" s="191"/>
      <c r="MQ94" s="191"/>
      <c r="MR94" s="191">
        <f t="shared" si="245"/>
        <v>0</v>
      </c>
      <c r="MS94" s="191"/>
      <c r="MT94" s="191"/>
      <c r="MU94" s="191"/>
      <c r="MV94" s="191"/>
      <c r="MW94" s="191"/>
      <c r="MX94" s="191"/>
      <c r="MY94" s="191">
        <f t="shared" si="246"/>
        <v>0</v>
      </c>
      <c r="MZ94" s="191"/>
      <c r="NA94" s="191"/>
      <c r="NB94" s="191"/>
      <c r="NC94" s="191"/>
      <c r="ND94" s="191"/>
      <c r="NE94" s="191"/>
      <c r="NF94" s="191">
        <f t="shared" si="247"/>
        <v>0</v>
      </c>
      <c r="NG94" s="191"/>
      <c r="NH94" s="191"/>
      <c r="NI94" s="191"/>
      <c r="NJ94" s="191"/>
      <c r="NK94" s="191"/>
      <c r="NL94" s="191"/>
      <c r="NM94" s="191">
        <f t="shared" si="248"/>
        <v>0</v>
      </c>
      <c r="NN94" s="191"/>
      <c r="NO94" s="191"/>
      <c r="NP94" s="191"/>
      <c r="NQ94" s="191"/>
      <c r="NR94" s="191"/>
      <c r="NS94" s="191"/>
      <c r="NT94" s="191">
        <f t="shared" si="249"/>
        <v>0</v>
      </c>
      <c r="NU94" s="191"/>
      <c r="NV94" s="191"/>
      <c r="NW94" s="191"/>
      <c r="NX94" s="191"/>
      <c r="NY94" s="191"/>
      <c r="NZ94" s="191"/>
      <c r="OA94" s="191">
        <f t="shared" si="250"/>
        <v>0</v>
      </c>
      <c r="OB94" s="191"/>
      <c r="OC94" s="191"/>
      <c r="OD94" s="191"/>
      <c r="OE94" s="191"/>
      <c r="OF94" s="191"/>
      <c r="OG94" s="191"/>
      <c r="OH94" s="191">
        <f t="shared" si="251"/>
        <v>0</v>
      </c>
      <c r="OI94" s="191"/>
      <c r="OJ94" s="191"/>
      <c r="OK94" s="191"/>
      <c r="OL94" s="191"/>
      <c r="OM94" s="191"/>
      <c r="ON94" s="191"/>
      <c r="OO94" s="191">
        <f t="shared" si="252"/>
        <v>0</v>
      </c>
      <c r="OP94" s="191"/>
      <c r="OQ94" s="191"/>
      <c r="OR94" s="191"/>
      <c r="OS94" s="191"/>
      <c r="OT94" s="191"/>
      <c r="OU94" s="191"/>
      <c r="OV94" s="191">
        <f t="shared" si="253"/>
        <v>0</v>
      </c>
      <c r="OW94" s="191"/>
      <c r="OX94" s="191"/>
      <c r="OY94" s="191"/>
      <c r="OZ94" s="191"/>
      <c r="PA94" s="191"/>
      <c r="PB94" s="191"/>
      <c r="PC94" s="191">
        <f t="shared" si="254"/>
        <v>0</v>
      </c>
      <c r="PD94" s="191"/>
      <c r="PE94" s="191"/>
      <c r="PF94" s="191"/>
      <c r="PG94" s="191"/>
      <c r="PH94" s="191"/>
      <c r="PI94" s="191"/>
      <c r="PJ94" s="191">
        <f t="shared" si="255"/>
        <v>0</v>
      </c>
      <c r="PK94" s="191"/>
      <c r="PL94" s="191"/>
      <c r="PM94" s="191"/>
      <c r="PN94" s="191"/>
      <c r="PO94" s="191"/>
      <c r="PP94" s="191"/>
      <c r="PQ94" s="191">
        <f t="shared" si="256"/>
        <v>0</v>
      </c>
      <c r="PR94" s="191"/>
      <c r="PS94" s="191"/>
      <c r="PT94" s="191"/>
      <c r="PU94" s="191">
        <v>1</v>
      </c>
      <c r="PV94" s="191">
        <f t="shared" si="286"/>
        <v>300000</v>
      </c>
      <c r="PW94" s="191"/>
      <c r="PX94" s="191">
        <f t="shared" si="257"/>
        <v>300000</v>
      </c>
      <c r="PY94" s="191"/>
      <c r="PZ94" s="191"/>
      <c r="QA94" s="191"/>
      <c r="QB94" s="191">
        <v>1</v>
      </c>
      <c r="QC94" s="191">
        <f t="shared" si="258"/>
        <v>9600</v>
      </c>
      <c r="QD94" s="191"/>
      <c r="QE94" s="191">
        <f t="shared" si="259"/>
        <v>9600</v>
      </c>
      <c r="QF94" s="191"/>
      <c r="QG94" s="191"/>
      <c r="QH94" s="191"/>
      <c r="QI94" s="191"/>
      <c r="QJ94" s="191"/>
      <c r="QK94" s="191"/>
      <c r="QL94" s="191">
        <f t="shared" si="260"/>
        <v>0</v>
      </c>
      <c r="QM94" s="191"/>
      <c r="QN94" s="191"/>
      <c r="QO94" s="191"/>
      <c r="QP94" s="191"/>
      <c r="QQ94" s="201">
        <v>0</v>
      </c>
      <c r="QR94" s="191"/>
      <c r="QS94" s="201">
        <f t="shared" si="261"/>
        <v>0</v>
      </c>
      <c r="QT94" s="191"/>
      <c r="QU94" s="191"/>
      <c r="QV94" s="191"/>
      <c r="QW94" s="191"/>
      <c r="QX94" s="191"/>
      <c r="QY94" s="191"/>
      <c r="QZ94" s="191">
        <f t="shared" si="262"/>
        <v>0</v>
      </c>
      <c r="RA94" s="191"/>
      <c r="RB94" s="191"/>
      <c r="RC94" s="191"/>
      <c r="RD94" s="191"/>
      <c r="RE94" s="191"/>
      <c r="RF94" s="191"/>
      <c r="RG94" s="191">
        <f t="shared" si="263"/>
        <v>0</v>
      </c>
      <c r="RH94" s="191"/>
      <c r="RI94" s="191"/>
      <c r="RJ94" s="191"/>
      <c r="RK94" s="191"/>
      <c r="RL94" s="191"/>
      <c r="RM94" s="191"/>
      <c r="RN94" s="191">
        <f t="shared" si="264"/>
        <v>0</v>
      </c>
      <c r="RO94" s="191"/>
      <c r="RP94" s="191"/>
      <c r="RQ94" s="191"/>
      <c r="RR94" s="191"/>
      <c r="RS94" s="191"/>
      <c r="RT94" s="191"/>
      <c r="RU94" s="191">
        <f t="shared" si="265"/>
        <v>0</v>
      </c>
      <c r="RV94" s="191"/>
      <c r="RW94" s="191"/>
      <c r="RX94" s="191"/>
      <c r="RY94" s="191"/>
      <c r="RZ94" s="191"/>
      <c r="SA94" s="191"/>
      <c r="SB94" s="191">
        <f t="shared" si="266"/>
        <v>0</v>
      </c>
      <c r="SC94" s="191"/>
      <c r="SD94" s="191"/>
      <c r="SE94" s="191"/>
      <c r="SF94" s="191"/>
      <c r="SG94" s="191"/>
      <c r="SH94" s="191"/>
      <c r="SI94" s="191">
        <f t="shared" si="287"/>
        <v>0</v>
      </c>
      <c r="SJ94" s="191"/>
      <c r="SK94" s="191"/>
      <c r="SL94" s="191"/>
      <c r="SM94" s="191"/>
      <c r="SN94" s="191"/>
      <c r="SO94" s="191"/>
      <c r="SP94" s="191">
        <f t="shared" si="267"/>
        <v>0</v>
      </c>
      <c r="SQ94" s="191"/>
      <c r="SR94" s="191"/>
      <c r="SS94" s="191"/>
      <c r="ST94" s="191"/>
      <c r="SU94" s="191"/>
      <c r="SV94" s="191"/>
      <c r="SW94" s="191">
        <f t="shared" si="268"/>
        <v>0</v>
      </c>
      <c r="SX94" s="191"/>
      <c r="SY94" s="191"/>
      <c r="SZ94" s="191"/>
      <c r="TA94" s="191"/>
      <c r="TB94" s="191"/>
      <c r="TC94" s="191"/>
      <c r="TD94" s="191">
        <f t="shared" si="288"/>
        <v>0</v>
      </c>
      <c r="TE94" s="191"/>
      <c r="TF94" s="191"/>
      <c r="TG94" s="191"/>
      <c r="TH94" s="191"/>
      <c r="TI94" s="191"/>
      <c r="TJ94" s="191"/>
      <c r="TK94" s="191">
        <f t="shared" si="289"/>
        <v>0</v>
      </c>
      <c r="TL94" s="191"/>
      <c r="TM94" s="191"/>
      <c r="TN94" s="191"/>
      <c r="TO94" s="191"/>
      <c r="TP94" s="191"/>
      <c r="TQ94" s="191"/>
      <c r="TR94" s="191">
        <f t="shared" si="290"/>
        <v>0</v>
      </c>
      <c r="TS94" s="191"/>
      <c r="TT94" s="191"/>
      <c r="TU94" s="191"/>
      <c r="TV94" s="191"/>
      <c r="TW94" s="191"/>
      <c r="TX94" s="191"/>
      <c r="TY94" s="191">
        <f t="shared" si="269"/>
        <v>0</v>
      </c>
      <c r="TZ94" s="191"/>
      <c r="UA94" s="191"/>
      <c r="UB94" s="191"/>
      <c r="UC94" s="191"/>
      <c r="UD94" s="191"/>
      <c r="UE94" s="191"/>
      <c r="UF94" s="191">
        <f t="shared" si="270"/>
        <v>0</v>
      </c>
      <c r="UG94" s="191"/>
      <c r="UH94" s="191"/>
      <c r="UI94" s="191"/>
      <c r="UJ94" s="191"/>
      <c r="UK94" s="191"/>
      <c r="UL94" s="191"/>
      <c r="UM94" s="191">
        <f t="shared" si="271"/>
        <v>0</v>
      </c>
      <c r="UN94" s="191"/>
      <c r="UO94" s="191"/>
      <c r="UP94" s="191"/>
      <c r="UQ94" s="191"/>
      <c r="UR94" s="191"/>
      <c r="US94" s="191"/>
      <c r="UT94" s="191">
        <f t="shared" si="272"/>
        <v>0</v>
      </c>
      <c r="UU94" s="191"/>
      <c r="UV94" s="191"/>
      <c r="UW94" s="191"/>
      <c r="UX94" s="191"/>
      <c r="UY94" s="191"/>
      <c r="UZ94" s="191"/>
      <c r="VA94" s="191">
        <f t="shared" si="273"/>
        <v>0</v>
      </c>
      <c r="VB94" s="191"/>
      <c r="VC94" s="191"/>
      <c r="VD94" s="191"/>
      <c r="VE94" s="191"/>
      <c r="VF94" s="191"/>
      <c r="VG94" s="191"/>
      <c r="VH94" s="191">
        <f t="shared" si="274"/>
        <v>0</v>
      </c>
      <c r="VI94" s="191"/>
      <c r="VJ94" s="191"/>
      <c r="VK94" s="191"/>
      <c r="VL94" s="191"/>
      <c r="VM94" s="191"/>
      <c r="VN94" s="191"/>
      <c r="VO94" s="191">
        <f t="shared" si="275"/>
        <v>0</v>
      </c>
      <c r="VP94" s="191"/>
      <c r="VQ94" s="191"/>
      <c r="VR94" s="191"/>
      <c r="VS94" s="191"/>
      <c r="VT94" s="191"/>
      <c r="VU94" s="191"/>
      <c r="VV94" s="191">
        <f t="shared" si="276"/>
        <v>0</v>
      </c>
      <c r="VW94" s="191"/>
      <c r="VX94" s="191"/>
      <c r="VY94" s="191"/>
      <c r="VZ94" s="191"/>
      <c r="WA94" s="191"/>
      <c r="WB94" s="191"/>
      <c r="WC94" s="191">
        <f t="shared" si="277"/>
        <v>0</v>
      </c>
      <c r="WD94" s="191"/>
      <c r="WE94" s="191"/>
      <c r="WF94" s="191"/>
      <c r="WG94" s="191"/>
      <c r="WH94" s="191"/>
      <c r="WI94" s="191"/>
      <c r="WJ94" s="191">
        <f t="shared" si="278"/>
        <v>0</v>
      </c>
      <c r="WK94" s="191"/>
      <c r="WL94" s="191"/>
      <c r="WM94" s="191"/>
      <c r="WN94" s="191"/>
      <c r="WO94" s="191"/>
      <c r="WP94" s="191"/>
      <c r="WQ94" s="191">
        <f t="shared" si="279"/>
        <v>0</v>
      </c>
      <c r="WR94" s="191"/>
      <c r="WS94" s="191"/>
      <c r="WT94" s="191"/>
      <c r="WU94" s="191"/>
      <c r="WV94" s="191"/>
      <c r="WW94" s="191"/>
      <c r="WX94" s="191">
        <f t="shared" si="280"/>
        <v>0</v>
      </c>
      <c r="WY94" s="191"/>
      <c r="WZ94" s="191"/>
      <c r="XA94" s="191"/>
      <c r="XB94" s="191"/>
      <c r="XC94" s="191"/>
      <c r="XD94" s="191"/>
      <c r="XE94" s="191">
        <f t="shared" si="281"/>
        <v>0</v>
      </c>
      <c r="XF94" s="191"/>
      <c r="XG94" s="191"/>
      <c r="XH94" s="191"/>
      <c r="XI94" s="191"/>
      <c r="XJ94" s="191"/>
      <c r="XK94" s="191"/>
      <c r="XL94" s="191">
        <f t="shared" si="282"/>
        <v>0</v>
      </c>
      <c r="XM94" s="191"/>
      <c r="XN94" s="191"/>
      <c r="XO94" s="191"/>
      <c r="XP94" s="191"/>
      <c r="XQ94" s="191"/>
      <c r="XR94" s="191"/>
      <c r="XS94" s="191">
        <f t="shared" si="283"/>
        <v>0</v>
      </c>
      <c r="XT94" s="191"/>
      <c r="XU94" s="191"/>
      <c r="XV94" s="191"/>
      <c r="XW94" s="191"/>
      <c r="XX94" s="191"/>
      <c r="XY94" s="191"/>
      <c r="XZ94" s="191">
        <f t="shared" si="284"/>
        <v>0</v>
      </c>
      <c r="YA94" s="191"/>
      <c r="YB94" s="191"/>
      <c r="YC94" s="191"/>
      <c r="YD94" s="191"/>
      <c r="YE94" s="191"/>
      <c r="YF94" s="191"/>
      <c r="YG94" s="191">
        <f t="shared" si="285"/>
        <v>0</v>
      </c>
      <c r="YH94" s="191"/>
      <c r="YI94" s="191"/>
      <c r="YJ94" s="191"/>
      <c r="YK94" s="191"/>
      <c r="YL94" s="190">
        <f t="shared" si="194"/>
        <v>311600</v>
      </c>
      <c r="YM94" s="190">
        <f t="shared" si="291"/>
        <v>0</v>
      </c>
      <c r="YN94" s="190">
        <f t="shared" si="292"/>
        <v>311600</v>
      </c>
      <c r="YO94" s="191"/>
    </row>
    <row r="95" spans="1:665" ht="18" customHeight="1">
      <c r="A95" s="200">
        <v>24</v>
      </c>
      <c r="B95" s="191" t="s">
        <v>1921</v>
      </c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>
        <f t="shared" si="195"/>
        <v>0</v>
      </c>
      <c r="N95" s="191"/>
      <c r="O95" s="191"/>
      <c r="P95" s="191"/>
      <c r="Q95" s="191"/>
      <c r="R95" s="191"/>
      <c r="S95" s="191"/>
      <c r="T95" s="191">
        <f t="shared" si="196"/>
        <v>0</v>
      </c>
      <c r="U95" s="191"/>
      <c r="V95" s="191"/>
      <c r="W95" s="191"/>
      <c r="X95" s="191"/>
      <c r="Y95" s="191">
        <f t="shared" si="197"/>
        <v>0</v>
      </c>
      <c r="Z95" s="191"/>
      <c r="AA95" s="191">
        <f t="shared" si="198"/>
        <v>0</v>
      </c>
      <c r="AB95" s="191"/>
      <c r="AC95" s="191"/>
      <c r="AD95" s="191"/>
      <c r="AE95" s="191"/>
      <c r="AF95" s="191"/>
      <c r="AG95" s="191"/>
      <c r="AH95" s="191">
        <f t="shared" si="199"/>
        <v>0</v>
      </c>
      <c r="AI95" s="191"/>
      <c r="AJ95" s="191"/>
      <c r="AK95" s="191"/>
      <c r="AL95" s="191"/>
      <c r="AM95" s="191"/>
      <c r="AN95" s="191"/>
      <c r="AO95" s="191">
        <f t="shared" si="200"/>
        <v>0</v>
      </c>
      <c r="AP95" s="191"/>
      <c r="AQ95" s="191"/>
      <c r="AR95" s="191"/>
      <c r="AS95" s="191"/>
      <c r="AT95" s="191"/>
      <c r="AU95" s="191"/>
      <c r="AV95" s="191">
        <f t="shared" si="201"/>
        <v>0</v>
      </c>
      <c r="AW95" s="191"/>
      <c r="AX95" s="191"/>
      <c r="AY95" s="191"/>
      <c r="AZ95" s="191"/>
      <c r="BA95" s="191"/>
      <c r="BB95" s="191"/>
      <c r="BC95" s="191">
        <f t="shared" si="202"/>
        <v>0</v>
      </c>
      <c r="BD95" s="191"/>
      <c r="BE95" s="191"/>
      <c r="BF95" s="191"/>
      <c r="BG95" s="191"/>
      <c r="BH95" s="191"/>
      <c r="BI95" s="191"/>
      <c r="BJ95" s="191">
        <f t="shared" si="203"/>
        <v>0</v>
      </c>
      <c r="BK95" s="191"/>
      <c r="BL95" s="191"/>
      <c r="BM95" s="191"/>
      <c r="BN95" s="191"/>
      <c r="BO95" s="191"/>
      <c r="BP95" s="191"/>
      <c r="BQ95" s="191">
        <f t="shared" si="204"/>
        <v>0</v>
      </c>
      <c r="BR95" s="191"/>
      <c r="BS95" s="191"/>
      <c r="BT95" s="191"/>
      <c r="BU95" s="191"/>
      <c r="BV95" s="191"/>
      <c r="BW95" s="191"/>
      <c r="BX95" s="191">
        <f t="shared" si="205"/>
        <v>0</v>
      </c>
      <c r="BY95" s="191"/>
      <c r="BZ95" s="191"/>
      <c r="CA95" s="191"/>
      <c r="CB95" s="191"/>
      <c r="CC95" s="191"/>
      <c r="CD95" s="191"/>
      <c r="CE95" s="191">
        <f t="shared" si="206"/>
        <v>0</v>
      </c>
      <c r="CF95" s="191"/>
      <c r="CG95" s="191"/>
      <c r="CH95" s="191"/>
      <c r="CI95" s="191"/>
      <c r="CJ95" s="191"/>
      <c r="CK95" s="191"/>
      <c r="CL95" s="191">
        <f t="shared" si="207"/>
        <v>0</v>
      </c>
      <c r="CM95" s="191"/>
      <c r="CN95" s="191"/>
      <c r="CO95" s="191"/>
      <c r="CP95" s="191"/>
      <c r="CQ95" s="191"/>
      <c r="CR95" s="191"/>
      <c r="CS95" s="191">
        <f t="shared" si="208"/>
        <v>0</v>
      </c>
      <c r="CT95" s="191"/>
      <c r="CU95" s="191"/>
      <c r="CV95" s="191"/>
      <c r="CW95" s="191"/>
      <c r="CX95" s="191"/>
      <c r="CY95" s="191"/>
      <c r="CZ95" s="191">
        <f t="shared" si="209"/>
        <v>0</v>
      </c>
      <c r="DA95" s="191"/>
      <c r="DB95" s="191"/>
      <c r="DC95" s="191"/>
      <c r="DD95" s="191"/>
      <c r="DE95" s="191"/>
      <c r="DF95" s="191"/>
      <c r="DG95" s="191">
        <f t="shared" si="210"/>
        <v>0</v>
      </c>
      <c r="DH95" s="191"/>
      <c r="DI95" s="191"/>
      <c r="DJ95" s="191"/>
      <c r="DK95" s="191"/>
      <c r="DL95" s="191"/>
      <c r="DM95" s="191"/>
      <c r="DN95" s="191">
        <f t="shared" si="211"/>
        <v>0</v>
      </c>
      <c r="DO95" s="191"/>
      <c r="DP95" s="191"/>
      <c r="DQ95" s="191"/>
      <c r="DR95" s="191"/>
      <c r="DS95" s="191"/>
      <c r="DT95" s="191"/>
      <c r="DU95" s="191">
        <f t="shared" si="212"/>
        <v>0</v>
      </c>
      <c r="DV95" s="191"/>
      <c r="DW95" s="191"/>
      <c r="DX95" s="191"/>
      <c r="DY95" s="191"/>
      <c r="DZ95" s="191"/>
      <c r="EA95" s="191"/>
      <c r="EB95" s="191">
        <f t="shared" si="213"/>
        <v>0</v>
      </c>
      <c r="EC95" s="191"/>
      <c r="ED95" s="191"/>
      <c r="EE95" s="191"/>
      <c r="EF95" s="191"/>
      <c r="EG95" s="191"/>
      <c r="EH95" s="191"/>
      <c r="EI95" s="191">
        <f t="shared" si="214"/>
        <v>0</v>
      </c>
      <c r="EJ95" s="191"/>
      <c r="EK95" s="191"/>
      <c r="EL95" s="191"/>
      <c r="EM95" s="191"/>
      <c r="EN95" s="191"/>
      <c r="EO95" s="191"/>
      <c r="EP95" s="191">
        <f t="shared" si="215"/>
        <v>0</v>
      </c>
      <c r="EQ95" s="191"/>
      <c r="ER95" s="191"/>
      <c r="ES95" s="191"/>
      <c r="ET95" s="191"/>
      <c r="EU95" s="191"/>
      <c r="EV95" s="191"/>
      <c r="EW95" s="191">
        <f t="shared" si="216"/>
        <v>0</v>
      </c>
      <c r="EX95" s="191"/>
      <c r="EY95" s="191"/>
      <c r="EZ95" s="191"/>
      <c r="FA95" s="191"/>
      <c r="FB95" s="191"/>
      <c r="FC95" s="191"/>
      <c r="FD95" s="191">
        <f t="shared" si="217"/>
        <v>0</v>
      </c>
      <c r="FE95" s="191"/>
      <c r="FF95" s="191"/>
      <c r="FG95" s="191"/>
      <c r="FH95" s="191"/>
      <c r="FI95" s="191"/>
      <c r="FJ95" s="191"/>
      <c r="FK95" s="191">
        <f t="shared" si="218"/>
        <v>0</v>
      </c>
      <c r="FL95" s="191"/>
      <c r="FM95" s="191"/>
      <c r="FN95" s="191"/>
      <c r="FO95" s="191"/>
      <c r="FP95" s="191"/>
      <c r="FQ95" s="191"/>
      <c r="FR95" s="191">
        <f t="shared" si="219"/>
        <v>0</v>
      </c>
      <c r="FS95" s="191"/>
      <c r="FT95" s="191"/>
      <c r="FU95" s="191"/>
      <c r="FV95" s="191"/>
      <c r="FW95" s="191"/>
      <c r="FX95" s="191"/>
      <c r="FY95" s="191">
        <f t="shared" si="220"/>
        <v>0</v>
      </c>
      <c r="FZ95" s="191"/>
      <c r="GA95" s="191"/>
      <c r="GB95" s="191"/>
      <c r="GC95" s="191"/>
      <c r="GD95" s="191"/>
      <c r="GE95" s="191"/>
      <c r="GF95" s="191">
        <f t="shared" si="221"/>
        <v>0</v>
      </c>
      <c r="GG95" s="191"/>
      <c r="GH95" s="191"/>
      <c r="GI95" s="191"/>
      <c r="GJ95" s="191"/>
      <c r="GK95" s="191"/>
      <c r="GL95" s="191"/>
      <c r="GM95" s="191">
        <f t="shared" si="222"/>
        <v>0</v>
      </c>
      <c r="GN95" s="191"/>
      <c r="GO95" s="191"/>
      <c r="GP95" s="191"/>
      <c r="GQ95" s="191"/>
      <c r="GR95" s="191"/>
      <c r="GS95" s="191"/>
      <c r="GT95" s="191">
        <f t="shared" si="223"/>
        <v>0</v>
      </c>
      <c r="GU95" s="191"/>
      <c r="GV95" s="191"/>
      <c r="GW95" s="191"/>
      <c r="GX95" s="191"/>
      <c r="GY95" s="191"/>
      <c r="GZ95" s="191"/>
      <c r="HA95" s="191">
        <f t="shared" si="224"/>
        <v>0</v>
      </c>
      <c r="HB95" s="191"/>
      <c r="HC95" s="191"/>
      <c r="HD95" s="191"/>
      <c r="HE95" s="191"/>
      <c r="HF95" s="191"/>
      <c r="HG95" s="191"/>
      <c r="HH95" s="191">
        <f t="shared" si="225"/>
        <v>0</v>
      </c>
      <c r="HI95" s="191"/>
      <c r="HJ95" s="191"/>
      <c r="HK95" s="191"/>
      <c r="HL95" s="191"/>
      <c r="HM95" s="191"/>
      <c r="HN95" s="191"/>
      <c r="HO95" s="191">
        <f t="shared" si="226"/>
        <v>0</v>
      </c>
      <c r="HP95" s="191"/>
      <c r="HQ95" s="191"/>
      <c r="HR95" s="191"/>
      <c r="HS95" s="191"/>
      <c r="HT95" s="191"/>
      <c r="HU95" s="191"/>
      <c r="HV95" s="191">
        <f t="shared" si="227"/>
        <v>0</v>
      </c>
      <c r="HW95" s="191"/>
      <c r="HX95" s="191"/>
      <c r="HY95" s="191"/>
      <c r="HZ95" s="191"/>
      <c r="IA95" s="191"/>
      <c r="IB95" s="191"/>
      <c r="IC95" s="191">
        <f t="shared" si="228"/>
        <v>0</v>
      </c>
      <c r="ID95" s="191"/>
      <c r="IE95" s="191"/>
      <c r="IF95" s="191"/>
      <c r="IG95" s="191"/>
      <c r="IH95" s="191"/>
      <c r="II95" s="191"/>
      <c r="IJ95" s="191">
        <f t="shared" si="229"/>
        <v>0</v>
      </c>
      <c r="IK95" s="191"/>
      <c r="IL95" s="191"/>
      <c r="IM95" s="191"/>
      <c r="IN95" s="191"/>
      <c r="IO95" s="191"/>
      <c r="IP95" s="191"/>
      <c r="IQ95" s="191">
        <f t="shared" si="230"/>
        <v>0</v>
      </c>
      <c r="IR95" s="191"/>
      <c r="IS95" s="191"/>
      <c r="IT95" s="191"/>
      <c r="IU95" s="191"/>
      <c r="IV95" s="191"/>
      <c r="IW95" s="191"/>
      <c r="IX95" s="191">
        <f t="shared" si="231"/>
        <v>0</v>
      </c>
      <c r="IY95" s="191"/>
      <c r="IZ95" s="191"/>
      <c r="JA95" s="191"/>
      <c r="JB95" s="191"/>
      <c r="JC95" s="191"/>
      <c r="JD95" s="191"/>
      <c r="JE95" s="191">
        <f t="shared" si="232"/>
        <v>0</v>
      </c>
      <c r="JF95" s="191"/>
      <c r="JG95" s="191"/>
      <c r="JH95" s="191"/>
      <c r="JI95" s="191"/>
      <c r="JJ95" s="191"/>
      <c r="JK95" s="191"/>
      <c r="JL95" s="191">
        <f t="shared" si="233"/>
        <v>0</v>
      </c>
      <c r="JM95" s="191"/>
      <c r="JN95" s="191"/>
      <c r="JO95" s="191"/>
      <c r="JP95" s="191"/>
      <c r="JQ95" s="191"/>
      <c r="JR95" s="191"/>
      <c r="JS95" s="191">
        <f t="shared" si="234"/>
        <v>0</v>
      </c>
      <c r="JT95" s="191"/>
      <c r="JU95" s="191"/>
      <c r="JV95" s="191"/>
      <c r="JW95" s="191"/>
      <c r="JX95" s="191"/>
      <c r="JY95" s="191"/>
      <c r="JZ95" s="191">
        <f t="shared" si="235"/>
        <v>0</v>
      </c>
      <c r="KA95" s="191"/>
      <c r="KB95" s="191"/>
      <c r="KC95" s="191"/>
      <c r="KD95" s="191"/>
      <c r="KE95" s="191"/>
      <c r="KF95" s="191"/>
      <c r="KG95" s="191">
        <f t="shared" si="236"/>
        <v>0</v>
      </c>
      <c r="KH95" s="191"/>
      <c r="KI95" s="191"/>
      <c r="KJ95" s="191"/>
      <c r="KK95" s="191"/>
      <c r="KL95" s="191"/>
      <c r="KM95" s="191"/>
      <c r="KN95" s="191">
        <f t="shared" si="237"/>
        <v>0</v>
      </c>
      <c r="KO95" s="191"/>
      <c r="KP95" s="191"/>
      <c r="KQ95" s="191"/>
      <c r="KR95" s="191"/>
      <c r="KS95" s="191"/>
      <c r="KT95" s="191"/>
      <c r="KU95" s="191">
        <f t="shared" si="238"/>
        <v>0</v>
      </c>
      <c r="KV95" s="191"/>
      <c r="KW95" s="191"/>
      <c r="KX95" s="191"/>
      <c r="KY95" s="191"/>
      <c r="KZ95" s="191"/>
      <c r="LA95" s="191"/>
      <c r="LB95" s="191">
        <f t="shared" si="239"/>
        <v>0</v>
      </c>
      <c r="LC95" s="191"/>
      <c r="LD95" s="191"/>
      <c r="LE95" s="191"/>
      <c r="LF95" s="191"/>
      <c r="LG95" s="191"/>
      <c r="LH95" s="191"/>
      <c r="LI95" s="191">
        <f t="shared" si="240"/>
        <v>0</v>
      </c>
      <c r="LJ95" s="191"/>
      <c r="LK95" s="191"/>
      <c r="LL95" s="191"/>
      <c r="LM95" s="191"/>
      <c r="LN95" s="191"/>
      <c r="LO95" s="191"/>
      <c r="LP95" s="191">
        <f t="shared" si="241"/>
        <v>0</v>
      </c>
      <c r="LQ95" s="191"/>
      <c r="LR95" s="191"/>
      <c r="LS95" s="191"/>
      <c r="LT95" s="191"/>
      <c r="LU95" s="191"/>
      <c r="LV95" s="191"/>
      <c r="LW95" s="191">
        <f t="shared" si="242"/>
        <v>0</v>
      </c>
      <c r="LX95" s="191"/>
      <c r="LY95" s="191"/>
      <c r="LZ95" s="191"/>
      <c r="MA95" s="191"/>
      <c r="MB95" s="191"/>
      <c r="MC95" s="191"/>
      <c r="MD95" s="191">
        <f t="shared" si="243"/>
        <v>0</v>
      </c>
      <c r="ME95" s="191"/>
      <c r="MF95" s="191"/>
      <c r="MG95" s="191"/>
      <c r="MH95" s="191"/>
      <c r="MI95" s="191"/>
      <c r="MJ95" s="191"/>
      <c r="MK95" s="191">
        <f t="shared" si="244"/>
        <v>0</v>
      </c>
      <c r="ML95" s="191"/>
      <c r="MM95" s="191"/>
      <c r="MN95" s="191"/>
      <c r="MO95" s="191"/>
      <c r="MP95" s="191"/>
      <c r="MQ95" s="191"/>
      <c r="MR95" s="191">
        <f t="shared" si="245"/>
        <v>0</v>
      </c>
      <c r="MS95" s="191"/>
      <c r="MT95" s="191"/>
      <c r="MU95" s="191"/>
      <c r="MV95" s="191"/>
      <c r="MW95" s="191"/>
      <c r="MX95" s="191"/>
      <c r="MY95" s="191">
        <f t="shared" si="246"/>
        <v>0</v>
      </c>
      <c r="MZ95" s="191"/>
      <c r="NA95" s="191"/>
      <c r="NB95" s="191"/>
      <c r="NC95" s="191"/>
      <c r="ND95" s="191"/>
      <c r="NE95" s="191"/>
      <c r="NF95" s="191">
        <f t="shared" si="247"/>
        <v>0</v>
      </c>
      <c r="NG95" s="191"/>
      <c r="NH95" s="191"/>
      <c r="NI95" s="191"/>
      <c r="NJ95" s="191"/>
      <c r="NK95" s="191"/>
      <c r="NL95" s="191"/>
      <c r="NM95" s="191">
        <f t="shared" si="248"/>
        <v>0</v>
      </c>
      <c r="NN95" s="191"/>
      <c r="NO95" s="191"/>
      <c r="NP95" s="191"/>
      <c r="NQ95" s="191"/>
      <c r="NR95" s="191"/>
      <c r="NS95" s="191"/>
      <c r="NT95" s="191">
        <f t="shared" si="249"/>
        <v>0</v>
      </c>
      <c r="NU95" s="191"/>
      <c r="NV95" s="191"/>
      <c r="NW95" s="191"/>
      <c r="NX95" s="191"/>
      <c r="NY95" s="191"/>
      <c r="NZ95" s="191"/>
      <c r="OA95" s="191">
        <f t="shared" si="250"/>
        <v>0</v>
      </c>
      <c r="OB95" s="191"/>
      <c r="OC95" s="191"/>
      <c r="OD95" s="191"/>
      <c r="OE95" s="191"/>
      <c r="OF95" s="191"/>
      <c r="OG95" s="191"/>
      <c r="OH95" s="191">
        <f t="shared" si="251"/>
        <v>0</v>
      </c>
      <c r="OI95" s="191"/>
      <c r="OJ95" s="191"/>
      <c r="OK95" s="191"/>
      <c r="OL95" s="191"/>
      <c r="OM95" s="191"/>
      <c r="ON95" s="191"/>
      <c r="OO95" s="191">
        <f t="shared" si="252"/>
        <v>0</v>
      </c>
      <c r="OP95" s="191"/>
      <c r="OQ95" s="191"/>
      <c r="OR95" s="191"/>
      <c r="OS95" s="191"/>
      <c r="OT95" s="191"/>
      <c r="OU95" s="191"/>
      <c r="OV95" s="191">
        <f t="shared" si="253"/>
        <v>0</v>
      </c>
      <c r="OW95" s="191"/>
      <c r="OX95" s="191"/>
      <c r="OY95" s="191"/>
      <c r="OZ95" s="191"/>
      <c r="PA95" s="191"/>
      <c r="PB95" s="191"/>
      <c r="PC95" s="191">
        <f t="shared" si="254"/>
        <v>0</v>
      </c>
      <c r="PD95" s="191"/>
      <c r="PE95" s="191"/>
      <c r="PF95" s="191"/>
      <c r="PG95" s="191"/>
      <c r="PH95" s="191"/>
      <c r="PI95" s="191"/>
      <c r="PJ95" s="191">
        <f t="shared" si="255"/>
        <v>0</v>
      </c>
      <c r="PK95" s="191"/>
      <c r="PL95" s="191"/>
      <c r="PM95" s="191"/>
      <c r="PN95" s="191"/>
      <c r="PO95" s="191"/>
      <c r="PP95" s="191"/>
      <c r="PQ95" s="191">
        <f t="shared" si="256"/>
        <v>0</v>
      </c>
      <c r="PR95" s="191"/>
      <c r="PS95" s="191"/>
      <c r="PT95" s="191"/>
      <c r="PU95" s="191">
        <v>1</v>
      </c>
      <c r="PV95" s="191">
        <v>60000</v>
      </c>
      <c r="PW95" s="191"/>
      <c r="PX95" s="191">
        <f t="shared" si="257"/>
        <v>60000</v>
      </c>
      <c r="PY95" s="191"/>
      <c r="PZ95" s="191"/>
      <c r="QA95" s="191"/>
      <c r="QB95" s="191"/>
      <c r="QC95" s="191">
        <f t="shared" si="258"/>
        <v>0</v>
      </c>
      <c r="QD95" s="191"/>
      <c r="QE95" s="191">
        <f t="shared" si="259"/>
        <v>0</v>
      </c>
      <c r="QF95" s="191"/>
      <c r="QG95" s="191"/>
      <c r="QH95" s="191"/>
      <c r="QI95" s="191"/>
      <c r="QJ95" s="191"/>
      <c r="QK95" s="191"/>
      <c r="QL95" s="191">
        <f t="shared" si="260"/>
        <v>0</v>
      </c>
      <c r="QM95" s="191"/>
      <c r="QN95" s="191"/>
      <c r="QO95" s="191"/>
      <c r="QP95" s="191"/>
      <c r="QQ95" s="201">
        <f>24456.6-43</f>
        <v>24413.599999999999</v>
      </c>
      <c r="QR95" s="191"/>
      <c r="QS95" s="201">
        <f t="shared" si="261"/>
        <v>24413.599999999999</v>
      </c>
      <c r="QT95" s="191">
        <v>1294</v>
      </c>
      <c r="QU95" s="191"/>
      <c r="QV95" s="191"/>
      <c r="QW95" s="191"/>
      <c r="QX95" s="191"/>
      <c r="QY95" s="191"/>
      <c r="QZ95" s="191">
        <f t="shared" si="262"/>
        <v>0</v>
      </c>
      <c r="RA95" s="191"/>
      <c r="RB95" s="191"/>
      <c r="RC95" s="191"/>
      <c r="RD95" s="191"/>
      <c r="RE95" s="191"/>
      <c r="RF95" s="191"/>
      <c r="RG95" s="191">
        <f t="shared" si="263"/>
        <v>0</v>
      </c>
      <c r="RH95" s="191"/>
      <c r="RI95" s="191"/>
      <c r="RJ95" s="191"/>
      <c r="RK95" s="191"/>
      <c r="RL95" s="191"/>
      <c r="RM95" s="191"/>
      <c r="RN95" s="191">
        <f t="shared" si="264"/>
        <v>0</v>
      </c>
      <c r="RO95" s="191"/>
      <c r="RP95" s="191"/>
      <c r="RQ95" s="191"/>
      <c r="RR95" s="191"/>
      <c r="RS95" s="191"/>
      <c r="RT95" s="191"/>
      <c r="RU95" s="191">
        <f t="shared" si="265"/>
        <v>0</v>
      </c>
      <c r="RV95" s="191"/>
      <c r="RW95" s="191"/>
      <c r="RX95" s="191"/>
      <c r="RY95" s="191"/>
      <c r="RZ95" s="191"/>
      <c r="SA95" s="191"/>
      <c r="SB95" s="191">
        <f t="shared" si="266"/>
        <v>0</v>
      </c>
      <c r="SC95" s="191"/>
      <c r="SD95" s="191"/>
      <c r="SE95" s="191"/>
      <c r="SF95" s="191"/>
      <c r="SG95" s="191"/>
      <c r="SH95" s="191"/>
      <c r="SI95" s="191">
        <f t="shared" si="287"/>
        <v>0</v>
      </c>
      <c r="SJ95" s="191"/>
      <c r="SK95" s="191"/>
      <c r="SL95" s="191"/>
      <c r="SM95" s="191"/>
      <c r="SN95" s="191"/>
      <c r="SO95" s="191"/>
      <c r="SP95" s="191">
        <f t="shared" si="267"/>
        <v>0</v>
      </c>
      <c r="SQ95" s="191"/>
      <c r="SR95" s="191"/>
      <c r="SS95" s="191"/>
      <c r="ST95" s="191"/>
      <c r="SU95" s="191"/>
      <c r="SV95" s="191"/>
      <c r="SW95" s="191">
        <f t="shared" si="268"/>
        <v>0</v>
      </c>
      <c r="SX95" s="191"/>
      <c r="SY95" s="191"/>
      <c r="SZ95" s="191"/>
      <c r="TA95" s="191"/>
      <c r="TB95" s="191"/>
      <c r="TC95" s="191"/>
      <c r="TD95" s="191">
        <f t="shared" si="288"/>
        <v>0</v>
      </c>
      <c r="TE95" s="191"/>
      <c r="TF95" s="191"/>
      <c r="TG95" s="191"/>
      <c r="TH95" s="191"/>
      <c r="TI95" s="191"/>
      <c r="TJ95" s="191"/>
      <c r="TK95" s="191">
        <f t="shared" si="289"/>
        <v>0</v>
      </c>
      <c r="TL95" s="191"/>
      <c r="TM95" s="191"/>
      <c r="TN95" s="191"/>
      <c r="TO95" s="191"/>
      <c r="TP95" s="191"/>
      <c r="TQ95" s="191"/>
      <c r="TR95" s="191">
        <f t="shared" si="290"/>
        <v>0</v>
      </c>
      <c r="TS95" s="191"/>
      <c r="TT95" s="191"/>
      <c r="TU95" s="191"/>
      <c r="TV95" s="191"/>
      <c r="TW95" s="191"/>
      <c r="TX95" s="191"/>
      <c r="TY95" s="191">
        <f t="shared" si="269"/>
        <v>0</v>
      </c>
      <c r="TZ95" s="191"/>
      <c r="UA95" s="191"/>
      <c r="UB95" s="191"/>
      <c r="UC95" s="191"/>
      <c r="UD95" s="191"/>
      <c r="UE95" s="191"/>
      <c r="UF95" s="191">
        <f t="shared" si="270"/>
        <v>0</v>
      </c>
      <c r="UG95" s="191"/>
      <c r="UH95" s="191"/>
      <c r="UI95" s="191"/>
      <c r="UJ95" s="191"/>
      <c r="UK95" s="191"/>
      <c r="UL95" s="191"/>
      <c r="UM95" s="191">
        <f t="shared" si="271"/>
        <v>0</v>
      </c>
      <c r="UN95" s="191"/>
      <c r="UO95" s="191"/>
      <c r="UP95" s="191"/>
      <c r="UQ95" s="191"/>
      <c r="UR95" s="191"/>
      <c r="US95" s="191"/>
      <c r="UT95" s="191">
        <f t="shared" si="272"/>
        <v>0</v>
      </c>
      <c r="UU95" s="191"/>
      <c r="UV95" s="191"/>
      <c r="UW95" s="191"/>
      <c r="UX95" s="191"/>
      <c r="UY95" s="191"/>
      <c r="UZ95" s="191"/>
      <c r="VA95" s="191">
        <f t="shared" si="273"/>
        <v>0</v>
      </c>
      <c r="VB95" s="191"/>
      <c r="VC95" s="191"/>
      <c r="VD95" s="191"/>
      <c r="VE95" s="191"/>
      <c r="VF95" s="191"/>
      <c r="VG95" s="191"/>
      <c r="VH95" s="191">
        <f t="shared" si="274"/>
        <v>0</v>
      </c>
      <c r="VI95" s="191"/>
      <c r="VJ95" s="191"/>
      <c r="VK95" s="191"/>
      <c r="VL95" s="191"/>
      <c r="VM95" s="191"/>
      <c r="VN95" s="191"/>
      <c r="VO95" s="191">
        <f t="shared" si="275"/>
        <v>0</v>
      </c>
      <c r="VP95" s="191"/>
      <c r="VQ95" s="191"/>
      <c r="VR95" s="191"/>
      <c r="VS95" s="191"/>
      <c r="VT95" s="191"/>
      <c r="VU95" s="191"/>
      <c r="VV95" s="191">
        <f t="shared" si="276"/>
        <v>0</v>
      </c>
      <c r="VW95" s="191"/>
      <c r="VX95" s="191"/>
      <c r="VY95" s="191"/>
      <c r="VZ95" s="191"/>
      <c r="WA95" s="191"/>
      <c r="WB95" s="191"/>
      <c r="WC95" s="191">
        <f t="shared" si="277"/>
        <v>0</v>
      </c>
      <c r="WD95" s="191"/>
      <c r="WE95" s="191"/>
      <c r="WF95" s="191"/>
      <c r="WG95" s="191"/>
      <c r="WH95" s="191"/>
      <c r="WI95" s="191"/>
      <c r="WJ95" s="191">
        <f t="shared" si="278"/>
        <v>0</v>
      </c>
      <c r="WK95" s="191"/>
      <c r="WL95" s="191"/>
      <c r="WM95" s="191"/>
      <c r="WN95" s="191"/>
      <c r="WO95" s="191"/>
      <c r="WP95" s="191"/>
      <c r="WQ95" s="191">
        <f t="shared" si="279"/>
        <v>0</v>
      </c>
      <c r="WR95" s="191"/>
      <c r="WS95" s="191"/>
      <c r="WT95" s="191"/>
      <c r="WU95" s="191"/>
      <c r="WV95" s="191"/>
      <c r="WW95" s="191"/>
      <c r="WX95" s="191">
        <f t="shared" si="280"/>
        <v>0</v>
      </c>
      <c r="WY95" s="191"/>
      <c r="WZ95" s="191"/>
      <c r="XA95" s="191"/>
      <c r="XB95" s="191"/>
      <c r="XC95" s="191"/>
      <c r="XD95" s="191"/>
      <c r="XE95" s="191">
        <f t="shared" si="281"/>
        <v>0</v>
      </c>
      <c r="XF95" s="191"/>
      <c r="XG95" s="191"/>
      <c r="XH95" s="191"/>
      <c r="XI95" s="191"/>
      <c r="XJ95" s="191"/>
      <c r="XK95" s="191"/>
      <c r="XL95" s="191">
        <f t="shared" si="282"/>
        <v>0</v>
      </c>
      <c r="XM95" s="191"/>
      <c r="XN95" s="191"/>
      <c r="XO95" s="191"/>
      <c r="XP95" s="191"/>
      <c r="XQ95" s="191"/>
      <c r="XR95" s="191"/>
      <c r="XS95" s="191">
        <f t="shared" si="283"/>
        <v>0</v>
      </c>
      <c r="XT95" s="191"/>
      <c r="XU95" s="191"/>
      <c r="XV95" s="191"/>
      <c r="XW95" s="191"/>
      <c r="XX95" s="191"/>
      <c r="XY95" s="191"/>
      <c r="XZ95" s="191">
        <f t="shared" si="284"/>
        <v>0</v>
      </c>
      <c r="YA95" s="191"/>
      <c r="YB95" s="191"/>
      <c r="YC95" s="191"/>
      <c r="YD95" s="191"/>
      <c r="YE95" s="191"/>
      <c r="YF95" s="191"/>
      <c r="YG95" s="191">
        <f t="shared" si="285"/>
        <v>0</v>
      </c>
      <c r="YH95" s="191"/>
      <c r="YI95" s="191"/>
      <c r="YJ95" s="191"/>
      <c r="YK95" s="191"/>
      <c r="YL95" s="190">
        <f t="shared" si="194"/>
        <v>84413.6</v>
      </c>
      <c r="YM95" s="190">
        <f t="shared" si="291"/>
        <v>0</v>
      </c>
      <c r="YN95" s="190">
        <f t="shared" si="292"/>
        <v>84413.6</v>
      </c>
      <c r="YO95" s="191"/>
    </row>
    <row r="96" spans="1:665" ht="18" customHeight="1">
      <c r="A96" s="200">
        <v>25</v>
      </c>
      <c r="B96" s="191" t="s">
        <v>1922</v>
      </c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>
        <f t="shared" si="195"/>
        <v>0</v>
      </c>
      <c r="N96" s="191"/>
      <c r="O96" s="191"/>
      <c r="P96" s="191"/>
      <c r="Q96" s="191"/>
      <c r="R96" s="191"/>
      <c r="S96" s="191"/>
      <c r="T96" s="191">
        <f t="shared" si="196"/>
        <v>0</v>
      </c>
      <c r="U96" s="191"/>
      <c r="V96" s="191"/>
      <c r="W96" s="191"/>
      <c r="X96" s="191">
        <v>1</v>
      </c>
      <c r="Y96" s="191">
        <f t="shared" si="197"/>
        <v>2000</v>
      </c>
      <c r="Z96" s="191"/>
      <c r="AA96" s="191">
        <f t="shared" si="198"/>
        <v>2000</v>
      </c>
      <c r="AB96" s="191"/>
      <c r="AC96" s="191"/>
      <c r="AD96" s="191"/>
      <c r="AE96" s="191"/>
      <c r="AF96" s="191"/>
      <c r="AG96" s="191"/>
      <c r="AH96" s="191">
        <f t="shared" si="199"/>
        <v>0</v>
      </c>
      <c r="AI96" s="191"/>
      <c r="AJ96" s="191"/>
      <c r="AK96" s="191"/>
      <c r="AL96" s="191"/>
      <c r="AM96" s="191"/>
      <c r="AN96" s="191"/>
      <c r="AO96" s="191">
        <f t="shared" si="200"/>
        <v>0</v>
      </c>
      <c r="AP96" s="191"/>
      <c r="AQ96" s="191"/>
      <c r="AR96" s="191"/>
      <c r="AS96" s="191"/>
      <c r="AT96" s="191"/>
      <c r="AU96" s="191"/>
      <c r="AV96" s="191">
        <f t="shared" si="201"/>
        <v>0</v>
      </c>
      <c r="AW96" s="191"/>
      <c r="AX96" s="191"/>
      <c r="AY96" s="191"/>
      <c r="AZ96" s="191"/>
      <c r="BA96" s="191"/>
      <c r="BB96" s="191"/>
      <c r="BC96" s="191">
        <f t="shared" si="202"/>
        <v>0</v>
      </c>
      <c r="BD96" s="191"/>
      <c r="BE96" s="191"/>
      <c r="BF96" s="191"/>
      <c r="BG96" s="191"/>
      <c r="BH96" s="191"/>
      <c r="BI96" s="191"/>
      <c r="BJ96" s="191">
        <f t="shared" si="203"/>
        <v>0</v>
      </c>
      <c r="BK96" s="191"/>
      <c r="BL96" s="191"/>
      <c r="BM96" s="191"/>
      <c r="BN96" s="191"/>
      <c r="BO96" s="191"/>
      <c r="BP96" s="191"/>
      <c r="BQ96" s="191">
        <f t="shared" si="204"/>
        <v>0</v>
      </c>
      <c r="BR96" s="191"/>
      <c r="BS96" s="191"/>
      <c r="BT96" s="191"/>
      <c r="BU96" s="191"/>
      <c r="BV96" s="191"/>
      <c r="BW96" s="191"/>
      <c r="BX96" s="191">
        <f t="shared" si="205"/>
        <v>0</v>
      </c>
      <c r="BY96" s="191"/>
      <c r="BZ96" s="191"/>
      <c r="CA96" s="191"/>
      <c r="CB96" s="191"/>
      <c r="CC96" s="191"/>
      <c r="CD96" s="191"/>
      <c r="CE96" s="191">
        <f t="shared" si="206"/>
        <v>0</v>
      </c>
      <c r="CF96" s="191"/>
      <c r="CG96" s="191"/>
      <c r="CH96" s="191"/>
      <c r="CI96" s="191"/>
      <c r="CJ96" s="191"/>
      <c r="CK96" s="191"/>
      <c r="CL96" s="191">
        <f t="shared" si="207"/>
        <v>0</v>
      </c>
      <c r="CM96" s="191"/>
      <c r="CN96" s="191"/>
      <c r="CO96" s="191"/>
      <c r="CP96" s="191"/>
      <c r="CQ96" s="191"/>
      <c r="CR96" s="191"/>
      <c r="CS96" s="191">
        <f t="shared" si="208"/>
        <v>0</v>
      </c>
      <c r="CT96" s="191"/>
      <c r="CU96" s="191"/>
      <c r="CV96" s="191"/>
      <c r="CW96" s="191"/>
      <c r="CX96" s="191"/>
      <c r="CY96" s="191"/>
      <c r="CZ96" s="191">
        <f t="shared" si="209"/>
        <v>0</v>
      </c>
      <c r="DA96" s="191"/>
      <c r="DB96" s="191"/>
      <c r="DC96" s="191"/>
      <c r="DD96" s="191"/>
      <c r="DE96" s="191"/>
      <c r="DF96" s="191"/>
      <c r="DG96" s="191">
        <f t="shared" si="210"/>
        <v>0</v>
      </c>
      <c r="DH96" s="191"/>
      <c r="DI96" s="191"/>
      <c r="DJ96" s="191"/>
      <c r="DK96" s="191"/>
      <c r="DL96" s="191"/>
      <c r="DM96" s="191"/>
      <c r="DN96" s="191">
        <f t="shared" si="211"/>
        <v>0</v>
      </c>
      <c r="DO96" s="191"/>
      <c r="DP96" s="191"/>
      <c r="DQ96" s="191"/>
      <c r="DR96" s="191"/>
      <c r="DS96" s="191"/>
      <c r="DT96" s="191"/>
      <c r="DU96" s="191">
        <f t="shared" si="212"/>
        <v>0</v>
      </c>
      <c r="DV96" s="191"/>
      <c r="DW96" s="191"/>
      <c r="DX96" s="191"/>
      <c r="DY96" s="191"/>
      <c r="DZ96" s="191"/>
      <c r="EA96" s="191"/>
      <c r="EB96" s="191">
        <f t="shared" si="213"/>
        <v>0</v>
      </c>
      <c r="EC96" s="191"/>
      <c r="ED96" s="191"/>
      <c r="EE96" s="191"/>
      <c r="EF96" s="191"/>
      <c r="EG96" s="191"/>
      <c r="EH96" s="191"/>
      <c r="EI96" s="191">
        <f t="shared" si="214"/>
        <v>0</v>
      </c>
      <c r="EJ96" s="191"/>
      <c r="EK96" s="191"/>
      <c r="EL96" s="191"/>
      <c r="EM96" s="191"/>
      <c r="EN96" s="191"/>
      <c r="EO96" s="191"/>
      <c r="EP96" s="191">
        <f t="shared" si="215"/>
        <v>0</v>
      </c>
      <c r="EQ96" s="191"/>
      <c r="ER96" s="191"/>
      <c r="ES96" s="191"/>
      <c r="ET96" s="191"/>
      <c r="EU96" s="191"/>
      <c r="EV96" s="191"/>
      <c r="EW96" s="191">
        <f t="shared" si="216"/>
        <v>0</v>
      </c>
      <c r="EX96" s="191"/>
      <c r="EY96" s="191"/>
      <c r="EZ96" s="191"/>
      <c r="FA96" s="191"/>
      <c r="FB96" s="191"/>
      <c r="FC96" s="191"/>
      <c r="FD96" s="191">
        <f t="shared" si="217"/>
        <v>0</v>
      </c>
      <c r="FE96" s="191"/>
      <c r="FF96" s="191"/>
      <c r="FG96" s="191"/>
      <c r="FH96" s="191"/>
      <c r="FI96" s="191"/>
      <c r="FJ96" s="191"/>
      <c r="FK96" s="191">
        <f t="shared" si="218"/>
        <v>0</v>
      </c>
      <c r="FL96" s="191"/>
      <c r="FM96" s="191"/>
      <c r="FN96" s="191"/>
      <c r="FO96" s="191"/>
      <c r="FP96" s="191"/>
      <c r="FQ96" s="191"/>
      <c r="FR96" s="191">
        <f t="shared" si="219"/>
        <v>0</v>
      </c>
      <c r="FS96" s="191"/>
      <c r="FT96" s="191"/>
      <c r="FU96" s="191"/>
      <c r="FV96" s="191"/>
      <c r="FW96" s="191"/>
      <c r="FX96" s="191"/>
      <c r="FY96" s="191">
        <f t="shared" si="220"/>
        <v>0</v>
      </c>
      <c r="FZ96" s="191"/>
      <c r="GA96" s="191"/>
      <c r="GB96" s="191"/>
      <c r="GC96" s="191"/>
      <c r="GD96" s="191"/>
      <c r="GE96" s="191"/>
      <c r="GF96" s="191">
        <f t="shared" si="221"/>
        <v>0</v>
      </c>
      <c r="GG96" s="191"/>
      <c r="GH96" s="191"/>
      <c r="GI96" s="191"/>
      <c r="GJ96" s="191"/>
      <c r="GK96" s="191"/>
      <c r="GL96" s="191"/>
      <c r="GM96" s="191">
        <f t="shared" si="222"/>
        <v>0</v>
      </c>
      <c r="GN96" s="191"/>
      <c r="GO96" s="191"/>
      <c r="GP96" s="191"/>
      <c r="GQ96" s="191"/>
      <c r="GR96" s="191"/>
      <c r="GS96" s="191"/>
      <c r="GT96" s="191">
        <f t="shared" si="223"/>
        <v>0</v>
      </c>
      <c r="GU96" s="191"/>
      <c r="GV96" s="191"/>
      <c r="GW96" s="191"/>
      <c r="GX96" s="191"/>
      <c r="GY96" s="191"/>
      <c r="GZ96" s="191"/>
      <c r="HA96" s="191">
        <f t="shared" si="224"/>
        <v>0</v>
      </c>
      <c r="HB96" s="191"/>
      <c r="HC96" s="191"/>
      <c r="HD96" s="191"/>
      <c r="HE96" s="191"/>
      <c r="HF96" s="191"/>
      <c r="HG96" s="191"/>
      <c r="HH96" s="191">
        <f t="shared" si="225"/>
        <v>0</v>
      </c>
      <c r="HI96" s="191"/>
      <c r="HJ96" s="191"/>
      <c r="HK96" s="191"/>
      <c r="HL96" s="191"/>
      <c r="HM96" s="191"/>
      <c r="HN96" s="191"/>
      <c r="HO96" s="191">
        <f t="shared" si="226"/>
        <v>0</v>
      </c>
      <c r="HP96" s="191"/>
      <c r="HQ96" s="191"/>
      <c r="HR96" s="191"/>
      <c r="HS96" s="191"/>
      <c r="HT96" s="191"/>
      <c r="HU96" s="191"/>
      <c r="HV96" s="191">
        <f t="shared" si="227"/>
        <v>0</v>
      </c>
      <c r="HW96" s="191"/>
      <c r="HX96" s="191"/>
      <c r="HY96" s="191"/>
      <c r="HZ96" s="191"/>
      <c r="IA96" s="191"/>
      <c r="IB96" s="191"/>
      <c r="IC96" s="191">
        <f t="shared" si="228"/>
        <v>0</v>
      </c>
      <c r="ID96" s="191"/>
      <c r="IE96" s="191"/>
      <c r="IF96" s="191"/>
      <c r="IG96" s="191"/>
      <c r="IH96" s="191"/>
      <c r="II96" s="191"/>
      <c r="IJ96" s="191">
        <f t="shared" si="229"/>
        <v>0</v>
      </c>
      <c r="IK96" s="191"/>
      <c r="IL96" s="191"/>
      <c r="IM96" s="191"/>
      <c r="IN96" s="191"/>
      <c r="IO96" s="191"/>
      <c r="IP96" s="191"/>
      <c r="IQ96" s="191">
        <f t="shared" si="230"/>
        <v>0</v>
      </c>
      <c r="IR96" s="191"/>
      <c r="IS96" s="191"/>
      <c r="IT96" s="191"/>
      <c r="IU96" s="191"/>
      <c r="IV96" s="191"/>
      <c r="IW96" s="191"/>
      <c r="IX96" s="191">
        <f t="shared" si="231"/>
        <v>0</v>
      </c>
      <c r="IY96" s="191"/>
      <c r="IZ96" s="191"/>
      <c r="JA96" s="191"/>
      <c r="JB96" s="191"/>
      <c r="JC96" s="191"/>
      <c r="JD96" s="191"/>
      <c r="JE96" s="191">
        <f t="shared" si="232"/>
        <v>0</v>
      </c>
      <c r="JF96" s="191"/>
      <c r="JG96" s="191"/>
      <c r="JH96" s="191"/>
      <c r="JI96" s="191"/>
      <c r="JJ96" s="191"/>
      <c r="JK96" s="191"/>
      <c r="JL96" s="191">
        <f t="shared" si="233"/>
        <v>0</v>
      </c>
      <c r="JM96" s="191"/>
      <c r="JN96" s="191"/>
      <c r="JO96" s="191"/>
      <c r="JP96" s="191"/>
      <c r="JQ96" s="191"/>
      <c r="JR96" s="191"/>
      <c r="JS96" s="191">
        <f t="shared" si="234"/>
        <v>0</v>
      </c>
      <c r="JT96" s="191"/>
      <c r="JU96" s="191"/>
      <c r="JV96" s="191"/>
      <c r="JW96" s="191"/>
      <c r="JX96" s="191"/>
      <c r="JY96" s="191"/>
      <c r="JZ96" s="191">
        <f t="shared" si="235"/>
        <v>0</v>
      </c>
      <c r="KA96" s="191"/>
      <c r="KB96" s="191"/>
      <c r="KC96" s="191"/>
      <c r="KD96" s="191"/>
      <c r="KE96" s="191"/>
      <c r="KF96" s="191"/>
      <c r="KG96" s="191">
        <f t="shared" si="236"/>
        <v>0</v>
      </c>
      <c r="KH96" s="191"/>
      <c r="KI96" s="191"/>
      <c r="KJ96" s="191"/>
      <c r="KK96" s="191"/>
      <c r="KL96" s="191"/>
      <c r="KM96" s="191"/>
      <c r="KN96" s="191">
        <f t="shared" si="237"/>
        <v>0</v>
      </c>
      <c r="KO96" s="191"/>
      <c r="KP96" s="191"/>
      <c r="KQ96" s="191"/>
      <c r="KR96" s="191"/>
      <c r="KS96" s="191"/>
      <c r="KT96" s="191"/>
      <c r="KU96" s="191">
        <f t="shared" si="238"/>
        <v>0</v>
      </c>
      <c r="KV96" s="191"/>
      <c r="KW96" s="191"/>
      <c r="KX96" s="191"/>
      <c r="KY96" s="191"/>
      <c r="KZ96" s="191"/>
      <c r="LA96" s="191"/>
      <c r="LB96" s="191">
        <f t="shared" si="239"/>
        <v>0</v>
      </c>
      <c r="LC96" s="191"/>
      <c r="LD96" s="191"/>
      <c r="LE96" s="191"/>
      <c r="LF96" s="191"/>
      <c r="LG96" s="191"/>
      <c r="LH96" s="191"/>
      <c r="LI96" s="191">
        <f t="shared" si="240"/>
        <v>0</v>
      </c>
      <c r="LJ96" s="191"/>
      <c r="LK96" s="191"/>
      <c r="LL96" s="191"/>
      <c r="LM96" s="191"/>
      <c r="LN96" s="191"/>
      <c r="LO96" s="191"/>
      <c r="LP96" s="191">
        <f t="shared" si="241"/>
        <v>0</v>
      </c>
      <c r="LQ96" s="191"/>
      <c r="LR96" s="191"/>
      <c r="LS96" s="191"/>
      <c r="LT96" s="191"/>
      <c r="LU96" s="191"/>
      <c r="LV96" s="191"/>
      <c r="LW96" s="191">
        <f t="shared" si="242"/>
        <v>0</v>
      </c>
      <c r="LX96" s="191"/>
      <c r="LY96" s="191"/>
      <c r="LZ96" s="191"/>
      <c r="MA96" s="191"/>
      <c r="MB96" s="191"/>
      <c r="MC96" s="191"/>
      <c r="MD96" s="191">
        <f t="shared" si="243"/>
        <v>0</v>
      </c>
      <c r="ME96" s="191"/>
      <c r="MF96" s="191"/>
      <c r="MG96" s="191"/>
      <c r="MH96" s="191"/>
      <c r="MI96" s="191"/>
      <c r="MJ96" s="191"/>
      <c r="MK96" s="191">
        <f t="shared" si="244"/>
        <v>0</v>
      </c>
      <c r="ML96" s="191"/>
      <c r="MM96" s="191"/>
      <c r="MN96" s="191"/>
      <c r="MO96" s="191"/>
      <c r="MP96" s="191"/>
      <c r="MQ96" s="191"/>
      <c r="MR96" s="191">
        <f t="shared" si="245"/>
        <v>0</v>
      </c>
      <c r="MS96" s="191"/>
      <c r="MT96" s="191"/>
      <c r="MU96" s="191"/>
      <c r="MV96" s="191"/>
      <c r="MW96" s="191"/>
      <c r="MX96" s="191"/>
      <c r="MY96" s="191">
        <f t="shared" si="246"/>
        <v>0</v>
      </c>
      <c r="MZ96" s="191"/>
      <c r="NA96" s="191"/>
      <c r="NB96" s="191"/>
      <c r="NC96" s="191"/>
      <c r="ND96" s="191"/>
      <c r="NE96" s="191"/>
      <c r="NF96" s="191">
        <f t="shared" si="247"/>
        <v>0</v>
      </c>
      <c r="NG96" s="191"/>
      <c r="NH96" s="191"/>
      <c r="NI96" s="191"/>
      <c r="NJ96" s="191"/>
      <c r="NK96" s="191"/>
      <c r="NL96" s="191"/>
      <c r="NM96" s="191">
        <f t="shared" si="248"/>
        <v>0</v>
      </c>
      <c r="NN96" s="191"/>
      <c r="NO96" s="191"/>
      <c r="NP96" s="191"/>
      <c r="NQ96" s="191"/>
      <c r="NR96" s="191"/>
      <c r="NS96" s="191"/>
      <c r="NT96" s="191">
        <f t="shared" si="249"/>
        <v>0</v>
      </c>
      <c r="NU96" s="191"/>
      <c r="NV96" s="191"/>
      <c r="NW96" s="191"/>
      <c r="NX96" s="191"/>
      <c r="NY96" s="191"/>
      <c r="NZ96" s="191"/>
      <c r="OA96" s="191">
        <f t="shared" si="250"/>
        <v>0</v>
      </c>
      <c r="OB96" s="191"/>
      <c r="OC96" s="191"/>
      <c r="OD96" s="191"/>
      <c r="OE96" s="191"/>
      <c r="OF96" s="191"/>
      <c r="OG96" s="191"/>
      <c r="OH96" s="191">
        <f t="shared" si="251"/>
        <v>0</v>
      </c>
      <c r="OI96" s="191"/>
      <c r="OJ96" s="191"/>
      <c r="OK96" s="191"/>
      <c r="OL96" s="191"/>
      <c r="OM96" s="191"/>
      <c r="ON96" s="191"/>
      <c r="OO96" s="191">
        <f t="shared" si="252"/>
        <v>0</v>
      </c>
      <c r="OP96" s="191"/>
      <c r="OQ96" s="191"/>
      <c r="OR96" s="191"/>
      <c r="OS96" s="191"/>
      <c r="OT96" s="191"/>
      <c r="OU96" s="191"/>
      <c r="OV96" s="191">
        <f t="shared" si="253"/>
        <v>0</v>
      </c>
      <c r="OW96" s="191"/>
      <c r="OX96" s="191"/>
      <c r="OY96" s="191"/>
      <c r="OZ96" s="191"/>
      <c r="PA96" s="191"/>
      <c r="PB96" s="191"/>
      <c r="PC96" s="191">
        <f t="shared" si="254"/>
        <v>0</v>
      </c>
      <c r="PD96" s="191"/>
      <c r="PE96" s="191"/>
      <c r="PF96" s="191"/>
      <c r="PG96" s="191"/>
      <c r="PH96" s="191"/>
      <c r="PI96" s="191"/>
      <c r="PJ96" s="191">
        <f t="shared" si="255"/>
        <v>0</v>
      </c>
      <c r="PK96" s="191"/>
      <c r="PL96" s="191"/>
      <c r="PM96" s="191"/>
      <c r="PN96" s="191"/>
      <c r="PO96" s="191"/>
      <c r="PP96" s="191"/>
      <c r="PQ96" s="191">
        <f t="shared" si="256"/>
        <v>0</v>
      </c>
      <c r="PR96" s="191"/>
      <c r="PS96" s="191"/>
      <c r="PT96" s="191"/>
      <c r="PU96" s="191">
        <v>1</v>
      </c>
      <c r="PV96" s="191">
        <f t="shared" si="286"/>
        <v>300000</v>
      </c>
      <c r="PW96" s="191"/>
      <c r="PX96" s="191">
        <f t="shared" si="257"/>
        <v>300000</v>
      </c>
      <c r="PY96" s="191"/>
      <c r="PZ96" s="191"/>
      <c r="QA96" s="191"/>
      <c r="QB96" s="191">
        <v>1</v>
      </c>
      <c r="QC96" s="191">
        <f t="shared" si="258"/>
        <v>9600</v>
      </c>
      <c r="QD96" s="191"/>
      <c r="QE96" s="191">
        <f t="shared" si="259"/>
        <v>9600</v>
      </c>
      <c r="QF96" s="191"/>
      <c r="QG96" s="191"/>
      <c r="QH96" s="191"/>
      <c r="QI96" s="191"/>
      <c r="QJ96" s="191"/>
      <c r="QK96" s="191"/>
      <c r="QL96" s="191">
        <f t="shared" si="260"/>
        <v>0</v>
      </c>
      <c r="QM96" s="191"/>
      <c r="QN96" s="191"/>
      <c r="QO96" s="191"/>
      <c r="QP96" s="191"/>
      <c r="QQ96" s="201">
        <v>0</v>
      </c>
      <c r="QR96" s="191"/>
      <c r="QS96" s="191">
        <f t="shared" si="261"/>
        <v>0</v>
      </c>
      <c r="QT96" s="191"/>
      <c r="QU96" s="191"/>
      <c r="QV96" s="191"/>
      <c r="QW96" s="191"/>
      <c r="QX96" s="191"/>
      <c r="QY96" s="191"/>
      <c r="QZ96" s="191">
        <f t="shared" si="262"/>
        <v>0</v>
      </c>
      <c r="RA96" s="191"/>
      <c r="RB96" s="191"/>
      <c r="RC96" s="191"/>
      <c r="RD96" s="191"/>
      <c r="RE96" s="191"/>
      <c r="RF96" s="191"/>
      <c r="RG96" s="191">
        <f t="shared" si="263"/>
        <v>0</v>
      </c>
      <c r="RH96" s="191"/>
      <c r="RI96" s="191"/>
      <c r="RJ96" s="191"/>
      <c r="RK96" s="191"/>
      <c r="RL96" s="191"/>
      <c r="RM96" s="191"/>
      <c r="RN96" s="191">
        <f t="shared" si="264"/>
        <v>0</v>
      </c>
      <c r="RO96" s="191"/>
      <c r="RP96" s="191"/>
      <c r="RQ96" s="191"/>
      <c r="RR96" s="191"/>
      <c r="RS96" s="191"/>
      <c r="RT96" s="191"/>
      <c r="RU96" s="191">
        <f t="shared" si="265"/>
        <v>0</v>
      </c>
      <c r="RV96" s="191"/>
      <c r="RW96" s="191"/>
      <c r="RX96" s="191"/>
      <c r="RY96" s="191"/>
      <c r="RZ96" s="191"/>
      <c r="SA96" s="191"/>
      <c r="SB96" s="191">
        <f t="shared" si="266"/>
        <v>0</v>
      </c>
      <c r="SC96" s="191"/>
      <c r="SD96" s="191"/>
      <c r="SE96" s="191"/>
      <c r="SF96" s="191"/>
      <c r="SG96" s="191"/>
      <c r="SH96" s="191"/>
      <c r="SI96" s="191">
        <f t="shared" si="287"/>
        <v>0</v>
      </c>
      <c r="SJ96" s="191"/>
      <c r="SK96" s="191"/>
      <c r="SL96" s="191"/>
      <c r="SM96" s="191"/>
      <c r="SN96" s="191"/>
      <c r="SO96" s="191"/>
      <c r="SP96" s="191">
        <f t="shared" si="267"/>
        <v>0</v>
      </c>
      <c r="SQ96" s="191"/>
      <c r="SR96" s="191"/>
      <c r="SS96" s="191"/>
      <c r="ST96" s="191"/>
      <c r="SU96" s="191"/>
      <c r="SV96" s="191"/>
      <c r="SW96" s="191">
        <f t="shared" si="268"/>
        <v>0</v>
      </c>
      <c r="SX96" s="191"/>
      <c r="SY96" s="191"/>
      <c r="SZ96" s="191"/>
      <c r="TA96" s="191"/>
      <c r="TB96" s="191"/>
      <c r="TC96" s="191"/>
      <c r="TD96" s="191">
        <f t="shared" si="288"/>
        <v>0</v>
      </c>
      <c r="TE96" s="191"/>
      <c r="TF96" s="191"/>
      <c r="TG96" s="191"/>
      <c r="TH96" s="191"/>
      <c r="TI96" s="191"/>
      <c r="TJ96" s="191"/>
      <c r="TK96" s="191">
        <f t="shared" si="289"/>
        <v>0</v>
      </c>
      <c r="TL96" s="191"/>
      <c r="TM96" s="191"/>
      <c r="TN96" s="191"/>
      <c r="TO96" s="191"/>
      <c r="TP96" s="191"/>
      <c r="TQ96" s="191"/>
      <c r="TR96" s="191">
        <f t="shared" si="290"/>
        <v>0</v>
      </c>
      <c r="TS96" s="191"/>
      <c r="TT96" s="191"/>
      <c r="TU96" s="191"/>
      <c r="TV96" s="191"/>
      <c r="TW96" s="191"/>
      <c r="TX96" s="191"/>
      <c r="TY96" s="191">
        <f t="shared" si="269"/>
        <v>0</v>
      </c>
      <c r="TZ96" s="191"/>
      <c r="UA96" s="191"/>
      <c r="UB96" s="191"/>
      <c r="UC96" s="191"/>
      <c r="UD96" s="191"/>
      <c r="UE96" s="191"/>
      <c r="UF96" s="191">
        <f t="shared" si="270"/>
        <v>0</v>
      </c>
      <c r="UG96" s="191"/>
      <c r="UH96" s="191"/>
      <c r="UI96" s="191"/>
      <c r="UJ96" s="191"/>
      <c r="UK96" s="191"/>
      <c r="UL96" s="191"/>
      <c r="UM96" s="191">
        <f t="shared" si="271"/>
        <v>0</v>
      </c>
      <c r="UN96" s="191"/>
      <c r="UO96" s="191"/>
      <c r="UP96" s="191"/>
      <c r="UQ96" s="191"/>
      <c r="UR96" s="191"/>
      <c r="US96" s="191"/>
      <c r="UT96" s="191">
        <f t="shared" si="272"/>
        <v>0</v>
      </c>
      <c r="UU96" s="191"/>
      <c r="UV96" s="191"/>
      <c r="UW96" s="191"/>
      <c r="UX96" s="191"/>
      <c r="UY96" s="191"/>
      <c r="UZ96" s="191"/>
      <c r="VA96" s="191">
        <f t="shared" si="273"/>
        <v>0</v>
      </c>
      <c r="VB96" s="191"/>
      <c r="VC96" s="191"/>
      <c r="VD96" s="191"/>
      <c r="VE96" s="191"/>
      <c r="VF96" s="191"/>
      <c r="VG96" s="191"/>
      <c r="VH96" s="191">
        <f t="shared" si="274"/>
        <v>0</v>
      </c>
      <c r="VI96" s="191"/>
      <c r="VJ96" s="191"/>
      <c r="VK96" s="191"/>
      <c r="VL96" s="191"/>
      <c r="VM96" s="191"/>
      <c r="VN96" s="191"/>
      <c r="VO96" s="191">
        <f t="shared" si="275"/>
        <v>0</v>
      </c>
      <c r="VP96" s="191"/>
      <c r="VQ96" s="191"/>
      <c r="VR96" s="191"/>
      <c r="VS96" s="191"/>
      <c r="VT96" s="191"/>
      <c r="VU96" s="191"/>
      <c r="VV96" s="191">
        <f t="shared" si="276"/>
        <v>0</v>
      </c>
      <c r="VW96" s="191"/>
      <c r="VX96" s="191"/>
      <c r="VY96" s="191"/>
      <c r="VZ96" s="191"/>
      <c r="WA96" s="191"/>
      <c r="WB96" s="191"/>
      <c r="WC96" s="191">
        <f t="shared" si="277"/>
        <v>0</v>
      </c>
      <c r="WD96" s="191"/>
      <c r="WE96" s="191"/>
      <c r="WF96" s="191"/>
      <c r="WG96" s="191"/>
      <c r="WH96" s="191"/>
      <c r="WI96" s="191"/>
      <c r="WJ96" s="191">
        <f t="shared" si="278"/>
        <v>0</v>
      </c>
      <c r="WK96" s="191"/>
      <c r="WL96" s="191"/>
      <c r="WM96" s="191"/>
      <c r="WN96" s="191"/>
      <c r="WO96" s="191"/>
      <c r="WP96" s="191"/>
      <c r="WQ96" s="191">
        <f t="shared" si="279"/>
        <v>0</v>
      </c>
      <c r="WR96" s="191"/>
      <c r="WS96" s="191"/>
      <c r="WT96" s="191"/>
      <c r="WU96" s="191"/>
      <c r="WV96" s="191"/>
      <c r="WW96" s="191"/>
      <c r="WX96" s="191">
        <f t="shared" si="280"/>
        <v>0</v>
      </c>
      <c r="WY96" s="191"/>
      <c r="WZ96" s="191"/>
      <c r="XA96" s="191"/>
      <c r="XB96" s="191"/>
      <c r="XC96" s="191"/>
      <c r="XD96" s="191"/>
      <c r="XE96" s="191">
        <f t="shared" si="281"/>
        <v>0</v>
      </c>
      <c r="XF96" s="191"/>
      <c r="XG96" s="191"/>
      <c r="XH96" s="191"/>
      <c r="XI96" s="191"/>
      <c r="XJ96" s="191"/>
      <c r="XK96" s="191"/>
      <c r="XL96" s="191">
        <f t="shared" si="282"/>
        <v>0</v>
      </c>
      <c r="XM96" s="191"/>
      <c r="XN96" s="191"/>
      <c r="XO96" s="191"/>
      <c r="XP96" s="191"/>
      <c r="XQ96" s="191"/>
      <c r="XR96" s="191"/>
      <c r="XS96" s="191">
        <f t="shared" si="283"/>
        <v>0</v>
      </c>
      <c r="XT96" s="191"/>
      <c r="XU96" s="191"/>
      <c r="XV96" s="191"/>
      <c r="XW96" s="191"/>
      <c r="XX96" s="191"/>
      <c r="XY96" s="191"/>
      <c r="XZ96" s="191">
        <f t="shared" si="284"/>
        <v>0</v>
      </c>
      <c r="YA96" s="191"/>
      <c r="YB96" s="191"/>
      <c r="YC96" s="191"/>
      <c r="YD96" s="191"/>
      <c r="YE96" s="191"/>
      <c r="YF96" s="191"/>
      <c r="YG96" s="191">
        <f t="shared" si="285"/>
        <v>0</v>
      </c>
      <c r="YH96" s="191"/>
      <c r="YI96" s="191"/>
      <c r="YJ96" s="191"/>
      <c r="YK96" s="191"/>
      <c r="YL96" s="190">
        <f t="shared" si="194"/>
        <v>311600</v>
      </c>
      <c r="YM96" s="190">
        <f t="shared" si="291"/>
        <v>0</v>
      </c>
      <c r="YN96" s="190">
        <f t="shared" si="292"/>
        <v>311600</v>
      </c>
      <c r="YO96" s="191"/>
    </row>
    <row r="97" spans="1:671" ht="18" customHeight="1">
      <c r="A97" s="200">
        <v>26</v>
      </c>
      <c r="B97" s="114" t="s">
        <v>1924</v>
      </c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>
        <f t="shared" si="195"/>
        <v>0</v>
      </c>
      <c r="N97" s="191"/>
      <c r="O97" s="191"/>
      <c r="P97" s="191"/>
      <c r="Q97" s="191"/>
      <c r="R97" s="191"/>
      <c r="S97" s="191"/>
      <c r="T97" s="191">
        <f t="shared" si="196"/>
        <v>0</v>
      </c>
      <c r="U97" s="191"/>
      <c r="V97" s="191"/>
      <c r="W97" s="191"/>
      <c r="X97" s="191"/>
      <c r="Y97" s="191">
        <f t="shared" si="197"/>
        <v>0</v>
      </c>
      <c r="Z97" s="191"/>
      <c r="AA97" s="191">
        <f t="shared" si="198"/>
        <v>0</v>
      </c>
      <c r="AB97" s="191"/>
      <c r="AC97" s="191"/>
      <c r="AD97" s="191"/>
      <c r="AE97" s="191"/>
      <c r="AF97" s="191"/>
      <c r="AG97" s="191"/>
      <c r="AH97" s="191">
        <f t="shared" si="199"/>
        <v>0</v>
      </c>
      <c r="AI97" s="191"/>
      <c r="AJ97" s="191"/>
      <c r="AK97" s="191"/>
      <c r="AL97" s="191"/>
      <c r="AM97" s="191"/>
      <c r="AN97" s="191"/>
      <c r="AO97" s="191">
        <f t="shared" si="200"/>
        <v>0</v>
      </c>
      <c r="AP97" s="191"/>
      <c r="AQ97" s="191"/>
      <c r="AR97" s="191"/>
      <c r="AS97" s="191"/>
      <c r="AT97" s="191"/>
      <c r="AU97" s="191"/>
      <c r="AV97" s="191">
        <f t="shared" si="201"/>
        <v>0</v>
      </c>
      <c r="AW97" s="191"/>
      <c r="AX97" s="191"/>
      <c r="AY97" s="191"/>
      <c r="AZ97" s="191"/>
      <c r="BA97" s="191"/>
      <c r="BB97" s="191"/>
      <c r="BC97" s="191">
        <f t="shared" si="202"/>
        <v>0</v>
      </c>
      <c r="BD97" s="191"/>
      <c r="BE97" s="191"/>
      <c r="BF97" s="191"/>
      <c r="BG97" s="191"/>
      <c r="BH97" s="191"/>
      <c r="BI97" s="191"/>
      <c r="BJ97" s="191">
        <f t="shared" si="203"/>
        <v>0</v>
      </c>
      <c r="BK97" s="191"/>
      <c r="BL97" s="191"/>
      <c r="BM97" s="191"/>
      <c r="BN97" s="191"/>
      <c r="BO97" s="191"/>
      <c r="BP97" s="191"/>
      <c r="BQ97" s="191">
        <f t="shared" si="204"/>
        <v>0</v>
      </c>
      <c r="BR97" s="191"/>
      <c r="BS97" s="191"/>
      <c r="BT97" s="191"/>
      <c r="BU97" s="191"/>
      <c r="BV97" s="191"/>
      <c r="BW97" s="191"/>
      <c r="BX97" s="191">
        <f t="shared" si="205"/>
        <v>0</v>
      </c>
      <c r="BY97" s="191"/>
      <c r="BZ97" s="191"/>
      <c r="CA97" s="191"/>
      <c r="CB97" s="191"/>
      <c r="CC97" s="191"/>
      <c r="CD97" s="191"/>
      <c r="CE97" s="191">
        <f t="shared" si="206"/>
        <v>0</v>
      </c>
      <c r="CF97" s="191"/>
      <c r="CG97" s="191"/>
      <c r="CH97" s="191"/>
      <c r="CI97" s="191"/>
      <c r="CJ97" s="191"/>
      <c r="CK97" s="191"/>
      <c r="CL97" s="191">
        <f t="shared" si="207"/>
        <v>0</v>
      </c>
      <c r="CM97" s="191"/>
      <c r="CN97" s="191"/>
      <c r="CO97" s="191"/>
      <c r="CP97" s="191"/>
      <c r="CQ97" s="191"/>
      <c r="CR97" s="191"/>
      <c r="CS97" s="191">
        <f t="shared" si="208"/>
        <v>0</v>
      </c>
      <c r="CT97" s="191"/>
      <c r="CU97" s="191"/>
      <c r="CV97" s="191"/>
      <c r="CW97" s="191"/>
      <c r="CX97" s="191"/>
      <c r="CY97" s="191"/>
      <c r="CZ97" s="191">
        <f t="shared" si="209"/>
        <v>0</v>
      </c>
      <c r="DA97" s="191"/>
      <c r="DB97" s="191"/>
      <c r="DC97" s="191"/>
      <c r="DD97" s="191"/>
      <c r="DE97" s="191"/>
      <c r="DF97" s="191"/>
      <c r="DG97" s="191">
        <f t="shared" si="210"/>
        <v>0</v>
      </c>
      <c r="DH97" s="191"/>
      <c r="DI97" s="191"/>
      <c r="DJ97" s="191"/>
      <c r="DK97" s="191"/>
      <c r="DL97" s="191"/>
      <c r="DM97" s="191"/>
      <c r="DN97" s="191">
        <f t="shared" si="211"/>
        <v>0</v>
      </c>
      <c r="DO97" s="191"/>
      <c r="DP97" s="191"/>
      <c r="DQ97" s="191"/>
      <c r="DR97" s="191"/>
      <c r="DS97" s="191"/>
      <c r="DT97" s="191"/>
      <c r="DU97" s="191">
        <f t="shared" si="212"/>
        <v>0</v>
      </c>
      <c r="DV97" s="191"/>
      <c r="DW97" s="191"/>
      <c r="DX97" s="191"/>
      <c r="DY97" s="191"/>
      <c r="DZ97" s="191"/>
      <c r="EA97" s="191"/>
      <c r="EB97" s="191">
        <f t="shared" si="213"/>
        <v>0</v>
      </c>
      <c r="EC97" s="191"/>
      <c r="ED97" s="191"/>
      <c r="EE97" s="191"/>
      <c r="EF97" s="191"/>
      <c r="EG97" s="191"/>
      <c r="EH97" s="191"/>
      <c r="EI97" s="191">
        <f t="shared" si="214"/>
        <v>0</v>
      </c>
      <c r="EJ97" s="191"/>
      <c r="EK97" s="191"/>
      <c r="EL97" s="191"/>
      <c r="EM97" s="191"/>
      <c r="EN97" s="191"/>
      <c r="EO97" s="191"/>
      <c r="EP97" s="191">
        <f t="shared" si="215"/>
        <v>0</v>
      </c>
      <c r="EQ97" s="191"/>
      <c r="ER97" s="191"/>
      <c r="ES97" s="191"/>
      <c r="ET97" s="191"/>
      <c r="EU97" s="191"/>
      <c r="EV97" s="191"/>
      <c r="EW97" s="191">
        <f t="shared" si="216"/>
        <v>0</v>
      </c>
      <c r="EX97" s="191"/>
      <c r="EY97" s="191"/>
      <c r="EZ97" s="191"/>
      <c r="FA97" s="191"/>
      <c r="FB97" s="191"/>
      <c r="FC97" s="191"/>
      <c r="FD97" s="191">
        <f t="shared" si="217"/>
        <v>0</v>
      </c>
      <c r="FE97" s="191"/>
      <c r="FF97" s="191"/>
      <c r="FG97" s="191"/>
      <c r="FH97" s="191"/>
      <c r="FI97" s="191"/>
      <c r="FJ97" s="191"/>
      <c r="FK97" s="191">
        <f t="shared" si="218"/>
        <v>0</v>
      </c>
      <c r="FL97" s="191"/>
      <c r="FM97" s="191"/>
      <c r="FN97" s="191"/>
      <c r="FO97" s="191"/>
      <c r="FP97" s="191"/>
      <c r="FQ97" s="191"/>
      <c r="FR97" s="191">
        <f t="shared" si="219"/>
        <v>0</v>
      </c>
      <c r="FS97" s="191"/>
      <c r="FT97" s="191"/>
      <c r="FU97" s="191"/>
      <c r="FV97" s="191"/>
      <c r="FW97" s="191"/>
      <c r="FX97" s="191"/>
      <c r="FY97" s="191">
        <f t="shared" si="220"/>
        <v>0</v>
      </c>
      <c r="FZ97" s="191"/>
      <c r="GA97" s="191"/>
      <c r="GB97" s="191"/>
      <c r="GC97" s="191"/>
      <c r="GD97" s="191"/>
      <c r="GE97" s="191"/>
      <c r="GF97" s="191">
        <f t="shared" si="221"/>
        <v>0</v>
      </c>
      <c r="GG97" s="191"/>
      <c r="GH97" s="191"/>
      <c r="GI97" s="191"/>
      <c r="GJ97" s="191"/>
      <c r="GK97" s="191"/>
      <c r="GL97" s="191"/>
      <c r="GM97" s="191">
        <f t="shared" si="222"/>
        <v>0</v>
      </c>
      <c r="GN97" s="191"/>
      <c r="GO97" s="191"/>
      <c r="GP97" s="191"/>
      <c r="GQ97" s="191"/>
      <c r="GR97" s="191"/>
      <c r="GS97" s="191"/>
      <c r="GT97" s="191">
        <f t="shared" si="223"/>
        <v>0</v>
      </c>
      <c r="GU97" s="191"/>
      <c r="GV97" s="191"/>
      <c r="GW97" s="191"/>
      <c r="GX97" s="191"/>
      <c r="GY97" s="191"/>
      <c r="GZ97" s="191"/>
      <c r="HA97" s="191">
        <f t="shared" si="224"/>
        <v>0</v>
      </c>
      <c r="HB97" s="191"/>
      <c r="HC97" s="191"/>
      <c r="HD97" s="191"/>
      <c r="HE97" s="191"/>
      <c r="HF97" s="191"/>
      <c r="HG97" s="191"/>
      <c r="HH97" s="191">
        <f t="shared" si="225"/>
        <v>0</v>
      </c>
      <c r="HI97" s="191"/>
      <c r="HJ97" s="191"/>
      <c r="HK97" s="191"/>
      <c r="HL97" s="191"/>
      <c r="HM97" s="191"/>
      <c r="HN97" s="191"/>
      <c r="HO97" s="191">
        <f t="shared" si="226"/>
        <v>0</v>
      </c>
      <c r="HP97" s="191"/>
      <c r="HQ97" s="191"/>
      <c r="HR97" s="191"/>
      <c r="HS97" s="191">
        <v>20</v>
      </c>
      <c r="HT97" s="191">
        <v>59500</v>
      </c>
      <c r="HU97" s="191"/>
      <c r="HV97" s="191">
        <f t="shared" si="227"/>
        <v>59500</v>
      </c>
      <c r="HW97" s="191"/>
      <c r="HX97" s="191"/>
      <c r="HY97" s="191"/>
      <c r="HZ97" s="191"/>
      <c r="IA97" s="191"/>
      <c r="IB97" s="191"/>
      <c r="IC97" s="191">
        <f t="shared" si="228"/>
        <v>0</v>
      </c>
      <c r="ID97" s="191"/>
      <c r="IE97" s="191"/>
      <c r="IF97" s="191"/>
      <c r="IG97" s="191"/>
      <c r="IH97" s="191"/>
      <c r="II97" s="191"/>
      <c r="IJ97" s="191">
        <f t="shared" si="229"/>
        <v>0</v>
      </c>
      <c r="IK97" s="191"/>
      <c r="IL97" s="191"/>
      <c r="IM97" s="191"/>
      <c r="IN97" s="191"/>
      <c r="IO97" s="191"/>
      <c r="IP97" s="191"/>
      <c r="IQ97" s="191">
        <f t="shared" si="230"/>
        <v>0</v>
      </c>
      <c r="IR97" s="191"/>
      <c r="IS97" s="191"/>
      <c r="IT97" s="191"/>
      <c r="IU97" s="191"/>
      <c r="IV97" s="191"/>
      <c r="IW97" s="191"/>
      <c r="IX97" s="191">
        <f t="shared" si="231"/>
        <v>0</v>
      </c>
      <c r="IY97" s="191"/>
      <c r="IZ97" s="191"/>
      <c r="JA97" s="191"/>
      <c r="JB97" s="191"/>
      <c r="JC97" s="191"/>
      <c r="JD97" s="191"/>
      <c r="JE97" s="191">
        <f t="shared" si="232"/>
        <v>0</v>
      </c>
      <c r="JF97" s="191"/>
      <c r="JG97" s="191"/>
      <c r="JH97" s="191"/>
      <c r="JI97" s="191"/>
      <c r="JJ97" s="191"/>
      <c r="JK97" s="191"/>
      <c r="JL97" s="191">
        <f t="shared" si="233"/>
        <v>0</v>
      </c>
      <c r="JM97" s="191"/>
      <c r="JN97" s="191"/>
      <c r="JO97" s="191"/>
      <c r="JP97" s="191"/>
      <c r="JQ97" s="191"/>
      <c r="JR97" s="191"/>
      <c r="JS97" s="191">
        <f t="shared" si="234"/>
        <v>0</v>
      </c>
      <c r="JT97" s="191"/>
      <c r="JU97" s="191"/>
      <c r="JV97" s="191"/>
      <c r="JW97" s="191"/>
      <c r="JX97" s="191"/>
      <c r="JY97" s="191"/>
      <c r="JZ97" s="191">
        <f t="shared" si="235"/>
        <v>0</v>
      </c>
      <c r="KA97" s="191"/>
      <c r="KB97" s="191"/>
      <c r="KC97" s="191"/>
      <c r="KD97" s="191">
        <v>20</v>
      </c>
      <c r="KE97" s="191">
        <v>509150</v>
      </c>
      <c r="KF97" s="191"/>
      <c r="KG97" s="191">
        <f t="shared" si="236"/>
        <v>509150</v>
      </c>
      <c r="KH97" s="191"/>
      <c r="KI97" s="191"/>
      <c r="KJ97" s="191"/>
      <c r="KK97" s="191">
        <v>1</v>
      </c>
      <c r="KL97" s="191">
        <v>325000</v>
      </c>
      <c r="KM97" s="191"/>
      <c r="KN97" s="191">
        <f t="shared" si="237"/>
        <v>325000</v>
      </c>
      <c r="KO97" s="191"/>
      <c r="KP97" s="191"/>
      <c r="KQ97" s="191"/>
      <c r="KR97" s="191"/>
      <c r="KS97" s="191"/>
      <c r="KT97" s="191"/>
      <c r="KU97" s="191">
        <f t="shared" si="238"/>
        <v>0</v>
      </c>
      <c r="KV97" s="191"/>
      <c r="KW97" s="191"/>
      <c r="KX97" s="191"/>
      <c r="KY97" s="191"/>
      <c r="KZ97" s="191"/>
      <c r="LA97" s="191"/>
      <c r="LB97" s="191">
        <f t="shared" si="239"/>
        <v>0</v>
      </c>
      <c r="LC97" s="191"/>
      <c r="LD97" s="191"/>
      <c r="LE97" s="191"/>
      <c r="LF97" s="191"/>
      <c r="LG97" s="191"/>
      <c r="LH97" s="191"/>
      <c r="LI97" s="191">
        <f t="shared" si="240"/>
        <v>0</v>
      </c>
      <c r="LJ97" s="191"/>
      <c r="LK97" s="191"/>
      <c r="LL97" s="191"/>
      <c r="LM97" s="191"/>
      <c r="LN97" s="191"/>
      <c r="LO97" s="191"/>
      <c r="LP97" s="191">
        <f t="shared" si="241"/>
        <v>0</v>
      </c>
      <c r="LQ97" s="191"/>
      <c r="LR97" s="191"/>
      <c r="LS97" s="191"/>
      <c r="LT97" s="191"/>
      <c r="LU97" s="191"/>
      <c r="LV97" s="191"/>
      <c r="LW97" s="191">
        <f t="shared" si="242"/>
        <v>0</v>
      </c>
      <c r="LX97" s="191"/>
      <c r="LY97" s="191"/>
      <c r="LZ97" s="191"/>
      <c r="MA97" s="191"/>
      <c r="MB97" s="191"/>
      <c r="MC97" s="191"/>
      <c r="MD97" s="191">
        <f t="shared" si="243"/>
        <v>0</v>
      </c>
      <c r="ME97" s="191"/>
      <c r="MF97" s="191"/>
      <c r="MG97" s="191"/>
      <c r="MH97" s="191"/>
      <c r="MI97" s="191"/>
      <c r="MJ97" s="191"/>
      <c r="MK97" s="191">
        <f t="shared" si="244"/>
        <v>0</v>
      </c>
      <c r="ML97" s="191"/>
      <c r="MM97" s="191"/>
      <c r="MN97" s="191"/>
      <c r="MO97" s="191"/>
      <c r="MP97" s="191"/>
      <c r="MQ97" s="191"/>
      <c r="MR97" s="191">
        <f t="shared" si="245"/>
        <v>0</v>
      </c>
      <c r="MS97" s="191"/>
      <c r="MT97" s="191"/>
      <c r="MU97" s="191"/>
      <c r="MV97" s="191"/>
      <c r="MW97" s="191"/>
      <c r="MX97" s="191"/>
      <c r="MY97" s="191">
        <f t="shared" si="246"/>
        <v>0</v>
      </c>
      <c r="MZ97" s="191"/>
      <c r="NA97" s="191"/>
      <c r="NB97" s="191"/>
      <c r="NC97" s="191"/>
      <c r="ND97" s="191"/>
      <c r="NE97" s="191"/>
      <c r="NF97" s="191">
        <f t="shared" si="247"/>
        <v>0</v>
      </c>
      <c r="NG97" s="191"/>
      <c r="NH97" s="191"/>
      <c r="NI97" s="191"/>
      <c r="NJ97" s="191"/>
      <c r="NK97" s="191"/>
      <c r="NL97" s="191"/>
      <c r="NM97" s="191">
        <f t="shared" si="248"/>
        <v>0</v>
      </c>
      <c r="NN97" s="191"/>
      <c r="NO97" s="191"/>
      <c r="NP97" s="191"/>
      <c r="NQ97" s="191"/>
      <c r="NR97" s="191"/>
      <c r="NS97" s="191"/>
      <c r="NT97" s="191">
        <f t="shared" si="249"/>
        <v>0</v>
      </c>
      <c r="NU97" s="191"/>
      <c r="NV97" s="191"/>
      <c r="NW97" s="191"/>
      <c r="NX97" s="191"/>
      <c r="NY97" s="191"/>
      <c r="NZ97" s="191"/>
      <c r="OA97" s="191">
        <f t="shared" si="250"/>
        <v>0</v>
      </c>
      <c r="OB97" s="191"/>
      <c r="OC97" s="191"/>
      <c r="OD97" s="191"/>
      <c r="OE97" s="191"/>
      <c r="OF97" s="191"/>
      <c r="OG97" s="191"/>
      <c r="OH97" s="191">
        <f t="shared" si="251"/>
        <v>0</v>
      </c>
      <c r="OI97" s="191"/>
      <c r="OJ97" s="191"/>
      <c r="OK97" s="191"/>
      <c r="OL97" s="191"/>
      <c r="OM97" s="191"/>
      <c r="ON97" s="191"/>
      <c r="OO97" s="191">
        <f t="shared" si="252"/>
        <v>0</v>
      </c>
      <c r="OP97" s="191"/>
      <c r="OQ97" s="191"/>
      <c r="OR97" s="191"/>
      <c r="OS97" s="191"/>
      <c r="OT97" s="191"/>
      <c r="OU97" s="191"/>
      <c r="OV97" s="191">
        <f t="shared" si="253"/>
        <v>0</v>
      </c>
      <c r="OW97" s="191"/>
      <c r="OX97" s="191"/>
      <c r="OY97" s="191"/>
      <c r="OZ97" s="191"/>
      <c r="PA97" s="191"/>
      <c r="PB97" s="191"/>
      <c r="PC97" s="191">
        <f t="shared" si="254"/>
        <v>0</v>
      </c>
      <c r="PD97" s="191"/>
      <c r="PE97" s="191"/>
      <c r="PF97" s="191"/>
      <c r="PG97" s="191"/>
      <c r="PH97" s="191"/>
      <c r="PI97" s="191"/>
      <c r="PJ97" s="191">
        <f t="shared" si="255"/>
        <v>0</v>
      </c>
      <c r="PK97" s="191"/>
      <c r="PL97" s="191"/>
      <c r="PM97" s="191"/>
      <c r="PN97" s="191"/>
      <c r="PO97" s="191"/>
      <c r="PP97" s="191"/>
      <c r="PQ97" s="191">
        <f t="shared" si="256"/>
        <v>0</v>
      </c>
      <c r="PR97" s="191"/>
      <c r="PS97" s="191"/>
      <c r="PT97" s="191"/>
      <c r="PU97" s="191"/>
      <c r="PV97" s="191">
        <f t="shared" si="286"/>
        <v>0</v>
      </c>
      <c r="PW97" s="191"/>
      <c r="PX97" s="191">
        <f t="shared" si="257"/>
        <v>0</v>
      </c>
      <c r="PY97" s="191"/>
      <c r="PZ97" s="191"/>
      <c r="QA97" s="191"/>
      <c r="QB97" s="191"/>
      <c r="QC97" s="191">
        <f t="shared" si="258"/>
        <v>0</v>
      </c>
      <c r="QD97" s="191"/>
      <c r="QE97" s="191">
        <f t="shared" si="259"/>
        <v>0</v>
      </c>
      <c r="QF97" s="191"/>
      <c r="QG97" s="191"/>
      <c r="QH97" s="191"/>
      <c r="QI97" s="191"/>
      <c r="QJ97" s="191"/>
      <c r="QK97" s="191"/>
      <c r="QL97" s="191">
        <f t="shared" si="260"/>
        <v>0</v>
      </c>
      <c r="QM97" s="191"/>
      <c r="QN97" s="191"/>
      <c r="QO97" s="191"/>
      <c r="QP97" s="191"/>
      <c r="QQ97" s="201">
        <v>0</v>
      </c>
      <c r="QR97" s="191"/>
      <c r="QS97" s="191">
        <f t="shared" si="261"/>
        <v>0</v>
      </c>
      <c r="QT97" s="191"/>
      <c r="QU97" s="191"/>
      <c r="QV97" s="191"/>
      <c r="QW97" s="191"/>
      <c r="QX97" s="191"/>
      <c r="QY97" s="191"/>
      <c r="QZ97" s="191">
        <f t="shared" si="262"/>
        <v>0</v>
      </c>
      <c r="RA97" s="191"/>
      <c r="RB97" s="191"/>
      <c r="RC97" s="191"/>
      <c r="RD97" s="191"/>
      <c r="RE97" s="191"/>
      <c r="RF97" s="191"/>
      <c r="RG97" s="191">
        <f t="shared" si="263"/>
        <v>0</v>
      </c>
      <c r="RH97" s="191"/>
      <c r="RI97" s="191"/>
      <c r="RJ97" s="191"/>
      <c r="RK97" s="191"/>
      <c r="RL97" s="191"/>
      <c r="RM97" s="191"/>
      <c r="RN97" s="191">
        <f t="shared" si="264"/>
        <v>0</v>
      </c>
      <c r="RO97" s="191"/>
      <c r="RP97" s="191"/>
      <c r="RQ97" s="191"/>
      <c r="RR97" s="191"/>
      <c r="RS97" s="191"/>
      <c r="RT97" s="191"/>
      <c r="RU97" s="191">
        <f t="shared" si="265"/>
        <v>0</v>
      </c>
      <c r="RV97" s="191"/>
      <c r="RW97" s="191"/>
      <c r="RX97" s="191"/>
      <c r="RY97" s="191"/>
      <c r="RZ97" s="191"/>
      <c r="SA97" s="191"/>
      <c r="SB97" s="191">
        <f t="shared" si="266"/>
        <v>0</v>
      </c>
      <c r="SC97" s="191"/>
      <c r="SD97" s="191"/>
      <c r="SE97" s="191"/>
      <c r="SF97" s="191">
        <v>1</v>
      </c>
      <c r="SG97" s="191">
        <v>424400</v>
      </c>
      <c r="SH97" s="191"/>
      <c r="SI97" s="191">
        <f t="shared" si="287"/>
        <v>424400</v>
      </c>
      <c r="SJ97" s="191"/>
      <c r="SK97" s="191"/>
      <c r="SL97" s="191"/>
      <c r="SM97" s="191"/>
      <c r="SN97" s="191"/>
      <c r="SO97" s="191"/>
      <c r="SP97" s="191">
        <f t="shared" si="267"/>
        <v>0</v>
      </c>
      <c r="SQ97" s="191"/>
      <c r="SR97" s="191"/>
      <c r="SS97" s="191"/>
      <c r="ST97" s="191"/>
      <c r="SU97" s="191"/>
      <c r="SV97" s="191"/>
      <c r="SW97" s="191">
        <f t="shared" si="268"/>
        <v>0</v>
      </c>
      <c r="SX97" s="191"/>
      <c r="SY97" s="191"/>
      <c r="SZ97" s="191"/>
      <c r="TA97" s="191"/>
      <c r="TB97" s="191"/>
      <c r="TC97" s="191"/>
      <c r="TD97" s="191">
        <f t="shared" si="288"/>
        <v>0</v>
      </c>
      <c r="TE97" s="191"/>
      <c r="TF97" s="191"/>
      <c r="TG97" s="191"/>
      <c r="TH97" s="191"/>
      <c r="TI97" s="191"/>
      <c r="TJ97" s="191"/>
      <c r="TK97" s="191">
        <f t="shared" si="289"/>
        <v>0</v>
      </c>
      <c r="TL97" s="191"/>
      <c r="TM97" s="191"/>
      <c r="TN97" s="191"/>
      <c r="TO97" s="191"/>
      <c r="TP97" s="191"/>
      <c r="TQ97" s="191"/>
      <c r="TR97" s="191">
        <f t="shared" si="290"/>
        <v>0</v>
      </c>
      <c r="TS97" s="191"/>
      <c r="TT97" s="191"/>
      <c r="TU97" s="191"/>
      <c r="TV97" s="191"/>
      <c r="TW97" s="191"/>
      <c r="TX97" s="191"/>
      <c r="TY97" s="191">
        <f t="shared" si="269"/>
        <v>0</v>
      </c>
      <c r="TZ97" s="191"/>
      <c r="UA97" s="191"/>
      <c r="UB97" s="191"/>
      <c r="UC97" s="191"/>
      <c r="UD97" s="191"/>
      <c r="UE97" s="191"/>
      <c r="UF97" s="191">
        <f t="shared" si="270"/>
        <v>0</v>
      </c>
      <c r="UG97" s="191"/>
      <c r="UH97" s="191"/>
      <c r="UI97" s="191"/>
      <c r="UJ97" s="191"/>
      <c r="UK97" s="191"/>
      <c r="UL97" s="191"/>
      <c r="UM97" s="191">
        <f t="shared" si="271"/>
        <v>0</v>
      </c>
      <c r="UN97" s="191"/>
      <c r="UO97" s="191"/>
      <c r="UP97" s="191"/>
      <c r="UQ97" s="191"/>
      <c r="UR97" s="191"/>
      <c r="US97" s="191"/>
      <c r="UT97" s="191">
        <f t="shared" si="272"/>
        <v>0</v>
      </c>
      <c r="UU97" s="191"/>
      <c r="UV97" s="191"/>
      <c r="UW97" s="191"/>
      <c r="UX97" s="191"/>
      <c r="UY97" s="191"/>
      <c r="UZ97" s="191"/>
      <c r="VA97" s="191">
        <f t="shared" si="273"/>
        <v>0</v>
      </c>
      <c r="VB97" s="191"/>
      <c r="VC97" s="191"/>
      <c r="VD97" s="191"/>
      <c r="VE97" s="191"/>
      <c r="VF97" s="191"/>
      <c r="VG97" s="191"/>
      <c r="VH97" s="191">
        <f t="shared" si="274"/>
        <v>0</v>
      </c>
      <c r="VI97" s="191"/>
      <c r="VJ97" s="191"/>
      <c r="VK97" s="191"/>
      <c r="VL97" s="191"/>
      <c r="VM97" s="191"/>
      <c r="VN97" s="191"/>
      <c r="VO97" s="191">
        <f t="shared" si="275"/>
        <v>0</v>
      </c>
      <c r="VP97" s="191"/>
      <c r="VQ97" s="191"/>
      <c r="VR97" s="191"/>
      <c r="VS97" s="191"/>
      <c r="VT97" s="191"/>
      <c r="VU97" s="191"/>
      <c r="VV97" s="191">
        <f t="shared" si="276"/>
        <v>0</v>
      </c>
      <c r="VW97" s="191"/>
      <c r="VX97" s="191"/>
      <c r="VY97" s="191"/>
      <c r="VZ97" s="191"/>
      <c r="WA97" s="191"/>
      <c r="WB97" s="191"/>
      <c r="WC97" s="191">
        <f t="shared" si="277"/>
        <v>0</v>
      </c>
      <c r="WD97" s="191"/>
      <c r="WE97" s="191"/>
      <c r="WF97" s="191"/>
      <c r="WG97" s="191"/>
      <c r="WH97" s="191"/>
      <c r="WI97" s="191"/>
      <c r="WJ97" s="191">
        <f t="shared" si="278"/>
        <v>0</v>
      </c>
      <c r="WK97" s="191"/>
      <c r="WL97" s="191"/>
      <c r="WM97" s="191"/>
      <c r="WN97" s="191"/>
      <c r="WO97" s="191"/>
      <c r="WP97" s="191"/>
      <c r="WQ97" s="191">
        <f t="shared" si="279"/>
        <v>0</v>
      </c>
      <c r="WR97" s="191"/>
      <c r="WS97" s="191"/>
      <c r="WT97" s="191"/>
      <c r="WU97" s="191"/>
      <c r="WV97" s="191"/>
      <c r="WW97" s="191"/>
      <c r="WX97" s="191">
        <f t="shared" si="280"/>
        <v>0</v>
      </c>
      <c r="WY97" s="191"/>
      <c r="WZ97" s="191"/>
      <c r="XA97" s="191"/>
      <c r="XB97" s="191"/>
      <c r="XC97" s="191"/>
      <c r="XD97" s="191"/>
      <c r="XE97" s="191">
        <f t="shared" si="281"/>
        <v>0</v>
      </c>
      <c r="XF97" s="191"/>
      <c r="XG97" s="191"/>
      <c r="XH97" s="191"/>
      <c r="XI97" s="191"/>
      <c r="XJ97" s="191"/>
      <c r="XK97" s="191"/>
      <c r="XL97" s="191">
        <f t="shared" si="282"/>
        <v>0</v>
      </c>
      <c r="XM97" s="191"/>
      <c r="XN97" s="191"/>
      <c r="XO97" s="191"/>
      <c r="XP97" s="191"/>
      <c r="XQ97" s="191"/>
      <c r="XR97" s="191"/>
      <c r="XS97" s="191">
        <f t="shared" si="283"/>
        <v>0</v>
      </c>
      <c r="XT97" s="191"/>
      <c r="XU97" s="191"/>
      <c r="XV97" s="191"/>
      <c r="XW97" s="191"/>
      <c r="XX97" s="191"/>
      <c r="XY97" s="191"/>
      <c r="XZ97" s="191">
        <f t="shared" si="284"/>
        <v>0</v>
      </c>
      <c r="YA97" s="191"/>
      <c r="YB97" s="191"/>
      <c r="YC97" s="191"/>
      <c r="YD97" s="191"/>
      <c r="YE97" s="191"/>
      <c r="YF97" s="191"/>
      <c r="YG97" s="191">
        <f t="shared" si="285"/>
        <v>0</v>
      </c>
      <c r="YH97" s="191"/>
      <c r="YI97" s="191"/>
      <c r="YJ97" s="191"/>
      <c r="YK97" s="191"/>
      <c r="YL97" s="190">
        <f t="shared" si="194"/>
        <v>1318050</v>
      </c>
      <c r="YM97" s="190">
        <f t="shared" si="291"/>
        <v>0</v>
      </c>
      <c r="YN97" s="190">
        <f t="shared" si="292"/>
        <v>1318050</v>
      </c>
      <c r="YO97" s="191"/>
    </row>
    <row r="98" spans="1:671" ht="18" customHeight="1">
      <c r="A98" s="200">
        <v>27</v>
      </c>
      <c r="B98" s="114" t="s">
        <v>1925</v>
      </c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>
        <f t="shared" si="195"/>
        <v>0</v>
      </c>
      <c r="N98" s="191"/>
      <c r="O98" s="191"/>
      <c r="P98" s="191"/>
      <c r="Q98" s="191"/>
      <c r="R98" s="191"/>
      <c r="S98" s="191"/>
      <c r="T98" s="191">
        <f t="shared" si="196"/>
        <v>0</v>
      </c>
      <c r="U98" s="191"/>
      <c r="V98" s="191"/>
      <c r="W98" s="191"/>
      <c r="X98" s="191"/>
      <c r="Y98" s="191">
        <f t="shared" si="197"/>
        <v>0</v>
      </c>
      <c r="Z98" s="191"/>
      <c r="AA98" s="191">
        <f t="shared" si="198"/>
        <v>0</v>
      </c>
      <c r="AB98" s="191"/>
      <c r="AC98" s="191"/>
      <c r="AD98" s="191"/>
      <c r="AE98" s="191"/>
      <c r="AF98" s="191"/>
      <c r="AG98" s="191"/>
      <c r="AH98" s="191">
        <f t="shared" si="199"/>
        <v>0</v>
      </c>
      <c r="AI98" s="191"/>
      <c r="AJ98" s="191"/>
      <c r="AK98" s="191"/>
      <c r="AL98" s="191"/>
      <c r="AM98" s="191"/>
      <c r="AN98" s="191"/>
      <c r="AO98" s="191">
        <f t="shared" si="200"/>
        <v>0</v>
      </c>
      <c r="AP98" s="191"/>
      <c r="AQ98" s="191"/>
      <c r="AR98" s="191"/>
      <c r="AS98" s="191"/>
      <c r="AT98" s="191"/>
      <c r="AU98" s="191"/>
      <c r="AV98" s="191">
        <f t="shared" si="201"/>
        <v>0</v>
      </c>
      <c r="AW98" s="191"/>
      <c r="AX98" s="191"/>
      <c r="AY98" s="191"/>
      <c r="AZ98" s="191"/>
      <c r="BA98" s="191"/>
      <c r="BB98" s="191"/>
      <c r="BC98" s="191">
        <f t="shared" si="202"/>
        <v>0</v>
      </c>
      <c r="BD98" s="191"/>
      <c r="BE98" s="191"/>
      <c r="BF98" s="191"/>
      <c r="BG98" s="191"/>
      <c r="BH98" s="191"/>
      <c r="BI98" s="191"/>
      <c r="BJ98" s="191">
        <f t="shared" si="203"/>
        <v>0</v>
      </c>
      <c r="BK98" s="191"/>
      <c r="BL98" s="191"/>
      <c r="BM98" s="191"/>
      <c r="BN98" s="191"/>
      <c r="BO98" s="191"/>
      <c r="BP98" s="191"/>
      <c r="BQ98" s="191">
        <f t="shared" si="204"/>
        <v>0</v>
      </c>
      <c r="BR98" s="191"/>
      <c r="BS98" s="191"/>
      <c r="BT98" s="191"/>
      <c r="BU98" s="191"/>
      <c r="BV98" s="191"/>
      <c r="BW98" s="191"/>
      <c r="BX98" s="191">
        <f t="shared" si="205"/>
        <v>0</v>
      </c>
      <c r="BY98" s="191"/>
      <c r="BZ98" s="191"/>
      <c r="CA98" s="191"/>
      <c r="CB98" s="191"/>
      <c r="CC98" s="191"/>
      <c r="CD98" s="191"/>
      <c r="CE98" s="191">
        <f t="shared" si="206"/>
        <v>0</v>
      </c>
      <c r="CF98" s="191"/>
      <c r="CG98" s="191"/>
      <c r="CH98" s="191"/>
      <c r="CI98" s="191"/>
      <c r="CJ98" s="191"/>
      <c r="CK98" s="191"/>
      <c r="CL98" s="191">
        <f t="shared" si="207"/>
        <v>0</v>
      </c>
      <c r="CM98" s="191"/>
      <c r="CN98" s="191"/>
      <c r="CO98" s="191"/>
      <c r="CP98" s="191"/>
      <c r="CQ98" s="191"/>
      <c r="CR98" s="191"/>
      <c r="CS98" s="191">
        <f t="shared" si="208"/>
        <v>0</v>
      </c>
      <c r="CT98" s="191"/>
      <c r="CU98" s="191"/>
      <c r="CV98" s="191"/>
      <c r="CW98" s="191"/>
      <c r="CX98" s="191"/>
      <c r="CY98" s="191"/>
      <c r="CZ98" s="191">
        <f t="shared" si="209"/>
        <v>0</v>
      </c>
      <c r="DA98" s="191"/>
      <c r="DB98" s="191"/>
      <c r="DC98" s="191"/>
      <c r="DD98" s="191"/>
      <c r="DE98" s="191"/>
      <c r="DF98" s="191"/>
      <c r="DG98" s="191">
        <f t="shared" si="210"/>
        <v>0</v>
      </c>
      <c r="DH98" s="191"/>
      <c r="DI98" s="191"/>
      <c r="DJ98" s="191"/>
      <c r="DK98" s="191"/>
      <c r="DL98" s="191"/>
      <c r="DM98" s="191"/>
      <c r="DN98" s="191">
        <f t="shared" si="211"/>
        <v>0</v>
      </c>
      <c r="DO98" s="191"/>
      <c r="DP98" s="191"/>
      <c r="DQ98" s="191"/>
      <c r="DR98" s="191"/>
      <c r="DS98" s="191"/>
      <c r="DT98" s="191"/>
      <c r="DU98" s="191">
        <f t="shared" si="212"/>
        <v>0</v>
      </c>
      <c r="DV98" s="191"/>
      <c r="DW98" s="191"/>
      <c r="DX98" s="191"/>
      <c r="DY98" s="191"/>
      <c r="DZ98" s="191"/>
      <c r="EA98" s="191"/>
      <c r="EB98" s="191">
        <f t="shared" si="213"/>
        <v>0</v>
      </c>
      <c r="EC98" s="191"/>
      <c r="ED98" s="191"/>
      <c r="EE98" s="191"/>
      <c r="EF98" s="191"/>
      <c r="EG98" s="191"/>
      <c r="EH98" s="191"/>
      <c r="EI98" s="191">
        <f t="shared" si="214"/>
        <v>0</v>
      </c>
      <c r="EJ98" s="191"/>
      <c r="EK98" s="191"/>
      <c r="EL98" s="191"/>
      <c r="EM98" s="191"/>
      <c r="EN98" s="191"/>
      <c r="EO98" s="191"/>
      <c r="EP98" s="191">
        <f t="shared" si="215"/>
        <v>0</v>
      </c>
      <c r="EQ98" s="191"/>
      <c r="ER98" s="191"/>
      <c r="ES98" s="191"/>
      <c r="ET98" s="191"/>
      <c r="EU98" s="191"/>
      <c r="EV98" s="191"/>
      <c r="EW98" s="191">
        <f t="shared" si="216"/>
        <v>0</v>
      </c>
      <c r="EX98" s="191"/>
      <c r="EY98" s="191"/>
      <c r="EZ98" s="191"/>
      <c r="FA98" s="191"/>
      <c r="FB98" s="191"/>
      <c r="FC98" s="191"/>
      <c r="FD98" s="191">
        <f t="shared" si="217"/>
        <v>0</v>
      </c>
      <c r="FE98" s="191"/>
      <c r="FF98" s="191"/>
      <c r="FG98" s="191"/>
      <c r="FH98" s="191"/>
      <c r="FI98" s="191"/>
      <c r="FJ98" s="191"/>
      <c r="FK98" s="191">
        <f t="shared" si="218"/>
        <v>0</v>
      </c>
      <c r="FL98" s="191"/>
      <c r="FM98" s="191"/>
      <c r="FN98" s="191"/>
      <c r="FO98" s="191"/>
      <c r="FP98" s="191"/>
      <c r="FQ98" s="191"/>
      <c r="FR98" s="191">
        <f t="shared" si="219"/>
        <v>0</v>
      </c>
      <c r="FS98" s="191"/>
      <c r="FT98" s="191"/>
      <c r="FU98" s="191"/>
      <c r="FV98" s="191"/>
      <c r="FW98" s="191"/>
      <c r="FX98" s="191"/>
      <c r="FY98" s="191">
        <f t="shared" si="220"/>
        <v>0</v>
      </c>
      <c r="FZ98" s="191"/>
      <c r="GA98" s="191"/>
      <c r="GB98" s="191"/>
      <c r="GC98" s="191"/>
      <c r="GD98" s="191"/>
      <c r="GE98" s="191"/>
      <c r="GF98" s="191">
        <f t="shared" si="221"/>
        <v>0</v>
      </c>
      <c r="GG98" s="191"/>
      <c r="GH98" s="191"/>
      <c r="GI98" s="191"/>
      <c r="GJ98" s="191"/>
      <c r="GK98" s="191"/>
      <c r="GL98" s="191"/>
      <c r="GM98" s="191">
        <f t="shared" si="222"/>
        <v>0</v>
      </c>
      <c r="GN98" s="191"/>
      <c r="GO98" s="191"/>
      <c r="GP98" s="191"/>
      <c r="GQ98" s="191"/>
      <c r="GR98" s="191"/>
      <c r="GS98" s="191"/>
      <c r="GT98" s="191">
        <f t="shared" si="223"/>
        <v>0</v>
      </c>
      <c r="GU98" s="191"/>
      <c r="GV98" s="191"/>
      <c r="GW98" s="191"/>
      <c r="GX98" s="191"/>
      <c r="GY98" s="191"/>
      <c r="GZ98" s="191"/>
      <c r="HA98" s="191">
        <f t="shared" si="224"/>
        <v>0</v>
      </c>
      <c r="HB98" s="191"/>
      <c r="HC98" s="191"/>
      <c r="HD98" s="191"/>
      <c r="HE98" s="191"/>
      <c r="HF98" s="191"/>
      <c r="HG98" s="191"/>
      <c r="HH98" s="191">
        <f t="shared" si="225"/>
        <v>0</v>
      </c>
      <c r="HI98" s="191"/>
      <c r="HJ98" s="191"/>
      <c r="HK98" s="191"/>
      <c r="HL98" s="191"/>
      <c r="HM98" s="191"/>
      <c r="HN98" s="191"/>
      <c r="HO98" s="191">
        <f t="shared" si="226"/>
        <v>0</v>
      </c>
      <c r="HP98" s="191"/>
      <c r="HQ98" s="191"/>
      <c r="HR98" s="191"/>
      <c r="HS98" s="191"/>
      <c r="HT98" s="191"/>
      <c r="HU98" s="191"/>
      <c r="HV98" s="191">
        <f t="shared" si="227"/>
        <v>0</v>
      </c>
      <c r="HW98" s="191"/>
      <c r="HX98" s="191"/>
      <c r="HY98" s="191"/>
      <c r="HZ98" s="191"/>
      <c r="IA98" s="191"/>
      <c r="IB98" s="191"/>
      <c r="IC98" s="191">
        <f t="shared" si="228"/>
        <v>0</v>
      </c>
      <c r="ID98" s="191"/>
      <c r="IE98" s="191"/>
      <c r="IF98" s="191"/>
      <c r="IG98" s="191"/>
      <c r="IH98" s="191"/>
      <c r="II98" s="191"/>
      <c r="IJ98" s="191">
        <f t="shared" si="229"/>
        <v>0</v>
      </c>
      <c r="IK98" s="191"/>
      <c r="IL98" s="191"/>
      <c r="IM98" s="191"/>
      <c r="IN98" s="191"/>
      <c r="IO98" s="191"/>
      <c r="IP98" s="191"/>
      <c r="IQ98" s="191">
        <f t="shared" si="230"/>
        <v>0</v>
      </c>
      <c r="IR98" s="191"/>
      <c r="IS98" s="191"/>
      <c r="IT98" s="191"/>
      <c r="IU98" s="191"/>
      <c r="IV98" s="191"/>
      <c r="IW98" s="191"/>
      <c r="IX98" s="191">
        <f t="shared" si="231"/>
        <v>0</v>
      </c>
      <c r="IY98" s="191"/>
      <c r="IZ98" s="191"/>
      <c r="JA98" s="191"/>
      <c r="JB98" s="191"/>
      <c r="JC98" s="191"/>
      <c r="JD98" s="191"/>
      <c r="JE98" s="191">
        <f t="shared" si="232"/>
        <v>0</v>
      </c>
      <c r="JF98" s="191"/>
      <c r="JG98" s="191"/>
      <c r="JH98" s="191"/>
      <c r="JI98" s="191"/>
      <c r="JJ98" s="191"/>
      <c r="JK98" s="191"/>
      <c r="JL98" s="191">
        <f t="shared" si="233"/>
        <v>0</v>
      </c>
      <c r="JM98" s="191"/>
      <c r="JN98" s="191"/>
      <c r="JO98" s="191"/>
      <c r="JP98" s="191"/>
      <c r="JQ98" s="191"/>
      <c r="JR98" s="191"/>
      <c r="JS98" s="191">
        <f t="shared" si="234"/>
        <v>0</v>
      </c>
      <c r="JT98" s="191"/>
      <c r="JU98" s="191"/>
      <c r="JV98" s="191"/>
      <c r="JW98" s="191"/>
      <c r="JX98" s="191"/>
      <c r="JY98" s="191"/>
      <c r="JZ98" s="191">
        <f t="shared" si="235"/>
        <v>0</v>
      </c>
      <c r="KA98" s="191"/>
      <c r="KB98" s="191"/>
      <c r="KC98" s="191"/>
      <c r="KD98" s="191"/>
      <c r="KE98" s="191"/>
      <c r="KF98" s="191"/>
      <c r="KG98" s="191">
        <f t="shared" si="236"/>
        <v>0</v>
      </c>
      <c r="KH98" s="191"/>
      <c r="KI98" s="191"/>
      <c r="KJ98" s="191"/>
      <c r="KK98" s="191"/>
      <c r="KL98" s="191"/>
      <c r="KM98" s="191"/>
      <c r="KN98" s="191">
        <f t="shared" si="237"/>
        <v>0</v>
      </c>
      <c r="KO98" s="191"/>
      <c r="KP98" s="191"/>
      <c r="KQ98" s="191"/>
      <c r="KR98" s="191"/>
      <c r="KS98" s="191"/>
      <c r="KT98" s="191"/>
      <c r="KU98" s="191">
        <f t="shared" si="238"/>
        <v>0</v>
      </c>
      <c r="KV98" s="191"/>
      <c r="KW98" s="191"/>
      <c r="KX98" s="191"/>
      <c r="KY98" s="191"/>
      <c r="KZ98" s="191"/>
      <c r="LA98" s="191"/>
      <c r="LB98" s="191">
        <f t="shared" si="239"/>
        <v>0</v>
      </c>
      <c r="LC98" s="191"/>
      <c r="LD98" s="191"/>
      <c r="LE98" s="191"/>
      <c r="LF98" s="191"/>
      <c r="LG98" s="191"/>
      <c r="LH98" s="191"/>
      <c r="LI98" s="191">
        <f t="shared" si="240"/>
        <v>0</v>
      </c>
      <c r="LJ98" s="191"/>
      <c r="LK98" s="191"/>
      <c r="LL98" s="191"/>
      <c r="LM98" s="191"/>
      <c r="LN98" s="191"/>
      <c r="LO98" s="191"/>
      <c r="LP98" s="191">
        <f t="shared" si="241"/>
        <v>0</v>
      </c>
      <c r="LQ98" s="191"/>
      <c r="LR98" s="191"/>
      <c r="LS98" s="191"/>
      <c r="LT98" s="191"/>
      <c r="LU98" s="191"/>
      <c r="LV98" s="191"/>
      <c r="LW98" s="191">
        <f t="shared" si="242"/>
        <v>0</v>
      </c>
      <c r="LX98" s="191"/>
      <c r="LY98" s="191"/>
      <c r="LZ98" s="191"/>
      <c r="MA98" s="191"/>
      <c r="MB98" s="191"/>
      <c r="MC98" s="191"/>
      <c r="MD98" s="191">
        <f t="shared" si="243"/>
        <v>0</v>
      </c>
      <c r="ME98" s="191"/>
      <c r="MF98" s="191"/>
      <c r="MG98" s="191"/>
      <c r="MH98" s="191"/>
      <c r="MI98" s="191"/>
      <c r="MJ98" s="191"/>
      <c r="MK98" s="191">
        <f t="shared" si="244"/>
        <v>0</v>
      </c>
      <c r="ML98" s="191"/>
      <c r="MM98" s="191"/>
      <c r="MN98" s="191"/>
      <c r="MO98" s="191"/>
      <c r="MP98" s="191"/>
      <c r="MQ98" s="191"/>
      <c r="MR98" s="191">
        <f t="shared" si="245"/>
        <v>0</v>
      </c>
      <c r="MS98" s="191"/>
      <c r="MT98" s="191"/>
      <c r="MU98" s="191"/>
      <c r="MV98" s="191"/>
      <c r="MW98" s="191"/>
      <c r="MX98" s="191"/>
      <c r="MY98" s="191">
        <f t="shared" si="246"/>
        <v>0</v>
      </c>
      <c r="MZ98" s="191"/>
      <c r="NA98" s="191"/>
      <c r="NB98" s="191"/>
      <c r="NC98" s="191"/>
      <c r="ND98" s="191"/>
      <c r="NE98" s="191"/>
      <c r="NF98" s="191">
        <f t="shared" si="247"/>
        <v>0</v>
      </c>
      <c r="NG98" s="191"/>
      <c r="NH98" s="191"/>
      <c r="NI98" s="191"/>
      <c r="NJ98" s="191"/>
      <c r="NK98" s="191"/>
      <c r="NL98" s="191"/>
      <c r="NM98" s="191">
        <f t="shared" si="248"/>
        <v>0</v>
      </c>
      <c r="NN98" s="191"/>
      <c r="NO98" s="191"/>
      <c r="NP98" s="191"/>
      <c r="NQ98" s="191"/>
      <c r="NR98" s="191"/>
      <c r="NS98" s="191"/>
      <c r="NT98" s="191">
        <f t="shared" si="249"/>
        <v>0</v>
      </c>
      <c r="NU98" s="191"/>
      <c r="NV98" s="191"/>
      <c r="NW98" s="191"/>
      <c r="NX98" s="191"/>
      <c r="NY98" s="191"/>
      <c r="NZ98" s="191"/>
      <c r="OA98" s="191">
        <f t="shared" si="250"/>
        <v>0</v>
      </c>
      <c r="OB98" s="191"/>
      <c r="OC98" s="191"/>
      <c r="OD98" s="191"/>
      <c r="OE98" s="191"/>
      <c r="OF98" s="191">
        <v>483000</v>
      </c>
      <c r="OG98" s="191"/>
      <c r="OH98" s="191">
        <f t="shared" si="251"/>
        <v>483000</v>
      </c>
      <c r="OI98" s="191"/>
      <c r="OJ98" s="191"/>
      <c r="OK98" s="191"/>
      <c r="OL98" s="191"/>
      <c r="OM98" s="191">
        <v>150000</v>
      </c>
      <c r="ON98" s="191"/>
      <c r="OO98" s="191">
        <f t="shared" si="252"/>
        <v>150000</v>
      </c>
      <c r="OP98" s="191"/>
      <c r="OQ98" s="191"/>
      <c r="OR98" s="191"/>
      <c r="OS98" s="191"/>
      <c r="OT98" s="191"/>
      <c r="OU98" s="191"/>
      <c r="OV98" s="191">
        <f t="shared" si="253"/>
        <v>0</v>
      </c>
      <c r="OW98" s="191"/>
      <c r="OX98" s="191"/>
      <c r="OY98" s="191"/>
      <c r="OZ98" s="191"/>
      <c r="PA98" s="191"/>
      <c r="PB98" s="191"/>
      <c r="PC98" s="191">
        <f t="shared" si="254"/>
        <v>0</v>
      </c>
      <c r="PD98" s="191"/>
      <c r="PE98" s="191"/>
      <c r="PF98" s="191"/>
      <c r="PG98" s="191"/>
      <c r="PH98" s="191"/>
      <c r="PI98" s="191"/>
      <c r="PJ98" s="191">
        <f t="shared" si="255"/>
        <v>0</v>
      </c>
      <c r="PK98" s="191"/>
      <c r="PL98" s="191"/>
      <c r="PM98" s="191"/>
      <c r="PN98" s="191"/>
      <c r="PO98" s="191"/>
      <c r="PP98" s="191"/>
      <c r="PQ98" s="191">
        <f t="shared" si="256"/>
        <v>0</v>
      </c>
      <c r="PR98" s="191"/>
      <c r="PS98" s="191"/>
      <c r="PT98" s="191"/>
      <c r="PU98" s="191"/>
      <c r="PV98" s="191">
        <f t="shared" si="286"/>
        <v>0</v>
      </c>
      <c r="PW98" s="191"/>
      <c r="PX98" s="191">
        <f t="shared" si="257"/>
        <v>0</v>
      </c>
      <c r="PY98" s="191"/>
      <c r="PZ98" s="191"/>
      <c r="QA98" s="191"/>
      <c r="QB98" s="191"/>
      <c r="QC98" s="191">
        <f t="shared" si="258"/>
        <v>0</v>
      </c>
      <c r="QD98" s="191"/>
      <c r="QE98" s="191">
        <f t="shared" si="259"/>
        <v>0</v>
      </c>
      <c r="QF98" s="191"/>
      <c r="QG98" s="191"/>
      <c r="QH98" s="191"/>
      <c r="QI98" s="191"/>
      <c r="QJ98" s="191">
        <v>55500</v>
      </c>
      <c r="QK98" s="191"/>
      <c r="QL98" s="191">
        <f t="shared" si="260"/>
        <v>55500</v>
      </c>
      <c r="QM98" s="191"/>
      <c r="QN98" s="191"/>
      <c r="QO98" s="191"/>
      <c r="QP98" s="191"/>
      <c r="QQ98" s="201">
        <v>0</v>
      </c>
      <c r="QR98" s="191"/>
      <c r="QS98" s="191">
        <f t="shared" si="261"/>
        <v>0</v>
      </c>
      <c r="QT98" s="191"/>
      <c r="QU98" s="191"/>
      <c r="QV98" s="191"/>
      <c r="QW98" s="191"/>
      <c r="QX98" s="191"/>
      <c r="QY98" s="191"/>
      <c r="QZ98" s="191">
        <f t="shared" si="262"/>
        <v>0</v>
      </c>
      <c r="RA98" s="191"/>
      <c r="RB98" s="191"/>
      <c r="RC98" s="191"/>
      <c r="RD98" s="191"/>
      <c r="RE98" s="191"/>
      <c r="RF98" s="191"/>
      <c r="RG98" s="191">
        <f t="shared" si="263"/>
        <v>0</v>
      </c>
      <c r="RH98" s="191"/>
      <c r="RI98" s="191"/>
      <c r="RJ98" s="191"/>
      <c r="RK98" s="191"/>
      <c r="RL98" s="191"/>
      <c r="RM98" s="191"/>
      <c r="RN98" s="191">
        <f t="shared" si="264"/>
        <v>0</v>
      </c>
      <c r="RO98" s="191"/>
      <c r="RP98" s="191"/>
      <c r="RQ98" s="191"/>
      <c r="RR98" s="191"/>
      <c r="RS98" s="191"/>
      <c r="RT98" s="191"/>
      <c r="RU98" s="191">
        <f t="shared" si="265"/>
        <v>0</v>
      </c>
      <c r="RV98" s="191"/>
      <c r="RW98" s="191"/>
      <c r="RX98" s="191"/>
      <c r="RY98" s="191"/>
      <c r="RZ98" s="191"/>
      <c r="SA98" s="191"/>
      <c r="SB98" s="191">
        <f t="shared" si="266"/>
        <v>0</v>
      </c>
      <c r="SC98" s="191"/>
      <c r="SD98" s="191"/>
      <c r="SE98" s="191"/>
      <c r="SF98" s="191"/>
      <c r="SG98" s="191"/>
      <c r="SH98" s="191"/>
      <c r="SI98" s="191">
        <f t="shared" si="287"/>
        <v>0</v>
      </c>
      <c r="SJ98" s="191"/>
      <c r="SK98" s="191"/>
      <c r="SL98" s="191"/>
      <c r="SM98" s="191"/>
      <c r="SN98" s="191"/>
      <c r="SO98" s="191"/>
      <c r="SP98" s="191">
        <f t="shared" si="267"/>
        <v>0</v>
      </c>
      <c r="SQ98" s="191"/>
      <c r="SR98" s="191"/>
      <c r="SS98" s="191"/>
      <c r="ST98" s="191"/>
      <c r="SU98" s="191"/>
      <c r="SV98" s="191"/>
      <c r="SW98" s="191">
        <f t="shared" si="268"/>
        <v>0</v>
      </c>
      <c r="SX98" s="191"/>
      <c r="SY98" s="191"/>
      <c r="SZ98" s="191"/>
      <c r="TA98" s="191"/>
      <c r="TB98" s="191"/>
      <c r="TC98" s="191"/>
      <c r="TD98" s="191">
        <f t="shared" si="288"/>
        <v>0</v>
      </c>
      <c r="TE98" s="191"/>
      <c r="TF98" s="191"/>
      <c r="TG98" s="191"/>
      <c r="TH98" s="191"/>
      <c r="TI98" s="191"/>
      <c r="TJ98" s="191"/>
      <c r="TK98" s="191">
        <f t="shared" si="289"/>
        <v>0</v>
      </c>
      <c r="TL98" s="191"/>
      <c r="TM98" s="191"/>
      <c r="TN98" s="191"/>
      <c r="TO98" s="191"/>
      <c r="TP98" s="191">
        <v>40000</v>
      </c>
      <c r="TQ98" s="191"/>
      <c r="TR98" s="191">
        <f t="shared" si="290"/>
        <v>40000</v>
      </c>
      <c r="TS98" s="191"/>
      <c r="TT98" s="191"/>
      <c r="TU98" s="191"/>
      <c r="TV98" s="191"/>
      <c r="TW98" s="191">
        <v>30000</v>
      </c>
      <c r="TX98" s="191"/>
      <c r="TY98" s="191">
        <f t="shared" si="269"/>
        <v>30000</v>
      </c>
      <c r="TZ98" s="191"/>
      <c r="UA98" s="191"/>
      <c r="UB98" s="191"/>
      <c r="UC98" s="191"/>
      <c r="UD98" s="191"/>
      <c r="UE98" s="191"/>
      <c r="UF98" s="191">
        <f t="shared" si="270"/>
        <v>0</v>
      </c>
      <c r="UG98" s="191"/>
      <c r="UH98" s="191"/>
      <c r="UI98" s="191"/>
      <c r="UJ98" s="191"/>
      <c r="UK98" s="191"/>
      <c r="UL98" s="191"/>
      <c r="UM98" s="191">
        <f t="shared" si="271"/>
        <v>0</v>
      </c>
      <c r="UN98" s="191"/>
      <c r="UO98" s="191"/>
      <c r="UP98" s="191"/>
      <c r="UQ98" s="191"/>
      <c r="UR98" s="191"/>
      <c r="US98" s="191"/>
      <c r="UT98" s="191">
        <f t="shared" si="272"/>
        <v>0</v>
      </c>
      <c r="UU98" s="191"/>
      <c r="UV98" s="191"/>
      <c r="UW98" s="191"/>
      <c r="UX98" s="191"/>
      <c r="UY98" s="191"/>
      <c r="UZ98" s="191"/>
      <c r="VA98" s="191">
        <f t="shared" si="273"/>
        <v>0</v>
      </c>
      <c r="VB98" s="191"/>
      <c r="VC98" s="191"/>
      <c r="VD98" s="191"/>
      <c r="VE98" s="191"/>
      <c r="VF98" s="191"/>
      <c r="VG98" s="191"/>
      <c r="VH98" s="191">
        <f t="shared" si="274"/>
        <v>0</v>
      </c>
      <c r="VI98" s="191"/>
      <c r="VJ98" s="191"/>
      <c r="VK98" s="191"/>
      <c r="VL98" s="191"/>
      <c r="VM98" s="191"/>
      <c r="VN98" s="191"/>
      <c r="VO98" s="191">
        <f t="shared" si="275"/>
        <v>0</v>
      </c>
      <c r="VP98" s="191"/>
      <c r="VQ98" s="191"/>
      <c r="VR98" s="191"/>
      <c r="VS98" s="191"/>
      <c r="VT98" s="191"/>
      <c r="VU98" s="191"/>
      <c r="VV98" s="191">
        <f t="shared" si="276"/>
        <v>0</v>
      </c>
      <c r="VW98" s="191"/>
      <c r="VX98" s="191"/>
      <c r="VY98" s="191"/>
      <c r="VZ98" s="191"/>
      <c r="WA98" s="191"/>
      <c r="WB98" s="191"/>
      <c r="WC98" s="191">
        <f t="shared" si="277"/>
        <v>0</v>
      </c>
      <c r="WD98" s="191"/>
      <c r="WE98" s="191"/>
      <c r="WF98" s="191"/>
      <c r="WG98" s="191"/>
      <c r="WH98" s="191"/>
      <c r="WI98" s="191"/>
      <c r="WJ98" s="191">
        <f t="shared" si="278"/>
        <v>0</v>
      </c>
      <c r="WK98" s="191"/>
      <c r="WL98" s="191"/>
      <c r="WM98" s="191"/>
      <c r="WN98" s="191"/>
      <c r="WO98" s="191"/>
      <c r="WP98" s="191"/>
      <c r="WQ98" s="191">
        <f t="shared" si="279"/>
        <v>0</v>
      </c>
      <c r="WR98" s="191"/>
      <c r="WS98" s="191"/>
      <c r="WT98" s="191"/>
      <c r="WU98" s="191"/>
      <c r="WV98" s="191"/>
      <c r="WW98" s="191"/>
      <c r="WX98" s="191">
        <f t="shared" si="280"/>
        <v>0</v>
      </c>
      <c r="WY98" s="191"/>
      <c r="WZ98" s="191"/>
      <c r="XA98" s="191"/>
      <c r="XB98" s="191"/>
      <c r="XC98" s="191"/>
      <c r="XD98" s="191"/>
      <c r="XE98" s="191">
        <f t="shared" si="281"/>
        <v>0</v>
      </c>
      <c r="XF98" s="191"/>
      <c r="XG98" s="191"/>
      <c r="XH98" s="191"/>
      <c r="XI98" s="191"/>
      <c r="XJ98" s="191"/>
      <c r="XK98" s="191"/>
      <c r="XL98" s="191">
        <f t="shared" si="282"/>
        <v>0</v>
      </c>
      <c r="XM98" s="191"/>
      <c r="XN98" s="191"/>
      <c r="XO98" s="191"/>
      <c r="XP98" s="191"/>
      <c r="XQ98" s="191"/>
      <c r="XR98" s="191"/>
      <c r="XS98" s="191">
        <f t="shared" si="283"/>
        <v>0</v>
      </c>
      <c r="XT98" s="191"/>
      <c r="XU98" s="191"/>
      <c r="XV98" s="191"/>
      <c r="XW98" s="191"/>
      <c r="XX98" s="191"/>
      <c r="XY98" s="191"/>
      <c r="XZ98" s="191">
        <f t="shared" si="284"/>
        <v>0</v>
      </c>
      <c r="YA98" s="191"/>
      <c r="YB98" s="191"/>
      <c r="YC98" s="191"/>
      <c r="YD98" s="191"/>
      <c r="YE98" s="191"/>
      <c r="YF98" s="191"/>
      <c r="YG98" s="191">
        <f t="shared" si="285"/>
        <v>0</v>
      </c>
      <c r="YH98" s="191"/>
      <c r="YI98" s="191"/>
      <c r="YJ98" s="191"/>
      <c r="YK98" s="191"/>
      <c r="YL98" s="190">
        <f t="shared" si="194"/>
        <v>758500</v>
      </c>
      <c r="YM98" s="190">
        <f t="shared" si="291"/>
        <v>0</v>
      </c>
      <c r="YN98" s="190">
        <f t="shared" si="292"/>
        <v>758500</v>
      </c>
      <c r="YO98" s="191"/>
    </row>
    <row r="99" spans="1:671" ht="18" customHeight="1">
      <c r="A99" s="200">
        <v>28</v>
      </c>
      <c r="B99" s="114" t="s">
        <v>1951</v>
      </c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>
        <f t="shared" si="195"/>
        <v>0</v>
      </c>
      <c r="N99" s="191"/>
      <c r="O99" s="191"/>
      <c r="P99" s="191"/>
      <c r="Q99" s="191"/>
      <c r="R99" s="191"/>
      <c r="S99" s="191"/>
      <c r="T99" s="191">
        <f t="shared" si="196"/>
        <v>0</v>
      </c>
      <c r="U99" s="191"/>
      <c r="V99" s="191"/>
      <c r="W99" s="191"/>
      <c r="X99" s="191"/>
      <c r="Y99" s="191">
        <f t="shared" si="197"/>
        <v>0</v>
      </c>
      <c r="Z99" s="191"/>
      <c r="AA99" s="191">
        <f t="shared" si="198"/>
        <v>0</v>
      </c>
      <c r="AB99" s="191"/>
      <c r="AC99" s="191"/>
      <c r="AD99" s="191"/>
      <c r="AE99" s="191"/>
      <c r="AF99" s="191"/>
      <c r="AG99" s="191"/>
      <c r="AH99" s="191">
        <f t="shared" si="199"/>
        <v>0</v>
      </c>
      <c r="AI99" s="191"/>
      <c r="AJ99" s="191"/>
      <c r="AK99" s="191"/>
      <c r="AL99" s="191"/>
      <c r="AM99" s="191"/>
      <c r="AN99" s="191"/>
      <c r="AO99" s="191">
        <f t="shared" si="200"/>
        <v>0</v>
      </c>
      <c r="AP99" s="191"/>
      <c r="AQ99" s="191"/>
      <c r="AR99" s="191"/>
      <c r="AS99" s="191"/>
      <c r="AT99" s="191"/>
      <c r="AU99" s="191"/>
      <c r="AV99" s="191">
        <f t="shared" si="201"/>
        <v>0</v>
      </c>
      <c r="AW99" s="191"/>
      <c r="AX99" s="191"/>
      <c r="AY99" s="191"/>
      <c r="AZ99" s="191"/>
      <c r="BA99" s="191"/>
      <c r="BB99" s="191"/>
      <c r="BC99" s="191">
        <f t="shared" si="202"/>
        <v>0</v>
      </c>
      <c r="BD99" s="191"/>
      <c r="BE99" s="191"/>
      <c r="BF99" s="191"/>
      <c r="BG99" s="191"/>
      <c r="BH99" s="191"/>
      <c r="BI99" s="191"/>
      <c r="BJ99" s="191">
        <f t="shared" si="203"/>
        <v>0</v>
      </c>
      <c r="BK99" s="191"/>
      <c r="BL99" s="191"/>
      <c r="BM99" s="191"/>
      <c r="BN99" s="191"/>
      <c r="BO99" s="191"/>
      <c r="BP99" s="191"/>
      <c r="BQ99" s="191">
        <f t="shared" si="204"/>
        <v>0</v>
      </c>
      <c r="BR99" s="191"/>
      <c r="BS99" s="191"/>
      <c r="BT99" s="191"/>
      <c r="BU99" s="191"/>
      <c r="BV99" s="191"/>
      <c r="BW99" s="191"/>
      <c r="BX99" s="191">
        <f t="shared" si="205"/>
        <v>0</v>
      </c>
      <c r="BY99" s="191"/>
      <c r="BZ99" s="191"/>
      <c r="CA99" s="191"/>
      <c r="CB99" s="191"/>
      <c r="CC99" s="191"/>
      <c r="CD99" s="191"/>
      <c r="CE99" s="191">
        <f t="shared" si="206"/>
        <v>0</v>
      </c>
      <c r="CF99" s="191"/>
      <c r="CG99" s="191"/>
      <c r="CH99" s="191"/>
      <c r="CI99" s="191"/>
      <c r="CJ99" s="191"/>
      <c r="CK99" s="191"/>
      <c r="CL99" s="191">
        <f t="shared" si="207"/>
        <v>0</v>
      </c>
      <c r="CM99" s="191"/>
      <c r="CN99" s="191"/>
      <c r="CO99" s="191"/>
      <c r="CP99" s="191"/>
      <c r="CQ99" s="191"/>
      <c r="CR99" s="191"/>
      <c r="CS99" s="191">
        <f t="shared" si="208"/>
        <v>0</v>
      </c>
      <c r="CT99" s="191"/>
      <c r="CU99" s="191"/>
      <c r="CV99" s="191"/>
      <c r="CW99" s="191"/>
      <c r="CX99" s="191"/>
      <c r="CY99" s="191"/>
      <c r="CZ99" s="191">
        <f t="shared" si="209"/>
        <v>0</v>
      </c>
      <c r="DA99" s="191"/>
      <c r="DB99" s="191"/>
      <c r="DC99" s="191"/>
      <c r="DD99" s="191"/>
      <c r="DE99" s="191"/>
      <c r="DF99" s="191"/>
      <c r="DG99" s="191">
        <f t="shared" si="210"/>
        <v>0</v>
      </c>
      <c r="DH99" s="191"/>
      <c r="DI99" s="191"/>
      <c r="DJ99" s="191"/>
      <c r="DK99" s="191"/>
      <c r="DL99" s="191"/>
      <c r="DM99" s="191"/>
      <c r="DN99" s="191">
        <f t="shared" si="211"/>
        <v>0</v>
      </c>
      <c r="DO99" s="191"/>
      <c r="DP99" s="191"/>
      <c r="DQ99" s="191"/>
      <c r="DR99" s="191"/>
      <c r="DS99" s="191"/>
      <c r="DT99" s="191"/>
      <c r="DU99" s="191">
        <f t="shared" si="212"/>
        <v>0</v>
      </c>
      <c r="DV99" s="191"/>
      <c r="DW99" s="191"/>
      <c r="DX99" s="191"/>
      <c r="DY99" s="191"/>
      <c r="DZ99" s="191"/>
      <c r="EA99" s="191"/>
      <c r="EB99" s="191">
        <f t="shared" si="213"/>
        <v>0</v>
      </c>
      <c r="EC99" s="191"/>
      <c r="ED99" s="191"/>
      <c r="EE99" s="191"/>
      <c r="EF99" s="191"/>
      <c r="EG99" s="191"/>
      <c r="EH99" s="191"/>
      <c r="EI99" s="191">
        <f t="shared" si="214"/>
        <v>0</v>
      </c>
      <c r="EJ99" s="191"/>
      <c r="EK99" s="191"/>
      <c r="EL99" s="191"/>
      <c r="EM99" s="191"/>
      <c r="EN99" s="191"/>
      <c r="EO99" s="191"/>
      <c r="EP99" s="191">
        <f t="shared" si="215"/>
        <v>0</v>
      </c>
      <c r="EQ99" s="191"/>
      <c r="ER99" s="191"/>
      <c r="ES99" s="191"/>
      <c r="ET99" s="191"/>
      <c r="EU99" s="191"/>
      <c r="EV99" s="191"/>
      <c r="EW99" s="191">
        <f t="shared" si="216"/>
        <v>0</v>
      </c>
      <c r="EX99" s="191"/>
      <c r="EY99" s="191"/>
      <c r="EZ99" s="191"/>
      <c r="FA99" s="191"/>
      <c r="FB99" s="191"/>
      <c r="FC99" s="191"/>
      <c r="FD99" s="191">
        <f t="shared" si="217"/>
        <v>0</v>
      </c>
      <c r="FE99" s="191"/>
      <c r="FF99" s="191"/>
      <c r="FG99" s="191"/>
      <c r="FH99" s="191"/>
      <c r="FI99" s="191"/>
      <c r="FJ99" s="191"/>
      <c r="FK99" s="191">
        <f t="shared" si="218"/>
        <v>0</v>
      </c>
      <c r="FL99" s="191"/>
      <c r="FM99" s="191"/>
      <c r="FN99" s="191"/>
      <c r="FO99" s="191"/>
      <c r="FP99" s="191"/>
      <c r="FQ99" s="191"/>
      <c r="FR99" s="191">
        <f t="shared" si="219"/>
        <v>0</v>
      </c>
      <c r="FS99" s="191"/>
      <c r="FT99" s="191"/>
      <c r="FU99" s="191"/>
      <c r="FV99" s="191"/>
      <c r="FW99" s="191">
        <v>75000</v>
      </c>
      <c r="FX99" s="191"/>
      <c r="FY99" s="191">
        <f t="shared" si="220"/>
        <v>75000</v>
      </c>
      <c r="FZ99" s="191"/>
      <c r="GA99" s="191"/>
      <c r="GB99" s="191"/>
      <c r="GC99" s="191"/>
      <c r="GD99" s="191">
        <v>50000</v>
      </c>
      <c r="GE99" s="191"/>
      <c r="GF99" s="191">
        <f t="shared" si="221"/>
        <v>50000</v>
      </c>
      <c r="GG99" s="191"/>
      <c r="GH99" s="191"/>
      <c r="GI99" s="191"/>
      <c r="GJ99" s="191"/>
      <c r="GK99" s="191">
        <v>60000</v>
      </c>
      <c r="GL99" s="191"/>
      <c r="GM99" s="191">
        <f t="shared" si="222"/>
        <v>60000</v>
      </c>
      <c r="GN99" s="191"/>
      <c r="GO99" s="191"/>
      <c r="GP99" s="191"/>
      <c r="GQ99" s="191"/>
      <c r="GR99" s="191"/>
      <c r="GS99" s="191"/>
      <c r="GT99" s="191">
        <f t="shared" si="223"/>
        <v>0</v>
      </c>
      <c r="GU99" s="191"/>
      <c r="GV99" s="191"/>
      <c r="GW99" s="191"/>
      <c r="GX99" s="191">
        <v>16</v>
      </c>
      <c r="GY99" s="191">
        <v>1300000</v>
      </c>
      <c r="GZ99" s="191">
        <v>300000</v>
      </c>
      <c r="HA99" s="191">
        <f t="shared" si="224"/>
        <v>1600000</v>
      </c>
      <c r="HB99" s="191"/>
      <c r="HC99" s="191"/>
      <c r="HD99" s="191"/>
      <c r="HE99" s="191"/>
      <c r="HF99" s="191"/>
      <c r="HG99" s="191"/>
      <c r="HH99" s="191">
        <f t="shared" si="225"/>
        <v>0</v>
      </c>
      <c r="HI99" s="191"/>
      <c r="HJ99" s="191"/>
      <c r="HK99" s="191"/>
      <c r="HL99" s="191"/>
      <c r="HM99" s="191"/>
      <c r="HN99" s="191"/>
      <c r="HO99" s="191">
        <f t="shared" si="226"/>
        <v>0</v>
      </c>
      <c r="HP99" s="191"/>
      <c r="HQ99" s="191"/>
      <c r="HR99" s="191"/>
      <c r="HS99" s="191"/>
      <c r="HT99" s="191"/>
      <c r="HU99" s="191"/>
      <c r="HV99" s="191">
        <f t="shared" si="227"/>
        <v>0</v>
      </c>
      <c r="HW99" s="191"/>
      <c r="HX99" s="191"/>
      <c r="HY99" s="191"/>
      <c r="HZ99" s="191"/>
      <c r="IA99" s="191"/>
      <c r="IB99" s="191"/>
      <c r="IC99" s="191">
        <f t="shared" si="228"/>
        <v>0</v>
      </c>
      <c r="ID99" s="191"/>
      <c r="IE99" s="191"/>
      <c r="IF99" s="191"/>
      <c r="IG99" s="191"/>
      <c r="IH99" s="191"/>
      <c r="II99" s="191"/>
      <c r="IJ99" s="191">
        <f t="shared" si="229"/>
        <v>0</v>
      </c>
      <c r="IK99" s="191"/>
      <c r="IL99" s="191"/>
      <c r="IM99" s="191"/>
      <c r="IN99" s="191"/>
      <c r="IO99" s="191"/>
      <c r="IP99" s="191"/>
      <c r="IQ99" s="191">
        <f t="shared" si="230"/>
        <v>0</v>
      </c>
      <c r="IR99" s="191"/>
      <c r="IS99" s="191"/>
      <c r="IT99" s="191"/>
      <c r="IU99" s="191"/>
      <c r="IV99" s="191"/>
      <c r="IW99" s="191"/>
      <c r="IX99" s="191">
        <f t="shared" si="231"/>
        <v>0</v>
      </c>
      <c r="IY99" s="191"/>
      <c r="IZ99" s="191"/>
      <c r="JA99" s="191"/>
      <c r="JB99" s="191"/>
      <c r="JC99" s="191"/>
      <c r="JD99" s="191"/>
      <c r="JE99" s="191">
        <f t="shared" si="232"/>
        <v>0</v>
      </c>
      <c r="JF99" s="191"/>
      <c r="JG99" s="191"/>
      <c r="JH99" s="191"/>
      <c r="JI99" s="191"/>
      <c r="JJ99" s="191">
        <v>30000</v>
      </c>
      <c r="JK99" s="191"/>
      <c r="JL99" s="191">
        <f t="shared" si="233"/>
        <v>30000</v>
      </c>
      <c r="JM99" s="191"/>
      <c r="JN99" s="191"/>
      <c r="JO99" s="191"/>
      <c r="JP99" s="191"/>
      <c r="JQ99" s="191"/>
      <c r="JR99" s="191"/>
      <c r="JS99" s="191">
        <f t="shared" si="234"/>
        <v>0</v>
      </c>
      <c r="JT99" s="191"/>
      <c r="JU99" s="191"/>
      <c r="JV99" s="191"/>
      <c r="JW99" s="191"/>
      <c r="JX99" s="191"/>
      <c r="JY99" s="191"/>
      <c r="JZ99" s="191">
        <f t="shared" si="235"/>
        <v>0</v>
      </c>
      <c r="KA99" s="191"/>
      <c r="KB99" s="191"/>
      <c r="KC99" s="191"/>
      <c r="KD99" s="191"/>
      <c r="KE99" s="191"/>
      <c r="KF99" s="191"/>
      <c r="KG99" s="191">
        <f t="shared" si="236"/>
        <v>0</v>
      </c>
      <c r="KH99" s="191"/>
      <c r="KI99" s="191"/>
      <c r="KJ99" s="191"/>
      <c r="KK99" s="191"/>
      <c r="KL99" s="191"/>
      <c r="KM99" s="191"/>
      <c r="KN99" s="191">
        <f t="shared" si="237"/>
        <v>0</v>
      </c>
      <c r="KO99" s="191"/>
      <c r="KP99" s="191"/>
      <c r="KQ99" s="191"/>
      <c r="KR99" s="191"/>
      <c r="KS99" s="191"/>
      <c r="KT99" s="191"/>
      <c r="KU99" s="191">
        <f t="shared" si="238"/>
        <v>0</v>
      </c>
      <c r="KV99" s="191"/>
      <c r="KW99" s="191"/>
      <c r="KX99" s="191"/>
      <c r="KY99" s="191"/>
      <c r="KZ99" s="191"/>
      <c r="LA99" s="191"/>
      <c r="LB99" s="191">
        <f t="shared" si="239"/>
        <v>0</v>
      </c>
      <c r="LC99" s="191"/>
      <c r="LD99" s="191"/>
      <c r="LE99" s="191"/>
      <c r="LF99" s="191"/>
      <c r="LG99" s="191"/>
      <c r="LH99" s="191"/>
      <c r="LI99" s="191">
        <f t="shared" si="240"/>
        <v>0</v>
      </c>
      <c r="LJ99" s="191"/>
      <c r="LK99" s="191"/>
      <c r="LL99" s="191"/>
      <c r="LM99" s="191"/>
      <c r="LN99" s="191"/>
      <c r="LO99" s="191"/>
      <c r="LP99" s="191">
        <f t="shared" si="241"/>
        <v>0</v>
      </c>
      <c r="LQ99" s="191"/>
      <c r="LR99" s="191"/>
      <c r="LS99" s="191"/>
      <c r="LT99" s="191"/>
      <c r="LU99" s="191"/>
      <c r="LV99" s="191"/>
      <c r="LW99" s="191">
        <f t="shared" si="242"/>
        <v>0</v>
      </c>
      <c r="LX99" s="191"/>
      <c r="LY99" s="191"/>
      <c r="LZ99" s="191"/>
      <c r="MA99" s="191"/>
      <c r="MB99" s="191"/>
      <c r="MC99" s="191"/>
      <c r="MD99" s="191">
        <f t="shared" si="243"/>
        <v>0</v>
      </c>
      <c r="ME99" s="191"/>
      <c r="MF99" s="191"/>
      <c r="MG99" s="191"/>
      <c r="MH99" s="191"/>
      <c r="MI99" s="191"/>
      <c r="MJ99" s="191"/>
      <c r="MK99" s="191">
        <f t="shared" si="244"/>
        <v>0</v>
      </c>
      <c r="ML99" s="191"/>
      <c r="MM99" s="191"/>
      <c r="MN99" s="191"/>
      <c r="MO99" s="191"/>
      <c r="MP99" s="191"/>
      <c r="MQ99" s="191"/>
      <c r="MR99" s="191">
        <f t="shared" si="245"/>
        <v>0</v>
      </c>
      <c r="MS99" s="191"/>
      <c r="MT99" s="191"/>
      <c r="MU99" s="191"/>
      <c r="MV99" s="191"/>
      <c r="MW99" s="191"/>
      <c r="MX99" s="191"/>
      <c r="MY99" s="191">
        <f t="shared" si="246"/>
        <v>0</v>
      </c>
      <c r="MZ99" s="191"/>
      <c r="NA99" s="191"/>
      <c r="NB99" s="191"/>
      <c r="NC99" s="191"/>
      <c r="ND99" s="191"/>
      <c r="NE99" s="191"/>
      <c r="NF99" s="191">
        <f t="shared" si="247"/>
        <v>0</v>
      </c>
      <c r="NG99" s="191"/>
      <c r="NH99" s="191"/>
      <c r="NI99" s="191"/>
      <c r="NJ99" s="191"/>
      <c r="NK99" s="191"/>
      <c r="NL99" s="191"/>
      <c r="NM99" s="191">
        <f t="shared" si="248"/>
        <v>0</v>
      </c>
      <c r="NN99" s="191"/>
      <c r="NO99" s="191"/>
      <c r="NP99" s="191"/>
      <c r="NQ99" s="191"/>
      <c r="NR99" s="191"/>
      <c r="NS99" s="191"/>
      <c r="NT99" s="191">
        <f t="shared" si="249"/>
        <v>0</v>
      </c>
      <c r="NU99" s="191"/>
      <c r="NV99" s="191"/>
      <c r="NW99" s="191"/>
      <c r="NX99" s="191"/>
      <c r="NY99" s="191"/>
      <c r="NZ99" s="191"/>
      <c r="OA99" s="191">
        <f t="shared" si="250"/>
        <v>0</v>
      </c>
      <c r="OB99" s="191"/>
      <c r="OC99" s="191"/>
      <c r="OD99" s="191"/>
      <c r="OE99" s="191"/>
      <c r="OF99" s="191"/>
      <c r="OG99" s="191"/>
      <c r="OH99" s="191">
        <f t="shared" si="251"/>
        <v>0</v>
      </c>
      <c r="OI99" s="191"/>
      <c r="OJ99" s="191"/>
      <c r="OK99" s="191"/>
      <c r="OL99" s="191"/>
      <c r="OM99" s="191"/>
      <c r="ON99" s="191"/>
      <c r="OO99" s="191">
        <f t="shared" si="252"/>
        <v>0</v>
      </c>
      <c r="OP99" s="191"/>
      <c r="OQ99" s="191"/>
      <c r="OR99" s="191"/>
      <c r="OS99" s="191"/>
      <c r="OT99" s="191"/>
      <c r="OU99" s="191"/>
      <c r="OV99" s="191">
        <f t="shared" si="253"/>
        <v>0</v>
      </c>
      <c r="OW99" s="191"/>
      <c r="OX99" s="191"/>
      <c r="OY99" s="191"/>
      <c r="OZ99" s="191"/>
      <c r="PA99" s="191"/>
      <c r="PB99" s="191"/>
      <c r="PC99" s="191">
        <f t="shared" si="254"/>
        <v>0</v>
      </c>
      <c r="PD99" s="191"/>
      <c r="PE99" s="191"/>
      <c r="PF99" s="191"/>
      <c r="PG99" s="191"/>
      <c r="PH99" s="191"/>
      <c r="PI99" s="191"/>
      <c r="PJ99" s="191">
        <f t="shared" si="255"/>
        <v>0</v>
      </c>
      <c r="PK99" s="191"/>
      <c r="PL99" s="191"/>
      <c r="PM99" s="191"/>
      <c r="PN99" s="191"/>
      <c r="PO99" s="191"/>
      <c r="PP99" s="191"/>
      <c r="PQ99" s="191">
        <f t="shared" si="256"/>
        <v>0</v>
      </c>
      <c r="PR99" s="191"/>
      <c r="PS99" s="191"/>
      <c r="PT99" s="191"/>
      <c r="PU99" s="191"/>
      <c r="PV99" s="191">
        <f t="shared" si="286"/>
        <v>0</v>
      </c>
      <c r="PW99" s="191"/>
      <c r="PX99" s="191">
        <f t="shared" si="257"/>
        <v>0</v>
      </c>
      <c r="PY99" s="191"/>
      <c r="PZ99" s="191"/>
      <c r="QA99" s="191"/>
      <c r="QB99" s="191"/>
      <c r="QC99" s="191">
        <f t="shared" si="258"/>
        <v>0</v>
      </c>
      <c r="QD99" s="191"/>
      <c r="QE99" s="191">
        <f t="shared" si="259"/>
        <v>0</v>
      </c>
      <c r="QF99" s="191"/>
      <c r="QG99" s="191"/>
      <c r="QH99" s="191"/>
      <c r="QI99" s="191"/>
      <c r="QJ99" s="191"/>
      <c r="QK99" s="191"/>
      <c r="QL99" s="191">
        <f t="shared" si="260"/>
        <v>0</v>
      </c>
      <c r="QM99" s="191"/>
      <c r="QN99" s="191"/>
      <c r="QO99" s="191"/>
      <c r="QP99" s="191"/>
      <c r="QQ99" s="201">
        <v>0</v>
      </c>
      <c r="QR99" s="191"/>
      <c r="QS99" s="191">
        <f t="shared" si="261"/>
        <v>0</v>
      </c>
      <c r="QT99" s="191"/>
      <c r="QU99" s="191"/>
      <c r="QV99" s="191"/>
      <c r="QW99" s="191"/>
      <c r="QX99" s="191"/>
      <c r="QY99" s="191"/>
      <c r="QZ99" s="191">
        <f t="shared" si="262"/>
        <v>0</v>
      </c>
      <c r="RA99" s="191"/>
      <c r="RB99" s="191"/>
      <c r="RC99" s="191"/>
      <c r="RD99" s="191"/>
      <c r="RE99" s="191"/>
      <c r="RF99" s="191"/>
      <c r="RG99" s="191">
        <f t="shared" si="263"/>
        <v>0</v>
      </c>
      <c r="RH99" s="191"/>
      <c r="RI99" s="191"/>
      <c r="RJ99" s="191"/>
      <c r="RK99" s="191"/>
      <c r="RL99" s="191">
        <v>10000</v>
      </c>
      <c r="RM99" s="191"/>
      <c r="RN99" s="191">
        <f t="shared" si="264"/>
        <v>10000</v>
      </c>
      <c r="RO99" s="191"/>
      <c r="RP99" s="191"/>
      <c r="RQ99" s="191"/>
      <c r="RR99" s="191"/>
      <c r="RS99" s="191"/>
      <c r="RT99" s="191"/>
      <c r="RU99" s="191">
        <f t="shared" si="265"/>
        <v>0</v>
      </c>
      <c r="RV99" s="191"/>
      <c r="RW99" s="191"/>
      <c r="RX99" s="191"/>
      <c r="RY99" s="191"/>
      <c r="RZ99" s="191"/>
      <c r="SA99" s="191"/>
      <c r="SB99" s="191">
        <f t="shared" si="266"/>
        <v>0</v>
      </c>
      <c r="SC99" s="191"/>
      <c r="SD99" s="191"/>
      <c r="SE99" s="191"/>
      <c r="SF99" s="191"/>
      <c r="SG99" s="191"/>
      <c r="SH99" s="191"/>
      <c r="SI99" s="191">
        <f t="shared" si="287"/>
        <v>0</v>
      </c>
      <c r="SJ99" s="191"/>
      <c r="SK99" s="191"/>
      <c r="SL99" s="191"/>
      <c r="SM99" s="191"/>
      <c r="SN99" s="191"/>
      <c r="SO99" s="191"/>
      <c r="SP99" s="191">
        <f t="shared" si="267"/>
        <v>0</v>
      </c>
      <c r="SQ99" s="191"/>
      <c r="SR99" s="191"/>
      <c r="SS99" s="191"/>
      <c r="ST99" s="191"/>
      <c r="SU99" s="191"/>
      <c r="SV99" s="191"/>
      <c r="SW99" s="191">
        <f t="shared" si="268"/>
        <v>0</v>
      </c>
      <c r="SX99" s="191"/>
      <c r="SY99" s="191"/>
      <c r="SZ99" s="191"/>
      <c r="TA99" s="191"/>
      <c r="TB99" s="191"/>
      <c r="TC99" s="191"/>
      <c r="TD99" s="191">
        <f t="shared" si="288"/>
        <v>0</v>
      </c>
      <c r="TE99" s="191"/>
      <c r="TF99" s="191"/>
      <c r="TG99" s="191"/>
      <c r="TH99" s="191"/>
      <c r="TI99" s="191"/>
      <c r="TJ99" s="191"/>
      <c r="TK99" s="191">
        <f t="shared" si="289"/>
        <v>0</v>
      </c>
      <c r="TL99" s="191"/>
      <c r="TM99" s="191"/>
      <c r="TN99" s="191"/>
      <c r="TO99" s="191"/>
      <c r="TP99" s="191"/>
      <c r="TQ99" s="191"/>
      <c r="TR99" s="191">
        <f t="shared" si="290"/>
        <v>0</v>
      </c>
      <c r="TS99" s="191"/>
      <c r="TT99" s="191"/>
      <c r="TU99" s="191"/>
      <c r="TV99" s="191"/>
      <c r="TW99" s="191"/>
      <c r="TX99" s="191"/>
      <c r="TY99" s="191">
        <f t="shared" si="269"/>
        <v>0</v>
      </c>
      <c r="TZ99" s="191"/>
      <c r="UA99" s="191"/>
      <c r="UB99" s="191"/>
      <c r="UC99" s="191"/>
      <c r="UD99" s="191"/>
      <c r="UE99" s="191"/>
      <c r="UF99" s="191">
        <f t="shared" si="270"/>
        <v>0</v>
      </c>
      <c r="UG99" s="191"/>
      <c r="UH99" s="191"/>
      <c r="UI99" s="191"/>
      <c r="UJ99" s="191"/>
      <c r="UK99" s="191"/>
      <c r="UL99" s="191"/>
      <c r="UM99" s="191">
        <f t="shared" si="271"/>
        <v>0</v>
      </c>
      <c r="UN99" s="191"/>
      <c r="UO99" s="191"/>
      <c r="UP99" s="191"/>
      <c r="UQ99" s="191"/>
      <c r="UR99" s="191"/>
      <c r="US99" s="191"/>
      <c r="UT99" s="191">
        <f t="shared" si="272"/>
        <v>0</v>
      </c>
      <c r="UU99" s="191"/>
      <c r="UV99" s="191"/>
      <c r="UW99" s="191"/>
      <c r="UX99" s="191"/>
      <c r="UY99" s="191"/>
      <c r="UZ99" s="191"/>
      <c r="VA99" s="191">
        <f t="shared" si="273"/>
        <v>0</v>
      </c>
      <c r="VB99" s="191"/>
      <c r="VC99" s="191"/>
      <c r="VD99" s="191"/>
      <c r="VE99" s="191"/>
      <c r="VF99" s="191"/>
      <c r="VG99" s="191"/>
      <c r="VH99" s="191">
        <f t="shared" si="274"/>
        <v>0</v>
      </c>
      <c r="VI99" s="191"/>
      <c r="VJ99" s="191"/>
      <c r="VK99" s="191"/>
      <c r="VL99" s="191"/>
      <c r="VM99" s="191"/>
      <c r="VN99" s="191"/>
      <c r="VO99" s="191">
        <f t="shared" si="275"/>
        <v>0</v>
      </c>
      <c r="VP99" s="191"/>
      <c r="VQ99" s="191"/>
      <c r="VR99" s="191"/>
      <c r="VS99" s="191"/>
      <c r="VT99" s="191"/>
      <c r="VU99" s="191"/>
      <c r="VV99" s="191">
        <f t="shared" si="276"/>
        <v>0</v>
      </c>
      <c r="VW99" s="191"/>
      <c r="VX99" s="191"/>
      <c r="VY99" s="191"/>
      <c r="VZ99" s="191"/>
      <c r="WA99" s="191"/>
      <c r="WB99" s="191"/>
      <c r="WC99" s="191">
        <f t="shared" si="277"/>
        <v>0</v>
      </c>
      <c r="WD99" s="191"/>
      <c r="WE99" s="191"/>
      <c r="WF99" s="191"/>
      <c r="WG99" s="191"/>
      <c r="WH99" s="191"/>
      <c r="WI99" s="191"/>
      <c r="WJ99" s="191">
        <f t="shared" si="278"/>
        <v>0</v>
      </c>
      <c r="WK99" s="191"/>
      <c r="WL99" s="191"/>
      <c r="WM99" s="191"/>
      <c r="WN99" s="191"/>
      <c r="WO99" s="191"/>
      <c r="WP99" s="191"/>
      <c r="WQ99" s="191">
        <f t="shared" si="279"/>
        <v>0</v>
      </c>
      <c r="WR99" s="191"/>
      <c r="WS99" s="191"/>
      <c r="WT99" s="191"/>
      <c r="WU99" s="191"/>
      <c r="WV99" s="191"/>
      <c r="WW99" s="191"/>
      <c r="WX99" s="191">
        <f t="shared" si="280"/>
        <v>0</v>
      </c>
      <c r="WY99" s="191"/>
      <c r="WZ99" s="191"/>
      <c r="XA99" s="191"/>
      <c r="XB99" s="191"/>
      <c r="XC99" s="191">
        <v>268750</v>
      </c>
      <c r="XD99" s="191"/>
      <c r="XE99" s="191">
        <f t="shared" si="281"/>
        <v>268750</v>
      </c>
      <c r="XF99" s="191"/>
      <c r="XG99" s="191"/>
      <c r="XH99" s="191"/>
      <c r="XI99" s="191"/>
      <c r="XJ99" s="191"/>
      <c r="XK99" s="191"/>
      <c r="XL99" s="191">
        <f t="shared" si="282"/>
        <v>0</v>
      </c>
      <c r="XM99" s="191"/>
      <c r="XN99" s="191"/>
      <c r="XO99" s="191"/>
      <c r="XP99" s="191"/>
      <c r="XQ99" s="191"/>
      <c r="XR99" s="191"/>
      <c r="XS99" s="191">
        <f t="shared" si="283"/>
        <v>0</v>
      </c>
      <c r="XT99" s="191"/>
      <c r="XU99" s="191"/>
      <c r="XV99" s="191"/>
      <c r="XW99" s="191"/>
      <c r="XX99" s="191"/>
      <c r="XY99" s="191"/>
      <c r="XZ99" s="191">
        <f t="shared" si="284"/>
        <v>0</v>
      </c>
      <c r="YA99" s="191"/>
      <c r="YB99" s="191"/>
      <c r="YC99" s="191"/>
      <c r="YD99" s="191"/>
      <c r="YE99" s="191"/>
      <c r="YF99" s="191"/>
      <c r="YG99" s="191">
        <f t="shared" si="285"/>
        <v>0</v>
      </c>
      <c r="YH99" s="191"/>
      <c r="YI99" s="191"/>
      <c r="YJ99" s="191"/>
      <c r="YK99" s="191"/>
      <c r="YL99" s="190">
        <f t="shared" si="194"/>
        <v>1793750</v>
      </c>
      <c r="YM99" s="190">
        <f t="shared" si="291"/>
        <v>300000</v>
      </c>
      <c r="YN99" s="190">
        <f t="shared" si="292"/>
        <v>2093750</v>
      </c>
      <c r="YO99" s="191"/>
    </row>
    <row r="100" spans="1:671" ht="18" customHeight="1">
      <c r="A100" s="200">
        <v>29</v>
      </c>
      <c r="B100" s="114" t="s">
        <v>1926</v>
      </c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>
        <f t="shared" si="195"/>
        <v>0</v>
      </c>
      <c r="N100" s="191"/>
      <c r="O100" s="191"/>
      <c r="P100" s="191"/>
      <c r="Q100" s="191"/>
      <c r="R100" s="191"/>
      <c r="S100" s="191"/>
      <c r="T100" s="191">
        <f t="shared" si="196"/>
        <v>0</v>
      </c>
      <c r="U100" s="191"/>
      <c r="V100" s="191"/>
      <c r="W100" s="191"/>
      <c r="X100" s="191"/>
      <c r="Y100" s="191">
        <f t="shared" si="197"/>
        <v>0</v>
      </c>
      <c r="Z100" s="191"/>
      <c r="AA100" s="191">
        <f t="shared" si="198"/>
        <v>0</v>
      </c>
      <c r="AB100" s="191"/>
      <c r="AC100" s="191"/>
      <c r="AD100" s="191"/>
      <c r="AE100" s="191"/>
      <c r="AF100" s="191"/>
      <c r="AG100" s="191"/>
      <c r="AH100" s="191">
        <f t="shared" si="199"/>
        <v>0</v>
      </c>
      <c r="AI100" s="191"/>
      <c r="AJ100" s="191"/>
      <c r="AK100" s="191"/>
      <c r="AL100" s="191">
        <v>456</v>
      </c>
      <c r="AM100" s="191">
        <v>45600</v>
      </c>
      <c r="AN100" s="191"/>
      <c r="AO100" s="191">
        <f t="shared" si="200"/>
        <v>45600</v>
      </c>
      <c r="AP100" s="191"/>
      <c r="AQ100" s="191"/>
      <c r="AR100" s="191"/>
      <c r="AS100" s="191">
        <v>24</v>
      </c>
      <c r="AT100" s="191">
        <v>26000</v>
      </c>
      <c r="AU100" s="191"/>
      <c r="AV100" s="191">
        <f t="shared" si="201"/>
        <v>26000</v>
      </c>
      <c r="AW100" s="191"/>
      <c r="AX100" s="191"/>
      <c r="AY100" s="191"/>
      <c r="AZ100" s="191">
        <v>23</v>
      </c>
      <c r="BA100" s="191">
        <v>138000</v>
      </c>
      <c r="BB100" s="191"/>
      <c r="BC100" s="191">
        <f t="shared" si="202"/>
        <v>138000</v>
      </c>
      <c r="BD100" s="191"/>
      <c r="BE100" s="191"/>
      <c r="BF100" s="191"/>
      <c r="BG100" s="191"/>
      <c r="BH100" s="191"/>
      <c r="BI100" s="191"/>
      <c r="BJ100" s="191">
        <f t="shared" si="203"/>
        <v>0</v>
      </c>
      <c r="BK100" s="191"/>
      <c r="BL100" s="191"/>
      <c r="BM100" s="191"/>
      <c r="BN100" s="191"/>
      <c r="BO100" s="191"/>
      <c r="BP100" s="191"/>
      <c r="BQ100" s="191">
        <f t="shared" si="204"/>
        <v>0</v>
      </c>
      <c r="BR100" s="191"/>
      <c r="BS100" s="191"/>
      <c r="BT100" s="191"/>
      <c r="BU100" s="191"/>
      <c r="BV100" s="191"/>
      <c r="BW100" s="191"/>
      <c r="BX100" s="191">
        <f t="shared" si="205"/>
        <v>0</v>
      </c>
      <c r="BY100" s="191"/>
      <c r="BZ100" s="191"/>
      <c r="CA100" s="191"/>
      <c r="CB100" s="191"/>
      <c r="CC100" s="191"/>
      <c r="CD100" s="191"/>
      <c r="CE100" s="191">
        <f t="shared" si="206"/>
        <v>0</v>
      </c>
      <c r="CF100" s="191"/>
      <c r="CG100" s="191"/>
      <c r="CH100" s="191"/>
      <c r="CI100" s="191"/>
      <c r="CJ100" s="191"/>
      <c r="CK100" s="191"/>
      <c r="CL100" s="191">
        <f t="shared" si="207"/>
        <v>0</v>
      </c>
      <c r="CM100" s="191"/>
      <c r="CN100" s="191"/>
      <c r="CO100" s="191"/>
      <c r="CP100" s="191"/>
      <c r="CQ100" s="191"/>
      <c r="CR100" s="191"/>
      <c r="CS100" s="191">
        <f t="shared" si="208"/>
        <v>0</v>
      </c>
      <c r="CT100" s="191"/>
      <c r="CU100" s="191"/>
      <c r="CV100" s="191"/>
      <c r="CW100" s="191"/>
      <c r="CX100" s="191"/>
      <c r="CY100" s="191"/>
      <c r="CZ100" s="191">
        <f t="shared" si="209"/>
        <v>0</v>
      </c>
      <c r="DA100" s="191"/>
      <c r="DB100" s="191"/>
      <c r="DC100" s="191"/>
      <c r="DD100" s="191"/>
      <c r="DE100" s="191"/>
      <c r="DF100" s="191"/>
      <c r="DG100" s="191">
        <f t="shared" si="210"/>
        <v>0</v>
      </c>
      <c r="DH100" s="191"/>
      <c r="DI100" s="191"/>
      <c r="DJ100" s="191"/>
      <c r="DK100" s="191"/>
      <c r="DL100" s="191"/>
      <c r="DM100" s="191"/>
      <c r="DN100" s="191">
        <f t="shared" si="211"/>
        <v>0</v>
      </c>
      <c r="DO100" s="191"/>
      <c r="DP100" s="191"/>
      <c r="DQ100" s="191"/>
      <c r="DR100" s="191">
        <v>23</v>
      </c>
      <c r="DS100" s="191">
        <v>69000</v>
      </c>
      <c r="DT100" s="191"/>
      <c r="DU100" s="191">
        <f t="shared" si="212"/>
        <v>69000</v>
      </c>
      <c r="DV100" s="191"/>
      <c r="DW100" s="191"/>
      <c r="DX100" s="191"/>
      <c r="DY100" s="191">
        <v>4100</v>
      </c>
      <c r="DZ100" s="191">
        <v>1640000</v>
      </c>
      <c r="EA100" s="191"/>
      <c r="EB100" s="191">
        <f t="shared" si="213"/>
        <v>1640000</v>
      </c>
      <c r="EC100" s="191"/>
      <c r="ED100" s="191"/>
      <c r="EE100" s="191"/>
      <c r="EF100" s="191"/>
      <c r="EG100" s="191"/>
      <c r="EH100" s="191"/>
      <c r="EI100" s="191">
        <f t="shared" si="214"/>
        <v>0</v>
      </c>
      <c r="EJ100" s="191"/>
      <c r="EK100" s="191"/>
      <c r="EL100" s="191"/>
      <c r="EM100" s="191"/>
      <c r="EN100" s="191"/>
      <c r="EO100" s="191"/>
      <c r="EP100" s="191">
        <f t="shared" si="215"/>
        <v>0</v>
      </c>
      <c r="EQ100" s="191"/>
      <c r="ER100" s="191"/>
      <c r="ES100" s="191"/>
      <c r="ET100" s="191"/>
      <c r="EU100" s="191"/>
      <c r="EV100" s="191"/>
      <c r="EW100" s="191">
        <f t="shared" si="216"/>
        <v>0</v>
      </c>
      <c r="EX100" s="191"/>
      <c r="EY100" s="191"/>
      <c r="EZ100" s="191"/>
      <c r="FA100" s="191"/>
      <c r="FB100" s="191"/>
      <c r="FC100" s="191"/>
      <c r="FD100" s="191">
        <f t="shared" si="217"/>
        <v>0</v>
      </c>
      <c r="FE100" s="191"/>
      <c r="FF100" s="191"/>
      <c r="FG100" s="191"/>
      <c r="FH100" s="191"/>
      <c r="FI100" s="191"/>
      <c r="FJ100" s="191"/>
      <c r="FK100" s="191">
        <f t="shared" si="218"/>
        <v>0</v>
      </c>
      <c r="FL100" s="191"/>
      <c r="FM100" s="191"/>
      <c r="FN100" s="191"/>
      <c r="FO100" s="191"/>
      <c r="FP100" s="191"/>
      <c r="FQ100" s="191"/>
      <c r="FR100" s="191">
        <f t="shared" si="219"/>
        <v>0</v>
      </c>
      <c r="FS100" s="191"/>
      <c r="FT100" s="191"/>
      <c r="FU100" s="191"/>
      <c r="FV100" s="191"/>
      <c r="FW100" s="191"/>
      <c r="FX100" s="191"/>
      <c r="FY100" s="191">
        <f t="shared" si="220"/>
        <v>0</v>
      </c>
      <c r="FZ100" s="191"/>
      <c r="GA100" s="191"/>
      <c r="GB100" s="191"/>
      <c r="GC100" s="191"/>
      <c r="GD100" s="191"/>
      <c r="GE100" s="191"/>
      <c r="GF100" s="191">
        <f t="shared" si="221"/>
        <v>0</v>
      </c>
      <c r="GG100" s="191"/>
      <c r="GH100" s="191"/>
      <c r="GI100" s="191"/>
      <c r="GJ100" s="191"/>
      <c r="GK100" s="191"/>
      <c r="GL100" s="191"/>
      <c r="GM100" s="191">
        <f t="shared" si="222"/>
        <v>0</v>
      </c>
      <c r="GN100" s="191"/>
      <c r="GO100" s="191"/>
      <c r="GP100" s="191"/>
      <c r="GQ100" s="191"/>
      <c r="GR100" s="191"/>
      <c r="GS100" s="191"/>
      <c r="GT100" s="191">
        <f t="shared" si="223"/>
        <v>0</v>
      </c>
      <c r="GU100" s="191"/>
      <c r="GV100" s="191"/>
      <c r="GW100" s="191"/>
      <c r="GX100" s="191"/>
      <c r="GY100" s="191"/>
      <c r="GZ100" s="191"/>
      <c r="HA100" s="191">
        <f t="shared" si="224"/>
        <v>0</v>
      </c>
      <c r="HB100" s="191"/>
      <c r="HC100" s="191"/>
      <c r="HD100" s="191"/>
      <c r="HE100" s="191"/>
      <c r="HF100" s="191"/>
      <c r="HG100" s="191"/>
      <c r="HH100" s="191">
        <f t="shared" si="225"/>
        <v>0</v>
      </c>
      <c r="HI100" s="191"/>
      <c r="HJ100" s="191"/>
      <c r="HK100" s="191"/>
      <c r="HL100" s="191"/>
      <c r="HM100" s="191"/>
      <c r="HN100" s="191"/>
      <c r="HO100" s="191">
        <f t="shared" si="226"/>
        <v>0</v>
      </c>
      <c r="HP100" s="191"/>
      <c r="HQ100" s="191"/>
      <c r="HR100" s="191"/>
      <c r="HS100" s="191"/>
      <c r="HT100" s="191"/>
      <c r="HU100" s="191"/>
      <c r="HV100" s="191">
        <f t="shared" si="227"/>
        <v>0</v>
      </c>
      <c r="HW100" s="191"/>
      <c r="HX100" s="191"/>
      <c r="HY100" s="191"/>
      <c r="HZ100" s="191"/>
      <c r="IA100" s="191"/>
      <c r="IB100" s="191"/>
      <c r="IC100" s="191">
        <f t="shared" si="228"/>
        <v>0</v>
      </c>
      <c r="ID100" s="191"/>
      <c r="IE100" s="191"/>
      <c r="IF100" s="191"/>
      <c r="IG100" s="191"/>
      <c r="IH100" s="191"/>
      <c r="II100" s="191"/>
      <c r="IJ100" s="191">
        <f t="shared" si="229"/>
        <v>0</v>
      </c>
      <c r="IK100" s="191"/>
      <c r="IL100" s="191"/>
      <c r="IM100" s="191"/>
      <c r="IN100" s="191"/>
      <c r="IO100" s="191"/>
      <c r="IP100" s="191"/>
      <c r="IQ100" s="191">
        <f t="shared" si="230"/>
        <v>0</v>
      </c>
      <c r="IR100" s="191"/>
      <c r="IS100" s="191"/>
      <c r="IT100" s="191"/>
      <c r="IU100" s="191"/>
      <c r="IV100" s="191"/>
      <c r="IW100" s="191"/>
      <c r="IX100" s="191">
        <f t="shared" si="231"/>
        <v>0</v>
      </c>
      <c r="IY100" s="191"/>
      <c r="IZ100" s="191"/>
      <c r="JA100" s="191"/>
      <c r="JB100" s="191"/>
      <c r="JC100" s="191"/>
      <c r="JD100" s="191"/>
      <c r="JE100" s="191">
        <f t="shared" si="232"/>
        <v>0</v>
      </c>
      <c r="JF100" s="191"/>
      <c r="JG100" s="191"/>
      <c r="JH100" s="191"/>
      <c r="JI100" s="191"/>
      <c r="JJ100" s="191"/>
      <c r="JK100" s="191"/>
      <c r="JL100" s="191">
        <f t="shared" si="233"/>
        <v>0</v>
      </c>
      <c r="JM100" s="191"/>
      <c r="JN100" s="191"/>
      <c r="JO100" s="191"/>
      <c r="JP100" s="191"/>
      <c r="JQ100" s="191"/>
      <c r="JR100" s="191"/>
      <c r="JS100" s="191">
        <f t="shared" si="234"/>
        <v>0</v>
      </c>
      <c r="JT100" s="191"/>
      <c r="JU100" s="191"/>
      <c r="JV100" s="191"/>
      <c r="JW100" s="191"/>
      <c r="JX100" s="191"/>
      <c r="JY100" s="191"/>
      <c r="JZ100" s="191">
        <f t="shared" si="235"/>
        <v>0</v>
      </c>
      <c r="KA100" s="191"/>
      <c r="KB100" s="191"/>
      <c r="KC100" s="191"/>
      <c r="KD100" s="191"/>
      <c r="KE100" s="191"/>
      <c r="KF100" s="191"/>
      <c r="KG100" s="191">
        <f t="shared" si="236"/>
        <v>0</v>
      </c>
      <c r="KH100" s="191"/>
      <c r="KI100" s="191"/>
      <c r="KJ100" s="191"/>
      <c r="KK100" s="191"/>
      <c r="KL100" s="191"/>
      <c r="KM100" s="191"/>
      <c r="KN100" s="191">
        <f t="shared" si="237"/>
        <v>0</v>
      </c>
      <c r="KO100" s="191"/>
      <c r="KP100" s="191"/>
      <c r="KQ100" s="191"/>
      <c r="KR100" s="191"/>
      <c r="KS100" s="191"/>
      <c r="KT100" s="191"/>
      <c r="KU100" s="191">
        <f t="shared" si="238"/>
        <v>0</v>
      </c>
      <c r="KV100" s="191"/>
      <c r="KW100" s="191"/>
      <c r="KX100" s="191"/>
      <c r="KY100" s="191"/>
      <c r="KZ100" s="191"/>
      <c r="LA100" s="191"/>
      <c r="LB100" s="191">
        <f t="shared" si="239"/>
        <v>0</v>
      </c>
      <c r="LC100" s="191"/>
      <c r="LD100" s="191"/>
      <c r="LE100" s="191"/>
      <c r="LF100" s="191"/>
      <c r="LG100" s="191"/>
      <c r="LH100" s="191"/>
      <c r="LI100" s="191">
        <f t="shared" si="240"/>
        <v>0</v>
      </c>
      <c r="LJ100" s="191"/>
      <c r="LK100" s="191"/>
      <c r="LL100" s="191"/>
      <c r="LM100" s="191"/>
      <c r="LN100" s="191"/>
      <c r="LO100" s="191"/>
      <c r="LP100" s="191">
        <f t="shared" si="241"/>
        <v>0</v>
      </c>
      <c r="LQ100" s="191"/>
      <c r="LR100" s="191"/>
      <c r="LS100" s="191"/>
      <c r="LT100" s="191"/>
      <c r="LU100" s="191"/>
      <c r="LV100" s="191"/>
      <c r="LW100" s="191">
        <f t="shared" si="242"/>
        <v>0</v>
      </c>
      <c r="LX100" s="191"/>
      <c r="LY100" s="191"/>
      <c r="LZ100" s="191"/>
      <c r="MA100" s="191"/>
      <c r="MB100" s="191"/>
      <c r="MC100" s="191"/>
      <c r="MD100" s="191">
        <f t="shared" si="243"/>
        <v>0</v>
      </c>
      <c r="ME100" s="191"/>
      <c r="MF100" s="191"/>
      <c r="MG100" s="191"/>
      <c r="MH100" s="191"/>
      <c r="MI100" s="191"/>
      <c r="MJ100" s="191"/>
      <c r="MK100" s="191">
        <f t="shared" si="244"/>
        <v>0</v>
      </c>
      <c r="ML100" s="191"/>
      <c r="MM100" s="191"/>
      <c r="MN100" s="191"/>
      <c r="MO100" s="191"/>
      <c r="MP100" s="191"/>
      <c r="MQ100" s="191"/>
      <c r="MR100" s="191">
        <f t="shared" si="245"/>
        <v>0</v>
      </c>
      <c r="MS100" s="191"/>
      <c r="MT100" s="191"/>
      <c r="MU100" s="191"/>
      <c r="MV100" s="191"/>
      <c r="MW100" s="191"/>
      <c r="MX100" s="191"/>
      <c r="MY100" s="191">
        <f t="shared" si="246"/>
        <v>0</v>
      </c>
      <c r="MZ100" s="191"/>
      <c r="NA100" s="191"/>
      <c r="NB100" s="191"/>
      <c r="NC100" s="191"/>
      <c r="ND100" s="191"/>
      <c r="NE100" s="191"/>
      <c r="NF100" s="191">
        <f t="shared" si="247"/>
        <v>0</v>
      </c>
      <c r="NG100" s="191"/>
      <c r="NH100" s="191"/>
      <c r="NI100" s="191"/>
      <c r="NJ100" s="191"/>
      <c r="NK100" s="191"/>
      <c r="NL100" s="191"/>
      <c r="NM100" s="191">
        <f t="shared" si="248"/>
        <v>0</v>
      </c>
      <c r="NN100" s="191"/>
      <c r="NO100" s="191"/>
      <c r="NP100" s="191"/>
      <c r="NQ100" s="191">
        <v>12</v>
      </c>
      <c r="NR100" s="191">
        <v>300000</v>
      </c>
      <c r="NS100" s="191">
        <v>30000</v>
      </c>
      <c r="NT100" s="191">
        <f t="shared" si="249"/>
        <v>330000</v>
      </c>
      <c r="NU100" s="191"/>
      <c r="NV100" s="191"/>
      <c r="NW100" s="191"/>
      <c r="NX100" s="191"/>
      <c r="NY100" s="191"/>
      <c r="NZ100" s="191"/>
      <c r="OA100" s="191">
        <f t="shared" si="250"/>
        <v>0</v>
      </c>
      <c r="OB100" s="191"/>
      <c r="OC100" s="191"/>
      <c r="OD100" s="191"/>
      <c r="OE100" s="191"/>
      <c r="OF100" s="191"/>
      <c r="OG100" s="191"/>
      <c r="OH100" s="191">
        <f t="shared" si="251"/>
        <v>0</v>
      </c>
      <c r="OI100" s="191"/>
      <c r="OJ100" s="191"/>
      <c r="OK100" s="191"/>
      <c r="OL100" s="191"/>
      <c r="OM100" s="191"/>
      <c r="ON100" s="191"/>
      <c r="OO100" s="191">
        <f t="shared" si="252"/>
        <v>0</v>
      </c>
      <c r="OP100" s="191"/>
      <c r="OQ100" s="191"/>
      <c r="OR100" s="191"/>
      <c r="OS100" s="191"/>
      <c r="OT100" s="191"/>
      <c r="OU100" s="191"/>
      <c r="OV100" s="191">
        <f t="shared" si="253"/>
        <v>0</v>
      </c>
      <c r="OW100" s="191"/>
      <c r="OX100" s="191"/>
      <c r="OY100" s="191"/>
      <c r="OZ100" s="191"/>
      <c r="PA100" s="191"/>
      <c r="PB100" s="191"/>
      <c r="PC100" s="191">
        <f t="shared" si="254"/>
        <v>0</v>
      </c>
      <c r="PD100" s="191"/>
      <c r="PE100" s="191"/>
      <c r="PF100" s="191"/>
      <c r="PG100" s="191"/>
      <c r="PH100" s="191"/>
      <c r="PI100" s="191"/>
      <c r="PJ100" s="191">
        <f t="shared" si="255"/>
        <v>0</v>
      </c>
      <c r="PK100" s="191"/>
      <c r="PL100" s="191"/>
      <c r="PM100" s="191"/>
      <c r="PN100" s="191"/>
      <c r="PO100" s="191"/>
      <c r="PP100" s="191"/>
      <c r="PQ100" s="191">
        <f t="shared" si="256"/>
        <v>0</v>
      </c>
      <c r="PR100" s="191"/>
      <c r="PS100" s="191"/>
      <c r="PT100" s="191"/>
      <c r="PU100" s="191"/>
      <c r="PV100" s="191">
        <f t="shared" si="286"/>
        <v>0</v>
      </c>
      <c r="PW100" s="191"/>
      <c r="PX100" s="191">
        <f t="shared" si="257"/>
        <v>0</v>
      </c>
      <c r="PY100" s="191"/>
      <c r="PZ100" s="191"/>
      <c r="QA100" s="191"/>
      <c r="QB100" s="191"/>
      <c r="QC100" s="191">
        <f t="shared" si="258"/>
        <v>0</v>
      </c>
      <c r="QD100" s="191"/>
      <c r="QE100" s="191">
        <f t="shared" si="259"/>
        <v>0</v>
      </c>
      <c r="QF100" s="191"/>
      <c r="QG100" s="191"/>
      <c r="QH100" s="191"/>
      <c r="QI100" s="191"/>
      <c r="QJ100" s="191"/>
      <c r="QK100" s="191"/>
      <c r="QL100" s="191">
        <f t="shared" si="260"/>
        <v>0</v>
      </c>
      <c r="QM100" s="191"/>
      <c r="QN100" s="191"/>
      <c r="QO100" s="191"/>
      <c r="QP100" s="191"/>
      <c r="QQ100" s="201">
        <v>0</v>
      </c>
      <c r="QR100" s="191"/>
      <c r="QS100" s="191">
        <f t="shared" si="261"/>
        <v>0</v>
      </c>
      <c r="QT100" s="191"/>
      <c r="QU100" s="191"/>
      <c r="QV100" s="191"/>
      <c r="QW100" s="191"/>
      <c r="QX100" s="191"/>
      <c r="QY100" s="191"/>
      <c r="QZ100" s="191">
        <f t="shared" si="262"/>
        <v>0</v>
      </c>
      <c r="RA100" s="191"/>
      <c r="RB100" s="191"/>
      <c r="RC100" s="191"/>
      <c r="RD100" s="191"/>
      <c r="RE100" s="191"/>
      <c r="RF100" s="191"/>
      <c r="RG100" s="191">
        <f t="shared" si="263"/>
        <v>0</v>
      </c>
      <c r="RH100" s="191"/>
      <c r="RI100" s="191"/>
      <c r="RJ100" s="191"/>
      <c r="RK100" s="191"/>
      <c r="RL100" s="191"/>
      <c r="RM100" s="191"/>
      <c r="RN100" s="191">
        <f t="shared" si="264"/>
        <v>0</v>
      </c>
      <c r="RO100" s="191"/>
      <c r="RP100" s="191"/>
      <c r="RQ100" s="191"/>
      <c r="RR100" s="191"/>
      <c r="RS100" s="191"/>
      <c r="RT100" s="191"/>
      <c r="RU100" s="191">
        <f t="shared" si="265"/>
        <v>0</v>
      </c>
      <c r="RV100" s="191"/>
      <c r="RW100" s="191"/>
      <c r="RX100" s="191"/>
      <c r="RY100" s="191"/>
      <c r="RZ100" s="191"/>
      <c r="SA100" s="191"/>
      <c r="SB100" s="191">
        <f t="shared" si="266"/>
        <v>0</v>
      </c>
      <c r="SC100" s="191"/>
      <c r="SD100" s="191"/>
      <c r="SE100" s="191"/>
      <c r="SF100" s="191"/>
      <c r="SG100" s="191"/>
      <c r="SH100" s="191"/>
      <c r="SI100" s="191">
        <f t="shared" si="287"/>
        <v>0</v>
      </c>
      <c r="SJ100" s="191"/>
      <c r="SK100" s="191"/>
      <c r="SL100" s="191"/>
      <c r="SM100" s="191"/>
      <c r="SN100" s="191"/>
      <c r="SO100" s="191"/>
      <c r="SP100" s="191">
        <f t="shared" si="267"/>
        <v>0</v>
      </c>
      <c r="SQ100" s="191"/>
      <c r="SR100" s="191"/>
      <c r="SS100" s="191"/>
      <c r="ST100" s="191"/>
      <c r="SU100" s="191"/>
      <c r="SV100" s="191"/>
      <c r="SW100" s="191">
        <f t="shared" si="268"/>
        <v>0</v>
      </c>
      <c r="SX100" s="191"/>
      <c r="SY100" s="191"/>
      <c r="SZ100" s="191"/>
      <c r="TA100" s="191"/>
      <c r="TB100" s="191"/>
      <c r="TC100" s="191"/>
      <c r="TD100" s="191">
        <f t="shared" si="288"/>
        <v>0</v>
      </c>
      <c r="TE100" s="191"/>
      <c r="TF100" s="191"/>
      <c r="TG100" s="191"/>
      <c r="TH100" s="191"/>
      <c r="TI100" s="191"/>
      <c r="TJ100" s="191"/>
      <c r="TK100" s="191">
        <f t="shared" si="289"/>
        <v>0</v>
      </c>
      <c r="TL100" s="191"/>
      <c r="TM100" s="191"/>
      <c r="TN100" s="191"/>
      <c r="TO100" s="191"/>
      <c r="TP100" s="191"/>
      <c r="TQ100" s="191"/>
      <c r="TR100" s="191">
        <f t="shared" si="290"/>
        <v>0</v>
      </c>
      <c r="TS100" s="191"/>
      <c r="TT100" s="191"/>
      <c r="TU100" s="191"/>
      <c r="TV100" s="191"/>
      <c r="TW100" s="191"/>
      <c r="TX100" s="191"/>
      <c r="TY100" s="191">
        <f t="shared" si="269"/>
        <v>0</v>
      </c>
      <c r="TZ100" s="191"/>
      <c r="UA100" s="191"/>
      <c r="UB100" s="191"/>
      <c r="UC100" s="191"/>
      <c r="UD100" s="191"/>
      <c r="UE100" s="191"/>
      <c r="UF100" s="191">
        <f t="shared" si="270"/>
        <v>0</v>
      </c>
      <c r="UG100" s="191"/>
      <c r="UH100" s="191"/>
      <c r="UI100" s="191"/>
      <c r="UJ100" s="191"/>
      <c r="UK100" s="191"/>
      <c r="UL100" s="191"/>
      <c r="UM100" s="191">
        <f t="shared" si="271"/>
        <v>0</v>
      </c>
      <c r="UN100" s="191"/>
      <c r="UO100" s="191"/>
      <c r="UP100" s="191"/>
      <c r="UQ100" s="191"/>
      <c r="UR100" s="191"/>
      <c r="US100" s="191"/>
      <c r="UT100" s="191">
        <f t="shared" si="272"/>
        <v>0</v>
      </c>
      <c r="UU100" s="191"/>
      <c r="UV100" s="191"/>
      <c r="UW100" s="191"/>
      <c r="UX100" s="191"/>
      <c r="UY100" s="191"/>
      <c r="UZ100" s="191"/>
      <c r="VA100" s="191">
        <f t="shared" si="273"/>
        <v>0</v>
      </c>
      <c r="VB100" s="191"/>
      <c r="VC100" s="191"/>
      <c r="VD100" s="191"/>
      <c r="VE100" s="191"/>
      <c r="VF100" s="191"/>
      <c r="VG100" s="191"/>
      <c r="VH100" s="191">
        <f t="shared" si="274"/>
        <v>0</v>
      </c>
      <c r="VI100" s="191"/>
      <c r="VJ100" s="191"/>
      <c r="VK100" s="191"/>
      <c r="VL100" s="191"/>
      <c r="VM100" s="191"/>
      <c r="VN100" s="191"/>
      <c r="VO100" s="191">
        <f t="shared" si="275"/>
        <v>0</v>
      </c>
      <c r="VP100" s="191"/>
      <c r="VQ100" s="191"/>
      <c r="VR100" s="191"/>
      <c r="VS100" s="191"/>
      <c r="VT100" s="191"/>
      <c r="VU100" s="191"/>
      <c r="VV100" s="191">
        <f t="shared" si="276"/>
        <v>0</v>
      </c>
      <c r="VW100" s="191"/>
      <c r="VX100" s="191"/>
      <c r="VY100" s="191"/>
      <c r="VZ100" s="191"/>
      <c r="WA100" s="191"/>
      <c r="WB100" s="191"/>
      <c r="WC100" s="191">
        <f t="shared" si="277"/>
        <v>0</v>
      </c>
      <c r="WD100" s="191"/>
      <c r="WE100" s="191"/>
      <c r="WF100" s="191"/>
      <c r="WG100" s="191"/>
      <c r="WH100" s="191"/>
      <c r="WI100" s="191"/>
      <c r="WJ100" s="191">
        <f t="shared" si="278"/>
        <v>0</v>
      </c>
      <c r="WK100" s="191"/>
      <c r="WL100" s="191"/>
      <c r="WM100" s="191"/>
      <c r="WN100" s="191"/>
      <c r="WO100" s="191"/>
      <c r="WP100" s="191"/>
      <c r="WQ100" s="191">
        <f t="shared" si="279"/>
        <v>0</v>
      </c>
      <c r="WR100" s="191"/>
      <c r="WS100" s="191"/>
      <c r="WT100" s="191"/>
      <c r="WU100" s="191"/>
      <c r="WV100" s="191"/>
      <c r="WW100" s="191"/>
      <c r="WX100" s="191">
        <f t="shared" si="280"/>
        <v>0</v>
      </c>
      <c r="WY100" s="191"/>
      <c r="WZ100" s="191"/>
      <c r="XA100" s="191"/>
      <c r="XB100" s="191"/>
      <c r="XC100" s="191"/>
      <c r="XD100" s="191"/>
      <c r="XE100" s="191">
        <f t="shared" si="281"/>
        <v>0</v>
      </c>
      <c r="XF100" s="191"/>
      <c r="XG100" s="191"/>
      <c r="XH100" s="191"/>
      <c r="XI100" s="191"/>
      <c r="XJ100" s="191"/>
      <c r="XK100" s="191"/>
      <c r="XL100" s="191">
        <f t="shared" si="282"/>
        <v>0</v>
      </c>
      <c r="XM100" s="191"/>
      <c r="XN100" s="191"/>
      <c r="XO100" s="191"/>
      <c r="XP100" s="191"/>
      <c r="XQ100" s="191"/>
      <c r="XR100" s="191"/>
      <c r="XS100" s="191">
        <f t="shared" si="283"/>
        <v>0</v>
      </c>
      <c r="XT100" s="191"/>
      <c r="XU100" s="191"/>
      <c r="XV100" s="191"/>
      <c r="XW100" s="191"/>
      <c r="XX100" s="191"/>
      <c r="XY100" s="191"/>
      <c r="XZ100" s="191">
        <f t="shared" si="284"/>
        <v>0</v>
      </c>
      <c r="YA100" s="191"/>
      <c r="YB100" s="191"/>
      <c r="YC100" s="191"/>
      <c r="YD100" s="191"/>
      <c r="YE100" s="191"/>
      <c r="YF100" s="191"/>
      <c r="YG100" s="191">
        <f t="shared" si="285"/>
        <v>0</v>
      </c>
      <c r="YH100" s="191"/>
      <c r="YI100" s="191"/>
      <c r="YJ100" s="191"/>
      <c r="YK100" s="191"/>
      <c r="YL100" s="190">
        <f t="shared" si="194"/>
        <v>2218600</v>
      </c>
      <c r="YM100" s="190">
        <f t="shared" si="291"/>
        <v>30000</v>
      </c>
      <c r="YN100" s="190">
        <f t="shared" si="292"/>
        <v>2248600</v>
      </c>
      <c r="YO100" s="191"/>
    </row>
    <row r="101" spans="1:671" ht="18" customHeight="1">
      <c r="A101" s="200">
        <v>30</v>
      </c>
      <c r="B101" s="114" t="s">
        <v>1927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>
        <f t="shared" si="195"/>
        <v>0</v>
      </c>
      <c r="N101" s="191"/>
      <c r="O101" s="191"/>
      <c r="P101" s="191"/>
      <c r="Q101" s="191"/>
      <c r="R101" s="191"/>
      <c r="S101" s="191"/>
      <c r="T101" s="191">
        <f t="shared" si="196"/>
        <v>0</v>
      </c>
      <c r="U101" s="191"/>
      <c r="V101" s="191"/>
      <c r="W101" s="191"/>
      <c r="X101" s="191"/>
      <c r="Y101" s="191">
        <f t="shared" si="197"/>
        <v>0</v>
      </c>
      <c r="Z101" s="191"/>
      <c r="AA101" s="191">
        <f t="shared" si="198"/>
        <v>0</v>
      </c>
      <c r="AB101" s="191"/>
      <c r="AC101" s="191"/>
      <c r="AD101" s="191"/>
      <c r="AE101" s="191"/>
      <c r="AF101" s="191"/>
      <c r="AG101" s="191"/>
      <c r="AH101" s="191">
        <f t="shared" si="199"/>
        <v>0</v>
      </c>
      <c r="AI101" s="191"/>
      <c r="AJ101" s="191"/>
      <c r="AK101" s="191"/>
      <c r="AL101" s="191"/>
      <c r="AM101" s="191"/>
      <c r="AN101" s="191"/>
      <c r="AO101" s="191">
        <f t="shared" si="200"/>
        <v>0</v>
      </c>
      <c r="AP101" s="191"/>
      <c r="AQ101" s="191"/>
      <c r="AR101" s="191"/>
      <c r="AS101" s="191"/>
      <c r="AT101" s="191"/>
      <c r="AU101" s="191"/>
      <c r="AV101" s="191">
        <f t="shared" si="201"/>
        <v>0</v>
      </c>
      <c r="AW101" s="191"/>
      <c r="AX101" s="191"/>
      <c r="AY101" s="191"/>
      <c r="AZ101" s="191"/>
      <c r="BA101" s="191"/>
      <c r="BB101" s="191"/>
      <c r="BC101" s="191">
        <f t="shared" si="202"/>
        <v>0</v>
      </c>
      <c r="BD101" s="191"/>
      <c r="BE101" s="191"/>
      <c r="BF101" s="191"/>
      <c r="BG101" s="191"/>
      <c r="BH101" s="191"/>
      <c r="BI101" s="191"/>
      <c r="BJ101" s="191">
        <f t="shared" si="203"/>
        <v>0</v>
      </c>
      <c r="BK101" s="191"/>
      <c r="BL101" s="191"/>
      <c r="BM101" s="191"/>
      <c r="BN101" s="191"/>
      <c r="BO101" s="191"/>
      <c r="BP101" s="191"/>
      <c r="BQ101" s="191">
        <f t="shared" si="204"/>
        <v>0</v>
      </c>
      <c r="BR101" s="191"/>
      <c r="BS101" s="191"/>
      <c r="BT101" s="191"/>
      <c r="BU101" s="191"/>
      <c r="BV101" s="191"/>
      <c r="BW101" s="191"/>
      <c r="BX101" s="191">
        <f t="shared" si="205"/>
        <v>0</v>
      </c>
      <c r="BY101" s="191"/>
      <c r="BZ101" s="191"/>
      <c r="CA101" s="191"/>
      <c r="CB101" s="191"/>
      <c r="CC101" s="191"/>
      <c r="CD101" s="191"/>
      <c r="CE101" s="191">
        <f t="shared" si="206"/>
        <v>0</v>
      </c>
      <c r="CF101" s="191"/>
      <c r="CG101" s="191"/>
      <c r="CH101" s="191"/>
      <c r="CI101" s="191"/>
      <c r="CJ101" s="191"/>
      <c r="CK101" s="191"/>
      <c r="CL101" s="191">
        <f t="shared" si="207"/>
        <v>0</v>
      </c>
      <c r="CM101" s="191"/>
      <c r="CN101" s="191"/>
      <c r="CO101" s="191"/>
      <c r="CP101" s="191"/>
      <c r="CQ101" s="191"/>
      <c r="CR101" s="191"/>
      <c r="CS101" s="191">
        <f t="shared" si="208"/>
        <v>0</v>
      </c>
      <c r="CT101" s="191"/>
      <c r="CU101" s="191"/>
      <c r="CV101" s="191"/>
      <c r="CW101" s="191"/>
      <c r="CX101" s="191"/>
      <c r="CY101" s="191"/>
      <c r="CZ101" s="191">
        <f t="shared" si="209"/>
        <v>0</v>
      </c>
      <c r="DA101" s="191"/>
      <c r="DB101" s="191"/>
      <c r="DC101" s="191"/>
      <c r="DD101" s="191"/>
      <c r="DE101" s="191"/>
      <c r="DF101" s="191"/>
      <c r="DG101" s="191">
        <f t="shared" si="210"/>
        <v>0</v>
      </c>
      <c r="DH101" s="191"/>
      <c r="DI101" s="191"/>
      <c r="DJ101" s="191"/>
      <c r="DK101" s="191"/>
      <c r="DL101" s="191"/>
      <c r="DM101" s="191"/>
      <c r="DN101" s="191">
        <f t="shared" si="211"/>
        <v>0</v>
      </c>
      <c r="DO101" s="191"/>
      <c r="DP101" s="191"/>
      <c r="DQ101" s="191"/>
      <c r="DR101" s="191"/>
      <c r="DS101" s="191"/>
      <c r="DT101" s="191"/>
      <c r="DU101" s="191">
        <f t="shared" si="212"/>
        <v>0</v>
      </c>
      <c r="DV101" s="191"/>
      <c r="DW101" s="191"/>
      <c r="DX101" s="191"/>
      <c r="DY101" s="191"/>
      <c r="DZ101" s="191"/>
      <c r="EA101" s="191"/>
      <c r="EB101" s="191">
        <f t="shared" si="213"/>
        <v>0</v>
      </c>
      <c r="EC101" s="191"/>
      <c r="ED101" s="191"/>
      <c r="EE101" s="191"/>
      <c r="EF101" s="191"/>
      <c r="EG101" s="191"/>
      <c r="EH101" s="191"/>
      <c r="EI101" s="191">
        <f t="shared" si="214"/>
        <v>0</v>
      </c>
      <c r="EJ101" s="191"/>
      <c r="EK101" s="191"/>
      <c r="EL101" s="191"/>
      <c r="EM101" s="191"/>
      <c r="EN101" s="191"/>
      <c r="EO101" s="191"/>
      <c r="EP101" s="191">
        <f t="shared" si="215"/>
        <v>0</v>
      </c>
      <c r="EQ101" s="191"/>
      <c r="ER101" s="191"/>
      <c r="ES101" s="191"/>
      <c r="ET101" s="191"/>
      <c r="EU101" s="191"/>
      <c r="EV101" s="191"/>
      <c r="EW101" s="191">
        <f t="shared" si="216"/>
        <v>0</v>
      </c>
      <c r="EX101" s="191"/>
      <c r="EY101" s="191"/>
      <c r="EZ101" s="191"/>
      <c r="FA101" s="191"/>
      <c r="FB101" s="191"/>
      <c r="FC101" s="191"/>
      <c r="FD101" s="191">
        <f t="shared" si="217"/>
        <v>0</v>
      </c>
      <c r="FE101" s="191"/>
      <c r="FF101" s="191"/>
      <c r="FG101" s="191"/>
      <c r="FH101" s="191"/>
      <c r="FI101" s="191"/>
      <c r="FJ101" s="191"/>
      <c r="FK101" s="191">
        <f t="shared" si="218"/>
        <v>0</v>
      </c>
      <c r="FL101" s="191"/>
      <c r="FM101" s="191"/>
      <c r="FN101" s="191"/>
      <c r="FO101" s="191"/>
      <c r="FP101" s="191"/>
      <c r="FQ101" s="191"/>
      <c r="FR101" s="191">
        <f t="shared" si="219"/>
        <v>0</v>
      </c>
      <c r="FS101" s="191"/>
      <c r="FT101" s="191"/>
      <c r="FU101" s="191"/>
      <c r="FV101" s="191"/>
      <c r="FW101" s="191"/>
      <c r="FX101" s="191"/>
      <c r="FY101" s="191">
        <f t="shared" si="220"/>
        <v>0</v>
      </c>
      <c r="FZ101" s="191"/>
      <c r="GA101" s="191"/>
      <c r="GB101" s="191"/>
      <c r="GC101" s="191"/>
      <c r="GD101" s="191"/>
      <c r="GE101" s="191"/>
      <c r="GF101" s="191">
        <f t="shared" si="221"/>
        <v>0</v>
      </c>
      <c r="GG101" s="191"/>
      <c r="GH101" s="191"/>
      <c r="GI101" s="191"/>
      <c r="GJ101" s="191"/>
      <c r="GK101" s="191"/>
      <c r="GL101" s="191"/>
      <c r="GM101" s="191">
        <f t="shared" si="222"/>
        <v>0</v>
      </c>
      <c r="GN101" s="191"/>
      <c r="GO101" s="191"/>
      <c r="GP101" s="191"/>
      <c r="GQ101" s="191"/>
      <c r="GR101" s="191"/>
      <c r="GS101" s="191"/>
      <c r="GT101" s="191">
        <f t="shared" si="223"/>
        <v>0</v>
      </c>
      <c r="GU101" s="191"/>
      <c r="GV101" s="191"/>
      <c r="GW101" s="191"/>
      <c r="GX101" s="191"/>
      <c r="GY101" s="191"/>
      <c r="GZ101" s="191"/>
      <c r="HA101" s="191">
        <f t="shared" si="224"/>
        <v>0</v>
      </c>
      <c r="HB101" s="191"/>
      <c r="HC101" s="191"/>
      <c r="HD101" s="191"/>
      <c r="HE101" s="191"/>
      <c r="HF101" s="191"/>
      <c r="HG101" s="191"/>
      <c r="HH101" s="191">
        <f t="shared" si="225"/>
        <v>0</v>
      </c>
      <c r="HI101" s="191"/>
      <c r="HJ101" s="191"/>
      <c r="HK101" s="191"/>
      <c r="HL101" s="191"/>
      <c r="HM101" s="191"/>
      <c r="HN101" s="191"/>
      <c r="HO101" s="191">
        <f t="shared" si="226"/>
        <v>0</v>
      </c>
      <c r="HP101" s="191"/>
      <c r="HQ101" s="191"/>
      <c r="HR101" s="191"/>
      <c r="HS101" s="191"/>
      <c r="HT101" s="191"/>
      <c r="HU101" s="191"/>
      <c r="HV101" s="191">
        <f t="shared" si="227"/>
        <v>0</v>
      </c>
      <c r="HW101" s="191"/>
      <c r="HX101" s="191"/>
      <c r="HY101" s="191"/>
      <c r="HZ101" s="191"/>
      <c r="IA101" s="191"/>
      <c r="IB101" s="191"/>
      <c r="IC101" s="191">
        <f t="shared" si="228"/>
        <v>0</v>
      </c>
      <c r="ID101" s="191"/>
      <c r="IE101" s="191"/>
      <c r="IF101" s="191"/>
      <c r="IG101" s="191"/>
      <c r="IH101" s="191"/>
      <c r="II101" s="191"/>
      <c r="IJ101" s="191">
        <f t="shared" si="229"/>
        <v>0</v>
      </c>
      <c r="IK101" s="191"/>
      <c r="IL101" s="191"/>
      <c r="IM101" s="191"/>
      <c r="IN101" s="191"/>
      <c r="IO101" s="191"/>
      <c r="IP101" s="191"/>
      <c r="IQ101" s="191">
        <f t="shared" si="230"/>
        <v>0</v>
      </c>
      <c r="IR101" s="191"/>
      <c r="IS101" s="191"/>
      <c r="IT101" s="191"/>
      <c r="IU101" s="191"/>
      <c r="IV101" s="191"/>
      <c r="IW101" s="191"/>
      <c r="IX101" s="191">
        <f t="shared" si="231"/>
        <v>0</v>
      </c>
      <c r="IY101" s="191"/>
      <c r="IZ101" s="191"/>
      <c r="JA101" s="191"/>
      <c r="JB101" s="191"/>
      <c r="JC101" s="191"/>
      <c r="JD101" s="191"/>
      <c r="JE101" s="191">
        <f t="shared" si="232"/>
        <v>0</v>
      </c>
      <c r="JF101" s="191"/>
      <c r="JG101" s="191"/>
      <c r="JH101" s="191"/>
      <c r="JI101" s="191"/>
      <c r="JJ101" s="191"/>
      <c r="JK101" s="191"/>
      <c r="JL101" s="191">
        <f t="shared" si="233"/>
        <v>0</v>
      </c>
      <c r="JM101" s="191"/>
      <c r="JN101" s="191"/>
      <c r="JO101" s="191"/>
      <c r="JP101" s="191"/>
      <c r="JQ101" s="191"/>
      <c r="JR101" s="191"/>
      <c r="JS101" s="191">
        <f t="shared" si="234"/>
        <v>0</v>
      </c>
      <c r="JT101" s="191"/>
      <c r="JU101" s="191"/>
      <c r="JV101" s="191"/>
      <c r="JW101" s="191"/>
      <c r="JX101" s="191"/>
      <c r="JY101" s="191"/>
      <c r="JZ101" s="191">
        <f t="shared" si="235"/>
        <v>0</v>
      </c>
      <c r="KA101" s="191"/>
      <c r="KB101" s="191"/>
      <c r="KC101" s="191"/>
      <c r="KD101" s="191"/>
      <c r="KE101" s="191"/>
      <c r="KF101" s="191"/>
      <c r="KG101" s="191">
        <f t="shared" si="236"/>
        <v>0</v>
      </c>
      <c r="KH101" s="191"/>
      <c r="KI101" s="191"/>
      <c r="KJ101" s="191"/>
      <c r="KK101" s="191"/>
      <c r="KL101" s="191"/>
      <c r="KM101" s="191"/>
      <c r="KN101" s="191">
        <f t="shared" si="237"/>
        <v>0</v>
      </c>
      <c r="KO101" s="191"/>
      <c r="KP101" s="191"/>
      <c r="KQ101" s="191"/>
      <c r="KR101" s="191"/>
      <c r="KS101" s="191"/>
      <c r="KT101" s="191"/>
      <c r="KU101" s="191">
        <f t="shared" si="238"/>
        <v>0</v>
      </c>
      <c r="KV101" s="191"/>
      <c r="KW101" s="191"/>
      <c r="KX101" s="191"/>
      <c r="KY101" s="191"/>
      <c r="KZ101" s="191"/>
      <c r="LA101" s="191"/>
      <c r="LB101" s="191">
        <f t="shared" si="239"/>
        <v>0</v>
      </c>
      <c r="LC101" s="191"/>
      <c r="LD101" s="191"/>
      <c r="LE101" s="191"/>
      <c r="LF101" s="191"/>
      <c r="LG101" s="191"/>
      <c r="LH101" s="191"/>
      <c r="LI101" s="191">
        <f t="shared" si="240"/>
        <v>0</v>
      </c>
      <c r="LJ101" s="191"/>
      <c r="LK101" s="191"/>
      <c r="LL101" s="191"/>
      <c r="LM101" s="191"/>
      <c r="LN101" s="191"/>
      <c r="LO101" s="191"/>
      <c r="LP101" s="191">
        <f t="shared" si="241"/>
        <v>0</v>
      </c>
      <c r="LQ101" s="191"/>
      <c r="LR101" s="191"/>
      <c r="LS101" s="191"/>
      <c r="LT101" s="191"/>
      <c r="LU101" s="191"/>
      <c r="LV101" s="191"/>
      <c r="LW101" s="191">
        <f t="shared" si="242"/>
        <v>0</v>
      </c>
      <c r="LX101" s="191"/>
      <c r="LY101" s="191"/>
      <c r="LZ101" s="191"/>
      <c r="MA101" s="191"/>
      <c r="MB101" s="191"/>
      <c r="MC101" s="191"/>
      <c r="MD101" s="191">
        <f t="shared" si="243"/>
        <v>0</v>
      </c>
      <c r="ME101" s="191"/>
      <c r="MF101" s="191"/>
      <c r="MG101" s="191"/>
      <c r="MH101" s="191"/>
      <c r="MI101" s="191"/>
      <c r="MJ101" s="191"/>
      <c r="MK101" s="191">
        <f t="shared" si="244"/>
        <v>0</v>
      </c>
      <c r="ML101" s="191"/>
      <c r="MM101" s="191"/>
      <c r="MN101" s="191"/>
      <c r="MO101" s="191"/>
      <c r="MP101" s="191"/>
      <c r="MQ101" s="191"/>
      <c r="MR101" s="191">
        <f t="shared" si="245"/>
        <v>0</v>
      </c>
      <c r="MS101" s="191"/>
      <c r="MT101" s="191"/>
      <c r="MU101" s="191"/>
      <c r="MV101" s="191"/>
      <c r="MW101" s="191"/>
      <c r="MX101" s="191"/>
      <c r="MY101" s="191">
        <f t="shared" si="246"/>
        <v>0</v>
      </c>
      <c r="MZ101" s="191"/>
      <c r="NA101" s="191"/>
      <c r="NB101" s="191"/>
      <c r="NC101" s="191"/>
      <c r="ND101" s="191"/>
      <c r="NE101" s="191"/>
      <c r="NF101" s="191">
        <f t="shared" si="247"/>
        <v>0</v>
      </c>
      <c r="NG101" s="191"/>
      <c r="NH101" s="191"/>
      <c r="NI101" s="191"/>
      <c r="NJ101" s="191"/>
      <c r="NK101" s="191"/>
      <c r="NL101" s="191"/>
      <c r="NM101" s="191">
        <f t="shared" si="248"/>
        <v>0</v>
      </c>
      <c r="NN101" s="191"/>
      <c r="NO101" s="191"/>
      <c r="NP101" s="191"/>
      <c r="NQ101" s="191"/>
      <c r="NR101" s="191"/>
      <c r="NS101" s="191"/>
      <c r="NT101" s="191">
        <f t="shared" si="249"/>
        <v>0</v>
      </c>
      <c r="NU101" s="191"/>
      <c r="NV101" s="191"/>
      <c r="NW101" s="191"/>
      <c r="NX101" s="191"/>
      <c r="NY101" s="191"/>
      <c r="NZ101" s="191"/>
      <c r="OA101" s="191">
        <f t="shared" si="250"/>
        <v>0</v>
      </c>
      <c r="OB101" s="191"/>
      <c r="OC101" s="191"/>
      <c r="OD101" s="191"/>
      <c r="OE101" s="191"/>
      <c r="OF101" s="191"/>
      <c r="OG101" s="191"/>
      <c r="OH101" s="191">
        <f t="shared" si="251"/>
        <v>0</v>
      </c>
      <c r="OI101" s="191"/>
      <c r="OJ101" s="191"/>
      <c r="OK101" s="191"/>
      <c r="OL101" s="191"/>
      <c r="OM101" s="191"/>
      <c r="ON101" s="191"/>
      <c r="OO101" s="191">
        <f t="shared" si="252"/>
        <v>0</v>
      </c>
      <c r="OP101" s="191"/>
      <c r="OQ101" s="191"/>
      <c r="OR101" s="191"/>
      <c r="OS101" s="191"/>
      <c r="OT101" s="191"/>
      <c r="OU101" s="191"/>
      <c r="OV101" s="191">
        <f t="shared" si="253"/>
        <v>0</v>
      </c>
      <c r="OW101" s="191"/>
      <c r="OX101" s="191"/>
      <c r="OY101" s="191"/>
      <c r="OZ101" s="191"/>
      <c r="PA101" s="191"/>
      <c r="PB101" s="191"/>
      <c r="PC101" s="191">
        <f t="shared" si="254"/>
        <v>0</v>
      </c>
      <c r="PD101" s="191"/>
      <c r="PE101" s="191"/>
      <c r="PF101" s="191"/>
      <c r="PG101" s="191"/>
      <c r="PH101" s="191"/>
      <c r="PI101" s="191"/>
      <c r="PJ101" s="191">
        <f t="shared" si="255"/>
        <v>0</v>
      </c>
      <c r="PK101" s="191"/>
      <c r="PL101" s="191"/>
      <c r="PM101" s="191"/>
      <c r="PN101" s="191"/>
      <c r="PO101" s="191"/>
      <c r="PP101" s="191"/>
      <c r="PQ101" s="191">
        <f t="shared" si="256"/>
        <v>0</v>
      </c>
      <c r="PR101" s="191"/>
      <c r="PS101" s="191"/>
      <c r="PT101" s="191"/>
      <c r="PU101" s="191"/>
      <c r="PV101" s="191">
        <f t="shared" si="286"/>
        <v>0</v>
      </c>
      <c r="PW101" s="191"/>
      <c r="PX101" s="191">
        <f t="shared" si="257"/>
        <v>0</v>
      </c>
      <c r="PY101" s="191"/>
      <c r="PZ101" s="191"/>
      <c r="QA101" s="191"/>
      <c r="QB101" s="191"/>
      <c r="QC101" s="191">
        <f t="shared" si="258"/>
        <v>0</v>
      </c>
      <c r="QD101" s="191"/>
      <c r="QE101" s="191">
        <f t="shared" si="259"/>
        <v>0</v>
      </c>
      <c r="QF101" s="191"/>
      <c r="QG101" s="191"/>
      <c r="QH101" s="191"/>
      <c r="QI101" s="191"/>
      <c r="QJ101" s="191"/>
      <c r="QK101" s="191"/>
      <c r="QL101" s="191">
        <f t="shared" si="260"/>
        <v>0</v>
      </c>
      <c r="QM101" s="191"/>
      <c r="QN101" s="191"/>
      <c r="QO101" s="191"/>
      <c r="QP101" s="191"/>
      <c r="QQ101" s="201">
        <v>0</v>
      </c>
      <c r="QR101" s="191"/>
      <c r="QS101" s="191">
        <f t="shared" si="261"/>
        <v>0</v>
      </c>
      <c r="QT101" s="191"/>
      <c r="QU101" s="191"/>
      <c r="QV101" s="191"/>
      <c r="QW101" s="191"/>
      <c r="QX101" s="191"/>
      <c r="QY101" s="191"/>
      <c r="QZ101" s="191">
        <f t="shared" si="262"/>
        <v>0</v>
      </c>
      <c r="RA101" s="191"/>
      <c r="RB101" s="191"/>
      <c r="RC101" s="191"/>
      <c r="RD101" s="191"/>
      <c r="RE101" s="191"/>
      <c r="RF101" s="191"/>
      <c r="RG101" s="191">
        <f t="shared" si="263"/>
        <v>0</v>
      </c>
      <c r="RH101" s="191"/>
      <c r="RI101" s="191"/>
      <c r="RJ101" s="191"/>
      <c r="RK101" s="191"/>
      <c r="RL101" s="191"/>
      <c r="RM101" s="191"/>
      <c r="RN101" s="191">
        <f t="shared" si="264"/>
        <v>0</v>
      </c>
      <c r="RO101" s="191"/>
      <c r="RP101" s="191"/>
      <c r="RQ101" s="191"/>
      <c r="RR101" s="191"/>
      <c r="RS101" s="191"/>
      <c r="RT101" s="191"/>
      <c r="RU101" s="191">
        <f t="shared" si="265"/>
        <v>0</v>
      </c>
      <c r="RV101" s="191"/>
      <c r="RW101" s="191"/>
      <c r="RX101" s="191"/>
      <c r="RY101" s="191"/>
      <c r="RZ101" s="191"/>
      <c r="SA101" s="191"/>
      <c r="SB101" s="191">
        <f t="shared" si="266"/>
        <v>0</v>
      </c>
      <c r="SC101" s="191"/>
      <c r="SD101" s="191"/>
      <c r="SE101" s="191"/>
      <c r="SF101" s="191"/>
      <c r="SG101" s="191"/>
      <c r="SH101" s="191"/>
      <c r="SI101" s="191">
        <f t="shared" si="287"/>
        <v>0</v>
      </c>
      <c r="SJ101" s="191"/>
      <c r="SK101" s="191"/>
      <c r="SL101" s="191"/>
      <c r="SM101" s="191"/>
      <c r="SN101" s="191"/>
      <c r="SO101" s="191"/>
      <c r="SP101" s="191">
        <f t="shared" si="267"/>
        <v>0</v>
      </c>
      <c r="SQ101" s="191"/>
      <c r="SR101" s="191"/>
      <c r="SS101" s="191"/>
      <c r="ST101" s="191"/>
      <c r="SU101" s="191"/>
      <c r="SV101" s="191"/>
      <c r="SW101" s="191">
        <f t="shared" si="268"/>
        <v>0</v>
      </c>
      <c r="SX101" s="191"/>
      <c r="SY101" s="191"/>
      <c r="SZ101" s="191"/>
      <c r="TA101" s="191"/>
      <c r="TB101" s="191"/>
      <c r="TC101" s="191"/>
      <c r="TD101" s="191">
        <f t="shared" si="288"/>
        <v>0</v>
      </c>
      <c r="TE101" s="191"/>
      <c r="TF101" s="191"/>
      <c r="TG101" s="191"/>
      <c r="TH101" s="191"/>
      <c r="TI101" s="191"/>
      <c r="TJ101" s="191"/>
      <c r="TK101" s="191">
        <f t="shared" si="289"/>
        <v>0</v>
      </c>
      <c r="TL101" s="191"/>
      <c r="TM101" s="191"/>
      <c r="TN101" s="191"/>
      <c r="TO101" s="191"/>
      <c r="TP101" s="191"/>
      <c r="TQ101" s="191"/>
      <c r="TR101" s="191">
        <f t="shared" si="290"/>
        <v>0</v>
      </c>
      <c r="TS101" s="191"/>
      <c r="TT101" s="191"/>
      <c r="TU101" s="191"/>
      <c r="TV101" s="191"/>
      <c r="TW101" s="191"/>
      <c r="TX101" s="191"/>
      <c r="TY101" s="191">
        <f t="shared" si="269"/>
        <v>0</v>
      </c>
      <c r="TZ101" s="191"/>
      <c r="UA101" s="191"/>
      <c r="UB101" s="191"/>
      <c r="UC101" s="191"/>
      <c r="UD101" s="191"/>
      <c r="UE101" s="191"/>
      <c r="UF101" s="191">
        <f t="shared" si="270"/>
        <v>0</v>
      </c>
      <c r="UG101" s="191"/>
      <c r="UH101" s="191"/>
      <c r="UI101" s="191"/>
      <c r="UJ101" s="191"/>
      <c r="UK101" s="191"/>
      <c r="UL101" s="191"/>
      <c r="UM101" s="191">
        <f t="shared" si="271"/>
        <v>0</v>
      </c>
      <c r="UN101" s="191"/>
      <c r="UO101" s="191"/>
      <c r="UP101" s="191"/>
      <c r="UQ101" s="191"/>
      <c r="UR101" s="191"/>
      <c r="US101" s="191"/>
      <c r="UT101" s="191">
        <f t="shared" si="272"/>
        <v>0</v>
      </c>
      <c r="UU101" s="191"/>
      <c r="UV101" s="191"/>
      <c r="UW101" s="191"/>
      <c r="UX101" s="191"/>
      <c r="UY101" s="191"/>
      <c r="UZ101" s="191"/>
      <c r="VA101" s="191">
        <f t="shared" si="273"/>
        <v>0</v>
      </c>
      <c r="VB101" s="191"/>
      <c r="VC101" s="191"/>
      <c r="VD101" s="191"/>
      <c r="VE101" s="191"/>
      <c r="VF101" s="191"/>
      <c r="VG101" s="191"/>
      <c r="VH101" s="191">
        <f t="shared" si="274"/>
        <v>0</v>
      </c>
      <c r="VI101" s="191"/>
      <c r="VJ101" s="191"/>
      <c r="VK101" s="191"/>
      <c r="VL101" s="191"/>
      <c r="VM101" s="191"/>
      <c r="VN101" s="191"/>
      <c r="VO101" s="191">
        <f t="shared" si="275"/>
        <v>0</v>
      </c>
      <c r="VP101" s="191"/>
      <c r="VQ101" s="191"/>
      <c r="VR101" s="191"/>
      <c r="VS101" s="191"/>
      <c r="VT101" s="191"/>
      <c r="VU101" s="191"/>
      <c r="VV101" s="191">
        <f t="shared" si="276"/>
        <v>0</v>
      </c>
      <c r="VW101" s="191"/>
      <c r="VX101" s="191"/>
      <c r="VY101" s="191"/>
      <c r="VZ101" s="191"/>
      <c r="WA101" s="191"/>
      <c r="WB101" s="191"/>
      <c r="WC101" s="191">
        <f t="shared" si="277"/>
        <v>0</v>
      </c>
      <c r="WD101" s="191"/>
      <c r="WE101" s="191"/>
      <c r="WF101" s="191"/>
      <c r="WG101" s="191"/>
      <c r="WH101" s="191"/>
      <c r="WI101" s="191"/>
      <c r="WJ101" s="191">
        <f t="shared" si="278"/>
        <v>0</v>
      </c>
      <c r="WK101" s="191"/>
      <c r="WL101" s="191"/>
      <c r="WM101" s="191"/>
      <c r="WN101" s="191"/>
      <c r="WO101" s="191"/>
      <c r="WP101" s="191"/>
      <c r="WQ101" s="191">
        <f t="shared" si="279"/>
        <v>0</v>
      </c>
      <c r="WR101" s="191"/>
      <c r="WS101" s="191"/>
      <c r="WT101" s="191"/>
      <c r="WU101" s="191"/>
      <c r="WV101" s="191"/>
      <c r="WW101" s="191"/>
      <c r="WX101" s="191">
        <f t="shared" si="280"/>
        <v>0</v>
      </c>
      <c r="WY101" s="191"/>
      <c r="WZ101" s="191"/>
      <c r="XA101" s="191"/>
      <c r="XB101" s="191"/>
      <c r="XC101" s="191"/>
      <c r="XD101" s="191"/>
      <c r="XE101" s="191">
        <f t="shared" si="281"/>
        <v>0</v>
      </c>
      <c r="XF101" s="191"/>
      <c r="XG101" s="191"/>
      <c r="XH101" s="191"/>
      <c r="XI101" s="191"/>
      <c r="XJ101" s="191"/>
      <c r="XK101" s="191"/>
      <c r="XL101" s="191">
        <f t="shared" si="282"/>
        <v>0</v>
      </c>
      <c r="XM101" s="191"/>
      <c r="XN101" s="191"/>
      <c r="XO101" s="191"/>
      <c r="XP101" s="191"/>
      <c r="XQ101" s="191"/>
      <c r="XR101" s="191"/>
      <c r="XS101" s="191">
        <f t="shared" si="283"/>
        <v>0</v>
      </c>
      <c r="XT101" s="191"/>
      <c r="XU101" s="191"/>
      <c r="XV101" s="191"/>
      <c r="XW101" s="191"/>
      <c r="XX101" s="191"/>
      <c r="XY101" s="191"/>
      <c r="XZ101" s="191">
        <f t="shared" si="284"/>
        <v>0</v>
      </c>
      <c r="YA101" s="191"/>
      <c r="YB101" s="191"/>
      <c r="YC101" s="191"/>
      <c r="YD101" s="191"/>
      <c r="YE101" s="191"/>
      <c r="YF101" s="191"/>
      <c r="YG101" s="191">
        <f t="shared" si="285"/>
        <v>0</v>
      </c>
      <c r="YH101" s="191"/>
      <c r="YI101" s="191"/>
      <c r="YJ101" s="191"/>
      <c r="YK101" s="191"/>
      <c r="YL101" s="190">
        <f t="shared" si="194"/>
        <v>0</v>
      </c>
      <c r="YM101" s="190">
        <f t="shared" si="291"/>
        <v>0</v>
      </c>
      <c r="YN101" s="190">
        <f t="shared" si="292"/>
        <v>0</v>
      </c>
      <c r="YO101" s="191"/>
    </row>
    <row r="102" spans="1:671" s="96" customFormat="1" ht="18" customHeight="1">
      <c r="A102" s="203">
        <v>31</v>
      </c>
      <c r="B102" s="204" t="s">
        <v>53</v>
      </c>
      <c r="C102" s="204"/>
      <c r="D102" s="204"/>
      <c r="E102" s="204"/>
      <c r="F102" s="204"/>
      <c r="G102" s="204"/>
      <c r="H102" s="204"/>
      <c r="I102" s="204"/>
      <c r="J102" s="116">
        <f>SUM(J72:J101)</f>
        <v>0</v>
      </c>
      <c r="K102" s="117">
        <f t="shared" ref="K102:L102" si="293">SUM(K72:K101)</f>
        <v>0</v>
      </c>
      <c r="L102" s="118">
        <f t="shared" si="293"/>
        <v>0</v>
      </c>
      <c r="M102" s="83">
        <f t="shared" ref="M102" si="294">K102+L102</f>
        <v>0</v>
      </c>
      <c r="N102" s="204"/>
      <c r="O102" s="204"/>
      <c r="P102" s="204"/>
      <c r="Q102" s="116">
        <f>SUM(Q72:Q101)</f>
        <v>0</v>
      </c>
      <c r="R102" s="117">
        <f t="shared" ref="R102:S102" si="295">SUM(R72:R101)</f>
        <v>0</v>
      </c>
      <c r="S102" s="118">
        <f t="shared" si="295"/>
        <v>0</v>
      </c>
      <c r="T102" s="83">
        <f t="shared" ref="T102" si="296">R102+S102</f>
        <v>0</v>
      </c>
      <c r="U102" s="204"/>
      <c r="V102" s="204"/>
      <c r="W102" s="204"/>
      <c r="X102" s="116">
        <f>SUM(X72:X101)</f>
        <v>20</v>
      </c>
      <c r="Y102" s="117">
        <f t="shared" ref="Y102:Z102" si="297">SUM(Y72:Y101)</f>
        <v>40000</v>
      </c>
      <c r="Z102" s="118">
        <f t="shared" si="297"/>
        <v>0</v>
      </c>
      <c r="AA102" s="83">
        <f t="shared" ref="AA102" si="298">Y102+Z102</f>
        <v>40000</v>
      </c>
      <c r="AB102" s="204"/>
      <c r="AC102" s="204"/>
      <c r="AD102" s="204"/>
      <c r="AE102" s="116">
        <f>SUM(AE72:AE101)</f>
        <v>0</v>
      </c>
      <c r="AF102" s="117">
        <f t="shared" ref="AF102:AG102" si="299">SUM(AF72:AF101)</f>
        <v>0</v>
      </c>
      <c r="AG102" s="118">
        <f t="shared" si="299"/>
        <v>0</v>
      </c>
      <c r="AH102" s="83">
        <f t="shared" ref="AH102" si="300">AF102+AG102</f>
        <v>0</v>
      </c>
      <c r="AI102" s="204"/>
      <c r="AJ102" s="204"/>
      <c r="AK102" s="204"/>
      <c r="AL102" s="116">
        <f>SUM(AL72:AL101)</f>
        <v>456</v>
      </c>
      <c r="AM102" s="117">
        <f t="shared" ref="AM102:AN102" si="301">SUM(AM72:AM101)</f>
        <v>45600</v>
      </c>
      <c r="AN102" s="118">
        <f t="shared" si="301"/>
        <v>0</v>
      </c>
      <c r="AO102" s="83">
        <f t="shared" ref="AO102" si="302">AM102+AN102</f>
        <v>45600</v>
      </c>
      <c r="AP102" s="204"/>
      <c r="AQ102" s="204"/>
      <c r="AR102" s="204"/>
      <c r="AS102" s="116">
        <f>SUM(AS72:AS101)</f>
        <v>24</v>
      </c>
      <c r="AT102" s="117">
        <f t="shared" ref="AT102:AU102" si="303">SUM(AT72:AT101)</f>
        <v>26000</v>
      </c>
      <c r="AU102" s="118">
        <f t="shared" si="303"/>
        <v>0</v>
      </c>
      <c r="AV102" s="83">
        <f t="shared" ref="AV102" si="304">AT102+AU102</f>
        <v>26000</v>
      </c>
      <c r="AW102" s="204"/>
      <c r="AX102" s="204"/>
      <c r="AY102" s="204"/>
      <c r="AZ102" s="116">
        <f>SUM(AZ72:AZ101)</f>
        <v>23</v>
      </c>
      <c r="BA102" s="117">
        <f t="shared" ref="BA102:BB102" si="305">SUM(BA72:BA101)</f>
        <v>138000</v>
      </c>
      <c r="BB102" s="118">
        <f t="shared" si="305"/>
        <v>0</v>
      </c>
      <c r="BC102" s="83">
        <f t="shared" ref="BC102" si="306">BA102+BB102</f>
        <v>138000</v>
      </c>
      <c r="BD102" s="204"/>
      <c r="BE102" s="204"/>
      <c r="BF102" s="204"/>
      <c r="BG102" s="116">
        <f>SUM(BG72:BG101)</f>
        <v>0</v>
      </c>
      <c r="BH102" s="117">
        <f t="shared" ref="BH102:BI102" si="307">SUM(BH72:BH101)</f>
        <v>0</v>
      </c>
      <c r="BI102" s="118">
        <f t="shared" si="307"/>
        <v>0</v>
      </c>
      <c r="BJ102" s="83">
        <f t="shared" ref="BJ102" si="308">BH102+BI102</f>
        <v>0</v>
      </c>
      <c r="BK102" s="204"/>
      <c r="BL102" s="204"/>
      <c r="BM102" s="204"/>
      <c r="BN102" s="116">
        <f>SUM(BN72:BN101)</f>
        <v>0</v>
      </c>
      <c r="BO102" s="117">
        <f t="shared" ref="BO102:BP102" si="309">SUM(BO72:BO101)</f>
        <v>0</v>
      </c>
      <c r="BP102" s="118">
        <f t="shared" si="309"/>
        <v>0</v>
      </c>
      <c r="BQ102" s="83">
        <f t="shared" ref="BQ102" si="310">BO102+BP102</f>
        <v>0</v>
      </c>
      <c r="BR102" s="204"/>
      <c r="BS102" s="204"/>
      <c r="BT102" s="204"/>
      <c r="BU102" s="116">
        <f>SUM(BU72:BU101)</f>
        <v>0</v>
      </c>
      <c r="BV102" s="117">
        <f t="shared" ref="BV102:BW102" si="311">SUM(BV72:BV101)</f>
        <v>0</v>
      </c>
      <c r="BW102" s="118">
        <f t="shared" si="311"/>
        <v>0</v>
      </c>
      <c r="BX102" s="83">
        <f t="shared" ref="BX102" si="312">BV102+BW102</f>
        <v>0</v>
      </c>
      <c r="BY102" s="204"/>
      <c r="BZ102" s="204"/>
      <c r="CA102" s="204"/>
      <c r="CB102" s="116">
        <f>SUM(CB72:CB101)</f>
        <v>0</v>
      </c>
      <c r="CC102" s="117">
        <f t="shared" ref="CC102:CD102" si="313">SUM(CC72:CC101)</f>
        <v>0</v>
      </c>
      <c r="CD102" s="118">
        <f t="shared" si="313"/>
        <v>0</v>
      </c>
      <c r="CE102" s="83">
        <f t="shared" ref="CE102" si="314">CC102+CD102</f>
        <v>0</v>
      </c>
      <c r="CF102" s="204"/>
      <c r="CG102" s="204"/>
      <c r="CH102" s="204"/>
      <c r="CI102" s="116">
        <f>SUM(CI72:CI101)</f>
        <v>0</v>
      </c>
      <c r="CJ102" s="117">
        <f t="shared" ref="CJ102:CK102" si="315">SUM(CJ72:CJ101)</f>
        <v>0</v>
      </c>
      <c r="CK102" s="118">
        <f t="shared" si="315"/>
        <v>0</v>
      </c>
      <c r="CL102" s="83">
        <f t="shared" ref="CL102" si="316">CJ102+CK102</f>
        <v>0</v>
      </c>
      <c r="CM102" s="204"/>
      <c r="CN102" s="204"/>
      <c r="CO102" s="204"/>
      <c r="CP102" s="116">
        <f>SUM(CP72:CP101)</f>
        <v>0</v>
      </c>
      <c r="CQ102" s="117">
        <f t="shared" ref="CQ102:CR102" si="317">SUM(CQ72:CQ101)</f>
        <v>0</v>
      </c>
      <c r="CR102" s="118">
        <f t="shared" si="317"/>
        <v>0</v>
      </c>
      <c r="CS102" s="83">
        <f t="shared" ref="CS102" si="318">CQ102+CR102</f>
        <v>0</v>
      </c>
      <c r="CT102" s="204"/>
      <c r="CU102" s="204"/>
      <c r="CV102" s="204"/>
      <c r="CW102" s="116">
        <f>SUM(CW72:CW101)</f>
        <v>0</v>
      </c>
      <c r="CX102" s="117">
        <f t="shared" ref="CX102:CY102" si="319">SUM(CX72:CX101)</f>
        <v>0</v>
      </c>
      <c r="CY102" s="118">
        <f t="shared" si="319"/>
        <v>0</v>
      </c>
      <c r="CZ102" s="83">
        <f t="shared" ref="CZ102" si="320">CX102+CY102</f>
        <v>0</v>
      </c>
      <c r="DA102" s="204"/>
      <c r="DB102" s="204"/>
      <c r="DC102" s="204"/>
      <c r="DD102" s="116">
        <f>SUM(DD72:DD101)</f>
        <v>0</v>
      </c>
      <c r="DE102" s="117">
        <f t="shared" ref="DE102:DF102" si="321">SUM(DE72:DE101)</f>
        <v>0</v>
      </c>
      <c r="DF102" s="118">
        <f t="shared" si="321"/>
        <v>0</v>
      </c>
      <c r="DG102" s="83">
        <f t="shared" ref="DG102" si="322">DE102+DF102</f>
        <v>0</v>
      </c>
      <c r="DH102" s="204"/>
      <c r="DI102" s="204"/>
      <c r="DJ102" s="204"/>
      <c r="DK102" s="116">
        <f>SUM(DK72:DK101)</f>
        <v>0</v>
      </c>
      <c r="DL102" s="117">
        <f t="shared" ref="DL102:DM102" si="323">SUM(DL72:DL101)</f>
        <v>0</v>
      </c>
      <c r="DM102" s="118">
        <f t="shared" si="323"/>
        <v>0</v>
      </c>
      <c r="DN102" s="83">
        <f t="shared" ref="DN102" si="324">DL102+DM102</f>
        <v>0</v>
      </c>
      <c r="DO102" s="204"/>
      <c r="DP102" s="204"/>
      <c r="DQ102" s="204"/>
      <c r="DR102" s="116">
        <f>SUM(DR72:DR101)</f>
        <v>23</v>
      </c>
      <c r="DS102" s="117">
        <f t="shared" ref="DS102:DT102" si="325">SUM(DS72:DS101)</f>
        <v>69000</v>
      </c>
      <c r="DT102" s="118">
        <f t="shared" si="325"/>
        <v>0</v>
      </c>
      <c r="DU102" s="83">
        <f t="shared" ref="DU102" si="326">DS102+DT102</f>
        <v>69000</v>
      </c>
      <c r="DV102" s="204"/>
      <c r="DW102" s="204"/>
      <c r="DX102" s="204"/>
      <c r="DY102" s="116">
        <f>SUM(DY72:DY101)</f>
        <v>4100</v>
      </c>
      <c r="DZ102" s="117">
        <f t="shared" ref="DZ102:EA102" si="327">SUM(DZ72:DZ101)</f>
        <v>1640000</v>
      </c>
      <c r="EA102" s="118">
        <f t="shared" si="327"/>
        <v>0</v>
      </c>
      <c r="EB102" s="83">
        <f t="shared" ref="EB102" si="328">DZ102+EA102</f>
        <v>1640000</v>
      </c>
      <c r="EC102" s="204"/>
      <c r="ED102" s="204"/>
      <c r="EE102" s="204"/>
      <c r="EF102" s="116">
        <f>SUM(EF72:EF101)</f>
        <v>0</v>
      </c>
      <c r="EG102" s="117">
        <f t="shared" ref="EG102:EH102" si="329">SUM(EG72:EG101)</f>
        <v>0</v>
      </c>
      <c r="EH102" s="118">
        <f t="shared" si="329"/>
        <v>0</v>
      </c>
      <c r="EI102" s="83">
        <f t="shared" ref="EI102" si="330">EG102+EH102</f>
        <v>0</v>
      </c>
      <c r="EJ102" s="204"/>
      <c r="EK102" s="204"/>
      <c r="EL102" s="204"/>
      <c r="EM102" s="116">
        <f>SUM(EM72:EM101)</f>
        <v>0</v>
      </c>
      <c r="EN102" s="117">
        <f t="shared" ref="EN102:EO102" si="331">SUM(EN72:EN101)</f>
        <v>0</v>
      </c>
      <c r="EO102" s="118">
        <f t="shared" si="331"/>
        <v>0</v>
      </c>
      <c r="EP102" s="83">
        <f t="shared" ref="EP102" si="332">EN102+EO102</f>
        <v>0</v>
      </c>
      <c r="EQ102" s="204"/>
      <c r="ER102" s="204"/>
      <c r="ES102" s="204"/>
      <c r="ET102" s="116">
        <f>SUM(ET72:ET101)</f>
        <v>0</v>
      </c>
      <c r="EU102" s="117">
        <f t="shared" ref="EU102:EV102" si="333">SUM(EU72:EU101)</f>
        <v>0</v>
      </c>
      <c r="EV102" s="118">
        <f t="shared" si="333"/>
        <v>0</v>
      </c>
      <c r="EW102" s="83">
        <f t="shared" ref="EW102" si="334">EU102+EV102</f>
        <v>0</v>
      </c>
      <c r="EX102" s="204"/>
      <c r="EY102" s="204"/>
      <c r="EZ102" s="204"/>
      <c r="FA102" s="116">
        <f>SUM(FA72:FA101)</f>
        <v>0</v>
      </c>
      <c r="FB102" s="117">
        <f t="shared" ref="FB102:FC102" si="335">SUM(FB72:FB101)</f>
        <v>0</v>
      </c>
      <c r="FC102" s="118">
        <f t="shared" si="335"/>
        <v>0</v>
      </c>
      <c r="FD102" s="83">
        <f t="shared" ref="FD102" si="336">FB102+FC102</f>
        <v>0</v>
      </c>
      <c r="FE102" s="204"/>
      <c r="FF102" s="204"/>
      <c r="FG102" s="204"/>
      <c r="FH102" s="116">
        <f>SUM(FH72:FH101)</f>
        <v>0</v>
      </c>
      <c r="FI102" s="117">
        <f t="shared" ref="FI102:FJ102" si="337">SUM(FI72:FI101)</f>
        <v>0</v>
      </c>
      <c r="FJ102" s="118">
        <f t="shared" si="337"/>
        <v>0</v>
      </c>
      <c r="FK102" s="83">
        <f t="shared" ref="FK102" si="338">FI102+FJ102</f>
        <v>0</v>
      </c>
      <c r="FL102" s="204"/>
      <c r="FM102" s="204"/>
      <c r="FN102" s="204"/>
      <c r="FO102" s="116">
        <f>SUM(FO72:FO101)</f>
        <v>0</v>
      </c>
      <c r="FP102" s="117">
        <f t="shared" ref="FP102:FQ102" si="339">SUM(FP72:FP101)</f>
        <v>0</v>
      </c>
      <c r="FQ102" s="118">
        <f t="shared" si="339"/>
        <v>0</v>
      </c>
      <c r="FR102" s="83">
        <f t="shared" ref="FR102" si="340">FP102+FQ102</f>
        <v>0</v>
      </c>
      <c r="FS102" s="204"/>
      <c r="FT102" s="204"/>
      <c r="FU102" s="204"/>
      <c r="FV102" s="116">
        <f>SUM(FV72:FV101)</f>
        <v>0</v>
      </c>
      <c r="FW102" s="117">
        <f t="shared" ref="FW102:FX102" si="341">SUM(FW72:FW101)</f>
        <v>75000</v>
      </c>
      <c r="FX102" s="118">
        <f t="shared" si="341"/>
        <v>0</v>
      </c>
      <c r="FY102" s="83">
        <f t="shared" ref="FY102" si="342">FW102+FX102</f>
        <v>75000</v>
      </c>
      <c r="FZ102" s="204"/>
      <c r="GA102" s="204"/>
      <c r="GB102" s="204"/>
      <c r="GC102" s="116">
        <f>SUM(GC72:GC101)</f>
        <v>0</v>
      </c>
      <c r="GD102" s="117">
        <f t="shared" ref="GD102:GE102" si="343">SUM(GD72:GD101)</f>
        <v>50000</v>
      </c>
      <c r="GE102" s="118">
        <f t="shared" si="343"/>
        <v>0</v>
      </c>
      <c r="GF102" s="83">
        <f t="shared" ref="GF102" si="344">GD102+GE102</f>
        <v>50000</v>
      </c>
      <c r="GG102" s="204"/>
      <c r="GH102" s="204"/>
      <c r="GI102" s="204"/>
      <c r="GJ102" s="116">
        <f>SUM(GJ72:GJ101)</f>
        <v>0</v>
      </c>
      <c r="GK102" s="117">
        <f t="shared" ref="GK102:GL102" si="345">SUM(GK72:GK101)</f>
        <v>60000</v>
      </c>
      <c r="GL102" s="118">
        <f t="shared" si="345"/>
        <v>0</v>
      </c>
      <c r="GM102" s="83">
        <f t="shared" ref="GM102" si="346">GK102+GL102</f>
        <v>60000</v>
      </c>
      <c r="GN102" s="204"/>
      <c r="GO102" s="204"/>
      <c r="GP102" s="204"/>
      <c r="GQ102" s="116">
        <f>SUM(GQ72:GQ101)</f>
        <v>0</v>
      </c>
      <c r="GR102" s="117">
        <f t="shared" ref="GR102:GS102" si="347">SUM(GR72:GR101)</f>
        <v>0</v>
      </c>
      <c r="GS102" s="118">
        <f t="shared" si="347"/>
        <v>0</v>
      </c>
      <c r="GT102" s="83">
        <f t="shared" ref="GT102" si="348">GR102+GS102</f>
        <v>0</v>
      </c>
      <c r="GU102" s="204"/>
      <c r="GV102" s="204"/>
      <c r="GW102" s="204"/>
      <c r="GX102" s="116">
        <f>SUM(GX72:GX101)</f>
        <v>16</v>
      </c>
      <c r="GY102" s="117">
        <f t="shared" ref="GY102:GZ102" si="349">SUM(GY72:GY101)</f>
        <v>1300000</v>
      </c>
      <c r="GZ102" s="118">
        <f t="shared" si="349"/>
        <v>300000</v>
      </c>
      <c r="HA102" s="83">
        <f t="shared" ref="HA102" si="350">GY102+GZ102</f>
        <v>1600000</v>
      </c>
      <c r="HB102" s="204"/>
      <c r="HC102" s="204"/>
      <c r="HD102" s="204"/>
      <c r="HE102" s="116">
        <f>SUM(HE72:HE101)</f>
        <v>0</v>
      </c>
      <c r="HF102" s="117">
        <f t="shared" ref="HF102:HG102" si="351">SUM(HF72:HF101)</f>
        <v>0</v>
      </c>
      <c r="HG102" s="118">
        <f t="shared" si="351"/>
        <v>0</v>
      </c>
      <c r="HH102" s="83">
        <f t="shared" ref="HH102" si="352">HF102+HG102</f>
        <v>0</v>
      </c>
      <c r="HI102" s="204"/>
      <c r="HJ102" s="204"/>
      <c r="HK102" s="204"/>
      <c r="HL102" s="116">
        <f>SUM(HL72:HL101)</f>
        <v>0</v>
      </c>
      <c r="HM102" s="117">
        <f t="shared" ref="HM102:HN102" si="353">SUM(HM72:HM101)</f>
        <v>0</v>
      </c>
      <c r="HN102" s="118">
        <f t="shared" si="353"/>
        <v>0</v>
      </c>
      <c r="HO102" s="83">
        <f t="shared" ref="HO102" si="354">HM102+HN102</f>
        <v>0</v>
      </c>
      <c r="HP102" s="204"/>
      <c r="HQ102" s="204"/>
      <c r="HR102" s="204"/>
      <c r="HS102" s="116">
        <f>SUM(HS72:HS101)</f>
        <v>20</v>
      </c>
      <c r="HT102" s="117">
        <f t="shared" ref="HT102:HU102" si="355">SUM(HT72:HT101)</f>
        <v>59500</v>
      </c>
      <c r="HU102" s="118">
        <f t="shared" si="355"/>
        <v>0</v>
      </c>
      <c r="HV102" s="83">
        <f t="shared" ref="HV102" si="356">HT102+HU102</f>
        <v>59500</v>
      </c>
      <c r="HW102" s="204"/>
      <c r="HX102" s="204"/>
      <c r="HY102" s="204"/>
      <c r="HZ102" s="116">
        <f>SUM(HZ72:HZ101)</f>
        <v>0</v>
      </c>
      <c r="IA102" s="117">
        <f t="shared" ref="IA102:IB102" si="357">SUM(IA72:IA101)</f>
        <v>0</v>
      </c>
      <c r="IB102" s="118">
        <f t="shared" si="357"/>
        <v>0</v>
      </c>
      <c r="IC102" s="83">
        <f t="shared" ref="IC102" si="358">IA102+IB102</f>
        <v>0</v>
      </c>
      <c r="ID102" s="204"/>
      <c r="IE102" s="204"/>
      <c r="IF102" s="204"/>
      <c r="IG102" s="116">
        <f>SUM(IG72:IG101)</f>
        <v>0</v>
      </c>
      <c r="IH102" s="117">
        <f t="shared" ref="IH102:II102" si="359">SUM(IH72:IH101)</f>
        <v>0</v>
      </c>
      <c r="II102" s="118">
        <f t="shared" si="359"/>
        <v>0</v>
      </c>
      <c r="IJ102" s="83">
        <f t="shared" ref="IJ102" si="360">IH102+II102</f>
        <v>0</v>
      </c>
      <c r="IK102" s="204"/>
      <c r="IL102" s="204"/>
      <c r="IM102" s="204"/>
      <c r="IN102" s="116">
        <f>SUM(IN72:IN101)</f>
        <v>0</v>
      </c>
      <c r="IO102" s="117">
        <f t="shared" ref="IO102:IP102" si="361">SUM(IO72:IO101)</f>
        <v>0</v>
      </c>
      <c r="IP102" s="118">
        <f t="shared" si="361"/>
        <v>0</v>
      </c>
      <c r="IQ102" s="83">
        <f t="shared" ref="IQ102" si="362">IO102+IP102</f>
        <v>0</v>
      </c>
      <c r="IR102" s="204"/>
      <c r="IS102" s="204"/>
      <c r="IT102" s="204"/>
      <c r="IU102" s="116">
        <f>SUM(IU72:IU101)</f>
        <v>0</v>
      </c>
      <c r="IV102" s="117">
        <f t="shared" ref="IV102:IW102" si="363">SUM(IV72:IV101)</f>
        <v>0</v>
      </c>
      <c r="IW102" s="118">
        <f t="shared" si="363"/>
        <v>0</v>
      </c>
      <c r="IX102" s="83">
        <f t="shared" ref="IX102" si="364">IV102+IW102</f>
        <v>0</v>
      </c>
      <c r="IY102" s="204"/>
      <c r="IZ102" s="204"/>
      <c r="JA102" s="204"/>
      <c r="JB102" s="116">
        <f>SUM(JB72:JB101)</f>
        <v>0</v>
      </c>
      <c r="JC102" s="117">
        <f t="shared" ref="JC102:JD102" si="365">SUM(JC72:JC101)</f>
        <v>0</v>
      </c>
      <c r="JD102" s="118">
        <f t="shared" si="365"/>
        <v>0</v>
      </c>
      <c r="JE102" s="83">
        <f t="shared" ref="JE102" si="366">JC102+JD102</f>
        <v>0</v>
      </c>
      <c r="JF102" s="204"/>
      <c r="JG102" s="204"/>
      <c r="JH102" s="204"/>
      <c r="JI102" s="116">
        <f>SUM(JI72:JI101)</f>
        <v>0</v>
      </c>
      <c r="JJ102" s="117">
        <f t="shared" ref="JJ102:JK102" si="367">SUM(JJ72:JJ101)</f>
        <v>30000</v>
      </c>
      <c r="JK102" s="118">
        <f t="shared" si="367"/>
        <v>0</v>
      </c>
      <c r="JL102" s="83">
        <f t="shared" ref="JL102" si="368">JJ102+JK102</f>
        <v>30000</v>
      </c>
      <c r="JM102" s="204"/>
      <c r="JN102" s="204"/>
      <c r="JO102" s="204"/>
      <c r="JP102" s="116">
        <f>SUM(JP72:JP101)</f>
        <v>0</v>
      </c>
      <c r="JQ102" s="117">
        <f t="shared" ref="JQ102:JR102" si="369">SUM(JQ72:JQ101)</f>
        <v>0</v>
      </c>
      <c r="JR102" s="118">
        <f t="shared" si="369"/>
        <v>0</v>
      </c>
      <c r="JS102" s="83">
        <f t="shared" ref="JS102" si="370">JQ102+JR102</f>
        <v>0</v>
      </c>
      <c r="JT102" s="204"/>
      <c r="JU102" s="204"/>
      <c r="JV102" s="204"/>
      <c r="JW102" s="116">
        <f>SUM(JW72:JW101)</f>
        <v>0</v>
      </c>
      <c r="JX102" s="117">
        <f t="shared" ref="JX102:JY102" si="371">SUM(JX72:JX101)</f>
        <v>0</v>
      </c>
      <c r="JY102" s="118">
        <f t="shared" si="371"/>
        <v>0</v>
      </c>
      <c r="JZ102" s="83">
        <f t="shared" ref="JZ102" si="372">JX102+JY102</f>
        <v>0</v>
      </c>
      <c r="KA102" s="204"/>
      <c r="KB102" s="204"/>
      <c r="KC102" s="204"/>
      <c r="KD102" s="116">
        <f>SUM(KD72:KD101)</f>
        <v>20</v>
      </c>
      <c r="KE102" s="117">
        <f t="shared" ref="KE102:KF102" si="373">SUM(KE72:KE101)</f>
        <v>509150</v>
      </c>
      <c r="KF102" s="118">
        <f t="shared" si="373"/>
        <v>0</v>
      </c>
      <c r="KG102" s="83">
        <f t="shared" ref="KG102" si="374">KE102+KF102</f>
        <v>509150</v>
      </c>
      <c r="KH102" s="204"/>
      <c r="KI102" s="204"/>
      <c r="KJ102" s="204"/>
      <c r="KK102" s="116">
        <f>SUM(KK72:KK101)</f>
        <v>1</v>
      </c>
      <c r="KL102" s="117">
        <f t="shared" ref="KL102:KM102" si="375">SUM(KL72:KL101)</f>
        <v>325000</v>
      </c>
      <c r="KM102" s="118">
        <f t="shared" si="375"/>
        <v>0</v>
      </c>
      <c r="KN102" s="83">
        <f t="shared" ref="KN102" si="376">KL102+KM102</f>
        <v>325000</v>
      </c>
      <c r="KO102" s="204"/>
      <c r="KP102" s="204"/>
      <c r="KQ102" s="204"/>
      <c r="KR102" s="116">
        <f>SUM(KR72:KR101)</f>
        <v>0</v>
      </c>
      <c r="KS102" s="117">
        <f t="shared" ref="KS102:KT102" si="377">SUM(KS72:KS101)</f>
        <v>0</v>
      </c>
      <c r="KT102" s="118">
        <f t="shared" si="377"/>
        <v>0</v>
      </c>
      <c r="KU102" s="83">
        <f t="shared" ref="KU102" si="378">KS102+KT102</f>
        <v>0</v>
      </c>
      <c r="KV102" s="204"/>
      <c r="KW102" s="204"/>
      <c r="KX102" s="204"/>
      <c r="KY102" s="116">
        <f>SUM(KY72:KY101)</f>
        <v>0</v>
      </c>
      <c r="KZ102" s="117">
        <f t="shared" ref="KZ102:LA102" si="379">SUM(KZ72:KZ101)</f>
        <v>0</v>
      </c>
      <c r="LA102" s="118">
        <f t="shared" si="379"/>
        <v>0</v>
      </c>
      <c r="LB102" s="83">
        <f t="shared" ref="LB102" si="380">KZ102+LA102</f>
        <v>0</v>
      </c>
      <c r="LC102" s="204"/>
      <c r="LD102" s="204"/>
      <c r="LE102" s="204"/>
      <c r="LF102" s="116">
        <f>SUM(LF72:LF101)</f>
        <v>0</v>
      </c>
      <c r="LG102" s="117">
        <f t="shared" ref="LG102:LH102" si="381">SUM(LG72:LG101)</f>
        <v>0</v>
      </c>
      <c r="LH102" s="118">
        <f t="shared" si="381"/>
        <v>0</v>
      </c>
      <c r="LI102" s="83">
        <f t="shared" ref="LI102" si="382">LG102+LH102</f>
        <v>0</v>
      </c>
      <c r="LJ102" s="204"/>
      <c r="LK102" s="204"/>
      <c r="LL102" s="204"/>
      <c r="LM102" s="116">
        <f>SUM(LM72:LM101)</f>
        <v>0</v>
      </c>
      <c r="LN102" s="117">
        <f t="shared" ref="LN102:LO102" si="383">SUM(LN72:LN101)</f>
        <v>0</v>
      </c>
      <c r="LO102" s="118">
        <f t="shared" si="383"/>
        <v>0</v>
      </c>
      <c r="LP102" s="83">
        <f t="shared" ref="LP102" si="384">LN102+LO102</f>
        <v>0</v>
      </c>
      <c r="LQ102" s="204"/>
      <c r="LR102" s="204"/>
      <c r="LS102" s="204"/>
      <c r="LT102" s="116">
        <f>SUM(LT72:LT101)</f>
        <v>0</v>
      </c>
      <c r="LU102" s="117">
        <f t="shared" ref="LU102:LV102" si="385">SUM(LU72:LU101)</f>
        <v>0</v>
      </c>
      <c r="LV102" s="118">
        <f t="shared" si="385"/>
        <v>0</v>
      </c>
      <c r="LW102" s="83">
        <f t="shared" ref="LW102" si="386">LU102+LV102</f>
        <v>0</v>
      </c>
      <c r="LX102" s="204"/>
      <c r="LY102" s="204"/>
      <c r="LZ102" s="204"/>
      <c r="MA102" s="116">
        <f>SUM(MA72:MA101)</f>
        <v>0</v>
      </c>
      <c r="MB102" s="117">
        <f t="shared" ref="MB102:MC102" si="387">SUM(MB72:MB101)</f>
        <v>0</v>
      </c>
      <c r="MC102" s="118">
        <f t="shared" si="387"/>
        <v>0</v>
      </c>
      <c r="MD102" s="83">
        <f t="shared" ref="MD102" si="388">MB102+MC102</f>
        <v>0</v>
      </c>
      <c r="ME102" s="204"/>
      <c r="MF102" s="204"/>
      <c r="MG102" s="204"/>
      <c r="MH102" s="116">
        <f>SUM(MH72:MH101)</f>
        <v>0</v>
      </c>
      <c r="MI102" s="117">
        <f t="shared" ref="MI102:MJ102" si="389">SUM(MI72:MI101)</f>
        <v>0</v>
      </c>
      <c r="MJ102" s="118">
        <f t="shared" si="389"/>
        <v>0</v>
      </c>
      <c r="MK102" s="83">
        <f t="shared" ref="MK102" si="390">MI102+MJ102</f>
        <v>0</v>
      </c>
      <c r="ML102" s="204"/>
      <c r="MM102" s="204"/>
      <c r="MN102" s="204"/>
      <c r="MO102" s="116">
        <f>SUM(MO72:MO101)</f>
        <v>0</v>
      </c>
      <c r="MP102" s="117">
        <f t="shared" ref="MP102:MQ102" si="391">SUM(MP72:MP101)</f>
        <v>0</v>
      </c>
      <c r="MQ102" s="118">
        <f t="shared" si="391"/>
        <v>0</v>
      </c>
      <c r="MR102" s="83">
        <f t="shared" ref="MR102" si="392">MP102+MQ102</f>
        <v>0</v>
      </c>
      <c r="MS102" s="204"/>
      <c r="MT102" s="204"/>
      <c r="MU102" s="204"/>
      <c r="MV102" s="116">
        <f>SUM(MV72:MV101)</f>
        <v>0</v>
      </c>
      <c r="MW102" s="117">
        <f t="shared" ref="MW102:MX102" si="393">SUM(MW72:MW101)</f>
        <v>0</v>
      </c>
      <c r="MX102" s="118">
        <f t="shared" si="393"/>
        <v>0</v>
      </c>
      <c r="MY102" s="83">
        <f t="shared" ref="MY102" si="394">MW102+MX102</f>
        <v>0</v>
      </c>
      <c r="MZ102" s="204"/>
      <c r="NA102" s="204"/>
      <c r="NB102" s="204"/>
      <c r="NC102" s="116">
        <f>SUM(NC72:NC101)</f>
        <v>0</v>
      </c>
      <c r="ND102" s="117">
        <f t="shared" ref="ND102:NE102" si="395">SUM(ND72:ND101)</f>
        <v>0</v>
      </c>
      <c r="NE102" s="118">
        <f t="shared" si="395"/>
        <v>0</v>
      </c>
      <c r="NF102" s="83">
        <f t="shared" ref="NF102" si="396">ND102+NE102</f>
        <v>0</v>
      </c>
      <c r="NG102" s="204"/>
      <c r="NH102" s="204"/>
      <c r="NI102" s="204"/>
      <c r="NJ102" s="116">
        <f>SUM(NJ72:NJ101)</f>
        <v>0</v>
      </c>
      <c r="NK102" s="117">
        <f t="shared" ref="NK102:NL102" si="397">SUM(NK72:NK101)</f>
        <v>0</v>
      </c>
      <c r="NL102" s="118">
        <f t="shared" si="397"/>
        <v>0</v>
      </c>
      <c r="NM102" s="83">
        <f t="shared" ref="NM102" si="398">NK102+NL102</f>
        <v>0</v>
      </c>
      <c r="NN102" s="204"/>
      <c r="NO102" s="204"/>
      <c r="NP102" s="204"/>
      <c r="NQ102" s="116">
        <f>SUM(NQ72:NQ101)</f>
        <v>12</v>
      </c>
      <c r="NR102" s="117">
        <f t="shared" ref="NR102:NS102" si="399">SUM(NR72:NR101)</f>
        <v>300000</v>
      </c>
      <c r="NS102" s="118">
        <f t="shared" si="399"/>
        <v>30000</v>
      </c>
      <c r="NT102" s="83">
        <f t="shared" ref="NT102" si="400">NR102+NS102</f>
        <v>330000</v>
      </c>
      <c r="NU102" s="204"/>
      <c r="NV102" s="204"/>
      <c r="NW102" s="204"/>
      <c r="NX102" s="116">
        <f>SUM(NX72:NX101)</f>
        <v>0</v>
      </c>
      <c r="NY102" s="117">
        <f t="shared" ref="NY102:NZ102" si="401">SUM(NY72:NY101)</f>
        <v>0</v>
      </c>
      <c r="NZ102" s="118">
        <f t="shared" si="401"/>
        <v>0</v>
      </c>
      <c r="OA102" s="83">
        <f t="shared" ref="OA102" si="402">NY102+NZ102</f>
        <v>0</v>
      </c>
      <c r="OB102" s="204"/>
      <c r="OC102" s="204"/>
      <c r="OD102" s="204"/>
      <c r="OE102" s="116">
        <f>SUM(OE72:OE101)</f>
        <v>0</v>
      </c>
      <c r="OF102" s="117">
        <f t="shared" ref="OF102:OG102" si="403">SUM(OF72:OF101)</f>
        <v>483000</v>
      </c>
      <c r="OG102" s="118">
        <f t="shared" si="403"/>
        <v>0</v>
      </c>
      <c r="OH102" s="83">
        <f t="shared" ref="OH102" si="404">OF102+OG102</f>
        <v>483000</v>
      </c>
      <c r="OI102" s="204"/>
      <c r="OJ102" s="204"/>
      <c r="OK102" s="204"/>
      <c r="OL102" s="116">
        <f>SUM(OL72:OL101)</f>
        <v>0</v>
      </c>
      <c r="OM102" s="117">
        <f t="shared" ref="OM102:ON102" si="405">SUM(OM72:OM101)</f>
        <v>150000</v>
      </c>
      <c r="ON102" s="118">
        <f t="shared" si="405"/>
        <v>0</v>
      </c>
      <c r="OO102" s="83">
        <f t="shared" ref="OO102" si="406">OM102+ON102</f>
        <v>150000</v>
      </c>
      <c r="OP102" s="204"/>
      <c r="OQ102" s="204"/>
      <c r="OR102" s="204"/>
      <c r="OS102" s="116">
        <f>SUM(OS72:OS101)</f>
        <v>0</v>
      </c>
      <c r="OT102" s="117">
        <f t="shared" ref="OT102:OU102" si="407">SUM(OT72:OT101)</f>
        <v>0</v>
      </c>
      <c r="OU102" s="118">
        <f t="shared" si="407"/>
        <v>0</v>
      </c>
      <c r="OV102" s="83">
        <f t="shared" ref="OV102" si="408">OT102+OU102</f>
        <v>0</v>
      </c>
      <c r="OW102" s="204"/>
      <c r="OX102" s="204"/>
      <c r="OY102" s="204"/>
      <c r="OZ102" s="116">
        <f>SUM(OZ72:OZ101)</f>
        <v>0</v>
      </c>
      <c r="PA102" s="117">
        <f t="shared" ref="PA102:PB102" si="409">SUM(PA72:PA101)</f>
        <v>0</v>
      </c>
      <c r="PB102" s="118">
        <f t="shared" si="409"/>
        <v>0</v>
      </c>
      <c r="PC102" s="83">
        <f t="shared" ref="PC102" si="410">PA102+PB102</f>
        <v>0</v>
      </c>
      <c r="PD102" s="204"/>
      <c r="PE102" s="204"/>
      <c r="PF102" s="204"/>
      <c r="PG102" s="116">
        <f>SUM(PG72:PG101)</f>
        <v>0</v>
      </c>
      <c r="PH102" s="117">
        <f t="shared" ref="PH102:PI102" si="411">SUM(PH72:PH101)</f>
        <v>0</v>
      </c>
      <c r="PI102" s="118">
        <f t="shared" si="411"/>
        <v>0</v>
      </c>
      <c r="PJ102" s="83">
        <f t="shared" ref="PJ102" si="412">PH102+PI102</f>
        <v>0</v>
      </c>
      <c r="PK102" s="204"/>
      <c r="PL102" s="204"/>
      <c r="PM102" s="204"/>
      <c r="PN102" s="116">
        <f>SUM(PN72:PN101)</f>
        <v>0</v>
      </c>
      <c r="PO102" s="117">
        <f t="shared" ref="PO102:PP102" si="413">SUM(PO72:PO101)</f>
        <v>0</v>
      </c>
      <c r="PP102" s="118">
        <f t="shared" si="413"/>
        <v>0</v>
      </c>
      <c r="PQ102" s="83">
        <f t="shared" ref="PQ102" si="414">PO102+PP102</f>
        <v>0</v>
      </c>
      <c r="PR102" s="204"/>
      <c r="PS102" s="204"/>
      <c r="PT102" s="204"/>
      <c r="PU102" s="116">
        <f>SUM(PU72:PU101)</f>
        <v>25</v>
      </c>
      <c r="PV102" s="117">
        <f t="shared" ref="PV102:PW102" si="415">SUM(PV72:PV101)</f>
        <v>6300000</v>
      </c>
      <c r="PW102" s="118">
        <f t="shared" si="415"/>
        <v>0</v>
      </c>
      <c r="PX102" s="83">
        <f t="shared" ref="PX102" si="416">PV102+PW102</f>
        <v>6300000</v>
      </c>
      <c r="PY102" s="204"/>
      <c r="PZ102" s="204"/>
      <c r="QA102" s="204"/>
      <c r="QB102" s="116">
        <f>SUM(QB72:QB101)</f>
        <v>20</v>
      </c>
      <c r="QC102" s="117">
        <f t="shared" ref="QC102:QD102" si="417">SUM(QC72:QC101)</f>
        <v>192000</v>
      </c>
      <c r="QD102" s="118">
        <f t="shared" si="417"/>
        <v>0</v>
      </c>
      <c r="QE102" s="83">
        <f t="shared" ref="QE102" si="418">QC102+QD102</f>
        <v>192000</v>
      </c>
      <c r="QF102" s="204"/>
      <c r="QG102" s="204"/>
      <c r="QH102" s="204"/>
      <c r="QI102" s="116">
        <f>SUM(QI72:QI101)</f>
        <v>0</v>
      </c>
      <c r="QJ102" s="117">
        <f t="shared" ref="QJ102:QK102" si="419">SUM(QJ72:QJ101)</f>
        <v>55500</v>
      </c>
      <c r="QK102" s="118">
        <f t="shared" si="419"/>
        <v>0</v>
      </c>
      <c r="QL102" s="83">
        <f t="shared" ref="QL102" si="420">QJ102+QK102</f>
        <v>55500</v>
      </c>
      <c r="QM102" s="204"/>
      <c r="QN102" s="204"/>
      <c r="QO102" s="204"/>
      <c r="QP102" s="116">
        <f>SUM(QP72:QP101)</f>
        <v>0</v>
      </c>
      <c r="QQ102" s="117">
        <f t="shared" ref="QQ102:QR102" si="421">SUM(QQ72:QQ101)</f>
        <v>869149.1</v>
      </c>
      <c r="QR102" s="118">
        <f t="shared" si="421"/>
        <v>0</v>
      </c>
      <c r="QS102" s="83">
        <f t="shared" ref="QS102" si="422">QQ102+QR102</f>
        <v>869149.1</v>
      </c>
      <c r="QT102" s="204"/>
      <c r="QU102" s="204"/>
      <c r="QV102" s="204"/>
      <c r="QW102" s="116">
        <f>SUM(QW72:QW101)</f>
        <v>0</v>
      </c>
      <c r="QX102" s="117">
        <f t="shared" ref="QX102:QY102" si="423">SUM(QX72:QX101)</f>
        <v>0</v>
      </c>
      <c r="QY102" s="118">
        <f t="shared" si="423"/>
        <v>0</v>
      </c>
      <c r="QZ102" s="83">
        <f t="shared" ref="QZ102" si="424">QX102+QY102</f>
        <v>0</v>
      </c>
      <c r="RA102" s="204"/>
      <c r="RB102" s="204"/>
      <c r="RC102" s="204"/>
      <c r="RD102" s="116">
        <f>SUM(RD72:RD101)</f>
        <v>0</v>
      </c>
      <c r="RE102" s="117">
        <f t="shared" ref="RE102:RF102" si="425">SUM(RE72:RE101)</f>
        <v>0</v>
      </c>
      <c r="RF102" s="118">
        <f t="shared" si="425"/>
        <v>0</v>
      </c>
      <c r="RG102" s="83">
        <f t="shared" ref="RG102" si="426">RE102+RF102</f>
        <v>0</v>
      </c>
      <c r="RH102" s="204"/>
      <c r="RI102" s="204"/>
      <c r="RJ102" s="204"/>
      <c r="RK102" s="116">
        <f>SUM(RK72:RK101)</f>
        <v>0</v>
      </c>
      <c r="RL102" s="117">
        <f t="shared" ref="RL102:RM102" si="427">SUM(RL72:RL101)</f>
        <v>10000</v>
      </c>
      <c r="RM102" s="118">
        <f t="shared" si="427"/>
        <v>0</v>
      </c>
      <c r="RN102" s="83">
        <f t="shared" ref="RN102" si="428">RL102+RM102</f>
        <v>10000</v>
      </c>
      <c r="RO102" s="204"/>
      <c r="RP102" s="204"/>
      <c r="RQ102" s="204"/>
      <c r="RR102" s="116">
        <f>SUM(RR72:RR101)</f>
        <v>0</v>
      </c>
      <c r="RS102" s="117">
        <f t="shared" ref="RS102:RT102" si="429">SUM(RS72:RS101)</f>
        <v>0</v>
      </c>
      <c r="RT102" s="118">
        <f t="shared" si="429"/>
        <v>0</v>
      </c>
      <c r="RU102" s="83">
        <f t="shared" ref="RU102" si="430">RS102+RT102</f>
        <v>0</v>
      </c>
      <c r="RV102" s="204"/>
      <c r="RW102" s="204"/>
      <c r="RX102" s="204"/>
      <c r="RY102" s="116">
        <f>SUM(RY72:RY101)</f>
        <v>0</v>
      </c>
      <c r="RZ102" s="117">
        <f t="shared" ref="RZ102:SA102" si="431">SUM(RZ72:RZ101)</f>
        <v>0</v>
      </c>
      <c r="SA102" s="118">
        <f t="shared" si="431"/>
        <v>0</v>
      </c>
      <c r="SB102" s="83">
        <f t="shared" ref="SB102" si="432">RZ102+SA102</f>
        <v>0</v>
      </c>
      <c r="SC102" s="204"/>
      <c r="SD102" s="204"/>
      <c r="SE102" s="204"/>
      <c r="SF102" s="116">
        <f>SUM(SF72:SF101)</f>
        <v>1</v>
      </c>
      <c r="SG102" s="117">
        <f t="shared" ref="SG102:SH102" si="433">SUM(SG72:SG101)</f>
        <v>424400</v>
      </c>
      <c r="SH102" s="118">
        <f t="shared" si="433"/>
        <v>0</v>
      </c>
      <c r="SI102" s="83">
        <f t="shared" ref="SI102" si="434">SG102+SH102</f>
        <v>424400</v>
      </c>
      <c r="SJ102" s="204"/>
      <c r="SK102" s="204"/>
      <c r="SL102" s="204"/>
      <c r="SM102" s="116">
        <f>SUM(SM72:SM101)</f>
        <v>0</v>
      </c>
      <c r="SN102" s="117">
        <f t="shared" ref="SN102:SO102" si="435">SUM(SN72:SN101)</f>
        <v>0</v>
      </c>
      <c r="SO102" s="118">
        <f t="shared" si="435"/>
        <v>0</v>
      </c>
      <c r="SP102" s="83">
        <f t="shared" ref="SP102" si="436">SN102+SO102</f>
        <v>0</v>
      </c>
      <c r="SQ102" s="204"/>
      <c r="SR102" s="204"/>
      <c r="SS102" s="204"/>
      <c r="ST102" s="116">
        <f>SUM(ST72:ST101)</f>
        <v>0</v>
      </c>
      <c r="SU102" s="117">
        <f t="shared" ref="SU102:SV102" si="437">SUM(SU72:SU101)</f>
        <v>0</v>
      </c>
      <c r="SV102" s="118">
        <f t="shared" si="437"/>
        <v>0</v>
      </c>
      <c r="SW102" s="83">
        <f t="shared" ref="SW102" si="438">SU102+SV102</f>
        <v>0</v>
      </c>
      <c r="SX102" s="204"/>
      <c r="SY102" s="204"/>
      <c r="SZ102" s="204"/>
      <c r="TA102" s="116">
        <f>SUM(TA72:TA101)</f>
        <v>0</v>
      </c>
      <c r="TB102" s="117">
        <f t="shared" ref="TB102:TC102" si="439">SUM(TB72:TB101)</f>
        <v>0</v>
      </c>
      <c r="TC102" s="118">
        <f t="shared" si="439"/>
        <v>0</v>
      </c>
      <c r="TD102" s="83">
        <f t="shared" ref="TD102" si="440">TB102+TC102</f>
        <v>0</v>
      </c>
      <c r="TE102" s="204"/>
      <c r="TF102" s="204"/>
      <c r="TG102" s="204"/>
      <c r="TH102" s="116">
        <f>SUM(TH72:TH101)</f>
        <v>0</v>
      </c>
      <c r="TI102" s="117">
        <f t="shared" ref="TI102:TJ102" si="441">SUM(TI72:TI101)</f>
        <v>0</v>
      </c>
      <c r="TJ102" s="118">
        <f t="shared" si="441"/>
        <v>0</v>
      </c>
      <c r="TK102" s="83">
        <f t="shared" ref="TK102" si="442">TI102+TJ102</f>
        <v>0</v>
      </c>
      <c r="TL102" s="204"/>
      <c r="TM102" s="204"/>
      <c r="TN102" s="204"/>
      <c r="TO102" s="116">
        <f>SUM(TO72:TO101)</f>
        <v>0</v>
      </c>
      <c r="TP102" s="117">
        <f t="shared" ref="TP102:TQ102" si="443">SUM(TP72:TP101)</f>
        <v>40000</v>
      </c>
      <c r="TQ102" s="118">
        <f t="shared" si="443"/>
        <v>0</v>
      </c>
      <c r="TR102" s="83">
        <f t="shared" ref="TR102" si="444">TP102+TQ102</f>
        <v>40000</v>
      </c>
      <c r="TS102" s="204"/>
      <c r="TT102" s="204"/>
      <c r="TU102" s="204"/>
      <c r="TV102" s="116">
        <f>SUM(TV72:TV101)</f>
        <v>0</v>
      </c>
      <c r="TW102" s="117">
        <f t="shared" ref="TW102:TX102" si="445">SUM(TW72:TW101)</f>
        <v>30000</v>
      </c>
      <c r="TX102" s="118">
        <f t="shared" si="445"/>
        <v>0</v>
      </c>
      <c r="TY102" s="83">
        <f t="shared" ref="TY102" si="446">TW102+TX102</f>
        <v>30000</v>
      </c>
      <c r="TZ102" s="204"/>
      <c r="UA102" s="204"/>
      <c r="UB102" s="204"/>
      <c r="UC102" s="116">
        <f>SUM(UC72:UC101)</f>
        <v>0</v>
      </c>
      <c r="UD102" s="117">
        <f t="shared" ref="UD102:UE102" si="447">SUM(UD72:UD101)</f>
        <v>0</v>
      </c>
      <c r="UE102" s="118">
        <f t="shared" si="447"/>
        <v>0</v>
      </c>
      <c r="UF102" s="83">
        <f t="shared" ref="UF102" si="448">UD102+UE102</f>
        <v>0</v>
      </c>
      <c r="UG102" s="204"/>
      <c r="UH102" s="204"/>
      <c r="UI102" s="204"/>
      <c r="UJ102" s="116">
        <f>SUM(UJ72:UJ101)</f>
        <v>0</v>
      </c>
      <c r="UK102" s="117">
        <f t="shared" ref="UK102:UL102" si="449">SUM(UK72:UK101)</f>
        <v>0</v>
      </c>
      <c r="UL102" s="118">
        <f t="shared" si="449"/>
        <v>0</v>
      </c>
      <c r="UM102" s="83">
        <f t="shared" ref="UM102" si="450">UK102+UL102</f>
        <v>0</v>
      </c>
      <c r="UN102" s="204"/>
      <c r="UO102" s="204"/>
      <c r="UP102" s="204"/>
      <c r="UQ102" s="116">
        <f>SUM(UQ72:UQ101)</f>
        <v>0</v>
      </c>
      <c r="UR102" s="117">
        <f t="shared" ref="UR102:US102" si="451">SUM(UR72:UR101)</f>
        <v>0</v>
      </c>
      <c r="US102" s="118">
        <f t="shared" si="451"/>
        <v>0</v>
      </c>
      <c r="UT102" s="83">
        <f t="shared" ref="UT102" si="452">UR102+US102</f>
        <v>0</v>
      </c>
      <c r="UU102" s="204"/>
      <c r="UV102" s="204"/>
      <c r="UW102" s="204"/>
      <c r="UX102" s="116">
        <f>SUM(UX72:UX101)</f>
        <v>1</v>
      </c>
      <c r="UY102" s="117">
        <f t="shared" ref="UY102:UZ102" si="453">SUM(UY72:UY101)</f>
        <v>100000</v>
      </c>
      <c r="UZ102" s="118">
        <f t="shared" si="453"/>
        <v>0</v>
      </c>
      <c r="VA102" s="83">
        <f t="shared" ref="VA102" si="454">UY102+UZ102</f>
        <v>100000</v>
      </c>
      <c r="VB102" s="204"/>
      <c r="VC102" s="204"/>
      <c r="VD102" s="204"/>
      <c r="VE102" s="116">
        <f>SUM(VE72:VE101)</f>
        <v>0</v>
      </c>
      <c r="VF102" s="117">
        <f t="shared" ref="VF102:VG102" si="455">SUM(VF72:VF101)</f>
        <v>0</v>
      </c>
      <c r="VG102" s="118">
        <f t="shared" si="455"/>
        <v>0</v>
      </c>
      <c r="VH102" s="83">
        <f t="shared" ref="VH102" si="456">VF102+VG102</f>
        <v>0</v>
      </c>
      <c r="VI102" s="204"/>
      <c r="VJ102" s="204"/>
      <c r="VK102" s="204"/>
      <c r="VL102" s="116">
        <f>SUM(VL72:VL101)</f>
        <v>0</v>
      </c>
      <c r="VM102" s="117">
        <f t="shared" ref="VM102:VN102" si="457">SUM(VM72:VM101)</f>
        <v>0</v>
      </c>
      <c r="VN102" s="118">
        <f t="shared" si="457"/>
        <v>0</v>
      </c>
      <c r="VO102" s="83">
        <f t="shared" ref="VO102" si="458">VM102+VN102</f>
        <v>0</v>
      </c>
      <c r="VP102" s="204"/>
      <c r="VQ102" s="204"/>
      <c r="VR102" s="204"/>
      <c r="VS102" s="116">
        <f>SUM(VS72:VS101)</f>
        <v>0</v>
      </c>
      <c r="VT102" s="117">
        <f t="shared" ref="VT102:VU102" si="459">SUM(VT72:VT101)</f>
        <v>0</v>
      </c>
      <c r="VU102" s="118">
        <f t="shared" si="459"/>
        <v>0</v>
      </c>
      <c r="VV102" s="83">
        <f t="shared" ref="VV102" si="460">VT102+VU102</f>
        <v>0</v>
      </c>
      <c r="VW102" s="204"/>
      <c r="VX102" s="204"/>
      <c r="VY102" s="204"/>
      <c r="VZ102" s="116">
        <f>SUM(VZ72:VZ101)</f>
        <v>0</v>
      </c>
      <c r="WA102" s="117">
        <f t="shared" ref="WA102:WB102" si="461">SUM(WA72:WA101)</f>
        <v>0</v>
      </c>
      <c r="WB102" s="118">
        <f t="shared" si="461"/>
        <v>0</v>
      </c>
      <c r="WC102" s="83">
        <f t="shared" ref="WC102" si="462">WA102+WB102</f>
        <v>0</v>
      </c>
      <c r="WD102" s="204"/>
      <c r="WE102" s="204"/>
      <c r="WF102" s="204"/>
      <c r="WG102" s="116">
        <f>SUM(WG72:WG101)</f>
        <v>0</v>
      </c>
      <c r="WH102" s="117">
        <f t="shared" ref="WH102:WI102" si="463">SUM(WH72:WH101)</f>
        <v>0</v>
      </c>
      <c r="WI102" s="118">
        <f t="shared" si="463"/>
        <v>0</v>
      </c>
      <c r="WJ102" s="83">
        <f t="shared" ref="WJ102" si="464">WH102+WI102</f>
        <v>0</v>
      </c>
      <c r="WK102" s="204"/>
      <c r="WL102" s="204"/>
      <c r="WM102" s="204"/>
      <c r="WN102" s="116">
        <f>SUM(WN72:WN101)</f>
        <v>0</v>
      </c>
      <c r="WO102" s="117">
        <f t="shared" ref="WO102:WP102" si="465">SUM(WO72:WO101)</f>
        <v>0</v>
      </c>
      <c r="WP102" s="118">
        <f t="shared" si="465"/>
        <v>0</v>
      </c>
      <c r="WQ102" s="83">
        <f t="shared" ref="WQ102" si="466">WO102+WP102</f>
        <v>0</v>
      </c>
      <c r="WR102" s="204"/>
      <c r="WS102" s="204"/>
      <c r="WT102" s="204"/>
      <c r="WU102" s="116">
        <f>SUM(WU72:WU101)</f>
        <v>0</v>
      </c>
      <c r="WV102" s="117">
        <f t="shared" ref="WV102:WW102" si="467">SUM(WV72:WV101)</f>
        <v>0</v>
      </c>
      <c r="WW102" s="118">
        <f t="shared" si="467"/>
        <v>0</v>
      </c>
      <c r="WX102" s="83">
        <f t="shared" ref="WX102" si="468">WV102+WW102</f>
        <v>0</v>
      </c>
      <c r="WY102" s="204"/>
      <c r="WZ102" s="204"/>
      <c r="XA102" s="204"/>
      <c r="XB102" s="116">
        <f>SUM(XB72:XB101)</f>
        <v>0</v>
      </c>
      <c r="XC102" s="117">
        <f t="shared" ref="XC102:XD102" si="469">SUM(XC72:XC101)</f>
        <v>268750</v>
      </c>
      <c r="XD102" s="118">
        <f t="shared" si="469"/>
        <v>0</v>
      </c>
      <c r="XE102" s="83">
        <f t="shared" ref="XE102" si="470">XC102+XD102</f>
        <v>268750</v>
      </c>
      <c r="XF102" s="204"/>
      <c r="XG102" s="204"/>
      <c r="XH102" s="204"/>
      <c r="XI102" s="116">
        <f>SUM(XI72:XI101)</f>
        <v>0</v>
      </c>
      <c r="XJ102" s="117">
        <f t="shared" ref="XJ102:XK102" si="471">SUM(XJ72:XJ101)</f>
        <v>0</v>
      </c>
      <c r="XK102" s="118">
        <f t="shared" si="471"/>
        <v>0</v>
      </c>
      <c r="XL102" s="83">
        <f t="shared" ref="XL102" si="472">XJ102+XK102</f>
        <v>0</v>
      </c>
      <c r="XM102" s="204"/>
      <c r="XN102" s="204"/>
      <c r="XO102" s="204"/>
      <c r="XP102" s="116">
        <f>SUM(XP72:XP101)</f>
        <v>0</v>
      </c>
      <c r="XQ102" s="117">
        <f t="shared" ref="XQ102:XR102" si="473">SUM(XQ72:XQ101)</f>
        <v>0</v>
      </c>
      <c r="XR102" s="118">
        <f t="shared" si="473"/>
        <v>0</v>
      </c>
      <c r="XS102" s="83">
        <f t="shared" ref="XS102" si="474">XQ102+XR102</f>
        <v>0</v>
      </c>
      <c r="XT102" s="204"/>
      <c r="XU102" s="204"/>
      <c r="XV102" s="204"/>
      <c r="XW102" s="116">
        <f>SUM(XW72:XW101)</f>
        <v>0</v>
      </c>
      <c r="XX102" s="117">
        <f t="shared" ref="XX102:XY102" si="475">SUM(XX72:XX101)</f>
        <v>0</v>
      </c>
      <c r="XY102" s="118">
        <f t="shared" si="475"/>
        <v>0</v>
      </c>
      <c r="XZ102" s="83">
        <f t="shared" ref="XZ102" si="476">XX102+XY102</f>
        <v>0</v>
      </c>
      <c r="YA102" s="204"/>
      <c r="YB102" s="204"/>
      <c r="YC102" s="204"/>
      <c r="YD102" s="116">
        <f>SUM(YD72:YD101)</f>
        <v>0</v>
      </c>
      <c r="YE102" s="117">
        <f t="shared" ref="YE102:YF102" si="477">SUM(YE72:YE101)</f>
        <v>0</v>
      </c>
      <c r="YF102" s="118">
        <f t="shared" si="477"/>
        <v>0</v>
      </c>
      <c r="YG102" s="83">
        <f t="shared" ref="YG102" si="478">YE102+YF102</f>
        <v>0</v>
      </c>
      <c r="YH102" s="204"/>
      <c r="YI102" s="204"/>
      <c r="YJ102" s="204"/>
      <c r="YK102" s="116">
        <f>SUM(YK72:YK101)</f>
        <v>0</v>
      </c>
      <c r="YL102" s="117">
        <f t="shared" ref="YL102:YM102" si="479">SUM(YL72:YL101)</f>
        <v>13590049.100000001</v>
      </c>
      <c r="YM102" s="118">
        <f t="shared" si="479"/>
        <v>330000</v>
      </c>
      <c r="YN102" s="83">
        <f t="shared" ref="YN102" si="480">YL102+YM102</f>
        <v>13920049.100000001</v>
      </c>
      <c r="YO102" s="204"/>
      <c r="YR102" s="88">
        <f>SUM(YR72:YR101)</f>
        <v>0</v>
      </c>
      <c r="YS102" s="87">
        <f t="shared" ref="YS102:YT102" si="481">SUM(YS72:YS101)</f>
        <v>0</v>
      </c>
      <c r="YT102" s="82">
        <f t="shared" si="481"/>
        <v>0</v>
      </c>
      <c r="YU102" s="83">
        <f t="shared" ref="YU102" si="482">YS102+YT102</f>
        <v>0</v>
      </c>
    </row>
    <row r="103" spans="1:671" s="80" customFormat="1" ht="18" customHeight="1">
      <c r="A103" s="205">
        <v>32</v>
      </c>
      <c r="B103" s="132" t="s">
        <v>1923</v>
      </c>
      <c r="C103" s="132"/>
      <c r="D103" s="132"/>
      <c r="E103" s="132"/>
      <c r="F103" s="132"/>
      <c r="G103" s="132"/>
      <c r="H103" s="132"/>
      <c r="I103" s="132"/>
      <c r="J103" s="120">
        <f>J104-J102</f>
        <v>0</v>
      </c>
      <c r="K103" s="132">
        <v>0</v>
      </c>
      <c r="L103" s="132"/>
      <c r="M103" s="85">
        <f>M37-M102</f>
        <v>0</v>
      </c>
      <c r="N103" s="132"/>
      <c r="O103" s="132"/>
      <c r="P103" s="132"/>
      <c r="Q103" s="120">
        <f>Q104-Q102</f>
        <v>0</v>
      </c>
      <c r="R103" s="132">
        <v>24800</v>
      </c>
      <c r="S103" s="132"/>
      <c r="T103" s="85">
        <f>T37-T102</f>
        <v>24800</v>
      </c>
      <c r="U103" s="132"/>
      <c r="V103" s="132"/>
      <c r="W103" s="132"/>
      <c r="X103" s="120">
        <f>X104-X102</f>
        <v>0</v>
      </c>
      <c r="Y103" s="132">
        <v>0</v>
      </c>
      <c r="Z103" s="132"/>
      <c r="AA103" s="85">
        <f>AA37-AA102</f>
        <v>0</v>
      </c>
      <c r="AB103" s="132"/>
      <c r="AC103" s="132"/>
      <c r="AD103" s="132"/>
      <c r="AE103" s="120">
        <f>AE104-AE102</f>
        <v>0</v>
      </c>
      <c r="AF103" s="132">
        <v>0</v>
      </c>
      <c r="AG103" s="132"/>
      <c r="AH103" s="85">
        <f>AH37-AH102</f>
        <v>0</v>
      </c>
      <c r="AI103" s="132"/>
      <c r="AJ103" s="132"/>
      <c r="AK103" s="132"/>
      <c r="AL103" s="120">
        <f>AL104-AL102</f>
        <v>0</v>
      </c>
      <c r="AM103" s="132">
        <v>0</v>
      </c>
      <c r="AN103" s="132"/>
      <c r="AO103" s="85">
        <f>AO37-AO102</f>
        <v>0</v>
      </c>
      <c r="AP103" s="132"/>
      <c r="AQ103" s="132"/>
      <c r="AR103" s="132"/>
      <c r="AS103" s="120">
        <f>AS104-AS102</f>
        <v>0</v>
      </c>
      <c r="AT103" s="132">
        <v>0</v>
      </c>
      <c r="AU103" s="132"/>
      <c r="AV103" s="85">
        <f>AV37-AV102</f>
        <v>0</v>
      </c>
      <c r="AW103" s="132"/>
      <c r="AX103" s="132"/>
      <c r="AY103" s="132"/>
      <c r="AZ103" s="120">
        <f>AZ104-AZ102</f>
        <v>0</v>
      </c>
      <c r="BA103" s="132">
        <v>0</v>
      </c>
      <c r="BB103" s="132"/>
      <c r="BC103" s="85">
        <f>BC37-BC102</f>
        <v>0</v>
      </c>
      <c r="BD103" s="132"/>
      <c r="BE103" s="132"/>
      <c r="BF103" s="132"/>
      <c r="BG103" s="120">
        <f>BG104-BG102</f>
        <v>0</v>
      </c>
      <c r="BH103" s="132">
        <v>0</v>
      </c>
      <c r="BI103" s="132"/>
      <c r="BJ103" s="85">
        <f>BJ37-BJ102</f>
        <v>0</v>
      </c>
      <c r="BK103" s="132"/>
      <c r="BL103" s="132"/>
      <c r="BM103" s="132"/>
      <c r="BN103" s="120">
        <f>BN104-BN102</f>
        <v>0</v>
      </c>
      <c r="BO103" s="132">
        <v>0</v>
      </c>
      <c r="BP103" s="132"/>
      <c r="BQ103" s="85">
        <f>BQ37-BQ102</f>
        <v>0</v>
      </c>
      <c r="BR103" s="132"/>
      <c r="BS103" s="132"/>
      <c r="BT103" s="132"/>
      <c r="BU103" s="120">
        <f>BU104-BU102</f>
        <v>4</v>
      </c>
      <c r="BV103" s="132">
        <v>20000</v>
      </c>
      <c r="BW103" s="132"/>
      <c r="BX103" s="85">
        <f>BX37-BX102</f>
        <v>20000</v>
      </c>
      <c r="BY103" s="132"/>
      <c r="BZ103" s="132"/>
      <c r="CA103" s="132"/>
      <c r="CB103" s="120">
        <f>CB104-CB102</f>
        <v>0</v>
      </c>
      <c r="CC103" s="132">
        <v>0</v>
      </c>
      <c r="CD103" s="132"/>
      <c r="CE103" s="85">
        <f>CE37-CE102</f>
        <v>0</v>
      </c>
      <c r="CF103" s="132"/>
      <c r="CG103" s="132"/>
      <c r="CH103" s="132"/>
      <c r="CI103" s="120">
        <f>CI104-CI102</f>
        <v>63</v>
      </c>
      <c r="CJ103" s="132">
        <v>136950</v>
      </c>
      <c r="CK103" s="132"/>
      <c r="CL103" s="85">
        <f>CL37-CL102</f>
        <v>136950</v>
      </c>
      <c r="CM103" s="132"/>
      <c r="CN103" s="132"/>
      <c r="CO103" s="132"/>
      <c r="CP103" s="120">
        <f>CP104-CP102</f>
        <v>0</v>
      </c>
      <c r="CQ103" s="132">
        <v>0</v>
      </c>
      <c r="CR103" s="132"/>
      <c r="CS103" s="85">
        <f>CS37-CS102</f>
        <v>0</v>
      </c>
      <c r="CT103" s="132"/>
      <c r="CU103" s="132"/>
      <c r="CV103" s="132"/>
      <c r="CW103" s="120">
        <f>CW104-CW102</f>
        <v>12</v>
      </c>
      <c r="CX103" s="132">
        <v>24000</v>
      </c>
      <c r="CY103" s="132"/>
      <c r="CZ103" s="85">
        <f>CZ37-CZ102</f>
        <v>24000</v>
      </c>
      <c r="DA103" s="132"/>
      <c r="DB103" s="132"/>
      <c r="DC103" s="132"/>
      <c r="DD103" s="120">
        <f>DD104-DD102</f>
        <v>0</v>
      </c>
      <c r="DE103" s="132">
        <v>0</v>
      </c>
      <c r="DF103" s="132"/>
      <c r="DG103" s="85">
        <f>DG37-DG102</f>
        <v>0</v>
      </c>
      <c r="DH103" s="132"/>
      <c r="DI103" s="132"/>
      <c r="DJ103" s="132"/>
      <c r="DK103" s="120">
        <f>DK104-DK102</f>
        <v>0</v>
      </c>
      <c r="DL103" s="132">
        <v>0</v>
      </c>
      <c r="DM103" s="132"/>
      <c r="DN103" s="85">
        <f>DN37-DN102</f>
        <v>0</v>
      </c>
      <c r="DO103" s="132"/>
      <c r="DP103" s="132"/>
      <c r="DQ103" s="132"/>
      <c r="DR103" s="120">
        <f>DR104-DR102</f>
        <v>0</v>
      </c>
      <c r="DS103" s="132">
        <v>0</v>
      </c>
      <c r="DT103" s="132"/>
      <c r="DU103" s="85">
        <f>DU37-DU102</f>
        <v>0</v>
      </c>
      <c r="DV103" s="132"/>
      <c r="DW103" s="132"/>
      <c r="DX103" s="132"/>
      <c r="DY103" s="120">
        <f>DY104-DY102</f>
        <v>0</v>
      </c>
      <c r="DZ103" s="132">
        <v>0</v>
      </c>
      <c r="EA103" s="132"/>
      <c r="EB103" s="85">
        <f>EB37-EB102</f>
        <v>0</v>
      </c>
      <c r="EC103" s="132"/>
      <c r="ED103" s="132"/>
      <c r="EE103" s="132"/>
      <c r="EF103" s="120">
        <f>EF104-EF102</f>
        <v>0</v>
      </c>
      <c r="EG103" s="132">
        <v>0</v>
      </c>
      <c r="EH103" s="132"/>
      <c r="EI103" s="85">
        <f>EI37-EI102</f>
        <v>0</v>
      </c>
      <c r="EJ103" s="132"/>
      <c r="EK103" s="132"/>
      <c r="EL103" s="132"/>
      <c r="EM103" s="120">
        <f>EM104-EM102</f>
        <v>0</v>
      </c>
      <c r="EN103" s="132">
        <v>0</v>
      </c>
      <c r="EO103" s="132"/>
      <c r="EP103" s="85">
        <f>EP37-EP102</f>
        <v>0</v>
      </c>
      <c r="EQ103" s="132"/>
      <c r="ER103" s="132"/>
      <c r="ES103" s="132"/>
      <c r="ET103" s="120">
        <f>ET104-ET102</f>
        <v>0</v>
      </c>
      <c r="EU103" s="132">
        <v>0</v>
      </c>
      <c r="EV103" s="132"/>
      <c r="EW103" s="85">
        <f>EW37-EW102</f>
        <v>0</v>
      </c>
      <c r="EX103" s="132"/>
      <c r="EY103" s="132"/>
      <c r="EZ103" s="132"/>
      <c r="FA103" s="120">
        <f>FA104-FA102</f>
        <v>0</v>
      </c>
      <c r="FB103" s="132">
        <v>0</v>
      </c>
      <c r="FC103" s="132"/>
      <c r="FD103" s="85">
        <f>FD37-FD102</f>
        <v>0</v>
      </c>
      <c r="FE103" s="132"/>
      <c r="FF103" s="132"/>
      <c r="FG103" s="132"/>
      <c r="FH103" s="120">
        <f>FH104-FH102</f>
        <v>0</v>
      </c>
      <c r="FI103" s="132">
        <v>0</v>
      </c>
      <c r="FJ103" s="132"/>
      <c r="FK103" s="85">
        <f>FK37-FK102</f>
        <v>0</v>
      </c>
      <c r="FL103" s="132"/>
      <c r="FM103" s="132"/>
      <c r="FN103" s="132"/>
      <c r="FO103" s="120">
        <f>FO104-FO102</f>
        <v>6</v>
      </c>
      <c r="FP103" s="132">
        <v>8000</v>
      </c>
      <c r="FQ103" s="132"/>
      <c r="FR103" s="85">
        <f>FR37-FR102</f>
        <v>8000</v>
      </c>
      <c r="FS103" s="132"/>
      <c r="FT103" s="132"/>
      <c r="FU103" s="132"/>
      <c r="FV103" s="120">
        <f>FV104-FV102</f>
        <v>0</v>
      </c>
      <c r="FW103" s="132">
        <v>0</v>
      </c>
      <c r="FX103" s="132"/>
      <c r="FY103" s="85">
        <f>FY37-FY102</f>
        <v>0</v>
      </c>
      <c r="FZ103" s="132"/>
      <c r="GA103" s="132"/>
      <c r="GB103" s="132"/>
      <c r="GC103" s="120">
        <f>GC104-GC102</f>
        <v>0</v>
      </c>
      <c r="GD103" s="132">
        <v>0</v>
      </c>
      <c r="GE103" s="132"/>
      <c r="GF103" s="85">
        <f>GF37-GF102</f>
        <v>0</v>
      </c>
      <c r="GG103" s="132"/>
      <c r="GH103" s="132"/>
      <c r="GI103" s="132"/>
      <c r="GJ103" s="120">
        <f>GJ104-GJ102</f>
        <v>0</v>
      </c>
      <c r="GK103" s="132">
        <v>0</v>
      </c>
      <c r="GL103" s="132"/>
      <c r="GM103" s="85">
        <f>GM37-GM102</f>
        <v>0</v>
      </c>
      <c r="GN103" s="132"/>
      <c r="GO103" s="132"/>
      <c r="GP103" s="132"/>
      <c r="GQ103" s="120">
        <f>GQ104-GQ102</f>
        <v>0</v>
      </c>
      <c r="GR103" s="132">
        <v>0</v>
      </c>
      <c r="GS103" s="132"/>
      <c r="GT103" s="85">
        <f>GT37-GT102</f>
        <v>0</v>
      </c>
      <c r="GU103" s="132"/>
      <c r="GV103" s="132"/>
      <c r="GW103" s="132"/>
      <c r="GX103" s="120">
        <f>GX104-GX102</f>
        <v>0</v>
      </c>
      <c r="GY103" s="132">
        <v>0</v>
      </c>
      <c r="GZ103" s="132"/>
      <c r="HA103" s="85">
        <f>HA37-HA102</f>
        <v>0</v>
      </c>
      <c r="HB103" s="132"/>
      <c r="HC103" s="132"/>
      <c r="HD103" s="132"/>
      <c r="HE103" s="120">
        <f>HE104-HE102</f>
        <v>0</v>
      </c>
      <c r="HF103" s="132">
        <v>0</v>
      </c>
      <c r="HG103" s="132"/>
      <c r="HH103" s="85">
        <f>HH37-HH102</f>
        <v>0</v>
      </c>
      <c r="HI103" s="132"/>
      <c r="HJ103" s="132"/>
      <c r="HK103" s="132"/>
      <c r="HL103" s="120">
        <f>HL104-HL102</f>
        <v>1</v>
      </c>
      <c r="HM103" s="132">
        <v>0</v>
      </c>
      <c r="HN103" s="132"/>
      <c r="HO103" s="85">
        <f>HO37-HO102</f>
        <v>300000</v>
      </c>
      <c r="HP103" s="132"/>
      <c r="HQ103" s="132"/>
      <c r="HR103" s="132"/>
      <c r="HS103" s="120">
        <f>HS104-HS102</f>
        <v>0</v>
      </c>
      <c r="HT103" s="132">
        <v>0</v>
      </c>
      <c r="HU103" s="132"/>
      <c r="HV103" s="85">
        <f>HV37-HV102</f>
        <v>0</v>
      </c>
      <c r="HW103" s="132"/>
      <c r="HX103" s="132"/>
      <c r="HY103" s="132"/>
      <c r="HZ103" s="120">
        <f>HZ104-HZ102</f>
        <v>0</v>
      </c>
      <c r="IA103" s="132">
        <v>0</v>
      </c>
      <c r="IB103" s="132"/>
      <c r="IC103" s="85">
        <f>IC37-IC102</f>
        <v>0</v>
      </c>
      <c r="ID103" s="132"/>
      <c r="IE103" s="132"/>
      <c r="IF103" s="132"/>
      <c r="IG103" s="120">
        <f>IG104-IG102</f>
        <v>0</v>
      </c>
      <c r="IH103" s="132">
        <v>0</v>
      </c>
      <c r="II103" s="132"/>
      <c r="IJ103" s="85">
        <f>IJ37-IJ102</f>
        <v>0</v>
      </c>
      <c r="IK103" s="132"/>
      <c r="IL103" s="132"/>
      <c r="IM103" s="132"/>
      <c r="IN103" s="120">
        <f>IN104-IN102</f>
        <v>0</v>
      </c>
      <c r="IO103" s="132">
        <v>0</v>
      </c>
      <c r="IP103" s="132"/>
      <c r="IQ103" s="85">
        <f>IQ37-IQ102</f>
        <v>0</v>
      </c>
      <c r="IR103" s="132"/>
      <c r="IS103" s="132"/>
      <c r="IT103" s="132"/>
      <c r="IU103" s="120">
        <f>IU104-IU102</f>
        <v>0</v>
      </c>
      <c r="IV103" s="132">
        <v>0</v>
      </c>
      <c r="IW103" s="132"/>
      <c r="IX103" s="85">
        <f>IX37-IX102</f>
        <v>0</v>
      </c>
      <c r="IY103" s="132"/>
      <c r="IZ103" s="132"/>
      <c r="JA103" s="132"/>
      <c r="JB103" s="120">
        <f>JB104-JB102</f>
        <v>0</v>
      </c>
      <c r="JC103" s="132">
        <v>0</v>
      </c>
      <c r="JD103" s="132"/>
      <c r="JE103" s="85">
        <f>JE37-JE102</f>
        <v>0</v>
      </c>
      <c r="JF103" s="132"/>
      <c r="JG103" s="132"/>
      <c r="JH103" s="132"/>
      <c r="JI103" s="120">
        <f>JI104-JI102</f>
        <v>0</v>
      </c>
      <c r="JJ103" s="132">
        <v>0</v>
      </c>
      <c r="JK103" s="132"/>
      <c r="JL103" s="85">
        <f>JL37-JL102</f>
        <v>0</v>
      </c>
      <c r="JM103" s="132"/>
      <c r="JN103" s="132"/>
      <c r="JO103" s="132"/>
      <c r="JP103" s="120">
        <f>JP104-JP102</f>
        <v>0</v>
      </c>
      <c r="JQ103" s="132">
        <v>0</v>
      </c>
      <c r="JR103" s="132"/>
      <c r="JS103" s="85">
        <f>JS37-JS102</f>
        <v>0</v>
      </c>
      <c r="JT103" s="132"/>
      <c r="JU103" s="132"/>
      <c r="JV103" s="132"/>
      <c r="JW103" s="120">
        <f>JW104-JW102</f>
        <v>0</v>
      </c>
      <c r="JX103" s="132">
        <v>0</v>
      </c>
      <c r="JY103" s="132"/>
      <c r="JZ103" s="85">
        <f>JZ37-JZ102</f>
        <v>0</v>
      </c>
      <c r="KA103" s="132"/>
      <c r="KB103" s="132"/>
      <c r="KC103" s="132"/>
      <c r="KD103" s="120">
        <f>KD104-KD102</f>
        <v>0</v>
      </c>
      <c r="KE103" s="132">
        <v>0</v>
      </c>
      <c r="KF103" s="132"/>
      <c r="KG103" s="85">
        <f>KG37-KG102</f>
        <v>0</v>
      </c>
      <c r="KH103" s="132"/>
      <c r="KI103" s="132"/>
      <c r="KJ103" s="132"/>
      <c r="KK103" s="120">
        <f>KK104-KK102</f>
        <v>0</v>
      </c>
      <c r="KL103" s="132">
        <v>0</v>
      </c>
      <c r="KM103" s="132"/>
      <c r="KN103" s="85">
        <f>KN37-KN102</f>
        <v>0</v>
      </c>
      <c r="KO103" s="132"/>
      <c r="KP103" s="132"/>
      <c r="KQ103" s="132"/>
      <c r="KR103" s="120">
        <f>KR104-KR102</f>
        <v>1</v>
      </c>
      <c r="KS103" s="132">
        <v>12000</v>
      </c>
      <c r="KT103" s="132"/>
      <c r="KU103" s="85">
        <f>KU37-KU102</f>
        <v>12000</v>
      </c>
      <c r="KV103" s="132"/>
      <c r="KW103" s="132"/>
      <c r="KX103" s="132"/>
      <c r="KY103" s="120">
        <f>KY104-KY102</f>
        <v>0</v>
      </c>
      <c r="KZ103" s="132">
        <v>0</v>
      </c>
      <c r="LA103" s="132"/>
      <c r="LB103" s="85">
        <f>LB37-LB102</f>
        <v>0</v>
      </c>
      <c r="LC103" s="132"/>
      <c r="LD103" s="132"/>
      <c r="LE103" s="132"/>
      <c r="LF103" s="120">
        <f>LF104-LF102</f>
        <v>0</v>
      </c>
      <c r="LG103" s="132">
        <v>0</v>
      </c>
      <c r="LH103" s="132"/>
      <c r="LI103" s="85">
        <f>LI37-LI102</f>
        <v>0</v>
      </c>
      <c r="LJ103" s="132"/>
      <c r="LK103" s="132"/>
      <c r="LL103" s="132"/>
      <c r="LM103" s="120">
        <f>LM104-LM102</f>
        <v>0</v>
      </c>
      <c r="LN103" s="132">
        <v>0</v>
      </c>
      <c r="LO103" s="132"/>
      <c r="LP103" s="85">
        <f>LP37-LP102</f>
        <v>0</v>
      </c>
      <c r="LQ103" s="132"/>
      <c r="LR103" s="132"/>
      <c r="LS103" s="132"/>
      <c r="LT103" s="120">
        <f>LT104-LT102</f>
        <v>1</v>
      </c>
      <c r="LU103" s="132">
        <v>200000</v>
      </c>
      <c r="LV103" s="132"/>
      <c r="LW103" s="85">
        <f>LW37-LW102</f>
        <v>200000</v>
      </c>
      <c r="LX103" s="132"/>
      <c r="LY103" s="132"/>
      <c r="LZ103" s="132"/>
      <c r="MA103" s="120">
        <f>MA104-MA102</f>
        <v>0</v>
      </c>
      <c r="MB103" s="132">
        <v>0</v>
      </c>
      <c r="MC103" s="132"/>
      <c r="MD103" s="85">
        <f>MD37-MD102</f>
        <v>0</v>
      </c>
      <c r="ME103" s="132"/>
      <c r="MF103" s="132"/>
      <c r="MG103" s="132"/>
      <c r="MH103" s="120">
        <f>MH104-MH102</f>
        <v>20</v>
      </c>
      <c r="MI103" s="132">
        <v>40000</v>
      </c>
      <c r="MJ103" s="132"/>
      <c r="MK103" s="85">
        <f>MK37-MK102</f>
        <v>40000</v>
      </c>
      <c r="ML103" s="132"/>
      <c r="MM103" s="132"/>
      <c r="MN103" s="132"/>
      <c r="MO103" s="120">
        <f>MO104-MO102</f>
        <v>20</v>
      </c>
      <c r="MP103" s="132">
        <v>40000</v>
      </c>
      <c r="MQ103" s="132"/>
      <c r="MR103" s="85">
        <f>MR37-MR102</f>
        <v>40000</v>
      </c>
      <c r="MS103" s="132"/>
      <c r="MT103" s="132"/>
      <c r="MU103" s="132"/>
      <c r="MV103" s="120">
        <f>MV104-MV102</f>
        <v>25</v>
      </c>
      <c r="MW103" s="132">
        <v>1020000</v>
      </c>
      <c r="MX103" s="132"/>
      <c r="MY103" s="85">
        <f>MY37-MY102</f>
        <v>1020000</v>
      </c>
      <c r="MZ103" s="132"/>
      <c r="NA103" s="132"/>
      <c r="NB103" s="132"/>
      <c r="NC103" s="120">
        <f>NC104-NC102</f>
        <v>1</v>
      </c>
      <c r="ND103" s="132">
        <v>60000</v>
      </c>
      <c r="NE103" s="132"/>
      <c r="NF103" s="85">
        <f>NF37-NF102</f>
        <v>60000</v>
      </c>
      <c r="NG103" s="132"/>
      <c r="NH103" s="132"/>
      <c r="NI103" s="132"/>
      <c r="NJ103" s="120">
        <f>NJ104-NJ102</f>
        <v>0</v>
      </c>
      <c r="NK103" s="132">
        <v>0</v>
      </c>
      <c r="NL103" s="132"/>
      <c r="NM103" s="85">
        <f>NM37-NM102</f>
        <v>0</v>
      </c>
      <c r="NN103" s="132"/>
      <c r="NO103" s="132"/>
      <c r="NP103" s="132"/>
      <c r="NQ103" s="120">
        <f>NQ104-NQ102</f>
        <v>0</v>
      </c>
      <c r="NR103" s="132">
        <v>0</v>
      </c>
      <c r="NS103" s="132"/>
      <c r="NT103" s="85">
        <f>NT37-NT102</f>
        <v>0</v>
      </c>
      <c r="NU103" s="132"/>
      <c r="NV103" s="132"/>
      <c r="NW103" s="132"/>
      <c r="NX103" s="120">
        <f>NX104-NX102</f>
        <v>1</v>
      </c>
      <c r="NY103" s="132">
        <v>100000</v>
      </c>
      <c r="NZ103" s="132"/>
      <c r="OA103" s="85">
        <f>OA37-OA102</f>
        <v>100000</v>
      </c>
      <c r="OB103" s="132"/>
      <c r="OC103" s="132"/>
      <c r="OD103" s="132"/>
      <c r="OE103" s="120">
        <f>OE104-OE102</f>
        <v>0</v>
      </c>
      <c r="OF103" s="132">
        <v>0</v>
      </c>
      <c r="OG103" s="132"/>
      <c r="OH103" s="85">
        <f>OH37-OH102</f>
        <v>0</v>
      </c>
      <c r="OI103" s="132"/>
      <c r="OJ103" s="132"/>
      <c r="OK103" s="132"/>
      <c r="OL103" s="120">
        <f>OL104-OL102</f>
        <v>0</v>
      </c>
      <c r="OM103" s="132">
        <v>0</v>
      </c>
      <c r="ON103" s="132"/>
      <c r="OO103" s="85">
        <f>OO37-OO102</f>
        <v>0</v>
      </c>
      <c r="OP103" s="132"/>
      <c r="OQ103" s="132"/>
      <c r="OR103" s="132"/>
      <c r="OS103" s="120">
        <f>OS104-OS102</f>
        <v>0</v>
      </c>
      <c r="OT103" s="132">
        <v>0</v>
      </c>
      <c r="OU103" s="132"/>
      <c r="OV103" s="85">
        <f>OV37-OV102</f>
        <v>0</v>
      </c>
      <c r="OW103" s="132"/>
      <c r="OX103" s="132"/>
      <c r="OY103" s="132"/>
      <c r="OZ103" s="120">
        <f>OZ104-OZ102</f>
        <v>0</v>
      </c>
      <c r="PA103" s="132">
        <v>450000</v>
      </c>
      <c r="PB103" s="132"/>
      <c r="PC103" s="85">
        <f>PC37-PC102</f>
        <v>450000</v>
      </c>
      <c r="PD103" s="132"/>
      <c r="PE103" s="132"/>
      <c r="PF103" s="132"/>
      <c r="PG103" s="120">
        <f>PG104-PG102</f>
        <v>1</v>
      </c>
      <c r="PH103" s="132">
        <v>72000</v>
      </c>
      <c r="PI103" s="132"/>
      <c r="PJ103" s="85">
        <f>PJ37-PJ102</f>
        <v>72000</v>
      </c>
      <c r="PK103" s="132"/>
      <c r="PL103" s="132"/>
      <c r="PM103" s="132"/>
      <c r="PN103" s="120">
        <f>PN104-PN102</f>
        <v>9</v>
      </c>
      <c r="PO103" s="132">
        <v>225000</v>
      </c>
      <c r="PP103" s="132"/>
      <c r="PQ103" s="85">
        <f>PQ37-PQ102</f>
        <v>225000</v>
      </c>
      <c r="PR103" s="132"/>
      <c r="PS103" s="132"/>
      <c r="PT103" s="132"/>
      <c r="PU103" s="120">
        <f>PU104-PU102</f>
        <v>0</v>
      </c>
      <c r="PV103" s="132">
        <v>0</v>
      </c>
      <c r="PW103" s="132"/>
      <c r="PX103" s="85">
        <f>PX37-PX102</f>
        <v>0</v>
      </c>
      <c r="PY103" s="132"/>
      <c r="PZ103" s="132"/>
      <c r="QA103" s="132"/>
      <c r="QB103" s="120">
        <f>QB104-QB102</f>
        <v>0</v>
      </c>
      <c r="QC103" s="132">
        <v>0</v>
      </c>
      <c r="QD103" s="132"/>
      <c r="QE103" s="85">
        <f>QE37-QE102</f>
        <v>0</v>
      </c>
      <c r="QF103" s="132"/>
      <c r="QG103" s="132"/>
      <c r="QH103" s="132"/>
      <c r="QI103" s="120">
        <f>QI104-QI102</f>
        <v>0</v>
      </c>
      <c r="QJ103" s="132">
        <v>0</v>
      </c>
      <c r="QK103" s="132"/>
      <c r="QL103" s="85">
        <f>QL37-QL102</f>
        <v>0</v>
      </c>
      <c r="QM103" s="132"/>
      <c r="QN103" s="132"/>
      <c r="QO103" s="132"/>
      <c r="QP103" s="120">
        <f>QP104-QP102</f>
        <v>0</v>
      </c>
      <c r="QQ103" s="240">
        <f>289716.25</f>
        <v>289716.25</v>
      </c>
      <c r="QR103" s="132"/>
      <c r="QS103" s="85">
        <f>QS37-QS102</f>
        <v>289716.09999999998</v>
      </c>
      <c r="QT103" s="132"/>
      <c r="QU103" s="132"/>
      <c r="QV103" s="132"/>
      <c r="QW103" s="120">
        <f>QW104-QW102</f>
        <v>0</v>
      </c>
      <c r="QX103" s="132">
        <v>0</v>
      </c>
      <c r="QY103" s="132"/>
      <c r="QZ103" s="85">
        <f>QZ37-QZ102</f>
        <v>0</v>
      </c>
      <c r="RA103" s="132"/>
      <c r="RB103" s="132"/>
      <c r="RC103" s="132"/>
      <c r="RD103" s="120">
        <f>RD104-RD102</f>
        <v>1</v>
      </c>
      <c r="RE103" s="132">
        <v>100000</v>
      </c>
      <c r="RF103" s="132">
        <v>34615</v>
      </c>
      <c r="RG103" s="85">
        <f>RG37-RG102</f>
        <v>134615.38</v>
      </c>
      <c r="RH103" s="132"/>
      <c r="RI103" s="132"/>
      <c r="RJ103" s="132"/>
      <c r="RK103" s="120">
        <f>RK104-RK102</f>
        <v>0</v>
      </c>
      <c r="RL103" s="132">
        <v>0</v>
      </c>
      <c r="RM103" s="132"/>
      <c r="RN103" s="85">
        <f>RN37-RN102</f>
        <v>0</v>
      </c>
      <c r="RO103" s="132"/>
      <c r="RP103" s="132"/>
      <c r="RQ103" s="132"/>
      <c r="RR103" s="120">
        <f>RR104-RR102</f>
        <v>0</v>
      </c>
      <c r="RS103" s="132">
        <v>0</v>
      </c>
      <c r="RT103" s="132"/>
      <c r="RU103" s="85">
        <f>RU37-RU102</f>
        <v>0</v>
      </c>
      <c r="RV103" s="132"/>
      <c r="RW103" s="132"/>
      <c r="RX103" s="132"/>
      <c r="RY103" s="120">
        <f>RY104-RY102</f>
        <v>0</v>
      </c>
      <c r="RZ103" s="132">
        <v>0</v>
      </c>
      <c r="SA103" s="132"/>
      <c r="SB103" s="85">
        <f>SB37-SB102</f>
        <v>0</v>
      </c>
      <c r="SC103" s="132"/>
      <c r="SD103" s="132"/>
      <c r="SE103" s="132"/>
      <c r="SF103" s="120">
        <f>SF104-SF102</f>
        <v>0</v>
      </c>
      <c r="SG103" s="132">
        <v>0</v>
      </c>
      <c r="SH103" s="132"/>
      <c r="SI103" s="85">
        <f>SI37-SI102</f>
        <v>0</v>
      </c>
      <c r="SJ103" s="132"/>
      <c r="SK103" s="132"/>
      <c r="SL103" s="132"/>
      <c r="SM103" s="120">
        <f>SM104-SM102</f>
        <v>1</v>
      </c>
      <c r="SN103" s="132">
        <v>80000</v>
      </c>
      <c r="SO103" s="132"/>
      <c r="SP103" s="85">
        <f>SP37-SP102</f>
        <v>80000</v>
      </c>
      <c r="SQ103" s="132"/>
      <c r="SR103" s="132"/>
      <c r="SS103" s="132"/>
      <c r="ST103" s="120">
        <f>ST104-ST102</f>
        <v>0</v>
      </c>
      <c r="SU103" s="132">
        <v>0</v>
      </c>
      <c r="SV103" s="132"/>
      <c r="SW103" s="85">
        <f>SW37-SW102</f>
        <v>0</v>
      </c>
      <c r="SX103" s="132"/>
      <c r="SY103" s="132"/>
      <c r="SZ103" s="132"/>
      <c r="TA103" s="120">
        <f>TA104-TA102</f>
        <v>0</v>
      </c>
      <c r="TB103" s="132">
        <v>0</v>
      </c>
      <c r="TC103" s="132"/>
      <c r="TD103" s="85">
        <f>TD37-TD102</f>
        <v>0</v>
      </c>
      <c r="TE103" s="132"/>
      <c r="TF103" s="132"/>
      <c r="TG103" s="132"/>
      <c r="TH103" s="120">
        <f>TH104-TH102</f>
        <v>0</v>
      </c>
      <c r="TI103" s="132">
        <v>0</v>
      </c>
      <c r="TJ103" s="132"/>
      <c r="TK103" s="85">
        <f>TK37-TK102</f>
        <v>0</v>
      </c>
      <c r="TL103" s="132"/>
      <c r="TM103" s="132"/>
      <c r="TN103" s="132"/>
      <c r="TO103" s="120">
        <f>TO104-TO102</f>
        <v>0</v>
      </c>
      <c r="TP103" s="132">
        <v>0</v>
      </c>
      <c r="TQ103" s="132"/>
      <c r="TR103" s="85">
        <f>TR37-TR102</f>
        <v>0</v>
      </c>
      <c r="TS103" s="132"/>
      <c r="TT103" s="132"/>
      <c r="TU103" s="132"/>
      <c r="TV103" s="120">
        <f>TV104-TV102</f>
        <v>0</v>
      </c>
      <c r="TW103" s="132">
        <v>0</v>
      </c>
      <c r="TX103" s="132"/>
      <c r="TY103" s="85">
        <f>TY37-TY102</f>
        <v>0</v>
      </c>
      <c r="TZ103" s="132"/>
      <c r="UA103" s="132"/>
      <c r="UB103" s="132"/>
      <c r="UC103" s="120">
        <f>UC104-UC102</f>
        <v>0</v>
      </c>
      <c r="UD103" s="132">
        <v>10000</v>
      </c>
      <c r="UE103" s="132"/>
      <c r="UF103" s="85">
        <f>UF37-UF102</f>
        <v>10000</v>
      </c>
      <c r="UG103" s="132"/>
      <c r="UH103" s="132"/>
      <c r="UI103" s="132"/>
      <c r="UJ103" s="120">
        <f>UJ104-UJ102</f>
        <v>0</v>
      </c>
      <c r="UK103" s="132">
        <v>25000</v>
      </c>
      <c r="UL103" s="132"/>
      <c r="UM103" s="85">
        <f>UM37-UM102</f>
        <v>25000</v>
      </c>
      <c r="UN103" s="132"/>
      <c r="UO103" s="132"/>
      <c r="UP103" s="132"/>
      <c r="UQ103" s="120">
        <f>UQ104-UQ102</f>
        <v>1</v>
      </c>
      <c r="UR103" s="132">
        <v>12000</v>
      </c>
      <c r="US103" s="132"/>
      <c r="UT103" s="85">
        <f>UT37-UT102</f>
        <v>12000</v>
      </c>
      <c r="UU103" s="132"/>
      <c r="UV103" s="132"/>
      <c r="UW103" s="132"/>
      <c r="UX103" s="120">
        <f>UX104-UX102</f>
        <v>0</v>
      </c>
      <c r="UY103" s="132">
        <v>0</v>
      </c>
      <c r="UZ103" s="132"/>
      <c r="VA103" s="85">
        <f>VA37-VA102</f>
        <v>0</v>
      </c>
      <c r="VB103" s="132"/>
      <c r="VC103" s="132"/>
      <c r="VD103" s="132"/>
      <c r="VE103" s="120">
        <f>VE104-VE102</f>
        <v>1</v>
      </c>
      <c r="VF103" s="132">
        <v>10000</v>
      </c>
      <c r="VG103" s="132"/>
      <c r="VH103" s="85">
        <f>VH37-VH102</f>
        <v>10000</v>
      </c>
      <c r="VI103" s="132"/>
      <c r="VJ103" s="132"/>
      <c r="VK103" s="132"/>
      <c r="VL103" s="120">
        <f>VL104-VL102</f>
        <v>0</v>
      </c>
      <c r="VM103" s="132">
        <v>0</v>
      </c>
      <c r="VN103" s="132"/>
      <c r="VO103" s="85">
        <f>VO37-VO102</f>
        <v>0</v>
      </c>
      <c r="VP103" s="132"/>
      <c r="VQ103" s="132"/>
      <c r="VR103" s="132"/>
      <c r="VS103" s="120">
        <f>VS104-VS102</f>
        <v>0</v>
      </c>
      <c r="VT103" s="132">
        <v>0</v>
      </c>
      <c r="VU103" s="132"/>
      <c r="VV103" s="85">
        <f>VV37-VV102</f>
        <v>0</v>
      </c>
      <c r="VW103" s="132"/>
      <c r="VX103" s="132"/>
      <c r="VY103" s="132"/>
      <c r="VZ103" s="120">
        <f>VZ104-VZ102</f>
        <v>1</v>
      </c>
      <c r="WA103" s="132">
        <v>180000</v>
      </c>
      <c r="WB103" s="132"/>
      <c r="WC103" s="85">
        <f>WC37-WC102</f>
        <v>180000</v>
      </c>
      <c r="WD103" s="132"/>
      <c r="WE103" s="132"/>
      <c r="WF103" s="132"/>
      <c r="WG103" s="120">
        <f>WG104-WG102</f>
        <v>0</v>
      </c>
      <c r="WH103" s="132">
        <v>0</v>
      </c>
      <c r="WI103" s="132"/>
      <c r="WJ103" s="85">
        <f>WJ37-WJ102</f>
        <v>0</v>
      </c>
      <c r="WK103" s="132"/>
      <c r="WL103" s="132"/>
      <c r="WM103" s="132"/>
      <c r="WN103" s="120">
        <f>WN104-WN102</f>
        <v>0</v>
      </c>
      <c r="WO103" s="132">
        <v>0</v>
      </c>
      <c r="WP103" s="132"/>
      <c r="WQ103" s="85">
        <f>WQ37-WQ102</f>
        <v>0</v>
      </c>
      <c r="WR103" s="132"/>
      <c r="WS103" s="132"/>
      <c r="WT103" s="132"/>
      <c r="WU103" s="120">
        <f>WU104-WU102</f>
        <v>0</v>
      </c>
      <c r="WV103" s="132">
        <v>0</v>
      </c>
      <c r="WW103" s="132"/>
      <c r="WX103" s="85">
        <f>WX37-WX102</f>
        <v>0</v>
      </c>
      <c r="WY103" s="132"/>
      <c r="WZ103" s="132"/>
      <c r="XA103" s="132"/>
      <c r="XB103" s="120">
        <f>XB104-XB102</f>
        <v>0</v>
      </c>
      <c r="XC103" s="132">
        <v>0</v>
      </c>
      <c r="XD103" s="132"/>
      <c r="XE103" s="85">
        <f>XE37-XE102</f>
        <v>0</v>
      </c>
      <c r="XF103" s="132"/>
      <c r="XG103" s="132"/>
      <c r="XH103" s="132"/>
      <c r="XI103" s="120">
        <f>XI104-XI102</f>
        <v>0</v>
      </c>
      <c r="XJ103" s="132">
        <v>0</v>
      </c>
      <c r="XK103" s="132"/>
      <c r="XL103" s="85">
        <f>XL37-XL102</f>
        <v>0</v>
      </c>
      <c r="XM103" s="132"/>
      <c r="XN103" s="132"/>
      <c r="XO103" s="132"/>
      <c r="XP103" s="120">
        <f>XP104-XP102</f>
        <v>0</v>
      </c>
      <c r="XQ103" s="132">
        <v>20000</v>
      </c>
      <c r="XR103" s="132"/>
      <c r="XS103" s="85">
        <f>XS37-XS102</f>
        <v>20000</v>
      </c>
      <c r="XT103" s="132"/>
      <c r="XU103" s="132"/>
      <c r="XV103" s="132"/>
      <c r="XW103" s="120">
        <f>XW104-XW102</f>
        <v>0</v>
      </c>
      <c r="XX103" s="132">
        <v>0</v>
      </c>
      <c r="XY103" s="132"/>
      <c r="XZ103" s="85">
        <f>XZ37-XZ102</f>
        <v>0</v>
      </c>
      <c r="YA103" s="132"/>
      <c r="YB103" s="132"/>
      <c r="YC103" s="132"/>
      <c r="YD103" s="120">
        <f>YD104-YD102</f>
        <v>0</v>
      </c>
      <c r="YE103" s="132">
        <v>0</v>
      </c>
      <c r="YF103" s="132"/>
      <c r="YG103" s="85">
        <f>YG37-YG102</f>
        <v>0</v>
      </c>
      <c r="YH103" s="132"/>
      <c r="YI103" s="132"/>
      <c r="YJ103" s="132"/>
      <c r="YK103" s="120">
        <f>YK104-YK102</f>
        <v>0</v>
      </c>
      <c r="YL103" s="100">
        <f t="shared" ref="YL103" si="483">K103+R103+Y103+AF103+AM103+AT103+BA103+BH103+BO103+BV103+CC103+CJ103+CQ103+CX103+DE103+DL103+DS103+DZ103+EG103+EN103+EU103+FB103+FI103+FP103+FW103+GD103+GK103+GR103+GY103+HF103+HM103+HT103+IA103+IH103+IO103+IV103+JC103+JJ103+JX103+KE103+KL103+KS103+KZ103+LG103+LN103+LU103+MB103+MI103+MP103+MW103+ND103+NK103+NR103+NY103+OF103+OM103+OT103+PA103+PH103+PO103+PV103+QC103+QJ103+QQ103+QX103+RE103+RL103+RS103+RZ103+SG103+SN103+SU103+TB103+TI103+TP103+TW103+UD103+UK103+UR103+UY103+VF103+VM103+VT103+WA103+WH103+WO103+WV103+XC103+XJ103+XQ103+XX103+YE103</f>
        <v>3159466.25</v>
      </c>
      <c r="YM103" s="100">
        <f t="shared" ref="YM103" si="484">L103+S103+Z103+AG103+AN103+AU103+BB103+BI103+BP103+BW103+CD103+CK103+CR103+CY103+DF103+DM103+DT103+EA103+EH103+EO103+EV103+FC103+FJ103+FQ103+FX103+GE103+GL103+GS103+GZ103+HG103+HN103+HU103+IB103+II103+IP103+IW103+JD103+JK103+JY103+KF103+KM103+KT103+LA103+LH103+LO103+LV103+MC103+MJ103+MQ103+MX103+NE103+NL103+NS103+NZ103+OG103+ON103+OU103+PB103+PI103+PP103+PW103+QD103+QK103+QR103+QY103+RF103+RM103+RT103+SA103+SH103+SO103+SV103+TC103+TJ103+TQ103+TX103+UE103+UL103+US103+UZ103+VG103+VN103+VU103+WB103+WI103+WP103+WW103+XD103+XK103+XR103+XY103+YF103</f>
        <v>34615</v>
      </c>
      <c r="YN103" s="85">
        <f>YN37-YN102</f>
        <v>3494081.4799999967</v>
      </c>
      <c r="YO103" s="132"/>
      <c r="YR103" s="94">
        <f>YR104-YR102</f>
        <v>0</v>
      </c>
      <c r="YS103" s="84">
        <v>0</v>
      </c>
      <c r="YT103" s="84"/>
      <c r="YU103" s="85" t="e">
        <f>YU37-YU102</f>
        <v>#REF!</v>
      </c>
    </row>
    <row r="104" spans="1:671" s="97" customFormat="1" ht="18" customHeight="1">
      <c r="A104" s="206">
        <v>33</v>
      </c>
      <c r="B104" s="207" t="s">
        <v>55</v>
      </c>
      <c r="C104" s="207"/>
      <c r="D104" s="207"/>
      <c r="E104" s="207"/>
      <c r="F104" s="207"/>
      <c r="G104" s="207"/>
      <c r="H104" s="207"/>
      <c r="I104" s="207"/>
      <c r="J104" s="123">
        <f>J37</f>
        <v>0</v>
      </c>
      <c r="K104" s="124">
        <f t="shared" ref="K104:M104" si="485">K103+K102</f>
        <v>0</v>
      </c>
      <c r="L104" s="124">
        <f t="shared" si="485"/>
        <v>0</v>
      </c>
      <c r="M104" s="124">
        <f t="shared" si="485"/>
        <v>0</v>
      </c>
      <c r="N104" s="207"/>
      <c r="O104" s="207"/>
      <c r="P104" s="207"/>
      <c r="Q104" s="123">
        <f>Q37</f>
        <v>0</v>
      </c>
      <c r="R104" s="124">
        <f t="shared" ref="R104:T104" si="486">R103+R102</f>
        <v>24800</v>
      </c>
      <c r="S104" s="124">
        <f t="shared" si="486"/>
        <v>0</v>
      </c>
      <c r="T104" s="124">
        <f t="shared" si="486"/>
        <v>24800</v>
      </c>
      <c r="U104" s="207"/>
      <c r="V104" s="207"/>
      <c r="W104" s="207"/>
      <c r="X104" s="123">
        <f>X37</f>
        <v>20</v>
      </c>
      <c r="Y104" s="124">
        <f t="shared" ref="Y104:AA104" si="487">Y103+Y102</f>
        <v>40000</v>
      </c>
      <c r="Z104" s="124">
        <f t="shared" si="487"/>
        <v>0</v>
      </c>
      <c r="AA104" s="124">
        <f t="shared" si="487"/>
        <v>40000</v>
      </c>
      <c r="AB104" s="207"/>
      <c r="AC104" s="207"/>
      <c r="AD104" s="207"/>
      <c r="AE104" s="123">
        <f>AE37</f>
        <v>0</v>
      </c>
      <c r="AF104" s="124">
        <f t="shared" ref="AF104:AH104" si="488">AF103+AF102</f>
        <v>0</v>
      </c>
      <c r="AG104" s="124">
        <f t="shared" si="488"/>
        <v>0</v>
      </c>
      <c r="AH104" s="124">
        <f t="shared" si="488"/>
        <v>0</v>
      </c>
      <c r="AI104" s="207"/>
      <c r="AJ104" s="207"/>
      <c r="AK104" s="207"/>
      <c r="AL104" s="123">
        <f>AL37</f>
        <v>456</v>
      </c>
      <c r="AM104" s="124">
        <f t="shared" ref="AM104:AO104" si="489">AM103+AM102</f>
        <v>45600</v>
      </c>
      <c r="AN104" s="124">
        <f t="shared" si="489"/>
        <v>0</v>
      </c>
      <c r="AO104" s="124">
        <f t="shared" si="489"/>
        <v>45600</v>
      </c>
      <c r="AP104" s="207"/>
      <c r="AQ104" s="207"/>
      <c r="AR104" s="207"/>
      <c r="AS104" s="123">
        <f>AS37</f>
        <v>24</v>
      </c>
      <c r="AT104" s="124">
        <f t="shared" ref="AT104:AV104" si="490">AT103+AT102</f>
        <v>26000</v>
      </c>
      <c r="AU104" s="124">
        <f t="shared" si="490"/>
        <v>0</v>
      </c>
      <c r="AV104" s="124">
        <f t="shared" si="490"/>
        <v>26000</v>
      </c>
      <c r="AW104" s="207"/>
      <c r="AX104" s="207"/>
      <c r="AY104" s="207"/>
      <c r="AZ104" s="123">
        <f>AZ37</f>
        <v>23</v>
      </c>
      <c r="BA104" s="124">
        <f t="shared" ref="BA104:BC104" si="491">BA103+BA102</f>
        <v>138000</v>
      </c>
      <c r="BB104" s="124">
        <f t="shared" si="491"/>
        <v>0</v>
      </c>
      <c r="BC104" s="124">
        <f t="shared" si="491"/>
        <v>138000</v>
      </c>
      <c r="BD104" s="207"/>
      <c r="BE104" s="207"/>
      <c r="BF104" s="207"/>
      <c r="BG104" s="123">
        <f>BG37</f>
        <v>0</v>
      </c>
      <c r="BH104" s="124">
        <f t="shared" ref="BH104:BJ104" si="492">BH103+BH102</f>
        <v>0</v>
      </c>
      <c r="BI104" s="124">
        <f t="shared" si="492"/>
        <v>0</v>
      </c>
      <c r="BJ104" s="124">
        <f t="shared" si="492"/>
        <v>0</v>
      </c>
      <c r="BK104" s="207"/>
      <c r="BL104" s="207"/>
      <c r="BM104" s="207"/>
      <c r="BN104" s="123">
        <f>BN37</f>
        <v>0</v>
      </c>
      <c r="BO104" s="124">
        <f t="shared" ref="BO104:BQ104" si="493">BO103+BO102</f>
        <v>0</v>
      </c>
      <c r="BP104" s="124">
        <f t="shared" si="493"/>
        <v>0</v>
      </c>
      <c r="BQ104" s="124">
        <f t="shared" si="493"/>
        <v>0</v>
      </c>
      <c r="BR104" s="207"/>
      <c r="BS104" s="207"/>
      <c r="BT104" s="207"/>
      <c r="BU104" s="123">
        <f>BU37</f>
        <v>4</v>
      </c>
      <c r="BV104" s="124">
        <f t="shared" ref="BV104:BX104" si="494">BV103+BV102</f>
        <v>20000</v>
      </c>
      <c r="BW104" s="124">
        <f t="shared" si="494"/>
        <v>0</v>
      </c>
      <c r="BX104" s="124">
        <f t="shared" si="494"/>
        <v>20000</v>
      </c>
      <c r="BY104" s="207"/>
      <c r="BZ104" s="207"/>
      <c r="CA104" s="207"/>
      <c r="CB104" s="123">
        <f>CB37</f>
        <v>0</v>
      </c>
      <c r="CC104" s="124">
        <f t="shared" ref="CC104:CE104" si="495">CC103+CC102</f>
        <v>0</v>
      </c>
      <c r="CD104" s="124">
        <f t="shared" si="495"/>
        <v>0</v>
      </c>
      <c r="CE104" s="124">
        <f t="shared" si="495"/>
        <v>0</v>
      </c>
      <c r="CF104" s="207"/>
      <c r="CG104" s="207"/>
      <c r="CH104" s="207"/>
      <c r="CI104" s="123">
        <f>CI37</f>
        <v>63</v>
      </c>
      <c r="CJ104" s="124">
        <f t="shared" ref="CJ104:CL104" si="496">CJ103+CJ102</f>
        <v>136950</v>
      </c>
      <c r="CK104" s="124">
        <f t="shared" si="496"/>
        <v>0</v>
      </c>
      <c r="CL104" s="124">
        <f t="shared" si="496"/>
        <v>136950</v>
      </c>
      <c r="CM104" s="207"/>
      <c r="CN104" s="207"/>
      <c r="CO104" s="207"/>
      <c r="CP104" s="123">
        <f>CP37</f>
        <v>0</v>
      </c>
      <c r="CQ104" s="124">
        <f t="shared" ref="CQ104:CS104" si="497">CQ103+CQ102</f>
        <v>0</v>
      </c>
      <c r="CR104" s="124">
        <f t="shared" si="497"/>
        <v>0</v>
      </c>
      <c r="CS104" s="124">
        <f t="shared" si="497"/>
        <v>0</v>
      </c>
      <c r="CT104" s="207"/>
      <c r="CU104" s="207"/>
      <c r="CV104" s="207"/>
      <c r="CW104" s="123">
        <f>CW37</f>
        <v>12</v>
      </c>
      <c r="CX104" s="124">
        <f t="shared" ref="CX104:CZ104" si="498">CX103+CX102</f>
        <v>24000</v>
      </c>
      <c r="CY104" s="124">
        <f t="shared" si="498"/>
        <v>0</v>
      </c>
      <c r="CZ104" s="124">
        <f t="shared" si="498"/>
        <v>24000</v>
      </c>
      <c r="DA104" s="207"/>
      <c r="DB104" s="207"/>
      <c r="DC104" s="207"/>
      <c r="DD104" s="123">
        <f>DD37</f>
        <v>0</v>
      </c>
      <c r="DE104" s="124">
        <f t="shared" ref="DE104:DG104" si="499">DE103+DE102</f>
        <v>0</v>
      </c>
      <c r="DF104" s="124">
        <f t="shared" si="499"/>
        <v>0</v>
      </c>
      <c r="DG104" s="124">
        <f t="shared" si="499"/>
        <v>0</v>
      </c>
      <c r="DH104" s="207"/>
      <c r="DI104" s="207"/>
      <c r="DJ104" s="207"/>
      <c r="DK104" s="123">
        <f>DK37</f>
        <v>0</v>
      </c>
      <c r="DL104" s="124">
        <f t="shared" ref="DL104:DN104" si="500">DL103+DL102</f>
        <v>0</v>
      </c>
      <c r="DM104" s="124">
        <f t="shared" si="500"/>
        <v>0</v>
      </c>
      <c r="DN104" s="124">
        <f t="shared" si="500"/>
        <v>0</v>
      </c>
      <c r="DO104" s="207"/>
      <c r="DP104" s="207"/>
      <c r="DQ104" s="207"/>
      <c r="DR104" s="123">
        <f>DR37</f>
        <v>23</v>
      </c>
      <c r="DS104" s="124">
        <f t="shared" ref="DS104:DU104" si="501">DS103+DS102</f>
        <v>69000</v>
      </c>
      <c r="DT104" s="124">
        <f t="shared" si="501"/>
        <v>0</v>
      </c>
      <c r="DU104" s="124">
        <f t="shared" si="501"/>
        <v>69000</v>
      </c>
      <c r="DV104" s="207"/>
      <c r="DW104" s="207"/>
      <c r="DX104" s="207"/>
      <c r="DY104" s="123">
        <f>DY37</f>
        <v>4100</v>
      </c>
      <c r="DZ104" s="124">
        <f t="shared" ref="DZ104:EB104" si="502">DZ103+DZ102</f>
        <v>1640000</v>
      </c>
      <c r="EA104" s="124">
        <f t="shared" si="502"/>
        <v>0</v>
      </c>
      <c r="EB104" s="124">
        <f t="shared" si="502"/>
        <v>1640000</v>
      </c>
      <c r="EC104" s="207"/>
      <c r="ED104" s="207"/>
      <c r="EE104" s="207"/>
      <c r="EF104" s="123">
        <f>EF37</f>
        <v>0</v>
      </c>
      <c r="EG104" s="124">
        <f t="shared" ref="EG104:EI104" si="503">EG103+EG102</f>
        <v>0</v>
      </c>
      <c r="EH104" s="124">
        <f t="shared" si="503"/>
        <v>0</v>
      </c>
      <c r="EI104" s="124">
        <f t="shared" si="503"/>
        <v>0</v>
      </c>
      <c r="EJ104" s="207"/>
      <c r="EK104" s="207"/>
      <c r="EL104" s="207"/>
      <c r="EM104" s="123">
        <f>EM37</f>
        <v>0</v>
      </c>
      <c r="EN104" s="124">
        <f t="shared" ref="EN104:EP104" si="504">EN103+EN102</f>
        <v>0</v>
      </c>
      <c r="EO104" s="124">
        <f t="shared" si="504"/>
        <v>0</v>
      </c>
      <c r="EP104" s="124">
        <f t="shared" si="504"/>
        <v>0</v>
      </c>
      <c r="EQ104" s="207"/>
      <c r="ER104" s="207"/>
      <c r="ES104" s="207"/>
      <c r="ET104" s="123">
        <f>ET37</f>
        <v>0</v>
      </c>
      <c r="EU104" s="124">
        <f t="shared" ref="EU104:EW104" si="505">EU103+EU102</f>
        <v>0</v>
      </c>
      <c r="EV104" s="124">
        <f t="shared" si="505"/>
        <v>0</v>
      </c>
      <c r="EW104" s="124">
        <f t="shared" si="505"/>
        <v>0</v>
      </c>
      <c r="EX104" s="207"/>
      <c r="EY104" s="207"/>
      <c r="EZ104" s="207"/>
      <c r="FA104" s="123">
        <f>FA37</f>
        <v>0</v>
      </c>
      <c r="FB104" s="124">
        <f t="shared" ref="FB104:FD104" si="506">FB103+FB102</f>
        <v>0</v>
      </c>
      <c r="FC104" s="124">
        <f t="shared" si="506"/>
        <v>0</v>
      </c>
      <c r="FD104" s="124">
        <f t="shared" si="506"/>
        <v>0</v>
      </c>
      <c r="FE104" s="207"/>
      <c r="FF104" s="207"/>
      <c r="FG104" s="207"/>
      <c r="FH104" s="123">
        <f>FH37</f>
        <v>0</v>
      </c>
      <c r="FI104" s="124">
        <f t="shared" ref="FI104:FK104" si="507">FI103+FI102</f>
        <v>0</v>
      </c>
      <c r="FJ104" s="124">
        <f t="shared" si="507"/>
        <v>0</v>
      </c>
      <c r="FK104" s="124">
        <f t="shared" si="507"/>
        <v>0</v>
      </c>
      <c r="FL104" s="207"/>
      <c r="FM104" s="207"/>
      <c r="FN104" s="207"/>
      <c r="FO104" s="123">
        <f>FO37</f>
        <v>6</v>
      </c>
      <c r="FP104" s="124">
        <f t="shared" ref="FP104:FR104" si="508">FP103+FP102</f>
        <v>8000</v>
      </c>
      <c r="FQ104" s="124">
        <f t="shared" si="508"/>
        <v>0</v>
      </c>
      <c r="FR104" s="124">
        <f t="shared" si="508"/>
        <v>8000</v>
      </c>
      <c r="FS104" s="207"/>
      <c r="FT104" s="207"/>
      <c r="FU104" s="207"/>
      <c r="FV104" s="123">
        <f>FV37</f>
        <v>0</v>
      </c>
      <c r="FW104" s="124">
        <f t="shared" ref="FW104:FY104" si="509">FW103+FW102</f>
        <v>75000</v>
      </c>
      <c r="FX104" s="124">
        <f t="shared" si="509"/>
        <v>0</v>
      </c>
      <c r="FY104" s="124">
        <f t="shared" si="509"/>
        <v>75000</v>
      </c>
      <c r="FZ104" s="207"/>
      <c r="GA104" s="207"/>
      <c r="GB104" s="207"/>
      <c r="GC104" s="123">
        <f>GC37</f>
        <v>0</v>
      </c>
      <c r="GD104" s="124">
        <f t="shared" ref="GD104:GF104" si="510">GD103+GD102</f>
        <v>50000</v>
      </c>
      <c r="GE104" s="124">
        <f t="shared" si="510"/>
        <v>0</v>
      </c>
      <c r="GF104" s="124">
        <f t="shared" si="510"/>
        <v>50000</v>
      </c>
      <c r="GG104" s="207"/>
      <c r="GH104" s="207"/>
      <c r="GI104" s="207"/>
      <c r="GJ104" s="123">
        <f>GJ37</f>
        <v>0</v>
      </c>
      <c r="GK104" s="124">
        <f t="shared" ref="GK104:GM104" si="511">GK103+GK102</f>
        <v>60000</v>
      </c>
      <c r="GL104" s="124">
        <f t="shared" si="511"/>
        <v>0</v>
      </c>
      <c r="GM104" s="124">
        <f t="shared" si="511"/>
        <v>60000</v>
      </c>
      <c r="GN104" s="207"/>
      <c r="GO104" s="207"/>
      <c r="GP104" s="207"/>
      <c r="GQ104" s="123">
        <f>GQ37</f>
        <v>0</v>
      </c>
      <c r="GR104" s="124">
        <f t="shared" ref="GR104:GT104" si="512">GR103+GR102</f>
        <v>0</v>
      </c>
      <c r="GS104" s="124">
        <f t="shared" si="512"/>
        <v>0</v>
      </c>
      <c r="GT104" s="124">
        <f t="shared" si="512"/>
        <v>0</v>
      </c>
      <c r="GU104" s="207"/>
      <c r="GV104" s="207"/>
      <c r="GW104" s="207"/>
      <c r="GX104" s="123">
        <f>GX37</f>
        <v>16</v>
      </c>
      <c r="GY104" s="124">
        <f t="shared" ref="GY104:HA104" si="513">GY103+GY102</f>
        <v>1300000</v>
      </c>
      <c r="GZ104" s="124">
        <f t="shared" si="513"/>
        <v>300000</v>
      </c>
      <c r="HA104" s="124">
        <f t="shared" si="513"/>
        <v>1600000</v>
      </c>
      <c r="HB104" s="207"/>
      <c r="HC104" s="207"/>
      <c r="HD104" s="207"/>
      <c r="HE104" s="123">
        <f>HE37</f>
        <v>0</v>
      </c>
      <c r="HF104" s="124">
        <f t="shared" ref="HF104:HH104" si="514">HF103+HF102</f>
        <v>0</v>
      </c>
      <c r="HG104" s="124">
        <f t="shared" si="514"/>
        <v>0</v>
      </c>
      <c r="HH104" s="124">
        <f t="shared" si="514"/>
        <v>0</v>
      </c>
      <c r="HI104" s="207"/>
      <c r="HJ104" s="207"/>
      <c r="HK104" s="207"/>
      <c r="HL104" s="123">
        <f>HL37</f>
        <v>1</v>
      </c>
      <c r="HM104" s="124">
        <f t="shared" ref="HM104:HO104" si="515">HM103+HM102</f>
        <v>0</v>
      </c>
      <c r="HN104" s="124">
        <f t="shared" si="515"/>
        <v>0</v>
      </c>
      <c r="HO104" s="124">
        <f t="shared" si="515"/>
        <v>300000</v>
      </c>
      <c r="HP104" s="207"/>
      <c r="HQ104" s="207"/>
      <c r="HR104" s="207"/>
      <c r="HS104" s="123">
        <f>HS37</f>
        <v>20</v>
      </c>
      <c r="HT104" s="124">
        <f t="shared" ref="HT104:HV104" si="516">HT103+HT102</f>
        <v>59500</v>
      </c>
      <c r="HU104" s="124">
        <f t="shared" si="516"/>
        <v>0</v>
      </c>
      <c r="HV104" s="124">
        <f t="shared" si="516"/>
        <v>59500</v>
      </c>
      <c r="HW104" s="207"/>
      <c r="HX104" s="207"/>
      <c r="HY104" s="207"/>
      <c r="HZ104" s="123">
        <f>HZ37</f>
        <v>0</v>
      </c>
      <c r="IA104" s="124">
        <f t="shared" ref="IA104:IC104" si="517">IA103+IA102</f>
        <v>0</v>
      </c>
      <c r="IB104" s="124">
        <f t="shared" si="517"/>
        <v>0</v>
      </c>
      <c r="IC104" s="124">
        <f t="shared" si="517"/>
        <v>0</v>
      </c>
      <c r="ID104" s="207"/>
      <c r="IE104" s="207"/>
      <c r="IF104" s="207"/>
      <c r="IG104" s="123">
        <f>IG37</f>
        <v>0</v>
      </c>
      <c r="IH104" s="124">
        <f t="shared" ref="IH104:IJ104" si="518">IH103+IH102</f>
        <v>0</v>
      </c>
      <c r="II104" s="124">
        <f t="shared" si="518"/>
        <v>0</v>
      </c>
      <c r="IJ104" s="124">
        <f t="shared" si="518"/>
        <v>0</v>
      </c>
      <c r="IK104" s="207"/>
      <c r="IL104" s="207"/>
      <c r="IM104" s="207"/>
      <c r="IN104" s="123">
        <f>IN37</f>
        <v>0</v>
      </c>
      <c r="IO104" s="124">
        <f t="shared" ref="IO104:IQ104" si="519">IO103+IO102</f>
        <v>0</v>
      </c>
      <c r="IP104" s="124">
        <f t="shared" si="519"/>
        <v>0</v>
      </c>
      <c r="IQ104" s="124">
        <f t="shared" si="519"/>
        <v>0</v>
      </c>
      <c r="IR104" s="207"/>
      <c r="IS104" s="207"/>
      <c r="IT104" s="207"/>
      <c r="IU104" s="123">
        <f>IU37</f>
        <v>0</v>
      </c>
      <c r="IV104" s="124">
        <f t="shared" ref="IV104:IX104" si="520">IV103+IV102</f>
        <v>0</v>
      </c>
      <c r="IW104" s="124">
        <f t="shared" si="520"/>
        <v>0</v>
      </c>
      <c r="IX104" s="124">
        <f t="shared" si="520"/>
        <v>0</v>
      </c>
      <c r="IY104" s="207"/>
      <c r="IZ104" s="207"/>
      <c r="JA104" s="207"/>
      <c r="JB104" s="123">
        <f>JB37</f>
        <v>0</v>
      </c>
      <c r="JC104" s="124">
        <f t="shared" ref="JC104:JE104" si="521">JC103+JC102</f>
        <v>0</v>
      </c>
      <c r="JD104" s="124">
        <f t="shared" si="521"/>
        <v>0</v>
      </c>
      <c r="JE104" s="124">
        <f t="shared" si="521"/>
        <v>0</v>
      </c>
      <c r="JF104" s="207"/>
      <c r="JG104" s="207"/>
      <c r="JH104" s="207"/>
      <c r="JI104" s="123">
        <f>JI37</f>
        <v>0</v>
      </c>
      <c r="JJ104" s="124">
        <f t="shared" ref="JJ104:JL104" si="522">JJ103+JJ102</f>
        <v>30000</v>
      </c>
      <c r="JK104" s="124">
        <f t="shared" si="522"/>
        <v>0</v>
      </c>
      <c r="JL104" s="124">
        <f t="shared" si="522"/>
        <v>30000</v>
      </c>
      <c r="JM104" s="207"/>
      <c r="JN104" s="207"/>
      <c r="JO104" s="207"/>
      <c r="JP104" s="123">
        <f>JP37</f>
        <v>0</v>
      </c>
      <c r="JQ104" s="124">
        <f t="shared" ref="JQ104:JS104" si="523">JQ103+JQ102</f>
        <v>0</v>
      </c>
      <c r="JR104" s="124">
        <f t="shared" si="523"/>
        <v>0</v>
      </c>
      <c r="JS104" s="124">
        <f t="shared" si="523"/>
        <v>0</v>
      </c>
      <c r="JT104" s="207"/>
      <c r="JU104" s="207"/>
      <c r="JV104" s="207"/>
      <c r="JW104" s="123">
        <f>JW37</f>
        <v>0</v>
      </c>
      <c r="JX104" s="124">
        <f t="shared" ref="JX104:JZ104" si="524">JX103+JX102</f>
        <v>0</v>
      </c>
      <c r="JY104" s="124">
        <f t="shared" si="524"/>
        <v>0</v>
      </c>
      <c r="JZ104" s="124">
        <f t="shared" si="524"/>
        <v>0</v>
      </c>
      <c r="KA104" s="207"/>
      <c r="KB104" s="207"/>
      <c r="KC104" s="207"/>
      <c r="KD104" s="123">
        <f>KD37</f>
        <v>20</v>
      </c>
      <c r="KE104" s="124">
        <f t="shared" ref="KE104:KG104" si="525">KE103+KE102</f>
        <v>509150</v>
      </c>
      <c r="KF104" s="124">
        <f t="shared" si="525"/>
        <v>0</v>
      </c>
      <c r="KG104" s="124">
        <f t="shared" si="525"/>
        <v>509150</v>
      </c>
      <c r="KH104" s="207"/>
      <c r="KI104" s="207"/>
      <c r="KJ104" s="207"/>
      <c r="KK104" s="123">
        <f>KK37</f>
        <v>1</v>
      </c>
      <c r="KL104" s="124">
        <f t="shared" ref="KL104:KN104" si="526">KL103+KL102</f>
        <v>325000</v>
      </c>
      <c r="KM104" s="124">
        <f t="shared" si="526"/>
        <v>0</v>
      </c>
      <c r="KN104" s="124">
        <f t="shared" si="526"/>
        <v>325000</v>
      </c>
      <c r="KO104" s="207"/>
      <c r="KP104" s="207"/>
      <c r="KQ104" s="207"/>
      <c r="KR104" s="123">
        <f>KR37</f>
        <v>1</v>
      </c>
      <c r="KS104" s="124">
        <f t="shared" ref="KS104:KU104" si="527">KS103+KS102</f>
        <v>12000</v>
      </c>
      <c r="KT104" s="124">
        <f t="shared" si="527"/>
        <v>0</v>
      </c>
      <c r="KU104" s="124">
        <f t="shared" si="527"/>
        <v>12000</v>
      </c>
      <c r="KV104" s="207"/>
      <c r="KW104" s="207"/>
      <c r="KX104" s="207"/>
      <c r="KY104" s="123">
        <f>KY37</f>
        <v>0</v>
      </c>
      <c r="KZ104" s="124">
        <f t="shared" ref="KZ104:LB104" si="528">KZ103+KZ102</f>
        <v>0</v>
      </c>
      <c r="LA104" s="124">
        <f t="shared" si="528"/>
        <v>0</v>
      </c>
      <c r="LB104" s="124">
        <f t="shared" si="528"/>
        <v>0</v>
      </c>
      <c r="LC104" s="207"/>
      <c r="LD104" s="207"/>
      <c r="LE104" s="207"/>
      <c r="LF104" s="123">
        <f>LF37</f>
        <v>0</v>
      </c>
      <c r="LG104" s="124">
        <f t="shared" ref="LG104:LI104" si="529">LG103+LG102</f>
        <v>0</v>
      </c>
      <c r="LH104" s="124">
        <f t="shared" si="529"/>
        <v>0</v>
      </c>
      <c r="LI104" s="124">
        <f t="shared" si="529"/>
        <v>0</v>
      </c>
      <c r="LJ104" s="207"/>
      <c r="LK104" s="207"/>
      <c r="LL104" s="207"/>
      <c r="LM104" s="123">
        <f>LM37</f>
        <v>0</v>
      </c>
      <c r="LN104" s="124">
        <f t="shared" ref="LN104:LP104" si="530">LN103+LN102</f>
        <v>0</v>
      </c>
      <c r="LO104" s="124">
        <f t="shared" si="530"/>
        <v>0</v>
      </c>
      <c r="LP104" s="124">
        <f t="shared" si="530"/>
        <v>0</v>
      </c>
      <c r="LQ104" s="207"/>
      <c r="LR104" s="207"/>
      <c r="LS104" s="207"/>
      <c r="LT104" s="123">
        <f>LT37</f>
        <v>1</v>
      </c>
      <c r="LU104" s="124">
        <f t="shared" ref="LU104:LW104" si="531">LU103+LU102</f>
        <v>200000</v>
      </c>
      <c r="LV104" s="124">
        <f t="shared" si="531"/>
        <v>0</v>
      </c>
      <c r="LW104" s="124">
        <f t="shared" si="531"/>
        <v>200000</v>
      </c>
      <c r="LX104" s="207"/>
      <c r="LY104" s="207"/>
      <c r="LZ104" s="207"/>
      <c r="MA104" s="123">
        <f>MA37</f>
        <v>0</v>
      </c>
      <c r="MB104" s="124">
        <f t="shared" ref="MB104:MD104" si="532">MB103+MB102</f>
        <v>0</v>
      </c>
      <c r="MC104" s="124">
        <f t="shared" si="532"/>
        <v>0</v>
      </c>
      <c r="MD104" s="124">
        <f t="shared" si="532"/>
        <v>0</v>
      </c>
      <c r="ME104" s="207"/>
      <c r="MF104" s="207"/>
      <c r="MG104" s="207"/>
      <c r="MH104" s="123">
        <f>MH37</f>
        <v>20</v>
      </c>
      <c r="MI104" s="124">
        <f t="shared" ref="MI104:MK104" si="533">MI103+MI102</f>
        <v>40000</v>
      </c>
      <c r="MJ104" s="124">
        <f t="shared" si="533"/>
        <v>0</v>
      </c>
      <c r="MK104" s="124">
        <f t="shared" si="533"/>
        <v>40000</v>
      </c>
      <c r="ML104" s="207"/>
      <c r="MM104" s="207"/>
      <c r="MN104" s="207"/>
      <c r="MO104" s="123">
        <f>MO37</f>
        <v>20</v>
      </c>
      <c r="MP104" s="124">
        <f t="shared" ref="MP104:MR104" si="534">MP103+MP102</f>
        <v>40000</v>
      </c>
      <c r="MQ104" s="124">
        <f t="shared" si="534"/>
        <v>0</v>
      </c>
      <c r="MR104" s="124">
        <f t="shared" si="534"/>
        <v>40000</v>
      </c>
      <c r="MS104" s="207"/>
      <c r="MT104" s="207"/>
      <c r="MU104" s="207"/>
      <c r="MV104" s="123">
        <f>MV37</f>
        <v>25</v>
      </c>
      <c r="MW104" s="124">
        <f t="shared" ref="MW104:MY104" si="535">MW103+MW102</f>
        <v>1020000</v>
      </c>
      <c r="MX104" s="124">
        <f t="shared" si="535"/>
        <v>0</v>
      </c>
      <c r="MY104" s="124">
        <f t="shared" si="535"/>
        <v>1020000</v>
      </c>
      <c r="MZ104" s="207"/>
      <c r="NA104" s="207"/>
      <c r="NB104" s="207"/>
      <c r="NC104" s="123">
        <f>NC37</f>
        <v>1</v>
      </c>
      <c r="ND104" s="124">
        <f t="shared" ref="ND104:NF104" si="536">ND103+ND102</f>
        <v>60000</v>
      </c>
      <c r="NE104" s="124">
        <f t="shared" si="536"/>
        <v>0</v>
      </c>
      <c r="NF104" s="124">
        <f t="shared" si="536"/>
        <v>60000</v>
      </c>
      <c r="NG104" s="207"/>
      <c r="NH104" s="207"/>
      <c r="NI104" s="207"/>
      <c r="NJ104" s="123">
        <f>NJ37</f>
        <v>0</v>
      </c>
      <c r="NK104" s="124">
        <f t="shared" ref="NK104:NM104" si="537">NK103+NK102</f>
        <v>0</v>
      </c>
      <c r="NL104" s="124">
        <f t="shared" si="537"/>
        <v>0</v>
      </c>
      <c r="NM104" s="124">
        <f t="shared" si="537"/>
        <v>0</v>
      </c>
      <c r="NN104" s="207"/>
      <c r="NO104" s="207"/>
      <c r="NP104" s="207"/>
      <c r="NQ104" s="123">
        <f>NQ37</f>
        <v>12</v>
      </c>
      <c r="NR104" s="124">
        <f t="shared" ref="NR104:NT104" si="538">NR103+NR102</f>
        <v>300000</v>
      </c>
      <c r="NS104" s="124">
        <f t="shared" si="538"/>
        <v>30000</v>
      </c>
      <c r="NT104" s="124">
        <f t="shared" si="538"/>
        <v>330000</v>
      </c>
      <c r="NU104" s="207"/>
      <c r="NV104" s="207"/>
      <c r="NW104" s="207"/>
      <c r="NX104" s="123">
        <f>NX37</f>
        <v>1</v>
      </c>
      <c r="NY104" s="124">
        <f t="shared" ref="NY104:OA104" si="539">NY103+NY102</f>
        <v>100000</v>
      </c>
      <c r="NZ104" s="124">
        <f t="shared" si="539"/>
        <v>0</v>
      </c>
      <c r="OA104" s="124">
        <f t="shared" si="539"/>
        <v>100000</v>
      </c>
      <c r="OB104" s="207"/>
      <c r="OC104" s="207"/>
      <c r="OD104" s="207"/>
      <c r="OE104" s="123">
        <f>OE37</f>
        <v>0</v>
      </c>
      <c r="OF104" s="124">
        <f t="shared" ref="OF104:OH104" si="540">OF103+OF102</f>
        <v>483000</v>
      </c>
      <c r="OG104" s="124">
        <f t="shared" si="540"/>
        <v>0</v>
      </c>
      <c r="OH104" s="124">
        <f t="shared" si="540"/>
        <v>483000</v>
      </c>
      <c r="OI104" s="207"/>
      <c r="OJ104" s="207"/>
      <c r="OK104" s="207"/>
      <c r="OL104" s="123">
        <f>OL37</f>
        <v>0</v>
      </c>
      <c r="OM104" s="124">
        <f t="shared" ref="OM104:OO104" si="541">OM103+OM102</f>
        <v>150000</v>
      </c>
      <c r="ON104" s="124">
        <f t="shared" si="541"/>
        <v>0</v>
      </c>
      <c r="OO104" s="124">
        <f t="shared" si="541"/>
        <v>150000</v>
      </c>
      <c r="OP104" s="207"/>
      <c r="OQ104" s="207"/>
      <c r="OR104" s="207"/>
      <c r="OS104" s="123">
        <f>OS37</f>
        <v>0</v>
      </c>
      <c r="OT104" s="124">
        <f t="shared" ref="OT104:OV104" si="542">OT103+OT102</f>
        <v>0</v>
      </c>
      <c r="OU104" s="124">
        <f t="shared" si="542"/>
        <v>0</v>
      </c>
      <c r="OV104" s="124">
        <f t="shared" si="542"/>
        <v>0</v>
      </c>
      <c r="OW104" s="207"/>
      <c r="OX104" s="207"/>
      <c r="OY104" s="207"/>
      <c r="OZ104" s="123">
        <f>OZ37</f>
        <v>0</v>
      </c>
      <c r="PA104" s="124">
        <f t="shared" ref="PA104:PC104" si="543">PA103+PA102</f>
        <v>450000</v>
      </c>
      <c r="PB104" s="124">
        <f t="shared" si="543"/>
        <v>0</v>
      </c>
      <c r="PC104" s="124">
        <f t="shared" si="543"/>
        <v>450000</v>
      </c>
      <c r="PD104" s="207"/>
      <c r="PE104" s="207"/>
      <c r="PF104" s="207"/>
      <c r="PG104" s="123">
        <f>PG37</f>
        <v>1</v>
      </c>
      <c r="PH104" s="124">
        <f t="shared" ref="PH104:PJ104" si="544">PH103+PH102</f>
        <v>72000</v>
      </c>
      <c r="PI104" s="124">
        <f t="shared" si="544"/>
        <v>0</v>
      </c>
      <c r="PJ104" s="124">
        <f t="shared" si="544"/>
        <v>72000</v>
      </c>
      <c r="PK104" s="207"/>
      <c r="PL104" s="207"/>
      <c r="PM104" s="207"/>
      <c r="PN104" s="123">
        <f>PN37</f>
        <v>9</v>
      </c>
      <c r="PO104" s="124">
        <f t="shared" ref="PO104:PQ104" si="545">PO103+PO102</f>
        <v>225000</v>
      </c>
      <c r="PP104" s="124">
        <f t="shared" si="545"/>
        <v>0</v>
      </c>
      <c r="PQ104" s="124">
        <f t="shared" si="545"/>
        <v>225000</v>
      </c>
      <c r="PR104" s="207"/>
      <c r="PS104" s="207"/>
      <c r="PT104" s="207"/>
      <c r="PU104" s="123">
        <f>PU37</f>
        <v>25</v>
      </c>
      <c r="PV104" s="124">
        <f t="shared" ref="PV104:PX104" si="546">PV103+PV102</f>
        <v>6300000</v>
      </c>
      <c r="PW104" s="124">
        <f t="shared" si="546"/>
        <v>0</v>
      </c>
      <c r="PX104" s="124">
        <f t="shared" si="546"/>
        <v>6300000</v>
      </c>
      <c r="PY104" s="207"/>
      <c r="PZ104" s="207"/>
      <c r="QA104" s="207"/>
      <c r="QB104" s="123">
        <f>QB37</f>
        <v>20</v>
      </c>
      <c r="QC104" s="124">
        <f t="shared" ref="QC104:QE104" si="547">QC103+QC102</f>
        <v>192000</v>
      </c>
      <c r="QD104" s="124">
        <f t="shared" si="547"/>
        <v>0</v>
      </c>
      <c r="QE104" s="124">
        <f t="shared" si="547"/>
        <v>192000</v>
      </c>
      <c r="QF104" s="207"/>
      <c r="QG104" s="207"/>
      <c r="QH104" s="207"/>
      <c r="QI104" s="123">
        <f>QI37</f>
        <v>0</v>
      </c>
      <c r="QJ104" s="124">
        <f t="shared" ref="QJ104:QL104" si="548">QJ103+QJ102</f>
        <v>55500</v>
      </c>
      <c r="QK104" s="124">
        <f t="shared" si="548"/>
        <v>0</v>
      </c>
      <c r="QL104" s="124">
        <f t="shared" si="548"/>
        <v>55500</v>
      </c>
      <c r="QM104" s="207"/>
      <c r="QN104" s="207"/>
      <c r="QO104" s="207"/>
      <c r="QP104" s="123">
        <f>QP37</f>
        <v>0</v>
      </c>
      <c r="QQ104" s="109">
        <f t="shared" ref="QQ104:QS104" si="549">QQ103+QQ102</f>
        <v>1158865.3500000001</v>
      </c>
      <c r="QR104" s="124">
        <f t="shared" si="549"/>
        <v>0</v>
      </c>
      <c r="QS104" s="109">
        <f t="shared" si="549"/>
        <v>1158865.2</v>
      </c>
      <c r="QT104" s="207"/>
      <c r="QU104" s="207"/>
      <c r="QV104" s="207"/>
      <c r="QW104" s="123">
        <f>QW37</f>
        <v>0</v>
      </c>
      <c r="QX104" s="124">
        <f t="shared" ref="QX104:QZ104" si="550">QX103+QX102</f>
        <v>0</v>
      </c>
      <c r="QY104" s="124">
        <f t="shared" si="550"/>
        <v>0</v>
      </c>
      <c r="QZ104" s="124">
        <f t="shared" si="550"/>
        <v>0</v>
      </c>
      <c r="RA104" s="207"/>
      <c r="RB104" s="207"/>
      <c r="RC104" s="207"/>
      <c r="RD104" s="123">
        <f>RD37</f>
        <v>1</v>
      </c>
      <c r="RE104" s="124">
        <f t="shared" ref="RE104:RG104" si="551">RE103+RE102</f>
        <v>100000</v>
      </c>
      <c r="RF104" s="124">
        <f t="shared" si="551"/>
        <v>34615</v>
      </c>
      <c r="RG104" s="109">
        <f t="shared" si="551"/>
        <v>134615.38</v>
      </c>
      <c r="RH104" s="207"/>
      <c r="RI104" s="207"/>
      <c r="RJ104" s="207"/>
      <c r="RK104" s="123">
        <f>RK37</f>
        <v>0</v>
      </c>
      <c r="RL104" s="124">
        <f t="shared" ref="RL104:RN104" si="552">RL103+RL102</f>
        <v>10000</v>
      </c>
      <c r="RM104" s="124">
        <f t="shared" si="552"/>
        <v>0</v>
      </c>
      <c r="RN104" s="124">
        <f t="shared" si="552"/>
        <v>10000</v>
      </c>
      <c r="RO104" s="207"/>
      <c r="RP104" s="207"/>
      <c r="RQ104" s="207"/>
      <c r="RR104" s="123">
        <f>RR37</f>
        <v>0</v>
      </c>
      <c r="RS104" s="124">
        <f t="shared" ref="RS104:RU104" si="553">RS103+RS102</f>
        <v>0</v>
      </c>
      <c r="RT104" s="124">
        <f t="shared" si="553"/>
        <v>0</v>
      </c>
      <c r="RU104" s="124">
        <f t="shared" si="553"/>
        <v>0</v>
      </c>
      <c r="RV104" s="207"/>
      <c r="RW104" s="207"/>
      <c r="RX104" s="207"/>
      <c r="RY104" s="123">
        <f>RY37</f>
        <v>0</v>
      </c>
      <c r="RZ104" s="124">
        <f t="shared" ref="RZ104:SB104" si="554">RZ103+RZ102</f>
        <v>0</v>
      </c>
      <c r="SA104" s="124">
        <f t="shared" si="554"/>
        <v>0</v>
      </c>
      <c r="SB104" s="124">
        <f t="shared" si="554"/>
        <v>0</v>
      </c>
      <c r="SC104" s="207"/>
      <c r="SD104" s="207"/>
      <c r="SE104" s="207"/>
      <c r="SF104" s="123">
        <f>SF37</f>
        <v>1</v>
      </c>
      <c r="SG104" s="124">
        <f t="shared" ref="SG104:SI104" si="555">SG103+SG102</f>
        <v>424400</v>
      </c>
      <c r="SH104" s="124">
        <f t="shared" si="555"/>
        <v>0</v>
      </c>
      <c r="SI104" s="124">
        <f t="shared" si="555"/>
        <v>424400</v>
      </c>
      <c r="SJ104" s="207"/>
      <c r="SK104" s="207"/>
      <c r="SL104" s="207"/>
      <c r="SM104" s="123">
        <f>SM37</f>
        <v>1</v>
      </c>
      <c r="SN104" s="124">
        <f t="shared" ref="SN104:SP104" si="556">SN103+SN102</f>
        <v>80000</v>
      </c>
      <c r="SO104" s="124">
        <f t="shared" si="556"/>
        <v>0</v>
      </c>
      <c r="SP104" s="124">
        <f t="shared" si="556"/>
        <v>80000</v>
      </c>
      <c r="SQ104" s="207"/>
      <c r="SR104" s="207"/>
      <c r="SS104" s="207"/>
      <c r="ST104" s="123">
        <f>ST37</f>
        <v>0</v>
      </c>
      <c r="SU104" s="124">
        <f t="shared" ref="SU104:SW104" si="557">SU103+SU102</f>
        <v>0</v>
      </c>
      <c r="SV104" s="124">
        <f t="shared" si="557"/>
        <v>0</v>
      </c>
      <c r="SW104" s="124">
        <f t="shared" si="557"/>
        <v>0</v>
      </c>
      <c r="SX104" s="207"/>
      <c r="SY104" s="207"/>
      <c r="SZ104" s="207"/>
      <c r="TA104" s="123">
        <f>TA37</f>
        <v>0</v>
      </c>
      <c r="TB104" s="124">
        <f t="shared" ref="TB104:TD104" si="558">TB103+TB102</f>
        <v>0</v>
      </c>
      <c r="TC104" s="124">
        <f t="shared" si="558"/>
        <v>0</v>
      </c>
      <c r="TD104" s="124">
        <f t="shared" si="558"/>
        <v>0</v>
      </c>
      <c r="TE104" s="207"/>
      <c r="TF104" s="207"/>
      <c r="TG104" s="207"/>
      <c r="TH104" s="123">
        <f>TH37</f>
        <v>0</v>
      </c>
      <c r="TI104" s="124">
        <f t="shared" ref="TI104:TK104" si="559">TI103+TI102</f>
        <v>0</v>
      </c>
      <c r="TJ104" s="124">
        <f t="shared" si="559"/>
        <v>0</v>
      </c>
      <c r="TK104" s="124">
        <f t="shared" si="559"/>
        <v>0</v>
      </c>
      <c r="TL104" s="207"/>
      <c r="TM104" s="207"/>
      <c r="TN104" s="207"/>
      <c r="TO104" s="123">
        <f>TO37</f>
        <v>0</v>
      </c>
      <c r="TP104" s="124">
        <f t="shared" ref="TP104:TR104" si="560">TP103+TP102</f>
        <v>40000</v>
      </c>
      <c r="TQ104" s="124">
        <f t="shared" si="560"/>
        <v>0</v>
      </c>
      <c r="TR104" s="124">
        <f t="shared" si="560"/>
        <v>40000</v>
      </c>
      <c r="TS104" s="207"/>
      <c r="TT104" s="207"/>
      <c r="TU104" s="207"/>
      <c r="TV104" s="123">
        <f>TV37</f>
        <v>0</v>
      </c>
      <c r="TW104" s="124">
        <f t="shared" ref="TW104:TY104" si="561">TW103+TW102</f>
        <v>30000</v>
      </c>
      <c r="TX104" s="124">
        <f t="shared" si="561"/>
        <v>0</v>
      </c>
      <c r="TY104" s="124">
        <f t="shared" si="561"/>
        <v>30000</v>
      </c>
      <c r="TZ104" s="207"/>
      <c r="UA104" s="207"/>
      <c r="UB104" s="207"/>
      <c r="UC104" s="123">
        <f>UC37</f>
        <v>0</v>
      </c>
      <c r="UD104" s="124">
        <f t="shared" ref="UD104:UF104" si="562">UD103+UD102</f>
        <v>10000</v>
      </c>
      <c r="UE104" s="124">
        <f t="shared" si="562"/>
        <v>0</v>
      </c>
      <c r="UF104" s="124">
        <f t="shared" si="562"/>
        <v>10000</v>
      </c>
      <c r="UG104" s="207"/>
      <c r="UH104" s="207"/>
      <c r="UI104" s="207"/>
      <c r="UJ104" s="123">
        <f>UJ37</f>
        <v>0</v>
      </c>
      <c r="UK104" s="124">
        <f t="shared" ref="UK104:UM104" si="563">UK103+UK102</f>
        <v>25000</v>
      </c>
      <c r="UL104" s="124">
        <f t="shared" si="563"/>
        <v>0</v>
      </c>
      <c r="UM104" s="124">
        <f t="shared" si="563"/>
        <v>25000</v>
      </c>
      <c r="UN104" s="207"/>
      <c r="UO104" s="207"/>
      <c r="UP104" s="207"/>
      <c r="UQ104" s="123">
        <f>UQ37</f>
        <v>1</v>
      </c>
      <c r="UR104" s="124">
        <f t="shared" ref="UR104:UT104" si="564">UR103+UR102</f>
        <v>12000</v>
      </c>
      <c r="US104" s="124">
        <f t="shared" si="564"/>
        <v>0</v>
      </c>
      <c r="UT104" s="124">
        <f t="shared" si="564"/>
        <v>12000</v>
      </c>
      <c r="UU104" s="207"/>
      <c r="UV104" s="207"/>
      <c r="UW104" s="207"/>
      <c r="UX104" s="123">
        <f>UX37</f>
        <v>1</v>
      </c>
      <c r="UY104" s="124">
        <f t="shared" ref="UY104:VA104" si="565">UY103+UY102</f>
        <v>100000</v>
      </c>
      <c r="UZ104" s="124">
        <f t="shared" si="565"/>
        <v>0</v>
      </c>
      <c r="VA104" s="124">
        <f t="shared" si="565"/>
        <v>100000</v>
      </c>
      <c r="VB104" s="207"/>
      <c r="VC104" s="207"/>
      <c r="VD104" s="207"/>
      <c r="VE104" s="123">
        <f>VE37</f>
        <v>1</v>
      </c>
      <c r="VF104" s="124">
        <f t="shared" ref="VF104:VH104" si="566">VF103+VF102</f>
        <v>10000</v>
      </c>
      <c r="VG104" s="124">
        <f t="shared" si="566"/>
        <v>0</v>
      </c>
      <c r="VH104" s="124">
        <f t="shared" si="566"/>
        <v>10000</v>
      </c>
      <c r="VI104" s="207"/>
      <c r="VJ104" s="207"/>
      <c r="VK104" s="207"/>
      <c r="VL104" s="123">
        <f>VL37</f>
        <v>0</v>
      </c>
      <c r="VM104" s="124">
        <f t="shared" ref="VM104:VO104" si="567">VM103+VM102</f>
        <v>0</v>
      </c>
      <c r="VN104" s="124">
        <f t="shared" si="567"/>
        <v>0</v>
      </c>
      <c r="VO104" s="124">
        <f t="shared" si="567"/>
        <v>0</v>
      </c>
      <c r="VP104" s="207"/>
      <c r="VQ104" s="207"/>
      <c r="VR104" s="207"/>
      <c r="VS104" s="123">
        <f>VS37</f>
        <v>0</v>
      </c>
      <c r="VT104" s="124">
        <f t="shared" ref="VT104:VV104" si="568">VT103+VT102</f>
        <v>0</v>
      </c>
      <c r="VU104" s="124">
        <f t="shared" si="568"/>
        <v>0</v>
      </c>
      <c r="VV104" s="124">
        <f t="shared" si="568"/>
        <v>0</v>
      </c>
      <c r="VW104" s="207"/>
      <c r="VX104" s="207"/>
      <c r="VY104" s="207"/>
      <c r="VZ104" s="123">
        <f>VZ37</f>
        <v>1</v>
      </c>
      <c r="WA104" s="124">
        <f t="shared" ref="WA104:WC104" si="569">WA103+WA102</f>
        <v>180000</v>
      </c>
      <c r="WB104" s="124">
        <f t="shared" si="569"/>
        <v>0</v>
      </c>
      <c r="WC104" s="124">
        <f t="shared" si="569"/>
        <v>180000</v>
      </c>
      <c r="WD104" s="207"/>
      <c r="WE104" s="207"/>
      <c r="WF104" s="207"/>
      <c r="WG104" s="123">
        <f>WG37</f>
        <v>0</v>
      </c>
      <c r="WH104" s="124">
        <f t="shared" ref="WH104:WJ104" si="570">WH103+WH102</f>
        <v>0</v>
      </c>
      <c r="WI104" s="124">
        <f t="shared" si="570"/>
        <v>0</v>
      </c>
      <c r="WJ104" s="124">
        <f t="shared" si="570"/>
        <v>0</v>
      </c>
      <c r="WK104" s="207"/>
      <c r="WL104" s="207"/>
      <c r="WM104" s="207"/>
      <c r="WN104" s="123">
        <f>WN37</f>
        <v>0</v>
      </c>
      <c r="WO104" s="124">
        <f t="shared" ref="WO104:WQ104" si="571">WO103+WO102</f>
        <v>0</v>
      </c>
      <c r="WP104" s="124">
        <f t="shared" si="571"/>
        <v>0</v>
      </c>
      <c r="WQ104" s="124">
        <f t="shared" si="571"/>
        <v>0</v>
      </c>
      <c r="WR104" s="207"/>
      <c r="WS104" s="207"/>
      <c r="WT104" s="207"/>
      <c r="WU104" s="123">
        <f>WU37</f>
        <v>0</v>
      </c>
      <c r="WV104" s="124">
        <f t="shared" ref="WV104:WX104" si="572">WV103+WV102</f>
        <v>0</v>
      </c>
      <c r="WW104" s="124">
        <f t="shared" si="572"/>
        <v>0</v>
      </c>
      <c r="WX104" s="124">
        <f t="shared" si="572"/>
        <v>0</v>
      </c>
      <c r="WY104" s="207"/>
      <c r="WZ104" s="207"/>
      <c r="XA104" s="207"/>
      <c r="XB104" s="123">
        <f>XB37</f>
        <v>0</v>
      </c>
      <c r="XC104" s="124">
        <f t="shared" ref="XC104:XE104" si="573">XC103+XC102</f>
        <v>268750</v>
      </c>
      <c r="XD104" s="124">
        <f t="shared" si="573"/>
        <v>0</v>
      </c>
      <c r="XE104" s="124">
        <f t="shared" si="573"/>
        <v>268750</v>
      </c>
      <c r="XF104" s="207"/>
      <c r="XG104" s="207"/>
      <c r="XH104" s="207"/>
      <c r="XI104" s="123">
        <f>XI37</f>
        <v>0</v>
      </c>
      <c r="XJ104" s="124">
        <f t="shared" ref="XJ104:XL104" si="574">XJ103+XJ102</f>
        <v>0</v>
      </c>
      <c r="XK104" s="124">
        <f t="shared" si="574"/>
        <v>0</v>
      </c>
      <c r="XL104" s="124">
        <f t="shared" si="574"/>
        <v>0</v>
      </c>
      <c r="XM104" s="207"/>
      <c r="XN104" s="207"/>
      <c r="XO104" s="207"/>
      <c r="XP104" s="123">
        <f>XP37</f>
        <v>0</v>
      </c>
      <c r="XQ104" s="124">
        <f t="shared" ref="XQ104:XS104" si="575">XQ103+XQ102</f>
        <v>20000</v>
      </c>
      <c r="XR104" s="124">
        <f t="shared" si="575"/>
        <v>0</v>
      </c>
      <c r="XS104" s="124">
        <f t="shared" si="575"/>
        <v>20000</v>
      </c>
      <c r="XT104" s="207"/>
      <c r="XU104" s="207"/>
      <c r="XV104" s="207"/>
      <c r="XW104" s="123">
        <f>XW37</f>
        <v>0</v>
      </c>
      <c r="XX104" s="124">
        <f t="shared" ref="XX104:XZ104" si="576">XX103+XX102</f>
        <v>0</v>
      </c>
      <c r="XY104" s="124">
        <f t="shared" si="576"/>
        <v>0</v>
      </c>
      <c r="XZ104" s="124">
        <f t="shared" si="576"/>
        <v>0</v>
      </c>
      <c r="YA104" s="207"/>
      <c r="YB104" s="207"/>
      <c r="YC104" s="207"/>
      <c r="YD104" s="123">
        <f>YD37</f>
        <v>0</v>
      </c>
      <c r="YE104" s="124">
        <f t="shared" ref="YE104:YG104" si="577">YE103+YE102</f>
        <v>0</v>
      </c>
      <c r="YF104" s="124">
        <f t="shared" si="577"/>
        <v>0</v>
      </c>
      <c r="YG104" s="124">
        <f t="shared" si="577"/>
        <v>0</v>
      </c>
      <c r="YH104" s="207"/>
      <c r="YI104" s="207"/>
      <c r="YJ104" s="207"/>
      <c r="YK104" s="123">
        <f>YK37</f>
        <v>0</v>
      </c>
      <c r="YL104" s="124">
        <f t="shared" ref="YL104:YN104" si="578">YL103+YL102</f>
        <v>16749515.350000001</v>
      </c>
      <c r="YM104" s="124">
        <f t="shared" si="578"/>
        <v>364615</v>
      </c>
      <c r="YN104" s="109">
        <f t="shared" si="578"/>
        <v>17414130.579999998</v>
      </c>
      <c r="YO104" s="207"/>
      <c r="YR104" s="93">
        <f>YR37</f>
        <v>0</v>
      </c>
      <c r="YS104" s="86">
        <f t="shared" ref="YS104:YU104" si="579">YS103+YS102</f>
        <v>0</v>
      </c>
      <c r="YT104" s="86">
        <f t="shared" si="579"/>
        <v>0</v>
      </c>
      <c r="YU104" s="86" t="e">
        <f t="shared" si="579"/>
        <v>#REF!</v>
      </c>
    </row>
    <row r="105" spans="1:671">
      <c r="QQ105" s="14">
        <f>QQ104-QS104</f>
        <v>0.15000000013969839</v>
      </c>
      <c r="YN105" s="14"/>
    </row>
  </sheetData>
  <mergeCells count="663">
    <mergeCell ref="AQ1:AW1"/>
    <mergeCell ref="AX1:BD1"/>
    <mergeCell ref="BE1:BK1"/>
    <mergeCell ref="BL1:BR1"/>
    <mergeCell ref="BS1:BY1"/>
    <mergeCell ref="BZ1:CF1"/>
    <mergeCell ref="A1:G4"/>
    <mergeCell ref="H1:N1"/>
    <mergeCell ref="O1:U1"/>
    <mergeCell ref="V1:AB1"/>
    <mergeCell ref="AC1:AI1"/>
    <mergeCell ref="AJ1:AP1"/>
    <mergeCell ref="H2:N2"/>
    <mergeCell ref="O2:U2"/>
    <mergeCell ref="V2:AB2"/>
    <mergeCell ref="AC2:AI2"/>
    <mergeCell ref="AJ2:AP2"/>
    <mergeCell ref="AQ2:AW2"/>
    <mergeCell ref="AX2:BD2"/>
    <mergeCell ref="BS3:BY3"/>
    <mergeCell ref="BZ3:CF3"/>
    <mergeCell ref="EK1:EQ1"/>
    <mergeCell ref="ER1:EX1"/>
    <mergeCell ref="EY1:FE1"/>
    <mergeCell ref="FF1:FL1"/>
    <mergeCell ref="CG1:CM1"/>
    <mergeCell ref="CN1:CT1"/>
    <mergeCell ref="CU1:DA1"/>
    <mergeCell ref="DB1:DH1"/>
    <mergeCell ref="DI1:DO1"/>
    <mergeCell ref="DP1:DV1"/>
    <mergeCell ref="HC1:HI1"/>
    <mergeCell ref="HJ1:HP1"/>
    <mergeCell ref="HQ1:HW1"/>
    <mergeCell ref="BE2:BK2"/>
    <mergeCell ref="BL2:BR2"/>
    <mergeCell ref="BS2:BY2"/>
    <mergeCell ref="BZ2:CF2"/>
    <mergeCell ref="CG2:CM2"/>
    <mergeCell ref="CN2:CT2"/>
    <mergeCell ref="FM1:FS1"/>
    <mergeCell ref="FT1:FZ1"/>
    <mergeCell ref="GA1:GG1"/>
    <mergeCell ref="GH1:GN1"/>
    <mergeCell ref="GO1:GU1"/>
    <mergeCell ref="GV1:HB1"/>
    <mergeCell ref="DW1:EC1"/>
    <mergeCell ref="ED1:EJ1"/>
    <mergeCell ref="EK2:EQ2"/>
    <mergeCell ref="ER2:EX2"/>
    <mergeCell ref="EY2:FE2"/>
    <mergeCell ref="FF2:FL2"/>
    <mergeCell ref="FM2:FS2"/>
    <mergeCell ref="FT2:FZ2"/>
    <mergeCell ref="CU2:DA2"/>
    <mergeCell ref="NO1:NU1"/>
    <mergeCell ref="NV1:OB1"/>
    <mergeCell ref="OC1:OI1"/>
    <mergeCell ref="MM1:MS1"/>
    <mergeCell ref="MT1:MZ1"/>
    <mergeCell ref="NA1:NG1"/>
    <mergeCell ref="NH1:NN1"/>
    <mergeCell ref="HX1:ID1"/>
    <mergeCell ref="IE1:IK1"/>
    <mergeCell ref="IL1:IR1"/>
    <mergeCell ref="LY1:ME1"/>
    <mergeCell ref="MF1:ML1"/>
    <mergeCell ref="KI1:KO1"/>
    <mergeCell ref="KP1:KV1"/>
    <mergeCell ref="KW1:LC1"/>
    <mergeCell ref="LD1:LJ1"/>
    <mergeCell ref="LK1:LQ1"/>
    <mergeCell ref="LR1:LX1"/>
    <mergeCell ref="IS1:IY1"/>
    <mergeCell ref="IZ1:JF1"/>
    <mergeCell ref="JG1:JM1"/>
    <mergeCell ref="JN1:JT1"/>
    <mergeCell ref="JU1:KA1"/>
    <mergeCell ref="KB1:KH1"/>
    <mergeCell ref="DB2:DH2"/>
    <mergeCell ref="DI2:DO2"/>
    <mergeCell ref="DP2:DV2"/>
    <mergeCell ref="DW2:EC2"/>
    <mergeCell ref="ED2:EJ2"/>
    <mergeCell ref="HQ2:HW2"/>
    <mergeCell ref="HX2:ID2"/>
    <mergeCell ref="IE2:IK2"/>
    <mergeCell ref="IL2:IR2"/>
    <mergeCell ref="IS2:IY2"/>
    <mergeCell ref="IZ2:JF2"/>
    <mergeCell ref="GA2:GG2"/>
    <mergeCell ref="GH2:GN2"/>
    <mergeCell ref="GO2:GU2"/>
    <mergeCell ref="GV2:HB2"/>
    <mergeCell ref="HC2:HI2"/>
    <mergeCell ref="HJ2:HP2"/>
    <mergeCell ref="LK2:LQ2"/>
    <mergeCell ref="LR2:LX2"/>
    <mergeCell ref="LY2:ME2"/>
    <mergeCell ref="MF2:ML2"/>
    <mergeCell ref="JG2:JM2"/>
    <mergeCell ref="JN2:JT2"/>
    <mergeCell ref="JU2:KA2"/>
    <mergeCell ref="KB2:KH2"/>
    <mergeCell ref="KI2:KO2"/>
    <mergeCell ref="KP2:KV2"/>
    <mergeCell ref="CG3:CM3"/>
    <mergeCell ref="CN3:CT3"/>
    <mergeCell ref="CU3:DA3"/>
    <mergeCell ref="DB3:DH3"/>
    <mergeCell ref="OC2:OI2"/>
    <mergeCell ref="H3:N3"/>
    <mergeCell ref="O3:U3"/>
    <mergeCell ref="V3:AB3"/>
    <mergeCell ref="AC3:AI3"/>
    <mergeCell ref="AJ3:AP3"/>
    <mergeCell ref="AQ3:AW3"/>
    <mergeCell ref="AX3:BD3"/>
    <mergeCell ref="BE3:BK3"/>
    <mergeCell ref="BL3:BR3"/>
    <mergeCell ref="MM2:MS2"/>
    <mergeCell ref="MT2:MZ2"/>
    <mergeCell ref="NA2:NG2"/>
    <mergeCell ref="NH2:NN2"/>
    <mergeCell ref="NO2:NU2"/>
    <mergeCell ref="NV2:OB2"/>
    <mergeCell ref="KW2:LC2"/>
    <mergeCell ref="LD2:LJ2"/>
    <mergeCell ref="EY3:FE3"/>
    <mergeCell ref="FF3:FL3"/>
    <mergeCell ref="FM3:FS3"/>
    <mergeCell ref="FT3:FZ3"/>
    <mergeCell ref="GA3:GG3"/>
    <mergeCell ref="GH3:GN3"/>
    <mergeCell ref="DI3:DO3"/>
    <mergeCell ref="DP3:DV3"/>
    <mergeCell ref="DW3:EC3"/>
    <mergeCell ref="ED3:EJ3"/>
    <mergeCell ref="EK3:EQ3"/>
    <mergeCell ref="ER3:EX3"/>
    <mergeCell ref="IS3:IY3"/>
    <mergeCell ref="IZ3:JF3"/>
    <mergeCell ref="JG3:JM3"/>
    <mergeCell ref="JN3:JT3"/>
    <mergeCell ref="GO3:GU3"/>
    <mergeCell ref="GV3:HB3"/>
    <mergeCell ref="HC3:HI3"/>
    <mergeCell ref="HJ3:HP3"/>
    <mergeCell ref="HQ3:HW3"/>
    <mergeCell ref="HX3:ID3"/>
    <mergeCell ref="NA3:NG3"/>
    <mergeCell ref="NH3:NN3"/>
    <mergeCell ref="NO3:NU3"/>
    <mergeCell ref="NV3:OB3"/>
    <mergeCell ref="OC3:OI3"/>
    <mergeCell ref="H4:N4"/>
    <mergeCell ref="O4:U4"/>
    <mergeCell ref="V4:AB4"/>
    <mergeCell ref="AC4:AI4"/>
    <mergeCell ref="AJ4:AP4"/>
    <mergeCell ref="LK3:LQ3"/>
    <mergeCell ref="LR3:LX3"/>
    <mergeCell ref="LY3:ME3"/>
    <mergeCell ref="MF3:ML3"/>
    <mergeCell ref="MM3:MS3"/>
    <mergeCell ref="MT3:MZ3"/>
    <mergeCell ref="JU3:KA3"/>
    <mergeCell ref="KB3:KH3"/>
    <mergeCell ref="KI3:KO3"/>
    <mergeCell ref="KP3:KV3"/>
    <mergeCell ref="KW3:LC3"/>
    <mergeCell ref="LD3:LJ3"/>
    <mergeCell ref="IE3:IK3"/>
    <mergeCell ref="IL3:IR3"/>
    <mergeCell ref="CG4:CM4"/>
    <mergeCell ref="CN4:CT4"/>
    <mergeCell ref="CU4:DA4"/>
    <mergeCell ref="DB4:DH4"/>
    <mergeCell ref="DI4:DO4"/>
    <mergeCell ref="DP4:DV4"/>
    <mergeCell ref="AQ4:AW4"/>
    <mergeCell ref="AX4:BD4"/>
    <mergeCell ref="BE4:BK4"/>
    <mergeCell ref="BL4:BR4"/>
    <mergeCell ref="BS4:BY4"/>
    <mergeCell ref="BZ4:CF4"/>
    <mergeCell ref="FM4:FS4"/>
    <mergeCell ref="FT4:FZ4"/>
    <mergeCell ref="GA4:GG4"/>
    <mergeCell ref="GH4:GN4"/>
    <mergeCell ref="GO4:GU4"/>
    <mergeCell ref="GV4:HB4"/>
    <mergeCell ref="DW4:EC4"/>
    <mergeCell ref="ED4:EJ4"/>
    <mergeCell ref="EK4:EQ4"/>
    <mergeCell ref="ER4:EX4"/>
    <mergeCell ref="EY4:FE4"/>
    <mergeCell ref="FF4:FL4"/>
    <mergeCell ref="JG4:JM4"/>
    <mergeCell ref="JN4:JT4"/>
    <mergeCell ref="JU4:KA4"/>
    <mergeCell ref="KB4:KH4"/>
    <mergeCell ref="HC4:HI4"/>
    <mergeCell ref="HJ4:HP4"/>
    <mergeCell ref="HQ4:HW4"/>
    <mergeCell ref="HX4:ID4"/>
    <mergeCell ref="IE4:IK4"/>
    <mergeCell ref="IL4:IR4"/>
    <mergeCell ref="NO4:NU4"/>
    <mergeCell ref="NV4:OB4"/>
    <mergeCell ref="OC4:OI4"/>
    <mergeCell ref="A69:B69"/>
    <mergeCell ref="H69:I69"/>
    <mergeCell ref="O69:P69"/>
    <mergeCell ref="V69:W69"/>
    <mergeCell ref="AC69:AD69"/>
    <mergeCell ref="AJ69:AK69"/>
    <mergeCell ref="AQ69:AR69"/>
    <mergeCell ref="LY4:ME4"/>
    <mergeCell ref="MF4:ML4"/>
    <mergeCell ref="MM4:MS4"/>
    <mergeCell ref="MT4:MZ4"/>
    <mergeCell ref="NA4:NG4"/>
    <mergeCell ref="NH4:NN4"/>
    <mergeCell ref="KI4:KO4"/>
    <mergeCell ref="KP4:KV4"/>
    <mergeCell ref="KW4:LC4"/>
    <mergeCell ref="LD4:LJ4"/>
    <mergeCell ref="LK4:LQ4"/>
    <mergeCell ref="LR4:LX4"/>
    <mergeCell ref="IS4:IY4"/>
    <mergeCell ref="IZ4:JF4"/>
    <mergeCell ref="CN69:CO69"/>
    <mergeCell ref="CU69:CV69"/>
    <mergeCell ref="DB69:DC69"/>
    <mergeCell ref="DI69:DJ69"/>
    <mergeCell ref="DP69:DQ69"/>
    <mergeCell ref="DW69:DX69"/>
    <mergeCell ref="AX69:AY69"/>
    <mergeCell ref="BE69:BF69"/>
    <mergeCell ref="BL69:BM69"/>
    <mergeCell ref="BS69:BT69"/>
    <mergeCell ref="BZ69:CA69"/>
    <mergeCell ref="CG69:CH69"/>
    <mergeCell ref="FT69:FU69"/>
    <mergeCell ref="GA69:GB69"/>
    <mergeCell ref="GH69:GI69"/>
    <mergeCell ref="GO69:GP69"/>
    <mergeCell ref="GV69:GW69"/>
    <mergeCell ref="HC69:HD69"/>
    <mergeCell ref="ED69:EE69"/>
    <mergeCell ref="EK69:EL69"/>
    <mergeCell ref="ER69:ES69"/>
    <mergeCell ref="EY69:EZ69"/>
    <mergeCell ref="FF69:FG69"/>
    <mergeCell ref="FM69:FN69"/>
    <mergeCell ref="JN69:JO69"/>
    <mergeCell ref="JU69:JV69"/>
    <mergeCell ref="KB69:KC69"/>
    <mergeCell ref="KI69:KJ69"/>
    <mergeCell ref="HJ69:HK69"/>
    <mergeCell ref="HQ69:HR69"/>
    <mergeCell ref="HX69:HY69"/>
    <mergeCell ref="IE69:IF69"/>
    <mergeCell ref="IL69:IM69"/>
    <mergeCell ref="IS69:IT69"/>
    <mergeCell ref="NV69:NW69"/>
    <mergeCell ref="OC69:OD69"/>
    <mergeCell ref="A70:B70"/>
    <mergeCell ref="H70:I70"/>
    <mergeCell ref="O70:P70"/>
    <mergeCell ref="V70:W70"/>
    <mergeCell ref="AC70:AD70"/>
    <mergeCell ref="AJ70:AK70"/>
    <mergeCell ref="AQ70:AR70"/>
    <mergeCell ref="AX70:AY70"/>
    <mergeCell ref="MF69:MG69"/>
    <mergeCell ref="MM69:MN69"/>
    <mergeCell ref="MT69:MU69"/>
    <mergeCell ref="NA69:NB69"/>
    <mergeCell ref="NH69:NI69"/>
    <mergeCell ref="NO69:NP69"/>
    <mergeCell ref="KP69:KQ69"/>
    <mergeCell ref="KW69:KX69"/>
    <mergeCell ref="LD69:LE69"/>
    <mergeCell ref="LK69:LL69"/>
    <mergeCell ref="LR69:LS69"/>
    <mergeCell ref="LY69:LZ69"/>
    <mergeCell ref="IZ69:JA69"/>
    <mergeCell ref="JG69:JH69"/>
    <mergeCell ref="CU70:CV70"/>
    <mergeCell ref="DB70:DC70"/>
    <mergeCell ref="DI70:DJ70"/>
    <mergeCell ref="DP70:DQ70"/>
    <mergeCell ref="DW70:DX70"/>
    <mergeCell ref="ED70:EE70"/>
    <mergeCell ref="BE70:BF70"/>
    <mergeCell ref="BL70:BM70"/>
    <mergeCell ref="BS70:BT70"/>
    <mergeCell ref="BZ70:CA70"/>
    <mergeCell ref="CG70:CH70"/>
    <mergeCell ref="CN70:CO70"/>
    <mergeCell ref="GA70:GB70"/>
    <mergeCell ref="GH70:GI70"/>
    <mergeCell ref="GO70:GP70"/>
    <mergeCell ref="GV70:GW70"/>
    <mergeCell ref="HC70:HD70"/>
    <mergeCell ref="HJ70:HK70"/>
    <mergeCell ref="EK70:EL70"/>
    <mergeCell ref="ER70:ES70"/>
    <mergeCell ref="EY70:EZ70"/>
    <mergeCell ref="FF70:FG70"/>
    <mergeCell ref="FM70:FN70"/>
    <mergeCell ref="FT70:FU70"/>
    <mergeCell ref="JU70:JV70"/>
    <mergeCell ref="KB70:KC70"/>
    <mergeCell ref="KI70:KJ70"/>
    <mergeCell ref="KP70:KQ70"/>
    <mergeCell ref="HQ70:HR70"/>
    <mergeCell ref="HX70:HY70"/>
    <mergeCell ref="IE70:IF70"/>
    <mergeCell ref="IL70:IM70"/>
    <mergeCell ref="IS70:IT70"/>
    <mergeCell ref="IZ70:JA70"/>
    <mergeCell ref="OC70:OD70"/>
    <mergeCell ref="A71:B71"/>
    <mergeCell ref="H71:I71"/>
    <mergeCell ref="O71:P71"/>
    <mergeCell ref="V71:W71"/>
    <mergeCell ref="AC71:AD71"/>
    <mergeCell ref="AJ71:AK71"/>
    <mergeCell ref="AQ71:AR71"/>
    <mergeCell ref="AX71:AY71"/>
    <mergeCell ref="BE71:BF71"/>
    <mergeCell ref="MM70:MN70"/>
    <mergeCell ref="MT70:MU70"/>
    <mergeCell ref="NA70:NB70"/>
    <mergeCell ref="NH70:NI70"/>
    <mergeCell ref="NO70:NP70"/>
    <mergeCell ref="NV70:NW70"/>
    <mergeCell ref="KW70:KX70"/>
    <mergeCell ref="LD70:LE70"/>
    <mergeCell ref="LK70:LL70"/>
    <mergeCell ref="LR70:LS70"/>
    <mergeCell ref="LY70:LZ70"/>
    <mergeCell ref="MF70:MG70"/>
    <mergeCell ref="JG70:JH70"/>
    <mergeCell ref="JN70:JO70"/>
    <mergeCell ref="DB71:DC71"/>
    <mergeCell ref="DI71:DJ71"/>
    <mergeCell ref="DP71:DQ71"/>
    <mergeCell ref="DW71:DX71"/>
    <mergeCell ref="ED71:EE71"/>
    <mergeCell ref="EK71:EL71"/>
    <mergeCell ref="BL71:BM71"/>
    <mergeCell ref="BS71:BT71"/>
    <mergeCell ref="BZ71:CA71"/>
    <mergeCell ref="CG71:CH71"/>
    <mergeCell ref="CN71:CO71"/>
    <mergeCell ref="CU71:CV71"/>
    <mergeCell ref="GH71:GI71"/>
    <mergeCell ref="GO71:GP71"/>
    <mergeCell ref="GV71:GW71"/>
    <mergeCell ref="HC71:HD71"/>
    <mergeCell ref="HJ71:HK71"/>
    <mergeCell ref="HQ71:HR71"/>
    <mergeCell ref="ER71:ES71"/>
    <mergeCell ref="EY71:EZ71"/>
    <mergeCell ref="FF71:FG71"/>
    <mergeCell ref="FM71:FN71"/>
    <mergeCell ref="FT71:FU71"/>
    <mergeCell ref="GA71:GB71"/>
    <mergeCell ref="JN71:JO71"/>
    <mergeCell ref="JU71:JV71"/>
    <mergeCell ref="KB71:KC71"/>
    <mergeCell ref="KI71:KJ71"/>
    <mergeCell ref="KP71:KQ71"/>
    <mergeCell ref="KW71:KX71"/>
    <mergeCell ref="HX71:HY71"/>
    <mergeCell ref="IE71:IF71"/>
    <mergeCell ref="IL71:IM71"/>
    <mergeCell ref="IS71:IT71"/>
    <mergeCell ref="IZ71:JA71"/>
    <mergeCell ref="JG71:JH71"/>
    <mergeCell ref="MT71:MU71"/>
    <mergeCell ref="NA71:NB71"/>
    <mergeCell ref="NH71:NI71"/>
    <mergeCell ref="NO71:NP71"/>
    <mergeCell ref="NV71:NW71"/>
    <mergeCell ref="OC71:OD71"/>
    <mergeCell ref="LD71:LE71"/>
    <mergeCell ref="LK71:LL71"/>
    <mergeCell ref="LR71:LS71"/>
    <mergeCell ref="LY71:LZ71"/>
    <mergeCell ref="MF71:MG71"/>
    <mergeCell ref="MM71:MN71"/>
    <mergeCell ref="OJ1:OP1"/>
    <mergeCell ref="OJ2:OP2"/>
    <mergeCell ref="OJ3:OP3"/>
    <mergeCell ref="OJ4:OP4"/>
    <mergeCell ref="OJ69:OK69"/>
    <mergeCell ref="OJ70:OK70"/>
    <mergeCell ref="OJ71:OK71"/>
    <mergeCell ref="OQ1:OW1"/>
    <mergeCell ref="OQ2:OW2"/>
    <mergeCell ref="OQ3:OW3"/>
    <mergeCell ref="OQ4:OW4"/>
    <mergeCell ref="OQ69:OR69"/>
    <mergeCell ref="OQ70:OR70"/>
    <mergeCell ref="OQ71:OR71"/>
    <mergeCell ref="OX1:PD1"/>
    <mergeCell ref="OX2:PD2"/>
    <mergeCell ref="OX3:PD3"/>
    <mergeCell ref="OX4:PD4"/>
    <mergeCell ref="OX69:OY69"/>
    <mergeCell ref="OX70:OY70"/>
    <mergeCell ref="OX71:OY71"/>
    <mergeCell ref="PE1:PK1"/>
    <mergeCell ref="PE2:PK2"/>
    <mergeCell ref="PE3:PK3"/>
    <mergeCell ref="PE4:PK4"/>
    <mergeCell ref="PE69:PF69"/>
    <mergeCell ref="PE70:PF70"/>
    <mergeCell ref="PE71:PF71"/>
    <mergeCell ref="PL1:PR1"/>
    <mergeCell ref="PL2:PR2"/>
    <mergeCell ref="PL3:PR3"/>
    <mergeCell ref="PL4:PR4"/>
    <mergeCell ref="PL69:PM69"/>
    <mergeCell ref="PL70:PM70"/>
    <mergeCell ref="PL71:PM71"/>
    <mergeCell ref="PS1:PY1"/>
    <mergeCell ref="PS2:PY2"/>
    <mergeCell ref="PS3:PY3"/>
    <mergeCell ref="PS4:PY4"/>
    <mergeCell ref="PS69:PT69"/>
    <mergeCell ref="PS70:PT70"/>
    <mergeCell ref="PS71:PT71"/>
    <mergeCell ref="PZ1:QF1"/>
    <mergeCell ref="PZ2:QF2"/>
    <mergeCell ref="PZ3:QF3"/>
    <mergeCell ref="PZ4:QF4"/>
    <mergeCell ref="PZ69:QA69"/>
    <mergeCell ref="PZ70:QA70"/>
    <mergeCell ref="PZ71:QA71"/>
    <mergeCell ref="QG1:QM1"/>
    <mergeCell ref="QG2:QM2"/>
    <mergeCell ref="QG3:QM3"/>
    <mergeCell ref="QG4:QM4"/>
    <mergeCell ref="QG69:QH69"/>
    <mergeCell ref="QG70:QH70"/>
    <mergeCell ref="QG71:QH71"/>
    <mergeCell ref="QN1:QT1"/>
    <mergeCell ref="QN2:QT2"/>
    <mergeCell ref="QN3:QT3"/>
    <mergeCell ref="QN4:QT4"/>
    <mergeCell ref="QN69:QO69"/>
    <mergeCell ref="QN70:QO70"/>
    <mergeCell ref="QN71:QO71"/>
    <mergeCell ref="QU1:RA1"/>
    <mergeCell ref="QU2:RA2"/>
    <mergeCell ref="QU3:RA3"/>
    <mergeCell ref="QU4:RA4"/>
    <mergeCell ref="QU69:QV69"/>
    <mergeCell ref="QU70:QV70"/>
    <mergeCell ref="QU71:QV71"/>
    <mergeCell ref="RB1:RH1"/>
    <mergeCell ref="RB2:RH2"/>
    <mergeCell ref="RB3:RH3"/>
    <mergeCell ref="RB4:RH4"/>
    <mergeCell ref="RB69:RC69"/>
    <mergeCell ref="RB70:RC70"/>
    <mergeCell ref="RB71:RC71"/>
    <mergeCell ref="RI1:RO1"/>
    <mergeCell ref="RI2:RO2"/>
    <mergeCell ref="RI3:RO3"/>
    <mergeCell ref="RI4:RO4"/>
    <mergeCell ref="RI69:RJ69"/>
    <mergeCell ref="RI70:RJ70"/>
    <mergeCell ref="RI71:RJ71"/>
    <mergeCell ref="RP1:RV1"/>
    <mergeCell ref="RP2:RV2"/>
    <mergeCell ref="RP3:RV3"/>
    <mergeCell ref="RP4:RV4"/>
    <mergeCell ref="RP69:RQ69"/>
    <mergeCell ref="RP70:RQ70"/>
    <mergeCell ref="RP71:RQ71"/>
    <mergeCell ref="RW1:SC1"/>
    <mergeCell ref="RW2:SC2"/>
    <mergeCell ref="RW3:SC3"/>
    <mergeCell ref="RW4:SC4"/>
    <mergeCell ref="RW69:RX69"/>
    <mergeCell ref="RW70:RX70"/>
    <mergeCell ref="RW71:RX71"/>
    <mergeCell ref="SD1:SJ1"/>
    <mergeCell ref="SD2:SJ2"/>
    <mergeCell ref="SD3:SJ3"/>
    <mergeCell ref="SD4:SJ4"/>
    <mergeCell ref="SD69:SE69"/>
    <mergeCell ref="SD70:SE70"/>
    <mergeCell ref="SD71:SE71"/>
    <mergeCell ref="SK1:SQ1"/>
    <mergeCell ref="SK2:SQ2"/>
    <mergeCell ref="SK3:SQ3"/>
    <mergeCell ref="SK4:SQ4"/>
    <mergeCell ref="SK69:SL69"/>
    <mergeCell ref="SK70:SL70"/>
    <mergeCell ref="SK71:SL71"/>
    <mergeCell ref="SR1:SX1"/>
    <mergeCell ref="SR2:SX2"/>
    <mergeCell ref="SR3:SX3"/>
    <mergeCell ref="SR4:SX4"/>
    <mergeCell ref="SR69:SS69"/>
    <mergeCell ref="SR70:SS70"/>
    <mergeCell ref="SR71:SS71"/>
    <mergeCell ref="SY1:TE1"/>
    <mergeCell ref="SY2:TE2"/>
    <mergeCell ref="SY3:TE3"/>
    <mergeCell ref="SY4:TE4"/>
    <mergeCell ref="SY69:SZ69"/>
    <mergeCell ref="SY70:SZ70"/>
    <mergeCell ref="SY71:SZ71"/>
    <mergeCell ref="TF1:TL1"/>
    <mergeCell ref="TF2:TL2"/>
    <mergeCell ref="TF3:TL3"/>
    <mergeCell ref="TF4:TL4"/>
    <mergeCell ref="TF69:TG69"/>
    <mergeCell ref="TF70:TG70"/>
    <mergeCell ref="TF71:TG71"/>
    <mergeCell ref="TM1:TS1"/>
    <mergeCell ref="TM2:TS2"/>
    <mergeCell ref="TM3:TS3"/>
    <mergeCell ref="TM4:TS4"/>
    <mergeCell ref="TM69:TN69"/>
    <mergeCell ref="TM70:TN70"/>
    <mergeCell ref="TM71:TN71"/>
    <mergeCell ref="TT1:TZ1"/>
    <mergeCell ref="TT2:TZ2"/>
    <mergeCell ref="TT3:TZ3"/>
    <mergeCell ref="TT4:TZ4"/>
    <mergeCell ref="TT69:TU69"/>
    <mergeCell ref="TT70:TU70"/>
    <mergeCell ref="TT71:TU71"/>
    <mergeCell ref="UA1:UG1"/>
    <mergeCell ref="UA2:UG2"/>
    <mergeCell ref="UA3:UG3"/>
    <mergeCell ref="UA4:UG4"/>
    <mergeCell ref="UA69:UB69"/>
    <mergeCell ref="UA70:UB70"/>
    <mergeCell ref="UA71:UB71"/>
    <mergeCell ref="UH1:UN1"/>
    <mergeCell ref="UH2:UN2"/>
    <mergeCell ref="UH3:UN3"/>
    <mergeCell ref="UH4:UN4"/>
    <mergeCell ref="UH69:UI69"/>
    <mergeCell ref="UH70:UI70"/>
    <mergeCell ref="UH71:UI71"/>
    <mergeCell ref="UO1:UU1"/>
    <mergeCell ref="UO2:UU2"/>
    <mergeCell ref="UO3:UU3"/>
    <mergeCell ref="UO4:UU4"/>
    <mergeCell ref="UO69:UP69"/>
    <mergeCell ref="UO70:UP70"/>
    <mergeCell ref="UO71:UP71"/>
    <mergeCell ref="UV1:VB1"/>
    <mergeCell ref="UV2:VB2"/>
    <mergeCell ref="UV3:VB3"/>
    <mergeCell ref="UV4:VB4"/>
    <mergeCell ref="UV69:UW69"/>
    <mergeCell ref="UV70:UW70"/>
    <mergeCell ref="UV71:UW71"/>
    <mergeCell ref="VC1:VI1"/>
    <mergeCell ref="VC2:VI2"/>
    <mergeCell ref="VC3:VI3"/>
    <mergeCell ref="VC4:VI4"/>
    <mergeCell ref="VC69:VD69"/>
    <mergeCell ref="VC70:VD70"/>
    <mergeCell ref="VC71:VD71"/>
    <mergeCell ref="VJ1:VP1"/>
    <mergeCell ref="VJ2:VP2"/>
    <mergeCell ref="VJ3:VP3"/>
    <mergeCell ref="VJ4:VP4"/>
    <mergeCell ref="VJ69:VK69"/>
    <mergeCell ref="VJ70:VK70"/>
    <mergeCell ref="VJ71:VK71"/>
    <mergeCell ref="VQ1:VW1"/>
    <mergeCell ref="VQ2:VW2"/>
    <mergeCell ref="VQ3:VW3"/>
    <mergeCell ref="VQ4:VW4"/>
    <mergeCell ref="VQ69:VR69"/>
    <mergeCell ref="VQ70:VR70"/>
    <mergeCell ref="VQ71:VR71"/>
    <mergeCell ref="VX1:WD1"/>
    <mergeCell ref="VX2:WD2"/>
    <mergeCell ref="VX3:WD3"/>
    <mergeCell ref="VX4:WD4"/>
    <mergeCell ref="VX69:VY69"/>
    <mergeCell ref="VX70:VY70"/>
    <mergeCell ref="VX71:VY71"/>
    <mergeCell ref="WE1:WK1"/>
    <mergeCell ref="WE2:WK2"/>
    <mergeCell ref="WE3:WK3"/>
    <mergeCell ref="WE4:WK4"/>
    <mergeCell ref="WE69:WF69"/>
    <mergeCell ref="WE70:WF70"/>
    <mergeCell ref="WE71:WF71"/>
    <mergeCell ref="WL1:WR1"/>
    <mergeCell ref="WL2:WR2"/>
    <mergeCell ref="WL3:WR3"/>
    <mergeCell ref="WL4:WR4"/>
    <mergeCell ref="WL69:WM69"/>
    <mergeCell ref="WL70:WM70"/>
    <mergeCell ref="WL71:WM71"/>
    <mergeCell ref="WS1:WY1"/>
    <mergeCell ref="WS2:WY2"/>
    <mergeCell ref="WS3:WY3"/>
    <mergeCell ref="WS4:WY4"/>
    <mergeCell ref="WS69:WT69"/>
    <mergeCell ref="WS70:WT70"/>
    <mergeCell ref="WS71:WT71"/>
    <mergeCell ref="WZ1:XF1"/>
    <mergeCell ref="WZ2:XF2"/>
    <mergeCell ref="WZ3:XF3"/>
    <mergeCell ref="WZ4:XF4"/>
    <mergeCell ref="WZ69:XA69"/>
    <mergeCell ref="WZ70:XA70"/>
    <mergeCell ref="WZ71:XA71"/>
    <mergeCell ref="XG1:XM1"/>
    <mergeCell ref="XG2:XM2"/>
    <mergeCell ref="XG3:XM3"/>
    <mergeCell ref="XG4:XM4"/>
    <mergeCell ref="XG69:XH69"/>
    <mergeCell ref="XG70:XH70"/>
    <mergeCell ref="XG71:XH71"/>
    <mergeCell ref="XN1:XT1"/>
    <mergeCell ref="XN2:XT2"/>
    <mergeCell ref="XN3:XT3"/>
    <mergeCell ref="XN4:XT4"/>
    <mergeCell ref="XN69:XO69"/>
    <mergeCell ref="XN70:XO70"/>
    <mergeCell ref="XN71:XO71"/>
    <mergeCell ref="XU1:YA1"/>
    <mergeCell ref="XU2:YA2"/>
    <mergeCell ref="XU3:YA3"/>
    <mergeCell ref="XU4:YA4"/>
    <mergeCell ref="XU69:XV69"/>
    <mergeCell ref="XU70:XV70"/>
    <mergeCell ref="XU71:XV71"/>
    <mergeCell ref="YP69:YQ69"/>
    <mergeCell ref="YP70:YQ70"/>
    <mergeCell ref="YP71:YQ71"/>
    <mergeCell ref="YI1:YO4"/>
    <mergeCell ref="YB1:YH1"/>
    <mergeCell ref="YB2:YH2"/>
    <mergeCell ref="YB3:YH3"/>
    <mergeCell ref="YB4:YH4"/>
    <mergeCell ref="YB69:YC69"/>
    <mergeCell ref="YB70:YC70"/>
    <mergeCell ref="YB71:YC71"/>
    <mergeCell ref="YI69:YJ69"/>
    <mergeCell ref="YI70:YJ70"/>
    <mergeCell ref="YI71:YJ71"/>
    <mergeCell ref="YP1:YV4"/>
  </mergeCells>
  <printOptions gridLines="1"/>
  <pageMargins left="0.82" right="0.11" top="0.75" bottom="0" header="0.31" footer="0"/>
  <pageSetup paperSize="9" scale="85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</sheetPr>
  <dimension ref="A1:AI104"/>
  <sheetViews>
    <sheetView workbookViewId="0">
      <pane xSplit="9" ySplit="71" topLeftCell="AB72" activePane="bottomRight" state="frozen"/>
      <selection pane="topRight" activeCell="J1" sqref="J1"/>
      <selection pane="bottomLeft" activeCell="A72" sqref="A72"/>
      <selection pane="bottomRight" sqref="A1:G4"/>
    </sheetView>
  </sheetViews>
  <sheetFormatPr defaultRowHeight="15"/>
  <cols>
    <col min="1" max="1" width="9.140625" style="35"/>
    <col min="2" max="2" width="18.7109375" customWidth="1"/>
    <col min="3" max="9" width="9.140625" hidden="1" customWidth="1"/>
    <col min="10" max="23" width="15.7109375" hidden="1" customWidth="1"/>
    <col min="24" max="28" width="15.7109375" customWidth="1"/>
    <col min="29" max="30" width="15.7109375" hidden="1" customWidth="1"/>
    <col min="31" max="35" width="15.7109375" customWidth="1"/>
  </cols>
  <sheetData>
    <row r="1" spans="1:35" ht="16.5" customHeight="1">
      <c r="A1" s="296" t="s">
        <v>1619</v>
      </c>
      <c r="B1" s="297"/>
      <c r="C1" s="297"/>
      <c r="D1" s="297"/>
      <c r="E1" s="297"/>
      <c r="F1" s="297"/>
      <c r="G1" s="298"/>
      <c r="H1" s="282" t="s">
        <v>73</v>
      </c>
      <c r="I1" s="282"/>
      <c r="J1" s="282"/>
      <c r="K1" s="282"/>
      <c r="L1" s="282"/>
      <c r="M1" s="282"/>
      <c r="N1" s="282"/>
      <c r="O1" s="282" t="s">
        <v>73</v>
      </c>
      <c r="P1" s="282"/>
      <c r="Q1" s="282"/>
      <c r="R1" s="282"/>
      <c r="S1" s="282"/>
      <c r="T1" s="282"/>
      <c r="U1" s="282"/>
      <c r="V1" s="282" t="s">
        <v>73</v>
      </c>
      <c r="W1" s="282"/>
      <c r="X1" s="282"/>
      <c r="Y1" s="282"/>
      <c r="Z1" s="282"/>
      <c r="AA1" s="282"/>
      <c r="AB1" s="282"/>
      <c r="AC1" s="316" t="s">
        <v>1619</v>
      </c>
      <c r="AD1" s="317"/>
      <c r="AE1" s="317"/>
      <c r="AF1" s="317"/>
      <c r="AG1" s="317"/>
      <c r="AH1" s="317"/>
      <c r="AI1" s="318"/>
    </row>
    <row r="2" spans="1:35">
      <c r="A2" s="299"/>
      <c r="B2" s="300"/>
      <c r="C2" s="300"/>
      <c r="D2" s="300"/>
      <c r="E2" s="300"/>
      <c r="F2" s="300"/>
      <c r="G2" s="301"/>
      <c r="H2" s="289" t="s">
        <v>1611</v>
      </c>
      <c r="I2" s="289"/>
      <c r="J2" s="289"/>
      <c r="K2" s="289"/>
      <c r="L2" s="289"/>
      <c r="M2" s="289"/>
      <c r="N2" s="289"/>
      <c r="O2" s="283" t="s">
        <v>1614</v>
      </c>
      <c r="P2" s="283"/>
      <c r="Q2" s="283"/>
      <c r="R2" s="283"/>
      <c r="S2" s="283"/>
      <c r="T2" s="283"/>
      <c r="U2" s="283"/>
      <c r="V2" s="283" t="s">
        <v>1616</v>
      </c>
      <c r="W2" s="283"/>
      <c r="X2" s="283"/>
      <c r="Y2" s="283"/>
      <c r="Z2" s="283"/>
      <c r="AA2" s="283"/>
      <c r="AB2" s="283"/>
      <c r="AC2" s="319"/>
      <c r="AD2" s="320"/>
      <c r="AE2" s="320"/>
      <c r="AF2" s="320"/>
      <c r="AG2" s="320"/>
      <c r="AH2" s="320"/>
      <c r="AI2" s="321"/>
    </row>
    <row r="3" spans="1:35" ht="15" customHeight="1">
      <c r="A3" s="299"/>
      <c r="B3" s="300"/>
      <c r="C3" s="300"/>
      <c r="D3" s="300"/>
      <c r="E3" s="300"/>
      <c r="F3" s="300"/>
      <c r="G3" s="301"/>
      <c r="H3" s="283" t="s">
        <v>1612</v>
      </c>
      <c r="I3" s="283"/>
      <c r="J3" s="283"/>
      <c r="K3" s="283"/>
      <c r="L3" s="283"/>
      <c r="M3" s="283"/>
      <c r="N3" s="283"/>
      <c r="O3" s="283" t="s">
        <v>80</v>
      </c>
      <c r="P3" s="283"/>
      <c r="Q3" s="283"/>
      <c r="R3" s="283"/>
      <c r="S3" s="283"/>
      <c r="T3" s="283"/>
      <c r="U3" s="283"/>
      <c r="V3" s="283" t="s">
        <v>1617</v>
      </c>
      <c r="W3" s="283"/>
      <c r="X3" s="283"/>
      <c r="Y3" s="283"/>
      <c r="Z3" s="283"/>
      <c r="AA3" s="283"/>
      <c r="AB3" s="283"/>
      <c r="AC3" s="319"/>
      <c r="AD3" s="320"/>
      <c r="AE3" s="320"/>
      <c r="AF3" s="320"/>
      <c r="AG3" s="320"/>
      <c r="AH3" s="320"/>
      <c r="AI3" s="321"/>
    </row>
    <row r="4" spans="1:35">
      <c r="A4" s="302"/>
      <c r="B4" s="303"/>
      <c r="C4" s="303"/>
      <c r="D4" s="303"/>
      <c r="E4" s="303"/>
      <c r="F4" s="303"/>
      <c r="G4" s="304"/>
      <c r="H4" s="283" t="s">
        <v>1613</v>
      </c>
      <c r="I4" s="283"/>
      <c r="J4" s="283"/>
      <c r="K4" s="283"/>
      <c r="L4" s="283"/>
      <c r="M4" s="283"/>
      <c r="N4" s="283"/>
      <c r="O4" s="283" t="s">
        <v>1615</v>
      </c>
      <c r="P4" s="283"/>
      <c r="Q4" s="283"/>
      <c r="R4" s="283"/>
      <c r="S4" s="283"/>
      <c r="T4" s="283"/>
      <c r="U4" s="283"/>
      <c r="V4" s="283" t="s">
        <v>1618</v>
      </c>
      <c r="W4" s="283"/>
      <c r="X4" s="283"/>
      <c r="Y4" s="283"/>
      <c r="Z4" s="283"/>
      <c r="AA4" s="283"/>
      <c r="AB4" s="283"/>
      <c r="AC4" s="322"/>
      <c r="AD4" s="323"/>
      <c r="AE4" s="323"/>
      <c r="AF4" s="323"/>
      <c r="AG4" s="323"/>
      <c r="AH4" s="323"/>
      <c r="AI4" s="324"/>
    </row>
    <row r="5" spans="1:35" s="30" customFormat="1" ht="63.75" customHeight="1">
      <c r="A5" s="73" t="s">
        <v>0</v>
      </c>
      <c r="B5" s="74" t="s">
        <v>1928</v>
      </c>
      <c r="C5" s="27" t="s">
        <v>72</v>
      </c>
      <c r="D5" s="27" t="s">
        <v>69</v>
      </c>
      <c r="E5" s="27" t="s">
        <v>70</v>
      </c>
      <c r="F5" s="27" t="s">
        <v>71</v>
      </c>
      <c r="G5" s="27" t="s">
        <v>74</v>
      </c>
      <c r="H5" s="54" t="s">
        <v>0</v>
      </c>
      <c r="I5" s="54" t="s">
        <v>1</v>
      </c>
      <c r="J5" s="27" t="s">
        <v>1865</v>
      </c>
      <c r="K5" s="27" t="s">
        <v>69</v>
      </c>
      <c r="L5" s="27" t="s">
        <v>70</v>
      </c>
      <c r="M5" s="27" t="s">
        <v>71</v>
      </c>
      <c r="N5" s="27" t="s">
        <v>74</v>
      </c>
      <c r="O5" s="54" t="s">
        <v>0</v>
      </c>
      <c r="P5" s="54" t="s">
        <v>1</v>
      </c>
      <c r="Q5" s="27" t="s">
        <v>72</v>
      </c>
      <c r="R5" s="27" t="s">
        <v>69</v>
      </c>
      <c r="S5" s="27" t="s">
        <v>70</v>
      </c>
      <c r="T5" s="27" t="s">
        <v>71</v>
      </c>
      <c r="U5" s="27" t="s">
        <v>74</v>
      </c>
      <c r="V5" s="54" t="s">
        <v>0</v>
      </c>
      <c r="W5" s="54" t="s">
        <v>1</v>
      </c>
      <c r="X5" s="27" t="s">
        <v>1679</v>
      </c>
      <c r="Y5" s="27" t="s">
        <v>69</v>
      </c>
      <c r="Z5" s="27" t="s">
        <v>70</v>
      </c>
      <c r="AA5" s="27" t="s">
        <v>71</v>
      </c>
      <c r="AB5" s="27" t="s">
        <v>74</v>
      </c>
      <c r="AC5" s="54" t="s">
        <v>0</v>
      </c>
      <c r="AD5" s="54" t="s">
        <v>1</v>
      </c>
      <c r="AE5" s="27" t="s">
        <v>72</v>
      </c>
      <c r="AF5" s="27" t="s">
        <v>69</v>
      </c>
      <c r="AG5" s="27" t="s">
        <v>70</v>
      </c>
      <c r="AH5" s="27" t="s">
        <v>71</v>
      </c>
      <c r="AI5" s="243" t="s">
        <v>74</v>
      </c>
    </row>
    <row r="6" spans="1:35" ht="9" hidden="1" customHeight="1">
      <c r="A6" s="10"/>
      <c r="B6" s="10"/>
      <c r="C6" s="11"/>
      <c r="D6" s="11"/>
      <c r="E6" s="11"/>
      <c r="F6" s="11"/>
      <c r="G6" s="12"/>
      <c r="H6" s="10"/>
      <c r="I6" s="10"/>
      <c r="J6" s="11"/>
      <c r="K6" s="11"/>
      <c r="L6" s="11"/>
      <c r="M6" s="11"/>
      <c r="N6" s="12"/>
      <c r="O6" s="10"/>
      <c r="P6" s="10"/>
      <c r="Q6" s="11"/>
      <c r="R6" s="11"/>
      <c r="S6" s="11"/>
      <c r="T6" s="11"/>
      <c r="U6" s="12"/>
      <c r="V6" s="10"/>
      <c r="W6" s="10"/>
      <c r="X6" s="11"/>
      <c r="Y6" s="11"/>
      <c r="Z6" s="11"/>
      <c r="AA6" s="11"/>
      <c r="AB6" s="12"/>
      <c r="AC6" s="10"/>
      <c r="AD6" s="10"/>
      <c r="AE6" s="11"/>
      <c r="AF6" s="11"/>
      <c r="AG6" s="11"/>
      <c r="AH6" s="11"/>
      <c r="AI6" s="12"/>
    </row>
    <row r="7" spans="1:35" ht="16.5" hidden="1">
      <c r="A7" s="1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0</v>
      </c>
      <c r="K7" s="5">
        <v>0</v>
      </c>
      <c r="L7" s="5">
        <v>0</v>
      </c>
      <c r="M7" s="5">
        <f>K7+L7</f>
        <v>0</v>
      </c>
      <c r="N7" s="9"/>
      <c r="O7" s="1">
        <v>1</v>
      </c>
      <c r="P7" s="2" t="s">
        <v>4</v>
      </c>
      <c r="Q7" s="5">
        <v>0</v>
      </c>
      <c r="R7" s="5">
        <v>0</v>
      </c>
      <c r="S7" s="5">
        <v>0</v>
      </c>
      <c r="T7" s="5">
        <f>R7+S7</f>
        <v>0</v>
      </c>
      <c r="U7" s="9"/>
      <c r="V7" s="1">
        <v>1</v>
      </c>
      <c r="W7" s="2" t="s">
        <v>4</v>
      </c>
      <c r="X7" s="5">
        <v>28</v>
      </c>
      <c r="Y7" s="5">
        <v>3696000</v>
      </c>
      <c r="Z7" s="5">
        <v>0</v>
      </c>
      <c r="AA7" s="5">
        <f>Y7+Z7</f>
        <v>3696000</v>
      </c>
      <c r="AB7" s="9"/>
      <c r="AC7" s="1">
        <v>1</v>
      </c>
      <c r="AD7" s="2" t="s">
        <v>4</v>
      </c>
      <c r="AE7" s="5">
        <v>0</v>
      </c>
      <c r="AF7" s="5">
        <f>K7+R7+Y7</f>
        <v>3696000</v>
      </c>
      <c r="AG7" s="5">
        <f t="shared" ref="AG7:AG70" si="0">L7+S7+Z7</f>
        <v>0</v>
      </c>
      <c r="AH7" s="5">
        <f t="shared" ref="AH7:AH70" si="1">M7+T7+AA7</f>
        <v>3696000</v>
      </c>
      <c r="AI7" s="9"/>
    </row>
    <row r="8" spans="1:35" ht="16.5" hidden="1">
      <c r="A8" s="1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2">D8+E8</f>
        <v>0</v>
      </c>
      <c r="G8" s="9"/>
      <c r="H8" s="1">
        <v>2</v>
      </c>
      <c r="I8" s="2" t="s">
        <v>5</v>
      </c>
      <c r="J8" s="5">
        <v>0</v>
      </c>
      <c r="K8" s="5">
        <v>0</v>
      </c>
      <c r="L8" s="5">
        <v>0</v>
      </c>
      <c r="M8" s="5">
        <f t="shared" ref="M8:M68" si="3">K8+L8</f>
        <v>0</v>
      </c>
      <c r="N8" s="9"/>
      <c r="O8" s="1">
        <v>2</v>
      </c>
      <c r="P8" s="2" t="s">
        <v>5</v>
      </c>
      <c r="Q8" s="5">
        <v>0</v>
      </c>
      <c r="R8" s="5">
        <v>0</v>
      </c>
      <c r="S8" s="5">
        <v>0</v>
      </c>
      <c r="T8" s="5">
        <f t="shared" ref="T8:T68" si="4">R8+S8</f>
        <v>0</v>
      </c>
      <c r="U8" s="9"/>
      <c r="V8" s="1">
        <v>2</v>
      </c>
      <c r="W8" s="2" t="s">
        <v>5</v>
      </c>
      <c r="X8" s="5">
        <v>14</v>
      </c>
      <c r="Y8" s="5">
        <v>1848000</v>
      </c>
      <c r="Z8" s="5">
        <v>0</v>
      </c>
      <c r="AA8" s="5">
        <f t="shared" ref="AA8:AA68" si="5">Y8+Z8</f>
        <v>1848000</v>
      </c>
      <c r="AB8" s="9"/>
      <c r="AC8" s="1">
        <v>2</v>
      </c>
      <c r="AD8" s="2" t="s">
        <v>5</v>
      </c>
      <c r="AE8" s="5">
        <v>0</v>
      </c>
      <c r="AF8" s="5">
        <f t="shared" ref="AF8:AF71" si="6">K8+R8+Y8</f>
        <v>1848000</v>
      </c>
      <c r="AG8" s="5">
        <f t="shared" si="0"/>
        <v>0</v>
      </c>
      <c r="AH8" s="5">
        <f t="shared" si="1"/>
        <v>1848000</v>
      </c>
      <c r="AI8" s="9"/>
    </row>
    <row r="9" spans="1:35" ht="16.5" hidden="1">
      <c r="A9" s="1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2"/>
        <v>0</v>
      </c>
      <c r="G9" s="9"/>
      <c r="H9" s="1">
        <v>3</v>
      </c>
      <c r="I9" s="2" t="s">
        <v>6</v>
      </c>
      <c r="J9" s="5">
        <v>0</v>
      </c>
      <c r="K9" s="5">
        <v>0</v>
      </c>
      <c r="L9" s="5">
        <v>0</v>
      </c>
      <c r="M9" s="5">
        <f t="shared" si="3"/>
        <v>0</v>
      </c>
      <c r="N9" s="9"/>
      <c r="O9" s="1">
        <v>3</v>
      </c>
      <c r="P9" s="2" t="s">
        <v>6</v>
      </c>
      <c r="Q9" s="5">
        <v>0</v>
      </c>
      <c r="R9" s="5">
        <v>0</v>
      </c>
      <c r="S9" s="5">
        <v>0</v>
      </c>
      <c r="T9" s="5">
        <f t="shared" si="4"/>
        <v>0</v>
      </c>
      <c r="U9" s="9"/>
      <c r="V9" s="1">
        <v>3</v>
      </c>
      <c r="W9" s="2" t="s">
        <v>6</v>
      </c>
      <c r="X9" s="5">
        <v>38</v>
      </c>
      <c r="Y9" s="5">
        <v>5016000</v>
      </c>
      <c r="Z9" s="5">
        <v>0</v>
      </c>
      <c r="AA9" s="5">
        <f t="shared" si="5"/>
        <v>5016000</v>
      </c>
      <c r="AB9" s="9"/>
      <c r="AC9" s="1">
        <v>3</v>
      </c>
      <c r="AD9" s="2" t="s">
        <v>6</v>
      </c>
      <c r="AE9" s="5">
        <v>0</v>
      </c>
      <c r="AF9" s="5">
        <f t="shared" si="6"/>
        <v>5016000</v>
      </c>
      <c r="AG9" s="5">
        <f t="shared" si="0"/>
        <v>0</v>
      </c>
      <c r="AH9" s="5">
        <f t="shared" si="1"/>
        <v>5016000</v>
      </c>
      <c r="AI9" s="9"/>
    </row>
    <row r="10" spans="1:35" ht="16.5" hidden="1">
      <c r="A10" s="1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2"/>
        <v>0</v>
      </c>
      <c r="G10" s="9"/>
      <c r="H10" s="1">
        <v>4</v>
      </c>
      <c r="I10" s="2" t="s">
        <v>7</v>
      </c>
      <c r="J10" s="5">
        <v>0</v>
      </c>
      <c r="K10" s="5">
        <v>0</v>
      </c>
      <c r="L10" s="5">
        <v>0</v>
      </c>
      <c r="M10" s="5">
        <f t="shared" si="3"/>
        <v>0</v>
      </c>
      <c r="N10" s="9"/>
      <c r="O10" s="1">
        <v>4</v>
      </c>
      <c r="P10" s="2" t="s">
        <v>7</v>
      </c>
      <c r="Q10" s="5">
        <v>0</v>
      </c>
      <c r="R10" s="5">
        <v>0</v>
      </c>
      <c r="S10" s="5">
        <v>0</v>
      </c>
      <c r="T10" s="5">
        <f t="shared" si="4"/>
        <v>0</v>
      </c>
      <c r="U10" s="9"/>
      <c r="V10" s="1">
        <v>4</v>
      </c>
      <c r="W10" s="2" t="s">
        <v>7</v>
      </c>
      <c r="X10" s="5">
        <v>28</v>
      </c>
      <c r="Y10" s="5">
        <v>3696000</v>
      </c>
      <c r="Z10" s="5">
        <v>0</v>
      </c>
      <c r="AA10" s="5">
        <f t="shared" si="5"/>
        <v>3696000</v>
      </c>
      <c r="AB10" s="9"/>
      <c r="AC10" s="1">
        <v>4</v>
      </c>
      <c r="AD10" s="2" t="s">
        <v>7</v>
      </c>
      <c r="AE10" s="5">
        <v>0</v>
      </c>
      <c r="AF10" s="5">
        <f t="shared" si="6"/>
        <v>3696000</v>
      </c>
      <c r="AG10" s="5">
        <f t="shared" si="0"/>
        <v>0</v>
      </c>
      <c r="AH10" s="5">
        <f t="shared" si="1"/>
        <v>3696000</v>
      </c>
      <c r="AI10" s="9"/>
    </row>
    <row r="11" spans="1:35" ht="16.5" hidden="1">
      <c r="A11" s="1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2"/>
        <v>0</v>
      </c>
      <c r="G11" s="9"/>
      <c r="H11" s="1">
        <v>5</v>
      </c>
      <c r="I11" s="2" t="s">
        <v>8</v>
      </c>
      <c r="J11" s="5">
        <v>0</v>
      </c>
      <c r="K11" s="5">
        <v>0</v>
      </c>
      <c r="L11" s="5">
        <v>0</v>
      </c>
      <c r="M11" s="5">
        <f t="shared" si="3"/>
        <v>0</v>
      </c>
      <c r="N11" s="9"/>
      <c r="O11" s="1">
        <v>5</v>
      </c>
      <c r="P11" s="2" t="s">
        <v>8</v>
      </c>
      <c r="Q11" s="5">
        <v>0</v>
      </c>
      <c r="R11" s="5">
        <v>0</v>
      </c>
      <c r="S11" s="5">
        <v>0</v>
      </c>
      <c r="T11" s="5">
        <f t="shared" si="4"/>
        <v>0</v>
      </c>
      <c r="U11" s="9"/>
      <c r="V11" s="1">
        <v>5</v>
      </c>
      <c r="W11" s="2" t="s">
        <v>8</v>
      </c>
      <c r="X11" s="5">
        <v>44</v>
      </c>
      <c r="Y11" s="5">
        <v>5808000</v>
      </c>
      <c r="Z11" s="5">
        <v>0</v>
      </c>
      <c r="AA11" s="5">
        <f t="shared" si="5"/>
        <v>5808000</v>
      </c>
      <c r="AB11" s="9"/>
      <c r="AC11" s="1">
        <v>5</v>
      </c>
      <c r="AD11" s="2" t="s">
        <v>8</v>
      </c>
      <c r="AE11" s="5">
        <v>0</v>
      </c>
      <c r="AF11" s="5">
        <f t="shared" si="6"/>
        <v>5808000</v>
      </c>
      <c r="AG11" s="5">
        <f t="shared" si="0"/>
        <v>0</v>
      </c>
      <c r="AH11" s="5">
        <f t="shared" si="1"/>
        <v>5808000</v>
      </c>
      <c r="AI11" s="9"/>
    </row>
    <row r="12" spans="1:35" ht="16.5" hidden="1">
      <c r="A12" s="1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2"/>
        <v>0</v>
      </c>
      <c r="G12" s="9"/>
      <c r="H12" s="1">
        <v>6</v>
      </c>
      <c r="I12" s="2" t="s">
        <v>9</v>
      </c>
      <c r="J12" s="5">
        <v>0</v>
      </c>
      <c r="K12" s="5">
        <v>0</v>
      </c>
      <c r="L12" s="5">
        <v>0</v>
      </c>
      <c r="M12" s="5">
        <f t="shared" si="3"/>
        <v>0</v>
      </c>
      <c r="N12" s="9"/>
      <c r="O12" s="1">
        <v>6</v>
      </c>
      <c r="P12" s="2" t="s">
        <v>9</v>
      </c>
      <c r="Q12" s="5">
        <v>0</v>
      </c>
      <c r="R12" s="5">
        <v>0</v>
      </c>
      <c r="S12" s="5">
        <v>0</v>
      </c>
      <c r="T12" s="5">
        <f t="shared" si="4"/>
        <v>0</v>
      </c>
      <c r="U12" s="9"/>
      <c r="V12" s="1">
        <v>6</v>
      </c>
      <c r="W12" s="2" t="s">
        <v>9</v>
      </c>
      <c r="X12" s="5">
        <v>42</v>
      </c>
      <c r="Y12" s="5">
        <v>5544000</v>
      </c>
      <c r="Z12" s="5">
        <v>0</v>
      </c>
      <c r="AA12" s="5">
        <f t="shared" si="5"/>
        <v>5544000</v>
      </c>
      <c r="AB12" s="9"/>
      <c r="AC12" s="1">
        <v>6</v>
      </c>
      <c r="AD12" s="2" t="s">
        <v>9</v>
      </c>
      <c r="AE12" s="5">
        <v>0</v>
      </c>
      <c r="AF12" s="5">
        <f t="shared" si="6"/>
        <v>5544000</v>
      </c>
      <c r="AG12" s="5">
        <f t="shared" si="0"/>
        <v>0</v>
      </c>
      <c r="AH12" s="5">
        <f t="shared" si="1"/>
        <v>5544000</v>
      </c>
      <c r="AI12" s="9"/>
    </row>
    <row r="13" spans="1:35" ht="16.5" hidden="1">
      <c r="A13" s="1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2"/>
        <v>0</v>
      </c>
      <c r="G13" s="9"/>
      <c r="H13" s="1">
        <v>7</v>
      </c>
      <c r="I13" s="2" t="s">
        <v>10</v>
      </c>
      <c r="J13" s="5">
        <v>0</v>
      </c>
      <c r="K13" s="5">
        <v>0</v>
      </c>
      <c r="L13" s="5">
        <v>0</v>
      </c>
      <c r="M13" s="5">
        <f t="shared" si="3"/>
        <v>0</v>
      </c>
      <c r="N13" s="9"/>
      <c r="O13" s="1">
        <v>7</v>
      </c>
      <c r="P13" s="2" t="s">
        <v>10</v>
      </c>
      <c r="Q13" s="5">
        <v>0</v>
      </c>
      <c r="R13" s="5">
        <v>0</v>
      </c>
      <c r="S13" s="5">
        <v>0</v>
      </c>
      <c r="T13" s="5">
        <f t="shared" si="4"/>
        <v>0</v>
      </c>
      <c r="U13" s="9"/>
      <c r="V13" s="1">
        <v>7</v>
      </c>
      <c r="W13" s="2" t="s">
        <v>10</v>
      </c>
      <c r="X13" s="5">
        <v>39</v>
      </c>
      <c r="Y13" s="5">
        <v>5148000</v>
      </c>
      <c r="Z13" s="5">
        <v>0</v>
      </c>
      <c r="AA13" s="5">
        <f t="shared" si="5"/>
        <v>5148000</v>
      </c>
      <c r="AB13" s="9"/>
      <c r="AC13" s="1">
        <v>7</v>
      </c>
      <c r="AD13" s="2" t="s">
        <v>10</v>
      </c>
      <c r="AE13" s="5">
        <v>0</v>
      </c>
      <c r="AF13" s="5">
        <f t="shared" si="6"/>
        <v>5148000</v>
      </c>
      <c r="AG13" s="5">
        <f t="shared" si="0"/>
        <v>0</v>
      </c>
      <c r="AH13" s="5">
        <f t="shared" si="1"/>
        <v>5148000</v>
      </c>
      <c r="AI13" s="9"/>
    </row>
    <row r="14" spans="1:35" ht="16.5" hidden="1">
      <c r="A14" s="1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2"/>
        <v>0</v>
      </c>
      <c r="G14" s="9"/>
      <c r="H14" s="1">
        <v>8</v>
      </c>
      <c r="I14" s="2" t="s">
        <v>11</v>
      </c>
      <c r="J14" s="5">
        <v>0</v>
      </c>
      <c r="K14" s="5">
        <v>0</v>
      </c>
      <c r="L14" s="5">
        <v>0</v>
      </c>
      <c r="M14" s="5">
        <f t="shared" si="3"/>
        <v>0</v>
      </c>
      <c r="N14" s="9"/>
      <c r="O14" s="1">
        <v>8</v>
      </c>
      <c r="P14" s="2" t="s">
        <v>11</v>
      </c>
      <c r="Q14" s="5">
        <v>0</v>
      </c>
      <c r="R14" s="5">
        <v>0</v>
      </c>
      <c r="S14" s="5">
        <v>0</v>
      </c>
      <c r="T14" s="5">
        <f t="shared" si="4"/>
        <v>0</v>
      </c>
      <c r="U14" s="9"/>
      <c r="V14" s="1">
        <v>8</v>
      </c>
      <c r="W14" s="2" t="s">
        <v>11</v>
      </c>
      <c r="X14" s="5">
        <v>30</v>
      </c>
      <c r="Y14" s="5">
        <v>3960000</v>
      </c>
      <c r="Z14" s="5">
        <v>0</v>
      </c>
      <c r="AA14" s="5">
        <f t="shared" si="5"/>
        <v>3960000</v>
      </c>
      <c r="AB14" s="9"/>
      <c r="AC14" s="1">
        <v>8</v>
      </c>
      <c r="AD14" s="2" t="s">
        <v>11</v>
      </c>
      <c r="AE14" s="5">
        <v>0</v>
      </c>
      <c r="AF14" s="5">
        <f t="shared" si="6"/>
        <v>3960000</v>
      </c>
      <c r="AG14" s="5">
        <f t="shared" si="0"/>
        <v>0</v>
      </c>
      <c r="AH14" s="5">
        <f t="shared" si="1"/>
        <v>3960000</v>
      </c>
      <c r="AI14" s="9"/>
    </row>
    <row r="15" spans="1:35" ht="16.5" hidden="1">
      <c r="A15" s="1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2"/>
        <v>0</v>
      </c>
      <c r="G15" s="9"/>
      <c r="H15" s="1">
        <v>9</v>
      </c>
      <c r="I15" s="2" t="s">
        <v>12</v>
      </c>
      <c r="J15" s="5">
        <v>0</v>
      </c>
      <c r="K15" s="5">
        <v>0</v>
      </c>
      <c r="L15" s="5">
        <v>0</v>
      </c>
      <c r="M15" s="5">
        <f t="shared" si="3"/>
        <v>0</v>
      </c>
      <c r="N15" s="9"/>
      <c r="O15" s="1">
        <v>9</v>
      </c>
      <c r="P15" s="2" t="s">
        <v>12</v>
      </c>
      <c r="Q15" s="5">
        <v>0</v>
      </c>
      <c r="R15" s="5">
        <v>0</v>
      </c>
      <c r="S15" s="5">
        <v>0</v>
      </c>
      <c r="T15" s="5">
        <f t="shared" si="4"/>
        <v>0</v>
      </c>
      <c r="U15" s="9"/>
      <c r="V15" s="1">
        <v>9</v>
      </c>
      <c r="W15" s="2" t="s">
        <v>12</v>
      </c>
      <c r="X15" s="5">
        <v>43</v>
      </c>
      <c r="Y15" s="5">
        <v>5676000</v>
      </c>
      <c r="Z15" s="5">
        <v>0</v>
      </c>
      <c r="AA15" s="5">
        <f t="shared" si="5"/>
        <v>5676000</v>
      </c>
      <c r="AB15" s="9"/>
      <c r="AC15" s="1">
        <v>9</v>
      </c>
      <c r="AD15" s="2" t="s">
        <v>12</v>
      </c>
      <c r="AE15" s="5">
        <v>0</v>
      </c>
      <c r="AF15" s="5">
        <f t="shared" si="6"/>
        <v>5676000</v>
      </c>
      <c r="AG15" s="5">
        <f t="shared" si="0"/>
        <v>0</v>
      </c>
      <c r="AH15" s="5">
        <f t="shared" si="1"/>
        <v>5676000</v>
      </c>
      <c r="AI15" s="9"/>
    </row>
    <row r="16" spans="1:35" ht="16.5" hidden="1">
      <c r="A16" s="1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2"/>
        <v>0</v>
      </c>
      <c r="G16" s="9"/>
      <c r="H16" s="1">
        <v>10</v>
      </c>
      <c r="I16" s="2" t="s">
        <v>13</v>
      </c>
      <c r="J16" s="5">
        <v>0</v>
      </c>
      <c r="K16" s="5">
        <v>0</v>
      </c>
      <c r="L16" s="5">
        <v>0</v>
      </c>
      <c r="M16" s="5">
        <f t="shared" si="3"/>
        <v>0</v>
      </c>
      <c r="N16" s="9"/>
      <c r="O16" s="1">
        <v>10</v>
      </c>
      <c r="P16" s="2" t="s">
        <v>13</v>
      </c>
      <c r="Q16" s="5">
        <v>0</v>
      </c>
      <c r="R16" s="5">
        <v>0</v>
      </c>
      <c r="S16" s="5">
        <v>0</v>
      </c>
      <c r="T16" s="5">
        <f t="shared" si="4"/>
        <v>0</v>
      </c>
      <c r="U16" s="9"/>
      <c r="V16" s="1">
        <v>10</v>
      </c>
      <c r="W16" s="2" t="s">
        <v>13</v>
      </c>
      <c r="X16" s="5">
        <v>63</v>
      </c>
      <c r="Y16" s="5">
        <v>8316000</v>
      </c>
      <c r="Z16" s="5">
        <v>0</v>
      </c>
      <c r="AA16" s="5">
        <f t="shared" si="5"/>
        <v>8316000</v>
      </c>
      <c r="AB16" s="9"/>
      <c r="AC16" s="1">
        <v>10</v>
      </c>
      <c r="AD16" s="2" t="s">
        <v>13</v>
      </c>
      <c r="AE16" s="5">
        <v>0</v>
      </c>
      <c r="AF16" s="5">
        <f t="shared" si="6"/>
        <v>8316000</v>
      </c>
      <c r="AG16" s="5">
        <f t="shared" si="0"/>
        <v>0</v>
      </c>
      <c r="AH16" s="5">
        <f t="shared" si="1"/>
        <v>8316000</v>
      </c>
      <c r="AI16" s="9"/>
    </row>
    <row r="17" spans="1:35" ht="16.5" hidden="1">
      <c r="A17" s="1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2"/>
        <v>0</v>
      </c>
      <c r="G17" s="9"/>
      <c r="H17" s="1">
        <v>11</v>
      </c>
      <c r="I17" s="2" t="s">
        <v>14</v>
      </c>
      <c r="J17" s="5">
        <v>0</v>
      </c>
      <c r="K17" s="5">
        <v>0</v>
      </c>
      <c r="L17" s="5">
        <v>0</v>
      </c>
      <c r="M17" s="5">
        <f t="shared" si="3"/>
        <v>0</v>
      </c>
      <c r="N17" s="9"/>
      <c r="O17" s="1">
        <v>11</v>
      </c>
      <c r="P17" s="2" t="s">
        <v>14</v>
      </c>
      <c r="Q17" s="5">
        <v>0</v>
      </c>
      <c r="R17" s="5">
        <v>0</v>
      </c>
      <c r="S17" s="5">
        <v>0</v>
      </c>
      <c r="T17" s="5">
        <f t="shared" si="4"/>
        <v>0</v>
      </c>
      <c r="U17" s="9"/>
      <c r="V17" s="1">
        <v>11</v>
      </c>
      <c r="W17" s="2" t="s">
        <v>14</v>
      </c>
      <c r="X17" s="5">
        <v>63</v>
      </c>
      <c r="Y17" s="5">
        <v>8316000</v>
      </c>
      <c r="Z17" s="5">
        <v>0</v>
      </c>
      <c r="AA17" s="5">
        <f t="shared" si="5"/>
        <v>8316000</v>
      </c>
      <c r="AB17" s="9"/>
      <c r="AC17" s="1">
        <v>11</v>
      </c>
      <c r="AD17" s="2" t="s">
        <v>14</v>
      </c>
      <c r="AE17" s="5">
        <v>0</v>
      </c>
      <c r="AF17" s="5">
        <f t="shared" si="6"/>
        <v>8316000</v>
      </c>
      <c r="AG17" s="5">
        <f t="shared" si="0"/>
        <v>0</v>
      </c>
      <c r="AH17" s="5">
        <f t="shared" si="1"/>
        <v>8316000</v>
      </c>
      <c r="AI17" s="9"/>
    </row>
    <row r="18" spans="1:35" ht="16.5" hidden="1">
      <c r="A18" s="1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2"/>
        <v>0</v>
      </c>
      <c r="G18" s="9"/>
      <c r="H18" s="1">
        <v>12</v>
      </c>
      <c r="I18" s="2" t="s">
        <v>15</v>
      </c>
      <c r="J18" s="5">
        <v>0</v>
      </c>
      <c r="K18" s="5">
        <v>0</v>
      </c>
      <c r="L18" s="5">
        <v>0</v>
      </c>
      <c r="M18" s="5">
        <f t="shared" si="3"/>
        <v>0</v>
      </c>
      <c r="N18" s="9"/>
      <c r="O18" s="1">
        <v>12</v>
      </c>
      <c r="P18" s="2" t="s">
        <v>15</v>
      </c>
      <c r="Q18" s="5">
        <v>0</v>
      </c>
      <c r="R18" s="5">
        <v>0</v>
      </c>
      <c r="S18" s="5">
        <v>0</v>
      </c>
      <c r="T18" s="5">
        <f t="shared" si="4"/>
        <v>0</v>
      </c>
      <c r="U18" s="9"/>
      <c r="V18" s="1">
        <v>12</v>
      </c>
      <c r="W18" s="2" t="s">
        <v>15</v>
      </c>
      <c r="X18" s="5">
        <v>35</v>
      </c>
      <c r="Y18" s="5">
        <v>4620000</v>
      </c>
      <c r="Z18" s="5">
        <v>0</v>
      </c>
      <c r="AA18" s="5">
        <f t="shared" si="5"/>
        <v>4620000</v>
      </c>
      <c r="AB18" s="9"/>
      <c r="AC18" s="1">
        <v>12</v>
      </c>
      <c r="AD18" s="2" t="s">
        <v>15</v>
      </c>
      <c r="AE18" s="5">
        <v>0</v>
      </c>
      <c r="AF18" s="5">
        <f t="shared" si="6"/>
        <v>4620000</v>
      </c>
      <c r="AG18" s="5">
        <f t="shared" si="0"/>
        <v>0</v>
      </c>
      <c r="AH18" s="5">
        <f t="shared" si="1"/>
        <v>4620000</v>
      </c>
      <c r="AI18" s="9"/>
    </row>
    <row r="19" spans="1:35" ht="16.5" hidden="1">
      <c r="A19" s="1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2"/>
        <v>0</v>
      </c>
      <c r="G19" s="9"/>
      <c r="H19" s="1">
        <v>13</v>
      </c>
      <c r="I19" s="2" t="s">
        <v>16</v>
      </c>
      <c r="J19" s="5">
        <v>0</v>
      </c>
      <c r="K19" s="5">
        <v>0</v>
      </c>
      <c r="L19" s="5">
        <v>0</v>
      </c>
      <c r="M19" s="5">
        <f t="shared" si="3"/>
        <v>0</v>
      </c>
      <c r="N19" s="9"/>
      <c r="O19" s="1">
        <v>13</v>
      </c>
      <c r="P19" s="2" t="s">
        <v>16</v>
      </c>
      <c r="Q19" s="5">
        <v>0</v>
      </c>
      <c r="R19" s="5">
        <v>0</v>
      </c>
      <c r="S19" s="5">
        <v>0</v>
      </c>
      <c r="T19" s="5">
        <f t="shared" si="4"/>
        <v>0</v>
      </c>
      <c r="U19" s="9"/>
      <c r="V19" s="1">
        <v>13</v>
      </c>
      <c r="W19" s="2" t="s">
        <v>16</v>
      </c>
      <c r="X19" s="5">
        <v>26</v>
      </c>
      <c r="Y19" s="5">
        <v>3432000</v>
      </c>
      <c r="Z19" s="5">
        <v>0</v>
      </c>
      <c r="AA19" s="5">
        <f t="shared" si="5"/>
        <v>3432000</v>
      </c>
      <c r="AB19" s="9"/>
      <c r="AC19" s="1">
        <v>13</v>
      </c>
      <c r="AD19" s="2" t="s">
        <v>16</v>
      </c>
      <c r="AE19" s="5">
        <v>0</v>
      </c>
      <c r="AF19" s="5">
        <f t="shared" si="6"/>
        <v>3432000</v>
      </c>
      <c r="AG19" s="5">
        <f t="shared" si="0"/>
        <v>0</v>
      </c>
      <c r="AH19" s="5">
        <f t="shared" si="1"/>
        <v>3432000</v>
      </c>
      <c r="AI19" s="9"/>
    </row>
    <row r="20" spans="1:35" ht="16.5" hidden="1">
      <c r="A20" s="1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2"/>
        <v>0</v>
      </c>
      <c r="G20" s="9"/>
      <c r="H20" s="1">
        <v>14</v>
      </c>
      <c r="I20" s="2" t="s">
        <v>17</v>
      </c>
      <c r="J20" s="5">
        <v>0</v>
      </c>
      <c r="K20" s="5">
        <v>0</v>
      </c>
      <c r="L20" s="5">
        <v>0</v>
      </c>
      <c r="M20" s="5">
        <f t="shared" si="3"/>
        <v>0</v>
      </c>
      <c r="N20" s="9"/>
      <c r="O20" s="1">
        <v>14</v>
      </c>
      <c r="P20" s="2" t="s">
        <v>17</v>
      </c>
      <c r="Q20" s="5">
        <v>0</v>
      </c>
      <c r="R20" s="5">
        <v>0</v>
      </c>
      <c r="S20" s="5">
        <v>0</v>
      </c>
      <c r="T20" s="5">
        <f t="shared" si="4"/>
        <v>0</v>
      </c>
      <c r="U20" s="9"/>
      <c r="V20" s="1">
        <v>14</v>
      </c>
      <c r="W20" s="2" t="s">
        <v>17</v>
      </c>
      <c r="X20" s="5">
        <v>22</v>
      </c>
      <c r="Y20" s="5">
        <v>2904000</v>
      </c>
      <c r="Z20" s="5">
        <v>0</v>
      </c>
      <c r="AA20" s="5">
        <f t="shared" si="5"/>
        <v>2904000</v>
      </c>
      <c r="AB20" s="9"/>
      <c r="AC20" s="1">
        <v>14</v>
      </c>
      <c r="AD20" s="2" t="s">
        <v>17</v>
      </c>
      <c r="AE20" s="5">
        <v>0</v>
      </c>
      <c r="AF20" s="5">
        <f t="shared" si="6"/>
        <v>2904000</v>
      </c>
      <c r="AG20" s="5">
        <f t="shared" si="0"/>
        <v>0</v>
      </c>
      <c r="AH20" s="5">
        <f t="shared" si="1"/>
        <v>2904000</v>
      </c>
      <c r="AI20" s="9"/>
    </row>
    <row r="21" spans="1:35" ht="16.5" hidden="1">
      <c r="A21" s="1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2"/>
        <v>0</v>
      </c>
      <c r="G21" s="9"/>
      <c r="H21" s="1">
        <v>15</v>
      </c>
      <c r="I21" s="2" t="s">
        <v>18</v>
      </c>
      <c r="J21" s="5">
        <v>0</v>
      </c>
      <c r="K21" s="5">
        <v>0</v>
      </c>
      <c r="L21" s="5">
        <v>0</v>
      </c>
      <c r="M21" s="5">
        <f t="shared" si="3"/>
        <v>0</v>
      </c>
      <c r="N21" s="9"/>
      <c r="O21" s="1">
        <v>15</v>
      </c>
      <c r="P21" s="2" t="s">
        <v>18</v>
      </c>
      <c r="Q21" s="5">
        <v>0</v>
      </c>
      <c r="R21" s="5">
        <v>0</v>
      </c>
      <c r="S21" s="5">
        <v>0</v>
      </c>
      <c r="T21" s="5">
        <f t="shared" si="4"/>
        <v>0</v>
      </c>
      <c r="U21" s="9"/>
      <c r="V21" s="1">
        <v>15</v>
      </c>
      <c r="W21" s="2" t="s">
        <v>18</v>
      </c>
      <c r="X21" s="5">
        <v>29</v>
      </c>
      <c r="Y21" s="5">
        <v>3828000</v>
      </c>
      <c r="Z21" s="5">
        <v>0</v>
      </c>
      <c r="AA21" s="5">
        <f t="shared" si="5"/>
        <v>3828000</v>
      </c>
      <c r="AB21" s="9"/>
      <c r="AC21" s="1">
        <v>15</v>
      </c>
      <c r="AD21" s="2" t="s">
        <v>18</v>
      </c>
      <c r="AE21" s="5">
        <v>0</v>
      </c>
      <c r="AF21" s="5">
        <f t="shared" si="6"/>
        <v>3828000</v>
      </c>
      <c r="AG21" s="5">
        <f t="shared" si="0"/>
        <v>0</v>
      </c>
      <c r="AH21" s="5">
        <f t="shared" si="1"/>
        <v>3828000</v>
      </c>
      <c r="AI21" s="9"/>
    </row>
    <row r="22" spans="1:35" ht="16.5" hidden="1">
      <c r="A22" s="1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2"/>
        <v>0</v>
      </c>
      <c r="G22" s="9"/>
      <c r="H22" s="1">
        <v>16</v>
      </c>
      <c r="I22" s="2" t="s">
        <v>19</v>
      </c>
      <c r="J22" s="5">
        <v>0</v>
      </c>
      <c r="K22" s="5">
        <v>0</v>
      </c>
      <c r="L22" s="5">
        <v>0</v>
      </c>
      <c r="M22" s="5">
        <f t="shared" si="3"/>
        <v>0</v>
      </c>
      <c r="N22" s="9"/>
      <c r="O22" s="1">
        <v>16</v>
      </c>
      <c r="P22" s="2" t="s">
        <v>19</v>
      </c>
      <c r="Q22" s="5">
        <v>0</v>
      </c>
      <c r="R22" s="5">
        <v>0</v>
      </c>
      <c r="S22" s="5">
        <v>0</v>
      </c>
      <c r="T22" s="5">
        <f t="shared" si="4"/>
        <v>0</v>
      </c>
      <c r="U22" s="9"/>
      <c r="V22" s="1">
        <v>16</v>
      </c>
      <c r="W22" s="2" t="s">
        <v>19</v>
      </c>
      <c r="X22" s="5">
        <v>44</v>
      </c>
      <c r="Y22" s="5">
        <v>5808000</v>
      </c>
      <c r="Z22" s="5">
        <v>0</v>
      </c>
      <c r="AA22" s="5">
        <f t="shared" si="5"/>
        <v>5808000</v>
      </c>
      <c r="AB22" s="9"/>
      <c r="AC22" s="1">
        <v>16</v>
      </c>
      <c r="AD22" s="2" t="s">
        <v>19</v>
      </c>
      <c r="AE22" s="5">
        <v>0</v>
      </c>
      <c r="AF22" s="5">
        <f t="shared" si="6"/>
        <v>5808000</v>
      </c>
      <c r="AG22" s="5">
        <f t="shared" si="0"/>
        <v>0</v>
      </c>
      <c r="AH22" s="5">
        <f t="shared" si="1"/>
        <v>5808000</v>
      </c>
      <c r="AI22" s="9"/>
    </row>
    <row r="23" spans="1:35" ht="16.5" hidden="1">
      <c r="A23" s="1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2"/>
        <v>0</v>
      </c>
      <c r="G23" s="9"/>
      <c r="H23" s="1">
        <v>17</v>
      </c>
      <c r="I23" s="2" t="s">
        <v>20</v>
      </c>
      <c r="J23" s="5">
        <v>0</v>
      </c>
      <c r="K23" s="5">
        <v>0</v>
      </c>
      <c r="L23" s="5">
        <v>0</v>
      </c>
      <c r="M23" s="5">
        <f t="shared" si="3"/>
        <v>0</v>
      </c>
      <c r="N23" s="9"/>
      <c r="O23" s="1">
        <v>17</v>
      </c>
      <c r="P23" s="2" t="s">
        <v>20</v>
      </c>
      <c r="Q23" s="5">
        <v>0</v>
      </c>
      <c r="R23" s="5">
        <v>0</v>
      </c>
      <c r="S23" s="5">
        <v>0</v>
      </c>
      <c r="T23" s="5">
        <f t="shared" si="4"/>
        <v>0</v>
      </c>
      <c r="U23" s="9"/>
      <c r="V23" s="1">
        <v>17</v>
      </c>
      <c r="W23" s="2" t="s">
        <v>20</v>
      </c>
      <c r="X23" s="5">
        <v>20</v>
      </c>
      <c r="Y23" s="5">
        <v>2640000</v>
      </c>
      <c r="Z23" s="5">
        <v>0</v>
      </c>
      <c r="AA23" s="5">
        <f t="shared" si="5"/>
        <v>2640000</v>
      </c>
      <c r="AB23" s="9"/>
      <c r="AC23" s="1">
        <v>17</v>
      </c>
      <c r="AD23" s="2" t="s">
        <v>20</v>
      </c>
      <c r="AE23" s="5">
        <v>0</v>
      </c>
      <c r="AF23" s="5">
        <f t="shared" si="6"/>
        <v>2640000</v>
      </c>
      <c r="AG23" s="5">
        <f t="shared" si="0"/>
        <v>0</v>
      </c>
      <c r="AH23" s="5">
        <f t="shared" si="1"/>
        <v>2640000</v>
      </c>
      <c r="AI23" s="9"/>
    </row>
    <row r="24" spans="1:35" ht="16.5" hidden="1">
      <c r="A24" s="1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2"/>
        <v>0</v>
      </c>
      <c r="G24" s="9"/>
      <c r="H24" s="1">
        <v>18</v>
      </c>
      <c r="I24" s="2" t="s">
        <v>21</v>
      </c>
      <c r="J24" s="5">
        <v>0</v>
      </c>
      <c r="K24" s="5">
        <v>0</v>
      </c>
      <c r="L24" s="5">
        <v>0</v>
      </c>
      <c r="M24" s="5">
        <f t="shared" si="3"/>
        <v>0</v>
      </c>
      <c r="N24" s="9"/>
      <c r="O24" s="1">
        <v>18</v>
      </c>
      <c r="P24" s="2" t="s">
        <v>21</v>
      </c>
      <c r="Q24" s="5">
        <v>0</v>
      </c>
      <c r="R24" s="5">
        <v>0</v>
      </c>
      <c r="S24" s="5">
        <v>0</v>
      </c>
      <c r="T24" s="5">
        <f t="shared" si="4"/>
        <v>0</v>
      </c>
      <c r="U24" s="9"/>
      <c r="V24" s="1">
        <v>18</v>
      </c>
      <c r="W24" s="2" t="s">
        <v>21</v>
      </c>
      <c r="X24" s="5">
        <v>20</v>
      </c>
      <c r="Y24" s="5">
        <v>2640000</v>
      </c>
      <c r="Z24" s="5">
        <v>0</v>
      </c>
      <c r="AA24" s="5">
        <f t="shared" si="5"/>
        <v>2640000</v>
      </c>
      <c r="AB24" s="9"/>
      <c r="AC24" s="1">
        <v>18</v>
      </c>
      <c r="AD24" s="2" t="s">
        <v>21</v>
      </c>
      <c r="AE24" s="5">
        <v>0</v>
      </c>
      <c r="AF24" s="5">
        <f t="shared" si="6"/>
        <v>2640000</v>
      </c>
      <c r="AG24" s="5">
        <f t="shared" si="0"/>
        <v>0</v>
      </c>
      <c r="AH24" s="5">
        <f t="shared" si="1"/>
        <v>2640000</v>
      </c>
      <c r="AI24" s="9"/>
    </row>
    <row r="25" spans="1:35" ht="16.5" hidden="1">
      <c r="A25" s="1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2"/>
        <v>0</v>
      </c>
      <c r="G25" s="9"/>
      <c r="H25" s="1">
        <v>19</v>
      </c>
      <c r="I25" s="2" t="s">
        <v>22</v>
      </c>
      <c r="J25" s="5">
        <v>0</v>
      </c>
      <c r="K25" s="5">
        <v>0</v>
      </c>
      <c r="L25" s="5">
        <v>0</v>
      </c>
      <c r="M25" s="5">
        <f t="shared" si="3"/>
        <v>0</v>
      </c>
      <c r="N25" s="9"/>
      <c r="O25" s="1">
        <v>19</v>
      </c>
      <c r="P25" s="2" t="s">
        <v>22</v>
      </c>
      <c r="Q25" s="5">
        <v>0</v>
      </c>
      <c r="R25" s="5">
        <v>0</v>
      </c>
      <c r="S25" s="5">
        <v>0</v>
      </c>
      <c r="T25" s="5">
        <f t="shared" si="4"/>
        <v>0</v>
      </c>
      <c r="U25" s="9"/>
      <c r="V25" s="1">
        <v>19</v>
      </c>
      <c r="W25" s="2" t="s">
        <v>22</v>
      </c>
      <c r="X25" s="5">
        <v>17</v>
      </c>
      <c r="Y25" s="5">
        <v>2244000</v>
      </c>
      <c r="Z25" s="5">
        <v>0</v>
      </c>
      <c r="AA25" s="5">
        <f t="shared" si="5"/>
        <v>2244000</v>
      </c>
      <c r="AB25" s="9"/>
      <c r="AC25" s="1">
        <v>19</v>
      </c>
      <c r="AD25" s="2" t="s">
        <v>22</v>
      </c>
      <c r="AE25" s="5">
        <v>0</v>
      </c>
      <c r="AF25" s="5">
        <f t="shared" si="6"/>
        <v>2244000</v>
      </c>
      <c r="AG25" s="5">
        <f t="shared" si="0"/>
        <v>0</v>
      </c>
      <c r="AH25" s="5">
        <f t="shared" si="1"/>
        <v>2244000</v>
      </c>
      <c r="AI25" s="9"/>
    </row>
    <row r="26" spans="1:35" ht="16.5" hidden="1">
      <c r="A26" s="1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2"/>
        <v>0</v>
      </c>
      <c r="G26" s="9"/>
      <c r="H26" s="1">
        <v>20</v>
      </c>
      <c r="I26" s="2" t="s">
        <v>23</v>
      </c>
      <c r="J26" s="5">
        <v>0</v>
      </c>
      <c r="K26" s="5">
        <v>0</v>
      </c>
      <c r="L26" s="5">
        <v>0</v>
      </c>
      <c r="M26" s="5">
        <f t="shared" si="3"/>
        <v>0</v>
      </c>
      <c r="N26" s="9"/>
      <c r="O26" s="1">
        <v>20</v>
      </c>
      <c r="P26" s="2" t="s">
        <v>23</v>
      </c>
      <c r="Q26" s="5">
        <v>0</v>
      </c>
      <c r="R26" s="5">
        <v>0</v>
      </c>
      <c r="S26" s="5">
        <v>0</v>
      </c>
      <c r="T26" s="5">
        <f t="shared" si="4"/>
        <v>0</v>
      </c>
      <c r="U26" s="9"/>
      <c r="V26" s="1">
        <v>20</v>
      </c>
      <c r="W26" s="2" t="s">
        <v>23</v>
      </c>
      <c r="X26" s="5">
        <v>35</v>
      </c>
      <c r="Y26" s="5">
        <v>4620000</v>
      </c>
      <c r="Z26" s="5">
        <v>0</v>
      </c>
      <c r="AA26" s="5">
        <f t="shared" si="5"/>
        <v>4620000</v>
      </c>
      <c r="AB26" s="9"/>
      <c r="AC26" s="1">
        <v>20</v>
      </c>
      <c r="AD26" s="2" t="s">
        <v>23</v>
      </c>
      <c r="AE26" s="5">
        <v>0</v>
      </c>
      <c r="AF26" s="5">
        <f t="shared" si="6"/>
        <v>4620000</v>
      </c>
      <c r="AG26" s="5">
        <f t="shared" si="0"/>
        <v>0</v>
      </c>
      <c r="AH26" s="5">
        <f t="shared" si="1"/>
        <v>4620000</v>
      </c>
      <c r="AI26" s="9"/>
    </row>
    <row r="27" spans="1:35" ht="16.5" hidden="1">
      <c r="A27" s="1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2"/>
        <v>0</v>
      </c>
      <c r="G27" s="9"/>
      <c r="H27" s="1">
        <v>21</v>
      </c>
      <c r="I27" s="2" t="s">
        <v>24</v>
      </c>
      <c r="J27" s="5">
        <v>0</v>
      </c>
      <c r="K27" s="5">
        <v>0</v>
      </c>
      <c r="L27" s="5">
        <v>0</v>
      </c>
      <c r="M27" s="5">
        <f t="shared" si="3"/>
        <v>0</v>
      </c>
      <c r="N27" s="9"/>
      <c r="O27" s="1">
        <v>21</v>
      </c>
      <c r="P27" s="2" t="s">
        <v>24</v>
      </c>
      <c r="Q27" s="5">
        <v>0</v>
      </c>
      <c r="R27" s="5">
        <v>0</v>
      </c>
      <c r="S27" s="5">
        <v>0</v>
      </c>
      <c r="T27" s="5">
        <f t="shared" si="4"/>
        <v>0</v>
      </c>
      <c r="U27" s="9"/>
      <c r="V27" s="1">
        <v>21</v>
      </c>
      <c r="W27" s="2" t="s">
        <v>24</v>
      </c>
      <c r="X27" s="5">
        <v>56</v>
      </c>
      <c r="Y27" s="5">
        <v>7392000</v>
      </c>
      <c r="Z27" s="5">
        <v>0</v>
      </c>
      <c r="AA27" s="5">
        <f t="shared" si="5"/>
        <v>7392000</v>
      </c>
      <c r="AB27" s="9"/>
      <c r="AC27" s="1">
        <v>21</v>
      </c>
      <c r="AD27" s="2" t="s">
        <v>24</v>
      </c>
      <c r="AE27" s="5">
        <v>0</v>
      </c>
      <c r="AF27" s="5">
        <f t="shared" si="6"/>
        <v>7392000</v>
      </c>
      <c r="AG27" s="5">
        <f t="shared" si="0"/>
        <v>0</v>
      </c>
      <c r="AH27" s="5">
        <f t="shared" si="1"/>
        <v>7392000</v>
      </c>
      <c r="AI27" s="9"/>
    </row>
    <row r="28" spans="1:35" ht="16.5" hidden="1">
      <c r="A28" s="1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2"/>
        <v>0</v>
      </c>
      <c r="G28" s="9"/>
      <c r="H28" s="1">
        <v>22</v>
      </c>
      <c r="I28" s="2" t="s">
        <v>25</v>
      </c>
      <c r="J28" s="5">
        <v>0</v>
      </c>
      <c r="K28" s="5">
        <v>0</v>
      </c>
      <c r="L28" s="5">
        <v>0</v>
      </c>
      <c r="M28" s="5">
        <f t="shared" si="3"/>
        <v>0</v>
      </c>
      <c r="N28" s="9"/>
      <c r="O28" s="1">
        <v>22</v>
      </c>
      <c r="P28" s="2" t="s">
        <v>25</v>
      </c>
      <c r="Q28" s="5">
        <v>0</v>
      </c>
      <c r="R28" s="5">
        <v>0</v>
      </c>
      <c r="S28" s="5">
        <v>0</v>
      </c>
      <c r="T28" s="5">
        <f t="shared" si="4"/>
        <v>0</v>
      </c>
      <c r="U28" s="9"/>
      <c r="V28" s="1">
        <v>22</v>
      </c>
      <c r="W28" s="2" t="s">
        <v>25</v>
      </c>
      <c r="X28" s="5">
        <v>26</v>
      </c>
      <c r="Y28" s="5">
        <v>3432000</v>
      </c>
      <c r="Z28" s="5">
        <v>0</v>
      </c>
      <c r="AA28" s="5">
        <f t="shared" si="5"/>
        <v>3432000</v>
      </c>
      <c r="AB28" s="9"/>
      <c r="AC28" s="1">
        <v>22</v>
      </c>
      <c r="AD28" s="2" t="s">
        <v>25</v>
      </c>
      <c r="AE28" s="5">
        <v>0</v>
      </c>
      <c r="AF28" s="5">
        <f t="shared" si="6"/>
        <v>3432000</v>
      </c>
      <c r="AG28" s="5">
        <f t="shared" si="0"/>
        <v>0</v>
      </c>
      <c r="AH28" s="5">
        <f t="shared" si="1"/>
        <v>3432000</v>
      </c>
      <c r="AI28" s="9"/>
    </row>
    <row r="29" spans="1:35" ht="16.5" hidden="1">
      <c r="A29" s="1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2"/>
        <v>0</v>
      </c>
      <c r="G29" s="9"/>
      <c r="H29" s="1">
        <v>23</v>
      </c>
      <c r="I29" s="2" t="s">
        <v>26</v>
      </c>
      <c r="J29" s="5">
        <v>0</v>
      </c>
      <c r="K29" s="5">
        <v>0</v>
      </c>
      <c r="L29" s="5">
        <v>0</v>
      </c>
      <c r="M29" s="5">
        <f t="shared" si="3"/>
        <v>0</v>
      </c>
      <c r="N29" s="9"/>
      <c r="O29" s="1">
        <v>23</v>
      </c>
      <c r="P29" s="2" t="s">
        <v>26</v>
      </c>
      <c r="Q29" s="5">
        <v>0</v>
      </c>
      <c r="R29" s="5">
        <v>0</v>
      </c>
      <c r="S29" s="5">
        <v>0</v>
      </c>
      <c r="T29" s="5">
        <f t="shared" si="4"/>
        <v>0</v>
      </c>
      <c r="U29" s="9"/>
      <c r="V29" s="1">
        <v>23</v>
      </c>
      <c r="W29" s="2" t="s">
        <v>26</v>
      </c>
      <c r="X29" s="5">
        <v>40</v>
      </c>
      <c r="Y29" s="5">
        <v>5280000</v>
      </c>
      <c r="Z29" s="5">
        <v>0</v>
      </c>
      <c r="AA29" s="5">
        <f t="shared" si="5"/>
        <v>5280000</v>
      </c>
      <c r="AB29" s="9"/>
      <c r="AC29" s="1">
        <v>23</v>
      </c>
      <c r="AD29" s="2" t="s">
        <v>26</v>
      </c>
      <c r="AE29" s="5">
        <v>0</v>
      </c>
      <c r="AF29" s="5">
        <f t="shared" si="6"/>
        <v>5280000</v>
      </c>
      <c r="AG29" s="5">
        <f t="shared" si="0"/>
        <v>0</v>
      </c>
      <c r="AH29" s="5">
        <f t="shared" si="1"/>
        <v>5280000</v>
      </c>
      <c r="AI29" s="9"/>
    </row>
    <row r="30" spans="1:35" ht="16.5" hidden="1">
      <c r="A30" s="1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2"/>
        <v>0</v>
      </c>
      <c r="G30" s="9"/>
      <c r="H30" s="1">
        <v>24</v>
      </c>
      <c r="I30" s="2" t="s">
        <v>27</v>
      </c>
      <c r="J30" s="5">
        <v>0</v>
      </c>
      <c r="K30" s="5">
        <v>0</v>
      </c>
      <c r="L30" s="5">
        <v>0</v>
      </c>
      <c r="M30" s="5">
        <f t="shared" si="3"/>
        <v>0</v>
      </c>
      <c r="N30" s="9"/>
      <c r="O30" s="1">
        <v>24</v>
      </c>
      <c r="P30" s="2" t="s">
        <v>27</v>
      </c>
      <c r="Q30" s="5">
        <v>0</v>
      </c>
      <c r="R30" s="5">
        <v>0</v>
      </c>
      <c r="S30" s="5">
        <v>0</v>
      </c>
      <c r="T30" s="5">
        <f t="shared" si="4"/>
        <v>0</v>
      </c>
      <c r="U30" s="9"/>
      <c r="V30" s="1">
        <v>24</v>
      </c>
      <c r="W30" s="2" t="s">
        <v>27</v>
      </c>
      <c r="X30" s="5">
        <v>55</v>
      </c>
      <c r="Y30" s="5">
        <v>7260000</v>
      </c>
      <c r="Z30" s="5">
        <v>0</v>
      </c>
      <c r="AA30" s="5">
        <f t="shared" si="5"/>
        <v>7260000</v>
      </c>
      <c r="AB30" s="9"/>
      <c r="AC30" s="1">
        <v>24</v>
      </c>
      <c r="AD30" s="2" t="s">
        <v>27</v>
      </c>
      <c r="AE30" s="5">
        <v>0</v>
      </c>
      <c r="AF30" s="5">
        <f t="shared" si="6"/>
        <v>7260000</v>
      </c>
      <c r="AG30" s="5">
        <f t="shared" si="0"/>
        <v>0</v>
      </c>
      <c r="AH30" s="5">
        <f t="shared" si="1"/>
        <v>7260000</v>
      </c>
      <c r="AI30" s="9"/>
    </row>
    <row r="31" spans="1:35" ht="16.5" hidden="1">
      <c r="A31" s="1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2"/>
        <v>0</v>
      </c>
      <c r="G31" s="9"/>
      <c r="H31" s="1">
        <v>25</v>
      </c>
      <c r="I31" s="2" t="s">
        <v>28</v>
      </c>
      <c r="J31" s="5">
        <v>0</v>
      </c>
      <c r="K31" s="5">
        <v>0</v>
      </c>
      <c r="L31" s="5">
        <v>0</v>
      </c>
      <c r="M31" s="5">
        <f t="shared" si="3"/>
        <v>0</v>
      </c>
      <c r="N31" s="9"/>
      <c r="O31" s="1">
        <v>25</v>
      </c>
      <c r="P31" s="2" t="s">
        <v>28</v>
      </c>
      <c r="Q31" s="5">
        <v>0</v>
      </c>
      <c r="R31" s="5">
        <v>0</v>
      </c>
      <c r="S31" s="5">
        <v>0</v>
      </c>
      <c r="T31" s="5">
        <f t="shared" si="4"/>
        <v>0</v>
      </c>
      <c r="U31" s="9"/>
      <c r="V31" s="1">
        <v>25</v>
      </c>
      <c r="W31" s="2" t="s">
        <v>28</v>
      </c>
      <c r="X31" s="5">
        <v>44</v>
      </c>
      <c r="Y31" s="5">
        <v>5808000</v>
      </c>
      <c r="Z31" s="5">
        <v>0</v>
      </c>
      <c r="AA31" s="5">
        <f t="shared" si="5"/>
        <v>5808000</v>
      </c>
      <c r="AB31" s="9"/>
      <c r="AC31" s="1">
        <v>25</v>
      </c>
      <c r="AD31" s="2" t="s">
        <v>28</v>
      </c>
      <c r="AE31" s="5">
        <v>0</v>
      </c>
      <c r="AF31" s="5">
        <f t="shared" si="6"/>
        <v>5808000</v>
      </c>
      <c r="AG31" s="5">
        <f t="shared" si="0"/>
        <v>0</v>
      </c>
      <c r="AH31" s="5">
        <f t="shared" si="1"/>
        <v>5808000</v>
      </c>
      <c r="AI31" s="9"/>
    </row>
    <row r="32" spans="1:35" ht="16.5" hidden="1">
      <c r="A32" s="1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2"/>
        <v>0</v>
      </c>
      <c r="G32" s="9"/>
      <c r="H32" s="1">
        <v>26</v>
      </c>
      <c r="I32" s="2" t="s">
        <v>29</v>
      </c>
      <c r="J32" s="5">
        <v>0</v>
      </c>
      <c r="K32" s="5">
        <v>0</v>
      </c>
      <c r="L32" s="5">
        <v>0</v>
      </c>
      <c r="M32" s="5">
        <f t="shared" si="3"/>
        <v>0</v>
      </c>
      <c r="N32" s="9"/>
      <c r="O32" s="1">
        <v>26</v>
      </c>
      <c r="P32" s="2" t="s">
        <v>29</v>
      </c>
      <c r="Q32" s="5">
        <v>0</v>
      </c>
      <c r="R32" s="5">
        <v>0</v>
      </c>
      <c r="S32" s="5">
        <v>0</v>
      </c>
      <c r="T32" s="5">
        <f t="shared" si="4"/>
        <v>0</v>
      </c>
      <c r="U32" s="9"/>
      <c r="V32" s="1">
        <v>26</v>
      </c>
      <c r="W32" s="2" t="s">
        <v>29</v>
      </c>
      <c r="X32" s="5">
        <v>80</v>
      </c>
      <c r="Y32" s="5">
        <v>10560000</v>
      </c>
      <c r="Z32" s="5">
        <v>0</v>
      </c>
      <c r="AA32" s="5">
        <f t="shared" si="5"/>
        <v>10560000</v>
      </c>
      <c r="AB32" s="9"/>
      <c r="AC32" s="1">
        <v>26</v>
      </c>
      <c r="AD32" s="2" t="s">
        <v>29</v>
      </c>
      <c r="AE32" s="5">
        <v>0</v>
      </c>
      <c r="AF32" s="5">
        <f t="shared" si="6"/>
        <v>10560000</v>
      </c>
      <c r="AG32" s="5">
        <f t="shared" si="0"/>
        <v>0</v>
      </c>
      <c r="AH32" s="5">
        <f t="shared" si="1"/>
        <v>10560000</v>
      </c>
      <c r="AI32" s="9"/>
    </row>
    <row r="33" spans="1:35" ht="16.5" hidden="1">
      <c r="A33" s="1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2"/>
        <v>0</v>
      </c>
      <c r="G33" s="9"/>
      <c r="H33" s="1">
        <v>27</v>
      </c>
      <c r="I33" s="2" t="s">
        <v>30</v>
      </c>
      <c r="J33" s="5">
        <v>0</v>
      </c>
      <c r="K33" s="5">
        <v>0</v>
      </c>
      <c r="L33" s="5">
        <v>0</v>
      </c>
      <c r="M33" s="5">
        <f t="shared" si="3"/>
        <v>0</v>
      </c>
      <c r="N33" s="9"/>
      <c r="O33" s="1">
        <v>27</v>
      </c>
      <c r="P33" s="2" t="s">
        <v>30</v>
      </c>
      <c r="Q33" s="5">
        <v>0</v>
      </c>
      <c r="R33" s="5">
        <v>0</v>
      </c>
      <c r="S33" s="5">
        <v>0</v>
      </c>
      <c r="T33" s="5">
        <f t="shared" si="4"/>
        <v>0</v>
      </c>
      <c r="U33" s="9"/>
      <c r="V33" s="1">
        <v>27</v>
      </c>
      <c r="W33" s="2" t="s">
        <v>30</v>
      </c>
      <c r="X33" s="5">
        <v>42</v>
      </c>
      <c r="Y33" s="5">
        <v>5544000</v>
      </c>
      <c r="Z33" s="5">
        <v>0</v>
      </c>
      <c r="AA33" s="5">
        <f t="shared" si="5"/>
        <v>5544000</v>
      </c>
      <c r="AB33" s="9"/>
      <c r="AC33" s="1">
        <v>27</v>
      </c>
      <c r="AD33" s="2" t="s">
        <v>30</v>
      </c>
      <c r="AE33" s="5">
        <v>0</v>
      </c>
      <c r="AF33" s="5">
        <f t="shared" si="6"/>
        <v>5544000</v>
      </c>
      <c r="AG33" s="5">
        <f t="shared" si="0"/>
        <v>0</v>
      </c>
      <c r="AH33" s="5">
        <f t="shared" si="1"/>
        <v>5544000</v>
      </c>
      <c r="AI33" s="9"/>
    </row>
    <row r="34" spans="1:35" ht="16.5" hidden="1">
      <c r="A34" s="1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2"/>
        <v>0</v>
      </c>
      <c r="G34" s="9"/>
      <c r="H34" s="1">
        <v>28</v>
      </c>
      <c r="I34" s="2" t="s">
        <v>31</v>
      </c>
      <c r="J34" s="5">
        <v>0</v>
      </c>
      <c r="K34" s="5">
        <v>0</v>
      </c>
      <c r="L34" s="5">
        <v>0</v>
      </c>
      <c r="M34" s="5">
        <f t="shared" si="3"/>
        <v>0</v>
      </c>
      <c r="N34" s="9"/>
      <c r="O34" s="1">
        <v>28</v>
      </c>
      <c r="P34" s="2" t="s">
        <v>31</v>
      </c>
      <c r="Q34" s="5">
        <v>0</v>
      </c>
      <c r="R34" s="5">
        <v>0</v>
      </c>
      <c r="S34" s="5">
        <v>0</v>
      </c>
      <c r="T34" s="5">
        <f t="shared" si="4"/>
        <v>0</v>
      </c>
      <c r="U34" s="9"/>
      <c r="V34" s="1">
        <v>28</v>
      </c>
      <c r="W34" s="2" t="s">
        <v>31</v>
      </c>
      <c r="X34" s="5">
        <v>45</v>
      </c>
      <c r="Y34" s="5">
        <v>5940000</v>
      </c>
      <c r="Z34" s="5">
        <v>0</v>
      </c>
      <c r="AA34" s="5">
        <f t="shared" si="5"/>
        <v>5940000</v>
      </c>
      <c r="AB34" s="9"/>
      <c r="AC34" s="1">
        <v>28</v>
      </c>
      <c r="AD34" s="2" t="s">
        <v>31</v>
      </c>
      <c r="AE34" s="5">
        <v>0</v>
      </c>
      <c r="AF34" s="5">
        <f t="shared" si="6"/>
        <v>5940000</v>
      </c>
      <c r="AG34" s="5">
        <f t="shared" si="0"/>
        <v>0</v>
      </c>
      <c r="AH34" s="5">
        <f t="shared" si="1"/>
        <v>5940000</v>
      </c>
      <c r="AI34" s="9"/>
    </row>
    <row r="35" spans="1:35" ht="16.5" hidden="1">
      <c r="A35" s="1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2"/>
        <v>0</v>
      </c>
      <c r="G35" s="9"/>
      <c r="H35" s="1">
        <v>29</v>
      </c>
      <c r="I35" s="2" t="s">
        <v>32</v>
      </c>
      <c r="J35" s="5">
        <v>0</v>
      </c>
      <c r="K35" s="5">
        <v>0</v>
      </c>
      <c r="L35" s="5">
        <v>0</v>
      </c>
      <c r="M35" s="5">
        <f t="shared" si="3"/>
        <v>0</v>
      </c>
      <c r="N35" s="9"/>
      <c r="O35" s="1">
        <v>29</v>
      </c>
      <c r="P35" s="2" t="s">
        <v>32</v>
      </c>
      <c r="Q35" s="5">
        <v>0</v>
      </c>
      <c r="R35" s="5">
        <v>0</v>
      </c>
      <c r="S35" s="5">
        <v>0</v>
      </c>
      <c r="T35" s="5">
        <f t="shared" si="4"/>
        <v>0</v>
      </c>
      <c r="U35" s="9"/>
      <c r="V35" s="1">
        <v>29</v>
      </c>
      <c r="W35" s="2" t="s">
        <v>32</v>
      </c>
      <c r="X35" s="5">
        <v>29</v>
      </c>
      <c r="Y35" s="5">
        <v>3828000</v>
      </c>
      <c r="Z35" s="5">
        <v>0</v>
      </c>
      <c r="AA35" s="5">
        <f t="shared" si="5"/>
        <v>3828000</v>
      </c>
      <c r="AB35" s="9"/>
      <c r="AC35" s="1">
        <v>29</v>
      </c>
      <c r="AD35" s="2" t="s">
        <v>32</v>
      </c>
      <c r="AE35" s="5">
        <v>0</v>
      </c>
      <c r="AF35" s="5">
        <f t="shared" si="6"/>
        <v>3828000</v>
      </c>
      <c r="AG35" s="5">
        <f t="shared" si="0"/>
        <v>0</v>
      </c>
      <c r="AH35" s="5">
        <f t="shared" si="1"/>
        <v>3828000</v>
      </c>
      <c r="AI35" s="9"/>
    </row>
    <row r="36" spans="1:35" ht="16.5" hidden="1">
      <c r="A36" s="1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2"/>
        <v>0</v>
      </c>
      <c r="G36" s="9"/>
      <c r="H36" s="1">
        <v>30</v>
      </c>
      <c r="I36" s="2" t="s">
        <v>33</v>
      </c>
      <c r="J36" s="5">
        <v>0</v>
      </c>
      <c r="K36" s="5">
        <v>0</v>
      </c>
      <c r="L36" s="5">
        <v>0</v>
      </c>
      <c r="M36" s="5">
        <f t="shared" si="3"/>
        <v>0</v>
      </c>
      <c r="N36" s="9"/>
      <c r="O36" s="1">
        <v>30</v>
      </c>
      <c r="P36" s="2" t="s">
        <v>33</v>
      </c>
      <c r="Q36" s="5">
        <v>0</v>
      </c>
      <c r="R36" s="5">
        <v>0</v>
      </c>
      <c r="S36" s="5">
        <v>0</v>
      </c>
      <c r="T36" s="5">
        <f t="shared" si="4"/>
        <v>0</v>
      </c>
      <c r="U36" s="9"/>
      <c r="V36" s="1">
        <v>30</v>
      </c>
      <c r="W36" s="2" t="s">
        <v>33</v>
      </c>
      <c r="X36" s="5">
        <v>51</v>
      </c>
      <c r="Y36" s="5">
        <v>6732000</v>
      </c>
      <c r="Z36" s="5">
        <v>0</v>
      </c>
      <c r="AA36" s="5">
        <f t="shared" si="5"/>
        <v>6732000</v>
      </c>
      <c r="AB36" s="9"/>
      <c r="AC36" s="1">
        <v>30</v>
      </c>
      <c r="AD36" s="2" t="s">
        <v>33</v>
      </c>
      <c r="AE36" s="5">
        <v>0</v>
      </c>
      <c r="AF36" s="5">
        <f t="shared" si="6"/>
        <v>6732000</v>
      </c>
      <c r="AG36" s="5">
        <f t="shared" si="0"/>
        <v>0</v>
      </c>
      <c r="AH36" s="5">
        <f t="shared" si="1"/>
        <v>6732000</v>
      </c>
      <c r="AI36" s="9"/>
    </row>
    <row r="37" spans="1:35" s="71" customFormat="1" ht="18.75">
      <c r="A37" s="187">
        <v>31</v>
      </c>
      <c r="B37" s="184" t="s">
        <v>34</v>
      </c>
      <c r="C37" s="185">
        <v>0</v>
      </c>
      <c r="D37" s="185">
        <v>0</v>
      </c>
      <c r="E37" s="185">
        <v>0</v>
      </c>
      <c r="F37" s="185">
        <f t="shared" si="2"/>
        <v>0</v>
      </c>
      <c r="G37" s="186"/>
      <c r="H37" s="187">
        <v>31</v>
      </c>
      <c r="I37" s="184" t="s">
        <v>34</v>
      </c>
      <c r="J37" s="185">
        <v>0</v>
      </c>
      <c r="K37" s="185">
        <v>0</v>
      </c>
      <c r="L37" s="185">
        <v>0</v>
      </c>
      <c r="M37" s="185">
        <f t="shared" si="3"/>
        <v>0</v>
      </c>
      <c r="N37" s="186"/>
      <c r="O37" s="187">
        <v>31</v>
      </c>
      <c r="P37" s="184" t="s">
        <v>34</v>
      </c>
      <c r="Q37" s="185">
        <v>0</v>
      </c>
      <c r="R37" s="185">
        <v>0</v>
      </c>
      <c r="S37" s="185">
        <v>0</v>
      </c>
      <c r="T37" s="185">
        <f t="shared" si="4"/>
        <v>0</v>
      </c>
      <c r="U37" s="186"/>
      <c r="V37" s="187">
        <v>31</v>
      </c>
      <c r="W37" s="184" t="s">
        <v>34</v>
      </c>
      <c r="X37" s="185">
        <v>47</v>
      </c>
      <c r="Y37" s="185">
        <v>6204000</v>
      </c>
      <c r="Z37" s="185">
        <v>0</v>
      </c>
      <c r="AA37" s="185">
        <f t="shared" si="5"/>
        <v>6204000</v>
      </c>
      <c r="AB37" s="186"/>
      <c r="AC37" s="187">
        <v>31</v>
      </c>
      <c r="AD37" s="184" t="s">
        <v>34</v>
      </c>
      <c r="AE37" s="185">
        <v>0</v>
      </c>
      <c r="AF37" s="185">
        <f t="shared" si="6"/>
        <v>6204000</v>
      </c>
      <c r="AG37" s="185">
        <f t="shared" si="0"/>
        <v>0</v>
      </c>
      <c r="AH37" s="185">
        <f t="shared" si="1"/>
        <v>6204000</v>
      </c>
      <c r="AI37" s="186"/>
    </row>
    <row r="38" spans="1:35" ht="15.75" hidden="1">
      <c r="A38" s="192">
        <v>32</v>
      </c>
      <c r="B38" s="189" t="s">
        <v>35</v>
      </c>
      <c r="C38" s="190">
        <v>0</v>
      </c>
      <c r="D38" s="190">
        <v>0</v>
      </c>
      <c r="E38" s="190">
        <v>0</v>
      </c>
      <c r="F38" s="190">
        <f t="shared" si="2"/>
        <v>0</v>
      </c>
      <c r="G38" s="191"/>
      <c r="H38" s="192">
        <v>32</v>
      </c>
      <c r="I38" s="189" t="s">
        <v>35</v>
      </c>
      <c r="J38" s="190">
        <v>0</v>
      </c>
      <c r="K38" s="190">
        <v>0</v>
      </c>
      <c r="L38" s="190">
        <v>0</v>
      </c>
      <c r="M38" s="190">
        <f t="shared" si="3"/>
        <v>0</v>
      </c>
      <c r="N38" s="191"/>
      <c r="O38" s="192">
        <v>32</v>
      </c>
      <c r="P38" s="189" t="s">
        <v>35</v>
      </c>
      <c r="Q38" s="190">
        <v>0</v>
      </c>
      <c r="R38" s="190">
        <v>0</v>
      </c>
      <c r="S38" s="190">
        <v>0</v>
      </c>
      <c r="T38" s="190">
        <f t="shared" si="4"/>
        <v>0</v>
      </c>
      <c r="U38" s="191"/>
      <c r="V38" s="192">
        <v>32</v>
      </c>
      <c r="W38" s="189" t="s">
        <v>35</v>
      </c>
      <c r="X38" s="190">
        <v>16</v>
      </c>
      <c r="Y38" s="190">
        <v>2112000</v>
      </c>
      <c r="Z38" s="190">
        <v>0</v>
      </c>
      <c r="AA38" s="190">
        <f t="shared" si="5"/>
        <v>2112000</v>
      </c>
      <c r="AB38" s="191"/>
      <c r="AC38" s="192">
        <v>32</v>
      </c>
      <c r="AD38" s="189" t="s">
        <v>35</v>
      </c>
      <c r="AE38" s="190">
        <v>0</v>
      </c>
      <c r="AF38" s="190">
        <f t="shared" si="6"/>
        <v>2112000</v>
      </c>
      <c r="AG38" s="190">
        <f t="shared" si="0"/>
        <v>0</v>
      </c>
      <c r="AH38" s="190">
        <f t="shared" si="1"/>
        <v>2112000</v>
      </c>
      <c r="AI38" s="191"/>
    </row>
    <row r="39" spans="1:35" ht="15.75" hidden="1">
      <c r="A39" s="192">
        <v>33</v>
      </c>
      <c r="B39" s="189" t="s">
        <v>36</v>
      </c>
      <c r="C39" s="190">
        <v>0</v>
      </c>
      <c r="D39" s="190">
        <v>0</v>
      </c>
      <c r="E39" s="190">
        <v>0</v>
      </c>
      <c r="F39" s="190">
        <f t="shared" si="2"/>
        <v>0</v>
      </c>
      <c r="G39" s="191"/>
      <c r="H39" s="192">
        <v>33</v>
      </c>
      <c r="I39" s="189" t="s">
        <v>36</v>
      </c>
      <c r="J39" s="190">
        <v>0</v>
      </c>
      <c r="K39" s="190">
        <v>0</v>
      </c>
      <c r="L39" s="190">
        <v>0</v>
      </c>
      <c r="M39" s="190">
        <f t="shared" si="3"/>
        <v>0</v>
      </c>
      <c r="N39" s="191"/>
      <c r="O39" s="192">
        <v>33</v>
      </c>
      <c r="P39" s="189" t="s">
        <v>36</v>
      </c>
      <c r="Q39" s="190">
        <v>0</v>
      </c>
      <c r="R39" s="190">
        <v>0</v>
      </c>
      <c r="S39" s="190">
        <v>0</v>
      </c>
      <c r="T39" s="190">
        <f t="shared" si="4"/>
        <v>0</v>
      </c>
      <c r="U39" s="191"/>
      <c r="V39" s="192">
        <v>33</v>
      </c>
      <c r="W39" s="189" t="s">
        <v>36</v>
      </c>
      <c r="X39" s="190">
        <v>14</v>
      </c>
      <c r="Y39" s="190">
        <v>1848000</v>
      </c>
      <c r="Z39" s="190">
        <v>0</v>
      </c>
      <c r="AA39" s="190">
        <f t="shared" si="5"/>
        <v>1848000</v>
      </c>
      <c r="AB39" s="191"/>
      <c r="AC39" s="192">
        <v>33</v>
      </c>
      <c r="AD39" s="189" t="s">
        <v>36</v>
      </c>
      <c r="AE39" s="190">
        <v>0</v>
      </c>
      <c r="AF39" s="190">
        <f t="shared" si="6"/>
        <v>1848000</v>
      </c>
      <c r="AG39" s="190">
        <f t="shared" si="0"/>
        <v>0</v>
      </c>
      <c r="AH39" s="190">
        <f t="shared" si="1"/>
        <v>1848000</v>
      </c>
      <c r="AI39" s="191"/>
    </row>
    <row r="40" spans="1:35" ht="15.75" hidden="1">
      <c r="A40" s="192">
        <v>34</v>
      </c>
      <c r="B40" s="189" t="s">
        <v>37</v>
      </c>
      <c r="C40" s="190">
        <v>0</v>
      </c>
      <c r="D40" s="190">
        <v>0</v>
      </c>
      <c r="E40" s="190">
        <v>0</v>
      </c>
      <c r="F40" s="190">
        <f t="shared" si="2"/>
        <v>0</v>
      </c>
      <c r="G40" s="191"/>
      <c r="H40" s="192">
        <v>34</v>
      </c>
      <c r="I40" s="189" t="s">
        <v>37</v>
      </c>
      <c r="J40" s="190">
        <v>0</v>
      </c>
      <c r="K40" s="190">
        <v>0</v>
      </c>
      <c r="L40" s="190">
        <v>0</v>
      </c>
      <c r="M40" s="190">
        <f t="shared" si="3"/>
        <v>0</v>
      </c>
      <c r="N40" s="191"/>
      <c r="O40" s="192">
        <v>34</v>
      </c>
      <c r="P40" s="189" t="s">
        <v>37</v>
      </c>
      <c r="Q40" s="190">
        <v>0</v>
      </c>
      <c r="R40" s="190">
        <v>0</v>
      </c>
      <c r="S40" s="190">
        <v>0</v>
      </c>
      <c r="T40" s="190">
        <f t="shared" si="4"/>
        <v>0</v>
      </c>
      <c r="U40" s="191"/>
      <c r="V40" s="192">
        <v>34</v>
      </c>
      <c r="W40" s="189" t="s">
        <v>37</v>
      </c>
      <c r="X40" s="190">
        <v>42</v>
      </c>
      <c r="Y40" s="190">
        <v>5544000</v>
      </c>
      <c r="Z40" s="190">
        <v>0</v>
      </c>
      <c r="AA40" s="190">
        <f t="shared" si="5"/>
        <v>5544000</v>
      </c>
      <c r="AB40" s="191"/>
      <c r="AC40" s="192">
        <v>34</v>
      </c>
      <c r="AD40" s="189" t="s">
        <v>37</v>
      </c>
      <c r="AE40" s="190">
        <v>0</v>
      </c>
      <c r="AF40" s="190">
        <f t="shared" si="6"/>
        <v>5544000</v>
      </c>
      <c r="AG40" s="190">
        <f t="shared" si="0"/>
        <v>0</v>
      </c>
      <c r="AH40" s="190">
        <f t="shared" si="1"/>
        <v>5544000</v>
      </c>
      <c r="AI40" s="191"/>
    </row>
    <row r="41" spans="1:35" ht="15.75" hidden="1">
      <c r="A41" s="192">
        <v>35</v>
      </c>
      <c r="B41" s="189" t="s">
        <v>38</v>
      </c>
      <c r="C41" s="190">
        <v>0</v>
      </c>
      <c r="D41" s="190">
        <v>0</v>
      </c>
      <c r="E41" s="190">
        <v>0</v>
      </c>
      <c r="F41" s="190">
        <f t="shared" si="2"/>
        <v>0</v>
      </c>
      <c r="G41" s="191"/>
      <c r="H41" s="192">
        <v>35</v>
      </c>
      <c r="I41" s="189" t="s">
        <v>38</v>
      </c>
      <c r="J41" s="190">
        <v>0</v>
      </c>
      <c r="K41" s="190">
        <v>0</v>
      </c>
      <c r="L41" s="190">
        <v>0</v>
      </c>
      <c r="M41" s="190">
        <f t="shared" si="3"/>
        <v>0</v>
      </c>
      <c r="N41" s="191"/>
      <c r="O41" s="192">
        <v>35</v>
      </c>
      <c r="P41" s="189" t="s">
        <v>38</v>
      </c>
      <c r="Q41" s="190">
        <v>0</v>
      </c>
      <c r="R41" s="190">
        <v>0</v>
      </c>
      <c r="S41" s="190">
        <v>0</v>
      </c>
      <c r="T41" s="190">
        <f t="shared" si="4"/>
        <v>0</v>
      </c>
      <c r="U41" s="191"/>
      <c r="V41" s="192">
        <v>35</v>
      </c>
      <c r="W41" s="189" t="s">
        <v>38</v>
      </c>
      <c r="X41" s="190">
        <v>50</v>
      </c>
      <c r="Y41" s="190">
        <v>6600000</v>
      </c>
      <c r="Z41" s="190">
        <v>0</v>
      </c>
      <c r="AA41" s="190">
        <f t="shared" si="5"/>
        <v>6600000</v>
      </c>
      <c r="AB41" s="191"/>
      <c r="AC41" s="192">
        <v>35</v>
      </c>
      <c r="AD41" s="189" t="s">
        <v>38</v>
      </c>
      <c r="AE41" s="190">
        <v>0</v>
      </c>
      <c r="AF41" s="190">
        <f t="shared" si="6"/>
        <v>6600000</v>
      </c>
      <c r="AG41" s="190">
        <f t="shared" si="0"/>
        <v>0</v>
      </c>
      <c r="AH41" s="190">
        <f t="shared" si="1"/>
        <v>6600000</v>
      </c>
      <c r="AI41" s="191"/>
    </row>
    <row r="42" spans="1:35" ht="15.75" hidden="1">
      <c r="A42" s="192">
        <v>36</v>
      </c>
      <c r="B42" s="189" t="s">
        <v>39</v>
      </c>
      <c r="C42" s="190">
        <v>0</v>
      </c>
      <c r="D42" s="190">
        <v>0</v>
      </c>
      <c r="E42" s="190">
        <v>0</v>
      </c>
      <c r="F42" s="190">
        <f t="shared" si="2"/>
        <v>0</v>
      </c>
      <c r="G42" s="191"/>
      <c r="H42" s="192">
        <v>36</v>
      </c>
      <c r="I42" s="189" t="s">
        <v>39</v>
      </c>
      <c r="J42" s="190">
        <v>0</v>
      </c>
      <c r="K42" s="190">
        <v>0</v>
      </c>
      <c r="L42" s="190">
        <v>0</v>
      </c>
      <c r="M42" s="190">
        <f t="shared" si="3"/>
        <v>0</v>
      </c>
      <c r="N42" s="191"/>
      <c r="O42" s="192">
        <v>36</v>
      </c>
      <c r="P42" s="189" t="s">
        <v>39</v>
      </c>
      <c r="Q42" s="190">
        <v>0</v>
      </c>
      <c r="R42" s="190">
        <v>0</v>
      </c>
      <c r="S42" s="190">
        <v>0</v>
      </c>
      <c r="T42" s="190">
        <f t="shared" si="4"/>
        <v>0</v>
      </c>
      <c r="U42" s="191"/>
      <c r="V42" s="192">
        <v>36</v>
      </c>
      <c r="W42" s="189" t="s">
        <v>39</v>
      </c>
      <c r="X42" s="190">
        <v>27</v>
      </c>
      <c r="Y42" s="190">
        <v>3564000</v>
      </c>
      <c r="Z42" s="190">
        <v>0</v>
      </c>
      <c r="AA42" s="190">
        <f t="shared" si="5"/>
        <v>3564000</v>
      </c>
      <c r="AB42" s="191"/>
      <c r="AC42" s="192">
        <v>36</v>
      </c>
      <c r="AD42" s="189" t="s">
        <v>39</v>
      </c>
      <c r="AE42" s="190">
        <v>0</v>
      </c>
      <c r="AF42" s="190">
        <f t="shared" si="6"/>
        <v>3564000</v>
      </c>
      <c r="AG42" s="190">
        <f t="shared" si="0"/>
        <v>0</v>
      </c>
      <c r="AH42" s="190">
        <f t="shared" si="1"/>
        <v>3564000</v>
      </c>
      <c r="AI42" s="191"/>
    </row>
    <row r="43" spans="1:35" ht="15.75" hidden="1">
      <c r="A43" s="192">
        <v>37</v>
      </c>
      <c r="B43" s="189" t="s">
        <v>40</v>
      </c>
      <c r="C43" s="190">
        <v>0</v>
      </c>
      <c r="D43" s="190">
        <v>0</v>
      </c>
      <c r="E43" s="190">
        <v>0</v>
      </c>
      <c r="F43" s="190">
        <f t="shared" si="2"/>
        <v>0</v>
      </c>
      <c r="G43" s="191"/>
      <c r="H43" s="192">
        <v>37</v>
      </c>
      <c r="I43" s="189" t="s">
        <v>40</v>
      </c>
      <c r="J43" s="190">
        <v>0</v>
      </c>
      <c r="K43" s="190">
        <v>0</v>
      </c>
      <c r="L43" s="190">
        <v>0</v>
      </c>
      <c r="M43" s="190">
        <f t="shared" si="3"/>
        <v>0</v>
      </c>
      <c r="N43" s="191"/>
      <c r="O43" s="192">
        <v>37</v>
      </c>
      <c r="P43" s="189" t="s">
        <v>40</v>
      </c>
      <c r="Q43" s="190">
        <v>0</v>
      </c>
      <c r="R43" s="190">
        <v>0</v>
      </c>
      <c r="S43" s="190">
        <v>0</v>
      </c>
      <c r="T43" s="190">
        <f t="shared" si="4"/>
        <v>0</v>
      </c>
      <c r="U43" s="191"/>
      <c r="V43" s="192">
        <v>37</v>
      </c>
      <c r="W43" s="189" t="s">
        <v>40</v>
      </c>
      <c r="X43" s="190">
        <v>48</v>
      </c>
      <c r="Y43" s="190">
        <v>6336000</v>
      </c>
      <c r="Z43" s="190">
        <v>0</v>
      </c>
      <c r="AA43" s="190">
        <f t="shared" si="5"/>
        <v>6336000</v>
      </c>
      <c r="AB43" s="191"/>
      <c r="AC43" s="192">
        <v>37</v>
      </c>
      <c r="AD43" s="189" t="s">
        <v>40</v>
      </c>
      <c r="AE43" s="190">
        <v>0</v>
      </c>
      <c r="AF43" s="190">
        <f t="shared" si="6"/>
        <v>6336000</v>
      </c>
      <c r="AG43" s="190">
        <f t="shared" si="0"/>
        <v>0</v>
      </c>
      <c r="AH43" s="190">
        <f t="shared" si="1"/>
        <v>6336000</v>
      </c>
      <c r="AI43" s="191"/>
    </row>
    <row r="44" spans="1:35" ht="15.75" hidden="1">
      <c r="A44" s="192">
        <v>38</v>
      </c>
      <c r="B44" s="189" t="s">
        <v>41</v>
      </c>
      <c r="C44" s="190">
        <v>0</v>
      </c>
      <c r="D44" s="190">
        <v>0</v>
      </c>
      <c r="E44" s="190">
        <v>0</v>
      </c>
      <c r="F44" s="190">
        <f t="shared" si="2"/>
        <v>0</v>
      </c>
      <c r="G44" s="191"/>
      <c r="H44" s="192">
        <v>38</v>
      </c>
      <c r="I44" s="189" t="s">
        <v>41</v>
      </c>
      <c r="J44" s="190">
        <v>0</v>
      </c>
      <c r="K44" s="190">
        <v>0</v>
      </c>
      <c r="L44" s="190">
        <v>0</v>
      </c>
      <c r="M44" s="190">
        <f t="shared" si="3"/>
        <v>0</v>
      </c>
      <c r="N44" s="191"/>
      <c r="O44" s="192">
        <v>38</v>
      </c>
      <c r="P44" s="189" t="s">
        <v>41</v>
      </c>
      <c r="Q44" s="190">
        <v>0</v>
      </c>
      <c r="R44" s="190">
        <v>0</v>
      </c>
      <c r="S44" s="190">
        <v>0</v>
      </c>
      <c r="T44" s="190">
        <f t="shared" si="4"/>
        <v>0</v>
      </c>
      <c r="U44" s="191"/>
      <c r="V44" s="192">
        <v>38</v>
      </c>
      <c r="W44" s="189" t="s">
        <v>41</v>
      </c>
      <c r="X44" s="190">
        <v>45</v>
      </c>
      <c r="Y44" s="190">
        <v>5940000</v>
      </c>
      <c r="Z44" s="190">
        <v>0</v>
      </c>
      <c r="AA44" s="190">
        <f t="shared" si="5"/>
        <v>5940000</v>
      </c>
      <c r="AB44" s="191"/>
      <c r="AC44" s="192">
        <v>38</v>
      </c>
      <c r="AD44" s="189" t="s">
        <v>41</v>
      </c>
      <c r="AE44" s="190">
        <v>0</v>
      </c>
      <c r="AF44" s="190">
        <f t="shared" si="6"/>
        <v>5940000</v>
      </c>
      <c r="AG44" s="190">
        <f t="shared" si="0"/>
        <v>0</v>
      </c>
      <c r="AH44" s="190">
        <f t="shared" si="1"/>
        <v>5940000</v>
      </c>
      <c r="AI44" s="191"/>
    </row>
    <row r="45" spans="1:35" ht="15.75" hidden="1">
      <c r="A45" s="192">
        <v>39</v>
      </c>
      <c r="B45" s="189" t="s">
        <v>56</v>
      </c>
      <c r="C45" s="190">
        <v>0</v>
      </c>
      <c r="D45" s="190">
        <v>0</v>
      </c>
      <c r="E45" s="190">
        <v>0</v>
      </c>
      <c r="F45" s="190">
        <f t="shared" si="2"/>
        <v>0</v>
      </c>
      <c r="G45" s="191"/>
      <c r="H45" s="192">
        <v>39</v>
      </c>
      <c r="I45" s="189" t="s">
        <v>56</v>
      </c>
      <c r="J45" s="190">
        <v>0</v>
      </c>
      <c r="K45" s="190">
        <v>0</v>
      </c>
      <c r="L45" s="190">
        <v>0</v>
      </c>
      <c r="M45" s="190">
        <f t="shared" si="3"/>
        <v>0</v>
      </c>
      <c r="N45" s="191"/>
      <c r="O45" s="192">
        <v>39</v>
      </c>
      <c r="P45" s="189" t="s">
        <v>56</v>
      </c>
      <c r="Q45" s="190">
        <v>0</v>
      </c>
      <c r="R45" s="190">
        <v>0</v>
      </c>
      <c r="S45" s="190">
        <v>0</v>
      </c>
      <c r="T45" s="190">
        <f t="shared" si="4"/>
        <v>0</v>
      </c>
      <c r="U45" s="191"/>
      <c r="V45" s="192">
        <v>39</v>
      </c>
      <c r="W45" s="189" t="s">
        <v>56</v>
      </c>
      <c r="X45" s="190">
        <v>0</v>
      </c>
      <c r="Y45" s="190">
        <v>0</v>
      </c>
      <c r="Z45" s="190">
        <v>0</v>
      </c>
      <c r="AA45" s="190">
        <f t="shared" si="5"/>
        <v>0</v>
      </c>
      <c r="AB45" s="191"/>
      <c r="AC45" s="192">
        <v>39</v>
      </c>
      <c r="AD45" s="189" t="s">
        <v>56</v>
      </c>
      <c r="AE45" s="190">
        <v>0</v>
      </c>
      <c r="AF45" s="190">
        <f t="shared" si="6"/>
        <v>0</v>
      </c>
      <c r="AG45" s="190">
        <f t="shared" si="0"/>
        <v>0</v>
      </c>
      <c r="AH45" s="190">
        <f t="shared" si="1"/>
        <v>0</v>
      </c>
      <c r="AI45" s="191"/>
    </row>
    <row r="46" spans="1:35" ht="15.75" hidden="1">
      <c r="A46" s="192">
        <v>40</v>
      </c>
      <c r="B46" s="189" t="s">
        <v>57</v>
      </c>
      <c r="C46" s="190">
        <v>0</v>
      </c>
      <c r="D46" s="190">
        <v>0</v>
      </c>
      <c r="E46" s="190">
        <v>0</v>
      </c>
      <c r="F46" s="190">
        <f t="shared" si="2"/>
        <v>0</v>
      </c>
      <c r="G46" s="191"/>
      <c r="H46" s="192">
        <v>40</v>
      </c>
      <c r="I46" s="189" t="s">
        <v>57</v>
      </c>
      <c r="J46" s="190">
        <v>0</v>
      </c>
      <c r="K46" s="190">
        <v>0</v>
      </c>
      <c r="L46" s="190">
        <v>0</v>
      </c>
      <c r="M46" s="190">
        <f t="shared" si="3"/>
        <v>0</v>
      </c>
      <c r="N46" s="191"/>
      <c r="O46" s="192">
        <v>40</v>
      </c>
      <c r="P46" s="189" t="s">
        <v>57</v>
      </c>
      <c r="Q46" s="190">
        <v>0</v>
      </c>
      <c r="R46" s="190">
        <v>0</v>
      </c>
      <c r="S46" s="190">
        <v>0</v>
      </c>
      <c r="T46" s="190">
        <f t="shared" si="4"/>
        <v>0</v>
      </c>
      <c r="U46" s="191"/>
      <c r="V46" s="192">
        <v>40</v>
      </c>
      <c r="W46" s="189" t="s">
        <v>57</v>
      </c>
      <c r="X46" s="190">
        <v>0</v>
      </c>
      <c r="Y46" s="190">
        <v>0</v>
      </c>
      <c r="Z46" s="190">
        <v>0</v>
      </c>
      <c r="AA46" s="190">
        <f t="shared" si="5"/>
        <v>0</v>
      </c>
      <c r="AB46" s="191"/>
      <c r="AC46" s="192">
        <v>40</v>
      </c>
      <c r="AD46" s="189" t="s">
        <v>57</v>
      </c>
      <c r="AE46" s="190">
        <v>0</v>
      </c>
      <c r="AF46" s="190">
        <f t="shared" si="6"/>
        <v>0</v>
      </c>
      <c r="AG46" s="190">
        <f t="shared" si="0"/>
        <v>0</v>
      </c>
      <c r="AH46" s="190">
        <f t="shared" si="1"/>
        <v>0</v>
      </c>
      <c r="AI46" s="191"/>
    </row>
    <row r="47" spans="1:35" ht="15.75" hidden="1">
      <c r="A47" s="192">
        <v>41</v>
      </c>
      <c r="B47" s="189" t="s">
        <v>58</v>
      </c>
      <c r="C47" s="190">
        <v>0</v>
      </c>
      <c r="D47" s="190">
        <v>0</v>
      </c>
      <c r="E47" s="190">
        <v>0</v>
      </c>
      <c r="F47" s="190">
        <f t="shared" si="2"/>
        <v>0</v>
      </c>
      <c r="G47" s="191"/>
      <c r="H47" s="192">
        <v>41</v>
      </c>
      <c r="I47" s="189" t="s">
        <v>58</v>
      </c>
      <c r="J47" s="190">
        <v>0</v>
      </c>
      <c r="K47" s="190">
        <v>0</v>
      </c>
      <c r="L47" s="190">
        <v>0</v>
      </c>
      <c r="M47" s="190">
        <f t="shared" si="3"/>
        <v>0</v>
      </c>
      <c r="N47" s="191"/>
      <c r="O47" s="192">
        <v>41</v>
      </c>
      <c r="P47" s="189" t="s">
        <v>58</v>
      </c>
      <c r="Q47" s="190">
        <v>0</v>
      </c>
      <c r="R47" s="190">
        <v>0</v>
      </c>
      <c r="S47" s="190">
        <v>0</v>
      </c>
      <c r="T47" s="190">
        <f t="shared" si="4"/>
        <v>0</v>
      </c>
      <c r="U47" s="191"/>
      <c r="V47" s="192">
        <v>41</v>
      </c>
      <c r="W47" s="189" t="s">
        <v>58</v>
      </c>
      <c r="X47" s="190">
        <v>0</v>
      </c>
      <c r="Y47" s="190">
        <v>0</v>
      </c>
      <c r="Z47" s="190">
        <v>0</v>
      </c>
      <c r="AA47" s="190">
        <f t="shared" si="5"/>
        <v>0</v>
      </c>
      <c r="AB47" s="191"/>
      <c r="AC47" s="192">
        <v>41</v>
      </c>
      <c r="AD47" s="189" t="s">
        <v>58</v>
      </c>
      <c r="AE47" s="190">
        <v>0</v>
      </c>
      <c r="AF47" s="190">
        <f t="shared" si="6"/>
        <v>0</v>
      </c>
      <c r="AG47" s="190">
        <f t="shared" si="0"/>
        <v>0</v>
      </c>
      <c r="AH47" s="190">
        <f t="shared" si="1"/>
        <v>0</v>
      </c>
      <c r="AI47" s="191"/>
    </row>
    <row r="48" spans="1:35" ht="15.75" hidden="1">
      <c r="A48" s="192">
        <v>42</v>
      </c>
      <c r="B48" s="189" t="s">
        <v>59</v>
      </c>
      <c r="C48" s="190">
        <v>0</v>
      </c>
      <c r="D48" s="190">
        <v>0</v>
      </c>
      <c r="E48" s="190">
        <v>0</v>
      </c>
      <c r="F48" s="190">
        <f t="shared" si="2"/>
        <v>0</v>
      </c>
      <c r="G48" s="191"/>
      <c r="H48" s="192">
        <v>42</v>
      </c>
      <c r="I48" s="189" t="s">
        <v>59</v>
      </c>
      <c r="J48" s="190">
        <v>0</v>
      </c>
      <c r="K48" s="190">
        <v>0</v>
      </c>
      <c r="L48" s="190">
        <v>0</v>
      </c>
      <c r="M48" s="190">
        <f t="shared" si="3"/>
        <v>0</v>
      </c>
      <c r="N48" s="191"/>
      <c r="O48" s="192">
        <v>42</v>
      </c>
      <c r="P48" s="189" t="s">
        <v>59</v>
      </c>
      <c r="Q48" s="190">
        <v>0</v>
      </c>
      <c r="R48" s="190">
        <v>0</v>
      </c>
      <c r="S48" s="190">
        <v>0</v>
      </c>
      <c r="T48" s="190">
        <f t="shared" si="4"/>
        <v>0</v>
      </c>
      <c r="U48" s="191"/>
      <c r="V48" s="192">
        <v>42</v>
      </c>
      <c r="W48" s="189" t="s">
        <v>59</v>
      </c>
      <c r="X48" s="190">
        <v>0</v>
      </c>
      <c r="Y48" s="190">
        <v>0</v>
      </c>
      <c r="Z48" s="190">
        <v>0</v>
      </c>
      <c r="AA48" s="190">
        <f t="shared" si="5"/>
        <v>0</v>
      </c>
      <c r="AB48" s="191"/>
      <c r="AC48" s="192">
        <v>42</v>
      </c>
      <c r="AD48" s="189" t="s">
        <v>59</v>
      </c>
      <c r="AE48" s="190">
        <v>0</v>
      </c>
      <c r="AF48" s="190">
        <f t="shared" si="6"/>
        <v>0</v>
      </c>
      <c r="AG48" s="190">
        <f t="shared" si="0"/>
        <v>0</v>
      </c>
      <c r="AH48" s="190">
        <f t="shared" si="1"/>
        <v>0</v>
      </c>
      <c r="AI48" s="191"/>
    </row>
    <row r="49" spans="1:35" ht="15.75" hidden="1">
      <c r="A49" s="192">
        <v>43</v>
      </c>
      <c r="B49" s="189" t="s">
        <v>60</v>
      </c>
      <c r="C49" s="190">
        <v>0</v>
      </c>
      <c r="D49" s="190">
        <v>0</v>
      </c>
      <c r="E49" s="190">
        <v>0</v>
      </c>
      <c r="F49" s="190">
        <f t="shared" si="2"/>
        <v>0</v>
      </c>
      <c r="G49" s="191"/>
      <c r="H49" s="192">
        <v>43</v>
      </c>
      <c r="I49" s="189" t="s">
        <v>60</v>
      </c>
      <c r="J49" s="190">
        <v>0</v>
      </c>
      <c r="K49" s="190">
        <v>0</v>
      </c>
      <c r="L49" s="190">
        <v>0</v>
      </c>
      <c r="M49" s="190">
        <f t="shared" si="3"/>
        <v>0</v>
      </c>
      <c r="N49" s="191"/>
      <c r="O49" s="192">
        <v>43</v>
      </c>
      <c r="P49" s="189" t="s">
        <v>60</v>
      </c>
      <c r="Q49" s="190">
        <v>0</v>
      </c>
      <c r="R49" s="190">
        <v>0</v>
      </c>
      <c r="S49" s="190">
        <v>0</v>
      </c>
      <c r="T49" s="190">
        <f t="shared" si="4"/>
        <v>0</v>
      </c>
      <c r="U49" s="191"/>
      <c r="V49" s="192">
        <v>43</v>
      </c>
      <c r="W49" s="189" t="s">
        <v>60</v>
      </c>
      <c r="X49" s="190">
        <v>0</v>
      </c>
      <c r="Y49" s="190">
        <v>0</v>
      </c>
      <c r="Z49" s="190">
        <v>0</v>
      </c>
      <c r="AA49" s="190">
        <f t="shared" si="5"/>
        <v>0</v>
      </c>
      <c r="AB49" s="191"/>
      <c r="AC49" s="192">
        <v>43</v>
      </c>
      <c r="AD49" s="189" t="s">
        <v>60</v>
      </c>
      <c r="AE49" s="190">
        <v>0</v>
      </c>
      <c r="AF49" s="190">
        <f t="shared" si="6"/>
        <v>0</v>
      </c>
      <c r="AG49" s="190">
        <f t="shared" si="0"/>
        <v>0</v>
      </c>
      <c r="AH49" s="190">
        <f t="shared" si="1"/>
        <v>0</v>
      </c>
      <c r="AI49" s="191"/>
    </row>
    <row r="50" spans="1:35" ht="15.75" hidden="1">
      <c r="A50" s="192">
        <v>44</v>
      </c>
      <c r="B50" s="189" t="s">
        <v>61</v>
      </c>
      <c r="C50" s="190">
        <v>0</v>
      </c>
      <c r="D50" s="190">
        <v>0</v>
      </c>
      <c r="E50" s="190">
        <v>0</v>
      </c>
      <c r="F50" s="190">
        <f t="shared" si="2"/>
        <v>0</v>
      </c>
      <c r="G50" s="191"/>
      <c r="H50" s="192">
        <v>44</v>
      </c>
      <c r="I50" s="189" t="s">
        <v>61</v>
      </c>
      <c r="J50" s="190">
        <v>0</v>
      </c>
      <c r="K50" s="190">
        <v>0</v>
      </c>
      <c r="L50" s="190">
        <v>0</v>
      </c>
      <c r="M50" s="190">
        <f t="shared" si="3"/>
        <v>0</v>
      </c>
      <c r="N50" s="191"/>
      <c r="O50" s="192">
        <v>44</v>
      </c>
      <c r="P50" s="189" t="s">
        <v>61</v>
      </c>
      <c r="Q50" s="190">
        <v>0</v>
      </c>
      <c r="R50" s="190">
        <v>0</v>
      </c>
      <c r="S50" s="190">
        <v>0</v>
      </c>
      <c r="T50" s="190">
        <f t="shared" si="4"/>
        <v>0</v>
      </c>
      <c r="U50" s="191"/>
      <c r="V50" s="192">
        <v>44</v>
      </c>
      <c r="W50" s="189" t="s">
        <v>61</v>
      </c>
      <c r="X50" s="190">
        <v>0</v>
      </c>
      <c r="Y50" s="190">
        <v>0</v>
      </c>
      <c r="Z50" s="190">
        <v>0</v>
      </c>
      <c r="AA50" s="190">
        <f t="shared" si="5"/>
        <v>0</v>
      </c>
      <c r="AB50" s="191"/>
      <c r="AC50" s="192">
        <v>44</v>
      </c>
      <c r="AD50" s="189" t="s">
        <v>61</v>
      </c>
      <c r="AE50" s="190">
        <v>0</v>
      </c>
      <c r="AF50" s="190">
        <f t="shared" si="6"/>
        <v>0</v>
      </c>
      <c r="AG50" s="190">
        <f t="shared" si="0"/>
        <v>0</v>
      </c>
      <c r="AH50" s="190">
        <f t="shared" si="1"/>
        <v>0</v>
      </c>
      <c r="AI50" s="191"/>
    </row>
    <row r="51" spans="1:35" ht="15.75" hidden="1">
      <c r="A51" s="192">
        <v>45</v>
      </c>
      <c r="B51" s="189" t="s">
        <v>62</v>
      </c>
      <c r="C51" s="190">
        <v>0</v>
      </c>
      <c r="D51" s="190">
        <v>0</v>
      </c>
      <c r="E51" s="190">
        <v>0</v>
      </c>
      <c r="F51" s="190">
        <f t="shared" si="2"/>
        <v>0</v>
      </c>
      <c r="G51" s="191"/>
      <c r="H51" s="192">
        <v>45</v>
      </c>
      <c r="I51" s="189" t="s">
        <v>62</v>
      </c>
      <c r="J51" s="190">
        <v>0</v>
      </c>
      <c r="K51" s="190">
        <v>0</v>
      </c>
      <c r="L51" s="190">
        <v>0</v>
      </c>
      <c r="M51" s="190">
        <f t="shared" si="3"/>
        <v>0</v>
      </c>
      <c r="N51" s="191"/>
      <c r="O51" s="192">
        <v>45</v>
      </c>
      <c r="P51" s="189" t="s">
        <v>62</v>
      </c>
      <c r="Q51" s="190">
        <v>0</v>
      </c>
      <c r="R51" s="190">
        <v>0</v>
      </c>
      <c r="S51" s="190">
        <v>0</v>
      </c>
      <c r="T51" s="190">
        <f t="shared" si="4"/>
        <v>0</v>
      </c>
      <c r="U51" s="191"/>
      <c r="V51" s="192">
        <v>45</v>
      </c>
      <c r="W51" s="189" t="s">
        <v>62</v>
      </c>
      <c r="X51" s="190">
        <v>0</v>
      </c>
      <c r="Y51" s="190">
        <v>0</v>
      </c>
      <c r="Z51" s="190">
        <v>0</v>
      </c>
      <c r="AA51" s="190">
        <f t="shared" si="5"/>
        <v>0</v>
      </c>
      <c r="AB51" s="191"/>
      <c r="AC51" s="192">
        <v>45</v>
      </c>
      <c r="AD51" s="189" t="s">
        <v>62</v>
      </c>
      <c r="AE51" s="190">
        <v>0</v>
      </c>
      <c r="AF51" s="190">
        <f t="shared" si="6"/>
        <v>0</v>
      </c>
      <c r="AG51" s="190">
        <f t="shared" si="0"/>
        <v>0</v>
      </c>
      <c r="AH51" s="190">
        <f t="shared" si="1"/>
        <v>0</v>
      </c>
      <c r="AI51" s="191"/>
    </row>
    <row r="52" spans="1:35" ht="15.75" hidden="1">
      <c r="A52" s="192">
        <v>46</v>
      </c>
      <c r="B52" s="189" t="s">
        <v>63</v>
      </c>
      <c r="C52" s="190">
        <v>0</v>
      </c>
      <c r="D52" s="190">
        <v>0</v>
      </c>
      <c r="E52" s="190">
        <v>0</v>
      </c>
      <c r="F52" s="190">
        <f t="shared" si="2"/>
        <v>0</v>
      </c>
      <c r="G52" s="191"/>
      <c r="H52" s="192">
        <v>46</v>
      </c>
      <c r="I52" s="189" t="s">
        <v>63</v>
      </c>
      <c r="J52" s="190">
        <v>0</v>
      </c>
      <c r="K52" s="190">
        <v>0</v>
      </c>
      <c r="L52" s="190">
        <v>0</v>
      </c>
      <c r="M52" s="190">
        <f t="shared" si="3"/>
        <v>0</v>
      </c>
      <c r="N52" s="191"/>
      <c r="O52" s="192">
        <v>46</v>
      </c>
      <c r="P52" s="189" t="s">
        <v>63</v>
      </c>
      <c r="Q52" s="190">
        <v>0</v>
      </c>
      <c r="R52" s="190">
        <v>0</v>
      </c>
      <c r="S52" s="190">
        <v>0</v>
      </c>
      <c r="T52" s="190">
        <f t="shared" si="4"/>
        <v>0</v>
      </c>
      <c r="U52" s="191"/>
      <c r="V52" s="192">
        <v>46</v>
      </c>
      <c r="W52" s="189" t="s">
        <v>63</v>
      </c>
      <c r="X52" s="190">
        <v>0</v>
      </c>
      <c r="Y52" s="190">
        <v>0</v>
      </c>
      <c r="Z52" s="190">
        <v>0</v>
      </c>
      <c r="AA52" s="190">
        <f t="shared" si="5"/>
        <v>0</v>
      </c>
      <c r="AB52" s="191"/>
      <c r="AC52" s="192">
        <v>46</v>
      </c>
      <c r="AD52" s="189" t="s">
        <v>63</v>
      </c>
      <c r="AE52" s="190">
        <v>0</v>
      </c>
      <c r="AF52" s="190">
        <f t="shared" si="6"/>
        <v>0</v>
      </c>
      <c r="AG52" s="190">
        <f t="shared" si="0"/>
        <v>0</v>
      </c>
      <c r="AH52" s="190">
        <f t="shared" si="1"/>
        <v>0</v>
      </c>
      <c r="AI52" s="191"/>
    </row>
    <row r="53" spans="1:35" ht="15.75" hidden="1">
      <c r="A53" s="192">
        <v>47</v>
      </c>
      <c r="B53" s="189" t="s">
        <v>64</v>
      </c>
      <c r="C53" s="190">
        <v>0</v>
      </c>
      <c r="D53" s="190">
        <v>0</v>
      </c>
      <c r="E53" s="190">
        <v>0</v>
      </c>
      <c r="F53" s="190">
        <f t="shared" si="2"/>
        <v>0</v>
      </c>
      <c r="G53" s="191"/>
      <c r="H53" s="192">
        <v>47</v>
      </c>
      <c r="I53" s="189" t="s">
        <v>64</v>
      </c>
      <c r="J53" s="190">
        <v>0</v>
      </c>
      <c r="K53" s="190">
        <v>0</v>
      </c>
      <c r="L53" s="190">
        <v>0</v>
      </c>
      <c r="M53" s="190">
        <f t="shared" si="3"/>
        <v>0</v>
      </c>
      <c r="N53" s="191"/>
      <c r="O53" s="192">
        <v>47</v>
      </c>
      <c r="P53" s="189" t="s">
        <v>64</v>
      </c>
      <c r="Q53" s="190">
        <v>0</v>
      </c>
      <c r="R53" s="190">
        <v>0</v>
      </c>
      <c r="S53" s="190">
        <v>0</v>
      </c>
      <c r="T53" s="190">
        <f t="shared" si="4"/>
        <v>0</v>
      </c>
      <c r="U53" s="191"/>
      <c r="V53" s="192">
        <v>47</v>
      </c>
      <c r="W53" s="189" t="s">
        <v>64</v>
      </c>
      <c r="X53" s="190">
        <v>0</v>
      </c>
      <c r="Y53" s="190">
        <v>0</v>
      </c>
      <c r="Z53" s="190">
        <v>0</v>
      </c>
      <c r="AA53" s="190">
        <f t="shared" si="5"/>
        <v>0</v>
      </c>
      <c r="AB53" s="191"/>
      <c r="AC53" s="192">
        <v>47</v>
      </c>
      <c r="AD53" s="189" t="s">
        <v>64</v>
      </c>
      <c r="AE53" s="190">
        <v>0</v>
      </c>
      <c r="AF53" s="190">
        <f t="shared" si="6"/>
        <v>0</v>
      </c>
      <c r="AG53" s="190">
        <f t="shared" si="0"/>
        <v>0</v>
      </c>
      <c r="AH53" s="190">
        <f t="shared" si="1"/>
        <v>0</v>
      </c>
      <c r="AI53" s="191"/>
    </row>
    <row r="54" spans="1:35" ht="15.75" hidden="1">
      <c r="A54" s="192">
        <v>48</v>
      </c>
      <c r="B54" s="189" t="s">
        <v>42</v>
      </c>
      <c r="C54" s="190">
        <v>0</v>
      </c>
      <c r="D54" s="190">
        <v>0</v>
      </c>
      <c r="E54" s="190">
        <v>0</v>
      </c>
      <c r="F54" s="190">
        <f t="shared" si="2"/>
        <v>0</v>
      </c>
      <c r="G54" s="191"/>
      <c r="H54" s="192">
        <v>48</v>
      </c>
      <c r="I54" s="189" t="s">
        <v>42</v>
      </c>
      <c r="J54" s="190">
        <v>0</v>
      </c>
      <c r="K54" s="190">
        <v>0</v>
      </c>
      <c r="L54" s="190">
        <v>0</v>
      </c>
      <c r="M54" s="190">
        <f t="shared" si="3"/>
        <v>0</v>
      </c>
      <c r="N54" s="191"/>
      <c r="O54" s="192">
        <v>48</v>
      </c>
      <c r="P54" s="189" t="s">
        <v>42</v>
      </c>
      <c r="Q54" s="190">
        <v>0</v>
      </c>
      <c r="R54" s="190">
        <v>0</v>
      </c>
      <c r="S54" s="190">
        <v>0</v>
      </c>
      <c r="T54" s="190">
        <f t="shared" si="4"/>
        <v>0</v>
      </c>
      <c r="U54" s="191"/>
      <c r="V54" s="192">
        <v>48</v>
      </c>
      <c r="W54" s="189" t="s">
        <v>42</v>
      </c>
      <c r="X54" s="190">
        <v>0</v>
      </c>
      <c r="Y54" s="190">
        <v>0</v>
      </c>
      <c r="Z54" s="190">
        <v>0</v>
      </c>
      <c r="AA54" s="190">
        <f t="shared" si="5"/>
        <v>0</v>
      </c>
      <c r="AB54" s="191"/>
      <c r="AC54" s="192">
        <v>48</v>
      </c>
      <c r="AD54" s="189" t="s">
        <v>42</v>
      </c>
      <c r="AE54" s="190">
        <v>0</v>
      </c>
      <c r="AF54" s="190">
        <f t="shared" si="6"/>
        <v>0</v>
      </c>
      <c r="AG54" s="190">
        <f t="shared" si="0"/>
        <v>0</v>
      </c>
      <c r="AH54" s="190">
        <f t="shared" si="1"/>
        <v>0</v>
      </c>
      <c r="AI54" s="191"/>
    </row>
    <row r="55" spans="1:35" ht="15.75" hidden="1">
      <c r="A55" s="192">
        <v>49</v>
      </c>
      <c r="B55" s="189" t="s">
        <v>43</v>
      </c>
      <c r="C55" s="190">
        <v>0</v>
      </c>
      <c r="D55" s="190">
        <v>0</v>
      </c>
      <c r="E55" s="190">
        <v>0</v>
      </c>
      <c r="F55" s="190">
        <f t="shared" si="2"/>
        <v>0</v>
      </c>
      <c r="G55" s="191"/>
      <c r="H55" s="192">
        <v>49</v>
      </c>
      <c r="I55" s="189" t="s">
        <v>43</v>
      </c>
      <c r="J55" s="190">
        <v>0</v>
      </c>
      <c r="K55" s="190">
        <v>0</v>
      </c>
      <c r="L55" s="190">
        <v>0</v>
      </c>
      <c r="M55" s="190">
        <f t="shared" si="3"/>
        <v>0</v>
      </c>
      <c r="N55" s="191"/>
      <c r="O55" s="192">
        <v>49</v>
      </c>
      <c r="P55" s="189" t="s">
        <v>43</v>
      </c>
      <c r="Q55" s="190">
        <v>0</v>
      </c>
      <c r="R55" s="190">
        <v>0</v>
      </c>
      <c r="S55" s="190">
        <v>0</v>
      </c>
      <c r="T55" s="190">
        <f t="shared" si="4"/>
        <v>0</v>
      </c>
      <c r="U55" s="191"/>
      <c r="V55" s="192">
        <v>49</v>
      </c>
      <c r="W55" s="189" t="s">
        <v>43</v>
      </c>
      <c r="X55" s="190">
        <v>0</v>
      </c>
      <c r="Y55" s="190">
        <v>0</v>
      </c>
      <c r="Z55" s="190">
        <v>0</v>
      </c>
      <c r="AA55" s="190">
        <f t="shared" si="5"/>
        <v>0</v>
      </c>
      <c r="AB55" s="191"/>
      <c r="AC55" s="192">
        <v>49</v>
      </c>
      <c r="AD55" s="189" t="s">
        <v>43</v>
      </c>
      <c r="AE55" s="190">
        <v>0</v>
      </c>
      <c r="AF55" s="190">
        <f t="shared" si="6"/>
        <v>0</v>
      </c>
      <c r="AG55" s="190">
        <f t="shared" si="0"/>
        <v>0</v>
      </c>
      <c r="AH55" s="190">
        <f t="shared" si="1"/>
        <v>0</v>
      </c>
      <c r="AI55" s="191"/>
    </row>
    <row r="56" spans="1:35" ht="15.75" hidden="1">
      <c r="A56" s="192">
        <v>50</v>
      </c>
      <c r="B56" s="189" t="s">
        <v>44</v>
      </c>
      <c r="C56" s="190">
        <v>0</v>
      </c>
      <c r="D56" s="190">
        <v>0</v>
      </c>
      <c r="E56" s="190">
        <v>0</v>
      </c>
      <c r="F56" s="190">
        <f t="shared" si="2"/>
        <v>0</v>
      </c>
      <c r="G56" s="191"/>
      <c r="H56" s="192">
        <v>50</v>
      </c>
      <c r="I56" s="189" t="s">
        <v>44</v>
      </c>
      <c r="J56" s="190">
        <v>0</v>
      </c>
      <c r="K56" s="190">
        <v>0</v>
      </c>
      <c r="L56" s="190">
        <v>0</v>
      </c>
      <c r="M56" s="190">
        <f t="shared" si="3"/>
        <v>0</v>
      </c>
      <c r="N56" s="191"/>
      <c r="O56" s="192">
        <v>50</v>
      </c>
      <c r="P56" s="189" t="s">
        <v>44</v>
      </c>
      <c r="Q56" s="190">
        <v>0</v>
      </c>
      <c r="R56" s="190">
        <v>0</v>
      </c>
      <c r="S56" s="190">
        <v>0</v>
      </c>
      <c r="T56" s="190">
        <f t="shared" si="4"/>
        <v>0</v>
      </c>
      <c r="U56" s="191"/>
      <c r="V56" s="192">
        <v>50</v>
      </c>
      <c r="W56" s="189" t="s">
        <v>44</v>
      </c>
      <c r="X56" s="190">
        <v>0</v>
      </c>
      <c r="Y56" s="190">
        <v>0</v>
      </c>
      <c r="Z56" s="190">
        <v>0</v>
      </c>
      <c r="AA56" s="190">
        <f t="shared" si="5"/>
        <v>0</v>
      </c>
      <c r="AB56" s="191"/>
      <c r="AC56" s="192">
        <v>50</v>
      </c>
      <c r="AD56" s="189" t="s">
        <v>44</v>
      </c>
      <c r="AE56" s="190">
        <v>0</v>
      </c>
      <c r="AF56" s="190">
        <f t="shared" si="6"/>
        <v>0</v>
      </c>
      <c r="AG56" s="190">
        <f t="shared" si="0"/>
        <v>0</v>
      </c>
      <c r="AH56" s="190">
        <f t="shared" si="1"/>
        <v>0</v>
      </c>
      <c r="AI56" s="191"/>
    </row>
    <row r="57" spans="1:35" ht="15.75" hidden="1">
      <c r="A57" s="192">
        <v>51</v>
      </c>
      <c r="B57" s="189" t="s">
        <v>45</v>
      </c>
      <c r="C57" s="190">
        <v>0</v>
      </c>
      <c r="D57" s="190">
        <v>0</v>
      </c>
      <c r="E57" s="190">
        <v>0</v>
      </c>
      <c r="F57" s="190">
        <f t="shared" si="2"/>
        <v>0</v>
      </c>
      <c r="G57" s="191"/>
      <c r="H57" s="192">
        <v>51</v>
      </c>
      <c r="I57" s="189" t="s">
        <v>45</v>
      </c>
      <c r="J57" s="190">
        <v>0</v>
      </c>
      <c r="K57" s="190">
        <v>0</v>
      </c>
      <c r="L57" s="190">
        <v>0</v>
      </c>
      <c r="M57" s="190">
        <f t="shared" si="3"/>
        <v>0</v>
      </c>
      <c r="N57" s="191"/>
      <c r="O57" s="192">
        <v>51</v>
      </c>
      <c r="P57" s="189" t="s">
        <v>45</v>
      </c>
      <c r="Q57" s="190">
        <v>0</v>
      </c>
      <c r="R57" s="190">
        <v>0</v>
      </c>
      <c r="S57" s="190">
        <v>0</v>
      </c>
      <c r="T57" s="190">
        <f t="shared" si="4"/>
        <v>0</v>
      </c>
      <c r="U57" s="191"/>
      <c r="V57" s="192">
        <v>51</v>
      </c>
      <c r="W57" s="189" t="s">
        <v>45</v>
      </c>
      <c r="X57" s="190">
        <v>0</v>
      </c>
      <c r="Y57" s="190">
        <v>0</v>
      </c>
      <c r="Z57" s="190">
        <v>0</v>
      </c>
      <c r="AA57" s="190">
        <f t="shared" si="5"/>
        <v>0</v>
      </c>
      <c r="AB57" s="191"/>
      <c r="AC57" s="192">
        <v>51</v>
      </c>
      <c r="AD57" s="189" t="s">
        <v>45</v>
      </c>
      <c r="AE57" s="190">
        <v>0</v>
      </c>
      <c r="AF57" s="190">
        <f t="shared" si="6"/>
        <v>0</v>
      </c>
      <c r="AG57" s="190">
        <f t="shared" si="0"/>
        <v>0</v>
      </c>
      <c r="AH57" s="190">
        <f t="shared" si="1"/>
        <v>0</v>
      </c>
      <c r="AI57" s="191"/>
    </row>
    <row r="58" spans="1:35" ht="15.75" hidden="1">
      <c r="A58" s="192">
        <v>52</v>
      </c>
      <c r="B58" s="189" t="s">
        <v>46</v>
      </c>
      <c r="C58" s="190">
        <v>0</v>
      </c>
      <c r="D58" s="190">
        <v>0</v>
      </c>
      <c r="E58" s="190">
        <v>0</v>
      </c>
      <c r="F58" s="190">
        <f t="shared" si="2"/>
        <v>0</v>
      </c>
      <c r="G58" s="191"/>
      <c r="H58" s="192">
        <v>52</v>
      </c>
      <c r="I58" s="189" t="s">
        <v>46</v>
      </c>
      <c r="J58" s="190">
        <v>0</v>
      </c>
      <c r="K58" s="190">
        <v>0</v>
      </c>
      <c r="L58" s="190">
        <v>0</v>
      </c>
      <c r="M58" s="190">
        <f t="shared" si="3"/>
        <v>0</v>
      </c>
      <c r="N58" s="191"/>
      <c r="O58" s="192">
        <v>52</v>
      </c>
      <c r="P58" s="189" t="s">
        <v>46</v>
      </c>
      <c r="Q58" s="190">
        <v>0</v>
      </c>
      <c r="R58" s="190">
        <v>0</v>
      </c>
      <c r="S58" s="190">
        <v>0</v>
      </c>
      <c r="T58" s="190">
        <f t="shared" si="4"/>
        <v>0</v>
      </c>
      <c r="U58" s="191"/>
      <c r="V58" s="192">
        <v>52</v>
      </c>
      <c r="W58" s="189" t="s">
        <v>46</v>
      </c>
      <c r="X58" s="190">
        <v>0</v>
      </c>
      <c r="Y58" s="190">
        <v>0</v>
      </c>
      <c r="Z58" s="190">
        <v>0</v>
      </c>
      <c r="AA58" s="190">
        <f t="shared" si="5"/>
        <v>0</v>
      </c>
      <c r="AB58" s="191"/>
      <c r="AC58" s="192">
        <v>52</v>
      </c>
      <c r="AD58" s="189" t="s">
        <v>46</v>
      </c>
      <c r="AE58" s="190">
        <v>0</v>
      </c>
      <c r="AF58" s="190">
        <f t="shared" si="6"/>
        <v>0</v>
      </c>
      <c r="AG58" s="190">
        <f t="shared" si="0"/>
        <v>0</v>
      </c>
      <c r="AH58" s="190">
        <f t="shared" si="1"/>
        <v>0</v>
      </c>
      <c r="AI58" s="191"/>
    </row>
    <row r="59" spans="1:35" ht="15.75" hidden="1">
      <c r="A59" s="192">
        <v>53</v>
      </c>
      <c r="B59" s="189" t="s">
        <v>47</v>
      </c>
      <c r="C59" s="190">
        <v>0</v>
      </c>
      <c r="D59" s="190">
        <v>0</v>
      </c>
      <c r="E59" s="190">
        <v>0</v>
      </c>
      <c r="F59" s="190">
        <f t="shared" si="2"/>
        <v>0</v>
      </c>
      <c r="G59" s="191"/>
      <c r="H59" s="192">
        <v>53</v>
      </c>
      <c r="I59" s="189" t="s">
        <v>47</v>
      </c>
      <c r="J59" s="190">
        <v>0</v>
      </c>
      <c r="K59" s="190">
        <v>0</v>
      </c>
      <c r="L59" s="190">
        <v>0</v>
      </c>
      <c r="M59" s="190">
        <f t="shared" si="3"/>
        <v>0</v>
      </c>
      <c r="N59" s="191"/>
      <c r="O59" s="192">
        <v>53</v>
      </c>
      <c r="P59" s="189" t="s">
        <v>47</v>
      </c>
      <c r="Q59" s="190">
        <v>0</v>
      </c>
      <c r="R59" s="190">
        <v>0</v>
      </c>
      <c r="S59" s="190">
        <v>0</v>
      </c>
      <c r="T59" s="190">
        <f t="shared" si="4"/>
        <v>0</v>
      </c>
      <c r="U59" s="191"/>
      <c r="V59" s="192">
        <v>53</v>
      </c>
      <c r="W59" s="189" t="s">
        <v>47</v>
      </c>
      <c r="X59" s="190">
        <v>0</v>
      </c>
      <c r="Y59" s="190">
        <v>0</v>
      </c>
      <c r="Z59" s="190">
        <v>0</v>
      </c>
      <c r="AA59" s="190">
        <f t="shared" si="5"/>
        <v>0</v>
      </c>
      <c r="AB59" s="191"/>
      <c r="AC59" s="192">
        <v>53</v>
      </c>
      <c r="AD59" s="189" t="s">
        <v>47</v>
      </c>
      <c r="AE59" s="190">
        <v>0</v>
      </c>
      <c r="AF59" s="190">
        <f t="shared" si="6"/>
        <v>0</v>
      </c>
      <c r="AG59" s="190">
        <f t="shared" si="0"/>
        <v>0</v>
      </c>
      <c r="AH59" s="190">
        <f t="shared" si="1"/>
        <v>0</v>
      </c>
      <c r="AI59" s="191"/>
    </row>
    <row r="60" spans="1:35" ht="15.75" hidden="1" customHeight="1">
      <c r="A60" s="192">
        <v>54</v>
      </c>
      <c r="B60" s="193" t="s">
        <v>68</v>
      </c>
      <c r="C60" s="190">
        <v>0</v>
      </c>
      <c r="D60" s="190">
        <v>0</v>
      </c>
      <c r="E60" s="190">
        <v>0</v>
      </c>
      <c r="F60" s="190">
        <f t="shared" si="2"/>
        <v>0</v>
      </c>
      <c r="G60" s="191"/>
      <c r="H60" s="192">
        <v>54</v>
      </c>
      <c r="I60" s="193" t="s">
        <v>68</v>
      </c>
      <c r="J60" s="190">
        <v>0</v>
      </c>
      <c r="K60" s="190">
        <v>0</v>
      </c>
      <c r="L60" s="190">
        <v>0</v>
      </c>
      <c r="M60" s="190">
        <f t="shared" si="3"/>
        <v>0</v>
      </c>
      <c r="N60" s="191"/>
      <c r="O60" s="192">
        <v>54</v>
      </c>
      <c r="P60" s="193" t="s">
        <v>68</v>
      </c>
      <c r="Q60" s="190">
        <v>0</v>
      </c>
      <c r="R60" s="190">
        <v>0</v>
      </c>
      <c r="S60" s="190">
        <v>0</v>
      </c>
      <c r="T60" s="190">
        <f t="shared" si="4"/>
        <v>0</v>
      </c>
      <c r="U60" s="191"/>
      <c r="V60" s="192">
        <v>54</v>
      </c>
      <c r="W60" s="193" t="s">
        <v>68</v>
      </c>
      <c r="X60" s="190">
        <v>0</v>
      </c>
      <c r="Y60" s="190">
        <v>0</v>
      </c>
      <c r="Z60" s="190">
        <v>0</v>
      </c>
      <c r="AA60" s="190">
        <f t="shared" si="5"/>
        <v>0</v>
      </c>
      <c r="AB60" s="191"/>
      <c r="AC60" s="192">
        <v>54</v>
      </c>
      <c r="AD60" s="193" t="s">
        <v>68</v>
      </c>
      <c r="AE60" s="190">
        <v>0</v>
      </c>
      <c r="AF60" s="190">
        <f t="shared" si="6"/>
        <v>0</v>
      </c>
      <c r="AG60" s="190">
        <f t="shared" si="0"/>
        <v>0</v>
      </c>
      <c r="AH60" s="190">
        <f t="shared" si="1"/>
        <v>0</v>
      </c>
      <c r="AI60" s="191"/>
    </row>
    <row r="61" spans="1:35" ht="16.5" hidden="1" customHeight="1">
      <c r="A61" s="192">
        <v>55</v>
      </c>
      <c r="B61" s="193" t="s">
        <v>67</v>
      </c>
      <c r="C61" s="190">
        <v>0</v>
      </c>
      <c r="D61" s="190">
        <v>0</v>
      </c>
      <c r="E61" s="190">
        <v>0</v>
      </c>
      <c r="F61" s="190">
        <f t="shared" si="2"/>
        <v>0</v>
      </c>
      <c r="G61" s="191"/>
      <c r="H61" s="192">
        <v>55</v>
      </c>
      <c r="I61" s="193" t="s">
        <v>67</v>
      </c>
      <c r="J61" s="190">
        <v>0</v>
      </c>
      <c r="K61" s="190">
        <v>0</v>
      </c>
      <c r="L61" s="190">
        <v>0</v>
      </c>
      <c r="M61" s="190">
        <f t="shared" si="3"/>
        <v>0</v>
      </c>
      <c r="N61" s="191"/>
      <c r="O61" s="192">
        <v>55</v>
      </c>
      <c r="P61" s="193" t="s">
        <v>67</v>
      </c>
      <c r="Q61" s="190">
        <v>0</v>
      </c>
      <c r="R61" s="190">
        <v>0</v>
      </c>
      <c r="S61" s="190">
        <v>0</v>
      </c>
      <c r="T61" s="190">
        <f t="shared" si="4"/>
        <v>0</v>
      </c>
      <c r="U61" s="191"/>
      <c r="V61" s="192">
        <v>55</v>
      </c>
      <c r="W61" s="193" t="s">
        <v>67</v>
      </c>
      <c r="X61" s="190">
        <v>0</v>
      </c>
      <c r="Y61" s="190">
        <v>0</v>
      </c>
      <c r="Z61" s="190">
        <v>0</v>
      </c>
      <c r="AA61" s="190">
        <f t="shared" si="5"/>
        <v>0</v>
      </c>
      <c r="AB61" s="191"/>
      <c r="AC61" s="192">
        <v>55</v>
      </c>
      <c r="AD61" s="193" t="s">
        <v>67</v>
      </c>
      <c r="AE61" s="190">
        <v>0</v>
      </c>
      <c r="AF61" s="190">
        <f t="shared" si="6"/>
        <v>0</v>
      </c>
      <c r="AG61" s="190">
        <f t="shared" si="0"/>
        <v>0</v>
      </c>
      <c r="AH61" s="190">
        <f t="shared" si="1"/>
        <v>0</v>
      </c>
      <c r="AI61" s="191"/>
    </row>
    <row r="62" spans="1:35" ht="15.75" hidden="1">
      <c r="A62" s="192">
        <v>56</v>
      </c>
      <c r="B62" s="189" t="s">
        <v>48</v>
      </c>
      <c r="C62" s="190">
        <v>0</v>
      </c>
      <c r="D62" s="190">
        <v>0</v>
      </c>
      <c r="E62" s="190">
        <v>0</v>
      </c>
      <c r="F62" s="190">
        <f t="shared" si="2"/>
        <v>0</v>
      </c>
      <c r="G62" s="191"/>
      <c r="H62" s="192">
        <v>56</v>
      </c>
      <c r="I62" s="189" t="s">
        <v>48</v>
      </c>
      <c r="J62" s="190">
        <v>0</v>
      </c>
      <c r="K62" s="190">
        <v>0</v>
      </c>
      <c r="L62" s="190">
        <v>0</v>
      </c>
      <c r="M62" s="190">
        <f t="shared" si="3"/>
        <v>0</v>
      </c>
      <c r="N62" s="191"/>
      <c r="O62" s="192">
        <v>56</v>
      </c>
      <c r="P62" s="189" t="s">
        <v>48</v>
      </c>
      <c r="Q62" s="190">
        <v>0</v>
      </c>
      <c r="R62" s="190">
        <v>0</v>
      </c>
      <c r="S62" s="190">
        <v>0</v>
      </c>
      <c r="T62" s="190">
        <f t="shared" si="4"/>
        <v>0</v>
      </c>
      <c r="U62" s="191"/>
      <c r="V62" s="192">
        <v>56</v>
      </c>
      <c r="W62" s="189" t="s">
        <v>48</v>
      </c>
      <c r="X62" s="190">
        <v>0</v>
      </c>
      <c r="Y62" s="190">
        <v>0</v>
      </c>
      <c r="Z62" s="190">
        <v>0</v>
      </c>
      <c r="AA62" s="190">
        <f t="shared" si="5"/>
        <v>0</v>
      </c>
      <c r="AB62" s="191"/>
      <c r="AC62" s="192">
        <v>56</v>
      </c>
      <c r="AD62" s="189" t="s">
        <v>48</v>
      </c>
      <c r="AE62" s="190">
        <v>0</v>
      </c>
      <c r="AF62" s="190">
        <f t="shared" si="6"/>
        <v>0</v>
      </c>
      <c r="AG62" s="190">
        <f t="shared" si="0"/>
        <v>0</v>
      </c>
      <c r="AH62" s="190">
        <f t="shared" si="1"/>
        <v>0</v>
      </c>
      <c r="AI62" s="191"/>
    </row>
    <row r="63" spans="1:35" ht="15.75" hidden="1">
      <c r="A63" s="192">
        <v>57</v>
      </c>
      <c r="B63" s="189" t="s">
        <v>65</v>
      </c>
      <c r="C63" s="190">
        <v>0</v>
      </c>
      <c r="D63" s="190">
        <v>0</v>
      </c>
      <c r="E63" s="190">
        <v>0</v>
      </c>
      <c r="F63" s="190">
        <f t="shared" si="2"/>
        <v>0</v>
      </c>
      <c r="G63" s="191"/>
      <c r="H63" s="192">
        <v>57</v>
      </c>
      <c r="I63" s="189" t="s">
        <v>65</v>
      </c>
      <c r="J63" s="190">
        <v>0</v>
      </c>
      <c r="K63" s="190">
        <v>0</v>
      </c>
      <c r="L63" s="190">
        <v>0</v>
      </c>
      <c r="M63" s="190">
        <f t="shared" si="3"/>
        <v>0</v>
      </c>
      <c r="N63" s="191"/>
      <c r="O63" s="192">
        <v>57</v>
      </c>
      <c r="P63" s="189" t="s">
        <v>65</v>
      </c>
      <c r="Q63" s="190">
        <v>0</v>
      </c>
      <c r="R63" s="190">
        <v>0</v>
      </c>
      <c r="S63" s="190">
        <v>0</v>
      </c>
      <c r="T63" s="190">
        <f t="shared" si="4"/>
        <v>0</v>
      </c>
      <c r="U63" s="191"/>
      <c r="V63" s="192">
        <v>57</v>
      </c>
      <c r="W63" s="189" t="s">
        <v>65</v>
      </c>
      <c r="X63" s="190">
        <v>0</v>
      </c>
      <c r="Y63" s="190">
        <v>0</v>
      </c>
      <c r="Z63" s="190">
        <v>0</v>
      </c>
      <c r="AA63" s="190">
        <f t="shared" si="5"/>
        <v>0</v>
      </c>
      <c r="AB63" s="191"/>
      <c r="AC63" s="192">
        <v>57</v>
      </c>
      <c r="AD63" s="189" t="s">
        <v>65</v>
      </c>
      <c r="AE63" s="190">
        <v>0</v>
      </c>
      <c r="AF63" s="190">
        <f t="shared" si="6"/>
        <v>0</v>
      </c>
      <c r="AG63" s="190">
        <f t="shared" si="0"/>
        <v>0</v>
      </c>
      <c r="AH63" s="190">
        <f t="shared" si="1"/>
        <v>0</v>
      </c>
      <c r="AI63" s="191"/>
    </row>
    <row r="64" spans="1:35" ht="15.75" hidden="1">
      <c r="A64" s="192">
        <v>58</v>
      </c>
      <c r="B64" s="189" t="s">
        <v>49</v>
      </c>
      <c r="C64" s="190">
        <v>0</v>
      </c>
      <c r="D64" s="190">
        <v>0</v>
      </c>
      <c r="E64" s="190">
        <v>0</v>
      </c>
      <c r="F64" s="190">
        <f t="shared" si="2"/>
        <v>0</v>
      </c>
      <c r="G64" s="191"/>
      <c r="H64" s="192">
        <v>58</v>
      </c>
      <c r="I64" s="189" t="s">
        <v>49</v>
      </c>
      <c r="J64" s="190">
        <v>0</v>
      </c>
      <c r="K64" s="190">
        <v>0</v>
      </c>
      <c r="L64" s="190">
        <v>0</v>
      </c>
      <c r="M64" s="190">
        <f t="shared" si="3"/>
        <v>0</v>
      </c>
      <c r="N64" s="191"/>
      <c r="O64" s="192">
        <v>58</v>
      </c>
      <c r="P64" s="189" t="s">
        <v>49</v>
      </c>
      <c r="Q64" s="190">
        <v>0</v>
      </c>
      <c r="R64" s="190">
        <v>0</v>
      </c>
      <c r="S64" s="190">
        <v>0</v>
      </c>
      <c r="T64" s="190">
        <f t="shared" si="4"/>
        <v>0</v>
      </c>
      <c r="U64" s="191"/>
      <c r="V64" s="192">
        <v>58</v>
      </c>
      <c r="W64" s="189" t="s">
        <v>49</v>
      </c>
      <c r="X64" s="190">
        <v>0</v>
      </c>
      <c r="Y64" s="190">
        <v>0</v>
      </c>
      <c r="Z64" s="190">
        <v>0</v>
      </c>
      <c r="AA64" s="190">
        <f t="shared" si="5"/>
        <v>0</v>
      </c>
      <c r="AB64" s="191"/>
      <c r="AC64" s="192">
        <v>58</v>
      </c>
      <c r="AD64" s="189" t="s">
        <v>49</v>
      </c>
      <c r="AE64" s="190">
        <v>0</v>
      </c>
      <c r="AF64" s="190">
        <f t="shared" si="6"/>
        <v>0</v>
      </c>
      <c r="AG64" s="190">
        <f t="shared" si="0"/>
        <v>0</v>
      </c>
      <c r="AH64" s="190">
        <f t="shared" si="1"/>
        <v>0</v>
      </c>
      <c r="AI64" s="191"/>
    </row>
    <row r="65" spans="1:35" ht="15.75" hidden="1">
      <c r="A65" s="192">
        <v>59</v>
      </c>
      <c r="B65" s="189" t="s">
        <v>66</v>
      </c>
      <c r="C65" s="190">
        <v>0</v>
      </c>
      <c r="D65" s="190">
        <v>0</v>
      </c>
      <c r="E65" s="190">
        <v>0</v>
      </c>
      <c r="F65" s="190">
        <f t="shared" si="2"/>
        <v>0</v>
      </c>
      <c r="G65" s="191"/>
      <c r="H65" s="192">
        <v>59</v>
      </c>
      <c r="I65" s="189" t="s">
        <v>66</v>
      </c>
      <c r="J65" s="190">
        <v>0</v>
      </c>
      <c r="K65" s="190">
        <v>0</v>
      </c>
      <c r="L65" s="190">
        <v>0</v>
      </c>
      <c r="M65" s="190">
        <f t="shared" si="3"/>
        <v>0</v>
      </c>
      <c r="N65" s="191"/>
      <c r="O65" s="192">
        <v>59</v>
      </c>
      <c r="P65" s="189" t="s">
        <v>66</v>
      </c>
      <c r="Q65" s="190">
        <v>0</v>
      </c>
      <c r="R65" s="190">
        <v>0</v>
      </c>
      <c r="S65" s="190">
        <v>0</v>
      </c>
      <c r="T65" s="190">
        <f t="shared" si="4"/>
        <v>0</v>
      </c>
      <c r="U65" s="191"/>
      <c r="V65" s="192">
        <v>59</v>
      </c>
      <c r="W65" s="189" t="s">
        <v>66</v>
      </c>
      <c r="X65" s="190">
        <v>0</v>
      </c>
      <c r="Y65" s="190">
        <v>0</v>
      </c>
      <c r="Z65" s="190">
        <v>0</v>
      </c>
      <c r="AA65" s="190">
        <f t="shared" si="5"/>
        <v>0</v>
      </c>
      <c r="AB65" s="191"/>
      <c r="AC65" s="192">
        <v>59</v>
      </c>
      <c r="AD65" s="189" t="s">
        <v>66</v>
      </c>
      <c r="AE65" s="190">
        <v>0</v>
      </c>
      <c r="AF65" s="190">
        <f t="shared" si="6"/>
        <v>0</v>
      </c>
      <c r="AG65" s="190">
        <f t="shared" si="0"/>
        <v>0</v>
      </c>
      <c r="AH65" s="190">
        <f t="shared" si="1"/>
        <v>0</v>
      </c>
      <c r="AI65" s="191"/>
    </row>
    <row r="66" spans="1:35" ht="15.75" hidden="1">
      <c r="A66" s="192">
        <v>60</v>
      </c>
      <c r="B66" s="189" t="s">
        <v>50</v>
      </c>
      <c r="C66" s="190">
        <v>0</v>
      </c>
      <c r="D66" s="190">
        <v>0</v>
      </c>
      <c r="E66" s="190">
        <v>0</v>
      </c>
      <c r="F66" s="190">
        <f t="shared" si="2"/>
        <v>0</v>
      </c>
      <c r="G66" s="191"/>
      <c r="H66" s="192">
        <v>60</v>
      </c>
      <c r="I66" s="189" t="s">
        <v>50</v>
      </c>
      <c r="J66" s="190">
        <v>0</v>
      </c>
      <c r="K66" s="190">
        <v>0</v>
      </c>
      <c r="L66" s="190">
        <v>0</v>
      </c>
      <c r="M66" s="190">
        <f t="shared" si="3"/>
        <v>0</v>
      </c>
      <c r="N66" s="191"/>
      <c r="O66" s="192">
        <v>60</v>
      </c>
      <c r="P66" s="189" t="s">
        <v>50</v>
      </c>
      <c r="Q66" s="190">
        <v>0</v>
      </c>
      <c r="R66" s="190">
        <v>0</v>
      </c>
      <c r="S66" s="190">
        <v>0</v>
      </c>
      <c r="T66" s="190">
        <f t="shared" si="4"/>
        <v>0</v>
      </c>
      <c r="U66" s="191"/>
      <c r="V66" s="192">
        <v>60</v>
      </c>
      <c r="W66" s="189" t="s">
        <v>50</v>
      </c>
      <c r="X66" s="190">
        <v>0</v>
      </c>
      <c r="Y66" s="190">
        <v>0</v>
      </c>
      <c r="Z66" s="190">
        <v>0</v>
      </c>
      <c r="AA66" s="190">
        <f t="shared" si="5"/>
        <v>0</v>
      </c>
      <c r="AB66" s="191"/>
      <c r="AC66" s="192">
        <v>60</v>
      </c>
      <c r="AD66" s="189" t="s">
        <v>50</v>
      </c>
      <c r="AE66" s="190">
        <v>0</v>
      </c>
      <c r="AF66" s="190">
        <f t="shared" si="6"/>
        <v>0</v>
      </c>
      <c r="AG66" s="190">
        <f t="shared" si="0"/>
        <v>0</v>
      </c>
      <c r="AH66" s="190">
        <f t="shared" si="1"/>
        <v>0</v>
      </c>
      <c r="AI66" s="191"/>
    </row>
    <row r="67" spans="1:35" ht="15.75" hidden="1">
      <c r="A67" s="192">
        <v>61</v>
      </c>
      <c r="B67" s="189" t="s">
        <v>51</v>
      </c>
      <c r="C67" s="190">
        <v>0</v>
      </c>
      <c r="D67" s="190">
        <v>0</v>
      </c>
      <c r="E67" s="190">
        <v>0</v>
      </c>
      <c r="F67" s="190">
        <f t="shared" si="2"/>
        <v>0</v>
      </c>
      <c r="G67" s="191"/>
      <c r="H67" s="192">
        <v>61</v>
      </c>
      <c r="I67" s="189" t="s">
        <v>51</v>
      </c>
      <c r="J67" s="190">
        <v>0</v>
      </c>
      <c r="K67" s="190">
        <v>0</v>
      </c>
      <c r="L67" s="190">
        <v>0</v>
      </c>
      <c r="M67" s="190">
        <f t="shared" si="3"/>
        <v>0</v>
      </c>
      <c r="N67" s="191"/>
      <c r="O67" s="192">
        <v>61</v>
      </c>
      <c r="P67" s="189" t="s">
        <v>51</v>
      </c>
      <c r="Q67" s="190">
        <v>0</v>
      </c>
      <c r="R67" s="190">
        <v>0</v>
      </c>
      <c r="S67" s="190">
        <v>0</v>
      </c>
      <c r="T67" s="190">
        <f t="shared" si="4"/>
        <v>0</v>
      </c>
      <c r="U67" s="191"/>
      <c r="V67" s="192">
        <v>61</v>
      </c>
      <c r="W67" s="189" t="s">
        <v>51</v>
      </c>
      <c r="X67" s="190">
        <v>0</v>
      </c>
      <c r="Y67" s="190">
        <v>0</v>
      </c>
      <c r="Z67" s="190">
        <v>0</v>
      </c>
      <c r="AA67" s="190">
        <f t="shared" si="5"/>
        <v>0</v>
      </c>
      <c r="AB67" s="191"/>
      <c r="AC67" s="192">
        <v>61</v>
      </c>
      <c r="AD67" s="189" t="s">
        <v>51</v>
      </c>
      <c r="AE67" s="190">
        <v>0</v>
      </c>
      <c r="AF67" s="190">
        <f t="shared" si="6"/>
        <v>0</v>
      </c>
      <c r="AG67" s="190">
        <f t="shared" si="0"/>
        <v>0</v>
      </c>
      <c r="AH67" s="190">
        <f t="shared" si="1"/>
        <v>0</v>
      </c>
      <c r="AI67" s="191"/>
    </row>
    <row r="68" spans="1:35" ht="32.25" hidden="1" customHeight="1">
      <c r="A68" s="192">
        <v>62</v>
      </c>
      <c r="B68" s="193" t="s">
        <v>52</v>
      </c>
      <c r="C68" s="190">
        <v>0</v>
      </c>
      <c r="D68" s="190">
        <v>0</v>
      </c>
      <c r="E68" s="190">
        <v>0</v>
      </c>
      <c r="F68" s="190">
        <f t="shared" si="2"/>
        <v>0</v>
      </c>
      <c r="G68" s="191"/>
      <c r="H68" s="192">
        <v>62</v>
      </c>
      <c r="I68" s="193" t="s">
        <v>52</v>
      </c>
      <c r="J68" s="190">
        <v>0</v>
      </c>
      <c r="K68" s="190">
        <v>0</v>
      </c>
      <c r="L68" s="190">
        <v>0</v>
      </c>
      <c r="M68" s="190">
        <f t="shared" si="3"/>
        <v>0</v>
      </c>
      <c r="N68" s="191"/>
      <c r="O68" s="192">
        <v>62</v>
      </c>
      <c r="P68" s="193" t="s">
        <v>52</v>
      </c>
      <c r="Q68" s="190">
        <v>0</v>
      </c>
      <c r="R68" s="190">
        <v>0</v>
      </c>
      <c r="S68" s="190">
        <v>0</v>
      </c>
      <c r="T68" s="190">
        <f t="shared" si="4"/>
        <v>0</v>
      </c>
      <c r="U68" s="191"/>
      <c r="V68" s="192">
        <v>62</v>
      </c>
      <c r="W68" s="193" t="s">
        <v>52</v>
      </c>
      <c r="X68" s="190">
        <v>0</v>
      </c>
      <c r="Y68" s="190">
        <v>0</v>
      </c>
      <c r="Z68" s="190">
        <v>0</v>
      </c>
      <c r="AA68" s="190">
        <f t="shared" si="5"/>
        <v>0</v>
      </c>
      <c r="AB68" s="191"/>
      <c r="AC68" s="192">
        <v>62</v>
      </c>
      <c r="AD68" s="193" t="s">
        <v>52</v>
      </c>
      <c r="AE68" s="190">
        <v>0</v>
      </c>
      <c r="AF68" s="190">
        <f t="shared" si="6"/>
        <v>0</v>
      </c>
      <c r="AG68" s="190">
        <f t="shared" si="0"/>
        <v>0</v>
      </c>
      <c r="AH68" s="190">
        <f t="shared" si="1"/>
        <v>0</v>
      </c>
      <c r="AI68" s="191"/>
    </row>
    <row r="69" spans="1:35" ht="15.75" hidden="1">
      <c r="A69" s="280" t="s">
        <v>53</v>
      </c>
      <c r="B69" s="280"/>
      <c r="C69" s="195">
        <f>SUM(C7:C68)</f>
        <v>0</v>
      </c>
      <c r="D69" s="195">
        <f>SUM(D7:D68)</f>
        <v>0</v>
      </c>
      <c r="E69" s="195">
        <f>SUM(E7:E68)</f>
        <v>0</v>
      </c>
      <c r="F69" s="195">
        <f>SUM(F7:F68)</f>
        <v>0</v>
      </c>
      <c r="G69" s="191"/>
      <c r="H69" s="280" t="s">
        <v>53</v>
      </c>
      <c r="I69" s="280"/>
      <c r="J69" s="195">
        <f>SUM(J7:J68)</f>
        <v>0</v>
      </c>
      <c r="K69" s="195">
        <f>SUM(K7:K68)</f>
        <v>0</v>
      </c>
      <c r="L69" s="195">
        <f>SUM(L7:L68)</f>
        <v>0</v>
      </c>
      <c r="M69" s="195">
        <f>SUM(M7:M68)</f>
        <v>0</v>
      </c>
      <c r="N69" s="191"/>
      <c r="O69" s="280" t="s">
        <v>53</v>
      </c>
      <c r="P69" s="280"/>
      <c r="Q69" s="195">
        <f>SUM(Q7:Q68)</f>
        <v>0</v>
      </c>
      <c r="R69" s="195">
        <f>SUM(R7:R68)</f>
        <v>0</v>
      </c>
      <c r="S69" s="195">
        <f>SUM(S7:S68)</f>
        <v>0</v>
      </c>
      <c r="T69" s="195">
        <f>SUM(T7:T68)</f>
        <v>0</v>
      </c>
      <c r="U69" s="191"/>
      <c r="V69" s="280" t="s">
        <v>53</v>
      </c>
      <c r="W69" s="280"/>
      <c r="X69" s="195">
        <f>SUM(X7:X68)</f>
        <v>1437</v>
      </c>
      <c r="Y69" s="195">
        <f>SUM(Y7:Y68)</f>
        <v>189684000</v>
      </c>
      <c r="Z69" s="195">
        <f>SUM(Z7:Z68)</f>
        <v>0</v>
      </c>
      <c r="AA69" s="195">
        <f>SUM(AA7:AA68)</f>
        <v>189684000</v>
      </c>
      <c r="AB69" s="191"/>
      <c r="AC69" s="280" t="s">
        <v>53</v>
      </c>
      <c r="AD69" s="280"/>
      <c r="AE69" s="195">
        <f>SUM(AE7:AE68)</f>
        <v>0</v>
      </c>
      <c r="AF69" s="195">
        <f t="shared" si="6"/>
        <v>189684000</v>
      </c>
      <c r="AG69" s="195">
        <f t="shared" si="0"/>
        <v>0</v>
      </c>
      <c r="AH69" s="195">
        <f t="shared" si="1"/>
        <v>189684000</v>
      </c>
      <c r="AI69" s="191"/>
    </row>
    <row r="70" spans="1:35" ht="16.5" hidden="1" customHeight="1">
      <c r="A70" s="281" t="s">
        <v>54</v>
      </c>
      <c r="B70" s="281"/>
      <c r="C70" s="197">
        <f>C71-C69</f>
        <v>0</v>
      </c>
      <c r="D70" s="197">
        <f t="shared" ref="D70:E70" si="7">D71-D69</f>
        <v>0</v>
      </c>
      <c r="E70" s="197">
        <f t="shared" si="7"/>
        <v>0</v>
      </c>
      <c r="F70" s="197">
        <f>F71-F69</f>
        <v>0</v>
      </c>
      <c r="G70" s="191"/>
      <c r="H70" s="281" t="s">
        <v>54</v>
      </c>
      <c r="I70" s="281"/>
      <c r="J70" s="197">
        <f>J71-J69</f>
        <v>1</v>
      </c>
      <c r="K70" s="197">
        <f t="shared" ref="K70:L70" si="8">K71-K69</f>
        <v>2500000</v>
      </c>
      <c r="L70" s="197">
        <f t="shared" si="8"/>
        <v>0</v>
      </c>
      <c r="M70" s="197">
        <f>M71-M69</f>
        <v>2500000</v>
      </c>
      <c r="N70" s="191"/>
      <c r="O70" s="281" t="s">
        <v>54</v>
      </c>
      <c r="P70" s="281"/>
      <c r="Q70" s="197">
        <f>Q71-Q69</f>
        <v>0</v>
      </c>
      <c r="R70" s="197">
        <f t="shared" ref="R70:S70" si="9">R71-R69</f>
        <v>68785000</v>
      </c>
      <c r="S70" s="197">
        <f t="shared" si="9"/>
        <v>0</v>
      </c>
      <c r="T70" s="197">
        <f>T71-T69</f>
        <v>68785000</v>
      </c>
      <c r="U70" s="191"/>
      <c r="V70" s="281" t="s">
        <v>54</v>
      </c>
      <c r="W70" s="281"/>
      <c r="X70" s="197">
        <f>X71-X69</f>
        <v>0</v>
      </c>
      <c r="Y70" s="197">
        <f t="shared" ref="Y70:Z70" si="10">Y71-Y69</f>
        <v>161116000</v>
      </c>
      <c r="Z70" s="197">
        <f t="shared" si="10"/>
        <v>0</v>
      </c>
      <c r="AA70" s="197">
        <f>AA71-AA69</f>
        <v>161116000</v>
      </c>
      <c r="AB70" s="191"/>
      <c r="AC70" s="281" t="s">
        <v>54</v>
      </c>
      <c r="AD70" s="281"/>
      <c r="AE70" s="197">
        <f>AE71-AE69</f>
        <v>0</v>
      </c>
      <c r="AF70" s="197">
        <f t="shared" si="6"/>
        <v>232401000</v>
      </c>
      <c r="AG70" s="197">
        <f t="shared" si="0"/>
        <v>0</v>
      </c>
      <c r="AH70" s="197">
        <f t="shared" si="1"/>
        <v>232401000</v>
      </c>
      <c r="AI70" s="191"/>
    </row>
    <row r="71" spans="1:35" ht="15.75" hidden="1">
      <c r="A71" s="279" t="s">
        <v>55</v>
      </c>
      <c r="B71" s="279"/>
      <c r="C71" s="199">
        <v>0</v>
      </c>
      <c r="D71" s="199">
        <v>0</v>
      </c>
      <c r="E71" s="199">
        <v>0</v>
      </c>
      <c r="F71" s="199">
        <f>D71+E71</f>
        <v>0</v>
      </c>
      <c r="G71" s="191"/>
      <c r="H71" s="279" t="s">
        <v>55</v>
      </c>
      <c r="I71" s="279"/>
      <c r="J71" s="199">
        <v>1</v>
      </c>
      <c r="K71" s="199">
        <v>2500000</v>
      </c>
      <c r="L71" s="199"/>
      <c r="M71" s="199">
        <f>K71+L71</f>
        <v>2500000</v>
      </c>
      <c r="N71" s="191"/>
      <c r="O71" s="279" t="s">
        <v>55</v>
      </c>
      <c r="P71" s="279"/>
      <c r="Q71" s="199">
        <v>0</v>
      </c>
      <c r="R71" s="199">
        <v>68785000</v>
      </c>
      <c r="S71" s="199"/>
      <c r="T71" s="199">
        <f>R71+S71</f>
        <v>68785000</v>
      </c>
      <c r="U71" s="191"/>
      <c r="V71" s="279" t="s">
        <v>55</v>
      </c>
      <c r="W71" s="279"/>
      <c r="X71" s="199">
        <v>1437</v>
      </c>
      <c r="Y71" s="199">
        <v>350800000</v>
      </c>
      <c r="Z71" s="199"/>
      <c r="AA71" s="199">
        <f>Y71+Z71</f>
        <v>350800000</v>
      </c>
      <c r="AB71" s="191"/>
      <c r="AC71" s="279" t="s">
        <v>55</v>
      </c>
      <c r="AD71" s="279"/>
      <c r="AE71" s="199">
        <v>0</v>
      </c>
      <c r="AF71" s="199">
        <f t="shared" si="6"/>
        <v>422085000</v>
      </c>
      <c r="AG71" s="199">
        <f t="shared" ref="AG71:AH86" si="11">L71+S71+Z71</f>
        <v>0</v>
      </c>
      <c r="AH71" s="199">
        <f t="shared" si="11"/>
        <v>422085000</v>
      </c>
      <c r="AI71" s="191"/>
    </row>
    <row r="72" spans="1:35" ht="15.75">
      <c r="A72" s="213">
        <v>1</v>
      </c>
      <c r="B72" s="191" t="s">
        <v>1898</v>
      </c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>
        <f>K72+L72</f>
        <v>0</v>
      </c>
      <c r="N72" s="191"/>
      <c r="O72" s="191"/>
      <c r="P72" s="191"/>
      <c r="Q72" s="191"/>
      <c r="R72" s="191"/>
      <c r="S72" s="191"/>
      <c r="T72" s="191">
        <f>R72+S72</f>
        <v>0</v>
      </c>
      <c r="U72" s="191"/>
      <c r="V72" s="191"/>
      <c r="W72" s="191"/>
      <c r="X72" s="191"/>
      <c r="Y72" s="191"/>
      <c r="Z72" s="191"/>
      <c r="AA72" s="191">
        <f>Y72+Z72</f>
        <v>0</v>
      </c>
      <c r="AB72" s="191"/>
      <c r="AC72" s="191"/>
      <c r="AD72" s="191"/>
      <c r="AE72" s="191"/>
      <c r="AF72" s="190">
        <f t="shared" ref="AF72:AF101" si="12">K72+R72+Y72</f>
        <v>0</v>
      </c>
      <c r="AG72" s="190">
        <f t="shared" si="11"/>
        <v>0</v>
      </c>
      <c r="AH72" s="190">
        <f t="shared" si="11"/>
        <v>0</v>
      </c>
      <c r="AI72" s="255"/>
    </row>
    <row r="73" spans="1:35" ht="15.75">
      <c r="A73" s="213">
        <v>2</v>
      </c>
      <c r="B73" s="191" t="s">
        <v>1899</v>
      </c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>
        <f t="shared" ref="M73:M101" si="13">K73+L73</f>
        <v>0</v>
      </c>
      <c r="N73" s="191"/>
      <c r="O73" s="191"/>
      <c r="P73" s="191"/>
      <c r="Q73" s="191"/>
      <c r="R73" s="191"/>
      <c r="S73" s="191"/>
      <c r="T73" s="191">
        <f t="shared" ref="T73:T101" si="14">R73+S73</f>
        <v>0</v>
      </c>
      <c r="U73" s="191"/>
      <c r="V73" s="191"/>
      <c r="W73" s="191"/>
      <c r="X73" s="191"/>
      <c r="Y73" s="191"/>
      <c r="Z73" s="191"/>
      <c r="AA73" s="191">
        <f t="shared" ref="AA73:AA101" si="15">Y73+Z73</f>
        <v>0</v>
      </c>
      <c r="AB73" s="191"/>
      <c r="AC73" s="191"/>
      <c r="AD73" s="191"/>
      <c r="AE73" s="191"/>
      <c r="AF73" s="190">
        <f t="shared" si="12"/>
        <v>0</v>
      </c>
      <c r="AG73" s="190">
        <f t="shared" si="11"/>
        <v>0</v>
      </c>
      <c r="AH73" s="190">
        <f t="shared" si="11"/>
        <v>0</v>
      </c>
      <c r="AI73" s="255"/>
    </row>
    <row r="74" spans="1:35" ht="15.75">
      <c r="A74" s="213">
        <v>3</v>
      </c>
      <c r="B74" s="191" t="s">
        <v>1900</v>
      </c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>
        <f t="shared" si="13"/>
        <v>0</v>
      </c>
      <c r="N74" s="191"/>
      <c r="O74" s="191"/>
      <c r="P74" s="191"/>
      <c r="Q74" s="191"/>
      <c r="R74" s="191"/>
      <c r="S74" s="191"/>
      <c r="T74" s="191">
        <f t="shared" si="14"/>
        <v>0</v>
      </c>
      <c r="U74" s="191"/>
      <c r="V74" s="191"/>
      <c r="W74" s="191"/>
      <c r="X74" s="191"/>
      <c r="Y74" s="191"/>
      <c r="Z74" s="191"/>
      <c r="AA74" s="191">
        <f t="shared" si="15"/>
        <v>0</v>
      </c>
      <c r="AB74" s="191"/>
      <c r="AC74" s="191"/>
      <c r="AD74" s="191"/>
      <c r="AE74" s="191"/>
      <c r="AF74" s="190">
        <f t="shared" si="12"/>
        <v>0</v>
      </c>
      <c r="AG74" s="190">
        <f t="shared" si="11"/>
        <v>0</v>
      </c>
      <c r="AH74" s="190">
        <f t="shared" si="11"/>
        <v>0</v>
      </c>
      <c r="AI74" s="255"/>
    </row>
    <row r="75" spans="1:35" ht="15.75">
      <c r="A75" s="213">
        <v>4</v>
      </c>
      <c r="B75" s="191" t="s">
        <v>1901</v>
      </c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>
        <f t="shared" si="13"/>
        <v>0</v>
      </c>
      <c r="N75" s="191"/>
      <c r="O75" s="191"/>
      <c r="P75" s="191"/>
      <c r="Q75" s="191"/>
      <c r="R75" s="191"/>
      <c r="S75" s="191"/>
      <c r="T75" s="191">
        <f t="shared" si="14"/>
        <v>0</v>
      </c>
      <c r="U75" s="191"/>
      <c r="V75" s="191"/>
      <c r="W75" s="191"/>
      <c r="X75" s="191"/>
      <c r="Y75" s="191"/>
      <c r="Z75" s="191"/>
      <c r="AA75" s="191">
        <f t="shared" si="15"/>
        <v>0</v>
      </c>
      <c r="AB75" s="191"/>
      <c r="AC75" s="191"/>
      <c r="AD75" s="191"/>
      <c r="AE75" s="191"/>
      <c r="AF75" s="190">
        <f t="shared" si="12"/>
        <v>0</v>
      </c>
      <c r="AG75" s="190">
        <f t="shared" si="11"/>
        <v>0</v>
      </c>
      <c r="AH75" s="190">
        <f t="shared" si="11"/>
        <v>0</v>
      </c>
      <c r="AI75" s="255"/>
    </row>
    <row r="76" spans="1:35" ht="15.75">
      <c r="A76" s="213">
        <v>5</v>
      </c>
      <c r="B76" s="191" t="s">
        <v>1902</v>
      </c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>
        <f t="shared" si="13"/>
        <v>0</v>
      </c>
      <c r="N76" s="191"/>
      <c r="O76" s="191"/>
      <c r="P76" s="191"/>
      <c r="Q76" s="191"/>
      <c r="R76" s="191"/>
      <c r="S76" s="191"/>
      <c r="T76" s="191">
        <f t="shared" si="14"/>
        <v>0</v>
      </c>
      <c r="U76" s="191"/>
      <c r="V76" s="191"/>
      <c r="W76" s="191"/>
      <c r="X76" s="191"/>
      <c r="Y76" s="191"/>
      <c r="Z76" s="191"/>
      <c r="AA76" s="191">
        <f t="shared" si="15"/>
        <v>0</v>
      </c>
      <c r="AB76" s="191"/>
      <c r="AC76" s="191"/>
      <c r="AD76" s="191"/>
      <c r="AE76" s="191"/>
      <c r="AF76" s="190">
        <f t="shared" si="12"/>
        <v>0</v>
      </c>
      <c r="AG76" s="190">
        <f t="shared" si="11"/>
        <v>0</v>
      </c>
      <c r="AH76" s="190">
        <f t="shared" si="11"/>
        <v>0</v>
      </c>
      <c r="AI76" s="255"/>
    </row>
    <row r="77" spans="1:35" ht="15.75">
      <c r="A77" s="213">
        <v>6</v>
      </c>
      <c r="B77" s="191" t="s">
        <v>1903</v>
      </c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>
        <f t="shared" si="13"/>
        <v>0</v>
      </c>
      <c r="N77" s="191"/>
      <c r="O77" s="191"/>
      <c r="P77" s="191"/>
      <c r="Q77" s="191"/>
      <c r="R77" s="191"/>
      <c r="S77" s="191"/>
      <c r="T77" s="191">
        <f t="shared" si="14"/>
        <v>0</v>
      </c>
      <c r="U77" s="191"/>
      <c r="V77" s="191"/>
      <c r="W77" s="191"/>
      <c r="X77" s="191"/>
      <c r="Y77" s="191"/>
      <c r="Z77" s="191"/>
      <c r="AA77" s="191">
        <f t="shared" si="15"/>
        <v>0</v>
      </c>
      <c r="AB77" s="191"/>
      <c r="AC77" s="191"/>
      <c r="AD77" s="191"/>
      <c r="AE77" s="191"/>
      <c r="AF77" s="190">
        <f t="shared" si="12"/>
        <v>0</v>
      </c>
      <c r="AG77" s="190">
        <f t="shared" si="11"/>
        <v>0</v>
      </c>
      <c r="AH77" s="190">
        <f t="shared" si="11"/>
        <v>0</v>
      </c>
      <c r="AI77" s="255"/>
    </row>
    <row r="78" spans="1:35" ht="15.75">
      <c r="A78" s="213">
        <v>7</v>
      </c>
      <c r="B78" s="191" t="s">
        <v>1904</v>
      </c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>
        <f t="shared" si="13"/>
        <v>0</v>
      </c>
      <c r="N78" s="191"/>
      <c r="O78" s="191"/>
      <c r="P78" s="191"/>
      <c r="Q78" s="191"/>
      <c r="R78" s="191"/>
      <c r="S78" s="191"/>
      <c r="T78" s="191">
        <f t="shared" si="14"/>
        <v>0</v>
      </c>
      <c r="U78" s="191"/>
      <c r="V78" s="191"/>
      <c r="W78" s="191"/>
      <c r="X78" s="191"/>
      <c r="Y78" s="191"/>
      <c r="Z78" s="191"/>
      <c r="AA78" s="191">
        <f t="shared" si="15"/>
        <v>0</v>
      </c>
      <c r="AB78" s="191"/>
      <c r="AC78" s="191"/>
      <c r="AD78" s="191"/>
      <c r="AE78" s="191"/>
      <c r="AF78" s="190">
        <f t="shared" si="12"/>
        <v>0</v>
      </c>
      <c r="AG78" s="190">
        <f t="shared" si="11"/>
        <v>0</v>
      </c>
      <c r="AH78" s="190">
        <f t="shared" si="11"/>
        <v>0</v>
      </c>
      <c r="AI78" s="255"/>
    </row>
    <row r="79" spans="1:35" ht="15.75">
      <c r="A79" s="213">
        <v>8</v>
      </c>
      <c r="B79" s="191" t="s">
        <v>1905</v>
      </c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>
        <f t="shared" si="13"/>
        <v>0</v>
      </c>
      <c r="N79" s="191"/>
      <c r="O79" s="191"/>
      <c r="P79" s="191"/>
      <c r="Q79" s="191"/>
      <c r="R79" s="191"/>
      <c r="S79" s="191"/>
      <c r="T79" s="191">
        <f t="shared" si="14"/>
        <v>0</v>
      </c>
      <c r="U79" s="191"/>
      <c r="V79" s="191"/>
      <c r="W79" s="191"/>
      <c r="X79" s="191"/>
      <c r="Y79" s="191"/>
      <c r="Z79" s="191"/>
      <c r="AA79" s="191">
        <f t="shared" si="15"/>
        <v>0</v>
      </c>
      <c r="AB79" s="191"/>
      <c r="AC79" s="191"/>
      <c r="AD79" s="191"/>
      <c r="AE79" s="191"/>
      <c r="AF79" s="190">
        <f t="shared" si="12"/>
        <v>0</v>
      </c>
      <c r="AG79" s="190">
        <f t="shared" si="11"/>
        <v>0</v>
      </c>
      <c r="AH79" s="190">
        <f t="shared" si="11"/>
        <v>0</v>
      </c>
      <c r="AI79" s="255"/>
    </row>
    <row r="80" spans="1:35" ht="15.75">
      <c r="A80" s="213">
        <v>9</v>
      </c>
      <c r="B80" s="191" t="s">
        <v>1906</v>
      </c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>
        <f t="shared" si="13"/>
        <v>0</v>
      </c>
      <c r="N80" s="191"/>
      <c r="O80" s="191"/>
      <c r="P80" s="191"/>
      <c r="Q80" s="191"/>
      <c r="R80" s="191"/>
      <c r="S80" s="191"/>
      <c r="T80" s="191">
        <f t="shared" si="14"/>
        <v>0</v>
      </c>
      <c r="U80" s="191"/>
      <c r="V80" s="191"/>
      <c r="W80" s="191"/>
      <c r="X80" s="191"/>
      <c r="Y80" s="191"/>
      <c r="Z80" s="191"/>
      <c r="AA80" s="191">
        <f t="shared" si="15"/>
        <v>0</v>
      </c>
      <c r="AB80" s="191"/>
      <c r="AC80" s="191"/>
      <c r="AD80" s="191"/>
      <c r="AE80" s="191"/>
      <c r="AF80" s="190">
        <f t="shared" si="12"/>
        <v>0</v>
      </c>
      <c r="AG80" s="190">
        <f t="shared" si="11"/>
        <v>0</v>
      </c>
      <c r="AH80" s="190">
        <f t="shared" si="11"/>
        <v>0</v>
      </c>
      <c r="AI80" s="255"/>
    </row>
    <row r="81" spans="1:35" ht="15.75">
      <c r="A81" s="213">
        <v>10</v>
      </c>
      <c r="B81" s="191" t="s">
        <v>1907</v>
      </c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>
        <f t="shared" si="13"/>
        <v>0</v>
      </c>
      <c r="N81" s="191"/>
      <c r="O81" s="191"/>
      <c r="P81" s="191"/>
      <c r="Q81" s="191"/>
      <c r="R81" s="191"/>
      <c r="S81" s="191"/>
      <c r="T81" s="191">
        <f t="shared" si="14"/>
        <v>0</v>
      </c>
      <c r="U81" s="191"/>
      <c r="V81" s="191"/>
      <c r="W81" s="191"/>
      <c r="X81" s="191"/>
      <c r="Y81" s="191"/>
      <c r="Z81" s="191"/>
      <c r="AA81" s="191">
        <f t="shared" si="15"/>
        <v>0</v>
      </c>
      <c r="AB81" s="191"/>
      <c r="AC81" s="191"/>
      <c r="AD81" s="191"/>
      <c r="AE81" s="191"/>
      <c r="AF81" s="190">
        <f t="shared" si="12"/>
        <v>0</v>
      </c>
      <c r="AG81" s="190">
        <f t="shared" si="11"/>
        <v>0</v>
      </c>
      <c r="AH81" s="190">
        <f t="shared" si="11"/>
        <v>0</v>
      </c>
      <c r="AI81" s="255"/>
    </row>
    <row r="82" spans="1:35" ht="15.75">
      <c r="A82" s="213">
        <v>11</v>
      </c>
      <c r="B82" s="191" t="s">
        <v>1908</v>
      </c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>
        <f t="shared" si="13"/>
        <v>0</v>
      </c>
      <c r="N82" s="191"/>
      <c r="O82" s="191"/>
      <c r="P82" s="191"/>
      <c r="Q82" s="191"/>
      <c r="R82" s="191"/>
      <c r="S82" s="191"/>
      <c r="T82" s="191">
        <f t="shared" si="14"/>
        <v>0</v>
      </c>
      <c r="U82" s="191"/>
      <c r="V82" s="191"/>
      <c r="W82" s="191"/>
      <c r="X82" s="191"/>
      <c r="Y82" s="191"/>
      <c r="Z82" s="191"/>
      <c r="AA82" s="191">
        <f t="shared" si="15"/>
        <v>0</v>
      </c>
      <c r="AB82" s="191"/>
      <c r="AC82" s="191"/>
      <c r="AD82" s="191"/>
      <c r="AE82" s="191"/>
      <c r="AF82" s="190">
        <f t="shared" si="12"/>
        <v>0</v>
      </c>
      <c r="AG82" s="190">
        <f t="shared" si="11"/>
        <v>0</v>
      </c>
      <c r="AH82" s="190">
        <f t="shared" si="11"/>
        <v>0</v>
      </c>
      <c r="AI82" s="255"/>
    </row>
    <row r="83" spans="1:35" ht="15.75">
      <c r="A83" s="213">
        <v>12</v>
      </c>
      <c r="B83" s="191" t="s">
        <v>1909</v>
      </c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>
        <f t="shared" si="13"/>
        <v>0</v>
      </c>
      <c r="N83" s="191"/>
      <c r="O83" s="191"/>
      <c r="P83" s="191"/>
      <c r="Q83" s="191"/>
      <c r="R83" s="191"/>
      <c r="S83" s="191"/>
      <c r="T83" s="191">
        <f t="shared" si="14"/>
        <v>0</v>
      </c>
      <c r="U83" s="191"/>
      <c r="V83" s="191"/>
      <c r="W83" s="191"/>
      <c r="X83" s="191"/>
      <c r="Y83" s="191"/>
      <c r="Z83" s="191"/>
      <c r="AA83" s="191">
        <f t="shared" si="15"/>
        <v>0</v>
      </c>
      <c r="AB83" s="191"/>
      <c r="AC83" s="191"/>
      <c r="AD83" s="191"/>
      <c r="AE83" s="191"/>
      <c r="AF83" s="190">
        <f t="shared" si="12"/>
        <v>0</v>
      </c>
      <c r="AG83" s="190">
        <f t="shared" si="11"/>
        <v>0</v>
      </c>
      <c r="AH83" s="190">
        <f t="shared" si="11"/>
        <v>0</v>
      </c>
      <c r="AI83" s="255"/>
    </row>
    <row r="84" spans="1:35" ht="15.75">
      <c r="A84" s="213">
        <v>13</v>
      </c>
      <c r="B84" s="191" t="s">
        <v>1910</v>
      </c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>
        <f t="shared" si="13"/>
        <v>0</v>
      </c>
      <c r="N84" s="191"/>
      <c r="O84" s="191"/>
      <c r="P84" s="191"/>
      <c r="Q84" s="191"/>
      <c r="R84" s="191"/>
      <c r="S84" s="191"/>
      <c r="T84" s="191">
        <f t="shared" si="14"/>
        <v>0</v>
      </c>
      <c r="U84" s="191"/>
      <c r="V84" s="191"/>
      <c r="W84" s="191"/>
      <c r="X84" s="191"/>
      <c r="Y84" s="191"/>
      <c r="Z84" s="191"/>
      <c r="AA84" s="191">
        <f t="shared" si="15"/>
        <v>0</v>
      </c>
      <c r="AB84" s="191"/>
      <c r="AC84" s="191"/>
      <c r="AD84" s="191"/>
      <c r="AE84" s="191"/>
      <c r="AF84" s="190">
        <f t="shared" si="12"/>
        <v>0</v>
      </c>
      <c r="AG84" s="190">
        <f t="shared" si="11"/>
        <v>0</v>
      </c>
      <c r="AH84" s="190">
        <f t="shared" si="11"/>
        <v>0</v>
      </c>
      <c r="AI84" s="255"/>
    </row>
    <row r="85" spans="1:35" ht="15.75">
      <c r="A85" s="213">
        <v>14</v>
      </c>
      <c r="B85" s="191" t="s">
        <v>1911</v>
      </c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>
        <f t="shared" si="13"/>
        <v>0</v>
      </c>
      <c r="N85" s="191"/>
      <c r="O85" s="191"/>
      <c r="P85" s="191"/>
      <c r="Q85" s="191"/>
      <c r="R85" s="191"/>
      <c r="S85" s="191"/>
      <c r="T85" s="191">
        <f t="shared" si="14"/>
        <v>0</v>
      </c>
      <c r="U85" s="191"/>
      <c r="V85" s="191"/>
      <c r="W85" s="191"/>
      <c r="X85" s="191"/>
      <c r="Y85" s="191"/>
      <c r="Z85" s="191"/>
      <c r="AA85" s="191">
        <f t="shared" si="15"/>
        <v>0</v>
      </c>
      <c r="AB85" s="191"/>
      <c r="AC85" s="191"/>
      <c r="AD85" s="191"/>
      <c r="AE85" s="191"/>
      <c r="AF85" s="190">
        <f t="shared" si="12"/>
        <v>0</v>
      </c>
      <c r="AG85" s="190">
        <f t="shared" si="11"/>
        <v>0</v>
      </c>
      <c r="AH85" s="190">
        <f t="shared" si="11"/>
        <v>0</v>
      </c>
      <c r="AI85" s="255"/>
    </row>
    <row r="86" spans="1:35" ht="15.75">
      <c r="A86" s="213">
        <v>15</v>
      </c>
      <c r="B86" s="191" t="s">
        <v>1912</v>
      </c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>
        <f t="shared" si="13"/>
        <v>0</v>
      </c>
      <c r="N86" s="191"/>
      <c r="O86" s="191"/>
      <c r="P86" s="191"/>
      <c r="Q86" s="191"/>
      <c r="R86" s="191"/>
      <c r="S86" s="191"/>
      <c r="T86" s="191">
        <f t="shared" si="14"/>
        <v>0</v>
      </c>
      <c r="U86" s="191"/>
      <c r="V86" s="191"/>
      <c r="W86" s="191"/>
      <c r="X86" s="191"/>
      <c r="Y86" s="191"/>
      <c r="Z86" s="191"/>
      <c r="AA86" s="191">
        <f t="shared" si="15"/>
        <v>0</v>
      </c>
      <c r="AB86" s="191"/>
      <c r="AC86" s="191"/>
      <c r="AD86" s="191"/>
      <c r="AE86" s="191"/>
      <c r="AF86" s="190">
        <f t="shared" si="12"/>
        <v>0</v>
      </c>
      <c r="AG86" s="190">
        <f t="shared" si="11"/>
        <v>0</v>
      </c>
      <c r="AH86" s="190">
        <f t="shared" si="11"/>
        <v>0</v>
      </c>
      <c r="AI86" s="255"/>
    </row>
    <row r="87" spans="1:35" ht="15.75">
      <c r="A87" s="213">
        <v>16</v>
      </c>
      <c r="B87" s="191" t="s">
        <v>1913</v>
      </c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>
        <f t="shared" si="13"/>
        <v>0</v>
      </c>
      <c r="N87" s="191"/>
      <c r="O87" s="191"/>
      <c r="P87" s="191"/>
      <c r="Q87" s="191"/>
      <c r="R87" s="191"/>
      <c r="S87" s="191"/>
      <c r="T87" s="191">
        <f t="shared" si="14"/>
        <v>0</v>
      </c>
      <c r="U87" s="191"/>
      <c r="V87" s="191"/>
      <c r="W87" s="191"/>
      <c r="X87" s="191"/>
      <c r="Y87" s="191"/>
      <c r="Z87" s="191"/>
      <c r="AA87" s="191">
        <f t="shared" si="15"/>
        <v>0</v>
      </c>
      <c r="AB87" s="191"/>
      <c r="AC87" s="191"/>
      <c r="AD87" s="191"/>
      <c r="AE87" s="191"/>
      <c r="AF87" s="190">
        <f t="shared" si="12"/>
        <v>0</v>
      </c>
      <c r="AG87" s="190">
        <f t="shared" ref="AG87:AG101" si="16">L87+S87+Z87</f>
        <v>0</v>
      </c>
      <c r="AH87" s="190">
        <f t="shared" ref="AH87:AH101" si="17">M87+T87+AA87</f>
        <v>0</v>
      </c>
      <c r="AI87" s="255"/>
    </row>
    <row r="88" spans="1:35" ht="15.75">
      <c r="A88" s="213">
        <v>17</v>
      </c>
      <c r="B88" s="191" t="s">
        <v>1914</v>
      </c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>
        <f t="shared" si="13"/>
        <v>0</v>
      </c>
      <c r="N88" s="191"/>
      <c r="O88" s="191"/>
      <c r="P88" s="191"/>
      <c r="Q88" s="191"/>
      <c r="R88" s="191"/>
      <c r="S88" s="191"/>
      <c r="T88" s="191">
        <f t="shared" si="14"/>
        <v>0</v>
      </c>
      <c r="U88" s="191"/>
      <c r="V88" s="191"/>
      <c r="W88" s="191"/>
      <c r="X88" s="191"/>
      <c r="Y88" s="191"/>
      <c r="Z88" s="191"/>
      <c r="AA88" s="191">
        <f t="shared" si="15"/>
        <v>0</v>
      </c>
      <c r="AB88" s="191"/>
      <c r="AC88" s="191"/>
      <c r="AD88" s="191"/>
      <c r="AE88" s="191"/>
      <c r="AF88" s="190">
        <f t="shared" si="12"/>
        <v>0</v>
      </c>
      <c r="AG88" s="190">
        <f t="shared" si="16"/>
        <v>0</v>
      </c>
      <c r="AH88" s="190">
        <f t="shared" si="17"/>
        <v>0</v>
      </c>
      <c r="AI88" s="255"/>
    </row>
    <row r="89" spans="1:35" ht="15.75">
      <c r="A89" s="213">
        <v>18</v>
      </c>
      <c r="B89" s="191" t="s">
        <v>1915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>
        <f t="shared" si="13"/>
        <v>0</v>
      </c>
      <c r="N89" s="191"/>
      <c r="O89" s="191"/>
      <c r="P89" s="191"/>
      <c r="Q89" s="191"/>
      <c r="R89" s="191"/>
      <c r="S89" s="191"/>
      <c r="T89" s="191">
        <f t="shared" si="14"/>
        <v>0</v>
      </c>
      <c r="U89" s="191"/>
      <c r="V89" s="191"/>
      <c r="W89" s="191"/>
      <c r="X89" s="191"/>
      <c r="Y89" s="191"/>
      <c r="Z89" s="191"/>
      <c r="AA89" s="191">
        <f t="shared" si="15"/>
        <v>0</v>
      </c>
      <c r="AB89" s="191"/>
      <c r="AC89" s="191"/>
      <c r="AD89" s="191"/>
      <c r="AE89" s="191"/>
      <c r="AF89" s="190">
        <f t="shared" si="12"/>
        <v>0</v>
      </c>
      <c r="AG89" s="190">
        <f t="shared" si="16"/>
        <v>0</v>
      </c>
      <c r="AH89" s="190">
        <f t="shared" si="17"/>
        <v>0</v>
      </c>
      <c r="AI89" s="255"/>
    </row>
    <row r="90" spans="1:35" ht="15.75">
      <c r="A90" s="213">
        <v>19</v>
      </c>
      <c r="B90" s="191" t="s">
        <v>1916</v>
      </c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>
        <f t="shared" si="13"/>
        <v>0</v>
      </c>
      <c r="N90" s="191"/>
      <c r="O90" s="191"/>
      <c r="P90" s="191"/>
      <c r="Q90" s="191"/>
      <c r="R90" s="191"/>
      <c r="S90" s="191"/>
      <c r="T90" s="191">
        <f t="shared" si="14"/>
        <v>0</v>
      </c>
      <c r="U90" s="191"/>
      <c r="V90" s="191"/>
      <c r="W90" s="191"/>
      <c r="X90" s="191"/>
      <c r="Y90" s="191"/>
      <c r="Z90" s="191"/>
      <c r="AA90" s="191">
        <f t="shared" si="15"/>
        <v>0</v>
      </c>
      <c r="AB90" s="191"/>
      <c r="AC90" s="191"/>
      <c r="AD90" s="191"/>
      <c r="AE90" s="191"/>
      <c r="AF90" s="190">
        <f t="shared" si="12"/>
        <v>0</v>
      </c>
      <c r="AG90" s="190">
        <f t="shared" si="16"/>
        <v>0</v>
      </c>
      <c r="AH90" s="190">
        <f t="shared" si="17"/>
        <v>0</v>
      </c>
      <c r="AI90" s="255"/>
    </row>
    <row r="91" spans="1:35" ht="15.75">
      <c r="A91" s="213">
        <v>20</v>
      </c>
      <c r="B91" s="191" t="s">
        <v>1917</v>
      </c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>
        <f t="shared" si="13"/>
        <v>0</v>
      </c>
      <c r="N91" s="191"/>
      <c r="O91" s="191"/>
      <c r="P91" s="191"/>
      <c r="Q91" s="191"/>
      <c r="R91" s="191"/>
      <c r="S91" s="191"/>
      <c r="T91" s="191">
        <f t="shared" si="14"/>
        <v>0</v>
      </c>
      <c r="U91" s="191"/>
      <c r="V91" s="191"/>
      <c r="W91" s="191"/>
      <c r="X91" s="191"/>
      <c r="Y91" s="191"/>
      <c r="Z91" s="191"/>
      <c r="AA91" s="191">
        <f t="shared" si="15"/>
        <v>0</v>
      </c>
      <c r="AB91" s="191"/>
      <c r="AC91" s="191"/>
      <c r="AD91" s="191"/>
      <c r="AE91" s="191"/>
      <c r="AF91" s="190">
        <f t="shared" si="12"/>
        <v>0</v>
      </c>
      <c r="AG91" s="190">
        <f t="shared" si="16"/>
        <v>0</v>
      </c>
      <c r="AH91" s="190">
        <f t="shared" si="17"/>
        <v>0</v>
      </c>
      <c r="AI91" s="255"/>
    </row>
    <row r="92" spans="1:35" ht="15.75">
      <c r="A92" s="213">
        <v>21</v>
      </c>
      <c r="B92" s="191" t="s">
        <v>1918</v>
      </c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>
        <f t="shared" si="13"/>
        <v>0</v>
      </c>
      <c r="N92" s="191"/>
      <c r="O92" s="191"/>
      <c r="P92" s="191"/>
      <c r="Q92" s="191"/>
      <c r="R92" s="191"/>
      <c r="S92" s="191"/>
      <c r="T92" s="191">
        <f t="shared" si="14"/>
        <v>0</v>
      </c>
      <c r="U92" s="191"/>
      <c r="V92" s="191"/>
      <c r="W92" s="191"/>
      <c r="X92" s="191"/>
      <c r="Y92" s="191"/>
      <c r="Z92" s="191"/>
      <c r="AA92" s="191">
        <f t="shared" si="15"/>
        <v>0</v>
      </c>
      <c r="AB92" s="191"/>
      <c r="AC92" s="191"/>
      <c r="AD92" s="191"/>
      <c r="AE92" s="191"/>
      <c r="AF92" s="190">
        <f t="shared" si="12"/>
        <v>0</v>
      </c>
      <c r="AG92" s="190">
        <f t="shared" si="16"/>
        <v>0</v>
      </c>
      <c r="AH92" s="190">
        <f t="shared" si="17"/>
        <v>0</v>
      </c>
      <c r="AI92" s="255"/>
    </row>
    <row r="93" spans="1:35" ht="15.75">
      <c r="A93" s="213">
        <v>22</v>
      </c>
      <c r="B93" s="191" t="s">
        <v>1919</v>
      </c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>
        <f t="shared" si="13"/>
        <v>0</v>
      </c>
      <c r="N93" s="191"/>
      <c r="O93" s="191"/>
      <c r="P93" s="191"/>
      <c r="Q93" s="191"/>
      <c r="R93" s="191"/>
      <c r="S93" s="191"/>
      <c r="T93" s="191">
        <f t="shared" si="14"/>
        <v>0</v>
      </c>
      <c r="U93" s="191"/>
      <c r="V93" s="191"/>
      <c r="W93" s="191"/>
      <c r="X93" s="191"/>
      <c r="Y93" s="191"/>
      <c r="Z93" s="191"/>
      <c r="AA93" s="191">
        <f t="shared" si="15"/>
        <v>0</v>
      </c>
      <c r="AB93" s="191"/>
      <c r="AC93" s="191"/>
      <c r="AD93" s="191"/>
      <c r="AE93" s="191"/>
      <c r="AF93" s="190">
        <f t="shared" si="12"/>
        <v>0</v>
      </c>
      <c r="AG93" s="190">
        <f t="shared" si="16"/>
        <v>0</v>
      </c>
      <c r="AH93" s="190">
        <f t="shared" si="17"/>
        <v>0</v>
      </c>
      <c r="AI93" s="255"/>
    </row>
    <row r="94" spans="1:35" ht="15.75">
      <c r="A94" s="213">
        <v>23</v>
      </c>
      <c r="B94" s="191" t="s">
        <v>1920</v>
      </c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>
        <f t="shared" si="13"/>
        <v>0</v>
      </c>
      <c r="N94" s="191"/>
      <c r="O94" s="191"/>
      <c r="P94" s="191"/>
      <c r="Q94" s="191"/>
      <c r="R94" s="191"/>
      <c r="S94" s="191"/>
      <c r="T94" s="191">
        <f t="shared" si="14"/>
        <v>0</v>
      </c>
      <c r="U94" s="191"/>
      <c r="V94" s="191"/>
      <c r="W94" s="191"/>
      <c r="X94" s="191"/>
      <c r="Y94" s="191"/>
      <c r="Z94" s="191"/>
      <c r="AA94" s="191">
        <f t="shared" si="15"/>
        <v>0</v>
      </c>
      <c r="AB94" s="191"/>
      <c r="AC94" s="191"/>
      <c r="AD94" s="191"/>
      <c r="AE94" s="191"/>
      <c r="AF94" s="190">
        <f t="shared" si="12"/>
        <v>0</v>
      </c>
      <c r="AG94" s="190">
        <f t="shared" si="16"/>
        <v>0</v>
      </c>
      <c r="AH94" s="190">
        <f t="shared" si="17"/>
        <v>0</v>
      </c>
      <c r="AI94" s="255"/>
    </row>
    <row r="95" spans="1:35" ht="15.75">
      <c r="A95" s="213">
        <v>24</v>
      </c>
      <c r="B95" s="191" t="s">
        <v>1921</v>
      </c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>
        <f t="shared" si="13"/>
        <v>0</v>
      </c>
      <c r="N95" s="191"/>
      <c r="O95" s="191"/>
      <c r="P95" s="191"/>
      <c r="Q95" s="191"/>
      <c r="R95" s="191"/>
      <c r="S95" s="191"/>
      <c r="T95" s="191">
        <f t="shared" si="14"/>
        <v>0</v>
      </c>
      <c r="U95" s="191"/>
      <c r="V95" s="191"/>
      <c r="W95" s="191"/>
      <c r="X95" s="191"/>
      <c r="Y95" s="191"/>
      <c r="Z95" s="191"/>
      <c r="AA95" s="191">
        <f t="shared" si="15"/>
        <v>0</v>
      </c>
      <c r="AB95" s="191"/>
      <c r="AC95" s="191"/>
      <c r="AD95" s="191"/>
      <c r="AE95" s="191"/>
      <c r="AF95" s="190">
        <f t="shared" si="12"/>
        <v>0</v>
      </c>
      <c r="AG95" s="190">
        <f t="shared" si="16"/>
        <v>0</v>
      </c>
      <c r="AH95" s="190">
        <f t="shared" si="17"/>
        <v>0</v>
      </c>
      <c r="AI95" s="255"/>
    </row>
    <row r="96" spans="1:35" ht="15.75">
      <c r="A96" s="213">
        <v>25</v>
      </c>
      <c r="B96" s="191" t="s">
        <v>1922</v>
      </c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>
        <f t="shared" si="13"/>
        <v>0</v>
      </c>
      <c r="N96" s="191"/>
      <c r="O96" s="191"/>
      <c r="P96" s="191"/>
      <c r="Q96" s="191"/>
      <c r="R96" s="191"/>
      <c r="S96" s="191"/>
      <c r="T96" s="191">
        <f t="shared" si="14"/>
        <v>0</v>
      </c>
      <c r="U96" s="191"/>
      <c r="V96" s="191"/>
      <c r="W96" s="191"/>
      <c r="X96" s="191"/>
      <c r="Y96" s="191"/>
      <c r="Z96" s="191"/>
      <c r="AA96" s="191">
        <f t="shared" si="15"/>
        <v>0</v>
      </c>
      <c r="AB96" s="191"/>
      <c r="AC96" s="191"/>
      <c r="AD96" s="191"/>
      <c r="AE96" s="191"/>
      <c r="AF96" s="190">
        <f t="shared" si="12"/>
        <v>0</v>
      </c>
      <c r="AG96" s="190">
        <f t="shared" si="16"/>
        <v>0</v>
      </c>
      <c r="AH96" s="190">
        <f t="shared" si="17"/>
        <v>0</v>
      </c>
      <c r="AI96" s="255"/>
    </row>
    <row r="97" spans="1:35" ht="15.75">
      <c r="A97" s="213">
        <v>26</v>
      </c>
      <c r="B97" s="114" t="s">
        <v>1924</v>
      </c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>
        <f t="shared" si="13"/>
        <v>0</v>
      </c>
      <c r="N97" s="191"/>
      <c r="O97" s="191"/>
      <c r="P97" s="191"/>
      <c r="Q97" s="191"/>
      <c r="R97" s="191"/>
      <c r="S97" s="191"/>
      <c r="T97" s="191">
        <f t="shared" si="14"/>
        <v>0</v>
      </c>
      <c r="U97" s="191"/>
      <c r="V97" s="191"/>
      <c r="W97" s="191"/>
      <c r="X97" s="191"/>
      <c r="Y97" s="191"/>
      <c r="Z97" s="191"/>
      <c r="AA97" s="191">
        <f t="shared" si="15"/>
        <v>0</v>
      </c>
      <c r="AB97" s="191"/>
      <c r="AC97" s="191"/>
      <c r="AD97" s="191"/>
      <c r="AE97" s="191"/>
      <c r="AF97" s="190">
        <f t="shared" si="12"/>
        <v>0</v>
      </c>
      <c r="AG97" s="190">
        <f t="shared" si="16"/>
        <v>0</v>
      </c>
      <c r="AH97" s="190">
        <f t="shared" si="17"/>
        <v>0</v>
      </c>
      <c r="AI97" s="255"/>
    </row>
    <row r="98" spans="1:35" ht="15.75">
      <c r="A98" s="213">
        <v>27</v>
      </c>
      <c r="B98" s="114" t="s">
        <v>1925</v>
      </c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>
        <f t="shared" si="13"/>
        <v>0</v>
      </c>
      <c r="N98" s="191"/>
      <c r="O98" s="191"/>
      <c r="P98" s="191"/>
      <c r="Q98" s="191"/>
      <c r="R98" s="191"/>
      <c r="S98" s="191"/>
      <c r="T98" s="191">
        <f t="shared" si="14"/>
        <v>0</v>
      </c>
      <c r="U98" s="191"/>
      <c r="V98" s="191"/>
      <c r="W98" s="191"/>
      <c r="X98" s="191"/>
      <c r="Y98" s="191"/>
      <c r="Z98" s="191"/>
      <c r="AA98" s="191">
        <f t="shared" si="15"/>
        <v>0</v>
      </c>
      <c r="AB98" s="191"/>
      <c r="AC98" s="191"/>
      <c r="AD98" s="191"/>
      <c r="AE98" s="191"/>
      <c r="AF98" s="190">
        <f t="shared" si="12"/>
        <v>0</v>
      </c>
      <c r="AG98" s="190">
        <f t="shared" si="16"/>
        <v>0</v>
      </c>
      <c r="AH98" s="190">
        <f t="shared" si="17"/>
        <v>0</v>
      </c>
      <c r="AI98" s="255"/>
    </row>
    <row r="99" spans="1:35" ht="15.75">
      <c r="A99" s="213">
        <v>28</v>
      </c>
      <c r="B99" s="114" t="s">
        <v>1951</v>
      </c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>
        <f t="shared" si="13"/>
        <v>0</v>
      </c>
      <c r="N99" s="191"/>
      <c r="O99" s="191"/>
      <c r="P99" s="191"/>
      <c r="Q99" s="191"/>
      <c r="R99" s="191"/>
      <c r="S99" s="191"/>
      <c r="T99" s="191">
        <f t="shared" si="14"/>
        <v>0</v>
      </c>
      <c r="U99" s="191"/>
      <c r="V99" s="191"/>
      <c r="W99" s="191"/>
      <c r="X99" s="191"/>
      <c r="Y99" s="191"/>
      <c r="Z99" s="191"/>
      <c r="AA99" s="191">
        <f t="shared" si="15"/>
        <v>0</v>
      </c>
      <c r="AB99" s="191"/>
      <c r="AC99" s="191"/>
      <c r="AD99" s="191"/>
      <c r="AE99" s="191"/>
      <c r="AF99" s="190">
        <f t="shared" si="12"/>
        <v>0</v>
      </c>
      <c r="AG99" s="190">
        <f t="shared" si="16"/>
        <v>0</v>
      </c>
      <c r="AH99" s="190">
        <f t="shared" si="17"/>
        <v>0</v>
      </c>
      <c r="AI99" s="255"/>
    </row>
    <row r="100" spans="1:35" ht="15.75">
      <c r="A100" s="213">
        <v>29</v>
      </c>
      <c r="B100" s="114" t="s">
        <v>1926</v>
      </c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>
        <f t="shared" si="13"/>
        <v>0</v>
      </c>
      <c r="N100" s="191"/>
      <c r="O100" s="191"/>
      <c r="P100" s="191"/>
      <c r="Q100" s="191"/>
      <c r="R100" s="191"/>
      <c r="S100" s="191"/>
      <c r="T100" s="191">
        <f t="shared" si="14"/>
        <v>0</v>
      </c>
      <c r="U100" s="191"/>
      <c r="V100" s="191"/>
      <c r="W100" s="191"/>
      <c r="X100" s="191"/>
      <c r="Y100" s="191"/>
      <c r="Z100" s="191"/>
      <c r="AA100" s="191">
        <f t="shared" si="15"/>
        <v>0</v>
      </c>
      <c r="AB100" s="191"/>
      <c r="AC100" s="191"/>
      <c r="AD100" s="191"/>
      <c r="AE100" s="191"/>
      <c r="AF100" s="190">
        <f t="shared" si="12"/>
        <v>0</v>
      </c>
      <c r="AG100" s="190">
        <f t="shared" si="16"/>
        <v>0</v>
      </c>
      <c r="AH100" s="190">
        <f t="shared" si="17"/>
        <v>0</v>
      </c>
      <c r="AI100" s="255"/>
    </row>
    <row r="101" spans="1:35" ht="15.75">
      <c r="A101" s="213">
        <v>30</v>
      </c>
      <c r="B101" s="114" t="s">
        <v>1927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>
        <f t="shared" si="13"/>
        <v>0</v>
      </c>
      <c r="N101" s="191"/>
      <c r="O101" s="191"/>
      <c r="P101" s="191"/>
      <c r="Q101" s="191"/>
      <c r="R101" s="191"/>
      <c r="S101" s="191"/>
      <c r="T101" s="191">
        <f t="shared" si="14"/>
        <v>0</v>
      </c>
      <c r="U101" s="191"/>
      <c r="V101" s="191"/>
      <c r="W101" s="191"/>
      <c r="X101" s="191"/>
      <c r="Y101" s="191"/>
      <c r="Z101" s="191"/>
      <c r="AA101" s="191">
        <f t="shared" si="15"/>
        <v>0</v>
      </c>
      <c r="AB101" s="191"/>
      <c r="AC101" s="191"/>
      <c r="AD101" s="191"/>
      <c r="AE101" s="191"/>
      <c r="AF101" s="190">
        <f t="shared" si="12"/>
        <v>0</v>
      </c>
      <c r="AG101" s="190">
        <f t="shared" si="16"/>
        <v>0</v>
      </c>
      <c r="AH101" s="190">
        <f t="shared" si="17"/>
        <v>0</v>
      </c>
      <c r="AI101" s="255"/>
    </row>
    <row r="102" spans="1:35" s="96" customFormat="1" ht="15.75">
      <c r="A102" s="233">
        <v>31</v>
      </c>
      <c r="B102" s="204" t="s">
        <v>53</v>
      </c>
      <c r="C102" s="204"/>
      <c r="D102" s="204"/>
      <c r="E102" s="204"/>
      <c r="F102" s="204"/>
      <c r="G102" s="204"/>
      <c r="H102" s="204"/>
      <c r="I102" s="204"/>
      <c r="J102" s="116">
        <f>SUM(J72:J101)</f>
        <v>0</v>
      </c>
      <c r="K102" s="117">
        <f t="shared" ref="K102:L102" si="18">SUM(K72:K101)</f>
        <v>0</v>
      </c>
      <c r="L102" s="118">
        <f t="shared" si="18"/>
        <v>0</v>
      </c>
      <c r="M102" s="83">
        <f t="shared" ref="M102" si="19">K102+L102</f>
        <v>0</v>
      </c>
      <c r="N102" s="204"/>
      <c r="O102" s="204"/>
      <c r="P102" s="204"/>
      <c r="Q102" s="116">
        <f>SUM(Q72:Q101)</f>
        <v>0</v>
      </c>
      <c r="R102" s="117">
        <f t="shared" ref="R102:S102" si="20">SUM(R72:R101)</f>
        <v>0</v>
      </c>
      <c r="S102" s="118">
        <f t="shared" si="20"/>
        <v>0</v>
      </c>
      <c r="T102" s="83">
        <f t="shared" ref="T102" si="21">R102+S102</f>
        <v>0</v>
      </c>
      <c r="U102" s="204"/>
      <c r="V102" s="204"/>
      <c r="W102" s="204"/>
      <c r="X102" s="116">
        <f>SUM(X72:X101)</f>
        <v>0</v>
      </c>
      <c r="Y102" s="117">
        <f t="shared" ref="Y102:Z102" si="22">SUM(Y72:Y101)</f>
        <v>0</v>
      </c>
      <c r="Z102" s="118">
        <f t="shared" si="22"/>
        <v>0</v>
      </c>
      <c r="AA102" s="83">
        <f t="shared" ref="AA102" si="23">Y102+Z102</f>
        <v>0</v>
      </c>
      <c r="AB102" s="204"/>
      <c r="AC102" s="204"/>
      <c r="AD102" s="204"/>
      <c r="AE102" s="116">
        <f>SUM(AE72:AE101)</f>
        <v>0</v>
      </c>
      <c r="AF102" s="117">
        <f t="shared" ref="AF102:AG102" si="24">SUM(AF72:AF101)</f>
        <v>0</v>
      </c>
      <c r="AG102" s="118">
        <f t="shared" si="24"/>
        <v>0</v>
      </c>
      <c r="AH102" s="83">
        <f t="shared" ref="AH102" si="25">AF102+AG102</f>
        <v>0</v>
      </c>
      <c r="AI102" s="204"/>
    </row>
    <row r="103" spans="1:35" s="80" customFormat="1" ht="15.75">
      <c r="A103" s="235">
        <v>32</v>
      </c>
      <c r="B103" s="132" t="s">
        <v>1923</v>
      </c>
      <c r="C103" s="132"/>
      <c r="D103" s="132"/>
      <c r="E103" s="132"/>
      <c r="F103" s="132"/>
      <c r="G103" s="132"/>
      <c r="H103" s="132"/>
      <c r="I103" s="132"/>
      <c r="J103" s="120">
        <f>J104-J102</f>
        <v>0</v>
      </c>
      <c r="K103" s="132">
        <v>0</v>
      </c>
      <c r="L103" s="132"/>
      <c r="M103" s="85">
        <f>M37-M102</f>
        <v>0</v>
      </c>
      <c r="N103" s="132"/>
      <c r="O103" s="132"/>
      <c r="P103" s="132"/>
      <c r="Q103" s="120">
        <f>Q104-Q102</f>
        <v>0</v>
      </c>
      <c r="R103" s="132">
        <v>0</v>
      </c>
      <c r="S103" s="132"/>
      <c r="T103" s="85">
        <f>T37-T102</f>
        <v>0</v>
      </c>
      <c r="U103" s="132"/>
      <c r="V103" s="132"/>
      <c r="W103" s="132"/>
      <c r="X103" s="120">
        <f>X104-X102</f>
        <v>47</v>
      </c>
      <c r="Y103" s="132">
        <v>6204000</v>
      </c>
      <c r="Z103" s="132"/>
      <c r="AA103" s="85">
        <f>AA37-AA102</f>
        <v>6204000</v>
      </c>
      <c r="AB103" s="132"/>
      <c r="AC103" s="132"/>
      <c r="AD103" s="132"/>
      <c r="AE103" s="120">
        <f>AE104-AE102</f>
        <v>0</v>
      </c>
      <c r="AF103" s="100">
        <f t="shared" ref="AF103" si="26">K103+R103+Y103</f>
        <v>6204000</v>
      </c>
      <c r="AG103" s="100">
        <f t="shared" ref="AG103" si="27">L103+S103+Z103</f>
        <v>0</v>
      </c>
      <c r="AH103" s="85">
        <f>AH37-AH102</f>
        <v>6204000</v>
      </c>
      <c r="AI103" s="132"/>
    </row>
    <row r="104" spans="1:35" s="97" customFormat="1" ht="15.75">
      <c r="A104" s="237">
        <v>33</v>
      </c>
      <c r="B104" s="207" t="s">
        <v>55</v>
      </c>
      <c r="C104" s="207"/>
      <c r="D104" s="207"/>
      <c r="E104" s="207"/>
      <c r="F104" s="207"/>
      <c r="G104" s="207"/>
      <c r="H104" s="207"/>
      <c r="I104" s="207"/>
      <c r="J104" s="123">
        <f>J37</f>
        <v>0</v>
      </c>
      <c r="K104" s="124">
        <f t="shared" ref="K104:M104" si="28">K103+K102</f>
        <v>0</v>
      </c>
      <c r="L104" s="124">
        <f t="shared" si="28"/>
        <v>0</v>
      </c>
      <c r="M104" s="124">
        <f t="shared" si="28"/>
        <v>0</v>
      </c>
      <c r="N104" s="207"/>
      <c r="O104" s="207"/>
      <c r="P104" s="207"/>
      <c r="Q104" s="123">
        <f>Q37</f>
        <v>0</v>
      </c>
      <c r="R104" s="124">
        <f t="shared" ref="R104:T104" si="29">R103+R102</f>
        <v>0</v>
      </c>
      <c r="S104" s="124">
        <f t="shared" si="29"/>
        <v>0</v>
      </c>
      <c r="T104" s="124">
        <f t="shared" si="29"/>
        <v>0</v>
      </c>
      <c r="U104" s="207"/>
      <c r="V104" s="207"/>
      <c r="W104" s="207"/>
      <c r="X104" s="123">
        <f>X37</f>
        <v>47</v>
      </c>
      <c r="Y104" s="124">
        <f t="shared" ref="Y104:AA104" si="30">Y103+Y102</f>
        <v>6204000</v>
      </c>
      <c r="Z104" s="124">
        <f t="shared" si="30"/>
        <v>0</v>
      </c>
      <c r="AA104" s="124">
        <f t="shared" si="30"/>
        <v>6204000</v>
      </c>
      <c r="AB104" s="207"/>
      <c r="AC104" s="207"/>
      <c r="AD104" s="207"/>
      <c r="AE104" s="123">
        <f>AE37</f>
        <v>0</v>
      </c>
      <c r="AF104" s="124">
        <f t="shared" ref="AF104:AH104" si="31">AF103+AF102</f>
        <v>6204000</v>
      </c>
      <c r="AG104" s="124">
        <f t="shared" si="31"/>
        <v>0</v>
      </c>
      <c r="AH104" s="124">
        <f t="shared" si="31"/>
        <v>6204000</v>
      </c>
      <c r="AI104" s="207"/>
    </row>
  </sheetData>
  <mergeCells count="29">
    <mergeCell ref="AC1:AI4"/>
    <mergeCell ref="A1:G4"/>
    <mergeCell ref="H1:N1"/>
    <mergeCell ref="O1:U1"/>
    <mergeCell ref="V1:AB1"/>
    <mergeCell ref="H2:N2"/>
    <mergeCell ref="O2:U2"/>
    <mergeCell ref="V2:AB2"/>
    <mergeCell ref="H4:N4"/>
    <mergeCell ref="O4:U4"/>
    <mergeCell ref="V4:AB4"/>
    <mergeCell ref="H3:N3"/>
    <mergeCell ref="O3:U3"/>
    <mergeCell ref="V3:AB3"/>
    <mergeCell ref="A69:B69"/>
    <mergeCell ref="H69:I69"/>
    <mergeCell ref="O69:P69"/>
    <mergeCell ref="V69:W69"/>
    <mergeCell ref="AC69:AD69"/>
    <mergeCell ref="A70:B70"/>
    <mergeCell ref="H70:I70"/>
    <mergeCell ref="O70:P70"/>
    <mergeCell ref="V70:W70"/>
    <mergeCell ref="AC70:AD70"/>
    <mergeCell ref="A71:B71"/>
    <mergeCell ref="H71:I71"/>
    <mergeCell ref="O71:P71"/>
    <mergeCell ref="V71:W71"/>
    <mergeCell ref="AC71:AD71"/>
  </mergeCells>
  <printOptions gridLines="1"/>
  <pageMargins left="0.93" right="0.12" top="0.84" bottom="0" header="0.3" footer="0"/>
  <pageSetup paperSize="9" scale="85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50"/>
  </sheetPr>
  <dimension ref="A1:AB104"/>
  <sheetViews>
    <sheetView workbookViewId="0">
      <pane xSplit="2" ySplit="6" topLeftCell="C93" activePane="bottomRight" state="frozen"/>
      <selection pane="topRight" activeCell="C1" sqref="C1"/>
      <selection pane="bottomLeft" activeCell="A7" sqref="A7"/>
      <selection pane="bottomRight" activeCell="AD5" sqref="AD5"/>
    </sheetView>
  </sheetViews>
  <sheetFormatPr defaultRowHeight="15"/>
  <cols>
    <col min="1" max="1" width="9.140625" style="35"/>
    <col min="2" max="2" width="18.7109375" customWidth="1"/>
    <col min="3" max="3" width="23" hidden="1" customWidth="1"/>
    <col min="4" max="9" width="0" hidden="1" customWidth="1"/>
    <col min="10" max="23" width="15.7109375" hidden="1" customWidth="1"/>
    <col min="24" max="28" width="15.7109375" customWidth="1"/>
  </cols>
  <sheetData>
    <row r="1" spans="1:28" ht="16.5">
      <c r="A1" s="296" t="s">
        <v>1624</v>
      </c>
      <c r="B1" s="297"/>
      <c r="C1" s="297"/>
      <c r="D1" s="297"/>
      <c r="E1" s="297"/>
      <c r="F1" s="297"/>
      <c r="G1" s="298"/>
      <c r="H1" s="282" t="s">
        <v>73</v>
      </c>
      <c r="I1" s="282"/>
      <c r="J1" s="282"/>
      <c r="K1" s="282"/>
      <c r="L1" s="282"/>
      <c r="M1" s="282"/>
      <c r="N1" s="282"/>
      <c r="O1" s="282" t="s">
        <v>73</v>
      </c>
      <c r="P1" s="282"/>
      <c r="Q1" s="282"/>
      <c r="R1" s="282"/>
      <c r="S1" s="282"/>
      <c r="T1" s="282"/>
      <c r="U1" s="282"/>
      <c r="V1" s="338" t="s">
        <v>1624</v>
      </c>
      <c r="W1" s="339"/>
      <c r="X1" s="339"/>
      <c r="Y1" s="339"/>
      <c r="Z1" s="339"/>
      <c r="AA1" s="339"/>
      <c r="AB1" s="340"/>
    </row>
    <row r="2" spans="1:28">
      <c r="A2" s="299"/>
      <c r="B2" s="300"/>
      <c r="C2" s="300"/>
      <c r="D2" s="300"/>
      <c r="E2" s="300"/>
      <c r="F2" s="300"/>
      <c r="G2" s="301"/>
      <c r="H2" s="283" t="s">
        <v>1620</v>
      </c>
      <c r="I2" s="283"/>
      <c r="J2" s="283"/>
      <c r="K2" s="283"/>
      <c r="L2" s="283"/>
      <c r="M2" s="283"/>
      <c r="N2" s="283"/>
      <c r="O2" s="283" t="s">
        <v>1622</v>
      </c>
      <c r="P2" s="283"/>
      <c r="Q2" s="283"/>
      <c r="R2" s="283"/>
      <c r="S2" s="283"/>
      <c r="T2" s="283"/>
      <c r="U2" s="283"/>
      <c r="V2" s="341"/>
      <c r="W2" s="342"/>
      <c r="X2" s="342"/>
      <c r="Y2" s="342"/>
      <c r="Z2" s="342"/>
      <c r="AA2" s="342"/>
      <c r="AB2" s="343"/>
    </row>
    <row r="3" spans="1:28" ht="15" customHeight="1">
      <c r="A3" s="299"/>
      <c r="B3" s="300"/>
      <c r="C3" s="300"/>
      <c r="D3" s="300"/>
      <c r="E3" s="300"/>
      <c r="F3" s="300"/>
      <c r="G3" s="301"/>
      <c r="H3" s="283" t="s">
        <v>80</v>
      </c>
      <c r="I3" s="283"/>
      <c r="J3" s="283"/>
      <c r="K3" s="283"/>
      <c r="L3" s="283"/>
      <c r="M3" s="283"/>
      <c r="N3" s="283"/>
      <c r="O3" s="283" t="s">
        <v>80</v>
      </c>
      <c r="P3" s="283"/>
      <c r="Q3" s="283"/>
      <c r="R3" s="283"/>
      <c r="S3" s="283"/>
      <c r="T3" s="283"/>
      <c r="U3" s="283"/>
      <c r="V3" s="341"/>
      <c r="W3" s="342"/>
      <c r="X3" s="342"/>
      <c r="Y3" s="342"/>
      <c r="Z3" s="342"/>
      <c r="AA3" s="342"/>
      <c r="AB3" s="343"/>
    </row>
    <row r="4" spans="1:28">
      <c r="A4" s="302"/>
      <c r="B4" s="303"/>
      <c r="C4" s="303"/>
      <c r="D4" s="303"/>
      <c r="E4" s="303"/>
      <c r="F4" s="303"/>
      <c r="G4" s="304"/>
      <c r="H4" s="283" t="s">
        <v>1621</v>
      </c>
      <c r="I4" s="283"/>
      <c r="J4" s="283"/>
      <c r="K4" s="283"/>
      <c r="L4" s="283"/>
      <c r="M4" s="283"/>
      <c r="N4" s="283"/>
      <c r="O4" s="283" t="s">
        <v>1623</v>
      </c>
      <c r="P4" s="283"/>
      <c r="Q4" s="283"/>
      <c r="R4" s="283"/>
      <c r="S4" s="283"/>
      <c r="T4" s="283"/>
      <c r="U4" s="283"/>
      <c r="V4" s="344"/>
      <c r="W4" s="345"/>
      <c r="X4" s="345"/>
      <c r="Y4" s="345"/>
      <c r="Z4" s="345"/>
      <c r="AA4" s="345"/>
      <c r="AB4" s="346"/>
    </row>
    <row r="5" spans="1:28" s="21" customFormat="1" ht="61.5" customHeight="1">
      <c r="A5" s="73" t="s">
        <v>0</v>
      </c>
      <c r="B5" s="74" t="s">
        <v>1928</v>
      </c>
      <c r="C5" s="16" t="s">
        <v>72</v>
      </c>
      <c r="D5" s="16" t="s">
        <v>69</v>
      </c>
      <c r="E5" s="16" t="s">
        <v>70</v>
      </c>
      <c r="F5" s="16" t="s">
        <v>71</v>
      </c>
      <c r="G5" s="16" t="s">
        <v>74</v>
      </c>
      <c r="H5" s="20" t="s">
        <v>0</v>
      </c>
      <c r="I5" s="20" t="s">
        <v>1</v>
      </c>
      <c r="J5" s="16" t="s">
        <v>72</v>
      </c>
      <c r="K5" s="16" t="s">
        <v>69</v>
      </c>
      <c r="L5" s="16" t="s">
        <v>70</v>
      </c>
      <c r="M5" s="16" t="s">
        <v>71</v>
      </c>
      <c r="N5" s="16" t="s">
        <v>74</v>
      </c>
      <c r="O5" s="20" t="s">
        <v>0</v>
      </c>
      <c r="P5" s="20" t="s">
        <v>1</v>
      </c>
      <c r="Q5" s="16" t="s">
        <v>72</v>
      </c>
      <c r="R5" s="16" t="s">
        <v>69</v>
      </c>
      <c r="S5" s="16" t="s">
        <v>70</v>
      </c>
      <c r="T5" s="16" t="s">
        <v>71</v>
      </c>
      <c r="U5" s="16" t="s">
        <v>74</v>
      </c>
      <c r="V5" s="20" t="s">
        <v>0</v>
      </c>
      <c r="W5" s="20" t="s">
        <v>1</v>
      </c>
      <c r="X5" s="243" t="s">
        <v>72</v>
      </c>
      <c r="Y5" s="243" t="s">
        <v>69</v>
      </c>
      <c r="Z5" s="243" t="s">
        <v>70</v>
      </c>
      <c r="AA5" s="243" t="s">
        <v>71</v>
      </c>
      <c r="AB5" s="243" t="s">
        <v>74</v>
      </c>
    </row>
    <row r="6" spans="1:28" ht="16.5" hidden="1">
      <c r="A6" s="10"/>
      <c r="B6" s="10"/>
      <c r="C6" s="11"/>
      <c r="D6" s="11"/>
      <c r="E6" s="11"/>
      <c r="F6" s="11"/>
      <c r="G6" s="12"/>
      <c r="H6" s="10"/>
      <c r="I6" s="10"/>
      <c r="J6" s="11"/>
      <c r="K6" s="11"/>
      <c r="L6" s="11"/>
      <c r="M6" s="11"/>
      <c r="N6" s="12"/>
      <c r="O6" s="10"/>
      <c r="P6" s="10"/>
      <c r="Q6" s="11"/>
      <c r="R6" s="11"/>
      <c r="S6" s="11"/>
      <c r="T6" s="11"/>
      <c r="U6" s="12"/>
      <c r="V6" s="10"/>
      <c r="W6" s="10"/>
      <c r="X6" s="11"/>
      <c r="Y6" s="11"/>
      <c r="Z6" s="11"/>
      <c r="AA6" s="11"/>
      <c r="AB6" s="12"/>
    </row>
    <row r="7" spans="1:28" ht="16.5" hidden="1">
      <c r="A7" s="1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0</v>
      </c>
      <c r="K7" s="5">
        <v>0</v>
      </c>
      <c r="L7" s="5">
        <v>0</v>
      </c>
      <c r="M7" s="5">
        <f>K7+L7</f>
        <v>0</v>
      </c>
      <c r="N7" s="9"/>
      <c r="O7" s="1">
        <v>1</v>
      </c>
      <c r="P7" s="2" t="s">
        <v>4</v>
      </c>
      <c r="Q7" s="5">
        <v>0</v>
      </c>
      <c r="R7" s="5">
        <v>0</v>
      </c>
      <c r="S7" s="5">
        <v>0</v>
      </c>
      <c r="T7" s="5">
        <f>R7+S7</f>
        <v>0</v>
      </c>
      <c r="U7" s="9"/>
      <c r="V7" s="1">
        <v>1</v>
      </c>
      <c r="W7" s="2" t="s">
        <v>4</v>
      </c>
      <c r="X7" s="5">
        <v>0</v>
      </c>
      <c r="Y7" s="5">
        <f>K7+R7</f>
        <v>0</v>
      </c>
      <c r="Z7" s="5">
        <f t="shared" ref="Z7:Z70" si="0">L7+S7</f>
        <v>0</v>
      </c>
      <c r="AA7" s="5">
        <f t="shared" ref="AA7:AA70" si="1">M7+T7</f>
        <v>0</v>
      </c>
      <c r="AB7" s="9"/>
    </row>
    <row r="8" spans="1:28" ht="16.5" hidden="1">
      <c r="A8" s="1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2">D8+E8</f>
        <v>0</v>
      </c>
      <c r="G8" s="9"/>
      <c r="H8" s="1">
        <v>2</v>
      </c>
      <c r="I8" s="2" t="s">
        <v>5</v>
      </c>
      <c r="J8" s="5">
        <v>0</v>
      </c>
      <c r="K8" s="5">
        <v>0</v>
      </c>
      <c r="L8" s="5">
        <v>0</v>
      </c>
      <c r="M8" s="5">
        <f t="shared" ref="M8:M68" si="3">K8+L8</f>
        <v>0</v>
      </c>
      <c r="N8" s="9"/>
      <c r="O8" s="1">
        <v>2</v>
      </c>
      <c r="P8" s="2" t="s">
        <v>5</v>
      </c>
      <c r="Q8" s="5">
        <v>0</v>
      </c>
      <c r="R8" s="5">
        <v>0</v>
      </c>
      <c r="S8" s="5">
        <v>0</v>
      </c>
      <c r="T8" s="5">
        <f t="shared" ref="T8:T68" si="4">R8+S8</f>
        <v>0</v>
      </c>
      <c r="U8" s="9"/>
      <c r="V8" s="1">
        <v>2</v>
      </c>
      <c r="W8" s="2" t="s">
        <v>5</v>
      </c>
      <c r="X8" s="5">
        <v>0</v>
      </c>
      <c r="Y8" s="5">
        <f t="shared" ref="Y8:Y71" si="5">K8+R8</f>
        <v>0</v>
      </c>
      <c r="Z8" s="5">
        <f t="shared" si="0"/>
        <v>0</v>
      </c>
      <c r="AA8" s="5">
        <f t="shared" si="1"/>
        <v>0</v>
      </c>
      <c r="AB8" s="9"/>
    </row>
    <row r="9" spans="1:28" ht="16.5" hidden="1">
      <c r="A9" s="1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2"/>
        <v>0</v>
      </c>
      <c r="G9" s="9"/>
      <c r="H9" s="1">
        <v>3</v>
      </c>
      <c r="I9" s="2" t="s">
        <v>6</v>
      </c>
      <c r="J9" s="5">
        <v>0</v>
      </c>
      <c r="K9" s="5">
        <v>0</v>
      </c>
      <c r="L9" s="5">
        <v>0</v>
      </c>
      <c r="M9" s="5">
        <f t="shared" si="3"/>
        <v>0</v>
      </c>
      <c r="N9" s="9"/>
      <c r="O9" s="1">
        <v>3</v>
      </c>
      <c r="P9" s="2" t="s">
        <v>6</v>
      </c>
      <c r="Q9" s="5">
        <v>0</v>
      </c>
      <c r="R9" s="5">
        <v>0</v>
      </c>
      <c r="S9" s="5">
        <v>0</v>
      </c>
      <c r="T9" s="5">
        <f t="shared" si="4"/>
        <v>0</v>
      </c>
      <c r="U9" s="9"/>
      <c r="V9" s="1">
        <v>3</v>
      </c>
      <c r="W9" s="2" t="s">
        <v>6</v>
      </c>
      <c r="X9" s="5">
        <v>0</v>
      </c>
      <c r="Y9" s="5">
        <f t="shared" si="5"/>
        <v>0</v>
      </c>
      <c r="Z9" s="5">
        <f t="shared" si="0"/>
        <v>0</v>
      </c>
      <c r="AA9" s="5">
        <f t="shared" si="1"/>
        <v>0</v>
      </c>
      <c r="AB9" s="9"/>
    </row>
    <row r="10" spans="1:28" ht="16.5" hidden="1">
      <c r="A10" s="1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2"/>
        <v>0</v>
      </c>
      <c r="G10" s="9"/>
      <c r="H10" s="1">
        <v>4</v>
      </c>
      <c r="I10" s="2" t="s">
        <v>7</v>
      </c>
      <c r="J10" s="5">
        <v>0</v>
      </c>
      <c r="K10" s="5">
        <v>0</v>
      </c>
      <c r="L10" s="5">
        <v>0</v>
      </c>
      <c r="M10" s="5">
        <f t="shared" si="3"/>
        <v>0</v>
      </c>
      <c r="N10" s="9"/>
      <c r="O10" s="1">
        <v>4</v>
      </c>
      <c r="P10" s="2" t="s">
        <v>7</v>
      </c>
      <c r="Q10" s="5">
        <v>0</v>
      </c>
      <c r="R10" s="5">
        <v>0</v>
      </c>
      <c r="S10" s="5">
        <v>0</v>
      </c>
      <c r="T10" s="5">
        <f t="shared" si="4"/>
        <v>0</v>
      </c>
      <c r="U10" s="9"/>
      <c r="V10" s="1">
        <v>4</v>
      </c>
      <c r="W10" s="2" t="s">
        <v>7</v>
      </c>
      <c r="X10" s="5">
        <v>0</v>
      </c>
      <c r="Y10" s="5">
        <f t="shared" si="5"/>
        <v>0</v>
      </c>
      <c r="Z10" s="5">
        <f t="shared" si="0"/>
        <v>0</v>
      </c>
      <c r="AA10" s="5">
        <f t="shared" si="1"/>
        <v>0</v>
      </c>
      <c r="AB10" s="9"/>
    </row>
    <row r="11" spans="1:28" ht="16.5" hidden="1">
      <c r="A11" s="1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2"/>
        <v>0</v>
      </c>
      <c r="G11" s="9"/>
      <c r="H11" s="1">
        <v>5</v>
      </c>
      <c r="I11" s="2" t="s">
        <v>8</v>
      </c>
      <c r="J11" s="5">
        <v>0</v>
      </c>
      <c r="K11" s="5">
        <v>0</v>
      </c>
      <c r="L11" s="5">
        <v>0</v>
      </c>
      <c r="M11" s="5">
        <f t="shared" si="3"/>
        <v>0</v>
      </c>
      <c r="N11" s="9"/>
      <c r="O11" s="1">
        <v>5</v>
      </c>
      <c r="P11" s="2" t="s">
        <v>8</v>
      </c>
      <c r="Q11" s="5">
        <v>0</v>
      </c>
      <c r="R11" s="5">
        <v>0</v>
      </c>
      <c r="S11" s="5">
        <v>0</v>
      </c>
      <c r="T11" s="5">
        <f t="shared" si="4"/>
        <v>0</v>
      </c>
      <c r="U11" s="9"/>
      <c r="V11" s="1">
        <v>5</v>
      </c>
      <c r="W11" s="2" t="s">
        <v>8</v>
      </c>
      <c r="X11" s="5">
        <v>0</v>
      </c>
      <c r="Y11" s="5">
        <f t="shared" si="5"/>
        <v>0</v>
      </c>
      <c r="Z11" s="5">
        <f t="shared" si="0"/>
        <v>0</v>
      </c>
      <c r="AA11" s="5">
        <f t="shared" si="1"/>
        <v>0</v>
      </c>
      <c r="AB11" s="9"/>
    </row>
    <row r="12" spans="1:28" ht="16.5" hidden="1">
      <c r="A12" s="1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2"/>
        <v>0</v>
      </c>
      <c r="G12" s="9"/>
      <c r="H12" s="1">
        <v>6</v>
      </c>
      <c r="I12" s="2" t="s">
        <v>9</v>
      </c>
      <c r="J12" s="5">
        <v>0</v>
      </c>
      <c r="K12" s="5">
        <v>0</v>
      </c>
      <c r="L12" s="5">
        <v>0</v>
      </c>
      <c r="M12" s="5">
        <f t="shared" si="3"/>
        <v>0</v>
      </c>
      <c r="N12" s="9"/>
      <c r="O12" s="1">
        <v>6</v>
      </c>
      <c r="P12" s="2" t="s">
        <v>9</v>
      </c>
      <c r="Q12" s="5">
        <v>0</v>
      </c>
      <c r="R12" s="5">
        <v>0</v>
      </c>
      <c r="S12" s="5">
        <v>0</v>
      </c>
      <c r="T12" s="5">
        <f t="shared" si="4"/>
        <v>0</v>
      </c>
      <c r="U12" s="9"/>
      <c r="V12" s="1">
        <v>6</v>
      </c>
      <c r="W12" s="2" t="s">
        <v>9</v>
      </c>
      <c r="X12" s="5">
        <v>0</v>
      </c>
      <c r="Y12" s="5">
        <f t="shared" si="5"/>
        <v>0</v>
      </c>
      <c r="Z12" s="5">
        <f t="shared" si="0"/>
        <v>0</v>
      </c>
      <c r="AA12" s="5">
        <f t="shared" si="1"/>
        <v>0</v>
      </c>
      <c r="AB12" s="9"/>
    </row>
    <row r="13" spans="1:28" ht="16.5" hidden="1">
      <c r="A13" s="1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2"/>
        <v>0</v>
      </c>
      <c r="G13" s="9"/>
      <c r="H13" s="1">
        <v>7</v>
      </c>
      <c r="I13" s="2" t="s">
        <v>10</v>
      </c>
      <c r="J13" s="5">
        <v>0</v>
      </c>
      <c r="K13" s="5">
        <v>0</v>
      </c>
      <c r="L13" s="5">
        <v>0</v>
      </c>
      <c r="M13" s="5">
        <f t="shared" si="3"/>
        <v>0</v>
      </c>
      <c r="N13" s="9"/>
      <c r="O13" s="1">
        <v>7</v>
      </c>
      <c r="P13" s="2" t="s">
        <v>10</v>
      </c>
      <c r="Q13" s="5">
        <v>0</v>
      </c>
      <c r="R13" s="5">
        <v>0</v>
      </c>
      <c r="S13" s="5">
        <v>0</v>
      </c>
      <c r="T13" s="5">
        <f t="shared" si="4"/>
        <v>0</v>
      </c>
      <c r="U13" s="9"/>
      <c r="V13" s="1">
        <v>7</v>
      </c>
      <c r="W13" s="2" t="s">
        <v>10</v>
      </c>
      <c r="X13" s="5">
        <v>0</v>
      </c>
      <c r="Y13" s="5">
        <f t="shared" si="5"/>
        <v>0</v>
      </c>
      <c r="Z13" s="5">
        <f t="shared" si="0"/>
        <v>0</v>
      </c>
      <c r="AA13" s="5">
        <f t="shared" si="1"/>
        <v>0</v>
      </c>
      <c r="AB13" s="9"/>
    </row>
    <row r="14" spans="1:28" ht="16.5" hidden="1">
      <c r="A14" s="1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2"/>
        <v>0</v>
      </c>
      <c r="G14" s="9"/>
      <c r="H14" s="1">
        <v>8</v>
      </c>
      <c r="I14" s="2" t="s">
        <v>11</v>
      </c>
      <c r="J14" s="5">
        <v>0</v>
      </c>
      <c r="K14" s="5">
        <v>0</v>
      </c>
      <c r="L14" s="5">
        <v>100000</v>
      </c>
      <c r="M14" s="5">
        <f t="shared" si="3"/>
        <v>100000</v>
      </c>
      <c r="N14" s="9"/>
      <c r="O14" s="1">
        <v>8</v>
      </c>
      <c r="P14" s="2" t="s">
        <v>11</v>
      </c>
      <c r="Q14" s="5">
        <v>0</v>
      </c>
      <c r="R14" s="5">
        <v>0</v>
      </c>
      <c r="S14" s="5">
        <v>0</v>
      </c>
      <c r="T14" s="5">
        <f t="shared" si="4"/>
        <v>0</v>
      </c>
      <c r="U14" s="9"/>
      <c r="V14" s="1">
        <v>8</v>
      </c>
      <c r="W14" s="2" t="s">
        <v>11</v>
      </c>
      <c r="X14" s="5">
        <v>0</v>
      </c>
      <c r="Y14" s="5">
        <f t="shared" si="5"/>
        <v>0</v>
      </c>
      <c r="Z14" s="5">
        <f t="shared" si="0"/>
        <v>100000</v>
      </c>
      <c r="AA14" s="5">
        <f t="shared" si="1"/>
        <v>100000</v>
      </c>
      <c r="AB14" s="9"/>
    </row>
    <row r="15" spans="1:28" ht="16.5" hidden="1">
      <c r="A15" s="1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2"/>
        <v>0</v>
      </c>
      <c r="G15" s="9"/>
      <c r="H15" s="1">
        <v>9</v>
      </c>
      <c r="I15" s="2" t="s">
        <v>12</v>
      </c>
      <c r="J15" s="5">
        <v>0</v>
      </c>
      <c r="K15" s="5">
        <v>0</v>
      </c>
      <c r="L15" s="5">
        <v>0</v>
      </c>
      <c r="M15" s="5">
        <f t="shared" si="3"/>
        <v>0</v>
      </c>
      <c r="N15" s="9"/>
      <c r="O15" s="1">
        <v>9</v>
      </c>
      <c r="P15" s="2" t="s">
        <v>12</v>
      </c>
      <c r="Q15" s="5">
        <v>0</v>
      </c>
      <c r="R15" s="5">
        <v>0</v>
      </c>
      <c r="S15" s="5">
        <v>0</v>
      </c>
      <c r="T15" s="5">
        <f t="shared" si="4"/>
        <v>0</v>
      </c>
      <c r="U15" s="9"/>
      <c r="V15" s="1">
        <v>9</v>
      </c>
      <c r="W15" s="2" t="s">
        <v>12</v>
      </c>
      <c r="X15" s="5">
        <v>0</v>
      </c>
      <c r="Y15" s="5">
        <f t="shared" si="5"/>
        <v>0</v>
      </c>
      <c r="Z15" s="5">
        <f t="shared" si="0"/>
        <v>0</v>
      </c>
      <c r="AA15" s="5">
        <f t="shared" si="1"/>
        <v>0</v>
      </c>
      <c r="AB15" s="9"/>
    </row>
    <row r="16" spans="1:28" ht="16.5" hidden="1">
      <c r="A16" s="1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2"/>
        <v>0</v>
      </c>
      <c r="G16" s="9"/>
      <c r="H16" s="1">
        <v>10</v>
      </c>
      <c r="I16" s="2" t="s">
        <v>13</v>
      </c>
      <c r="J16" s="5">
        <v>0</v>
      </c>
      <c r="K16" s="5">
        <v>0</v>
      </c>
      <c r="L16" s="5">
        <v>0</v>
      </c>
      <c r="M16" s="5">
        <f t="shared" si="3"/>
        <v>0</v>
      </c>
      <c r="N16" s="9"/>
      <c r="O16" s="1">
        <v>10</v>
      </c>
      <c r="P16" s="2" t="s">
        <v>13</v>
      </c>
      <c r="Q16" s="5">
        <v>0</v>
      </c>
      <c r="R16" s="5">
        <v>0</v>
      </c>
      <c r="S16" s="5">
        <v>0</v>
      </c>
      <c r="T16" s="5">
        <f t="shared" si="4"/>
        <v>0</v>
      </c>
      <c r="U16" s="9"/>
      <c r="V16" s="1">
        <v>10</v>
      </c>
      <c r="W16" s="2" t="s">
        <v>13</v>
      </c>
      <c r="X16" s="5">
        <v>0</v>
      </c>
      <c r="Y16" s="5">
        <f t="shared" si="5"/>
        <v>0</v>
      </c>
      <c r="Z16" s="5">
        <f t="shared" si="0"/>
        <v>0</v>
      </c>
      <c r="AA16" s="5">
        <f t="shared" si="1"/>
        <v>0</v>
      </c>
      <c r="AB16" s="9"/>
    </row>
    <row r="17" spans="1:28" ht="16.5" hidden="1">
      <c r="A17" s="1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2"/>
        <v>0</v>
      </c>
      <c r="G17" s="9"/>
      <c r="H17" s="1">
        <v>11</v>
      </c>
      <c r="I17" s="2" t="s">
        <v>14</v>
      </c>
      <c r="J17" s="5">
        <v>0</v>
      </c>
      <c r="K17" s="5">
        <v>0</v>
      </c>
      <c r="L17" s="5">
        <v>0</v>
      </c>
      <c r="M17" s="5">
        <f t="shared" si="3"/>
        <v>0</v>
      </c>
      <c r="N17" s="9"/>
      <c r="O17" s="1">
        <v>11</v>
      </c>
      <c r="P17" s="2" t="s">
        <v>14</v>
      </c>
      <c r="Q17" s="5">
        <v>0</v>
      </c>
      <c r="R17" s="5">
        <v>0</v>
      </c>
      <c r="S17" s="5">
        <v>0</v>
      </c>
      <c r="T17" s="5">
        <f t="shared" si="4"/>
        <v>0</v>
      </c>
      <c r="U17" s="9"/>
      <c r="V17" s="1">
        <v>11</v>
      </c>
      <c r="W17" s="2" t="s">
        <v>14</v>
      </c>
      <c r="X17" s="5">
        <v>0</v>
      </c>
      <c r="Y17" s="5">
        <f t="shared" si="5"/>
        <v>0</v>
      </c>
      <c r="Z17" s="5">
        <f t="shared" si="0"/>
        <v>0</v>
      </c>
      <c r="AA17" s="5">
        <f t="shared" si="1"/>
        <v>0</v>
      </c>
      <c r="AB17" s="9"/>
    </row>
    <row r="18" spans="1:28" ht="16.5" hidden="1">
      <c r="A18" s="1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2"/>
        <v>0</v>
      </c>
      <c r="G18" s="9"/>
      <c r="H18" s="1">
        <v>12</v>
      </c>
      <c r="I18" s="2" t="s">
        <v>15</v>
      </c>
      <c r="J18" s="5">
        <v>0</v>
      </c>
      <c r="K18" s="5">
        <v>0</v>
      </c>
      <c r="L18" s="5">
        <v>0</v>
      </c>
      <c r="M18" s="5">
        <f t="shared" si="3"/>
        <v>0</v>
      </c>
      <c r="N18" s="9"/>
      <c r="O18" s="1">
        <v>12</v>
      </c>
      <c r="P18" s="2" t="s">
        <v>15</v>
      </c>
      <c r="Q18" s="5">
        <v>0</v>
      </c>
      <c r="R18" s="5">
        <v>0</v>
      </c>
      <c r="S18" s="5">
        <v>0</v>
      </c>
      <c r="T18" s="5">
        <f t="shared" si="4"/>
        <v>0</v>
      </c>
      <c r="U18" s="9"/>
      <c r="V18" s="1">
        <v>12</v>
      </c>
      <c r="W18" s="2" t="s">
        <v>15</v>
      </c>
      <c r="X18" s="5">
        <v>0</v>
      </c>
      <c r="Y18" s="5">
        <f t="shared" si="5"/>
        <v>0</v>
      </c>
      <c r="Z18" s="5">
        <f t="shared" si="0"/>
        <v>0</v>
      </c>
      <c r="AA18" s="5">
        <f t="shared" si="1"/>
        <v>0</v>
      </c>
      <c r="AB18" s="9"/>
    </row>
    <row r="19" spans="1:28" ht="16.5" hidden="1">
      <c r="A19" s="1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2"/>
        <v>0</v>
      </c>
      <c r="G19" s="9"/>
      <c r="H19" s="1">
        <v>13</v>
      </c>
      <c r="I19" s="2" t="s">
        <v>16</v>
      </c>
      <c r="J19" s="5">
        <v>0</v>
      </c>
      <c r="K19" s="5">
        <v>0</v>
      </c>
      <c r="L19" s="5">
        <v>0</v>
      </c>
      <c r="M19" s="5">
        <f t="shared" si="3"/>
        <v>0</v>
      </c>
      <c r="N19" s="9"/>
      <c r="O19" s="1">
        <v>13</v>
      </c>
      <c r="P19" s="2" t="s">
        <v>16</v>
      </c>
      <c r="Q19" s="5">
        <v>0</v>
      </c>
      <c r="R19" s="5">
        <v>0</v>
      </c>
      <c r="S19" s="5">
        <v>0</v>
      </c>
      <c r="T19" s="5">
        <f t="shared" si="4"/>
        <v>0</v>
      </c>
      <c r="U19" s="9"/>
      <c r="V19" s="1">
        <v>13</v>
      </c>
      <c r="W19" s="2" t="s">
        <v>16</v>
      </c>
      <c r="X19" s="5">
        <v>0</v>
      </c>
      <c r="Y19" s="5">
        <f t="shared" si="5"/>
        <v>0</v>
      </c>
      <c r="Z19" s="5">
        <f t="shared" si="0"/>
        <v>0</v>
      </c>
      <c r="AA19" s="5">
        <f t="shared" si="1"/>
        <v>0</v>
      </c>
      <c r="AB19" s="9"/>
    </row>
    <row r="20" spans="1:28" ht="16.5" hidden="1">
      <c r="A20" s="1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2"/>
        <v>0</v>
      </c>
      <c r="G20" s="9"/>
      <c r="H20" s="1">
        <v>14</v>
      </c>
      <c r="I20" s="2" t="s">
        <v>17</v>
      </c>
      <c r="J20" s="5">
        <v>0</v>
      </c>
      <c r="K20" s="5">
        <v>0</v>
      </c>
      <c r="L20" s="5">
        <v>1500</v>
      </c>
      <c r="M20" s="5">
        <f t="shared" si="3"/>
        <v>1500</v>
      </c>
      <c r="N20" s="9"/>
      <c r="O20" s="1">
        <v>14</v>
      </c>
      <c r="P20" s="2" t="s">
        <v>17</v>
      </c>
      <c r="Q20" s="5">
        <v>0</v>
      </c>
      <c r="R20" s="5">
        <v>0</v>
      </c>
      <c r="S20" s="5">
        <v>0</v>
      </c>
      <c r="T20" s="5">
        <f t="shared" si="4"/>
        <v>0</v>
      </c>
      <c r="U20" s="9"/>
      <c r="V20" s="1">
        <v>14</v>
      </c>
      <c r="W20" s="2" t="s">
        <v>17</v>
      </c>
      <c r="X20" s="5">
        <v>0</v>
      </c>
      <c r="Y20" s="5">
        <f t="shared" si="5"/>
        <v>0</v>
      </c>
      <c r="Z20" s="5">
        <f t="shared" si="0"/>
        <v>1500</v>
      </c>
      <c r="AA20" s="5">
        <f t="shared" si="1"/>
        <v>1500</v>
      </c>
      <c r="AB20" s="9"/>
    </row>
    <row r="21" spans="1:28" ht="16.5" hidden="1">
      <c r="A21" s="1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2"/>
        <v>0</v>
      </c>
      <c r="G21" s="9"/>
      <c r="H21" s="1">
        <v>15</v>
      </c>
      <c r="I21" s="2" t="s">
        <v>18</v>
      </c>
      <c r="J21" s="5">
        <v>0</v>
      </c>
      <c r="K21" s="5">
        <v>0</v>
      </c>
      <c r="L21" s="5">
        <v>0</v>
      </c>
      <c r="M21" s="5">
        <f t="shared" si="3"/>
        <v>0</v>
      </c>
      <c r="N21" s="9"/>
      <c r="O21" s="1">
        <v>15</v>
      </c>
      <c r="P21" s="2" t="s">
        <v>18</v>
      </c>
      <c r="Q21" s="5">
        <v>0</v>
      </c>
      <c r="R21" s="5">
        <v>0</v>
      </c>
      <c r="S21" s="5">
        <v>0</v>
      </c>
      <c r="T21" s="5">
        <f t="shared" si="4"/>
        <v>0</v>
      </c>
      <c r="U21" s="9"/>
      <c r="V21" s="1">
        <v>15</v>
      </c>
      <c r="W21" s="2" t="s">
        <v>18</v>
      </c>
      <c r="X21" s="5">
        <v>0</v>
      </c>
      <c r="Y21" s="5">
        <f t="shared" si="5"/>
        <v>0</v>
      </c>
      <c r="Z21" s="5">
        <f t="shared" si="0"/>
        <v>0</v>
      </c>
      <c r="AA21" s="5">
        <f t="shared" si="1"/>
        <v>0</v>
      </c>
      <c r="AB21" s="9"/>
    </row>
    <row r="22" spans="1:28" ht="16.5" hidden="1">
      <c r="A22" s="1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2"/>
        <v>0</v>
      </c>
      <c r="G22" s="9"/>
      <c r="H22" s="1">
        <v>16</v>
      </c>
      <c r="I22" s="2" t="s">
        <v>19</v>
      </c>
      <c r="J22" s="5">
        <v>0</v>
      </c>
      <c r="K22" s="5">
        <v>0</v>
      </c>
      <c r="L22" s="5">
        <v>21800</v>
      </c>
      <c r="M22" s="5">
        <f t="shared" si="3"/>
        <v>21800</v>
      </c>
      <c r="N22" s="9"/>
      <c r="O22" s="1">
        <v>16</v>
      </c>
      <c r="P22" s="2" t="s">
        <v>19</v>
      </c>
      <c r="Q22" s="5">
        <v>0</v>
      </c>
      <c r="R22" s="5">
        <v>0</v>
      </c>
      <c r="S22" s="5">
        <v>0</v>
      </c>
      <c r="T22" s="5">
        <f t="shared" si="4"/>
        <v>0</v>
      </c>
      <c r="U22" s="9"/>
      <c r="V22" s="1">
        <v>16</v>
      </c>
      <c r="W22" s="2" t="s">
        <v>19</v>
      </c>
      <c r="X22" s="5">
        <v>0</v>
      </c>
      <c r="Y22" s="5">
        <f t="shared" si="5"/>
        <v>0</v>
      </c>
      <c r="Z22" s="5">
        <f t="shared" si="0"/>
        <v>21800</v>
      </c>
      <c r="AA22" s="5">
        <f t="shared" si="1"/>
        <v>21800</v>
      </c>
      <c r="AB22" s="9"/>
    </row>
    <row r="23" spans="1:28" ht="16.5" hidden="1">
      <c r="A23" s="1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2"/>
        <v>0</v>
      </c>
      <c r="G23" s="9"/>
      <c r="H23" s="1">
        <v>17</v>
      </c>
      <c r="I23" s="2" t="s">
        <v>20</v>
      </c>
      <c r="J23" s="5">
        <v>0</v>
      </c>
      <c r="K23" s="5">
        <v>0</v>
      </c>
      <c r="L23" s="5">
        <v>0</v>
      </c>
      <c r="M23" s="5">
        <f t="shared" si="3"/>
        <v>0</v>
      </c>
      <c r="N23" s="9"/>
      <c r="O23" s="1">
        <v>17</v>
      </c>
      <c r="P23" s="2" t="s">
        <v>20</v>
      </c>
      <c r="Q23" s="5">
        <v>0</v>
      </c>
      <c r="R23" s="5">
        <v>0</v>
      </c>
      <c r="S23" s="5">
        <v>0</v>
      </c>
      <c r="T23" s="5">
        <f t="shared" si="4"/>
        <v>0</v>
      </c>
      <c r="U23" s="9"/>
      <c r="V23" s="1">
        <v>17</v>
      </c>
      <c r="W23" s="2" t="s">
        <v>20</v>
      </c>
      <c r="X23" s="5">
        <v>0</v>
      </c>
      <c r="Y23" s="5">
        <f t="shared" si="5"/>
        <v>0</v>
      </c>
      <c r="Z23" s="5">
        <f t="shared" si="0"/>
        <v>0</v>
      </c>
      <c r="AA23" s="5">
        <f t="shared" si="1"/>
        <v>0</v>
      </c>
      <c r="AB23" s="9"/>
    </row>
    <row r="24" spans="1:28" ht="16.5" hidden="1">
      <c r="A24" s="1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2"/>
        <v>0</v>
      </c>
      <c r="G24" s="9"/>
      <c r="H24" s="1">
        <v>18</v>
      </c>
      <c r="I24" s="2" t="s">
        <v>21</v>
      </c>
      <c r="J24" s="5">
        <v>0</v>
      </c>
      <c r="K24" s="5">
        <v>0</v>
      </c>
      <c r="L24" s="5">
        <v>0</v>
      </c>
      <c r="M24" s="5">
        <f t="shared" si="3"/>
        <v>0</v>
      </c>
      <c r="N24" s="9"/>
      <c r="O24" s="1">
        <v>18</v>
      </c>
      <c r="P24" s="2" t="s">
        <v>21</v>
      </c>
      <c r="Q24" s="5">
        <v>0</v>
      </c>
      <c r="R24" s="5">
        <v>0</v>
      </c>
      <c r="S24" s="5">
        <v>0</v>
      </c>
      <c r="T24" s="5">
        <f t="shared" si="4"/>
        <v>0</v>
      </c>
      <c r="U24" s="9"/>
      <c r="V24" s="1">
        <v>18</v>
      </c>
      <c r="W24" s="2" t="s">
        <v>21</v>
      </c>
      <c r="X24" s="5">
        <v>0</v>
      </c>
      <c r="Y24" s="5">
        <f t="shared" si="5"/>
        <v>0</v>
      </c>
      <c r="Z24" s="5">
        <f t="shared" si="0"/>
        <v>0</v>
      </c>
      <c r="AA24" s="5">
        <f t="shared" si="1"/>
        <v>0</v>
      </c>
      <c r="AB24" s="9"/>
    </row>
    <row r="25" spans="1:28" ht="16.5" hidden="1">
      <c r="A25" s="1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2"/>
        <v>0</v>
      </c>
      <c r="G25" s="9"/>
      <c r="H25" s="1">
        <v>19</v>
      </c>
      <c r="I25" s="2" t="s">
        <v>22</v>
      </c>
      <c r="J25" s="5">
        <v>0</v>
      </c>
      <c r="K25" s="5">
        <v>0</v>
      </c>
      <c r="L25" s="5">
        <v>0</v>
      </c>
      <c r="M25" s="5">
        <f t="shared" si="3"/>
        <v>0</v>
      </c>
      <c r="N25" s="9"/>
      <c r="O25" s="1">
        <v>19</v>
      </c>
      <c r="P25" s="2" t="s">
        <v>22</v>
      </c>
      <c r="Q25" s="5">
        <v>0</v>
      </c>
      <c r="R25" s="5">
        <v>0</v>
      </c>
      <c r="S25" s="5">
        <v>0</v>
      </c>
      <c r="T25" s="5">
        <f t="shared" si="4"/>
        <v>0</v>
      </c>
      <c r="U25" s="9"/>
      <c r="V25" s="1">
        <v>19</v>
      </c>
      <c r="W25" s="2" t="s">
        <v>22</v>
      </c>
      <c r="X25" s="5">
        <v>0</v>
      </c>
      <c r="Y25" s="5">
        <f t="shared" si="5"/>
        <v>0</v>
      </c>
      <c r="Z25" s="5">
        <f t="shared" si="0"/>
        <v>0</v>
      </c>
      <c r="AA25" s="5">
        <f t="shared" si="1"/>
        <v>0</v>
      </c>
      <c r="AB25" s="9"/>
    </row>
    <row r="26" spans="1:28" ht="16.5" hidden="1">
      <c r="A26" s="1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2"/>
        <v>0</v>
      </c>
      <c r="G26" s="9"/>
      <c r="H26" s="1">
        <v>20</v>
      </c>
      <c r="I26" s="2" t="s">
        <v>23</v>
      </c>
      <c r="J26" s="5">
        <v>0</v>
      </c>
      <c r="K26" s="5">
        <v>0</v>
      </c>
      <c r="L26" s="5">
        <v>0</v>
      </c>
      <c r="M26" s="5">
        <f t="shared" si="3"/>
        <v>0</v>
      </c>
      <c r="N26" s="9"/>
      <c r="O26" s="1">
        <v>20</v>
      </c>
      <c r="P26" s="2" t="s">
        <v>23</v>
      </c>
      <c r="Q26" s="5">
        <v>0</v>
      </c>
      <c r="R26" s="5">
        <v>0</v>
      </c>
      <c r="S26" s="5">
        <v>0</v>
      </c>
      <c r="T26" s="5">
        <f t="shared" si="4"/>
        <v>0</v>
      </c>
      <c r="U26" s="9"/>
      <c r="V26" s="1">
        <v>20</v>
      </c>
      <c r="W26" s="2" t="s">
        <v>23</v>
      </c>
      <c r="X26" s="5">
        <v>0</v>
      </c>
      <c r="Y26" s="5">
        <f t="shared" si="5"/>
        <v>0</v>
      </c>
      <c r="Z26" s="5">
        <f t="shared" si="0"/>
        <v>0</v>
      </c>
      <c r="AA26" s="5">
        <f t="shared" si="1"/>
        <v>0</v>
      </c>
      <c r="AB26" s="9"/>
    </row>
    <row r="27" spans="1:28" ht="16.5" hidden="1">
      <c r="A27" s="1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2"/>
        <v>0</v>
      </c>
      <c r="G27" s="9"/>
      <c r="H27" s="1">
        <v>21</v>
      </c>
      <c r="I27" s="2" t="s">
        <v>24</v>
      </c>
      <c r="J27" s="5">
        <v>0</v>
      </c>
      <c r="K27" s="5">
        <v>0</v>
      </c>
      <c r="L27" s="5">
        <v>0</v>
      </c>
      <c r="M27" s="5">
        <f t="shared" si="3"/>
        <v>0</v>
      </c>
      <c r="N27" s="9"/>
      <c r="O27" s="1">
        <v>21</v>
      </c>
      <c r="P27" s="2" t="s">
        <v>24</v>
      </c>
      <c r="Q27" s="5">
        <v>0</v>
      </c>
      <c r="R27" s="5">
        <v>0</v>
      </c>
      <c r="S27" s="5">
        <v>0</v>
      </c>
      <c r="T27" s="5">
        <f t="shared" si="4"/>
        <v>0</v>
      </c>
      <c r="U27" s="9"/>
      <c r="V27" s="1">
        <v>21</v>
      </c>
      <c r="W27" s="2" t="s">
        <v>24</v>
      </c>
      <c r="X27" s="5">
        <v>0</v>
      </c>
      <c r="Y27" s="5">
        <f t="shared" si="5"/>
        <v>0</v>
      </c>
      <c r="Z27" s="5">
        <f t="shared" si="0"/>
        <v>0</v>
      </c>
      <c r="AA27" s="5">
        <f t="shared" si="1"/>
        <v>0</v>
      </c>
      <c r="AB27" s="9"/>
    </row>
    <row r="28" spans="1:28" ht="16.5" hidden="1">
      <c r="A28" s="1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2"/>
        <v>0</v>
      </c>
      <c r="G28" s="9"/>
      <c r="H28" s="1">
        <v>22</v>
      </c>
      <c r="I28" s="2" t="s">
        <v>25</v>
      </c>
      <c r="J28" s="5">
        <v>0</v>
      </c>
      <c r="K28" s="5">
        <v>0</v>
      </c>
      <c r="L28" s="5">
        <v>0</v>
      </c>
      <c r="M28" s="5">
        <f t="shared" si="3"/>
        <v>0</v>
      </c>
      <c r="N28" s="9"/>
      <c r="O28" s="1">
        <v>22</v>
      </c>
      <c r="P28" s="2" t="s">
        <v>25</v>
      </c>
      <c r="Q28" s="5">
        <v>0</v>
      </c>
      <c r="R28" s="5">
        <v>0</v>
      </c>
      <c r="S28" s="5">
        <v>0</v>
      </c>
      <c r="T28" s="5">
        <f t="shared" si="4"/>
        <v>0</v>
      </c>
      <c r="U28" s="9"/>
      <c r="V28" s="1">
        <v>22</v>
      </c>
      <c r="W28" s="2" t="s">
        <v>25</v>
      </c>
      <c r="X28" s="5">
        <v>0</v>
      </c>
      <c r="Y28" s="5">
        <f t="shared" si="5"/>
        <v>0</v>
      </c>
      <c r="Z28" s="5">
        <f t="shared" si="0"/>
        <v>0</v>
      </c>
      <c r="AA28" s="5">
        <f t="shared" si="1"/>
        <v>0</v>
      </c>
      <c r="AB28" s="9"/>
    </row>
    <row r="29" spans="1:28" ht="16.5" hidden="1">
      <c r="A29" s="1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2"/>
        <v>0</v>
      </c>
      <c r="G29" s="9"/>
      <c r="H29" s="1">
        <v>23</v>
      </c>
      <c r="I29" s="2" t="s">
        <v>26</v>
      </c>
      <c r="J29" s="5">
        <v>0</v>
      </c>
      <c r="K29" s="5">
        <v>0</v>
      </c>
      <c r="L29" s="5">
        <v>0</v>
      </c>
      <c r="M29" s="5">
        <f t="shared" si="3"/>
        <v>0</v>
      </c>
      <c r="N29" s="9"/>
      <c r="O29" s="1">
        <v>23</v>
      </c>
      <c r="P29" s="2" t="s">
        <v>26</v>
      </c>
      <c r="Q29" s="5">
        <v>0</v>
      </c>
      <c r="R29" s="5">
        <v>0</v>
      </c>
      <c r="S29" s="5">
        <v>0</v>
      </c>
      <c r="T29" s="5">
        <f t="shared" si="4"/>
        <v>0</v>
      </c>
      <c r="U29" s="9"/>
      <c r="V29" s="1">
        <v>23</v>
      </c>
      <c r="W29" s="2" t="s">
        <v>26</v>
      </c>
      <c r="X29" s="5">
        <v>0</v>
      </c>
      <c r="Y29" s="5">
        <f t="shared" si="5"/>
        <v>0</v>
      </c>
      <c r="Z29" s="5">
        <f t="shared" si="0"/>
        <v>0</v>
      </c>
      <c r="AA29" s="5">
        <f t="shared" si="1"/>
        <v>0</v>
      </c>
      <c r="AB29" s="9"/>
    </row>
    <row r="30" spans="1:28" ht="16.5" hidden="1">
      <c r="A30" s="1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2"/>
        <v>0</v>
      </c>
      <c r="G30" s="9"/>
      <c r="H30" s="1">
        <v>24</v>
      </c>
      <c r="I30" s="2" t="s">
        <v>27</v>
      </c>
      <c r="J30" s="5">
        <v>0</v>
      </c>
      <c r="K30" s="5">
        <v>0</v>
      </c>
      <c r="L30" s="5">
        <v>0</v>
      </c>
      <c r="M30" s="5">
        <f t="shared" si="3"/>
        <v>0</v>
      </c>
      <c r="N30" s="9"/>
      <c r="O30" s="1">
        <v>24</v>
      </c>
      <c r="P30" s="2" t="s">
        <v>27</v>
      </c>
      <c r="Q30" s="5">
        <v>0</v>
      </c>
      <c r="R30" s="5">
        <v>0</v>
      </c>
      <c r="S30" s="5">
        <v>0</v>
      </c>
      <c r="T30" s="5">
        <f t="shared" si="4"/>
        <v>0</v>
      </c>
      <c r="U30" s="9"/>
      <c r="V30" s="1">
        <v>24</v>
      </c>
      <c r="W30" s="2" t="s">
        <v>27</v>
      </c>
      <c r="X30" s="5">
        <v>0</v>
      </c>
      <c r="Y30" s="5">
        <f t="shared" si="5"/>
        <v>0</v>
      </c>
      <c r="Z30" s="5">
        <f t="shared" si="0"/>
        <v>0</v>
      </c>
      <c r="AA30" s="5">
        <f t="shared" si="1"/>
        <v>0</v>
      </c>
      <c r="AB30" s="9"/>
    </row>
    <row r="31" spans="1:28" ht="16.5" hidden="1">
      <c r="A31" s="1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2"/>
        <v>0</v>
      </c>
      <c r="G31" s="9"/>
      <c r="H31" s="1">
        <v>25</v>
      </c>
      <c r="I31" s="2" t="s">
        <v>28</v>
      </c>
      <c r="J31" s="5">
        <v>0</v>
      </c>
      <c r="K31" s="5">
        <v>0</v>
      </c>
      <c r="L31" s="5">
        <v>0</v>
      </c>
      <c r="M31" s="5">
        <f t="shared" si="3"/>
        <v>0</v>
      </c>
      <c r="N31" s="9"/>
      <c r="O31" s="1">
        <v>25</v>
      </c>
      <c r="P31" s="2" t="s">
        <v>28</v>
      </c>
      <c r="Q31" s="5">
        <v>0</v>
      </c>
      <c r="R31" s="5">
        <v>0</v>
      </c>
      <c r="S31" s="5">
        <v>0</v>
      </c>
      <c r="T31" s="5">
        <f t="shared" si="4"/>
        <v>0</v>
      </c>
      <c r="U31" s="9"/>
      <c r="V31" s="1">
        <v>25</v>
      </c>
      <c r="W31" s="2" t="s">
        <v>28</v>
      </c>
      <c r="X31" s="5">
        <v>0</v>
      </c>
      <c r="Y31" s="5">
        <f t="shared" si="5"/>
        <v>0</v>
      </c>
      <c r="Z31" s="5">
        <f t="shared" si="0"/>
        <v>0</v>
      </c>
      <c r="AA31" s="5">
        <f t="shared" si="1"/>
        <v>0</v>
      </c>
      <c r="AB31" s="9"/>
    </row>
    <row r="32" spans="1:28" ht="16.5" hidden="1">
      <c r="A32" s="1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2"/>
        <v>0</v>
      </c>
      <c r="G32" s="9"/>
      <c r="H32" s="1">
        <v>26</v>
      </c>
      <c r="I32" s="2" t="s">
        <v>29</v>
      </c>
      <c r="J32" s="5">
        <v>0</v>
      </c>
      <c r="K32" s="5">
        <v>0</v>
      </c>
      <c r="L32" s="5">
        <v>0</v>
      </c>
      <c r="M32" s="5">
        <f t="shared" si="3"/>
        <v>0</v>
      </c>
      <c r="N32" s="9"/>
      <c r="O32" s="1">
        <v>26</v>
      </c>
      <c r="P32" s="2" t="s">
        <v>29</v>
      </c>
      <c r="Q32" s="5">
        <v>0</v>
      </c>
      <c r="R32" s="5">
        <v>0</v>
      </c>
      <c r="S32" s="5">
        <v>0</v>
      </c>
      <c r="T32" s="5">
        <f t="shared" si="4"/>
        <v>0</v>
      </c>
      <c r="U32" s="9"/>
      <c r="V32" s="1">
        <v>26</v>
      </c>
      <c r="W32" s="2" t="s">
        <v>29</v>
      </c>
      <c r="X32" s="5">
        <v>0</v>
      </c>
      <c r="Y32" s="5">
        <f t="shared" si="5"/>
        <v>0</v>
      </c>
      <c r="Z32" s="5">
        <f t="shared" si="0"/>
        <v>0</v>
      </c>
      <c r="AA32" s="5">
        <f t="shared" si="1"/>
        <v>0</v>
      </c>
      <c r="AB32" s="9"/>
    </row>
    <row r="33" spans="1:28" ht="16.5" hidden="1">
      <c r="A33" s="1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2"/>
        <v>0</v>
      </c>
      <c r="G33" s="9"/>
      <c r="H33" s="1">
        <v>27</v>
      </c>
      <c r="I33" s="2" t="s">
        <v>30</v>
      </c>
      <c r="J33" s="5">
        <v>0</v>
      </c>
      <c r="K33" s="5">
        <v>0</v>
      </c>
      <c r="L33" s="5">
        <v>0</v>
      </c>
      <c r="M33" s="5">
        <f t="shared" si="3"/>
        <v>0</v>
      </c>
      <c r="N33" s="9"/>
      <c r="O33" s="1">
        <v>27</v>
      </c>
      <c r="P33" s="2" t="s">
        <v>30</v>
      </c>
      <c r="Q33" s="5">
        <v>0</v>
      </c>
      <c r="R33" s="5">
        <v>0</v>
      </c>
      <c r="S33" s="5">
        <v>0</v>
      </c>
      <c r="T33" s="5">
        <f t="shared" si="4"/>
        <v>0</v>
      </c>
      <c r="U33" s="9"/>
      <c r="V33" s="1">
        <v>27</v>
      </c>
      <c r="W33" s="2" t="s">
        <v>30</v>
      </c>
      <c r="X33" s="5">
        <v>0</v>
      </c>
      <c r="Y33" s="5">
        <f t="shared" si="5"/>
        <v>0</v>
      </c>
      <c r="Z33" s="5">
        <f t="shared" si="0"/>
        <v>0</v>
      </c>
      <c r="AA33" s="5">
        <f t="shared" si="1"/>
        <v>0</v>
      </c>
      <c r="AB33" s="9"/>
    </row>
    <row r="34" spans="1:28" ht="16.5" hidden="1">
      <c r="A34" s="1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2"/>
        <v>0</v>
      </c>
      <c r="G34" s="9"/>
      <c r="H34" s="1">
        <v>28</v>
      </c>
      <c r="I34" s="2" t="s">
        <v>31</v>
      </c>
      <c r="J34" s="5">
        <v>0</v>
      </c>
      <c r="K34" s="5">
        <v>0</v>
      </c>
      <c r="L34" s="5">
        <v>0</v>
      </c>
      <c r="M34" s="5">
        <f t="shared" si="3"/>
        <v>0</v>
      </c>
      <c r="N34" s="9"/>
      <c r="O34" s="1">
        <v>28</v>
      </c>
      <c r="P34" s="2" t="s">
        <v>31</v>
      </c>
      <c r="Q34" s="5">
        <v>0</v>
      </c>
      <c r="R34" s="5">
        <v>0</v>
      </c>
      <c r="S34" s="5">
        <v>0</v>
      </c>
      <c r="T34" s="5">
        <f t="shared" si="4"/>
        <v>0</v>
      </c>
      <c r="U34" s="9"/>
      <c r="V34" s="1">
        <v>28</v>
      </c>
      <c r="W34" s="2" t="s">
        <v>31</v>
      </c>
      <c r="X34" s="5">
        <v>0</v>
      </c>
      <c r="Y34" s="5">
        <f t="shared" si="5"/>
        <v>0</v>
      </c>
      <c r="Z34" s="5">
        <f t="shared" si="0"/>
        <v>0</v>
      </c>
      <c r="AA34" s="5">
        <f t="shared" si="1"/>
        <v>0</v>
      </c>
      <c r="AB34" s="9"/>
    </row>
    <row r="35" spans="1:28" ht="16.5" hidden="1">
      <c r="A35" s="1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2"/>
        <v>0</v>
      </c>
      <c r="G35" s="9"/>
      <c r="H35" s="1">
        <v>29</v>
      </c>
      <c r="I35" s="2" t="s">
        <v>32</v>
      </c>
      <c r="J35" s="5">
        <v>0</v>
      </c>
      <c r="K35" s="5">
        <v>0</v>
      </c>
      <c r="L35" s="5">
        <v>6000</v>
      </c>
      <c r="M35" s="5">
        <f t="shared" si="3"/>
        <v>6000</v>
      </c>
      <c r="N35" s="9"/>
      <c r="O35" s="1">
        <v>29</v>
      </c>
      <c r="P35" s="2" t="s">
        <v>32</v>
      </c>
      <c r="Q35" s="5">
        <v>0</v>
      </c>
      <c r="R35" s="5">
        <v>0</v>
      </c>
      <c r="S35" s="5">
        <v>0</v>
      </c>
      <c r="T35" s="5">
        <f t="shared" si="4"/>
        <v>0</v>
      </c>
      <c r="U35" s="9"/>
      <c r="V35" s="1">
        <v>29</v>
      </c>
      <c r="W35" s="2" t="s">
        <v>32</v>
      </c>
      <c r="X35" s="5">
        <v>0</v>
      </c>
      <c r="Y35" s="5">
        <f t="shared" si="5"/>
        <v>0</v>
      </c>
      <c r="Z35" s="5">
        <f t="shared" si="0"/>
        <v>6000</v>
      </c>
      <c r="AA35" s="5">
        <f t="shared" si="1"/>
        <v>6000</v>
      </c>
      <c r="AB35" s="9"/>
    </row>
    <row r="36" spans="1:28" ht="16.5" hidden="1">
      <c r="A36" s="1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2"/>
        <v>0</v>
      </c>
      <c r="G36" s="9"/>
      <c r="H36" s="1">
        <v>30</v>
      </c>
      <c r="I36" s="2" t="s">
        <v>33</v>
      </c>
      <c r="J36" s="5">
        <v>0</v>
      </c>
      <c r="K36" s="5">
        <v>0</v>
      </c>
      <c r="L36" s="5">
        <v>0</v>
      </c>
      <c r="M36" s="5">
        <f t="shared" si="3"/>
        <v>0</v>
      </c>
      <c r="N36" s="9"/>
      <c r="O36" s="1">
        <v>30</v>
      </c>
      <c r="P36" s="2" t="s">
        <v>33</v>
      </c>
      <c r="Q36" s="5">
        <v>0</v>
      </c>
      <c r="R36" s="5">
        <v>0</v>
      </c>
      <c r="S36" s="5">
        <v>0</v>
      </c>
      <c r="T36" s="5">
        <f t="shared" si="4"/>
        <v>0</v>
      </c>
      <c r="U36" s="9"/>
      <c r="V36" s="1">
        <v>30</v>
      </c>
      <c r="W36" s="2" t="s">
        <v>33</v>
      </c>
      <c r="X36" s="5">
        <v>0</v>
      </c>
      <c r="Y36" s="5">
        <f t="shared" si="5"/>
        <v>0</v>
      </c>
      <c r="Z36" s="5">
        <f t="shared" si="0"/>
        <v>0</v>
      </c>
      <c r="AA36" s="5">
        <f t="shared" si="1"/>
        <v>0</v>
      </c>
      <c r="AB36" s="9"/>
    </row>
    <row r="37" spans="1:28" s="71" customFormat="1" ht="18.75">
      <c r="A37" s="67">
        <v>31</v>
      </c>
      <c r="B37" s="68" t="s">
        <v>34</v>
      </c>
      <c r="C37" s="69">
        <v>0</v>
      </c>
      <c r="D37" s="69">
        <v>0</v>
      </c>
      <c r="E37" s="69">
        <v>0</v>
      </c>
      <c r="F37" s="69">
        <f t="shared" si="2"/>
        <v>0</v>
      </c>
      <c r="G37" s="70"/>
      <c r="H37" s="67">
        <v>31</v>
      </c>
      <c r="I37" s="68" t="s">
        <v>34</v>
      </c>
      <c r="J37" s="69">
        <v>0</v>
      </c>
      <c r="K37" s="69">
        <v>0</v>
      </c>
      <c r="L37" s="69">
        <v>0</v>
      </c>
      <c r="M37" s="69">
        <f t="shared" si="3"/>
        <v>0</v>
      </c>
      <c r="N37" s="70"/>
      <c r="O37" s="67">
        <v>31</v>
      </c>
      <c r="P37" s="68" t="s">
        <v>34</v>
      </c>
      <c r="Q37" s="69">
        <v>0</v>
      </c>
      <c r="R37" s="69">
        <v>0</v>
      </c>
      <c r="S37" s="69">
        <v>0</v>
      </c>
      <c r="T37" s="69">
        <f t="shared" si="4"/>
        <v>0</v>
      </c>
      <c r="U37" s="70"/>
      <c r="V37" s="67">
        <v>31</v>
      </c>
      <c r="W37" s="68" t="s">
        <v>34</v>
      </c>
      <c r="X37" s="69">
        <v>0</v>
      </c>
      <c r="Y37" s="69">
        <f t="shared" si="5"/>
        <v>0</v>
      </c>
      <c r="Z37" s="69">
        <f t="shared" si="0"/>
        <v>0</v>
      </c>
      <c r="AA37" s="69">
        <f t="shared" si="1"/>
        <v>0</v>
      </c>
      <c r="AB37" s="70"/>
    </row>
    <row r="38" spans="1:28" ht="16.5" hidden="1">
      <c r="A38" s="1">
        <v>32</v>
      </c>
      <c r="B38" s="2" t="s">
        <v>35</v>
      </c>
      <c r="C38" s="5">
        <v>0</v>
      </c>
      <c r="D38" s="5">
        <v>0</v>
      </c>
      <c r="E38" s="5">
        <v>0</v>
      </c>
      <c r="F38" s="5">
        <f t="shared" si="2"/>
        <v>0</v>
      </c>
      <c r="G38" s="9"/>
      <c r="H38" s="1">
        <v>32</v>
      </c>
      <c r="I38" s="2" t="s">
        <v>35</v>
      </c>
      <c r="J38" s="5">
        <v>0</v>
      </c>
      <c r="K38" s="5">
        <v>0</v>
      </c>
      <c r="L38" s="5">
        <v>0</v>
      </c>
      <c r="M38" s="5">
        <f t="shared" si="3"/>
        <v>0</v>
      </c>
      <c r="N38" s="9"/>
      <c r="O38" s="1">
        <v>32</v>
      </c>
      <c r="P38" s="2" t="s">
        <v>35</v>
      </c>
      <c r="Q38" s="5">
        <v>0</v>
      </c>
      <c r="R38" s="5">
        <v>0</v>
      </c>
      <c r="S38" s="5">
        <v>0</v>
      </c>
      <c r="T38" s="5">
        <f t="shared" si="4"/>
        <v>0</v>
      </c>
      <c r="U38" s="9"/>
      <c r="V38" s="1">
        <v>32</v>
      </c>
      <c r="W38" s="2" t="s">
        <v>35</v>
      </c>
      <c r="X38" s="5">
        <v>0</v>
      </c>
      <c r="Y38" s="5">
        <f t="shared" si="5"/>
        <v>0</v>
      </c>
      <c r="Z38" s="5">
        <f t="shared" si="0"/>
        <v>0</v>
      </c>
      <c r="AA38" s="5">
        <f t="shared" si="1"/>
        <v>0</v>
      </c>
      <c r="AB38" s="9"/>
    </row>
    <row r="39" spans="1:28" ht="16.5" hidden="1">
      <c r="A39" s="1">
        <v>33</v>
      </c>
      <c r="B39" s="2" t="s">
        <v>36</v>
      </c>
      <c r="C39" s="5">
        <v>0</v>
      </c>
      <c r="D39" s="5">
        <v>0</v>
      </c>
      <c r="E39" s="5">
        <v>0</v>
      </c>
      <c r="F39" s="5">
        <f t="shared" si="2"/>
        <v>0</v>
      </c>
      <c r="G39" s="9"/>
      <c r="H39" s="1">
        <v>33</v>
      </c>
      <c r="I39" s="2" t="s">
        <v>36</v>
      </c>
      <c r="J39" s="5">
        <v>0</v>
      </c>
      <c r="K39" s="5">
        <v>0</v>
      </c>
      <c r="L39" s="5">
        <v>0</v>
      </c>
      <c r="M39" s="5">
        <f t="shared" si="3"/>
        <v>0</v>
      </c>
      <c r="N39" s="9"/>
      <c r="O39" s="1">
        <v>33</v>
      </c>
      <c r="P39" s="2" t="s">
        <v>36</v>
      </c>
      <c r="Q39" s="5">
        <v>0</v>
      </c>
      <c r="R39" s="5">
        <v>0</v>
      </c>
      <c r="S39" s="5">
        <v>0</v>
      </c>
      <c r="T39" s="5">
        <f t="shared" si="4"/>
        <v>0</v>
      </c>
      <c r="U39" s="9"/>
      <c r="V39" s="1">
        <v>33</v>
      </c>
      <c r="W39" s="2" t="s">
        <v>36</v>
      </c>
      <c r="X39" s="5">
        <v>0</v>
      </c>
      <c r="Y39" s="5">
        <f t="shared" si="5"/>
        <v>0</v>
      </c>
      <c r="Z39" s="5">
        <f t="shared" si="0"/>
        <v>0</v>
      </c>
      <c r="AA39" s="5">
        <f t="shared" si="1"/>
        <v>0</v>
      </c>
      <c r="AB39" s="9"/>
    </row>
    <row r="40" spans="1:28" ht="16.5" hidden="1">
      <c r="A40" s="1">
        <v>34</v>
      </c>
      <c r="B40" s="2" t="s">
        <v>37</v>
      </c>
      <c r="C40" s="5">
        <v>0</v>
      </c>
      <c r="D40" s="5">
        <v>0</v>
      </c>
      <c r="E40" s="5">
        <v>0</v>
      </c>
      <c r="F40" s="5">
        <f t="shared" si="2"/>
        <v>0</v>
      </c>
      <c r="G40" s="9"/>
      <c r="H40" s="1">
        <v>34</v>
      </c>
      <c r="I40" s="2" t="s">
        <v>37</v>
      </c>
      <c r="J40" s="5">
        <v>0</v>
      </c>
      <c r="K40" s="5">
        <v>0</v>
      </c>
      <c r="L40" s="5">
        <v>0</v>
      </c>
      <c r="M40" s="5">
        <f t="shared" si="3"/>
        <v>0</v>
      </c>
      <c r="N40" s="9"/>
      <c r="O40" s="1">
        <v>34</v>
      </c>
      <c r="P40" s="2" t="s">
        <v>37</v>
      </c>
      <c r="Q40" s="5">
        <v>0</v>
      </c>
      <c r="R40" s="5">
        <v>0</v>
      </c>
      <c r="S40" s="5">
        <v>0</v>
      </c>
      <c r="T40" s="5">
        <f t="shared" si="4"/>
        <v>0</v>
      </c>
      <c r="U40" s="9"/>
      <c r="V40" s="1">
        <v>34</v>
      </c>
      <c r="W40" s="2" t="s">
        <v>37</v>
      </c>
      <c r="X40" s="5">
        <v>0</v>
      </c>
      <c r="Y40" s="5">
        <f t="shared" si="5"/>
        <v>0</v>
      </c>
      <c r="Z40" s="5">
        <f t="shared" si="0"/>
        <v>0</v>
      </c>
      <c r="AA40" s="5">
        <f t="shared" si="1"/>
        <v>0</v>
      </c>
      <c r="AB40" s="9"/>
    </row>
    <row r="41" spans="1:28" ht="16.5" hidden="1">
      <c r="A41" s="1">
        <v>35</v>
      </c>
      <c r="B41" s="2" t="s">
        <v>38</v>
      </c>
      <c r="C41" s="5">
        <v>0</v>
      </c>
      <c r="D41" s="5">
        <v>0</v>
      </c>
      <c r="E41" s="5">
        <v>0</v>
      </c>
      <c r="F41" s="5">
        <f t="shared" si="2"/>
        <v>0</v>
      </c>
      <c r="G41" s="9"/>
      <c r="H41" s="1">
        <v>35</v>
      </c>
      <c r="I41" s="2" t="s">
        <v>38</v>
      </c>
      <c r="J41" s="5">
        <v>0</v>
      </c>
      <c r="K41" s="5">
        <v>0</v>
      </c>
      <c r="L41" s="5">
        <v>0</v>
      </c>
      <c r="M41" s="5">
        <f t="shared" si="3"/>
        <v>0</v>
      </c>
      <c r="N41" s="9"/>
      <c r="O41" s="1">
        <v>35</v>
      </c>
      <c r="P41" s="2" t="s">
        <v>38</v>
      </c>
      <c r="Q41" s="5">
        <v>0</v>
      </c>
      <c r="R41" s="5">
        <v>0</v>
      </c>
      <c r="S41" s="5">
        <v>0</v>
      </c>
      <c r="T41" s="5">
        <f t="shared" si="4"/>
        <v>0</v>
      </c>
      <c r="U41" s="9"/>
      <c r="V41" s="1">
        <v>35</v>
      </c>
      <c r="W41" s="2" t="s">
        <v>38</v>
      </c>
      <c r="X41" s="5">
        <v>0</v>
      </c>
      <c r="Y41" s="5">
        <f t="shared" si="5"/>
        <v>0</v>
      </c>
      <c r="Z41" s="5">
        <f t="shared" si="0"/>
        <v>0</v>
      </c>
      <c r="AA41" s="5">
        <f t="shared" si="1"/>
        <v>0</v>
      </c>
      <c r="AB41" s="9"/>
    </row>
    <row r="42" spans="1:28" ht="16.5" hidden="1">
      <c r="A42" s="1">
        <v>36</v>
      </c>
      <c r="B42" s="2" t="s">
        <v>39</v>
      </c>
      <c r="C42" s="5">
        <v>0</v>
      </c>
      <c r="D42" s="5">
        <v>0</v>
      </c>
      <c r="E42" s="5">
        <v>0</v>
      </c>
      <c r="F42" s="5">
        <f t="shared" si="2"/>
        <v>0</v>
      </c>
      <c r="G42" s="9"/>
      <c r="H42" s="1">
        <v>36</v>
      </c>
      <c r="I42" s="2" t="s">
        <v>39</v>
      </c>
      <c r="J42" s="5">
        <v>0</v>
      </c>
      <c r="K42" s="5">
        <v>0</v>
      </c>
      <c r="L42" s="5">
        <v>0</v>
      </c>
      <c r="M42" s="5">
        <f t="shared" si="3"/>
        <v>0</v>
      </c>
      <c r="N42" s="9"/>
      <c r="O42" s="1">
        <v>36</v>
      </c>
      <c r="P42" s="2" t="s">
        <v>39</v>
      </c>
      <c r="Q42" s="5">
        <v>0</v>
      </c>
      <c r="R42" s="5">
        <v>0</v>
      </c>
      <c r="S42" s="5">
        <v>0</v>
      </c>
      <c r="T42" s="5">
        <f t="shared" si="4"/>
        <v>0</v>
      </c>
      <c r="U42" s="9"/>
      <c r="V42" s="1">
        <v>36</v>
      </c>
      <c r="W42" s="2" t="s">
        <v>39</v>
      </c>
      <c r="X42" s="5">
        <v>0</v>
      </c>
      <c r="Y42" s="5">
        <f t="shared" si="5"/>
        <v>0</v>
      </c>
      <c r="Z42" s="5">
        <f t="shared" si="0"/>
        <v>0</v>
      </c>
      <c r="AA42" s="5">
        <f t="shared" si="1"/>
        <v>0</v>
      </c>
      <c r="AB42" s="9"/>
    </row>
    <row r="43" spans="1:28" ht="16.5" hidden="1">
      <c r="A43" s="1">
        <v>37</v>
      </c>
      <c r="B43" s="2" t="s">
        <v>40</v>
      </c>
      <c r="C43" s="5">
        <v>0</v>
      </c>
      <c r="D43" s="5">
        <v>0</v>
      </c>
      <c r="E43" s="5">
        <v>0</v>
      </c>
      <c r="F43" s="5">
        <f t="shared" si="2"/>
        <v>0</v>
      </c>
      <c r="G43" s="9"/>
      <c r="H43" s="1">
        <v>37</v>
      </c>
      <c r="I43" s="2" t="s">
        <v>40</v>
      </c>
      <c r="J43" s="5">
        <v>0</v>
      </c>
      <c r="K43" s="5">
        <v>0</v>
      </c>
      <c r="L43" s="5">
        <v>2500</v>
      </c>
      <c r="M43" s="5">
        <f t="shared" si="3"/>
        <v>2500</v>
      </c>
      <c r="N43" s="9"/>
      <c r="O43" s="1">
        <v>37</v>
      </c>
      <c r="P43" s="2" t="s">
        <v>40</v>
      </c>
      <c r="Q43" s="5">
        <v>0</v>
      </c>
      <c r="R43" s="5">
        <v>0</v>
      </c>
      <c r="S43" s="5">
        <v>0</v>
      </c>
      <c r="T43" s="5">
        <f t="shared" si="4"/>
        <v>0</v>
      </c>
      <c r="U43" s="9"/>
      <c r="V43" s="1">
        <v>37</v>
      </c>
      <c r="W43" s="2" t="s">
        <v>40</v>
      </c>
      <c r="X43" s="5">
        <v>0</v>
      </c>
      <c r="Y43" s="5">
        <f t="shared" si="5"/>
        <v>0</v>
      </c>
      <c r="Z43" s="5">
        <f t="shared" si="0"/>
        <v>2500</v>
      </c>
      <c r="AA43" s="5">
        <f t="shared" si="1"/>
        <v>2500</v>
      </c>
      <c r="AB43" s="9"/>
    </row>
    <row r="44" spans="1:28" ht="16.5" hidden="1">
      <c r="A44" s="1">
        <v>38</v>
      </c>
      <c r="B44" s="2" t="s">
        <v>41</v>
      </c>
      <c r="C44" s="5">
        <v>0</v>
      </c>
      <c r="D44" s="5">
        <v>0</v>
      </c>
      <c r="E44" s="5">
        <v>0</v>
      </c>
      <c r="F44" s="5">
        <f t="shared" si="2"/>
        <v>0</v>
      </c>
      <c r="G44" s="9"/>
      <c r="H44" s="1">
        <v>38</v>
      </c>
      <c r="I44" s="2" t="s">
        <v>41</v>
      </c>
      <c r="J44" s="5">
        <v>0</v>
      </c>
      <c r="K44" s="5">
        <v>0</v>
      </c>
      <c r="L44" s="5">
        <v>0</v>
      </c>
      <c r="M44" s="5">
        <f t="shared" si="3"/>
        <v>0</v>
      </c>
      <c r="N44" s="9"/>
      <c r="O44" s="1">
        <v>38</v>
      </c>
      <c r="P44" s="2" t="s">
        <v>41</v>
      </c>
      <c r="Q44" s="5">
        <v>0</v>
      </c>
      <c r="R44" s="5">
        <v>0</v>
      </c>
      <c r="S44" s="5">
        <v>0</v>
      </c>
      <c r="T44" s="5">
        <f t="shared" si="4"/>
        <v>0</v>
      </c>
      <c r="U44" s="9"/>
      <c r="V44" s="1">
        <v>38</v>
      </c>
      <c r="W44" s="2" t="s">
        <v>41</v>
      </c>
      <c r="X44" s="5">
        <v>0</v>
      </c>
      <c r="Y44" s="5">
        <f t="shared" si="5"/>
        <v>0</v>
      </c>
      <c r="Z44" s="5">
        <f t="shared" si="0"/>
        <v>0</v>
      </c>
      <c r="AA44" s="5">
        <f t="shared" si="1"/>
        <v>0</v>
      </c>
      <c r="AB44" s="9"/>
    </row>
    <row r="45" spans="1:28" ht="16.5" hidden="1">
      <c r="A45" s="1">
        <v>39</v>
      </c>
      <c r="B45" s="2" t="s">
        <v>56</v>
      </c>
      <c r="C45" s="5">
        <v>0</v>
      </c>
      <c r="D45" s="5">
        <v>0</v>
      </c>
      <c r="E45" s="5">
        <v>0</v>
      </c>
      <c r="F45" s="5">
        <f t="shared" si="2"/>
        <v>0</v>
      </c>
      <c r="G45" s="9"/>
      <c r="H45" s="1">
        <v>39</v>
      </c>
      <c r="I45" s="2" t="s">
        <v>56</v>
      </c>
      <c r="J45" s="5">
        <v>0</v>
      </c>
      <c r="K45" s="5">
        <v>0</v>
      </c>
      <c r="L45" s="5">
        <v>0</v>
      </c>
      <c r="M45" s="5">
        <f t="shared" si="3"/>
        <v>0</v>
      </c>
      <c r="N45" s="9"/>
      <c r="O45" s="1">
        <v>39</v>
      </c>
      <c r="P45" s="2" t="s">
        <v>56</v>
      </c>
      <c r="Q45" s="5">
        <v>0</v>
      </c>
      <c r="R45" s="5">
        <v>0</v>
      </c>
      <c r="S45" s="5">
        <v>0</v>
      </c>
      <c r="T45" s="5">
        <f t="shared" si="4"/>
        <v>0</v>
      </c>
      <c r="U45" s="9"/>
      <c r="V45" s="1">
        <v>39</v>
      </c>
      <c r="W45" s="2" t="s">
        <v>56</v>
      </c>
      <c r="X45" s="5">
        <v>0</v>
      </c>
      <c r="Y45" s="5">
        <f t="shared" si="5"/>
        <v>0</v>
      </c>
      <c r="Z45" s="5">
        <f t="shared" si="0"/>
        <v>0</v>
      </c>
      <c r="AA45" s="5">
        <f t="shared" si="1"/>
        <v>0</v>
      </c>
      <c r="AB45" s="9"/>
    </row>
    <row r="46" spans="1:28" ht="16.5" hidden="1">
      <c r="A46" s="1">
        <v>40</v>
      </c>
      <c r="B46" s="2" t="s">
        <v>57</v>
      </c>
      <c r="C46" s="5">
        <v>0</v>
      </c>
      <c r="D46" s="5">
        <v>0</v>
      </c>
      <c r="E46" s="5">
        <v>0</v>
      </c>
      <c r="F46" s="5">
        <f t="shared" si="2"/>
        <v>0</v>
      </c>
      <c r="G46" s="9"/>
      <c r="H46" s="1">
        <v>40</v>
      </c>
      <c r="I46" s="2" t="s">
        <v>57</v>
      </c>
      <c r="J46" s="5">
        <v>0</v>
      </c>
      <c r="K46" s="5">
        <v>0</v>
      </c>
      <c r="L46" s="5">
        <v>0</v>
      </c>
      <c r="M46" s="5">
        <f t="shared" si="3"/>
        <v>0</v>
      </c>
      <c r="N46" s="9"/>
      <c r="O46" s="1">
        <v>40</v>
      </c>
      <c r="P46" s="2" t="s">
        <v>57</v>
      </c>
      <c r="Q46" s="5">
        <v>0</v>
      </c>
      <c r="R46" s="5">
        <v>0</v>
      </c>
      <c r="S46" s="5">
        <v>0</v>
      </c>
      <c r="T46" s="5">
        <f t="shared" si="4"/>
        <v>0</v>
      </c>
      <c r="U46" s="9"/>
      <c r="V46" s="1">
        <v>40</v>
      </c>
      <c r="W46" s="2" t="s">
        <v>57</v>
      </c>
      <c r="X46" s="5">
        <v>0</v>
      </c>
      <c r="Y46" s="5">
        <f t="shared" si="5"/>
        <v>0</v>
      </c>
      <c r="Z46" s="5">
        <f t="shared" si="0"/>
        <v>0</v>
      </c>
      <c r="AA46" s="5">
        <f t="shared" si="1"/>
        <v>0</v>
      </c>
      <c r="AB46" s="9"/>
    </row>
    <row r="47" spans="1:28" ht="16.5" hidden="1">
      <c r="A47" s="1">
        <v>41</v>
      </c>
      <c r="B47" s="2" t="s">
        <v>58</v>
      </c>
      <c r="C47" s="5">
        <v>0</v>
      </c>
      <c r="D47" s="5">
        <v>0</v>
      </c>
      <c r="E47" s="5">
        <v>0</v>
      </c>
      <c r="F47" s="5">
        <f t="shared" si="2"/>
        <v>0</v>
      </c>
      <c r="G47" s="9"/>
      <c r="H47" s="1">
        <v>41</v>
      </c>
      <c r="I47" s="2" t="s">
        <v>58</v>
      </c>
      <c r="J47" s="5">
        <v>0</v>
      </c>
      <c r="K47" s="5">
        <v>0</v>
      </c>
      <c r="L47" s="5">
        <v>0</v>
      </c>
      <c r="M47" s="5">
        <f t="shared" si="3"/>
        <v>0</v>
      </c>
      <c r="N47" s="9"/>
      <c r="O47" s="1">
        <v>41</v>
      </c>
      <c r="P47" s="2" t="s">
        <v>58</v>
      </c>
      <c r="Q47" s="5">
        <v>0</v>
      </c>
      <c r="R47" s="5">
        <v>0</v>
      </c>
      <c r="S47" s="5">
        <v>0</v>
      </c>
      <c r="T47" s="5">
        <f t="shared" si="4"/>
        <v>0</v>
      </c>
      <c r="U47" s="9"/>
      <c r="V47" s="1">
        <v>41</v>
      </c>
      <c r="W47" s="2" t="s">
        <v>58</v>
      </c>
      <c r="X47" s="5">
        <v>0</v>
      </c>
      <c r="Y47" s="5">
        <f t="shared" si="5"/>
        <v>0</v>
      </c>
      <c r="Z47" s="5">
        <f t="shared" si="0"/>
        <v>0</v>
      </c>
      <c r="AA47" s="5">
        <f t="shared" si="1"/>
        <v>0</v>
      </c>
      <c r="AB47" s="9"/>
    </row>
    <row r="48" spans="1:28" ht="16.5" hidden="1">
      <c r="A48" s="1">
        <v>42</v>
      </c>
      <c r="B48" s="2" t="s">
        <v>59</v>
      </c>
      <c r="C48" s="5">
        <v>0</v>
      </c>
      <c r="D48" s="5">
        <v>0</v>
      </c>
      <c r="E48" s="5">
        <v>0</v>
      </c>
      <c r="F48" s="5">
        <f t="shared" si="2"/>
        <v>0</v>
      </c>
      <c r="G48" s="9"/>
      <c r="H48" s="1">
        <v>42</v>
      </c>
      <c r="I48" s="2" t="s">
        <v>59</v>
      </c>
      <c r="J48" s="5">
        <v>0</v>
      </c>
      <c r="K48" s="5">
        <v>0</v>
      </c>
      <c r="L48" s="5">
        <v>0</v>
      </c>
      <c r="M48" s="5">
        <f t="shared" si="3"/>
        <v>0</v>
      </c>
      <c r="N48" s="9"/>
      <c r="O48" s="1">
        <v>42</v>
      </c>
      <c r="P48" s="2" t="s">
        <v>59</v>
      </c>
      <c r="Q48" s="5">
        <v>0</v>
      </c>
      <c r="R48" s="5">
        <v>0</v>
      </c>
      <c r="S48" s="5">
        <v>0</v>
      </c>
      <c r="T48" s="5">
        <f t="shared" si="4"/>
        <v>0</v>
      </c>
      <c r="U48" s="9"/>
      <c r="V48" s="1">
        <v>42</v>
      </c>
      <c r="W48" s="2" t="s">
        <v>59</v>
      </c>
      <c r="X48" s="5">
        <v>0</v>
      </c>
      <c r="Y48" s="5">
        <f t="shared" si="5"/>
        <v>0</v>
      </c>
      <c r="Z48" s="5">
        <f t="shared" si="0"/>
        <v>0</v>
      </c>
      <c r="AA48" s="5">
        <f t="shared" si="1"/>
        <v>0</v>
      </c>
      <c r="AB48" s="9"/>
    </row>
    <row r="49" spans="1:28" ht="16.5" hidden="1">
      <c r="A49" s="1">
        <v>43</v>
      </c>
      <c r="B49" s="2" t="s">
        <v>60</v>
      </c>
      <c r="C49" s="5">
        <v>0</v>
      </c>
      <c r="D49" s="5">
        <v>0</v>
      </c>
      <c r="E49" s="5">
        <v>0</v>
      </c>
      <c r="F49" s="5">
        <f t="shared" si="2"/>
        <v>0</v>
      </c>
      <c r="G49" s="9"/>
      <c r="H49" s="1">
        <v>43</v>
      </c>
      <c r="I49" s="2" t="s">
        <v>60</v>
      </c>
      <c r="J49" s="5">
        <v>0</v>
      </c>
      <c r="K49" s="5">
        <v>0</v>
      </c>
      <c r="L49" s="5">
        <v>0</v>
      </c>
      <c r="M49" s="5">
        <f t="shared" si="3"/>
        <v>0</v>
      </c>
      <c r="N49" s="9"/>
      <c r="O49" s="1">
        <v>43</v>
      </c>
      <c r="P49" s="2" t="s">
        <v>60</v>
      </c>
      <c r="Q49" s="5">
        <v>0</v>
      </c>
      <c r="R49" s="5">
        <v>0</v>
      </c>
      <c r="S49" s="5">
        <v>0</v>
      </c>
      <c r="T49" s="5">
        <f t="shared" si="4"/>
        <v>0</v>
      </c>
      <c r="U49" s="9"/>
      <c r="V49" s="1">
        <v>43</v>
      </c>
      <c r="W49" s="2" t="s">
        <v>60</v>
      </c>
      <c r="X49" s="5">
        <v>0</v>
      </c>
      <c r="Y49" s="5">
        <f t="shared" si="5"/>
        <v>0</v>
      </c>
      <c r="Z49" s="5">
        <f t="shared" si="0"/>
        <v>0</v>
      </c>
      <c r="AA49" s="5">
        <f t="shared" si="1"/>
        <v>0</v>
      </c>
      <c r="AB49" s="9"/>
    </row>
    <row r="50" spans="1:28" ht="16.5" hidden="1">
      <c r="A50" s="1">
        <v>44</v>
      </c>
      <c r="B50" s="2" t="s">
        <v>61</v>
      </c>
      <c r="C50" s="5">
        <v>0</v>
      </c>
      <c r="D50" s="5">
        <v>0</v>
      </c>
      <c r="E50" s="5">
        <v>0</v>
      </c>
      <c r="F50" s="5">
        <f t="shared" si="2"/>
        <v>0</v>
      </c>
      <c r="G50" s="9"/>
      <c r="H50" s="1">
        <v>44</v>
      </c>
      <c r="I50" s="2" t="s">
        <v>61</v>
      </c>
      <c r="J50" s="5">
        <v>0</v>
      </c>
      <c r="K50" s="5">
        <v>0</v>
      </c>
      <c r="L50" s="5">
        <v>0</v>
      </c>
      <c r="M50" s="5">
        <f t="shared" si="3"/>
        <v>0</v>
      </c>
      <c r="N50" s="9"/>
      <c r="O50" s="1">
        <v>44</v>
      </c>
      <c r="P50" s="2" t="s">
        <v>61</v>
      </c>
      <c r="Q50" s="5">
        <v>0</v>
      </c>
      <c r="R50" s="5">
        <v>0</v>
      </c>
      <c r="S50" s="5">
        <v>0</v>
      </c>
      <c r="T50" s="5">
        <f t="shared" si="4"/>
        <v>0</v>
      </c>
      <c r="U50" s="9"/>
      <c r="V50" s="1">
        <v>44</v>
      </c>
      <c r="W50" s="2" t="s">
        <v>61</v>
      </c>
      <c r="X50" s="5">
        <v>0</v>
      </c>
      <c r="Y50" s="5">
        <f t="shared" si="5"/>
        <v>0</v>
      </c>
      <c r="Z50" s="5">
        <f t="shared" si="0"/>
        <v>0</v>
      </c>
      <c r="AA50" s="5">
        <f t="shared" si="1"/>
        <v>0</v>
      </c>
      <c r="AB50" s="9"/>
    </row>
    <row r="51" spans="1:28" ht="16.5" hidden="1">
      <c r="A51" s="1">
        <v>45</v>
      </c>
      <c r="B51" s="2" t="s">
        <v>62</v>
      </c>
      <c r="C51" s="5">
        <v>0</v>
      </c>
      <c r="D51" s="5">
        <v>0</v>
      </c>
      <c r="E51" s="5">
        <v>0</v>
      </c>
      <c r="F51" s="5">
        <f t="shared" si="2"/>
        <v>0</v>
      </c>
      <c r="G51" s="9"/>
      <c r="H51" s="1">
        <v>45</v>
      </c>
      <c r="I51" s="2" t="s">
        <v>62</v>
      </c>
      <c r="J51" s="5">
        <v>0</v>
      </c>
      <c r="K51" s="5">
        <v>0</v>
      </c>
      <c r="L51" s="5">
        <v>0</v>
      </c>
      <c r="M51" s="5">
        <f t="shared" si="3"/>
        <v>0</v>
      </c>
      <c r="N51" s="9"/>
      <c r="O51" s="1">
        <v>45</v>
      </c>
      <c r="P51" s="2" t="s">
        <v>62</v>
      </c>
      <c r="Q51" s="5">
        <v>0</v>
      </c>
      <c r="R51" s="5">
        <v>0</v>
      </c>
      <c r="S51" s="5">
        <v>0</v>
      </c>
      <c r="T51" s="5">
        <f t="shared" si="4"/>
        <v>0</v>
      </c>
      <c r="U51" s="9"/>
      <c r="V51" s="1">
        <v>45</v>
      </c>
      <c r="W51" s="2" t="s">
        <v>62</v>
      </c>
      <c r="X51" s="5">
        <v>0</v>
      </c>
      <c r="Y51" s="5">
        <f t="shared" si="5"/>
        <v>0</v>
      </c>
      <c r="Z51" s="5">
        <f t="shared" si="0"/>
        <v>0</v>
      </c>
      <c r="AA51" s="5">
        <f t="shared" si="1"/>
        <v>0</v>
      </c>
      <c r="AB51" s="9"/>
    </row>
    <row r="52" spans="1:28" ht="16.5" hidden="1">
      <c r="A52" s="1">
        <v>46</v>
      </c>
      <c r="B52" s="2" t="s">
        <v>63</v>
      </c>
      <c r="C52" s="5">
        <v>0</v>
      </c>
      <c r="D52" s="5">
        <v>0</v>
      </c>
      <c r="E52" s="5">
        <v>0</v>
      </c>
      <c r="F52" s="5">
        <f t="shared" si="2"/>
        <v>0</v>
      </c>
      <c r="G52" s="9"/>
      <c r="H52" s="1">
        <v>46</v>
      </c>
      <c r="I52" s="2" t="s">
        <v>63</v>
      </c>
      <c r="J52" s="5">
        <v>0</v>
      </c>
      <c r="K52" s="5">
        <v>0</v>
      </c>
      <c r="L52" s="5">
        <v>0</v>
      </c>
      <c r="M52" s="5">
        <f t="shared" si="3"/>
        <v>0</v>
      </c>
      <c r="N52" s="9"/>
      <c r="O52" s="1">
        <v>46</v>
      </c>
      <c r="P52" s="2" t="s">
        <v>63</v>
      </c>
      <c r="Q52" s="5">
        <v>0</v>
      </c>
      <c r="R52" s="5">
        <v>0</v>
      </c>
      <c r="S52" s="5">
        <v>0</v>
      </c>
      <c r="T52" s="5">
        <f t="shared" si="4"/>
        <v>0</v>
      </c>
      <c r="U52" s="9"/>
      <c r="V52" s="1">
        <v>46</v>
      </c>
      <c r="W52" s="2" t="s">
        <v>63</v>
      </c>
      <c r="X52" s="5">
        <v>0</v>
      </c>
      <c r="Y52" s="5">
        <f t="shared" si="5"/>
        <v>0</v>
      </c>
      <c r="Z52" s="5">
        <f t="shared" si="0"/>
        <v>0</v>
      </c>
      <c r="AA52" s="5">
        <f t="shared" si="1"/>
        <v>0</v>
      </c>
      <c r="AB52" s="9"/>
    </row>
    <row r="53" spans="1:28" ht="16.5" hidden="1">
      <c r="A53" s="1">
        <v>47</v>
      </c>
      <c r="B53" s="2" t="s">
        <v>64</v>
      </c>
      <c r="C53" s="5">
        <v>0</v>
      </c>
      <c r="D53" s="5">
        <v>0</v>
      </c>
      <c r="E53" s="5">
        <v>0</v>
      </c>
      <c r="F53" s="5">
        <f t="shared" si="2"/>
        <v>0</v>
      </c>
      <c r="G53" s="9"/>
      <c r="H53" s="1">
        <v>47</v>
      </c>
      <c r="I53" s="2" t="s">
        <v>64</v>
      </c>
      <c r="J53" s="5">
        <v>0</v>
      </c>
      <c r="K53" s="5">
        <v>0</v>
      </c>
      <c r="L53" s="5">
        <v>0</v>
      </c>
      <c r="M53" s="5">
        <f t="shared" si="3"/>
        <v>0</v>
      </c>
      <c r="N53" s="9"/>
      <c r="O53" s="1">
        <v>47</v>
      </c>
      <c r="P53" s="2" t="s">
        <v>64</v>
      </c>
      <c r="Q53" s="5">
        <v>0</v>
      </c>
      <c r="R53" s="5">
        <v>0</v>
      </c>
      <c r="S53" s="5">
        <v>0</v>
      </c>
      <c r="T53" s="5">
        <f t="shared" si="4"/>
        <v>0</v>
      </c>
      <c r="U53" s="9"/>
      <c r="V53" s="1">
        <v>47</v>
      </c>
      <c r="W53" s="2" t="s">
        <v>64</v>
      </c>
      <c r="X53" s="5">
        <v>0</v>
      </c>
      <c r="Y53" s="5">
        <f t="shared" si="5"/>
        <v>0</v>
      </c>
      <c r="Z53" s="5">
        <f t="shared" si="0"/>
        <v>0</v>
      </c>
      <c r="AA53" s="5">
        <f t="shared" si="1"/>
        <v>0</v>
      </c>
      <c r="AB53" s="9"/>
    </row>
    <row r="54" spans="1:28" ht="16.5" hidden="1">
      <c r="A54" s="1">
        <v>48</v>
      </c>
      <c r="B54" s="2" t="s">
        <v>42</v>
      </c>
      <c r="C54" s="5">
        <v>0</v>
      </c>
      <c r="D54" s="5">
        <v>0</v>
      </c>
      <c r="E54" s="5">
        <v>0</v>
      </c>
      <c r="F54" s="5">
        <f t="shared" si="2"/>
        <v>0</v>
      </c>
      <c r="G54" s="9"/>
      <c r="H54" s="1">
        <v>48</v>
      </c>
      <c r="I54" s="2" t="s">
        <v>42</v>
      </c>
      <c r="J54" s="5">
        <v>0</v>
      </c>
      <c r="K54" s="5">
        <v>0</v>
      </c>
      <c r="L54" s="5">
        <v>0</v>
      </c>
      <c r="M54" s="5">
        <f t="shared" si="3"/>
        <v>0</v>
      </c>
      <c r="N54" s="9"/>
      <c r="O54" s="1">
        <v>48</v>
      </c>
      <c r="P54" s="2" t="s">
        <v>42</v>
      </c>
      <c r="Q54" s="5">
        <v>0</v>
      </c>
      <c r="R54" s="5">
        <v>0</v>
      </c>
      <c r="S54" s="5">
        <v>0</v>
      </c>
      <c r="T54" s="5">
        <f t="shared" si="4"/>
        <v>0</v>
      </c>
      <c r="U54" s="9"/>
      <c r="V54" s="1">
        <v>48</v>
      </c>
      <c r="W54" s="2" t="s">
        <v>42</v>
      </c>
      <c r="X54" s="5">
        <v>0</v>
      </c>
      <c r="Y54" s="5">
        <f t="shared" si="5"/>
        <v>0</v>
      </c>
      <c r="Z54" s="5">
        <f t="shared" si="0"/>
        <v>0</v>
      </c>
      <c r="AA54" s="5">
        <f t="shared" si="1"/>
        <v>0</v>
      </c>
      <c r="AB54" s="9"/>
    </row>
    <row r="55" spans="1:28" ht="16.5" hidden="1">
      <c r="A55" s="1">
        <v>49</v>
      </c>
      <c r="B55" s="2" t="s">
        <v>43</v>
      </c>
      <c r="C55" s="5">
        <v>0</v>
      </c>
      <c r="D55" s="5">
        <v>0</v>
      </c>
      <c r="E55" s="5">
        <v>0</v>
      </c>
      <c r="F55" s="5">
        <f t="shared" si="2"/>
        <v>0</v>
      </c>
      <c r="G55" s="9"/>
      <c r="H55" s="1">
        <v>49</v>
      </c>
      <c r="I55" s="2" t="s">
        <v>43</v>
      </c>
      <c r="J55" s="5">
        <v>0</v>
      </c>
      <c r="K55" s="5">
        <v>0</v>
      </c>
      <c r="L55" s="5">
        <v>0</v>
      </c>
      <c r="M55" s="5">
        <f t="shared" si="3"/>
        <v>0</v>
      </c>
      <c r="N55" s="9"/>
      <c r="O55" s="1">
        <v>49</v>
      </c>
      <c r="P55" s="2" t="s">
        <v>43</v>
      </c>
      <c r="Q55" s="5">
        <v>0</v>
      </c>
      <c r="R55" s="5">
        <v>0</v>
      </c>
      <c r="S55" s="5">
        <v>0</v>
      </c>
      <c r="T55" s="5">
        <f t="shared" si="4"/>
        <v>0</v>
      </c>
      <c r="U55" s="9"/>
      <c r="V55" s="1">
        <v>49</v>
      </c>
      <c r="W55" s="2" t="s">
        <v>43</v>
      </c>
      <c r="X55" s="5">
        <v>0</v>
      </c>
      <c r="Y55" s="5">
        <f t="shared" si="5"/>
        <v>0</v>
      </c>
      <c r="Z55" s="5">
        <f t="shared" si="0"/>
        <v>0</v>
      </c>
      <c r="AA55" s="5">
        <f t="shared" si="1"/>
        <v>0</v>
      </c>
      <c r="AB55" s="9"/>
    </row>
    <row r="56" spans="1:28" ht="16.5" hidden="1">
      <c r="A56" s="1">
        <v>50</v>
      </c>
      <c r="B56" s="2" t="s">
        <v>44</v>
      </c>
      <c r="C56" s="5">
        <v>0</v>
      </c>
      <c r="D56" s="5">
        <v>0</v>
      </c>
      <c r="E56" s="5">
        <v>0</v>
      </c>
      <c r="F56" s="5">
        <f t="shared" si="2"/>
        <v>0</v>
      </c>
      <c r="G56" s="9"/>
      <c r="H56" s="1">
        <v>50</v>
      </c>
      <c r="I56" s="2" t="s">
        <v>44</v>
      </c>
      <c r="J56" s="5">
        <v>0</v>
      </c>
      <c r="K56" s="5">
        <v>0</v>
      </c>
      <c r="L56" s="5">
        <v>0</v>
      </c>
      <c r="M56" s="5">
        <f t="shared" si="3"/>
        <v>0</v>
      </c>
      <c r="N56" s="9"/>
      <c r="O56" s="1">
        <v>50</v>
      </c>
      <c r="P56" s="2" t="s">
        <v>44</v>
      </c>
      <c r="Q56" s="5">
        <v>0</v>
      </c>
      <c r="R56" s="5">
        <v>0</v>
      </c>
      <c r="S56" s="5">
        <v>0</v>
      </c>
      <c r="T56" s="5">
        <f t="shared" si="4"/>
        <v>0</v>
      </c>
      <c r="U56" s="9"/>
      <c r="V56" s="1">
        <v>50</v>
      </c>
      <c r="W56" s="2" t="s">
        <v>44</v>
      </c>
      <c r="X56" s="5">
        <v>0</v>
      </c>
      <c r="Y56" s="5">
        <f t="shared" si="5"/>
        <v>0</v>
      </c>
      <c r="Z56" s="5">
        <f t="shared" si="0"/>
        <v>0</v>
      </c>
      <c r="AA56" s="5">
        <f t="shared" si="1"/>
        <v>0</v>
      </c>
      <c r="AB56" s="9"/>
    </row>
    <row r="57" spans="1:28" ht="16.5" hidden="1">
      <c r="A57" s="1">
        <v>51</v>
      </c>
      <c r="B57" s="2" t="s">
        <v>45</v>
      </c>
      <c r="C57" s="5">
        <v>0</v>
      </c>
      <c r="D57" s="5">
        <v>0</v>
      </c>
      <c r="E57" s="5">
        <v>0</v>
      </c>
      <c r="F57" s="5">
        <f t="shared" si="2"/>
        <v>0</v>
      </c>
      <c r="G57" s="9"/>
      <c r="H57" s="1">
        <v>51</v>
      </c>
      <c r="I57" s="2" t="s">
        <v>45</v>
      </c>
      <c r="J57" s="5">
        <v>0</v>
      </c>
      <c r="K57" s="5">
        <v>0</v>
      </c>
      <c r="L57" s="5">
        <v>0</v>
      </c>
      <c r="M57" s="5">
        <f t="shared" si="3"/>
        <v>0</v>
      </c>
      <c r="N57" s="9"/>
      <c r="O57" s="1">
        <v>51</v>
      </c>
      <c r="P57" s="2" t="s">
        <v>45</v>
      </c>
      <c r="Q57" s="5">
        <v>0</v>
      </c>
      <c r="R57" s="5">
        <v>0</v>
      </c>
      <c r="S57" s="5">
        <v>0</v>
      </c>
      <c r="T57" s="5">
        <f t="shared" si="4"/>
        <v>0</v>
      </c>
      <c r="U57" s="9"/>
      <c r="V57" s="1">
        <v>51</v>
      </c>
      <c r="W57" s="2" t="s">
        <v>45</v>
      </c>
      <c r="X57" s="5">
        <v>0</v>
      </c>
      <c r="Y57" s="5">
        <f t="shared" si="5"/>
        <v>0</v>
      </c>
      <c r="Z57" s="5">
        <f t="shared" si="0"/>
        <v>0</v>
      </c>
      <c r="AA57" s="5">
        <f t="shared" si="1"/>
        <v>0</v>
      </c>
      <c r="AB57" s="9"/>
    </row>
    <row r="58" spans="1:28" ht="16.5" hidden="1">
      <c r="A58" s="1">
        <v>52</v>
      </c>
      <c r="B58" s="2" t="s">
        <v>46</v>
      </c>
      <c r="C58" s="5">
        <v>0</v>
      </c>
      <c r="D58" s="5">
        <v>0</v>
      </c>
      <c r="E58" s="5">
        <v>0</v>
      </c>
      <c r="F58" s="5">
        <f t="shared" si="2"/>
        <v>0</v>
      </c>
      <c r="G58" s="9"/>
      <c r="H58" s="1">
        <v>52</v>
      </c>
      <c r="I58" s="2" t="s">
        <v>46</v>
      </c>
      <c r="J58" s="5">
        <v>0</v>
      </c>
      <c r="K58" s="5">
        <v>0</v>
      </c>
      <c r="L58" s="5">
        <v>0</v>
      </c>
      <c r="M58" s="5">
        <f t="shared" si="3"/>
        <v>0</v>
      </c>
      <c r="N58" s="9"/>
      <c r="O58" s="1">
        <v>52</v>
      </c>
      <c r="P58" s="2" t="s">
        <v>46</v>
      </c>
      <c r="Q58" s="5">
        <v>0</v>
      </c>
      <c r="R58" s="5">
        <v>0</v>
      </c>
      <c r="S58" s="5">
        <v>0</v>
      </c>
      <c r="T58" s="5">
        <f t="shared" si="4"/>
        <v>0</v>
      </c>
      <c r="U58" s="9"/>
      <c r="V58" s="1">
        <v>52</v>
      </c>
      <c r="W58" s="2" t="s">
        <v>46</v>
      </c>
      <c r="X58" s="5">
        <v>0</v>
      </c>
      <c r="Y58" s="5">
        <f t="shared" si="5"/>
        <v>0</v>
      </c>
      <c r="Z58" s="5">
        <f t="shared" si="0"/>
        <v>0</v>
      </c>
      <c r="AA58" s="5">
        <f t="shared" si="1"/>
        <v>0</v>
      </c>
      <c r="AB58" s="9"/>
    </row>
    <row r="59" spans="1:28" ht="16.5" hidden="1">
      <c r="A59" s="1">
        <v>53</v>
      </c>
      <c r="B59" s="2" t="s">
        <v>47</v>
      </c>
      <c r="C59" s="5">
        <v>0</v>
      </c>
      <c r="D59" s="5">
        <v>0</v>
      </c>
      <c r="E59" s="5">
        <v>0</v>
      </c>
      <c r="F59" s="5">
        <f t="shared" si="2"/>
        <v>0</v>
      </c>
      <c r="G59" s="9"/>
      <c r="H59" s="1">
        <v>53</v>
      </c>
      <c r="I59" s="2" t="s">
        <v>47</v>
      </c>
      <c r="J59" s="5">
        <v>0</v>
      </c>
      <c r="K59" s="5">
        <v>0</v>
      </c>
      <c r="L59" s="5">
        <v>0</v>
      </c>
      <c r="M59" s="5">
        <f t="shared" si="3"/>
        <v>0</v>
      </c>
      <c r="N59" s="9"/>
      <c r="O59" s="1">
        <v>53</v>
      </c>
      <c r="P59" s="2" t="s">
        <v>47</v>
      </c>
      <c r="Q59" s="5">
        <v>0</v>
      </c>
      <c r="R59" s="5">
        <v>0</v>
      </c>
      <c r="S59" s="5">
        <v>0</v>
      </c>
      <c r="T59" s="5">
        <f t="shared" si="4"/>
        <v>0</v>
      </c>
      <c r="U59" s="9"/>
      <c r="V59" s="1">
        <v>53</v>
      </c>
      <c r="W59" s="2" t="s">
        <v>47</v>
      </c>
      <c r="X59" s="5">
        <v>0</v>
      </c>
      <c r="Y59" s="5">
        <f t="shared" si="5"/>
        <v>0</v>
      </c>
      <c r="Z59" s="5">
        <f t="shared" si="0"/>
        <v>0</v>
      </c>
      <c r="AA59" s="5">
        <f t="shared" si="1"/>
        <v>0</v>
      </c>
      <c r="AB59" s="9"/>
    </row>
    <row r="60" spans="1:28" ht="23.25" hidden="1" customHeight="1">
      <c r="A60" s="1">
        <v>54</v>
      </c>
      <c r="B60" s="52" t="s">
        <v>68</v>
      </c>
      <c r="C60" s="5">
        <v>0</v>
      </c>
      <c r="D60" s="5">
        <v>0</v>
      </c>
      <c r="E60" s="5">
        <v>0</v>
      </c>
      <c r="F60" s="5">
        <f t="shared" si="2"/>
        <v>0</v>
      </c>
      <c r="G60" s="9"/>
      <c r="H60" s="1">
        <v>54</v>
      </c>
      <c r="I60" s="3" t="s">
        <v>68</v>
      </c>
      <c r="J60" s="5">
        <v>0</v>
      </c>
      <c r="K60" s="5">
        <v>0</v>
      </c>
      <c r="L60" s="5">
        <v>0</v>
      </c>
      <c r="M60" s="5">
        <f t="shared" si="3"/>
        <v>0</v>
      </c>
      <c r="N60" s="9"/>
      <c r="O60" s="1">
        <v>54</v>
      </c>
      <c r="P60" s="3" t="s">
        <v>68</v>
      </c>
      <c r="Q60" s="5">
        <v>0</v>
      </c>
      <c r="R60" s="5">
        <v>0</v>
      </c>
      <c r="S60" s="5">
        <v>0</v>
      </c>
      <c r="T60" s="5">
        <f t="shared" si="4"/>
        <v>0</v>
      </c>
      <c r="U60" s="9"/>
      <c r="V60" s="1">
        <v>54</v>
      </c>
      <c r="W60" s="3" t="s">
        <v>68</v>
      </c>
      <c r="X60" s="5">
        <v>0</v>
      </c>
      <c r="Y60" s="5">
        <f t="shared" si="5"/>
        <v>0</v>
      </c>
      <c r="Z60" s="5">
        <f t="shared" si="0"/>
        <v>0</v>
      </c>
      <c r="AA60" s="5">
        <f t="shared" si="1"/>
        <v>0</v>
      </c>
      <c r="AB60" s="9"/>
    </row>
    <row r="61" spans="1:28" ht="15.75" hidden="1" customHeight="1">
      <c r="A61" s="1">
        <v>55</v>
      </c>
      <c r="B61" s="3" t="s">
        <v>67</v>
      </c>
      <c r="C61" s="5">
        <v>0</v>
      </c>
      <c r="D61" s="5">
        <v>0</v>
      </c>
      <c r="E61" s="5">
        <v>0</v>
      </c>
      <c r="F61" s="5">
        <f t="shared" si="2"/>
        <v>0</v>
      </c>
      <c r="G61" s="9"/>
      <c r="H61" s="1">
        <v>55</v>
      </c>
      <c r="I61" s="3" t="s">
        <v>67</v>
      </c>
      <c r="J61" s="5">
        <v>0</v>
      </c>
      <c r="K61" s="5">
        <v>0</v>
      </c>
      <c r="L61" s="5">
        <v>0</v>
      </c>
      <c r="M61" s="5">
        <f t="shared" si="3"/>
        <v>0</v>
      </c>
      <c r="N61" s="9"/>
      <c r="O61" s="1">
        <v>55</v>
      </c>
      <c r="P61" s="3" t="s">
        <v>67</v>
      </c>
      <c r="Q61" s="5">
        <v>0</v>
      </c>
      <c r="R61" s="5">
        <v>0</v>
      </c>
      <c r="S61" s="5">
        <v>0</v>
      </c>
      <c r="T61" s="5">
        <f t="shared" si="4"/>
        <v>0</v>
      </c>
      <c r="U61" s="9"/>
      <c r="V61" s="1">
        <v>55</v>
      </c>
      <c r="W61" s="3" t="s">
        <v>67</v>
      </c>
      <c r="X61" s="5">
        <v>0</v>
      </c>
      <c r="Y61" s="5">
        <f t="shared" si="5"/>
        <v>0</v>
      </c>
      <c r="Z61" s="5">
        <f t="shared" si="0"/>
        <v>0</v>
      </c>
      <c r="AA61" s="5">
        <f t="shared" si="1"/>
        <v>0</v>
      </c>
      <c r="AB61" s="9"/>
    </row>
    <row r="62" spans="1:28" ht="16.5" hidden="1">
      <c r="A62" s="1">
        <v>56</v>
      </c>
      <c r="B62" s="2" t="s">
        <v>48</v>
      </c>
      <c r="C62" s="5">
        <v>0</v>
      </c>
      <c r="D62" s="5">
        <v>0</v>
      </c>
      <c r="E62" s="5">
        <v>0</v>
      </c>
      <c r="F62" s="5">
        <f t="shared" si="2"/>
        <v>0</v>
      </c>
      <c r="G62" s="9"/>
      <c r="H62" s="1">
        <v>56</v>
      </c>
      <c r="I62" s="2" t="s">
        <v>48</v>
      </c>
      <c r="J62" s="5">
        <v>0</v>
      </c>
      <c r="K62" s="5">
        <v>0</v>
      </c>
      <c r="L62" s="5">
        <v>0</v>
      </c>
      <c r="M62" s="5">
        <f t="shared" si="3"/>
        <v>0</v>
      </c>
      <c r="N62" s="9"/>
      <c r="O62" s="1">
        <v>56</v>
      </c>
      <c r="P62" s="2" t="s">
        <v>48</v>
      </c>
      <c r="Q62" s="5">
        <v>0</v>
      </c>
      <c r="R62" s="5">
        <v>0</v>
      </c>
      <c r="S62" s="5">
        <v>0</v>
      </c>
      <c r="T62" s="5">
        <f t="shared" si="4"/>
        <v>0</v>
      </c>
      <c r="U62" s="9"/>
      <c r="V62" s="1">
        <v>56</v>
      </c>
      <c r="W62" s="2" t="s">
        <v>48</v>
      </c>
      <c r="X62" s="5">
        <v>0</v>
      </c>
      <c r="Y62" s="5">
        <f t="shared" si="5"/>
        <v>0</v>
      </c>
      <c r="Z62" s="5">
        <f t="shared" si="0"/>
        <v>0</v>
      </c>
      <c r="AA62" s="5">
        <f t="shared" si="1"/>
        <v>0</v>
      </c>
      <c r="AB62" s="9"/>
    </row>
    <row r="63" spans="1:28" ht="16.5" hidden="1">
      <c r="A63" s="1">
        <v>57</v>
      </c>
      <c r="B63" s="2" t="s">
        <v>65</v>
      </c>
      <c r="C63" s="5">
        <v>0</v>
      </c>
      <c r="D63" s="5">
        <v>0</v>
      </c>
      <c r="E63" s="5">
        <v>0</v>
      </c>
      <c r="F63" s="5">
        <f t="shared" si="2"/>
        <v>0</v>
      </c>
      <c r="G63" s="9"/>
      <c r="H63" s="1">
        <v>57</v>
      </c>
      <c r="I63" s="2" t="s">
        <v>65</v>
      </c>
      <c r="J63" s="5">
        <v>0</v>
      </c>
      <c r="K63" s="5">
        <v>0</v>
      </c>
      <c r="L63" s="5">
        <v>0</v>
      </c>
      <c r="M63" s="5">
        <f t="shared" si="3"/>
        <v>0</v>
      </c>
      <c r="N63" s="9"/>
      <c r="O63" s="1">
        <v>57</v>
      </c>
      <c r="P63" s="2" t="s">
        <v>65</v>
      </c>
      <c r="Q63" s="5">
        <v>0</v>
      </c>
      <c r="R63" s="5">
        <v>0</v>
      </c>
      <c r="S63" s="5">
        <v>0</v>
      </c>
      <c r="T63" s="5">
        <f t="shared" si="4"/>
        <v>0</v>
      </c>
      <c r="U63" s="9"/>
      <c r="V63" s="1">
        <v>57</v>
      </c>
      <c r="W63" s="2" t="s">
        <v>65</v>
      </c>
      <c r="X63" s="5">
        <v>0</v>
      </c>
      <c r="Y63" s="5">
        <f t="shared" si="5"/>
        <v>0</v>
      </c>
      <c r="Z63" s="5">
        <f t="shared" si="0"/>
        <v>0</v>
      </c>
      <c r="AA63" s="5">
        <f t="shared" si="1"/>
        <v>0</v>
      </c>
      <c r="AB63" s="9"/>
    </row>
    <row r="64" spans="1:28" ht="16.5" hidden="1">
      <c r="A64" s="1">
        <v>58</v>
      </c>
      <c r="B64" s="2" t="s">
        <v>49</v>
      </c>
      <c r="C64" s="5">
        <v>0</v>
      </c>
      <c r="D64" s="5">
        <v>0</v>
      </c>
      <c r="E64" s="5">
        <v>0</v>
      </c>
      <c r="F64" s="5">
        <f t="shared" si="2"/>
        <v>0</v>
      </c>
      <c r="G64" s="9"/>
      <c r="H64" s="1">
        <v>58</v>
      </c>
      <c r="I64" s="2" t="s">
        <v>49</v>
      </c>
      <c r="J64" s="5">
        <v>0</v>
      </c>
      <c r="K64" s="5">
        <v>0</v>
      </c>
      <c r="L64" s="5">
        <v>0</v>
      </c>
      <c r="M64" s="5">
        <f t="shared" si="3"/>
        <v>0</v>
      </c>
      <c r="N64" s="9"/>
      <c r="O64" s="1">
        <v>58</v>
      </c>
      <c r="P64" s="2" t="s">
        <v>49</v>
      </c>
      <c r="Q64" s="5">
        <v>0</v>
      </c>
      <c r="R64" s="5">
        <v>0</v>
      </c>
      <c r="S64" s="5">
        <v>0</v>
      </c>
      <c r="T64" s="5">
        <f t="shared" si="4"/>
        <v>0</v>
      </c>
      <c r="U64" s="9"/>
      <c r="V64" s="1">
        <v>58</v>
      </c>
      <c r="W64" s="2" t="s">
        <v>49</v>
      </c>
      <c r="X64" s="5">
        <v>0</v>
      </c>
      <c r="Y64" s="5">
        <f t="shared" si="5"/>
        <v>0</v>
      </c>
      <c r="Z64" s="5">
        <f t="shared" si="0"/>
        <v>0</v>
      </c>
      <c r="AA64" s="5">
        <f t="shared" si="1"/>
        <v>0</v>
      </c>
      <c r="AB64" s="9"/>
    </row>
    <row r="65" spans="1:28" ht="16.5" hidden="1">
      <c r="A65" s="1">
        <v>59</v>
      </c>
      <c r="B65" s="2" t="s">
        <v>66</v>
      </c>
      <c r="C65" s="5">
        <v>0</v>
      </c>
      <c r="D65" s="5">
        <v>0</v>
      </c>
      <c r="E65" s="5">
        <v>0</v>
      </c>
      <c r="F65" s="5">
        <f t="shared" si="2"/>
        <v>0</v>
      </c>
      <c r="G65" s="9"/>
      <c r="H65" s="1">
        <v>59</v>
      </c>
      <c r="I65" s="2" t="s">
        <v>66</v>
      </c>
      <c r="J65" s="5">
        <v>0</v>
      </c>
      <c r="K65" s="5">
        <v>0</v>
      </c>
      <c r="L65" s="5">
        <v>0</v>
      </c>
      <c r="M65" s="5">
        <f t="shared" si="3"/>
        <v>0</v>
      </c>
      <c r="N65" s="9"/>
      <c r="O65" s="1">
        <v>59</v>
      </c>
      <c r="P65" s="2" t="s">
        <v>66</v>
      </c>
      <c r="Q65" s="5">
        <v>0</v>
      </c>
      <c r="R65" s="5">
        <v>0</v>
      </c>
      <c r="S65" s="5">
        <v>0</v>
      </c>
      <c r="T65" s="5">
        <f t="shared" si="4"/>
        <v>0</v>
      </c>
      <c r="U65" s="9"/>
      <c r="V65" s="1">
        <v>59</v>
      </c>
      <c r="W65" s="2" t="s">
        <v>66</v>
      </c>
      <c r="X65" s="5">
        <v>0</v>
      </c>
      <c r="Y65" s="5">
        <f t="shared" si="5"/>
        <v>0</v>
      </c>
      <c r="Z65" s="5">
        <f t="shared" si="0"/>
        <v>0</v>
      </c>
      <c r="AA65" s="5">
        <f t="shared" si="1"/>
        <v>0</v>
      </c>
      <c r="AB65" s="9"/>
    </row>
    <row r="66" spans="1:28" ht="16.5" hidden="1">
      <c r="A66" s="1">
        <v>60</v>
      </c>
      <c r="B66" s="2" t="s">
        <v>50</v>
      </c>
      <c r="C66" s="5">
        <v>0</v>
      </c>
      <c r="D66" s="5">
        <v>0</v>
      </c>
      <c r="E66" s="5">
        <v>0</v>
      </c>
      <c r="F66" s="5">
        <f t="shared" si="2"/>
        <v>0</v>
      </c>
      <c r="G66" s="9"/>
      <c r="H66" s="1">
        <v>60</v>
      </c>
      <c r="I66" s="2" t="s">
        <v>50</v>
      </c>
      <c r="J66" s="5">
        <v>0</v>
      </c>
      <c r="K66" s="5">
        <v>0</v>
      </c>
      <c r="L66" s="5">
        <v>0</v>
      </c>
      <c r="M66" s="5">
        <f t="shared" si="3"/>
        <v>0</v>
      </c>
      <c r="N66" s="9"/>
      <c r="O66" s="1">
        <v>60</v>
      </c>
      <c r="P66" s="2" t="s">
        <v>50</v>
      </c>
      <c r="Q66" s="5">
        <v>0</v>
      </c>
      <c r="R66" s="5">
        <v>0</v>
      </c>
      <c r="S66" s="5">
        <v>0</v>
      </c>
      <c r="T66" s="5">
        <f t="shared" si="4"/>
        <v>0</v>
      </c>
      <c r="U66" s="9"/>
      <c r="V66" s="1">
        <v>60</v>
      </c>
      <c r="W66" s="2" t="s">
        <v>50</v>
      </c>
      <c r="X66" s="5">
        <v>0</v>
      </c>
      <c r="Y66" s="5">
        <f t="shared" si="5"/>
        <v>0</v>
      </c>
      <c r="Z66" s="5">
        <f t="shared" si="0"/>
        <v>0</v>
      </c>
      <c r="AA66" s="5">
        <f t="shared" si="1"/>
        <v>0</v>
      </c>
      <c r="AB66" s="9"/>
    </row>
    <row r="67" spans="1:28" ht="16.5" hidden="1">
      <c r="A67" s="1">
        <v>61</v>
      </c>
      <c r="B67" s="2" t="s">
        <v>51</v>
      </c>
      <c r="C67" s="5">
        <v>0</v>
      </c>
      <c r="D67" s="5">
        <v>0</v>
      </c>
      <c r="E67" s="5">
        <v>0</v>
      </c>
      <c r="F67" s="5">
        <f t="shared" si="2"/>
        <v>0</v>
      </c>
      <c r="G67" s="9"/>
      <c r="H67" s="1">
        <v>61</v>
      </c>
      <c r="I67" s="2" t="s">
        <v>51</v>
      </c>
      <c r="J67" s="5">
        <v>0</v>
      </c>
      <c r="K67" s="5">
        <v>0</v>
      </c>
      <c r="L67" s="5">
        <v>0</v>
      </c>
      <c r="M67" s="5">
        <f t="shared" si="3"/>
        <v>0</v>
      </c>
      <c r="N67" s="9"/>
      <c r="O67" s="1">
        <v>61</v>
      </c>
      <c r="P67" s="2" t="s">
        <v>51</v>
      </c>
      <c r="Q67" s="5">
        <v>0</v>
      </c>
      <c r="R67" s="5">
        <v>0</v>
      </c>
      <c r="S67" s="5">
        <v>0</v>
      </c>
      <c r="T67" s="5">
        <f t="shared" si="4"/>
        <v>0</v>
      </c>
      <c r="U67" s="9"/>
      <c r="V67" s="1">
        <v>61</v>
      </c>
      <c r="W67" s="2" t="s">
        <v>51</v>
      </c>
      <c r="X67" s="5">
        <v>0</v>
      </c>
      <c r="Y67" s="5">
        <f t="shared" si="5"/>
        <v>0</v>
      </c>
      <c r="Z67" s="5">
        <f t="shared" si="0"/>
        <v>0</v>
      </c>
      <c r="AA67" s="5">
        <f t="shared" si="1"/>
        <v>0</v>
      </c>
      <c r="AB67" s="9"/>
    </row>
    <row r="68" spans="1:28" ht="24.75" hidden="1" customHeight="1">
      <c r="A68" s="1">
        <v>62</v>
      </c>
      <c r="B68" s="52" t="s">
        <v>52</v>
      </c>
      <c r="C68" s="5">
        <v>0</v>
      </c>
      <c r="D68" s="5">
        <v>0</v>
      </c>
      <c r="E68" s="5">
        <v>0</v>
      </c>
      <c r="F68" s="5">
        <f t="shared" si="2"/>
        <v>0</v>
      </c>
      <c r="G68" s="9"/>
      <c r="H68" s="1">
        <v>62</v>
      </c>
      <c r="I68" s="3" t="s">
        <v>52</v>
      </c>
      <c r="J68" s="5">
        <v>0</v>
      </c>
      <c r="K68" s="5">
        <v>0</v>
      </c>
      <c r="L68" s="5">
        <v>0</v>
      </c>
      <c r="M68" s="5">
        <f t="shared" si="3"/>
        <v>0</v>
      </c>
      <c r="N68" s="9"/>
      <c r="O68" s="1">
        <v>62</v>
      </c>
      <c r="P68" s="3" t="s">
        <v>52</v>
      </c>
      <c r="Q68" s="5">
        <v>0</v>
      </c>
      <c r="R68" s="5">
        <v>0</v>
      </c>
      <c r="S68" s="5">
        <v>0</v>
      </c>
      <c r="T68" s="5">
        <f t="shared" si="4"/>
        <v>0</v>
      </c>
      <c r="U68" s="9"/>
      <c r="V68" s="1">
        <v>62</v>
      </c>
      <c r="W68" s="3" t="s">
        <v>52</v>
      </c>
      <c r="X68" s="5">
        <v>0</v>
      </c>
      <c r="Y68" s="5">
        <f t="shared" si="5"/>
        <v>0</v>
      </c>
      <c r="Z68" s="5">
        <f t="shared" si="0"/>
        <v>0</v>
      </c>
      <c r="AA68" s="5">
        <f t="shared" si="1"/>
        <v>0</v>
      </c>
      <c r="AB68" s="9"/>
    </row>
    <row r="69" spans="1:28" ht="16.5" hidden="1">
      <c r="A69" s="330" t="s">
        <v>53</v>
      </c>
      <c r="B69" s="330"/>
      <c r="C69" s="6">
        <f>SUM(C7:C68)</f>
        <v>0</v>
      </c>
      <c r="D69" s="6">
        <f>SUM(D7:D68)</f>
        <v>0</v>
      </c>
      <c r="E69" s="6">
        <f>SUM(E7:E68)</f>
        <v>0</v>
      </c>
      <c r="F69" s="6">
        <f>SUM(F7:F68)</f>
        <v>0</v>
      </c>
      <c r="G69" s="9"/>
      <c r="H69" s="330" t="s">
        <v>53</v>
      </c>
      <c r="I69" s="330"/>
      <c r="J69" s="6">
        <f>SUM(J7:J68)</f>
        <v>0</v>
      </c>
      <c r="K69" s="6">
        <f>SUM(K7:K68)</f>
        <v>0</v>
      </c>
      <c r="L69" s="6">
        <f>SUM(L7:L68)</f>
        <v>131800</v>
      </c>
      <c r="M69" s="6">
        <f>SUM(M7:M68)</f>
        <v>131800</v>
      </c>
      <c r="N69" s="9"/>
      <c r="O69" s="330" t="s">
        <v>53</v>
      </c>
      <c r="P69" s="330"/>
      <c r="Q69" s="6">
        <f>SUM(Q7:Q68)</f>
        <v>0</v>
      </c>
      <c r="R69" s="6">
        <f>SUM(R7:R68)</f>
        <v>0</v>
      </c>
      <c r="S69" s="6">
        <f>SUM(S7:S68)</f>
        <v>0</v>
      </c>
      <c r="T69" s="6">
        <f>SUM(T7:T68)</f>
        <v>0</v>
      </c>
      <c r="U69" s="9"/>
      <c r="V69" s="330" t="s">
        <v>53</v>
      </c>
      <c r="W69" s="330"/>
      <c r="X69" s="6">
        <f>SUM(X7:X68)</f>
        <v>0</v>
      </c>
      <c r="Y69" s="6">
        <f t="shared" si="5"/>
        <v>0</v>
      </c>
      <c r="Z69" s="6">
        <f t="shared" si="0"/>
        <v>131800</v>
      </c>
      <c r="AA69" s="6">
        <f t="shared" si="1"/>
        <v>131800</v>
      </c>
      <c r="AB69" s="9"/>
    </row>
    <row r="70" spans="1:28" ht="16.5" hidden="1" customHeight="1">
      <c r="A70" s="331" t="s">
        <v>54</v>
      </c>
      <c r="B70" s="331"/>
      <c r="C70" s="7">
        <f>C71-C69</f>
        <v>0</v>
      </c>
      <c r="D70" s="7">
        <f t="shared" ref="D70:E70" si="6">D71-D69</f>
        <v>0</v>
      </c>
      <c r="E70" s="7">
        <f t="shared" si="6"/>
        <v>0</v>
      </c>
      <c r="F70" s="7">
        <f>F71-F69</f>
        <v>0</v>
      </c>
      <c r="G70" s="9"/>
      <c r="H70" s="331" t="s">
        <v>54</v>
      </c>
      <c r="I70" s="331"/>
      <c r="J70" s="7">
        <f>J71-J69</f>
        <v>0</v>
      </c>
      <c r="K70" s="7">
        <f t="shared" ref="K70:L70" si="7">K71-K69</f>
        <v>149833000</v>
      </c>
      <c r="L70" s="7">
        <f t="shared" si="7"/>
        <v>200</v>
      </c>
      <c r="M70" s="7">
        <f>M71-M69</f>
        <v>149833200</v>
      </c>
      <c r="N70" s="9"/>
      <c r="O70" s="331" t="s">
        <v>54</v>
      </c>
      <c r="P70" s="331"/>
      <c r="Q70" s="7">
        <f>Q71-Q69</f>
        <v>0</v>
      </c>
      <c r="R70" s="7">
        <f t="shared" ref="R70:S70" si="8">R71-R69</f>
        <v>2845000</v>
      </c>
      <c r="S70" s="7">
        <f t="shared" si="8"/>
        <v>0</v>
      </c>
      <c r="T70" s="7">
        <f>T71-T69</f>
        <v>2845000</v>
      </c>
      <c r="U70" s="9"/>
      <c r="V70" s="331" t="s">
        <v>54</v>
      </c>
      <c r="W70" s="331"/>
      <c r="X70" s="7">
        <f>X71-X69</f>
        <v>0</v>
      </c>
      <c r="Y70" s="7">
        <f t="shared" si="5"/>
        <v>152678000</v>
      </c>
      <c r="Z70" s="7">
        <f t="shared" si="0"/>
        <v>200</v>
      </c>
      <c r="AA70" s="7">
        <f t="shared" si="1"/>
        <v>152678200</v>
      </c>
      <c r="AB70" s="9"/>
    </row>
    <row r="71" spans="1:28" ht="16.5" hidden="1">
      <c r="A71" s="329" t="s">
        <v>55</v>
      </c>
      <c r="B71" s="329"/>
      <c r="C71" s="8">
        <v>0</v>
      </c>
      <c r="D71" s="8">
        <v>0</v>
      </c>
      <c r="E71" s="8">
        <v>0</v>
      </c>
      <c r="F71" s="8">
        <f>D71+E71</f>
        <v>0</v>
      </c>
      <c r="G71" s="9"/>
      <c r="H71" s="329" t="s">
        <v>55</v>
      </c>
      <c r="I71" s="329"/>
      <c r="J71" s="8">
        <v>0</v>
      </c>
      <c r="K71" s="8">
        <v>149833000</v>
      </c>
      <c r="L71" s="8">
        <v>132000</v>
      </c>
      <c r="M71" s="8">
        <f>K71+L71</f>
        <v>149965000</v>
      </c>
      <c r="N71" s="9"/>
      <c r="O71" s="329" t="s">
        <v>55</v>
      </c>
      <c r="P71" s="329"/>
      <c r="Q71" s="8">
        <v>0</v>
      </c>
      <c r="R71" s="8">
        <v>2845000</v>
      </c>
      <c r="S71" s="8"/>
      <c r="T71" s="8">
        <f>R71+S71</f>
        <v>2845000</v>
      </c>
      <c r="U71" s="9"/>
      <c r="V71" s="329" t="s">
        <v>55</v>
      </c>
      <c r="W71" s="329"/>
      <c r="X71" s="8">
        <v>0</v>
      </c>
      <c r="Y71" s="8">
        <f t="shared" si="5"/>
        <v>152678000</v>
      </c>
      <c r="Z71" s="8">
        <f t="shared" ref="Z71:AA86" si="9">L71+S71</f>
        <v>132000</v>
      </c>
      <c r="AA71" s="8">
        <f t="shared" si="9"/>
        <v>152810000</v>
      </c>
      <c r="AB71" s="9"/>
    </row>
    <row r="72" spans="1:28" ht="18" customHeight="1">
      <c r="A72" s="113">
        <v>1</v>
      </c>
      <c r="B72" s="9" t="s">
        <v>1898</v>
      </c>
      <c r="C72" s="9"/>
      <c r="D72" s="9"/>
      <c r="E72" s="9"/>
      <c r="F72" s="9"/>
      <c r="G72" s="9"/>
      <c r="H72" s="9"/>
      <c r="I72" s="9"/>
      <c r="J72" s="9"/>
      <c r="K72" s="9"/>
      <c r="L72" s="9"/>
      <c r="M72" s="9">
        <f>K72+L72</f>
        <v>0</v>
      </c>
      <c r="N72" s="9"/>
      <c r="O72" s="9"/>
      <c r="P72" s="9"/>
      <c r="Q72" s="9"/>
      <c r="R72" s="9"/>
      <c r="S72" s="9"/>
      <c r="T72" s="9">
        <f>R72+S72</f>
        <v>0</v>
      </c>
      <c r="U72" s="9"/>
      <c r="V72" s="9"/>
      <c r="W72" s="9"/>
      <c r="X72" s="9"/>
      <c r="Y72" s="98">
        <f t="shared" ref="Y72:Y101" si="10">K72+R72</f>
        <v>0</v>
      </c>
      <c r="Z72" s="98">
        <f t="shared" si="9"/>
        <v>0</v>
      </c>
      <c r="AA72" s="98">
        <f t="shared" si="9"/>
        <v>0</v>
      </c>
      <c r="AB72" s="9"/>
    </row>
    <row r="73" spans="1:28" ht="18" customHeight="1">
      <c r="A73" s="113">
        <v>2</v>
      </c>
      <c r="B73" s="9" t="s">
        <v>1899</v>
      </c>
      <c r="C73" s="9"/>
      <c r="D73" s="9"/>
      <c r="E73" s="9"/>
      <c r="F73" s="9"/>
      <c r="G73" s="9"/>
      <c r="H73" s="9"/>
      <c r="I73" s="9"/>
      <c r="J73" s="9"/>
      <c r="K73" s="9"/>
      <c r="L73" s="9"/>
      <c r="M73" s="9">
        <f t="shared" ref="M73:M101" si="11">K73+L73</f>
        <v>0</v>
      </c>
      <c r="N73" s="9"/>
      <c r="O73" s="9"/>
      <c r="P73" s="9"/>
      <c r="Q73" s="9"/>
      <c r="R73" s="9"/>
      <c r="S73" s="9"/>
      <c r="T73" s="9">
        <f t="shared" ref="T73:T101" si="12">R73+S73</f>
        <v>0</v>
      </c>
      <c r="U73" s="9"/>
      <c r="V73" s="9"/>
      <c r="W73" s="9"/>
      <c r="X73" s="9"/>
      <c r="Y73" s="98">
        <f t="shared" si="10"/>
        <v>0</v>
      </c>
      <c r="Z73" s="98">
        <f t="shared" si="9"/>
        <v>0</v>
      </c>
      <c r="AA73" s="98">
        <f t="shared" si="9"/>
        <v>0</v>
      </c>
      <c r="AB73" s="9"/>
    </row>
    <row r="74" spans="1:28" ht="18" customHeight="1">
      <c r="A74" s="113">
        <v>3</v>
      </c>
      <c r="B74" s="9" t="s">
        <v>1900</v>
      </c>
      <c r="C74" s="9"/>
      <c r="D74" s="9"/>
      <c r="E74" s="9"/>
      <c r="F74" s="9"/>
      <c r="G74" s="9"/>
      <c r="H74" s="9"/>
      <c r="I74" s="9"/>
      <c r="J74" s="9"/>
      <c r="K74" s="9"/>
      <c r="L74" s="9"/>
      <c r="M74" s="9">
        <f t="shared" si="11"/>
        <v>0</v>
      </c>
      <c r="N74" s="9"/>
      <c r="O74" s="9"/>
      <c r="P74" s="9"/>
      <c r="Q74" s="9"/>
      <c r="R74" s="9"/>
      <c r="S74" s="9"/>
      <c r="T74" s="9">
        <f t="shared" si="12"/>
        <v>0</v>
      </c>
      <c r="U74" s="9"/>
      <c r="V74" s="9"/>
      <c r="W74" s="9"/>
      <c r="X74" s="9"/>
      <c r="Y74" s="98">
        <f t="shared" si="10"/>
        <v>0</v>
      </c>
      <c r="Z74" s="98">
        <f t="shared" si="9"/>
        <v>0</v>
      </c>
      <c r="AA74" s="98">
        <f t="shared" si="9"/>
        <v>0</v>
      </c>
      <c r="AB74" s="9"/>
    </row>
    <row r="75" spans="1:28" ht="18" customHeight="1">
      <c r="A75" s="113">
        <v>4</v>
      </c>
      <c r="B75" s="9" t="s">
        <v>1901</v>
      </c>
      <c r="C75" s="9"/>
      <c r="D75" s="9"/>
      <c r="E75" s="9"/>
      <c r="F75" s="9"/>
      <c r="G75" s="9"/>
      <c r="H75" s="9"/>
      <c r="I75" s="9"/>
      <c r="J75" s="9"/>
      <c r="K75" s="9"/>
      <c r="L75" s="9"/>
      <c r="M75" s="9">
        <f t="shared" si="11"/>
        <v>0</v>
      </c>
      <c r="N75" s="9"/>
      <c r="O75" s="9"/>
      <c r="P75" s="9"/>
      <c r="Q75" s="9"/>
      <c r="R75" s="9"/>
      <c r="S75" s="9"/>
      <c r="T75" s="9">
        <f t="shared" si="12"/>
        <v>0</v>
      </c>
      <c r="U75" s="9"/>
      <c r="V75" s="9"/>
      <c r="W75" s="9"/>
      <c r="X75" s="9"/>
      <c r="Y75" s="98">
        <f t="shared" si="10"/>
        <v>0</v>
      </c>
      <c r="Z75" s="98">
        <f t="shared" si="9"/>
        <v>0</v>
      </c>
      <c r="AA75" s="98">
        <f t="shared" si="9"/>
        <v>0</v>
      </c>
      <c r="AB75" s="9"/>
    </row>
    <row r="76" spans="1:28" ht="18" customHeight="1">
      <c r="A76" s="113">
        <v>5</v>
      </c>
      <c r="B76" s="9" t="s">
        <v>1902</v>
      </c>
      <c r="C76" s="9"/>
      <c r="D76" s="9"/>
      <c r="E76" s="9"/>
      <c r="F76" s="9"/>
      <c r="G76" s="9"/>
      <c r="H76" s="9"/>
      <c r="I76" s="9"/>
      <c r="J76" s="9"/>
      <c r="K76" s="9"/>
      <c r="L76" s="9"/>
      <c r="M76" s="9">
        <f t="shared" si="11"/>
        <v>0</v>
      </c>
      <c r="N76" s="9"/>
      <c r="O76" s="9"/>
      <c r="P76" s="9"/>
      <c r="Q76" s="9"/>
      <c r="R76" s="9"/>
      <c r="S76" s="9"/>
      <c r="T76" s="9">
        <f t="shared" si="12"/>
        <v>0</v>
      </c>
      <c r="U76" s="9"/>
      <c r="V76" s="9"/>
      <c r="W76" s="9"/>
      <c r="X76" s="9"/>
      <c r="Y76" s="98">
        <f t="shared" si="10"/>
        <v>0</v>
      </c>
      <c r="Z76" s="98">
        <f t="shared" si="9"/>
        <v>0</v>
      </c>
      <c r="AA76" s="98">
        <f t="shared" si="9"/>
        <v>0</v>
      </c>
      <c r="AB76" s="9"/>
    </row>
    <row r="77" spans="1:28" ht="18" customHeight="1">
      <c r="A77" s="113">
        <v>6</v>
      </c>
      <c r="B77" s="9" t="s">
        <v>1903</v>
      </c>
      <c r="C77" s="9"/>
      <c r="D77" s="9"/>
      <c r="E77" s="9"/>
      <c r="F77" s="9"/>
      <c r="G77" s="9"/>
      <c r="H77" s="9"/>
      <c r="I77" s="9"/>
      <c r="J77" s="9"/>
      <c r="K77" s="9"/>
      <c r="L77" s="9"/>
      <c r="M77" s="9">
        <f t="shared" si="11"/>
        <v>0</v>
      </c>
      <c r="N77" s="9"/>
      <c r="O77" s="9"/>
      <c r="P77" s="9"/>
      <c r="Q77" s="9"/>
      <c r="R77" s="9"/>
      <c r="S77" s="9"/>
      <c r="T77" s="9">
        <f t="shared" si="12"/>
        <v>0</v>
      </c>
      <c r="U77" s="9"/>
      <c r="V77" s="9"/>
      <c r="W77" s="9"/>
      <c r="X77" s="9"/>
      <c r="Y77" s="98">
        <f t="shared" si="10"/>
        <v>0</v>
      </c>
      <c r="Z77" s="98">
        <f t="shared" si="9"/>
        <v>0</v>
      </c>
      <c r="AA77" s="98">
        <f t="shared" si="9"/>
        <v>0</v>
      </c>
      <c r="AB77" s="9"/>
    </row>
    <row r="78" spans="1:28" ht="18" customHeight="1">
      <c r="A78" s="113">
        <v>7</v>
      </c>
      <c r="B78" s="9" t="s">
        <v>1904</v>
      </c>
      <c r="C78" s="9"/>
      <c r="D78" s="9"/>
      <c r="E78" s="9"/>
      <c r="F78" s="9"/>
      <c r="G78" s="9"/>
      <c r="H78" s="9"/>
      <c r="I78" s="9"/>
      <c r="J78" s="9"/>
      <c r="K78" s="9"/>
      <c r="L78" s="9"/>
      <c r="M78" s="9">
        <f t="shared" si="11"/>
        <v>0</v>
      </c>
      <c r="N78" s="9"/>
      <c r="O78" s="9"/>
      <c r="P78" s="9"/>
      <c r="Q78" s="9"/>
      <c r="R78" s="9"/>
      <c r="S78" s="9"/>
      <c r="T78" s="9">
        <f t="shared" si="12"/>
        <v>0</v>
      </c>
      <c r="U78" s="9"/>
      <c r="V78" s="9"/>
      <c r="W78" s="9"/>
      <c r="X78" s="9"/>
      <c r="Y78" s="98">
        <f t="shared" si="10"/>
        <v>0</v>
      </c>
      <c r="Z78" s="98">
        <f t="shared" si="9"/>
        <v>0</v>
      </c>
      <c r="AA78" s="98">
        <f t="shared" si="9"/>
        <v>0</v>
      </c>
      <c r="AB78" s="9"/>
    </row>
    <row r="79" spans="1:28" ht="18" customHeight="1">
      <c r="A79" s="113">
        <v>8</v>
      </c>
      <c r="B79" s="9" t="s">
        <v>1905</v>
      </c>
      <c r="C79" s="9"/>
      <c r="D79" s="9"/>
      <c r="E79" s="9"/>
      <c r="F79" s="9"/>
      <c r="G79" s="9"/>
      <c r="H79" s="9"/>
      <c r="I79" s="9"/>
      <c r="J79" s="9"/>
      <c r="K79" s="9"/>
      <c r="L79" s="9"/>
      <c r="M79" s="9">
        <f t="shared" si="11"/>
        <v>0</v>
      </c>
      <c r="N79" s="9"/>
      <c r="O79" s="9"/>
      <c r="P79" s="9"/>
      <c r="Q79" s="9"/>
      <c r="R79" s="9"/>
      <c r="S79" s="9"/>
      <c r="T79" s="9">
        <f t="shared" si="12"/>
        <v>0</v>
      </c>
      <c r="U79" s="9"/>
      <c r="V79" s="9"/>
      <c r="W79" s="9"/>
      <c r="X79" s="9"/>
      <c r="Y79" s="98">
        <f t="shared" si="10"/>
        <v>0</v>
      </c>
      <c r="Z79" s="98">
        <f t="shared" si="9"/>
        <v>0</v>
      </c>
      <c r="AA79" s="98">
        <f t="shared" si="9"/>
        <v>0</v>
      </c>
      <c r="AB79" s="9"/>
    </row>
    <row r="80" spans="1:28" ht="18" customHeight="1">
      <c r="A80" s="113">
        <v>9</v>
      </c>
      <c r="B80" s="9" t="s">
        <v>1906</v>
      </c>
      <c r="C80" s="9"/>
      <c r="D80" s="9"/>
      <c r="E80" s="9"/>
      <c r="F80" s="9"/>
      <c r="G80" s="9"/>
      <c r="H80" s="9"/>
      <c r="I80" s="9"/>
      <c r="J80" s="9"/>
      <c r="K80" s="9"/>
      <c r="L80" s="9"/>
      <c r="M80" s="9">
        <f t="shared" si="11"/>
        <v>0</v>
      </c>
      <c r="N80" s="9"/>
      <c r="O80" s="9"/>
      <c r="P80" s="9"/>
      <c r="Q80" s="9"/>
      <c r="R80" s="9"/>
      <c r="S80" s="9"/>
      <c r="T80" s="9">
        <f t="shared" si="12"/>
        <v>0</v>
      </c>
      <c r="U80" s="9"/>
      <c r="V80" s="9"/>
      <c r="W80" s="9"/>
      <c r="X80" s="9"/>
      <c r="Y80" s="98">
        <f t="shared" si="10"/>
        <v>0</v>
      </c>
      <c r="Z80" s="98">
        <f t="shared" si="9"/>
        <v>0</v>
      </c>
      <c r="AA80" s="98">
        <f t="shared" si="9"/>
        <v>0</v>
      </c>
      <c r="AB80" s="9"/>
    </row>
    <row r="81" spans="1:28" ht="18" customHeight="1">
      <c r="A81" s="113">
        <v>10</v>
      </c>
      <c r="B81" s="9" t="s">
        <v>1907</v>
      </c>
      <c r="C81" s="9"/>
      <c r="D81" s="9"/>
      <c r="E81" s="9"/>
      <c r="F81" s="9"/>
      <c r="G81" s="9"/>
      <c r="H81" s="9"/>
      <c r="I81" s="9"/>
      <c r="J81" s="9"/>
      <c r="K81" s="9"/>
      <c r="L81" s="9"/>
      <c r="M81" s="9">
        <f t="shared" si="11"/>
        <v>0</v>
      </c>
      <c r="N81" s="9"/>
      <c r="O81" s="9"/>
      <c r="P81" s="9"/>
      <c r="Q81" s="9"/>
      <c r="R81" s="9"/>
      <c r="S81" s="9"/>
      <c r="T81" s="9">
        <f t="shared" si="12"/>
        <v>0</v>
      </c>
      <c r="U81" s="9"/>
      <c r="V81" s="9"/>
      <c r="W81" s="9"/>
      <c r="X81" s="9"/>
      <c r="Y81" s="98">
        <f t="shared" si="10"/>
        <v>0</v>
      </c>
      <c r="Z81" s="98">
        <f t="shared" si="9"/>
        <v>0</v>
      </c>
      <c r="AA81" s="98">
        <f t="shared" si="9"/>
        <v>0</v>
      </c>
      <c r="AB81" s="9"/>
    </row>
    <row r="82" spans="1:28" ht="18" customHeight="1">
      <c r="A82" s="113">
        <v>11</v>
      </c>
      <c r="B82" s="9" t="s">
        <v>1908</v>
      </c>
      <c r="C82" s="9"/>
      <c r="D82" s="9"/>
      <c r="E82" s="9"/>
      <c r="F82" s="9"/>
      <c r="G82" s="9"/>
      <c r="H82" s="9"/>
      <c r="I82" s="9"/>
      <c r="J82" s="9"/>
      <c r="K82" s="9"/>
      <c r="L82" s="9"/>
      <c r="M82" s="9">
        <f t="shared" si="11"/>
        <v>0</v>
      </c>
      <c r="N82" s="9"/>
      <c r="O82" s="9"/>
      <c r="P82" s="9"/>
      <c r="Q82" s="9"/>
      <c r="R82" s="9"/>
      <c r="S82" s="9"/>
      <c r="T82" s="9">
        <f t="shared" si="12"/>
        <v>0</v>
      </c>
      <c r="U82" s="9"/>
      <c r="V82" s="9"/>
      <c r="W82" s="9"/>
      <c r="X82" s="9"/>
      <c r="Y82" s="98">
        <f t="shared" si="10"/>
        <v>0</v>
      </c>
      <c r="Z82" s="98">
        <f t="shared" si="9"/>
        <v>0</v>
      </c>
      <c r="AA82" s="98">
        <f t="shared" si="9"/>
        <v>0</v>
      </c>
      <c r="AB82" s="9"/>
    </row>
    <row r="83" spans="1:28" ht="18" customHeight="1">
      <c r="A83" s="113">
        <v>12</v>
      </c>
      <c r="B83" s="9" t="s">
        <v>1909</v>
      </c>
      <c r="C83" s="9"/>
      <c r="D83" s="9"/>
      <c r="E83" s="9"/>
      <c r="F83" s="9"/>
      <c r="G83" s="9"/>
      <c r="H83" s="9"/>
      <c r="I83" s="9"/>
      <c r="J83" s="9"/>
      <c r="K83" s="9"/>
      <c r="L83" s="9"/>
      <c r="M83" s="9">
        <f t="shared" si="11"/>
        <v>0</v>
      </c>
      <c r="N83" s="9"/>
      <c r="O83" s="9"/>
      <c r="P83" s="9"/>
      <c r="Q83" s="9"/>
      <c r="R83" s="9"/>
      <c r="S83" s="9"/>
      <c r="T83" s="9">
        <f t="shared" si="12"/>
        <v>0</v>
      </c>
      <c r="U83" s="9"/>
      <c r="V83" s="9"/>
      <c r="W83" s="9"/>
      <c r="X83" s="9"/>
      <c r="Y83" s="98">
        <f t="shared" si="10"/>
        <v>0</v>
      </c>
      <c r="Z83" s="98">
        <f t="shared" si="9"/>
        <v>0</v>
      </c>
      <c r="AA83" s="98">
        <f t="shared" si="9"/>
        <v>0</v>
      </c>
      <c r="AB83" s="9"/>
    </row>
    <row r="84" spans="1:28" ht="18" customHeight="1">
      <c r="A84" s="113">
        <v>13</v>
      </c>
      <c r="B84" s="9" t="s">
        <v>1910</v>
      </c>
      <c r="C84" s="9"/>
      <c r="D84" s="9"/>
      <c r="E84" s="9"/>
      <c r="F84" s="9"/>
      <c r="G84" s="9"/>
      <c r="H84" s="9"/>
      <c r="I84" s="9"/>
      <c r="J84" s="9"/>
      <c r="K84" s="9"/>
      <c r="L84" s="9"/>
      <c r="M84" s="9">
        <f t="shared" si="11"/>
        <v>0</v>
      </c>
      <c r="N84" s="9"/>
      <c r="O84" s="9"/>
      <c r="P84" s="9"/>
      <c r="Q84" s="9"/>
      <c r="R84" s="9"/>
      <c r="S84" s="9"/>
      <c r="T84" s="9">
        <f t="shared" si="12"/>
        <v>0</v>
      </c>
      <c r="U84" s="9"/>
      <c r="V84" s="9"/>
      <c r="W84" s="9"/>
      <c r="X84" s="9"/>
      <c r="Y84" s="98">
        <f t="shared" si="10"/>
        <v>0</v>
      </c>
      <c r="Z84" s="98">
        <f t="shared" si="9"/>
        <v>0</v>
      </c>
      <c r="AA84" s="98">
        <f t="shared" si="9"/>
        <v>0</v>
      </c>
      <c r="AB84" s="9"/>
    </row>
    <row r="85" spans="1:28" ht="18" customHeight="1">
      <c r="A85" s="113">
        <v>14</v>
      </c>
      <c r="B85" s="9" t="s">
        <v>1911</v>
      </c>
      <c r="C85" s="9"/>
      <c r="D85" s="9"/>
      <c r="E85" s="9"/>
      <c r="F85" s="9"/>
      <c r="G85" s="9"/>
      <c r="H85" s="9"/>
      <c r="I85" s="9"/>
      <c r="J85" s="9"/>
      <c r="K85" s="9"/>
      <c r="L85" s="9"/>
      <c r="M85" s="9">
        <f t="shared" si="11"/>
        <v>0</v>
      </c>
      <c r="N85" s="9"/>
      <c r="O85" s="9"/>
      <c r="P85" s="9"/>
      <c r="Q85" s="9"/>
      <c r="R85" s="9"/>
      <c r="S85" s="9"/>
      <c r="T85" s="9">
        <f t="shared" si="12"/>
        <v>0</v>
      </c>
      <c r="U85" s="9"/>
      <c r="V85" s="9"/>
      <c r="W85" s="9"/>
      <c r="X85" s="9"/>
      <c r="Y85" s="98">
        <f t="shared" si="10"/>
        <v>0</v>
      </c>
      <c r="Z85" s="98">
        <f t="shared" si="9"/>
        <v>0</v>
      </c>
      <c r="AA85" s="98">
        <f t="shared" si="9"/>
        <v>0</v>
      </c>
      <c r="AB85" s="9"/>
    </row>
    <row r="86" spans="1:28" ht="18" customHeight="1">
      <c r="A86" s="113">
        <v>15</v>
      </c>
      <c r="B86" s="9" t="s">
        <v>1912</v>
      </c>
      <c r="C86" s="9"/>
      <c r="D86" s="9"/>
      <c r="E86" s="9"/>
      <c r="F86" s="9"/>
      <c r="G86" s="9"/>
      <c r="H86" s="9"/>
      <c r="I86" s="9"/>
      <c r="J86" s="9"/>
      <c r="K86" s="9"/>
      <c r="L86" s="9"/>
      <c r="M86" s="9">
        <f t="shared" si="11"/>
        <v>0</v>
      </c>
      <c r="N86" s="9"/>
      <c r="O86" s="9"/>
      <c r="P86" s="9"/>
      <c r="Q86" s="9"/>
      <c r="R86" s="9"/>
      <c r="S86" s="9"/>
      <c r="T86" s="9">
        <f t="shared" si="12"/>
        <v>0</v>
      </c>
      <c r="U86" s="9"/>
      <c r="V86" s="9"/>
      <c r="W86" s="9"/>
      <c r="X86" s="9"/>
      <c r="Y86" s="98">
        <f t="shared" si="10"/>
        <v>0</v>
      </c>
      <c r="Z86" s="98">
        <f t="shared" si="9"/>
        <v>0</v>
      </c>
      <c r="AA86" s="98">
        <f t="shared" si="9"/>
        <v>0</v>
      </c>
      <c r="AB86" s="9"/>
    </row>
    <row r="87" spans="1:28" ht="18" customHeight="1">
      <c r="A87" s="113">
        <v>16</v>
      </c>
      <c r="B87" s="9" t="s">
        <v>1913</v>
      </c>
      <c r="C87" s="9"/>
      <c r="D87" s="9"/>
      <c r="E87" s="9"/>
      <c r="F87" s="9"/>
      <c r="G87" s="9"/>
      <c r="H87" s="9"/>
      <c r="I87" s="9"/>
      <c r="J87" s="9"/>
      <c r="K87" s="9"/>
      <c r="L87" s="9"/>
      <c r="M87" s="9">
        <f t="shared" si="11"/>
        <v>0</v>
      </c>
      <c r="N87" s="9"/>
      <c r="O87" s="9"/>
      <c r="P87" s="9"/>
      <c r="Q87" s="9"/>
      <c r="R87" s="9"/>
      <c r="S87" s="9"/>
      <c r="T87" s="9">
        <f t="shared" si="12"/>
        <v>0</v>
      </c>
      <c r="U87" s="9"/>
      <c r="V87" s="9"/>
      <c r="W87" s="9"/>
      <c r="X87" s="9"/>
      <c r="Y87" s="98">
        <f t="shared" si="10"/>
        <v>0</v>
      </c>
      <c r="Z87" s="98">
        <f t="shared" ref="Z87:Z101" si="13">L87+S87</f>
        <v>0</v>
      </c>
      <c r="AA87" s="98">
        <f t="shared" ref="AA87:AA101" si="14">M87+T87</f>
        <v>0</v>
      </c>
      <c r="AB87" s="9"/>
    </row>
    <row r="88" spans="1:28" ht="18" customHeight="1">
      <c r="A88" s="113">
        <v>17</v>
      </c>
      <c r="B88" s="9" t="s">
        <v>1914</v>
      </c>
      <c r="C88" s="9"/>
      <c r="D88" s="9"/>
      <c r="E88" s="9"/>
      <c r="F88" s="9"/>
      <c r="G88" s="9"/>
      <c r="H88" s="9"/>
      <c r="I88" s="9"/>
      <c r="J88" s="9"/>
      <c r="K88" s="9"/>
      <c r="L88" s="9"/>
      <c r="M88" s="9">
        <f t="shared" si="11"/>
        <v>0</v>
      </c>
      <c r="N88" s="9"/>
      <c r="O88" s="9"/>
      <c r="P88" s="9"/>
      <c r="Q88" s="9"/>
      <c r="R88" s="9"/>
      <c r="S88" s="9"/>
      <c r="T88" s="9">
        <f t="shared" si="12"/>
        <v>0</v>
      </c>
      <c r="U88" s="9"/>
      <c r="V88" s="9"/>
      <c r="W88" s="9"/>
      <c r="X88" s="9"/>
      <c r="Y88" s="98">
        <f t="shared" si="10"/>
        <v>0</v>
      </c>
      <c r="Z88" s="98">
        <f t="shared" si="13"/>
        <v>0</v>
      </c>
      <c r="AA88" s="98">
        <f t="shared" si="14"/>
        <v>0</v>
      </c>
      <c r="AB88" s="9"/>
    </row>
    <row r="89" spans="1:28" ht="18" customHeight="1">
      <c r="A89" s="113">
        <v>18</v>
      </c>
      <c r="B89" s="9" t="s">
        <v>1915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>
        <f t="shared" si="11"/>
        <v>0</v>
      </c>
      <c r="N89" s="9"/>
      <c r="O89" s="9"/>
      <c r="P89" s="9"/>
      <c r="Q89" s="9"/>
      <c r="R89" s="9"/>
      <c r="S89" s="9"/>
      <c r="T89" s="9">
        <f t="shared" si="12"/>
        <v>0</v>
      </c>
      <c r="U89" s="9"/>
      <c r="V89" s="9"/>
      <c r="W89" s="9"/>
      <c r="X89" s="9"/>
      <c r="Y89" s="98">
        <f t="shared" si="10"/>
        <v>0</v>
      </c>
      <c r="Z89" s="98">
        <f t="shared" si="13"/>
        <v>0</v>
      </c>
      <c r="AA89" s="98">
        <f t="shared" si="14"/>
        <v>0</v>
      </c>
      <c r="AB89" s="9"/>
    </row>
    <row r="90" spans="1:28" ht="18" customHeight="1">
      <c r="A90" s="113">
        <v>19</v>
      </c>
      <c r="B90" s="9" t="s">
        <v>1916</v>
      </c>
      <c r="C90" s="9"/>
      <c r="D90" s="9"/>
      <c r="E90" s="9"/>
      <c r="F90" s="9"/>
      <c r="G90" s="9"/>
      <c r="H90" s="9"/>
      <c r="I90" s="9"/>
      <c r="J90" s="9"/>
      <c r="K90" s="9"/>
      <c r="L90" s="9"/>
      <c r="M90" s="9">
        <f t="shared" si="11"/>
        <v>0</v>
      </c>
      <c r="N90" s="9"/>
      <c r="O90" s="9"/>
      <c r="P90" s="9"/>
      <c r="Q90" s="9"/>
      <c r="R90" s="9"/>
      <c r="S90" s="9"/>
      <c r="T90" s="9">
        <f t="shared" si="12"/>
        <v>0</v>
      </c>
      <c r="U90" s="9"/>
      <c r="V90" s="9"/>
      <c r="W90" s="9"/>
      <c r="X90" s="9"/>
      <c r="Y90" s="98">
        <f t="shared" si="10"/>
        <v>0</v>
      </c>
      <c r="Z90" s="98">
        <f t="shared" si="13"/>
        <v>0</v>
      </c>
      <c r="AA90" s="98">
        <f t="shared" si="14"/>
        <v>0</v>
      </c>
      <c r="AB90" s="9"/>
    </row>
    <row r="91" spans="1:28" ht="18" customHeight="1">
      <c r="A91" s="113">
        <v>20</v>
      </c>
      <c r="B91" s="9" t="s">
        <v>1917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>
        <f t="shared" si="11"/>
        <v>0</v>
      </c>
      <c r="N91" s="9"/>
      <c r="O91" s="9"/>
      <c r="P91" s="9"/>
      <c r="Q91" s="9"/>
      <c r="R91" s="9"/>
      <c r="S91" s="9"/>
      <c r="T91" s="9">
        <f t="shared" si="12"/>
        <v>0</v>
      </c>
      <c r="U91" s="9"/>
      <c r="V91" s="9"/>
      <c r="W91" s="9"/>
      <c r="X91" s="9"/>
      <c r="Y91" s="98">
        <f t="shared" si="10"/>
        <v>0</v>
      </c>
      <c r="Z91" s="98">
        <f t="shared" si="13"/>
        <v>0</v>
      </c>
      <c r="AA91" s="98">
        <f t="shared" si="14"/>
        <v>0</v>
      </c>
      <c r="AB91" s="9"/>
    </row>
    <row r="92" spans="1:28" ht="18" customHeight="1">
      <c r="A92" s="113">
        <v>21</v>
      </c>
      <c r="B92" s="9" t="s">
        <v>1918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>
        <f t="shared" si="11"/>
        <v>0</v>
      </c>
      <c r="N92" s="9"/>
      <c r="O92" s="9"/>
      <c r="P92" s="9"/>
      <c r="Q92" s="9"/>
      <c r="R92" s="9"/>
      <c r="S92" s="9"/>
      <c r="T92" s="9">
        <f t="shared" si="12"/>
        <v>0</v>
      </c>
      <c r="U92" s="9"/>
      <c r="V92" s="9"/>
      <c r="W92" s="9"/>
      <c r="X92" s="9"/>
      <c r="Y92" s="98">
        <f t="shared" si="10"/>
        <v>0</v>
      </c>
      <c r="Z92" s="98">
        <f t="shared" si="13"/>
        <v>0</v>
      </c>
      <c r="AA92" s="98">
        <f t="shared" si="14"/>
        <v>0</v>
      </c>
      <c r="AB92" s="9"/>
    </row>
    <row r="93" spans="1:28" ht="18" customHeight="1">
      <c r="A93" s="113">
        <v>22</v>
      </c>
      <c r="B93" s="9" t="s">
        <v>1919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>
        <f t="shared" si="11"/>
        <v>0</v>
      </c>
      <c r="N93" s="9"/>
      <c r="O93" s="9"/>
      <c r="P93" s="9"/>
      <c r="Q93" s="9"/>
      <c r="R93" s="9"/>
      <c r="S93" s="9"/>
      <c r="T93" s="9">
        <f t="shared" si="12"/>
        <v>0</v>
      </c>
      <c r="U93" s="9"/>
      <c r="V93" s="9"/>
      <c r="W93" s="9"/>
      <c r="X93" s="9"/>
      <c r="Y93" s="98">
        <f t="shared" si="10"/>
        <v>0</v>
      </c>
      <c r="Z93" s="98">
        <f t="shared" si="13"/>
        <v>0</v>
      </c>
      <c r="AA93" s="98">
        <f t="shared" si="14"/>
        <v>0</v>
      </c>
      <c r="AB93" s="9"/>
    </row>
    <row r="94" spans="1:28" ht="18" customHeight="1">
      <c r="A94" s="113">
        <v>23</v>
      </c>
      <c r="B94" s="9" t="s">
        <v>1920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>
        <f t="shared" si="11"/>
        <v>0</v>
      </c>
      <c r="N94" s="9"/>
      <c r="O94" s="9"/>
      <c r="P94" s="9"/>
      <c r="Q94" s="9"/>
      <c r="R94" s="9"/>
      <c r="S94" s="9"/>
      <c r="T94" s="9">
        <f t="shared" si="12"/>
        <v>0</v>
      </c>
      <c r="U94" s="9"/>
      <c r="V94" s="9"/>
      <c r="W94" s="9"/>
      <c r="X94" s="9"/>
      <c r="Y94" s="98">
        <f t="shared" si="10"/>
        <v>0</v>
      </c>
      <c r="Z94" s="98">
        <f t="shared" si="13"/>
        <v>0</v>
      </c>
      <c r="AA94" s="98">
        <f t="shared" si="14"/>
        <v>0</v>
      </c>
      <c r="AB94" s="9"/>
    </row>
    <row r="95" spans="1:28" ht="18" customHeight="1">
      <c r="A95" s="113">
        <v>24</v>
      </c>
      <c r="B95" s="9" t="s">
        <v>1921</v>
      </c>
      <c r="C95" s="9"/>
      <c r="D95" s="9"/>
      <c r="E95" s="9"/>
      <c r="F95" s="9"/>
      <c r="G95" s="9"/>
      <c r="H95" s="9"/>
      <c r="I95" s="9"/>
      <c r="J95" s="9"/>
      <c r="K95" s="9"/>
      <c r="L95" s="9"/>
      <c r="M95" s="9">
        <f t="shared" si="11"/>
        <v>0</v>
      </c>
      <c r="N95" s="9"/>
      <c r="O95" s="9"/>
      <c r="P95" s="9"/>
      <c r="Q95" s="9"/>
      <c r="R95" s="9"/>
      <c r="S95" s="9"/>
      <c r="T95" s="9">
        <f t="shared" si="12"/>
        <v>0</v>
      </c>
      <c r="U95" s="9"/>
      <c r="V95" s="9"/>
      <c r="W95" s="9"/>
      <c r="X95" s="9"/>
      <c r="Y95" s="98">
        <f t="shared" si="10"/>
        <v>0</v>
      </c>
      <c r="Z95" s="98">
        <f t="shared" si="13"/>
        <v>0</v>
      </c>
      <c r="AA95" s="98">
        <f t="shared" si="14"/>
        <v>0</v>
      </c>
      <c r="AB95" s="9"/>
    </row>
    <row r="96" spans="1:28" ht="18" customHeight="1">
      <c r="A96" s="113">
        <v>25</v>
      </c>
      <c r="B96" s="9" t="s">
        <v>1922</v>
      </c>
      <c r="C96" s="9"/>
      <c r="D96" s="9"/>
      <c r="E96" s="9"/>
      <c r="F96" s="9"/>
      <c r="G96" s="9"/>
      <c r="H96" s="9"/>
      <c r="I96" s="9"/>
      <c r="J96" s="9"/>
      <c r="K96" s="9"/>
      <c r="L96" s="9"/>
      <c r="M96" s="9">
        <f t="shared" si="11"/>
        <v>0</v>
      </c>
      <c r="N96" s="9"/>
      <c r="O96" s="9"/>
      <c r="P96" s="9"/>
      <c r="Q96" s="9"/>
      <c r="R96" s="9"/>
      <c r="S96" s="9"/>
      <c r="T96" s="9">
        <f t="shared" si="12"/>
        <v>0</v>
      </c>
      <c r="U96" s="9"/>
      <c r="V96" s="9"/>
      <c r="W96" s="9"/>
      <c r="X96" s="9"/>
      <c r="Y96" s="98">
        <f t="shared" si="10"/>
        <v>0</v>
      </c>
      <c r="Z96" s="98">
        <f t="shared" si="13"/>
        <v>0</v>
      </c>
      <c r="AA96" s="98">
        <f t="shared" si="14"/>
        <v>0</v>
      </c>
      <c r="AB96" s="9"/>
    </row>
    <row r="97" spans="1:28" ht="18" customHeight="1">
      <c r="A97" s="113">
        <v>26</v>
      </c>
      <c r="B97" s="114" t="s">
        <v>1924</v>
      </c>
      <c r="C97" s="9"/>
      <c r="D97" s="9"/>
      <c r="E97" s="9"/>
      <c r="F97" s="9"/>
      <c r="G97" s="9"/>
      <c r="H97" s="9"/>
      <c r="I97" s="9"/>
      <c r="J97" s="9"/>
      <c r="K97" s="9"/>
      <c r="L97" s="9"/>
      <c r="M97" s="9">
        <f t="shared" si="11"/>
        <v>0</v>
      </c>
      <c r="N97" s="9"/>
      <c r="O97" s="9"/>
      <c r="P97" s="9"/>
      <c r="Q97" s="9"/>
      <c r="R97" s="9"/>
      <c r="S97" s="9"/>
      <c r="T97" s="9">
        <f t="shared" si="12"/>
        <v>0</v>
      </c>
      <c r="U97" s="9"/>
      <c r="V97" s="9"/>
      <c r="W97" s="9"/>
      <c r="X97" s="9"/>
      <c r="Y97" s="98">
        <f t="shared" si="10"/>
        <v>0</v>
      </c>
      <c r="Z97" s="98">
        <f t="shared" si="13"/>
        <v>0</v>
      </c>
      <c r="AA97" s="98">
        <f t="shared" si="14"/>
        <v>0</v>
      </c>
      <c r="AB97" s="9"/>
    </row>
    <row r="98" spans="1:28" ht="18" customHeight="1">
      <c r="A98" s="113">
        <v>27</v>
      </c>
      <c r="B98" s="114" t="s">
        <v>1925</v>
      </c>
      <c r="C98" s="9"/>
      <c r="D98" s="9"/>
      <c r="E98" s="9"/>
      <c r="F98" s="9"/>
      <c r="G98" s="9"/>
      <c r="H98" s="9"/>
      <c r="I98" s="9"/>
      <c r="J98" s="9"/>
      <c r="K98" s="9"/>
      <c r="L98" s="9"/>
      <c r="M98" s="9">
        <f t="shared" si="11"/>
        <v>0</v>
      </c>
      <c r="N98" s="9"/>
      <c r="O98" s="9"/>
      <c r="P98" s="9"/>
      <c r="Q98" s="9"/>
      <c r="R98" s="9"/>
      <c r="S98" s="9"/>
      <c r="T98" s="9">
        <f t="shared" si="12"/>
        <v>0</v>
      </c>
      <c r="U98" s="9"/>
      <c r="V98" s="9"/>
      <c r="W98" s="9"/>
      <c r="X98" s="9"/>
      <c r="Y98" s="98">
        <f t="shared" si="10"/>
        <v>0</v>
      </c>
      <c r="Z98" s="98">
        <f t="shared" si="13"/>
        <v>0</v>
      </c>
      <c r="AA98" s="98">
        <f t="shared" si="14"/>
        <v>0</v>
      </c>
      <c r="AB98" s="9"/>
    </row>
    <row r="99" spans="1:28" ht="18" customHeight="1">
      <c r="A99" s="113">
        <v>28</v>
      </c>
      <c r="B99" s="114" t="s">
        <v>1951</v>
      </c>
      <c r="C99" s="9"/>
      <c r="D99" s="9"/>
      <c r="E99" s="9"/>
      <c r="F99" s="9"/>
      <c r="G99" s="9"/>
      <c r="H99" s="9"/>
      <c r="I99" s="9"/>
      <c r="J99" s="9"/>
      <c r="K99" s="9"/>
      <c r="L99" s="9"/>
      <c r="M99" s="9">
        <f t="shared" si="11"/>
        <v>0</v>
      </c>
      <c r="N99" s="9"/>
      <c r="O99" s="9"/>
      <c r="P99" s="9"/>
      <c r="Q99" s="9"/>
      <c r="R99" s="9"/>
      <c r="S99" s="9"/>
      <c r="T99" s="9">
        <f t="shared" si="12"/>
        <v>0</v>
      </c>
      <c r="U99" s="9"/>
      <c r="V99" s="9"/>
      <c r="W99" s="9"/>
      <c r="X99" s="9"/>
      <c r="Y99" s="98">
        <f t="shared" si="10"/>
        <v>0</v>
      </c>
      <c r="Z99" s="98">
        <f t="shared" si="13"/>
        <v>0</v>
      </c>
      <c r="AA99" s="98">
        <f t="shared" si="14"/>
        <v>0</v>
      </c>
      <c r="AB99" s="9"/>
    </row>
    <row r="100" spans="1:28" ht="18" customHeight="1">
      <c r="A100" s="113">
        <v>29</v>
      </c>
      <c r="B100" s="114" t="s">
        <v>1926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>
        <f t="shared" si="11"/>
        <v>0</v>
      </c>
      <c r="N100" s="9"/>
      <c r="O100" s="9"/>
      <c r="P100" s="9"/>
      <c r="Q100" s="9"/>
      <c r="R100" s="9"/>
      <c r="S100" s="9"/>
      <c r="T100" s="9">
        <f t="shared" si="12"/>
        <v>0</v>
      </c>
      <c r="U100" s="9"/>
      <c r="V100" s="9"/>
      <c r="W100" s="9"/>
      <c r="X100" s="9"/>
      <c r="Y100" s="98">
        <f t="shared" si="10"/>
        <v>0</v>
      </c>
      <c r="Z100" s="98">
        <f t="shared" si="13"/>
        <v>0</v>
      </c>
      <c r="AA100" s="98">
        <f t="shared" si="14"/>
        <v>0</v>
      </c>
      <c r="AB100" s="9"/>
    </row>
    <row r="101" spans="1:28" ht="18" customHeight="1">
      <c r="A101" s="113">
        <v>30</v>
      </c>
      <c r="B101" s="114" t="s">
        <v>1927</v>
      </c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>
        <f t="shared" si="11"/>
        <v>0</v>
      </c>
      <c r="N101" s="9"/>
      <c r="O101" s="9"/>
      <c r="P101" s="9"/>
      <c r="Q101" s="9"/>
      <c r="R101" s="9"/>
      <c r="S101" s="9"/>
      <c r="T101" s="9">
        <f t="shared" si="12"/>
        <v>0</v>
      </c>
      <c r="U101" s="9"/>
      <c r="V101" s="9"/>
      <c r="W101" s="9"/>
      <c r="X101" s="9"/>
      <c r="Y101" s="98">
        <f t="shared" si="10"/>
        <v>0</v>
      </c>
      <c r="Z101" s="98">
        <f t="shared" si="13"/>
        <v>0</v>
      </c>
      <c r="AA101" s="98">
        <f t="shared" si="14"/>
        <v>0</v>
      </c>
      <c r="AB101" s="9"/>
    </row>
    <row r="102" spans="1:28" s="96" customFormat="1" ht="18" customHeight="1">
      <c r="A102" s="115">
        <v>31</v>
      </c>
      <c r="B102" s="107" t="s">
        <v>53</v>
      </c>
      <c r="C102" s="107"/>
      <c r="D102" s="107"/>
      <c r="E102" s="107"/>
      <c r="F102" s="107"/>
      <c r="G102" s="107"/>
      <c r="H102" s="107"/>
      <c r="I102" s="107"/>
      <c r="J102" s="116">
        <f>SUM(J72:J101)</f>
        <v>0</v>
      </c>
      <c r="K102" s="117">
        <f t="shared" ref="K102:L102" si="15">SUM(K72:K101)</f>
        <v>0</v>
      </c>
      <c r="L102" s="118">
        <f t="shared" si="15"/>
        <v>0</v>
      </c>
      <c r="M102" s="83">
        <f t="shared" ref="M102" si="16">K102+L102</f>
        <v>0</v>
      </c>
      <c r="N102" s="107"/>
      <c r="O102" s="107"/>
      <c r="P102" s="107"/>
      <c r="Q102" s="116">
        <f>SUM(Q72:Q101)</f>
        <v>0</v>
      </c>
      <c r="R102" s="117">
        <f t="shared" ref="R102:S102" si="17">SUM(R72:R101)</f>
        <v>0</v>
      </c>
      <c r="S102" s="118">
        <f t="shared" si="17"/>
        <v>0</v>
      </c>
      <c r="T102" s="83">
        <f t="shared" ref="T102" si="18">R102+S102</f>
        <v>0</v>
      </c>
      <c r="U102" s="107"/>
      <c r="V102" s="107"/>
      <c r="W102" s="107"/>
      <c r="X102" s="116">
        <f>SUM(X72:X101)</f>
        <v>0</v>
      </c>
      <c r="Y102" s="117">
        <f t="shared" ref="Y102:Z102" si="19">SUM(Y72:Y101)</f>
        <v>0</v>
      </c>
      <c r="Z102" s="118">
        <f t="shared" si="19"/>
        <v>0</v>
      </c>
      <c r="AA102" s="83">
        <f t="shared" ref="AA102" si="20">Y102+Z102</f>
        <v>0</v>
      </c>
      <c r="AB102" s="107"/>
    </row>
    <row r="103" spans="1:28" s="80" customFormat="1" ht="18" customHeight="1">
      <c r="A103" s="119">
        <v>32</v>
      </c>
      <c r="B103" s="108" t="s">
        <v>1923</v>
      </c>
      <c r="C103" s="108"/>
      <c r="D103" s="108"/>
      <c r="E103" s="108"/>
      <c r="F103" s="108"/>
      <c r="G103" s="108"/>
      <c r="H103" s="108"/>
      <c r="I103" s="108"/>
      <c r="J103" s="120">
        <f>J104-J102</f>
        <v>0</v>
      </c>
      <c r="K103" s="132">
        <v>0</v>
      </c>
      <c r="L103" s="132"/>
      <c r="M103" s="85">
        <f>M37-M102</f>
        <v>0</v>
      </c>
      <c r="N103" s="108"/>
      <c r="O103" s="108"/>
      <c r="P103" s="108"/>
      <c r="Q103" s="120">
        <f>Q104-Q102</f>
        <v>0</v>
      </c>
      <c r="R103" s="132">
        <v>0</v>
      </c>
      <c r="S103" s="132"/>
      <c r="T103" s="85">
        <f>T37-T102</f>
        <v>0</v>
      </c>
      <c r="U103" s="108"/>
      <c r="V103" s="108"/>
      <c r="W103" s="108"/>
      <c r="X103" s="120">
        <f>X104-X102</f>
        <v>0</v>
      </c>
      <c r="Y103" s="99">
        <f t="shared" ref="Y103" si="21">K103+R103</f>
        <v>0</v>
      </c>
      <c r="Z103" s="99">
        <f t="shared" ref="Z103" si="22">L103+S103</f>
        <v>0</v>
      </c>
      <c r="AA103" s="85">
        <f>AA37-AA102</f>
        <v>0</v>
      </c>
      <c r="AB103" s="108"/>
    </row>
    <row r="104" spans="1:28" s="97" customFormat="1" ht="18" customHeight="1">
      <c r="A104" s="122">
        <v>33</v>
      </c>
      <c r="B104" s="110" t="s">
        <v>55</v>
      </c>
      <c r="C104" s="110"/>
      <c r="D104" s="110"/>
      <c r="E104" s="110"/>
      <c r="F104" s="110"/>
      <c r="G104" s="110"/>
      <c r="H104" s="110"/>
      <c r="I104" s="110"/>
      <c r="J104" s="123">
        <f>J37</f>
        <v>0</v>
      </c>
      <c r="K104" s="124">
        <f t="shared" ref="K104:M104" si="23">K103+K102</f>
        <v>0</v>
      </c>
      <c r="L104" s="124">
        <f t="shared" si="23"/>
        <v>0</v>
      </c>
      <c r="M104" s="124">
        <f t="shared" si="23"/>
        <v>0</v>
      </c>
      <c r="N104" s="110"/>
      <c r="O104" s="110"/>
      <c r="P104" s="110"/>
      <c r="Q104" s="123">
        <f>Q37</f>
        <v>0</v>
      </c>
      <c r="R104" s="124">
        <f t="shared" ref="R104:T104" si="24">R103+R102</f>
        <v>0</v>
      </c>
      <c r="S104" s="124">
        <f t="shared" si="24"/>
        <v>0</v>
      </c>
      <c r="T104" s="124">
        <f t="shared" si="24"/>
        <v>0</v>
      </c>
      <c r="U104" s="110"/>
      <c r="V104" s="110"/>
      <c r="W104" s="110"/>
      <c r="X104" s="123">
        <f>X37</f>
        <v>0</v>
      </c>
      <c r="Y104" s="124">
        <f t="shared" ref="Y104:AA104" si="25">Y103+Y102</f>
        <v>0</v>
      </c>
      <c r="Z104" s="124">
        <f t="shared" si="25"/>
        <v>0</v>
      </c>
      <c r="AA104" s="124">
        <f t="shared" si="25"/>
        <v>0</v>
      </c>
      <c r="AB104" s="110"/>
    </row>
  </sheetData>
  <mergeCells count="22">
    <mergeCell ref="H69:I69"/>
    <mergeCell ref="O69:P69"/>
    <mergeCell ref="V69:W69"/>
    <mergeCell ref="A69:B69"/>
    <mergeCell ref="H4:N4"/>
    <mergeCell ref="O4:U4"/>
    <mergeCell ref="V1:AB4"/>
    <mergeCell ref="H3:N3"/>
    <mergeCell ref="O3:U3"/>
    <mergeCell ref="H2:N2"/>
    <mergeCell ref="O2:U2"/>
    <mergeCell ref="H1:N1"/>
    <mergeCell ref="O1:U1"/>
    <mergeCell ref="A1:G4"/>
    <mergeCell ref="O71:P71"/>
    <mergeCell ref="V71:W71"/>
    <mergeCell ref="H71:I71"/>
    <mergeCell ref="A71:B71"/>
    <mergeCell ref="H70:I70"/>
    <mergeCell ref="O70:P70"/>
    <mergeCell ref="V70:W70"/>
    <mergeCell ref="A70:B70"/>
  </mergeCells>
  <pageMargins left="0.84" right="0" top="0.75" bottom="0" header="0.3" footer="0"/>
  <pageSetup paperSize="9" scale="85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FL105"/>
  <sheetViews>
    <sheetView workbookViewId="0">
      <pane xSplit="9" ySplit="71" topLeftCell="AI94" activePane="bottomRight" state="frozen"/>
      <selection pane="topRight" activeCell="J1" sqref="J1"/>
      <selection pane="bottomLeft" activeCell="A72" sqref="A72"/>
      <selection pane="bottomRight" activeCell="AM103" sqref="AM103"/>
    </sheetView>
  </sheetViews>
  <sheetFormatPr defaultRowHeight="15"/>
  <cols>
    <col min="1" max="1" width="9.140625" style="95"/>
    <col min="2" max="2" width="26.7109375" customWidth="1"/>
    <col min="3" max="9" width="0" hidden="1" customWidth="1"/>
    <col min="10" max="30" width="15.7109375" hidden="1" customWidth="1"/>
    <col min="31" max="35" width="15.7109375" customWidth="1"/>
    <col min="36" max="37" width="15.7109375" hidden="1" customWidth="1"/>
    <col min="38" max="42" width="15.7109375" customWidth="1"/>
    <col min="43" max="44" width="15.7109375" hidden="1" customWidth="1"/>
    <col min="45" max="49" width="15.7109375" customWidth="1"/>
    <col min="50" max="51" width="15.7109375" hidden="1" customWidth="1"/>
    <col min="52" max="56" width="15.7109375" customWidth="1"/>
    <col min="57" max="65" width="15.7109375" hidden="1" customWidth="1"/>
    <col min="66" max="70" width="15.7109375" customWidth="1"/>
    <col min="71" max="72" width="15.7109375" hidden="1" customWidth="1"/>
    <col min="73" max="77" width="15.7109375" customWidth="1"/>
    <col min="78" max="79" width="15.7109375" hidden="1" customWidth="1"/>
    <col min="80" max="84" width="15.7109375" customWidth="1"/>
    <col min="85" max="100" width="15.7109375" hidden="1" customWidth="1"/>
    <col min="101" max="105" width="15.7109375" customWidth="1"/>
    <col min="106" max="107" width="15.7109375" hidden="1" customWidth="1"/>
    <col min="108" max="112" width="15.7109375" customWidth="1"/>
    <col min="113" max="128" width="15.7109375" hidden="1" customWidth="1"/>
    <col min="129" max="133" width="15.7109375" customWidth="1"/>
    <col min="134" max="135" width="15.7109375" hidden="1" customWidth="1"/>
    <col min="136" max="140" width="15.7109375" customWidth="1"/>
    <col min="141" max="142" width="15.7109375" hidden="1" customWidth="1"/>
    <col min="143" max="147" width="15.7109375" customWidth="1"/>
    <col min="148" max="149" width="15.7109375" hidden="1" customWidth="1"/>
    <col min="150" max="154" width="15.7109375" customWidth="1"/>
    <col min="155" max="156" width="15.7109375" hidden="1" customWidth="1"/>
    <col min="157" max="161" width="15.7109375" customWidth="1"/>
    <col min="162" max="163" width="15.7109375" hidden="1" customWidth="1"/>
    <col min="164" max="166" width="15.7109375" customWidth="1"/>
    <col min="167" max="167" width="14.42578125" bestFit="1" customWidth="1"/>
    <col min="168" max="168" width="9.85546875" customWidth="1"/>
  </cols>
  <sheetData>
    <row r="1" spans="1:168" ht="16.5">
      <c r="A1" s="285" t="s">
        <v>283</v>
      </c>
      <c r="B1" s="285"/>
      <c r="C1" s="285"/>
      <c r="D1" s="285"/>
      <c r="E1" s="285"/>
      <c r="F1" s="285"/>
      <c r="G1" s="285"/>
      <c r="H1" s="282" t="s">
        <v>73</v>
      </c>
      <c r="I1" s="282"/>
      <c r="J1" s="282"/>
      <c r="K1" s="282"/>
      <c r="L1" s="282"/>
      <c r="M1" s="282"/>
      <c r="N1" s="282"/>
      <c r="O1" s="282" t="s">
        <v>73</v>
      </c>
      <c r="P1" s="282"/>
      <c r="Q1" s="282"/>
      <c r="R1" s="282"/>
      <c r="S1" s="282"/>
      <c r="T1" s="282"/>
      <c r="U1" s="282"/>
      <c r="V1" s="282" t="s">
        <v>73</v>
      </c>
      <c r="W1" s="282"/>
      <c r="X1" s="282"/>
      <c r="Y1" s="282"/>
      <c r="Z1" s="282"/>
      <c r="AA1" s="282"/>
      <c r="AB1" s="282"/>
      <c r="AC1" s="282" t="s">
        <v>73</v>
      </c>
      <c r="AD1" s="282"/>
      <c r="AE1" s="282"/>
      <c r="AF1" s="282"/>
      <c r="AG1" s="282"/>
      <c r="AH1" s="282"/>
      <c r="AI1" s="282"/>
      <c r="AJ1" s="282" t="s">
        <v>73</v>
      </c>
      <c r="AK1" s="282"/>
      <c r="AL1" s="282"/>
      <c r="AM1" s="282"/>
      <c r="AN1" s="282"/>
      <c r="AO1" s="282"/>
      <c r="AP1" s="282"/>
      <c r="AQ1" s="282" t="s">
        <v>73</v>
      </c>
      <c r="AR1" s="282"/>
      <c r="AS1" s="282"/>
      <c r="AT1" s="282"/>
      <c r="AU1" s="282"/>
      <c r="AV1" s="282"/>
      <c r="AW1" s="282"/>
      <c r="AX1" s="282" t="s">
        <v>73</v>
      </c>
      <c r="AY1" s="282"/>
      <c r="AZ1" s="282"/>
      <c r="BA1" s="282"/>
      <c r="BB1" s="282"/>
      <c r="BC1" s="282"/>
      <c r="BD1" s="282"/>
      <c r="BE1" s="282" t="s">
        <v>73</v>
      </c>
      <c r="BF1" s="282"/>
      <c r="BG1" s="282"/>
      <c r="BH1" s="282"/>
      <c r="BI1" s="282"/>
      <c r="BJ1" s="282"/>
      <c r="BK1" s="282"/>
      <c r="BL1" s="282" t="s">
        <v>73</v>
      </c>
      <c r="BM1" s="282"/>
      <c r="BN1" s="282"/>
      <c r="BO1" s="282"/>
      <c r="BP1" s="282"/>
      <c r="BQ1" s="282"/>
      <c r="BR1" s="282"/>
      <c r="BS1" s="282" t="s">
        <v>73</v>
      </c>
      <c r="BT1" s="282"/>
      <c r="BU1" s="282"/>
      <c r="BV1" s="282"/>
      <c r="BW1" s="282"/>
      <c r="BX1" s="282"/>
      <c r="BY1" s="282"/>
      <c r="BZ1" s="282" t="s">
        <v>73</v>
      </c>
      <c r="CA1" s="282"/>
      <c r="CB1" s="282"/>
      <c r="CC1" s="282"/>
      <c r="CD1" s="282"/>
      <c r="CE1" s="282"/>
      <c r="CF1" s="282"/>
      <c r="CG1" s="282" t="s">
        <v>73</v>
      </c>
      <c r="CH1" s="282"/>
      <c r="CI1" s="282"/>
      <c r="CJ1" s="282"/>
      <c r="CK1" s="282"/>
      <c r="CL1" s="282"/>
      <c r="CM1" s="282"/>
      <c r="CN1" s="282" t="s">
        <v>73</v>
      </c>
      <c r="CO1" s="282"/>
      <c r="CP1" s="282"/>
      <c r="CQ1" s="282"/>
      <c r="CR1" s="282"/>
      <c r="CS1" s="282"/>
      <c r="CT1" s="282"/>
      <c r="CU1" s="282" t="s">
        <v>73</v>
      </c>
      <c r="CV1" s="282"/>
      <c r="CW1" s="282"/>
      <c r="CX1" s="282"/>
      <c r="CY1" s="282"/>
      <c r="CZ1" s="282"/>
      <c r="DA1" s="282"/>
      <c r="DB1" s="282" t="s">
        <v>73</v>
      </c>
      <c r="DC1" s="282"/>
      <c r="DD1" s="282"/>
      <c r="DE1" s="282"/>
      <c r="DF1" s="282"/>
      <c r="DG1" s="282"/>
      <c r="DH1" s="282"/>
      <c r="DI1" s="282" t="s">
        <v>73</v>
      </c>
      <c r="DJ1" s="282"/>
      <c r="DK1" s="282"/>
      <c r="DL1" s="282"/>
      <c r="DM1" s="282"/>
      <c r="DN1" s="282"/>
      <c r="DO1" s="282"/>
      <c r="DP1" s="282" t="s">
        <v>73</v>
      </c>
      <c r="DQ1" s="282"/>
      <c r="DR1" s="282"/>
      <c r="DS1" s="282"/>
      <c r="DT1" s="282"/>
      <c r="DU1" s="282"/>
      <c r="DV1" s="282"/>
      <c r="DW1" s="282" t="s">
        <v>73</v>
      </c>
      <c r="DX1" s="282"/>
      <c r="DY1" s="282"/>
      <c r="DZ1" s="282"/>
      <c r="EA1" s="282"/>
      <c r="EB1" s="282"/>
      <c r="EC1" s="282"/>
      <c r="ED1" s="282" t="s">
        <v>73</v>
      </c>
      <c r="EE1" s="282"/>
      <c r="EF1" s="282"/>
      <c r="EG1" s="282"/>
      <c r="EH1" s="282"/>
      <c r="EI1" s="282"/>
      <c r="EJ1" s="282"/>
      <c r="EK1" s="282" t="s">
        <v>73</v>
      </c>
      <c r="EL1" s="282"/>
      <c r="EM1" s="282"/>
      <c r="EN1" s="282"/>
      <c r="EO1" s="282"/>
      <c r="EP1" s="282"/>
      <c r="EQ1" s="282"/>
      <c r="ER1" s="282" t="s">
        <v>73</v>
      </c>
      <c r="ES1" s="282"/>
      <c r="ET1" s="282"/>
      <c r="EU1" s="282"/>
      <c r="EV1" s="282"/>
      <c r="EW1" s="282"/>
      <c r="EX1" s="282"/>
      <c r="EY1" s="282" t="s">
        <v>73</v>
      </c>
      <c r="EZ1" s="282"/>
      <c r="FA1" s="282"/>
      <c r="FB1" s="282"/>
      <c r="FC1" s="282"/>
      <c r="FD1" s="282"/>
      <c r="FE1" s="282"/>
      <c r="FF1" s="284" t="s">
        <v>283</v>
      </c>
      <c r="FG1" s="284"/>
      <c r="FH1" s="284"/>
      <c r="FI1" s="284"/>
      <c r="FJ1" s="284"/>
      <c r="FK1" s="284"/>
      <c r="FL1" s="284"/>
    </row>
    <row r="2" spans="1:168">
      <c r="A2" s="285"/>
      <c r="B2" s="285"/>
      <c r="C2" s="285"/>
      <c r="D2" s="285"/>
      <c r="E2" s="285"/>
      <c r="F2" s="285"/>
      <c r="G2" s="285"/>
      <c r="H2" s="283" t="s">
        <v>219</v>
      </c>
      <c r="I2" s="283"/>
      <c r="J2" s="283"/>
      <c r="K2" s="283"/>
      <c r="L2" s="283"/>
      <c r="M2" s="283"/>
      <c r="N2" s="283"/>
      <c r="O2" s="283" t="s">
        <v>222</v>
      </c>
      <c r="P2" s="283"/>
      <c r="Q2" s="283"/>
      <c r="R2" s="283"/>
      <c r="S2" s="283"/>
      <c r="T2" s="283"/>
      <c r="U2" s="283"/>
      <c r="V2" s="283" t="s">
        <v>224</v>
      </c>
      <c r="W2" s="283"/>
      <c r="X2" s="283"/>
      <c r="Y2" s="283"/>
      <c r="Z2" s="283"/>
      <c r="AA2" s="283"/>
      <c r="AB2" s="283"/>
      <c r="AC2" s="283" t="s">
        <v>227</v>
      </c>
      <c r="AD2" s="283"/>
      <c r="AE2" s="283"/>
      <c r="AF2" s="283"/>
      <c r="AG2" s="283"/>
      <c r="AH2" s="283"/>
      <c r="AI2" s="283"/>
      <c r="AJ2" s="283" t="s">
        <v>230</v>
      </c>
      <c r="AK2" s="283"/>
      <c r="AL2" s="283"/>
      <c r="AM2" s="283"/>
      <c r="AN2" s="283"/>
      <c r="AO2" s="283"/>
      <c r="AP2" s="283"/>
      <c r="AQ2" s="283" t="s">
        <v>233</v>
      </c>
      <c r="AR2" s="283"/>
      <c r="AS2" s="283"/>
      <c r="AT2" s="283"/>
      <c r="AU2" s="283"/>
      <c r="AV2" s="283"/>
      <c r="AW2" s="283"/>
      <c r="AX2" s="283" t="s">
        <v>236</v>
      </c>
      <c r="AY2" s="283"/>
      <c r="AZ2" s="283"/>
      <c r="BA2" s="283"/>
      <c r="BB2" s="283"/>
      <c r="BC2" s="283"/>
      <c r="BD2" s="283"/>
      <c r="BE2" s="283" t="s">
        <v>239</v>
      </c>
      <c r="BF2" s="283"/>
      <c r="BG2" s="283"/>
      <c r="BH2" s="283"/>
      <c r="BI2" s="283"/>
      <c r="BJ2" s="283"/>
      <c r="BK2" s="283"/>
      <c r="BL2" s="283" t="s">
        <v>242</v>
      </c>
      <c r="BM2" s="283"/>
      <c r="BN2" s="283"/>
      <c r="BO2" s="283"/>
      <c r="BP2" s="283"/>
      <c r="BQ2" s="283"/>
      <c r="BR2" s="283"/>
      <c r="BS2" s="283" t="s">
        <v>245</v>
      </c>
      <c r="BT2" s="283"/>
      <c r="BU2" s="283"/>
      <c r="BV2" s="283"/>
      <c r="BW2" s="283"/>
      <c r="BX2" s="283"/>
      <c r="BY2" s="283"/>
      <c r="BZ2" s="283" t="s">
        <v>248</v>
      </c>
      <c r="CA2" s="283"/>
      <c r="CB2" s="283"/>
      <c r="CC2" s="283"/>
      <c r="CD2" s="283"/>
      <c r="CE2" s="283"/>
      <c r="CF2" s="283"/>
      <c r="CG2" s="283" t="s">
        <v>251</v>
      </c>
      <c r="CH2" s="283"/>
      <c r="CI2" s="283"/>
      <c r="CJ2" s="283"/>
      <c r="CK2" s="283"/>
      <c r="CL2" s="283"/>
      <c r="CM2" s="283"/>
      <c r="CN2" s="283" t="s">
        <v>254</v>
      </c>
      <c r="CO2" s="283"/>
      <c r="CP2" s="283"/>
      <c r="CQ2" s="283"/>
      <c r="CR2" s="283"/>
      <c r="CS2" s="283"/>
      <c r="CT2" s="283"/>
      <c r="CU2" s="283" t="s">
        <v>257</v>
      </c>
      <c r="CV2" s="283"/>
      <c r="CW2" s="283"/>
      <c r="CX2" s="283"/>
      <c r="CY2" s="283"/>
      <c r="CZ2" s="283"/>
      <c r="DA2" s="283"/>
      <c r="DB2" s="283" t="s">
        <v>260</v>
      </c>
      <c r="DC2" s="283"/>
      <c r="DD2" s="283"/>
      <c r="DE2" s="283"/>
      <c r="DF2" s="283"/>
      <c r="DG2" s="283"/>
      <c r="DH2" s="283"/>
      <c r="DI2" s="283" t="s">
        <v>262</v>
      </c>
      <c r="DJ2" s="283"/>
      <c r="DK2" s="283"/>
      <c r="DL2" s="283"/>
      <c r="DM2" s="283"/>
      <c r="DN2" s="283"/>
      <c r="DO2" s="283"/>
      <c r="DP2" s="283" t="s">
        <v>265</v>
      </c>
      <c r="DQ2" s="283"/>
      <c r="DR2" s="283"/>
      <c r="DS2" s="283"/>
      <c r="DT2" s="283"/>
      <c r="DU2" s="283"/>
      <c r="DV2" s="283"/>
      <c r="DW2" s="283" t="s">
        <v>268</v>
      </c>
      <c r="DX2" s="283"/>
      <c r="DY2" s="283"/>
      <c r="DZ2" s="283"/>
      <c r="EA2" s="283"/>
      <c r="EB2" s="283"/>
      <c r="EC2" s="283"/>
      <c r="ED2" s="283" t="s">
        <v>271</v>
      </c>
      <c r="EE2" s="283"/>
      <c r="EF2" s="283"/>
      <c r="EG2" s="283"/>
      <c r="EH2" s="283"/>
      <c r="EI2" s="283"/>
      <c r="EJ2" s="283"/>
      <c r="EK2" s="283" t="s">
        <v>274</v>
      </c>
      <c r="EL2" s="283"/>
      <c r="EM2" s="283"/>
      <c r="EN2" s="283"/>
      <c r="EO2" s="283"/>
      <c r="EP2" s="283"/>
      <c r="EQ2" s="283"/>
      <c r="ER2" s="283" t="s">
        <v>277</v>
      </c>
      <c r="ES2" s="283"/>
      <c r="ET2" s="283"/>
      <c r="EU2" s="283"/>
      <c r="EV2" s="283"/>
      <c r="EW2" s="283"/>
      <c r="EX2" s="283"/>
      <c r="EY2" s="283" t="s">
        <v>280</v>
      </c>
      <c r="EZ2" s="283"/>
      <c r="FA2" s="283"/>
      <c r="FB2" s="283"/>
      <c r="FC2" s="283"/>
      <c r="FD2" s="283"/>
      <c r="FE2" s="283"/>
      <c r="FF2" s="284"/>
      <c r="FG2" s="284"/>
      <c r="FH2" s="284"/>
      <c r="FI2" s="284"/>
      <c r="FJ2" s="284"/>
      <c r="FK2" s="284"/>
      <c r="FL2" s="284"/>
    </row>
    <row r="3" spans="1:168" ht="15" customHeight="1">
      <c r="A3" s="285"/>
      <c r="B3" s="285"/>
      <c r="C3" s="285"/>
      <c r="D3" s="285"/>
      <c r="E3" s="285"/>
      <c r="F3" s="285"/>
      <c r="G3" s="285"/>
      <c r="H3" s="283" t="s">
        <v>220</v>
      </c>
      <c r="I3" s="283"/>
      <c r="J3" s="283"/>
      <c r="K3" s="283"/>
      <c r="L3" s="283"/>
      <c r="M3" s="283"/>
      <c r="N3" s="283"/>
      <c r="O3" s="283" t="s">
        <v>223</v>
      </c>
      <c r="P3" s="283"/>
      <c r="Q3" s="283"/>
      <c r="R3" s="283"/>
      <c r="S3" s="283"/>
      <c r="T3" s="283"/>
      <c r="U3" s="283"/>
      <c r="V3" s="283" t="s">
        <v>226</v>
      </c>
      <c r="W3" s="283"/>
      <c r="X3" s="283"/>
      <c r="Y3" s="283"/>
      <c r="Z3" s="283"/>
      <c r="AA3" s="283"/>
      <c r="AB3" s="283"/>
      <c r="AC3" s="283" t="s">
        <v>228</v>
      </c>
      <c r="AD3" s="283"/>
      <c r="AE3" s="283"/>
      <c r="AF3" s="283"/>
      <c r="AG3" s="283"/>
      <c r="AH3" s="283"/>
      <c r="AI3" s="283"/>
      <c r="AJ3" s="283" t="s">
        <v>231</v>
      </c>
      <c r="AK3" s="283"/>
      <c r="AL3" s="283"/>
      <c r="AM3" s="283"/>
      <c r="AN3" s="283"/>
      <c r="AO3" s="283"/>
      <c r="AP3" s="283"/>
      <c r="AQ3" s="283" t="s">
        <v>234</v>
      </c>
      <c r="AR3" s="283"/>
      <c r="AS3" s="283"/>
      <c r="AT3" s="283"/>
      <c r="AU3" s="283"/>
      <c r="AV3" s="283"/>
      <c r="AW3" s="283"/>
      <c r="AX3" s="283" t="s">
        <v>237</v>
      </c>
      <c r="AY3" s="283"/>
      <c r="AZ3" s="283"/>
      <c r="BA3" s="283"/>
      <c r="BB3" s="283"/>
      <c r="BC3" s="283"/>
      <c r="BD3" s="283"/>
      <c r="BE3" s="283" t="s">
        <v>240</v>
      </c>
      <c r="BF3" s="283"/>
      <c r="BG3" s="283"/>
      <c r="BH3" s="283"/>
      <c r="BI3" s="283"/>
      <c r="BJ3" s="283"/>
      <c r="BK3" s="283"/>
      <c r="BL3" s="283" t="s">
        <v>243</v>
      </c>
      <c r="BM3" s="283"/>
      <c r="BN3" s="283"/>
      <c r="BO3" s="283"/>
      <c r="BP3" s="283"/>
      <c r="BQ3" s="283"/>
      <c r="BR3" s="283"/>
      <c r="BS3" s="283" t="s">
        <v>246</v>
      </c>
      <c r="BT3" s="283"/>
      <c r="BU3" s="283"/>
      <c r="BV3" s="283"/>
      <c r="BW3" s="283"/>
      <c r="BX3" s="283"/>
      <c r="BY3" s="283"/>
      <c r="BZ3" s="283" t="s">
        <v>249</v>
      </c>
      <c r="CA3" s="283"/>
      <c r="CB3" s="283"/>
      <c r="CC3" s="283"/>
      <c r="CD3" s="283"/>
      <c r="CE3" s="283"/>
      <c r="CF3" s="283"/>
      <c r="CG3" s="283" t="s">
        <v>252</v>
      </c>
      <c r="CH3" s="283"/>
      <c r="CI3" s="283"/>
      <c r="CJ3" s="283"/>
      <c r="CK3" s="283"/>
      <c r="CL3" s="283"/>
      <c r="CM3" s="283"/>
      <c r="CN3" s="283" t="s">
        <v>255</v>
      </c>
      <c r="CO3" s="283"/>
      <c r="CP3" s="283"/>
      <c r="CQ3" s="283"/>
      <c r="CR3" s="283"/>
      <c r="CS3" s="283"/>
      <c r="CT3" s="283"/>
      <c r="CU3" s="283" t="s">
        <v>258</v>
      </c>
      <c r="CV3" s="283"/>
      <c r="CW3" s="283"/>
      <c r="CX3" s="283"/>
      <c r="CY3" s="283"/>
      <c r="CZ3" s="283"/>
      <c r="DA3" s="283"/>
      <c r="DB3" s="283" t="s">
        <v>80</v>
      </c>
      <c r="DC3" s="283"/>
      <c r="DD3" s="283"/>
      <c r="DE3" s="283"/>
      <c r="DF3" s="283"/>
      <c r="DG3" s="283"/>
      <c r="DH3" s="283"/>
      <c r="DI3" s="283" t="s">
        <v>263</v>
      </c>
      <c r="DJ3" s="283"/>
      <c r="DK3" s="283"/>
      <c r="DL3" s="283"/>
      <c r="DM3" s="283"/>
      <c r="DN3" s="283"/>
      <c r="DO3" s="283"/>
      <c r="DP3" s="283" t="s">
        <v>266</v>
      </c>
      <c r="DQ3" s="283"/>
      <c r="DR3" s="283"/>
      <c r="DS3" s="283"/>
      <c r="DT3" s="283"/>
      <c r="DU3" s="283"/>
      <c r="DV3" s="283"/>
      <c r="DW3" s="283" t="s">
        <v>269</v>
      </c>
      <c r="DX3" s="283"/>
      <c r="DY3" s="283"/>
      <c r="DZ3" s="283"/>
      <c r="EA3" s="283"/>
      <c r="EB3" s="283"/>
      <c r="EC3" s="283"/>
      <c r="ED3" s="283" t="s">
        <v>272</v>
      </c>
      <c r="EE3" s="283"/>
      <c r="EF3" s="283"/>
      <c r="EG3" s="283"/>
      <c r="EH3" s="283"/>
      <c r="EI3" s="283"/>
      <c r="EJ3" s="283"/>
      <c r="EK3" s="283" t="s">
        <v>275</v>
      </c>
      <c r="EL3" s="283"/>
      <c r="EM3" s="283"/>
      <c r="EN3" s="283"/>
      <c r="EO3" s="283"/>
      <c r="EP3" s="283"/>
      <c r="EQ3" s="283"/>
      <c r="ER3" s="283" t="s">
        <v>278</v>
      </c>
      <c r="ES3" s="283"/>
      <c r="ET3" s="283"/>
      <c r="EU3" s="283"/>
      <c r="EV3" s="283"/>
      <c r="EW3" s="283"/>
      <c r="EX3" s="283"/>
      <c r="EY3" s="283" t="s">
        <v>281</v>
      </c>
      <c r="EZ3" s="283"/>
      <c r="FA3" s="283"/>
      <c r="FB3" s="283"/>
      <c r="FC3" s="283"/>
      <c r="FD3" s="283"/>
      <c r="FE3" s="283"/>
      <c r="FF3" s="284"/>
      <c r="FG3" s="284"/>
      <c r="FH3" s="284"/>
      <c r="FI3" s="284"/>
      <c r="FJ3" s="284"/>
      <c r="FK3" s="284"/>
      <c r="FL3" s="284"/>
    </row>
    <row r="4" spans="1:168" s="28" customFormat="1" ht="12.75">
      <c r="A4" s="285"/>
      <c r="B4" s="285"/>
      <c r="C4" s="285"/>
      <c r="D4" s="285"/>
      <c r="E4" s="285"/>
      <c r="F4" s="285"/>
      <c r="G4" s="285"/>
      <c r="H4" s="283" t="s">
        <v>221</v>
      </c>
      <c r="I4" s="283"/>
      <c r="J4" s="283"/>
      <c r="K4" s="283"/>
      <c r="L4" s="283"/>
      <c r="M4" s="283"/>
      <c r="N4" s="283"/>
      <c r="O4" s="283" t="s">
        <v>79</v>
      </c>
      <c r="P4" s="283"/>
      <c r="Q4" s="283"/>
      <c r="R4" s="283"/>
      <c r="S4" s="283"/>
      <c r="T4" s="283"/>
      <c r="U4" s="283"/>
      <c r="V4" s="283" t="s">
        <v>225</v>
      </c>
      <c r="W4" s="283"/>
      <c r="X4" s="283"/>
      <c r="Y4" s="283"/>
      <c r="Z4" s="283"/>
      <c r="AA4" s="283"/>
      <c r="AB4" s="283"/>
      <c r="AC4" s="283" t="s">
        <v>229</v>
      </c>
      <c r="AD4" s="283"/>
      <c r="AE4" s="283"/>
      <c r="AF4" s="283"/>
      <c r="AG4" s="283"/>
      <c r="AH4" s="283"/>
      <c r="AI4" s="283"/>
      <c r="AJ4" s="283" t="s">
        <v>232</v>
      </c>
      <c r="AK4" s="283"/>
      <c r="AL4" s="283"/>
      <c r="AM4" s="283"/>
      <c r="AN4" s="283"/>
      <c r="AO4" s="283"/>
      <c r="AP4" s="283"/>
      <c r="AQ4" s="283" t="s">
        <v>235</v>
      </c>
      <c r="AR4" s="283"/>
      <c r="AS4" s="283"/>
      <c r="AT4" s="283"/>
      <c r="AU4" s="283"/>
      <c r="AV4" s="283"/>
      <c r="AW4" s="283"/>
      <c r="AX4" s="283" t="s">
        <v>238</v>
      </c>
      <c r="AY4" s="283"/>
      <c r="AZ4" s="283"/>
      <c r="BA4" s="283"/>
      <c r="BB4" s="283"/>
      <c r="BC4" s="283"/>
      <c r="BD4" s="283"/>
      <c r="BE4" s="283" t="s">
        <v>241</v>
      </c>
      <c r="BF4" s="283"/>
      <c r="BG4" s="283"/>
      <c r="BH4" s="283"/>
      <c r="BI4" s="283"/>
      <c r="BJ4" s="283"/>
      <c r="BK4" s="283"/>
      <c r="BL4" s="283" t="s">
        <v>244</v>
      </c>
      <c r="BM4" s="283"/>
      <c r="BN4" s="283"/>
      <c r="BO4" s="283"/>
      <c r="BP4" s="283"/>
      <c r="BQ4" s="283"/>
      <c r="BR4" s="283"/>
      <c r="BS4" s="283" t="s">
        <v>247</v>
      </c>
      <c r="BT4" s="283"/>
      <c r="BU4" s="283"/>
      <c r="BV4" s="283"/>
      <c r="BW4" s="283"/>
      <c r="BX4" s="283"/>
      <c r="BY4" s="283"/>
      <c r="BZ4" s="283" t="s">
        <v>250</v>
      </c>
      <c r="CA4" s="283"/>
      <c r="CB4" s="283"/>
      <c r="CC4" s="283"/>
      <c r="CD4" s="283"/>
      <c r="CE4" s="283"/>
      <c r="CF4" s="283"/>
      <c r="CG4" s="283" t="s">
        <v>253</v>
      </c>
      <c r="CH4" s="283"/>
      <c r="CI4" s="283"/>
      <c r="CJ4" s="283"/>
      <c r="CK4" s="283"/>
      <c r="CL4" s="283"/>
      <c r="CM4" s="283"/>
      <c r="CN4" s="283" t="s">
        <v>256</v>
      </c>
      <c r="CO4" s="283"/>
      <c r="CP4" s="283"/>
      <c r="CQ4" s="283"/>
      <c r="CR4" s="283"/>
      <c r="CS4" s="283"/>
      <c r="CT4" s="283"/>
      <c r="CU4" s="283" t="s">
        <v>259</v>
      </c>
      <c r="CV4" s="283"/>
      <c r="CW4" s="283"/>
      <c r="CX4" s="283"/>
      <c r="CY4" s="283"/>
      <c r="CZ4" s="283"/>
      <c r="DA4" s="283"/>
      <c r="DB4" s="283" t="s">
        <v>261</v>
      </c>
      <c r="DC4" s="283"/>
      <c r="DD4" s="283"/>
      <c r="DE4" s="283"/>
      <c r="DF4" s="283"/>
      <c r="DG4" s="283"/>
      <c r="DH4" s="283"/>
      <c r="DI4" s="283" t="s">
        <v>264</v>
      </c>
      <c r="DJ4" s="283"/>
      <c r="DK4" s="283"/>
      <c r="DL4" s="283"/>
      <c r="DM4" s="283"/>
      <c r="DN4" s="283"/>
      <c r="DO4" s="283"/>
      <c r="DP4" s="283" t="s">
        <v>267</v>
      </c>
      <c r="DQ4" s="283"/>
      <c r="DR4" s="283"/>
      <c r="DS4" s="283"/>
      <c r="DT4" s="283"/>
      <c r="DU4" s="283"/>
      <c r="DV4" s="283"/>
      <c r="DW4" s="283" t="s">
        <v>270</v>
      </c>
      <c r="DX4" s="283"/>
      <c r="DY4" s="283"/>
      <c r="DZ4" s="283"/>
      <c r="EA4" s="283"/>
      <c r="EB4" s="283"/>
      <c r="EC4" s="283"/>
      <c r="ED4" s="283" t="s">
        <v>273</v>
      </c>
      <c r="EE4" s="283"/>
      <c r="EF4" s="283"/>
      <c r="EG4" s="283"/>
      <c r="EH4" s="283"/>
      <c r="EI4" s="283"/>
      <c r="EJ4" s="283"/>
      <c r="EK4" s="283" t="s">
        <v>276</v>
      </c>
      <c r="EL4" s="283"/>
      <c r="EM4" s="283"/>
      <c r="EN4" s="283"/>
      <c r="EO4" s="283"/>
      <c r="EP4" s="283"/>
      <c r="EQ4" s="283"/>
      <c r="ER4" s="283" t="s">
        <v>279</v>
      </c>
      <c r="ES4" s="283"/>
      <c r="ET4" s="283"/>
      <c r="EU4" s="283"/>
      <c r="EV4" s="283"/>
      <c r="EW4" s="283"/>
      <c r="EX4" s="283"/>
      <c r="EY4" s="283" t="s">
        <v>282</v>
      </c>
      <c r="EZ4" s="283"/>
      <c r="FA4" s="283"/>
      <c r="FB4" s="283"/>
      <c r="FC4" s="283"/>
      <c r="FD4" s="283"/>
      <c r="FE4" s="283"/>
      <c r="FF4" s="284"/>
      <c r="FG4" s="284"/>
      <c r="FH4" s="284"/>
      <c r="FI4" s="284"/>
      <c r="FJ4" s="284"/>
      <c r="FK4" s="284"/>
      <c r="FL4" s="284"/>
    </row>
    <row r="5" spans="1:168" s="30" customFormat="1" ht="55.5" customHeight="1">
      <c r="A5" s="73" t="s">
        <v>0</v>
      </c>
      <c r="B5" s="74" t="s">
        <v>1928</v>
      </c>
      <c r="C5" s="27" t="s">
        <v>72</v>
      </c>
      <c r="D5" s="27" t="s">
        <v>69</v>
      </c>
      <c r="E5" s="27" t="s">
        <v>70</v>
      </c>
      <c r="F5" s="27" t="s">
        <v>71</v>
      </c>
      <c r="G5" s="27" t="s">
        <v>74</v>
      </c>
      <c r="H5" s="126" t="s">
        <v>0</v>
      </c>
      <c r="I5" s="126" t="s">
        <v>1</v>
      </c>
      <c r="J5" s="27" t="s">
        <v>72</v>
      </c>
      <c r="K5" s="27" t="s">
        <v>69</v>
      </c>
      <c r="L5" s="27" t="s">
        <v>70</v>
      </c>
      <c r="M5" s="27" t="s">
        <v>71</v>
      </c>
      <c r="N5" s="27" t="s">
        <v>74</v>
      </c>
      <c r="O5" s="126" t="s">
        <v>0</v>
      </c>
      <c r="P5" s="126" t="s">
        <v>1</v>
      </c>
      <c r="Q5" s="27" t="s">
        <v>72</v>
      </c>
      <c r="R5" s="27" t="s">
        <v>69</v>
      </c>
      <c r="S5" s="27" t="s">
        <v>70</v>
      </c>
      <c r="T5" s="27" t="s">
        <v>71</v>
      </c>
      <c r="U5" s="27" t="s">
        <v>74</v>
      </c>
      <c r="V5" s="126" t="s">
        <v>0</v>
      </c>
      <c r="W5" s="126" t="s">
        <v>1</v>
      </c>
      <c r="X5" s="27" t="s">
        <v>1845</v>
      </c>
      <c r="Y5" s="27" t="s">
        <v>69</v>
      </c>
      <c r="Z5" s="27" t="s">
        <v>70</v>
      </c>
      <c r="AA5" s="27" t="s">
        <v>71</v>
      </c>
      <c r="AB5" s="27" t="s">
        <v>74</v>
      </c>
      <c r="AC5" s="126" t="s">
        <v>0</v>
      </c>
      <c r="AD5" s="126" t="s">
        <v>1</v>
      </c>
      <c r="AE5" s="27" t="s">
        <v>72</v>
      </c>
      <c r="AF5" s="27" t="s">
        <v>69</v>
      </c>
      <c r="AG5" s="27" t="s">
        <v>70</v>
      </c>
      <c r="AH5" s="27" t="s">
        <v>71</v>
      </c>
      <c r="AI5" s="27" t="s">
        <v>74</v>
      </c>
      <c r="AJ5" s="126" t="s">
        <v>0</v>
      </c>
      <c r="AK5" s="126" t="s">
        <v>1</v>
      </c>
      <c r="AL5" s="27" t="s">
        <v>1702</v>
      </c>
      <c r="AM5" s="27" t="s">
        <v>69</v>
      </c>
      <c r="AN5" s="27" t="s">
        <v>70</v>
      </c>
      <c r="AO5" s="27" t="s">
        <v>71</v>
      </c>
      <c r="AP5" s="27" t="s">
        <v>74</v>
      </c>
      <c r="AQ5" s="126" t="s">
        <v>0</v>
      </c>
      <c r="AR5" s="126" t="s">
        <v>1</v>
      </c>
      <c r="AS5" s="27" t="s">
        <v>1703</v>
      </c>
      <c r="AT5" s="27" t="s">
        <v>69</v>
      </c>
      <c r="AU5" s="27" t="s">
        <v>70</v>
      </c>
      <c r="AV5" s="27" t="s">
        <v>71</v>
      </c>
      <c r="AW5" s="27" t="s">
        <v>74</v>
      </c>
      <c r="AX5" s="126" t="s">
        <v>0</v>
      </c>
      <c r="AY5" s="126" t="s">
        <v>1</v>
      </c>
      <c r="AZ5" s="27" t="s">
        <v>72</v>
      </c>
      <c r="BA5" s="27" t="s">
        <v>69</v>
      </c>
      <c r="BB5" s="27" t="s">
        <v>70</v>
      </c>
      <c r="BC5" s="27" t="s">
        <v>71</v>
      </c>
      <c r="BD5" s="27" t="s">
        <v>74</v>
      </c>
      <c r="BE5" s="126" t="s">
        <v>0</v>
      </c>
      <c r="BF5" s="126" t="s">
        <v>1</v>
      </c>
      <c r="BG5" s="27" t="s">
        <v>72</v>
      </c>
      <c r="BH5" s="27" t="s">
        <v>69</v>
      </c>
      <c r="BI5" s="27" t="s">
        <v>70</v>
      </c>
      <c r="BJ5" s="27" t="s">
        <v>71</v>
      </c>
      <c r="BK5" s="27" t="s">
        <v>74</v>
      </c>
      <c r="BL5" s="126" t="s">
        <v>0</v>
      </c>
      <c r="BM5" s="126" t="s">
        <v>1</v>
      </c>
      <c r="BN5" s="27" t="s">
        <v>1676</v>
      </c>
      <c r="BO5" s="27" t="s">
        <v>69</v>
      </c>
      <c r="BP5" s="27" t="s">
        <v>70</v>
      </c>
      <c r="BQ5" s="27" t="s">
        <v>71</v>
      </c>
      <c r="BR5" s="27" t="s">
        <v>74</v>
      </c>
      <c r="BS5" s="126" t="s">
        <v>0</v>
      </c>
      <c r="BT5" s="126" t="s">
        <v>1</v>
      </c>
      <c r="BU5" s="27" t="s">
        <v>1765</v>
      </c>
      <c r="BV5" s="27" t="s">
        <v>69</v>
      </c>
      <c r="BW5" s="27" t="s">
        <v>70</v>
      </c>
      <c r="BX5" s="27" t="s">
        <v>71</v>
      </c>
      <c r="BY5" s="27" t="s">
        <v>74</v>
      </c>
      <c r="BZ5" s="126" t="s">
        <v>0</v>
      </c>
      <c r="CA5" s="126" t="s">
        <v>1</v>
      </c>
      <c r="CB5" s="27" t="s">
        <v>1776</v>
      </c>
      <c r="CC5" s="27" t="s">
        <v>69</v>
      </c>
      <c r="CD5" s="27" t="s">
        <v>70</v>
      </c>
      <c r="CE5" s="27" t="s">
        <v>71</v>
      </c>
      <c r="CF5" s="27" t="s">
        <v>74</v>
      </c>
      <c r="CG5" s="126" t="s">
        <v>0</v>
      </c>
      <c r="CH5" s="126" t="s">
        <v>1</v>
      </c>
      <c r="CI5" s="27" t="s">
        <v>1734</v>
      </c>
      <c r="CJ5" s="27" t="s">
        <v>69</v>
      </c>
      <c r="CK5" s="27" t="s">
        <v>70</v>
      </c>
      <c r="CL5" s="27" t="s">
        <v>71</v>
      </c>
      <c r="CM5" s="27" t="s">
        <v>74</v>
      </c>
      <c r="CN5" s="126" t="s">
        <v>0</v>
      </c>
      <c r="CO5" s="126" t="s">
        <v>1</v>
      </c>
      <c r="CP5" s="27" t="s">
        <v>1735</v>
      </c>
      <c r="CQ5" s="27" t="s">
        <v>69</v>
      </c>
      <c r="CR5" s="27" t="s">
        <v>70</v>
      </c>
      <c r="CS5" s="27" t="s">
        <v>71</v>
      </c>
      <c r="CT5" s="27" t="s">
        <v>74</v>
      </c>
      <c r="CU5" s="126" t="s">
        <v>0</v>
      </c>
      <c r="CV5" s="126" t="s">
        <v>1</v>
      </c>
      <c r="CW5" s="27" t="s">
        <v>1742</v>
      </c>
      <c r="CX5" s="27" t="s">
        <v>69</v>
      </c>
      <c r="CY5" s="27" t="s">
        <v>70</v>
      </c>
      <c r="CZ5" s="27" t="s">
        <v>71</v>
      </c>
      <c r="DA5" s="27" t="s">
        <v>74</v>
      </c>
      <c r="DB5" s="126" t="s">
        <v>0</v>
      </c>
      <c r="DC5" s="126" t="s">
        <v>1</v>
      </c>
      <c r="DD5" s="27" t="s">
        <v>1843</v>
      </c>
      <c r="DE5" s="27" t="s">
        <v>69</v>
      </c>
      <c r="DF5" s="27" t="s">
        <v>70</v>
      </c>
      <c r="DG5" s="27" t="s">
        <v>71</v>
      </c>
      <c r="DH5" s="27" t="s">
        <v>74</v>
      </c>
      <c r="DI5" s="126" t="s">
        <v>0</v>
      </c>
      <c r="DJ5" s="126" t="s">
        <v>1</v>
      </c>
      <c r="DK5" s="27" t="s">
        <v>1845</v>
      </c>
      <c r="DL5" s="27" t="s">
        <v>69</v>
      </c>
      <c r="DM5" s="27" t="s">
        <v>70</v>
      </c>
      <c r="DN5" s="27" t="s">
        <v>71</v>
      </c>
      <c r="DO5" s="27" t="s">
        <v>74</v>
      </c>
      <c r="DP5" s="126" t="s">
        <v>0</v>
      </c>
      <c r="DQ5" s="126" t="s">
        <v>1</v>
      </c>
      <c r="DR5" s="27" t="s">
        <v>72</v>
      </c>
      <c r="DS5" s="27" t="s">
        <v>69</v>
      </c>
      <c r="DT5" s="27" t="s">
        <v>70</v>
      </c>
      <c r="DU5" s="27" t="s">
        <v>71</v>
      </c>
      <c r="DV5" s="27" t="s">
        <v>74</v>
      </c>
      <c r="DW5" s="126" t="s">
        <v>0</v>
      </c>
      <c r="DX5" s="126" t="s">
        <v>1</v>
      </c>
      <c r="DY5" s="27" t="s">
        <v>72</v>
      </c>
      <c r="DZ5" s="27" t="s">
        <v>69</v>
      </c>
      <c r="EA5" s="27" t="s">
        <v>70</v>
      </c>
      <c r="EB5" s="27" t="s">
        <v>71</v>
      </c>
      <c r="EC5" s="27" t="s">
        <v>74</v>
      </c>
      <c r="ED5" s="126" t="s">
        <v>0</v>
      </c>
      <c r="EE5" s="126" t="s">
        <v>1</v>
      </c>
      <c r="EF5" s="27" t="s">
        <v>72</v>
      </c>
      <c r="EG5" s="27" t="s">
        <v>69</v>
      </c>
      <c r="EH5" s="27" t="s">
        <v>70</v>
      </c>
      <c r="EI5" s="27" t="s">
        <v>71</v>
      </c>
      <c r="EJ5" s="27" t="s">
        <v>74</v>
      </c>
      <c r="EK5" s="126" t="s">
        <v>0</v>
      </c>
      <c r="EL5" s="126" t="s">
        <v>1</v>
      </c>
      <c r="EM5" s="27" t="s">
        <v>1712</v>
      </c>
      <c r="EN5" s="27" t="s">
        <v>69</v>
      </c>
      <c r="EO5" s="27" t="s">
        <v>70</v>
      </c>
      <c r="EP5" s="27" t="s">
        <v>71</v>
      </c>
      <c r="EQ5" s="27" t="s">
        <v>74</v>
      </c>
      <c r="ER5" s="126" t="s">
        <v>0</v>
      </c>
      <c r="ES5" s="126" t="s">
        <v>1</v>
      </c>
      <c r="ET5" s="27" t="s">
        <v>1844</v>
      </c>
      <c r="EU5" s="27" t="s">
        <v>69</v>
      </c>
      <c r="EV5" s="27" t="s">
        <v>70</v>
      </c>
      <c r="EW5" s="27" t="s">
        <v>71</v>
      </c>
      <c r="EX5" s="27" t="s">
        <v>74</v>
      </c>
      <c r="EY5" s="126" t="s">
        <v>0</v>
      </c>
      <c r="EZ5" s="126" t="s">
        <v>1</v>
      </c>
      <c r="FA5" s="27" t="s">
        <v>72</v>
      </c>
      <c r="FB5" s="27" t="s">
        <v>69</v>
      </c>
      <c r="FC5" s="27" t="s">
        <v>70</v>
      </c>
      <c r="FD5" s="27" t="s">
        <v>71</v>
      </c>
      <c r="FE5" s="27" t="s">
        <v>74</v>
      </c>
      <c r="FF5" s="126" t="s">
        <v>0</v>
      </c>
      <c r="FG5" s="126" t="s">
        <v>1</v>
      </c>
      <c r="FH5" s="27" t="s">
        <v>72</v>
      </c>
      <c r="FI5" s="27" t="s">
        <v>69</v>
      </c>
      <c r="FJ5" s="27" t="s">
        <v>70</v>
      </c>
      <c r="FK5" s="27" t="s">
        <v>71</v>
      </c>
      <c r="FL5" s="27" t="s">
        <v>74</v>
      </c>
    </row>
    <row r="6" spans="1:168" s="59" customFormat="1" ht="0.75" customHeight="1">
      <c r="A6" s="56"/>
      <c r="B6" s="56"/>
      <c r="C6" s="57"/>
      <c r="D6" s="57"/>
      <c r="E6" s="57"/>
      <c r="F6" s="57"/>
      <c r="G6" s="58"/>
      <c r="H6" s="56"/>
      <c r="I6" s="56"/>
      <c r="J6" s="57"/>
      <c r="K6" s="57"/>
      <c r="L6" s="57"/>
      <c r="M6" s="57"/>
      <c r="N6" s="58"/>
      <c r="O6" s="56"/>
      <c r="P6" s="56"/>
      <c r="Q6" s="57"/>
      <c r="R6" s="57"/>
      <c r="S6" s="57"/>
      <c r="T6" s="57"/>
      <c r="U6" s="58"/>
      <c r="V6" s="56"/>
      <c r="W6" s="56"/>
      <c r="X6" s="57"/>
      <c r="Y6" s="57"/>
      <c r="Z6" s="57"/>
      <c r="AA6" s="57"/>
      <c r="AB6" s="58"/>
      <c r="AC6" s="56"/>
      <c r="AD6" s="56"/>
      <c r="AE6" s="57"/>
      <c r="AF6" s="57"/>
      <c r="AG6" s="57"/>
      <c r="AH6" s="57"/>
      <c r="AI6" s="58"/>
      <c r="AJ6" s="56"/>
      <c r="AK6" s="56"/>
      <c r="AL6" s="57"/>
      <c r="AM6" s="57"/>
      <c r="AN6" s="57"/>
      <c r="AO6" s="57"/>
      <c r="AP6" s="58"/>
      <c r="AQ6" s="56"/>
      <c r="AR6" s="56"/>
      <c r="AS6" s="57"/>
      <c r="AT6" s="57"/>
      <c r="AU6" s="57"/>
      <c r="AV6" s="57"/>
      <c r="AW6" s="58"/>
      <c r="AX6" s="56"/>
      <c r="AY6" s="56"/>
      <c r="AZ6" s="57"/>
      <c r="BA6" s="57"/>
      <c r="BB6" s="57"/>
      <c r="BC6" s="57"/>
      <c r="BD6" s="58"/>
      <c r="BE6" s="56"/>
      <c r="BF6" s="56"/>
      <c r="BG6" s="57"/>
      <c r="BH6" s="57"/>
      <c r="BI6" s="57"/>
      <c r="BJ6" s="57"/>
      <c r="BK6" s="58"/>
      <c r="BL6" s="56"/>
      <c r="BM6" s="56"/>
      <c r="BN6" s="57"/>
      <c r="BO6" s="57"/>
      <c r="BP6" s="57"/>
      <c r="BQ6" s="57"/>
      <c r="BR6" s="58"/>
      <c r="BS6" s="56"/>
      <c r="BT6" s="56"/>
      <c r="BU6" s="57"/>
      <c r="BV6" s="57"/>
      <c r="BW6" s="57"/>
      <c r="BX6" s="57"/>
      <c r="BY6" s="58"/>
      <c r="BZ6" s="56"/>
      <c r="CA6" s="56"/>
      <c r="CB6" s="57"/>
      <c r="CC6" s="57"/>
      <c r="CD6" s="57"/>
      <c r="CE6" s="57"/>
      <c r="CF6" s="58"/>
      <c r="CG6" s="56"/>
      <c r="CH6" s="56"/>
      <c r="CI6" s="57"/>
      <c r="CJ6" s="57"/>
      <c r="CK6" s="57"/>
      <c r="CL6" s="57"/>
      <c r="CM6" s="58"/>
      <c r="CN6" s="56"/>
      <c r="CO6" s="56"/>
      <c r="CP6" s="57"/>
      <c r="CQ6" s="57"/>
      <c r="CR6" s="57"/>
      <c r="CS6" s="57"/>
      <c r="CT6" s="58"/>
      <c r="CU6" s="56"/>
      <c r="CV6" s="56"/>
      <c r="CW6" s="57"/>
      <c r="CX6" s="57"/>
      <c r="CY6" s="57"/>
      <c r="CZ6" s="57"/>
      <c r="DA6" s="58"/>
      <c r="DB6" s="56"/>
      <c r="DC6" s="56"/>
      <c r="DD6" s="57"/>
      <c r="DE6" s="57"/>
      <c r="DF6" s="57"/>
      <c r="DG6" s="57"/>
      <c r="DH6" s="58"/>
      <c r="DI6" s="56"/>
      <c r="DJ6" s="56"/>
      <c r="DK6" s="57"/>
      <c r="DL6" s="57"/>
      <c r="DM6" s="57"/>
      <c r="DN6" s="57"/>
      <c r="DO6" s="58"/>
      <c r="DP6" s="56"/>
      <c r="DQ6" s="56"/>
      <c r="DR6" s="57"/>
      <c r="DS6" s="57"/>
      <c r="DT6" s="57"/>
      <c r="DU6" s="57"/>
      <c r="DV6" s="58"/>
      <c r="DW6" s="56"/>
      <c r="DX6" s="56"/>
      <c r="DY6" s="57"/>
      <c r="DZ6" s="57"/>
      <c r="EA6" s="57"/>
      <c r="EB6" s="57"/>
      <c r="EC6" s="58"/>
      <c r="ED6" s="56"/>
      <c r="EE6" s="56"/>
      <c r="EF6" s="57"/>
      <c r="EG6" s="57"/>
      <c r="EH6" s="57"/>
      <c r="EI6" s="57"/>
      <c r="EJ6" s="58"/>
      <c r="EK6" s="56"/>
      <c r="EL6" s="56"/>
      <c r="EM6" s="57"/>
      <c r="EN6" s="57"/>
      <c r="EO6" s="57"/>
      <c r="EP6" s="57"/>
      <c r="EQ6" s="58"/>
      <c r="ER6" s="56"/>
      <c r="ES6" s="56"/>
      <c r="ET6" s="57"/>
      <c r="EU6" s="57"/>
      <c r="EV6" s="57"/>
      <c r="EW6" s="57"/>
      <c r="EX6" s="58"/>
      <c r="EY6" s="56"/>
      <c r="EZ6" s="56"/>
      <c r="FA6" s="57"/>
      <c r="FB6" s="57"/>
      <c r="FC6" s="57"/>
      <c r="FD6" s="57"/>
      <c r="FE6" s="58"/>
      <c r="FF6" s="56"/>
      <c r="FG6" s="56"/>
      <c r="FH6" s="57"/>
      <c r="FI6" s="57"/>
      <c r="FJ6" s="57"/>
      <c r="FK6" s="57"/>
      <c r="FL6" s="58"/>
    </row>
    <row r="7" spans="1:168" ht="16.5" hidden="1">
      <c r="A7" s="23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0</v>
      </c>
      <c r="K7" s="5">
        <v>0</v>
      </c>
      <c r="L7" s="5">
        <v>0</v>
      </c>
      <c r="M7" s="5">
        <f>K7+L7</f>
        <v>0</v>
      </c>
      <c r="N7" s="9"/>
      <c r="O7" s="1">
        <v>1</v>
      </c>
      <c r="P7" s="2" t="s">
        <v>4</v>
      </c>
      <c r="Q7" s="5">
        <v>0</v>
      </c>
      <c r="R7" s="5">
        <v>0</v>
      </c>
      <c r="S7" s="5">
        <v>0</v>
      </c>
      <c r="T7" s="5">
        <f>R7+S7</f>
        <v>0</v>
      </c>
      <c r="U7" s="9"/>
      <c r="V7" s="1">
        <v>1</v>
      </c>
      <c r="W7" s="2" t="s">
        <v>4</v>
      </c>
      <c r="X7" s="5">
        <v>0</v>
      </c>
      <c r="Y7" s="5">
        <v>0</v>
      </c>
      <c r="Z7" s="5">
        <v>0</v>
      </c>
      <c r="AA7" s="5">
        <f>Y7+Z7</f>
        <v>0</v>
      </c>
      <c r="AB7" s="9"/>
      <c r="AC7" s="1">
        <v>1</v>
      </c>
      <c r="AD7" s="2" t="s">
        <v>4</v>
      </c>
      <c r="AE7" s="5">
        <v>0</v>
      </c>
      <c r="AF7" s="5">
        <v>157000</v>
      </c>
      <c r="AG7" s="5">
        <v>0</v>
      </c>
      <c r="AH7" s="5">
        <f>AF7+AG7</f>
        <v>157000</v>
      </c>
      <c r="AI7" s="9"/>
      <c r="AJ7" s="1">
        <v>1</v>
      </c>
      <c r="AK7" s="2" t="s">
        <v>4</v>
      </c>
      <c r="AL7" s="5">
        <v>108</v>
      </c>
      <c r="AM7" s="5">
        <v>2700000</v>
      </c>
      <c r="AN7" s="5">
        <v>0</v>
      </c>
      <c r="AO7" s="5">
        <f>AM7+AN7</f>
        <v>2700000</v>
      </c>
      <c r="AP7" s="9"/>
      <c r="AQ7" s="1">
        <v>1</v>
      </c>
      <c r="AR7" s="2" t="s">
        <v>4</v>
      </c>
      <c r="AS7" s="5">
        <v>120</v>
      </c>
      <c r="AT7" s="5">
        <v>96000</v>
      </c>
      <c r="AU7" s="5">
        <v>0</v>
      </c>
      <c r="AV7" s="5">
        <f>AT7+AU7</f>
        <v>96000</v>
      </c>
      <c r="AW7" s="9"/>
      <c r="AX7" s="1">
        <v>1</v>
      </c>
      <c r="AY7" s="2" t="s">
        <v>4</v>
      </c>
      <c r="AZ7" s="5">
        <v>0</v>
      </c>
      <c r="BA7" s="5">
        <v>6329753</v>
      </c>
      <c r="BB7" s="5">
        <v>0</v>
      </c>
      <c r="BC7" s="5">
        <f>BA7+BB7</f>
        <v>6329753</v>
      </c>
      <c r="BD7" s="9"/>
      <c r="BE7" s="1">
        <v>1</v>
      </c>
      <c r="BF7" s="2" t="s">
        <v>4</v>
      </c>
      <c r="BG7" s="5">
        <v>0</v>
      </c>
      <c r="BH7" s="5">
        <v>0</v>
      </c>
      <c r="BI7" s="5">
        <v>0</v>
      </c>
      <c r="BJ7" s="5">
        <f>BH7+BI7</f>
        <v>0</v>
      </c>
      <c r="BK7" s="9"/>
      <c r="BL7" s="1">
        <v>1</v>
      </c>
      <c r="BM7" s="2" t="s">
        <v>4</v>
      </c>
      <c r="BN7" s="5">
        <v>0</v>
      </c>
      <c r="BO7" s="5">
        <v>200000</v>
      </c>
      <c r="BP7" s="5">
        <v>100000</v>
      </c>
      <c r="BQ7" s="5">
        <f>BO7+BP7</f>
        <v>300000</v>
      </c>
      <c r="BR7" s="9"/>
      <c r="BS7" s="1">
        <v>1</v>
      </c>
      <c r="BT7" s="2" t="s">
        <v>4</v>
      </c>
      <c r="BU7" s="5">
        <v>1434</v>
      </c>
      <c r="BV7" s="5">
        <v>143400</v>
      </c>
      <c r="BW7" s="5">
        <v>0</v>
      </c>
      <c r="BX7" s="5">
        <f>BV7+BW7</f>
        <v>143400</v>
      </c>
      <c r="BY7" s="9"/>
      <c r="BZ7" s="1">
        <v>1</v>
      </c>
      <c r="CA7" s="2" t="s">
        <v>4</v>
      </c>
      <c r="CB7" s="5">
        <v>4493</v>
      </c>
      <c r="CC7" s="5">
        <v>449300</v>
      </c>
      <c r="CD7" s="5">
        <v>0</v>
      </c>
      <c r="CE7" s="5">
        <f>CC7+CD7</f>
        <v>449300</v>
      </c>
      <c r="CF7" s="9"/>
      <c r="CG7" s="1">
        <v>1</v>
      </c>
      <c r="CH7" s="2" t="s">
        <v>4</v>
      </c>
      <c r="CI7" s="5">
        <v>192</v>
      </c>
      <c r="CJ7" s="5">
        <v>960000</v>
      </c>
      <c r="CK7" s="5">
        <v>0</v>
      </c>
      <c r="CL7" s="5">
        <f>CJ7+CK7</f>
        <v>960000</v>
      </c>
      <c r="CM7" s="9"/>
      <c r="CN7" s="1">
        <v>1</v>
      </c>
      <c r="CO7" s="2" t="s">
        <v>4</v>
      </c>
      <c r="CP7" s="5">
        <v>53</v>
      </c>
      <c r="CQ7" s="5">
        <v>159000</v>
      </c>
      <c r="CR7" s="5">
        <v>0</v>
      </c>
      <c r="CS7" s="5">
        <f>CQ7+CR7</f>
        <v>159000</v>
      </c>
      <c r="CT7" s="9"/>
      <c r="CU7" s="1">
        <v>1</v>
      </c>
      <c r="CV7" s="2" t="s">
        <v>4</v>
      </c>
      <c r="CW7" s="5">
        <v>50</v>
      </c>
      <c r="CX7" s="5">
        <v>270000</v>
      </c>
      <c r="CY7" s="5">
        <v>0</v>
      </c>
      <c r="CZ7" s="5">
        <f>CX7+CY7</f>
        <v>270000</v>
      </c>
      <c r="DA7" s="9"/>
      <c r="DB7" s="1">
        <v>1</v>
      </c>
      <c r="DC7" s="2" t="s">
        <v>4</v>
      </c>
      <c r="DD7" s="5">
        <v>69</v>
      </c>
      <c r="DE7" s="5">
        <v>103500</v>
      </c>
      <c r="DF7" s="5">
        <v>0</v>
      </c>
      <c r="DG7" s="5">
        <f>DE7+DF7</f>
        <v>103500</v>
      </c>
      <c r="DH7" s="9"/>
      <c r="DI7" s="1">
        <v>1</v>
      </c>
      <c r="DJ7" s="2" t="s">
        <v>4</v>
      </c>
      <c r="DK7" s="5">
        <v>2</v>
      </c>
      <c r="DL7" s="5">
        <v>60000</v>
      </c>
      <c r="DM7" s="5">
        <v>0</v>
      </c>
      <c r="DN7" s="5">
        <f>DL7+DM7</f>
        <v>60000</v>
      </c>
      <c r="DO7" s="9"/>
      <c r="DP7" s="1">
        <v>1</v>
      </c>
      <c r="DQ7" s="2" t="s">
        <v>4</v>
      </c>
      <c r="DR7" s="5">
        <v>0</v>
      </c>
      <c r="DS7" s="5">
        <v>0</v>
      </c>
      <c r="DT7" s="5">
        <v>0</v>
      </c>
      <c r="DU7" s="5">
        <f>DS7+DT7</f>
        <v>0</v>
      </c>
      <c r="DV7" s="9"/>
      <c r="DW7" s="1">
        <v>1</v>
      </c>
      <c r="DX7" s="2" t="s">
        <v>4</v>
      </c>
      <c r="DY7" s="5">
        <v>0</v>
      </c>
      <c r="DZ7" s="5">
        <v>100000</v>
      </c>
      <c r="EA7" s="5">
        <v>0</v>
      </c>
      <c r="EB7" s="5">
        <f>DZ7+EA7</f>
        <v>100000</v>
      </c>
      <c r="EC7" s="9"/>
      <c r="ED7" s="1">
        <v>1</v>
      </c>
      <c r="EE7" s="2" t="s">
        <v>4</v>
      </c>
      <c r="EF7" s="5">
        <v>1</v>
      </c>
      <c r="EG7" s="5">
        <v>2500</v>
      </c>
      <c r="EH7" s="5">
        <v>0</v>
      </c>
      <c r="EI7" s="5">
        <f>EG7+EH7</f>
        <v>2500</v>
      </c>
      <c r="EJ7" s="9"/>
      <c r="EK7" s="1">
        <v>1</v>
      </c>
      <c r="EL7" s="2" t="s">
        <v>4</v>
      </c>
      <c r="EM7" s="5">
        <v>500</v>
      </c>
      <c r="EN7" s="5">
        <v>138000</v>
      </c>
      <c r="EO7" s="5">
        <v>57894</v>
      </c>
      <c r="EP7" s="5">
        <f>EN7+EO7</f>
        <v>195894</v>
      </c>
      <c r="EQ7" s="9"/>
      <c r="ER7" s="1">
        <v>1</v>
      </c>
      <c r="ES7" s="2" t="s">
        <v>4</v>
      </c>
      <c r="ET7" s="5">
        <v>500</v>
      </c>
      <c r="EU7" s="5">
        <v>175000</v>
      </c>
      <c r="EV7" s="5">
        <v>0</v>
      </c>
      <c r="EW7" s="5">
        <f>EU7+EV7</f>
        <v>175000</v>
      </c>
      <c r="EX7" s="9"/>
      <c r="EY7" s="1">
        <v>1</v>
      </c>
      <c r="EZ7" s="2" t="s">
        <v>4</v>
      </c>
      <c r="FA7" s="5">
        <v>63</v>
      </c>
      <c r="FB7" s="5">
        <v>227900</v>
      </c>
      <c r="FC7" s="5">
        <v>0</v>
      </c>
      <c r="FD7" s="5">
        <f>FB7+FC7</f>
        <v>227900</v>
      </c>
      <c r="FE7" s="9"/>
      <c r="FF7" s="1">
        <v>1</v>
      </c>
      <c r="FG7" s="2" t="s">
        <v>4</v>
      </c>
      <c r="FH7" s="5">
        <v>0</v>
      </c>
      <c r="FI7" s="5">
        <f>K7+R7+Y7+AF7+AM7+AT7+BA7+BH7+BO7+BV7+CC7+CJ7+CQ7+CX7+DE7+DL7+DS7+DZ7+EG7+EN7+EU7+FB7</f>
        <v>12271353</v>
      </c>
      <c r="FJ7" s="5">
        <f t="shared" ref="FJ7:FJ70" si="0">L7+S7+Z7+AG7+AN7+AU7+BB7+BI7+BP7+BW7+CD7+CK7+CR7+CY7+DF7+DM7+DT7+EA7+EH7+EO7+EV7+FC7</f>
        <v>157894</v>
      </c>
      <c r="FK7" s="5">
        <f t="shared" ref="FK7:FK70" si="1">M7+T7+AA7+AH7+AO7+AV7+BC7+BJ7+BQ7+BX7+CE7+CL7+CS7+CZ7+DG7+DN7+DU7+EB7+EI7+EP7+EW7+FD7</f>
        <v>12429247</v>
      </c>
      <c r="FL7" s="9"/>
    </row>
    <row r="8" spans="1:168" ht="16.5" hidden="1">
      <c r="A8" s="23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2">D8+E8</f>
        <v>0</v>
      </c>
      <c r="G8" s="9"/>
      <c r="H8" s="1">
        <v>2</v>
      </c>
      <c r="I8" s="2" t="s">
        <v>5</v>
      </c>
      <c r="J8" s="5">
        <v>0</v>
      </c>
      <c r="K8" s="5">
        <v>0</v>
      </c>
      <c r="L8" s="5">
        <v>0</v>
      </c>
      <c r="M8" s="5">
        <f t="shared" ref="M8:M68" si="3">K8+L8</f>
        <v>0</v>
      </c>
      <c r="N8" s="9"/>
      <c r="O8" s="1">
        <v>2</v>
      </c>
      <c r="P8" s="2" t="s">
        <v>5</v>
      </c>
      <c r="Q8" s="5">
        <v>0</v>
      </c>
      <c r="R8" s="5">
        <v>0</v>
      </c>
      <c r="S8" s="5">
        <v>0</v>
      </c>
      <c r="T8" s="5">
        <f t="shared" ref="T8:T68" si="4">R8+S8</f>
        <v>0</v>
      </c>
      <c r="U8" s="9"/>
      <c r="V8" s="1">
        <v>2</v>
      </c>
      <c r="W8" s="2" t="s">
        <v>5</v>
      </c>
      <c r="X8" s="5">
        <v>0</v>
      </c>
      <c r="Y8" s="5">
        <v>0</v>
      </c>
      <c r="Z8" s="5">
        <v>0</v>
      </c>
      <c r="AA8" s="5">
        <f t="shared" ref="AA8:AA68" si="5">Y8+Z8</f>
        <v>0</v>
      </c>
      <c r="AB8" s="9"/>
      <c r="AC8" s="1">
        <v>2</v>
      </c>
      <c r="AD8" s="2" t="s">
        <v>5</v>
      </c>
      <c r="AE8" s="5">
        <v>0</v>
      </c>
      <c r="AF8" s="5">
        <v>123000</v>
      </c>
      <c r="AG8" s="5">
        <v>0</v>
      </c>
      <c r="AH8" s="5">
        <f t="shared" ref="AH8:AH68" si="6">AF8+AG8</f>
        <v>123000</v>
      </c>
      <c r="AI8" s="9"/>
      <c r="AJ8" s="1">
        <v>2</v>
      </c>
      <c r="AK8" s="2" t="s">
        <v>5</v>
      </c>
      <c r="AL8" s="5">
        <v>108</v>
      </c>
      <c r="AM8" s="5">
        <v>2700000</v>
      </c>
      <c r="AN8" s="5">
        <v>0</v>
      </c>
      <c r="AO8" s="5">
        <f t="shared" ref="AO8:AO68" si="7">AM8+AN8</f>
        <v>2700000</v>
      </c>
      <c r="AP8" s="9"/>
      <c r="AQ8" s="1">
        <v>2</v>
      </c>
      <c r="AR8" s="2" t="s">
        <v>5</v>
      </c>
      <c r="AS8" s="5">
        <v>120</v>
      </c>
      <c r="AT8" s="5">
        <v>96000</v>
      </c>
      <c r="AU8" s="5">
        <v>0</v>
      </c>
      <c r="AV8" s="5">
        <f t="shared" ref="AV8:AV68" si="8">AT8+AU8</f>
        <v>96000</v>
      </c>
      <c r="AW8" s="9"/>
      <c r="AX8" s="1">
        <v>2</v>
      </c>
      <c r="AY8" s="2" t="s">
        <v>5</v>
      </c>
      <c r="AZ8" s="5">
        <v>0</v>
      </c>
      <c r="BA8" s="5">
        <v>1167749</v>
      </c>
      <c r="BB8" s="5">
        <v>0</v>
      </c>
      <c r="BC8" s="5">
        <f t="shared" ref="BC8:BC68" si="9">BA8+BB8</f>
        <v>1167749</v>
      </c>
      <c r="BD8" s="9"/>
      <c r="BE8" s="1">
        <v>2</v>
      </c>
      <c r="BF8" s="2" t="s">
        <v>5</v>
      </c>
      <c r="BG8" s="5">
        <v>0</v>
      </c>
      <c r="BH8" s="5">
        <v>0</v>
      </c>
      <c r="BI8" s="5">
        <v>0</v>
      </c>
      <c r="BJ8" s="5">
        <f t="shared" ref="BJ8:BJ68" si="10">BH8+BI8</f>
        <v>0</v>
      </c>
      <c r="BK8" s="9"/>
      <c r="BL8" s="1">
        <v>2</v>
      </c>
      <c r="BM8" s="2" t="s">
        <v>5</v>
      </c>
      <c r="BN8" s="5">
        <v>0</v>
      </c>
      <c r="BO8" s="5">
        <v>20000</v>
      </c>
      <c r="BP8" s="5">
        <v>0</v>
      </c>
      <c r="BQ8" s="5">
        <f t="shared" ref="BQ8:BQ68" si="11">BO8+BP8</f>
        <v>20000</v>
      </c>
      <c r="BR8" s="9"/>
      <c r="BS8" s="1">
        <v>2</v>
      </c>
      <c r="BT8" s="2" t="s">
        <v>5</v>
      </c>
      <c r="BU8" s="5">
        <v>417</v>
      </c>
      <c r="BV8" s="5">
        <v>41700</v>
      </c>
      <c r="BW8" s="5">
        <v>0</v>
      </c>
      <c r="BX8" s="5">
        <f t="shared" ref="BX8:BX68" si="12">BV8+BW8</f>
        <v>41700</v>
      </c>
      <c r="BY8" s="9"/>
      <c r="BZ8" s="1">
        <v>2</v>
      </c>
      <c r="CA8" s="2" t="s">
        <v>5</v>
      </c>
      <c r="CB8" s="5">
        <v>1013</v>
      </c>
      <c r="CC8" s="5">
        <v>101300</v>
      </c>
      <c r="CD8" s="5">
        <v>0</v>
      </c>
      <c r="CE8" s="5">
        <f t="shared" ref="CE8:CE68" si="13">CC8+CD8</f>
        <v>101300</v>
      </c>
      <c r="CF8" s="9"/>
      <c r="CG8" s="1">
        <v>2</v>
      </c>
      <c r="CH8" s="2" t="s">
        <v>5</v>
      </c>
      <c r="CI8" s="5">
        <v>0</v>
      </c>
      <c r="CJ8" s="5">
        <v>0</v>
      </c>
      <c r="CK8" s="5">
        <v>0</v>
      </c>
      <c r="CL8" s="5">
        <f t="shared" ref="CL8:CL68" si="14">CJ8+CK8</f>
        <v>0</v>
      </c>
      <c r="CM8" s="9"/>
      <c r="CN8" s="1">
        <v>2</v>
      </c>
      <c r="CO8" s="2" t="s">
        <v>5</v>
      </c>
      <c r="CP8" s="5">
        <v>0</v>
      </c>
      <c r="CQ8" s="5">
        <v>0</v>
      </c>
      <c r="CR8" s="5">
        <v>0</v>
      </c>
      <c r="CS8" s="5">
        <f t="shared" ref="CS8:CS68" si="15">CQ8+CR8</f>
        <v>0</v>
      </c>
      <c r="CT8" s="9"/>
      <c r="CU8" s="1">
        <v>2</v>
      </c>
      <c r="CV8" s="2" t="s">
        <v>5</v>
      </c>
      <c r="CW8" s="5">
        <v>5</v>
      </c>
      <c r="CX8" s="5">
        <v>27000</v>
      </c>
      <c r="CY8" s="5">
        <v>0</v>
      </c>
      <c r="CZ8" s="5">
        <f t="shared" ref="CZ8:CZ68" si="16">CX8+CY8</f>
        <v>27000</v>
      </c>
      <c r="DA8" s="9"/>
      <c r="DB8" s="1">
        <v>2</v>
      </c>
      <c r="DC8" s="2" t="s">
        <v>5</v>
      </c>
      <c r="DD8" s="5">
        <v>25</v>
      </c>
      <c r="DE8" s="5">
        <v>37500</v>
      </c>
      <c r="DF8" s="5">
        <v>0</v>
      </c>
      <c r="DG8" s="5">
        <f t="shared" ref="DG8:DG68" si="17">DE8+DF8</f>
        <v>37500</v>
      </c>
      <c r="DH8" s="9"/>
      <c r="DI8" s="1">
        <v>2</v>
      </c>
      <c r="DJ8" s="2" t="s">
        <v>5</v>
      </c>
      <c r="DK8" s="5">
        <v>0</v>
      </c>
      <c r="DL8" s="5">
        <v>0</v>
      </c>
      <c r="DM8" s="5">
        <v>0</v>
      </c>
      <c r="DN8" s="5">
        <f t="shared" ref="DN8:DN68" si="18">DL8+DM8</f>
        <v>0</v>
      </c>
      <c r="DO8" s="9"/>
      <c r="DP8" s="1">
        <v>2</v>
      </c>
      <c r="DQ8" s="2" t="s">
        <v>5</v>
      </c>
      <c r="DR8" s="5">
        <v>0</v>
      </c>
      <c r="DS8" s="5">
        <v>0</v>
      </c>
      <c r="DT8" s="5">
        <v>0</v>
      </c>
      <c r="DU8" s="5">
        <f t="shared" ref="DU8:DU68" si="19">DS8+DT8</f>
        <v>0</v>
      </c>
      <c r="DV8" s="9"/>
      <c r="DW8" s="1">
        <v>2</v>
      </c>
      <c r="DX8" s="2" t="s">
        <v>5</v>
      </c>
      <c r="DY8" s="5">
        <v>0</v>
      </c>
      <c r="DZ8" s="5">
        <v>0</v>
      </c>
      <c r="EA8" s="5">
        <v>0</v>
      </c>
      <c r="EB8" s="5">
        <f t="shared" ref="EB8:EB68" si="20">DZ8+EA8</f>
        <v>0</v>
      </c>
      <c r="EC8" s="9"/>
      <c r="ED8" s="1">
        <v>2</v>
      </c>
      <c r="EE8" s="2" t="s">
        <v>5</v>
      </c>
      <c r="EF8" s="5">
        <v>1</v>
      </c>
      <c r="EG8" s="5">
        <v>2500</v>
      </c>
      <c r="EH8" s="5">
        <v>0</v>
      </c>
      <c r="EI8" s="5">
        <f t="shared" ref="EI8:EI68" si="21">EG8+EH8</f>
        <v>2500</v>
      </c>
      <c r="EJ8" s="9"/>
      <c r="EK8" s="1">
        <v>2</v>
      </c>
      <c r="EL8" s="2" t="s">
        <v>5</v>
      </c>
      <c r="EM8" s="5">
        <v>500</v>
      </c>
      <c r="EN8" s="5">
        <v>138000</v>
      </c>
      <c r="EO8" s="5">
        <v>57894</v>
      </c>
      <c r="EP8" s="5">
        <f t="shared" ref="EP8:EP68" si="22">EN8+EO8</f>
        <v>195894</v>
      </c>
      <c r="EQ8" s="9"/>
      <c r="ER8" s="1">
        <v>2</v>
      </c>
      <c r="ES8" s="2" t="s">
        <v>5</v>
      </c>
      <c r="ET8" s="5">
        <v>600</v>
      </c>
      <c r="EU8" s="5">
        <v>210000</v>
      </c>
      <c r="EV8" s="5">
        <v>0</v>
      </c>
      <c r="EW8" s="5">
        <f t="shared" ref="EW8:EW68" si="23">EU8+EV8</f>
        <v>210000</v>
      </c>
      <c r="EX8" s="9"/>
      <c r="EY8" s="1">
        <v>2</v>
      </c>
      <c r="EZ8" s="2" t="s">
        <v>5</v>
      </c>
      <c r="FA8" s="5">
        <v>35</v>
      </c>
      <c r="FB8" s="5">
        <v>135500</v>
      </c>
      <c r="FC8" s="5">
        <v>0</v>
      </c>
      <c r="FD8" s="5">
        <f t="shared" ref="FD8:FD68" si="24">FB8+FC8</f>
        <v>135500</v>
      </c>
      <c r="FE8" s="9"/>
      <c r="FF8" s="1">
        <v>2</v>
      </c>
      <c r="FG8" s="2" t="s">
        <v>5</v>
      </c>
      <c r="FH8" s="5">
        <v>0</v>
      </c>
      <c r="FI8" s="5">
        <f t="shared" ref="FI8:FI71" si="25">K8+R8+Y8+AF8+AM8+AT8+BA8+BH8+BO8+BV8+CC8+CJ8+CQ8+CX8+DE8+DL8+DS8+DZ8+EG8+EN8+EU8+FB8</f>
        <v>4800249</v>
      </c>
      <c r="FJ8" s="5">
        <f t="shared" si="0"/>
        <v>57894</v>
      </c>
      <c r="FK8" s="5">
        <f t="shared" si="1"/>
        <v>4858143</v>
      </c>
      <c r="FL8" s="9"/>
    </row>
    <row r="9" spans="1:168" ht="16.5" hidden="1">
      <c r="A9" s="23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2"/>
        <v>0</v>
      </c>
      <c r="G9" s="9"/>
      <c r="H9" s="1">
        <v>3</v>
      </c>
      <c r="I9" s="2" t="s">
        <v>6</v>
      </c>
      <c r="J9" s="5">
        <v>0</v>
      </c>
      <c r="K9" s="5">
        <v>0</v>
      </c>
      <c r="L9" s="5">
        <v>0</v>
      </c>
      <c r="M9" s="5">
        <f t="shared" si="3"/>
        <v>0</v>
      </c>
      <c r="N9" s="9"/>
      <c r="O9" s="1">
        <v>3</v>
      </c>
      <c r="P9" s="2" t="s">
        <v>6</v>
      </c>
      <c r="Q9" s="5">
        <v>0</v>
      </c>
      <c r="R9" s="5">
        <v>0</v>
      </c>
      <c r="S9" s="5">
        <v>0</v>
      </c>
      <c r="T9" s="5">
        <f t="shared" si="4"/>
        <v>0</v>
      </c>
      <c r="U9" s="9"/>
      <c r="V9" s="1">
        <v>3</v>
      </c>
      <c r="W9" s="2" t="s">
        <v>6</v>
      </c>
      <c r="X9" s="5">
        <v>0</v>
      </c>
      <c r="Y9" s="5">
        <v>0</v>
      </c>
      <c r="Z9" s="5">
        <v>0</v>
      </c>
      <c r="AA9" s="5">
        <f t="shared" si="5"/>
        <v>0</v>
      </c>
      <c r="AB9" s="9"/>
      <c r="AC9" s="1">
        <v>3</v>
      </c>
      <c r="AD9" s="2" t="s">
        <v>6</v>
      </c>
      <c r="AE9" s="5">
        <v>0</v>
      </c>
      <c r="AF9" s="5">
        <v>204000</v>
      </c>
      <c r="AG9" s="5">
        <v>0</v>
      </c>
      <c r="AH9" s="5">
        <f t="shared" si="6"/>
        <v>204000</v>
      </c>
      <c r="AI9" s="9"/>
      <c r="AJ9" s="1">
        <v>3</v>
      </c>
      <c r="AK9" s="2" t="s">
        <v>6</v>
      </c>
      <c r="AL9" s="5">
        <v>216</v>
      </c>
      <c r="AM9" s="5">
        <v>5400000</v>
      </c>
      <c r="AN9" s="5">
        <v>0</v>
      </c>
      <c r="AO9" s="5">
        <f t="shared" si="7"/>
        <v>5400000</v>
      </c>
      <c r="AP9" s="9"/>
      <c r="AQ9" s="1">
        <v>3</v>
      </c>
      <c r="AR9" s="2" t="s">
        <v>6</v>
      </c>
      <c r="AS9" s="5">
        <v>228</v>
      </c>
      <c r="AT9" s="5">
        <v>182400</v>
      </c>
      <c r="AU9" s="5">
        <v>0</v>
      </c>
      <c r="AV9" s="5">
        <f t="shared" si="8"/>
        <v>182400</v>
      </c>
      <c r="AW9" s="9"/>
      <c r="AX9" s="1">
        <v>3</v>
      </c>
      <c r="AY9" s="2" t="s">
        <v>6</v>
      </c>
      <c r="AZ9" s="5">
        <v>0</v>
      </c>
      <c r="BA9" s="5">
        <v>4414672</v>
      </c>
      <c r="BB9" s="5">
        <v>0</v>
      </c>
      <c r="BC9" s="5">
        <f t="shared" si="9"/>
        <v>4414672</v>
      </c>
      <c r="BD9" s="9"/>
      <c r="BE9" s="1">
        <v>3</v>
      </c>
      <c r="BF9" s="2" t="s">
        <v>6</v>
      </c>
      <c r="BG9" s="5">
        <v>0</v>
      </c>
      <c r="BH9" s="5">
        <v>0</v>
      </c>
      <c r="BI9" s="5">
        <v>0</v>
      </c>
      <c r="BJ9" s="5">
        <f t="shared" si="10"/>
        <v>0</v>
      </c>
      <c r="BK9" s="9"/>
      <c r="BL9" s="1">
        <v>3</v>
      </c>
      <c r="BM9" s="2" t="s">
        <v>6</v>
      </c>
      <c r="BN9" s="5">
        <v>0</v>
      </c>
      <c r="BO9" s="5">
        <v>0</v>
      </c>
      <c r="BP9" s="5">
        <v>0</v>
      </c>
      <c r="BQ9" s="5">
        <f t="shared" si="11"/>
        <v>0</v>
      </c>
      <c r="BR9" s="9"/>
      <c r="BS9" s="1">
        <v>3</v>
      </c>
      <c r="BT9" s="2" t="s">
        <v>6</v>
      </c>
      <c r="BU9" s="5">
        <v>1634</v>
      </c>
      <c r="BV9" s="5">
        <v>163400</v>
      </c>
      <c r="BW9" s="5">
        <v>0</v>
      </c>
      <c r="BX9" s="5">
        <f t="shared" si="12"/>
        <v>163400</v>
      </c>
      <c r="BY9" s="9"/>
      <c r="BZ9" s="1">
        <v>3</v>
      </c>
      <c r="CA9" s="2" t="s">
        <v>6</v>
      </c>
      <c r="CB9" s="5">
        <v>3308</v>
      </c>
      <c r="CC9" s="5">
        <v>330800</v>
      </c>
      <c r="CD9" s="5">
        <v>0</v>
      </c>
      <c r="CE9" s="5">
        <f t="shared" si="13"/>
        <v>330800</v>
      </c>
      <c r="CF9" s="9"/>
      <c r="CG9" s="1">
        <v>3</v>
      </c>
      <c r="CH9" s="2" t="s">
        <v>6</v>
      </c>
      <c r="CI9" s="5">
        <v>0</v>
      </c>
      <c r="CJ9" s="5">
        <v>0</v>
      </c>
      <c r="CK9" s="5">
        <v>0</v>
      </c>
      <c r="CL9" s="5">
        <f t="shared" si="14"/>
        <v>0</v>
      </c>
      <c r="CM9" s="9"/>
      <c r="CN9" s="1">
        <v>3</v>
      </c>
      <c r="CO9" s="2" t="s">
        <v>6</v>
      </c>
      <c r="CP9" s="5">
        <v>0</v>
      </c>
      <c r="CQ9" s="5">
        <v>0</v>
      </c>
      <c r="CR9" s="5">
        <v>0</v>
      </c>
      <c r="CS9" s="5">
        <f t="shared" si="15"/>
        <v>0</v>
      </c>
      <c r="CT9" s="9"/>
      <c r="CU9" s="1">
        <v>3</v>
      </c>
      <c r="CV9" s="2" t="s">
        <v>6</v>
      </c>
      <c r="CW9" s="5">
        <v>60</v>
      </c>
      <c r="CX9" s="5">
        <v>324000</v>
      </c>
      <c r="CY9" s="5">
        <v>0</v>
      </c>
      <c r="CZ9" s="5">
        <f t="shared" si="16"/>
        <v>324000</v>
      </c>
      <c r="DA9" s="9"/>
      <c r="DB9" s="1">
        <v>3</v>
      </c>
      <c r="DC9" s="2" t="s">
        <v>6</v>
      </c>
      <c r="DD9" s="5">
        <v>127</v>
      </c>
      <c r="DE9" s="5">
        <v>190500</v>
      </c>
      <c r="DF9" s="5">
        <v>0</v>
      </c>
      <c r="DG9" s="5">
        <f t="shared" si="17"/>
        <v>190500</v>
      </c>
      <c r="DH9" s="9"/>
      <c r="DI9" s="1">
        <v>3</v>
      </c>
      <c r="DJ9" s="2" t="s">
        <v>6</v>
      </c>
      <c r="DK9" s="5">
        <v>2</v>
      </c>
      <c r="DL9" s="5">
        <v>60000</v>
      </c>
      <c r="DM9" s="5">
        <v>0</v>
      </c>
      <c r="DN9" s="5">
        <f t="shared" si="18"/>
        <v>60000</v>
      </c>
      <c r="DO9" s="9"/>
      <c r="DP9" s="1">
        <v>3</v>
      </c>
      <c r="DQ9" s="2" t="s">
        <v>6</v>
      </c>
      <c r="DR9" s="5">
        <v>0</v>
      </c>
      <c r="DS9" s="5">
        <v>0</v>
      </c>
      <c r="DT9" s="5">
        <v>0</v>
      </c>
      <c r="DU9" s="5">
        <f t="shared" si="19"/>
        <v>0</v>
      </c>
      <c r="DV9" s="9"/>
      <c r="DW9" s="1">
        <v>3</v>
      </c>
      <c r="DX9" s="2" t="s">
        <v>6</v>
      </c>
      <c r="DY9" s="5">
        <v>0</v>
      </c>
      <c r="DZ9" s="5">
        <v>100000</v>
      </c>
      <c r="EA9" s="5">
        <v>0</v>
      </c>
      <c r="EB9" s="5">
        <f t="shared" si="20"/>
        <v>100000</v>
      </c>
      <c r="EC9" s="9"/>
      <c r="ED9" s="1">
        <v>3</v>
      </c>
      <c r="EE9" s="2" t="s">
        <v>6</v>
      </c>
      <c r="EF9" s="5">
        <v>1</v>
      </c>
      <c r="EG9" s="5">
        <v>2500</v>
      </c>
      <c r="EH9" s="5">
        <v>0</v>
      </c>
      <c r="EI9" s="5">
        <f t="shared" si="21"/>
        <v>2500</v>
      </c>
      <c r="EJ9" s="9"/>
      <c r="EK9" s="1">
        <v>3</v>
      </c>
      <c r="EL9" s="2" t="s">
        <v>6</v>
      </c>
      <c r="EM9" s="5">
        <v>1000</v>
      </c>
      <c r="EN9" s="5">
        <v>276000</v>
      </c>
      <c r="EO9" s="5">
        <v>57894</v>
      </c>
      <c r="EP9" s="5">
        <f t="shared" si="22"/>
        <v>333894</v>
      </c>
      <c r="EQ9" s="9"/>
      <c r="ER9" s="1">
        <v>3</v>
      </c>
      <c r="ES9" s="2" t="s">
        <v>6</v>
      </c>
      <c r="ET9" s="5">
        <v>700</v>
      </c>
      <c r="EU9" s="5">
        <v>245000</v>
      </c>
      <c r="EV9" s="5">
        <v>0</v>
      </c>
      <c r="EW9" s="5">
        <f t="shared" si="23"/>
        <v>245000</v>
      </c>
      <c r="EX9" s="9"/>
      <c r="EY9" s="1">
        <v>3</v>
      </c>
      <c r="EZ9" s="2" t="s">
        <v>6</v>
      </c>
      <c r="FA9" s="5">
        <v>77</v>
      </c>
      <c r="FB9" s="5">
        <v>274100</v>
      </c>
      <c r="FC9" s="5">
        <v>0</v>
      </c>
      <c r="FD9" s="5">
        <f t="shared" si="24"/>
        <v>274100</v>
      </c>
      <c r="FE9" s="9"/>
      <c r="FF9" s="1">
        <v>3</v>
      </c>
      <c r="FG9" s="2" t="s">
        <v>6</v>
      </c>
      <c r="FH9" s="5">
        <v>0</v>
      </c>
      <c r="FI9" s="5">
        <f t="shared" si="25"/>
        <v>12167372</v>
      </c>
      <c r="FJ9" s="5">
        <f t="shared" si="0"/>
        <v>57894</v>
      </c>
      <c r="FK9" s="5">
        <f t="shared" si="1"/>
        <v>12225266</v>
      </c>
      <c r="FL9" s="9"/>
    </row>
    <row r="10" spans="1:168" ht="16.5" hidden="1">
      <c r="A10" s="23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2"/>
        <v>0</v>
      </c>
      <c r="G10" s="9"/>
      <c r="H10" s="1">
        <v>4</v>
      </c>
      <c r="I10" s="2" t="s">
        <v>7</v>
      </c>
      <c r="J10" s="5">
        <v>0</v>
      </c>
      <c r="K10" s="5">
        <v>0</v>
      </c>
      <c r="L10" s="5">
        <v>0</v>
      </c>
      <c r="M10" s="5">
        <f t="shared" si="3"/>
        <v>0</v>
      </c>
      <c r="N10" s="9"/>
      <c r="O10" s="1">
        <v>4</v>
      </c>
      <c r="P10" s="2" t="s">
        <v>7</v>
      </c>
      <c r="Q10" s="5">
        <v>0</v>
      </c>
      <c r="R10" s="5">
        <v>0</v>
      </c>
      <c r="S10" s="5">
        <v>0</v>
      </c>
      <c r="T10" s="5">
        <f t="shared" si="4"/>
        <v>0</v>
      </c>
      <c r="U10" s="9"/>
      <c r="V10" s="1">
        <v>4</v>
      </c>
      <c r="W10" s="2" t="s">
        <v>7</v>
      </c>
      <c r="X10" s="5">
        <v>0</v>
      </c>
      <c r="Y10" s="5">
        <v>0</v>
      </c>
      <c r="Z10" s="5">
        <v>0</v>
      </c>
      <c r="AA10" s="5">
        <f t="shared" si="5"/>
        <v>0</v>
      </c>
      <c r="AB10" s="9"/>
      <c r="AC10" s="1">
        <v>4</v>
      </c>
      <c r="AD10" s="2" t="s">
        <v>7</v>
      </c>
      <c r="AE10" s="5">
        <v>0</v>
      </c>
      <c r="AF10" s="5">
        <v>175000</v>
      </c>
      <c r="AG10" s="5">
        <v>0</v>
      </c>
      <c r="AH10" s="5">
        <f t="shared" si="6"/>
        <v>175000</v>
      </c>
      <c r="AI10" s="9"/>
      <c r="AJ10" s="1">
        <v>4</v>
      </c>
      <c r="AK10" s="2" t="s">
        <v>7</v>
      </c>
      <c r="AL10" s="5">
        <v>180</v>
      </c>
      <c r="AM10" s="5">
        <v>4500000</v>
      </c>
      <c r="AN10" s="5">
        <v>0</v>
      </c>
      <c r="AO10" s="5">
        <f t="shared" si="7"/>
        <v>4500000</v>
      </c>
      <c r="AP10" s="9"/>
      <c r="AQ10" s="1">
        <v>4</v>
      </c>
      <c r="AR10" s="2" t="s">
        <v>7</v>
      </c>
      <c r="AS10" s="5">
        <v>192</v>
      </c>
      <c r="AT10" s="5">
        <v>153600</v>
      </c>
      <c r="AU10" s="5">
        <v>0</v>
      </c>
      <c r="AV10" s="5">
        <f t="shared" si="8"/>
        <v>153600</v>
      </c>
      <c r="AW10" s="9"/>
      <c r="AX10" s="1">
        <v>4</v>
      </c>
      <c r="AY10" s="2" t="s">
        <v>7</v>
      </c>
      <c r="AZ10" s="5">
        <v>0</v>
      </c>
      <c r="BA10" s="5">
        <v>3511147</v>
      </c>
      <c r="BB10" s="5">
        <v>0</v>
      </c>
      <c r="BC10" s="5">
        <f t="shared" si="9"/>
        <v>3511147</v>
      </c>
      <c r="BD10" s="9"/>
      <c r="BE10" s="1">
        <v>4</v>
      </c>
      <c r="BF10" s="2" t="s">
        <v>7</v>
      </c>
      <c r="BG10" s="5">
        <v>0</v>
      </c>
      <c r="BH10" s="5">
        <v>0</v>
      </c>
      <c r="BI10" s="5">
        <v>0</v>
      </c>
      <c r="BJ10" s="5">
        <f t="shared" si="10"/>
        <v>0</v>
      </c>
      <c r="BK10" s="9"/>
      <c r="BL10" s="1">
        <v>4</v>
      </c>
      <c r="BM10" s="2" t="s">
        <v>7</v>
      </c>
      <c r="BN10" s="5">
        <v>0</v>
      </c>
      <c r="BO10" s="5">
        <v>15000</v>
      </c>
      <c r="BP10" s="5">
        <v>0</v>
      </c>
      <c r="BQ10" s="5">
        <f t="shared" si="11"/>
        <v>15000</v>
      </c>
      <c r="BR10" s="9"/>
      <c r="BS10" s="1">
        <v>4</v>
      </c>
      <c r="BT10" s="2" t="s">
        <v>7</v>
      </c>
      <c r="BU10" s="5">
        <v>1180</v>
      </c>
      <c r="BV10" s="5">
        <v>118000</v>
      </c>
      <c r="BW10" s="5">
        <v>0</v>
      </c>
      <c r="BX10" s="5">
        <f t="shared" si="12"/>
        <v>118000</v>
      </c>
      <c r="BY10" s="9"/>
      <c r="BZ10" s="1">
        <v>4</v>
      </c>
      <c r="CA10" s="2" t="s">
        <v>7</v>
      </c>
      <c r="CB10" s="5">
        <v>3612</v>
      </c>
      <c r="CC10" s="5">
        <v>361200</v>
      </c>
      <c r="CD10" s="5">
        <v>0</v>
      </c>
      <c r="CE10" s="5">
        <f t="shared" si="13"/>
        <v>361200</v>
      </c>
      <c r="CF10" s="9"/>
      <c r="CG10" s="1">
        <v>4</v>
      </c>
      <c r="CH10" s="2" t="s">
        <v>7</v>
      </c>
      <c r="CI10" s="5">
        <v>0</v>
      </c>
      <c r="CJ10" s="5">
        <v>0</v>
      </c>
      <c r="CK10" s="5">
        <v>0</v>
      </c>
      <c r="CL10" s="5">
        <f t="shared" si="14"/>
        <v>0</v>
      </c>
      <c r="CM10" s="9"/>
      <c r="CN10" s="1">
        <v>4</v>
      </c>
      <c r="CO10" s="2" t="s">
        <v>7</v>
      </c>
      <c r="CP10" s="5">
        <v>0</v>
      </c>
      <c r="CQ10" s="5">
        <v>0</v>
      </c>
      <c r="CR10" s="5">
        <v>0</v>
      </c>
      <c r="CS10" s="5">
        <f t="shared" si="15"/>
        <v>0</v>
      </c>
      <c r="CT10" s="9"/>
      <c r="CU10" s="1">
        <v>4</v>
      </c>
      <c r="CV10" s="2" t="s">
        <v>7</v>
      </c>
      <c r="CW10" s="5">
        <v>20</v>
      </c>
      <c r="CX10" s="5">
        <v>108000</v>
      </c>
      <c r="CY10" s="5">
        <v>0</v>
      </c>
      <c r="CZ10" s="5">
        <f t="shared" si="16"/>
        <v>108000</v>
      </c>
      <c r="DA10" s="9"/>
      <c r="DB10" s="1">
        <v>4</v>
      </c>
      <c r="DC10" s="2" t="s">
        <v>7</v>
      </c>
      <c r="DD10" s="5">
        <v>120</v>
      </c>
      <c r="DE10" s="5">
        <v>180000</v>
      </c>
      <c r="DF10" s="5">
        <v>0</v>
      </c>
      <c r="DG10" s="5">
        <f t="shared" si="17"/>
        <v>180000</v>
      </c>
      <c r="DH10" s="9"/>
      <c r="DI10" s="1">
        <v>4</v>
      </c>
      <c r="DJ10" s="2" t="s">
        <v>7</v>
      </c>
      <c r="DK10" s="5">
        <v>2</v>
      </c>
      <c r="DL10" s="5">
        <v>60000</v>
      </c>
      <c r="DM10" s="5">
        <v>0</v>
      </c>
      <c r="DN10" s="5">
        <f t="shared" si="18"/>
        <v>60000</v>
      </c>
      <c r="DO10" s="9"/>
      <c r="DP10" s="1">
        <v>4</v>
      </c>
      <c r="DQ10" s="2" t="s">
        <v>7</v>
      </c>
      <c r="DR10" s="5">
        <v>0</v>
      </c>
      <c r="DS10" s="5">
        <v>0</v>
      </c>
      <c r="DT10" s="5">
        <v>0</v>
      </c>
      <c r="DU10" s="5">
        <f t="shared" si="19"/>
        <v>0</v>
      </c>
      <c r="DV10" s="9"/>
      <c r="DW10" s="1">
        <v>4</v>
      </c>
      <c r="DX10" s="2" t="s">
        <v>7</v>
      </c>
      <c r="DY10" s="5">
        <v>0</v>
      </c>
      <c r="DZ10" s="5">
        <v>100000</v>
      </c>
      <c r="EA10" s="5">
        <v>0</v>
      </c>
      <c r="EB10" s="5">
        <f t="shared" si="20"/>
        <v>100000</v>
      </c>
      <c r="EC10" s="9"/>
      <c r="ED10" s="1">
        <v>4</v>
      </c>
      <c r="EE10" s="2" t="s">
        <v>7</v>
      </c>
      <c r="EF10" s="5">
        <v>1</v>
      </c>
      <c r="EG10" s="5">
        <v>2500</v>
      </c>
      <c r="EH10" s="5">
        <v>0</v>
      </c>
      <c r="EI10" s="5">
        <f t="shared" si="21"/>
        <v>2500</v>
      </c>
      <c r="EJ10" s="9"/>
      <c r="EK10" s="1">
        <v>4</v>
      </c>
      <c r="EL10" s="2" t="s">
        <v>7</v>
      </c>
      <c r="EM10" s="5">
        <v>500</v>
      </c>
      <c r="EN10" s="5">
        <v>138000</v>
      </c>
      <c r="EO10" s="5">
        <v>57894</v>
      </c>
      <c r="EP10" s="5">
        <f t="shared" si="22"/>
        <v>195894</v>
      </c>
      <c r="EQ10" s="9"/>
      <c r="ER10" s="1">
        <v>4</v>
      </c>
      <c r="ES10" s="2" t="s">
        <v>7</v>
      </c>
      <c r="ET10" s="5">
        <v>500</v>
      </c>
      <c r="EU10" s="5">
        <v>175000</v>
      </c>
      <c r="EV10" s="5">
        <v>0</v>
      </c>
      <c r="EW10" s="5">
        <f t="shared" si="23"/>
        <v>175000</v>
      </c>
      <c r="EX10" s="9"/>
      <c r="EY10" s="1">
        <v>4</v>
      </c>
      <c r="EZ10" s="2" t="s">
        <v>7</v>
      </c>
      <c r="FA10" s="5">
        <v>77</v>
      </c>
      <c r="FB10" s="5">
        <v>274100</v>
      </c>
      <c r="FC10" s="5">
        <v>0</v>
      </c>
      <c r="FD10" s="5">
        <f t="shared" si="24"/>
        <v>274100</v>
      </c>
      <c r="FE10" s="9"/>
      <c r="FF10" s="1">
        <v>4</v>
      </c>
      <c r="FG10" s="2" t="s">
        <v>7</v>
      </c>
      <c r="FH10" s="5">
        <v>0</v>
      </c>
      <c r="FI10" s="5">
        <f t="shared" si="25"/>
        <v>9871547</v>
      </c>
      <c r="FJ10" s="5">
        <f t="shared" si="0"/>
        <v>57894</v>
      </c>
      <c r="FK10" s="5">
        <f t="shared" si="1"/>
        <v>9929441</v>
      </c>
      <c r="FL10" s="9"/>
    </row>
    <row r="11" spans="1:168" ht="16.5" hidden="1">
      <c r="A11" s="23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2"/>
        <v>0</v>
      </c>
      <c r="G11" s="9"/>
      <c r="H11" s="1">
        <v>5</v>
      </c>
      <c r="I11" s="2" t="s">
        <v>8</v>
      </c>
      <c r="J11" s="5">
        <v>0</v>
      </c>
      <c r="K11" s="5">
        <v>0</v>
      </c>
      <c r="L11" s="5">
        <v>0</v>
      </c>
      <c r="M11" s="5">
        <f t="shared" si="3"/>
        <v>0</v>
      </c>
      <c r="N11" s="9"/>
      <c r="O11" s="1">
        <v>5</v>
      </c>
      <c r="P11" s="2" t="s">
        <v>8</v>
      </c>
      <c r="Q11" s="5">
        <v>0</v>
      </c>
      <c r="R11" s="5">
        <v>0</v>
      </c>
      <c r="S11" s="5">
        <v>0</v>
      </c>
      <c r="T11" s="5">
        <f t="shared" si="4"/>
        <v>0</v>
      </c>
      <c r="U11" s="9"/>
      <c r="V11" s="1">
        <v>5</v>
      </c>
      <c r="W11" s="2" t="s">
        <v>8</v>
      </c>
      <c r="X11" s="5">
        <v>0</v>
      </c>
      <c r="Y11" s="5">
        <v>0</v>
      </c>
      <c r="Z11" s="5">
        <v>0</v>
      </c>
      <c r="AA11" s="5">
        <f t="shared" si="5"/>
        <v>0</v>
      </c>
      <c r="AB11" s="9"/>
      <c r="AC11" s="1">
        <v>5</v>
      </c>
      <c r="AD11" s="2" t="s">
        <v>8</v>
      </c>
      <c r="AE11" s="5">
        <v>0</v>
      </c>
      <c r="AF11" s="5">
        <v>225000</v>
      </c>
      <c r="AG11" s="5">
        <v>0</v>
      </c>
      <c r="AH11" s="5">
        <f t="shared" si="6"/>
        <v>225000</v>
      </c>
      <c r="AI11" s="9"/>
      <c r="AJ11" s="1">
        <v>5</v>
      </c>
      <c r="AK11" s="2" t="s">
        <v>8</v>
      </c>
      <c r="AL11" s="5">
        <v>300</v>
      </c>
      <c r="AM11" s="5">
        <v>7500000</v>
      </c>
      <c r="AN11" s="5">
        <v>0</v>
      </c>
      <c r="AO11" s="5">
        <f t="shared" si="7"/>
        <v>7500000</v>
      </c>
      <c r="AP11" s="9"/>
      <c r="AQ11" s="1">
        <v>5</v>
      </c>
      <c r="AR11" s="2" t="s">
        <v>8</v>
      </c>
      <c r="AS11" s="5">
        <v>312</v>
      </c>
      <c r="AT11" s="5">
        <v>249600</v>
      </c>
      <c r="AU11" s="5">
        <v>0</v>
      </c>
      <c r="AV11" s="5">
        <f t="shared" si="8"/>
        <v>249600</v>
      </c>
      <c r="AW11" s="9"/>
      <c r="AX11" s="1">
        <v>5</v>
      </c>
      <c r="AY11" s="2" t="s">
        <v>8</v>
      </c>
      <c r="AZ11" s="5">
        <v>0</v>
      </c>
      <c r="BA11" s="5">
        <v>5995415</v>
      </c>
      <c r="BB11" s="5">
        <v>0</v>
      </c>
      <c r="BC11" s="5">
        <f t="shared" si="9"/>
        <v>5995415</v>
      </c>
      <c r="BD11" s="9"/>
      <c r="BE11" s="1">
        <v>5</v>
      </c>
      <c r="BF11" s="2" t="s">
        <v>8</v>
      </c>
      <c r="BG11" s="5">
        <v>0</v>
      </c>
      <c r="BH11" s="5">
        <v>0</v>
      </c>
      <c r="BI11" s="5">
        <v>0</v>
      </c>
      <c r="BJ11" s="5">
        <f t="shared" si="10"/>
        <v>0</v>
      </c>
      <c r="BK11" s="9"/>
      <c r="BL11" s="1">
        <v>5</v>
      </c>
      <c r="BM11" s="2" t="s">
        <v>8</v>
      </c>
      <c r="BN11" s="5">
        <v>0</v>
      </c>
      <c r="BO11" s="5">
        <v>200000</v>
      </c>
      <c r="BP11" s="5">
        <v>100000</v>
      </c>
      <c r="BQ11" s="5">
        <f t="shared" si="11"/>
        <v>300000</v>
      </c>
      <c r="BR11" s="9"/>
      <c r="BS11" s="1">
        <v>5</v>
      </c>
      <c r="BT11" s="2" t="s">
        <v>8</v>
      </c>
      <c r="BU11" s="5">
        <v>1759</v>
      </c>
      <c r="BV11" s="5">
        <v>175900</v>
      </c>
      <c r="BW11" s="5">
        <v>0</v>
      </c>
      <c r="BX11" s="5">
        <f t="shared" si="12"/>
        <v>175900</v>
      </c>
      <c r="BY11" s="9"/>
      <c r="BZ11" s="1">
        <v>5</v>
      </c>
      <c r="CA11" s="2" t="s">
        <v>8</v>
      </c>
      <c r="CB11" s="5">
        <v>5659</v>
      </c>
      <c r="CC11" s="5">
        <v>565900</v>
      </c>
      <c r="CD11" s="5">
        <v>0</v>
      </c>
      <c r="CE11" s="5">
        <f t="shared" si="13"/>
        <v>565900</v>
      </c>
      <c r="CF11" s="9"/>
      <c r="CG11" s="1">
        <v>5</v>
      </c>
      <c r="CH11" s="2" t="s">
        <v>8</v>
      </c>
      <c r="CI11" s="5">
        <v>0</v>
      </c>
      <c r="CJ11" s="5">
        <v>0</v>
      </c>
      <c r="CK11" s="5">
        <v>0</v>
      </c>
      <c r="CL11" s="5">
        <f t="shared" si="14"/>
        <v>0</v>
      </c>
      <c r="CM11" s="9"/>
      <c r="CN11" s="1">
        <v>5</v>
      </c>
      <c r="CO11" s="2" t="s">
        <v>8</v>
      </c>
      <c r="CP11" s="5">
        <v>0</v>
      </c>
      <c r="CQ11" s="5">
        <v>0</v>
      </c>
      <c r="CR11" s="5">
        <v>0</v>
      </c>
      <c r="CS11" s="5">
        <f t="shared" si="15"/>
        <v>0</v>
      </c>
      <c r="CT11" s="9"/>
      <c r="CU11" s="1">
        <v>5</v>
      </c>
      <c r="CV11" s="2" t="s">
        <v>8</v>
      </c>
      <c r="CW11" s="5">
        <v>50</v>
      </c>
      <c r="CX11" s="5">
        <v>270000</v>
      </c>
      <c r="CY11" s="5">
        <v>0</v>
      </c>
      <c r="CZ11" s="5">
        <f t="shared" si="16"/>
        <v>270000</v>
      </c>
      <c r="DA11" s="9"/>
      <c r="DB11" s="1">
        <v>5</v>
      </c>
      <c r="DC11" s="2" t="s">
        <v>8</v>
      </c>
      <c r="DD11" s="5">
        <v>177</v>
      </c>
      <c r="DE11" s="5">
        <v>265500</v>
      </c>
      <c r="DF11" s="5">
        <v>0</v>
      </c>
      <c r="DG11" s="5">
        <f t="shared" si="17"/>
        <v>265500</v>
      </c>
      <c r="DH11" s="9"/>
      <c r="DI11" s="1">
        <v>5</v>
      </c>
      <c r="DJ11" s="2" t="s">
        <v>8</v>
      </c>
      <c r="DK11" s="5">
        <v>2</v>
      </c>
      <c r="DL11" s="5">
        <v>60000</v>
      </c>
      <c r="DM11" s="5">
        <v>0</v>
      </c>
      <c r="DN11" s="5">
        <f t="shared" si="18"/>
        <v>60000</v>
      </c>
      <c r="DO11" s="9"/>
      <c r="DP11" s="1">
        <v>5</v>
      </c>
      <c r="DQ11" s="2" t="s">
        <v>8</v>
      </c>
      <c r="DR11" s="5">
        <v>0</v>
      </c>
      <c r="DS11" s="5">
        <v>0</v>
      </c>
      <c r="DT11" s="5">
        <v>0</v>
      </c>
      <c r="DU11" s="5">
        <f t="shared" si="19"/>
        <v>0</v>
      </c>
      <c r="DV11" s="9"/>
      <c r="DW11" s="1">
        <v>5</v>
      </c>
      <c r="DX11" s="2" t="s">
        <v>8</v>
      </c>
      <c r="DY11" s="5">
        <v>0</v>
      </c>
      <c r="DZ11" s="5">
        <v>100000</v>
      </c>
      <c r="EA11" s="5">
        <v>0</v>
      </c>
      <c r="EB11" s="5">
        <f t="shared" si="20"/>
        <v>100000</v>
      </c>
      <c r="EC11" s="9"/>
      <c r="ED11" s="1">
        <v>5</v>
      </c>
      <c r="EE11" s="2" t="s">
        <v>8</v>
      </c>
      <c r="EF11" s="5">
        <v>1</v>
      </c>
      <c r="EG11" s="5">
        <v>2500</v>
      </c>
      <c r="EH11" s="5">
        <v>0</v>
      </c>
      <c r="EI11" s="5">
        <f t="shared" si="21"/>
        <v>2500</v>
      </c>
      <c r="EJ11" s="9"/>
      <c r="EK11" s="1">
        <v>5</v>
      </c>
      <c r="EL11" s="2" t="s">
        <v>8</v>
      </c>
      <c r="EM11" s="5">
        <v>1000</v>
      </c>
      <c r="EN11" s="5">
        <v>276000</v>
      </c>
      <c r="EO11" s="5">
        <v>57894</v>
      </c>
      <c r="EP11" s="5">
        <f t="shared" si="22"/>
        <v>333894</v>
      </c>
      <c r="EQ11" s="9"/>
      <c r="ER11" s="1">
        <v>5</v>
      </c>
      <c r="ES11" s="2" t="s">
        <v>8</v>
      </c>
      <c r="ET11" s="5">
        <v>700</v>
      </c>
      <c r="EU11" s="5">
        <v>245000</v>
      </c>
      <c r="EV11" s="5">
        <v>0</v>
      </c>
      <c r="EW11" s="5">
        <f t="shared" si="23"/>
        <v>245000</v>
      </c>
      <c r="EX11" s="9"/>
      <c r="EY11" s="1">
        <v>5</v>
      </c>
      <c r="EZ11" s="2" t="s">
        <v>8</v>
      </c>
      <c r="FA11" s="5">
        <v>126</v>
      </c>
      <c r="FB11" s="5">
        <v>435800</v>
      </c>
      <c r="FC11" s="5">
        <v>0</v>
      </c>
      <c r="FD11" s="5">
        <f t="shared" si="24"/>
        <v>435800</v>
      </c>
      <c r="FE11" s="9"/>
      <c r="FF11" s="1">
        <v>5</v>
      </c>
      <c r="FG11" s="2" t="s">
        <v>8</v>
      </c>
      <c r="FH11" s="5">
        <v>0</v>
      </c>
      <c r="FI11" s="5">
        <f t="shared" si="25"/>
        <v>16566615</v>
      </c>
      <c r="FJ11" s="5">
        <f t="shared" si="0"/>
        <v>157894</v>
      </c>
      <c r="FK11" s="5">
        <f t="shared" si="1"/>
        <v>16724509</v>
      </c>
      <c r="FL11" s="9"/>
    </row>
    <row r="12" spans="1:168" ht="16.5" hidden="1">
      <c r="A12" s="23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2"/>
        <v>0</v>
      </c>
      <c r="G12" s="9"/>
      <c r="H12" s="1">
        <v>6</v>
      </c>
      <c r="I12" s="2" t="s">
        <v>9</v>
      </c>
      <c r="J12" s="5">
        <v>0</v>
      </c>
      <c r="K12" s="5">
        <v>0</v>
      </c>
      <c r="L12" s="5">
        <v>0</v>
      </c>
      <c r="M12" s="5">
        <f t="shared" si="3"/>
        <v>0</v>
      </c>
      <c r="N12" s="9"/>
      <c r="O12" s="1">
        <v>6</v>
      </c>
      <c r="P12" s="2" t="s">
        <v>9</v>
      </c>
      <c r="Q12" s="5">
        <v>0</v>
      </c>
      <c r="R12" s="5">
        <v>0</v>
      </c>
      <c r="S12" s="5">
        <v>0</v>
      </c>
      <c r="T12" s="5">
        <f t="shared" si="4"/>
        <v>0</v>
      </c>
      <c r="U12" s="9"/>
      <c r="V12" s="1">
        <v>6</v>
      </c>
      <c r="W12" s="2" t="s">
        <v>9</v>
      </c>
      <c r="X12" s="5">
        <v>0</v>
      </c>
      <c r="Y12" s="5">
        <v>0</v>
      </c>
      <c r="Z12" s="5">
        <v>0</v>
      </c>
      <c r="AA12" s="5">
        <f t="shared" si="5"/>
        <v>0</v>
      </c>
      <c r="AB12" s="9"/>
      <c r="AC12" s="1">
        <v>6</v>
      </c>
      <c r="AD12" s="2" t="s">
        <v>9</v>
      </c>
      <c r="AE12" s="5">
        <v>0</v>
      </c>
      <c r="AF12" s="5">
        <v>246000</v>
      </c>
      <c r="AG12" s="5">
        <v>0</v>
      </c>
      <c r="AH12" s="5">
        <f t="shared" si="6"/>
        <v>246000</v>
      </c>
      <c r="AI12" s="9"/>
      <c r="AJ12" s="1">
        <v>6</v>
      </c>
      <c r="AK12" s="2" t="s">
        <v>9</v>
      </c>
      <c r="AL12" s="5">
        <v>252</v>
      </c>
      <c r="AM12" s="5">
        <v>6300000</v>
      </c>
      <c r="AN12" s="5">
        <v>0</v>
      </c>
      <c r="AO12" s="5">
        <f t="shared" si="7"/>
        <v>6300000</v>
      </c>
      <c r="AP12" s="9"/>
      <c r="AQ12" s="1">
        <v>6</v>
      </c>
      <c r="AR12" s="2" t="s">
        <v>9</v>
      </c>
      <c r="AS12" s="5">
        <v>264</v>
      </c>
      <c r="AT12" s="5">
        <v>211200</v>
      </c>
      <c r="AU12" s="5">
        <v>0</v>
      </c>
      <c r="AV12" s="5">
        <f t="shared" si="8"/>
        <v>211200</v>
      </c>
      <c r="AW12" s="9"/>
      <c r="AX12" s="1">
        <v>6</v>
      </c>
      <c r="AY12" s="2" t="s">
        <v>9</v>
      </c>
      <c r="AZ12" s="5">
        <v>0</v>
      </c>
      <c r="BA12" s="5">
        <v>7493639</v>
      </c>
      <c r="BB12" s="5">
        <v>0</v>
      </c>
      <c r="BC12" s="5">
        <f t="shared" si="9"/>
        <v>7493639</v>
      </c>
      <c r="BD12" s="9"/>
      <c r="BE12" s="1">
        <v>6</v>
      </c>
      <c r="BF12" s="2" t="s">
        <v>9</v>
      </c>
      <c r="BG12" s="5">
        <v>0</v>
      </c>
      <c r="BH12" s="5">
        <v>0</v>
      </c>
      <c r="BI12" s="5">
        <v>0</v>
      </c>
      <c r="BJ12" s="5">
        <f t="shared" si="10"/>
        <v>0</v>
      </c>
      <c r="BK12" s="9"/>
      <c r="BL12" s="1">
        <v>6</v>
      </c>
      <c r="BM12" s="2" t="s">
        <v>9</v>
      </c>
      <c r="BN12" s="5">
        <v>0</v>
      </c>
      <c r="BO12" s="5">
        <v>100000</v>
      </c>
      <c r="BP12" s="5">
        <v>0</v>
      </c>
      <c r="BQ12" s="5">
        <f t="shared" si="11"/>
        <v>100000</v>
      </c>
      <c r="BR12" s="9"/>
      <c r="BS12" s="1">
        <v>6</v>
      </c>
      <c r="BT12" s="2" t="s">
        <v>9</v>
      </c>
      <c r="BU12" s="5">
        <v>2132</v>
      </c>
      <c r="BV12" s="5">
        <v>213200</v>
      </c>
      <c r="BW12" s="5">
        <v>0</v>
      </c>
      <c r="BX12" s="5">
        <f t="shared" si="12"/>
        <v>213200</v>
      </c>
      <c r="BY12" s="9"/>
      <c r="BZ12" s="1">
        <v>6</v>
      </c>
      <c r="CA12" s="2" t="s">
        <v>9</v>
      </c>
      <c r="CB12" s="5">
        <v>5375</v>
      </c>
      <c r="CC12" s="5">
        <v>537500</v>
      </c>
      <c r="CD12" s="5">
        <v>0</v>
      </c>
      <c r="CE12" s="5">
        <f t="shared" si="13"/>
        <v>537500</v>
      </c>
      <c r="CF12" s="9"/>
      <c r="CG12" s="1">
        <v>6</v>
      </c>
      <c r="CH12" s="2" t="s">
        <v>9</v>
      </c>
      <c r="CI12" s="5">
        <v>0</v>
      </c>
      <c r="CJ12" s="5">
        <v>0</v>
      </c>
      <c r="CK12" s="5">
        <v>0</v>
      </c>
      <c r="CL12" s="5">
        <f t="shared" si="14"/>
        <v>0</v>
      </c>
      <c r="CM12" s="9"/>
      <c r="CN12" s="1">
        <v>6</v>
      </c>
      <c r="CO12" s="2" t="s">
        <v>9</v>
      </c>
      <c r="CP12" s="5">
        <v>0</v>
      </c>
      <c r="CQ12" s="5">
        <v>0</v>
      </c>
      <c r="CR12" s="5">
        <v>0</v>
      </c>
      <c r="CS12" s="5">
        <f t="shared" si="15"/>
        <v>0</v>
      </c>
      <c r="CT12" s="9"/>
      <c r="CU12" s="1">
        <v>6</v>
      </c>
      <c r="CV12" s="2" t="s">
        <v>9</v>
      </c>
      <c r="CW12" s="5">
        <v>250</v>
      </c>
      <c r="CX12" s="5">
        <v>1350000</v>
      </c>
      <c r="CY12" s="5">
        <v>0</v>
      </c>
      <c r="CZ12" s="5">
        <f t="shared" si="16"/>
        <v>1350000</v>
      </c>
      <c r="DA12" s="9"/>
      <c r="DB12" s="1">
        <v>6</v>
      </c>
      <c r="DC12" s="2" t="s">
        <v>9</v>
      </c>
      <c r="DD12" s="5">
        <v>195</v>
      </c>
      <c r="DE12" s="5">
        <v>292500</v>
      </c>
      <c r="DF12" s="5">
        <v>0</v>
      </c>
      <c r="DG12" s="5">
        <f t="shared" si="17"/>
        <v>292500</v>
      </c>
      <c r="DH12" s="9"/>
      <c r="DI12" s="1">
        <v>6</v>
      </c>
      <c r="DJ12" s="2" t="s">
        <v>9</v>
      </c>
      <c r="DK12" s="5">
        <v>0</v>
      </c>
      <c r="DL12" s="5">
        <v>0</v>
      </c>
      <c r="DM12" s="5">
        <v>0</v>
      </c>
      <c r="DN12" s="5">
        <f t="shared" si="18"/>
        <v>0</v>
      </c>
      <c r="DO12" s="9"/>
      <c r="DP12" s="1">
        <v>6</v>
      </c>
      <c r="DQ12" s="2" t="s">
        <v>9</v>
      </c>
      <c r="DR12" s="5">
        <v>0</v>
      </c>
      <c r="DS12" s="5">
        <v>0</v>
      </c>
      <c r="DT12" s="5">
        <v>0</v>
      </c>
      <c r="DU12" s="5">
        <f t="shared" si="19"/>
        <v>0</v>
      </c>
      <c r="DV12" s="9"/>
      <c r="DW12" s="1">
        <v>6</v>
      </c>
      <c r="DX12" s="2" t="s">
        <v>9</v>
      </c>
      <c r="DY12" s="5">
        <v>0</v>
      </c>
      <c r="DZ12" s="5">
        <v>100000</v>
      </c>
      <c r="EA12" s="5">
        <v>0</v>
      </c>
      <c r="EB12" s="5">
        <f t="shared" si="20"/>
        <v>100000</v>
      </c>
      <c r="EC12" s="9"/>
      <c r="ED12" s="1">
        <v>6</v>
      </c>
      <c r="EE12" s="2" t="s">
        <v>9</v>
      </c>
      <c r="EF12" s="5">
        <v>1</v>
      </c>
      <c r="EG12" s="5">
        <v>2500</v>
      </c>
      <c r="EH12" s="5">
        <v>0</v>
      </c>
      <c r="EI12" s="5">
        <f t="shared" si="21"/>
        <v>2500</v>
      </c>
      <c r="EJ12" s="9"/>
      <c r="EK12" s="1">
        <v>6</v>
      </c>
      <c r="EL12" s="2" t="s">
        <v>9</v>
      </c>
      <c r="EM12" s="5">
        <v>1000</v>
      </c>
      <c r="EN12" s="5">
        <v>276000</v>
      </c>
      <c r="EO12" s="5">
        <v>57894</v>
      </c>
      <c r="EP12" s="5">
        <f t="shared" si="22"/>
        <v>333894</v>
      </c>
      <c r="EQ12" s="9"/>
      <c r="ER12" s="1">
        <v>6</v>
      </c>
      <c r="ES12" s="2" t="s">
        <v>9</v>
      </c>
      <c r="ET12" s="5">
        <v>2100</v>
      </c>
      <c r="EU12" s="5">
        <v>735000</v>
      </c>
      <c r="EV12" s="5">
        <v>0</v>
      </c>
      <c r="EW12" s="5">
        <f t="shared" si="23"/>
        <v>735000</v>
      </c>
      <c r="EX12" s="9"/>
      <c r="EY12" s="1">
        <v>6</v>
      </c>
      <c r="EZ12" s="2" t="s">
        <v>9</v>
      </c>
      <c r="FA12" s="5">
        <v>112</v>
      </c>
      <c r="FB12" s="5">
        <v>389600</v>
      </c>
      <c r="FC12" s="5">
        <v>0</v>
      </c>
      <c r="FD12" s="5">
        <f t="shared" si="24"/>
        <v>389600</v>
      </c>
      <c r="FE12" s="9"/>
      <c r="FF12" s="1">
        <v>6</v>
      </c>
      <c r="FG12" s="2" t="s">
        <v>9</v>
      </c>
      <c r="FH12" s="5">
        <v>0</v>
      </c>
      <c r="FI12" s="5">
        <f t="shared" si="25"/>
        <v>18247139</v>
      </c>
      <c r="FJ12" s="5">
        <f t="shared" si="0"/>
        <v>57894</v>
      </c>
      <c r="FK12" s="5">
        <f t="shared" si="1"/>
        <v>18305033</v>
      </c>
      <c r="FL12" s="9"/>
    </row>
    <row r="13" spans="1:168" ht="16.5" hidden="1">
      <c r="A13" s="23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2"/>
        <v>0</v>
      </c>
      <c r="G13" s="9"/>
      <c r="H13" s="1">
        <v>7</v>
      </c>
      <c r="I13" s="2" t="s">
        <v>10</v>
      </c>
      <c r="J13" s="5">
        <v>0</v>
      </c>
      <c r="K13" s="5">
        <v>0</v>
      </c>
      <c r="L13" s="5">
        <v>0</v>
      </c>
      <c r="M13" s="5">
        <f t="shared" si="3"/>
        <v>0</v>
      </c>
      <c r="N13" s="9"/>
      <c r="O13" s="1">
        <v>7</v>
      </c>
      <c r="P13" s="2" t="s">
        <v>10</v>
      </c>
      <c r="Q13" s="5">
        <v>0</v>
      </c>
      <c r="R13" s="5">
        <v>0</v>
      </c>
      <c r="S13" s="5">
        <v>0</v>
      </c>
      <c r="T13" s="5">
        <f t="shared" si="4"/>
        <v>0</v>
      </c>
      <c r="U13" s="9"/>
      <c r="V13" s="1">
        <v>7</v>
      </c>
      <c r="W13" s="2" t="s">
        <v>10</v>
      </c>
      <c r="X13" s="5">
        <v>0</v>
      </c>
      <c r="Y13" s="5">
        <v>0</v>
      </c>
      <c r="Z13" s="5">
        <v>0</v>
      </c>
      <c r="AA13" s="5">
        <f t="shared" si="5"/>
        <v>0</v>
      </c>
      <c r="AB13" s="9"/>
      <c r="AC13" s="1">
        <v>7</v>
      </c>
      <c r="AD13" s="2" t="s">
        <v>10</v>
      </c>
      <c r="AE13" s="5">
        <v>0</v>
      </c>
      <c r="AF13" s="5">
        <v>198000</v>
      </c>
      <c r="AG13" s="5">
        <v>0</v>
      </c>
      <c r="AH13" s="5">
        <f t="shared" si="6"/>
        <v>198000</v>
      </c>
      <c r="AI13" s="9"/>
      <c r="AJ13" s="1">
        <v>7</v>
      </c>
      <c r="AK13" s="2" t="s">
        <v>10</v>
      </c>
      <c r="AL13" s="5">
        <v>264</v>
      </c>
      <c r="AM13" s="5">
        <v>6600000</v>
      </c>
      <c r="AN13" s="5">
        <v>0</v>
      </c>
      <c r="AO13" s="5">
        <f t="shared" si="7"/>
        <v>6600000</v>
      </c>
      <c r="AP13" s="9"/>
      <c r="AQ13" s="1">
        <v>7</v>
      </c>
      <c r="AR13" s="2" t="s">
        <v>10</v>
      </c>
      <c r="AS13" s="5">
        <v>276</v>
      </c>
      <c r="AT13" s="5">
        <v>220800</v>
      </c>
      <c r="AU13" s="5">
        <v>0</v>
      </c>
      <c r="AV13" s="5">
        <f t="shared" si="8"/>
        <v>220800</v>
      </c>
      <c r="AW13" s="9"/>
      <c r="AX13" s="1">
        <v>7</v>
      </c>
      <c r="AY13" s="2" t="s">
        <v>10</v>
      </c>
      <c r="AZ13" s="5">
        <v>0</v>
      </c>
      <c r="BA13" s="5">
        <v>4924590</v>
      </c>
      <c r="BB13" s="5">
        <v>0</v>
      </c>
      <c r="BC13" s="5">
        <f t="shared" si="9"/>
        <v>4924590</v>
      </c>
      <c r="BD13" s="9"/>
      <c r="BE13" s="1">
        <v>7</v>
      </c>
      <c r="BF13" s="2" t="s">
        <v>10</v>
      </c>
      <c r="BG13" s="5">
        <v>0</v>
      </c>
      <c r="BH13" s="5">
        <v>0</v>
      </c>
      <c r="BI13" s="5">
        <v>0</v>
      </c>
      <c r="BJ13" s="5">
        <f t="shared" si="10"/>
        <v>0</v>
      </c>
      <c r="BK13" s="9"/>
      <c r="BL13" s="1">
        <v>7</v>
      </c>
      <c r="BM13" s="2" t="s">
        <v>10</v>
      </c>
      <c r="BN13" s="5">
        <v>0</v>
      </c>
      <c r="BO13" s="5">
        <v>50000</v>
      </c>
      <c r="BP13" s="5">
        <v>0</v>
      </c>
      <c r="BQ13" s="5">
        <f t="shared" si="11"/>
        <v>50000</v>
      </c>
      <c r="BR13" s="9"/>
      <c r="BS13" s="1">
        <v>7</v>
      </c>
      <c r="BT13" s="2" t="s">
        <v>10</v>
      </c>
      <c r="BU13" s="5">
        <v>1368</v>
      </c>
      <c r="BV13" s="5">
        <v>136800</v>
      </c>
      <c r="BW13" s="5">
        <v>0</v>
      </c>
      <c r="BX13" s="5">
        <f t="shared" si="12"/>
        <v>136800</v>
      </c>
      <c r="BY13" s="9"/>
      <c r="BZ13" s="1">
        <v>7</v>
      </c>
      <c r="CA13" s="2" t="s">
        <v>10</v>
      </c>
      <c r="CB13" s="5">
        <v>2942</v>
      </c>
      <c r="CC13" s="5">
        <v>294200</v>
      </c>
      <c r="CD13" s="5">
        <v>0</v>
      </c>
      <c r="CE13" s="5">
        <f t="shared" si="13"/>
        <v>294200</v>
      </c>
      <c r="CF13" s="9"/>
      <c r="CG13" s="1">
        <v>7</v>
      </c>
      <c r="CH13" s="2" t="s">
        <v>10</v>
      </c>
      <c r="CI13" s="5">
        <v>0</v>
      </c>
      <c r="CJ13" s="5">
        <v>0</v>
      </c>
      <c r="CK13" s="5">
        <v>0</v>
      </c>
      <c r="CL13" s="5">
        <f t="shared" si="14"/>
        <v>0</v>
      </c>
      <c r="CM13" s="9"/>
      <c r="CN13" s="1">
        <v>7</v>
      </c>
      <c r="CO13" s="2" t="s">
        <v>10</v>
      </c>
      <c r="CP13" s="5">
        <v>0</v>
      </c>
      <c r="CQ13" s="5">
        <v>0</v>
      </c>
      <c r="CR13" s="5">
        <v>0</v>
      </c>
      <c r="CS13" s="5">
        <f t="shared" si="15"/>
        <v>0</v>
      </c>
      <c r="CT13" s="9"/>
      <c r="CU13" s="1">
        <v>7</v>
      </c>
      <c r="CV13" s="2" t="s">
        <v>10</v>
      </c>
      <c r="CW13" s="5">
        <v>50</v>
      </c>
      <c r="CX13" s="5">
        <v>270000</v>
      </c>
      <c r="CY13" s="5">
        <v>0</v>
      </c>
      <c r="CZ13" s="5">
        <f t="shared" si="16"/>
        <v>270000</v>
      </c>
      <c r="DA13" s="9"/>
      <c r="DB13" s="1">
        <v>7</v>
      </c>
      <c r="DC13" s="2" t="s">
        <v>10</v>
      </c>
      <c r="DD13" s="5">
        <v>125</v>
      </c>
      <c r="DE13" s="5">
        <v>187500</v>
      </c>
      <c r="DF13" s="5">
        <v>0</v>
      </c>
      <c r="DG13" s="5">
        <f t="shared" si="17"/>
        <v>187500</v>
      </c>
      <c r="DH13" s="9"/>
      <c r="DI13" s="1">
        <v>7</v>
      </c>
      <c r="DJ13" s="2" t="s">
        <v>10</v>
      </c>
      <c r="DK13" s="5">
        <v>0</v>
      </c>
      <c r="DL13" s="5">
        <v>0</v>
      </c>
      <c r="DM13" s="5">
        <v>0</v>
      </c>
      <c r="DN13" s="5">
        <f t="shared" si="18"/>
        <v>0</v>
      </c>
      <c r="DO13" s="9"/>
      <c r="DP13" s="1">
        <v>7</v>
      </c>
      <c r="DQ13" s="2" t="s">
        <v>10</v>
      </c>
      <c r="DR13" s="5">
        <v>0</v>
      </c>
      <c r="DS13" s="5">
        <v>0</v>
      </c>
      <c r="DT13" s="5">
        <v>0</v>
      </c>
      <c r="DU13" s="5">
        <f t="shared" si="19"/>
        <v>0</v>
      </c>
      <c r="DV13" s="9"/>
      <c r="DW13" s="1">
        <v>7</v>
      </c>
      <c r="DX13" s="2" t="s">
        <v>10</v>
      </c>
      <c r="DY13" s="5">
        <v>0</v>
      </c>
      <c r="DZ13" s="5">
        <v>0</v>
      </c>
      <c r="EA13" s="5">
        <v>0</v>
      </c>
      <c r="EB13" s="5">
        <f t="shared" si="20"/>
        <v>0</v>
      </c>
      <c r="EC13" s="9"/>
      <c r="ED13" s="1">
        <v>7</v>
      </c>
      <c r="EE13" s="2" t="s">
        <v>10</v>
      </c>
      <c r="EF13" s="5">
        <v>1</v>
      </c>
      <c r="EG13" s="5">
        <v>2500</v>
      </c>
      <c r="EH13" s="5">
        <v>0</v>
      </c>
      <c r="EI13" s="5">
        <f t="shared" si="21"/>
        <v>2500</v>
      </c>
      <c r="EJ13" s="9"/>
      <c r="EK13" s="1">
        <v>7</v>
      </c>
      <c r="EL13" s="2" t="s">
        <v>10</v>
      </c>
      <c r="EM13" s="5">
        <v>900</v>
      </c>
      <c r="EN13" s="5">
        <v>248400</v>
      </c>
      <c r="EO13" s="5">
        <v>57894</v>
      </c>
      <c r="EP13" s="5">
        <f t="shared" si="22"/>
        <v>306294</v>
      </c>
      <c r="EQ13" s="9"/>
      <c r="ER13" s="1">
        <v>7</v>
      </c>
      <c r="ES13" s="2" t="s">
        <v>10</v>
      </c>
      <c r="ET13" s="5">
        <v>1500</v>
      </c>
      <c r="EU13" s="5">
        <v>525000</v>
      </c>
      <c r="EV13" s="5">
        <v>0</v>
      </c>
      <c r="EW13" s="5">
        <f t="shared" si="23"/>
        <v>525000</v>
      </c>
      <c r="EX13" s="9"/>
      <c r="EY13" s="1">
        <v>7</v>
      </c>
      <c r="EZ13" s="2" t="s">
        <v>10</v>
      </c>
      <c r="FA13" s="5">
        <v>98</v>
      </c>
      <c r="FB13" s="5">
        <v>343400</v>
      </c>
      <c r="FC13" s="5">
        <v>0</v>
      </c>
      <c r="FD13" s="5">
        <f t="shared" si="24"/>
        <v>343400</v>
      </c>
      <c r="FE13" s="9"/>
      <c r="FF13" s="1">
        <v>7</v>
      </c>
      <c r="FG13" s="2" t="s">
        <v>10</v>
      </c>
      <c r="FH13" s="5">
        <v>0</v>
      </c>
      <c r="FI13" s="5">
        <f t="shared" si="25"/>
        <v>14001190</v>
      </c>
      <c r="FJ13" s="5">
        <f t="shared" si="0"/>
        <v>57894</v>
      </c>
      <c r="FK13" s="5">
        <f t="shared" si="1"/>
        <v>14059084</v>
      </c>
      <c r="FL13" s="9"/>
    </row>
    <row r="14" spans="1:168" ht="16.5" hidden="1">
      <c r="A14" s="23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2"/>
        <v>0</v>
      </c>
      <c r="G14" s="9"/>
      <c r="H14" s="1">
        <v>8</v>
      </c>
      <c r="I14" s="2" t="s">
        <v>11</v>
      </c>
      <c r="J14" s="5">
        <v>0</v>
      </c>
      <c r="K14" s="5">
        <v>0</v>
      </c>
      <c r="L14" s="5">
        <v>0</v>
      </c>
      <c r="M14" s="5">
        <f t="shared" si="3"/>
        <v>0</v>
      </c>
      <c r="N14" s="9"/>
      <c r="O14" s="1">
        <v>8</v>
      </c>
      <c r="P14" s="2" t="s">
        <v>11</v>
      </c>
      <c r="Q14" s="5">
        <v>0</v>
      </c>
      <c r="R14" s="5">
        <v>0</v>
      </c>
      <c r="S14" s="5">
        <v>0</v>
      </c>
      <c r="T14" s="5">
        <f t="shared" si="4"/>
        <v>0</v>
      </c>
      <c r="U14" s="9"/>
      <c r="V14" s="1">
        <v>8</v>
      </c>
      <c r="W14" s="2" t="s">
        <v>11</v>
      </c>
      <c r="X14" s="5">
        <v>0</v>
      </c>
      <c r="Y14" s="5">
        <v>0</v>
      </c>
      <c r="Z14" s="5">
        <v>0</v>
      </c>
      <c r="AA14" s="5">
        <f t="shared" si="5"/>
        <v>0</v>
      </c>
      <c r="AB14" s="9"/>
      <c r="AC14" s="1">
        <v>8</v>
      </c>
      <c r="AD14" s="2" t="s">
        <v>11</v>
      </c>
      <c r="AE14" s="5">
        <v>0</v>
      </c>
      <c r="AF14" s="5">
        <v>172000</v>
      </c>
      <c r="AG14" s="5">
        <v>0</v>
      </c>
      <c r="AH14" s="5">
        <f t="shared" si="6"/>
        <v>172000</v>
      </c>
      <c r="AI14" s="9"/>
      <c r="AJ14" s="1">
        <v>8</v>
      </c>
      <c r="AK14" s="2" t="s">
        <v>11</v>
      </c>
      <c r="AL14" s="5">
        <v>204</v>
      </c>
      <c r="AM14" s="5">
        <v>5100000</v>
      </c>
      <c r="AN14" s="5">
        <v>0</v>
      </c>
      <c r="AO14" s="5">
        <f t="shared" si="7"/>
        <v>5100000</v>
      </c>
      <c r="AP14" s="9"/>
      <c r="AQ14" s="1">
        <v>8</v>
      </c>
      <c r="AR14" s="2" t="s">
        <v>11</v>
      </c>
      <c r="AS14" s="5">
        <v>216</v>
      </c>
      <c r="AT14" s="5">
        <v>172800</v>
      </c>
      <c r="AU14" s="5">
        <v>0</v>
      </c>
      <c r="AV14" s="5">
        <f t="shared" si="8"/>
        <v>172800</v>
      </c>
      <c r="AW14" s="9"/>
      <c r="AX14" s="1">
        <v>8</v>
      </c>
      <c r="AY14" s="2" t="s">
        <v>11</v>
      </c>
      <c r="AZ14" s="5">
        <v>0</v>
      </c>
      <c r="BA14" s="5">
        <v>2897731</v>
      </c>
      <c r="BB14" s="5">
        <v>0</v>
      </c>
      <c r="BC14" s="5">
        <f t="shared" si="9"/>
        <v>2897731</v>
      </c>
      <c r="BD14" s="9"/>
      <c r="BE14" s="1">
        <v>8</v>
      </c>
      <c r="BF14" s="2" t="s">
        <v>11</v>
      </c>
      <c r="BG14" s="5">
        <v>0</v>
      </c>
      <c r="BH14" s="5">
        <v>0</v>
      </c>
      <c r="BI14" s="5">
        <v>0</v>
      </c>
      <c r="BJ14" s="5">
        <f t="shared" si="10"/>
        <v>0</v>
      </c>
      <c r="BK14" s="9"/>
      <c r="BL14" s="1">
        <v>8</v>
      </c>
      <c r="BM14" s="2" t="s">
        <v>11</v>
      </c>
      <c r="BN14" s="5">
        <v>0</v>
      </c>
      <c r="BO14" s="5">
        <v>25000</v>
      </c>
      <c r="BP14" s="5">
        <v>0</v>
      </c>
      <c r="BQ14" s="5">
        <f t="shared" si="11"/>
        <v>25000</v>
      </c>
      <c r="BR14" s="9"/>
      <c r="BS14" s="1">
        <v>8</v>
      </c>
      <c r="BT14" s="2" t="s">
        <v>11</v>
      </c>
      <c r="BU14" s="5">
        <v>1033</v>
      </c>
      <c r="BV14" s="5">
        <v>103300</v>
      </c>
      <c r="BW14" s="5">
        <v>0</v>
      </c>
      <c r="BX14" s="5">
        <f t="shared" si="12"/>
        <v>103300</v>
      </c>
      <c r="BY14" s="9"/>
      <c r="BZ14" s="1">
        <v>8</v>
      </c>
      <c r="CA14" s="2" t="s">
        <v>11</v>
      </c>
      <c r="CB14" s="5">
        <v>2210</v>
      </c>
      <c r="CC14" s="5">
        <v>221000</v>
      </c>
      <c r="CD14" s="5">
        <v>0</v>
      </c>
      <c r="CE14" s="5">
        <f t="shared" si="13"/>
        <v>221000</v>
      </c>
      <c r="CF14" s="9"/>
      <c r="CG14" s="1">
        <v>8</v>
      </c>
      <c r="CH14" s="2" t="s">
        <v>11</v>
      </c>
      <c r="CI14" s="5">
        <v>0</v>
      </c>
      <c r="CJ14" s="5">
        <v>0</v>
      </c>
      <c r="CK14" s="5">
        <v>0</v>
      </c>
      <c r="CL14" s="5">
        <f t="shared" si="14"/>
        <v>0</v>
      </c>
      <c r="CM14" s="9"/>
      <c r="CN14" s="1">
        <v>8</v>
      </c>
      <c r="CO14" s="2" t="s">
        <v>11</v>
      </c>
      <c r="CP14" s="5">
        <v>0</v>
      </c>
      <c r="CQ14" s="5">
        <v>0</v>
      </c>
      <c r="CR14" s="5">
        <v>0</v>
      </c>
      <c r="CS14" s="5">
        <f t="shared" si="15"/>
        <v>0</v>
      </c>
      <c r="CT14" s="9"/>
      <c r="CU14" s="1">
        <v>8</v>
      </c>
      <c r="CV14" s="2" t="s">
        <v>11</v>
      </c>
      <c r="CW14" s="5">
        <v>80</v>
      </c>
      <c r="CX14" s="5">
        <v>432000</v>
      </c>
      <c r="CY14" s="5">
        <v>0</v>
      </c>
      <c r="CZ14" s="5">
        <f t="shared" si="16"/>
        <v>432000</v>
      </c>
      <c r="DA14" s="9"/>
      <c r="DB14" s="1">
        <v>8</v>
      </c>
      <c r="DC14" s="2" t="s">
        <v>11</v>
      </c>
      <c r="DD14" s="5">
        <v>73</v>
      </c>
      <c r="DE14" s="5">
        <v>109500</v>
      </c>
      <c r="DF14" s="5">
        <v>0</v>
      </c>
      <c r="DG14" s="5">
        <f t="shared" si="17"/>
        <v>109500</v>
      </c>
      <c r="DH14" s="9"/>
      <c r="DI14" s="1">
        <v>8</v>
      </c>
      <c r="DJ14" s="2" t="s">
        <v>11</v>
      </c>
      <c r="DK14" s="5">
        <v>0</v>
      </c>
      <c r="DL14" s="5">
        <v>0</v>
      </c>
      <c r="DM14" s="5">
        <v>0</v>
      </c>
      <c r="DN14" s="5">
        <f t="shared" si="18"/>
        <v>0</v>
      </c>
      <c r="DO14" s="9"/>
      <c r="DP14" s="1">
        <v>8</v>
      </c>
      <c r="DQ14" s="2" t="s">
        <v>11</v>
      </c>
      <c r="DR14" s="5">
        <v>0</v>
      </c>
      <c r="DS14" s="5">
        <v>0</v>
      </c>
      <c r="DT14" s="5">
        <v>0</v>
      </c>
      <c r="DU14" s="5">
        <f t="shared" si="19"/>
        <v>0</v>
      </c>
      <c r="DV14" s="9"/>
      <c r="DW14" s="1">
        <v>8</v>
      </c>
      <c r="DX14" s="2" t="s">
        <v>11</v>
      </c>
      <c r="DY14" s="5">
        <v>0</v>
      </c>
      <c r="DZ14" s="5">
        <v>100000</v>
      </c>
      <c r="EA14" s="5">
        <v>0</v>
      </c>
      <c r="EB14" s="5">
        <f t="shared" si="20"/>
        <v>100000</v>
      </c>
      <c r="EC14" s="9"/>
      <c r="ED14" s="1">
        <v>8</v>
      </c>
      <c r="EE14" s="2" t="s">
        <v>11</v>
      </c>
      <c r="EF14" s="5">
        <v>1</v>
      </c>
      <c r="EG14" s="5">
        <v>2500</v>
      </c>
      <c r="EH14" s="5">
        <v>0</v>
      </c>
      <c r="EI14" s="5">
        <f t="shared" si="21"/>
        <v>2500</v>
      </c>
      <c r="EJ14" s="9"/>
      <c r="EK14" s="1">
        <v>8</v>
      </c>
      <c r="EL14" s="2" t="s">
        <v>11</v>
      </c>
      <c r="EM14" s="5">
        <v>900</v>
      </c>
      <c r="EN14" s="5">
        <v>248400</v>
      </c>
      <c r="EO14" s="5">
        <v>57894</v>
      </c>
      <c r="EP14" s="5">
        <f t="shared" si="22"/>
        <v>306294</v>
      </c>
      <c r="EQ14" s="9"/>
      <c r="ER14" s="1">
        <v>8</v>
      </c>
      <c r="ES14" s="2" t="s">
        <v>11</v>
      </c>
      <c r="ET14" s="5">
        <v>700</v>
      </c>
      <c r="EU14" s="5">
        <v>245000</v>
      </c>
      <c r="EV14" s="5">
        <v>0</v>
      </c>
      <c r="EW14" s="5">
        <f t="shared" si="23"/>
        <v>245000</v>
      </c>
      <c r="EX14" s="9"/>
      <c r="EY14" s="1">
        <v>8</v>
      </c>
      <c r="EZ14" s="2" t="s">
        <v>11</v>
      </c>
      <c r="FA14" s="5">
        <v>77</v>
      </c>
      <c r="FB14" s="5">
        <v>274100</v>
      </c>
      <c r="FC14" s="5">
        <v>0</v>
      </c>
      <c r="FD14" s="5">
        <f t="shared" si="24"/>
        <v>274100</v>
      </c>
      <c r="FE14" s="9"/>
      <c r="FF14" s="1">
        <v>8</v>
      </c>
      <c r="FG14" s="2" t="s">
        <v>11</v>
      </c>
      <c r="FH14" s="5">
        <v>0</v>
      </c>
      <c r="FI14" s="5">
        <f t="shared" si="25"/>
        <v>10103331</v>
      </c>
      <c r="FJ14" s="5">
        <f t="shared" si="0"/>
        <v>57894</v>
      </c>
      <c r="FK14" s="5">
        <f t="shared" si="1"/>
        <v>10161225</v>
      </c>
      <c r="FL14" s="9"/>
    </row>
    <row r="15" spans="1:168" ht="16.5" hidden="1">
      <c r="A15" s="23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2"/>
        <v>0</v>
      </c>
      <c r="G15" s="9"/>
      <c r="H15" s="1">
        <v>9</v>
      </c>
      <c r="I15" s="2" t="s">
        <v>12</v>
      </c>
      <c r="J15" s="5">
        <v>6</v>
      </c>
      <c r="K15" s="5">
        <v>15840000</v>
      </c>
      <c r="L15" s="5">
        <v>0</v>
      </c>
      <c r="M15" s="5">
        <f t="shared" si="3"/>
        <v>15840000</v>
      </c>
      <c r="N15" s="9"/>
      <c r="O15" s="1">
        <v>9</v>
      </c>
      <c r="P15" s="2" t="s">
        <v>12</v>
      </c>
      <c r="Q15" s="5">
        <v>0</v>
      </c>
      <c r="R15" s="5">
        <v>0</v>
      </c>
      <c r="S15" s="5">
        <v>0</v>
      </c>
      <c r="T15" s="5">
        <f t="shared" si="4"/>
        <v>0</v>
      </c>
      <c r="U15" s="9"/>
      <c r="V15" s="1">
        <v>9</v>
      </c>
      <c r="W15" s="2" t="s">
        <v>12</v>
      </c>
      <c r="X15" s="5">
        <v>0</v>
      </c>
      <c r="Y15" s="5">
        <v>0</v>
      </c>
      <c r="Z15" s="5">
        <v>0</v>
      </c>
      <c r="AA15" s="5">
        <f t="shared" si="5"/>
        <v>0</v>
      </c>
      <c r="AB15" s="9"/>
      <c r="AC15" s="1">
        <v>9</v>
      </c>
      <c r="AD15" s="2" t="s">
        <v>12</v>
      </c>
      <c r="AE15" s="5">
        <v>0</v>
      </c>
      <c r="AF15" s="5">
        <v>255000</v>
      </c>
      <c r="AG15" s="5">
        <v>0</v>
      </c>
      <c r="AH15" s="5">
        <f t="shared" si="6"/>
        <v>255000</v>
      </c>
      <c r="AI15" s="9"/>
      <c r="AJ15" s="1">
        <v>9</v>
      </c>
      <c r="AK15" s="2" t="s">
        <v>12</v>
      </c>
      <c r="AL15" s="5">
        <v>336</v>
      </c>
      <c r="AM15" s="5">
        <v>8400000</v>
      </c>
      <c r="AN15" s="5">
        <v>0</v>
      </c>
      <c r="AO15" s="5">
        <f t="shared" si="7"/>
        <v>8400000</v>
      </c>
      <c r="AP15" s="9"/>
      <c r="AQ15" s="1">
        <v>9</v>
      </c>
      <c r="AR15" s="2" t="s">
        <v>12</v>
      </c>
      <c r="AS15" s="5">
        <v>348</v>
      </c>
      <c r="AT15" s="5">
        <v>278400</v>
      </c>
      <c r="AU15" s="5">
        <v>0</v>
      </c>
      <c r="AV15" s="5">
        <f t="shared" si="8"/>
        <v>278400</v>
      </c>
      <c r="AW15" s="9"/>
      <c r="AX15" s="1">
        <v>9</v>
      </c>
      <c r="AY15" s="2" t="s">
        <v>12</v>
      </c>
      <c r="AZ15" s="5">
        <v>0</v>
      </c>
      <c r="BA15" s="5">
        <v>7615593</v>
      </c>
      <c r="BB15" s="5">
        <v>0</v>
      </c>
      <c r="BC15" s="5">
        <f t="shared" si="9"/>
        <v>7615593</v>
      </c>
      <c r="BD15" s="9"/>
      <c r="BE15" s="1">
        <v>9</v>
      </c>
      <c r="BF15" s="2" t="s">
        <v>12</v>
      </c>
      <c r="BG15" s="5">
        <v>0</v>
      </c>
      <c r="BH15" s="5">
        <v>0</v>
      </c>
      <c r="BI15" s="5">
        <v>0</v>
      </c>
      <c r="BJ15" s="5">
        <f t="shared" si="10"/>
        <v>0</v>
      </c>
      <c r="BK15" s="9"/>
      <c r="BL15" s="1">
        <v>9</v>
      </c>
      <c r="BM15" s="2" t="s">
        <v>12</v>
      </c>
      <c r="BN15" s="5">
        <v>0</v>
      </c>
      <c r="BO15" s="5">
        <v>200000</v>
      </c>
      <c r="BP15" s="5">
        <v>100000</v>
      </c>
      <c r="BQ15" s="5">
        <f t="shared" si="11"/>
        <v>300000</v>
      </c>
      <c r="BR15" s="9"/>
      <c r="BS15" s="1">
        <v>9</v>
      </c>
      <c r="BT15" s="2" t="s">
        <v>12</v>
      </c>
      <c r="BU15" s="5">
        <v>2221</v>
      </c>
      <c r="BV15" s="5">
        <v>222100</v>
      </c>
      <c r="BW15" s="5">
        <v>0</v>
      </c>
      <c r="BX15" s="5">
        <f t="shared" si="12"/>
        <v>222100</v>
      </c>
      <c r="BY15" s="9"/>
      <c r="BZ15" s="1">
        <v>9</v>
      </c>
      <c r="CA15" s="2" t="s">
        <v>12</v>
      </c>
      <c r="CB15" s="5">
        <v>5296</v>
      </c>
      <c r="CC15" s="5">
        <v>529600</v>
      </c>
      <c r="CD15" s="5">
        <v>0</v>
      </c>
      <c r="CE15" s="5">
        <f t="shared" si="13"/>
        <v>529600</v>
      </c>
      <c r="CF15" s="9"/>
      <c r="CG15" s="1">
        <v>9</v>
      </c>
      <c r="CH15" s="2" t="s">
        <v>12</v>
      </c>
      <c r="CI15" s="5">
        <v>0</v>
      </c>
      <c r="CJ15" s="5">
        <v>0</v>
      </c>
      <c r="CK15" s="5">
        <v>0</v>
      </c>
      <c r="CL15" s="5">
        <f t="shared" si="14"/>
        <v>0</v>
      </c>
      <c r="CM15" s="9"/>
      <c r="CN15" s="1">
        <v>9</v>
      </c>
      <c r="CO15" s="2" t="s">
        <v>12</v>
      </c>
      <c r="CP15" s="5">
        <v>0</v>
      </c>
      <c r="CQ15" s="5">
        <v>0</v>
      </c>
      <c r="CR15" s="5">
        <v>0</v>
      </c>
      <c r="CS15" s="5">
        <f t="shared" si="15"/>
        <v>0</v>
      </c>
      <c r="CT15" s="9"/>
      <c r="CU15" s="1">
        <v>9</v>
      </c>
      <c r="CV15" s="2" t="s">
        <v>12</v>
      </c>
      <c r="CW15" s="5">
        <v>260</v>
      </c>
      <c r="CX15" s="5">
        <v>1404000</v>
      </c>
      <c r="CY15" s="5">
        <v>0</v>
      </c>
      <c r="CZ15" s="5">
        <f t="shared" si="16"/>
        <v>1404000</v>
      </c>
      <c r="DA15" s="9"/>
      <c r="DB15" s="1">
        <v>9</v>
      </c>
      <c r="DC15" s="2" t="s">
        <v>12</v>
      </c>
      <c r="DD15" s="5">
        <v>122</v>
      </c>
      <c r="DE15" s="5">
        <v>183000</v>
      </c>
      <c r="DF15" s="5">
        <v>0</v>
      </c>
      <c r="DG15" s="5">
        <f t="shared" si="17"/>
        <v>183000</v>
      </c>
      <c r="DH15" s="9"/>
      <c r="DI15" s="1">
        <v>9</v>
      </c>
      <c r="DJ15" s="2" t="s">
        <v>12</v>
      </c>
      <c r="DK15" s="5">
        <v>0</v>
      </c>
      <c r="DL15" s="5">
        <v>0</v>
      </c>
      <c r="DM15" s="5">
        <v>0</v>
      </c>
      <c r="DN15" s="5">
        <f t="shared" si="18"/>
        <v>0</v>
      </c>
      <c r="DO15" s="9"/>
      <c r="DP15" s="1">
        <v>9</v>
      </c>
      <c r="DQ15" s="2" t="s">
        <v>12</v>
      </c>
      <c r="DR15" s="5">
        <v>0</v>
      </c>
      <c r="DS15" s="5">
        <v>0</v>
      </c>
      <c r="DT15" s="5">
        <v>0</v>
      </c>
      <c r="DU15" s="5">
        <f t="shared" si="19"/>
        <v>0</v>
      </c>
      <c r="DV15" s="9"/>
      <c r="DW15" s="1">
        <v>9</v>
      </c>
      <c r="DX15" s="2" t="s">
        <v>12</v>
      </c>
      <c r="DY15" s="5">
        <v>0</v>
      </c>
      <c r="DZ15" s="5">
        <v>0</v>
      </c>
      <c r="EA15" s="5">
        <v>0</v>
      </c>
      <c r="EB15" s="5">
        <f t="shared" si="20"/>
        <v>0</v>
      </c>
      <c r="EC15" s="9"/>
      <c r="ED15" s="1">
        <v>9</v>
      </c>
      <c r="EE15" s="2" t="s">
        <v>12</v>
      </c>
      <c r="EF15" s="5">
        <v>1</v>
      </c>
      <c r="EG15" s="5">
        <v>2500</v>
      </c>
      <c r="EH15" s="5">
        <v>0</v>
      </c>
      <c r="EI15" s="5">
        <f t="shared" si="21"/>
        <v>2500</v>
      </c>
      <c r="EJ15" s="9"/>
      <c r="EK15" s="1">
        <v>9</v>
      </c>
      <c r="EL15" s="2" t="s">
        <v>12</v>
      </c>
      <c r="EM15" s="5">
        <v>1000</v>
      </c>
      <c r="EN15" s="5">
        <v>276000</v>
      </c>
      <c r="EO15" s="5">
        <v>57894</v>
      </c>
      <c r="EP15" s="5">
        <f t="shared" si="22"/>
        <v>333894</v>
      </c>
      <c r="EQ15" s="9"/>
      <c r="ER15" s="1">
        <v>9</v>
      </c>
      <c r="ES15" s="2" t="s">
        <v>12</v>
      </c>
      <c r="ET15" s="5">
        <v>700</v>
      </c>
      <c r="EU15" s="5">
        <v>245000</v>
      </c>
      <c r="EV15" s="5">
        <v>0</v>
      </c>
      <c r="EW15" s="5">
        <f t="shared" si="23"/>
        <v>245000</v>
      </c>
      <c r="EX15" s="9"/>
      <c r="EY15" s="1">
        <v>9</v>
      </c>
      <c r="EZ15" s="2" t="s">
        <v>12</v>
      </c>
      <c r="FA15" s="5">
        <v>126</v>
      </c>
      <c r="FB15" s="5">
        <v>435800</v>
      </c>
      <c r="FC15" s="5">
        <v>0</v>
      </c>
      <c r="FD15" s="5">
        <f t="shared" si="24"/>
        <v>435800</v>
      </c>
      <c r="FE15" s="9"/>
      <c r="FF15" s="1">
        <v>9</v>
      </c>
      <c r="FG15" s="2" t="s">
        <v>12</v>
      </c>
      <c r="FH15" s="5">
        <v>0</v>
      </c>
      <c r="FI15" s="5">
        <f t="shared" si="25"/>
        <v>35886993</v>
      </c>
      <c r="FJ15" s="5">
        <f t="shared" si="0"/>
        <v>157894</v>
      </c>
      <c r="FK15" s="5">
        <f t="shared" si="1"/>
        <v>36044887</v>
      </c>
      <c r="FL15" s="9"/>
    </row>
    <row r="16" spans="1:168" ht="16.5" hidden="1">
      <c r="A16" s="23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2"/>
        <v>0</v>
      </c>
      <c r="G16" s="9"/>
      <c r="H16" s="1">
        <v>10</v>
      </c>
      <c r="I16" s="2" t="s">
        <v>13</v>
      </c>
      <c r="J16" s="5">
        <v>0</v>
      </c>
      <c r="K16" s="5">
        <v>0</v>
      </c>
      <c r="L16" s="5">
        <v>0</v>
      </c>
      <c r="M16" s="5">
        <f t="shared" si="3"/>
        <v>0</v>
      </c>
      <c r="N16" s="9"/>
      <c r="O16" s="1">
        <v>10</v>
      </c>
      <c r="P16" s="2" t="s">
        <v>13</v>
      </c>
      <c r="Q16" s="5">
        <v>0</v>
      </c>
      <c r="R16" s="5">
        <v>0</v>
      </c>
      <c r="S16" s="5">
        <v>0</v>
      </c>
      <c r="T16" s="5">
        <f t="shared" si="4"/>
        <v>0</v>
      </c>
      <c r="U16" s="9"/>
      <c r="V16" s="1">
        <v>10</v>
      </c>
      <c r="W16" s="2" t="s">
        <v>13</v>
      </c>
      <c r="X16" s="5">
        <v>0</v>
      </c>
      <c r="Y16" s="5">
        <v>0</v>
      </c>
      <c r="Z16" s="5">
        <v>0</v>
      </c>
      <c r="AA16" s="5">
        <f t="shared" si="5"/>
        <v>0</v>
      </c>
      <c r="AB16" s="9"/>
      <c r="AC16" s="1">
        <v>10</v>
      </c>
      <c r="AD16" s="2" t="s">
        <v>13</v>
      </c>
      <c r="AE16" s="5">
        <v>0</v>
      </c>
      <c r="AF16" s="5">
        <v>326000</v>
      </c>
      <c r="AG16" s="5">
        <v>0</v>
      </c>
      <c r="AH16" s="5">
        <f t="shared" si="6"/>
        <v>326000</v>
      </c>
      <c r="AI16" s="9"/>
      <c r="AJ16" s="1">
        <v>10</v>
      </c>
      <c r="AK16" s="2" t="s">
        <v>13</v>
      </c>
      <c r="AL16" s="5">
        <v>516</v>
      </c>
      <c r="AM16" s="5">
        <v>12900000</v>
      </c>
      <c r="AN16" s="5">
        <v>968000</v>
      </c>
      <c r="AO16" s="5">
        <f t="shared" si="7"/>
        <v>13868000</v>
      </c>
      <c r="AP16" s="9"/>
      <c r="AQ16" s="1">
        <v>10</v>
      </c>
      <c r="AR16" s="2" t="s">
        <v>13</v>
      </c>
      <c r="AS16" s="5">
        <v>528</v>
      </c>
      <c r="AT16" s="5">
        <v>422400</v>
      </c>
      <c r="AU16" s="5">
        <v>0</v>
      </c>
      <c r="AV16" s="5">
        <f t="shared" si="8"/>
        <v>422400</v>
      </c>
      <c r="AW16" s="9"/>
      <c r="AX16" s="1">
        <v>10</v>
      </c>
      <c r="AY16" s="2" t="s">
        <v>13</v>
      </c>
      <c r="AZ16" s="5">
        <v>0</v>
      </c>
      <c r="BA16" s="5">
        <v>9547777</v>
      </c>
      <c r="BB16" s="5">
        <v>0</v>
      </c>
      <c r="BC16" s="5">
        <f t="shared" si="9"/>
        <v>9547777</v>
      </c>
      <c r="BD16" s="9"/>
      <c r="BE16" s="1">
        <v>10</v>
      </c>
      <c r="BF16" s="2" t="s">
        <v>13</v>
      </c>
      <c r="BG16" s="5">
        <v>0</v>
      </c>
      <c r="BH16" s="5">
        <v>0</v>
      </c>
      <c r="BI16" s="5">
        <v>0</v>
      </c>
      <c r="BJ16" s="5">
        <f t="shared" si="10"/>
        <v>0</v>
      </c>
      <c r="BK16" s="9"/>
      <c r="BL16" s="1">
        <v>10</v>
      </c>
      <c r="BM16" s="2" t="s">
        <v>13</v>
      </c>
      <c r="BN16" s="5">
        <v>0</v>
      </c>
      <c r="BO16" s="5">
        <v>300000</v>
      </c>
      <c r="BP16" s="5"/>
      <c r="BQ16" s="5">
        <f t="shared" si="11"/>
        <v>300000</v>
      </c>
      <c r="BR16" s="9"/>
      <c r="BS16" s="1">
        <v>10</v>
      </c>
      <c r="BT16" s="2" t="s">
        <v>13</v>
      </c>
      <c r="BU16" s="5">
        <v>2879</v>
      </c>
      <c r="BV16" s="5">
        <v>287900</v>
      </c>
      <c r="BW16" s="5">
        <v>0</v>
      </c>
      <c r="BX16" s="5">
        <f t="shared" si="12"/>
        <v>287900</v>
      </c>
      <c r="BY16" s="9"/>
      <c r="BZ16" s="1">
        <v>10</v>
      </c>
      <c r="CA16" s="2" t="s">
        <v>13</v>
      </c>
      <c r="CB16" s="5">
        <v>6655</v>
      </c>
      <c r="CC16" s="5">
        <v>665500</v>
      </c>
      <c r="CD16" s="5">
        <v>0</v>
      </c>
      <c r="CE16" s="5">
        <f t="shared" si="13"/>
        <v>665500</v>
      </c>
      <c r="CF16" s="9"/>
      <c r="CG16" s="1">
        <v>10</v>
      </c>
      <c r="CH16" s="2" t="s">
        <v>13</v>
      </c>
      <c r="CI16" s="5">
        <v>727</v>
      </c>
      <c r="CJ16" s="5">
        <v>3635000</v>
      </c>
      <c r="CK16" s="5">
        <v>0</v>
      </c>
      <c r="CL16" s="5">
        <f t="shared" si="14"/>
        <v>3635000</v>
      </c>
      <c r="CM16" s="9"/>
      <c r="CN16" s="1">
        <v>10</v>
      </c>
      <c r="CO16" s="2" t="s">
        <v>13</v>
      </c>
      <c r="CP16" s="5">
        <v>125</v>
      </c>
      <c r="CQ16" s="5">
        <v>375000</v>
      </c>
      <c r="CR16" s="5">
        <v>0</v>
      </c>
      <c r="CS16" s="5">
        <f t="shared" si="15"/>
        <v>375000</v>
      </c>
      <c r="CT16" s="9"/>
      <c r="CU16" s="1">
        <v>10</v>
      </c>
      <c r="CV16" s="2" t="s">
        <v>13</v>
      </c>
      <c r="CW16" s="5">
        <v>84</v>
      </c>
      <c r="CX16" s="5">
        <v>453600</v>
      </c>
      <c r="CY16" s="5">
        <v>0</v>
      </c>
      <c r="CZ16" s="5">
        <f t="shared" si="16"/>
        <v>453600</v>
      </c>
      <c r="DA16" s="9"/>
      <c r="DB16" s="1">
        <v>10</v>
      </c>
      <c r="DC16" s="2" t="s">
        <v>13</v>
      </c>
      <c r="DD16" s="5">
        <v>157</v>
      </c>
      <c r="DE16" s="5">
        <v>235500</v>
      </c>
      <c r="DF16" s="5">
        <v>0</v>
      </c>
      <c r="DG16" s="5">
        <f t="shared" si="17"/>
        <v>235500</v>
      </c>
      <c r="DH16" s="9"/>
      <c r="DI16" s="1">
        <v>10</v>
      </c>
      <c r="DJ16" s="2" t="s">
        <v>13</v>
      </c>
      <c r="DK16" s="5">
        <v>7</v>
      </c>
      <c r="DL16" s="5">
        <v>210000</v>
      </c>
      <c r="DM16" s="5">
        <v>0</v>
      </c>
      <c r="DN16" s="5">
        <f t="shared" si="18"/>
        <v>210000</v>
      </c>
      <c r="DO16" s="9"/>
      <c r="DP16" s="1">
        <v>10</v>
      </c>
      <c r="DQ16" s="2" t="s">
        <v>13</v>
      </c>
      <c r="DR16" s="5">
        <v>0</v>
      </c>
      <c r="DS16" s="5">
        <v>0</v>
      </c>
      <c r="DT16" s="5">
        <v>0</v>
      </c>
      <c r="DU16" s="5">
        <f t="shared" si="19"/>
        <v>0</v>
      </c>
      <c r="DV16" s="9"/>
      <c r="DW16" s="1">
        <v>10</v>
      </c>
      <c r="DX16" s="2" t="s">
        <v>13</v>
      </c>
      <c r="DY16" s="5">
        <v>0</v>
      </c>
      <c r="DZ16" s="5">
        <v>100000</v>
      </c>
      <c r="EA16" s="5">
        <v>0</v>
      </c>
      <c r="EB16" s="5">
        <f t="shared" si="20"/>
        <v>100000</v>
      </c>
      <c r="EC16" s="9"/>
      <c r="ED16" s="1">
        <v>10</v>
      </c>
      <c r="EE16" s="2" t="s">
        <v>13</v>
      </c>
      <c r="EF16" s="5">
        <v>1</v>
      </c>
      <c r="EG16" s="5">
        <v>2500</v>
      </c>
      <c r="EH16" s="5">
        <v>0</v>
      </c>
      <c r="EI16" s="5">
        <f t="shared" si="21"/>
        <v>2500</v>
      </c>
      <c r="EJ16" s="9"/>
      <c r="EK16" s="1">
        <v>10</v>
      </c>
      <c r="EL16" s="2" t="s">
        <v>13</v>
      </c>
      <c r="EM16" s="5">
        <v>1000</v>
      </c>
      <c r="EN16" s="5">
        <v>276000</v>
      </c>
      <c r="EO16" s="5">
        <v>57894</v>
      </c>
      <c r="EP16" s="5">
        <f t="shared" si="22"/>
        <v>333894</v>
      </c>
      <c r="EQ16" s="9"/>
      <c r="ER16" s="1">
        <v>10</v>
      </c>
      <c r="ES16" s="2" t="s">
        <v>13</v>
      </c>
      <c r="ET16" s="5">
        <v>700</v>
      </c>
      <c r="EU16" s="5">
        <v>245000</v>
      </c>
      <c r="EV16" s="5">
        <v>0</v>
      </c>
      <c r="EW16" s="5">
        <f t="shared" si="23"/>
        <v>245000</v>
      </c>
      <c r="EX16" s="9"/>
      <c r="EY16" s="1">
        <v>10</v>
      </c>
      <c r="EZ16" s="2" t="s">
        <v>13</v>
      </c>
      <c r="FA16" s="5">
        <v>189</v>
      </c>
      <c r="FB16" s="5">
        <v>643200</v>
      </c>
      <c r="FC16" s="5">
        <v>0</v>
      </c>
      <c r="FD16" s="5">
        <f t="shared" si="24"/>
        <v>643200</v>
      </c>
      <c r="FE16" s="9"/>
      <c r="FF16" s="1">
        <v>10</v>
      </c>
      <c r="FG16" s="2" t="s">
        <v>13</v>
      </c>
      <c r="FH16" s="5">
        <v>0</v>
      </c>
      <c r="FI16" s="5">
        <f t="shared" si="25"/>
        <v>30625377</v>
      </c>
      <c r="FJ16" s="5">
        <f t="shared" si="0"/>
        <v>1025894</v>
      </c>
      <c r="FK16" s="5">
        <f t="shared" si="1"/>
        <v>31651271</v>
      </c>
      <c r="FL16" s="9"/>
    </row>
    <row r="17" spans="1:168" ht="16.5" hidden="1">
      <c r="A17" s="23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2"/>
        <v>0</v>
      </c>
      <c r="G17" s="9"/>
      <c r="H17" s="1">
        <v>11</v>
      </c>
      <c r="I17" s="2" t="s">
        <v>14</v>
      </c>
      <c r="J17" s="5">
        <v>0</v>
      </c>
      <c r="K17" s="5">
        <v>0</v>
      </c>
      <c r="L17" s="5">
        <v>0</v>
      </c>
      <c r="M17" s="5">
        <f t="shared" si="3"/>
        <v>0</v>
      </c>
      <c r="N17" s="9"/>
      <c r="O17" s="1">
        <v>11</v>
      </c>
      <c r="P17" s="2" t="s">
        <v>14</v>
      </c>
      <c r="Q17" s="5">
        <v>0</v>
      </c>
      <c r="R17" s="5">
        <v>0</v>
      </c>
      <c r="S17" s="5">
        <v>0</v>
      </c>
      <c r="T17" s="5">
        <f t="shared" si="4"/>
        <v>0</v>
      </c>
      <c r="U17" s="9"/>
      <c r="V17" s="1">
        <v>11</v>
      </c>
      <c r="W17" s="2" t="s">
        <v>14</v>
      </c>
      <c r="X17" s="5">
        <v>0</v>
      </c>
      <c r="Y17" s="5">
        <v>0</v>
      </c>
      <c r="Z17" s="5">
        <v>0</v>
      </c>
      <c r="AA17" s="5">
        <f t="shared" si="5"/>
        <v>0</v>
      </c>
      <c r="AB17" s="9"/>
      <c r="AC17" s="1">
        <v>11</v>
      </c>
      <c r="AD17" s="2" t="s">
        <v>14</v>
      </c>
      <c r="AE17" s="5">
        <v>0</v>
      </c>
      <c r="AF17" s="5">
        <v>300000</v>
      </c>
      <c r="AG17" s="5">
        <v>0</v>
      </c>
      <c r="AH17" s="5">
        <f t="shared" si="6"/>
        <v>300000</v>
      </c>
      <c r="AI17" s="9"/>
      <c r="AJ17" s="1">
        <v>11</v>
      </c>
      <c r="AK17" s="2" t="s">
        <v>14</v>
      </c>
      <c r="AL17" s="5">
        <v>396</v>
      </c>
      <c r="AM17" s="5">
        <v>9900000</v>
      </c>
      <c r="AN17" s="5">
        <v>0</v>
      </c>
      <c r="AO17" s="5">
        <f t="shared" si="7"/>
        <v>9900000</v>
      </c>
      <c r="AP17" s="9"/>
      <c r="AQ17" s="1">
        <v>11</v>
      </c>
      <c r="AR17" s="2" t="s">
        <v>14</v>
      </c>
      <c r="AS17" s="5">
        <v>408</v>
      </c>
      <c r="AT17" s="5">
        <v>326400</v>
      </c>
      <c r="AU17" s="5">
        <v>0</v>
      </c>
      <c r="AV17" s="5">
        <f t="shared" si="8"/>
        <v>326400</v>
      </c>
      <c r="AW17" s="9"/>
      <c r="AX17" s="1">
        <v>11</v>
      </c>
      <c r="AY17" s="2" t="s">
        <v>14</v>
      </c>
      <c r="AZ17" s="5">
        <v>0</v>
      </c>
      <c r="BA17" s="5">
        <v>7778942</v>
      </c>
      <c r="BB17" s="5">
        <v>0</v>
      </c>
      <c r="BC17" s="5">
        <f t="shared" si="9"/>
        <v>7778942</v>
      </c>
      <c r="BD17" s="9"/>
      <c r="BE17" s="1">
        <v>11</v>
      </c>
      <c r="BF17" s="2" t="s">
        <v>14</v>
      </c>
      <c r="BG17" s="5">
        <v>0</v>
      </c>
      <c r="BH17" s="5">
        <v>0</v>
      </c>
      <c r="BI17" s="5">
        <v>0</v>
      </c>
      <c r="BJ17" s="5">
        <f t="shared" si="10"/>
        <v>0</v>
      </c>
      <c r="BK17" s="9"/>
      <c r="BL17" s="1">
        <v>11</v>
      </c>
      <c r="BM17" s="2" t="s">
        <v>14</v>
      </c>
      <c r="BN17" s="5">
        <v>0</v>
      </c>
      <c r="BO17" s="5">
        <v>0</v>
      </c>
      <c r="BP17" s="5">
        <v>0</v>
      </c>
      <c r="BQ17" s="5">
        <f t="shared" si="11"/>
        <v>0</v>
      </c>
      <c r="BR17" s="9"/>
      <c r="BS17" s="1">
        <v>11</v>
      </c>
      <c r="BT17" s="2" t="s">
        <v>14</v>
      </c>
      <c r="BU17" s="5">
        <v>2903</v>
      </c>
      <c r="BV17" s="5">
        <v>290300</v>
      </c>
      <c r="BW17" s="5">
        <v>0</v>
      </c>
      <c r="BX17" s="5">
        <f t="shared" si="12"/>
        <v>290300</v>
      </c>
      <c r="BY17" s="9"/>
      <c r="BZ17" s="1">
        <v>11</v>
      </c>
      <c r="CA17" s="2" t="s">
        <v>14</v>
      </c>
      <c r="CB17" s="5">
        <v>5141</v>
      </c>
      <c r="CC17" s="5">
        <v>514100</v>
      </c>
      <c r="CD17" s="5">
        <v>0</v>
      </c>
      <c r="CE17" s="5">
        <f t="shared" si="13"/>
        <v>514100</v>
      </c>
      <c r="CF17" s="9"/>
      <c r="CG17" s="1">
        <v>11</v>
      </c>
      <c r="CH17" s="2" t="s">
        <v>14</v>
      </c>
      <c r="CI17" s="5">
        <v>667</v>
      </c>
      <c r="CJ17" s="5">
        <v>3335000</v>
      </c>
      <c r="CK17" s="5">
        <v>0</v>
      </c>
      <c r="CL17" s="5">
        <f t="shared" si="14"/>
        <v>3335000</v>
      </c>
      <c r="CM17" s="9"/>
      <c r="CN17" s="1">
        <v>11</v>
      </c>
      <c r="CO17" s="2" t="s">
        <v>14</v>
      </c>
      <c r="CP17" s="5">
        <v>152</v>
      </c>
      <c r="CQ17" s="5">
        <v>456000</v>
      </c>
      <c r="CR17" s="5">
        <v>0</v>
      </c>
      <c r="CS17" s="5">
        <f t="shared" si="15"/>
        <v>456000</v>
      </c>
      <c r="CT17" s="9"/>
      <c r="CU17" s="1">
        <v>11</v>
      </c>
      <c r="CV17" s="2" t="s">
        <v>14</v>
      </c>
      <c r="CW17" s="5">
        <v>430</v>
      </c>
      <c r="CX17" s="5">
        <v>2322000</v>
      </c>
      <c r="CY17" s="5">
        <v>0</v>
      </c>
      <c r="CZ17" s="5">
        <f t="shared" si="16"/>
        <v>2322000</v>
      </c>
      <c r="DA17" s="9"/>
      <c r="DB17" s="1">
        <v>11</v>
      </c>
      <c r="DC17" s="2" t="s">
        <v>14</v>
      </c>
      <c r="DD17" s="5">
        <v>230</v>
      </c>
      <c r="DE17" s="5">
        <v>345000</v>
      </c>
      <c r="DF17" s="5">
        <v>0</v>
      </c>
      <c r="DG17" s="5">
        <f t="shared" si="17"/>
        <v>345000</v>
      </c>
      <c r="DH17" s="9"/>
      <c r="DI17" s="1">
        <v>11</v>
      </c>
      <c r="DJ17" s="2" t="s">
        <v>14</v>
      </c>
      <c r="DK17" s="5">
        <v>2</v>
      </c>
      <c r="DL17" s="5">
        <v>60000</v>
      </c>
      <c r="DM17" s="5">
        <v>0</v>
      </c>
      <c r="DN17" s="5">
        <f t="shared" si="18"/>
        <v>60000</v>
      </c>
      <c r="DO17" s="9"/>
      <c r="DP17" s="1">
        <v>11</v>
      </c>
      <c r="DQ17" s="2" t="s">
        <v>14</v>
      </c>
      <c r="DR17" s="5">
        <v>0</v>
      </c>
      <c r="DS17" s="5">
        <v>0</v>
      </c>
      <c r="DT17" s="5">
        <v>0</v>
      </c>
      <c r="DU17" s="5">
        <f t="shared" si="19"/>
        <v>0</v>
      </c>
      <c r="DV17" s="9"/>
      <c r="DW17" s="1">
        <v>11</v>
      </c>
      <c r="DX17" s="2" t="s">
        <v>14</v>
      </c>
      <c r="DY17" s="5">
        <v>0</v>
      </c>
      <c r="DZ17" s="5">
        <v>100000</v>
      </c>
      <c r="EA17" s="5">
        <v>0</v>
      </c>
      <c r="EB17" s="5">
        <f t="shared" si="20"/>
        <v>100000</v>
      </c>
      <c r="EC17" s="9"/>
      <c r="ED17" s="1">
        <v>11</v>
      </c>
      <c r="EE17" s="2" t="s">
        <v>14</v>
      </c>
      <c r="EF17" s="5">
        <v>1</v>
      </c>
      <c r="EG17" s="5">
        <v>2500</v>
      </c>
      <c r="EH17" s="5">
        <v>0</v>
      </c>
      <c r="EI17" s="5">
        <f t="shared" si="21"/>
        <v>2500</v>
      </c>
      <c r="EJ17" s="9"/>
      <c r="EK17" s="1">
        <v>11</v>
      </c>
      <c r="EL17" s="2" t="s">
        <v>14</v>
      </c>
      <c r="EM17" s="5">
        <v>1000</v>
      </c>
      <c r="EN17" s="5">
        <v>276000</v>
      </c>
      <c r="EO17" s="5">
        <v>57894</v>
      </c>
      <c r="EP17" s="5">
        <f t="shared" si="22"/>
        <v>333894</v>
      </c>
      <c r="EQ17" s="9"/>
      <c r="ER17" s="1">
        <v>11</v>
      </c>
      <c r="ES17" s="2" t="s">
        <v>14</v>
      </c>
      <c r="ET17" s="5">
        <v>1500</v>
      </c>
      <c r="EU17" s="5">
        <v>525000</v>
      </c>
      <c r="EV17" s="5">
        <v>0</v>
      </c>
      <c r="EW17" s="5">
        <f t="shared" si="23"/>
        <v>525000</v>
      </c>
      <c r="EX17" s="9"/>
      <c r="EY17" s="1">
        <v>11</v>
      </c>
      <c r="EZ17" s="2" t="s">
        <v>14</v>
      </c>
      <c r="FA17" s="5">
        <v>168</v>
      </c>
      <c r="FB17" s="5">
        <v>574400</v>
      </c>
      <c r="FC17" s="5">
        <v>0</v>
      </c>
      <c r="FD17" s="5">
        <f t="shared" si="24"/>
        <v>574400</v>
      </c>
      <c r="FE17" s="9"/>
      <c r="FF17" s="1">
        <v>11</v>
      </c>
      <c r="FG17" s="2" t="s">
        <v>14</v>
      </c>
      <c r="FH17" s="5">
        <v>0</v>
      </c>
      <c r="FI17" s="5">
        <f t="shared" si="25"/>
        <v>27105642</v>
      </c>
      <c r="FJ17" s="5">
        <f t="shared" si="0"/>
        <v>57894</v>
      </c>
      <c r="FK17" s="5">
        <f t="shared" si="1"/>
        <v>27163536</v>
      </c>
      <c r="FL17" s="9"/>
    </row>
    <row r="18" spans="1:168" ht="16.5" hidden="1">
      <c r="A18" s="23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2"/>
        <v>0</v>
      </c>
      <c r="G18" s="9"/>
      <c r="H18" s="1">
        <v>12</v>
      </c>
      <c r="I18" s="2" t="s">
        <v>15</v>
      </c>
      <c r="J18" s="5">
        <v>0</v>
      </c>
      <c r="K18" s="5">
        <v>0</v>
      </c>
      <c r="L18" s="5">
        <v>0</v>
      </c>
      <c r="M18" s="5">
        <f t="shared" si="3"/>
        <v>0</v>
      </c>
      <c r="N18" s="9"/>
      <c r="O18" s="1">
        <v>12</v>
      </c>
      <c r="P18" s="2" t="s">
        <v>15</v>
      </c>
      <c r="Q18" s="5">
        <v>0</v>
      </c>
      <c r="R18" s="5">
        <v>0</v>
      </c>
      <c r="S18" s="5">
        <v>0</v>
      </c>
      <c r="T18" s="5">
        <f t="shared" si="4"/>
        <v>0</v>
      </c>
      <c r="U18" s="9"/>
      <c r="V18" s="1">
        <v>12</v>
      </c>
      <c r="W18" s="2" t="s">
        <v>15</v>
      </c>
      <c r="X18" s="5">
        <v>0</v>
      </c>
      <c r="Y18" s="5">
        <v>0</v>
      </c>
      <c r="Z18" s="5">
        <v>0</v>
      </c>
      <c r="AA18" s="5">
        <f t="shared" si="5"/>
        <v>0</v>
      </c>
      <c r="AB18" s="9"/>
      <c r="AC18" s="1">
        <v>12</v>
      </c>
      <c r="AD18" s="2" t="s">
        <v>15</v>
      </c>
      <c r="AE18" s="5">
        <v>0</v>
      </c>
      <c r="AF18" s="5">
        <v>189000</v>
      </c>
      <c r="AG18" s="5">
        <v>0</v>
      </c>
      <c r="AH18" s="5">
        <f t="shared" si="6"/>
        <v>189000</v>
      </c>
      <c r="AI18" s="9"/>
      <c r="AJ18" s="1">
        <v>12</v>
      </c>
      <c r="AK18" s="2" t="s">
        <v>15</v>
      </c>
      <c r="AL18" s="5">
        <v>264</v>
      </c>
      <c r="AM18" s="5">
        <v>6600000</v>
      </c>
      <c r="AN18" s="5">
        <v>0</v>
      </c>
      <c r="AO18" s="5">
        <f t="shared" si="7"/>
        <v>6600000</v>
      </c>
      <c r="AP18" s="9"/>
      <c r="AQ18" s="1">
        <v>12</v>
      </c>
      <c r="AR18" s="2" t="s">
        <v>15</v>
      </c>
      <c r="AS18" s="5">
        <v>276</v>
      </c>
      <c r="AT18" s="5">
        <v>220800</v>
      </c>
      <c r="AU18" s="5">
        <v>0</v>
      </c>
      <c r="AV18" s="5">
        <f t="shared" si="8"/>
        <v>220800</v>
      </c>
      <c r="AW18" s="9"/>
      <c r="AX18" s="1">
        <v>12</v>
      </c>
      <c r="AY18" s="2" t="s">
        <v>15</v>
      </c>
      <c r="AZ18" s="5">
        <v>0</v>
      </c>
      <c r="BA18" s="5">
        <v>4382897</v>
      </c>
      <c r="BB18" s="5">
        <v>0</v>
      </c>
      <c r="BC18" s="5">
        <f t="shared" si="9"/>
        <v>4382897</v>
      </c>
      <c r="BD18" s="9"/>
      <c r="BE18" s="1">
        <v>12</v>
      </c>
      <c r="BF18" s="2" t="s">
        <v>15</v>
      </c>
      <c r="BG18" s="5">
        <v>0</v>
      </c>
      <c r="BH18" s="5">
        <v>0</v>
      </c>
      <c r="BI18" s="5">
        <v>0</v>
      </c>
      <c r="BJ18" s="5">
        <f t="shared" si="10"/>
        <v>0</v>
      </c>
      <c r="BK18" s="9"/>
      <c r="BL18" s="1">
        <v>12</v>
      </c>
      <c r="BM18" s="2" t="s">
        <v>15</v>
      </c>
      <c r="BN18" s="5">
        <v>0</v>
      </c>
      <c r="BO18" s="5">
        <v>250000</v>
      </c>
      <c r="BP18" s="5">
        <v>150000</v>
      </c>
      <c r="BQ18" s="5">
        <f t="shared" si="11"/>
        <v>400000</v>
      </c>
      <c r="BR18" s="9"/>
      <c r="BS18" s="1">
        <v>12</v>
      </c>
      <c r="BT18" s="2" t="s">
        <v>15</v>
      </c>
      <c r="BU18" s="5">
        <v>1561</v>
      </c>
      <c r="BV18" s="5">
        <v>156100</v>
      </c>
      <c r="BW18" s="5">
        <v>0</v>
      </c>
      <c r="BX18" s="5">
        <f t="shared" si="12"/>
        <v>156100</v>
      </c>
      <c r="BY18" s="9"/>
      <c r="BZ18" s="1">
        <v>12</v>
      </c>
      <c r="CA18" s="2" t="s">
        <v>15</v>
      </c>
      <c r="CB18" s="5">
        <v>3965</v>
      </c>
      <c r="CC18" s="5">
        <v>396500</v>
      </c>
      <c r="CD18" s="5">
        <v>0</v>
      </c>
      <c r="CE18" s="5">
        <f t="shared" si="13"/>
        <v>396500</v>
      </c>
      <c r="CF18" s="9"/>
      <c r="CG18" s="1">
        <v>12</v>
      </c>
      <c r="CH18" s="2" t="s">
        <v>15</v>
      </c>
      <c r="CI18" s="5">
        <v>0</v>
      </c>
      <c r="CJ18" s="5">
        <v>0</v>
      </c>
      <c r="CK18" s="5">
        <v>0</v>
      </c>
      <c r="CL18" s="5">
        <f t="shared" si="14"/>
        <v>0</v>
      </c>
      <c r="CM18" s="9"/>
      <c r="CN18" s="1">
        <v>12</v>
      </c>
      <c r="CO18" s="2" t="s">
        <v>15</v>
      </c>
      <c r="CP18" s="5">
        <v>0</v>
      </c>
      <c r="CQ18" s="5">
        <v>0</v>
      </c>
      <c r="CR18" s="5">
        <v>0</v>
      </c>
      <c r="CS18" s="5">
        <f t="shared" si="15"/>
        <v>0</v>
      </c>
      <c r="CT18" s="9"/>
      <c r="CU18" s="1">
        <v>12</v>
      </c>
      <c r="CV18" s="2" t="s">
        <v>15</v>
      </c>
      <c r="CW18" s="5">
        <v>25</v>
      </c>
      <c r="CX18" s="5">
        <v>135000</v>
      </c>
      <c r="CY18" s="5">
        <v>0</v>
      </c>
      <c r="CZ18" s="5">
        <f t="shared" si="16"/>
        <v>135000</v>
      </c>
      <c r="DA18" s="9"/>
      <c r="DB18" s="1">
        <v>12</v>
      </c>
      <c r="DC18" s="2" t="s">
        <v>15</v>
      </c>
      <c r="DD18" s="5">
        <v>74</v>
      </c>
      <c r="DE18" s="5">
        <v>111000</v>
      </c>
      <c r="DF18" s="5">
        <v>0</v>
      </c>
      <c r="DG18" s="5">
        <f t="shared" si="17"/>
        <v>111000</v>
      </c>
      <c r="DH18" s="9"/>
      <c r="DI18" s="1">
        <v>12</v>
      </c>
      <c r="DJ18" s="2" t="s">
        <v>15</v>
      </c>
      <c r="DK18" s="5">
        <v>0</v>
      </c>
      <c r="DL18" s="5">
        <v>0</v>
      </c>
      <c r="DM18" s="5">
        <v>0</v>
      </c>
      <c r="DN18" s="5">
        <f t="shared" si="18"/>
        <v>0</v>
      </c>
      <c r="DO18" s="9"/>
      <c r="DP18" s="1">
        <v>12</v>
      </c>
      <c r="DQ18" s="2" t="s">
        <v>15</v>
      </c>
      <c r="DR18" s="5">
        <v>0</v>
      </c>
      <c r="DS18" s="5">
        <v>0</v>
      </c>
      <c r="DT18" s="5">
        <v>0</v>
      </c>
      <c r="DU18" s="5">
        <f t="shared" si="19"/>
        <v>0</v>
      </c>
      <c r="DV18" s="9"/>
      <c r="DW18" s="1">
        <v>12</v>
      </c>
      <c r="DX18" s="2" t="s">
        <v>15</v>
      </c>
      <c r="DY18" s="5">
        <v>0</v>
      </c>
      <c r="DZ18" s="5">
        <v>100000</v>
      </c>
      <c r="EA18" s="5">
        <v>0</v>
      </c>
      <c r="EB18" s="5">
        <f t="shared" si="20"/>
        <v>100000</v>
      </c>
      <c r="EC18" s="9"/>
      <c r="ED18" s="1">
        <v>12</v>
      </c>
      <c r="EE18" s="2" t="s">
        <v>15</v>
      </c>
      <c r="EF18" s="5">
        <v>1</v>
      </c>
      <c r="EG18" s="5">
        <v>2500</v>
      </c>
      <c r="EH18" s="5">
        <v>0</v>
      </c>
      <c r="EI18" s="5">
        <f t="shared" si="21"/>
        <v>2500</v>
      </c>
      <c r="EJ18" s="9"/>
      <c r="EK18" s="1">
        <v>12</v>
      </c>
      <c r="EL18" s="2" t="s">
        <v>15</v>
      </c>
      <c r="EM18" s="5">
        <v>900</v>
      </c>
      <c r="EN18" s="5">
        <v>248400</v>
      </c>
      <c r="EO18" s="5">
        <v>57894</v>
      </c>
      <c r="EP18" s="5">
        <f t="shared" si="22"/>
        <v>306294</v>
      </c>
      <c r="EQ18" s="9"/>
      <c r="ER18" s="1">
        <v>12</v>
      </c>
      <c r="ES18" s="2" t="s">
        <v>15</v>
      </c>
      <c r="ET18" s="5">
        <v>700</v>
      </c>
      <c r="EU18" s="5">
        <v>245000</v>
      </c>
      <c r="EV18" s="5">
        <v>0</v>
      </c>
      <c r="EW18" s="5">
        <f t="shared" si="23"/>
        <v>245000</v>
      </c>
      <c r="EX18" s="9"/>
      <c r="EY18" s="1">
        <v>12</v>
      </c>
      <c r="EZ18" s="2" t="s">
        <v>15</v>
      </c>
      <c r="FA18" s="5">
        <v>98</v>
      </c>
      <c r="FB18" s="5">
        <v>343400</v>
      </c>
      <c r="FC18" s="5">
        <v>0</v>
      </c>
      <c r="FD18" s="5">
        <f t="shared" si="24"/>
        <v>343400</v>
      </c>
      <c r="FE18" s="9"/>
      <c r="FF18" s="1">
        <v>12</v>
      </c>
      <c r="FG18" s="2" t="s">
        <v>15</v>
      </c>
      <c r="FH18" s="5">
        <v>0</v>
      </c>
      <c r="FI18" s="5">
        <f t="shared" si="25"/>
        <v>13380597</v>
      </c>
      <c r="FJ18" s="5">
        <f t="shared" si="0"/>
        <v>207894</v>
      </c>
      <c r="FK18" s="5">
        <f t="shared" si="1"/>
        <v>13588491</v>
      </c>
      <c r="FL18" s="9"/>
    </row>
    <row r="19" spans="1:168" ht="16.5" hidden="1">
      <c r="A19" s="23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2"/>
        <v>0</v>
      </c>
      <c r="G19" s="9"/>
      <c r="H19" s="1">
        <v>13</v>
      </c>
      <c r="I19" s="2" t="s">
        <v>16</v>
      </c>
      <c r="J19" s="5">
        <v>0</v>
      </c>
      <c r="K19" s="5">
        <v>0</v>
      </c>
      <c r="L19" s="5">
        <v>0</v>
      </c>
      <c r="M19" s="5">
        <f t="shared" si="3"/>
        <v>0</v>
      </c>
      <c r="N19" s="9"/>
      <c r="O19" s="1">
        <v>13</v>
      </c>
      <c r="P19" s="2" t="s">
        <v>16</v>
      </c>
      <c r="Q19" s="5">
        <v>0</v>
      </c>
      <c r="R19" s="5">
        <v>0</v>
      </c>
      <c r="S19" s="5">
        <v>0</v>
      </c>
      <c r="T19" s="5">
        <f t="shared" si="4"/>
        <v>0</v>
      </c>
      <c r="U19" s="9"/>
      <c r="V19" s="1">
        <v>13</v>
      </c>
      <c r="W19" s="2" t="s">
        <v>16</v>
      </c>
      <c r="X19" s="5">
        <v>0</v>
      </c>
      <c r="Y19" s="5">
        <v>0</v>
      </c>
      <c r="Z19" s="5">
        <v>0</v>
      </c>
      <c r="AA19" s="5">
        <f t="shared" si="5"/>
        <v>0</v>
      </c>
      <c r="AB19" s="9"/>
      <c r="AC19" s="1">
        <v>13</v>
      </c>
      <c r="AD19" s="2" t="s">
        <v>16</v>
      </c>
      <c r="AE19" s="5">
        <v>0</v>
      </c>
      <c r="AF19" s="5">
        <v>162000</v>
      </c>
      <c r="AG19" s="5">
        <v>0</v>
      </c>
      <c r="AH19" s="5">
        <f t="shared" si="6"/>
        <v>162000</v>
      </c>
      <c r="AI19" s="9"/>
      <c r="AJ19" s="1">
        <v>13</v>
      </c>
      <c r="AK19" s="2" t="s">
        <v>16</v>
      </c>
      <c r="AL19" s="5">
        <v>216</v>
      </c>
      <c r="AM19" s="5">
        <v>5400000</v>
      </c>
      <c r="AN19" s="5">
        <v>0</v>
      </c>
      <c r="AO19" s="5">
        <f t="shared" si="7"/>
        <v>5400000</v>
      </c>
      <c r="AP19" s="9"/>
      <c r="AQ19" s="1">
        <v>13</v>
      </c>
      <c r="AR19" s="2" t="s">
        <v>16</v>
      </c>
      <c r="AS19" s="5">
        <v>228</v>
      </c>
      <c r="AT19" s="5">
        <v>182400</v>
      </c>
      <c r="AU19" s="5">
        <v>0</v>
      </c>
      <c r="AV19" s="5">
        <f t="shared" si="8"/>
        <v>182400</v>
      </c>
      <c r="AW19" s="9"/>
      <c r="AX19" s="1">
        <v>13</v>
      </c>
      <c r="AY19" s="2" t="s">
        <v>16</v>
      </c>
      <c r="AZ19" s="5">
        <v>0</v>
      </c>
      <c r="BA19" s="5">
        <v>3242565</v>
      </c>
      <c r="BB19" s="5">
        <v>0</v>
      </c>
      <c r="BC19" s="5">
        <f t="shared" si="9"/>
        <v>3242565</v>
      </c>
      <c r="BD19" s="9"/>
      <c r="BE19" s="1">
        <v>13</v>
      </c>
      <c r="BF19" s="2" t="s">
        <v>16</v>
      </c>
      <c r="BG19" s="5">
        <v>0</v>
      </c>
      <c r="BH19" s="5">
        <v>0</v>
      </c>
      <c r="BI19" s="5">
        <v>0</v>
      </c>
      <c r="BJ19" s="5">
        <f t="shared" si="10"/>
        <v>0</v>
      </c>
      <c r="BK19" s="9"/>
      <c r="BL19" s="1">
        <v>13</v>
      </c>
      <c r="BM19" s="2" t="s">
        <v>16</v>
      </c>
      <c r="BN19" s="5">
        <v>0</v>
      </c>
      <c r="BO19" s="5">
        <v>0</v>
      </c>
      <c r="BP19" s="5">
        <v>0</v>
      </c>
      <c r="BQ19" s="5">
        <f t="shared" si="11"/>
        <v>0</v>
      </c>
      <c r="BR19" s="9"/>
      <c r="BS19" s="1">
        <v>13</v>
      </c>
      <c r="BT19" s="2" t="s">
        <v>16</v>
      </c>
      <c r="BU19" s="5">
        <v>1113</v>
      </c>
      <c r="BV19" s="5">
        <v>111300</v>
      </c>
      <c r="BW19" s="5">
        <v>0</v>
      </c>
      <c r="BX19" s="5">
        <f t="shared" si="12"/>
        <v>111300</v>
      </c>
      <c r="BY19" s="9"/>
      <c r="BZ19" s="1">
        <v>13</v>
      </c>
      <c r="CA19" s="2" t="s">
        <v>16</v>
      </c>
      <c r="CB19" s="5">
        <v>2945</v>
      </c>
      <c r="CC19" s="5">
        <v>294500</v>
      </c>
      <c r="CD19" s="5">
        <v>0</v>
      </c>
      <c r="CE19" s="5">
        <f t="shared" si="13"/>
        <v>294500</v>
      </c>
      <c r="CF19" s="9"/>
      <c r="CG19" s="1">
        <v>13</v>
      </c>
      <c r="CH19" s="2" t="s">
        <v>16</v>
      </c>
      <c r="CI19" s="5">
        <v>251</v>
      </c>
      <c r="CJ19" s="5">
        <v>1255000</v>
      </c>
      <c r="CK19" s="5">
        <v>0</v>
      </c>
      <c r="CL19" s="5">
        <f t="shared" si="14"/>
        <v>1255000</v>
      </c>
      <c r="CM19" s="9"/>
      <c r="CN19" s="1">
        <v>13</v>
      </c>
      <c r="CO19" s="2" t="s">
        <v>16</v>
      </c>
      <c r="CP19" s="5">
        <v>43</v>
      </c>
      <c r="CQ19" s="5">
        <v>129000</v>
      </c>
      <c r="CR19" s="5">
        <v>0</v>
      </c>
      <c r="CS19" s="5">
        <f t="shared" si="15"/>
        <v>129000</v>
      </c>
      <c r="CT19" s="9"/>
      <c r="CU19" s="1">
        <v>13</v>
      </c>
      <c r="CV19" s="2" t="s">
        <v>16</v>
      </c>
      <c r="CW19" s="5">
        <v>100</v>
      </c>
      <c r="CX19" s="5">
        <v>540000</v>
      </c>
      <c r="CY19" s="5">
        <v>0</v>
      </c>
      <c r="CZ19" s="5">
        <f t="shared" si="16"/>
        <v>540000</v>
      </c>
      <c r="DA19" s="9"/>
      <c r="DB19" s="1">
        <v>13</v>
      </c>
      <c r="DC19" s="2" t="s">
        <v>16</v>
      </c>
      <c r="DD19" s="5">
        <v>87</v>
      </c>
      <c r="DE19" s="5">
        <v>130500</v>
      </c>
      <c r="DF19" s="5">
        <v>0</v>
      </c>
      <c r="DG19" s="5">
        <f t="shared" si="17"/>
        <v>130500</v>
      </c>
      <c r="DH19" s="9"/>
      <c r="DI19" s="1">
        <v>13</v>
      </c>
      <c r="DJ19" s="2" t="s">
        <v>16</v>
      </c>
      <c r="DK19" s="5">
        <v>2</v>
      </c>
      <c r="DL19" s="5">
        <v>60000</v>
      </c>
      <c r="DM19" s="5">
        <v>0</v>
      </c>
      <c r="DN19" s="5">
        <f t="shared" si="18"/>
        <v>60000</v>
      </c>
      <c r="DO19" s="9"/>
      <c r="DP19" s="1">
        <v>13</v>
      </c>
      <c r="DQ19" s="2" t="s">
        <v>16</v>
      </c>
      <c r="DR19" s="5">
        <v>0</v>
      </c>
      <c r="DS19" s="5">
        <v>0</v>
      </c>
      <c r="DT19" s="5">
        <v>0</v>
      </c>
      <c r="DU19" s="5">
        <f t="shared" si="19"/>
        <v>0</v>
      </c>
      <c r="DV19" s="9"/>
      <c r="DW19" s="1">
        <v>13</v>
      </c>
      <c r="DX19" s="2" t="s">
        <v>16</v>
      </c>
      <c r="DY19" s="5">
        <v>0</v>
      </c>
      <c r="DZ19" s="5">
        <v>100000</v>
      </c>
      <c r="EA19" s="5">
        <v>0</v>
      </c>
      <c r="EB19" s="5">
        <f t="shared" si="20"/>
        <v>100000</v>
      </c>
      <c r="EC19" s="9"/>
      <c r="ED19" s="1">
        <v>13</v>
      </c>
      <c r="EE19" s="2" t="s">
        <v>16</v>
      </c>
      <c r="EF19" s="5">
        <v>1</v>
      </c>
      <c r="EG19" s="5">
        <v>2500</v>
      </c>
      <c r="EH19" s="5">
        <v>0</v>
      </c>
      <c r="EI19" s="5">
        <f t="shared" si="21"/>
        <v>2500</v>
      </c>
      <c r="EJ19" s="9"/>
      <c r="EK19" s="1">
        <v>13</v>
      </c>
      <c r="EL19" s="2" t="s">
        <v>16</v>
      </c>
      <c r="EM19" s="5">
        <v>1100</v>
      </c>
      <c r="EN19" s="5">
        <v>303600</v>
      </c>
      <c r="EO19" s="5">
        <v>57894</v>
      </c>
      <c r="EP19" s="5">
        <f t="shared" si="22"/>
        <v>361494</v>
      </c>
      <c r="EQ19" s="9"/>
      <c r="ER19" s="1">
        <v>13</v>
      </c>
      <c r="ES19" s="2" t="s">
        <v>16</v>
      </c>
      <c r="ET19" s="5">
        <v>600</v>
      </c>
      <c r="EU19" s="5">
        <v>210000</v>
      </c>
      <c r="EV19" s="5">
        <v>0</v>
      </c>
      <c r="EW19" s="5">
        <f t="shared" si="23"/>
        <v>210000</v>
      </c>
      <c r="EX19" s="9"/>
      <c r="EY19" s="1">
        <v>13</v>
      </c>
      <c r="EZ19" s="2" t="s">
        <v>16</v>
      </c>
      <c r="FA19" s="5">
        <v>70</v>
      </c>
      <c r="FB19" s="5">
        <v>251000</v>
      </c>
      <c r="FC19" s="5">
        <v>0</v>
      </c>
      <c r="FD19" s="5">
        <f t="shared" si="24"/>
        <v>251000</v>
      </c>
      <c r="FE19" s="9"/>
      <c r="FF19" s="1">
        <v>13</v>
      </c>
      <c r="FG19" s="2" t="s">
        <v>16</v>
      </c>
      <c r="FH19" s="5">
        <v>0</v>
      </c>
      <c r="FI19" s="5">
        <f t="shared" si="25"/>
        <v>12374365</v>
      </c>
      <c r="FJ19" s="5">
        <f t="shared" si="0"/>
        <v>57894</v>
      </c>
      <c r="FK19" s="5">
        <f t="shared" si="1"/>
        <v>12432259</v>
      </c>
      <c r="FL19" s="9"/>
    </row>
    <row r="20" spans="1:168" ht="16.5" hidden="1">
      <c r="A20" s="23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2"/>
        <v>0</v>
      </c>
      <c r="G20" s="9"/>
      <c r="H20" s="1">
        <v>14</v>
      </c>
      <c r="I20" s="2" t="s">
        <v>17</v>
      </c>
      <c r="J20" s="5">
        <v>0</v>
      </c>
      <c r="K20" s="5">
        <v>0</v>
      </c>
      <c r="L20" s="5">
        <v>0</v>
      </c>
      <c r="M20" s="5">
        <f t="shared" si="3"/>
        <v>0</v>
      </c>
      <c r="N20" s="9"/>
      <c r="O20" s="1">
        <v>14</v>
      </c>
      <c r="P20" s="2" t="s">
        <v>17</v>
      </c>
      <c r="Q20" s="5">
        <v>0</v>
      </c>
      <c r="R20" s="5">
        <v>0</v>
      </c>
      <c r="S20" s="5">
        <v>0</v>
      </c>
      <c r="T20" s="5">
        <f t="shared" si="4"/>
        <v>0</v>
      </c>
      <c r="U20" s="9"/>
      <c r="V20" s="1">
        <v>14</v>
      </c>
      <c r="W20" s="2" t="s">
        <v>17</v>
      </c>
      <c r="X20" s="5">
        <v>0</v>
      </c>
      <c r="Y20" s="5">
        <v>0</v>
      </c>
      <c r="Z20" s="5">
        <v>0</v>
      </c>
      <c r="AA20" s="5">
        <f t="shared" si="5"/>
        <v>0</v>
      </c>
      <c r="AB20" s="9"/>
      <c r="AC20" s="1">
        <v>14</v>
      </c>
      <c r="AD20" s="2" t="s">
        <v>17</v>
      </c>
      <c r="AE20" s="5">
        <v>0</v>
      </c>
      <c r="AF20" s="5">
        <v>143000</v>
      </c>
      <c r="AG20" s="5">
        <v>0</v>
      </c>
      <c r="AH20" s="5">
        <f t="shared" si="6"/>
        <v>143000</v>
      </c>
      <c r="AI20" s="9"/>
      <c r="AJ20" s="1">
        <v>14</v>
      </c>
      <c r="AK20" s="2" t="s">
        <v>17</v>
      </c>
      <c r="AL20" s="5">
        <v>84</v>
      </c>
      <c r="AM20" s="5">
        <v>2100000</v>
      </c>
      <c r="AN20" s="5">
        <v>0</v>
      </c>
      <c r="AO20" s="5">
        <f t="shared" si="7"/>
        <v>2100000</v>
      </c>
      <c r="AP20" s="9"/>
      <c r="AQ20" s="1">
        <v>14</v>
      </c>
      <c r="AR20" s="2" t="s">
        <v>17</v>
      </c>
      <c r="AS20" s="5">
        <v>96</v>
      </c>
      <c r="AT20" s="5">
        <v>76800</v>
      </c>
      <c r="AU20" s="5">
        <v>0</v>
      </c>
      <c r="AV20" s="5">
        <f t="shared" si="8"/>
        <v>76800</v>
      </c>
      <c r="AW20" s="9"/>
      <c r="AX20" s="1">
        <v>14</v>
      </c>
      <c r="AY20" s="2" t="s">
        <v>17</v>
      </c>
      <c r="AZ20" s="5">
        <v>0</v>
      </c>
      <c r="BA20" s="5">
        <v>1918532</v>
      </c>
      <c r="BB20" s="5">
        <v>0</v>
      </c>
      <c r="BC20" s="5">
        <f t="shared" si="9"/>
        <v>1918532</v>
      </c>
      <c r="BD20" s="9"/>
      <c r="BE20" s="1">
        <v>14</v>
      </c>
      <c r="BF20" s="2" t="s">
        <v>17</v>
      </c>
      <c r="BG20" s="5">
        <v>0</v>
      </c>
      <c r="BH20" s="5">
        <v>0</v>
      </c>
      <c r="BI20" s="5">
        <v>0</v>
      </c>
      <c r="BJ20" s="5">
        <f t="shared" si="10"/>
        <v>0</v>
      </c>
      <c r="BK20" s="9"/>
      <c r="BL20" s="1">
        <v>14</v>
      </c>
      <c r="BM20" s="2" t="s">
        <v>17</v>
      </c>
      <c r="BN20" s="5">
        <v>0</v>
      </c>
      <c r="BO20" s="5">
        <v>20000</v>
      </c>
      <c r="BP20" s="5">
        <v>0</v>
      </c>
      <c r="BQ20" s="5">
        <f t="shared" si="11"/>
        <v>20000</v>
      </c>
      <c r="BR20" s="9"/>
      <c r="BS20" s="1">
        <v>14</v>
      </c>
      <c r="BT20" s="2" t="s">
        <v>17</v>
      </c>
      <c r="BU20" s="5">
        <v>705</v>
      </c>
      <c r="BV20" s="5">
        <v>70500</v>
      </c>
      <c r="BW20" s="5">
        <v>0</v>
      </c>
      <c r="BX20" s="5">
        <f t="shared" si="12"/>
        <v>70500</v>
      </c>
      <c r="BY20" s="9"/>
      <c r="BZ20" s="1">
        <v>14</v>
      </c>
      <c r="CA20" s="2" t="s">
        <v>17</v>
      </c>
      <c r="CB20" s="5">
        <v>1409</v>
      </c>
      <c r="CC20" s="5">
        <v>140900</v>
      </c>
      <c r="CD20" s="5">
        <v>0</v>
      </c>
      <c r="CE20" s="5">
        <f t="shared" si="13"/>
        <v>140900</v>
      </c>
      <c r="CF20" s="9"/>
      <c r="CG20" s="1">
        <v>14</v>
      </c>
      <c r="CH20" s="2" t="s">
        <v>17</v>
      </c>
      <c r="CI20" s="5">
        <v>0</v>
      </c>
      <c r="CJ20" s="5">
        <v>0</v>
      </c>
      <c r="CK20" s="5">
        <v>0</v>
      </c>
      <c r="CL20" s="5">
        <f t="shared" si="14"/>
        <v>0</v>
      </c>
      <c r="CM20" s="9"/>
      <c r="CN20" s="1">
        <v>14</v>
      </c>
      <c r="CO20" s="2" t="s">
        <v>17</v>
      </c>
      <c r="CP20" s="5">
        <v>0</v>
      </c>
      <c r="CQ20" s="5">
        <v>0</v>
      </c>
      <c r="CR20" s="5">
        <v>0</v>
      </c>
      <c r="CS20" s="5">
        <f t="shared" si="15"/>
        <v>0</v>
      </c>
      <c r="CT20" s="9"/>
      <c r="CU20" s="1">
        <v>14</v>
      </c>
      <c r="CV20" s="2" t="s">
        <v>17</v>
      </c>
      <c r="CW20" s="5">
        <v>40</v>
      </c>
      <c r="CX20" s="5">
        <v>216000</v>
      </c>
      <c r="CY20" s="5">
        <v>0</v>
      </c>
      <c r="CZ20" s="5">
        <f t="shared" si="16"/>
        <v>216000</v>
      </c>
      <c r="DA20" s="9"/>
      <c r="DB20" s="1">
        <v>14</v>
      </c>
      <c r="DC20" s="2" t="s">
        <v>17</v>
      </c>
      <c r="DD20" s="5">
        <v>61</v>
      </c>
      <c r="DE20" s="5">
        <v>91500</v>
      </c>
      <c r="DF20" s="5">
        <v>0</v>
      </c>
      <c r="DG20" s="5">
        <f t="shared" si="17"/>
        <v>91500</v>
      </c>
      <c r="DH20" s="9"/>
      <c r="DI20" s="1">
        <v>14</v>
      </c>
      <c r="DJ20" s="2" t="s">
        <v>17</v>
      </c>
      <c r="DK20" s="5">
        <v>0</v>
      </c>
      <c r="DL20" s="5">
        <v>0</v>
      </c>
      <c r="DM20" s="5">
        <v>0</v>
      </c>
      <c r="DN20" s="5">
        <f t="shared" si="18"/>
        <v>0</v>
      </c>
      <c r="DO20" s="9"/>
      <c r="DP20" s="1">
        <v>14</v>
      </c>
      <c r="DQ20" s="2" t="s">
        <v>17</v>
      </c>
      <c r="DR20" s="5">
        <v>0</v>
      </c>
      <c r="DS20" s="5">
        <v>0</v>
      </c>
      <c r="DT20" s="5">
        <v>0</v>
      </c>
      <c r="DU20" s="5">
        <f t="shared" si="19"/>
        <v>0</v>
      </c>
      <c r="DV20" s="9"/>
      <c r="DW20" s="1">
        <v>14</v>
      </c>
      <c r="DX20" s="2" t="s">
        <v>17</v>
      </c>
      <c r="DY20" s="5">
        <v>0</v>
      </c>
      <c r="DZ20" s="5">
        <v>0</v>
      </c>
      <c r="EA20" s="5">
        <v>0</v>
      </c>
      <c r="EB20" s="5">
        <f t="shared" si="20"/>
        <v>0</v>
      </c>
      <c r="EC20" s="9"/>
      <c r="ED20" s="1">
        <v>14</v>
      </c>
      <c r="EE20" s="2" t="s">
        <v>17</v>
      </c>
      <c r="EF20" s="5">
        <v>1</v>
      </c>
      <c r="EG20" s="5">
        <v>2500</v>
      </c>
      <c r="EH20" s="5">
        <v>0</v>
      </c>
      <c r="EI20" s="5">
        <f t="shared" si="21"/>
        <v>2500</v>
      </c>
      <c r="EJ20" s="9"/>
      <c r="EK20" s="1">
        <v>14</v>
      </c>
      <c r="EL20" s="2" t="s">
        <v>17</v>
      </c>
      <c r="EM20" s="5">
        <v>900</v>
      </c>
      <c r="EN20" s="5">
        <v>248400</v>
      </c>
      <c r="EO20" s="5">
        <v>57894</v>
      </c>
      <c r="EP20" s="5">
        <f t="shared" si="22"/>
        <v>306294</v>
      </c>
      <c r="EQ20" s="9"/>
      <c r="ER20" s="1">
        <v>14</v>
      </c>
      <c r="ES20" s="2" t="s">
        <v>17</v>
      </c>
      <c r="ET20" s="5">
        <v>700</v>
      </c>
      <c r="EU20" s="5">
        <v>245000</v>
      </c>
      <c r="EV20" s="5">
        <v>0</v>
      </c>
      <c r="EW20" s="5">
        <f t="shared" si="23"/>
        <v>245000</v>
      </c>
      <c r="EX20" s="9"/>
      <c r="EY20" s="1">
        <v>14</v>
      </c>
      <c r="EZ20" s="2" t="s">
        <v>17</v>
      </c>
      <c r="FA20" s="5">
        <v>49</v>
      </c>
      <c r="FB20" s="5">
        <v>181700</v>
      </c>
      <c r="FC20" s="5">
        <v>0</v>
      </c>
      <c r="FD20" s="5">
        <f t="shared" si="24"/>
        <v>181700</v>
      </c>
      <c r="FE20" s="9"/>
      <c r="FF20" s="1">
        <v>14</v>
      </c>
      <c r="FG20" s="2" t="s">
        <v>17</v>
      </c>
      <c r="FH20" s="5">
        <v>0</v>
      </c>
      <c r="FI20" s="5">
        <f t="shared" si="25"/>
        <v>5454832</v>
      </c>
      <c r="FJ20" s="5">
        <f t="shared" si="0"/>
        <v>57894</v>
      </c>
      <c r="FK20" s="5">
        <f t="shared" si="1"/>
        <v>5512726</v>
      </c>
      <c r="FL20" s="9"/>
    </row>
    <row r="21" spans="1:168" ht="16.5" hidden="1">
      <c r="A21" s="23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2"/>
        <v>0</v>
      </c>
      <c r="G21" s="9"/>
      <c r="H21" s="1">
        <v>15</v>
      </c>
      <c r="I21" s="2" t="s">
        <v>18</v>
      </c>
      <c r="J21" s="5">
        <v>0</v>
      </c>
      <c r="K21" s="5">
        <v>0</v>
      </c>
      <c r="L21" s="5">
        <v>0</v>
      </c>
      <c r="M21" s="5">
        <f t="shared" si="3"/>
        <v>0</v>
      </c>
      <c r="N21" s="9"/>
      <c r="O21" s="1">
        <v>15</v>
      </c>
      <c r="P21" s="2" t="s">
        <v>18</v>
      </c>
      <c r="Q21" s="5">
        <v>0</v>
      </c>
      <c r="R21" s="5">
        <v>0</v>
      </c>
      <c r="S21" s="5">
        <v>0</v>
      </c>
      <c r="T21" s="5">
        <f t="shared" si="4"/>
        <v>0</v>
      </c>
      <c r="U21" s="9"/>
      <c r="V21" s="1">
        <v>15</v>
      </c>
      <c r="W21" s="2" t="s">
        <v>18</v>
      </c>
      <c r="X21" s="5">
        <v>0</v>
      </c>
      <c r="Y21" s="5">
        <v>0</v>
      </c>
      <c r="Z21" s="5">
        <v>0</v>
      </c>
      <c r="AA21" s="5">
        <f t="shared" si="5"/>
        <v>0</v>
      </c>
      <c r="AB21" s="9"/>
      <c r="AC21" s="1">
        <v>15</v>
      </c>
      <c r="AD21" s="2" t="s">
        <v>18</v>
      </c>
      <c r="AE21" s="5">
        <v>0</v>
      </c>
      <c r="AF21" s="5">
        <v>162000</v>
      </c>
      <c r="AG21" s="5">
        <v>0</v>
      </c>
      <c r="AH21" s="5">
        <f t="shared" si="6"/>
        <v>162000</v>
      </c>
      <c r="AI21" s="9"/>
      <c r="AJ21" s="1">
        <v>15</v>
      </c>
      <c r="AK21" s="2" t="s">
        <v>18</v>
      </c>
      <c r="AL21" s="5">
        <v>204</v>
      </c>
      <c r="AM21" s="5">
        <v>5100000</v>
      </c>
      <c r="AN21" s="5">
        <v>0</v>
      </c>
      <c r="AO21" s="5">
        <f t="shared" si="7"/>
        <v>5100000</v>
      </c>
      <c r="AP21" s="9"/>
      <c r="AQ21" s="1">
        <v>15</v>
      </c>
      <c r="AR21" s="2" t="s">
        <v>18</v>
      </c>
      <c r="AS21" s="5">
        <v>216</v>
      </c>
      <c r="AT21" s="5">
        <v>172800</v>
      </c>
      <c r="AU21" s="5">
        <v>0</v>
      </c>
      <c r="AV21" s="5">
        <f t="shared" si="8"/>
        <v>172800</v>
      </c>
      <c r="AW21" s="9"/>
      <c r="AX21" s="1">
        <v>15</v>
      </c>
      <c r="AY21" s="2" t="s">
        <v>18</v>
      </c>
      <c r="AZ21" s="5">
        <v>0</v>
      </c>
      <c r="BA21" s="5">
        <v>2814984</v>
      </c>
      <c r="BB21" s="5">
        <v>0</v>
      </c>
      <c r="BC21" s="5">
        <f t="shared" si="9"/>
        <v>2814984</v>
      </c>
      <c r="BD21" s="9"/>
      <c r="BE21" s="1">
        <v>15</v>
      </c>
      <c r="BF21" s="2" t="s">
        <v>18</v>
      </c>
      <c r="BG21" s="5">
        <v>0</v>
      </c>
      <c r="BH21" s="5">
        <v>0</v>
      </c>
      <c r="BI21" s="5">
        <v>0</v>
      </c>
      <c r="BJ21" s="5">
        <f t="shared" si="10"/>
        <v>0</v>
      </c>
      <c r="BK21" s="9"/>
      <c r="BL21" s="1">
        <v>15</v>
      </c>
      <c r="BM21" s="2" t="s">
        <v>18</v>
      </c>
      <c r="BN21" s="5">
        <v>0</v>
      </c>
      <c r="BO21" s="5">
        <v>0</v>
      </c>
      <c r="BP21" s="5">
        <v>0</v>
      </c>
      <c r="BQ21" s="5">
        <f t="shared" si="11"/>
        <v>0</v>
      </c>
      <c r="BR21" s="9"/>
      <c r="BS21" s="1">
        <v>15</v>
      </c>
      <c r="BT21" s="2" t="s">
        <v>18</v>
      </c>
      <c r="BU21" s="5">
        <v>835</v>
      </c>
      <c r="BV21" s="5">
        <v>83500</v>
      </c>
      <c r="BW21" s="5">
        <v>0</v>
      </c>
      <c r="BX21" s="5">
        <f t="shared" si="12"/>
        <v>83500</v>
      </c>
      <c r="BY21" s="9"/>
      <c r="BZ21" s="1">
        <v>15</v>
      </c>
      <c r="CA21" s="2" t="s">
        <v>18</v>
      </c>
      <c r="CB21" s="5">
        <v>2513</v>
      </c>
      <c r="CC21" s="5">
        <v>251300</v>
      </c>
      <c r="CD21" s="5">
        <v>0</v>
      </c>
      <c r="CE21" s="5">
        <f t="shared" si="13"/>
        <v>251300</v>
      </c>
      <c r="CF21" s="9"/>
      <c r="CG21" s="1">
        <v>15</v>
      </c>
      <c r="CH21" s="2" t="s">
        <v>18</v>
      </c>
      <c r="CI21" s="5">
        <v>0</v>
      </c>
      <c r="CJ21" s="5">
        <v>0</v>
      </c>
      <c r="CK21" s="5">
        <v>0</v>
      </c>
      <c r="CL21" s="5">
        <f t="shared" si="14"/>
        <v>0</v>
      </c>
      <c r="CM21" s="9"/>
      <c r="CN21" s="1">
        <v>15</v>
      </c>
      <c r="CO21" s="2" t="s">
        <v>18</v>
      </c>
      <c r="CP21" s="5">
        <v>0</v>
      </c>
      <c r="CQ21" s="5">
        <v>0</v>
      </c>
      <c r="CR21" s="5">
        <v>0</v>
      </c>
      <c r="CS21" s="5">
        <f t="shared" si="15"/>
        <v>0</v>
      </c>
      <c r="CT21" s="9"/>
      <c r="CU21" s="1">
        <v>15</v>
      </c>
      <c r="CV21" s="2" t="s">
        <v>18</v>
      </c>
      <c r="CW21" s="5">
        <v>40</v>
      </c>
      <c r="CX21" s="5">
        <v>216000</v>
      </c>
      <c r="CY21" s="5">
        <v>0</v>
      </c>
      <c r="CZ21" s="5">
        <f t="shared" si="16"/>
        <v>216000</v>
      </c>
      <c r="DA21" s="9"/>
      <c r="DB21" s="1">
        <v>15</v>
      </c>
      <c r="DC21" s="2" t="s">
        <v>18</v>
      </c>
      <c r="DD21" s="5">
        <v>83</v>
      </c>
      <c r="DE21" s="5">
        <v>124500</v>
      </c>
      <c r="DF21" s="5">
        <v>0</v>
      </c>
      <c r="DG21" s="5">
        <f t="shared" si="17"/>
        <v>124500</v>
      </c>
      <c r="DH21" s="9"/>
      <c r="DI21" s="1">
        <v>15</v>
      </c>
      <c r="DJ21" s="2" t="s">
        <v>18</v>
      </c>
      <c r="DK21" s="5">
        <v>0</v>
      </c>
      <c r="DL21" s="5">
        <v>0</v>
      </c>
      <c r="DM21" s="5">
        <v>0</v>
      </c>
      <c r="DN21" s="5">
        <f t="shared" si="18"/>
        <v>0</v>
      </c>
      <c r="DO21" s="9"/>
      <c r="DP21" s="1">
        <v>15</v>
      </c>
      <c r="DQ21" s="2" t="s">
        <v>18</v>
      </c>
      <c r="DR21" s="5">
        <v>0</v>
      </c>
      <c r="DS21" s="5">
        <v>0</v>
      </c>
      <c r="DT21" s="5">
        <v>0</v>
      </c>
      <c r="DU21" s="5">
        <f t="shared" si="19"/>
        <v>0</v>
      </c>
      <c r="DV21" s="9"/>
      <c r="DW21" s="1">
        <v>15</v>
      </c>
      <c r="DX21" s="2" t="s">
        <v>18</v>
      </c>
      <c r="DY21" s="5">
        <v>0</v>
      </c>
      <c r="DZ21" s="5">
        <v>100000</v>
      </c>
      <c r="EA21" s="5">
        <v>0</v>
      </c>
      <c r="EB21" s="5">
        <f t="shared" si="20"/>
        <v>100000</v>
      </c>
      <c r="EC21" s="9"/>
      <c r="ED21" s="1">
        <v>15</v>
      </c>
      <c r="EE21" s="2" t="s">
        <v>18</v>
      </c>
      <c r="EF21" s="5">
        <v>1</v>
      </c>
      <c r="EG21" s="5">
        <v>2500</v>
      </c>
      <c r="EH21" s="5">
        <v>0</v>
      </c>
      <c r="EI21" s="5">
        <f t="shared" si="21"/>
        <v>2500</v>
      </c>
      <c r="EJ21" s="9"/>
      <c r="EK21" s="1">
        <v>15</v>
      </c>
      <c r="EL21" s="2" t="s">
        <v>18</v>
      </c>
      <c r="EM21" s="5">
        <v>900</v>
      </c>
      <c r="EN21" s="5">
        <v>248400</v>
      </c>
      <c r="EO21" s="5">
        <v>57894</v>
      </c>
      <c r="EP21" s="5">
        <f t="shared" si="22"/>
        <v>306294</v>
      </c>
      <c r="EQ21" s="9"/>
      <c r="ER21" s="1">
        <v>15</v>
      </c>
      <c r="ES21" s="2" t="s">
        <v>18</v>
      </c>
      <c r="ET21" s="5">
        <v>700</v>
      </c>
      <c r="EU21" s="5">
        <v>245000</v>
      </c>
      <c r="EV21" s="5">
        <v>0</v>
      </c>
      <c r="EW21" s="5">
        <f t="shared" si="23"/>
        <v>245000</v>
      </c>
      <c r="EX21" s="9"/>
      <c r="EY21" s="1">
        <v>15</v>
      </c>
      <c r="EZ21" s="2" t="s">
        <v>18</v>
      </c>
      <c r="FA21" s="5">
        <v>77</v>
      </c>
      <c r="FB21" s="5">
        <v>274100</v>
      </c>
      <c r="FC21" s="5">
        <v>0</v>
      </c>
      <c r="FD21" s="5">
        <f t="shared" si="24"/>
        <v>274100</v>
      </c>
      <c r="FE21" s="9"/>
      <c r="FF21" s="1">
        <v>15</v>
      </c>
      <c r="FG21" s="2" t="s">
        <v>18</v>
      </c>
      <c r="FH21" s="5">
        <v>0</v>
      </c>
      <c r="FI21" s="5">
        <f t="shared" si="25"/>
        <v>9795084</v>
      </c>
      <c r="FJ21" s="5">
        <f t="shared" si="0"/>
        <v>57894</v>
      </c>
      <c r="FK21" s="5">
        <f t="shared" si="1"/>
        <v>9852978</v>
      </c>
      <c r="FL21" s="9"/>
    </row>
    <row r="22" spans="1:168" ht="16.5" hidden="1">
      <c r="A22" s="23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2"/>
        <v>0</v>
      </c>
      <c r="G22" s="9"/>
      <c r="H22" s="1">
        <v>16</v>
      </c>
      <c r="I22" s="2" t="s">
        <v>19</v>
      </c>
      <c r="J22" s="5">
        <v>0</v>
      </c>
      <c r="K22" s="5">
        <v>0</v>
      </c>
      <c r="L22" s="5">
        <v>0</v>
      </c>
      <c r="M22" s="5">
        <f t="shared" si="3"/>
        <v>0</v>
      </c>
      <c r="N22" s="9"/>
      <c r="O22" s="1">
        <v>16</v>
      </c>
      <c r="P22" s="2" t="s">
        <v>19</v>
      </c>
      <c r="Q22" s="5">
        <v>0</v>
      </c>
      <c r="R22" s="5">
        <v>0</v>
      </c>
      <c r="S22" s="5">
        <v>0</v>
      </c>
      <c r="T22" s="5">
        <f t="shared" si="4"/>
        <v>0</v>
      </c>
      <c r="U22" s="9"/>
      <c r="V22" s="1">
        <v>16</v>
      </c>
      <c r="W22" s="2" t="s">
        <v>19</v>
      </c>
      <c r="X22" s="5">
        <v>0</v>
      </c>
      <c r="Y22" s="5">
        <v>0</v>
      </c>
      <c r="Z22" s="5">
        <v>0</v>
      </c>
      <c r="AA22" s="5">
        <f t="shared" si="5"/>
        <v>0</v>
      </c>
      <c r="AB22" s="9"/>
      <c r="AC22" s="1">
        <v>16</v>
      </c>
      <c r="AD22" s="2" t="s">
        <v>19</v>
      </c>
      <c r="AE22" s="5">
        <v>0</v>
      </c>
      <c r="AF22" s="5">
        <v>229000</v>
      </c>
      <c r="AG22" s="5">
        <v>0</v>
      </c>
      <c r="AH22" s="5">
        <f t="shared" si="6"/>
        <v>229000</v>
      </c>
      <c r="AI22" s="9"/>
      <c r="AJ22" s="1">
        <v>16</v>
      </c>
      <c r="AK22" s="2" t="s">
        <v>19</v>
      </c>
      <c r="AL22" s="5">
        <v>240</v>
      </c>
      <c r="AM22" s="5">
        <v>6000000</v>
      </c>
      <c r="AN22" s="5">
        <v>1000000</v>
      </c>
      <c r="AO22" s="5">
        <f t="shared" si="7"/>
        <v>7000000</v>
      </c>
      <c r="AP22" s="9"/>
      <c r="AQ22" s="1">
        <v>16</v>
      </c>
      <c r="AR22" s="2" t="s">
        <v>19</v>
      </c>
      <c r="AS22" s="5">
        <v>252</v>
      </c>
      <c r="AT22" s="5">
        <v>201600</v>
      </c>
      <c r="AU22" s="5">
        <v>0</v>
      </c>
      <c r="AV22" s="5">
        <f t="shared" si="8"/>
        <v>201600</v>
      </c>
      <c r="AW22" s="9"/>
      <c r="AX22" s="1">
        <v>16</v>
      </c>
      <c r="AY22" s="2" t="s">
        <v>19</v>
      </c>
      <c r="AZ22" s="5">
        <v>0</v>
      </c>
      <c r="BA22" s="5">
        <v>7500952</v>
      </c>
      <c r="BB22" s="5">
        <v>0</v>
      </c>
      <c r="BC22" s="5">
        <f t="shared" si="9"/>
        <v>7500952</v>
      </c>
      <c r="BD22" s="9"/>
      <c r="BE22" s="1">
        <v>16</v>
      </c>
      <c r="BF22" s="2" t="s">
        <v>19</v>
      </c>
      <c r="BG22" s="5">
        <v>0</v>
      </c>
      <c r="BH22" s="5">
        <v>0</v>
      </c>
      <c r="BI22" s="5">
        <v>0</v>
      </c>
      <c r="BJ22" s="5">
        <f t="shared" si="10"/>
        <v>0</v>
      </c>
      <c r="BK22" s="9"/>
      <c r="BL22" s="1">
        <v>16</v>
      </c>
      <c r="BM22" s="2" t="s">
        <v>19</v>
      </c>
      <c r="BN22" s="5">
        <v>0</v>
      </c>
      <c r="BO22" s="5">
        <v>250000</v>
      </c>
      <c r="BP22" s="5">
        <v>100000</v>
      </c>
      <c r="BQ22" s="5">
        <f t="shared" si="11"/>
        <v>350000</v>
      </c>
      <c r="BR22" s="9"/>
      <c r="BS22" s="1">
        <v>16</v>
      </c>
      <c r="BT22" s="2" t="s">
        <v>19</v>
      </c>
      <c r="BU22" s="5">
        <v>1720</v>
      </c>
      <c r="BV22" s="5">
        <v>172000</v>
      </c>
      <c r="BW22" s="5">
        <v>0</v>
      </c>
      <c r="BX22" s="5">
        <f t="shared" si="12"/>
        <v>172000</v>
      </c>
      <c r="BY22" s="9"/>
      <c r="BZ22" s="1">
        <v>16</v>
      </c>
      <c r="CA22" s="2" t="s">
        <v>19</v>
      </c>
      <c r="CB22" s="5">
        <v>6137</v>
      </c>
      <c r="CC22" s="5">
        <v>613700</v>
      </c>
      <c r="CD22" s="5">
        <v>0</v>
      </c>
      <c r="CE22" s="5">
        <f t="shared" si="13"/>
        <v>613700</v>
      </c>
      <c r="CF22" s="9"/>
      <c r="CG22" s="1">
        <v>16</v>
      </c>
      <c r="CH22" s="2" t="s">
        <v>19</v>
      </c>
      <c r="CI22" s="5">
        <v>430</v>
      </c>
      <c r="CJ22" s="5">
        <v>2150000</v>
      </c>
      <c r="CK22" s="5">
        <v>0</v>
      </c>
      <c r="CL22" s="5">
        <f t="shared" si="14"/>
        <v>2150000</v>
      </c>
      <c r="CM22" s="9"/>
      <c r="CN22" s="1">
        <v>16</v>
      </c>
      <c r="CO22" s="2" t="s">
        <v>19</v>
      </c>
      <c r="CP22" s="5">
        <v>94</v>
      </c>
      <c r="CQ22" s="5">
        <v>282000</v>
      </c>
      <c r="CR22" s="5">
        <v>0</v>
      </c>
      <c r="CS22" s="5">
        <f t="shared" si="15"/>
        <v>282000</v>
      </c>
      <c r="CT22" s="9"/>
      <c r="CU22" s="1">
        <v>16</v>
      </c>
      <c r="CV22" s="2" t="s">
        <v>19</v>
      </c>
      <c r="CW22" s="5">
        <v>325</v>
      </c>
      <c r="CX22" s="5">
        <v>1755000</v>
      </c>
      <c r="CY22" s="5">
        <v>0</v>
      </c>
      <c r="CZ22" s="5">
        <f t="shared" si="16"/>
        <v>1755000</v>
      </c>
      <c r="DA22" s="9"/>
      <c r="DB22" s="1">
        <v>16</v>
      </c>
      <c r="DC22" s="2" t="s">
        <v>19</v>
      </c>
      <c r="DD22" s="5">
        <v>139</v>
      </c>
      <c r="DE22" s="5">
        <v>208500</v>
      </c>
      <c r="DF22" s="5">
        <v>0</v>
      </c>
      <c r="DG22" s="5">
        <f t="shared" si="17"/>
        <v>208500</v>
      </c>
      <c r="DH22" s="9"/>
      <c r="DI22" s="1">
        <v>16</v>
      </c>
      <c r="DJ22" s="2" t="s">
        <v>19</v>
      </c>
      <c r="DK22" s="5">
        <v>2</v>
      </c>
      <c r="DL22" s="5">
        <v>60000</v>
      </c>
      <c r="DM22" s="5">
        <v>0</v>
      </c>
      <c r="DN22" s="5">
        <f t="shared" si="18"/>
        <v>60000</v>
      </c>
      <c r="DO22" s="9"/>
      <c r="DP22" s="1">
        <v>16</v>
      </c>
      <c r="DQ22" s="2" t="s">
        <v>19</v>
      </c>
      <c r="DR22" s="5">
        <v>0</v>
      </c>
      <c r="DS22" s="5">
        <v>0</v>
      </c>
      <c r="DT22" s="5">
        <v>0</v>
      </c>
      <c r="DU22" s="5">
        <f t="shared" si="19"/>
        <v>0</v>
      </c>
      <c r="DV22" s="9"/>
      <c r="DW22" s="1">
        <v>16</v>
      </c>
      <c r="DX22" s="2" t="s">
        <v>19</v>
      </c>
      <c r="DY22" s="5">
        <v>0</v>
      </c>
      <c r="DZ22" s="5">
        <v>100000</v>
      </c>
      <c r="EA22" s="5">
        <v>0</v>
      </c>
      <c r="EB22" s="5">
        <f t="shared" si="20"/>
        <v>100000</v>
      </c>
      <c r="EC22" s="9"/>
      <c r="ED22" s="1">
        <v>16</v>
      </c>
      <c r="EE22" s="2" t="s">
        <v>19</v>
      </c>
      <c r="EF22" s="5">
        <v>1</v>
      </c>
      <c r="EG22" s="5">
        <v>2500</v>
      </c>
      <c r="EH22" s="5">
        <v>0</v>
      </c>
      <c r="EI22" s="5">
        <f t="shared" si="21"/>
        <v>2500</v>
      </c>
      <c r="EJ22" s="9"/>
      <c r="EK22" s="1">
        <v>16</v>
      </c>
      <c r="EL22" s="2" t="s">
        <v>19</v>
      </c>
      <c r="EM22" s="5">
        <v>1000</v>
      </c>
      <c r="EN22" s="5">
        <v>276000</v>
      </c>
      <c r="EO22" s="5">
        <v>57894</v>
      </c>
      <c r="EP22" s="5">
        <f t="shared" si="22"/>
        <v>333894</v>
      </c>
      <c r="EQ22" s="9"/>
      <c r="ER22" s="1">
        <v>16</v>
      </c>
      <c r="ES22" s="2" t="s">
        <v>19</v>
      </c>
      <c r="ET22" s="5">
        <v>700</v>
      </c>
      <c r="EU22" s="5">
        <v>245000</v>
      </c>
      <c r="EV22" s="5">
        <v>0</v>
      </c>
      <c r="EW22" s="5">
        <f t="shared" si="23"/>
        <v>245000</v>
      </c>
      <c r="EX22" s="9"/>
      <c r="EY22" s="1">
        <v>16</v>
      </c>
      <c r="EZ22" s="2" t="s">
        <v>19</v>
      </c>
      <c r="FA22" s="5">
        <v>112</v>
      </c>
      <c r="FB22" s="5">
        <v>389600</v>
      </c>
      <c r="FC22" s="5">
        <v>0</v>
      </c>
      <c r="FD22" s="5">
        <f t="shared" si="24"/>
        <v>389600</v>
      </c>
      <c r="FE22" s="9"/>
      <c r="FF22" s="1">
        <v>16</v>
      </c>
      <c r="FG22" s="2" t="s">
        <v>19</v>
      </c>
      <c r="FH22" s="5">
        <v>0</v>
      </c>
      <c r="FI22" s="5">
        <f t="shared" si="25"/>
        <v>20435852</v>
      </c>
      <c r="FJ22" s="5">
        <f t="shared" si="0"/>
        <v>1157894</v>
      </c>
      <c r="FK22" s="5">
        <f t="shared" si="1"/>
        <v>21593746</v>
      </c>
      <c r="FL22" s="9"/>
    </row>
    <row r="23" spans="1:168" ht="16.5" hidden="1">
      <c r="A23" s="23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2"/>
        <v>0</v>
      </c>
      <c r="G23" s="9"/>
      <c r="H23" s="1">
        <v>17</v>
      </c>
      <c r="I23" s="2" t="s">
        <v>20</v>
      </c>
      <c r="J23" s="5">
        <v>0</v>
      </c>
      <c r="K23" s="5">
        <v>0</v>
      </c>
      <c r="L23" s="5">
        <v>0</v>
      </c>
      <c r="M23" s="5">
        <f t="shared" si="3"/>
        <v>0</v>
      </c>
      <c r="N23" s="9"/>
      <c r="O23" s="1">
        <v>17</v>
      </c>
      <c r="P23" s="2" t="s">
        <v>20</v>
      </c>
      <c r="Q23" s="5">
        <v>0</v>
      </c>
      <c r="R23" s="5">
        <v>0</v>
      </c>
      <c r="S23" s="5">
        <v>0</v>
      </c>
      <c r="T23" s="5">
        <f t="shared" si="4"/>
        <v>0</v>
      </c>
      <c r="U23" s="9"/>
      <c r="V23" s="1">
        <v>17</v>
      </c>
      <c r="W23" s="2" t="s">
        <v>20</v>
      </c>
      <c r="X23" s="5">
        <v>0</v>
      </c>
      <c r="Y23" s="5">
        <v>0</v>
      </c>
      <c r="Z23" s="5">
        <v>0</v>
      </c>
      <c r="AA23" s="5">
        <f t="shared" si="5"/>
        <v>0</v>
      </c>
      <c r="AB23" s="9"/>
      <c r="AC23" s="1">
        <v>17</v>
      </c>
      <c r="AD23" s="2" t="s">
        <v>20</v>
      </c>
      <c r="AE23" s="5">
        <v>0</v>
      </c>
      <c r="AF23" s="5">
        <v>136000</v>
      </c>
      <c r="AG23" s="5">
        <v>0</v>
      </c>
      <c r="AH23" s="5">
        <f t="shared" si="6"/>
        <v>136000</v>
      </c>
      <c r="AI23" s="9"/>
      <c r="AJ23" s="1">
        <v>17</v>
      </c>
      <c r="AK23" s="2" t="s">
        <v>20</v>
      </c>
      <c r="AL23" s="5">
        <v>144</v>
      </c>
      <c r="AM23" s="5">
        <v>3600000</v>
      </c>
      <c r="AN23" s="5">
        <v>24000</v>
      </c>
      <c r="AO23" s="5">
        <f t="shared" si="7"/>
        <v>3624000</v>
      </c>
      <c r="AP23" s="9"/>
      <c r="AQ23" s="1">
        <v>17</v>
      </c>
      <c r="AR23" s="2" t="s">
        <v>20</v>
      </c>
      <c r="AS23" s="5">
        <v>156</v>
      </c>
      <c r="AT23" s="5">
        <v>124800</v>
      </c>
      <c r="AU23" s="5">
        <v>0</v>
      </c>
      <c r="AV23" s="5">
        <f t="shared" si="8"/>
        <v>124800</v>
      </c>
      <c r="AW23" s="9"/>
      <c r="AX23" s="1">
        <v>17</v>
      </c>
      <c r="AY23" s="2" t="s">
        <v>20</v>
      </c>
      <c r="AZ23" s="5">
        <v>0</v>
      </c>
      <c r="BA23" s="5">
        <v>3956610</v>
      </c>
      <c r="BB23" s="5">
        <v>0</v>
      </c>
      <c r="BC23" s="5">
        <f t="shared" si="9"/>
        <v>3956610</v>
      </c>
      <c r="BD23" s="9"/>
      <c r="BE23" s="1">
        <v>17</v>
      </c>
      <c r="BF23" s="2" t="s">
        <v>20</v>
      </c>
      <c r="BG23" s="5">
        <v>0</v>
      </c>
      <c r="BH23" s="5">
        <v>0</v>
      </c>
      <c r="BI23" s="5">
        <v>0</v>
      </c>
      <c r="BJ23" s="5">
        <f t="shared" si="10"/>
        <v>0</v>
      </c>
      <c r="BK23" s="9"/>
      <c r="BL23" s="1">
        <v>17</v>
      </c>
      <c r="BM23" s="2" t="s">
        <v>20</v>
      </c>
      <c r="BN23" s="5">
        <v>0</v>
      </c>
      <c r="BO23" s="5">
        <v>90000</v>
      </c>
      <c r="BP23" s="5">
        <v>100000</v>
      </c>
      <c r="BQ23" s="5">
        <f t="shared" si="11"/>
        <v>190000</v>
      </c>
      <c r="BR23" s="9"/>
      <c r="BS23" s="1">
        <v>17</v>
      </c>
      <c r="BT23" s="2" t="s">
        <v>20</v>
      </c>
      <c r="BU23" s="5">
        <v>1204</v>
      </c>
      <c r="BV23" s="5">
        <v>120400</v>
      </c>
      <c r="BW23" s="5">
        <v>0</v>
      </c>
      <c r="BX23" s="5">
        <f t="shared" si="12"/>
        <v>120400</v>
      </c>
      <c r="BY23" s="9"/>
      <c r="BZ23" s="1">
        <v>17</v>
      </c>
      <c r="CA23" s="2" t="s">
        <v>20</v>
      </c>
      <c r="CB23" s="5">
        <v>3775</v>
      </c>
      <c r="CC23" s="5">
        <v>377500</v>
      </c>
      <c r="CD23" s="5">
        <v>0</v>
      </c>
      <c r="CE23" s="5">
        <f t="shared" si="13"/>
        <v>377500</v>
      </c>
      <c r="CF23" s="9"/>
      <c r="CG23" s="1">
        <v>17</v>
      </c>
      <c r="CH23" s="2" t="s">
        <v>20</v>
      </c>
      <c r="CI23" s="5">
        <v>0</v>
      </c>
      <c r="CJ23" s="5">
        <v>0</v>
      </c>
      <c r="CK23" s="5">
        <v>0</v>
      </c>
      <c r="CL23" s="5">
        <f t="shared" si="14"/>
        <v>0</v>
      </c>
      <c r="CM23" s="9"/>
      <c r="CN23" s="1">
        <v>17</v>
      </c>
      <c r="CO23" s="2" t="s">
        <v>20</v>
      </c>
      <c r="CP23" s="5">
        <v>0</v>
      </c>
      <c r="CQ23" s="5">
        <v>0</v>
      </c>
      <c r="CR23" s="5">
        <v>0</v>
      </c>
      <c r="CS23" s="5">
        <f t="shared" si="15"/>
        <v>0</v>
      </c>
      <c r="CT23" s="9"/>
      <c r="CU23" s="1">
        <v>17</v>
      </c>
      <c r="CV23" s="2" t="s">
        <v>20</v>
      </c>
      <c r="CW23" s="5">
        <v>15</v>
      </c>
      <c r="CX23" s="5">
        <v>81000</v>
      </c>
      <c r="CY23" s="5">
        <v>0</v>
      </c>
      <c r="CZ23" s="5">
        <f t="shared" si="16"/>
        <v>81000</v>
      </c>
      <c r="DA23" s="9"/>
      <c r="DB23" s="1">
        <v>17</v>
      </c>
      <c r="DC23" s="2" t="s">
        <v>20</v>
      </c>
      <c r="DD23" s="5">
        <v>70</v>
      </c>
      <c r="DE23" s="5">
        <v>105000</v>
      </c>
      <c r="DF23" s="5">
        <v>0</v>
      </c>
      <c r="DG23" s="5">
        <f t="shared" si="17"/>
        <v>105000</v>
      </c>
      <c r="DH23" s="9"/>
      <c r="DI23" s="1">
        <v>17</v>
      </c>
      <c r="DJ23" s="2" t="s">
        <v>20</v>
      </c>
      <c r="DK23" s="5">
        <v>2</v>
      </c>
      <c r="DL23" s="5">
        <v>60000</v>
      </c>
      <c r="DM23" s="5">
        <v>0</v>
      </c>
      <c r="DN23" s="5">
        <f t="shared" si="18"/>
        <v>60000</v>
      </c>
      <c r="DO23" s="9"/>
      <c r="DP23" s="1">
        <v>17</v>
      </c>
      <c r="DQ23" s="2" t="s">
        <v>20</v>
      </c>
      <c r="DR23" s="5">
        <v>0</v>
      </c>
      <c r="DS23" s="5">
        <v>0</v>
      </c>
      <c r="DT23" s="5">
        <v>0</v>
      </c>
      <c r="DU23" s="5">
        <f t="shared" si="19"/>
        <v>0</v>
      </c>
      <c r="DV23" s="9"/>
      <c r="DW23" s="1">
        <v>17</v>
      </c>
      <c r="DX23" s="2" t="s">
        <v>20</v>
      </c>
      <c r="DY23" s="5">
        <v>0</v>
      </c>
      <c r="DZ23" s="5">
        <v>100000</v>
      </c>
      <c r="EA23" s="5">
        <v>0</v>
      </c>
      <c r="EB23" s="5">
        <f t="shared" si="20"/>
        <v>100000</v>
      </c>
      <c r="EC23" s="9"/>
      <c r="ED23" s="1">
        <v>17</v>
      </c>
      <c r="EE23" s="2" t="s">
        <v>20</v>
      </c>
      <c r="EF23" s="5">
        <v>1</v>
      </c>
      <c r="EG23" s="5">
        <v>2500</v>
      </c>
      <c r="EH23" s="5">
        <v>0</v>
      </c>
      <c r="EI23" s="5">
        <f t="shared" si="21"/>
        <v>2500</v>
      </c>
      <c r="EJ23" s="9"/>
      <c r="EK23" s="1">
        <v>17</v>
      </c>
      <c r="EL23" s="2" t="s">
        <v>20</v>
      </c>
      <c r="EM23" s="5">
        <v>1600</v>
      </c>
      <c r="EN23" s="5">
        <v>441600</v>
      </c>
      <c r="EO23" s="5">
        <v>57894</v>
      </c>
      <c r="EP23" s="5">
        <f t="shared" si="22"/>
        <v>499494</v>
      </c>
      <c r="EQ23" s="9"/>
      <c r="ER23" s="1">
        <v>17</v>
      </c>
      <c r="ES23" s="2" t="s">
        <v>20</v>
      </c>
      <c r="ET23" s="5">
        <v>700</v>
      </c>
      <c r="EU23" s="5">
        <v>245000</v>
      </c>
      <c r="EV23" s="5">
        <v>0</v>
      </c>
      <c r="EW23" s="5">
        <f t="shared" si="23"/>
        <v>245000</v>
      </c>
      <c r="EX23" s="9"/>
      <c r="EY23" s="1">
        <v>17</v>
      </c>
      <c r="EZ23" s="2" t="s">
        <v>20</v>
      </c>
      <c r="FA23" s="5">
        <v>49</v>
      </c>
      <c r="FB23" s="5">
        <v>181700</v>
      </c>
      <c r="FC23" s="5">
        <v>0</v>
      </c>
      <c r="FD23" s="5">
        <f t="shared" si="24"/>
        <v>181700</v>
      </c>
      <c r="FE23" s="9"/>
      <c r="FF23" s="1">
        <v>17</v>
      </c>
      <c r="FG23" s="2" t="s">
        <v>20</v>
      </c>
      <c r="FH23" s="5">
        <v>0</v>
      </c>
      <c r="FI23" s="5">
        <f t="shared" si="25"/>
        <v>9622110</v>
      </c>
      <c r="FJ23" s="5">
        <f t="shared" si="0"/>
        <v>181894</v>
      </c>
      <c r="FK23" s="5">
        <f t="shared" si="1"/>
        <v>9804004</v>
      </c>
      <c r="FL23" s="9"/>
    </row>
    <row r="24" spans="1:168" ht="16.5" hidden="1">
      <c r="A24" s="23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2"/>
        <v>0</v>
      </c>
      <c r="G24" s="9"/>
      <c r="H24" s="1">
        <v>18</v>
      </c>
      <c r="I24" s="2" t="s">
        <v>21</v>
      </c>
      <c r="J24" s="5">
        <v>0</v>
      </c>
      <c r="K24" s="5">
        <v>0</v>
      </c>
      <c r="L24" s="5">
        <v>0</v>
      </c>
      <c r="M24" s="5">
        <f t="shared" si="3"/>
        <v>0</v>
      </c>
      <c r="N24" s="9"/>
      <c r="O24" s="1">
        <v>18</v>
      </c>
      <c r="P24" s="2" t="s">
        <v>21</v>
      </c>
      <c r="Q24" s="5">
        <v>0</v>
      </c>
      <c r="R24" s="5">
        <v>0</v>
      </c>
      <c r="S24" s="5">
        <v>0</v>
      </c>
      <c r="T24" s="5">
        <f t="shared" si="4"/>
        <v>0</v>
      </c>
      <c r="U24" s="9"/>
      <c r="V24" s="1">
        <v>18</v>
      </c>
      <c r="W24" s="2" t="s">
        <v>21</v>
      </c>
      <c r="X24" s="5">
        <v>0</v>
      </c>
      <c r="Y24" s="5">
        <v>0</v>
      </c>
      <c r="Z24" s="5">
        <v>0</v>
      </c>
      <c r="AA24" s="5">
        <f t="shared" si="5"/>
        <v>0</v>
      </c>
      <c r="AB24" s="9"/>
      <c r="AC24" s="1">
        <v>18</v>
      </c>
      <c r="AD24" s="2" t="s">
        <v>21</v>
      </c>
      <c r="AE24" s="5">
        <v>0</v>
      </c>
      <c r="AF24" s="5">
        <v>120000</v>
      </c>
      <c r="AG24" s="5">
        <v>0</v>
      </c>
      <c r="AH24" s="5">
        <f t="shared" si="6"/>
        <v>120000</v>
      </c>
      <c r="AI24" s="9"/>
      <c r="AJ24" s="1">
        <v>18</v>
      </c>
      <c r="AK24" s="2" t="s">
        <v>21</v>
      </c>
      <c r="AL24" s="5">
        <v>108</v>
      </c>
      <c r="AM24" s="5">
        <v>2700000</v>
      </c>
      <c r="AN24" s="5">
        <v>176000</v>
      </c>
      <c r="AO24" s="5">
        <f t="shared" si="7"/>
        <v>2876000</v>
      </c>
      <c r="AP24" s="9"/>
      <c r="AQ24" s="1">
        <v>18</v>
      </c>
      <c r="AR24" s="2" t="s">
        <v>21</v>
      </c>
      <c r="AS24" s="5">
        <v>120</v>
      </c>
      <c r="AT24" s="5">
        <v>96000</v>
      </c>
      <c r="AU24" s="5">
        <v>0</v>
      </c>
      <c r="AV24" s="5">
        <f t="shared" si="8"/>
        <v>96000</v>
      </c>
      <c r="AW24" s="9"/>
      <c r="AX24" s="1">
        <v>18</v>
      </c>
      <c r="AY24" s="2" t="s">
        <v>21</v>
      </c>
      <c r="AZ24" s="5">
        <v>0</v>
      </c>
      <c r="BA24" s="5">
        <v>4063305</v>
      </c>
      <c r="BB24" s="5">
        <v>0</v>
      </c>
      <c r="BC24" s="5">
        <f t="shared" si="9"/>
        <v>4063305</v>
      </c>
      <c r="BD24" s="9"/>
      <c r="BE24" s="1">
        <v>18</v>
      </c>
      <c r="BF24" s="2" t="s">
        <v>21</v>
      </c>
      <c r="BG24" s="5">
        <v>0</v>
      </c>
      <c r="BH24" s="5">
        <v>0</v>
      </c>
      <c r="BI24" s="5">
        <v>0</v>
      </c>
      <c r="BJ24" s="5">
        <f t="shared" si="10"/>
        <v>0</v>
      </c>
      <c r="BK24" s="9"/>
      <c r="BL24" s="1">
        <v>18</v>
      </c>
      <c r="BM24" s="2" t="s">
        <v>21</v>
      </c>
      <c r="BN24" s="5">
        <v>0</v>
      </c>
      <c r="BO24" s="5">
        <v>75000</v>
      </c>
      <c r="BP24" s="5">
        <v>0</v>
      </c>
      <c r="BQ24" s="5">
        <f t="shared" si="11"/>
        <v>75000</v>
      </c>
      <c r="BR24" s="9"/>
      <c r="BS24" s="1">
        <v>18</v>
      </c>
      <c r="BT24" s="2" t="s">
        <v>21</v>
      </c>
      <c r="BU24" s="5">
        <v>1008</v>
      </c>
      <c r="BV24" s="5">
        <v>100800</v>
      </c>
      <c r="BW24" s="5">
        <v>0</v>
      </c>
      <c r="BX24" s="5">
        <f t="shared" si="12"/>
        <v>100800</v>
      </c>
      <c r="BY24" s="9"/>
      <c r="BZ24" s="1">
        <v>18</v>
      </c>
      <c r="CA24" s="2" t="s">
        <v>21</v>
      </c>
      <c r="CB24" s="5">
        <v>2539</v>
      </c>
      <c r="CC24" s="5">
        <v>253900</v>
      </c>
      <c r="CD24" s="5">
        <v>0</v>
      </c>
      <c r="CE24" s="5">
        <f t="shared" si="13"/>
        <v>253900</v>
      </c>
      <c r="CF24" s="9"/>
      <c r="CG24" s="1">
        <v>18</v>
      </c>
      <c r="CH24" s="2" t="s">
        <v>21</v>
      </c>
      <c r="CI24" s="5">
        <v>221</v>
      </c>
      <c r="CJ24" s="5">
        <v>1105000</v>
      </c>
      <c r="CK24" s="5">
        <v>0</v>
      </c>
      <c r="CL24" s="5">
        <f t="shared" si="14"/>
        <v>1105000</v>
      </c>
      <c r="CM24" s="9"/>
      <c r="CN24" s="1">
        <v>18</v>
      </c>
      <c r="CO24" s="2" t="s">
        <v>21</v>
      </c>
      <c r="CP24" s="5">
        <v>38</v>
      </c>
      <c r="CQ24" s="5">
        <v>114000</v>
      </c>
      <c r="CR24" s="5">
        <v>0</v>
      </c>
      <c r="CS24" s="5">
        <f t="shared" si="15"/>
        <v>114000</v>
      </c>
      <c r="CT24" s="9"/>
      <c r="CU24" s="1">
        <v>18</v>
      </c>
      <c r="CV24" s="2" t="s">
        <v>21</v>
      </c>
      <c r="CW24" s="5">
        <v>100</v>
      </c>
      <c r="CX24" s="5">
        <v>540000</v>
      </c>
      <c r="CY24" s="5">
        <v>0</v>
      </c>
      <c r="CZ24" s="5">
        <f t="shared" si="16"/>
        <v>540000</v>
      </c>
      <c r="DA24" s="9"/>
      <c r="DB24" s="1">
        <v>18</v>
      </c>
      <c r="DC24" s="2" t="s">
        <v>21</v>
      </c>
      <c r="DD24" s="5">
        <v>48</v>
      </c>
      <c r="DE24" s="5">
        <v>72000</v>
      </c>
      <c r="DF24" s="5">
        <v>0</v>
      </c>
      <c r="DG24" s="5">
        <f t="shared" si="17"/>
        <v>72000</v>
      </c>
      <c r="DH24" s="9"/>
      <c r="DI24" s="1">
        <v>18</v>
      </c>
      <c r="DJ24" s="2" t="s">
        <v>21</v>
      </c>
      <c r="DK24" s="5">
        <v>0</v>
      </c>
      <c r="DL24" s="5">
        <v>0</v>
      </c>
      <c r="DM24" s="5">
        <v>0</v>
      </c>
      <c r="DN24" s="5">
        <f t="shared" si="18"/>
        <v>0</v>
      </c>
      <c r="DO24" s="9"/>
      <c r="DP24" s="1">
        <v>18</v>
      </c>
      <c r="DQ24" s="2" t="s">
        <v>21</v>
      </c>
      <c r="DR24" s="5">
        <v>0</v>
      </c>
      <c r="DS24" s="5">
        <v>0</v>
      </c>
      <c r="DT24" s="5">
        <v>0</v>
      </c>
      <c r="DU24" s="5">
        <f t="shared" si="19"/>
        <v>0</v>
      </c>
      <c r="DV24" s="9"/>
      <c r="DW24" s="1">
        <v>18</v>
      </c>
      <c r="DX24" s="2" t="s">
        <v>21</v>
      </c>
      <c r="DY24" s="5">
        <v>0</v>
      </c>
      <c r="DZ24" s="5">
        <v>100000</v>
      </c>
      <c r="EA24" s="5">
        <v>0</v>
      </c>
      <c r="EB24" s="5">
        <f t="shared" si="20"/>
        <v>100000</v>
      </c>
      <c r="EC24" s="9"/>
      <c r="ED24" s="1">
        <v>18</v>
      </c>
      <c r="EE24" s="2" t="s">
        <v>21</v>
      </c>
      <c r="EF24" s="5">
        <v>1</v>
      </c>
      <c r="EG24" s="5">
        <v>2500</v>
      </c>
      <c r="EH24" s="5">
        <v>0</v>
      </c>
      <c r="EI24" s="5">
        <f t="shared" si="21"/>
        <v>2500</v>
      </c>
      <c r="EJ24" s="9"/>
      <c r="EK24" s="1">
        <v>18</v>
      </c>
      <c r="EL24" s="2" t="s">
        <v>21</v>
      </c>
      <c r="EM24" s="5">
        <v>1000</v>
      </c>
      <c r="EN24" s="5">
        <v>276000</v>
      </c>
      <c r="EO24" s="5">
        <v>57894</v>
      </c>
      <c r="EP24" s="5">
        <f t="shared" si="22"/>
        <v>333894</v>
      </c>
      <c r="EQ24" s="9"/>
      <c r="ER24" s="1">
        <v>18</v>
      </c>
      <c r="ES24" s="2" t="s">
        <v>21</v>
      </c>
      <c r="ET24" s="5">
        <v>500</v>
      </c>
      <c r="EU24" s="5">
        <v>175000</v>
      </c>
      <c r="EV24" s="5">
        <v>0</v>
      </c>
      <c r="EW24" s="5">
        <f t="shared" si="23"/>
        <v>175000</v>
      </c>
      <c r="EX24" s="9"/>
      <c r="EY24" s="1">
        <v>18</v>
      </c>
      <c r="EZ24" s="2" t="s">
        <v>21</v>
      </c>
      <c r="FA24" s="5">
        <v>49</v>
      </c>
      <c r="FB24" s="5">
        <v>181700</v>
      </c>
      <c r="FC24" s="5">
        <v>0</v>
      </c>
      <c r="FD24" s="5">
        <f t="shared" si="24"/>
        <v>181700</v>
      </c>
      <c r="FE24" s="9"/>
      <c r="FF24" s="1">
        <v>18</v>
      </c>
      <c r="FG24" s="2" t="s">
        <v>21</v>
      </c>
      <c r="FH24" s="5">
        <v>0</v>
      </c>
      <c r="FI24" s="5">
        <f t="shared" si="25"/>
        <v>9975205</v>
      </c>
      <c r="FJ24" s="5">
        <f t="shared" si="0"/>
        <v>233894</v>
      </c>
      <c r="FK24" s="5">
        <f t="shared" si="1"/>
        <v>10209099</v>
      </c>
      <c r="FL24" s="9"/>
    </row>
    <row r="25" spans="1:168" ht="16.5" hidden="1">
      <c r="A25" s="23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2"/>
        <v>0</v>
      </c>
      <c r="G25" s="9"/>
      <c r="H25" s="1">
        <v>19</v>
      </c>
      <c r="I25" s="2" t="s">
        <v>22</v>
      </c>
      <c r="J25" s="5">
        <v>0</v>
      </c>
      <c r="K25" s="5">
        <v>0</v>
      </c>
      <c r="L25" s="5">
        <v>0</v>
      </c>
      <c r="M25" s="5">
        <f t="shared" si="3"/>
        <v>0</v>
      </c>
      <c r="N25" s="9"/>
      <c r="O25" s="1">
        <v>19</v>
      </c>
      <c r="P25" s="2" t="s">
        <v>22</v>
      </c>
      <c r="Q25" s="5">
        <v>0</v>
      </c>
      <c r="R25" s="5">
        <v>0</v>
      </c>
      <c r="S25" s="5">
        <v>0</v>
      </c>
      <c r="T25" s="5">
        <f t="shared" si="4"/>
        <v>0</v>
      </c>
      <c r="U25" s="9"/>
      <c r="V25" s="1">
        <v>19</v>
      </c>
      <c r="W25" s="2" t="s">
        <v>22</v>
      </c>
      <c r="X25" s="5">
        <v>0</v>
      </c>
      <c r="Y25" s="5">
        <v>0</v>
      </c>
      <c r="Z25" s="5">
        <v>0</v>
      </c>
      <c r="AA25" s="5">
        <f t="shared" si="5"/>
        <v>0</v>
      </c>
      <c r="AB25" s="9"/>
      <c r="AC25" s="1">
        <v>19</v>
      </c>
      <c r="AD25" s="2" t="s">
        <v>22</v>
      </c>
      <c r="AE25" s="5">
        <v>0</v>
      </c>
      <c r="AF25" s="5">
        <v>124000</v>
      </c>
      <c r="AG25" s="5">
        <v>0</v>
      </c>
      <c r="AH25" s="5">
        <f t="shared" si="6"/>
        <v>124000</v>
      </c>
      <c r="AI25" s="9"/>
      <c r="AJ25" s="1">
        <v>19</v>
      </c>
      <c r="AK25" s="2" t="s">
        <v>22</v>
      </c>
      <c r="AL25" s="5">
        <v>108</v>
      </c>
      <c r="AM25" s="5">
        <v>2700000</v>
      </c>
      <c r="AN25" s="5">
        <v>0</v>
      </c>
      <c r="AO25" s="5">
        <f t="shared" si="7"/>
        <v>2700000</v>
      </c>
      <c r="AP25" s="9"/>
      <c r="AQ25" s="1">
        <v>19</v>
      </c>
      <c r="AR25" s="2" t="s">
        <v>22</v>
      </c>
      <c r="AS25" s="5">
        <v>120</v>
      </c>
      <c r="AT25" s="5">
        <v>96000</v>
      </c>
      <c r="AU25" s="5">
        <v>0</v>
      </c>
      <c r="AV25" s="5">
        <f t="shared" si="8"/>
        <v>96000</v>
      </c>
      <c r="AW25" s="9"/>
      <c r="AX25" s="1">
        <v>19</v>
      </c>
      <c r="AY25" s="2" t="s">
        <v>22</v>
      </c>
      <c r="AZ25" s="5">
        <v>0</v>
      </c>
      <c r="BA25" s="5">
        <v>2021178</v>
      </c>
      <c r="BB25" s="5">
        <v>0</v>
      </c>
      <c r="BC25" s="5">
        <f t="shared" si="9"/>
        <v>2021178</v>
      </c>
      <c r="BD25" s="9"/>
      <c r="BE25" s="1">
        <v>19</v>
      </c>
      <c r="BF25" s="2" t="s">
        <v>22</v>
      </c>
      <c r="BG25" s="5">
        <v>0</v>
      </c>
      <c r="BH25" s="5">
        <v>0</v>
      </c>
      <c r="BI25" s="5">
        <v>0</v>
      </c>
      <c r="BJ25" s="5">
        <f t="shared" si="10"/>
        <v>0</v>
      </c>
      <c r="BK25" s="9"/>
      <c r="BL25" s="1">
        <v>19</v>
      </c>
      <c r="BM25" s="2" t="s">
        <v>22</v>
      </c>
      <c r="BN25" s="5">
        <v>0</v>
      </c>
      <c r="BO25" s="5">
        <v>50000</v>
      </c>
      <c r="BP25" s="5">
        <v>0</v>
      </c>
      <c r="BQ25" s="5">
        <f t="shared" si="11"/>
        <v>50000</v>
      </c>
      <c r="BR25" s="9"/>
      <c r="BS25" s="1">
        <v>19</v>
      </c>
      <c r="BT25" s="2" t="s">
        <v>22</v>
      </c>
      <c r="BU25" s="5">
        <v>663</v>
      </c>
      <c r="BV25" s="5">
        <v>66300</v>
      </c>
      <c r="BW25" s="5">
        <v>0</v>
      </c>
      <c r="BX25" s="5">
        <f t="shared" si="12"/>
        <v>66300</v>
      </c>
      <c r="BY25" s="9"/>
      <c r="BZ25" s="1">
        <v>19</v>
      </c>
      <c r="CA25" s="2" t="s">
        <v>22</v>
      </c>
      <c r="CB25" s="5">
        <v>1565</v>
      </c>
      <c r="CC25" s="5">
        <v>156500</v>
      </c>
      <c r="CD25" s="5">
        <v>0</v>
      </c>
      <c r="CE25" s="5">
        <f t="shared" si="13"/>
        <v>156500</v>
      </c>
      <c r="CF25" s="9"/>
      <c r="CG25" s="1">
        <v>19</v>
      </c>
      <c r="CH25" s="2" t="s">
        <v>22</v>
      </c>
      <c r="CI25" s="5">
        <v>0</v>
      </c>
      <c r="CJ25" s="5">
        <v>0</v>
      </c>
      <c r="CK25" s="5">
        <v>0</v>
      </c>
      <c r="CL25" s="5">
        <f t="shared" si="14"/>
        <v>0</v>
      </c>
      <c r="CM25" s="9"/>
      <c r="CN25" s="1">
        <v>19</v>
      </c>
      <c r="CO25" s="2" t="s">
        <v>22</v>
      </c>
      <c r="CP25" s="5">
        <v>0</v>
      </c>
      <c r="CQ25" s="5">
        <v>0</v>
      </c>
      <c r="CR25" s="5">
        <v>0</v>
      </c>
      <c r="CS25" s="5">
        <f t="shared" si="15"/>
        <v>0</v>
      </c>
      <c r="CT25" s="9"/>
      <c r="CU25" s="1">
        <v>19</v>
      </c>
      <c r="CV25" s="2" t="s">
        <v>22</v>
      </c>
      <c r="CW25" s="5">
        <v>125</v>
      </c>
      <c r="CX25" s="5">
        <v>675000</v>
      </c>
      <c r="CY25" s="5">
        <v>0</v>
      </c>
      <c r="CZ25" s="5">
        <f t="shared" si="16"/>
        <v>675000</v>
      </c>
      <c r="DA25" s="9"/>
      <c r="DB25" s="1">
        <v>19</v>
      </c>
      <c r="DC25" s="2" t="s">
        <v>22</v>
      </c>
      <c r="DD25" s="5">
        <v>65</v>
      </c>
      <c r="DE25" s="5">
        <v>97500</v>
      </c>
      <c r="DF25" s="5">
        <v>0</v>
      </c>
      <c r="DG25" s="5">
        <f t="shared" si="17"/>
        <v>97500</v>
      </c>
      <c r="DH25" s="9"/>
      <c r="DI25" s="1">
        <v>19</v>
      </c>
      <c r="DJ25" s="2" t="s">
        <v>22</v>
      </c>
      <c r="DK25" s="5">
        <v>0</v>
      </c>
      <c r="DL25" s="5">
        <v>0</v>
      </c>
      <c r="DM25" s="5">
        <v>0</v>
      </c>
      <c r="DN25" s="5">
        <f t="shared" si="18"/>
        <v>0</v>
      </c>
      <c r="DO25" s="9"/>
      <c r="DP25" s="1">
        <v>19</v>
      </c>
      <c r="DQ25" s="2" t="s">
        <v>22</v>
      </c>
      <c r="DR25" s="5">
        <v>0</v>
      </c>
      <c r="DS25" s="5">
        <v>0</v>
      </c>
      <c r="DT25" s="5">
        <v>0</v>
      </c>
      <c r="DU25" s="5">
        <f t="shared" si="19"/>
        <v>0</v>
      </c>
      <c r="DV25" s="9"/>
      <c r="DW25" s="1">
        <v>19</v>
      </c>
      <c r="DX25" s="2" t="s">
        <v>22</v>
      </c>
      <c r="DY25" s="5">
        <v>0</v>
      </c>
      <c r="DZ25" s="5">
        <v>0</v>
      </c>
      <c r="EA25" s="5">
        <v>0</v>
      </c>
      <c r="EB25" s="5">
        <f t="shared" si="20"/>
        <v>0</v>
      </c>
      <c r="EC25" s="9"/>
      <c r="ED25" s="1">
        <v>19</v>
      </c>
      <c r="EE25" s="2" t="s">
        <v>22</v>
      </c>
      <c r="EF25" s="5">
        <v>1</v>
      </c>
      <c r="EG25" s="5">
        <v>2500</v>
      </c>
      <c r="EH25" s="5">
        <v>0</v>
      </c>
      <c r="EI25" s="5">
        <f t="shared" si="21"/>
        <v>2500</v>
      </c>
      <c r="EJ25" s="9"/>
      <c r="EK25" s="1">
        <v>19</v>
      </c>
      <c r="EL25" s="2" t="s">
        <v>22</v>
      </c>
      <c r="EM25" s="5">
        <v>900</v>
      </c>
      <c r="EN25" s="5">
        <v>248400</v>
      </c>
      <c r="EO25" s="5">
        <v>57894</v>
      </c>
      <c r="EP25" s="5">
        <f t="shared" si="22"/>
        <v>306294</v>
      </c>
      <c r="EQ25" s="9"/>
      <c r="ER25" s="1">
        <v>19</v>
      </c>
      <c r="ES25" s="2" t="s">
        <v>22</v>
      </c>
      <c r="ET25" s="5">
        <v>700</v>
      </c>
      <c r="EU25" s="5">
        <v>245000</v>
      </c>
      <c r="EV25" s="5">
        <v>0</v>
      </c>
      <c r="EW25" s="5">
        <f t="shared" si="23"/>
        <v>245000</v>
      </c>
      <c r="EX25" s="9"/>
      <c r="EY25" s="1">
        <v>19</v>
      </c>
      <c r="EZ25" s="2" t="s">
        <v>22</v>
      </c>
      <c r="FA25" s="5">
        <v>49</v>
      </c>
      <c r="FB25" s="5">
        <v>181700</v>
      </c>
      <c r="FC25" s="5">
        <v>0</v>
      </c>
      <c r="FD25" s="5">
        <f t="shared" si="24"/>
        <v>181700</v>
      </c>
      <c r="FE25" s="9"/>
      <c r="FF25" s="1">
        <v>19</v>
      </c>
      <c r="FG25" s="2" t="s">
        <v>22</v>
      </c>
      <c r="FH25" s="5">
        <v>0</v>
      </c>
      <c r="FI25" s="5">
        <f t="shared" si="25"/>
        <v>6664078</v>
      </c>
      <c r="FJ25" s="5">
        <f t="shared" si="0"/>
        <v>57894</v>
      </c>
      <c r="FK25" s="5">
        <f t="shared" si="1"/>
        <v>6721972</v>
      </c>
      <c r="FL25" s="9"/>
    </row>
    <row r="26" spans="1:168" ht="16.5" hidden="1">
      <c r="A26" s="23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2"/>
        <v>0</v>
      </c>
      <c r="G26" s="9"/>
      <c r="H26" s="1">
        <v>20</v>
      </c>
      <c r="I26" s="2" t="s">
        <v>23</v>
      </c>
      <c r="J26" s="5">
        <v>0</v>
      </c>
      <c r="K26" s="5">
        <v>0</v>
      </c>
      <c r="L26" s="5">
        <v>0</v>
      </c>
      <c r="M26" s="5">
        <f t="shared" si="3"/>
        <v>0</v>
      </c>
      <c r="N26" s="9"/>
      <c r="O26" s="1">
        <v>20</v>
      </c>
      <c r="P26" s="2" t="s">
        <v>23</v>
      </c>
      <c r="Q26" s="5">
        <v>0</v>
      </c>
      <c r="R26" s="5">
        <v>0</v>
      </c>
      <c r="S26" s="5">
        <v>0</v>
      </c>
      <c r="T26" s="5">
        <f t="shared" si="4"/>
        <v>0</v>
      </c>
      <c r="U26" s="9"/>
      <c r="V26" s="1">
        <v>20</v>
      </c>
      <c r="W26" s="2" t="s">
        <v>23</v>
      </c>
      <c r="X26" s="5">
        <v>0</v>
      </c>
      <c r="Y26" s="5">
        <v>0</v>
      </c>
      <c r="Z26" s="5">
        <v>0</v>
      </c>
      <c r="AA26" s="5">
        <f t="shared" si="5"/>
        <v>0</v>
      </c>
      <c r="AB26" s="9"/>
      <c r="AC26" s="1">
        <v>20</v>
      </c>
      <c r="AD26" s="2" t="s">
        <v>23</v>
      </c>
      <c r="AE26" s="5">
        <v>0</v>
      </c>
      <c r="AF26" s="5">
        <v>193000</v>
      </c>
      <c r="AG26" s="5">
        <v>0</v>
      </c>
      <c r="AH26" s="5">
        <f t="shared" si="6"/>
        <v>193000</v>
      </c>
      <c r="AI26" s="9"/>
      <c r="AJ26" s="1">
        <v>20</v>
      </c>
      <c r="AK26" s="2" t="s">
        <v>23</v>
      </c>
      <c r="AL26" s="5">
        <v>156</v>
      </c>
      <c r="AM26" s="5">
        <v>3900000</v>
      </c>
      <c r="AN26" s="5">
        <v>0</v>
      </c>
      <c r="AO26" s="5">
        <f t="shared" si="7"/>
        <v>3900000</v>
      </c>
      <c r="AP26" s="9"/>
      <c r="AQ26" s="1">
        <v>20</v>
      </c>
      <c r="AR26" s="2" t="s">
        <v>23</v>
      </c>
      <c r="AS26" s="5">
        <v>168</v>
      </c>
      <c r="AT26" s="5">
        <v>134400</v>
      </c>
      <c r="AU26" s="5">
        <v>0</v>
      </c>
      <c r="AV26" s="5">
        <f t="shared" si="8"/>
        <v>134400</v>
      </c>
      <c r="AW26" s="9"/>
      <c r="AX26" s="1">
        <v>20</v>
      </c>
      <c r="AY26" s="2" t="s">
        <v>23</v>
      </c>
      <c r="AZ26" s="5">
        <v>0</v>
      </c>
      <c r="BA26" s="5">
        <v>5401834</v>
      </c>
      <c r="BB26" s="5">
        <v>0</v>
      </c>
      <c r="BC26" s="5">
        <f t="shared" si="9"/>
        <v>5401834</v>
      </c>
      <c r="BD26" s="9"/>
      <c r="BE26" s="1">
        <v>20</v>
      </c>
      <c r="BF26" s="2" t="s">
        <v>23</v>
      </c>
      <c r="BG26" s="5">
        <v>0</v>
      </c>
      <c r="BH26" s="5">
        <v>0</v>
      </c>
      <c r="BI26" s="5">
        <v>0</v>
      </c>
      <c r="BJ26" s="5">
        <f t="shared" si="10"/>
        <v>0</v>
      </c>
      <c r="BK26" s="9"/>
      <c r="BL26" s="1">
        <v>20</v>
      </c>
      <c r="BM26" s="2" t="s">
        <v>23</v>
      </c>
      <c r="BN26" s="5">
        <v>0</v>
      </c>
      <c r="BO26" s="5">
        <v>200000</v>
      </c>
      <c r="BP26" s="5">
        <v>85000</v>
      </c>
      <c r="BQ26" s="5">
        <f t="shared" si="11"/>
        <v>285000</v>
      </c>
      <c r="BR26" s="9"/>
      <c r="BS26" s="1">
        <v>20</v>
      </c>
      <c r="BT26" s="2" t="s">
        <v>23</v>
      </c>
      <c r="BU26" s="5">
        <v>1334</v>
      </c>
      <c r="BV26" s="5">
        <v>133400</v>
      </c>
      <c r="BW26" s="5">
        <v>0</v>
      </c>
      <c r="BX26" s="5">
        <f t="shared" si="12"/>
        <v>133400</v>
      </c>
      <c r="BY26" s="9"/>
      <c r="BZ26" s="1">
        <v>20</v>
      </c>
      <c r="CA26" s="2" t="s">
        <v>23</v>
      </c>
      <c r="CB26" s="5">
        <v>4660</v>
      </c>
      <c r="CC26" s="5">
        <v>466000</v>
      </c>
      <c r="CD26" s="5">
        <v>0</v>
      </c>
      <c r="CE26" s="5">
        <f t="shared" si="13"/>
        <v>466000</v>
      </c>
      <c r="CF26" s="9"/>
      <c r="CG26" s="1">
        <v>20</v>
      </c>
      <c r="CH26" s="2" t="s">
        <v>23</v>
      </c>
      <c r="CI26" s="5">
        <v>0</v>
      </c>
      <c r="CJ26" s="5">
        <v>0</v>
      </c>
      <c r="CK26" s="5">
        <v>0</v>
      </c>
      <c r="CL26" s="5">
        <f t="shared" si="14"/>
        <v>0</v>
      </c>
      <c r="CM26" s="9"/>
      <c r="CN26" s="1">
        <v>20</v>
      </c>
      <c r="CO26" s="2" t="s">
        <v>23</v>
      </c>
      <c r="CP26" s="5">
        <v>0</v>
      </c>
      <c r="CQ26" s="5">
        <v>0</v>
      </c>
      <c r="CR26" s="5">
        <v>0</v>
      </c>
      <c r="CS26" s="5">
        <f t="shared" si="15"/>
        <v>0</v>
      </c>
      <c r="CT26" s="9"/>
      <c r="CU26" s="1">
        <v>20</v>
      </c>
      <c r="CV26" s="2" t="s">
        <v>23</v>
      </c>
      <c r="CW26" s="5">
        <v>930</v>
      </c>
      <c r="CX26" s="5">
        <v>5022000</v>
      </c>
      <c r="CY26" s="5">
        <v>0</v>
      </c>
      <c r="CZ26" s="5">
        <f t="shared" si="16"/>
        <v>5022000</v>
      </c>
      <c r="DA26" s="9"/>
      <c r="DB26" s="1">
        <v>20</v>
      </c>
      <c r="DC26" s="2" t="s">
        <v>23</v>
      </c>
      <c r="DD26" s="5">
        <v>35</v>
      </c>
      <c r="DE26" s="5">
        <v>52500</v>
      </c>
      <c r="DF26" s="5">
        <v>0</v>
      </c>
      <c r="DG26" s="5">
        <f t="shared" si="17"/>
        <v>52500</v>
      </c>
      <c r="DH26" s="9"/>
      <c r="DI26" s="1">
        <v>20</v>
      </c>
      <c r="DJ26" s="2" t="s">
        <v>23</v>
      </c>
      <c r="DK26" s="5">
        <v>0</v>
      </c>
      <c r="DL26" s="5">
        <v>0</v>
      </c>
      <c r="DM26" s="5">
        <v>0</v>
      </c>
      <c r="DN26" s="5">
        <f t="shared" si="18"/>
        <v>0</v>
      </c>
      <c r="DO26" s="9"/>
      <c r="DP26" s="1">
        <v>20</v>
      </c>
      <c r="DQ26" s="2" t="s">
        <v>23</v>
      </c>
      <c r="DR26" s="5">
        <v>0</v>
      </c>
      <c r="DS26" s="5">
        <v>0</v>
      </c>
      <c r="DT26" s="5">
        <v>0</v>
      </c>
      <c r="DU26" s="5">
        <f t="shared" si="19"/>
        <v>0</v>
      </c>
      <c r="DV26" s="9"/>
      <c r="DW26" s="1">
        <v>20</v>
      </c>
      <c r="DX26" s="2" t="s">
        <v>23</v>
      </c>
      <c r="DY26" s="5">
        <v>0</v>
      </c>
      <c r="DZ26" s="5">
        <v>100000</v>
      </c>
      <c r="EA26" s="5">
        <v>0</v>
      </c>
      <c r="EB26" s="5">
        <f t="shared" si="20"/>
        <v>100000</v>
      </c>
      <c r="EC26" s="9"/>
      <c r="ED26" s="1">
        <v>20</v>
      </c>
      <c r="EE26" s="2" t="s">
        <v>23</v>
      </c>
      <c r="EF26" s="5">
        <v>1</v>
      </c>
      <c r="EG26" s="5">
        <v>2500</v>
      </c>
      <c r="EH26" s="5">
        <v>0</v>
      </c>
      <c r="EI26" s="5">
        <f t="shared" si="21"/>
        <v>2500</v>
      </c>
      <c r="EJ26" s="9"/>
      <c r="EK26" s="1">
        <v>20</v>
      </c>
      <c r="EL26" s="2" t="s">
        <v>23</v>
      </c>
      <c r="EM26" s="5">
        <v>900</v>
      </c>
      <c r="EN26" s="5">
        <v>248400</v>
      </c>
      <c r="EO26" s="5">
        <v>57894</v>
      </c>
      <c r="EP26" s="5">
        <f t="shared" si="22"/>
        <v>306294</v>
      </c>
      <c r="EQ26" s="9"/>
      <c r="ER26" s="1">
        <v>20</v>
      </c>
      <c r="ES26" s="2" t="s">
        <v>23</v>
      </c>
      <c r="ET26" s="5">
        <v>700</v>
      </c>
      <c r="EU26" s="5">
        <v>245000</v>
      </c>
      <c r="EV26" s="5">
        <v>0</v>
      </c>
      <c r="EW26" s="5">
        <f t="shared" si="23"/>
        <v>245000</v>
      </c>
      <c r="EX26" s="9"/>
      <c r="EY26" s="1">
        <v>20</v>
      </c>
      <c r="EZ26" s="2" t="s">
        <v>23</v>
      </c>
      <c r="FA26" s="5">
        <v>91</v>
      </c>
      <c r="FB26" s="5">
        <v>320300</v>
      </c>
      <c r="FC26" s="5">
        <v>0</v>
      </c>
      <c r="FD26" s="5">
        <f t="shared" si="24"/>
        <v>320300</v>
      </c>
      <c r="FE26" s="9"/>
      <c r="FF26" s="1">
        <v>20</v>
      </c>
      <c r="FG26" s="2" t="s">
        <v>23</v>
      </c>
      <c r="FH26" s="5">
        <v>0</v>
      </c>
      <c r="FI26" s="5">
        <f t="shared" si="25"/>
        <v>16419334</v>
      </c>
      <c r="FJ26" s="5">
        <f t="shared" si="0"/>
        <v>142894</v>
      </c>
      <c r="FK26" s="5">
        <f t="shared" si="1"/>
        <v>16562228</v>
      </c>
      <c r="FL26" s="9"/>
    </row>
    <row r="27" spans="1:168" ht="16.5" hidden="1">
      <c r="A27" s="23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2"/>
        <v>0</v>
      </c>
      <c r="G27" s="9"/>
      <c r="H27" s="1">
        <v>21</v>
      </c>
      <c r="I27" s="2" t="s">
        <v>24</v>
      </c>
      <c r="J27" s="5">
        <v>0</v>
      </c>
      <c r="K27" s="5">
        <v>0</v>
      </c>
      <c r="L27" s="5">
        <v>0</v>
      </c>
      <c r="M27" s="5">
        <f t="shared" si="3"/>
        <v>0</v>
      </c>
      <c r="N27" s="9"/>
      <c r="O27" s="1">
        <v>21</v>
      </c>
      <c r="P27" s="2" t="s">
        <v>24</v>
      </c>
      <c r="Q27" s="5">
        <v>0</v>
      </c>
      <c r="R27" s="5">
        <v>0</v>
      </c>
      <c r="S27" s="5">
        <v>0</v>
      </c>
      <c r="T27" s="5">
        <f t="shared" si="4"/>
        <v>0</v>
      </c>
      <c r="U27" s="9"/>
      <c r="V27" s="1">
        <v>21</v>
      </c>
      <c r="W27" s="2" t="s">
        <v>24</v>
      </c>
      <c r="X27" s="5">
        <v>0</v>
      </c>
      <c r="Y27" s="5">
        <v>0</v>
      </c>
      <c r="Z27" s="5">
        <v>0</v>
      </c>
      <c r="AA27" s="5">
        <f t="shared" si="5"/>
        <v>0</v>
      </c>
      <c r="AB27" s="9"/>
      <c r="AC27" s="1">
        <v>21</v>
      </c>
      <c r="AD27" s="2" t="s">
        <v>24</v>
      </c>
      <c r="AE27" s="5">
        <v>0</v>
      </c>
      <c r="AF27" s="5">
        <v>292000</v>
      </c>
      <c r="AG27" s="5">
        <v>0</v>
      </c>
      <c r="AH27" s="5">
        <f t="shared" si="6"/>
        <v>292000</v>
      </c>
      <c r="AI27" s="9"/>
      <c r="AJ27" s="1">
        <v>21</v>
      </c>
      <c r="AK27" s="2" t="s">
        <v>24</v>
      </c>
      <c r="AL27" s="5">
        <v>324</v>
      </c>
      <c r="AM27" s="5">
        <v>8100000</v>
      </c>
      <c r="AN27" s="5">
        <v>0</v>
      </c>
      <c r="AO27" s="5">
        <f t="shared" si="7"/>
        <v>8100000</v>
      </c>
      <c r="AP27" s="9"/>
      <c r="AQ27" s="1">
        <v>21</v>
      </c>
      <c r="AR27" s="2" t="s">
        <v>24</v>
      </c>
      <c r="AS27" s="5">
        <v>336</v>
      </c>
      <c r="AT27" s="5">
        <v>268800</v>
      </c>
      <c r="AU27" s="5">
        <v>0</v>
      </c>
      <c r="AV27" s="5">
        <f t="shared" si="8"/>
        <v>268800</v>
      </c>
      <c r="AW27" s="9"/>
      <c r="AX27" s="1">
        <v>21</v>
      </c>
      <c r="AY27" s="2" t="s">
        <v>24</v>
      </c>
      <c r="AZ27" s="5">
        <v>0</v>
      </c>
      <c r="BA27" s="5">
        <v>10618189</v>
      </c>
      <c r="BB27" s="5">
        <v>0</v>
      </c>
      <c r="BC27" s="5">
        <f t="shared" si="9"/>
        <v>10618189</v>
      </c>
      <c r="BD27" s="9"/>
      <c r="BE27" s="1">
        <v>21</v>
      </c>
      <c r="BF27" s="2" t="s">
        <v>24</v>
      </c>
      <c r="BG27" s="5">
        <v>0</v>
      </c>
      <c r="BH27" s="5">
        <v>0</v>
      </c>
      <c r="BI27" s="5">
        <v>0</v>
      </c>
      <c r="BJ27" s="5">
        <f t="shared" si="10"/>
        <v>0</v>
      </c>
      <c r="BK27" s="9"/>
      <c r="BL27" s="1">
        <v>21</v>
      </c>
      <c r="BM27" s="2" t="s">
        <v>24</v>
      </c>
      <c r="BN27" s="5">
        <v>0</v>
      </c>
      <c r="BO27" s="5">
        <v>200000</v>
      </c>
      <c r="BP27" s="5">
        <v>100000</v>
      </c>
      <c r="BQ27" s="5">
        <f t="shared" si="11"/>
        <v>300000</v>
      </c>
      <c r="BR27" s="9"/>
      <c r="BS27" s="1">
        <v>21</v>
      </c>
      <c r="BT27" s="2" t="s">
        <v>24</v>
      </c>
      <c r="BU27" s="5">
        <v>2709</v>
      </c>
      <c r="BV27" s="5">
        <v>270900</v>
      </c>
      <c r="BW27" s="5">
        <v>0</v>
      </c>
      <c r="BX27" s="5">
        <f t="shared" si="12"/>
        <v>270900</v>
      </c>
      <c r="BY27" s="9"/>
      <c r="BZ27" s="1">
        <v>21</v>
      </c>
      <c r="CA27" s="2" t="s">
        <v>24</v>
      </c>
      <c r="CB27" s="5">
        <v>6007</v>
      </c>
      <c r="CC27" s="5">
        <v>600700</v>
      </c>
      <c r="CD27" s="5">
        <v>0</v>
      </c>
      <c r="CE27" s="5">
        <f t="shared" si="13"/>
        <v>600700</v>
      </c>
      <c r="CF27" s="9"/>
      <c r="CG27" s="1">
        <v>21</v>
      </c>
      <c r="CH27" s="2" t="s">
        <v>24</v>
      </c>
      <c r="CI27" s="5">
        <v>0</v>
      </c>
      <c r="CJ27" s="5">
        <v>0</v>
      </c>
      <c r="CK27" s="5">
        <v>0</v>
      </c>
      <c r="CL27" s="5">
        <f t="shared" si="14"/>
        <v>0</v>
      </c>
      <c r="CM27" s="9"/>
      <c r="CN27" s="1">
        <v>21</v>
      </c>
      <c r="CO27" s="2" t="s">
        <v>24</v>
      </c>
      <c r="CP27" s="5">
        <v>0</v>
      </c>
      <c r="CQ27" s="5">
        <v>0</v>
      </c>
      <c r="CR27" s="5">
        <v>0</v>
      </c>
      <c r="CS27" s="5">
        <f t="shared" si="15"/>
        <v>0</v>
      </c>
      <c r="CT27" s="9"/>
      <c r="CU27" s="1">
        <v>21</v>
      </c>
      <c r="CV27" s="2" t="s">
        <v>24</v>
      </c>
      <c r="CW27" s="5">
        <v>500</v>
      </c>
      <c r="CX27" s="5">
        <v>2700000</v>
      </c>
      <c r="CY27" s="5">
        <v>471000</v>
      </c>
      <c r="CZ27" s="5">
        <f t="shared" si="16"/>
        <v>3171000</v>
      </c>
      <c r="DA27" s="9"/>
      <c r="DB27" s="1">
        <v>21</v>
      </c>
      <c r="DC27" s="2" t="s">
        <v>24</v>
      </c>
      <c r="DD27" s="5">
        <v>131</v>
      </c>
      <c r="DE27" s="5">
        <v>196500</v>
      </c>
      <c r="DF27" s="5">
        <v>0</v>
      </c>
      <c r="DG27" s="5">
        <f t="shared" si="17"/>
        <v>196500</v>
      </c>
      <c r="DH27" s="9"/>
      <c r="DI27" s="1">
        <v>21</v>
      </c>
      <c r="DJ27" s="2" t="s">
        <v>24</v>
      </c>
      <c r="DK27" s="5">
        <v>0</v>
      </c>
      <c r="DL27" s="5">
        <v>0</v>
      </c>
      <c r="DM27" s="5">
        <v>0</v>
      </c>
      <c r="DN27" s="5">
        <f t="shared" si="18"/>
        <v>0</v>
      </c>
      <c r="DO27" s="9"/>
      <c r="DP27" s="1">
        <v>21</v>
      </c>
      <c r="DQ27" s="2" t="s">
        <v>24</v>
      </c>
      <c r="DR27" s="5">
        <v>0</v>
      </c>
      <c r="DS27" s="5">
        <v>0</v>
      </c>
      <c r="DT27" s="5">
        <v>0</v>
      </c>
      <c r="DU27" s="5">
        <f t="shared" si="19"/>
        <v>0</v>
      </c>
      <c r="DV27" s="9"/>
      <c r="DW27" s="1">
        <v>21</v>
      </c>
      <c r="DX27" s="2" t="s">
        <v>24</v>
      </c>
      <c r="DY27" s="5">
        <v>0</v>
      </c>
      <c r="DZ27" s="5">
        <v>100000</v>
      </c>
      <c r="EA27" s="5">
        <v>0</v>
      </c>
      <c r="EB27" s="5">
        <f t="shared" si="20"/>
        <v>100000</v>
      </c>
      <c r="EC27" s="9"/>
      <c r="ED27" s="1">
        <v>21</v>
      </c>
      <c r="EE27" s="2" t="s">
        <v>24</v>
      </c>
      <c r="EF27" s="5">
        <v>1</v>
      </c>
      <c r="EG27" s="5">
        <v>2500</v>
      </c>
      <c r="EH27" s="5">
        <v>0</v>
      </c>
      <c r="EI27" s="5">
        <f t="shared" si="21"/>
        <v>2500</v>
      </c>
      <c r="EJ27" s="9"/>
      <c r="EK27" s="1">
        <v>21</v>
      </c>
      <c r="EL27" s="2" t="s">
        <v>24</v>
      </c>
      <c r="EM27" s="5">
        <v>900</v>
      </c>
      <c r="EN27" s="5">
        <v>248400</v>
      </c>
      <c r="EO27" s="5">
        <v>57894</v>
      </c>
      <c r="EP27" s="5">
        <f t="shared" si="22"/>
        <v>306294</v>
      </c>
      <c r="EQ27" s="9"/>
      <c r="ER27" s="1">
        <v>21</v>
      </c>
      <c r="ES27" s="2" t="s">
        <v>24</v>
      </c>
      <c r="ET27" s="5">
        <v>700</v>
      </c>
      <c r="EU27" s="5">
        <v>245000</v>
      </c>
      <c r="EV27" s="5">
        <v>0</v>
      </c>
      <c r="EW27" s="5">
        <f t="shared" si="23"/>
        <v>245000</v>
      </c>
      <c r="EX27" s="9"/>
      <c r="EY27" s="1">
        <v>21</v>
      </c>
      <c r="EZ27" s="2" t="s">
        <v>24</v>
      </c>
      <c r="FA27" s="5">
        <v>147</v>
      </c>
      <c r="FB27" s="5">
        <v>505100</v>
      </c>
      <c r="FC27" s="5">
        <v>0</v>
      </c>
      <c r="FD27" s="5">
        <f t="shared" si="24"/>
        <v>505100</v>
      </c>
      <c r="FE27" s="9"/>
      <c r="FF27" s="1">
        <v>21</v>
      </c>
      <c r="FG27" s="2" t="s">
        <v>24</v>
      </c>
      <c r="FH27" s="5">
        <v>0</v>
      </c>
      <c r="FI27" s="5">
        <f t="shared" si="25"/>
        <v>24348089</v>
      </c>
      <c r="FJ27" s="5">
        <f t="shared" si="0"/>
        <v>628894</v>
      </c>
      <c r="FK27" s="5">
        <f t="shared" si="1"/>
        <v>24976983</v>
      </c>
      <c r="FL27" s="9"/>
    </row>
    <row r="28" spans="1:168" ht="16.5" hidden="1">
      <c r="A28" s="23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2"/>
        <v>0</v>
      </c>
      <c r="G28" s="9"/>
      <c r="H28" s="1">
        <v>22</v>
      </c>
      <c r="I28" s="2" t="s">
        <v>25</v>
      </c>
      <c r="J28" s="5">
        <v>0</v>
      </c>
      <c r="K28" s="5">
        <v>0</v>
      </c>
      <c r="L28" s="5">
        <v>0</v>
      </c>
      <c r="M28" s="5">
        <f t="shared" si="3"/>
        <v>0</v>
      </c>
      <c r="N28" s="9"/>
      <c r="O28" s="1">
        <v>22</v>
      </c>
      <c r="P28" s="2" t="s">
        <v>25</v>
      </c>
      <c r="Q28" s="5">
        <v>0</v>
      </c>
      <c r="R28" s="5">
        <v>0</v>
      </c>
      <c r="S28" s="5">
        <v>0</v>
      </c>
      <c r="T28" s="5">
        <f t="shared" si="4"/>
        <v>0</v>
      </c>
      <c r="U28" s="9"/>
      <c r="V28" s="1">
        <v>22</v>
      </c>
      <c r="W28" s="2" t="s">
        <v>25</v>
      </c>
      <c r="X28" s="5">
        <v>0</v>
      </c>
      <c r="Y28" s="5">
        <v>0</v>
      </c>
      <c r="Z28" s="5">
        <v>0</v>
      </c>
      <c r="AA28" s="5">
        <f t="shared" si="5"/>
        <v>0</v>
      </c>
      <c r="AB28" s="9"/>
      <c r="AC28" s="1">
        <v>22</v>
      </c>
      <c r="AD28" s="2" t="s">
        <v>25</v>
      </c>
      <c r="AE28" s="5">
        <v>0</v>
      </c>
      <c r="AF28" s="5">
        <v>153000</v>
      </c>
      <c r="AG28" s="5">
        <v>0</v>
      </c>
      <c r="AH28" s="5">
        <f t="shared" si="6"/>
        <v>153000</v>
      </c>
      <c r="AI28" s="9"/>
      <c r="AJ28" s="1">
        <v>22</v>
      </c>
      <c r="AK28" s="2" t="s">
        <v>25</v>
      </c>
      <c r="AL28" s="5">
        <v>132</v>
      </c>
      <c r="AM28" s="5">
        <v>3300000</v>
      </c>
      <c r="AN28" s="5">
        <v>50000</v>
      </c>
      <c r="AO28" s="5">
        <f t="shared" si="7"/>
        <v>3350000</v>
      </c>
      <c r="AP28" s="9"/>
      <c r="AQ28" s="1">
        <v>22</v>
      </c>
      <c r="AR28" s="2" t="s">
        <v>25</v>
      </c>
      <c r="AS28" s="5">
        <v>144</v>
      </c>
      <c r="AT28" s="5">
        <v>115200</v>
      </c>
      <c r="AU28" s="5">
        <v>0</v>
      </c>
      <c r="AV28" s="5">
        <f t="shared" si="8"/>
        <v>115200</v>
      </c>
      <c r="AW28" s="9"/>
      <c r="AX28" s="1">
        <v>22</v>
      </c>
      <c r="AY28" s="2" t="s">
        <v>25</v>
      </c>
      <c r="AZ28" s="5">
        <v>0</v>
      </c>
      <c r="BA28" s="5">
        <v>2701250</v>
      </c>
      <c r="BB28" s="5">
        <v>0</v>
      </c>
      <c r="BC28" s="5">
        <f t="shared" si="9"/>
        <v>2701250</v>
      </c>
      <c r="BD28" s="9"/>
      <c r="BE28" s="1">
        <v>22</v>
      </c>
      <c r="BF28" s="2" t="s">
        <v>25</v>
      </c>
      <c r="BG28" s="5">
        <v>0</v>
      </c>
      <c r="BH28" s="5">
        <v>0</v>
      </c>
      <c r="BI28" s="5">
        <v>0</v>
      </c>
      <c r="BJ28" s="5">
        <f t="shared" si="10"/>
        <v>0</v>
      </c>
      <c r="BK28" s="9"/>
      <c r="BL28" s="1">
        <v>22</v>
      </c>
      <c r="BM28" s="2" t="s">
        <v>25</v>
      </c>
      <c r="BN28" s="5">
        <v>0</v>
      </c>
      <c r="BO28" s="5">
        <v>60000</v>
      </c>
      <c r="BP28" s="5">
        <v>0</v>
      </c>
      <c r="BQ28" s="5">
        <f t="shared" si="11"/>
        <v>60000</v>
      </c>
      <c r="BR28" s="9"/>
      <c r="BS28" s="1">
        <v>22</v>
      </c>
      <c r="BT28" s="2" t="s">
        <v>25</v>
      </c>
      <c r="BU28" s="5">
        <v>786</v>
      </c>
      <c r="BV28" s="5">
        <v>78600</v>
      </c>
      <c r="BW28" s="5">
        <v>0</v>
      </c>
      <c r="BX28" s="5">
        <f t="shared" si="12"/>
        <v>78600</v>
      </c>
      <c r="BY28" s="9"/>
      <c r="BZ28" s="1">
        <v>22</v>
      </c>
      <c r="CA28" s="2" t="s">
        <v>25</v>
      </c>
      <c r="CB28" s="5">
        <v>2200</v>
      </c>
      <c r="CC28" s="5">
        <v>220000</v>
      </c>
      <c r="CD28" s="5">
        <v>0</v>
      </c>
      <c r="CE28" s="5">
        <f t="shared" si="13"/>
        <v>220000</v>
      </c>
      <c r="CF28" s="9"/>
      <c r="CG28" s="1">
        <v>22</v>
      </c>
      <c r="CH28" s="2" t="s">
        <v>25</v>
      </c>
      <c r="CI28" s="5">
        <v>0</v>
      </c>
      <c r="CJ28" s="5">
        <v>0</v>
      </c>
      <c r="CK28" s="5">
        <v>0</v>
      </c>
      <c r="CL28" s="5">
        <f t="shared" si="14"/>
        <v>0</v>
      </c>
      <c r="CM28" s="9"/>
      <c r="CN28" s="1">
        <v>22</v>
      </c>
      <c r="CO28" s="2" t="s">
        <v>25</v>
      </c>
      <c r="CP28" s="5">
        <v>0</v>
      </c>
      <c r="CQ28" s="5">
        <v>0</v>
      </c>
      <c r="CR28" s="5">
        <v>0</v>
      </c>
      <c r="CS28" s="5">
        <f t="shared" si="15"/>
        <v>0</v>
      </c>
      <c r="CT28" s="9"/>
      <c r="CU28" s="1">
        <v>22</v>
      </c>
      <c r="CV28" s="2" t="s">
        <v>25</v>
      </c>
      <c r="CW28" s="5">
        <v>50</v>
      </c>
      <c r="CX28" s="5">
        <v>270000</v>
      </c>
      <c r="CY28" s="5">
        <v>0</v>
      </c>
      <c r="CZ28" s="5">
        <f t="shared" si="16"/>
        <v>270000</v>
      </c>
      <c r="DA28" s="9"/>
      <c r="DB28" s="1">
        <v>22</v>
      </c>
      <c r="DC28" s="2" t="s">
        <v>25</v>
      </c>
      <c r="DD28" s="5">
        <v>103</v>
      </c>
      <c r="DE28" s="5">
        <v>154500</v>
      </c>
      <c r="DF28" s="5">
        <v>0</v>
      </c>
      <c r="DG28" s="5">
        <f t="shared" si="17"/>
        <v>154500</v>
      </c>
      <c r="DH28" s="9"/>
      <c r="DI28" s="1">
        <v>22</v>
      </c>
      <c r="DJ28" s="2" t="s">
        <v>25</v>
      </c>
      <c r="DK28" s="5">
        <v>0</v>
      </c>
      <c r="DL28" s="5">
        <v>0</v>
      </c>
      <c r="DM28" s="5">
        <v>0</v>
      </c>
      <c r="DN28" s="5">
        <f t="shared" si="18"/>
        <v>0</v>
      </c>
      <c r="DO28" s="9"/>
      <c r="DP28" s="1">
        <v>22</v>
      </c>
      <c r="DQ28" s="2" t="s">
        <v>25</v>
      </c>
      <c r="DR28" s="5">
        <v>0</v>
      </c>
      <c r="DS28" s="5">
        <v>0</v>
      </c>
      <c r="DT28" s="5">
        <v>0</v>
      </c>
      <c r="DU28" s="5">
        <f t="shared" si="19"/>
        <v>0</v>
      </c>
      <c r="DV28" s="9"/>
      <c r="DW28" s="1">
        <v>22</v>
      </c>
      <c r="DX28" s="2" t="s">
        <v>25</v>
      </c>
      <c r="DY28" s="5">
        <v>0</v>
      </c>
      <c r="DZ28" s="5">
        <v>100000</v>
      </c>
      <c r="EA28" s="5">
        <v>0</v>
      </c>
      <c r="EB28" s="5">
        <f t="shared" si="20"/>
        <v>100000</v>
      </c>
      <c r="EC28" s="9"/>
      <c r="ED28" s="1">
        <v>22</v>
      </c>
      <c r="EE28" s="2" t="s">
        <v>25</v>
      </c>
      <c r="EF28" s="5">
        <v>1</v>
      </c>
      <c r="EG28" s="5">
        <v>2500</v>
      </c>
      <c r="EH28" s="5">
        <v>0</v>
      </c>
      <c r="EI28" s="5">
        <f t="shared" si="21"/>
        <v>2500</v>
      </c>
      <c r="EJ28" s="9"/>
      <c r="EK28" s="1">
        <v>22</v>
      </c>
      <c r="EL28" s="2" t="s">
        <v>25</v>
      </c>
      <c r="EM28" s="5">
        <v>1000</v>
      </c>
      <c r="EN28" s="5">
        <v>276000</v>
      </c>
      <c r="EO28" s="5">
        <v>57894</v>
      </c>
      <c r="EP28" s="5">
        <f t="shared" si="22"/>
        <v>333894</v>
      </c>
      <c r="EQ28" s="9"/>
      <c r="ER28" s="1">
        <v>22</v>
      </c>
      <c r="ES28" s="2" t="s">
        <v>25</v>
      </c>
      <c r="ET28" s="5">
        <v>1500</v>
      </c>
      <c r="EU28" s="5">
        <v>525000</v>
      </c>
      <c r="EV28" s="5">
        <v>0</v>
      </c>
      <c r="EW28" s="5">
        <f t="shared" si="23"/>
        <v>525000</v>
      </c>
      <c r="EX28" s="9"/>
      <c r="EY28" s="1">
        <v>22</v>
      </c>
      <c r="EZ28" s="2" t="s">
        <v>25</v>
      </c>
      <c r="FA28" s="5">
        <v>63</v>
      </c>
      <c r="FB28" s="5">
        <v>227000</v>
      </c>
      <c r="FC28" s="5">
        <v>0</v>
      </c>
      <c r="FD28" s="5">
        <f t="shared" si="24"/>
        <v>227000</v>
      </c>
      <c r="FE28" s="9"/>
      <c r="FF28" s="1">
        <v>22</v>
      </c>
      <c r="FG28" s="2" t="s">
        <v>25</v>
      </c>
      <c r="FH28" s="5">
        <v>0</v>
      </c>
      <c r="FI28" s="5">
        <f t="shared" si="25"/>
        <v>8183050</v>
      </c>
      <c r="FJ28" s="5">
        <f t="shared" si="0"/>
        <v>107894</v>
      </c>
      <c r="FK28" s="5">
        <f t="shared" si="1"/>
        <v>8290944</v>
      </c>
      <c r="FL28" s="9"/>
    </row>
    <row r="29" spans="1:168" ht="16.5" hidden="1">
      <c r="A29" s="23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2"/>
        <v>0</v>
      </c>
      <c r="G29" s="9"/>
      <c r="H29" s="1">
        <v>23</v>
      </c>
      <c r="I29" s="2" t="s">
        <v>26</v>
      </c>
      <c r="J29" s="5">
        <v>0</v>
      </c>
      <c r="K29" s="5">
        <v>0</v>
      </c>
      <c r="L29" s="5">
        <v>0</v>
      </c>
      <c r="M29" s="5">
        <f t="shared" si="3"/>
        <v>0</v>
      </c>
      <c r="N29" s="9"/>
      <c r="O29" s="1">
        <v>23</v>
      </c>
      <c r="P29" s="2" t="s">
        <v>26</v>
      </c>
      <c r="Q29" s="5">
        <v>0</v>
      </c>
      <c r="R29" s="5">
        <v>0</v>
      </c>
      <c r="S29" s="5">
        <v>0</v>
      </c>
      <c r="T29" s="5">
        <f t="shared" si="4"/>
        <v>0</v>
      </c>
      <c r="U29" s="9"/>
      <c r="V29" s="1">
        <v>23</v>
      </c>
      <c r="W29" s="2" t="s">
        <v>26</v>
      </c>
      <c r="X29" s="5">
        <v>0</v>
      </c>
      <c r="Y29" s="5">
        <v>0</v>
      </c>
      <c r="Z29" s="5">
        <v>0</v>
      </c>
      <c r="AA29" s="5">
        <f t="shared" si="5"/>
        <v>0</v>
      </c>
      <c r="AB29" s="9"/>
      <c r="AC29" s="1">
        <v>23</v>
      </c>
      <c r="AD29" s="2" t="s">
        <v>26</v>
      </c>
      <c r="AE29" s="5">
        <v>0</v>
      </c>
      <c r="AF29" s="5">
        <v>270000</v>
      </c>
      <c r="AG29" s="5">
        <v>0</v>
      </c>
      <c r="AH29" s="5">
        <f t="shared" si="6"/>
        <v>270000</v>
      </c>
      <c r="AI29" s="9"/>
      <c r="AJ29" s="1">
        <v>23</v>
      </c>
      <c r="AK29" s="2" t="s">
        <v>26</v>
      </c>
      <c r="AL29" s="5">
        <v>300</v>
      </c>
      <c r="AM29" s="5">
        <v>7500000</v>
      </c>
      <c r="AN29" s="5">
        <v>0</v>
      </c>
      <c r="AO29" s="5">
        <f t="shared" si="7"/>
        <v>7500000</v>
      </c>
      <c r="AP29" s="9"/>
      <c r="AQ29" s="1">
        <v>23</v>
      </c>
      <c r="AR29" s="2" t="s">
        <v>26</v>
      </c>
      <c r="AS29" s="5">
        <v>312</v>
      </c>
      <c r="AT29" s="5">
        <v>249600</v>
      </c>
      <c r="AU29" s="5">
        <v>0</v>
      </c>
      <c r="AV29" s="5">
        <f t="shared" si="8"/>
        <v>249600</v>
      </c>
      <c r="AW29" s="9"/>
      <c r="AX29" s="1">
        <v>23</v>
      </c>
      <c r="AY29" s="2" t="s">
        <v>26</v>
      </c>
      <c r="AZ29" s="5">
        <v>0</v>
      </c>
      <c r="BA29" s="5">
        <v>7924410</v>
      </c>
      <c r="BB29" s="5">
        <v>0</v>
      </c>
      <c r="BC29" s="5">
        <f t="shared" si="9"/>
        <v>7924410</v>
      </c>
      <c r="BD29" s="9"/>
      <c r="BE29" s="1">
        <v>23</v>
      </c>
      <c r="BF29" s="2" t="s">
        <v>26</v>
      </c>
      <c r="BG29" s="5">
        <v>0</v>
      </c>
      <c r="BH29" s="5">
        <v>0</v>
      </c>
      <c r="BI29" s="5">
        <v>0</v>
      </c>
      <c r="BJ29" s="5">
        <f t="shared" si="10"/>
        <v>0</v>
      </c>
      <c r="BK29" s="9"/>
      <c r="BL29" s="1">
        <v>23</v>
      </c>
      <c r="BM29" s="2" t="s">
        <v>26</v>
      </c>
      <c r="BN29" s="5">
        <v>0</v>
      </c>
      <c r="BO29" s="5">
        <v>250000</v>
      </c>
      <c r="BP29" s="5">
        <v>100000</v>
      </c>
      <c r="BQ29" s="5">
        <f t="shared" si="11"/>
        <v>350000</v>
      </c>
      <c r="BR29" s="9"/>
      <c r="BS29" s="1">
        <v>23</v>
      </c>
      <c r="BT29" s="2" t="s">
        <v>26</v>
      </c>
      <c r="BU29" s="5">
        <v>2734</v>
      </c>
      <c r="BV29" s="5">
        <v>273400</v>
      </c>
      <c r="BW29" s="5">
        <v>0</v>
      </c>
      <c r="BX29" s="5">
        <f t="shared" si="12"/>
        <v>273400</v>
      </c>
      <c r="BY29" s="9"/>
      <c r="BZ29" s="1">
        <v>23</v>
      </c>
      <c r="CA29" s="2" t="s">
        <v>26</v>
      </c>
      <c r="CB29" s="5">
        <v>4383</v>
      </c>
      <c r="CC29" s="5">
        <v>438300</v>
      </c>
      <c r="CD29" s="5">
        <v>0</v>
      </c>
      <c r="CE29" s="5">
        <f t="shared" si="13"/>
        <v>438300</v>
      </c>
      <c r="CF29" s="9"/>
      <c r="CG29" s="1">
        <v>23</v>
      </c>
      <c r="CH29" s="2" t="s">
        <v>26</v>
      </c>
      <c r="CI29" s="5">
        <v>0</v>
      </c>
      <c r="CJ29" s="5">
        <v>0</v>
      </c>
      <c r="CK29" s="5">
        <v>0</v>
      </c>
      <c r="CL29" s="5">
        <f t="shared" si="14"/>
        <v>0</v>
      </c>
      <c r="CM29" s="9"/>
      <c r="CN29" s="1">
        <v>23</v>
      </c>
      <c r="CO29" s="2" t="s">
        <v>26</v>
      </c>
      <c r="CP29" s="5">
        <v>0</v>
      </c>
      <c r="CQ29" s="5">
        <v>0</v>
      </c>
      <c r="CR29" s="5">
        <v>0</v>
      </c>
      <c r="CS29" s="5">
        <f t="shared" si="15"/>
        <v>0</v>
      </c>
      <c r="CT29" s="9"/>
      <c r="CU29" s="1">
        <v>23</v>
      </c>
      <c r="CV29" s="2" t="s">
        <v>26</v>
      </c>
      <c r="CW29" s="5">
        <v>310</v>
      </c>
      <c r="CX29" s="5">
        <v>1674000</v>
      </c>
      <c r="CY29" s="5">
        <v>0</v>
      </c>
      <c r="CZ29" s="5">
        <f t="shared" si="16"/>
        <v>1674000</v>
      </c>
      <c r="DA29" s="9"/>
      <c r="DB29" s="1">
        <v>23</v>
      </c>
      <c r="DC29" s="2" t="s">
        <v>26</v>
      </c>
      <c r="DD29" s="5">
        <v>230</v>
      </c>
      <c r="DE29" s="5">
        <v>345000</v>
      </c>
      <c r="DF29" s="5">
        <v>0</v>
      </c>
      <c r="DG29" s="5">
        <f t="shared" si="17"/>
        <v>345000</v>
      </c>
      <c r="DH29" s="9"/>
      <c r="DI29" s="1">
        <v>23</v>
      </c>
      <c r="DJ29" s="2" t="s">
        <v>26</v>
      </c>
      <c r="DK29" s="5">
        <v>9</v>
      </c>
      <c r="DL29" s="5">
        <v>270000</v>
      </c>
      <c r="DM29" s="5">
        <v>0</v>
      </c>
      <c r="DN29" s="5">
        <f t="shared" si="18"/>
        <v>270000</v>
      </c>
      <c r="DO29" s="9"/>
      <c r="DP29" s="1">
        <v>23</v>
      </c>
      <c r="DQ29" s="2" t="s">
        <v>26</v>
      </c>
      <c r="DR29" s="5">
        <v>0</v>
      </c>
      <c r="DS29" s="5">
        <v>0</v>
      </c>
      <c r="DT29" s="5">
        <v>0</v>
      </c>
      <c r="DU29" s="5">
        <f t="shared" si="19"/>
        <v>0</v>
      </c>
      <c r="DV29" s="9"/>
      <c r="DW29" s="1">
        <v>23</v>
      </c>
      <c r="DX29" s="2" t="s">
        <v>26</v>
      </c>
      <c r="DY29" s="5">
        <v>0</v>
      </c>
      <c r="DZ29" s="5">
        <v>100000</v>
      </c>
      <c r="EA29" s="5">
        <v>0</v>
      </c>
      <c r="EB29" s="5">
        <f t="shared" si="20"/>
        <v>100000</v>
      </c>
      <c r="EC29" s="9"/>
      <c r="ED29" s="1">
        <v>23</v>
      </c>
      <c r="EE29" s="2" t="s">
        <v>26</v>
      </c>
      <c r="EF29" s="5">
        <v>1</v>
      </c>
      <c r="EG29" s="5">
        <v>2500</v>
      </c>
      <c r="EH29" s="5">
        <v>0</v>
      </c>
      <c r="EI29" s="5">
        <f t="shared" si="21"/>
        <v>2500</v>
      </c>
      <c r="EJ29" s="9"/>
      <c r="EK29" s="1">
        <v>23</v>
      </c>
      <c r="EL29" s="2" t="s">
        <v>26</v>
      </c>
      <c r="EM29" s="5">
        <v>1000</v>
      </c>
      <c r="EN29" s="5">
        <v>276000</v>
      </c>
      <c r="EO29" s="5">
        <v>57894</v>
      </c>
      <c r="EP29" s="5">
        <f t="shared" si="22"/>
        <v>333894</v>
      </c>
      <c r="EQ29" s="9"/>
      <c r="ER29" s="1">
        <v>23</v>
      </c>
      <c r="ES29" s="2" t="s">
        <v>26</v>
      </c>
      <c r="ET29" s="5">
        <v>1500</v>
      </c>
      <c r="EU29" s="5">
        <v>525000</v>
      </c>
      <c r="EV29" s="5">
        <v>0</v>
      </c>
      <c r="EW29" s="5">
        <f t="shared" si="23"/>
        <v>525000</v>
      </c>
      <c r="EX29" s="9"/>
      <c r="EY29" s="1">
        <v>23</v>
      </c>
      <c r="EZ29" s="2" t="s">
        <v>26</v>
      </c>
      <c r="FA29" s="5">
        <v>112</v>
      </c>
      <c r="FB29" s="5">
        <v>389600</v>
      </c>
      <c r="FC29" s="5">
        <v>0</v>
      </c>
      <c r="FD29" s="5">
        <f t="shared" si="24"/>
        <v>389600</v>
      </c>
      <c r="FE29" s="9"/>
      <c r="FF29" s="1">
        <v>23</v>
      </c>
      <c r="FG29" s="2" t="s">
        <v>26</v>
      </c>
      <c r="FH29" s="5">
        <v>0</v>
      </c>
      <c r="FI29" s="5">
        <f t="shared" si="25"/>
        <v>20487810</v>
      </c>
      <c r="FJ29" s="5">
        <f t="shared" si="0"/>
        <v>157894</v>
      </c>
      <c r="FK29" s="5">
        <f t="shared" si="1"/>
        <v>20645704</v>
      </c>
      <c r="FL29" s="9"/>
    </row>
    <row r="30" spans="1:168" ht="16.5" hidden="1">
      <c r="A30" s="23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2"/>
        <v>0</v>
      </c>
      <c r="G30" s="9"/>
      <c r="H30" s="1">
        <v>24</v>
      </c>
      <c r="I30" s="2" t="s">
        <v>27</v>
      </c>
      <c r="J30" s="5">
        <v>0</v>
      </c>
      <c r="K30" s="5">
        <v>0</v>
      </c>
      <c r="L30" s="5">
        <v>0</v>
      </c>
      <c r="M30" s="5">
        <f t="shared" si="3"/>
        <v>0</v>
      </c>
      <c r="N30" s="9"/>
      <c r="O30" s="1">
        <v>24</v>
      </c>
      <c r="P30" s="2" t="s">
        <v>27</v>
      </c>
      <c r="Q30" s="5">
        <v>0</v>
      </c>
      <c r="R30" s="5">
        <v>0</v>
      </c>
      <c r="S30" s="5">
        <v>0</v>
      </c>
      <c r="T30" s="5">
        <f t="shared" si="4"/>
        <v>0</v>
      </c>
      <c r="U30" s="9"/>
      <c r="V30" s="1">
        <v>24</v>
      </c>
      <c r="W30" s="2" t="s">
        <v>27</v>
      </c>
      <c r="X30" s="5">
        <v>0</v>
      </c>
      <c r="Y30" s="5">
        <v>0</v>
      </c>
      <c r="Z30" s="5">
        <v>0</v>
      </c>
      <c r="AA30" s="5">
        <f t="shared" si="5"/>
        <v>0</v>
      </c>
      <c r="AB30" s="9"/>
      <c r="AC30" s="1">
        <v>24</v>
      </c>
      <c r="AD30" s="2" t="s">
        <v>27</v>
      </c>
      <c r="AE30" s="5">
        <v>0</v>
      </c>
      <c r="AF30" s="5">
        <v>262000</v>
      </c>
      <c r="AG30" s="5">
        <v>0</v>
      </c>
      <c r="AH30" s="5">
        <f t="shared" si="6"/>
        <v>262000</v>
      </c>
      <c r="AI30" s="9"/>
      <c r="AJ30" s="1">
        <v>24</v>
      </c>
      <c r="AK30" s="2" t="s">
        <v>27</v>
      </c>
      <c r="AL30" s="5">
        <v>360</v>
      </c>
      <c r="AM30" s="5">
        <v>9000000</v>
      </c>
      <c r="AN30" s="5">
        <v>660000</v>
      </c>
      <c r="AO30" s="5">
        <f t="shared" si="7"/>
        <v>9660000</v>
      </c>
      <c r="AP30" s="9"/>
      <c r="AQ30" s="1">
        <v>24</v>
      </c>
      <c r="AR30" s="2" t="s">
        <v>27</v>
      </c>
      <c r="AS30" s="5">
        <v>372</v>
      </c>
      <c r="AT30" s="5">
        <v>297600</v>
      </c>
      <c r="AU30" s="5">
        <v>0</v>
      </c>
      <c r="AV30" s="5">
        <f t="shared" si="8"/>
        <v>297600</v>
      </c>
      <c r="AW30" s="9"/>
      <c r="AX30" s="1">
        <v>24</v>
      </c>
      <c r="AY30" s="2" t="s">
        <v>27</v>
      </c>
      <c r="AZ30" s="5">
        <v>0</v>
      </c>
      <c r="BA30" s="5">
        <v>6211519</v>
      </c>
      <c r="BB30" s="5">
        <v>0</v>
      </c>
      <c r="BC30" s="5">
        <f t="shared" si="9"/>
        <v>6211519</v>
      </c>
      <c r="BD30" s="9"/>
      <c r="BE30" s="1">
        <v>24</v>
      </c>
      <c r="BF30" s="2" t="s">
        <v>27</v>
      </c>
      <c r="BG30" s="5">
        <v>0</v>
      </c>
      <c r="BH30" s="5">
        <v>0</v>
      </c>
      <c r="BI30" s="5">
        <v>0</v>
      </c>
      <c r="BJ30" s="5">
        <f t="shared" si="10"/>
        <v>0</v>
      </c>
      <c r="BK30" s="9"/>
      <c r="BL30" s="1">
        <v>24</v>
      </c>
      <c r="BM30" s="2" t="s">
        <v>27</v>
      </c>
      <c r="BN30" s="5">
        <v>0</v>
      </c>
      <c r="BO30" s="5">
        <v>125000</v>
      </c>
      <c r="BP30" s="5">
        <v>0</v>
      </c>
      <c r="BQ30" s="5">
        <f t="shared" si="11"/>
        <v>125000</v>
      </c>
      <c r="BR30" s="9"/>
      <c r="BS30" s="1">
        <v>24</v>
      </c>
      <c r="BT30" s="2" t="s">
        <v>27</v>
      </c>
      <c r="BU30" s="5">
        <v>1801</v>
      </c>
      <c r="BV30" s="5">
        <v>180100</v>
      </c>
      <c r="BW30" s="5">
        <v>0</v>
      </c>
      <c r="BX30" s="5">
        <f t="shared" si="12"/>
        <v>180100</v>
      </c>
      <c r="BY30" s="9"/>
      <c r="BZ30" s="1">
        <v>24</v>
      </c>
      <c r="CA30" s="2" t="s">
        <v>27</v>
      </c>
      <c r="CB30" s="5">
        <v>4397</v>
      </c>
      <c r="CC30" s="5">
        <v>439700</v>
      </c>
      <c r="CD30" s="5">
        <v>0</v>
      </c>
      <c r="CE30" s="5">
        <f t="shared" si="13"/>
        <v>439700</v>
      </c>
      <c r="CF30" s="9"/>
      <c r="CG30" s="1">
        <v>24</v>
      </c>
      <c r="CH30" s="2" t="s">
        <v>27</v>
      </c>
      <c r="CI30" s="5">
        <v>0</v>
      </c>
      <c r="CJ30" s="5">
        <v>0</v>
      </c>
      <c r="CK30" s="5">
        <v>0</v>
      </c>
      <c r="CL30" s="5">
        <f t="shared" si="14"/>
        <v>0</v>
      </c>
      <c r="CM30" s="9"/>
      <c r="CN30" s="1">
        <v>24</v>
      </c>
      <c r="CO30" s="2" t="s">
        <v>27</v>
      </c>
      <c r="CP30" s="5">
        <v>0</v>
      </c>
      <c r="CQ30" s="5">
        <v>0</v>
      </c>
      <c r="CR30" s="5">
        <v>0</v>
      </c>
      <c r="CS30" s="5">
        <f t="shared" si="15"/>
        <v>0</v>
      </c>
      <c r="CT30" s="9"/>
      <c r="CU30" s="1">
        <v>24</v>
      </c>
      <c r="CV30" s="2" t="s">
        <v>27</v>
      </c>
      <c r="CW30" s="5">
        <v>240</v>
      </c>
      <c r="CX30" s="5">
        <v>1296000</v>
      </c>
      <c r="CY30" s="5">
        <v>0</v>
      </c>
      <c r="CZ30" s="5">
        <f t="shared" si="16"/>
        <v>1296000</v>
      </c>
      <c r="DA30" s="9"/>
      <c r="DB30" s="1">
        <v>24</v>
      </c>
      <c r="DC30" s="2" t="s">
        <v>27</v>
      </c>
      <c r="DD30" s="5">
        <v>214</v>
      </c>
      <c r="DE30" s="5">
        <v>321000</v>
      </c>
      <c r="DF30" s="5">
        <v>0</v>
      </c>
      <c r="DG30" s="5">
        <f t="shared" si="17"/>
        <v>321000</v>
      </c>
      <c r="DH30" s="9"/>
      <c r="DI30" s="1">
        <v>24</v>
      </c>
      <c r="DJ30" s="2" t="s">
        <v>27</v>
      </c>
      <c r="DK30" s="5">
        <v>2</v>
      </c>
      <c r="DL30" s="5">
        <v>60000</v>
      </c>
      <c r="DM30" s="5">
        <v>0</v>
      </c>
      <c r="DN30" s="5">
        <f t="shared" si="18"/>
        <v>60000</v>
      </c>
      <c r="DO30" s="9"/>
      <c r="DP30" s="1">
        <v>24</v>
      </c>
      <c r="DQ30" s="2" t="s">
        <v>27</v>
      </c>
      <c r="DR30" s="5">
        <v>0</v>
      </c>
      <c r="DS30" s="5">
        <v>0</v>
      </c>
      <c r="DT30" s="5">
        <v>0</v>
      </c>
      <c r="DU30" s="5">
        <f t="shared" si="19"/>
        <v>0</v>
      </c>
      <c r="DV30" s="9"/>
      <c r="DW30" s="1">
        <v>24</v>
      </c>
      <c r="DX30" s="2" t="s">
        <v>27</v>
      </c>
      <c r="DY30" s="5">
        <v>0</v>
      </c>
      <c r="DZ30" s="5">
        <v>0</v>
      </c>
      <c r="EA30" s="5">
        <v>0</v>
      </c>
      <c r="EB30" s="5">
        <f t="shared" si="20"/>
        <v>0</v>
      </c>
      <c r="EC30" s="9"/>
      <c r="ED30" s="1">
        <v>24</v>
      </c>
      <c r="EE30" s="2" t="s">
        <v>27</v>
      </c>
      <c r="EF30" s="5">
        <v>1</v>
      </c>
      <c r="EG30" s="5">
        <v>2500</v>
      </c>
      <c r="EH30" s="5">
        <v>0</v>
      </c>
      <c r="EI30" s="5">
        <f t="shared" si="21"/>
        <v>2500</v>
      </c>
      <c r="EJ30" s="9"/>
      <c r="EK30" s="1">
        <v>24</v>
      </c>
      <c r="EL30" s="2" t="s">
        <v>27</v>
      </c>
      <c r="EM30" s="5">
        <v>1000</v>
      </c>
      <c r="EN30" s="5">
        <v>276000</v>
      </c>
      <c r="EO30" s="5">
        <v>57894</v>
      </c>
      <c r="EP30" s="5">
        <f t="shared" si="22"/>
        <v>333894</v>
      </c>
      <c r="EQ30" s="9"/>
      <c r="ER30" s="1">
        <v>24</v>
      </c>
      <c r="ES30" s="2" t="s">
        <v>27</v>
      </c>
      <c r="ET30" s="5">
        <v>1000</v>
      </c>
      <c r="EU30" s="5">
        <v>350000</v>
      </c>
      <c r="EV30" s="5">
        <v>0</v>
      </c>
      <c r="EW30" s="5">
        <f t="shared" si="23"/>
        <v>350000</v>
      </c>
      <c r="EX30" s="9"/>
      <c r="EY30" s="1">
        <v>24</v>
      </c>
      <c r="EZ30" s="2" t="s">
        <v>27</v>
      </c>
      <c r="FA30" s="5">
        <v>140</v>
      </c>
      <c r="FB30" s="5">
        <v>482000</v>
      </c>
      <c r="FC30" s="5">
        <v>0</v>
      </c>
      <c r="FD30" s="5">
        <f t="shared" si="24"/>
        <v>482000</v>
      </c>
      <c r="FE30" s="9"/>
      <c r="FF30" s="1">
        <v>24</v>
      </c>
      <c r="FG30" s="2" t="s">
        <v>27</v>
      </c>
      <c r="FH30" s="5">
        <v>0</v>
      </c>
      <c r="FI30" s="5">
        <f t="shared" si="25"/>
        <v>19303419</v>
      </c>
      <c r="FJ30" s="5">
        <f t="shared" si="0"/>
        <v>717894</v>
      </c>
      <c r="FK30" s="5">
        <f t="shared" si="1"/>
        <v>20021313</v>
      </c>
      <c r="FL30" s="9"/>
    </row>
    <row r="31" spans="1:168" ht="16.5" hidden="1">
      <c r="A31" s="23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2"/>
        <v>0</v>
      </c>
      <c r="G31" s="9"/>
      <c r="H31" s="1">
        <v>25</v>
      </c>
      <c r="I31" s="2" t="s">
        <v>28</v>
      </c>
      <c r="J31" s="5">
        <v>0</v>
      </c>
      <c r="K31" s="5">
        <v>0</v>
      </c>
      <c r="L31" s="5">
        <v>0</v>
      </c>
      <c r="M31" s="5">
        <f t="shared" si="3"/>
        <v>0</v>
      </c>
      <c r="N31" s="9"/>
      <c r="O31" s="1">
        <v>25</v>
      </c>
      <c r="P31" s="2" t="s">
        <v>28</v>
      </c>
      <c r="Q31" s="5">
        <v>0</v>
      </c>
      <c r="R31" s="5">
        <v>0</v>
      </c>
      <c r="S31" s="5">
        <v>0</v>
      </c>
      <c r="T31" s="5">
        <f t="shared" si="4"/>
        <v>0</v>
      </c>
      <c r="U31" s="9"/>
      <c r="V31" s="1">
        <v>25</v>
      </c>
      <c r="W31" s="2" t="s">
        <v>28</v>
      </c>
      <c r="X31" s="5">
        <v>0</v>
      </c>
      <c r="Y31" s="5">
        <v>0</v>
      </c>
      <c r="Z31" s="5">
        <v>0</v>
      </c>
      <c r="AA31" s="5">
        <f t="shared" si="5"/>
        <v>0</v>
      </c>
      <c r="AB31" s="9"/>
      <c r="AC31" s="1">
        <v>25</v>
      </c>
      <c r="AD31" s="2" t="s">
        <v>28</v>
      </c>
      <c r="AE31" s="5">
        <v>0</v>
      </c>
      <c r="AF31" s="5">
        <v>202000</v>
      </c>
      <c r="AG31" s="5">
        <v>0</v>
      </c>
      <c r="AH31" s="5">
        <f t="shared" si="6"/>
        <v>202000</v>
      </c>
      <c r="AI31" s="9"/>
      <c r="AJ31" s="1">
        <v>25</v>
      </c>
      <c r="AK31" s="2" t="s">
        <v>28</v>
      </c>
      <c r="AL31" s="5">
        <v>204</v>
      </c>
      <c r="AM31" s="5">
        <v>5100000</v>
      </c>
      <c r="AN31" s="5">
        <v>0</v>
      </c>
      <c r="AO31" s="5">
        <f t="shared" si="7"/>
        <v>5100000</v>
      </c>
      <c r="AP31" s="9"/>
      <c r="AQ31" s="1">
        <v>25</v>
      </c>
      <c r="AR31" s="2" t="s">
        <v>28</v>
      </c>
      <c r="AS31" s="5">
        <v>216</v>
      </c>
      <c r="AT31" s="5">
        <v>172800</v>
      </c>
      <c r="AU31" s="5">
        <v>0</v>
      </c>
      <c r="AV31" s="5">
        <f t="shared" si="8"/>
        <v>172800</v>
      </c>
      <c r="AW31" s="9"/>
      <c r="AX31" s="1">
        <v>25</v>
      </c>
      <c r="AY31" s="2" t="s">
        <v>28</v>
      </c>
      <c r="AZ31" s="5">
        <v>0</v>
      </c>
      <c r="BA31" s="5">
        <v>4011787</v>
      </c>
      <c r="BB31" s="5">
        <v>0</v>
      </c>
      <c r="BC31" s="5">
        <f t="shared" si="9"/>
        <v>4011787</v>
      </c>
      <c r="BD31" s="9"/>
      <c r="BE31" s="1">
        <v>25</v>
      </c>
      <c r="BF31" s="2" t="s">
        <v>28</v>
      </c>
      <c r="BG31" s="5">
        <v>0</v>
      </c>
      <c r="BH31" s="5">
        <v>0</v>
      </c>
      <c r="BI31" s="5">
        <v>0</v>
      </c>
      <c r="BJ31" s="5">
        <f t="shared" si="10"/>
        <v>0</v>
      </c>
      <c r="BK31" s="9"/>
      <c r="BL31" s="1">
        <v>25</v>
      </c>
      <c r="BM31" s="2" t="s">
        <v>28</v>
      </c>
      <c r="BN31" s="5">
        <v>0</v>
      </c>
      <c r="BO31" s="5">
        <v>45000</v>
      </c>
      <c r="BP31" s="5">
        <v>0</v>
      </c>
      <c r="BQ31" s="5">
        <f t="shared" si="11"/>
        <v>45000</v>
      </c>
      <c r="BR31" s="9"/>
      <c r="BS31" s="1">
        <v>25</v>
      </c>
      <c r="BT31" s="2" t="s">
        <v>28</v>
      </c>
      <c r="BU31" s="5">
        <v>890</v>
      </c>
      <c r="BV31" s="5">
        <v>89000</v>
      </c>
      <c r="BW31" s="5">
        <v>0</v>
      </c>
      <c r="BX31" s="5">
        <f t="shared" si="12"/>
        <v>89000</v>
      </c>
      <c r="BY31" s="9"/>
      <c r="BZ31" s="1">
        <v>25</v>
      </c>
      <c r="CA31" s="2" t="s">
        <v>28</v>
      </c>
      <c r="CB31" s="5">
        <v>3284</v>
      </c>
      <c r="CC31" s="5">
        <v>328400</v>
      </c>
      <c r="CD31" s="5">
        <v>0</v>
      </c>
      <c r="CE31" s="5">
        <f t="shared" si="13"/>
        <v>328400</v>
      </c>
      <c r="CF31" s="9"/>
      <c r="CG31" s="1">
        <v>25</v>
      </c>
      <c r="CH31" s="2" t="s">
        <v>28</v>
      </c>
      <c r="CI31" s="5">
        <v>0</v>
      </c>
      <c r="CJ31" s="5">
        <v>0</v>
      </c>
      <c r="CK31" s="5">
        <v>0</v>
      </c>
      <c r="CL31" s="5">
        <f t="shared" si="14"/>
        <v>0</v>
      </c>
      <c r="CM31" s="9"/>
      <c r="CN31" s="1">
        <v>25</v>
      </c>
      <c r="CO31" s="2" t="s">
        <v>28</v>
      </c>
      <c r="CP31" s="5">
        <v>0</v>
      </c>
      <c r="CQ31" s="5">
        <v>0</v>
      </c>
      <c r="CR31" s="5">
        <v>0</v>
      </c>
      <c r="CS31" s="5">
        <f t="shared" si="15"/>
        <v>0</v>
      </c>
      <c r="CT31" s="9"/>
      <c r="CU31" s="1">
        <v>25</v>
      </c>
      <c r="CV31" s="2" t="s">
        <v>28</v>
      </c>
      <c r="CW31" s="5">
        <v>70</v>
      </c>
      <c r="CX31" s="5">
        <v>378000</v>
      </c>
      <c r="CY31" s="5">
        <v>0</v>
      </c>
      <c r="CZ31" s="5">
        <f t="shared" si="16"/>
        <v>378000</v>
      </c>
      <c r="DA31" s="9"/>
      <c r="DB31" s="1">
        <v>25</v>
      </c>
      <c r="DC31" s="2" t="s">
        <v>28</v>
      </c>
      <c r="DD31" s="5">
        <v>73</v>
      </c>
      <c r="DE31" s="5">
        <v>109500</v>
      </c>
      <c r="DF31" s="5">
        <v>0</v>
      </c>
      <c r="DG31" s="5">
        <f t="shared" si="17"/>
        <v>109500</v>
      </c>
      <c r="DH31" s="9"/>
      <c r="DI31" s="1">
        <v>25</v>
      </c>
      <c r="DJ31" s="2" t="s">
        <v>28</v>
      </c>
      <c r="DK31" s="5">
        <v>2</v>
      </c>
      <c r="DL31" s="5">
        <v>60000</v>
      </c>
      <c r="DM31" s="5">
        <v>0</v>
      </c>
      <c r="DN31" s="5">
        <f t="shared" si="18"/>
        <v>60000</v>
      </c>
      <c r="DO31" s="9"/>
      <c r="DP31" s="1">
        <v>25</v>
      </c>
      <c r="DQ31" s="2" t="s">
        <v>28</v>
      </c>
      <c r="DR31" s="5">
        <v>0</v>
      </c>
      <c r="DS31" s="5">
        <v>0</v>
      </c>
      <c r="DT31" s="5">
        <v>0</v>
      </c>
      <c r="DU31" s="5">
        <f t="shared" si="19"/>
        <v>0</v>
      </c>
      <c r="DV31" s="9"/>
      <c r="DW31" s="1">
        <v>25</v>
      </c>
      <c r="DX31" s="2" t="s">
        <v>28</v>
      </c>
      <c r="DY31" s="5">
        <v>0</v>
      </c>
      <c r="DZ31" s="5">
        <v>100000</v>
      </c>
      <c r="EA31" s="5">
        <v>0</v>
      </c>
      <c r="EB31" s="5">
        <f t="shared" si="20"/>
        <v>100000</v>
      </c>
      <c r="EC31" s="9"/>
      <c r="ED31" s="1">
        <v>25</v>
      </c>
      <c r="EE31" s="2" t="s">
        <v>28</v>
      </c>
      <c r="EF31" s="5">
        <v>1</v>
      </c>
      <c r="EG31" s="5">
        <v>2500</v>
      </c>
      <c r="EH31" s="5">
        <v>0</v>
      </c>
      <c r="EI31" s="5">
        <f t="shared" si="21"/>
        <v>2500</v>
      </c>
      <c r="EJ31" s="9"/>
      <c r="EK31" s="1">
        <v>25</v>
      </c>
      <c r="EL31" s="2" t="s">
        <v>28</v>
      </c>
      <c r="EM31" s="5">
        <v>900</v>
      </c>
      <c r="EN31" s="5">
        <v>248400</v>
      </c>
      <c r="EO31" s="5">
        <v>57894</v>
      </c>
      <c r="EP31" s="5">
        <f t="shared" si="22"/>
        <v>306294</v>
      </c>
      <c r="EQ31" s="9"/>
      <c r="ER31" s="1">
        <v>25</v>
      </c>
      <c r="ES31" s="2" t="s">
        <v>28</v>
      </c>
      <c r="ET31" s="5">
        <v>700</v>
      </c>
      <c r="EU31" s="5">
        <v>245000</v>
      </c>
      <c r="EV31" s="5">
        <v>0</v>
      </c>
      <c r="EW31" s="5">
        <f t="shared" si="23"/>
        <v>245000</v>
      </c>
      <c r="EX31" s="9"/>
      <c r="EY31" s="1">
        <v>25</v>
      </c>
      <c r="EZ31" s="2" t="s">
        <v>28</v>
      </c>
      <c r="FA31" s="5">
        <v>98</v>
      </c>
      <c r="FB31" s="5">
        <v>343400</v>
      </c>
      <c r="FC31" s="5">
        <v>0</v>
      </c>
      <c r="FD31" s="5">
        <f t="shared" si="24"/>
        <v>343400</v>
      </c>
      <c r="FE31" s="9"/>
      <c r="FF31" s="1">
        <v>25</v>
      </c>
      <c r="FG31" s="2" t="s">
        <v>28</v>
      </c>
      <c r="FH31" s="5">
        <v>0</v>
      </c>
      <c r="FI31" s="5">
        <f t="shared" si="25"/>
        <v>11435787</v>
      </c>
      <c r="FJ31" s="5">
        <f t="shared" si="0"/>
        <v>57894</v>
      </c>
      <c r="FK31" s="5">
        <f t="shared" si="1"/>
        <v>11493681</v>
      </c>
      <c r="FL31" s="9"/>
    </row>
    <row r="32" spans="1:168" ht="16.5" hidden="1">
      <c r="A32" s="23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2"/>
        <v>0</v>
      </c>
      <c r="G32" s="9"/>
      <c r="H32" s="1">
        <v>26</v>
      </c>
      <c r="I32" s="2" t="s">
        <v>29</v>
      </c>
      <c r="J32" s="5">
        <v>0</v>
      </c>
      <c r="K32" s="5">
        <v>0</v>
      </c>
      <c r="L32" s="5">
        <v>0</v>
      </c>
      <c r="M32" s="5">
        <f t="shared" si="3"/>
        <v>0</v>
      </c>
      <c r="N32" s="9"/>
      <c r="O32" s="1">
        <v>26</v>
      </c>
      <c r="P32" s="2" t="s">
        <v>29</v>
      </c>
      <c r="Q32" s="5">
        <v>0</v>
      </c>
      <c r="R32" s="5">
        <v>0</v>
      </c>
      <c r="S32" s="5">
        <v>0</v>
      </c>
      <c r="T32" s="5">
        <f t="shared" si="4"/>
        <v>0</v>
      </c>
      <c r="U32" s="9"/>
      <c r="V32" s="1">
        <v>26</v>
      </c>
      <c r="W32" s="2" t="s">
        <v>29</v>
      </c>
      <c r="X32" s="5">
        <v>0</v>
      </c>
      <c r="Y32" s="5">
        <v>0</v>
      </c>
      <c r="Z32" s="5">
        <v>0</v>
      </c>
      <c r="AA32" s="5">
        <f t="shared" si="5"/>
        <v>0</v>
      </c>
      <c r="AB32" s="9"/>
      <c r="AC32" s="1">
        <v>26</v>
      </c>
      <c r="AD32" s="2" t="s">
        <v>29</v>
      </c>
      <c r="AE32" s="5">
        <v>0</v>
      </c>
      <c r="AF32" s="5">
        <v>327000</v>
      </c>
      <c r="AG32" s="5">
        <v>0</v>
      </c>
      <c r="AH32" s="5">
        <f t="shared" si="6"/>
        <v>327000</v>
      </c>
      <c r="AI32" s="9"/>
      <c r="AJ32" s="1">
        <v>26</v>
      </c>
      <c r="AK32" s="2" t="s">
        <v>29</v>
      </c>
      <c r="AL32" s="5">
        <v>468</v>
      </c>
      <c r="AM32" s="5">
        <v>11700000</v>
      </c>
      <c r="AN32" s="5">
        <v>0</v>
      </c>
      <c r="AO32" s="5">
        <f t="shared" si="7"/>
        <v>11700000</v>
      </c>
      <c r="AP32" s="9"/>
      <c r="AQ32" s="1">
        <v>26</v>
      </c>
      <c r="AR32" s="2" t="s">
        <v>29</v>
      </c>
      <c r="AS32" s="5">
        <v>480</v>
      </c>
      <c r="AT32" s="5">
        <v>384000</v>
      </c>
      <c r="AU32" s="5">
        <v>0</v>
      </c>
      <c r="AV32" s="5">
        <f t="shared" si="8"/>
        <v>384000</v>
      </c>
      <c r="AW32" s="9"/>
      <c r="AX32" s="1">
        <v>26</v>
      </c>
      <c r="AY32" s="2" t="s">
        <v>29</v>
      </c>
      <c r="AZ32" s="5">
        <v>0</v>
      </c>
      <c r="BA32" s="5">
        <v>14130043</v>
      </c>
      <c r="BB32" s="5">
        <v>0</v>
      </c>
      <c r="BC32" s="5">
        <f t="shared" si="9"/>
        <v>14130043</v>
      </c>
      <c r="BD32" s="9"/>
      <c r="BE32" s="1">
        <v>26</v>
      </c>
      <c r="BF32" s="2" t="s">
        <v>29</v>
      </c>
      <c r="BG32" s="5">
        <v>0</v>
      </c>
      <c r="BH32" s="5">
        <v>0</v>
      </c>
      <c r="BI32" s="5">
        <v>0</v>
      </c>
      <c r="BJ32" s="5">
        <f t="shared" si="10"/>
        <v>0</v>
      </c>
      <c r="BK32" s="9"/>
      <c r="BL32" s="1">
        <v>26</v>
      </c>
      <c r="BM32" s="2" t="s">
        <v>29</v>
      </c>
      <c r="BN32" s="5">
        <v>0</v>
      </c>
      <c r="BO32" s="5">
        <v>250000</v>
      </c>
      <c r="BP32" s="5">
        <v>100000</v>
      </c>
      <c r="BQ32" s="5">
        <f t="shared" si="11"/>
        <v>350000</v>
      </c>
      <c r="BR32" s="9"/>
      <c r="BS32" s="1">
        <v>26</v>
      </c>
      <c r="BT32" s="2" t="s">
        <v>29</v>
      </c>
      <c r="BU32" s="5">
        <v>2493</v>
      </c>
      <c r="BV32" s="5">
        <v>249300</v>
      </c>
      <c r="BW32" s="5">
        <v>0</v>
      </c>
      <c r="BX32" s="5">
        <f t="shared" si="12"/>
        <v>249300</v>
      </c>
      <c r="BY32" s="9"/>
      <c r="BZ32" s="1">
        <v>26</v>
      </c>
      <c r="CA32" s="2" t="s">
        <v>29</v>
      </c>
      <c r="CB32" s="5">
        <v>6368</v>
      </c>
      <c r="CC32" s="5">
        <v>636800</v>
      </c>
      <c r="CD32" s="5">
        <v>0</v>
      </c>
      <c r="CE32" s="5">
        <f t="shared" si="13"/>
        <v>636800</v>
      </c>
      <c r="CF32" s="9"/>
      <c r="CG32" s="1">
        <v>26</v>
      </c>
      <c r="CH32" s="2" t="s">
        <v>29</v>
      </c>
      <c r="CI32" s="5">
        <v>0</v>
      </c>
      <c r="CJ32" s="5">
        <v>0</v>
      </c>
      <c r="CK32" s="5">
        <v>0</v>
      </c>
      <c r="CL32" s="5">
        <f t="shared" si="14"/>
        <v>0</v>
      </c>
      <c r="CM32" s="9"/>
      <c r="CN32" s="1">
        <v>26</v>
      </c>
      <c r="CO32" s="2" t="s">
        <v>29</v>
      </c>
      <c r="CP32" s="5">
        <v>0</v>
      </c>
      <c r="CQ32" s="5">
        <v>0</v>
      </c>
      <c r="CR32" s="5">
        <v>0</v>
      </c>
      <c r="CS32" s="5">
        <f t="shared" si="15"/>
        <v>0</v>
      </c>
      <c r="CT32" s="9"/>
      <c r="CU32" s="1">
        <v>26</v>
      </c>
      <c r="CV32" s="2" t="s">
        <v>29</v>
      </c>
      <c r="CW32" s="5">
        <v>560</v>
      </c>
      <c r="CX32" s="5">
        <v>3024000</v>
      </c>
      <c r="CY32" s="5">
        <v>0</v>
      </c>
      <c r="CZ32" s="5">
        <f t="shared" si="16"/>
        <v>3024000</v>
      </c>
      <c r="DA32" s="9"/>
      <c r="DB32" s="1">
        <v>26</v>
      </c>
      <c r="DC32" s="2" t="s">
        <v>29</v>
      </c>
      <c r="DD32" s="5">
        <v>300</v>
      </c>
      <c r="DE32" s="5">
        <v>450000</v>
      </c>
      <c r="DF32" s="5">
        <v>0</v>
      </c>
      <c r="DG32" s="5">
        <f t="shared" si="17"/>
        <v>450000</v>
      </c>
      <c r="DH32" s="9"/>
      <c r="DI32" s="1">
        <v>26</v>
      </c>
      <c r="DJ32" s="2" t="s">
        <v>29</v>
      </c>
      <c r="DK32" s="5">
        <v>0</v>
      </c>
      <c r="DL32" s="5">
        <v>0</v>
      </c>
      <c r="DM32" s="5">
        <v>0</v>
      </c>
      <c r="DN32" s="5">
        <f t="shared" si="18"/>
        <v>0</v>
      </c>
      <c r="DO32" s="9"/>
      <c r="DP32" s="1">
        <v>26</v>
      </c>
      <c r="DQ32" s="2" t="s">
        <v>29</v>
      </c>
      <c r="DR32" s="5">
        <v>0</v>
      </c>
      <c r="DS32" s="5">
        <v>0</v>
      </c>
      <c r="DT32" s="5">
        <v>0</v>
      </c>
      <c r="DU32" s="5">
        <f t="shared" si="19"/>
        <v>0</v>
      </c>
      <c r="DV32" s="9"/>
      <c r="DW32" s="1">
        <v>26</v>
      </c>
      <c r="DX32" s="2" t="s">
        <v>29</v>
      </c>
      <c r="DY32" s="5">
        <v>0</v>
      </c>
      <c r="DZ32" s="5">
        <v>0</v>
      </c>
      <c r="EA32" s="5">
        <v>0</v>
      </c>
      <c r="EB32" s="5">
        <f t="shared" si="20"/>
        <v>0</v>
      </c>
      <c r="EC32" s="9"/>
      <c r="ED32" s="1">
        <v>26</v>
      </c>
      <c r="EE32" s="2" t="s">
        <v>29</v>
      </c>
      <c r="EF32" s="5">
        <v>1</v>
      </c>
      <c r="EG32" s="5">
        <v>2500</v>
      </c>
      <c r="EH32" s="5">
        <v>0</v>
      </c>
      <c r="EI32" s="5">
        <f t="shared" si="21"/>
        <v>2500</v>
      </c>
      <c r="EJ32" s="9"/>
      <c r="EK32" s="1">
        <v>26</v>
      </c>
      <c r="EL32" s="2" t="s">
        <v>29</v>
      </c>
      <c r="EM32" s="5">
        <v>2000</v>
      </c>
      <c r="EN32" s="5">
        <v>564000</v>
      </c>
      <c r="EO32" s="5">
        <v>57894</v>
      </c>
      <c r="EP32" s="5">
        <f t="shared" si="22"/>
        <v>621894</v>
      </c>
      <c r="EQ32" s="9"/>
      <c r="ER32" s="1">
        <v>26</v>
      </c>
      <c r="ES32" s="2" t="s">
        <v>29</v>
      </c>
      <c r="ET32" s="5">
        <v>1500</v>
      </c>
      <c r="EU32" s="5">
        <v>525000</v>
      </c>
      <c r="EV32" s="5">
        <v>0</v>
      </c>
      <c r="EW32" s="5">
        <f t="shared" si="23"/>
        <v>525000</v>
      </c>
      <c r="EX32" s="9"/>
      <c r="EY32" s="1">
        <v>26</v>
      </c>
      <c r="EZ32" s="2" t="s">
        <v>29</v>
      </c>
      <c r="FA32" s="5">
        <v>161</v>
      </c>
      <c r="FB32" s="5">
        <v>551300</v>
      </c>
      <c r="FC32" s="5">
        <v>0</v>
      </c>
      <c r="FD32" s="5">
        <f t="shared" si="24"/>
        <v>551300</v>
      </c>
      <c r="FE32" s="9"/>
      <c r="FF32" s="1">
        <v>26</v>
      </c>
      <c r="FG32" s="2" t="s">
        <v>29</v>
      </c>
      <c r="FH32" s="5">
        <v>0</v>
      </c>
      <c r="FI32" s="5">
        <f t="shared" si="25"/>
        <v>32793943</v>
      </c>
      <c r="FJ32" s="5">
        <f t="shared" si="0"/>
        <v>157894</v>
      </c>
      <c r="FK32" s="5">
        <f t="shared" si="1"/>
        <v>32951837</v>
      </c>
      <c r="FL32" s="9"/>
    </row>
    <row r="33" spans="1:168" ht="16.5" hidden="1">
      <c r="A33" s="23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2"/>
        <v>0</v>
      </c>
      <c r="G33" s="9"/>
      <c r="H33" s="1">
        <v>27</v>
      </c>
      <c r="I33" s="2" t="s">
        <v>30</v>
      </c>
      <c r="J33" s="5">
        <v>0</v>
      </c>
      <c r="K33" s="5">
        <v>0</v>
      </c>
      <c r="L33" s="5">
        <v>0</v>
      </c>
      <c r="M33" s="5">
        <f t="shared" si="3"/>
        <v>0</v>
      </c>
      <c r="N33" s="9"/>
      <c r="O33" s="1">
        <v>27</v>
      </c>
      <c r="P33" s="2" t="s">
        <v>30</v>
      </c>
      <c r="Q33" s="5">
        <v>0</v>
      </c>
      <c r="R33" s="5">
        <v>0</v>
      </c>
      <c r="S33" s="5">
        <v>0</v>
      </c>
      <c r="T33" s="5">
        <f t="shared" si="4"/>
        <v>0</v>
      </c>
      <c r="U33" s="9"/>
      <c r="V33" s="1">
        <v>27</v>
      </c>
      <c r="W33" s="2" t="s">
        <v>30</v>
      </c>
      <c r="X33" s="5">
        <v>0</v>
      </c>
      <c r="Y33" s="5">
        <v>0</v>
      </c>
      <c r="Z33" s="5">
        <v>0</v>
      </c>
      <c r="AA33" s="5">
        <f t="shared" si="5"/>
        <v>0</v>
      </c>
      <c r="AB33" s="9"/>
      <c r="AC33" s="1">
        <v>27</v>
      </c>
      <c r="AD33" s="2" t="s">
        <v>30</v>
      </c>
      <c r="AE33" s="5">
        <v>0</v>
      </c>
      <c r="AF33" s="5">
        <v>211000</v>
      </c>
      <c r="AG33" s="5">
        <v>0</v>
      </c>
      <c r="AH33" s="5">
        <f t="shared" si="6"/>
        <v>211000</v>
      </c>
      <c r="AI33" s="9"/>
      <c r="AJ33" s="1">
        <v>27</v>
      </c>
      <c r="AK33" s="2" t="s">
        <v>30</v>
      </c>
      <c r="AL33" s="5">
        <v>228</v>
      </c>
      <c r="AM33" s="5">
        <v>5700000</v>
      </c>
      <c r="AN33" s="5">
        <v>0</v>
      </c>
      <c r="AO33" s="5">
        <f t="shared" si="7"/>
        <v>5700000</v>
      </c>
      <c r="AP33" s="9"/>
      <c r="AQ33" s="1">
        <v>27</v>
      </c>
      <c r="AR33" s="2" t="s">
        <v>30</v>
      </c>
      <c r="AS33" s="5">
        <v>240</v>
      </c>
      <c r="AT33" s="5">
        <v>192000</v>
      </c>
      <c r="AU33" s="5">
        <v>0</v>
      </c>
      <c r="AV33" s="5">
        <f t="shared" si="8"/>
        <v>192000</v>
      </c>
      <c r="AW33" s="9"/>
      <c r="AX33" s="1">
        <v>27</v>
      </c>
      <c r="AY33" s="2" t="s">
        <v>30</v>
      </c>
      <c r="AZ33" s="5">
        <v>0</v>
      </c>
      <c r="BA33" s="5">
        <v>7409016</v>
      </c>
      <c r="BB33" s="5">
        <v>0</v>
      </c>
      <c r="BC33" s="5">
        <f t="shared" si="9"/>
        <v>7409016</v>
      </c>
      <c r="BD33" s="9"/>
      <c r="BE33" s="1">
        <v>27</v>
      </c>
      <c r="BF33" s="2" t="s">
        <v>30</v>
      </c>
      <c r="BG33" s="5">
        <v>0</v>
      </c>
      <c r="BH33" s="5">
        <v>0</v>
      </c>
      <c r="BI33" s="5">
        <v>0</v>
      </c>
      <c r="BJ33" s="5">
        <f t="shared" si="10"/>
        <v>0</v>
      </c>
      <c r="BK33" s="9"/>
      <c r="BL33" s="1">
        <v>27</v>
      </c>
      <c r="BM33" s="2" t="s">
        <v>30</v>
      </c>
      <c r="BN33" s="5">
        <v>0</v>
      </c>
      <c r="BO33" s="5">
        <v>200000</v>
      </c>
      <c r="BP33" s="5">
        <v>100000</v>
      </c>
      <c r="BQ33" s="5">
        <f t="shared" si="11"/>
        <v>300000</v>
      </c>
      <c r="BR33" s="9"/>
      <c r="BS33" s="1">
        <v>27</v>
      </c>
      <c r="BT33" s="2" t="s">
        <v>30</v>
      </c>
      <c r="BU33" s="5">
        <v>1952</v>
      </c>
      <c r="BV33" s="5">
        <v>195200</v>
      </c>
      <c r="BW33" s="5">
        <v>0</v>
      </c>
      <c r="BX33" s="5">
        <f t="shared" si="12"/>
        <v>195200</v>
      </c>
      <c r="BY33" s="9"/>
      <c r="BZ33" s="1">
        <v>27</v>
      </c>
      <c r="CA33" s="2" t="s">
        <v>30</v>
      </c>
      <c r="CB33" s="5">
        <v>7756</v>
      </c>
      <c r="CC33" s="5">
        <v>775600</v>
      </c>
      <c r="CD33" s="5">
        <v>0</v>
      </c>
      <c r="CE33" s="5">
        <f t="shared" si="13"/>
        <v>775600</v>
      </c>
      <c r="CF33" s="9"/>
      <c r="CG33" s="1">
        <v>27</v>
      </c>
      <c r="CH33" s="2" t="s">
        <v>30</v>
      </c>
      <c r="CI33" s="5">
        <v>371</v>
      </c>
      <c r="CJ33" s="5">
        <v>1855000</v>
      </c>
      <c r="CK33" s="5">
        <v>0</v>
      </c>
      <c r="CL33" s="5">
        <f t="shared" si="14"/>
        <v>1855000</v>
      </c>
      <c r="CM33" s="9"/>
      <c r="CN33" s="1">
        <v>27</v>
      </c>
      <c r="CO33" s="2" t="s">
        <v>30</v>
      </c>
      <c r="CP33" s="5">
        <v>119</v>
      </c>
      <c r="CQ33" s="5">
        <v>357000</v>
      </c>
      <c r="CR33" s="5">
        <v>0</v>
      </c>
      <c r="CS33" s="5">
        <f t="shared" si="15"/>
        <v>357000</v>
      </c>
      <c r="CT33" s="9"/>
      <c r="CU33" s="1">
        <v>27</v>
      </c>
      <c r="CV33" s="2" t="s">
        <v>30</v>
      </c>
      <c r="CW33" s="5">
        <v>185</v>
      </c>
      <c r="CX33" s="5">
        <v>999000</v>
      </c>
      <c r="CY33" s="5">
        <v>0</v>
      </c>
      <c r="CZ33" s="5">
        <f t="shared" si="16"/>
        <v>999000</v>
      </c>
      <c r="DA33" s="9"/>
      <c r="DB33" s="1">
        <v>27</v>
      </c>
      <c r="DC33" s="2" t="s">
        <v>30</v>
      </c>
      <c r="DD33" s="5">
        <v>114</v>
      </c>
      <c r="DE33" s="5">
        <v>171000</v>
      </c>
      <c r="DF33" s="5">
        <v>0</v>
      </c>
      <c r="DG33" s="5">
        <f t="shared" si="17"/>
        <v>171000</v>
      </c>
      <c r="DH33" s="9"/>
      <c r="DI33" s="1">
        <v>27</v>
      </c>
      <c r="DJ33" s="2" t="s">
        <v>30</v>
      </c>
      <c r="DK33" s="5">
        <v>2</v>
      </c>
      <c r="DL33" s="5">
        <v>60000</v>
      </c>
      <c r="DM33" s="5">
        <v>0</v>
      </c>
      <c r="DN33" s="5">
        <f t="shared" si="18"/>
        <v>60000</v>
      </c>
      <c r="DO33" s="9"/>
      <c r="DP33" s="1">
        <v>27</v>
      </c>
      <c r="DQ33" s="2" t="s">
        <v>30</v>
      </c>
      <c r="DR33" s="5">
        <v>0</v>
      </c>
      <c r="DS33" s="5">
        <v>0</v>
      </c>
      <c r="DT33" s="5">
        <v>0</v>
      </c>
      <c r="DU33" s="5">
        <f t="shared" si="19"/>
        <v>0</v>
      </c>
      <c r="DV33" s="9"/>
      <c r="DW33" s="1">
        <v>27</v>
      </c>
      <c r="DX33" s="2" t="s">
        <v>30</v>
      </c>
      <c r="DY33" s="5">
        <v>0</v>
      </c>
      <c r="DZ33" s="5">
        <v>100000</v>
      </c>
      <c r="EA33" s="5">
        <v>0</v>
      </c>
      <c r="EB33" s="5">
        <f t="shared" si="20"/>
        <v>100000</v>
      </c>
      <c r="EC33" s="9"/>
      <c r="ED33" s="1">
        <v>27</v>
      </c>
      <c r="EE33" s="2" t="s">
        <v>30</v>
      </c>
      <c r="EF33" s="5">
        <v>1</v>
      </c>
      <c r="EG33" s="5">
        <v>2500</v>
      </c>
      <c r="EH33" s="5">
        <v>0</v>
      </c>
      <c r="EI33" s="5">
        <f t="shared" si="21"/>
        <v>2500</v>
      </c>
      <c r="EJ33" s="9"/>
      <c r="EK33" s="1">
        <v>27</v>
      </c>
      <c r="EL33" s="2" t="s">
        <v>30</v>
      </c>
      <c r="EM33" s="5">
        <v>1000</v>
      </c>
      <c r="EN33" s="5">
        <v>276000</v>
      </c>
      <c r="EO33" s="5">
        <v>57894</v>
      </c>
      <c r="EP33" s="5">
        <f t="shared" si="22"/>
        <v>333894</v>
      </c>
      <c r="EQ33" s="9"/>
      <c r="ER33" s="1">
        <v>27</v>
      </c>
      <c r="ES33" s="2" t="s">
        <v>30</v>
      </c>
      <c r="ET33" s="5">
        <v>1500</v>
      </c>
      <c r="EU33" s="5">
        <v>525000</v>
      </c>
      <c r="EV33" s="5">
        <v>0</v>
      </c>
      <c r="EW33" s="5">
        <f t="shared" si="23"/>
        <v>525000</v>
      </c>
      <c r="EX33" s="9"/>
      <c r="EY33" s="1">
        <v>27</v>
      </c>
      <c r="EZ33" s="2" t="s">
        <v>30</v>
      </c>
      <c r="FA33" s="5">
        <v>98</v>
      </c>
      <c r="FB33" s="5">
        <v>343400</v>
      </c>
      <c r="FC33" s="5">
        <v>0</v>
      </c>
      <c r="FD33" s="5">
        <f t="shared" si="24"/>
        <v>343400</v>
      </c>
      <c r="FE33" s="9"/>
      <c r="FF33" s="1">
        <v>27</v>
      </c>
      <c r="FG33" s="2" t="s">
        <v>30</v>
      </c>
      <c r="FH33" s="5">
        <v>0</v>
      </c>
      <c r="FI33" s="5">
        <f t="shared" si="25"/>
        <v>19371716</v>
      </c>
      <c r="FJ33" s="5">
        <f t="shared" si="0"/>
        <v>157894</v>
      </c>
      <c r="FK33" s="5">
        <f t="shared" si="1"/>
        <v>19529610</v>
      </c>
      <c r="FL33" s="9"/>
    </row>
    <row r="34" spans="1:168" ht="16.5" hidden="1">
      <c r="A34" s="23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2"/>
        <v>0</v>
      </c>
      <c r="G34" s="9"/>
      <c r="H34" s="1">
        <v>28</v>
      </c>
      <c r="I34" s="2" t="s">
        <v>31</v>
      </c>
      <c r="J34" s="5">
        <v>0</v>
      </c>
      <c r="K34" s="5">
        <v>0</v>
      </c>
      <c r="L34" s="5">
        <v>0</v>
      </c>
      <c r="M34" s="5">
        <f t="shared" si="3"/>
        <v>0</v>
      </c>
      <c r="N34" s="9"/>
      <c r="O34" s="1">
        <v>28</v>
      </c>
      <c r="P34" s="2" t="s">
        <v>31</v>
      </c>
      <c r="Q34" s="5">
        <v>0</v>
      </c>
      <c r="R34" s="5">
        <v>0</v>
      </c>
      <c r="S34" s="5">
        <v>0</v>
      </c>
      <c r="T34" s="5">
        <f t="shared" si="4"/>
        <v>0</v>
      </c>
      <c r="U34" s="9"/>
      <c r="V34" s="1">
        <v>28</v>
      </c>
      <c r="W34" s="2" t="s">
        <v>31</v>
      </c>
      <c r="X34" s="5">
        <v>0</v>
      </c>
      <c r="Y34" s="5">
        <v>0</v>
      </c>
      <c r="Z34" s="5">
        <v>0</v>
      </c>
      <c r="AA34" s="5">
        <f t="shared" si="5"/>
        <v>0</v>
      </c>
      <c r="AB34" s="9"/>
      <c r="AC34" s="1">
        <v>28</v>
      </c>
      <c r="AD34" s="2" t="s">
        <v>31</v>
      </c>
      <c r="AE34" s="5">
        <v>0</v>
      </c>
      <c r="AF34" s="5">
        <v>244000</v>
      </c>
      <c r="AG34" s="5">
        <v>0</v>
      </c>
      <c r="AH34" s="5">
        <f t="shared" si="6"/>
        <v>244000</v>
      </c>
      <c r="AI34" s="9"/>
      <c r="AJ34" s="1">
        <v>28</v>
      </c>
      <c r="AK34" s="2" t="s">
        <v>31</v>
      </c>
      <c r="AL34" s="5">
        <v>324</v>
      </c>
      <c r="AM34" s="5">
        <v>8100000</v>
      </c>
      <c r="AN34" s="5">
        <v>0</v>
      </c>
      <c r="AO34" s="5">
        <f t="shared" si="7"/>
        <v>8100000</v>
      </c>
      <c r="AP34" s="9"/>
      <c r="AQ34" s="1">
        <v>28</v>
      </c>
      <c r="AR34" s="2" t="s">
        <v>31</v>
      </c>
      <c r="AS34" s="5">
        <v>336</v>
      </c>
      <c r="AT34" s="5">
        <v>268800</v>
      </c>
      <c r="AU34" s="5">
        <v>0</v>
      </c>
      <c r="AV34" s="5">
        <f t="shared" si="8"/>
        <v>268800</v>
      </c>
      <c r="AW34" s="9"/>
      <c r="AX34" s="1">
        <v>28</v>
      </c>
      <c r="AY34" s="2" t="s">
        <v>31</v>
      </c>
      <c r="AZ34" s="5">
        <v>0</v>
      </c>
      <c r="BA34" s="5">
        <v>5687187</v>
      </c>
      <c r="BB34" s="5">
        <v>0</v>
      </c>
      <c r="BC34" s="5">
        <f t="shared" si="9"/>
        <v>5687187</v>
      </c>
      <c r="BD34" s="9"/>
      <c r="BE34" s="1">
        <v>28</v>
      </c>
      <c r="BF34" s="2" t="s">
        <v>31</v>
      </c>
      <c r="BG34" s="5">
        <v>0</v>
      </c>
      <c r="BH34" s="5">
        <v>0</v>
      </c>
      <c r="BI34" s="5">
        <v>0</v>
      </c>
      <c r="BJ34" s="5">
        <f t="shared" si="10"/>
        <v>0</v>
      </c>
      <c r="BK34" s="9"/>
      <c r="BL34" s="1">
        <v>28</v>
      </c>
      <c r="BM34" s="2" t="s">
        <v>31</v>
      </c>
      <c r="BN34" s="5">
        <v>0</v>
      </c>
      <c r="BO34" s="5">
        <v>0</v>
      </c>
      <c r="BP34" s="5">
        <v>0</v>
      </c>
      <c r="BQ34" s="5">
        <f t="shared" si="11"/>
        <v>0</v>
      </c>
      <c r="BR34" s="9"/>
      <c r="BS34" s="1">
        <v>28</v>
      </c>
      <c r="BT34" s="2" t="s">
        <v>31</v>
      </c>
      <c r="BU34" s="5">
        <v>1369</v>
      </c>
      <c r="BV34" s="5">
        <v>136900</v>
      </c>
      <c r="BW34" s="5">
        <v>0</v>
      </c>
      <c r="BX34" s="5">
        <f t="shared" si="12"/>
        <v>136900</v>
      </c>
      <c r="BY34" s="9"/>
      <c r="BZ34" s="1">
        <v>28</v>
      </c>
      <c r="CA34" s="2" t="s">
        <v>31</v>
      </c>
      <c r="CB34" s="5">
        <v>2859</v>
      </c>
      <c r="CC34" s="5">
        <v>285900</v>
      </c>
      <c r="CD34" s="5">
        <v>0</v>
      </c>
      <c r="CE34" s="5">
        <f t="shared" si="13"/>
        <v>285900</v>
      </c>
      <c r="CF34" s="9"/>
      <c r="CG34" s="1">
        <v>28</v>
      </c>
      <c r="CH34" s="2" t="s">
        <v>31</v>
      </c>
      <c r="CI34" s="5">
        <v>0</v>
      </c>
      <c r="CJ34" s="5">
        <v>0</v>
      </c>
      <c r="CK34" s="5">
        <v>0</v>
      </c>
      <c r="CL34" s="5">
        <f t="shared" si="14"/>
        <v>0</v>
      </c>
      <c r="CM34" s="9"/>
      <c r="CN34" s="1">
        <v>28</v>
      </c>
      <c r="CO34" s="2" t="s">
        <v>31</v>
      </c>
      <c r="CP34" s="5">
        <v>0</v>
      </c>
      <c r="CQ34" s="5">
        <v>0</v>
      </c>
      <c r="CR34" s="5">
        <v>0</v>
      </c>
      <c r="CS34" s="5">
        <f t="shared" si="15"/>
        <v>0</v>
      </c>
      <c r="CT34" s="9"/>
      <c r="CU34" s="1">
        <v>28</v>
      </c>
      <c r="CV34" s="2" t="s">
        <v>31</v>
      </c>
      <c r="CW34" s="5">
        <v>40</v>
      </c>
      <c r="CX34" s="5">
        <v>216000</v>
      </c>
      <c r="CY34" s="5">
        <v>0</v>
      </c>
      <c r="CZ34" s="5">
        <f t="shared" si="16"/>
        <v>216000</v>
      </c>
      <c r="DA34" s="9"/>
      <c r="DB34" s="1">
        <v>28</v>
      </c>
      <c r="DC34" s="2" t="s">
        <v>31</v>
      </c>
      <c r="DD34" s="5">
        <v>122</v>
      </c>
      <c r="DE34" s="5">
        <v>183000</v>
      </c>
      <c r="DF34" s="5">
        <v>0</v>
      </c>
      <c r="DG34" s="5">
        <f t="shared" si="17"/>
        <v>183000</v>
      </c>
      <c r="DH34" s="9"/>
      <c r="DI34" s="1">
        <v>28</v>
      </c>
      <c r="DJ34" s="2" t="s">
        <v>31</v>
      </c>
      <c r="DK34" s="5">
        <v>10</v>
      </c>
      <c r="DL34" s="5">
        <v>300000</v>
      </c>
      <c r="DM34" s="5">
        <v>0</v>
      </c>
      <c r="DN34" s="5">
        <f t="shared" si="18"/>
        <v>300000</v>
      </c>
      <c r="DO34" s="9"/>
      <c r="DP34" s="1">
        <v>28</v>
      </c>
      <c r="DQ34" s="2" t="s">
        <v>31</v>
      </c>
      <c r="DR34" s="5">
        <v>0</v>
      </c>
      <c r="DS34" s="5">
        <v>0</v>
      </c>
      <c r="DT34" s="5">
        <v>0</v>
      </c>
      <c r="DU34" s="5">
        <f t="shared" si="19"/>
        <v>0</v>
      </c>
      <c r="DV34" s="9"/>
      <c r="DW34" s="1">
        <v>28</v>
      </c>
      <c r="DX34" s="2" t="s">
        <v>31</v>
      </c>
      <c r="DY34" s="5">
        <v>0</v>
      </c>
      <c r="DZ34" s="5">
        <v>100000</v>
      </c>
      <c r="EA34" s="5">
        <v>0</v>
      </c>
      <c r="EB34" s="5">
        <f t="shared" si="20"/>
        <v>100000</v>
      </c>
      <c r="EC34" s="9"/>
      <c r="ED34" s="1">
        <v>28</v>
      </c>
      <c r="EE34" s="2" t="s">
        <v>31</v>
      </c>
      <c r="EF34" s="5">
        <v>1</v>
      </c>
      <c r="EG34" s="5">
        <v>2500</v>
      </c>
      <c r="EH34" s="5">
        <v>0</v>
      </c>
      <c r="EI34" s="5">
        <f t="shared" si="21"/>
        <v>2500</v>
      </c>
      <c r="EJ34" s="9"/>
      <c r="EK34" s="1">
        <v>28</v>
      </c>
      <c r="EL34" s="2" t="s">
        <v>31</v>
      </c>
      <c r="EM34" s="5">
        <v>1000</v>
      </c>
      <c r="EN34" s="5">
        <v>276000</v>
      </c>
      <c r="EO34" s="5">
        <v>57894</v>
      </c>
      <c r="EP34" s="5">
        <f t="shared" si="22"/>
        <v>333894</v>
      </c>
      <c r="EQ34" s="9"/>
      <c r="ER34" s="1">
        <v>28</v>
      </c>
      <c r="ES34" s="2" t="s">
        <v>31</v>
      </c>
      <c r="ET34" s="5">
        <v>500</v>
      </c>
      <c r="EU34" s="5">
        <v>175000</v>
      </c>
      <c r="EV34" s="5">
        <v>0</v>
      </c>
      <c r="EW34" s="5">
        <f t="shared" si="23"/>
        <v>175000</v>
      </c>
      <c r="EX34" s="9"/>
      <c r="EY34" s="1">
        <v>28</v>
      </c>
      <c r="EZ34" s="2" t="s">
        <v>31</v>
      </c>
      <c r="FA34" s="5">
        <v>133</v>
      </c>
      <c r="FB34" s="5">
        <v>458900</v>
      </c>
      <c r="FC34" s="5">
        <v>0</v>
      </c>
      <c r="FD34" s="5">
        <f t="shared" si="24"/>
        <v>458900</v>
      </c>
      <c r="FE34" s="9"/>
      <c r="FF34" s="1">
        <v>28</v>
      </c>
      <c r="FG34" s="2" t="s">
        <v>31</v>
      </c>
      <c r="FH34" s="5">
        <v>0</v>
      </c>
      <c r="FI34" s="5">
        <f t="shared" si="25"/>
        <v>16434187</v>
      </c>
      <c r="FJ34" s="5">
        <f t="shared" si="0"/>
        <v>57894</v>
      </c>
      <c r="FK34" s="5">
        <f t="shared" si="1"/>
        <v>16492081</v>
      </c>
      <c r="FL34" s="9"/>
    </row>
    <row r="35" spans="1:168" ht="16.5" hidden="1">
      <c r="A35" s="23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2"/>
        <v>0</v>
      </c>
      <c r="G35" s="9"/>
      <c r="H35" s="1">
        <v>29</v>
      </c>
      <c r="I35" s="2" t="s">
        <v>32</v>
      </c>
      <c r="J35" s="5">
        <v>0</v>
      </c>
      <c r="K35" s="5">
        <v>0</v>
      </c>
      <c r="L35" s="5">
        <v>0</v>
      </c>
      <c r="M35" s="5">
        <f t="shared" si="3"/>
        <v>0</v>
      </c>
      <c r="N35" s="9"/>
      <c r="O35" s="1">
        <v>29</v>
      </c>
      <c r="P35" s="2" t="s">
        <v>32</v>
      </c>
      <c r="Q35" s="5">
        <v>0</v>
      </c>
      <c r="R35" s="5">
        <v>0</v>
      </c>
      <c r="S35" s="5">
        <v>0</v>
      </c>
      <c r="T35" s="5">
        <f t="shared" si="4"/>
        <v>0</v>
      </c>
      <c r="U35" s="9"/>
      <c r="V35" s="1">
        <v>29</v>
      </c>
      <c r="W35" s="2" t="s">
        <v>32</v>
      </c>
      <c r="X35" s="5">
        <v>0</v>
      </c>
      <c r="Y35" s="5">
        <v>0</v>
      </c>
      <c r="Z35" s="5">
        <v>0</v>
      </c>
      <c r="AA35" s="5">
        <f t="shared" si="5"/>
        <v>0</v>
      </c>
      <c r="AB35" s="9"/>
      <c r="AC35" s="1">
        <v>29</v>
      </c>
      <c r="AD35" s="2" t="s">
        <v>32</v>
      </c>
      <c r="AE35" s="5">
        <v>0</v>
      </c>
      <c r="AF35" s="5">
        <v>162000</v>
      </c>
      <c r="AG35" s="5">
        <v>0</v>
      </c>
      <c r="AH35" s="5">
        <f t="shared" si="6"/>
        <v>162000</v>
      </c>
      <c r="AI35" s="9"/>
      <c r="AJ35" s="1">
        <v>29</v>
      </c>
      <c r="AK35" s="2" t="s">
        <v>32</v>
      </c>
      <c r="AL35" s="5">
        <v>144</v>
      </c>
      <c r="AM35" s="5">
        <v>3600000</v>
      </c>
      <c r="AN35" s="5">
        <v>0</v>
      </c>
      <c r="AO35" s="5">
        <f t="shared" si="7"/>
        <v>3600000</v>
      </c>
      <c r="AP35" s="9"/>
      <c r="AQ35" s="1">
        <v>29</v>
      </c>
      <c r="AR35" s="2" t="s">
        <v>32</v>
      </c>
      <c r="AS35" s="5">
        <v>156</v>
      </c>
      <c r="AT35" s="5">
        <v>124800</v>
      </c>
      <c r="AU35" s="5">
        <v>0</v>
      </c>
      <c r="AV35" s="5">
        <f t="shared" si="8"/>
        <v>124800</v>
      </c>
      <c r="AW35" s="9"/>
      <c r="AX35" s="1">
        <v>29</v>
      </c>
      <c r="AY35" s="2" t="s">
        <v>32</v>
      </c>
      <c r="AZ35" s="5">
        <v>0</v>
      </c>
      <c r="BA35" s="5">
        <v>4265697</v>
      </c>
      <c r="BB35" s="5">
        <v>0</v>
      </c>
      <c r="BC35" s="5">
        <f t="shared" si="9"/>
        <v>4265697</v>
      </c>
      <c r="BD35" s="9"/>
      <c r="BE35" s="1">
        <v>29</v>
      </c>
      <c r="BF35" s="2" t="s">
        <v>32</v>
      </c>
      <c r="BG35" s="5">
        <v>0</v>
      </c>
      <c r="BH35" s="5">
        <v>0</v>
      </c>
      <c r="BI35" s="5">
        <v>0</v>
      </c>
      <c r="BJ35" s="5">
        <f t="shared" si="10"/>
        <v>0</v>
      </c>
      <c r="BK35" s="9"/>
      <c r="BL35" s="1">
        <v>29</v>
      </c>
      <c r="BM35" s="2" t="s">
        <v>32</v>
      </c>
      <c r="BN35" s="5">
        <v>0</v>
      </c>
      <c r="BO35" s="5">
        <v>200000</v>
      </c>
      <c r="BP35" s="5">
        <v>65000</v>
      </c>
      <c r="BQ35" s="5">
        <f t="shared" si="11"/>
        <v>265000</v>
      </c>
      <c r="BR35" s="9"/>
      <c r="BS35" s="1">
        <v>29</v>
      </c>
      <c r="BT35" s="2" t="s">
        <v>32</v>
      </c>
      <c r="BU35" s="5">
        <v>971</v>
      </c>
      <c r="BV35" s="5">
        <v>97100</v>
      </c>
      <c r="BW35" s="5">
        <v>0</v>
      </c>
      <c r="BX35" s="5">
        <f t="shared" si="12"/>
        <v>97100</v>
      </c>
      <c r="BY35" s="9"/>
      <c r="BZ35" s="1">
        <v>29</v>
      </c>
      <c r="CA35" s="2" t="s">
        <v>32</v>
      </c>
      <c r="CB35" s="5">
        <v>3929</v>
      </c>
      <c r="CC35" s="5">
        <v>392900</v>
      </c>
      <c r="CD35" s="5">
        <v>0</v>
      </c>
      <c r="CE35" s="5">
        <f t="shared" si="13"/>
        <v>392900</v>
      </c>
      <c r="CF35" s="9"/>
      <c r="CG35" s="1">
        <v>29</v>
      </c>
      <c r="CH35" s="2" t="s">
        <v>32</v>
      </c>
      <c r="CI35" s="5">
        <v>251</v>
      </c>
      <c r="CJ35" s="5">
        <v>1255000</v>
      </c>
      <c r="CK35" s="5">
        <v>0</v>
      </c>
      <c r="CL35" s="5">
        <f t="shared" si="14"/>
        <v>1255000</v>
      </c>
      <c r="CM35" s="9"/>
      <c r="CN35" s="1">
        <v>29</v>
      </c>
      <c r="CO35" s="2" t="s">
        <v>32</v>
      </c>
      <c r="CP35" s="5">
        <v>63</v>
      </c>
      <c r="CQ35" s="5">
        <v>189000</v>
      </c>
      <c r="CR35" s="5">
        <v>0</v>
      </c>
      <c r="CS35" s="5">
        <f t="shared" si="15"/>
        <v>189000</v>
      </c>
      <c r="CT35" s="9"/>
      <c r="CU35" s="1">
        <v>29</v>
      </c>
      <c r="CV35" s="2" t="s">
        <v>32</v>
      </c>
      <c r="CW35" s="5">
        <v>140</v>
      </c>
      <c r="CX35" s="5">
        <v>756000</v>
      </c>
      <c r="CY35" s="5">
        <v>127900</v>
      </c>
      <c r="CZ35" s="5">
        <f t="shared" si="16"/>
        <v>883900</v>
      </c>
      <c r="DA35" s="9"/>
      <c r="DB35" s="1">
        <v>29</v>
      </c>
      <c r="DC35" s="2" t="s">
        <v>32</v>
      </c>
      <c r="DD35" s="5">
        <v>64</v>
      </c>
      <c r="DE35" s="5">
        <v>96000</v>
      </c>
      <c r="DF35" s="5">
        <v>0</v>
      </c>
      <c r="DG35" s="5">
        <f t="shared" si="17"/>
        <v>96000</v>
      </c>
      <c r="DH35" s="9"/>
      <c r="DI35" s="1">
        <v>29</v>
      </c>
      <c r="DJ35" s="2" t="s">
        <v>32</v>
      </c>
      <c r="DK35" s="5">
        <v>0</v>
      </c>
      <c r="DL35" s="5">
        <v>0</v>
      </c>
      <c r="DM35" s="5">
        <v>0</v>
      </c>
      <c r="DN35" s="5">
        <f t="shared" si="18"/>
        <v>0</v>
      </c>
      <c r="DO35" s="9"/>
      <c r="DP35" s="1">
        <v>29</v>
      </c>
      <c r="DQ35" s="2" t="s">
        <v>32</v>
      </c>
      <c r="DR35" s="5">
        <v>0</v>
      </c>
      <c r="DS35" s="5">
        <v>0</v>
      </c>
      <c r="DT35" s="5">
        <v>0</v>
      </c>
      <c r="DU35" s="5">
        <f t="shared" si="19"/>
        <v>0</v>
      </c>
      <c r="DV35" s="9"/>
      <c r="DW35" s="1">
        <v>29</v>
      </c>
      <c r="DX35" s="2" t="s">
        <v>32</v>
      </c>
      <c r="DY35" s="5">
        <v>0</v>
      </c>
      <c r="DZ35" s="5">
        <v>100000</v>
      </c>
      <c r="EA35" s="5">
        <v>0</v>
      </c>
      <c r="EB35" s="5">
        <f t="shared" si="20"/>
        <v>100000</v>
      </c>
      <c r="EC35" s="9"/>
      <c r="ED35" s="1">
        <v>29</v>
      </c>
      <c r="EE35" s="2" t="s">
        <v>32</v>
      </c>
      <c r="EF35" s="5">
        <v>1</v>
      </c>
      <c r="EG35" s="5">
        <v>2500</v>
      </c>
      <c r="EH35" s="5">
        <v>0</v>
      </c>
      <c r="EI35" s="5">
        <f t="shared" si="21"/>
        <v>2500</v>
      </c>
      <c r="EJ35" s="9"/>
      <c r="EK35" s="1">
        <v>29</v>
      </c>
      <c r="EL35" s="2" t="s">
        <v>32</v>
      </c>
      <c r="EM35" s="5">
        <v>900</v>
      </c>
      <c r="EN35" s="5">
        <v>248400</v>
      </c>
      <c r="EO35" s="5">
        <v>57894</v>
      </c>
      <c r="EP35" s="5">
        <f t="shared" si="22"/>
        <v>306294</v>
      </c>
      <c r="EQ35" s="9"/>
      <c r="ER35" s="1">
        <v>29</v>
      </c>
      <c r="ES35" s="2" t="s">
        <v>32</v>
      </c>
      <c r="ET35" s="5">
        <v>700</v>
      </c>
      <c r="EU35" s="5">
        <v>245000</v>
      </c>
      <c r="EV35" s="5">
        <v>0</v>
      </c>
      <c r="EW35" s="5">
        <f t="shared" si="23"/>
        <v>245000</v>
      </c>
      <c r="EX35" s="9"/>
      <c r="EY35" s="1">
        <v>29</v>
      </c>
      <c r="EZ35" s="2" t="s">
        <v>32</v>
      </c>
      <c r="FA35" s="5">
        <v>70</v>
      </c>
      <c r="FB35" s="5">
        <v>251000</v>
      </c>
      <c r="FC35" s="5">
        <v>0</v>
      </c>
      <c r="FD35" s="5">
        <f t="shared" si="24"/>
        <v>251000</v>
      </c>
      <c r="FE35" s="9"/>
      <c r="FF35" s="1">
        <v>29</v>
      </c>
      <c r="FG35" s="2" t="s">
        <v>32</v>
      </c>
      <c r="FH35" s="5">
        <v>0</v>
      </c>
      <c r="FI35" s="5">
        <f t="shared" si="25"/>
        <v>11985397</v>
      </c>
      <c r="FJ35" s="5">
        <f t="shared" si="0"/>
        <v>250794</v>
      </c>
      <c r="FK35" s="5">
        <f t="shared" si="1"/>
        <v>12236191</v>
      </c>
      <c r="FL35" s="9"/>
    </row>
    <row r="36" spans="1:168" ht="16.5" hidden="1">
      <c r="A36" s="23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2"/>
        <v>0</v>
      </c>
      <c r="G36" s="9"/>
      <c r="H36" s="1">
        <v>30</v>
      </c>
      <c r="I36" s="2" t="s">
        <v>33</v>
      </c>
      <c r="J36" s="5">
        <v>0</v>
      </c>
      <c r="K36" s="5">
        <v>0</v>
      </c>
      <c r="L36" s="5">
        <v>0</v>
      </c>
      <c r="M36" s="5">
        <f t="shared" si="3"/>
        <v>0</v>
      </c>
      <c r="N36" s="9"/>
      <c r="O36" s="1">
        <v>30</v>
      </c>
      <c r="P36" s="2" t="s">
        <v>33</v>
      </c>
      <c r="Q36" s="5">
        <v>0</v>
      </c>
      <c r="R36" s="5">
        <v>0</v>
      </c>
      <c r="S36" s="5">
        <v>0</v>
      </c>
      <c r="T36" s="5">
        <f t="shared" si="4"/>
        <v>0</v>
      </c>
      <c r="U36" s="9"/>
      <c r="V36" s="1">
        <v>30</v>
      </c>
      <c r="W36" s="2" t="s">
        <v>33</v>
      </c>
      <c r="X36" s="5">
        <v>0</v>
      </c>
      <c r="Y36" s="5">
        <v>0</v>
      </c>
      <c r="Z36" s="5">
        <v>0</v>
      </c>
      <c r="AA36" s="5">
        <f t="shared" si="5"/>
        <v>0</v>
      </c>
      <c r="AB36" s="9"/>
      <c r="AC36" s="1">
        <v>30</v>
      </c>
      <c r="AD36" s="2" t="s">
        <v>33</v>
      </c>
      <c r="AE36" s="5">
        <v>0</v>
      </c>
      <c r="AF36" s="5">
        <v>261000</v>
      </c>
      <c r="AG36" s="5">
        <v>0</v>
      </c>
      <c r="AH36" s="5">
        <f t="shared" si="6"/>
        <v>261000</v>
      </c>
      <c r="AI36" s="9"/>
      <c r="AJ36" s="1">
        <v>30</v>
      </c>
      <c r="AK36" s="2" t="s">
        <v>33</v>
      </c>
      <c r="AL36" s="5">
        <v>444</v>
      </c>
      <c r="AM36" s="5">
        <v>11100000</v>
      </c>
      <c r="AN36" s="5">
        <v>0</v>
      </c>
      <c r="AO36" s="5">
        <f t="shared" si="7"/>
        <v>11100000</v>
      </c>
      <c r="AP36" s="9"/>
      <c r="AQ36" s="1">
        <v>30</v>
      </c>
      <c r="AR36" s="2" t="s">
        <v>33</v>
      </c>
      <c r="AS36" s="5">
        <v>456</v>
      </c>
      <c r="AT36" s="5">
        <v>364800</v>
      </c>
      <c r="AU36" s="5">
        <v>0</v>
      </c>
      <c r="AV36" s="5">
        <f t="shared" si="8"/>
        <v>364800</v>
      </c>
      <c r="AW36" s="9"/>
      <c r="AX36" s="1">
        <v>30</v>
      </c>
      <c r="AY36" s="2" t="s">
        <v>33</v>
      </c>
      <c r="AZ36" s="5">
        <v>0</v>
      </c>
      <c r="BA36" s="5">
        <v>9430644</v>
      </c>
      <c r="BB36" s="5">
        <v>0</v>
      </c>
      <c r="BC36" s="5">
        <f t="shared" si="9"/>
        <v>9430644</v>
      </c>
      <c r="BD36" s="9"/>
      <c r="BE36" s="1">
        <v>30</v>
      </c>
      <c r="BF36" s="2" t="s">
        <v>33</v>
      </c>
      <c r="BG36" s="5">
        <v>0</v>
      </c>
      <c r="BH36" s="5">
        <v>0</v>
      </c>
      <c r="BI36" s="5">
        <v>0</v>
      </c>
      <c r="BJ36" s="5">
        <f t="shared" si="10"/>
        <v>0</v>
      </c>
      <c r="BK36" s="9"/>
      <c r="BL36" s="1">
        <v>30</v>
      </c>
      <c r="BM36" s="2" t="s">
        <v>33</v>
      </c>
      <c r="BN36" s="5">
        <v>0</v>
      </c>
      <c r="BO36" s="5">
        <v>250000</v>
      </c>
      <c r="BP36" s="5">
        <v>100000</v>
      </c>
      <c r="BQ36" s="5">
        <f t="shared" si="11"/>
        <v>350000</v>
      </c>
      <c r="BR36" s="9"/>
      <c r="BS36" s="1">
        <v>30</v>
      </c>
      <c r="BT36" s="2" t="s">
        <v>33</v>
      </c>
      <c r="BU36" s="5">
        <v>2605</v>
      </c>
      <c r="BV36" s="5">
        <v>260500</v>
      </c>
      <c r="BW36" s="5">
        <v>0</v>
      </c>
      <c r="BX36" s="5">
        <f t="shared" si="12"/>
        <v>260500</v>
      </c>
      <c r="BY36" s="9"/>
      <c r="BZ36" s="1">
        <v>30</v>
      </c>
      <c r="CA36" s="2" t="s">
        <v>33</v>
      </c>
      <c r="CB36" s="5">
        <v>9436</v>
      </c>
      <c r="CC36" s="5">
        <v>943600</v>
      </c>
      <c r="CD36" s="5">
        <v>0</v>
      </c>
      <c r="CE36" s="5">
        <f t="shared" si="13"/>
        <v>943600</v>
      </c>
      <c r="CF36" s="9"/>
      <c r="CG36" s="1">
        <v>30</v>
      </c>
      <c r="CH36" s="2" t="s">
        <v>33</v>
      </c>
      <c r="CI36" s="5">
        <v>0</v>
      </c>
      <c r="CJ36" s="5">
        <v>0</v>
      </c>
      <c r="CK36" s="5">
        <v>0</v>
      </c>
      <c r="CL36" s="5">
        <f t="shared" si="14"/>
        <v>0</v>
      </c>
      <c r="CM36" s="9"/>
      <c r="CN36" s="1">
        <v>30</v>
      </c>
      <c r="CO36" s="2" t="s">
        <v>33</v>
      </c>
      <c r="CP36" s="5">
        <v>0</v>
      </c>
      <c r="CQ36" s="5">
        <v>0</v>
      </c>
      <c r="CR36" s="5">
        <v>0</v>
      </c>
      <c r="CS36" s="5">
        <f t="shared" si="15"/>
        <v>0</v>
      </c>
      <c r="CT36" s="9"/>
      <c r="CU36" s="1">
        <v>30</v>
      </c>
      <c r="CV36" s="2" t="s">
        <v>33</v>
      </c>
      <c r="CW36" s="5">
        <v>70</v>
      </c>
      <c r="CX36" s="5">
        <v>378000</v>
      </c>
      <c r="CY36" s="5">
        <v>0</v>
      </c>
      <c r="CZ36" s="5">
        <f t="shared" si="16"/>
        <v>378000</v>
      </c>
      <c r="DA36" s="9"/>
      <c r="DB36" s="1">
        <v>30</v>
      </c>
      <c r="DC36" s="2" t="s">
        <v>33</v>
      </c>
      <c r="DD36" s="5">
        <v>186</v>
      </c>
      <c r="DE36" s="5">
        <v>279000</v>
      </c>
      <c r="DF36" s="5">
        <v>0</v>
      </c>
      <c r="DG36" s="5">
        <f t="shared" si="17"/>
        <v>279000</v>
      </c>
      <c r="DH36" s="9"/>
      <c r="DI36" s="1">
        <v>30</v>
      </c>
      <c r="DJ36" s="2" t="s">
        <v>33</v>
      </c>
      <c r="DK36" s="5">
        <v>0</v>
      </c>
      <c r="DL36" s="5">
        <v>0</v>
      </c>
      <c r="DM36" s="5">
        <v>0</v>
      </c>
      <c r="DN36" s="5">
        <f t="shared" si="18"/>
        <v>0</v>
      </c>
      <c r="DO36" s="9"/>
      <c r="DP36" s="1">
        <v>30</v>
      </c>
      <c r="DQ36" s="2" t="s">
        <v>33</v>
      </c>
      <c r="DR36" s="5">
        <v>0</v>
      </c>
      <c r="DS36" s="5">
        <v>0</v>
      </c>
      <c r="DT36" s="5">
        <v>0</v>
      </c>
      <c r="DU36" s="5">
        <f t="shared" si="19"/>
        <v>0</v>
      </c>
      <c r="DV36" s="9"/>
      <c r="DW36" s="1">
        <v>30</v>
      </c>
      <c r="DX36" s="2" t="s">
        <v>33</v>
      </c>
      <c r="DY36" s="5">
        <v>0</v>
      </c>
      <c r="DZ36" s="5">
        <v>100000</v>
      </c>
      <c r="EA36" s="5">
        <v>0</v>
      </c>
      <c r="EB36" s="5">
        <f t="shared" si="20"/>
        <v>100000</v>
      </c>
      <c r="EC36" s="9"/>
      <c r="ED36" s="1">
        <v>30</v>
      </c>
      <c r="EE36" s="2" t="s">
        <v>33</v>
      </c>
      <c r="EF36" s="5">
        <v>1</v>
      </c>
      <c r="EG36" s="5">
        <v>2500</v>
      </c>
      <c r="EH36" s="5">
        <v>0</v>
      </c>
      <c r="EI36" s="5">
        <f t="shared" si="21"/>
        <v>2500</v>
      </c>
      <c r="EJ36" s="9"/>
      <c r="EK36" s="1">
        <v>30</v>
      </c>
      <c r="EL36" s="2" t="s">
        <v>33</v>
      </c>
      <c r="EM36" s="5">
        <v>900</v>
      </c>
      <c r="EN36" s="5">
        <v>248400</v>
      </c>
      <c r="EO36" s="5">
        <v>57894</v>
      </c>
      <c r="EP36" s="5">
        <f t="shared" si="22"/>
        <v>306294</v>
      </c>
      <c r="EQ36" s="9"/>
      <c r="ER36" s="1">
        <v>30</v>
      </c>
      <c r="ES36" s="2" t="s">
        <v>33</v>
      </c>
      <c r="ET36" s="5">
        <v>1000</v>
      </c>
      <c r="EU36" s="5">
        <v>350000</v>
      </c>
      <c r="EV36" s="5">
        <v>0</v>
      </c>
      <c r="EW36" s="5">
        <f t="shared" si="23"/>
        <v>350000</v>
      </c>
      <c r="EX36" s="9"/>
      <c r="EY36" s="1">
        <v>30</v>
      </c>
      <c r="EZ36" s="2" t="s">
        <v>33</v>
      </c>
      <c r="FA36" s="5">
        <v>140</v>
      </c>
      <c r="FB36" s="5">
        <v>482000</v>
      </c>
      <c r="FC36" s="5">
        <v>0</v>
      </c>
      <c r="FD36" s="5">
        <f t="shared" si="24"/>
        <v>482000</v>
      </c>
      <c r="FE36" s="9"/>
      <c r="FF36" s="1">
        <v>30</v>
      </c>
      <c r="FG36" s="2" t="s">
        <v>33</v>
      </c>
      <c r="FH36" s="5">
        <v>0</v>
      </c>
      <c r="FI36" s="5">
        <f t="shared" si="25"/>
        <v>24450444</v>
      </c>
      <c r="FJ36" s="5">
        <f t="shared" si="0"/>
        <v>157894</v>
      </c>
      <c r="FK36" s="5">
        <f t="shared" si="1"/>
        <v>24608338</v>
      </c>
      <c r="FL36" s="9"/>
    </row>
    <row r="37" spans="1:168" s="71" customFormat="1" ht="18.75">
      <c r="A37" s="183">
        <v>31</v>
      </c>
      <c r="B37" s="184" t="s">
        <v>34</v>
      </c>
      <c r="C37" s="185">
        <v>0</v>
      </c>
      <c r="D37" s="185">
        <v>0</v>
      </c>
      <c r="E37" s="185">
        <v>0</v>
      </c>
      <c r="F37" s="185">
        <f t="shared" si="2"/>
        <v>0</v>
      </c>
      <c r="G37" s="186"/>
      <c r="H37" s="187">
        <v>31</v>
      </c>
      <c r="I37" s="184" t="s">
        <v>34</v>
      </c>
      <c r="J37" s="185">
        <v>0</v>
      </c>
      <c r="K37" s="185">
        <v>0</v>
      </c>
      <c r="L37" s="185">
        <v>0</v>
      </c>
      <c r="M37" s="185">
        <f t="shared" si="3"/>
        <v>0</v>
      </c>
      <c r="N37" s="186"/>
      <c r="O37" s="187">
        <v>31</v>
      </c>
      <c r="P37" s="184" t="s">
        <v>34</v>
      </c>
      <c r="Q37" s="185">
        <v>0</v>
      </c>
      <c r="R37" s="185">
        <v>0</v>
      </c>
      <c r="S37" s="185">
        <v>0</v>
      </c>
      <c r="T37" s="185">
        <f t="shared" si="4"/>
        <v>0</v>
      </c>
      <c r="U37" s="186"/>
      <c r="V37" s="187">
        <v>31</v>
      </c>
      <c r="W37" s="184" t="s">
        <v>34</v>
      </c>
      <c r="X37" s="185">
        <v>0</v>
      </c>
      <c r="Y37" s="185">
        <v>0</v>
      </c>
      <c r="Z37" s="185">
        <v>0</v>
      </c>
      <c r="AA37" s="185">
        <f t="shared" si="5"/>
        <v>0</v>
      </c>
      <c r="AB37" s="186"/>
      <c r="AC37" s="187">
        <v>31</v>
      </c>
      <c r="AD37" s="184" t="s">
        <v>34</v>
      </c>
      <c r="AE37" s="185">
        <v>0</v>
      </c>
      <c r="AF37" s="185">
        <v>260000</v>
      </c>
      <c r="AG37" s="185">
        <v>0</v>
      </c>
      <c r="AH37" s="185">
        <f t="shared" si="6"/>
        <v>260000</v>
      </c>
      <c r="AI37" s="186"/>
      <c r="AJ37" s="187">
        <v>31</v>
      </c>
      <c r="AK37" s="184" t="s">
        <v>34</v>
      </c>
      <c r="AL37" s="185">
        <v>372</v>
      </c>
      <c r="AM37" s="185">
        <v>9300000</v>
      </c>
      <c r="AN37" s="185">
        <v>0</v>
      </c>
      <c r="AO37" s="185">
        <f t="shared" si="7"/>
        <v>9300000</v>
      </c>
      <c r="AP37" s="186"/>
      <c r="AQ37" s="187">
        <v>31</v>
      </c>
      <c r="AR37" s="184" t="s">
        <v>34</v>
      </c>
      <c r="AS37" s="185">
        <v>384</v>
      </c>
      <c r="AT37" s="185">
        <v>307200</v>
      </c>
      <c r="AU37" s="185">
        <v>0</v>
      </c>
      <c r="AV37" s="185">
        <f t="shared" si="8"/>
        <v>307200</v>
      </c>
      <c r="AW37" s="186"/>
      <c r="AX37" s="187">
        <v>31</v>
      </c>
      <c r="AY37" s="184" t="s">
        <v>34</v>
      </c>
      <c r="AZ37" s="185">
        <v>0</v>
      </c>
      <c r="BA37" s="185">
        <v>6731352</v>
      </c>
      <c r="BB37" s="185">
        <v>0</v>
      </c>
      <c r="BC37" s="185">
        <f t="shared" si="9"/>
        <v>6731352</v>
      </c>
      <c r="BD37" s="186"/>
      <c r="BE37" s="187">
        <v>31</v>
      </c>
      <c r="BF37" s="184" t="s">
        <v>34</v>
      </c>
      <c r="BG37" s="185">
        <v>0</v>
      </c>
      <c r="BH37" s="185">
        <v>0</v>
      </c>
      <c r="BI37" s="185">
        <v>0</v>
      </c>
      <c r="BJ37" s="185">
        <f t="shared" si="10"/>
        <v>0</v>
      </c>
      <c r="BK37" s="186"/>
      <c r="BL37" s="187">
        <v>31</v>
      </c>
      <c r="BM37" s="184" t="s">
        <v>34</v>
      </c>
      <c r="BN37" s="185">
        <v>0</v>
      </c>
      <c r="BO37" s="185">
        <v>350000</v>
      </c>
      <c r="BP37" s="185">
        <v>100000</v>
      </c>
      <c r="BQ37" s="185">
        <f t="shared" si="11"/>
        <v>450000</v>
      </c>
      <c r="BR37" s="186"/>
      <c r="BS37" s="187">
        <v>31</v>
      </c>
      <c r="BT37" s="184" t="s">
        <v>34</v>
      </c>
      <c r="BU37" s="185">
        <v>2133</v>
      </c>
      <c r="BV37" s="185">
        <v>213300</v>
      </c>
      <c r="BW37" s="185">
        <v>0</v>
      </c>
      <c r="BX37" s="185">
        <f t="shared" si="12"/>
        <v>213300</v>
      </c>
      <c r="BY37" s="186"/>
      <c r="BZ37" s="187">
        <v>31</v>
      </c>
      <c r="CA37" s="184" t="s">
        <v>34</v>
      </c>
      <c r="CB37" s="185">
        <v>5295</v>
      </c>
      <c r="CC37" s="185">
        <v>529500</v>
      </c>
      <c r="CD37" s="185">
        <v>0</v>
      </c>
      <c r="CE37" s="185">
        <f t="shared" si="13"/>
        <v>529500</v>
      </c>
      <c r="CF37" s="186"/>
      <c r="CG37" s="187">
        <v>31</v>
      </c>
      <c r="CH37" s="184" t="s">
        <v>34</v>
      </c>
      <c r="CI37" s="185">
        <v>0</v>
      </c>
      <c r="CJ37" s="185">
        <v>0</v>
      </c>
      <c r="CK37" s="185">
        <v>0</v>
      </c>
      <c r="CL37" s="185">
        <f t="shared" si="14"/>
        <v>0</v>
      </c>
      <c r="CM37" s="186"/>
      <c r="CN37" s="187">
        <v>31</v>
      </c>
      <c r="CO37" s="184" t="s">
        <v>34</v>
      </c>
      <c r="CP37" s="185">
        <v>0</v>
      </c>
      <c r="CQ37" s="185">
        <v>0</v>
      </c>
      <c r="CR37" s="185">
        <v>0</v>
      </c>
      <c r="CS37" s="185">
        <f t="shared" si="15"/>
        <v>0</v>
      </c>
      <c r="CT37" s="186"/>
      <c r="CU37" s="187">
        <v>31</v>
      </c>
      <c r="CV37" s="184" t="s">
        <v>34</v>
      </c>
      <c r="CW37" s="185">
        <v>50</v>
      </c>
      <c r="CX37" s="185">
        <v>270000</v>
      </c>
      <c r="CY37" s="185">
        <v>0</v>
      </c>
      <c r="CZ37" s="185">
        <f t="shared" si="16"/>
        <v>270000</v>
      </c>
      <c r="DA37" s="186"/>
      <c r="DB37" s="187">
        <v>31</v>
      </c>
      <c r="DC37" s="184" t="s">
        <v>34</v>
      </c>
      <c r="DD37" s="185">
        <v>156</v>
      </c>
      <c r="DE37" s="185">
        <v>234000</v>
      </c>
      <c r="DF37" s="185">
        <v>0</v>
      </c>
      <c r="DG37" s="185">
        <f t="shared" si="17"/>
        <v>234000</v>
      </c>
      <c r="DH37" s="186"/>
      <c r="DI37" s="187">
        <v>31</v>
      </c>
      <c r="DJ37" s="184" t="s">
        <v>34</v>
      </c>
      <c r="DK37" s="185">
        <v>0</v>
      </c>
      <c r="DL37" s="185">
        <v>0</v>
      </c>
      <c r="DM37" s="185">
        <v>0</v>
      </c>
      <c r="DN37" s="185">
        <f t="shared" si="18"/>
        <v>0</v>
      </c>
      <c r="DO37" s="186"/>
      <c r="DP37" s="187">
        <v>31</v>
      </c>
      <c r="DQ37" s="184" t="s">
        <v>34</v>
      </c>
      <c r="DR37" s="185">
        <v>0</v>
      </c>
      <c r="DS37" s="185">
        <v>0</v>
      </c>
      <c r="DT37" s="185">
        <v>0</v>
      </c>
      <c r="DU37" s="185">
        <f t="shared" si="19"/>
        <v>0</v>
      </c>
      <c r="DV37" s="186"/>
      <c r="DW37" s="187">
        <v>31</v>
      </c>
      <c r="DX37" s="184" t="s">
        <v>34</v>
      </c>
      <c r="DY37" s="185">
        <v>0</v>
      </c>
      <c r="DZ37" s="185">
        <v>100000</v>
      </c>
      <c r="EA37" s="185">
        <v>0</v>
      </c>
      <c r="EB37" s="185">
        <f t="shared" si="20"/>
        <v>100000</v>
      </c>
      <c r="EC37" s="186"/>
      <c r="ED37" s="187">
        <v>31</v>
      </c>
      <c r="EE37" s="184" t="s">
        <v>34</v>
      </c>
      <c r="EF37" s="185">
        <v>1</v>
      </c>
      <c r="EG37" s="185">
        <v>2500</v>
      </c>
      <c r="EH37" s="185">
        <v>0</v>
      </c>
      <c r="EI37" s="185">
        <f t="shared" si="21"/>
        <v>2500</v>
      </c>
      <c r="EJ37" s="186"/>
      <c r="EK37" s="187">
        <v>31</v>
      </c>
      <c r="EL37" s="184" t="s">
        <v>34</v>
      </c>
      <c r="EM37" s="185">
        <v>1000</v>
      </c>
      <c r="EN37" s="185">
        <v>276000</v>
      </c>
      <c r="EO37" s="185">
        <v>57894</v>
      </c>
      <c r="EP37" s="185">
        <f t="shared" si="22"/>
        <v>333894</v>
      </c>
      <c r="EQ37" s="186"/>
      <c r="ER37" s="187">
        <v>31</v>
      </c>
      <c r="ES37" s="184" t="s">
        <v>34</v>
      </c>
      <c r="ET37" s="185">
        <v>1500</v>
      </c>
      <c r="EU37" s="185">
        <v>525000</v>
      </c>
      <c r="EV37" s="185">
        <v>0</v>
      </c>
      <c r="EW37" s="185">
        <f t="shared" si="23"/>
        <v>525000</v>
      </c>
      <c r="EX37" s="186"/>
      <c r="EY37" s="187">
        <v>31</v>
      </c>
      <c r="EZ37" s="184" t="s">
        <v>34</v>
      </c>
      <c r="FA37" s="185">
        <v>140</v>
      </c>
      <c r="FB37" s="185">
        <v>482000</v>
      </c>
      <c r="FC37" s="185">
        <v>0</v>
      </c>
      <c r="FD37" s="185">
        <f t="shared" si="24"/>
        <v>482000</v>
      </c>
      <c r="FE37" s="186"/>
      <c r="FF37" s="187">
        <v>31</v>
      </c>
      <c r="FG37" s="184" t="s">
        <v>34</v>
      </c>
      <c r="FH37" s="185">
        <v>0</v>
      </c>
      <c r="FI37" s="185">
        <f t="shared" si="25"/>
        <v>19580852</v>
      </c>
      <c r="FJ37" s="185">
        <f t="shared" si="0"/>
        <v>157894</v>
      </c>
      <c r="FK37" s="185">
        <f t="shared" si="1"/>
        <v>19738746</v>
      </c>
      <c r="FL37" s="70"/>
    </row>
    <row r="38" spans="1:168" ht="15.75" hidden="1">
      <c r="A38" s="188">
        <v>32</v>
      </c>
      <c r="B38" s="189" t="s">
        <v>35</v>
      </c>
      <c r="C38" s="190">
        <v>0</v>
      </c>
      <c r="D38" s="190">
        <v>0</v>
      </c>
      <c r="E38" s="190">
        <v>0</v>
      </c>
      <c r="F38" s="190">
        <f t="shared" si="2"/>
        <v>0</v>
      </c>
      <c r="G38" s="191"/>
      <c r="H38" s="192">
        <v>32</v>
      </c>
      <c r="I38" s="189" t="s">
        <v>35</v>
      </c>
      <c r="J38" s="190">
        <v>0</v>
      </c>
      <c r="K38" s="190">
        <v>0</v>
      </c>
      <c r="L38" s="190">
        <v>0</v>
      </c>
      <c r="M38" s="190">
        <f t="shared" si="3"/>
        <v>0</v>
      </c>
      <c r="N38" s="191"/>
      <c r="O38" s="192">
        <v>32</v>
      </c>
      <c r="P38" s="189" t="s">
        <v>35</v>
      </c>
      <c r="Q38" s="190">
        <v>0</v>
      </c>
      <c r="R38" s="190">
        <v>0</v>
      </c>
      <c r="S38" s="190">
        <v>0</v>
      </c>
      <c r="T38" s="190">
        <f t="shared" si="4"/>
        <v>0</v>
      </c>
      <c r="U38" s="191"/>
      <c r="V38" s="192">
        <v>32</v>
      </c>
      <c r="W38" s="189" t="s">
        <v>35</v>
      </c>
      <c r="X38" s="190">
        <v>0</v>
      </c>
      <c r="Y38" s="190">
        <v>0</v>
      </c>
      <c r="Z38" s="190">
        <v>0</v>
      </c>
      <c r="AA38" s="190">
        <f t="shared" si="5"/>
        <v>0</v>
      </c>
      <c r="AB38" s="191"/>
      <c r="AC38" s="192">
        <v>32</v>
      </c>
      <c r="AD38" s="189" t="s">
        <v>35</v>
      </c>
      <c r="AE38" s="190">
        <v>0</v>
      </c>
      <c r="AF38" s="190">
        <v>120000</v>
      </c>
      <c r="AG38" s="190">
        <v>0</v>
      </c>
      <c r="AH38" s="190">
        <f t="shared" si="6"/>
        <v>120000</v>
      </c>
      <c r="AI38" s="191"/>
      <c r="AJ38" s="192">
        <v>32</v>
      </c>
      <c r="AK38" s="189" t="s">
        <v>35</v>
      </c>
      <c r="AL38" s="190">
        <v>72</v>
      </c>
      <c r="AM38" s="190">
        <v>1800000</v>
      </c>
      <c r="AN38" s="190">
        <v>0</v>
      </c>
      <c r="AO38" s="190">
        <f t="shared" si="7"/>
        <v>1800000</v>
      </c>
      <c r="AP38" s="191"/>
      <c r="AQ38" s="192">
        <v>32</v>
      </c>
      <c r="AR38" s="189" t="s">
        <v>35</v>
      </c>
      <c r="AS38" s="190">
        <v>84</v>
      </c>
      <c r="AT38" s="190">
        <v>67200</v>
      </c>
      <c r="AU38" s="190">
        <v>0</v>
      </c>
      <c r="AV38" s="190">
        <f t="shared" si="8"/>
        <v>67200</v>
      </c>
      <c r="AW38" s="191"/>
      <c r="AX38" s="192">
        <v>32</v>
      </c>
      <c r="AY38" s="189" t="s">
        <v>35</v>
      </c>
      <c r="AZ38" s="190">
        <v>0</v>
      </c>
      <c r="BA38" s="190">
        <v>1436934</v>
      </c>
      <c r="BB38" s="190">
        <v>0</v>
      </c>
      <c r="BC38" s="190">
        <f t="shared" si="9"/>
        <v>1436934</v>
      </c>
      <c r="BD38" s="191"/>
      <c r="BE38" s="192">
        <v>32</v>
      </c>
      <c r="BF38" s="189" t="s">
        <v>35</v>
      </c>
      <c r="BG38" s="190">
        <v>0</v>
      </c>
      <c r="BH38" s="190">
        <v>0</v>
      </c>
      <c r="BI38" s="190">
        <v>0</v>
      </c>
      <c r="BJ38" s="190">
        <f t="shared" si="10"/>
        <v>0</v>
      </c>
      <c r="BK38" s="191"/>
      <c r="BL38" s="192">
        <v>32</v>
      </c>
      <c r="BM38" s="189" t="s">
        <v>35</v>
      </c>
      <c r="BN38" s="190">
        <v>0</v>
      </c>
      <c r="BO38" s="190">
        <v>40000</v>
      </c>
      <c r="BP38" s="190">
        <v>0</v>
      </c>
      <c r="BQ38" s="190">
        <f t="shared" si="11"/>
        <v>40000</v>
      </c>
      <c r="BR38" s="191"/>
      <c r="BS38" s="192">
        <v>32</v>
      </c>
      <c r="BT38" s="189" t="s">
        <v>35</v>
      </c>
      <c r="BU38" s="190">
        <v>422</v>
      </c>
      <c r="BV38" s="190">
        <v>42200</v>
      </c>
      <c r="BW38" s="190">
        <v>0</v>
      </c>
      <c r="BX38" s="190">
        <f t="shared" si="12"/>
        <v>42200</v>
      </c>
      <c r="BY38" s="191"/>
      <c r="BZ38" s="192">
        <v>32</v>
      </c>
      <c r="CA38" s="189" t="s">
        <v>35</v>
      </c>
      <c r="CB38" s="190">
        <v>1386</v>
      </c>
      <c r="CC38" s="190">
        <v>138600</v>
      </c>
      <c r="CD38" s="190">
        <v>0</v>
      </c>
      <c r="CE38" s="190">
        <f t="shared" si="13"/>
        <v>138600</v>
      </c>
      <c r="CF38" s="191"/>
      <c r="CG38" s="192">
        <v>32</v>
      </c>
      <c r="CH38" s="189" t="s">
        <v>35</v>
      </c>
      <c r="CI38" s="190">
        <v>0</v>
      </c>
      <c r="CJ38" s="190">
        <v>0</v>
      </c>
      <c r="CK38" s="190">
        <v>0</v>
      </c>
      <c r="CL38" s="190">
        <f t="shared" si="14"/>
        <v>0</v>
      </c>
      <c r="CM38" s="191"/>
      <c r="CN38" s="192">
        <v>32</v>
      </c>
      <c r="CO38" s="189" t="s">
        <v>35</v>
      </c>
      <c r="CP38" s="190">
        <v>0</v>
      </c>
      <c r="CQ38" s="190">
        <v>0</v>
      </c>
      <c r="CR38" s="190">
        <v>0</v>
      </c>
      <c r="CS38" s="190">
        <f t="shared" si="15"/>
        <v>0</v>
      </c>
      <c r="CT38" s="191"/>
      <c r="CU38" s="192">
        <v>32</v>
      </c>
      <c r="CV38" s="189" t="s">
        <v>35</v>
      </c>
      <c r="CW38" s="190">
        <v>130</v>
      </c>
      <c r="CX38" s="190">
        <v>702000</v>
      </c>
      <c r="CY38" s="190">
        <v>0</v>
      </c>
      <c r="CZ38" s="190">
        <f t="shared" si="16"/>
        <v>702000</v>
      </c>
      <c r="DA38" s="191"/>
      <c r="DB38" s="192">
        <v>32</v>
      </c>
      <c r="DC38" s="189" t="s">
        <v>35</v>
      </c>
      <c r="DD38" s="190">
        <v>50</v>
      </c>
      <c r="DE38" s="190">
        <v>75000</v>
      </c>
      <c r="DF38" s="190">
        <v>0</v>
      </c>
      <c r="DG38" s="190">
        <f t="shared" si="17"/>
        <v>75000</v>
      </c>
      <c r="DH38" s="191"/>
      <c r="DI38" s="192">
        <v>32</v>
      </c>
      <c r="DJ38" s="189" t="s">
        <v>35</v>
      </c>
      <c r="DK38" s="190">
        <v>2</v>
      </c>
      <c r="DL38" s="190">
        <v>60000</v>
      </c>
      <c r="DM38" s="190">
        <v>0</v>
      </c>
      <c r="DN38" s="190">
        <f t="shared" si="18"/>
        <v>60000</v>
      </c>
      <c r="DO38" s="191"/>
      <c r="DP38" s="192">
        <v>32</v>
      </c>
      <c r="DQ38" s="189" t="s">
        <v>35</v>
      </c>
      <c r="DR38" s="190">
        <v>0</v>
      </c>
      <c r="DS38" s="190">
        <v>0</v>
      </c>
      <c r="DT38" s="190">
        <v>0</v>
      </c>
      <c r="DU38" s="190">
        <f t="shared" si="19"/>
        <v>0</v>
      </c>
      <c r="DV38" s="191"/>
      <c r="DW38" s="192">
        <v>32</v>
      </c>
      <c r="DX38" s="189" t="s">
        <v>35</v>
      </c>
      <c r="DY38" s="190">
        <v>0</v>
      </c>
      <c r="DZ38" s="190">
        <v>100000</v>
      </c>
      <c r="EA38" s="190">
        <v>0</v>
      </c>
      <c r="EB38" s="190">
        <f t="shared" si="20"/>
        <v>100000</v>
      </c>
      <c r="EC38" s="191"/>
      <c r="ED38" s="192">
        <v>32</v>
      </c>
      <c r="EE38" s="189" t="s">
        <v>35</v>
      </c>
      <c r="EF38" s="190">
        <v>1</v>
      </c>
      <c r="EG38" s="190">
        <v>2500</v>
      </c>
      <c r="EH38" s="190">
        <v>0</v>
      </c>
      <c r="EI38" s="190">
        <f t="shared" si="21"/>
        <v>2500</v>
      </c>
      <c r="EJ38" s="191"/>
      <c r="EK38" s="192">
        <v>32</v>
      </c>
      <c r="EL38" s="189" t="s">
        <v>35</v>
      </c>
      <c r="EM38" s="190">
        <v>1000</v>
      </c>
      <c r="EN38" s="190">
        <v>276000</v>
      </c>
      <c r="EO38" s="190">
        <v>57894</v>
      </c>
      <c r="EP38" s="190">
        <f t="shared" si="22"/>
        <v>333894</v>
      </c>
      <c r="EQ38" s="191"/>
      <c r="ER38" s="192">
        <v>32</v>
      </c>
      <c r="ES38" s="189" t="s">
        <v>35</v>
      </c>
      <c r="ET38" s="190">
        <v>500</v>
      </c>
      <c r="EU38" s="190">
        <v>175000</v>
      </c>
      <c r="EV38" s="190">
        <v>0</v>
      </c>
      <c r="EW38" s="190">
        <f t="shared" si="23"/>
        <v>175000</v>
      </c>
      <c r="EX38" s="191"/>
      <c r="EY38" s="192">
        <v>32</v>
      </c>
      <c r="EZ38" s="189" t="s">
        <v>35</v>
      </c>
      <c r="FA38" s="190">
        <v>42</v>
      </c>
      <c r="FB38" s="190">
        <v>158600</v>
      </c>
      <c r="FC38" s="190">
        <v>0</v>
      </c>
      <c r="FD38" s="190">
        <f t="shared" si="24"/>
        <v>158600</v>
      </c>
      <c r="FE38" s="191"/>
      <c r="FF38" s="192">
        <v>32</v>
      </c>
      <c r="FG38" s="189" t="s">
        <v>35</v>
      </c>
      <c r="FH38" s="190">
        <v>0</v>
      </c>
      <c r="FI38" s="190">
        <f t="shared" si="25"/>
        <v>5194034</v>
      </c>
      <c r="FJ38" s="190">
        <f t="shared" si="0"/>
        <v>57894</v>
      </c>
      <c r="FK38" s="190">
        <f t="shared" si="1"/>
        <v>5251928</v>
      </c>
      <c r="FL38" s="9"/>
    </row>
    <row r="39" spans="1:168" ht="15.75" hidden="1">
      <c r="A39" s="188">
        <v>33</v>
      </c>
      <c r="B39" s="189" t="s">
        <v>36</v>
      </c>
      <c r="C39" s="190">
        <v>0</v>
      </c>
      <c r="D39" s="190">
        <v>0</v>
      </c>
      <c r="E39" s="190">
        <v>0</v>
      </c>
      <c r="F39" s="190">
        <f t="shared" si="2"/>
        <v>0</v>
      </c>
      <c r="G39" s="191"/>
      <c r="H39" s="192">
        <v>33</v>
      </c>
      <c r="I39" s="189" t="s">
        <v>36</v>
      </c>
      <c r="J39" s="190">
        <v>0</v>
      </c>
      <c r="K39" s="190">
        <v>0</v>
      </c>
      <c r="L39" s="190">
        <v>0</v>
      </c>
      <c r="M39" s="190">
        <f t="shared" si="3"/>
        <v>0</v>
      </c>
      <c r="N39" s="191"/>
      <c r="O39" s="192">
        <v>33</v>
      </c>
      <c r="P39" s="189" t="s">
        <v>36</v>
      </c>
      <c r="Q39" s="190">
        <v>0</v>
      </c>
      <c r="R39" s="190">
        <v>0</v>
      </c>
      <c r="S39" s="190">
        <v>0</v>
      </c>
      <c r="T39" s="190">
        <f t="shared" si="4"/>
        <v>0</v>
      </c>
      <c r="U39" s="191"/>
      <c r="V39" s="192">
        <v>33</v>
      </c>
      <c r="W39" s="189" t="s">
        <v>36</v>
      </c>
      <c r="X39" s="190">
        <v>0</v>
      </c>
      <c r="Y39" s="190">
        <v>0</v>
      </c>
      <c r="Z39" s="190">
        <v>0</v>
      </c>
      <c r="AA39" s="190">
        <f t="shared" si="5"/>
        <v>0</v>
      </c>
      <c r="AB39" s="191"/>
      <c r="AC39" s="192">
        <v>33</v>
      </c>
      <c r="AD39" s="189" t="s">
        <v>36</v>
      </c>
      <c r="AE39" s="190">
        <v>0</v>
      </c>
      <c r="AF39" s="190">
        <v>105000</v>
      </c>
      <c r="AG39" s="190">
        <v>0</v>
      </c>
      <c r="AH39" s="190">
        <f t="shared" si="6"/>
        <v>105000</v>
      </c>
      <c r="AI39" s="191"/>
      <c r="AJ39" s="192">
        <v>33</v>
      </c>
      <c r="AK39" s="189" t="s">
        <v>36</v>
      </c>
      <c r="AL39" s="190">
        <v>72</v>
      </c>
      <c r="AM39" s="190">
        <v>1800000</v>
      </c>
      <c r="AN39" s="190">
        <v>188000</v>
      </c>
      <c r="AO39" s="190">
        <f t="shared" si="7"/>
        <v>1988000</v>
      </c>
      <c r="AP39" s="191"/>
      <c r="AQ39" s="192">
        <v>33</v>
      </c>
      <c r="AR39" s="189" t="s">
        <v>36</v>
      </c>
      <c r="AS39" s="190">
        <v>84</v>
      </c>
      <c r="AT39" s="190">
        <v>67200</v>
      </c>
      <c r="AU39" s="190">
        <v>0</v>
      </c>
      <c r="AV39" s="190">
        <f t="shared" si="8"/>
        <v>67200</v>
      </c>
      <c r="AW39" s="191"/>
      <c r="AX39" s="192">
        <v>33</v>
      </c>
      <c r="AY39" s="189" t="s">
        <v>36</v>
      </c>
      <c r="AZ39" s="190">
        <v>0</v>
      </c>
      <c r="BA39" s="190">
        <v>1079941</v>
      </c>
      <c r="BB39" s="190">
        <v>0</v>
      </c>
      <c r="BC39" s="190">
        <f t="shared" si="9"/>
        <v>1079941</v>
      </c>
      <c r="BD39" s="191"/>
      <c r="BE39" s="192">
        <v>33</v>
      </c>
      <c r="BF39" s="189" t="s">
        <v>36</v>
      </c>
      <c r="BG39" s="190">
        <v>0</v>
      </c>
      <c r="BH39" s="190">
        <v>0</v>
      </c>
      <c r="BI39" s="190">
        <v>0</v>
      </c>
      <c r="BJ39" s="190">
        <f t="shared" si="10"/>
        <v>0</v>
      </c>
      <c r="BK39" s="191"/>
      <c r="BL39" s="192">
        <v>33</v>
      </c>
      <c r="BM39" s="189" t="s">
        <v>36</v>
      </c>
      <c r="BN39" s="190">
        <v>0</v>
      </c>
      <c r="BO39" s="190">
        <v>75000</v>
      </c>
      <c r="BP39" s="190">
        <v>0</v>
      </c>
      <c r="BQ39" s="190">
        <f t="shared" si="11"/>
        <v>75000</v>
      </c>
      <c r="BR39" s="191"/>
      <c r="BS39" s="192">
        <v>33</v>
      </c>
      <c r="BT39" s="189" t="s">
        <v>36</v>
      </c>
      <c r="BU39" s="190">
        <v>367</v>
      </c>
      <c r="BV39" s="190">
        <v>36700</v>
      </c>
      <c r="BW39" s="190">
        <v>0</v>
      </c>
      <c r="BX39" s="190">
        <f t="shared" si="12"/>
        <v>36700</v>
      </c>
      <c r="BY39" s="191"/>
      <c r="BZ39" s="192">
        <v>33</v>
      </c>
      <c r="CA39" s="189" t="s">
        <v>36</v>
      </c>
      <c r="CB39" s="190">
        <v>1071</v>
      </c>
      <c r="CC39" s="190">
        <v>107100</v>
      </c>
      <c r="CD39" s="190">
        <v>0</v>
      </c>
      <c r="CE39" s="190">
        <f t="shared" si="13"/>
        <v>107100</v>
      </c>
      <c r="CF39" s="191"/>
      <c r="CG39" s="192">
        <v>33</v>
      </c>
      <c r="CH39" s="189" t="s">
        <v>36</v>
      </c>
      <c r="CI39" s="190">
        <v>72</v>
      </c>
      <c r="CJ39" s="190">
        <v>360000</v>
      </c>
      <c r="CK39" s="190">
        <v>0</v>
      </c>
      <c r="CL39" s="190">
        <f t="shared" si="14"/>
        <v>360000</v>
      </c>
      <c r="CM39" s="191"/>
      <c r="CN39" s="192">
        <v>33</v>
      </c>
      <c r="CO39" s="189" t="s">
        <v>36</v>
      </c>
      <c r="CP39" s="190">
        <v>23</v>
      </c>
      <c r="CQ39" s="190">
        <v>69000</v>
      </c>
      <c r="CR39" s="190">
        <v>0</v>
      </c>
      <c r="CS39" s="190">
        <f t="shared" si="15"/>
        <v>69000</v>
      </c>
      <c r="CT39" s="191"/>
      <c r="CU39" s="192">
        <v>33</v>
      </c>
      <c r="CV39" s="189" t="s">
        <v>36</v>
      </c>
      <c r="CW39" s="190">
        <v>40</v>
      </c>
      <c r="CX39" s="190">
        <v>216000</v>
      </c>
      <c r="CY39" s="190">
        <v>0</v>
      </c>
      <c r="CZ39" s="190">
        <f t="shared" si="16"/>
        <v>216000</v>
      </c>
      <c r="DA39" s="191"/>
      <c r="DB39" s="192">
        <v>33</v>
      </c>
      <c r="DC39" s="189" t="s">
        <v>36</v>
      </c>
      <c r="DD39" s="190">
        <v>29</v>
      </c>
      <c r="DE39" s="190">
        <v>43500</v>
      </c>
      <c r="DF39" s="190">
        <v>0</v>
      </c>
      <c r="DG39" s="190">
        <f t="shared" si="17"/>
        <v>43500</v>
      </c>
      <c r="DH39" s="191"/>
      <c r="DI39" s="192">
        <v>33</v>
      </c>
      <c r="DJ39" s="189" t="s">
        <v>36</v>
      </c>
      <c r="DK39" s="190">
        <v>0</v>
      </c>
      <c r="DL39" s="190">
        <v>0</v>
      </c>
      <c r="DM39" s="190">
        <v>0</v>
      </c>
      <c r="DN39" s="190">
        <f t="shared" si="18"/>
        <v>0</v>
      </c>
      <c r="DO39" s="191"/>
      <c r="DP39" s="192">
        <v>33</v>
      </c>
      <c r="DQ39" s="189" t="s">
        <v>36</v>
      </c>
      <c r="DR39" s="190">
        <v>0</v>
      </c>
      <c r="DS39" s="190">
        <v>0</v>
      </c>
      <c r="DT39" s="190">
        <v>0</v>
      </c>
      <c r="DU39" s="190">
        <f t="shared" si="19"/>
        <v>0</v>
      </c>
      <c r="DV39" s="191"/>
      <c r="DW39" s="192">
        <v>33</v>
      </c>
      <c r="DX39" s="189" t="s">
        <v>36</v>
      </c>
      <c r="DY39" s="190">
        <v>0</v>
      </c>
      <c r="DZ39" s="190">
        <v>100000</v>
      </c>
      <c r="EA39" s="190">
        <v>0</v>
      </c>
      <c r="EB39" s="190">
        <f t="shared" si="20"/>
        <v>100000</v>
      </c>
      <c r="EC39" s="191"/>
      <c r="ED39" s="192">
        <v>33</v>
      </c>
      <c r="EE39" s="189" t="s">
        <v>36</v>
      </c>
      <c r="EF39" s="190">
        <v>1</v>
      </c>
      <c r="EG39" s="190">
        <v>2500</v>
      </c>
      <c r="EH39" s="190">
        <v>0</v>
      </c>
      <c r="EI39" s="190">
        <f t="shared" si="21"/>
        <v>2500</v>
      </c>
      <c r="EJ39" s="191"/>
      <c r="EK39" s="192">
        <v>33</v>
      </c>
      <c r="EL39" s="189" t="s">
        <v>36</v>
      </c>
      <c r="EM39" s="190">
        <v>500</v>
      </c>
      <c r="EN39" s="190">
        <v>138000</v>
      </c>
      <c r="EO39" s="190">
        <v>57894</v>
      </c>
      <c r="EP39" s="190">
        <f t="shared" si="22"/>
        <v>195894</v>
      </c>
      <c r="EQ39" s="191"/>
      <c r="ER39" s="192">
        <v>33</v>
      </c>
      <c r="ES39" s="189" t="s">
        <v>36</v>
      </c>
      <c r="ET39" s="190">
        <v>600</v>
      </c>
      <c r="EU39" s="190">
        <v>210000</v>
      </c>
      <c r="EV39" s="190">
        <v>0</v>
      </c>
      <c r="EW39" s="190">
        <f t="shared" si="23"/>
        <v>210000</v>
      </c>
      <c r="EX39" s="191"/>
      <c r="EY39" s="192">
        <v>33</v>
      </c>
      <c r="EZ39" s="189" t="s">
        <v>36</v>
      </c>
      <c r="FA39" s="190">
        <v>35</v>
      </c>
      <c r="FB39" s="190">
        <v>135500</v>
      </c>
      <c r="FC39" s="190">
        <v>0</v>
      </c>
      <c r="FD39" s="190">
        <f t="shared" si="24"/>
        <v>135500</v>
      </c>
      <c r="FE39" s="191"/>
      <c r="FF39" s="192">
        <v>33</v>
      </c>
      <c r="FG39" s="189" t="s">
        <v>36</v>
      </c>
      <c r="FH39" s="190">
        <v>0</v>
      </c>
      <c r="FI39" s="190">
        <f t="shared" si="25"/>
        <v>4545441</v>
      </c>
      <c r="FJ39" s="190">
        <f t="shared" si="0"/>
        <v>245894</v>
      </c>
      <c r="FK39" s="190">
        <f t="shared" si="1"/>
        <v>4791335</v>
      </c>
      <c r="FL39" s="9"/>
    </row>
    <row r="40" spans="1:168" ht="15.75" hidden="1">
      <c r="A40" s="188">
        <v>34</v>
      </c>
      <c r="B40" s="189" t="s">
        <v>37</v>
      </c>
      <c r="C40" s="190">
        <v>0</v>
      </c>
      <c r="D40" s="190">
        <v>0</v>
      </c>
      <c r="E40" s="190">
        <v>0</v>
      </c>
      <c r="F40" s="190">
        <f t="shared" si="2"/>
        <v>0</v>
      </c>
      <c r="G40" s="191"/>
      <c r="H40" s="192">
        <v>34</v>
      </c>
      <c r="I40" s="189" t="s">
        <v>37</v>
      </c>
      <c r="J40" s="190">
        <v>0</v>
      </c>
      <c r="K40" s="190">
        <v>0</v>
      </c>
      <c r="L40" s="190">
        <v>0</v>
      </c>
      <c r="M40" s="190">
        <f t="shared" si="3"/>
        <v>0</v>
      </c>
      <c r="N40" s="191"/>
      <c r="O40" s="192">
        <v>34</v>
      </c>
      <c r="P40" s="189" t="s">
        <v>37</v>
      </c>
      <c r="Q40" s="190">
        <v>0</v>
      </c>
      <c r="R40" s="190">
        <v>0</v>
      </c>
      <c r="S40" s="190">
        <v>0</v>
      </c>
      <c r="T40" s="190">
        <f t="shared" si="4"/>
        <v>0</v>
      </c>
      <c r="U40" s="191"/>
      <c r="V40" s="192">
        <v>34</v>
      </c>
      <c r="W40" s="189" t="s">
        <v>37</v>
      </c>
      <c r="X40" s="190">
        <v>0</v>
      </c>
      <c r="Y40" s="190">
        <v>0</v>
      </c>
      <c r="Z40" s="190">
        <v>0</v>
      </c>
      <c r="AA40" s="190">
        <f t="shared" si="5"/>
        <v>0</v>
      </c>
      <c r="AB40" s="191"/>
      <c r="AC40" s="192">
        <v>34</v>
      </c>
      <c r="AD40" s="189" t="s">
        <v>37</v>
      </c>
      <c r="AE40" s="190">
        <v>0</v>
      </c>
      <c r="AF40" s="190">
        <v>228000</v>
      </c>
      <c r="AG40" s="190">
        <v>0</v>
      </c>
      <c r="AH40" s="190">
        <f t="shared" si="6"/>
        <v>228000</v>
      </c>
      <c r="AI40" s="191"/>
      <c r="AJ40" s="192">
        <v>34</v>
      </c>
      <c r="AK40" s="189" t="s">
        <v>37</v>
      </c>
      <c r="AL40" s="190">
        <v>276</v>
      </c>
      <c r="AM40" s="190">
        <v>6900000</v>
      </c>
      <c r="AN40" s="190">
        <v>572000</v>
      </c>
      <c r="AO40" s="190">
        <f t="shared" si="7"/>
        <v>7472000</v>
      </c>
      <c r="AP40" s="191"/>
      <c r="AQ40" s="192">
        <v>34</v>
      </c>
      <c r="AR40" s="189" t="s">
        <v>37</v>
      </c>
      <c r="AS40" s="190">
        <v>288</v>
      </c>
      <c r="AT40" s="190">
        <v>230400</v>
      </c>
      <c r="AU40" s="190">
        <v>0</v>
      </c>
      <c r="AV40" s="190">
        <f t="shared" si="8"/>
        <v>230400</v>
      </c>
      <c r="AW40" s="191"/>
      <c r="AX40" s="192">
        <v>34</v>
      </c>
      <c r="AY40" s="189" t="s">
        <v>37</v>
      </c>
      <c r="AZ40" s="190">
        <v>0</v>
      </c>
      <c r="BA40" s="190">
        <v>7005154</v>
      </c>
      <c r="BB40" s="190">
        <v>0</v>
      </c>
      <c r="BC40" s="190">
        <f t="shared" si="9"/>
        <v>7005154</v>
      </c>
      <c r="BD40" s="191"/>
      <c r="BE40" s="192">
        <v>34</v>
      </c>
      <c r="BF40" s="189" t="s">
        <v>37</v>
      </c>
      <c r="BG40" s="190">
        <v>0</v>
      </c>
      <c r="BH40" s="190">
        <v>0</v>
      </c>
      <c r="BI40" s="190">
        <v>0</v>
      </c>
      <c r="BJ40" s="190">
        <f t="shared" si="10"/>
        <v>0</v>
      </c>
      <c r="BK40" s="191"/>
      <c r="BL40" s="192">
        <v>34</v>
      </c>
      <c r="BM40" s="189" t="s">
        <v>37</v>
      </c>
      <c r="BN40" s="190">
        <v>0</v>
      </c>
      <c r="BO40" s="190">
        <v>200000</v>
      </c>
      <c r="BP40" s="190">
        <v>100000</v>
      </c>
      <c r="BQ40" s="190">
        <f t="shared" si="11"/>
        <v>300000</v>
      </c>
      <c r="BR40" s="191"/>
      <c r="BS40" s="192">
        <v>34</v>
      </c>
      <c r="BT40" s="189" t="s">
        <v>37</v>
      </c>
      <c r="BU40" s="190">
        <v>2070</v>
      </c>
      <c r="BV40" s="190">
        <v>207000</v>
      </c>
      <c r="BW40" s="190">
        <v>0</v>
      </c>
      <c r="BX40" s="190">
        <f t="shared" si="12"/>
        <v>207000</v>
      </c>
      <c r="BY40" s="191"/>
      <c r="BZ40" s="192">
        <v>34</v>
      </c>
      <c r="CA40" s="189" t="s">
        <v>37</v>
      </c>
      <c r="CB40" s="190">
        <v>4866</v>
      </c>
      <c r="CC40" s="190">
        <v>486600</v>
      </c>
      <c r="CD40" s="190">
        <v>0</v>
      </c>
      <c r="CE40" s="190">
        <f t="shared" si="13"/>
        <v>486600</v>
      </c>
      <c r="CF40" s="191"/>
      <c r="CG40" s="192">
        <v>34</v>
      </c>
      <c r="CH40" s="189" t="s">
        <v>37</v>
      </c>
      <c r="CI40" s="190">
        <v>490</v>
      </c>
      <c r="CJ40" s="190">
        <v>2450000</v>
      </c>
      <c r="CK40" s="190">
        <v>0</v>
      </c>
      <c r="CL40" s="190">
        <f t="shared" si="14"/>
        <v>2450000</v>
      </c>
      <c r="CM40" s="191"/>
      <c r="CN40" s="192">
        <v>34</v>
      </c>
      <c r="CO40" s="189" t="s">
        <v>37</v>
      </c>
      <c r="CP40" s="190">
        <v>49</v>
      </c>
      <c r="CQ40" s="190">
        <v>147000</v>
      </c>
      <c r="CR40" s="190">
        <v>0</v>
      </c>
      <c r="CS40" s="190">
        <f t="shared" si="15"/>
        <v>147000</v>
      </c>
      <c r="CT40" s="191"/>
      <c r="CU40" s="192">
        <v>34</v>
      </c>
      <c r="CV40" s="189" t="s">
        <v>37</v>
      </c>
      <c r="CW40" s="190">
        <v>125</v>
      </c>
      <c r="CX40" s="190">
        <v>675000</v>
      </c>
      <c r="CY40" s="190">
        <v>0</v>
      </c>
      <c r="CZ40" s="190">
        <f t="shared" si="16"/>
        <v>675000</v>
      </c>
      <c r="DA40" s="191"/>
      <c r="DB40" s="192">
        <v>34</v>
      </c>
      <c r="DC40" s="189" t="s">
        <v>37</v>
      </c>
      <c r="DD40" s="190">
        <v>76</v>
      </c>
      <c r="DE40" s="190">
        <v>114000</v>
      </c>
      <c r="DF40" s="190">
        <v>0</v>
      </c>
      <c r="DG40" s="190">
        <f t="shared" si="17"/>
        <v>114000</v>
      </c>
      <c r="DH40" s="191"/>
      <c r="DI40" s="192">
        <v>34</v>
      </c>
      <c r="DJ40" s="189" t="s">
        <v>37</v>
      </c>
      <c r="DK40" s="190">
        <v>2</v>
      </c>
      <c r="DL40" s="190">
        <v>60000</v>
      </c>
      <c r="DM40" s="190">
        <v>0</v>
      </c>
      <c r="DN40" s="190">
        <f t="shared" si="18"/>
        <v>60000</v>
      </c>
      <c r="DO40" s="191"/>
      <c r="DP40" s="192">
        <v>34</v>
      </c>
      <c r="DQ40" s="189" t="s">
        <v>37</v>
      </c>
      <c r="DR40" s="190">
        <v>0</v>
      </c>
      <c r="DS40" s="190">
        <v>0</v>
      </c>
      <c r="DT40" s="190">
        <v>0</v>
      </c>
      <c r="DU40" s="190">
        <f t="shared" si="19"/>
        <v>0</v>
      </c>
      <c r="DV40" s="191"/>
      <c r="DW40" s="192">
        <v>34</v>
      </c>
      <c r="DX40" s="189" t="s">
        <v>37</v>
      </c>
      <c r="DY40" s="190">
        <v>0</v>
      </c>
      <c r="DZ40" s="190">
        <v>100000</v>
      </c>
      <c r="EA40" s="190">
        <v>0</v>
      </c>
      <c r="EB40" s="190">
        <f t="shared" si="20"/>
        <v>100000</v>
      </c>
      <c r="EC40" s="191"/>
      <c r="ED40" s="192">
        <v>34</v>
      </c>
      <c r="EE40" s="189" t="s">
        <v>37</v>
      </c>
      <c r="EF40" s="190">
        <v>1</v>
      </c>
      <c r="EG40" s="190">
        <v>2500</v>
      </c>
      <c r="EH40" s="190">
        <v>0</v>
      </c>
      <c r="EI40" s="190">
        <f t="shared" si="21"/>
        <v>2500</v>
      </c>
      <c r="EJ40" s="191"/>
      <c r="EK40" s="192">
        <v>34</v>
      </c>
      <c r="EL40" s="189" t="s">
        <v>37</v>
      </c>
      <c r="EM40" s="190">
        <v>1000</v>
      </c>
      <c r="EN40" s="190">
        <v>276000</v>
      </c>
      <c r="EO40" s="190">
        <v>57894</v>
      </c>
      <c r="EP40" s="190">
        <f t="shared" si="22"/>
        <v>333894</v>
      </c>
      <c r="EQ40" s="191"/>
      <c r="ER40" s="192">
        <v>34</v>
      </c>
      <c r="ES40" s="189" t="s">
        <v>37</v>
      </c>
      <c r="ET40" s="190">
        <v>1000</v>
      </c>
      <c r="EU40" s="190">
        <v>350000</v>
      </c>
      <c r="EV40" s="190">
        <v>0</v>
      </c>
      <c r="EW40" s="190">
        <f t="shared" si="23"/>
        <v>350000</v>
      </c>
      <c r="EX40" s="191"/>
      <c r="EY40" s="192">
        <v>34</v>
      </c>
      <c r="EZ40" s="189" t="s">
        <v>37</v>
      </c>
      <c r="FA40" s="190">
        <v>119</v>
      </c>
      <c r="FB40" s="190">
        <v>412700</v>
      </c>
      <c r="FC40" s="190">
        <v>0</v>
      </c>
      <c r="FD40" s="190">
        <f t="shared" si="24"/>
        <v>412700</v>
      </c>
      <c r="FE40" s="191"/>
      <c r="FF40" s="192">
        <v>34</v>
      </c>
      <c r="FG40" s="189" t="s">
        <v>37</v>
      </c>
      <c r="FH40" s="190">
        <v>0</v>
      </c>
      <c r="FI40" s="190">
        <f t="shared" si="25"/>
        <v>19844354</v>
      </c>
      <c r="FJ40" s="190">
        <f t="shared" si="0"/>
        <v>729894</v>
      </c>
      <c r="FK40" s="190">
        <f t="shared" si="1"/>
        <v>20574248</v>
      </c>
      <c r="FL40" s="9"/>
    </row>
    <row r="41" spans="1:168" ht="15.75" hidden="1">
      <c r="A41" s="188">
        <v>35</v>
      </c>
      <c r="B41" s="189" t="s">
        <v>38</v>
      </c>
      <c r="C41" s="190">
        <v>0</v>
      </c>
      <c r="D41" s="190">
        <v>0</v>
      </c>
      <c r="E41" s="190">
        <v>0</v>
      </c>
      <c r="F41" s="190">
        <f t="shared" si="2"/>
        <v>0</v>
      </c>
      <c r="G41" s="191"/>
      <c r="H41" s="192">
        <v>35</v>
      </c>
      <c r="I41" s="189" t="s">
        <v>38</v>
      </c>
      <c r="J41" s="190">
        <v>0</v>
      </c>
      <c r="K41" s="190">
        <v>0</v>
      </c>
      <c r="L41" s="190">
        <v>0</v>
      </c>
      <c r="M41" s="190">
        <f t="shared" si="3"/>
        <v>0</v>
      </c>
      <c r="N41" s="191"/>
      <c r="O41" s="192">
        <v>35</v>
      </c>
      <c r="P41" s="189" t="s">
        <v>38</v>
      </c>
      <c r="Q41" s="190">
        <v>0</v>
      </c>
      <c r="R41" s="190">
        <v>0</v>
      </c>
      <c r="S41" s="190">
        <v>0</v>
      </c>
      <c r="T41" s="190">
        <f t="shared" si="4"/>
        <v>0</v>
      </c>
      <c r="U41" s="191"/>
      <c r="V41" s="192">
        <v>35</v>
      </c>
      <c r="W41" s="189" t="s">
        <v>38</v>
      </c>
      <c r="X41" s="190">
        <v>0</v>
      </c>
      <c r="Y41" s="190">
        <v>0</v>
      </c>
      <c r="Z41" s="190">
        <v>0</v>
      </c>
      <c r="AA41" s="190">
        <f t="shared" si="5"/>
        <v>0</v>
      </c>
      <c r="AB41" s="191"/>
      <c r="AC41" s="192">
        <v>35</v>
      </c>
      <c r="AD41" s="189" t="s">
        <v>38</v>
      </c>
      <c r="AE41" s="190">
        <v>0</v>
      </c>
      <c r="AF41" s="190">
        <v>257000</v>
      </c>
      <c r="AG41" s="190">
        <v>0</v>
      </c>
      <c r="AH41" s="190">
        <f t="shared" si="6"/>
        <v>257000</v>
      </c>
      <c r="AI41" s="191"/>
      <c r="AJ41" s="192">
        <v>35</v>
      </c>
      <c r="AK41" s="189" t="s">
        <v>38</v>
      </c>
      <c r="AL41" s="190">
        <v>408</v>
      </c>
      <c r="AM41" s="190">
        <v>10200000</v>
      </c>
      <c r="AN41" s="190">
        <v>0</v>
      </c>
      <c r="AO41" s="190">
        <f t="shared" si="7"/>
        <v>10200000</v>
      </c>
      <c r="AP41" s="191"/>
      <c r="AQ41" s="192">
        <v>35</v>
      </c>
      <c r="AR41" s="189" t="s">
        <v>38</v>
      </c>
      <c r="AS41" s="190">
        <v>420</v>
      </c>
      <c r="AT41" s="190">
        <v>336000</v>
      </c>
      <c r="AU41" s="190">
        <v>0</v>
      </c>
      <c r="AV41" s="190">
        <f t="shared" si="8"/>
        <v>336000</v>
      </c>
      <c r="AW41" s="191"/>
      <c r="AX41" s="192">
        <v>35</v>
      </c>
      <c r="AY41" s="189" t="s">
        <v>38</v>
      </c>
      <c r="AZ41" s="190">
        <v>0</v>
      </c>
      <c r="BA41" s="190">
        <v>6251102</v>
      </c>
      <c r="BB41" s="190">
        <v>0</v>
      </c>
      <c r="BC41" s="190">
        <f t="shared" si="9"/>
        <v>6251102</v>
      </c>
      <c r="BD41" s="191"/>
      <c r="BE41" s="192">
        <v>35</v>
      </c>
      <c r="BF41" s="189" t="s">
        <v>38</v>
      </c>
      <c r="BG41" s="190">
        <v>0</v>
      </c>
      <c r="BH41" s="190">
        <v>0</v>
      </c>
      <c r="BI41" s="190">
        <v>0</v>
      </c>
      <c r="BJ41" s="190">
        <f t="shared" si="10"/>
        <v>0</v>
      </c>
      <c r="BK41" s="191"/>
      <c r="BL41" s="192">
        <v>35</v>
      </c>
      <c r="BM41" s="189" t="s">
        <v>38</v>
      </c>
      <c r="BN41" s="190">
        <v>0</v>
      </c>
      <c r="BO41" s="190">
        <v>250000</v>
      </c>
      <c r="BP41" s="190">
        <v>100000</v>
      </c>
      <c r="BQ41" s="190">
        <f t="shared" si="11"/>
        <v>350000</v>
      </c>
      <c r="BR41" s="191"/>
      <c r="BS41" s="192">
        <v>35</v>
      </c>
      <c r="BT41" s="189" t="s">
        <v>38</v>
      </c>
      <c r="BU41" s="190">
        <v>1831</v>
      </c>
      <c r="BV41" s="190">
        <v>183100</v>
      </c>
      <c r="BW41" s="190">
        <v>0</v>
      </c>
      <c r="BX41" s="190">
        <f t="shared" si="12"/>
        <v>183100</v>
      </c>
      <c r="BY41" s="191"/>
      <c r="BZ41" s="192">
        <v>35</v>
      </c>
      <c r="CA41" s="189" t="s">
        <v>38</v>
      </c>
      <c r="CB41" s="190">
        <v>4195</v>
      </c>
      <c r="CC41" s="190">
        <v>419500</v>
      </c>
      <c r="CD41" s="190">
        <v>0</v>
      </c>
      <c r="CE41" s="190">
        <f t="shared" si="13"/>
        <v>419500</v>
      </c>
      <c r="CF41" s="191"/>
      <c r="CG41" s="192">
        <v>35</v>
      </c>
      <c r="CH41" s="189" t="s">
        <v>38</v>
      </c>
      <c r="CI41" s="190">
        <v>0</v>
      </c>
      <c r="CJ41" s="190">
        <v>0</v>
      </c>
      <c r="CK41" s="190">
        <v>0</v>
      </c>
      <c r="CL41" s="190">
        <f t="shared" si="14"/>
        <v>0</v>
      </c>
      <c r="CM41" s="191"/>
      <c r="CN41" s="192">
        <v>35</v>
      </c>
      <c r="CO41" s="189" t="s">
        <v>38</v>
      </c>
      <c r="CP41" s="190">
        <v>0</v>
      </c>
      <c r="CQ41" s="190">
        <v>0</v>
      </c>
      <c r="CR41" s="190">
        <v>0</v>
      </c>
      <c r="CS41" s="190">
        <f t="shared" si="15"/>
        <v>0</v>
      </c>
      <c r="CT41" s="191"/>
      <c r="CU41" s="192">
        <v>35</v>
      </c>
      <c r="CV41" s="189" t="s">
        <v>38</v>
      </c>
      <c r="CW41" s="190">
        <v>50</v>
      </c>
      <c r="CX41" s="190">
        <v>270000</v>
      </c>
      <c r="CY41" s="190">
        <v>0</v>
      </c>
      <c r="CZ41" s="190">
        <f t="shared" si="16"/>
        <v>270000</v>
      </c>
      <c r="DA41" s="191"/>
      <c r="DB41" s="192">
        <v>35</v>
      </c>
      <c r="DC41" s="189" t="s">
        <v>38</v>
      </c>
      <c r="DD41" s="190">
        <v>110</v>
      </c>
      <c r="DE41" s="190">
        <v>165000</v>
      </c>
      <c r="DF41" s="190">
        <v>0</v>
      </c>
      <c r="DG41" s="190">
        <f t="shared" si="17"/>
        <v>165000</v>
      </c>
      <c r="DH41" s="191"/>
      <c r="DI41" s="192">
        <v>35</v>
      </c>
      <c r="DJ41" s="189" t="s">
        <v>38</v>
      </c>
      <c r="DK41" s="190">
        <v>2</v>
      </c>
      <c r="DL41" s="190">
        <v>60000</v>
      </c>
      <c r="DM41" s="190">
        <v>0</v>
      </c>
      <c r="DN41" s="190">
        <f t="shared" si="18"/>
        <v>60000</v>
      </c>
      <c r="DO41" s="191"/>
      <c r="DP41" s="192">
        <v>35</v>
      </c>
      <c r="DQ41" s="189" t="s">
        <v>38</v>
      </c>
      <c r="DR41" s="190">
        <v>0</v>
      </c>
      <c r="DS41" s="190">
        <v>0</v>
      </c>
      <c r="DT41" s="190">
        <v>0</v>
      </c>
      <c r="DU41" s="190">
        <f t="shared" si="19"/>
        <v>0</v>
      </c>
      <c r="DV41" s="191"/>
      <c r="DW41" s="192">
        <v>35</v>
      </c>
      <c r="DX41" s="189" t="s">
        <v>38</v>
      </c>
      <c r="DY41" s="190">
        <v>0</v>
      </c>
      <c r="DZ41" s="190">
        <v>100000</v>
      </c>
      <c r="EA41" s="190">
        <v>0</v>
      </c>
      <c r="EB41" s="190">
        <f t="shared" si="20"/>
        <v>100000</v>
      </c>
      <c r="EC41" s="191"/>
      <c r="ED41" s="192">
        <v>35</v>
      </c>
      <c r="EE41" s="189" t="s">
        <v>38</v>
      </c>
      <c r="EF41" s="190">
        <v>1</v>
      </c>
      <c r="EG41" s="190">
        <v>2500</v>
      </c>
      <c r="EH41" s="190">
        <v>0</v>
      </c>
      <c r="EI41" s="190">
        <f t="shared" si="21"/>
        <v>2500</v>
      </c>
      <c r="EJ41" s="191"/>
      <c r="EK41" s="192">
        <v>35</v>
      </c>
      <c r="EL41" s="189" t="s">
        <v>38</v>
      </c>
      <c r="EM41" s="190">
        <v>1000</v>
      </c>
      <c r="EN41" s="190">
        <v>276000</v>
      </c>
      <c r="EO41" s="190">
        <v>57894</v>
      </c>
      <c r="EP41" s="190">
        <f t="shared" si="22"/>
        <v>333894</v>
      </c>
      <c r="EQ41" s="191"/>
      <c r="ER41" s="192">
        <v>35</v>
      </c>
      <c r="ES41" s="189" t="s">
        <v>38</v>
      </c>
      <c r="ET41" s="190">
        <v>1500</v>
      </c>
      <c r="EU41" s="190">
        <v>525000</v>
      </c>
      <c r="EV41" s="190">
        <v>0</v>
      </c>
      <c r="EW41" s="190">
        <f t="shared" si="23"/>
        <v>525000</v>
      </c>
      <c r="EX41" s="191"/>
      <c r="EY41" s="192">
        <v>35</v>
      </c>
      <c r="EZ41" s="189" t="s">
        <v>38</v>
      </c>
      <c r="FA41" s="190">
        <v>133</v>
      </c>
      <c r="FB41" s="190">
        <v>458900</v>
      </c>
      <c r="FC41" s="190">
        <v>0</v>
      </c>
      <c r="FD41" s="190">
        <f t="shared" si="24"/>
        <v>458900</v>
      </c>
      <c r="FE41" s="191"/>
      <c r="FF41" s="192">
        <v>35</v>
      </c>
      <c r="FG41" s="189" t="s">
        <v>38</v>
      </c>
      <c r="FH41" s="190">
        <v>0</v>
      </c>
      <c r="FI41" s="190">
        <f t="shared" si="25"/>
        <v>19754102</v>
      </c>
      <c r="FJ41" s="190">
        <f t="shared" si="0"/>
        <v>157894</v>
      </c>
      <c r="FK41" s="190">
        <f t="shared" si="1"/>
        <v>19911996</v>
      </c>
      <c r="FL41" s="9"/>
    </row>
    <row r="42" spans="1:168" ht="15.75" hidden="1">
      <c r="A42" s="188">
        <v>36</v>
      </c>
      <c r="B42" s="189" t="s">
        <v>39</v>
      </c>
      <c r="C42" s="190">
        <v>0</v>
      </c>
      <c r="D42" s="190">
        <v>0</v>
      </c>
      <c r="E42" s="190">
        <v>0</v>
      </c>
      <c r="F42" s="190">
        <f t="shared" si="2"/>
        <v>0</v>
      </c>
      <c r="G42" s="191"/>
      <c r="H42" s="192">
        <v>36</v>
      </c>
      <c r="I42" s="189" t="s">
        <v>39</v>
      </c>
      <c r="J42" s="190">
        <v>0</v>
      </c>
      <c r="K42" s="190">
        <v>0</v>
      </c>
      <c r="L42" s="190">
        <v>0</v>
      </c>
      <c r="M42" s="190">
        <f t="shared" si="3"/>
        <v>0</v>
      </c>
      <c r="N42" s="191"/>
      <c r="O42" s="192">
        <v>36</v>
      </c>
      <c r="P42" s="189" t="s">
        <v>39</v>
      </c>
      <c r="Q42" s="190">
        <v>0</v>
      </c>
      <c r="R42" s="190">
        <v>0</v>
      </c>
      <c r="S42" s="190">
        <v>0</v>
      </c>
      <c r="T42" s="190">
        <f t="shared" si="4"/>
        <v>0</v>
      </c>
      <c r="U42" s="191"/>
      <c r="V42" s="192">
        <v>36</v>
      </c>
      <c r="W42" s="189" t="s">
        <v>39</v>
      </c>
      <c r="X42" s="190">
        <v>0</v>
      </c>
      <c r="Y42" s="190">
        <v>0</v>
      </c>
      <c r="Z42" s="190">
        <v>0</v>
      </c>
      <c r="AA42" s="190">
        <f t="shared" si="5"/>
        <v>0</v>
      </c>
      <c r="AB42" s="191"/>
      <c r="AC42" s="192">
        <v>36</v>
      </c>
      <c r="AD42" s="189" t="s">
        <v>39</v>
      </c>
      <c r="AE42" s="190">
        <v>0</v>
      </c>
      <c r="AF42" s="190">
        <v>163000</v>
      </c>
      <c r="AG42" s="190">
        <v>0</v>
      </c>
      <c r="AH42" s="190">
        <f t="shared" si="6"/>
        <v>163000</v>
      </c>
      <c r="AI42" s="191"/>
      <c r="AJ42" s="192">
        <v>36</v>
      </c>
      <c r="AK42" s="189" t="s">
        <v>39</v>
      </c>
      <c r="AL42" s="190">
        <v>168</v>
      </c>
      <c r="AM42" s="190">
        <v>4200000</v>
      </c>
      <c r="AN42" s="190">
        <v>0</v>
      </c>
      <c r="AO42" s="190">
        <f t="shared" si="7"/>
        <v>4200000</v>
      </c>
      <c r="AP42" s="191"/>
      <c r="AQ42" s="192">
        <v>36</v>
      </c>
      <c r="AR42" s="189" t="s">
        <v>39</v>
      </c>
      <c r="AS42" s="190">
        <v>180</v>
      </c>
      <c r="AT42" s="190">
        <v>144000</v>
      </c>
      <c r="AU42" s="190">
        <v>0</v>
      </c>
      <c r="AV42" s="190">
        <f t="shared" si="8"/>
        <v>144000</v>
      </c>
      <c r="AW42" s="191"/>
      <c r="AX42" s="192">
        <v>36</v>
      </c>
      <c r="AY42" s="189" t="s">
        <v>39</v>
      </c>
      <c r="AZ42" s="190">
        <v>0</v>
      </c>
      <c r="BA42" s="190">
        <v>5239000</v>
      </c>
      <c r="BB42" s="190">
        <v>0</v>
      </c>
      <c r="BC42" s="190">
        <f t="shared" si="9"/>
        <v>5239000</v>
      </c>
      <c r="BD42" s="191"/>
      <c r="BE42" s="192">
        <v>36</v>
      </c>
      <c r="BF42" s="189" t="s">
        <v>39</v>
      </c>
      <c r="BG42" s="190">
        <v>0</v>
      </c>
      <c r="BH42" s="190">
        <v>0</v>
      </c>
      <c r="BI42" s="190">
        <v>0</v>
      </c>
      <c r="BJ42" s="190">
        <f t="shared" si="10"/>
        <v>0</v>
      </c>
      <c r="BK42" s="191"/>
      <c r="BL42" s="192">
        <v>36</v>
      </c>
      <c r="BM42" s="189" t="s">
        <v>39</v>
      </c>
      <c r="BN42" s="190">
        <v>0</v>
      </c>
      <c r="BO42" s="190">
        <v>150000</v>
      </c>
      <c r="BP42" s="190">
        <v>0</v>
      </c>
      <c r="BQ42" s="190">
        <f t="shared" si="11"/>
        <v>150000</v>
      </c>
      <c r="BR42" s="191"/>
      <c r="BS42" s="192">
        <v>36</v>
      </c>
      <c r="BT42" s="189" t="s">
        <v>39</v>
      </c>
      <c r="BU42" s="190">
        <v>1232</v>
      </c>
      <c r="BV42" s="190">
        <v>123200</v>
      </c>
      <c r="BW42" s="190">
        <v>0</v>
      </c>
      <c r="BX42" s="190">
        <f t="shared" si="12"/>
        <v>123200</v>
      </c>
      <c r="BY42" s="191"/>
      <c r="BZ42" s="192">
        <v>36</v>
      </c>
      <c r="CA42" s="189" t="s">
        <v>39</v>
      </c>
      <c r="CB42" s="190">
        <v>4812</v>
      </c>
      <c r="CC42" s="190">
        <v>481200</v>
      </c>
      <c r="CD42" s="190">
        <v>0</v>
      </c>
      <c r="CE42" s="190">
        <f t="shared" si="13"/>
        <v>481200</v>
      </c>
      <c r="CF42" s="191"/>
      <c r="CG42" s="192">
        <v>36</v>
      </c>
      <c r="CH42" s="189" t="s">
        <v>39</v>
      </c>
      <c r="CI42" s="190">
        <v>0</v>
      </c>
      <c r="CJ42" s="190">
        <v>0</v>
      </c>
      <c r="CK42" s="190">
        <v>0</v>
      </c>
      <c r="CL42" s="190">
        <f t="shared" si="14"/>
        <v>0</v>
      </c>
      <c r="CM42" s="191"/>
      <c r="CN42" s="192">
        <v>36</v>
      </c>
      <c r="CO42" s="189" t="s">
        <v>39</v>
      </c>
      <c r="CP42" s="190">
        <v>0</v>
      </c>
      <c r="CQ42" s="190">
        <v>0</v>
      </c>
      <c r="CR42" s="190">
        <v>0</v>
      </c>
      <c r="CS42" s="190">
        <f t="shared" si="15"/>
        <v>0</v>
      </c>
      <c r="CT42" s="191"/>
      <c r="CU42" s="192">
        <v>36</v>
      </c>
      <c r="CV42" s="189" t="s">
        <v>39</v>
      </c>
      <c r="CW42" s="190">
        <v>130</v>
      </c>
      <c r="CX42" s="190">
        <v>702000</v>
      </c>
      <c r="CY42" s="190">
        <v>450000</v>
      </c>
      <c r="CZ42" s="190">
        <f t="shared" si="16"/>
        <v>1152000</v>
      </c>
      <c r="DA42" s="191"/>
      <c r="DB42" s="192">
        <v>36</v>
      </c>
      <c r="DC42" s="189" t="s">
        <v>39</v>
      </c>
      <c r="DD42" s="190">
        <v>58</v>
      </c>
      <c r="DE42" s="190">
        <v>87000</v>
      </c>
      <c r="DF42" s="190">
        <v>0</v>
      </c>
      <c r="DG42" s="190">
        <f t="shared" si="17"/>
        <v>87000</v>
      </c>
      <c r="DH42" s="191"/>
      <c r="DI42" s="192">
        <v>36</v>
      </c>
      <c r="DJ42" s="189" t="s">
        <v>39</v>
      </c>
      <c r="DK42" s="190">
        <v>0</v>
      </c>
      <c r="DL42" s="190">
        <v>0</v>
      </c>
      <c r="DM42" s="190">
        <v>0</v>
      </c>
      <c r="DN42" s="190">
        <f t="shared" si="18"/>
        <v>0</v>
      </c>
      <c r="DO42" s="191"/>
      <c r="DP42" s="192">
        <v>36</v>
      </c>
      <c r="DQ42" s="189" t="s">
        <v>39</v>
      </c>
      <c r="DR42" s="190">
        <v>0</v>
      </c>
      <c r="DS42" s="190">
        <v>0</v>
      </c>
      <c r="DT42" s="190">
        <v>0</v>
      </c>
      <c r="DU42" s="190">
        <f t="shared" si="19"/>
        <v>0</v>
      </c>
      <c r="DV42" s="191"/>
      <c r="DW42" s="192">
        <v>36</v>
      </c>
      <c r="DX42" s="189" t="s">
        <v>39</v>
      </c>
      <c r="DY42" s="190">
        <v>0</v>
      </c>
      <c r="DZ42" s="190">
        <v>100000</v>
      </c>
      <c r="EA42" s="190">
        <v>0</v>
      </c>
      <c r="EB42" s="190">
        <f t="shared" si="20"/>
        <v>100000</v>
      </c>
      <c r="EC42" s="191"/>
      <c r="ED42" s="192">
        <v>36</v>
      </c>
      <c r="EE42" s="189" t="s">
        <v>39</v>
      </c>
      <c r="EF42" s="190">
        <v>1</v>
      </c>
      <c r="EG42" s="190">
        <v>2500</v>
      </c>
      <c r="EH42" s="190">
        <v>0</v>
      </c>
      <c r="EI42" s="190">
        <f t="shared" si="21"/>
        <v>2500</v>
      </c>
      <c r="EJ42" s="191"/>
      <c r="EK42" s="192">
        <v>36</v>
      </c>
      <c r="EL42" s="189" t="s">
        <v>39</v>
      </c>
      <c r="EM42" s="190">
        <v>500</v>
      </c>
      <c r="EN42" s="190">
        <v>138000</v>
      </c>
      <c r="EO42" s="190">
        <v>57894</v>
      </c>
      <c r="EP42" s="190">
        <f t="shared" si="22"/>
        <v>195894</v>
      </c>
      <c r="EQ42" s="191"/>
      <c r="ER42" s="192">
        <v>36</v>
      </c>
      <c r="ES42" s="189" t="s">
        <v>39</v>
      </c>
      <c r="ET42" s="190">
        <v>500</v>
      </c>
      <c r="EU42" s="190">
        <v>175000</v>
      </c>
      <c r="EV42" s="190">
        <v>0</v>
      </c>
      <c r="EW42" s="190">
        <f t="shared" si="23"/>
        <v>175000</v>
      </c>
      <c r="EX42" s="191"/>
      <c r="EY42" s="192">
        <v>36</v>
      </c>
      <c r="EZ42" s="189" t="s">
        <v>39</v>
      </c>
      <c r="FA42" s="190">
        <v>77</v>
      </c>
      <c r="FB42" s="190">
        <v>274100</v>
      </c>
      <c r="FC42" s="190">
        <v>0</v>
      </c>
      <c r="FD42" s="190">
        <f t="shared" si="24"/>
        <v>274100</v>
      </c>
      <c r="FE42" s="191"/>
      <c r="FF42" s="192">
        <v>36</v>
      </c>
      <c r="FG42" s="189" t="s">
        <v>39</v>
      </c>
      <c r="FH42" s="190">
        <v>0</v>
      </c>
      <c r="FI42" s="190">
        <f t="shared" si="25"/>
        <v>11979000</v>
      </c>
      <c r="FJ42" s="190">
        <f t="shared" si="0"/>
        <v>507894</v>
      </c>
      <c r="FK42" s="190">
        <f t="shared" si="1"/>
        <v>12486894</v>
      </c>
      <c r="FL42" s="9"/>
    </row>
    <row r="43" spans="1:168" ht="15.75" hidden="1">
      <c r="A43" s="188">
        <v>37</v>
      </c>
      <c r="B43" s="189" t="s">
        <v>40</v>
      </c>
      <c r="C43" s="190">
        <v>0</v>
      </c>
      <c r="D43" s="190">
        <v>0</v>
      </c>
      <c r="E43" s="190">
        <v>0</v>
      </c>
      <c r="F43" s="190">
        <f t="shared" si="2"/>
        <v>0</v>
      </c>
      <c r="G43" s="191"/>
      <c r="H43" s="192">
        <v>37</v>
      </c>
      <c r="I43" s="189" t="s">
        <v>40</v>
      </c>
      <c r="J43" s="190">
        <v>0</v>
      </c>
      <c r="K43" s="190">
        <v>0</v>
      </c>
      <c r="L43" s="190">
        <v>0</v>
      </c>
      <c r="M43" s="190">
        <f t="shared" si="3"/>
        <v>0</v>
      </c>
      <c r="N43" s="191"/>
      <c r="O43" s="192">
        <v>37</v>
      </c>
      <c r="P43" s="189" t="s">
        <v>40</v>
      </c>
      <c r="Q43" s="190">
        <v>0</v>
      </c>
      <c r="R43" s="190">
        <v>0</v>
      </c>
      <c r="S43" s="190">
        <v>0</v>
      </c>
      <c r="T43" s="190">
        <f t="shared" si="4"/>
        <v>0</v>
      </c>
      <c r="U43" s="191"/>
      <c r="V43" s="192">
        <v>37</v>
      </c>
      <c r="W43" s="189" t="s">
        <v>40</v>
      </c>
      <c r="X43" s="190">
        <v>0</v>
      </c>
      <c r="Y43" s="190">
        <v>0</v>
      </c>
      <c r="Z43" s="190">
        <v>0</v>
      </c>
      <c r="AA43" s="190">
        <f t="shared" si="5"/>
        <v>0</v>
      </c>
      <c r="AB43" s="191"/>
      <c r="AC43" s="192">
        <v>37</v>
      </c>
      <c r="AD43" s="189" t="s">
        <v>40</v>
      </c>
      <c r="AE43" s="190">
        <v>0</v>
      </c>
      <c r="AF43" s="190">
        <v>213000</v>
      </c>
      <c r="AG43" s="190">
        <v>0</v>
      </c>
      <c r="AH43" s="190">
        <f t="shared" si="6"/>
        <v>213000</v>
      </c>
      <c r="AI43" s="191"/>
      <c r="AJ43" s="192">
        <v>37</v>
      </c>
      <c r="AK43" s="189" t="s">
        <v>40</v>
      </c>
      <c r="AL43" s="190">
        <v>336</v>
      </c>
      <c r="AM43" s="190">
        <v>8400000</v>
      </c>
      <c r="AN43" s="190">
        <v>0</v>
      </c>
      <c r="AO43" s="190">
        <f t="shared" si="7"/>
        <v>8400000</v>
      </c>
      <c r="AP43" s="191"/>
      <c r="AQ43" s="192">
        <v>37</v>
      </c>
      <c r="AR43" s="189" t="s">
        <v>40</v>
      </c>
      <c r="AS43" s="190">
        <v>348</v>
      </c>
      <c r="AT43" s="190">
        <v>278400</v>
      </c>
      <c r="AU43" s="190">
        <v>0</v>
      </c>
      <c r="AV43" s="190">
        <f t="shared" si="8"/>
        <v>278400</v>
      </c>
      <c r="AW43" s="191"/>
      <c r="AX43" s="192">
        <v>37</v>
      </c>
      <c r="AY43" s="189" t="s">
        <v>40</v>
      </c>
      <c r="AZ43" s="190">
        <v>0</v>
      </c>
      <c r="BA43" s="190">
        <v>5803182</v>
      </c>
      <c r="BB43" s="190">
        <v>0</v>
      </c>
      <c r="BC43" s="190">
        <f t="shared" si="9"/>
        <v>5803182</v>
      </c>
      <c r="BD43" s="191"/>
      <c r="BE43" s="192">
        <v>37</v>
      </c>
      <c r="BF43" s="189" t="s">
        <v>40</v>
      </c>
      <c r="BG43" s="190">
        <v>0</v>
      </c>
      <c r="BH43" s="190">
        <v>0</v>
      </c>
      <c r="BI43" s="190">
        <v>0</v>
      </c>
      <c r="BJ43" s="190">
        <f t="shared" si="10"/>
        <v>0</v>
      </c>
      <c r="BK43" s="191"/>
      <c r="BL43" s="192">
        <v>37</v>
      </c>
      <c r="BM43" s="189" t="s">
        <v>40</v>
      </c>
      <c r="BN43" s="190">
        <v>0</v>
      </c>
      <c r="BO43" s="190">
        <v>254000</v>
      </c>
      <c r="BP43" s="190">
        <v>100000</v>
      </c>
      <c r="BQ43" s="190">
        <f t="shared" si="11"/>
        <v>354000</v>
      </c>
      <c r="BR43" s="191"/>
      <c r="BS43" s="192">
        <v>37</v>
      </c>
      <c r="BT43" s="189" t="s">
        <v>40</v>
      </c>
      <c r="BU43" s="190">
        <v>2110</v>
      </c>
      <c r="BV43" s="190">
        <v>211000</v>
      </c>
      <c r="BW43" s="190">
        <v>0</v>
      </c>
      <c r="BX43" s="190">
        <f t="shared" si="12"/>
        <v>211000</v>
      </c>
      <c r="BY43" s="191"/>
      <c r="BZ43" s="192">
        <v>37</v>
      </c>
      <c r="CA43" s="189" t="s">
        <v>40</v>
      </c>
      <c r="CB43" s="190">
        <v>6136</v>
      </c>
      <c r="CC43" s="190">
        <v>613600</v>
      </c>
      <c r="CD43" s="190">
        <v>0</v>
      </c>
      <c r="CE43" s="190">
        <f t="shared" si="13"/>
        <v>613600</v>
      </c>
      <c r="CF43" s="191"/>
      <c r="CG43" s="192">
        <v>37</v>
      </c>
      <c r="CH43" s="189" t="s">
        <v>40</v>
      </c>
      <c r="CI43" s="190">
        <v>0</v>
      </c>
      <c r="CJ43" s="190">
        <v>0</v>
      </c>
      <c r="CK43" s="190">
        <v>0</v>
      </c>
      <c r="CL43" s="190">
        <f t="shared" si="14"/>
        <v>0</v>
      </c>
      <c r="CM43" s="191"/>
      <c r="CN43" s="192">
        <v>37</v>
      </c>
      <c r="CO43" s="189" t="s">
        <v>40</v>
      </c>
      <c r="CP43" s="190">
        <v>0</v>
      </c>
      <c r="CQ43" s="190">
        <v>0</v>
      </c>
      <c r="CR43" s="190">
        <v>0</v>
      </c>
      <c r="CS43" s="190">
        <f t="shared" si="15"/>
        <v>0</v>
      </c>
      <c r="CT43" s="191"/>
      <c r="CU43" s="192">
        <v>37</v>
      </c>
      <c r="CV43" s="189" t="s">
        <v>40</v>
      </c>
      <c r="CW43" s="190">
        <v>50</v>
      </c>
      <c r="CX43" s="190">
        <v>270000</v>
      </c>
      <c r="CY43" s="190">
        <v>0</v>
      </c>
      <c r="CZ43" s="190">
        <f t="shared" si="16"/>
        <v>270000</v>
      </c>
      <c r="DA43" s="191"/>
      <c r="DB43" s="192">
        <v>37</v>
      </c>
      <c r="DC43" s="189" t="s">
        <v>40</v>
      </c>
      <c r="DD43" s="190">
        <v>140</v>
      </c>
      <c r="DE43" s="190">
        <v>210000</v>
      </c>
      <c r="DF43" s="190">
        <v>0</v>
      </c>
      <c r="DG43" s="190">
        <f t="shared" si="17"/>
        <v>210000</v>
      </c>
      <c r="DH43" s="191"/>
      <c r="DI43" s="192">
        <v>37</v>
      </c>
      <c r="DJ43" s="189" t="s">
        <v>40</v>
      </c>
      <c r="DK43" s="190">
        <v>10</v>
      </c>
      <c r="DL43" s="190">
        <v>300000</v>
      </c>
      <c r="DM43" s="190">
        <v>0</v>
      </c>
      <c r="DN43" s="190">
        <f t="shared" si="18"/>
        <v>300000</v>
      </c>
      <c r="DO43" s="191"/>
      <c r="DP43" s="192">
        <v>37</v>
      </c>
      <c r="DQ43" s="189" t="s">
        <v>40</v>
      </c>
      <c r="DR43" s="190">
        <v>0</v>
      </c>
      <c r="DS43" s="190">
        <v>0</v>
      </c>
      <c r="DT43" s="190">
        <v>0</v>
      </c>
      <c r="DU43" s="190">
        <f t="shared" si="19"/>
        <v>0</v>
      </c>
      <c r="DV43" s="191"/>
      <c r="DW43" s="192">
        <v>37</v>
      </c>
      <c r="DX43" s="189" t="s">
        <v>40</v>
      </c>
      <c r="DY43" s="190">
        <v>0</v>
      </c>
      <c r="DZ43" s="190">
        <v>100000</v>
      </c>
      <c r="EA43" s="190">
        <v>0</v>
      </c>
      <c r="EB43" s="190">
        <f t="shared" si="20"/>
        <v>100000</v>
      </c>
      <c r="EC43" s="191"/>
      <c r="ED43" s="192">
        <v>37</v>
      </c>
      <c r="EE43" s="189" t="s">
        <v>40</v>
      </c>
      <c r="EF43" s="190">
        <v>1</v>
      </c>
      <c r="EG43" s="190">
        <v>2500</v>
      </c>
      <c r="EH43" s="190">
        <v>0</v>
      </c>
      <c r="EI43" s="190">
        <f t="shared" si="21"/>
        <v>2500</v>
      </c>
      <c r="EJ43" s="191"/>
      <c r="EK43" s="192">
        <v>37</v>
      </c>
      <c r="EL43" s="189" t="s">
        <v>40</v>
      </c>
      <c r="EM43" s="190">
        <v>3000</v>
      </c>
      <c r="EN43" s="190">
        <v>828000</v>
      </c>
      <c r="EO43" s="190">
        <v>57922</v>
      </c>
      <c r="EP43" s="190">
        <f t="shared" si="22"/>
        <v>885922</v>
      </c>
      <c r="EQ43" s="191"/>
      <c r="ER43" s="192">
        <v>37</v>
      </c>
      <c r="ES43" s="189" t="s">
        <v>40</v>
      </c>
      <c r="ET43" s="190">
        <v>5000</v>
      </c>
      <c r="EU43" s="190">
        <v>1750000</v>
      </c>
      <c r="EV43" s="190">
        <v>0</v>
      </c>
      <c r="EW43" s="190">
        <f t="shared" si="23"/>
        <v>1750000</v>
      </c>
      <c r="EX43" s="191"/>
      <c r="EY43" s="192">
        <v>37</v>
      </c>
      <c r="EZ43" s="189" t="s">
        <v>40</v>
      </c>
      <c r="FA43" s="190">
        <v>112</v>
      </c>
      <c r="FB43" s="190">
        <v>389600</v>
      </c>
      <c r="FC43" s="190">
        <v>0</v>
      </c>
      <c r="FD43" s="190">
        <f t="shared" si="24"/>
        <v>389600</v>
      </c>
      <c r="FE43" s="191"/>
      <c r="FF43" s="192">
        <v>37</v>
      </c>
      <c r="FG43" s="189" t="s">
        <v>40</v>
      </c>
      <c r="FH43" s="190">
        <v>0</v>
      </c>
      <c r="FI43" s="190">
        <f t="shared" si="25"/>
        <v>19623282</v>
      </c>
      <c r="FJ43" s="190">
        <f t="shared" si="0"/>
        <v>157922</v>
      </c>
      <c r="FK43" s="190">
        <f t="shared" si="1"/>
        <v>19781204</v>
      </c>
      <c r="FL43" s="9"/>
    </row>
    <row r="44" spans="1:168" ht="15.75" hidden="1">
      <c r="A44" s="188">
        <v>38</v>
      </c>
      <c r="B44" s="189" t="s">
        <v>41</v>
      </c>
      <c r="C44" s="190">
        <v>0</v>
      </c>
      <c r="D44" s="190">
        <v>0</v>
      </c>
      <c r="E44" s="190">
        <v>0</v>
      </c>
      <c r="F44" s="190">
        <f t="shared" si="2"/>
        <v>0</v>
      </c>
      <c r="G44" s="191"/>
      <c r="H44" s="192">
        <v>38</v>
      </c>
      <c r="I44" s="189" t="s">
        <v>41</v>
      </c>
      <c r="J44" s="190">
        <v>0</v>
      </c>
      <c r="K44" s="190">
        <v>0</v>
      </c>
      <c r="L44" s="190">
        <v>0</v>
      </c>
      <c r="M44" s="190">
        <f t="shared" si="3"/>
        <v>0</v>
      </c>
      <c r="N44" s="191"/>
      <c r="O44" s="192">
        <v>38</v>
      </c>
      <c r="P44" s="189" t="s">
        <v>41</v>
      </c>
      <c r="Q44" s="190">
        <v>0</v>
      </c>
      <c r="R44" s="190">
        <v>0</v>
      </c>
      <c r="S44" s="190">
        <v>0</v>
      </c>
      <c r="T44" s="190">
        <f t="shared" si="4"/>
        <v>0</v>
      </c>
      <c r="U44" s="191"/>
      <c r="V44" s="192">
        <v>38</v>
      </c>
      <c r="W44" s="189" t="s">
        <v>41</v>
      </c>
      <c r="X44" s="190">
        <v>0</v>
      </c>
      <c r="Y44" s="190">
        <v>0</v>
      </c>
      <c r="Z44" s="190">
        <v>0</v>
      </c>
      <c r="AA44" s="190">
        <f t="shared" si="5"/>
        <v>0</v>
      </c>
      <c r="AB44" s="191"/>
      <c r="AC44" s="192">
        <v>38</v>
      </c>
      <c r="AD44" s="189" t="s">
        <v>41</v>
      </c>
      <c r="AE44" s="190">
        <v>0</v>
      </c>
      <c r="AF44" s="190">
        <v>231000</v>
      </c>
      <c r="AG44" s="190">
        <v>0</v>
      </c>
      <c r="AH44" s="190">
        <f t="shared" si="6"/>
        <v>231000</v>
      </c>
      <c r="AI44" s="191"/>
      <c r="AJ44" s="192">
        <v>38</v>
      </c>
      <c r="AK44" s="189" t="s">
        <v>41</v>
      </c>
      <c r="AL44" s="190">
        <v>312</v>
      </c>
      <c r="AM44" s="190">
        <v>7800000</v>
      </c>
      <c r="AN44" s="190">
        <v>0</v>
      </c>
      <c r="AO44" s="190">
        <f t="shared" si="7"/>
        <v>7800000</v>
      </c>
      <c r="AP44" s="191"/>
      <c r="AQ44" s="192">
        <v>38</v>
      </c>
      <c r="AR44" s="189" t="s">
        <v>41</v>
      </c>
      <c r="AS44" s="190">
        <v>324</v>
      </c>
      <c r="AT44" s="190">
        <v>259200</v>
      </c>
      <c r="AU44" s="190">
        <v>0</v>
      </c>
      <c r="AV44" s="190">
        <f t="shared" si="8"/>
        <v>259200</v>
      </c>
      <c r="AW44" s="191"/>
      <c r="AX44" s="192">
        <v>38</v>
      </c>
      <c r="AY44" s="189" t="s">
        <v>41</v>
      </c>
      <c r="AZ44" s="190">
        <v>0</v>
      </c>
      <c r="BA44" s="190">
        <v>7213424</v>
      </c>
      <c r="BB44" s="190">
        <v>0</v>
      </c>
      <c r="BC44" s="190">
        <f t="shared" si="9"/>
        <v>7213424</v>
      </c>
      <c r="BD44" s="191"/>
      <c r="BE44" s="192">
        <v>38</v>
      </c>
      <c r="BF44" s="189" t="s">
        <v>41</v>
      </c>
      <c r="BG44" s="190">
        <v>0</v>
      </c>
      <c r="BH44" s="190">
        <v>0</v>
      </c>
      <c r="BI44" s="190">
        <v>0</v>
      </c>
      <c r="BJ44" s="190">
        <f t="shared" si="10"/>
        <v>0</v>
      </c>
      <c r="BK44" s="191"/>
      <c r="BL44" s="192">
        <v>38</v>
      </c>
      <c r="BM44" s="189" t="s">
        <v>41</v>
      </c>
      <c r="BN44" s="190">
        <v>0</v>
      </c>
      <c r="BO44" s="190">
        <v>100000</v>
      </c>
      <c r="BP44" s="190">
        <v>0</v>
      </c>
      <c r="BQ44" s="190">
        <f t="shared" si="11"/>
        <v>100000</v>
      </c>
      <c r="BR44" s="191"/>
      <c r="BS44" s="192">
        <v>38</v>
      </c>
      <c r="BT44" s="189" t="s">
        <v>41</v>
      </c>
      <c r="BU44" s="190">
        <v>2422</v>
      </c>
      <c r="BV44" s="190">
        <v>242200</v>
      </c>
      <c r="BW44" s="190">
        <v>0</v>
      </c>
      <c r="BX44" s="190">
        <f t="shared" si="12"/>
        <v>242200</v>
      </c>
      <c r="BY44" s="191"/>
      <c r="BZ44" s="192">
        <v>38</v>
      </c>
      <c r="CA44" s="189" t="s">
        <v>41</v>
      </c>
      <c r="CB44" s="190">
        <v>6408</v>
      </c>
      <c r="CC44" s="190">
        <v>640800</v>
      </c>
      <c r="CD44" s="190">
        <v>0</v>
      </c>
      <c r="CE44" s="190">
        <f t="shared" si="13"/>
        <v>640800</v>
      </c>
      <c r="CF44" s="191"/>
      <c r="CG44" s="192">
        <v>38</v>
      </c>
      <c r="CH44" s="189" t="s">
        <v>41</v>
      </c>
      <c r="CI44" s="190">
        <v>0</v>
      </c>
      <c r="CJ44" s="190">
        <v>0</v>
      </c>
      <c r="CK44" s="190">
        <v>0</v>
      </c>
      <c r="CL44" s="190">
        <f t="shared" si="14"/>
        <v>0</v>
      </c>
      <c r="CM44" s="191"/>
      <c r="CN44" s="192">
        <v>38</v>
      </c>
      <c r="CO44" s="189" t="s">
        <v>41</v>
      </c>
      <c r="CP44" s="190">
        <v>0</v>
      </c>
      <c r="CQ44" s="190">
        <v>0</v>
      </c>
      <c r="CR44" s="190">
        <v>0</v>
      </c>
      <c r="CS44" s="190">
        <f t="shared" si="15"/>
        <v>0</v>
      </c>
      <c r="CT44" s="191"/>
      <c r="CU44" s="192">
        <v>38</v>
      </c>
      <c r="CV44" s="189" t="s">
        <v>41</v>
      </c>
      <c r="CW44" s="190">
        <v>200</v>
      </c>
      <c r="CX44" s="190">
        <v>1080000</v>
      </c>
      <c r="CY44" s="190">
        <v>0</v>
      </c>
      <c r="CZ44" s="190">
        <f t="shared" si="16"/>
        <v>1080000</v>
      </c>
      <c r="DA44" s="191"/>
      <c r="DB44" s="192">
        <v>38</v>
      </c>
      <c r="DC44" s="189" t="s">
        <v>41</v>
      </c>
      <c r="DD44" s="190">
        <v>217</v>
      </c>
      <c r="DE44" s="190">
        <f>325500-500</f>
        <v>325000</v>
      </c>
      <c r="DF44" s="190">
        <v>134000</v>
      </c>
      <c r="DG44" s="190">
        <f t="shared" si="17"/>
        <v>459000</v>
      </c>
      <c r="DH44" s="191"/>
      <c r="DI44" s="192">
        <v>38</v>
      </c>
      <c r="DJ44" s="189" t="s">
        <v>41</v>
      </c>
      <c r="DK44" s="190">
        <v>12</v>
      </c>
      <c r="DL44" s="190">
        <v>360000</v>
      </c>
      <c r="DM44" s="190">
        <v>0</v>
      </c>
      <c r="DN44" s="190">
        <f t="shared" si="18"/>
        <v>360000</v>
      </c>
      <c r="DO44" s="191"/>
      <c r="DP44" s="192">
        <v>38</v>
      </c>
      <c r="DQ44" s="189" t="s">
        <v>41</v>
      </c>
      <c r="DR44" s="190">
        <v>0</v>
      </c>
      <c r="DS44" s="190">
        <v>0</v>
      </c>
      <c r="DT44" s="190">
        <v>0</v>
      </c>
      <c r="DU44" s="190">
        <f t="shared" si="19"/>
        <v>0</v>
      </c>
      <c r="DV44" s="191"/>
      <c r="DW44" s="192">
        <v>38</v>
      </c>
      <c r="DX44" s="189" t="s">
        <v>41</v>
      </c>
      <c r="DY44" s="190">
        <v>0</v>
      </c>
      <c r="DZ44" s="190">
        <v>100000</v>
      </c>
      <c r="EA44" s="190">
        <v>0</v>
      </c>
      <c r="EB44" s="190">
        <f t="shared" si="20"/>
        <v>100000</v>
      </c>
      <c r="EC44" s="191"/>
      <c r="ED44" s="192">
        <v>38</v>
      </c>
      <c r="EE44" s="189" t="s">
        <v>41</v>
      </c>
      <c r="EF44" s="190">
        <v>1</v>
      </c>
      <c r="EG44" s="190">
        <v>2500</v>
      </c>
      <c r="EH44" s="190">
        <v>0</v>
      </c>
      <c r="EI44" s="190">
        <f t="shared" si="21"/>
        <v>2500</v>
      </c>
      <c r="EJ44" s="191"/>
      <c r="EK44" s="192">
        <v>38</v>
      </c>
      <c r="EL44" s="189" t="s">
        <v>41</v>
      </c>
      <c r="EM44" s="190">
        <v>900</v>
      </c>
      <c r="EN44" s="190">
        <v>248400</v>
      </c>
      <c r="EO44" s="190">
        <v>57894</v>
      </c>
      <c r="EP44" s="190">
        <f t="shared" si="22"/>
        <v>306294</v>
      </c>
      <c r="EQ44" s="191"/>
      <c r="ER44" s="192">
        <v>38</v>
      </c>
      <c r="ES44" s="189" t="s">
        <v>41</v>
      </c>
      <c r="ET44" s="190">
        <v>600</v>
      </c>
      <c r="EU44" s="190">
        <v>210000</v>
      </c>
      <c r="EV44" s="190">
        <v>0</v>
      </c>
      <c r="EW44" s="190">
        <f t="shared" si="23"/>
        <v>210000</v>
      </c>
      <c r="EX44" s="191"/>
      <c r="EY44" s="192">
        <v>38</v>
      </c>
      <c r="EZ44" s="189" t="s">
        <v>41</v>
      </c>
      <c r="FA44" s="190">
        <v>126</v>
      </c>
      <c r="FB44" s="190">
        <v>435800</v>
      </c>
      <c r="FC44" s="190">
        <v>0</v>
      </c>
      <c r="FD44" s="190">
        <f t="shared" si="24"/>
        <v>435800</v>
      </c>
      <c r="FE44" s="191"/>
      <c r="FF44" s="192">
        <v>38</v>
      </c>
      <c r="FG44" s="189" t="s">
        <v>41</v>
      </c>
      <c r="FH44" s="190">
        <v>0</v>
      </c>
      <c r="FI44" s="190">
        <f t="shared" si="25"/>
        <v>19248324</v>
      </c>
      <c r="FJ44" s="190">
        <f t="shared" si="0"/>
        <v>191894</v>
      </c>
      <c r="FK44" s="190">
        <f t="shared" si="1"/>
        <v>19440218</v>
      </c>
      <c r="FL44" s="9"/>
    </row>
    <row r="45" spans="1:168" ht="15.75" hidden="1">
      <c r="A45" s="188">
        <v>39</v>
      </c>
      <c r="B45" s="189" t="s">
        <v>56</v>
      </c>
      <c r="C45" s="190">
        <v>0</v>
      </c>
      <c r="D45" s="190">
        <v>0</v>
      </c>
      <c r="E45" s="190">
        <v>0</v>
      </c>
      <c r="F45" s="190">
        <f t="shared" si="2"/>
        <v>0</v>
      </c>
      <c r="G45" s="191"/>
      <c r="H45" s="192">
        <v>39</v>
      </c>
      <c r="I45" s="189" t="s">
        <v>56</v>
      </c>
      <c r="J45" s="190">
        <v>0</v>
      </c>
      <c r="K45" s="190">
        <v>0</v>
      </c>
      <c r="L45" s="190">
        <v>0</v>
      </c>
      <c r="M45" s="190">
        <f t="shared" si="3"/>
        <v>0</v>
      </c>
      <c r="N45" s="191"/>
      <c r="O45" s="192">
        <v>39</v>
      </c>
      <c r="P45" s="189" t="s">
        <v>56</v>
      </c>
      <c r="Q45" s="190">
        <v>0</v>
      </c>
      <c r="R45" s="190">
        <v>0</v>
      </c>
      <c r="S45" s="190">
        <v>0</v>
      </c>
      <c r="T45" s="190">
        <f t="shared" si="4"/>
        <v>0</v>
      </c>
      <c r="U45" s="191"/>
      <c r="V45" s="192">
        <v>39</v>
      </c>
      <c r="W45" s="189" t="s">
        <v>56</v>
      </c>
      <c r="X45" s="190">
        <v>0</v>
      </c>
      <c r="Y45" s="190">
        <v>0</v>
      </c>
      <c r="Z45" s="190">
        <v>0</v>
      </c>
      <c r="AA45" s="190">
        <f t="shared" si="5"/>
        <v>0</v>
      </c>
      <c r="AB45" s="191"/>
      <c r="AC45" s="192">
        <v>39</v>
      </c>
      <c r="AD45" s="189" t="s">
        <v>56</v>
      </c>
      <c r="AE45" s="190">
        <v>0</v>
      </c>
      <c r="AF45" s="190">
        <v>30000</v>
      </c>
      <c r="AG45" s="190">
        <v>0</v>
      </c>
      <c r="AH45" s="190">
        <f t="shared" si="6"/>
        <v>30000</v>
      </c>
      <c r="AI45" s="191"/>
      <c r="AJ45" s="192">
        <v>39</v>
      </c>
      <c r="AK45" s="189" t="s">
        <v>56</v>
      </c>
      <c r="AL45" s="190">
        <v>0</v>
      </c>
      <c r="AM45" s="190">
        <v>0</v>
      </c>
      <c r="AN45" s="190">
        <v>0</v>
      </c>
      <c r="AO45" s="190">
        <f t="shared" si="7"/>
        <v>0</v>
      </c>
      <c r="AP45" s="191"/>
      <c r="AQ45" s="192">
        <v>39</v>
      </c>
      <c r="AR45" s="189" t="s">
        <v>56</v>
      </c>
      <c r="AS45" s="190">
        <v>0</v>
      </c>
      <c r="AT45" s="190">
        <v>0</v>
      </c>
      <c r="AU45" s="190">
        <v>0</v>
      </c>
      <c r="AV45" s="190">
        <f t="shared" si="8"/>
        <v>0</v>
      </c>
      <c r="AW45" s="191"/>
      <c r="AX45" s="192">
        <v>39</v>
      </c>
      <c r="AY45" s="189" t="s">
        <v>56</v>
      </c>
      <c r="AZ45" s="190">
        <v>0</v>
      </c>
      <c r="BA45" s="190">
        <v>0</v>
      </c>
      <c r="BB45" s="190">
        <v>0</v>
      </c>
      <c r="BC45" s="190">
        <f t="shared" si="9"/>
        <v>0</v>
      </c>
      <c r="BD45" s="191"/>
      <c r="BE45" s="192">
        <v>39</v>
      </c>
      <c r="BF45" s="189" t="s">
        <v>56</v>
      </c>
      <c r="BG45" s="190">
        <v>0</v>
      </c>
      <c r="BH45" s="190">
        <v>0</v>
      </c>
      <c r="BI45" s="190">
        <v>0</v>
      </c>
      <c r="BJ45" s="190">
        <f t="shared" si="10"/>
        <v>0</v>
      </c>
      <c r="BK45" s="191"/>
      <c r="BL45" s="192">
        <v>39</v>
      </c>
      <c r="BM45" s="189" t="s">
        <v>56</v>
      </c>
      <c r="BN45" s="190">
        <v>0</v>
      </c>
      <c r="BO45" s="190">
        <v>0</v>
      </c>
      <c r="BP45" s="190">
        <v>0</v>
      </c>
      <c r="BQ45" s="190">
        <f t="shared" si="11"/>
        <v>0</v>
      </c>
      <c r="BR45" s="191"/>
      <c r="BS45" s="192">
        <v>39</v>
      </c>
      <c r="BT45" s="189" t="s">
        <v>56</v>
      </c>
      <c r="BU45" s="190">
        <v>0</v>
      </c>
      <c r="BV45" s="190">
        <v>0</v>
      </c>
      <c r="BW45" s="190">
        <v>0</v>
      </c>
      <c r="BX45" s="190">
        <f t="shared" si="12"/>
        <v>0</v>
      </c>
      <c r="BY45" s="191"/>
      <c r="BZ45" s="192">
        <v>39</v>
      </c>
      <c r="CA45" s="189" t="s">
        <v>56</v>
      </c>
      <c r="CB45" s="190">
        <v>0</v>
      </c>
      <c r="CC45" s="190">
        <v>0</v>
      </c>
      <c r="CD45" s="190">
        <v>0</v>
      </c>
      <c r="CE45" s="190">
        <f t="shared" si="13"/>
        <v>0</v>
      </c>
      <c r="CF45" s="191"/>
      <c r="CG45" s="192">
        <v>39</v>
      </c>
      <c r="CH45" s="189" t="s">
        <v>56</v>
      </c>
      <c r="CI45" s="190">
        <v>0</v>
      </c>
      <c r="CJ45" s="190">
        <v>0</v>
      </c>
      <c r="CK45" s="190">
        <v>0</v>
      </c>
      <c r="CL45" s="190">
        <f t="shared" si="14"/>
        <v>0</v>
      </c>
      <c r="CM45" s="191"/>
      <c r="CN45" s="192">
        <v>39</v>
      </c>
      <c r="CO45" s="189" t="s">
        <v>56</v>
      </c>
      <c r="CP45" s="190">
        <v>0</v>
      </c>
      <c r="CQ45" s="190">
        <v>0</v>
      </c>
      <c r="CR45" s="190">
        <v>0</v>
      </c>
      <c r="CS45" s="190">
        <f t="shared" si="15"/>
        <v>0</v>
      </c>
      <c r="CT45" s="191"/>
      <c r="CU45" s="192">
        <v>39</v>
      </c>
      <c r="CV45" s="189" t="s">
        <v>56</v>
      </c>
      <c r="CW45" s="190">
        <v>0</v>
      </c>
      <c r="CX45" s="190">
        <v>0</v>
      </c>
      <c r="CY45" s="190">
        <v>0</v>
      </c>
      <c r="CZ45" s="190">
        <f t="shared" si="16"/>
        <v>0</v>
      </c>
      <c r="DA45" s="191"/>
      <c r="DB45" s="192">
        <v>39</v>
      </c>
      <c r="DC45" s="189" t="s">
        <v>56</v>
      </c>
      <c r="DD45" s="190">
        <v>0</v>
      </c>
      <c r="DE45" s="190">
        <v>0</v>
      </c>
      <c r="DF45" s="190">
        <v>0</v>
      </c>
      <c r="DG45" s="190">
        <f t="shared" si="17"/>
        <v>0</v>
      </c>
      <c r="DH45" s="191"/>
      <c r="DI45" s="192">
        <v>39</v>
      </c>
      <c r="DJ45" s="189" t="s">
        <v>56</v>
      </c>
      <c r="DK45" s="190">
        <v>0</v>
      </c>
      <c r="DL45" s="190">
        <v>0</v>
      </c>
      <c r="DM45" s="190">
        <v>0</v>
      </c>
      <c r="DN45" s="190">
        <f t="shared" si="18"/>
        <v>0</v>
      </c>
      <c r="DO45" s="191"/>
      <c r="DP45" s="192">
        <v>39</v>
      </c>
      <c r="DQ45" s="189" t="s">
        <v>56</v>
      </c>
      <c r="DR45" s="190">
        <v>0</v>
      </c>
      <c r="DS45" s="190">
        <v>0</v>
      </c>
      <c r="DT45" s="190">
        <v>0</v>
      </c>
      <c r="DU45" s="190">
        <f t="shared" si="19"/>
        <v>0</v>
      </c>
      <c r="DV45" s="191"/>
      <c r="DW45" s="192">
        <v>39</v>
      </c>
      <c r="DX45" s="189" t="s">
        <v>56</v>
      </c>
      <c r="DY45" s="190">
        <v>0</v>
      </c>
      <c r="DZ45" s="190">
        <v>0</v>
      </c>
      <c r="EA45" s="190">
        <v>0</v>
      </c>
      <c r="EB45" s="190">
        <f t="shared" si="20"/>
        <v>0</v>
      </c>
      <c r="EC45" s="191"/>
      <c r="ED45" s="192">
        <v>39</v>
      </c>
      <c r="EE45" s="189" t="s">
        <v>56</v>
      </c>
      <c r="EF45" s="190">
        <v>0</v>
      </c>
      <c r="EG45" s="190">
        <v>0</v>
      </c>
      <c r="EH45" s="190">
        <v>0</v>
      </c>
      <c r="EI45" s="190">
        <f t="shared" si="21"/>
        <v>0</v>
      </c>
      <c r="EJ45" s="191"/>
      <c r="EK45" s="192">
        <v>39</v>
      </c>
      <c r="EL45" s="189" t="s">
        <v>56</v>
      </c>
      <c r="EM45" s="190">
        <v>0</v>
      </c>
      <c r="EN45" s="190">
        <v>0</v>
      </c>
      <c r="EO45" s="190">
        <v>0</v>
      </c>
      <c r="EP45" s="190">
        <f t="shared" si="22"/>
        <v>0</v>
      </c>
      <c r="EQ45" s="191"/>
      <c r="ER45" s="192">
        <v>39</v>
      </c>
      <c r="ES45" s="189" t="s">
        <v>56</v>
      </c>
      <c r="ET45" s="190">
        <v>0</v>
      </c>
      <c r="EU45" s="190">
        <v>0</v>
      </c>
      <c r="EV45" s="190">
        <v>0</v>
      </c>
      <c r="EW45" s="190">
        <f t="shared" si="23"/>
        <v>0</v>
      </c>
      <c r="EX45" s="191"/>
      <c r="EY45" s="192">
        <v>39</v>
      </c>
      <c r="EZ45" s="189" t="s">
        <v>56</v>
      </c>
      <c r="FA45" s="190">
        <v>0</v>
      </c>
      <c r="FB45" s="190">
        <v>0</v>
      </c>
      <c r="FC45" s="190">
        <v>0</v>
      </c>
      <c r="FD45" s="190">
        <f t="shared" si="24"/>
        <v>0</v>
      </c>
      <c r="FE45" s="191"/>
      <c r="FF45" s="192">
        <v>39</v>
      </c>
      <c r="FG45" s="189" t="s">
        <v>56</v>
      </c>
      <c r="FH45" s="190">
        <v>0</v>
      </c>
      <c r="FI45" s="190">
        <f t="shared" si="25"/>
        <v>30000</v>
      </c>
      <c r="FJ45" s="190">
        <f t="shared" si="0"/>
        <v>0</v>
      </c>
      <c r="FK45" s="190">
        <f t="shared" si="1"/>
        <v>30000</v>
      </c>
      <c r="FL45" s="9"/>
    </row>
    <row r="46" spans="1:168" ht="15.75" hidden="1">
      <c r="A46" s="188">
        <v>40</v>
      </c>
      <c r="B46" s="189" t="s">
        <v>57</v>
      </c>
      <c r="C46" s="190">
        <v>0</v>
      </c>
      <c r="D46" s="190">
        <v>0</v>
      </c>
      <c r="E46" s="190">
        <v>0</v>
      </c>
      <c r="F46" s="190">
        <f t="shared" si="2"/>
        <v>0</v>
      </c>
      <c r="G46" s="191"/>
      <c r="H46" s="192">
        <v>40</v>
      </c>
      <c r="I46" s="189" t="s">
        <v>57</v>
      </c>
      <c r="J46" s="190">
        <v>0</v>
      </c>
      <c r="K46" s="190">
        <v>0</v>
      </c>
      <c r="L46" s="190">
        <v>0</v>
      </c>
      <c r="M46" s="190">
        <f t="shared" si="3"/>
        <v>0</v>
      </c>
      <c r="N46" s="191"/>
      <c r="O46" s="192">
        <v>40</v>
      </c>
      <c r="P46" s="189" t="s">
        <v>57</v>
      </c>
      <c r="Q46" s="190">
        <v>0</v>
      </c>
      <c r="R46" s="190">
        <v>0</v>
      </c>
      <c r="S46" s="190">
        <v>0</v>
      </c>
      <c r="T46" s="190">
        <f t="shared" si="4"/>
        <v>0</v>
      </c>
      <c r="U46" s="191"/>
      <c r="V46" s="192">
        <v>40</v>
      </c>
      <c r="W46" s="189" t="s">
        <v>57</v>
      </c>
      <c r="X46" s="190">
        <v>0</v>
      </c>
      <c r="Y46" s="190">
        <v>0</v>
      </c>
      <c r="Z46" s="190">
        <v>0</v>
      </c>
      <c r="AA46" s="190">
        <f t="shared" si="5"/>
        <v>0</v>
      </c>
      <c r="AB46" s="191"/>
      <c r="AC46" s="192">
        <v>40</v>
      </c>
      <c r="AD46" s="189" t="s">
        <v>57</v>
      </c>
      <c r="AE46" s="190">
        <v>0</v>
      </c>
      <c r="AF46" s="190">
        <v>30000</v>
      </c>
      <c r="AG46" s="190">
        <v>0</v>
      </c>
      <c r="AH46" s="190">
        <f t="shared" si="6"/>
        <v>30000</v>
      </c>
      <c r="AI46" s="191"/>
      <c r="AJ46" s="192">
        <v>40</v>
      </c>
      <c r="AK46" s="189" t="s">
        <v>57</v>
      </c>
      <c r="AL46" s="190">
        <v>0</v>
      </c>
      <c r="AM46" s="190">
        <v>0</v>
      </c>
      <c r="AN46" s="190">
        <v>0</v>
      </c>
      <c r="AO46" s="190">
        <f t="shared" si="7"/>
        <v>0</v>
      </c>
      <c r="AP46" s="191"/>
      <c r="AQ46" s="192">
        <v>40</v>
      </c>
      <c r="AR46" s="189" t="s">
        <v>57</v>
      </c>
      <c r="AS46" s="190">
        <v>0</v>
      </c>
      <c r="AT46" s="190">
        <v>0</v>
      </c>
      <c r="AU46" s="190">
        <v>0</v>
      </c>
      <c r="AV46" s="190">
        <f t="shared" si="8"/>
        <v>0</v>
      </c>
      <c r="AW46" s="191"/>
      <c r="AX46" s="192">
        <v>40</v>
      </c>
      <c r="AY46" s="189" t="s">
        <v>57</v>
      </c>
      <c r="AZ46" s="190">
        <v>0</v>
      </c>
      <c r="BA46" s="190">
        <v>0</v>
      </c>
      <c r="BB46" s="190">
        <v>0</v>
      </c>
      <c r="BC46" s="190">
        <f t="shared" si="9"/>
        <v>0</v>
      </c>
      <c r="BD46" s="191"/>
      <c r="BE46" s="192">
        <v>40</v>
      </c>
      <c r="BF46" s="189" t="s">
        <v>57</v>
      </c>
      <c r="BG46" s="190">
        <v>0</v>
      </c>
      <c r="BH46" s="190">
        <v>0</v>
      </c>
      <c r="BI46" s="190">
        <v>0</v>
      </c>
      <c r="BJ46" s="190">
        <f t="shared" si="10"/>
        <v>0</v>
      </c>
      <c r="BK46" s="191"/>
      <c r="BL46" s="192">
        <v>40</v>
      </c>
      <c r="BM46" s="189" t="s">
        <v>57</v>
      </c>
      <c r="BN46" s="190">
        <v>0</v>
      </c>
      <c r="BO46" s="190">
        <v>0</v>
      </c>
      <c r="BP46" s="190">
        <v>0</v>
      </c>
      <c r="BQ46" s="190">
        <f t="shared" si="11"/>
        <v>0</v>
      </c>
      <c r="BR46" s="191"/>
      <c r="BS46" s="192">
        <v>40</v>
      </c>
      <c r="BT46" s="189" t="s">
        <v>57</v>
      </c>
      <c r="BU46" s="190">
        <v>0</v>
      </c>
      <c r="BV46" s="190">
        <v>0</v>
      </c>
      <c r="BW46" s="190">
        <v>0</v>
      </c>
      <c r="BX46" s="190">
        <f t="shared" si="12"/>
        <v>0</v>
      </c>
      <c r="BY46" s="191"/>
      <c r="BZ46" s="192">
        <v>40</v>
      </c>
      <c r="CA46" s="189" t="s">
        <v>57</v>
      </c>
      <c r="CB46" s="190">
        <v>0</v>
      </c>
      <c r="CC46" s="190">
        <v>0</v>
      </c>
      <c r="CD46" s="190">
        <v>0</v>
      </c>
      <c r="CE46" s="190">
        <f t="shared" si="13"/>
        <v>0</v>
      </c>
      <c r="CF46" s="191"/>
      <c r="CG46" s="192">
        <v>40</v>
      </c>
      <c r="CH46" s="189" t="s">
        <v>57</v>
      </c>
      <c r="CI46" s="190">
        <v>0</v>
      </c>
      <c r="CJ46" s="190">
        <v>0</v>
      </c>
      <c r="CK46" s="190">
        <v>0</v>
      </c>
      <c r="CL46" s="190">
        <f t="shared" si="14"/>
        <v>0</v>
      </c>
      <c r="CM46" s="191"/>
      <c r="CN46" s="192">
        <v>40</v>
      </c>
      <c r="CO46" s="189" t="s">
        <v>57</v>
      </c>
      <c r="CP46" s="190">
        <v>0</v>
      </c>
      <c r="CQ46" s="190">
        <v>0</v>
      </c>
      <c r="CR46" s="190">
        <v>0</v>
      </c>
      <c r="CS46" s="190">
        <f t="shared" si="15"/>
        <v>0</v>
      </c>
      <c r="CT46" s="191"/>
      <c r="CU46" s="192">
        <v>40</v>
      </c>
      <c r="CV46" s="189" t="s">
        <v>57</v>
      </c>
      <c r="CW46" s="190">
        <v>0</v>
      </c>
      <c r="CX46" s="190">
        <v>0</v>
      </c>
      <c r="CY46" s="190">
        <v>0</v>
      </c>
      <c r="CZ46" s="190">
        <f t="shared" si="16"/>
        <v>0</v>
      </c>
      <c r="DA46" s="191"/>
      <c r="DB46" s="192">
        <v>40</v>
      </c>
      <c r="DC46" s="189" t="s">
        <v>57</v>
      </c>
      <c r="DD46" s="190">
        <v>0</v>
      </c>
      <c r="DE46" s="190">
        <v>0</v>
      </c>
      <c r="DF46" s="190">
        <v>0</v>
      </c>
      <c r="DG46" s="190">
        <f t="shared" si="17"/>
        <v>0</v>
      </c>
      <c r="DH46" s="191"/>
      <c r="DI46" s="192">
        <v>40</v>
      </c>
      <c r="DJ46" s="189" t="s">
        <v>57</v>
      </c>
      <c r="DK46" s="190">
        <v>0</v>
      </c>
      <c r="DL46" s="190">
        <v>0</v>
      </c>
      <c r="DM46" s="190">
        <v>0</v>
      </c>
      <c r="DN46" s="190">
        <f t="shared" si="18"/>
        <v>0</v>
      </c>
      <c r="DO46" s="191"/>
      <c r="DP46" s="192">
        <v>40</v>
      </c>
      <c r="DQ46" s="189" t="s">
        <v>57</v>
      </c>
      <c r="DR46" s="190">
        <v>0</v>
      </c>
      <c r="DS46" s="190">
        <v>0</v>
      </c>
      <c r="DT46" s="190">
        <v>0</v>
      </c>
      <c r="DU46" s="190">
        <f t="shared" si="19"/>
        <v>0</v>
      </c>
      <c r="DV46" s="191"/>
      <c r="DW46" s="192">
        <v>40</v>
      </c>
      <c r="DX46" s="189" t="s">
        <v>57</v>
      </c>
      <c r="DY46" s="190">
        <v>0</v>
      </c>
      <c r="DZ46" s="190">
        <v>0</v>
      </c>
      <c r="EA46" s="190">
        <v>0</v>
      </c>
      <c r="EB46" s="190">
        <f t="shared" si="20"/>
        <v>0</v>
      </c>
      <c r="EC46" s="191"/>
      <c r="ED46" s="192">
        <v>40</v>
      </c>
      <c r="EE46" s="189" t="s">
        <v>57</v>
      </c>
      <c r="EF46" s="190">
        <v>0</v>
      </c>
      <c r="EG46" s="190">
        <v>0</v>
      </c>
      <c r="EH46" s="190">
        <v>0</v>
      </c>
      <c r="EI46" s="190">
        <f t="shared" si="21"/>
        <v>0</v>
      </c>
      <c r="EJ46" s="191"/>
      <c r="EK46" s="192">
        <v>40</v>
      </c>
      <c r="EL46" s="189" t="s">
        <v>57</v>
      </c>
      <c r="EM46" s="190">
        <v>0</v>
      </c>
      <c r="EN46" s="190">
        <v>0</v>
      </c>
      <c r="EO46" s="190">
        <v>0</v>
      </c>
      <c r="EP46" s="190">
        <f t="shared" si="22"/>
        <v>0</v>
      </c>
      <c r="EQ46" s="191"/>
      <c r="ER46" s="192">
        <v>40</v>
      </c>
      <c r="ES46" s="189" t="s">
        <v>57</v>
      </c>
      <c r="ET46" s="190">
        <v>0</v>
      </c>
      <c r="EU46" s="190">
        <v>0</v>
      </c>
      <c r="EV46" s="190">
        <v>0</v>
      </c>
      <c r="EW46" s="190">
        <f t="shared" si="23"/>
        <v>0</v>
      </c>
      <c r="EX46" s="191"/>
      <c r="EY46" s="192">
        <v>40</v>
      </c>
      <c r="EZ46" s="189" t="s">
        <v>57</v>
      </c>
      <c r="FA46" s="190">
        <v>0</v>
      </c>
      <c r="FB46" s="190">
        <v>0</v>
      </c>
      <c r="FC46" s="190">
        <v>0</v>
      </c>
      <c r="FD46" s="190">
        <f t="shared" si="24"/>
        <v>0</v>
      </c>
      <c r="FE46" s="191"/>
      <c r="FF46" s="192">
        <v>40</v>
      </c>
      <c r="FG46" s="189" t="s">
        <v>57</v>
      </c>
      <c r="FH46" s="190">
        <v>0</v>
      </c>
      <c r="FI46" s="190">
        <f t="shared" si="25"/>
        <v>30000</v>
      </c>
      <c r="FJ46" s="190">
        <f t="shared" si="0"/>
        <v>0</v>
      </c>
      <c r="FK46" s="190">
        <f t="shared" si="1"/>
        <v>30000</v>
      </c>
      <c r="FL46" s="9"/>
    </row>
    <row r="47" spans="1:168" ht="15.75" hidden="1">
      <c r="A47" s="188">
        <v>41</v>
      </c>
      <c r="B47" s="189" t="s">
        <v>58</v>
      </c>
      <c r="C47" s="190">
        <v>0</v>
      </c>
      <c r="D47" s="190">
        <v>0</v>
      </c>
      <c r="E47" s="190">
        <v>0</v>
      </c>
      <c r="F47" s="190">
        <f t="shared" si="2"/>
        <v>0</v>
      </c>
      <c r="G47" s="191"/>
      <c r="H47" s="192">
        <v>41</v>
      </c>
      <c r="I47" s="189" t="s">
        <v>58</v>
      </c>
      <c r="J47" s="190">
        <v>0</v>
      </c>
      <c r="K47" s="190">
        <v>0</v>
      </c>
      <c r="L47" s="190">
        <v>0</v>
      </c>
      <c r="M47" s="190">
        <f t="shared" si="3"/>
        <v>0</v>
      </c>
      <c r="N47" s="191"/>
      <c r="O47" s="192">
        <v>41</v>
      </c>
      <c r="P47" s="189" t="s">
        <v>58</v>
      </c>
      <c r="Q47" s="190">
        <v>0</v>
      </c>
      <c r="R47" s="190">
        <v>0</v>
      </c>
      <c r="S47" s="190">
        <v>0</v>
      </c>
      <c r="T47" s="190">
        <f t="shared" si="4"/>
        <v>0</v>
      </c>
      <c r="U47" s="191"/>
      <c r="V47" s="192">
        <v>41</v>
      </c>
      <c r="W47" s="189" t="s">
        <v>58</v>
      </c>
      <c r="X47" s="190">
        <v>0</v>
      </c>
      <c r="Y47" s="190">
        <v>0</v>
      </c>
      <c r="Z47" s="190">
        <v>0</v>
      </c>
      <c r="AA47" s="190">
        <f t="shared" si="5"/>
        <v>0</v>
      </c>
      <c r="AB47" s="191"/>
      <c r="AC47" s="192">
        <v>41</v>
      </c>
      <c r="AD47" s="189" t="s">
        <v>58</v>
      </c>
      <c r="AE47" s="190">
        <v>0</v>
      </c>
      <c r="AF47" s="190">
        <v>30000</v>
      </c>
      <c r="AG47" s="190">
        <v>0</v>
      </c>
      <c r="AH47" s="190">
        <f t="shared" si="6"/>
        <v>30000</v>
      </c>
      <c r="AI47" s="191"/>
      <c r="AJ47" s="192">
        <v>41</v>
      </c>
      <c r="AK47" s="189" t="s">
        <v>58</v>
      </c>
      <c r="AL47" s="190">
        <v>0</v>
      </c>
      <c r="AM47" s="190">
        <v>0</v>
      </c>
      <c r="AN47" s="190">
        <v>0</v>
      </c>
      <c r="AO47" s="190">
        <f t="shared" si="7"/>
        <v>0</v>
      </c>
      <c r="AP47" s="191"/>
      <c r="AQ47" s="192">
        <v>41</v>
      </c>
      <c r="AR47" s="189" t="s">
        <v>58</v>
      </c>
      <c r="AS47" s="190">
        <v>0</v>
      </c>
      <c r="AT47" s="190">
        <v>0</v>
      </c>
      <c r="AU47" s="190">
        <v>0</v>
      </c>
      <c r="AV47" s="190">
        <f t="shared" si="8"/>
        <v>0</v>
      </c>
      <c r="AW47" s="191"/>
      <c r="AX47" s="192">
        <v>41</v>
      </c>
      <c r="AY47" s="189" t="s">
        <v>58</v>
      </c>
      <c r="AZ47" s="190">
        <v>0</v>
      </c>
      <c r="BA47" s="190">
        <v>0</v>
      </c>
      <c r="BB47" s="190">
        <v>0</v>
      </c>
      <c r="BC47" s="190">
        <f t="shared" si="9"/>
        <v>0</v>
      </c>
      <c r="BD47" s="191"/>
      <c r="BE47" s="192">
        <v>41</v>
      </c>
      <c r="BF47" s="189" t="s">
        <v>58</v>
      </c>
      <c r="BG47" s="190">
        <v>0</v>
      </c>
      <c r="BH47" s="190">
        <v>0</v>
      </c>
      <c r="BI47" s="190">
        <v>0</v>
      </c>
      <c r="BJ47" s="190">
        <f t="shared" si="10"/>
        <v>0</v>
      </c>
      <c r="BK47" s="191"/>
      <c r="BL47" s="192">
        <v>41</v>
      </c>
      <c r="BM47" s="189" t="s">
        <v>58</v>
      </c>
      <c r="BN47" s="190">
        <v>0</v>
      </c>
      <c r="BO47" s="190">
        <v>0</v>
      </c>
      <c r="BP47" s="190">
        <v>0</v>
      </c>
      <c r="BQ47" s="190">
        <f t="shared" si="11"/>
        <v>0</v>
      </c>
      <c r="BR47" s="191"/>
      <c r="BS47" s="192">
        <v>41</v>
      </c>
      <c r="BT47" s="189" t="s">
        <v>58</v>
      </c>
      <c r="BU47" s="190">
        <v>0</v>
      </c>
      <c r="BV47" s="190">
        <v>0</v>
      </c>
      <c r="BW47" s="190">
        <v>0</v>
      </c>
      <c r="BX47" s="190">
        <f t="shared" si="12"/>
        <v>0</v>
      </c>
      <c r="BY47" s="191"/>
      <c r="BZ47" s="192">
        <v>41</v>
      </c>
      <c r="CA47" s="189" t="s">
        <v>58</v>
      </c>
      <c r="CB47" s="190">
        <v>0</v>
      </c>
      <c r="CC47" s="190">
        <v>0</v>
      </c>
      <c r="CD47" s="190">
        <v>0</v>
      </c>
      <c r="CE47" s="190">
        <f t="shared" si="13"/>
        <v>0</v>
      </c>
      <c r="CF47" s="191"/>
      <c r="CG47" s="192">
        <v>41</v>
      </c>
      <c r="CH47" s="189" t="s">
        <v>58</v>
      </c>
      <c r="CI47" s="190">
        <v>0</v>
      </c>
      <c r="CJ47" s="190">
        <v>0</v>
      </c>
      <c r="CK47" s="190">
        <v>0</v>
      </c>
      <c r="CL47" s="190">
        <f t="shared" si="14"/>
        <v>0</v>
      </c>
      <c r="CM47" s="191"/>
      <c r="CN47" s="192">
        <v>41</v>
      </c>
      <c r="CO47" s="189" t="s">
        <v>58</v>
      </c>
      <c r="CP47" s="190">
        <v>0</v>
      </c>
      <c r="CQ47" s="190">
        <v>0</v>
      </c>
      <c r="CR47" s="190">
        <v>0</v>
      </c>
      <c r="CS47" s="190">
        <f t="shared" si="15"/>
        <v>0</v>
      </c>
      <c r="CT47" s="191"/>
      <c r="CU47" s="192">
        <v>41</v>
      </c>
      <c r="CV47" s="189" t="s">
        <v>58</v>
      </c>
      <c r="CW47" s="190">
        <v>0</v>
      </c>
      <c r="CX47" s="190">
        <v>0</v>
      </c>
      <c r="CY47" s="190">
        <v>0</v>
      </c>
      <c r="CZ47" s="190">
        <f t="shared" si="16"/>
        <v>0</v>
      </c>
      <c r="DA47" s="191"/>
      <c r="DB47" s="192">
        <v>41</v>
      </c>
      <c r="DC47" s="189" t="s">
        <v>58</v>
      </c>
      <c r="DD47" s="190">
        <v>0</v>
      </c>
      <c r="DE47" s="190">
        <v>0</v>
      </c>
      <c r="DF47" s="190">
        <v>0</v>
      </c>
      <c r="DG47" s="190">
        <f t="shared" si="17"/>
        <v>0</v>
      </c>
      <c r="DH47" s="191"/>
      <c r="DI47" s="192">
        <v>41</v>
      </c>
      <c r="DJ47" s="189" t="s">
        <v>58</v>
      </c>
      <c r="DK47" s="190">
        <v>0</v>
      </c>
      <c r="DL47" s="190">
        <v>0</v>
      </c>
      <c r="DM47" s="190">
        <v>0</v>
      </c>
      <c r="DN47" s="190">
        <f t="shared" si="18"/>
        <v>0</v>
      </c>
      <c r="DO47" s="191"/>
      <c r="DP47" s="192">
        <v>41</v>
      </c>
      <c r="DQ47" s="189" t="s">
        <v>58</v>
      </c>
      <c r="DR47" s="190">
        <v>0</v>
      </c>
      <c r="DS47" s="190">
        <v>0</v>
      </c>
      <c r="DT47" s="190">
        <v>0</v>
      </c>
      <c r="DU47" s="190">
        <f t="shared" si="19"/>
        <v>0</v>
      </c>
      <c r="DV47" s="191"/>
      <c r="DW47" s="192">
        <v>41</v>
      </c>
      <c r="DX47" s="189" t="s">
        <v>58</v>
      </c>
      <c r="DY47" s="190">
        <v>0</v>
      </c>
      <c r="DZ47" s="190">
        <v>0</v>
      </c>
      <c r="EA47" s="190">
        <v>0</v>
      </c>
      <c r="EB47" s="190">
        <f t="shared" si="20"/>
        <v>0</v>
      </c>
      <c r="EC47" s="191"/>
      <c r="ED47" s="192">
        <v>41</v>
      </c>
      <c r="EE47" s="189" t="s">
        <v>58</v>
      </c>
      <c r="EF47" s="190">
        <v>0</v>
      </c>
      <c r="EG47" s="190">
        <v>0</v>
      </c>
      <c r="EH47" s="190">
        <v>0</v>
      </c>
      <c r="EI47" s="190">
        <f t="shared" si="21"/>
        <v>0</v>
      </c>
      <c r="EJ47" s="191"/>
      <c r="EK47" s="192">
        <v>41</v>
      </c>
      <c r="EL47" s="189" t="s">
        <v>58</v>
      </c>
      <c r="EM47" s="190">
        <v>0</v>
      </c>
      <c r="EN47" s="190">
        <v>0</v>
      </c>
      <c r="EO47" s="190">
        <v>0</v>
      </c>
      <c r="EP47" s="190">
        <f t="shared" si="22"/>
        <v>0</v>
      </c>
      <c r="EQ47" s="191"/>
      <c r="ER47" s="192">
        <v>41</v>
      </c>
      <c r="ES47" s="189" t="s">
        <v>58</v>
      </c>
      <c r="ET47" s="190">
        <v>0</v>
      </c>
      <c r="EU47" s="190">
        <v>0</v>
      </c>
      <c r="EV47" s="190">
        <v>0</v>
      </c>
      <c r="EW47" s="190">
        <f t="shared" si="23"/>
        <v>0</v>
      </c>
      <c r="EX47" s="191"/>
      <c r="EY47" s="192">
        <v>41</v>
      </c>
      <c r="EZ47" s="189" t="s">
        <v>58</v>
      </c>
      <c r="FA47" s="190">
        <v>0</v>
      </c>
      <c r="FB47" s="190">
        <v>0</v>
      </c>
      <c r="FC47" s="190">
        <v>0</v>
      </c>
      <c r="FD47" s="190">
        <f t="shared" si="24"/>
        <v>0</v>
      </c>
      <c r="FE47" s="191"/>
      <c r="FF47" s="192">
        <v>41</v>
      </c>
      <c r="FG47" s="189" t="s">
        <v>58</v>
      </c>
      <c r="FH47" s="190">
        <v>0</v>
      </c>
      <c r="FI47" s="190">
        <f t="shared" si="25"/>
        <v>30000</v>
      </c>
      <c r="FJ47" s="190">
        <f t="shared" si="0"/>
        <v>0</v>
      </c>
      <c r="FK47" s="190">
        <f t="shared" si="1"/>
        <v>30000</v>
      </c>
      <c r="FL47" s="9"/>
    </row>
    <row r="48" spans="1:168" ht="15.75" hidden="1">
      <c r="A48" s="188">
        <v>42</v>
      </c>
      <c r="B48" s="189" t="s">
        <v>59</v>
      </c>
      <c r="C48" s="190">
        <v>0</v>
      </c>
      <c r="D48" s="190">
        <v>0</v>
      </c>
      <c r="E48" s="190">
        <v>0</v>
      </c>
      <c r="F48" s="190">
        <f t="shared" si="2"/>
        <v>0</v>
      </c>
      <c r="G48" s="191"/>
      <c r="H48" s="192">
        <v>42</v>
      </c>
      <c r="I48" s="189" t="s">
        <v>59</v>
      </c>
      <c r="J48" s="190">
        <v>0</v>
      </c>
      <c r="K48" s="190">
        <v>0</v>
      </c>
      <c r="L48" s="190">
        <v>0</v>
      </c>
      <c r="M48" s="190">
        <f t="shared" si="3"/>
        <v>0</v>
      </c>
      <c r="N48" s="191"/>
      <c r="O48" s="192">
        <v>42</v>
      </c>
      <c r="P48" s="189" t="s">
        <v>59</v>
      </c>
      <c r="Q48" s="190">
        <v>0</v>
      </c>
      <c r="R48" s="190">
        <v>0</v>
      </c>
      <c r="S48" s="190">
        <v>0</v>
      </c>
      <c r="T48" s="190">
        <f t="shared" si="4"/>
        <v>0</v>
      </c>
      <c r="U48" s="191"/>
      <c r="V48" s="192">
        <v>42</v>
      </c>
      <c r="W48" s="189" t="s">
        <v>59</v>
      </c>
      <c r="X48" s="190">
        <v>0</v>
      </c>
      <c r="Y48" s="190">
        <v>0</v>
      </c>
      <c r="Z48" s="190">
        <v>0</v>
      </c>
      <c r="AA48" s="190">
        <f t="shared" si="5"/>
        <v>0</v>
      </c>
      <c r="AB48" s="191"/>
      <c r="AC48" s="192">
        <v>42</v>
      </c>
      <c r="AD48" s="189" t="s">
        <v>59</v>
      </c>
      <c r="AE48" s="190">
        <v>0</v>
      </c>
      <c r="AF48" s="190">
        <v>30000</v>
      </c>
      <c r="AG48" s="190">
        <v>0</v>
      </c>
      <c r="AH48" s="190">
        <f t="shared" si="6"/>
        <v>30000</v>
      </c>
      <c r="AI48" s="191"/>
      <c r="AJ48" s="192">
        <v>42</v>
      </c>
      <c r="AK48" s="189" t="s">
        <v>59</v>
      </c>
      <c r="AL48" s="190">
        <v>0</v>
      </c>
      <c r="AM48" s="190">
        <v>0</v>
      </c>
      <c r="AN48" s="190">
        <v>0</v>
      </c>
      <c r="AO48" s="190">
        <f t="shared" si="7"/>
        <v>0</v>
      </c>
      <c r="AP48" s="191"/>
      <c r="AQ48" s="192">
        <v>42</v>
      </c>
      <c r="AR48" s="189" t="s">
        <v>59</v>
      </c>
      <c r="AS48" s="190">
        <v>0</v>
      </c>
      <c r="AT48" s="190">
        <v>0</v>
      </c>
      <c r="AU48" s="190">
        <v>0</v>
      </c>
      <c r="AV48" s="190">
        <f t="shared" si="8"/>
        <v>0</v>
      </c>
      <c r="AW48" s="191"/>
      <c r="AX48" s="192">
        <v>42</v>
      </c>
      <c r="AY48" s="189" t="s">
        <v>59</v>
      </c>
      <c r="AZ48" s="190">
        <v>0</v>
      </c>
      <c r="BA48" s="190">
        <v>0</v>
      </c>
      <c r="BB48" s="190">
        <v>0</v>
      </c>
      <c r="BC48" s="190">
        <f t="shared" si="9"/>
        <v>0</v>
      </c>
      <c r="BD48" s="191"/>
      <c r="BE48" s="192">
        <v>42</v>
      </c>
      <c r="BF48" s="189" t="s">
        <v>59</v>
      </c>
      <c r="BG48" s="190">
        <v>0</v>
      </c>
      <c r="BH48" s="190">
        <v>0</v>
      </c>
      <c r="BI48" s="190">
        <v>0</v>
      </c>
      <c r="BJ48" s="190">
        <f t="shared" si="10"/>
        <v>0</v>
      </c>
      <c r="BK48" s="191"/>
      <c r="BL48" s="192">
        <v>42</v>
      </c>
      <c r="BM48" s="189" t="s">
        <v>59</v>
      </c>
      <c r="BN48" s="190">
        <v>0</v>
      </c>
      <c r="BO48" s="190">
        <v>0</v>
      </c>
      <c r="BP48" s="190">
        <v>0</v>
      </c>
      <c r="BQ48" s="190">
        <f t="shared" si="11"/>
        <v>0</v>
      </c>
      <c r="BR48" s="191"/>
      <c r="BS48" s="192">
        <v>42</v>
      </c>
      <c r="BT48" s="189" t="s">
        <v>59</v>
      </c>
      <c r="BU48" s="190">
        <v>0</v>
      </c>
      <c r="BV48" s="190">
        <v>0</v>
      </c>
      <c r="BW48" s="190">
        <v>0</v>
      </c>
      <c r="BX48" s="190">
        <f t="shared" si="12"/>
        <v>0</v>
      </c>
      <c r="BY48" s="191"/>
      <c r="BZ48" s="192">
        <v>42</v>
      </c>
      <c r="CA48" s="189" t="s">
        <v>59</v>
      </c>
      <c r="CB48" s="190">
        <v>0</v>
      </c>
      <c r="CC48" s="190">
        <v>0</v>
      </c>
      <c r="CD48" s="190">
        <v>0</v>
      </c>
      <c r="CE48" s="190">
        <f t="shared" si="13"/>
        <v>0</v>
      </c>
      <c r="CF48" s="191"/>
      <c r="CG48" s="192">
        <v>42</v>
      </c>
      <c r="CH48" s="189" t="s">
        <v>59</v>
      </c>
      <c r="CI48" s="190">
        <v>0</v>
      </c>
      <c r="CJ48" s="190">
        <v>0</v>
      </c>
      <c r="CK48" s="190">
        <v>0</v>
      </c>
      <c r="CL48" s="190">
        <f t="shared" si="14"/>
        <v>0</v>
      </c>
      <c r="CM48" s="191"/>
      <c r="CN48" s="192">
        <v>42</v>
      </c>
      <c r="CO48" s="189" t="s">
        <v>59</v>
      </c>
      <c r="CP48" s="190">
        <v>0</v>
      </c>
      <c r="CQ48" s="190">
        <v>0</v>
      </c>
      <c r="CR48" s="190">
        <v>0</v>
      </c>
      <c r="CS48" s="190">
        <f t="shared" si="15"/>
        <v>0</v>
      </c>
      <c r="CT48" s="191"/>
      <c r="CU48" s="192">
        <v>42</v>
      </c>
      <c r="CV48" s="189" t="s">
        <v>59</v>
      </c>
      <c r="CW48" s="190">
        <v>0</v>
      </c>
      <c r="CX48" s="190">
        <v>0</v>
      </c>
      <c r="CY48" s="190">
        <v>0</v>
      </c>
      <c r="CZ48" s="190">
        <f t="shared" si="16"/>
        <v>0</v>
      </c>
      <c r="DA48" s="191"/>
      <c r="DB48" s="192">
        <v>42</v>
      </c>
      <c r="DC48" s="189" t="s">
        <v>59</v>
      </c>
      <c r="DD48" s="190">
        <v>0</v>
      </c>
      <c r="DE48" s="190">
        <v>0</v>
      </c>
      <c r="DF48" s="190">
        <v>0</v>
      </c>
      <c r="DG48" s="190">
        <f t="shared" si="17"/>
        <v>0</v>
      </c>
      <c r="DH48" s="191"/>
      <c r="DI48" s="192">
        <v>42</v>
      </c>
      <c r="DJ48" s="189" t="s">
        <v>59</v>
      </c>
      <c r="DK48" s="190">
        <v>0</v>
      </c>
      <c r="DL48" s="190">
        <v>0</v>
      </c>
      <c r="DM48" s="190">
        <v>0</v>
      </c>
      <c r="DN48" s="190">
        <f t="shared" si="18"/>
        <v>0</v>
      </c>
      <c r="DO48" s="191"/>
      <c r="DP48" s="192">
        <v>42</v>
      </c>
      <c r="DQ48" s="189" t="s">
        <v>59</v>
      </c>
      <c r="DR48" s="190">
        <v>0</v>
      </c>
      <c r="DS48" s="190">
        <v>0</v>
      </c>
      <c r="DT48" s="190">
        <v>0</v>
      </c>
      <c r="DU48" s="190">
        <f t="shared" si="19"/>
        <v>0</v>
      </c>
      <c r="DV48" s="191"/>
      <c r="DW48" s="192">
        <v>42</v>
      </c>
      <c r="DX48" s="189" t="s">
        <v>59</v>
      </c>
      <c r="DY48" s="190">
        <v>0</v>
      </c>
      <c r="DZ48" s="190">
        <v>0</v>
      </c>
      <c r="EA48" s="190">
        <v>0</v>
      </c>
      <c r="EB48" s="190">
        <f t="shared" si="20"/>
        <v>0</v>
      </c>
      <c r="EC48" s="191"/>
      <c r="ED48" s="192">
        <v>42</v>
      </c>
      <c r="EE48" s="189" t="s">
        <v>59</v>
      </c>
      <c r="EF48" s="190">
        <v>0</v>
      </c>
      <c r="EG48" s="190">
        <v>0</v>
      </c>
      <c r="EH48" s="190">
        <v>0</v>
      </c>
      <c r="EI48" s="190">
        <f t="shared" si="21"/>
        <v>0</v>
      </c>
      <c r="EJ48" s="191"/>
      <c r="EK48" s="192">
        <v>42</v>
      </c>
      <c r="EL48" s="189" t="s">
        <v>59</v>
      </c>
      <c r="EM48" s="190">
        <v>0</v>
      </c>
      <c r="EN48" s="190">
        <v>0</v>
      </c>
      <c r="EO48" s="190">
        <v>0</v>
      </c>
      <c r="EP48" s="190">
        <f t="shared" si="22"/>
        <v>0</v>
      </c>
      <c r="EQ48" s="191"/>
      <c r="ER48" s="192">
        <v>42</v>
      </c>
      <c r="ES48" s="189" t="s">
        <v>59</v>
      </c>
      <c r="ET48" s="190">
        <v>0</v>
      </c>
      <c r="EU48" s="190">
        <v>0</v>
      </c>
      <c r="EV48" s="190">
        <v>0</v>
      </c>
      <c r="EW48" s="190">
        <f t="shared" si="23"/>
        <v>0</v>
      </c>
      <c r="EX48" s="191"/>
      <c r="EY48" s="192">
        <v>42</v>
      </c>
      <c r="EZ48" s="189" t="s">
        <v>59</v>
      </c>
      <c r="FA48" s="190">
        <v>0</v>
      </c>
      <c r="FB48" s="190">
        <v>0</v>
      </c>
      <c r="FC48" s="190">
        <v>0</v>
      </c>
      <c r="FD48" s="190">
        <f t="shared" si="24"/>
        <v>0</v>
      </c>
      <c r="FE48" s="191"/>
      <c r="FF48" s="192">
        <v>42</v>
      </c>
      <c r="FG48" s="189" t="s">
        <v>59</v>
      </c>
      <c r="FH48" s="190">
        <v>0</v>
      </c>
      <c r="FI48" s="190">
        <f t="shared" si="25"/>
        <v>30000</v>
      </c>
      <c r="FJ48" s="190">
        <f t="shared" si="0"/>
        <v>0</v>
      </c>
      <c r="FK48" s="190">
        <f t="shared" si="1"/>
        <v>30000</v>
      </c>
      <c r="FL48" s="9"/>
    </row>
    <row r="49" spans="1:168" ht="15.75" hidden="1">
      <c r="A49" s="188">
        <v>43</v>
      </c>
      <c r="B49" s="189" t="s">
        <v>60</v>
      </c>
      <c r="C49" s="190">
        <v>0</v>
      </c>
      <c r="D49" s="190">
        <v>0</v>
      </c>
      <c r="E49" s="190">
        <v>0</v>
      </c>
      <c r="F49" s="190">
        <f t="shared" si="2"/>
        <v>0</v>
      </c>
      <c r="G49" s="191"/>
      <c r="H49" s="192">
        <v>43</v>
      </c>
      <c r="I49" s="189" t="s">
        <v>60</v>
      </c>
      <c r="J49" s="190">
        <v>0</v>
      </c>
      <c r="K49" s="190">
        <v>0</v>
      </c>
      <c r="L49" s="190">
        <v>0</v>
      </c>
      <c r="M49" s="190">
        <f t="shared" si="3"/>
        <v>0</v>
      </c>
      <c r="N49" s="191"/>
      <c r="O49" s="192">
        <v>43</v>
      </c>
      <c r="P49" s="189" t="s">
        <v>60</v>
      </c>
      <c r="Q49" s="190">
        <v>0</v>
      </c>
      <c r="R49" s="190">
        <v>0</v>
      </c>
      <c r="S49" s="190">
        <v>0</v>
      </c>
      <c r="T49" s="190">
        <f t="shared" si="4"/>
        <v>0</v>
      </c>
      <c r="U49" s="191"/>
      <c r="V49" s="192">
        <v>43</v>
      </c>
      <c r="W49" s="189" t="s">
        <v>60</v>
      </c>
      <c r="X49" s="190">
        <v>0</v>
      </c>
      <c r="Y49" s="190">
        <v>0</v>
      </c>
      <c r="Z49" s="190">
        <v>0</v>
      </c>
      <c r="AA49" s="190">
        <f t="shared" si="5"/>
        <v>0</v>
      </c>
      <c r="AB49" s="191"/>
      <c r="AC49" s="192">
        <v>43</v>
      </c>
      <c r="AD49" s="189" t="s">
        <v>60</v>
      </c>
      <c r="AE49" s="190">
        <v>0</v>
      </c>
      <c r="AF49" s="190">
        <v>30000</v>
      </c>
      <c r="AG49" s="190">
        <v>0</v>
      </c>
      <c r="AH49" s="190">
        <f t="shared" si="6"/>
        <v>30000</v>
      </c>
      <c r="AI49" s="191"/>
      <c r="AJ49" s="192">
        <v>43</v>
      </c>
      <c r="AK49" s="189" t="s">
        <v>60</v>
      </c>
      <c r="AL49" s="190">
        <v>0</v>
      </c>
      <c r="AM49" s="190">
        <v>0</v>
      </c>
      <c r="AN49" s="190">
        <v>0</v>
      </c>
      <c r="AO49" s="190">
        <f t="shared" si="7"/>
        <v>0</v>
      </c>
      <c r="AP49" s="191"/>
      <c r="AQ49" s="192">
        <v>43</v>
      </c>
      <c r="AR49" s="189" t="s">
        <v>60</v>
      </c>
      <c r="AS49" s="190">
        <v>0</v>
      </c>
      <c r="AT49" s="190">
        <v>0</v>
      </c>
      <c r="AU49" s="190">
        <v>0</v>
      </c>
      <c r="AV49" s="190">
        <f t="shared" si="8"/>
        <v>0</v>
      </c>
      <c r="AW49" s="191"/>
      <c r="AX49" s="192">
        <v>43</v>
      </c>
      <c r="AY49" s="189" t="s">
        <v>60</v>
      </c>
      <c r="AZ49" s="190">
        <v>0</v>
      </c>
      <c r="BA49" s="190">
        <v>0</v>
      </c>
      <c r="BB49" s="190">
        <v>0</v>
      </c>
      <c r="BC49" s="190">
        <f t="shared" si="9"/>
        <v>0</v>
      </c>
      <c r="BD49" s="191"/>
      <c r="BE49" s="192">
        <v>43</v>
      </c>
      <c r="BF49" s="189" t="s">
        <v>60</v>
      </c>
      <c r="BG49" s="190">
        <v>0</v>
      </c>
      <c r="BH49" s="190">
        <v>0</v>
      </c>
      <c r="BI49" s="190">
        <v>0</v>
      </c>
      <c r="BJ49" s="190">
        <f t="shared" si="10"/>
        <v>0</v>
      </c>
      <c r="BK49" s="191"/>
      <c r="BL49" s="192">
        <v>43</v>
      </c>
      <c r="BM49" s="189" t="s">
        <v>60</v>
      </c>
      <c r="BN49" s="190">
        <v>0</v>
      </c>
      <c r="BO49" s="190">
        <v>0</v>
      </c>
      <c r="BP49" s="190">
        <v>0</v>
      </c>
      <c r="BQ49" s="190">
        <f t="shared" si="11"/>
        <v>0</v>
      </c>
      <c r="BR49" s="191"/>
      <c r="BS49" s="192">
        <v>43</v>
      </c>
      <c r="BT49" s="189" t="s">
        <v>60</v>
      </c>
      <c r="BU49" s="190">
        <v>0</v>
      </c>
      <c r="BV49" s="190">
        <v>0</v>
      </c>
      <c r="BW49" s="190">
        <v>0</v>
      </c>
      <c r="BX49" s="190">
        <f t="shared" si="12"/>
        <v>0</v>
      </c>
      <c r="BY49" s="191"/>
      <c r="BZ49" s="192">
        <v>43</v>
      </c>
      <c r="CA49" s="189" t="s">
        <v>60</v>
      </c>
      <c r="CB49" s="190">
        <v>0</v>
      </c>
      <c r="CC49" s="190">
        <v>0</v>
      </c>
      <c r="CD49" s="190">
        <v>0</v>
      </c>
      <c r="CE49" s="190">
        <f t="shared" si="13"/>
        <v>0</v>
      </c>
      <c r="CF49" s="191"/>
      <c r="CG49" s="192">
        <v>43</v>
      </c>
      <c r="CH49" s="189" t="s">
        <v>60</v>
      </c>
      <c r="CI49" s="190">
        <v>0</v>
      </c>
      <c r="CJ49" s="190">
        <v>0</v>
      </c>
      <c r="CK49" s="190">
        <v>0</v>
      </c>
      <c r="CL49" s="190">
        <f t="shared" si="14"/>
        <v>0</v>
      </c>
      <c r="CM49" s="191"/>
      <c r="CN49" s="192">
        <v>43</v>
      </c>
      <c r="CO49" s="189" t="s">
        <v>60</v>
      </c>
      <c r="CP49" s="190">
        <v>0</v>
      </c>
      <c r="CQ49" s="190">
        <v>0</v>
      </c>
      <c r="CR49" s="190">
        <v>0</v>
      </c>
      <c r="CS49" s="190">
        <f t="shared" si="15"/>
        <v>0</v>
      </c>
      <c r="CT49" s="191"/>
      <c r="CU49" s="192">
        <v>43</v>
      </c>
      <c r="CV49" s="189" t="s">
        <v>60</v>
      </c>
      <c r="CW49" s="190">
        <v>0</v>
      </c>
      <c r="CX49" s="190">
        <v>0</v>
      </c>
      <c r="CY49" s="190">
        <v>0</v>
      </c>
      <c r="CZ49" s="190">
        <f t="shared" si="16"/>
        <v>0</v>
      </c>
      <c r="DA49" s="191"/>
      <c r="DB49" s="192">
        <v>43</v>
      </c>
      <c r="DC49" s="189" t="s">
        <v>60</v>
      </c>
      <c r="DD49" s="190">
        <v>0</v>
      </c>
      <c r="DE49" s="190">
        <v>0</v>
      </c>
      <c r="DF49" s="190">
        <v>0</v>
      </c>
      <c r="DG49" s="190">
        <f t="shared" si="17"/>
        <v>0</v>
      </c>
      <c r="DH49" s="191"/>
      <c r="DI49" s="192">
        <v>43</v>
      </c>
      <c r="DJ49" s="189" t="s">
        <v>60</v>
      </c>
      <c r="DK49" s="190">
        <v>0</v>
      </c>
      <c r="DL49" s="190">
        <v>0</v>
      </c>
      <c r="DM49" s="190">
        <v>0</v>
      </c>
      <c r="DN49" s="190">
        <f t="shared" si="18"/>
        <v>0</v>
      </c>
      <c r="DO49" s="191"/>
      <c r="DP49" s="192">
        <v>43</v>
      </c>
      <c r="DQ49" s="189" t="s">
        <v>60</v>
      </c>
      <c r="DR49" s="190">
        <v>0</v>
      </c>
      <c r="DS49" s="190">
        <v>0</v>
      </c>
      <c r="DT49" s="190">
        <v>0</v>
      </c>
      <c r="DU49" s="190">
        <f t="shared" si="19"/>
        <v>0</v>
      </c>
      <c r="DV49" s="191"/>
      <c r="DW49" s="192">
        <v>43</v>
      </c>
      <c r="DX49" s="189" t="s">
        <v>60</v>
      </c>
      <c r="DY49" s="190">
        <v>0</v>
      </c>
      <c r="DZ49" s="190">
        <v>0</v>
      </c>
      <c r="EA49" s="190">
        <v>0</v>
      </c>
      <c r="EB49" s="190">
        <f t="shared" si="20"/>
        <v>0</v>
      </c>
      <c r="EC49" s="191"/>
      <c r="ED49" s="192">
        <v>43</v>
      </c>
      <c r="EE49" s="189" t="s">
        <v>60</v>
      </c>
      <c r="EF49" s="190">
        <v>0</v>
      </c>
      <c r="EG49" s="190">
        <v>0</v>
      </c>
      <c r="EH49" s="190">
        <v>0</v>
      </c>
      <c r="EI49" s="190">
        <f t="shared" si="21"/>
        <v>0</v>
      </c>
      <c r="EJ49" s="191"/>
      <c r="EK49" s="192">
        <v>43</v>
      </c>
      <c r="EL49" s="189" t="s">
        <v>60</v>
      </c>
      <c r="EM49" s="190">
        <v>0</v>
      </c>
      <c r="EN49" s="190">
        <v>0</v>
      </c>
      <c r="EO49" s="190">
        <v>0</v>
      </c>
      <c r="EP49" s="190">
        <f t="shared" si="22"/>
        <v>0</v>
      </c>
      <c r="EQ49" s="191"/>
      <c r="ER49" s="192">
        <v>43</v>
      </c>
      <c r="ES49" s="189" t="s">
        <v>60</v>
      </c>
      <c r="ET49" s="190">
        <v>0</v>
      </c>
      <c r="EU49" s="190">
        <v>0</v>
      </c>
      <c r="EV49" s="190">
        <v>0</v>
      </c>
      <c r="EW49" s="190">
        <f t="shared" si="23"/>
        <v>0</v>
      </c>
      <c r="EX49" s="191"/>
      <c r="EY49" s="192">
        <v>43</v>
      </c>
      <c r="EZ49" s="189" t="s">
        <v>60</v>
      </c>
      <c r="FA49" s="190">
        <v>0</v>
      </c>
      <c r="FB49" s="190">
        <v>0</v>
      </c>
      <c r="FC49" s="190">
        <v>0</v>
      </c>
      <c r="FD49" s="190">
        <f t="shared" si="24"/>
        <v>0</v>
      </c>
      <c r="FE49" s="191"/>
      <c r="FF49" s="192">
        <v>43</v>
      </c>
      <c r="FG49" s="189" t="s">
        <v>60</v>
      </c>
      <c r="FH49" s="190">
        <v>0</v>
      </c>
      <c r="FI49" s="190">
        <f t="shared" si="25"/>
        <v>30000</v>
      </c>
      <c r="FJ49" s="190">
        <f t="shared" si="0"/>
        <v>0</v>
      </c>
      <c r="FK49" s="190">
        <f t="shared" si="1"/>
        <v>30000</v>
      </c>
      <c r="FL49" s="9"/>
    </row>
    <row r="50" spans="1:168" ht="15.75" hidden="1">
      <c r="A50" s="188">
        <v>44</v>
      </c>
      <c r="B50" s="189" t="s">
        <v>61</v>
      </c>
      <c r="C50" s="190">
        <v>0</v>
      </c>
      <c r="D50" s="190">
        <v>0</v>
      </c>
      <c r="E50" s="190">
        <v>0</v>
      </c>
      <c r="F50" s="190">
        <f t="shared" si="2"/>
        <v>0</v>
      </c>
      <c r="G50" s="191"/>
      <c r="H50" s="192">
        <v>44</v>
      </c>
      <c r="I50" s="189" t="s">
        <v>61</v>
      </c>
      <c r="J50" s="190">
        <v>0</v>
      </c>
      <c r="K50" s="190">
        <v>0</v>
      </c>
      <c r="L50" s="190">
        <v>0</v>
      </c>
      <c r="M50" s="190">
        <f t="shared" si="3"/>
        <v>0</v>
      </c>
      <c r="N50" s="191"/>
      <c r="O50" s="192">
        <v>44</v>
      </c>
      <c r="P50" s="189" t="s">
        <v>61</v>
      </c>
      <c r="Q50" s="190">
        <v>0</v>
      </c>
      <c r="R50" s="190">
        <v>0</v>
      </c>
      <c r="S50" s="190">
        <v>0</v>
      </c>
      <c r="T50" s="190">
        <f t="shared" si="4"/>
        <v>0</v>
      </c>
      <c r="U50" s="191"/>
      <c r="V50" s="192">
        <v>44</v>
      </c>
      <c r="W50" s="189" t="s">
        <v>61</v>
      </c>
      <c r="X50" s="190">
        <v>0</v>
      </c>
      <c r="Y50" s="190">
        <v>0</v>
      </c>
      <c r="Z50" s="190">
        <v>0</v>
      </c>
      <c r="AA50" s="190">
        <f t="shared" si="5"/>
        <v>0</v>
      </c>
      <c r="AB50" s="191"/>
      <c r="AC50" s="192">
        <v>44</v>
      </c>
      <c r="AD50" s="189" t="s">
        <v>61</v>
      </c>
      <c r="AE50" s="190">
        <v>0</v>
      </c>
      <c r="AF50" s="190">
        <v>30000</v>
      </c>
      <c r="AG50" s="190">
        <v>0</v>
      </c>
      <c r="AH50" s="190">
        <f t="shared" si="6"/>
        <v>30000</v>
      </c>
      <c r="AI50" s="191"/>
      <c r="AJ50" s="192">
        <v>44</v>
      </c>
      <c r="AK50" s="189" t="s">
        <v>61</v>
      </c>
      <c r="AL50" s="190">
        <v>0</v>
      </c>
      <c r="AM50" s="190">
        <v>0</v>
      </c>
      <c r="AN50" s="190">
        <v>0</v>
      </c>
      <c r="AO50" s="190">
        <f t="shared" si="7"/>
        <v>0</v>
      </c>
      <c r="AP50" s="191"/>
      <c r="AQ50" s="192">
        <v>44</v>
      </c>
      <c r="AR50" s="189" t="s">
        <v>61</v>
      </c>
      <c r="AS50" s="190">
        <v>0</v>
      </c>
      <c r="AT50" s="190">
        <v>0</v>
      </c>
      <c r="AU50" s="190">
        <v>0</v>
      </c>
      <c r="AV50" s="190">
        <f t="shared" si="8"/>
        <v>0</v>
      </c>
      <c r="AW50" s="191"/>
      <c r="AX50" s="192">
        <v>44</v>
      </c>
      <c r="AY50" s="189" t="s">
        <v>61</v>
      </c>
      <c r="AZ50" s="190">
        <v>0</v>
      </c>
      <c r="BA50" s="190">
        <v>0</v>
      </c>
      <c r="BB50" s="190">
        <v>0</v>
      </c>
      <c r="BC50" s="190">
        <f t="shared" si="9"/>
        <v>0</v>
      </c>
      <c r="BD50" s="191"/>
      <c r="BE50" s="192">
        <v>44</v>
      </c>
      <c r="BF50" s="189" t="s">
        <v>61</v>
      </c>
      <c r="BG50" s="190">
        <v>0</v>
      </c>
      <c r="BH50" s="190">
        <v>0</v>
      </c>
      <c r="BI50" s="190">
        <v>0</v>
      </c>
      <c r="BJ50" s="190">
        <f t="shared" si="10"/>
        <v>0</v>
      </c>
      <c r="BK50" s="191"/>
      <c r="BL50" s="192">
        <v>44</v>
      </c>
      <c r="BM50" s="189" t="s">
        <v>61</v>
      </c>
      <c r="BN50" s="190">
        <v>0</v>
      </c>
      <c r="BO50" s="190">
        <v>0</v>
      </c>
      <c r="BP50" s="190">
        <v>0</v>
      </c>
      <c r="BQ50" s="190">
        <f t="shared" si="11"/>
        <v>0</v>
      </c>
      <c r="BR50" s="191"/>
      <c r="BS50" s="192">
        <v>44</v>
      </c>
      <c r="BT50" s="189" t="s">
        <v>61</v>
      </c>
      <c r="BU50" s="190">
        <v>0</v>
      </c>
      <c r="BV50" s="190">
        <v>0</v>
      </c>
      <c r="BW50" s="190">
        <v>0</v>
      </c>
      <c r="BX50" s="190">
        <f t="shared" si="12"/>
        <v>0</v>
      </c>
      <c r="BY50" s="191"/>
      <c r="BZ50" s="192">
        <v>44</v>
      </c>
      <c r="CA50" s="189" t="s">
        <v>61</v>
      </c>
      <c r="CB50" s="190">
        <v>0</v>
      </c>
      <c r="CC50" s="190">
        <v>0</v>
      </c>
      <c r="CD50" s="190">
        <v>0</v>
      </c>
      <c r="CE50" s="190">
        <f t="shared" si="13"/>
        <v>0</v>
      </c>
      <c r="CF50" s="191"/>
      <c r="CG50" s="192">
        <v>44</v>
      </c>
      <c r="CH50" s="189" t="s">
        <v>61</v>
      </c>
      <c r="CI50" s="190">
        <v>0</v>
      </c>
      <c r="CJ50" s="190">
        <v>0</v>
      </c>
      <c r="CK50" s="190">
        <v>0</v>
      </c>
      <c r="CL50" s="190">
        <f t="shared" si="14"/>
        <v>0</v>
      </c>
      <c r="CM50" s="191"/>
      <c r="CN50" s="192">
        <v>44</v>
      </c>
      <c r="CO50" s="189" t="s">
        <v>61</v>
      </c>
      <c r="CP50" s="190">
        <v>0</v>
      </c>
      <c r="CQ50" s="190">
        <v>0</v>
      </c>
      <c r="CR50" s="190">
        <v>0</v>
      </c>
      <c r="CS50" s="190">
        <f t="shared" si="15"/>
        <v>0</v>
      </c>
      <c r="CT50" s="191"/>
      <c r="CU50" s="192">
        <v>44</v>
      </c>
      <c r="CV50" s="189" t="s">
        <v>61</v>
      </c>
      <c r="CW50" s="190">
        <v>0</v>
      </c>
      <c r="CX50" s="190">
        <v>0</v>
      </c>
      <c r="CY50" s="190">
        <v>0</v>
      </c>
      <c r="CZ50" s="190">
        <f t="shared" si="16"/>
        <v>0</v>
      </c>
      <c r="DA50" s="191"/>
      <c r="DB50" s="192">
        <v>44</v>
      </c>
      <c r="DC50" s="189" t="s">
        <v>61</v>
      </c>
      <c r="DD50" s="190">
        <v>0</v>
      </c>
      <c r="DE50" s="190">
        <v>0</v>
      </c>
      <c r="DF50" s="190">
        <v>0</v>
      </c>
      <c r="DG50" s="190">
        <f t="shared" si="17"/>
        <v>0</v>
      </c>
      <c r="DH50" s="191"/>
      <c r="DI50" s="192">
        <v>44</v>
      </c>
      <c r="DJ50" s="189" t="s">
        <v>61</v>
      </c>
      <c r="DK50" s="190">
        <v>0</v>
      </c>
      <c r="DL50" s="190">
        <v>0</v>
      </c>
      <c r="DM50" s="190">
        <v>0</v>
      </c>
      <c r="DN50" s="190">
        <f t="shared" si="18"/>
        <v>0</v>
      </c>
      <c r="DO50" s="191"/>
      <c r="DP50" s="192">
        <v>44</v>
      </c>
      <c r="DQ50" s="189" t="s">
        <v>61</v>
      </c>
      <c r="DR50" s="190">
        <v>0</v>
      </c>
      <c r="DS50" s="190">
        <v>0</v>
      </c>
      <c r="DT50" s="190">
        <v>0</v>
      </c>
      <c r="DU50" s="190">
        <f t="shared" si="19"/>
        <v>0</v>
      </c>
      <c r="DV50" s="191"/>
      <c r="DW50" s="192">
        <v>44</v>
      </c>
      <c r="DX50" s="189" t="s">
        <v>61</v>
      </c>
      <c r="DY50" s="190">
        <v>0</v>
      </c>
      <c r="DZ50" s="190">
        <v>0</v>
      </c>
      <c r="EA50" s="190">
        <v>0</v>
      </c>
      <c r="EB50" s="190">
        <f t="shared" si="20"/>
        <v>0</v>
      </c>
      <c r="EC50" s="191"/>
      <c r="ED50" s="192">
        <v>44</v>
      </c>
      <c r="EE50" s="189" t="s">
        <v>61</v>
      </c>
      <c r="EF50" s="190">
        <v>0</v>
      </c>
      <c r="EG50" s="190">
        <v>0</v>
      </c>
      <c r="EH50" s="190">
        <v>0</v>
      </c>
      <c r="EI50" s="190">
        <f t="shared" si="21"/>
        <v>0</v>
      </c>
      <c r="EJ50" s="191"/>
      <c r="EK50" s="192">
        <v>44</v>
      </c>
      <c r="EL50" s="189" t="s">
        <v>61</v>
      </c>
      <c r="EM50" s="190">
        <v>0</v>
      </c>
      <c r="EN50" s="190">
        <v>0</v>
      </c>
      <c r="EO50" s="190">
        <v>0</v>
      </c>
      <c r="EP50" s="190">
        <f t="shared" si="22"/>
        <v>0</v>
      </c>
      <c r="EQ50" s="191"/>
      <c r="ER50" s="192">
        <v>44</v>
      </c>
      <c r="ES50" s="189" t="s">
        <v>61</v>
      </c>
      <c r="ET50" s="190">
        <v>0</v>
      </c>
      <c r="EU50" s="190">
        <v>0</v>
      </c>
      <c r="EV50" s="190">
        <v>0</v>
      </c>
      <c r="EW50" s="190">
        <f t="shared" si="23"/>
        <v>0</v>
      </c>
      <c r="EX50" s="191"/>
      <c r="EY50" s="192">
        <v>44</v>
      </c>
      <c r="EZ50" s="189" t="s">
        <v>61</v>
      </c>
      <c r="FA50" s="190">
        <v>0</v>
      </c>
      <c r="FB50" s="190">
        <v>0</v>
      </c>
      <c r="FC50" s="190">
        <v>0</v>
      </c>
      <c r="FD50" s="190">
        <f t="shared" si="24"/>
        <v>0</v>
      </c>
      <c r="FE50" s="191"/>
      <c r="FF50" s="192">
        <v>44</v>
      </c>
      <c r="FG50" s="189" t="s">
        <v>61</v>
      </c>
      <c r="FH50" s="190">
        <v>0</v>
      </c>
      <c r="FI50" s="190">
        <f t="shared" si="25"/>
        <v>30000</v>
      </c>
      <c r="FJ50" s="190">
        <f t="shared" si="0"/>
        <v>0</v>
      </c>
      <c r="FK50" s="190">
        <f t="shared" si="1"/>
        <v>30000</v>
      </c>
      <c r="FL50" s="9"/>
    </row>
    <row r="51" spans="1:168" ht="15.75" hidden="1">
      <c r="A51" s="188">
        <v>45</v>
      </c>
      <c r="B51" s="189" t="s">
        <v>62</v>
      </c>
      <c r="C51" s="190">
        <v>0</v>
      </c>
      <c r="D51" s="190">
        <v>0</v>
      </c>
      <c r="E51" s="190">
        <v>0</v>
      </c>
      <c r="F51" s="190">
        <f t="shared" si="2"/>
        <v>0</v>
      </c>
      <c r="G51" s="191"/>
      <c r="H51" s="192">
        <v>45</v>
      </c>
      <c r="I51" s="189" t="s">
        <v>62</v>
      </c>
      <c r="J51" s="190">
        <v>0</v>
      </c>
      <c r="K51" s="190">
        <v>0</v>
      </c>
      <c r="L51" s="190">
        <v>0</v>
      </c>
      <c r="M51" s="190">
        <f t="shared" si="3"/>
        <v>0</v>
      </c>
      <c r="N51" s="191"/>
      <c r="O51" s="192">
        <v>45</v>
      </c>
      <c r="P51" s="189" t="s">
        <v>62</v>
      </c>
      <c r="Q51" s="190">
        <v>0</v>
      </c>
      <c r="R51" s="190">
        <v>0</v>
      </c>
      <c r="S51" s="190">
        <v>0</v>
      </c>
      <c r="T51" s="190">
        <f t="shared" si="4"/>
        <v>0</v>
      </c>
      <c r="U51" s="191"/>
      <c r="V51" s="192">
        <v>45</v>
      </c>
      <c r="W51" s="189" t="s">
        <v>62</v>
      </c>
      <c r="X51" s="190">
        <v>0</v>
      </c>
      <c r="Y51" s="190">
        <v>0</v>
      </c>
      <c r="Z51" s="190">
        <v>0</v>
      </c>
      <c r="AA51" s="190">
        <f t="shared" si="5"/>
        <v>0</v>
      </c>
      <c r="AB51" s="191"/>
      <c r="AC51" s="192">
        <v>45</v>
      </c>
      <c r="AD51" s="189" t="s">
        <v>62</v>
      </c>
      <c r="AE51" s="190">
        <v>0</v>
      </c>
      <c r="AF51" s="190">
        <v>30000</v>
      </c>
      <c r="AG51" s="190">
        <v>0</v>
      </c>
      <c r="AH51" s="190">
        <f t="shared" si="6"/>
        <v>30000</v>
      </c>
      <c r="AI51" s="191"/>
      <c r="AJ51" s="192">
        <v>45</v>
      </c>
      <c r="AK51" s="189" t="s">
        <v>62</v>
      </c>
      <c r="AL51" s="190">
        <v>0</v>
      </c>
      <c r="AM51" s="190">
        <v>0</v>
      </c>
      <c r="AN51" s="190">
        <v>0</v>
      </c>
      <c r="AO51" s="190">
        <f t="shared" si="7"/>
        <v>0</v>
      </c>
      <c r="AP51" s="191"/>
      <c r="AQ51" s="192">
        <v>45</v>
      </c>
      <c r="AR51" s="189" t="s">
        <v>62</v>
      </c>
      <c r="AS51" s="190">
        <v>0</v>
      </c>
      <c r="AT51" s="190">
        <v>0</v>
      </c>
      <c r="AU51" s="190">
        <v>0</v>
      </c>
      <c r="AV51" s="190">
        <f t="shared" si="8"/>
        <v>0</v>
      </c>
      <c r="AW51" s="191"/>
      <c r="AX51" s="192">
        <v>45</v>
      </c>
      <c r="AY51" s="189" t="s">
        <v>62</v>
      </c>
      <c r="AZ51" s="190">
        <v>0</v>
      </c>
      <c r="BA51" s="190">
        <v>0</v>
      </c>
      <c r="BB51" s="190">
        <v>0</v>
      </c>
      <c r="BC51" s="190">
        <f t="shared" si="9"/>
        <v>0</v>
      </c>
      <c r="BD51" s="191"/>
      <c r="BE51" s="192">
        <v>45</v>
      </c>
      <c r="BF51" s="189" t="s">
        <v>62</v>
      </c>
      <c r="BG51" s="190">
        <v>0</v>
      </c>
      <c r="BH51" s="190">
        <v>0</v>
      </c>
      <c r="BI51" s="190">
        <v>0</v>
      </c>
      <c r="BJ51" s="190">
        <f t="shared" si="10"/>
        <v>0</v>
      </c>
      <c r="BK51" s="191"/>
      <c r="BL51" s="192">
        <v>45</v>
      </c>
      <c r="BM51" s="189" t="s">
        <v>62</v>
      </c>
      <c r="BN51" s="190">
        <v>0</v>
      </c>
      <c r="BO51" s="190">
        <v>0</v>
      </c>
      <c r="BP51" s="190">
        <v>0</v>
      </c>
      <c r="BQ51" s="190">
        <f t="shared" si="11"/>
        <v>0</v>
      </c>
      <c r="BR51" s="191"/>
      <c r="BS51" s="192">
        <v>45</v>
      </c>
      <c r="BT51" s="189" t="s">
        <v>62</v>
      </c>
      <c r="BU51" s="190">
        <v>0</v>
      </c>
      <c r="BV51" s="190">
        <v>0</v>
      </c>
      <c r="BW51" s="190">
        <v>0</v>
      </c>
      <c r="BX51" s="190">
        <f t="shared" si="12"/>
        <v>0</v>
      </c>
      <c r="BY51" s="191"/>
      <c r="BZ51" s="192">
        <v>45</v>
      </c>
      <c r="CA51" s="189" t="s">
        <v>62</v>
      </c>
      <c r="CB51" s="190">
        <v>0</v>
      </c>
      <c r="CC51" s="190">
        <v>0</v>
      </c>
      <c r="CD51" s="190">
        <v>0</v>
      </c>
      <c r="CE51" s="190">
        <f t="shared" si="13"/>
        <v>0</v>
      </c>
      <c r="CF51" s="191"/>
      <c r="CG51" s="192">
        <v>45</v>
      </c>
      <c r="CH51" s="189" t="s">
        <v>62</v>
      </c>
      <c r="CI51" s="190">
        <v>0</v>
      </c>
      <c r="CJ51" s="190">
        <v>0</v>
      </c>
      <c r="CK51" s="190">
        <v>0</v>
      </c>
      <c r="CL51" s="190">
        <f t="shared" si="14"/>
        <v>0</v>
      </c>
      <c r="CM51" s="191"/>
      <c r="CN51" s="192">
        <v>45</v>
      </c>
      <c r="CO51" s="189" t="s">
        <v>62</v>
      </c>
      <c r="CP51" s="190">
        <v>0</v>
      </c>
      <c r="CQ51" s="190">
        <v>0</v>
      </c>
      <c r="CR51" s="190">
        <v>0</v>
      </c>
      <c r="CS51" s="190">
        <f t="shared" si="15"/>
        <v>0</v>
      </c>
      <c r="CT51" s="191"/>
      <c r="CU51" s="192">
        <v>45</v>
      </c>
      <c r="CV51" s="189" t="s">
        <v>62</v>
      </c>
      <c r="CW51" s="190">
        <v>0</v>
      </c>
      <c r="CX51" s="190">
        <v>0</v>
      </c>
      <c r="CY51" s="190">
        <v>0</v>
      </c>
      <c r="CZ51" s="190">
        <f t="shared" si="16"/>
        <v>0</v>
      </c>
      <c r="DA51" s="191"/>
      <c r="DB51" s="192">
        <v>45</v>
      </c>
      <c r="DC51" s="189" t="s">
        <v>62</v>
      </c>
      <c r="DD51" s="190">
        <v>0</v>
      </c>
      <c r="DE51" s="190">
        <v>0</v>
      </c>
      <c r="DF51" s="190">
        <v>0</v>
      </c>
      <c r="DG51" s="190">
        <f t="shared" si="17"/>
        <v>0</v>
      </c>
      <c r="DH51" s="191"/>
      <c r="DI51" s="192">
        <v>45</v>
      </c>
      <c r="DJ51" s="189" t="s">
        <v>62</v>
      </c>
      <c r="DK51" s="190">
        <v>0</v>
      </c>
      <c r="DL51" s="190">
        <v>0</v>
      </c>
      <c r="DM51" s="190">
        <v>0</v>
      </c>
      <c r="DN51" s="190">
        <f t="shared" si="18"/>
        <v>0</v>
      </c>
      <c r="DO51" s="191"/>
      <c r="DP51" s="192">
        <v>45</v>
      </c>
      <c r="DQ51" s="189" t="s">
        <v>62</v>
      </c>
      <c r="DR51" s="190">
        <v>0</v>
      </c>
      <c r="DS51" s="190">
        <v>0</v>
      </c>
      <c r="DT51" s="190">
        <v>0</v>
      </c>
      <c r="DU51" s="190">
        <f t="shared" si="19"/>
        <v>0</v>
      </c>
      <c r="DV51" s="191"/>
      <c r="DW51" s="192">
        <v>45</v>
      </c>
      <c r="DX51" s="189" t="s">
        <v>62</v>
      </c>
      <c r="DY51" s="190">
        <v>0</v>
      </c>
      <c r="DZ51" s="190">
        <v>0</v>
      </c>
      <c r="EA51" s="190">
        <v>0</v>
      </c>
      <c r="EB51" s="190">
        <f t="shared" si="20"/>
        <v>0</v>
      </c>
      <c r="EC51" s="191"/>
      <c r="ED51" s="192">
        <v>45</v>
      </c>
      <c r="EE51" s="189" t="s">
        <v>62</v>
      </c>
      <c r="EF51" s="190">
        <v>0</v>
      </c>
      <c r="EG51" s="190">
        <v>0</v>
      </c>
      <c r="EH51" s="190">
        <v>0</v>
      </c>
      <c r="EI51" s="190">
        <f t="shared" si="21"/>
        <v>0</v>
      </c>
      <c r="EJ51" s="191"/>
      <c r="EK51" s="192">
        <v>45</v>
      </c>
      <c r="EL51" s="189" t="s">
        <v>62</v>
      </c>
      <c r="EM51" s="190">
        <v>0</v>
      </c>
      <c r="EN51" s="190">
        <v>0</v>
      </c>
      <c r="EO51" s="190">
        <v>0</v>
      </c>
      <c r="EP51" s="190">
        <f t="shared" si="22"/>
        <v>0</v>
      </c>
      <c r="EQ51" s="191"/>
      <c r="ER51" s="192">
        <v>45</v>
      </c>
      <c r="ES51" s="189" t="s">
        <v>62</v>
      </c>
      <c r="ET51" s="190">
        <v>0</v>
      </c>
      <c r="EU51" s="190">
        <v>0</v>
      </c>
      <c r="EV51" s="190">
        <v>0</v>
      </c>
      <c r="EW51" s="190">
        <f t="shared" si="23"/>
        <v>0</v>
      </c>
      <c r="EX51" s="191"/>
      <c r="EY51" s="192">
        <v>45</v>
      </c>
      <c r="EZ51" s="189" t="s">
        <v>62</v>
      </c>
      <c r="FA51" s="190">
        <v>0</v>
      </c>
      <c r="FB51" s="190">
        <v>0</v>
      </c>
      <c r="FC51" s="190">
        <v>0</v>
      </c>
      <c r="FD51" s="190">
        <f t="shared" si="24"/>
        <v>0</v>
      </c>
      <c r="FE51" s="191"/>
      <c r="FF51" s="192">
        <v>45</v>
      </c>
      <c r="FG51" s="189" t="s">
        <v>62</v>
      </c>
      <c r="FH51" s="190">
        <v>0</v>
      </c>
      <c r="FI51" s="190">
        <f t="shared" si="25"/>
        <v>30000</v>
      </c>
      <c r="FJ51" s="190">
        <f t="shared" si="0"/>
        <v>0</v>
      </c>
      <c r="FK51" s="190">
        <f t="shared" si="1"/>
        <v>30000</v>
      </c>
      <c r="FL51" s="9"/>
    </row>
    <row r="52" spans="1:168" ht="15.75" hidden="1">
      <c r="A52" s="188">
        <v>46</v>
      </c>
      <c r="B52" s="189" t="s">
        <v>63</v>
      </c>
      <c r="C52" s="190">
        <v>0</v>
      </c>
      <c r="D52" s="190">
        <v>0</v>
      </c>
      <c r="E52" s="190">
        <v>0</v>
      </c>
      <c r="F52" s="190">
        <f t="shared" si="2"/>
        <v>0</v>
      </c>
      <c r="G52" s="191"/>
      <c r="H52" s="192">
        <v>46</v>
      </c>
      <c r="I52" s="189" t="s">
        <v>63</v>
      </c>
      <c r="J52" s="190">
        <v>0</v>
      </c>
      <c r="K52" s="190">
        <v>0</v>
      </c>
      <c r="L52" s="190">
        <v>0</v>
      </c>
      <c r="M52" s="190">
        <f t="shared" si="3"/>
        <v>0</v>
      </c>
      <c r="N52" s="191"/>
      <c r="O52" s="192">
        <v>46</v>
      </c>
      <c r="P52" s="189" t="s">
        <v>63</v>
      </c>
      <c r="Q52" s="190">
        <v>0</v>
      </c>
      <c r="R52" s="190">
        <v>0</v>
      </c>
      <c r="S52" s="190">
        <v>0</v>
      </c>
      <c r="T52" s="190">
        <f t="shared" si="4"/>
        <v>0</v>
      </c>
      <c r="U52" s="191"/>
      <c r="V52" s="192">
        <v>46</v>
      </c>
      <c r="W52" s="189" t="s">
        <v>63</v>
      </c>
      <c r="X52" s="190">
        <v>0</v>
      </c>
      <c r="Y52" s="190">
        <v>0</v>
      </c>
      <c r="Z52" s="190">
        <v>0</v>
      </c>
      <c r="AA52" s="190">
        <f t="shared" si="5"/>
        <v>0</v>
      </c>
      <c r="AB52" s="191"/>
      <c r="AC52" s="192">
        <v>46</v>
      </c>
      <c r="AD52" s="189" t="s">
        <v>63</v>
      </c>
      <c r="AE52" s="190">
        <v>0</v>
      </c>
      <c r="AF52" s="190">
        <v>30000</v>
      </c>
      <c r="AG52" s="190">
        <v>0</v>
      </c>
      <c r="AH52" s="190">
        <f t="shared" si="6"/>
        <v>30000</v>
      </c>
      <c r="AI52" s="191"/>
      <c r="AJ52" s="192">
        <v>46</v>
      </c>
      <c r="AK52" s="189" t="s">
        <v>63</v>
      </c>
      <c r="AL52" s="190">
        <v>0</v>
      </c>
      <c r="AM52" s="190">
        <v>0</v>
      </c>
      <c r="AN52" s="190">
        <v>0</v>
      </c>
      <c r="AO52" s="190">
        <f t="shared" si="7"/>
        <v>0</v>
      </c>
      <c r="AP52" s="191"/>
      <c r="AQ52" s="192">
        <v>46</v>
      </c>
      <c r="AR52" s="189" t="s">
        <v>63</v>
      </c>
      <c r="AS52" s="190">
        <v>0</v>
      </c>
      <c r="AT52" s="190">
        <v>0</v>
      </c>
      <c r="AU52" s="190">
        <v>0</v>
      </c>
      <c r="AV52" s="190">
        <f t="shared" si="8"/>
        <v>0</v>
      </c>
      <c r="AW52" s="191"/>
      <c r="AX52" s="192">
        <v>46</v>
      </c>
      <c r="AY52" s="189" t="s">
        <v>63</v>
      </c>
      <c r="AZ52" s="190">
        <v>0</v>
      </c>
      <c r="BA52" s="190">
        <v>0</v>
      </c>
      <c r="BB52" s="190">
        <v>0</v>
      </c>
      <c r="BC52" s="190">
        <f t="shared" si="9"/>
        <v>0</v>
      </c>
      <c r="BD52" s="191"/>
      <c r="BE52" s="192">
        <v>46</v>
      </c>
      <c r="BF52" s="189" t="s">
        <v>63</v>
      </c>
      <c r="BG52" s="190">
        <v>0</v>
      </c>
      <c r="BH52" s="190">
        <v>0</v>
      </c>
      <c r="BI52" s="190">
        <v>0</v>
      </c>
      <c r="BJ52" s="190">
        <f t="shared" si="10"/>
        <v>0</v>
      </c>
      <c r="BK52" s="191"/>
      <c r="BL52" s="192">
        <v>46</v>
      </c>
      <c r="BM52" s="189" t="s">
        <v>63</v>
      </c>
      <c r="BN52" s="190">
        <v>0</v>
      </c>
      <c r="BO52" s="190">
        <v>0</v>
      </c>
      <c r="BP52" s="190">
        <v>0</v>
      </c>
      <c r="BQ52" s="190">
        <f t="shared" si="11"/>
        <v>0</v>
      </c>
      <c r="BR52" s="191"/>
      <c r="BS52" s="192">
        <v>46</v>
      </c>
      <c r="BT52" s="189" t="s">
        <v>63</v>
      </c>
      <c r="BU52" s="190">
        <v>0</v>
      </c>
      <c r="BV52" s="190">
        <v>0</v>
      </c>
      <c r="BW52" s="190">
        <v>0</v>
      </c>
      <c r="BX52" s="190">
        <f t="shared" si="12"/>
        <v>0</v>
      </c>
      <c r="BY52" s="191"/>
      <c r="BZ52" s="192">
        <v>46</v>
      </c>
      <c r="CA52" s="189" t="s">
        <v>63</v>
      </c>
      <c r="CB52" s="190">
        <v>0</v>
      </c>
      <c r="CC52" s="190">
        <v>0</v>
      </c>
      <c r="CD52" s="190">
        <v>0</v>
      </c>
      <c r="CE52" s="190">
        <f t="shared" si="13"/>
        <v>0</v>
      </c>
      <c r="CF52" s="191"/>
      <c r="CG52" s="192">
        <v>46</v>
      </c>
      <c r="CH52" s="189" t="s">
        <v>63</v>
      </c>
      <c r="CI52" s="190">
        <v>0</v>
      </c>
      <c r="CJ52" s="190">
        <v>0</v>
      </c>
      <c r="CK52" s="190">
        <v>0</v>
      </c>
      <c r="CL52" s="190">
        <f t="shared" si="14"/>
        <v>0</v>
      </c>
      <c r="CM52" s="191"/>
      <c r="CN52" s="192">
        <v>46</v>
      </c>
      <c r="CO52" s="189" t="s">
        <v>63</v>
      </c>
      <c r="CP52" s="190">
        <v>0</v>
      </c>
      <c r="CQ52" s="190">
        <v>0</v>
      </c>
      <c r="CR52" s="190">
        <v>0</v>
      </c>
      <c r="CS52" s="190">
        <f t="shared" si="15"/>
        <v>0</v>
      </c>
      <c r="CT52" s="191"/>
      <c r="CU52" s="192">
        <v>46</v>
      </c>
      <c r="CV52" s="189" t="s">
        <v>63</v>
      </c>
      <c r="CW52" s="190">
        <v>0</v>
      </c>
      <c r="CX52" s="190">
        <v>0</v>
      </c>
      <c r="CY52" s="190">
        <v>0</v>
      </c>
      <c r="CZ52" s="190">
        <f t="shared" si="16"/>
        <v>0</v>
      </c>
      <c r="DA52" s="191"/>
      <c r="DB52" s="192">
        <v>46</v>
      </c>
      <c r="DC52" s="189" t="s">
        <v>63</v>
      </c>
      <c r="DD52" s="190">
        <v>0</v>
      </c>
      <c r="DE52" s="190">
        <v>0</v>
      </c>
      <c r="DF52" s="190">
        <v>0</v>
      </c>
      <c r="DG52" s="190">
        <f t="shared" si="17"/>
        <v>0</v>
      </c>
      <c r="DH52" s="191"/>
      <c r="DI52" s="192">
        <v>46</v>
      </c>
      <c r="DJ52" s="189" t="s">
        <v>63</v>
      </c>
      <c r="DK52" s="190">
        <v>0</v>
      </c>
      <c r="DL52" s="190">
        <v>0</v>
      </c>
      <c r="DM52" s="190">
        <v>0</v>
      </c>
      <c r="DN52" s="190">
        <f t="shared" si="18"/>
        <v>0</v>
      </c>
      <c r="DO52" s="191"/>
      <c r="DP52" s="192">
        <v>46</v>
      </c>
      <c r="DQ52" s="189" t="s">
        <v>63</v>
      </c>
      <c r="DR52" s="190">
        <v>0</v>
      </c>
      <c r="DS52" s="190">
        <v>0</v>
      </c>
      <c r="DT52" s="190">
        <v>0</v>
      </c>
      <c r="DU52" s="190">
        <f t="shared" si="19"/>
        <v>0</v>
      </c>
      <c r="DV52" s="191"/>
      <c r="DW52" s="192">
        <v>46</v>
      </c>
      <c r="DX52" s="189" t="s">
        <v>63</v>
      </c>
      <c r="DY52" s="190">
        <v>0</v>
      </c>
      <c r="DZ52" s="190">
        <v>0</v>
      </c>
      <c r="EA52" s="190">
        <v>0</v>
      </c>
      <c r="EB52" s="190">
        <f t="shared" si="20"/>
        <v>0</v>
      </c>
      <c r="EC52" s="191"/>
      <c r="ED52" s="192">
        <v>46</v>
      </c>
      <c r="EE52" s="189" t="s">
        <v>63</v>
      </c>
      <c r="EF52" s="190">
        <v>0</v>
      </c>
      <c r="EG52" s="190">
        <v>0</v>
      </c>
      <c r="EH52" s="190">
        <v>0</v>
      </c>
      <c r="EI52" s="190">
        <f t="shared" si="21"/>
        <v>0</v>
      </c>
      <c r="EJ52" s="191"/>
      <c r="EK52" s="192">
        <v>46</v>
      </c>
      <c r="EL52" s="189" t="s">
        <v>63</v>
      </c>
      <c r="EM52" s="190">
        <v>0</v>
      </c>
      <c r="EN52" s="190">
        <v>0</v>
      </c>
      <c r="EO52" s="190">
        <v>0</v>
      </c>
      <c r="EP52" s="190">
        <f t="shared" si="22"/>
        <v>0</v>
      </c>
      <c r="EQ52" s="191"/>
      <c r="ER52" s="192">
        <v>46</v>
      </c>
      <c r="ES52" s="189" t="s">
        <v>63</v>
      </c>
      <c r="ET52" s="190">
        <v>0</v>
      </c>
      <c r="EU52" s="190">
        <v>0</v>
      </c>
      <c r="EV52" s="190">
        <v>0</v>
      </c>
      <c r="EW52" s="190">
        <f t="shared" si="23"/>
        <v>0</v>
      </c>
      <c r="EX52" s="191"/>
      <c r="EY52" s="192">
        <v>46</v>
      </c>
      <c r="EZ52" s="189" t="s">
        <v>63</v>
      </c>
      <c r="FA52" s="190">
        <v>0</v>
      </c>
      <c r="FB52" s="190">
        <v>0</v>
      </c>
      <c r="FC52" s="190">
        <v>0</v>
      </c>
      <c r="FD52" s="190">
        <f t="shared" si="24"/>
        <v>0</v>
      </c>
      <c r="FE52" s="191"/>
      <c r="FF52" s="192">
        <v>46</v>
      </c>
      <c r="FG52" s="189" t="s">
        <v>63</v>
      </c>
      <c r="FH52" s="190">
        <v>0</v>
      </c>
      <c r="FI52" s="190">
        <f t="shared" si="25"/>
        <v>30000</v>
      </c>
      <c r="FJ52" s="190">
        <f t="shared" si="0"/>
        <v>0</v>
      </c>
      <c r="FK52" s="190">
        <f t="shared" si="1"/>
        <v>30000</v>
      </c>
      <c r="FL52" s="9"/>
    </row>
    <row r="53" spans="1:168" ht="15.75" hidden="1">
      <c r="A53" s="188">
        <v>47</v>
      </c>
      <c r="B53" s="189" t="s">
        <v>64</v>
      </c>
      <c r="C53" s="190">
        <v>0</v>
      </c>
      <c r="D53" s="190">
        <v>0</v>
      </c>
      <c r="E53" s="190">
        <v>0</v>
      </c>
      <c r="F53" s="190">
        <f t="shared" si="2"/>
        <v>0</v>
      </c>
      <c r="G53" s="191"/>
      <c r="H53" s="192">
        <v>47</v>
      </c>
      <c r="I53" s="189" t="s">
        <v>64</v>
      </c>
      <c r="J53" s="190">
        <v>0</v>
      </c>
      <c r="K53" s="190">
        <v>0</v>
      </c>
      <c r="L53" s="190">
        <v>0</v>
      </c>
      <c r="M53" s="190">
        <f t="shared" si="3"/>
        <v>0</v>
      </c>
      <c r="N53" s="191"/>
      <c r="O53" s="192">
        <v>47</v>
      </c>
      <c r="P53" s="189" t="s">
        <v>64</v>
      </c>
      <c r="Q53" s="190">
        <v>0</v>
      </c>
      <c r="R53" s="190">
        <v>0</v>
      </c>
      <c r="S53" s="190">
        <v>0</v>
      </c>
      <c r="T53" s="190">
        <f t="shared" si="4"/>
        <v>0</v>
      </c>
      <c r="U53" s="191"/>
      <c r="V53" s="192">
        <v>47</v>
      </c>
      <c r="W53" s="189" t="s">
        <v>64</v>
      </c>
      <c r="X53" s="190">
        <v>0</v>
      </c>
      <c r="Y53" s="190">
        <v>0</v>
      </c>
      <c r="Z53" s="190">
        <v>0</v>
      </c>
      <c r="AA53" s="190">
        <f t="shared" si="5"/>
        <v>0</v>
      </c>
      <c r="AB53" s="191"/>
      <c r="AC53" s="192">
        <v>47</v>
      </c>
      <c r="AD53" s="189" t="s">
        <v>64</v>
      </c>
      <c r="AE53" s="190">
        <v>0</v>
      </c>
      <c r="AF53" s="190">
        <v>30000</v>
      </c>
      <c r="AG53" s="190">
        <v>0</v>
      </c>
      <c r="AH53" s="190">
        <f t="shared" si="6"/>
        <v>30000</v>
      </c>
      <c r="AI53" s="191"/>
      <c r="AJ53" s="192">
        <v>47</v>
      </c>
      <c r="AK53" s="189" t="s">
        <v>64</v>
      </c>
      <c r="AL53" s="190">
        <v>0</v>
      </c>
      <c r="AM53" s="190">
        <v>0</v>
      </c>
      <c r="AN53" s="190">
        <v>0</v>
      </c>
      <c r="AO53" s="190">
        <f t="shared" si="7"/>
        <v>0</v>
      </c>
      <c r="AP53" s="191"/>
      <c r="AQ53" s="192">
        <v>47</v>
      </c>
      <c r="AR53" s="189" t="s">
        <v>64</v>
      </c>
      <c r="AS53" s="190">
        <v>0</v>
      </c>
      <c r="AT53" s="190">
        <v>0</v>
      </c>
      <c r="AU53" s="190">
        <v>0</v>
      </c>
      <c r="AV53" s="190">
        <f t="shared" si="8"/>
        <v>0</v>
      </c>
      <c r="AW53" s="191"/>
      <c r="AX53" s="192">
        <v>47</v>
      </c>
      <c r="AY53" s="189" t="s">
        <v>64</v>
      </c>
      <c r="AZ53" s="190">
        <v>0</v>
      </c>
      <c r="BA53" s="190">
        <v>0</v>
      </c>
      <c r="BB53" s="190">
        <v>0</v>
      </c>
      <c r="BC53" s="190">
        <f t="shared" si="9"/>
        <v>0</v>
      </c>
      <c r="BD53" s="191"/>
      <c r="BE53" s="192">
        <v>47</v>
      </c>
      <c r="BF53" s="189" t="s">
        <v>64</v>
      </c>
      <c r="BG53" s="190">
        <v>0</v>
      </c>
      <c r="BH53" s="190">
        <v>0</v>
      </c>
      <c r="BI53" s="190">
        <v>0</v>
      </c>
      <c r="BJ53" s="190">
        <f t="shared" si="10"/>
        <v>0</v>
      </c>
      <c r="BK53" s="191"/>
      <c r="BL53" s="192">
        <v>47</v>
      </c>
      <c r="BM53" s="189" t="s">
        <v>64</v>
      </c>
      <c r="BN53" s="190">
        <v>0</v>
      </c>
      <c r="BO53" s="190">
        <v>0</v>
      </c>
      <c r="BP53" s="190">
        <v>0</v>
      </c>
      <c r="BQ53" s="190">
        <f t="shared" si="11"/>
        <v>0</v>
      </c>
      <c r="BR53" s="191"/>
      <c r="BS53" s="192">
        <v>47</v>
      </c>
      <c r="BT53" s="189" t="s">
        <v>64</v>
      </c>
      <c r="BU53" s="190">
        <v>0</v>
      </c>
      <c r="BV53" s="190">
        <v>0</v>
      </c>
      <c r="BW53" s="190">
        <v>0</v>
      </c>
      <c r="BX53" s="190">
        <f t="shared" si="12"/>
        <v>0</v>
      </c>
      <c r="BY53" s="191"/>
      <c r="BZ53" s="192">
        <v>47</v>
      </c>
      <c r="CA53" s="189" t="s">
        <v>64</v>
      </c>
      <c r="CB53" s="190">
        <v>0</v>
      </c>
      <c r="CC53" s="190">
        <v>0</v>
      </c>
      <c r="CD53" s="190">
        <v>0</v>
      </c>
      <c r="CE53" s="190">
        <f t="shared" si="13"/>
        <v>0</v>
      </c>
      <c r="CF53" s="191"/>
      <c r="CG53" s="192">
        <v>47</v>
      </c>
      <c r="CH53" s="189" t="s">
        <v>64</v>
      </c>
      <c r="CI53" s="190">
        <v>0</v>
      </c>
      <c r="CJ53" s="190">
        <v>0</v>
      </c>
      <c r="CK53" s="190">
        <v>0</v>
      </c>
      <c r="CL53" s="190">
        <f t="shared" si="14"/>
        <v>0</v>
      </c>
      <c r="CM53" s="191"/>
      <c r="CN53" s="192">
        <v>47</v>
      </c>
      <c r="CO53" s="189" t="s">
        <v>64</v>
      </c>
      <c r="CP53" s="190">
        <v>0</v>
      </c>
      <c r="CQ53" s="190">
        <v>0</v>
      </c>
      <c r="CR53" s="190">
        <v>0</v>
      </c>
      <c r="CS53" s="190">
        <f t="shared" si="15"/>
        <v>0</v>
      </c>
      <c r="CT53" s="191"/>
      <c r="CU53" s="192">
        <v>47</v>
      </c>
      <c r="CV53" s="189" t="s">
        <v>64</v>
      </c>
      <c r="CW53" s="190">
        <v>0</v>
      </c>
      <c r="CX53" s="190">
        <v>0</v>
      </c>
      <c r="CY53" s="190">
        <v>0</v>
      </c>
      <c r="CZ53" s="190">
        <f t="shared" si="16"/>
        <v>0</v>
      </c>
      <c r="DA53" s="191"/>
      <c r="DB53" s="192">
        <v>47</v>
      </c>
      <c r="DC53" s="189" t="s">
        <v>64</v>
      </c>
      <c r="DD53" s="190">
        <v>0</v>
      </c>
      <c r="DE53" s="190">
        <v>0</v>
      </c>
      <c r="DF53" s="190">
        <v>0</v>
      </c>
      <c r="DG53" s="190">
        <f t="shared" si="17"/>
        <v>0</v>
      </c>
      <c r="DH53" s="191"/>
      <c r="DI53" s="192">
        <v>47</v>
      </c>
      <c r="DJ53" s="189" t="s">
        <v>64</v>
      </c>
      <c r="DK53" s="190">
        <v>0</v>
      </c>
      <c r="DL53" s="190">
        <v>0</v>
      </c>
      <c r="DM53" s="190">
        <v>0</v>
      </c>
      <c r="DN53" s="190">
        <f t="shared" si="18"/>
        <v>0</v>
      </c>
      <c r="DO53" s="191"/>
      <c r="DP53" s="192">
        <v>47</v>
      </c>
      <c r="DQ53" s="189" t="s">
        <v>64</v>
      </c>
      <c r="DR53" s="190">
        <v>0</v>
      </c>
      <c r="DS53" s="190">
        <v>0</v>
      </c>
      <c r="DT53" s="190">
        <v>0</v>
      </c>
      <c r="DU53" s="190">
        <f t="shared" si="19"/>
        <v>0</v>
      </c>
      <c r="DV53" s="191"/>
      <c r="DW53" s="192">
        <v>47</v>
      </c>
      <c r="DX53" s="189" t="s">
        <v>64</v>
      </c>
      <c r="DY53" s="190">
        <v>0</v>
      </c>
      <c r="DZ53" s="190">
        <v>0</v>
      </c>
      <c r="EA53" s="190">
        <v>0</v>
      </c>
      <c r="EB53" s="190">
        <f t="shared" si="20"/>
        <v>0</v>
      </c>
      <c r="EC53" s="191"/>
      <c r="ED53" s="192">
        <v>47</v>
      </c>
      <c r="EE53" s="189" t="s">
        <v>64</v>
      </c>
      <c r="EF53" s="190">
        <v>0</v>
      </c>
      <c r="EG53" s="190">
        <v>0</v>
      </c>
      <c r="EH53" s="190">
        <v>0</v>
      </c>
      <c r="EI53" s="190">
        <f t="shared" si="21"/>
        <v>0</v>
      </c>
      <c r="EJ53" s="191"/>
      <c r="EK53" s="192">
        <v>47</v>
      </c>
      <c r="EL53" s="189" t="s">
        <v>64</v>
      </c>
      <c r="EM53" s="190">
        <v>0</v>
      </c>
      <c r="EN53" s="190">
        <v>0</v>
      </c>
      <c r="EO53" s="190">
        <v>0</v>
      </c>
      <c r="EP53" s="190">
        <f t="shared" si="22"/>
        <v>0</v>
      </c>
      <c r="EQ53" s="191"/>
      <c r="ER53" s="192">
        <v>47</v>
      </c>
      <c r="ES53" s="189" t="s">
        <v>64</v>
      </c>
      <c r="ET53" s="190">
        <v>0</v>
      </c>
      <c r="EU53" s="190">
        <v>0</v>
      </c>
      <c r="EV53" s="190">
        <v>0</v>
      </c>
      <c r="EW53" s="190">
        <f t="shared" si="23"/>
        <v>0</v>
      </c>
      <c r="EX53" s="191"/>
      <c r="EY53" s="192">
        <v>47</v>
      </c>
      <c r="EZ53" s="189" t="s">
        <v>64</v>
      </c>
      <c r="FA53" s="190">
        <v>0</v>
      </c>
      <c r="FB53" s="190">
        <v>0</v>
      </c>
      <c r="FC53" s="190">
        <v>0</v>
      </c>
      <c r="FD53" s="190">
        <f t="shared" si="24"/>
        <v>0</v>
      </c>
      <c r="FE53" s="191"/>
      <c r="FF53" s="192">
        <v>47</v>
      </c>
      <c r="FG53" s="189" t="s">
        <v>64</v>
      </c>
      <c r="FH53" s="190">
        <v>0</v>
      </c>
      <c r="FI53" s="190">
        <f t="shared" si="25"/>
        <v>30000</v>
      </c>
      <c r="FJ53" s="190">
        <f t="shared" si="0"/>
        <v>0</v>
      </c>
      <c r="FK53" s="190">
        <f t="shared" si="1"/>
        <v>30000</v>
      </c>
      <c r="FL53" s="9"/>
    </row>
    <row r="54" spans="1:168" ht="15.75" hidden="1">
      <c r="A54" s="188">
        <v>48</v>
      </c>
      <c r="B54" s="189" t="s">
        <v>42</v>
      </c>
      <c r="C54" s="190">
        <v>0</v>
      </c>
      <c r="D54" s="190">
        <v>0</v>
      </c>
      <c r="E54" s="190">
        <v>0</v>
      </c>
      <c r="F54" s="190">
        <f t="shared" si="2"/>
        <v>0</v>
      </c>
      <c r="G54" s="191"/>
      <c r="H54" s="192">
        <v>48</v>
      </c>
      <c r="I54" s="189" t="s">
        <v>42</v>
      </c>
      <c r="J54" s="190">
        <v>0</v>
      </c>
      <c r="K54" s="190">
        <v>0</v>
      </c>
      <c r="L54" s="190">
        <v>0</v>
      </c>
      <c r="M54" s="190">
        <f t="shared" si="3"/>
        <v>0</v>
      </c>
      <c r="N54" s="191"/>
      <c r="O54" s="192">
        <v>48</v>
      </c>
      <c r="P54" s="189" t="s">
        <v>42</v>
      </c>
      <c r="Q54" s="190">
        <v>0</v>
      </c>
      <c r="R54" s="190">
        <v>0</v>
      </c>
      <c r="S54" s="190">
        <v>0</v>
      </c>
      <c r="T54" s="190">
        <f t="shared" si="4"/>
        <v>0</v>
      </c>
      <c r="U54" s="191"/>
      <c r="V54" s="192">
        <v>48</v>
      </c>
      <c r="W54" s="189" t="s">
        <v>42</v>
      </c>
      <c r="X54" s="190">
        <v>0</v>
      </c>
      <c r="Y54" s="190">
        <v>0</v>
      </c>
      <c r="Z54" s="190">
        <v>0</v>
      </c>
      <c r="AA54" s="190">
        <f t="shared" si="5"/>
        <v>0</v>
      </c>
      <c r="AB54" s="191"/>
      <c r="AC54" s="192">
        <v>48</v>
      </c>
      <c r="AD54" s="189" t="s">
        <v>42</v>
      </c>
      <c r="AE54" s="190">
        <v>0</v>
      </c>
      <c r="AF54" s="190">
        <v>10000</v>
      </c>
      <c r="AG54" s="190">
        <v>0</v>
      </c>
      <c r="AH54" s="190">
        <f t="shared" si="6"/>
        <v>10000</v>
      </c>
      <c r="AI54" s="191"/>
      <c r="AJ54" s="192">
        <v>48</v>
      </c>
      <c r="AK54" s="189" t="s">
        <v>42</v>
      </c>
      <c r="AL54" s="190">
        <v>0</v>
      </c>
      <c r="AM54" s="190">
        <v>0</v>
      </c>
      <c r="AN54" s="190">
        <v>0</v>
      </c>
      <c r="AO54" s="190">
        <f t="shared" si="7"/>
        <v>0</v>
      </c>
      <c r="AP54" s="191"/>
      <c r="AQ54" s="192">
        <v>48</v>
      </c>
      <c r="AR54" s="189" t="s">
        <v>42</v>
      </c>
      <c r="AS54" s="190">
        <v>0</v>
      </c>
      <c r="AT54" s="190">
        <v>0</v>
      </c>
      <c r="AU54" s="190">
        <v>0</v>
      </c>
      <c r="AV54" s="190">
        <f t="shared" si="8"/>
        <v>0</v>
      </c>
      <c r="AW54" s="191"/>
      <c r="AX54" s="192">
        <v>48</v>
      </c>
      <c r="AY54" s="189" t="s">
        <v>42</v>
      </c>
      <c r="AZ54" s="190">
        <v>0</v>
      </c>
      <c r="BA54" s="190">
        <v>0</v>
      </c>
      <c r="BB54" s="190">
        <v>0</v>
      </c>
      <c r="BC54" s="190">
        <f t="shared" si="9"/>
        <v>0</v>
      </c>
      <c r="BD54" s="191"/>
      <c r="BE54" s="192">
        <v>48</v>
      </c>
      <c r="BF54" s="189" t="s">
        <v>42</v>
      </c>
      <c r="BG54" s="190">
        <v>0</v>
      </c>
      <c r="BH54" s="190">
        <v>0</v>
      </c>
      <c r="BI54" s="190">
        <v>0</v>
      </c>
      <c r="BJ54" s="190">
        <f t="shared" si="10"/>
        <v>0</v>
      </c>
      <c r="BK54" s="191"/>
      <c r="BL54" s="192">
        <v>48</v>
      </c>
      <c r="BM54" s="189" t="s">
        <v>42</v>
      </c>
      <c r="BN54" s="190">
        <v>0</v>
      </c>
      <c r="BO54" s="190">
        <v>0</v>
      </c>
      <c r="BP54" s="190">
        <v>0</v>
      </c>
      <c r="BQ54" s="190">
        <f t="shared" si="11"/>
        <v>0</v>
      </c>
      <c r="BR54" s="191"/>
      <c r="BS54" s="192">
        <v>48</v>
      </c>
      <c r="BT54" s="189" t="s">
        <v>42</v>
      </c>
      <c r="BU54" s="190">
        <v>0</v>
      </c>
      <c r="BV54" s="190">
        <v>0</v>
      </c>
      <c r="BW54" s="190">
        <v>0</v>
      </c>
      <c r="BX54" s="190">
        <f t="shared" si="12"/>
        <v>0</v>
      </c>
      <c r="BY54" s="191"/>
      <c r="BZ54" s="192">
        <v>48</v>
      </c>
      <c r="CA54" s="189" t="s">
        <v>42</v>
      </c>
      <c r="CB54" s="190">
        <v>0</v>
      </c>
      <c r="CC54" s="190">
        <v>0</v>
      </c>
      <c r="CD54" s="190">
        <v>0</v>
      </c>
      <c r="CE54" s="190">
        <f t="shared" si="13"/>
        <v>0</v>
      </c>
      <c r="CF54" s="191"/>
      <c r="CG54" s="192">
        <v>48</v>
      </c>
      <c r="CH54" s="189" t="s">
        <v>42</v>
      </c>
      <c r="CI54" s="190">
        <v>0</v>
      </c>
      <c r="CJ54" s="190">
        <v>0</v>
      </c>
      <c r="CK54" s="190">
        <v>0</v>
      </c>
      <c r="CL54" s="190">
        <f t="shared" si="14"/>
        <v>0</v>
      </c>
      <c r="CM54" s="191"/>
      <c r="CN54" s="192">
        <v>48</v>
      </c>
      <c r="CO54" s="189" t="s">
        <v>42</v>
      </c>
      <c r="CP54" s="190">
        <v>0</v>
      </c>
      <c r="CQ54" s="190">
        <v>0</v>
      </c>
      <c r="CR54" s="190">
        <v>0</v>
      </c>
      <c r="CS54" s="190">
        <f t="shared" si="15"/>
        <v>0</v>
      </c>
      <c r="CT54" s="191"/>
      <c r="CU54" s="192">
        <v>48</v>
      </c>
      <c r="CV54" s="189" t="s">
        <v>42</v>
      </c>
      <c r="CW54" s="190">
        <v>0</v>
      </c>
      <c r="CX54" s="190">
        <v>0</v>
      </c>
      <c r="CY54" s="190">
        <v>0</v>
      </c>
      <c r="CZ54" s="190">
        <f t="shared" si="16"/>
        <v>0</v>
      </c>
      <c r="DA54" s="191"/>
      <c r="DB54" s="192">
        <v>48</v>
      </c>
      <c r="DC54" s="189" t="s">
        <v>42</v>
      </c>
      <c r="DD54" s="190">
        <v>0</v>
      </c>
      <c r="DE54" s="190">
        <v>0</v>
      </c>
      <c r="DF54" s="190">
        <v>0</v>
      </c>
      <c r="DG54" s="190">
        <f t="shared" si="17"/>
        <v>0</v>
      </c>
      <c r="DH54" s="191"/>
      <c r="DI54" s="192">
        <v>48</v>
      </c>
      <c r="DJ54" s="189" t="s">
        <v>42</v>
      </c>
      <c r="DK54" s="190">
        <v>0</v>
      </c>
      <c r="DL54" s="190">
        <v>0</v>
      </c>
      <c r="DM54" s="190">
        <v>0</v>
      </c>
      <c r="DN54" s="190">
        <f t="shared" si="18"/>
        <v>0</v>
      </c>
      <c r="DO54" s="191"/>
      <c r="DP54" s="192">
        <v>48</v>
      </c>
      <c r="DQ54" s="189" t="s">
        <v>42</v>
      </c>
      <c r="DR54" s="190">
        <v>0</v>
      </c>
      <c r="DS54" s="190">
        <v>0</v>
      </c>
      <c r="DT54" s="190">
        <v>0</v>
      </c>
      <c r="DU54" s="190">
        <f t="shared" si="19"/>
        <v>0</v>
      </c>
      <c r="DV54" s="191"/>
      <c r="DW54" s="192">
        <v>48</v>
      </c>
      <c r="DX54" s="189" t="s">
        <v>42</v>
      </c>
      <c r="DY54" s="190">
        <v>0</v>
      </c>
      <c r="DZ54" s="190">
        <v>0</v>
      </c>
      <c r="EA54" s="190">
        <v>0</v>
      </c>
      <c r="EB54" s="190">
        <f t="shared" si="20"/>
        <v>0</v>
      </c>
      <c r="EC54" s="191"/>
      <c r="ED54" s="192">
        <v>48</v>
      </c>
      <c r="EE54" s="189" t="s">
        <v>42</v>
      </c>
      <c r="EF54" s="190">
        <v>0</v>
      </c>
      <c r="EG54" s="190">
        <v>0</v>
      </c>
      <c r="EH54" s="190">
        <v>0</v>
      </c>
      <c r="EI54" s="190">
        <f t="shared" si="21"/>
        <v>0</v>
      </c>
      <c r="EJ54" s="191"/>
      <c r="EK54" s="192">
        <v>48</v>
      </c>
      <c r="EL54" s="189" t="s">
        <v>42</v>
      </c>
      <c r="EM54" s="190">
        <v>0</v>
      </c>
      <c r="EN54" s="190">
        <v>0</v>
      </c>
      <c r="EO54" s="190">
        <v>0</v>
      </c>
      <c r="EP54" s="190">
        <f t="shared" si="22"/>
        <v>0</v>
      </c>
      <c r="EQ54" s="191"/>
      <c r="ER54" s="192">
        <v>48</v>
      </c>
      <c r="ES54" s="189" t="s">
        <v>42</v>
      </c>
      <c r="ET54" s="190">
        <v>0</v>
      </c>
      <c r="EU54" s="190">
        <v>0</v>
      </c>
      <c r="EV54" s="190">
        <v>0</v>
      </c>
      <c r="EW54" s="190">
        <f t="shared" si="23"/>
        <v>0</v>
      </c>
      <c r="EX54" s="191"/>
      <c r="EY54" s="192">
        <v>48</v>
      </c>
      <c r="EZ54" s="189" t="s">
        <v>42</v>
      </c>
      <c r="FA54" s="190">
        <v>0</v>
      </c>
      <c r="FB54" s="190">
        <v>0</v>
      </c>
      <c r="FC54" s="190">
        <v>0</v>
      </c>
      <c r="FD54" s="190">
        <f t="shared" si="24"/>
        <v>0</v>
      </c>
      <c r="FE54" s="191"/>
      <c r="FF54" s="192">
        <v>48</v>
      </c>
      <c r="FG54" s="189" t="s">
        <v>42</v>
      </c>
      <c r="FH54" s="190">
        <v>0</v>
      </c>
      <c r="FI54" s="190">
        <f t="shared" si="25"/>
        <v>10000</v>
      </c>
      <c r="FJ54" s="190">
        <f t="shared" si="0"/>
        <v>0</v>
      </c>
      <c r="FK54" s="190">
        <f t="shared" si="1"/>
        <v>10000</v>
      </c>
      <c r="FL54" s="9"/>
    </row>
    <row r="55" spans="1:168" ht="15.75" hidden="1">
      <c r="A55" s="188">
        <v>49</v>
      </c>
      <c r="B55" s="189" t="s">
        <v>43</v>
      </c>
      <c r="C55" s="190">
        <v>0</v>
      </c>
      <c r="D55" s="190">
        <v>0</v>
      </c>
      <c r="E55" s="190">
        <v>0</v>
      </c>
      <c r="F55" s="190">
        <f t="shared" si="2"/>
        <v>0</v>
      </c>
      <c r="G55" s="191"/>
      <c r="H55" s="192">
        <v>49</v>
      </c>
      <c r="I55" s="189" t="s">
        <v>43</v>
      </c>
      <c r="J55" s="190">
        <v>0</v>
      </c>
      <c r="K55" s="190">
        <v>0</v>
      </c>
      <c r="L55" s="190">
        <v>0</v>
      </c>
      <c r="M55" s="190">
        <f t="shared" si="3"/>
        <v>0</v>
      </c>
      <c r="N55" s="191"/>
      <c r="O55" s="192">
        <v>49</v>
      </c>
      <c r="P55" s="189" t="s">
        <v>43</v>
      </c>
      <c r="Q55" s="190">
        <v>0</v>
      </c>
      <c r="R55" s="190">
        <v>0</v>
      </c>
      <c r="S55" s="190">
        <v>0</v>
      </c>
      <c r="T55" s="190">
        <f t="shared" si="4"/>
        <v>0</v>
      </c>
      <c r="U55" s="191"/>
      <c r="V55" s="192">
        <v>49</v>
      </c>
      <c r="W55" s="189" t="s">
        <v>43</v>
      </c>
      <c r="X55" s="190">
        <v>0</v>
      </c>
      <c r="Y55" s="190">
        <v>0</v>
      </c>
      <c r="Z55" s="190">
        <v>0</v>
      </c>
      <c r="AA55" s="190">
        <f t="shared" si="5"/>
        <v>0</v>
      </c>
      <c r="AB55" s="191"/>
      <c r="AC55" s="192">
        <v>49</v>
      </c>
      <c r="AD55" s="189" t="s">
        <v>43</v>
      </c>
      <c r="AE55" s="190">
        <v>0</v>
      </c>
      <c r="AF55" s="190">
        <v>10000</v>
      </c>
      <c r="AG55" s="190">
        <v>0</v>
      </c>
      <c r="AH55" s="190">
        <f t="shared" si="6"/>
        <v>10000</v>
      </c>
      <c r="AI55" s="191"/>
      <c r="AJ55" s="192">
        <v>49</v>
      </c>
      <c r="AK55" s="189" t="s">
        <v>43</v>
      </c>
      <c r="AL55" s="190">
        <v>0</v>
      </c>
      <c r="AM55" s="190">
        <v>0</v>
      </c>
      <c r="AN55" s="190">
        <v>0</v>
      </c>
      <c r="AO55" s="190">
        <f t="shared" si="7"/>
        <v>0</v>
      </c>
      <c r="AP55" s="191"/>
      <c r="AQ55" s="192">
        <v>49</v>
      </c>
      <c r="AR55" s="189" t="s">
        <v>43</v>
      </c>
      <c r="AS55" s="190">
        <v>0</v>
      </c>
      <c r="AT55" s="190">
        <v>0</v>
      </c>
      <c r="AU55" s="190">
        <v>0</v>
      </c>
      <c r="AV55" s="190">
        <f t="shared" si="8"/>
        <v>0</v>
      </c>
      <c r="AW55" s="191"/>
      <c r="AX55" s="192">
        <v>49</v>
      </c>
      <c r="AY55" s="189" t="s">
        <v>43</v>
      </c>
      <c r="AZ55" s="190">
        <v>0</v>
      </c>
      <c r="BA55" s="190">
        <v>0</v>
      </c>
      <c r="BB55" s="190">
        <v>0</v>
      </c>
      <c r="BC55" s="190">
        <f t="shared" si="9"/>
        <v>0</v>
      </c>
      <c r="BD55" s="191"/>
      <c r="BE55" s="192">
        <v>49</v>
      </c>
      <c r="BF55" s="189" t="s">
        <v>43</v>
      </c>
      <c r="BG55" s="190">
        <v>0</v>
      </c>
      <c r="BH55" s="190">
        <v>0</v>
      </c>
      <c r="BI55" s="190">
        <v>0</v>
      </c>
      <c r="BJ55" s="190">
        <f t="shared" si="10"/>
        <v>0</v>
      </c>
      <c r="BK55" s="191"/>
      <c r="BL55" s="192">
        <v>49</v>
      </c>
      <c r="BM55" s="189" t="s">
        <v>43</v>
      </c>
      <c r="BN55" s="190">
        <v>0</v>
      </c>
      <c r="BO55" s="190">
        <v>0</v>
      </c>
      <c r="BP55" s="190">
        <v>0</v>
      </c>
      <c r="BQ55" s="190">
        <f t="shared" si="11"/>
        <v>0</v>
      </c>
      <c r="BR55" s="191"/>
      <c r="BS55" s="192">
        <v>49</v>
      </c>
      <c r="BT55" s="189" t="s">
        <v>43</v>
      </c>
      <c r="BU55" s="190">
        <v>0</v>
      </c>
      <c r="BV55" s="190">
        <v>0</v>
      </c>
      <c r="BW55" s="190">
        <v>0</v>
      </c>
      <c r="BX55" s="190">
        <f t="shared" si="12"/>
        <v>0</v>
      </c>
      <c r="BY55" s="191"/>
      <c r="BZ55" s="192">
        <v>49</v>
      </c>
      <c r="CA55" s="189" t="s">
        <v>43</v>
      </c>
      <c r="CB55" s="190">
        <v>0</v>
      </c>
      <c r="CC55" s="190">
        <v>0</v>
      </c>
      <c r="CD55" s="190">
        <v>0</v>
      </c>
      <c r="CE55" s="190">
        <f t="shared" si="13"/>
        <v>0</v>
      </c>
      <c r="CF55" s="191"/>
      <c r="CG55" s="192">
        <v>49</v>
      </c>
      <c r="CH55" s="189" t="s">
        <v>43</v>
      </c>
      <c r="CI55" s="190">
        <v>0</v>
      </c>
      <c r="CJ55" s="190">
        <v>0</v>
      </c>
      <c r="CK55" s="190">
        <v>0</v>
      </c>
      <c r="CL55" s="190">
        <f t="shared" si="14"/>
        <v>0</v>
      </c>
      <c r="CM55" s="191"/>
      <c r="CN55" s="192">
        <v>49</v>
      </c>
      <c r="CO55" s="189" t="s">
        <v>43</v>
      </c>
      <c r="CP55" s="190">
        <v>0</v>
      </c>
      <c r="CQ55" s="190">
        <v>0</v>
      </c>
      <c r="CR55" s="190">
        <v>0</v>
      </c>
      <c r="CS55" s="190">
        <f t="shared" si="15"/>
        <v>0</v>
      </c>
      <c r="CT55" s="191"/>
      <c r="CU55" s="192">
        <v>49</v>
      </c>
      <c r="CV55" s="189" t="s">
        <v>43</v>
      </c>
      <c r="CW55" s="190">
        <v>0</v>
      </c>
      <c r="CX55" s="190">
        <v>0</v>
      </c>
      <c r="CY55" s="190">
        <v>0</v>
      </c>
      <c r="CZ55" s="190">
        <f t="shared" si="16"/>
        <v>0</v>
      </c>
      <c r="DA55" s="191"/>
      <c r="DB55" s="192">
        <v>49</v>
      </c>
      <c r="DC55" s="189" t="s">
        <v>43</v>
      </c>
      <c r="DD55" s="190">
        <v>0</v>
      </c>
      <c r="DE55" s="190">
        <v>0</v>
      </c>
      <c r="DF55" s="190">
        <v>0</v>
      </c>
      <c r="DG55" s="190">
        <f t="shared" si="17"/>
        <v>0</v>
      </c>
      <c r="DH55" s="191"/>
      <c r="DI55" s="192">
        <v>49</v>
      </c>
      <c r="DJ55" s="189" t="s">
        <v>43</v>
      </c>
      <c r="DK55" s="190">
        <v>0</v>
      </c>
      <c r="DL55" s="190">
        <v>0</v>
      </c>
      <c r="DM55" s="190">
        <v>0</v>
      </c>
      <c r="DN55" s="190">
        <f t="shared" si="18"/>
        <v>0</v>
      </c>
      <c r="DO55" s="191"/>
      <c r="DP55" s="192">
        <v>49</v>
      </c>
      <c r="DQ55" s="189" t="s">
        <v>43</v>
      </c>
      <c r="DR55" s="190">
        <v>0</v>
      </c>
      <c r="DS55" s="190">
        <v>0</v>
      </c>
      <c r="DT55" s="190">
        <v>0</v>
      </c>
      <c r="DU55" s="190">
        <f t="shared" si="19"/>
        <v>0</v>
      </c>
      <c r="DV55" s="191"/>
      <c r="DW55" s="192">
        <v>49</v>
      </c>
      <c r="DX55" s="189" t="s">
        <v>43</v>
      </c>
      <c r="DY55" s="190">
        <v>0</v>
      </c>
      <c r="DZ55" s="190">
        <v>0</v>
      </c>
      <c r="EA55" s="190">
        <v>0</v>
      </c>
      <c r="EB55" s="190">
        <f t="shared" si="20"/>
        <v>0</v>
      </c>
      <c r="EC55" s="191"/>
      <c r="ED55" s="192">
        <v>49</v>
      </c>
      <c r="EE55" s="189" t="s">
        <v>43</v>
      </c>
      <c r="EF55" s="190">
        <v>0</v>
      </c>
      <c r="EG55" s="190">
        <v>0</v>
      </c>
      <c r="EH55" s="190">
        <v>0</v>
      </c>
      <c r="EI55" s="190">
        <f t="shared" si="21"/>
        <v>0</v>
      </c>
      <c r="EJ55" s="191"/>
      <c r="EK55" s="192">
        <v>49</v>
      </c>
      <c r="EL55" s="189" t="s">
        <v>43</v>
      </c>
      <c r="EM55" s="190">
        <v>0</v>
      </c>
      <c r="EN55" s="190">
        <v>0</v>
      </c>
      <c r="EO55" s="190">
        <v>0</v>
      </c>
      <c r="EP55" s="190">
        <f t="shared" si="22"/>
        <v>0</v>
      </c>
      <c r="EQ55" s="191"/>
      <c r="ER55" s="192">
        <v>49</v>
      </c>
      <c r="ES55" s="189" t="s">
        <v>43</v>
      </c>
      <c r="ET55" s="190">
        <v>0</v>
      </c>
      <c r="EU55" s="190">
        <v>0</v>
      </c>
      <c r="EV55" s="190">
        <v>0</v>
      </c>
      <c r="EW55" s="190">
        <f t="shared" si="23"/>
        <v>0</v>
      </c>
      <c r="EX55" s="191"/>
      <c r="EY55" s="192">
        <v>49</v>
      </c>
      <c r="EZ55" s="189" t="s">
        <v>43</v>
      </c>
      <c r="FA55" s="190">
        <v>0</v>
      </c>
      <c r="FB55" s="190">
        <v>0</v>
      </c>
      <c r="FC55" s="190">
        <v>0</v>
      </c>
      <c r="FD55" s="190">
        <f t="shared" si="24"/>
        <v>0</v>
      </c>
      <c r="FE55" s="191"/>
      <c r="FF55" s="192">
        <v>49</v>
      </c>
      <c r="FG55" s="189" t="s">
        <v>43</v>
      </c>
      <c r="FH55" s="190">
        <v>0</v>
      </c>
      <c r="FI55" s="190">
        <f t="shared" si="25"/>
        <v>10000</v>
      </c>
      <c r="FJ55" s="190">
        <f t="shared" si="0"/>
        <v>0</v>
      </c>
      <c r="FK55" s="190">
        <f t="shared" si="1"/>
        <v>10000</v>
      </c>
      <c r="FL55" s="9"/>
    </row>
    <row r="56" spans="1:168" ht="15.75" hidden="1">
      <c r="A56" s="188">
        <v>50</v>
      </c>
      <c r="B56" s="189" t="s">
        <v>44</v>
      </c>
      <c r="C56" s="190">
        <v>0</v>
      </c>
      <c r="D56" s="190">
        <v>0</v>
      </c>
      <c r="E56" s="190">
        <v>0</v>
      </c>
      <c r="F56" s="190">
        <f t="shared" si="2"/>
        <v>0</v>
      </c>
      <c r="G56" s="191"/>
      <c r="H56" s="192">
        <v>50</v>
      </c>
      <c r="I56" s="189" t="s">
        <v>44</v>
      </c>
      <c r="J56" s="190">
        <v>0</v>
      </c>
      <c r="K56" s="190">
        <v>0</v>
      </c>
      <c r="L56" s="190">
        <v>0</v>
      </c>
      <c r="M56" s="190">
        <f t="shared" si="3"/>
        <v>0</v>
      </c>
      <c r="N56" s="191"/>
      <c r="O56" s="192">
        <v>50</v>
      </c>
      <c r="P56" s="189" t="s">
        <v>44</v>
      </c>
      <c r="Q56" s="190">
        <v>0</v>
      </c>
      <c r="R56" s="190">
        <v>0</v>
      </c>
      <c r="S56" s="190">
        <v>0</v>
      </c>
      <c r="T56" s="190">
        <f t="shared" si="4"/>
        <v>0</v>
      </c>
      <c r="U56" s="191"/>
      <c r="V56" s="192">
        <v>50</v>
      </c>
      <c r="W56" s="189" t="s">
        <v>44</v>
      </c>
      <c r="X56" s="190">
        <v>0</v>
      </c>
      <c r="Y56" s="190">
        <v>0</v>
      </c>
      <c r="Z56" s="190">
        <v>0</v>
      </c>
      <c r="AA56" s="190">
        <f t="shared" si="5"/>
        <v>0</v>
      </c>
      <c r="AB56" s="191"/>
      <c r="AC56" s="192">
        <v>50</v>
      </c>
      <c r="AD56" s="189" t="s">
        <v>44</v>
      </c>
      <c r="AE56" s="190">
        <v>0</v>
      </c>
      <c r="AF56" s="190">
        <v>15000</v>
      </c>
      <c r="AG56" s="190">
        <v>0</v>
      </c>
      <c r="AH56" s="190">
        <f t="shared" si="6"/>
        <v>15000</v>
      </c>
      <c r="AI56" s="191"/>
      <c r="AJ56" s="192">
        <v>50</v>
      </c>
      <c r="AK56" s="189" t="s">
        <v>44</v>
      </c>
      <c r="AL56" s="190">
        <v>0</v>
      </c>
      <c r="AM56" s="190">
        <v>0</v>
      </c>
      <c r="AN56" s="190">
        <v>0</v>
      </c>
      <c r="AO56" s="190">
        <f t="shared" si="7"/>
        <v>0</v>
      </c>
      <c r="AP56" s="191"/>
      <c r="AQ56" s="192">
        <v>50</v>
      </c>
      <c r="AR56" s="189" t="s">
        <v>44</v>
      </c>
      <c r="AS56" s="190">
        <v>0</v>
      </c>
      <c r="AT56" s="190">
        <v>0</v>
      </c>
      <c r="AU56" s="190">
        <v>0</v>
      </c>
      <c r="AV56" s="190">
        <f t="shared" si="8"/>
        <v>0</v>
      </c>
      <c r="AW56" s="191"/>
      <c r="AX56" s="192">
        <v>50</v>
      </c>
      <c r="AY56" s="189" t="s">
        <v>44</v>
      </c>
      <c r="AZ56" s="190">
        <v>0</v>
      </c>
      <c r="BA56" s="190">
        <v>0</v>
      </c>
      <c r="BB56" s="190">
        <v>0</v>
      </c>
      <c r="BC56" s="190">
        <f t="shared" si="9"/>
        <v>0</v>
      </c>
      <c r="BD56" s="191"/>
      <c r="BE56" s="192">
        <v>50</v>
      </c>
      <c r="BF56" s="189" t="s">
        <v>44</v>
      </c>
      <c r="BG56" s="190">
        <v>0</v>
      </c>
      <c r="BH56" s="190">
        <v>0</v>
      </c>
      <c r="BI56" s="190">
        <v>0</v>
      </c>
      <c r="BJ56" s="190">
        <f t="shared" si="10"/>
        <v>0</v>
      </c>
      <c r="BK56" s="191"/>
      <c r="BL56" s="192">
        <v>50</v>
      </c>
      <c r="BM56" s="189" t="s">
        <v>44</v>
      </c>
      <c r="BN56" s="190">
        <v>0</v>
      </c>
      <c r="BO56" s="190">
        <v>0</v>
      </c>
      <c r="BP56" s="190">
        <v>0</v>
      </c>
      <c r="BQ56" s="190">
        <f t="shared" si="11"/>
        <v>0</v>
      </c>
      <c r="BR56" s="191"/>
      <c r="BS56" s="192">
        <v>50</v>
      </c>
      <c r="BT56" s="189" t="s">
        <v>44</v>
      </c>
      <c r="BU56" s="190">
        <v>0</v>
      </c>
      <c r="BV56" s="190">
        <v>0</v>
      </c>
      <c r="BW56" s="190">
        <v>0</v>
      </c>
      <c r="BX56" s="190">
        <f t="shared" si="12"/>
        <v>0</v>
      </c>
      <c r="BY56" s="191"/>
      <c r="BZ56" s="192">
        <v>50</v>
      </c>
      <c r="CA56" s="189" t="s">
        <v>44</v>
      </c>
      <c r="CB56" s="190">
        <v>0</v>
      </c>
      <c r="CC56" s="190">
        <v>0</v>
      </c>
      <c r="CD56" s="190">
        <v>0</v>
      </c>
      <c r="CE56" s="190">
        <f t="shared" si="13"/>
        <v>0</v>
      </c>
      <c r="CF56" s="191"/>
      <c r="CG56" s="192">
        <v>50</v>
      </c>
      <c r="CH56" s="189" t="s">
        <v>44</v>
      </c>
      <c r="CI56" s="190">
        <v>0</v>
      </c>
      <c r="CJ56" s="190">
        <v>0</v>
      </c>
      <c r="CK56" s="190">
        <v>0</v>
      </c>
      <c r="CL56" s="190">
        <f t="shared" si="14"/>
        <v>0</v>
      </c>
      <c r="CM56" s="191"/>
      <c r="CN56" s="192">
        <v>50</v>
      </c>
      <c r="CO56" s="189" t="s">
        <v>44</v>
      </c>
      <c r="CP56" s="190">
        <v>0</v>
      </c>
      <c r="CQ56" s="190">
        <v>0</v>
      </c>
      <c r="CR56" s="190">
        <v>0</v>
      </c>
      <c r="CS56" s="190">
        <f t="shared" si="15"/>
        <v>0</v>
      </c>
      <c r="CT56" s="191"/>
      <c r="CU56" s="192">
        <v>50</v>
      </c>
      <c r="CV56" s="189" t="s">
        <v>44</v>
      </c>
      <c r="CW56" s="190">
        <v>0</v>
      </c>
      <c r="CX56" s="190">
        <v>0</v>
      </c>
      <c r="CY56" s="190">
        <v>0</v>
      </c>
      <c r="CZ56" s="190">
        <f t="shared" si="16"/>
        <v>0</v>
      </c>
      <c r="DA56" s="191"/>
      <c r="DB56" s="192">
        <v>50</v>
      </c>
      <c r="DC56" s="189" t="s">
        <v>44</v>
      </c>
      <c r="DD56" s="190">
        <v>0</v>
      </c>
      <c r="DE56" s="190">
        <v>0</v>
      </c>
      <c r="DF56" s="190">
        <v>0</v>
      </c>
      <c r="DG56" s="190">
        <f t="shared" si="17"/>
        <v>0</v>
      </c>
      <c r="DH56" s="191"/>
      <c r="DI56" s="192">
        <v>50</v>
      </c>
      <c r="DJ56" s="189" t="s">
        <v>44</v>
      </c>
      <c r="DK56" s="190">
        <v>0</v>
      </c>
      <c r="DL56" s="190">
        <v>0</v>
      </c>
      <c r="DM56" s="190">
        <v>0</v>
      </c>
      <c r="DN56" s="190">
        <f t="shared" si="18"/>
        <v>0</v>
      </c>
      <c r="DO56" s="191"/>
      <c r="DP56" s="192">
        <v>50</v>
      </c>
      <c r="DQ56" s="189" t="s">
        <v>44</v>
      </c>
      <c r="DR56" s="190">
        <v>0</v>
      </c>
      <c r="DS56" s="190">
        <v>0</v>
      </c>
      <c r="DT56" s="190">
        <v>0</v>
      </c>
      <c r="DU56" s="190">
        <f t="shared" si="19"/>
        <v>0</v>
      </c>
      <c r="DV56" s="191"/>
      <c r="DW56" s="192">
        <v>50</v>
      </c>
      <c r="DX56" s="189" t="s">
        <v>44</v>
      </c>
      <c r="DY56" s="190">
        <v>0</v>
      </c>
      <c r="DZ56" s="190">
        <v>0</v>
      </c>
      <c r="EA56" s="190">
        <v>0</v>
      </c>
      <c r="EB56" s="190">
        <f t="shared" si="20"/>
        <v>0</v>
      </c>
      <c r="EC56" s="191"/>
      <c r="ED56" s="192">
        <v>50</v>
      </c>
      <c r="EE56" s="189" t="s">
        <v>44</v>
      </c>
      <c r="EF56" s="190">
        <v>0</v>
      </c>
      <c r="EG56" s="190">
        <v>0</v>
      </c>
      <c r="EH56" s="190">
        <v>0</v>
      </c>
      <c r="EI56" s="190">
        <f t="shared" si="21"/>
        <v>0</v>
      </c>
      <c r="EJ56" s="191"/>
      <c r="EK56" s="192">
        <v>50</v>
      </c>
      <c r="EL56" s="189" t="s">
        <v>44</v>
      </c>
      <c r="EM56" s="190">
        <v>0</v>
      </c>
      <c r="EN56" s="190">
        <v>0</v>
      </c>
      <c r="EO56" s="190">
        <v>0</v>
      </c>
      <c r="EP56" s="190">
        <f t="shared" si="22"/>
        <v>0</v>
      </c>
      <c r="EQ56" s="191"/>
      <c r="ER56" s="192">
        <v>50</v>
      </c>
      <c r="ES56" s="189" t="s">
        <v>44</v>
      </c>
      <c r="ET56" s="190">
        <v>0</v>
      </c>
      <c r="EU56" s="190">
        <v>0</v>
      </c>
      <c r="EV56" s="190">
        <v>0</v>
      </c>
      <c r="EW56" s="190">
        <f t="shared" si="23"/>
        <v>0</v>
      </c>
      <c r="EX56" s="191"/>
      <c r="EY56" s="192">
        <v>50</v>
      </c>
      <c r="EZ56" s="189" t="s">
        <v>44</v>
      </c>
      <c r="FA56" s="190">
        <v>0</v>
      </c>
      <c r="FB56" s="190">
        <v>0</v>
      </c>
      <c r="FC56" s="190">
        <v>0</v>
      </c>
      <c r="FD56" s="190">
        <f t="shared" si="24"/>
        <v>0</v>
      </c>
      <c r="FE56" s="191"/>
      <c r="FF56" s="192">
        <v>50</v>
      </c>
      <c r="FG56" s="189" t="s">
        <v>44</v>
      </c>
      <c r="FH56" s="190">
        <v>0</v>
      </c>
      <c r="FI56" s="190">
        <f t="shared" si="25"/>
        <v>15000</v>
      </c>
      <c r="FJ56" s="190">
        <f t="shared" si="0"/>
        <v>0</v>
      </c>
      <c r="FK56" s="190">
        <f t="shared" si="1"/>
        <v>15000</v>
      </c>
      <c r="FL56" s="9"/>
    </row>
    <row r="57" spans="1:168" ht="15.75" hidden="1">
      <c r="A57" s="188">
        <v>51</v>
      </c>
      <c r="B57" s="189" t="s">
        <v>45</v>
      </c>
      <c r="C57" s="190">
        <v>0</v>
      </c>
      <c r="D57" s="190">
        <v>0</v>
      </c>
      <c r="E57" s="190">
        <v>0</v>
      </c>
      <c r="F57" s="190">
        <f t="shared" si="2"/>
        <v>0</v>
      </c>
      <c r="G57" s="191"/>
      <c r="H57" s="192">
        <v>51</v>
      </c>
      <c r="I57" s="189" t="s">
        <v>45</v>
      </c>
      <c r="J57" s="190">
        <v>0</v>
      </c>
      <c r="K57" s="190">
        <v>0</v>
      </c>
      <c r="L57" s="190">
        <v>0</v>
      </c>
      <c r="M57" s="190">
        <f t="shared" si="3"/>
        <v>0</v>
      </c>
      <c r="N57" s="191"/>
      <c r="O57" s="192">
        <v>51</v>
      </c>
      <c r="P57" s="189" t="s">
        <v>45</v>
      </c>
      <c r="Q57" s="190">
        <v>0</v>
      </c>
      <c r="R57" s="190">
        <v>0</v>
      </c>
      <c r="S57" s="190">
        <v>0</v>
      </c>
      <c r="T57" s="190">
        <f t="shared" si="4"/>
        <v>0</v>
      </c>
      <c r="U57" s="191"/>
      <c r="V57" s="192">
        <v>51</v>
      </c>
      <c r="W57" s="189" t="s">
        <v>45</v>
      </c>
      <c r="X57" s="190">
        <v>0</v>
      </c>
      <c r="Y57" s="190">
        <v>0</v>
      </c>
      <c r="Z57" s="190">
        <v>0</v>
      </c>
      <c r="AA57" s="190">
        <f t="shared" si="5"/>
        <v>0</v>
      </c>
      <c r="AB57" s="191"/>
      <c r="AC57" s="192">
        <v>51</v>
      </c>
      <c r="AD57" s="189" t="s">
        <v>45</v>
      </c>
      <c r="AE57" s="190">
        <v>0</v>
      </c>
      <c r="AF57" s="190">
        <v>5000</v>
      </c>
      <c r="AG57" s="190">
        <v>0</v>
      </c>
      <c r="AH57" s="190">
        <f t="shared" si="6"/>
        <v>5000</v>
      </c>
      <c r="AI57" s="191"/>
      <c r="AJ57" s="192">
        <v>51</v>
      </c>
      <c r="AK57" s="189" t="s">
        <v>45</v>
      </c>
      <c r="AL57" s="190">
        <v>0</v>
      </c>
      <c r="AM57" s="190">
        <v>0</v>
      </c>
      <c r="AN57" s="190">
        <v>0</v>
      </c>
      <c r="AO57" s="190">
        <f t="shared" si="7"/>
        <v>0</v>
      </c>
      <c r="AP57" s="191"/>
      <c r="AQ57" s="192">
        <v>51</v>
      </c>
      <c r="AR57" s="189" t="s">
        <v>45</v>
      </c>
      <c r="AS57" s="190">
        <v>0</v>
      </c>
      <c r="AT57" s="190">
        <v>0</v>
      </c>
      <c r="AU57" s="190">
        <v>0</v>
      </c>
      <c r="AV57" s="190">
        <f t="shared" si="8"/>
        <v>0</v>
      </c>
      <c r="AW57" s="191"/>
      <c r="AX57" s="192">
        <v>51</v>
      </c>
      <c r="AY57" s="189" t="s">
        <v>45</v>
      </c>
      <c r="AZ57" s="190">
        <v>0</v>
      </c>
      <c r="BA57" s="190">
        <v>0</v>
      </c>
      <c r="BB57" s="190">
        <v>0</v>
      </c>
      <c r="BC57" s="190">
        <f t="shared" si="9"/>
        <v>0</v>
      </c>
      <c r="BD57" s="191"/>
      <c r="BE57" s="192">
        <v>51</v>
      </c>
      <c r="BF57" s="189" t="s">
        <v>45</v>
      </c>
      <c r="BG57" s="190">
        <v>0</v>
      </c>
      <c r="BH57" s="190">
        <v>0</v>
      </c>
      <c r="BI57" s="190">
        <v>0</v>
      </c>
      <c r="BJ57" s="190">
        <f t="shared" si="10"/>
        <v>0</v>
      </c>
      <c r="BK57" s="191"/>
      <c r="BL57" s="192">
        <v>51</v>
      </c>
      <c r="BM57" s="189" t="s">
        <v>45</v>
      </c>
      <c r="BN57" s="190">
        <v>0</v>
      </c>
      <c r="BO57" s="190">
        <v>0</v>
      </c>
      <c r="BP57" s="190">
        <v>0</v>
      </c>
      <c r="BQ57" s="190">
        <f t="shared" si="11"/>
        <v>0</v>
      </c>
      <c r="BR57" s="191"/>
      <c r="BS57" s="192">
        <v>51</v>
      </c>
      <c r="BT57" s="189" t="s">
        <v>45</v>
      </c>
      <c r="BU57" s="190">
        <v>0</v>
      </c>
      <c r="BV57" s="190">
        <v>0</v>
      </c>
      <c r="BW57" s="190">
        <v>0</v>
      </c>
      <c r="BX57" s="190">
        <f t="shared" si="12"/>
        <v>0</v>
      </c>
      <c r="BY57" s="191"/>
      <c r="BZ57" s="192">
        <v>51</v>
      </c>
      <c r="CA57" s="189" t="s">
        <v>45</v>
      </c>
      <c r="CB57" s="190">
        <v>0</v>
      </c>
      <c r="CC57" s="190">
        <v>0</v>
      </c>
      <c r="CD57" s="190">
        <v>0</v>
      </c>
      <c r="CE57" s="190">
        <f t="shared" si="13"/>
        <v>0</v>
      </c>
      <c r="CF57" s="191"/>
      <c r="CG57" s="192">
        <v>51</v>
      </c>
      <c r="CH57" s="189" t="s">
        <v>45</v>
      </c>
      <c r="CI57" s="190">
        <v>0</v>
      </c>
      <c r="CJ57" s="190">
        <v>0</v>
      </c>
      <c r="CK57" s="190">
        <v>0</v>
      </c>
      <c r="CL57" s="190">
        <f t="shared" si="14"/>
        <v>0</v>
      </c>
      <c r="CM57" s="191"/>
      <c r="CN57" s="192">
        <v>51</v>
      </c>
      <c r="CO57" s="189" t="s">
        <v>45</v>
      </c>
      <c r="CP57" s="190">
        <v>0</v>
      </c>
      <c r="CQ57" s="190">
        <v>0</v>
      </c>
      <c r="CR57" s="190">
        <v>0</v>
      </c>
      <c r="CS57" s="190">
        <f t="shared" si="15"/>
        <v>0</v>
      </c>
      <c r="CT57" s="191"/>
      <c r="CU57" s="192">
        <v>51</v>
      </c>
      <c r="CV57" s="189" t="s">
        <v>45</v>
      </c>
      <c r="CW57" s="190">
        <v>0</v>
      </c>
      <c r="CX57" s="190">
        <v>0</v>
      </c>
      <c r="CY57" s="190">
        <v>0</v>
      </c>
      <c r="CZ57" s="190">
        <f t="shared" si="16"/>
        <v>0</v>
      </c>
      <c r="DA57" s="191"/>
      <c r="DB57" s="192">
        <v>51</v>
      </c>
      <c r="DC57" s="189" t="s">
        <v>45</v>
      </c>
      <c r="DD57" s="190">
        <v>0</v>
      </c>
      <c r="DE57" s="190">
        <v>0</v>
      </c>
      <c r="DF57" s="190">
        <v>0</v>
      </c>
      <c r="DG57" s="190">
        <f t="shared" si="17"/>
        <v>0</v>
      </c>
      <c r="DH57" s="191"/>
      <c r="DI57" s="192">
        <v>51</v>
      </c>
      <c r="DJ57" s="189" t="s">
        <v>45</v>
      </c>
      <c r="DK57" s="190">
        <v>0</v>
      </c>
      <c r="DL57" s="190">
        <v>0</v>
      </c>
      <c r="DM57" s="190">
        <v>0</v>
      </c>
      <c r="DN57" s="190">
        <f t="shared" si="18"/>
        <v>0</v>
      </c>
      <c r="DO57" s="191"/>
      <c r="DP57" s="192">
        <v>51</v>
      </c>
      <c r="DQ57" s="189" t="s">
        <v>45</v>
      </c>
      <c r="DR57" s="190">
        <v>0</v>
      </c>
      <c r="DS57" s="190">
        <v>0</v>
      </c>
      <c r="DT57" s="190">
        <v>0</v>
      </c>
      <c r="DU57" s="190">
        <f t="shared" si="19"/>
        <v>0</v>
      </c>
      <c r="DV57" s="191"/>
      <c r="DW57" s="192">
        <v>51</v>
      </c>
      <c r="DX57" s="189" t="s">
        <v>45</v>
      </c>
      <c r="DY57" s="190">
        <v>0</v>
      </c>
      <c r="DZ57" s="190">
        <v>0</v>
      </c>
      <c r="EA57" s="190">
        <v>0</v>
      </c>
      <c r="EB57" s="190">
        <f t="shared" si="20"/>
        <v>0</v>
      </c>
      <c r="EC57" s="191"/>
      <c r="ED57" s="192">
        <v>51</v>
      </c>
      <c r="EE57" s="189" t="s">
        <v>45</v>
      </c>
      <c r="EF57" s="190">
        <v>0</v>
      </c>
      <c r="EG57" s="190">
        <v>0</v>
      </c>
      <c r="EH57" s="190">
        <v>0</v>
      </c>
      <c r="EI57" s="190">
        <f t="shared" si="21"/>
        <v>0</v>
      </c>
      <c r="EJ57" s="191"/>
      <c r="EK57" s="192">
        <v>51</v>
      </c>
      <c r="EL57" s="189" t="s">
        <v>45</v>
      </c>
      <c r="EM57" s="190">
        <v>0</v>
      </c>
      <c r="EN57" s="190">
        <v>0</v>
      </c>
      <c r="EO57" s="190">
        <v>0</v>
      </c>
      <c r="EP57" s="190">
        <f t="shared" si="22"/>
        <v>0</v>
      </c>
      <c r="EQ57" s="191"/>
      <c r="ER57" s="192">
        <v>51</v>
      </c>
      <c r="ES57" s="189" t="s">
        <v>45</v>
      </c>
      <c r="ET57" s="190">
        <v>0</v>
      </c>
      <c r="EU57" s="190">
        <v>0</v>
      </c>
      <c r="EV57" s="190">
        <v>0</v>
      </c>
      <c r="EW57" s="190">
        <f t="shared" si="23"/>
        <v>0</v>
      </c>
      <c r="EX57" s="191"/>
      <c r="EY57" s="192">
        <v>51</v>
      </c>
      <c r="EZ57" s="189" t="s">
        <v>45</v>
      </c>
      <c r="FA57" s="190">
        <v>0</v>
      </c>
      <c r="FB57" s="190">
        <v>0</v>
      </c>
      <c r="FC57" s="190">
        <v>0</v>
      </c>
      <c r="FD57" s="190">
        <f t="shared" si="24"/>
        <v>0</v>
      </c>
      <c r="FE57" s="191"/>
      <c r="FF57" s="192">
        <v>51</v>
      </c>
      <c r="FG57" s="189" t="s">
        <v>45</v>
      </c>
      <c r="FH57" s="190">
        <v>0</v>
      </c>
      <c r="FI57" s="190">
        <f t="shared" si="25"/>
        <v>5000</v>
      </c>
      <c r="FJ57" s="190">
        <f t="shared" si="0"/>
        <v>0</v>
      </c>
      <c r="FK57" s="190">
        <f t="shared" si="1"/>
        <v>5000</v>
      </c>
      <c r="FL57" s="9"/>
    </row>
    <row r="58" spans="1:168" ht="15.75" hidden="1">
      <c r="A58" s="188">
        <v>52</v>
      </c>
      <c r="B58" s="189" t="s">
        <v>46</v>
      </c>
      <c r="C58" s="190">
        <v>0</v>
      </c>
      <c r="D58" s="190">
        <v>0</v>
      </c>
      <c r="E58" s="190">
        <v>0</v>
      </c>
      <c r="F58" s="190">
        <f t="shared" si="2"/>
        <v>0</v>
      </c>
      <c r="G58" s="191"/>
      <c r="H58" s="192">
        <v>52</v>
      </c>
      <c r="I58" s="189" t="s">
        <v>46</v>
      </c>
      <c r="J58" s="190">
        <v>0</v>
      </c>
      <c r="K58" s="190">
        <v>0</v>
      </c>
      <c r="L58" s="190">
        <v>0</v>
      </c>
      <c r="M58" s="190">
        <f t="shared" si="3"/>
        <v>0</v>
      </c>
      <c r="N58" s="191"/>
      <c r="O58" s="192">
        <v>52</v>
      </c>
      <c r="P58" s="189" t="s">
        <v>46</v>
      </c>
      <c r="Q58" s="190">
        <v>0</v>
      </c>
      <c r="R58" s="190">
        <v>0</v>
      </c>
      <c r="S58" s="190">
        <v>0</v>
      </c>
      <c r="T58" s="190">
        <f t="shared" si="4"/>
        <v>0</v>
      </c>
      <c r="U58" s="191"/>
      <c r="V58" s="192">
        <v>52</v>
      </c>
      <c r="W58" s="189" t="s">
        <v>46</v>
      </c>
      <c r="X58" s="190">
        <v>0</v>
      </c>
      <c r="Y58" s="190">
        <v>0</v>
      </c>
      <c r="Z58" s="190">
        <v>0</v>
      </c>
      <c r="AA58" s="190">
        <f t="shared" si="5"/>
        <v>0</v>
      </c>
      <c r="AB58" s="191"/>
      <c r="AC58" s="192">
        <v>52</v>
      </c>
      <c r="AD58" s="189" t="s">
        <v>46</v>
      </c>
      <c r="AE58" s="190">
        <v>0</v>
      </c>
      <c r="AF58" s="190">
        <v>5000</v>
      </c>
      <c r="AG58" s="190">
        <v>0</v>
      </c>
      <c r="AH58" s="190">
        <f t="shared" si="6"/>
        <v>5000</v>
      </c>
      <c r="AI58" s="191"/>
      <c r="AJ58" s="192">
        <v>52</v>
      </c>
      <c r="AK58" s="189" t="s">
        <v>46</v>
      </c>
      <c r="AL58" s="190">
        <v>0</v>
      </c>
      <c r="AM58" s="190">
        <v>0</v>
      </c>
      <c r="AN58" s="190">
        <v>0</v>
      </c>
      <c r="AO58" s="190">
        <f t="shared" si="7"/>
        <v>0</v>
      </c>
      <c r="AP58" s="191"/>
      <c r="AQ58" s="192">
        <v>52</v>
      </c>
      <c r="AR58" s="189" t="s">
        <v>46</v>
      </c>
      <c r="AS58" s="190">
        <v>0</v>
      </c>
      <c r="AT58" s="190">
        <v>0</v>
      </c>
      <c r="AU58" s="190">
        <v>0</v>
      </c>
      <c r="AV58" s="190">
        <f t="shared" si="8"/>
        <v>0</v>
      </c>
      <c r="AW58" s="191"/>
      <c r="AX58" s="192">
        <v>52</v>
      </c>
      <c r="AY58" s="189" t="s">
        <v>46</v>
      </c>
      <c r="AZ58" s="190">
        <v>0</v>
      </c>
      <c r="BA58" s="190">
        <v>0</v>
      </c>
      <c r="BB58" s="190">
        <v>0</v>
      </c>
      <c r="BC58" s="190">
        <f t="shared" si="9"/>
        <v>0</v>
      </c>
      <c r="BD58" s="191"/>
      <c r="BE58" s="192">
        <v>52</v>
      </c>
      <c r="BF58" s="189" t="s">
        <v>46</v>
      </c>
      <c r="BG58" s="190">
        <v>0</v>
      </c>
      <c r="BH58" s="190">
        <v>0</v>
      </c>
      <c r="BI58" s="190">
        <v>0</v>
      </c>
      <c r="BJ58" s="190">
        <f t="shared" si="10"/>
        <v>0</v>
      </c>
      <c r="BK58" s="191"/>
      <c r="BL58" s="192">
        <v>52</v>
      </c>
      <c r="BM58" s="189" t="s">
        <v>46</v>
      </c>
      <c r="BN58" s="190">
        <v>0</v>
      </c>
      <c r="BO58" s="190">
        <v>0</v>
      </c>
      <c r="BP58" s="190">
        <v>0</v>
      </c>
      <c r="BQ58" s="190">
        <f t="shared" si="11"/>
        <v>0</v>
      </c>
      <c r="BR58" s="191"/>
      <c r="BS58" s="192">
        <v>52</v>
      </c>
      <c r="BT58" s="189" t="s">
        <v>46</v>
      </c>
      <c r="BU58" s="190">
        <v>0</v>
      </c>
      <c r="BV58" s="190">
        <v>0</v>
      </c>
      <c r="BW58" s="190">
        <v>0</v>
      </c>
      <c r="BX58" s="190">
        <f t="shared" si="12"/>
        <v>0</v>
      </c>
      <c r="BY58" s="191"/>
      <c r="BZ58" s="192">
        <v>52</v>
      </c>
      <c r="CA58" s="189" t="s">
        <v>46</v>
      </c>
      <c r="CB58" s="190">
        <v>0</v>
      </c>
      <c r="CC58" s="190">
        <v>0</v>
      </c>
      <c r="CD58" s="190">
        <v>0</v>
      </c>
      <c r="CE58" s="190">
        <f t="shared" si="13"/>
        <v>0</v>
      </c>
      <c r="CF58" s="191"/>
      <c r="CG58" s="192">
        <v>52</v>
      </c>
      <c r="CH58" s="189" t="s">
        <v>46</v>
      </c>
      <c r="CI58" s="190">
        <v>0</v>
      </c>
      <c r="CJ58" s="190">
        <v>0</v>
      </c>
      <c r="CK58" s="190">
        <v>0</v>
      </c>
      <c r="CL58" s="190">
        <f t="shared" si="14"/>
        <v>0</v>
      </c>
      <c r="CM58" s="191"/>
      <c r="CN58" s="192">
        <v>52</v>
      </c>
      <c r="CO58" s="189" t="s">
        <v>46</v>
      </c>
      <c r="CP58" s="190">
        <v>0</v>
      </c>
      <c r="CQ58" s="190">
        <v>0</v>
      </c>
      <c r="CR58" s="190">
        <v>0</v>
      </c>
      <c r="CS58" s="190">
        <f t="shared" si="15"/>
        <v>0</v>
      </c>
      <c r="CT58" s="191"/>
      <c r="CU58" s="192">
        <v>52</v>
      </c>
      <c r="CV58" s="189" t="s">
        <v>46</v>
      </c>
      <c r="CW58" s="190">
        <v>0</v>
      </c>
      <c r="CX58" s="190">
        <v>0</v>
      </c>
      <c r="CY58" s="190">
        <v>0</v>
      </c>
      <c r="CZ58" s="190">
        <f t="shared" si="16"/>
        <v>0</v>
      </c>
      <c r="DA58" s="191"/>
      <c r="DB58" s="192">
        <v>52</v>
      </c>
      <c r="DC58" s="189" t="s">
        <v>46</v>
      </c>
      <c r="DD58" s="190">
        <v>0</v>
      </c>
      <c r="DE58" s="190">
        <v>0</v>
      </c>
      <c r="DF58" s="190">
        <v>0</v>
      </c>
      <c r="DG58" s="190">
        <f t="shared" si="17"/>
        <v>0</v>
      </c>
      <c r="DH58" s="191"/>
      <c r="DI58" s="192">
        <v>52</v>
      </c>
      <c r="DJ58" s="189" t="s">
        <v>46</v>
      </c>
      <c r="DK58" s="190">
        <v>0</v>
      </c>
      <c r="DL58" s="190">
        <v>0</v>
      </c>
      <c r="DM58" s="190">
        <v>0</v>
      </c>
      <c r="DN58" s="190">
        <f t="shared" si="18"/>
        <v>0</v>
      </c>
      <c r="DO58" s="191"/>
      <c r="DP58" s="192">
        <v>52</v>
      </c>
      <c r="DQ58" s="189" t="s">
        <v>46</v>
      </c>
      <c r="DR58" s="190">
        <v>0</v>
      </c>
      <c r="DS58" s="190">
        <v>0</v>
      </c>
      <c r="DT58" s="190">
        <v>0</v>
      </c>
      <c r="DU58" s="190">
        <f t="shared" si="19"/>
        <v>0</v>
      </c>
      <c r="DV58" s="191"/>
      <c r="DW58" s="192">
        <v>52</v>
      </c>
      <c r="DX58" s="189" t="s">
        <v>46</v>
      </c>
      <c r="DY58" s="190">
        <v>0</v>
      </c>
      <c r="DZ58" s="190">
        <v>0</v>
      </c>
      <c r="EA58" s="190">
        <v>0</v>
      </c>
      <c r="EB58" s="190">
        <f t="shared" si="20"/>
        <v>0</v>
      </c>
      <c r="EC58" s="191"/>
      <c r="ED58" s="192">
        <v>52</v>
      </c>
      <c r="EE58" s="189" t="s">
        <v>46</v>
      </c>
      <c r="EF58" s="190">
        <v>0</v>
      </c>
      <c r="EG58" s="190">
        <v>0</v>
      </c>
      <c r="EH58" s="190">
        <v>0</v>
      </c>
      <c r="EI58" s="190">
        <f t="shared" si="21"/>
        <v>0</v>
      </c>
      <c r="EJ58" s="191"/>
      <c r="EK58" s="192">
        <v>52</v>
      </c>
      <c r="EL58" s="189" t="s">
        <v>46</v>
      </c>
      <c r="EM58" s="190">
        <v>0</v>
      </c>
      <c r="EN58" s="190">
        <v>0</v>
      </c>
      <c r="EO58" s="190">
        <v>0</v>
      </c>
      <c r="EP58" s="190">
        <f t="shared" si="22"/>
        <v>0</v>
      </c>
      <c r="EQ58" s="191"/>
      <c r="ER58" s="192">
        <v>52</v>
      </c>
      <c r="ES58" s="189" t="s">
        <v>46</v>
      </c>
      <c r="ET58" s="190">
        <v>0</v>
      </c>
      <c r="EU58" s="190">
        <v>0</v>
      </c>
      <c r="EV58" s="190">
        <v>0</v>
      </c>
      <c r="EW58" s="190">
        <f t="shared" si="23"/>
        <v>0</v>
      </c>
      <c r="EX58" s="191"/>
      <c r="EY58" s="192">
        <v>52</v>
      </c>
      <c r="EZ58" s="189" t="s">
        <v>46</v>
      </c>
      <c r="FA58" s="190">
        <v>0</v>
      </c>
      <c r="FB58" s="190">
        <v>0</v>
      </c>
      <c r="FC58" s="190">
        <v>0</v>
      </c>
      <c r="FD58" s="190">
        <f t="shared" si="24"/>
        <v>0</v>
      </c>
      <c r="FE58" s="191"/>
      <c r="FF58" s="192">
        <v>52</v>
      </c>
      <c r="FG58" s="189" t="s">
        <v>46</v>
      </c>
      <c r="FH58" s="190">
        <v>0</v>
      </c>
      <c r="FI58" s="190">
        <f t="shared" si="25"/>
        <v>5000</v>
      </c>
      <c r="FJ58" s="190">
        <f t="shared" si="0"/>
        <v>0</v>
      </c>
      <c r="FK58" s="190">
        <f t="shared" si="1"/>
        <v>5000</v>
      </c>
      <c r="FL58" s="9"/>
    </row>
    <row r="59" spans="1:168" ht="15.75" hidden="1">
      <c r="A59" s="188">
        <v>53</v>
      </c>
      <c r="B59" s="189" t="s">
        <v>47</v>
      </c>
      <c r="C59" s="190">
        <v>0</v>
      </c>
      <c r="D59" s="190">
        <v>0</v>
      </c>
      <c r="E59" s="190">
        <v>0</v>
      </c>
      <c r="F59" s="190">
        <f t="shared" si="2"/>
        <v>0</v>
      </c>
      <c r="G59" s="191"/>
      <c r="H59" s="192">
        <v>53</v>
      </c>
      <c r="I59" s="189" t="s">
        <v>47</v>
      </c>
      <c r="J59" s="190">
        <v>0</v>
      </c>
      <c r="K59" s="190">
        <v>0</v>
      </c>
      <c r="L59" s="190">
        <v>0</v>
      </c>
      <c r="M59" s="190">
        <f t="shared" si="3"/>
        <v>0</v>
      </c>
      <c r="N59" s="191"/>
      <c r="O59" s="192">
        <v>53</v>
      </c>
      <c r="P59" s="189" t="s">
        <v>47</v>
      </c>
      <c r="Q59" s="190">
        <v>0</v>
      </c>
      <c r="R59" s="190">
        <v>0</v>
      </c>
      <c r="S59" s="190">
        <v>0</v>
      </c>
      <c r="T59" s="190">
        <f t="shared" si="4"/>
        <v>0</v>
      </c>
      <c r="U59" s="191"/>
      <c r="V59" s="192">
        <v>53</v>
      </c>
      <c r="W59" s="189" t="s">
        <v>47</v>
      </c>
      <c r="X59" s="190">
        <v>0</v>
      </c>
      <c r="Y59" s="190">
        <v>0</v>
      </c>
      <c r="Z59" s="190">
        <v>0</v>
      </c>
      <c r="AA59" s="190">
        <f t="shared" si="5"/>
        <v>0</v>
      </c>
      <c r="AB59" s="191"/>
      <c r="AC59" s="192">
        <v>53</v>
      </c>
      <c r="AD59" s="189" t="s">
        <v>47</v>
      </c>
      <c r="AE59" s="190">
        <v>0</v>
      </c>
      <c r="AF59" s="190">
        <v>10000</v>
      </c>
      <c r="AG59" s="190">
        <v>0</v>
      </c>
      <c r="AH59" s="190">
        <f t="shared" si="6"/>
        <v>10000</v>
      </c>
      <c r="AI59" s="191"/>
      <c r="AJ59" s="192">
        <v>53</v>
      </c>
      <c r="AK59" s="189" t="s">
        <v>47</v>
      </c>
      <c r="AL59" s="190">
        <v>0</v>
      </c>
      <c r="AM59" s="190">
        <v>0</v>
      </c>
      <c r="AN59" s="190">
        <v>0</v>
      </c>
      <c r="AO59" s="190">
        <f t="shared" si="7"/>
        <v>0</v>
      </c>
      <c r="AP59" s="191"/>
      <c r="AQ59" s="192">
        <v>53</v>
      </c>
      <c r="AR59" s="189" t="s">
        <v>47</v>
      </c>
      <c r="AS59" s="190">
        <v>0</v>
      </c>
      <c r="AT59" s="190">
        <v>0</v>
      </c>
      <c r="AU59" s="190">
        <v>0</v>
      </c>
      <c r="AV59" s="190">
        <f t="shared" si="8"/>
        <v>0</v>
      </c>
      <c r="AW59" s="191"/>
      <c r="AX59" s="192">
        <v>53</v>
      </c>
      <c r="AY59" s="189" t="s">
        <v>47</v>
      </c>
      <c r="AZ59" s="190">
        <v>0</v>
      </c>
      <c r="BA59" s="190">
        <v>0</v>
      </c>
      <c r="BB59" s="190">
        <v>0</v>
      </c>
      <c r="BC59" s="190">
        <f t="shared" si="9"/>
        <v>0</v>
      </c>
      <c r="BD59" s="191"/>
      <c r="BE59" s="192">
        <v>53</v>
      </c>
      <c r="BF59" s="189" t="s">
        <v>47</v>
      </c>
      <c r="BG59" s="190">
        <v>0</v>
      </c>
      <c r="BH59" s="190">
        <v>0</v>
      </c>
      <c r="BI59" s="190">
        <v>0</v>
      </c>
      <c r="BJ59" s="190">
        <f t="shared" si="10"/>
        <v>0</v>
      </c>
      <c r="BK59" s="191"/>
      <c r="BL59" s="192">
        <v>53</v>
      </c>
      <c r="BM59" s="189" t="s">
        <v>47</v>
      </c>
      <c r="BN59" s="190">
        <v>0</v>
      </c>
      <c r="BO59" s="190">
        <v>0</v>
      </c>
      <c r="BP59" s="190">
        <v>0</v>
      </c>
      <c r="BQ59" s="190">
        <f t="shared" si="11"/>
        <v>0</v>
      </c>
      <c r="BR59" s="191"/>
      <c r="BS59" s="192">
        <v>53</v>
      </c>
      <c r="BT59" s="189" t="s">
        <v>47</v>
      </c>
      <c r="BU59" s="190">
        <v>0</v>
      </c>
      <c r="BV59" s="190">
        <v>0</v>
      </c>
      <c r="BW59" s="190">
        <v>0</v>
      </c>
      <c r="BX59" s="190">
        <f t="shared" si="12"/>
        <v>0</v>
      </c>
      <c r="BY59" s="191"/>
      <c r="BZ59" s="192">
        <v>53</v>
      </c>
      <c r="CA59" s="189" t="s">
        <v>47</v>
      </c>
      <c r="CB59" s="190">
        <v>0</v>
      </c>
      <c r="CC59" s="190">
        <v>0</v>
      </c>
      <c r="CD59" s="190">
        <v>0</v>
      </c>
      <c r="CE59" s="190">
        <f t="shared" si="13"/>
        <v>0</v>
      </c>
      <c r="CF59" s="191"/>
      <c r="CG59" s="192">
        <v>53</v>
      </c>
      <c r="CH59" s="189" t="s">
        <v>47</v>
      </c>
      <c r="CI59" s="190">
        <v>0</v>
      </c>
      <c r="CJ59" s="190">
        <v>0</v>
      </c>
      <c r="CK59" s="190">
        <v>0</v>
      </c>
      <c r="CL59" s="190">
        <f t="shared" si="14"/>
        <v>0</v>
      </c>
      <c r="CM59" s="191"/>
      <c r="CN59" s="192">
        <v>53</v>
      </c>
      <c r="CO59" s="189" t="s">
        <v>47</v>
      </c>
      <c r="CP59" s="190">
        <v>0</v>
      </c>
      <c r="CQ59" s="190">
        <v>0</v>
      </c>
      <c r="CR59" s="190">
        <v>0</v>
      </c>
      <c r="CS59" s="190">
        <f t="shared" si="15"/>
        <v>0</v>
      </c>
      <c r="CT59" s="191"/>
      <c r="CU59" s="192">
        <v>53</v>
      </c>
      <c r="CV59" s="189" t="s">
        <v>47</v>
      </c>
      <c r="CW59" s="190">
        <v>0</v>
      </c>
      <c r="CX59" s="190">
        <v>0</v>
      </c>
      <c r="CY59" s="190">
        <v>0</v>
      </c>
      <c r="CZ59" s="190">
        <f t="shared" si="16"/>
        <v>0</v>
      </c>
      <c r="DA59" s="191"/>
      <c r="DB59" s="192">
        <v>53</v>
      </c>
      <c r="DC59" s="189" t="s">
        <v>47</v>
      </c>
      <c r="DD59" s="190">
        <v>0</v>
      </c>
      <c r="DE59" s="190">
        <v>0</v>
      </c>
      <c r="DF59" s="190">
        <v>0</v>
      </c>
      <c r="DG59" s="190">
        <f t="shared" si="17"/>
        <v>0</v>
      </c>
      <c r="DH59" s="191"/>
      <c r="DI59" s="192">
        <v>53</v>
      </c>
      <c r="DJ59" s="189" t="s">
        <v>47</v>
      </c>
      <c r="DK59" s="190">
        <v>0</v>
      </c>
      <c r="DL59" s="190">
        <v>0</v>
      </c>
      <c r="DM59" s="190">
        <v>0</v>
      </c>
      <c r="DN59" s="190">
        <f t="shared" si="18"/>
        <v>0</v>
      </c>
      <c r="DO59" s="191"/>
      <c r="DP59" s="192">
        <v>53</v>
      </c>
      <c r="DQ59" s="189" t="s">
        <v>47</v>
      </c>
      <c r="DR59" s="190">
        <v>0</v>
      </c>
      <c r="DS59" s="190">
        <v>0</v>
      </c>
      <c r="DT59" s="190">
        <v>0</v>
      </c>
      <c r="DU59" s="190">
        <f t="shared" si="19"/>
        <v>0</v>
      </c>
      <c r="DV59" s="191"/>
      <c r="DW59" s="192">
        <v>53</v>
      </c>
      <c r="DX59" s="189" t="s">
        <v>47</v>
      </c>
      <c r="DY59" s="190">
        <v>0</v>
      </c>
      <c r="DZ59" s="190">
        <v>0</v>
      </c>
      <c r="EA59" s="190">
        <v>0</v>
      </c>
      <c r="EB59" s="190">
        <f t="shared" si="20"/>
        <v>0</v>
      </c>
      <c r="EC59" s="191"/>
      <c r="ED59" s="192">
        <v>53</v>
      </c>
      <c r="EE59" s="189" t="s">
        <v>47</v>
      </c>
      <c r="EF59" s="190">
        <v>0</v>
      </c>
      <c r="EG59" s="190">
        <v>0</v>
      </c>
      <c r="EH59" s="190">
        <v>0</v>
      </c>
      <c r="EI59" s="190">
        <f t="shared" si="21"/>
        <v>0</v>
      </c>
      <c r="EJ59" s="191"/>
      <c r="EK59" s="192">
        <v>53</v>
      </c>
      <c r="EL59" s="189" t="s">
        <v>47</v>
      </c>
      <c r="EM59" s="190">
        <v>0</v>
      </c>
      <c r="EN59" s="190">
        <v>0</v>
      </c>
      <c r="EO59" s="190">
        <v>0</v>
      </c>
      <c r="EP59" s="190">
        <f t="shared" si="22"/>
        <v>0</v>
      </c>
      <c r="EQ59" s="191"/>
      <c r="ER59" s="192">
        <v>53</v>
      </c>
      <c r="ES59" s="189" t="s">
        <v>47</v>
      </c>
      <c r="ET59" s="190">
        <v>0</v>
      </c>
      <c r="EU59" s="190">
        <v>0</v>
      </c>
      <c r="EV59" s="190">
        <v>0</v>
      </c>
      <c r="EW59" s="190">
        <f t="shared" si="23"/>
        <v>0</v>
      </c>
      <c r="EX59" s="191"/>
      <c r="EY59" s="192">
        <v>53</v>
      </c>
      <c r="EZ59" s="189" t="s">
        <v>47</v>
      </c>
      <c r="FA59" s="190">
        <v>0</v>
      </c>
      <c r="FB59" s="190">
        <v>0</v>
      </c>
      <c r="FC59" s="190">
        <v>0</v>
      </c>
      <c r="FD59" s="190">
        <f t="shared" si="24"/>
        <v>0</v>
      </c>
      <c r="FE59" s="191"/>
      <c r="FF59" s="192">
        <v>53</v>
      </c>
      <c r="FG59" s="189" t="s">
        <v>47</v>
      </c>
      <c r="FH59" s="190">
        <v>0</v>
      </c>
      <c r="FI59" s="190">
        <f t="shared" si="25"/>
        <v>10000</v>
      </c>
      <c r="FJ59" s="190">
        <f t="shared" si="0"/>
        <v>0</v>
      </c>
      <c r="FK59" s="190">
        <f t="shared" si="1"/>
        <v>10000</v>
      </c>
      <c r="FL59" s="9"/>
    </row>
    <row r="60" spans="1:168" ht="18" hidden="1" customHeight="1">
      <c r="A60" s="188">
        <v>54</v>
      </c>
      <c r="B60" s="193" t="s">
        <v>68</v>
      </c>
      <c r="C60" s="190">
        <v>0</v>
      </c>
      <c r="D60" s="190">
        <v>0</v>
      </c>
      <c r="E60" s="190">
        <v>0</v>
      </c>
      <c r="F60" s="190">
        <f t="shared" si="2"/>
        <v>0</v>
      </c>
      <c r="G60" s="191"/>
      <c r="H60" s="192">
        <v>54</v>
      </c>
      <c r="I60" s="193" t="s">
        <v>68</v>
      </c>
      <c r="J60" s="190">
        <v>0</v>
      </c>
      <c r="K60" s="190">
        <v>0</v>
      </c>
      <c r="L60" s="190">
        <v>0</v>
      </c>
      <c r="M60" s="190">
        <f t="shared" si="3"/>
        <v>0</v>
      </c>
      <c r="N60" s="191"/>
      <c r="O60" s="192">
        <v>54</v>
      </c>
      <c r="P60" s="193" t="s">
        <v>68</v>
      </c>
      <c r="Q60" s="190">
        <v>0</v>
      </c>
      <c r="R60" s="190">
        <v>0</v>
      </c>
      <c r="S60" s="190">
        <v>0</v>
      </c>
      <c r="T60" s="190">
        <f t="shared" si="4"/>
        <v>0</v>
      </c>
      <c r="U60" s="191"/>
      <c r="V60" s="192">
        <v>54</v>
      </c>
      <c r="W60" s="193" t="s">
        <v>68</v>
      </c>
      <c r="X60" s="190">
        <v>0</v>
      </c>
      <c r="Y60" s="190">
        <v>0</v>
      </c>
      <c r="Z60" s="190">
        <v>0</v>
      </c>
      <c r="AA60" s="190">
        <f t="shared" si="5"/>
        <v>0</v>
      </c>
      <c r="AB60" s="191"/>
      <c r="AC60" s="192">
        <v>54</v>
      </c>
      <c r="AD60" s="193" t="s">
        <v>68</v>
      </c>
      <c r="AE60" s="190">
        <v>0</v>
      </c>
      <c r="AF60" s="190">
        <v>10000</v>
      </c>
      <c r="AG60" s="190">
        <v>0</v>
      </c>
      <c r="AH60" s="190">
        <f t="shared" si="6"/>
        <v>10000</v>
      </c>
      <c r="AI60" s="191"/>
      <c r="AJ60" s="192">
        <v>54</v>
      </c>
      <c r="AK60" s="193" t="s">
        <v>68</v>
      </c>
      <c r="AL60" s="190">
        <v>0</v>
      </c>
      <c r="AM60" s="190">
        <v>0</v>
      </c>
      <c r="AN60" s="190">
        <v>0</v>
      </c>
      <c r="AO60" s="190">
        <f t="shared" si="7"/>
        <v>0</v>
      </c>
      <c r="AP60" s="191"/>
      <c r="AQ60" s="192">
        <v>54</v>
      </c>
      <c r="AR60" s="193" t="s">
        <v>68</v>
      </c>
      <c r="AS60" s="190">
        <v>0</v>
      </c>
      <c r="AT60" s="190">
        <v>0</v>
      </c>
      <c r="AU60" s="190">
        <v>0</v>
      </c>
      <c r="AV60" s="190">
        <f t="shared" si="8"/>
        <v>0</v>
      </c>
      <c r="AW60" s="191"/>
      <c r="AX60" s="192">
        <v>54</v>
      </c>
      <c r="AY60" s="193" t="s">
        <v>68</v>
      </c>
      <c r="AZ60" s="190">
        <v>0</v>
      </c>
      <c r="BA60" s="190">
        <v>0</v>
      </c>
      <c r="BB60" s="190">
        <v>0</v>
      </c>
      <c r="BC60" s="190">
        <f t="shared" si="9"/>
        <v>0</v>
      </c>
      <c r="BD60" s="191"/>
      <c r="BE60" s="192">
        <v>54</v>
      </c>
      <c r="BF60" s="193" t="s">
        <v>68</v>
      </c>
      <c r="BG60" s="190">
        <v>0</v>
      </c>
      <c r="BH60" s="190">
        <v>0</v>
      </c>
      <c r="BI60" s="190">
        <v>0</v>
      </c>
      <c r="BJ60" s="190">
        <f t="shared" si="10"/>
        <v>0</v>
      </c>
      <c r="BK60" s="191"/>
      <c r="BL60" s="192">
        <v>54</v>
      </c>
      <c r="BM60" s="193" t="s">
        <v>68</v>
      </c>
      <c r="BN60" s="190">
        <v>0</v>
      </c>
      <c r="BO60" s="190">
        <v>0</v>
      </c>
      <c r="BP60" s="190">
        <v>0</v>
      </c>
      <c r="BQ60" s="190">
        <f t="shared" si="11"/>
        <v>0</v>
      </c>
      <c r="BR60" s="191"/>
      <c r="BS60" s="192">
        <v>54</v>
      </c>
      <c r="BT60" s="193" t="s">
        <v>68</v>
      </c>
      <c r="BU60" s="190">
        <v>0</v>
      </c>
      <c r="BV60" s="190">
        <v>0</v>
      </c>
      <c r="BW60" s="190">
        <v>0</v>
      </c>
      <c r="BX60" s="190">
        <f t="shared" si="12"/>
        <v>0</v>
      </c>
      <c r="BY60" s="191"/>
      <c r="BZ60" s="192">
        <v>54</v>
      </c>
      <c r="CA60" s="193" t="s">
        <v>68</v>
      </c>
      <c r="CB60" s="190">
        <v>0</v>
      </c>
      <c r="CC60" s="190">
        <v>0</v>
      </c>
      <c r="CD60" s="190">
        <v>0</v>
      </c>
      <c r="CE60" s="190">
        <f t="shared" si="13"/>
        <v>0</v>
      </c>
      <c r="CF60" s="191"/>
      <c r="CG60" s="192">
        <v>54</v>
      </c>
      <c r="CH60" s="193" t="s">
        <v>68</v>
      </c>
      <c r="CI60" s="190">
        <v>0</v>
      </c>
      <c r="CJ60" s="190">
        <v>0</v>
      </c>
      <c r="CK60" s="190">
        <v>0</v>
      </c>
      <c r="CL60" s="190">
        <f t="shared" si="14"/>
        <v>0</v>
      </c>
      <c r="CM60" s="191"/>
      <c r="CN60" s="192">
        <v>54</v>
      </c>
      <c r="CO60" s="193" t="s">
        <v>68</v>
      </c>
      <c r="CP60" s="190">
        <v>0</v>
      </c>
      <c r="CQ60" s="190">
        <v>0</v>
      </c>
      <c r="CR60" s="190">
        <v>0</v>
      </c>
      <c r="CS60" s="190">
        <f t="shared" si="15"/>
        <v>0</v>
      </c>
      <c r="CT60" s="191"/>
      <c r="CU60" s="192">
        <v>54</v>
      </c>
      <c r="CV60" s="193" t="s">
        <v>68</v>
      </c>
      <c r="CW60" s="190">
        <v>0</v>
      </c>
      <c r="CX60" s="190">
        <v>0</v>
      </c>
      <c r="CY60" s="190">
        <v>0</v>
      </c>
      <c r="CZ60" s="190">
        <f t="shared" si="16"/>
        <v>0</v>
      </c>
      <c r="DA60" s="191"/>
      <c r="DB60" s="192">
        <v>54</v>
      </c>
      <c r="DC60" s="193" t="s">
        <v>68</v>
      </c>
      <c r="DD60" s="190">
        <v>0</v>
      </c>
      <c r="DE60" s="190">
        <v>0</v>
      </c>
      <c r="DF60" s="190">
        <v>0</v>
      </c>
      <c r="DG60" s="190">
        <f t="shared" si="17"/>
        <v>0</v>
      </c>
      <c r="DH60" s="191"/>
      <c r="DI60" s="192">
        <v>54</v>
      </c>
      <c r="DJ60" s="193" t="s">
        <v>68</v>
      </c>
      <c r="DK60" s="190">
        <v>0</v>
      </c>
      <c r="DL60" s="190">
        <v>0</v>
      </c>
      <c r="DM60" s="190">
        <v>0</v>
      </c>
      <c r="DN60" s="190">
        <f t="shared" si="18"/>
        <v>0</v>
      </c>
      <c r="DO60" s="191"/>
      <c r="DP60" s="192">
        <v>54</v>
      </c>
      <c r="DQ60" s="193" t="s">
        <v>68</v>
      </c>
      <c r="DR60" s="190">
        <v>0</v>
      </c>
      <c r="DS60" s="190">
        <v>0</v>
      </c>
      <c r="DT60" s="190">
        <v>0</v>
      </c>
      <c r="DU60" s="190">
        <f t="shared" si="19"/>
        <v>0</v>
      </c>
      <c r="DV60" s="191"/>
      <c r="DW60" s="192">
        <v>54</v>
      </c>
      <c r="DX60" s="193" t="s">
        <v>68</v>
      </c>
      <c r="DY60" s="190">
        <v>0</v>
      </c>
      <c r="DZ60" s="190">
        <v>0</v>
      </c>
      <c r="EA60" s="190">
        <v>0</v>
      </c>
      <c r="EB60" s="190">
        <f t="shared" si="20"/>
        <v>0</v>
      </c>
      <c r="EC60" s="191"/>
      <c r="ED60" s="192">
        <v>54</v>
      </c>
      <c r="EE60" s="193" t="s">
        <v>68</v>
      </c>
      <c r="EF60" s="190">
        <v>0</v>
      </c>
      <c r="EG60" s="190">
        <v>0</v>
      </c>
      <c r="EH60" s="190">
        <v>0</v>
      </c>
      <c r="EI60" s="190">
        <f t="shared" si="21"/>
        <v>0</v>
      </c>
      <c r="EJ60" s="191"/>
      <c r="EK60" s="192">
        <v>54</v>
      </c>
      <c r="EL60" s="193" t="s">
        <v>68</v>
      </c>
      <c r="EM60" s="190">
        <v>0</v>
      </c>
      <c r="EN60" s="190">
        <v>0</v>
      </c>
      <c r="EO60" s="190">
        <v>0</v>
      </c>
      <c r="EP60" s="190">
        <f t="shared" si="22"/>
        <v>0</v>
      </c>
      <c r="EQ60" s="191"/>
      <c r="ER60" s="192">
        <v>54</v>
      </c>
      <c r="ES60" s="193" t="s">
        <v>68</v>
      </c>
      <c r="ET60" s="190">
        <v>0</v>
      </c>
      <c r="EU60" s="190">
        <v>0</v>
      </c>
      <c r="EV60" s="190">
        <v>0</v>
      </c>
      <c r="EW60" s="190">
        <f t="shared" si="23"/>
        <v>0</v>
      </c>
      <c r="EX60" s="191"/>
      <c r="EY60" s="192">
        <v>54</v>
      </c>
      <c r="EZ60" s="193" t="s">
        <v>68</v>
      </c>
      <c r="FA60" s="190">
        <v>0</v>
      </c>
      <c r="FB60" s="190">
        <v>0</v>
      </c>
      <c r="FC60" s="190">
        <v>0</v>
      </c>
      <c r="FD60" s="190">
        <f t="shared" si="24"/>
        <v>0</v>
      </c>
      <c r="FE60" s="191"/>
      <c r="FF60" s="192">
        <v>54</v>
      </c>
      <c r="FG60" s="193" t="s">
        <v>68</v>
      </c>
      <c r="FH60" s="190">
        <v>0</v>
      </c>
      <c r="FI60" s="190">
        <f t="shared" si="25"/>
        <v>10000</v>
      </c>
      <c r="FJ60" s="190">
        <f t="shared" si="0"/>
        <v>0</v>
      </c>
      <c r="FK60" s="190">
        <f t="shared" si="1"/>
        <v>10000</v>
      </c>
      <c r="FL60" s="9"/>
    </row>
    <row r="61" spans="1:168" ht="16.5" hidden="1" customHeight="1">
      <c r="A61" s="188">
        <v>55</v>
      </c>
      <c r="B61" s="193" t="s">
        <v>67</v>
      </c>
      <c r="C61" s="190">
        <v>0</v>
      </c>
      <c r="D61" s="190">
        <v>0</v>
      </c>
      <c r="E61" s="190">
        <v>0</v>
      </c>
      <c r="F61" s="190">
        <f t="shared" si="2"/>
        <v>0</v>
      </c>
      <c r="G61" s="191"/>
      <c r="H61" s="192">
        <v>55</v>
      </c>
      <c r="I61" s="193" t="s">
        <v>67</v>
      </c>
      <c r="J61" s="190">
        <v>0</v>
      </c>
      <c r="K61" s="190">
        <v>0</v>
      </c>
      <c r="L61" s="190">
        <v>0</v>
      </c>
      <c r="M61" s="190">
        <f t="shared" si="3"/>
        <v>0</v>
      </c>
      <c r="N61" s="191"/>
      <c r="O61" s="192">
        <v>55</v>
      </c>
      <c r="P61" s="193" t="s">
        <v>67</v>
      </c>
      <c r="Q61" s="190">
        <v>0</v>
      </c>
      <c r="R61" s="190">
        <v>0</v>
      </c>
      <c r="S61" s="190">
        <v>0</v>
      </c>
      <c r="T61" s="190">
        <f t="shared" si="4"/>
        <v>0</v>
      </c>
      <c r="U61" s="191"/>
      <c r="V61" s="192">
        <v>55</v>
      </c>
      <c r="W61" s="193" t="s">
        <v>67</v>
      </c>
      <c r="X61" s="190">
        <v>0</v>
      </c>
      <c r="Y61" s="190">
        <v>0</v>
      </c>
      <c r="Z61" s="190">
        <v>0</v>
      </c>
      <c r="AA61" s="190">
        <f t="shared" si="5"/>
        <v>0</v>
      </c>
      <c r="AB61" s="191"/>
      <c r="AC61" s="192">
        <v>55</v>
      </c>
      <c r="AD61" s="193" t="s">
        <v>67</v>
      </c>
      <c r="AE61" s="190">
        <v>0</v>
      </c>
      <c r="AF61" s="190">
        <v>15000</v>
      </c>
      <c r="AG61" s="190">
        <v>0</v>
      </c>
      <c r="AH61" s="190">
        <f t="shared" si="6"/>
        <v>15000</v>
      </c>
      <c r="AI61" s="191"/>
      <c r="AJ61" s="192">
        <v>55</v>
      </c>
      <c r="AK61" s="193" t="s">
        <v>67</v>
      </c>
      <c r="AL61" s="190">
        <v>0</v>
      </c>
      <c r="AM61" s="190">
        <v>0</v>
      </c>
      <c r="AN61" s="190">
        <v>0</v>
      </c>
      <c r="AO61" s="190">
        <f t="shared" si="7"/>
        <v>0</v>
      </c>
      <c r="AP61" s="191"/>
      <c r="AQ61" s="192">
        <v>55</v>
      </c>
      <c r="AR61" s="193" t="s">
        <v>67</v>
      </c>
      <c r="AS61" s="190">
        <v>0</v>
      </c>
      <c r="AT61" s="190">
        <v>0</v>
      </c>
      <c r="AU61" s="190">
        <v>0</v>
      </c>
      <c r="AV61" s="190">
        <f t="shared" si="8"/>
        <v>0</v>
      </c>
      <c r="AW61" s="191"/>
      <c r="AX61" s="192">
        <v>55</v>
      </c>
      <c r="AY61" s="193" t="s">
        <v>67</v>
      </c>
      <c r="AZ61" s="190">
        <v>0</v>
      </c>
      <c r="BA61" s="190">
        <v>0</v>
      </c>
      <c r="BB61" s="190">
        <v>0</v>
      </c>
      <c r="BC61" s="190">
        <f t="shared" si="9"/>
        <v>0</v>
      </c>
      <c r="BD61" s="191"/>
      <c r="BE61" s="192">
        <v>55</v>
      </c>
      <c r="BF61" s="193" t="s">
        <v>67</v>
      </c>
      <c r="BG61" s="190">
        <v>0</v>
      </c>
      <c r="BH61" s="190">
        <v>0</v>
      </c>
      <c r="BI61" s="190">
        <v>0</v>
      </c>
      <c r="BJ61" s="190">
        <f t="shared" si="10"/>
        <v>0</v>
      </c>
      <c r="BK61" s="191"/>
      <c r="BL61" s="192">
        <v>55</v>
      </c>
      <c r="BM61" s="193" t="s">
        <v>67</v>
      </c>
      <c r="BN61" s="190">
        <v>0</v>
      </c>
      <c r="BO61" s="190">
        <v>0</v>
      </c>
      <c r="BP61" s="190">
        <v>0</v>
      </c>
      <c r="BQ61" s="190">
        <f t="shared" si="11"/>
        <v>0</v>
      </c>
      <c r="BR61" s="191"/>
      <c r="BS61" s="192">
        <v>55</v>
      </c>
      <c r="BT61" s="193" t="s">
        <v>67</v>
      </c>
      <c r="BU61" s="190">
        <v>0</v>
      </c>
      <c r="BV61" s="190">
        <v>0</v>
      </c>
      <c r="BW61" s="190">
        <v>0</v>
      </c>
      <c r="BX61" s="190">
        <f t="shared" si="12"/>
        <v>0</v>
      </c>
      <c r="BY61" s="191"/>
      <c r="BZ61" s="192">
        <v>55</v>
      </c>
      <c r="CA61" s="193" t="s">
        <v>67</v>
      </c>
      <c r="CB61" s="190">
        <v>0</v>
      </c>
      <c r="CC61" s="190">
        <v>0</v>
      </c>
      <c r="CD61" s="190">
        <v>0</v>
      </c>
      <c r="CE61" s="190">
        <f t="shared" si="13"/>
        <v>0</v>
      </c>
      <c r="CF61" s="191"/>
      <c r="CG61" s="192">
        <v>55</v>
      </c>
      <c r="CH61" s="193" t="s">
        <v>67</v>
      </c>
      <c r="CI61" s="190">
        <v>0</v>
      </c>
      <c r="CJ61" s="190">
        <v>0</v>
      </c>
      <c r="CK61" s="190">
        <v>0</v>
      </c>
      <c r="CL61" s="190">
        <f t="shared" si="14"/>
        <v>0</v>
      </c>
      <c r="CM61" s="191"/>
      <c r="CN61" s="192">
        <v>55</v>
      </c>
      <c r="CO61" s="193" t="s">
        <v>67</v>
      </c>
      <c r="CP61" s="190">
        <v>0</v>
      </c>
      <c r="CQ61" s="190">
        <v>0</v>
      </c>
      <c r="CR61" s="190">
        <v>0</v>
      </c>
      <c r="CS61" s="190">
        <f t="shared" si="15"/>
        <v>0</v>
      </c>
      <c r="CT61" s="191"/>
      <c r="CU61" s="192">
        <v>55</v>
      </c>
      <c r="CV61" s="193" t="s">
        <v>67</v>
      </c>
      <c r="CW61" s="190">
        <v>0</v>
      </c>
      <c r="CX61" s="190">
        <v>0</v>
      </c>
      <c r="CY61" s="190">
        <v>0</v>
      </c>
      <c r="CZ61" s="190">
        <f t="shared" si="16"/>
        <v>0</v>
      </c>
      <c r="DA61" s="191"/>
      <c r="DB61" s="192">
        <v>55</v>
      </c>
      <c r="DC61" s="193" t="s">
        <v>67</v>
      </c>
      <c r="DD61" s="190">
        <v>0</v>
      </c>
      <c r="DE61" s="190">
        <v>0</v>
      </c>
      <c r="DF61" s="190">
        <v>0</v>
      </c>
      <c r="DG61" s="190">
        <f t="shared" si="17"/>
        <v>0</v>
      </c>
      <c r="DH61" s="191"/>
      <c r="DI61" s="192">
        <v>55</v>
      </c>
      <c r="DJ61" s="193" t="s">
        <v>67</v>
      </c>
      <c r="DK61" s="190">
        <v>0</v>
      </c>
      <c r="DL61" s="190">
        <v>0</v>
      </c>
      <c r="DM61" s="190">
        <v>0</v>
      </c>
      <c r="DN61" s="190">
        <f t="shared" si="18"/>
        <v>0</v>
      </c>
      <c r="DO61" s="191"/>
      <c r="DP61" s="192">
        <v>55</v>
      </c>
      <c r="DQ61" s="193" t="s">
        <v>67</v>
      </c>
      <c r="DR61" s="190">
        <v>0</v>
      </c>
      <c r="DS61" s="190">
        <v>0</v>
      </c>
      <c r="DT61" s="190">
        <v>0</v>
      </c>
      <c r="DU61" s="190">
        <f t="shared" si="19"/>
        <v>0</v>
      </c>
      <c r="DV61" s="191"/>
      <c r="DW61" s="192">
        <v>55</v>
      </c>
      <c r="DX61" s="193" t="s">
        <v>67</v>
      </c>
      <c r="DY61" s="190">
        <v>0</v>
      </c>
      <c r="DZ61" s="190">
        <v>0</v>
      </c>
      <c r="EA61" s="190">
        <v>0</v>
      </c>
      <c r="EB61" s="190">
        <f t="shared" si="20"/>
        <v>0</v>
      </c>
      <c r="EC61" s="191"/>
      <c r="ED61" s="192">
        <v>55</v>
      </c>
      <c r="EE61" s="193" t="s">
        <v>67</v>
      </c>
      <c r="EF61" s="190">
        <v>0</v>
      </c>
      <c r="EG61" s="190">
        <v>0</v>
      </c>
      <c r="EH61" s="190">
        <v>0</v>
      </c>
      <c r="EI61" s="190">
        <f t="shared" si="21"/>
        <v>0</v>
      </c>
      <c r="EJ61" s="191"/>
      <c r="EK61" s="192">
        <v>55</v>
      </c>
      <c r="EL61" s="193" t="s">
        <v>67</v>
      </c>
      <c r="EM61" s="190">
        <v>0</v>
      </c>
      <c r="EN61" s="190">
        <v>0</v>
      </c>
      <c r="EO61" s="190">
        <v>0</v>
      </c>
      <c r="EP61" s="190">
        <f t="shared" si="22"/>
        <v>0</v>
      </c>
      <c r="EQ61" s="191"/>
      <c r="ER61" s="192">
        <v>55</v>
      </c>
      <c r="ES61" s="193" t="s">
        <v>67</v>
      </c>
      <c r="ET61" s="190">
        <v>0</v>
      </c>
      <c r="EU61" s="190">
        <v>0</v>
      </c>
      <c r="EV61" s="190">
        <v>0</v>
      </c>
      <c r="EW61" s="190">
        <f t="shared" si="23"/>
        <v>0</v>
      </c>
      <c r="EX61" s="191"/>
      <c r="EY61" s="192">
        <v>55</v>
      </c>
      <c r="EZ61" s="193" t="s">
        <v>67</v>
      </c>
      <c r="FA61" s="190">
        <v>0</v>
      </c>
      <c r="FB61" s="190">
        <v>0</v>
      </c>
      <c r="FC61" s="190">
        <v>0</v>
      </c>
      <c r="FD61" s="190">
        <f t="shared" si="24"/>
        <v>0</v>
      </c>
      <c r="FE61" s="191"/>
      <c r="FF61" s="192">
        <v>55</v>
      </c>
      <c r="FG61" s="193" t="s">
        <v>67</v>
      </c>
      <c r="FH61" s="190">
        <v>0</v>
      </c>
      <c r="FI61" s="190">
        <f t="shared" si="25"/>
        <v>15000</v>
      </c>
      <c r="FJ61" s="190">
        <f t="shared" si="0"/>
        <v>0</v>
      </c>
      <c r="FK61" s="190">
        <f t="shared" si="1"/>
        <v>15000</v>
      </c>
      <c r="FL61" s="9"/>
    </row>
    <row r="62" spans="1:168" ht="15.75" hidden="1">
      <c r="A62" s="188">
        <v>56</v>
      </c>
      <c r="B62" s="189" t="s">
        <v>48</v>
      </c>
      <c r="C62" s="190">
        <v>0</v>
      </c>
      <c r="D62" s="190">
        <v>0</v>
      </c>
      <c r="E62" s="190">
        <v>0</v>
      </c>
      <c r="F62" s="190">
        <f t="shared" si="2"/>
        <v>0</v>
      </c>
      <c r="G62" s="191"/>
      <c r="H62" s="192">
        <v>56</v>
      </c>
      <c r="I62" s="189" t="s">
        <v>48</v>
      </c>
      <c r="J62" s="190">
        <v>0</v>
      </c>
      <c r="K62" s="190">
        <v>0</v>
      </c>
      <c r="L62" s="190">
        <v>0</v>
      </c>
      <c r="M62" s="190">
        <f t="shared" si="3"/>
        <v>0</v>
      </c>
      <c r="N62" s="191"/>
      <c r="O62" s="192">
        <v>56</v>
      </c>
      <c r="P62" s="189" t="s">
        <v>48</v>
      </c>
      <c r="Q62" s="190">
        <v>0</v>
      </c>
      <c r="R62" s="190">
        <v>0</v>
      </c>
      <c r="S62" s="190">
        <v>0</v>
      </c>
      <c r="T62" s="190">
        <f t="shared" si="4"/>
        <v>0</v>
      </c>
      <c r="U62" s="191"/>
      <c r="V62" s="192">
        <v>56</v>
      </c>
      <c r="W62" s="189" t="s">
        <v>48</v>
      </c>
      <c r="X62" s="190">
        <v>0</v>
      </c>
      <c r="Y62" s="190">
        <v>0</v>
      </c>
      <c r="Z62" s="190">
        <v>0</v>
      </c>
      <c r="AA62" s="190">
        <f t="shared" si="5"/>
        <v>0</v>
      </c>
      <c r="AB62" s="191"/>
      <c r="AC62" s="192">
        <v>56</v>
      </c>
      <c r="AD62" s="189" t="s">
        <v>48</v>
      </c>
      <c r="AE62" s="190">
        <v>0</v>
      </c>
      <c r="AF62" s="190">
        <v>5000</v>
      </c>
      <c r="AG62" s="190">
        <v>0</v>
      </c>
      <c r="AH62" s="190">
        <f t="shared" si="6"/>
        <v>5000</v>
      </c>
      <c r="AI62" s="191"/>
      <c r="AJ62" s="192">
        <v>56</v>
      </c>
      <c r="AK62" s="189" t="s">
        <v>48</v>
      </c>
      <c r="AL62" s="190">
        <v>0</v>
      </c>
      <c r="AM62" s="190">
        <v>0</v>
      </c>
      <c r="AN62" s="190">
        <v>0</v>
      </c>
      <c r="AO62" s="190">
        <f t="shared" si="7"/>
        <v>0</v>
      </c>
      <c r="AP62" s="191"/>
      <c r="AQ62" s="192">
        <v>56</v>
      </c>
      <c r="AR62" s="189" t="s">
        <v>48</v>
      </c>
      <c r="AS62" s="190">
        <v>0</v>
      </c>
      <c r="AT62" s="190">
        <v>0</v>
      </c>
      <c r="AU62" s="190">
        <v>0</v>
      </c>
      <c r="AV62" s="190">
        <f t="shared" si="8"/>
        <v>0</v>
      </c>
      <c r="AW62" s="191"/>
      <c r="AX62" s="192">
        <v>56</v>
      </c>
      <c r="AY62" s="189" t="s">
        <v>48</v>
      </c>
      <c r="AZ62" s="190">
        <v>0</v>
      </c>
      <c r="BA62" s="190">
        <v>0</v>
      </c>
      <c r="BB62" s="190">
        <v>0</v>
      </c>
      <c r="BC62" s="190">
        <f t="shared" si="9"/>
        <v>0</v>
      </c>
      <c r="BD62" s="191"/>
      <c r="BE62" s="192">
        <v>56</v>
      </c>
      <c r="BF62" s="189" t="s">
        <v>48</v>
      </c>
      <c r="BG62" s="190">
        <v>0</v>
      </c>
      <c r="BH62" s="190">
        <v>0</v>
      </c>
      <c r="BI62" s="190">
        <v>0</v>
      </c>
      <c r="BJ62" s="190">
        <f t="shared" si="10"/>
        <v>0</v>
      </c>
      <c r="BK62" s="191"/>
      <c r="BL62" s="192">
        <v>56</v>
      </c>
      <c r="BM62" s="189" t="s">
        <v>48</v>
      </c>
      <c r="BN62" s="190">
        <v>0</v>
      </c>
      <c r="BO62" s="190">
        <v>0</v>
      </c>
      <c r="BP62" s="190">
        <v>0</v>
      </c>
      <c r="BQ62" s="190">
        <f t="shared" si="11"/>
        <v>0</v>
      </c>
      <c r="BR62" s="191"/>
      <c r="BS62" s="192">
        <v>56</v>
      </c>
      <c r="BT62" s="189" t="s">
        <v>48</v>
      </c>
      <c r="BU62" s="190">
        <v>0</v>
      </c>
      <c r="BV62" s="190">
        <v>0</v>
      </c>
      <c r="BW62" s="190">
        <v>0</v>
      </c>
      <c r="BX62" s="190">
        <f t="shared" si="12"/>
        <v>0</v>
      </c>
      <c r="BY62" s="191"/>
      <c r="BZ62" s="192">
        <v>56</v>
      </c>
      <c r="CA62" s="189" t="s">
        <v>48</v>
      </c>
      <c r="CB62" s="190">
        <v>0</v>
      </c>
      <c r="CC62" s="190">
        <v>0</v>
      </c>
      <c r="CD62" s="190">
        <v>0</v>
      </c>
      <c r="CE62" s="190">
        <f t="shared" si="13"/>
        <v>0</v>
      </c>
      <c r="CF62" s="191"/>
      <c r="CG62" s="192">
        <v>56</v>
      </c>
      <c r="CH62" s="189" t="s">
        <v>48</v>
      </c>
      <c r="CI62" s="190">
        <v>0</v>
      </c>
      <c r="CJ62" s="190">
        <v>0</v>
      </c>
      <c r="CK62" s="190">
        <v>0</v>
      </c>
      <c r="CL62" s="190">
        <f t="shared" si="14"/>
        <v>0</v>
      </c>
      <c r="CM62" s="191"/>
      <c r="CN62" s="192">
        <v>56</v>
      </c>
      <c r="CO62" s="189" t="s">
        <v>48</v>
      </c>
      <c r="CP62" s="190">
        <v>0</v>
      </c>
      <c r="CQ62" s="190">
        <v>0</v>
      </c>
      <c r="CR62" s="190">
        <v>0</v>
      </c>
      <c r="CS62" s="190">
        <f t="shared" si="15"/>
        <v>0</v>
      </c>
      <c r="CT62" s="191"/>
      <c r="CU62" s="192">
        <v>56</v>
      </c>
      <c r="CV62" s="189" t="s">
        <v>48</v>
      </c>
      <c r="CW62" s="190">
        <v>0</v>
      </c>
      <c r="CX62" s="190">
        <v>0</v>
      </c>
      <c r="CY62" s="190">
        <v>0</v>
      </c>
      <c r="CZ62" s="190">
        <f t="shared" si="16"/>
        <v>0</v>
      </c>
      <c r="DA62" s="191"/>
      <c r="DB62" s="192">
        <v>56</v>
      </c>
      <c r="DC62" s="189" t="s">
        <v>48</v>
      </c>
      <c r="DD62" s="190">
        <v>0</v>
      </c>
      <c r="DE62" s="190">
        <v>0</v>
      </c>
      <c r="DF62" s="190">
        <v>0</v>
      </c>
      <c r="DG62" s="190">
        <f t="shared" si="17"/>
        <v>0</v>
      </c>
      <c r="DH62" s="191"/>
      <c r="DI62" s="192">
        <v>56</v>
      </c>
      <c r="DJ62" s="189" t="s">
        <v>48</v>
      </c>
      <c r="DK62" s="190">
        <v>0</v>
      </c>
      <c r="DL62" s="190">
        <v>0</v>
      </c>
      <c r="DM62" s="190">
        <v>0</v>
      </c>
      <c r="DN62" s="190">
        <f t="shared" si="18"/>
        <v>0</v>
      </c>
      <c r="DO62" s="191"/>
      <c r="DP62" s="192">
        <v>56</v>
      </c>
      <c r="DQ62" s="189" t="s">
        <v>48</v>
      </c>
      <c r="DR62" s="190">
        <v>0</v>
      </c>
      <c r="DS62" s="190">
        <v>0</v>
      </c>
      <c r="DT62" s="190">
        <v>0</v>
      </c>
      <c r="DU62" s="190">
        <f t="shared" si="19"/>
        <v>0</v>
      </c>
      <c r="DV62" s="191"/>
      <c r="DW62" s="192">
        <v>56</v>
      </c>
      <c r="DX62" s="189" t="s">
        <v>48</v>
      </c>
      <c r="DY62" s="190">
        <v>0</v>
      </c>
      <c r="DZ62" s="190">
        <v>0</v>
      </c>
      <c r="EA62" s="190">
        <v>0</v>
      </c>
      <c r="EB62" s="190">
        <f t="shared" si="20"/>
        <v>0</v>
      </c>
      <c r="EC62" s="191"/>
      <c r="ED62" s="192">
        <v>56</v>
      </c>
      <c r="EE62" s="189" t="s">
        <v>48</v>
      </c>
      <c r="EF62" s="190">
        <v>0</v>
      </c>
      <c r="EG62" s="190">
        <v>0</v>
      </c>
      <c r="EH62" s="190">
        <v>0</v>
      </c>
      <c r="EI62" s="190">
        <f t="shared" si="21"/>
        <v>0</v>
      </c>
      <c r="EJ62" s="191"/>
      <c r="EK62" s="192">
        <v>56</v>
      </c>
      <c r="EL62" s="189" t="s">
        <v>48</v>
      </c>
      <c r="EM62" s="190">
        <v>0</v>
      </c>
      <c r="EN62" s="190">
        <v>0</v>
      </c>
      <c r="EO62" s="190">
        <v>0</v>
      </c>
      <c r="EP62" s="190">
        <f t="shared" si="22"/>
        <v>0</v>
      </c>
      <c r="EQ62" s="191"/>
      <c r="ER62" s="192">
        <v>56</v>
      </c>
      <c r="ES62" s="189" t="s">
        <v>48</v>
      </c>
      <c r="ET62" s="190">
        <v>0</v>
      </c>
      <c r="EU62" s="190">
        <v>0</v>
      </c>
      <c r="EV62" s="190">
        <v>0</v>
      </c>
      <c r="EW62" s="190">
        <f t="shared" si="23"/>
        <v>0</v>
      </c>
      <c r="EX62" s="191"/>
      <c r="EY62" s="192">
        <v>56</v>
      </c>
      <c r="EZ62" s="189" t="s">
        <v>48</v>
      </c>
      <c r="FA62" s="190">
        <v>0</v>
      </c>
      <c r="FB62" s="190">
        <v>0</v>
      </c>
      <c r="FC62" s="190">
        <v>0</v>
      </c>
      <c r="FD62" s="190">
        <f t="shared" si="24"/>
        <v>0</v>
      </c>
      <c r="FE62" s="191"/>
      <c r="FF62" s="192">
        <v>56</v>
      </c>
      <c r="FG62" s="189" t="s">
        <v>48</v>
      </c>
      <c r="FH62" s="190">
        <v>0</v>
      </c>
      <c r="FI62" s="190">
        <f t="shared" si="25"/>
        <v>5000</v>
      </c>
      <c r="FJ62" s="190">
        <f t="shared" si="0"/>
        <v>0</v>
      </c>
      <c r="FK62" s="190">
        <f t="shared" si="1"/>
        <v>5000</v>
      </c>
      <c r="FL62" s="9"/>
    </row>
    <row r="63" spans="1:168" ht="15.75" hidden="1">
      <c r="A63" s="188">
        <v>57</v>
      </c>
      <c r="B63" s="189" t="s">
        <v>65</v>
      </c>
      <c r="C63" s="190">
        <v>0</v>
      </c>
      <c r="D63" s="190">
        <v>0</v>
      </c>
      <c r="E63" s="190">
        <v>0</v>
      </c>
      <c r="F63" s="190">
        <f t="shared" si="2"/>
        <v>0</v>
      </c>
      <c r="G63" s="191"/>
      <c r="H63" s="192">
        <v>57</v>
      </c>
      <c r="I63" s="189" t="s">
        <v>65</v>
      </c>
      <c r="J63" s="190">
        <v>0</v>
      </c>
      <c r="K63" s="190">
        <v>0</v>
      </c>
      <c r="L63" s="190">
        <v>0</v>
      </c>
      <c r="M63" s="190">
        <f t="shared" si="3"/>
        <v>0</v>
      </c>
      <c r="N63" s="191"/>
      <c r="O63" s="192">
        <v>57</v>
      </c>
      <c r="P63" s="189" t="s">
        <v>65</v>
      </c>
      <c r="Q63" s="190">
        <v>0</v>
      </c>
      <c r="R63" s="190">
        <v>0</v>
      </c>
      <c r="S63" s="190">
        <v>0</v>
      </c>
      <c r="T63" s="190">
        <f t="shared" si="4"/>
        <v>0</v>
      </c>
      <c r="U63" s="191"/>
      <c r="V63" s="192">
        <v>57</v>
      </c>
      <c r="W63" s="189" t="s">
        <v>65</v>
      </c>
      <c r="X63" s="190">
        <v>0</v>
      </c>
      <c r="Y63" s="190">
        <v>0</v>
      </c>
      <c r="Z63" s="190">
        <v>0</v>
      </c>
      <c r="AA63" s="190">
        <f t="shared" si="5"/>
        <v>0</v>
      </c>
      <c r="AB63" s="191"/>
      <c r="AC63" s="192">
        <v>57</v>
      </c>
      <c r="AD63" s="189" t="s">
        <v>65</v>
      </c>
      <c r="AE63" s="190">
        <v>0</v>
      </c>
      <c r="AF63" s="190">
        <v>0</v>
      </c>
      <c r="AG63" s="190">
        <v>0</v>
      </c>
      <c r="AH63" s="190">
        <f t="shared" si="6"/>
        <v>0</v>
      </c>
      <c r="AI63" s="191"/>
      <c r="AJ63" s="192">
        <v>57</v>
      </c>
      <c r="AK63" s="189" t="s">
        <v>65</v>
      </c>
      <c r="AL63" s="190">
        <v>0</v>
      </c>
      <c r="AM63" s="190">
        <v>0</v>
      </c>
      <c r="AN63" s="190">
        <v>0</v>
      </c>
      <c r="AO63" s="190">
        <f t="shared" si="7"/>
        <v>0</v>
      </c>
      <c r="AP63" s="191"/>
      <c r="AQ63" s="192">
        <v>57</v>
      </c>
      <c r="AR63" s="189" t="s">
        <v>65</v>
      </c>
      <c r="AS63" s="190">
        <v>0</v>
      </c>
      <c r="AT63" s="190">
        <v>0</v>
      </c>
      <c r="AU63" s="190">
        <v>0</v>
      </c>
      <c r="AV63" s="190">
        <f t="shared" si="8"/>
        <v>0</v>
      </c>
      <c r="AW63" s="191"/>
      <c r="AX63" s="192">
        <v>57</v>
      </c>
      <c r="AY63" s="189" t="s">
        <v>65</v>
      </c>
      <c r="AZ63" s="190">
        <v>0</v>
      </c>
      <c r="BA63" s="190">
        <v>0</v>
      </c>
      <c r="BB63" s="190">
        <v>0</v>
      </c>
      <c r="BC63" s="190">
        <f t="shared" si="9"/>
        <v>0</v>
      </c>
      <c r="BD63" s="191"/>
      <c r="BE63" s="192">
        <v>57</v>
      </c>
      <c r="BF63" s="189" t="s">
        <v>65</v>
      </c>
      <c r="BG63" s="190">
        <v>0</v>
      </c>
      <c r="BH63" s="190">
        <v>0</v>
      </c>
      <c r="BI63" s="190">
        <v>0</v>
      </c>
      <c r="BJ63" s="190">
        <f t="shared" si="10"/>
        <v>0</v>
      </c>
      <c r="BK63" s="191"/>
      <c r="BL63" s="192">
        <v>57</v>
      </c>
      <c r="BM63" s="189" t="s">
        <v>65</v>
      </c>
      <c r="BN63" s="190">
        <v>0</v>
      </c>
      <c r="BO63" s="190">
        <v>0</v>
      </c>
      <c r="BP63" s="190">
        <v>0</v>
      </c>
      <c r="BQ63" s="190">
        <f t="shared" si="11"/>
        <v>0</v>
      </c>
      <c r="BR63" s="191"/>
      <c r="BS63" s="192">
        <v>57</v>
      </c>
      <c r="BT63" s="189" t="s">
        <v>65</v>
      </c>
      <c r="BU63" s="190">
        <v>0</v>
      </c>
      <c r="BV63" s="190">
        <v>0</v>
      </c>
      <c r="BW63" s="190">
        <v>0</v>
      </c>
      <c r="BX63" s="190">
        <f t="shared" si="12"/>
        <v>0</v>
      </c>
      <c r="BY63" s="191"/>
      <c r="BZ63" s="192">
        <v>57</v>
      </c>
      <c r="CA63" s="189" t="s">
        <v>65</v>
      </c>
      <c r="CB63" s="190">
        <v>0</v>
      </c>
      <c r="CC63" s="190">
        <v>0</v>
      </c>
      <c r="CD63" s="190">
        <v>0</v>
      </c>
      <c r="CE63" s="190">
        <f t="shared" si="13"/>
        <v>0</v>
      </c>
      <c r="CF63" s="191"/>
      <c r="CG63" s="192">
        <v>57</v>
      </c>
      <c r="CH63" s="189" t="s">
        <v>65</v>
      </c>
      <c r="CI63" s="190">
        <v>0</v>
      </c>
      <c r="CJ63" s="190">
        <v>0</v>
      </c>
      <c r="CK63" s="190">
        <v>0</v>
      </c>
      <c r="CL63" s="190">
        <f t="shared" si="14"/>
        <v>0</v>
      </c>
      <c r="CM63" s="191"/>
      <c r="CN63" s="192">
        <v>57</v>
      </c>
      <c r="CO63" s="189" t="s">
        <v>65</v>
      </c>
      <c r="CP63" s="190">
        <v>0</v>
      </c>
      <c r="CQ63" s="190">
        <v>0</v>
      </c>
      <c r="CR63" s="190">
        <v>0</v>
      </c>
      <c r="CS63" s="190">
        <f t="shared" si="15"/>
        <v>0</v>
      </c>
      <c r="CT63" s="191"/>
      <c r="CU63" s="192">
        <v>57</v>
      </c>
      <c r="CV63" s="189" t="s">
        <v>65</v>
      </c>
      <c r="CW63" s="190">
        <v>0</v>
      </c>
      <c r="CX63" s="190">
        <v>0</v>
      </c>
      <c r="CY63" s="190">
        <v>0</v>
      </c>
      <c r="CZ63" s="190">
        <f t="shared" si="16"/>
        <v>0</v>
      </c>
      <c r="DA63" s="191"/>
      <c r="DB63" s="192">
        <v>57</v>
      </c>
      <c r="DC63" s="189" t="s">
        <v>65</v>
      </c>
      <c r="DD63" s="190">
        <v>0</v>
      </c>
      <c r="DE63" s="190">
        <v>0</v>
      </c>
      <c r="DF63" s="190">
        <v>0</v>
      </c>
      <c r="DG63" s="190">
        <f t="shared" si="17"/>
        <v>0</v>
      </c>
      <c r="DH63" s="191"/>
      <c r="DI63" s="192">
        <v>57</v>
      </c>
      <c r="DJ63" s="189" t="s">
        <v>65</v>
      </c>
      <c r="DK63" s="190">
        <v>0</v>
      </c>
      <c r="DL63" s="190">
        <v>0</v>
      </c>
      <c r="DM63" s="190">
        <v>0</v>
      </c>
      <c r="DN63" s="190">
        <f t="shared" si="18"/>
        <v>0</v>
      </c>
      <c r="DO63" s="191"/>
      <c r="DP63" s="192">
        <v>57</v>
      </c>
      <c r="DQ63" s="189" t="s">
        <v>65</v>
      </c>
      <c r="DR63" s="190">
        <v>0</v>
      </c>
      <c r="DS63" s="190">
        <v>0</v>
      </c>
      <c r="DT63" s="190">
        <v>0</v>
      </c>
      <c r="DU63" s="190">
        <f t="shared" si="19"/>
        <v>0</v>
      </c>
      <c r="DV63" s="191"/>
      <c r="DW63" s="192">
        <v>57</v>
      </c>
      <c r="DX63" s="189" t="s">
        <v>65</v>
      </c>
      <c r="DY63" s="190">
        <v>0</v>
      </c>
      <c r="DZ63" s="190">
        <v>0</v>
      </c>
      <c r="EA63" s="190">
        <v>0</v>
      </c>
      <c r="EB63" s="190">
        <f t="shared" si="20"/>
        <v>0</v>
      </c>
      <c r="EC63" s="191"/>
      <c r="ED63" s="192">
        <v>57</v>
      </c>
      <c r="EE63" s="189" t="s">
        <v>65</v>
      </c>
      <c r="EF63" s="190">
        <v>0</v>
      </c>
      <c r="EG63" s="190">
        <v>0</v>
      </c>
      <c r="EH63" s="190">
        <v>0</v>
      </c>
      <c r="EI63" s="190">
        <f t="shared" si="21"/>
        <v>0</v>
      </c>
      <c r="EJ63" s="191"/>
      <c r="EK63" s="192">
        <v>57</v>
      </c>
      <c r="EL63" s="189" t="s">
        <v>65</v>
      </c>
      <c r="EM63" s="190">
        <v>0</v>
      </c>
      <c r="EN63" s="190">
        <v>0</v>
      </c>
      <c r="EO63" s="190">
        <v>0</v>
      </c>
      <c r="EP63" s="190">
        <f t="shared" si="22"/>
        <v>0</v>
      </c>
      <c r="EQ63" s="191"/>
      <c r="ER63" s="192">
        <v>57</v>
      </c>
      <c r="ES63" s="189" t="s">
        <v>65</v>
      </c>
      <c r="ET63" s="190">
        <v>0</v>
      </c>
      <c r="EU63" s="190">
        <v>0</v>
      </c>
      <c r="EV63" s="190">
        <v>0</v>
      </c>
      <c r="EW63" s="190">
        <f t="shared" si="23"/>
        <v>0</v>
      </c>
      <c r="EX63" s="191"/>
      <c r="EY63" s="192">
        <v>57</v>
      </c>
      <c r="EZ63" s="189" t="s">
        <v>65</v>
      </c>
      <c r="FA63" s="190">
        <v>0</v>
      </c>
      <c r="FB63" s="190">
        <v>0</v>
      </c>
      <c r="FC63" s="190">
        <v>0</v>
      </c>
      <c r="FD63" s="190">
        <f t="shared" si="24"/>
        <v>0</v>
      </c>
      <c r="FE63" s="191"/>
      <c r="FF63" s="192">
        <v>57</v>
      </c>
      <c r="FG63" s="189" t="s">
        <v>65</v>
      </c>
      <c r="FH63" s="190">
        <v>0</v>
      </c>
      <c r="FI63" s="190">
        <f t="shared" si="25"/>
        <v>0</v>
      </c>
      <c r="FJ63" s="190">
        <f t="shared" si="0"/>
        <v>0</v>
      </c>
      <c r="FK63" s="190">
        <f t="shared" si="1"/>
        <v>0</v>
      </c>
      <c r="FL63" s="9"/>
    </row>
    <row r="64" spans="1:168" ht="15.75" hidden="1">
      <c r="A64" s="188">
        <v>58</v>
      </c>
      <c r="B64" s="189" t="s">
        <v>49</v>
      </c>
      <c r="C64" s="190">
        <v>0</v>
      </c>
      <c r="D64" s="190">
        <v>0</v>
      </c>
      <c r="E64" s="190">
        <v>0</v>
      </c>
      <c r="F64" s="190">
        <f t="shared" si="2"/>
        <v>0</v>
      </c>
      <c r="G64" s="191"/>
      <c r="H64" s="192">
        <v>58</v>
      </c>
      <c r="I64" s="189" t="s">
        <v>49</v>
      </c>
      <c r="J64" s="190">
        <v>0</v>
      </c>
      <c r="K64" s="190">
        <v>0</v>
      </c>
      <c r="L64" s="190">
        <v>0</v>
      </c>
      <c r="M64" s="190">
        <f t="shared" si="3"/>
        <v>0</v>
      </c>
      <c r="N64" s="191"/>
      <c r="O64" s="192">
        <v>58</v>
      </c>
      <c r="P64" s="189" t="s">
        <v>49</v>
      </c>
      <c r="Q64" s="190">
        <v>0</v>
      </c>
      <c r="R64" s="190">
        <v>0</v>
      </c>
      <c r="S64" s="190">
        <v>0</v>
      </c>
      <c r="T64" s="190">
        <f t="shared" si="4"/>
        <v>0</v>
      </c>
      <c r="U64" s="191"/>
      <c r="V64" s="192">
        <v>58</v>
      </c>
      <c r="W64" s="189" t="s">
        <v>49</v>
      </c>
      <c r="X64" s="190">
        <v>0</v>
      </c>
      <c r="Y64" s="190">
        <v>0</v>
      </c>
      <c r="Z64" s="190">
        <v>0</v>
      </c>
      <c r="AA64" s="190">
        <f t="shared" si="5"/>
        <v>0</v>
      </c>
      <c r="AB64" s="191"/>
      <c r="AC64" s="192">
        <v>58</v>
      </c>
      <c r="AD64" s="189" t="s">
        <v>49</v>
      </c>
      <c r="AE64" s="190">
        <v>0</v>
      </c>
      <c r="AF64" s="190">
        <v>5000</v>
      </c>
      <c r="AG64" s="190">
        <v>0</v>
      </c>
      <c r="AH64" s="190">
        <f t="shared" si="6"/>
        <v>5000</v>
      </c>
      <c r="AI64" s="191"/>
      <c r="AJ64" s="192">
        <v>58</v>
      </c>
      <c r="AK64" s="189" t="s">
        <v>49</v>
      </c>
      <c r="AL64" s="190">
        <v>0</v>
      </c>
      <c r="AM64" s="190">
        <v>0</v>
      </c>
      <c r="AN64" s="190">
        <v>0</v>
      </c>
      <c r="AO64" s="190">
        <f t="shared" si="7"/>
        <v>0</v>
      </c>
      <c r="AP64" s="191"/>
      <c r="AQ64" s="192">
        <v>58</v>
      </c>
      <c r="AR64" s="189" t="s">
        <v>49</v>
      </c>
      <c r="AS64" s="190">
        <v>0</v>
      </c>
      <c r="AT64" s="190">
        <v>0</v>
      </c>
      <c r="AU64" s="190">
        <v>0</v>
      </c>
      <c r="AV64" s="190">
        <f t="shared" si="8"/>
        <v>0</v>
      </c>
      <c r="AW64" s="191"/>
      <c r="AX64" s="192">
        <v>58</v>
      </c>
      <c r="AY64" s="189" t="s">
        <v>49</v>
      </c>
      <c r="AZ64" s="190">
        <v>0</v>
      </c>
      <c r="BA64" s="190">
        <v>0</v>
      </c>
      <c r="BB64" s="190">
        <v>0</v>
      </c>
      <c r="BC64" s="190">
        <f t="shared" si="9"/>
        <v>0</v>
      </c>
      <c r="BD64" s="191"/>
      <c r="BE64" s="192">
        <v>58</v>
      </c>
      <c r="BF64" s="189" t="s">
        <v>49</v>
      </c>
      <c r="BG64" s="190">
        <v>0</v>
      </c>
      <c r="BH64" s="190">
        <v>0</v>
      </c>
      <c r="BI64" s="190">
        <v>0</v>
      </c>
      <c r="BJ64" s="190">
        <f t="shared" si="10"/>
        <v>0</v>
      </c>
      <c r="BK64" s="191"/>
      <c r="BL64" s="192">
        <v>58</v>
      </c>
      <c r="BM64" s="189" t="s">
        <v>49</v>
      </c>
      <c r="BN64" s="190">
        <v>0</v>
      </c>
      <c r="BO64" s="190">
        <v>0</v>
      </c>
      <c r="BP64" s="190">
        <v>0</v>
      </c>
      <c r="BQ64" s="190">
        <f t="shared" si="11"/>
        <v>0</v>
      </c>
      <c r="BR64" s="191"/>
      <c r="BS64" s="192">
        <v>58</v>
      </c>
      <c r="BT64" s="189" t="s">
        <v>49</v>
      </c>
      <c r="BU64" s="190">
        <v>0</v>
      </c>
      <c r="BV64" s="190">
        <v>0</v>
      </c>
      <c r="BW64" s="190">
        <v>0</v>
      </c>
      <c r="BX64" s="190">
        <f t="shared" si="12"/>
        <v>0</v>
      </c>
      <c r="BY64" s="191"/>
      <c r="BZ64" s="192">
        <v>58</v>
      </c>
      <c r="CA64" s="189" t="s">
        <v>49</v>
      </c>
      <c r="CB64" s="190">
        <v>0</v>
      </c>
      <c r="CC64" s="190">
        <v>0</v>
      </c>
      <c r="CD64" s="190">
        <v>0</v>
      </c>
      <c r="CE64" s="190">
        <f t="shared" si="13"/>
        <v>0</v>
      </c>
      <c r="CF64" s="191"/>
      <c r="CG64" s="192">
        <v>58</v>
      </c>
      <c r="CH64" s="189" t="s">
        <v>49</v>
      </c>
      <c r="CI64" s="190">
        <v>0</v>
      </c>
      <c r="CJ64" s="190">
        <v>0</v>
      </c>
      <c r="CK64" s="190">
        <v>0</v>
      </c>
      <c r="CL64" s="190">
        <f t="shared" si="14"/>
        <v>0</v>
      </c>
      <c r="CM64" s="191"/>
      <c r="CN64" s="192">
        <v>58</v>
      </c>
      <c r="CO64" s="189" t="s">
        <v>49</v>
      </c>
      <c r="CP64" s="190">
        <v>0</v>
      </c>
      <c r="CQ64" s="190">
        <v>0</v>
      </c>
      <c r="CR64" s="190">
        <v>0</v>
      </c>
      <c r="CS64" s="190">
        <f t="shared" si="15"/>
        <v>0</v>
      </c>
      <c r="CT64" s="191"/>
      <c r="CU64" s="192">
        <v>58</v>
      </c>
      <c r="CV64" s="189" t="s">
        <v>49</v>
      </c>
      <c r="CW64" s="190">
        <v>0</v>
      </c>
      <c r="CX64" s="190">
        <v>0</v>
      </c>
      <c r="CY64" s="190">
        <v>0</v>
      </c>
      <c r="CZ64" s="190">
        <f t="shared" si="16"/>
        <v>0</v>
      </c>
      <c r="DA64" s="191"/>
      <c r="DB64" s="192">
        <v>58</v>
      </c>
      <c r="DC64" s="189" t="s">
        <v>49</v>
      </c>
      <c r="DD64" s="190">
        <v>0</v>
      </c>
      <c r="DE64" s="190">
        <v>0</v>
      </c>
      <c r="DF64" s="190">
        <v>0</v>
      </c>
      <c r="DG64" s="190">
        <f t="shared" si="17"/>
        <v>0</v>
      </c>
      <c r="DH64" s="191"/>
      <c r="DI64" s="192">
        <v>58</v>
      </c>
      <c r="DJ64" s="189" t="s">
        <v>49</v>
      </c>
      <c r="DK64" s="190">
        <v>0</v>
      </c>
      <c r="DL64" s="190">
        <v>0</v>
      </c>
      <c r="DM64" s="190">
        <v>0</v>
      </c>
      <c r="DN64" s="190">
        <f t="shared" si="18"/>
        <v>0</v>
      </c>
      <c r="DO64" s="191"/>
      <c r="DP64" s="192">
        <v>58</v>
      </c>
      <c r="DQ64" s="189" t="s">
        <v>49</v>
      </c>
      <c r="DR64" s="190">
        <v>0</v>
      </c>
      <c r="DS64" s="190">
        <v>0</v>
      </c>
      <c r="DT64" s="190">
        <v>0</v>
      </c>
      <c r="DU64" s="190">
        <f t="shared" si="19"/>
        <v>0</v>
      </c>
      <c r="DV64" s="191"/>
      <c r="DW64" s="192">
        <v>58</v>
      </c>
      <c r="DX64" s="189" t="s">
        <v>49</v>
      </c>
      <c r="DY64" s="190">
        <v>0</v>
      </c>
      <c r="DZ64" s="190">
        <v>0</v>
      </c>
      <c r="EA64" s="190">
        <v>0</v>
      </c>
      <c r="EB64" s="190">
        <f t="shared" si="20"/>
        <v>0</v>
      </c>
      <c r="EC64" s="191"/>
      <c r="ED64" s="192">
        <v>58</v>
      </c>
      <c r="EE64" s="189" t="s">
        <v>49</v>
      </c>
      <c r="EF64" s="190">
        <v>0</v>
      </c>
      <c r="EG64" s="190">
        <v>0</v>
      </c>
      <c r="EH64" s="190">
        <v>0</v>
      </c>
      <c r="EI64" s="190">
        <f t="shared" si="21"/>
        <v>0</v>
      </c>
      <c r="EJ64" s="191"/>
      <c r="EK64" s="192">
        <v>58</v>
      </c>
      <c r="EL64" s="189" t="s">
        <v>49</v>
      </c>
      <c r="EM64" s="190">
        <v>0</v>
      </c>
      <c r="EN64" s="190">
        <v>0</v>
      </c>
      <c r="EO64" s="190">
        <v>0</v>
      </c>
      <c r="EP64" s="190">
        <f t="shared" si="22"/>
        <v>0</v>
      </c>
      <c r="EQ64" s="191"/>
      <c r="ER64" s="192">
        <v>58</v>
      </c>
      <c r="ES64" s="189" t="s">
        <v>49</v>
      </c>
      <c r="ET64" s="190">
        <v>0</v>
      </c>
      <c r="EU64" s="190">
        <v>0</v>
      </c>
      <c r="EV64" s="190">
        <v>0</v>
      </c>
      <c r="EW64" s="190">
        <f t="shared" si="23"/>
        <v>0</v>
      </c>
      <c r="EX64" s="191"/>
      <c r="EY64" s="192">
        <v>58</v>
      </c>
      <c r="EZ64" s="189" t="s">
        <v>49</v>
      </c>
      <c r="FA64" s="190">
        <v>0</v>
      </c>
      <c r="FB64" s="190">
        <v>0</v>
      </c>
      <c r="FC64" s="190">
        <v>0</v>
      </c>
      <c r="FD64" s="190">
        <f t="shared" si="24"/>
        <v>0</v>
      </c>
      <c r="FE64" s="191"/>
      <c r="FF64" s="192">
        <v>58</v>
      </c>
      <c r="FG64" s="189" t="s">
        <v>49</v>
      </c>
      <c r="FH64" s="190">
        <v>0</v>
      </c>
      <c r="FI64" s="190">
        <f t="shared" si="25"/>
        <v>5000</v>
      </c>
      <c r="FJ64" s="190">
        <f t="shared" si="0"/>
        <v>0</v>
      </c>
      <c r="FK64" s="190">
        <f t="shared" si="1"/>
        <v>5000</v>
      </c>
      <c r="FL64" s="9"/>
    </row>
    <row r="65" spans="1:168" ht="15.75" hidden="1">
      <c r="A65" s="188">
        <v>59</v>
      </c>
      <c r="B65" s="189" t="s">
        <v>66</v>
      </c>
      <c r="C65" s="190">
        <v>0</v>
      </c>
      <c r="D65" s="190">
        <v>0</v>
      </c>
      <c r="E65" s="190">
        <v>0</v>
      </c>
      <c r="F65" s="190">
        <f t="shared" si="2"/>
        <v>0</v>
      </c>
      <c r="G65" s="191"/>
      <c r="H65" s="192">
        <v>59</v>
      </c>
      <c r="I65" s="189" t="s">
        <v>66</v>
      </c>
      <c r="J65" s="190">
        <v>0</v>
      </c>
      <c r="K65" s="190">
        <v>0</v>
      </c>
      <c r="L65" s="190">
        <v>0</v>
      </c>
      <c r="M65" s="190">
        <f t="shared" si="3"/>
        <v>0</v>
      </c>
      <c r="N65" s="191"/>
      <c r="O65" s="192">
        <v>59</v>
      </c>
      <c r="P65" s="189" t="s">
        <v>66</v>
      </c>
      <c r="Q65" s="190">
        <v>0</v>
      </c>
      <c r="R65" s="190">
        <v>0</v>
      </c>
      <c r="S65" s="190">
        <v>0</v>
      </c>
      <c r="T65" s="190">
        <f t="shared" si="4"/>
        <v>0</v>
      </c>
      <c r="U65" s="191"/>
      <c r="V65" s="192">
        <v>59</v>
      </c>
      <c r="W65" s="189" t="s">
        <v>66</v>
      </c>
      <c r="X65" s="190">
        <v>0</v>
      </c>
      <c r="Y65" s="190">
        <v>0</v>
      </c>
      <c r="Z65" s="190">
        <v>0</v>
      </c>
      <c r="AA65" s="190">
        <f t="shared" si="5"/>
        <v>0</v>
      </c>
      <c r="AB65" s="191"/>
      <c r="AC65" s="192">
        <v>59</v>
      </c>
      <c r="AD65" s="189" t="s">
        <v>66</v>
      </c>
      <c r="AE65" s="190">
        <v>0</v>
      </c>
      <c r="AF65" s="190">
        <v>0</v>
      </c>
      <c r="AG65" s="190">
        <v>0</v>
      </c>
      <c r="AH65" s="190">
        <f t="shared" si="6"/>
        <v>0</v>
      </c>
      <c r="AI65" s="191"/>
      <c r="AJ65" s="192">
        <v>59</v>
      </c>
      <c r="AK65" s="189" t="s">
        <v>66</v>
      </c>
      <c r="AL65" s="190">
        <v>0</v>
      </c>
      <c r="AM65" s="190">
        <v>0</v>
      </c>
      <c r="AN65" s="190">
        <v>0</v>
      </c>
      <c r="AO65" s="190">
        <f t="shared" si="7"/>
        <v>0</v>
      </c>
      <c r="AP65" s="191"/>
      <c r="AQ65" s="192">
        <v>59</v>
      </c>
      <c r="AR65" s="189" t="s">
        <v>66</v>
      </c>
      <c r="AS65" s="190">
        <v>0</v>
      </c>
      <c r="AT65" s="190">
        <v>0</v>
      </c>
      <c r="AU65" s="190">
        <v>0</v>
      </c>
      <c r="AV65" s="190">
        <f t="shared" si="8"/>
        <v>0</v>
      </c>
      <c r="AW65" s="191"/>
      <c r="AX65" s="192">
        <v>59</v>
      </c>
      <c r="AY65" s="189" t="s">
        <v>66</v>
      </c>
      <c r="AZ65" s="190">
        <v>0</v>
      </c>
      <c r="BA65" s="190">
        <v>5700000</v>
      </c>
      <c r="BB65" s="190">
        <v>0</v>
      </c>
      <c r="BC65" s="190">
        <f t="shared" si="9"/>
        <v>5700000</v>
      </c>
      <c r="BD65" s="191"/>
      <c r="BE65" s="192">
        <v>59</v>
      </c>
      <c r="BF65" s="189" t="s">
        <v>66</v>
      </c>
      <c r="BG65" s="190">
        <v>0</v>
      </c>
      <c r="BH65" s="190">
        <v>0</v>
      </c>
      <c r="BI65" s="190">
        <v>0</v>
      </c>
      <c r="BJ65" s="190">
        <f t="shared" si="10"/>
        <v>0</v>
      </c>
      <c r="BK65" s="191"/>
      <c r="BL65" s="192">
        <v>59</v>
      </c>
      <c r="BM65" s="189" t="s">
        <v>66</v>
      </c>
      <c r="BN65" s="190">
        <v>0</v>
      </c>
      <c r="BO65" s="190">
        <v>0</v>
      </c>
      <c r="BP65" s="190">
        <v>0</v>
      </c>
      <c r="BQ65" s="190">
        <f t="shared" si="11"/>
        <v>0</v>
      </c>
      <c r="BR65" s="191"/>
      <c r="BS65" s="192">
        <v>59</v>
      </c>
      <c r="BT65" s="189" t="s">
        <v>66</v>
      </c>
      <c r="BU65" s="190">
        <v>0</v>
      </c>
      <c r="BV65" s="190">
        <v>0</v>
      </c>
      <c r="BW65" s="190">
        <v>0</v>
      </c>
      <c r="BX65" s="190">
        <f t="shared" si="12"/>
        <v>0</v>
      </c>
      <c r="BY65" s="191"/>
      <c r="BZ65" s="192">
        <v>59</v>
      </c>
      <c r="CA65" s="189" t="s">
        <v>66</v>
      </c>
      <c r="CB65" s="190">
        <v>0</v>
      </c>
      <c r="CC65" s="190">
        <v>0</v>
      </c>
      <c r="CD65" s="190">
        <v>0</v>
      </c>
      <c r="CE65" s="190">
        <f t="shared" si="13"/>
        <v>0</v>
      </c>
      <c r="CF65" s="191"/>
      <c r="CG65" s="192">
        <v>59</v>
      </c>
      <c r="CH65" s="189" t="s">
        <v>66</v>
      </c>
      <c r="CI65" s="190">
        <v>0</v>
      </c>
      <c r="CJ65" s="190">
        <v>0</v>
      </c>
      <c r="CK65" s="190">
        <v>0</v>
      </c>
      <c r="CL65" s="190">
        <f t="shared" si="14"/>
        <v>0</v>
      </c>
      <c r="CM65" s="191"/>
      <c r="CN65" s="192">
        <v>59</v>
      </c>
      <c r="CO65" s="189" t="s">
        <v>66</v>
      </c>
      <c r="CP65" s="190">
        <v>0</v>
      </c>
      <c r="CQ65" s="190">
        <v>0</v>
      </c>
      <c r="CR65" s="190">
        <v>0</v>
      </c>
      <c r="CS65" s="190">
        <f t="shared" si="15"/>
        <v>0</v>
      </c>
      <c r="CT65" s="191"/>
      <c r="CU65" s="192">
        <v>59</v>
      </c>
      <c r="CV65" s="189" t="s">
        <v>66</v>
      </c>
      <c r="CW65" s="190">
        <v>0</v>
      </c>
      <c r="CX65" s="190">
        <v>0</v>
      </c>
      <c r="CY65" s="190">
        <v>0</v>
      </c>
      <c r="CZ65" s="190">
        <f t="shared" si="16"/>
        <v>0</v>
      </c>
      <c r="DA65" s="191"/>
      <c r="DB65" s="192">
        <v>59</v>
      </c>
      <c r="DC65" s="189" t="s">
        <v>66</v>
      </c>
      <c r="DD65" s="190">
        <v>0</v>
      </c>
      <c r="DE65" s="190">
        <v>0</v>
      </c>
      <c r="DF65" s="190">
        <v>0</v>
      </c>
      <c r="DG65" s="190">
        <f t="shared" si="17"/>
        <v>0</v>
      </c>
      <c r="DH65" s="191"/>
      <c r="DI65" s="192">
        <v>59</v>
      </c>
      <c r="DJ65" s="189" t="s">
        <v>66</v>
      </c>
      <c r="DK65" s="190">
        <v>0</v>
      </c>
      <c r="DL65" s="190">
        <v>0</v>
      </c>
      <c r="DM65" s="190">
        <v>0</v>
      </c>
      <c r="DN65" s="190">
        <f t="shared" si="18"/>
        <v>0</v>
      </c>
      <c r="DO65" s="191"/>
      <c r="DP65" s="192">
        <v>59</v>
      </c>
      <c r="DQ65" s="189" t="s">
        <v>66</v>
      </c>
      <c r="DR65" s="190">
        <v>0</v>
      </c>
      <c r="DS65" s="190">
        <v>0</v>
      </c>
      <c r="DT65" s="190">
        <v>0</v>
      </c>
      <c r="DU65" s="190">
        <f t="shared" si="19"/>
        <v>0</v>
      </c>
      <c r="DV65" s="191"/>
      <c r="DW65" s="192">
        <v>59</v>
      </c>
      <c r="DX65" s="189" t="s">
        <v>66</v>
      </c>
      <c r="DY65" s="190">
        <v>0</v>
      </c>
      <c r="DZ65" s="190">
        <v>0</v>
      </c>
      <c r="EA65" s="190">
        <v>0</v>
      </c>
      <c r="EB65" s="190">
        <f t="shared" si="20"/>
        <v>0</v>
      </c>
      <c r="EC65" s="191"/>
      <c r="ED65" s="192">
        <v>59</v>
      </c>
      <c r="EE65" s="189" t="s">
        <v>66</v>
      </c>
      <c r="EF65" s="190">
        <v>0</v>
      </c>
      <c r="EG65" s="190">
        <v>0</v>
      </c>
      <c r="EH65" s="190">
        <v>0</v>
      </c>
      <c r="EI65" s="190">
        <f t="shared" si="21"/>
        <v>0</v>
      </c>
      <c r="EJ65" s="191"/>
      <c r="EK65" s="192">
        <v>59</v>
      </c>
      <c r="EL65" s="189" t="s">
        <v>66</v>
      </c>
      <c r="EM65" s="190">
        <v>0</v>
      </c>
      <c r="EN65" s="190">
        <v>0</v>
      </c>
      <c r="EO65" s="190">
        <v>0</v>
      </c>
      <c r="EP65" s="190">
        <f t="shared" si="22"/>
        <v>0</v>
      </c>
      <c r="EQ65" s="191"/>
      <c r="ER65" s="192">
        <v>59</v>
      </c>
      <c r="ES65" s="189" t="s">
        <v>66</v>
      </c>
      <c r="ET65" s="190">
        <v>0</v>
      </c>
      <c r="EU65" s="190">
        <v>0</v>
      </c>
      <c r="EV65" s="190">
        <v>0</v>
      </c>
      <c r="EW65" s="190">
        <f t="shared" si="23"/>
        <v>0</v>
      </c>
      <c r="EX65" s="191"/>
      <c r="EY65" s="192">
        <v>59</v>
      </c>
      <c r="EZ65" s="189" t="s">
        <v>66</v>
      </c>
      <c r="FA65" s="190">
        <v>0</v>
      </c>
      <c r="FB65" s="190">
        <v>0</v>
      </c>
      <c r="FC65" s="190">
        <v>0</v>
      </c>
      <c r="FD65" s="190">
        <f t="shared" si="24"/>
        <v>0</v>
      </c>
      <c r="FE65" s="191"/>
      <c r="FF65" s="192">
        <v>59</v>
      </c>
      <c r="FG65" s="189" t="s">
        <v>66</v>
      </c>
      <c r="FH65" s="190">
        <v>0</v>
      </c>
      <c r="FI65" s="190">
        <f t="shared" si="25"/>
        <v>5700000</v>
      </c>
      <c r="FJ65" s="190">
        <f t="shared" si="0"/>
        <v>0</v>
      </c>
      <c r="FK65" s="190">
        <f t="shared" si="1"/>
        <v>5700000</v>
      </c>
      <c r="FL65" s="9"/>
    </row>
    <row r="66" spans="1:168" ht="15.75" hidden="1">
      <c r="A66" s="188">
        <v>60</v>
      </c>
      <c r="B66" s="189" t="s">
        <v>50</v>
      </c>
      <c r="C66" s="190">
        <v>0</v>
      </c>
      <c r="D66" s="190">
        <v>0</v>
      </c>
      <c r="E66" s="190">
        <v>0</v>
      </c>
      <c r="F66" s="190">
        <f t="shared" si="2"/>
        <v>0</v>
      </c>
      <c r="G66" s="191"/>
      <c r="H66" s="192">
        <v>60</v>
      </c>
      <c r="I66" s="189" t="s">
        <v>50</v>
      </c>
      <c r="J66" s="190">
        <v>0</v>
      </c>
      <c r="K66" s="190">
        <v>0</v>
      </c>
      <c r="L66" s="190">
        <v>0</v>
      </c>
      <c r="M66" s="190">
        <f t="shared" si="3"/>
        <v>0</v>
      </c>
      <c r="N66" s="191"/>
      <c r="O66" s="192">
        <v>60</v>
      </c>
      <c r="P66" s="189" t="s">
        <v>50</v>
      </c>
      <c r="Q66" s="190">
        <v>0</v>
      </c>
      <c r="R66" s="190">
        <v>0</v>
      </c>
      <c r="S66" s="190">
        <v>0</v>
      </c>
      <c r="T66" s="190">
        <f t="shared" si="4"/>
        <v>0</v>
      </c>
      <c r="U66" s="191"/>
      <c r="V66" s="192">
        <v>60</v>
      </c>
      <c r="W66" s="189" t="s">
        <v>50</v>
      </c>
      <c r="X66" s="190">
        <v>0</v>
      </c>
      <c r="Y66" s="190">
        <v>0</v>
      </c>
      <c r="Z66" s="190">
        <v>0</v>
      </c>
      <c r="AA66" s="190">
        <f t="shared" si="5"/>
        <v>0</v>
      </c>
      <c r="AB66" s="191"/>
      <c r="AC66" s="192">
        <v>60</v>
      </c>
      <c r="AD66" s="189" t="s">
        <v>50</v>
      </c>
      <c r="AE66" s="190">
        <v>0</v>
      </c>
      <c r="AF66" s="190">
        <v>0</v>
      </c>
      <c r="AG66" s="190">
        <v>0</v>
      </c>
      <c r="AH66" s="190">
        <f t="shared" si="6"/>
        <v>0</v>
      </c>
      <c r="AI66" s="191"/>
      <c r="AJ66" s="192">
        <v>60</v>
      </c>
      <c r="AK66" s="189" t="s">
        <v>50</v>
      </c>
      <c r="AL66" s="190">
        <v>0</v>
      </c>
      <c r="AM66" s="190">
        <v>0</v>
      </c>
      <c r="AN66" s="190">
        <v>0</v>
      </c>
      <c r="AO66" s="190">
        <f t="shared" si="7"/>
        <v>0</v>
      </c>
      <c r="AP66" s="191"/>
      <c r="AQ66" s="192">
        <v>60</v>
      </c>
      <c r="AR66" s="189" t="s">
        <v>50</v>
      </c>
      <c r="AS66" s="190">
        <v>0</v>
      </c>
      <c r="AT66" s="190">
        <v>0</v>
      </c>
      <c r="AU66" s="190">
        <v>0</v>
      </c>
      <c r="AV66" s="190">
        <f t="shared" si="8"/>
        <v>0</v>
      </c>
      <c r="AW66" s="191"/>
      <c r="AX66" s="192">
        <v>60</v>
      </c>
      <c r="AY66" s="189" t="s">
        <v>50</v>
      </c>
      <c r="AZ66" s="190">
        <v>0</v>
      </c>
      <c r="BA66" s="190">
        <v>0</v>
      </c>
      <c r="BB66" s="190">
        <v>0</v>
      </c>
      <c r="BC66" s="190">
        <f t="shared" si="9"/>
        <v>0</v>
      </c>
      <c r="BD66" s="191"/>
      <c r="BE66" s="192">
        <v>60</v>
      </c>
      <c r="BF66" s="189" t="s">
        <v>50</v>
      </c>
      <c r="BG66" s="190">
        <v>0</v>
      </c>
      <c r="BH66" s="190">
        <v>0</v>
      </c>
      <c r="BI66" s="190">
        <v>0</v>
      </c>
      <c r="BJ66" s="190">
        <f t="shared" si="10"/>
        <v>0</v>
      </c>
      <c r="BK66" s="191"/>
      <c r="BL66" s="192">
        <v>60</v>
      </c>
      <c r="BM66" s="189" t="s">
        <v>50</v>
      </c>
      <c r="BN66" s="190">
        <v>0</v>
      </c>
      <c r="BO66" s="190">
        <v>0</v>
      </c>
      <c r="BP66" s="190">
        <v>0</v>
      </c>
      <c r="BQ66" s="190">
        <f t="shared" si="11"/>
        <v>0</v>
      </c>
      <c r="BR66" s="191"/>
      <c r="BS66" s="192">
        <v>60</v>
      </c>
      <c r="BT66" s="189" t="s">
        <v>50</v>
      </c>
      <c r="BU66" s="190">
        <v>0</v>
      </c>
      <c r="BV66" s="190">
        <v>0</v>
      </c>
      <c r="BW66" s="190">
        <v>0</v>
      </c>
      <c r="BX66" s="190">
        <f t="shared" si="12"/>
        <v>0</v>
      </c>
      <c r="BY66" s="191"/>
      <c r="BZ66" s="192">
        <v>60</v>
      </c>
      <c r="CA66" s="189" t="s">
        <v>50</v>
      </c>
      <c r="CB66" s="190">
        <v>0</v>
      </c>
      <c r="CC66" s="190">
        <v>0</v>
      </c>
      <c r="CD66" s="190">
        <v>0</v>
      </c>
      <c r="CE66" s="190">
        <f t="shared" si="13"/>
        <v>0</v>
      </c>
      <c r="CF66" s="191"/>
      <c r="CG66" s="192">
        <v>60</v>
      </c>
      <c r="CH66" s="189" t="s">
        <v>50</v>
      </c>
      <c r="CI66" s="190">
        <v>0</v>
      </c>
      <c r="CJ66" s="190">
        <v>0</v>
      </c>
      <c r="CK66" s="190">
        <v>0</v>
      </c>
      <c r="CL66" s="190">
        <f t="shared" si="14"/>
        <v>0</v>
      </c>
      <c r="CM66" s="191"/>
      <c r="CN66" s="192">
        <v>60</v>
      </c>
      <c r="CO66" s="189" t="s">
        <v>50</v>
      </c>
      <c r="CP66" s="190">
        <v>0</v>
      </c>
      <c r="CQ66" s="190">
        <v>0</v>
      </c>
      <c r="CR66" s="190">
        <v>0</v>
      </c>
      <c r="CS66" s="190">
        <f t="shared" si="15"/>
        <v>0</v>
      </c>
      <c r="CT66" s="191"/>
      <c r="CU66" s="192">
        <v>60</v>
      </c>
      <c r="CV66" s="189" t="s">
        <v>50</v>
      </c>
      <c r="CW66" s="190">
        <v>0</v>
      </c>
      <c r="CX66" s="190">
        <v>0</v>
      </c>
      <c r="CY66" s="190">
        <v>0</v>
      </c>
      <c r="CZ66" s="190">
        <f t="shared" si="16"/>
        <v>0</v>
      </c>
      <c r="DA66" s="191"/>
      <c r="DB66" s="192">
        <v>60</v>
      </c>
      <c r="DC66" s="189" t="s">
        <v>50</v>
      </c>
      <c r="DD66" s="190">
        <v>0</v>
      </c>
      <c r="DE66" s="190">
        <v>0</v>
      </c>
      <c r="DF66" s="190">
        <v>0</v>
      </c>
      <c r="DG66" s="190">
        <f t="shared" si="17"/>
        <v>0</v>
      </c>
      <c r="DH66" s="191"/>
      <c r="DI66" s="192">
        <v>60</v>
      </c>
      <c r="DJ66" s="189" t="s">
        <v>50</v>
      </c>
      <c r="DK66" s="190">
        <v>0</v>
      </c>
      <c r="DL66" s="190">
        <v>0</v>
      </c>
      <c r="DM66" s="190">
        <v>0</v>
      </c>
      <c r="DN66" s="190">
        <f t="shared" si="18"/>
        <v>0</v>
      </c>
      <c r="DO66" s="191"/>
      <c r="DP66" s="192">
        <v>60</v>
      </c>
      <c r="DQ66" s="189" t="s">
        <v>50</v>
      </c>
      <c r="DR66" s="190">
        <v>0</v>
      </c>
      <c r="DS66" s="190">
        <v>0</v>
      </c>
      <c r="DT66" s="190">
        <v>0</v>
      </c>
      <c r="DU66" s="190">
        <f t="shared" si="19"/>
        <v>0</v>
      </c>
      <c r="DV66" s="191"/>
      <c r="DW66" s="192">
        <v>60</v>
      </c>
      <c r="DX66" s="189" t="s">
        <v>50</v>
      </c>
      <c r="DY66" s="190">
        <v>0</v>
      </c>
      <c r="DZ66" s="190">
        <v>0</v>
      </c>
      <c r="EA66" s="190">
        <v>0</v>
      </c>
      <c r="EB66" s="190">
        <f t="shared" si="20"/>
        <v>0</v>
      </c>
      <c r="EC66" s="191"/>
      <c r="ED66" s="192">
        <v>60</v>
      </c>
      <c r="EE66" s="189" t="s">
        <v>50</v>
      </c>
      <c r="EF66" s="190">
        <v>0</v>
      </c>
      <c r="EG66" s="190">
        <v>0</v>
      </c>
      <c r="EH66" s="190">
        <v>0</v>
      </c>
      <c r="EI66" s="190">
        <f t="shared" si="21"/>
        <v>0</v>
      </c>
      <c r="EJ66" s="191"/>
      <c r="EK66" s="192">
        <v>60</v>
      </c>
      <c r="EL66" s="189" t="s">
        <v>50</v>
      </c>
      <c r="EM66" s="190">
        <v>0</v>
      </c>
      <c r="EN66" s="190">
        <v>0</v>
      </c>
      <c r="EO66" s="190"/>
      <c r="EP66" s="190">
        <f t="shared" si="22"/>
        <v>0</v>
      </c>
      <c r="EQ66" s="191"/>
      <c r="ER66" s="192">
        <v>60</v>
      </c>
      <c r="ES66" s="189" t="s">
        <v>50</v>
      </c>
      <c r="ET66" s="190">
        <v>0</v>
      </c>
      <c r="EU66" s="190">
        <v>0</v>
      </c>
      <c r="EV66" s="190">
        <v>0</v>
      </c>
      <c r="EW66" s="190">
        <f t="shared" si="23"/>
        <v>0</v>
      </c>
      <c r="EX66" s="191"/>
      <c r="EY66" s="192">
        <v>60</v>
      </c>
      <c r="EZ66" s="189" t="s">
        <v>50</v>
      </c>
      <c r="FA66" s="190">
        <v>0</v>
      </c>
      <c r="FB66" s="190">
        <v>0</v>
      </c>
      <c r="FC66" s="190">
        <v>0</v>
      </c>
      <c r="FD66" s="190">
        <f t="shared" si="24"/>
        <v>0</v>
      </c>
      <c r="FE66" s="191"/>
      <c r="FF66" s="192">
        <v>60</v>
      </c>
      <c r="FG66" s="189" t="s">
        <v>50</v>
      </c>
      <c r="FH66" s="190">
        <v>0</v>
      </c>
      <c r="FI66" s="190">
        <f t="shared" si="25"/>
        <v>0</v>
      </c>
      <c r="FJ66" s="190">
        <f t="shared" si="0"/>
        <v>0</v>
      </c>
      <c r="FK66" s="190">
        <f t="shared" si="1"/>
        <v>0</v>
      </c>
      <c r="FL66" s="9"/>
    </row>
    <row r="67" spans="1:168" ht="15.75" hidden="1">
      <c r="A67" s="188">
        <v>61</v>
      </c>
      <c r="B67" s="189" t="s">
        <v>51</v>
      </c>
      <c r="C67" s="190">
        <v>0</v>
      </c>
      <c r="D67" s="190">
        <v>0</v>
      </c>
      <c r="E67" s="190">
        <v>0</v>
      </c>
      <c r="F67" s="190">
        <f t="shared" si="2"/>
        <v>0</v>
      </c>
      <c r="G67" s="191"/>
      <c r="H67" s="192">
        <v>61</v>
      </c>
      <c r="I67" s="189" t="s">
        <v>51</v>
      </c>
      <c r="J67" s="190">
        <v>0</v>
      </c>
      <c r="K67" s="190">
        <v>0</v>
      </c>
      <c r="L67" s="190">
        <v>0</v>
      </c>
      <c r="M67" s="190">
        <f t="shared" si="3"/>
        <v>0</v>
      </c>
      <c r="N67" s="191"/>
      <c r="O67" s="192">
        <v>61</v>
      </c>
      <c r="P67" s="189" t="s">
        <v>51</v>
      </c>
      <c r="Q67" s="190">
        <v>0</v>
      </c>
      <c r="R67" s="190">
        <v>0</v>
      </c>
      <c r="S67" s="190">
        <v>0</v>
      </c>
      <c r="T67" s="190">
        <f t="shared" si="4"/>
        <v>0</v>
      </c>
      <c r="U67" s="191"/>
      <c r="V67" s="192">
        <v>61</v>
      </c>
      <c r="W67" s="189" t="s">
        <v>51</v>
      </c>
      <c r="X67" s="190">
        <v>0</v>
      </c>
      <c r="Y67" s="190">
        <v>0</v>
      </c>
      <c r="Z67" s="190">
        <v>0</v>
      </c>
      <c r="AA67" s="190">
        <f t="shared" si="5"/>
        <v>0</v>
      </c>
      <c r="AB67" s="191"/>
      <c r="AC67" s="192">
        <v>61</v>
      </c>
      <c r="AD67" s="189" t="s">
        <v>51</v>
      </c>
      <c r="AE67" s="190">
        <v>0</v>
      </c>
      <c r="AF67" s="190">
        <v>0</v>
      </c>
      <c r="AG67" s="190">
        <v>0</v>
      </c>
      <c r="AH67" s="190">
        <f t="shared" si="6"/>
        <v>0</v>
      </c>
      <c r="AI67" s="191"/>
      <c r="AJ67" s="192">
        <v>61</v>
      </c>
      <c r="AK67" s="189" t="s">
        <v>51</v>
      </c>
      <c r="AL67" s="190">
        <v>0</v>
      </c>
      <c r="AM67" s="190">
        <v>0</v>
      </c>
      <c r="AN67" s="190">
        <v>0</v>
      </c>
      <c r="AO67" s="190">
        <f t="shared" si="7"/>
        <v>0</v>
      </c>
      <c r="AP67" s="191"/>
      <c r="AQ67" s="192">
        <v>61</v>
      </c>
      <c r="AR67" s="189" t="s">
        <v>51</v>
      </c>
      <c r="AS67" s="190">
        <v>0</v>
      </c>
      <c r="AT67" s="190">
        <v>0</v>
      </c>
      <c r="AU67" s="190">
        <v>0</v>
      </c>
      <c r="AV67" s="190">
        <f t="shared" si="8"/>
        <v>0</v>
      </c>
      <c r="AW67" s="191"/>
      <c r="AX67" s="192">
        <v>61</v>
      </c>
      <c r="AY67" s="189" t="s">
        <v>51</v>
      </c>
      <c r="AZ67" s="190">
        <v>0</v>
      </c>
      <c r="BA67" s="190">
        <v>0</v>
      </c>
      <c r="BB67" s="190">
        <v>0</v>
      </c>
      <c r="BC67" s="190">
        <f t="shared" si="9"/>
        <v>0</v>
      </c>
      <c r="BD67" s="191"/>
      <c r="BE67" s="192">
        <v>61</v>
      </c>
      <c r="BF67" s="189" t="s">
        <v>51</v>
      </c>
      <c r="BG67" s="190">
        <v>0</v>
      </c>
      <c r="BH67" s="190">
        <v>0</v>
      </c>
      <c r="BI67" s="190">
        <v>0</v>
      </c>
      <c r="BJ67" s="190">
        <f t="shared" si="10"/>
        <v>0</v>
      </c>
      <c r="BK67" s="191"/>
      <c r="BL67" s="192">
        <v>61</v>
      </c>
      <c r="BM67" s="189" t="s">
        <v>51</v>
      </c>
      <c r="BN67" s="190">
        <v>0</v>
      </c>
      <c r="BO67" s="190">
        <v>0</v>
      </c>
      <c r="BP67" s="190">
        <v>0</v>
      </c>
      <c r="BQ67" s="190">
        <f t="shared" si="11"/>
        <v>0</v>
      </c>
      <c r="BR67" s="191"/>
      <c r="BS67" s="192">
        <v>61</v>
      </c>
      <c r="BT67" s="189" t="s">
        <v>51</v>
      </c>
      <c r="BU67" s="190">
        <v>0</v>
      </c>
      <c r="BV67" s="190">
        <v>0</v>
      </c>
      <c r="BW67" s="190">
        <v>0</v>
      </c>
      <c r="BX67" s="190">
        <f t="shared" si="12"/>
        <v>0</v>
      </c>
      <c r="BY67" s="191"/>
      <c r="BZ67" s="192">
        <v>61</v>
      </c>
      <c r="CA67" s="189" t="s">
        <v>51</v>
      </c>
      <c r="CB67" s="190">
        <v>0</v>
      </c>
      <c r="CC67" s="190">
        <v>0</v>
      </c>
      <c r="CD67" s="190">
        <v>0</v>
      </c>
      <c r="CE67" s="190">
        <f t="shared" si="13"/>
        <v>0</v>
      </c>
      <c r="CF67" s="191"/>
      <c r="CG67" s="192">
        <v>61</v>
      </c>
      <c r="CH67" s="189" t="s">
        <v>51</v>
      </c>
      <c r="CI67" s="190">
        <v>0</v>
      </c>
      <c r="CJ67" s="190">
        <v>0</v>
      </c>
      <c r="CK67" s="190">
        <v>0</v>
      </c>
      <c r="CL67" s="190">
        <f t="shared" si="14"/>
        <v>0</v>
      </c>
      <c r="CM67" s="191"/>
      <c r="CN67" s="192">
        <v>61</v>
      </c>
      <c r="CO67" s="189" t="s">
        <v>51</v>
      </c>
      <c r="CP67" s="190">
        <v>0</v>
      </c>
      <c r="CQ67" s="190">
        <v>0</v>
      </c>
      <c r="CR67" s="190">
        <v>0</v>
      </c>
      <c r="CS67" s="190">
        <f t="shared" si="15"/>
        <v>0</v>
      </c>
      <c r="CT67" s="191"/>
      <c r="CU67" s="192">
        <v>61</v>
      </c>
      <c r="CV67" s="189" t="s">
        <v>51</v>
      </c>
      <c r="CW67" s="190">
        <v>0</v>
      </c>
      <c r="CX67" s="190">
        <v>0</v>
      </c>
      <c r="CY67" s="190">
        <v>0</v>
      </c>
      <c r="CZ67" s="190">
        <f t="shared" si="16"/>
        <v>0</v>
      </c>
      <c r="DA67" s="191"/>
      <c r="DB67" s="192">
        <v>61</v>
      </c>
      <c r="DC67" s="189" t="s">
        <v>51</v>
      </c>
      <c r="DD67" s="190">
        <v>0</v>
      </c>
      <c r="DE67" s="190">
        <v>0</v>
      </c>
      <c r="DF67" s="190">
        <v>0</v>
      </c>
      <c r="DG67" s="190">
        <f t="shared" si="17"/>
        <v>0</v>
      </c>
      <c r="DH67" s="191"/>
      <c r="DI67" s="192">
        <v>61</v>
      </c>
      <c r="DJ67" s="189" t="s">
        <v>51</v>
      </c>
      <c r="DK67" s="190">
        <v>0</v>
      </c>
      <c r="DL67" s="190">
        <v>0</v>
      </c>
      <c r="DM67" s="190">
        <v>0</v>
      </c>
      <c r="DN67" s="190">
        <f t="shared" si="18"/>
        <v>0</v>
      </c>
      <c r="DO67" s="191"/>
      <c r="DP67" s="192">
        <v>61</v>
      </c>
      <c r="DQ67" s="189" t="s">
        <v>51</v>
      </c>
      <c r="DR67" s="190">
        <v>0</v>
      </c>
      <c r="DS67" s="190">
        <v>0</v>
      </c>
      <c r="DT67" s="190">
        <v>0</v>
      </c>
      <c r="DU67" s="190">
        <f t="shared" si="19"/>
        <v>0</v>
      </c>
      <c r="DV67" s="191"/>
      <c r="DW67" s="192">
        <v>61</v>
      </c>
      <c r="DX67" s="189" t="s">
        <v>51</v>
      </c>
      <c r="DY67" s="190">
        <v>0</v>
      </c>
      <c r="DZ67" s="190">
        <v>0</v>
      </c>
      <c r="EA67" s="190">
        <v>0</v>
      </c>
      <c r="EB67" s="190">
        <f t="shared" si="20"/>
        <v>0</v>
      </c>
      <c r="EC67" s="191"/>
      <c r="ED67" s="192">
        <v>61</v>
      </c>
      <c r="EE67" s="189" t="s">
        <v>51</v>
      </c>
      <c r="EF67" s="190">
        <v>0</v>
      </c>
      <c r="EG67" s="190">
        <v>0</v>
      </c>
      <c r="EH67" s="190">
        <v>0</v>
      </c>
      <c r="EI67" s="190">
        <f t="shared" si="21"/>
        <v>0</v>
      </c>
      <c r="EJ67" s="191"/>
      <c r="EK67" s="192">
        <v>61</v>
      </c>
      <c r="EL67" s="189" t="s">
        <v>51</v>
      </c>
      <c r="EM67" s="190">
        <v>0</v>
      </c>
      <c r="EN67" s="190">
        <v>0</v>
      </c>
      <c r="EO67" s="190">
        <v>0</v>
      </c>
      <c r="EP67" s="190">
        <f t="shared" si="22"/>
        <v>0</v>
      </c>
      <c r="EQ67" s="191"/>
      <c r="ER67" s="192">
        <v>61</v>
      </c>
      <c r="ES67" s="189" t="s">
        <v>51</v>
      </c>
      <c r="ET67" s="190">
        <v>0</v>
      </c>
      <c r="EU67" s="190">
        <v>0</v>
      </c>
      <c r="EV67" s="190">
        <v>0</v>
      </c>
      <c r="EW67" s="190">
        <f t="shared" si="23"/>
        <v>0</v>
      </c>
      <c r="EX67" s="191"/>
      <c r="EY67" s="192">
        <v>61</v>
      </c>
      <c r="EZ67" s="189" t="s">
        <v>51</v>
      </c>
      <c r="FA67" s="190">
        <v>0</v>
      </c>
      <c r="FB67" s="190">
        <v>0</v>
      </c>
      <c r="FC67" s="190">
        <v>0</v>
      </c>
      <c r="FD67" s="190">
        <f t="shared" si="24"/>
        <v>0</v>
      </c>
      <c r="FE67" s="191"/>
      <c r="FF67" s="192">
        <v>61</v>
      </c>
      <c r="FG67" s="189" t="s">
        <v>51</v>
      </c>
      <c r="FH67" s="190">
        <v>0</v>
      </c>
      <c r="FI67" s="190">
        <f t="shared" si="25"/>
        <v>0</v>
      </c>
      <c r="FJ67" s="190">
        <f t="shared" si="0"/>
        <v>0</v>
      </c>
      <c r="FK67" s="190">
        <f t="shared" si="1"/>
        <v>0</v>
      </c>
      <c r="FL67" s="9"/>
    </row>
    <row r="68" spans="1:168" ht="28.5" hidden="1" customHeight="1">
      <c r="A68" s="188">
        <v>62</v>
      </c>
      <c r="B68" s="193" t="s">
        <v>52</v>
      </c>
      <c r="C68" s="190">
        <v>0</v>
      </c>
      <c r="D68" s="190">
        <v>0</v>
      </c>
      <c r="E68" s="190">
        <v>0</v>
      </c>
      <c r="F68" s="190">
        <f t="shared" si="2"/>
        <v>0</v>
      </c>
      <c r="G68" s="191"/>
      <c r="H68" s="192">
        <v>62</v>
      </c>
      <c r="I68" s="193" t="s">
        <v>52</v>
      </c>
      <c r="J68" s="190">
        <v>0</v>
      </c>
      <c r="K68" s="190">
        <v>0</v>
      </c>
      <c r="L68" s="190">
        <v>0</v>
      </c>
      <c r="M68" s="190">
        <f t="shared" si="3"/>
        <v>0</v>
      </c>
      <c r="N68" s="191"/>
      <c r="O68" s="192">
        <v>62</v>
      </c>
      <c r="P68" s="193" t="s">
        <v>52</v>
      </c>
      <c r="Q68" s="190">
        <v>0</v>
      </c>
      <c r="R68" s="190">
        <v>0</v>
      </c>
      <c r="S68" s="190">
        <v>0</v>
      </c>
      <c r="T68" s="190">
        <f t="shared" si="4"/>
        <v>0</v>
      </c>
      <c r="U68" s="191"/>
      <c r="V68" s="192">
        <v>62</v>
      </c>
      <c r="W68" s="193" t="s">
        <v>52</v>
      </c>
      <c r="X68" s="190">
        <v>0</v>
      </c>
      <c r="Y68" s="190">
        <v>0</v>
      </c>
      <c r="Z68" s="190">
        <v>0</v>
      </c>
      <c r="AA68" s="190">
        <f t="shared" si="5"/>
        <v>0</v>
      </c>
      <c r="AB68" s="191"/>
      <c r="AC68" s="192">
        <v>62</v>
      </c>
      <c r="AD68" s="193" t="s">
        <v>52</v>
      </c>
      <c r="AE68" s="190">
        <v>0</v>
      </c>
      <c r="AF68" s="190">
        <v>15000</v>
      </c>
      <c r="AG68" s="190">
        <v>0</v>
      </c>
      <c r="AH68" s="190">
        <f t="shared" si="6"/>
        <v>15000</v>
      </c>
      <c r="AI68" s="191"/>
      <c r="AJ68" s="192">
        <v>62</v>
      </c>
      <c r="AK68" s="193" t="s">
        <v>52</v>
      </c>
      <c r="AL68" s="190">
        <v>0</v>
      </c>
      <c r="AM68" s="190">
        <v>0</v>
      </c>
      <c r="AN68" s="190">
        <v>0</v>
      </c>
      <c r="AO68" s="190">
        <f t="shared" si="7"/>
        <v>0</v>
      </c>
      <c r="AP68" s="191"/>
      <c r="AQ68" s="192">
        <v>62</v>
      </c>
      <c r="AR68" s="193" t="s">
        <v>52</v>
      </c>
      <c r="AS68" s="190">
        <v>0</v>
      </c>
      <c r="AT68" s="190">
        <v>0</v>
      </c>
      <c r="AU68" s="190">
        <v>0</v>
      </c>
      <c r="AV68" s="190">
        <f t="shared" si="8"/>
        <v>0</v>
      </c>
      <c r="AW68" s="191"/>
      <c r="AX68" s="192">
        <v>62</v>
      </c>
      <c r="AY68" s="193" t="s">
        <v>52</v>
      </c>
      <c r="AZ68" s="190">
        <v>0</v>
      </c>
      <c r="BA68" s="190">
        <v>0</v>
      </c>
      <c r="BB68" s="190">
        <v>0</v>
      </c>
      <c r="BC68" s="190">
        <f t="shared" si="9"/>
        <v>0</v>
      </c>
      <c r="BD68" s="191"/>
      <c r="BE68" s="192">
        <v>62</v>
      </c>
      <c r="BF68" s="193" t="s">
        <v>52</v>
      </c>
      <c r="BG68" s="190">
        <v>0</v>
      </c>
      <c r="BH68" s="190">
        <v>0</v>
      </c>
      <c r="BI68" s="190">
        <v>0</v>
      </c>
      <c r="BJ68" s="190">
        <f t="shared" si="10"/>
        <v>0</v>
      </c>
      <c r="BK68" s="191"/>
      <c r="BL68" s="192">
        <v>62</v>
      </c>
      <c r="BM68" s="193" t="s">
        <v>52</v>
      </c>
      <c r="BN68" s="190">
        <v>0</v>
      </c>
      <c r="BO68" s="190">
        <v>0</v>
      </c>
      <c r="BP68" s="190">
        <v>0</v>
      </c>
      <c r="BQ68" s="190">
        <f t="shared" si="11"/>
        <v>0</v>
      </c>
      <c r="BR68" s="191"/>
      <c r="BS68" s="192">
        <v>62</v>
      </c>
      <c r="BT68" s="193" t="s">
        <v>52</v>
      </c>
      <c r="BU68" s="190">
        <v>0</v>
      </c>
      <c r="BV68" s="190">
        <v>0</v>
      </c>
      <c r="BW68" s="190">
        <v>0</v>
      </c>
      <c r="BX68" s="190">
        <f t="shared" si="12"/>
        <v>0</v>
      </c>
      <c r="BY68" s="191"/>
      <c r="BZ68" s="192">
        <v>62</v>
      </c>
      <c r="CA68" s="193" t="s">
        <v>52</v>
      </c>
      <c r="CB68" s="190">
        <v>0</v>
      </c>
      <c r="CC68" s="190">
        <v>0</v>
      </c>
      <c r="CD68" s="190">
        <v>0</v>
      </c>
      <c r="CE68" s="190">
        <f t="shared" si="13"/>
        <v>0</v>
      </c>
      <c r="CF68" s="191"/>
      <c r="CG68" s="192">
        <v>62</v>
      </c>
      <c r="CH68" s="193" t="s">
        <v>52</v>
      </c>
      <c r="CI68" s="190">
        <v>0</v>
      </c>
      <c r="CJ68" s="190">
        <v>0</v>
      </c>
      <c r="CK68" s="190">
        <v>0</v>
      </c>
      <c r="CL68" s="190">
        <f t="shared" si="14"/>
        <v>0</v>
      </c>
      <c r="CM68" s="191"/>
      <c r="CN68" s="192">
        <v>62</v>
      </c>
      <c r="CO68" s="193" t="s">
        <v>52</v>
      </c>
      <c r="CP68" s="190">
        <v>0</v>
      </c>
      <c r="CQ68" s="190">
        <v>0</v>
      </c>
      <c r="CR68" s="190">
        <v>0</v>
      </c>
      <c r="CS68" s="190">
        <f t="shared" si="15"/>
        <v>0</v>
      </c>
      <c r="CT68" s="191"/>
      <c r="CU68" s="192">
        <v>62</v>
      </c>
      <c r="CV68" s="193" t="s">
        <v>52</v>
      </c>
      <c r="CW68" s="190">
        <v>0</v>
      </c>
      <c r="CX68" s="190">
        <v>0</v>
      </c>
      <c r="CY68" s="190">
        <v>0</v>
      </c>
      <c r="CZ68" s="190">
        <f t="shared" si="16"/>
        <v>0</v>
      </c>
      <c r="DA68" s="191"/>
      <c r="DB68" s="192">
        <v>62</v>
      </c>
      <c r="DC68" s="193" t="s">
        <v>52</v>
      </c>
      <c r="DD68" s="190">
        <v>0</v>
      </c>
      <c r="DE68" s="190">
        <v>0</v>
      </c>
      <c r="DF68" s="190">
        <v>0</v>
      </c>
      <c r="DG68" s="190">
        <f t="shared" si="17"/>
        <v>0</v>
      </c>
      <c r="DH68" s="191"/>
      <c r="DI68" s="192">
        <v>62</v>
      </c>
      <c r="DJ68" s="193" t="s">
        <v>52</v>
      </c>
      <c r="DK68" s="190">
        <v>0</v>
      </c>
      <c r="DL68" s="190">
        <v>0</v>
      </c>
      <c r="DM68" s="190">
        <v>0</v>
      </c>
      <c r="DN68" s="190">
        <f t="shared" si="18"/>
        <v>0</v>
      </c>
      <c r="DO68" s="191"/>
      <c r="DP68" s="192">
        <v>62</v>
      </c>
      <c r="DQ68" s="193" t="s">
        <v>52</v>
      </c>
      <c r="DR68" s="190">
        <v>0</v>
      </c>
      <c r="DS68" s="190">
        <v>0</v>
      </c>
      <c r="DT68" s="190">
        <v>0</v>
      </c>
      <c r="DU68" s="190">
        <f t="shared" si="19"/>
        <v>0</v>
      </c>
      <c r="DV68" s="191"/>
      <c r="DW68" s="192">
        <v>62</v>
      </c>
      <c r="DX68" s="193" t="s">
        <v>52</v>
      </c>
      <c r="DY68" s="190">
        <v>0</v>
      </c>
      <c r="DZ68" s="190">
        <v>0</v>
      </c>
      <c r="EA68" s="190">
        <v>0</v>
      </c>
      <c r="EB68" s="190">
        <f t="shared" si="20"/>
        <v>0</v>
      </c>
      <c r="EC68" s="191"/>
      <c r="ED68" s="192">
        <v>62</v>
      </c>
      <c r="EE68" s="193" t="s">
        <v>52</v>
      </c>
      <c r="EF68" s="190">
        <v>0</v>
      </c>
      <c r="EG68" s="190">
        <v>0</v>
      </c>
      <c r="EH68" s="190">
        <v>0</v>
      </c>
      <c r="EI68" s="190">
        <f t="shared" si="21"/>
        <v>0</v>
      </c>
      <c r="EJ68" s="191"/>
      <c r="EK68" s="192">
        <v>62</v>
      </c>
      <c r="EL68" s="193" t="s">
        <v>52</v>
      </c>
      <c r="EM68" s="190">
        <v>0</v>
      </c>
      <c r="EN68" s="190">
        <v>0</v>
      </c>
      <c r="EO68" s="190">
        <v>0</v>
      </c>
      <c r="EP68" s="190">
        <f t="shared" si="22"/>
        <v>0</v>
      </c>
      <c r="EQ68" s="191"/>
      <c r="ER68" s="192">
        <v>62</v>
      </c>
      <c r="ES68" s="193" t="s">
        <v>52</v>
      </c>
      <c r="ET68" s="190">
        <v>0</v>
      </c>
      <c r="EU68" s="190">
        <v>0</v>
      </c>
      <c r="EV68" s="190">
        <v>0</v>
      </c>
      <c r="EW68" s="190">
        <f t="shared" si="23"/>
        <v>0</v>
      </c>
      <c r="EX68" s="191"/>
      <c r="EY68" s="192">
        <v>62</v>
      </c>
      <c r="EZ68" s="193" t="s">
        <v>52</v>
      </c>
      <c r="FA68" s="190">
        <v>0</v>
      </c>
      <c r="FB68" s="190">
        <v>0</v>
      </c>
      <c r="FC68" s="190">
        <v>0</v>
      </c>
      <c r="FD68" s="190">
        <f t="shared" si="24"/>
        <v>0</v>
      </c>
      <c r="FE68" s="191"/>
      <c r="FF68" s="192">
        <v>62</v>
      </c>
      <c r="FG68" s="193" t="s">
        <v>52</v>
      </c>
      <c r="FH68" s="190">
        <v>0</v>
      </c>
      <c r="FI68" s="190">
        <f t="shared" si="25"/>
        <v>15000</v>
      </c>
      <c r="FJ68" s="190">
        <f t="shared" si="0"/>
        <v>0</v>
      </c>
      <c r="FK68" s="190">
        <f t="shared" si="1"/>
        <v>15000</v>
      </c>
      <c r="FL68" s="9"/>
    </row>
    <row r="69" spans="1:168" ht="15.75" hidden="1">
      <c r="A69" s="280" t="s">
        <v>53</v>
      </c>
      <c r="B69" s="280"/>
      <c r="C69" s="195">
        <f>SUM(C7:C68)</f>
        <v>0</v>
      </c>
      <c r="D69" s="195">
        <f>SUM(D7:D68)</f>
        <v>0</v>
      </c>
      <c r="E69" s="195">
        <f>SUM(E7:E68)</f>
        <v>0</v>
      </c>
      <c r="F69" s="195">
        <f>SUM(F7:F68)</f>
        <v>0</v>
      </c>
      <c r="G69" s="191"/>
      <c r="H69" s="280" t="s">
        <v>53</v>
      </c>
      <c r="I69" s="280"/>
      <c r="J69" s="195">
        <f>SUM(J7:J68)</f>
        <v>6</v>
      </c>
      <c r="K69" s="195">
        <f>SUM(K7:K68)</f>
        <v>15840000</v>
      </c>
      <c r="L69" s="195">
        <f>SUM(L7:L68)</f>
        <v>0</v>
      </c>
      <c r="M69" s="195">
        <f>SUM(M7:M68)</f>
        <v>15840000</v>
      </c>
      <c r="N69" s="191"/>
      <c r="O69" s="280" t="s">
        <v>53</v>
      </c>
      <c r="P69" s="280"/>
      <c r="Q69" s="195">
        <f>SUM(Q7:Q68)</f>
        <v>0</v>
      </c>
      <c r="R69" s="195">
        <f>SUM(R7:R68)</f>
        <v>0</v>
      </c>
      <c r="S69" s="195">
        <f>SUM(S7:S68)</f>
        <v>0</v>
      </c>
      <c r="T69" s="195">
        <f>SUM(T7:T68)</f>
        <v>0</v>
      </c>
      <c r="U69" s="191"/>
      <c r="V69" s="280" t="s">
        <v>53</v>
      </c>
      <c r="W69" s="280"/>
      <c r="X69" s="195">
        <f>SUM(X7:X68)</f>
        <v>0</v>
      </c>
      <c r="Y69" s="195">
        <f>SUM(Y7:Y68)</f>
        <v>0</v>
      </c>
      <c r="Z69" s="195">
        <f>SUM(Z7:Z68)</f>
        <v>0</v>
      </c>
      <c r="AA69" s="195">
        <f>SUM(AA7:AA68)</f>
        <v>0</v>
      </c>
      <c r="AB69" s="191"/>
      <c r="AC69" s="280" t="s">
        <v>53</v>
      </c>
      <c r="AD69" s="280"/>
      <c r="AE69" s="195">
        <f>SUM(AE7:AE68)</f>
        <v>0</v>
      </c>
      <c r="AF69" s="195">
        <f>SUM(AF7:AF68)</f>
        <v>8175000</v>
      </c>
      <c r="AG69" s="195">
        <f>SUM(AG7:AG68)</f>
        <v>0</v>
      </c>
      <c r="AH69" s="195">
        <f>SUM(AH7:AH68)</f>
        <v>8175000</v>
      </c>
      <c r="AI69" s="191"/>
      <c r="AJ69" s="280" t="s">
        <v>53</v>
      </c>
      <c r="AK69" s="280"/>
      <c r="AL69" s="195">
        <f>SUM(AL7:AL68)</f>
        <v>9348</v>
      </c>
      <c r="AM69" s="195">
        <f>SUM(AM7:AM68)</f>
        <v>233700000</v>
      </c>
      <c r="AN69" s="195">
        <f>SUM(AN7:AN68)</f>
        <v>3638000</v>
      </c>
      <c r="AO69" s="195">
        <f>SUM(AO7:AO68)</f>
        <v>237338000</v>
      </c>
      <c r="AP69" s="191"/>
      <c r="AQ69" s="280" t="s">
        <v>53</v>
      </c>
      <c r="AR69" s="280"/>
      <c r="AS69" s="195">
        <f>SUM(AS7:AS68)</f>
        <v>9804</v>
      </c>
      <c r="AT69" s="195">
        <f>SUM(AT7:AT68)</f>
        <v>7843200</v>
      </c>
      <c r="AU69" s="195">
        <f>SUM(AU7:AU68)</f>
        <v>0</v>
      </c>
      <c r="AV69" s="195">
        <f>SUM(AV7:AV68)</f>
        <v>7843200</v>
      </c>
      <c r="AW69" s="191"/>
      <c r="AX69" s="280" t="s">
        <v>53</v>
      </c>
      <c r="AY69" s="280"/>
      <c r="AZ69" s="195">
        <f>SUM(AZ7:AZ68)</f>
        <v>0</v>
      </c>
      <c r="BA69" s="195">
        <f>SUM(BA7:BA68)</f>
        <v>215829696</v>
      </c>
      <c r="BB69" s="195">
        <f>SUM(BB7:BB68)</f>
        <v>0</v>
      </c>
      <c r="BC69" s="195">
        <f>SUM(BC7:BC68)</f>
        <v>215829696</v>
      </c>
      <c r="BD69" s="191"/>
      <c r="BE69" s="280" t="s">
        <v>53</v>
      </c>
      <c r="BF69" s="280"/>
      <c r="BG69" s="195">
        <f>SUM(BG7:BG68)</f>
        <v>0</v>
      </c>
      <c r="BH69" s="195">
        <f>SUM(BH7:BH68)</f>
        <v>0</v>
      </c>
      <c r="BI69" s="195">
        <f>SUM(BI7:BI68)</f>
        <v>0</v>
      </c>
      <c r="BJ69" s="195">
        <f>SUM(BJ7:BJ68)</f>
        <v>0</v>
      </c>
      <c r="BK69" s="191"/>
      <c r="BL69" s="280" t="s">
        <v>53</v>
      </c>
      <c r="BM69" s="280"/>
      <c r="BN69" s="195">
        <f>SUM(BN7:BN68)</f>
        <v>0</v>
      </c>
      <c r="BO69" s="195">
        <f>SUM(BO7:BO68)</f>
        <v>5044000</v>
      </c>
      <c r="BP69" s="195">
        <f>SUM(BP7:BP68)</f>
        <v>1700000</v>
      </c>
      <c r="BQ69" s="195">
        <f>SUM(BQ7:BQ68)</f>
        <v>6744000</v>
      </c>
      <c r="BR69" s="191"/>
      <c r="BS69" s="280" t="s">
        <v>53</v>
      </c>
      <c r="BT69" s="280"/>
      <c r="BU69" s="195">
        <f>SUM(BU7:BU68)</f>
        <v>60000</v>
      </c>
      <c r="BV69" s="195">
        <f>SUM(BV7:BV68)</f>
        <v>6000000</v>
      </c>
      <c r="BW69" s="195">
        <f>SUM(BW7:BW68)</f>
        <v>0</v>
      </c>
      <c r="BX69" s="195">
        <f>SUM(BX7:BX68)</f>
        <v>6000000</v>
      </c>
      <c r="BY69" s="191"/>
      <c r="BZ69" s="280" t="s">
        <v>53</v>
      </c>
      <c r="CA69" s="280"/>
      <c r="CB69" s="195">
        <f>SUM(CB7:CB68)</f>
        <v>160000</v>
      </c>
      <c r="CC69" s="195">
        <f>SUM(CC7:CC68)</f>
        <v>16000000</v>
      </c>
      <c r="CD69" s="195">
        <f>SUM(CD7:CD68)</f>
        <v>0</v>
      </c>
      <c r="CE69" s="195">
        <f>SUM(CE7:CE68)</f>
        <v>16000000</v>
      </c>
      <c r="CF69" s="191"/>
      <c r="CG69" s="280" t="s">
        <v>53</v>
      </c>
      <c r="CH69" s="280"/>
      <c r="CI69" s="195">
        <f>SUM(CI7:CI68)</f>
        <v>3672</v>
      </c>
      <c r="CJ69" s="195">
        <f>SUM(CJ7:CJ68)</f>
        <v>18360000</v>
      </c>
      <c r="CK69" s="195">
        <f>SUM(CK7:CK68)</f>
        <v>0</v>
      </c>
      <c r="CL69" s="195">
        <f>SUM(CL7:CL68)</f>
        <v>18360000</v>
      </c>
      <c r="CM69" s="191"/>
      <c r="CN69" s="280" t="s">
        <v>53</v>
      </c>
      <c r="CO69" s="280"/>
      <c r="CP69" s="195">
        <f>SUM(CP7:CP68)</f>
        <v>759</v>
      </c>
      <c r="CQ69" s="195">
        <f>SUM(CQ7:CQ68)</f>
        <v>2277000</v>
      </c>
      <c r="CR69" s="195">
        <f>SUM(CR7:CR68)</f>
        <v>0</v>
      </c>
      <c r="CS69" s="195">
        <f>SUM(CS7:CS68)</f>
        <v>2277000</v>
      </c>
      <c r="CT69" s="191"/>
      <c r="CU69" s="280" t="s">
        <v>53</v>
      </c>
      <c r="CV69" s="280"/>
      <c r="CW69" s="195">
        <f>SUM(CW7:CW68)</f>
        <v>5979</v>
      </c>
      <c r="CX69" s="195">
        <f>SUM(CX7:CX68)</f>
        <v>32286600</v>
      </c>
      <c r="CY69" s="195">
        <f>SUM(CY7:CY68)</f>
        <v>1048900</v>
      </c>
      <c r="CZ69" s="195">
        <f>SUM(CZ7:CZ68)</f>
        <v>33335500</v>
      </c>
      <c r="DA69" s="191"/>
      <c r="DB69" s="280" t="s">
        <v>53</v>
      </c>
      <c r="DC69" s="280"/>
      <c r="DD69" s="195">
        <f>SUM(DD7:DD68)</f>
        <v>4455</v>
      </c>
      <c r="DE69" s="195">
        <f>SUM(DE7:DE68)</f>
        <v>6682000</v>
      </c>
      <c r="DF69" s="195">
        <f>SUM(DF7:DF68)</f>
        <v>134000</v>
      </c>
      <c r="DG69" s="195">
        <f>SUM(DG7:DG68)</f>
        <v>6816000</v>
      </c>
      <c r="DH69" s="191"/>
      <c r="DI69" s="280" t="s">
        <v>53</v>
      </c>
      <c r="DJ69" s="280"/>
      <c r="DK69" s="195">
        <f>SUM(DK7:DK68)</f>
        <v>76</v>
      </c>
      <c r="DL69" s="195">
        <f>SUM(DL7:DL68)</f>
        <v>2280000</v>
      </c>
      <c r="DM69" s="195">
        <f>SUM(DM7:DM68)</f>
        <v>0</v>
      </c>
      <c r="DN69" s="195">
        <f>SUM(DN7:DN68)</f>
        <v>2280000</v>
      </c>
      <c r="DO69" s="191"/>
      <c r="DP69" s="280" t="s">
        <v>53</v>
      </c>
      <c r="DQ69" s="280"/>
      <c r="DR69" s="195">
        <f>SUM(DR7:DR68)</f>
        <v>0</v>
      </c>
      <c r="DS69" s="195">
        <f>SUM(DS7:DS68)</f>
        <v>0</v>
      </c>
      <c r="DT69" s="195">
        <f>SUM(DT7:DT68)</f>
        <v>0</v>
      </c>
      <c r="DU69" s="195">
        <f>SUM(DU7:DU68)</f>
        <v>0</v>
      </c>
      <c r="DV69" s="191"/>
      <c r="DW69" s="280" t="s">
        <v>53</v>
      </c>
      <c r="DX69" s="280"/>
      <c r="DY69" s="195">
        <f>SUM(DY7:DY68)</f>
        <v>0</v>
      </c>
      <c r="DZ69" s="195">
        <f>SUM(DZ7:DZ68)</f>
        <v>3100000</v>
      </c>
      <c r="EA69" s="195">
        <f>SUM(EA7:EA68)</f>
        <v>0</v>
      </c>
      <c r="EB69" s="195">
        <f>SUM(EB7:EB68)</f>
        <v>3100000</v>
      </c>
      <c r="EC69" s="191"/>
      <c r="ED69" s="280" t="s">
        <v>53</v>
      </c>
      <c r="EE69" s="280"/>
      <c r="EF69" s="195">
        <f>SUM(EF7:EF68)</f>
        <v>38</v>
      </c>
      <c r="EG69" s="195">
        <f>SUM(EG7:EG68)</f>
        <v>95000</v>
      </c>
      <c r="EH69" s="195">
        <f>SUM(EH7:EH68)</f>
        <v>0</v>
      </c>
      <c r="EI69" s="195">
        <f>SUM(EI7:EI68)</f>
        <v>95000</v>
      </c>
      <c r="EJ69" s="191"/>
      <c r="EK69" s="280" t="s">
        <v>53</v>
      </c>
      <c r="EL69" s="280"/>
      <c r="EM69" s="195">
        <f>SUM(EM7:EM68)</f>
        <v>38000</v>
      </c>
      <c r="EN69" s="195">
        <f>SUM(EN7:EN68)</f>
        <v>10500000</v>
      </c>
      <c r="EO69" s="195">
        <f>SUM(EO7:EO68)</f>
        <v>2200000</v>
      </c>
      <c r="EP69" s="195">
        <f>SUM(EP7:EP68)</f>
        <v>12700000</v>
      </c>
      <c r="EQ69" s="191"/>
      <c r="ER69" s="280" t="s">
        <v>53</v>
      </c>
      <c r="ES69" s="280"/>
      <c r="ET69" s="195">
        <f>SUM(ET7:ET68)</f>
        <v>38000</v>
      </c>
      <c r="EU69" s="195">
        <f>SUM(EU7:EU68)</f>
        <v>13300000</v>
      </c>
      <c r="EV69" s="195">
        <f>SUM(EV7:EV68)</f>
        <v>0</v>
      </c>
      <c r="EW69" s="195">
        <f>SUM(EW7:EW68)</f>
        <v>13300000</v>
      </c>
      <c r="EX69" s="191"/>
      <c r="EY69" s="280" t="s">
        <v>53</v>
      </c>
      <c r="EZ69" s="280"/>
      <c r="FA69" s="195">
        <f>SUM(FA7:FA68)</f>
        <v>3738</v>
      </c>
      <c r="FB69" s="195">
        <f>SUM(FB7:FB68)</f>
        <v>13094000</v>
      </c>
      <c r="FC69" s="195">
        <f>SUM(FC7:FC68)</f>
        <v>0</v>
      </c>
      <c r="FD69" s="195">
        <f>SUM(FD7:FD68)</f>
        <v>13094000</v>
      </c>
      <c r="FE69" s="191"/>
      <c r="FF69" s="280" t="s">
        <v>53</v>
      </c>
      <c r="FG69" s="280"/>
      <c r="FH69" s="195">
        <f>SUM(FH7:FH68)</f>
        <v>0</v>
      </c>
      <c r="FI69" s="195">
        <f t="shared" si="25"/>
        <v>610406496</v>
      </c>
      <c r="FJ69" s="195">
        <f t="shared" si="0"/>
        <v>8720900</v>
      </c>
      <c r="FK69" s="195">
        <f t="shared" si="1"/>
        <v>619127396</v>
      </c>
      <c r="FL69" s="9"/>
    </row>
    <row r="70" spans="1:168" ht="16.5" hidden="1" customHeight="1">
      <c r="A70" s="281" t="s">
        <v>54</v>
      </c>
      <c r="B70" s="281"/>
      <c r="C70" s="197">
        <f>C71-C69</f>
        <v>0</v>
      </c>
      <c r="D70" s="197">
        <f t="shared" ref="D70:E70" si="26">D71-D69</f>
        <v>0</v>
      </c>
      <c r="E70" s="197">
        <f t="shared" si="26"/>
        <v>0</v>
      </c>
      <c r="F70" s="197">
        <f>F71-F69</f>
        <v>0</v>
      </c>
      <c r="G70" s="191"/>
      <c r="H70" s="281" t="s">
        <v>54</v>
      </c>
      <c r="I70" s="281"/>
      <c r="J70" s="197">
        <f>J71-J69</f>
        <v>0</v>
      </c>
      <c r="K70" s="197">
        <f t="shared" ref="K70:L70" si="27">K71-K69</f>
        <v>71943000</v>
      </c>
      <c r="L70" s="197">
        <f t="shared" si="27"/>
        <v>0</v>
      </c>
      <c r="M70" s="197">
        <f>M71-M69</f>
        <v>71943000</v>
      </c>
      <c r="N70" s="191"/>
      <c r="O70" s="281" t="s">
        <v>54</v>
      </c>
      <c r="P70" s="281"/>
      <c r="Q70" s="197">
        <f>Q71-Q69</f>
        <v>37</v>
      </c>
      <c r="R70" s="197">
        <f t="shared" ref="R70:S70" si="28">R71-R69</f>
        <v>48840000</v>
      </c>
      <c r="S70" s="197">
        <f t="shared" si="28"/>
        <v>0</v>
      </c>
      <c r="T70" s="197">
        <f>T71-T69</f>
        <v>48840000</v>
      </c>
      <c r="U70" s="191"/>
      <c r="V70" s="281" t="s">
        <v>54</v>
      </c>
      <c r="W70" s="281"/>
      <c r="X70" s="197">
        <f>X71-X69</f>
        <v>1</v>
      </c>
      <c r="Y70" s="197">
        <f t="shared" ref="Y70:Z70" si="29">Y71-Y69</f>
        <v>3000000</v>
      </c>
      <c r="Z70" s="197">
        <f t="shared" si="29"/>
        <v>0</v>
      </c>
      <c r="AA70" s="197">
        <f>AA71-AA69</f>
        <v>3000000</v>
      </c>
      <c r="AB70" s="191"/>
      <c r="AC70" s="281" t="s">
        <v>54</v>
      </c>
      <c r="AD70" s="281"/>
      <c r="AE70" s="197">
        <f>AE71-AE69</f>
        <v>0</v>
      </c>
      <c r="AF70" s="197">
        <f t="shared" ref="AF70:AG70" si="30">AF71-AF69</f>
        <v>500000</v>
      </c>
      <c r="AG70" s="197">
        <f t="shared" si="30"/>
        <v>0</v>
      </c>
      <c r="AH70" s="197">
        <f>AH71-AH69</f>
        <v>500000</v>
      </c>
      <c r="AI70" s="191"/>
      <c r="AJ70" s="281" t="s">
        <v>54</v>
      </c>
      <c r="AK70" s="281"/>
      <c r="AL70" s="197">
        <f>AL71-AL69</f>
        <v>156</v>
      </c>
      <c r="AM70" s="197">
        <f t="shared" ref="AM70:AN70" si="31">AM71-AM69</f>
        <v>3900000</v>
      </c>
      <c r="AN70" s="197">
        <f t="shared" si="31"/>
        <v>0</v>
      </c>
      <c r="AO70" s="197">
        <f>AO71-AO69</f>
        <v>3900000</v>
      </c>
      <c r="AP70" s="191"/>
      <c r="AQ70" s="281" t="s">
        <v>54</v>
      </c>
      <c r="AR70" s="281"/>
      <c r="AS70" s="197">
        <f>AS71-AS69</f>
        <v>288</v>
      </c>
      <c r="AT70" s="197">
        <f t="shared" ref="AT70:AU70" si="32">AT71-AT69</f>
        <v>1150800</v>
      </c>
      <c r="AU70" s="197">
        <f t="shared" si="32"/>
        <v>0</v>
      </c>
      <c r="AV70" s="197">
        <f>AV71-AV69</f>
        <v>1150800</v>
      </c>
      <c r="AW70" s="191"/>
      <c r="AX70" s="281" t="s">
        <v>54</v>
      </c>
      <c r="AY70" s="281"/>
      <c r="AZ70" s="197">
        <f>AZ71-AZ69</f>
        <v>0</v>
      </c>
      <c r="BA70" s="197">
        <f t="shared" ref="BA70:BB70" si="33">BA71-BA69</f>
        <v>82183304</v>
      </c>
      <c r="BB70" s="197">
        <f t="shared" si="33"/>
        <v>0</v>
      </c>
      <c r="BC70" s="197">
        <f>BC71-BC69</f>
        <v>82183304</v>
      </c>
      <c r="BD70" s="191"/>
      <c r="BE70" s="281" t="s">
        <v>54</v>
      </c>
      <c r="BF70" s="281"/>
      <c r="BG70" s="197">
        <f>BG71-BG69</f>
        <v>0</v>
      </c>
      <c r="BH70" s="197">
        <f t="shared" ref="BH70:BI70" si="34">BH71-BH69</f>
        <v>464000000</v>
      </c>
      <c r="BI70" s="197">
        <f t="shared" si="34"/>
        <v>0</v>
      </c>
      <c r="BJ70" s="197">
        <f>BJ71-BJ69</f>
        <v>464000000</v>
      </c>
      <c r="BK70" s="191"/>
      <c r="BL70" s="281" t="s">
        <v>54</v>
      </c>
      <c r="BM70" s="281"/>
      <c r="BN70" s="197">
        <f>BN71-BN69</f>
        <v>0</v>
      </c>
      <c r="BO70" s="197">
        <f t="shared" ref="BO70:BP70" si="35">BO71-BO69</f>
        <v>0</v>
      </c>
      <c r="BP70" s="197">
        <f t="shared" si="35"/>
        <v>0</v>
      </c>
      <c r="BQ70" s="197">
        <f>BQ71-BQ69</f>
        <v>0</v>
      </c>
      <c r="BR70" s="191"/>
      <c r="BS70" s="281" t="s">
        <v>54</v>
      </c>
      <c r="BT70" s="281"/>
      <c r="BU70" s="197">
        <f>BU71-BU69</f>
        <v>0</v>
      </c>
      <c r="BV70" s="197">
        <f t="shared" ref="BV70:BW70" si="36">BV71-BV69</f>
        <v>0</v>
      </c>
      <c r="BW70" s="197">
        <f t="shared" si="36"/>
        <v>0</v>
      </c>
      <c r="BX70" s="197">
        <f>BX71-BX69</f>
        <v>0</v>
      </c>
      <c r="BY70" s="191"/>
      <c r="BZ70" s="281" t="s">
        <v>54</v>
      </c>
      <c r="CA70" s="281"/>
      <c r="CB70" s="197">
        <f>CB71-CB69</f>
        <v>0</v>
      </c>
      <c r="CC70" s="197">
        <f t="shared" ref="CC70:CD70" si="37">CC71-CC69</f>
        <v>0</v>
      </c>
      <c r="CD70" s="197">
        <f t="shared" si="37"/>
        <v>0</v>
      </c>
      <c r="CE70" s="197">
        <f>CE71-CE69</f>
        <v>0</v>
      </c>
      <c r="CF70" s="191"/>
      <c r="CG70" s="281" t="s">
        <v>54</v>
      </c>
      <c r="CH70" s="281"/>
      <c r="CI70" s="197">
        <f>CI71-CI69</f>
        <v>0</v>
      </c>
      <c r="CJ70" s="197">
        <f t="shared" ref="CJ70:CK70" si="38">CJ71-CJ69</f>
        <v>0</v>
      </c>
      <c r="CK70" s="197">
        <f t="shared" si="38"/>
        <v>0</v>
      </c>
      <c r="CL70" s="197">
        <f>CL71-CL69</f>
        <v>0</v>
      </c>
      <c r="CM70" s="191"/>
      <c r="CN70" s="281" t="s">
        <v>54</v>
      </c>
      <c r="CO70" s="281"/>
      <c r="CP70" s="197">
        <f>CP71-CP69</f>
        <v>0</v>
      </c>
      <c r="CQ70" s="197">
        <f t="shared" ref="CQ70:CR70" si="39">CQ71-CQ69</f>
        <v>0</v>
      </c>
      <c r="CR70" s="197">
        <f t="shared" si="39"/>
        <v>0</v>
      </c>
      <c r="CS70" s="197">
        <f>CS71-CS69</f>
        <v>0</v>
      </c>
      <c r="CT70" s="191"/>
      <c r="CU70" s="281" t="s">
        <v>54</v>
      </c>
      <c r="CV70" s="281"/>
      <c r="CW70" s="197">
        <f>CW71-CW69</f>
        <v>0</v>
      </c>
      <c r="CX70" s="197">
        <f t="shared" ref="CX70:CY70" si="40">CX71-CX69</f>
        <v>45400</v>
      </c>
      <c r="CY70" s="197">
        <f t="shared" si="40"/>
        <v>100</v>
      </c>
      <c r="CZ70" s="197">
        <f>CZ71-CZ69</f>
        <v>45500</v>
      </c>
      <c r="DA70" s="191"/>
      <c r="DB70" s="281" t="s">
        <v>54</v>
      </c>
      <c r="DC70" s="281"/>
      <c r="DD70" s="197">
        <f>DD71-DD69</f>
        <v>0</v>
      </c>
      <c r="DE70" s="197">
        <f t="shared" ref="DE70:DF70" si="41">DE71-DE69</f>
        <v>0</v>
      </c>
      <c r="DF70" s="197">
        <f t="shared" si="41"/>
        <v>0</v>
      </c>
      <c r="DG70" s="197">
        <f>DG71-DG69</f>
        <v>0</v>
      </c>
      <c r="DH70" s="191"/>
      <c r="DI70" s="281" t="s">
        <v>54</v>
      </c>
      <c r="DJ70" s="281"/>
      <c r="DK70" s="197">
        <f>DK71-DK69</f>
        <v>0</v>
      </c>
      <c r="DL70" s="197">
        <f t="shared" ref="DL70:DM70" si="42">DL71-DL69</f>
        <v>258000</v>
      </c>
      <c r="DM70" s="197">
        <f t="shared" si="42"/>
        <v>0</v>
      </c>
      <c r="DN70" s="197">
        <f>DN71-DN69</f>
        <v>258000</v>
      </c>
      <c r="DO70" s="191"/>
      <c r="DP70" s="281" t="s">
        <v>54</v>
      </c>
      <c r="DQ70" s="281"/>
      <c r="DR70" s="197">
        <f>DR71-DR69</f>
        <v>23</v>
      </c>
      <c r="DS70" s="197">
        <f t="shared" ref="DS70:DT70" si="43">DS71-DS69</f>
        <v>300000</v>
      </c>
      <c r="DT70" s="197">
        <f t="shared" si="43"/>
        <v>0</v>
      </c>
      <c r="DU70" s="197">
        <f>DU71-DU69</f>
        <v>300000</v>
      </c>
      <c r="DV70" s="191"/>
      <c r="DW70" s="281" t="s">
        <v>54</v>
      </c>
      <c r="DX70" s="281"/>
      <c r="DY70" s="197">
        <f>DY71-DY69</f>
        <v>0</v>
      </c>
      <c r="DZ70" s="197">
        <f t="shared" ref="DZ70:EA70" si="44">DZ71-DZ69</f>
        <v>154999.99999999953</v>
      </c>
      <c r="EA70" s="197">
        <f t="shared" si="44"/>
        <v>0</v>
      </c>
      <c r="EB70" s="197">
        <f>EB71-EB69</f>
        <v>154999.99999999953</v>
      </c>
      <c r="EC70" s="191"/>
      <c r="ED70" s="281" t="s">
        <v>54</v>
      </c>
      <c r="EE70" s="281"/>
      <c r="EF70" s="197">
        <f>EF71-EF69</f>
        <v>0</v>
      </c>
      <c r="EG70" s="197">
        <f t="shared" ref="EG70:EH70" si="45">EG71-EG69</f>
        <v>0</v>
      </c>
      <c r="EH70" s="197">
        <f t="shared" si="45"/>
        <v>0</v>
      </c>
      <c r="EI70" s="197">
        <f>EI71-EI69</f>
        <v>0</v>
      </c>
      <c r="EJ70" s="191"/>
      <c r="EK70" s="281" t="s">
        <v>54</v>
      </c>
      <c r="EL70" s="281"/>
      <c r="EM70" s="197">
        <f>EM71-EM69</f>
        <v>0</v>
      </c>
      <c r="EN70" s="197">
        <f t="shared" ref="EN70:EO70" si="46">EN71-EN69</f>
        <v>0</v>
      </c>
      <c r="EO70" s="197">
        <f t="shared" si="46"/>
        <v>0</v>
      </c>
      <c r="EP70" s="197">
        <f>EP71-EP69</f>
        <v>0</v>
      </c>
      <c r="EQ70" s="191"/>
      <c r="ER70" s="281" t="s">
        <v>54</v>
      </c>
      <c r="ES70" s="281"/>
      <c r="ET70" s="197">
        <f>ET71-ET69</f>
        <v>0</v>
      </c>
      <c r="EU70" s="197">
        <f t="shared" ref="EU70:EV70" si="47">EU71-EU69</f>
        <v>0</v>
      </c>
      <c r="EV70" s="197">
        <f t="shared" si="47"/>
        <v>600000</v>
      </c>
      <c r="EW70" s="197">
        <f>EW71-EW69</f>
        <v>600000</v>
      </c>
      <c r="EX70" s="191"/>
      <c r="EY70" s="281" t="s">
        <v>54</v>
      </c>
      <c r="EZ70" s="281"/>
      <c r="FA70" s="197">
        <f>FA71-FA69</f>
        <v>0</v>
      </c>
      <c r="FB70" s="197">
        <f t="shared" ref="FB70:FC70" si="48">FB71-FB69</f>
        <v>0</v>
      </c>
      <c r="FC70" s="197">
        <f t="shared" si="48"/>
        <v>0</v>
      </c>
      <c r="FD70" s="197">
        <f>FD71-FD69</f>
        <v>0</v>
      </c>
      <c r="FE70" s="191"/>
      <c r="FF70" s="281" t="s">
        <v>54</v>
      </c>
      <c r="FG70" s="281"/>
      <c r="FH70" s="197">
        <f>FH71-FH69</f>
        <v>0</v>
      </c>
      <c r="FI70" s="197">
        <f t="shared" si="25"/>
        <v>676275504</v>
      </c>
      <c r="FJ70" s="197">
        <f t="shared" si="0"/>
        <v>600100</v>
      </c>
      <c r="FK70" s="197">
        <f t="shared" si="1"/>
        <v>676875604</v>
      </c>
      <c r="FL70" s="9"/>
    </row>
    <row r="71" spans="1:168" ht="15.75" hidden="1">
      <c r="A71" s="279" t="s">
        <v>55</v>
      </c>
      <c r="B71" s="279"/>
      <c r="C71" s="199">
        <v>0</v>
      </c>
      <c r="D71" s="199">
        <v>0</v>
      </c>
      <c r="E71" s="199">
        <v>0</v>
      </c>
      <c r="F71" s="199">
        <f>D71+E71</f>
        <v>0</v>
      </c>
      <c r="G71" s="191"/>
      <c r="H71" s="279" t="s">
        <v>55</v>
      </c>
      <c r="I71" s="279"/>
      <c r="J71" s="199">
        <v>6</v>
      </c>
      <c r="K71" s="199">
        <v>87783000</v>
      </c>
      <c r="L71" s="199"/>
      <c r="M71" s="199">
        <f>K71+L71</f>
        <v>87783000</v>
      </c>
      <c r="N71" s="191"/>
      <c r="O71" s="279" t="s">
        <v>55</v>
      </c>
      <c r="P71" s="279"/>
      <c r="Q71" s="199">
        <v>37</v>
      </c>
      <c r="R71" s="199">
        <v>48840000</v>
      </c>
      <c r="S71" s="199"/>
      <c r="T71" s="199">
        <f>R71+S71</f>
        <v>48840000</v>
      </c>
      <c r="U71" s="191"/>
      <c r="V71" s="279" t="s">
        <v>55</v>
      </c>
      <c r="W71" s="279"/>
      <c r="X71" s="199">
        <v>1</v>
      </c>
      <c r="Y71" s="199">
        <v>3000000</v>
      </c>
      <c r="Z71" s="199"/>
      <c r="AA71" s="199">
        <f>Y71+Z71</f>
        <v>3000000</v>
      </c>
      <c r="AB71" s="191"/>
      <c r="AC71" s="279" t="s">
        <v>55</v>
      </c>
      <c r="AD71" s="279"/>
      <c r="AE71" s="199">
        <v>0</v>
      </c>
      <c r="AF71" s="199">
        <v>8675000</v>
      </c>
      <c r="AG71" s="199"/>
      <c r="AH71" s="199">
        <f>AF71+AG71</f>
        <v>8675000</v>
      </c>
      <c r="AI71" s="191"/>
      <c r="AJ71" s="279" t="s">
        <v>55</v>
      </c>
      <c r="AK71" s="279"/>
      <c r="AL71" s="199">
        <v>9504</v>
      </c>
      <c r="AM71" s="199">
        <v>237600000</v>
      </c>
      <c r="AN71" s="199">
        <v>3638000.0000000005</v>
      </c>
      <c r="AO71" s="199">
        <f>AM71+AN71</f>
        <v>241238000</v>
      </c>
      <c r="AP71" s="191"/>
      <c r="AQ71" s="279" t="s">
        <v>55</v>
      </c>
      <c r="AR71" s="279"/>
      <c r="AS71" s="199">
        <v>10092</v>
      </c>
      <c r="AT71" s="199">
        <v>8994000</v>
      </c>
      <c r="AU71" s="199"/>
      <c r="AV71" s="199">
        <f>AT71+AU71</f>
        <v>8994000</v>
      </c>
      <c r="AW71" s="191"/>
      <c r="AX71" s="279" t="s">
        <v>55</v>
      </c>
      <c r="AY71" s="279"/>
      <c r="AZ71" s="199">
        <v>0</v>
      </c>
      <c r="BA71" s="199">
        <v>298013000</v>
      </c>
      <c r="BB71" s="199"/>
      <c r="BC71" s="199">
        <f>BA71+BB71</f>
        <v>298013000</v>
      </c>
      <c r="BD71" s="191"/>
      <c r="BE71" s="279" t="s">
        <v>55</v>
      </c>
      <c r="BF71" s="279"/>
      <c r="BG71" s="199">
        <v>0</v>
      </c>
      <c r="BH71" s="199">
        <v>464000000</v>
      </c>
      <c r="BI71" s="199"/>
      <c r="BJ71" s="199">
        <f>BH71+BI71</f>
        <v>464000000</v>
      </c>
      <c r="BK71" s="191"/>
      <c r="BL71" s="279" t="s">
        <v>55</v>
      </c>
      <c r="BM71" s="279"/>
      <c r="BN71" s="199">
        <v>0</v>
      </c>
      <c r="BO71" s="199">
        <v>5044000</v>
      </c>
      <c r="BP71" s="199">
        <v>1700000</v>
      </c>
      <c r="BQ71" s="199">
        <f>BO71+BP71</f>
        <v>6744000</v>
      </c>
      <c r="BR71" s="191"/>
      <c r="BS71" s="279" t="s">
        <v>55</v>
      </c>
      <c r="BT71" s="279"/>
      <c r="BU71" s="199">
        <v>60000</v>
      </c>
      <c r="BV71" s="199">
        <v>6000000</v>
      </c>
      <c r="BW71" s="199"/>
      <c r="BX71" s="199">
        <f>BV71+BW71</f>
        <v>6000000</v>
      </c>
      <c r="BY71" s="191"/>
      <c r="BZ71" s="279" t="s">
        <v>55</v>
      </c>
      <c r="CA71" s="279"/>
      <c r="CB71" s="199">
        <v>160000</v>
      </c>
      <c r="CC71" s="199">
        <v>16000000</v>
      </c>
      <c r="CD71" s="199"/>
      <c r="CE71" s="199">
        <f>CC71+CD71</f>
        <v>16000000</v>
      </c>
      <c r="CF71" s="191"/>
      <c r="CG71" s="279" t="s">
        <v>55</v>
      </c>
      <c r="CH71" s="279"/>
      <c r="CI71" s="199">
        <v>3672</v>
      </c>
      <c r="CJ71" s="199">
        <v>18360000</v>
      </c>
      <c r="CK71" s="199"/>
      <c r="CL71" s="199">
        <f>CJ71+CK71</f>
        <v>18360000</v>
      </c>
      <c r="CM71" s="191"/>
      <c r="CN71" s="279" t="s">
        <v>55</v>
      </c>
      <c r="CO71" s="279"/>
      <c r="CP71" s="199">
        <v>759</v>
      </c>
      <c r="CQ71" s="199">
        <v>2277000</v>
      </c>
      <c r="CR71" s="199"/>
      <c r="CS71" s="199">
        <f>CQ71+CR71</f>
        <v>2277000</v>
      </c>
      <c r="CT71" s="191"/>
      <c r="CU71" s="279" t="s">
        <v>55</v>
      </c>
      <c r="CV71" s="279"/>
      <c r="CW71" s="199">
        <v>5979</v>
      </c>
      <c r="CX71" s="199">
        <v>32332000</v>
      </c>
      <c r="CY71" s="199">
        <v>1049000</v>
      </c>
      <c r="CZ71" s="199">
        <f>CX71+CY71</f>
        <v>33381000</v>
      </c>
      <c r="DA71" s="191"/>
      <c r="DB71" s="279" t="s">
        <v>55</v>
      </c>
      <c r="DC71" s="279"/>
      <c r="DD71" s="199">
        <v>4455</v>
      </c>
      <c r="DE71" s="199">
        <f>6683000-1000</f>
        <v>6682000</v>
      </c>
      <c r="DF71" s="199">
        <v>134000</v>
      </c>
      <c r="DG71" s="199">
        <f>DE71+DF71</f>
        <v>6816000</v>
      </c>
      <c r="DH71" s="191"/>
      <c r="DI71" s="279" t="s">
        <v>55</v>
      </c>
      <c r="DJ71" s="279"/>
      <c r="DK71" s="199">
        <v>76</v>
      </c>
      <c r="DL71" s="199">
        <v>2538000</v>
      </c>
      <c r="DM71" s="199"/>
      <c r="DN71" s="199">
        <f>DL71+DM71</f>
        <v>2538000</v>
      </c>
      <c r="DO71" s="191"/>
      <c r="DP71" s="279" t="s">
        <v>55</v>
      </c>
      <c r="DQ71" s="279"/>
      <c r="DR71" s="199">
        <v>23</v>
      </c>
      <c r="DS71" s="199">
        <v>300000</v>
      </c>
      <c r="DT71" s="199"/>
      <c r="DU71" s="199">
        <f>DS71+DT71</f>
        <v>300000</v>
      </c>
      <c r="DV71" s="191"/>
      <c r="DW71" s="279" t="s">
        <v>55</v>
      </c>
      <c r="DX71" s="279"/>
      <c r="DY71" s="199">
        <v>0</v>
      </c>
      <c r="DZ71" s="199">
        <v>3254999.9999999995</v>
      </c>
      <c r="EA71" s="199"/>
      <c r="EB71" s="199">
        <f>DZ71+EA71</f>
        <v>3254999.9999999995</v>
      </c>
      <c r="EC71" s="191"/>
      <c r="ED71" s="279" t="s">
        <v>55</v>
      </c>
      <c r="EE71" s="279"/>
      <c r="EF71" s="199">
        <v>38</v>
      </c>
      <c r="EG71" s="199">
        <v>95000</v>
      </c>
      <c r="EH71" s="199"/>
      <c r="EI71" s="199">
        <f>EG71+EH71</f>
        <v>95000</v>
      </c>
      <c r="EJ71" s="191"/>
      <c r="EK71" s="279" t="s">
        <v>55</v>
      </c>
      <c r="EL71" s="279"/>
      <c r="EM71" s="199">
        <v>38000</v>
      </c>
      <c r="EN71" s="199">
        <v>10500000</v>
      </c>
      <c r="EO71" s="199">
        <v>2200000</v>
      </c>
      <c r="EP71" s="199">
        <f>EN71+EO71</f>
        <v>12700000</v>
      </c>
      <c r="EQ71" s="191"/>
      <c r="ER71" s="279" t="s">
        <v>55</v>
      </c>
      <c r="ES71" s="279"/>
      <c r="ET71" s="199">
        <v>38000</v>
      </c>
      <c r="EU71" s="199">
        <v>13300000</v>
      </c>
      <c r="EV71" s="199">
        <v>600000</v>
      </c>
      <c r="EW71" s="199">
        <f>EU71+EV71</f>
        <v>13900000</v>
      </c>
      <c r="EX71" s="191"/>
      <c r="EY71" s="279" t="s">
        <v>55</v>
      </c>
      <c r="EZ71" s="279"/>
      <c r="FA71" s="199">
        <v>3738</v>
      </c>
      <c r="FB71" s="199">
        <v>13094000</v>
      </c>
      <c r="FC71" s="199"/>
      <c r="FD71" s="199">
        <f>FB71+FC71</f>
        <v>13094000</v>
      </c>
      <c r="FE71" s="191"/>
      <c r="FF71" s="279" t="s">
        <v>55</v>
      </c>
      <c r="FG71" s="279"/>
      <c r="FH71" s="199">
        <v>0</v>
      </c>
      <c r="FI71" s="199">
        <f t="shared" si="25"/>
        <v>1286682000</v>
      </c>
      <c r="FJ71" s="199">
        <f t="shared" ref="FJ71:FK86" si="49">L71+S71+Z71+AG71+AN71+AU71+BB71+BI71+BP71+BW71+CD71+CK71+CR71+CY71+DF71+DM71+DT71+EA71+EH71+EO71+EV71+FC71</f>
        <v>9321000</v>
      </c>
      <c r="FK71" s="199">
        <f t="shared" si="49"/>
        <v>1296003000</v>
      </c>
      <c r="FL71" s="9"/>
    </row>
    <row r="72" spans="1:168" ht="18" customHeight="1">
      <c r="A72" s="200">
        <v>1</v>
      </c>
      <c r="B72" s="191" t="s">
        <v>1898</v>
      </c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>
        <f>K72+L72</f>
        <v>0</v>
      </c>
      <c r="N72" s="191"/>
      <c r="O72" s="191"/>
      <c r="P72" s="191"/>
      <c r="Q72" s="191"/>
      <c r="R72" s="191"/>
      <c r="S72" s="191"/>
      <c r="T72" s="191">
        <f>R72+S72</f>
        <v>0</v>
      </c>
      <c r="U72" s="191"/>
      <c r="V72" s="191"/>
      <c r="W72" s="191"/>
      <c r="X72" s="191"/>
      <c r="Y72" s="191"/>
      <c r="Z72" s="191"/>
      <c r="AA72" s="191">
        <f>Y72+Z72</f>
        <v>0</v>
      </c>
      <c r="AB72" s="191"/>
      <c r="AC72" s="191"/>
      <c r="AD72" s="191"/>
      <c r="AE72" s="191"/>
      <c r="AF72" s="191"/>
      <c r="AG72" s="191"/>
      <c r="AH72" s="191">
        <f>AF72+AG72</f>
        <v>0</v>
      </c>
      <c r="AI72" s="191"/>
      <c r="AJ72" s="191"/>
      <c r="AK72" s="191"/>
      <c r="AL72" s="191">
        <f>2*7</f>
        <v>14</v>
      </c>
      <c r="AM72" s="191">
        <f>AL72*25000</f>
        <v>350000</v>
      </c>
      <c r="AN72" s="191"/>
      <c r="AO72" s="191">
        <f>AM72+AN72</f>
        <v>350000</v>
      </c>
      <c r="AP72" s="191"/>
      <c r="AQ72" s="191"/>
      <c r="AR72" s="191"/>
      <c r="AS72" s="191"/>
      <c r="AT72" s="191"/>
      <c r="AU72" s="191"/>
      <c r="AV72" s="191">
        <f>AT72+AU72</f>
        <v>0</v>
      </c>
      <c r="AW72" s="191"/>
      <c r="AX72" s="191"/>
      <c r="AY72" s="191"/>
      <c r="AZ72" s="191"/>
      <c r="BA72" s="191"/>
      <c r="BB72" s="191"/>
      <c r="BC72" s="191">
        <f>BA72+BB72</f>
        <v>0</v>
      </c>
      <c r="BD72" s="191"/>
      <c r="BE72" s="191"/>
      <c r="BF72" s="191"/>
      <c r="BG72" s="191"/>
      <c r="BH72" s="191"/>
      <c r="BI72" s="191"/>
      <c r="BJ72" s="191">
        <f>BH72+BI72</f>
        <v>0</v>
      </c>
      <c r="BK72" s="191"/>
      <c r="BL72" s="191"/>
      <c r="BM72" s="191"/>
      <c r="BN72" s="191"/>
      <c r="BO72" s="191"/>
      <c r="BP72" s="191"/>
      <c r="BQ72" s="191">
        <f>BO72+BP72</f>
        <v>0</v>
      </c>
      <c r="BR72" s="191"/>
      <c r="BS72" s="191"/>
      <c r="BT72" s="191"/>
      <c r="BU72" s="201">
        <f>BY72*65.37/100</f>
        <v>126.81780000000001</v>
      </c>
      <c r="BV72" s="201">
        <f>BU72*100</f>
        <v>12681.78</v>
      </c>
      <c r="BW72" s="191"/>
      <c r="BX72" s="201">
        <f>BV72+BW72</f>
        <v>12681.78</v>
      </c>
      <c r="BY72" s="191">
        <v>194</v>
      </c>
      <c r="BZ72" s="191"/>
      <c r="CA72" s="191"/>
      <c r="CB72" s="191">
        <v>294</v>
      </c>
      <c r="CC72" s="191">
        <f>CB72*100</f>
        <v>29400</v>
      </c>
      <c r="CD72" s="191"/>
      <c r="CE72" s="191">
        <f>CC72+CD72</f>
        <v>29400</v>
      </c>
      <c r="CF72" s="191">
        <v>190</v>
      </c>
      <c r="CG72" s="191"/>
      <c r="CH72" s="191"/>
      <c r="CI72" s="191"/>
      <c r="CJ72" s="191"/>
      <c r="CK72" s="191"/>
      <c r="CL72" s="191">
        <f>CJ72+CK72</f>
        <v>0</v>
      </c>
      <c r="CM72" s="191"/>
      <c r="CN72" s="191"/>
      <c r="CO72" s="191"/>
      <c r="CP72" s="191"/>
      <c r="CQ72" s="191"/>
      <c r="CR72" s="191"/>
      <c r="CS72" s="191">
        <f>CQ72+CR72</f>
        <v>0</v>
      </c>
      <c r="CT72" s="191"/>
      <c r="CU72" s="191"/>
      <c r="CV72" s="191"/>
      <c r="CW72" s="191"/>
      <c r="CX72" s="191"/>
      <c r="CY72" s="191"/>
      <c r="CZ72" s="191">
        <f>CX72+CY72</f>
        <v>0</v>
      </c>
      <c r="DA72" s="191"/>
      <c r="DB72" s="191"/>
      <c r="DC72" s="191"/>
      <c r="DD72" s="191"/>
      <c r="DE72" s="191"/>
      <c r="DF72" s="191"/>
      <c r="DG72" s="191">
        <f>DE72+DF72</f>
        <v>0</v>
      </c>
      <c r="DH72" s="191"/>
      <c r="DI72" s="191"/>
      <c r="DJ72" s="191"/>
      <c r="DK72" s="191"/>
      <c r="DL72" s="191"/>
      <c r="DM72" s="191"/>
      <c r="DN72" s="191">
        <f>DL72+DM72</f>
        <v>0</v>
      </c>
      <c r="DO72" s="191"/>
      <c r="DP72" s="191"/>
      <c r="DQ72" s="191"/>
      <c r="DR72" s="191"/>
      <c r="DS72" s="191"/>
      <c r="DT72" s="191"/>
      <c r="DU72" s="191">
        <f>DS72+DT72</f>
        <v>0</v>
      </c>
      <c r="DV72" s="191"/>
      <c r="DW72" s="191"/>
      <c r="DX72" s="191"/>
      <c r="DY72" s="191"/>
      <c r="DZ72" s="191"/>
      <c r="EA72" s="191"/>
      <c r="EB72" s="191">
        <f>DZ72+EA72</f>
        <v>0</v>
      </c>
      <c r="EC72" s="191"/>
      <c r="ED72" s="191"/>
      <c r="EE72" s="191"/>
      <c r="EF72" s="191"/>
      <c r="EG72" s="191"/>
      <c r="EH72" s="191"/>
      <c r="EI72" s="191">
        <f>EG72+EH72</f>
        <v>0</v>
      </c>
      <c r="EJ72" s="191"/>
      <c r="EK72" s="191"/>
      <c r="EL72" s="191"/>
      <c r="EM72" s="191"/>
      <c r="EN72" s="191"/>
      <c r="EO72" s="191"/>
      <c r="EP72" s="191">
        <f>EN72+EO72</f>
        <v>0</v>
      </c>
      <c r="EQ72" s="191"/>
      <c r="ER72" s="191"/>
      <c r="ES72" s="191"/>
      <c r="ET72" s="191"/>
      <c r="EU72" s="191"/>
      <c r="EV72" s="191"/>
      <c r="EW72" s="191">
        <f>EU72+EV72</f>
        <v>0</v>
      </c>
      <c r="EX72" s="191"/>
      <c r="EY72" s="191"/>
      <c r="EZ72" s="191"/>
      <c r="FA72" s="191"/>
      <c r="FB72" s="191"/>
      <c r="FC72" s="191"/>
      <c r="FD72" s="191">
        <f>FB72+FC72</f>
        <v>0</v>
      </c>
      <c r="FE72" s="191"/>
      <c r="FF72" s="191"/>
      <c r="FG72" s="191"/>
      <c r="FH72" s="191"/>
      <c r="FI72" s="202">
        <f t="shared" ref="FI72:FI101" si="50">K72+R72+Y72+AF72+AM72+AT72+BA72+BH72+BO72+BV72+CC72+CJ72+CQ72+CX72+DE72+DL72+DS72+DZ72+EG72+EN72+EU72+FB72</f>
        <v>392081.78</v>
      </c>
      <c r="FJ72" s="202">
        <f t="shared" si="49"/>
        <v>0</v>
      </c>
      <c r="FK72" s="202">
        <f t="shared" si="49"/>
        <v>392081.78</v>
      </c>
      <c r="FL72" s="9"/>
    </row>
    <row r="73" spans="1:168" ht="18" customHeight="1">
      <c r="A73" s="200">
        <v>2</v>
      </c>
      <c r="B73" s="191" t="s">
        <v>1899</v>
      </c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>
        <f t="shared" ref="M73:M101" si="51">K73+L73</f>
        <v>0</v>
      </c>
      <c r="N73" s="191"/>
      <c r="O73" s="191"/>
      <c r="P73" s="191"/>
      <c r="Q73" s="191"/>
      <c r="R73" s="191"/>
      <c r="S73" s="191"/>
      <c r="T73" s="191">
        <f t="shared" ref="T73:T101" si="52">R73+S73</f>
        <v>0</v>
      </c>
      <c r="U73" s="191"/>
      <c r="V73" s="191"/>
      <c r="W73" s="191"/>
      <c r="X73" s="191"/>
      <c r="Y73" s="191"/>
      <c r="Z73" s="191"/>
      <c r="AA73" s="191">
        <f t="shared" ref="AA73:AA101" si="53">Y73+Z73</f>
        <v>0</v>
      </c>
      <c r="AB73" s="191"/>
      <c r="AC73" s="191"/>
      <c r="AD73" s="191"/>
      <c r="AE73" s="191"/>
      <c r="AF73" s="191"/>
      <c r="AG73" s="191"/>
      <c r="AH73" s="191">
        <f t="shared" ref="AH73:AH101" si="54">AF73+AG73</f>
        <v>0</v>
      </c>
      <c r="AI73" s="191"/>
      <c r="AJ73" s="191"/>
      <c r="AK73" s="191"/>
      <c r="AL73" s="191">
        <v>0</v>
      </c>
      <c r="AM73" s="191">
        <f t="shared" ref="AM73:AM101" si="55">AL73*25000</f>
        <v>0</v>
      </c>
      <c r="AN73" s="191"/>
      <c r="AO73" s="191">
        <f t="shared" ref="AO73:AO101" si="56">AM73+AN73</f>
        <v>0</v>
      </c>
      <c r="AP73" s="191"/>
      <c r="AQ73" s="191"/>
      <c r="AR73" s="191"/>
      <c r="AS73" s="191"/>
      <c r="AT73" s="191"/>
      <c r="AU73" s="191"/>
      <c r="AV73" s="191">
        <f t="shared" ref="AV73:AV101" si="57">AT73+AU73</f>
        <v>0</v>
      </c>
      <c r="AW73" s="191"/>
      <c r="AX73" s="191"/>
      <c r="AY73" s="191"/>
      <c r="AZ73" s="191"/>
      <c r="BA73" s="191"/>
      <c r="BB73" s="191"/>
      <c r="BC73" s="191">
        <f t="shared" ref="BC73:BC101" si="58">BA73+BB73</f>
        <v>0</v>
      </c>
      <c r="BD73" s="191"/>
      <c r="BE73" s="191"/>
      <c r="BF73" s="191"/>
      <c r="BG73" s="191"/>
      <c r="BH73" s="191"/>
      <c r="BI73" s="191"/>
      <c r="BJ73" s="191">
        <f t="shared" ref="BJ73:BJ101" si="59">BH73+BI73</f>
        <v>0</v>
      </c>
      <c r="BK73" s="191"/>
      <c r="BL73" s="191"/>
      <c r="BM73" s="191"/>
      <c r="BN73" s="191"/>
      <c r="BO73" s="191"/>
      <c r="BP73" s="191"/>
      <c r="BQ73" s="191">
        <f t="shared" ref="BQ73:BQ101" si="60">BO73+BP73</f>
        <v>0</v>
      </c>
      <c r="BR73" s="191"/>
      <c r="BS73" s="191"/>
      <c r="BT73" s="191"/>
      <c r="BU73" s="201">
        <f t="shared" ref="BU73:BU101" si="61">BY73*65.37/100</f>
        <v>0</v>
      </c>
      <c r="BV73" s="201">
        <f t="shared" ref="BV73:BV101" si="62">BU73*100</f>
        <v>0</v>
      </c>
      <c r="BW73" s="191"/>
      <c r="BX73" s="201">
        <f t="shared" ref="BX73:BX101" si="63">BV73+BW73</f>
        <v>0</v>
      </c>
      <c r="BY73" s="191"/>
      <c r="BZ73" s="191"/>
      <c r="CA73" s="191"/>
      <c r="CB73" s="191">
        <v>0</v>
      </c>
      <c r="CC73" s="191">
        <f t="shared" ref="CC73:CC101" si="64">CB73*100</f>
        <v>0</v>
      </c>
      <c r="CD73" s="191"/>
      <c r="CE73" s="191">
        <f t="shared" ref="CE73:CE101" si="65">CC73+CD73</f>
        <v>0</v>
      </c>
      <c r="CF73" s="191"/>
      <c r="CG73" s="191"/>
      <c r="CH73" s="191"/>
      <c r="CI73" s="191"/>
      <c r="CJ73" s="191"/>
      <c r="CK73" s="191"/>
      <c r="CL73" s="191">
        <f t="shared" ref="CL73:CL101" si="66">CJ73+CK73</f>
        <v>0</v>
      </c>
      <c r="CM73" s="191"/>
      <c r="CN73" s="191"/>
      <c r="CO73" s="191"/>
      <c r="CP73" s="191"/>
      <c r="CQ73" s="191"/>
      <c r="CR73" s="191"/>
      <c r="CS73" s="191">
        <f t="shared" ref="CS73:CS101" si="67">CQ73+CR73</f>
        <v>0</v>
      </c>
      <c r="CT73" s="191"/>
      <c r="CU73" s="191"/>
      <c r="CV73" s="191"/>
      <c r="CW73" s="191"/>
      <c r="CX73" s="191"/>
      <c r="CY73" s="191"/>
      <c r="CZ73" s="191">
        <f t="shared" ref="CZ73:CZ101" si="68">CX73+CY73</f>
        <v>0</v>
      </c>
      <c r="DA73" s="191"/>
      <c r="DB73" s="191"/>
      <c r="DC73" s="191"/>
      <c r="DD73" s="191"/>
      <c r="DE73" s="191"/>
      <c r="DF73" s="191"/>
      <c r="DG73" s="191">
        <f t="shared" ref="DG73:DG101" si="69">DE73+DF73</f>
        <v>0</v>
      </c>
      <c r="DH73" s="191"/>
      <c r="DI73" s="191"/>
      <c r="DJ73" s="191"/>
      <c r="DK73" s="191"/>
      <c r="DL73" s="191"/>
      <c r="DM73" s="191"/>
      <c r="DN73" s="191">
        <f t="shared" ref="DN73:DN101" si="70">DL73+DM73</f>
        <v>0</v>
      </c>
      <c r="DO73" s="191"/>
      <c r="DP73" s="191"/>
      <c r="DQ73" s="191"/>
      <c r="DR73" s="191"/>
      <c r="DS73" s="191"/>
      <c r="DT73" s="191"/>
      <c r="DU73" s="191">
        <f t="shared" ref="DU73:DU101" si="71">DS73+DT73</f>
        <v>0</v>
      </c>
      <c r="DV73" s="191"/>
      <c r="DW73" s="191"/>
      <c r="DX73" s="191"/>
      <c r="DY73" s="191"/>
      <c r="DZ73" s="191"/>
      <c r="EA73" s="191"/>
      <c r="EB73" s="191">
        <f t="shared" ref="EB73:EB101" si="72">DZ73+EA73</f>
        <v>0</v>
      </c>
      <c r="EC73" s="191"/>
      <c r="ED73" s="191"/>
      <c r="EE73" s="191"/>
      <c r="EF73" s="191"/>
      <c r="EG73" s="191"/>
      <c r="EH73" s="191"/>
      <c r="EI73" s="191">
        <f t="shared" ref="EI73:EI101" si="73">EG73+EH73</f>
        <v>0</v>
      </c>
      <c r="EJ73" s="191"/>
      <c r="EK73" s="191"/>
      <c r="EL73" s="191"/>
      <c r="EM73" s="191"/>
      <c r="EN73" s="191"/>
      <c r="EO73" s="191"/>
      <c r="EP73" s="191">
        <f t="shared" ref="EP73:EP101" si="74">EN73+EO73</f>
        <v>0</v>
      </c>
      <c r="EQ73" s="191"/>
      <c r="ER73" s="191"/>
      <c r="ES73" s="191"/>
      <c r="ET73" s="191"/>
      <c r="EU73" s="191"/>
      <c r="EV73" s="191"/>
      <c r="EW73" s="191">
        <f t="shared" ref="EW73:EW101" si="75">EU73+EV73</f>
        <v>0</v>
      </c>
      <c r="EX73" s="191"/>
      <c r="EY73" s="191"/>
      <c r="EZ73" s="191"/>
      <c r="FA73" s="191"/>
      <c r="FB73" s="191"/>
      <c r="FC73" s="191"/>
      <c r="FD73" s="191">
        <f t="shared" ref="FD73:FD101" si="76">FB73+FC73</f>
        <v>0</v>
      </c>
      <c r="FE73" s="191"/>
      <c r="FF73" s="191"/>
      <c r="FG73" s="191"/>
      <c r="FH73" s="191"/>
      <c r="FI73" s="202">
        <f t="shared" si="50"/>
        <v>0</v>
      </c>
      <c r="FJ73" s="202">
        <f t="shared" si="49"/>
        <v>0</v>
      </c>
      <c r="FK73" s="202">
        <f t="shared" si="49"/>
        <v>0</v>
      </c>
      <c r="FL73" s="9"/>
    </row>
    <row r="74" spans="1:168" ht="18" customHeight="1">
      <c r="A74" s="200">
        <v>3</v>
      </c>
      <c r="B74" s="191" t="s">
        <v>1900</v>
      </c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>
        <f t="shared" si="51"/>
        <v>0</v>
      </c>
      <c r="N74" s="191"/>
      <c r="O74" s="191"/>
      <c r="P74" s="191"/>
      <c r="Q74" s="191"/>
      <c r="R74" s="191"/>
      <c r="S74" s="191"/>
      <c r="T74" s="191">
        <f t="shared" si="52"/>
        <v>0</v>
      </c>
      <c r="U74" s="191"/>
      <c r="V74" s="191"/>
      <c r="W74" s="191"/>
      <c r="X74" s="191"/>
      <c r="Y74" s="191"/>
      <c r="Z74" s="191"/>
      <c r="AA74" s="191">
        <f t="shared" si="53"/>
        <v>0</v>
      </c>
      <c r="AB74" s="191"/>
      <c r="AC74" s="191"/>
      <c r="AD74" s="191"/>
      <c r="AE74" s="191"/>
      <c r="AF74" s="191"/>
      <c r="AG74" s="191"/>
      <c r="AH74" s="191">
        <f t="shared" si="54"/>
        <v>0</v>
      </c>
      <c r="AI74" s="191"/>
      <c r="AJ74" s="191"/>
      <c r="AK74" s="191"/>
      <c r="AL74" s="191">
        <f>2*7</f>
        <v>14</v>
      </c>
      <c r="AM74" s="191">
        <f t="shared" si="55"/>
        <v>350000</v>
      </c>
      <c r="AN74" s="191"/>
      <c r="AO74" s="191">
        <f t="shared" si="56"/>
        <v>350000</v>
      </c>
      <c r="AP74" s="191"/>
      <c r="AQ74" s="191"/>
      <c r="AR74" s="191"/>
      <c r="AS74" s="191"/>
      <c r="AT74" s="191"/>
      <c r="AU74" s="191"/>
      <c r="AV74" s="191">
        <f t="shared" si="57"/>
        <v>0</v>
      </c>
      <c r="AW74" s="191"/>
      <c r="AX74" s="191"/>
      <c r="AY74" s="191"/>
      <c r="AZ74" s="191"/>
      <c r="BA74" s="191"/>
      <c r="BB74" s="191"/>
      <c r="BC74" s="191">
        <f t="shared" si="58"/>
        <v>0</v>
      </c>
      <c r="BD74" s="191"/>
      <c r="BE74" s="191"/>
      <c r="BF74" s="191"/>
      <c r="BG74" s="191"/>
      <c r="BH74" s="191"/>
      <c r="BI74" s="191"/>
      <c r="BJ74" s="191">
        <f t="shared" si="59"/>
        <v>0</v>
      </c>
      <c r="BK74" s="191"/>
      <c r="BL74" s="191"/>
      <c r="BM74" s="191"/>
      <c r="BN74" s="191"/>
      <c r="BO74" s="191"/>
      <c r="BP74" s="191"/>
      <c r="BQ74" s="191">
        <f t="shared" si="60"/>
        <v>0</v>
      </c>
      <c r="BR74" s="191"/>
      <c r="BS74" s="191"/>
      <c r="BT74" s="191"/>
      <c r="BU74" s="201">
        <f t="shared" si="61"/>
        <v>141.85290000000001</v>
      </c>
      <c r="BV74" s="201">
        <f t="shared" si="62"/>
        <v>14185.29</v>
      </c>
      <c r="BW74" s="191"/>
      <c r="BX74" s="201">
        <f t="shared" si="63"/>
        <v>14185.29</v>
      </c>
      <c r="BY74" s="191">
        <v>217</v>
      </c>
      <c r="BZ74" s="191"/>
      <c r="CA74" s="191"/>
      <c r="CB74" s="191">
        <v>387</v>
      </c>
      <c r="CC74" s="191">
        <f t="shared" si="64"/>
        <v>38700</v>
      </c>
      <c r="CD74" s="191"/>
      <c r="CE74" s="191">
        <f t="shared" si="65"/>
        <v>38700</v>
      </c>
      <c r="CF74" s="191">
        <v>250</v>
      </c>
      <c r="CG74" s="191"/>
      <c r="CH74" s="191"/>
      <c r="CI74" s="191"/>
      <c r="CJ74" s="191"/>
      <c r="CK74" s="191"/>
      <c r="CL74" s="191">
        <f t="shared" si="66"/>
        <v>0</v>
      </c>
      <c r="CM74" s="191"/>
      <c r="CN74" s="191"/>
      <c r="CO74" s="191"/>
      <c r="CP74" s="191"/>
      <c r="CQ74" s="191"/>
      <c r="CR74" s="191"/>
      <c r="CS74" s="191">
        <f t="shared" si="67"/>
        <v>0</v>
      </c>
      <c r="CT74" s="191"/>
      <c r="CU74" s="191"/>
      <c r="CV74" s="191"/>
      <c r="CW74" s="191"/>
      <c r="CX74" s="191"/>
      <c r="CY74" s="191"/>
      <c r="CZ74" s="191">
        <f t="shared" si="68"/>
        <v>0</v>
      </c>
      <c r="DA74" s="191"/>
      <c r="DB74" s="191"/>
      <c r="DC74" s="191"/>
      <c r="DD74" s="191"/>
      <c r="DE74" s="191"/>
      <c r="DF74" s="191"/>
      <c r="DG74" s="191">
        <f t="shared" si="69"/>
        <v>0</v>
      </c>
      <c r="DH74" s="191"/>
      <c r="DI74" s="191"/>
      <c r="DJ74" s="191"/>
      <c r="DK74" s="191"/>
      <c r="DL74" s="191"/>
      <c r="DM74" s="191"/>
      <c r="DN74" s="191">
        <f t="shared" si="70"/>
        <v>0</v>
      </c>
      <c r="DO74" s="191"/>
      <c r="DP74" s="191"/>
      <c r="DQ74" s="191"/>
      <c r="DR74" s="191"/>
      <c r="DS74" s="191"/>
      <c r="DT74" s="191"/>
      <c r="DU74" s="191">
        <f t="shared" si="71"/>
        <v>0</v>
      </c>
      <c r="DV74" s="191"/>
      <c r="DW74" s="191"/>
      <c r="DX74" s="191"/>
      <c r="DY74" s="191"/>
      <c r="DZ74" s="191"/>
      <c r="EA74" s="191"/>
      <c r="EB74" s="191">
        <f t="shared" si="72"/>
        <v>0</v>
      </c>
      <c r="EC74" s="191"/>
      <c r="ED74" s="191"/>
      <c r="EE74" s="191"/>
      <c r="EF74" s="191"/>
      <c r="EG74" s="191"/>
      <c r="EH74" s="191"/>
      <c r="EI74" s="191">
        <f t="shared" si="73"/>
        <v>0</v>
      </c>
      <c r="EJ74" s="191"/>
      <c r="EK74" s="191"/>
      <c r="EL74" s="191"/>
      <c r="EM74" s="191"/>
      <c r="EN74" s="191"/>
      <c r="EO74" s="191"/>
      <c r="EP74" s="191">
        <f t="shared" si="74"/>
        <v>0</v>
      </c>
      <c r="EQ74" s="191"/>
      <c r="ER74" s="191"/>
      <c r="ES74" s="191"/>
      <c r="ET74" s="191"/>
      <c r="EU74" s="191"/>
      <c r="EV74" s="191"/>
      <c r="EW74" s="191">
        <f t="shared" si="75"/>
        <v>0</v>
      </c>
      <c r="EX74" s="191"/>
      <c r="EY74" s="191"/>
      <c r="EZ74" s="191"/>
      <c r="FA74" s="191"/>
      <c r="FB74" s="191"/>
      <c r="FC74" s="191"/>
      <c r="FD74" s="191">
        <f t="shared" si="76"/>
        <v>0</v>
      </c>
      <c r="FE74" s="191"/>
      <c r="FF74" s="191"/>
      <c r="FG74" s="191"/>
      <c r="FH74" s="191"/>
      <c r="FI74" s="202">
        <f t="shared" si="50"/>
        <v>402885.29</v>
      </c>
      <c r="FJ74" s="202">
        <f t="shared" si="49"/>
        <v>0</v>
      </c>
      <c r="FK74" s="202">
        <f t="shared" si="49"/>
        <v>402885.29</v>
      </c>
      <c r="FL74" s="9"/>
    </row>
    <row r="75" spans="1:168" ht="18" customHeight="1">
      <c r="A75" s="200">
        <v>4</v>
      </c>
      <c r="B75" s="191" t="s">
        <v>1901</v>
      </c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>
        <f t="shared" si="51"/>
        <v>0</v>
      </c>
      <c r="N75" s="191"/>
      <c r="O75" s="191"/>
      <c r="P75" s="191"/>
      <c r="Q75" s="191"/>
      <c r="R75" s="191"/>
      <c r="S75" s="191"/>
      <c r="T75" s="191">
        <f t="shared" si="52"/>
        <v>0</v>
      </c>
      <c r="U75" s="191"/>
      <c r="V75" s="191"/>
      <c r="W75" s="191"/>
      <c r="X75" s="191"/>
      <c r="Y75" s="191"/>
      <c r="Z75" s="191"/>
      <c r="AA75" s="191">
        <f t="shared" si="53"/>
        <v>0</v>
      </c>
      <c r="AB75" s="191"/>
      <c r="AC75" s="191"/>
      <c r="AD75" s="191"/>
      <c r="AE75" s="191"/>
      <c r="AF75" s="191"/>
      <c r="AG75" s="191"/>
      <c r="AH75" s="191">
        <f t="shared" si="54"/>
        <v>0</v>
      </c>
      <c r="AI75" s="191"/>
      <c r="AJ75" s="191"/>
      <c r="AK75" s="191"/>
      <c r="AL75" s="191">
        <f>2*7</f>
        <v>14</v>
      </c>
      <c r="AM75" s="191">
        <f t="shared" si="55"/>
        <v>350000</v>
      </c>
      <c r="AN75" s="191"/>
      <c r="AO75" s="191">
        <f t="shared" si="56"/>
        <v>350000</v>
      </c>
      <c r="AP75" s="191"/>
      <c r="AQ75" s="191"/>
      <c r="AR75" s="191"/>
      <c r="AS75" s="191"/>
      <c r="AT75" s="191"/>
      <c r="AU75" s="191"/>
      <c r="AV75" s="191">
        <f t="shared" si="57"/>
        <v>0</v>
      </c>
      <c r="AW75" s="191"/>
      <c r="AX75" s="191"/>
      <c r="AY75" s="191"/>
      <c r="AZ75" s="191"/>
      <c r="BA75" s="191"/>
      <c r="BB75" s="191"/>
      <c r="BC75" s="191">
        <f t="shared" si="58"/>
        <v>0</v>
      </c>
      <c r="BD75" s="191"/>
      <c r="BE75" s="191"/>
      <c r="BF75" s="191"/>
      <c r="BG75" s="191"/>
      <c r="BH75" s="191"/>
      <c r="BI75" s="191"/>
      <c r="BJ75" s="191">
        <f t="shared" si="59"/>
        <v>0</v>
      </c>
      <c r="BK75" s="191"/>
      <c r="BL75" s="191"/>
      <c r="BM75" s="191"/>
      <c r="BN75" s="191"/>
      <c r="BO75" s="191"/>
      <c r="BP75" s="191"/>
      <c r="BQ75" s="191">
        <f t="shared" si="60"/>
        <v>0</v>
      </c>
      <c r="BR75" s="191"/>
      <c r="BS75" s="191"/>
      <c r="BT75" s="191"/>
      <c r="BU75" s="201">
        <f t="shared" si="61"/>
        <v>147.7362</v>
      </c>
      <c r="BV75" s="201">
        <f t="shared" si="62"/>
        <v>14773.619999999999</v>
      </c>
      <c r="BW75" s="191"/>
      <c r="BX75" s="201">
        <f t="shared" si="63"/>
        <v>14773.619999999999</v>
      </c>
      <c r="BY75" s="191">
        <v>226</v>
      </c>
      <c r="BZ75" s="191"/>
      <c r="CA75" s="191"/>
      <c r="CB75" s="191">
        <v>441</v>
      </c>
      <c r="CC75" s="191">
        <f t="shared" si="64"/>
        <v>44100</v>
      </c>
      <c r="CD75" s="191"/>
      <c r="CE75" s="191">
        <f t="shared" si="65"/>
        <v>44100</v>
      </c>
      <c r="CF75" s="191">
        <v>285</v>
      </c>
      <c r="CG75" s="191"/>
      <c r="CH75" s="191"/>
      <c r="CI75" s="191"/>
      <c r="CJ75" s="191"/>
      <c r="CK75" s="191"/>
      <c r="CL75" s="191">
        <f t="shared" si="66"/>
        <v>0</v>
      </c>
      <c r="CM75" s="191"/>
      <c r="CN75" s="191"/>
      <c r="CO75" s="191"/>
      <c r="CP75" s="191"/>
      <c r="CQ75" s="191"/>
      <c r="CR75" s="191"/>
      <c r="CS75" s="191">
        <f t="shared" si="67"/>
        <v>0</v>
      </c>
      <c r="CT75" s="191"/>
      <c r="CU75" s="191"/>
      <c r="CV75" s="191"/>
      <c r="CW75" s="191"/>
      <c r="CX75" s="191"/>
      <c r="CY75" s="191"/>
      <c r="CZ75" s="191">
        <f t="shared" si="68"/>
        <v>0</v>
      </c>
      <c r="DA75" s="191"/>
      <c r="DB75" s="191"/>
      <c r="DC75" s="191"/>
      <c r="DD75" s="191"/>
      <c r="DE75" s="191"/>
      <c r="DF75" s="191"/>
      <c r="DG75" s="191">
        <f t="shared" si="69"/>
        <v>0</v>
      </c>
      <c r="DH75" s="191"/>
      <c r="DI75" s="191"/>
      <c r="DJ75" s="191"/>
      <c r="DK75" s="191"/>
      <c r="DL75" s="191"/>
      <c r="DM75" s="191"/>
      <c r="DN75" s="191">
        <f t="shared" si="70"/>
        <v>0</v>
      </c>
      <c r="DO75" s="191"/>
      <c r="DP75" s="191"/>
      <c r="DQ75" s="191"/>
      <c r="DR75" s="191"/>
      <c r="DS75" s="191"/>
      <c r="DT75" s="191"/>
      <c r="DU75" s="191">
        <f t="shared" si="71"/>
        <v>0</v>
      </c>
      <c r="DV75" s="191"/>
      <c r="DW75" s="191"/>
      <c r="DX75" s="191"/>
      <c r="DY75" s="191"/>
      <c r="DZ75" s="191"/>
      <c r="EA75" s="191"/>
      <c r="EB75" s="191">
        <f t="shared" si="72"/>
        <v>0</v>
      </c>
      <c r="EC75" s="191"/>
      <c r="ED75" s="191"/>
      <c r="EE75" s="191"/>
      <c r="EF75" s="191"/>
      <c r="EG75" s="191"/>
      <c r="EH75" s="191"/>
      <c r="EI75" s="191">
        <f t="shared" si="73"/>
        <v>0</v>
      </c>
      <c r="EJ75" s="191"/>
      <c r="EK75" s="191"/>
      <c r="EL75" s="191"/>
      <c r="EM75" s="191"/>
      <c r="EN75" s="191"/>
      <c r="EO75" s="191"/>
      <c r="EP75" s="191">
        <f t="shared" si="74"/>
        <v>0</v>
      </c>
      <c r="EQ75" s="191"/>
      <c r="ER75" s="191"/>
      <c r="ES75" s="191"/>
      <c r="ET75" s="191"/>
      <c r="EU75" s="191"/>
      <c r="EV75" s="191"/>
      <c r="EW75" s="191">
        <f t="shared" si="75"/>
        <v>0</v>
      </c>
      <c r="EX75" s="191"/>
      <c r="EY75" s="191"/>
      <c r="EZ75" s="191"/>
      <c r="FA75" s="191"/>
      <c r="FB75" s="191"/>
      <c r="FC75" s="191"/>
      <c r="FD75" s="191">
        <f t="shared" si="76"/>
        <v>0</v>
      </c>
      <c r="FE75" s="191"/>
      <c r="FF75" s="191"/>
      <c r="FG75" s="191"/>
      <c r="FH75" s="191"/>
      <c r="FI75" s="202">
        <f t="shared" si="50"/>
        <v>408873.62</v>
      </c>
      <c r="FJ75" s="202">
        <f t="shared" si="49"/>
        <v>0</v>
      </c>
      <c r="FK75" s="202">
        <f t="shared" si="49"/>
        <v>408873.62</v>
      </c>
      <c r="FL75" s="9"/>
    </row>
    <row r="76" spans="1:168" ht="18" customHeight="1">
      <c r="A76" s="200">
        <v>5</v>
      </c>
      <c r="B76" s="191" t="s">
        <v>1902</v>
      </c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>
        <f t="shared" si="51"/>
        <v>0</v>
      </c>
      <c r="N76" s="191"/>
      <c r="O76" s="191"/>
      <c r="P76" s="191"/>
      <c r="Q76" s="191"/>
      <c r="R76" s="191"/>
      <c r="S76" s="191"/>
      <c r="T76" s="191">
        <f t="shared" si="52"/>
        <v>0</v>
      </c>
      <c r="U76" s="191"/>
      <c r="V76" s="191"/>
      <c r="W76" s="191"/>
      <c r="X76" s="191"/>
      <c r="Y76" s="191"/>
      <c r="Z76" s="191"/>
      <c r="AA76" s="191">
        <f t="shared" si="53"/>
        <v>0</v>
      </c>
      <c r="AB76" s="191"/>
      <c r="AC76" s="191"/>
      <c r="AD76" s="191"/>
      <c r="AE76" s="191"/>
      <c r="AF76" s="191"/>
      <c r="AG76" s="191"/>
      <c r="AH76" s="191">
        <f t="shared" si="54"/>
        <v>0</v>
      </c>
      <c r="AI76" s="191"/>
      <c r="AJ76" s="191"/>
      <c r="AK76" s="191"/>
      <c r="AL76" s="191">
        <f>1*7</f>
        <v>7</v>
      </c>
      <c r="AM76" s="191">
        <f t="shared" si="55"/>
        <v>175000</v>
      </c>
      <c r="AN76" s="191"/>
      <c r="AO76" s="191">
        <f t="shared" si="56"/>
        <v>175000</v>
      </c>
      <c r="AP76" s="191"/>
      <c r="AQ76" s="191"/>
      <c r="AR76" s="191"/>
      <c r="AS76" s="191"/>
      <c r="AT76" s="191"/>
      <c r="AU76" s="191"/>
      <c r="AV76" s="191">
        <f t="shared" si="57"/>
        <v>0</v>
      </c>
      <c r="AW76" s="191"/>
      <c r="AX76" s="191"/>
      <c r="AY76" s="191"/>
      <c r="AZ76" s="191"/>
      <c r="BA76" s="191"/>
      <c r="BB76" s="191"/>
      <c r="BC76" s="191">
        <f t="shared" si="58"/>
        <v>0</v>
      </c>
      <c r="BD76" s="191"/>
      <c r="BE76" s="191"/>
      <c r="BF76" s="191"/>
      <c r="BG76" s="191"/>
      <c r="BH76" s="191"/>
      <c r="BI76" s="191"/>
      <c r="BJ76" s="191">
        <f t="shared" si="59"/>
        <v>0</v>
      </c>
      <c r="BK76" s="191"/>
      <c r="BL76" s="191"/>
      <c r="BM76" s="191"/>
      <c r="BN76" s="191"/>
      <c r="BO76" s="191"/>
      <c r="BP76" s="191"/>
      <c r="BQ76" s="191">
        <f t="shared" si="60"/>
        <v>0</v>
      </c>
      <c r="BR76" s="191"/>
      <c r="BS76" s="191"/>
      <c r="BT76" s="191"/>
      <c r="BU76" s="201">
        <f t="shared" si="61"/>
        <v>70.599600000000009</v>
      </c>
      <c r="BV76" s="201">
        <f t="shared" si="62"/>
        <v>7059.9600000000009</v>
      </c>
      <c r="BW76" s="191"/>
      <c r="BX76" s="201">
        <f t="shared" si="63"/>
        <v>7059.9600000000009</v>
      </c>
      <c r="BY76" s="191">
        <v>108</v>
      </c>
      <c r="BZ76" s="191"/>
      <c r="CA76" s="191"/>
      <c r="CB76" s="191">
        <v>133</v>
      </c>
      <c r="CC76" s="191">
        <f t="shared" si="64"/>
        <v>13300</v>
      </c>
      <c r="CD76" s="191"/>
      <c r="CE76" s="191">
        <f t="shared" si="65"/>
        <v>13300</v>
      </c>
      <c r="CF76" s="191">
        <v>86</v>
      </c>
      <c r="CG76" s="191"/>
      <c r="CH76" s="191"/>
      <c r="CI76" s="191"/>
      <c r="CJ76" s="191"/>
      <c r="CK76" s="191"/>
      <c r="CL76" s="191">
        <f t="shared" si="66"/>
        <v>0</v>
      </c>
      <c r="CM76" s="191"/>
      <c r="CN76" s="191"/>
      <c r="CO76" s="191"/>
      <c r="CP76" s="191"/>
      <c r="CQ76" s="191"/>
      <c r="CR76" s="191"/>
      <c r="CS76" s="191">
        <f t="shared" si="67"/>
        <v>0</v>
      </c>
      <c r="CT76" s="191"/>
      <c r="CU76" s="191"/>
      <c r="CV76" s="191"/>
      <c r="CW76" s="191"/>
      <c r="CX76" s="191"/>
      <c r="CY76" s="191"/>
      <c r="CZ76" s="191">
        <f t="shared" si="68"/>
        <v>0</v>
      </c>
      <c r="DA76" s="191"/>
      <c r="DB76" s="191"/>
      <c r="DC76" s="191"/>
      <c r="DD76" s="191"/>
      <c r="DE76" s="191"/>
      <c r="DF76" s="191"/>
      <c r="DG76" s="191">
        <f t="shared" si="69"/>
        <v>0</v>
      </c>
      <c r="DH76" s="191"/>
      <c r="DI76" s="191"/>
      <c r="DJ76" s="191"/>
      <c r="DK76" s="191"/>
      <c r="DL76" s="191"/>
      <c r="DM76" s="191"/>
      <c r="DN76" s="191">
        <f t="shared" si="70"/>
        <v>0</v>
      </c>
      <c r="DO76" s="191"/>
      <c r="DP76" s="191"/>
      <c r="DQ76" s="191"/>
      <c r="DR76" s="191"/>
      <c r="DS76" s="191"/>
      <c r="DT76" s="191"/>
      <c r="DU76" s="191">
        <f t="shared" si="71"/>
        <v>0</v>
      </c>
      <c r="DV76" s="191"/>
      <c r="DW76" s="191"/>
      <c r="DX76" s="191"/>
      <c r="DY76" s="191"/>
      <c r="DZ76" s="191"/>
      <c r="EA76" s="191"/>
      <c r="EB76" s="191">
        <f t="shared" si="72"/>
        <v>0</v>
      </c>
      <c r="EC76" s="191"/>
      <c r="ED76" s="191"/>
      <c r="EE76" s="191"/>
      <c r="EF76" s="191"/>
      <c r="EG76" s="191"/>
      <c r="EH76" s="191"/>
      <c r="EI76" s="191">
        <f t="shared" si="73"/>
        <v>0</v>
      </c>
      <c r="EJ76" s="191"/>
      <c r="EK76" s="191"/>
      <c r="EL76" s="191"/>
      <c r="EM76" s="191"/>
      <c r="EN76" s="191"/>
      <c r="EO76" s="191"/>
      <c r="EP76" s="191">
        <f t="shared" si="74"/>
        <v>0</v>
      </c>
      <c r="EQ76" s="191"/>
      <c r="ER76" s="191"/>
      <c r="ES76" s="191"/>
      <c r="ET76" s="191"/>
      <c r="EU76" s="191"/>
      <c r="EV76" s="191"/>
      <c r="EW76" s="191">
        <f t="shared" si="75"/>
        <v>0</v>
      </c>
      <c r="EX76" s="191"/>
      <c r="EY76" s="191"/>
      <c r="EZ76" s="191"/>
      <c r="FA76" s="191"/>
      <c r="FB76" s="191"/>
      <c r="FC76" s="191"/>
      <c r="FD76" s="191">
        <f t="shared" si="76"/>
        <v>0</v>
      </c>
      <c r="FE76" s="191"/>
      <c r="FF76" s="191"/>
      <c r="FG76" s="191"/>
      <c r="FH76" s="191"/>
      <c r="FI76" s="202">
        <f t="shared" si="50"/>
        <v>195359.96</v>
      </c>
      <c r="FJ76" s="202">
        <f t="shared" si="49"/>
        <v>0</v>
      </c>
      <c r="FK76" s="202">
        <f t="shared" si="49"/>
        <v>195359.96</v>
      </c>
      <c r="FL76" s="9"/>
    </row>
    <row r="77" spans="1:168" ht="18" customHeight="1">
      <c r="A77" s="200">
        <v>6</v>
      </c>
      <c r="B77" s="191" t="s">
        <v>1903</v>
      </c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>
        <f t="shared" si="51"/>
        <v>0</v>
      </c>
      <c r="N77" s="191"/>
      <c r="O77" s="191"/>
      <c r="P77" s="191"/>
      <c r="Q77" s="191"/>
      <c r="R77" s="191"/>
      <c r="S77" s="191"/>
      <c r="T77" s="191">
        <f t="shared" si="52"/>
        <v>0</v>
      </c>
      <c r="U77" s="191"/>
      <c r="V77" s="191"/>
      <c r="W77" s="191"/>
      <c r="X77" s="191"/>
      <c r="Y77" s="191"/>
      <c r="Z77" s="191"/>
      <c r="AA77" s="191">
        <f t="shared" si="53"/>
        <v>0</v>
      </c>
      <c r="AB77" s="191"/>
      <c r="AC77" s="191"/>
      <c r="AD77" s="191"/>
      <c r="AE77" s="191"/>
      <c r="AF77" s="191"/>
      <c r="AG77" s="191"/>
      <c r="AH77" s="191">
        <f t="shared" si="54"/>
        <v>0</v>
      </c>
      <c r="AI77" s="191"/>
      <c r="AJ77" s="191"/>
      <c r="AK77" s="191"/>
      <c r="AL77" s="191">
        <f>2*7</f>
        <v>14</v>
      </c>
      <c r="AM77" s="191">
        <f t="shared" si="55"/>
        <v>350000</v>
      </c>
      <c r="AN77" s="191"/>
      <c r="AO77" s="191">
        <f t="shared" si="56"/>
        <v>350000</v>
      </c>
      <c r="AP77" s="191"/>
      <c r="AQ77" s="191"/>
      <c r="AR77" s="191"/>
      <c r="AS77" s="191"/>
      <c r="AT77" s="191"/>
      <c r="AU77" s="191"/>
      <c r="AV77" s="191">
        <f t="shared" si="57"/>
        <v>0</v>
      </c>
      <c r="AW77" s="191"/>
      <c r="AX77" s="191"/>
      <c r="AY77" s="191"/>
      <c r="AZ77" s="191"/>
      <c r="BA77" s="191"/>
      <c r="BB77" s="191"/>
      <c r="BC77" s="191">
        <f t="shared" si="58"/>
        <v>0</v>
      </c>
      <c r="BD77" s="191"/>
      <c r="BE77" s="191"/>
      <c r="BF77" s="191"/>
      <c r="BG77" s="191"/>
      <c r="BH77" s="191"/>
      <c r="BI77" s="191"/>
      <c r="BJ77" s="191">
        <f t="shared" si="59"/>
        <v>0</v>
      </c>
      <c r="BK77" s="191"/>
      <c r="BL77" s="191"/>
      <c r="BM77" s="191"/>
      <c r="BN77" s="191"/>
      <c r="BO77" s="191"/>
      <c r="BP77" s="191"/>
      <c r="BQ77" s="191">
        <f t="shared" si="60"/>
        <v>0</v>
      </c>
      <c r="BR77" s="191"/>
      <c r="BS77" s="191"/>
      <c r="BT77" s="191"/>
      <c r="BU77" s="201">
        <f t="shared" si="61"/>
        <v>129.43260000000001</v>
      </c>
      <c r="BV77" s="201">
        <f t="shared" si="62"/>
        <v>12943.26</v>
      </c>
      <c r="BW77" s="191"/>
      <c r="BX77" s="201">
        <f t="shared" si="63"/>
        <v>12943.26</v>
      </c>
      <c r="BY77" s="191">
        <v>198</v>
      </c>
      <c r="BZ77" s="191"/>
      <c r="CA77" s="191"/>
      <c r="CB77" s="191">
        <v>317</v>
      </c>
      <c r="CC77" s="191">
        <f t="shared" si="64"/>
        <v>31700</v>
      </c>
      <c r="CD77" s="191"/>
      <c r="CE77" s="191">
        <f t="shared" si="65"/>
        <v>31700</v>
      </c>
      <c r="CF77" s="191">
        <v>205</v>
      </c>
      <c r="CG77" s="191"/>
      <c r="CH77" s="191"/>
      <c r="CI77" s="191"/>
      <c r="CJ77" s="191"/>
      <c r="CK77" s="191"/>
      <c r="CL77" s="191">
        <f t="shared" si="66"/>
        <v>0</v>
      </c>
      <c r="CM77" s="191"/>
      <c r="CN77" s="191"/>
      <c r="CO77" s="191"/>
      <c r="CP77" s="191"/>
      <c r="CQ77" s="191"/>
      <c r="CR77" s="191"/>
      <c r="CS77" s="191">
        <f t="shared" si="67"/>
        <v>0</v>
      </c>
      <c r="CT77" s="191"/>
      <c r="CU77" s="191"/>
      <c r="CV77" s="191"/>
      <c r="CW77" s="191"/>
      <c r="CX77" s="191"/>
      <c r="CY77" s="191"/>
      <c r="CZ77" s="191">
        <f t="shared" si="68"/>
        <v>0</v>
      </c>
      <c r="DA77" s="191"/>
      <c r="DB77" s="191"/>
      <c r="DC77" s="191"/>
      <c r="DD77" s="191"/>
      <c r="DE77" s="191"/>
      <c r="DF77" s="191"/>
      <c r="DG77" s="191">
        <f t="shared" si="69"/>
        <v>0</v>
      </c>
      <c r="DH77" s="191"/>
      <c r="DI77" s="191"/>
      <c r="DJ77" s="191"/>
      <c r="DK77" s="191"/>
      <c r="DL77" s="191"/>
      <c r="DM77" s="191"/>
      <c r="DN77" s="191">
        <f t="shared" si="70"/>
        <v>0</v>
      </c>
      <c r="DO77" s="191"/>
      <c r="DP77" s="191"/>
      <c r="DQ77" s="191"/>
      <c r="DR77" s="191"/>
      <c r="DS77" s="191"/>
      <c r="DT77" s="191"/>
      <c r="DU77" s="191">
        <f t="shared" si="71"/>
        <v>0</v>
      </c>
      <c r="DV77" s="191"/>
      <c r="DW77" s="191"/>
      <c r="DX77" s="191"/>
      <c r="DY77" s="191"/>
      <c r="DZ77" s="191"/>
      <c r="EA77" s="191"/>
      <c r="EB77" s="191">
        <f t="shared" si="72"/>
        <v>0</v>
      </c>
      <c r="EC77" s="191"/>
      <c r="ED77" s="191"/>
      <c r="EE77" s="191"/>
      <c r="EF77" s="191"/>
      <c r="EG77" s="191"/>
      <c r="EH77" s="191"/>
      <c r="EI77" s="191">
        <f t="shared" si="73"/>
        <v>0</v>
      </c>
      <c r="EJ77" s="191"/>
      <c r="EK77" s="191"/>
      <c r="EL77" s="191"/>
      <c r="EM77" s="191"/>
      <c r="EN77" s="191"/>
      <c r="EO77" s="191"/>
      <c r="EP77" s="191">
        <f t="shared" si="74"/>
        <v>0</v>
      </c>
      <c r="EQ77" s="191"/>
      <c r="ER77" s="191"/>
      <c r="ES77" s="191"/>
      <c r="ET77" s="191"/>
      <c r="EU77" s="191"/>
      <c r="EV77" s="191"/>
      <c r="EW77" s="191">
        <f t="shared" si="75"/>
        <v>0</v>
      </c>
      <c r="EX77" s="191"/>
      <c r="EY77" s="191"/>
      <c r="EZ77" s="191"/>
      <c r="FA77" s="191"/>
      <c r="FB77" s="191"/>
      <c r="FC77" s="191"/>
      <c r="FD77" s="191">
        <f t="shared" si="76"/>
        <v>0</v>
      </c>
      <c r="FE77" s="191"/>
      <c r="FF77" s="191"/>
      <c r="FG77" s="191"/>
      <c r="FH77" s="191"/>
      <c r="FI77" s="202">
        <f t="shared" si="50"/>
        <v>394643.26</v>
      </c>
      <c r="FJ77" s="202">
        <f t="shared" si="49"/>
        <v>0</v>
      </c>
      <c r="FK77" s="202">
        <f t="shared" si="49"/>
        <v>394643.26</v>
      </c>
      <c r="FL77" s="9"/>
    </row>
    <row r="78" spans="1:168" ht="18" customHeight="1">
      <c r="A78" s="200">
        <v>7</v>
      </c>
      <c r="B78" s="191" t="s">
        <v>1904</v>
      </c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>
        <f t="shared" si="51"/>
        <v>0</v>
      </c>
      <c r="N78" s="191"/>
      <c r="O78" s="191"/>
      <c r="P78" s="191"/>
      <c r="Q78" s="191"/>
      <c r="R78" s="191"/>
      <c r="S78" s="191"/>
      <c r="T78" s="191">
        <f t="shared" si="52"/>
        <v>0</v>
      </c>
      <c r="U78" s="191"/>
      <c r="V78" s="191"/>
      <c r="W78" s="191"/>
      <c r="X78" s="191"/>
      <c r="Y78" s="191"/>
      <c r="Z78" s="191"/>
      <c r="AA78" s="191">
        <f t="shared" si="53"/>
        <v>0</v>
      </c>
      <c r="AB78" s="191"/>
      <c r="AC78" s="191"/>
      <c r="AD78" s="191"/>
      <c r="AE78" s="191"/>
      <c r="AF78" s="191"/>
      <c r="AG78" s="191"/>
      <c r="AH78" s="191">
        <f t="shared" si="54"/>
        <v>0</v>
      </c>
      <c r="AI78" s="191"/>
      <c r="AJ78" s="191"/>
      <c r="AK78" s="191"/>
      <c r="AL78" s="191">
        <f>2*7</f>
        <v>14</v>
      </c>
      <c r="AM78" s="191">
        <f t="shared" si="55"/>
        <v>350000</v>
      </c>
      <c r="AN78" s="191"/>
      <c r="AO78" s="191">
        <f t="shared" si="56"/>
        <v>350000</v>
      </c>
      <c r="AP78" s="191"/>
      <c r="AQ78" s="191"/>
      <c r="AR78" s="191"/>
      <c r="AS78" s="191"/>
      <c r="AT78" s="191"/>
      <c r="AU78" s="191"/>
      <c r="AV78" s="191">
        <f t="shared" si="57"/>
        <v>0</v>
      </c>
      <c r="AW78" s="191"/>
      <c r="AX78" s="191"/>
      <c r="AY78" s="191"/>
      <c r="AZ78" s="191"/>
      <c r="BA78" s="191"/>
      <c r="BB78" s="191"/>
      <c r="BC78" s="191">
        <f t="shared" si="58"/>
        <v>0</v>
      </c>
      <c r="BD78" s="191"/>
      <c r="BE78" s="191"/>
      <c r="BF78" s="191"/>
      <c r="BG78" s="191"/>
      <c r="BH78" s="191"/>
      <c r="BI78" s="191"/>
      <c r="BJ78" s="191">
        <f t="shared" si="59"/>
        <v>0</v>
      </c>
      <c r="BK78" s="191"/>
      <c r="BL78" s="191"/>
      <c r="BM78" s="191"/>
      <c r="BN78" s="191"/>
      <c r="BO78" s="191"/>
      <c r="BP78" s="191"/>
      <c r="BQ78" s="191">
        <f t="shared" si="60"/>
        <v>0</v>
      </c>
      <c r="BR78" s="191"/>
      <c r="BS78" s="191"/>
      <c r="BT78" s="191"/>
      <c r="BU78" s="201">
        <f t="shared" si="61"/>
        <v>144.46770000000001</v>
      </c>
      <c r="BV78" s="201">
        <f t="shared" si="62"/>
        <v>14446.77</v>
      </c>
      <c r="BW78" s="191"/>
      <c r="BX78" s="201">
        <f t="shared" si="63"/>
        <v>14446.77</v>
      </c>
      <c r="BY78" s="191">
        <v>221</v>
      </c>
      <c r="BZ78" s="191"/>
      <c r="CA78" s="191"/>
      <c r="CB78" s="191">
        <v>401</v>
      </c>
      <c r="CC78" s="191">
        <f t="shared" si="64"/>
        <v>40100</v>
      </c>
      <c r="CD78" s="191"/>
      <c r="CE78" s="191">
        <f t="shared" si="65"/>
        <v>40100</v>
      </c>
      <c r="CF78" s="191">
        <v>259</v>
      </c>
      <c r="CG78" s="191"/>
      <c r="CH78" s="191"/>
      <c r="CI78" s="191"/>
      <c r="CJ78" s="191"/>
      <c r="CK78" s="191"/>
      <c r="CL78" s="191">
        <f t="shared" si="66"/>
        <v>0</v>
      </c>
      <c r="CM78" s="191"/>
      <c r="CN78" s="191"/>
      <c r="CO78" s="191"/>
      <c r="CP78" s="191"/>
      <c r="CQ78" s="191"/>
      <c r="CR78" s="191"/>
      <c r="CS78" s="191">
        <f t="shared" si="67"/>
        <v>0</v>
      </c>
      <c r="CT78" s="191"/>
      <c r="CU78" s="191"/>
      <c r="CV78" s="191"/>
      <c r="CW78" s="191"/>
      <c r="CX78" s="191"/>
      <c r="CY78" s="191"/>
      <c r="CZ78" s="191">
        <f t="shared" si="68"/>
        <v>0</v>
      </c>
      <c r="DA78" s="191"/>
      <c r="DB78" s="191"/>
      <c r="DC78" s="191"/>
      <c r="DD78" s="191"/>
      <c r="DE78" s="191"/>
      <c r="DF78" s="191"/>
      <c r="DG78" s="191">
        <f t="shared" si="69"/>
        <v>0</v>
      </c>
      <c r="DH78" s="191"/>
      <c r="DI78" s="191"/>
      <c r="DJ78" s="191"/>
      <c r="DK78" s="191"/>
      <c r="DL78" s="191"/>
      <c r="DM78" s="191"/>
      <c r="DN78" s="191">
        <f t="shared" si="70"/>
        <v>0</v>
      </c>
      <c r="DO78" s="191"/>
      <c r="DP78" s="191"/>
      <c r="DQ78" s="191"/>
      <c r="DR78" s="191"/>
      <c r="DS78" s="191"/>
      <c r="DT78" s="191"/>
      <c r="DU78" s="191">
        <f t="shared" si="71"/>
        <v>0</v>
      </c>
      <c r="DV78" s="191"/>
      <c r="DW78" s="191"/>
      <c r="DX78" s="191"/>
      <c r="DY78" s="191"/>
      <c r="DZ78" s="191"/>
      <c r="EA78" s="191"/>
      <c r="EB78" s="191">
        <f t="shared" si="72"/>
        <v>0</v>
      </c>
      <c r="EC78" s="191"/>
      <c r="ED78" s="191"/>
      <c r="EE78" s="191"/>
      <c r="EF78" s="191"/>
      <c r="EG78" s="191"/>
      <c r="EH78" s="191"/>
      <c r="EI78" s="191">
        <f t="shared" si="73"/>
        <v>0</v>
      </c>
      <c r="EJ78" s="191"/>
      <c r="EK78" s="191"/>
      <c r="EL78" s="191"/>
      <c r="EM78" s="191"/>
      <c r="EN78" s="191"/>
      <c r="EO78" s="191"/>
      <c r="EP78" s="191">
        <f t="shared" si="74"/>
        <v>0</v>
      </c>
      <c r="EQ78" s="191"/>
      <c r="ER78" s="191"/>
      <c r="ES78" s="191"/>
      <c r="ET78" s="191"/>
      <c r="EU78" s="191"/>
      <c r="EV78" s="191"/>
      <c r="EW78" s="191">
        <f t="shared" si="75"/>
        <v>0</v>
      </c>
      <c r="EX78" s="191"/>
      <c r="EY78" s="191"/>
      <c r="EZ78" s="191"/>
      <c r="FA78" s="191"/>
      <c r="FB78" s="191"/>
      <c r="FC78" s="191"/>
      <c r="FD78" s="191">
        <f t="shared" si="76"/>
        <v>0</v>
      </c>
      <c r="FE78" s="191"/>
      <c r="FF78" s="191"/>
      <c r="FG78" s="191"/>
      <c r="FH78" s="191"/>
      <c r="FI78" s="202">
        <f t="shared" si="50"/>
        <v>404546.77</v>
      </c>
      <c r="FJ78" s="202">
        <f t="shared" si="49"/>
        <v>0</v>
      </c>
      <c r="FK78" s="202">
        <f t="shared" si="49"/>
        <v>404546.77</v>
      </c>
      <c r="FL78" s="9"/>
    </row>
    <row r="79" spans="1:168" ht="18" customHeight="1">
      <c r="A79" s="200">
        <v>8</v>
      </c>
      <c r="B79" s="191" t="s">
        <v>1905</v>
      </c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>
        <f t="shared" si="51"/>
        <v>0</v>
      </c>
      <c r="N79" s="191"/>
      <c r="O79" s="191"/>
      <c r="P79" s="191"/>
      <c r="Q79" s="191"/>
      <c r="R79" s="191"/>
      <c r="S79" s="191"/>
      <c r="T79" s="191">
        <f t="shared" si="52"/>
        <v>0</v>
      </c>
      <c r="U79" s="191"/>
      <c r="V79" s="191"/>
      <c r="W79" s="191"/>
      <c r="X79" s="191"/>
      <c r="Y79" s="191"/>
      <c r="Z79" s="191"/>
      <c r="AA79" s="191">
        <f t="shared" si="53"/>
        <v>0</v>
      </c>
      <c r="AB79" s="191"/>
      <c r="AC79" s="191"/>
      <c r="AD79" s="191"/>
      <c r="AE79" s="191"/>
      <c r="AF79" s="191"/>
      <c r="AG79" s="191"/>
      <c r="AH79" s="191">
        <f t="shared" si="54"/>
        <v>0</v>
      </c>
      <c r="AI79" s="191"/>
      <c r="AJ79" s="191"/>
      <c r="AK79" s="191"/>
      <c r="AL79" s="191">
        <f>1*7</f>
        <v>7</v>
      </c>
      <c r="AM79" s="191">
        <f t="shared" si="55"/>
        <v>175000</v>
      </c>
      <c r="AN79" s="191"/>
      <c r="AO79" s="191">
        <f t="shared" si="56"/>
        <v>175000</v>
      </c>
      <c r="AP79" s="191"/>
      <c r="AQ79" s="191"/>
      <c r="AR79" s="191"/>
      <c r="AS79" s="191"/>
      <c r="AT79" s="191"/>
      <c r="AU79" s="191"/>
      <c r="AV79" s="191">
        <f t="shared" si="57"/>
        <v>0</v>
      </c>
      <c r="AW79" s="191"/>
      <c r="AX79" s="191"/>
      <c r="AY79" s="191"/>
      <c r="AZ79" s="191"/>
      <c r="BA79" s="191"/>
      <c r="BB79" s="191"/>
      <c r="BC79" s="191">
        <f t="shared" si="58"/>
        <v>0</v>
      </c>
      <c r="BD79" s="191"/>
      <c r="BE79" s="191"/>
      <c r="BF79" s="191"/>
      <c r="BG79" s="191"/>
      <c r="BH79" s="191"/>
      <c r="BI79" s="191"/>
      <c r="BJ79" s="191">
        <f t="shared" si="59"/>
        <v>0</v>
      </c>
      <c r="BK79" s="191"/>
      <c r="BL79" s="191"/>
      <c r="BM79" s="191"/>
      <c r="BN79" s="191"/>
      <c r="BO79" s="191"/>
      <c r="BP79" s="191"/>
      <c r="BQ79" s="191">
        <f t="shared" si="60"/>
        <v>0</v>
      </c>
      <c r="BR79" s="191"/>
      <c r="BS79" s="191"/>
      <c r="BT79" s="191"/>
      <c r="BU79" s="201">
        <f t="shared" si="61"/>
        <v>81.058800000000005</v>
      </c>
      <c r="BV79" s="201">
        <f t="shared" si="62"/>
        <v>8105.88</v>
      </c>
      <c r="BW79" s="191"/>
      <c r="BX79" s="201">
        <f t="shared" si="63"/>
        <v>8105.88</v>
      </c>
      <c r="BY79" s="191">
        <v>124</v>
      </c>
      <c r="BZ79" s="191"/>
      <c r="CA79" s="191"/>
      <c r="CB79" s="191">
        <v>198</v>
      </c>
      <c r="CC79" s="191">
        <f t="shared" si="64"/>
        <v>19800</v>
      </c>
      <c r="CD79" s="191"/>
      <c r="CE79" s="191">
        <f t="shared" si="65"/>
        <v>19800</v>
      </c>
      <c r="CF79" s="191">
        <v>128</v>
      </c>
      <c r="CG79" s="191"/>
      <c r="CH79" s="191"/>
      <c r="CI79" s="191"/>
      <c r="CJ79" s="191"/>
      <c r="CK79" s="191"/>
      <c r="CL79" s="191">
        <f t="shared" si="66"/>
        <v>0</v>
      </c>
      <c r="CM79" s="191"/>
      <c r="CN79" s="191"/>
      <c r="CO79" s="191"/>
      <c r="CP79" s="191"/>
      <c r="CQ79" s="191"/>
      <c r="CR79" s="191"/>
      <c r="CS79" s="191">
        <f t="shared" si="67"/>
        <v>0</v>
      </c>
      <c r="CT79" s="191"/>
      <c r="CU79" s="191"/>
      <c r="CV79" s="191"/>
      <c r="CW79" s="191"/>
      <c r="CX79" s="191"/>
      <c r="CY79" s="191"/>
      <c r="CZ79" s="191">
        <f t="shared" si="68"/>
        <v>0</v>
      </c>
      <c r="DA79" s="191"/>
      <c r="DB79" s="191"/>
      <c r="DC79" s="191"/>
      <c r="DD79" s="191"/>
      <c r="DE79" s="191"/>
      <c r="DF79" s="191"/>
      <c r="DG79" s="191">
        <f t="shared" si="69"/>
        <v>0</v>
      </c>
      <c r="DH79" s="191"/>
      <c r="DI79" s="191"/>
      <c r="DJ79" s="191"/>
      <c r="DK79" s="191"/>
      <c r="DL79" s="191"/>
      <c r="DM79" s="191"/>
      <c r="DN79" s="191">
        <f t="shared" si="70"/>
        <v>0</v>
      </c>
      <c r="DO79" s="191"/>
      <c r="DP79" s="191"/>
      <c r="DQ79" s="191"/>
      <c r="DR79" s="191"/>
      <c r="DS79" s="191"/>
      <c r="DT79" s="191"/>
      <c r="DU79" s="191">
        <f t="shared" si="71"/>
        <v>0</v>
      </c>
      <c r="DV79" s="191"/>
      <c r="DW79" s="191"/>
      <c r="DX79" s="191"/>
      <c r="DY79" s="191"/>
      <c r="DZ79" s="191"/>
      <c r="EA79" s="191"/>
      <c r="EB79" s="191">
        <f t="shared" si="72"/>
        <v>0</v>
      </c>
      <c r="EC79" s="191"/>
      <c r="ED79" s="191"/>
      <c r="EE79" s="191"/>
      <c r="EF79" s="191"/>
      <c r="EG79" s="191"/>
      <c r="EH79" s="191"/>
      <c r="EI79" s="191">
        <f t="shared" si="73"/>
        <v>0</v>
      </c>
      <c r="EJ79" s="191"/>
      <c r="EK79" s="191"/>
      <c r="EL79" s="191"/>
      <c r="EM79" s="191"/>
      <c r="EN79" s="191"/>
      <c r="EO79" s="191"/>
      <c r="EP79" s="191">
        <f t="shared" si="74"/>
        <v>0</v>
      </c>
      <c r="EQ79" s="191"/>
      <c r="ER79" s="191"/>
      <c r="ES79" s="191"/>
      <c r="ET79" s="191"/>
      <c r="EU79" s="191"/>
      <c r="EV79" s="191"/>
      <c r="EW79" s="191">
        <f t="shared" si="75"/>
        <v>0</v>
      </c>
      <c r="EX79" s="191"/>
      <c r="EY79" s="191"/>
      <c r="EZ79" s="191"/>
      <c r="FA79" s="191"/>
      <c r="FB79" s="191"/>
      <c r="FC79" s="191"/>
      <c r="FD79" s="191">
        <f t="shared" si="76"/>
        <v>0</v>
      </c>
      <c r="FE79" s="191"/>
      <c r="FF79" s="191"/>
      <c r="FG79" s="191"/>
      <c r="FH79" s="191"/>
      <c r="FI79" s="202">
        <f t="shared" si="50"/>
        <v>202905.88</v>
      </c>
      <c r="FJ79" s="202">
        <f t="shared" si="49"/>
        <v>0</v>
      </c>
      <c r="FK79" s="202">
        <f t="shared" si="49"/>
        <v>202905.88</v>
      </c>
      <c r="FL79" s="9"/>
    </row>
    <row r="80" spans="1:168" ht="18" customHeight="1">
      <c r="A80" s="200">
        <v>9</v>
      </c>
      <c r="B80" s="191" t="s">
        <v>1906</v>
      </c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>
        <f t="shared" si="51"/>
        <v>0</v>
      </c>
      <c r="N80" s="191"/>
      <c r="O80" s="191"/>
      <c r="P80" s="191"/>
      <c r="Q80" s="191"/>
      <c r="R80" s="191"/>
      <c r="S80" s="191"/>
      <c r="T80" s="191">
        <f t="shared" si="52"/>
        <v>0</v>
      </c>
      <c r="U80" s="191"/>
      <c r="V80" s="191"/>
      <c r="W80" s="191"/>
      <c r="X80" s="191"/>
      <c r="Y80" s="191"/>
      <c r="Z80" s="191"/>
      <c r="AA80" s="191">
        <f t="shared" si="53"/>
        <v>0</v>
      </c>
      <c r="AB80" s="191"/>
      <c r="AC80" s="191"/>
      <c r="AD80" s="191"/>
      <c r="AE80" s="191"/>
      <c r="AF80" s="191"/>
      <c r="AG80" s="191"/>
      <c r="AH80" s="191">
        <f t="shared" si="54"/>
        <v>0</v>
      </c>
      <c r="AI80" s="191"/>
      <c r="AJ80" s="191"/>
      <c r="AK80" s="191"/>
      <c r="AL80" s="191">
        <f>2*7</f>
        <v>14</v>
      </c>
      <c r="AM80" s="191">
        <f t="shared" si="55"/>
        <v>350000</v>
      </c>
      <c r="AN80" s="191"/>
      <c r="AO80" s="191">
        <f t="shared" si="56"/>
        <v>350000</v>
      </c>
      <c r="AP80" s="191"/>
      <c r="AQ80" s="191"/>
      <c r="AR80" s="191"/>
      <c r="AS80" s="191"/>
      <c r="AT80" s="191"/>
      <c r="AU80" s="191"/>
      <c r="AV80" s="191">
        <f t="shared" si="57"/>
        <v>0</v>
      </c>
      <c r="AW80" s="191"/>
      <c r="AX80" s="191"/>
      <c r="AY80" s="191"/>
      <c r="AZ80" s="191"/>
      <c r="BA80" s="191"/>
      <c r="BB80" s="191"/>
      <c r="BC80" s="191">
        <f t="shared" si="58"/>
        <v>0</v>
      </c>
      <c r="BD80" s="191"/>
      <c r="BE80" s="191"/>
      <c r="BF80" s="191"/>
      <c r="BG80" s="191"/>
      <c r="BH80" s="191"/>
      <c r="BI80" s="191"/>
      <c r="BJ80" s="191">
        <f t="shared" si="59"/>
        <v>0</v>
      </c>
      <c r="BK80" s="191"/>
      <c r="BL80" s="191"/>
      <c r="BM80" s="191"/>
      <c r="BN80" s="191"/>
      <c r="BO80" s="191"/>
      <c r="BP80" s="191"/>
      <c r="BQ80" s="191">
        <f t="shared" si="60"/>
        <v>0</v>
      </c>
      <c r="BR80" s="191"/>
      <c r="BS80" s="191"/>
      <c r="BT80" s="191"/>
      <c r="BU80" s="201">
        <f t="shared" si="61"/>
        <v>111.78270000000001</v>
      </c>
      <c r="BV80" s="201">
        <f t="shared" si="62"/>
        <v>11178.27</v>
      </c>
      <c r="BW80" s="191"/>
      <c r="BX80" s="201">
        <f t="shared" si="63"/>
        <v>11178.27</v>
      </c>
      <c r="BY80" s="191">
        <v>171</v>
      </c>
      <c r="BZ80" s="191"/>
      <c r="CA80" s="191"/>
      <c r="CB80" s="191">
        <v>271</v>
      </c>
      <c r="CC80" s="191">
        <f t="shared" si="64"/>
        <v>27100</v>
      </c>
      <c r="CD80" s="191"/>
      <c r="CE80" s="191">
        <f t="shared" si="65"/>
        <v>27100</v>
      </c>
      <c r="CF80" s="191">
        <v>175</v>
      </c>
      <c r="CG80" s="191"/>
      <c r="CH80" s="191"/>
      <c r="CI80" s="191"/>
      <c r="CJ80" s="191"/>
      <c r="CK80" s="191"/>
      <c r="CL80" s="191">
        <f t="shared" si="66"/>
        <v>0</v>
      </c>
      <c r="CM80" s="191"/>
      <c r="CN80" s="191"/>
      <c r="CO80" s="191"/>
      <c r="CP80" s="191"/>
      <c r="CQ80" s="191"/>
      <c r="CR80" s="191"/>
      <c r="CS80" s="191">
        <f t="shared" si="67"/>
        <v>0</v>
      </c>
      <c r="CT80" s="191"/>
      <c r="CU80" s="191"/>
      <c r="CV80" s="191"/>
      <c r="CW80" s="191"/>
      <c r="CX80" s="191"/>
      <c r="CY80" s="191"/>
      <c r="CZ80" s="191">
        <f t="shared" si="68"/>
        <v>0</v>
      </c>
      <c r="DA80" s="191"/>
      <c r="DB80" s="191"/>
      <c r="DC80" s="191"/>
      <c r="DD80" s="191"/>
      <c r="DE80" s="191"/>
      <c r="DF80" s="191"/>
      <c r="DG80" s="191">
        <f t="shared" si="69"/>
        <v>0</v>
      </c>
      <c r="DH80" s="191"/>
      <c r="DI80" s="191"/>
      <c r="DJ80" s="191"/>
      <c r="DK80" s="191"/>
      <c r="DL80" s="191"/>
      <c r="DM80" s="191"/>
      <c r="DN80" s="191">
        <f t="shared" si="70"/>
        <v>0</v>
      </c>
      <c r="DO80" s="191"/>
      <c r="DP80" s="191"/>
      <c r="DQ80" s="191"/>
      <c r="DR80" s="191"/>
      <c r="DS80" s="191"/>
      <c r="DT80" s="191"/>
      <c r="DU80" s="191">
        <f t="shared" si="71"/>
        <v>0</v>
      </c>
      <c r="DV80" s="191"/>
      <c r="DW80" s="191"/>
      <c r="DX80" s="191"/>
      <c r="DY80" s="191"/>
      <c r="DZ80" s="191"/>
      <c r="EA80" s="191"/>
      <c r="EB80" s="191">
        <f t="shared" si="72"/>
        <v>0</v>
      </c>
      <c r="EC80" s="191"/>
      <c r="ED80" s="191"/>
      <c r="EE80" s="191"/>
      <c r="EF80" s="191"/>
      <c r="EG80" s="191"/>
      <c r="EH80" s="191"/>
      <c r="EI80" s="191">
        <f t="shared" si="73"/>
        <v>0</v>
      </c>
      <c r="EJ80" s="191"/>
      <c r="EK80" s="191"/>
      <c r="EL80" s="191"/>
      <c r="EM80" s="191"/>
      <c r="EN80" s="191"/>
      <c r="EO80" s="191"/>
      <c r="EP80" s="191">
        <f t="shared" si="74"/>
        <v>0</v>
      </c>
      <c r="EQ80" s="191"/>
      <c r="ER80" s="191"/>
      <c r="ES80" s="191"/>
      <c r="ET80" s="191"/>
      <c r="EU80" s="191"/>
      <c r="EV80" s="191"/>
      <c r="EW80" s="191">
        <f t="shared" si="75"/>
        <v>0</v>
      </c>
      <c r="EX80" s="191"/>
      <c r="EY80" s="191"/>
      <c r="EZ80" s="191"/>
      <c r="FA80" s="191"/>
      <c r="FB80" s="191"/>
      <c r="FC80" s="191"/>
      <c r="FD80" s="191">
        <f t="shared" si="76"/>
        <v>0</v>
      </c>
      <c r="FE80" s="191"/>
      <c r="FF80" s="191"/>
      <c r="FG80" s="191"/>
      <c r="FH80" s="191"/>
      <c r="FI80" s="202">
        <f t="shared" si="50"/>
        <v>388278.27</v>
      </c>
      <c r="FJ80" s="202">
        <f t="shared" si="49"/>
        <v>0</v>
      </c>
      <c r="FK80" s="202">
        <f t="shared" si="49"/>
        <v>388278.27</v>
      </c>
      <c r="FL80" s="9"/>
    </row>
    <row r="81" spans="1:168" ht="18" customHeight="1">
      <c r="A81" s="200">
        <v>10</v>
      </c>
      <c r="B81" s="191" t="s">
        <v>1907</v>
      </c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>
        <f t="shared" si="51"/>
        <v>0</v>
      </c>
      <c r="N81" s="191"/>
      <c r="O81" s="191"/>
      <c r="P81" s="191"/>
      <c r="Q81" s="191"/>
      <c r="R81" s="191"/>
      <c r="S81" s="191"/>
      <c r="T81" s="191">
        <f t="shared" si="52"/>
        <v>0</v>
      </c>
      <c r="U81" s="191"/>
      <c r="V81" s="191"/>
      <c r="W81" s="191"/>
      <c r="X81" s="191"/>
      <c r="Y81" s="191"/>
      <c r="Z81" s="191"/>
      <c r="AA81" s="191">
        <f t="shared" si="53"/>
        <v>0</v>
      </c>
      <c r="AB81" s="191"/>
      <c r="AC81" s="191"/>
      <c r="AD81" s="191"/>
      <c r="AE81" s="191"/>
      <c r="AF81" s="191"/>
      <c r="AG81" s="191"/>
      <c r="AH81" s="191">
        <f t="shared" si="54"/>
        <v>0</v>
      </c>
      <c r="AI81" s="191"/>
      <c r="AJ81" s="191"/>
      <c r="AK81" s="191"/>
      <c r="AL81" s="191">
        <f>1*7</f>
        <v>7</v>
      </c>
      <c r="AM81" s="191">
        <f t="shared" si="55"/>
        <v>175000</v>
      </c>
      <c r="AN81" s="191"/>
      <c r="AO81" s="191">
        <f t="shared" si="56"/>
        <v>175000</v>
      </c>
      <c r="AP81" s="191"/>
      <c r="AQ81" s="191"/>
      <c r="AR81" s="191"/>
      <c r="AS81" s="191"/>
      <c r="AT81" s="191"/>
      <c r="AU81" s="191"/>
      <c r="AV81" s="191">
        <f t="shared" si="57"/>
        <v>0</v>
      </c>
      <c r="AW81" s="191"/>
      <c r="AX81" s="191"/>
      <c r="AY81" s="191"/>
      <c r="AZ81" s="191"/>
      <c r="BA81" s="191"/>
      <c r="BB81" s="191"/>
      <c r="BC81" s="191">
        <f t="shared" si="58"/>
        <v>0</v>
      </c>
      <c r="BD81" s="191"/>
      <c r="BE81" s="191"/>
      <c r="BF81" s="191"/>
      <c r="BG81" s="191"/>
      <c r="BH81" s="191"/>
      <c r="BI81" s="191"/>
      <c r="BJ81" s="191">
        <f t="shared" si="59"/>
        <v>0</v>
      </c>
      <c r="BK81" s="191"/>
      <c r="BL81" s="191"/>
      <c r="BM81" s="191"/>
      <c r="BN81" s="191"/>
      <c r="BO81" s="191"/>
      <c r="BP81" s="191"/>
      <c r="BQ81" s="191">
        <f t="shared" si="60"/>
        <v>0</v>
      </c>
      <c r="BR81" s="191"/>
      <c r="BS81" s="191"/>
      <c r="BT81" s="191"/>
      <c r="BU81" s="201">
        <f t="shared" si="61"/>
        <v>47.066400000000002</v>
      </c>
      <c r="BV81" s="201">
        <f t="shared" si="62"/>
        <v>4706.6400000000003</v>
      </c>
      <c r="BW81" s="191"/>
      <c r="BX81" s="201">
        <f t="shared" si="63"/>
        <v>4706.6400000000003</v>
      </c>
      <c r="BY81" s="191">
        <v>72</v>
      </c>
      <c r="BZ81" s="191"/>
      <c r="CA81" s="191"/>
      <c r="CB81" s="191">
        <v>131</v>
      </c>
      <c r="CC81" s="191">
        <f t="shared" si="64"/>
        <v>13100</v>
      </c>
      <c r="CD81" s="191"/>
      <c r="CE81" s="191">
        <f t="shared" si="65"/>
        <v>13100</v>
      </c>
      <c r="CF81" s="191">
        <v>85</v>
      </c>
      <c r="CG81" s="191"/>
      <c r="CH81" s="191"/>
      <c r="CI81" s="191"/>
      <c r="CJ81" s="191"/>
      <c r="CK81" s="191"/>
      <c r="CL81" s="191">
        <f t="shared" si="66"/>
        <v>0</v>
      </c>
      <c r="CM81" s="191"/>
      <c r="CN81" s="191"/>
      <c r="CO81" s="191"/>
      <c r="CP81" s="191"/>
      <c r="CQ81" s="191"/>
      <c r="CR81" s="191"/>
      <c r="CS81" s="191">
        <f t="shared" si="67"/>
        <v>0</v>
      </c>
      <c r="CT81" s="191"/>
      <c r="CU81" s="191"/>
      <c r="CV81" s="191"/>
      <c r="CW81" s="191"/>
      <c r="CX81" s="191"/>
      <c r="CY81" s="191"/>
      <c r="CZ81" s="191">
        <f t="shared" si="68"/>
        <v>0</v>
      </c>
      <c r="DA81" s="191"/>
      <c r="DB81" s="191"/>
      <c r="DC81" s="191"/>
      <c r="DD81" s="191"/>
      <c r="DE81" s="191"/>
      <c r="DF81" s="191"/>
      <c r="DG81" s="191">
        <f t="shared" si="69"/>
        <v>0</v>
      </c>
      <c r="DH81" s="191"/>
      <c r="DI81" s="191"/>
      <c r="DJ81" s="191"/>
      <c r="DK81" s="191"/>
      <c r="DL81" s="191"/>
      <c r="DM81" s="191"/>
      <c r="DN81" s="191">
        <f t="shared" si="70"/>
        <v>0</v>
      </c>
      <c r="DO81" s="191"/>
      <c r="DP81" s="191"/>
      <c r="DQ81" s="191"/>
      <c r="DR81" s="191"/>
      <c r="DS81" s="191"/>
      <c r="DT81" s="191"/>
      <c r="DU81" s="191">
        <f t="shared" si="71"/>
        <v>0</v>
      </c>
      <c r="DV81" s="191"/>
      <c r="DW81" s="191"/>
      <c r="DX81" s="191"/>
      <c r="DY81" s="191"/>
      <c r="DZ81" s="191"/>
      <c r="EA81" s="191"/>
      <c r="EB81" s="191">
        <f t="shared" si="72"/>
        <v>0</v>
      </c>
      <c r="EC81" s="191"/>
      <c r="ED81" s="191"/>
      <c r="EE81" s="191"/>
      <c r="EF81" s="191"/>
      <c r="EG81" s="191"/>
      <c r="EH81" s="191"/>
      <c r="EI81" s="191">
        <f t="shared" si="73"/>
        <v>0</v>
      </c>
      <c r="EJ81" s="191"/>
      <c r="EK81" s="191"/>
      <c r="EL81" s="191"/>
      <c r="EM81" s="191"/>
      <c r="EN81" s="191"/>
      <c r="EO81" s="191"/>
      <c r="EP81" s="191">
        <f t="shared" si="74"/>
        <v>0</v>
      </c>
      <c r="EQ81" s="191"/>
      <c r="ER81" s="191"/>
      <c r="ES81" s="191"/>
      <c r="ET81" s="191"/>
      <c r="EU81" s="191"/>
      <c r="EV81" s="191"/>
      <c r="EW81" s="191">
        <f t="shared" si="75"/>
        <v>0</v>
      </c>
      <c r="EX81" s="191"/>
      <c r="EY81" s="191"/>
      <c r="EZ81" s="191"/>
      <c r="FA81" s="191"/>
      <c r="FB81" s="191"/>
      <c r="FC81" s="191"/>
      <c r="FD81" s="191">
        <f t="shared" si="76"/>
        <v>0</v>
      </c>
      <c r="FE81" s="191"/>
      <c r="FF81" s="191"/>
      <c r="FG81" s="191"/>
      <c r="FH81" s="191"/>
      <c r="FI81" s="202">
        <f t="shared" si="50"/>
        <v>192806.64</v>
      </c>
      <c r="FJ81" s="202">
        <f t="shared" si="49"/>
        <v>0</v>
      </c>
      <c r="FK81" s="202">
        <f t="shared" si="49"/>
        <v>192806.64</v>
      </c>
      <c r="FL81" s="9"/>
    </row>
    <row r="82" spans="1:168" ht="18" customHeight="1">
      <c r="A82" s="200">
        <v>11</v>
      </c>
      <c r="B82" s="191" t="s">
        <v>1908</v>
      </c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>
        <f t="shared" si="51"/>
        <v>0</v>
      </c>
      <c r="N82" s="191"/>
      <c r="O82" s="191"/>
      <c r="P82" s="191"/>
      <c r="Q82" s="191"/>
      <c r="R82" s="191"/>
      <c r="S82" s="191"/>
      <c r="T82" s="191">
        <f t="shared" si="52"/>
        <v>0</v>
      </c>
      <c r="U82" s="191"/>
      <c r="V82" s="191"/>
      <c r="W82" s="191"/>
      <c r="X82" s="191"/>
      <c r="Y82" s="191"/>
      <c r="Z82" s="191"/>
      <c r="AA82" s="191">
        <f t="shared" si="53"/>
        <v>0</v>
      </c>
      <c r="AB82" s="191"/>
      <c r="AC82" s="191"/>
      <c r="AD82" s="191"/>
      <c r="AE82" s="191"/>
      <c r="AF82" s="191"/>
      <c r="AG82" s="191"/>
      <c r="AH82" s="191">
        <f t="shared" si="54"/>
        <v>0</v>
      </c>
      <c r="AI82" s="191"/>
      <c r="AJ82" s="191"/>
      <c r="AK82" s="191"/>
      <c r="AL82" s="191">
        <f>1*7</f>
        <v>7</v>
      </c>
      <c r="AM82" s="191">
        <f t="shared" si="55"/>
        <v>175000</v>
      </c>
      <c r="AN82" s="191"/>
      <c r="AO82" s="191">
        <f t="shared" si="56"/>
        <v>175000</v>
      </c>
      <c r="AP82" s="191"/>
      <c r="AQ82" s="191"/>
      <c r="AR82" s="191"/>
      <c r="AS82" s="191"/>
      <c r="AT82" s="191"/>
      <c r="AU82" s="191"/>
      <c r="AV82" s="191">
        <f t="shared" si="57"/>
        <v>0</v>
      </c>
      <c r="AW82" s="191"/>
      <c r="AX82" s="191"/>
      <c r="AY82" s="191"/>
      <c r="AZ82" s="191"/>
      <c r="BA82" s="191"/>
      <c r="BB82" s="191"/>
      <c r="BC82" s="191">
        <f t="shared" si="58"/>
        <v>0</v>
      </c>
      <c r="BD82" s="191"/>
      <c r="BE82" s="191"/>
      <c r="BF82" s="191"/>
      <c r="BG82" s="191"/>
      <c r="BH82" s="191"/>
      <c r="BI82" s="191"/>
      <c r="BJ82" s="191">
        <f t="shared" si="59"/>
        <v>0</v>
      </c>
      <c r="BK82" s="191"/>
      <c r="BL82" s="191"/>
      <c r="BM82" s="191"/>
      <c r="BN82" s="191"/>
      <c r="BO82" s="191"/>
      <c r="BP82" s="191"/>
      <c r="BQ82" s="191">
        <f t="shared" si="60"/>
        <v>0</v>
      </c>
      <c r="BR82" s="191"/>
      <c r="BS82" s="191"/>
      <c r="BT82" s="191"/>
      <c r="BU82" s="201">
        <f t="shared" si="61"/>
        <v>54.910800000000002</v>
      </c>
      <c r="BV82" s="201">
        <f t="shared" si="62"/>
        <v>5491.08</v>
      </c>
      <c r="BW82" s="191"/>
      <c r="BX82" s="201">
        <f t="shared" si="63"/>
        <v>5491.08</v>
      </c>
      <c r="BY82" s="191">
        <v>84</v>
      </c>
      <c r="BZ82" s="191"/>
      <c r="CA82" s="191"/>
      <c r="CB82" s="191">
        <v>130</v>
      </c>
      <c r="CC82" s="191">
        <f t="shared" si="64"/>
        <v>13000</v>
      </c>
      <c r="CD82" s="191"/>
      <c r="CE82" s="191">
        <f t="shared" si="65"/>
        <v>13000</v>
      </c>
      <c r="CF82" s="191">
        <v>84</v>
      </c>
      <c r="CG82" s="191"/>
      <c r="CH82" s="191"/>
      <c r="CI82" s="191"/>
      <c r="CJ82" s="191"/>
      <c r="CK82" s="191"/>
      <c r="CL82" s="191">
        <f t="shared" si="66"/>
        <v>0</v>
      </c>
      <c r="CM82" s="191"/>
      <c r="CN82" s="191"/>
      <c r="CO82" s="191"/>
      <c r="CP82" s="191"/>
      <c r="CQ82" s="191"/>
      <c r="CR82" s="191"/>
      <c r="CS82" s="191">
        <f t="shared" si="67"/>
        <v>0</v>
      </c>
      <c r="CT82" s="191"/>
      <c r="CU82" s="191"/>
      <c r="CV82" s="191"/>
      <c r="CW82" s="191"/>
      <c r="CX82" s="191"/>
      <c r="CY82" s="191"/>
      <c r="CZ82" s="191">
        <f t="shared" si="68"/>
        <v>0</v>
      </c>
      <c r="DA82" s="191"/>
      <c r="DB82" s="191"/>
      <c r="DC82" s="191"/>
      <c r="DD82" s="191"/>
      <c r="DE82" s="191"/>
      <c r="DF82" s="191"/>
      <c r="DG82" s="191">
        <f t="shared" si="69"/>
        <v>0</v>
      </c>
      <c r="DH82" s="191"/>
      <c r="DI82" s="191"/>
      <c r="DJ82" s="191"/>
      <c r="DK82" s="191"/>
      <c r="DL82" s="191"/>
      <c r="DM82" s="191"/>
      <c r="DN82" s="191">
        <f t="shared" si="70"/>
        <v>0</v>
      </c>
      <c r="DO82" s="191"/>
      <c r="DP82" s="191"/>
      <c r="DQ82" s="191"/>
      <c r="DR82" s="191"/>
      <c r="DS82" s="191"/>
      <c r="DT82" s="191"/>
      <c r="DU82" s="191">
        <f t="shared" si="71"/>
        <v>0</v>
      </c>
      <c r="DV82" s="191"/>
      <c r="DW82" s="191"/>
      <c r="DX82" s="191"/>
      <c r="DY82" s="191"/>
      <c r="DZ82" s="191"/>
      <c r="EA82" s="191"/>
      <c r="EB82" s="191">
        <f t="shared" si="72"/>
        <v>0</v>
      </c>
      <c r="EC82" s="191"/>
      <c r="ED82" s="191"/>
      <c r="EE82" s="191"/>
      <c r="EF82" s="191"/>
      <c r="EG82" s="191"/>
      <c r="EH82" s="191"/>
      <c r="EI82" s="191">
        <f t="shared" si="73"/>
        <v>0</v>
      </c>
      <c r="EJ82" s="191"/>
      <c r="EK82" s="191"/>
      <c r="EL82" s="191"/>
      <c r="EM82" s="191"/>
      <c r="EN82" s="191"/>
      <c r="EO82" s="191"/>
      <c r="EP82" s="191">
        <f t="shared" si="74"/>
        <v>0</v>
      </c>
      <c r="EQ82" s="191"/>
      <c r="ER82" s="191"/>
      <c r="ES82" s="191"/>
      <c r="ET82" s="191"/>
      <c r="EU82" s="191"/>
      <c r="EV82" s="191"/>
      <c r="EW82" s="191">
        <f t="shared" si="75"/>
        <v>0</v>
      </c>
      <c r="EX82" s="191"/>
      <c r="EY82" s="191"/>
      <c r="EZ82" s="191"/>
      <c r="FA82" s="191"/>
      <c r="FB82" s="191"/>
      <c r="FC82" s="191"/>
      <c r="FD82" s="191">
        <f t="shared" si="76"/>
        <v>0</v>
      </c>
      <c r="FE82" s="191"/>
      <c r="FF82" s="191"/>
      <c r="FG82" s="191"/>
      <c r="FH82" s="191"/>
      <c r="FI82" s="202">
        <f t="shared" si="50"/>
        <v>193491.08</v>
      </c>
      <c r="FJ82" s="202">
        <f t="shared" si="49"/>
        <v>0</v>
      </c>
      <c r="FK82" s="202">
        <f t="shared" si="49"/>
        <v>193491.08</v>
      </c>
      <c r="FL82" s="9"/>
    </row>
    <row r="83" spans="1:168" ht="18" customHeight="1">
      <c r="A83" s="200">
        <v>12</v>
      </c>
      <c r="B83" s="191" t="s">
        <v>1909</v>
      </c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>
        <f t="shared" si="51"/>
        <v>0</v>
      </c>
      <c r="N83" s="191"/>
      <c r="O83" s="191"/>
      <c r="P83" s="191"/>
      <c r="Q83" s="191"/>
      <c r="R83" s="191"/>
      <c r="S83" s="191"/>
      <c r="T83" s="191">
        <f t="shared" si="52"/>
        <v>0</v>
      </c>
      <c r="U83" s="191"/>
      <c r="V83" s="191"/>
      <c r="W83" s="191"/>
      <c r="X83" s="191"/>
      <c r="Y83" s="191"/>
      <c r="Z83" s="191"/>
      <c r="AA83" s="191">
        <f t="shared" si="53"/>
        <v>0</v>
      </c>
      <c r="AB83" s="191"/>
      <c r="AC83" s="191"/>
      <c r="AD83" s="191"/>
      <c r="AE83" s="191"/>
      <c r="AF83" s="191"/>
      <c r="AG83" s="191"/>
      <c r="AH83" s="191">
        <f t="shared" si="54"/>
        <v>0</v>
      </c>
      <c r="AI83" s="191"/>
      <c r="AJ83" s="191"/>
      <c r="AK83" s="191"/>
      <c r="AL83" s="191">
        <f>2*7</f>
        <v>14</v>
      </c>
      <c r="AM83" s="191">
        <f t="shared" si="55"/>
        <v>350000</v>
      </c>
      <c r="AN83" s="191"/>
      <c r="AO83" s="191">
        <f t="shared" si="56"/>
        <v>350000</v>
      </c>
      <c r="AP83" s="191"/>
      <c r="AQ83" s="191"/>
      <c r="AR83" s="191"/>
      <c r="AS83" s="191"/>
      <c r="AT83" s="191"/>
      <c r="AU83" s="191"/>
      <c r="AV83" s="191">
        <f t="shared" si="57"/>
        <v>0</v>
      </c>
      <c r="AW83" s="191"/>
      <c r="AX83" s="191"/>
      <c r="AY83" s="191"/>
      <c r="AZ83" s="191"/>
      <c r="BA83" s="191"/>
      <c r="BB83" s="191"/>
      <c r="BC83" s="191">
        <f t="shared" si="58"/>
        <v>0</v>
      </c>
      <c r="BD83" s="191"/>
      <c r="BE83" s="191"/>
      <c r="BF83" s="191"/>
      <c r="BG83" s="191"/>
      <c r="BH83" s="191"/>
      <c r="BI83" s="191"/>
      <c r="BJ83" s="191">
        <f t="shared" si="59"/>
        <v>0</v>
      </c>
      <c r="BK83" s="191"/>
      <c r="BL83" s="191"/>
      <c r="BM83" s="191"/>
      <c r="BN83" s="191"/>
      <c r="BO83" s="191"/>
      <c r="BP83" s="191"/>
      <c r="BQ83" s="191">
        <f t="shared" si="60"/>
        <v>0</v>
      </c>
      <c r="BR83" s="191"/>
      <c r="BS83" s="191"/>
      <c r="BT83" s="191"/>
      <c r="BU83" s="201">
        <f t="shared" si="61"/>
        <v>168.65460000000002</v>
      </c>
      <c r="BV83" s="201">
        <f t="shared" si="62"/>
        <v>16865.460000000003</v>
      </c>
      <c r="BW83" s="191"/>
      <c r="BX83" s="201">
        <f t="shared" si="63"/>
        <v>16865.460000000003</v>
      </c>
      <c r="BY83" s="191">
        <v>258</v>
      </c>
      <c r="BZ83" s="191"/>
      <c r="CA83" s="191"/>
      <c r="CB83" s="191">
        <v>401</v>
      </c>
      <c r="CC83" s="191">
        <f t="shared" si="64"/>
        <v>40100</v>
      </c>
      <c r="CD83" s="191"/>
      <c r="CE83" s="191">
        <f t="shared" si="65"/>
        <v>40100</v>
      </c>
      <c r="CF83" s="191">
        <v>259</v>
      </c>
      <c r="CG83" s="191"/>
      <c r="CH83" s="191"/>
      <c r="CI83" s="191"/>
      <c r="CJ83" s="191"/>
      <c r="CK83" s="191"/>
      <c r="CL83" s="191">
        <f t="shared" si="66"/>
        <v>0</v>
      </c>
      <c r="CM83" s="191"/>
      <c r="CN83" s="191"/>
      <c r="CO83" s="191"/>
      <c r="CP83" s="191"/>
      <c r="CQ83" s="191"/>
      <c r="CR83" s="191"/>
      <c r="CS83" s="191">
        <f t="shared" si="67"/>
        <v>0</v>
      </c>
      <c r="CT83" s="191"/>
      <c r="CU83" s="191"/>
      <c r="CV83" s="191"/>
      <c r="CW83" s="191"/>
      <c r="CX83" s="191"/>
      <c r="CY83" s="191"/>
      <c r="CZ83" s="191">
        <f t="shared" si="68"/>
        <v>0</v>
      </c>
      <c r="DA83" s="191"/>
      <c r="DB83" s="191"/>
      <c r="DC83" s="191"/>
      <c r="DD83" s="191"/>
      <c r="DE83" s="191"/>
      <c r="DF83" s="191"/>
      <c r="DG83" s="191">
        <f t="shared" si="69"/>
        <v>0</v>
      </c>
      <c r="DH83" s="191"/>
      <c r="DI83" s="191"/>
      <c r="DJ83" s="191"/>
      <c r="DK83" s="191"/>
      <c r="DL83" s="191"/>
      <c r="DM83" s="191"/>
      <c r="DN83" s="191">
        <f t="shared" si="70"/>
        <v>0</v>
      </c>
      <c r="DO83" s="191"/>
      <c r="DP83" s="191"/>
      <c r="DQ83" s="191"/>
      <c r="DR83" s="191"/>
      <c r="DS83" s="191"/>
      <c r="DT83" s="191"/>
      <c r="DU83" s="191">
        <f t="shared" si="71"/>
        <v>0</v>
      </c>
      <c r="DV83" s="191"/>
      <c r="DW83" s="191"/>
      <c r="DX83" s="191"/>
      <c r="DY83" s="191"/>
      <c r="DZ83" s="191"/>
      <c r="EA83" s="191"/>
      <c r="EB83" s="191">
        <f t="shared" si="72"/>
        <v>0</v>
      </c>
      <c r="EC83" s="191"/>
      <c r="ED83" s="191"/>
      <c r="EE83" s="191"/>
      <c r="EF83" s="191"/>
      <c r="EG83" s="191"/>
      <c r="EH83" s="191"/>
      <c r="EI83" s="191">
        <f t="shared" si="73"/>
        <v>0</v>
      </c>
      <c r="EJ83" s="191"/>
      <c r="EK83" s="191"/>
      <c r="EL83" s="191"/>
      <c r="EM83" s="191"/>
      <c r="EN83" s="191"/>
      <c r="EO83" s="191"/>
      <c r="EP83" s="191">
        <f t="shared" si="74"/>
        <v>0</v>
      </c>
      <c r="EQ83" s="191"/>
      <c r="ER83" s="191"/>
      <c r="ES83" s="191"/>
      <c r="ET83" s="191"/>
      <c r="EU83" s="191"/>
      <c r="EV83" s="191"/>
      <c r="EW83" s="191">
        <f t="shared" si="75"/>
        <v>0</v>
      </c>
      <c r="EX83" s="191"/>
      <c r="EY83" s="191"/>
      <c r="EZ83" s="191"/>
      <c r="FA83" s="191"/>
      <c r="FB83" s="191"/>
      <c r="FC83" s="191"/>
      <c r="FD83" s="191">
        <f t="shared" si="76"/>
        <v>0</v>
      </c>
      <c r="FE83" s="191"/>
      <c r="FF83" s="191"/>
      <c r="FG83" s="191"/>
      <c r="FH83" s="191"/>
      <c r="FI83" s="202">
        <f t="shared" si="50"/>
        <v>406965.46</v>
      </c>
      <c r="FJ83" s="202">
        <f t="shared" si="49"/>
        <v>0</v>
      </c>
      <c r="FK83" s="202">
        <f t="shared" si="49"/>
        <v>406965.46</v>
      </c>
      <c r="FL83" s="9"/>
    </row>
    <row r="84" spans="1:168" ht="18" customHeight="1">
      <c r="A84" s="200">
        <v>13</v>
      </c>
      <c r="B84" s="191" t="s">
        <v>1910</v>
      </c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>
        <f t="shared" si="51"/>
        <v>0</v>
      </c>
      <c r="N84" s="191"/>
      <c r="O84" s="191"/>
      <c r="P84" s="191"/>
      <c r="Q84" s="191"/>
      <c r="R84" s="191"/>
      <c r="S84" s="191"/>
      <c r="T84" s="191">
        <f t="shared" si="52"/>
        <v>0</v>
      </c>
      <c r="U84" s="191"/>
      <c r="V84" s="191"/>
      <c r="W84" s="191"/>
      <c r="X84" s="191"/>
      <c r="Y84" s="191"/>
      <c r="Z84" s="191"/>
      <c r="AA84" s="191">
        <f t="shared" si="53"/>
        <v>0</v>
      </c>
      <c r="AB84" s="191"/>
      <c r="AC84" s="191"/>
      <c r="AD84" s="191"/>
      <c r="AE84" s="191"/>
      <c r="AF84" s="191"/>
      <c r="AG84" s="191"/>
      <c r="AH84" s="191">
        <f t="shared" si="54"/>
        <v>0</v>
      </c>
      <c r="AI84" s="191"/>
      <c r="AJ84" s="191"/>
      <c r="AK84" s="191"/>
      <c r="AL84" s="191">
        <v>0</v>
      </c>
      <c r="AM84" s="191">
        <f t="shared" si="55"/>
        <v>0</v>
      </c>
      <c r="AN84" s="191"/>
      <c r="AO84" s="191">
        <f t="shared" si="56"/>
        <v>0</v>
      </c>
      <c r="AP84" s="191"/>
      <c r="AQ84" s="191"/>
      <c r="AR84" s="191"/>
      <c r="AS84" s="191"/>
      <c r="AT84" s="191"/>
      <c r="AU84" s="191"/>
      <c r="AV84" s="191">
        <f t="shared" si="57"/>
        <v>0</v>
      </c>
      <c r="AW84" s="191"/>
      <c r="AX84" s="191"/>
      <c r="AY84" s="191"/>
      <c r="AZ84" s="191"/>
      <c r="BA84" s="191"/>
      <c r="BB84" s="191"/>
      <c r="BC84" s="191">
        <f t="shared" si="58"/>
        <v>0</v>
      </c>
      <c r="BD84" s="191"/>
      <c r="BE84" s="191"/>
      <c r="BF84" s="191"/>
      <c r="BG84" s="191"/>
      <c r="BH84" s="191"/>
      <c r="BI84" s="191"/>
      <c r="BJ84" s="191">
        <f t="shared" si="59"/>
        <v>0</v>
      </c>
      <c r="BK84" s="191"/>
      <c r="BL84" s="191"/>
      <c r="BM84" s="191"/>
      <c r="BN84" s="191"/>
      <c r="BO84" s="191"/>
      <c r="BP84" s="191"/>
      <c r="BQ84" s="191">
        <f t="shared" si="60"/>
        <v>0</v>
      </c>
      <c r="BR84" s="191"/>
      <c r="BS84" s="191"/>
      <c r="BT84" s="191"/>
      <c r="BU84" s="201">
        <f t="shared" si="61"/>
        <v>0</v>
      </c>
      <c r="BV84" s="201">
        <f t="shared" si="62"/>
        <v>0</v>
      </c>
      <c r="BW84" s="191"/>
      <c r="BX84" s="201">
        <f t="shared" si="63"/>
        <v>0</v>
      </c>
      <c r="BY84" s="191"/>
      <c r="BZ84" s="191"/>
      <c r="CA84" s="191"/>
      <c r="CB84" s="191">
        <v>0</v>
      </c>
      <c r="CC84" s="191">
        <f t="shared" si="64"/>
        <v>0</v>
      </c>
      <c r="CD84" s="191"/>
      <c r="CE84" s="191">
        <f t="shared" si="65"/>
        <v>0</v>
      </c>
      <c r="CF84" s="191"/>
      <c r="CG84" s="191"/>
      <c r="CH84" s="191"/>
      <c r="CI84" s="191"/>
      <c r="CJ84" s="191"/>
      <c r="CK84" s="191"/>
      <c r="CL84" s="191">
        <f t="shared" si="66"/>
        <v>0</v>
      </c>
      <c r="CM84" s="191"/>
      <c r="CN84" s="191"/>
      <c r="CO84" s="191"/>
      <c r="CP84" s="191"/>
      <c r="CQ84" s="191"/>
      <c r="CR84" s="191"/>
      <c r="CS84" s="191">
        <f t="shared" si="67"/>
        <v>0</v>
      </c>
      <c r="CT84" s="191"/>
      <c r="CU84" s="191"/>
      <c r="CV84" s="191"/>
      <c r="CW84" s="191"/>
      <c r="CX84" s="191"/>
      <c r="CY84" s="191"/>
      <c r="CZ84" s="191">
        <f t="shared" si="68"/>
        <v>0</v>
      </c>
      <c r="DA84" s="191"/>
      <c r="DB84" s="191"/>
      <c r="DC84" s="191"/>
      <c r="DD84" s="191"/>
      <c r="DE84" s="191"/>
      <c r="DF84" s="191"/>
      <c r="DG84" s="191">
        <f t="shared" si="69"/>
        <v>0</v>
      </c>
      <c r="DH84" s="191"/>
      <c r="DI84" s="191"/>
      <c r="DJ84" s="191"/>
      <c r="DK84" s="191"/>
      <c r="DL84" s="191"/>
      <c r="DM84" s="191"/>
      <c r="DN84" s="191">
        <f t="shared" si="70"/>
        <v>0</v>
      </c>
      <c r="DO84" s="191"/>
      <c r="DP84" s="191"/>
      <c r="DQ84" s="191"/>
      <c r="DR84" s="191"/>
      <c r="DS84" s="191"/>
      <c r="DT84" s="191"/>
      <c r="DU84" s="191">
        <f t="shared" si="71"/>
        <v>0</v>
      </c>
      <c r="DV84" s="191"/>
      <c r="DW84" s="191"/>
      <c r="DX84" s="191"/>
      <c r="DY84" s="191"/>
      <c r="DZ84" s="191"/>
      <c r="EA84" s="191"/>
      <c r="EB84" s="191">
        <f t="shared" si="72"/>
        <v>0</v>
      </c>
      <c r="EC84" s="191"/>
      <c r="ED84" s="191"/>
      <c r="EE84" s="191"/>
      <c r="EF84" s="191"/>
      <c r="EG84" s="191"/>
      <c r="EH84" s="191"/>
      <c r="EI84" s="191">
        <f t="shared" si="73"/>
        <v>0</v>
      </c>
      <c r="EJ84" s="191"/>
      <c r="EK84" s="191"/>
      <c r="EL84" s="191"/>
      <c r="EM84" s="191"/>
      <c r="EN84" s="191"/>
      <c r="EO84" s="191"/>
      <c r="EP84" s="191">
        <f t="shared" si="74"/>
        <v>0</v>
      </c>
      <c r="EQ84" s="191"/>
      <c r="ER84" s="191"/>
      <c r="ES84" s="191"/>
      <c r="ET84" s="191"/>
      <c r="EU84" s="191"/>
      <c r="EV84" s="191"/>
      <c r="EW84" s="191">
        <f t="shared" si="75"/>
        <v>0</v>
      </c>
      <c r="EX84" s="191"/>
      <c r="EY84" s="191"/>
      <c r="EZ84" s="191"/>
      <c r="FA84" s="191"/>
      <c r="FB84" s="191"/>
      <c r="FC84" s="191"/>
      <c r="FD84" s="191">
        <f t="shared" si="76"/>
        <v>0</v>
      </c>
      <c r="FE84" s="191"/>
      <c r="FF84" s="191"/>
      <c r="FG84" s="191"/>
      <c r="FH84" s="191"/>
      <c r="FI84" s="202">
        <f t="shared" si="50"/>
        <v>0</v>
      </c>
      <c r="FJ84" s="202">
        <f t="shared" si="49"/>
        <v>0</v>
      </c>
      <c r="FK84" s="202">
        <f t="shared" si="49"/>
        <v>0</v>
      </c>
      <c r="FL84" s="9"/>
    </row>
    <row r="85" spans="1:168" ht="18" customHeight="1">
      <c r="A85" s="200">
        <v>14</v>
      </c>
      <c r="B85" s="191" t="s">
        <v>1911</v>
      </c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>
        <f t="shared" si="51"/>
        <v>0</v>
      </c>
      <c r="N85" s="191"/>
      <c r="O85" s="191"/>
      <c r="P85" s="191"/>
      <c r="Q85" s="191"/>
      <c r="R85" s="191"/>
      <c r="S85" s="191"/>
      <c r="T85" s="191">
        <f t="shared" si="52"/>
        <v>0</v>
      </c>
      <c r="U85" s="191"/>
      <c r="V85" s="191"/>
      <c r="W85" s="191"/>
      <c r="X85" s="191"/>
      <c r="Y85" s="191"/>
      <c r="Z85" s="191"/>
      <c r="AA85" s="191">
        <f t="shared" si="53"/>
        <v>0</v>
      </c>
      <c r="AB85" s="191"/>
      <c r="AC85" s="191"/>
      <c r="AD85" s="191"/>
      <c r="AE85" s="191"/>
      <c r="AF85" s="191"/>
      <c r="AG85" s="191"/>
      <c r="AH85" s="191">
        <f t="shared" si="54"/>
        <v>0</v>
      </c>
      <c r="AI85" s="191"/>
      <c r="AJ85" s="191"/>
      <c r="AK85" s="191"/>
      <c r="AL85" s="191">
        <f>2*7</f>
        <v>14</v>
      </c>
      <c r="AM85" s="191">
        <f t="shared" si="55"/>
        <v>350000</v>
      </c>
      <c r="AN85" s="191"/>
      <c r="AO85" s="191">
        <f t="shared" si="56"/>
        <v>350000</v>
      </c>
      <c r="AP85" s="191"/>
      <c r="AQ85" s="191"/>
      <c r="AR85" s="191"/>
      <c r="AS85" s="191"/>
      <c r="AT85" s="191"/>
      <c r="AU85" s="191"/>
      <c r="AV85" s="191">
        <f t="shared" si="57"/>
        <v>0</v>
      </c>
      <c r="AW85" s="191"/>
      <c r="AX85" s="191"/>
      <c r="AY85" s="191"/>
      <c r="AZ85" s="191"/>
      <c r="BA85" s="191"/>
      <c r="BB85" s="191"/>
      <c r="BC85" s="191">
        <f t="shared" si="58"/>
        <v>0</v>
      </c>
      <c r="BD85" s="191"/>
      <c r="BE85" s="191"/>
      <c r="BF85" s="191"/>
      <c r="BG85" s="191"/>
      <c r="BH85" s="191"/>
      <c r="BI85" s="191"/>
      <c r="BJ85" s="191">
        <f t="shared" si="59"/>
        <v>0</v>
      </c>
      <c r="BK85" s="191"/>
      <c r="BL85" s="191"/>
      <c r="BM85" s="191"/>
      <c r="BN85" s="191"/>
      <c r="BO85" s="191"/>
      <c r="BP85" s="191"/>
      <c r="BQ85" s="191">
        <f t="shared" si="60"/>
        <v>0</v>
      </c>
      <c r="BR85" s="191"/>
      <c r="BS85" s="191"/>
      <c r="BT85" s="191"/>
      <c r="BU85" s="201">
        <f t="shared" si="61"/>
        <v>157.54170000000002</v>
      </c>
      <c r="BV85" s="201">
        <f t="shared" si="62"/>
        <v>15754.170000000002</v>
      </c>
      <c r="BW85" s="191"/>
      <c r="BX85" s="201">
        <f t="shared" si="63"/>
        <v>15754.170000000002</v>
      </c>
      <c r="BY85" s="191">
        <v>241</v>
      </c>
      <c r="BZ85" s="191"/>
      <c r="CA85" s="191"/>
      <c r="CB85" s="191">
        <v>347</v>
      </c>
      <c r="CC85" s="191">
        <f t="shared" si="64"/>
        <v>34700</v>
      </c>
      <c r="CD85" s="191"/>
      <c r="CE85" s="191">
        <f t="shared" si="65"/>
        <v>34700</v>
      </c>
      <c r="CF85" s="191">
        <v>224</v>
      </c>
      <c r="CG85" s="191"/>
      <c r="CH85" s="191"/>
      <c r="CI85" s="191"/>
      <c r="CJ85" s="191"/>
      <c r="CK85" s="191"/>
      <c r="CL85" s="191">
        <f t="shared" si="66"/>
        <v>0</v>
      </c>
      <c r="CM85" s="191"/>
      <c r="CN85" s="191"/>
      <c r="CO85" s="191"/>
      <c r="CP85" s="191"/>
      <c r="CQ85" s="191"/>
      <c r="CR85" s="191"/>
      <c r="CS85" s="191">
        <f t="shared" si="67"/>
        <v>0</v>
      </c>
      <c r="CT85" s="191"/>
      <c r="CU85" s="191"/>
      <c r="CV85" s="191"/>
      <c r="CW85" s="191"/>
      <c r="CX85" s="191"/>
      <c r="CY85" s="191"/>
      <c r="CZ85" s="191">
        <f t="shared" si="68"/>
        <v>0</v>
      </c>
      <c r="DA85" s="191"/>
      <c r="DB85" s="191"/>
      <c r="DC85" s="191"/>
      <c r="DD85" s="191"/>
      <c r="DE85" s="191"/>
      <c r="DF85" s="191"/>
      <c r="DG85" s="191">
        <f t="shared" si="69"/>
        <v>0</v>
      </c>
      <c r="DH85" s="191"/>
      <c r="DI85" s="191"/>
      <c r="DJ85" s="191"/>
      <c r="DK85" s="191"/>
      <c r="DL85" s="191"/>
      <c r="DM85" s="191"/>
      <c r="DN85" s="191">
        <f t="shared" si="70"/>
        <v>0</v>
      </c>
      <c r="DO85" s="191"/>
      <c r="DP85" s="191"/>
      <c r="DQ85" s="191"/>
      <c r="DR85" s="191"/>
      <c r="DS85" s="191"/>
      <c r="DT85" s="191"/>
      <c r="DU85" s="191">
        <f t="shared" si="71"/>
        <v>0</v>
      </c>
      <c r="DV85" s="191"/>
      <c r="DW85" s="191"/>
      <c r="DX85" s="191"/>
      <c r="DY85" s="191"/>
      <c r="DZ85" s="191"/>
      <c r="EA85" s="191"/>
      <c r="EB85" s="191">
        <f t="shared" si="72"/>
        <v>0</v>
      </c>
      <c r="EC85" s="191"/>
      <c r="ED85" s="191"/>
      <c r="EE85" s="191"/>
      <c r="EF85" s="191"/>
      <c r="EG85" s="191"/>
      <c r="EH85" s="191"/>
      <c r="EI85" s="191">
        <f t="shared" si="73"/>
        <v>0</v>
      </c>
      <c r="EJ85" s="191"/>
      <c r="EK85" s="191"/>
      <c r="EL85" s="191"/>
      <c r="EM85" s="191"/>
      <c r="EN85" s="191"/>
      <c r="EO85" s="191"/>
      <c r="EP85" s="191">
        <f t="shared" si="74"/>
        <v>0</v>
      </c>
      <c r="EQ85" s="191"/>
      <c r="ER85" s="191"/>
      <c r="ES85" s="191"/>
      <c r="ET85" s="191"/>
      <c r="EU85" s="191"/>
      <c r="EV85" s="191"/>
      <c r="EW85" s="191">
        <f t="shared" si="75"/>
        <v>0</v>
      </c>
      <c r="EX85" s="191"/>
      <c r="EY85" s="191"/>
      <c r="EZ85" s="191"/>
      <c r="FA85" s="191"/>
      <c r="FB85" s="191"/>
      <c r="FC85" s="191"/>
      <c r="FD85" s="191">
        <f t="shared" si="76"/>
        <v>0</v>
      </c>
      <c r="FE85" s="191"/>
      <c r="FF85" s="191"/>
      <c r="FG85" s="191"/>
      <c r="FH85" s="191"/>
      <c r="FI85" s="202">
        <f t="shared" si="50"/>
        <v>400454.17</v>
      </c>
      <c r="FJ85" s="202">
        <f t="shared" si="49"/>
        <v>0</v>
      </c>
      <c r="FK85" s="202">
        <f t="shared" si="49"/>
        <v>400454.17</v>
      </c>
      <c r="FL85" s="9"/>
    </row>
    <row r="86" spans="1:168" ht="18" customHeight="1">
      <c r="A86" s="200">
        <v>15</v>
      </c>
      <c r="B86" s="191" t="s">
        <v>1912</v>
      </c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>
        <f t="shared" si="51"/>
        <v>0</v>
      </c>
      <c r="N86" s="191"/>
      <c r="O86" s="191"/>
      <c r="P86" s="191"/>
      <c r="Q86" s="191"/>
      <c r="R86" s="191"/>
      <c r="S86" s="191"/>
      <c r="T86" s="191">
        <f t="shared" si="52"/>
        <v>0</v>
      </c>
      <c r="U86" s="191"/>
      <c r="V86" s="191"/>
      <c r="W86" s="191"/>
      <c r="X86" s="191"/>
      <c r="Y86" s="191"/>
      <c r="Z86" s="191"/>
      <c r="AA86" s="191">
        <f t="shared" si="53"/>
        <v>0</v>
      </c>
      <c r="AB86" s="191"/>
      <c r="AC86" s="191"/>
      <c r="AD86" s="191"/>
      <c r="AE86" s="191"/>
      <c r="AF86" s="191"/>
      <c r="AG86" s="191"/>
      <c r="AH86" s="191">
        <f t="shared" si="54"/>
        <v>0</v>
      </c>
      <c r="AI86" s="191"/>
      <c r="AJ86" s="191"/>
      <c r="AK86" s="191"/>
      <c r="AL86" s="191">
        <f>1*7</f>
        <v>7</v>
      </c>
      <c r="AM86" s="191">
        <f t="shared" si="55"/>
        <v>175000</v>
      </c>
      <c r="AN86" s="191"/>
      <c r="AO86" s="191">
        <f t="shared" si="56"/>
        <v>175000</v>
      </c>
      <c r="AP86" s="191"/>
      <c r="AQ86" s="191"/>
      <c r="AR86" s="191"/>
      <c r="AS86" s="191"/>
      <c r="AT86" s="191"/>
      <c r="AU86" s="191"/>
      <c r="AV86" s="191">
        <f t="shared" si="57"/>
        <v>0</v>
      </c>
      <c r="AW86" s="191"/>
      <c r="AX86" s="191"/>
      <c r="AY86" s="191"/>
      <c r="AZ86" s="191"/>
      <c r="BA86" s="191"/>
      <c r="BB86" s="191"/>
      <c r="BC86" s="191">
        <f t="shared" si="58"/>
        <v>0</v>
      </c>
      <c r="BD86" s="191"/>
      <c r="BE86" s="191"/>
      <c r="BF86" s="191"/>
      <c r="BG86" s="191"/>
      <c r="BH86" s="191"/>
      <c r="BI86" s="191"/>
      <c r="BJ86" s="191">
        <f t="shared" si="59"/>
        <v>0</v>
      </c>
      <c r="BK86" s="191"/>
      <c r="BL86" s="191"/>
      <c r="BM86" s="191"/>
      <c r="BN86" s="191"/>
      <c r="BO86" s="191"/>
      <c r="BP86" s="191"/>
      <c r="BQ86" s="191">
        <f t="shared" si="60"/>
        <v>0</v>
      </c>
      <c r="BR86" s="191"/>
      <c r="BS86" s="191"/>
      <c r="BT86" s="191"/>
      <c r="BU86" s="201">
        <f t="shared" si="61"/>
        <v>64.716300000000004</v>
      </c>
      <c r="BV86" s="201">
        <f t="shared" si="62"/>
        <v>6471.63</v>
      </c>
      <c r="BW86" s="191"/>
      <c r="BX86" s="201">
        <f t="shared" si="63"/>
        <v>6471.63</v>
      </c>
      <c r="BY86" s="191">
        <v>99</v>
      </c>
      <c r="BZ86" s="191"/>
      <c r="CA86" s="191"/>
      <c r="CB86" s="191">
        <v>187</v>
      </c>
      <c r="CC86" s="191">
        <f t="shared" si="64"/>
        <v>18700</v>
      </c>
      <c r="CD86" s="191"/>
      <c r="CE86" s="191">
        <f t="shared" si="65"/>
        <v>18700</v>
      </c>
      <c r="CF86" s="191">
        <v>121</v>
      </c>
      <c r="CG86" s="191"/>
      <c r="CH86" s="191"/>
      <c r="CI86" s="191"/>
      <c r="CJ86" s="191"/>
      <c r="CK86" s="191"/>
      <c r="CL86" s="191">
        <f t="shared" si="66"/>
        <v>0</v>
      </c>
      <c r="CM86" s="191"/>
      <c r="CN86" s="191"/>
      <c r="CO86" s="191"/>
      <c r="CP86" s="191"/>
      <c r="CQ86" s="191"/>
      <c r="CR86" s="191"/>
      <c r="CS86" s="191">
        <f t="shared" si="67"/>
        <v>0</v>
      </c>
      <c r="CT86" s="191"/>
      <c r="CU86" s="191"/>
      <c r="CV86" s="191"/>
      <c r="CW86" s="191"/>
      <c r="CX86" s="191"/>
      <c r="CY86" s="191"/>
      <c r="CZ86" s="191">
        <f t="shared" si="68"/>
        <v>0</v>
      </c>
      <c r="DA86" s="191"/>
      <c r="DB86" s="191"/>
      <c r="DC86" s="191"/>
      <c r="DD86" s="191"/>
      <c r="DE86" s="191"/>
      <c r="DF86" s="191"/>
      <c r="DG86" s="191">
        <f t="shared" si="69"/>
        <v>0</v>
      </c>
      <c r="DH86" s="191"/>
      <c r="DI86" s="191"/>
      <c r="DJ86" s="191"/>
      <c r="DK86" s="191"/>
      <c r="DL86" s="191"/>
      <c r="DM86" s="191"/>
      <c r="DN86" s="191">
        <f t="shared" si="70"/>
        <v>0</v>
      </c>
      <c r="DO86" s="191"/>
      <c r="DP86" s="191"/>
      <c r="DQ86" s="191"/>
      <c r="DR86" s="191"/>
      <c r="DS86" s="191"/>
      <c r="DT86" s="191"/>
      <c r="DU86" s="191">
        <f t="shared" si="71"/>
        <v>0</v>
      </c>
      <c r="DV86" s="191"/>
      <c r="DW86" s="191"/>
      <c r="DX86" s="191"/>
      <c r="DY86" s="191"/>
      <c r="DZ86" s="191"/>
      <c r="EA86" s="191"/>
      <c r="EB86" s="191">
        <f t="shared" si="72"/>
        <v>0</v>
      </c>
      <c r="EC86" s="191"/>
      <c r="ED86" s="191"/>
      <c r="EE86" s="191"/>
      <c r="EF86" s="191"/>
      <c r="EG86" s="191"/>
      <c r="EH86" s="191"/>
      <c r="EI86" s="191">
        <f t="shared" si="73"/>
        <v>0</v>
      </c>
      <c r="EJ86" s="191"/>
      <c r="EK86" s="191"/>
      <c r="EL86" s="191"/>
      <c r="EM86" s="191"/>
      <c r="EN86" s="191"/>
      <c r="EO86" s="191"/>
      <c r="EP86" s="191">
        <f t="shared" si="74"/>
        <v>0</v>
      </c>
      <c r="EQ86" s="191"/>
      <c r="ER86" s="191"/>
      <c r="ES86" s="191"/>
      <c r="ET86" s="191"/>
      <c r="EU86" s="191"/>
      <c r="EV86" s="191"/>
      <c r="EW86" s="191">
        <f t="shared" si="75"/>
        <v>0</v>
      </c>
      <c r="EX86" s="191"/>
      <c r="EY86" s="191"/>
      <c r="EZ86" s="191"/>
      <c r="FA86" s="191"/>
      <c r="FB86" s="191"/>
      <c r="FC86" s="191"/>
      <c r="FD86" s="191">
        <f t="shared" si="76"/>
        <v>0</v>
      </c>
      <c r="FE86" s="191"/>
      <c r="FF86" s="191"/>
      <c r="FG86" s="191"/>
      <c r="FH86" s="191"/>
      <c r="FI86" s="202">
        <f t="shared" si="50"/>
        <v>200171.63</v>
      </c>
      <c r="FJ86" s="202">
        <f t="shared" si="49"/>
        <v>0</v>
      </c>
      <c r="FK86" s="202">
        <f t="shared" si="49"/>
        <v>200171.63</v>
      </c>
      <c r="FL86" s="9"/>
    </row>
    <row r="87" spans="1:168" ht="18" customHeight="1">
      <c r="A87" s="200">
        <v>16</v>
      </c>
      <c r="B87" s="191" t="s">
        <v>1913</v>
      </c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>
        <f t="shared" si="51"/>
        <v>0</v>
      </c>
      <c r="N87" s="191"/>
      <c r="O87" s="191"/>
      <c r="P87" s="191"/>
      <c r="Q87" s="191"/>
      <c r="R87" s="191"/>
      <c r="S87" s="191"/>
      <c r="T87" s="191">
        <f t="shared" si="52"/>
        <v>0</v>
      </c>
      <c r="U87" s="191"/>
      <c r="V87" s="191"/>
      <c r="W87" s="191"/>
      <c r="X87" s="191"/>
      <c r="Y87" s="191"/>
      <c r="Z87" s="191"/>
      <c r="AA87" s="191">
        <f t="shared" si="53"/>
        <v>0</v>
      </c>
      <c r="AB87" s="191"/>
      <c r="AC87" s="191"/>
      <c r="AD87" s="191"/>
      <c r="AE87" s="191"/>
      <c r="AF87" s="191"/>
      <c r="AG87" s="191"/>
      <c r="AH87" s="191">
        <f t="shared" si="54"/>
        <v>0</v>
      </c>
      <c r="AI87" s="191"/>
      <c r="AJ87" s="191"/>
      <c r="AK87" s="191"/>
      <c r="AL87" s="191">
        <f>2*7</f>
        <v>14</v>
      </c>
      <c r="AM87" s="191">
        <f t="shared" si="55"/>
        <v>350000</v>
      </c>
      <c r="AN87" s="191"/>
      <c r="AO87" s="191">
        <f t="shared" si="56"/>
        <v>350000</v>
      </c>
      <c r="AP87" s="191"/>
      <c r="AQ87" s="191"/>
      <c r="AR87" s="191"/>
      <c r="AS87" s="191"/>
      <c r="AT87" s="191"/>
      <c r="AU87" s="191"/>
      <c r="AV87" s="191">
        <f t="shared" si="57"/>
        <v>0</v>
      </c>
      <c r="AW87" s="191"/>
      <c r="AX87" s="191"/>
      <c r="AY87" s="191"/>
      <c r="AZ87" s="191"/>
      <c r="BA87" s="191"/>
      <c r="BB87" s="191"/>
      <c r="BC87" s="191">
        <f t="shared" si="58"/>
        <v>0</v>
      </c>
      <c r="BD87" s="191"/>
      <c r="BE87" s="191"/>
      <c r="BF87" s="191"/>
      <c r="BG87" s="191"/>
      <c r="BH87" s="191"/>
      <c r="BI87" s="191"/>
      <c r="BJ87" s="191">
        <f t="shared" si="59"/>
        <v>0</v>
      </c>
      <c r="BK87" s="191"/>
      <c r="BL87" s="191"/>
      <c r="BM87" s="191"/>
      <c r="BN87" s="191"/>
      <c r="BO87" s="191"/>
      <c r="BP87" s="191"/>
      <c r="BQ87" s="191">
        <f t="shared" si="60"/>
        <v>0</v>
      </c>
      <c r="BR87" s="191"/>
      <c r="BS87" s="191"/>
      <c r="BT87" s="191"/>
      <c r="BU87" s="201">
        <f t="shared" si="61"/>
        <v>106.55310000000001</v>
      </c>
      <c r="BV87" s="201">
        <f t="shared" si="62"/>
        <v>10655.310000000001</v>
      </c>
      <c r="BW87" s="191"/>
      <c r="BX87" s="201">
        <f t="shared" si="63"/>
        <v>10655.310000000001</v>
      </c>
      <c r="BY87" s="191">
        <v>163</v>
      </c>
      <c r="BZ87" s="191"/>
      <c r="CA87" s="191"/>
      <c r="CB87" s="191">
        <v>260</v>
      </c>
      <c r="CC87" s="191">
        <f t="shared" si="64"/>
        <v>26000</v>
      </c>
      <c r="CD87" s="191"/>
      <c r="CE87" s="191">
        <f t="shared" si="65"/>
        <v>26000</v>
      </c>
      <c r="CF87" s="191">
        <v>168</v>
      </c>
      <c r="CG87" s="191"/>
      <c r="CH87" s="191"/>
      <c r="CI87" s="191"/>
      <c r="CJ87" s="191"/>
      <c r="CK87" s="191"/>
      <c r="CL87" s="191">
        <f t="shared" si="66"/>
        <v>0</v>
      </c>
      <c r="CM87" s="191"/>
      <c r="CN87" s="191"/>
      <c r="CO87" s="191"/>
      <c r="CP87" s="191"/>
      <c r="CQ87" s="191"/>
      <c r="CR87" s="191"/>
      <c r="CS87" s="191">
        <f t="shared" si="67"/>
        <v>0</v>
      </c>
      <c r="CT87" s="191"/>
      <c r="CU87" s="191"/>
      <c r="CV87" s="191"/>
      <c r="CW87" s="191"/>
      <c r="CX87" s="191"/>
      <c r="CY87" s="191"/>
      <c r="CZ87" s="191">
        <f t="shared" si="68"/>
        <v>0</v>
      </c>
      <c r="DA87" s="191"/>
      <c r="DB87" s="191"/>
      <c r="DC87" s="191"/>
      <c r="DD87" s="191"/>
      <c r="DE87" s="191"/>
      <c r="DF87" s="191"/>
      <c r="DG87" s="191">
        <f t="shared" si="69"/>
        <v>0</v>
      </c>
      <c r="DH87" s="191"/>
      <c r="DI87" s="191"/>
      <c r="DJ87" s="191"/>
      <c r="DK87" s="191"/>
      <c r="DL87" s="191"/>
      <c r="DM87" s="191"/>
      <c r="DN87" s="191">
        <f t="shared" si="70"/>
        <v>0</v>
      </c>
      <c r="DO87" s="191"/>
      <c r="DP87" s="191"/>
      <c r="DQ87" s="191"/>
      <c r="DR87" s="191"/>
      <c r="DS87" s="191"/>
      <c r="DT87" s="191"/>
      <c r="DU87" s="191">
        <f t="shared" si="71"/>
        <v>0</v>
      </c>
      <c r="DV87" s="191"/>
      <c r="DW87" s="191"/>
      <c r="DX87" s="191"/>
      <c r="DY87" s="191"/>
      <c r="DZ87" s="191"/>
      <c r="EA87" s="191"/>
      <c r="EB87" s="191">
        <f t="shared" si="72"/>
        <v>0</v>
      </c>
      <c r="EC87" s="191"/>
      <c r="ED87" s="191"/>
      <c r="EE87" s="191"/>
      <c r="EF87" s="191"/>
      <c r="EG87" s="191"/>
      <c r="EH87" s="191"/>
      <c r="EI87" s="191">
        <f t="shared" si="73"/>
        <v>0</v>
      </c>
      <c r="EJ87" s="191"/>
      <c r="EK87" s="191"/>
      <c r="EL87" s="191"/>
      <c r="EM87" s="191"/>
      <c r="EN87" s="191"/>
      <c r="EO87" s="191"/>
      <c r="EP87" s="191">
        <f t="shared" si="74"/>
        <v>0</v>
      </c>
      <c r="EQ87" s="191"/>
      <c r="ER87" s="191"/>
      <c r="ES87" s="191"/>
      <c r="ET87" s="191"/>
      <c r="EU87" s="191"/>
      <c r="EV87" s="191"/>
      <c r="EW87" s="191">
        <f t="shared" si="75"/>
        <v>0</v>
      </c>
      <c r="EX87" s="191"/>
      <c r="EY87" s="191"/>
      <c r="EZ87" s="191"/>
      <c r="FA87" s="191"/>
      <c r="FB87" s="191"/>
      <c r="FC87" s="191"/>
      <c r="FD87" s="191">
        <f t="shared" si="76"/>
        <v>0</v>
      </c>
      <c r="FE87" s="191"/>
      <c r="FF87" s="191"/>
      <c r="FG87" s="191"/>
      <c r="FH87" s="191"/>
      <c r="FI87" s="202">
        <f t="shared" si="50"/>
        <v>386655.31</v>
      </c>
      <c r="FJ87" s="202">
        <f t="shared" ref="FJ87:FJ101" si="77">L87+S87+Z87+AG87+AN87+AU87+BB87+BI87+BP87+BW87+CD87+CK87+CR87+CY87+DF87+DM87+DT87+EA87+EH87+EO87+EV87+FC87</f>
        <v>0</v>
      </c>
      <c r="FK87" s="202">
        <f t="shared" ref="FK87:FK101" si="78">M87+T87+AA87+AH87+AO87+AV87+BC87+BJ87+BQ87+BX87+CE87+CL87+CS87+CZ87+DG87+DN87+DU87+EB87+EI87+EP87+EW87+FD87</f>
        <v>386655.31</v>
      </c>
      <c r="FL87" s="9"/>
    </row>
    <row r="88" spans="1:168" ht="18" customHeight="1">
      <c r="A88" s="200">
        <v>17</v>
      </c>
      <c r="B88" s="191" t="s">
        <v>1914</v>
      </c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>
        <f t="shared" si="51"/>
        <v>0</v>
      </c>
      <c r="N88" s="191"/>
      <c r="O88" s="191"/>
      <c r="P88" s="191"/>
      <c r="Q88" s="191"/>
      <c r="R88" s="191"/>
      <c r="S88" s="191"/>
      <c r="T88" s="191">
        <f t="shared" si="52"/>
        <v>0</v>
      </c>
      <c r="U88" s="191"/>
      <c r="V88" s="191"/>
      <c r="W88" s="191"/>
      <c r="X88" s="191"/>
      <c r="Y88" s="191"/>
      <c r="Z88" s="191"/>
      <c r="AA88" s="191">
        <f t="shared" si="53"/>
        <v>0</v>
      </c>
      <c r="AB88" s="191"/>
      <c r="AC88" s="191"/>
      <c r="AD88" s="191"/>
      <c r="AE88" s="191"/>
      <c r="AF88" s="191"/>
      <c r="AG88" s="191"/>
      <c r="AH88" s="191">
        <f t="shared" si="54"/>
        <v>0</v>
      </c>
      <c r="AI88" s="191"/>
      <c r="AJ88" s="191"/>
      <c r="AK88" s="191"/>
      <c r="AL88" s="191">
        <f>1*7</f>
        <v>7</v>
      </c>
      <c r="AM88" s="191">
        <f t="shared" si="55"/>
        <v>175000</v>
      </c>
      <c r="AN88" s="191"/>
      <c r="AO88" s="191">
        <f t="shared" si="56"/>
        <v>175000</v>
      </c>
      <c r="AP88" s="191"/>
      <c r="AQ88" s="191"/>
      <c r="AR88" s="191"/>
      <c r="AS88" s="191"/>
      <c r="AT88" s="191"/>
      <c r="AU88" s="191"/>
      <c r="AV88" s="191">
        <f t="shared" si="57"/>
        <v>0</v>
      </c>
      <c r="AW88" s="191"/>
      <c r="AX88" s="191"/>
      <c r="AY88" s="191"/>
      <c r="AZ88" s="191"/>
      <c r="BA88" s="191"/>
      <c r="BB88" s="191"/>
      <c r="BC88" s="191">
        <f t="shared" si="58"/>
        <v>0</v>
      </c>
      <c r="BD88" s="191"/>
      <c r="BE88" s="191"/>
      <c r="BF88" s="191"/>
      <c r="BG88" s="191"/>
      <c r="BH88" s="191"/>
      <c r="BI88" s="191"/>
      <c r="BJ88" s="191">
        <f t="shared" si="59"/>
        <v>0</v>
      </c>
      <c r="BK88" s="191"/>
      <c r="BL88" s="191"/>
      <c r="BM88" s="191"/>
      <c r="BN88" s="191"/>
      <c r="BO88" s="191"/>
      <c r="BP88" s="191"/>
      <c r="BQ88" s="191">
        <f t="shared" si="60"/>
        <v>0</v>
      </c>
      <c r="BR88" s="191"/>
      <c r="BS88" s="191"/>
      <c r="BT88" s="191"/>
      <c r="BU88" s="201">
        <f t="shared" si="61"/>
        <v>66.023700000000005</v>
      </c>
      <c r="BV88" s="201">
        <f t="shared" si="62"/>
        <v>6602.3700000000008</v>
      </c>
      <c r="BW88" s="191"/>
      <c r="BX88" s="201">
        <f t="shared" si="63"/>
        <v>6602.3700000000008</v>
      </c>
      <c r="BY88" s="191">
        <v>101</v>
      </c>
      <c r="BZ88" s="191"/>
      <c r="CA88" s="191"/>
      <c r="CB88" s="191">
        <v>206</v>
      </c>
      <c r="CC88" s="191">
        <f t="shared" si="64"/>
        <v>20600</v>
      </c>
      <c r="CD88" s="191"/>
      <c r="CE88" s="191">
        <f t="shared" si="65"/>
        <v>20600</v>
      </c>
      <c r="CF88" s="191">
        <v>133</v>
      </c>
      <c r="CG88" s="191"/>
      <c r="CH88" s="191"/>
      <c r="CI88" s="191"/>
      <c r="CJ88" s="191"/>
      <c r="CK88" s="191"/>
      <c r="CL88" s="191">
        <f t="shared" si="66"/>
        <v>0</v>
      </c>
      <c r="CM88" s="191"/>
      <c r="CN88" s="191"/>
      <c r="CO88" s="191"/>
      <c r="CP88" s="191"/>
      <c r="CQ88" s="191"/>
      <c r="CR88" s="191"/>
      <c r="CS88" s="191">
        <f t="shared" si="67"/>
        <v>0</v>
      </c>
      <c r="CT88" s="191"/>
      <c r="CU88" s="191"/>
      <c r="CV88" s="191"/>
      <c r="CW88" s="191"/>
      <c r="CX88" s="191"/>
      <c r="CY88" s="191"/>
      <c r="CZ88" s="191">
        <f t="shared" si="68"/>
        <v>0</v>
      </c>
      <c r="DA88" s="191"/>
      <c r="DB88" s="191"/>
      <c r="DC88" s="191"/>
      <c r="DD88" s="191"/>
      <c r="DE88" s="191"/>
      <c r="DF88" s="191"/>
      <c r="DG88" s="191">
        <f t="shared" si="69"/>
        <v>0</v>
      </c>
      <c r="DH88" s="191"/>
      <c r="DI88" s="191"/>
      <c r="DJ88" s="191"/>
      <c r="DK88" s="191"/>
      <c r="DL88" s="191"/>
      <c r="DM88" s="191"/>
      <c r="DN88" s="191">
        <f t="shared" si="70"/>
        <v>0</v>
      </c>
      <c r="DO88" s="191"/>
      <c r="DP88" s="191"/>
      <c r="DQ88" s="191"/>
      <c r="DR88" s="191"/>
      <c r="DS88" s="191"/>
      <c r="DT88" s="191"/>
      <c r="DU88" s="191">
        <f t="shared" si="71"/>
        <v>0</v>
      </c>
      <c r="DV88" s="191"/>
      <c r="DW88" s="191"/>
      <c r="DX88" s="191"/>
      <c r="DY88" s="191"/>
      <c r="DZ88" s="191"/>
      <c r="EA88" s="191"/>
      <c r="EB88" s="191">
        <f t="shared" si="72"/>
        <v>0</v>
      </c>
      <c r="EC88" s="191"/>
      <c r="ED88" s="191"/>
      <c r="EE88" s="191"/>
      <c r="EF88" s="191"/>
      <c r="EG88" s="191"/>
      <c r="EH88" s="191"/>
      <c r="EI88" s="191">
        <f t="shared" si="73"/>
        <v>0</v>
      </c>
      <c r="EJ88" s="191"/>
      <c r="EK88" s="191"/>
      <c r="EL88" s="191"/>
      <c r="EM88" s="191"/>
      <c r="EN88" s="191"/>
      <c r="EO88" s="191"/>
      <c r="EP88" s="191">
        <f t="shared" si="74"/>
        <v>0</v>
      </c>
      <c r="EQ88" s="191"/>
      <c r="ER88" s="191"/>
      <c r="ES88" s="191"/>
      <c r="ET88" s="191"/>
      <c r="EU88" s="191"/>
      <c r="EV88" s="191"/>
      <c r="EW88" s="191">
        <f t="shared" si="75"/>
        <v>0</v>
      </c>
      <c r="EX88" s="191"/>
      <c r="EY88" s="191"/>
      <c r="EZ88" s="191"/>
      <c r="FA88" s="191"/>
      <c r="FB88" s="191"/>
      <c r="FC88" s="191"/>
      <c r="FD88" s="191">
        <f t="shared" si="76"/>
        <v>0</v>
      </c>
      <c r="FE88" s="191"/>
      <c r="FF88" s="191"/>
      <c r="FG88" s="191"/>
      <c r="FH88" s="191"/>
      <c r="FI88" s="202">
        <f t="shared" si="50"/>
        <v>202202.37</v>
      </c>
      <c r="FJ88" s="202">
        <f t="shared" si="77"/>
        <v>0</v>
      </c>
      <c r="FK88" s="202">
        <f t="shared" si="78"/>
        <v>202202.37</v>
      </c>
      <c r="FL88" s="9"/>
    </row>
    <row r="89" spans="1:168" ht="18" customHeight="1">
      <c r="A89" s="200">
        <v>18</v>
      </c>
      <c r="B89" s="191" t="s">
        <v>1915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>
        <f t="shared" si="51"/>
        <v>0</v>
      </c>
      <c r="N89" s="191"/>
      <c r="O89" s="191"/>
      <c r="P89" s="191"/>
      <c r="Q89" s="191"/>
      <c r="R89" s="191"/>
      <c r="S89" s="191"/>
      <c r="T89" s="191">
        <f t="shared" si="52"/>
        <v>0</v>
      </c>
      <c r="U89" s="191"/>
      <c r="V89" s="191"/>
      <c r="W89" s="191"/>
      <c r="X89" s="191"/>
      <c r="Y89" s="191"/>
      <c r="Z89" s="191"/>
      <c r="AA89" s="191">
        <f t="shared" si="53"/>
        <v>0</v>
      </c>
      <c r="AB89" s="191"/>
      <c r="AC89" s="191"/>
      <c r="AD89" s="191"/>
      <c r="AE89" s="191"/>
      <c r="AF89" s="191"/>
      <c r="AG89" s="191"/>
      <c r="AH89" s="191">
        <f t="shared" si="54"/>
        <v>0</v>
      </c>
      <c r="AI89" s="191"/>
      <c r="AJ89" s="191"/>
      <c r="AK89" s="191"/>
      <c r="AL89" s="191">
        <f>1*7</f>
        <v>7</v>
      </c>
      <c r="AM89" s="191">
        <f t="shared" si="55"/>
        <v>175000</v>
      </c>
      <c r="AN89" s="191"/>
      <c r="AO89" s="191">
        <f t="shared" si="56"/>
        <v>175000</v>
      </c>
      <c r="AP89" s="191"/>
      <c r="AQ89" s="191"/>
      <c r="AR89" s="191"/>
      <c r="AS89" s="191"/>
      <c r="AT89" s="191"/>
      <c r="AU89" s="191"/>
      <c r="AV89" s="191">
        <f t="shared" si="57"/>
        <v>0</v>
      </c>
      <c r="AW89" s="191"/>
      <c r="AX89" s="191"/>
      <c r="AY89" s="191"/>
      <c r="AZ89" s="191"/>
      <c r="BA89" s="191"/>
      <c r="BB89" s="191"/>
      <c r="BC89" s="191">
        <f t="shared" si="58"/>
        <v>0</v>
      </c>
      <c r="BD89" s="191"/>
      <c r="BE89" s="191"/>
      <c r="BF89" s="191"/>
      <c r="BG89" s="191"/>
      <c r="BH89" s="191"/>
      <c r="BI89" s="191"/>
      <c r="BJ89" s="191">
        <f t="shared" si="59"/>
        <v>0</v>
      </c>
      <c r="BK89" s="191"/>
      <c r="BL89" s="191"/>
      <c r="BM89" s="191"/>
      <c r="BN89" s="191"/>
      <c r="BO89" s="191"/>
      <c r="BP89" s="191"/>
      <c r="BQ89" s="191">
        <f t="shared" si="60"/>
        <v>0</v>
      </c>
      <c r="BR89" s="191"/>
      <c r="BS89" s="191"/>
      <c r="BT89" s="191"/>
      <c r="BU89" s="201">
        <f t="shared" si="61"/>
        <v>84.327300000000008</v>
      </c>
      <c r="BV89" s="201">
        <f t="shared" si="62"/>
        <v>8432.7300000000014</v>
      </c>
      <c r="BW89" s="191"/>
      <c r="BX89" s="201">
        <f t="shared" si="63"/>
        <v>8432.7300000000014</v>
      </c>
      <c r="BY89" s="191">
        <v>129</v>
      </c>
      <c r="BZ89" s="191"/>
      <c r="CA89" s="191"/>
      <c r="CB89" s="191">
        <v>227</v>
      </c>
      <c r="CC89" s="191">
        <f t="shared" si="64"/>
        <v>22700</v>
      </c>
      <c r="CD89" s="191"/>
      <c r="CE89" s="191">
        <f t="shared" si="65"/>
        <v>22700</v>
      </c>
      <c r="CF89" s="191">
        <v>147</v>
      </c>
      <c r="CG89" s="191"/>
      <c r="CH89" s="191"/>
      <c r="CI89" s="191"/>
      <c r="CJ89" s="191"/>
      <c r="CK89" s="191"/>
      <c r="CL89" s="191">
        <f t="shared" si="66"/>
        <v>0</v>
      </c>
      <c r="CM89" s="191"/>
      <c r="CN89" s="191"/>
      <c r="CO89" s="191"/>
      <c r="CP89" s="191"/>
      <c r="CQ89" s="191"/>
      <c r="CR89" s="191"/>
      <c r="CS89" s="191">
        <f t="shared" si="67"/>
        <v>0</v>
      </c>
      <c r="CT89" s="191"/>
      <c r="CU89" s="191"/>
      <c r="CV89" s="191"/>
      <c r="CW89" s="191"/>
      <c r="CX89" s="191"/>
      <c r="CY89" s="191"/>
      <c r="CZ89" s="191">
        <f t="shared" si="68"/>
        <v>0</v>
      </c>
      <c r="DA89" s="191"/>
      <c r="DB89" s="191"/>
      <c r="DC89" s="191"/>
      <c r="DD89" s="191"/>
      <c r="DE89" s="191"/>
      <c r="DF89" s="191"/>
      <c r="DG89" s="191">
        <f t="shared" si="69"/>
        <v>0</v>
      </c>
      <c r="DH89" s="191"/>
      <c r="DI89" s="191"/>
      <c r="DJ89" s="191"/>
      <c r="DK89" s="191"/>
      <c r="DL89" s="191"/>
      <c r="DM89" s="191"/>
      <c r="DN89" s="191">
        <f t="shared" si="70"/>
        <v>0</v>
      </c>
      <c r="DO89" s="191"/>
      <c r="DP89" s="191"/>
      <c r="DQ89" s="191"/>
      <c r="DR89" s="191"/>
      <c r="DS89" s="191"/>
      <c r="DT89" s="191"/>
      <c r="DU89" s="191">
        <f t="shared" si="71"/>
        <v>0</v>
      </c>
      <c r="DV89" s="191"/>
      <c r="DW89" s="191"/>
      <c r="DX89" s="191"/>
      <c r="DY89" s="191"/>
      <c r="DZ89" s="191"/>
      <c r="EA89" s="191"/>
      <c r="EB89" s="191">
        <f t="shared" si="72"/>
        <v>0</v>
      </c>
      <c r="EC89" s="191"/>
      <c r="ED89" s="191"/>
      <c r="EE89" s="191"/>
      <c r="EF89" s="191"/>
      <c r="EG89" s="191"/>
      <c r="EH89" s="191"/>
      <c r="EI89" s="191">
        <f t="shared" si="73"/>
        <v>0</v>
      </c>
      <c r="EJ89" s="191"/>
      <c r="EK89" s="191"/>
      <c r="EL89" s="191"/>
      <c r="EM89" s="191"/>
      <c r="EN89" s="191"/>
      <c r="EO89" s="191"/>
      <c r="EP89" s="191">
        <f t="shared" si="74"/>
        <v>0</v>
      </c>
      <c r="EQ89" s="191"/>
      <c r="ER89" s="191"/>
      <c r="ES89" s="191"/>
      <c r="ET89" s="191"/>
      <c r="EU89" s="191"/>
      <c r="EV89" s="191"/>
      <c r="EW89" s="191">
        <f t="shared" si="75"/>
        <v>0</v>
      </c>
      <c r="EX89" s="191"/>
      <c r="EY89" s="191"/>
      <c r="EZ89" s="191"/>
      <c r="FA89" s="191"/>
      <c r="FB89" s="191"/>
      <c r="FC89" s="191"/>
      <c r="FD89" s="191">
        <f t="shared" si="76"/>
        <v>0</v>
      </c>
      <c r="FE89" s="191"/>
      <c r="FF89" s="191"/>
      <c r="FG89" s="191"/>
      <c r="FH89" s="191"/>
      <c r="FI89" s="202">
        <f t="shared" si="50"/>
        <v>206132.73</v>
      </c>
      <c r="FJ89" s="202">
        <f t="shared" si="77"/>
        <v>0</v>
      </c>
      <c r="FK89" s="202">
        <f t="shared" si="78"/>
        <v>206132.73</v>
      </c>
      <c r="FL89" s="9"/>
    </row>
    <row r="90" spans="1:168" ht="18" customHeight="1">
      <c r="A90" s="200">
        <v>19</v>
      </c>
      <c r="B90" s="191" t="s">
        <v>1916</v>
      </c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>
        <f t="shared" si="51"/>
        <v>0</v>
      </c>
      <c r="N90" s="191"/>
      <c r="O90" s="191"/>
      <c r="P90" s="191"/>
      <c r="Q90" s="191"/>
      <c r="R90" s="191"/>
      <c r="S90" s="191"/>
      <c r="T90" s="191">
        <f t="shared" si="52"/>
        <v>0</v>
      </c>
      <c r="U90" s="191"/>
      <c r="V90" s="191"/>
      <c r="W90" s="191"/>
      <c r="X90" s="191"/>
      <c r="Y90" s="191"/>
      <c r="Z90" s="191"/>
      <c r="AA90" s="191">
        <f t="shared" si="53"/>
        <v>0</v>
      </c>
      <c r="AB90" s="191"/>
      <c r="AC90" s="191"/>
      <c r="AD90" s="191"/>
      <c r="AE90" s="191"/>
      <c r="AF90" s="191"/>
      <c r="AG90" s="191"/>
      <c r="AH90" s="191">
        <f t="shared" si="54"/>
        <v>0</v>
      </c>
      <c r="AI90" s="191"/>
      <c r="AJ90" s="191"/>
      <c r="AK90" s="191"/>
      <c r="AL90" s="191">
        <f>1*7</f>
        <v>7</v>
      </c>
      <c r="AM90" s="191">
        <f t="shared" si="55"/>
        <v>175000</v>
      </c>
      <c r="AN90" s="191"/>
      <c r="AO90" s="191">
        <f t="shared" si="56"/>
        <v>175000</v>
      </c>
      <c r="AP90" s="191"/>
      <c r="AQ90" s="191"/>
      <c r="AR90" s="191"/>
      <c r="AS90" s="191"/>
      <c r="AT90" s="191"/>
      <c r="AU90" s="191"/>
      <c r="AV90" s="191">
        <f t="shared" si="57"/>
        <v>0</v>
      </c>
      <c r="AW90" s="191"/>
      <c r="AX90" s="191"/>
      <c r="AY90" s="191"/>
      <c r="AZ90" s="191"/>
      <c r="BA90" s="191"/>
      <c r="BB90" s="191"/>
      <c r="BC90" s="191">
        <f t="shared" si="58"/>
        <v>0</v>
      </c>
      <c r="BD90" s="191"/>
      <c r="BE90" s="191"/>
      <c r="BF90" s="191"/>
      <c r="BG90" s="191"/>
      <c r="BH90" s="191"/>
      <c r="BI90" s="191"/>
      <c r="BJ90" s="191">
        <f t="shared" si="59"/>
        <v>0</v>
      </c>
      <c r="BK90" s="191"/>
      <c r="BL90" s="191"/>
      <c r="BM90" s="191"/>
      <c r="BN90" s="191"/>
      <c r="BO90" s="191"/>
      <c r="BP90" s="191"/>
      <c r="BQ90" s="191">
        <f t="shared" si="60"/>
        <v>0</v>
      </c>
      <c r="BR90" s="191"/>
      <c r="BS90" s="191"/>
      <c r="BT90" s="191"/>
      <c r="BU90" s="201">
        <f t="shared" si="61"/>
        <v>84.981000000000009</v>
      </c>
      <c r="BV90" s="201">
        <f t="shared" si="62"/>
        <v>8498.1</v>
      </c>
      <c r="BW90" s="191"/>
      <c r="BX90" s="201">
        <f t="shared" si="63"/>
        <v>8498.1</v>
      </c>
      <c r="BY90" s="191">
        <v>130</v>
      </c>
      <c r="BZ90" s="191"/>
      <c r="CA90" s="191"/>
      <c r="CB90" s="191">
        <v>108</v>
      </c>
      <c r="CC90" s="191">
        <f t="shared" si="64"/>
        <v>10800</v>
      </c>
      <c r="CD90" s="191"/>
      <c r="CE90" s="191">
        <f t="shared" si="65"/>
        <v>10800</v>
      </c>
      <c r="CF90" s="191">
        <v>70</v>
      </c>
      <c r="CG90" s="191"/>
      <c r="CH90" s="191"/>
      <c r="CI90" s="191"/>
      <c r="CJ90" s="191"/>
      <c r="CK90" s="191"/>
      <c r="CL90" s="191">
        <f t="shared" si="66"/>
        <v>0</v>
      </c>
      <c r="CM90" s="191"/>
      <c r="CN90" s="191"/>
      <c r="CO90" s="191"/>
      <c r="CP90" s="191"/>
      <c r="CQ90" s="191"/>
      <c r="CR90" s="191"/>
      <c r="CS90" s="191">
        <f t="shared" si="67"/>
        <v>0</v>
      </c>
      <c r="CT90" s="191"/>
      <c r="CU90" s="191"/>
      <c r="CV90" s="191"/>
      <c r="CW90" s="191"/>
      <c r="CX90" s="191"/>
      <c r="CY90" s="191"/>
      <c r="CZ90" s="191">
        <f t="shared" si="68"/>
        <v>0</v>
      </c>
      <c r="DA90" s="191"/>
      <c r="DB90" s="191"/>
      <c r="DC90" s="191"/>
      <c r="DD90" s="191"/>
      <c r="DE90" s="191"/>
      <c r="DF90" s="191"/>
      <c r="DG90" s="191">
        <f t="shared" si="69"/>
        <v>0</v>
      </c>
      <c r="DH90" s="191"/>
      <c r="DI90" s="191"/>
      <c r="DJ90" s="191"/>
      <c r="DK90" s="191"/>
      <c r="DL90" s="191"/>
      <c r="DM90" s="191"/>
      <c r="DN90" s="191">
        <f t="shared" si="70"/>
        <v>0</v>
      </c>
      <c r="DO90" s="191"/>
      <c r="DP90" s="191"/>
      <c r="DQ90" s="191"/>
      <c r="DR90" s="191"/>
      <c r="DS90" s="191"/>
      <c r="DT90" s="191"/>
      <c r="DU90" s="191">
        <f t="shared" si="71"/>
        <v>0</v>
      </c>
      <c r="DV90" s="191"/>
      <c r="DW90" s="191"/>
      <c r="DX90" s="191"/>
      <c r="DY90" s="191"/>
      <c r="DZ90" s="191"/>
      <c r="EA90" s="191"/>
      <c r="EB90" s="191">
        <f t="shared" si="72"/>
        <v>0</v>
      </c>
      <c r="EC90" s="191"/>
      <c r="ED90" s="191"/>
      <c r="EE90" s="191"/>
      <c r="EF90" s="191"/>
      <c r="EG90" s="191"/>
      <c r="EH90" s="191"/>
      <c r="EI90" s="191">
        <f t="shared" si="73"/>
        <v>0</v>
      </c>
      <c r="EJ90" s="191"/>
      <c r="EK90" s="191"/>
      <c r="EL90" s="191"/>
      <c r="EM90" s="191"/>
      <c r="EN90" s="191"/>
      <c r="EO90" s="191"/>
      <c r="EP90" s="191">
        <f t="shared" si="74"/>
        <v>0</v>
      </c>
      <c r="EQ90" s="191"/>
      <c r="ER90" s="191"/>
      <c r="ES90" s="191"/>
      <c r="ET90" s="191"/>
      <c r="EU90" s="191"/>
      <c r="EV90" s="191"/>
      <c r="EW90" s="191">
        <f t="shared" si="75"/>
        <v>0</v>
      </c>
      <c r="EX90" s="191"/>
      <c r="EY90" s="191"/>
      <c r="EZ90" s="191"/>
      <c r="FA90" s="191"/>
      <c r="FB90" s="191"/>
      <c r="FC90" s="191"/>
      <c r="FD90" s="191">
        <f t="shared" si="76"/>
        <v>0</v>
      </c>
      <c r="FE90" s="191"/>
      <c r="FF90" s="191"/>
      <c r="FG90" s="191"/>
      <c r="FH90" s="191"/>
      <c r="FI90" s="202">
        <f t="shared" si="50"/>
        <v>194298.1</v>
      </c>
      <c r="FJ90" s="202">
        <f t="shared" si="77"/>
        <v>0</v>
      </c>
      <c r="FK90" s="202">
        <f t="shared" si="78"/>
        <v>194298.1</v>
      </c>
      <c r="FL90" s="9"/>
    </row>
    <row r="91" spans="1:168" ht="18" customHeight="1">
      <c r="A91" s="200">
        <v>20</v>
      </c>
      <c r="B91" s="191" t="s">
        <v>1917</v>
      </c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>
        <f t="shared" si="51"/>
        <v>0</v>
      </c>
      <c r="N91" s="191"/>
      <c r="O91" s="191"/>
      <c r="P91" s="191"/>
      <c r="Q91" s="191"/>
      <c r="R91" s="191"/>
      <c r="S91" s="191"/>
      <c r="T91" s="191">
        <f t="shared" si="52"/>
        <v>0</v>
      </c>
      <c r="U91" s="191"/>
      <c r="V91" s="191"/>
      <c r="W91" s="191"/>
      <c r="X91" s="191"/>
      <c r="Y91" s="191"/>
      <c r="Z91" s="191"/>
      <c r="AA91" s="191">
        <f t="shared" si="53"/>
        <v>0</v>
      </c>
      <c r="AB91" s="191"/>
      <c r="AC91" s="191"/>
      <c r="AD91" s="191"/>
      <c r="AE91" s="191"/>
      <c r="AF91" s="191"/>
      <c r="AG91" s="191"/>
      <c r="AH91" s="191">
        <f t="shared" si="54"/>
        <v>0</v>
      </c>
      <c r="AI91" s="191"/>
      <c r="AJ91" s="191"/>
      <c r="AK91" s="191"/>
      <c r="AL91" s="191">
        <f>2*7</f>
        <v>14</v>
      </c>
      <c r="AM91" s="191">
        <f t="shared" si="55"/>
        <v>350000</v>
      </c>
      <c r="AN91" s="191"/>
      <c r="AO91" s="191">
        <f t="shared" si="56"/>
        <v>350000</v>
      </c>
      <c r="AP91" s="191"/>
      <c r="AQ91" s="191"/>
      <c r="AR91" s="191"/>
      <c r="AS91" s="191"/>
      <c r="AT91" s="191"/>
      <c r="AU91" s="191"/>
      <c r="AV91" s="191">
        <f t="shared" si="57"/>
        <v>0</v>
      </c>
      <c r="AW91" s="191"/>
      <c r="AX91" s="191"/>
      <c r="AY91" s="191"/>
      <c r="AZ91" s="191"/>
      <c r="BA91" s="191"/>
      <c r="BB91" s="191"/>
      <c r="BC91" s="191">
        <f t="shared" si="58"/>
        <v>0</v>
      </c>
      <c r="BD91" s="191"/>
      <c r="BE91" s="191"/>
      <c r="BF91" s="191"/>
      <c r="BG91" s="191"/>
      <c r="BH91" s="191"/>
      <c r="BI91" s="191"/>
      <c r="BJ91" s="191">
        <f t="shared" si="59"/>
        <v>0</v>
      </c>
      <c r="BK91" s="191"/>
      <c r="BL91" s="191"/>
      <c r="BM91" s="191"/>
      <c r="BN91" s="191"/>
      <c r="BO91" s="191"/>
      <c r="BP91" s="191"/>
      <c r="BQ91" s="191">
        <f t="shared" si="60"/>
        <v>0</v>
      </c>
      <c r="BR91" s="191"/>
      <c r="BS91" s="191"/>
      <c r="BT91" s="191"/>
      <c r="BU91" s="201">
        <f t="shared" si="61"/>
        <v>119.62710000000001</v>
      </c>
      <c r="BV91" s="201">
        <f t="shared" si="62"/>
        <v>11962.710000000001</v>
      </c>
      <c r="BW91" s="191"/>
      <c r="BX91" s="201">
        <f t="shared" si="63"/>
        <v>11962.710000000001</v>
      </c>
      <c r="BY91" s="191">
        <v>183</v>
      </c>
      <c r="BZ91" s="191"/>
      <c r="CA91" s="191"/>
      <c r="CB91" s="191">
        <v>316</v>
      </c>
      <c r="CC91" s="191">
        <f t="shared" si="64"/>
        <v>31600</v>
      </c>
      <c r="CD91" s="191"/>
      <c r="CE91" s="191">
        <f t="shared" si="65"/>
        <v>31600</v>
      </c>
      <c r="CF91" s="191">
        <v>206</v>
      </c>
      <c r="CG91" s="191"/>
      <c r="CH91" s="191"/>
      <c r="CI91" s="191"/>
      <c r="CJ91" s="191"/>
      <c r="CK91" s="191"/>
      <c r="CL91" s="191">
        <f t="shared" si="66"/>
        <v>0</v>
      </c>
      <c r="CM91" s="191"/>
      <c r="CN91" s="191"/>
      <c r="CO91" s="191"/>
      <c r="CP91" s="191"/>
      <c r="CQ91" s="191"/>
      <c r="CR91" s="191"/>
      <c r="CS91" s="191">
        <f t="shared" si="67"/>
        <v>0</v>
      </c>
      <c r="CT91" s="191"/>
      <c r="CU91" s="191"/>
      <c r="CV91" s="191"/>
      <c r="CW91" s="191"/>
      <c r="CX91" s="191"/>
      <c r="CY91" s="191"/>
      <c r="CZ91" s="191">
        <f t="shared" si="68"/>
        <v>0</v>
      </c>
      <c r="DA91" s="191"/>
      <c r="DB91" s="191"/>
      <c r="DC91" s="191"/>
      <c r="DD91" s="191"/>
      <c r="DE91" s="191"/>
      <c r="DF91" s="191"/>
      <c r="DG91" s="191">
        <f t="shared" si="69"/>
        <v>0</v>
      </c>
      <c r="DH91" s="191"/>
      <c r="DI91" s="191"/>
      <c r="DJ91" s="191"/>
      <c r="DK91" s="191"/>
      <c r="DL91" s="191"/>
      <c r="DM91" s="191"/>
      <c r="DN91" s="191">
        <f t="shared" si="70"/>
        <v>0</v>
      </c>
      <c r="DO91" s="191"/>
      <c r="DP91" s="191"/>
      <c r="DQ91" s="191"/>
      <c r="DR91" s="191"/>
      <c r="DS91" s="191"/>
      <c r="DT91" s="191"/>
      <c r="DU91" s="191">
        <f t="shared" si="71"/>
        <v>0</v>
      </c>
      <c r="DV91" s="191"/>
      <c r="DW91" s="191"/>
      <c r="DX91" s="191"/>
      <c r="DY91" s="191"/>
      <c r="DZ91" s="191"/>
      <c r="EA91" s="191"/>
      <c r="EB91" s="191">
        <f t="shared" si="72"/>
        <v>0</v>
      </c>
      <c r="EC91" s="191"/>
      <c r="ED91" s="191"/>
      <c r="EE91" s="191"/>
      <c r="EF91" s="191"/>
      <c r="EG91" s="191"/>
      <c r="EH91" s="191"/>
      <c r="EI91" s="191">
        <f t="shared" si="73"/>
        <v>0</v>
      </c>
      <c r="EJ91" s="191"/>
      <c r="EK91" s="191"/>
      <c r="EL91" s="191"/>
      <c r="EM91" s="191"/>
      <c r="EN91" s="191"/>
      <c r="EO91" s="191"/>
      <c r="EP91" s="191">
        <f t="shared" si="74"/>
        <v>0</v>
      </c>
      <c r="EQ91" s="191"/>
      <c r="ER91" s="191"/>
      <c r="ES91" s="191"/>
      <c r="ET91" s="191"/>
      <c r="EU91" s="191"/>
      <c r="EV91" s="191"/>
      <c r="EW91" s="191">
        <f t="shared" si="75"/>
        <v>0</v>
      </c>
      <c r="EX91" s="191"/>
      <c r="EY91" s="191"/>
      <c r="EZ91" s="191"/>
      <c r="FA91" s="191"/>
      <c r="FB91" s="191"/>
      <c r="FC91" s="191"/>
      <c r="FD91" s="191">
        <f t="shared" si="76"/>
        <v>0</v>
      </c>
      <c r="FE91" s="191"/>
      <c r="FF91" s="191"/>
      <c r="FG91" s="191"/>
      <c r="FH91" s="191"/>
      <c r="FI91" s="202">
        <f t="shared" si="50"/>
        <v>393562.71</v>
      </c>
      <c r="FJ91" s="202">
        <f t="shared" si="77"/>
        <v>0</v>
      </c>
      <c r="FK91" s="202">
        <f t="shared" si="78"/>
        <v>393562.71</v>
      </c>
      <c r="FL91" s="9"/>
    </row>
    <row r="92" spans="1:168" ht="18" customHeight="1">
      <c r="A92" s="200">
        <v>21</v>
      </c>
      <c r="B92" s="191" t="s">
        <v>1918</v>
      </c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>
        <f t="shared" si="51"/>
        <v>0</v>
      </c>
      <c r="N92" s="191"/>
      <c r="O92" s="191"/>
      <c r="P92" s="191"/>
      <c r="Q92" s="191"/>
      <c r="R92" s="191"/>
      <c r="S92" s="191"/>
      <c r="T92" s="191">
        <f t="shared" si="52"/>
        <v>0</v>
      </c>
      <c r="U92" s="191"/>
      <c r="V92" s="191"/>
      <c r="W92" s="191"/>
      <c r="X92" s="191"/>
      <c r="Y92" s="191"/>
      <c r="Z92" s="191"/>
      <c r="AA92" s="191">
        <f t="shared" si="53"/>
        <v>0</v>
      </c>
      <c r="AB92" s="191"/>
      <c r="AC92" s="191"/>
      <c r="AD92" s="191"/>
      <c r="AE92" s="191"/>
      <c r="AF92" s="191"/>
      <c r="AG92" s="191"/>
      <c r="AH92" s="191">
        <f t="shared" si="54"/>
        <v>0</v>
      </c>
      <c r="AI92" s="191"/>
      <c r="AJ92" s="191"/>
      <c r="AK92" s="191"/>
      <c r="AL92" s="191">
        <v>0</v>
      </c>
      <c r="AM92" s="191">
        <f t="shared" si="55"/>
        <v>0</v>
      </c>
      <c r="AN92" s="191"/>
      <c r="AO92" s="191">
        <f t="shared" si="56"/>
        <v>0</v>
      </c>
      <c r="AP92" s="191"/>
      <c r="AQ92" s="191"/>
      <c r="AR92" s="191"/>
      <c r="AS92" s="191"/>
      <c r="AT92" s="191"/>
      <c r="AU92" s="191"/>
      <c r="AV92" s="191">
        <f t="shared" si="57"/>
        <v>0</v>
      </c>
      <c r="AW92" s="191"/>
      <c r="AX92" s="191"/>
      <c r="AY92" s="191"/>
      <c r="AZ92" s="191"/>
      <c r="BA92" s="191"/>
      <c r="BB92" s="191"/>
      <c r="BC92" s="191">
        <f t="shared" si="58"/>
        <v>0</v>
      </c>
      <c r="BD92" s="191"/>
      <c r="BE92" s="191"/>
      <c r="BF92" s="191"/>
      <c r="BG92" s="191"/>
      <c r="BH92" s="191"/>
      <c r="BI92" s="191"/>
      <c r="BJ92" s="191">
        <f t="shared" si="59"/>
        <v>0</v>
      </c>
      <c r="BK92" s="191"/>
      <c r="BL92" s="191"/>
      <c r="BM92" s="191"/>
      <c r="BN92" s="191"/>
      <c r="BO92" s="191"/>
      <c r="BP92" s="191"/>
      <c r="BQ92" s="191">
        <f t="shared" si="60"/>
        <v>0</v>
      </c>
      <c r="BR92" s="191"/>
      <c r="BS92" s="191"/>
      <c r="BT92" s="191"/>
      <c r="BU92" s="201">
        <f t="shared" si="61"/>
        <v>0</v>
      </c>
      <c r="BV92" s="201">
        <f t="shared" si="62"/>
        <v>0</v>
      </c>
      <c r="BW92" s="191"/>
      <c r="BX92" s="201">
        <f t="shared" si="63"/>
        <v>0</v>
      </c>
      <c r="BY92" s="191"/>
      <c r="BZ92" s="191"/>
      <c r="CA92" s="191"/>
      <c r="CB92" s="191">
        <v>0</v>
      </c>
      <c r="CC92" s="191">
        <f t="shared" si="64"/>
        <v>0</v>
      </c>
      <c r="CD92" s="191"/>
      <c r="CE92" s="191">
        <f t="shared" si="65"/>
        <v>0</v>
      </c>
      <c r="CF92" s="191"/>
      <c r="CG92" s="191"/>
      <c r="CH92" s="191"/>
      <c r="CI92" s="191"/>
      <c r="CJ92" s="191"/>
      <c r="CK92" s="191"/>
      <c r="CL92" s="191">
        <f t="shared" si="66"/>
        <v>0</v>
      </c>
      <c r="CM92" s="191"/>
      <c r="CN92" s="191"/>
      <c r="CO92" s="191"/>
      <c r="CP92" s="191"/>
      <c r="CQ92" s="191"/>
      <c r="CR92" s="191"/>
      <c r="CS92" s="191">
        <f t="shared" si="67"/>
        <v>0</v>
      </c>
      <c r="CT92" s="191"/>
      <c r="CU92" s="191"/>
      <c r="CV92" s="191"/>
      <c r="CW92" s="191"/>
      <c r="CX92" s="191"/>
      <c r="CY92" s="191"/>
      <c r="CZ92" s="191">
        <f t="shared" si="68"/>
        <v>0</v>
      </c>
      <c r="DA92" s="191"/>
      <c r="DB92" s="191"/>
      <c r="DC92" s="191"/>
      <c r="DD92" s="191"/>
      <c r="DE92" s="191"/>
      <c r="DF92" s="191"/>
      <c r="DG92" s="191">
        <f t="shared" si="69"/>
        <v>0</v>
      </c>
      <c r="DH92" s="191"/>
      <c r="DI92" s="191"/>
      <c r="DJ92" s="191"/>
      <c r="DK92" s="191"/>
      <c r="DL92" s="191"/>
      <c r="DM92" s="191"/>
      <c r="DN92" s="191">
        <f t="shared" si="70"/>
        <v>0</v>
      </c>
      <c r="DO92" s="191"/>
      <c r="DP92" s="191"/>
      <c r="DQ92" s="191"/>
      <c r="DR92" s="191"/>
      <c r="DS92" s="191"/>
      <c r="DT92" s="191"/>
      <c r="DU92" s="191">
        <f t="shared" si="71"/>
        <v>0</v>
      </c>
      <c r="DV92" s="191"/>
      <c r="DW92" s="191"/>
      <c r="DX92" s="191"/>
      <c r="DY92" s="191"/>
      <c r="DZ92" s="191"/>
      <c r="EA92" s="191"/>
      <c r="EB92" s="191">
        <f t="shared" si="72"/>
        <v>0</v>
      </c>
      <c r="EC92" s="191"/>
      <c r="ED92" s="191"/>
      <c r="EE92" s="191"/>
      <c r="EF92" s="191"/>
      <c r="EG92" s="191"/>
      <c r="EH92" s="191"/>
      <c r="EI92" s="191">
        <f t="shared" si="73"/>
        <v>0</v>
      </c>
      <c r="EJ92" s="191"/>
      <c r="EK92" s="191"/>
      <c r="EL92" s="191"/>
      <c r="EM92" s="191"/>
      <c r="EN92" s="191"/>
      <c r="EO92" s="191"/>
      <c r="EP92" s="191">
        <f t="shared" si="74"/>
        <v>0</v>
      </c>
      <c r="EQ92" s="191"/>
      <c r="ER92" s="191"/>
      <c r="ES92" s="191"/>
      <c r="ET92" s="191"/>
      <c r="EU92" s="191"/>
      <c r="EV92" s="191"/>
      <c r="EW92" s="191">
        <f t="shared" si="75"/>
        <v>0</v>
      </c>
      <c r="EX92" s="191"/>
      <c r="EY92" s="191"/>
      <c r="EZ92" s="191"/>
      <c r="FA92" s="191"/>
      <c r="FB92" s="191"/>
      <c r="FC92" s="191"/>
      <c r="FD92" s="191">
        <f t="shared" si="76"/>
        <v>0</v>
      </c>
      <c r="FE92" s="191"/>
      <c r="FF92" s="191"/>
      <c r="FG92" s="191"/>
      <c r="FH92" s="191"/>
      <c r="FI92" s="202">
        <f t="shared" si="50"/>
        <v>0</v>
      </c>
      <c r="FJ92" s="202">
        <f t="shared" si="77"/>
        <v>0</v>
      </c>
      <c r="FK92" s="202">
        <f t="shared" si="78"/>
        <v>0</v>
      </c>
      <c r="FL92" s="9"/>
    </row>
    <row r="93" spans="1:168" ht="18" customHeight="1">
      <c r="A93" s="200">
        <v>22</v>
      </c>
      <c r="B93" s="191" t="s">
        <v>1919</v>
      </c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>
        <f t="shared" si="51"/>
        <v>0</v>
      </c>
      <c r="N93" s="191"/>
      <c r="O93" s="191"/>
      <c r="P93" s="191"/>
      <c r="Q93" s="191"/>
      <c r="R93" s="191"/>
      <c r="S93" s="191"/>
      <c r="T93" s="191">
        <f t="shared" si="52"/>
        <v>0</v>
      </c>
      <c r="U93" s="191"/>
      <c r="V93" s="191"/>
      <c r="W93" s="191"/>
      <c r="X93" s="191"/>
      <c r="Y93" s="191"/>
      <c r="Z93" s="191"/>
      <c r="AA93" s="191">
        <f t="shared" si="53"/>
        <v>0</v>
      </c>
      <c r="AB93" s="191"/>
      <c r="AC93" s="191"/>
      <c r="AD93" s="191"/>
      <c r="AE93" s="191"/>
      <c r="AF93" s="191"/>
      <c r="AG93" s="191"/>
      <c r="AH93" s="191">
        <f t="shared" si="54"/>
        <v>0</v>
      </c>
      <c r="AI93" s="191"/>
      <c r="AJ93" s="191"/>
      <c r="AK93" s="191"/>
      <c r="AL93" s="191">
        <v>0</v>
      </c>
      <c r="AM93" s="191">
        <f t="shared" si="55"/>
        <v>0</v>
      </c>
      <c r="AN93" s="191"/>
      <c r="AO93" s="191">
        <f t="shared" si="56"/>
        <v>0</v>
      </c>
      <c r="AP93" s="191"/>
      <c r="AQ93" s="191"/>
      <c r="AR93" s="191"/>
      <c r="AS93" s="191"/>
      <c r="AT93" s="191"/>
      <c r="AU93" s="191"/>
      <c r="AV93" s="191">
        <f t="shared" si="57"/>
        <v>0</v>
      </c>
      <c r="AW93" s="191"/>
      <c r="AX93" s="191"/>
      <c r="AY93" s="191"/>
      <c r="AZ93" s="191"/>
      <c r="BA93" s="191"/>
      <c r="BB93" s="191"/>
      <c r="BC93" s="191">
        <f t="shared" si="58"/>
        <v>0</v>
      </c>
      <c r="BD93" s="191"/>
      <c r="BE93" s="191"/>
      <c r="BF93" s="191"/>
      <c r="BG93" s="191"/>
      <c r="BH93" s="191"/>
      <c r="BI93" s="191"/>
      <c r="BJ93" s="191">
        <f t="shared" si="59"/>
        <v>0</v>
      </c>
      <c r="BK93" s="191"/>
      <c r="BL93" s="191"/>
      <c r="BM93" s="191"/>
      <c r="BN93" s="191"/>
      <c r="BO93" s="191"/>
      <c r="BP93" s="191"/>
      <c r="BQ93" s="191">
        <f t="shared" si="60"/>
        <v>0</v>
      </c>
      <c r="BR93" s="191"/>
      <c r="BS93" s="191"/>
      <c r="BT93" s="191"/>
      <c r="BU93" s="201">
        <f t="shared" si="61"/>
        <v>0</v>
      </c>
      <c r="BV93" s="201">
        <f t="shared" si="62"/>
        <v>0</v>
      </c>
      <c r="BW93" s="191"/>
      <c r="BX93" s="201">
        <f t="shared" si="63"/>
        <v>0</v>
      </c>
      <c r="BY93" s="191"/>
      <c r="BZ93" s="191"/>
      <c r="CA93" s="191"/>
      <c r="CB93" s="191">
        <v>0</v>
      </c>
      <c r="CC93" s="191">
        <f t="shared" si="64"/>
        <v>0</v>
      </c>
      <c r="CD93" s="191"/>
      <c r="CE93" s="191">
        <f t="shared" si="65"/>
        <v>0</v>
      </c>
      <c r="CF93" s="191"/>
      <c r="CG93" s="191"/>
      <c r="CH93" s="191"/>
      <c r="CI93" s="191"/>
      <c r="CJ93" s="191"/>
      <c r="CK93" s="191"/>
      <c r="CL93" s="191">
        <f t="shared" si="66"/>
        <v>0</v>
      </c>
      <c r="CM93" s="191"/>
      <c r="CN93" s="191"/>
      <c r="CO93" s="191"/>
      <c r="CP93" s="191"/>
      <c r="CQ93" s="191"/>
      <c r="CR93" s="191"/>
      <c r="CS93" s="191">
        <f t="shared" si="67"/>
        <v>0</v>
      </c>
      <c r="CT93" s="191"/>
      <c r="CU93" s="191"/>
      <c r="CV93" s="191"/>
      <c r="CW93" s="191"/>
      <c r="CX93" s="191"/>
      <c r="CY93" s="191"/>
      <c r="CZ93" s="191">
        <f t="shared" si="68"/>
        <v>0</v>
      </c>
      <c r="DA93" s="191"/>
      <c r="DB93" s="191"/>
      <c r="DC93" s="191"/>
      <c r="DD93" s="191"/>
      <c r="DE93" s="191"/>
      <c r="DF93" s="191"/>
      <c r="DG93" s="191">
        <f t="shared" si="69"/>
        <v>0</v>
      </c>
      <c r="DH93" s="191"/>
      <c r="DI93" s="191"/>
      <c r="DJ93" s="191"/>
      <c r="DK93" s="191"/>
      <c r="DL93" s="191"/>
      <c r="DM93" s="191"/>
      <c r="DN93" s="191">
        <f t="shared" si="70"/>
        <v>0</v>
      </c>
      <c r="DO93" s="191"/>
      <c r="DP93" s="191"/>
      <c r="DQ93" s="191"/>
      <c r="DR93" s="191"/>
      <c r="DS93" s="191"/>
      <c r="DT93" s="191"/>
      <c r="DU93" s="191">
        <f t="shared" si="71"/>
        <v>0</v>
      </c>
      <c r="DV93" s="191"/>
      <c r="DW93" s="191"/>
      <c r="DX93" s="191"/>
      <c r="DY93" s="191"/>
      <c r="DZ93" s="191"/>
      <c r="EA93" s="191"/>
      <c r="EB93" s="191">
        <f t="shared" si="72"/>
        <v>0</v>
      </c>
      <c r="EC93" s="191"/>
      <c r="ED93" s="191"/>
      <c r="EE93" s="191"/>
      <c r="EF93" s="191"/>
      <c r="EG93" s="191"/>
      <c r="EH93" s="191"/>
      <c r="EI93" s="191">
        <f t="shared" si="73"/>
        <v>0</v>
      </c>
      <c r="EJ93" s="191"/>
      <c r="EK93" s="191"/>
      <c r="EL93" s="191"/>
      <c r="EM93" s="191"/>
      <c r="EN93" s="191"/>
      <c r="EO93" s="191"/>
      <c r="EP93" s="191">
        <f t="shared" si="74"/>
        <v>0</v>
      </c>
      <c r="EQ93" s="191"/>
      <c r="ER93" s="191"/>
      <c r="ES93" s="191"/>
      <c r="ET93" s="191"/>
      <c r="EU93" s="191"/>
      <c r="EV93" s="191"/>
      <c r="EW93" s="191">
        <f t="shared" si="75"/>
        <v>0</v>
      </c>
      <c r="EX93" s="191"/>
      <c r="EY93" s="191"/>
      <c r="EZ93" s="191"/>
      <c r="FA93" s="191"/>
      <c r="FB93" s="191"/>
      <c r="FC93" s="191"/>
      <c r="FD93" s="191">
        <f t="shared" si="76"/>
        <v>0</v>
      </c>
      <c r="FE93" s="191"/>
      <c r="FF93" s="191"/>
      <c r="FG93" s="191"/>
      <c r="FH93" s="191"/>
      <c r="FI93" s="202">
        <f t="shared" si="50"/>
        <v>0</v>
      </c>
      <c r="FJ93" s="202">
        <f t="shared" si="77"/>
        <v>0</v>
      </c>
      <c r="FK93" s="202">
        <f t="shared" si="78"/>
        <v>0</v>
      </c>
      <c r="FL93" s="9"/>
    </row>
    <row r="94" spans="1:168" ht="18" customHeight="1">
      <c r="A94" s="200">
        <v>23</v>
      </c>
      <c r="B94" s="191" t="s">
        <v>1920</v>
      </c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>
        <f t="shared" si="51"/>
        <v>0</v>
      </c>
      <c r="N94" s="191"/>
      <c r="O94" s="191"/>
      <c r="P94" s="191"/>
      <c r="Q94" s="191"/>
      <c r="R94" s="191"/>
      <c r="S94" s="191"/>
      <c r="T94" s="191">
        <f t="shared" si="52"/>
        <v>0</v>
      </c>
      <c r="U94" s="191"/>
      <c r="V94" s="191"/>
      <c r="W94" s="191"/>
      <c r="X94" s="191"/>
      <c r="Y94" s="191"/>
      <c r="Z94" s="191"/>
      <c r="AA94" s="191">
        <f t="shared" si="53"/>
        <v>0</v>
      </c>
      <c r="AB94" s="191"/>
      <c r="AC94" s="191"/>
      <c r="AD94" s="191"/>
      <c r="AE94" s="191"/>
      <c r="AF94" s="191"/>
      <c r="AG94" s="191"/>
      <c r="AH94" s="191">
        <f t="shared" si="54"/>
        <v>0</v>
      </c>
      <c r="AI94" s="191"/>
      <c r="AJ94" s="191"/>
      <c r="AK94" s="191"/>
      <c r="AL94" s="191">
        <f>2*7</f>
        <v>14</v>
      </c>
      <c r="AM94" s="191">
        <f t="shared" si="55"/>
        <v>350000</v>
      </c>
      <c r="AN94" s="191"/>
      <c r="AO94" s="191">
        <f t="shared" si="56"/>
        <v>350000</v>
      </c>
      <c r="AP94" s="191"/>
      <c r="AQ94" s="191"/>
      <c r="AR94" s="191"/>
      <c r="AS94" s="191"/>
      <c r="AT94" s="191"/>
      <c r="AU94" s="191"/>
      <c r="AV94" s="191">
        <f t="shared" si="57"/>
        <v>0</v>
      </c>
      <c r="AW94" s="191"/>
      <c r="AX94" s="191"/>
      <c r="AY94" s="191"/>
      <c r="AZ94" s="191"/>
      <c r="BA94" s="191"/>
      <c r="BB94" s="191"/>
      <c r="BC94" s="191">
        <f t="shared" si="58"/>
        <v>0</v>
      </c>
      <c r="BD94" s="191"/>
      <c r="BE94" s="191"/>
      <c r="BF94" s="191"/>
      <c r="BG94" s="191"/>
      <c r="BH94" s="191"/>
      <c r="BI94" s="191"/>
      <c r="BJ94" s="191">
        <f t="shared" si="59"/>
        <v>0</v>
      </c>
      <c r="BK94" s="191"/>
      <c r="BL94" s="191"/>
      <c r="BM94" s="191"/>
      <c r="BN94" s="191"/>
      <c r="BO94" s="191"/>
      <c r="BP94" s="191"/>
      <c r="BQ94" s="191">
        <f t="shared" si="60"/>
        <v>0</v>
      </c>
      <c r="BR94" s="191"/>
      <c r="BS94" s="191"/>
      <c r="BT94" s="191"/>
      <c r="BU94" s="201">
        <f t="shared" si="61"/>
        <v>143.81400000000002</v>
      </c>
      <c r="BV94" s="201">
        <f t="shared" si="62"/>
        <v>14381.400000000001</v>
      </c>
      <c r="BW94" s="191"/>
      <c r="BX94" s="201">
        <f t="shared" si="63"/>
        <v>14381.400000000001</v>
      </c>
      <c r="BY94" s="191">
        <v>220</v>
      </c>
      <c r="BZ94" s="191"/>
      <c r="CA94" s="191"/>
      <c r="CB94" s="191">
        <v>341</v>
      </c>
      <c r="CC94" s="191">
        <f t="shared" si="64"/>
        <v>34100</v>
      </c>
      <c r="CD94" s="191"/>
      <c r="CE94" s="191">
        <f t="shared" si="65"/>
        <v>34100</v>
      </c>
      <c r="CF94" s="191">
        <v>220</v>
      </c>
      <c r="CG94" s="191"/>
      <c r="CH94" s="191"/>
      <c r="CI94" s="191"/>
      <c r="CJ94" s="191"/>
      <c r="CK94" s="191"/>
      <c r="CL94" s="191">
        <f t="shared" si="66"/>
        <v>0</v>
      </c>
      <c r="CM94" s="191"/>
      <c r="CN94" s="191"/>
      <c r="CO94" s="191"/>
      <c r="CP94" s="191"/>
      <c r="CQ94" s="191"/>
      <c r="CR94" s="191"/>
      <c r="CS94" s="191">
        <f t="shared" si="67"/>
        <v>0</v>
      </c>
      <c r="CT94" s="191"/>
      <c r="CU94" s="191"/>
      <c r="CV94" s="191"/>
      <c r="CW94" s="191"/>
      <c r="CX94" s="191"/>
      <c r="CY94" s="191"/>
      <c r="CZ94" s="191">
        <f t="shared" si="68"/>
        <v>0</v>
      </c>
      <c r="DA94" s="191"/>
      <c r="DB94" s="191"/>
      <c r="DC94" s="191"/>
      <c r="DD94" s="191"/>
      <c r="DE94" s="191"/>
      <c r="DF94" s="191"/>
      <c r="DG94" s="191">
        <f t="shared" si="69"/>
        <v>0</v>
      </c>
      <c r="DH94" s="191"/>
      <c r="DI94" s="191"/>
      <c r="DJ94" s="191"/>
      <c r="DK94" s="191"/>
      <c r="DL94" s="191"/>
      <c r="DM94" s="191"/>
      <c r="DN94" s="191">
        <f t="shared" si="70"/>
        <v>0</v>
      </c>
      <c r="DO94" s="191"/>
      <c r="DP94" s="191"/>
      <c r="DQ94" s="191"/>
      <c r="DR94" s="191"/>
      <c r="DS94" s="191"/>
      <c r="DT94" s="191"/>
      <c r="DU94" s="191">
        <f t="shared" si="71"/>
        <v>0</v>
      </c>
      <c r="DV94" s="191"/>
      <c r="DW94" s="191"/>
      <c r="DX94" s="191"/>
      <c r="DY94" s="191"/>
      <c r="DZ94" s="191"/>
      <c r="EA94" s="191"/>
      <c r="EB94" s="191">
        <f t="shared" si="72"/>
        <v>0</v>
      </c>
      <c r="EC94" s="191"/>
      <c r="ED94" s="191"/>
      <c r="EE94" s="191"/>
      <c r="EF94" s="191"/>
      <c r="EG94" s="191"/>
      <c r="EH94" s="191"/>
      <c r="EI94" s="191">
        <f t="shared" si="73"/>
        <v>0</v>
      </c>
      <c r="EJ94" s="191"/>
      <c r="EK94" s="191"/>
      <c r="EL94" s="191"/>
      <c r="EM94" s="191"/>
      <c r="EN94" s="191"/>
      <c r="EO94" s="191"/>
      <c r="EP94" s="191">
        <f t="shared" si="74"/>
        <v>0</v>
      </c>
      <c r="EQ94" s="191"/>
      <c r="ER94" s="191"/>
      <c r="ES94" s="191"/>
      <c r="ET94" s="191"/>
      <c r="EU94" s="191"/>
      <c r="EV94" s="191"/>
      <c r="EW94" s="191">
        <f t="shared" si="75"/>
        <v>0</v>
      </c>
      <c r="EX94" s="191"/>
      <c r="EY94" s="191"/>
      <c r="EZ94" s="191"/>
      <c r="FA94" s="191"/>
      <c r="FB94" s="191"/>
      <c r="FC94" s="191"/>
      <c r="FD94" s="191">
        <f t="shared" si="76"/>
        <v>0</v>
      </c>
      <c r="FE94" s="191"/>
      <c r="FF94" s="191"/>
      <c r="FG94" s="191"/>
      <c r="FH94" s="191"/>
      <c r="FI94" s="202">
        <f t="shared" si="50"/>
        <v>398481.4</v>
      </c>
      <c r="FJ94" s="202">
        <f t="shared" si="77"/>
        <v>0</v>
      </c>
      <c r="FK94" s="202">
        <f t="shared" si="78"/>
        <v>398481.4</v>
      </c>
      <c r="FL94" s="9"/>
    </row>
    <row r="95" spans="1:168" ht="18" customHeight="1">
      <c r="A95" s="200">
        <v>24</v>
      </c>
      <c r="B95" s="191" t="s">
        <v>1921</v>
      </c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>
        <f t="shared" si="51"/>
        <v>0</v>
      </c>
      <c r="N95" s="191"/>
      <c r="O95" s="191"/>
      <c r="P95" s="191"/>
      <c r="Q95" s="191"/>
      <c r="R95" s="191"/>
      <c r="S95" s="191"/>
      <c r="T95" s="191">
        <f t="shared" si="52"/>
        <v>0</v>
      </c>
      <c r="U95" s="191"/>
      <c r="V95" s="191"/>
      <c r="W95" s="191"/>
      <c r="X95" s="191"/>
      <c r="Y95" s="191"/>
      <c r="Z95" s="191"/>
      <c r="AA95" s="191">
        <f t="shared" si="53"/>
        <v>0</v>
      </c>
      <c r="AB95" s="191"/>
      <c r="AC95" s="191"/>
      <c r="AD95" s="191"/>
      <c r="AE95" s="191"/>
      <c r="AF95" s="191"/>
      <c r="AG95" s="191"/>
      <c r="AH95" s="191">
        <f t="shared" si="54"/>
        <v>0</v>
      </c>
      <c r="AI95" s="191"/>
      <c r="AJ95" s="191"/>
      <c r="AK95" s="191"/>
      <c r="AL95" s="191">
        <v>0</v>
      </c>
      <c r="AM95" s="191">
        <f t="shared" si="55"/>
        <v>0</v>
      </c>
      <c r="AN95" s="191"/>
      <c r="AO95" s="191">
        <f t="shared" si="56"/>
        <v>0</v>
      </c>
      <c r="AP95" s="191"/>
      <c r="AQ95" s="191"/>
      <c r="AR95" s="191"/>
      <c r="AS95" s="191"/>
      <c r="AT95" s="191"/>
      <c r="AU95" s="191"/>
      <c r="AV95" s="191">
        <f t="shared" si="57"/>
        <v>0</v>
      </c>
      <c r="AW95" s="191"/>
      <c r="AX95" s="191"/>
      <c r="AY95" s="191"/>
      <c r="AZ95" s="191"/>
      <c r="BA95" s="191"/>
      <c r="BB95" s="191"/>
      <c r="BC95" s="191">
        <f t="shared" si="58"/>
        <v>0</v>
      </c>
      <c r="BD95" s="191"/>
      <c r="BE95" s="191"/>
      <c r="BF95" s="191"/>
      <c r="BG95" s="191"/>
      <c r="BH95" s="191"/>
      <c r="BI95" s="191"/>
      <c r="BJ95" s="191">
        <f t="shared" si="59"/>
        <v>0</v>
      </c>
      <c r="BK95" s="191"/>
      <c r="BL95" s="191"/>
      <c r="BM95" s="191"/>
      <c r="BN95" s="191"/>
      <c r="BO95" s="191"/>
      <c r="BP95" s="191"/>
      <c r="BQ95" s="191">
        <f t="shared" si="60"/>
        <v>0</v>
      </c>
      <c r="BR95" s="191"/>
      <c r="BS95" s="191"/>
      <c r="BT95" s="191"/>
      <c r="BU95" s="201">
        <f t="shared" si="61"/>
        <v>0</v>
      </c>
      <c r="BV95" s="201">
        <f t="shared" si="62"/>
        <v>0</v>
      </c>
      <c r="BW95" s="191"/>
      <c r="BX95" s="201">
        <f t="shared" si="63"/>
        <v>0</v>
      </c>
      <c r="BY95" s="191"/>
      <c r="BZ95" s="191"/>
      <c r="CA95" s="191"/>
      <c r="CB95" s="191">
        <v>0</v>
      </c>
      <c r="CC95" s="191">
        <f t="shared" si="64"/>
        <v>0</v>
      </c>
      <c r="CD95" s="191"/>
      <c r="CE95" s="191">
        <f t="shared" si="65"/>
        <v>0</v>
      </c>
      <c r="CF95" s="191"/>
      <c r="CG95" s="191"/>
      <c r="CH95" s="191"/>
      <c r="CI95" s="191"/>
      <c r="CJ95" s="191"/>
      <c r="CK95" s="191"/>
      <c r="CL95" s="191">
        <f t="shared" si="66"/>
        <v>0</v>
      </c>
      <c r="CM95" s="191"/>
      <c r="CN95" s="191"/>
      <c r="CO95" s="191"/>
      <c r="CP95" s="191"/>
      <c r="CQ95" s="191"/>
      <c r="CR95" s="191"/>
      <c r="CS95" s="191">
        <f t="shared" si="67"/>
        <v>0</v>
      </c>
      <c r="CT95" s="191"/>
      <c r="CU95" s="191"/>
      <c r="CV95" s="191"/>
      <c r="CW95" s="191"/>
      <c r="CX95" s="191"/>
      <c r="CY95" s="191"/>
      <c r="CZ95" s="191">
        <f t="shared" si="68"/>
        <v>0</v>
      </c>
      <c r="DA95" s="191"/>
      <c r="DB95" s="191"/>
      <c r="DC95" s="191"/>
      <c r="DD95" s="191"/>
      <c r="DE95" s="191"/>
      <c r="DF95" s="191"/>
      <c r="DG95" s="191">
        <f t="shared" si="69"/>
        <v>0</v>
      </c>
      <c r="DH95" s="191"/>
      <c r="DI95" s="191"/>
      <c r="DJ95" s="191"/>
      <c r="DK95" s="191"/>
      <c r="DL95" s="191"/>
      <c r="DM95" s="191"/>
      <c r="DN95" s="191">
        <f t="shared" si="70"/>
        <v>0</v>
      </c>
      <c r="DO95" s="191"/>
      <c r="DP95" s="191"/>
      <c r="DQ95" s="191"/>
      <c r="DR95" s="191"/>
      <c r="DS95" s="191"/>
      <c r="DT95" s="191"/>
      <c r="DU95" s="191">
        <f t="shared" si="71"/>
        <v>0</v>
      </c>
      <c r="DV95" s="191"/>
      <c r="DW95" s="191"/>
      <c r="DX95" s="191"/>
      <c r="DY95" s="191"/>
      <c r="DZ95" s="191"/>
      <c r="EA95" s="191"/>
      <c r="EB95" s="191">
        <f t="shared" si="72"/>
        <v>0</v>
      </c>
      <c r="EC95" s="191"/>
      <c r="ED95" s="191"/>
      <c r="EE95" s="191"/>
      <c r="EF95" s="191"/>
      <c r="EG95" s="191"/>
      <c r="EH95" s="191"/>
      <c r="EI95" s="191">
        <f t="shared" si="73"/>
        <v>0</v>
      </c>
      <c r="EJ95" s="191"/>
      <c r="EK95" s="191"/>
      <c r="EL95" s="191"/>
      <c r="EM95" s="191"/>
      <c r="EN95" s="191"/>
      <c r="EO95" s="191"/>
      <c r="EP95" s="191">
        <f t="shared" si="74"/>
        <v>0</v>
      </c>
      <c r="EQ95" s="191"/>
      <c r="ER95" s="191"/>
      <c r="ES95" s="191"/>
      <c r="ET95" s="191"/>
      <c r="EU95" s="191"/>
      <c r="EV95" s="191"/>
      <c r="EW95" s="191">
        <f t="shared" si="75"/>
        <v>0</v>
      </c>
      <c r="EX95" s="191"/>
      <c r="EY95" s="191"/>
      <c r="EZ95" s="191"/>
      <c r="FA95" s="191"/>
      <c r="FB95" s="191"/>
      <c r="FC95" s="191"/>
      <c r="FD95" s="191">
        <f t="shared" si="76"/>
        <v>0</v>
      </c>
      <c r="FE95" s="191"/>
      <c r="FF95" s="191"/>
      <c r="FG95" s="191"/>
      <c r="FH95" s="191"/>
      <c r="FI95" s="202">
        <f t="shared" si="50"/>
        <v>0</v>
      </c>
      <c r="FJ95" s="202">
        <f t="shared" si="77"/>
        <v>0</v>
      </c>
      <c r="FK95" s="202">
        <f t="shared" si="78"/>
        <v>0</v>
      </c>
      <c r="FL95" s="9"/>
    </row>
    <row r="96" spans="1:168" ht="18" customHeight="1">
      <c r="A96" s="200">
        <v>25</v>
      </c>
      <c r="B96" s="191" t="s">
        <v>1922</v>
      </c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>
        <f t="shared" si="51"/>
        <v>0</v>
      </c>
      <c r="N96" s="191"/>
      <c r="O96" s="191"/>
      <c r="P96" s="191"/>
      <c r="Q96" s="191"/>
      <c r="R96" s="191"/>
      <c r="S96" s="191"/>
      <c r="T96" s="191">
        <f t="shared" si="52"/>
        <v>0</v>
      </c>
      <c r="U96" s="191"/>
      <c r="V96" s="191"/>
      <c r="W96" s="191"/>
      <c r="X96" s="191"/>
      <c r="Y96" s="191"/>
      <c r="Z96" s="191"/>
      <c r="AA96" s="191">
        <f t="shared" si="53"/>
        <v>0</v>
      </c>
      <c r="AB96" s="191"/>
      <c r="AC96" s="191"/>
      <c r="AD96" s="191"/>
      <c r="AE96" s="191"/>
      <c r="AF96" s="191"/>
      <c r="AG96" s="191"/>
      <c r="AH96" s="191">
        <f t="shared" si="54"/>
        <v>0</v>
      </c>
      <c r="AI96" s="191"/>
      <c r="AJ96" s="191"/>
      <c r="AK96" s="191"/>
      <c r="AL96" s="191">
        <f>1*7</f>
        <v>7</v>
      </c>
      <c r="AM96" s="191">
        <f t="shared" si="55"/>
        <v>175000</v>
      </c>
      <c r="AN96" s="191"/>
      <c r="AO96" s="191">
        <f t="shared" si="56"/>
        <v>175000</v>
      </c>
      <c r="AP96" s="191"/>
      <c r="AQ96" s="191"/>
      <c r="AR96" s="191"/>
      <c r="AS96" s="191"/>
      <c r="AT96" s="191"/>
      <c r="AU96" s="191"/>
      <c r="AV96" s="191">
        <f t="shared" si="57"/>
        <v>0</v>
      </c>
      <c r="AW96" s="191"/>
      <c r="AX96" s="191"/>
      <c r="AY96" s="191"/>
      <c r="AZ96" s="191"/>
      <c r="BA96" s="191"/>
      <c r="BB96" s="191"/>
      <c r="BC96" s="191">
        <f t="shared" si="58"/>
        <v>0</v>
      </c>
      <c r="BD96" s="191"/>
      <c r="BE96" s="191"/>
      <c r="BF96" s="191"/>
      <c r="BG96" s="191"/>
      <c r="BH96" s="191"/>
      <c r="BI96" s="191"/>
      <c r="BJ96" s="191">
        <f t="shared" si="59"/>
        <v>0</v>
      </c>
      <c r="BK96" s="191"/>
      <c r="BL96" s="191"/>
      <c r="BM96" s="191"/>
      <c r="BN96" s="191"/>
      <c r="BO96" s="191"/>
      <c r="BP96" s="191"/>
      <c r="BQ96" s="191">
        <f t="shared" si="60"/>
        <v>0</v>
      </c>
      <c r="BR96" s="191"/>
      <c r="BS96" s="191"/>
      <c r="BT96" s="191"/>
      <c r="BU96" s="201">
        <f t="shared" si="61"/>
        <v>81.058800000000005</v>
      </c>
      <c r="BV96" s="201">
        <f>BU96*100-2</f>
        <v>8103.88</v>
      </c>
      <c r="BW96" s="191"/>
      <c r="BX96" s="201">
        <f t="shared" si="63"/>
        <v>8103.88</v>
      </c>
      <c r="BY96" s="191">
        <v>124</v>
      </c>
      <c r="BZ96" s="191"/>
      <c r="CA96" s="191"/>
      <c r="CB96" s="191">
        <v>199</v>
      </c>
      <c r="CC96" s="191">
        <f t="shared" si="64"/>
        <v>19900</v>
      </c>
      <c r="CD96" s="191"/>
      <c r="CE96" s="191">
        <f t="shared" si="65"/>
        <v>19900</v>
      </c>
      <c r="CF96" s="191">
        <v>129</v>
      </c>
      <c r="CG96" s="191"/>
      <c r="CH96" s="191"/>
      <c r="CI96" s="191"/>
      <c r="CJ96" s="191"/>
      <c r="CK96" s="191"/>
      <c r="CL96" s="191">
        <f t="shared" si="66"/>
        <v>0</v>
      </c>
      <c r="CM96" s="191"/>
      <c r="CN96" s="191"/>
      <c r="CO96" s="191"/>
      <c r="CP96" s="191"/>
      <c r="CQ96" s="191"/>
      <c r="CR96" s="191"/>
      <c r="CS96" s="191">
        <f t="shared" si="67"/>
        <v>0</v>
      </c>
      <c r="CT96" s="191"/>
      <c r="CU96" s="191"/>
      <c r="CV96" s="191"/>
      <c r="CW96" s="191"/>
      <c r="CX96" s="191"/>
      <c r="CY96" s="191"/>
      <c r="CZ96" s="191">
        <f t="shared" si="68"/>
        <v>0</v>
      </c>
      <c r="DA96" s="191"/>
      <c r="DB96" s="191"/>
      <c r="DC96" s="191"/>
      <c r="DD96" s="191"/>
      <c r="DE96" s="191"/>
      <c r="DF96" s="191"/>
      <c r="DG96" s="191">
        <f t="shared" si="69"/>
        <v>0</v>
      </c>
      <c r="DH96" s="191"/>
      <c r="DI96" s="191"/>
      <c r="DJ96" s="191"/>
      <c r="DK96" s="191"/>
      <c r="DL96" s="191"/>
      <c r="DM96" s="191"/>
      <c r="DN96" s="191">
        <f t="shared" si="70"/>
        <v>0</v>
      </c>
      <c r="DO96" s="191"/>
      <c r="DP96" s="191"/>
      <c r="DQ96" s="191"/>
      <c r="DR96" s="191"/>
      <c r="DS96" s="191"/>
      <c r="DT96" s="191"/>
      <c r="DU96" s="191">
        <f t="shared" si="71"/>
        <v>0</v>
      </c>
      <c r="DV96" s="191"/>
      <c r="DW96" s="191"/>
      <c r="DX96" s="191"/>
      <c r="DY96" s="191"/>
      <c r="DZ96" s="191"/>
      <c r="EA96" s="191"/>
      <c r="EB96" s="191">
        <f t="shared" si="72"/>
        <v>0</v>
      </c>
      <c r="EC96" s="191"/>
      <c r="ED96" s="191"/>
      <c r="EE96" s="191"/>
      <c r="EF96" s="191"/>
      <c r="EG96" s="191"/>
      <c r="EH96" s="191"/>
      <c r="EI96" s="191">
        <f t="shared" si="73"/>
        <v>0</v>
      </c>
      <c r="EJ96" s="191"/>
      <c r="EK96" s="191"/>
      <c r="EL96" s="191"/>
      <c r="EM96" s="191"/>
      <c r="EN96" s="191"/>
      <c r="EO96" s="191"/>
      <c r="EP96" s="191">
        <f t="shared" si="74"/>
        <v>0</v>
      </c>
      <c r="EQ96" s="191"/>
      <c r="ER96" s="191"/>
      <c r="ES96" s="191"/>
      <c r="ET96" s="191"/>
      <c r="EU96" s="191"/>
      <c r="EV96" s="191"/>
      <c r="EW96" s="191">
        <f t="shared" si="75"/>
        <v>0</v>
      </c>
      <c r="EX96" s="191"/>
      <c r="EY96" s="191"/>
      <c r="EZ96" s="191"/>
      <c r="FA96" s="191"/>
      <c r="FB96" s="191"/>
      <c r="FC96" s="191"/>
      <c r="FD96" s="191">
        <f t="shared" si="76"/>
        <v>0</v>
      </c>
      <c r="FE96" s="191"/>
      <c r="FF96" s="191"/>
      <c r="FG96" s="191"/>
      <c r="FH96" s="191"/>
      <c r="FI96" s="202">
        <f t="shared" si="50"/>
        <v>203003.88</v>
      </c>
      <c r="FJ96" s="202">
        <f t="shared" si="77"/>
        <v>0</v>
      </c>
      <c r="FK96" s="202">
        <f t="shared" si="78"/>
        <v>203003.88</v>
      </c>
      <c r="FL96" s="9"/>
    </row>
    <row r="97" spans="1:168" ht="18" customHeight="1">
      <c r="A97" s="200">
        <v>26</v>
      </c>
      <c r="B97" s="114" t="s">
        <v>1924</v>
      </c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>
        <f t="shared" si="51"/>
        <v>0</v>
      </c>
      <c r="N97" s="191"/>
      <c r="O97" s="191"/>
      <c r="P97" s="191"/>
      <c r="Q97" s="191"/>
      <c r="R97" s="191"/>
      <c r="S97" s="191"/>
      <c r="T97" s="191">
        <f t="shared" si="52"/>
        <v>0</v>
      </c>
      <c r="U97" s="191"/>
      <c r="V97" s="191"/>
      <c r="W97" s="191"/>
      <c r="X97" s="191"/>
      <c r="Y97" s="191"/>
      <c r="Z97" s="191"/>
      <c r="AA97" s="191">
        <f t="shared" si="53"/>
        <v>0</v>
      </c>
      <c r="AB97" s="191"/>
      <c r="AC97" s="191"/>
      <c r="AD97" s="191"/>
      <c r="AE97" s="191"/>
      <c r="AF97" s="191"/>
      <c r="AG97" s="191"/>
      <c r="AH97" s="191">
        <f t="shared" si="54"/>
        <v>0</v>
      </c>
      <c r="AI97" s="191"/>
      <c r="AJ97" s="191"/>
      <c r="AK97" s="191"/>
      <c r="AL97" s="191"/>
      <c r="AM97" s="191">
        <f t="shared" si="55"/>
        <v>0</v>
      </c>
      <c r="AN97" s="191"/>
      <c r="AO97" s="191">
        <f t="shared" si="56"/>
        <v>0</v>
      </c>
      <c r="AP97" s="191"/>
      <c r="AQ97" s="191"/>
      <c r="AR97" s="191"/>
      <c r="AS97" s="191"/>
      <c r="AT97" s="191"/>
      <c r="AU97" s="191"/>
      <c r="AV97" s="191">
        <f t="shared" si="57"/>
        <v>0</v>
      </c>
      <c r="AW97" s="191"/>
      <c r="AX97" s="191"/>
      <c r="AY97" s="191"/>
      <c r="AZ97" s="191"/>
      <c r="BA97" s="191"/>
      <c r="BB97" s="191"/>
      <c r="BC97" s="191">
        <f t="shared" si="58"/>
        <v>0</v>
      </c>
      <c r="BD97" s="191"/>
      <c r="BE97" s="191"/>
      <c r="BF97" s="191"/>
      <c r="BG97" s="191"/>
      <c r="BH97" s="191"/>
      <c r="BI97" s="191"/>
      <c r="BJ97" s="191">
        <f t="shared" si="59"/>
        <v>0</v>
      </c>
      <c r="BK97" s="191"/>
      <c r="BL97" s="191"/>
      <c r="BM97" s="191"/>
      <c r="BN97" s="191"/>
      <c r="BO97" s="191"/>
      <c r="BP97" s="191"/>
      <c r="BQ97" s="191">
        <f t="shared" si="60"/>
        <v>0</v>
      </c>
      <c r="BR97" s="191"/>
      <c r="BS97" s="191"/>
      <c r="BT97" s="191"/>
      <c r="BU97" s="201">
        <f t="shared" si="61"/>
        <v>0</v>
      </c>
      <c r="BV97" s="201">
        <f t="shared" si="62"/>
        <v>0</v>
      </c>
      <c r="BW97" s="191"/>
      <c r="BX97" s="201">
        <f t="shared" si="63"/>
        <v>0</v>
      </c>
      <c r="BY97" s="191"/>
      <c r="BZ97" s="191"/>
      <c r="CA97" s="191"/>
      <c r="CB97" s="191">
        <v>0</v>
      </c>
      <c r="CC97" s="191">
        <f t="shared" si="64"/>
        <v>0</v>
      </c>
      <c r="CD97" s="191"/>
      <c r="CE97" s="191">
        <f t="shared" si="65"/>
        <v>0</v>
      </c>
      <c r="CF97" s="191"/>
      <c r="CG97" s="191"/>
      <c r="CH97" s="191"/>
      <c r="CI97" s="191"/>
      <c r="CJ97" s="191"/>
      <c r="CK97" s="191"/>
      <c r="CL97" s="191">
        <f t="shared" si="66"/>
        <v>0</v>
      </c>
      <c r="CM97" s="191"/>
      <c r="CN97" s="191"/>
      <c r="CO97" s="191"/>
      <c r="CP97" s="191"/>
      <c r="CQ97" s="191"/>
      <c r="CR97" s="191"/>
      <c r="CS97" s="191">
        <f t="shared" si="67"/>
        <v>0</v>
      </c>
      <c r="CT97" s="191"/>
      <c r="CU97" s="191"/>
      <c r="CV97" s="191"/>
      <c r="CW97" s="191"/>
      <c r="CX97" s="191"/>
      <c r="CY97" s="191"/>
      <c r="CZ97" s="191">
        <f t="shared" si="68"/>
        <v>0</v>
      </c>
      <c r="DA97" s="191"/>
      <c r="DB97" s="191"/>
      <c r="DC97" s="191"/>
      <c r="DD97" s="191"/>
      <c r="DE97" s="191"/>
      <c r="DF97" s="191"/>
      <c r="DG97" s="191">
        <f t="shared" si="69"/>
        <v>0</v>
      </c>
      <c r="DH97" s="191"/>
      <c r="DI97" s="191"/>
      <c r="DJ97" s="191"/>
      <c r="DK97" s="191"/>
      <c r="DL97" s="191"/>
      <c r="DM97" s="191"/>
      <c r="DN97" s="191">
        <f t="shared" si="70"/>
        <v>0</v>
      </c>
      <c r="DO97" s="191"/>
      <c r="DP97" s="191"/>
      <c r="DQ97" s="191"/>
      <c r="DR97" s="191"/>
      <c r="DS97" s="191"/>
      <c r="DT97" s="191"/>
      <c r="DU97" s="191">
        <f t="shared" si="71"/>
        <v>0</v>
      </c>
      <c r="DV97" s="191"/>
      <c r="DW97" s="191"/>
      <c r="DX97" s="191"/>
      <c r="DY97" s="191"/>
      <c r="DZ97" s="191"/>
      <c r="EA97" s="191"/>
      <c r="EB97" s="191">
        <f t="shared" si="72"/>
        <v>0</v>
      </c>
      <c r="EC97" s="191"/>
      <c r="ED97" s="191"/>
      <c r="EE97" s="191"/>
      <c r="EF97" s="191"/>
      <c r="EG97" s="191"/>
      <c r="EH97" s="191"/>
      <c r="EI97" s="191">
        <f t="shared" si="73"/>
        <v>0</v>
      </c>
      <c r="EJ97" s="191"/>
      <c r="EK97" s="191"/>
      <c r="EL97" s="191"/>
      <c r="EM97" s="191"/>
      <c r="EN97" s="191"/>
      <c r="EO97" s="191"/>
      <c r="EP97" s="191">
        <f t="shared" si="74"/>
        <v>0</v>
      </c>
      <c r="EQ97" s="191"/>
      <c r="ER97" s="191"/>
      <c r="ES97" s="191"/>
      <c r="ET97" s="191"/>
      <c r="EU97" s="191"/>
      <c r="EV97" s="191"/>
      <c r="EW97" s="191">
        <f t="shared" si="75"/>
        <v>0</v>
      </c>
      <c r="EX97" s="191"/>
      <c r="EY97" s="191"/>
      <c r="EZ97" s="191"/>
      <c r="FA97" s="191"/>
      <c r="FB97" s="191"/>
      <c r="FC97" s="191"/>
      <c r="FD97" s="191">
        <f t="shared" si="76"/>
        <v>0</v>
      </c>
      <c r="FE97" s="191"/>
      <c r="FF97" s="191"/>
      <c r="FG97" s="191"/>
      <c r="FH97" s="191"/>
      <c r="FI97" s="202">
        <f t="shared" si="50"/>
        <v>0</v>
      </c>
      <c r="FJ97" s="202">
        <f t="shared" si="77"/>
        <v>0</v>
      </c>
      <c r="FK97" s="202">
        <f t="shared" si="78"/>
        <v>0</v>
      </c>
      <c r="FL97" s="9"/>
    </row>
    <row r="98" spans="1:168" ht="18" customHeight="1">
      <c r="A98" s="200">
        <v>27</v>
      </c>
      <c r="B98" s="114" t="s">
        <v>1925</v>
      </c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>
        <f t="shared" si="51"/>
        <v>0</v>
      </c>
      <c r="N98" s="191"/>
      <c r="O98" s="191"/>
      <c r="P98" s="191"/>
      <c r="Q98" s="191"/>
      <c r="R98" s="191"/>
      <c r="S98" s="191"/>
      <c r="T98" s="191">
        <f t="shared" si="52"/>
        <v>0</v>
      </c>
      <c r="U98" s="191"/>
      <c r="V98" s="191"/>
      <c r="W98" s="191"/>
      <c r="X98" s="191"/>
      <c r="Y98" s="191"/>
      <c r="Z98" s="191"/>
      <c r="AA98" s="191">
        <f t="shared" si="53"/>
        <v>0</v>
      </c>
      <c r="AB98" s="191"/>
      <c r="AC98" s="191"/>
      <c r="AD98" s="191"/>
      <c r="AE98" s="191"/>
      <c r="AF98" s="191"/>
      <c r="AG98" s="191"/>
      <c r="AH98" s="191">
        <f t="shared" si="54"/>
        <v>0</v>
      </c>
      <c r="AI98" s="191"/>
      <c r="AJ98" s="191"/>
      <c r="AK98" s="191"/>
      <c r="AL98" s="191"/>
      <c r="AM98" s="191">
        <f t="shared" si="55"/>
        <v>0</v>
      </c>
      <c r="AN98" s="191"/>
      <c r="AO98" s="191">
        <f t="shared" si="56"/>
        <v>0</v>
      </c>
      <c r="AP98" s="191"/>
      <c r="AQ98" s="191"/>
      <c r="AR98" s="191"/>
      <c r="AS98" s="191"/>
      <c r="AT98" s="191"/>
      <c r="AU98" s="191"/>
      <c r="AV98" s="191">
        <f t="shared" si="57"/>
        <v>0</v>
      </c>
      <c r="AW98" s="191"/>
      <c r="AX98" s="191"/>
      <c r="AY98" s="191"/>
      <c r="AZ98" s="191"/>
      <c r="BA98" s="191"/>
      <c r="BB98" s="191"/>
      <c r="BC98" s="191">
        <f t="shared" si="58"/>
        <v>0</v>
      </c>
      <c r="BD98" s="191"/>
      <c r="BE98" s="191"/>
      <c r="BF98" s="191"/>
      <c r="BG98" s="191"/>
      <c r="BH98" s="191"/>
      <c r="BI98" s="191"/>
      <c r="BJ98" s="191">
        <f t="shared" si="59"/>
        <v>0</v>
      </c>
      <c r="BK98" s="191"/>
      <c r="BL98" s="191"/>
      <c r="BM98" s="191"/>
      <c r="BN98" s="191"/>
      <c r="BO98" s="191"/>
      <c r="BP98" s="191"/>
      <c r="BQ98" s="191">
        <f t="shared" si="60"/>
        <v>0</v>
      </c>
      <c r="BR98" s="191"/>
      <c r="BS98" s="191"/>
      <c r="BT98" s="191"/>
      <c r="BU98" s="201">
        <f t="shared" si="61"/>
        <v>0</v>
      </c>
      <c r="BV98" s="201">
        <f t="shared" si="62"/>
        <v>0</v>
      </c>
      <c r="BW98" s="191"/>
      <c r="BX98" s="201">
        <f t="shared" si="63"/>
        <v>0</v>
      </c>
      <c r="BY98" s="191"/>
      <c r="BZ98" s="191"/>
      <c r="CA98" s="191"/>
      <c r="CB98" s="191">
        <v>0</v>
      </c>
      <c r="CC98" s="191">
        <f t="shared" si="64"/>
        <v>0</v>
      </c>
      <c r="CD98" s="191"/>
      <c r="CE98" s="191">
        <f t="shared" si="65"/>
        <v>0</v>
      </c>
      <c r="CF98" s="191"/>
      <c r="CG98" s="191"/>
      <c r="CH98" s="191"/>
      <c r="CI98" s="191"/>
      <c r="CJ98" s="191"/>
      <c r="CK98" s="191"/>
      <c r="CL98" s="191">
        <f t="shared" si="66"/>
        <v>0</v>
      </c>
      <c r="CM98" s="191"/>
      <c r="CN98" s="191"/>
      <c r="CO98" s="191"/>
      <c r="CP98" s="191"/>
      <c r="CQ98" s="191"/>
      <c r="CR98" s="191"/>
      <c r="CS98" s="191">
        <f t="shared" si="67"/>
        <v>0</v>
      </c>
      <c r="CT98" s="191"/>
      <c r="CU98" s="191"/>
      <c r="CV98" s="191"/>
      <c r="CW98" s="191"/>
      <c r="CX98" s="191"/>
      <c r="CY98" s="191"/>
      <c r="CZ98" s="191">
        <f t="shared" si="68"/>
        <v>0</v>
      </c>
      <c r="DA98" s="191"/>
      <c r="DB98" s="191"/>
      <c r="DC98" s="191"/>
      <c r="DD98" s="191"/>
      <c r="DE98" s="191"/>
      <c r="DF98" s="191"/>
      <c r="DG98" s="191">
        <f t="shared" si="69"/>
        <v>0</v>
      </c>
      <c r="DH98" s="191"/>
      <c r="DI98" s="191"/>
      <c r="DJ98" s="191"/>
      <c r="DK98" s="191"/>
      <c r="DL98" s="191"/>
      <c r="DM98" s="191"/>
      <c r="DN98" s="191">
        <f t="shared" si="70"/>
        <v>0</v>
      </c>
      <c r="DO98" s="191"/>
      <c r="DP98" s="191"/>
      <c r="DQ98" s="191"/>
      <c r="DR98" s="191"/>
      <c r="DS98" s="191"/>
      <c r="DT98" s="191"/>
      <c r="DU98" s="191">
        <f t="shared" si="71"/>
        <v>0</v>
      </c>
      <c r="DV98" s="191"/>
      <c r="DW98" s="191"/>
      <c r="DX98" s="191"/>
      <c r="DY98" s="191"/>
      <c r="DZ98" s="191"/>
      <c r="EA98" s="191"/>
      <c r="EB98" s="191">
        <f t="shared" si="72"/>
        <v>0</v>
      </c>
      <c r="EC98" s="191"/>
      <c r="ED98" s="191"/>
      <c r="EE98" s="191"/>
      <c r="EF98" s="191"/>
      <c r="EG98" s="191"/>
      <c r="EH98" s="191"/>
      <c r="EI98" s="191">
        <f t="shared" si="73"/>
        <v>0</v>
      </c>
      <c r="EJ98" s="191"/>
      <c r="EK98" s="191"/>
      <c r="EL98" s="191"/>
      <c r="EM98" s="191"/>
      <c r="EN98" s="191"/>
      <c r="EO98" s="191"/>
      <c r="EP98" s="191">
        <f t="shared" si="74"/>
        <v>0</v>
      </c>
      <c r="EQ98" s="191"/>
      <c r="ER98" s="191"/>
      <c r="ES98" s="191"/>
      <c r="ET98" s="191"/>
      <c r="EU98" s="191"/>
      <c r="EV98" s="191"/>
      <c r="EW98" s="191">
        <f t="shared" si="75"/>
        <v>0</v>
      </c>
      <c r="EX98" s="191"/>
      <c r="EY98" s="191"/>
      <c r="EZ98" s="191"/>
      <c r="FA98" s="191"/>
      <c r="FB98" s="191"/>
      <c r="FC98" s="191"/>
      <c r="FD98" s="191">
        <f t="shared" si="76"/>
        <v>0</v>
      </c>
      <c r="FE98" s="191"/>
      <c r="FF98" s="191"/>
      <c r="FG98" s="191"/>
      <c r="FH98" s="191"/>
      <c r="FI98" s="202">
        <f t="shared" si="50"/>
        <v>0</v>
      </c>
      <c r="FJ98" s="202">
        <f t="shared" si="77"/>
        <v>0</v>
      </c>
      <c r="FK98" s="202">
        <f t="shared" si="78"/>
        <v>0</v>
      </c>
      <c r="FL98" s="9"/>
    </row>
    <row r="99" spans="1:168" ht="18" customHeight="1">
      <c r="A99" s="200">
        <v>28</v>
      </c>
      <c r="B99" s="114" t="s">
        <v>1951</v>
      </c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>
        <f t="shared" si="51"/>
        <v>0</v>
      </c>
      <c r="N99" s="191"/>
      <c r="O99" s="191"/>
      <c r="P99" s="191"/>
      <c r="Q99" s="191"/>
      <c r="R99" s="191"/>
      <c r="S99" s="191"/>
      <c r="T99" s="191">
        <f t="shared" si="52"/>
        <v>0</v>
      </c>
      <c r="U99" s="191"/>
      <c r="V99" s="191"/>
      <c r="W99" s="191"/>
      <c r="X99" s="191"/>
      <c r="Y99" s="191"/>
      <c r="Z99" s="191"/>
      <c r="AA99" s="191">
        <f t="shared" si="53"/>
        <v>0</v>
      </c>
      <c r="AB99" s="191"/>
      <c r="AC99" s="191"/>
      <c r="AD99" s="191"/>
      <c r="AE99" s="191"/>
      <c r="AF99" s="191"/>
      <c r="AG99" s="191"/>
      <c r="AH99" s="191">
        <f t="shared" si="54"/>
        <v>0</v>
      </c>
      <c r="AI99" s="191"/>
      <c r="AJ99" s="191"/>
      <c r="AK99" s="191"/>
      <c r="AL99" s="191"/>
      <c r="AM99" s="191">
        <f t="shared" si="55"/>
        <v>0</v>
      </c>
      <c r="AN99" s="191"/>
      <c r="AO99" s="191">
        <f t="shared" si="56"/>
        <v>0</v>
      </c>
      <c r="AP99" s="191"/>
      <c r="AQ99" s="191"/>
      <c r="AR99" s="191"/>
      <c r="AS99" s="191"/>
      <c r="AT99" s="191"/>
      <c r="AU99" s="191"/>
      <c r="AV99" s="191">
        <f t="shared" si="57"/>
        <v>0</v>
      </c>
      <c r="AW99" s="191"/>
      <c r="AX99" s="191"/>
      <c r="AY99" s="191"/>
      <c r="AZ99" s="191"/>
      <c r="BA99" s="191"/>
      <c r="BB99" s="191"/>
      <c r="BC99" s="191">
        <f t="shared" si="58"/>
        <v>0</v>
      </c>
      <c r="BD99" s="191"/>
      <c r="BE99" s="191"/>
      <c r="BF99" s="191"/>
      <c r="BG99" s="191"/>
      <c r="BH99" s="191"/>
      <c r="BI99" s="191"/>
      <c r="BJ99" s="191">
        <f t="shared" si="59"/>
        <v>0</v>
      </c>
      <c r="BK99" s="191"/>
      <c r="BL99" s="191"/>
      <c r="BM99" s="191"/>
      <c r="BN99" s="191"/>
      <c r="BO99" s="191">
        <v>350000</v>
      </c>
      <c r="BP99" s="191">
        <v>100000</v>
      </c>
      <c r="BQ99" s="191">
        <f t="shared" si="60"/>
        <v>450000</v>
      </c>
      <c r="BR99" s="191"/>
      <c r="BS99" s="191"/>
      <c r="BT99" s="191"/>
      <c r="BU99" s="201">
        <f t="shared" si="61"/>
        <v>0</v>
      </c>
      <c r="BV99" s="201">
        <f t="shared" si="62"/>
        <v>0</v>
      </c>
      <c r="BW99" s="191"/>
      <c r="BX99" s="201">
        <f t="shared" si="63"/>
        <v>0</v>
      </c>
      <c r="BY99" s="191"/>
      <c r="BZ99" s="191"/>
      <c r="CA99" s="191"/>
      <c r="CB99" s="191">
        <v>0</v>
      </c>
      <c r="CC99" s="191">
        <f t="shared" si="64"/>
        <v>0</v>
      </c>
      <c r="CD99" s="191"/>
      <c r="CE99" s="191">
        <f t="shared" si="65"/>
        <v>0</v>
      </c>
      <c r="CF99" s="191"/>
      <c r="CG99" s="191"/>
      <c r="CH99" s="191"/>
      <c r="CI99" s="191"/>
      <c r="CJ99" s="191"/>
      <c r="CK99" s="191"/>
      <c r="CL99" s="191">
        <f t="shared" si="66"/>
        <v>0</v>
      </c>
      <c r="CM99" s="191"/>
      <c r="CN99" s="191"/>
      <c r="CO99" s="191"/>
      <c r="CP99" s="191"/>
      <c r="CQ99" s="191"/>
      <c r="CR99" s="191"/>
      <c r="CS99" s="191">
        <f t="shared" si="67"/>
        <v>0</v>
      </c>
      <c r="CT99" s="191"/>
      <c r="CU99" s="191"/>
      <c r="CV99" s="191"/>
      <c r="CW99" s="191"/>
      <c r="CX99" s="191"/>
      <c r="CY99" s="191"/>
      <c r="CZ99" s="191">
        <f t="shared" si="68"/>
        <v>0</v>
      </c>
      <c r="DA99" s="191"/>
      <c r="DB99" s="191"/>
      <c r="DC99" s="191"/>
      <c r="DD99" s="191"/>
      <c r="DE99" s="191"/>
      <c r="DF99" s="191"/>
      <c r="DG99" s="191">
        <f t="shared" si="69"/>
        <v>0</v>
      </c>
      <c r="DH99" s="191"/>
      <c r="DI99" s="191"/>
      <c r="DJ99" s="191"/>
      <c r="DK99" s="191"/>
      <c r="DL99" s="191"/>
      <c r="DM99" s="191"/>
      <c r="DN99" s="191">
        <f t="shared" si="70"/>
        <v>0</v>
      </c>
      <c r="DO99" s="191"/>
      <c r="DP99" s="191"/>
      <c r="DQ99" s="191"/>
      <c r="DR99" s="191"/>
      <c r="DS99" s="191"/>
      <c r="DT99" s="191"/>
      <c r="DU99" s="191">
        <f t="shared" si="71"/>
        <v>0</v>
      </c>
      <c r="DV99" s="191"/>
      <c r="DW99" s="191"/>
      <c r="DX99" s="191"/>
      <c r="DY99" s="191"/>
      <c r="DZ99" s="191"/>
      <c r="EA99" s="191"/>
      <c r="EB99" s="191">
        <f t="shared" si="72"/>
        <v>0</v>
      </c>
      <c r="EC99" s="191"/>
      <c r="ED99" s="191"/>
      <c r="EE99" s="191"/>
      <c r="EF99" s="191"/>
      <c r="EG99" s="191"/>
      <c r="EH99" s="191"/>
      <c r="EI99" s="191">
        <f t="shared" si="73"/>
        <v>0</v>
      </c>
      <c r="EJ99" s="191"/>
      <c r="EK99" s="191"/>
      <c r="EL99" s="191"/>
      <c r="EM99" s="191"/>
      <c r="EN99" s="191"/>
      <c r="EO99" s="191"/>
      <c r="EP99" s="191">
        <f t="shared" si="74"/>
        <v>0</v>
      </c>
      <c r="EQ99" s="191"/>
      <c r="ER99" s="191"/>
      <c r="ES99" s="191"/>
      <c r="ET99" s="191"/>
      <c r="EU99" s="191"/>
      <c r="EV99" s="191"/>
      <c r="EW99" s="191">
        <f t="shared" si="75"/>
        <v>0</v>
      </c>
      <c r="EX99" s="191"/>
      <c r="EY99" s="191"/>
      <c r="EZ99" s="191"/>
      <c r="FA99" s="191"/>
      <c r="FB99" s="191"/>
      <c r="FC99" s="191"/>
      <c r="FD99" s="191">
        <f t="shared" si="76"/>
        <v>0</v>
      </c>
      <c r="FE99" s="191"/>
      <c r="FF99" s="191"/>
      <c r="FG99" s="191"/>
      <c r="FH99" s="191"/>
      <c r="FI99" s="202">
        <f t="shared" si="50"/>
        <v>350000</v>
      </c>
      <c r="FJ99" s="202">
        <f t="shared" si="77"/>
        <v>100000</v>
      </c>
      <c r="FK99" s="202">
        <f t="shared" si="78"/>
        <v>450000</v>
      </c>
      <c r="FL99" s="9"/>
    </row>
    <row r="100" spans="1:168" ht="18" customHeight="1">
      <c r="A100" s="200">
        <v>29</v>
      </c>
      <c r="B100" s="114" t="s">
        <v>1926</v>
      </c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>
        <f t="shared" si="51"/>
        <v>0</v>
      </c>
      <c r="N100" s="191"/>
      <c r="O100" s="191"/>
      <c r="P100" s="191"/>
      <c r="Q100" s="191"/>
      <c r="R100" s="191"/>
      <c r="S100" s="191"/>
      <c r="T100" s="191">
        <f t="shared" si="52"/>
        <v>0</v>
      </c>
      <c r="U100" s="191"/>
      <c r="V100" s="191"/>
      <c r="W100" s="191"/>
      <c r="X100" s="191"/>
      <c r="Y100" s="191"/>
      <c r="Z100" s="191"/>
      <c r="AA100" s="191">
        <f t="shared" si="53"/>
        <v>0</v>
      </c>
      <c r="AB100" s="191"/>
      <c r="AC100" s="191"/>
      <c r="AD100" s="191"/>
      <c r="AE100" s="191"/>
      <c r="AF100" s="191"/>
      <c r="AG100" s="191"/>
      <c r="AH100" s="191">
        <f t="shared" si="54"/>
        <v>0</v>
      </c>
      <c r="AI100" s="191"/>
      <c r="AJ100" s="191"/>
      <c r="AK100" s="191"/>
      <c r="AL100" s="191"/>
      <c r="AM100" s="191">
        <f t="shared" si="55"/>
        <v>0</v>
      </c>
      <c r="AN100" s="191"/>
      <c r="AO100" s="191">
        <f t="shared" si="56"/>
        <v>0</v>
      </c>
      <c r="AP100" s="191"/>
      <c r="AQ100" s="191"/>
      <c r="AR100" s="191"/>
      <c r="AS100" s="191"/>
      <c r="AT100" s="191"/>
      <c r="AU100" s="191"/>
      <c r="AV100" s="191">
        <f t="shared" si="57"/>
        <v>0</v>
      </c>
      <c r="AW100" s="191"/>
      <c r="AX100" s="191"/>
      <c r="AY100" s="191"/>
      <c r="AZ100" s="191"/>
      <c r="BA100" s="191">
        <v>6731352</v>
      </c>
      <c r="BB100" s="191"/>
      <c r="BC100" s="191">
        <f t="shared" si="58"/>
        <v>6731352</v>
      </c>
      <c r="BD100" s="191"/>
      <c r="BE100" s="191"/>
      <c r="BF100" s="191"/>
      <c r="BG100" s="191"/>
      <c r="BH100" s="191"/>
      <c r="BI100" s="191"/>
      <c r="BJ100" s="191">
        <f t="shared" si="59"/>
        <v>0</v>
      </c>
      <c r="BK100" s="191"/>
      <c r="BL100" s="191"/>
      <c r="BM100" s="191"/>
      <c r="BN100" s="191"/>
      <c r="BO100" s="191"/>
      <c r="BP100" s="191"/>
      <c r="BQ100" s="191">
        <f t="shared" si="60"/>
        <v>0</v>
      </c>
      <c r="BR100" s="191"/>
      <c r="BS100" s="191"/>
      <c r="BT100" s="191"/>
      <c r="BU100" s="201">
        <f t="shared" si="61"/>
        <v>0</v>
      </c>
      <c r="BV100" s="201">
        <f t="shared" si="62"/>
        <v>0</v>
      </c>
      <c r="BW100" s="191"/>
      <c r="BX100" s="201">
        <f t="shared" si="63"/>
        <v>0</v>
      </c>
      <c r="BY100" s="191"/>
      <c r="BZ100" s="191"/>
      <c r="CA100" s="191"/>
      <c r="CB100" s="191">
        <v>0</v>
      </c>
      <c r="CC100" s="191">
        <f t="shared" si="64"/>
        <v>0</v>
      </c>
      <c r="CD100" s="191"/>
      <c r="CE100" s="191">
        <f t="shared" si="65"/>
        <v>0</v>
      </c>
      <c r="CF100" s="191"/>
      <c r="CG100" s="191"/>
      <c r="CH100" s="191"/>
      <c r="CI100" s="191"/>
      <c r="CJ100" s="191"/>
      <c r="CK100" s="191"/>
      <c r="CL100" s="191">
        <f t="shared" si="66"/>
        <v>0</v>
      </c>
      <c r="CM100" s="191"/>
      <c r="CN100" s="191"/>
      <c r="CO100" s="191"/>
      <c r="CP100" s="191"/>
      <c r="CQ100" s="191"/>
      <c r="CR100" s="191"/>
      <c r="CS100" s="191">
        <f t="shared" si="67"/>
        <v>0</v>
      </c>
      <c r="CT100" s="191"/>
      <c r="CU100" s="191"/>
      <c r="CV100" s="191"/>
      <c r="CW100" s="191">
        <v>50</v>
      </c>
      <c r="CX100" s="191">
        <v>270000</v>
      </c>
      <c r="CY100" s="191"/>
      <c r="CZ100" s="191">
        <f t="shared" si="68"/>
        <v>270000</v>
      </c>
      <c r="DA100" s="191"/>
      <c r="DB100" s="191"/>
      <c r="DC100" s="191"/>
      <c r="DD100" s="191">
        <v>156</v>
      </c>
      <c r="DE100" s="191">
        <v>234000</v>
      </c>
      <c r="DF100" s="191"/>
      <c r="DG100" s="191">
        <f t="shared" si="69"/>
        <v>234000</v>
      </c>
      <c r="DH100" s="191"/>
      <c r="DI100" s="191"/>
      <c r="DJ100" s="191"/>
      <c r="DK100" s="191"/>
      <c r="DL100" s="191"/>
      <c r="DM100" s="191"/>
      <c r="DN100" s="191">
        <f t="shared" si="70"/>
        <v>0</v>
      </c>
      <c r="DO100" s="191"/>
      <c r="DP100" s="191"/>
      <c r="DQ100" s="191"/>
      <c r="DR100" s="191"/>
      <c r="DS100" s="191"/>
      <c r="DT100" s="191"/>
      <c r="DU100" s="191">
        <f t="shared" si="71"/>
        <v>0</v>
      </c>
      <c r="DV100" s="191"/>
      <c r="DW100" s="191"/>
      <c r="DX100" s="191"/>
      <c r="DY100" s="191"/>
      <c r="DZ100" s="191"/>
      <c r="EA100" s="191"/>
      <c r="EB100" s="191">
        <f t="shared" si="72"/>
        <v>0</v>
      </c>
      <c r="EC100" s="191"/>
      <c r="ED100" s="191"/>
      <c r="EE100" s="191"/>
      <c r="EF100" s="191"/>
      <c r="EG100" s="191"/>
      <c r="EH100" s="191"/>
      <c r="EI100" s="191">
        <f t="shared" si="73"/>
        <v>0</v>
      </c>
      <c r="EJ100" s="191"/>
      <c r="EK100" s="191"/>
      <c r="EL100" s="191"/>
      <c r="EM100" s="191"/>
      <c r="EN100" s="191"/>
      <c r="EO100" s="191"/>
      <c r="EP100" s="191">
        <f t="shared" si="74"/>
        <v>0</v>
      </c>
      <c r="EQ100" s="191"/>
      <c r="ER100" s="191"/>
      <c r="ES100" s="191"/>
      <c r="ET100" s="191"/>
      <c r="EU100" s="191"/>
      <c r="EV100" s="191"/>
      <c r="EW100" s="191">
        <f t="shared" si="75"/>
        <v>0</v>
      </c>
      <c r="EX100" s="191"/>
      <c r="EY100" s="191"/>
      <c r="EZ100" s="191"/>
      <c r="FA100" s="191"/>
      <c r="FB100" s="191"/>
      <c r="FC100" s="191"/>
      <c r="FD100" s="191">
        <f t="shared" si="76"/>
        <v>0</v>
      </c>
      <c r="FE100" s="191"/>
      <c r="FF100" s="191"/>
      <c r="FG100" s="191"/>
      <c r="FH100" s="191"/>
      <c r="FI100" s="202">
        <f t="shared" si="50"/>
        <v>7235352</v>
      </c>
      <c r="FJ100" s="202">
        <f t="shared" si="77"/>
        <v>0</v>
      </c>
      <c r="FK100" s="202">
        <f t="shared" si="78"/>
        <v>7235352</v>
      </c>
      <c r="FL100" s="9"/>
    </row>
    <row r="101" spans="1:168" ht="18" customHeight="1">
      <c r="A101" s="200">
        <v>30</v>
      </c>
      <c r="B101" s="114" t="s">
        <v>1927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>
        <f t="shared" si="51"/>
        <v>0</v>
      </c>
      <c r="N101" s="191"/>
      <c r="O101" s="191"/>
      <c r="P101" s="191"/>
      <c r="Q101" s="191"/>
      <c r="R101" s="191"/>
      <c r="S101" s="191"/>
      <c r="T101" s="191">
        <f t="shared" si="52"/>
        <v>0</v>
      </c>
      <c r="U101" s="191"/>
      <c r="V101" s="191"/>
      <c r="W101" s="191"/>
      <c r="X101" s="191"/>
      <c r="Y101" s="191"/>
      <c r="Z101" s="191"/>
      <c r="AA101" s="191">
        <f t="shared" si="53"/>
        <v>0</v>
      </c>
      <c r="AB101" s="191"/>
      <c r="AC101" s="191"/>
      <c r="AD101" s="191"/>
      <c r="AE101" s="191"/>
      <c r="AF101" s="191"/>
      <c r="AG101" s="191"/>
      <c r="AH101" s="191">
        <f t="shared" si="54"/>
        <v>0</v>
      </c>
      <c r="AI101" s="191"/>
      <c r="AJ101" s="191"/>
      <c r="AK101" s="191"/>
      <c r="AL101" s="191"/>
      <c r="AM101" s="191">
        <f t="shared" si="55"/>
        <v>0</v>
      </c>
      <c r="AN101" s="191"/>
      <c r="AO101" s="191">
        <f t="shared" si="56"/>
        <v>0</v>
      </c>
      <c r="AP101" s="191"/>
      <c r="AQ101" s="191"/>
      <c r="AR101" s="191"/>
      <c r="AS101" s="191"/>
      <c r="AT101" s="191"/>
      <c r="AU101" s="191"/>
      <c r="AV101" s="191">
        <f t="shared" si="57"/>
        <v>0</v>
      </c>
      <c r="AW101" s="191"/>
      <c r="AX101" s="191"/>
      <c r="AY101" s="191"/>
      <c r="AZ101" s="191"/>
      <c r="BA101" s="191"/>
      <c r="BB101" s="191"/>
      <c r="BC101" s="191">
        <f t="shared" si="58"/>
        <v>0</v>
      </c>
      <c r="BD101" s="191"/>
      <c r="BE101" s="191"/>
      <c r="BF101" s="191"/>
      <c r="BG101" s="191"/>
      <c r="BH101" s="191"/>
      <c r="BI101" s="191"/>
      <c r="BJ101" s="191">
        <f t="shared" si="59"/>
        <v>0</v>
      </c>
      <c r="BK101" s="191"/>
      <c r="BL101" s="191"/>
      <c r="BM101" s="191"/>
      <c r="BN101" s="191"/>
      <c r="BO101" s="191"/>
      <c r="BP101" s="191"/>
      <c r="BQ101" s="191">
        <f t="shared" si="60"/>
        <v>0</v>
      </c>
      <c r="BR101" s="191"/>
      <c r="BS101" s="191"/>
      <c r="BT101" s="191"/>
      <c r="BU101" s="201">
        <f t="shared" si="61"/>
        <v>0</v>
      </c>
      <c r="BV101" s="201">
        <f t="shared" si="62"/>
        <v>0</v>
      </c>
      <c r="BW101" s="191"/>
      <c r="BX101" s="201">
        <f t="shared" si="63"/>
        <v>0</v>
      </c>
      <c r="BY101" s="191"/>
      <c r="BZ101" s="191"/>
      <c r="CA101" s="191"/>
      <c r="CB101" s="191">
        <v>0</v>
      </c>
      <c r="CC101" s="191">
        <f t="shared" si="64"/>
        <v>0</v>
      </c>
      <c r="CD101" s="191"/>
      <c r="CE101" s="191">
        <f t="shared" si="65"/>
        <v>0</v>
      </c>
      <c r="CF101" s="191"/>
      <c r="CG101" s="191"/>
      <c r="CH101" s="191"/>
      <c r="CI101" s="191"/>
      <c r="CJ101" s="191"/>
      <c r="CK101" s="191"/>
      <c r="CL101" s="191">
        <f t="shared" si="66"/>
        <v>0</v>
      </c>
      <c r="CM101" s="191"/>
      <c r="CN101" s="191"/>
      <c r="CO101" s="191"/>
      <c r="CP101" s="191"/>
      <c r="CQ101" s="191"/>
      <c r="CR101" s="191"/>
      <c r="CS101" s="191">
        <f t="shared" si="67"/>
        <v>0</v>
      </c>
      <c r="CT101" s="191"/>
      <c r="CU101" s="191"/>
      <c r="CV101" s="191"/>
      <c r="CW101" s="191"/>
      <c r="CX101" s="191"/>
      <c r="CY101" s="191"/>
      <c r="CZ101" s="191">
        <f t="shared" si="68"/>
        <v>0</v>
      </c>
      <c r="DA101" s="191"/>
      <c r="DB101" s="191"/>
      <c r="DC101" s="191"/>
      <c r="DD101" s="191"/>
      <c r="DE101" s="191"/>
      <c r="DF101" s="191"/>
      <c r="DG101" s="191">
        <f t="shared" si="69"/>
        <v>0</v>
      </c>
      <c r="DH101" s="191"/>
      <c r="DI101" s="191"/>
      <c r="DJ101" s="191"/>
      <c r="DK101" s="191"/>
      <c r="DL101" s="191"/>
      <c r="DM101" s="191"/>
      <c r="DN101" s="191">
        <f t="shared" si="70"/>
        <v>0</v>
      </c>
      <c r="DO101" s="191"/>
      <c r="DP101" s="191"/>
      <c r="DQ101" s="191"/>
      <c r="DR101" s="191"/>
      <c r="DS101" s="191"/>
      <c r="DT101" s="191"/>
      <c r="DU101" s="191">
        <f t="shared" si="71"/>
        <v>0</v>
      </c>
      <c r="DV101" s="191"/>
      <c r="DW101" s="191"/>
      <c r="DX101" s="191"/>
      <c r="DY101" s="191"/>
      <c r="DZ101" s="191"/>
      <c r="EA101" s="191"/>
      <c r="EB101" s="191">
        <f t="shared" si="72"/>
        <v>0</v>
      </c>
      <c r="EC101" s="191"/>
      <c r="ED101" s="191"/>
      <c r="EE101" s="191"/>
      <c r="EF101" s="191"/>
      <c r="EG101" s="191"/>
      <c r="EH101" s="191"/>
      <c r="EI101" s="191">
        <f t="shared" si="73"/>
        <v>0</v>
      </c>
      <c r="EJ101" s="191"/>
      <c r="EK101" s="191"/>
      <c r="EL101" s="191"/>
      <c r="EM101" s="201">
        <v>1000</v>
      </c>
      <c r="EN101" s="201">
        <v>276000</v>
      </c>
      <c r="EO101" s="201">
        <v>57894</v>
      </c>
      <c r="EP101" s="191">
        <f t="shared" si="74"/>
        <v>333894</v>
      </c>
      <c r="EQ101" s="191"/>
      <c r="ER101" s="191"/>
      <c r="ES101" s="191"/>
      <c r="ET101" s="201">
        <v>1500</v>
      </c>
      <c r="EU101" s="201">
        <v>525000</v>
      </c>
      <c r="EV101" s="201">
        <v>0</v>
      </c>
      <c r="EW101" s="191">
        <f t="shared" si="75"/>
        <v>525000</v>
      </c>
      <c r="EX101" s="191"/>
      <c r="EY101" s="191"/>
      <c r="EZ101" s="191"/>
      <c r="FA101" s="191"/>
      <c r="FB101" s="191"/>
      <c r="FC101" s="191"/>
      <c r="FD101" s="191">
        <f t="shared" si="76"/>
        <v>0</v>
      </c>
      <c r="FE101" s="191"/>
      <c r="FF101" s="191"/>
      <c r="FG101" s="191"/>
      <c r="FH101" s="191"/>
      <c r="FI101" s="202">
        <f t="shared" si="50"/>
        <v>801000</v>
      </c>
      <c r="FJ101" s="202">
        <f t="shared" si="77"/>
        <v>57894</v>
      </c>
      <c r="FK101" s="202">
        <f t="shared" si="78"/>
        <v>858894</v>
      </c>
      <c r="FL101" s="9"/>
    </row>
    <row r="102" spans="1:168" s="96" customFormat="1" ht="18" customHeight="1">
      <c r="A102" s="203">
        <v>31</v>
      </c>
      <c r="B102" s="204" t="s">
        <v>53</v>
      </c>
      <c r="C102" s="204"/>
      <c r="D102" s="204"/>
      <c r="E102" s="204"/>
      <c r="F102" s="204"/>
      <c r="G102" s="204"/>
      <c r="H102" s="204"/>
      <c r="I102" s="204"/>
      <c r="J102" s="116">
        <f>SUM(J72:J101)</f>
        <v>0</v>
      </c>
      <c r="K102" s="118">
        <f t="shared" ref="K102:L102" si="79">SUM(K72:K101)</f>
        <v>0</v>
      </c>
      <c r="L102" s="118">
        <f t="shared" si="79"/>
        <v>0</v>
      </c>
      <c r="M102" s="83">
        <f t="shared" ref="M102" si="80">K102+L102</f>
        <v>0</v>
      </c>
      <c r="N102" s="204"/>
      <c r="O102" s="204"/>
      <c r="P102" s="204"/>
      <c r="Q102" s="116">
        <f>SUM(Q72:Q101)</f>
        <v>0</v>
      </c>
      <c r="R102" s="118">
        <f t="shared" ref="R102:S102" si="81">SUM(R72:R101)</f>
        <v>0</v>
      </c>
      <c r="S102" s="118">
        <f t="shared" si="81"/>
        <v>0</v>
      </c>
      <c r="T102" s="83">
        <f t="shared" ref="T102" si="82">R102+S102</f>
        <v>0</v>
      </c>
      <c r="U102" s="204"/>
      <c r="V102" s="204"/>
      <c r="W102" s="204"/>
      <c r="X102" s="116">
        <f>SUM(X72:X101)</f>
        <v>0</v>
      </c>
      <c r="Y102" s="118">
        <f t="shared" ref="Y102:Z102" si="83">SUM(Y72:Y101)</f>
        <v>0</v>
      </c>
      <c r="Z102" s="118">
        <f t="shared" si="83"/>
        <v>0</v>
      </c>
      <c r="AA102" s="83">
        <f t="shared" ref="AA102" si="84">Y102+Z102</f>
        <v>0</v>
      </c>
      <c r="AB102" s="204"/>
      <c r="AC102" s="204"/>
      <c r="AD102" s="204"/>
      <c r="AE102" s="116">
        <f>SUM(AE72:AE101)</f>
        <v>0</v>
      </c>
      <c r="AF102" s="118">
        <f t="shared" ref="AF102:AG102" si="85">SUM(AF72:AF101)</f>
        <v>0</v>
      </c>
      <c r="AG102" s="118">
        <f t="shared" si="85"/>
        <v>0</v>
      </c>
      <c r="AH102" s="83">
        <f t="shared" ref="AH102" si="86">AF102+AG102</f>
        <v>0</v>
      </c>
      <c r="AI102" s="204"/>
      <c r="AJ102" s="204"/>
      <c r="AK102" s="204"/>
      <c r="AL102" s="116">
        <f>SUM(AL72:AL101)</f>
        <v>217</v>
      </c>
      <c r="AM102" s="118">
        <f t="shared" ref="AM102:AN102" si="87">SUM(AM72:AM101)</f>
        <v>5425000</v>
      </c>
      <c r="AN102" s="118">
        <f t="shared" si="87"/>
        <v>0</v>
      </c>
      <c r="AO102" s="83">
        <f t="shared" ref="AO102" si="88">AM102+AN102</f>
        <v>5425000</v>
      </c>
      <c r="AP102" s="204"/>
      <c r="AQ102" s="204"/>
      <c r="AR102" s="204"/>
      <c r="AS102" s="116">
        <f>SUM(AS72:AS101)</f>
        <v>0</v>
      </c>
      <c r="AT102" s="118">
        <f t="shared" ref="AT102:AU102" si="89">SUM(AT72:AT101)</f>
        <v>0</v>
      </c>
      <c r="AU102" s="118">
        <f t="shared" si="89"/>
        <v>0</v>
      </c>
      <c r="AV102" s="83">
        <f t="shared" ref="AV102" si="90">AT102+AU102</f>
        <v>0</v>
      </c>
      <c r="AW102" s="204"/>
      <c r="AX102" s="204"/>
      <c r="AY102" s="204"/>
      <c r="AZ102" s="116">
        <f>SUM(AZ72:AZ101)</f>
        <v>0</v>
      </c>
      <c r="BA102" s="118">
        <f t="shared" ref="BA102:BB102" si="91">SUM(BA72:BA101)</f>
        <v>6731352</v>
      </c>
      <c r="BB102" s="118">
        <f t="shared" si="91"/>
        <v>0</v>
      </c>
      <c r="BC102" s="83">
        <f t="shared" ref="BC102" si="92">BA102+BB102</f>
        <v>6731352</v>
      </c>
      <c r="BD102" s="204"/>
      <c r="BE102" s="204"/>
      <c r="BF102" s="204"/>
      <c r="BG102" s="116">
        <f>SUM(BG72:BG101)</f>
        <v>0</v>
      </c>
      <c r="BH102" s="118">
        <f t="shared" ref="BH102:BI102" si="93">SUM(BH72:BH101)</f>
        <v>0</v>
      </c>
      <c r="BI102" s="118">
        <f t="shared" si="93"/>
        <v>0</v>
      </c>
      <c r="BJ102" s="83">
        <f t="shared" ref="BJ102" si="94">BH102+BI102</f>
        <v>0</v>
      </c>
      <c r="BK102" s="204"/>
      <c r="BL102" s="204"/>
      <c r="BM102" s="204"/>
      <c r="BN102" s="116">
        <f>SUM(BN72:BN101)</f>
        <v>0</v>
      </c>
      <c r="BO102" s="118">
        <f t="shared" ref="BO102:BP102" si="95">SUM(BO72:BO101)</f>
        <v>350000</v>
      </c>
      <c r="BP102" s="118">
        <f t="shared" si="95"/>
        <v>100000</v>
      </c>
      <c r="BQ102" s="83">
        <f t="shared" ref="BQ102" si="96">BO102+BP102</f>
        <v>450000</v>
      </c>
      <c r="BR102" s="204"/>
      <c r="BS102" s="204"/>
      <c r="BT102" s="204"/>
      <c r="BU102" s="116">
        <f>SUM(BU72:BU101)</f>
        <v>2133.0230999999999</v>
      </c>
      <c r="BV102" s="118">
        <f t="shared" ref="BV102:BW102" si="97">SUM(BV72:BV101)</f>
        <v>213300.31000000003</v>
      </c>
      <c r="BW102" s="118">
        <f t="shared" si="97"/>
        <v>0</v>
      </c>
      <c r="BX102" s="83">
        <f t="shared" ref="BX102" si="98">BV102+BW102</f>
        <v>213300.31000000003</v>
      </c>
      <c r="BY102" s="204"/>
      <c r="BZ102" s="204"/>
      <c r="CA102" s="204"/>
      <c r="CB102" s="116">
        <f>SUM(CB72:CB101)</f>
        <v>5295</v>
      </c>
      <c r="CC102" s="118">
        <f t="shared" ref="CC102:CD102" si="99">SUM(CC72:CC101)</f>
        <v>529500</v>
      </c>
      <c r="CD102" s="118">
        <f t="shared" si="99"/>
        <v>0</v>
      </c>
      <c r="CE102" s="83">
        <f t="shared" ref="CE102" si="100">CC102+CD102</f>
        <v>529500</v>
      </c>
      <c r="CF102" s="204"/>
      <c r="CG102" s="204"/>
      <c r="CH102" s="204"/>
      <c r="CI102" s="116">
        <f>SUM(CI72:CI101)</f>
        <v>0</v>
      </c>
      <c r="CJ102" s="118">
        <f t="shared" ref="CJ102:CK102" si="101">SUM(CJ72:CJ101)</f>
        <v>0</v>
      </c>
      <c r="CK102" s="118">
        <f t="shared" si="101"/>
        <v>0</v>
      </c>
      <c r="CL102" s="83">
        <f t="shared" ref="CL102" si="102">CJ102+CK102</f>
        <v>0</v>
      </c>
      <c r="CM102" s="204"/>
      <c r="CN102" s="204"/>
      <c r="CO102" s="204"/>
      <c r="CP102" s="116">
        <f>SUM(CP72:CP101)</f>
        <v>0</v>
      </c>
      <c r="CQ102" s="118">
        <f t="shared" ref="CQ102:CR102" si="103">SUM(CQ72:CQ101)</f>
        <v>0</v>
      </c>
      <c r="CR102" s="118">
        <f t="shared" si="103"/>
        <v>0</v>
      </c>
      <c r="CS102" s="83">
        <f t="shared" ref="CS102" si="104">CQ102+CR102</f>
        <v>0</v>
      </c>
      <c r="CT102" s="204"/>
      <c r="CU102" s="204"/>
      <c r="CV102" s="204"/>
      <c r="CW102" s="116">
        <f>SUM(CW72:CW101)</f>
        <v>50</v>
      </c>
      <c r="CX102" s="118">
        <f t="shared" ref="CX102:CY102" si="105">SUM(CX72:CX101)</f>
        <v>270000</v>
      </c>
      <c r="CY102" s="118">
        <f t="shared" si="105"/>
        <v>0</v>
      </c>
      <c r="CZ102" s="83">
        <f t="shared" ref="CZ102" si="106">CX102+CY102</f>
        <v>270000</v>
      </c>
      <c r="DA102" s="204"/>
      <c r="DB102" s="204"/>
      <c r="DC102" s="204"/>
      <c r="DD102" s="116">
        <f>SUM(DD72:DD101)</f>
        <v>156</v>
      </c>
      <c r="DE102" s="118">
        <f t="shared" ref="DE102:DF102" si="107">SUM(DE72:DE101)</f>
        <v>234000</v>
      </c>
      <c r="DF102" s="118">
        <f t="shared" si="107"/>
        <v>0</v>
      </c>
      <c r="DG102" s="83">
        <f t="shared" ref="DG102" si="108">DE102+DF102</f>
        <v>234000</v>
      </c>
      <c r="DH102" s="204"/>
      <c r="DI102" s="204"/>
      <c r="DJ102" s="204"/>
      <c r="DK102" s="116">
        <f>SUM(DK72:DK101)</f>
        <v>0</v>
      </c>
      <c r="DL102" s="118">
        <f t="shared" ref="DL102:DM102" si="109">SUM(DL72:DL101)</f>
        <v>0</v>
      </c>
      <c r="DM102" s="118">
        <f t="shared" si="109"/>
        <v>0</v>
      </c>
      <c r="DN102" s="83">
        <f t="shared" ref="DN102" si="110">DL102+DM102</f>
        <v>0</v>
      </c>
      <c r="DO102" s="204"/>
      <c r="DP102" s="204"/>
      <c r="DQ102" s="204"/>
      <c r="DR102" s="116">
        <f>SUM(DR72:DR101)</f>
        <v>0</v>
      </c>
      <c r="DS102" s="118">
        <f t="shared" ref="DS102:DT102" si="111">SUM(DS72:DS101)</f>
        <v>0</v>
      </c>
      <c r="DT102" s="118">
        <f t="shared" si="111"/>
        <v>0</v>
      </c>
      <c r="DU102" s="83">
        <f t="shared" ref="DU102" si="112">DS102+DT102</f>
        <v>0</v>
      </c>
      <c r="DV102" s="204"/>
      <c r="DW102" s="204"/>
      <c r="DX102" s="204"/>
      <c r="DY102" s="116">
        <f>SUM(DY72:DY101)</f>
        <v>0</v>
      </c>
      <c r="DZ102" s="118">
        <f t="shared" ref="DZ102:EA102" si="113">SUM(DZ72:DZ101)</f>
        <v>0</v>
      </c>
      <c r="EA102" s="118">
        <f t="shared" si="113"/>
        <v>0</v>
      </c>
      <c r="EB102" s="83">
        <f t="shared" ref="EB102" si="114">DZ102+EA102</f>
        <v>0</v>
      </c>
      <c r="EC102" s="204"/>
      <c r="ED102" s="204"/>
      <c r="EE102" s="204"/>
      <c r="EF102" s="116">
        <f>SUM(EF72:EF101)</f>
        <v>0</v>
      </c>
      <c r="EG102" s="118">
        <f t="shared" ref="EG102:EH102" si="115">SUM(EG72:EG101)</f>
        <v>0</v>
      </c>
      <c r="EH102" s="118">
        <f t="shared" si="115"/>
        <v>0</v>
      </c>
      <c r="EI102" s="83">
        <f t="shared" ref="EI102" si="116">EG102+EH102</f>
        <v>0</v>
      </c>
      <c r="EJ102" s="204"/>
      <c r="EK102" s="204"/>
      <c r="EL102" s="204"/>
      <c r="EM102" s="116">
        <f>SUM(EM72:EM101)</f>
        <v>1000</v>
      </c>
      <c r="EN102" s="118">
        <f t="shared" ref="EN102:EO102" si="117">SUM(EN72:EN101)</f>
        <v>276000</v>
      </c>
      <c r="EO102" s="118">
        <f t="shared" si="117"/>
        <v>57894</v>
      </c>
      <c r="EP102" s="83">
        <f t="shared" ref="EP102" si="118">EN102+EO102</f>
        <v>333894</v>
      </c>
      <c r="EQ102" s="204"/>
      <c r="ER102" s="204"/>
      <c r="ES102" s="204"/>
      <c r="ET102" s="116">
        <f>SUM(ET72:ET101)</f>
        <v>1500</v>
      </c>
      <c r="EU102" s="118">
        <f t="shared" ref="EU102:EV102" si="119">SUM(EU72:EU101)</f>
        <v>525000</v>
      </c>
      <c r="EV102" s="118">
        <f t="shared" si="119"/>
        <v>0</v>
      </c>
      <c r="EW102" s="83">
        <f t="shared" ref="EW102" si="120">EU102+EV102</f>
        <v>525000</v>
      </c>
      <c r="EX102" s="204"/>
      <c r="EY102" s="204"/>
      <c r="EZ102" s="204"/>
      <c r="FA102" s="116">
        <f>SUM(FA72:FA101)</f>
        <v>0</v>
      </c>
      <c r="FB102" s="118">
        <f t="shared" ref="FB102:FC102" si="121">SUM(FB72:FB101)</f>
        <v>0</v>
      </c>
      <c r="FC102" s="118">
        <f t="shared" si="121"/>
        <v>0</v>
      </c>
      <c r="FD102" s="83">
        <f t="shared" ref="FD102" si="122">FB102+FC102</f>
        <v>0</v>
      </c>
      <c r="FE102" s="204"/>
      <c r="FF102" s="204"/>
      <c r="FG102" s="204"/>
      <c r="FH102" s="116">
        <f>SUM(FH72:FH101)</f>
        <v>0</v>
      </c>
      <c r="FI102" s="118">
        <f t="shared" ref="FI102:FJ102" si="123">SUM(FI72:FI101)</f>
        <v>14554152.309999999</v>
      </c>
      <c r="FJ102" s="118">
        <f t="shared" si="123"/>
        <v>157894</v>
      </c>
      <c r="FK102" s="83">
        <f t="shared" ref="FK102" si="124">FI102+FJ102</f>
        <v>14712046.309999999</v>
      </c>
      <c r="FL102" s="107"/>
    </row>
    <row r="103" spans="1:168" s="80" customFormat="1" ht="18" customHeight="1">
      <c r="A103" s="205">
        <v>32</v>
      </c>
      <c r="B103" s="132" t="s">
        <v>1923</v>
      </c>
      <c r="C103" s="132"/>
      <c r="D103" s="132"/>
      <c r="E103" s="132"/>
      <c r="F103" s="132"/>
      <c r="G103" s="132"/>
      <c r="H103" s="132"/>
      <c r="I103" s="132"/>
      <c r="J103" s="120">
        <f>J104-J102</f>
        <v>0</v>
      </c>
      <c r="K103" s="132">
        <v>0</v>
      </c>
      <c r="L103" s="132"/>
      <c r="M103" s="85">
        <f>M37-M102</f>
        <v>0</v>
      </c>
      <c r="N103" s="132"/>
      <c r="O103" s="132"/>
      <c r="P103" s="132"/>
      <c r="Q103" s="120">
        <f>Q104-Q102</f>
        <v>0</v>
      </c>
      <c r="R103" s="132">
        <v>0</v>
      </c>
      <c r="S103" s="132"/>
      <c r="T103" s="85">
        <f>T37-T102</f>
        <v>0</v>
      </c>
      <c r="U103" s="132"/>
      <c r="V103" s="132"/>
      <c r="W103" s="132"/>
      <c r="X103" s="120">
        <f>X104-X102</f>
        <v>0</v>
      </c>
      <c r="Y103" s="132">
        <v>0</v>
      </c>
      <c r="Z103" s="132"/>
      <c r="AA103" s="85">
        <f>AA37-AA102</f>
        <v>0</v>
      </c>
      <c r="AB103" s="132"/>
      <c r="AC103" s="132"/>
      <c r="AD103" s="132"/>
      <c r="AE103" s="120">
        <f>AE104-AE102</f>
        <v>0</v>
      </c>
      <c r="AF103" s="132">
        <v>260000</v>
      </c>
      <c r="AG103" s="132"/>
      <c r="AH103" s="85">
        <f>AH37-AH102</f>
        <v>260000</v>
      </c>
      <c r="AI103" s="132"/>
      <c r="AJ103" s="132"/>
      <c r="AK103" s="132"/>
      <c r="AL103" s="120">
        <f>AL104-AL102</f>
        <v>155</v>
      </c>
      <c r="AM103" s="132">
        <f>AL103*25000</f>
        <v>3875000</v>
      </c>
      <c r="AN103" s="132"/>
      <c r="AO103" s="85">
        <f>AO37-AO102</f>
        <v>3875000</v>
      </c>
      <c r="AP103" s="132"/>
      <c r="AQ103" s="132"/>
      <c r="AR103" s="132"/>
      <c r="AS103" s="120">
        <f>AS104-AS102</f>
        <v>384</v>
      </c>
      <c r="AT103" s="132">
        <v>307200</v>
      </c>
      <c r="AU103" s="132"/>
      <c r="AV103" s="85">
        <f>AV37-AV102</f>
        <v>307200</v>
      </c>
      <c r="AW103" s="132"/>
      <c r="AX103" s="132"/>
      <c r="AY103" s="132"/>
      <c r="AZ103" s="120">
        <f>AZ104-AZ102</f>
        <v>0</v>
      </c>
      <c r="BA103" s="132">
        <v>0</v>
      </c>
      <c r="BB103" s="132"/>
      <c r="BC103" s="85">
        <f>BC37-BC102</f>
        <v>0</v>
      </c>
      <c r="BD103" s="132"/>
      <c r="BE103" s="132"/>
      <c r="BF103" s="132"/>
      <c r="BG103" s="120">
        <f>BG104-BG102</f>
        <v>0</v>
      </c>
      <c r="BH103" s="132">
        <v>0</v>
      </c>
      <c r="BI103" s="132"/>
      <c r="BJ103" s="85">
        <f>BJ37-BJ102</f>
        <v>0</v>
      </c>
      <c r="BK103" s="132"/>
      <c r="BL103" s="132"/>
      <c r="BM103" s="132"/>
      <c r="BN103" s="120">
        <f>BN104-BN102</f>
        <v>0</v>
      </c>
      <c r="BO103" s="132">
        <v>0</v>
      </c>
      <c r="BP103" s="132"/>
      <c r="BQ103" s="85">
        <f>BQ37-BQ102</f>
        <v>0</v>
      </c>
      <c r="BR103" s="132"/>
      <c r="BS103" s="132"/>
      <c r="BT103" s="132"/>
      <c r="BU103" s="120">
        <f>BU104-BU102</f>
        <v>-2.3099999999885767E-2</v>
      </c>
      <c r="BV103" s="132">
        <v>0</v>
      </c>
      <c r="BW103" s="132"/>
      <c r="BX103" s="85">
        <f>BX37-BX102</f>
        <v>-0.31000000002677552</v>
      </c>
      <c r="BY103" s="132"/>
      <c r="BZ103" s="132"/>
      <c r="CA103" s="132"/>
      <c r="CB103" s="120">
        <f>CB104-CB102</f>
        <v>0</v>
      </c>
      <c r="CC103" s="132">
        <v>0</v>
      </c>
      <c r="CD103" s="132"/>
      <c r="CE103" s="85">
        <f>CE37-CE102</f>
        <v>0</v>
      </c>
      <c r="CF103" s="132"/>
      <c r="CG103" s="132"/>
      <c r="CH103" s="132"/>
      <c r="CI103" s="120">
        <f>CI104-CI102</f>
        <v>0</v>
      </c>
      <c r="CJ103" s="132">
        <v>0</v>
      </c>
      <c r="CK103" s="132"/>
      <c r="CL103" s="85">
        <f>CL37-CL102</f>
        <v>0</v>
      </c>
      <c r="CM103" s="132"/>
      <c r="CN103" s="132"/>
      <c r="CO103" s="132"/>
      <c r="CP103" s="120">
        <f>CP104-CP102</f>
        <v>0</v>
      </c>
      <c r="CQ103" s="132">
        <v>0</v>
      </c>
      <c r="CR103" s="132"/>
      <c r="CS103" s="85">
        <f>CS37-CS102</f>
        <v>0</v>
      </c>
      <c r="CT103" s="132"/>
      <c r="CU103" s="132"/>
      <c r="CV103" s="132"/>
      <c r="CW103" s="120">
        <f>CW104-CW102</f>
        <v>0</v>
      </c>
      <c r="CX103" s="132">
        <v>0</v>
      </c>
      <c r="CY103" s="132"/>
      <c r="CZ103" s="85">
        <f>CZ37-CZ102</f>
        <v>0</v>
      </c>
      <c r="DA103" s="132"/>
      <c r="DB103" s="132"/>
      <c r="DC103" s="132"/>
      <c r="DD103" s="120">
        <f>DD104-DD102</f>
        <v>0</v>
      </c>
      <c r="DE103" s="132">
        <v>0</v>
      </c>
      <c r="DF103" s="132"/>
      <c r="DG103" s="85">
        <f>DG37-DG102</f>
        <v>0</v>
      </c>
      <c r="DH103" s="132"/>
      <c r="DI103" s="132"/>
      <c r="DJ103" s="132"/>
      <c r="DK103" s="120">
        <f>DK104-DK102</f>
        <v>0</v>
      </c>
      <c r="DL103" s="132">
        <v>0</v>
      </c>
      <c r="DM103" s="132"/>
      <c r="DN103" s="85">
        <f>DN37-DN102</f>
        <v>0</v>
      </c>
      <c r="DO103" s="132"/>
      <c r="DP103" s="132"/>
      <c r="DQ103" s="132"/>
      <c r="DR103" s="120">
        <f>DR104-DR102</f>
        <v>0</v>
      </c>
      <c r="DS103" s="132">
        <v>0</v>
      </c>
      <c r="DT103" s="132"/>
      <c r="DU103" s="85">
        <f>DU37-DU102</f>
        <v>0</v>
      </c>
      <c r="DV103" s="132"/>
      <c r="DW103" s="132"/>
      <c r="DX103" s="132"/>
      <c r="DY103" s="120">
        <f>DY104-DY102</f>
        <v>0</v>
      </c>
      <c r="DZ103" s="132">
        <v>100000</v>
      </c>
      <c r="EA103" s="132"/>
      <c r="EB103" s="85">
        <f>EB37-EB102</f>
        <v>100000</v>
      </c>
      <c r="EC103" s="132"/>
      <c r="ED103" s="132"/>
      <c r="EE103" s="132"/>
      <c r="EF103" s="120">
        <f>EF104-EF102</f>
        <v>1</v>
      </c>
      <c r="EG103" s="132">
        <v>2500</v>
      </c>
      <c r="EH103" s="132"/>
      <c r="EI103" s="85">
        <f>EI37-EI102</f>
        <v>2500</v>
      </c>
      <c r="EJ103" s="132"/>
      <c r="EK103" s="132"/>
      <c r="EL103" s="132"/>
      <c r="EM103" s="120">
        <f>EM104-EM102</f>
        <v>0</v>
      </c>
      <c r="EN103" s="132">
        <v>0</v>
      </c>
      <c r="EO103" s="132"/>
      <c r="EP103" s="85">
        <f>EP37-EP102</f>
        <v>0</v>
      </c>
      <c r="EQ103" s="132"/>
      <c r="ER103" s="132"/>
      <c r="ES103" s="132"/>
      <c r="ET103" s="120">
        <f>ET104-ET102</f>
        <v>0</v>
      </c>
      <c r="EU103" s="132">
        <v>0</v>
      </c>
      <c r="EV103" s="132"/>
      <c r="EW103" s="85">
        <f>EW37-EW102</f>
        <v>0</v>
      </c>
      <c r="EX103" s="132"/>
      <c r="EY103" s="132"/>
      <c r="EZ103" s="132"/>
      <c r="FA103" s="120">
        <f>FA104-FA102</f>
        <v>140</v>
      </c>
      <c r="FB103" s="132">
        <v>482000</v>
      </c>
      <c r="FC103" s="132"/>
      <c r="FD103" s="85">
        <f>FD37-FD102</f>
        <v>482000</v>
      </c>
      <c r="FE103" s="132"/>
      <c r="FF103" s="132"/>
      <c r="FG103" s="132"/>
      <c r="FH103" s="120">
        <f>FH104-FH102</f>
        <v>0</v>
      </c>
      <c r="FI103" s="85">
        <f t="shared" ref="FI103" si="125">K103+R103+Y103+AF103+AM103+AT103+BA103+BH103+BO103+BV103+CC103+CJ103+CQ103+CX103+DE103+DL103+DS103+DZ103+EG103+EN103+EU103+FB103</f>
        <v>5026700</v>
      </c>
      <c r="FJ103" s="85">
        <f t="shared" ref="FJ103" si="126">L103+S103+Z103+AG103+AN103+AU103+BB103+BI103+BP103+BW103+CD103+CK103+CR103+CY103+DF103+DM103+DT103+EA103+EH103+EO103+EV103+FC103</f>
        <v>0</v>
      </c>
      <c r="FK103" s="85">
        <f>FK37-FK102</f>
        <v>5026699.6900000013</v>
      </c>
      <c r="FL103" s="108"/>
    </row>
    <row r="104" spans="1:168" s="97" customFormat="1" ht="18" customHeight="1">
      <c r="A104" s="206">
        <v>33</v>
      </c>
      <c r="B104" s="207" t="s">
        <v>55</v>
      </c>
      <c r="C104" s="207"/>
      <c r="D104" s="207"/>
      <c r="E104" s="207"/>
      <c r="F104" s="207"/>
      <c r="G104" s="207"/>
      <c r="H104" s="207"/>
      <c r="I104" s="207"/>
      <c r="J104" s="123">
        <f>J37</f>
        <v>0</v>
      </c>
      <c r="K104" s="124">
        <f t="shared" ref="K104:M104" si="127">K103+K102</f>
        <v>0</v>
      </c>
      <c r="L104" s="124">
        <f t="shared" si="127"/>
        <v>0</v>
      </c>
      <c r="M104" s="124">
        <f t="shared" si="127"/>
        <v>0</v>
      </c>
      <c r="N104" s="207"/>
      <c r="O104" s="207"/>
      <c r="P104" s="207"/>
      <c r="Q104" s="123">
        <f>Q37</f>
        <v>0</v>
      </c>
      <c r="R104" s="124">
        <f t="shared" ref="R104:T104" si="128">R103+R102</f>
        <v>0</v>
      </c>
      <c r="S104" s="124">
        <f t="shared" si="128"/>
        <v>0</v>
      </c>
      <c r="T104" s="124">
        <f t="shared" si="128"/>
        <v>0</v>
      </c>
      <c r="U104" s="207"/>
      <c r="V104" s="207"/>
      <c r="W104" s="207"/>
      <c r="X104" s="123">
        <f>X37</f>
        <v>0</v>
      </c>
      <c r="Y104" s="124">
        <f t="shared" ref="Y104:AA104" si="129">Y103+Y102</f>
        <v>0</v>
      </c>
      <c r="Z104" s="124">
        <f t="shared" si="129"/>
        <v>0</v>
      </c>
      <c r="AA104" s="124">
        <f t="shared" si="129"/>
        <v>0</v>
      </c>
      <c r="AB104" s="207"/>
      <c r="AC104" s="207"/>
      <c r="AD104" s="207"/>
      <c r="AE104" s="123">
        <f>AE37</f>
        <v>0</v>
      </c>
      <c r="AF104" s="124">
        <f t="shared" ref="AF104:AH104" si="130">AF103+AF102</f>
        <v>260000</v>
      </c>
      <c r="AG104" s="124">
        <f t="shared" si="130"/>
        <v>0</v>
      </c>
      <c r="AH104" s="124">
        <f t="shared" si="130"/>
        <v>260000</v>
      </c>
      <c r="AI104" s="207"/>
      <c r="AJ104" s="207"/>
      <c r="AK104" s="207"/>
      <c r="AL104" s="123">
        <f>AL37</f>
        <v>372</v>
      </c>
      <c r="AM104" s="124">
        <f t="shared" ref="AM104:AO104" si="131">AM103+AM102</f>
        <v>9300000</v>
      </c>
      <c r="AN104" s="124">
        <f t="shared" si="131"/>
        <v>0</v>
      </c>
      <c r="AO104" s="124">
        <f t="shared" si="131"/>
        <v>9300000</v>
      </c>
      <c r="AP104" s="207"/>
      <c r="AQ104" s="207"/>
      <c r="AR104" s="207"/>
      <c r="AS104" s="123">
        <f>AS37</f>
        <v>384</v>
      </c>
      <c r="AT104" s="124">
        <f t="shared" ref="AT104:AV104" si="132">AT103+AT102</f>
        <v>307200</v>
      </c>
      <c r="AU104" s="124">
        <f t="shared" si="132"/>
        <v>0</v>
      </c>
      <c r="AV104" s="124">
        <f t="shared" si="132"/>
        <v>307200</v>
      </c>
      <c r="AW104" s="207"/>
      <c r="AX104" s="207"/>
      <c r="AY104" s="207"/>
      <c r="AZ104" s="123">
        <f>AZ37</f>
        <v>0</v>
      </c>
      <c r="BA104" s="124">
        <f t="shared" ref="BA104:BC104" si="133">BA103+BA102</f>
        <v>6731352</v>
      </c>
      <c r="BB104" s="124">
        <f t="shared" si="133"/>
        <v>0</v>
      </c>
      <c r="BC104" s="124">
        <f t="shared" si="133"/>
        <v>6731352</v>
      </c>
      <c r="BD104" s="207"/>
      <c r="BE104" s="207"/>
      <c r="BF104" s="207"/>
      <c r="BG104" s="123">
        <f>BG37</f>
        <v>0</v>
      </c>
      <c r="BH104" s="124">
        <f t="shared" ref="BH104:BJ104" si="134">BH103+BH102</f>
        <v>0</v>
      </c>
      <c r="BI104" s="124">
        <f t="shared" si="134"/>
        <v>0</v>
      </c>
      <c r="BJ104" s="124">
        <f t="shared" si="134"/>
        <v>0</v>
      </c>
      <c r="BK104" s="207"/>
      <c r="BL104" s="207"/>
      <c r="BM104" s="207"/>
      <c r="BN104" s="123">
        <f>BN37</f>
        <v>0</v>
      </c>
      <c r="BO104" s="124">
        <f t="shared" ref="BO104:BQ104" si="135">BO103+BO102</f>
        <v>350000</v>
      </c>
      <c r="BP104" s="124">
        <f t="shared" si="135"/>
        <v>100000</v>
      </c>
      <c r="BQ104" s="124">
        <f t="shared" si="135"/>
        <v>450000</v>
      </c>
      <c r="BR104" s="207"/>
      <c r="BS104" s="207"/>
      <c r="BT104" s="207"/>
      <c r="BU104" s="123">
        <f>BU37</f>
        <v>2133</v>
      </c>
      <c r="BV104" s="124">
        <f t="shared" ref="BV104:BX104" si="136">BV103+BV102</f>
        <v>213300.31000000003</v>
      </c>
      <c r="BW104" s="124">
        <f t="shared" si="136"/>
        <v>0</v>
      </c>
      <c r="BX104" s="124">
        <f t="shared" si="136"/>
        <v>213300</v>
      </c>
      <c r="BY104" s="207"/>
      <c r="BZ104" s="207"/>
      <c r="CA104" s="207"/>
      <c r="CB104" s="123">
        <f>CB37</f>
        <v>5295</v>
      </c>
      <c r="CC104" s="124">
        <f t="shared" ref="CC104:CE104" si="137">CC103+CC102</f>
        <v>529500</v>
      </c>
      <c r="CD104" s="124">
        <f t="shared" si="137"/>
        <v>0</v>
      </c>
      <c r="CE104" s="124">
        <f t="shared" si="137"/>
        <v>529500</v>
      </c>
      <c r="CF104" s="207"/>
      <c r="CG104" s="207"/>
      <c r="CH104" s="207"/>
      <c r="CI104" s="123">
        <f>CI37</f>
        <v>0</v>
      </c>
      <c r="CJ104" s="124">
        <f t="shared" ref="CJ104:CL104" si="138">CJ103+CJ102</f>
        <v>0</v>
      </c>
      <c r="CK104" s="124">
        <f t="shared" si="138"/>
        <v>0</v>
      </c>
      <c r="CL104" s="124">
        <f t="shared" si="138"/>
        <v>0</v>
      </c>
      <c r="CM104" s="207"/>
      <c r="CN104" s="207"/>
      <c r="CO104" s="207"/>
      <c r="CP104" s="123">
        <f>CP37</f>
        <v>0</v>
      </c>
      <c r="CQ104" s="124">
        <f t="shared" ref="CQ104:CS104" si="139">CQ103+CQ102</f>
        <v>0</v>
      </c>
      <c r="CR104" s="124">
        <f t="shared" si="139"/>
        <v>0</v>
      </c>
      <c r="CS104" s="124">
        <f t="shared" si="139"/>
        <v>0</v>
      </c>
      <c r="CT104" s="207"/>
      <c r="CU104" s="207"/>
      <c r="CV104" s="207"/>
      <c r="CW104" s="123">
        <f>CW37</f>
        <v>50</v>
      </c>
      <c r="CX104" s="124">
        <f t="shared" ref="CX104:CZ104" si="140">CX103+CX102</f>
        <v>270000</v>
      </c>
      <c r="CY104" s="124">
        <f t="shared" si="140"/>
        <v>0</v>
      </c>
      <c r="CZ104" s="124">
        <f t="shared" si="140"/>
        <v>270000</v>
      </c>
      <c r="DA104" s="207"/>
      <c r="DB104" s="207"/>
      <c r="DC104" s="207"/>
      <c r="DD104" s="123">
        <f>DD37</f>
        <v>156</v>
      </c>
      <c r="DE104" s="124">
        <f t="shared" ref="DE104:DG104" si="141">DE103+DE102</f>
        <v>234000</v>
      </c>
      <c r="DF104" s="124">
        <f t="shared" si="141"/>
        <v>0</v>
      </c>
      <c r="DG104" s="124">
        <f t="shared" si="141"/>
        <v>234000</v>
      </c>
      <c r="DH104" s="207"/>
      <c r="DI104" s="207"/>
      <c r="DJ104" s="207"/>
      <c r="DK104" s="123">
        <f>DK37</f>
        <v>0</v>
      </c>
      <c r="DL104" s="124">
        <f t="shared" ref="DL104:DN104" si="142">DL103+DL102</f>
        <v>0</v>
      </c>
      <c r="DM104" s="124">
        <f t="shared" si="142"/>
        <v>0</v>
      </c>
      <c r="DN104" s="124">
        <f t="shared" si="142"/>
        <v>0</v>
      </c>
      <c r="DO104" s="207"/>
      <c r="DP104" s="207"/>
      <c r="DQ104" s="207"/>
      <c r="DR104" s="123">
        <f>DR37</f>
        <v>0</v>
      </c>
      <c r="DS104" s="124">
        <f t="shared" ref="DS104:DU104" si="143">DS103+DS102</f>
        <v>0</v>
      </c>
      <c r="DT104" s="124">
        <f t="shared" si="143"/>
        <v>0</v>
      </c>
      <c r="DU104" s="124">
        <f t="shared" si="143"/>
        <v>0</v>
      </c>
      <c r="DV104" s="207"/>
      <c r="DW104" s="207"/>
      <c r="DX104" s="207"/>
      <c r="DY104" s="123">
        <f>DY37</f>
        <v>0</v>
      </c>
      <c r="DZ104" s="124">
        <f t="shared" ref="DZ104:EB104" si="144">DZ103+DZ102</f>
        <v>100000</v>
      </c>
      <c r="EA104" s="124">
        <f t="shared" si="144"/>
        <v>0</v>
      </c>
      <c r="EB104" s="124">
        <f t="shared" si="144"/>
        <v>100000</v>
      </c>
      <c r="EC104" s="207"/>
      <c r="ED104" s="207"/>
      <c r="EE104" s="207"/>
      <c r="EF104" s="123">
        <f>EF37</f>
        <v>1</v>
      </c>
      <c r="EG104" s="124">
        <f t="shared" ref="EG104:EI104" si="145">EG103+EG102</f>
        <v>2500</v>
      </c>
      <c r="EH104" s="124">
        <f t="shared" si="145"/>
        <v>0</v>
      </c>
      <c r="EI104" s="124">
        <f t="shared" si="145"/>
        <v>2500</v>
      </c>
      <c r="EJ104" s="207"/>
      <c r="EK104" s="207"/>
      <c r="EL104" s="207"/>
      <c r="EM104" s="123">
        <f>EM37</f>
        <v>1000</v>
      </c>
      <c r="EN104" s="124">
        <f t="shared" ref="EN104:EP104" si="146">EN103+EN102</f>
        <v>276000</v>
      </c>
      <c r="EO104" s="124">
        <f t="shared" si="146"/>
        <v>57894</v>
      </c>
      <c r="EP104" s="124">
        <f t="shared" si="146"/>
        <v>333894</v>
      </c>
      <c r="EQ104" s="207"/>
      <c r="ER104" s="207"/>
      <c r="ES104" s="207"/>
      <c r="ET104" s="123">
        <f>ET37</f>
        <v>1500</v>
      </c>
      <c r="EU104" s="124">
        <f t="shared" ref="EU104:EW104" si="147">EU103+EU102</f>
        <v>525000</v>
      </c>
      <c r="EV104" s="124">
        <f t="shared" si="147"/>
        <v>0</v>
      </c>
      <c r="EW104" s="124">
        <f t="shared" si="147"/>
        <v>525000</v>
      </c>
      <c r="EX104" s="207"/>
      <c r="EY104" s="207"/>
      <c r="EZ104" s="207"/>
      <c r="FA104" s="123">
        <f>FA37</f>
        <v>140</v>
      </c>
      <c r="FB104" s="124">
        <f t="shared" ref="FB104:FD104" si="148">FB103+FB102</f>
        <v>482000</v>
      </c>
      <c r="FC104" s="124">
        <f t="shared" si="148"/>
        <v>0</v>
      </c>
      <c r="FD104" s="124">
        <f t="shared" si="148"/>
        <v>482000</v>
      </c>
      <c r="FE104" s="207"/>
      <c r="FF104" s="207"/>
      <c r="FG104" s="207"/>
      <c r="FH104" s="123">
        <f>FH37</f>
        <v>0</v>
      </c>
      <c r="FI104" s="124">
        <f t="shared" ref="FI104:FK104" si="149">FI103+FI102</f>
        <v>19580852.309999999</v>
      </c>
      <c r="FJ104" s="124">
        <f t="shared" si="149"/>
        <v>157894</v>
      </c>
      <c r="FK104" s="124">
        <f t="shared" si="149"/>
        <v>19738746</v>
      </c>
      <c r="FL104" s="110"/>
    </row>
    <row r="105" spans="1:168">
      <c r="FK105" s="14">
        <f>FK103-FI103</f>
        <v>-0.30999999865889549</v>
      </c>
    </row>
  </sheetData>
  <mergeCells count="162">
    <mergeCell ref="A1:G4"/>
    <mergeCell ref="A69:B69"/>
    <mergeCell ref="A70:B70"/>
    <mergeCell ref="A71:B71"/>
    <mergeCell ref="H1:N1"/>
    <mergeCell ref="H2:N2"/>
    <mergeCell ref="H3:N3"/>
    <mergeCell ref="H4:N4"/>
    <mergeCell ref="H69:I69"/>
    <mergeCell ref="H70:I70"/>
    <mergeCell ref="H71:I71"/>
    <mergeCell ref="O71:P71"/>
    <mergeCell ref="V1:AB1"/>
    <mergeCell ref="V2:AB2"/>
    <mergeCell ref="V3:AB3"/>
    <mergeCell ref="V4:AB4"/>
    <mergeCell ref="V69:W69"/>
    <mergeCell ref="V70:W70"/>
    <mergeCell ref="V71:W71"/>
    <mergeCell ref="O1:U1"/>
    <mergeCell ref="O2:U2"/>
    <mergeCell ref="O3:U3"/>
    <mergeCell ref="O4:U4"/>
    <mergeCell ref="O69:P69"/>
    <mergeCell ref="O70:P70"/>
    <mergeCell ref="AC71:AD71"/>
    <mergeCell ref="AJ1:AP1"/>
    <mergeCell ref="AJ2:AP2"/>
    <mergeCell ref="AJ3:AP3"/>
    <mergeCell ref="AJ4:AP4"/>
    <mergeCell ref="AJ69:AK69"/>
    <mergeCell ref="AJ70:AK70"/>
    <mergeCell ref="AJ71:AK71"/>
    <mergeCell ref="AC1:AI1"/>
    <mergeCell ref="AC2:AI2"/>
    <mergeCell ref="AC3:AI3"/>
    <mergeCell ref="AC4:AI4"/>
    <mergeCell ref="AC69:AD69"/>
    <mergeCell ref="AC70:AD70"/>
    <mergeCell ref="AQ71:AR71"/>
    <mergeCell ref="AX1:BD1"/>
    <mergeCell ref="AX2:BD2"/>
    <mergeCell ref="AX3:BD3"/>
    <mergeCell ref="AX4:BD4"/>
    <mergeCell ref="AX69:AY69"/>
    <mergeCell ref="AX70:AY70"/>
    <mergeCell ref="AX71:AY71"/>
    <mergeCell ref="AQ1:AW1"/>
    <mergeCell ref="AQ2:AW2"/>
    <mergeCell ref="AQ3:AW3"/>
    <mergeCell ref="AQ4:AW4"/>
    <mergeCell ref="AQ69:AR69"/>
    <mergeCell ref="AQ70:AR70"/>
    <mergeCell ref="BE71:BF71"/>
    <mergeCell ref="BL1:BR1"/>
    <mergeCell ref="BL2:BR2"/>
    <mergeCell ref="BL3:BR3"/>
    <mergeCell ref="BL4:BR4"/>
    <mergeCell ref="BL69:BM69"/>
    <mergeCell ref="BL70:BM70"/>
    <mergeCell ref="BL71:BM71"/>
    <mergeCell ref="BE1:BK1"/>
    <mergeCell ref="BE2:BK2"/>
    <mergeCell ref="BE3:BK3"/>
    <mergeCell ref="BE4:BK4"/>
    <mergeCell ref="BE69:BF69"/>
    <mergeCell ref="BE70:BF70"/>
    <mergeCell ref="BS71:BT71"/>
    <mergeCell ref="BZ1:CF1"/>
    <mergeCell ref="BZ2:CF2"/>
    <mergeCell ref="BZ3:CF3"/>
    <mergeCell ref="BZ4:CF4"/>
    <mergeCell ref="BZ69:CA69"/>
    <mergeCell ref="BZ70:CA70"/>
    <mergeCell ref="BZ71:CA71"/>
    <mergeCell ref="BS1:BY1"/>
    <mergeCell ref="BS2:BY2"/>
    <mergeCell ref="BS3:BY3"/>
    <mergeCell ref="BS4:BY4"/>
    <mergeCell ref="BS69:BT69"/>
    <mergeCell ref="BS70:BT70"/>
    <mergeCell ref="CG71:CH71"/>
    <mergeCell ref="CN1:CT1"/>
    <mergeCell ref="CN2:CT2"/>
    <mergeCell ref="CN3:CT3"/>
    <mergeCell ref="CN4:CT4"/>
    <mergeCell ref="CN69:CO69"/>
    <mergeCell ref="CN70:CO70"/>
    <mergeCell ref="CN71:CO71"/>
    <mergeCell ref="CG1:CM1"/>
    <mergeCell ref="CG2:CM2"/>
    <mergeCell ref="CG3:CM3"/>
    <mergeCell ref="CG4:CM4"/>
    <mergeCell ref="CG69:CH69"/>
    <mergeCell ref="CG70:CH70"/>
    <mergeCell ref="CU71:CV71"/>
    <mergeCell ref="DB1:DH1"/>
    <mergeCell ref="DB2:DH2"/>
    <mergeCell ref="DB3:DH3"/>
    <mergeCell ref="DB4:DH4"/>
    <mergeCell ref="DB69:DC69"/>
    <mergeCell ref="DB70:DC70"/>
    <mergeCell ref="DB71:DC71"/>
    <mergeCell ref="CU1:DA1"/>
    <mergeCell ref="CU2:DA2"/>
    <mergeCell ref="CU3:DA3"/>
    <mergeCell ref="CU4:DA4"/>
    <mergeCell ref="CU69:CV69"/>
    <mergeCell ref="CU70:CV70"/>
    <mergeCell ref="DI71:DJ71"/>
    <mergeCell ref="DP1:DV1"/>
    <mergeCell ref="DP2:DV2"/>
    <mergeCell ref="DP3:DV3"/>
    <mergeCell ref="DP4:DV4"/>
    <mergeCell ref="DP69:DQ69"/>
    <mergeCell ref="DP70:DQ70"/>
    <mergeCell ref="DP71:DQ71"/>
    <mergeCell ref="DI1:DO1"/>
    <mergeCell ref="DI2:DO2"/>
    <mergeCell ref="DI3:DO3"/>
    <mergeCell ref="DI4:DO4"/>
    <mergeCell ref="DI69:DJ69"/>
    <mergeCell ref="DI70:DJ70"/>
    <mergeCell ref="DW71:DX71"/>
    <mergeCell ref="ED1:EJ1"/>
    <mergeCell ref="ED2:EJ2"/>
    <mergeCell ref="ED3:EJ3"/>
    <mergeCell ref="ED4:EJ4"/>
    <mergeCell ref="ED69:EE69"/>
    <mergeCell ref="ED70:EE70"/>
    <mergeCell ref="ED71:EE71"/>
    <mergeCell ref="DW1:EC1"/>
    <mergeCell ref="DW2:EC2"/>
    <mergeCell ref="DW3:EC3"/>
    <mergeCell ref="DW4:EC4"/>
    <mergeCell ref="DW69:DX69"/>
    <mergeCell ref="DW70:DX70"/>
    <mergeCell ref="EK71:EL71"/>
    <mergeCell ref="ER1:EX1"/>
    <mergeCell ref="ER2:EX2"/>
    <mergeCell ref="ER3:EX3"/>
    <mergeCell ref="ER4:EX4"/>
    <mergeCell ref="ER69:ES69"/>
    <mergeCell ref="ER70:ES70"/>
    <mergeCell ref="ER71:ES71"/>
    <mergeCell ref="EK1:EQ1"/>
    <mergeCell ref="EK2:EQ2"/>
    <mergeCell ref="EK3:EQ3"/>
    <mergeCell ref="EK4:EQ4"/>
    <mergeCell ref="EK69:EL69"/>
    <mergeCell ref="EK70:EL70"/>
    <mergeCell ref="EY71:EZ71"/>
    <mergeCell ref="FF69:FG69"/>
    <mergeCell ref="FF70:FG70"/>
    <mergeCell ref="FF71:FG71"/>
    <mergeCell ref="EY1:FE1"/>
    <mergeCell ref="EY2:FE2"/>
    <mergeCell ref="EY3:FE3"/>
    <mergeCell ref="EY4:FE4"/>
    <mergeCell ref="EY69:EZ69"/>
    <mergeCell ref="EY70:EZ70"/>
    <mergeCell ref="FF1:FL4"/>
  </mergeCells>
  <printOptions gridLines="1"/>
  <pageMargins left="0.84" right="0.25" top="0.91" bottom="0" header="0.78" footer="0.16"/>
  <pageSetup paperSize="9" scale="78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</sheetPr>
  <dimension ref="A1:H38"/>
  <sheetViews>
    <sheetView workbookViewId="0">
      <pane xSplit="2" ySplit="3" topLeftCell="C19" activePane="bottomRight" state="frozen"/>
      <selection pane="topRight" activeCell="C1" sqref="C1"/>
      <selection pane="bottomLeft" activeCell="A4" sqref="A4"/>
      <selection pane="bottomRight" activeCell="D19" sqref="D19"/>
    </sheetView>
  </sheetViews>
  <sheetFormatPr defaultRowHeight="15"/>
  <cols>
    <col min="1" max="1" width="6.42578125" bestFit="1" customWidth="1"/>
    <col min="2" max="2" width="18.7109375" customWidth="1"/>
    <col min="3" max="7" width="15.7109375" customWidth="1"/>
  </cols>
  <sheetData>
    <row r="1" spans="1:8" ht="35.25" customHeight="1">
      <c r="A1" s="347" t="s">
        <v>1953</v>
      </c>
      <c r="B1" s="348"/>
      <c r="C1" s="348"/>
      <c r="D1" s="348"/>
      <c r="E1" s="348"/>
      <c r="F1" s="348"/>
      <c r="G1" s="349"/>
    </row>
    <row r="2" spans="1:8" ht="82.5">
      <c r="A2" s="256" t="s">
        <v>0</v>
      </c>
      <c r="B2" s="256" t="s">
        <v>1928</v>
      </c>
      <c r="C2" s="257" t="s">
        <v>72</v>
      </c>
      <c r="D2" s="257" t="s">
        <v>69</v>
      </c>
      <c r="E2" s="257" t="s">
        <v>70</v>
      </c>
      <c r="F2" s="257" t="s">
        <v>71</v>
      </c>
      <c r="G2" s="257" t="s">
        <v>74</v>
      </c>
    </row>
    <row r="3" spans="1:8" ht="18">
      <c r="A3" s="67">
        <v>31</v>
      </c>
      <c r="B3" s="68" t="s">
        <v>34</v>
      </c>
      <c r="C3" s="111"/>
      <c r="D3" s="112">
        <f>'Service Delivery Facility Based'!MB37+'Service Delivery community Base'!FI37+'Community Interventions'!ND37+' Untied Fund'!BH37+'Infrastructure Strengthening'!IA37+Procurement!ZU37+'Referral Transport'!BA37+'Human Resources serviceDelivery'!BD37+' Training and Capacity Building'!ABY37+'Review, Research'!EU37+' IEC BCC'!KS37+' Printing'!JQ37+'Quality Assurance'!BH37+'Drug Warehouse and Logistics'!BV37+PPP!BV37+'Programme Management'!AP37+'Prgramme M. Activities'!YL37+'IT Initiative'!AF37+Innovations!Y37</f>
        <v>529406331.44577926</v>
      </c>
      <c r="E3" s="112">
        <f>'Service Delivery Facility Based'!MC37+'Service Delivery community Base'!FJ37+'Community Interventions'!NE37+' Untied Fund'!BI37+'Infrastructure Strengthening'!IB37+Procurement!ZV37+'Referral Transport'!BB37+'Human Resources serviceDelivery'!BE37+' Training and Capacity Building'!ABZ37+'Review, Research'!EV37+' IEC BCC'!KT37+' Printing'!JR37+'Quality Assurance'!BI37+'Drug Warehouse and Logistics'!BW37+PPP!BW37+'Programme Management'!AQ37+'Prgramme M. Activities'!YM37+'IT Initiative'!AG37+Innovations!Z37</f>
        <v>38646269.580000006</v>
      </c>
      <c r="F3" s="112">
        <f>'Service Delivery Facility Based'!MD37+'Service Delivery community Base'!FK37+'Community Interventions'!NF37+' Untied Fund'!BJ37+'Infrastructure Strengthening'!IC37+Procurement!ZW37+'Referral Transport'!BC37+'Human Resources serviceDelivery'!BF37+' Training and Capacity Building'!ACA37+'Review, Research'!EW37+' IEC BCC'!KU37+' Printing'!JS37+'Quality Assurance'!BJ37+'Drug Warehouse and Logistics'!BX37+PPP!BX37+'Programme Management'!AR37+'Prgramme M. Activities'!YN37+'IT Initiative'!AH37+Innovations!AA37</f>
        <v>568052601.02577937</v>
      </c>
      <c r="G3" s="111"/>
      <c r="H3" s="14"/>
    </row>
    <row r="4" spans="1:8" ht="18" customHeight="1">
      <c r="A4" s="113">
        <v>1</v>
      </c>
      <c r="B4" s="9" t="s">
        <v>1898</v>
      </c>
      <c r="C4" s="9"/>
      <c r="D4" s="125">
        <f>'Service Delivery Facility Based'!MB72+'Service Delivery community Base'!FI72+'Community Interventions'!ND72+' Untied Fund'!BH72+'Infrastructure Strengthening'!IA72+Procurement!ZU72+'Referral Transport'!BA72+'Human Resources serviceDelivery'!BD72+' Training and Capacity Building'!ABY72+'Review, Research'!EU72+' IEC BCC'!KS72+' Printing'!JQ72+'Quality Assurance'!BH72+'Drug Warehouse and Logistics'!BV72+PPP!BV72+'Programme Management'!AP72+'Prgramme M. Activities'!YL72+'IT Initiative'!AF72+Innovations!Y72</f>
        <v>10018101.9011</v>
      </c>
      <c r="E4" s="125">
        <f>'Service Delivery Facility Based'!MC72+'Service Delivery community Base'!FJ72+'Community Interventions'!NE72+' Untied Fund'!BI72+'Infrastructure Strengthening'!IB72+Procurement!ZV72+'Referral Transport'!BB72+'Human Resources serviceDelivery'!BE72+' Training and Capacity Building'!ABZ72+'Review, Research'!EV72+' IEC BCC'!KT72+' Printing'!JR72+'Quality Assurance'!BI72+'Drug Warehouse and Logistics'!BW72+PPP!BW72+'Programme Management'!AQ72+'Prgramme M. Activities'!YM72+'IT Initiative'!AG72+Innovations!Z72</f>
        <v>0</v>
      </c>
      <c r="F4" s="125">
        <f>D4+E4</f>
        <v>10018101.9011</v>
      </c>
      <c r="G4" s="9"/>
    </row>
    <row r="5" spans="1:8" ht="18" customHeight="1">
      <c r="A5" s="113">
        <v>2</v>
      </c>
      <c r="B5" s="9" t="s">
        <v>1899</v>
      </c>
      <c r="C5" s="9"/>
      <c r="D5" s="125">
        <f>'Service Delivery Facility Based'!MB73+'Service Delivery community Base'!FI73+'Community Interventions'!ND73+' Untied Fund'!BH73+'Infrastructure Strengthening'!IA73+Procurement!ZU73+'Referral Transport'!BA73+'Human Resources serviceDelivery'!BD73+' Training and Capacity Building'!ABY73+'Review, Research'!EU73+' IEC BCC'!KS73+' Printing'!JQ73+'Quality Assurance'!BH73+'Drug Warehouse and Logistics'!BV73+PPP!BV73+'Programme Management'!AP73+'Prgramme M. Activities'!YL73+'IT Initiative'!AF73+Innovations!Y73</f>
        <v>11014270.589499999</v>
      </c>
      <c r="E5" s="125">
        <f>'Service Delivery Facility Based'!MC73+'Service Delivery community Base'!FJ73+'Community Interventions'!NE73+' Untied Fund'!BI73+'Infrastructure Strengthening'!IB73+Procurement!ZV73+'Referral Transport'!BB73+'Human Resources serviceDelivery'!BE73+' Training and Capacity Building'!ABZ73+'Review, Research'!EV73+' IEC BCC'!KT73+' Printing'!JR73+'Quality Assurance'!BI73+'Drug Warehouse and Logistics'!BW73+PPP!BW73+'Programme Management'!AQ73+'Prgramme M. Activities'!YM73+'IT Initiative'!AG73+Innovations!Z73</f>
        <v>0</v>
      </c>
      <c r="F5" s="125">
        <f t="shared" ref="F5:F33" si="0">D5+E5</f>
        <v>11014270.589499999</v>
      </c>
      <c r="G5" s="9"/>
    </row>
    <row r="6" spans="1:8" ht="18" customHeight="1">
      <c r="A6" s="113">
        <v>3</v>
      </c>
      <c r="B6" s="9" t="s">
        <v>1900</v>
      </c>
      <c r="C6" s="9"/>
      <c r="D6" s="125">
        <f>'Service Delivery Facility Based'!MB74+'Service Delivery community Base'!FI74+'Community Interventions'!ND74+' Untied Fund'!BH74+'Infrastructure Strengthening'!IA74+Procurement!ZU74+'Referral Transport'!BA74+'Human Resources serviceDelivery'!BD74+' Training and Capacity Building'!ABY74+'Review, Research'!EU74+' IEC BCC'!KS74+' Printing'!JQ74+'Quality Assurance'!BH74+'Drug Warehouse and Logistics'!BV74+PPP!BV74+'Programme Management'!AP74+'Prgramme M. Activities'!YL74+'IT Initiative'!AF74+Innovations!Y74</f>
        <v>5537034.29</v>
      </c>
      <c r="E6" s="125">
        <f>'Service Delivery Facility Based'!MC74+'Service Delivery community Base'!FJ74+'Community Interventions'!NE74+' Untied Fund'!BI74+'Infrastructure Strengthening'!IB74+Procurement!ZV74+'Referral Transport'!BB74+'Human Resources serviceDelivery'!BE74+' Training and Capacity Building'!ABZ74+'Review, Research'!EV74+' IEC BCC'!KT74+' Printing'!JR74+'Quality Assurance'!BI74+'Drug Warehouse and Logistics'!BW74+PPP!BW74+'Programme Management'!AQ74+'Prgramme M. Activities'!YM74+'IT Initiative'!AG74+Innovations!Z74</f>
        <v>0</v>
      </c>
      <c r="F6" s="125">
        <f t="shared" si="0"/>
        <v>5537034.29</v>
      </c>
      <c r="G6" s="9"/>
    </row>
    <row r="7" spans="1:8" ht="18" customHeight="1">
      <c r="A7" s="113">
        <v>4</v>
      </c>
      <c r="B7" s="9" t="s">
        <v>1901</v>
      </c>
      <c r="C7" s="9"/>
      <c r="D7" s="125">
        <f>'Service Delivery Facility Based'!MB75+'Service Delivery community Base'!FI75+'Community Interventions'!ND75+' Untied Fund'!BH75+'Infrastructure Strengthening'!IA75+Procurement!ZU75+'Referral Transport'!BA75+'Human Resources serviceDelivery'!BD75+' Training and Capacity Building'!ABY75+'Review, Research'!EU75+' IEC BCC'!KS75+' Printing'!JQ75+'Quality Assurance'!BH75+'Drug Warehouse and Logistics'!BV75+PPP!BV75+'Programme Management'!AP75+'Prgramme M. Activities'!YL75+'IT Initiative'!AF75+Innovations!Y75</f>
        <v>17632849.7315</v>
      </c>
      <c r="E7" s="125">
        <f>'Service Delivery Facility Based'!MC75+'Service Delivery community Base'!FJ75+'Community Interventions'!NE75+' Untied Fund'!BI75+'Infrastructure Strengthening'!IB75+Procurement!ZV75+'Referral Transport'!BB75+'Human Resources serviceDelivery'!BE75+' Training and Capacity Building'!ABZ75+'Review, Research'!EV75+' IEC BCC'!KT75+' Printing'!JR75+'Quality Assurance'!BI75+'Drug Warehouse and Logistics'!BW75+PPP!BW75+'Programme Management'!AQ75+'Prgramme M. Activities'!YM75+'IT Initiative'!AG75+Innovations!Z75</f>
        <v>0</v>
      </c>
      <c r="F7" s="125">
        <f t="shared" si="0"/>
        <v>17632849.7315</v>
      </c>
      <c r="G7" s="9"/>
    </row>
    <row r="8" spans="1:8" ht="18" customHeight="1">
      <c r="A8" s="113">
        <v>5</v>
      </c>
      <c r="B8" s="9" t="s">
        <v>1902</v>
      </c>
      <c r="C8" s="9"/>
      <c r="D8" s="125">
        <f>'Service Delivery Facility Based'!MB76+'Service Delivery community Base'!FI76+'Community Interventions'!ND76+' Untied Fund'!BH76+'Infrastructure Strengthening'!IA76+Procurement!ZU76+'Referral Transport'!BA76+'Human Resources serviceDelivery'!BD76+' Training and Capacity Building'!ABY76+'Review, Research'!EU76+' IEC BCC'!KS76+' Printing'!JQ76+'Quality Assurance'!BH76+'Drug Warehouse and Logistics'!BV76+PPP!BV76+'Programme Management'!AP76+'Prgramme M. Activities'!YL76+'IT Initiative'!AF76+Innovations!Y76</f>
        <v>11226990.6186</v>
      </c>
      <c r="E8" s="125">
        <f>'Service Delivery Facility Based'!MC76+'Service Delivery community Base'!FJ76+'Community Interventions'!NE76+' Untied Fund'!BI76+'Infrastructure Strengthening'!IB76+Procurement!ZV76+'Referral Transport'!BB76+'Human Resources serviceDelivery'!BE76+' Training and Capacity Building'!ABZ76+'Review, Research'!EV76+' IEC BCC'!KT76+' Printing'!JR76+'Quality Assurance'!BI76+'Drug Warehouse and Logistics'!BW76+PPP!BW76+'Programme Management'!AQ76+'Prgramme M. Activities'!YM76+'IT Initiative'!AG76+Innovations!Z76</f>
        <v>0</v>
      </c>
      <c r="F8" s="125">
        <f t="shared" si="0"/>
        <v>11226990.6186</v>
      </c>
      <c r="G8" s="9"/>
    </row>
    <row r="9" spans="1:8" ht="18" customHeight="1">
      <c r="A9" s="113">
        <v>6</v>
      </c>
      <c r="B9" s="9" t="s">
        <v>1903</v>
      </c>
      <c r="C9" s="9"/>
      <c r="D9" s="125">
        <f>'Service Delivery Facility Based'!MB77+'Service Delivery community Base'!FI77+'Community Interventions'!ND77+' Untied Fund'!BH77+'Infrastructure Strengthening'!IA77+Procurement!ZU77+'Referral Transport'!BA77+'Human Resources serviceDelivery'!BD77+' Training and Capacity Building'!ABY77+'Review, Research'!EU77+' IEC BCC'!KS77+' Printing'!JQ77+'Quality Assurance'!BH77+'Drug Warehouse and Logistics'!BV77+PPP!BV77+'Programme Management'!AP77+'Prgramme M. Activities'!YL77+'IT Initiative'!AF77+Innovations!Y77</f>
        <v>16916811.6384</v>
      </c>
      <c r="E9" s="125">
        <f>'Service Delivery Facility Based'!MC77+'Service Delivery community Base'!FJ77+'Community Interventions'!NE77+' Untied Fund'!BI77+'Infrastructure Strengthening'!IB77+Procurement!ZV77+'Referral Transport'!BB77+'Human Resources serviceDelivery'!BE77+' Training and Capacity Building'!ABZ77+'Review, Research'!EV77+' IEC BCC'!KT77+' Printing'!JR77+'Quality Assurance'!BI77+'Drug Warehouse and Logistics'!BW77+PPP!BW77+'Programme Management'!AQ77+'Prgramme M. Activities'!YM77+'IT Initiative'!AG77+Innovations!Z77</f>
        <v>0</v>
      </c>
      <c r="F9" s="125">
        <f t="shared" si="0"/>
        <v>16916811.6384</v>
      </c>
      <c r="G9" s="9"/>
    </row>
    <row r="10" spans="1:8" ht="18" customHeight="1">
      <c r="A10" s="113">
        <v>7</v>
      </c>
      <c r="B10" s="9" t="s">
        <v>1904</v>
      </c>
      <c r="C10" s="9"/>
      <c r="D10" s="125">
        <f>'Service Delivery Facility Based'!MB78+'Service Delivery community Base'!FI78+'Community Interventions'!ND78+' Untied Fund'!BH78+'Infrastructure Strengthening'!IA78+Procurement!ZU78+'Referral Transport'!BA78+'Human Resources serviceDelivery'!BD78+' Training and Capacity Building'!ABY78+'Review, Research'!EU78+' IEC BCC'!KS78+' Printing'!JQ78+'Quality Assurance'!BH78+'Drug Warehouse and Logistics'!BV78+PPP!BV78+'Programme Management'!AP78+'Prgramme M. Activities'!YL78+'IT Initiative'!AF78+Innovations!Y78</f>
        <v>19272939.9124</v>
      </c>
      <c r="E10" s="125">
        <f>'Service Delivery Facility Based'!MC78+'Service Delivery community Base'!FJ78+'Community Interventions'!NE78+' Untied Fund'!BI78+'Infrastructure Strengthening'!IB78+Procurement!ZV78+'Referral Transport'!BB78+'Human Resources serviceDelivery'!BE78+' Training and Capacity Building'!ABZ78+'Review, Research'!EV78+' IEC BCC'!KT78+' Printing'!JR78+'Quality Assurance'!BI78+'Drug Warehouse and Logistics'!BW78+PPP!BW78+'Programme Management'!AQ78+'Prgramme M. Activities'!YM78+'IT Initiative'!AG78+Innovations!Z78</f>
        <v>0</v>
      </c>
      <c r="F10" s="125">
        <f t="shared" si="0"/>
        <v>19272939.9124</v>
      </c>
      <c r="G10" s="9"/>
    </row>
    <row r="11" spans="1:8" ht="18" customHeight="1">
      <c r="A11" s="113">
        <v>8</v>
      </c>
      <c r="B11" s="9" t="s">
        <v>1905</v>
      </c>
      <c r="C11" s="9"/>
      <c r="D11" s="125">
        <f>'Service Delivery Facility Based'!MB79+'Service Delivery community Base'!FI79+'Community Interventions'!ND79+' Untied Fund'!BH79+'Infrastructure Strengthening'!IA79+Procurement!ZU79+'Referral Transport'!BA79+'Human Resources serviceDelivery'!BD79+' Training and Capacity Building'!ABY79+'Review, Research'!EU79+' IEC BCC'!KS79+' Printing'!JQ79+'Quality Assurance'!BH79+'Drug Warehouse and Logistics'!BV79+PPP!BV79+'Programme Management'!AP79+'Prgramme M. Activities'!YL79+'IT Initiative'!AF79+Innovations!Y79</f>
        <v>6835666.7706727963</v>
      </c>
      <c r="E11" s="125">
        <f>'Service Delivery Facility Based'!MC79+'Service Delivery community Base'!FJ79+'Community Interventions'!NE79+' Untied Fund'!BI79+'Infrastructure Strengthening'!IB79+Procurement!ZV79+'Referral Transport'!BB79+'Human Resources serviceDelivery'!BE79+' Training and Capacity Building'!ABZ79+'Review, Research'!EV79+' IEC BCC'!KT79+' Printing'!JR79+'Quality Assurance'!BI79+'Drug Warehouse and Logistics'!BW79+PPP!BW79+'Programme Management'!AQ79+'Prgramme M. Activities'!YM79+'IT Initiative'!AG79+Innovations!Z79</f>
        <v>0</v>
      </c>
      <c r="F11" s="125">
        <f t="shared" si="0"/>
        <v>6835666.7706727963</v>
      </c>
      <c r="G11" s="9"/>
    </row>
    <row r="12" spans="1:8" ht="18" customHeight="1">
      <c r="A12" s="113">
        <v>9</v>
      </c>
      <c r="B12" s="9" t="s">
        <v>1906</v>
      </c>
      <c r="C12" s="9"/>
      <c r="D12" s="125">
        <f>'Service Delivery Facility Based'!MB80+'Service Delivery community Base'!FI80+'Community Interventions'!ND80+' Untied Fund'!BH80+'Infrastructure Strengthening'!IA80+Procurement!ZU80+'Referral Transport'!BA80+'Human Resources serviceDelivery'!BD80+' Training and Capacity Building'!ABY80+'Review, Research'!EU80+' IEC BCC'!KS80+' Printing'!JQ80+'Quality Assurance'!BH80+'Drug Warehouse and Logistics'!BV80+PPP!BV80+'Programme Management'!AP80+'Prgramme M. Activities'!YL80+'IT Initiative'!AF80+Innovations!Y80</f>
        <v>13460644.472899999</v>
      </c>
      <c r="E12" s="125">
        <f>'Service Delivery Facility Based'!MC80+'Service Delivery community Base'!FJ80+'Community Interventions'!NE80+' Untied Fund'!BI80+'Infrastructure Strengthening'!IB80+Procurement!ZV80+'Referral Transport'!BB80+'Human Resources serviceDelivery'!BE80+' Training and Capacity Building'!ABZ80+'Review, Research'!EV80+' IEC BCC'!KT80+' Printing'!JR80+'Quality Assurance'!BI80+'Drug Warehouse and Logistics'!BW80+PPP!BW80+'Programme Management'!AQ80+'Prgramme M. Activities'!YM80+'IT Initiative'!AG80+Innovations!Z80</f>
        <v>0</v>
      </c>
      <c r="F12" s="125">
        <f t="shared" si="0"/>
        <v>13460644.472899999</v>
      </c>
      <c r="G12" s="9"/>
    </row>
    <row r="13" spans="1:8" ht="18" customHeight="1">
      <c r="A13" s="113">
        <v>10</v>
      </c>
      <c r="B13" s="9" t="s">
        <v>1907</v>
      </c>
      <c r="C13" s="9"/>
      <c r="D13" s="125">
        <f>'Service Delivery Facility Based'!MB81+'Service Delivery community Base'!FI81+'Community Interventions'!ND81+' Untied Fund'!BH81+'Infrastructure Strengthening'!IA81+Procurement!ZU81+'Referral Transport'!BA81+'Human Resources serviceDelivery'!BD81+' Training and Capacity Building'!ABY81+'Review, Research'!EU81+' IEC BCC'!KS81+' Printing'!JQ81+'Quality Assurance'!BH81+'Drug Warehouse and Logistics'!BV81+PPP!BV81+'Programme Management'!AP81+'Prgramme M. Activities'!YL81+'IT Initiative'!AF81+Innovations!Y81</f>
        <v>5864442.8604727965</v>
      </c>
      <c r="E13" s="125">
        <f>'Service Delivery Facility Based'!MC81+'Service Delivery community Base'!FJ81+'Community Interventions'!NE81+' Untied Fund'!BI81+'Infrastructure Strengthening'!IB81+Procurement!ZV81+'Referral Transport'!BB81+'Human Resources serviceDelivery'!BE81+' Training and Capacity Building'!ABZ81+'Review, Research'!EV81+' IEC BCC'!KT81+' Printing'!JR81+'Quality Assurance'!BI81+'Drug Warehouse and Logistics'!BW81+PPP!BW81+'Programme Management'!AQ81+'Prgramme M. Activities'!YM81+'IT Initiative'!AG81+Innovations!Z81</f>
        <v>0</v>
      </c>
      <c r="F13" s="125">
        <f t="shared" si="0"/>
        <v>5864442.8604727965</v>
      </c>
      <c r="G13" s="9"/>
    </row>
    <row r="14" spans="1:8" ht="18" customHeight="1">
      <c r="A14" s="113">
        <v>11</v>
      </c>
      <c r="B14" s="9" t="s">
        <v>1908</v>
      </c>
      <c r="C14" s="9"/>
      <c r="D14" s="125">
        <f>'Service Delivery Facility Based'!MB82+'Service Delivery community Base'!FI82+'Community Interventions'!ND82+' Untied Fund'!BH82+'Infrastructure Strengthening'!IA82+Procurement!ZU82+'Referral Transport'!BA82+'Human Resources serviceDelivery'!BD82+' Training and Capacity Building'!ABY82+'Review, Research'!EU82+' IEC BCC'!KS82+' Printing'!JQ82+'Quality Assurance'!BH82+'Drug Warehouse and Logistics'!BV82+PPP!BV82+'Programme Management'!AP82+'Prgramme M. Activities'!YL82+'IT Initiative'!AF82+Innovations!Y82</f>
        <v>6919242.8970727967</v>
      </c>
      <c r="E14" s="125">
        <f>'Service Delivery Facility Based'!MC82+'Service Delivery community Base'!FJ82+'Community Interventions'!NE82+' Untied Fund'!BI82+'Infrastructure Strengthening'!IB82+Procurement!ZV82+'Referral Transport'!BB82+'Human Resources serviceDelivery'!BE82+' Training and Capacity Building'!ABZ82+'Review, Research'!EV82+' IEC BCC'!KT82+' Printing'!JR82+'Quality Assurance'!BI82+'Drug Warehouse and Logistics'!BW82+PPP!BW82+'Programme Management'!AQ82+'Prgramme M. Activities'!YM82+'IT Initiative'!AG82+Innovations!Z82</f>
        <v>0</v>
      </c>
      <c r="F14" s="125">
        <f t="shared" si="0"/>
        <v>6919242.8970727967</v>
      </c>
      <c r="G14" s="9"/>
    </row>
    <row r="15" spans="1:8" ht="18" customHeight="1">
      <c r="A15" s="113">
        <v>12</v>
      </c>
      <c r="B15" s="9" t="s">
        <v>1909</v>
      </c>
      <c r="C15" s="9"/>
      <c r="D15" s="125">
        <f>'Service Delivery Facility Based'!MB83+'Service Delivery community Base'!FI83+'Community Interventions'!ND83+' Untied Fund'!BH83+'Infrastructure Strengthening'!IA83+Procurement!ZU83+'Referral Transport'!BA83+'Human Resources serviceDelivery'!BD83+' Training and Capacity Building'!ABY83+'Review, Research'!EU83+' IEC BCC'!KS83+' Printing'!JQ83+'Quality Assurance'!BH83+'Drug Warehouse and Logistics'!BV83+PPP!BV83+'Programme Management'!AP83+'Prgramme M. Activities'!YL83+'IT Initiative'!AF83+Innovations!Y83</f>
        <v>13350092.1556</v>
      </c>
      <c r="E15" s="125">
        <f>'Service Delivery Facility Based'!MC83+'Service Delivery community Base'!FJ83+'Community Interventions'!NE83+' Untied Fund'!BI83+'Infrastructure Strengthening'!IB83+Procurement!ZV83+'Referral Transport'!BB83+'Human Resources serviceDelivery'!BE83+' Training and Capacity Building'!ABZ83+'Review, Research'!EV83+' IEC BCC'!KT83+' Printing'!JR83+'Quality Assurance'!BI83+'Drug Warehouse and Logistics'!BW83+PPP!BW83+'Programme Management'!AQ83+'Prgramme M. Activities'!YM83+'IT Initiative'!AG83+Innovations!Z83</f>
        <v>0</v>
      </c>
      <c r="F15" s="125">
        <f t="shared" si="0"/>
        <v>13350092.1556</v>
      </c>
      <c r="G15" s="9"/>
    </row>
    <row r="16" spans="1:8" ht="18" customHeight="1">
      <c r="A16" s="113">
        <v>13</v>
      </c>
      <c r="B16" s="9" t="s">
        <v>1910</v>
      </c>
      <c r="C16" s="9"/>
      <c r="D16" s="125">
        <f>'Service Delivery Facility Based'!MB84+'Service Delivery community Base'!FI84+'Community Interventions'!ND84+' Untied Fund'!BH84+'Infrastructure Strengthening'!IA84+Procurement!ZU84+'Referral Transport'!BA84+'Human Resources serviceDelivery'!BD84+' Training and Capacity Building'!ABY84+'Review, Research'!EU84+' IEC BCC'!KS84+' Printing'!JQ84+'Quality Assurance'!BH84+'Drug Warehouse and Logistics'!BV84+PPP!BV84+'Programme Management'!AP84+'Prgramme M. Activities'!YL84+'IT Initiative'!AF84+Innovations!Y84</f>
        <v>10520502.545</v>
      </c>
      <c r="E16" s="125">
        <f>'Service Delivery Facility Based'!MC84+'Service Delivery community Base'!FJ84+'Community Interventions'!NE84+' Untied Fund'!BI84+'Infrastructure Strengthening'!IB84+Procurement!ZV84+'Referral Transport'!BB84+'Human Resources serviceDelivery'!BE84+' Training and Capacity Building'!ABZ84+'Review, Research'!EV84+' IEC BCC'!KT84+' Printing'!JR84+'Quality Assurance'!BI84+'Drug Warehouse and Logistics'!BW84+PPP!BW84+'Programme Management'!AQ84+'Prgramme M. Activities'!YM84+'IT Initiative'!AG84+Innovations!Z84</f>
        <v>0</v>
      </c>
      <c r="F16" s="125">
        <f t="shared" si="0"/>
        <v>10520502.545</v>
      </c>
      <c r="G16" s="9"/>
    </row>
    <row r="17" spans="1:7" ht="18" customHeight="1">
      <c r="A17" s="113">
        <v>14</v>
      </c>
      <c r="B17" s="9" t="s">
        <v>1911</v>
      </c>
      <c r="C17" s="9"/>
      <c r="D17" s="125">
        <f>'Service Delivery Facility Based'!MB85+'Service Delivery community Base'!FI85+'Community Interventions'!ND85+' Untied Fund'!BH85+'Infrastructure Strengthening'!IA85+Procurement!ZU85+'Referral Transport'!BA85+'Human Resources serviceDelivery'!BD85+' Training and Capacity Building'!ABY85+'Review, Research'!EU85+' IEC BCC'!KS85+' Printing'!JQ85+'Quality Assurance'!BH85+'Drug Warehouse and Logistics'!BV85+PPP!BV85+'Programme Management'!AP85+'Prgramme M. Activities'!YL85+'IT Initiative'!AF85+Innovations!Y85</f>
        <v>5961860.1699999999</v>
      </c>
      <c r="E17" s="125">
        <f>'Service Delivery Facility Based'!MC85+'Service Delivery community Base'!FJ85+'Community Interventions'!NE85+' Untied Fund'!BI85+'Infrastructure Strengthening'!IB85+Procurement!ZV85+'Referral Transport'!BB85+'Human Resources serviceDelivery'!BE85+' Training and Capacity Building'!ABZ85+'Review, Research'!EV85+' IEC BCC'!KT85+' Printing'!JR85+'Quality Assurance'!BI85+'Drug Warehouse and Logistics'!BW85+PPP!BW85+'Programme Management'!AQ85+'Prgramme M. Activities'!YM85+'IT Initiative'!AG85+Innovations!Z85</f>
        <v>0</v>
      </c>
      <c r="F17" s="125">
        <f t="shared" si="0"/>
        <v>5961860.1699999999</v>
      </c>
      <c r="G17" s="9"/>
    </row>
    <row r="18" spans="1:7" ht="18" customHeight="1">
      <c r="A18" s="113">
        <v>15</v>
      </c>
      <c r="B18" s="9" t="s">
        <v>1912</v>
      </c>
      <c r="C18" s="9"/>
      <c r="D18" s="125">
        <f>'Service Delivery Facility Based'!MB86+'Service Delivery community Base'!FI86+'Community Interventions'!ND86+' Untied Fund'!BH86+'Infrastructure Strengthening'!IA86+Procurement!ZU86+'Referral Transport'!BA86+'Human Resources serviceDelivery'!BD86+' Training and Capacity Building'!ABY86+'Review, Research'!EU86+' IEC BCC'!KS86+' Printing'!JQ86+'Quality Assurance'!BH86+'Drug Warehouse and Logistics'!BV86+PPP!BV86+'Programme Management'!AP86+'Prgramme M. Activities'!YL86+'IT Initiative'!AF86+Innovations!Y86</f>
        <v>10207009.891672798</v>
      </c>
      <c r="E18" s="125">
        <f>'Service Delivery Facility Based'!MC86+'Service Delivery community Base'!FJ86+'Community Interventions'!NE86+' Untied Fund'!BI86+'Infrastructure Strengthening'!IB86+Procurement!ZV86+'Referral Transport'!BB86+'Human Resources serviceDelivery'!BE86+' Training and Capacity Building'!ABZ86+'Review, Research'!EV86+' IEC BCC'!KT86+' Printing'!JR86+'Quality Assurance'!BI86+'Drug Warehouse and Logistics'!BW86+PPP!BW86+'Programme Management'!AQ86+'Prgramme M. Activities'!YM86+'IT Initiative'!AG86+Innovations!Z86</f>
        <v>0</v>
      </c>
      <c r="F18" s="125">
        <f t="shared" si="0"/>
        <v>10207009.891672798</v>
      </c>
      <c r="G18" s="9"/>
    </row>
    <row r="19" spans="1:7" ht="18" customHeight="1">
      <c r="A19" s="113">
        <v>16</v>
      </c>
      <c r="B19" s="9" t="s">
        <v>1913</v>
      </c>
      <c r="C19" s="9"/>
      <c r="D19" s="125">
        <f>'Service Delivery Facility Based'!MB87+'Service Delivery community Base'!FI87+'Community Interventions'!ND87+' Untied Fund'!BH87+'Infrastructure Strengthening'!IA87+Procurement!ZU87+'Referral Transport'!BA87+'Human Resources serviceDelivery'!BD87+' Training and Capacity Building'!ABY87+'Review, Research'!EU87+' IEC BCC'!KS87+' Printing'!JQ87+'Quality Assurance'!BH87+'Drug Warehouse and Logistics'!BV87+PPP!BV87+'Programme Management'!AP87+'Prgramme M. Activities'!YL87+'IT Initiative'!AF87+Innovations!Y87</f>
        <v>9849956.9080999997</v>
      </c>
      <c r="E19" s="125">
        <f>'Service Delivery Facility Based'!MC87+'Service Delivery community Base'!FJ87+'Community Interventions'!NE87+' Untied Fund'!BI87+'Infrastructure Strengthening'!IB87+Procurement!ZV87+'Referral Transport'!BB87+'Human Resources serviceDelivery'!BE87+' Training and Capacity Building'!ABZ87+'Review, Research'!EV87+' IEC BCC'!KT87+' Printing'!JR87+'Quality Assurance'!BI87+'Drug Warehouse and Logistics'!BW87+PPP!BW87+'Programme Management'!AQ87+'Prgramme M. Activities'!YM87+'IT Initiative'!AG87+Innovations!Z87</f>
        <v>0</v>
      </c>
      <c r="F19" s="125">
        <f t="shared" si="0"/>
        <v>9849956.9080999997</v>
      </c>
      <c r="G19" s="9"/>
    </row>
    <row r="20" spans="1:7" ht="18" customHeight="1">
      <c r="A20" s="113">
        <v>17</v>
      </c>
      <c r="B20" s="9" t="s">
        <v>1914</v>
      </c>
      <c r="C20" s="9"/>
      <c r="D20" s="125">
        <f>'Service Delivery Facility Based'!MB88+'Service Delivery community Base'!FI88+'Community Interventions'!ND88+' Untied Fund'!BH88+'Infrastructure Strengthening'!IA88+Procurement!ZU88+'Referral Transport'!BA88+'Human Resources serviceDelivery'!BD88+' Training and Capacity Building'!ABY88+'Review, Research'!EU88+' IEC BCC'!KS88+' Printing'!JQ88+'Quality Assurance'!BH88+'Drug Warehouse and Logistics'!BV88+PPP!BV88+'Programme Management'!AP88+'Prgramme M. Activities'!YL88+'IT Initiative'!AF88+Innovations!Y88</f>
        <v>5464093.185272797</v>
      </c>
      <c r="E20" s="125">
        <f>'Service Delivery Facility Based'!MC88+'Service Delivery community Base'!FJ88+'Community Interventions'!NE88+' Untied Fund'!BI88+'Infrastructure Strengthening'!IB88+Procurement!ZV88+'Referral Transport'!BB88+'Human Resources serviceDelivery'!BE88+' Training and Capacity Building'!ABZ88+'Review, Research'!EV88+' IEC BCC'!KT88+' Printing'!JR88+'Quality Assurance'!BI88+'Drug Warehouse and Logistics'!BW88+PPP!BW88+'Programme Management'!AQ88+'Prgramme M. Activities'!YM88+'IT Initiative'!AG88+Innovations!Z88</f>
        <v>0</v>
      </c>
      <c r="F20" s="125">
        <f t="shared" si="0"/>
        <v>5464093.185272797</v>
      </c>
      <c r="G20" s="9"/>
    </row>
    <row r="21" spans="1:7" ht="18" customHeight="1">
      <c r="A21" s="113">
        <v>18</v>
      </c>
      <c r="B21" s="9" t="s">
        <v>1915</v>
      </c>
      <c r="C21" s="9"/>
      <c r="D21" s="125">
        <f>'Service Delivery Facility Based'!MB89+'Service Delivery community Base'!FI89+'Community Interventions'!ND89+' Untied Fund'!BH89+'Infrastructure Strengthening'!IA89+Procurement!ZU89+'Referral Transport'!BA89+'Human Resources serviceDelivery'!BD89+' Training and Capacity Building'!ABY89+'Review, Research'!EU89+' IEC BCC'!KS89+' Printing'!JQ89+'Quality Assurance'!BH89+'Drug Warehouse and Logistics'!BV89+PPP!BV89+'Programme Management'!AP89+'Prgramme M. Activities'!YL89+'IT Initiative'!AF89+Innovations!Y89</f>
        <v>15186267.5108</v>
      </c>
      <c r="E21" s="125">
        <f>'Service Delivery Facility Based'!MC89+'Service Delivery community Base'!FJ89+'Community Interventions'!NE89+' Untied Fund'!BI89+'Infrastructure Strengthening'!IB89+Procurement!ZV89+'Referral Transport'!BB89+'Human Resources serviceDelivery'!BE89+' Training and Capacity Building'!ABZ89+'Review, Research'!EV89+' IEC BCC'!KT89+' Printing'!JR89+'Quality Assurance'!BI89+'Drug Warehouse and Logistics'!BW89+PPP!BW89+'Programme Management'!AQ89+'Prgramme M. Activities'!YM89+'IT Initiative'!AG89+Innovations!Z89</f>
        <v>0</v>
      </c>
      <c r="F21" s="125">
        <f t="shared" si="0"/>
        <v>15186267.5108</v>
      </c>
      <c r="G21" s="9"/>
    </row>
    <row r="22" spans="1:7" ht="18" customHeight="1">
      <c r="A22" s="113">
        <v>19</v>
      </c>
      <c r="B22" s="9" t="s">
        <v>1916</v>
      </c>
      <c r="C22" s="9"/>
      <c r="D22" s="125">
        <f>'Service Delivery Facility Based'!MB90+'Service Delivery community Base'!FI90+'Community Interventions'!ND90+' Untied Fund'!BH90+'Infrastructure Strengthening'!IA90+Procurement!ZU90+'Referral Transport'!BA90+'Human Resources serviceDelivery'!BD90+' Training and Capacity Building'!ABY90+'Review, Research'!EU90+' IEC BCC'!KS90+' Printing'!JQ90+'Quality Assurance'!BH90+'Drug Warehouse and Logistics'!BV90+PPP!BV90+'Programme Management'!AP90+'Prgramme M. Activities'!YL90+'IT Initiative'!AF90+Innovations!Y90</f>
        <v>5651054.1397000002</v>
      </c>
      <c r="E22" s="125">
        <f>'Service Delivery Facility Based'!MC90+'Service Delivery community Base'!FJ90+'Community Interventions'!NE90+' Untied Fund'!BI90+'Infrastructure Strengthening'!IB90+Procurement!ZV90+'Referral Transport'!BB90+'Human Resources serviceDelivery'!BE90+' Training and Capacity Building'!ABZ90+'Review, Research'!EV90+' IEC BCC'!KT90+' Printing'!JR90+'Quality Assurance'!BI90+'Drug Warehouse and Logistics'!BW90+PPP!BW90+'Programme Management'!AQ90+'Prgramme M. Activities'!YM90+'IT Initiative'!AG90+Innovations!Z90</f>
        <v>0</v>
      </c>
      <c r="F22" s="125">
        <f t="shared" si="0"/>
        <v>5651054.1397000002</v>
      </c>
      <c r="G22" s="9"/>
    </row>
    <row r="23" spans="1:7" ht="18" customHeight="1">
      <c r="A23" s="113">
        <v>20</v>
      </c>
      <c r="B23" s="9" t="s">
        <v>1917</v>
      </c>
      <c r="C23" s="9"/>
      <c r="D23" s="125">
        <f>'Service Delivery Facility Based'!MB91+'Service Delivery community Base'!FI91+'Community Interventions'!ND91+' Untied Fund'!BH91+'Infrastructure Strengthening'!IA91+Procurement!ZU91+'Referral Transport'!BA91+'Human Resources serviceDelivery'!BD91+' Training and Capacity Building'!ABY91+'Review, Research'!EU91+' IEC BCC'!KS91+' Printing'!JQ91+'Quality Assurance'!BH91+'Drug Warehouse and Logistics'!BV91+PPP!BV91+'Programme Management'!AP91+'Prgramme M. Activities'!YL91+'IT Initiative'!AF91+Innovations!Y91</f>
        <v>5332792.2355727972</v>
      </c>
      <c r="E23" s="125">
        <f>'Service Delivery Facility Based'!MC91+'Service Delivery community Base'!FJ91+'Community Interventions'!NE91+' Untied Fund'!BI91+'Infrastructure Strengthening'!IB91+Procurement!ZV91+'Referral Transport'!BB91+'Human Resources serviceDelivery'!BE91+' Training and Capacity Building'!ABZ91+'Review, Research'!EV91+' IEC BCC'!KT91+' Printing'!JR91+'Quality Assurance'!BI91+'Drug Warehouse and Logistics'!BW91+PPP!BW91+'Programme Management'!AQ91+'Prgramme M. Activities'!YM91+'IT Initiative'!AG91+Innovations!Z91</f>
        <v>0</v>
      </c>
      <c r="F23" s="125">
        <f t="shared" si="0"/>
        <v>5332792.2355727972</v>
      </c>
      <c r="G23" s="9"/>
    </row>
    <row r="24" spans="1:7" ht="18" customHeight="1">
      <c r="A24" s="113">
        <v>21</v>
      </c>
      <c r="B24" s="9" t="s">
        <v>1918</v>
      </c>
      <c r="C24" s="9"/>
      <c r="D24" s="125">
        <f>'Service Delivery Facility Based'!MB92+'Service Delivery community Base'!FI92+'Community Interventions'!ND92+' Untied Fund'!BH92+'Infrastructure Strengthening'!IA92+Procurement!ZU92+'Referral Transport'!BA92+'Human Resources serviceDelivery'!BD92+' Training and Capacity Building'!ABY92+'Review, Research'!EU92+' IEC BCC'!KS92+' Printing'!JQ92+'Quality Assurance'!BH92+'Drug Warehouse and Logistics'!BV92+PPP!BV92+'Programme Management'!AP92+'Prgramme M. Activities'!YL92+'IT Initiative'!AF92+Innovations!Y92</f>
        <v>26913704.735399999</v>
      </c>
      <c r="E24" s="125">
        <f>'Service Delivery Facility Based'!MC92+'Service Delivery community Base'!FJ92+'Community Interventions'!NE92+' Untied Fund'!BI92+'Infrastructure Strengthening'!IB92+Procurement!ZV92+'Referral Transport'!BB92+'Human Resources serviceDelivery'!BE92+' Training and Capacity Building'!ABZ92+'Review, Research'!EV92+' IEC BCC'!KT92+' Printing'!JR92+'Quality Assurance'!BI92+'Drug Warehouse and Logistics'!BW92+PPP!BW92+'Programme Management'!AQ92+'Prgramme M. Activities'!YM92+'IT Initiative'!AG92+Innovations!Z92</f>
        <v>0</v>
      </c>
      <c r="F24" s="125">
        <f t="shared" si="0"/>
        <v>26913704.735399999</v>
      </c>
      <c r="G24" s="9"/>
    </row>
    <row r="25" spans="1:7" ht="18" customHeight="1">
      <c r="A25" s="113">
        <v>22</v>
      </c>
      <c r="B25" s="9" t="s">
        <v>1919</v>
      </c>
      <c r="C25" s="9"/>
      <c r="D25" s="125">
        <f>'Service Delivery Facility Based'!MB93+'Service Delivery community Base'!FI93+'Community Interventions'!ND93+' Untied Fund'!BH93+'Infrastructure Strengthening'!IA93+Procurement!ZU93+'Referral Transport'!BA93+'Human Resources serviceDelivery'!BD93+' Training and Capacity Building'!ABY93+'Review, Research'!EU93+' IEC BCC'!KS93+' Printing'!JQ93+'Quality Assurance'!BH93+'Drug Warehouse and Logistics'!BV93+PPP!BV93+'Programme Management'!AP93+'Prgramme M. Activities'!YL93+'IT Initiative'!AF93+Innovations!Y93</f>
        <v>18042739.679699998</v>
      </c>
      <c r="E25" s="125">
        <f>'Service Delivery Facility Based'!MC93+'Service Delivery community Base'!FJ93+'Community Interventions'!NE93+' Untied Fund'!BI93+'Infrastructure Strengthening'!IB93+Procurement!ZV93+'Referral Transport'!BB93+'Human Resources serviceDelivery'!BE93+' Training and Capacity Building'!ABZ93+'Review, Research'!EV93+' IEC BCC'!KT93+' Printing'!JR93+'Quality Assurance'!BI93+'Drug Warehouse and Logistics'!BW93+PPP!BW93+'Programme Management'!AQ93+'Prgramme M. Activities'!YM93+'IT Initiative'!AG93+Innovations!Z93</f>
        <v>0</v>
      </c>
      <c r="F25" s="125">
        <f t="shared" si="0"/>
        <v>18042739.679699998</v>
      </c>
      <c r="G25" s="9"/>
    </row>
    <row r="26" spans="1:7" ht="18" customHeight="1">
      <c r="A26" s="113">
        <v>23</v>
      </c>
      <c r="B26" s="9" t="s">
        <v>1920</v>
      </c>
      <c r="C26" s="9"/>
      <c r="D26" s="125">
        <f>'Service Delivery Facility Based'!MB94+'Service Delivery community Base'!FI94+'Community Interventions'!ND94+' Untied Fund'!BH94+'Infrastructure Strengthening'!IA94+Procurement!ZU94+'Referral Transport'!BA94+'Human Resources serviceDelivery'!BD94+' Training and Capacity Building'!ABY94+'Review, Research'!EU94+' IEC BCC'!KS94+' Printing'!JQ94+'Quality Assurance'!BH94+'Drug Warehouse and Logistics'!BV94+PPP!BV94+'Programme Management'!AP94+'Prgramme M. Activities'!YL94+'IT Initiative'!AF94+Innovations!Y94</f>
        <v>5125525.4000000004</v>
      </c>
      <c r="E26" s="125">
        <f>'Service Delivery Facility Based'!MC94+'Service Delivery community Base'!FJ94+'Community Interventions'!NE94+' Untied Fund'!BI94+'Infrastructure Strengthening'!IB94+Procurement!ZV94+'Referral Transport'!BB94+'Human Resources serviceDelivery'!BE94+' Training and Capacity Building'!ABZ94+'Review, Research'!EV94+' IEC BCC'!KT94+' Printing'!JR94+'Quality Assurance'!BI94+'Drug Warehouse and Logistics'!BW94+PPP!BW94+'Programme Management'!AQ94+'Prgramme M. Activities'!YM94+'IT Initiative'!AG94+Innovations!Z94</f>
        <v>0</v>
      </c>
      <c r="F26" s="125">
        <f t="shared" si="0"/>
        <v>5125525.4000000004</v>
      </c>
      <c r="G26" s="9"/>
    </row>
    <row r="27" spans="1:7" ht="18" customHeight="1">
      <c r="A27" s="113">
        <v>24</v>
      </c>
      <c r="B27" s="9" t="s">
        <v>1921</v>
      </c>
      <c r="C27" s="9"/>
      <c r="D27" s="125">
        <f>'Service Delivery Facility Based'!MB95+'Service Delivery community Base'!FI95+'Community Interventions'!ND95+' Untied Fund'!BH95+'Infrastructure Strengthening'!IA95+Procurement!ZU95+'Referral Transport'!BA95+'Human Resources serviceDelivery'!BD95+' Training and Capacity Building'!ABY95+'Review, Research'!EU95+' IEC BCC'!KS95+' Printing'!JQ95+'Quality Assurance'!BH95+'Drug Warehouse and Logistics'!BV95+PPP!BV95+'Programme Management'!AP95+'Prgramme M. Activities'!YL95+'IT Initiative'!AF95+Innovations!Y95</f>
        <v>5208045.7772999993</v>
      </c>
      <c r="E27" s="125">
        <f>'Service Delivery Facility Based'!MC95+'Service Delivery community Base'!FJ95+'Community Interventions'!NE95+' Untied Fund'!BI95+'Infrastructure Strengthening'!IB95+Procurement!ZV95+'Referral Transport'!BB95+'Human Resources serviceDelivery'!BE95+' Training and Capacity Building'!ABZ95+'Review, Research'!EV95+' IEC BCC'!KT95+' Printing'!JR95+'Quality Assurance'!BI95+'Drug Warehouse and Logistics'!BW95+PPP!BW95+'Programme Management'!AQ95+'Prgramme M. Activities'!YM95+'IT Initiative'!AG95+Innovations!Z95</f>
        <v>0</v>
      </c>
      <c r="F27" s="125">
        <f t="shared" si="0"/>
        <v>5208045.7772999993</v>
      </c>
      <c r="G27" s="9"/>
    </row>
    <row r="28" spans="1:7" ht="18" customHeight="1">
      <c r="A28" s="113">
        <v>25</v>
      </c>
      <c r="B28" s="9" t="s">
        <v>1922</v>
      </c>
      <c r="C28" s="9"/>
      <c r="D28" s="125">
        <f>'Service Delivery Facility Based'!MB96+'Service Delivery community Base'!FI96+'Community Interventions'!ND96+' Untied Fund'!BH96+'Infrastructure Strengthening'!IA96+Procurement!ZU96+'Referral Transport'!BA96+'Human Resources serviceDelivery'!BD96+' Training and Capacity Building'!ABY96+'Review, Research'!EU96+' IEC BCC'!KS96+' Printing'!JQ96+'Quality Assurance'!BH96+'Drug Warehouse and Logistics'!BV96+PPP!BV96+'Programme Management'!AP96+'Prgramme M. Activities'!YL96+'IT Initiative'!AF96+Innovations!Y96</f>
        <v>4079563.88</v>
      </c>
      <c r="E28" s="125">
        <f>'Service Delivery Facility Based'!MC96+'Service Delivery community Base'!FJ96+'Community Interventions'!NE96+' Untied Fund'!BI96+'Infrastructure Strengthening'!IB96+Procurement!ZV96+'Referral Transport'!BB96+'Human Resources serviceDelivery'!BE96+' Training and Capacity Building'!ABZ96+'Review, Research'!EV96+' IEC BCC'!KT96+' Printing'!JR96+'Quality Assurance'!BI96+'Drug Warehouse and Logistics'!BW96+PPP!BW96+'Programme Management'!AQ96+'Prgramme M. Activities'!YM96+'IT Initiative'!AG96+Innovations!Z96</f>
        <v>0</v>
      </c>
      <c r="F28" s="125">
        <f t="shared" si="0"/>
        <v>4079563.88</v>
      </c>
      <c r="G28" s="9"/>
    </row>
    <row r="29" spans="1:7" ht="18" customHeight="1">
      <c r="A29" s="113">
        <v>26</v>
      </c>
      <c r="B29" s="114" t="s">
        <v>1924</v>
      </c>
      <c r="C29" s="9"/>
      <c r="D29" s="125">
        <f>'Service Delivery Facility Based'!MB97+'Service Delivery community Base'!FI97+'Community Interventions'!ND97+' Untied Fund'!BH97+'Infrastructure Strengthening'!IA97+Procurement!ZU97+'Referral Transport'!BA97+'Human Resources serviceDelivery'!BD97+' Training and Capacity Building'!ABY97+'Review, Research'!EU97+' IEC BCC'!KS97+' Printing'!JQ97+'Quality Assurance'!BH97+'Drug Warehouse and Logistics'!BV97+PPP!BV97+'Programme Management'!AP97+'Prgramme M. Activities'!YL97+'IT Initiative'!AF97+Innovations!Y97</f>
        <v>30472308.239999998</v>
      </c>
      <c r="E29" s="125">
        <f>'Service Delivery Facility Based'!MC97+'Service Delivery community Base'!FJ97+'Community Interventions'!NE97+' Untied Fund'!BI97+'Infrastructure Strengthening'!IB97+Procurement!ZV97+'Referral Transport'!BB97+'Human Resources serviceDelivery'!BE97+' Training and Capacity Building'!ABZ97+'Review, Research'!EV97+' IEC BCC'!KT97+' Printing'!JR97+'Quality Assurance'!BI97+'Drug Warehouse and Logistics'!BW97+PPP!BW97+'Programme Management'!AQ97+'Prgramme M. Activities'!YM97+'IT Initiative'!AG97+Innovations!Z97</f>
        <v>1200000</v>
      </c>
      <c r="F29" s="125">
        <f t="shared" si="0"/>
        <v>31672308.239999998</v>
      </c>
      <c r="G29" s="9"/>
    </row>
    <row r="30" spans="1:7" ht="18" customHeight="1">
      <c r="A30" s="113">
        <v>27</v>
      </c>
      <c r="B30" s="114" t="s">
        <v>1925</v>
      </c>
      <c r="C30" s="9"/>
      <c r="D30" s="125">
        <f>'Service Delivery Facility Based'!MB98+'Service Delivery community Base'!FI98+'Community Interventions'!ND98+' Untied Fund'!BH98+'Infrastructure Strengthening'!IA98+Procurement!ZU98+'Referral Transport'!BA98+'Human Resources serviceDelivery'!BD98+' Training and Capacity Building'!ABY98+'Review, Research'!EU98+' IEC BCC'!KS98+' Printing'!JQ98+'Quality Assurance'!BH98+'Drug Warehouse and Logistics'!BV98+PPP!BV98+'Programme Management'!AP98+'Prgramme M. Activities'!YL98+'IT Initiative'!AF98+Innovations!Y98</f>
        <v>9307921.5080345906</v>
      </c>
      <c r="E30" s="125">
        <f>'Service Delivery Facility Based'!MC98+'Service Delivery community Base'!FJ98+'Community Interventions'!NE98+' Untied Fund'!BI98+'Infrastructure Strengthening'!IB98+Procurement!ZV98+'Referral Transport'!BB98+'Human Resources serviceDelivery'!BE98+' Training and Capacity Building'!ABZ98+'Review, Research'!EV98+' IEC BCC'!KT98+' Printing'!JR98+'Quality Assurance'!BI98+'Drug Warehouse and Logistics'!BW98+PPP!BW98+'Programme Management'!AQ98+'Prgramme M. Activities'!YM98+'IT Initiative'!AG98+Innovations!Z98</f>
        <v>3777560</v>
      </c>
      <c r="F30" s="125">
        <f t="shared" si="0"/>
        <v>13085481.508034591</v>
      </c>
      <c r="G30" s="9"/>
    </row>
    <row r="31" spans="1:7" ht="18" customHeight="1">
      <c r="A31" s="113">
        <v>28</v>
      </c>
      <c r="B31" s="114" t="s">
        <v>1951</v>
      </c>
      <c r="C31" s="9"/>
      <c r="D31" s="125">
        <f>'Service Delivery Facility Based'!MB99+'Service Delivery community Base'!FI99+'Community Interventions'!ND99+' Untied Fund'!BH99+'Infrastructure Strengthening'!IA99+Procurement!ZU99+'Referral Transport'!BA99+'Human Resources serviceDelivery'!BD99+' Training and Capacity Building'!ABY99+'Review, Research'!EU99+' IEC BCC'!KS99+' Printing'!JQ99+'Quality Assurance'!BH99+'Drug Warehouse and Logistics'!BV99+PPP!BV99+'Programme Management'!AP99+'Prgramme M. Activities'!YL99+'IT Initiative'!AF99+Innovations!Y99</f>
        <v>9170692</v>
      </c>
      <c r="E31" s="125">
        <f>'Service Delivery Facility Based'!MC99+'Service Delivery community Base'!FJ99+'Community Interventions'!NE99+' Untied Fund'!BI99+'Infrastructure Strengthening'!IB99+Procurement!ZV99+'Referral Transport'!BB99+'Human Resources serviceDelivery'!BE99+' Training and Capacity Building'!ABZ99+'Review, Research'!EV99+' IEC BCC'!KT99+' Printing'!JR99+'Quality Assurance'!BI99+'Drug Warehouse and Logistics'!BW99+PPP!BW99+'Programme Management'!AQ99+'Prgramme M. Activities'!YM99+'IT Initiative'!AG99+Innovations!Z99</f>
        <v>26996800</v>
      </c>
      <c r="F31" s="125">
        <f t="shared" si="0"/>
        <v>36167492</v>
      </c>
      <c r="G31" s="9"/>
    </row>
    <row r="32" spans="1:7" ht="18" customHeight="1">
      <c r="A32" s="113">
        <v>29</v>
      </c>
      <c r="B32" s="114" t="s">
        <v>1926</v>
      </c>
      <c r="C32" s="9"/>
      <c r="D32" s="125">
        <f>'Service Delivery Facility Based'!MB100+'Service Delivery community Base'!FI100+'Community Interventions'!ND100+' Untied Fund'!BH100+'Infrastructure Strengthening'!IA100+Procurement!ZU100+'Referral Transport'!BA100+'Human Resources serviceDelivery'!BD100+' Training and Capacity Building'!ABY100+'Review, Research'!EU100+' IEC BCC'!KS100+' Printing'!JQ100+'Quality Assurance'!BH100+'Drug Warehouse and Logistics'!BV100+PPP!BV100+'Programme Management'!AP100+'Prgramme M. Activities'!YL100+'IT Initiative'!AF100+Innovations!Y100</f>
        <v>51900363</v>
      </c>
      <c r="E32" s="125">
        <f>'Service Delivery Facility Based'!MC100+'Service Delivery community Base'!FJ100+'Community Interventions'!NE100+' Untied Fund'!BI100+'Infrastructure Strengthening'!IB100+Procurement!ZV100+'Referral Transport'!BB100+'Human Resources serviceDelivery'!BE100+' Training and Capacity Building'!ABZ100+'Review, Research'!EV100+' IEC BCC'!KT100+' Printing'!JR100+'Quality Assurance'!BI100+'Drug Warehouse and Logistics'!BW100+PPP!BW100+'Programme Management'!AQ100+'Prgramme M. Activities'!YM100+'IT Initiative'!AG100+Innovations!Z100</f>
        <v>30000</v>
      </c>
      <c r="F32" s="125">
        <f t="shared" si="0"/>
        <v>51930363</v>
      </c>
      <c r="G32" s="9"/>
    </row>
    <row r="33" spans="1:7" ht="18" customHeight="1">
      <c r="A33" s="113">
        <v>30</v>
      </c>
      <c r="B33" s="114" t="s">
        <v>1927</v>
      </c>
      <c r="C33" s="9"/>
      <c r="D33" s="125">
        <f>'Service Delivery Facility Based'!MB101+'Service Delivery community Base'!FI101+'Community Interventions'!ND101+' Untied Fund'!BH101+'Infrastructure Strengthening'!IA101+Procurement!ZU101+'Referral Transport'!BA101+'Human Resources serviceDelivery'!BD101+' Training and Capacity Building'!ABY101+'Review, Research'!EU101+' IEC BCC'!KS101+' Printing'!JQ101+'Quality Assurance'!BH101+'Drug Warehouse and Logistics'!BV101+PPP!BV101+'Programme Management'!AP101+'Prgramme M. Activities'!YL101+'IT Initiative'!AF101+Innovations!Y101</f>
        <v>5843000</v>
      </c>
      <c r="E33" s="125">
        <f>'Service Delivery Facility Based'!MC101+'Service Delivery community Base'!FJ101+'Community Interventions'!NE101+' Untied Fund'!BI101+'Infrastructure Strengthening'!IB101+Procurement!ZV101+'Referral Transport'!BB101+'Human Resources serviceDelivery'!BE101+' Training and Capacity Building'!ABZ101+'Review, Research'!EV101+' IEC BCC'!KT101+' Printing'!JR101+'Quality Assurance'!BI101+'Drug Warehouse and Logistics'!BW101+PPP!BW101+'Programme Management'!AQ101+'Prgramme M. Activities'!YM101+'IT Initiative'!AG101+Innovations!Z101</f>
        <v>57894</v>
      </c>
      <c r="F33" s="125">
        <f t="shared" si="0"/>
        <v>5900894</v>
      </c>
      <c r="G33" s="9"/>
    </row>
    <row r="34" spans="1:7" ht="18" customHeight="1">
      <c r="A34" s="115">
        <v>31</v>
      </c>
      <c r="B34" s="107" t="s">
        <v>53</v>
      </c>
      <c r="C34" s="116">
        <f>SUM(C4:C33)</f>
        <v>0</v>
      </c>
      <c r="D34" s="117">
        <f t="shared" ref="D34:E34" si="1">SUM(D4:D33)</f>
        <v>372286488.64477128</v>
      </c>
      <c r="E34" s="118">
        <f t="shared" si="1"/>
        <v>32062254</v>
      </c>
      <c r="F34" s="83">
        <f t="shared" ref="F34" si="2">D34+E34</f>
        <v>404348742.64477128</v>
      </c>
      <c r="G34" s="107"/>
    </row>
    <row r="35" spans="1:7" ht="18" customHeight="1">
      <c r="A35" s="119">
        <v>32</v>
      </c>
      <c r="B35" s="108" t="s">
        <v>1923</v>
      </c>
      <c r="C35" s="120">
        <f>C36-C34</f>
        <v>0</v>
      </c>
      <c r="D35" s="121">
        <f>'Service Delivery Facility Based'!MB103+'Service Delivery community Base'!FI103+'Community Interventions'!ND103+' Untied Fund'!BH103+'Infrastructure Strengthening'!IA103+Procurement!ZU103+'Referral Transport'!BA103+'Human Resources serviceDelivery'!BD103+' Training and Capacity Building'!ABY103+'Review, Research'!EU103+' IEC BCC'!KS103+' Printing'!JQ103+'Quality Assurance'!BH103+'Drug Warehouse and Logistics'!BV103+PPP!BV103+'Programme Management'!AP103+'Prgramme M. Activities'!YL103+'IT Initiative'!AF103+Innovations!Y103</f>
        <v>159115397.47999999</v>
      </c>
      <c r="E35" s="121">
        <f>'Service Delivery Facility Based'!MC103+'Service Delivery community Base'!FJ103+'Community Interventions'!NE103+' Untied Fund'!BI103+'Infrastructure Strengthening'!IB103+Procurement!ZV103+'Referral Transport'!BB103+'Human Resources serviceDelivery'!BE103+' Training and Capacity Building'!ABZ103+'Review, Research'!EV103+' IEC BCC'!KT103+' Printing'!JR103+'Quality Assurance'!BI103+'Drug Warehouse and Logistics'!BW103+PPP!BW103+'Programme Management'!AQ103+'Prgramme M. Activities'!YM103+'IT Initiative'!AG103+Innovations!Z103</f>
        <v>4888461</v>
      </c>
      <c r="F35" s="85">
        <f>F36-F34</f>
        <v>163703858.38100809</v>
      </c>
      <c r="G35" s="108"/>
    </row>
    <row r="36" spans="1:7" ht="18" customHeight="1">
      <c r="A36" s="122">
        <v>33</v>
      </c>
      <c r="B36" s="110" t="s">
        <v>55</v>
      </c>
      <c r="C36" s="123">
        <f>C3</f>
        <v>0</v>
      </c>
      <c r="D36" s="124">
        <f t="shared" ref="D36:E36" si="3">D35+D34</f>
        <v>531401886.12477124</v>
      </c>
      <c r="E36" s="124">
        <f t="shared" si="3"/>
        <v>36950715</v>
      </c>
      <c r="F36" s="124">
        <f>F3</f>
        <v>568052601.02577937</v>
      </c>
      <c r="G36" s="110"/>
    </row>
    <row r="37" spans="1:7">
      <c r="F37" s="14"/>
    </row>
    <row r="38" spans="1:7">
      <c r="F38" s="14"/>
    </row>
  </sheetData>
  <mergeCells count="1">
    <mergeCell ref="A1:G1"/>
  </mergeCells>
  <pageMargins left="0.7" right="0.3" top="0.68" bottom="0.75" header="0.3" footer="0.3"/>
  <pageSetup scale="9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NG104"/>
  <sheetViews>
    <sheetView workbookViewId="0">
      <pane xSplit="9" ySplit="71" topLeftCell="MV72" activePane="bottomRight" state="frozen"/>
      <selection pane="topRight" activeCell="J1" sqref="J1"/>
      <selection pane="bottomLeft" activeCell="A72" sqref="A72"/>
      <selection pane="bottomRight" sqref="A1:G4"/>
    </sheetView>
  </sheetViews>
  <sheetFormatPr defaultRowHeight="15"/>
  <cols>
    <col min="1" max="1" width="9.140625" style="95"/>
    <col min="2" max="2" width="18.140625" customWidth="1"/>
    <col min="3" max="8" width="0" hidden="1" customWidth="1"/>
    <col min="9" max="9" width="12.7109375" hidden="1" customWidth="1"/>
    <col min="10" max="14" width="15.7109375" customWidth="1"/>
    <col min="15" max="16" width="15.7109375" hidden="1" customWidth="1"/>
    <col min="17" max="21" width="15.7109375" customWidth="1"/>
    <col min="22" max="23" width="15.7109375" hidden="1" customWidth="1"/>
    <col min="24" max="28" width="15.7109375" customWidth="1"/>
    <col min="29" max="30" width="15.7109375" hidden="1" customWidth="1"/>
    <col min="31" max="35" width="15.7109375" customWidth="1"/>
    <col min="36" max="37" width="15.7109375" hidden="1" customWidth="1"/>
    <col min="38" max="42" width="15.7109375" customWidth="1"/>
    <col min="43" max="44" width="15.7109375" hidden="1" customWidth="1"/>
    <col min="45" max="49" width="15.7109375" customWidth="1"/>
    <col min="50" max="58" width="15.7109375" hidden="1" customWidth="1"/>
    <col min="59" max="63" width="15.7109375" customWidth="1"/>
    <col min="64" max="65" width="15.7109375" hidden="1" customWidth="1"/>
    <col min="66" max="70" width="15.7109375" customWidth="1"/>
    <col min="71" max="79" width="15.7109375" hidden="1" customWidth="1"/>
    <col min="80" max="84" width="15.7109375" customWidth="1"/>
    <col min="85" max="86" width="15.7109375" hidden="1" customWidth="1"/>
    <col min="87" max="91" width="15.7109375" customWidth="1"/>
    <col min="92" max="93" width="15.7109375" hidden="1" customWidth="1"/>
    <col min="94" max="98" width="15.7109375" customWidth="1"/>
    <col min="99" max="100" width="15.7109375" hidden="1" customWidth="1"/>
    <col min="101" max="105" width="15.7109375" customWidth="1"/>
    <col min="106" max="107" width="15.7109375" hidden="1" customWidth="1"/>
    <col min="108" max="112" width="15.7109375" customWidth="1"/>
    <col min="113" max="114" width="15.7109375" hidden="1" customWidth="1"/>
    <col min="115" max="119" width="15.7109375" customWidth="1"/>
    <col min="120" max="121" width="15.7109375" hidden="1" customWidth="1"/>
    <col min="122" max="126" width="15.7109375" customWidth="1"/>
    <col min="127" max="128" width="15.7109375" hidden="1" customWidth="1"/>
    <col min="129" max="133" width="15.7109375" customWidth="1"/>
    <col min="134" max="142" width="15.7109375" hidden="1" customWidth="1"/>
    <col min="143" max="147" width="15.7109375" customWidth="1"/>
    <col min="148" max="170" width="15.7109375" hidden="1" customWidth="1"/>
    <col min="171" max="175" width="15.7109375" customWidth="1"/>
    <col min="176" max="177" width="15.7109375" hidden="1" customWidth="1"/>
    <col min="178" max="182" width="15.7109375" customWidth="1"/>
    <col min="183" max="184" width="15.7109375" hidden="1" customWidth="1"/>
    <col min="185" max="189" width="15.7109375" customWidth="1"/>
    <col min="190" max="191" width="15.7109375" hidden="1" customWidth="1"/>
    <col min="192" max="196" width="15.7109375" customWidth="1"/>
    <col min="197" max="198" width="15.7109375" hidden="1" customWidth="1"/>
    <col min="199" max="203" width="15.7109375" customWidth="1"/>
    <col min="204" max="205" width="15.7109375" hidden="1" customWidth="1"/>
    <col min="206" max="210" width="15.7109375" customWidth="1"/>
    <col min="211" max="212" width="15.7109375" hidden="1" customWidth="1"/>
    <col min="213" max="217" width="15.7109375" customWidth="1"/>
    <col min="218" max="233" width="15.7109375" hidden="1" customWidth="1"/>
    <col min="234" max="238" width="15.7109375" customWidth="1"/>
    <col min="239" max="240" width="15.7109375" hidden="1" customWidth="1"/>
    <col min="241" max="245" width="15.7109375" customWidth="1"/>
    <col min="246" max="247" width="15.7109375" hidden="1" customWidth="1"/>
    <col min="248" max="252" width="15.7109375" customWidth="1"/>
    <col min="253" max="254" width="15.7109375" hidden="1" customWidth="1"/>
    <col min="255" max="259" width="15.7109375" customWidth="1"/>
    <col min="260" max="261" width="15.7109375" hidden="1" customWidth="1"/>
    <col min="262" max="266" width="15.7109375" customWidth="1"/>
    <col min="267" max="275" width="15.7109375" hidden="1" customWidth="1"/>
    <col min="276" max="280" width="15.7109375" customWidth="1"/>
    <col min="281" max="289" width="15.7109375" hidden="1" customWidth="1"/>
    <col min="290" max="294" width="15.7109375" customWidth="1"/>
    <col min="295" max="317" width="15.7109375" hidden="1" customWidth="1"/>
    <col min="318" max="322" width="15.7109375" customWidth="1"/>
    <col min="323" max="331" width="15.7109375" hidden="1" customWidth="1"/>
    <col min="332" max="336" width="15.7109375" customWidth="1"/>
    <col min="337" max="338" width="15.7109375" hidden="1" customWidth="1"/>
    <col min="339" max="343" width="15.7109375" customWidth="1"/>
    <col min="344" max="345" width="15.7109375" hidden="1" customWidth="1"/>
    <col min="346" max="350" width="15.7109375" customWidth="1"/>
    <col min="351" max="352" width="15.7109375" hidden="1" customWidth="1"/>
    <col min="353" max="357" width="15.7109375" customWidth="1"/>
    <col min="358" max="359" width="15.7109375" hidden="1" customWidth="1"/>
    <col min="360" max="364" width="15.7109375" customWidth="1"/>
    <col min="365" max="366" width="15.7109375" hidden="1" customWidth="1"/>
    <col min="367" max="370" width="15.7109375" customWidth="1"/>
    <col min="371" max="371" width="10.85546875" customWidth="1"/>
  </cols>
  <sheetData>
    <row r="1" spans="1:371" s="29" customFormat="1" ht="14.25" customHeight="1">
      <c r="A1" s="296" t="s">
        <v>284</v>
      </c>
      <c r="B1" s="297"/>
      <c r="C1" s="297"/>
      <c r="D1" s="297"/>
      <c r="E1" s="297"/>
      <c r="F1" s="297"/>
      <c r="G1" s="298"/>
      <c r="H1" s="294" t="s">
        <v>73</v>
      </c>
      <c r="I1" s="294"/>
      <c r="J1" s="294"/>
      <c r="K1" s="294"/>
      <c r="L1" s="294"/>
      <c r="M1" s="294"/>
      <c r="N1" s="294"/>
      <c r="O1" s="294" t="s">
        <v>73</v>
      </c>
      <c r="P1" s="294"/>
      <c r="Q1" s="294"/>
      <c r="R1" s="294"/>
      <c r="S1" s="294"/>
      <c r="T1" s="294"/>
      <c r="U1" s="294"/>
      <c r="V1" s="294" t="s">
        <v>73</v>
      </c>
      <c r="W1" s="294"/>
      <c r="X1" s="294"/>
      <c r="Y1" s="294"/>
      <c r="Z1" s="294"/>
      <c r="AA1" s="294"/>
      <c r="AB1" s="294"/>
      <c r="AC1" s="294" t="s">
        <v>73</v>
      </c>
      <c r="AD1" s="294"/>
      <c r="AE1" s="294"/>
      <c r="AF1" s="294"/>
      <c r="AG1" s="294"/>
      <c r="AH1" s="294"/>
      <c r="AI1" s="294"/>
      <c r="AJ1" s="294" t="s">
        <v>73</v>
      </c>
      <c r="AK1" s="294"/>
      <c r="AL1" s="294"/>
      <c r="AM1" s="294"/>
      <c r="AN1" s="294"/>
      <c r="AO1" s="294"/>
      <c r="AP1" s="294"/>
      <c r="AQ1" s="294" t="s">
        <v>73</v>
      </c>
      <c r="AR1" s="294"/>
      <c r="AS1" s="294"/>
      <c r="AT1" s="294"/>
      <c r="AU1" s="294"/>
      <c r="AV1" s="294"/>
      <c r="AW1" s="294"/>
      <c r="AX1" s="294" t="s">
        <v>73</v>
      </c>
      <c r="AY1" s="294"/>
      <c r="AZ1" s="294"/>
      <c r="BA1" s="294"/>
      <c r="BB1" s="294"/>
      <c r="BC1" s="294"/>
      <c r="BD1" s="294"/>
      <c r="BE1" s="294" t="s">
        <v>73</v>
      </c>
      <c r="BF1" s="294"/>
      <c r="BG1" s="294"/>
      <c r="BH1" s="294"/>
      <c r="BI1" s="294"/>
      <c r="BJ1" s="294"/>
      <c r="BK1" s="294"/>
      <c r="BL1" s="294" t="s">
        <v>73</v>
      </c>
      <c r="BM1" s="294"/>
      <c r="BN1" s="294"/>
      <c r="BO1" s="294"/>
      <c r="BP1" s="294"/>
      <c r="BQ1" s="294"/>
      <c r="BR1" s="294"/>
      <c r="BS1" s="294" t="s">
        <v>73</v>
      </c>
      <c r="BT1" s="294"/>
      <c r="BU1" s="294"/>
      <c r="BV1" s="294"/>
      <c r="BW1" s="294"/>
      <c r="BX1" s="294"/>
      <c r="BY1" s="294"/>
      <c r="BZ1" s="294" t="s">
        <v>73</v>
      </c>
      <c r="CA1" s="294"/>
      <c r="CB1" s="294"/>
      <c r="CC1" s="294"/>
      <c r="CD1" s="294"/>
      <c r="CE1" s="294"/>
      <c r="CF1" s="294"/>
      <c r="CG1" s="294" t="s">
        <v>73</v>
      </c>
      <c r="CH1" s="294"/>
      <c r="CI1" s="294"/>
      <c r="CJ1" s="294"/>
      <c r="CK1" s="294"/>
      <c r="CL1" s="294"/>
      <c r="CM1" s="294"/>
      <c r="CN1" s="294" t="s">
        <v>73</v>
      </c>
      <c r="CO1" s="294"/>
      <c r="CP1" s="294"/>
      <c r="CQ1" s="294"/>
      <c r="CR1" s="294"/>
      <c r="CS1" s="294"/>
      <c r="CT1" s="294"/>
      <c r="CU1" s="294" t="s">
        <v>73</v>
      </c>
      <c r="CV1" s="294"/>
      <c r="CW1" s="294"/>
      <c r="CX1" s="294"/>
      <c r="CY1" s="294"/>
      <c r="CZ1" s="294"/>
      <c r="DA1" s="294"/>
      <c r="DB1" s="294" t="s">
        <v>73</v>
      </c>
      <c r="DC1" s="294"/>
      <c r="DD1" s="294"/>
      <c r="DE1" s="294"/>
      <c r="DF1" s="294"/>
      <c r="DG1" s="294"/>
      <c r="DH1" s="294"/>
      <c r="DI1" s="294" t="s">
        <v>73</v>
      </c>
      <c r="DJ1" s="294"/>
      <c r="DK1" s="294"/>
      <c r="DL1" s="294"/>
      <c r="DM1" s="294"/>
      <c r="DN1" s="294"/>
      <c r="DO1" s="294"/>
      <c r="DP1" s="294" t="s">
        <v>73</v>
      </c>
      <c r="DQ1" s="294"/>
      <c r="DR1" s="294"/>
      <c r="DS1" s="294"/>
      <c r="DT1" s="294"/>
      <c r="DU1" s="294"/>
      <c r="DV1" s="294"/>
      <c r="DW1" s="294" t="s">
        <v>73</v>
      </c>
      <c r="DX1" s="294"/>
      <c r="DY1" s="294"/>
      <c r="DZ1" s="294"/>
      <c r="EA1" s="294"/>
      <c r="EB1" s="294"/>
      <c r="EC1" s="294"/>
      <c r="ED1" s="294" t="s">
        <v>73</v>
      </c>
      <c r="EE1" s="294"/>
      <c r="EF1" s="294"/>
      <c r="EG1" s="294"/>
      <c r="EH1" s="294"/>
      <c r="EI1" s="294"/>
      <c r="EJ1" s="294"/>
      <c r="EK1" s="294" t="s">
        <v>73</v>
      </c>
      <c r="EL1" s="294"/>
      <c r="EM1" s="294"/>
      <c r="EN1" s="294"/>
      <c r="EO1" s="294"/>
      <c r="EP1" s="294"/>
      <c r="EQ1" s="294"/>
      <c r="ER1" s="294" t="s">
        <v>73</v>
      </c>
      <c r="ES1" s="294"/>
      <c r="ET1" s="294"/>
      <c r="EU1" s="294"/>
      <c r="EV1" s="294"/>
      <c r="EW1" s="294"/>
      <c r="EX1" s="294"/>
      <c r="EY1" s="294" t="s">
        <v>73</v>
      </c>
      <c r="EZ1" s="294"/>
      <c r="FA1" s="294"/>
      <c r="FB1" s="294"/>
      <c r="FC1" s="294"/>
      <c r="FD1" s="294"/>
      <c r="FE1" s="294"/>
      <c r="FF1" s="294" t="s">
        <v>73</v>
      </c>
      <c r="FG1" s="294"/>
      <c r="FH1" s="294"/>
      <c r="FI1" s="294"/>
      <c r="FJ1" s="294"/>
      <c r="FK1" s="294"/>
      <c r="FL1" s="294"/>
      <c r="FM1" s="294" t="s">
        <v>73</v>
      </c>
      <c r="FN1" s="294"/>
      <c r="FO1" s="294"/>
      <c r="FP1" s="294"/>
      <c r="FQ1" s="294"/>
      <c r="FR1" s="294"/>
      <c r="FS1" s="294"/>
      <c r="FT1" s="294" t="s">
        <v>73</v>
      </c>
      <c r="FU1" s="294"/>
      <c r="FV1" s="294"/>
      <c r="FW1" s="294"/>
      <c r="FX1" s="294"/>
      <c r="FY1" s="294"/>
      <c r="FZ1" s="294"/>
      <c r="GA1" s="294" t="s">
        <v>73</v>
      </c>
      <c r="GB1" s="294"/>
      <c r="GC1" s="294"/>
      <c r="GD1" s="294"/>
      <c r="GE1" s="294"/>
      <c r="GF1" s="294"/>
      <c r="GG1" s="294"/>
      <c r="GH1" s="294" t="s">
        <v>73</v>
      </c>
      <c r="GI1" s="294"/>
      <c r="GJ1" s="294"/>
      <c r="GK1" s="294"/>
      <c r="GL1" s="294"/>
      <c r="GM1" s="294"/>
      <c r="GN1" s="294"/>
      <c r="GO1" s="294" t="s">
        <v>73</v>
      </c>
      <c r="GP1" s="294"/>
      <c r="GQ1" s="294"/>
      <c r="GR1" s="294"/>
      <c r="GS1" s="294"/>
      <c r="GT1" s="294"/>
      <c r="GU1" s="294"/>
      <c r="GV1" s="294" t="s">
        <v>73</v>
      </c>
      <c r="GW1" s="294"/>
      <c r="GX1" s="294"/>
      <c r="GY1" s="294"/>
      <c r="GZ1" s="294"/>
      <c r="HA1" s="294"/>
      <c r="HB1" s="294"/>
      <c r="HC1" s="295" t="s">
        <v>73</v>
      </c>
      <c r="HD1" s="295"/>
      <c r="HE1" s="295"/>
      <c r="HF1" s="295"/>
      <c r="HG1" s="295"/>
      <c r="HH1" s="295"/>
      <c r="HI1" s="295"/>
      <c r="HJ1" s="305" t="s">
        <v>73</v>
      </c>
      <c r="HK1" s="305"/>
      <c r="HL1" s="305"/>
      <c r="HM1" s="305"/>
      <c r="HN1" s="305"/>
      <c r="HO1" s="305"/>
      <c r="HP1" s="305"/>
      <c r="HQ1" s="295" t="s">
        <v>73</v>
      </c>
      <c r="HR1" s="295"/>
      <c r="HS1" s="295"/>
      <c r="HT1" s="295"/>
      <c r="HU1" s="295"/>
      <c r="HV1" s="295"/>
      <c r="HW1" s="295"/>
      <c r="HX1" s="294" t="s">
        <v>73</v>
      </c>
      <c r="HY1" s="294"/>
      <c r="HZ1" s="294"/>
      <c r="IA1" s="294"/>
      <c r="IB1" s="294"/>
      <c r="IC1" s="294"/>
      <c r="ID1" s="294"/>
      <c r="IE1" s="294" t="s">
        <v>73</v>
      </c>
      <c r="IF1" s="294"/>
      <c r="IG1" s="294"/>
      <c r="IH1" s="294"/>
      <c r="II1" s="294"/>
      <c r="IJ1" s="294"/>
      <c r="IK1" s="294"/>
      <c r="IL1" s="294" t="s">
        <v>73</v>
      </c>
      <c r="IM1" s="294"/>
      <c r="IN1" s="294"/>
      <c r="IO1" s="294"/>
      <c r="IP1" s="294"/>
      <c r="IQ1" s="294"/>
      <c r="IR1" s="294"/>
      <c r="IS1" s="294" t="s">
        <v>73</v>
      </c>
      <c r="IT1" s="294"/>
      <c r="IU1" s="294"/>
      <c r="IV1" s="294"/>
      <c r="IW1" s="294"/>
      <c r="IX1" s="294"/>
      <c r="IY1" s="294"/>
      <c r="IZ1" s="294" t="s">
        <v>73</v>
      </c>
      <c r="JA1" s="294"/>
      <c r="JB1" s="294"/>
      <c r="JC1" s="294"/>
      <c r="JD1" s="294"/>
      <c r="JE1" s="294"/>
      <c r="JF1" s="294"/>
      <c r="JG1" s="295" t="s">
        <v>73</v>
      </c>
      <c r="JH1" s="295"/>
      <c r="JI1" s="295"/>
      <c r="JJ1" s="295"/>
      <c r="JK1" s="295"/>
      <c r="JL1" s="295"/>
      <c r="JM1" s="295"/>
      <c r="JN1" s="294" t="s">
        <v>73</v>
      </c>
      <c r="JO1" s="294"/>
      <c r="JP1" s="294"/>
      <c r="JQ1" s="294"/>
      <c r="JR1" s="294"/>
      <c r="JS1" s="294"/>
      <c r="JT1" s="294"/>
      <c r="JU1" s="294" t="s">
        <v>73</v>
      </c>
      <c r="JV1" s="294"/>
      <c r="JW1" s="294"/>
      <c r="JX1" s="294"/>
      <c r="JY1" s="294"/>
      <c r="JZ1" s="294"/>
      <c r="KA1" s="294"/>
      <c r="KB1" s="294" t="s">
        <v>73</v>
      </c>
      <c r="KC1" s="294"/>
      <c r="KD1" s="294"/>
      <c r="KE1" s="294"/>
      <c r="KF1" s="294"/>
      <c r="KG1" s="294"/>
      <c r="KH1" s="294"/>
      <c r="KI1" s="294" t="s">
        <v>73</v>
      </c>
      <c r="KJ1" s="294"/>
      <c r="KK1" s="294"/>
      <c r="KL1" s="294"/>
      <c r="KM1" s="294"/>
      <c r="KN1" s="294"/>
      <c r="KO1" s="294"/>
      <c r="KP1" s="294" t="s">
        <v>73</v>
      </c>
      <c r="KQ1" s="294"/>
      <c r="KR1" s="294"/>
      <c r="KS1" s="294"/>
      <c r="KT1" s="294"/>
      <c r="KU1" s="294"/>
      <c r="KV1" s="294"/>
      <c r="KW1" s="294" t="s">
        <v>73</v>
      </c>
      <c r="KX1" s="294"/>
      <c r="KY1" s="294"/>
      <c r="KZ1" s="294"/>
      <c r="LA1" s="294"/>
      <c r="LB1" s="294"/>
      <c r="LC1" s="294"/>
      <c r="LD1" s="294" t="s">
        <v>73</v>
      </c>
      <c r="LE1" s="294"/>
      <c r="LF1" s="294"/>
      <c r="LG1" s="294"/>
      <c r="LH1" s="294"/>
      <c r="LI1" s="294"/>
      <c r="LJ1" s="294"/>
      <c r="LK1" s="294" t="s">
        <v>73</v>
      </c>
      <c r="LL1" s="294"/>
      <c r="LM1" s="294"/>
      <c r="LN1" s="294"/>
      <c r="LO1" s="294"/>
      <c r="LP1" s="294"/>
      <c r="LQ1" s="294"/>
      <c r="LR1" s="294" t="s">
        <v>73</v>
      </c>
      <c r="LS1" s="294"/>
      <c r="LT1" s="294"/>
      <c r="LU1" s="294"/>
      <c r="LV1" s="294"/>
      <c r="LW1" s="294"/>
      <c r="LX1" s="294"/>
      <c r="LY1" s="294" t="s">
        <v>73</v>
      </c>
      <c r="LZ1" s="294"/>
      <c r="MA1" s="294"/>
      <c r="MB1" s="294"/>
      <c r="MC1" s="294"/>
      <c r="MD1" s="294"/>
      <c r="ME1" s="294"/>
      <c r="MF1" s="294" t="s">
        <v>73</v>
      </c>
      <c r="MG1" s="294"/>
      <c r="MH1" s="294"/>
      <c r="MI1" s="294"/>
      <c r="MJ1" s="294"/>
      <c r="MK1" s="294"/>
      <c r="ML1" s="294"/>
      <c r="MM1" s="294" t="s">
        <v>73</v>
      </c>
      <c r="MN1" s="294"/>
      <c r="MO1" s="294"/>
      <c r="MP1" s="294"/>
      <c r="MQ1" s="294"/>
      <c r="MR1" s="294"/>
      <c r="MS1" s="294"/>
      <c r="MT1" s="294" t="s">
        <v>73</v>
      </c>
      <c r="MU1" s="294"/>
      <c r="MV1" s="294"/>
      <c r="MW1" s="294"/>
      <c r="MX1" s="294"/>
      <c r="MY1" s="294"/>
      <c r="MZ1" s="294"/>
      <c r="NA1" s="296" t="s">
        <v>284</v>
      </c>
      <c r="NB1" s="297"/>
      <c r="NC1" s="297"/>
      <c r="ND1" s="297"/>
      <c r="NE1" s="297"/>
      <c r="NF1" s="297"/>
      <c r="NG1" s="298"/>
    </row>
    <row r="2" spans="1:371" s="29" customFormat="1" ht="13.5">
      <c r="A2" s="299"/>
      <c r="B2" s="300"/>
      <c r="C2" s="300"/>
      <c r="D2" s="300"/>
      <c r="E2" s="300"/>
      <c r="F2" s="300"/>
      <c r="G2" s="301"/>
      <c r="H2" s="286" t="s">
        <v>285</v>
      </c>
      <c r="I2" s="286"/>
      <c r="J2" s="286"/>
      <c r="K2" s="286"/>
      <c r="L2" s="286"/>
      <c r="M2" s="286"/>
      <c r="N2" s="286"/>
      <c r="O2" s="286" t="s">
        <v>288</v>
      </c>
      <c r="P2" s="286"/>
      <c r="Q2" s="286"/>
      <c r="R2" s="286"/>
      <c r="S2" s="286"/>
      <c r="T2" s="286"/>
      <c r="U2" s="286"/>
      <c r="V2" s="286" t="s">
        <v>291</v>
      </c>
      <c r="W2" s="286"/>
      <c r="X2" s="286"/>
      <c r="Y2" s="286"/>
      <c r="Z2" s="286"/>
      <c r="AA2" s="286"/>
      <c r="AB2" s="286"/>
      <c r="AC2" s="286" t="s">
        <v>294</v>
      </c>
      <c r="AD2" s="286"/>
      <c r="AE2" s="286"/>
      <c r="AF2" s="286"/>
      <c r="AG2" s="286"/>
      <c r="AH2" s="286"/>
      <c r="AI2" s="286"/>
      <c r="AJ2" s="286" t="s">
        <v>297</v>
      </c>
      <c r="AK2" s="286"/>
      <c r="AL2" s="286"/>
      <c r="AM2" s="286"/>
      <c r="AN2" s="286"/>
      <c r="AO2" s="286"/>
      <c r="AP2" s="286"/>
      <c r="AQ2" s="286" t="s">
        <v>300</v>
      </c>
      <c r="AR2" s="286"/>
      <c r="AS2" s="286"/>
      <c r="AT2" s="286"/>
      <c r="AU2" s="286"/>
      <c r="AV2" s="286"/>
      <c r="AW2" s="286"/>
      <c r="AX2" s="286" t="s">
        <v>303</v>
      </c>
      <c r="AY2" s="286"/>
      <c r="AZ2" s="286"/>
      <c r="BA2" s="286"/>
      <c r="BB2" s="286"/>
      <c r="BC2" s="286"/>
      <c r="BD2" s="286"/>
      <c r="BE2" s="286" t="s">
        <v>306</v>
      </c>
      <c r="BF2" s="286"/>
      <c r="BG2" s="286"/>
      <c r="BH2" s="286"/>
      <c r="BI2" s="286"/>
      <c r="BJ2" s="286"/>
      <c r="BK2" s="286"/>
      <c r="BL2" s="286" t="s">
        <v>309</v>
      </c>
      <c r="BM2" s="286"/>
      <c r="BN2" s="286"/>
      <c r="BO2" s="286"/>
      <c r="BP2" s="286"/>
      <c r="BQ2" s="286"/>
      <c r="BR2" s="286"/>
      <c r="BS2" s="286" t="s">
        <v>312</v>
      </c>
      <c r="BT2" s="286"/>
      <c r="BU2" s="286"/>
      <c r="BV2" s="286"/>
      <c r="BW2" s="286"/>
      <c r="BX2" s="286"/>
      <c r="BY2" s="286"/>
      <c r="BZ2" s="286" t="s">
        <v>314</v>
      </c>
      <c r="CA2" s="286"/>
      <c r="CB2" s="286"/>
      <c r="CC2" s="286"/>
      <c r="CD2" s="286"/>
      <c r="CE2" s="286"/>
      <c r="CF2" s="286"/>
      <c r="CG2" s="286" t="s">
        <v>317</v>
      </c>
      <c r="CH2" s="286"/>
      <c r="CI2" s="286"/>
      <c r="CJ2" s="286"/>
      <c r="CK2" s="286"/>
      <c r="CL2" s="286"/>
      <c r="CM2" s="286"/>
      <c r="CN2" s="286" t="s">
        <v>320</v>
      </c>
      <c r="CO2" s="286"/>
      <c r="CP2" s="286"/>
      <c r="CQ2" s="286"/>
      <c r="CR2" s="286"/>
      <c r="CS2" s="286"/>
      <c r="CT2" s="286"/>
      <c r="CU2" s="286" t="s">
        <v>322</v>
      </c>
      <c r="CV2" s="286"/>
      <c r="CW2" s="286"/>
      <c r="CX2" s="286"/>
      <c r="CY2" s="286"/>
      <c r="CZ2" s="286"/>
      <c r="DA2" s="286"/>
      <c r="DB2" s="286" t="s">
        <v>325</v>
      </c>
      <c r="DC2" s="286"/>
      <c r="DD2" s="286"/>
      <c r="DE2" s="286"/>
      <c r="DF2" s="286"/>
      <c r="DG2" s="286"/>
      <c r="DH2" s="286"/>
      <c r="DI2" s="286" t="s">
        <v>328</v>
      </c>
      <c r="DJ2" s="286"/>
      <c r="DK2" s="286"/>
      <c r="DL2" s="286"/>
      <c r="DM2" s="286"/>
      <c r="DN2" s="286"/>
      <c r="DO2" s="286"/>
      <c r="DP2" s="286" t="s">
        <v>331</v>
      </c>
      <c r="DQ2" s="286"/>
      <c r="DR2" s="286"/>
      <c r="DS2" s="286"/>
      <c r="DT2" s="286"/>
      <c r="DU2" s="286"/>
      <c r="DV2" s="286"/>
      <c r="DW2" s="286" t="s">
        <v>334</v>
      </c>
      <c r="DX2" s="286"/>
      <c r="DY2" s="286"/>
      <c r="DZ2" s="286"/>
      <c r="EA2" s="286"/>
      <c r="EB2" s="286"/>
      <c r="EC2" s="286"/>
      <c r="ED2" s="286" t="s">
        <v>336</v>
      </c>
      <c r="EE2" s="286"/>
      <c r="EF2" s="286"/>
      <c r="EG2" s="286"/>
      <c r="EH2" s="286"/>
      <c r="EI2" s="286"/>
      <c r="EJ2" s="286"/>
      <c r="EK2" s="287" t="s">
        <v>339</v>
      </c>
      <c r="EL2" s="287"/>
      <c r="EM2" s="287"/>
      <c r="EN2" s="287"/>
      <c r="EO2" s="287"/>
      <c r="EP2" s="287"/>
      <c r="EQ2" s="287"/>
      <c r="ER2" s="286" t="s">
        <v>341</v>
      </c>
      <c r="ES2" s="286"/>
      <c r="ET2" s="286"/>
      <c r="EU2" s="286"/>
      <c r="EV2" s="286"/>
      <c r="EW2" s="286"/>
      <c r="EX2" s="286"/>
      <c r="EY2" s="286" t="s">
        <v>344</v>
      </c>
      <c r="EZ2" s="286"/>
      <c r="FA2" s="286"/>
      <c r="FB2" s="286"/>
      <c r="FC2" s="286"/>
      <c r="FD2" s="286"/>
      <c r="FE2" s="286"/>
      <c r="FF2" s="286" t="s">
        <v>347</v>
      </c>
      <c r="FG2" s="286"/>
      <c r="FH2" s="286"/>
      <c r="FI2" s="286"/>
      <c r="FJ2" s="286"/>
      <c r="FK2" s="286"/>
      <c r="FL2" s="286"/>
      <c r="FM2" s="286" t="s">
        <v>350</v>
      </c>
      <c r="FN2" s="286"/>
      <c r="FO2" s="286"/>
      <c r="FP2" s="286"/>
      <c r="FQ2" s="286"/>
      <c r="FR2" s="286"/>
      <c r="FS2" s="286"/>
      <c r="FT2" s="286" t="s">
        <v>353</v>
      </c>
      <c r="FU2" s="286"/>
      <c r="FV2" s="286"/>
      <c r="FW2" s="286"/>
      <c r="FX2" s="286"/>
      <c r="FY2" s="286"/>
      <c r="FZ2" s="286"/>
      <c r="GA2" s="286" t="s">
        <v>356</v>
      </c>
      <c r="GB2" s="286"/>
      <c r="GC2" s="286"/>
      <c r="GD2" s="286"/>
      <c r="GE2" s="286"/>
      <c r="GF2" s="286"/>
      <c r="GG2" s="286"/>
      <c r="GH2" s="286" t="s">
        <v>359</v>
      </c>
      <c r="GI2" s="286"/>
      <c r="GJ2" s="286"/>
      <c r="GK2" s="286"/>
      <c r="GL2" s="286"/>
      <c r="GM2" s="286"/>
      <c r="GN2" s="286"/>
      <c r="GO2" s="286" t="s">
        <v>362</v>
      </c>
      <c r="GP2" s="286"/>
      <c r="GQ2" s="286"/>
      <c r="GR2" s="286"/>
      <c r="GS2" s="286"/>
      <c r="GT2" s="286"/>
      <c r="GU2" s="286"/>
      <c r="GV2" s="286" t="s">
        <v>363</v>
      </c>
      <c r="GW2" s="286"/>
      <c r="GX2" s="286"/>
      <c r="GY2" s="286"/>
      <c r="GZ2" s="286"/>
      <c r="HA2" s="286"/>
      <c r="HB2" s="286"/>
      <c r="HC2" s="287" t="s">
        <v>364</v>
      </c>
      <c r="HD2" s="287"/>
      <c r="HE2" s="287"/>
      <c r="HF2" s="287"/>
      <c r="HG2" s="287"/>
      <c r="HH2" s="287"/>
      <c r="HI2" s="287"/>
      <c r="HJ2" s="288" t="s">
        <v>367</v>
      </c>
      <c r="HK2" s="288"/>
      <c r="HL2" s="288"/>
      <c r="HM2" s="288"/>
      <c r="HN2" s="288"/>
      <c r="HO2" s="288"/>
      <c r="HP2" s="288"/>
      <c r="HQ2" s="287" t="s">
        <v>368</v>
      </c>
      <c r="HR2" s="287"/>
      <c r="HS2" s="287"/>
      <c r="HT2" s="287"/>
      <c r="HU2" s="287"/>
      <c r="HV2" s="287"/>
      <c r="HW2" s="287"/>
      <c r="HX2" s="286" t="s">
        <v>371</v>
      </c>
      <c r="HY2" s="286"/>
      <c r="HZ2" s="286"/>
      <c r="IA2" s="286"/>
      <c r="IB2" s="286"/>
      <c r="IC2" s="286"/>
      <c r="ID2" s="286"/>
      <c r="IE2" s="286" t="s">
        <v>373</v>
      </c>
      <c r="IF2" s="286"/>
      <c r="IG2" s="286"/>
      <c r="IH2" s="286"/>
      <c r="II2" s="286"/>
      <c r="IJ2" s="286"/>
      <c r="IK2" s="286"/>
      <c r="IL2" s="286" t="s">
        <v>376</v>
      </c>
      <c r="IM2" s="286"/>
      <c r="IN2" s="286"/>
      <c r="IO2" s="286"/>
      <c r="IP2" s="286"/>
      <c r="IQ2" s="286"/>
      <c r="IR2" s="286"/>
      <c r="IS2" s="286" t="s">
        <v>379</v>
      </c>
      <c r="IT2" s="286"/>
      <c r="IU2" s="286"/>
      <c r="IV2" s="286"/>
      <c r="IW2" s="286"/>
      <c r="IX2" s="286"/>
      <c r="IY2" s="286"/>
      <c r="IZ2" s="286" t="s">
        <v>382</v>
      </c>
      <c r="JA2" s="286"/>
      <c r="JB2" s="286"/>
      <c r="JC2" s="286"/>
      <c r="JD2" s="286"/>
      <c r="JE2" s="286"/>
      <c r="JF2" s="286"/>
      <c r="JG2" s="287" t="s">
        <v>385</v>
      </c>
      <c r="JH2" s="287"/>
      <c r="JI2" s="287"/>
      <c r="JJ2" s="287"/>
      <c r="JK2" s="287"/>
      <c r="JL2" s="287"/>
      <c r="JM2" s="287"/>
      <c r="JN2" s="286" t="s">
        <v>386</v>
      </c>
      <c r="JO2" s="286"/>
      <c r="JP2" s="286"/>
      <c r="JQ2" s="286"/>
      <c r="JR2" s="286"/>
      <c r="JS2" s="286"/>
      <c r="JT2" s="286"/>
      <c r="JU2" s="286" t="s">
        <v>389</v>
      </c>
      <c r="JV2" s="286"/>
      <c r="JW2" s="286"/>
      <c r="JX2" s="286"/>
      <c r="JY2" s="286"/>
      <c r="JZ2" s="286"/>
      <c r="KA2" s="286"/>
      <c r="KB2" s="286" t="s">
        <v>392</v>
      </c>
      <c r="KC2" s="286"/>
      <c r="KD2" s="286"/>
      <c r="KE2" s="286"/>
      <c r="KF2" s="286"/>
      <c r="KG2" s="286"/>
      <c r="KH2" s="286"/>
      <c r="KI2" s="286" t="s">
        <v>395</v>
      </c>
      <c r="KJ2" s="286"/>
      <c r="KK2" s="286"/>
      <c r="KL2" s="286"/>
      <c r="KM2" s="286"/>
      <c r="KN2" s="286"/>
      <c r="KO2" s="286"/>
      <c r="KP2" s="286" t="s">
        <v>398</v>
      </c>
      <c r="KQ2" s="286"/>
      <c r="KR2" s="286"/>
      <c r="KS2" s="286"/>
      <c r="KT2" s="286"/>
      <c r="KU2" s="286"/>
      <c r="KV2" s="286"/>
      <c r="KW2" s="286" t="s">
        <v>401</v>
      </c>
      <c r="KX2" s="286"/>
      <c r="KY2" s="286"/>
      <c r="KZ2" s="286"/>
      <c r="LA2" s="286"/>
      <c r="LB2" s="286"/>
      <c r="LC2" s="286"/>
      <c r="LD2" s="286" t="s">
        <v>402</v>
      </c>
      <c r="LE2" s="286"/>
      <c r="LF2" s="286"/>
      <c r="LG2" s="286"/>
      <c r="LH2" s="286"/>
      <c r="LI2" s="286"/>
      <c r="LJ2" s="286"/>
      <c r="LK2" s="286" t="s">
        <v>405</v>
      </c>
      <c r="LL2" s="286"/>
      <c r="LM2" s="286"/>
      <c r="LN2" s="286"/>
      <c r="LO2" s="286"/>
      <c r="LP2" s="286"/>
      <c r="LQ2" s="286"/>
      <c r="LR2" s="286" t="s">
        <v>408</v>
      </c>
      <c r="LS2" s="286"/>
      <c r="LT2" s="286"/>
      <c r="LU2" s="286"/>
      <c r="LV2" s="286"/>
      <c r="LW2" s="286"/>
      <c r="LX2" s="286"/>
      <c r="LY2" s="286" t="s">
        <v>411</v>
      </c>
      <c r="LZ2" s="286"/>
      <c r="MA2" s="286"/>
      <c r="MB2" s="286"/>
      <c r="MC2" s="286"/>
      <c r="MD2" s="286"/>
      <c r="ME2" s="286"/>
      <c r="MF2" s="286" t="s">
        <v>414</v>
      </c>
      <c r="MG2" s="286"/>
      <c r="MH2" s="286"/>
      <c r="MI2" s="286"/>
      <c r="MJ2" s="286"/>
      <c r="MK2" s="286"/>
      <c r="ML2" s="286"/>
      <c r="MM2" s="286" t="s">
        <v>1680</v>
      </c>
      <c r="MN2" s="286"/>
      <c r="MO2" s="286"/>
      <c r="MP2" s="286"/>
      <c r="MQ2" s="286"/>
      <c r="MR2" s="286"/>
      <c r="MS2" s="286"/>
      <c r="MT2" s="286" t="s">
        <v>417</v>
      </c>
      <c r="MU2" s="286"/>
      <c r="MV2" s="286"/>
      <c r="MW2" s="286"/>
      <c r="MX2" s="286"/>
      <c r="MY2" s="286"/>
      <c r="MZ2" s="286"/>
      <c r="NA2" s="299"/>
      <c r="NB2" s="300"/>
      <c r="NC2" s="300"/>
      <c r="ND2" s="300"/>
      <c r="NE2" s="300"/>
      <c r="NF2" s="300"/>
      <c r="NG2" s="301"/>
    </row>
    <row r="3" spans="1:371">
      <c r="A3" s="299"/>
      <c r="B3" s="300"/>
      <c r="C3" s="300"/>
      <c r="D3" s="300"/>
      <c r="E3" s="300"/>
      <c r="F3" s="300"/>
      <c r="G3" s="301"/>
      <c r="H3" s="283" t="s">
        <v>286</v>
      </c>
      <c r="I3" s="283"/>
      <c r="J3" s="283"/>
      <c r="K3" s="283"/>
      <c r="L3" s="283"/>
      <c r="M3" s="283"/>
      <c r="N3" s="283"/>
      <c r="O3" s="283" t="s">
        <v>289</v>
      </c>
      <c r="P3" s="283"/>
      <c r="Q3" s="283"/>
      <c r="R3" s="283"/>
      <c r="S3" s="283"/>
      <c r="T3" s="283"/>
      <c r="U3" s="283"/>
      <c r="V3" s="283" t="s">
        <v>292</v>
      </c>
      <c r="W3" s="283"/>
      <c r="X3" s="283"/>
      <c r="Y3" s="283"/>
      <c r="Z3" s="283"/>
      <c r="AA3" s="283"/>
      <c r="AB3" s="283"/>
      <c r="AC3" s="283" t="s">
        <v>295</v>
      </c>
      <c r="AD3" s="283"/>
      <c r="AE3" s="283"/>
      <c r="AF3" s="283"/>
      <c r="AG3" s="283"/>
      <c r="AH3" s="283"/>
      <c r="AI3" s="283"/>
      <c r="AJ3" s="283" t="s">
        <v>298</v>
      </c>
      <c r="AK3" s="283"/>
      <c r="AL3" s="283"/>
      <c r="AM3" s="283"/>
      <c r="AN3" s="283"/>
      <c r="AO3" s="283"/>
      <c r="AP3" s="283"/>
      <c r="AQ3" s="283" t="s">
        <v>301</v>
      </c>
      <c r="AR3" s="283"/>
      <c r="AS3" s="283"/>
      <c r="AT3" s="283"/>
      <c r="AU3" s="283"/>
      <c r="AV3" s="283"/>
      <c r="AW3" s="283"/>
      <c r="AX3" s="283" t="s">
        <v>304</v>
      </c>
      <c r="AY3" s="283"/>
      <c r="AZ3" s="283"/>
      <c r="BA3" s="283"/>
      <c r="BB3" s="283"/>
      <c r="BC3" s="283"/>
      <c r="BD3" s="283"/>
      <c r="BE3" s="283" t="s">
        <v>307</v>
      </c>
      <c r="BF3" s="283"/>
      <c r="BG3" s="283"/>
      <c r="BH3" s="283"/>
      <c r="BI3" s="283"/>
      <c r="BJ3" s="283"/>
      <c r="BK3" s="283"/>
      <c r="BL3" s="283" t="s">
        <v>310</v>
      </c>
      <c r="BM3" s="283"/>
      <c r="BN3" s="283"/>
      <c r="BO3" s="283"/>
      <c r="BP3" s="283"/>
      <c r="BQ3" s="283"/>
      <c r="BR3" s="283"/>
      <c r="BS3" s="283" t="s">
        <v>80</v>
      </c>
      <c r="BT3" s="283"/>
      <c r="BU3" s="283"/>
      <c r="BV3" s="283"/>
      <c r="BW3" s="283"/>
      <c r="BX3" s="283"/>
      <c r="BY3" s="283"/>
      <c r="BZ3" s="283" t="s">
        <v>315</v>
      </c>
      <c r="CA3" s="283"/>
      <c r="CB3" s="283"/>
      <c r="CC3" s="283"/>
      <c r="CD3" s="283"/>
      <c r="CE3" s="283"/>
      <c r="CF3" s="283"/>
      <c r="CG3" s="283" t="s">
        <v>318</v>
      </c>
      <c r="CH3" s="283"/>
      <c r="CI3" s="283"/>
      <c r="CJ3" s="283"/>
      <c r="CK3" s="283"/>
      <c r="CL3" s="283"/>
      <c r="CM3" s="283"/>
      <c r="CN3" s="291" t="s">
        <v>1758</v>
      </c>
      <c r="CO3" s="292"/>
      <c r="CP3" s="292"/>
      <c r="CQ3" s="292"/>
      <c r="CR3" s="292"/>
      <c r="CS3" s="292"/>
      <c r="CT3" s="293"/>
      <c r="CU3" s="283" t="s">
        <v>323</v>
      </c>
      <c r="CV3" s="283"/>
      <c r="CW3" s="283"/>
      <c r="CX3" s="283"/>
      <c r="CY3" s="283"/>
      <c r="CZ3" s="283"/>
      <c r="DA3" s="283"/>
      <c r="DB3" s="283" t="s">
        <v>326</v>
      </c>
      <c r="DC3" s="283"/>
      <c r="DD3" s="283"/>
      <c r="DE3" s="283"/>
      <c r="DF3" s="283"/>
      <c r="DG3" s="283"/>
      <c r="DH3" s="283"/>
      <c r="DI3" s="283" t="s">
        <v>329</v>
      </c>
      <c r="DJ3" s="283"/>
      <c r="DK3" s="283"/>
      <c r="DL3" s="283"/>
      <c r="DM3" s="283"/>
      <c r="DN3" s="283"/>
      <c r="DO3" s="283"/>
      <c r="DP3" s="283" t="s">
        <v>332</v>
      </c>
      <c r="DQ3" s="283"/>
      <c r="DR3" s="283"/>
      <c r="DS3" s="283"/>
      <c r="DT3" s="283"/>
      <c r="DU3" s="283"/>
      <c r="DV3" s="283"/>
      <c r="DW3" s="283" t="s">
        <v>80</v>
      </c>
      <c r="DX3" s="283"/>
      <c r="DY3" s="283"/>
      <c r="DZ3" s="283"/>
      <c r="EA3" s="283"/>
      <c r="EB3" s="283"/>
      <c r="EC3" s="283"/>
      <c r="ED3" s="283" t="s">
        <v>337</v>
      </c>
      <c r="EE3" s="283"/>
      <c r="EF3" s="283"/>
      <c r="EG3" s="283"/>
      <c r="EH3" s="283"/>
      <c r="EI3" s="283"/>
      <c r="EJ3" s="283"/>
      <c r="EK3" s="283" t="s">
        <v>340</v>
      </c>
      <c r="EL3" s="283"/>
      <c r="EM3" s="283"/>
      <c r="EN3" s="283"/>
      <c r="EO3" s="283"/>
      <c r="EP3" s="283"/>
      <c r="EQ3" s="283"/>
      <c r="ER3" s="283" t="s">
        <v>342</v>
      </c>
      <c r="ES3" s="283"/>
      <c r="ET3" s="283"/>
      <c r="EU3" s="283"/>
      <c r="EV3" s="283"/>
      <c r="EW3" s="283"/>
      <c r="EX3" s="283"/>
      <c r="EY3" s="283" t="s">
        <v>345</v>
      </c>
      <c r="EZ3" s="283"/>
      <c r="FA3" s="283"/>
      <c r="FB3" s="283"/>
      <c r="FC3" s="283"/>
      <c r="FD3" s="283"/>
      <c r="FE3" s="283"/>
      <c r="FF3" s="283" t="s">
        <v>348</v>
      </c>
      <c r="FG3" s="283"/>
      <c r="FH3" s="283"/>
      <c r="FI3" s="283"/>
      <c r="FJ3" s="283"/>
      <c r="FK3" s="283"/>
      <c r="FL3" s="283"/>
      <c r="FM3" s="283" t="s">
        <v>351</v>
      </c>
      <c r="FN3" s="283"/>
      <c r="FO3" s="283"/>
      <c r="FP3" s="283"/>
      <c r="FQ3" s="283"/>
      <c r="FR3" s="283"/>
      <c r="FS3" s="283"/>
      <c r="FT3" s="283" t="s">
        <v>354</v>
      </c>
      <c r="FU3" s="283"/>
      <c r="FV3" s="283"/>
      <c r="FW3" s="283"/>
      <c r="FX3" s="283"/>
      <c r="FY3" s="283"/>
      <c r="FZ3" s="283"/>
      <c r="GA3" s="283" t="s">
        <v>357</v>
      </c>
      <c r="GB3" s="283"/>
      <c r="GC3" s="283"/>
      <c r="GD3" s="283"/>
      <c r="GE3" s="283"/>
      <c r="GF3" s="283"/>
      <c r="GG3" s="283"/>
      <c r="GH3" s="283" t="s">
        <v>360</v>
      </c>
      <c r="GI3" s="283"/>
      <c r="GJ3" s="283"/>
      <c r="GK3" s="283"/>
      <c r="GL3" s="283"/>
      <c r="GM3" s="283"/>
      <c r="GN3" s="283"/>
      <c r="GO3" s="283" t="s">
        <v>80</v>
      </c>
      <c r="GP3" s="283"/>
      <c r="GQ3" s="283"/>
      <c r="GR3" s="283"/>
      <c r="GS3" s="283"/>
      <c r="GT3" s="283"/>
      <c r="GU3" s="283"/>
      <c r="GV3" s="283" t="s">
        <v>80</v>
      </c>
      <c r="GW3" s="283"/>
      <c r="GX3" s="283"/>
      <c r="GY3" s="283"/>
      <c r="GZ3" s="283"/>
      <c r="HA3" s="283"/>
      <c r="HB3" s="283"/>
      <c r="HC3" s="289" t="s">
        <v>365</v>
      </c>
      <c r="HD3" s="289"/>
      <c r="HE3" s="289"/>
      <c r="HF3" s="289"/>
      <c r="HG3" s="289"/>
      <c r="HH3" s="289"/>
      <c r="HI3" s="289"/>
      <c r="HJ3" s="290" t="s">
        <v>80</v>
      </c>
      <c r="HK3" s="290"/>
      <c r="HL3" s="290"/>
      <c r="HM3" s="290"/>
      <c r="HN3" s="290"/>
      <c r="HO3" s="290"/>
      <c r="HP3" s="290"/>
      <c r="HQ3" s="289" t="s">
        <v>369</v>
      </c>
      <c r="HR3" s="289"/>
      <c r="HS3" s="289"/>
      <c r="HT3" s="289"/>
      <c r="HU3" s="289"/>
      <c r="HV3" s="289"/>
      <c r="HW3" s="289"/>
      <c r="HX3" s="283" t="s">
        <v>372</v>
      </c>
      <c r="HY3" s="283"/>
      <c r="HZ3" s="283"/>
      <c r="IA3" s="283"/>
      <c r="IB3" s="283"/>
      <c r="IC3" s="283"/>
      <c r="ID3" s="283"/>
      <c r="IE3" s="283" t="s">
        <v>374</v>
      </c>
      <c r="IF3" s="283"/>
      <c r="IG3" s="283"/>
      <c r="IH3" s="283"/>
      <c r="II3" s="283"/>
      <c r="IJ3" s="283"/>
      <c r="IK3" s="283"/>
      <c r="IL3" s="283" t="s">
        <v>377</v>
      </c>
      <c r="IM3" s="283"/>
      <c r="IN3" s="283"/>
      <c r="IO3" s="283"/>
      <c r="IP3" s="283"/>
      <c r="IQ3" s="283"/>
      <c r="IR3" s="283"/>
      <c r="IS3" s="283" t="s">
        <v>380</v>
      </c>
      <c r="IT3" s="283"/>
      <c r="IU3" s="283"/>
      <c r="IV3" s="283"/>
      <c r="IW3" s="283"/>
      <c r="IX3" s="283"/>
      <c r="IY3" s="283"/>
      <c r="IZ3" s="283" t="s">
        <v>383</v>
      </c>
      <c r="JA3" s="283"/>
      <c r="JB3" s="283"/>
      <c r="JC3" s="283"/>
      <c r="JD3" s="283"/>
      <c r="JE3" s="283"/>
      <c r="JF3" s="283"/>
      <c r="JG3" s="289" t="s">
        <v>80</v>
      </c>
      <c r="JH3" s="289"/>
      <c r="JI3" s="289"/>
      <c r="JJ3" s="289"/>
      <c r="JK3" s="289"/>
      <c r="JL3" s="289"/>
      <c r="JM3" s="289"/>
      <c r="JN3" s="283" t="s">
        <v>387</v>
      </c>
      <c r="JO3" s="283"/>
      <c r="JP3" s="283"/>
      <c r="JQ3" s="283"/>
      <c r="JR3" s="283"/>
      <c r="JS3" s="283"/>
      <c r="JT3" s="283"/>
      <c r="JU3" s="283" t="s">
        <v>390</v>
      </c>
      <c r="JV3" s="283"/>
      <c r="JW3" s="283"/>
      <c r="JX3" s="283"/>
      <c r="JY3" s="283"/>
      <c r="JZ3" s="283"/>
      <c r="KA3" s="283"/>
      <c r="KB3" s="283" t="s">
        <v>393</v>
      </c>
      <c r="KC3" s="283"/>
      <c r="KD3" s="283"/>
      <c r="KE3" s="283"/>
      <c r="KF3" s="283"/>
      <c r="KG3" s="283"/>
      <c r="KH3" s="283"/>
      <c r="KI3" s="283" t="s">
        <v>396</v>
      </c>
      <c r="KJ3" s="283"/>
      <c r="KK3" s="283"/>
      <c r="KL3" s="283"/>
      <c r="KM3" s="283"/>
      <c r="KN3" s="283"/>
      <c r="KO3" s="283"/>
      <c r="KP3" s="283" t="s">
        <v>399</v>
      </c>
      <c r="KQ3" s="283"/>
      <c r="KR3" s="283"/>
      <c r="KS3" s="283"/>
      <c r="KT3" s="283"/>
      <c r="KU3" s="283"/>
      <c r="KV3" s="283"/>
      <c r="KW3" s="283" t="s">
        <v>80</v>
      </c>
      <c r="KX3" s="283"/>
      <c r="KY3" s="283"/>
      <c r="KZ3" s="283"/>
      <c r="LA3" s="283"/>
      <c r="LB3" s="283"/>
      <c r="LC3" s="283"/>
      <c r="LD3" s="283" t="s">
        <v>403</v>
      </c>
      <c r="LE3" s="283"/>
      <c r="LF3" s="283"/>
      <c r="LG3" s="283"/>
      <c r="LH3" s="283"/>
      <c r="LI3" s="283"/>
      <c r="LJ3" s="283"/>
      <c r="LK3" s="283" t="s">
        <v>406</v>
      </c>
      <c r="LL3" s="283"/>
      <c r="LM3" s="283"/>
      <c r="LN3" s="283"/>
      <c r="LO3" s="283"/>
      <c r="LP3" s="283"/>
      <c r="LQ3" s="283"/>
      <c r="LR3" s="283" t="s">
        <v>409</v>
      </c>
      <c r="LS3" s="283"/>
      <c r="LT3" s="283"/>
      <c r="LU3" s="283"/>
      <c r="LV3" s="283"/>
      <c r="LW3" s="283"/>
      <c r="LX3" s="283"/>
      <c r="LY3" s="283" t="s">
        <v>412</v>
      </c>
      <c r="LZ3" s="283"/>
      <c r="MA3" s="283"/>
      <c r="MB3" s="283"/>
      <c r="MC3" s="283"/>
      <c r="MD3" s="283"/>
      <c r="ME3" s="283"/>
      <c r="MF3" s="283" t="s">
        <v>415</v>
      </c>
      <c r="MG3" s="283"/>
      <c r="MH3" s="283"/>
      <c r="MI3" s="283"/>
      <c r="MJ3" s="283"/>
      <c r="MK3" s="283"/>
      <c r="ML3" s="283"/>
      <c r="MM3" s="283" t="s">
        <v>1681</v>
      </c>
      <c r="MN3" s="283"/>
      <c r="MO3" s="283"/>
      <c r="MP3" s="283"/>
      <c r="MQ3" s="283"/>
      <c r="MR3" s="283"/>
      <c r="MS3" s="283"/>
      <c r="MT3" s="283" t="s">
        <v>418</v>
      </c>
      <c r="MU3" s="283"/>
      <c r="MV3" s="283"/>
      <c r="MW3" s="283"/>
      <c r="MX3" s="283"/>
      <c r="MY3" s="283"/>
      <c r="MZ3" s="283"/>
      <c r="NA3" s="299"/>
      <c r="NB3" s="300"/>
      <c r="NC3" s="300"/>
      <c r="ND3" s="300"/>
      <c r="NE3" s="300"/>
      <c r="NF3" s="300"/>
      <c r="NG3" s="301"/>
    </row>
    <row r="4" spans="1:371" s="29" customFormat="1" ht="13.5">
      <c r="A4" s="302"/>
      <c r="B4" s="303"/>
      <c r="C4" s="303"/>
      <c r="D4" s="303"/>
      <c r="E4" s="303"/>
      <c r="F4" s="303"/>
      <c r="G4" s="304"/>
      <c r="H4" s="286" t="s">
        <v>287</v>
      </c>
      <c r="I4" s="286"/>
      <c r="J4" s="286"/>
      <c r="K4" s="286"/>
      <c r="L4" s="286"/>
      <c r="M4" s="286"/>
      <c r="N4" s="286"/>
      <c r="O4" s="286" t="s">
        <v>290</v>
      </c>
      <c r="P4" s="286"/>
      <c r="Q4" s="286"/>
      <c r="R4" s="286"/>
      <c r="S4" s="286"/>
      <c r="T4" s="286"/>
      <c r="U4" s="286"/>
      <c r="V4" s="286" t="s">
        <v>293</v>
      </c>
      <c r="W4" s="286"/>
      <c r="X4" s="286"/>
      <c r="Y4" s="286"/>
      <c r="Z4" s="286"/>
      <c r="AA4" s="286"/>
      <c r="AB4" s="286"/>
      <c r="AC4" s="286" t="s">
        <v>296</v>
      </c>
      <c r="AD4" s="286"/>
      <c r="AE4" s="286"/>
      <c r="AF4" s="286"/>
      <c r="AG4" s="286"/>
      <c r="AH4" s="286"/>
      <c r="AI4" s="286"/>
      <c r="AJ4" s="286" t="s">
        <v>299</v>
      </c>
      <c r="AK4" s="286"/>
      <c r="AL4" s="286"/>
      <c r="AM4" s="286"/>
      <c r="AN4" s="286"/>
      <c r="AO4" s="286"/>
      <c r="AP4" s="286"/>
      <c r="AQ4" s="286" t="s">
        <v>302</v>
      </c>
      <c r="AR4" s="286"/>
      <c r="AS4" s="286"/>
      <c r="AT4" s="286"/>
      <c r="AU4" s="286"/>
      <c r="AV4" s="286"/>
      <c r="AW4" s="286"/>
      <c r="AX4" s="286" t="s">
        <v>305</v>
      </c>
      <c r="AY4" s="286"/>
      <c r="AZ4" s="286"/>
      <c r="BA4" s="286"/>
      <c r="BB4" s="286"/>
      <c r="BC4" s="286"/>
      <c r="BD4" s="286"/>
      <c r="BE4" s="286" t="s">
        <v>308</v>
      </c>
      <c r="BF4" s="286"/>
      <c r="BG4" s="286"/>
      <c r="BH4" s="286"/>
      <c r="BI4" s="286"/>
      <c r="BJ4" s="286"/>
      <c r="BK4" s="286"/>
      <c r="BL4" s="286" t="s">
        <v>311</v>
      </c>
      <c r="BM4" s="286"/>
      <c r="BN4" s="286"/>
      <c r="BO4" s="286"/>
      <c r="BP4" s="286"/>
      <c r="BQ4" s="286"/>
      <c r="BR4" s="286"/>
      <c r="BS4" s="286" t="s">
        <v>313</v>
      </c>
      <c r="BT4" s="286"/>
      <c r="BU4" s="286"/>
      <c r="BV4" s="286"/>
      <c r="BW4" s="286"/>
      <c r="BX4" s="286"/>
      <c r="BY4" s="286"/>
      <c r="BZ4" s="286" t="s">
        <v>316</v>
      </c>
      <c r="CA4" s="286"/>
      <c r="CB4" s="286"/>
      <c r="CC4" s="286"/>
      <c r="CD4" s="286"/>
      <c r="CE4" s="286"/>
      <c r="CF4" s="286"/>
      <c r="CG4" s="286" t="s">
        <v>319</v>
      </c>
      <c r="CH4" s="286"/>
      <c r="CI4" s="286"/>
      <c r="CJ4" s="286"/>
      <c r="CK4" s="286"/>
      <c r="CL4" s="286"/>
      <c r="CM4" s="286"/>
      <c r="CN4" s="286" t="s">
        <v>321</v>
      </c>
      <c r="CO4" s="286"/>
      <c r="CP4" s="286"/>
      <c r="CQ4" s="286"/>
      <c r="CR4" s="286"/>
      <c r="CS4" s="286"/>
      <c r="CT4" s="286"/>
      <c r="CU4" s="286" t="s">
        <v>324</v>
      </c>
      <c r="CV4" s="286"/>
      <c r="CW4" s="286"/>
      <c r="CX4" s="286"/>
      <c r="CY4" s="286"/>
      <c r="CZ4" s="286"/>
      <c r="DA4" s="286"/>
      <c r="DB4" s="286" t="s">
        <v>327</v>
      </c>
      <c r="DC4" s="286"/>
      <c r="DD4" s="286"/>
      <c r="DE4" s="286"/>
      <c r="DF4" s="286"/>
      <c r="DG4" s="286"/>
      <c r="DH4" s="286"/>
      <c r="DI4" s="286" t="s">
        <v>330</v>
      </c>
      <c r="DJ4" s="286"/>
      <c r="DK4" s="286"/>
      <c r="DL4" s="286"/>
      <c r="DM4" s="286"/>
      <c r="DN4" s="286"/>
      <c r="DO4" s="286"/>
      <c r="DP4" s="286" t="s">
        <v>333</v>
      </c>
      <c r="DQ4" s="286"/>
      <c r="DR4" s="286"/>
      <c r="DS4" s="286"/>
      <c r="DT4" s="286"/>
      <c r="DU4" s="286"/>
      <c r="DV4" s="286"/>
      <c r="DW4" s="286" t="s">
        <v>335</v>
      </c>
      <c r="DX4" s="286"/>
      <c r="DY4" s="286"/>
      <c r="DZ4" s="286"/>
      <c r="EA4" s="286"/>
      <c r="EB4" s="286"/>
      <c r="EC4" s="286"/>
      <c r="ED4" s="286" t="s">
        <v>338</v>
      </c>
      <c r="EE4" s="286"/>
      <c r="EF4" s="286"/>
      <c r="EG4" s="286"/>
      <c r="EH4" s="286"/>
      <c r="EI4" s="286"/>
      <c r="EJ4" s="286"/>
      <c r="EK4" s="286" t="s">
        <v>1720</v>
      </c>
      <c r="EL4" s="286"/>
      <c r="EM4" s="286"/>
      <c r="EN4" s="286"/>
      <c r="EO4" s="286"/>
      <c r="EP4" s="286"/>
      <c r="EQ4" s="286"/>
      <c r="ER4" s="286" t="s">
        <v>343</v>
      </c>
      <c r="ES4" s="286"/>
      <c r="ET4" s="286"/>
      <c r="EU4" s="286"/>
      <c r="EV4" s="286"/>
      <c r="EW4" s="286"/>
      <c r="EX4" s="286"/>
      <c r="EY4" s="286" t="s">
        <v>346</v>
      </c>
      <c r="EZ4" s="286"/>
      <c r="FA4" s="286"/>
      <c r="FB4" s="286"/>
      <c r="FC4" s="286"/>
      <c r="FD4" s="286"/>
      <c r="FE4" s="286"/>
      <c r="FF4" s="286" t="s">
        <v>349</v>
      </c>
      <c r="FG4" s="286"/>
      <c r="FH4" s="286"/>
      <c r="FI4" s="286"/>
      <c r="FJ4" s="286"/>
      <c r="FK4" s="286"/>
      <c r="FL4" s="286"/>
      <c r="FM4" s="286" t="s">
        <v>352</v>
      </c>
      <c r="FN4" s="286"/>
      <c r="FO4" s="286"/>
      <c r="FP4" s="286"/>
      <c r="FQ4" s="286"/>
      <c r="FR4" s="286"/>
      <c r="FS4" s="286"/>
      <c r="FT4" s="286" t="s">
        <v>355</v>
      </c>
      <c r="FU4" s="286"/>
      <c r="FV4" s="286"/>
      <c r="FW4" s="286"/>
      <c r="FX4" s="286"/>
      <c r="FY4" s="286"/>
      <c r="FZ4" s="286"/>
      <c r="GA4" s="286" t="s">
        <v>358</v>
      </c>
      <c r="GB4" s="286"/>
      <c r="GC4" s="286"/>
      <c r="GD4" s="286"/>
      <c r="GE4" s="286"/>
      <c r="GF4" s="286"/>
      <c r="GG4" s="286"/>
      <c r="GH4" s="286" t="s">
        <v>361</v>
      </c>
      <c r="GI4" s="286"/>
      <c r="GJ4" s="286"/>
      <c r="GK4" s="286"/>
      <c r="GL4" s="286"/>
      <c r="GM4" s="286"/>
      <c r="GN4" s="286"/>
      <c r="GO4" s="286" t="s">
        <v>335</v>
      </c>
      <c r="GP4" s="286"/>
      <c r="GQ4" s="286"/>
      <c r="GR4" s="286"/>
      <c r="GS4" s="286"/>
      <c r="GT4" s="286"/>
      <c r="GU4" s="286"/>
      <c r="GV4" s="286" t="s">
        <v>335</v>
      </c>
      <c r="GW4" s="286"/>
      <c r="GX4" s="286"/>
      <c r="GY4" s="286"/>
      <c r="GZ4" s="286"/>
      <c r="HA4" s="286"/>
      <c r="HB4" s="286"/>
      <c r="HC4" s="287" t="s">
        <v>366</v>
      </c>
      <c r="HD4" s="287"/>
      <c r="HE4" s="287"/>
      <c r="HF4" s="287"/>
      <c r="HG4" s="287"/>
      <c r="HH4" s="287"/>
      <c r="HI4" s="287"/>
      <c r="HJ4" s="288" t="s">
        <v>335</v>
      </c>
      <c r="HK4" s="288"/>
      <c r="HL4" s="288"/>
      <c r="HM4" s="288"/>
      <c r="HN4" s="288"/>
      <c r="HO4" s="288"/>
      <c r="HP4" s="288"/>
      <c r="HQ4" s="287" t="s">
        <v>370</v>
      </c>
      <c r="HR4" s="287"/>
      <c r="HS4" s="287"/>
      <c r="HT4" s="287"/>
      <c r="HU4" s="287"/>
      <c r="HV4" s="287"/>
      <c r="HW4" s="287"/>
      <c r="HX4" s="286" t="s">
        <v>1889</v>
      </c>
      <c r="HY4" s="286"/>
      <c r="HZ4" s="286"/>
      <c r="IA4" s="286"/>
      <c r="IB4" s="286"/>
      <c r="IC4" s="286"/>
      <c r="ID4" s="286"/>
      <c r="IE4" s="286" t="s">
        <v>375</v>
      </c>
      <c r="IF4" s="286"/>
      <c r="IG4" s="286"/>
      <c r="IH4" s="286"/>
      <c r="II4" s="286"/>
      <c r="IJ4" s="286"/>
      <c r="IK4" s="286"/>
      <c r="IL4" s="286" t="s">
        <v>378</v>
      </c>
      <c r="IM4" s="286"/>
      <c r="IN4" s="286"/>
      <c r="IO4" s="286"/>
      <c r="IP4" s="286"/>
      <c r="IQ4" s="286"/>
      <c r="IR4" s="286"/>
      <c r="IS4" s="286" t="s">
        <v>381</v>
      </c>
      <c r="IT4" s="286"/>
      <c r="IU4" s="286"/>
      <c r="IV4" s="286"/>
      <c r="IW4" s="286"/>
      <c r="IX4" s="286"/>
      <c r="IY4" s="286"/>
      <c r="IZ4" s="286" t="s">
        <v>384</v>
      </c>
      <c r="JA4" s="286"/>
      <c r="JB4" s="286"/>
      <c r="JC4" s="286"/>
      <c r="JD4" s="286"/>
      <c r="JE4" s="286"/>
      <c r="JF4" s="286"/>
      <c r="JG4" s="287" t="s">
        <v>1890</v>
      </c>
      <c r="JH4" s="287"/>
      <c r="JI4" s="287"/>
      <c r="JJ4" s="287"/>
      <c r="JK4" s="287"/>
      <c r="JL4" s="287"/>
      <c r="JM4" s="287"/>
      <c r="JN4" s="286" t="s">
        <v>388</v>
      </c>
      <c r="JO4" s="286"/>
      <c r="JP4" s="286"/>
      <c r="JQ4" s="286"/>
      <c r="JR4" s="286"/>
      <c r="JS4" s="286"/>
      <c r="JT4" s="286"/>
      <c r="JU4" s="286" t="s">
        <v>391</v>
      </c>
      <c r="JV4" s="286"/>
      <c r="JW4" s="286"/>
      <c r="JX4" s="286"/>
      <c r="JY4" s="286"/>
      <c r="JZ4" s="286"/>
      <c r="KA4" s="286"/>
      <c r="KB4" s="286" t="s">
        <v>394</v>
      </c>
      <c r="KC4" s="286"/>
      <c r="KD4" s="286"/>
      <c r="KE4" s="286"/>
      <c r="KF4" s="286"/>
      <c r="KG4" s="286"/>
      <c r="KH4" s="286"/>
      <c r="KI4" s="286" t="s">
        <v>397</v>
      </c>
      <c r="KJ4" s="286"/>
      <c r="KK4" s="286"/>
      <c r="KL4" s="286"/>
      <c r="KM4" s="286"/>
      <c r="KN4" s="286"/>
      <c r="KO4" s="286"/>
      <c r="KP4" s="286" t="s">
        <v>400</v>
      </c>
      <c r="KQ4" s="286"/>
      <c r="KR4" s="286"/>
      <c r="KS4" s="286"/>
      <c r="KT4" s="286"/>
      <c r="KU4" s="286"/>
      <c r="KV4" s="286"/>
      <c r="KW4" s="286" t="s">
        <v>1891</v>
      </c>
      <c r="KX4" s="286"/>
      <c r="KY4" s="286"/>
      <c r="KZ4" s="286"/>
      <c r="LA4" s="286"/>
      <c r="LB4" s="286"/>
      <c r="LC4" s="286"/>
      <c r="LD4" s="286" t="s">
        <v>404</v>
      </c>
      <c r="LE4" s="286"/>
      <c r="LF4" s="286"/>
      <c r="LG4" s="286"/>
      <c r="LH4" s="286"/>
      <c r="LI4" s="286"/>
      <c r="LJ4" s="286"/>
      <c r="LK4" s="286" t="s">
        <v>407</v>
      </c>
      <c r="LL4" s="286"/>
      <c r="LM4" s="286"/>
      <c r="LN4" s="286"/>
      <c r="LO4" s="286"/>
      <c r="LP4" s="286"/>
      <c r="LQ4" s="286"/>
      <c r="LR4" s="286" t="s">
        <v>410</v>
      </c>
      <c r="LS4" s="286"/>
      <c r="LT4" s="286"/>
      <c r="LU4" s="286"/>
      <c r="LV4" s="286"/>
      <c r="LW4" s="286"/>
      <c r="LX4" s="286"/>
      <c r="LY4" s="286" t="s">
        <v>413</v>
      </c>
      <c r="LZ4" s="286"/>
      <c r="MA4" s="286"/>
      <c r="MB4" s="286"/>
      <c r="MC4" s="286"/>
      <c r="MD4" s="286"/>
      <c r="ME4" s="286"/>
      <c r="MF4" s="286" t="s">
        <v>416</v>
      </c>
      <c r="MG4" s="286"/>
      <c r="MH4" s="286"/>
      <c r="MI4" s="286"/>
      <c r="MJ4" s="286"/>
      <c r="MK4" s="286"/>
      <c r="ML4" s="286"/>
      <c r="MM4" s="286" t="s">
        <v>1682</v>
      </c>
      <c r="MN4" s="286"/>
      <c r="MO4" s="286"/>
      <c r="MP4" s="286"/>
      <c r="MQ4" s="286"/>
      <c r="MR4" s="286"/>
      <c r="MS4" s="286"/>
      <c r="MT4" s="286" t="s">
        <v>419</v>
      </c>
      <c r="MU4" s="286"/>
      <c r="MV4" s="286"/>
      <c r="MW4" s="286"/>
      <c r="MX4" s="286"/>
      <c r="MY4" s="286"/>
      <c r="MZ4" s="286"/>
      <c r="NA4" s="302"/>
      <c r="NB4" s="303"/>
      <c r="NC4" s="303"/>
      <c r="ND4" s="303"/>
      <c r="NE4" s="303"/>
      <c r="NF4" s="303"/>
      <c r="NG4" s="304"/>
    </row>
    <row r="5" spans="1:371" s="29" customFormat="1" ht="76.5" customHeight="1">
      <c r="A5" s="49" t="s">
        <v>0</v>
      </c>
      <c r="B5" s="74" t="s">
        <v>1928</v>
      </c>
      <c r="C5" s="50"/>
      <c r="D5" s="50" t="s">
        <v>69</v>
      </c>
      <c r="E5" s="50" t="s">
        <v>70</v>
      </c>
      <c r="F5" s="50" t="s">
        <v>71</v>
      </c>
      <c r="G5" s="50" t="s">
        <v>74</v>
      </c>
      <c r="H5" s="49" t="s">
        <v>0</v>
      </c>
      <c r="I5" s="49" t="s">
        <v>1</v>
      </c>
      <c r="J5" s="43" t="s">
        <v>1777</v>
      </c>
      <c r="K5" s="50" t="s">
        <v>69</v>
      </c>
      <c r="L5" s="50" t="s">
        <v>70</v>
      </c>
      <c r="M5" s="50" t="s">
        <v>71</v>
      </c>
      <c r="N5" s="50" t="s">
        <v>74</v>
      </c>
      <c r="O5" s="49" t="s">
        <v>0</v>
      </c>
      <c r="P5" s="49" t="s">
        <v>1</v>
      </c>
      <c r="Q5" s="43" t="s">
        <v>1815</v>
      </c>
      <c r="R5" s="50" t="s">
        <v>69</v>
      </c>
      <c r="S5" s="50" t="s">
        <v>70</v>
      </c>
      <c r="T5" s="50" t="s">
        <v>71</v>
      </c>
      <c r="U5" s="50" t="s">
        <v>74</v>
      </c>
      <c r="V5" s="49" t="s">
        <v>0</v>
      </c>
      <c r="W5" s="49" t="s">
        <v>1</v>
      </c>
      <c r="X5" s="43" t="s">
        <v>1816</v>
      </c>
      <c r="Y5" s="50" t="s">
        <v>69</v>
      </c>
      <c r="Z5" s="50" t="s">
        <v>70</v>
      </c>
      <c r="AA5" s="50" t="s">
        <v>71</v>
      </c>
      <c r="AB5" s="50" t="s">
        <v>74</v>
      </c>
      <c r="AC5" s="49" t="s">
        <v>0</v>
      </c>
      <c r="AD5" s="49" t="s">
        <v>1</v>
      </c>
      <c r="AE5" s="43" t="s">
        <v>1817</v>
      </c>
      <c r="AF5" s="50" t="s">
        <v>69</v>
      </c>
      <c r="AG5" s="50" t="s">
        <v>70</v>
      </c>
      <c r="AH5" s="50" t="s">
        <v>71</v>
      </c>
      <c r="AI5" s="50" t="s">
        <v>74</v>
      </c>
      <c r="AJ5" s="49" t="s">
        <v>0</v>
      </c>
      <c r="AK5" s="49" t="s">
        <v>1</v>
      </c>
      <c r="AL5" s="43" t="s">
        <v>1818</v>
      </c>
      <c r="AM5" s="50" t="s">
        <v>69</v>
      </c>
      <c r="AN5" s="50" t="s">
        <v>70</v>
      </c>
      <c r="AO5" s="50" t="s">
        <v>71</v>
      </c>
      <c r="AP5" s="50" t="s">
        <v>74</v>
      </c>
      <c r="AQ5" s="49" t="s">
        <v>0</v>
      </c>
      <c r="AR5" s="49" t="s">
        <v>1</v>
      </c>
      <c r="AS5" s="43" t="s">
        <v>1819</v>
      </c>
      <c r="AT5" s="50" t="s">
        <v>69</v>
      </c>
      <c r="AU5" s="50" t="s">
        <v>70</v>
      </c>
      <c r="AV5" s="50" t="s">
        <v>71</v>
      </c>
      <c r="AW5" s="50" t="s">
        <v>74</v>
      </c>
      <c r="AX5" s="49" t="s">
        <v>0</v>
      </c>
      <c r="AY5" s="49" t="s">
        <v>1</v>
      </c>
      <c r="AZ5" s="43" t="s">
        <v>1820</v>
      </c>
      <c r="BA5" s="50" t="s">
        <v>69</v>
      </c>
      <c r="BB5" s="50" t="s">
        <v>70</v>
      </c>
      <c r="BC5" s="50" t="s">
        <v>71</v>
      </c>
      <c r="BD5" s="50" t="s">
        <v>74</v>
      </c>
      <c r="BE5" s="49" t="s">
        <v>0</v>
      </c>
      <c r="BF5" s="49" t="s">
        <v>1</v>
      </c>
      <c r="BG5" s="43" t="s">
        <v>1821</v>
      </c>
      <c r="BH5" s="50" t="s">
        <v>69</v>
      </c>
      <c r="BI5" s="50" t="s">
        <v>70</v>
      </c>
      <c r="BJ5" s="50" t="s">
        <v>71</v>
      </c>
      <c r="BK5" s="50" t="s">
        <v>74</v>
      </c>
      <c r="BL5" s="49" t="s">
        <v>0</v>
      </c>
      <c r="BM5" s="49" t="s">
        <v>1</v>
      </c>
      <c r="BN5" s="43" t="s">
        <v>1754</v>
      </c>
      <c r="BO5" s="50" t="s">
        <v>69</v>
      </c>
      <c r="BP5" s="50" t="s">
        <v>70</v>
      </c>
      <c r="BQ5" s="50" t="s">
        <v>71</v>
      </c>
      <c r="BR5" s="50" t="s">
        <v>74</v>
      </c>
      <c r="BS5" s="49" t="s">
        <v>0</v>
      </c>
      <c r="BT5" s="49" t="s">
        <v>1</v>
      </c>
      <c r="BU5" s="55" t="s">
        <v>1822</v>
      </c>
      <c r="BV5" s="50" t="s">
        <v>69</v>
      </c>
      <c r="BW5" s="50" t="s">
        <v>70</v>
      </c>
      <c r="BX5" s="50" t="s">
        <v>71</v>
      </c>
      <c r="BY5" s="50" t="s">
        <v>74</v>
      </c>
      <c r="BZ5" s="49" t="s">
        <v>0</v>
      </c>
      <c r="CA5" s="49" t="s">
        <v>1</v>
      </c>
      <c r="CB5" s="50" t="s">
        <v>1635</v>
      </c>
      <c r="CC5" s="50" t="s">
        <v>69</v>
      </c>
      <c r="CD5" s="50" t="s">
        <v>70</v>
      </c>
      <c r="CE5" s="50" t="s">
        <v>71</v>
      </c>
      <c r="CF5" s="50" t="s">
        <v>74</v>
      </c>
      <c r="CG5" s="49" t="s">
        <v>0</v>
      </c>
      <c r="CH5" s="49" t="s">
        <v>1</v>
      </c>
      <c r="CI5" s="55" t="s">
        <v>1636</v>
      </c>
      <c r="CJ5" s="50" t="s">
        <v>69</v>
      </c>
      <c r="CK5" s="50" t="s">
        <v>70</v>
      </c>
      <c r="CL5" s="43" t="s">
        <v>71</v>
      </c>
      <c r="CM5" s="50" t="s">
        <v>74</v>
      </c>
      <c r="CN5" s="49" t="s">
        <v>0</v>
      </c>
      <c r="CO5" s="49" t="s">
        <v>1</v>
      </c>
      <c r="CP5" s="43" t="s">
        <v>1637</v>
      </c>
      <c r="CQ5" s="50" t="s">
        <v>69</v>
      </c>
      <c r="CR5" s="50" t="s">
        <v>70</v>
      </c>
      <c r="CS5" s="50" t="s">
        <v>71</v>
      </c>
      <c r="CT5" s="50" t="s">
        <v>74</v>
      </c>
      <c r="CU5" s="49" t="s">
        <v>0</v>
      </c>
      <c r="CV5" s="49" t="s">
        <v>1</v>
      </c>
      <c r="CW5" s="43" t="s">
        <v>1638</v>
      </c>
      <c r="CX5" s="50" t="s">
        <v>69</v>
      </c>
      <c r="CY5" s="50" t="s">
        <v>70</v>
      </c>
      <c r="CZ5" s="50" t="s">
        <v>71</v>
      </c>
      <c r="DA5" s="50" t="s">
        <v>74</v>
      </c>
      <c r="DB5" s="49" t="s">
        <v>0</v>
      </c>
      <c r="DC5" s="49" t="s">
        <v>1</v>
      </c>
      <c r="DD5" s="43" t="s">
        <v>1639</v>
      </c>
      <c r="DE5" s="50" t="s">
        <v>69</v>
      </c>
      <c r="DF5" s="50" t="s">
        <v>70</v>
      </c>
      <c r="DG5" s="50" t="s">
        <v>71</v>
      </c>
      <c r="DH5" s="50" t="s">
        <v>74</v>
      </c>
      <c r="DI5" s="49" t="s">
        <v>0</v>
      </c>
      <c r="DJ5" s="49" t="s">
        <v>1</v>
      </c>
      <c r="DK5" s="55" t="s">
        <v>1640</v>
      </c>
      <c r="DL5" s="50" t="s">
        <v>69</v>
      </c>
      <c r="DM5" s="50" t="s">
        <v>70</v>
      </c>
      <c r="DN5" s="50" t="s">
        <v>71</v>
      </c>
      <c r="DO5" s="50" t="s">
        <v>74</v>
      </c>
      <c r="DP5" s="49" t="s">
        <v>0</v>
      </c>
      <c r="DQ5" s="49" t="s">
        <v>1</v>
      </c>
      <c r="DR5" s="55" t="s">
        <v>1641</v>
      </c>
      <c r="DS5" s="50" t="s">
        <v>69</v>
      </c>
      <c r="DT5" s="50" t="s">
        <v>70</v>
      </c>
      <c r="DU5" s="50" t="s">
        <v>71</v>
      </c>
      <c r="DV5" s="50" t="s">
        <v>74</v>
      </c>
      <c r="DW5" s="49" t="s">
        <v>0</v>
      </c>
      <c r="DX5" s="49" t="s">
        <v>1</v>
      </c>
      <c r="DY5" s="43" t="s">
        <v>1642</v>
      </c>
      <c r="DZ5" s="51" t="s">
        <v>69</v>
      </c>
      <c r="EA5" s="51" t="s">
        <v>70</v>
      </c>
      <c r="EB5" s="43" t="s">
        <v>71</v>
      </c>
      <c r="EC5" s="50" t="s">
        <v>74</v>
      </c>
      <c r="ED5" s="49" t="s">
        <v>0</v>
      </c>
      <c r="EE5" s="49" t="s">
        <v>1</v>
      </c>
      <c r="EF5" s="43" t="s">
        <v>1736</v>
      </c>
      <c r="EG5" s="50" t="s">
        <v>69</v>
      </c>
      <c r="EH5" s="50" t="s">
        <v>70</v>
      </c>
      <c r="EI5" s="43" t="s">
        <v>71</v>
      </c>
      <c r="EJ5" s="50" t="s">
        <v>74</v>
      </c>
      <c r="EK5" s="49" t="s">
        <v>0</v>
      </c>
      <c r="EL5" s="49" t="s">
        <v>1</v>
      </c>
      <c r="EM5" s="43" t="s">
        <v>1675</v>
      </c>
      <c r="EN5" s="50" t="s">
        <v>69</v>
      </c>
      <c r="EO5" s="50" t="s">
        <v>70</v>
      </c>
      <c r="EP5" s="50" t="s">
        <v>71</v>
      </c>
      <c r="EQ5" s="50" t="s">
        <v>74</v>
      </c>
      <c r="ER5" s="49" t="s">
        <v>0</v>
      </c>
      <c r="ES5" s="49" t="s">
        <v>1</v>
      </c>
      <c r="ET5" s="50" t="s">
        <v>72</v>
      </c>
      <c r="EU5" s="50" t="s">
        <v>69</v>
      </c>
      <c r="EV5" s="50" t="s">
        <v>70</v>
      </c>
      <c r="EW5" s="50" t="s">
        <v>71</v>
      </c>
      <c r="EX5" s="50" t="s">
        <v>74</v>
      </c>
      <c r="EY5" s="49" t="s">
        <v>0</v>
      </c>
      <c r="EZ5" s="49" t="s">
        <v>1</v>
      </c>
      <c r="FA5" s="43" t="s">
        <v>72</v>
      </c>
      <c r="FB5" s="50" t="s">
        <v>69</v>
      </c>
      <c r="FC5" s="50" t="s">
        <v>70</v>
      </c>
      <c r="FD5" s="43" t="s">
        <v>71</v>
      </c>
      <c r="FE5" s="50" t="s">
        <v>74</v>
      </c>
      <c r="FF5" s="49" t="s">
        <v>0</v>
      </c>
      <c r="FG5" s="49" t="s">
        <v>1</v>
      </c>
      <c r="FH5" s="43" t="s">
        <v>72</v>
      </c>
      <c r="FI5" s="50" t="s">
        <v>69</v>
      </c>
      <c r="FJ5" s="50" t="s">
        <v>70</v>
      </c>
      <c r="FK5" s="50" t="s">
        <v>71</v>
      </c>
      <c r="FL5" s="50" t="s">
        <v>74</v>
      </c>
      <c r="FM5" s="49" t="s">
        <v>0</v>
      </c>
      <c r="FN5" s="49" t="s">
        <v>1</v>
      </c>
      <c r="FO5" s="50" t="s">
        <v>72</v>
      </c>
      <c r="FP5" s="50" t="s">
        <v>69</v>
      </c>
      <c r="FQ5" s="50" t="s">
        <v>70</v>
      </c>
      <c r="FR5" s="50" t="s">
        <v>71</v>
      </c>
      <c r="FS5" s="50" t="s">
        <v>74</v>
      </c>
      <c r="FT5" s="49" t="s">
        <v>0</v>
      </c>
      <c r="FU5" s="49" t="s">
        <v>1</v>
      </c>
      <c r="FV5" s="50" t="s">
        <v>72</v>
      </c>
      <c r="FW5" s="50" t="s">
        <v>69</v>
      </c>
      <c r="FX5" s="50" t="s">
        <v>70</v>
      </c>
      <c r="FY5" s="50" t="s">
        <v>71</v>
      </c>
      <c r="FZ5" s="50" t="s">
        <v>74</v>
      </c>
      <c r="GA5" s="49" t="s">
        <v>0</v>
      </c>
      <c r="GB5" s="49" t="s">
        <v>1</v>
      </c>
      <c r="GC5" s="50" t="s">
        <v>72</v>
      </c>
      <c r="GD5" s="50" t="s">
        <v>69</v>
      </c>
      <c r="GE5" s="50" t="s">
        <v>70</v>
      </c>
      <c r="GF5" s="50" t="s">
        <v>71</v>
      </c>
      <c r="GG5" s="50" t="s">
        <v>74</v>
      </c>
      <c r="GH5" s="49" t="s">
        <v>0</v>
      </c>
      <c r="GI5" s="49" t="s">
        <v>1</v>
      </c>
      <c r="GJ5" s="50" t="s">
        <v>72</v>
      </c>
      <c r="GK5" s="50" t="s">
        <v>69</v>
      </c>
      <c r="GL5" s="50" t="s">
        <v>70</v>
      </c>
      <c r="GM5" s="50" t="s">
        <v>71</v>
      </c>
      <c r="GN5" s="50" t="s">
        <v>74</v>
      </c>
      <c r="GO5" s="49" t="s">
        <v>0</v>
      </c>
      <c r="GP5" s="49" t="s">
        <v>1</v>
      </c>
      <c r="GQ5" s="50" t="s">
        <v>72</v>
      </c>
      <c r="GR5" s="50" t="s">
        <v>69</v>
      </c>
      <c r="GS5" s="50" t="s">
        <v>70</v>
      </c>
      <c r="GT5" s="50" t="s">
        <v>71</v>
      </c>
      <c r="GU5" s="50" t="s">
        <v>74</v>
      </c>
      <c r="GV5" s="49" t="s">
        <v>0</v>
      </c>
      <c r="GW5" s="49" t="s">
        <v>1</v>
      </c>
      <c r="GX5" s="50" t="s">
        <v>72</v>
      </c>
      <c r="GY5" s="50" t="s">
        <v>69</v>
      </c>
      <c r="GZ5" s="50" t="s">
        <v>70</v>
      </c>
      <c r="HA5" s="50" t="s">
        <v>71</v>
      </c>
      <c r="HB5" s="50" t="s">
        <v>74</v>
      </c>
      <c r="HC5" s="49" t="s">
        <v>0</v>
      </c>
      <c r="HD5" s="49" t="s">
        <v>1</v>
      </c>
      <c r="HE5" s="50" t="s">
        <v>1685</v>
      </c>
      <c r="HF5" s="50" t="s">
        <v>69</v>
      </c>
      <c r="HG5" s="50" t="s">
        <v>70</v>
      </c>
      <c r="HH5" s="50" t="s">
        <v>71</v>
      </c>
      <c r="HI5" s="50" t="s">
        <v>74</v>
      </c>
      <c r="HJ5" s="49" t="s">
        <v>0</v>
      </c>
      <c r="HK5" s="49" t="s">
        <v>1</v>
      </c>
      <c r="HL5" s="50" t="s">
        <v>1760</v>
      </c>
      <c r="HM5" s="50" t="s">
        <v>69</v>
      </c>
      <c r="HN5" s="50" t="s">
        <v>70</v>
      </c>
      <c r="HO5" s="50" t="s">
        <v>71</v>
      </c>
      <c r="HP5" s="50" t="s">
        <v>74</v>
      </c>
      <c r="HQ5" s="49" t="s">
        <v>0</v>
      </c>
      <c r="HR5" s="49" t="s">
        <v>1</v>
      </c>
      <c r="HS5" s="50" t="s">
        <v>1686</v>
      </c>
      <c r="HT5" s="50" t="s">
        <v>69</v>
      </c>
      <c r="HU5" s="50" t="s">
        <v>70</v>
      </c>
      <c r="HV5" s="50" t="s">
        <v>71</v>
      </c>
      <c r="HW5" s="50" t="s">
        <v>74</v>
      </c>
      <c r="HX5" s="49" t="s">
        <v>0</v>
      </c>
      <c r="HY5" s="49" t="s">
        <v>1</v>
      </c>
      <c r="HZ5" s="43" t="s">
        <v>1643</v>
      </c>
      <c r="IA5" s="50" t="s">
        <v>69</v>
      </c>
      <c r="IB5" s="50" t="s">
        <v>70</v>
      </c>
      <c r="IC5" s="50" t="s">
        <v>71</v>
      </c>
      <c r="ID5" s="50" t="s">
        <v>74</v>
      </c>
      <c r="IE5" s="49" t="s">
        <v>0</v>
      </c>
      <c r="IF5" s="49" t="s">
        <v>1</v>
      </c>
      <c r="IG5" s="43" t="s">
        <v>1687</v>
      </c>
      <c r="IH5" s="50" t="s">
        <v>69</v>
      </c>
      <c r="II5" s="50" t="s">
        <v>70</v>
      </c>
      <c r="IJ5" s="50" t="s">
        <v>71</v>
      </c>
      <c r="IK5" s="50" t="s">
        <v>74</v>
      </c>
      <c r="IL5" s="49" t="s">
        <v>0</v>
      </c>
      <c r="IM5" s="49" t="s">
        <v>1</v>
      </c>
      <c r="IN5" s="43" t="s">
        <v>1688</v>
      </c>
      <c r="IO5" s="50" t="s">
        <v>69</v>
      </c>
      <c r="IP5" s="50" t="s">
        <v>70</v>
      </c>
      <c r="IQ5" s="50" t="s">
        <v>71</v>
      </c>
      <c r="IR5" s="50" t="s">
        <v>74</v>
      </c>
      <c r="IS5" s="49" t="s">
        <v>0</v>
      </c>
      <c r="IT5" s="49" t="s">
        <v>1</v>
      </c>
      <c r="IU5" s="43" t="s">
        <v>1689</v>
      </c>
      <c r="IV5" s="50" t="s">
        <v>69</v>
      </c>
      <c r="IW5" s="50" t="s">
        <v>70</v>
      </c>
      <c r="IX5" s="50" t="s">
        <v>71</v>
      </c>
      <c r="IY5" s="50" t="s">
        <v>74</v>
      </c>
      <c r="IZ5" s="49" t="s">
        <v>0</v>
      </c>
      <c r="JA5" s="49" t="s">
        <v>1</v>
      </c>
      <c r="JB5" s="43" t="s">
        <v>1743</v>
      </c>
      <c r="JC5" s="50" t="s">
        <v>69</v>
      </c>
      <c r="JD5" s="50" t="s">
        <v>70</v>
      </c>
      <c r="JE5" s="50" t="s">
        <v>71</v>
      </c>
      <c r="JF5" s="50" t="s">
        <v>74</v>
      </c>
      <c r="JG5" s="49" t="s">
        <v>0</v>
      </c>
      <c r="JH5" s="49" t="s">
        <v>1</v>
      </c>
      <c r="JI5" s="43" t="s">
        <v>72</v>
      </c>
      <c r="JJ5" s="50" t="s">
        <v>69</v>
      </c>
      <c r="JK5" s="50" t="s">
        <v>70</v>
      </c>
      <c r="JL5" s="50" t="s">
        <v>71</v>
      </c>
      <c r="JM5" s="50" t="s">
        <v>74</v>
      </c>
      <c r="JN5" s="49" t="s">
        <v>0</v>
      </c>
      <c r="JO5" s="49" t="s">
        <v>1</v>
      </c>
      <c r="JP5" s="43" t="s">
        <v>1644</v>
      </c>
      <c r="JQ5" s="50" t="s">
        <v>69</v>
      </c>
      <c r="JR5" s="50" t="s">
        <v>70</v>
      </c>
      <c r="JS5" s="50" t="s">
        <v>71</v>
      </c>
      <c r="JT5" s="50" t="s">
        <v>74</v>
      </c>
      <c r="JU5" s="49" t="s">
        <v>0</v>
      </c>
      <c r="JV5" s="49" t="s">
        <v>1</v>
      </c>
      <c r="JW5" s="43" t="s">
        <v>1737</v>
      </c>
      <c r="JX5" s="50" t="s">
        <v>69</v>
      </c>
      <c r="JY5" s="50" t="s">
        <v>70</v>
      </c>
      <c r="JZ5" s="50" t="s">
        <v>71</v>
      </c>
      <c r="KA5" s="50" t="s">
        <v>74</v>
      </c>
      <c r="KB5" s="49" t="s">
        <v>0</v>
      </c>
      <c r="KC5" s="49" t="s">
        <v>1</v>
      </c>
      <c r="KD5" s="43" t="s">
        <v>72</v>
      </c>
      <c r="KE5" s="50" t="s">
        <v>69</v>
      </c>
      <c r="KF5" s="50" t="s">
        <v>70</v>
      </c>
      <c r="KG5" s="50" t="s">
        <v>71</v>
      </c>
      <c r="KH5" s="50" t="s">
        <v>74</v>
      </c>
      <c r="KI5" s="49" t="s">
        <v>0</v>
      </c>
      <c r="KJ5" s="49" t="s">
        <v>1</v>
      </c>
      <c r="KK5" s="43" t="s">
        <v>72</v>
      </c>
      <c r="KL5" s="50" t="s">
        <v>69</v>
      </c>
      <c r="KM5" s="50" t="s">
        <v>70</v>
      </c>
      <c r="KN5" s="50" t="s">
        <v>71</v>
      </c>
      <c r="KO5" s="50" t="s">
        <v>74</v>
      </c>
      <c r="KP5" s="49" t="s">
        <v>0</v>
      </c>
      <c r="KQ5" s="49" t="s">
        <v>1</v>
      </c>
      <c r="KR5" s="50" t="s">
        <v>72</v>
      </c>
      <c r="KS5" s="50" t="s">
        <v>69</v>
      </c>
      <c r="KT5" s="50" t="s">
        <v>70</v>
      </c>
      <c r="KU5" s="50" t="s">
        <v>71</v>
      </c>
      <c r="KV5" s="50" t="s">
        <v>74</v>
      </c>
      <c r="KW5" s="49" t="s">
        <v>0</v>
      </c>
      <c r="KX5" s="49" t="s">
        <v>1</v>
      </c>
      <c r="KY5" s="50" t="s">
        <v>72</v>
      </c>
      <c r="KZ5" s="50" t="s">
        <v>69</v>
      </c>
      <c r="LA5" s="50" t="s">
        <v>70</v>
      </c>
      <c r="LB5" s="50" t="s">
        <v>71</v>
      </c>
      <c r="LC5" s="50" t="s">
        <v>74</v>
      </c>
      <c r="LD5" s="49" t="s">
        <v>0</v>
      </c>
      <c r="LE5" s="49" t="s">
        <v>1</v>
      </c>
      <c r="LF5" s="50" t="s">
        <v>1670</v>
      </c>
      <c r="LG5" s="50" t="s">
        <v>69</v>
      </c>
      <c r="LH5" s="50" t="s">
        <v>70</v>
      </c>
      <c r="LI5" s="50" t="s">
        <v>71</v>
      </c>
      <c r="LJ5" s="50" t="s">
        <v>74</v>
      </c>
      <c r="LK5" s="49" t="s">
        <v>0</v>
      </c>
      <c r="LL5" s="49" t="s">
        <v>1</v>
      </c>
      <c r="LM5" s="50" t="s">
        <v>72</v>
      </c>
      <c r="LN5" s="50" t="s">
        <v>69</v>
      </c>
      <c r="LO5" s="50" t="s">
        <v>70</v>
      </c>
      <c r="LP5" s="50" t="s">
        <v>71</v>
      </c>
      <c r="LQ5" s="50" t="s">
        <v>74</v>
      </c>
      <c r="LR5" s="49" t="s">
        <v>0</v>
      </c>
      <c r="LS5" s="49" t="s">
        <v>1</v>
      </c>
      <c r="LT5" s="55" t="s">
        <v>1670</v>
      </c>
      <c r="LU5" s="50" t="s">
        <v>69</v>
      </c>
      <c r="LV5" s="50" t="s">
        <v>70</v>
      </c>
      <c r="LW5" s="50" t="s">
        <v>71</v>
      </c>
      <c r="LX5" s="50" t="s">
        <v>74</v>
      </c>
      <c r="LY5" s="49" t="s">
        <v>0</v>
      </c>
      <c r="LZ5" s="49" t="s">
        <v>1</v>
      </c>
      <c r="MA5" s="43" t="s">
        <v>1671</v>
      </c>
      <c r="MB5" s="50" t="s">
        <v>69</v>
      </c>
      <c r="MC5" s="50" t="s">
        <v>70</v>
      </c>
      <c r="MD5" s="50" t="s">
        <v>71</v>
      </c>
      <c r="ME5" s="50" t="s">
        <v>74</v>
      </c>
      <c r="MF5" s="49" t="s">
        <v>0</v>
      </c>
      <c r="MG5" s="49" t="s">
        <v>1</v>
      </c>
      <c r="MH5" s="50" t="s">
        <v>72</v>
      </c>
      <c r="MI5" s="50" t="s">
        <v>69</v>
      </c>
      <c r="MJ5" s="50" t="s">
        <v>70</v>
      </c>
      <c r="MK5" s="50" t="s">
        <v>71</v>
      </c>
      <c r="ML5" s="50" t="s">
        <v>74</v>
      </c>
      <c r="MM5" s="49" t="s">
        <v>0</v>
      </c>
      <c r="MN5" s="49" t="s">
        <v>1</v>
      </c>
      <c r="MO5" s="43" t="s">
        <v>1797</v>
      </c>
      <c r="MP5" s="50" t="s">
        <v>69</v>
      </c>
      <c r="MQ5" s="50" t="s">
        <v>70</v>
      </c>
      <c r="MR5" s="50" t="s">
        <v>71</v>
      </c>
      <c r="MS5" s="50" t="s">
        <v>74</v>
      </c>
      <c r="MT5" s="49" t="s">
        <v>0</v>
      </c>
      <c r="MU5" s="49" t="s">
        <v>1</v>
      </c>
      <c r="MV5" s="50" t="s">
        <v>72</v>
      </c>
      <c r="MW5" s="50" t="s">
        <v>69</v>
      </c>
      <c r="MX5" s="50" t="s">
        <v>70</v>
      </c>
      <c r="MY5" s="50" t="s">
        <v>71</v>
      </c>
      <c r="MZ5" s="50" t="s">
        <v>74</v>
      </c>
      <c r="NA5" s="49" t="s">
        <v>0</v>
      </c>
      <c r="NB5" s="49" t="s">
        <v>1</v>
      </c>
      <c r="NC5" s="50" t="s">
        <v>72</v>
      </c>
      <c r="ND5" s="50" t="s">
        <v>69</v>
      </c>
      <c r="NE5" s="50" t="s">
        <v>70</v>
      </c>
      <c r="NF5" s="50" t="s">
        <v>71</v>
      </c>
      <c r="NG5" s="50" t="s">
        <v>74</v>
      </c>
    </row>
    <row r="6" spans="1:371" ht="0.75" customHeight="1">
      <c r="A6" s="10"/>
      <c r="B6" s="10"/>
      <c r="C6" s="11"/>
      <c r="D6" s="11"/>
      <c r="E6" s="11"/>
      <c r="F6" s="11"/>
      <c r="G6" s="12"/>
      <c r="H6" s="10"/>
      <c r="I6" s="10"/>
      <c r="J6" s="11"/>
      <c r="K6" s="11"/>
      <c r="L6" s="11"/>
      <c r="M6" s="11"/>
      <c r="N6" s="12"/>
      <c r="O6" s="10"/>
      <c r="P6" s="10"/>
      <c r="Q6" s="11"/>
      <c r="R6" s="11"/>
      <c r="S6" s="11"/>
      <c r="T6" s="11"/>
      <c r="U6" s="12"/>
      <c r="V6" s="10"/>
      <c r="W6" s="10"/>
      <c r="X6" s="11"/>
      <c r="Y6" s="11"/>
      <c r="Z6" s="11"/>
      <c r="AA6" s="11"/>
      <c r="AB6" s="12"/>
      <c r="AC6" s="10"/>
      <c r="AD6" s="10"/>
      <c r="AE6" s="11"/>
      <c r="AF6" s="11"/>
      <c r="AG6" s="11"/>
      <c r="AH6" s="11"/>
      <c r="AI6" s="12"/>
      <c r="AJ6" s="10"/>
      <c r="AK6" s="10"/>
      <c r="AL6" s="11"/>
      <c r="AM6" s="11"/>
      <c r="AN6" s="11"/>
      <c r="AO6" s="11"/>
      <c r="AP6" s="12"/>
      <c r="AQ6" s="10"/>
      <c r="AR6" s="10"/>
      <c r="AS6" s="11"/>
      <c r="AT6" s="11"/>
      <c r="AU6" s="11"/>
      <c r="AV6" s="11"/>
      <c r="AW6" s="12"/>
      <c r="AX6" s="10"/>
      <c r="AY6" s="10"/>
      <c r="AZ6" s="11"/>
      <c r="BA6" s="11"/>
      <c r="BB6" s="11"/>
      <c r="BC6" s="11"/>
      <c r="BD6" s="12"/>
      <c r="BE6" s="10"/>
      <c r="BF6" s="10"/>
      <c r="BG6" s="11"/>
      <c r="BH6" s="11"/>
      <c r="BI6" s="11"/>
      <c r="BJ6" s="11"/>
      <c r="BK6" s="12"/>
      <c r="BL6" s="10"/>
      <c r="BM6" s="10"/>
      <c r="BN6" s="11"/>
      <c r="BO6" s="11"/>
      <c r="BP6" s="11"/>
      <c r="BQ6" s="11"/>
      <c r="BR6" s="12"/>
      <c r="BS6" s="10"/>
      <c r="BT6" s="10"/>
      <c r="BU6" s="11"/>
      <c r="BV6" s="11"/>
      <c r="BW6" s="11"/>
      <c r="BX6" s="11"/>
      <c r="BY6" s="12"/>
      <c r="BZ6" s="10"/>
      <c r="CA6" s="10"/>
      <c r="CB6" s="11"/>
      <c r="CC6" s="11"/>
      <c r="CD6" s="11"/>
      <c r="CE6" s="11"/>
      <c r="CF6" s="12"/>
      <c r="CG6" s="10"/>
      <c r="CH6" s="10"/>
      <c r="CI6" s="11"/>
      <c r="CJ6" s="11"/>
      <c r="CK6" s="11"/>
      <c r="CL6" s="11"/>
      <c r="CM6" s="12"/>
      <c r="CN6" s="10"/>
      <c r="CO6" s="10"/>
      <c r="CP6" s="11"/>
      <c r="CQ6" s="11"/>
      <c r="CR6" s="11"/>
      <c r="CS6" s="11"/>
      <c r="CT6" s="12"/>
      <c r="CU6" s="10"/>
      <c r="CV6" s="10"/>
      <c r="CW6" s="11"/>
      <c r="CX6" s="11"/>
      <c r="CY6" s="11"/>
      <c r="CZ6" s="11"/>
      <c r="DA6" s="12"/>
      <c r="DB6" s="10"/>
      <c r="DC6" s="10"/>
      <c r="DD6" s="11"/>
      <c r="DE6" s="11"/>
      <c r="DF6" s="11"/>
      <c r="DG6" s="11"/>
      <c r="DH6" s="12"/>
      <c r="DI6" s="10"/>
      <c r="DJ6" s="10"/>
      <c r="DK6" s="11"/>
      <c r="DL6" s="11"/>
      <c r="DM6" s="11"/>
      <c r="DN6" s="11"/>
      <c r="DO6" s="12"/>
      <c r="DP6" s="10"/>
      <c r="DQ6" s="10"/>
      <c r="DR6" s="11"/>
      <c r="DS6" s="11"/>
      <c r="DT6" s="11"/>
      <c r="DU6" s="11"/>
      <c r="DV6" s="12"/>
      <c r="DW6" s="10"/>
      <c r="DX6" s="10"/>
      <c r="DY6" s="11"/>
      <c r="DZ6" s="11"/>
      <c r="EA6" s="11"/>
      <c r="EB6" s="11"/>
      <c r="EC6" s="12"/>
      <c r="ED6" s="10"/>
      <c r="EE6" s="10"/>
      <c r="EF6" s="11"/>
      <c r="EG6" s="11"/>
      <c r="EH6" s="11"/>
      <c r="EI6" s="11"/>
      <c r="EJ6" s="12"/>
      <c r="EK6" s="10"/>
      <c r="EL6" s="10"/>
      <c r="EM6" s="11"/>
      <c r="EN6" s="11"/>
      <c r="EO6" s="11"/>
      <c r="EP6" s="11"/>
      <c r="EQ6" s="12"/>
      <c r="ER6" s="10"/>
      <c r="ES6" s="10"/>
      <c r="ET6" s="11"/>
      <c r="EU6" s="11"/>
      <c r="EV6" s="11"/>
      <c r="EW6" s="11"/>
      <c r="EX6" s="12"/>
      <c r="EY6" s="10"/>
      <c r="EZ6" s="10"/>
      <c r="FA6" s="11"/>
      <c r="FB6" s="11"/>
      <c r="FC6" s="11"/>
      <c r="FD6" s="11"/>
      <c r="FE6" s="12"/>
      <c r="FF6" s="10"/>
      <c r="FG6" s="10"/>
      <c r="FH6" s="11"/>
      <c r="FI6" s="11"/>
      <c r="FJ6" s="11"/>
      <c r="FK6" s="11"/>
      <c r="FL6" s="12"/>
      <c r="FM6" s="10"/>
      <c r="FN6" s="10"/>
      <c r="FO6" s="11"/>
      <c r="FP6" s="11"/>
      <c r="FQ6" s="11"/>
      <c r="FR6" s="11"/>
      <c r="FS6" s="12"/>
      <c r="FT6" s="10"/>
      <c r="FU6" s="10"/>
      <c r="FV6" s="11"/>
      <c r="FW6" s="11"/>
      <c r="FX6" s="11"/>
      <c r="FY6" s="11"/>
      <c r="FZ6" s="12"/>
      <c r="GA6" s="10"/>
      <c r="GB6" s="10"/>
      <c r="GC6" s="11"/>
      <c r="GD6" s="11"/>
      <c r="GE6" s="11"/>
      <c r="GF6" s="11"/>
      <c r="GG6" s="12"/>
      <c r="GH6" s="10"/>
      <c r="GI6" s="10"/>
      <c r="GJ6" s="11"/>
      <c r="GK6" s="11"/>
      <c r="GL6" s="11"/>
      <c r="GM6" s="11"/>
      <c r="GN6" s="12"/>
      <c r="GO6" s="10"/>
      <c r="GP6" s="10"/>
      <c r="GQ6" s="11"/>
      <c r="GR6" s="11"/>
      <c r="GS6" s="11"/>
      <c r="GT6" s="11"/>
      <c r="GU6" s="12"/>
      <c r="GV6" s="10"/>
      <c r="GW6" s="10"/>
      <c r="GX6" s="11"/>
      <c r="GY6" s="11"/>
      <c r="GZ6" s="11"/>
      <c r="HA6" s="11"/>
      <c r="HB6" s="12"/>
      <c r="HC6" s="10"/>
      <c r="HD6" s="10"/>
      <c r="HE6" s="11"/>
      <c r="HF6" s="11"/>
      <c r="HG6" s="11"/>
      <c r="HH6" s="11"/>
      <c r="HI6" s="12"/>
      <c r="HJ6" s="10"/>
      <c r="HK6" s="10"/>
      <c r="HL6" s="11"/>
      <c r="HM6" s="11"/>
      <c r="HN6" s="11"/>
      <c r="HO6" s="11"/>
      <c r="HP6" s="12"/>
      <c r="HQ6" s="10"/>
      <c r="HR6" s="10"/>
      <c r="HS6" s="11"/>
      <c r="HT6" s="11"/>
      <c r="HU6" s="11"/>
      <c r="HV6" s="11"/>
      <c r="HW6" s="12"/>
      <c r="HX6" s="10"/>
      <c r="HY6" s="10"/>
      <c r="HZ6" s="11"/>
      <c r="IA6" s="11"/>
      <c r="IB6" s="11"/>
      <c r="IC6" s="11"/>
      <c r="ID6" s="12"/>
      <c r="IE6" s="10"/>
      <c r="IF6" s="10"/>
      <c r="IG6" s="11"/>
      <c r="IH6" s="11"/>
      <c r="II6" s="11"/>
      <c r="IJ6" s="11"/>
      <c r="IK6" s="12"/>
      <c r="IL6" s="10"/>
      <c r="IM6" s="10"/>
      <c r="IN6" s="11"/>
      <c r="IO6" s="11"/>
      <c r="IP6" s="11"/>
      <c r="IQ6" s="11"/>
      <c r="IR6" s="12"/>
      <c r="IS6" s="10"/>
      <c r="IT6" s="10"/>
      <c r="IU6" s="11"/>
      <c r="IV6" s="11"/>
      <c r="IW6" s="11"/>
      <c r="IX6" s="11"/>
      <c r="IY6" s="12"/>
      <c r="IZ6" s="10"/>
      <c r="JA6" s="10"/>
      <c r="JB6" s="11"/>
      <c r="JC6" s="11"/>
      <c r="JD6" s="11"/>
      <c r="JE6" s="11"/>
      <c r="JF6" s="12"/>
      <c r="JG6" s="10"/>
      <c r="JH6" s="10"/>
      <c r="JI6" s="11"/>
      <c r="JJ6" s="11"/>
      <c r="JK6" s="11"/>
      <c r="JL6" s="11"/>
      <c r="JM6" s="12"/>
      <c r="JN6" s="10"/>
      <c r="JO6" s="10"/>
      <c r="JP6" s="11"/>
      <c r="JQ6" s="11"/>
      <c r="JR6" s="11"/>
      <c r="JS6" s="11"/>
      <c r="JT6" s="12"/>
      <c r="JU6" s="10"/>
      <c r="JV6" s="10"/>
      <c r="JW6" s="11"/>
      <c r="JX6" s="11"/>
      <c r="JY6" s="11"/>
      <c r="JZ6" s="11"/>
      <c r="KA6" s="12"/>
      <c r="KB6" s="10"/>
      <c r="KC6" s="10"/>
      <c r="KD6" s="11"/>
      <c r="KE6" s="11"/>
      <c r="KF6" s="11"/>
      <c r="KG6" s="11"/>
      <c r="KH6" s="12"/>
      <c r="KI6" s="10"/>
      <c r="KJ6" s="10"/>
      <c r="KK6" s="11"/>
      <c r="KL6" s="11"/>
      <c r="KM6" s="11"/>
      <c r="KN6" s="11"/>
      <c r="KO6" s="12"/>
      <c r="KP6" s="10"/>
      <c r="KQ6" s="10"/>
      <c r="KR6" s="11"/>
      <c r="KS6" s="11"/>
      <c r="KT6" s="11"/>
      <c r="KU6" s="11"/>
      <c r="KV6" s="12"/>
      <c r="KW6" s="10"/>
      <c r="KX6" s="10"/>
      <c r="KY6" s="11"/>
      <c r="KZ6" s="11"/>
      <c r="LA6" s="11"/>
      <c r="LB6" s="11"/>
      <c r="LC6" s="12"/>
      <c r="LD6" s="10"/>
      <c r="LE6" s="10"/>
      <c r="LF6" s="11"/>
      <c r="LG6" s="11"/>
      <c r="LH6" s="11"/>
      <c r="LI6" s="11"/>
      <c r="LJ6" s="12"/>
      <c r="LK6" s="10"/>
      <c r="LL6" s="10"/>
      <c r="LM6" s="11"/>
      <c r="LN6" s="11"/>
      <c r="LO6" s="11"/>
      <c r="LP6" s="11"/>
      <c r="LQ6" s="12"/>
      <c r="LR6" s="10"/>
      <c r="LS6" s="10"/>
      <c r="LT6" s="11"/>
      <c r="LU6" s="11"/>
      <c r="LV6" s="11"/>
      <c r="LW6" s="11"/>
      <c r="LX6" s="12"/>
      <c r="LY6" s="10"/>
      <c r="LZ6" s="10"/>
      <c r="MA6" s="11"/>
      <c r="MB6" s="11"/>
      <c r="MC6" s="11"/>
      <c r="MD6" s="11"/>
      <c r="ME6" s="12"/>
      <c r="MF6" s="10"/>
      <c r="MG6" s="10"/>
      <c r="MH6" s="11"/>
      <c r="MI6" s="11"/>
      <c r="MJ6" s="11"/>
      <c r="MK6" s="11"/>
      <c r="ML6" s="12"/>
      <c r="MM6" s="10"/>
      <c r="MN6" s="10"/>
      <c r="MO6" s="11"/>
      <c r="MP6" s="11"/>
      <c r="MQ6" s="11"/>
      <c r="MR6" s="11"/>
      <c r="MS6" s="12"/>
      <c r="MT6" s="10"/>
      <c r="MU6" s="10"/>
      <c r="MV6" s="11"/>
      <c r="MW6" s="11"/>
      <c r="MX6" s="11"/>
      <c r="MY6" s="11"/>
      <c r="MZ6" s="12"/>
      <c r="NA6" s="10"/>
      <c r="NB6" s="10"/>
      <c r="NC6" s="11"/>
      <c r="ND6" s="11"/>
      <c r="NE6" s="11"/>
      <c r="NF6" s="11"/>
      <c r="NG6" s="12"/>
    </row>
    <row r="7" spans="1:371" ht="16.5" hidden="1">
      <c r="A7" s="23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53543</v>
      </c>
      <c r="K7" s="5">
        <v>31977800</v>
      </c>
      <c r="L7" s="5">
        <v>0</v>
      </c>
      <c r="M7" s="5">
        <f>K7+L7</f>
        <v>31977800</v>
      </c>
      <c r="N7" s="9"/>
      <c r="O7" s="1">
        <v>1</v>
      </c>
      <c r="P7" s="2" t="s">
        <v>4</v>
      </c>
      <c r="Q7" s="5">
        <v>2308</v>
      </c>
      <c r="R7" s="5">
        <v>692400</v>
      </c>
      <c r="S7" s="5">
        <v>0</v>
      </c>
      <c r="T7" s="5">
        <f>R7+S7</f>
        <v>692400</v>
      </c>
      <c r="U7" s="9"/>
      <c r="V7" s="1">
        <v>1</v>
      </c>
      <c r="W7" s="2" t="s">
        <v>4</v>
      </c>
      <c r="X7" s="5">
        <v>51900</v>
      </c>
      <c r="Y7" s="5">
        <v>12975000</v>
      </c>
      <c r="Z7" s="5">
        <v>0</v>
      </c>
      <c r="AA7" s="5">
        <f>Y7+Z7</f>
        <v>12975000</v>
      </c>
      <c r="AB7" s="9"/>
      <c r="AC7" s="1">
        <v>1</v>
      </c>
      <c r="AD7" s="2" t="s">
        <v>4</v>
      </c>
      <c r="AE7" s="5">
        <v>578</v>
      </c>
      <c r="AF7" s="5">
        <v>115600</v>
      </c>
      <c r="AG7" s="5">
        <v>0</v>
      </c>
      <c r="AH7" s="5">
        <f>AF7+AG7</f>
        <v>115600</v>
      </c>
      <c r="AI7" s="9"/>
      <c r="AJ7" s="1">
        <v>1</v>
      </c>
      <c r="AK7" s="2" t="s">
        <v>4</v>
      </c>
      <c r="AL7" s="5">
        <v>410</v>
      </c>
      <c r="AM7" s="5">
        <v>61500</v>
      </c>
      <c r="AN7" s="5">
        <v>0</v>
      </c>
      <c r="AO7" s="5">
        <f>AM7+AN7</f>
        <v>61500</v>
      </c>
      <c r="AP7" s="9"/>
      <c r="AQ7" s="1">
        <v>1</v>
      </c>
      <c r="AR7" s="2" t="s">
        <v>4</v>
      </c>
      <c r="AS7" s="5">
        <v>2308</v>
      </c>
      <c r="AT7" s="5">
        <v>461600</v>
      </c>
      <c r="AU7" s="5">
        <v>0</v>
      </c>
      <c r="AV7" s="5">
        <f>AT7+AU7</f>
        <v>461600</v>
      </c>
      <c r="AW7" s="9"/>
      <c r="AX7" s="1">
        <v>1</v>
      </c>
      <c r="AY7" s="2" t="s">
        <v>4</v>
      </c>
      <c r="AZ7" s="5">
        <v>2308</v>
      </c>
      <c r="BA7" s="5">
        <v>230800</v>
      </c>
      <c r="BB7" s="5">
        <v>0</v>
      </c>
      <c r="BC7" s="5">
        <f>BA7+BB7</f>
        <v>230800</v>
      </c>
      <c r="BD7" s="9"/>
      <c r="BE7" s="1">
        <v>1</v>
      </c>
      <c r="BF7" s="2" t="s">
        <v>4</v>
      </c>
      <c r="BG7" s="5">
        <v>2308</v>
      </c>
      <c r="BH7" s="5">
        <v>692400</v>
      </c>
      <c r="BI7" s="5">
        <v>0</v>
      </c>
      <c r="BJ7" s="5">
        <f>BH7+BI7</f>
        <v>692400</v>
      </c>
      <c r="BK7" s="9"/>
      <c r="BL7" s="1">
        <v>1</v>
      </c>
      <c r="BM7" s="2" t="s">
        <v>4</v>
      </c>
      <c r="BN7" s="5">
        <v>95391</v>
      </c>
      <c r="BO7" s="5">
        <v>23977525</v>
      </c>
      <c r="BP7" s="5">
        <v>0</v>
      </c>
      <c r="BQ7" s="5">
        <f>BO7+BP7</f>
        <v>23977525</v>
      </c>
      <c r="BR7" s="9"/>
      <c r="BS7" s="1">
        <v>1</v>
      </c>
      <c r="BT7" s="2" t="s">
        <v>4</v>
      </c>
      <c r="BU7" s="5">
        <v>0</v>
      </c>
      <c r="BV7" s="5">
        <v>0</v>
      </c>
      <c r="BW7" s="5">
        <v>0</v>
      </c>
      <c r="BX7" s="5">
        <f>BV7+BW7</f>
        <v>0</v>
      </c>
      <c r="BY7" s="9"/>
      <c r="BZ7" s="1">
        <v>1</v>
      </c>
      <c r="CA7" s="2" t="s">
        <v>4</v>
      </c>
      <c r="CB7" s="5">
        <v>2290</v>
      </c>
      <c r="CC7" s="5">
        <v>458000</v>
      </c>
      <c r="CD7" s="5">
        <v>0</v>
      </c>
      <c r="CE7" s="5">
        <f>CC7+CD7</f>
        <v>458000</v>
      </c>
      <c r="CF7" s="9"/>
      <c r="CG7" s="1">
        <v>1</v>
      </c>
      <c r="CH7" s="2" t="s">
        <v>4</v>
      </c>
      <c r="CI7" s="5">
        <v>2290</v>
      </c>
      <c r="CJ7" s="5">
        <v>458000</v>
      </c>
      <c r="CK7" s="5">
        <v>0</v>
      </c>
      <c r="CL7" s="5">
        <f>CJ7+CK7</f>
        <v>458000</v>
      </c>
      <c r="CM7" s="9"/>
      <c r="CN7" s="1">
        <v>1</v>
      </c>
      <c r="CO7" s="2" t="s">
        <v>4</v>
      </c>
      <c r="CP7" s="5">
        <v>2290</v>
      </c>
      <c r="CQ7" s="5">
        <v>1030500</v>
      </c>
      <c r="CR7" s="5">
        <v>0</v>
      </c>
      <c r="CS7" s="5">
        <f>CQ7+CR7</f>
        <v>1030500</v>
      </c>
      <c r="CT7" s="9"/>
      <c r="CU7" s="1">
        <v>1</v>
      </c>
      <c r="CV7" s="2" t="s">
        <v>4</v>
      </c>
      <c r="CW7" s="5">
        <v>12445</v>
      </c>
      <c r="CX7" s="5">
        <v>1866750</v>
      </c>
      <c r="CY7" s="5">
        <v>0</v>
      </c>
      <c r="CZ7" s="5">
        <f>CX7+CY7</f>
        <v>1866750</v>
      </c>
      <c r="DA7" s="9"/>
      <c r="DB7" s="1">
        <v>1</v>
      </c>
      <c r="DC7" s="2" t="s">
        <v>4</v>
      </c>
      <c r="DD7" s="5">
        <v>100</v>
      </c>
      <c r="DE7" s="5">
        <v>15000</v>
      </c>
      <c r="DF7" s="5">
        <v>0</v>
      </c>
      <c r="DG7" s="5">
        <f>DE7+DF7</f>
        <v>15000</v>
      </c>
      <c r="DH7" s="9"/>
      <c r="DI7" s="1">
        <v>1</v>
      </c>
      <c r="DJ7" s="2" t="s">
        <v>4</v>
      </c>
      <c r="DK7" s="5">
        <v>150</v>
      </c>
      <c r="DL7" s="5">
        <v>75000</v>
      </c>
      <c r="DM7" s="5">
        <v>0</v>
      </c>
      <c r="DN7" s="5">
        <f>DL7+DM7</f>
        <v>75000</v>
      </c>
      <c r="DO7" s="9"/>
      <c r="DP7" s="1">
        <v>1</v>
      </c>
      <c r="DQ7" s="2" t="s">
        <v>4</v>
      </c>
      <c r="DR7" s="5">
        <v>1271</v>
      </c>
      <c r="DS7" s="5">
        <v>1271000</v>
      </c>
      <c r="DT7" s="5">
        <v>0</v>
      </c>
      <c r="DU7" s="5">
        <f>DS7+DT7</f>
        <v>1271000</v>
      </c>
      <c r="DV7" s="9"/>
      <c r="DW7" s="1">
        <v>1</v>
      </c>
      <c r="DX7" s="2" t="s">
        <v>4</v>
      </c>
      <c r="DY7" s="5">
        <v>3346</v>
      </c>
      <c r="DZ7" s="5">
        <v>334600</v>
      </c>
      <c r="EA7" s="5">
        <v>0</v>
      </c>
      <c r="EB7" s="5">
        <f>DZ7+EA7</f>
        <v>334600</v>
      </c>
      <c r="EC7" s="9"/>
      <c r="ED7" s="1">
        <v>1</v>
      </c>
      <c r="EE7" s="2" t="s">
        <v>4</v>
      </c>
      <c r="EF7" s="5">
        <v>226</v>
      </c>
      <c r="EG7" s="5">
        <v>90400</v>
      </c>
      <c r="EH7" s="5">
        <v>0</v>
      </c>
      <c r="EI7" s="5">
        <f>EG7+EH7</f>
        <v>90400</v>
      </c>
      <c r="EJ7" s="9"/>
      <c r="EK7" s="1">
        <v>1</v>
      </c>
      <c r="EL7" s="2" t="s">
        <v>4</v>
      </c>
      <c r="EM7" s="5">
        <v>0</v>
      </c>
      <c r="EN7" s="5">
        <v>420000</v>
      </c>
      <c r="EO7" s="5">
        <v>196133.33333333334</v>
      </c>
      <c r="EP7" s="5">
        <f>EN7+EO7</f>
        <v>616133.33333333337</v>
      </c>
      <c r="EQ7" s="9"/>
      <c r="ER7" s="1">
        <v>1</v>
      </c>
      <c r="ES7" s="2" t="s">
        <v>4</v>
      </c>
      <c r="ET7" s="5">
        <v>0</v>
      </c>
      <c r="EU7" s="5">
        <v>0</v>
      </c>
      <c r="EV7" s="5">
        <v>0</v>
      </c>
      <c r="EW7" s="5">
        <f>EU7+EV7</f>
        <v>0</v>
      </c>
      <c r="EX7" s="9"/>
      <c r="EY7" s="1">
        <v>1</v>
      </c>
      <c r="EZ7" s="2" t="s">
        <v>4</v>
      </c>
      <c r="FA7" s="5">
        <v>0</v>
      </c>
      <c r="FB7" s="5">
        <v>0</v>
      </c>
      <c r="FC7" s="5">
        <v>0</v>
      </c>
      <c r="FD7" s="5">
        <f>FB7+FC7</f>
        <v>0</v>
      </c>
      <c r="FE7" s="9"/>
      <c r="FF7" s="1">
        <v>1</v>
      </c>
      <c r="FG7" s="2" t="s">
        <v>4</v>
      </c>
      <c r="FH7" s="5">
        <v>0</v>
      </c>
      <c r="FI7" s="5">
        <v>0</v>
      </c>
      <c r="FJ7" s="5">
        <v>0</v>
      </c>
      <c r="FK7" s="5">
        <f>FI7+FJ7</f>
        <v>0</v>
      </c>
      <c r="FL7" s="9"/>
      <c r="FM7" s="1">
        <v>1</v>
      </c>
      <c r="FN7" s="2" t="s">
        <v>4</v>
      </c>
      <c r="FO7" s="5">
        <v>3137962</v>
      </c>
      <c r="FP7" s="5">
        <v>0</v>
      </c>
      <c r="FQ7" s="5">
        <v>0</v>
      </c>
      <c r="FR7" s="5">
        <f>FP7+FQ7</f>
        <v>0</v>
      </c>
      <c r="FS7" s="9"/>
      <c r="FT7" s="1">
        <v>1</v>
      </c>
      <c r="FU7" s="2" t="s">
        <v>4</v>
      </c>
      <c r="FV7" s="5">
        <v>788</v>
      </c>
      <c r="FW7" s="5">
        <v>197000</v>
      </c>
      <c r="FX7" s="5">
        <v>22500</v>
      </c>
      <c r="FY7" s="5">
        <f>FW7+FX7</f>
        <v>219500</v>
      </c>
      <c r="FZ7" s="9"/>
      <c r="GA7" s="1">
        <v>1</v>
      </c>
      <c r="GB7" s="2" t="s">
        <v>4</v>
      </c>
      <c r="GC7" s="5">
        <v>474</v>
      </c>
      <c r="GD7" s="5">
        <v>189600</v>
      </c>
      <c r="GE7" s="5">
        <v>23600</v>
      </c>
      <c r="GF7" s="5">
        <f>GD7+GE7</f>
        <v>213200</v>
      </c>
      <c r="GG7" s="9"/>
      <c r="GH7" s="1">
        <v>1</v>
      </c>
      <c r="GI7" s="2" t="s">
        <v>4</v>
      </c>
      <c r="GJ7" s="5">
        <v>314</v>
      </c>
      <c r="GK7" s="5">
        <v>188400</v>
      </c>
      <c r="GL7" s="5">
        <v>23400</v>
      </c>
      <c r="GM7" s="5">
        <f>GK7+GL7</f>
        <v>211800</v>
      </c>
      <c r="GN7" s="9"/>
      <c r="GO7" s="1">
        <v>1</v>
      </c>
      <c r="GP7" s="2" t="s">
        <v>4</v>
      </c>
      <c r="GQ7" s="5">
        <v>810</v>
      </c>
      <c r="GR7" s="5">
        <v>81000</v>
      </c>
      <c r="GS7" s="5">
        <v>0</v>
      </c>
      <c r="GT7" s="5">
        <f>GR7+GS7</f>
        <v>81000</v>
      </c>
      <c r="GU7" s="9"/>
      <c r="GV7" s="1">
        <v>1</v>
      </c>
      <c r="GW7" s="2" t="s">
        <v>4</v>
      </c>
      <c r="GX7" s="5">
        <v>0</v>
      </c>
      <c r="GY7" s="5">
        <v>5000</v>
      </c>
      <c r="GZ7" s="5">
        <v>0</v>
      </c>
      <c r="HA7" s="5">
        <f>GY7+GZ7</f>
        <v>5000</v>
      </c>
      <c r="HB7" s="9"/>
      <c r="HC7" s="1">
        <v>1</v>
      </c>
      <c r="HD7" s="2" t="s">
        <v>4</v>
      </c>
      <c r="HE7" s="5">
        <v>2248</v>
      </c>
      <c r="HF7" s="5">
        <v>17534400</v>
      </c>
      <c r="HG7" s="5">
        <v>0</v>
      </c>
      <c r="HH7" s="5">
        <f>HF7+HG7</f>
        <v>17534400</v>
      </c>
      <c r="HI7" s="9"/>
      <c r="HJ7" s="1">
        <v>1</v>
      </c>
      <c r="HK7" s="2" t="s">
        <v>4</v>
      </c>
      <c r="HL7" s="5"/>
      <c r="HM7" s="5"/>
      <c r="HN7" s="5"/>
      <c r="HO7" s="5">
        <f>HM7+HN7</f>
        <v>0</v>
      </c>
      <c r="HP7" s="9"/>
      <c r="HQ7" s="1">
        <v>1</v>
      </c>
      <c r="HR7" s="2" t="s">
        <v>4</v>
      </c>
      <c r="HS7" s="5"/>
      <c r="HT7" s="5"/>
      <c r="HU7" s="5">
        <v>0</v>
      </c>
      <c r="HV7" s="5">
        <f>HT7+HU7</f>
        <v>0</v>
      </c>
      <c r="HW7" s="9"/>
      <c r="HX7" s="1">
        <v>1</v>
      </c>
      <c r="HY7" s="2" t="s">
        <v>4</v>
      </c>
      <c r="HZ7" s="5">
        <v>36</v>
      </c>
      <c r="IA7" s="5">
        <v>180000</v>
      </c>
      <c r="IB7" s="5">
        <v>0</v>
      </c>
      <c r="IC7" s="5">
        <f>IA7+IB7</f>
        <v>180000</v>
      </c>
      <c r="ID7" s="9"/>
      <c r="IE7" s="1">
        <v>1</v>
      </c>
      <c r="IF7" s="2" t="s">
        <v>4</v>
      </c>
      <c r="IG7" s="5">
        <v>126</v>
      </c>
      <c r="IH7" s="5">
        <v>7560000</v>
      </c>
      <c r="II7" s="5">
        <v>0</v>
      </c>
      <c r="IJ7" s="5">
        <f>IH7+II7</f>
        <v>7560000</v>
      </c>
      <c r="IK7" s="9"/>
      <c r="IL7" s="1">
        <v>1</v>
      </c>
      <c r="IM7" s="2" t="s">
        <v>4</v>
      </c>
      <c r="IN7" s="5">
        <v>2369</v>
      </c>
      <c r="IO7" s="5">
        <v>2369000</v>
      </c>
      <c r="IP7" s="5">
        <v>0</v>
      </c>
      <c r="IQ7" s="5">
        <f>IO7+IP7</f>
        <v>2369000</v>
      </c>
      <c r="IR7" s="9"/>
      <c r="IS7" s="1">
        <v>1</v>
      </c>
      <c r="IT7" s="2" t="s">
        <v>4</v>
      </c>
      <c r="IU7" s="5">
        <v>9</v>
      </c>
      <c r="IV7" s="5">
        <v>31500</v>
      </c>
      <c r="IW7" s="5">
        <v>0</v>
      </c>
      <c r="IX7" s="5">
        <f>IV7+IW7</f>
        <v>31500</v>
      </c>
      <c r="IY7" s="9"/>
      <c r="IZ7" s="1">
        <v>1</v>
      </c>
      <c r="JA7" s="2" t="s">
        <v>4</v>
      </c>
      <c r="JB7" s="5">
        <v>2937</v>
      </c>
      <c r="JC7" s="5">
        <v>5286600</v>
      </c>
      <c r="JD7" s="5">
        <v>0</v>
      </c>
      <c r="JE7" s="5">
        <f>JC7+JD7</f>
        <v>5286600</v>
      </c>
      <c r="JF7" s="9"/>
      <c r="JG7" s="1">
        <v>1</v>
      </c>
      <c r="JH7" s="2" t="s">
        <v>4</v>
      </c>
      <c r="JI7" s="5">
        <v>0</v>
      </c>
      <c r="JJ7" s="5">
        <v>0</v>
      </c>
      <c r="JK7" s="5">
        <v>0</v>
      </c>
      <c r="JL7" s="5">
        <f>JJ7+JK7</f>
        <v>0</v>
      </c>
      <c r="JM7" s="9"/>
      <c r="JN7" s="1">
        <v>1</v>
      </c>
      <c r="JO7" s="2" t="s">
        <v>4</v>
      </c>
      <c r="JP7" s="5">
        <v>0</v>
      </c>
      <c r="JQ7" s="5">
        <v>7909000</v>
      </c>
      <c r="JR7" s="5">
        <v>0</v>
      </c>
      <c r="JS7" s="5">
        <f>JQ7+JR7</f>
        <v>7909000</v>
      </c>
      <c r="JT7" s="9"/>
      <c r="JU7" s="1">
        <v>1</v>
      </c>
      <c r="JV7" s="2" t="s">
        <v>4</v>
      </c>
      <c r="JW7" s="5">
        <v>904</v>
      </c>
      <c r="JX7" s="5">
        <v>406800</v>
      </c>
      <c r="JY7" s="5">
        <v>0</v>
      </c>
      <c r="JZ7" s="5">
        <f>JX7+JY7</f>
        <v>406800</v>
      </c>
      <c r="KA7" s="9"/>
      <c r="KB7" s="1">
        <v>1</v>
      </c>
      <c r="KC7" s="2" t="s">
        <v>4</v>
      </c>
      <c r="KD7" s="5">
        <v>2985.008898</v>
      </c>
      <c r="KE7" s="5">
        <v>16850000</v>
      </c>
      <c r="KF7" s="5">
        <v>0</v>
      </c>
      <c r="KG7" s="5">
        <f>KE7+KF7</f>
        <v>16850000</v>
      </c>
      <c r="KH7" s="9"/>
      <c r="KI7" s="1">
        <v>1</v>
      </c>
      <c r="KJ7" s="2" t="s">
        <v>4</v>
      </c>
      <c r="KK7" s="5">
        <v>0</v>
      </c>
      <c r="KL7" s="5">
        <v>0</v>
      </c>
      <c r="KM7" s="5">
        <v>0</v>
      </c>
      <c r="KN7" s="5">
        <f>KL7+KM7</f>
        <v>0</v>
      </c>
      <c r="KO7" s="9"/>
      <c r="KP7" s="1">
        <v>1</v>
      </c>
      <c r="KQ7" s="2" t="s">
        <v>4</v>
      </c>
      <c r="KR7" s="5">
        <v>0</v>
      </c>
      <c r="KS7" s="5">
        <v>0</v>
      </c>
      <c r="KT7" s="5">
        <v>0</v>
      </c>
      <c r="KU7" s="5">
        <f>KS7+KT7</f>
        <v>0</v>
      </c>
      <c r="KV7" s="9"/>
      <c r="KW7" s="1">
        <v>1</v>
      </c>
      <c r="KX7" s="2" t="s">
        <v>4</v>
      </c>
      <c r="KY7" s="5">
        <v>9</v>
      </c>
      <c r="KZ7" s="5">
        <v>278450</v>
      </c>
      <c r="LA7" s="5">
        <v>0</v>
      </c>
      <c r="LB7" s="5">
        <f>KZ7+LA7</f>
        <v>278450</v>
      </c>
      <c r="LC7" s="9"/>
      <c r="LD7" s="1">
        <v>1</v>
      </c>
      <c r="LE7" s="2" t="s">
        <v>4</v>
      </c>
      <c r="LF7" s="5">
        <v>0</v>
      </c>
      <c r="LG7" s="5">
        <v>25000</v>
      </c>
      <c r="LH7" s="5">
        <v>0</v>
      </c>
      <c r="LI7" s="5">
        <f>LG7+LH7</f>
        <v>25000</v>
      </c>
      <c r="LJ7" s="9"/>
      <c r="LK7" s="1">
        <v>1</v>
      </c>
      <c r="LL7" s="2" t="s">
        <v>4</v>
      </c>
      <c r="LM7" s="5">
        <v>0</v>
      </c>
      <c r="LN7" s="5">
        <v>0</v>
      </c>
      <c r="LO7" s="5">
        <v>0</v>
      </c>
      <c r="LP7" s="5">
        <f>LN7+LO7</f>
        <v>0</v>
      </c>
      <c r="LQ7" s="9"/>
      <c r="LR7" s="1">
        <v>1</v>
      </c>
      <c r="LS7" s="2" t="s">
        <v>4</v>
      </c>
      <c r="LT7" s="5">
        <v>0</v>
      </c>
      <c r="LU7" s="5">
        <v>2311950.8000000003</v>
      </c>
      <c r="LV7" s="5">
        <v>10000000</v>
      </c>
      <c r="LW7" s="5">
        <f>LU7+LV7</f>
        <v>12311950.800000001</v>
      </c>
      <c r="LX7" s="9"/>
      <c r="LY7" s="1">
        <v>1</v>
      </c>
      <c r="LZ7" s="2" t="s">
        <v>4</v>
      </c>
      <c r="MA7" s="5">
        <v>732</v>
      </c>
      <c r="MB7" s="5">
        <v>96000</v>
      </c>
      <c r="MC7" s="5">
        <v>48000</v>
      </c>
      <c r="MD7" s="5">
        <f>MB7+MC7</f>
        <v>144000</v>
      </c>
      <c r="ME7" s="9"/>
      <c r="MF7" s="1">
        <v>1</v>
      </c>
      <c r="MG7" s="2" t="s">
        <v>4</v>
      </c>
      <c r="MH7" s="5">
        <v>0</v>
      </c>
      <c r="MI7" s="5">
        <v>300000</v>
      </c>
      <c r="MJ7" s="5">
        <v>0</v>
      </c>
      <c r="MK7" s="5">
        <f>MI7+MJ7</f>
        <v>300000</v>
      </c>
      <c r="ML7" s="9"/>
      <c r="MM7" s="1">
        <v>1</v>
      </c>
      <c r="MN7" s="2" t="s">
        <v>4</v>
      </c>
      <c r="MO7" s="5">
        <v>218</v>
      </c>
      <c r="MP7" s="5">
        <v>14715</v>
      </c>
      <c r="MQ7" s="5">
        <v>0</v>
      </c>
      <c r="MR7" s="5">
        <f>MP7+MQ7</f>
        <v>14715</v>
      </c>
      <c r="MS7" s="9"/>
      <c r="MT7" s="1">
        <v>1</v>
      </c>
      <c r="MU7" s="2" t="s">
        <v>4</v>
      </c>
      <c r="MV7" s="5">
        <v>1</v>
      </c>
      <c r="MW7" s="5">
        <v>15000</v>
      </c>
      <c r="MX7" s="5">
        <v>0</v>
      </c>
      <c r="MY7" s="5">
        <f>MW7+MX7</f>
        <v>15000</v>
      </c>
      <c r="MZ7" s="9"/>
      <c r="NA7" s="1">
        <v>1</v>
      </c>
      <c r="NB7" s="2" t="s">
        <v>4</v>
      </c>
      <c r="NC7" s="5">
        <v>0</v>
      </c>
      <c r="ND7" s="5">
        <f>K7+R7+Y7+AF7+AM7+AT7+BA7+BH7+BO7+BV7+CC7+CJ7+CQ7+CX7+DE7+DL7+DS7+DZ7+EG7+EN7+EU7+FB7+FI7+FP7+FW7+GD7+GK7+GR7+GY7+HF7+HM7+HT7+IA7+IH7+IO7+IV7+JC7+JJ7+JQ7+JX7+KE7+KL7+KS7+KZ7+LG7+LN7+LU7+MB7+MI7+MP7+MW7</f>
        <v>139033290.80000001</v>
      </c>
      <c r="NE7" s="5">
        <f t="shared" ref="NE7:NE70" si="0">L7+S7+Z7+AG7+AN7+AU7+BB7+BI7+BP7+BW7+CD7+CK7+CR7+CY7+DF7+DM7+DT7+EA7+EH7+EO7+EV7+FC7+FJ7+FQ7+FX7+GE7+GL7+GS7+GZ7+HG7+HN7+HU7+IB7+II7+IP7+IW7+JD7+JK7+JR7+JY7+KF7+KM7+KT7+LA7+LH7+LO7+LV7+MC7+MJ7+MQ7+MX7</f>
        <v>10313633.333333334</v>
      </c>
      <c r="NF7" s="5">
        <f t="shared" ref="NF7:NF70" si="1">M7+T7+AA7+AH7+AO7+AV7+BC7+BJ7+BQ7+BX7+CE7+CL7+CS7+CZ7+DG7+DN7+DU7+EB7+EI7+EP7+EW7+FD7+FK7+FR7+FY7+GF7+GM7+GT7+HA7+HH7+HO7+HV7+IC7+IJ7+IQ7+IX7+JE7+JL7+JS7+JZ7+KG7+KN7+KU7+LB7+LI7+LP7+LW7+MD7+MK7+MR7+MY7</f>
        <v>149346924.13333333</v>
      </c>
      <c r="NG7" s="9"/>
    </row>
    <row r="8" spans="1:371" ht="16.5" hidden="1">
      <c r="A8" s="23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2">D8+E8</f>
        <v>0</v>
      </c>
      <c r="G8" s="9"/>
      <c r="H8" s="1">
        <v>2</v>
      </c>
      <c r="I8" s="2" t="s">
        <v>5</v>
      </c>
      <c r="J8" s="5">
        <v>11367</v>
      </c>
      <c r="K8" s="5">
        <v>6626000</v>
      </c>
      <c r="L8" s="5">
        <v>0</v>
      </c>
      <c r="M8" s="5">
        <f t="shared" ref="M8:M68" si="3">K8+L8</f>
        <v>6626000</v>
      </c>
      <c r="N8" s="9"/>
      <c r="O8" s="1">
        <v>2</v>
      </c>
      <c r="P8" s="2" t="s">
        <v>5</v>
      </c>
      <c r="Q8" s="5">
        <v>704</v>
      </c>
      <c r="R8" s="5">
        <v>211200</v>
      </c>
      <c r="S8" s="5">
        <v>0</v>
      </c>
      <c r="T8" s="5">
        <f t="shared" ref="T8:T68" si="4">R8+S8</f>
        <v>211200</v>
      </c>
      <c r="U8" s="9"/>
      <c r="V8" s="1">
        <v>2</v>
      </c>
      <c r="W8" s="2" t="s">
        <v>5</v>
      </c>
      <c r="X8" s="5">
        <v>9960</v>
      </c>
      <c r="Y8" s="5">
        <v>2490000</v>
      </c>
      <c r="Z8" s="5">
        <v>0</v>
      </c>
      <c r="AA8" s="5">
        <f t="shared" ref="AA8:AA68" si="5">Y8+Z8</f>
        <v>2490000</v>
      </c>
      <c r="AB8" s="9"/>
      <c r="AC8" s="1">
        <v>2</v>
      </c>
      <c r="AD8" s="2" t="s">
        <v>5</v>
      </c>
      <c r="AE8" s="5">
        <v>194</v>
      </c>
      <c r="AF8" s="5">
        <v>38800</v>
      </c>
      <c r="AG8" s="5">
        <v>0</v>
      </c>
      <c r="AH8" s="5">
        <f t="shared" ref="AH8:AH68" si="6">AF8+AG8</f>
        <v>38800</v>
      </c>
      <c r="AI8" s="9"/>
      <c r="AJ8" s="1">
        <v>2</v>
      </c>
      <c r="AK8" s="2" t="s">
        <v>5</v>
      </c>
      <c r="AL8" s="5">
        <v>410</v>
      </c>
      <c r="AM8" s="5">
        <v>61500</v>
      </c>
      <c r="AN8" s="5">
        <v>0</v>
      </c>
      <c r="AO8" s="5">
        <f t="shared" ref="AO8:AO68" si="7">AM8+AN8</f>
        <v>61500</v>
      </c>
      <c r="AP8" s="9"/>
      <c r="AQ8" s="1">
        <v>2</v>
      </c>
      <c r="AR8" s="2" t="s">
        <v>5</v>
      </c>
      <c r="AS8" s="5">
        <v>704</v>
      </c>
      <c r="AT8" s="5">
        <v>140800</v>
      </c>
      <c r="AU8" s="5">
        <v>0</v>
      </c>
      <c r="AV8" s="5">
        <f t="shared" ref="AV8:AV68" si="8">AT8+AU8</f>
        <v>140800</v>
      </c>
      <c r="AW8" s="9"/>
      <c r="AX8" s="1">
        <v>2</v>
      </c>
      <c r="AY8" s="2" t="s">
        <v>5</v>
      </c>
      <c r="AZ8" s="5"/>
      <c r="BA8" s="5">
        <v>0</v>
      </c>
      <c r="BB8" s="5">
        <v>0</v>
      </c>
      <c r="BC8" s="5">
        <f t="shared" ref="BC8:BC68" si="9">BA8+BB8</f>
        <v>0</v>
      </c>
      <c r="BD8" s="9"/>
      <c r="BE8" s="1">
        <v>2</v>
      </c>
      <c r="BF8" s="2" t="s">
        <v>5</v>
      </c>
      <c r="BG8" s="5">
        <v>704</v>
      </c>
      <c r="BH8" s="5">
        <v>211200</v>
      </c>
      <c r="BI8" s="5">
        <v>0</v>
      </c>
      <c r="BJ8" s="5">
        <f t="shared" ref="BJ8:BJ68" si="10">BH8+BI8</f>
        <v>211200</v>
      </c>
      <c r="BK8" s="9"/>
      <c r="BL8" s="1">
        <v>2</v>
      </c>
      <c r="BM8" s="2" t="s">
        <v>5</v>
      </c>
      <c r="BN8" s="5">
        <v>17904</v>
      </c>
      <c r="BO8" s="5">
        <v>4933950</v>
      </c>
      <c r="BP8" s="5">
        <v>0</v>
      </c>
      <c r="BQ8" s="5">
        <f t="shared" ref="BQ8:BQ68" si="11">BO8+BP8</f>
        <v>4933950</v>
      </c>
      <c r="BR8" s="9"/>
      <c r="BS8" s="1">
        <v>2</v>
      </c>
      <c r="BT8" s="2" t="s">
        <v>5</v>
      </c>
      <c r="BU8" s="5">
        <v>0</v>
      </c>
      <c r="BV8" s="5">
        <v>0</v>
      </c>
      <c r="BW8" s="5">
        <v>0</v>
      </c>
      <c r="BX8" s="5">
        <f t="shared" ref="BX8:BX68" si="12">BV8+BW8</f>
        <v>0</v>
      </c>
      <c r="BY8" s="9"/>
      <c r="BZ8" s="1">
        <v>2</v>
      </c>
      <c r="CA8" s="2" t="s">
        <v>5</v>
      </c>
      <c r="CB8" s="5">
        <v>740</v>
      </c>
      <c r="CC8" s="5">
        <v>148000</v>
      </c>
      <c r="CD8" s="5">
        <v>0</v>
      </c>
      <c r="CE8" s="5">
        <f t="shared" ref="CE8:CE68" si="13">CC8+CD8</f>
        <v>148000</v>
      </c>
      <c r="CF8" s="9"/>
      <c r="CG8" s="1">
        <v>2</v>
      </c>
      <c r="CH8" s="2" t="s">
        <v>5</v>
      </c>
      <c r="CI8" s="5">
        <v>740</v>
      </c>
      <c r="CJ8" s="5">
        <v>148000</v>
      </c>
      <c r="CK8" s="5">
        <v>0</v>
      </c>
      <c r="CL8" s="5">
        <f t="shared" ref="CL8:CL68" si="14">CJ8+CK8</f>
        <v>148000</v>
      </c>
      <c r="CM8" s="9"/>
      <c r="CN8" s="1">
        <v>2</v>
      </c>
      <c r="CO8" s="2" t="s">
        <v>5</v>
      </c>
      <c r="CP8" s="5">
        <v>740</v>
      </c>
      <c r="CQ8" s="5">
        <v>333000</v>
      </c>
      <c r="CR8" s="5">
        <v>0</v>
      </c>
      <c r="CS8" s="5">
        <f t="shared" ref="CS8:CS68" si="15">CQ8+CR8</f>
        <v>333000</v>
      </c>
      <c r="CT8" s="9"/>
      <c r="CU8" s="1">
        <v>2</v>
      </c>
      <c r="CV8" s="2" t="s">
        <v>5</v>
      </c>
      <c r="CW8" s="5">
        <v>1010</v>
      </c>
      <c r="CX8" s="5">
        <v>151500</v>
      </c>
      <c r="CY8" s="5">
        <v>0</v>
      </c>
      <c r="CZ8" s="5">
        <f t="shared" ref="CZ8:CZ68" si="16">CX8+CY8</f>
        <v>151500</v>
      </c>
      <c r="DA8" s="9"/>
      <c r="DB8" s="1">
        <v>2</v>
      </c>
      <c r="DC8" s="2" t="s">
        <v>5</v>
      </c>
      <c r="DD8" s="5">
        <v>50</v>
      </c>
      <c r="DE8" s="5">
        <v>7500</v>
      </c>
      <c r="DF8" s="5">
        <v>0</v>
      </c>
      <c r="DG8" s="5">
        <f t="shared" ref="DG8:DG68" si="17">DE8+DF8</f>
        <v>7500</v>
      </c>
      <c r="DH8" s="9"/>
      <c r="DI8" s="1">
        <v>2</v>
      </c>
      <c r="DJ8" s="2" t="s">
        <v>5</v>
      </c>
      <c r="DK8" s="5">
        <v>150</v>
      </c>
      <c r="DL8" s="5">
        <v>75000</v>
      </c>
      <c r="DM8" s="5">
        <v>0</v>
      </c>
      <c r="DN8" s="5">
        <f t="shared" ref="DN8:DN68" si="18">DL8+DM8</f>
        <v>75000</v>
      </c>
      <c r="DO8" s="9"/>
      <c r="DP8" s="1">
        <v>2</v>
      </c>
      <c r="DQ8" s="2" t="s">
        <v>5</v>
      </c>
      <c r="DR8" s="5">
        <v>293</v>
      </c>
      <c r="DS8" s="5">
        <v>293000</v>
      </c>
      <c r="DT8" s="5">
        <v>0</v>
      </c>
      <c r="DU8" s="5">
        <f t="shared" ref="DU8:DU68" si="19">DS8+DT8</f>
        <v>293000</v>
      </c>
      <c r="DV8" s="9"/>
      <c r="DW8" s="1">
        <v>2</v>
      </c>
      <c r="DX8" s="2" t="s">
        <v>5</v>
      </c>
      <c r="DY8" s="5">
        <v>573</v>
      </c>
      <c r="DZ8" s="5">
        <v>57300</v>
      </c>
      <c r="EA8" s="5">
        <v>0</v>
      </c>
      <c r="EB8" s="5">
        <f t="shared" ref="EB8:EB68" si="20">DZ8+EA8</f>
        <v>57300</v>
      </c>
      <c r="EC8" s="9"/>
      <c r="ED8" s="1">
        <v>2</v>
      </c>
      <c r="EE8" s="2" t="s">
        <v>5</v>
      </c>
      <c r="EF8" s="5">
        <v>0</v>
      </c>
      <c r="EG8" s="5">
        <v>0</v>
      </c>
      <c r="EH8" s="5">
        <v>0</v>
      </c>
      <c r="EI8" s="5">
        <f t="shared" ref="EI8:EI68" si="21">EG8+EH8</f>
        <v>0</v>
      </c>
      <c r="EJ8" s="9"/>
      <c r="EK8" s="1">
        <v>2</v>
      </c>
      <c r="EL8" s="2" t="s">
        <v>5</v>
      </c>
      <c r="EM8" s="5">
        <v>0</v>
      </c>
      <c r="EN8" s="5">
        <v>27000</v>
      </c>
      <c r="EO8" s="5">
        <v>3566.6666666666665</v>
      </c>
      <c r="EP8" s="5">
        <f t="shared" ref="EP8:EP68" si="22">EN8+EO8</f>
        <v>30566.666666666668</v>
      </c>
      <c r="EQ8" s="9"/>
      <c r="ER8" s="1">
        <v>2</v>
      </c>
      <c r="ES8" s="2" t="s">
        <v>5</v>
      </c>
      <c r="ET8" s="5">
        <v>0</v>
      </c>
      <c r="EU8" s="5">
        <v>0</v>
      </c>
      <c r="EV8" s="5">
        <v>0</v>
      </c>
      <c r="EW8" s="5">
        <f t="shared" ref="EW8:EW68" si="23">EU8+EV8</f>
        <v>0</v>
      </c>
      <c r="EX8" s="9"/>
      <c r="EY8" s="1">
        <v>2</v>
      </c>
      <c r="EZ8" s="2" t="s">
        <v>5</v>
      </c>
      <c r="FA8" s="5">
        <v>0</v>
      </c>
      <c r="FB8" s="5">
        <v>0</v>
      </c>
      <c r="FC8" s="5">
        <v>0</v>
      </c>
      <c r="FD8" s="5">
        <f t="shared" ref="FD8:FD68" si="24">FB8+FC8</f>
        <v>0</v>
      </c>
      <c r="FE8" s="9"/>
      <c r="FF8" s="1">
        <v>2</v>
      </c>
      <c r="FG8" s="2" t="s">
        <v>5</v>
      </c>
      <c r="FH8" s="5">
        <v>0</v>
      </c>
      <c r="FI8" s="5">
        <v>0</v>
      </c>
      <c r="FJ8" s="5">
        <v>0</v>
      </c>
      <c r="FK8" s="5">
        <f t="shared" ref="FK8:FK68" si="25">FI8+FJ8</f>
        <v>0</v>
      </c>
      <c r="FL8" s="9"/>
      <c r="FM8" s="1">
        <v>2</v>
      </c>
      <c r="FN8" s="2" t="s">
        <v>5</v>
      </c>
      <c r="FO8" s="5">
        <v>782269</v>
      </c>
      <c r="FP8" s="5">
        <v>300000</v>
      </c>
      <c r="FQ8" s="5">
        <v>0</v>
      </c>
      <c r="FR8" s="5">
        <f t="shared" ref="FR8:FR68" si="26">FP8+FQ8</f>
        <v>300000</v>
      </c>
      <c r="FS8" s="9"/>
      <c r="FT8" s="1">
        <v>2</v>
      </c>
      <c r="FU8" s="2" t="s">
        <v>5</v>
      </c>
      <c r="FV8" s="5">
        <v>168</v>
      </c>
      <c r="FW8" s="5">
        <v>42000</v>
      </c>
      <c r="FX8" s="5">
        <v>5000</v>
      </c>
      <c r="FY8" s="5">
        <f t="shared" ref="FY8:FY68" si="27">FW8+FX8</f>
        <v>47000</v>
      </c>
      <c r="FZ8" s="9"/>
      <c r="GA8" s="1">
        <v>2</v>
      </c>
      <c r="GB8" s="2" t="s">
        <v>5</v>
      </c>
      <c r="GC8" s="5">
        <v>102</v>
      </c>
      <c r="GD8" s="5">
        <v>40800</v>
      </c>
      <c r="GE8" s="5">
        <v>5200</v>
      </c>
      <c r="GF8" s="5">
        <f t="shared" ref="GF8:GF68" si="28">GD8+GE8</f>
        <v>46000</v>
      </c>
      <c r="GG8" s="9"/>
      <c r="GH8" s="1">
        <v>2</v>
      </c>
      <c r="GI8" s="2" t="s">
        <v>5</v>
      </c>
      <c r="GJ8" s="5">
        <v>66</v>
      </c>
      <c r="GK8" s="5">
        <v>39600</v>
      </c>
      <c r="GL8" s="5">
        <v>5400</v>
      </c>
      <c r="GM8" s="5">
        <f t="shared" ref="GM8:GM68" si="29">GK8+GL8</f>
        <v>45000</v>
      </c>
      <c r="GN8" s="9"/>
      <c r="GO8" s="1">
        <v>2</v>
      </c>
      <c r="GP8" s="2" t="s">
        <v>5</v>
      </c>
      <c r="GQ8" s="5">
        <v>150</v>
      </c>
      <c r="GR8" s="5">
        <v>15000</v>
      </c>
      <c r="GS8" s="5">
        <v>0</v>
      </c>
      <c r="GT8" s="5">
        <f t="shared" ref="GT8:GT68" si="30">GR8+GS8</f>
        <v>15000</v>
      </c>
      <c r="GU8" s="9"/>
      <c r="GV8" s="1">
        <v>2</v>
      </c>
      <c r="GW8" s="2" t="s">
        <v>5</v>
      </c>
      <c r="GX8" s="5">
        <v>0</v>
      </c>
      <c r="GY8" s="5">
        <v>0</v>
      </c>
      <c r="GZ8" s="5">
        <v>0</v>
      </c>
      <c r="HA8" s="5">
        <f t="shared" ref="HA8:HA68" si="31">GY8+GZ8</f>
        <v>0</v>
      </c>
      <c r="HB8" s="9"/>
      <c r="HC8" s="1">
        <v>2</v>
      </c>
      <c r="HD8" s="2" t="s">
        <v>5</v>
      </c>
      <c r="HE8" s="5">
        <v>704</v>
      </c>
      <c r="HF8" s="5">
        <v>5491200</v>
      </c>
      <c r="HG8" s="5">
        <v>0</v>
      </c>
      <c r="HH8" s="5">
        <f t="shared" ref="HH8:HH68" si="32">HF8+HG8</f>
        <v>5491200</v>
      </c>
      <c r="HI8" s="9"/>
      <c r="HJ8" s="1">
        <v>2</v>
      </c>
      <c r="HK8" s="2" t="s">
        <v>5</v>
      </c>
      <c r="HL8" s="5"/>
      <c r="HM8" s="5"/>
      <c r="HN8" s="5"/>
      <c r="HO8" s="5">
        <f t="shared" ref="HO8:HO68" si="33">HM8+HN8</f>
        <v>0</v>
      </c>
      <c r="HP8" s="9"/>
      <c r="HQ8" s="1">
        <v>2</v>
      </c>
      <c r="HR8" s="2" t="s">
        <v>5</v>
      </c>
      <c r="HS8" s="5"/>
      <c r="HT8" s="5"/>
      <c r="HU8" s="5">
        <v>0</v>
      </c>
      <c r="HV8" s="5">
        <f t="shared" ref="HV8:HV68" si="34">HT8+HU8</f>
        <v>0</v>
      </c>
      <c r="HW8" s="9"/>
      <c r="HX8" s="1">
        <v>2</v>
      </c>
      <c r="HY8" s="2" t="s">
        <v>5</v>
      </c>
      <c r="HZ8" s="5">
        <v>20</v>
      </c>
      <c r="IA8" s="5">
        <v>100000</v>
      </c>
      <c r="IB8" s="5">
        <v>0</v>
      </c>
      <c r="IC8" s="5">
        <f t="shared" ref="IC8:IC68" si="35">IA8+IB8</f>
        <v>100000</v>
      </c>
      <c r="ID8" s="9"/>
      <c r="IE8" s="1">
        <v>2</v>
      </c>
      <c r="IF8" s="2" t="s">
        <v>5</v>
      </c>
      <c r="IG8" s="5">
        <v>36</v>
      </c>
      <c r="IH8" s="5">
        <v>2160000</v>
      </c>
      <c r="II8" s="5">
        <v>0</v>
      </c>
      <c r="IJ8" s="5">
        <f t="shared" ref="IJ8:IJ68" si="36">IH8+II8</f>
        <v>2160000</v>
      </c>
      <c r="IK8" s="9"/>
      <c r="IL8" s="1">
        <v>2</v>
      </c>
      <c r="IM8" s="2" t="s">
        <v>5</v>
      </c>
      <c r="IN8" s="5">
        <v>704</v>
      </c>
      <c r="IO8" s="5">
        <v>704000</v>
      </c>
      <c r="IP8" s="5">
        <v>0</v>
      </c>
      <c r="IQ8" s="5">
        <f t="shared" ref="IQ8:IQ68" si="37">IO8+IP8</f>
        <v>704000</v>
      </c>
      <c r="IR8" s="9"/>
      <c r="IS8" s="1">
        <v>2</v>
      </c>
      <c r="IT8" s="2" t="s">
        <v>5</v>
      </c>
      <c r="IU8" s="5">
        <v>5</v>
      </c>
      <c r="IV8" s="5">
        <v>17500</v>
      </c>
      <c r="IW8" s="5">
        <v>0</v>
      </c>
      <c r="IX8" s="5">
        <f t="shared" ref="IX8:IX68" si="38">IV8+IW8</f>
        <v>17500</v>
      </c>
      <c r="IY8" s="9"/>
      <c r="IZ8" s="1">
        <v>2</v>
      </c>
      <c r="JA8" s="2" t="s">
        <v>5</v>
      </c>
      <c r="JB8" s="5">
        <v>861</v>
      </c>
      <c r="JC8" s="5">
        <v>1549800</v>
      </c>
      <c r="JD8" s="5">
        <v>0</v>
      </c>
      <c r="JE8" s="5">
        <f t="shared" ref="JE8:JE68" si="39">JC8+JD8</f>
        <v>1549800</v>
      </c>
      <c r="JF8" s="9"/>
      <c r="JG8" s="1">
        <v>2</v>
      </c>
      <c r="JH8" s="2" t="s">
        <v>5</v>
      </c>
      <c r="JI8" s="5">
        <v>0</v>
      </c>
      <c r="JJ8" s="5">
        <v>0</v>
      </c>
      <c r="JK8" s="5">
        <v>0</v>
      </c>
      <c r="JL8" s="5">
        <f t="shared" ref="JL8:JL68" si="40">JJ8+JK8</f>
        <v>0</v>
      </c>
      <c r="JM8" s="9"/>
      <c r="JN8" s="1">
        <v>2</v>
      </c>
      <c r="JO8" s="2" t="s">
        <v>5</v>
      </c>
      <c r="JP8" s="5">
        <v>0</v>
      </c>
      <c r="JQ8" s="5">
        <v>3099000</v>
      </c>
      <c r="JR8" s="5">
        <v>0</v>
      </c>
      <c r="JS8" s="5">
        <f t="shared" ref="JS8:JS68" si="41">JQ8+JR8</f>
        <v>3099000</v>
      </c>
      <c r="JT8" s="9"/>
      <c r="JU8" s="1">
        <v>2</v>
      </c>
      <c r="JV8" s="2" t="s">
        <v>5</v>
      </c>
      <c r="JW8" s="5">
        <v>0</v>
      </c>
      <c r="JX8" s="5">
        <v>0</v>
      </c>
      <c r="JY8" s="5">
        <v>0</v>
      </c>
      <c r="JZ8" s="5">
        <f t="shared" ref="JZ8:JZ68" si="42">JX8+JY8</f>
        <v>0</v>
      </c>
      <c r="KA8" s="9"/>
      <c r="KB8" s="1">
        <v>2</v>
      </c>
      <c r="KC8" s="2" t="s">
        <v>5</v>
      </c>
      <c r="KD8" s="5">
        <v>469.16420400000004</v>
      </c>
      <c r="KE8" s="5">
        <v>2810000</v>
      </c>
      <c r="KF8" s="5">
        <v>0</v>
      </c>
      <c r="KG8" s="5">
        <f t="shared" ref="KG8:KG68" si="43">KE8+KF8</f>
        <v>2810000</v>
      </c>
      <c r="KH8" s="9"/>
      <c r="KI8" s="1">
        <v>2</v>
      </c>
      <c r="KJ8" s="2" t="s">
        <v>5</v>
      </c>
      <c r="KK8" s="5">
        <v>0</v>
      </c>
      <c r="KL8" s="5">
        <v>0</v>
      </c>
      <c r="KM8" s="5">
        <v>0</v>
      </c>
      <c r="KN8" s="5">
        <f t="shared" ref="KN8:KN68" si="44">KL8+KM8</f>
        <v>0</v>
      </c>
      <c r="KO8" s="9"/>
      <c r="KP8" s="1">
        <v>2</v>
      </c>
      <c r="KQ8" s="2" t="s">
        <v>5</v>
      </c>
      <c r="KR8" s="5">
        <v>0</v>
      </c>
      <c r="KS8" s="5">
        <v>0</v>
      </c>
      <c r="KT8" s="5">
        <v>0</v>
      </c>
      <c r="KU8" s="5">
        <f t="shared" ref="KU8:KU68" si="45">KS8+KT8</f>
        <v>0</v>
      </c>
      <c r="KV8" s="9"/>
      <c r="KW8" s="1">
        <v>2</v>
      </c>
      <c r="KX8" s="2" t="s">
        <v>5</v>
      </c>
      <c r="KY8" s="5">
        <v>0</v>
      </c>
      <c r="KZ8" s="5">
        <v>0</v>
      </c>
      <c r="LA8" s="5">
        <v>0</v>
      </c>
      <c r="LB8" s="5">
        <f t="shared" ref="LB8:LB68" si="46">KZ8+LA8</f>
        <v>0</v>
      </c>
      <c r="LC8" s="9"/>
      <c r="LD8" s="1">
        <v>2</v>
      </c>
      <c r="LE8" s="2" t="s">
        <v>5</v>
      </c>
      <c r="LF8" s="5">
        <v>0</v>
      </c>
      <c r="LG8" s="5">
        <v>25000</v>
      </c>
      <c r="LH8" s="5">
        <v>0</v>
      </c>
      <c r="LI8" s="5">
        <f t="shared" ref="LI8:LI68" si="47">LG8+LH8</f>
        <v>25000</v>
      </c>
      <c r="LJ8" s="9"/>
      <c r="LK8" s="1">
        <v>2</v>
      </c>
      <c r="LL8" s="2" t="s">
        <v>5</v>
      </c>
      <c r="LM8" s="5">
        <v>0</v>
      </c>
      <c r="LN8" s="5">
        <v>0</v>
      </c>
      <c r="LO8" s="5">
        <v>0</v>
      </c>
      <c r="LP8" s="5">
        <f t="shared" ref="LP8:LP68" si="48">LN8+LO8</f>
        <v>0</v>
      </c>
      <c r="LQ8" s="9"/>
      <c r="LR8" s="1">
        <v>2</v>
      </c>
      <c r="LS8" s="2" t="s">
        <v>5</v>
      </c>
      <c r="LT8" s="5">
        <v>0</v>
      </c>
      <c r="LU8" s="5">
        <v>57670.200000000004</v>
      </c>
      <c r="LV8" s="5">
        <v>300000</v>
      </c>
      <c r="LW8" s="5">
        <f t="shared" ref="LW8:LW68" si="49">LU8+LV8</f>
        <v>357670.2</v>
      </c>
      <c r="LX8" s="9"/>
      <c r="LY8" s="1">
        <v>2</v>
      </c>
      <c r="LZ8" s="2" t="s">
        <v>5</v>
      </c>
      <c r="MA8" s="5">
        <v>226</v>
      </c>
      <c r="MB8" s="5">
        <v>2400</v>
      </c>
      <c r="MC8" s="5">
        <v>1200</v>
      </c>
      <c r="MD8" s="5">
        <f t="shared" ref="MD8:MD68" si="50">MB8+MC8</f>
        <v>3600</v>
      </c>
      <c r="ME8" s="9"/>
      <c r="MF8" s="1">
        <v>2</v>
      </c>
      <c r="MG8" s="2" t="s">
        <v>5</v>
      </c>
      <c r="MH8" s="5">
        <v>0</v>
      </c>
      <c r="MI8" s="5">
        <v>0</v>
      </c>
      <c r="MJ8" s="5">
        <v>0</v>
      </c>
      <c r="MK8" s="5">
        <f t="shared" ref="MK8:MK68" si="51">MI8+MJ8</f>
        <v>0</v>
      </c>
      <c r="ML8" s="9"/>
      <c r="MM8" s="1">
        <v>2</v>
      </c>
      <c r="MN8" s="2" t="s">
        <v>5</v>
      </c>
      <c r="MO8" s="5">
        <v>65</v>
      </c>
      <c r="MP8" s="5">
        <v>4387.5</v>
      </c>
      <c r="MQ8" s="5">
        <v>0</v>
      </c>
      <c r="MR8" s="5">
        <f t="shared" ref="MR8:MR68" si="52">MP8+MQ8</f>
        <v>4387.5</v>
      </c>
      <c r="MS8" s="9"/>
      <c r="MT8" s="1">
        <v>2</v>
      </c>
      <c r="MU8" s="2" t="s">
        <v>5</v>
      </c>
      <c r="MV8" s="5">
        <v>1</v>
      </c>
      <c r="MW8" s="5">
        <v>15000</v>
      </c>
      <c r="MX8" s="5">
        <v>0</v>
      </c>
      <c r="MY8" s="5">
        <f t="shared" ref="MY8:MY68" si="53">MW8+MX8</f>
        <v>15000</v>
      </c>
      <c r="MZ8" s="9"/>
      <c r="NA8" s="1">
        <v>2</v>
      </c>
      <c r="NB8" s="2" t="s">
        <v>5</v>
      </c>
      <c r="NC8" s="5">
        <v>0</v>
      </c>
      <c r="ND8" s="5">
        <f t="shared" ref="ND8:ND68" si="54">K8+R8+Y8+AF8+AM8+AT8+BA8+BH8+BO8+BV8+CC8+CJ8+CQ8+CX8+DE8+DL8+DS8+DZ8+EG8+EN8+EU8+FB8+FI8+FP8+FW8+GD8+GK8+GR8+GY8+HF8+HM8+HT8+IA8+IH8+IO8+IV8+JC8+JJ8+JQ8+JX8+KE8+KL8+KS8+KZ8+LG8+LN8+LU8+MB8+MI8+MP8+MW8</f>
        <v>32427107.699999999</v>
      </c>
      <c r="NE8" s="5">
        <f t="shared" si="0"/>
        <v>320366.66666666669</v>
      </c>
      <c r="NF8" s="5">
        <f t="shared" si="1"/>
        <v>32747474.366666663</v>
      </c>
      <c r="NG8" s="9"/>
    </row>
    <row r="9" spans="1:371" ht="16.5" hidden="1">
      <c r="A9" s="23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2"/>
        <v>0</v>
      </c>
      <c r="G9" s="9"/>
      <c r="H9" s="1">
        <v>3</v>
      </c>
      <c r="I9" s="2" t="s">
        <v>6</v>
      </c>
      <c r="J9" s="5">
        <v>36350</v>
      </c>
      <c r="K9" s="5">
        <v>21570000</v>
      </c>
      <c r="L9" s="5">
        <v>0</v>
      </c>
      <c r="M9" s="5">
        <f t="shared" si="3"/>
        <v>21570000</v>
      </c>
      <c r="N9" s="9"/>
      <c r="O9" s="1">
        <v>3</v>
      </c>
      <c r="P9" s="2" t="s">
        <v>6</v>
      </c>
      <c r="Q9" s="5">
        <v>2250</v>
      </c>
      <c r="R9" s="5">
        <v>675000</v>
      </c>
      <c r="S9" s="5">
        <v>0</v>
      </c>
      <c r="T9" s="5">
        <f t="shared" si="4"/>
        <v>675000</v>
      </c>
      <c r="U9" s="9"/>
      <c r="V9" s="1">
        <v>3</v>
      </c>
      <c r="W9" s="2" t="s">
        <v>6</v>
      </c>
      <c r="X9" s="5">
        <v>37100</v>
      </c>
      <c r="Y9" s="5">
        <v>9275000</v>
      </c>
      <c r="Z9" s="5">
        <v>0</v>
      </c>
      <c r="AA9" s="5">
        <f t="shared" si="5"/>
        <v>9275000</v>
      </c>
      <c r="AB9" s="9"/>
      <c r="AC9" s="1">
        <v>3</v>
      </c>
      <c r="AD9" s="2" t="s">
        <v>6</v>
      </c>
      <c r="AE9" s="5">
        <v>543</v>
      </c>
      <c r="AF9" s="5">
        <v>108600</v>
      </c>
      <c r="AG9" s="5">
        <v>0</v>
      </c>
      <c r="AH9" s="5">
        <f t="shared" si="6"/>
        <v>108600</v>
      </c>
      <c r="AI9" s="9"/>
      <c r="AJ9" s="1">
        <v>3</v>
      </c>
      <c r="AK9" s="2" t="s">
        <v>6</v>
      </c>
      <c r="AL9" s="5">
        <v>210</v>
      </c>
      <c r="AM9" s="5">
        <v>31500</v>
      </c>
      <c r="AN9" s="5">
        <v>0</v>
      </c>
      <c r="AO9" s="5">
        <f t="shared" si="7"/>
        <v>31500</v>
      </c>
      <c r="AP9" s="9"/>
      <c r="AQ9" s="1">
        <v>3</v>
      </c>
      <c r="AR9" s="2" t="s">
        <v>6</v>
      </c>
      <c r="AS9" s="5">
        <v>2250</v>
      </c>
      <c r="AT9" s="5">
        <v>450000</v>
      </c>
      <c r="AU9" s="5">
        <v>0</v>
      </c>
      <c r="AV9" s="5">
        <f t="shared" si="8"/>
        <v>450000</v>
      </c>
      <c r="AW9" s="9"/>
      <c r="AX9" s="1">
        <v>3</v>
      </c>
      <c r="AY9" s="2" t="s">
        <v>6</v>
      </c>
      <c r="AZ9" s="5">
        <v>2250</v>
      </c>
      <c r="BA9" s="5">
        <v>225000</v>
      </c>
      <c r="BB9" s="5">
        <v>0</v>
      </c>
      <c r="BC9" s="5">
        <f t="shared" si="9"/>
        <v>225000</v>
      </c>
      <c r="BD9" s="9"/>
      <c r="BE9" s="1">
        <v>3</v>
      </c>
      <c r="BF9" s="2" t="s">
        <v>6</v>
      </c>
      <c r="BG9" s="5">
        <v>2250</v>
      </c>
      <c r="BH9" s="5">
        <v>675000</v>
      </c>
      <c r="BI9" s="5">
        <v>0</v>
      </c>
      <c r="BJ9" s="5">
        <f t="shared" si="10"/>
        <v>675000</v>
      </c>
      <c r="BK9" s="9"/>
      <c r="BL9" s="1">
        <v>3</v>
      </c>
      <c r="BM9" s="2" t="s">
        <v>6</v>
      </c>
      <c r="BN9" s="5">
        <v>67663</v>
      </c>
      <c r="BO9" s="5">
        <v>17787325</v>
      </c>
      <c r="BP9" s="5">
        <v>0</v>
      </c>
      <c r="BQ9" s="5">
        <f t="shared" si="11"/>
        <v>17787325</v>
      </c>
      <c r="BR9" s="9"/>
      <c r="BS9" s="1">
        <v>3</v>
      </c>
      <c r="BT9" s="2" t="s">
        <v>6</v>
      </c>
      <c r="BU9" s="5">
        <v>3337</v>
      </c>
      <c r="BV9" s="5">
        <v>834300</v>
      </c>
      <c r="BW9" s="5">
        <v>0</v>
      </c>
      <c r="BX9" s="5">
        <f t="shared" si="12"/>
        <v>834300</v>
      </c>
      <c r="BY9" s="9"/>
      <c r="BZ9" s="1">
        <v>3</v>
      </c>
      <c r="CA9" s="2" t="s">
        <v>6</v>
      </c>
      <c r="CB9" s="5">
        <v>2253</v>
      </c>
      <c r="CC9" s="5">
        <v>450600</v>
      </c>
      <c r="CD9" s="5">
        <v>0</v>
      </c>
      <c r="CE9" s="5">
        <f t="shared" si="13"/>
        <v>450600</v>
      </c>
      <c r="CF9" s="9"/>
      <c r="CG9" s="1">
        <v>3</v>
      </c>
      <c r="CH9" s="2" t="s">
        <v>6</v>
      </c>
      <c r="CI9" s="5">
        <v>2253</v>
      </c>
      <c r="CJ9" s="5">
        <v>450600</v>
      </c>
      <c r="CK9" s="5">
        <v>0</v>
      </c>
      <c r="CL9" s="5">
        <f t="shared" si="14"/>
        <v>450600</v>
      </c>
      <c r="CM9" s="9"/>
      <c r="CN9" s="1">
        <v>3</v>
      </c>
      <c r="CO9" s="2" t="s">
        <v>6</v>
      </c>
      <c r="CP9" s="5">
        <v>2253</v>
      </c>
      <c r="CQ9" s="5">
        <v>1013850</v>
      </c>
      <c r="CR9" s="5">
        <v>0</v>
      </c>
      <c r="CS9" s="5">
        <f t="shared" si="15"/>
        <v>1013850</v>
      </c>
      <c r="CT9" s="9"/>
      <c r="CU9" s="1">
        <v>3</v>
      </c>
      <c r="CV9" s="2" t="s">
        <v>6</v>
      </c>
      <c r="CW9" s="5">
        <v>4439</v>
      </c>
      <c r="CX9" s="5">
        <v>665850</v>
      </c>
      <c r="CY9" s="5">
        <v>0</v>
      </c>
      <c r="CZ9" s="5">
        <f t="shared" si="16"/>
        <v>665850</v>
      </c>
      <c r="DA9" s="9"/>
      <c r="DB9" s="1">
        <v>3</v>
      </c>
      <c r="DC9" s="2" t="s">
        <v>6</v>
      </c>
      <c r="DD9" s="5">
        <v>100</v>
      </c>
      <c r="DE9" s="5">
        <v>15000</v>
      </c>
      <c r="DF9" s="5">
        <v>0</v>
      </c>
      <c r="DG9" s="5">
        <f t="shared" si="17"/>
        <v>15000</v>
      </c>
      <c r="DH9" s="9"/>
      <c r="DI9" s="1">
        <v>3</v>
      </c>
      <c r="DJ9" s="2" t="s">
        <v>6</v>
      </c>
      <c r="DK9" s="5">
        <v>100</v>
      </c>
      <c r="DL9" s="5">
        <v>50000</v>
      </c>
      <c r="DM9" s="5">
        <v>0</v>
      </c>
      <c r="DN9" s="5">
        <f t="shared" si="18"/>
        <v>50000</v>
      </c>
      <c r="DO9" s="9"/>
      <c r="DP9" s="1">
        <v>3</v>
      </c>
      <c r="DQ9" s="2" t="s">
        <v>6</v>
      </c>
      <c r="DR9" s="5">
        <v>741</v>
      </c>
      <c r="DS9" s="5">
        <v>741000</v>
      </c>
      <c r="DT9" s="5">
        <v>0</v>
      </c>
      <c r="DU9" s="5">
        <f t="shared" si="19"/>
        <v>741000</v>
      </c>
      <c r="DV9" s="9"/>
      <c r="DW9" s="1">
        <v>3</v>
      </c>
      <c r="DX9" s="2" t="s">
        <v>6</v>
      </c>
      <c r="DY9" s="5">
        <v>861</v>
      </c>
      <c r="DZ9" s="5">
        <v>86100</v>
      </c>
      <c r="EA9" s="5">
        <v>0</v>
      </c>
      <c r="EB9" s="5">
        <f t="shared" si="20"/>
        <v>86100</v>
      </c>
      <c r="EC9" s="9"/>
      <c r="ED9" s="1">
        <v>3</v>
      </c>
      <c r="EE9" s="2" t="s">
        <v>6</v>
      </c>
      <c r="EF9" s="5">
        <v>0</v>
      </c>
      <c r="EG9" s="5">
        <v>0</v>
      </c>
      <c r="EH9" s="5">
        <v>0</v>
      </c>
      <c r="EI9" s="5">
        <f t="shared" si="21"/>
        <v>0</v>
      </c>
      <c r="EJ9" s="9"/>
      <c r="EK9" s="1">
        <v>3</v>
      </c>
      <c r="EL9" s="2" t="s">
        <v>6</v>
      </c>
      <c r="EM9" s="5">
        <v>0</v>
      </c>
      <c r="EN9" s="5">
        <v>300000</v>
      </c>
      <c r="EO9" s="5">
        <v>0</v>
      </c>
      <c r="EP9" s="5">
        <f t="shared" si="22"/>
        <v>300000</v>
      </c>
      <c r="EQ9" s="9"/>
      <c r="ER9" s="1">
        <v>3</v>
      </c>
      <c r="ES9" s="2" t="s">
        <v>6</v>
      </c>
      <c r="ET9" s="5">
        <v>0</v>
      </c>
      <c r="EU9" s="5">
        <v>0</v>
      </c>
      <c r="EV9" s="5">
        <v>0</v>
      </c>
      <c r="EW9" s="5">
        <f t="shared" si="23"/>
        <v>0</v>
      </c>
      <c r="EX9" s="9"/>
      <c r="EY9" s="1">
        <v>3</v>
      </c>
      <c r="EZ9" s="2" t="s">
        <v>6</v>
      </c>
      <c r="FA9" s="5">
        <v>0</v>
      </c>
      <c r="FB9" s="5">
        <v>0</v>
      </c>
      <c r="FC9" s="5">
        <v>0</v>
      </c>
      <c r="FD9" s="5">
        <f t="shared" si="24"/>
        <v>0</v>
      </c>
      <c r="FE9" s="9"/>
      <c r="FF9" s="1">
        <v>3</v>
      </c>
      <c r="FG9" s="2" t="s">
        <v>6</v>
      </c>
      <c r="FH9" s="5">
        <v>0</v>
      </c>
      <c r="FI9" s="5">
        <v>0</v>
      </c>
      <c r="FJ9" s="5">
        <v>0</v>
      </c>
      <c r="FK9" s="5">
        <f t="shared" si="25"/>
        <v>0</v>
      </c>
      <c r="FL9" s="9"/>
      <c r="FM9" s="1">
        <v>3</v>
      </c>
      <c r="FN9" s="2" t="s">
        <v>6</v>
      </c>
      <c r="FO9" s="5">
        <v>2808133</v>
      </c>
      <c r="FP9" s="5">
        <v>950000</v>
      </c>
      <c r="FQ9" s="5">
        <v>0</v>
      </c>
      <c r="FR9" s="5">
        <f t="shared" si="26"/>
        <v>950000</v>
      </c>
      <c r="FS9" s="9"/>
      <c r="FT9" s="1">
        <v>3</v>
      </c>
      <c r="FU9" s="2" t="s">
        <v>6</v>
      </c>
      <c r="FV9" s="5">
        <v>572</v>
      </c>
      <c r="FW9" s="5">
        <v>143000</v>
      </c>
      <c r="FX9" s="5">
        <v>17500</v>
      </c>
      <c r="FY9" s="5">
        <f t="shared" si="27"/>
        <v>160500</v>
      </c>
      <c r="FZ9" s="9"/>
      <c r="GA9" s="1">
        <v>3</v>
      </c>
      <c r="GB9" s="2" t="s">
        <v>6</v>
      </c>
      <c r="GC9" s="5">
        <v>342</v>
      </c>
      <c r="GD9" s="5">
        <v>136800</v>
      </c>
      <c r="GE9" s="5">
        <v>16800</v>
      </c>
      <c r="GF9" s="5">
        <f t="shared" si="28"/>
        <v>153600</v>
      </c>
      <c r="GG9" s="9"/>
      <c r="GH9" s="1">
        <v>3</v>
      </c>
      <c r="GI9" s="2" t="s">
        <v>6</v>
      </c>
      <c r="GJ9" s="5">
        <v>230</v>
      </c>
      <c r="GK9" s="5">
        <v>138000</v>
      </c>
      <c r="GL9" s="5">
        <v>16800</v>
      </c>
      <c r="GM9" s="5">
        <f t="shared" si="29"/>
        <v>154800</v>
      </c>
      <c r="GN9" s="9"/>
      <c r="GO9" s="1">
        <v>3</v>
      </c>
      <c r="GP9" s="2" t="s">
        <v>6</v>
      </c>
      <c r="GQ9" s="5">
        <v>900</v>
      </c>
      <c r="GR9" s="5">
        <v>90000</v>
      </c>
      <c r="GS9" s="5">
        <v>0</v>
      </c>
      <c r="GT9" s="5">
        <f t="shared" si="30"/>
        <v>90000</v>
      </c>
      <c r="GU9" s="9"/>
      <c r="GV9" s="1">
        <v>3</v>
      </c>
      <c r="GW9" s="2" t="s">
        <v>6</v>
      </c>
      <c r="GX9" s="5">
        <v>0</v>
      </c>
      <c r="GY9" s="5">
        <v>5000</v>
      </c>
      <c r="GZ9" s="5">
        <v>0</v>
      </c>
      <c r="HA9" s="5">
        <f t="shared" si="31"/>
        <v>5000</v>
      </c>
      <c r="HB9" s="9"/>
      <c r="HC9" s="1">
        <v>3</v>
      </c>
      <c r="HD9" s="2" t="s">
        <v>6</v>
      </c>
      <c r="HE9" s="5">
        <v>2159</v>
      </c>
      <c r="HF9" s="5">
        <v>16840200</v>
      </c>
      <c r="HG9" s="5">
        <v>0</v>
      </c>
      <c r="HH9" s="5">
        <f t="shared" si="32"/>
        <v>16840200</v>
      </c>
      <c r="HI9" s="9"/>
      <c r="HJ9" s="1">
        <v>3</v>
      </c>
      <c r="HK9" s="2" t="s">
        <v>6</v>
      </c>
      <c r="HL9" s="5"/>
      <c r="HM9" s="5"/>
      <c r="HN9" s="5"/>
      <c r="HO9" s="5">
        <f t="shared" si="33"/>
        <v>0</v>
      </c>
      <c r="HP9" s="9"/>
      <c r="HQ9" s="1">
        <v>3</v>
      </c>
      <c r="HR9" s="2" t="s">
        <v>6</v>
      </c>
      <c r="HS9" s="5"/>
      <c r="HT9" s="5"/>
      <c r="HU9" s="5">
        <v>0</v>
      </c>
      <c r="HV9" s="5">
        <f t="shared" si="34"/>
        <v>0</v>
      </c>
      <c r="HW9" s="9"/>
      <c r="HX9" s="1">
        <v>3</v>
      </c>
      <c r="HY9" s="2" t="s">
        <v>6</v>
      </c>
      <c r="HZ9" s="5">
        <v>44</v>
      </c>
      <c r="IA9" s="5">
        <v>220000</v>
      </c>
      <c r="IB9" s="5">
        <v>0</v>
      </c>
      <c r="IC9" s="5">
        <f t="shared" si="35"/>
        <v>220000</v>
      </c>
      <c r="ID9" s="9"/>
      <c r="IE9" s="1">
        <v>3</v>
      </c>
      <c r="IF9" s="2" t="s">
        <v>6</v>
      </c>
      <c r="IG9" s="5">
        <v>109</v>
      </c>
      <c r="IH9" s="5">
        <v>6540000</v>
      </c>
      <c r="II9" s="5">
        <v>0</v>
      </c>
      <c r="IJ9" s="5">
        <f t="shared" si="36"/>
        <v>6540000</v>
      </c>
      <c r="IK9" s="9"/>
      <c r="IL9" s="1">
        <v>3</v>
      </c>
      <c r="IM9" s="2" t="s">
        <v>6</v>
      </c>
      <c r="IN9" s="5">
        <v>2299</v>
      </c>
      <c r="IO9" s="5">
        <v>2299000</v>
      </c>
      <c r="IP9" s="5">
        <v>0</v>
      </c>
      <c r="IQ9" s="5">
        <f t="shared" si="37"/>
        <v>2299000</v>
      </c>
      <c r="IR9" s="9"/>
      <c r="IS9" s="1">
        <v>3</v>
      </c>
      <c r="IT9" s="2" t="s">
        <v>6</v>
      </c>
      <c r="IU9" s="5">
        <v>11</v>
      </c>
      <c r="IV9" s="5">
        <v>38500</v>
      </c>
      <c r="IW9" s="5">
        <v>0</v>
      </c>
      <c r="IX9" s="5">
        <f t="shared" si="38"/>
        <v>38500</v>
      </c>
      <c r="IY9" s="9"/>
      <c r="IZ9" s="1">
        <v>3</v>
      </c>
      <c r="JA9" s="2" t="s">
        <v>6</v>
      </c>
      <c r="JB9" s="5">
        <v>2640</v>
      </c>
      <c r="JC9" s="5">
        <v>4752000</v>
      </c>
      <c r="JD9" s="5">
        <v>0</v>
      </c>
      <c r="JE9" s="5">
        <f t="shared" si="39"/>
        <v>4752000</v>
      </c>
      <c r="JF9" s="9"/>
      <c r="JG9" s="1">
        <v>3</v>
      </c>
      <c r="JH9" s="2" t="s">
        <v>6</v>
      </c>
      <c r="JI9" s="5">
        <v>0</v>
      </c>
      <c r="JJ9" s="5">
        <v>0</v>
      </c>
      <c r="JK9" s="5">
        <v>0</v>
      </c>
      <c r="JL9" s="5">
        <f t="shared" si="40"/>
        <v>0</v>
      </c>
      <c r="JM9" s="9"/>
      <c r="JN9" s="1">
        <v>3</v>
      </c>
      <c r="JO9" s="2" t="s">
        <v>6</v>
      </c>
      <c r="JP9" s="5">
        <v>0</v>
      </c>
      <c r="JQ9" s="5">
        <v>7878000</v>
      </c>
      <c r="JR9" s="5">
        <v>0</v>
      </c>
      <c r="JS9" s="5">
        <f t="shared" si="41"/>
        <v>7878000</v>
      </c>
      <c r="JT9" s="9"/>
      <c r="JU9" s="1">
        <v>3</v>
      </c>
      <c r="JV9" s="2" t="s">
        <v>6</v>
      </c>
      <c r="JW9" s="5">
        <v>0</v>
      </c>
      <c r="JX9" s="5">
        <v>0</v>
      </c>
      <c r="JY9" s="5">
        <v>0</v>
      </c>
      <c r="JZ9" s="5">
        <f t="shared" si="42"/>
        <v>0</v>
      </c>
      <c r="KA9" s="9"/>
      <c r="KB9" s="1">
        <v>3</v>
      </c>
      <c r="KC9" s="2" t="s">
        <v>6</v>
      </c>
      <c r="KD9" s="5">
        <v>1593.445164</v>
      </c>
      <c r="KE9" s="5">
        <v>9900000</v>
      </c>
      <c r="KF9" s="5">
        <v>0</v>
      </c>
      <c r="KG9" s="5">
        <f t="shared" si="43"/>
        <v>9900000</v>
      </c>
      <c r="KH9" s="9"/>
      <c r="KI9" s="1">
        <v>3</v>
      </c>
      <c r="KJ9" s="2" t="s">
        <v>6</v>
      </c>
      <c r="KK9" s="5">
        <v>0</v>
      </c>
      <c r="KL9" s="5">
        <v>0</v>
      </c>
      <c r="KM9" s="5">
        <v>0</v>
      </c>
      <c r="KN9" s="5">
        <f t="shared" si="44"/>
        <v>0</v>
      </c>
      <c r="KO9" s="9"/>
      <c r="KP9" s="1">
        <v>3</v>
      </c>
      <c r="KQ9" s="2" t="s">
        <v>6</v>
      </c>
      <c r="KR9" s="5">
        <v>0</v>
      </c>
      <c r="KS9" s="5">
        <v>0</v>
      </c>
      <c r="KT9" s="5">
        <v>0</v>
      </c>
      <c r="KU9" s="5">
        <f t="shared" si="45"/>
        <v>0</v>
      </c>
      <c r="KV9" s="9"/>
      <c r="KW9" s="1">
        <v>3</v>
      </c>
      <c r="KX9" s="2" t="s">
        <v>6</v>
      </c>
      <c r="KY9" s="5">
        <v>0</v>
      </c>
      <c r="KZ9" s="5">
        <v>0</v>
      </c>
      <c r="LA9" s="5">
        <v>0</v>
      </c>
      <c r="LB9" s="5">
        <f t="shared" si="46"/>
        <v>0</v>
      </c>
      <c r="LC9" s="9"/>
      <c r="LD9" s="1">
        <v>3</v>
      </c>
      <c r="LE9" s="2" t="s">
        <v>6</v>
      </c>
      <c r="LF9" s="5">
        <v>0</v>
      </c>
      <c r="LG9" s="5">
        <v>80000</v>
      </c>
      <c r="LH9" s="5">
        <v>0</v>
      </c>
      <c r="LI9" s="5">
        <f t="shared" si="47"/>
        <v>80000</v>
      </c>
      <c r="LJ9" s="9"/>
      <c r="LK9" s="1">
        <v>3</v>
      </c>
      <c r="LL9" s="2" t="s">
        <v>6</v>
      </c>
      <c r="LM9" s="5">
        <v>0</v>
      </c>
      <c r="LN9" s="5">
        <v>0</v>
      </c>
      <c r="LO9" s="5">
        <v>0</v>
      </c>
      <c r="LP9" s="5">
        <f t="shared" si="48"/>
        <v>0</v>
      </c>
      <c r="LQ9" s="9"/>
      <c r="LR9" s="1">
        <v>3</v>
      </c>
      <c r="LS9" s="2" t="s">
        <v>6</v>
      </c>
      <c r="LT9" s="5">
        <v>0</v>
      </c>
      <c r="LU9" s="5">
        <v>0</v>
      </c>
      <c r="LV9" s="5">
        <v>0</v>
      </c>
      <c r="LW9" s="5">
        <f t="shared" si="49"/>
        <v>0</v>
      </c>
      <c r="LX9" s="9"/>
      <c r="LY9" s="1">
        <v>3</v>
      </c>
      <c r="LZ9" s="2" t="s">
        <v>6</v>
      </c>
      <c r="MA9" s="5">
        <v>0</v>
      </c>
      <c r="MB9" s="5">
        <v>0</v>
      </c>
      <c r="MC9" s="5">
        <v>0</v>
      </c>
      <c r="MD9" s="5">
        <f t="shared" si="50"/>
        <v>0</v>
      </c>
      <c r="ME9" s="9"/>
      <c r="MF9" s="1">
        <v>3</v>
      </c>
      <c r="MG9" s="2" t="s">
        <v>6</v>
      </c>
      <c r="MH9" s="5">
        <v>0</v>
      </c>
      <c r="MI9" s="5">
        <v>300000</v>
      </c>
      <c r="MJ9" s="5">
        <v>0</v>
      </c>
      <c r="MK9" s="5">
        <f t="shared" si="51"/>
        <v>300000</v>
      </c>
      <c r="ML9" s="9"/>
      <c r="MM9" s="1">
        <v>3</v>
      </c>
      <c r="MN9" s="2" t="s">
        <v>6</v>
      </c>
      <c r="MO9" s="5">
        <v>203</v>
      </c>
      <c r="MP9" s="5">
        <v>13702.5</v>
      </c>
      <c r="MQ9" s="5">
        <v>0</v>
      </c>
      <c r="MR9" s="5">
        <f t="shared" si="52"/>
        <v>13702.5</v>
      </c>
      <c r="MS9" s="9"/>
      <c r="MT9" s="1">
        <v>3</v>
      </c>
      <c r="MU9" s="2" t="s">
        <v>6</v>
      </c>
      <c r="MV9" s="5">
        <v>1</v>
      </c>
      <c r="MW9" s="5">
        <v>15000</v>
      </c>
      <c r="MX9" s="5">
        <v>0</v>
      </c>
      <c r="MY9" s="5">
        <f t="shared" si="53"/>
        <v>15000</v>
      </c>
      <c r="MZ9" s="9"/>
      <c r="NA9" s="1">
        <v>3</v>
      </c>
      <c r="NB9" s="2" t="s">
        <v>6</v>
      </c>
      <c r="NC9" s="5">
        <v>0</v>
      </c>
      <c r="ND9" s="5">
        <f t="shared" si="54"/>
        <v>105743927.5</v>
      </c>
      <c r="NE9" s="5">
        <f t="shared" si="0"/>
        <v>51100</v>
      </c>
      <c r="NF9" s="5">
        <f t="shared" si="1"/>
        <v>105795027.5</v>
      </c>
      <c r="NG9" s="9"/>
    </row>
    <row r="10" spans="1:371" ht="16.5" hidden="1">
      <c r="A10" s="23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2"/>
        <v>0</v>
      </c>
      <c r="G10" s="9"/>
      <c r="H10" s="1">
        <v>4</v>
      </c>
      <c r="I10" s="2" t="s">
        <v>7</v>
      </c>
      <c r="J10" s="5">
        <v>35140</v>
      </c>
      <c r="K10" s="5">
        <v>20936000</v>
      </c>
      <c r="L10" s="5">
        <v>0</v>
      </c>
      <c r="M10" s="5">
        <f t="shared" si="3"/>
        <v>20936000</v>
      </c>
      <c r="N10" s="9"/>
      <c r="O10" s="1">
        <v>4</v>
      </c>
      <c r="P10" s="2" t="s">
        <v>7</v>
      </c>
      <c r="Q10" s="5">
        <v>1820</v>
      </c>
      <c r="R10" s="5">
        <v>546000</v>
      </c>
      <c r="S10" s="5">
        <v>0</v>
      </c>
      <c r="T10" s="5">
        <f t="shared" si="4"/>
        <v>546000</v>
      </c>
      <c r="U10" s="9"/>
      <c r="V10" s="1">
        <v>4</v>
      </c>
      <c r="W10" s="2" t="s">
        <v>7</v>
      </c>
      <c r="X10" s="5">
        <v>30248</v>
      </c>
      <c r="Y10" s="5">
        <v>7562000</v>
      </c>
      <c r="Z10" s="5">
        <v>0</v>
      </c>
      <c r="AA10" s="5">
        <f t="shared" si="5"/>
        <v>7562000</v>
      </c>
      <c r="AB10" s="9"/>
      <c r="AC10" s="1">
        <v>4</v>
      </c>
      <c r="AD10" s="2" t="s">
        <v>7</v>
      </c>
      <c r="AE10" s="5">
        <v>566</v>
      </c>
      <c r="AF10" s="5">
        <v>113200</v>
      </c>
      <c r="AG10" s="5">
        <v>0</v>
      </c>
      <c r="AH10" s="5">
        <f t="shared" si="6"/>
        <v>113200</v>
      </c>
      <c r="AI10" s="9"/>
      <c r="AJ10" s="1">
        <v>4</v>
      </c>
      <c r="AK10" s="2" t="s">
        <v>7</v>
      </c>
      <c r="AL10" s="5">
        <v>410</v>
      </c>
      <c r="AM10" s="5">
        <v>61500</v>
      </c>
      <c r="AN10" s="5">
        <v>0</v>
      </c>
      <c r="AO10" s="5">
        <f t="shared" si="7"/>
        <v>61500</v>
      </c>
      <c r="AP10" s="9"/>
      <c r="AQ10" s="1">
        <v>4</v>
      </c>
      <c r="AR10" s="2" t="s">
        <v>7</v>
      </c>
      <c r="AS10" s="5">
        <v>1820</v>
      </c>
      <c r="AT10" s="5">
        <v>364000</v>
      </c>
      <c r="AU10" s="5">
        <v>0</v>
      </c>
      <c r="AV10" s="5">
        <f t="shared" si="8"/>
        <v>364000</v>
      </c>
      <c r="AW10" s="9"/>
      <c r="AX10" s="1">
        <v>4</v>
      </c>
      <c r="AY10" s="2" t="s">
        <v>7</v>
      </c>
      <c r="AZ10" s="5">
        <v>1820</v>
      </c>
      <c r="BA10" s="5">
        <v>182000</v>
      </c>
      <c r="BB10" s="5">
        <v>0</v>
      </c>
      <c r="BC10" s="5">
        <f t="shared" si="9"/>
        <v>182000</v>
      </c>
      <c r="BD10" s="9"/>
      <c r="BE10" s="1">
        <v>4</v>
      </c>
      <c r="BF10" s="2" t="s">
        <v>7</v>
      </c>
      <c r="BG10" s="5">
        <v>1820</v>
      </c>
      <c r="BH10" s="5">
        <v>546000</v>
      </c>
      <c r="BI10" s="5">
        <v>0</v>
      </c>
      <c r="BJ10" s="5">
        <f t="shared" si="10"/>
        <v>546000</v>
      </c>
      <c r="BK10" s="9"/>
      <c r="BL10" s="1">
        <v>4</v>
      </c>
      <c r="BM10" s="2" t="s">
        <v>7</v>
      </c>
      <c r="BN10" s="5">
        <v>55193</v>
      </c>
      <c r="BO10" s="5">
        <v>14785700</v>
      </c>
      <c r="BP10" s="5">
        <v>0</v>
      </c>
      <c r="BQ10" s="5">
        <f t="shared" si="11"/>
        <v>14785700</v>
      </c>
      <c r="BR10" s="9"/>
      <c r="BS10" s="1">
        <v>4</v>
      </c>
      <c r="BT10" s="2" t="s">
        <v>7</v>
      </c>
      <c r="BU10" s="5">
        <v>0</v>
      </c>
      <c r="BV10" s="5">
        <v>0</v>
      </c>
      <c r="BW10" s="5">
        <v>0</v>
      </c>
      <c r="BX10" s="5">
        <f t="shared" si="12"/>
        <v>0</v>
      </c>
      <c r="BY10" s="9"/>
      <c r="BZ10" s="1">
        <v>4</v>
      </c>
      <c r="CA10" s="2" t="s">
        <v>7</v>
      </c>
      <c r="CB10" s="5">
        <v>1805</v>
      </c>
      <c r="CC10" s="5">
        <v>361000</v>
      </c>
      <c r="CD10" s="5">
        <v>0</v>
      </c>
      <c r="CE10" s="5">
        <f t="shared" si="13"/>
        <v>361000</v>
      </c>
      <c r="CF10" s="9"/>
      <c r="CG10" s="1">
        <v>4</v>
      </c>
      <c r="CH10" s="2" t="s">
        <v>7</v>
      </c>
      <c r="CI10" s="5">
        <v>1805</v>
      </c>
      <c r="CJ10" s="5">
        <v>361000</v>
      </c>
      <c r="CK10" s="5">
        <v>0</v>
      </c>
      <c r="CL10" s="5">
        <f t="shared" si="14"/>
        <v>361000</v>
      </c>
      <c r="CM10" s="9"/>
      <c r="CN10" s="1">
        <v>4</v>
      </c>
      <c r="CO10" s="2" t="s">
        <v>7</v>
      </c>
      <c r="CP10" s="5">
        <v>1805</v>
      </c>
      <c r="CQ10" s="5">
        <v>812250</v>
      </c>
      <c r="CR10" s="5">
        <v>0</v>
      </c>
      <c r="CS10" s="5">
        <f t="shared" si="15"/>
        <v>812250</v>
      </c>
      <c r="CT10" s="9"/>
      <c r="CU10" s="1">
        <v>4</v>
      </c>
      <c r="CV10" s="2" t="s">
        <v>7</v>
      </c>
      <c r="CW10" s="5">
        <v>4749</v>
      </c>
      <c r="CX10" s="5">
        <v>712350</v>
      </c>
      <c r="CY10" s="5">
        <v>0</v>
      </c>
      <c r="CZ10" s="5">
        <f t="shared" si="16"/>
        <v>712350</v>
      </c>
      <c r="DA10" s="9"/>
      <c r="DB10" s="1">
        <v>4</v>
      </c>
      <c r="DC10" s="2" t="s">
        <v>7</v>
      </c>
      <c r="DD10" s="5">
        <v>100</v>
      </c>
      <c r="DE10" s="5">
        <v>15000</v>
      </c>
      <c r="DF10" s="5">
        <v>0</v>
      </c>
      <c r="DG10" s="5">
        <f t="shared" si="17"/>
        <v>15000</v>
      </c>
      <c r="DH10" s="9"/>
      <c r="DI10" s="1">
        <v>4</v>
      </c>
      <c r="DJ10" s="2" t="s">
        <v>7</v>
      </c>
      <c r="DK10" s="5">
        <v>150</v>
      </c>
      <c r="DL10" s="5">
        <v>75000</v>
      </c>
      <c r="DM10" s="5">
        <v>0</v>
      </c>
      <c r="DN10" s="5">
        <f t="shared" si="18"/>
        <v>75000</v>
      </c>
      <c r="DO10" s="9"/>
      <c r="DP10" s="1">
        <v>4</v>
      </c>
      <c r="DQ10" s="2" t="s">
        <v>7</v>
      </c>
      <c r="DR10" s="5">
        <v>1364</v>
      </c>
      <c r="DS10" s="5">
        <v>1364000</v>
      </c>
      <c r="DT10" s="5">
        <v>0</v>
      </c>
      <c r="DU10" s="5">
        <f t="shared" si="19"/>
        <v>1364000</v>
      </c>
      <c r="DV10" s="9"/>
      <c r="DW10" s="1">
        <v>4</v>
      </c>
      <c r="DX10" s="2" t="s">
        <v>7</v>
      </c>
      <c r="DY10" s="5">
        <v>1969</v>
      </c>
      <c r="DZ10" s="5">
        <v>196900</v>
      </c>
      <c r="EA10" s="5">
        <v>0</v>
      </c>
      <c r="EB10" s="5">
        <f t="shared" si="20"/>
        <v>196900</v>
      </c>
      <c r="EC10" s="9"/>
      <c r="ED10" s="1">
        <v>4</v>
      </c>
      <c r="EE10" s="2" t="s">
        <v>7</v>
      </c>
      <c r="EF10" s="5">
        <v>0</v>
      </c>
      <c r="EG10" s="5">
        <v>0</v>
      </c>
      <c r="EH10" s="5">
        <v>0</v>
      </c>
      <c r="EI10" s="5">
        <f t="shared" si="21"/>
        <v>0</v>
      </c>
      <c r="EJ10" s="9"/>
      <c r="EK10" s="1">
        <v>4</v>
      </c>
      <c r="EL10" s="2" t="s">
        <v>7</v>
      </c>
      <c r="EM10" s="5">
        <v>0</v>
      </c>
      <c r="EN10" s="5">
        <v>27000</v>
      </c>
      <c r="EO10" s="5">
        <v>2233.3333333333335</v>
      </c>
      <c r="EP10" s="5">
        <f t="shared" si="22"/>
        <v>29233.333333333332</v>
      </c>
      <c r="EQ10" s="9"/>
      <c r="ER10" s="1">
        <v>4</v>
      </c>
      <c r="ES10" s="2" t="s">
        <v>7</v>
      </c>
      <c r="ET10" s="5">
        <v>0</v>
      </c>
      <c r="EU10" s="5">
        <v>0</v>
      </c>
      <c r="EV10" s="5">
        <v>0</v>
      </c>
      <c r="EW10" s="5">
        <f t="shared" si="23"/>
        <v>0</v>
      </c>
      <c r="EX10" s="9"/>
      <c r="EY10" s="1">
        <v>4</v>
      </c>
      <c r="EZ10" s="2" t="s">
        <v>7</v>
      </c>
      <c r="FA10" s="5">
        <v>0</v>
      </c>
      <c r="FB10" s="5">
        <v>0</v>
      </c>
      <c r="FC10" s="5">
        <v>0</v>
      </c>
      <c r="FD10" s="5">
        <f t="shared" si="24"/>
        <v>0</v>
      </c>
      <c r="FE10" s="9"/>
      <c r="FF10" s="1">
        <v>4</v>
      </c>
      <c r="FG10" s="2" t="s">
        <v>7</v>
      </c>
      <c r="FH10" s="5">
        <v>0</v>
      </c>
      <c r="FI10" s="5">
        <v>0</v>
      </c>
      <c r="FJ10" s="5">
        <v>0</v>
      </c>
      <c r="FK10" s="5">
        <f t="shared" si="25"/>
        <v>0</v>
      </c>
      <c r="FL10" s="9"/>
      <c r="FM10" s="1">
        <v>4</v>
      </c>
      <c r="FN10" s="2" t="s">
        <v>7</v>
      </c>
      <c r="FO10" s="5">
        <v>2269257</v>
      </c>
      <c r="FP10" s="5">
        <v>0</v>
      </c>
      <c r="FQ10" s="5">
        <v>0</v>
      </c>
      <c r="FR10" s="5">
        <f t="shared" si="26"/>
        <v>0</v>
      </c>
      <c r="FS10" s="9"/>
      <c r="FT10" s="1">
        <v>4</v>
      </c>
      <c r="FU10" s="2" t="s">
        <v>7</v>
      </c>
      <c r="FV10" s="5">
        <v>492</v>
      </c>
      <c r="FW10" s="5">
        <v>123000</v>
      </c>
      <c r="FX10" s="5">
        <v>15000</v>
      </c>
      <c r="FY10" s="5">
        <f t="shared" si="27"/>
        <v>138000</v>
      </c>
      <c r="FZ10" s="9"/>
      <c r="GA10" s="1">
        <v>4</v>
      </c>
      <c r="GB10" s="2" t="s">
        <v>7</v>
      </c>
      <c r="GC10" s="5">
        <v>294</v>
      </c>
      <c r="GD10" s="5">
        <v>117600</v>
      </c>
      <c r="GE10" s="5">
        <v>14400</v>
      </c>
      <c r="GF10" s="5">
        <f t="shared" si="28"/>
        <v>132000</v>
      </c>
      <c r="GG10" s="9"/>
      <c r="GH10" s="1">
        <v>4</v>
      </c>
      <c r="GI10" s="2" t="s">
        <v>7</v>
      </c>
      <c r="GJ10" s="5">
        <v>198</v>
      </c>
      <c r="GK10" s="5">
        <v>118800</v>
      </c>
      <c r="GL10" s="5">
        <v>15000</v>
      </c>
      <c r="GM10" s="5">
        <f t="shared" si="29"/>
        <v>133800</v>
      </c>
      <c r="GN10" s="9"/>
      <c r="GO10" s="1">
        <v>4</v>
      </c>
      <c r="GP10" s="2" t="s">
        <v>7</v>
      </c>
      <c r="GQ10" s="5">
        <v>660</v>
      </c>
      <c r="GR10" s="5">
        <v>66000</v>
      </c>
      <c r="GS10" s="5">
        <v>0</v>
      </c>
      <c r="GT10" s="5">
        <f t="shared" si="30"/>
        <v>66000</v>
      </c>
      <c r="GU10" s="9"/>
      <c r="GV10" s="1">
        <v>4</v>
      </c>
      <c r="GW10" s="2" t="s">
        <v>7</v>
      </c>
      <c r="GX10" s="5">
        <v>0</v>
      </c>
      <c r="GY10" s="5">
        <v>5000</v>
      </c>
      <c r="GZ10" s="5">
        <v>0</v>
      </c>
      <c r="HA10" s="5">
        <f t="shared" si="31"/>
        <v>5000</v>
      </c>
      <c r="HB10" s="9"/>
      <c r="HC10" s="1">
        <v>4</v>
      </c>
      <c r="HD10" s="2" t="s">
        <v>7</v>
      </c>
      <c r="HE10" s="5">
        <v>1820</v>
      </c>
      <c r="HF10" s="5">
        <v>14196000</v>
      </c>
      <c r="HG10" s="5">
        <v>0</v>
      </c>
      <c r="HH10" s="5">
        <f t="shared" si="32"/>
        <v>14196000</v>
      </c>
      <c r="HI10" s="9"/>
      <c r="HJ10" s="1">
        <v>4</v>
      </c>
      <c r="HK10" s="2" t="s">
        <v>7</v>
      </c>
      <c r="HL10" s="5"/>
      <c r="HM10" s="5"/>
      <c r="HN10" s="5"/>
      <c r="HO10" s="5">
        <f t="shared" si="33"/>
        <v>0</v>
      </c>
      <c r="HP10" s="9"/>
      <c r="HQ10" s="1">
        <v>4</v>
      </c>
      <c r="HR10" s="2" t="s">
        <v>7</v>
      </c>
      <c r="HS10" s="5"/>
      <c r="HT10" s="5"/>
      <c r="HU10" s="5">
        <v>0</v>
      </c>
      <c r="HV10" s="5">
        <f t="shared" si="34"/>
        <v>0</v>
      </c>
      <c r="HW10" s="9"/>
      <c r="HX10" s="1">
        <v>4</v>
      </c>
      <c r="HY10" s="2" t="s">
        <v>7</v>
      </c>
      <c r="HZ10" s="5">
        <v>44</v>
      </c>
      <c r="IA10" s="5">
        <v>220000</v>
      </c>
      <c r="IB10" s="5">
        <v>0</v>
      </c>
      <c r="IC10" s="5">
        <f t="shared" si="35"/>
        <v>220000</v>
      </c>
      <c r="ID10" s="9"/>
      <c r="IE10" s="1">
        <v>4</v>
      </c>
      <c r="IF10" s="2" t="s">
        <v>7</v>
      </c>
      <c r="IG10" s="5">
        <v>94</v>
      </c>
      <c r="IH10" s="5">
        <v>5640000</v>
      </c>
      <c r="II10" s="5">
        <v>0</v>
      </c>
      <c r="IJ10" s="5">
        <f t="shared" si="36"/>
        <v>5640000</v>
      </c>
      <c r="IK10" s="9"/>
      <c r="IL10" s="1">
        <v>4</v>
      </c>
      <c r="IM10" s="2" t="s">
        <v>7</v>
      </c>
      <c r="IN10" s="5">
        <v>1820</v>
      </c>
      <c r="IO10" s="5">
        <v>1820000</v>
      </c>
      <c r="IP10" s="5">
        <v>0</v>
      </c>
      <c r="IQ10" s="5">
        <f t="shared" si="37"/>
        <v>1820000</v>
      </c>
      <c r="IR10" s="9"/>
      <c r="IS10" s="1">
        <v>4</v>
      </c>
      <c r="IT10" s="2" t="s">
        <v>7</v>
      </c>
      <c r="IU10" s="5">
        <v>11</v>
      </c>
      <c r="IV10" s="5">
        <v>38500</v>
      </c>
      <c r="IW10" s="5">
        <v>0</v>
      </c>
      <c r="IX10" s="5">
        <f t="shared" si="38"/>
        <v>38500</v>
      </c>
      <c r="IY10" s="9"/>
      <c r="IZ10" s="1">
        <v>4</v>
      </c>
      <c r="JA10" s="2" t="s">
        <v>7</v>
      </c>
      <c r="JB10" s="5">
        <v>2351</v>
      </c>
      <c r="JC10" s="5">
        <v>4231800</v>
      </c>
      <c r="JD10" s="5">
        <v>0</v>
      </c>
      <c r="JE10" s="5">
        <f t="shared" si="39"/>
        <v>4231800</v>
      </c>
      <c r="JF10" s="9"/>
      <c r="JG10" s="1">
        <v>4</v>
      </c>
      <c r="JH10" s="2" t="s">
        <v>7</v>
      </c>
      <c r="JI10" s="5">
        <v>0</v>
      </c>
      <c r="JJ10" s="5">
        <v>0</v>
      </c>
      <c r="JK10" s="5">
        <v>0</v>
      </c>
      <c r="JL10" s="5">
        <f t="shared" si="40"/>
        <v>0</v>
      </c>
      <c r="JM10" s="9"/>
      <c r="JN10" s="1">
        <v>4</v>
      </c>
      <c r="JO10" s="2" t="s">
        <v>7</v>
      </c>
      <c r="JP10" s="5">
        <v>0</v>
      </c>
      <c r="JQ10" s="5">
        <v>6534000</v>
      </c>
      <c r="JR10" s="5">
        <v>0</v>
      </c>
      <c r="JS10" s="5">
        <f t="shared" si="41"/>
        <v>6534000</v>
      </c>
      <c r="JT10" s="9"/>
      <c r="JU10" s="1">
        <v>4</v>
      </c>
      <c r="JV10" s="2" t="s">
        <v>7</v>
      </c>
      <c r="JW10" s="5">
        <v>0</v>
      </c>
      <c r="JX10" s="5">
        <v>0</v>
      </c>
      <c r="JY10" s="5">
        <v>0</v>
      </c>
      <c r="JZ10" s="5">
        <f t="shared" si="42"/>
        <v>0</v>
      </c>
      <c r="KA10" s="9"/>
      <c r="KB10" s="1">
        <v>4</v>
      </c>
      <c r="KC10" s="2" t="s">
        <v>7</v>
      </c>
      <c r="KD10" s="5">
        <v>1565.8788559999998</v>
      </c>
      <c r="KE10" s="5">
        <v>9670000</v>
      </c>
      <c r="KF10" s="5">
        <v>0</v>
      </c>
      <c r="KG10" s="5">
        <f t="shared" si="43"/>
        <v>9670000</v>
      </c>
      <c r="KH10" s="9"/>
      <c r="KI10" s="1">
        <v>4</v>
      </c>
      <c r="KJ10" s="2" t="s">
        <v>7</v>
      </c>
      <c r="KK10" s="5">
        <v>0</v>
      </c>
      <c r="KL10" s="5">
        <v>0</v>
      </c>
      <c r="KM10" s="5">
        <v>0</v>
      </c>
      <c r="KN10" s="5">
        <f t="shared" si="44"/>
        <v>0</v>
      </c>
      <c r="KO10" s="9"/>
      <c r="KP10" s="1">
        <v>4</v>
      </c>
      <c r="KQ10" s="2" t="s">
        <v>7</v>
      </c>
      <c r="KR10" s="5">
        <v>0</v>
      </c>
      <c r="KS10" s="5">
        <v>0</v>
      </c>
      <c r="KT10" s="5">
        <v>0</v>
      </c>
      <c r="KU10" s="5">
        <f t="shared" si="45"/>
        <v>0</v>
      </c>
      <c r="KV10" s="9"/>
      <c r="KW10" s="1">
        <v>4</v>
      </c>
      <c r="KX10" s="2" t="s">
        <v>7</v>
      </c>
      <c r="KY10" s="5">
        <v>0</v>
      </c>
      <c r="KZ10" s="5">
        <v>0</v>
      </c>
      <c r="LA10" s="5">
        <v>0</v>
      </c>
      <c r="LB10" s="5">
        <f t="shared" si="46"/>
        <v>0</v>
      </c>
      <c r="LC10" s="9"/>
      <c r="LD10" s="1">
        <v>4</v>
      </c>
      <c r="LE10" s="2" t="s">
        <v>7</v>
      </c>
      <c r="LF10" s="5">
        <v>0</v>
      </c>
      <c r="LG10" s="5">
        <v>25000</v>
      </c>
      <c r="LH10" s="5">
        <v>0</v>
      </c>
      <c r="LI10" s="5">
        <f t="shared" si="47"/>
        <v>25000</v>
      </c>
      <c r="LJ10" s="9"/>
      <c r="LK10" s="1">
        <v>4</v>
      </c>
      <c r="LL10" s="2" t="s">
        <v>7</v>
      </c>
      <c r="LM10" s="5">
        <v>0</v>
      </c>
      <c r="LN10" s="5">
        <v>0</v>
      </c>
      <c r="LO10" s="5">
        <v>0</v>
      </c>
      <c r="LP10" s="5">
        <f t="shared" si="48"/>
        <v>0</v>
      </c>
      <c r="LQ10" s="9"/>
      <c r="LR10" s="1">
        <v>4</v>
      </c>
      <c r="LS10" s="2" t="s">
        <v>7</v>
      </c>
      <c r="LT10" s="5">
        <v>0</v>
      </c>
      <c r="LU10" s="5">
        <v>62063.200000000004</v>
      </c>
      <c r="LV10" s="5">
        <v>150000</v>
      </c>
      <c r="LW10" s="5">
        <f t="shared" si="49"/>
        <v>212063.2</v>
      </c>
      <c r="LX10" s="9"/>
      <c r="LY10" s="1">
        <v>4</v>
      </c>
      <c r="LZ10" s="2" t="s">
        <v>7</v>
      </c>
      <c r="MA10" s="5">
        <v>226</v>
      </c>
      <c r="MB10" s="5">
        <v>1200</v>
      </c>
      <c r="MC10" s="5">
        <v>600</v>
      </c>
      <c r="MD10" s="5">
        <f t="shared" si="50"/>
        <v>1800</v>
      </c>
      <c r="ME10" s="9"/>
      <c r="MF10" s="1">
        <v>4</v>
      </c>
      <c r="MG10" s="2" t="s">
        <v>7</v>
      </c>
      <c r="MH10" s="5">
        <v>0</v>
      </c>
      <c r="MI10" s="5">
        <v>300000</v>
      </c>
      <c r="MJ10" s="5">
        <v>0</v>
      </c>
      <c r="MK10" s="5">
        <f t="shared" si="51"/>
        <v>300000</v>
      </c>
      <c r="ML10" s="9"/>
      <c r="MM10" s="1">
        <v>4</v>
      </c>
      <c r="MN10" s="2" t="s">
        <v>7</v>
      </c>
      <c r="MO10" s="5">
        <v>185</v>
      </c>
      <c r="MP10" s="5">
        <v>11100</v>
      </c>
      <c r="MQ10" s="5">
        <v>0</v>
      </c>
      <c r="MR10" s="5">
        <f t="shared" si="52"/>
        <v>11100</v>
      </c>
      <c r="MS10" s="9"/>
      <c r="MT10" s="1">
        <v>4</v>
      </c>
      <c r="MU10" s="2" t="s">
        <v>7</v>
      </c>
      <c r="MV10" s="5">
        <v>1</v>
      </c>
      <c r="MW10" s="5">
        <v>15000</v>
      </c>
      <c r="MX10" s="5">
        <v>0</v>
      </c>
      <c r="MY10" s="5">
        <f t="shared" si="53"/>
        <v>15000</v>
      </c>
      <c r="MZ10" s="9"/>
      <c r="NA10" s="1">
        <v>4</v>
      </c>
      <c r="NB10" s="2" t="s">
        <v>7</v>
      </c>
      <c r="NC10" s="5">
        <v>0</v>
      </c>
      <c r="ND10" s="5">
        <f t="shared" si="54"/>
        <v>92215963.200000003</v>
      </c>
      <c r="NE10" s="5">
        <f t="shared" si="0"/>
        <v>197233.33333333331</v>
      </c>
      <c r="NF10" s="5">
        <f t="shared" si="1"/>
        <v>92413196.533333346</v>
      </c>
      <c r="NG10" s="9"/>
    </row>
    <row r="11" spans="1:371" ht="16.5" hidden="1">
      <c r="A11" s="23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2"/>
        <v>0</v>
      </c>
      <c r="G11" s="9"/>
      <c r="H11" s="1">
        <v>5</v>
      </c>
      <c r="I11" s="2" t="s">
        <v>8</v>
      </c>
      <c r="J11" s="5">
        <v>58588</v>
      </c>
      <c r="K11" s="5">
        <v>34216400</v>
      </c>
      <c r="L11" s="5">
        <v>0</v>
      </c>
      <c r="M11" s="5">
        <f t="shared" si="3"/>
        <v>34216400</v>
      </c>
      <c r="N11" s="9"/>
      <c r="O11" s="1">
        <v>5</v>
      </c>
      <c r="P11" s="2" t="s">
        <v>8</v>
      </c>
      <c r="Q11" s="5">
        <v>2250</v>
      </c>
      <c r="R11" s="5">
        <v>675000</v>
      </c>
      <c r="S11" s="5">
        <v>0</v>
      </c>
      <c r="T11" s="5">
        <f t="shared" si="4"/>
        <v>675000</v>
      </c>
      <c r="U11" s="9"/>
      <c r="V11" s="1">
        <v>5</v>
      </c>
      <c r="W11" s="2" t="s">
        <v>8</v>
      </c>
      <c r="X11" s="5">
        <v>45374</v>
      </c>
      <c r="Y11" s="5">
        <v>11343500</v>
      </c>
      <c r="Z11" s="5">
        <v>0</v>
      </c>
      <c r="AA11" s="5">
        <f t="shared" si="5"/>
        <v>11343500</v>
      </c>
      <c r="AB11" s="9"/>
      <c r="AC11" s="1">
        <v>5</v>
      </c>
      <c r="AD11" s="2" t="s">
        <v>8</v>
      </c>
      <c r="AE11" s="5">
        <v>756</v>
      </c>
      <c r="AF11" s="5">
        <v>151200</v>
      </c>
      <c r="AG11" s="5">
        <v>0</v>
      </c>
      <c r="AH11" s="5">
        <f t="shared" si="6"/>
        <v>151200</v>
      </c>
      <c r="AI11" s="9"/>
      <c r="AJ11" s="1">
        <v>5</v>
      </c>
      <c r="AK11" s="2" t="s">
        <v>8</v>
      </c>
      <c r="AL11" s="5">
        <v>410</v>
      </c>
      <c r="AM11" s="5">
        <v>61500</v>
      </c>
      <c r="AN11" s="5">
        <v>0</v>
      </c>
      <c r="AO11" s="5">
        <f t="shared" si="7"/>
        <v>61500</v>
      </c>
      <c r="AP11" s="9"/>
      <c r="AQ11" s="1">
        <v>5</v>
      </c>
      <c r="AR11" s="2" t="s">
        <v>8</v>
      </c>
      <c r="AS11" s="5">
        <v>2250</v>
      </c>
      <c r="AT11" s="5">
        <v>450000</v>
      </c>
      <c r="AU11" s="5">
        <v>0</v>
      </c>
      <c r="AV11" s="5">
        <f t="shared" si="8"/>
        <v>450000</v>
      </c>
      <c r="AW11" s="9"/>
      <c r="AX11" s="1">
        <v>5</v>
      </c>
      <c r="AY11" s="2" t="s">
        <v>8</v>
      </c>
      <c r="AZ11" s="5">
        <v>2250</v>
      </c>
      <c r="BA11" s="5">
        <v>225000</v>
      </c>
      <c r="BB11" s="5">
        <v>0</v>
      </c>
      <c r="BC11" s="5">
        <f t="shared" si="9"/>
        <v>225000</v>
      </c>
      <c r="BD11" s="9"/>
      <c r="BE11" s="1">
        <v>5</v>
      </c>
      <c r="BF11" s="2" t="s">
        <v>8</v>
      </c>
      <c r="BG11" s="5">
        <v>2250</v>
      </c>
      <c r="BH11" s="5">
        <v>675000</v>
      </c>
      <c r="BI11" s="5">
        <v>0</v>
      </c>
      <c r="BJ11" s="5">
        <f t="shared" si="10"/>
        <v>675000</v>
      </c>
      <c r="BK11" s="9"/>
      <c r="BL11" s="1">
        <v>5</v>
      </c>
      <c r="BM11" s="2" t="s">
        <v>8</v>
      </c>
      <c r="BN11" s="5">
        <v>82801</v>
      </c>
      <c r="BO11" s="5">
        <v>21533500</v>
      </c>
      <c r="BP11" s="5">
        <v>0</v>
      </c>
      <c r="BQ11" s="5">
        <f t="shared" si="11"/>
        <v>21533500</v>
      </c>
      <c r="BR11" s="9"/>
      <c r="BS11" s="1">
        <v>5</v>
      </c>
      <c r="BT11" s="2" t="s">
        <v>8</v>
      </c>
      <c r="BU11" s="5">
        <v>0</v>
      </c>
      <c r="BV11" s="5">
        <v>0</v>
      </c>
      <c r="BW11" s="5">
        <v>0</v>
      </c>
      <c r="BX11" s="5">
        <f t="shared" si="12"/>
        <v>0</v>
      </c>
      <c r="BY11" s="9"/>
      <c r="BZ11" s="1">
        <v>5</v>
      </c>
      <c r="CA11" s="2" t="s">
        <v>8</v>
      </c>
      <c r="CB11" s="5">
        <v>2392</v>
      </c>
      <c r="CC11" s="5">
        <v>478400</v>
      </c>
      <c r="CD11" s="5">
        <v>0</v>
      </c>
      <c r="CE11" s="5">
        <f t="shared" si="13"/>
        <v>478400</v>
      </c>
      <c r="CF11" s="9"/>
      <c r="CG11" s="1">
        <v>5</v>
      </c>
      <c r="CH11" s="2" t="s">
        <v>8</v>
      </c>
      <c r="CI11" s="5">
        <v>2392</v>
      </c>
      <c r="CJ11" s="5">
        <v>478400</v>
      </c>
      <c r="CK11" s="5">
        <v>0</v>
      </c>
      <c r="CL11" s="5">
        <f t="shared" si="14"/>
        <v>478400</v>
      </c>
      <c r="CM11" s="9"/>
      <c r="CN11" s="1">
        <v>5</v>
      </c>
      <c r="CO11" s="2" t="s">
        <v>8</v>
      </c>
      <c r="CP11" s="5">
        <v>2392</v>
      </c>
      <c r="CQ11" s="5">
        <v>1076400</v>
      </c>
      <c r="CR11" s="5">
        <v>0</v>
      </c>
      <c r="CS11" s="5">
        <f t="shared" si="15"/>
        <v>1076400</v>
      </c>
      <c r="CT11" s="9"/>
      <c r="CU11" s="1">
        <v>5</v>
      </c>
      <c r="CV11" s="2" t="s">
        <v>8</v>
      </c>
      <c r="CW11" s="5">
        <v>11404</v>
      </c>
      <c r="CX11" s="5">
        <v>1710600</v>
      </c>
      <c r="CY11" s="5">
        <v>0</v>
      </c>
      <c r="CZ11" s="5">
        <f t="shared" si="16"/>
        <v>1710600</v>
      </c>
      <c r="DA11" s="9"/>
      <c r="DB11" s="1">
        <v>5</v>
      </c>
      <c r="DC11" s="2" t="s">
        <v>8</v>
      </c>
      <c r="DD11" s="5">
        <v>100</v>
      </c>
      <c r="DE11" s="5">
        <v>15000</v>
      </c>
      <c r="DF11" s="5">
        <v>0</v>
      </c>
      <c r="DG11" s="5">
        <f t="shared" si="17"/>
        <v>15000</v>
      </c>
      <c r="DH11" s="9"/>
      <c r="DI11" s="1">
        <v>5</v>
      </c>
      <c r="DJ11" s="2" t="s">
        <v>8</v>
      </c>
      <c r="DK11" s="5">
        <v>200</v>
      </c>
      <c r="DL11" s="5">
        <v>100000</v>
      </c>
      <c r="DM11" s="5">
        <v>0</v>
      </c>
      <c r="DN11" s="5">
        <f t="shared" si="18"/>
        <v>100000</v>
      </c>
      <c r="DO11" s="9"/>
      <c r="DP11" s="1">
        <v>5</v>
      </c>
      <c r="DQ11" s="2" t="s">
        <v>8</v>
      </c>
      <c r="DR11" s="5">
        <v>905</v>
      </c>
      <c r="DS11" s="5">
        <v>905000</v>
      </c>
      <c r="DT11" s="5">
        <v>0</v>
      </c>
      <c r="DU11" s="5">
        <f t="shared" si="19"/>
        <v>905000</v>
      </c>
      <c r="DV11" s="9"/>
      <c r="DW11" s="1">
        <v>5</v>
      </c>
      <c r="DX11" s="2" t="s">
        <v>8</v>
      </c>
      <c r="DY11" s="5">
        <v>5877</v>
      </c>
      <c r="DZ11" s="5">
        <v>587700</v>
      </c>
      <c r="EA11" s="5">
        <v>0</v>
      </c>
      <c r="EB11" s="5">
        <f t="shared" si="20"/>
        <v>587700</v>
      </c>
      <c r="EC11" s="9"/>
      <c r="ED11" s="1">
        <v>5</v>
      </c>
      <c r="EE11" s="2" t="s">
        <v>8</v>
      </c>
      <c r="EF11" s="5">
        <v>0</v>
      </c>
      <c r="EG11" s="5">
        <v>0</v>
      </c>
      <c r="EH11" s="5">
        <v>0</v>
      </c>
      <c r="EI11" s="5">
        <f t="shared" si="21"/>
        <v>0</v>
      </c>
      <c r="EJ11" s="9"/>
      <c r="EK11" s="1">
        <v>5</v>
      </c>
      <c r="EL11" s="2" t="s">
        <v>8</v>
      </c>
      <c r="EM11" s="5">
        <v>0</v>
      </c>
      <c r="EN11" s="5">
        <v>320000</v>
      </c>
      <c r="EO11" s="5">
        <v>119700</v>
      </c>
      <c r="EP11" s="5">
        <f t="shared" si="22"/>
        <v>439700</v>
      </c>
      <c r="EQ11" s="9"/>
      <c r="ER11" s="1">
        <v>5</v>
      </c>
      <c r="ES11" s="2" t="s">
        <v>8</v>
      </c>
      <c r="ET11" s="5">
        <v>0</v>
      </c>
      <c r="EU11" s="5">
        <v>0</v>
      </c>
      <c r="EV11" s="5">
        <v>0</v>
      </c>
      <c r="EW11" s="5">
        <f t="shared" si="23"/>
        <v>0</v>
      </c>
      <c r="EX11" s="9"/>
      <c r="EY11" s="1">
        <v>5</v>
      </c>
      <c r="EZ11" s="2" t="s">
        <v>8</v>
      </c>
      <c r="FA11" s="5">
        <v>0</v>
      </c>
      <c r="FB11" s="5">
        <v>0</v>
      </c>
      <c r="FC11" s="5">
        <v>0</v>
      </c>
      <c r="FD11" s="5">
        <f t="shared" si="24"/>
        <v>0</v>
      </c>
      <c r="FE11" s="9"/>
      <c r="FF11" s="1">
        <v>5</v>
      </c>
      <c r="FG11" s="2" t="s">
        <v>8</v>
      </c>
      <c r="FH11" s="5">
        <v>0</v>
      </c>
      <c r="FI11" s="5">
        <v>0</v>
      </c>
      <c r="FJ11" s="5">
        <v>0</v>
      </c>
      <c r="FK11" s="5">
        <f t="shared" si="25"/>
        <v>0</v>
      </c>
      <c r="FL11" s="9"/>
      <c r="FM11" s="1">
        <v>5</v>
      </c>
      <c r="FN11" s="2" t="s">
        <v>8</v>
      </c>
      <c r="FO11" s="5">
        <v>3303645</v>
      </c>
      <c r="FP11" s="5">
        <v>0</v>
      </c>
      <c r="FQ11" s="5">
        <v>0</v>
      </c>
      <c r="FR11" s="5">
        <f t="shared" si="26"/>
        <v>0</v>
      </c>
      <c r="FS11" s="9"/>
      <c r="FT11" s="1">
        <v>5</v>
      </c>
      <c r="FU11" s="2" t="s">
        <v>8</v>
      </c>
      <c r="FV11" s="5">
        <v>448</v>
      </c>
      <c r="FW11" s="5">
        <v>112000</v>
      </c>
      <c r="FX11" s="5">
        <v>16750</v>
      </c>
      <c r="FY11" s="5">
        <f t="shared" si="27"/>
        <v>128750</v>
      </c>
      <c r="FZ11" s="9"/>
      <c r="GA11" s="1">
        <v>5</v>
      </c>
      <c r="GB11" s="2" t="s">
        <v>8</v>
      </c>
      <c r="GC11" s="5">
        <v>270</v>
      </c>
      <c r="GD11" s="5">
        <v>108000</v>
      </c>
      <c r="GE11" s="5">
        <v>13600</v>
      </c>
      <c r="GF11" s="5">
        <f t="shared" si="28"/>
        <v>121600</v>
      </c>
      <c r="GG11" s="9"/>
      <c r="GH11" s="1">
        <v>5</v>
      </c>
      <c r="GI11" s="2" t="s">
        <v>8</v>
      </c>
      <c r="GJ11" s="5">
        <v>178</v>
      </c>
      <c r="GK11" s="5">
        <v>106800</v>
      </c>
      <c r="GL11" s="5">
        <v>13200</v>
      </c>
      <c r="GM11" s="5">
        <f t="shared" si="29"/>
        <v>120000</v>
      </c>
      <c r="GN11" s="9"/>
      <c r="GO11" s="1">
        <v>5</v>
      </c>
      <c r="GP11" s="2" t="s">
        <v>8</v>
      </c>
      <c r="GQ11" s="5">
        <v>1140</v>
      </c>
      <c r="GR11" s="5">
        <v>114000</v>
      </c>
      <c r="GS11" s="5">
        <v>0</v>
      </c>
      <c r="GT11" s="5">
        <f t="shared" si="30"/>
        <v>114000</v>
      </c>
      <c r="GU11" s="9"/>
      <c r="GV11" s="1">
        <v>5</v>
      </c>
      <c r="GW11" s="2" t="s">
        <v>8</v>
      </c>
      <c r="GX11" s="5">
        <v>0</v>
      </c>
      <c r="GY11" s="5">
        <v>5000</v>
      </c>
      <c r="GZ11" s="5">
        <v>0</v>
      </c>
      <c r="HA11" s="5">
        <f t="shared" si="31"/>
        <v>5000</v>
      </c>
      <c r="HB11" s="9"/>
      <c r="HC11" s="1">
        <v>5</v>
      </c>
      <c r="HD11" s="2" t="s">
        <v>8</v>
      </c>
      <c r="HE11" s="5">
        <v>2406</v>
      </c>
      <c r="HF11" s="5">
        <v>18766800</v>
      </c>
      <c r="HG11" s="5">
        <v>0</v>
      </c>
      <c r="HH11" s="5">
        <f t="shared" si="32"/>
        <v>18766800</v>
      </c>
      <c r="HI11" s="9"/>
      <c r="HJ11" s="1">
        <v>5</v>
      </c>
      <c r="HK11" s="2" t="s">
        <v>8</v>
      </c>
      <c r="HL11" s="5"/>
      <c r="HM11" s="5"/>
      <c r="HN11" s="5"/>
      <c r="HO11" s="5">
        <f t="shared" si="33"/>
        <v>0</v>
      </c>
      <c r="HP11" s="9"/>
      <c r="HQ11" s="1">
        <v>5</v>
      </c>
      <c r="HR11" s="2" t="s">
        <v>8</v>
      </c>
      <c r="HS11" s="5"/>
      <c r="HT11" s="5"/>
      <c r="HU11" s="5">
        <v>0</v>
      </c>
      <c r="HV11" s="5">
        <f t="shared" si="34"/>
        <v>0</v>
      </c>
      <c r="HW11" s="9"/>
      <c r="HX11" s="1">
        <v>5</v>
      </c>
      <c r="HY11" s="2" t="s">
        <v>8</v>
      </c>
      <c r="HZ11" s="5">
        <v>72</v>
      </c>
      <c r="IA11" s="5">
        <v>360000</v>
      </c>
      <c r="IB11" s="5">
        <v>0</v>
      </c>
      <c r="IC11" s="5">
        <f t="shared" si="35"/>
        <v>360000</v>
      </c>
      <c r="ID11" s="9"/>
      <c r="IE11" s="1">
        <v>5</v>
      </c>
      <c r="IF11" s="2" t="s">
        <v>8</v>
      </c>
      <c r="IG11" s="5">
        <v>119</v>
      </c>
      <c r="IH11" s="5">
        <v>7140000</v>
      </c>
      <c r="II11" s="5">
        <v>0</v>
      </c>
      <c r="IJ11" s="5">
        <f t="shared" si="36"/>
        <v>7140000</v>
      </c>
      <c r="IK11" s="9"/>
      <c r="IL11" s="1">
        <v>5</v>
      </c>
      <c r="IM11" s="2" t="s">
        <v>8</v>
      </c>
      <c r="IN11" s="5">
        <v>2410</v>
      </c>
      <c r="IO11" s="5">
        <v>2410000</v>
      </c>
      <c r="IP11" s="5">
        <v>0</v>
      </c>
      <c r="IQ11" s="5">
        <f t="shared" si="37"/>
        <v>2410000</v>
      </c>
      <c r="IR11" s="9"/>
      <c r="IS11" s="1">
        <v>5</v>
      </c>
      <c r="IT11" s="2" t="s">
        <v>8</v>
      </c>
      <c r="IU11" s="5">
        <v>18</v>
      </c>
      <c r="IV11" s="5">
        <v>63000</v>
      </c>
      <c r="IW11" s="5">
        <v>0</v>
      </c>
      <c r="IX11" s="5">
        <f t="shared" si="38"/>
        <v>63000</v>
      </c>
      <c r="IY11" s="9"/>
      <c r="IZ11" s="1">
        <v>5</v>
      </c>
      <c r="JA11" s="2" t="s">
        <v>8</v>
      </c>
      <c r="JB11" s="5">
        <v>3064</v>
      </c>
      <c r="JC11" s="5">
        <v>5515200</v>
      </c>
      <c r="JD11" s="5">
        <v>0</v>
      </c>
      <c r="JE11" s="5">
        <f t="shared" si="39"/>
        <v>5515200</v>
      </c>
      <c r="JF11" s="9"/>
      <c r="JG11" s="1">
        <v>5</v>
      </c>
      <c r="JH11" s="2" t="s">
        <v>8</v>
      </c>
      <c r="JI11" s="5">
        <v>0</v>
      </c>
      <c r="JJ11" s="5">
        <v>0</v>
      </c>
      <c r="JK11" s="5">
        <v>0</v>
      </c>
      <c r="JL11" s="5">
        <f t="shared" si="40"/>
        <v>0</v>
      </c>
      <c r="JM11" s="9"/>
      <c r="JN11" s="1">
        <v>5</v>
      </c>
      <c r="JO11" s="2" t="s">
        <v>8</v>
      </c>
      <c r="JP11" s="5">
        <v>0</v>
      </c>
      <c r="JQ11" s="5">
        <v>8575000</v>
      </c>
      <c r="JR11" s="5">
        <v>0</v>
      </c>
      <c r="JS11" s="5">
        <f t="shared" si="41"/>
        <v>8575000</v>
      </c>
      <c r="JT11" s="9"/>
      <c r="JU11" s="1">
        <v>5</v>
      </c>
      <c r="JV11" s="2" t="s">
        <v>8</v>
      </c>
      <c r="JW11" s="5">
        <v>0</v>
      </c>
      <c r="JX11" s="5">
        <v>0</v>
      </c>
      <c r="JY11" s="5">
        <v>0</v>
      </c>
      <c r="JZ11" s="5">
        <f t="shared" si="42"/>
        <v>0</v>
      </c>
      <c r="KA11" s="9"/>
      <c r="KB11" s="1">
        <v>5</v>
      </c>
      <c r="KC11" s="2" t="s">
        <v>8</v>
      </c>
      <c r="KD11" s="5">
        <v>2802.0012419999998</v>
      </c>
      <c r="KE11" s="5">
        <v>16400000</v>
      </c>
      <c r="KF11" s="5">
        <v>0</v>
      </c>
      <c r="KG11" s="5">
        <f t="shared" si="43"/>
        <v>16400000</v>
      </c>
      <c r="KH11" s="9"/>
      <c r="KI11" s="1">
        <v>5</v>
      </c>
      <c r="KJ11" s="2" t="s">
        <v>8</v>
      </c>
      <c r="KK11" s="5">
        <v>0</v>
      </c>
      <c r="KL11" s="5">
        <v>0</v>
      </c>
      <c r="KM11" s="5">
        <v>0</v>
      </c>
      <c r="KN11" s="5">
        <f t="shared" si="44"/>
        <v>0</v>
      </c>
      <c r="KO11" s="9"/>
      <c r="KP11" s="1">
        <v>5</v>
      </c>
      <c r="KQ11" s="2" t="s">
        <v>8</v>
      </c>
      <c r="KR11" s="5">
        <v>0</v>
      </c>
      <c r="KS11" s="5">
        <v>0</v>
      </c>
      <c r="KT11" s="5">
        <v>0</v>
      </c>
      <c r="KU11" s="5">
        <f t="shared" si="45"/>
        <v>0</v>
      </c>
      <c r="KV11" s="9"/>
      <c r="KW11" s="1">
        <v>5</v>
      </c>
      <c r="KX11" s="2" t="s">
        <v>8</v>
      </c>
      <c r="KY11" s="5">
        <v>0</v>
      </c>
      <c r="KZ11" s="5">
        <v>0</v>
      </c>
      <c r="LA11" s="5">
        <v>0</v>
      </c>
      <c r="LB11" s="5">
        <f t="shared" si="46"/>
        <v>0</v>
      </c>
      <c r="LC11" s="9"/>
      <c r="LD11" s="1">
        <v>5</v>
      </c>
      <c r="LE11" s="2" t="s">
        <v>8</v>
      </c>
      <c r="LF11" s="5">
        <v>0</v>
      </c>
      <c r="LG11" s="5">
        <v>80000</v>
      </c>
      <c r="LH11" s="5">
        <v>0</v>
      </c>
      <c r="LI11" s="5">
        <f t="shared" si="47"/>
        <v>80000</v>
      </c>
      <c r="LJ11" s="9"/>
      <c r="LK11" s="1">
        <v>5</v>
      </c>
      <c r="LL11" s="2" t="s">
        <v>8</v>
      </c>
      <c r="LM11" s="5">
        <v>0</v>
      </c>
      <c r="LN11" s="5">
        <v>0</v>
      </c>
      <c r="LO11" s="5">
        <v>0</v>
      </c>
      <c r="LP11" s="5">
        <f t="shared" si="48"/>
        <v>0</v>
      </c>
      <c r="LQ11" s="9"/>
      <c r="LR11" s="1">
        <v>5</v>
      </c>
      <c r="LS11" s="2" t="s">
        <v>8</v>
      </c>
      <c r="LT11" s="5">
        <v>0</v>
      </c>
      <c r="LU11" s="5">
        <v>1737636.2000000002</v>
      </c>
      <c r="LV11" s="5">
        <v>7500000</v>
      </c>
      <c r="LW11" s="5">
        <f t="shared" si="49"/>
        <v>9237636.1999999993</v>
      </c>
      <c r="LX11" s="9"/>
      <c r="LY11" s="1">
        <v>5</v>
      </c>
      <c r="LZ11" s="2" t="s">
        <v>8</v>
      </c>
      <c r="MA11" s="5">
        <v>420</v>
      </c>
      <c r="MB11" s="5">
        <v>69600</v>
      </c>
      <c r="MC11" s="5">
        <v>34800</v>
      </c>
      <c r="MD11" s="5">
        <f t="shared" si="50"/>
        <v>104400</v>
      </c>
      <c r="ME11" s="9"/>
      <c r="MF11" s="1">
        <v>5</v>
      </c>
      <c r="MG11" s="2" t="s">
        <v>8</v>
      </c>
      <c r="MH11" s="5">
        <v>0</v>
      </c>
      <c r="MI11" s="5">
        <v>300000</v>
      </c>
      <c r="MJ11" s="5">
        <v>0</v>
      </c>
      <c r="MK11" s="5">
        <f t="shared" si="51"/>
        <v>300000</v>
      </c>
      <c r="ML11" s="9"/>
      <c r="MM11" s="1">
        <v>5</v>
      </c>
      <c r="MN11" s="2" t="s">
        <v>8</v>
      </c>
      <c r="MO11" s="5">
        <v>231</v>
      </c>
      <c r="MP11" s="5">
        <v>15708</v>
      </c>
      <c r="MQ11" s="5">
        <v>0</v>
      </c>
      <c r="MR11" s="5">
        <f t="shared" si="52"/>
        <v>15708</v>
      </c>
      <c r="MS11" s="9"/>
      <c r="MT11" s="1">
        <v>5</v>
      </c>
      <c r="MU11" s="2" t="s">
        <v>8</v>
      </c>
      <c r="MV11" s="5">
        <v>1</v>
      </c>
      <c r="MW11" s="5">
        <v>15000</v>
      </c>
      <c r="MX11" s="5">
        <v>0</v>
      </c>
      <c r="MY11" s="5">
        <f t="shared" si="53"/>
        <v>15000</v>
      </c>
      <c r="MZ11" s="9"/>
      <c r="NA11" s="1">
        <v>5</v>
      </c>
      <c r="NB11" s="2" t="s">
        <v>8</v>
      </c>
      <c r="NC11" s="5">
        <v>0</v>
      </c>
      <c r="ND11" s="5">
        <f t="shared" si="54"/>
        <v>136896344.19999999</v>
      </c>
      <c r="NE11" s="5">
        <f t="shared" si="0"/>
        <v>7698050</v>
      </c>
      <c r="NF11" s="5">
        <f t="shared" si="1"/>
        <v>144594394.19999999</v>
      </c>
      <c r="NG11" s="9"/>
    </row>
    <row r="12" spans="1:371" ht="16.5" hidden="1">
      <c r="A12" s="23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2"/>
        <v>0</v>
      </c>
      <c r="G12" s="9"/>
      <c r="H12" s="1">
        <v>6</v>
      </c>
      <c r="I12" s="2" t="s">
        <v>9</v>
      </c>
      <c r="J12" s="5">
        <v>47744</v>
      </c>
      <c r="K12" s="5">
        <v>28236800</v>
      </c>
      <c r="L12" s="5">
        <v>0</v>
      </c>
      <c r="M12" s="5">
        <f t="shared" si="3"/>
        <v>28236800</v>
      </c>
      <c r="N12" s="9"/>
      <c r="O12" s="1">
        <v>6</v>
      </c>
      <c r="P12" s="2" t="s">
        <v>9</v>
      </c>
      <c r="Q12" s="5">
        <v>2258</v>
      </c>
      <c r="R12" s="5">
        <v>677400</v>
      </c>
      <c r="S12" s="5">
        <v>0</v>
      </c>
      <c r="T12" s="5">
        <f t="shared" si="4"/>
        <v>677400</v>
      </c>
      <c r="U12" s="9"/>
      <c r="V12" s="1">
        <v>6</v>
      </c>
      <c r="W12" s="2" t="s">
        <v>9</v>
      </c>
      <c r="X12" s="5">
        <v>45628</v>
      </c>
      <c r="Y12" s="5">
        <v>11407000</v>
      </c>
      <c r="Z12" s="5">
        <v>0</v>
      </c>
      <c r="AA12" s="5">
        <f t="shared" si="5"/>
        <v>11407000</v>
      </c>
      <c r="AB12" s="9"/>
      <c r="AC12" s="1">
        <v>6</v>
      </c>
      <c r="AD12" s="2" t="s">
        <v>9</v>
      </c>
      <c r="AE12" s="5">
        <v>829</v>
      </c>
      <c r="AF12" s="5">
        <v>165800</v>
      </c>
      <c r="AG12" s="5">
        <v>0</v>
      </c>
      <c r="AH12" s="5">
        <f t="shared" si="6"/>
        <v>165800</v>
      </c>
      <c r="AI12" s="9"/>
      <c r="AJ12" s="1">
        <v>6</v>
      </c>
      <c r="AK12" s="2" t="s">
        <v>9</v>
      </c>
      <c r="AL12" s="5">
        <v>410</v>
      </c>
      <c r="AM12" s="5">
        <v>61500</v>
      </c>
      <c r="AN12" s="5">
        <v>0</v>
      </c>
      <c r="AO12" s="5">
        <f t="shared" si="7"/>
        <v>61500</v>
      </c>
      <c r="AP12" s="9"/>
      <c r="AQ12" s="1">
        <v>6</v>
      </c>
      <c r="AR12" s="2" t="s">
        <v>9</v>
      </c>
      <c r="AS12" s="5">
        <v>2258</v>
      </c>
      <c r="AT12" s="5">
        <v>451600</v>
      </c>
      <c r="AU12" s="5">
        <v>0</v>
      </c>
      <c r="AV12" s="5">
        <f t="shared" si="8"/>
        <v>451600</v>
      </c>
      <c r="AW12" s="9"/>
      <c r="AX12" s="1">
        <v>6</v>
      </c>
      <c r="AY12" s="2" t="s">
        <v>9</v>
      </c>
      <c r="AZ12" s="5">
        <v>2258</v>
      </c>
      <c r="BA12" s="5">
        <v>225800</v>
      </c>
      <c r="BB12" s="5">
        <v>0</v>
      </c>
      <c r="BC12" s="5">
        <f t="shared" si="9"/>
        <v>225800</v>
      </c>
      <c r="BD12" s="9"/>
      <c r="BE12" s="1">
        <v>6</v>
      </c>
      <c r="BF12" s="2" t="s">
        <v>9</v>
      </c>
      <c r="BG12" s="5">
        <v>2258</v>
      </c>
      <c r="BH12" s="5">
        <v>677400</v>
      </c>
      <c r="BI12" s="5">
        <v>0</v>
      </c>
      <c r="BJ12" s="5">
        <f t="shared" si="10"/>
        <v>677400</v>
      </c>
      <c r="BK12" s="9"/>
      <c r="BL12" s="1">
        <v>6</v>
      </c>
      <c r="BM12" s="2" t="s">
        <v>9</v>
      </c>
      <c r="BN12" s="5">
        <v>83077</v>
      </c>
      <c r="BO12" s="5">
        <v>21533500</v>
      </c>
      <c r="BP12" s="5">
        <v>6600500</v>
      </c>
      <c r="BQ12" s="5">
        <f t="shared" si="11"/>
        <v>28134000</v>
      </c>
      <c r="BR12" s="9"/>
      <c r="BS12" s="1">
        <v>6</v>
      </c>
      <c r="BT12" s="2" t="s">
        <v>9</v>
      </c>
      <c r="BU12" s="5">
        <v>0</v>
      </c>
      <c r="BV12" s="5">
        <v>0</v>
      </c>
      <c r="BW12" s="5">
        <v>0</v>
      </c>
      <c r="BX12" s="5">
        <f t="shared" si="12"/>
        <v>0</v>
      </c>
      <c r="BY12" s="9"/>
      <c r="BZ12" s="1">
        <v>6</v>
      </c>
      <c r="CA12" s="2" t="s">
        <v>9</v>
      </c>
      <c r="CB12" s="5">
        <v>2219</v>
      </c>
      <c r="CC12" s="5">
        <v>443800</v>
      </c>
      <c r="CD12" s="5">
        <v>0</v>
      </c>
      <c r="CE12" s="5">
        <f t="shared" si="13"/>
        <v>443800</v>
      </c>
      <c r="CF12" s="9"/>
      <c r="CG12" s="1">
        <v>6</v>
      </c>
      <c r="CH12" s="2" t="s">
        <v>9</v>
      </c>
      <c r="CI12" s="5">
        <v>2219</v>
      </c>
      <c r="CJ12" s="5">
        <v>443800</v>
      </c>
      <c r="CK12" s="5">
        <v>0</v>
      </c>
      <c r="CL12" s="5">
        <f t="shared" si="14"/>
        <v>443800</v>
      </c>
      <c r="CM12" s="9"/>
      <c r="CN12" s="1">
        <v>6</v>
      </c>
      <c r="CO12" s="2" t="s">
        <v>9</v>
      </c>
      <c r="CP12" s="5">
        <v>2219</v>
      </c>
      <c r="CQ12" s="5">
        <v>998550</v>
      </c>
      <c r="CR12" s="5">
        <v>0</v>
      </c>
      <c r="CS12" s="5">
        <f t="shared" si="15"/>
        <v>998550</v>
      </c>
      <c r="CT12" s="9"/>
      <c r="CU12" s="1">
        <v>6</v>
      </c>
      <c r="CV12" s="2" t="s">
        <v>9</v>
      </c>
      <c r="CW12" s="5">
        <v>5787</v>
      </c>
      <c r="CX12" s="5">
        <v>868050</v>
      </c>
      <c r="CY12" s="5">
        <v>0</v>
      </c>
      <c r="CZ12" s="5">
        <f t="shared" si="16"/>
        <v>868050</v>
      </c>
      <c r="DA12" s="9"/>
      <c r="DB12" s="1">
        <v>6</v>
      </c>
      <c r="DC12" s="2" t="s">
        <v>9</v>
      </c>
      <c r="DD12" s="5">
        <v>100</v>
      </c>
      <c r="DE12" s="5">
        <v>15000</v>
      </c>
      <c r="DF12" s="5">
        <v>0</v>
      </c>
      <c r="DG12" s="5">
        <f t="shared" si="17"/>
        <v>15000</v>
      </c>
      <c r="DH12" s="9"/>
      <c r="DI12" s="1">
        <v>6</v>
      </c>
      <c r="DJ12" s="2" t="s">
        <v>9</v>
      </c>
      <c r="DK12" s="5">
        <v>350</v>
      </c>
      <c r="DL12" s="5">
        <v>175000</v>
      </c>
      <c r="DM12" s="5">
        <v>0</v>
      </c>
      <c r="DN12" s="5">
        <f t="shared" si="18"/>
        <v>175000</v>
      </c>
      <c r="DO12" s="9"/>
      <c r="DP12" s="1">
        <v>6</v>
      </c>
      <c r="DQ12" s="2" t="s">
        <v>9</v>
      </c>
      <c r="DR12" s="5">
        <v>923</v>
      </c>
      <c r="DS12" s="5">
        <v>923000</v>
      </c>
      <c r="DT12" s="5">
        <v>0</v>
      </c>
      <c r="DU12" s="5">
        <f t="shared" si="19"/>
        <v>923000</v>
      </c>
      <c r="DV12" s="9"/>
      <c r="DW12" s="1">
        <v>6</v>
      </c>
      <c r="DX12" s="2" t="s">
        <v>9</v>
      </c>
      <c r="DY12" s="5">
        <v>4865</v>
      </c>
      <c r="DZ12" s="5">
        <v>486500</v>
      </c>
      <c r="EA12" s="5">
        <v>0</v>
      </c>
      <c r="EB12" s="5">
        <f t="shared" si="20"/>
        <v>486500</v>
      </c>
      <c r="EC12" s="9"/>
      <c r="ED12" s="1">
        <v>6</v>
      </c>
      <c r="EE12" s="2" t="s">
        <v>9</v>
      </c>
      <c r="EF12" s="5">
        <v>0</v>
      </c>
      <c r="EG12" s="5">
        <v>0</v>
      </c>
      <c r="EH12" s="5">
        <v>0</v>
      </c>
      <c r="EI12" s="5">
        <f t="shared" si="21"/>
        <v>0</v>
      </c>
      <c r="EJ12" s="9"/>
      <c r="EK12" s="1">
        <v>6</v>
      </c>
      <c r="EL12" s="2" t="s">
        <v>9</v>
      </c>
      <c r="EM12" s="5">
        <v>0</v>
      </c>
      <c r="EN12" s="5">
        <v>190000</v>
      </c>
      <c r="EO12" s="5">
        <v>41566.666666666664</v>
      </c>
      <c r="EP12" s="5">
        <f t="shared" si="22"/>
        <v>231566.66666666666</v>
      </c>
      <c r="EQ12" s="9"/>
      <c r="ER12" s="1">
        <v>6</v>
      </c>
      <c r="ES12" s="2" t="s">
        <v>9</v>
      </c>
      <c r="ET12" s="5">
        <v>0</v>
      </c>
      <c r="EU12" s="5">
        <v>0</v>
      </c>
      <c r="EV12" s="5">
        <v>0</v>
      </c>
      <c r="EW12" s="5">
        <f t="shared" si="23"/>
        <v>0</v>
      </c>
      <c r="EX12" s="9"/>
      <c r="EY12" s="1">
        <v>6</v>
      </c>
      <c r="EZ12" s="2" t="s">
        <v>9</v>
      </c>
      <c r="FA12" s="5">
        <v>0</v>
      </c>
      <c r="FB12" s="5">
        <v>0</v>
      </c>
      <c r="FC12" s="5">
        <v>0</v>
      </c>
      <c r="FD12" s="5">
        <f t="shared" si="24"/>
        <v>0</v>
      </c>
      <c r="FE12" s="9"/>
      <c r="FF12" s="1">
        <v>6</v>
      </c>
      <c r="FG12" s="2" t="s">
        <v>9</v>
      </c>
      <c r="FH12" s="5">
        <v>0</v>
      </c>
      <c r="FI12" s="5">
        <v>0</v>
      </c>
      <c r="FJ12" s="5">
        <v>0</v>
      </c>
      <c r="FK12" s="5">
        <f t="shared" si="25"/>
        <v>0</v>
      </c>
      <c r="FL12" s="9"/>
      <c r="FM12" s="1">
        <v>6</v>
      </c>
      <c r="FN12" s="2" t="s">
        <v>9</v>
      </c>
      <c r="FO12" s="5">
        <v>3390708</v>
      </c>
      <c r="FP12" s="5">
        <v>0</v>
      </c>
      <c r="FQ12" s="5">
        <v>3607000</v>
      </c>
      <c r="FR12" s="5">
        <f t="shared" si="26"/>
        <v>3607000</v>
      </c>
      <c r="FS12" s="9"/>
      <c r="FT12" s="1">
        <v>6</v>
      </c>
      <c r="FU12" s="2" t="s">
        <v>9</v>
      </c>
      <c r="FV12" s="5">
        <v>480</v>
      </c>
      <c r="FW12" s="5">
        <v>120000</v>
      </c>
      <c r="FX12" s="5">
        <v>15000</v>
      </c>
      <c r="FY12" s="5">
        <f t="shared" si="27"/>
        <v>135000</v>
      </c>
      <c r="FZ12" s="9"/>
      <c r="GA12" s="1">
        <v>6</v>
      </c>
      <c r="GB12" s="2" t="s">
        <v>9</v>
      </c>
      <c r="GC12" s="5">
        <v>288</v>
      </c>
      <c r="GD12" s="5">
        <v>115200</v>
      </c>
      <c r="GE12" s="5">
        <v>14400</v>
      </c>
      <c r="GF12" s="5">
        <f t="shared" si="28"/>
        <v>129600</v>
      </c>
      <c r="GG12" s="9"/>
      <c r="GH12" s="1">
        <v>6</v>
      </c>
      <c r="GI12" s="2" t="s">
        <v>9</v>
      </c>
      <c r="GJ12" s="5">
        <v>192</v>
      </c>
      <c r="GK12" s="5">
        <v>115200</v>
      </c>
      <c r="GL12" s="5">
        <v>14400</v>
      </c>
      <c r="GM12" s="5">
        <f t="shared" si="29"/>
        <v>129600</v>
      </c>
      <c r="GN12" s="9"/>
      <c r="GO12" s="1">
        <v>6</v>
      </c>
      <c r="GP12" s="2" t="s">
        <v>9</v>
      </c>
      <c r="GQ12" s="5">
        <v>480</v>
      </c>
      <c r="GR12" s="5">
        <v>48000</v>
      </c>
      <c r="GS12" s="5">
        <v>0</v>
      </c>
      <c r="GT12" s="5">
        <f t="shared" si="30"/>
        <v>48000</v>
      </c>
      <c r="GU12" s="9"/>
      <c r="GV12" s="1">
        <v>6</v>
      </c>
      <c r="GW12" s="2" t="s">
        <v>9</v>
      </c>
      <c r="GX12" s="5">
        <v>0</v>
      </c>
      <c r="GY12" s="5">
        <v>5000</v>
      </c>
      <c r="GZ12" s="5">
        <v>0</v>
      </c>
      <c r="HA12" s="5">
        <f t="shared" si="31"/>
        <v>5000</v>
      </c>
      <c r="HB12" s="9"/>
      <c r="HC12" s="1">
        <v>6</v>
      </c>
      <c r="HD12" s="2" t="s">
        <v>9</v>
      </c>
      <c r="HE12" s="5">
        <v>2232</v>
      </c>
      <c r="HF12" s="5">
        <v>17409600</v>
      </c>
      <c r="HG12" s="5">
        <v>0</v>
      </c>
      <c r="HH12" s="5">
        <f t="shared" si="32"/>
        <v>17409600</v>
      </c>
      <c r="HI12" s="9"/>
      <c r="HJ12" s="1">
        <v>6</v>
      </c>
      <c r="HK12" s="2" t="s">
        <v>9</v>
      </c>
      <c r="HL12" s="5"/>
      <c r="HM12" s="5"/>
      <c r="HN12" s="5"/>
      <c r="HO12" s="5">
        <f t="shared" si="33"/>
        <v>0</v>
      </c>
      <c r="HP12" s="9"/>
      <c r="HQ12" s="1">
        <v>6</v>
      </c>
      <c r="HR12" s="2" t="s">
        <v>9</v>
      </c>
      <c r="HS12" s="5"/>
      <c r="HT12" s="5"/>
      <c r="HU12" s="5">
        <v>0</v>
      </c>
      <c r="HV12" s="5">
        <f t="shared" si="34"/>
        <v>0</v>
      </c>
      <c r="HW12" s="9"/>
      <c r="HX12" s="1">
        <v>6</v>
      </c>
      <c r="HY12" s="2" t="s">
        <v>9</v>
      </c>
      <c r="HZ12" s="5">
        <v>64</v>
      </c>
      <c r="IA12" s="5">
        <v>320000</v>
      </c>
      <c r="IB12" s="5">
        <v>0</v>
      </c>
      <c r="IC12" s="5">
        <f t="shared" si="35"/>
        <v>320000</v>
      </c>
      <c r="ID12" s="9"/>
      <c r="IE12" s="1">
        <v>6</v>
      </c>
      <c r="IF12" s="2" t="s">
        <v>9</v>
      </c>
      <c r="IG12" s="5">
        <v>116</v>
      </c>
      <c r="IH12" s="5">
        <v>6960000</v>
      </c>
      <c r="II12" s="5">
        <v>0</v>
      </c>
      <c r="IJ12" s="5">
        <f t="shared" si="36"/>
        <v>6960000</v>
      </c>
      <c r="IK12" s="9"/>
      <c r="IL12" s="1">
        <v>6</v>
      </c>
      <c r="IM12" s="2" t="s">
        <v>9</v>
      </c>
      <c r="IN12" s="5">
        <v>2258</v>
      </c>
      <c r="IO12" s="5">
        <v>2258000</v>
      </c>
      <c r="IP12" s="5">
        <v>0</v>
      </c>
      <c r="IQ12" s="5">
        <f t="shared" si="37"/>
        <v>2258000</v>
      </c>
      <c r="IR12" s="9"/>
      <c r="IS12" s="1">
        <v>6</v>
      </c>
      <c r="IT12" s="2" t="s">
        <v>9</v>
      </c>
      <c r="IU12" s="5">
        <v>16</v>
      </c>
      <c r="IV12" s="5">
        <v>56000</v>
      </c>
      <c r="IW12" s="5">
        <v>0</v>
      </c>
      <c r="IX12" s="5">
        <f t="shared" si="38"/>
        <v>56000</v>
      </c>
      <c r="IY12" s="9"/>
      <c r="IZ12" s="1">
        <v>6</v>
      </c>
      <c r="JA12" s="2" t="s">
        <v>9</v>
      </c>
      <c r="JB12" s="5">
        <v>3023</v>
      </c>
      <c r="JC12" s="5">
        <v>5441400</v>
      </c>
      <c r="JD12" s="5">
        <v>2600000</v>
      </c>
      <c r="JE12" s="5">
        <f t="shared" si="39"/>
        <v>8041400</v>
      </c>
      <c r="JF12" s="9"/>
      <c r="JG12" s="1">
        <v>6</v>
      </c>
      <c r="JH12" s="2" t="s">
        <v>9</v>
      </c>
      <c r="JI12" s="5">
        <v>0</v>
      </c>
      <c r="JJ12" s="5">
        <v>0</v>
      </c>
      <c r="JK12" s="5">
        <v>0</v>
      </c>
      <c r="JL12" s="5">
        <f t="shared" si="40"/>
        <v>0</v>
      </c>
      <c r="JM12" s="9"/>
      <c r="JN12" s="1">
        <v>6</v>
      </c>
      <c r="JO12" s="2" t="s">
        <v>9</v>
      </c>
      <c r="JP12" s="5">
        <v>0</v>
      </c>
      <c r="JQ12" s="5">
        <v>7976000</v>
      </c>
      <c r="JR12" s="5">
        <v>0</v>
      </c>
      <c r="JS12" s="5">
        <f t="shared" si="41"/>
        <v>7976000</v>
      </c>
      <c r="JT12" s="9"/>
      <c r="JU12" s="1">
        <v>6</v>
      </c>
      <c r="JV12" s="2" t="s">
        <v>9</v>
      </c>
      <c r="JW12" s="5">
        <v>0</v>
      </c>
      <c r="JX12" s="5">
        <v>0</v>
      </c>
      <c r="JY12" s="5">
        <v>0</v>
      </c>
      <c r="JZ12" s="5">
        <f t="shared" si="42"/>
        <v>0</v>
      </c>
      <c r="KA12" s="9"/>
      <c r="KB12" s="1">
        <v>6</v>
      </c>
      <c r="KC12" s="2" t="s">
        <v>9</v>
      </c>
      <c r="KD12" s="5">
        <v>4566.3548639999999</v>
      </c>
      <c r="KE12" s="5">
        <v>25600000</v>
      </c>
      <c r="KF12" s="5">
        <v>0</v>
      </c>
      <c r="KG12" s="5">
        <f t="shared" si="43"/>
        <v>25600000</v>
      </c>
      <c r="KH12" s="9"/>
      <c r="KI12" s="1">
        <v>6</v>
      </c>
      <c r="KJ12" s="2" t="s">
        <v>9</v>
      </c>
      <c r="KK12" s="5">
        <v>0</v>
      </c>
      <c r="KL12" s="5">
        <v>0</v>
      </c>
      <c r="KM12" s="5">
        <v>0</v>
      </c>
      <c r="KN12" s="5">
        <f t="shared" si="44"/>
        <v>0</v>
      </c>
      <c r="KO12" s="9"/>
      <c r="KP12" s="1">
        <v>6</v>
      </c>
      <c r="KQ12" s="2" t="s">
        <v>9</v>
      </c>
      <c r="KR12" s="5">
        <v>0</v>
      </c>
      <c r="KS12" s="5">
        <v>0</v>
      </c>
      <c r="KT12" s="5">
        <v>0</v>
      </c>
      <c r="KU12" s="5">
        <f t="shared" si="45"/>
        <v>0</v>
      </c>
      <c r="KV12" s="9"/>
      <c r="KW12" s="1">
        <v>6</v>
      </c>
      <c r="KX12" s="2" t="s">
        <v>9</v>
      </c>
      <c r="KY12" s="5">
        <v>0</v>
      </c>
      <c r="KZ12" s="5">
        <v>0</v>
      </c>
      <c r="LA12" s="5">
        <v>0</v>
      </c>
      <c r="LB12" s="5">
        <f t="shared" si="46"/>
        <v>0</v>
      </c>
      <c r="LC12" s="9"/>
      <c r="LD12" s="1">
        <v>6</v>
      </c>
      <c r="LE12" s="2" t="s">
        <v>9</v>
      </c>
      <c r="LF12" s="5">
        <v>0</v>
      </c>
      <c r="LG12" s="5">
        <v>150000</v>
      </c>
      <c r="LH12" s="5">
        <v>0</v>
      </c>
      <c r="LI12" s="5">
        <f t="shared" si="47"/>
        <v>150000</v>
      </c>
      <c r="LJ12" s="9"/>
      <c r="LK12" s="1">
        <v>6</v>
      </c>
      <c r="LL12" s="2" t="s">
        <v>9</v>
      </c>
      <c r="LM12" s="5">
        <v>0</v>
      </c>
      <c r="LN12" s="5">
        <v>0</v>
      </c>
      <c r="LO12" s="5">
        <v>0</v>
      </c>
      <c r="LP12" s="5">
        <f t="shared" si="48"/>
        <v>0</v>
      </c>
      <c r="LQ12" s="9"/>
      <c r="LR12" s="1">
        <v>6</v>
      </c>
      <c r="LS12" s="2" t="s">
        <v>9</v>
      </c>
      <c r="LT12" s="5">
        <v>0</v>
      </c>
      <c r="LU12" s="5">
        <v>570262</v>
      </c>
      <c r="LV12" s="5">
        <v>2500000</v>
      </c>
      <c r="LW12" s="5">
        <f t="shared" si="49"/>
        <v>3070262</v>
      </c>
      <c r="LX12" s="9"/>
      <c r="LY12" s="1">
        <v>6</v>
      </c>
      <c r="LZ12" s="2" t="s">
        <v>9</v>
      </c>
      <c r="MA12" s="5">
        <v>336</v>
      </c>
      <c r="MB12" s="5">
        <v>22800</v>
      </c>
      <c r="MC12" s="5">
        <v>11400</v>
      </c>
      <c r="MD12" s="5">
        <f t="shared" si="50"/>
        <v>34200</v>
      </c>
      <c r="ME12" s="9"/>
      <c r="MF12" s="1">
        <v>6</v>
      </c>
      <c r="MG12" s="2" t="s">
        <v>9</v>
      </c>
      <c r="MH12" s="5">
        <v>0</v>
      </c>
      <c r="MI12" s="5">
        <v>300000</v>
      </c>
      <c r="MJ12" s="5">
        <v>0</v>
      </c>
      <c r="MK12" s="5">
        <f t="shared" si="51"/>
        <v>300000</v>
      </c>
      <c r="ML12" s="9"/>
      <c r="MM12" s="1">
        <v>6</v>
      </c>
      <c r="MN12" s="2" t="s">
        <v>9</v>
      </c>
      <c r="MO12" s="5">
        <v>242</v>
      </c>
      <c r="MP12" s="5">
        <v>16456</v>
      </c>
      <c r="MQ12" s="5">
        <v>0</v>
      </c>
      <c r="MR12" s="5">
        <f t="shared" si="52"/>
        <v>16456</v>
      </c>
      <c r="MS12" s="9"/>
      <c r="MT12" s="1">
        <v>6</v>
      </c>
      <c r="MU12" s="2" t="s">
        <v>9</v>
      </c>
      <c r="MV12" s="5">
        <v>1</v>
      </c>
      <c r="MW12" s="5">
        <v>15000</v>
      </c>
      <c r="MX12" s="5">
        <v>0</v>
      </c>
      <c r="MY12" s="5">
        <f t="shared" si="53"/>
        <v>15000</v>
      </c>
      <c r="MZ12" s="9"/>
      <c r="NA12" s="1">
        <v>6</v>
      </c>
      <c r="NB12" s="2" t="s">
        <v>9</v>
      </c>
      <c r="NC12" s="5">
        <v>0</v>
      </c>
      <c r="ND12" s="5">
        <f t="shared" si="54"/>
        <v>135479418</v>
      </c>
      <c r="NE12" s="5">
        <f t="shared" si="0"/>
        <v>15404266.666666668</v>
      </c>
      <c r="NF12" s="5">
        <f t="shared" si="1"/>
        <v>150883684.66666669</v>
      </c>
      <c r="NG12" s="9"/>
    </row>
    <row r="13" spans="1:371" ht="16.5" hidden="1">
      <c r="A13" s="23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2"/>
        <v>0</v>
      </c>
      <c r="G13" s="9"/>
      <c r="H13" s="1">
        <v>7</v>
      </c>
      <c r="I13" s="2" t="s">
        <v>10</v>
      </c>
      <c r="J13" s="5">
        <v>38000</v>
      </c>
      <c r="K13" s="5">
        <v>22200000</v>
      </c>
      <c r="L13" s="5">
        <v>0</v>
      </c>
      <c r="M13" s="5">
        <f t="shared" si="3"/>
        <v>22200000</v>
      </c>
      <c r="N13" s="9"/>
      <c r="O13" s="1">
        <v>7</v>
      </c>
      <c r="P13" s="2" t="s">
        <v>10</v>
      </c>
      <c r="Q13" s="5">
        <v>2105</v>
      </c>
      <c r="R13" s="5">
        <v>631500</v>
      </c>
      <c r="S13" s="5">
        <v>0</v>
      </c>
      <c r="T13" s="5">
        <f t="shared" si="4"/>
        <v>631500</v>
      </c>
      <c r="U13" s="9"/>
      <c r="V13" s="1">
        <v>7</v>
      </c>
      <c r="W13" s="2" t="s">
        <v>10</v>
      </c>
      <c r="X13" s="5">
        <v>37084</v>
      </c>
      <c r="Y13" s="5">
        <v>9271000</v>
      </c>
      <c r="Z13" s="5">
        <v>0</v>
      </c>
      <c r="AA13" s="5">
        <f t="shared" si="5"/>
        <v>9271000</v>
      </c>
      <c r="AB13" s="9"/>
      <c r="AC13" s="1">
        <v>7</v>
      </c>
      <c r="AD13" s="2" t="s">
        <v>10</v>
      </c>
      <c r="AE13" s="5">
        <v>498</v>
      </c>
      <c r="AF13" s="5">
        <v>99600</v>
      </c>
      <c r="AG13" s="5">
        <v>0</v>
      </c>
      <c r="AH13" s="5">
        <f t="shared" si="6"/>
        <v>99600</v>
      </c>
      <c r="AI13" s="9"/>
      <c r="AJ13" s="1">
        <v>7</v>
      </c>
      <c r="AK13" s="2" t="s">
        <v>10</v>
      </c>
      <c r="AL13" s="5">
        <v>410</v>
      </c>
      <c r="AM13" s="5">
        <v>61500</v>
      </c>
      <c r="AN13" s="5">
        <v>0</v>
      </c>
      <c r="AO13" s="5">
        <f t="shared" si="7"/>
        <v>61500</v>
      </c>
      <c r="AP13" s="9"/>
      <c r="AQ13" s="1">
        <v>7</v>
      </c>
      <c r="AR13" s="2" t="s">
        <v>10</v>
      </c>
      <c r="AS13" s="5">
        <v>2105</v>
      </c>
      <c r="AT13" s="5">
        <v>421000</v>
      </c>
      <c r="AU13" s="5">
        <v>0</v>
      </c>
      <c r="AV13" s="5">
        <f t="shared" si="8"/>
        <v>421000</v>
      </c>
      <c r="AW13" s="9"/>
      <c r="AX13" s="1">
        <v>7</v>
      </c>
      <c r="AY13" s="2" t="s">
        <v>10</v>
      </c>
      <c r="AZ13" s="5"/>
      <c r="BA13" s="5">
        <v>0</v>
      </c>
      <c r="BB13" s="5">
        <v>0</v>
      </c>
      <c r="BC13" s="5">
        <f t="shared" si="9"/>
        <v>0</v>
      </c>
      <c r="BD13" s="9"/>
      <c r="BE13" s="1">
        <v>7</v>
      </c>
      <c r="BF13" s="2" t="s">
        <v>10</v>
      </c>
      <c r="BG13" s="5">
        <v>2105</v>
      </c>
      <c r="BH13" s="5">
        <v>631500</v>
      </c>
      <c r="BI13" s="5">
        <v>0</v>
      </c>
      <c r="BJ13" s="5">
        <f t="shared" si="10"/>
        <v>631500</v>
      </c>
      <c r="BK13" s="9"/>
      <c r="BL13" s="1">
        <v>7</v>
      </c>
      <c r="BM13" s="2" t="s">
        <v>10</v>
      </c>
      <c r="BN13" s="5">
        <v>67032</v>
      </c>
      <c r="BO13" s="5">
        <v>18533700</v>
      </c>
      <c r="BP13" s="5">
        <v>0</v>
      </c>
      <c r="BQ13" s="5">
        <f t="shared" si="11"/>
        <v>18533700</v>
      </c>
      <c r="BR13" s="9"/>
      <c r="BS13" s="1">
        <v>7</v>
      </c>
      <c r="BT13" s="2" t="s">
        <v>10</v>
      </c>
      <c r="BU13" s="5">
        <v>0</v>
      </c>
      <c r="BV13" s="5">
        <v>0</v>
      </c>
      <c r="BW13" s="5">
        <v>0</v>
      </c>
      <c r="BX13" s="5">
        <f t="shared" si="12"/>
        <v>0</v>
      </c>
      <c r="BY13" s="9"/>
      <c r="BZ13" s="1">
        <v>7</v>
      </c>
      <c r="CA13" s="2" t="s">
        <v>10</v>
      </c>
      <c r="CB13" s="5">
        <v>2226</v>
      </c>
      <c r="CC13" s="5">
        <v>445200</v>
      </c>
      <c r="CD13" s="5">
        <v>0</v>
      </c>
      <c r="CE13" s="5">
        <f t="shared" si="13"/>
        <v>445200</v>
      </c>
      <c r="CF13" s="9"/>
      <c r="CG13" s="1">
        <v>7</v>
      </c>
      <c r="CH13" s="2" t="s">
        <v>10</v>
      </c>
      <c r="CI13" s="5">
        <v>2226</v>
      </c>
      <c r="CJ13" s="5">
        <v>445200</v>
      </c>
      <c r="CK13" s="5">
        <v>0</v>
      </c>
      <c r="CL13" s="5">
        <f t="shared" si="14"/>
        <v>445200</v>
      </c>
      <c r="CM13" s="9"/>
      <c r="CN13" s="1">
        <v>7</v>
      </c>
      <c r="CO13" s="2" t="s">
        <v>10</v>
      </c>
      <c r="CP13" s="5">
        <v>2226</v>
      </c>
      <c r="CQ13" s="5">
        <v>1001700</v>
      </c>
      <c r="CR13" s="5">
        <v>0</v>
      </c>
      <c r="CS13" s="5">
        <f t="shared" si="15"/>
        <v>1001700</v>
      </c>
      <c r="CT13" s="9"/>
      <c r="CU13" s="1">
        <v>7</v>
      </c>
      <c r="CV13" s="2" t="s">
        <v>10</v>
      </c>
      <c r="CW13" s="5">
        <v>2211</v>
      </c>
      <c r="CX13" s="5">
        <v>331650</v>
      </c>
      <c r="CY13" s="5">
        <v>0</v>
      </c>
      <c r="CZ13" s="5">
        <f t="shared" si="16"/>
        <v>331650</v>
      </c>
      <c r="DA13" s="9"/>
      <c r="DB13" s="1">
        <v>7</v>
      </c>
      <c r="DC13" s="2" t="s">
        <v>10</v>
      </c>
      <c r="DD13" s="5">
        <v>100</v>
      </c>
      <c r="DE13" s="5">
        <v>15000</v>
      </c>
      <c r="DF13" s="5">
        <v>0</v>
      </c>
      <c r="DG13" s="5">
        <f t="shared" si="17"/>
        <v>15000</v>
      </c>
      <c r="DH13" s="9"/>
      <c r="DI13" s="1">
        <v>7</v>
      </c>
      <c r="DJ13" s="2" t="s">
        <v>10</v>
      </c>
      <c r="DK13" s="5">
        <v>100</v>
      </c>
      <c r="DL13" s="5">
        <v>50000</v>
      </c>
      <c r="DM13" s="5">
        <v>0</v>
      </c>
      <c r="DN13" s="5">
        <f t="shared" si="18"/>
        <v>50000</v>
      </c>
      <c r="DO13" s="9"/>
      <c r="DP13" s="1">
        <v>7</v>
      </c>
      <c r="DQ13" s="2" t="s">
        <v>10</v>
      </c>
      <c r="DR13" s="5">
        <v>186</v>
      </c>
      <c r="DS13" s="5">
        <v>186000</v>
      </c>
      <c r="DT13" s="5">
        <v>0</v>
      </c>
      <c r="DU13" s="5">
        <f t="shared" si="19"/>
        <v>186000</v>
      </c>
      <c r="DV13" s="9"/>
      <c r="DW13" s="1">
        <v>7</v>
      </c>
      <c r="DX13" s="2" t="s">
        <v>10</v>
      </c>
      <c r="DY13" s="5">
        <v>3856</v>
      </c>
      <c r="DZ13" s="5">
        <v>385600</v>
      </c>
      <c r="EA13" s="5">
        <v>0</v>
      </c>
      <c r="EB13" s="5">
        <f t="shared" si="20"/>
        <v>385600</v>
      </c>
      <c r="EC13" s="9"/>
      <c r="ED13" s="1">
        <v>7</v>
      </c>
      <c r="EE13" s="2" t="s">
        <v>10</v>
      </c>
      <c r="EF13" s="5">
        <v>0</v>
      </c>
      <c r="EG13" s="5">
        <v>0</v>
      </c>
      <c r="EH13" s="5">
        <v>0</v>
      </c>
      <c r="EI13" s="5">
        <f t="shared" si="21"/>
        <v>0</v>
      </c>
      <c r="EJ13" s="9"/>
      <c r="EK13" s="1">
        <v>7</v>
      </c>
      <c r="EL13" s="2" t="s">
        <v>10</v>
      </c>
      <c r="EM13" s="5">
        <v>0</v>
      </c>
      <c r="EN13" s="5">
        <v>55000</v>
      </c>
      <c r="EO13" s="5">
        <v>13100</v>
      </c>
      <c r="EP13" s="5">
        <f t="shared" si="22"/>
        <v>68100</v>
      </c>
      <c r="EQ13" s="9"/>
      <c r="ER13" s="1">
        <v>7</v>
      </c>
      <c r="ES13" s="2" t="s">
        <v>10</v>
      </c>
      <c r="ET13" s="5">
        <v>0</v>
      </c>
      <c r="EU13" s="5">
        <v>0</v>
      </c>
      <c r="EV13" s="5">
        <v>0</v>
      </c>
      <c r="EW13" s="5">
        <f t="shared" si="23"/>
        <v>0</v>
      </c>
      <c r="EX13" s="9"/>
      <c r="EY13" s="1">
        <v>7</v>
      </c>
      <c r="EZ13" s="2" t="s">
        <v>10</v>
      </c>
      <c r="FA13" s="5">
        <v>0</v>
      </c>
      <c r="FB13" s="5">
        <v>0</v>
      </c>
      <c r="FC13" s="5">
        <v>0</v>
      </c>
      <c r="FD13" s="5">
        <f t="shared" si="24"/>
        <v>0</v>
      </c>
      <c r="FE13" s="9"/>
      <c r="FF13" s="1">
        <v>7</v>
      </c>
      <c r="FG13" s="2" t="s">
        <v>10</v>
      </c>
      <c r="FH13" s="5">
        <v>0</v>
      </c>
      <c r="FI13" s="5">
        <v>0</v>
      </c>
      <c r="FJ13" s="5">
        <v>0</v>
      </c>
      <c r="FK13" s="5">
        <f t="shared" si="25"/>
        <v>0</v>
      </c>
      <c r="FL13" s="9"/>
      <c r="FM13" s="1">
        <v>7</v>
      </c>
      <c r="FN13" s="2" t="s">
        <v>10</v>
      </c>
      <c r="FO13" s="5">
        <v>3041743</v>
      </c>
      <c r="FP13" s="5">
        <v>1000000</v>
      </c>
      <c r="FQ13" s="5">
        <v>0</v>
      </c>
      <c r="FR13" s="5">
        <f t="shared" si="26"/>
        <v>1000000</v>
      </c>
      <c r="FS13" s="9"/>
      <c r="FT13" s="1">
        <v>7</v>
      </c>
      <c r="FU13" s="2" t="s">
        <v>10</v>
      </c>
      <c r="FV13" s="5">
        <v>328</v>
      </c>
      <c r="FW13" s="5">
        <v>82000</v>
      </c>
      <c r="FX13" s="5">
        <v>10000</v>
      </c>
      <c r="FY13" s="5">
        <f t="shared" si="27"/>
        <v>92000</v>
      </c>
      <c r="FZ13" s="9"/>
      <c r="GA13" s="1">
        <v>7</v>
      </c>
      <c r="GB13" s="2" t="s">
        <v>10</v>
      </c>
      <c r="GC13" s="5">
        <v>198</v>
      </c>
      <c r="GD13" s="5">
        <v>79200</v>
      </c>
      <c r="GE13" s="5">
        <v>9600</v>
      </c>
      <c r="GF13" s="5">
        <f t="shared" si="28"/>
        <v>88800</v>
      </c>
      <c r="GG13" s="9"/>
      <c r="GH13" s="1">
        <v>7</v>
      </c>
      <c r="GI13" s="2" t="s">
        <v>10</v>
      </c>
      <c r="GJ13" s="5">
        <v>130</v>
      </c>
      <c r="GK13" s="5">
        <v>78000</v>
      </c>
      <c r="GL13" s="5">
        <v>9600</v>
      </c>
      <c r="GM13" s="5">
        <f t="shared" si="29"/>
        <v>87600</v>
      </c>
      <c r="GN13" s="9"/>
      <c r="GO13" s="1">
        <v>7</v>
      </c>
      <c r="GP13" s="2" t="s">
        <v>10</v>
      </c>
      <c r="GQ13" s="5">
        <v>780</v>
      </c>
      <c r="GR13" s="5">
        <v>78000</v>
      </c>
      <c r="GS13" s="5">
        <v>0</v>
      </c>
      <c r="GT13" s="5">
        <f t="shared" si="30"/>
        <v>78000</v>
      </c>
      <c r="GU13" s="9"/>
      <c r="GV13" s="1">
        <v>7</v>
      </c>
      <c r="GW13" s="2" t="s">
        <v>10</v>
      </c>
      <c r="GX13" s="5">
        <v>0</v>
      </c>
      <c r="GY13" s="5">
        <v>0</v>
      </c>
      <c r="GZ13" s="5">
        <v>0</v>
      </c>
      <c r="HA13" s="5">
        <f t="shared" si="31"/>
        <v>0</v>
      </c>
      <c r="HB13" s="9"/>
      <c r="HC13" s="1">
        <v>7</v>
      </c>
      <c r="HD13" s="2" t="s">
        <v>10</v>
      </c>
      <c r="HE13" s="5">
        <v>2188</v>
      </c>
      <c r="HF13" s="5">
        <v>17066400</v>
      </c>
      <c r="HG13" s="5">
        <v>0</v>
      </c>
      <c r="HH13" s="5">
        <f t="shared" si="32"/>
        <v>17066400</v>
      </c>
      <c r="HI13" s="9"/>
      <c r="HJ13" s="1">
        <v>7</v>
      </c>
      <c r="HK13" s="2" t="s">
        <v>10</v>
      </c>
      <c r="HL13" s="5"/>
      <c r="HM13" s="5"/>
      <c r="HN13" s="5"/>
      <c r="HO13" s="5">
        <f t="shared" si="33"/>
        <v>0</v>
      </c>
      <c r="HP13" s="9"/>
      <c r="HQ13" s="1">
        <v>7</v>
      </c>
      <c r="HR13" s="2" t="s">
        <v>10</v>
      </c>
      <c r="HS13" s="5"/>
      <c r="HT13" s="5"/>
      <c r="HU13" s="5">
        <v>0</v>
      </c>
      <c r="HV13" s="5">
        <f t="shared" si="34"/>
        <v>0</v>
      </c>
      <c r="HW13" s="9"/>
      <c r="HX13" s="1">
        <v>7</v>
      </c>
      <c r="HY13" s="2" t="s">
        <v>10</v>
      </c>
      <c r="HZ13" s="5">
        <v>56</v>
      </c>
      <c r="IA13" s="5">
        <v>280000</v>
      </c>
      <c r="IB13" s="5">
        <v>0</v>
      </c>
      <c r="IC13" s="5">
        <f t="shared" si="35"/>
        <v>280000</v>
      </c>
      <c r="ID13" s="9"/>
      <c r="IE13" s="1">
        <v>7</v>
      </c>
      <c r="IF13" s="2" t="s">
        <v>10</v>
      </c>
      <c r="IG13" s="5">
        <v>111</v>
      </c>
      <c r="IH13" s="5">
        <v>6660000</v>
      </c>
      <c r="II13" s="5">
        <v>0</v>
      </c>
      <c r="IJ13" s="5">
        <f t="shared" si="36"/>
        <v>6660000</v>
      </c>
      <c r="IK13" s="9"/>
      <c r="IL13" s="1">
        <v>7</v>
      </c>
      <c r="IM13" s="2" t="s">
        <v>10</v>
      </c>
      <c r="IN13" s="5">
        <v>2137</v>
      </c>
      <c r="IO13" s="5">
        <v>2137000</v>
      </c>
      <c r="IP13" s="5">
        <v>0</v>
      </c>
      <c r="IQ13" s="5">
        <f t="shared" si="37"/>
        <v>2137000</v>
      </c>
      <c r="IR13" s="9"/>
      <c r="IS13" s="1">
        <v>7</v>
      </c>
      <c r="IT13" s="2" t="s">
        <v>10</v>
      </c>
      <c r="IU13" s="5">
        <v>14</v>
      </c>
      <c r="IV13" s="5">
        <v>49000</v>
      </c>
      <c r="IW13" s="5">
        <v>0</v>
      </c>
      <c r="IX13" s="5">
        <f t="shared" si="38"/>
        <v>49000</v>
      </c>
      <c r="IY13" s="9"/>
      <c r="IZ13" s="1">
        <v>7</v>
      </c>
      <c r="JA13" s="2" t="s">
        <v>10</v>
      </c>
      <c r="JB13" s="5">
        <v>3267</v>
      </c>
      <c r="JC13" s="5">
        <v>5880600</v>
      </c>
      <c r="JD13" s="5">
        <v>0</v>
      </c>
      <c r="JE13" s="5">
        <f t="shared" si="39"/>
        <v>5880600</v>
      </c>
      <c r="JF13" s="9"/>
      <c r="JG13" s="1">
        <v>7</v>
      </c>
      <c r="JH13" s="2" t="s">
        <v>10</v>
      </c>
      <c r="JI13" s="5">
        <v>0</v>
      </c>
      <c r="JJ13" s="5">
        <v>0</v>
      </c>
      <c r="JK13" s="5">
        <v>0</v>
      </c>
      <c r="JL13" s="5">
        <f t="shared" si="40"/>
        <v>0</v>
      </c>
      <c r="JM13" s="9"/>
      <c r="JN13" s="1">
        <v>7</v>
      </c>
      <c r="JO13" s="2" t="s">
        <v>10</v>
      </c>
      <c r="JP13" s="5">
        <v>0</v>
      </c>
      <c r="JQ13" s="5">
        <v>7917000</v>
      </c>
      <c r="JR13" s="5">
        <v>0</v>
      </c>
      <c r="JS13" s="5">
        <f t="shared" si="41"/>
        <v>7917000</v>
      </c>
      <c r="JT13" s="9"/>
      <c r="JU13" s="1">
        <v>7</v>
      </c>
      <c r="JV13" s="2" t="s">
        <v>10</v>
      </c>
      <c r="JW13" s="5">
        <v>0</v>
      </c>
      <c r="JX13" s="5">
        <v>0</v>
      </c>
      <c r="JY13" s="5">
        <v>0</v>
      </c>
      <c r="JZ13" s="5">
        <f t="shared" si="42"/>
        <v>0</v>
      </c>
      <c r="KA13" s="9"/>
      <c r="KB13" s="1">
        <v>7</v>
      </c>
      <c r="KC13" s="2" t="s">
        <v>10</v>
      </c>
      <c r="KD13" s="5">
        <v>1943.8216639999998</v>
      </c>
      <c r="KE13" s="5">
        <v>12400000</v>
      </c>
      <c r="KF13" s="5">
        <v>0</v>
      </c>
      <c r="KG13" s="5">
        <f t="shared" si="43"/>
        <v>12400000</v>
      </c>
      <c r="KH13" s="9"/>
      <c r="KI13" s="1">
        <v>7</v>
      </c>
      <c r="KJ13" s="2" t="s">
        <v>10</v>
      </c>
      <c r="KK13" s="5">
        <v>0</v>
      </c>
      <c r="KL13" s="5">
        <v>0</v>
      </c>
      <c r="KM13" s="5">
        <v>0</v>
      </c>
      <c r="KN13" s="5">
        <f t="shared" si="44"/>
        <v>0</v>
      </c>
      <c r="KO13" s="9"/>
      <c r="KP13" s="1">
        <v>7</v>
      </c>
      <c r="KQ13" s="2" t="s">
        <v>10</v>
      </c>
      <c r="KR13" s="5">
        <v>0</v>
      </c>
      <c r="KS13" s="5">
        <v>0</v>
      </c>
      <c r="KT13" s="5">
        <v>0</v>
      </c>
      <c r="KU13" s="5">
        <f t="shared" si="45"/>
        <v>0</v>
      </c>
      <c r="KV13" s="9"/>
      <c r="KW13" s="1">
        <v>7</v>
      </c>
      <c r="KX13" s="2" t="s">
        <v>10</v>
      </c>
      <c r="KY13" s="5">
        <v>0</v>
      </c>
      <c r="KZ13" s="5">
        <v>0</v>
      </c>
      <c r="LA13" s="5">
        <v>0</v>
      </c>
      <c r="LB13" s="5">
        <f t="shared" si="46"/>
        <v>0</v>
      </c>
      <c r="LC13" s="9"/>
      <c r="LD13" s="1">
        <v>7</v>
      </c>
      <c r="LE13" s="2" t="s">
        <v>10</v>
      </c>
      <c r="LF13" s="5">
        <v>0</v>
      </c>
      <c r="LG13" s="5">
        <v>80000</v>
      </c>
      <c r="LH13" s="5">
        <v>0</v>
      </c>
      <c r="LI13" s="5">
        <f t="shared" si="47"/>
        <v>80000</v>
      </c>
      <c r="LJ13" s="9"/>
      <c r="LK13" s="1">
        <v>7</v>
      </c>
      <c r="LL13" s="2" t="s">
        <v>10</v>
      </c>
      <c r="LM13" s="5">
        <v>0</v>
      </c>
      <c r="LN13" s="5">
        <v>0</v>
      </c>
      <c r="LO13" s="5">
        <v>0</v>
      </c>
      <c r="LP13" s="5">
        <f t="shared" si="48"/>
        <v>0</v>
      </c>
      <c r="LQ13" s="9"/>
      <c r="LR13" s="1">
        <v>7</v>
      </c>
      <c r="LS13" s="2" t="s">
        <v>10</v>
      </c>
      <c r="LT13" s="5">
        <v>0</v>
      </c>
      <c r="LU13" s="5">
        <v>230243.80000000002</v>
      </c>
      <c r="LV13" s="5">
        <v>800000</v>
      </c>
      <c r="LW13" s="5">
        <f t="shared" si="49"/>
        <v>1030243.8</v>
      </c>
      <c r="LX13" s="9"/>
      <c r="LY13" s="1">
        <v>7</v>
      </c>
      <c r="LZ13" s="2" t="s">
        <v>10</v>
      </c>
      <c r="MA13" s="5">
        <v>230</v>
      </c>
      <c r="MB13" s="5">
        <v>7200</v>
      </c>
      <c r="MC13" s="5">
        <v>3600</v>
      </c>
      <c r="MD13" s="5">
        <f t="shared" si="50"/>
        <v>10800</v>
      </c>
      <c r="ME13" s="9"/>
      <c r="MF13" s="1">
        <v>7</v>
      </c>
      <c r="MG13" s="2" t="s">
        <v>10</v>
      </c>
      <c r="MH13" s="5">
        <v>0</v>
      </c>
      <c r="MI13" s="5">
        <v>0</v>
      </c>
      <c r="MJ13" s="5">
        <v>0</v>
      </c>
      <c r="MK13" s="5">
        <f t="shared" si="51"/>
        <v>0</v>
      </c>
      <c r="ML13" s="9"/>
      <c r="MM13" s="1">
        <v>7</v>
      </c>
      <c r="MN13" s="2" t="s">
        <v>10</v>
      </c>
      <c r="MO13" s="5">
        <v>228</v>
      </c>
      <c r="MP13" s="5">
        <v>15504</v>
      </c>
      <c r="MQ13" s="5">
        <v>0</v>
      </c>
      <c r="MR13" s="5">
        <f t="shared" si="52"/>
        <v>15504</v>
      </c>
      <c r="MS13" s="9"/>
      <c r="MT13" s="1">
        <v>7</v>
      </c>
      <c r="MU13" s="2" t="s">
        <v>10</v>
      </c>
      <c r="MV13" s="5">
        <v>1</v>
      </c>
      <c r="MW13" s="5">
        <v>15000</v>
      </c>
      <c r="MX13" s="5">
        <v>0</v>
      </c>
      <c r="MY13" s="5">
        <f t="shared" si="53"/>
        <v>15000</v>
      </c>
      <c r="MZ13" s="9"/>
      <c r="NA13" s="1">
        <v>7</v>
      </c>
      <c r="NB13" s="2" t="s">
        <v>10</v>
      </c>
      <c r="NC13" s="5">
        <v>0</v>
      </c>
      <c r="ND13" s="5">
        <f t="shared" si="54"/>
        <v>108820297.8</v>
      </c>
      <c r="NE13" s="5">
        <f t="shared" si="0"/>
        <v>845900</v>
      </c>
      <c r="NF13" s="5">
        <f t="shared" si="1"/>
        <v>109666197.8</v>
      </c>
      <c r="NG13" s="9"/>
    </row>
    <row r="14" spans="1:371" ht="16.5" hidden="1">
      <c r="A14" s="23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2"/>
        <v>0</v>
      </c>
      <c r="G14" s="9"/>
      <c r="H14" s="1">
        <v>8</v>
      </c>
      <c r="I14" s="2" t="s">
        <v>11</v>
      </c>
      <c r="J14" s="5">
        <v>23322</v>
      </c>
      <c r="K14" s="5">
        <v>13793200</v>
      </c>
      <c r="L14" s="5">
        <v>0</v>
      </c>
      <c r="M14" s="5">
        <f t="shared" si="3"/>
        <v>13793200</v>
      </c>
      <c r="N14" s="9"/>
      <c r="O14" s="1">
        <v>8</v>
      </c>
      <c r="P14" s="2" t="s">
        <v>11</v>
      </c>
      <c r="Q14" s="5">
        <v>1494</v>
      </c>
      <c r="R14" s="5">
        <v>448200</v>
      </c>
      <c r="S14" s="5">
        <v>0</v>
      </c>
      <c r="T14" s="5">
        <f t="shared" si="4"/>
        <v>448200</v>
      </c>
      <c r="U14" s="9"/>
      <c r="V14" s="1">
        <v>8</v>
      </c>
      <c r="W14" s="2" t="s">
        <v>11</v>
      </c>
      <c r="X14" s="5">
        <v>23784</v>
      </c>
      <c r="Y14" s="5">
        <v>5946000</v>
      </c>
      <c r="Z14" s="5">
        <v>0</v>
      </c>
      <c r="AA14" s="5">
        <f t="shared" si="5"/>
        <v>5946000</v>
      </c>
      <c r="AB14" s="9"/>
      <c r="AC14" s="1">
        <v>8</v>
      </c>
      <c r="AD14" s="2" t="s">
        <v>11</v>
      </c>
      <c r="AE14" s="5">
        <v>293</v>
      </c>
      <c r="AF14" s="5">
        <v>58600</v>
      </c>
      <c r="AG14" s="5">
        <v>0</v>
      </c>
      <c r="AH14" s="5">
        <f t="shared" si="6"/>
        <v>58600</v>
      </c>
      <c r="AI14" s="9"/>
      <c r="AJ14" s="1">
        <v>8</v>
      </c>
      <c r="AK14" s="2" t="s">
        <v>11</v>
      </c>
      <c r="AL14" s="5">
        <v>410</v>
      </c>
      <c r="AM14" s="5">
        <v>61500</v>
      </c>
      <c r="AN14" s="5">
        <v>0</v>
      </c>
      <c r="AO14" s="5">
        <f t="shared" si="7"/>
        <v>61500</v>
      </c>
      <c r="AP14" s="9"/>
      <c r="AQ14" s="1">
        <v>8</v>
      </c>
      <c r="AR14" s="2" t="s">
        <v>11</v>
      </c>
      <c r="AS14" s="5">
        <v>1494</v>
      </c>
      <c r="AT14" s="5">
        <v>298800</v>
      </c>
      <c r="AU14" s="5">
        <v>0</v>
      </c>
      <c r="AV14" s="5">
        <f t="shared" si="8"/>
        <v>298800</v>
      </c>
      <c r="AW14" s="9"/>
      <c r="AX14" s="1">
        <v>8</v>
      </c>
      <c r="AY14" s="2" t="s">
        <v>11</v>
      </c>
      <c r="AZ14" s="5"/>
      <c r="BA14" s="5">
        <v>0</v>
      </c>
      <c r="BB14" s="5">
        <v>0</v>
      </c>
      <c r="BC14" s="5">
        <f t="shared" si="9"/>
        <v>0</v>
      </c>
      <c r="BD14" s="9"/>
      <c r="BE14" s="1">
        <v>8</v>
      </c>
      <c r="BF14" s="2" t="s">
        <v>11</v>
      </c>
      <c r="BG14" s="5">
        <v>1494</v>
      </c>
      <c r="BH14" s="5">
        <v>448200</v>
      </c>
      <c r="BI14" s="5">
        <v>0</v>
      </c>
      <c r="BJ14" s="5">
        <f t="shared" si="10"/>
        <v>448200</v>
      </c>
      <c r="BK14" s="9"/>
      <c r="BL14" s="1">
        <v>8</v>
      </c>
      <c r="BM14" s="2" t="s">
        <v>11</v>
      </c>
      <c r="BN14" s="5">
        <v>43005</v>
      </c>
      <c r="BO14" s="5">
        <v>11408800</v>
      </c>
      <c r="BP14" s="5">
        <v>2000000</v>
      </c>
      <c r="BQ14" s="5">
        <f t="shared" si="11"/>
        <v>13408800</v>
      </c>
      <c r="BR14" s="9"/>
      <c r="BS14" s="1">
        <v>8</v>
      </c>
      <c r="BT14" s="2" t="s">
        <v>11</v>
      </c>
      <c r="BU14" s="5">
        <v>0</v>
      </c>
      <c r="BV14" s="5">
        <v>0</v>
      </c>
      <c r="BW14" s="5">
        <v>0</v>
      </c>
      <c r="BX14" s="5">
        <f t="shared" si="12"/>
        <v>0</v>
      </c>
      <c r="BY14" s="9"/>
      <c r="BZ14" s="1">
        <v>8</v>
      </c>
      <c r="CA14" s="2" t="s">
        <v>11</v>
      </c>
      <c r="CB14" s="5">
        <v>1483</v>
      </c>
      <c r="CC14" s="5">
        <v>296600</v>
      </c>
      <c r="CD14" s="5">
        <v>0</v>
      </c>
      <c r="CE14" s="5">
        <f t="shared" si="13"/>
        <v>296600</v>
      </c>
      <c r="CF14" s="9"/>
      <c r="CG14" s="1">
        <v>8</v>
      </c>
      <c r="CH14" s="2" t="s">
        <v>11</v>
      </c>
      <c r="CI14" s="5">
        <v>1483</v>
      </c>
      <c r="CJ14" s="5">
        <v>296600</v>
      </c>
      <c r="CK14" s="5">
        <v>0</v>
      </c>
      <c r="CL14" s="5">
        <f t="shared" si="14"/>
        <v>296600</v>
      </c>
      <c r="CM14" s="9"/>
      <c r="CN14" s="1">
        <v>8</v>
      </c>
      <c r="CO14" s="2" t="s">
        <v>11</v>
      </c>
      <c r="CP14" s="5">
        <v>1483</v>
      </c>
      <c r="CQ14" s="5">
        <v>667350</v>
      </c>
      <c r="CR14" s="5">
        <v>0</v>
      </c>
      <c r="CS14" s="5">
        <f t="shared" si="15"/>
        <v>667350</v>
      </c>
      <c r="CT14" s="9"/>
      <c r="CU14" s="1">
        <v>8</v>
      </c>
      <c r="CV14" s="2" t="s">
        <v>11</v>
      </c>
      <c r="CW14" s="5">
        <v>2003</v>
      </c>
      <c r="CX14" s="5">
        <v>300450</v>
      </c>
      <c r="CY14" s="5">
        <v>0</v>
      </c>
      <c r="CZ14" s="5">
        <f t="shared" si="16"/>
        <v>300450</v>
      </c>
      <c r="DA14" s="9"/>
      <c r="DB14" s="1">
        <v>8</v>
      </c>
      <c r="DC14" s="2" t="s">
        <v>11</v>
      </c>
      <c r="DD14" s="5">
        <v>100</v>
      </c>
      <c r="DE14" s="5">
        <v>15000</v>
      </c>
      <c r="DF14" s="5">
        <v>0</v>
      </c>
      <c r="DG14" s="5">
        <f t="shared" si="17"/>
        <v>15000</v>
      </c>
      <c r="DH14" s="9"/>
      <c r="DI14" s="1">
        <v>8</v>
      </c>
      <c r="DJ14" s="2" t="s">
        <v>11</v>
      </c>
      <c r="DK14" s="5">
        <v>100</v>
      </c>
      <c r="DL14" s="5">
        <v>50000</v>
      </c>
      <c r="DM14" s="5">
        <v>0</v>
      </c>
      <c r="DN14" s="5">
        <f t="shared" si="18"/>
        <v>50000</v>
      </c>
      <c r="DO14" s="9"/>
      <c r="DP14" s="1">
        <v>8</v>
      </c>
      <c r="DQ14" s="2" t="s">
        <v>11</v>
      </c>
      <c r="DR14" s="5">
        <v>1099</v>
      </c>
      <c r="DS14" s="5">
        <v>1099000</v>
      </c>
      <c r="DT14" s="5">
        <v>0</v>
      </c>
      <c r="DU14" s="5">
        <f t="shared" si="19"/>
        <v>1099000</v>
      </c>
      <c r="DV14" s="9"/>
      <c r="DW14" s="1">
        <v>8</v>
      </c>
      <c r="DX14" s="2" t="s">
        <v>11</v>
      </c>
      <c r="DY14" s="5">
        <v>1000</v>
      </c>
      <c r="DZ14" s="5">
        <v>100000</v>
      </c>
      <c r="EA14" s="5">
        <v>0</v>
      </c>
      <c r="EB14" s="5">
        <f t="shared" si="20"/>
        <v>100000</v>
      </c>
      <c r="EC14" s="9"/>
      <c r="ED14" s="1">
        <v>8</v>
      </c>
      <c r="EE14" s="2" t="s">
        <v>11</v>
      </c>
      <c r="EF14" s="5">
        <v>0</v>
      </c>
      <c r="EG14" s="5">
        <v>0</v>
      </c>
      <c r="EH14" s="5">
        <v>0</v>
      </c>
      <c r="EI14" s="5">
        <f t="shared" si="21"/>
        <v>0</v>
      </c>
      <c r="EJ14" s="9"/>
      <c r="EK14" s="1">
        <v>8</v>
      </c>
      <c r="EL14" s="2" t="s">
        <v>11</v>
      </c>
      <c r="EM14" s="5">
        <v>0</v>
      </c>
      <c r="EN14" s="5">
        <v>30000</v>
      </c>
      <c r="EO14" s="5">
        <v>4633.333333333333</v>
      </c>
      <c r="EP14" s="5">
        <f t="shared" si="22"/>
        <v>34633.333333333336</v>
      </c>
      <c r="EQ14" s="9"/>
      <c r="ER14" s="1">
        <v>8</v>
      </c>
      <c r="ES14" s="2" t="s">
        <v>11</v>
      </c>
      <c r="ET14" s="5">
        <v>0</v>
      </c>
      <c r="EU14" s="5">
        <v>0</v>
      </c>
      <c r="EV14" s="5">
        <v>0</v>
      </c>
      <c r="EW14" s="5">
        <f t="shared" si="23"/>
        <v>0</v>
      </c>
      <c r="EX14" s="9"/>
      <c r="EY14" s="1">
        <v>8</v>
      </c>
      <c r="EZ14" s="2" t="s">
        <v>11</v>
      </c>
      <c r="FA14" s="5">
        <v>0</v>
      </c>
      <c r="FB14" s="5">
        <v>0</v>
      </c>
      <c r="FC14" s="5">
        <v>0</v>
      </c>
      <c r="FD14" s="5">
        <f t="shared" si="24"/>
        <v>0</v>
      </c>
      <c r="FE14" s="9"/>
      <c r="FF14" s="1">
        <v>8</v>
      </c>
      <c r="FG14" s="2" t="s">
        <v>11</v>
      </c>
      <c r="FH14" s="5">
        <v>0</v>
      </c>
      <c r="FI14" s="5">
        <v>0</v>
      </c>
      <c r="FJ14" s="5">
        <v>0</v>
      </c>
      <c r="FK14" s="5">
        <f t="shared" si="25"/>
        <v>0</v>
      </c>
      <c r="FL14" s="9"/>
      <c r="FM14" s="1">
        <v>8</v>
      </c>
      <c r="FN14" s="2" t="s">
        <v>11</v>
      </c>
      <c r="FO14" s="5">
        <v>1909529</v>
      </c>
      <c r="FP14" s="5">
        <v>0</v>
      </c>
      <c r="FQ14" s="5">
        <v>0</v>
      </c>
      <c r="FR14" s="5">
        <f t="shared" si="26"/>
        <v>0</v>
      </c>
      <c r="FS14" s="9"/>
      <c r="FT14" s="1">
        <v>8</v>
      </c>
      <c r="FU14" s="2" t="s">
        <v>11</v>
      </c>
      <c r="FV14" s="5">
        <v>248</v>
      </c>
      <c r="FW14" s="5">
        <v>62000</v>
      </c>
      <c r="FX14" s="5">
        <v>7500</v>
      </c>
      <c r="FY14" s="5">
        <f t="shared" si="27"/>
        <v>69500</v>
      </c>
      <c r="FZ14" s="9"/>
      <c r="GA14" s="1">
        <v>8</v>
      </c>
      <c r="GB14" s="2" t="s">
        <v>11</v>
      </c>
      <c r="GC14" s="5">
        <v>150</v>
      </c>
      <c r="GD14" s="5">
        <v>60000</v>
      </c>
      <c r="GE14" s="5">
        <v>7600</v>
      </c>
      <c r="GF14" s="5">
        <f t="shared" si="28"/>
        <v>67600</v>
      </c>
      <c r="GG14" s="9"/>
      <c r="GH14" s="1">
        <v>8</v>
      </c>
      <c r="GI14" s="2" t="s">
        <v>11</v>
      </c>
      <c r="GJ14" s="5">
        <v>98</v>
      </c>
      <c r="GK14" s="5">
        <v>58800</v>
      </c>
      <c r="GL14" s="5">
        <v>7800</v>
      </c>
      <c r="GM14" s="5">
        <f t="shared" si="29"/>
        <v>66600</v>
      </c>
      <c r="GN14" s="9"/>
      <c r="GO14" s="1">
        <v>8</v>
      </c>
      <c r="GP14" s="2" t="s">
        <v>11</v>
      </c>
      <c r="GQ14" s="5">
        <v>240</v>
      </c>
      <c r="GR14" s="5">
        <v>24000</v>
      </c>
      <c r="GS14" s="5">
        <v>0</v>
      </c>
      <c r="GT14" s="5">
        <f t="shared" si="30"/>
        <v>24000</v>
      </c>
      <c r="GU14" s="9"/>
      <c r="GV14" s="1">
        <v>8</v>
      </c>
      <c r="GW14" s="2" t="s">
        <v>11</v>
      </c>
      <c r="GX14" s="5">
        <v>0</v>
      </c>
      <c r="GY14" s="5">
        <v>5000</v>
      </c>
      <c r="GZ14" s="5">
        <v>0</v>
      </c>
      <c r="HA14" s="5">
        <f t="shared" si="31"/>
        <v>5000</v>
      </c>
      <c r="HB14" s="9"/>
      <c r="HC14" s="1">
        <v>8</v>
      </c>
      <c r="HD14" s="2" t="s">
        <v>11</v>
      </c>
      <c r="HE14" s="5">
        <v>1474</v>
      </c>
      <c r="HF14" s="5">
        <v>11497200</v>
      </c>
      <c r="HG14" s="5">
        <v>0</v>
      </c>
      <c r="HH14" s="5">
        <f t="shared" si="32"/>
        <v>11497200</v>
      </c>
      <c r="HI14" s="9"/>
      <c r="HJ14" s="1">
        <v>8</v>
      </c>
      <c r="HK14" s="2" t="s">
        <v>11</v>
      </c>
      <c r="HL14" s="5"/>
      <c r="HM14" s="5"/>
      <c r="HN14" s="5"/>
      <c r="HO14" s="5">
        <f t="shared" si="33"/>
        <v>0</v>
      </c>
      <c r="HP14" s="9"/>
      <c r="HQ14" s="1">
        <v>8</v>
      </c>
      <c r="HR14" s="2" t="s">
        <v>11</v>
      </c>
      <c r="HS14" s="5"/>
      <c r="HT14" s="5"/>
      <c r="HU14" s="5">
        <v>0</v>
      </c>
      <c r="HV14" s="5">
        <f t="shared" si="34"/>
        <v>0</v>
      </c>
      <c r="HW14" s="9"/>
      <c r="HX14" s="1">
        <v>8</v>
      </c>
      <c r="HY14" s="2" t="s">
        <v>11</v>
      </c>
      <c r="HZ14" s="5">
        <v>44</v>
      </c>
      <c r="IA14" s="5">
        <v>220000</v>
      </c>
      <c r="IB14" s="5">
        <v>0</v>
      </c>
      <c r="IC14" s="5">
        <f t="shared" si="35"/>
        <v>220000</v>
      </c>
      <c r="ID14" s="9"/>
      <c r="IE14" s="1">
        <v>8</v>
      </c>
      <c r="IF14" s="2" t="s">
        <v>11</v>
      </c>
      <c r="IG14" s="5">
        <v>74</v>
      </c>
      <c r="IH14" s="5">
        <v>4440000</v>
      </c>
      <c r="II14" s="5">
        <v>0</v>
      </c>
      <c r="IJ14" s="5">
        <f t="shared" si="36"/>
        <v>4440000</v>
      </c>
      <c r="IK14" s="9"/>
      <c r="IL14" s="1">
        <v>8</v>
      </c>
      <c r="IM14" s="2" t="s">
        <v>11</v>
      </c>
      <c r="IN14" s="5">
        <v>1494</v>
      </c>
      <c r="IO14" s="5">
        <v>1494000</v>
      </c>
      <c r="IP14" s="5">
        <v>0</v>
      </c>
      <c r="IQ14" s="5">
        <f t="shared" si="37"/>
        <v>1494000</v>
      </c>
      <c r="IR14" s="9"/>
      <c r="IS14" s="1">
        <v>8</v>
      </c>
      <c r="IT14" s="2" t="s">
        <v>11</v>
      </c>
      <c r="IU14" s="5">
        <v>11</v>
      </c>
      <c r="IV14" s="5">
        <v>38500</v>
      </c>
      <c r="IW14" s="5">
        <v>0</v>
      </c>
      <c r="IX14" s="5">
        <f t="shared" si="38"/>
        <v>38500</v>
      </c>
      <c r="IY14" s="9"/>
      <c r="IZ14" s="1">
        <v>8</v>
      </c>
      <c r="JA14" s="2" t="s">
        <v>11</v>
      </c>
      <c r="JB14" s="5">
        <v>1752</v>
      </c>
      <c r="JC14" s="5">
        <v>3153600</v>
      </c>
      <c r="JD14" s="5">
        <v>2070000</v>
      </c>
      <c r="JE14" s="5">
        <f t="shared" si="39"/>
        <v>5223600</v>
      </c>
      <c r="JF14" s="9"/>
      <c r="JG14" s="1">
        <v>8</v>
      </c>
      <c r="JH14" s="2" t="s">
        <v>11</v>
      </c>
      <c r="JI14" s="5">
        <v>0</v>
      </c>
      <c r="JJ14" s="5">
        <v>0</v>
      </c>
      <c r="JK14" s="5">
        <v>0</v>
      </c>
      <c r="JL14" s="5">
        <f t="shared" si="40"/>
        <v>0</v>
      </c>
      <c r="JM14" s="9"/>
      <c r="JN14" s="1">
        <v>8</v>
      </c>
      <c r="JO14" s="2" t="s">
        <v>11</v>
      </c>
      <c r="JP14" s="5">
        <v>0</v>
      </c>
      <c r="JQ14" s="5">
        <v>5568000</v>
      </c>
      <c r="JR14" s="5">
        <v>0</v>
      </c>
      <c r="JS14" s="5">
        <f t="shared" si="41"/>
        <v>5568000</v>
      </c>
      <c r="JT14" s="9"/>
      <c r="JU14" s="1">
        <v>8</v>
      </c>
      <c r="JV14" s="2" t="s">
        <v>11</v>
      </c>
      <c r="JW14" s="5">
        <v>0</v>
      </c>
      <c r="JX14" s="5">
        <v>0</v>
      </c>
      <c r="JY14" s="5">
        <v>0</v>
      </c>
      <c r="JZ14" s="5">
        <f t="shared" si="42"/>
        <v>0</v>
      </c>
      <c r="KA14" s="9"/>
      <c r="KB14" s="1">
        <v>8</v>
      </c>
      <c r="KC14" s="2" t="s">
        <v>11</v>
      </c>
      <c r="KD14" s="5">
        <v>1376.371032</v>
      </c>
      <c r="KE14" s="5">
        <v>8700000</v>
      </c>
      <c r="KF14" s="5">
        <v>0</v>
      </c>
      <c r="KG14" s="5">
        <f t="shared" si="43"/>
        <v>8700000</v>
      </c>
      <c r="KH14" s="9"/>
      <c r="KI14" s="1">
        <v>8</v>
      </c>
      <c r="KJ14" s="2" t="s">
        <v>11</v>
      </c>
      <c r="KK14" s="5">
        <v>0</v>
      </c>
      <c r="KL14" s="5">
        <v>0</v>
      </c>
      <c r="KM14" s="5">
        <v>0</v>
      </c>
      <c r="KN14" s="5">
        <f t="shared" si="44"/>
        <v>0</v>
      </c>
      <c r="KO14" s="9"/>
      <c r="KP14" s="1">
        <v>8</v>
      </c>
      <c r="KQ14" s="2" t="s">
        <v>11</v>
      </c>
      <c r="KR14" s="5">
        <v>0</v>
      </c>
      <c r="KS14" s="5">
        <v>0</v>
      </c>
      <c r="KT14" s="5">
        <v>0</v>
      </c>
      <c r="KU14" s="5">
        <f t="shared" si="45"/>
        <v>0</v>
      </c>
      <c r="KV14" s="9"/>
      <c r="KW14" s="1">
        <v>8</v>
      </c>
      <c r="KX14" s="2" t="s">
        <v>11</v>
      </c>
      <c r="KY14" s="5">
        <v>0</v>
      </c>
      <c r="KZ14" s="5">
        <v>0</v>
      </c>
      <c r="LA14" s="5">
        <v>0</v>
      </c>
      <c r="LB14" s="5">
        <f t="shared" si="46"/>
        <v>0</v>
      </c>
      <c r="LC14" s="9"/>
      <c r="LD14" s="1">
        <v>8</v>
      </c>
      <c r="LE14" s="2" t="s">
        <v>11</v>
      </c>
      <c r="LF14" s="5">
        <v>0</v>
      </c>
      <c r="LG14" s="5">
        <v>25000</v>
      </c>
      <c r="LH14" s="5">
        <v>0</v>
      </c>
      <c r="LI14" s="5">
        <f t="shared" si="47"/>
        <v>25000</v>
      </c>
      <c r="LJ14" s="9"/>
      <c r="LK14" s="1">
        <v>8</v>
      </c>
      <c r="LL14" s="2" t="s">
        <v>11</v>
      </c>
      <c r="LM14" s="5">
        <v>0</v>
      </c>
      <c r="LN14" s="5">
        <v>0</v>
      </c>
      <c r="LO14" s="5">
        <v>0</v>
      </c>
      <c r="LP14" s="5">
        <f t="shared" si="48"/>
        <v>0</v>
      </c>
      <c r="LQ14" s="9"/>
      <c r="LR14" s="1">
        <v>8</v>
      </c>
      <c r="LS14" s="2" t="s">
        <v>11</v>
      </c>
      <c r="LT14" s="5">
        <v>0</v>
      </c>
      <c r="LU14" s="5">
        <v>59855.200000000004</v>
      </c>
      <c r="LV14" s="5">
        <v>300000</v>
      </c>
      <c r="LW14" s="5">
        <f t="shared" si="49"/>
        <v>359855.2</v>
      </c>
      <c r="LX14" s="9"/>
      <c r="LY14" s="1">
        <v>8</v>
      </c>
      <c r="LZ14" s="2" t="s">
        <v>11</v>
      </c>
      <c r="MA14" s="5">
        <v>212</v>
      </c>
      <c r="MB14" s="5">
        <v>2400</v>
      </c>
      <c r="MC14" s="5">
        <v>1200</v>
      </c>
      <c r="MD14" s="5">
        <f t="shared" si="50"/>
        <v>3600</v>
      </c>
      <c r="ME14" s="9"/>
      <c r="MF14" s="1">
        <v>8</v>
      </c>
      <c r="MG14" s="2" t="s">
        <v>11</v>
      </c>
      <c r="MH14" s="5">
        <v>0</v>
      </c>
      <c r="MI14" s="5">
        <v>300000</v>
      </c>
      <c r="MJ14" s="5">
        <v>0</v>
      </c>
      <c r="MK14" s="5">
        <f t="shared" si="51"/>
        <v>300000</v>
      </c>
      <c r="ML14" s="9"/>
      <c r="MM14" s="1">
        <v>8</v>
      </c>
      <c r="MN14" s="2" t="s">
        <v>11</v>
      </c>
      <c r="MO14" s="5">
        <v>142</v>
      </c>
      <c r="MP14" s="5">
        <v>9656</v>
      </c>
      <c r="MQ14" s="5">
        <v>0</v>
      </c>
      <c r="MR14" s="5">
        <f t="shared" si="52"/>
        <v>9656</v>
      </c>
      <c r="MS14" s="9"/>
      <c r="MT14" s="1">
        <v>8</v>
      </c>
      <c r="MU14" s="2" t="s">
        <v>11</v>
      </c>
      <c r="MV14" s="5">
        <v>1</v>
      </c>
      <c r="MW14" s="5">
        <v>15000</v>
      </c>
      <c r="MX14" s="5">
        <v>0</v>
      </c>
      <c r="MY14" s="5">
        <f t="shared" si="53"/>
        <v>15000</v>
      </c>
      <c r="MZ14" s="9"/>
      <c r="NA14" s="1">
        <v>8</v>
      </c>
      <c r="NB14" s="2" t="s">
        <v>11</v>
      </c>
      <c r="NC14" s="5">
        <v>0</v>
      </c>
      <c r="ND14" s="5">
        <f t="shared" si="54"/>
        <v>71051311.200000003</v>
      </c>
      <c r="NE14" s="5">
        <f t="shared" si="0"/>
        <v>4398733.333333333</v>
      </c>
      <c r="NF14" s="5">
        <f t="shared" si="1"/>
        <v>75450044.533333346</v>
      </c>
      <c r="NG14" s="9"/>
    </row>
    <row r="15" spans="1:371" ht="16.5" hidden="1">
      <c r="A15" s="23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2"/>
        <v>0</v>
      </c>
      <c r="G15" s="9"/>
      <c r="H15" s="1">
        <v>9</v>
      </c>
      <c r="I15" s="2" t="s">
        <v>12</v>
      </c>
      <c r="J15" s="5">
        <v>43192</v>
      </c>
      <c r="K15" s="5">
        <v>25721000</v>
      </c>
      <c r="L15" s="5">
        <v>0</v>
      </c>
      <c r="M15" s="5">
        <f t="shared" si="3"/>
        <v>25721000</v>
      </c>
      <c r="N15" s="9"/>
      <c r="O15" s="1">
        <v>9</v>
      </c>
      <c r="P15" s="2" t="s">
        <v>12</v>
      </c>
      <c r="Q15" s="5">
        <v>4401</v>
      </c>
      <c r="R15" s="5">
        <v>1320300</v>
      </c>
      <c r="S15" s="5">
        <v>0</v>
      </c>
      <c r="T15" s="5">
        <f t="shared" si="4"/>
        <v>1320300</v>
      </c>
      <c r="U15" s="9"/>
      <c r="V15" s="1">
        <v>9</v>
      </c>
      <c r="W15" s="2" t="s">
        <v>12</v>
      </c>
      <c r="X15" s="5">
        <v>59030</v>
      </c>
      <c r="Y15" s="5">
        <v>14757500</v>
      </c>
      <c r="Z15" s="5">
        <v>0</v>
      </c>
      <c r="AA15" s="5">
        <f t="shared" si="5"/>
        <v>14757500</v>
      </c>
      <c r="AB15" s="9"/>
      <c r="AC15" s="1">
        <v>9</v>
      </c>
      <c r="AD15" s="2" t="s">
        <v>12</v>
      </c>
      <c r="AE15" s="5">
        <v>803</v>
      </c>
      <c r="AF15" s="5">
        <v>160600</v>
      </c>
      <c r="AG15" s="5">
        <v>0</v>
      </c>
      <c r="AH15" s="5">
        <f t="shared" si="6"/>
        <v>160600</v>
      </c>
      <c r="AI15" s="9"/>
      <c r="AJ15" s="1">
        <v>9</v>
      </c>
      <c r="AK15" s="2" t="s">
        <v>12</v>
      </c>
      <c r="AL15" s="5">
        <v>210</v>
      </c>
      <c r="AM15" s="5">
        <v>31500</v>
      </c>
      <c r="AN15" s="5">
        <v>0</v>
      </c>
      <c r="AO15" s="5">
        <f t="shared" si="7"/>
        <v>31500</v>
      </c>
      <c r="AP15" s="9"/>
      <c r="AQ15" s="1">
        <v>9</v>
      </c>
      <c r="AR15" s="2" t="s">
        <v>12</v>
      </c>
      <c r="AS15" s="5">
        <v>4401</v>
      </c>
      <c r="AT15" s="5">
        <v>880200</v>
      </c>
      <c r="AU15" s="5">
        <v>0</v>
      </c>
      <c r="AV15" s="5">
        <f t="shared" si="8"/>
        <v>880200</v>
      </c>
      <c r="AW15" s="9"/>
      <c r="AX15" s="1">
        <v>9</v>
      </c>
      <c r="AY15" s="2" t="s">
        <v>12</v>
      </c>
      <c r="AZ15" s="5">
        <v>4401</v>
      </c>
      <c r="BA15" s="5">
        <v>440100</v>
      </c>
      <c r="BB15" s="5">
        <v>0</v>
      </c>
      <c r="BC15" s="5">
        <f t="shared" si="9"/>
        <v>440100</v>
      </c>
      <c r="BD15" s="9"/>
      <c r="BE15" s="1">
        <v>9</v>
      </c>
      <c r="BF15" s="2" t="s">
        <v>12</v>
      </c>
      <c r="BG15" s="5">
        <v>4401</v>
      </c>
      <c r="BH15" s="5">
        <v>1320300</v>
      </c>
      <c r="BI15" s="5">
        <v>0</v>
      </c>
      <c r="BJ15" s="5">
        <f t="shared" si="10"/>
        <v>1320300</v>
      </c>
      <c r="BK15" s="9"/>
      <c r="BL15" s="1">
        <v>9</v>
      </c>
      <c r="BM15" s="2" t="s">
        <v>12</v>
      </c>
      <c r="BN15" s="5">
        <v>106259</v>
      </c>
      <c r="BO15" s="5">
        <v>27383300</v>
      </c>
      <c r="BP15" s="5">
        <v>0</v>
      </c>
      <c r="BQ15" s="5">
        <f t="shared" si="11"/>
        <v>27383300</v>
      </c>
      <c r="BR15" s="9"/>
      <c r="BS15" s="1">
        <v>9</v>
      </c>
      <c r="BT15" s="2" t="s">
        <v>12</v>
      </c>
      <c r="BU15" s="5">
        <v>0</v>
      </c>
      <c r="BV15" s="5">
        <v>0</v>
      </c>
      <c r="BW15" s="5">
        <v>0</v>
      </c>
      <c r="BX15" s="5">
        <f t="shared" si="12"/>
        <v>0</v>
      </c>
      <c r="BY15" s="9"/>
      <c r="BZ15" s="1">
        <v>9</v>
      </c>
      <c r="CA15" s="2" t="s">
        <v>12</v>
      </c>
      <c r="CB15" s="5">
        <v>3272</v>
      </c>
      <c r="CC15" s="5">
        <v>654400</v>
      </c>
      <c r="CD15" s="5">
        <v>0</v>
      </c>
      <c r="CE15" s="5">
        <f t="shared" si="13"/>
        <v>654400</v>
      </c>
      <c r="CF15" s="9"/>
      <c r="CG15" s="1">
        <v>9</v>
      </c>
      <c r="CH15" s="2" t="s">
        <v>12</v>
      </c>
      <c r="CI15" s="5">
        <v>3272</v>
      </c>
      <c r="CJ15" s="5">
        <v>654400</v>
      </c>
      <c r="CK15" s="5">
        <v>0</v>
      </c>
      <c r="CL15" s="5">
        <f t="shared" si="14"/>
        <v>654400</v>
      </c>
      <c r="CM15" s="9"/>
      <c r="CN15" s="1">
        <v>9</v>
      </c>
      <c r="CO15" s="2" t="s">
        <v>12</v>
      </c>
      <c r="CP15" s="5">
        <v>3272</v>
      </c>
      <c r="CQ15" s="5">
        <v>1472400</v>
      </c>
      <c r="CR15" s="5">
        <v>0</v>
      </c>
      <c r="CS15" s="5">
        <f t="shared" si="15"/>
        <v>1472400</v>
      </c>
      <c r="CT15" s="9"/>
      <c r="CU15" s="1">
        <v>9</v>
      </c>
      <c r="CV15" s="2" t="s">
        <v>12</v>
      </c>
      <c r="CW15" s="5">
        <v>4051</v>
      </c>
      <c r="CX15" s="5">
        <v>607650</v>
      </c>
      <c r="CY15" s="5">
        <v>0</v>
      </c>
      <c r="CZ15" s="5">
        <f t="shared" si="16"/>
        <v>607650</v>
      </c>
      <c r="DA15" s="9"/>
      <c r="DB15" s="1">
        <v>9</v>
      </c>
      <c r="DC15" s="2" t="s">
        <v>12</v>
      </c>
      <c r="DD15" s="5">
        <v>100</v>
      </c>
      <c r="DE15" s="5">
        <v>15000</v>
      </c>
      <c r="DF15" s="5">
        <v>0</v>
      </c>
      <c r="DG15" s="5">
        <f t="shared" si="17"/>
        <v>15000</v>
      </c>
      <c r="DH15" s="9"/>
      <c r="DI15" s="1">
        <v>9</v>
      </c>
      <c r="DJ15" s="2" t="s">
        <v>12</v>
      </c>
      <c r="DK15" s="5">
        <v>100</v>
      </c>
      <c r="DL15" s="5">
        <v>50000</v>
      </c>
      <c r="DM15" s="5">
        <v>0</v>
      </c>
      <c r="DN15" s="5">
        <f t="shared" si="18"/>
        <v>50000</v>
      </c>
      <c r="DO15" s="9"/>
      <c r="DP15" s="1">
        <v>9</v>
      </c>
      <c r="DQ15" s="2" t="s">
        <v>12</v>
      </c>
      <c r="DR15" s="5">
        <v>784</v>
      </c>
      <c r="DS15" s="5">
        <v>784000</v>
      </c>
      <c r="DT15" s="5">
        <v>0</v>
      </c>
      <c r="DU15" s="5">
        <f t="shared" si="19"/>
        <v>784000</v>
      </c>
      <c r="DV15" s="9"/>
      <c r="DW15" s="1">
        <v>9</v>
      </c>
      <c r="DX15" s="2" t="s">
        <v>12</v>
      </c>
      <c r="DY15" s="5">
        <v>1833</v>
      </c>
      <c r="DZ15" s="5">
        <v>183300</v>
      </c>
      <c r="EA15" s="5">
        <v>0</v>
      </c>
      <c r="EB15" s="5">
        <f t="shared" si="20"/>
        <v>183300</v>
      </c>
      <c r="EC15" s="9"/>
      <c r="ED15" s="1">
        <v>9</v>
      </c>
      <c r="EE15" s="2" t="s">
        <v>12</v>
      </c>
      <c r="EF15" s="5">
        <v>0</v>
      </c>
      <c r="EG15" s="5">
        <v>0</v>
      </c>
      <c r="EH15" s="5">
        <v>0</v>
      </c>
      <c r="EI15" s="5">
        <f t="shared" si="21"/>
        <v>0</v>
      </c>
      <c r="EJ15" s="9"/>
      <c r="EK15" s="1">
        <v>9</v>
      </c>
      <c r="EL15" s="2" t="s">
        <v>12</v>
      </c>
      <c r="EM15" s="5">
        <v>0</v>
      </c>
      <c r="EN15" s="5">
        <v>420000</v>
      </c>
      <c r="EO15" s="5">
        <v>180166.66666666666</v>
      </c>
      <c r="EP15" s="5">
        <f t="shared" si="22"/>
        <v>600166.66666666663</v>
      </c>
      <c r="EQ15" s="9"/>
      <c r="ER15" s="1">
        <v>9</v>
      </c>
      <c r="ES15" s="2" t="s">
        <v>12</v>
      </c>
      <c r="ET15" s="5">
        <v>0</v>
      </c>
      <c r="EU15" s="5">
        <v>0</v>
      </c>
      <c r="EV15" s="5">
        <v>0</v>
      </c>
      <c r="EW15" s="5">
        <f t="shared" si="23"/>
        <v>0</v>
      </c>
      <c r="EX15" s="9"/>
      <c r="EY15" s="1">
        <v>9</v>
      </c>
      <c r="EZ15" s="2" t="s">
        <v>12</v>
      </c>
      <c r="FA15" s="5">
        <v>0</v>
      </c>
      <c r="FB15" s="5">
        <v>0</v>
      </c>
      <c r="FC15" s="5">
        <v>0</v>
      </c>
      <c r="FD15" s="5">
        <f t="shared" si="24"/>
        <v>0</v>
      </c>
      <c r="FE15" s="9"/>
      <c r="FF15" s="1">
        <v>9</v>
      </c>
      <c r="FG15" s="2" t="s">
        <v>12</v>
      </c>
      <c r="FH15" s="5">
        <v>0</v>
      </c>
      <c r="FI15" s="5">
        <v>0</v>
      </c>
      <c r="FJ15" s="5">
        <v>0</v>
      </c>
      <c r="FK15" s="5">
        <f t="shared" si="25"/>
        <v>0</v>
      </c>
      <c r="FL15" s="9"/>
      <c r="FM15" s="1">
        <v>9</v>
      </c>
      <c r="FN15" s="2" t="s">
        <v>12</v>
      </c>
      <c r="FO15" s="5">
        <v>4385643</v>
      </c>
      <c r="FP15" s="5">
        <v>1100000</v>
      </c>
      <c r="FQ15" s="5">
        <v>0</v>
      </c>
      <c r="FR15" s="5">
        <f t="shared" si="26"/>
        <v>1100000</v>
      </c>
      <c r="FS15" s="9"/>
      <c r="FT15" s="1">
        <v>9</v>
      </c>
      <c r="FU15" s="2" t="s">
        <v>12</v>
      </c>
      <c r="FV15" s="5">
        <v>672</v>
      </c>
      <c r="FW15" s="5">
        <v>168000</v>
      </c>
      <c r="FX15" s="5">
        <v>20750</v>
      </c>
      <c r="FY15" s="5">
        <f t="shared" si="27"/>
        <v>188750</v>
      </c>
      <c r="FZ15" s="9"/>
      <c r="GA15" s="1">
        <v>9</v>
      </c>
      <c r="GB15" s="2" t="s">
        <v>12</v>
      </c>
      <c r="GC15" s="5">
        <v>402</v>
      </c>
      <c r="GD15" s="5">
        <v>160800</v>
      </c>
      <c r="GE15" s="5">
        <v>20000</v>
      </c>
      <c r="GF15" s="5">
        <f t="shared" si="28"/>
        <v>180800</v>
      </c>
      <c r="GG15" s="9"/>
      <c r="GH15" s="1">
        <v>9</v>
      </c>
      <c r="GI15" s="2" t="s">
        <v>12</v>
      </c>
      <c r="GJ15" s="5">
        <v>270</v>
      </c>
      <c r="GK15" s="5">
        <v>162000</v>
      </c>
      <c r="GL15" s="5">
        <v>19800</v>
      </c>
      <c r="GM15" s="5">
        <f t="shared" si="29"/>
        <v>181800</v>
      </c>
      <c r="GN15" s="9"/>
      <c r="GO15" s="1">
        <v>9</v>
      </c>
      <c r="GP15" s="2" t="s">
        <v>12</v>
      </c>
      <c r="GQ15" s="5">
        <v>570</v>
      </c>
      <c r="GR15" s="5">
        <v>57000</v>
      </c>
      <c r="GS15" s="5">
        <v>0</v>
      </c>
      <c r="GT15" s="5">
        <f t="shared" si="30"/>
        <v>57000</v>
      </c>
      <c r="GU15" s="9"/>
      <c r="GV15" s="1">
        <v>9</v>
      </c>
      <c r="GW15" s="2" t="s">
        <v>12</v>
      </c>
      <c r="GX15" s="5">
        <v>0</v>
      </c>
      <c r="GY15" s="5">
        <v>0</v>
      </c>
      <c r="GZ15" s="5">
        <v>0</v>
      </c>
      <c r="HA15" s="5">
        <f t="shared" si="31"/>
        <v>0</v>
      </c>
      <c r="HB15" s="9"/>
      <c r="HC15" s="1">
        <v>9</v>
      </c>
      <c r="HD15" s="2" t="s">
        <v>12</v>
      </c>
      <c r="HE15" s="5">
        <v>3164</v>
      </c>
      <c r="HF15" s="5">
        <v>24679200</v>
      </c>
      <c r="HG15" s="5">
        <v>0</v>
      </c>
      <c r="HH15" s="5">
        <f t="shared" si="32"/>
        <v>24679200</v>
      </c>
      <c r="HI15" s="9"/>
      <c r="HJ15" s="1">
        <v>9</v>
      </c>
      <c r="HK15" s="2" t="s">
        <v>12</v>
      </c>
      <c r="HL15" s="5"/>
      <c r="HM15" s="5"/>
      <c r="HN15" s="5"/>
      <c r="HO15" s="5">
        <f t="shared" si="33"/>
        <v>0</v>
      </c>
      <c r="HP15" s="9"/>
      <c r="HQ15" s="1">
        <v>9</v>
      </c>
      <c r="HR15" s="2" t="s">
        <v>12</v>
      </c>
      <c r="HS15" s="5"/>
      <c r="HT15" s="5"/>
      <c r="HU15" s="5">
        <v>0</v>
      </c>
      <c r="HV15" s="5">
        <f t="shared" si="34"/>
        <v>0</v>
      </c>
      <c r="HW15" s="9"/>
      <c r="HX15" s="1">
        <v>9</v>
      </c>
      <c r="HY15" s="2" t="s">
        <v>12</v>
      </c>
      <c r="HZ15" s="5">
        <v>72</v>
      </c>
      <c r="IA15" s="5">
        <v>360000</v>
      </c>
      <c r="IB15" s="5">
        <v>0</v>
      </c>
      <c r="IC15" s="5">
        <f t="shared" si="35"/>
        <v>360000</v>
      </c>
      <c r="ID15" s="9"/>
      <c r="IE15" s="1">
        <v>9</v>
      </c>
      <c r="IF15" s="2" t="s">
        <v>12</v>
      </c>
      <c r="IG15" s="5">
        <v>178</v>
      </c>
      <c r="IH15" s="5">
        <v>10680000</v>
      </c>
      <c r="II15" s="5">
        <v>0</v>
      </c>
      <c r="IJ15" s="5">
        <f t="shared" si="36"/>
        <v>10680000</v>
      </c>
      <c r="IK15" s="9"/>
      <c r="IL15" s="1">
        <v>9</v>
      </c>
      <c r="IM15" s="2" t="s">
        <v>12</v>
      </c>
      <c r="IN15" s="5">
        <v>3323</v>
      </c>
      <c r="IO15" s="5">
        <v>3323000</v>
      </c>
      <c r="IP15" s="5">
        <v>0</v>
      </c>
      <c r="IQ15" s="5">
        <f t="shared" si="37"/>
        <v>3323000</v>
      </c>
      <c r="IR15" s="9"/>
      <c r="IS15" s="1">
        <v>9</v>
      </c>
      <c r="IT15" s="2" t="s">
        <v>12</v>
      </c>
      <c r="IU15" s="5">
        <v>18</v>
      </c>
      <c r="IV15" s="5">
        <v>63000</v>
      </c>
      <c r="IW15" s="5">
        <v>0</v>
      </c>
      <c r="IX15" s="5">
        <f t="shared" si="38"/>
        <v>63000</v>
      </c>
      <c r="IY15" s="9"/>
      <c r="IZ15" s="1">
        <v>9</v>
      </c>
      <c r="JA15" s="2" t="s">
        <v>12</v>
      </c>
      <c r="JB15" s="5">
        <v>3753</v>
      </c>
      <c r="JC15" s="5">
        <v>6755400</v>
      </c>
      <c r="JD15" s="5">
        <v>0</v>
      </c>
      <c r="JE15" s="5">
        <f t="shared" si="39"/>
        <v>6755400</v>
      </c>
      <c r="JF15" s="9"/>
      <c r="JG15" s="1">
        <v>9</v>
      </c>
      <c r="JH15" s="2" t="s">
        <v>12</v>
      </c>
      <c r="JI15" s="5">
        <v>0</v>
      </c>
      <c r="JJ15" s="5">
        <v>0</v>
      </c>
      <c r="JK15" s="5">
        <v>0</v>
      </c>
      <c r="JL15" s="5">
        <f t="shared" si="40"/>
        <v>0</v>
      </c>
      <c r="JM15" s="9"/>
      <c r="JN15" s="1">
        <v>9</v>
      </c>
      <c r="JO15" s="2" t="s">
        <v>12</v>
      </c>
      <c r="JP15" s="5">
        <v>0</v>
      </c>
      <c r="JQ15" s="5">
        <v>11215000</v>
      </c>
      <c r="JR15" s="5">
        <v>0</v>
      </c>
      <c r="JS15" s="5">
        <f t="shared" si="41"/>
        <v>11215000</v>
      </c>
      <c r="JT15" s="9"/>
      <c r="JU15" s="1">
        <v>9</v>
      </c>
      <c r="JV15" s="2" t="s">
        <v>12</v>
      </c>
      <c r="JW15" s="5">
        <v>0</v>
      </c>
      <c r="JX15" s="5">
        <v>0</v>
      </c>
      <c r="JY15" s="5">
        <v>0</v>
      </c>
      <c r="JZ15" s="5">
        <f t="shared" si="42"/>
        <v>0</v>
      </c>
      <c r="KA15" s="9"/>
      <c r="KB15" s="1">
        <v>9</v>
      </c>
      <c r="KC15" s="2" t="s">
        <v>12</v>
      </c>
      <c r="KD15" s="5">
        <v>6715.3460880000002</v>
      </c>
      <c r="KE15" s="5">
        <v>38900000</v>
      </c>
      <c r="KF15" s="5">
        <v>8900000</v>
      </c>
      <c r="KG15" s="5">
        <f t="shared" si="43"/>
        <v>47800000</v>
      </c>
      <c r="KH15" s="9"/>
      <c r="KI15" s="1">
        <v>9</v>
      </c>
      <c r="KJ15" s="2" t="s">
        <v>12</v>
      </c>
      <c r="KK15" s="5">
        <v>0</v>
      </c>
      <c r="KL15" s="5">
        <v>0</v>
      </c>
      <c r="KM15" s="5">
        <v>0</v>
      </c>
      <c r="KN15" s="5">
        <f t="shared" si="44"/>
        <v>0</v>
      </c>
      <c r="KO15" s="9"/>
      <c r="KP15" s="1">
        <v>9</v>
      </c>
      <c r="KQ15" s="2" t="s">
        <v>12</v>
      </c>
      <c r="KR15" s="5">
        <v>0</v>
      </c>
      <c r="KS15" s="5">
        <v>0</v>
      </c>
      <c r="KT15" s="5">
        <v>0</v>
      </c>
      <c r="KU15" s="5">
        <f t="shared" si="45"/>
        <v>0</v>
      </c>
      <c r="KV15" s="9"/>
      <c r="KW15" s="1">
        <v>9</v>
      </c>
      <c r="KX15" s="2" t="s">
        <v>12</v>
      </c>
      <c r="KY15" s="5">
        <v>18</v>
      </c>
      <c r="KZ15" s="5">
        <v>1438650</v>
      </c>
      <c r="LA15" s="5">
        <v>0</v>
      </c>
      <c r="LB15" s="5">
        <f t="shared" si="46"/>
        <v>1438650</v>
      </c>
      <c r="LC15" s="9"/>
      <c r="LD15" s="1">
        <v>9</v>
      </c>
      <c r="LE15" s="2" t="s">
        <v>12</v>
      </c>
      <c r="LF15" s="5">
        <v>0</v>
      </c>
      <c r="LG15" s="5">
        <v>25000</v>
      </c>
      <c r="LH15" s="5">
        <v>0</v>
      </c>
      <c r="LI15" s="5">
        <f t="shared" si="47"/>
        <v>25000</v>
      </c>
      <c r="LJ15" s="9"/>
      <c r="LK15" s="1">
        <v>9</v>
      </c>
      <c r="LL15" s="2" t="s">
        <v>12</v>
      </c>
      <c r="LM15" s="5">
        <v>0</v>
      </c>
      <c r="LN15" s="5">
        <v>0</v>
      </c>
      <c r="LO15" s="5">
        <v>0</v>
      </c>
      <c r="LP15" s="5">
        <f t="shared" si="48"/>
        <v>0</v>
      </c>
      <c r="LQ15" s="9"/>
      <c r="LR15" s="1">
        <v>9</v>
      </c>
      <c r="LS15" s="2" t="s">
        <v>12</v>
      </c>
      <c r="LT15" s="5">
        <v>0</v>
      </c>
      <c r="LU15" s="5">
        <v>2320230.8000000003</v>
      </c>
      <c r="LV15" s="5">
        <v>10000000</v>
      </c>
      <c r="LW15" s="5">
        <f t="shared" si="49"/>
        <v>12320230.800000001</v>
      </c>
      <c r="LX15" s="9"/>
      <c r="LY15" s="1">
        <v>9</v>
      </c>
      <c r="LZ15" s="2" t="s">
        <v>12</v>
      </c>
      <c r="MA15" s="5">
        <v>1006</v>
      </c>
      <c r="MB15" s="5">
        <v>96000</v>
      </c>
      <c r="MC15" s="5">
        <v>48000</v>
      </c>
      <c r="MD15" s="5">
        <f t="shared" si="50"/>
        <v>144000</v>
      </c>
      <c r="ME15" s="9"/>
      <c r="MF15" s="1">
        <v>9</v>
      </c>
      <c r="MG15" s="2" t="s">
        <v>12</v>
      </c>
      <c r="MH15" s="5">
        <v>0</v>
      </c>
      <c r="MI15" s="5">
        <v>0</v>
      </c>
      <c r="MJ15" s="5">
        <v>0</v>
      </c>
      <c r="MK15" s="5">
        <f t="shared" si="51"/>
        <v>0</v>
      </c>
      <c r="ML15" s="9"/>
      <c r="MM15" s="1">
        <v>9</v>
      </c>
      <c r="MN15" s="2" t="s">
        <v>12</v>
      </c>
      <c r="MO15" s="5">
        <v>324</v>
      </c>
      <c r="MP15" s="5">
        <v>22032</v>
      </c>
      <c r="MQ15" s="5">
        <v>0</v>
      </c>
      <c r="MR15" s="5">
        <f t="shared" si="52"/>
        <v>22032</v>
      </c>
      <c r="MS15" s="9"/>
      <c r="MT15" s="1">
        <v>9</v>
      </c>
      <c r="MU15" s="2" t="s">
        <v>12</v>
      </c>
      <c r="MV15" s="5">
        <v>1</v>
      </c>
      <c r="MW15" s="5">
        <v>15000</v>
      </c>
      <c r="MX15" s="5">
        <v>0</v>
      </c>
      <c r="MY15" s="5">
        <f t="shared" si="53"/>
        <v>15000</v>
      </c>
      <c r="MZ15" s="9"/>
      <c r="NA15" s="1">
        <v>9</v>
      </c>
      <c r="NB15" s="2" t="s">
        <v>12</v>
      </c>
      <c r="NC15" s="5">
        <v>0</v>
      </c>
      <c r="ND15" s="5">
        <f t="shared" si="54"/>
        <v>178396262.80000001</v>
      </c>
      <c r="NE15" s="5">
        <f t="shared" si="0"/>
        <v>19188716.666666664</v>
      </c>
      <c r="NF15" s="5">
        <f t="shared" si="1"/>
        <v>197584979.4666667</v>
      </c>
      <c r="NG15" s="9"/>
    </row>
    <row r="16" spans="1:371" ht="16.5" hidden="1">
      <c r="A16" s="23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2"/>
        <v>0</v>
      </c>
      <c r="G16" s="9"/>
      <c r="H16" s="1">
        <v>10</v>
      </c>
      <c r="I16" s="2" t="s">
        <v>13</v>
      </c>
      <c r="J16" s="5">
        <v>74789</v>
      </c>
      <c r="K16" s="5">
        <v>44715600</v>
      </c>
      <c r="L16" s="5">
        <v>0</v>
      </c>
      <c r="M16" s="5">
        <f t="shared" si="3"/>
        <v>44715600</v>
      </c>
      <c r="N16" s="9"/>
      <c r="O16" s="1">
        <v>10</v>
      </c>
      <c r="P16" s="2" t="s">
        <v>13</v>
      </c>
      <c r="Q16" s="5">
        <v>3240</v>
      </c>
      <c r="R16" s="5">
        <v>972000</v>
      </c>
      <c r="S16" s="5">
        <v>0</v>
      </c>
      <c r="T16" s="5">
        <f t="shared" si="4"/>
        <v>972000</v>
      </c>
      <c r="U16" s="9"/>
      <c r="V16" s="1">
        <v>10</v>
      </c>
      <c r="W16" s="2" t="s">
        <v>13</v>
      </c>
      <c r="X16" s="5">
        <v>89454</v>
      </c>
      <c r="Y16" s="5">
        <v>22363500</v>
      </c>
      <c r="Z16" s="5">
        <v>0</v>
      </c>
      <c r="AA16" s="5">
        <f t="shared" si="5"/>
        <v>22363500</v>
      </c>
      <c r="AB16" s="9"/>
      <c r="AC16" s="1">
        <v>10</v>
      </c>
      <c r="AD16" s="2" t="s">
        <v>13</v>
      </c>
      <c r="AE16" s="5">
        <v>572</v>
      </c>
      <c r="AF16" s="5">
        <v>114400</v>
      </c>
      <c r="AG16" s="5">
        <v>0</v>
      </c>
      <c r="AH16" s="5">
        <f t="shared" si="6"/>
        <v>114400</v>
      </c>
      <c r="AI16" s="9"/>
      <c r="AJ16" s="1">
        <v>10</v>
      </c>
      <c r="AK16" s="2" t="s">
        <v>13</v>
      </c>
      <c r="AL16" s="5">
        <v>210</v>
      </c>
      <c r="AM16" s="5">
        <v>31500</v>
      </c>
      <c r="AN16" s="5">
        <v>0</v>
      </c>
      <c r="AO16" s="5">
        <f t="shared" si="7"/>
        <v>31500</v>
      </c>
      <c r="AP16" s="9"/>
      <c r="AQ16" s="1">
        <v>10</v>
      </c>
      <c r="AR16" s="2" t="s">
        <v>13</v>
      </c>
      <c r="AS16" s="5">
        <v>3240</v>
      </c>
      <c r="AT16" s="5">
        <v>648000</v>
      </c>
      <c r="AU16" s="5">
        <v>0</v>
      </c>
      <c r="AV16" s="5">
        <f t="shared" si="8"/>
        <v>648000</v>
      </c>
      <c r="AW16" s="9"/>
      <c r="AX16" s="1">
        <v>10</v>
      </c>
      <c r="AY16" s="2" t="s">
        <v>13</v>
      </c>
      <c r="AZ16" s="5">
        <v>3240</v>
      </c>
      <c r="BA16" s="5">
        <v>324000</v>
      </c>
      <c r="BB16" s="5">
        <v>0</v>
      </c>
      <c r="BC16" s="5">
        <f t="shared" si="9"/>
        <v>324000</v>
      </c>
      <c r="BD16" s="9"/>
      <c r="BE16" s="1">
        <v>10</v>
      </c>
      <c r="BF16" s="2" t="s">
        <v>13</v>
      </c>
      <c r="BG16" s="5">
        <v>3240</v>
      </c>
      <c r="BH16" s="5">
        <v>972000</v>
      </c>
      <c r="BI16" s="5">
        <v>0</v>
      </c>
      <c r="BJ16" s="5">
        <f t="shared" si="10"/>
        <v>972000</v>
      </c>
      <c r="BK16" s="9"/>
      <c r="BL16" s="1">
        <v>10</v>
      </c>
      <c r="BM16" s="2" t="s">
        <v>13</v>
      </c>
      <c r="BN16" s="5">
        <v>164183</v>
      </c>
      <c r="BO16" s="5">
        <v>41265025</v>
      </c>
      <c r="BP16" s="5">
        <v>0</v>
      </c>
      <c r="BQ16" s="5">
        <f t="shared" si="11"/>
        <v>41265025</v>
      </c>
      <c r="BR16" s="9"/>
      <c r="BS16" s="1">
        <v>10</v>
      </c>
      <c r="BT16" s="2" t="s">
        <v>13</v>
      </c>
      <c r="BU16" s="5">
        <v>0</v>
      </c>
      <c r="BV16" s="5">
        <v>0</v>
      </c>
      <c r="BW16" s="5">
        <v>0</v>
      </c>
      <c r="BX16" s="5">
        <f t="shared" si="12"/>
        <v>0</v>
      </c>
      <c r="BY16" s="9"/>
      <c r="BZ16" s="1">
        <v>10</v>
      </c>
      <c r="CA16" s="2" t="s">
        <v>13</v>
      </c>
      <c r="CB16" s="5">
        <v>4061</v>
      </c>
      <c r="CC16" s="5">
        <v>812200</v>
      </c>
      <c r="CD16" s="5">
        <v>0</v>
      </c>
      <c r="CE16" s="5">
        <f t="shared" si="13"/>
        <v>812200</v>
      </c>
      <c r="CF16" s="9"/>
      <c r="CG16" s="1">
        <v>10</v>
      </c>
      <c r="CH16" s="2" t="s">
        <v>13</v>
      </c>
      <c r="CI16" s="5">
        <v>4061</v>
      </c>
      <c r="CJ16" s="5">
        <v>812200</v>
      </c>
      <c r="CK16" s="5">
        <v>0</v>
      </c>
      <c r="CL16" s="5">
        <f t="shared" si="14"/>
        <v>812200</v>
      </c>
      <c r="CM16" s="9"/>
      <c r="CN16" s="1">
        <v>10</v>
      </c>
      <c r="CO16" s="2" t="s">
        <v>13</v>
      </c>
      <c r="CP16" s="5">
        <v>4061</v>
      </c>
      <c r="CQ16" s="5">
        <v>1827450</v>
      </c>
      <c r="CR16" s="5">
        <v>0</v>
      </c>
      <c r="CS16" s="5">
        <f t="shared" si="15"/>
        <v>1827450</v>
      </c>
      <c r="CT16" s="9"/>
      <c r="CU16" s="1">
        <v>10</v>
      </c>
      <c r="CV16" s="2" t="s">
        <v>13</v>
      </c>
      <c r="CW16" s="5">
        <v>6282</v>
      </c>
      <c r="CX16" s="5">
        <v>942300</v>
      </c>
      <c r="CY16" s="5">
        <v>0</v>
      </c>
      <c r="CZ16" s="5">
        <f t="shared" si="16"/>
        <v>942300</v>
      </c>
      <c r="DA16" s="9"/>
      <c r="DB16" s="1">
        <v>10</v>
      </c>
      <c r="DC16" s="2" t="s">
        <v>13</v>
      </c>
      <c r="DD16" s="5">
        <v>100</v>
      </c>
      <c r="DE16" s="5">
        <v>15000</v>
      </c>
      <c r="DF16" s="5">
        <v>0</v>
      </c>
      <c r="DG16" s="5">
        <f t="shared" si="17"/>
        <v>15000</v>
      </c>
      <c r="DH16" s="9"/>
      <c r="DI16" s="1">
        <v>10</v>
      </c>
      <c r="DJ16" s="2" t="s">
        <v>13</v>
      </c>
      <c r="DK16" s="5">
        <v>100</v>
      </c>
      <c r="DL16" s="5">
        <v>50000</v>
      </c>
      <c r="DM16" s="5">
        <v>0</v>
      </c>
      <c r="DN16" s="5">
        <f t="shared" si="18"/>
        <v>50000</v>
      </c>
      <c r="DO16" s="9"/>
      <c r="DP16" s="1">
        <v>10</v>
      </c>
      <c r="DQ16" s="2" t="s">
        <v>13</v>
      </c>
      <c r="DR16" s="5">
        <v>782</v>
      </c>
      <c r="DS16" s="5">
        <v>782000</v>
      </c>
      <c r="DT16" s="5">
        <v>0</v>
      </c>
      <c r="DU16" s="5">
        <f t="shared" si="19"/>
        <v>782000</v>
      </c>
      <c r="DV16" s="9"/>
      <c r="DW16" s="1">
        <v>10</v>
      </c>
      <c r="DX16" s="2" t="s">
        <v>13</v>
      </c>
      <c r="DY16" s="5">
        <v>5931</v>
      </c>
      <c r="DZ16" s="5">
        <v>593100</v>
      </c>
      <c r="EA16" s="5">
        <v>0</v>
      </c>
      <c r="EB16" s="5">
        <f t="shared" si="20"/>
        <v>593100</v>
      </c>
      <c r="EC16" s="9"/>
      <c r="ED16" s="1">
        <v>10</v>
      </c>
      <c r="EE16" s="2" t="s">
        <v>13</v>
      </c>
      <c r="EF16" s="5">
        <v>856</v>
      </c>
      <c r="EG16" s="5">
        <v>342400</v>
      </c>
      <c r="EH16" s="5">
        <v>0</v>
      </c>
      <c r="EI16" s="5">
        <f t="shared" si="21"/>
        <v>342400</v>
      </c>
      <c r="EJ16" s="9"/>
      <c r="EK16" s="1">
        <v>10</v>
      </c>
      <c r="EL16" s="2" t="s">
        <v>13</v>
      </c>
      <c r="EM16" s="5">
        <v>0</v>
      </c>
      <c r="EN16" s="5">
        <v>420000</v>
      </c>
      <c r="EO16" s="5">
        <v>197733.33333333334</v>
      </c>
      <c r="EP16" s="5">
        <f t="shared" si="22"/>
        <v>617733.33333333337</v>
      </c>
      <c r="EQ16" s="9"/>
      <c r="ER16" s="1">
        <v>10</v>
      </c>
      <c r="ES16" s="2" t="s">
        <v>13</v>
      </c>
      <c r="ET16" s="5">
        <v>0</v>
      </c>
      <c r="EU16" s="5">
        <v>0</v>
      </c>
      <c r="EV16" s="5">
        <v>0</v>
      </c>
      <c r="EW16" s="5">
        <f t="shared" si="23"/>
        <v>0</v>
      </c>
      <c r="EX16" s="9"/>
      <c r="EY16" s="1">
        <v>10</v>
      </c>
      <c r="EZ16" s="2" t="s">
        <v>13</v>
      </c>
      <c r="FA16" s="5">
        <v>0</v>
      </c>
      <c r="FB16" s="5">
        <v>0</v>
      </c>
      <c r="FC16" s="5">
        <v>0</v>
      </c>
      <c r="FD16" s="5">
        <f t="shared" si="24"/>
        <v>0</v>
      </c>
      <c r="FE16" s="9"/>
      <c r="FF16" s="1">
        <v>10</v>
      </c>
      <c r="FG16" s="2" t="s">
        <v>13</v>
      </c>
      <c r="FH16" s="5">
        <v>0</v>
      </c>
      <c r="FI16" s="5">
        <v>0</v>
      </c>
      <c r="FJ16" s="5">
        <v>0</v>
      </c>
      <c r="FK16" s="5">
        <f t="shared" si="25"/>
        <v>0</v>
      </c>
      <c r="FL16" s="9"/>
      <c r="FM16" s="1">
        <v>10</v>
      </c>
      <c r="FN16" s="2" t="s">
        <v>13</v>
      </c>
      <c r="FO16" s="5">
        <v>5683788</v>
      </c>
      <c r="FP16" s="5">
        <v>0</v>
      </c>
      <c r="FQ16" s="5">
        <v>0</v>
      </c>
      <c r="FR16" s="5">
        <f t="shared" si="26"/>
        <v>0</v>
      </c>
      <c r="FS16" s="9"/>
      <c r="FT16" s="1">
        <v>10</v>
      </c>
      <c r="FU16" s="2" t="s">
        <v>13</v>
      </c>
      <c r="FV16" s="5">
        <v>532</v>
      </c>
      <c r="FW16" s="5">
        <v>133000</v>
      </c>
      <c r="FX16" s="5">
        <v>16250</v>
      </c>
      <c r="FY16" s="5">
        <f t="shared" si="27"/>
        <v>149250</v>
      </c>
      <c r="FZ16" s="9"/>
      <c r="GA16" s="1">
        <v>10</v>
      </c>
      <c r="GB16" s="2" t="s">
        <v>13</v>
      </c>
      <c r="GC16" s="5">
        <v>318</v>
      </c>
      <c r="GD16" s="5">
        <v>127200</v>
      </c>
      <c r="GE16" s="5">
        <v>15600</v>
      </c>
      <c r="GF16" s="5">
        <f t="shared" si="28"/>
        <v>142800</v>
      </c>
      <c r="GG16" s="9"/>
      <c r="GH16" s="1">
        <v>10</v>
      </c>
      <c r="GI16" s="2" t="s">
        <v>13</v>
      </c>
      <c r="GJ16" s="5">
        <v>214</v>
      </c>
      <c r="GK16" s="5">
        <v>128400</v>
      </c>
      <c r="GL16" s="5">
        <v>16200</v>
      </c>
      <c r="GM16" s="5">
        <f t="shared" si="29"/>
        <v>144600</v>
      </c>
      <c r="GN16" s="9"/>
      <c r="GO16" s="1">
        <v>10</v>
      </c>
      <c r="GP16" s="2" t="s">
        <v>13</v>
      </c>
      <c r="GQ16" s="5">
        <v>630</v>
      </c>
      <c r="GR16" s="5">
        <v>63000</v>
      </c>
      <c r="GS16" s="5">
        <v>0</v>
      </c>
      <c r="GT16" s="5">
        <f t="shared" si="30"/>
        <v>63000</v>
      </c>
      <c r="GU16" s="9"/>
      <c r="GV16" s="1">
        <v>10</v>
      </c>
      <c r="GW16" s="2" t="s">
        <v>13</v>
      </c>
      <c r="GX16" s="5">
        <v>0</v>
      </c>
      <c r="GY16" s="5">
        <v>5000</v>
      </c>
      <c r="GZ16" s="5">
        <v>0</v>
      </c>
      <c r="HA16" s="5">
        <f t="shared" si="31"/>
        <v>5000</v>
      </c>
      <c r="HB16" s="9"/>
      <c r="HC16" s="1">
        <v>10</v>
      </c>
      <c r="HD16" s="2" t="s">
        <v>13</v>
      </c>
      <c r="HE16" s="5">
        <v>4060</v>
      </c>
      <c r="HF16" s="5">
        <v>31668000</v>
      </c>
      <c r="HG16" s="5">
        <v>0</v>
      </c>
      <c r="HH16" s="5">
        <f t="shared" si="32"/>
        <v>31668000</v>
      </c>
      <c r="HI16" s="9"/>
      <c r="HJ16" s="1">
        <v>10</v>
      </c>
      <c r="HK16" s="2" t="s">
        <v>13</v>
      </c>
      <c r="HL16" s="5"/>
      <c r="HM16" s="5"/>
      <c r="HN16" s="5"/>
      <c r="HO16" s="5">
        <f t="shared" si="33"/>
        <v>0</v>
      </c>
      <c r="HP16" s="9"/>
      <c r="HQ16" s="1">
        <v>10</v>
      </c>
      <c r="HR16" s="2" t="s">
        <v>13</v>
      </c>
      <c r="HS16" s="5"/>
      <c r="HT16" s="5"/>
      <c r="HU16" s="5">
        <v>0</v>
      </c>
      <c r="HV16" s="5">
        <f t="shared" si="34"/>
        <v>0</v>
      </c>
      <c r="HW16" s="9"/>
      <c r="HX16" s="1">
        <v>10</v>
      </c>
      <c r="HY16" s="2" t="s">
        <v>13</v>
      </c>
      <c r="HZ16" s="5">
        <v>108</v>
      </c>
      <c r="IA16" s="5">
        <v>540000</v>
      </c>
      <c r="IB16" s="5">
        <v>0</v>
      </c>
      <c r="IC16" s="5">
        <f t="shared" si="35"/>
        <v>540000</v>
      </c>
      <c r="ID16" s="9"/>
      <c r="IE16" s="1">
        <v>10</v>
      </c>
      <c r="IF16" s="2" t="s">
        <v>13</v>
      </c>
      <c r="IG16" s="5">
        <v>223</v>
      </c>
      <c r="IH16" s="5">
        <v>13380000</v>
      </c>
      <c r="II16" s="5">
        <v>0</v>
      </c>
      <c r="IJ16" s="5">
        <f t="shared" si="36"/>
        <v>13380000</v>
      </c>
      <c r="IK16" s="9"/>
      <c r="IL16" s="1">
        <v>10</v>
      </c>
      <c r="IM16" s="2" t="s">
        <v>13</v>
      </c>
      <c r="IN16" s="5">
        <v>4401</v>
      </c>
      <c r="IO16" s="5">
        <v>4401000</v>
      </c>
      <c r="IP16" s="5">
        <v>0</v>
      </c>
      <c r="IQ16" s="5">
        <f t="shared" si="37"/>
        <v>4401000</v>
      </c>
      <c r="IR16" s="9"/>
      <c r="IS16" s="1">
        <v>10</v>
      </c>
      <c r="IT16" s="2" t="s">
        <v>13</v>
      </c>
      <c r="IU16" s="5">
        <v>27</v>
      </c>
      <c r="IV16" s="5">
        <v>94500</v>
      </c>
      <c r="IW16" s="5">
        <v>0</v>
      </c>
      <c r="IX16" s="5">
        <f t="shared" si="38"/>
        <v>94500</v>
      </c>
      <c r="IY16" s="9"/>
      <c r="IZ16" s="1">
        <v>10</v>
      </c>
      <c r="JA16" s="2" t="s">
        <v>13</v>
      </c>
      <c r="JB16" s="5">
        <v>5052</v>
      </c>
      <c r="JC16" s="5">
        <v>9093600</v>
      </c>
      <c r="JD16" s="5">
        <v>0</v>
      </c>
      <c r="JE16" s="5">
        <f t="shared" si="39"/>
        <v>9093600</v>
      </c>
      <c r="JF16" s="9"/>
      <c r="JG16" s="1">
        <v>10</v>
      </c>
      <c r="JH16" s="2" t="s">
        <v>13</v>
      </c>
      <c r="JI16" s="5">
        <v>0</v>
      </c>
      <c r="JJ16" s="5">
        <v>0</v>
      </c>
      <c r="JK16" s="5">
        <v>0</v>
      </c>
      <c r="JL16" s="5">
        <f t="shared" si="40"/>
        <v>0</v>
      </c>
      <c r="JM16" s="9"/>
      <c r="JN16" s="1">
        <v>10</v>
      </c>
      <c r="JO16" s="2" t="s">
        <v>13</v>
      </c>
      <c r="JP16" s="5">
        <v>0</v>
      </c>
      <c r="JQ16" s="5">
        <v>13942000</v>
      </c>
      <c r="JR16" s="5">
        <v>0</v>
      </c>
      <c r="JS16" s="5">
        <f t="shared" si="41"/>
        <v>13942000</v>
      </c>
      <c r="JT16" s="9"/>
      <c r="JU16" s="1">
        <v>10</v>
      </c>
      <c r="JV16" s="2" t="s">
        <v>13</v>
      </c>
      <c r="JW16" s="5">
        <v>3420</v>
      </c>
      <c r="JX16" s="5">
        <v>1539000</v>
      </c>
      <c r="JY16" s="5">
        <v>0</v>
      </c>
      <c r="JZ16" s="5">
        <f t="shared" si="42"/>
        <v>1539000</v>
      </c>
      <c r="KA16" s="9"/>
      <c r="KB16" s="1">
        <v>10</v>
      </c>
      <c r="KC16" s="2" t="s">
        <v>13</v>
      </c>
      <c r="KD16" s="5">
        <v>3433.2899336987689</v>
      </c>
      <c r="KE16" s="5">
        <v>21100000</v>
      </c>
      <c r="KF16" s="5">
        <v>1750000</v>
      </c>
      <c r="KG16" s="5">
        <f t="shared" si="43"/>
        <v>22850000</v>
      </c>
      <c r="KH16" s="9"/>
      <c r="KI16" s="1">
        <v>10</v>
      </c>
      <c r="KJ16" s="2" t="s">
        <v>13</v>
      </c>
      <c r="KK16" s="5">
        <v>0</v>
      </c>
      <c r="KL16" s="5">
        <v>0</v>
      </c>
      <c r="KM16" s="5">
        <v>0</v>
      </c>
      <c r="KN16" s="5">
        <f t="shared" si="44"/>
        <v>0</v>
      </c>
      <c r="KO16" s="9"/>
      <c r="KP16" s="1">
        <v>10</v>
      </c>
      <c r="KQ16" s="2" t="s">
        <v>13</v>
      </c>
      <c r="KR16" s="5">
        <v>0</v>
      </c>
      <c r="KS16" s="5">
        <v>0</v>
      </c>
      <c r="KT16" s="5">
        <v>0</v>
      </c>
      <c r="KU16" s="5">
        <f t="shared" si="45"/>
        <v>0</v>
      </c>
      <c r="KV16" s="9"/>
      <c r="KW16" s="1">
        <v>10</v>
      </c>
      <c r="KX16" s="2" t="s">
        <v>13</v>
      </c>
      <c r="KY16" s="5">
        <v>0</v>
      </c>
      <c r="KZ16" s="5">
        <v>0</v>
      </c>
      <c r="LA16" s="5">
        <v>0</v>
      </c>
      <c r="LB16" s="5">
        <f t="shared" si="46"/>
        <v>0</v>
      </c>
      <c r="LC16" s="9"/>
      <c r="LD16" s="1">
        <v>10</v>
      </c>
      <c r="LE16" s="2" t="s">
        <v>13</v>
      </c>
      <c r="LF16" s="5">
        <v>0</v>
      </c>
      <c r="LG16" s="5">
        <v>25000</v>
      </c>
      <c r="LH16" s="5">
        <v>0</v>
      </c>
      <c r="LI16" s="5">
        <f t="shared" si="47"/>
        <v>25000</v>
      </c>
      <c r="LJ16" s="9"/>
      <c r="LK16" s="1">
        <v>10</v>
      </c>
      <c r="LL16" s="2" t="s">
        <v>13</v>
      </c>
      <c r="LM16" s="5">
        <v>0</v>
      </c>
      <c r="LN16" s="5">
        <v>0</v>
      </c>
      <c r="LO16" s="5">
        <v>0</v>
      </c>
      <c r="LP16" s="5">
        <f t="shared" si="48"/>
        <v>0</v>
      </c>
      <c r="LQ16" s="9"/>
      <c r="LR16" s="1">
        <v>10</v>
      </c>
      <c r="LS16" s="2" t="s">
        <v>13</v>
      </c>
      <c r="LT16" s="5">
        <v>0</v>
      </c>
      <c r="LU16" s="5">
        <v>2580264.2000000002</v>
      </c>
      <c r="LV16" s="5">
        <v>12276900</v>
      </c>
      <c r="LW16" s="5">
        <f t="shared" si="49"/>
        <v>14857164.199999999</v>
      </c>
      <c r="LX16" s="9"/>
      <c r="LY16" s="1">
        <v>10</v>
      </c>
      <c r="LZ16" s="2" t="s">
        <v>13</v>
      </c>
      <c r="MA16" s="5">
        <v>1210</v>
      </c>
      <c r="MB16" s="5">
        <v>102000</v>
      </c>
      <c r="MC16" s="5">
        <v>51000</v>
      </c>
      <c r="MD16" s="5">
        <f t="shared" si="50"/>
        <v>153000</v>
      </c>
      <c r="ME16" s="9"/>
      <c r="MF16" s="1">
        <v>10</v>
      </c>
      <c r="MG16" s="2" t="s">
        <v>13</v>
      </c>
      <c r="MH16" s="5">
        <v>0</v>
      </c>
      <c r="MI16" s="5">
        <v>300000</v>
      </c>
      <c r="MJ16" s="5">
        <v>0</v>
      </c>
      <c r="MK16" s="5">
        <f t="shared" si="51"/>
        <v>300000</v>
      </c>
      <c r="ML16" s="9"/>
      <c r="MM16" s="1">
        <v>10</v>
      </c>
      <c r="MN16" s="2" t="s">
        <v>13</v>
      </c>
      <c r="MO16" s="5">
        <v>405</v>
      </c>
      <c r="MP16" s="5">
        <v>25031</v>
      </c>
      <c r="MQ16" s="5">
        <v>0</v>
      </c>
      <c r="MR16" s="5">
        <f t="shared" si="52"/>
        <v>25031</v>
      </c>
      <c r="MS16" s="9"/>
      <c r="MT16" s="1">
        <v>10</v>
      </c>
      <c r="MU16" s="2" t="s">
        <v>13</v>
      </c>
      <c r="MV16" s="5">
        <v>1</v>
      </c>
      <c r="MW16" s="5">
        <v>15000</v>
      </c>
      <c r="MX16" s="5">
        <v>0</v>
      </c>
      <c r="MY16" s="5">
        <f t="shared" si="53"/>
        <v>15000</v>
      </c>
      <c r="MZ16" s="9"/>
      <c r="NA16" s="1">
        <v>10</v>
      </c>
      <c r="NB16" s="2" t="s">
        <v>13</v>
      </c>
      <c r="NC16" s="5">
        <v>0</v>
      </c>
      <c r="ND16" s="5">
        <f t="shared" si="54"/>
        <v>217264670.19999999</v>
      </c>
      <c r="NE16" s="5">
        <f t="shared" si="0"/>
        <v>14323683.333333334</v>
      </c>
      <c r="NF16" s="5">
        <f t="shared" si="1"/>
        <v>231588353.5333333</v>
      </c>
      <c r="NG16" s="9"/>
    </row>
    <row r="17" spans="1:371" ht="16.5" hidden="1">
      <c r="A17" s="23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2"/>
        <v>0</v>
      </c>
      <c r="G17" s="9"/>
      <c r="H17" s="1">
        <v>11</v>
      </c>
      <c r="I17" s="2" t="s">
        <v>14</v>
      </c>
      <c r="J17" s="5">
        <v>53666</v>
      </c>
      <c r="K17" s="5">
        <v>31795400</v>
      </c>
      <c r="L17" s="5">
        <v>0</v>
      </c>
      <c r="M17" s="5">
        <f t="shared" si="3"/>
        <v>31795400</v>
      </c>
      <c r="N17" s="9"/>
      <c r="O17" s="1">
        <v>11</v>
      </c>
      <c r="P17" s="2" t="s">
        <v>14</v>
      </c>
      <c r="Q17" s="5">
        <v>3275</v>
      </c>
      <c r="R17" s="5">
        <v>982500</v>
      </c>
      <c r="S17" s="5">
        <v>0</v>
      </c>
      <c r="T17" s="5">
        <f t="shared" si="4"/>
        <v>982500</v>
      </c>
      <c r="U17" s="9"/>
      <c r="V17" s="1">
        <v>11</v>
      </c>
      <c r="W17" s="2" t="s">
        <v>14</v>
      </c>
      <c r="X17" s="5">
        <v>62400</v>
      </c>
      <c r="Y17" s="5">
        <v>15600000</v>
      </c>
      <c r="Z17" s="5">
        <v>0</v>
      </c>
      <c r="AA17" s="5">
        <f t="shared" si="5"/>
        <v>15600000</v>
      </c>
      <c r="AB17" s="9"/>
      <c r="AC17" s="1">
        <v>11</v>
      </c>
      <c r="AD17" s="2" t="s">
        <v>14</v>
      </c>
      <c r="AE17" s="5">
        <v>1098</v>
      </c>
      <c r="AF17" s="5">
        <v>219600</v>
      </c>
      <c r="AG17" s="5">
        <v>0</v>
      </c>
      <c r="AH17" s="5">
        <f t="shared" si="6"/>
        <v>219600</v>
      </c>
      <c r="AI17" s="9"/>
      <c r="AJ17" s="1">
        <v>11</v>
      </c>
      <c r="AK17" s="2" t="s">
        <v>14</v>
      </c>
      <c r="AL17" s="5">
        <v>410</v>
      </c>
      <c r="AM17" s="5">
        <v>61500</v>
      </c>
      <c r="AN17" s="5">
        <v>0</v>
      </c>
      <c r="AO17" s="5">
        <f t="shared" si="7"/>
        <v>61500</v>
      </c>
      <c r="AP17" s="9"/>
      <c r="AQ17" s="1">
        <v>11</v>
      </c>
      <c r="AR17" s="2" t="s">
        <v>14</v>
      </c>
      <c r="AS17" s="5">
        <v>3275</v>
      </c>
      <c r="AT17" s="5">
        <v>655000</v>
      </c>
      <c r="AU17" s="5">
        <v>0</v>
      </c>
      <c r="AV17" s="5">
        <f t="shared" si="8"/>
        <v>655000</v>
      </c>
      <c r="AW17" s="9"/>
      <c r="AX17" s="1">
        <v>11</v>
      </c>
      <c r="AY17" s="2" t="s">
        <v>14</v>
      </c>
      <c r="AZ17" s="5">
        <v>3275</v>
      </c>
      <c r="BA17" s="5">
        <v>327500</v>
      </c>
      <c r="BB17" s="5">
        <v>0</v>
      </c>
      <c r="BC17" s="5">
        <f t="shared" si="9"/>
        <v>327500</v>
      </c>
      <c r="BD17" s="9"/>
      <c r="BE17" s="1">
        <v>11</v>
      </c>
      <c r="BF17" s="2" t="s">
        <v>14</v>
      </c>
      <c r="BG17" s="5">
        <v>3275</v>
      </c>
      <c r="BH17" s="5">
        <v>982500</v>
      </c>
      <c r="BI17" s="5">
        <v>0</v>
      </c>
      <c r="BJ17" s="5">
        <f t="shared" si="10"/>
        <v>982500</v>
      </c>
      <c r="BK17" s="9"/>
      <c r="BL17" s="1">
        <v>11</v>
      </c>
      <c r="BM17" s="2" t="s">
        <v>14</v>
      </c>
      <c r="BN17" s="5">
        <v>113857</v>
      </c>
      <c r="BO17" s="5">
        <v>31358325</v>
      </c>
      <c r="BP17" s="5">
        <v>0</v>
      </c>
      <c r="BQ17" s="5">
        <f t="shared" si="11"/>
        <v>31358325</v>
      </c>
      <c r="BR17" s="9"/>
      <c r="BS17" s="1">
        <v>11</v>
      </c>
      <c r="BT17" s="2" t="s">
        <v>14</v>
      </c>
      <c r="BU17" s="5">
        <v>5677</v>
      </c>
      <c r="BV17" s="5">
        <v>1419300</v>
      </c>
      <c r="BW17" s="5">
        <v>0</v>
      </c>
      <c r="BX17" s="5">
        <f t="shared" si="12"/>
        <v>1419300</v>
      </c>
      <c r="BY17" s="9"/>
      <c r="BZ17" s="1">
        <v>11</v>
      </c>
      <c r="CA17" s="2" t="s">
        <v>14</v>
      </c>
      <c r="CB17" s="5">
        <v>3504</v>
      </c>
      <c r="CC17" s="5">
        <v>700800</v>
      </c>
      <c r="CD17" s="5">
        <v>0</v>
      </c>
      <c r="CE17" s="5">
        <f t="shared" si="13"/>
        <v>700800</v>
      </c>
      <c r="CF17" s="9"/>
      <c r="CG17" s="1">
        <v>11</v>
      </c>
      <c r="CH17" s="2" t="s">
        <v>14</v>
      </c>
      <c r="CI17" s="5">
        <v>3504</v>
      </c>
      <c r="CJ17" s="5">
        <v>700800</v>
      </c>
      <c r="CK17" s="5">
        <v>0</v>
      </c>
      <c r="CL17" s="5">
        <f t="shared" si="14"/>
        <v>700800</v>
      </c>
      <c r="CM17" s="9"/>
      <c r="CN17" s="1">
        <v>11</v>
      </c>
      <c r="CO17" s="2" t="s">
        <v>14</v>
      </c>
      <c r="CP17" s="5">
        <v>3504</v>
      </c>
      <c r="CQ17" s="5">
        <v>1576800</v>
      </c>
      <c r="CR17" s="5">
        <v>0</v>
      </c>
      <c r="CS17" s="5">
        <f t="shared" si="15"/>
        <v>1576800</v>
      </c>
      <c r="CT17" s="9"/>
      <c r="CU17" s="1">
        <v>11</v>
      </c>
      <c r="CV17" s="2" t="s">
        <v>14</v>
      </c>
      <c r="CW17" s="5">
        <v>4752</v>
      </c>
      <c r="CX17" s="5">
        <v>712800</v>
      </c>
      <c r="CY17" s="5">
        <v>0</v>
      </c>
      <c r="CZ17" s="5">
        <f t="shared" si="16"/>
        <v>712800</v>
      </c>
      <c r="DA17" s="9"/>
      <c r="DB17" s="1">
        <v>11</v>
      </c>
      <c r="DC17" s="2" t="s">
        <v>14</v>
      </c>
      <c r="DD17" s="5">
        <v>100</v>
      </c>
      <c r="DE17" s="5">
        <v>15000</v>
      </c>
      <c r="DF17" s="5">
        <v>0</v>
      </c>
      <c r="DG17" s="5">
        <f t="shared" si="17"/>
        <v>15000</v>
      </c>
      <c r="DH17" s="9"/>
      <c r="DI17" s="1">
        <v>11</v>
      </c>
      <c r="DJ17" s="2" t="s">
        <v>14</v>
      </c>
      <c r="DK17" s="5">
        <v>3000</v>
      </c>
      <c r="DL17" s="5">
        <v>1500000</v>
      </c>
      <c r="DM17" s="5">
        <v>0</v>
      </c>
      <c r="DN17" s="5">
        <f t="shared" si="18"/>
        <v>1500000</v>
      </c>
      <c r="DO17" s="9"/>
      <c r="DP17" s="1">
        <v>11</v>
      </c>
      <c r="DQ17" s="2" t="s">
        <v>14</v>
      </c>
      <c r="DR17" s="5">
        <v>388</v>
      </c>
      <c r="DS17" s="5">
        <v>388000</v>
      </c>
      <c r="DT17" s="5">
        <v>0</v>
      </c>
      <c r="DU17" s="5">
        <f t="shared" si="19"/>
        <v>388000</v>
      </c>
      <c r="DV17" s="9"/>
      <c r="DW17" s="1">
        <v>11</v>
      </c>
      <c r="DX17" s="2" t="s">
        <v>14</v>
      </c>
      <c r="DY17" s="5">
        <v>3534</v>
      </c>
      <c r="DZ17" s="5">
        <v>353400</v>
      </c>
      <c r="EA17" s="5">
        <v>0</v>
      </c>
      <c r="EB17" s="5">
        <f t="shared" si="20"/>
        <v>353400</v>
      </c>
      <c r="EC17" s="9"/>
      <c r="ED17" s="1">
        <v>11</v>
      </c>
      <c r="EE17" s="2" t="s">
        <v>14</v>
      </c>
      <c r="EF17" s="5">
        <v>785</v>
      </c>
      <c r="EG17" s="5">
        <v>314000</v>
      </c>
      <c r="EH17" s="5">
        <v>0</v>
      </c>
      <c r="EI17" s="5">
        <f t="shared" si="21"/>
        <v>314000</v>
      </c>
      <c r="EJ17" s="9"/>
      <c r="EK17" s="1">
        <v>11</v>
      </c>
      <c r="EL17" s="2" t="s">
        <v>14</v>
      </c>
      <c r="EM17" s="5">
        <v>0</v>
      </c>
      <c r="EN17" s="5">
        <v>320000</v>
      </c>
      <c r="EO17" s="5">
        <v>0</v>
      </c>
      <c r="EP17" s="5">
        <f t="shared" si="22"/>
        <v>320000</v>
      </c>
      <c r="EQ17" s="9"/>
      <c r="ER17" s="1">
        <v>11</v>
      </c>
      <c r="ES17" s="2" t="s">
        <v>14</v>
      </c>
      <c r="ET17" s="5">
        <v>0</v>
      </c>
      <c r="EU17" s="5">
        <v>0</v>
      </c>
      <c r="EV17" s="5">
        <v>0</v>
      </c>
      <c r="EW17" s="5">
        <f t="shared" si="23"/>
        <v>0</v>
      </c>
      <c r="EX17" s="9"/>
      <c r="EY17" s="1">
        <v>11</v>
      </c>
      <c r="EZ17" s="2" t="s">
        <v>14</v>
      </c>
      <c r="FA17" s="5">
        <v>0</v>
      </c>
      <c r="FB17" s="5">
        <v>0</v>
      </c>
      <c r="FC17" s="5">
        <v>0</v>
      </c>
      <c r="FD17" s="5">
        <f t="shared" si="24"/>
        <v>0</v>
      </c>
      <c r="FE17" s="9"/>
      <c r="FF17" s="1">
        <v>11</v>
      </c>
      <c r="FG17" s="2" t="s">
        <v>14</v>
      </c>
      <c r="FH17" s="5">
        <v>0</v>
      </c>
      <c r="FI17" s="5">
        <v>0</v>
      </c>
      <c r="FJ17" s="5">
        <v>0</v>
      </c>
      <c r="FK17" s="5">
        <f t="shared" si="25"/>
        <v>0</v>
      </c>
      <c r="FL17" s="9"/>
      <c r="FM17" s="1">
        <v>11</v>
      </c>
      <c r="FN17" s="2" t="s">
        <v>14</v>
      </c>
      <c r="FO17" s="5">
        <v>4897132</v>
      </c>
      <c r="FP17" s="5">
        <v>0</v>
      </c>
      <c r="FQ17" s="5">
        <v>0</v>
      </c>
      <c r="FR17" s="5">
        <f t="shared" si="26"/>
        <v>0</v>
      </c>
      <c r="FS17" s="9"/>
      <c r="FT17" s="1">
        <v>11</v>
      </c>
      <c r="FU17" s="2" t="s">
        <v>14</v>
      </c>
      <c r="FV17" s="5">
        <v>912</v>
      </c>
      <c r="FW17" s="5">
        <v>228000</v>
      </c>
      <c r="FX17" s="5">
        <v>25750</v>
      </c>
      <c r="FY17" s="5">
        <f t="shared" si="27"/>
        <v>253750</v>
      </c>
      <c r="FZ17" s="9"/>
      <c r="GA17" s="1">
        <v>11</v>
      </c>
      <c r="GB17" s="2" t="s">
        <v>14</v>
      </c>
      <c r="GC17" s="5">
        <v>546</v>
      </c>
      <c r="GD17" s="5">
        <v>218400</v>
      </c>
      <c r="GE17" s="5">
        <v>27200</v>
      </c>
      <c r="GF17" s="5">
        <f t="shared" si="28"/>
        <v>245600</v>
      </c>
      <c r="GG17" s="9"/>
      <c r="GH17" s="1">
        <v>11</v>
      </c>
      <c r="GI17" s="2" t="s">
        <v>14</v>
      </c>
      <c r="GJ17" s="5">
        <v>366</v>
      </c>
      <c r="GK17" s="5">
        <v>219600</v>
      </c>
      <c r="GL17" s="5">
        <v>27000</v>
      </c>
      <c r="GM17" s="5">
        <f t="shared" si="29"/>
        <v>246600</v>
      </c>
      <c r="GN17" s="9"/>
      <c r="GO17" s="1">
        <v>11</v>
      </c>
      <c r="GP17" s="2" t="s">
        <v>14</v>
      </c>
      <c r="GQ17" s="5">
        <v>600</v>
      </c>
      <c r="GR17" s="5">
        <v>60000</v>
      </c>
      <c r="GS17" s="5">
        <v>0</v>
      </c>
      <c r="GT17" s="5">
        <f t="shared" si="30"/>
        <v>60000</v>
      </c>
      <c r="GU17" s="9"/>
      <c r="GV17" s="1">
        <v>11</v>
      </c>
      <c r="GW17" s="2" t="s">
        <v>14</v>
      </c>
      <c r="GX17" s="5">
        <v>0</v>
      </c>
      <c r="GY17" s="5">
        <v>5000</v>
      </c>
      <c r="GZ17" s="5">
        <v>0</v>
      </c>
      <c r="HA17" s="5">
        <f t="shared" si="31"/>
        <v>5000</v>
      </c>
      <c r="HB17" s="9"/>
      <c r="HC17" s="1">
        <v>11</v>
      </c>
      <c r="HD17" s="2" t="s">
        <v>14</v>
      </c>
      <c r="HE17" s="5">
        <v>3448</v>
      </c>
      <c r="HF17" s="5">
        <v>26894400</v>
      </c>
      <c r="HG17" s="5">
        <v>0</v>
      </c>
      <c r="HH17" s="5">
        <f t="shared" si="32"/>
        <v>26894400</v>
      </c>
      <c r="HI17" s="9"/>
      <c r="HJ17" s="1">
        <v>11</v>
      </c>
      <c r="HK17" s="2" t="s">
        <v>14</v>
      </c>
      <c r="HL17" s="5"/>
      <c r="HM17" s="5"/>
      <c r="HN17" s="5"/>
      <c r="HO17" s="5">
        <f t="shared" si="33"/>
        <v>0</v>
      </c>
      <c r="HP17" s="9"/>
      <c r="HQ17" s="1">
        <v>11</v>
      </c>
      <c r="HR17" s="2" t="s">
        <v>14</v>
      </c>
      <c r="HS17" s="5"/>
      <c r="HT17" s="5"/>
      <c r="HU17" s="5">
        <v>0</v>
      </c>
      <c r="HV17" s="5">
        <f t="shared" si="34"/>
        <v>0</v>
      </c>
      <c r="HW17" s="9"/>
      <c r="HX17" s="1">
        <v>11</v>
      </c>
      <c r="HY17" s="2" t="s">
        <v>14</v>
      </c>
      <c r="HZ17" s="5">
        <v>96</v>
      </c>
      <c r="IA17" s="5">
        <v>480000</v>
      </c>
      <c r="IB17" s="5">
        <v>0</v>
      </c>
      <c r="IC17" s="5">
        <f t="shared" si="35"/>
        <v>480000</v>
      </c>
      <c r="ID17" s="9"/>
      <c r="IE17" s="1">
        <v>11</v>
      </c>
      <c r="IF17" s="2" t="s">
        <v>14</v>
      </c>
      <c r="IG17" s="5">
        <v>185</v>
      </c>
      <c r="IH17" s="5">
        <v>11100000</v>
      </c>
      <c r="II17" s="5">
        <v>0</v>
      </c>
      <c r="IJ17" s="5">
        <f t="shared" si="36"/>
        <v>11100000</v>
      </c>
      <c r="IK17" s="9"/>
      <c r="IL17" s="1">
        <v>11</v>
      </c>
      <c r="IM17" s="2" t="s">
        <v>14</v>
      </c>
      <c r="IN17" s="5">
        <v>3679</v>
      </c>
      <c r="IO17" s="5">
        <v>3679000</v>
      </c>
      <c r="IP17" s="5">
        <v>0</v>
      </c>
      <c r="IQ17" s="5">
        <f t="shared" si="37"/>
        <v>3679000</v>
      </c>
      <c r="IR17" s="9"/>
      <c r="IS17" s="1">
        <v>11</v>
      </c>
      <c r="IT17" s="2" t="s">
        <v>14</v>
      </c>
      <c r="IU17" s="5">
        <v>24</v>
      </c>
      <c r="IV17" s="5">
        <v>84000</v>
      </c>
      <c r="IW17" s="5">
        <v>0</v>
      </c>
      <c r="IX17" s="5">
        <f t="shared" si="38"/>
        <v>84000</v>
      </c>
      <c r="IY17" s="9"/>
      <c r="IZ17" s="1">
        <v>11</v>
      </c>
      <c r="JA17" s="2" t="s">
        <v>14</v>
      </c>
      <c r="JB17" s="5">
        <v>5462</v>
      </c>
      <c r="JC17" s="5">
        <v>9831600</v>
      </c>
      <c r="JD17" s="5">
        <v>0</v>
      </c>
      <c r="JE17" s="5">
        <f t="shared" si="39"/>
        <v>9831600</v>
      </c>
      <c r="JF17" s="9"/>
      <c r="JG17" s="1">
        <v>11</v>
      </c>
      <c r="JH17" s="2" t="s">
        <v>14</v>
      </c>
      <c r="JI17" s="5">
        <v>0</v>
      </c>
      <c r="JJ17" s="5">
        <v>0</v>
      </c>
      <c r="JK17" s="5">
        <v>0</v>
      </c>
      <c r="JL17" s="5">
        <f t="shared" si="40"/>
        <v>0</v>
      </c>
      <c r="JM17" s="9"/>
      <c r="JN17" s="1">
        <v>11</v>
      </c>
      <c r="JO17" s="2" t="s">
        <v>14</v>
      </c>
      <c r="JP17" s="5">
        <v>0</v>
      </c>
      <c r="JQ17" s="5">
        <v>12151000</v>
      </c>
      <c r="JR17" s="5">
        <v>0</v>
      </c>
      <c r="JS17" s="5">
        <f t="shared" si="41"/>
        <v>12151000</v>
      </c>
      <c r="JT17" s="9"/>
      <c r="JU17" s="1">
        <v>11</v>
      </c>
      <c r="JV17" s="2" t="s">
        <v>14</v>
      </c>
      <c r="JW17" s="5">
        <v>3150</v>
      </c>
      <c r="JX17" s="5">
        <v>1417500</v>
      </c>
      <c r="JY17" s="5">
        <v>0</v>
      </c>
      <c r="JZ17" s="5">
        <f t="shared" si="42"/>
        <v>1417500</v>
      </c>
      <c r="KA17" s="9"/>
      <c r="KB17" s="1">
        <v>11</v>
      </c>
      <c r="KC17" s="2" t="s">
        <v>14</v>
      </c>
      <c r="KD17" s="5">
        <v>4495.7096268726909</v>
      </c>
      <c r="KE17" s="5">
        <v>26540000</v>
      </c>
      <c r="KF17" s="5">
        <v>0</v>
      </c>
      <c r="KG17" s="5">
        <f t="shared" si="43"/>
        <v>26540000</v>
      </c>
      <c r="KH17" s="9"/>
      <c r="KI17" s="1">
        <v>11</v>
      </c>
      <c r="KJ17" s="2" t="s">
        <v>14</v>
      </c>
      <c r="KK17" s="5">
        <v>0</v>
      </c>
      <c r="KL17" s="5">
        <v>0</v>
      </c>
      <c r="KM17" s="5">
        <v>0</v>
      </c>
      <c r="KN17" s="5">
        <f t="shared" si="44"/>
        <v>0</v>
      </c>
      <c r="KO17" s="9"/>
      <c r="KP17" s="1">
        <v>11</v>
      </c>
      <c r="KQ17" s="2" t="s">
        <v>14</v>
      </c>
      <c r="KR17" s="5">
        <v>0</v>
      </c>
      <c r="KS17" s="5">
        <v>0</v>
      </c>
      <c r="KT17" s="5">
        <v>0</v>
      </c>
      <c r="KU17" s="5">
        <f t="shared" si="45"/>
        <v>0</v>
      </c>
      <c r="KV17" s="9"/>
      <c r="KW17" s="1">
        <v>11</v>
      </c>
      <c r="KX17" s="2" t="s">
        <v>14</v>
      </c>
      <c r="KY17" s="5">
        <v>24</v>
      </c>
      <c r="KZ17" s="5">
        <v>948600</v>
      </c>
      <c r="LA17" s="5">
        <v>0</v>
      </c>
      <c r="LB17" s="5">
        <f t="shared" si="46"/>
        <v>948600</v>
      </c>
      <c r="LC17" s="9"/>
      <c r="LD17" s="1">
        <v>11</v>
      </c>
      <c r="LE17" s="2" t="s">
        <v>14</v>
      </c>
      <c r="LF17" s="5">
        <v>0</v>
      </c>
      <c r="LG17" s="5">
        <v>150000</v>
      </c>
      <c r="LH17" s="5">
        <v>0</v>
      </c>
      <c r="LI17" s="5">
        <f t="shared" si="47"/>
        <v>150000</v>
      </c>
      <c r="LJ17" s="9"/>
      <c r="LK17" s="1">
        <v>11</v>
      </c>
      <c r="LL17" s="2" t="s">
        <v>14</v>
      </c>
      <c r="LM17" s="5">
        <v>0</v>
      </c>
      <c r="LN17" s="5">
        <v>0</v>
      </c>
      <c r="LO17" s="5">
        <v>0</v>
      </c>
      <c r="LP17" s="5">
        <f t="shared" si="48"/>
        <v>0</v>
      </c>
      <c r="LQ17" s="9"/>
      <c r="LR17" s="1">
        <v>11</v>
      </c>
      <c r="LS17" s="2" t="s">
        <v>14</v>
      </c>
      <c r="LT17" s="5">
        <v>0</v>
      </c>
      <c r="LU17" s="5">
        <v>0</v>
      </c>
      <c r="LV17" s="5">
        <v>0</v>
      </c>
      <c r="LW17" s="5">
        <f t="shared" si="49"/>
        <v>0</v>
      </c>
      <c r="LX17" s="9"/>
      <c r="LY17" s="1">
        <v>11</v>
      </c>
      <c r="LZ17" s="2" t="s">
        <v>14</v>
      </c>
      <c r="MA17" s="5">
        <v>0</v>
      </c>
      <c r="MB17" s="5">
        <v>0</v>
      </c>
      <c r="MC17" s="5">
        <v>0</v>
      </c>
      <c r="MD17" s="5">
        <f t="shared" si="50"/>
        <v>0</v>
      </c>
      <c r="ME17" s="9"/>
      <c r="MF17" s="1">
        <v>11</v>
      </c>
      <c r="MG17" s="2" t="s">
        <v>14</v>
      </c>
      <c r="MH17" s="5">
        <v>0</v>
      </c>
      <c r="MI17" s="5">
        <v>300000</v>
      </c>
      <c r="MJ17" s="5">
        <v>0</v>
      </c>
      <c r="MK17" s="5">
        <f t="shared" si="51"/>
        <v>300000</v>
      </c>
      <c r="ML17" s="9"/>
      <c r="MM17" s="1">
        <v>11</v>
      </c>
      <c r="MN17" s="2" t="s">
        <v>14</v>
      </c>
      <c r="MO17" s="5">
        <v>332</v>
      </c>
      <c r="MP17" s="5">
        <v>19920</v>
      </c>
      <c r="MQ17" s="5">
        <v>0</v>
      </c>
      <c r="MR17" s="5">
        <f t="shared" si="52"/>
        <v>19920</v>
      </c>
      <c r="MS17" s="9"/>
      <c r="MT17" s="1">
        <v>11</v>
      </c>
      <c r="MU17" s="2" t="s">
        <v>14</v>
      </c>
      <c r="MV17" s="5">
        <v>1</v>
      </c>
      <c r="MW17" s="5">
        <v>15000</v>
      </c>
      <c r="MX17" s="5">
        <v>0</v>
      </c>
      <c r="MY17" s="5">
        <f t="shared" si="53"/>
        <v>15000</v>
      </c>
      <c r="MZ17" s="9"/>
      <c r="NA17" s="1">
        <v>11</v>
      </c>
      <c r="NB17" s="2" t="s">
        <v>14</v>
      </c>
      <c r="NC17" s="5">
        <v>0</v>
      </c>
      <c r="ND17" s="5">
        <f t="shared" si="54"/>
        <v>184325245</v>
      </c>
      <c r="NE17" s="5">
        <f t="shared" si="0"/>
        <v>79950</v>
      </c>
      <c r="NF17" s="5">
        <f t="shared" si="1"/>
        <v>184405195</v>
      </c>
      <c r="NG17" s="9"/>
    </row>
    <row r="18" spans="1:371" ht="16.5" hidden="1">
      <c r="A18" s="23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2"/>
        <v>0</v>
      </c>
      <c r="G18" s="9"/>
      <c r="H18" s="1">
        <v>12</v>
      </c>
      <c r="I18" s="2" t="s">
        <v>15</v>
      </c>
      <c r="J18" s="5">
        <v>40578</v>
      </c>
      <c r="K18" s="5">
        <v>24180200</v>
      </c>
      <c r="L18" s="5">
        <v>0</v>
      </c>
      <c r="M18" s="5">
        <f t="shared" si="3"/>
        <v>24180200</v>
      </c>
      <c r="N18" s="9"/>
      <c r="O18" s="1">
        <v>12</v>
      </c>
      <c r="P18" s="2" t="s">
        <v>15</v>
      </c>
      <c r="Q18" s="5">
        <v>3679</v>
      </c>
      <c r="R18" s="5">
        <v>1103700</v>
      </c>
      <c r="S18" s="5">
        <v>0</v>
      </c>
      <c r="T18" s="5">
        <f t="shared" si="4"/>
        <v>1103700</v>
      </c>
      <c r="U18" s="9"/>
      <c r="V18" s="1">
        <v>12</v>
      </c>
      <c r="W18" s="2" t="s">
        <v>15</v>
      </c>
      <c r="X18" s="5">
        <v>36574</v>
      </c>
      <c r="Y18" s="5">
        <v>9143500</v>
      </c>
      <c r="Z18" s="5">
        <v>0</v>
      </c>
      <c r="AA18" s="5">
        <f t="shared" si="5"/>
        <v>9143500</v>
      </c>
      <c r="AB18" s="9"/>
      <c r="AC18" s="1">
        <v>12</v>
      </c>
      <c r="AD18" s="2" t="s">
        <v>15</v>
      </c>
      <c r="AE18" s="5">
        <v>378</v>
      </c>
      <c r="AF18" s="5">
        <v>75600</v>
      </c>
      <c r="AG18" s="5">
        <v>0</v>
      </c>
      <c r="AH18" s="5">
        <f t="shared" si="6"/>
        <v>75600</v>
      </c>
      <c r="AI18" s="9"/>
      <c r="AJ18" s="1">
        <v>12</v>
      </c>
      <c r="AK18" s="2" t="s">
        <v>15</v>
      </c>
      <c r="AL18" s="5">
        <v>410</v>
      </c>
      <c r="AM18" s="5">
        <v>61500</v>
      </c>
      <c r="AN18" s="5">
        <v>0</v>
      </c>
      <c r="AO18" s="5">
        <f t="shared" si="7"/>
        <v>61500</v>
      </c>
      <c r="AP18" s="9"/>
      <c r="AQ18" s="1">
        <v>12</v>
      </c>
      <c r="AR18" s="2" t="s">
        <v>15</v>
      </c>
      <c r="AS18" s="5">
        <v>3679</v>
      </c>
      <c r="AT18" s="5">
        <v>735800</v>
      </c>
      <c r="AU18" s="5">
        <v>0</v>
      </c>
      <c r="AV18" s="5">
        <f t="shared" si="8"/>
        <v>735800</v>
      </c>
      <c r="AW18" s="9"/>
      <c r="AX18" s="1">
        <v>12</v>
      </c>
      <c r="AY18" s="2" t="s">
        <v>15</v>
      </c>
      <c r="AZ18" s="5"/>
      <c r="BA18" s="5">
        <v>0</v>
      </c>
      <c r="BB18" s="5">
        <v>0</v>
      </c>
      <c r="BC18" s="5">
        <f t="shared" si="9"/>
        <v>0</v>
      </c>
      <c r="BD18" s="9"/>
      <c r="BE18" s="1">
        <v>12</v>
      </c>
      <c r="BF18" s="2" t="s">
        <v>15</v>
      </c>
      <c r="BG18" s="5">
        <v>3679</v>
      </c>
      <c r="BH18" s="5">
        <v>1103700</v>
      </c>
      <c r="BI18" s="5">
        <v>0</v>
      </c>
      <c r="BJ18" s="5">
        <f t="shared" si="10"/>
        <v>1103700</v>
      </c>
      <c r="BK18" s="9"/>
      <c r="BL18" s="1">
        <v>12</v>
      </c>
      <c r="BM18" s="2" t="s">
        <v>15</v>
      </c>
      <c r="BN18" s="5">
        <v>65771</v>
      </c>
      <c r="BO18" s="5">
        <v>17307975</v>
      </c>
      <c r="BP18" s="5">
        <v>0</v>
      </c>
      <c r="BQ18" s="5">
        <f t="shared" si="11"/>
        <v>17307975</v>
      </c>
      <c r="BR18" s="9"/>
      <c r="BS18" s="1">
        <v>12</v>
      </c>
      <c r="BT18" s="2" t="s">
        <v>15</v>
      </c>
      <c r="BU18" s="5">
        <v>0</v>
      </c>
      <c r="BV18" s="5">
        <v>0</v>
      </c>
      <c r="BW18" s="5">
        <v>0</v>
      </c>
      <c r="BX18" s="5">
        <f t="shared" si="12"/>
        <v>0</v>
      </c>
      <c r="BY18" s="9"/>
      <c r="BZ18" s="1">
        <v>12</v>
      </c>
      <c r="CA18" s="2" t="s">
        <v>15</v>
      </c>
      <c r="CB18" s="5">
        <v>2374</v>
      </c>
      <c r="CC18" s="5">
        <v>474800</v>
      </c>
      <c r="CD18" s="5">
        <v>0</v>
      </c>
      <c r="CE18" s="5">
        <f t="shared" si="13"/>
        <v>474800</v>
      </c>
      <c r="CF18" s="9"/>
      <c r="CG18" s="1">
        <v>12</v>
      </c>
      <c r="CH18" s="2" t="s">
        <v>15</v>
      </c>
      <c r="CI18" s="5">
        <v>2374</v>
      </c>
      <c r="CJ18" s="5">
        <v>474800</v>
      </c>
      <c r="CK18" s="5">
        <v>0</v>
      </c>
      <c r="CL18" s="5">
        <f t="shared" si="14"/>
        <v>474800</v>
      </c>
      <c r="CM18" s="9"/>
      <c r="CN18" s="1">
        <v>12</v>
      </c>
      <c r="CO18" s="2" t="s">
        <v>15</v>
      </c>
      <c r="CP18" s="5">
        <v>2374</v>
      </c>
      <c r="CQ18" s="5">
        <v>1068300</v>
      </c>
      <c r="CR18" s="5">
        <v>0</v>
      </c>
      <c r="CS18" s="5">
        <f t="shared" si="15"/>
        <v>1068300</v>
      </c>
      <c r="CT18" s="9"/>
      <c r="CU18" s="1">
        <v>12</v>
      </c>
      <c r="CV18" s="2" t="s">
        <v>15</v>
      </c>
      <c r="CW18" s="5">
        <v>4155</v>
      </c>
      <c r="CX18" s="5">
        <v>623250</v>
      </c>
      <c r="CY18" s="5">
        <v>0</v>
      </c>
      <c r="CZ18" s="5">
        <f t="shared" si="16"/>
        <v>623250</v>
      </c>
      <c r="DA18" s="9"/>
      <c r="DB18" s="1">
        <v>12</v>
      </c>
      <c r="DC18" s="2" t="s">
        <v>15</v>
      </c>
      <c r="DD18" s="5">
        <v>100</v>
      </c>
      <c r="DE18" s="5">
        <v>15000</v>
      </c>
      <c r="DF18" s="5">
        <v>0</v>
      </c>
      <c r="DG18" s="5">
        <f t="shared" si="17"/>
        <v>15000</v>
      </c>
      <c r="DH18" s="9"/>
      <c r="DI18" s="1">
        <v>12</v>
      </c>
      <c r="DJ18" s="2" t="s">
        <v>15</v>
      </c>
      <c r="DK18" s="5">
        <v>700</v>
      </c>
      <c r="DL18" s="5">
        <v>350000</v>
      </c>
      <c r="DM18" s="5">
        <v>0</v>
      </c>
      <c r="DN18" s="5">
        <f t="shared" si="18"/>
        <v>350000</v>
      </c>
      <c r="DO18" s="9"/>
      <c r="DP18" s="1">
        <v>12</v>
      </c>
      <c r="DQ18" s="2" t="s">
        <v>15</v>
      </c>
      <c r="DR18" s="5">
        <v>148</v>
      </c>
      <c r="DS18" s="5">
        <v>148000</v>
      </c>
      <c r="DT18" s="5">
        <v>0</v>
      </c>
      <c r="DU18" s="5">
        <f t="shared" si="19"/>
        <v>148000</v>
      </c>
      <c r="DV18" s="9"/>
      <c r="DW18" s="1">
        <v>12</v>
      </c>
      <c r="DX18" s="2" t="s">
        <v>15</v>
      </c>
      <c r="DY18" s="5">
        <v>1890</v>
      </c>
      <c r="DZ18" s="5">
        <v>189000</v>
      </c>
      <c r="EA18" s="5">
        <v>0</v>
      </c>
      <c r="EB18" s="5">
        <f t="shared" si="20"/>
        <v>189000</v>
      </c>
      <c r="EC18" s="9"/>
      <c r="ED18" s="1">
        <v>12</v>
      </c>
      <c r="EE18" s="2" t="s">
        <v>15</v>
      </c>
      <c r="EF18" s="5">
        <v>0</v>
      </c>
      <c r="EG18" s="5">
        <v>0</v>
      </c>
      <c r="EH18" s="5">
        <v>0</v>
      </c>
      <c r="EI18" s="5">
        <f t="shared" si="21"/>
        <v>0</v>
      </c>
      <c r="EJ18" s="9"/>
      <c r="EK18" s="1">
        <v>12</v>
      </c>
      <c r="EL18" s="2" t="s">
        <v>15</v>
      </c>
      <c r="EM18" s="5">
        <v>0</v>
      </c>
      <c r="EN18" s="5">
        <v>470000</v>
      </c>
      <c r="EO18" s="5">
        <v>192433.33333333334</v>
      </c>
      <c r="EP18" s="5">
        <f t="shared" si="22"/>
        <v>662433.33333333337</v>
      </c>
      <c r="EQ18" s="9"/>
      <c r="ER18" s="1">
        <v>12</v>
      </c>
      <c r="ES18" s="2" t="s">
        <v>15</v>
      </c>
      <c r="ET18" s="5">
        <v>0</v>
      </c>
      <c r="EU18" s="5">
        <v>0</v>
      </c>
      <c r="EV18" s="5">
        <v>0</v>
      </c>
      <c r="EW18" s="5">
        <f t="shared" si="23"/>
        <v>0</v>
      </c>
      <c r="EX18" s="9"/>
      <c r="EY18" s="1">
        <v>12</v>
      </c>
      <c r="EZ18" s="2" t="s">
        <v>15</v>
      </c>
      <c r="FA18" s="5">
        <v>0</v>
      </c>
      <c r="FB18" s="5">
        <v>0</v>
      </c>
      <c r="FC18" s="5">
        <v>0</v>
      </c>
      <c r="FD18" s="5">
        <f t="shared" si="24"/>
        <v>0</v>
      </c>
      <c r="FE18" s="9"/>
      <c r="FF18" s="1">
        <v>12</v>
      </c>
      <c r="FG18" s="2" t="s">
        <v>15</v>
      </c>
      <c r="FH18" s="5">
        <v>0</v>
      </c>
      <c r="FI18" s="5">
        <v>0</v>
      </c>
      <c r="FJ18" s="5">
        <v>0</v>
      </c>
      <c r="FK18" s="5">
        <f t="shared" si="25"/>
        <v>0</v>
      </c>
      <c r="FL18" s="9"/>
      <c r="FM18" s="1">
        <v>12</v>
      </c>
      <c r="FN18" s="2" t="s">
        <v>15</v>
      </c>
      <c r="FO18" s="5">
        <v>2860460</v>
      </c>
      <c r="FP18" s="5">
        <v>0</v>
      </c>
      <c r="FQ18" s="5">
        <v>0</v>
      </c>
      <c r="FR18" s="5">
        <f t="shared" si="26"/>
        <v>0</v>
      </c>
      <c r="FS18" s="9"/>
      <c r="FT18" s="1">
        <v>12</v>
      </c>
      <c r="FU18" s="2" t="s">
        <v>15</v>
      </c>
      <c r="FV18" s="5">
        <v>380</v>
      </c>
      <c r="FW18" s="5">
        <v>95000</v>
      </c>
      <c r="FX18" s="5">
        <v>11500</v>
      </c>
      <c r="FY18" s="5">
        <f t="shared" si="27"/>
        <v>106500</v>
      </c>
      <c r="FZ18" s="9"/>
      <c r="GA18" s="1">
        <v>12</v>
      </c>
      <c r="GB18" s="2" t="s">
        <v>15</v>
      </c>
      <c r="GC18" s="5">
        <v>228</v>
      </c>
      <c r="GD18" s="5">
        <v>91200</v>
      </c>
      <c r="GE18" s="5">
        <v>11600</v>
      </c>
      <c r="GF18" s="5">
        <f t="shared" si="28"/>
        <v>102800</v>
      </c>
      <c r="GG18" s="9"/>
      <c r="GH18" s="1">
        <v>12</v>
      </c>
      <c r="GI18" s="2" t="s">
        <v>15</v>
      </c>
      <c r="GJ18" s="5">
        <v>152</v>
      </c>
      <c r="GK18" s="5">
        <v>91200</v>
      </c>
      <c r="GL18" s="5">
        <v>11400</v>
      </c>
      <c r="GM18" s="5">
        <f t="shared" si="29"/>
        <v>102600</v>
      </c>
      <c r="GN18" s="9"/>
      <c r="GO18" s="1">
        <v>12</v>
      </c>
      <c r="GP18" s="2" t="s">
        <v>15</v>
      </c>
      <c r="GQ18" s="5">
        <v>60</v>
      </c>
      <c r="GR18" s="5">
        <v>6000</v>
      </c>
      <c r="GS18" s="5">
        <v>0</v>
      </c>
      <c r="GT18" s="5">
        <f t="shared" si="30"/>
        <v>6000</v>
      </c>
      <c r="GU18" s="9"/>
      <c r="GV18" s="1">
        <v>12</v>
      </c>
      <c r="GW18" s="2" t="s">
        <v>15</v>
      </c>
      <c r="GX18" s="5">
        <v>0</v>
      </c>
      <c r="GY18" s="5">
        <v>5000</v>
      </c>
      <c r="GZ18" s="5">
        <v>0</v>
      </c>
      <c r="HA18" s="5">
        <f t="shared" si="31"/>
        <v>5000</v>
      </c>
      <c r="HB18" s="9"/>
      <c r="HC18" s="1">
        <v>12</v>
      </c>
      <c r="HD18" s="2" t="s">
        <v>15</v>
      </c>
      <c r="HE18" s="5">
        <v>2303</v>
      </c>
      <c r="HF18" s="5">
        <v>17963400</v>
      </c>
      <c r="HG18" s="5">
        <v>0</v>
      </c>
      <c r="HH18" s="5">
        <f t="shared" si="32"/>
        <v>17963400</v>
      </c>
      <c r="HI18" s="9"/>
      <c r="HJ18" s="1">
        <v>12</v>
      </c>
      <c r="HK18" s="2" t="s">
        <v>15</v>
      </c>
      <c r="HL18" s="5"/>
      <c r="HM18" s="5"/>
      <c r="HN18" s="5"/>
      <c r="HO18" s="5">
        <f t="shared" si="33"/>
        <v>0</v>
      </c>
      <c r="HP18" s="9"/>
      <c r="HQ18" s="1">
        <v>12</v>
      </c>
      <c r="HR18" s="2" t="s">
        <v>15</v>
      </c>
      <c r="HS18" s="5"/>
      <c r="HT18" s="5"/>
      <c r="HU18" s="5">
        <v>0</v>
      </c>
      <c r="HV18" s="5">
        <f t="shared" si="34"/>
        <v>0</v>
      </c>
      <c r="HW18" s="9"/>
      <c r="HX18" s="1">
        <v>12</v>
      </c>
      <c r="HY18" s="2" t="s">
        <v>15</v>
      </c>
      <c r="HZ18" s="5">
        <v>56</v>
      </c>
      <c r="IA18" s="5">
        <v>280000</v>
      </c>
      <c r="IB18" s="5">
        <v>0</v>
      </c>
      <c r="IC18" s="5">
        <f t="shared" si="35"/>
        <v>280000</v>
      </c>
      <c r="ID18" s="9"/>
      <c r="IE18" s="1">
        <v>12</v>
      </c>
      <c r="IF18" s="2" t="s">
        <v>15</v>
      </c>
      <c r="IG18" s="5">
        <v>114</v>
      </c>
      <c r="IH18" s="5">
        <v>6840000</v>
      </c>
      <c r="II18" s="5">
        <v>0</v>
      </c>
      <c r="IJ18" s="5">
        <f t="shared" si="36"/>
        <v>6840000</v>
      </c>
      <c r="IK18" s="9"/>
      <c r="IL18" s="1">
        <v>12</v>
      </c>
      <c r="IM18" s="2" t="s">
        <v>15</v>
      </c>
      <c r="IN18" s="5">
        <v>2392</v>
      </c>
      <c r="IO18" s="5">
        <v>2392000</v>
      </c>
      <c r="IP18" s="5">
        <v>0</v>
      </c>
      <c r="IQ18" s="5">
        <f t="shared" si="37"/>
        <v>2392000</v>
      </c>
      <c r="IR18" s="9"/>
      <c r="IS18" s="1">
        <v>12</v>
      </c>
      <c r="IT18" s="2" t="s">
        <v>15</v>
      </c>
      <c r="IU18" s="5">
        <v>14</v>
      </c>
      <c r="IV18" s="5">
        <v>49000</v>
      </c>
      <c r="IW18" s="5">
        <v>0</v>
      </c>
      <c r="IX18" s="5">
        <f t="shared" si="38"/>
        <v>49000</v>
      </c>
      <c r="IY18" s="9"/>
      <c r="IZ18" s="1">
        <v>12</v>
      </c>
      <c r="JA18" s="2" t="s">
        <v>15</v>
      </c>
      <c r="JB18" s="5">
        <v>2579</v>
      </c>
      <c r="JC18" s="5">
        <v>4642200</v>
      </c>
      <c r="JD18" s="5">
        <v>0</v>
      </c>
      <c r="JE18" s="5">
        <f t="shared" si="39"/>
        <v>4642200</v>
      </c>
      <c r="JF18" s="9"/>
      <c r="JG18" s="1">
        <v>12</v>
      </c>
      <c r="JH18" s="2" t="s">
        <v>15</v>
      </c>
      <c r="JI18" s="5">
        <v>0</v>
      </c>
      <c r="JJ18" s="5">
        <v>0</v>
      </c>
      <c r="JK18" s="5">
        <v>0</v>
      </c>
      <c r="JL18" s="5">
        <f t="shared" si="40"/>
        <v>0</v>
      </c>
      <c r="JM18" s="9"/>
      <c r="JN18" s="1">
        <v>12</v>
      </c>
      <c r="JO18" s="2" t="s">
        <v>15</v>
      </c>
      <c r="JP18" s="5">
        <v>0</v>
      </c>
      <c r="JQ18" s="5">
        <v>8361000</v>
      </c>
      <c r="JR18" s="5">
        <v>0</v>
      </c>
      <c r="JS18" s="5">
        <f t="shared" si="41"/>
        <v>8361000</v>
      </c>
      <c r="JT18" s="9"/>
      <c r="JU18" s="1">
        <v>12</v>
      </c>
      <c r="JV18" s="2" t="s">
        <v>15</v>
      </c>
      <c r="JW18" s="5">
        <v>0</v>
      </c>
      <c r="JX18" s="5">
        <v>0</v>
      </c>
      <c r="JY18" s="5">
        <v>0</v>
      </c>
      <c r="JZ18" s="5">
        <f t="shared" si="42"/>
        <v>0</v>
      </c>
      <c r="KA18" s="9"/>
      <c r="KB18" s="1">
        <v>12</v>
      </c>
      <c r="KC18" s="2" t="s">
        <v>15</v>
      </c>
      <c r="KD18" s="5">
        <v>2064.497938</v>
      </c>
      <c r="KE18" s="5">
        <v>12290000</v>
      </c>
      <c r="KF18" s="5">
        <v>0</v>
      </c>
      <c r="KG18" s="5">
        <f t="shared" si="43"/>
        <v>12290000</v>
      </c>
      <c r="KH18" s="9"/>
      <c r="KI18" s="1">
        <v>12</v>
      </c>
      <c r="KJ18" s="2" t="s">
        <v>15</v>
      </c>
      <c r="KK18" s="5">
        <v>0</v>
      </c>
      <c r="KL18" s="5">
        <v>0</v>
      </c>
      <c r="KM18" s="5">
        <v>0</v>
      </c>
      <c r="KN18" s="5">
        <f t="shared" si="44"/>
        <v>0</v>
      </c>
      <c r="KO18" s="9"/>
      <c r="KP18" s="1">
        <v>12</v>
      </c>
      <c r="KQ18" s="2" t="s">
        <v>15</v>
      </c>
      <c r="KR18" s="5">
        <v>0</v>
      </c>
      <c r="KS18" s="5">
        <v>0</v>
      </c>
      <c r="KT18" s="5">
        <v>0</v>
      </c>
      <c r="KU18" s="5">
        <f t="shared" si="45"/>
        <v>0</v>
      </c>
      <c r="KV18" s="9"/>
      <c r="KW18" s="1">
        <v>12</v>
      </c>
      <c r="KX18" s="2" t="s">
        <v>15</v>
      </c>
      <c r="KY18" s="5">
        <v>0</v>
      </c>
      <c r="KZ18" s="5">
        <v>0</v>
      </c>
      <c r="LA18" s="5">
        <v>0</v>
      </c>
      <c r="LB18" s="5">
        <f t="shared" si="46"/>
        <v>0</v>
      </c>
      <c r="LC18" s="9"/>
      <c r="LD18" s="1">
        <v>12</v>
      </c>
      <c r="LE18" s="2" t="s">
        <v>15</v>
      </c>
      <c r="LF18" s="5">
        <v>0</v>
      </c>
      <c r="LG18" s="5">
        <v>25000</v>
      </c>
      <c r="LH18" s="5">
        <v>0</v>
      </c>
      <c r="LI18" s="5">
        <f t="shared" si="47"/>
        <v>25000</v>
      </c>
      <c r="LJ18" s="9"/>
      <c r="LK18" s="1">
        <v>12</v>
      </c>
      <c r="LL18" s="2" t="s">
        <v>15</v>
      </c>
      <c r="LM18" s="5">
        <v>0</v>
      </c>
      <c r="LN18" s="5">
        <v>0</v>
      </c>
      <c r="LO18" s="5">
        <v>0</v>
      </c>
      <c r="LP18" s="5">
        <f t="shared" si="48"/>
        <v>0</v>
      </c>
      <c r="LQ18" s="9"/>
      <c r="LR18" s="1">
        <v>12</v>
      </c>
      <c r="LS18" s="2" t="s">
        <v>15</v>
      </c>
      <c r="LT18" s="5">
        <v>0</v>
      </c>
      <c r="LU18" s="5">
        <v>2067902.4000000001</v>
      </c>
      <c r="LV18" s="5">
        <v>10000000</v>
      </c>
      <c r="LW18" s="5">
        <f t="shared" si="49"/>
        <v>12067902.4</v>
      </c>
      <c r="LX18" s="9"/>
      <c r="LY18" s="1">
        <v>12</v>
      </c>
      <c r="LZ18" s="2" t="s">
        <v>15</v>
      </c>
      <c r="MA18" s="5">
        <v>790</v>
      </c>
      <c r="MB18" s="5">
        <v>85200</v>
      </c>
      <c r="MC18" s="5">
        <v>42600</v>
      </c>
      <c r="MD18" s="5">
        <f t="shared" si="50"/>
        <v>127800</v>
      </c>
      <c r="ME18" s="9"/>
      <c r="MF18" s="1">
        <v>12</v>
      </c>
      <c r="MG18" s="2" t="s">
        <v>15</v>
      </c>
      <c r="MH18" s="5">
        <v>0</v>
      </c>
      <c r="MI18" s="5">
        <v>300000</v>
      </c>
      <c r="MJ18" s="5">
        <v>0</v>
      </c>
      <c r="MK18" s="5">
        <f t="shared" si="51"/>
        <v>300000</v>
      </c>
      <c r="ML18" s="9"/>
      <c r="MM18" s="1">
        <v>12</v>
      </c>
      <c r="MN18" s="2" t="s">
        <v>15</v>
      </c>
      <c r="MO18" s="5">
        <v>332</v>
      </c>
      <c r="MP18" s="5">
        <v>22576</v>
      </c>
      <c r="MQ18" s="5">
        <v>0</v>
      </c>
      <c r="MR18" s="5">
        <f t="shared" si="52"/>
        <v>22576</v>
      </c>
      <c r="MS18" s="9"/>
      <c r="MT18" s="1">
        <v>12</v>
      </c>
      <c r="MU18" s="2" t="s">
        <v>15</v>
      </c>
      <c r="MV18" s="5">
        <v>1</v>
      </c>
      <c r="MW18" s="5">
        <v>15000</v>
      </c>
      <c r="MX18" s="5">
        <v>0</v>
      </c>
      <c r="MY18" s="5">
        <f t="shared" si="53"/>
        <v>15000</v>
      </c>
      <c r="MZ18" s="9"/>
      <c r="NA18" s="1">
        <v>12</v>
      </c>
      <c r="NB18" s="2" t="s">
        <v>15</v>
      </c>
      <c r="NC18" s="5">
        <v>0</v>
      </c>
      <c r="ND18" s="5">
        <f t="shared" si="54"/>
        <v>113146803.40000001</v>
      </c>
      <c r="NE18" s="5">
        <f t="shared" si="0"/>
        <v>10269533.333333334</v>
      </c>
      <c r="NF18" s="5">
        <f t="shared" si="1"/>
        <v>123416336.73333335</v>
      </c>
      <c r="NG18" s="9"/>
    </row>
    <row r="19" spans="1:371" ht="16.5" hidden="1">
      <c r="A19" s="23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2"/>
        <v>0</v>
      </c>
      <c r="G19" s="9"/>
      <c r="H19" s="1">
        <v>13</v>
      </c>
      <c r="I19" s="2" t="s">
        <v>16</v>
      </c>
      <c r="J19" s="5">
        <v>30876</v>
      </c>
      <c r="K19" s="5">
        <v>18167600</v>
      </c>
      <c r="L19" s="5">
        <v>0</v>
      </c>
      <c r="M19" s="5">
        <f t="shared" si="3"/>
        <v>18167600</v>
      </c>
      <c r="N19" s="9"/>
      <c r="O19" s="1">
        <v>13</v>
      </c>
      <c r="P19" s="2" t="s">
        <v>16</v>
      </c>
      <c r="Q19" s="5">
        <v>2392</v>
      </c>
      <c r="R19" s="5">
        <v>717600</v>
      </c>
      <c r="S19" s="5">
        <v>0</v>
      </c>
      <c r="T19" s="5">
        <f t="shared" si="4"/>
        <v>717600</v>
      </c>
      <c r="U19" s="9"/>
      <c r="V19" s="1">
        <v>13</v>
      </c>
      <c r="W19" s="2" t="s">
        <v>16</v>
      </c>
      <c r="X19" s="5">
        <v>26710</v>
      </c>
      <c r="Y19" s="5">
        <v>6677500</v>
      </c>
      <c r="Z19" s="5">
        <v>0</v>
      </c>
      <c r="AA19" s="5">
        <f t="shared" si="5"/>
        <v>6677500</v>
      </c>
      <c r="AB19" s="9"/>
      <c r="AC19" s="1">
        <v>13</v>
      </c>
      <c r="AD19" s="2" t="s">
        <v>16</v>
      </c>
      <c r="AE19" s="5">
        <v>473</v>
      </c>
      <c r="AF19" s="5">
        <v>94600</v>
      </c>
      <c r="AG19" s="5">
        <v>0</v>
      </c>
      <c r="AH19" s="5">
        <f t="shared" si="6"/>
        <v>94600</v>
      </c>
      <c r="AI19" s="9"/>
      <c r="AJ19" s="1">
        <v>13</v>
      </c>
      <c r="AK19" s="2" t="s">
        <v>16</v>
      </c>
      <c r="AL19" s="5">
        <v>410</v>
      </c>
      <c r="AM19" s="5">
        <v>61500</v>
      </c>
      <c r="AN19" s="5">
        <v>0</v>
      </c>
      <c r="AO19" s="5">
        <f t="shared" si="7"/>
        <v>61500</v>
      </c>
      <c r="AP19" s="9"/>
      <c r="AQ19" s="1">
        <v>13</v>
      </c>
      <c r="AR19" s="2" t="s">
        <v>16</v>
      </c>
      <c r="AS19" s="5">
        <v>2392</v>
      </c>
      <c r="AT19" s="5">
        <v>478400</v>
      </c>
      <c r="AU19" s="5">
        <v>0</v>
      </c>
      <c r="AV19" s="5">
        <f t="shared" si="8"/>
        <v>478400</v>
      </c>
      <c r="AW19" s="9"/>
      <c r="AX19" s="1">
        <v>13</v>
      </c>
      <c r="AY19" s="2" t="s">
        <v>16</v>
      </c>
      <c r="AZ19" s="5">
        <v>2392</v>
      </c>
      <c r="BA19" s="5">
        <v>239200</v>
      </c>
      <c r="BB19" s="5">
        <v>0</v>
      </c>
      <c r="BC19" s="5">
        <f t="shared" si="9"/>
        <v>239200</v>
      </c>
      <c r="BD19" s="9"/>
      <c r="BE19" s="1">
        <v>13</v>
      </c>
      <c r="BF19" s="2" t="s">
        <v>16</v>
      </c>
      <c r="BG19" s="5">
        <v>2392</v>
      </c>
      <c r="BH19" s="5">
        <v>717600</v>
      </c>
      <c r="BI19" s="5">
        <v>0</v>
      </c>
      <c r="BJ19" s="5">
        <f t="shared" si="10"/>
        <v>717600</v>
      </c>
      <c r="BK19" s="9"/>
      <c r="BL19" s="1">
        <v>13</v>
      </c>
      <c r="BM19" s="2" t="s">
        <v>16</v>
      </c>
      <c r="BN19" s="5">
        <v>48683</v>
      </c>
      <c r="BO19" s="5">
        <v>13445350</v>
      </c>
      <c r="BP19" s="5">
        <v>0</v>
      </c>
      <c r="BQ19" s="5">
        <f t="shared" si="11"/>
        <v>13445350</v>
      </c>
      <c r="BR19" s="9"/>
      <c r="BS19" s="1">
        <v>13</v>
      </c>
      <c r="BT19" s="2" t="s">
        <v>16</v>
      </c>
      <c r="BU19" s="5">
        <v>0</v>
      </c>
      <c r="BV19" s="5">
        <v>0</v>
      </c>
      <c r="BW19" s="5">
        <v>0</v>
      </c>
      <c r="BX19" s="5">
        <f t="shared" si="12"/>
        <v>0</v>
      </c>
      <c r="BY19" s="9"/>
      <c r="BZ19" s="1">
        <v>13</v>
      </c>
      <c r="CA19" s="2" t="s">
        <v>16</v>
      </c>
      <c r="CB19" s="5">
        <v>1498</v>
      </c>
      <c r="CC19" s="5">
        <v>299600</v>
      </c>
      <c r="CD19" s="5">
        <v>0</v>
      </c>
      <c r="CE19" s="5">
        <f t="shared" si="13"/>
        <v>299600</v>
      </c>
      <c r="CF19" s="9"/>
      <c r="CG19" s="1">
        <v>13</v>
      </c>
      <c r="CH19" s="2" t="s">
        <v>16</v>
      </c>
      <c r="CI19" s="5">
        <v>1498</v>
      </c>
      <c r="CJ19" s="5">
        <v>299600</v>
      </c>
      <c r="CK19" s="5">
        <v>0</v>
      </c>
      <c r="CL19" s="5">
        <f t="shared" si="14"/>
        <v>299600</v>
      </c>
      <c r="CM19" s="9"/>
      <c r="CN19" s="1">
        <v>13</v>
      </c>
      <c r="CO19" s="2" t="s">
        <v>16</v>
      </c>
      <c r="CP19" s="5">
        <v>1498</v>
      </c>
      <c r="CQ19" s="5">
        <v>674100</v>
      </c>
      <c r="CR19" s="5">
        <v>0</v>
      </c>
      <c r="CS19" s="5">
        <f t="shared" si="15"/>
        <v>674100</v>
      </c>
      <c r="CT19" s="9"/>
      <c r="CU19" s="1">
        <v>13</v>
      </c>
      <c r="CV19" s="2" t="s">
        <v>16</v>
      </c>
      <c r="CW19" s="5">
        <v>2304</v>
      </c>
      <c r="CX19" s="5">
        <v>345600</v>
      </c>
      <c r="CY19" s="5">
        <v>0</v>
      </c>
      <c r="CZ19" s="5">
        <f t="shared" si="16"/>
        <v>345600</v>
      </c>
      <c r="DA19" s="9"/>
      <c r="DB19" s="1">
        <v>13</v>
      </c>
      <c r="DC19" s="2" t="s">
        <v>16</v>
      </c>
      <c r="DD19" s="5">
        <v>50</v>
      </c>
      <c r="DE19" s="5">
        <v>7500</v>
      </c>
      <c r="DF19" s="5">
        <v>0</v>
      </c>
      <c r="DG19" s="5">
        <f t="shared" si="17"/>
        <v>7500</v>
      </c>
      <c r="DH19" s="9"/>
      <c r="DI19" s="1">
        <v>13</v>
      </c>
      <c r="DJ19" s="2" t="s">
        <v>16</v>
      </c>
      <c r="DK19" s="5">
        <v>1100</v>
      </c>
      <c r="DL19" s="5">
        <v>550000</v>
      </c>
      <c r="DM19" s="5">
        <v>0</v>
      </c>
      <c r="DN19" s="5">
        <f t="shared" si="18"/>
        <v>550000</v>
      </c>
      <c r="DO19" s="9"/>
      <c r="DP19" s="1">
        <v>13</v>
      </c>
      <c r="DQ19" s="2" t="s">
        <v>16</v>
      </c>
      <c r="DR19" s="5">
        <v>270</v>
      </c>
      <c r="DS19" s="5">
        <v>270000</v>
      </c>
      <c r="DT19" s="5">
        <v>0</v>
      </c>
      <c r="DU19" s="5">
        <f t="shared" si="19"/>
        <v>270000</v>
      </c>
      <c r="DV19" s="9"/>
      <c r="DW19" s="1">
        <v>13</v>
      </c>
      <c r="DX19" s="2" t="s">
        <v>16</v>
      </c>
      <c r="DY19" s="5">
        <v>1385</v>
      </c>
      <c r="DZ19" s="5">
        <v>138500</v>
      </c>
      <c r="EA19" s="5">
        <v>0</v>
      </c>
      <c r="EB19" s="5">
        <f t="shared" si="20"/>
        <v>138500</v>
      </c>
      <c r="EC19" s="9"/>
      <c r="ED19" s="1">
        <v>13</v>
      </c>
      <c r="EE19" s="2" t="s">
        <v>16</v>
      </c>
      <c r="EF19" s="5">
        <v>296</v>
      </c>
      <c r="EG19" s="5">
        <v>118400</v>
      </c>
      <c r="EH19" s="5">
        <v>0</v>
      </c>
      <c r="EI19" s="5">
        <f t="shared" si="21"/>
        <v>118400</v>
      </c>
      <c r="EJ19" s="9"/>
      <c r="EK19" s="1">
        <v>13</v>
      </c>
      <c r="EL19" s="2" t="s">
        <v>16</v>
      </c>
      <c r="EM19" s="5">
        <v>0</v>
      </c>
      <c r="EN19" s="5">
        <v>690000</v>
      </c>
      <c r="EO19" s="5">
        <v>0</v>
      </c>
      <c r="EP19" s="5">
        <f t="shared" si="22"/>
        <v>690000</v>
      </c>
      <c r="EQ19" s="9"/>
      <c r="ER19" s="1">
        <v>13</v>
      </c>
      <c r="ES19" s="2" t="s">
        <v>16</v>
      </c>
      <c r="ET19" s="5">
        <v>0</v>
      </c>
      <c r="EU19" s="5">
        <v>0</v>
      </c>
      <c r="EV19" s="5">
        <v>0</v>
      </c>
      <c r="EW19" s="5">
        <f t="shared" si="23"/>
        <v>0</v>
      </c>
      <c r="EX19" s="9"/>
      <c r="EY19" s="1">
        <v>13</v>
      </c>
      <c r="EZ19" s="2" t="s">
        <v>16</v>
      </c>
      <c r="FA19" s="5">
        <v>0</v>
      </c>
      <c r="FB19" s="5">
        <v>0</v>
      </c>
      <c r="FC19" s="5">
        <v>0</v>
      </c>
      <c r="FD19" s="5">
        <f t="shared" si="24"/>
        <v>0</v>
      </c>
      <c r="FE19" s="9"/>
      <c r="FF19" s="1">
        <v>13</v>
      </c>
      <c r="FG19" s="2" t="s">
        <v>16</v>
      </c>
      <c r="FH19" s="5">
        <v>0</v>
      </c>
      <c r="FI19" s="5">
        <v>0</v>
      </c>
      <c r="FJ19" s="5">
        <v>0</v>
      </c>
      <c r="FK19" s="5">
        <f t="shared" si="25"/>
        <v>0</v>
      </c>
      <c r="FL19" s="9"/>
      <c r="FM19" s="1">
        <v>13</v>
      </c>
      <c r="FN19" s="2" t="s">
        <v>16</v>
      </c>
      <c r="FO19" s="5">
        <v>1963690</v>
      </c>
      <c r="FP19" s="5">
        <v>0</v>
      </c>
      <c r="FQ19" s="5">
        <v>0</v>
      </c>
      <c r="FR19" s="5">
        <f t="shared" si="26"/>
        <v>0</v>
      </c>
      <c r="FS19" s="9"/>
      <c r="FT19" s="1">
        <v>13</v>
      </c>
      <c r="FU19" s="2" t="s">
        <v>16</v>
      </c>
      <c r="FV19" s="5">
        <v>220</v>
      </c>
      <c r="FW19" s="5">
        <v>55000</v>
      </c>
      <c r="FX19" s="5">
        <v>6500</v>
      </c>
      <c r="FY19" s="5">
        <f t="shared" si="27"/>
        <v>61500</v>
      </c>
      <c r="FZ19" s="9"/>
      <c r="GA19" s="1">
        <v>13</v>
      </c>
      <c r="GB19" s="2" t="s">
        <v>16</v>
      </c>
      <c r="GC19" s="5">
        <v>132</v>
      </c>
      <c r="GD19" s="5">
        <v>52800</v>
      </c>
      <c r="GE19" s="5">
        <v>6800</v>
      </c>
      <c r="GF19" s="5">
        <f t="shared" si="28"/>
        <v>59600</v>
      </c>
      <c r="GG19" s="9"/>
      <c r="GH19" s="1">
        <v>13</v>
      </c>
      <c r="GI19" s="2" t="s">
        <v>16</v>
      </c>
      <c r="GJ19" s="5">
        <v>88</v>
      </c>
      <c r="GK19" s="5">
        <v>52800</v>
      </c>
      <c r="GL19" s="5">
        <v>6600</v>
      </c>
      <c r="GM19" s="5">
        <f t="shared" si="29"/>
        <v>59400</v>
      </c>
      <c r="GN19" s="9"/>
      <c r="GO19" s="1">
        <v>13</v>
      </c>
      <c r="GP19" s="2" t="s">
        <v>16</v>
      </c>
      <c r="GQ19" s="5">
        <v>300</v>
      </c>
      <c r="GR19" s="5">
        <v>30000</v>
      </c>
      <c r="GS19" s="5">
        <v>0</v>
      </c>
      <c r="GT19" s="5">
        <f t="shared" si="30"/>
        <v>30000</v>
      </c>
      <c r="GU19" s="9"/>
      <c r="GV19" s="1">
        <v>13</v>
      </c>
      <c r="GW19" s="2" t="s">
        <v>16</v>
      </c>
      <c r="GX19" s="5">
        <v>0</v>
      </c>
      <c r="GY19" s="5">
        <v>5000</v>
      </c>
      <c r="GZ19" s="5">
        <v>0</v>
      </c>
      <c r="HA19" s="5">
        <f t="shared" si="31"/>
        <v>5000</v>
      </c>
      <c r="HB19" s="9"/>
      <c r="HC19" s="1">
        <v>13</v>
      </c>
      <c r="HD19" s="2" t="s">
        <v>16</v>
      </c>
      <c r="HE19" s="5">
        <v>1509</v>
      </c>
      <c r="HF19" s="5">
        <v>11770200</v>
      </c>
      <c r="HG19" s="5">
        <v>0</v>
      </c>
      <c r="HH19" s="5">
        <f t="shared" si="32"/>
        <v>11770200</v>
      </c>
      <c r="HI19" s="9"/>
      <c r="HJ19" s="1">
        <v>13</v>
      </c>
      <c r="HK19" s="2" t="s">
        <v>16</v>
      </c>
      <c r="HL19" s="5"/>
      <c r="HM19" s="5"/>
      <c r="HN19" s="5"/>
      <c r="HO19" s="5">
        <f t="shared" si="33"/>
        <v>0</v>
      </c>
      <c r="HP19" s="9"/>
      <c r="HQ19" s="1">
        <v>13</v>
      </c>
      <c r="HR19" s="2" t="s">
        <v>16</v>
      </c>
      <c r="HS19" s="5"/>
      <c r="HT19" s="5"/>
      <c r="HU19" s="5">
        <v>0</v>
      </c>
      <c r="HV19" s="5">
        <f t="shared" si="34"/>
        <v>0</v>
      </c>
      <c r="HW19" s="9"/>
      <c r="HX19" s="1">
        <v>13</v>
      </c>
      <c r="HY19" s="2" t="s">
        <v>16</v>
      </c>
      <c r="HZ19" s="5">
        <v>40</v>
      </c>
      <c r="IA19" s="5">
        <v>200000</v>
      </c>
      <c r="IB19" s="5">
        <v>0</v>
      </c>
      <c r="IC19" s="5">
        <f t="shared" si="35"/>
        <v>200000</v>
      </c>
      <c r="ID19" s="9"/>
      <c r="IE19" s="1">
        <v>13</v>
      </c>
      <c r="IF19" s="2" t="s">
        <v>16</v>
      </c>
      <c r="IG19" s="5">
        <v>79</v>
      </c>
      <c r="IH19" s="5">
        <v>4740000</v>
      </c>
      <c r="II19" s="5">
        <v>0</v>
      </c>
      <c r="IJ19" s="5">
        <f t="shared" si="36"/>
        <v>4740000</v>
      </c>
      <c r="IK19" s="9"/>
      <c r="IL19" s="1">
        <v>13</v>
      </c>
      <c r="IM19" s="2" t="s">
        <v>16</v>
      </c>
      <c r="IN19" s="5">
        <v>1509</v>
      </c>
      <c r="IO19" s="5">
        <v>1509000</v>
      </c>
      <c r="IP19" s="5">
        <v>0</v>
      </c>
      <c r="IQ19" s="5">
        <f t="shared" si="37"/>
        <v>1509000</v>
      </c>
      <c r="IR19" s="9"/>
      <c r="IS19" s="1">
        <v>13</v>
      </c>
      <c r="IT19" s="2" t="s">
        <v>16</v>
      </c>
      <c r="IU19" s="5">
        <v>10</v>
      </c>
      <c r="IV19" s="5">
        <v>35000</v>
      </c>
      <c r="IW19" s="5">
        <v>0</v>
      </c>
      <c r="IX19" s="5">
        <f t="shared" si="38"/>
        <v>35000</v>
      </c>
      <c r="IY19" s="9"/>
      <c r="IZ19" s="1">
        <v>13</v>
      </c>
      <c r="JA19" s="2" t="s">
        <v>16</v>
      </c>
      <c r="JB19" s="5">
        <v>2362</v>
      </c>
      <c r="JC19" s="5">
        <v>4251600</v>
      </c>
      <c r="JD19" s="5">
        <v>0</v>
      </c>
      <c r="JE19" s="5">
        <f t="shared" si="39"/>
        <v>4251600</v>
      </c>
      <c r="JF19" s="9"/>
      <c r="JG19" s="1">
        <v>13</v>
      </c>
      <c r="JH19" s="2" t="s">
        <v>16</v>
      </c>
      <c r="JI19" s="5">
        <v>0</v>
      </c>
      <c r="JJ19" s="5">
        <v>0</v>
      </c>
      <c r="JK19" s="5">
        <v>0</v>
      </c>
      <c r="JL19" s="5">
        <f t="shared" si="40"/>
        <v>0</v>
      </c>
      <c r="JM19" s="9"/>
      <c r="JN19" s="1">
        <v>13</v>
      </c>
      <c r="JO19" s="2" t="s">
        <v>16</v>
      </c>
      <c r="JP19" s="5">
        <v>0</v>
      </c>
      <c r="JQ19" s="5">
        <v>5573000</v>
      </c>
      <c r="JR19" s="5">
        <v>0</v>
      </c>
      <c r="JS19" s="5">
        <f t="shared" si="41"/>
        <v>5573000</v>
      </c>
      <c r="JT19" s="9"/>
      <c r="JU19" s="1">
        <v>13</v>
      </c>
      <c r="JV19" s="2" t="s">
        <v>16</v>
      </c>
      <c r="JW19" s="5">
        <v>1180</v>
      </c>
      <c r="JX19" s="5">
        <v>531000</v>
      </c>
      <c r="JY19" s="5">
        <v>0</v>
      </c>
      <c r="JZ19" s="5">
        <f t="shared" si="42"/>
        <v>531000</v>
      </c>
      <c r="KA19" s="9"/>
      <c r="KB19" s="1">
        <v>13</v>
      </c>
      <c r="KC19" s="2" t="s">
        <v>16</v>
      </c>
      <c r="KD19" s="5">
        <v>2146.1638380000004</v>
      </c>
      <c r="KE19" s="5">
        <v>12580000</v>
      </c>
      <c r="KF19" s="5">
        <v>1300000</v>
      </c>
      <c r="KG19" s="5">
        <f t="shared" si="43"/>
        <v>13880000</v>
      </c>
      <c r="KH19" s="9"/>
      <c r="KI19" s="1">
        <v>13</v>
      </c>
      <c r="KJ19" s="2" t="s">
        <v>16</v>
      </c>
      <c r="KK19" s="5">
        <v>0</v>
      </c>
      <c r="KL19" s="5">
        <v>0</v>
      </c>
      <c r="KM19" s="5">
        <v>0</v>
      </c>
      <c r="KN19" s="5">
        <f t="shared" si="44"/>
        <v>0</v>
      </c>
      <c r="KO19" s="9"/>
      <c r="KP19" s="1">
        <v>13</v>
      </c>
      <c r="KQ19" s="2" t="s">
        <v>16</v>
      </c>
      <c r="KR19" s="5">
        <v>0</v>
      </c>
      <c r="KS19" s="5">
        <v>0</v>
      </c>
      <c r="KT19" s="5">
        <v>0</v>
      </c>
      <c r="KU19" s="5">
        <f t="shared" si="45"/>
        <v>0</v>
      </c>
      <c r="KV19" s="9"/>
      <c r="KW19" s="1">
        <v>13</v>
      </c>
      <c r="KX19" s="2" t="s">
        <v>16</v>
      </c>
      <c r="KY19" s="5">
        <v>0</v>
      </c>
      <c r="KZ19" s="5">
        <v>0</v>
      </c>
      <c r="LA19" s="5">
        <v>0</v>
      </c>
      <c r="LB19" s="5">
        <f t="shared" si="46"/>
        <v>0</v>
      </c>
      <c r="LC19" s="9"/>
      <c r="LD19" s="1">
        <v>13</v>
      </c>
      <c r="LE19" s="2" t="s">
        <v>16</v>
      </c>
      <c r="LF19" s="5">
        <v>0</v>
      </c>
      <c r="LG19" s="5">
        <v>80000</v>
      </c>
      <c r="LH19" s="5">
        <v>0</v>
      </c>
      <c r="LI19" s="5">
        <f t="shared" si="47"/>
        <v>80000</v>
      </c>
      <c r="LJ19" s="9"/>
      <c r="LK19" s="1">
        <v>13</v>
      </c>
      <c r="LL19" s="2" t="s">
        <v>16</v>
      </c>
      <c r="LM19" s="5">
        <v>0</v>
      </c>
      <c r="LN19" s="5">
        <v>0</v>
      </c>
      <c r="LO19" s="5">
        <v>0</v>
      </c>
      <c r="LP19" s="5">
        <f t="shared" si="48"/>
        <v>0</v>
      </c>
      <c r="LQ19" s="9"/>
      <c r="LR19" s="1">
        <v>13</v>
      </c>
      <c r="LS19" s="2" t="s">
        <v>16</v>
      </c>
      <c r="LT19" s="5">
        <v>0</v>
      </c>
      <c r="LU19" s="5">
        <v>0</v>
      </c>
      <c r="LV19" s="5">
        <v>0</v>
      </c>
      <c r="LW19" s="5">
        <f t="shared" si="49"/>
        <v>0</v>
      </c>
      <c r="LX19" s="9"/>
      <c r="LY19" s="1">
        <v>13</v>
      </c>
      <c r="LZ19" s="2" t="s">
        <v>16</v>
      </c>
      <c r="MA19" s="5">
        <v>0</v>
      </c>
      <c r="MB19" s="5">
        <v>0</v>
      </c>
      <c r="MC19" s="5">
        <v>0</v>
      </c>
      <c r="MD19" s="5">
        <f t="shared" si="50"/>
        <v>0</v>
      </c>
      <c r="ME19" s="9"/>
      <c r="MF19" s="1">
        <v>13</v>
      </c>
      <c r="MG19" s="2" t="s">
        <v>16</v>
      </c>
      <c r="MH19" s="5">
        <v>0</v>
      </c>
      <c r="MI19" s="5">
        <v>300000</v>
      </c>
      <c r="MJ19" s="5">
        <v>0</v>
      </c>
      <c r="MK19" s="5">
        <f t="shared" si="51"/>
        <v>300000</v>
      </c>
      <c r="ML19" s="9"/>
      <c r="MM19" s="1">
        <v>13</v>
      </c>
      <c r="MN19" s="2" t="s">
        <v>16</v>
      </c>
      <c r="MO19" s="5">
        <v>234</v>
      </c>
      <c r="MP19" s="5">
        <v>15912</v>
      </c>
      <c r="MQ19" s="5">
        <v>0</v>
      </c>
      <c r="MR19" s="5">
        <f t="shared" si="52"/>
        <v>15912</v>
      </c>
      <c r="MS19" s="9"/>
      <c r="MT19" s="1">
        <v>13</v>
      </c>
      <c r="MU19" s="2" t="s">
        <v>16</v>
      </c>
      <c r="MV19" s="5">
        <v>1</v>
      </c>
      <c r="MW19" s="5">
        <v>15000</v>
      </c>
      <c r="MX19" s="5">
        <v>0</v>
      </c>
      <c r="MY19" s="5">
        <f t="shared" si="53"/>
        <v>15000</v>
      </c>
      <c r="MZ19" s="9"/>
      <c r="NA19" s="1">
        <v>13</v>
      </c>
      <c r="NB19" s="2" t="s">
        <v>16</v>
      </c>
      <c r="NC19" s="5">
        <v>0</v>
      </c>
      <c r="ND19" s="5">
        <f t="shared" si="54"/>
        <v>85788962</v>
      </c>
      <c r="NE19" s="5">
        <f t="shared" si="0"/>
        <v>1319900</v>
      </c>
      <c r="NF19" s="5">
        <f t="shared" si="1"/>
        <v>87108862</v>
      </c>
      <c r="NG19" s="9"/>
    </row>
    <row r="20" spans="1:371" ht="16.5" hidden="1">
      <c r="A20" s="23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2"/>
        <v>0</v>
      </c>
      <c r="G20" s="9"/>
      <c r="H20" s="1">
        <v>14</v>
      </c>
      <c r="I20" s="2" t="s">
        <v>17</v>
      </c>
      <c r="J20" s="5">
        <v>15459</v>
      </c>
      <c r="K20" s="5">
        <v>9192800</v>
      </c>
      <c r="L20" s="5">
        <v>0</v>
      </c>
      <c r="M20" s="5">
        <f t="shared" si="3"/>
        <v>9192800</v>
      </c>
      <c r="N20" s="9"/>
      <c r="O20" s="1">
        <v>14</v>
      </c>
      <c r="P20" s="2" t="s">
        <v>17</v>
      </c>
      <c r="Q20" s="5">
        <v>1509</v>
      </c>
      <c r="R20" s="5">
        <v>452700</v>
      </c>
      <c r="S20" s="5">
        <v>0</v>
      </c>
      <c r="T20" s="5">
        <f t="shared" si="4"/>
        <v>452700</v>
      </c>
      <c r="U20" s="9"/>
      <c r="V20" s="1">
        <v>14</v>
      </c>
      <c r="W20" s="2" t="s">
        <v>17</v>
      </c>
      <c r="X20" s="5">
        <v>15560</v>
      </c>
      <c r="Y20" s="5">
        <v>3890000</v>
      </c>
      <c r="Z20" s="5">
        <v>0</v>
      </c>
      <c r="AA20" s="5">
        <f t="shared" si="5"/>
        <v>3890000</v>
      </c>
      <c r="AB20" s="9"/>
      <c r="AC20" s="1">
        <v>14</v>
      </c>
      <c r="AD20" s="2" t="s">
        <v>17</v>
      </c>
      <c r="AE20" s="5">
        <v>407</v>
      </c>
      <c r="AF20" s="5">
        <v>81400</v>
      </c>
      <c r="AG20" s="5">
        <v>0</v>
      </c>
      <c r="AH20" s="5">
        <f t="shared" si="6"/>
        <v>81400</v>
      </c>
      <c r="AI20" s="9"/>
      <c r="AJ20" s="1">
        <v>14</v>
      </c>
      <c r="AK20" s="2" t="s">
        <v>17</v>
      </c>
      <c r="AL20" s="5">
        <v>410</v>
      </c>
      <c r="AM20" s="5">
        <v>61500</v>
      </c>
      <c r="AN20" s="5">
        <v>0</v>
      </c>
      <c r="AO20" s="5">
        <f t="shared" si="7"/>
        <v>61500</v>
      </c>
      <c r="AP20" s="9"/>
      <c r="AQ20" s="1">
        <v>14</v>
      </c>
      <c r="AR20" s="2" t="s">
        <v>17</v>
      </c>
      <c r="AS20" s="5">
        <v>1509</v>
      </c>
      <c r="AT20" s="5">
        <v>301800</v>
      </c>
      <c r="AU20" s="5">
        <v>0</v>
      </c>
      <c r="AV20" s="5">
        <f t="shared" si="8"/>
        <v>301800</v>
      </c>
      <c r="AW20" s="9"/>
      <c r="AX20" s="1">
        <v>14</v>
      </c>
      <c r="AY20" s="2" t="s">
        <v>17</v>
      </c>
      <c r="AZ20" s="5"/>
      <c r="BA20" s="5">
        <v>0</v>
      </c>
      <c r="BB20" s="5">
        <v>0</v>
      </c>
      <c r="BC20" s="5">
        <f t="shared" si="9"/>
        <v>0</v>
      </c>
      <c r="BD20" s="9"/>
      <c r="BE20" s="1">
        <v>14</v>
      </c>
      <c r="BF20" s="2" t="s">
        <v>17</v>
      </c>
      <c r="BG20" s="5">
        <v>1509</v>
      </c>
      <c r="BH20" s="5">
        <v>452700</v>
      </c>
      <c r="BI20" s="5">
        <v>0</v>
      </c>
      <c r="BJ20" s="5">
        <f t="shared" si="10"/>
        <v>452700</v>
      </c>
      <c r="BK20" s="9"/>
      <c r="BL20" s="1">
        <v>14</v>
      </c>
      <c r="BM20" s="2" t="s">
        <v>17</v>
      </c>
      <c r="BN20" s="5">
        <v>28127</v>
      </c>
      <c r="BO20" s="5">
        <v>7844300</v>
      </c>
      <c r="BP20" s="5">
        <v>755000</v>
      </c>
      <c r="BQ20" s="5">
        <f t="shared" si="11"/>
        <v>8599300</v>
      </c>
      <c r="BR20" s="9"/>
      <c r="BS20" s="1">
        <v>14</v>
      </c>
      <c r="BT20" s="2" t="s">
        <v>17</v>
      </c>
      <c r="BU20" s="5">
        <v>0</v>
      </c>
      <c r="BV20" s="5">
        <v>0</v>
      </c>
      <c r="BW20" s="5">
        <v>0</v>
      </c>
      <c r="BX20" s="5">
        <f t="shared" si="12"/>
        <v>0</v>
      </c>
      <c r="BY20" s="9"/>
      <c r="BZ20" s="1">
        <v>14</v>
      </c>
      <c r="CA20" s="2" t="s">
        <v>17</v>
      </c>
      <c r="CB20" s="5">
        <v>863</v>
      </c>
      <c r="CC20" s="5">
        <v>172600</v>
      </c>
      <c r="CD20" s="5">
        <v>0</v>
      </c>
      <c r="CE20" s="5">
        <f t="shared" si="13"/>
        <v>172600</v>
      </c>
      <c r="CF20" s="9"/>
      <c r="CG20" s="1">
        <v>14</v>
      </c>
      <c r="CH20" s="2" t="s">
        <v>17</v>
      </c>
      <c r="CI20" s="5">
        <v>863</v>
      </c>
      <c r="CJ20" s="5">
        <v>172600</v>
      </c>
      <c r="CK20" s="5">
        <v>0</v>
      </c>
      <c r="CL20" s="5">
        <f t="shared" si="14"/>
        <v>172600</v>
      </c>
      <c r="CM20" s="9"/>
      <c r="CN20" s="1">
        <v>14</v>
      </c>
      <c r="CO20" s="2" t="s">
        <v>17</v>
      </c>
      <c r="CP20" s="5">
        <v>863</v>
      </c>
      <c r="CQ20" s="5">
        <v>388350</v>
      </c>
      <c r="CR20" s="5">
        <v>0</v>
      </c>
      <c r="CS20" s="5">
        <f t="shared" si="15"/>
        <v>388350</v>
      </c>
      <c r="CT20" s="9"/>
      <c r="CU20" s="1">
        <v>14</v>
      </c>
      <c r="CV20" s="2" t="s">
        <v>17</v>
      </c>
      <c r="CW20" s="5">
        <v>1795</v>
      </c>
      <c r="CX20" s="5">
        <v>269250</v>
      </c>
      <c r="CY20" s="5">
        <v>0</v>
      </c>
      <c r="CZ20" s="5">
        <f t="shared" si="16"/>
        <v>269250</v>
      </c>
      <c r="DA20" s="9"/>
      <c r="DB20" s="1">
        <v>14</v>
      </c>
      <c r="DC20" s="2" t="s">
        <v>17</v>
      </c>
      <c r="DD20" s="5">
        <v>50</v>
      </c>
      <c r="DE20" s="5">
        <v>7500</v>
      </c>
      <c r="DF20" s="5">
        <v>0</v>
      </c>
      <c r="DG20" s="5">
        <f t="shared" si="17"/>
        <v>7500</v>
      </c>
      <c r="DH20" s="9"/>
      <c r="DI20" s="1">
        <v>14</v>
      </c>
      <c r="DJ20" s="2" t="s">
        <v>17</v>
      </c>
      <c r="DK20" s="5">
        <v>150</v>
      </c>
      <c r="DL20" s="5">
        <v>75000</v>
      </c>
      <c r="DM20" s="5">
        <v>0</v>
      </c>
      <c r="DN20" s="5">
        <f t="shared" si="18"/>
        <v>75000</v>
      </c>
      <c r="DO20" s="9"/>
      <c r="DP20" s="1">
        <v>14</v>
      </c>
      <c r="DQ20" s="2" t="s">
        <v>17</v>
      </c>
      <c r="DR20" s="5">
        <v>671</v>
      </c>
      <c r="DS20" s="5">
        <v>671000</v>
      </c>
      <c r="DT20" s="5">
        <v>0</v>
      </c>
      <c r="DU20" s="5">
        <f t="shared" si="19"/>
        <v>671000</v>
      </c>
      <c r="DV20" s="9"/>
      <c r="DW20" s="1">
        <v>14</v>
      </c>
      <c r="DX20" s="2" t="s">
        <v>17</v>
      </c>
      <c r="DY20" s="5">
        <v>678</v>
      </c>
      <c r="DZ20" s="5">
        <v>67800</v>
      </c>
      <c r="EA20" s="5">
        <v>0</v>
      </c>
      <c r="EB20" s="5">
        <f t="shared" si="20"/>
        <v>67800</v>
      </c>
      <c r="EC20" s="9"/>
      <c r="ED20" s="1">
        <v>14</v>
      </c>
      <c r="EE20" s="2" t="s">
        <v>17</v>
      </c>
      <c r="EF20" s="5">
        <v>0</v>
      </c>
      <c r="EG20" s="5">
        <v>0</v>
      </c>
      <c r="EH20" s="5">
        <v>0</v>
      </c>
      <c r="EI20" s="5">
        <f t="shared" si="21"/>
        <v>0</v>
      </c>
      <c r="EJ20" s="9"/>
      <c r="EK20" s="1">
        <v>14</v>
      </c>
      <c r="EL20" s="2" t="s">
        <v>17</v>
      </c>
      <c r="EM20" s="5">
        <v>0</v>
      </c>
      <c r="EN20" s="5">
        <v>45000</v>
      </c>
      <c r="EO20" s="5">
        <v>2233.3333333333335</v>
      </c>
      <c r="EP20" s="5">
        <f t="shared" si="22"/>
        <v>47233.333333333336</v>
      </c>
      <c r="EQ20" s="9"/>
      <c r="ER20" s="1">
        <v>14</v>
      </c>
      <c r="ES20" s="2" t="s">
        <v>17</v>
      </c>
      <c r="ET20" s="5">
        <v>0</v>
      </c>
      <c r="EU20" s="5">
        <v>0</v>
      </c>
      <c r="EV20" s="5">
        <v>0</v>
      </c>
      <c r="EW20" s="5">
        <f t="shared" si="23"/>
        <v>0</v>
      </c>
      <c r="EX20" s="9"/>
      <c r="EY20" s="1">
        <v>14</v>
      </c>
      <c r="EZ20" s="2" t="s">
        <v>17</v>
      </c>
      <c r="FA20" s="5">
        <v>0</v>
      </c>
      <c r="FB20" s="5">
        <v>0</v>
      </c>
      <c r="FC20" s="5">
        <v>0</v>
      </c>
      <c r="FD20" s="5">
        <f t="shared" si="24"/>
        <v>0</v>
      </c>
      <c r="FE20" s="9"/>
      <c r="FF20" s="1">
        <v>14</v>
      </c>
      <c r="FG20" s="2" t="s">
        <v>17</v>
      </c>
      <c r="FH20" s="5">
        <v>0</v>
      </c>
      <c r="FI20" s="5">
        <v>0</v>
      </c>
      <c r="FJ20" s="5">
        <v>0</v>
      </c>
      <c r="FK20" s="5">
        <f t="shared" si="25"/>
        <v>0</v>
      </c>
      <c r="FL20" s="9"/>
      <c r="FM20" s="1">
        <v>14</v>
      </c>
      <c r="FN20" s="2" t="s">
        <v>17</v>
      </c>
      <c r="FO20" s="5">
        <v>1257081</v>
      </c>
      <c r="FP20" s="5">
        <v>0</v>
      </c>
      <c r="FQ20" s="5">
        <v>0</v>
      </c>
      <c r="FR20" s="5">
        <f t="shared" si="26"/>
        <v>0</v>
      </c>
      <c r="FS20" s="9"/>
      <c r="FT20" s="1">
        <v>14</v>
      </c>
      <c r="FU20" s="2" t="s">
        <v>17</v>
      </c>
      <c r="FV20" s="5">
        <v>336</v>
      </c>
      <c r="FW20" s="5">
        <v>84000</v>
      </c>
      <c r="FX20" s="5">
        <v>10250</v>
      </c>
      <c r="FY20" s="5">
        <f t="shared" si="27"/>
        <v>94250</v>
      </c>
      <c r="FZ20" s="9"/>
      <c r="GA20" s="1">
        <v>14</v>
      </c>
      <c r="GB20" s="2" t="s">
        <v>17</v>
      </c>
      <c r="GC20" s="5">
        <v>204</v>
      </c>
      <c r="GD20" s="5">
        <v>81600</v>
      </c>
      <c r="GE20" s="5">
        <v>10000</v>
      </c>
      <c r="GF20" s="5">
        <f t="shared" si="28"/>
        <v>91600</v>
      </c>
      <c r="GG20" s="9"/>
      <c r="GH20" s="1">
        <v>14</v>
      </c>
      <c r="GI20" s="2" t="s">
        <v>17</v>
      </c>
      <c r="GJ20" s="5">
        <v>132</v>
      </c>
      <c r="GK20" s="5">
        <v>79200</v>
      </c>
      <c r="GL20" s="5">
        <v>10200</v>
      </c>
      <c r="GM20" s="5">
        <f t="shared" si="29"/>
        <v>89400</v>
      </c>
      <c r="GN20" s="9"/>
      <c r="GO20" s="1">
        <v>14</v>
      </c>
      <c r="GP20" s="2" t="s">
        <v>17</v>
      </c>
      <c r="GQ20" s="5">
        <v>60</v>
      </c>
      <c r="GR20" s="5">
        <v>6000</v>
      </c>
      <c r="GS20" s="5">
        <v>0</v>
      </c>
      <c r="GT20" s="5">
        <f t="shared" si="30"/>
        <v>6000</v>
      </c>
      <c r="GU20" s="9"/>
      <c r="GV20" s="1">
        <v>14</v>
      </c>
      <c r="GW20" s="2" t="s">
        <v>17</v>
      </c>
      <c r="GX20" s="5">
        <v>0</v>
      </c>
      <c r="GY20" s="5">
        <v>0</v>
      </c>
      <c r="GZ20" s="5">
        <v>0</v>
      </c>
      <c r="HA20" s="5">
        <f t="shared" si="31"/>
        <v>0</v>
      </c>
      <c r="HB20" s="9"/>
      <c r="HC20" s="1">
        <v>14</v>
      </c>
      <c r="HD20" s="2" t="s">
        <v>17</v>
      </c>
      <c r="HE20" s="5">
        <v>870</v>
      </c>
      <c r="HF20" s="5">
        <v>6786000</v>
      </c>
      <c r="HG20" s="5">
        <v>0</v>
      </c>
      <c r="HH20" s="5">
        <f t="shared" si="32"/>
        <v>6786000</v>
      </c>
      <c r="HI20" s="9"/>
      <c r="HJ20" s="1">
        <v>14</v>
      </c>
      <c r="HK20" s="2" t="s">
        <v>17</v>
      </c>
      <c r="HL20" s="5"/>
      <c r="HM20" s="5"/>
      <c r="HN20" s="5"/>
      <c r="HO20" s="5">
        <f t="shared" si="33"/>
        <v>0</v>
      </c>
      <c r="HP20" s="9"/>
      <c r="HQ20" s="1">
        <v>14</v>
      </c>
      <c r="HR20" s="2" t="s">
        <v>17</v>
      </c>
      <c r="HS20" s="5"/>
      <c r="HT20" s="5"/>
      <c r="HU20" s="5">
        <v>0</v>
      </c>
      <c r="HV20" s="5">
        <f t="shared" si="34"/>
        <v>0</v>
      </c>
      <c r="HW20" s="9"/>
      <c r="HX20" s="1">
        <v>14</v>
      </c>
      <c r="HY20" s="2" t="s">
        <v>17</v>
      </c>
      <c r="HZ20" s="5">
        <v>28</v>
      </c>
      <c r="IA20" s="5">
        <v>140000</v>
      </c>
      <c r="IB20" s="5">
        <v>0</v>
      </c>
      <c r="IC20" s="5">
        <f t="shared" si="35"/>
        <v>140000</v>
      </c>
      <c r="ID20" s="9"/>
      <c r="IE20" s="1">
        <v>14</v>
      </c>
      <c r="IF20" s="2" t="s">
        <v>17</v>
      </c>
      <c r="IG20" s="5">
        <v>47</v>
      </c>
      <c r="IH20" s="5">
        <v>2820000</v>
      </c>
      <c r="II20" s="5">
        <v>0</v>
      </c>
      <c r="IJ20" s="5">
        <f t="shared" si="36"/>
        <v>2820000</v>
      </c>
      <c r="IK20" s="9"/>
      <c r="IL20" s="1">
        <v>14</v>
      </c>
      <c r="IM20" s="2" t="s">
        <v>17</v>
      </c>
      <c r="IN20" s="5">
        <v>917</v>
      </c>
      <c r="IO20" s="5">
        <v>917000</v>
      </c>
      <c r="IP20" s="5">
        <v>0</v>
      </c>
      <c r="IQ20" s="5">
        <f t="shared" si="37"/>
        <v>917000</v>
      </c>
      <c r="IR20" s="9"/>
      <c r="IS20" s="1">
        <v>14</v>
      </c>
      <c r="IT20" s="2" t="s">
        <v>17</v>
      </c>
      <c r="IU20" s="5">
        <v>7</v>
      </c>
      <c r="IV20" s="5">
        <v>24500</v>
      </c>
      <c r="IW20" s="5">
        <v>0</v>
      </c>
      <c r="IX20" s="5">
        <f t="shared" si="38"/>
        <v>24500</v>
      </c>
      <c r="IY20" s="9"/>
      <c r="IZ20" s="1">
        <v>14</v>
      </c>
      <c r="JA20" s="2" t="s">
        <v>17</v>
      </c>
      <c r="JB20" s="5">
        <v>1419</v>
      </c>
      <c r="JC20" s="5">
        <v>2554200</v>
      </c>
      <c r="JD20" s="5">
        <v>279000</v>
      </c>
      <c r="JE20" s="5">
        <f t="shared" si="39"/>
        <v>2833200</v>
      </c>
      <c r="JF20" s="9"/>
      <c r="JG20" s="1">
        <v>14</v>
      </c>
      <c r="JH20" s="2" t="s">
        <v>17</v>
      </c>
      <c r="JI20" s="5">
        <v>0</v>
      </c>
      <c r="JJ20" s="5">
        <v>0</v>
      </c>
      <c r="JK20" s="5">
        <v>0</v>
      </c>
      <c r="JL20" s="5">
        <f t="shared" si="40"/>
        <v>0</v>
      </c>
      <c r="JM20" s="9"/>
      <c r="JN20" s="1">
        <v>14</v>
      </c>
      <c r="JO20" s="2" t="s">
        <v>17</v>
      </c>
      <c r="JP20" s="5">
        <v>0</v>
      </c>
      <c r="JQ20" s="5">
        <v>3548000</v>
      </c>
      <c r="JR20" s="5">
        <v>0</v>
      </c>
      <c r="JS20" s="5">
        <f t="shared" si="41"/>
        <v>3548000</v>
      </c>
      <c r="JT20" s="9"/>
      <c r="JU20" s="1">
        <v>14</v>
      </c>
      <c r="JV20" s="2" t="s">
        <v>17</v>
      </c>
      <c r="JW20" s="5">
        <v>0</v>
      </c>
      <c r="JX20" s="5">
        <v>0</v>
      </c>
      <c r="JY20" s="5">
        <v>0</v>
      </c>
      <c r="JZ20" s="5">
        <f t="shared" si="42"/>
        <v>0</v>
      </c>
      <c r="KA20" s="9"/>
      <c r="KB20" s="1">
        <v>14</v>
      </c>
      <c r="KC20" s="2" t="s">
        <v>17</v>
      </c>
      <c r="KD20" s="5">
        <v>1095.8115440000001</v>
      </c>
      <c r="KE20" s="5">
        <v>6440000</v>
      </c>
      <c r="KF20" s="5">
        <v>484000</v>
      </c>
      <c r="KG20" s="5">
        <f t="shared" si="43"/>
        <v>6924000</v>
      </c>
      <c r="KH20" s="9"/>
      <c r="KI20" s="1">
        <v>14</v>
      </c>
      <c r="KJ20" s="2" t="s">
        <v>17</v>
      </c>
      <c r="KK20" s="5">
        <v>0</v>
      </c>
      <c r="KL20" s="5">
        <v>0</v>
      </c>
      <c r="KM20" s="5">
        <v>0</v>
      </c>
      <c r="KN20" s="5">
        <f t="shared" si="44"/>
        <v>0</v>
      </c>
      <c r="KO20" s="9"/>
      <c r="KP20" s="1">
        <v>14</v>
      </c>
      <c r="KQ20" s="2" t="s">
        <v>17</v>
      </c>
      <c r="KR20" s="5">
        <v>0</v>
      </c>
      <c r="KS20" s="5">
        <v>0</v>
      </c>
      <c r="KT20" s="5">
        <v>0</v>
      </c>
      <c r="KU20" s="5">
        <f t="shared" si="45"/>
        <v>0</v>
      </c>
      <c r="KV20" s="9"/>
      <c r="KW20" s="1">
        <v>14</v>
      </c>
      <c r="KX20" s="2" t="s">
        <v>17</v>
      </c>
      <c r="KY20" s="5">
        <v>0</v>
      </c>
      <c r="KZ20" s="5">
        <v>0</v>
      </c>
      <c r="LA20" s="5">
        <v>0</v>
      </c>
      <c r="LB20" s="5">
        <f t="shared" si="46"/>
        <v>0</v>
      </c>
      <c r="LC20" s="9"/>
      <c r="LD20" s="1">
        <v>14</v>
      </c>
      <c r="LE20" s="2" t="s">
        <v>17</v>
      </c>
      <c r="LF20" s="5">
        <v>0</v>
      </c>
      <c r="LG20" s="5">
        <v>25000</v>
      </c>
      <c r="LH20" s="5">
        <v>0</v>
      </c>
      <c r="LI20" s="5">
        <f t="shared" si="47"/>
        <v>25000</v>
      </c>
      <c r="LJ20" s="9"/>
      <c r="LK20" s="1">
        <v>14</v>
      </c>
      <c r="LL20" s="2" t="s">
        <v>17</v>
      </c>
      <c r="LM20" s="5">
        <v>0</v>
      </c>
      <c r="LN20" s="5">
        <v>0</v>
      </c>
      <c r="LO20" s="5">
        <v>0</v>
      </c>
      <c r="LP20" s="5">
        <f t="shared" si="48"/>
        <v>0</v>
      </c>
      <c r="LQ20" s="9"/>
      <c r="LR20" s="1">
        <v>14</v>
      </c>
      <c r="LS20" s="2" t="s">
        <v>17</v>
      </c>
      <c r="LT20" s="5">
        <v>0</v>
      </c>
      <c r="LU20" s="5">
        <v>31882.600000000002</v>
      </c>
      <c r="LV20" s="5">
        <v>150000</v>
      </c>
      <c r="LW20" s="5">
        <f t="shared" si="49"/>
        <v>181882.6</v>
      </c>
      <c r="LX20" s="9"/>
      <c r="LY20" s="1">
        <v>14</v>
      </c>
      <c r="LZ20" s="2" t="s">
        <v>17</v>
      </c>
      <c r="MA20" s="5">
        <v>212</v>
      </c>
      <c r="MB20" s="5">
        <v>1200</v>
      </c>
      <c r="MC20" s="5">
        <v>600</v>
      </c>
      <c r="MD20" s="5">
        <f t="shared" si="50"/>
        <v>1800</v>
      </c>
      <c r="ME20" s="9"/>
      <c r="MF20" s="1">
        <v>14</v>
      </c>
      <c r="MG20" s="2" t="s">
        <v>17</v>
      </c>
      <c r="MH20" s="5">
        <v>0</v>
      </c>
      <c r="MI20" s="5">
        <v>0</v>
      </c>
      <c r="MJ20" s="5">
        <v>0</v>
      </c>
      <c r="MK20" s="5">
        <f t="shared" si="51"/>
        <v>0</v>
      </c>
      <c r="ML20" s="9"/>
      <c r="MM20" s="1">
        <v>14</v>
      </c>
      <c r="MN20" s="2" t="s">
        <v>17</v>
      </c>
      <c r="MO20" s="5">
        <v>93</v>
      </c>
      <c r="MP20" s="5">
        <v>6324</v>
      </c>
      <c r="MQ20" s="5">
        <v>0</v>
      </c>
      <c r="MR20" s="5">
        <f t="shared" si="52"/>
        <v>6324</v>
      </c>
      <c r="MS20" s="9"/>
      <c r="MT20" s="1">
        <v>14</v>
      </c>
      <c r="MU20" s="2" t="s">
        <v>17</v>
      </c>
      <c r="MV20" s="5">
        <v>1</v>
      </c>
      <c r="MW20" s="5">
        <v>15000</v>
      </c>
      <c r="MX20" s="5">
        <v>0</v>
      </c>
      <c r="MY20" s="5">
        <f t="shared" si="53"/>
        <v>15000</v>
      </c>
      <c r="MZ20" s="9"/>
      <c r="NA20" s="1">
        <v>14</v>
      </c>
      <c r="NB20" s="2" t="s">
        <v>17</v>
      </c>
      <c r="NC20" s="5">
        <v>0</v>
      </c>
      <c r="ND20" s="5">
        <f t="shared" si="54"/>
        <v>47706206.600000001</v>
      </c>
      <c r="NE20" s="5">
        <f t="shared" si="0"/>
        <v>1701283.3333333335</v>
      </c>
      <c r="NF20" s="5">
        <f t="shared" si="1"/>
        <v>49407489.93333333</v>
      </c>
      <c r="NG20" s="9"/>
    </row>
    <row r="21" spans="1:371" ht="16.5" hidden="1">
      <c r="A21" s="23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2"/>
        <v>0</v>
      </c>
      <c r="G21" s="9"/>
      <c r="H21" s="1">
        <v>15</v>
      </c>
      <c r="I21" s="2" t="s">
        <v>18</v>
      </c>
      <c r="J21" s="5">
        <v>27568</v>
      </c>
      <c r="K21" s="5">
        <v>16385800</v>
      </c>
      <c r="L21" s="5">
        <v>0</v>
      </c>
      <c r="M21" s="5">
        <f t="shared" si="3"/>
        <v>16385800</v>
      </c>
      <c r="N21" s="9"/>
      <c r="O21" s="1">
        <v>15</v>
      </c>
      <c r="P21" s="2" t="s">
        <v>18</v>
      </c>
      <c r="Q21" s="5">
        <v>917</v>
      </c>
      <c r="R21" s="5">
        <v>275100</v>
      </c>
      <c r="S21" s="5">
        <v>0</v>
      </c>
      <c r="T21" s="5">
        <f t="shared" si="4"/>
        <v>275100</v>
      </c>
      <c r="U21" s="9"/>
      <c r="V21" s="1">
        <v>15</v>
      </c>
      <c r="W21" s="2" t="s">
        <v>18</v>
      </c>
      <c r="X21" s="5">
        <v>23370</v>
      </c>
      <c r="Y21" s="5">
        <v>5842500</v>
      </c>
      <c r="Z21" s="5">
        <v>0</v>
      </c>
      <c r="AA21" s="5">
        <f t="shared" si="5"/>
        <v>5842500</v>
      </c>
      <c r="AB21" s="9"/>
      <c r="AC21" s="1">
        <v>15</v>
      </c>
      <c r="AD21" s="2" t="s">
        <v>18</v>
      </c>
      <c r="AE21" s="5">
        <v>322</v>
      </c>
      <c r="AF21" s="5">
        <v>64400</v>
      </c>
      <c r="AG21" s="5">
        <v>0</v>
      </c>
      <c r="AH21" s="5">
        <f t="shared" si="6"/>
        <v>64400</v>
      </c>
      <c r="AI21" s="9"/>
      <c r="AJ21" s="1">
        <v>15</v>
      </c>
      <c r="AK21" s="2" t="s">
        <v>18</v>
      </c>
      <c r="AL21" s="5">
        <v>410</v>
      </c>
      <c r="AM21" s="5">
        <v>61500</v>
      </c>
      <c r="AN21" s="5">
        <v>0</v>
      </c>
      <c r="AO21" s="5">
        <f t="shared" si="7"/>
        <v>61500</v>
      </c>
      <c r="AP21" s="9"/>
      <c r="AQ21" s="1">
        <v>15</v>
      </c>
      <c r="AR21" s="2" t="s">
        <v>18</v>
      </c>
      <c r="AS21" s="5">
        <v>917</v>
      </c>
      <c r="AT21" s="5">
        <v>183400</v>
      </c>
      <c r="AU21" s="5">
        <v>0</v>
      </c>
      <c r="AV21" s="5">
        <f t="shared" si="8"/>
        <v>183400</v>
      </c>
      <c r="AW21" s="9"/>
      <c r="AX21" s="1">
        <v>15</v>
      </c>
      <c r="AY21" s="2" t="s">
        <v>18</v>
      </c>
      <c r="AZ21" s="5"/>
      <c r="BA21" s="5">
        <v>0</v>
      </c>
      <c r="BB21" s="5">
        <v>0</v>
      </c>
      <c r="BC21" s="5">
        <f t="shared" si="9"/>
        <v>0</v>
      </c>
      <c r="BD21" s="9"/>
      <c r="BE21" s="1">
        <v>15</v>
      </c>
      <c r="BF21" s="2" t="s">
        <v>18</v>
      </c>
      <c r="BG21" s="5">
        <v>917</v>
      </c>
      <c r="BH21" s="5">
        <v>275100</v>
      </c>
      <c r="BI21" s="5">
        <v>0</v>
      </c>
      <c r="BJ21" s="5">
        <f t="shared" si="10"/>
        <v>275100</v>
      </c>
      <c r="BK21" s="9"/>
      <c r="BL21" s="1">
        <v>15</v>
      </c>
      <c r="BM21" s="2" t="s">
        <v>18</v>
      </c>
      <c r="BN21" s="5">
        <v>42619</v>
      </c>
      <c r="BO21" s="5">
        <v>11542600</v>
      </c>
      <c r="BP21" s="5">
        <v>0</v>
      </c>
      <c r="BQ21" s="5">
        <f t="shared" si="11"/>
        <v>11542600</v>
      </c>
      <c r="BR21" s="9"/>
      <c r="BS21" s="1">
        <v>15</v>
      </c>
      <c r="BT21" s="2" t="s">
        <v>18</v>
      </c>
      <c r="BU21" s="5">
        <v>0</v>
      </c>
      <c r="BV21" s="5">
        <v>0</v>
      </c>
      <c r="BW21" s="5">
        <v>0</v>
      </c>
      <c r="BX21" s="5">
        <f t="shared" si="12"/>
        <v>0</v>
      </c>
      <c r="BY21" s="9"/>
      <c r="BZ21" s="1">
        <v>15</v>
      </c>
      <c r="CA21" s="2" t="s">
        <v>18</v>
      </c>
      <c r="CB21" s="5">
        <v>1539</v>
      </c>
      <c r="CC21" s="5">
        <v>307800</v>
      </c>
      <c r="CD21" s="5">
        <v>0</v>
      </c>
      <c r="CE21" s="5">
        <f t="shared" si="13"/>
        <v>307800</v>
      </c>
      <c r="CF21" s="9"/>
      <c r="CG21" s="1">
        <v>15</v>
      </c>
      <c r="CH21" s="2" t="s">
        <v>18</v>
      </c>
      <c r="CI21" s="5">
        <v>1539</v>
      </c>
      <c r="CJ21" s="5">
        <v>307800</v>
      </c>
      <c r="CK21" s="5">
        <v>0</v>
      </c>
      <c r="CL21" s="5">
        <f t="shared" si="14"/>
        <v>307800</v>
      </c>
      <c r="CM21" s="9"/>
      <c r="CN21" s="1">
        <v>15</v>
      </c>
      <c r="CO21" s="2" t="s">
        <v>18</v>
      </c>
      <c r="CP21" s="5">
        <v>1539</v>
      </c>
      <c r="CQ21" s="5">
        <v>692550</v>
      </c>
      <c r="CR21" s="5">
        <v>0</v>
      </c>
      <c r="CS21" s="5">
        <f t="shared" si="15"/>
        <v>692550</v>
      </c>
      <c r="CT21" s="9"/>
      <c r="CU21" s="1">
        <v>15</v>
      </c>
      <c r="CV21" s="2" t="s">
        <v>18</v>
      </c>
      <c r="CW21" s="5">
        <v>2373</v>
      </c>
      <c r="CX21" s="5">
        <v>355950</v>
      </c>
      <c r="CY21" s="5">
        <v>0</v>
      </c>
      <c r="CZ21" s="5">
        <f t="shared" si="16"/>
        <v>355950</v>
      </c>
      <c r="DA21" s="9"/>
      <c r="DB21" s="1">
        <v>15</v>
      </c>
      <c r="DC21" s="2" t="s">
        <v>18</v>
      </c>
      <c r="DD21" s="5">
        <v>100</v>
      </c>
      <c r="DE21" s="5">
        <v>15000</v>
      </c>
      <c r="DF21" s="5">
        <v>0</v>
      </c>
      <c r="DG21" s="5">
        <f t="shared" si="17"/>
        <v>15000</v>
      </c>
      <c r="DH21" s="9"/>
      <c r="DI21" s="1">
        <v>15</v>
      </c>
      <c r="DJ21" s="2" t="s">
        <v>18</v>
      </c>
      <c r="DK21" s="5">
        <v>150</v>
      </c>
      <c r="DL21" s="5">
        <v>75000</v>
      </c>
      <c r="DM21" s="5">
        <v>0</v>
      </c>
      <c r="DN21" s="5">
        <f t="shared" si="18"/>
        <v>75000</v>
      </c>
      <c r="DO21" s="9"/>
      <c r="DP21" s="1">
        <v>15</v>
      </c>
      <c r="DQ21" s="2" t="s">
        <v>18</v>
      </c>
      <c r="DR21" s="5">
        <v>1041</v>
      </c>
      <c r="DS21" s="5">
        <v>1041000</v>
      </c>
      <c r="DT21" s="5">
        <v>0</v>
      </c>
      <c r="DU21" s="5">
        <f t="shared" si="19"/>
        <v>1041000</v>
      </c>
      <c r="DV21" s="9"/>
      <c r="DW21" s="1">
        <v>15</v>
      </c>
      <c r="DX21" s="2" t="s">
        <v>18</v>
      </c>
      <c r="DY21" s="5">
        <v>946</v>
      </c>
      <c r="DZ21" s="5">
        <v>94600</v>
      </c>
      <c r="EA21" s="5">
        <v>0</v>
      </c>
      <c r="EB21" s="5">
        <f t="shared" si="20"/>
        <v>94600</v>
      </c>
      <c r="EC21" s="9"/>
      <c r="ED21" s="1">
        <v>15</v>
      </c>
      <c r="EE21" s="2" t="s">
        <v>18</v>
      </c>
      <c r="EF21" s="5">
        <v>0</v>
      </c>
      <c r="EG21" s="5">
        <v>0</v>
      </c>
      <c r="EH21" s="5">
        <v>0</v>
      </c>
      <c r="EI21" s="5">
        <f t="shared" si="21"/>
        <v>0</v>
      </c>
      <c r="EJ21" s="9"/>
      <c r="EK21" s="1">
        <v>15</v>
      </c>
      <c r="EL21" s="2" t="s">
        <v>18</v>
      </c>
      <c r="EM21" s="5">
        <v>0</v>
      </c>
      <c r="EN21" s="5">
        <v>220000</v>
      </c>
      <c r="EO21" s="5">
        <v>0</v>
      </c>
      <c r="EP21" s="5">
        <f t="shared" si="22"/>
        <v>220000</v>
      </c>
      <c r="EQ21" s="9"/>
      <c r="ER21" s="1">
        <v>15</v>
      </c>
      <c r="ES21" s="2" t="s">
        <v>18</v>
      </c>
      <c r="ET21" s="5">
        <v>0</v>
      </c>
      <c r="EU21" s="5">
        <v>0</v>
      </c>
      <c r="EV21" s="5">
        <v>0</v>
      </c>
      <c r="EW21" s="5">
        <f t="shared" si="23"/>
        <v>0</v>
      </c>
      <c r="EX21" s="9"/>
      <c r="EY21" s="1">
        <v>15</v>
      </c>
      <c r="EZ21" s="2" t="s">
        <v>18</v>
      </c>
      <c r="FA21" s="5">
        <v>0</v>
      </c>
      <c r="FB21" s="5">
        <v>0</v>
      </c>
      <c r="FC21" s="5">
        <v>0</v>
      </c>
      <c r="FD21" s="5">
        <f t="shared" si="24"/>
        <v>0</v>
      </c>
      <c r="FE21" s="9"/>
      <c r="FF21" s="1">
        <v>15</v>
      </c>
      <c r="FG21" s="2" t="s">
        <v>18</v>
      </c>
      <c r="FH21" s="5">
        <v>0</v>
      </c>
      <c r="FI21" s="5">
        <v>0</v>
      </c>
      <c r="FJ21" s="5">
        <v>0</v>
      </c>
      <c r="FK21" s="5">
        <f t="shared" si="25"/>
        <v>0</v>
      </c>
      <c r="FL21" s="9"/>
      <c r="FM21" s="1">
        <v>15</v>
      </c>
      <c r="FN21" s="2" t="s">
        <v>18</v>
      </c>
      <c r="FO21" s="5">
        <v>1819240</v>
      </c>
      <c r="FP21" s="5">
        <v>0</v>
      </c>
      <c r="FQ21" s="5">
        <v>0</v>
      </c>
      <c r="FR21" s="5">
        <f t="shared" si="26"/>
        <v>0</v>
      </c>
      <c r="FS21" s="9"/>
      <c r="FT21" s="1">
        <v>15</v>
      </c>
      <c r="FU21" s="2" t="s">
        <v>18</v>
      </c>
      <c r="FV21" s="5">
        <v>412</v>
      </c>
      <c r="FW21" s="5">
        <v>103000</v>
      </c>
      <c r="FX21" s="5">
        <v>12500</v>
      </c>
      <c r="FY21" s="5">
        <f t="shared" si="27"/>
        <v>115500</v>
      </c>
      <c r="FZ21" s="9"/>
      <c r="GA21" s="1">
        <v>15</v>
      </c>
      <c r="GB21" s="2" t="s">
        <v>18</v>
      </c>
      <c r="GC21" s="5">
        <v>246</v>
      </c>
      <c r="GD21" s="5">
        <v>98400</v>
      </c>
      <c r="GE21" s="5">
        <v>12000</v>
      </c>
      <c r="GF21" s="5">
        <f t="shared" si="28"/>
        <v>110400</v>
      </c>
      <c r="GG21" s="9"/>
      <c r="GH21" s="1">
        <v>15</v>
      </c>
      <c r="GI21" s="2" t="s">
        <v>18</v>
      </c>
      <c r="GJ21" s="5">
        <v>166</v>
      </c>
      <c r="GK21" s="5">
        <v>99600</v>
      </c>
      <c r="GL21" s="5">
        <v>12600</v>
      </c>
      <c r="GM21" s="5">
        <f t="shared" si="29"/>
        <v>112200</v>
      </c>
      <c r="GN21" s="9"/>
      <c r="GO21" s="1">
        <v>15</v>
      </c>
      <c r="GP21" s="2" t="s">
        <v>18</v>
      </c>
      <c r="GQ21" s="5">
        <v>150</v>
      </c>
      <c r="GR21" s="5">
        <v>15000</v>
      </c>
      <c r="GS21" s="5">
        <v>0</v>
      </c>
      <c r="GT21" s="5">
        <f t="shared" si="30"/>
        <v>15000</v>
      </c>
      <c r="GU21" s="9"/>
      <c r="GV21" s="1">
        <v>15</v>
      </c>
      <c r="GW21" s="2" t="s">
        <v>18</v>
      </c>
      <c r="GX21" s="5">
        <v>0</v>
      </c>
      <c r="GY21" s="5">
        <v>5000</v>
      </c>
      <c r="GZ21" s="5">
        <v>0</v>
      </c>
      <c r="HA21" s="5">
        <f t="shared" si="31"/>
        <v>5000</v>
      </c>
      <c r="HB21" s="9"/>
      <c r="HC21" s="1">
        <v>15</v>
      </c>
      <c r="HD21" s="2" t="s">
        <v>18</v>
      </c>
      <c r="HE21" s="5">
        <v>1462</v>
      </c>
      <c r="HF21" s="5">
        <v>11403600</v>
      </c>
      <c r="HG21" s="5">
        <v>0</v>
      </c>
      <c r="HH21" s="5">
        <f t="shared" si="32"/>
        <v>11403600</v>
      </c>
      <c r="HI21" s="9"/>
      <c r="HJ21" s="1">
        <v>15</v>
      </c>
      <c r="HK21" s="2" t="s">
        <v>18</v>
      </c>
      <c r="HL21" s="5"/>
      <c r="HM21" s="5"/>
      <c r="HN21" s="5"/>
      <c r="HO21" s="5">
        <f t="shared" si="33"/>
        <v>0</v>
      </c>
      <c r="HP21" s="9"/>
      <c r="HQ21" s="1">
        <v>15</v>
      </c>
      <c r="HR21" s="2" t="s">
        <v>18</v>
      </c>
      <c r="HS21" s="5"/>
      <c r="HT21" s="5"/>
      <c r="HU21" s="5">
        <v>0</v>
      </c>
      <c r="HV21" s="5">
        <f t="shared" si="34"/>
        <v>0</v>
      </c>
      <c r="HW21" s="9"/>
      <c r="HX21" s="1">
        <v>15</v>
      </c>
      <c r="HY21" s="2" t="s">
        <v>18</v>
      </c>
      <c r="HZ21" s="5">
        <v>44</v>
      </c>
      <c r="IA21" s="5">
        <v>220000</v>
      </c>
      <c r="IB21" s="5">
        <v>0</v>
      </c>
      <c r="IC21" s="5">
        <f t="shared" si="35"/>
        <v>220000</v>
      </c>
      <c r="ID21" s="9"/>
      <c r="IE21" s="1">
        <v>15</v>
      </c>
      <c r="IF21" s="2" t="s">
        <v>18</v>
      </c>
      <c r="IG21" s="5">
        <v>75</v>
      </c>
      <c r="IH21" s="5">
        <v>4500000</v>
      </c>
      <c r="II21" s="5">
        <v>0</v>
      </c>
      <c r="IJ21" s="5">
        <f t="shared" si="36"/>
        <v>4500000</v>
      </c>
      <c r="IK21" s="9"/>
      <c r="IL21" s="1">
        <v>15</v>
      </c>
      <c r="IM21" s="2" t="s">
        <v>18</v>
      </c>
      <c r="IN21" s="5">
        <v>1563</v>
      </c>
      <c r="IO21" s="5">
        <v>1563000</v>
      </c>
      <c r="IP21" s="5">
        <v>0</v>
      </c>
      <c r="IQ21" s="5">
        <f t="shared" si="37"/>
        <v>1563000</v>
      </c>
      <c r="IR21" s="9"/>
      <c r="IS21" s="1">
        <v>15</v>
      </c>
      <c r="IT21" s="2" t="s">
        <v>18</v>
      </c>
      <c r="IU21" s="5">
        <v>11</v>
      </c>
      <c r="IV21" s="5">
        <v>38500</v>
      </c>
      <c r="IW21" s="5">
        <v>0</v>
      </c>
      <c r="IX21" s="5">
        <f t="shared" si="38"/>
        <v>38500</v>
      </c>
      <c r="IY21" s="9"/>
      <c r="IZ21" s="1">
        <v>15</v>
      </c>
      <c r="JA21" s="2" t="s">
        <v>18</v>
      </c>
      <c r="JB21" s="5">
        <v>1905</v>
      </c>
      <c r="JC21" s="5">
        <v>3429000</v>
      </c>
      <c r="JD21" s="5">
        <v>0</v>
      </c>
      <c r="JE21" s="5">
        <f t="shared" si="39"/>
        <v>3429000</v>
      </c>
      <c r="JF21" s="9"/>
      <c r="JG21" s="1">
        <v>15</v>
      </c>
      <c r="JH21" s="2" t="s">
        <v>18</v>
      </c>
      <c r="JI21" s="5">
        <v>0</v>
      </c>
      <c r="JJ21" s="5">
        <v>0</v>
      </c>
      <c r="JK21" s="5">
        <v>0</v>
      </c>
      <c r="JL21" s="5">
        <f t="shared" si="40"/>
        <v>0</v>
      </c>
      <c r="JM21" s="9"/>
      <c r="JN21" s="1">
        <v>15</v>
      </c>
      <c r="JO21" s="2" t="s">
        <v>18</v>
      </c>
      <c r="JP21" s="5">
        <v>0</v>
      </c>
      <c r="JQ21" s="5">
        <v>5736000</v>
      </c>
      <c r="JR21" s="5">
        <v>0</v>
      </c>
      <c r="JS21" s="5">
        <f t="shared" si="41"/>
        <v>5736000</v>
      </c>
      <c r="JT21" s="9"/>
      <c r="JU21" s="1">
        <v>15</v>
      </c>
      <c r="JV21" s="2" t="s">
        <v>18</v>
      </c>
      <c r="JW21" s="5">
        <v>0</v>
      </c>
      <c r="JX21" s="5">
        <v>0</v>
      </c>
      <c r="JY21" s="5">
        <v>0</v>
      </c>
      <c r="JZ21" s="5">
        <f t="shared" si="42"/>
        <v>0</v>
      </c>
      <c r="KA21" s="9"/>
      <c r="KB21" s="1">
        <v>15</v>
      </c>
      <c r="KC21" s="2" t="s">
        <v>18</v>
      </c>
      <c r="KD21" s="5">
        <v>2538.7578320000002</v>
      </c>
      <c r="KE21" s="5">
        <v>14550000</v>
      </c>
      <c r="KF21" s="5">
        <v>500000</v>
      </c>
      <c r="KG21" s="5">
        <f t="shared" si="43"/>
        <v>15050000</v>
      </c>
      <c r="KH21" s="9"/>
      <c r="KI21" s="1">
        <v>15</v>
      </c>
      <c r="KJ21" s="2" t="s">
        <v>18</v>
      </c>
      <c r="KK21" s="5">
        <v>0</v>
      </c>
      <c r="KL21" s="5">
        <v>0</v>
      </c>
      <c r="KM21" s="5">
        <v>0</v>
      </c>
      <c r="KN21" s="5">
        <f t="shared" si="44"/>
        <v>0</v>
      </c>
      <c r="KO21" s="9"/>
      <c r="KP21" s="1">
        <v>15</v>
      </c>
      <c r="KQ21" s="2" t="s">
        <v>18</v>
      </c>
      <c r="KR21" s="5">
        <v>0</v>
      </c>
      <c r="KS21" s="5">
        <v>0</v>
      </c>
      <c r="KT21" s="5">
        <v>0</v>
      </c>
      <c r="KU21" s="5">
        <f t="shared" si="45"/>
        <v>0</v>
      </c>
      <c r="KV21" s="9"/>
      <c r="KW21" s="1">
        <v>15</v>
      </c>
      <c r="KX21" s="2" t="s">
        <v>18</v>
      </c>
      <c r="KY21" s="5">
        <v>0</v>
      </c>
      <c r="KZ21" s="5">
        <v>0</v>
      </c>
      <c r="LA21" s="5">
        <v>0</v>
      </c>
      <c r="LB21" s="5">
        <f t="shared" si="46"/>
        <v>0</v>
      </c>
      <c r="LC21" s="9"/>
      <c r="LD21" s="1">
        <v>15</v>
      </c>
      <c r="LE21" s="2" t="s">
        <v>18</v>
      </c>
      <c r="LF21" s="5">
        <v>0</v>
      </c>
      <c r="LG21" s="5">
        <v>25000</v>
      </c>
      <c r="LH21" s="5">
        <v>0</v>
      </c>
      <c r="LI21" s="5">
        <f t="shared" si="47"/>
        <v>25000</v>
      </c>
      <c r="LJ21" s="9"/>
      <c r="LK21" s="1">
        <v>15</v>
      </c>
      <c r="LL21" s="2" t="s">
        <v>18</v>
      </c>
      <c r="LM21" s="5">
        <v>0</v>
      </c>
      <c r="LN21" s="5">
        <v>0</v>
      </c>
      <c r="LO21" s="5">
        <v>0</v>
      </c>
      <c r="LP21" s="5">
        <f t="shared" si="48"/>
        <v>0</v>
      </c>
      <c r="LQ21" s="9"/>
      <c r="LR21" s="1">
        <v>15</v>
      </c>
      <c r="LS21" s="2" t="s">
        <v>18</v>
      </c>
      <c r="LT21" s="5">
        <v>0</v>
      </c>
      <c r="LU21" s="5">
        <v>0</v>
      </c>
      <c r="LV21" s="5">
        <v>0</v>
      </c>
      <c r="LW21" s="5">
        <f t="shared" si="49"/>
        <v>0</v>
      </c>
      <c r="LX21" s="9"/>
      <c r="LY21" s="1">
        <v>15</v>
      </c>
      <c r="LZ21" s="2" t="s">
        <v>18</v>
      </c>
      <c r="MA21" s="5">
        <v>0</v>
      </c>
      <c r="MB21" s="5">
        <v>0</v>
      </c>
      <c r="MC21" s="5">
        <v>0</v>
      </c>
      <c r="MD21" s="5">
        <f t="shared" si="50"/>
        <v>0</v>
      </c>
      <c r="ME21" s="9"/>
      <c r="MF21" s="1">
        <v>15</v>
      </c>
      <c r="MG21" s="2" t="s">
        <v>18</v>
      </c>
      <c r="MH21" s="5">
        <v>0</v>
      </c>
      <c r="MI21" s="5">
        <v>300000</v>
      </c>
      <c r="MJ21" s="5">
        <v>0</v>
      </c>
      <c r="MK21" s="5">
        <f t="shared" si="51"/>
        <v>300000</v>
      </c>
      <c r="ML21" s="9"/>
      <c r="MM21" s="1">
        <v>15</v>
      </c>
      <c r="MN21" s="2" t="s">
        <v>18</v>
      </c>
      <c r="MO21" s="5">
        <v>151</v>
      </c>
      <c r="MP21" s="5">
        <v>10268</v>
      </c>
      <c r="MQ21" s="5">
        <v>0</v>
      </c>
      <c r="MR21" s="5">
        <f t="shared" si="52"/>
        <v>10268</v>
      </c>
      <c r="MS21" s="9"/>
      <c r="MT21" s="1">
        <v>15</v>
      </c>
      <c r="MU21" s="2" t="s">
        <v>18</v>
      </c>
      <c r="MV21" s="5">
        <v>1</v>
      </c>
      <c r="MW21" s="5">
        <v>15000</v>
      </c>
      <c r="MX21" s="5">
        <v>0</v>
      </c>
      <c r="MY21" s="5">
        <f t="shared" si="53"/>
        <v>15000</v>
      </c>
      <c r="MZ21" s="9"/>
      <c r="NA21" s="1">
        <v>15</v>
      </c>
      <c r="NB21" s="2" t="s">
        <v>18</v>
      </c>
      <c r="NC21" s="5">
        <v>0</v>
      </c>
      <c r="ND21" s="5">
        <f t="shared" si="54"/>
        <v>79851468</v>
      </c>
      <c r="NE21" s="5">
        <f t="shared" si="0"/>
        <v>537100</v>
      </c>
      <c r="NF21" s="5">
        <f t="shared" si="1"/>
        <v>80388568</v>
      </c>
      <c r="NG21" s="9"/>
    </row>
    <row r="22" spans="1:371" ht="16.5" hidden="1">
      <c r="A22" s="23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2"/>
        <v>0</v>
      </c>
      <c r="G22" s="9"/>
      <c r="H22" s="1">
        <v>16</v>
      </c>
      <c r="I22" s="2" t="s">
        <v>19</v>
      </c>
      <c r="J22" s="5">
        <v>50038</v>
      </c>
      <c r="K22" s="5">
        <v>29587600</v>
      </c>
      <c r="L22" s="5">
        <v>0</v>
      </c>
      <c r="M22" s="5">
        <f t="shared" si="3"/>
        <v>29587600</v>
      </c>
      <c r="N22" s="9"/>
      <c r="O22" s="1">
        <v>16</v>
      </c>
      <c r="P22" s="2" t="s">
        <v>19</v>
      </c>
      <c r="Q22" s="5">
        <v>1563</v>
      </c>
      <c r="R22" s="5">
        <v>468900</v>
      </c>
      <c r="S22" s="5">
        <v>0</v>
      </c>
      <c r="T22" s="5">
        <f t="shared" si="4"/>
        <v>468900</v>
      </c>
      <c r="U22" s="9"/>
      <c r="V22" s="1">
        <v>16</v>
      </c>
      <c r="W22" s="2" t="s">
        <v>19</v>
      </c>
      <c r="X22" s="5">
        <v>51574</v>
      </c>
      <c r="Y22" s="5">
        <v>12893500</v>
      </c>
      <c r="Z22" s="5">
        <v>0</v>
      </c>
      <c r="AA22" s="5">
        <f t="shared" si="5"/>
        <v>12893500</v>
      </c>
      <c r="AB22" s="9"/>
      <c r="AC22" s="1">
        <v>16</v>
      </c>
      <c r="AD22" s="2" t="s">
        <v>19</v>
      </c>
      <c r="AE22" s="5">
        <v>803</v>
      </c>
      <c r="AF22" s="5">
        <v>160600</v>
      </c>
      <c r="AG22" s="5">
        <v>0</v>
      </c>
      <c r="AH22" s="5">
        <f t="shared" si="6"/>
        <v>160600</v>
      </c>
      <c r="AI22" s="9"/>
      <c r="AJ22" s="1">
        <v>16</v>
      </c>
      <c r="AK22" s="2" t="s">
        <v>19</v>
      </c>
      <c r="AL22" s="5">
        <v>410</v>
      </c>
      <c r="AM22" s="5">
        <v>61500</v>
      </c>
      <c r="AN22" s="5">
        <v>0</v>
      </c>
      <c r="AO22" s="5">
        <f t="shared" si="7"/>
        <v>61500</v>
      </c>
      <c r="AP22" s="9"/>
      <c r="AQ22" s="1">
        <v>16</v>
      </c>
      <c r="AR22" s="2" t="s">
        <v>19</v>
      </c>
      <c r="AS22" s="5">
        <v>1563</v>
      </c>
      <c r="AT22" s="5">
        <v>312600</v>
      </c>
      <c r="AU22" s="5">
        <v>0</v>
      </c>
      <c r="AV22" s="5">
        <f t="shared" si="8"/>
        <v>312600</v>
      </c>
      <c r="AW22" s="9"/>
      <c r="AX22" s="1">
        <v>16</v>
      </c>
      <c r="AY22" s="2" t="s">
        <v>19</v>
      </c>
      <c r="AZ22" s="5">
        <v>1563</v>
      </c>
      <c r="BA22" s="5">
        <v>156300</v>
      </c>
      <c r="BB22" s="5">
        <v>0</v>
      </c>
      <c r="BC22" s="5">
        <f t="shared" si="9"/>
        <v>156300</v>
      </c>
      <c r="BD22" s="9"/>
      <c r="BE22" s="1">
        <v>16</v>
      </c>
      <c r="BF22" s="2" t="s">
        <v>19</v>
      </c>
      <c r="BG22" s="5">
        <v>1563</v>
      </c>
      <c r="BH22" s="5">
        <v>468900</v>
      </c>
      <c r="BI22" s="5">
        <v>0</v>
      </c>
      <c r="BJ22" s="5">
        <f t="shared" si="10"/>
        <v>468900</v>
      </c>
      <c r="BK22" s="9"/>
      <c r="BL22" s="1">
        <v>16</v>
      </c>
      <c r="BM22" s="2" t="s">
        <v>19</v>
      </c>
      <c r="BN22" s="5">
        <v>94456</v>
      </c>
      <c r="BO22" s="5">
        <v>24799175</v>
      </c>
      <c r="BP22" s="5">
        <v>5836800</v>
      </c>
      <c r="BQ22" s="5">
        <f t="shared" si="11"/>
        <v>30635975</v>
      </c>
      <c r="BR22" s="9"/>
      <c r="BS22" s="1">
        <v>16</v>
      </c>
      <c r="BT22" s="2" t="s">
        <v>19</v>
      </c>
      <c r="BU22" s="5">
        <v>0</v>
      </c>
      <c r="BV22" s="5">
        <v>0</v>
      </c>
      <c r="BW22" s="5">
        <v>0</v>
      </c>
      <c r="BX22" s="5">
        <f t="shared" si="12"/>
        <v>0</v>
      </c>
      <c r="BY22" s="9"/>
      <c r="BZ22" s="1">
        <v>16</v>
      </c>
      <c r="CA22" s="2" t="s">
        <v>19</v>
      </c>
      <c r="CB22" s="5">
        <v>2755</v>
      </c>
      <c r="CC22" s="5">
        <v>551000</v>
      </c>
      <c r="CD22" s="5">
        <v>0</v>
      </c>
      <c r="CE22" s="5">
        <f t="shared" si="13"/>
        <v>551000</v>
      </c>
      <c r="CF22" s="9"/>
      <c r="CG22" s="1">
        <v>16</v>
      </c>
      <c r="CH22" s="2" t="s">
        <v>19</v>
      </c>
      <c r="CI22" s="5">
        <v>2755</v>
      </c>
      <c r="CJ22" s="5">
        <v>551000</v>
      </c>
      <c r="CK22" s="5">
        <v>0</v>
      </c>
      <c r="CL22" s="5">
        <f t="shared" si="14"/>
        <v>551000</v>
      </c>
      <c r="CM22" s="9"/>
      <c r="CN22" s="1">
        <v>16</v>
      </c>
      <c r="CO22" s="2" t="s">
        <v>19</v>
      </c>
      <c r="CP22" s="5">
        <v>2755</v>
      </c>
      <c r="CQ22" s="5">
        <v>1239750</v>
      </c>
      <c r="CR22" s="5">
        <v>0</v>
      </c>
      <c r="CS22" s="5">
        <f t="shared" si="15"/>
        <v>1239750</v>
      </c>
      <c r="CT22" s="9"/>
      <c r="CU22" s="1">
        <v>16</v>
      </c>
      <c r="CV22" s="2" t="s">
        <v>19</v>
      </c>
      <c r="CW22" s="5">
        <v>5295</v>
      </c>
      <c r="CX22" s="5">
        <v>794250</v>
      </c>
      <c r="CY22" s="5">
        <v>0</v>
      </c>
      <c r="CZ22" s="5">
        <f t="shared" si="16"/>
        <v>794250</v>
      </c>
      <c r="DA22" s="9"/>
      <c r="DB22" s="1">
        <v>16</v>
      </c>
      <c r="DC22" s="2" t="s">
        <v>19</v>
      </c>
      <c r="DD22" s="5">
        <v>100</v>
      </c>
      <c r="DE22" s="5">
        <v>15000</v>
      </c>
      <c r="DF22" s="5">
        <v>0</v>
      </c>
      <c r="DG22" s="5">
        <f t="shared" si="17"/>
        <v>15000</v>
      </c>
      <c r="DH22" s="9"/>
      <c r="DI22" s="1">
        <v>16</v>
      </c>
      <c r="DJ22" s="2" t="s">
        <v>19</v>
      </c>
      <c r="DK22" s="5">
        <v>100</v>
      </c>
      <c r="DL22" s="5">
        <v>50000</v>
      </c>
      <c r="DM22" s="5">
        <v>0</v>
      </c>
      <c r="DN22" s="5">
        <f t="shared" si="18"/>
        <v>50000</v>
      </c>
      <c r="DO22" s="9"/>
      <c r="DP22" s="1">
        <v>16</v>
      </c>
      <c r="DQ22" s="2" t="s">
        <v>19</v>
      </c>
      <c r="DR22" s="5">
        <v>1150</v>
      </c>
      <c r="DS22" s="5">
        <v>1150000</v>
      </c>
      <c r="DT22" s="5">
        <v>0</v>
      </c>
      <c r="DU22" s="5">
        <f t="shared" si="19"/>
        <v>1150000</v>
      </c>
      <c r="DV22" s="9"/>
      <c r="DW22" s="1">
        <v>16</v>
      </c>
      <c r="DX22" s="2" t="s">
        <v>19</v>
      </c>
      <c r="DY22" s="5">
        <v>1228</v>
      </c>
      <c r="DZ22" s="5">
        <v>122800</v>
      </c>
      <c r="EA22" s="5">
        <v>0</v>
      </c>
      <c r="EB22" s="5">
        <f t="shared" si="20"/>
        <v>122800</v>
      </c>
      <c r="EC22" s="9"/>
      <c r="ED22" s="1">
        <v>16</v>
      </c>
      <c r="EE22" s="2" t="s">
        <v>19</v>
      </c>
      <c r="EF22" s="5">
        <v>506</v>
      </c>
      <c r="EG22" s="5">
        <v>202400</v>
      </c>
      <c r="EH22" s="5">
        <v>0</v>
      </c>
      <c r="EI22" s="5">
        <f t="shared" si="21"/>
        <v>202400</v>
      </c>
      <c r="EJ22" s="9"/>
      <c r="EK22" s="1">
        <v>16</v>
      </c>
      <c r="EL22" s="2" t="s">
        <v>19</v>
      </c>
      <c r="EM22" s="5">
        <v>0</v>
      </c>
      <c r="EN22" s="5">
        <v>370000</v>
      </c>
      <c r="EO22" s="5">
        <v>113366.66666666667</v>
      </c>
      <c r="EP22" s="5">
        <f t="shared" si="22"/>
        <v>483366.66666666669</v>
      </c>
      <c r="EQ22" s="9"/>
      <c r="ER22" s="1">
        <v>16</v>
      </c>
      <c r="ES22" s="2" t="s">
        <v>19</v>
      </c>
      <c r="ET22" s="5">
        <v>0</v>
      </c>
      <c r="EU22" s="5">
        <v>0</v>
      </c>
      <c r="EV22" s="5">
        <v>0</v>
      </c>
      <c r="EW22" s="5">
        <f t="shared" si="23"/>
        <v>0</v>
      </c>
      <c r="EX22" s="9"/>
      <c r="EY22" s="1">
        <v>16</v>
      </c>
      <c r="EZ22" s="2" t="s">
        <v>19</v>
      </c>
      <c r="FA22" s="5">
        <v>0</v>
      </c>
      <c r="FB22" s="5">
        <v>0</v>
      </c>
      <c r="FC22" s="5">
        <v>0</v>
      </c>
      <c r="FD22" s="5">
        <f t="shared" si="24"/>
        <v>0</v>
      </c>
      <c r="FE22" s="9"/>
      <c r="FF22" s="1">
        <v>16</v>
      </c>
      <c r="FG22" s="2" t="s">
        <v>19</v>
      </c>
      <c r="FH22" s="5">
        <v>0</v>
      </c>
      <c r="FI22" s="5">
        <v>0</v>
      </c>
      <c r="FJ22" s="5">
        <v>0</v>
      </c>
      <c r="FK22" s="5">
        <f t="shared" si="25"/>
        <v>0</v>
      </c>
      <c r="FL22" s="9"/>
      <c r="FM22" s="1">
        <v>16</v>
      </c>
      <c r="FN22" s="2" t="s">
        <v>19</v>
      </c>
      <c r="FO22" s="5">
        <v>3430878</v>
      </c>
      <c r="FP22" s="5">
        <v>0</v>
      </c>
      <c r="FQ22" s="5">
        <v>0</v>
      </c>
      <c r="FR22" s="5">
        <f t="shared" si="26"/>
        <v>0</v>
      </c>
      <c r="FS22" s="9"/>
      <c r="FT22" s="1">
        <v>16</v>
      </c>
      <c r="FU22" s="2" t="s">
        <v>19</v>
      </c>
      <c r="FV22" s="5">
        <v>248</v>
      </c>
      <c r="FW22" s="5">
        <v>62000</v>
      </c>
      <c r="FX22" s="5">
        <v>7750</v>
      </c>
      <c r="FY22" s="5">
        <f t="shared" si="27"/>
        <v>69750</v>
      </c>
      <c r="FZ22" s="9"/>
      <c r="GA22" s="1">
        <v>16</v>
      </c>
      <c r="GB22" s="2" t="s">
        <v>19</v>
      </c>
      <c r="GC22" s="5">
        <v>150</v>
      </c>
      <c r="GD22" s="5">
        <v>60000</v>
      </c>
      <c r="GE22" s="5">
        <v>7600</v>
      </c>
      <c r="GF22" s="5">
        <f t="shared" si="28"/>
        <v>67600</v>
      </c>
      <c r="GG22" s="9"/>
      <c r="GH22" s="1">
        <v>16</v>
      </c>
      <c r="GI22" s="2" t="s">
        <v>19</v>
      </c>
      <c r="GJ22" s="5">
        <v>98</v>
      </c>
      <c r="GK22" s="5">
        <v>58800</v>
      </c>
      <c r="GL22" s="5">
        <v>7200</v>
      </c>
      <c r="GM22" s="5">
        <f t="shared" si="29"/>
        <v>66000</v>
      </c>
      <c r="GN22" s="9"/>
      <c r="GO22" s="1">
        <v>16</v>
      </c>
      <c r="GP22" s="2" t="s">
        <v>19</v>
      </c>
      <c r="GQ22" s="5">
        <v>210</v>
      </c>
      <c r="GR22" s="5">
        <v>21000</v>
      </c>
      <c r="GS22" s="5">
        <v>0</v>
      </c>
      <c r="GT22" s="5">
        <f t="shared" si="30"/>
        <v>21000</v>
      </c>
      <c r="GU22" s="9"/>
      <c r="GV22" s="1">
        <v>16</v>
      </c>
      <c r="GW22" s="2" t="s">
        <v>19</v>
      </c>
      <c r="GX22" s="5">
        <v>0</v>
      </c>
      <c r="GY22" s="5">
        <v>5000</v>
      </c>
      <c r="GZ22" s="5">
        <v>0</v>
      </c>
      <c r="HA22" s="5">
        <f t="shared" si="31"/>
        <v>5000</v>
      </c>
      <c r="HB22" s="9"/>
      <c r="HC22" s="1">
        <v>16</v>
      </c>
      <c r="HD22" s="2" t="s">
        <v>19</v>
      </c>
      <c r="HE22" s="5">
        <v>2738</v>
      </c>
      <c r="HF22" s="5">
        <v>21356400</v>
      </c>
      <c r="HG22" s="5">
        <v>0</v>
      </c>
      <c r="HH22" s="5">
        <f t="shared" si="32"/>
        <v>21356400</v>
      </c>
      <c r="HI22" s="9"/>
      <c r="HJ22" s="1">
        <v>16</v>
      </c>
      <c r="HK22" s="2" t="s">
        <v>19</v>
      </c>
      <c r="HL22" s="5"/>
      <c r="HM22" s="5"/>
      <c r="HN22" s="5"/>
      <c r="HO22" s="5">
        <f t="shared" si="33"/>
        <v>0</v>
      </c>
      <c r="HP22" s="9"/>
      <c r="HQ22" s="1">
        <v>16</v>
      </c>
      <c r="HR22" s="2" t="s">
        <v>19</v>
      </c>
      <c r="HS22" s="5"/>
      <c r="HT22" s="5"/>
      <c r="HU22" s="5">
        <v>0</v>
      </c>
      <c r="HV22" s="5">
        <f t="shared" si="34"/>
        <v>0</v>
      </c>
      <c r="HW22" s="9"/>
      <c r="HX22" s="1">
        <v>16</v>
      </c>
      <c r="HY22" s="2" t="s">
        <v>19</v>
      </c>
      <c r="HZ22" s="5">
        <v>64</v>
      </c>
      <c r="IA22" s="5">
        <v>320000</v>
      </c>
      <c r="IB22" s="5">
        <v>0</v>
      </c>
      <c r="IC22" s="5">
        <f t="shared" si="35"/>
        <v>320000</v>
      </c>
      <c r="ID22" s="9"/>
      <c r="IE22" s="1">
        <v>16</v>
      </c>
      <c r="IF22" s="2" t="s">
        <v>19</v>
      </c>
      <c r="IG22" s="5">
        <v>133</v>
      </c>
      <c r="IH22" s="5">
        <v>7980000</v>
      </c>
      <c r="II22" s="5">
        <v>0</v>
      </c>
      <c r="IJ22" s="5">
        <f t="shared" si="36"/>
        <v>7980000</v>
      </c>
      <c r="IK22" s="9"/>
      <c r="IL22" s="1">
        <v>16</v>
      </c>
      <c r="IM22" s="2" t="s">
        <v>19</v>
      </c>
      <c r="IN22" s="5">
        <v>2786</v>
      </c>
      <c r="IO22" s="5">
        <v>2786000</v>
      </c>
      <c r="IP22" s="5">
        <v>0</v>
      </c>
      <c r="IQ22" s="5">
        <f t="shared" si="37"/>
        <v>2786000</v>
      </c>
      <c r="IR22" s="9"/>
      <c r="IS22" s="1">
        <v>16</v>
      </c>
      <c r="IT22" s="2" t="s">
        <v>19</v>
      </c>
      <c r="IU22" s="5">
        <v>16</v>
      </c>
      <c r="IV22" s="5">
        <v>56000</v>
      </c>
      <c r="IW22" s="5">
        <v>0</v>
      </c>
      <c r="IX22" s="5">
        <f t="shared" si="38"/>
        <v>56000</v>
      </c>
      <c r="IY22" s="9"/>
      <c r="IZ22" s="1">
        <v>16</v>
      </c>
      <c r="JA22" s="2" t="s">
        <v>19</v>
      </c>
      <c r="JB22" s="5">
        <v>3663</v>
      </c>
      <c r="JC22" s="5">
        <v>6593400</v>
      </c>
      <c r="JD22" s="5">
        <v>3116850</v>
      </c>
      <c r="JE22" s="5">
        <f t="shared" si="39"/>
        <v>9710250</v>
      </c>
      <c r="JF22" s="9"/>
      <c r="JG22" s="1">
        <v>16</v>
      </c>
      <c r="JH22" s="2" t="s">
        <v>19</v>
      </c>
      <c r="JI22" s="5">
        <v>0</v>
      </c>
      <c r="JJ22" s="5">
        <v>0</v>
      </c>
      <c r="JK22" s="5">
        <v>0</v>
      </c>
      <c r="JL22" s="5">
        <f t="shared" si="40"/>
        <v>0</v>
      </c>
      <c r="JM22" s="9"/>
      <c r="JN22" s="1">
        <v>16</v>
      </c>
      <c r="JO22" s="2" t="s">
        <v>19</v>
      </c>
      <c r="JP22" s="5">
        <v>0</v>
      </c>
      <c r="JQ22" s="5">
        <v>9584000</v>
      </c>
      <c r="JR22" s="5">
        <v>0</v>
      </c>
      <c r="JS22" s="5">
        <f t="shared" si="41"/>
        <v>9584000</v>
      </c>
      <c r="JT22" s="9"/>
      <c r="JU22" s="1">
        <v>16</v>
      </c>
      <c r="JV22" s="2" t="s">
        <v>19</v>
      </c>
      <c r="JW22" s="5">
        <v>2020</v>
      </c>
      <c r="JX22" s="5">
        <v>909000</v>
      </c>
      <c r="JY22" s="5">
        <v>0</v>
      </c>
      <c r="JZ22" s="5">
        <f t="shared" si="42"/>
        <v>909000</v>
      </c>
      <c r="KA22" s="9"/>
      <c r="KB22" s="1">
        <v>16</v>
      </c>
      <c r="KC22" s="2" t="s">
        <v>19</v>
      </c>
      <c r="KD22" s="5">
        <v>2346.8478140000002</v>
      </c>
      <c r="KE22" s="5">
        <v>13970000</v>
      </c>
      <c r="KF22" s="5">
        <v>0</v>
      </c>
      <c r="KG22" s="5">
        <f t="shared" si="43"/>
        <v>13970000</v>
      </c>
      <c r="KH22" s="9"/>
      <c r="KI22" s="1">
        <v>16</v>
      </c>
      <c r="KJ22" s="2" t="s">
        <v>19</v>
      </c>
      <c r="KK22" s="5">
        <v>0</v>
      </c>
      <c r="KL22" s="5">
        <v>0</v>
      </c>
      <c r="KM22" s="5">
        <v>0</v>
      </c>
      <c r="KN22" s="5">
        <f t="shared" si="44"/>
        <v>0</v>
      </c>
      <c r="KO22" s="9"/>
      <c r="KP22" s="1">
        <v>16</v>
      </c>
      <c r="KQ22" s="2" t="s">
        <v>19</v>
      </c>
      <c r="KR22" s="5">
        <v>0</v>
      </c>
      <c r="KS22" s="5">
        <v>0</v>
      </c>
      <c r="KT22" s="5">
        <v>0</v>
      </c>
      <c r="KU22" s="5">
        <f t="shared" si="45"/>
        <v>0</v>
      </c>
      <c r="KV22" s="9"/>
      <c r="KW22" s="1">
        <v>16</v>
      </c>
      <c r="KX22" s="2" t="s">
        <v>19</v>
      </c>
      <c r="KY22" s="5">
        <v>0</v>
      </c>
      <c r="KZ22" s="5">
        <v>0</v>
      </c>
      <c r="LA22" s="5">
        <v>0</v>
      </c>
      <c r="LB22" s="5">
        <f t="shared" si="46"/>
        <v>0</v>
      </c>
      <c r="LC22" s="9"/>
      <c r="LD22" s="1">
        <v>16</v>
      </c>
      <c r="LE22" s="2" t="s">
        <v>19</v>
      </c>
      <c r="LF22" s="5">
        <v>0</v>
      </c>
      <c r="LG22" s="5">
        <v>25000</v>
      </c>
      <c r="LH22" s="5">
        <v>0</v>
      </c>
      <c r="LI22" s="5">
        <f t="shared" si="47"/>
        <v>25000</v>
      </c>
      <c r="LJ22" s="9"/>
      <c r="LK22" s="1">
        <v>16</v>
      </c>
      <c r="LL22" s="2" t="s">
        <v>19</v>
      </c>
      <c r="LM22" s="5">
        <v>0</v>
      </c>
      <c r="LN22" s="5">
        <v>0</v>
      </c>
      <c r="LO22" s="5">
        <v>0</v>
      </c>
      <c r="LP22" s="5">
        <f t="shared" si="48"/>
        <v>0</v>
      </c>
      <c r="LQ22" s="9"/>
      <c r="LR22" s="1">
        <v>16</v>
      </c>
      <c r="LS22" s="2" t="s">
        <v>19</v>
      </c>
      <c r="LT22" s="5">
        <v>52</v>
      </c>
      <c r="LU22" s="5">
        <v>1487055.8</v>
      </c>
      <c r="LV22" s="5">
        <v>7000000</v>
      </c>
      <c r="LW22" s="5">
        <f t="shared" si="49"/>
        <v>8487055.8000000007</v>
      </c>
      <c r="LX22" s="9"/>
      <c r="LY22" s="1">
        <v>16</v>
      </c>
      <c r="LZ22" s="2" t="s">
        <v>19</v>
      </c>
      <c r="MA22" s="5">
        <v>700</v>
      </c>
      <c r="MB22" s="5">
        <v>57600</v>
      </c>
      <c r="MC22" s="5">
        <v>28800</v>
      </c>
      <c r="MD22" s="5">
        <f t="shared" si="50"/>
        <v>86400</v>
      </c>
      <c r="ME22" s="9"/>
      <c r="MF22" s="1">
        <v>16</v>
      </c>
      <c r="MG22" s="2" t="s">
        <v>19</v>
      </c>
      <c r="MH22" s="5">
        <v>0</v>
      </c>
      <c r="MI22" s="5">
        <v>300000</v>
      </c>
      <c r="MJ22" s="5">
        <v>0</v>
      </c>
      <c r="MK22" s="5">
        <f t="shared" si="51"/>
        <v>300000</v>
      </c>
      <c r="ML22" s="9"/>
      <c r="MM22" s="1">
        <v>16</v>
      </c>
      <c r="MN22" s="2" t="s">
        <v>19</v>
      </c>
      <c r="MO22" s="5">
        <v>238</v>
      </c>
      <c r="MP22" s="5">
        <v>16184</v>
      </c>
      <c r="MQ22" s="5">
        <v>0</v>
      </c>
      <c r="MR22" s="5">
        <f t="shared" si="52"/>
        <v>16184</v>
      </c>
      <c r="MS22" s="9"/>
      <c r="MT22" s="1">
        <v>16</v>
      </c>
      <c r="MU22" s="2" t="s">
        <v>19</v>
      </c>
      <c r="MV22" s="5">
        <v>1</v>
      </c>
      <c r="MW22" s="5">
        <v>15000</v>
      </c>
      <c r="MX22" s="5">
        <v>0</v>
      </c>
      <c r="MY22" s="5">
        <f t="shared" si="53"/>
        <v>15000</v>
      </c>
      <c r="MZ22" s="9"/>
      <c r="NA22" s="1">
        <v>16</v>
      </c>
      <c r="NB22" s="2" t="s">
        <v>19</v>
      </c>
      <c r="NC22" s="5">
        <v>0</v>
      </c>
      <c r="ND22" s="5">
        <f t="shared" si="54"/>
        <v>139617714.80000001</v>
      </c>
      <c r="NE22" s="5">
        <f t="shared" si="0"/>
        <v>16118366.666666668</v>
      </c>
      <c r="NF22" s="5">
        <f t="shared" si="1"/>
        <v>155736081.4666667</v>
      </c>
      <c r="NG22" s="9"/>
    </row>
    <row r="23" spans="1:371" ht="16.5" hidden="1">
      <c r="A23" s="23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2"/>
        <v>0</v>
      </c>
      <c r="G23" s="9"/>
      <c r="H23" s="1">
        <v>17</v>
      </c>
      <c r="I23" s="2" t="s">
        <v>20</v>
      </c>
      <c r="J23" s="5">
        <v>39464</v>
      </c>
      <c r="K23" s="5">
        <v>23543800</v>
      </c>
      <c r="L23" s="5">
        <v>0</v>
      </c>
      <c r="M23" s="5">
        <f t="shared" si="3"/>
        <v>23543800</v>
      </c>
      <c r="N23" s="9"/>
      <c r="O23" s="1">
        <v>17</v>
      </c>
      <c r="P23" s="2" t="s">
        <v>20</v>
      </c>
      <c r="Q23" s="5">
        <v>2781</v>
      </c>
      <c r="R23" s="5">
        <v>834300</v>
      </c>
      <c r="S23" s="5">
        <v>0</v>
      </c>
      <c r="T23" s="5">
        <f t="shared" si="4"/>
        <v>834300</v>
      </c>
      <c r="U23" s="9"/>
      <c r="V23" s="1">
        <v>17</v>
      </c>
      <c r="W23" s="2" t="s">
        <v>20</v>
      </c>
      <c r="X23" s="5">
        <v>30454</v>
      </c>
      <c r="Y23" s="5">
        <v>7613500</v>
      </c>
      <c r="Z23" s="5">
        <v>0</v>
      </c>
      <c r="AA23" s="5">
        <f t="shared" si="5"/>
        <v>7613500</v>
      </c>
      <c r="AB23" s="9"/>
      <c r="AC23" s="1">
        <v>17</v>
      </c>
      <c r="AD23" s="2" t="s">
        <v>20</v>
      </c>
      <c r="AE23" s="5">
        <v>378</v>
      </c>
      <c r="AF23" s="5">
        <v>75600</v>
      </c>
      <c r="AG23" s="5">
        <v>0</v>
      </c>
      <c r="AH23" s="5">
        <f t="shared" si="6"/>
        <v>75600</v>
      </c>
      <c r="AI23" s="9"/>
      <c r="AJ23" s="1">
        <v>17</v>
      </c>
      <c r="AK23" s="2" t="s">
        <v>20</v>
      </c>
      <c r="AL23" s="5">
        <v>410</v>
      </c>
      <c r="AM23" s="5">
        <v>61500</v>
      </c>
      <c r="AN23" s="5">
        <v>0</v>
      </c>
      <c r="AO23" s="5">
        <f t="shared" si="7"/>
        <v>61500</v>
      </c>
      <c r="AP23" s="9"/>
      <c r="AQ23" s="1">
        <v>17</v>
      </c>
      <c r="AR23" s="2" t="s">
        <v>20</v>
      </c>
      <c r="AS23" s="5">
        <v>2781</v>
      </c>
      <c r="AT23" s="5">
        <v>556200</v>
      </c>
      <c r="AU23" s="5">
        <v>0</v>
      </c>
      <c r="AV23" s="5">
        <f t="shared" si="8"/>
        <v>556200</v>
      </c>
      <c r="AW23" s="9"/>
      <c r="AX23" s="1">
        <v>17</v>
      </c>
      <c r="AY23" s="2" t="s">
        <v>20</v>
      </c>
      <c r="AZ23" s="5">
        <v>2781</v>
      </c>
      <c r="BA23" s="5">
        <v>278100</v>
      </c>
      <c r="BB23" s="5">
        <v>0</v>
      </c>
      <c r="BC23" s="5">
        <f t="shared" si="9"/>
        <v>278100</v>
      </c>
      <c r="BD23" s="9"/>
      <c r="BE23" s="1">
        <v>17</v>
      </c>
      <c r="BF23" s="2" t="s">
        <v>20</v>
      </c>
      <c r="BG23" s="5">
        <v>2781</v>
      </c>
      <c r="BH23" s="5">
        <v>834300</v>
      </c>
      <c r="BI23" s="5">
        <v>0</v>
      </c>
      <c r="BJ23" s="5">
        <f t="shared" si="10"/>
        <v>834300</v>
      </c>
      <c r="BK23" s="9"/>
      <c r="BL23" s="1">
        <v>17</v>
      </c>
      <c r="BM23" s="2" t="s">
        <v>20</v>
      </c>
      <c r="BN23" s="5">
        <v>55977</v>
      </c>
      <c r="BO23" s="5">
        <v>14121550</v>
      </c>
      <c r="BP23" s="5">
        <v>907414</v>
      </c>
      <c r="BQ23" s="5">
        <f t="shared" si="11"/>
        <v>15028964</v>
      </c>
      <c r="BR23" s="9"/>
      <c r="BS23" s="1">
        <v>17</v>
      </c>
      <c r="BT23" s="2" t="s">
        <v>20</v>
      </c>
      <c r="BU23" s="5">
        <v>0</v>
      </c>
      <c r="BV23" s="5">
        <v>0</v>
      </c>
      <c r="BW23" s="5">
        <v>0</v>
      </c>
      <c r="BX23" s="5">
        <f t="shared" si="12"/>
        <v>0</v>
      </c>
      <c r="BY23" s="9"/>
      <c r="BZ23" s="1">
        <v>17</v>
      </c>
      <c r="CA23" s="2" t="s">
        <v>20</v>
      </c>
      <c r="CB23" s="5">
        <v>1502</v>
      </c>
      <c r="CC23" s="5">
        <v>300400</v>
      </c>
      <c r="CD23" s="5">
        <v>0</v>
      </c>
      <c r="CE23" s="5">
        <f t="shared" si="13"/>
        <v>300400</v>
      </c>
      <c r="CF23" s="9"/>
      <c r="CG23" s="1">
        <v>17</v>
      </c>
      <c r="CH23" s="2" t="s">
        <v>20</v>
      </c>
      <c r="CI23" s="5">
        <v>1502</v>
      </c>
      <c r="CJ23" s="5">
        <v>300400</v>
      </c>
      <c r="CK23" s="5">
        <v>0</v>
      </c>
      <c r="CL23" s="5">
        <f t="shared" si="14"/>
        <v>300400</v>
      </c>
      <c r="CM23" s="9"/>
      <c r="CN23" s="1">
        <v>17</v>
      </c>
      <c r="CO23" s="2" t="s">
        <v>20</v>
      </c>
      <c r="CP23" s="5">
        <v>1502</v>
      </c>
      <c r="CQ23" s="5">
        <v>675900</v>
      </c>
      <c r="CR23" s="5">
        <v>0</v>
      </c>
      <c r="CS23" s="5">
        <f t="shared" si="15"/>
        <v>675900</v>
      </c>
      <c r="CT23" s="9"/>
      <c r="CU23" s="1">
        <v>17</v>
      </c>
      <c r="CV23" s="2" t="s">
        <v>20</v>
      </c>
      <c r="CW23" s="5">
        <v>5736</v>
      </c>
      <c r="CX23" s="5">
        <v>860400</v>
      </c>
      <c r="CY23" s="5">
        <v>0</v>
      </c>
      <c r="CZ23" s="5">
        <f t="shared" si="16"/>
        <v>860400</v>
      </c>
      <c r="DA23" s="9"/>
      <c r="DB23" s="1">
        <v>17</v>
      </c>
      <c r="DC23" s="2" t="s">
        <v>20</v>
      </c>
      <c r="DD23" s="5">
        <v>50</v>
      </c>
      <c r="DE23" s="5">
        <v>7500</v>
      </c>
      <c r="DF23" s="5">
        <v>0</v>
      </c>
      <c r="DG23" s="5">
        <f t="shared" si="17"/>
        <v>7500</v>
      </c>
      <c r="DH23" s="9"/>
      <c r="DI23" s="1">
        <v>17</v>
      </c>
      <c r="DJ23" s="2" t="s">
        <v>20</v>
      </c>
      <c r="DK23" s="5">
        <v>250</v>
      </c>
      <c r="DL23" s="5">
        <v>125000</v>
      </c>
      <c r="DM23" s="5">
        <v>0</v>
      </c>
      <c r="DN23" s="5">
        <f t="shared" si="18"/>
        <v>125000</v>
      </c>
      <c r="DO23" s="9"/>
      <c r="DP23" s="1">
        <v>17</v>
      </c>
      <c r="DQ23" s="2" t="s">
        <v>20</v>
      </c>
      <c r="DR23" s="5">
        <v>207</v>
      </c>
      <c r="DS23" s="5">
        <v>207000</v>
      </c>
      <c r="DT23" s="5">
        <v>0</v>
      </c>
      <c r="DU23" s="5">
        <f t="shared" si="19"/>
        <v>207000</v>
      </c>
      <c r="DV23" s="9"/>
      <c r="DW23" s="1">
        <v>17</v>
      </c>
      <c r="DX23" s="2" t="s">
        <v>20</v>
      </c>
      <c r="DY23" s="5">
        <v>584</v>
      </c>
      <c r="DZ23" s="5">
        <v>58400</v>
      </c>
      <c r="EA23" s="5">
        <v>0</v>
      </c>
      <c r="EB23" s="5">
        <f t="shared" si="20"/>
        <v>58400</v>
      </c>
      <c r="EC23" s="9"/>
      <c r="ED23" s="1">
        <v>17</v>
      </c>
      <c r="EE23" s="2" t="s">
        <v>20</v>
      </c>
      <c r="EF23" s="5">
        <v>0</v>
      </c>
      <c r="EG23" s="5">
        <v>0</v>
      </c>
      <c r="EH23" s="5">
        <v>0</v>
      </c>
      <c r="EI23" s="5">
        <f t="shared" si="21"/>
        <v>0</v>
      </c>
      <c r="EJ23" s="9"/>
      <c r="EK23" s="1">
        <v>17</v>
      </c>
      <c r="EL23" s="2" t="s">
        <v>20</v>
      </c>
      <c r="EM23" s="5">
        <v>0</v>
      </c>
      <c r="EN23" s="5">
        <v>170000</v>
      </c>
      <c r="EO23" s="5">
        <v>71333.333333333328</v>
      </c>
      <c r="EP23" s="5">
        <f t="shared" si="22"/>
        <v>241333.33333333331</v>
      </c>
      <c r="EQ23" s="9"/>
      <c r="ER23" s="1">
        <v>17</v>
      </c>
      <c r="ES23" s="2" t="s">
        <v>20</v>
      </c>
      <c r="ET23" s="5">
        <v>0</v>
      </c>
      <c r="EU23" s="5">
        <v>0</v>
      </c>
      <c r="EV23" s="5">
        <v>0</v>
      </c>
      <c r="EW23" s="5">
        <f t="shared" si="23"/>
        <v>0</v>
      </c>
      <c r="EX23" s="9"/>
      <c r="EY23" s="1">
        <v>17</v>
      </c>
      <c r="EZ23" s="2" t="s">
        <v>20</v>
      </c>
      <c r="FA23" s="5">
        <v>0</v>
      </c>
      <c r="FB23" s="5">
        <v>0</v>
      </c>
      <c r="FC23" s="5">
        <v>0</v>
      </c>
      <c r="FD23" s="5">
        <f t="shared" si="24"/>
        <v>0</v>
      </c>
      <c r="FE23" s="9"/>
      <c r="FF23" s="1">
        <v>17</v>
      </c>
      <c r="FG23" s="2" t="s">
        <v>20</v>
      </c>
      <c r="FH23" s="5">
        <v>0</v>
      </c>
      <c r="FI23" s="5">
        <v>0</v>
      </c>
      <c r="FJ23" s="5">
        <v>0</v>
      </c>
      <c r="FK23" s="5">
        <f t="shared" si="25"/>
        <v>0</v>
      </c>
      <c r="FL23" s="9"/>
      <c r="FM23" s="1">
        <v>17</v>
      </c>
      <c r="FN23" s="2" t="s">
        <v>20</v>
      </c>
      <c r="FO23" s="5">
        <v>1853567</v>
      </c>
      <c r="FP23" s="5">
        <v>0</v>
      </c>
      <c r="FQ23" s="5">
        <v>4179894</v>
      </c>
      <c r="FR23" s="5">
        <f t="shared" si="26"/>
        <v>4179894</v>
      </c>
      <c r="FS23" s="9"/>
      <c r="FT23" s="1">
        <v>17</v>
      </c>
      <c r="FU23" s="2" t="s">
        <v>20</v>
      </c>
      <c r="FV23" s="5">
        <v>208</v>
      </c>
      <c r="FW23" s="5">
        <v>52000</v>
      </c>
      <c r="FX23" s="5">
        <v>6500</v>
      </c>
      <c r="FY23" s="5">
        <f t="shared" si="27"/>
        <v>58500</v>
      </c>
      <c r="FZ23" s="9"/>
      <c r="GA23" s="1">
        <v>17</v>
      </c>
      <c r="GB23" s="2" t="s">
        <v>20</v>
      </c>
      <c r="GC23" s="5">
        <v>126</v>
      </c>
      <c r="GD23" s="5">
        <v>50400</v>
      </c>
      <c r="GE23" s="5">
        <v>6400</v>
      </c>
      <c r="GF23" s="5">
        <f t="shared" si="28"/>
        <v>56800</v>
      </c>
      <c r="GG23" s="9"/>
      <c r="GH23" s="1">
        <v>17</v>
      </c>
      <c r="GI23" s="2" t="s">
        <v>20</v>
      </c>
      <c r="GJ23" s="5">
        <v>82</v>
      </c>
      <c r="GK23" s="5">
        <v>49200</v>
      </c>
      <c r="GL23" s="5">
        <v>6600</v>
      </c>
      <c r="GM23" s="5">
        <f t="shared" si="29"/>
        <v>55800</v>
      </c>
      <c r="GN23" s="9"/>
      <c r="GO23" s="1">
        <v>17</v>
      </c>
      <c r="GP23" s="2" t="s">
        <v>20</v>
      </c>
      <c r="GQ23" s="5">
        <v>210</v>
      </c>
      <c r="GR23" s="5">
        <v>21000</v>
      </c>
      <c r="GS23" s="5">
        <v>0</v>
      </c>
      <c r="GT23" s="5">
        <f t="shared" si="30"/>
        <v>21000</v>
      </c>
      <c r="GU23" s="9"/>
      <c r="GV23" s="1">
        <v>17</v>
      </c>
      <c r="GW23" s="2" t="s">
        <v>20</v>
      </c>
      <c r="GX23" s="5">
        <v>0</v>
      </c>
      <c r="GY23" s="5">
        <v>5000</v>
      </c>
      <c r="GZ23" s="5">
        <v>0</v>
      </c>
      <c r="HA23" s="5">
        <f t="shared" si="31"/>
        <v>5000</v>
      </c>
      <c r="HB23" s="9"/>
      <c r="HC23" s="1">
        <v>17</v>
      </c>
      <c r="HD23" s="2" t="s">
        <v>20</v>
      </c>
      <c r="HE23" s="5">
        <v>1485</v>
      </c>
      <c r="HF23" s="5">
        <v>11583000</v>
      </c>
      <c r="HG23" s="5">
        <v>0</v>
      </c>
      <c r="HH23" s="5">
        <f t="shared" si="32"/>
        <v>11583000</v>
      </c>
      <c r="HI23" s="9"/>
      <c r="HJ23" s="1">
        <v>17</v>
      </c>
      <c r="HK23" s="2" t="s">
        <v>20</v>
      </c>
      <c r="HL23" s="5"/>
      <c r="HM23" s="5"/>
      <c r="HN23" s="5"/>
      <c r="HO23" s="5">
        <f t="shared" si="33"/>
        <v>0</v>
      </c>
      <c r="HP23" s="9"/>
      <c r="HQ23" s="1">
        <v>17</v>
      </c>
      <c r="HR23" s="2" t="s">
        <v>20</v>
      </c>
      <c r="HS23" s="5"/>
      <c r="HT23" s="5"/>
      <c r="HU23" s="5">
        <v>0</v>
      </c>
      <c r="HV23" s="5">
        <f t="shared" si="34"/>
        <v>0</v>
      </c>
      <c r="HW23" s="9"/>
      <c r="HX23" s="1">
        <v>17</v>
      </c>
      <c r="HY23" s="2" t="s">
        <v>20</v>
      </c>
      <c r="HZ23" s="5">
        <v>28</v>
      </c>
      <c r="IA23" s="5">
        <v>140000</v>
      </c>
      <c r="IB23" s="5">
        <v>0</v>
      </c>
      <c r="IC23" s="5">
        <f t="shared" si="35"/>
        <v>140000</v>
      </c>
      <c r="ID23" s="9"/>
      <c r="IE23" s="1">
        <v>17</v>
      </c>
      <c r="IF23" s="2" t="s">
        <v>20</v>
      </c>
      <c r="IG23" s="5">
        <v>78</v>
      </c>
      <c r="IH23" s="5">
        <v>4680000</v>
      </c>
      <c r="II23" s="5">
        <v>0</v>
      </c>
      <c r="IJ23" s="5">
        <f t="shared" si="36"/>
        <v>4680000</v>
      </c>
      <c r="IK23" s="9"/>
      <c r="IL23" s="1">
        <v>17</v>
      </c>
      <c r="IM23" s="2" t="s">
        <v>20</v>
      </c>
      <c r="IN23" s="5">
        <v>1526</v>
      </c>
      <c r="IO23" s="5">
        <v>1526000</v>
      </c>
      <c r="IP23" s="5">
        <v>0</v>
      </c>
      <c r="IQ23" s="5">
        <f t="shared" si="37"/>
        <v>1526000</v>
      </c>
      <c r="IR23" s="9"/>
      <c r="IS23" s="1">
        <v>17</v>
      </c>
      <c r="IT23" s="2" t="s">
        <v>20</v>
      </c>
      <c r="IU23" s="5">
        <v>7</v>
      </c>
      <c r="IV23" s="5">
        <v>24500</v>
      </c>
      <c r="IW23" s="5">
        <v>0</v>
      </c>
      <c r="IX23" s="5">
        <f t="shared" si="38"/>
        <v>24500</v>
      </c>
      <c r="IY23" s="9"/>
      <c r="IZ23" s="1">
        <v>17</v>
      </c>
      <c r="JA23" s="2" t="s">
        <v>20</v>
      </c>
      <c r="JB23" s="5">
        <v>1760</v>
      </c>
      <c r="JC23" s="5">
        <v>3168000</v>
      </c>
      <c r="JD23" s="5">
        <v>0</v>
      </c>
      <c r="JE23" s="5">
        <f t="shared" si="39"/>
        <v>3168000</v>
      </c>
      <c r="JF23" s="9"/>
      <c r="JG23" s="1">
        <v>17</v>
      </c>
      <c r="JH23" s="2" t="s">
        <v>20</v>
      </c>
      <c r="JI23" s="5">
        <v>0</v>
      </c>
      <c r="JJ23" s="5">
        <v>0</v>
      </c>
      <c r="JK23" s="5">
        <v>0</v>
      </c>
      <c r="JL23" s="5">
        <f t="shared" si="40"/>
        <v>0</v>
      </c>
      <c r="JM23" s="9"/>
      <c r="JN23" s="1">
        <v>17</v>
      </c>
      <c r="JO23" s="2" t="s">
        <v>20</v>
      </c>
      <c r="JP23" s="5">
        <v>0</v>
      </c>
      <c r="JQ23" s="5">
        <v>5465000</v>
      </c>
      <c r="JR23" s="5">
        <v>0</v>
      </c>
      <c r="JS23" s="5">
        <f t="shared" si="41"/>
        <v>5465000</v>
      </c>
      <c r="JT23" s="9"/>
      <c r="JU23" s="1">
        <v>17</v>
      </c>
      <c r="JV23" s="2" t="s">
        <v>20</v>
      </c>
      <c r="JW23" s="5">
        <v>0</v>
      </c>
      <c r="JX23" s="5">
        <v>0</v>
      </c>
      <c r="JY23" s="5">
        <v>0</v>
      </c>
      <c r="JZ23" s="5">
        <f t="shared" si="42"/>
        <v>0</v>
      </c>
      <c r="KA23" s="9"/>
      <c r="KB23" s="1">
        <v>17</v>
      </c>
      <c r="KC23" s="2" t="s">
        <v>20</v>
      </c>
      <c r="KD23" s="5">
        <v>1454.553746</v>
      </c>
      <c r="KE23" s="5">
        <v>8650000</v>
      </c>
      <c r="KF23" s="5">
        <v>700000</v>
      </c>
      <c r="KG23" s="5">
        <f t="shared" si="43"/>
        <v>9350000</v>
      </c>
      <c r="KH23" s="9"/>
      <c r="KI23" s="1">
        <v>17</v>
      </c>
      <c r="KJ23" s="2" t="s">
        <v>20</v>
      </c>
      <c r="KK23" s="5">
        <v>0</v>
      </c>
      <c r="KL23" s="5">
        <v>0</v>
      </c>
      <c r="KM23" s="5">
        <v>0</v>
      </c>
      <c r="KN23" s="5">
        <f t="shared" si="44"/>
        <v>0</v>
      </c>
      <c r="KO23" s="9"/>
      <c r="KP23" s="1">
        <v>17</v>
      </c>
      <c r="KQ23" s="2" t="s">
        <v>20</v>
      </c>
      <c r="KR23" s="5">
        <v>0</v>
      </c>
      <c r="KS23" s="5">
        <v>0</v>
      </c>
      <c r="KT23" s="5">
        <v>0</v>
      </c>
      <c r="KU23" s="5">
        <f t="shared" si="45"/>
        <v>0</v>
      </c>
      <c r="KV23" s="9"/>
      <c r="KW23" s="1">
        <v>17</v>
      </c>
      <c r="KX23" s="2" t="s">
        <v>20</v>
      </c>
      <c r="KY23" s="5">
        <v>0</v>
      </c>
      <c r="KZ23" s="5">
        <v>0</v>
      </c>
      <c r="LA23" s="5">
        <v>0</v>
      </c>
      <c r="LB23" s="5">
        <f t="shared" si="46"/>
        <v>0</v>
      </c>
      <c r="LC23" s="9"/>
      <c r="LD23" s="1">
        <v>17</v>
      </c>
      <c r="LE23" s="2" t="s">
        <v>20</v>
      </c>
      <c r="LF23" s="5">
        <v>0</v>
      </c>
      <c r="LG23" s="5">
        <v>25000</v>
      </c>
      <c r="LH23" s="5">
        <v>0</v>
      </c>
      <c r="LI23" s="5">
        <f t="shared" si="47"/>
        <v>25000</v>
      </c>
      <c r="LJ23" s="9"/>
      <c r="LK23" s="1">
        <v>17</v>
      </c>
      <c r="LL23" s="2" t="s">
        <v>20</v>
      </c>
      <c r="LM23" s="5">
        <v>0</v>
      </c>
      <c r="LN23" s="5">
        <v>0</v>
      </c>
      <c r="LO23" s="5">
        <v>0</v>
      </c>
      <c r="LP23" s="5">
        <f t="shared" si="48"/>
        <v>0</v>
      </c>
      <c r="LQ23" s="9"/>
      <c r="LR23" s="1">
        <v>17</v>
      </c>
      <c r="LS23" s="2" t="s">
        <v>20</v>
      </c>
      <c r="LT23" s="5">
        <v>40</v>
      </c>
      <c r="LU23" s="5">
        <v>978236</v>
      </c>
      <c r="LV23" s="5">
        <v>5000000</v>
      </c>
      <c r="LW23" s="5">
        <f t="shared" si="49"/>
        <v>5978236</v>
      </c>
      <c r="LX23" s="9"/>
      <c r="LY23" s="1">
        <v>17</v>
      </c>
      <c r="LZ23" s="2" t="s">
        <v>20</v>
      </c>
      <c r="MA23" s="5">
        <v>628</v>
      </c>
      <c r="MB23" s="5">
        <v>37200</v>
      </c>
      <c r="MC23" s="5">
        <v>18600</v>
      </c>
      <c r="MD23" s="5">
        <f t="shared" si="50"/>
        <v>55800</v>
      </c>
      <c r="ME23" s="9"/>
      <c r="MF23" s="1">
        <v>17</v>
      </c>
      <c r="MG23" s="2" t="s">
        <v>20</v>
      </c>
      <c r="MH23" s="5">
        <v>0</v>
      </c>
      <c r="MI23" s="5">
        <v>300000</v>
      </c>
      <c r="MJ23" s="5">
        <v>0</v>
      </c>
      <c r="MK23" s="5">
        <f t="shared" si="51"/>
        <v>300000</v>
      </c>
      <c r="ML23" s="9"/>
      <c r="MM23" s="1">
        <v>17</v>
      </c>
      <c r="MN23" s="2" t="s">
        <v>20</v>
      </c>
      <c r="MO23" s="5">
        <v>129</v>
      </c>
      <c r="MP23" s="5">
        <v>8772</v>
      </c>
      <c r="MQ23" s="5">
        <v>0</v>
      </c>
      <c r="MR23" s="5">
        <f t="shared" si="52"/>
        <v>8772</v>
      </c>
      <c r="MS23" s="9"/>
      <c r="MT23" s="1">
        <v>17</v>
      </c>
      <c r="MU23" s="2" t="s">
        <v>20</v>
      </c>
      <c r="MV23" s="5">
        <v>1</v>
      </c>
      <c r="MW23" s="5">
        <v>15000</v>
      </c>
      <c r="MX23" s="5">
        <v>0</v>
      </c>
      <c r="MY23" s="5">
        <f t="shared" si="53"/>
        <v>15000</v>
      </c>
      <c r="MZ23" s="9"/>
      <c r="NA23" s="1">
        <v>17</v>
      </c>
      <c r="NB23" s="2" t="s">
        <v>20</v>
      </c>
      <c r="NC23" s="5">
        <v>0</v>
      </c>
      <c r="ND23" s="5">
        <f t="shared" si="54"/>
        <v>87402158</v>
      </c>
      <c r="NE23" s="5">
        <f t="shared" si="0"/>
        <v>10896741.333333332</v>
      </c>
      <c r="NF23" s="5">
        <f t="shared" si="1"/>
        <v>98298899.333333343</v>
      </c>
      <c r="NG23" s="9"/>
    </row>
    <row r="24" spans="1:371" ht="16.5" hidden="1">
      <c r="A24" s="23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2"/>
        <v>0</v>
      </c>
      <c r="G24" s="9"/>
      <c r="H24" s="1">
        <v>18</v>
      </c>
      <c r="I24" s="2" t="s">
        <v>21</v>
      </c>
      <c r="J24" s="5">
        <v>25990</v>
      </c>
      <c r="K24" s="5">
        <v>14844000</v>
      </c>
      <c r="L24" s="5">
        <v>0</v>
      </c>
      <c r="M24" s="5">
        <f t="shared" si="3"/>
        <v>14844000</v>
      </c>
      <c r="N24" s="9"/>
      <c r="O24" s="1">
        <v>18</v>
      </c>
      <c r="P24" s="2" t="s">
        <v>21</v>
      </c>
      <c r="Q24" s="5">
        <v>1526</v>
      </c>
      <c r="R24" s="5">
        <v>457800</v>
      </c>
      <c r="S24" s="5">
        <v>0</v>
      </c>
      <c r="T24" s="5">
        <f t="shared" si="4"/>
        <v>457800</v>
      </c>
      <c r="U24" s="9"/>
      <c r="V24" s="1">
        <v>18</v>
      </c>
      <c r="W24" s="2" t="s">
        <v>21</v>
      </c>
      <c r="X24" s="5">
        <v>31020</v>
      </c>
      <c r="Y24" s="5">
        <v>7755000</v>
      </c>
      <c r="Z24" s="5">
        <v>0</v>
      </c>
      <c r="AA24" s="5">
        <f t="shared" si="5"/>
        <v>7755000</v>
      </c>
      <c r="AB24" s="9"/>
      <c r="AC24" s="1">
        <v>18</v>
      </c>
      <c r="AD24" s="2" t="s">
        <v>21</v>
      </c>
      <c r="AE24" s="5">
        <v>425</v>
      </c>
      <c r="AF24" s="5">
        <v>85000</v>
      </c>
      <c r="AG24" s="5">
        <v>0</v>
      </c>
      <c r="AH24" s="5">
        <f t="shared" si="6"/>
        <v>85000</v>
      </c>
      <c r="AI24" s="9"/>
      <c r="AJ24" s="1">
        <v>18</v>
      </c>
      <c r="AK24" s="2" t="s">
        <v>21</v>
      </c>
      <c r="AL24" s="5">
        <v>410</v>
      </c>
      <c r="AM24" s="5">
        <v>61500</v>
      </c>
      <c r="AN24" s="5">
        <v>0</v>
      </c>
      <c r="AO24" s="5">
        <f t="shared" si="7"/>
        <v>61500</v>
      </c>
      <c r="AP24" s="9"/>
      <c r="AQ24" s="1">
        <v>18</v>
      </c>
      <c r="AR24" s="2" t="s">
        <v>21</v>
      </c>
      <c r="AS24" s="5">
        <v>1526</v>
      </c>
      <c r="AT24" s="5">
        <v>305200</v>
      </c>
      <c r="AU24" s="5">
        <v>0</v>
      </c>
      <c r="AV24" s="5">
        <f t="shared" si="8"/>
        <v>305200</v>
      </c>
      <c r="AW24" s="9"/>
      <c r="AX24" s="1">
        <v>18</v>
      </c>
      <c r="AY24" s="2" t="s">
        <v>21</v>
      </c>
      <c r="AZ24" s="5">
        <v>1526</v>
      </c>
      <c r="BA24" s="5">
        <v>152600</v>
      </c>
      <c r="BB24" s="5">
        <v>0</v>
      </c>
      <c r="BC24" s="5">
        <f t="shared" si="9"/>
        <v>152600</v>
      </c>
      <c r="BD24" s="9"/>
      <c r="BE24" s="1">
        <v>18</v>
      </c>
      <c r="BF24" s="2" t="s">
        <v>21</v>
      </c>
      <c r="BG24" s="5">
        <v>1526</v>
      </c>
      <c r="BH24" s="5">
        <v>457800</v>
      </c>
      <c r="BI24" s="5">
        <v>0</v>
      </c>
      <c r="BJ24" s="5">
        <f t="shared" si="10"/>
        <v>457800</v>
      </c>
      <c r="BK24" s="9"/>
      <c r="BL24" s="1">
        <v>18</v>
      </c>
      <c r="BM24" s="2" t="s">
        <v>21</v>
      </c>
      <c r="BN24" s="5">
        <v>57035</v>
      </c>
      <c r="BO24" s="5">
        <v>15025075</v>
      </c>
      <c r="BP24" s="5">
        <v>0</v>
      </c>
      <c r="BQ24" s="5">
        <f t="shared" si="11"/>
        <v>15025075</v>
      </c>
      <c r="BR24" s="9"/>
      <c r="BS24" s="1">
        <v>18</v>
      </c>
      <c r="BT24" s="2" t="s">
        <v>21</v>
      </c>
      <c r="BU24" s="5">
        <v>0</v>
      </c>
      <c r="BV24" s="5">
        <v>0</v>
      </c>
      <c r="BW24" s="5">
        <v>0</v>
      </c>
      <c r="BX24" s="5">
        <f t="shared" si="12"/>
        <v>0</v>
      </c>
      <c r="BY24" s="9"/>
      <c r="BZ24" s="1">
        <v>18</v>
      </c>
      <c r="CA24" s="2" t="s">
        <v>21</v>
      </c>
      <c r="CB24" s="5">
        <v>1318</v>
      </c>
      <c r="CC24" s="5">
        <v>263600</v>
      </c>
      <c r="CD24" s="5">
        <v>0</v>
      </c>
      <c r="CE24" s="5">
        <f t="shared" si="13"/>
        <v>263600</v>
      </c>
      <c r="CF24" s="9"/>
      <c r="CG24" s="1">
        <v>18</v>
      </c>
      <c r="CH24" s="2" t="s">
        <v>21</v>
      </c>
      <c r="CI24" s="5">
        <v>1318</v>
      </c>
      <c r="CJ24" s="5">
        <v>263600</v>
      </c>
      <c r="CK24" s="5">
        <v>0</v>
      </c>
      <c r="CL24" s="5">
        <f t="shared" si="14"/>
        <v>263600</v>
      </c>
      <c r="CM24" s="9"/>
      <c r="CN24" s="1">
        <v>18</v>
      </c>
      <c r="CO24" s="2" t="s">
        <v>21</v>
      </c>
      <c r="CP24" s="5">
        <v>1318</v>
      </c>
      <c r="CQ24" s="5">
        <v>593100</v>
      </c>
      <c r="CR24" s="5">
        <v>0</v>
      </c>
      <c r="CS24" s="5">
        <f t="shared" si="15"/>
        <v>593100</v>
      </c>
      <c r="CT24" s="9"/>
      <c r="CU24" s="1">
        <v>18</v>
      </c>
      <c r="CV24" s="2" t="s">
        <v>21</v>
      </c>
      <c r="CW24" s="5">
        <v>2298</v>
      </c>
      <c r="CX24" s="5">
        <v>344700</v>
      </c>
      <c r="CY24" s="5">
        <v>0</v>
      </c>
      <c r="CZ24" s="5">
        <f t="shared" si="16"/>
        <v>344700</v>
      </c>
      <c r="DA24" s="9"/>
      <c r="DB24" s="1">
        <v>18</v>
      </c>
      <c r="DC24" s="2" t="s">
        <v>21</v>
      </c>
      <c r="DD24" s="5">
        <v>50</v>
      </c>
      <c r="DE24" s="5">
        <v>7500</v>
      </c>
      <c r="DF24" s="5">
        <v>0</v>
      </c>
      <c r="DG24" s="5">
        <f t="shared" si="17"/>
        <v>7500</v>
      </c>
      <c r="DH24" s="9"/>
      <c r="DI24" s="1">
        <v>18</v>
      </c>
      <c r="DJ24" s="2" t="s">
        <v>21</v>
      </c>
      <c r="DK24" s="5">
        <v>100</v>
      </c>
      <c r="DL24" s="5">
        <v>50000</v>
      </c>
      <c r="DM24" s="5">
        <v>0</v>
      </c>
      <c r="DN24" s="5">
        <f t="shared" si="18"/>
        <v>50000</v>
      </c>
      <c r="DO24" s="9"/>
      <c r="DP24" s="1">
        <v>18</v>
      </c>
      <c r="DQ24" s="2" t="s">
        <v>21</v>
      </c>
      <c r="DR24" s="5">
        <v>49</v>
      </c>
      <c r="DS24" s="5">
        <v>49000</v>
      </c>
      <c r="DT24" s="5">
        <v>0</v>
      </c>
      <c r="DU24" s="5">
        <f t="shared" si="19"/>
        <v>49000</v>
      </c>
      <c r="DV24" s="9"/>
      <c r="DW24" s="1">
        <v>18</v>
      </c>
      <c r="DX24" s="2" t="s">
        <v>21</v>
      </c>
      <c r="DY24" s="5">
        <v>2286</v>
      </c>
      <c r="DZ24" s="5">
        <v>228600</v>
      </c>
      <c r="EA24" s="5">
        <v>0</v>
      </c>
      <c r="EB24" s="5">
        <f t="shared" si="20"/>
        <v>228600</v>
      </c>
      <c r="EC24" s="9"/>
      <c r="ED24" s="1">
        <v>18</v>
      </c>
      <c r="EE24" s="2" t="s">
        <v>21</v>
      </c>
      <c r="EF24" s="5">
        <v>261</v>
      </c>
      <c r="EG24" s="5">
        <v>104400</v>
      </c>
      <c r="EH24" s="5">
        <v>0</v>
      </c>
      <c r="EI24" s="5">
        <f t="shared" si="21"/>
        <v>104400</v>
      </c>
      <c r="EJ24" s="9"/>
      <c r="EK24" s="1">
        <v>18</v>
      </c>
      <c r="EL24" s="2" t="s">
        <v>21</v>
      </c>
      <c r="EM24" s="5">
        <v>0</v>
      </c>
      <c r="EN24" s="5">
        <v>120000</v>
      </c>
      <c r="EO24" s="5">
        <v>45766.666666666664</v>
      </c>
      <c r="EP24" s="5">
        <f t="shared" si="22"/>
        <v>165766.66666666666</v>
      </c>
      <c r="EQ24" s="9"/>
      <c r="ER24" s="1">
        <v>18</v>
      </c>
      <c r="ES24" s="2" t="s">
        <v>21</v>
      </c>
      <c r="ET24" s="5">
        <v>0</v>
      </c>
      <c r="EU24" s="5">
        <v>0</v>
      </c>
      <c r="EV24" s="5">
        <v>0</v>
      </c>
      <c r="EW24" s="5">
        <f t="shared" si="23"/>
        <v>0</v>
      </c>
      <c r="EX24" s="9"/>
      <c r="EY24" s="1">
        <v>18</v>
      </c>
      <c r="EZ24" s="2" t="s">
        <v>21</v>
      </c>
      <c r="FA24" s="5">
        <v>0</v>
      </c>
      <c r="FB24" s="5">
        <v>0</v>
      </c>
      <c r="FC24" s="5">
        <v>0</v>
      </c>
      <c r="FD24" s="5">
        <f t="shared" si="24"/>
        <v>0</v>
      </c>
      <c r="FE24" s="9"/>
      <c r="FF24" s="1">
        <v>18</v>
      </c>
      <c r="FG24" s="2" t="s">
        <v>21</v>
      </c>
      <c r="FH24" s="5">
        <v>0</v>
      </c>
      <c r="FI24" s="5">
        <v>0</v>
      </c>
      <c r="FJ24" s="5">
        <v>0</v>
      </c>
      <c r="FK24" s="5">
        <f t="shared" si="25"/>
        <v>0</v>
      </c>
      <c r="FL24" s="9"/>
      <c r="FM24" s="1">
        <v>18</v>
      </c>
      <c r="FN24" s="2" t="s">
        <v>21</v>
      </c>
      <c r="FO24" s="5">
        <v>1890859</v>
      </c>
      <c r="FP24" s="5">
        <v>650000</v>
      </c>
      <c r="FQ24" s="5">
        <v>0</v>
      </c>
      <c r="FR24" s="5">
        <f t="shared" si="26"/>
        <v>650000</v>
      </c>
      <c r="FS24" s="9"/>
      <c r="FT24" s="1">
        <v>18</v>
      </c>
      <c r="FU24" s="2" t="s">
        <v>21</v>
      </c>
      <c r="FV24" s="5">
        <v>416</v>
      </c>
      <c r="FW24" s="5">
        <v>104000</v>
      </c>
      <c r="FX24" s="5">
        <v>12750</v>
      </c>
      <c r="FY24" s="5">
        <f t="shared" si="27"/>
        <v>116750</v>
      </c>
      <c r="FZ24" s="9"/>
      <c r="GA24" s="1">
        <v>18</v>
      </c>
      <c r="GB24" s="2" t="s">
        <v>21</v>
      </c>
      <c r="GC24" s="5">
        <v>252</v>
      </c>
      <c r="GD24" s="5">
        <v>100800</v>
      </c>
      <c r="GE24" s="5">
        <v>12400</v>
      </c>
      <c r="GF24" s="5">
        <f t="shared" si="28"/>
        <v>113200</v>
      </c>
      <c r="GG24" s="9"/>
      <c r="GH24" s="1">
        <v>18</v>
      </c>
      <c r="GI24" s="2" t="s">
        <v>21</v>
      </c>
      <c r="GJ24" s="5">
        <v>164</v>
      </c>
      <c r="GK24" s="5">
        <v>98400</v>
      </c>
      <c r="GL24" s="5">
        <v>12000</v>
      </c>
      <c r="GM24" s="5">
        <f t="shared" si="29"/>
        <v>110400</v>
      </c>
      <c r="GN24" s="9"/>
      <c r="GO24" s="1">
        <v>18</v>
      </c>
      <c r="GP24" s="2" t="s">
        <v>21</v>
      </c>
      <c r="GQ24" s="5">
        <v>720</v>
      </c>
      <c r="GR24" s="5">
        <v>72000</v>
      </c>
      <c r="GS24" s="5">
        <v>0</v>
      </c>
      <c r="GT24" s="5">
        <f t="shared" si="30"/>
        <v>72000</v>
      </c>
      <c r="GU24" s="9"/>
      <c r="GV24" s="1">
        <v>18</v>
      </c>
      <c r="GW24" s="2" t="s">
        <v>21</v>
      </c>
      <c r="GX24" s="5">
        <v>0</v>
      </c>
      <c r="GY24" s="5">
        <v>5000</v>
      </c>
      <c r="GZ24" s="5">
        <v>0</v>
      </c>
      <c r="HA24" s="5">
        <f t="shared" si="31"/>
        <v>5000</v>
      </c>
      <c r="HB24" s="9"/>
      <c r="HC24" s="1">
        <v>18</v>
      </c>
      <c r="HD24" s="2" t="s">
        <v>21</v>
      </c>
      <c r="HE24" s="5">
        <v>1290</v>
      </c>
      <c r="HF24" s="5">
        <v>10062000</v>
      </c>
      <c r="HG24" s="5">
        <v>0</v>
      </c>
      <c r="HH24" s="5">
        <f t="shared" si="32"/>
        <v>10062000</v>
      </c>
      <c r="HI24" s="9"/>
      <c r="HJ24" s="1">
        <v>18</v>
      </c>
      <c r="HK24" s="2" t="s">
        <v>21</v>
      </c>
      <c r="HL24" s="5"/>
      <c r="HM24" s="5"/>
      <c r="HN24" s="5"/>
      <c r="HO24" s="5">
        <f t="shared" si="33"/>
        <v>0</v>
      </c>
      <c r="HP24" s="9"/>
      <c r="HQ24" s="1">
        <v>18</v>
      </c>
      <c r="HR24" s="2" t="s">
        <v>21</v>
      </c>
      <c r="HS24" s="5"/>
      <c r="HT24" s="5"/>
      <c r="HU24" s="5">
        <v>0</v>
      </c>
      <c r="HV24" s="5">
        <f t="shared" si="34"/>
        <v>0</v>
      </c>
      <c r="HW24" s="9"/>
      <c r="HX24" s="1">
        <v>18</v>
      </c>
      <c r="HY24" s="2" t="s">
        <v>21</v>
      </c>
      <c r="HZ24" s="5">
        <v>28</v>
      </c>
      <c r="IA24" s="5">
        <v>140000</v>
      </c>
      <c r="IB24" s="5">
        <v>0</v>
      </c>
      <c r="IC24" s="5">
        <f t="shared" si="35"/>
        <v>140000</v>
      </c>
      <c r="ID24" s="9"/>
      <c r="IE24" s="1">
        <v>18</v>
      </c>
      <c r="IF24" s="2" t="s">
        <v>21</v>
      </c>
      <c r="IG24" s="5">
        <v>75</v>
      </c>
      <c r="IH24" s="5">
        <v>4500000</v>
      </c>
      <c r="II24" s="5">
        <v>0</v>
      </c>
      <c r="IJ24" s="5">
        <f t="shared" si="36"/>
        <v>4500000</v>
      </c>
      <c r="IK24" s="9"/>
      <c r="IL24" s="1">
        <v>18</v>
      </c>
      <c r="IM24" s="2" t="s">
        <v>21</v>
      </c>
      <c r="IN24" s="5">
        <v>1351</v>
      </c>
      <c r="IO24" s="5">
        <v>1351000</v>
      </c>
      <c r="IP24" s="5">
        <v>0</v>
      </c>
      <c r="IQ24" s="5">
        <f t="shared" si="37"/>
        <v>1351000</v>
      </c>
      <c r="IR24" s="9"/>
      <c r="IS24" s="1">
        <v>18</v>
      </c>
      <c r="IT24" s="2" t="s">
        <v>21</v>
      </c>
      <c r="IU24" s="5">
        <v>7</v>
      </c>
      <c r="IV24" s="5">
        <v>24500</v>
      </c>
      <c r="IW24" s="5">
        <v>0</v>
      </c>
      <c r="IX24" s="5">
        <f t="shared" si="38"/>
        <v>24500</v>
      </c>
      <c r="IY24" s="9"/>
      <c r="IZ24" s="1">
        <v>18</v>
      </c>
      <c r="JA24" s="2" t="s">
        <v>21</v>
      </c>
      <c r="JB24" s="5">
        <v>2248</v>
      </c>
      <c r="JC24" s="5">
        <v>4046400</v>
      </c>
      <c r="JD24" s="5">
        <v>0</v>
      </c>
      <c r="JE24" s="5">
        <f t="shared" si="39"/>
        <v>4046400</v>
      </c>
      <c r="JF24" s="9"/>
      <c r="JG24" s="1">
        <v>18</v>
      </c>
      <c r="JH24" s="2" t="s">
        <v>21</v>
      </c>
      <c r="JI24" s="5">
        <v>0</v>
      </c>
      <c r="JJ24" s="5">
        <v>0</v>
      </c>
      <c r="JK24" s="5">
        <v>0</v>
      </c>
      <c r="JL24" s="5">
        <f t="shared" si="40"/>
        <v>0</v>
      </c>
      <c r="JM24" s="9"/>
      <c r="JN24" s="1">
        <v>18</v>
      </c>
      <c r="JO24" s="2" t="s">
        <v>21</v>
      </c>
      <c r="JP24" s="5">
        <v>0</v>
      </c>
      <c r="JQ24" s="5">
        <v>4913000</v>
      </c>
      <c r="JR24" s="5">
        <v>0</v>
      </c>
      <c r="JS24" s="5">
        <f t="shared" si="41"/>
        <v>4913000</v>
      </c>
      <c r="JT24" s="9"/>
      <c r="JU24" s="1">
        <v>18</v>
      </c>
      <c r="JV24" s="2" t="s">
        <v>21</v>
      </c>
      <c r="JW24" s="5">
        <v>1040</v>
      </c>
      <c r="JX24" s="5">
        <v>468000</v>
      </c>
      <c r="JY24" s="5">
        <v>0</v>
      </c>
      <c r="JZ24" s="5">
        <f t="shared" si="42"/>
        <v>468000</v>
      </c>
      <c r="KA24" s="9"/>
      <c r="KB24" s="1">
        <v>18</v>
      </c>
      <c r="KC24" s="2" t="s">
        <v>21</v>
      </c>
      <c r="KD24" s="5">
        <v>1456.8448720000001</v>
      </c>
      <c r="KE24" s="5">
        <v>8480000</v>
      </c>
      <c r="KF24" s="5">
        <v>0</v>
      </c>
      <c r="KG24" s="5">
        <f t="shared" si="43"/>
        <v>8480000</v>
      </c>
      <c r="KH24" s="9"/>
      <c r="KI24" s="1">
        <v>18</v>
      </c>
      <c r="KJ24" s="2" t="s">
        <v>21</v>
      </c>
      <c r="KK24" s="5">
        <v>0</v>
      </c>
      <c r="KL24" s="5">
        <v>0</v>
      </c>
      <c r="KM24" s="5">
        <v>0</v>
      </c>
      <c r="KN24" s="5">
        <f t="shared" si="44"/>
        <v>0</v>
      </c>
      <c r="KO24" s="9"/>
      <c r="KP24" s="1">
        <v>18</v>
      </c>
      <c r="KQ24" s="2" t="s">
        <v>21</v>
      </c>
      <c r="KR24" s="5">
        <v>0</v>
      </c>
      <c r="KS24" s="5">
        <v>0</v>
      </c>
      <c r="KT24" s="5">
        <v>0</v>
      </c>
      <c r="KU24" s="5">
        <f t="shared" si="45"/>
        <v>0</v>
      </c>
      <c r="KV24" s="9"/>
      <c r="KW24" s="1">
        <v>18</v>
      </c>
      <c r="KX24" s="2" t="s">
        <v>21</v>
      </c>
      <c r="KY24" s="5">
        <v>0</v>
      </c>
      <c r="KZ24" s="5">
        <v>0</v>
      </c>
      <c r="LA24" s="5">
        <v>0</v>
      </c>
      <c r="LB24" s="5">
        <f t="shared" si="46"/>
        <v>0</v>
      </c>
      <c r="LC24" s="9"/>
      <c r="LD24" s="1">
        <v>18</v>
      </c>
      <c r="LE24" s="2" t="s">
        <v>21</v>
      </c>
      <c r="LF24" s="5">
        <v>0</v>
      </c>
      <c r="LG24" s="5">
        <v>25000</v>
      </c>
      <c r="LH24" s="5">
        <v>0</v>
      </c>
      <c r="LI24" s="5">
        <f t="shared" si="47"/>
        <v>25000</v>
      </c>
      <c r="LJ24" s="9"/>
      <c r="LK24" s="1">
        <v>18</v>
      </c>
      <c r="LL24" s="2" t="s">
        <v>21</v>
      </c>
      <c r="LM24" s="5">
        <v>0</v>
      </c>
      <c r="LN24" s="5">
        <v>0</v>
      </c>
      <c r="LO24" s="5">
        <v>0</v>
      </c>
      <c r="LP24" s="5">
        <f t="shared" si="48"/>
        <v>0</v>
      </c>
      <c r="LQ24" s="9"/>
      <c r="LR24" s="1">
        <v>18</v>
      </c>
      <c r="LS24" s="2" t="s">
        <v>21</v>
      </c>
      <c r="LT24" s="5">
        <v>19</v>
      </c>
      <c r="LU24" s="5">
        <v>617858.20000000007</v>
      </c>
      <c r="LV24" s="5">
        <v>3000000</v>
      </c>
      <c r="LW24" s="5">
        <f t="shared" si="49"/>
        <v>3617858.2</v>
      </c>
      <c r="LX24" s="9"/>
      <c r="LY24" s="1">
        <v>18</v>
      </c>
      <c r="LZ24" s="2" t="s">
        <v>21</v>
      </c>
      <c r="MA24" s="5">
        <v>458</v>
      </c>
      <c r="MB24" s="5">
        <v>24000</v>
      </c>
      <c r="MC24" s="5">
        <v>12000</v>
      </c>
      <c r="MD24" s="5">
        <f t="shared" si="50"/>
        <v>36000</v>
      </c>
      <c r="ME24" s="9"/>
      <c r="MF24" s="1">
        <v>18</v>
      </c>
      <c r="MG24" s="2" t="s">
        <v>21</v>
      </c>
      <c r="MH24" s="5">
        <v>0</v>
      </c>
      <c r="MI24" s="5">
        <v>300000</v>
      </c>
      <c r="MJ24" s="5">
        <v>0</v>
      </c>
      <c r="MK24" s="5">
        <f t="shared" si="51"/>
        <v>300000</v>
      </c>
      <c r="ML24" s="9"/>
      <c r="MM24" s="1">
        <v>18</v>
      </c>
      <c r="MN24" s="2" t="s">
        <v>21</v>
      </c>
      <c r="MO24" s="5">
        <v>126</v>
      </c>
      <c r="MP24" s="5">
        <v>8568</v>
      </c>
      <c r="MQ24" s="5">
        <v>0</v>
      </c>
      <c r="MR24" s="5">
        <f t="shared" si="52"/>
        <v>8568</v>
      </c>
      <c r="MS24" s="9"/>
      <c r="MT24" s="1">
        <v>18</v>
      </c>
      <c r="MU24" s="2" t="s">
        <v>21</v>
      </c>
      <c r="MV24" s="5">
        <v>1</v>
      </c>
      <c r="MW24" s="5">
        <v>15000</v>
      </c>
      <c r="MX24" s="5">
        <v>0</v>
      </c>
      <c r="MY24" s="5">
        <f t="shared" si="53"/>
        <v>15000</v>
      </c>
      <c r="MZ24" s="9"/>
      <c r="NA24" s="1">
        <v>18</v>
      </c>
      <c r="NB24" s="2" t="s">
        <v>21</v>
      </c>
      <c r="NC24" s="5">
        <v>0</v>
      </c>
      <c r="ND24" s="5">
        <f t="shared" si="54"/>
        <v>77174001.200000003</v>
      </c>
      <c r="NE24" s="5">
        <f t="shared" si="0"/>
        <v>3094916.6666666665</v>
      </c>
      <c r="NF24" s="5">
        <f t="shared" si="1"/>
        <v>80268917.86666666</v>
      </c>
      <c r="NG24" s="9"/>
    </row>
    <row r="25" spans="1:371" ht="16.5" hidden="1">
      <c r="A25" s="23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2"/>
        <v>0</v>
      </c>
      <c r="G25" s="9"/>
      <c r="H25" s="1">
        <v>19</v>
      </c>
      <c r="I25" s="2" t="s">
        <v>22</v>
      </c>
      <c r="J25" s="5">
        <v>15662</v>
      </c>
      <c r="K25" s="5">
        <v>9146800</v>
      </c>
      <c r="L25" s="5">
        <v>0</v>
      </c>
      <c r="M25" s="5">
        <f t="shared" si="3"/>
        <v>9146800</v>
      </c>
      <c r="N25" s="9"/>
      <c r="O25" s="1">
        <v>19</v>
      </c>
      <c r="P25" s="2" t="s">
        <v>22</v>
      </c>
      <c r="Q25" s="5">
        <v>1341</v>
      </c>
      <c r="R25" s="5">
        <v>402300</v>
      </c>
      <c r="S25" s="5">
        <v>0</v>
      </c>
      <c r="T25" s="5">
        <f t="shared" si="4"/>
        <v>402300</v>
      </c>
      <c r="U25" s="9"/>
      <c r="V25" s="1">
        <v>19</v>
      </c>
      <c r="W25" s="2" t="s">
        <v>22</v>
      </c>
      <c r="X25" s="5">
        <v>13640</v>
      </c>
      <c r="Y25" s="5">
        <v>3410000</v>
      </c>
      <c r="Z25" s="5">
        <v>0</v>
      </c>
      <c r="AA25" s="5">
        <f t="shared" si="5"/>
        <v>3410000</v>
      </c>
      <c r="AB25" s="9"/>
      <c r="AC25" s="1">
        <v>19</v>
      </c>
      <c r="AD25" s="2" t="s">
        <v>22</v>
      </c>
      <c r="AE25" s="5">
        <v>260</v>
      </c>
      <c r="AF25" s="5">
        <v>52000</v>
      </c>
      <c r="AG25" s="5">
        <v>0</v>
      </c>
      <c r="AH25" s="5">
        <f t="shared" si="6"/>
        <v>52000</v>
      </c>
      <c r="AI25" s="9"/>
      <c r="AJ25" s="1">
        <v>19</v>
      </c>
      <c r="AK25" s="2" t="s">
        <v>22</v>
      </c>
      <c r="AL25" s="5">
        <v>210</v>
      </c>
      <c r="AM25" s="5">
        <v>31500</v>
      </c>
      <c r="AN25" s="5">
        <v>0</v>
      </c>
      <c r="AO25" s="5">
        <f t="shared" si="7"/>
        <v>31500</v>
      </c>
      <c r="AP25" s="9"/>
      <c r="AQ25" s="1">
        <v>19</v>
      </c>
      <c r="AR25" s="2" t="s">
        <v>22</v>
      </c>
      <c r="AS25" s="5">
        <v>1341</v>
      </c>
      <c r="AT25" s="5">
        <v>268200</v>
      </c>
      <c r="AU25" s="5">
        <v>0</v>
      </c>
      <c r="AV25" s="5">
        <f t="shared" si="8"/>
        <v>268200</v>
      </c>
      <c r="AW25" s="9"/>
      <c r="AX25" s="1">
        <v>19</v>
      </c>
      <c r="AY25" s="2" t="s">
        <v>22</v>
      </c>
      <c r="AZ25" s="5"/>
      <c r="BA25" s="5">
        <v>0</v>
      </c>
      <c r="BB25" s="5">
        <v>0</v>
      </c>
      <c r="BC25" s="5">
        <f t="shared" si="9"/>
        <v>0</v>
      </c>
      <c r="BD25" s="9"/>
      <c r="BE25" s="1">
        <v>19</v>
      </c>
      <c r="BF25" s="2" t="s">
        <v>22</v>
      </c>
      <c r="BG25" s="5">
        <v>1341</v>
      </c>
      <c r="BH25" s="5">
        <v>402300</v>
      </c>
      <c r="BI25" s="5">
        <v>0</v>
      </c>
      <c r="BJ25" s="5">
        <f t="shared" si="10"/>
        <v>402300</v>
      </c>
      <c r="BK25" s="9"/>
      <c r="BL25" s="1">
        <v>19</v>
      </c>
      <c r="BM25" s="2" t="s">
        <v>22</v>
      </c>
      <c r="BN25" s="5">
        <v>24803</v>
      </c>
      <c r="BO25" s="5">
        <v>6354075</v>
      </c>
      <c r="BP25" s="5">
        <v>0</v>
      </c>
      <c r="BQ25" s="5">
        <f t="shared" si="11"/>
        <v>6354075</v>
      </c>
      <c r="BR25" s="9"/>
      <c r="BS25" s="1">
        <v>19</v>
      </c>
      <c r="BT25" s="2" t="s">
        <v>22</v>
      </c>
      <c r="BU25" s="5">
        <v>0</v>
      </c>
      <c r="BV25" s="5">
        <v>0</v>
      </c>
      <c r="BW25" s="5">
        <v>0</v>
      </c>
      <c r="BX25" s="5">
        <f t="shared" si="12"/>
        <v>0</v>
      </c>
      <c r="BY25" s="9"/>
      <c r="BZ25" s="1">
        <v>19</v>
      </c>
      <c r="CA25" s="2" t="s">
        <v>22</v>
      </c>
      <c r="CB25" s="5">
        <v>891</v>
      </c>
      <c r="CC25" s="5">
        <v>178200</v>
      </c>
      <c r="CD25" s="5">
        <v>0</v>
      </c>
      <c r="CE25" s="5">
        <f t="shared" si="13"/>
        <v>178200</v>
      </c>
      <c r="CF25" s="9"/>
      <c r="CG25" s="1">
        <v>19</v>
      </c>
      <c r="CH25" s="2" t="s">
        <v>22</v>
      </c>
      <c r="CI25" s="5">
        <v>891</v>
      </c>
      <c r="CJ25" s="5">
        <v>178200</v>
      </c>
      <c r="CK25" s="5">
        <v>0</v>
      </c>
      <c r="CL25" s="5">
        <f t="shared" si="14"/>
        <v>178200</v>
      </c>
      <c r="CM25" s="9"/>
      <c r="CN25" s="1">
        <v>19</v>
      </c>
      <c r="CO25" s="2" t="s">
        <v>22</v>
      </c>
      <c r="CP25" s="5">
        <v>891</v>
      </c>
      <c r="CQ25" s="5">
        <v>400950</v>
      </c>
      <c r="CR25" s="5">
        <v>0</v>
      </c>
      <c r="CS25" s="5">
        <f t="shared" si="15"/>
        <v>400950</v>
      </c>
      <c r="CT25" s="9"/>
      <c r="CU25" s="1">
        <v>19</v>
      </c>
      <c r="CV25" s="2" t="s">
        <v>22</v>
      </c>
      <c r="CW25" s="5">
        <v>2138</v>
      </c>
      <c r="CX25" s="5">
        <v>320700</v>
      </c>
      <c r="CY25" s="5">
        <v>0</v>
      </c>
      <c r="CZ25" s="5">
        <f t="shared" si="16"/>
        <v>320700</v>
      </c>
      <c r="DA25" s="9"/>
      <c r="DB25" s="1">
        <v>19</v>
      </c>
      <c r="DC25" s="2" t="s">
        <v>22</v>
      </c>
      <c r="DD25" s="5">
        <v>50</v>
      </c>
      <c r="DE25" s="5">
        <v>7500</v>
      </c>
      <c r="DF25" s="5">
        <v>0</v>
      </c>
      <c r="DG25" s="5">
        <f t="shared" si="17"/>
        <v>7500</v>
      </c>
      <c r="DH25" s="9"/>
      <c r="DI25" s="1">
        <v>19</v>
      </c>
      <c r="DJ25" s="2" t="s">
        <v>22</v>
      </c>
      <c r="DK25" s="5">
        <v>150</v>
      </c>
      <c r="DL25" s="5">
        <v>75000</v>
      </c>
      <c r="DM25" s="5">
        <v>0</v>
      </c>
      <c r="DN25" s="5">
        <f t="shared" si="18"/>
        <v>75000</v>
      </c>
      <c r="DO25" s="9"/>
      <c r="DP25" s="1">
        <v>19</v>
      </c>
      <c r="DQ25" s="2" t="s">
        <v>22</v>
      </c>
      <c r="DR25" s="5">
        <v>158</v>
      </c>
      <c r="DS25" s="5">
        <v>158000</v>
      </c>
      <c r="DT25" s="5">
        <v>0</v>
      </c>
      <c r="DU25" s="5">
        <f t="shared" si="19"/>
        <v>158000</v>
      </c>
      <c r="DV25" s="9"/>
      <c r="DW25" s="1">
        <v>19</v>
      </c>
      <c r="DX25" s="2" t="s">
        <v>22</v>
      </c>
      <c r="DY25" s="5">
        <v>735</v>
      </c>
      <c r="DZ25" s="5">
        <v>73500</v>
      </c>
      <c r="EA25" s="5">
        <v>0</v>
      </c>
      <c r="EB25" s="5">
        <f t="shared" si="20"/>
        <v>73500</v>
      </c>
      <c r="EC25" s="9"/>
      <c r="ED25" s="1">
        <v>19</v>
      </c>
      <c r="EE25" s="2" t="s">
        <v>22</v>
      </c>
      <c r="EF25" s="5">
        <v>0</v>
      </c>
      <c r="EG25" s="5">
        <v>0</v>
      </c>
      <c r="EH25" s="5">
        <v>0</v>
      </c>
      <c r="EI25" s="5">
        <f t="shared" si="21"/>
        <v>0</v>
      </c>
      <c r="EJ25" s="9"/>
      <c r="EK25" s="1">
        <v>19</v>
      </c>
      <c r="EL25" s="2" t="s">
        <v>22</v>
      </c>
      <c r="EM25" s="5">
        <v>0</v>
      </c>
      <c r="EN25" s="5">
        <v>350000</v>
      </c>
      <c r="EO25" s="5">
        <v>7233.333333333333</v>
      </c>
      <c r="EP25" s="5">
        <f t="shared" si="22"/>
        <v>357233.33333333331</v>
      </c>
      <c r="EQ25" s="9"/>
      <c r="ER25" s="1">
        <v>19</v>
      </c>
      <c r="ES25" s="2" t="s">
        <v>22</v>
      </c>
      <c r="ET25" s="5">
        <v>0</v>
      </c>
      <c r="EU25" s="5">
        <v>0</v>
      </c>
      <c r="EV25" s="5">
        <v>0</v>
      </c>
      <c r="EW25" s="5">
        <f t="shared" si="23"/>
        <v>0</v>
      </c>
      <c r="EX25" s="9"/>
      <c r="EY25" s="1">
        <v>19</v>
      </c>
      <c r="EZ25" s="2" t="s">
        <v>22</v>
      </c>
      <c r="FA25" s="5">
        <v>0</v>
      </c>
      <c r="FB25" s="5">
        <v>0</v>
      </c>
      <c r="FC25" s="5">
        <v>0</v>
      </c>
      <c r="FD25" s="5">
        <f t="shared" si="24"/>
        <v>0</v>
      </c>
      <c r="FE25" s="9"/>
      <c r="FF25" s="1">
        <v>19</v>
      </c>
      <c r="FG25" s="2" t="s">
        <v>22</v>
      </c>
      <c r="FH25" s="5">
        <v>0</v>
      </c>
      <c r="FI25" s="5">
        <v>0</v>
      </c>
      <c r="FJ25" s="5">
        <v>0</v>
      </c>
      <c r="FK25" s="5">
        <f t="shared" si="25"/>
        <v>0</v>
      </c>
      <c r="FL25" s="9"/>
      <c r="FM25" s="1">
        <v>19</v>
      </c>
      <c r="FN25" s="2" t="s">
        <v>22</v>
      </c>
      <c r="FO25" s="5">
        <v>1119027</v>
      </c>
      <c r="FP25" s="5">
        <v>300000</v>
      </c>
      <c r="FQ25" s="5">
        <v>0</v>
      </c>
      <c r="FR25" s="5">
        <f t="shared" si="26"/>
        <v>300000</v>
      </c>
      <c r="FS25" s="9"/>
      <c r="FT25" s="1">
        <v>19</v>
      </c>
      <c r="FU25" s="2" t="s">
        <v>22</v>
      </c>
      <c r="FV25" s="5">
        <v>252</v>
      </c>
      <c r="FW25" s="5">
        <v>63000</v>
      </c>
      <c r="FX25" s="5">
        <v>7750</v>
      </c>
      <c r="FY25" s="5">
        <f t="shared" si="27"/>
        <v>70750</v>
      </c>
      <c r="FZ25" s="9"/>
      <c r="GA25" s="1">
        <v>19</v>
      </c>
      <c r="GB25" s="2" t="s">
        <v>22</v>
      </c>
      <c r="GC25" s="5">
        <v>150</v>
      </c>
      <c r="GD25" s="5">
        <v>60000</v>
      </c>
      <c r="GE25" s="5">
        <v>7600</v>
      </c>
      <c r="GF25" s="5">
        <f t="shared" si="28"/>
        <v>67600</v>
      </c>
      <c r="GG25" s="9"/>
      <c r="GH25" s="1">
        <v>19</v>
      </c>
      <c r="GI25" s="2" t="s">
        <v>22</v>
      </c>
      <c r="GJ25" s="5">
        <v>102</v>
      </c>
      <c r="GK25" s="5">
        <v>61200</v>
      </c>
      <c r="GL25" s="5">
        <v>7200</v>
      </c>
      <c r="GM25" s="5">
        <f t="shared" si="29"/>
        <v>68400</v>
      </c>
      <c r="GN25" s="9"/>
      <c r="GO25" s="1">
        <v>19</v>
      </c>
      <c r="GP25" s="2" t="s">
        <v>22</v>
      </c>
      <c r="GQ25" s="5">
        <v>360</v>
      </c>
      <c r="GR25" s="5">
        <v>36000</v>
      </c>
      <c r="GS25" s="5">
        <v>0</v>
      </c>
      <c r="GT25" s="5">
        <f t="shared" si="30"/>
        <v>36000</v>
      </c>
      <c r="GU25" s="9"/>
      <c r="GV25" s="1">
        <v>19</v>
      </c>
      <c r="GW25" s="2" t="s">
        <v>22</v>
      </c>
      <c r="GX25" s="5">
        <v>0</v>
      </c>
      <c r="GY25" s="5">
        <v>0</v>
      </c>
      <c r="GZ25" s="5">
        <v>0</v>
      </c>
      <c r="HA25" s="5">
        <f t="shared" si="31"/>
        <v>0</v>
      </c>
      <c r="HB25" s="9"/>
      <c r="HC25" s="1">
        <v>19</v>
      </c>
      <c r="HD25" s="2" t="s">
        <v>22</v>
      </c>
      <c r="HE25" s="5">
        <v>898</v>
      </c>
      <c r="HF25" s="5">
        <v>7004400</v>
      </c>
      <c r="HG25" s="5">
        <v>0</v>
      </c>
      <c r="HH25" s="5">
        <f t="shared" si="32"/>
        <v>7004400</v>
      </c>
      <c r="HI25" s="9"/>
      <c r="HJ25" s="1">
        <v>19</v>
      </c>
      <c r="HK25" s="2" t="s">
        <v>22</v>
      </c>
      <c r="HL25" s="5"/>
      <c r="HM25" s="5"/>
      <c r="HN25" s="5"/>
      <c r="HO25" s="5">
        <f t="shared" si="33"/>
        <v>0</v>
      </c>
      <c r="HP25" s="9"/>
      <c r="HQ25" s="1">
        <v>19</v>
      </c>
      <c r="HR25" s="2" t="s">
        <v>22</v>
      </c>
      <c r="HS25" s="5"/>
      <c r="HT25" s="5"/>
      <c r="HU25" s="5">
        <v>0</v>
      </c>
      <c r="HV25" s="5">
        <f t="shared" si="34"/>
        <v>0</v>
      </c>
      <c r="HW25" s="9"/>
      <c r="HX25" s="1">
        <v>19</v>
      </c>
      <c r="HY25" s="2" t="s">
        <v>22</v>
      </c>
      <c r="HZ25" s="5">
        <v>28</v>
      </c>
      <c r="IA25" s="5">
        <v>140000</v>
      </c>
      <c r="IB25" s="5">
        <v>0</v>
      </c>
      <c r="IC25" s="5">
        <f t="shared" si="35"/>
        <v>140000</v>
      </c>
      <c r="ID25" s="9"/>
      <c r="IE25" s="1">
        <v>19</v>
      </c>
      <c r="IF25" s="2" t="s">
        <v>22</v>
      </c>
      <c r="IG25" s="5">
        <v>43</v>
      </c>
      <c r="IH25" s="5">
        <v>2580000</v>
      </c>
      <c r="II25" s="5">
        <v>0</v>
      </c>
      <c r="IJ25" s="5">
        <f t="shared" si="36"/>
        <v>2580000</v>
      </c>
      <c r="IK25" s="9"/>
      <c r="IL25" s="1">
        <v>19</v>
      </c>
      <c r="IM25" s="2" t="s">
        <v>22</v>
      </c>
      <c r="IN25" s="5">
        <v>898</v>
      </c>
      <c r="IO25" s="5">
        <v>898000</v>
      </c>
      <c r="IP25" s="5">
        <v>0</v>
      </c>
      <c r="IQ25" s="5">
        <f t="shared" si="37"/>
        <v>898000</v>
      </c>
      <c r="IR25" s="9"/>
      <c r="IS25" s="1">
        <v>19</v>
      </c>
      <c r="IT25" s="2" t="s">
        <v>22</v>
      </c>
      <c r="IU25" s="5">
        <v>7</v>
      </c>
      <c r="IV25" s="5">
        <v>24500</v>
      </c>
      <c r="IW25" s="5">
        <v>0</v>
      </c>
      <c r="IX25" s="5">
        <f t="shared" si="38"/>
        <v>24500</v>
      </c>
      <c r="IY25" s="9"/>
      <c r="IZ25" s="1">
        <v>19</v>
      </c>
      <c r="JA25" s="2" t="s">
        <v>22</v>
      </c>
      <c r="JB25" s="5">
        <v>849</v>
      </c>
      <c r="JC25" s="5">
        <v>1528200</v>
      </c>
      <c r="JD25" s="5">
        <v>0</v>
      </c>
      <c r="JE25" s="5">
        <f t="shared" si="39"/>
        <v>1528200</v>
      </c>
      <c r="JF25" s="9"/>
      <c r="JG25" s="1">
        <v>19</v>
      </c>
      <c r="JH25" s="2" t="s">
        <v>22</v>
      </c>
      <c r="JI25" s="5">
        <v>0</v>
      </c>
      <c r="JJ25" s="5">
        <v>0</v>
      </c>
      <c r="JK25" s="5">
        <v>0</v>
      </c>
      <c r="JL25" s="5">
        <f t="shared" si="40"/>
        <v>0</v>
      </c>
      <c r="JM25" s="9"/>
      <c r="JN25" s="1">
        <v>19</v>
      </c>
      <c r="JO25" s="2" t="s">
        <v>22</v>
      </c>
      <c r="JP25" s="5">
        <v>0</v>
      </c>
      <c r="JQ25" s="5">
        <v>3632000</v>
      </c>
      <c r="JR25" s="5">
        <v>0</v>
      </c>
      <c r="JS25" s="5">
        <f t="shared" si="41"/>
        <v>3632000</v>
      </c>
      <c r="JT25" s="9"/>
      <c r="JU25" s="1">
        <v>19</v>
      </c>
      <c r="JV25" s="2" t="s">
        <v>22</v>
      </c>
      <c r="JW25" s="5">
        <v>0</v>
      </c>
      <c r="JX25" s="5">
        <v>0</v>
      </c>
      <c r="JY25" s="5">
        <v>0</v>
      </c>
      <c r="JZ25" s="5">
        <f t="shared" si="42"/>
        <v>0</v>
      </c>
      <c r="KA25" s="9"/>
      <c r="KB25" s="1">
        <v>19</v>
      </c>
      <c r="KC25" s="2" t="s">
        <v>22</v>
      </c>
      <c r="KD25" s="5">
        <v>997.30174800000009</v>
      </c>
      <c r="KE25" s="5">
        <v>6090000</v>
      </c>
      <c r="KF25" s="5">
        <v>0</v>
      </c>
      <c r="KG25" s="5">
        <f t="shared" si="43"/>
        <v>6090000</v>
      </c>
      <c r="KH25" s="9"/>
      <c r="KI25" s="1">
        <v>19</v>
      </c>
      <c r="KJ25" s="2" t="s">
        <v>22</v>
      </c>
      <c r="KK25" s="5">
        <v>0</v>
      </c>
      <c r="KL25" s="5">
        <v>0</v>
      </c>
      <c r="KM25" s="5">
        <v>0</v>
      </c>
      <c r="KN25" s="5">
        <f t="shared" si="44"/>
        <v>0</v>
      </c>
      <c r="KO25" s="9"/>
      <c r="KP25" s="1">
        <v>19</v>
      </c>
      <c r="KQ25" s="2" t="s">
        <v>22</v>
      </c>
      <c r="KR25" s="5">
        <v>0</v>
      </c>
      <c r="KS25" s="5">
        <v>0</v>
      </c>
      <c r="KT25" s="5">
        <v>0</v>
      </c>
      <c r="KU25" s="5">
        <f t="shared" si="45"/>
        <v>0</v>
      </c>
      <c r="KV25" s="9"/>
      <c r="KW25" s="1">
        <v>19</v>
      </c>
      <c r="KX25" s="2" t="s">
        <v>22</v>
      </c>
      <c r="KY25" s="5">
        <v>0</v>
      </c>
      <c r="KZ25" s="5">
        <v>0</v>
      </c>
      <c r="LA25" s="5">
        <v>0</v>
      </c>
      <c r="LB25" s="5">
        <f t="shared" si="46"/>
        <v>0</v>
      </c>
      <c r="LC25" s="9"/>
      <c r="LD25" s="1">
        <v>19</v>
      </c>
      <c r="LE25" s="2" t="s">
        <v>22</v>
      </c>
      <c r="LF25" s="5">
        <v>0</v>
      </c>
      <c r="LG25" s="5">
        <v>80000</v>
      </c>
      <c r="LH25" s="5">
        <v>0</v>
      </c>
      <c r="LI25" s="5">
        <f t="shared" si="47"/>
        <v>80000</v>
      </c>
      <c r="LJ25" s="9"/>
      <c r="LK25" s="1">
        <v>19</v>
      </c>
      <c r="LL25" s="2" t="s">
        <v>22</v>
      </c>
      <c r="LM25" s="5">
        <v>0</v>
      </c>
      <c r="LN25" s="5">
        <v>0</v>
      </c>
      <c r="LO25" s="5">
        <v>0</v>
      </c>
      <c r="LP25" s="5">
        <f t="shared" si="48"/>
        <v>0</v>
      </c>
      <c r="LQ25" s="9"/>
      <c r="LR25" s="1">
        <v>19</v>
      </c>
      <c r="LS25" s="2" t="s">
        <v>22</v>
      </c>
      <c r="LT25" s="5">
        <v>4</v>
      </c>
      <c r="LU25" s="5">
        <v>115110.40000000001</v>
      </c>
      <c r="LV25" s="5">
        <v>600000</v>
      </c>
      <c r="LW25" s="5">
        <f t="shared" si="49"/>
        <v>715110.40000000002</v>
      </c>
      <c r="LX25" s="9"/>
      <c r="LY25" s="1">
        <v>19</v>
      </c>
      <c r="LZ25" s="2" t="s">
        <v>22</v>
      </c>
      <c r="MA25" s="5">
        <v>230</v>
      </c>
      <c r="MB25" s="5">
        <v>4800</v>
      </c>
      <c r="MC25" s="5">
        <v>2400</v>
      </c>
      <c r="MD25" s="5">
        <f t="shared" si="50"/>
        <v>7200</v>
      </c>
      <c r="ME25" s="9"/>
      <c r="MF25" s="1">
        <v>19</v>
      </c>
      <c r="MG25" s="2" t="s">
        <v>22</v>
      </c>
      <c r="MH25" s="5">
        <v>0</v>
      </c>
      <c r="MI25" s="5">
        <v>0</v>
      </c>
      <c r="MJ25" s="5">
        <v>0</v>
      </c>
      <c r="MK25" s="5">
        <f t="shared" si="51"/>
        <v>0</v>
      </c>
      <c r="ML25" s="9"/>
      <c r="MM25" s="1">
        <v>19</v>
      </c>
      <c r="MN25" s="2" t="s">
        <v>22</v>
      </c>
      <c r="MO25" s="5">
        <v>80</v>
      </c>
      <c r="MP25" s="5">
        <v>4800</v>
      </c>
      <c r="MQ25" s="5">
        <v>0</v>
      </c>
      <c r="MR25" s="5">
        <f t="shared" si="52"/>
        <v>4800</v>
      </c>
      <c r="MS25" s="9"/>
      <c r="MT25" s="1">
        <v>19</v>
      </c>
      <c r="MU25" s="2" t="s">
        <v>22</v>
      </c>
      <c r="MV25" s="5">
        <v>1</v>
      </c>
      <c r="MW25" s="5">
        <v>15000</v>
      </c>
      <c r="MX25" s="5">
        <v>0</v>
      </c>
      <c r="MY25" s="5">
        <f t="shared" si="53"/>
        <v>15000</v>
      </c>
      <c r="MZ25" s="9"/>
      <c r="NA25" s="1">
        <v>19</v>
      </c>
      <c r="NB25" s="2" t="s">
        <v>22</v>
      </c>
      <c r="NC25" s="5">
        <v>0</v>
      </c>
      <c r="ND25" s="5">
        <f t="shared" si="54"/>
        <v>44446235.399999999</v>
      </c>
      <c r="NE25" s="5">
        <f t="shared" si="0"/>
        <v>632183.33333333337</v>
      </c>
      <c r="NF25" s="5">
        <f t="shared" si="1"/>
        <v>45078418.733333327</v>
      </c>
      <c r="NG25" s="9"/>
    </row>
    <row r="26" spans="1:371" ht="16.5" hidden="1">
      <c r="A26" s="23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2"/>
        <v>0</v>
      </c>
      <c r="G26" s="9"/>
      <c r="H26" s="1">
        <v>20</v>
      </c>
      <c r="I26" s="2" t="s">
        <v>23</v>
      </c>
      <c r="J26" s="5">
        <v>52276</v>
      </c>
      <c r="K26" s="5">
        <v>31115800</v>
      </c>
      <c r="L26" s="5">
        <v>0</v>
      </c>
      <c r="M26" s="5">
        <f t="shared" si="3"/>
        <v>31115800</v>
      </c>
      <c r="N26" s="9"/>
      <c r="O26" s="1">
        <v>20</v>
      </c>
      <c r="P26" s="2" t="s">
        <v>23</v>
      </c>
      <c r="Q26" s="5">
        <v>898</v>
      </c>
      <c r="R26" s="5">
        <v>269400</v>
      </c>
      <c r="S26" s="5">
        <v>0</v>
      </c>
      <c r="T26" s="5">
        <f t="shared" si="4"/>
        <v>269400</v>
      </c>
      <c r="U26" s="9"/>
      <c r="V26" s="1">
        <v>20</v>
      </c>
      <c r="W26" s="2" t="s">
        <v>23</v>
      </c>
      <c r="X26" s="5">
        <v>35644</v>
      </c>
      <c r="Y26" s="5">
        <v>8911000</v>
      </c>
      <c r="Z26" s="5">
        <v>0</v>
      </c>
      <c r="AA26" s="5">
        <f t="shared" si="5"/>
        <v>8911000</v>
      </c>
      <c r="AB26" s="9"/>
      <c r="AC26" s="1">
        <v>20</v>
      </c>
      <c r="AD26" s="2" t="s">
        <v>23</v>
      </c>
      <c r="AE26" s="5">
        <v>496</v>
      </c>
      <c r="AF26" s="5">
        <v>99200</v>
      </c>
      <c r="AG26" s="5">
        <v>0</v>
      </c>
      <c r="AH26" s="5">
        <f t="shared" si="6"/>
        <v>99200</v>
      </c>
      <c r="AI26" s="9"/>
      <c r="AJ26" s="1">
        <v>20</v>
      </c>
      <c r="AK26" s="2" t="s">
        <v>23</v>
      </c>
      <c r="AL26" s="5">
        <v>410</v>
      </c>
      <c r="AM26" s="5">
        <v>61500</v>
      </c>
      <c r="AN26" s="5">
        <v>0</v>
      </c>
      <c r="AO26" s="5">
        <f t="shared" si="7"/>
        <v>61500</v>
      </c>
      <c r="AP26" s="9"/>
      <c r="AQ26" s="1">
        <v>20</v>
      </c>
      <c r="AR26" s="2" t="s">
        <v>23</v>
      </c>
      <c r="AS26" s="5">
        <v>898</v>
      </c>
      <c r="AT26" s="5">
        <v>179600</v>
      </c>
      <c r="AU26" s="5">
        <v>0</v>
      </c>
      <c r="AV26" s="5">
        <f t="shared" si="8"/>
        <v>179600</v>
      </c>
      <c r="AW26" s="9"/>
      <c r="AX26" s="1">
        <v>20</v>
      </c>
      <c r="AY26" s="2" t="s">
        <v>23</v>
      </c>
      <c r="AZ26" s="5">
        <v>898</v>
      </c>
      <c r="BA26" s="5">
        <v>89800</v>
      </c>
      <c r="BB26" s="5">
        <v>0</v>
      </c>
      <c r="BC26" s="5">
        <f t="shared" si="9"/>
        <v>89800</v>
      </c>
      <c r="BD26" s="9"/>
      <c r="BE26" s="1">
        <v>20</v>
      </c>
      <c r="BF26" s="2" t="s">
        <v>23</v>
      </c>
      <c r="BG26" s="5">
        <v>898</v>
      </c>
      <c r="BH26" s="5">
        <v>269400</v>
      </c>
      <c r="BI26" s="5">
        <v>0</v>
      </c>
      <c r="BJ26" s="5">
        <f t="shared" si="10"/>
        <v>269400</v>
      </c>
      <c r="BK26" s="9"/>
      <c r="BL26" s="1">
        <v>20</v>
      </c>
      <c r="BM26" s="2" t="s">
        <v>23</v>
      </c>
      <c r="BN26" s="5">
        <v>65641</v>
      </c>
      <c r="BO26" s="5">
        <v>16663325</v>
      </c>
      <c r="BP26" s="5">
        <v>0</v>
      </c>
      <c r="BQ26" s="5">
        <f t="shared" si="11"/>
        <v>16663325</v>
      </c>
      <c r="BR26" s="9"/>
      <c r="BS26" s="1">
        <v>20</v>
      </c>
      <c r="BT26" s="2" t="s">
        <v>23</v>
      </c>
      <c r="BU26" s="5">
        <v>0</v>
      </c>
      <c r="BV26" s="5">
        <v>0</v>
      </c>
      <c r="BW26" s="5">
        <v>0</v>
      </c>
      <c r="BX26" s="5">
        <f t="shared" si="12"/>
        <v>0</v>
      </c>
      <c r="BY26" s="9"/>
      <c r="BZ26" s="1">
        <v>20</v>
      </c>
      <c r="CA26" s="2" t="s">
        <v>23</v>
      </c>
      <c r="CB26" s="5">
        <v>1691</v>
      </c>
      <c r="CC26" s="5">
        <v>338200</v>
      </c>
      <c r="CD26" s="5">
        <v>0</v>
      </c>
      <c r="CE26" s="5">
        <f t="shared" si="13"/>
        <v>338200</v>
      </c>
      <c r="CF26" s="9"/>
      <c r="CG26" s="1">
        <v>20</v>
      </c>
      <c r="CH26" s="2" t="s">
        <v>23</v>
      </c>
      <c r="CI26" s="5">
        <v>1691</v>
      </c>
      <c r="CJ26" s="5">
        <v>338200</v>
      </c>
      <c r="CK26" s="5">
        <v>0</v>
      </c>
      <c r="CL26" s="5">
        <f t="shared" si="14"/>
        <v>338200</v>
      </c>
      <c r="CM26" s="9"/>
      <c r="CN26" s="1">
        <v>20</v>
      </c>
      <c r="CO26" s="2" t="s">
        <v>23</v>
      </c>
      <c r="CP26" s="5">
        <v>1691</v>
      </c>
      <c r="CQ26" s="5">
        <v>760950</v>
      </c>
      <c r="CR26" s="5">
        <v>0</v>
      </c>
      <c r="CS26" s="5">
        <f t="shared" si="15"/>
        <v>760950</v>
      </c>
      <c r="CT26" s="9"/>
      <c r="CU26" s="1">
        <v>20</v>
      </c>
      <c r="CV26" s="2" t="s">
        <v>23</v>
      </c>
      <c r="CW26" s="5">
        <v>6747</v>
      </c>
      <c r="CX26" s="5">
        <v>1012050</v>
      </c>
      <c r="CY26" s="5">
        <v>0</v>
      </c>
      <c r="CZ26" s="5">
        <f t="shared" si="16"/>
        <v>1012050</v>
      </c>
      <c r="DA26" s="9"/>
      <c r="DB26" s="1">
        <v>20</v>
      </c>
      <c r="DC26" s="2" t="s">
        <v>23</v>
      </c>
      <c r="DD26" s="5">
        <v>100</v>
      </c>
      <c r="DE26" s="5">
        <v>15000</v>
      </c>
      <c r="DF26" s="5">
        <v>0</v>
      </c>
      <c r="DG26" s="5">
        <f t="shared" si="17"/>
        <v>15000</v>
      </c>
      <c r="DH26" s="9"/>
      <c r="DI26" s="1">
        <v>20</v>
      </c>
      <c r="DJ26" s="2" t="s">
        <v>23</v>
      </c>
      <c r="DK26" s="5">
        <v>100</v>
      </c>
      <c r="DL26" s="5">
        <v>50000</v>
      </c>
      <c r="DM26" s="5">
        <v>0</v>
      </c>
      <c r="DN26" s="5">
        <f t="shared" si="18"/>
        <v>50000</v>
      </c>
      <c r="DO26" s="9"/>
      <c r="DP26" s="1">
        <v>20</v>
      </c>
      <c r="DQ26" s="2" t="s">
        <v>23</v>
      </c>
      <c r="DR26" s="5">
        <v>1478</v>
      </c>
      <c r="DS26" s="5">
        <v>1478000</v>
      </c>
      <c r="DT26" s="5">
        <v>0</v>
      </c>
      <c r="DU26" s="5">
        <f t="shared" si="19"/>
        <v>1478000</v>
      </c>
      <c r="DV26" s="9"/>
      <c r="DW26" s="1">
        <v>20</v>
      </c>
      <c r="DX26" s="2" t="s">
        <v>23</v>
      </c>
      <c r="DY26" s="5">
        <v>2411</v>
      </c>
      <c r="DZ26" s="5">
        <v>241100</v>
      </c>
      <c r="EA26" s="5">
        <v>0</v>
      </c>
      <c r="EB26" s="5">
        <f t="shared" si="20"/>
        <v>241100</v>
      </c>
      <c r="EC26" s="9"/>
      <c r="ED26" s="1">
        <v>20</v>
      </c>
      <c r="EE26" s="2" t="s">
        <v>23</v>
      </c>
      <c r="EF26" s="5">
        <v>0</v>
      </c>
      <c r="EG26" s="5">
        <v>0</v>
      </c>
      <c r="EH26" s="5">
        <v>0</v>
      </c>
      <c r="EI26" s="5">
        <f t="shared" si="21"/>
        <v>0</v>
      </c>
      <c r="EJ26" s="9"/>
      <c r="EK26" s="1">
        <v>20</v>
      </c>
      <c r="EL26" s="2" t="s">
        <v>23</v>
      </c>
      <c r="EM26" s="5">
        <v>0</v>
      </c>
      <c r="EN26" s="5">
        <v>370000</v>
      </c>
      <c r="EO26" s="5">
        <v>144000</v>
      </c>
      <c r="EP26" s="5">
        <f t="shared" si="22"/>
        <v>514000</v>
      </c>
      <c r="EQ26" s="9"/>
      <c r="ER26" s="1">
        <v>20</v>
      </c>
      <c r="ES26" s="2" t="s">
        <v>23</v>
      </c>
      <c r="ET26" s="5">
        <v>0</v>
      </c>
      <c r="EU26" s="5">
        <v>0</v>
      </c>
      <c r="EV26" s="5">
        <v>0</v>
      </c>
      <c r="EW26" s="5">
        <f t="shared" si="23"/>
        <v>0</v>
      </c>
      <c r="EX26" s="9"/>
      <c r="EY26" s="1">
        <v>20</v>
      </c>
      <c r="EZ26" s="2" t="s">
        <v>23</v>
      </c>
      <c r="FA26" s="5">
        <v>0</v>
      </c>
      <c r="FB26" s="5">
        <v>0</v>
      </c>
      <c r="FC26" s="5">
        <v>0</v>
      </c>
      <c r="FD26" s="5">
        <f t="shared" si="24"/>
        <v>0</v>
      </c>
      <c r="FE26" s="9"/>
      <c r="FF26" s="1">
        <v>20</v>
      </c>
      <c r="FG26" s="2" t="s">
        <v>23</v>
      </c>
      <c r="FH26" s="5">
        <v>0</v>
      </c>
      <c r="FI26" s="5">
        <v>0</v>
      </c>
      <c r="FJ26" s="5">
        <v>0</v>
      </c>
      <c r="FK26" s="5">
        <f t="shared" si="25"/>
        <v>0</v>
      </c>
      <c r="FL26" s="9"/>
      <c r="FM26" s="1">
        <v>20</v>
      </c>
      <c r="FN26" s="2" t="s">
        <v>23</v>
      </c>
      <c r="FO26" s="5">
        <v>2230431</v>
      </c>
      <c r="FP26" s="5">
        <v>0</v>
      </c>
      <c r="FQ26" s="5">
        <v>0</v>
      </c>
      <c r="FR26" s="5">
        <f t="shared" si="26"/>
        <v>0</v>
      </c>
      <c r="FS26" s="9"/>
      <c r="FT26" s="1">
        <v>20</v>
      </c>
      <c r="FU26" s="2" t="s">
        <v>23</v>
      </c>
      <c r="FV26" s="5">
        <v>408</v>
      </c>
      <c r="FW26" s="5">
        <v>102000</v>
      </c>
      <c r="FX26" s="5">
        <v>12750</v>
      </c>
      <c r="FY26" s="5">
        <f t="shared" si="27"/>
        <v>114750</v>
      </c>
      <c r="FZ26" s="9"/>
      <c r="GA26" s="1">
        <v>20</v>
      </c>
      <c r="GB26" s="2" t="s">
        <v>23</v>
      </c>
      <c r="GC26" s="5">
        <v>246</v>
      </c>
      <c r="GD26" s="5">
        <v>98400</v>
      </c>
      <c r="GE26" s="5">
        <v>12000</v>
      </c>
      <c r="GF26" s="5">
        <f t="shared" si="28"/>
        <v>110400</v>
      </c>
      <c r="GG26" s="9"/>
      <c r="GH26" s="1">
        <v>20</v>
      </c>
      <c r="GI26" s="2" t="s">
        <v>23</v>
      </c>
      <c r="GJ26" s="5">
        <v>162</v>
      </c>
      <c r="GK26" s="5">
        <v>97200</v>
      </c>
      <c r="GL26" s="5">
        <v>12000</v>
      </c>
      <c r="GM26" s="5">
        <f t="shared" si="29"/>
        <v>109200</v>
      </c>
      <c r="GN26" s="9"/>
      <c r="GO26" s="1">
        <v>20</v>
      </c>
      <c r="GP26" s="2" t="s">
        <v>23</v>
      </c>
      <c r="GQ26" s="5">
        <v>420</v>
      </c>
      <c r="GR26" s="5">
        <v>42000</v>
      </c>
      <c r="GS26" s="5">
        <v>0</v>
      </c>
      <c r="GT26" s="5">
        <f t="shared" si="30"/>
        <v>42000</v>
      </c>
      <c r="GU26" s="9"/>
      <c r="GV26" s="1">
        <v>20</v>
      </c>
      <c r="GW26" s="2" t="s">
        <v>23</v>
      </c>
      <c r="GX26" s="5">
        <v>0</v>
      </c>
      <c r="GY26" s="5">
        <v>5000</v>
      </c>
      <c r="GZ26" s="5">
        <v>0</v>
      </c>
      <c r="HA26" s="5">
        <f t="shared" si="31"/>
        <v>5000</v>
      </c>
      <c r="HB26" s="9"/>
      <c r="HC26" s="1">
        <v>20</v>
      </c>
      <c r="HD26" s="2" t="s">
        <v>23</v>
      </c>
      <c r="HE26" s="5">
        <v>1674</v>
      </c>
      <c r="HF26" s="5">
        <v>13057200</v>
      </c>
      <c r="HG26" s="5">
        <v>0</v>
      </c>
      <c r="HH26" s="5">
        <f t="shared" si="32"/>
        <v>13057200</v>
      </c>
      <c r="HI26" s="9"/>
      <c r="HJ26" s="1">
        <v>20</v>
      </c>
      <c r="HK26" s="2" t="s">
        <v>23</v>
      </c>
      <c r="HL26" s="5"/>
      <c r="HM26" s="5"/>
      <c r="HN26" s="5"/>
      <c r="HO26" s="5">
        <f t="shared" si="33"/>
        <v>0</v>
      </c>
      <c r="HP26" s="9"/>
      <c r="HQ26" s="1">
        <v>20</v>
      </c>
      <c r="HR26" s="2" t="s">
        <v>23</v>
      </c>
      <c r="HS26" s="5"/>
      <c r="HT26" s="5"/>
      <c r="HU26" s="5">
        <v>0</v>
      </c>
      <c r="HV26" s="5">
        <f t="shared" si="34"/>
        <v>0</v>
      </c>
      <c r="HW26" s="9"/>
      <c r="HX26" s="1">
        <v>20</v>
      </c>
      <c r="HY26" s="2" t="s">
        <v>23</v>
      </c>
      <c r="HZ26" s="5">
        <v>52</v>
      </c>
      <c r="IA26" s="5">
        <v>260000</v>
      </c>
      <c r="IB26" s="5">
        <v>0</v>
      </c>
      <c r="IC26" s="5">
        <f t="shared" si="35"/>
        <v>260000</v>
      </c>
      <c r="ID26" s="9"/>
      <c r="IE26" s="1">
        <v>20</v>
      </c>
      <c r="IF26" s="2" t="s">
        <v>23</v>
      </c>
      <c r="IG26" s="5">
        <v>98</v>
      </c>
      <c r="IH26" s="5">
        <v>5880000</v>
      </c>
      <c r="II26" s="5">
        <v>0</v>
      </c>
      <c r="IJ26" s="5">
        <f t="shared" si="36"/>
        <v>5880000</v>
      </c>
      <c r="IK26" s="9"/>
      <c r="IL26" s="1">
        <v>20</v>
      </c>
      <c r="IM26" s="2" t="s">
        <v>23</v>
      </c>
      <c r="IN26" s="5">
        <v>1753</v>
      </c>
      <c r="IO26" s="5">
        <v>1753000</v>
      </c>
      <c r="IP26" s="5">
        <v>0</v>
      </c>
      <c r="IQ26" s="5">
        <f t="shared" si="37"/>
        <v>1753000</v>
      </c>
      <c r="IR26" s="9"/>
      <c r="IS26" s="1">
        <v>20</v>
      </c>
      <c r="IT26" s="2" t="s">
        <v>23</v>
      </c>
      <c r="IU26" s="5">
        <v>13</v>
      </c>
      <c r="IV26" s="5">
        <v>45500</v>
      </c>
      <c r="IW26" s="5">
        <v>0</v>
      </c>
      <c r="IX26" s="5">
        <f t="shared" si="38"/>
        <v>45500</v>
      </c>
      <c r="IY26" s="9"/>
      <c r="IZ26" s="1">
        <v>20</v>
      </c>
      <c r="JA26" s="2" t="s">
        <v>23</v>
      </c>
      <c r="JB26" s="5">
        <v>2138</v>
      </c>
      <c r="JC26" s="5">
        <v>3848400</v>
      </c>
      <c r="JD26" s="5">
        <v>0</v>
      </c>
      <c r="JE26" s="5">
        <f t="shared" si="39"/>
        <v>3848400</v>
      </c>
      <c r="JF26" s="9"/>
      <c r="JG26" s="1">
        <v>20</v>
      </c>
      <c r="JH26" s="2" t="s">
        <v>23</v>
      </c>
      <c r="JI26" s="5">
        <v>0</v>
      </c>
      <c r="JJ26" s="5">
        <v>0</v>
      </c>
      <c r="JK26" s="5">
        <v>0</v>
      </c>
      <c r="JL26" s="5">
        <f t="shared" si="40"/>
        <v>0</v>
      </c>
      <c r="JM26" s="9"/>
      <c r="JN26" s="1">
        <v>20</v>
      </c>
      <c r="JO26" s="2" t="s">
        <v>23</v>
      </c>
      <c r="JP26" s="5">
        <v>0</v>
      </c>
      <c r="JQ26" s="5">
        <v>6272000</v>
      </c>
      <c r="JR26" s="5">
        <v>0</v>
      </c>
      <c r="JS26" s="5">
        <f t="shared" si="41"/>
        <v>6272000</v>
      </c>
      <c r="JT26" s="9"/>
      <c r="JU26" s="1">
        <v>20</v>
      </c>
      <c r="JV26" s="2" t="s">
        <v>23</v>
      </c>
      <c r="JW26" s="5">
        <v>0</v>
      </c>
      <c r="JX26" s="5">
        <v>0</v>
      </c>
      <c r="JY26" s="5">
        <v>0</v>
      </c>
      <c r="JZ26" s="5">
        <f t="shared" si="42"/>
        <v>0</v>
      </c>
      <c r="KA26" s="9"/>
      <c r="KB26" s="1">
        <v>20</v>
      </c>
      <c r="KC26" s="2" t="s">
        <v>23</v>
      </c>
      <c r="KD26" s="5">
        <v>1564.7268779999999</v>
      </c>
      <c r="KE26" s="5">
        <v>9380000</v>
      </c>
      <c r="KF26" s="5">
        <v>400000</v>
      </c>
      <c r="KG26" s="5">
        <f t="shared" si="43"/>
        <v>9780000</v>
      </c>
      <c r="KH26" s="9"/>
      <c r="KI26" s="1">
        <v>20</v>
      </c>
      <c r="KJ26" s="2" t="s">
        <v>23</v>
      </c>
      <c r="KK26" s="5">
        <v>0</v>
      </c>
      <c r="KL26" s="5">
        <v>0</v>
      </c>
      <c r="KM26" s="5">
        <v>0</v>
      </c>
      <c r="KN26" s="5">
        <f t="shared" si="44"/>
        <v>0</v>
      </c>
      <c r="KO26" s="9"/>
      <c r="KP26" s="1">
        <v>20</v>
      </c>
      <c r="KQ26" s="2" t="s">
        <v>23</v>
      </c>
      <c r="KR26" s="5">
        <v>0</v>
      </c>
      <c r="KS26" s="5">
        <v>0</v>
      </c>
      <c r="KT26" s="5">
        <v>0</v>
      </c>
      <c r="KU26" s="5">
        <f t="shared" si="45"/>
        <v>0</v>
      </c>
      <c r="KV26" s="9"/>
      <c r="KW26" s="1">
        <v>20</v>
      </c>
      <c r="KX26" s="2" t="s">
        <v>23</v>
      </c>
      <c r="KY26" s="5">
        <v>0</v>
      </c>
      <c r="KZ26" s="5">
        <v>0</v>
      </c>
      <c r="LA26" s="5">
        <v>0</v>
      </c>
      <c r="LB26" s="5">
        <f t="shared" si="46"/>
        <v>0</v>
      </c>
      <c r="LC26" s="9"/>
      <c r="LD26" s="1">
        <v>20</v>
      </c>
      <c r="LE26" s="2" t="s">
        <v>23</v>
      </c>
      <c r="LF26" s="5">
        <v>0</v>
      </c>
      <c r="LG26" s="5">
        <v>25000</v>
      </c>
      <c r="LH26" s="5">
        <v>0</v>
      </c>
      <c r="LI26" s="5">
        <f t="shared" si="47"/>
        <v>25000</v>
      </c>
      <c r="LJ26" s="9"/>
      <c r="LK26" s="1">
        <v>20</v>
      </c>
      <c r="LL26" s="2" t="s">
        <v>23</v>
      </c>
      <c r="LM26" s="5">
        <v>0</v>
      </c>
      <c r="LN26" s="5">
        <v>0</v>
      </c>
      <c r="LO26" s="5">
        <v>0</v>
      </c>
      <c r="LP26" s="5">
        <f t="shared" si="48"/>
        <v>0</v>
      </c>
      <c r="LQ26" s="9"/>
      <c r="LR26" s="1">
        <v>20</v>
      </c>
      <c r="LS26" s="2" t="s">
        <v>23</v>
      </c>
      <c r="LT26" s="5">
        <v>69</v>
      </c>
      <c r="LU26" s="5">
        <v>1844466.6</v>
      </c>
      <c r="LV26" s="5">
        <v>10000000</v>
      </c>
      <c r="LW26" s="5">
        <f t="shared" si="49"/>
        <v>11844466.6</v>
      </c>
      <c r="LX26" s="9"/>
      <c r="LY26" s="1">
        <v>20</v>
      </c>
      <c r="LZ26" s="2" t="s">
        <v>23</v>
      </c>
      <c r="MA26" s="5">
        <v>826</v>
      </c>
      <c r="MB26" s="5">
        <v>76800</v>
      </c>
      <c r="MC26" s="5">
        <v>38400</v>
      </c>
      <c r="MD26" s="5">
        <f t="shared" si="50"/>
        <v>115200</v>
      </c>
      <c r="ME26" s="9"/>
      <c r="MF26" s="1">
        <v>20</v>
      </c>
      <c r="MG26" s="2" t="s">
        <v>23</v>
      </c>
      <c r="MH26" s="5">
        <v>0</v>
      </c>
      <c r="MI26" s="5">
        <v>300000</v>
      </c>
      <c r="MJ26" s="5">
        <v>0</v>
      </c>
      <c r="MK26" s="5">
        <f t="shared" si="51"/>
        <v>300000</v>
      </c>
      <c r="ML26" s="9"/>
      <c r="MM26" s="1">
        <v>20</v>
      </c>
      <c r="MN26" s="2" t="s">
        <v>23</v>
      </c>
      <c r="MO26" s="5">
        <v>170</v>
      </c>
      <c r="MP26" s="5">
        <v>11560</v>
      </c>
      <c r="MQ26" s="5">
        <v>0</v>
      </c>
      <c r="MR26" s="5">
        <f t="shared" si="52"/>
        <v>11560</v>
      </c>
      <c r="MS26" s="9"/>
      <c r="MT26" s="1">
        <v>20</v>
      </c>
      <c r="MU26" s="2" t="s">
        <v>23</v>
      </c>
      <c r="MV26" s="5">
        <v>1</v>
      </c>
      <c r="MW26" s="5">
        <v>15000</v>
      </c>
      <c r="MX26" s="5">
        <v>0</v>
      </c>
      <c r="MY26" s="5">
        <f t="shared" si="53"/>
        <v>15000</v>
      </c>
      <c r="MZ26" s="9"/>
      <c r="NA26" s="1">
        <v>20</v>
      </c>
      <c r="NB26" s="2" t="s">
        <v>23</v>
      </c>
      <c r="NC26" s="5">
        <v>0</v>
      </c>
      <c r="ND26" s="5">
        <f t="shared" si="54"/>
        <v>105376051.59999999</v>
      </c>
      <c r="NE26" s="5">
        <f t="shared" si="0"/>
        <v>10619150</v>
      </c>
      <c r="NF26" s="5">
        <f t="shared" si="1"/>
        <v>115995201.59999999</v>
      </c>
      <c r="NG26" s="9"/>
    </row>
    <row r="27" spans="1:371" ht="16.5" hidden="1">
      <c r="A27" s="23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2"/>
        <v>0</v>
      </c>
      <c r="G27" s="9"/>
      <c r="H27" s="1">
        <v>21</v>
      </c>
      <c r="I27" s="2" t="s">
        <v>24</v>
      </c>
      <c r="J27" s="5">
        <v>67590</v>
      </c>
      <c r="K27" s="5">
        <v>40380000</v>
      </c>
      <c r="L27" s="5">
        <v>0</v>
      </c>
      <c r="M27" s="5">
        <f t="shared" si="3"/>
        <v>40380000</v>
      </c>
      <c r="N27" s="9"/>
      <c r="O27" s="1">
        <v>21</v>
      </c>
      <c r="P27" s="2" t="s">
        <v>24</v>
      </c>
      <c r="Q27" s="5">
        <v>1753</v>
      </c>
      <c r="R27" s="5">
        <v>525900</v>
      </c>
      <c r="S27" s="5">
        <v>0</v>
      </c>
      <c r="T27" s="5">
        <f t="shared" si="4"/>
        <v>525900</v>
      </c>
      <c r="U27" s="9"/>
      <c r="V27" s="1">
        <v>21</v>
      </c>
      <c r="W27" s="2" t="s">
        <v>24</v>
      </c>
      <c r="X27" s="5">
        <v>64010</v>
      </c>
      <c r="Y27" s="5">
        <v>16002500</v>
      </c>
      <c r="Z27" s="5">
        <v>0</v>
      </c>
      <c r="AA27" s="5">
        <f t="shared" si="5"/>
        <v>16002500</v>
      </c>
      <c r="AB27" s="9"/>
      <c r="AC27" s="1">
        <v>21</v>
      </c>
      <c r="AD27" s="2" t="s">
        <v>24</v>
      </c>
      <c r="AE27" s="5">
        <v>1005</v>
      </c>
      <c r="AF27" s="5">
        <v>201000</v>
      </c>
      <c r="AG27" s="5">
        <v>0</v>
      </c>
      <c r="AH27" s="5">
        <f t="shared" si="6"/>
        <v>201000</v>
      </c>
      <c r="AI27" s="9"/>
      <c r="AJ27" s="1">
        <v>21</v>
      </c>
      <c r="AK27" s="2" t="s">
        <v>24</v>
      </c>
      <c r="AL27" s="5">
        <v>410</v>
      </c>
      <c r="AM27" s="5">
        <v>61500</v>
      </c>
      <c r="AN27" s="5">
        <v>0</v>
      </c>
      <c r="AO27" s="5">
        <f t="shared" si="7"/>
        <v>61500</v>
      </c>
      <c r="AP27" s="9"/>
      <c r="AQ27" s="1">
        <v>21</v>
      </c>
      <c r="AR27" s="2" t="s">
        <v>24</v>
      </c>
      <c r="AS27" s="5">
        <v>1753</v>
      </c>
      <c r="AT27" s="5">
        <v>350600</v>
      </c>
      <c r="AU27" s="5">
        <v>0</v>
      </c>
      <c r="AV27" s="5">
        <f t="shared" si="8"/>
        <v>350600</v>
      </c>
      <c r="AW27" s="9"/>
      <c r="AX27" s="1">
        <v>21</v>
      </c>
      <c r="AY27" s="2" t="s">
        <v>24</v>
      </c>
      <c r="AZ27" s="5">
        <v>1753</v>
      </c>
      <c r="BA27" s="5">
        <v>175300</v>
      </c>
      <c r="BB27" s="5">
        <v>0</v>
      </c>
      <c r="BC27" s="5">
        <f t="shared" si="9"/>
        <v>175300</v>
      </c>
      <c r="BD27" s="9"/>
      <c r="BE27" s="1">
        <v>21</v>
      </c>
      <c r="BF27" s="2" t="s">
        <v>24</v>
      </c>
      <c r="BG27" s="5">
        <v>1753</v>
      </c>
      <c r="BH27" s="5">
        <v>525900</v>
      </c>
      <c r="BI27" s="5">
        <v>0</v>
      </c>
      <c r="BJ27" s="5">
        <f t="shared" si="10"/>
        <v>525900</v>
      </c>
      <c r="BK27" s="9"/>
      <c r="BL27" s="1">
        <v>21</v>
      </c>
      <c r="BM27" s="2" t="s">
        <v>24</v>
      </c>
      <c r="BN27" s="5">
        <v>116582</v>
      </c>
      <c r="BO27" s="5">
        <v>29876100</v>
      </c>
      <c r="BP27" s="5">
        <v>0</v>
      </c>
      <c r="BQ27" s="5">
        <f t="shared" si="11"/>
        <v>29876100</v>
      </c>
      <c r="BR27" s="9"/>
      <c r="BS27" s="1">
        <v>21</v>
      </c>
      <c r="BT27" s="2" t="s">
        <v>24</v>
      </c>
      <c r="BU27" s="5">
        <v>0</v>
      </c>
      <c r="BV27" s="5">
        <v>0</v>
      </c>
      <c r="BW27" s="5">
        <v>0</v>
      </c>
      <c r="BX27" s="5">
        <f t="shared" si="12"/>
        <v>0</v>
      </c>
      <c r="BY27" s="9"/>
      <c r="BZ27" s="1">
        <v>21</v>
      </c>
      <c r="CA27" s="2" t="s">
        <v>24</v>
      </c>
      <c r="CB27" s="5">
        <v>3922</v>
      </c>
      <c r="CC27" s="5">
        <v>784400</v>
      </c>
      <c r="CD27" s="5">
        <v>0</v>
      </c>
      <c r="CE27" s="5">
        <f t="shared" si="13"/>
        <v>784400</v>
      </c>
      <c r="CF27" s="9"/>
      <c r="CG27" s="1">
        <v>21</v>
      </c>
      <c r="CH27" s="2" t="s">
        <v>24</v>
      </c>
      <c r="CI27" s="5">
        <v>3922</v>
      </c>
      <c r="CJ27" s="5">
        <v>784400</v>
      </c>
      <c r="CK27" s="5">
        <v>0</v>
      </c>
      <c r="CL27" s="5">
        <f t="shared" si="14"/>
        <v>784400</v>
      </c>
      <c r="CM27" s="9"/>
      <c r="CN27" s="1">
        <v>21</v>
      </c>
      <c r="CO27" s="2" t="s">
        <v>24</v>
      </c>
      <c r="CP27" s="5">
        <v>3922</v>
      </c>
      <c r="CQ27" s="5">
        <v>1764900</v>
      </c>
      <c r="CR27" s="5">
        <v>0</v>
      </c>
      <c r="CS27" s="5">
        <f t="shared" si="15"/>
        <v>1764900</v>
      </c>
      <c r="CT27" s="9"/>
      <c r="CU27" s="1">
        <v>21</v>
      </c>
      <c r="CV27" s="2" t="s">
        <v>24</v>
      </c>
      <c r="CW27" s="5">
        <v>4601</v>
      </c>
      <c r="CX27" s="5">
        <v>690150</v>
      </c>
      <c r="CY27" s="5">
        <v>0</v>
      </c>
      <c r="CZ27" s="5">
        <f t="shared" si="16"/>
        <v>690150</v>
      </c>
      <c r="DA27" s="9"/>
      <c r="DB27" s="1">
        <v>21</v>
      </c>
      <c r="DC27" s="2" t="s">
        <v>24</v>
      </c>
      <c r="DD27" s="5">
        <v>100</v>
      </c>
      <c r="DE27" s="5">
        <v>15000</v>
      </c>
      <c r="DF27" s="5">
        <v>0</v>
      </c>
      <c r="DG27" s="5">
        <f t="shared" si="17"/>
        <v>15000</v>
      </c>
      <c r="DH27" s="9"/>
      <c r="DI27" s="1">
        <v>21</v>
      </c>
      <c r="DJ27" s="2" t="s">
        <v>24</v>
      </c>
      <c r="DK27" s="5">
        <v>150</v>
      </c>
      <c r="DL27" s="5">
        <v>75000</v>
      </c>
      <c r="DM27" s="5">
        <v>0</v>
      </c>
      <c r="DN27" s="5">
        <f t="shared" si="18"/>
        <v>75000</v>
      </c>
      <c r="DO27" s="9"/>
      <c r="DP27" s="1">
        <v>21</v>
      </c>
      <c r="DQ27" s="2" t="s">
        <v>24</v>
      </c>
      <c r="DR27" s="5">
        <v>942</v>
      </c>
      <c r="DS27" s="5">
        <v>942000</v>
      </c>
      <c r="DT27" s="5">
        <v>0</v>
      </c>
      <c r="DU27" s="5">
        <f t="shared" si="19"/>
        <v>942000</v>
      </c>
      <c r="DV27" s="9"/>
      <c r="DW27" s="1">
        <v>21</v>
      </c>
      <c r="DX27" s="2" t="s">
        <v>24</v>
      </c>
      <c r="DY27" s="5">
        <v>4446</v>
      </c>
      <c r="DZ27" s="5">
        <v>444600</v>
      </c>
      <c r="EA27" s="5">
        <v>0</v>
      </c>
      <c r="EB27" s="5">
        <f t="shared" si="20"/>
        <v>444600</v>
      </c>
      <c r="EC27" s="9"/>
      <c r="ED27" s="1">
        <v>21</v>
      </c>
      <c r="EE27" s="2" t="s">
        <v>24</v>
      </c>
      <c r="EF27" s="5">
        <v>0</v>
      </c>
      <c r="EG27" s="5">
        <v>0</v>
      </c>
      <c r="EH27" s="5">
        <v>0</v>
      </c>
      <c r="EI27" s="5">
        <f t="shared" si="21"/>
        <v>0</v>
      </c>
      <c r="EJ27" s="9"/>
      <c r="EK27" s="1">
        <v>21</v>
      </c>
      <c r="EL27" s="2" t="s">
        <v>24</v>
      </c>
      <c r="EM27" s="5">
        <v>0</v>
      </c>
      <c r="EN27" s="5">
        <v>350000</v>
      </c>
      <c r="EO27" s="5">
        <v>122333.33333333333</v>
      </c>
      <c r="EP27" s="5">
        <f t="shared" si="22"/>
        <v>472333.33333333331</v>
      </c>
      <c r="EQ27" s="9"/>
      <c r="ER27" s="1">
        <v>21</v>
      </c>
      <c r="ES27" s="2" t="s">
        <v>24</v>
      </c>
      <c r="ET27" s="5">
        <v>0</v>
      </c>
      <c r="EU27" s="5">
        <v>0</v>
      </c>
      <c r="EV27" s="5">
        <v>0</v>
      </c>
      <c r="EW27" s="5">
        <f t="shared" si="23"/>
        <v>0</v>
      </c>
      <c r="EX27" s="9"/>
      <c r="EY27" s="1">
        <v>21</v>
      </c>
      <c r="EZ27" s="2" t="s">
        <v>24</v>
      </c>
      <c r="FA27" s="5">
        <v>0</v>
      </c>
      <c r="FB27" s="5">
        <v>0</v>
      </c>
      <c r="FC27" s="5">
        <v>0</v>
      </c>
      <c r="FD27" s="5">
        <f t="shared" si="24"/>
        <v>0</v>
      </c>
      <c r="FE27" s="9"/>
      <c r="FF27" s="1">
        <v>21</v>
      </c>
      <c r="FG27" s="2" t="s">
        <v>24</v>
      </c>
      <c r="FH27" s="5">
        <v>0</v>
      </c>
      <c r="FI27" s="5">
        <v>0</v>
      </c>
      <c r="FJ27" s="5">
        <v>0</v>
      </c>
      <c r="FK27" s="5">
        <f t="shared" si="25"/>
        <v>0</v>
      </c>
      <c r="FL27" s="9"/>
      <c r="FM27" s="1">
        <v>21</v>
      </c>
      <c r="FN27" s="2" t="s">
        <v>24</v>
      </c>
      <c r="FO27" s="5">
        <v>5005221</v>
      </c>
      <c r="FP27" s="5">
        <v>0</v>
      </c>
      <c r="FQ27" s="5">
        <v>0</v>
      </c>
      <c r="FR27" s="5">
        <f t="shared" si="26"/>
        <v>0</v>
      </c>
      <c r="FS27" s="9"/>
      <c r="FT27" s="1">
        <v>21</v>
      </c>
      <c r="FU27" s="2" t="s">
        <v>24</v>
      </c>
      <c r="FV27" s="5">
        <v>872</v>
      </c>
      <c r="FW27" s="5">
        <v>218000</v>
      </c>
      <c r="FX27" s="5">
        <v>26500</v>
      </c>
      <c r="FY27" s="5">
        <f t="shared" si="27"/>
        <v>244500</v>
      </c>
      <c r="FZ27" s="9"/>
      <c r="GA27" s="1">
        <v>21</v>
      </c>
      <c r="GB27" s="2" t="s">
        <v>24</v>
      </c>
      <c r="GC27" s="5">
        <v>522</v>
      </c>
      <c r="GD27" s="5">
        <v>208800</v>
      </c>
      <c r="GE27" s="5">
        <v>26000</v>
      </c>
      <c r="GF27" s="5">
        <f t="shared" si="28"/>
        <v>234800</v>
      </c>
      <c r="GG27" s="9"/>
      <c r="GH27" s="1">
        <v>21</v>
      </c>
      <c r="GI27" s="2" t="s">
        <v>24</v>
      </c>
      <c r="GJ27" s="5">
        <v>350</v>
      </c>
      <c r="GK27" s="5">
        <v>210000</v>
      </c>
      <c r="GL27" s="5">
        <v>25800</v>
      </c>
      <c r="GM27" s="5">
        <f t="shared" si="29"/>
        <v>235800</v>
      </c>
      <c r="GN27" s="9"/>
      <c r="GO27" s="1">
        <v>21</v>
      </c>
      <c r="GP27" s="2" t="s">
        <v>24</v>
      </c>
      <c r="GQ27" s="5">
        <v>690</v>
      </c>
      <c r="GR27" s="5">
        <v>69000</v>
      </c>
      <c r="GS27" s="5">
        <v>0</v>
      </c>
      <c r="GT27" s="5">
        <f t="shared" si="30"/>
        <v>69000</v>
      </c>
      <c r="GU27" s="9"/>
      <c r="GV27" s="1">
        <v>21</v>
      </c>
      <c r="GW27" s="2" t="s">
        <v>24</v>
      </c>
      <c r="GX27" s="5">
        <v>0</v>
      </c>
      <c r="GY27" s="5">
        <v>5000</v>
      </c>
      <c r="GZ27" s="5">
        <v>0</v>
      </c>
      <c r="HA27" s="5">
        <f t="shared" si="31"/>
        <v>5000</v>
      </c>
      <c r="HB27" s="9"/>
      <c r="HC27" s="1">
        <v>21</v>
      </c>
      <c r="HD27" s="2" t="s">
        <v>24</v>
      </c>
      <c r="HE27" s="5">
        <v>3860</v>
      </c>
      <c r="HF27" s="5">
        <v>30108000</v>
      </c>
      <c r="HG27" s="5">
        <v>0</v>
      </c>
      <c r="HH27" s="5">
        <f t="shared" si="32"/>
        <v>30108000</v>
      </c>
      <c r="HI27" s="9"/>
      <c r="HJ27" s="1">
        <v>21</v>
      </c>
      <c r="HK27" s="2" t="s">
        <v>24</v>
      </c>
      <c r="HL27" s="5"/>
      <c r="HM27" s="5"/>
      <c r="HN27" s="5"/>
      <c r="HO27" s="5">
        <f t="shared" si="33"/>
        <v>0</v>
      </c>
      <c r="HP27" s="9"/>
      <c r="HQ27" s="1">
        <v>21</v>
      </c>
      <c r="HR27" s="2" t="s">
        <v>24</v>
      </c>
      <c r="HS27" s="5"/>
      <c r="HT27" s="5"/>
      <c r="HU27" s="5">
        <v>0</v>
      </c>
      <c r="HV27" s="5">
        <f t="shared" si="34"/>
        <v>0</v>
      </c>
      <c r="HW27" s="9"/>
      <c r="HX27" s="1">
        <v>21</v>
      </c>
      <c r="HY27" s="2" t="s">
        <v>24</v>
      </c>
      <c r="HZ27" s="5">
        <v>84</v>
      </c>
      <c r="IA27" s="5">
        <v>420000</v>
      </c>
      <c r="IB27" s="5">
        <v>0</v>
      </c>
      <c r="IC27" s="5">
        <f t="shared" si="35"/>
        <v>420000</v>
      </c>
      <c r="ID27" s="9"/>
      <c r="IE27" s="1">
        <v>21</v>
      </c>
      <c r="IF27" s="2" t="s">
        <v>24</v>
      </c>
      <c r="IG27" s="5">
        <v>205</v>
      </c>
      <c r="IH27" s="5">
        <v>12300000</v>
      </c>
      <c r="II27" s="5">
        <v>0</v>
      </c>
      <c r="IJ27" s="5">
        <f t="shared" si="36"/>
        <v>12300000</v>
      </c>
      <c r="IK27" s="9"/>
      <c r="IL27" s="1">
        <v>21</v>
      </c>
      <c r="IM27" s="2" t="s">
        <v>24</v>
      </c>
      <c r="IN27" s="5">
        <v>3995</v>
      </c>
      <c r="IO27" s="5">
        <v>3995000</v>
      </c>
      <c r="IP27" s="5">
        <v>0</v>
      </c>
      <c r="IQ27" s="5">
        <f t="shared" si="37"/>
        <v>3995000</v>
      </c>
      <c r="IR27" s="9"/>
      <c r="IS27" s="1">
        <v>21</v>
      </c>
      <c r="IT27" s="2" t="s">
        <v>24</v>
      </c>
      <c r="IU27" s="5">
        <v>21</v>
      </c>
      <c r="IV27" s="5">
        <v>73500</v>
      </c>
      <c r="IW27" s="5">
        <v>0</v>
      </c>
      <c r="IX27" s="5">
        <f t="shared" si="38"/>
        <v>73500</v>
      </c>
      <c r="IY27" s="9"/>
      <c r="IZ27" s="1">
        <v>21</v>
      </c>
      <c r="JA27" s="2" t="s">
        <v>24</v>
      </c>
      <c r="JB27" s="5">
        <v>3998</v>
      </c>
      <c r="JC27" s="5">
        <v>7196400</v>
      </c>
      <c r="JD27" s="5">
        <v>0</v>
      </c>
      <c r="JE27" s="5">
        <f t="shared" si="39"/>
        <v>7196400</v>
      </c>
      <c r="JF27" s="9"/>
      <c r="JG27" s="1">
        <v>21</v>
      </c>
      <c r="JH27" s="2" t="s">
        <v>24</v>
      </c>
      <c r="JI27" s="5">
        <v>0</v>
      </c>
      <c r="JJ27" s="5">
        <v>0</v>
      </c>
      <c r="JK27" s="5">
        <v>0</v>
      </c>
      <c r="JL27" s="5">
        <f t="shared" si="40"/>
        <v>0</v>
      </c>
      <c r="JM27" s="9"/>
      <c r="JN27" s="1">
        <v>21</v>
      </c>
      <c r="JO27" s="2" t="s">
        <v>24</v>
      </c>
      <c r="JP27" s="5">
        <v>0</v>
      </c>
      <c r="JQ27" s="5">
        <v>13285000</v>
      </c>
      <c r="JR27" s="5">
        <v>0</v>
      </c>
      <c r="JS27" s="5">
        <f t="shared" si="41"/>
        <v>13285000</v>
      </c>
      <c r="JT27" s="9"/>
      <c r="JU27" s="1">
        <v>21</v>
      </c>
      <c r="JV27" s="2" t="s">
        <v>24</v>
      </c>
      <c r="JW27" s="5">
        <v>0</v>
      </c>
      <c r="JX27" s="5">
        <v>0</v>
      </c>
      <c r="JY27" s="5">
        <v>0</v>
      </c>
      <c r="JZ27" s="5">
        <f t="shared" si="42"/>
        <v>0</v>
      </c>
      <c r="KA27" s="9"/>
      <c r="KB27" s="1">
        <v>21</v>
      </c>
      <c r="KC27" s="2" t="s">
        <v>24</v>
      </c>
      <c r="KD27" s="5">
        <v>3134.5418060000002</v>
      </c>
      <c r="KE27" s="5">
        <v>18880000</v>
      </c>
      <c r="KF27" s="5">
        <v>4816000</v>
      </c>
      <c r="KG27" s="5">
        <f t="shared" si="43"/>
        <v>23696000</v>
      </c>
      <c r="KH27" s="9"/>
      <c r="KI27" s="1">
        <v>21</v>
      </c>
      <c r="KJ27" s="2" t="s">
        <v>24</v>
      </c>
      <c r="KK27" s="5">
        <v>0</v>
      </c>
      <c r="KL27" s="5">
        <v>0</v>
      </c>
      <c r="KM27" s="5">
        <v>0</v>
      </c>
      <c r="KN27" s="5">
        <f t="shared" si="44"/>
        <v>0</v>
      </c>
      <c r="KO27" s="9"/>
      <c r="KP27" s="1">
        <v>21</v>
      </c>
      <c r="KQ27" s="2" t="s">
        <v>24</v>
      </c>
      <c r="KR27" s="5">
        <v>0</v>
      </c>
      <c r="KS27" s="5">
        <v>0</v>
      </c>
      <c r="KT27" s="5">
        <v>0</v>
      </c>
      <c r="KU27" s="5">
        <f t="shared" si="45"/>
        <v>0</v>
      </c>
      <c r="KV27" s="9"/>
      <c r="KW27" s="1">
        <v>21</v>
      </c>
      <c r="KX27" s="2" t="s">
        <v>24</v>
      </c>
      <c r="KY27" s="5">
        <v>0</v>
      </c>
      <c r="KZ27" s="5">
        <v>0</v>
      </c>
      <c r="LA27" s="5">
        <v>0</v>
      </c>
      <c r="LB27" s="5">
        <f t="shared" si="46"/>
        <v>0</v>
      </c>
      <c r="LC27" s="9"/>
      <c r="LD27" s="1">
        <v>21</v>
      </c>
      <c r="LE27" s="2" t="s">
        <v>24</v>
      </c>
      <c r="LF27" s="5">
        <v>0</v>
      </c>
      <c r="LG27" s="5">
        <v>25000</v>
      </c>
      <c r="LH27" s="5">
        <v>0</v>
      </c>
      <c r="LI27" s="5">
        <f t="shared" si="47"/>
        <v>25000</v>
      </c>
      <c r="LJ27" s="9"/>
      <c r="LK27" s="1">
        <v>21</v>
      </c>
      <c r="LL27" s="2" t="s">
        <v>24</v>
      </c>
      <c r="LM27" s="5">
        <v>0</v>
      </c>
      <c r="LN27" s="5">
        <v>0</v>
      </c>
      <c r="LO27" s="5">
        <v>0</v>
      </c>
      <c r="LP27" s="5">
        <f t="shared" si="48"/>
        <v>0</v>
      </c>
      <c r="LQ27" s="9"/>
      <c r="LR27" s="1">
        <v>21</v>
      </c>
      <c r="LS27" s="2" t="s">
        <v>24</v>
      </c>
      <c r="LT27" s="5">
        <v>76</v>
      </c>
      <c r="LU27" s="5">
        <v>1657513.4000000001</v>
      </c>
      <c r="LV27" s="5">
        <v>7500000</v>
      </c>
      <c r="LW27" s="5">
        <f t="shared" si="49"/>
        <v>9157513.4000000004</v>
      </c>
      <c r="LX27" s="9"/>
      <c r="LY27" s="1">
        <v>21</v>
      </c>
      <c r="LZ27" s="2" t="s">
        <v>24</v>
      </c>
      <c r="MA27" s="5">
        <v>1048</v>
      </c>
      <c r="MB27" s="5">
        <v>66000</v>
      </c>
      <c r="MC27" s="5">
        <v>33000</v>
      </c>
      <c r="MD27" s="5">
        <f t="shared" si="50"/>
        <v>99000</v>
      </c>
      <c r="ME27" s="9"/>
      <c r="MF27" s="1">
        <v>21</v>
      </c>
      <c r="MG27" s="2" t="s">
        <v>24</v>
      </c>
      <c r="MH27" s="5">
        <v>0</v>
      </c>
      <c r="MI27" s="5">
        <v>300000</v>
      </c>
      <c r="MJ27" s="5">
        <v>0</v>
      </c>
      <c r="MK27" s="5">
        <f t="shared" si="51"/>
        <v>300000</v>
      </c>
      <c r="ML27" s="9"/>
      <c r="MM27" s="1">
        <v>21</v>
      </c>
      <c r="MN27" s="2" t="s">
        <v>24</v>
      </c>
      <c r="MO27" s="5">
        <v>399</v>
      </c>
      <c r="MP27" s="5">
        <v>27132</v>
      </c>
      <c r="MQ27" s="5">
        <v>0</v>
      </c>
      <c r="MR27" s="5">
        <f t="shared" si="52"/>
        <v>27132</v>
      </c>
      <c r="MS27" s="9"/>
      <c r="MT27" s="1">
        <v>21</v>
      </c>
      <c r="MU27" s="2" t="s">
        <v>24</v>
      </c>
      <c r="MV27" s="5">
        <v>1</v>
      </c>
      <c r="MW27" s="5">
        <v>15000</v>
      </c>
      <c r="MX27" s="5">
        <v>0</v>
      </c>
      <c r="MY27" s="5">
        <f t="shared" si="53"/>
        <v>15000</v>
      </c>
      <c r="MZ27" s="9"/>
      <c r="NA27" s="1">
        <v>21</v>
      </c>
      <c r="NB27" s="2" t="s">
        <v>24</v>
      </c>
      <c r="NC27" s="5">
        <v>0</v>
      </c>
      <c r="ND27" s="5">
        <f t="shared" si="54"/>
        <v>183008595.40000001</v>
      </c>
      <c r="NE27" s="5">
        <f t="shared" si="0"/>
        <v>12549633.333333332</v>
      </c>
      <c r="NF27" s="5">
        <f t="shared" si="1"/>
        <v>195558228.73333332</v>
      </c>
      <c r="NG27" s="9"/>
    </row>
    <row r="28" spans="1:371" ht="16.5" hidden="1">
      <c r="A28" s="23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2"/>
        <v>0</v>
      </c>
      <c r="G28" s="9"/>
      <c r="H28" s="1">
        <v>22</v>
      </c>
      <c r="I28" s="2" t="s">
        <v>25</v>
      </c>
      <c r="J28" s="5">
        <v>23277</v>
      </c>
      <c r="K28" s="5">
        <v>13485800</v>
      </c>
      <c r="L28" s="5">
        <v>0</v>
      </c>
      <c r="M28" s="5">
        <f t="shared" si="3"/>
        <v>13485800</v>
      </c>
      <c r="N28" s="9"/>
      <c r="O28" s="1">
        <v>22</v>
      </c>
      <c r="P28" s="2" t="s">
        <v>25</v>
      </c>
      <c r="Q28" s="5">
        <v>3956</v>
      </c>
      <c r="R28" s="5">
        <v>1186800</v>
      </c>
      <c r="S28" s="5">
        <v>0</v>
      </c>
      <c r="T28" s="5">
        <f t="shared" si="4"/>
        <v>1186800</v>
      </c>
      <c r="U28" s="9"/>
      <c r="V28" s="1">
        <v>22</v>
      </c>
      <c r="W28" s="2" t="s">
        <v>25</v>
      </c>
      <c r="X28" s="5">
        <v>19090</v>
      </c>
      <c r="Y28" s="5">
        <v>4772500</v>
      </c>
      <c r="Z28" s="5">
        <v>0</v>
      </c>
      <c r="AA28" s="5">
        <f t="shared" si="5"/>
        <v>4772500</v>
      </c>
      <c r="AB28" s="9"/>
      <c r="AC28" s="1">
        <v>22</v>
      </c>
      <c r="AD28" s="2" t="s">
        <v>25</v>
      </c>
      <c r="AE28" s="5">
        <v>307</v>
      </c>
      <c r="AF28" s="5">
        <v>61400</v>
      </c>
      <c r="AG28" s="5">
        <v>0</v>
      </c>
      <c r="AH28" s="5">
        <f t="shared" si="6"/>
        <v>61400</v>
      </c>
      <c r="AI28" s="9"/>
      <c r="AJ28" s="1">
        <v>22</v>
      </c>
      <c r="AK28" s="2" t="s">
        <v>25</v>
      </c>
      <c r="AL28" s="5">
        <v>410</v>
      </c>
      <c r="AM28" s="5">
        <v>61500</v>
      </c>
      <c r="AN28" s="5">
        <v>0</v>
      </c>
      <c r="AO28" s="5">
        <f t="shared" si="7"/>
        <v>61500</v>
      </c>
      <c r="AP28" s="9"/>
      <c r="AQ28" s="1">
        <v>22</v>
      </c>
      <c r="AR28" s="2" t="s">
        <v>25</v>
      </c>
      <c r="AS28" s="5">
        <v>3956</v>
      </c>
      <c r="AT28" s="5">
        <v>791200</v>
      </c>
      <c r="AU28" s="5">
        <v>0</v>
      </c>
      <c r="AV28" s="5">
        <f t="shared" si="8"/>
        <v>791200</v>
      </c>
      <c r="AW28" s="9"/>
      <c r="AX28" s="1">
        <v>22</v>
      </c>
      <c r="AY28" s="2" t="s">
        <v>25</v>
      </c>
      <c r="AZ28" s="5"/>
      <c r="BA28" s="5">
        <v>0</v>
      </c>
      <c r="BB28" s="5">
        <v>0</v>
      </c>
      <c r="BC28" s="5">
        <f t="shared" si="9"/>
        <v>0</v>
      </c>
      <c r="BD28" s="9"/>
      <c r="BE28" s="1">
        <v>22</v>
      </c>
      <c r="BF28" s="2" t="s">
        <v>25</v>
      </c>
      <c r="BG28" s="5">
        <v>3956</v>
      </c>
      <c r="BH28" s="5">
        <v>1186800</v>
      </c>
      <c r="BI28" s="5">
        <v>0</v>
      </c>
      <c r="BJ28" s="5">
        <f t="shared" si="10"/>
        <v>1186800</v>
      </c>
      <c r="BK28" s="9"/>
      <c r="BL28" s="1">
        <v>22</v>
      </c>
      <c r="BM28" s="2" t="s">
        <v>25</v>
      </c>
      <c r="BN28" s="5">
        <v>34411</v>
      </c>
      <c r="BO28" s="5">
        <v>9207525</v>
      </c>
      <c r="BP28" s="5">
        <v>0</v>
      </c>
      <c r="BQ28" s="5">
        <f t="shared" si="11"/>
        <v>9207525</v>
      </c>
      <c r="BR28" s="9"/>
      <c r="BS28" s="1">
        <v>22</v>
      </c>
      <c r="BT28" s="2" t="s">
        <v>25</v>
      </c>
      <c r="BU28" s="5">
        <v>0</v>
      </c>
      <c r="BV28" s="5">
        <v>0</v>
      </c>
      <c r="BW28" s="5">
        <v>0</v>
      </c>
      <c r="BX28" s="5">
        <f t="shared" si="12"/>
        <v>0</v>
      </c>
      <c r="BY28" s="9"/>
      <c r="BZ28" s="1">
        <v>22</v>
      </c>
      <c r="CA28" s="2" t="s">
        <v>25</v>
      </c>
      <c r="CB28" s="5">
        <v>950</v>
      </c>
      <c r="CC28" s="5">
        <v>190000</v>
      </c>
      <c r="CD28" s="5">
        <v>0</v>
      </c>
      <c r="CE28" s="5">
        <f t="shared" si="13"/>
        <v>190000</v>
      </c>
      <c r="CF28" s="9"/>
      <c r="CG28" s="1">
        <v>22</v>
      </c>
      <c r="CH28" s="2" t="s">
        <v>25</v>
      </c>
      <c r="CI28" s="5">
        <v>950</v>
      </c>
      <c r="CJ28" s="5">
        <v>190000</v>
      </c>
      <c r="CK28" s="5">
        <v>0</v>
      </c>
      <c r="CL28" s="5">
        <f t="shared" si="14"/>
        <v>190000</v>
      </c>
      <c r="CM28" s="9"/>
      <c r="CN28" s="1">
        <v>22</v>
      </c>
      <c r="CO28" s="2" t="s">
        <v>25</v>
      </c>
      <c r="CP28" s="5">
        <v>950</v>
      </c>
      <c r="CQ28" s="5">
        <v>427500</v>
      </c>
      <c r="CR28" s="5">
        <v>0</v>
      </c>
      <c r="CS28" s="5">
        <f t="shared" si="15"/>
        <v>427500</v>
      </c>
      <c r="CT28" s="9"/>
      <c r="CU28" s="1">
        <v>22</v>
      </c>
      <c r="CV28" s="2" t="s">
        <v>25</v>
      </c>
      <c r="CW28" s="5">
        <v>3652</v>
      </c>
      <c r="CX28" s="5">
        <v>547800</v>
      </c>
      <c r="CY28" s="5">
        <v>0</v>
      </c>
      <c r="CZ28" s="5">
        <f t="shared" si="16"/>
        <v>547800</v>
      </c>
      <c r="DA28" s="9"/>
      <c r="DB28" s="1">
        <v>22</v>
      </c>
      <c r="DC28" s="2" t="s">
        <v>25</v>
      </c>
      <c r="DD28" s="5">
        <v>100</v>
      </c>
      <c r="DE28" s="5">
        <v>15000</v>
      </c>
      <c r="DF28" s="5">
        <v>0</v>
      </c>
      <c r="DG28" s="5">
        <f t="shared" si="17"/>
        <v>15000</v>
      </c>
      <c r="DH28" s="9"/>
      <c r="DI28" s="1">
        <v>22</v>
      </c>
      <c r="DJ28" s="2" t="s">
        <v>25</v>
      </c>
      <c r="DK28" s="5">
        <v>800</v>
      </c>
      <c r="DL28" s="5">
        <v>400000</v>
      </c>
      <c r="DM28" s="5">
        <v>0</v>
      </c>
      <c r="DN28" s="5">
        <f t="shared" si="18"/>
        <v>400000</v>
      </c>
      <c r="DO28" s="9"/>
      <c r="DP28" s="1">
        <v>22</v>
      </c>
      <c r="DQ28" s="2" t="s">
        <v>25</v>
      </c>
      <c r="DR28" s="5">
        <v>488</v>
      </c>
      <c r="DS28" s="5">
        <v>488000</v>
      </c>
      <c r="DT28" s="5">
        <v>0</v>
      </c>
      <c r="DU28" s="5">
        <f t="shared" si="19"/>
        <v>488000</v>
      </c>
      <c r="DV28" s="9"/>
      <c r="DW28" s="1">
        <v>22</v>
      </c>
      <c r="DX28" s="2" t="s">
        <v>25</v>
      </c>
      <c r="DY28" s="5">
        <v>1106</v>
      </c>
      <c r="DZ28" s="5">
        <v>110600</v>
      </c>
      <c r="EA28" s="5">
        <v>0</v>
      </c>
      <c r="EB28" s="5">
        <f t="shared" si="20"/>
        <v>110600</v>
      </c>
      <c r="EC28" s="9"/>
      <c r="ED28" s="1">
        <v>22</v>
      </c>
      <c r="EE28" s="2" t="s">
        <v>25</v>
      </c>
      <c r="EF28" s="5">
        <v>0</v>
      </c>
      <c r="EG28" s="5">
        <v>0</v>
      </c>
      <c r="EH28" s="5">
        <v>0</v>
      </c>
      <c r="EI28" s="5">
        <f t="shared" si="21"/>
        <v>0</v>
      </c>
      <c r="EJ28" s="9"/>
      <c r="EK28" s="1">
        <v>22</v>
      </c>
      <c r="EL28" s="2" t="s">
        <v>25</v>
      </c>
      <c r="EM28" s="5">
        <v>0</v>
      </c>
      <c r="EN28" s="5">
        <v>300000</v>
      </c>
      <c r="EO28" s="5">
        <v>11333.333333333334</v>
      </c>
      <c r="EP28" s="5">
        <f t="shared" si="22"/>
        <v>311333.33333333331</v>
      </c>
      <c r="EQ28" s="9"/>
      <c r="ER28" s="1">
        <v>22</v>
      </c>
      <c r="ES28" s="2" t="s">
        <v>25</v>
      </c>
      <c r="ET28" s="5">
        <v>0</v>
      </c>
      <c r="EU28" s="5">
        <v>0</v>
      </c>
      <c r="EV28" s="5">
        <v>0</v>
      </c>
      <c r="EW28" s="5">
        <f t="shared" si="23"/>
        <v>0</v>
      </c>
      <c r="EX28" s="9"/>
      <c r="EY28" s="1">
        <v>22</v>
      </c>
      <c r="EZ28" s="2" t="s">
        <v>25</v>
      </c>
      <c r="FA28" s="5">
        <v>0</v>
      </c>
      <c r="FB28" s="5">
        <v>0</v>
      </c>
      <c r="FC28" s="5">
        <v>0</v>
      </c>
      <c r="FD28" s="5">
        <f t="shared" si="24"/>
        <v>0</v>
      </c>
      <c r="FE28" s="9"/>
      <c r="FF28" s="1">
        <v>22</v>
      </c>
      <c r="FG28" s="2" t="s">
        <v>25</v>
      </c>
      <c r="FH28" s="5">
        <v>0</v>
      </c>
      <c r="FI28" s="5">
        <v>0</v>
      </c>
      <c r="FJ28" s="5">
        <v>0</v>
      </c>
      <c r="FK28" s="5">
        <f t="shared" si="25"/>
        <v>0</v>
      </c>
      <c r="FL28" s="9"/>
      <c r="FM28" s="1">
        <v>22</v>
      </c>
      <c r="FN28" s="2" t="s">
        <v>25</v>
      </c>
      <c r="FO28" s="5">
        <v>1519727</v>
      </c>
      <c r="FP28" s="5">
        <v>0</v>
      </c>
      <c r="FQ28" s="5">
        <v>0</v>
      </c>
      <c r="FR28" s="5">
        <f t="shared" si="26"/>
        <v>0</v>
      </c>
      <c r="FS28" s="9"/>
      <c r="FT28" s="1">
        <v>22</v>
      </c>
      <c r="FU28" s="2" t="s">
        <v>25</v>
      </c>
      <c r="FV28" s="5">
        <v>220</v>
      </c>
      <c r="FW28" s="5">
        <v>55000</v>
      </c>
      <c r="FX28" s="5">
        <v>15750</v>
      </c>
      <c r="FY28" s="5">
        <f t="shared" si="27"/>
        <v>70750</v>
      </c>
      <c r="FZ28" s="9"/>
      <c r="GA28" s="1">
        <v>22</v>
      </c>
      <c r="GB28" s="2" t="s">
        <v>25</v>
      </c>
      <c r="GC28" s="5">
        <v>132</v>
      </c>
      <c r="GD28" s="5">
        <v>52800</v>
      </c>
      <c r="GE28" s="5">
        <v>6800</v>
      </c>
      <c r="GF28" s="5">
        <f t="shared" si="28"/>
        <v>59600</v>
      </c>
      <c r="GG28" s="9"/>
      <c r="GH28" s="1">
        <v>22</v>
      </c>
      <c r="GI28" s="2" t="s">
        <v>25</v>
      </c>
      <c r="GJ28" s="5">
        <v>88</v>
      </c>
      <c r="GK28" s="5">
        <v>52800</v>
      </c>
      <c r="GL28" s="5">
        <v>7200</v>
      </c>
      <c r="GM28" s="5">
        <f t="shared" si="29"/>
        <v>60000</v>
      </c>
      <c r="GN28" s="9"/>
      <c r="GO28" s="1">
        <v>22</v>
      </c>
      <c r="GP28" s="2" t="s">
        <v>25</v>
      </c>
      <c r="GQ28" s="5">
        <v>60</v>
      </c>
      <c r="GR28" s="5">
        <v>6000</v>
      </c>
      <c r="GS28" s="5">
        <v>0</v>
      </c>
      <c r="GT28" s="5">
        <f t="shared" si="30"/>
        <v>6000</v>
      </c>
      <c r="GU28" s="9"/>
      <c r="GV28" s="1">
        <v>22</v>
      </c>
      <c r="GW28" s="2" t="s">
        <v>25</v>
      </c>
      <c r="GX28" s="5">
        <v>0</v>
      </c>
      <c r="GY28" s="5">
        <v>5000</v>
      </c>
      <c r="GZ28" s="5">
        <v>0</v>
      </c>
      <c r="HA28" s="5">
        <f t="shared" si="31"/>
        <v>5000</v>
      </c>
      <c r="HB28" s="9"/>
      <c r="HC28" s="1">
        <v>22</v>
      </c>
      <c r="HD28" s="2" t="s">
        <v>25</v>
      </c>
      <c r="HE28" s="5">
        <v>952</v>
      </c>
      <c r="HF28" s="5">
        <v>7425600</v>
      </c>
      <c r="HG28" s="5">
        <v>0</v>
      </c>
      <c r="HH28" s="5">
        <f t="shared" si="32"/>
        <v>7425600</v>
      </c>
      <c r="HI28" s="9"/>
      <c r="HJ28" s="1">
        <v>22</v>
      </c>
      <c r="HK28" s="2" t="s">
        <v>25</v>
      </c>
      <c r="HL28" s="5"/>
      <c r="HM28" s="5"/>
      <c r="HN28" s="5"/>
      <c r="HO28" s="5">
        <f t="shared" si="33"/>
        <v>0</v>
      </c>
      <c r="HP28" s="9"/>
      <c r="HQ28" s="1">
        <v>22</v>
      </c>
      <c r="HR28" s="2" t="s">
        <v>25</v>
      </c>
      <c r="HS28" s="5"/>
      <c r="HT28" s="5"/>
      <c r="HU28" s="5">
        <v>0</v>
      </c>
      <c r="HV28" s="5">
        <f t="shared" si="34"/>
        <v>0</v>
      </c>
      <c r="HW28" s="9"/>
      <c r="HX28" s="1">
        <v>22</v>
      </c>
      <c r="HY28" s="2" t="s">
        <v>25</v>
      </c>
      <c r="HZ28" s="5">
        <v>36</v>
      </c>
      <c r="IA28" s="5">
        <v>180000</v>
      </c>
      <c r="IB28" s="5">
        <v>0</v>
      </c>
      <c r="IC28" s="5">
        <f t="shared" si="35"/>
        <v>180000</v>
      </c>
      <c r="ID28" s="9"/>
      <c r="IE28" s="1">
        <v>22</v>
      </c>
      <c r="IF28" s="2" t="s">
        <v>25</v>
      </c>
      <c r="IG28" s="5">
        <v>49</v>
      </c>
      <c r="IH28" s="5">
        <v>2940000</v>
      </c>
      <c r="II28" s="5">
        <v>0</v>
      </c>
      <c r="IJ28" s="5">
        <f t="shared" si="36"/>
        <v>2940000</v>
      </c>
      <c r="IK28" s="9"/>
      <c r="IL28" s="1">
        <v>22</v>
      </c>
      <c r="IM28" s="2" t="s">
        <v>25</v>
      </c>
      <c r="IN28" s="5">
        <v>957</v>
      </c>
      <c r="IO28" s="5">
        <v>957000</v>
      </c>
      <c r="IP28" s="5">
        <v>0</v>
      </c>
      <c r="IQ28" s="5">
        <f t="shared" si="37"/>
        <v>957000</v>
      </c>
      <c r="IR28" s="9"/>
      <c r="IS28" s="1">
        <v>22</v>
      </c>
      <c r="IT28" s="2" t="s">
        <v>25</v>
      </c>
      <c r="IU28" s="5">
        <v>9</v>
      </c>
      <c r="IV28" s="5">
        <v>31500</v>
      </c>
      <c r="IW28" s="5">
        <v>0</v>
      </c>
      <c r="IX28" s="5">
        <f t="shared" si="38"/>
        <v>31500</v>
      </c>
      <c r="IY28" s="9"/>
      <c r="IZ28" s="1">
        <v>22</v>
      </c>
      <c r="JA28" s="2" t="s">
        <v>25</v>
      </c>
      <c r="JB28" s="5">
        <v>1458</v>
      </c>
      <c r="JC28" s="5">
        <v>2624400</v>
      </c>
      <c r="JD28" s="5">
        <v>0</v>
      </c>
      <c r="JE28" s="5">
        <f t="shared" si="39"/>
        <v>2624400</v>
      </c>
      <c r="JF28" s="9"/>
      <c r="JG28" s="1">
        <v>22</v>
      </c>
      <c r="JH28" s="2" t="s">
        <v>25</v>
      </c>
      <c r="JI28" s="5">
        <v>0</v>
      </c>
      <c r="JJ28" s="5">
        <v>0</v>
      </c>
      <c r="JK28" s="5">
        <v>0</v>
      </c>
      <c r="JL28" s="5">
        <f t="shared" si="40"/>
        <v>0</v>
      </c>
      <c r="JM28" s="9"/>
      <c r="JN28" s="1">
        <v>22</v>
      </c>
      <c r="JO28" s="2" t="s">
        <v>25</v>
      </c>
      <c r="JP28" s="5">
        <v>0</v>
      </c>
      <c r="JQ28" s="5">
        <v>3889000</v>
      </c>
      <c r="JR28" s="5">
        <v>0</v>
      </c>
      <c r="JS28" s="5">
        <f t="shared" si="41"/>
        <v>3889000</v>
      </c>
      <c r="JT28" s="9"/>
      <c r="JU28" s="1">
        <v>22</v>
      </c>
      <c r="JV28" s="2" t="s">
        <v>25</v>
      </c>
      <c r="JW28" s="5">
        <v>0</v>
      </c>
      <c r="JX28" s="5">
        <v>0</v>
      </c>
      <c r="JY28" s="5">
        <v>0</v>
      </c>
      <c r="JZ28" s="5">
        <f t="shared" si="42"/>
        <v>0</v>
      </c>
      <c r="KA28" s="9"/>
      <c r="KB28" s="1">
        <v>22</v>
      </c>
      <c r="KC28" s="2" t="s">
        <v>25</v>
      </c>
      <c r="KD28" s="5">
        <v>2067.4162640000004</v>
      </c>
      <c r="KE28" s="5">
        <v>11900000</v>
      </c>
      <c r="KF28" s="5">
        <v>0</v>
      </c>
      <c r="KG28" s="5">
        <f t="shared" si="43"/>
        <v>11900000</v>
      </c>
      <c r="KH28" s="9"/>
      <c r="KI28" s="1">
        <v>22</v>
      </c>
      <c r="KJ28" s="2" t="s">
        <v>25</v>
      </c>
      <c r="KK28" s="5">
        <v>0</v>
      </c>
      <c r="KL28" s="5">
        <v>0</v>
      </c>
      <c r="KM28" s="5">
        <v>0</v>
      </c>
      <c r="KN28" s="5">
        <f t="shared" si="44"/>
        <v>0</v>
      </c>
      <c r="KO28" s="9"/>
      <c r="KP28" s="1">
        <v>22</v>
      </c>
      <c r="KQ28" s="2" t="s">
        <v>25</v>
      </c>
      <c r="KR28" s="5">
        <v>0</v>
      </c>
      <c r="KS28" s="5">
        <v>0</v>
      </c>
      <c r="KT28" s="5">
        <v>0</v>
      </c>
      <c r="KU28" s="5">
        <f t="shared" si="45"/>
        <v>0</v>
      </c>
      <c r="KV28" s="9"/>
      <c r="KW28" s="1">
        <v>22</v>
      </c>
      <c r="KX28" s="2" t="s">
        <v>25</v>
      </c>
      <c r="KY28" s="5">
        <v>0</v>
      </c>
      <c r="KZ28" s="5">
        <v>0</v>
      </c>
      <c r="LA28" s="5">
        <v>0</v>
      </c>
      <c r="LB28" s="5">
        <f t="shared" si="46"/>
        <v>0</v>
      </c>
      <c r="LC28" s="9"/>
      <c r="LD28" s="1">
        <v>22</v>
      </c>
      <c r="LE28" s="2" t="s">
        <v>25</v>
      </c>
      <c r="LF28" s="5">
        <v>0</v>
      </c>
      <c r="LG28" s="5">
        <v>80000</v>
      </c>
      <c r="LH28" s="5">
        <v>0</v>
      </c>
      <c r="LI28" s="5">
        <f t="shared" si="47"/>
        <v>80000</v>
      </c>
      <c r="LJ28" s="9"/>
      <c r="LK28" s="1">
        <v>22</v>
      </c>
      <c r="LL28" s="2" t="s">
        <v>25</v>
      </c>
      <c r="LM28" s="5">
        <v>0</v>
      </c>
      <c r="LN28" s="5">
        <v>0</v>
      </c>
      <c r="LO28" s="5">
        <v>0</v>
      </c>
      <c r="LP28" s="5">
        <f t="shared" si="48"/>
        <v>0</v>
      </c>
      <c r="LQ28" s="9"/>
      <c r="LR28" s="1">
        <v>22</v>
      </c>
      <c r="LS28" s="2" t="s">
        <v>25</v>
      </c>
      <c r="LT28" s="5">
        <v>4</v>
      </c>
      <c r="LU28" s="5">
        <v>118445.40000000001</v>
      </c>
      <c r="LV28" s="5">
        <v>600000</v>
      </c>
      <c r="LW28" s="5">
        <f t="shared" si="49"/>
        <v>718445.4</v>
      </c>
      <c r="LX28" s="9"/>
      <c r="LY28" s="1">
        <v>22</v>
      </c>
      <c r="LZ28" s="2" t="s">
        <v>25</v>
      </c>
      <c r="MA28" s="5">
        <v>224</v>
      </c>
      <c r="MB28" s="5">
        <v>4800</v>
      </c>
      <c r="MC28" s="5">
        <v>2400</v>
      </c>
      <c r="MD28" s="5">
        <f t="shared" si="50"/>
        <v>7200</v>
      </c>
      <c r="ME28" s="9"/>
      <c r="MF28" s="1">
        <v>22</v>
      </c>
      <c r="MG28" s="2" t="s">
        <v>25</v>
      </c>
      <c r="MH28" s="5">
        <v>0</v>
      </c>
      <c r="MI28" s="5">
        <v>300000</v>
      </c>
      <c r="MJ28" s="5">
        <v>0</v>
      </c>
      <c r="MK28" s="5">
        <f t="shared" si="51"/>
        <v>300000</v>
      </c>
      <c r="ML28" s="9"/>
      <c r="MM28" s="1">
        <v>22</v>
      </c>
      <c r="MN28" s="2" t="s">
        <v>25</v>
      </c>
      <c r="MO28" s="5">
        <v>101</v>
      </c>
      <c r="MP28" s="5">
        <v>6868</v>
      </c>
      <c r="MQ28" s="5">
        <v>0</v>
      </c>
      <c r="MR28" s="5">
        <f t="shared" si="52"/>
        <v>6868</v>
      </c>
      <c r="MS28" s="9"/>
      <c r="MT28" s="1">
        <v>22</v>
      </c>
      <c r="MU28" s="2" t="s">
        <v>25</v>
      </c>
      <c r="MV28" s="5">
        <v>1</v>
      </c>
      <c r="MW28" s="5">
        <v>15000</v>
      </c>
      <c r="MX28" s="5">
        <v>0</v>
      </c>
      <c r="MY28" s="5">
        <f t="shared" si="53"/>
        <v>15000</v>
      </c>
      <c r="MZ28" s="9"/>
      <c r="NA28" s="1">
        <v>22</v>
      </c>
      <c r="NB28" s="2" t="s">
        <v>25</v>
      </c>
      <c r="NC28" s="5">
        <v>0</v>
      </c>
      <c r="ND28" s="5">
        <f t="shared" si="54"/>
        <v>64066638.399999999</v>
      </c>
      <c r="NE28" s="5">
        <f t="shared" si="0"/>
        <v>643483.33333333337</v>
      </c>
      <c r="NF28" s="5">
        <f t="shared" si="1"/>
        <v>64710121.733333327</v>
      </c>
      <c r="NG28" s="9"/>
    </row>
    <row r="29" spans="1:371" ht="16.5" hidden="1">
      <c r="A29" s="23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2"/>
        <v>0</v>
      </c>
      <c r="G29" s="9"/>
      <c r="H29" s="1">
        <v>23</v>
      </c>
      <c r="I29" s="2" t="s">
        <v>26</v>
      </c>
      <c r="J29" s="5">
        <v>46247</v>
      </c>
      <c r="K29" s="5">
        <v>27448200</v>
      </c>
      <c r="L29" s="5">
        <v>0</v>
      </c>
      <c r="M29" s="5">
        <f t="shared" si="3"/>
        <v>27448200</v>
      </c>
      <c r="N29" s="9"/>
      <c r="O29" s="1">
        <v>23</v>
      </c>
      <c r="P29" s="2" t="s">
        <v>26</v>
      </c>
      <c r="Q29" s="5">
        <v>957</v>
      </c>
      <c r="R29" s="5">
        <v>287100</v>
      </c>
      <c r="S29" s="5">
        <v>0</v>
      </c>
      <c r="T29" s="5">
        <f t="shared" si="4"/>
        <v>287100</v>
      </c>
      <c r="U29" s="9"/>
      <c r="V29" s="1">
        <v>23</v>
      </c>
      <c r="W29" s="2" t="s">
        <v>26</v>
      </c>
      <c r="X29" s="5">
        <v>71370</v>
      </c>
      <c r="Y29" s="5">
        <v>17842500</v>
      </c>
      <c r="Z29" s="5">
        <v>0</v>
      </c>
      <c r="AA29" s="5">
        <f t="shared" si="5"/>
        <v>17842500</v>
      </c>
      <c r="AB29" s="9"/>
      <c r="AC29" s="1">
        <v>23</v>
      </c>
      <c r="AD29" s="2" t="s">
        <v>26</v>
      </c>
      <c r="AE29" s="5">
        <v>460</v>
      </c>
      <c r="AF29" s="5">
        <v>92000</v>
      </c>
      <c r="AG29" s="5">
        <v>0</v>
      </c>
      <c r="AH29" s="5">
        <f t="shared" si="6"/>
        <v>92000</v>
      </c>
      <c r="AI29" s="9"/>
      <c r="AJ29" s="1">
        <v>23</v>
      </c>
      <c r="AK29" s="2" t="s">
        <v>26</v>
      </c>
      <c r="AL29" s="5">
        <v>210</v>
      </c>
      <c r="AM29" s="5">
        <v>31500</v>
      </c>
      <c r="AN29" s="5">
        <v>0</v>
      </c>
      <c r="AO29" s="5">
        <f t="shared" si="7"/>
        <v>31500</v>
      </c>
      <c r="AP29" s="9"/>
      <c r="AQ29" s="1">
        <v>23</v>
      </c>
      <c r="AR29" s="2" t="s">
        <v>26</v>
      </c>
      <c r="AS29" s="5">
        <v>957</v>
      </c>
      <c r="AT29" s="5">
        <v>191400</v>
      </c>
      <c r="AU29" s="5">
        <v>0</v>
      </c>
      <c r="AV29" s="5">
        <f t="shared" si="8"/>
        <v>191400</v>
      </c>
      <c r="AW29" s="9"/>
      <c r="AX29" s="1">
        <v>23</v>
      </c>
      <c r="AY29" s="2" t="s">
        <v>26</v>
      </c>
      <c r="AZ29" s="5">
        <v>957</v>
      </c>
      <c r="BA29" s="5">
        <v>95700</v>
      </c>
      <c r="BB29" s="5">
        <v>0</v>
      </c>
      <c r="BC29" s="5">
        <f t="shared" si="9"/>
        <v>95700</v>
      </c>
      <c r="BD29" s="9"/>
      <c r="BE29" s="1">
        <v>23</v>
      </c>
      <c r="BF29" s="2" t="s">
        <v>26</v>
      </c>
      <c r="BG29" s="5">
        <v>957</v>
      </c>
      <c r="BH29" s="5">
        <v>287100</v>
      </c>
      <c r="BI29" s="5">
        <v>0</v>
      </c>
      <c r="BJ29" s="5">
        <f t="shared" si="10"/>
        <v>287100</v>
      </c>
      <c r="BK29" s="9"/>
      <c r="BL29" s="1">
        <v>23</v>
      </c>
      <c r="BM29" s="2" t="s">
        <v>26</v>
      </c>
      <c r="BN29" s="5">
        <v>130661</v>
      </c>
      <c r="BO29" s="5">
        <v>33569850</v>
      </c>
      <c r="BP29" s="5">
        <v>0</v>
      </c>
      <c r="BQ29" s="5">
        <f t="shared" si="11"/>
        <v>33569850</v>
      </c>
      <c r="BR29" s="9"/>
      <c r="BS29" s="1">
        <v>23</v>
      </c>
      <c r="BT29" s="2" t="s">
        <v>26</v>
      </c>
      <c r="BU29" s="5">
        <v>0</v>
      </c>
      <c r="BV29" s="5">
        <v>0</v>
      </c>
      <c r="BW29" s="5">
        <v>0</v>
      </c>
      <c r="BX29" s="5">
        <f t="shared" si="12"/>
        <v>0</v>
      </c>
      <c r="BY29" s="9"/>
      <c r="BZ29" s="1">
        <v>23</v>
      </c>
      <c r="CA29" s="2" t="s">
        <v>26</v>
      </c>
      <c r="CB29" s="5">
        <v>3851</v>
      </c>
      <c r="CC29" s="5">
        <v>770200</v>
      </c>
      <c r="CD29" s="5">
        <v>0</v>
      </c>
      <c r="CE29" s="5">
        <f t="shared" si="13"/>
        <v>770200</v>
      </c>
      <c r="CF29" s="9"/>
      <c r="CG29" s="1">
        <v>23</v>
      </c>
      <c r="CH29" s="2" t="s">
        <v>26</v>
      </c>
      <c r="CI29" s="5">
        <v>3851</v>
      </c>
      <c r="CJ29" s="5">
        <v>770200</v>
      </c>
      <c r="CK29" s="5">
        <v>0</v>
      </c>
      <c r="CL29" s="5">
        <f t="shared" si="14"/>
        <v>770200</v>
      </c>
      <c r="CM29" s="9"/>
      <c r="CN29" s="1">
        <v>23</v>
      </c>
      <c r="CO29" s="2" t="s">
        <v>26</v>
      </c>
      <c r="CP29" s="5">
        <v>3851</v>
      </c>
      <c r="CQ29" s="5">
        <v>1732950</v>
      </c>
      <c r="CR29" s="5">
        <v>0</v>
      </c>
      <c r="CS29" s="5">
        <f t="shared" si="15"/>
        <v>1732950</v>
      </c>
      <c r="CT29" s="9"/>
      <c r="CU29" s="1">
        <v>23</v>
      </c>
      <c r="CV29" s="2" t="s">
        <v>26</v>
      </c>
      <c r="CW29" s="5">
        <v>6353</v>
      </c>
      <c r="CX29" s="5">
        <v>952950</v>
      </c>
      <c r="CY29" s="5">
        <v>0</v>
      </c>
      <c r="CZ29" s="5">
        <f t="shared" si="16"/>
        <v>952950</v>
      </c>
      <c r="DA29" s="9"/>
      <c r="DB29" s="1">
        <v>23</v>
      </c>
      <c r="DC29" s="2" t="s">
        <v>26</v>
      </c>
      <c r="DD29" s="5">
        <v>100</v>
      </c>
      <c r="DE29" s="5">
        <v>15000</v>
      </c>
      <c r="DF29" s="5">
        <v>0</v>
      </c>
      <c r="DG29" s="5">
        <f t="shared" si="17"/>
        <v>15000</v>
      </c>
      <c r="DH29" s="9"/>
      <c r="DI29" s="1">
        <v>23</v>
      </c>
      <c r="DJ29" s="2" t="s">
        <v>26</v>
      </c>
      <c r="DK29" s="5">
        <v>100</v>
      </c>
      <c r="DL29" s="5">
        <v>50000</v>
      </c>
      <c r="DM29" s="5">
        <v>0</v>
      </c>
      <c r="DN29" s="5">
        <f t="shared" si="18"/>
        <v>50000</v>
      </c>
      <c r="DO29" s="9"/>
      <c r="DP29" s="1">
        <v>23</v>
      </c>
      <c r="DQ29" s="2" t="s">
        <v>26</v>
      </c>
      <c r="DR29" s="5">
        <v>1561</v>
      </c>
      <c r="DS29" s="5">
        <v>1561000</v>
      </c>
      <c r="DT29" s="5">
        <v>0</v>
      </c>
      <c r="DU29" s="5">
        <f t="shared" si="19"/>
        <v>1561000</v>
      </c>
      <c r="DV29" s="9"/>
      <c r="DW29" s="1">
        <v>23</v>
      </c>
      <c r="DX29" s="2" t="s">
        <v>26</v>
      </c>
      <c r="DY29" s="5">
        <v>5828</v>
      </c>
      <c r="DZ29" s="5">
        <v>582800</v>
      </c>
      <c r="EA29" s="5">
        <v>0</v>
      </c>
      <c r="EB29" s="5">
        <f t="shared" si="20"/>
        <v>582800</v>
      </c>
      <c r="EC29" s="9"/>
      <c r="ED29" s="1">
        <v>23</v>
      </c>
      <c r="EE29" s="2" t="s">
        <v>26</v>
      </c>
      <c r="EF29" s="5">
        <v>0</v>
      </c>
      <c r="EG29" s="5">
        <v>0</v>
      </c>
      <c r="EH29" s="5">
        <v>0</v>
      </c>
      <c r="EI29" s="5">
        <f t="shared" si="21"/>
        <v>0</v>
      </c>
      <c r="EJ29" s="9"/>
      <c r="EK29" s="1">
        <v>23</v>
      </c>
      <c r="EL29" s="2" t="s">
        <v>26</v>
      </c>
      <c r="EM29" s="5">
        <v>0</v>
      </c>
      <c r="EN29" s="5">
        <v>620000</v>
      </c>
      <c r="EO29" s="5">
        <v>320500</v>
      </c>
      <c r="EP29" s="5">
        <f t="shared" si="22"/>
        <v>940500</v>
      </c>
      <c r="EQ29" s="9"/>
      <c r="ER29" s="1">
        <v>23</v>
      </c>
      <c r="ES29" s="2" t="s">
        <v>26</v>
      </c>
      <c r="ET29" s="5">
        <v>0</v>
      </c>
      <c r="EU29" s="5">
        <v>0</v>
      </c>
      <c r="EV29" s="5">
        <v>0</v>
      </c>
      <c r="EW29" s="5">
        <f t="shared" si="23"/>
        <v>0</v>
      </c>
      <c r="EX29" s="9"/>
      <c r="EY29" s="1">
        <v>23</v>
      </c>
      <c r="EZ29" s="2" t="s">
        <v>26</v>
      </c>
      <c r="FA29" s="5">
        <v>0</v>
      </c>
      <c r="FB29" s="5">
        <v>0</v>
      </c>
      <c r="FC29" s="5">
        <v>0</v>
      </c>
      <c r="FD29" s="5">
        <f t="shared" si="24"/>
        <v>0</v>
      </c>
      <c r="FE29" s="9"/>
      <c r="FF29" s="1">
        <v>23</v>
      </c>
      <c r="FG29" s="2" t="s">
        <v>26</v>
      </c>
      <c r="FH29" s="5">
        <v>0</v>
      </c>
      <c r="FI29" s="5">
        <v>0</v>
      </c>
      <c r="FJ29" s="5">
        <v>0</v>
      </c>
      <c r="FK29" s="5">
        <f t="shared" si="25"/>
        <v>0</v>
      </c>
      <c r="FL29" s="9"/>
      <c r="FM29" s="1">
        <v>23</v>
      </c>
      <c r="FN29" s="2" t="s">
        <v>26</v>
      </c>
      <c r="FO29" s="5">
        <v>5343557</v>
      </c>
      <c r="FP29" s="5">
        <v>0</v>
      </c>
      <c r="FQ29" s="5">
        <v>0</v>
      </c>
      <c r="FR29" s="5">
        <f t="shared" si="26"/>
        <v>0</v>
      </c>
      <c r="FS29" s="9"/>
      <c r="FT29" s="1">
        <v>23</v>
      </c>
      <c r="FU29" s="2" t="s">
        <v>26</v>
      </c>
      <c r="FV29" s="5">
        <v>408</v>
      </c>
      <c r="FW29" s="5">
        <v>102000</v>
      </c>
      <c r="FX29" s="5">
        <v>12500</v>
      </c>
      <c r="FY29" s="5">
        <f t="shared" si="27"/>
        <v>114500</v>
      </c>
      <c r="FZ29" s="9"/>
      <c r="GA29" s="1">
        <v>23</v>
      </c>
      <c r="GB29" s="2" t="s">
        <v>26</v>
      </c>
      <c r="GC29" s="5">
        <v>246</v>
      </c>
      <c r="GD29" s="5">
        <v>98400</v>
      </c>
      <c r="GE29" s="5">
        <v>12400</v>
      </c>
      <c r="GF29" s="5">
        <f t="shared" si="28"/>
        <v>110800</v>
      </c>
      <c r="GG29" s="9"/>
      <c r="GH29" s="1">
        <v>23</v>
      </c>
      <c r="GI29" s="2" t="s">
        <v>26</v>
      </c>
      <c r="GJ29" s="5">
        <v>162</v>
      </c>
      <c r="GK29" s="5">
        <v>97200</v>
      </c>
      <c r="GL29" s="5">
        <v>12000</v>
      </c>
      <c r="GM29" s="5">
        <f t="shared" si="29"/>
        <v>109200</v>
      </c>
      <c r="GN29" s="9"/>
      <c r="GO29" s="1">
        <v>23</v>
      </c>
      <c r="GP29" s="2" t="s">
        <v>26</v>
      </c>
      <c r="GQ29" s="5">
        <v>510</v>
      </c>
      <c r="GR29" s="5">
        <v>51000</v>
      </c>
      <c r="GS29" s="5">
        <v>0</v>
      </c>
      <c r="GT29" s="5">
        <f t="shared" si="30"/>
        <v>51000</v>
      </c>
      <c r="GU29" s="9"/>
      <c r="GV29" s="1">
        <v>23</v>
      </c>
      <c r="GW29" s="2" t="s">
        <v>26</v>
      </c>
      <c r="GX29" s="5">
        <v>0</v>
      </c>
      <c r="GY29" s="5">
        <v>5000</v>
      </c>
      <c r="GZ29" s="5">
        <v>0</v>
      </c>
      <c r="HA29" s="5">
        <f t="shared" si="31"/>
        <v>5000</v>
      </c>
      <c r="HB29" s="9"/>
      <c r="HC29" s="1">
        <v>23</v>
      </c>
      <c r="HD29" s="2" t="s">
        <v>26</v>
      </c>
      <c r="HE29" s="5">
        <v>3860</v>
      </c>
      <c r="HF29" s="5">
        <v>30108000</v>
      </c>
      <c r="HG29" s="5">
        <v>0</v>
      </c>
      <c r="HH29" s="5">
        <f t="shared" si="32"/>
        <v>30108000</v>
      </c>
      <c r="HI29" s="9"/>
      <c r="HJ29" s="1">
        <v>23</v>
      </c>
      <c r="HK29" s="2" t="s">
        <v>26</v>
      </c>
      <c r="HL29" s="5"/>
      <c r="HM29" s="5"/>
      <c r="HN29" s="5"/>
      <c r="HO29" s="5">
        <f t="shared" si="33"/>
        <v>0</v>
      </c>
      <c r="HP29" s="9"/>
      <c r="HQ29" s="1">
        <v>23</v>
      </c>
      <c r="HR29" s="2" t="s">
        <v>26</v>
      </c>
      <c r="HS29" s="5"/>
      <c r="HT29" s="5"/>
      <c r="HU29" s="5">
        <v>0</v>
      </c>
      <c r="HV29" s="5">
        <f t="shared" si="34"/>
        <v>0</v>
      </c>
      <c r="HW29" s="9"/>
      <c r="HX29" s="1">
        <v>23</v>
      </c>
      <c r="HY29" s="2" t="s">
        <v>26</v>
      </c>
      <c r="HZ29" s="5">
        <v>64</v>
      </c>
      <c r="IA29" s="5">
        <v>320000</v>
      </c>
      <c r="IB29" s="5">
        <v>0</v>
      </c>
      <c r="IC29" s="5">
        <f t="shared" si="35"/>
        <v>320000</v>
      </c>
      <c r="ID29" s="9"/>
      <c r="IE29" s="1">
        <v>23</v>
      </c>
      <c r="IF29" s="2" t="s">
        <v>26</v>
      </c>
      <c r="IG29" s="5">
        <v>215</v>
      </c>
      <c r="IH29" s="5">
        <v>12900000</v>
      </c>
      <c r="II29" s="5">
        <v>0</v>
      </c>
      <c r="IJ29" s="5">
        <f t="shared" si="36"/>
        <v>12900000</v>
      </c>
      <c r="IK29" s="9"/>
      <c r="IL29" s="1">
        <v>23</v>
      </c>
      <c r="IM29" s="2" t="s">
        <v>26</v>
      </c>
      <c r="IN29" s="5">
        <v>3880</v>
      </c>
      <c r="IO29" s="5">
        <v>3880000</v>
      </c>
      <c r="IP29" s="5">
        <v>0</v>
      </c>
      <c r="IQ29" s="5">
        <f t="shared" si="37"/>
        <v>3880000</v>
      </c>
      <c r="IR29" s="9"/>
      <c r="IS29" s="1">
        <v>23</v>
      </c>
      <c r="IT29" s="2" t="s">
        <v>26</v>
      </c>
      <c r="IU29" s="5">
        <v>16</v>
      </c>
      <c r="IV29" s="5">
        <v>56000</v>
      </c>
      <c r="IW29" s="5">
        <v>0</v>
      </c>
      <c r="IX29" s="5">
        <f t="shared" si="38"/>
        <v>56000</v>
      </c>
      <c r="IY29" s="9"/>
      <c r="IZ29" s="1">
        <v>23</v>
      </c>
      <c r="JA29" s="2" t="s">
        <v>26</v>
      </c>
      <c r="JB29" s="5">
        <v>4542</v>
      </c>
      <c r="JC29" s="5">
        <v>8175600</v>
      </c>
      <c r="JD29" s="5">
        <v>0</v>
      </c>
      <c r="JE29" s="5">
        <f t="shared" si="39"/>
        <v>8175600</v>
      </c>
      <c r="JF29" s="9"/>
      <c r="JG29" s="1">
        <v>23</v>
      </c>
      <c r="JH29" s="2" t="s">
        <v>26</v>
      </c>
      <c r="JI29" s="5">
        <v>0</v>
      </c>
      <c r="JJ29" s="5">
        <v>0</v>
      </c>
      <c r="JK29" s="5">
        <v>0</v>
      </c>
      <c r="JL29" s="5">
        <f t="shared" si="40"/>
        <v>0</v>
      </c>
      <c r="JM29" s="9"/>
      <c r="JN29" s="1">
        <v>23</v>
      </c>
      <c r="JO29" s="2" t="s">
        <v>26</v>
      </c>
      <c r="JP29" s="5">
        <v>0</v>
      </c>
      <c r="JQ29" s="5">
        <v>12872000</v>
      </c>
      <c r="JR29" s="5">
        <v>0</v>
      </c>
      <c r="JS29" s="5">
        <f t="shared" si="41"/>
        <v>12872000</v>
      </c>
      <c r="JT29" s="9"/>
      <c r="JU29" s="1">
        <v>23</v>
      </c>
      <c r="JV29" s="2" t="s">
        <v>26</v>
      </c>
      <c r="JW29" s="5">
        <v>0</v>
      </c>
      <c r="JX29" s="5">
        <v>0</v>
      </c>
      <c r="JY29" s="5">
        <v>0</v>
      </c>
      <c r="JZ29" s="5">
        <f t="shared" si="42"/>
        <v>0</v>
      </c>
      <c r="KA29" s="9"/>
      <c r="KB29" s="1">
        <v>23</v>
      </c>
      <c r="KC29" s="2" t="s">
        <v>26</v>
      </c>
      <c r="KD29" s="5">
        <v>5570.099008000001</v>
      </c>
      <c r="KE29" s="5">
        <v>31700000</v>
      </c>
      <c r="KF29" s="5">
        <v>0</v>
      </c>
      <c r="KG29" s="5">
        <f t="shared" si="43"/>
        <v>31700000</v>
      </c>
      <c r="KH29" s="9"/>
      <c r="KI29" s="1">
        <v>23</v>
      </c>
      <c r="KJ29" s="2" t="s">
        <v>26</v>
      </c>
      <c r="KK29" s="5">
        <v>0</v>
      </c>
      <c r="KL29" s="5">
        <v>0</v>
      </c>
      <c r="KM29" s="5">
        <v>0</v>
      </c>
      <c r="KN29" s="5">
        <f t="shared" si="44"/>
        <v>0</v>
      </c>
      <c r="KO29" s="9"/>
      <c r="KP29" s="1">
        <v>23</v>
      </c>
      <c r="KQ29" s="2" t="s">
        <v>26</v>
      </c>
      <c r="KR29" s="5">
        <v>0</v>
      </c>
      <c r="KS29" s="5">
        <v>0</v>
      </c>
      <c r="KT29" s="5">
        <v>0</v>
      </c>
      <c r="KU29" s="5">
        <f t="shared" si="45"/>
        <v>0</v>
      </c>
      <c r="KV29" s="9"/>
      <c r="KW29" s="1">
        <v>23</v>
      </c>
      <c r="KX29" s="2" t="s">
        <v>26</v>
      </c>
      <c r="KY29" s="5">
        <v>0</v>
      </c>
      <c r="KZ29" s="5">
        <v>0</v>
      </c>
      <c r="LA29" s="5">
        <v>0</v>
      </c>
      <c r="LB29" s="5">
        <f t="shared" si="46"/>
        <v>0</v>
      </c>
      <c r="LC29" s="9"/>
      <c r="LD29" s="1">
        <v>23</v>
      </c>
      <c r="LE29" s="2" t="s">
        <v>26</v>
      </c>
      <c r="LF29" s="5">
        <v>0</v>
      </c>
      <c r="LG29" s="5">
        <v>150000</v>
      </c>
      <c r="LH29" s="5">
        <v>0</v>
      </c>
      <c r="LI29" s="5">
        <f t="shared" si="47"/>
        <v>150000</v>
      </c>
      <c r="LJ29" s="9"/>
      <c r="LK29" s="1">
        <v>23</v>
      </c>
      <c r="LL29" s="2" t="s">
        <v>26</v>
      </c>
      <c r="LM29" s="5">
        <v>0</v>
      </c>
      <c r="LN29" s="5">
        <v>0</v>
      </c>
      <c r="LO29" s="5">
        <v>0</v>
      </c>
      <c r="LP29" s="5">
        <f t="shared" si="48"/>
        <v>0</v>
      </c>
      <c r="LQ29" s="9"/>
      <c r="LR29" s="1">
        <v>23</v>
      </c>
      <c r="LS29" s="2" t="s">
        <v>26</v>
      </c>
      <c r="LT29" s="5">
        <v>143</v>
      </c>
      <c r="LU29" s="5">
        <v>3678583.2</v>
      </c>
      <c r="LV29" s="5">
        <v>16000000</v>
      </c>
      <c r="LW29" s="5">
        <f t="shared" si="49"/>
        <v>19678583.199999999</v>
      </c>
      <c r="LX29" s="9"/>
      <c r="LY29" s="1">
        <v>23</v>
      </c>
      <c r="LZ29" s="2" t="s">
        <v>26</v>
      </c>
      <c r="MA29" s="5">
        <v>1192</v>
      </c>
      <c r="MB29" s="5">
        <v>146400</v>
      </c>
      <c r="MC29" s="5">
        <v>73200</v>
      </c>
      <c r="MD29" s="5">
        <f t="shared" si="50"/>
        <v>219600</v>
      </c>
      <c r="ME29" s="9"/>
      <c r="MF29" s="1">
        <v>23</v>
      </c>
      <c r="MG29" s="2" t="s">
        <v>26</v>
      </c>
      <c r="MH29" s="5">
        <v>0</v>
      </c>
      <c r="MI29" s="5">
        <v>300000</v>
      </c>
      <c r="MJ29" s="5">
        <v>0</v>
      </c>
      <c r="MK29" s="5">
        <f t="shared" si="51"/>
        <v>300000</v>
      </c>
      <c r="ML29" s="9"/>
      <c r="MM29" s="1">
        <v>23</v>
      </c>
      <c r="MN29" s="2" t="s">
        <v>26</v>
      </c>
      <c r="MO29" s="5">
        <v>385</v>
      </c>
      <c r="MP29" s="5">
        <v>26180</v>
      </c>
      <c r="MQ29" s="5">
        <v>0</v>
      </c>
      <c r="MR29" s="5">
        <f t="shared" si="52"/>
        <v>26180</v>
      </c>
      <c r="MS29" s="9"/>
      <c r="MT29" s="1">
        <v>23</v>
      </c>
      <c r="MU29" s="2" t="s">
        <v>26</v>
      </c>
      <c r="MV29" s="5">
        <v>1</v>
      </c>
      <c r="MW29" s="5">
        <v>15000</v>
      </c>
      <c r="MX29" s="5">
        <v>0</v>
      </c>
      <c r="MY29" s="5">
        <f t="shared" si="53"/>
        <v>15000</v>
      </c>
      <c r="MZ29" s="9"/>
      <c r="NA29" s="1">
        <v>23</v>
      </c>
      <c r="NB29" s="2" t="s">
        <v>26</v>
      </c>
      <c r="NC29" s="5">
        <v>0</v>
      </c>
      <c r="ND29" s="5">
        <f t="shared" si="54"/>
        <v>191581813.19999999</v>
      </c>
      <c r="NE29" s="5">
        <f t="shared" si="0"/>
        <v>16430600</v>
      </c>
      <c r="NF29" s="5">
        <f t="shared" si="1"/>
        <v>208012413.19999999</v>
      </c>
      <c r="NG29" s="9"/>
    </row>
    <row r="30" spans="1:371" ht="16.5" hidden="1">
      <c r="A30" s="23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2"/>
        <v>0</v>
      </c>
      <c r="G30" s="9"/>
      <c r="H30" s="1">
        <v>24</v>
      </c>
      <c r="I30" s="2" t="s">
        <v>27</v>
      </c>
      <c r="J30" s="5">
        <v>47914</v>
      </c>
      <c r="K30" s="5">
        <v>28228400</v>
      </c>
      <c r="L30" s="5">
        <v>0</v>
      </c>
      <c r="M30" s="5">
        <f t="shared" si="3"/>
        <v>28228400</v>
      </c>
      <c r="N30" s="9"/>
      <c r="O30" s="1">
        <v>24</v>
      </c>
      <c r="P30" s="2" t="s">
        <v>27</v>
      </c>
      <c r="Q30" s="5">
        <v>3880</v>
      </c>
      <c r="R30" s="5">
        <v>1164000</v>
      </c>
      <c r="S30" s="5">
        <v>0</v>
      </c>
      <c r="T30" s="5">
        <f t="shared" si="4"/>
        <v>1164000</v>
      </c>
      <c r="U30" s="9"/>
      <c r="V30" s="1">
        <v>24</v>
      </c>
      <c r="W30" s="2" t="s">
        <v>27</v>
      </c>
      <c r="X30" s="5">
        <v>42390</v>
      </c>
      <c r="Y30" s="5">
        <v>10597500</v>
      </c>
      <c r="Z30" s="5">
        <v>0</v>
      </c>
      <c r="AA30" s="5">
        <f t="shared" si="5"/>
        <v>10597500</v>
      </c>
      <c r="AB30" s="9"/>
      <c r="AC30" s="1">
        <v>24</v>
      </c>
      <c r="AD30" s="2" t="s">
        <v>27</v>
      </c>
      <c r="AE30" s="5">
        <v>747</v>
      </c>
      <c r="AF30" s="5">
        <v>149400</v>
      </c>
      <c r="AG30" s="5">
        <v>0</v>
      </c>
      <c r="AH30" s="5">
        <f t="shared" si="6"/>
        <v>149400</v>
      </c>
      <c r="AI30" s="9"/>
      <c r="AJ30" s="1">
        <v>24</v>
      </c>
      <c r="AK30" s="2" t="s">
        <v>27</v>
      </c>
      <c r="AL30" s="5">
        <v>410</v>
      </c>
      <c r="AM30" s="5">
        <v>61500</v>
      </c>
      <c r="AN30" s="5">
        <v>0</v>
      </c>
      <c r="AO30" s="5">
        <f t="shared" si="7"/>
        <v>61500</v>
      </c>
      <c r="AP30" s="9"/>
      <c r="AQ30" s="1">
        <v>24</v>
      </c>
      <c r="AR30" s="2" t="s">
        <v>27</v>
      </c>
      <c r="AS30" s="5">
        <v>3880</v>
      </c>
      <c r="AT30" s="5">
        <v>776000</v>
      </c>
      <c r="AU30" s="5">
        <v>0</v>
      </c>
      <c r="AV30" s="5">
        <f t="shared" si="8"/>
        <v>776000</v>
      </c>
      <c r="AW30" s="9"/>
      <c r="AX30" s="1">
        <v>24</v>
      </c>
      <c r="AY30" s="2" t="s">
        <v>27</v>
      </c>
      <c r="AZ30" s="5"/>
      <c r="BA30" s="5">
        <v>0</v>
      </c>
      <c r="BB30" s="5">
        <v>0</v>
      </c>
      <c r="BC30" s="5">
        <f t="shared" si="9"/>
        <v>0</v>
      </c>
      <c r="BD30" s="9"/>
      <c r="BE30" s="1">
        <v>24</v>
      </c>
      <c r="BF30" s="2" t="s">
        <v>27</v>
      </c>
      <c r="BG30" s="5">
        <v>3880</v>
      </c>
      <c r="BH30" s="5">
        <v>1164000</v>
      </c>
      <c r="BI30" s="5">
        <v>0</v>
      </c>
      <c r="BJ30" s="5">
        <f t="shared" si="10"/>
        <v>1164000</v>
      </c>
      <c r="BK30" s="9"/>
      <c r="BL30" s="1">
        <v>24</v>
      </c>
      <c r="BM30" s="2" t="s">
        <v>27</v>
      </c>
      <c r="BN30" s="5">
        <v>76590</v>
      </c>
      <c r="BO30" s="5">
        <v>21008550</v>
      </c>
      <c r="BP30" s="5">
        <v>0</v>
      </c>
      <c r="BQ30" s="5">
        <f t="shared" si="11"/>
        <v>21008550</v>
      </c>
      <c r="BR30" s="9"/>
      <c r="BS30" s="1">
        <v>24</v>
      </c>
      <c r="BT30" s="2" t="s">
        <v>27</v>
      </c>
      <c r="BU30" s="5">
        <v>0</v>
      </c>
      <c r="BV30" s="5">
        <v>0</v>
      </c>
      <c r="BW30" s="5">
        <v>0</v>
      </c>
      <c r="BX30" s="5">
        <f t="shared" si="12"/>
        <v>0</v>
      </c>
      <c r="BY30" s="9"/>
      <c r="BZ30" s="1">
        <v>24</v>
      </c>
      <c r="CA30" s="2" t="s">
        <v>27</v>
      </c>
      <c r="CB30" s="5">
        <v>2298</v>
      </c>
      <c r="CC30" s="5">
        <v>459600</v>
      </c>
      <c r="CD30" s="5">
        <v>0</v>
      </c>
      <c r="CE30" s="5">
        <f t="shared" si="13"/>
        <v>459600</v>
      </c>
      <c r="CF30" s="9"/>
      <c r="CG30" s="1">
        <v>24</v>
      </c>
      <c r="CH30" s="2" t="s">
        <v>27</v>
      </c>
      <c r="CI30" s="5">
        <v>2298</v>
      </c>
      <c r="CJ30" s="5">
        <v>459600</v>
      </c>
      <c r="CK30" s="5">
        <v>0</v>
      </c>
      <c r="CL30" s="5">
        <f t="shared" si="14"/>
        <v>459600</v>
      </c>
      <c r="CM30" s="9"/>
      <c r="CN30" s="1">
        <v>24</v>
      </c>
      <c r="CO30" s="2" t="s">
        <v>27</v>
      </c>
      <c r="CP30" s="5">
        <v>2298</v>
      </c>
      <c r="CQ30" s="5">
        <v>1034100</v>
      </c>
      <c r="CR30" s="5">
        <v>0</v>
      </c>
      <c r="CS30" s="5">
        <f t="shared" si="15"/>
        <v>1034100</v>
      </c>
      <c r="CT30" s="9"/>
      <c r="CU30" s="1">
        <v>24</v>
      </c>
      <c r="CV30" s="2" t="s">
        <v>27</v>
      </c>
      <c r="CW30" s="5">
        <v>5077</v>
      </c>
      <c r="CX30" s="5">
        <v>761550</v>
      </c>
      <c r="CY30" s="5">
        <v>0</v>
      </c>
      <c r="CZ30" s="5">
        <f t="shared" si="16"/>
        <v>761550</v>
      </c>
      <c r="DA30" s="9"/>
      <c r="DB30" s="1">
        <v>24</v>
      </c>
      <c r="DC30" s="2" t="s">
        <v>27</v>
      </c>
      <c r="DD30" s="5">
        <v>100</v>
      </c>
      <c r="DE30" s="5">
        <v>15000</v>
      </c>
      <c r="DF30" s="5">
        <v>0</v>
      </c>
      <c r="DG30" s="5">
        <f t="shared" si="17"/>
        <v>15000</v>
      </c>
      <c r="DH30" s="9"/>
      <c r="DI30" s="1">
        <v>24</v>
      </c>
      <c r="DJ30" s="2" t="s">
        <v>27</v>
      </c>
      <c r="DK30" s="5">
        <v>100</v>
      </c>
      <c r="DL30" s="5">
        <v>50000</v>
      </c>
      <c r="DM30" s="5">
        <v>0</v>
      </c>
      <c r="DN30" s="5">
        <f t="shared" si="18"/>
        <v>50000</v>
      </c>
      <c r="DO30" s="9"/>
      <c r="DP30" s="1">
        <v>24</v>
      </c>
      <c r="DQ30" s="2" t="s">
        <v>27</v>
      </c>
      <c r="DR30" s="5">
        <v>413</v>
      </c>
      <c r="DS30" s="5">
        <v>413000</v>
      </c>
      <c r="DT30" s="5">
        <v>0</v>
      </c>
      <c r="DU30" s="5">
        <f t="shared" si="19"/>
        <v>413000</v>
      </c>
      <c r="DV30" s="9"/>
      <c r="DW30" s="1">
        <v>24</v>
      </c>
      <c r="DX30" s="2" t="s">
        <v>27</v>
      </c>
      <c r="DY30" s="5">
        <v>5623</v>
      </c>
      <c r="DZ30" s="5">
        <v>562300</v>
      </c>
      <c r="EA30" s="5">
        <v>0</v>
      </c>
      <c r="EB30" s="5">
        <f t="shared" si="20"/>
        <v>562300</v>
      </c>
      <c r="EC30" s="9"/>
      <c r="ED30" s="1">
        <v>24</v>
      </c>
      <c r="EE30" s="2" t="s">
        <v>27</v>
      </c>
      <c r="EF30" s="5">
        <v>0</v>
      </c>
      <c r="EG30" s="5">
        <v>0</v>
      </c>
      <c r="EH30" s="5">
        <v>0</v>
      </c>
      <c r="EI30" s="5">
        <f t="shared" si="21"/>
        <v>0</v>
      </c>
      <c r="EJ30" s="9"/>
      <c r="EK30" s="1">
        <v>24</v>
      </c>
      <c r="EL30" s="2" t="s">
        <v>27</v>
      </c>
      <c r="EM30" s="5">
        <v>0</v>
      </c>
      <c r="EN30" s="5">
        <v>50000</v>
      </c>
      <c r="EO30" s="5">
        <v>15633.333333333332</v>
      </c>
      <c r="EP30" s="5">
        <f t="shared" si="22"/>
        <v>65633.333333333328</v>
      </c>
      <c r="EQ30" s="9"/>
      <c r="ER30" s="1">
        <v>24</v>
      </c>
      <c r="ES30" s="2" t="s">
        <v>27</v>
      </c>
      <c r="ET30" s="5">
        <v>0</v>
      </c>
      <c r="EU30" s="5">
        <v>0</v>
      </c>
      <c r="EV30" s="5">
        <v>0</v>
      </c>
      <c r="EW30" s="5">
        <f t="shared" si="23"/>
        <v>0</v>
      </c>
      <c r="EX30" s="9"/>
      <c r="EY30" s="1">
        <v>24</v>
      </c>
      <c r="EZ30" s="2" t="s">
        <v>27</v>
      </c>
      <c r="FA30" s="5">
        <v>0</v>
      </c>
      <c r="FB30" s="5">
        <v>0</v>
      </c>
      <c r="FC30" s="5">
        <v>0</v>
      </c>
      <c r="FD30" s="5">
        <f t="shared" si="24"/>
        <v>0</v>
      </c>
      <c r="FE30" s="9"/>
      <c r="FF30" s="1">
        <v>24</v>
      </c>
      <c r="FG30" s="2" t="s">
        <v>27</v>
      </c>
      <c r="FH30" s="5">
        <v>0</v>
      </c>
      <c r="FI30" s="5">
        <v>0</v>
      </c>
      <c r="FJ30" s="5">
        <v>0</v>
      </c>
      <c r="FK30" s="5">
        <f t="shared" si="25"/>
        <v>0</v>
      </c>
      <c r="FL30" s="9"/>
      <c r="FM30" s="1">
        <v>24</v>
      </c>
      <c r="FN30" s="2" t="s">
        <v>27</v>
      </c>
      <c r="FO30" s="5">
        <v>3212126</v>
      </c>
      <c r="FP30" s="5">
        <v>850000</v>
      </c>
      <c r="FQ30" s="5">
        <v>0</v>
      </c>
      <c r="FR30" s="5">
        <f t="shared" si="26"/>
        <v>850000</v>
      </c>
      <c r="FS30" s="9"/>
      <c r="FT30" s="1">
        <v>24</v>
      </c>
      <c r="FU30" s="2" t="s">
        <v>27</v>
      </c>
      <c r="FV30" s="5">
        <v>816</v>
      </c>
      <c r="FW30" s="5">
        <v>204000</v>
      </c>
      <c r="FX30" s="5">
        <v>25500</v>
      </c>
      <c r="FY30" s="5">
        <f t="shared" si="27"/>
        <v>229500</v>
      </c>
      <c r="FZ30" s="9"/>
      <c r="GA30" s="1">
        <v>24</v>
      </c>
      <c r="GB30" s="2" t="s">
        <v>27</v>
      </c>
      <c r="GC30" s="5">
        <v>492</v>
      </c>
      <c r="GD30" s="5">
        <v>196800</v>
      </c>
      <c r="GE30" s="5">
        <v>24800</v>
      </c>
      <c r="GF30" s="5">
        <f t="shared" si="28"/>
        <v>221600</v>
      </c>
      <c r="GG30" s="9"/>
      <c r="GH30" s="1">
        <v>24</v>
      </c>
      <c r="GI30" s="2" t="s">
        <v>27</v>
      </c>
      <c r="GJ30" s="5">
        <v>324</v>
      </c>
      <c r="GK30" s="5">
        <v>194400</v>
      </c>
      <c r="GL30" s="5">
        <v>24000</v>
      </c>
      <c r="GM30" s="5">
        <f t="shared" si="29"/>
        <v>218400</v>
      </c>
      <c r="GN30" s="9"/>
      <c r="GO30" s="1">
        <v>24</v>
      </c>
      <c r="GP30" s="2" t="s">
        <v>27</v>
      </c>
      <c r="GQ30" s="5">
        <v>660</v>
      </c>
      <c r="GR30" s="5">
        <v>66000</v>
      </c>
      <c r="GS30" s="5">
        <v>0</v>
      </c>
      <c r="GT30" s="5">
        <f t="shared" si="30"/>
        <v>66000</v>
      </c>
      <c r="GU30" s="9"/>
      <c r="GV30" s="1">
        <v>24</v>
      </c>
      <c r="GW30" s="2" t="s">
        <v>27</v>
      </c>
      <c r="GX30" s="5">
        <v>0</v>
      </c>
      <c r="GY30" s="5">
        <v>0</v>
      </c>
      <c r="GZ30" s="5">
        <v>0</v>
      </c>
      <c r="HA30" s="5">
        <f t="shared" si="31"/>
        <v>0</v>
      </c>
      <c r="HB30" s="9"/>
      <c r="HC30" s="1">
        <v>24</v>
      </c>
      <c r="HD30" s="2" t="s">
        <v>27</v>
      </c>
      <c r="HE30" s="5">
        <v>2296</v>
      </c>
      <c r="HF30" s="5">
        <v>17908800</v>
      </c>
      <c r="HG30" s="5">
        <v>0</v>
      </c>
      <c r="HH30" s="5">
        <f t="shared" si="32"/>
        <v>17908800</v>
      </c>
      <c r="HI30" s="9"/>
      <c r="HJ30" s="1">
        <v>24</v>
      </c>
      <c r="HK30" s="2" t="s">
        <v>27</v>
      </c>
      <c r="HL30" s="5"/>
      <c r="HM30" s="5"/>
      <c r="HN30" s="5"/>
      <c r="HO30" s="5">
        <f t="shared" si="33"/>
        <v>0</v>
      </c>
      <c r="HP30" s="9"/>
      <c r="HQ30" s="1">
        <v>24</v>
      </c>
      <c r="HR30" s="2" t="s">
        <v>27</v>
      </c>
      <c r="HS30" s="5"/>
      <c r="HT30" s="5"/>
      <c r="HU30" s="5">
        <v>0</v>
      </c>
      <c r="HV30" s="5">
        <f t="shared" si="34"/>
        <v>0</v>
      </c>
      <c r="HW30" s="9"/>
      <c r="HX30" s="1">
        <v>24</v>
      </c>
      <c r="HY30" s="2" t="s">
        <v>27</v>
      </c>
      <c r="HZ30" s="5">
        <v>80</v>
      </c>
      <c r="IA30" s="5">
        <v>400000</v>
      </c>
      <c r="IB30" s="5">
        <v>0</v>
      </c>
      <c r="IC30" s="5">
        <f t="shared" si="35"/>
        <v>400000</v>
      </c>
      <c r="ID30" s="9"/>
      <c r="IE30" s="1">
        <v>24</v>
      </c>
      <c r="IF30" s="2" t="s">
        <v>27</v>
      </c>
      <c r="IG30" s="5">
        <v>117</v>
      </c>
      <c r="IH30" s="5">
        <v>7020000</v>
      </c>
      <c r="II30" s="5">
        <v>0</v>
      </c>
      <c r="IJ30" s="5">
        <f t="shared" si="36"/>
        <v>7020000</v>
      </c>
      <c r="IK30" s="9"/>
      <c r="IL30" s="1">
        <v>24</v>
      </c>
      <c r="IM30" s="2" t="s">
        <v>27</v>
      </c>
      <c r="IN30" s="5">
        <v>2316</v>
      </c>
      <c r="IO30" s="5">
        <v>2316000</v>
      </c>
      <c r="IP30" s="5">
        <v>0</v>
      </c>
      <c r="IQ30" s="5">
        <f t="shared" si="37"/>
        <v>2316000</v>
      </c>
      <c r="IR30" s="9"/>
      <c r="IS30" s="1">
        <v>24</v>
      </c>
      <c r="IT30" s="2" t="s">
        <v>27</v>
      </c>
      <c r="IU30" s="5">
        <v>20</v>
      </c>
      <c r="IV30" s="5">
        <v>70000</v>
      </c>
      <c r="IW30" s="5">
        <v>0</v>
      </c>
      <c r="IX30" s="5">
        <f t="shared" si="38"/>
        <v>70000</v>
      </c>
      <c r="IY30" s="9"/>
      <c r="IZ30" s="1">
        <v>24</v>
      </c>
      <c r="JA30" s="2" t="s">
        <v>27</v>
      </c>
      <c r="JB30" s="5">
        <v>3613</v>
      </c>
      <c r="JC30" s="5">
        <v>6503400</v>
      </c>
      <c r="JD30" s="5">
        <v>0</v>
      </c>
      <c r="JE30" s="5">
        <f t="shared" si="39"/>
        <v>6503400</v>
      </c>
      <c r="JF30" s="9"/>
      <c r="JG30" s="1">
        <v>24</v>
      </c>
      <c r="JH30" s="2" t="s">
        <v>27</v>
      </c>
      <c r="JI30" s="5">
        <v>0</v>
      </c>
      <c r="JJ30" s="5">
        <v>0</v>
      </c>
      <c r="JK30" s="5">
        <v>0</v>
      </c>
      <c r="JL30" s="5">
        <f t="shared" si="40"/>
        <v>0</v>
      </c>
      <c r="JM30" s="9"/>
      <c r="JN30" s="1">
        <v>24</v>
      </c>
      <c r="JO30" s="2" t="s">
        <v>27</v>
      </c>
      <c r="JP30" s="5">
        <v>0</v>
      </c>
      <c r="JQ30" s="5">
        <v>8373000</v>
      </c>
      <c r="JR30" s="5">
        <v>0</v>
      </c>
      <c r="JS30" s="5">
        <f t="shared" si="41"/>
        <v>8373000</v>
      </c>
      <c r="JT30" s="9"/>
      <c r="JU30" s="1">
        <v>24</v>
      </c>
      <c r="JV30" s="2" t="s">
        <v>27</v>
      </c>
      <c r="JW30" s="5">
        <v>0</v>
      </c>
      <c r="JX30" s="5">
        <v>0</v>
      </c>
      <c r="JY30" s="5">
        <v>0</v>
      </c>
      <c r="JZ30" s="5">
        <f t="shared" si="42"/>
        <v>0</v>
      </c>
      <c r="KA30" s="9"/>
      <c r="KB30" s="1">
        <v>24</v>
      </c>
      <c r="KC30" s="2" t="s">
        <v>27</v>
      </c>
      <c r="KD30" s="5">
        <v>1806.218752</v>
      </c>
      <c r="KE30" s="5">
        <v>11200000</v>
      </c>
      <c r="KF30" s="5">
        <v>0</v>
      </c>
      <c r="KG30" s="5">
        <f t="shared" si="43"/>
        <v>11200000</v>
      </c>
      <c r="KH30" s="9"/>
      <c r="KI30" s="1">
        <v>24</v>
      </c>
      <c r="KJ30" s="2" t="s">
        <v>27</v>
      </c>
      <c r="KK30" s="5">
        <v>0</v>
      </c>
      <c r="KL30" s="5">
        <v>0</v>
      </c>
      <c r="KM30" s="5">
        <v>0</v>
      </c>
      <c r="KN30" s="5">
        <f t="shared" si="44"/>
        <v>0</v>
      </c>
      <c r="KO30" s="9"/>
      <c r="KP30" s="1">
        <v>24</v>
      </c>
      <c r="KQ30" s="2" t="s">
        <v>27</v>
      </c>
      <c r="KR30" s="5">
        <v>0</v>
      </c>
      <c r="KS30" s="5">
        <v>0</v>
      </c>
      <c r="KT30" s="5">
        <v>0</v>
      </c>
      <c r="KU30" s="5">
        <f t="shared" si="45"/>
        <v>0</v>
      </c>
      <c r="KV30" s="9"/>
      <c r="KW30" s="1">
        <v>24</v>
      </c>
      <c r="KX30" s="2" t="s">
        <v>27</v>
      </c>
      <c r="KY30" s="5">
        <v>0</v>
      </c>
      <c r="KZ30" s="5">
        <v>0</v>
      </c>
      <c r="LA30" s="5">
        <v>0</v>
      </c>
      <c r="LB30" s="5">
        <f t="shared" si="46"/>
        <v>0</v>
      </c>
      <c r="LC30" s="9"/>
      <c r="LD30" s="1">
        <v>24</v>
      </c>
      <c r="LE30" s="2" t="s">
        <v>27</v>
      </c>
      <c r="LF30" s="5">
        <v>0</v>
      </c>
      <c r="LG30" s="5">
        <v>150000</v>
      </c>
      <c r="LH30" s="5">
        <v>0</v>
      </c>
      <c r="LI30" s="5">
        <f t="shared" si="47"/>
        <v>150000</v>
      </c>
      <c r="LJ30" s="9"/>
      <c r="LK30" s="1">
        <v>24</v>
      </c>
      <c r="LL30" s="2" t="s">
        <v>27</v>
      </c>
      <c r="LM30" s="5">
        <v>0</v>
      </c>
      <c r="LN30" s="5">
        <v>0</v>
      </c>
      <c r="LO30" s="5">
        <v>0</v>
      </c>
      <c r="LP30" s="5">
        <f t="shared" si="48"/>
        <v>0</v>
      </c>
      <c r="LQ30" s="9"/>
      <c r="LR30" s="1">
        <v>24</v>
      </c>
      <c r="LS30" s="2" t="s">
        <v>27</v>
      </c>
      <c r="LT30" s="5">
        <v>5</v>
      </c>
      <c r="LU30" s="5">
        <v>152168</v>
      </c>
      <c r="LV30" s="5">
        <v>700000</v>
      </c>
      <c r="LW30" s="5">
        <f t="shared" si="49"/>
        <v>852168</v>
      </c>
      <c r="LX30" s="9"/>
      <c r="LY30" s="1">
        <v>24</v>
      </c>
      <c r="LZ30" s="2" t="s">
        <v>27</v>
      </c>
      <c r="MA30" s="5">
        <v>212</v>
      </c>
      <c r="MB30" s="5">
        <v>6000</v>
      </c>
      <c r="MC30" s="5">
        <v>3000</v>
      </c>
      <c r="MD30" s="5">
        <f t="shared" si="50"/>
        <v>9000</v>
      </c>
      <c r="ME30" s="9"/>
      <c r="MF30" s="1">
        <v>24</v>
      </c>
      <c r="MG30" s="2" t="s">
        <v>27</v>
      </c>
      <c r="MH30" s="5">
        <v>0</v>
      </c>
      <c r="MI30" s="5">
        <v>0</v>
      </c>
      <c r="MJ30" s="5">
        <v>0</v>
      </c>
      <c r="MK30" s="5">
        <f t="shared" si="51"/>
        <v>0</v>
      </c>
      <c r="ML30" s="9"/>
      <c r="MM30" s="1">
        <v>24</v>
      </c>
      <c r="MN30" s="2" t="s">
        <v>27</v>
      </c>
      <c r="MO30" s="5">
        <v>249</v>
      </c>
      <c r="MP30" s="5">
        <v>16932</v>
      </c>
      <c r="MQ30" s="5">
        <v>0</v>
      </c>
      <c r="MR30" s="5">
        <f t="shared" si="52"/>
        <v>16932</v>
      </c>
      <c r="MS30" s="9"/>
      <c r="MT30" s="1">
        <v>24</v>
      </c>
      <c r="MU30" s="2" t="s">
        <v>27</v>
      </c>
      <c r="MV30" s="5">
        <v>1</v>
      </c>
      <c r="MW30" s="5">
        <v>15000</v>
      </c>
      <c r="MX30" s="5">
        <v>0</v>
      </c>
      <c r="MY30" s="5">
        <f t="shared" si="53"/>
        <v>15000</v>
      </c>
      <c r="MZ30" s="9"/>
      <c r="NA30" s="1">
        <v>24</v>
      </c>
      <c r="NB30" s="2" t="s">
        <v>27</v>
      </c>
      <c r="NC30" s="5">
        <v>0</v>
      </c>
      <c r="ND30" s="5">
        <f t="shared" si="54"/>
        <v>122597000</v>
      </c>
      <c r="NE30" s="5">
        <f t="shared" si="0"/>
        <v>792933.33333333337</v>
      </c>
      <c r="NF30" s="5">
        <f t="shared" si="1"/>
        <v>123389933.33333334</v>
      </c>
      <c r="NG30" s="9"/>
    </row>
    <row r="31" spans="1:371" ht="16.5" hidden="1">
      <c r="A31" s="23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2"/>
        <v>0</v>
      </c>
      <c r="G31" s="9"/>
      <c r="H31" s="1">
        <v>25</v>
      </c>
      <c r="I31" s="2" t="s">
        <v>28</v>
      </c>
      <c r="J31" s="5">
        <v>34368</v>
      </c>
      <c r="K31" s="5">
        <v>20498800</v>
      </c>
      <c r="L31" s="5">
        <v>0</v>
      </c>
      <c r="M31" s="5">
        <f t="shared" si="3"/>
        <v>20498800</v>
      </c>
      <c r="N31" s="9"/>
      <c r="O31" s="1">
        <v>25</v>
      </c>
      <c r="P31" s="2" t="s">
        <v>28</v>
      </c>
      <c r="Q31" s="5">
        <v>2316</v>
      </c>
      <c r="R31" s="5">
        <v>694800</v>
      </c>
      <c r="S31" s="5">
        <v>0</v>
      </c>
      <c r="T31" s="5">
        <f t="shared" si="4"/>
        <v>694800</v>
      </c>
      <c r="U31" s="9"/>
      <c r="V31" s="1">
        <v>25</v>
      </c>
      <c r="W31" s="2" t="s">
        <v>28</v>
      </c>
      <c r="X31" s="5">
        <v>31080</v>
      </c>
      <c r="Y31" s="5">
        <v>7770000</v>
      </c>
      <c r="Z31" s="5">
        <v>0</v>
      </c>
      <c r="AA31" s="5">
        <f t="shared" si="5"/>
        <v>7770000</v>
      </c>
      <c r="AB31" s="9"/>
      <c r="AC31" s="1">
        <v>25</v>
      </c>
      <c r="AD31" s="2" t="s">
        <v>28</v>
      </c>
      <c r="AE31" s="5">
        <v>383</v>
      </c>
      <c r="AF31" s="5">
        <v>76600</v>
      </c>
      <c r="AG31" s="5">
        <v>0</v>
      </c>
      <c r="AH31" s="5">
        <f t="shared" si="6"/>
        <v>76600</v>
      </c>
      <c r="AI31" s="9"/>
      <c r="AJ31" s="1">
        <v>25</v>
      </c>
      <c r="AK31" s="2" t="s">
        <v>28</v>
      </c>
      <c r="AL31" s="5">
        <v>410</v>
      </c>
      <c r="AM31" s="5">
        <v>61500</v>
      </c>
      <c r="AN31" s="5">
        <v>0</v>
      </c>
      <c r="AO31" s="5">
        <f t="shared" si="7"/>
        <v>61500</v>
      </c>
      <c r="AP31" s="9"/>
      <c r="AQ31" s="1">
        <v>25</v>
      </c>
      <c r="AR31" s="2" t="s">
        <v>28</v>
      </c>
      <c r="AS31" s="5">
        <v>2316</v>
      </c>
      <c r="AT31" s="5">
        <v>463200</v>
      </c>
      <c r="AU31" s="5">
        <v>0</v>
      </c>
      <c r="AV31" s="5">
        <f t="shared" si="8"/>
        <v>463200</v>
      </c>
      <c r="AW31" s="9"/>
      <c r="AX31" s="1">
        <v>25</v>
      </c>
      <c r="AY31" s="2" t="s">
        <v>28</v>
      </c>
      <c r="AZ31" s="5">
        <v>2316</v>
      </c>
      <c r="BA31" s="5">
        <v>231600</v>
      </c>
      <c r="BB31" s="5">
        <v>0</v>
      </c>
      <c r="BC31" s="5">
        <f t="shared" si="9"/>
        <v>231600</v>
      </c>
      <c r="BD31" s="9"/>
      <c r="BE31" s="1">
        <v>25</v>
      </c>
      <c r="BF31" s="2" t="s">
        <v>28</v>
      </c>
      <c r="BG31" s="5">
        <v>2316</v>
      </c>
      <c r="BH31" s="5">
        <v>694800</v>
      </c>
      <c r="BI31" s="5">
        <v>0</v>
      </c>
      <c r="BJ31" s="5">
        <f t="shared" si="10"/>
        <v>694800</v>
      </c>
      <c r="BK31" s="9"/>
      <c r="BL31" s="1">
        <v>25</v>
      </c>
      <c r="BM31" s="2" t="s">
        <v>28</v>
      </c>
      <c r="BN31" s="5">
        <v>56294</v>
      </c>
      <c r="BO31" s="5">
        <v>14783950</v>
      </c>
      <c r="BP31" s="5">
        <v>0</v>
      </c>
      <c r="BQ31" s="5">
        <f t="shared" si="11"/>
        <v>14783950</v>
      </c>
      <c r="BR31" s="9"/>
      <c r="BS31" s="1">
        <v>25</v>
      </c>
      <c r="BT31" s="2" t="s">
        <v>28</v>
      </c>
      <c r="BU31" s="5">
        <v>0</v>
      </c>
      <c r="BV31" s="5">
        <v>0</v>
      </c>
      <c r="BW31" s="5">
        <v>0</v>
      </c>
      <c r="BX31" s="5">
        <f t="shared" si="12"/>
        <v>0</v>
      </c>
      <c r="BY31" s="9"/>
      <c r="BZ31" s="1">
        <v>25</v>
      </c>
      <c r="CA31" s="2" t="s">
        <v>28</v>
      </c>
      <c r="CB31" s="5">
        <v>1942</v>
      </c>
      <c r="CC31" s="5">
        <v>388400</v>
      </c>
      <c r="CD31" s="5">
        <v>0</v>
      </c>
      <c r="CE31" s="5">
        <f t="shared" si="13"/>
        <v>388400</v>
      </c>
      <c r="CF31" s="9"/>
      <c r="CG31" s="1">
        <v>25</v>
      </c>
      <c r="CH31" s="2" t="s">
        <v>28</v>
      </c>
      <c r="CI31" s="5">
        <v>1942</v>
      </c>
      <c r="CJ31" s="5">
        <v>388400</v>
      </c>
      <c r="CK31" s="5">
        <v>0</v>
      </c>
      <c r="CL31" s="5">
        <f t="shared" si="14"/>
        <v>388400</v>
      </c>
      <c r="CM31" s="9"/>
      <c r="CN31" s="1">
        <v>25</v>
      </c>
      <c r="CO31" s="2" t="s">
        <v>28</v>
      </c>
      <c r="CP31" s="5">
        <v>1942</v>
      </c>
      <c r="CQ31" s="5">
        <v>873900</v>
      </c>
      <c r="CR31" s="5">
        <v>0</v>
      </c>
      <c r="CS31" s="5">
        <f t="shared" si="15"/>
        <v>873900</v>
      </c>
      <c r="CT31" s="9"/>
      <c r="CU31" s="1">
        <v>25</v>
      </c>
      <c r="CV31" s="2" t="s">
        <v>28</v>
      </c>
      <c r="CW31" s="5">
        <v>3542</v>
      </c>
      <c r="CX31" s="5">
        <v>531300</v>
      </c>
      <c r="CY31" s="5">
        <v>0</v>
      </c>
      <c r="CZ31" s="5">
        <f t="shared" si="16"/>
        <v>531300</v>
      </c>
      <c r="DA31" s="9"/>
      <c r="DB31" s="1">
        <v>25</v>
      </c>
      <c r="DC31" s="2" t="s">
        <v>28</v>
      </c>
      <c r="DD31" s="5">
        <v>100</v>
      </c>
      <c r="DE31" s="5">
        <v>15000</v>
      </c>
      <c r="DF31" s="5">
        <v>0</v>
      </c>
      <c r="DG31" s="5">
        <f t="shared" si="17"/>
        <v>15000</v>
      </c>
      <c r="DH31" s="9"/>
      <c r="DI31" s="1">
        <v>25</v>
      </c>
      <c r="DJ31" s="2" t="s">
        <v>28</v>
      </c>
      <c r="DK31" s="5">
        <v>150</v>
      </c>
      <c r="DL31" s="5">
        <v>75000</v>
      </c>
      <c r="DM31" s="5">
        <v>0</v>
      </c>
      <c r="DN31" s="5">
        <f t="shared" si="18"/>
        <v>75000</v>
      </c>
      <c r="DO31" s="9"/>
      <c r="DP31" s="1">
        <v>25</v>
      </c>
      <c r="DQ31" s="2" t="s">
        <v>28</v>
      </c>
      <c r="DR31" s="5">
        <v>624</v>
      </c>
      <c r="DS31" s="5">
        <v>624000</v>
      </c>
      <c r="DT31" s="5">
        <v>0</v>
      </c>
      <c r="DU31" s="5">
        <f t="shared" si="19"/>
        <v>624000</v>
      </c>
      <c r="DV31" s="9"/>
      <c r="DW31" s="1">
        <v>25</v>
      </c>
      <c r="DX31" s="2" t="s">
        <v>28</v>
      </c>
      <c r="DY31" s="5">
        <v>2055</v>
      </c>
      <c r="DZ31" s="5">
        <v>205500</v>
      </c>
      <c r="EA31" s="5">
        <v>0</v>
      </c>
      <c r="EB31" s="5">
        <f t="shared" si="20"/>
        <v>205500</v>
      </c>
      <c r="EC31" s="9"/>
      <c r="ED31" s="1">
        <v>25</v>
      </c>
      <c r="EE31" s="2" t="s">
        <v>28</v>
      </c>
      <c r="EF31" s="5">
        <v>0</v>
      </c>
      <c r="EG31" s="5">
        <v>0</v>
      </c>
      <c r="EH31" s="5">
        <v>0</v>
      </c>
      <c r="EI31" s="5">
        <f t="shared" si="21"/>
        <v>0</v>
      </c>
      <c r="EJ31" s="9"/>
      <c r="EK31" s="1">
        <v>25</v>
      </c>
      <c r="EL31" s="2" t="s">
        <v>28</v>
      </c>
      <c r="EM31" s="5">
        <v>0</v>
      </c>
      <c r="EN31" s="5">
        <v>176000</v>
      </c>
      <c r="EO31" s="5">
        <v>4033.3333333333335</v>
      </c>
      <c r="EP31" s="5">
        <f t="shared" si="22"/>
        <v>180033.33333333334</v>
      </c>
      <c r="EQ31" s="9"/>
      <c r="ER31" s="1">
        <v>25</v>
      </c>
      <c r="ES31" s="2" t="s">
        <v>28</v>
      </c>
      <c r="ET31" s="5">
        <v>0</v>
      </c>
      <c r="EU31" s="5">
        <v>0</v>
      </c>
      <c r="EV31" s="5">
        <v>0</v>
      </c>
      <c r="EW31" s="5">
        <f t="shared" si="23"/>
        <v>0</v>
      </c>
      <c r="EX31" s="9"/>
      <c r="EY31" s="1">
        <v>25</v>
      </c>
      <c r="EZ31" s="2" t="s">
        <v>28</v>
      </c>
      <c r="FA31" s="5">
        <v>0</v>
      </c>
      <c r="FB31" s="5">
        <v>0</v>
      </c>
      <c r="FC31" s="5">
        <v>0</v>
      </c>
      <c r="FD31" s="5">
        <f t="shared" si="24"/>
        <v>0</v>
      </c>
      <c r="FE31" s="9"/>
      <c r="FF31" s="1">
        <v>25</v>
      </c>
      <c r="FG31" s="2" t="s">
        <v>28</v>
      </c>
      <c r="FH31" s="5">
        <v>0</v>
      </c>
      <c r="FI31" s="5">
        <v>0</v>
      </c>
      <c r="FJ31" s="5">
        <v>0</v>
      </c>
      <c r="FK31" s="5">
        <f t="shared" si="25"/>
        <v>0</v>
      </c>
      <c r="FL31" s="9"/>
      <c r="FM31" s="1">
        <v>25</v>
      </c>
      <c r="FN31" s="2" t="s">
        <v>28</v>
      </c>
      <c r="FO31" s="5">
        <v>2478715</v>
      </c>
      <c r="FP31" s="5">
        <v>700000</v>
      </c>
      <c r="FQ31" s="5">
        <v>0</v>
      </c>
      <c r="FR31" s="5">
        <f t="shared" si="26"/>
        <v>700000</v>
      </c>
      <c r="FS31" s="9"/>
      <c r="FT31" s="1">
        <v>25</v>
      </c>
      <c r="FU31" s="2" t="s">
        <v>28</v>
      </c>
      <c r="FV31" s="5">
        <v>612</v>
      </c>
      <c r="FW31" s="5">
        <v>153000</v>
      </c>
      <c r="FX31" s="5">
        <v>19000</v>
      </c>
      <c r="FY31" s="5">
        <f t="shared" si="27"/>
        <v>172000</v>
      </c>
      <c r="FZ31" s="9"/>
      <c r="GA31" s="1">
        <v>25</v>
      </c>
      <c r="GB31" s="2" t="s">
        <v>28</v>
      </c>
      <c r="GC31" s="5">
        <v>366</v>
      </c>
      <c r="GD31" s="5">
        <v>146400</v>
      </c>
      <c r="GE31" s="5">
        <v>18400</v>
      </c>
      <c r="GF31" s="5">
        <f t="shared" si="28"/>
        <v>164800</v>
      </c>
      <c r="GG31" s="9"/>
      <c r="GH31" s="1">
        <v>25</v>
      </c>
      <c r="GI31" s="2" t="s">
        <v>28</v>
      </c>
      <c r="GJ31" s="5">
        <v>246</v>
      </c>
      <c r="GK31" s="5">
        <v>147600</v>
      </c>
      <c r="GL31" s="5">
        <v>18600</v>
      </c>
      <c r="GM31" s="5">
        <f t="shared" si="29"/>
        <v>166200</v>
      </c>
      <c r="GN31" s="9"/>
      <c r="GO31" s="1">
        <v>25</v>
      </c>
      <c r="GP31" s="2" t="s">
        <v>28</v>
      </c>
      <c r="GQ31" s="5">
        <v>90</v>
      </c>
      <c r="GR31" s="5">
        <v>9000</v>
      </c>
      <c r="GS31" s="5">
        <v>0</v>
      </c>
      <c r="GT31" s="5">
        <f t="shared" si="30"/>
        <v>9000</v>
      </c>
      <c r="GU31" s="9"/>
      <c r="GV31" s="1">
        <v>25</v>
      </c>
      <c r="GW31" s="2" t="s">
        <v>28</v>
      </c>
      <c r="GX31" s="5">
        <v>0</v>
      </c>
      <c r="GY31" s="5">
        <v>5000</v>
      </c>
      <c r="GZ31" s="5">
        <v>0</v>
      </c>
      <c r="HA31" s="5">
        <f t="shared" si="31"/>
        <v>5000</v>
      </c>
      <c r="HB31" s="9"/>
      <c r="HC31" s="1">
        <v>25</v>
      </c>
      <c r="HD31" s="2" t="s">
        <v>28</v>
      </c>
      <c r="HE31" s="5">
        <v>1957</v>
      </c>
      <c r="HF31" s="5">
        <v>15264600</v>
      </c>
      <c r="HG31" s="5">
        <v>0</v>
      </c>
      <c r="HH31" s="5">
        <f t="shared" si="32"/>
        <v>15264600</v>
      </c>
      <c r="HI31" s="9"/>
      <c r="HJ31" s="1">
        <v>25</v>
      </c>
      <c r="HK31" s="2" t="s">
        <v>28</v>
      </c>
      <c r="HL31" s="5"/>
      <c r="HM31" s="5"/>
      <c r="HN31" s="5"/>
      <c r="HO31" s="5">
        <f t="shared" si="33"/>
        <v>0</v>
      </c>
      <c r="HP31" s="9"/>
      <c r="HQ31" s="1">
        <v>25</v>
      </c>
      <c r="HR31" s="2" t="s">
        <v>28</v>
      </c>
      <c r="HS31" s="5"/>
      <c r="HT31" s="5"/>
      <c r="HU31" s="5">
        <v>0</v>
      </c>
      <c r="HV31" s="5">
        <f t="shared" si="34"/>
        <v>0</v>
      </c>
      <c r="HW31" s="9"/>
      <c r="HX31" s="1">
        <v>25</v>
      </c>
      <c r="HY31" s="2" t="s">
        <v>28</v>
      </c>
      <c r="HZ31" s="5">
        <v>56</v>
      </c>
      <c r="IA31" s="5">
        <v>280000</v>
      </c>
      <c r="IB31" s="5">
        <v>0</v>
      </c>
      <c r="IC31" s="5">
        <f t="shared" si="35"/>
        <v>280000</v>
      </c>
      <c r="ID31" s="9"/>
      <c r="IE31" s="1">
        <v>25</v>
      </c>
      <c r="IF31" s="2" t="s">
        <v>28</v>
      </c>
      <c r="IG31" s="5">
        <v>95</v>
      </c>
      <c r="IH31" s="5">
        <v>5700000</v>
      </c>
      <c r="II31" s="5">
        <v>0</v>
      </c>
      <c r="IJ31" s="5">
        <f t="shared" si="36"/>
        <v>5700000</v>
      </c>
      <c r="IK31" s="9"/>
      <c r="IL31" s="1">
        <v>25</v>
      </c>
      <c r="IM31" s="2" t="s">
        <v>28</v>
      </c>
      <c r="IN31" s="5">
        <v>1921</v>
      </c>
      <c r="IO31" s="5">
        <v>1921000</v>
      </c>
      <c r="IP31" s="5">
        <v>0</v>
      </c>
      <c r="IQ31" s="5">
        <f t="shared" si="37"/>
        <v>1921000</v>
      </c>
      <c r="IR31" s="9"/>
      <c r="IS31" s="1">
        <v>25</v>
      </c>
      <c r="IT31" s="2" t="s">
        <v>28</v>
      </c>
      <c r="IU31" s="5">
        <v>14</v>
      </c>
      <c r="IV31" s="5">
        <v>49000</v>
      </c>
      <c r="IW31" s="5">
        <v>0</v>
      </c>
      <c r="IX31" s="5">
        <f t="shared" si="38"/>
        <v>49000</v>
      </c>
      <c r="IY31" s="9"/>
      <c r="IZ31" s="1">
        <v>25</v>
      </c>
      <c r="JA31" s="2" t="s">
        <v>28</v>
      </c>
      <c r="JB31" s="5">
        <v>2186</v>
      </c>
      <c r="JC31" s="5">
        <v>3934800</v>
      </c>
      <c r="JD31" s="5">
        <v>0</v>
      </c>
      <c r="JE31" s="5">
        <f t="shared" si="39"/>
        <v>3934800</v>
      </c>
      <c r="JF31" s="9"/>
      <c r="JG31" s="1">
        <v>25</v>
      </c>
      <c r="JH31" s="2" t="s">
        <v>28</v>
      </c>
      <c r="JI31" s="5">
        <v>0</v>
      </c>
      <c r="JJ31" s="5">
        <v>0</v>
      </c>
      <c r="JK31" s="5">
        <v>0</v>
      </c>
      <c r="JL31" s="5">
        <f t="shared" si="40"/>
        <v>0</v>
      </c>
      <c r="JM31" s="9"/>
      <c r="JN31" s="1">
        <v>25</v>
      </c>
      <c r="JO31" s="2" t="s">
        <v>28</v>
      </c>
      <c r="JP31" s="5">
        <v>0</v>
      </c>
      <c r="JQ31" s="5">
        <v>7065000</v>
      </c>
      <c r="JR31" s="5">
        <v>0</v>
      </c>
      <c r="JS31" s="5">
        <f t="shared" si="41"/>
        <v>7065000</v>
      </c>
      <c r="JT31" s="9"/>
      <c r="JU31" s="1">
        <v>25</v>
      </c>
      <c r="JV31" s="2" t="s">
        <v>28</v>
      </c>
      <c r="JW31" s="5">
        <v>0</v>
      </c>
      <c r="JX31" s="5">
        <v>0</v>
      </c>
      <c r="JY31" s="5">
        <v>0</v>
      </c>
      <c r="JZ31" s="5">
        <f t="shared" si="42"/>
        <v>0</v>
      </c>
      <c r="KA31" s="9"/>
      <c r="KB31" s="1">
        <v>25</v>
      </c>
      <c r="KC31" s="2" t="s">
        <v>28</v>
      </c>
      <c r="KD31" s="5">
        <v>1745.7270640000002</v>
      </c>
      <c r="KE31" s="5">
        <v>10600000</v>
      </c>
      <c r="KF31" s="5">
        <v>1000000</v>
      </c>
      <c r="KG31" s="5">
        <f t="shared" si="43"/>
        <v>11600000</v>
      </c>
      <c r="KH31" s="9"/>
      <c r="KI31" s="1">
        <v>25</v>
      </c>
      <c r="KJ31" s="2" t="s">
        <v>28</v>
      </c>
      <c r="KK31" s="5">
        <v>0</v>
      </c>
      <c r="KL31" s="5">
        <v>0</v>
      </c>
      <c r="KM31" s="5">
        <v>0</v>
      </c>
      <c r="KN31" s="5">
        <f t="shared" si="44"/>
        <v>0</v>
      </c>
      <c r="KO31" s="9"/>
      <c r="KP31" s="1">
        <v>25</v>
      </c>
      <c r="KQ31" s="2" t="s">
        <v>28</v>
      </c>
      <c r="KR31" s="5">
        <v>0</v>
      </c>
      <c r="KS31" s="5">
        <v>0</v>
      </c>
      <c r="KT31" s="5">
        <v>0</v>
      </c>
      <c r="KU31" s="5">
        <f t="shared" si="45"/>
        <v>0</v>
      </c>
      <c r="KV31" s="9"/>
      <c r="KW31" s="1">
        <v>25</v>
      </c>
      <c r="KX31" s="2" t="s">
        <v>28</v>
      </c>
      <c r="KY31" s="5">
        <v>14</v>
      </c>
      <c r="KZ31" s="5">
        <v>1230450</v>
      </c>
      <c r="LA31" s="5">
        <v>0</v>
      </c>
      <c r="LB31" s="5">
        <f t="shared" si="46"/>
        <v>1230450</v>
      </c>
      <c r="LC31" s="9"/>
      <c r="LD31" s="1">
        <v>25</v>
      </c>
      <c r="LE31" s="2" t="s">
        <v>28</v>
      </c>
      <c r="LF31" s="5">
        <v>0</v>
      </c>
      <c r="LG31" s="5">
        <v>80000</v>
      </c>
      <c r="LH31" s="5">
        <v>0</v>
      </c>
      <c r="LI31" s="5">
        <f t="shared" si="47"/>
        <v>80000</v>
      </c>
      <c r="LJ31" s="9"/>
      <c r="LK31" s="1">
        <v>25</v>
      </c>
      <c r="LL31" s="2" t="s">
        <v>28</v>
      </c>
      <c r="LM31" s="5">
        <v>0</v>
      </c>
      <c r="LN31" s="5">
        <v>0</v>
      </c>
      <c r="LO31" s="5">
        <v>0</v>
      </c>
      <c r="LP31" s="5">
        <f t="shared" si="48"/>
        <v>0</v>
      </c>
      <c r="LQ31" s="9"/>
      <c r="LR31" s="1">
        <v>25</v>
      </c>
      <c r="LS31" s="2" t="s">
        <v>28</v>
      </c>
      <c r="LT31" s="5">
        <v>1</v>
      </c>
      <c r="LU31" s="5">
        <v>30847.600000000002</v>
      </c>
      <c r="LV31" s="5">
        <v>200000</v>
      </c>
      <c r="LW31" s="5">
        <f t="shared" si="49"/>
        <v>230847.6</v>
      </c>
      <c r="LX31" s="9"/>
      <c r="LY31" s="1">
        <v>25</v>
      </c>
      <c r="LZ31" s="2" t="s">
        <v>28</v>
      </c>
      <c r="MA31" s="5">
        <v>206</v>
      </c>
      <c r="MB31" s="5">
        <v>1200</v>
      </c>
      <c r="MC31" s="5">
        <v>600</v>
      </c>
      <c r="MD31" s="5">
        <f t="shared" si="50"/>
        <v>1800</v>
      </c>
      <c r="ME31" s="9"/>
      <c r="MF31" s="1">
        <v>25</v>
      </c>
      <c r="MG31" s="2" t="s">
        <v>28</v>
      </c>
      <c r="MH31" s="5">
        <v>0</v>
      </c>
      <c r="MI31" s="5">
        <v>300000</v>
      </c>
      <c r="MJ31" s="5">
        <v>0</v>
      </c>
      <c r="MK31" s="5">
        <f t="shared" si="51"/>
        <v>300000</v>
      </c>
      <c r="ML31" s="9"/>
      <c r="MM31" s="1">
        <v>25</v>
      </c>
      <c r="MN31" s="2" t="s">
        <v>28</v>
      </c>
      <c r="MO31" s="5">
        <v>187</v>
      </c>
      <c r="MP31" s="5">
        <v>12716</v>
      </c>
      <c r="MQ31" s="5">
        <v>0</v>
      </c>
      <c r="MR31" s="5">
        <f t="shared" si="52"/>
        <v>12716</v>
      </c>
      <c r="MS31" s="9"/>
      <c r="MT31" s="1">
        <v>25</v>
      </c>
      <c r="MU31" s="2" t="s">
        <v>28</v>
      </c>
      <c r="MV31" s="5">
        <v>1</v>
      </c>
      <c r="MW31" s="5">
        <v>15000</v>
      </c>
      <c r="MX31" s="5">
        <v>0</v>
      </c>
      <c r="MY31" s="5">
        <f t="shared" si="53"/>
        <v>15000</v>
      </c>
      <c r="MZ31" s="9"/>
      <c r="NA31" s="1">
        <v>25</v>
      </c>
      <c r="NB31" s="2" t="s">
        <v>28</v>
      </c>
      <c r="NC31" s="5">
        <v>0</v>
      </c>
      <c r="ND31" s="5">
        <f t="shared" si="54"/>
        <v>96198363.599999994</v>
      </c>
      <c r="NE31" s="5">
        <f t="shared" si="0"/>
        <v>1260633.3333333333</v>
      </c>
      <c r="NF31" s="5">
        <f t="shared" si="1"/>
        <v>97458996.933333337</v>
      </c>
      <c r="NG31" s="9"/>
    </row>
    <row r="32" spans="1:371" ht="16.5" hidden="1">
      <c r="A32" s="23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2"/>
        <v>0</v>
      </c>
      <c r="G32" s="9"/>
      <c r="H32" s="1">
        <v>26</v>
      </c>
      <c r="I32" s="2" t="s">
        <v>29</v>
      </c>
      <c r="J32" s="5">
        <v>57371</v>
      </c>
      <c r="K32" s="5">
        <v>33438600</v>
      </c>
      <c r="L32" s="5">
        <v>0</v>
      </c>
      <c r="M32" s="5">
        <f t="shared" si="3"/>
        <v>33438600</v>
      </c>
      <c r="N32" s="9"/>
      <c r="O32" s="1">
        <v>26</v>
      </c>
      <c r="P32" s="2" t="s">
        <v>29</v>
      </c>
      <c r="Q32" s="5">
        <v>1921</v>
      </c>
      <c r="R32" s="5">
        <v>576300</v>
      </c>
      <c r="S32" s="5">
        <v>0</v>
      </c>
      <c r="T32" s="5">
        <f t="shared" si="4"/>
        <v>576300</v>
      </c>
      <c r="U32" s="9"/>
      <c r="V32" s="1">
        <v>26</v>
      </c>
      <c r="W32" s="2" t="s">
        <v>29</v>
      </c>
      <c r="X32" s="5">
        <v>71980</v>
      </c>
      <c r="Y32" s="5">
        <v>17995000</v>
      </c>
      <c r="Z32" s="5">
        <v>0</v>
      </c>
      <c r="AA32" s="5">
        <f t="shared" si="5"/>
        <v>17995000</v>
      </c>
      <c r="AB32" s="9"/>
      <c r="AC32" s="1">
        <v>26</v>
      </c>
      <c r="AD32" s="2" t="s">
        <v>29</v>
      </c>
      <c r="AE32" s="5">
        <v>636</v>
      </c>
      <c r="AF32" s="5">
        <v>127200</v>
      </c>
      <c r="AG32" s="5">
        <v>0</v>
      </c>
      <c r="AH32" s="5">
        <f t="shared" si="6"/>
        <v>127200</v>
      </c>
      <c r="AI32" s="9"/>
      <c r="AJ32" s="1">
        <v>26</v>
      </c>
      <c r="AK32" s="2" t="s">
        <v>29</v>
      </c>
      <c r="AL32" s="5">
        <v>410</v>
      </c>
      <c r="AM32" s="5">
        <v>61500</v>
      </c>
      <c r="AN32" s="5">
        <v>0</v>
      </c>
      <c r="AO32" s="5">
        <f t="shared" si="7"/>
        <v>61500</v>
      </c>
      <c r="AP32" s="9"/>
      <c r="AQ32" s="1">
        <v>26</v>
      </c>
      <c r="AR32" s="2" t="s">
        <v>29</v>
      </c>
      <c r="AS32" s="5">
        <v>1921</v>
      </c>
      <c r="AT32" s="5">
        <v>384200</v>
      </c>
      <c r="AU32" s="5">
        <v>0</v>
      </c>
      <c r="AV32" s="5">
        <f t="shared" si="8"/>
        <v>384200</v>
      </c>
      <c r="AW32" s="9"/>
      <c r="AX32" s="1">
        <v>26</v>
      </c>
      <c r="AY32" s="2" t="s">
        <v>29</v>
      </c>
      <c r="AZ32" s="5"/>
      <c r="BA32" s="5">
        <v>0</v>
      </c>
      <c r="BB32" s="5">
        <v>0</v>
      </c>
      <c r="BC32" s="5">
        <f t="shared" si="9"/>
        <v>0</v>
      </c>
      <c r="BD32" s="9"/>
      <c r="BE32" s="1">
        <v>26</v>
      </c>
      <c r="BF32" s="2" t="s">
        <v>29</v>
      </c>
      <c r="BG32" s="5">
        <v>1921</v>
      </c>
      <c r="BH32" s="5">
        <v>576300</v>
      </c>
      <c r="BI32" s="5">
        <v>0</v>
      </c>
      <c r="BJ32" s="5">
        <f t="shared" si="10"/>
        <v>576300</v>
      </c>
      <c r="BK32" s="9"/>
      <c r="BL32" s="1">
        <v>26</v>
      </c>
      <c r="BM32" s="2" t="s">
        <v>29</v>
      </c>
      <c r="BN32" s="5">
        <v>130657</v>
      </c>
      <c r="BO32" s="5">
        <v>36235950</v>
      </c>
      <c r="BP32" s="5">
        <v>3000000</v>
      </c>
      <c r="BQ32" s="5">
        <f t="shared" si="11"/>
        <v>39235950</v>
      </c>
      <c r="BR32" s="9"/>
      <c r="BS32" s="1">
        <v>26</v>
      </c>
      <c r="BT32" s="2" t="s">
        <v>29</v>
      </c>
      <c r="BU32" s="5">
        <v>0</v>
      </c>
      <c r="BV32" s="5">
        <v>0</v>
      </c>
      <c r="BW32" s="5">
        <v>0</v>
      </c>
      <c r="BX32" s="5">
        <f t="shared" si="12"/>
        <v>0</v>
      </c>
      <c r="BY32" s="9"/>
      <c r="BZ32" s="1">
        <v>26</v>
      </c>
      <c r="CA32" s="2" t="s">
        <v>29</v>
      </c>
      <c r="CB32" s="5"/>
      <c r="CC32" s="5">
        <v>0</v>
      </c>
      <c r="CD32" s="5">
        <v>0</v>
      </c>
      <c r="CE32" s="5">
        <f t="shared" si="13"/>
        <v>0</v>
      </c>
      <c r="CF32" s="9"/>
      <c r="CG32" s="1">
        <v>26</v>
      </c>
      <c r="CH32" s="2" t="s">
        <v>29</v>
      </c>
      <c r="CI32" s="5"/>
      <c r="CJ32" s="5">
        <v>0</v>
      </c>
      <c r="CK32" s="5">
        <v>0</v>
      </c>
      <c r="CL32" s="5">
        <f t="shared" si="14"/>
        <v>0</v>
      </c>
      <c r="CM32" s="9"/>
      <c r="CN32" s="1">
        <v>26</v>
      </c>
      <c r="CO32" s="2" t="s">
        <v>29</v>
      </c>
      <c r="CP32" s="5"/>
      <c r="CQ32" s="5">
        <v>0</v>
      </c>
      <c r="CR32" s="5">
        <v>0</v>
      </c>
      <c r="CS32" s="5">
        <f t="shared" si="15"/>
        <v>0</v>
      </c>
      <c r="CT32" s="9"/>
      <c r="CU32" s="1">
        <v>26</v>
      </c>
      <c r="CV32" s="2" t="s">
        <v>29</v>
      </c>
      <c r="CW32" s="5">
        <v>4253</v>
      </c>
      <c r="CX32" s="5">
        <v>637950</v>
      </c>
      <c r="CY32" s="5">
        <v>0</v>
      </c>
      <c r="CZ32" s="5">
        <f t="shared" si="16"/>
        <v>637950</v>
      </c>
      <c r="DA32" s="9"/>
      <c r="DB32" s="1">
        <v>26</v>
      </c>
      <c r="DC32" s="2" t="s">
        <v>29</v>
      </c>
      <c r="DD32" s="5">
        <v>200</v>
      </c>
      <c r="DE32" s="5">
        <v>30000</v>
      </c>
      <c r="DF32" s="5">
        <v>0</v>
      </c>
      <c r="DG32" s="5">
        <f t="shared" si="17"/>
        <v>30000</v>
      </c>
      <c r="DH32" s="9"/>
      <c r="DI32" s="1">
        <v>26</v>
      </c>
      <c r="DJ32" s="2" t="s">
        <v>29</v>
      </c>
      <c r="DK32" s="5">
        <v>1700</v>
      </c>
      <c r="DL32" s="5">
        <v>850000</v>
      </c>
      <c r="DM32" s="5">
        <v>0</v>
      </c>
      <c r="DN32" s="5">
        <f t="shared" si="18"/>
        <v>850000</v>
      </c>
      <c r="DO32" s="9"/>
      <c r="DP32" s="1">
        <v>26</v>
      </c>
      <c r="DQ32" s="2" t="s">
        <v>29</v>
      </c>
      <c r="DR32" s="5">
        <v>691</v>
      </c>
      <c r="DS32" s="5">
        <v>691000</v>
      </c>
      <c r="DT32" s="5">
        <v>0</v>
      </c>
      <c r="DU32" s="5">
        <f t="shared" si="19"/>
        <v>691000</v>
      </c>
      <c r="DV32" s="9"/>
      <c r="DW32" s="1">
        <v>26</v>
      </c>
      <c r="DX32" s="2" t="s">
        <v>29</v>
      </c>
      <c r="DY32" s="5">
        <v>0</v>
      </c>
      <c r="DZ32" s="5">
        <v>0</v>
      </c>
      <c r="EA32" s="5">
        <v>0</v>
      </c>
      <c r="EB32" s="5">
        <f t="shared" si="20"/>
        <v>0</v>
      </c>
      <c r="EC32" s="9"/>
      <c r="ED32" s="1">
        <v>26</v>
      </c>
      <c r="EE32" s="2" t="s">
        <v>29</v>
      </c>
      <c r="EF32" s="5">
        <v>0</v>
      </c>
      <c r="EG32" s="5">
        <v>0</v>
      </c>
      <c r="EH32" s="5">
        <v>0</v>
      </c>
      <c r="EI32" s="5">
        <f t="shared" si="21"/>
        <v>0</v>
      </c>
      <c r="EJ32" s="9"/>
      <c r="EK32" s="1">
        <v>26</v>
      </c>
      <c r="EL32" s="2" t="s">
        <v>29</v>
      </c>
      <c r="EM32" s="5">
        <v>0</v>
      </c>
      <c r="EN32" s="5">
        <v>220000</v>
      </c>
      <c r="EO32" s="5">
        <v>98800</v>
      </c>
      <c r="EP32" s="5">
        <f t="shared" si="22"/>
        <v>318800</v>
      </c>
      <c r="EQ32" s="9"/>
      <c r="ER32" s="1">
        <v>26</v>
      </c>
      <c r="ES32" s="2" t="s">
        <v>29</v>
      </c>
      <c r="ET32" s="5">
        <v>0</v>
      </c>
      <c r="EU32" s="5">
        <v>0</v>
      </c>
      <c r="EV32" s="5">
        <v>0</v>
      </c>
      <c r="EW32" s="5">
        <f t="shared" si="23"/>
        <v>0</v>
      </c>
      <c r="EX32" s="9"/>
      <c r="EY32" s="1">
        <v>26</v>
      </c>
      <c r="EZ32" s="2" t="s">
        <v>29</v>
      </c>
      <c r="FA32" s="5">
        <v>0</v>
      </c>
      <c r="FB32" s="5">
        <v>0</v>
      </c>
      <c r="FC32" s="5">
        <v>0</v>
      </c>
      <c r="FD32" s="5">
        <f t="shared" si="24"/>
        <v>0</v>
      </c>
      <c r="FE32" s="9"/>
      <c r="FF32" s="1">
        <v>26</v>
      </c>
      <c r="FG32" s="2" t="s">
        <v>29</v>
      </c>
      <c r="FH32" s="5">
        <v>0</v>
      </c>
      <c r="FI32" s="5">
        <v>0</v>
      </c>
      <c r="FJ32" s="5">
        <v>0</v>
      </c>
      <c r="FK32" s="5">
        <f t="shared" si="25"/>
        <v>0</v>
      </c>
      <c r="FL32" s="9"/>
      <c r="FM32" s="1">
        <v>26</v>
      </c>
      <c r="FN32" s="2" t="s">
        <v>29</v>
      </c>
      <c r="FO32" s="5">
        <v>6455289</v>
      </c>
      <c r="FP32" s="5">
        <v>0</v>
      </c>
      <c r="FQ32" s="5">
        <v>0</v>
      </c>
      <c r="FR32" s="5">
        <f t="shared" si="26"/>
        <v>0</v>
      </c>
      <c r="FS32" s="9"/>
      <c r="FT32" s="1">
        <v>26</v>
      </c>
      <c r="FU32" s="2" t="s">
        <v>29</v>
      </c>
      <c r="FV32" s="5">
        <v>1008</v>
      </c>
      <c r="FW32" s="5">
        <v>252000</v>
      </c>
      <c r="FX32" s="5">
        <v>31250</v>
      </c>
      <c r="FY32" s="5">
        <f t="shared" si="27"/>
        <v>283250</v>
      </c>
      <c r="FZ32" s="9"/>
      <c r="GA32" s="1">
        <v>26</v>
      </c>
      <c r="GB32" s="2" t="s">
        <v>29</v>
      </c>
      <c r="GC32" s="5">
        <v>606</v>
      </c>
      <c r="GD32" s="5">
        <v>242400</v>
      </c>
      <c r="GE32" s="5">
        <v>30400</v>
      </c>
      <c r="GF32" s="5">
        <f t="shared" si="28"/>
        <v>272800</v>
      </c>
      <c r="GG32" s="9"/>
      <c r="GH32" s="1">
        <v>26</v>
      </c>
      <c r="GI32" s="2" t="s">
        <v>29</v>
      </c>
      <c r="GJ32" s="5">
        <v>402</v>
      </c>
      <c r="GK32" s="5">
        <v>241200</v>
      </c>
      <c r="GL32" s="5">
        <v>30000</v>
      </c>
      <c r="GM32" s="5">
        <f t="shared" si="29"/>
        <v>271200</v>
      </c>
      <c r="GN32" s="9"/>
      <c r="GO32" s="1">
        <v>26</v>
      </c>
      <c r="GP32" s="2" t="s">
        <v>29</v>
      </c>
      <c r="GQ32" s="5">
        <v>540</v>
      </c>
      <c r="GR32" s="5">
        <v>54000</v>
      </c>
      <c r="GS32" s="5">
        <v>0</v>
      </c>
      <c r="GT32" s="5">
        <f t="shared" si="30"/>
        <v>54000</v>
      </c>
      <c r="GU32" s="9"/>
      <c r="GV32" s="1">
        <v>26</v>
      </c>
      <c r="GW32" s="2" t="s">
        <v>29</v>
      </c>
      <c r="GX32" s="5">
        <v>0</v>
      </c>
      <c r="GY32" s="5">
        <v>0</v>
      </c>
      <c r="GZ32" s="5">
        <v>0</v>
      </c>
      <c r="HA32" s="5">
        <f t="shared" si="31"/>
        <v>0</v>
      </c>
      <c r="HB32" s="9"/>
      <c r="HC32" s="1">
        <v>26</v>
      </c>
      <c r="HD32" s="2" t="s">
        <v>29</v>
      </c>
      <c r="HE32" s="5">
        <v>3018</v>
      </c>
      <c r="HF32" s="5">
        <v>23540400</v>
      </c>
      <c r="HG32" s="5">
        <v>0</v>
      </c>
      <c r="HH32" s="5">
        <f t="shared" si="32"/>
        <v>23540400</v>
      </c>
      <c r="HI32" s="9"/>
      <c r="HJ32" s="1">
        <v>26</v>
      </c>
      <c r="HK32" s="2" t="s">
        <v>29</v>
      </c>
      <c r="HL32" s="5"/>
      <c r="HM32" s="5"/>
      <c r="HN32" s="5"/>
      <c r="HO32" s="5">
        <f t="shared" si="33"/>
        <v>0</v>
      </c>
      <c r="HP32" s="9"/>
      <c r="HQ32" s="1">
        <v>26</v>
      </c>
      <c r="HR32" s="2" t="s">
        <v>29</v>
      </c>
      <c r="HS32" s="5"/>
      <c r="HT32" s="5"/>
      <c r="HU32" s="5">
        <v>0</v>
      </c>
      <c r="HV32" s="5">
        <f t="shared" si="34"/>
        <v>0</v>
      </c>
      <c r="HW32" s="9"/>
      <c r="HX32" s="1">
        <v>26</v>
      </c>
      <c r="HY32" s="2" t="s">
        <v>29</v>
      </c>
      <c r="HZ32" s="5">
        <v>92</v>
      </c>
      <c r="IA32" s="5">
        <v>460000</v>
      </c>
      <c r="IB32" s="5">
        <v>0</v>
      </c>
      <c r="IC32" s="5">
        <f t="shared" si="35"/>
        <v>460000</v>
      </c>
      <c r="ID32" s="9"/>
      <c r="IE32" s="1">
        <v>26</v>
      </c>
      <c r="IF32" s="2" t="s">
        <v>29</v>
      </c>
      <c r="IG32" s="5">
        <v>165</v>
      </c>
      <c r="IH32" s="5">
        <v>9900000</v>
      </c>
      <c r="II32" s="5">
        <v>0</v>
      </c>
      <c r="IJ32" s="5">
        <f t="shared" si="36"/>
        <v>9900000</v>
      </c>
      <c r="IK32" s="9"/>
      <c r="IL32" s="1">
        <v>26</v>
      </c>
      <c r="IM32" s="2" t="s">
        <v>29</v>
      </c>
      <c r="IN32" s="5">
        <v>3104</v>
      </c>
      <c r="IO32" s="5">
        <v>3104000</v>
      </c>
      <c r="IP32" s="5">
        <v>0</v>
      </c>
      <c r="IQ32" s="5">
        <f t="shared" si="37"/>
        <v>3104000</v>
      </c>
      <c r="IR32" s="9"/>
      <c r="IS32" s="1">
        <v>26</v>
      </c>
      <c r="IT32" s="2" t="s">
        <v>29</v>
      </c>
      <c r="IU32" s="5">
        <v>23</v>
      </c>
      <c r="IV32" s="5">
        <v>80500</v>
      </c>
      <c r="IW32" s="5">
        <v>0</v>
      </c>
      <c r="IX32" s="5">
        <f t="shared" si="38"/>
        <v>80500</v>
      </c>
      <c r="IY32" s="9"/>
      <c r="IZ32" s="1">
        <v>26</v>
      </c>
      <c r="JA32" s="2" t="s">
        <v>29</v>
      </c>
      <c r="JB32" s="5">
        <v>6447</v>
      </c>
      <c r="JC32" s="5">
        <v>11604600</v>
      </c>
      <c r="JD32" s="5">
        <v>0</v>
      </c>
      <c r="JE32" s="5">
        <f t="shared" si="39"/>
        <v>11604600</v>
      </c>
      <c r="JF32" s="9"/>
      <c r="JG32" s="1">
        <v>26</v>
      </c>
      <c r="JH32" s="2" t="s">
        <v>29</v>
      </c>
      <c r="JI32" s="5">
        <v>0</v>
      </c>
      <c r="JJ32" s="5">
        <v>0</v>
      </c>
      <c r="JK32" s="5">
        <v>0</v>
      </c>
      <c r="JL32" s="5">
        <f t="shared" si="40"/>
        <v>0</v>
      </c>
      <c r="JM32" s="9"/>
      <c r="JN32" s="1">
        <v>26</v>
      </c>
      <c r="JO32" s="2" t="s">
        <v>29</v>
      </c>
      <c r="JP32" s="5">
        <v>0</v>
      </c>
      <c r="JQ32" s="5">
        <v>0</v>
      </c>
      <c r="JR32" s="5">
        <v>0</v>
      </c>
      <c r="JS32" s="5">
        <f t="shared" si="41"/>
        <v>0</v>
      </c>
      <c r="JT32" s="9"/>
      <c r="JU32" s="1">
        <v>26</v>
      </c>
      <c r="JV32" s="2" t="s">
        <v>29</v>
      </c>
      <c r="JW32" s="5">
        <v>0</v>
      </c>
      <c r="JX32" s="5">
        <v>0</v>
      </c>
      <c r="JY32" s="5">
        <v>0</v>
      </c>
      <c r="JZ32" s="5">
        <f t="shared" si="42"/>
        <v>0</v>
      </c>
      <c r="KA32" s="9"/>
      <c r="KB32" s="1">
        <v>26</v>
      </c>
      <c r="KC32" s="2" t="s">
        <v>29</v>
      </c>
      <c r="KD32" s="5">
        <v>5307.1248140000007</v>
      </c>
      <c r="KE32" s="5">
        <v>31980000</v>
      </c>
      <c r="KF32" s="5">
        <v>0</v>
      </c>
      <c r="KG32" s="5">
        <f t="shared" si="43"/>
        <v>31980000</v>
      </c>
      <c r="KH32" s="9"/>
      <c r="KI32" s="1">
        <v>26</v>
      </c>
      <c r="KJ32" s="2" t="s">
        <v>29</v>
      </c>
      <c r="KK32" s="5">
        <v>0</v>
      </c>
      <c r="KL32" s="5">
        <v>0</v>
      </c>
      <c r="KM32" s="5">
        <v>0</v>
      </c>
      <c r="KN32" s="5">
        <f t="shared" si="44"/>
        <v>0</v>
      </c>
      <c r="KO32" s="9"/>
      <c r="KP32" s="1">
        <v>26</v>
      </c>
      <c r="KQ32" s="2" t="s">
        <v>29</v>
      </c>
      <c r="KR32" s="5">
        <v>0</v>
      </c>
      <c r="KS32" s="5">
        <v>0</v>
      </c>
      <c r="KT32" s="5">
        <v>0</v>
      </c>
      <c r="KU32" s="5">
        <f t="shared" si="45"/>
        <v>0</v>
      </c>
      <c r="KV32" s="9"/>
      <c r="KW32" s="1">
        <v>26</v>
      </c>
      <c r="KX32" s="2" t="s">
        <v>29</v>
      </c>
      <c r="KY32" s="5">
        <v>0</v>
      </c>
      <c r="KZ32" s="5">
        <v>0</v>
      </c>
      <c r="LA32" s="5">
        <v>0</v>
      </c>
      <c r="LB32" s="5">
        <f t="shared" si="46"/>
        <v>0</v>
      </c>
      <c r="LC32" s="9"/>
      <c r="LD32" s="1">
        <v>26</v>
      </c>
      <c r="LE32" s="2" t="s">
        <v>29</v>
      </c>
      <c r="LF32" s="5">
        <v>0</v>
      </c>
      <c r="LG32" s="5">
        <v>400000</v>
      </c>
      <c r="LH32" s="5">
        <v>0</v>
      </c>
      <c r="LI32" s="5">
        <f t="shared" si="47"/>
        <v>400000</v>
      </c>
      <c r="LJ32" s="9"/>
      <c r="LK32" s="1">
        <v>26</v>
      </c>
      <c r="LL32" s="2" t="s">
        <v>29</v>
      </c>
      <c r="LM32" s="5">
        <v>0</v>
      </c>
      <c r="LN32" s="5">
        <v>0</v>
      </c>
      <c r="LO32" s="5">
        <v>0</v>
      </c>
      <c r="LP32" s="5">
        <f t="shared" si="48"/>
        <v>0</v>
      </c>
      <c r="LQ32" s="9"/>
      <c r="LR32" s="1">
        <v>26</v>
      </c>
      <c r="LS32" s="2" t="s">
        <v>29</v>
      </c>
      <c r="LT32" s="5">
        <v>46</v>
      </c>
      <c r="LU32" s="5">
        <v>1354414.8</v>
      </c>
      <c r="LV32" s="5">
        <v>7000000</v>
      </c>
      <c r="LW32" s="5">
        <f t="shared" si="49"/>
        <v>8354414.7999999998</v>
      </c>
      <c r="LX32" s="9"/>
      <c r="LY32" s="1">
        <v>26</v>
      </c>
      <c r="LZ32" s="2" t="s">
        <v>29</v>
      </c>
      <c r="MA32" s="5">
        <v>580</v>
      </c>
      <c r="MB32" s="5">
        <v>55200</v>
      </c>
      <c r="MC32" s="5">
        <v>27600</v>
      </c>
      <c r="MD32" s="5">
        <f t="shared" si="50"/>
        <v>82800</v>
      </c>
      <c r="ME32" s="9"/>
      <c r="MF32" s="1">
        <v>26</v>
      </c>
      <c r="MG32" s="2" t="s">
        <v>29</v>
      </c>
      <c r="MH32" s="5">
        <v>0</v>
      </c>
      <c r="MI32" s="5">
        <v>0</v>
      </c>
      <c r="MJ32" s="5">
        <v>0</v>
      </c>
      <c r="MK32" s="5">
        <f t="shared" si="51"/>
        <v>0</v>
      </c>
      <c r="ML32" s="9"/>
      <c r="MM32" s="1">
        <v>26</v>
      </c>
      <c r="MN32" s="2" t="s">
        <v>29</v>
      </c>
      <c r="MO32" s="5">
        <v>327</v>
      </c>
      <c r="MP32" s="5">
        <v>22236</v>
      </c>
      <c r="MQ32" s="5">
        <v>0</v>
      </c>
      <c r="MR32" s="5">
        <f t="shared" si="52"/>
        <v>22236</v>
      </c>
      <c r="MS32" s="9"/>
      <c r="MT32" s="1">
        <v>26</v>
      </c>
      <c r="MU32" s="2" t="s">
        <v>29</v>
      </c>
      <c r="MV32" s="5">
        <v>1</v>
      </c>
      <c r="MW32" s="5">
        <v>15000</v>
      </c>
      <c r="MX32" s="5">
        <v>0</v>
      </c>
      <c r="MY32" s="5">
        <f t="shared" si="53"/>
        <v>15000</v>
      </c>
      <c r="MZ32" s="9"/>
      <c r="NA32" s="1">
        <v>26</v>
      </c>
      <c r="NB32" s="2" t="s">
        <v>29</v>
      </c>
      <c r="NC32" s="5">
        <v>0</v>
      </c>
      <c r="ND32" s="5">
        <f t="shared" si="54"/>
        <v>175129950.80000001</v>
      </c>
      <c r="NE32" s="5">
        <f t="shared" si="0"/>
        <v>10218050</v>
      </c>
      <c r="NF32" s="5">
        <f t="shared" si="1"/>
        <v>185348000.80000001</v>
      </c>
      <c r="NG32" s="9"/>
    </row>
    <row r="33" spans="1:371" ht="16.5" hidden="1">
      <c r="A33" s="23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2"/>
        <v>0</v>
      </c>
      <c r="G33" s="9"/>
      <c r="H33" s="1">
        <v>27</v>
      </c>
      <c r="I33" s="2" t="s">
        <v>30</v>
      </c>
      <c r="J33" s="5">
        <v>77500</v>
      </c>
      <c r="K33" s="5">
        <v>46000000</v>
      </c>
      <c r="L33" s="5">
        <v>0</v>
      </c>
      <c r="M33" s="5">
        <f t="shared" si="3"/>
        <v>46000000</v>
      </c>
      <c r="N33" s="9"/>
      <c r="O33" s="1">
        <v>27</v>
      </c>
      <c r="P33" s="2" t="s">
        <v>30</v>
      </c>
      <c r="Q33" s="5">
        <v>3104</v>
      </c>
      <c r="R33" s="5">
        <v>931200</v>
      </c>
      <c r="S33" s="5">
        <v>0</v>
      </c>
      <c r="T33" s="5">
        <f t="shared" si="4"/>
        <v>931200</v>
      </c>
      <c r="U33" s="9"/>
      <c r="V33" s="1">
        <v>27</v>
      </c>
      <c r="W33" s="2" t="s">
        <v>30</v>
      </c>
      <c r="X33" s="5">
        <v>53258</v>
      </c>
      <c r="Y33" s="5">
        <v>13314500</v>
      </c>
      <c r="Z33" s="5">
        <v>0</v>
      </c>
      <c r="AA33" s="5">
        <f t="shared" si="5"/>
        <v>13314500</v>
      </c>
      <c r="AB33" s="9"/>
      <c r="AC33" s="1">
        <v>27</v>
      </c>
      <c r="AD33" s="2" t="s">
        <v>30</v>
      </c>
      <c r="AE33" s="5">
        <v>987</v>
      </c>
      <c r="AF33" s="5">
        <v>197400</v>
      </c>
      <c r="AG33" s="5">
        <v>0</v>
      </c>
      <c r="AH33" s="5">
        <f t="shared" si="6"/>
        <v>197400</v>
      </c>
      <c r="AI33" s="9"/>
      <c r="AJ33" s="1">
        <v>27</v>
      </c>
      <c r="AK33" s="2" t="s">
        <v>30</v>
      </c>
      <c r="AL33" s="5">
        <v>210</v>
      </c>
      <c r="AM33" s="5">
        <v>31500</v>
      </c>
      <c r="AN33" s="5">
        <v>0</v>
      </c>
      <c r="AO33" s="5">
        <f t="shared" si="7"/>
        <v>31500</v>
      </c>
      <c r="AP33" s="9"/>
      <c r="AQ33" s="1">
        <v>27</v>
      </c>
      <c r="AR33" s="2" t="s">
        <v>30</v>
      </c>
      <c r="AS33" s="5">
        <v>3104</v>
      </c>
      <c r="AT33" s="5">
        <v>620800</v>
      </c>
      <c r="AU33" s="5">
        <v>0</v>
      </c>
      <c r="AV33" s="5">
        <f t="shared" si="8"/>
        <v>620800</v>
      </c>
      <c r="AW33" s="9"/>
      <c r="AX33" s="1">
        <v>27</v>
      </c>
      <c r="AY33" s="2" t="s">
        <v>30</v>
      </c>
      <c r="AZ33" s="5">
        <v>3104</v>
      </c>
      <c r="BA33" s="5">
        <v>310400</v>
      </c>
      <c r="BB33" s="5">
        <v>0</v>
      </c>
      <c r="BC33" s="5">
        <f t="shared" si="9"/>
        <v>310400</v>
      </c>
      <c r="BD33" s="9"/>
      <c r="BE33" s="1">
        <v>27</v>
      </c>
      <c r="BF33" s="2" t="s">
        <v>30</v>
      </c>
      <c r="BG33" s="5">
        <v>3104</v>
      </c>
      <c r="BH33" s="5">
        <v>931200</v>
      </c>
      <c r="BI33" s="5">
        <v>0</v>
      </c>
      <c r="BJ33" s="5">
        <f t="shared" si="10"/>
        <v>931200</v>
      </c>
      <c r="BK33" s="9"/>
      <c r="BL33" s="1">
        <v>27</v>
      </c>
      <c r="BM33" s="2" t="s">
        <v>30</v>
      </c>
      <c r="BN33" s="5">
        <v>97536</v>
      </c>
      <c r="BO33" s="5">
        <v>25594700</v>
      </c>
      <c r="BP33" s="5">
        <v>2195000</v>
      </c>
      <c r="BQ33" s="5">
        <f t="shared" si="11"/>
        <v>27789700</v>
      </c>
      <c r="BR33" s="9"/>
      <c r="BS33" s="1">
        <v>27</v>
      </c>
      <c r="BT33" s="2" t="s">
        <v>30</v>
      </c>
      <c r="BU33" s="5">
        <v>4863</v>
      </c>
      <c r="BV33" s="5">
        <v>1215750</v>
      </c>
      <c r="BW33" s="5">
        <v>0</v>
      </c>
      <c r="BX33" s="5">
        <f t="shared" si="12"/>
        <v>1215750</v>
      </c>
      <c r="BY33" s="9"/>
      <c r="BZ33" s="1">
        <v>27</v>
      </c>
      <c r="CA33" s="2" t="s">
        <v>30</v>
      </c>
      <c r="CB33" s="5">
        <v>2931</v>
      </c>
      <c r="CC33" s="5">
        <v>586200</v>
      </c>
      <c r="CD33" s="5">
        <v>0</v>
      </c>
      <c r="CE33" s="5">
        <f t="shared" si="13"/>
        <v>586200</v>
      </c>
      <c r="CF33" s="9"/>
      <c r="CG33" s="1">
        <v>27</v>
      </c>
      <c r="CH33" s="2" t="s">
        <v>30</v>
      </c>
      <c r="CI33" s="5">
        <v>2931</v>
      </c>
      <c r="CJ33" s="5">
        <v>586200</v>
      </c>
      <c r="CK33" s="5">
        <v>0</v>
      </c>
      <c r="CL33" s="5">
        <f t="shared" si="14"/>
        <v>586200</v>
      </c>
      <c r="CM33" s="9"/>
      <c r="CN33" s="1">
        <v>27</v>
      </c>
      <c r="CO33" s="2" t="s">
        <v>30</v>
      </c>
      <c r="CP33" s="5">
        <v>2931</v>
      </c>
      <c r="CQ33" s="5">
        <v>1318950</v>
      </c>
      <c r="CR33" s="5">
        <v>0</v>
      </c>
      <c r="CS33" s="5">
        <f t="shared" si="15"/>
        <v>1318950</v>
      </c>
      <c r="CT33" s="9"/>
      <c r="CU33" s="1">
        <v>27</v>
      </c>
      <c r="CV33" s="2" t="s">
        <v>30</v>
      </c>
      <c r="CW33" s="5">
        <v>6207</v>
      </c>
      <c r="CX33" s="5">
        <v>931050</v>
      </c>
      <c r="CY33" s="5">
        <v>0</v>
      </c>
      <c r="CZ33" s="5">
        <f t="shared" si="16"/>
        <v>931050</v>
      </c>
      <c r="DA33" s="9"/>
      <c r="DB33" s="1">
        <v>27</v>
      </c>
      <c r="DC33" s="2" t="s">
        <v>30</v>
      </c>
      <c r="DD33" s="5">
        <v>100</v>
      </c>
      <c r="DE33" s="5">
        <v>15000</v>
      </c>
      <c r="DF33" s="5">
        <v>0</v>
      </c>
      <c r="DG33" s="5">
        <f t="shared" si="17"/>
        <v>15000</v>
      </c>
      <c r="DH33" s="9"/>
      <c r="DI33" s="1">
        <v>27</v>
      </c>
      <c r="DJ33" s="2" t="s">
        <v>30</v>
      </c>
      <c r="DK33" s="5">
        <v>100</v>
      </c>
      <c r="DL33" s="5">
        <v>50000</v>
      </c>
      <c r="DM33" s="5">
        <v>0</v>
      </c>
      <c r="DN33" s="5">
        <f t="shared" si="18"/>
        <v>50000</v>
      </c>
      <c r="DO33" s="9"/>
      <c r="DP33" s="1">
        <v>27</v>
      </c>
      <c r="DQ33" s="2" t="s">
        <v>30</v>
      </c>
      <c r="DR33" s="5">
        <v>1505</v>
      </c>
      <c r="DS33" s="5">
        <v>1505000</v>
      </c>
      <c r="DT33" s="5">
        <v>0</v>
      </c>
      <c r="DU33" s="5">
        <f t="shared" si="19"/>
        <v>1505000</v>
      </c>
      <c r="DV33" s="9"/>
      <c r="DW33" s="1">
        <v>27</v>
      </c>
      <c r="DX33" s="2" t="s">
        <v>30</v>
      </c>
      <c r="DY33" s="5">
        <v>3112</v>
      </c>
      <c r="DZ33" s="5">
        <v>311200</v>
      </c>
      <c r="EA33" s="5">
        <v>0</v>
      </c>
      <c r="EB33" s="5">
        <f t="shared" si="20"/>
        <v>311200</v>
      </c>
      <c r="EC33" s="9"/>
      <c r="ED33" s="1">
        <v>27</v>
      </c>
      <c r="EE33" s="2" t="s">
        <v>30</v>
      </c>
      <c r="EF33" s="5">
        <v>436</v>
      </c>
      <c r="EG33" s="5">
        <v>174400</v>
      </c>
      <c r="EH33" s="5">
        <v>0</v>
      </c>
      <c r="EI33" s="5">
        <f t="shared" si="21"/>
        <v>174400</v>
      </c>
      <c r="EJ33" s="9"/>
      <c r="EK33" s="1">
        <v>27</v>
      </c>
      <c r="EL33" s="2" t="s">
        <v>30</v>
      </c>
      <c r="EM33" s="5">
        <v>0</v>
      </c>
      <c r="EN33" s="5">
        <v>700000</v>
      </c>
      <c r="EO33" s="5">
        <v>282400</v>
      </c>
      <c r="EP33" s="5">
        <f t="shared" si="22"/>
        <v>982400</v>
      </c>
      <c r="EQ33" s="9"/>
      <c r="ER33" s="1">
        <v>27</v>
      </c>
      <c r="ES33" s="2" t="s">
        <v>30</v>
      </c>
      <c r="ET33" s="5">
        <v>0</v>
      </c>
      <c r="EU33" s="5">
        <v>0</v>
      </c>
      <c r="EV33" s="5">
        <v>0</v>
      </c>
      <c r="EW33" s="5">
        <f t="shared" si="23"/>
        <v>0</v>
      </c>
      <c r="EX33" s="9"/>
      <c r="EY33" s="1">
        <v>27</v>
      </c>
      <c r="EZ33" s="2" t="s">
        <v>30</v>
      </c>
      <c r="FA33" s="5">
        <v>0</v>
      </c>
      <c r="FB33" s="5">
        <v>0</v>
      </c>
      <c r="FC33" s="5">
        <v>0</v>
      </c>
      <c r="FD33" s="5">
        <f t="shared" si="24"/>
        <v>0</v>
      </c>
      <c r="FE33" s="9"/>
      <c r="FF33" s="1">
        <v>27</v>
      </c>
      <c r="FG33" s="2" t="s">
        <v>30</v>
      </c>
      <c r="FH33" s="5">
        <v>0</v>
      </c>
      <c r="FI33" s="5">
        <v>0</v>
      </c>
      <c r="FJ33" s="5">
        <v>0</v>
      </c>
      <c r="FK33" s="5">
        <f t="shared" si="25"/>
        <v>0</v>
      </c>
      <c r="FL33" s="9"/>
      <c r="FM33" s="1">
        <v>27</v>
      </c>
      <c r="FN33" s="2" t="s">
        <v>30</v>
      </c>
      <c r="FO33" s="5">
        <v>3660090</v>
      </c>
      <c r="FP33" s="5">
        <v>1100000</v>
      </c>
      <c r="FQ33" s="5">
        <v>0</v>
      </c>
      <c r="FR33" s="5">
        <f t="shared" si="26"/>
        <v>1100000</v>
      </c>
      <c r="FS33" s="9"/>
      <c r="FT33" s="1">
        <v>27</v>
      </c>
      <c r="FU33" s="2" t="s">
        <v>30</v>
      </c>
      <c r="FV33" s="5">
        <v>692</v>
      </c>
      <c r="FW33" s="5">
        <v>173000</v>
      </c>
      <c r="FX33" s="5">
        <v>23750</v>
      </c>
      <c r="FY33" s="5">
        <f t="shared" si="27"/>
        <v>196750</v>
      </c>
      <c r="FZ33" s="9"/>
      <c r="GA33" s="1">
        <v>27</v>
      </c>
      <c r="GB33" s="2" t="s">
        <v>30</v>
      </c>
      <c r="GC33" s="5">
        <v>414</v>
      </c>
      <c r="GD33" s="5">
        <v>165600</v>
      </c>
      <c r="GE33" s="5">
        <v>20800</v>
      </c>
      <c r="GF33" s="5">
        <f t="shared" si="28"/>
        <v>186400</v>
      </c>
      <c r="GG33" s="9"/>
      <c r="GH33" s="1">
        <v>27</v>
      </c>
      <c r="GI33" s="2" t="s">
        <v>30</v>
      </c>
      <c r="GJ33" s="5">
        <v>278</v>
      </c>
      <c r="GK33" s="5">
        <v>166800</v>
      </c>
      <c r="GL33" s="5">
        <v>21000</v>
      </c>
      <c r="GM33" s="5">
        <f t="shared" si="29"/>
        <v>187800</v>
      </c>
      <c r="GN33" s="9"/>
      <c r="GO33" s="1">
        <v>27</v>
      </c>
      <c r="GP33" s="2" t="s">
        <v>30</v>
      </c>
      <c r="GQ33" s="5">
        <v>270</v>
      </c>
      <c r="GR33" s="5">
        <v>27000</v>
      </c>
      <c r="GS33" s="5">
        <v>0</v>
      </c>
      <c r="GT33" s="5">
        <f t="shared" si="30"/>
        <v>27000</v>
      </c>
      <c r="GU33" s="9"/>
      <c r="GV33" s="1">
        <v>27</v>
      </c>
      <c r="GW33" s="2" t="s">
        <v>30</v>
      </c>
      <c r="GX33" s="5">
        <v>0</v>
      </c>
      <c r="GY33" s="5">
        <v>5000</v>
      </c>
      <c r="GZ33" s="5">
        <v>0</v>
      </c>
      <c r="HA33" s="5">
        <f t="shared" si="31"/>
        <v>5000</v>
      </c>
      <c r="HB33" s="9"/>
      <c r="HC33" s="1">
        <v>27</v>
      </c>
      <c r="HD33" s="2" t="s">
        <v>30</v>
      </c>
      <c r="HE33" s="5">
        <v>2732</v>
      </c>
      <c r="HF33" s="5">
        <v>21309600</v>
      </c>
      <c r="HG33" s="5">
        <v>0</v>
      </c>
      <c r="HH33" s="5">
        <f t="shared" si="32"/>
        <v>21309600</v>
      </c>
      <c r="HI33" s="9"/>
      <c r="HJ33" s="1">
        <v>27</v>
      </c>
      <c r="HK33" s="2" t="s">
        <v>30</v>
      </c>
      <c r="HL33" s="5"/>
      <c r="HM33" s="5"/>
      <c r="HN33" s="5"/>
      <c r="HO33" s="5">
        <f t="shared" si="33"/>
        <v>0</v>
      </c>
      <c r="HP33" s="9"/>
      <c r="HQ33" s="1">
        <v>27</v>
      </c>
      <c r="HR33" s="2" t="s">
        <v>30</v>
      </c>
      <c r="HS33" s="5"/>
      <c r="HT33" s="5"/>
      <c r="HU33" s="5">
        <v>0</v>
      </c>
      <c r="HV33" s="5">
        <f t="shared" si="34"/>
        <v>0</v>
      </c>
      <c r="HW33" s="9"/>
      <c r="HX33" s="1">
        <v>27</v>
      </c>
      <c r="HY33" s="2" t="s">
        <v>30</v>
      </c>
      <c r="HZ33" s="5">
        <v>56</v>
      </c>
      <c r="IA33" s="5">
        <v>280000</v>
      </c>
      <c r="IB33" s="5">
        <v>0</v>
      </c>
      <c r="IC33" s="5">
        <f t="shared" si="35"/>
        <v>280000</v>
      </c>
      <c r="ID33" s="9"/>
      <c r="IE33" s="1">
        <v>27</v>
      </c>
      <c r="IF33" s="2" t="s">
        <v>30</v>
      </c>
      <c r="IG33" s="5">
        <v>142</v>
      </c>
      <c r="IH33" s="5">
        <v>8520000</v>
      </c>
      <c r="II33" s="5">
        <v>0</v>
      </c>
      <c r="IJ33" s="5">
        <f t="shared" si="36"/>
        <v>8520000</v>
      </c>
      <c r="IK33" s="9"/>
      <c r="IL33" s="1">
        <v>27</v>
      </c>
      <c r="IM33" s="2" t="s">
        <v>30</v>
      </c>
      <c r="IN33" s="5">
        <v>2966</v>
      </c>
      <c r="IO33" s="5">
        <v>2966000</v>
      </c>
      <c r="IP33" s="5">
        <v>0</v>
      </c>
      <c r="IQ33" s="5">
        <f t="shared" si="37"/>
        <v>2966000</v>
      </c>
      <c r="IR33" s="9"/>
      <c r="IS33" s="1">
        <v>27</v>
      </c>
      <c r="IT33" s="2" t="s">
        <v>30</v>
      </c>
      <c r="IU33" s="5">
        <v>14</v>
      </c>
      <c r="IV33" s="5">
        <v>49000</v>
      </c>
      <c r="IW33" s="5">
        <v>0</v>
      </c>
      <c r="IX33" s="5">
        <f t="shared" si="38"/>
        <v>49000</v>
      </c>
      <c r="IY33" s="9"/>
      <c r="IZ33" s="1">
        <v>27</v>
      </c>
      <c r="JA33" s="2" t="s">
        <v>30</v>
      </c>
      <c r="JB33" s="5">
        <v>3773</v>
      </c>
      <c r="JC33" s="5">
        <v>6791400</v>
      </c>
      <c r="JD33" s="5">
        <v>0</v>
      </c>
      <c r="JE33" s="5">
        <f t="shared" si="39"/>
        <v>6791400</v>
      </c>
      <c r="JF33" s="9"/>
      <c r="JG33" s="1">
        <v>27</v>
      </c>
      <c r="JH33" s="2" t="s">
        <v>30</v>
      </c>
      <c r="JI33" s="5">
        <v>0</v>
      </c>
      <c r="JJ33" s="5">
        <v>0</v>
      </c>
      <c r="JK33" s="5">
        <v>0</v>
      </c>
      <c r="JL33" s="5">
        <f t="shared" si="40"/>
        <v>0</v>
      </c>
      <c r="JM33" s="9"/>
      <c r="JN33" s="1">
        <v>27</v>
      </c>
      <c r="JO33" s="2" t="s">
        <v>30</v>
      </c>
      <c r="JP33" s="5">
        <v>0</v>
      </c>
      <c r="JQ33" s="5">
        <v>10032000</v>
      </c>
      <c r="JR33" s="5">
        <v>0</v>
      </c>
      <c r="JS33" s="5">
        <f t="shared" si="41"/>
        <v>10032000</v>
      </c>
      <c r="JT33" s="9"/>
      <c r="JU33" s="1">
        <v>27</v>
      </c>
      <c r="JV33" s="2" t="s">
        <v>30</v>
      </c>
      <c r="JW33" s="5">
        <v>1744</v>
      </c>
      <c r="JX33" s="5">
        <v>784800</v>
      </c>
      <c r="JY33" s="5">
        <v>0</v>
      </c>
      <c r="JZ33" s="5">
        <f t="shared" si="42"/>
        <v>784800</v>
      </c>
      <c r="KA33" s="9"/>
      <c r="KB33" s="1">
        <v>27</v>
      </c>
      <c r="KC33" s="2" t="s">
        <v>30</v>
      </c>
      <c r="KD33" s="5">
        <v>4043.3203280000002</v>
      </c>
      <c r="KE33" s="5">
        <v>23100000</v>
      </c>
      <c r="KF33" s="5">
        <v>0</v>
      </c>
      <c r="KG33" s="5">
        <f t="shared" si="43"/>
        <v>23100000</v>
      </c>
      <c r="KH33" s="9"/>
      <c r="KI33" s="1">
        <v>27</v>
      </c>
      <c r="KJ33" s="2" t="s">
        <v>30</v>
      </c>
      <c r="KK33" s="5">
        <v>0</v>
      </c>
      <c r="KL33" s="5">
        <v>0</v>
      </c>
      <c r="KM33" s="5">
        <v>0</v>
      </c>
      <c r="KN33" s="5">
        <f t="shared" si="44"/>
        <v>0</v>
      </c>
      <c r="KO33" s="9"/>
      <c r="KP33" s="1">
        <v>27</v>
      </c>
      <c r="KQ33" s="2" t="s">
        <v>30</v>
      </c>
      <c r="KR33" s="5">
        <v>0</v>
      </c>
      <c r="KS33" s="5">
        <v>0</v>
      </c>
      <c r="KT33" s="5">
        <v>0</v>
      </c>
      <c r="KU33" s="5">
        <f t="shared" si="45"/>
        <v>0</v>
      </c>
      <c r="KV33" s="9"/>
      <c r="KW33" s="1">
        <v>27</v>
      </c>
      <c r="KX33" s="2" t="s">
        <v>30</v>
      </c>
      <c r="KY33" s="5">
        <v>0</v>
      </c>
      <c r="KZ33" s="5">
        <v>0</v>
      </c>
      <c r="LA33" s="5">
        <v>0</v>
      </c>
      <c r="LB33" s="5">
        <f t="shared" si="46"/>
        <v>0</v>
      </c>
      <c r="LC33" s="9"/>
      <c r="LD33" s="1">
        <v>27</v>
      </c>
      <c r="LE33" s="2" t="s">
        <v>30</v>
      </c>
      <c r="LF33" s="5">
        <v>0</v>
      </c>
      <c r="LG33" s="5">
        <v>25000</v>
      </c>
      <c r="LH33" s="5">
        <v>0</v>
      </c>
      <c r="LI33" s="5">
        <f t="shared" si="47"/>
        <v>25000</v>
      </c>
      <c r="LJ33" s="9"/>
      <c r="LK33" s="1">
        <v>27</v>
      </c>
      <c r="LL33" s="2" t="s">
        <v>30</v>
      </c>
      <c r="LM33" s="5">
        <v>0</v>
      </c>
      <c r="LN33" s="5">
        <v>0</v>
      </c>
      <c r="LO33" s="5">
        <v>0</v>
      </c>
      <c r="LP33" s="5">
        <f t="shared" si="48"/>
        <v>0</v>
      </c>
      <c r="LQ33" s="9"/>
      <c r="LR33" s="1">
        <v>27</v>
      </c>
      <c r="LS33" s="2" t="s">
        <v>30</v>
      </c>
      <c r="LT33" s="5">
        <v>147</v>
      </c>
      <c r="LU33" s="5">
        <v>3704255.8000000003</v>
      </c>
      <c r="LV33" s="5">
        <v>16000000</v>
      </c>
      <c r="LW33" s="5">
        <f t="shared" si="49"/>
        <v>19704255.800000001</v>
      </c>
      <c r="LX33" s="9"/>
      <c r="LY33" s="1">
        <v>27</v>
      </c>
      <c r="LZ33" s="2" t="s">
        <v>30</v>
      </c>
      <c r="MA33" s="5">
        <v>1216</v>
      </c>
      <c r="MB33" s="5">
        <v>156000</v>
      </c>
      <c r="MC33" s="5">
        <v>78000</v>
      </c>
      <c r="MD33" s="5">
        <f t="shared" si="50"/>
        <v>234000</v>
      </c>
      <c r="ME33" s="9"/>
      <c r="MF33" s="1">
        <v>27</v>
      </c>
      <c r="MG33" s="2" t="s">
        <v>30</v>
      </c>
      <c r="MH33" s="5">
        <v>0</v>
      </c>
      <c r="MI33" s="5">
        <v>300000</v>
      </c>
      <c r="MJ33" s="5">
        <v>0</v>
      </c>
      <c r="MK33" s="5">
        <f t="shared" si="51"/>
        <v>300000</v>
      </c>
      <c r="ML33" s="9"/>
      <c r="MM33" s="1">
        <v>27</v>
      </c>
      <c r="MN33" s="2" t="s">
        <v>30</v>
      </c>
      <c r="MO33" s="5">
        <v>246</v>
      </c>
      <c r="MP33" s="5">
        <v>16728</v>
      </c>
      <c r="MQ33" s="5">
        <v>0</v>
      </c>
      <c r="MR33" s="5">
        <f t="shared" si="52"/>
        <v>16728</v>
      </c>
      <c r="MS33" s="9"/>
      <c r="MT33" s="1">
        <v>27</v>
      </c>
      <c r="MU33" s="2" t="s">
        <v>30</v>
      </c>
      <c r="MV33" s="5">
        <v>1</v>
      </c>
      <c r="MW33" s="5">
        <v>15000</v>
      </c>
      <c r="MX33" s="5">
        <v>0</v>
      </c>
      <c r="MY33" s="5">
        <f t="shared" si="53"/>
        <v>15000</v>
      </c>
      <c r="MZ33" s="9"/>
      <c r="NA33" s="1">
        <v>27</v>
      </c>
      <c r="NB33" s="2" t="s">
        <v>30</v>
      </c>
      <c r="NC33" s="5">
        <v>0</v>
      </c>
      <c r="ND33" s="5">
        <f t="shared" si="54"/>
        <v>175012633.80000001</v>
      </c>
      <c r="NE33" s="5">
        <f t="shared" si="0"/>
        <v>18620950</v>
      </c>
      <c r="NF33" s="5">
        <f t="shared" si="1"/>
        <v>193633583.80000001</v>
      </c>
      <c r="NG33" s="9"/>
    </row>
    <row r="34" spans="1:371" ht="16.5" hidden="1">
      <c r="A34" s="23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2"/>
        <v>0</v>
      </c>
      <c r="G34" s="9"/>
      <c r="H34" s="1">
        <v>28</v>
      </c>
      <c r="I34" s="2" t="s">
        <v>31</v>
      </c>
      <c r="J34" s="5">
        <v>27337</v>
      </c>
      <c r="K34" s="5">
        <v>16297000</v>
      </c>
      <c r="L34" s="5">
        <v>0</v>
      </c>
      <c r="M34" s="5">
        <f t="shared" si="3"/>
        <v>16297000</v>
      </c>
      <c r="N34" s="9"/>
      <c r="O34" s="1">
        <v>28</v>
      </c>
      <c r="P34" s="2" t="s">
        <v>31</v>
      </c>
      <c r="Q34" s="5">
        <v>2966</v>
      </c>
      <c r="R34" s="5">
        <v>889800</v>
      </c>
      <c r="S34" s="5">
        <v>0</v>
      </c>
      <c r="T34" s="5">
        <f t="shared" si="4"/>
        <v>889800</v>
      </c>
      <c r="U34" s="9"/>
      <c r="V34" s="1">
        <v>28</v>
      </c>
      <c r="W34" s="2" t="s">
        <v>31</v>
      </c>
      <c r="X34" s="5">
        <v>43130</v>
      </c>
      <c r="Y34" s="5">
        <v>10782500</v>
      </c>
      <c r="Z34" s="5">
        <v>0</v>
      </c>
      <c r="AA34" s="5">
        <f t="shared" si="5"/>
        <v>10782500</v>
      </c>
      <c r="AB34" s="9"/>
      <c r="AC34" s="1">
        <v>28</v>
      </c>
      <c r="AD34" s="2" t="s">
        <v>31</v>
      </c>
      <c r="AE34" s="5">
        <v>501</v>
      </c>
      <c r="AF34" s="5">
        <v>100200</v>
      </c>
      <c r="AG34" s="5">
        <v>0</v>
      </c>
      <c r="AH34" s="5">
        <f t="shared" si="6"/>
        <v>100200</v>
      </c>
      <c r="AI34" s="9"/>
      <c r="AJ34" s="1">
        <v>28</v>
      </c>
      <c r="AK34" s="2" t="s">
        <v>31</v>
      </c>
      <c r="AL34" s="5">
        <v>410</v>
      </c>
      <c r="AM34" s="5">
        <v>61500</v>
      </c>
      <c r="AN34" s="5">
        <v>0</v>
      </c>
      <c r="AO34" s="5">
        <f t="shared" si="7"/>
        <v>61500</v>
      </c>
      <c r="AP34" s="9"/>
      <c r="AQ34" s="1">
        <v>28</v>
      </c>
      <c r="AR34" s="2" t="s">
        <v>31</v>
      </c>
      <c r="AS34" s="5">
        <v>2966</v>
      </c>
      <c r="AT34" s="5">
        <v>593200</v>
      </c>
      <c r="AU34" s="5">
        <v>0</v>
      </c>
      <c r="AV34" s="5">
        <f t="shared" si="8"/>
        <v>593200</v>
      </c>
      <c r="AW34" s="9"/>
      <c r="AX34" s="1">
        <v>28</v>
      </c>
      <c r="AY34" s="2" t="s">
        <v>31</v>
      </c>
      <c r="AZ34" s="5"/>
      <c r="BA34" s="5">
        <v>0</v>
      </c>
      <c r="BB34" s="5">
        <v>0</v>
      </c>
      <c r="BC34" s="5">
        <f t="shared" si="9"/>
        <v>0</v>
      </c>
      <c r="BD34" s="9"/>
      <c r="BE34" s="1">
        <v>28</v>
      </c>
      <c r="BF34" s="2" t="s">
        <v>31</v>
      </c>
      <c r="BG34" s="5">
        <v>2966</v>
      </c>
      <c r="BH34" s="5">
        <v>889800</v>
      </c>
      <c r="BI34" s="5">
        <v>0</v>
      </c>
      <c r="BJ34" s="5">
        <f t="shared" si="10"/>
        <v>889800</v>
      </c>
      <c r="BK34" s="9"/>
      <c r="BL34" s="1">
        <v>28</v>
      </c>
      <c r="BM34" s="2" t="s">
        <v>31</v>
      </c>
      <c r="BN34" s="5">
        <v>77832</v>
      </c>
      <c r="BO34" s="5">
        <v>20259175</v>
      </c>
      <c r="BP34" s="5">
        <v>0</v>
      </c>
      <c r="BQ34" s="5">
        <f t="shared" si="11"/>
        <v>20259175</v>
      </c>
      <c r="BR34" s="9"/>
      <c r="BS34" s="1">
        <v>28</v>
      </c>
      <c r="BT34" s="2" t="s">
        <v>31</v>
      </c>
      <c r="BU34" s="5">
        <v>0</v>
      </c>
      <c r="BV34" s="5">
        <v>0</v>
      </c>
      <c r="BW34" s="5">
        <v>0</v>
      </c>
      <c r="BX34" s="5">
        <f t="shared" si="12"/>
        <v>0</v>
      </c>
      <c r="BY34" s="9"/>
      <c r="BZ34" s="1">
        <v>28</v>
      </c>
      <c r="CA34" s="2" t="s">
        <v>31</v>
      </c>
      <c r="CB34" s="5">
        <v>2446</v>
      </c>
      <c r="CC34" s="5">
        <v>489200</v>
      </c>
      <c r="CD34" s="5">
        <v>0</v>
      </c>
      <c r="CE34" s="5">
        <f t="shared" si="13"/>
        <v>489200</v>
      </c>
      <c r="CF34" s="9"/>
      <c r="CG34" s="1">
        <v>28</v>
      </c>
      <c r="CH34" s="2" t="s">
        <v>31</v>
      </c>
      <c r="CI34" s="5">
        <v>2446</v>
      </c>
      <c r="CJ34" s="5">
        <v>489200</v>
      </c>
      <c r="CK34" s="5">
        <v>0</v>
      </c>
      <c r="CL34" s="5">
        <f t="shared" si="14"/>
        <v>489200</v>
      </c>
      <c r="CM34" s="9"/>
      <c r="CN34" s="1">
        <v>28</v>
      </c>
      <c r="CO34" s="2" t="s">
        <v>31</v>
      </c>
      <c r="CP34" s="5">
        <v>2446</v>
      </c>
      <c r="CQ34" s="5">
        <v>1100700</v>
      </c>
      <c r="CR34" s="5">
        <v>0</v>
      </c>
      <c r="CS34" s="5">
        <f t="shared" si="15"/>
        <v>1100700</v>
      </c>
      <c r="CT34" s="9"/>
      <c r="CU34" s="1">
        <v>28</v>
      </c>
      <c r="CV34" s="2" t="s">
        <v>31</v>
      </c>
      <c r="CW34" s="5">
        <v>3904</v>
      </c>
      <c r="CX34" s="5">
        <v>585600</v>
      </c>
      <c r="CY34" s="5">
        <v>0</v>
      </c>
      <c r="CZ34" s="5">
        <f t="shared" si="16"/>
        <v>585600</v>
      </c>
      <c r="DA34" s="9"/>
      <c r="DB34" s="1">
        <v>28</v>
      </c>
      <c r="DC34" s="2" t="s">
        <v>31</v>
      </c>
      <c r="DD34" s="5">
        <v>100</v>
      </c>
      <c r="DE34" s="5">
        <v>15000</v>
      </c>
      <c r="DF34" s="5">
        <v>0</v>
      </c>
      <c r="DG34" s="5">
        <f t="shared" si="17"/>
        <v>15000</v>
      </c>
      <c r="DH34" s="9"/>
      <c r="DI34" s="1">
        <v>28</v>
      </c>
      <c r="DJ34" s="2" t="s">
        <v>31</v>
      </c>
      <c r="DK34" s="5">
        <v>100</v>
      </c>
      <c r="DL34" s="5">
        <v>50000</v>
      </c>
      <c r="DM34" s="5">
        <v>0</v>
      </c>
      <c r="DN34" s="5">
        <f t="shared" si="18"/>
        <v>50000</v>
      </c>
      <c r="DO34" s="9"/>
      <c r="DP34" s="1">
        <v>28</v>
      </c>
      <c r="DQ34" s="2" t="s">
        <v>31</v>
      </c>
      <c r="DR34" s="5">
        <v>755</v>
      </c>
      <c r="DS34" s="5">
        <v>755000</v>
      </c>
      <c r="DT34" s="5">
        <v>0</v>
      </c>
      <c r="DU34" s="5">
        <f t="shared" si="19"/>
        <v>755000</v>
      </c>
      <c r="DV34" s="9"/>
      <c r="DW34" s="1">
        <v>28</v>
      </c>
      <c r="DX34" s="2" t="s">
        <v>31</v>
      </c>
      <c r="DY34" s="5">
        <v>2374</v>
      </c>
      <c r="DZ34" s="5">
        <v>237400</v>
      </c>
      <c r="EA34" s="5">
        <v>0</v>
      </c>
      <c r="EB34" s="5">
        <f t="shared" si="20"/>
        <v>237400</v>
      </c>
      <c r="EC34" s="9"/>
      <c r="ED34" s="1">
        <v>28</v>
      </c>
      <c r="EE34" s="2" t="s">
        <v>31</v>
      </c>
      <c r="EF34" s="5">
        <v>0</v>
      </c>
      <c r="EG34" s="5">
        <v>0</v>
      </c>
      <c r="EH34" s="5">
        <v>0</v>
      </c>
      <c r="EI34" s="5">
        <f t="shared" si="21"/>
        <v>0</v>
      </c>
      <c r="EJ34" s="9"/>
      <c r="EK34" s="1">
        <v>28</v>
      </c>
      <c r="EL34" s="2" t="s">
        <v>31</v>
      </c>
      <c r="EM34" s="5">
        <v>0</v>
      </c>
      <c r="EN34" s="5">
        <v>670000</v>
      </c>
      <c r="EO34" s="5">
        <v>0</v>
      </c>
      <c r="EP34" s="5">
        <f t="shared" si="22"/>
        <v>670000</v>
      </c>
      <c r="EQ34" s="9"/>
      <c r="ER34" s="1">
        <v>28</v>
      </c>
      <c r="ES34" s="2" t="s">
        <v>31</v>
      </c>
      <c r="ET34" s="5">
        <v>0</v>
      </c>
      <c r="EU34" s="5">
        <v>0</v>
      </c>
      <c r="EV34" s="5">
        <v>0</v>
      </c>
      <c r="EW34" s="5">
        <f t="shared" si="23"/>
        <v>0</v>
      </c>
      <c r="EX34" s="9"/>
      <c r="EY34" s="1">
        <v>28</v>
      </c>
      <c r="EZ34" s="2" t="s">
        <v>31</v>
      </c>
      <c r="FA34" s="5">
        <v>0</v>
      </c>
      <c r="FB34" s="5">
        <v>0</v>
      </c>
      <c r="FC34" s="5">
        <v>0</v>
      </c>
      <c r="FD34" s="5">
        <f t="shared" si="24"/>
        <v>0</v>
      </c>
      <c r="FE34" s="9"/>
      <c r="FF34" s="1">
        <v>28</v>
      </c>
      <c r="FG34" s="2" t="s">
        <v>31</v>
      </c>
      <c r="FH34" s="5">
        <v>0</v>
      </c>
      <c r="FI34" s="5">
        <v>0</v>
      </c>
      <c r="FJ34" s="5">
        <v>0</v>
      </c>
      <c r="FK34" s="5">
        <f t="shared" si="25"/>
        <v>0</v>
      </c>
      <c r="FL34" s="9"/>
      <c r="FM34" s="1">
        <v>28</v>
      </c>
      <c r="FN34" s="2" t="s">
        <v>31</v>
      </c>
      <c r="FO34" s="5">
        <v>3312843</v>
      </c>
      <c r="FP34" s="5">
        <v>1000000</v>
      </c>
      <c r="FQ34" s="5">
        <v>0</v>
      </c>
      <c r="FR34" s="5">
        <f t="shared" si="26"/>
        <v>1000000</v>
      </c>
      <c r="FS34" s="9"/>
      <c r="FT34" s="1">
        <v>28</v>
      </c>
      <c r="FU34" s="2" t="s">
        <v>31</v>
      </c>
      <c r="FV34" s="5">
        <v>832</v>
      </c>
      <c r="FW34" s="5">
        <v>208000</v>
      </c>
      <c r="FX34" s="5">
        <v>25750</v>
      </c>
      <c r="FY34" s="5">
        <f t="shared" si="27"/>
        <v>233750</v>
      </c>
      <c r="FZ34" s="9"/>
      <c r="GA34" s="1">
        <v>28</v>
      </c>
      <c r="GB34" s="2" t="s">
        <v>31</v>
      </c>
      <c r="GC34" s="5">
        <v>498</v>
      </c>
      <c r="GD34" s="5">
        <v>199200</v>
      </c>
      <c r="GE34" s="5">
        <v>24800</v>
      </c>
      <c r="GF34" s="5">
        <f t="shared" si="28"/>
        <v>224000</v>
      </c>
      <c r="GG34" s="9"/>
      <c r="GH34" s="1">
        <v>28</v>
      </c>
      <c r="GI34" s="2" t="s">
        <v>31</v>
      </c>
      <c r="GJ34" s="5">
        <v>334</v>
      </c>
      <c r="GK34" s="5">
        <v>200400</v>
      </c>
      <c r="GL34" s="5">
        <v>24000</v>
      </c>
      <c r="GM34" s="5">
        <f t="shared" si="29"/>
        <v>224400</v>
      </c>
      <c r="GN34" s="9"/>
      <c r="GO34" s="1">
        <v>28</v>
      </c>
      <c r="GP34" s="2" t="s">
        <v>31</v>
      </c>
      <c r="GQ34" s="5">
        <v>360</v>
      </c>
      <c r="GR34" s="5">
        <v>36000</v>
      </c>
      <c r="GS34" s="5">
        <v>0</v>
      </c>
      <c r="GT34" s="5">
        <f t="shared" si="30"/>
        <v>36000</v>
      </c>
      <c r="GU34" s="9"/>
      <c r="GV34" s="1">
        <v>28</v>
      </c>
      <c r="GW34" s="2" t="s">
        <v>31</v>
      </c>
      <c r="GX34" s="5">
        <v>0</v>
      </c>
      <c r="GY34" s="5">
        <v>5000</v>
      </c>
      <c r="GZ34" s="5">
        <v>0</v>
      </c>
      <c r="HA34" s="5">
        <f t="shared" si="31"/>
        <v>5000</v>
      </c>
      <c r="HB34" s="9"/>
      <c r="HC34" s="1">
        <v>28</v>
      </c>
      <c r="HD34" s="2" t="s">
        <v>31</v>
      </c>
      <c r="HE34" s="5">
        <v>2465</v>
      </c>
      <c r="HF34" s="5">
        <v>19227000</v>
      </c>
      <c r="HG34" s="5">
        <v>0</v>
      </c>
      <c r="HH34" s="5">
        <f t="shared" si="32"/>
        <v>19227000</v>
      </c>
      <c r="HI34" s="9"/>
      <c r="HJ34" s="1">
        <v>28</v>
      </c>
      <c r="HK34" s="2" t="s">
        <v>31</v>
      </c>
      <c r="HL34" s="5"/>
      <c r="HM34" s="5"/>
      <c r="HN34" s="5"/>
      <c r="HO34" s="5">
        <f t="shared" si="33"/>
        <v>0</v>
      </c>
      <c r="HP34" s="9"/>
      <c r="HQ34" s="1">
        <v>28</v>
      </c>
      <c r="HR34" s="2" t="s">
        <v>31</v>
      </c>
      <c r="HS34" s="5"/>
      <c r="HT34" s="5"/>
      <c r="HU34" s="5">
        <v>0</v>
      </c>
      <c r="HV34" s="5">
        <f t="shared" si="34"/>
        <v>0</v>
      </c>
      <c r="HW34" s="9"/>
      <c r="HX34" s="1">
        <v>28</v>
      </c>
      <c r="HY34" s="2" t="s">
        <v>31</v>
      </c>
      <c r="HZ34" s="5">
        <v>76</v>
      </c>
      <c r="IA34" s="5">
        <v>380000</v>
      </c>
      <c r="IB34" s="5">
        <v>0</v>
      </c>
      <c r="IC34" s="5">
        <f t="shared" si="35"/>
        <v>380000</v>
      </c>
      <c r="ID34" s="9"/>
      <c r="IE34" s="1">
        <v>28</v>
      </c>
      <c r="IF34" s="2" t="s">
        <v>31</v>
      </c>
      <c r="IG34" s="5">
        <v>121</v>
      </c>
      <c r="IH34" s="5">
        <v>7260000</v>
      </c>
      <c r="II34" s="5">
        <v>0</v>
      </c>
      <c r="IJ34" s="5">
        <f t="shared" si="36"/>
        <v>7260000</v>
      </c>
      <c r="IK34" s="9"/>
      <c r="IL34" s="1">
        <v>28</v>
      </c>
      <c r="IM34" s="2" t="s">
        <v>31</v>
      </c>
      <c r="IN34" s="5">
        <v>2477</v>
      </c>
      <c r="IO34" s="5">
        <v>2477000</v>
      </c>
      <c r="IP34" s="5">
        <v>0</v>
      </c>
      <c r="IQ34" s="5">
        <f t="shared" si="37"/>
        <v>2477000</v>
      </c>
      <c r="IR34" s="9"/>
      <c r="IS34" s="1">
        <v>28</v>
      </c>
      <c r="IT34" s="2" t="s">
        <v>31</v>
      </c>
      <c r="IU34" s="5">
        <v>19</v>
      </c>
      <c r="IV34" s="5">
        <v>66500</v>
      </c>
      <c r="IW34" s="5">
        <v>0</v>
      </c>
      <c r="IX34" s="5">
        <f t="shared" si="38"/>
        <v>66500</v>
      </c>
      <c r="IY34" s="9"/>
      <c r="IZ34" s="1">
        <v>28</v>
      </c>
      <c r="JA34" s="2" t="s">
        <v>31</v>
      </c>
      <c r="JB34" s="5">
        <v>2893</v>
      </c>
      <c r="JC34" s="5">
        <v>5207400</v>
      </c>
      <c r="JD34" s="5">
        <v>0</v>
      </c>
      <c r="JE34" s="5">
        <f t="shared" si="39"/>
        <v>5207400</v>
      </c>
      <c r="JF34" s="9"/>
      <c r="JG34" s="1">
        <v>28</v>
      </c>
      <c r="JH34" s="2" t="s">
        <v>31</v>
      </c>
      <c r="JI34" s="5">
        <v>0</v>
      </c>
      <c r="JJ34" s="5">
        <v>0</v>
      </c>
      <c r="JK34" s="5">
        <v>0</v>
      </c>
      <c r="JL34" s="5">
        <f t="shared" si="40"/>
        <v>0</v>
      </c>
      <c r="JM34" s="9"/>
      <c r="JN34" s="1">
        <v>28</v>
      </c>
      <c r="JO34" s="2" t="s">
        <v>31</v>
      </c>
      <c r="JP34" s="5">
        <v>0</v>
      </c>
      <c r="JQ34" s="5">
        <v>8777000</v>
      </c>
      <c r="JR34" s="5">
        <v>0</v>
      </c>
      <c r="JS34" s="5">
        <f t="shared" si="41"/>
        <v>8777000</v>
      </c>
      <c r="JT34" s="9"/>
      <c r="JU34" s="1">
        <v>28</v>
      </c>
      <c r="JV34" s="2" t="s">
        <v>31</v>
      </c>
      <c r="JW34" s="5">
        <v>0</v>
      </c>
      <c r="JX34" s="5">
        <v>0</v>
      </c>
      <c r="JY34" s="5">
        <v>0</v>
      </c>
      <c r="JZ34" s="5">
        <f t="shared" si="42"/>
        <v>0</v>
      </c>
      <c r="KA34" s="9"/>
      <c r="KB34" s="1">
        <v>28</v>
      </c>
      <c r="KC34" s="2" t="s">
        <v>31</v>
      </c>
      <c r="KD34" s="5">
        <v>4038.5179520000002</v>
      </c>
      <c r="KE34" s="5">
        <v>23400000</v>
      </c>
      <c r="KF34" s="5">
        <v>0</v>
      </c>
      <c r="KG34" s="5">
        <f t="shared" si="43"/>
        <v>23400000</v>
      </c>
      <c r="KH34" s="9"/>
      <c r="KI34" s="1">
        <v>28</v>
      </c>
      <c r="KJ34" s="2" t="s">
        <v>31</v>
      </c>
      <c r="KK34" s="5">
        <v>0</v>
      </c>
      <c r="KL34" s="5">
        <v>0</v>
      </c>
      <c r="KM34" s="5">
        <v>0</v>
      </c>
      <c r="KN34" s="5">
        <f t="shared" si="44"/>
        <v>0</v>
      </c>
      <c r="KO34" s="9"/>
      <c r="KP34" s="1">
        <v>28</v>
      </c>
      <c r="KQ34" s="2" t="s">
        <v>31</v>
      </c>
      <c r="KR34" s="5">
        <v>0</v>
      </c>
      <c r="KS34" s="5">
        <v>0</v>
      </c>
      <c r="KT34" s="5">
        <v>0</v>
      </c>
      <c r="KU34" s="5">
        <f t="shared" si="45"/>
        <v>0</v>
      </c>
      <c r="KV34" s="9"/>
      <c r="KW34" s="1">
        <v>28</v>
      </c>
      <c r="KX34" s="2" t="s">
        <v>31</v>
      </c>
      <c r="KY34" s="5">
        <v>0</v>
      </c>
      <c r="KZ34" s="5">
        <v>0</v>
      </c>
      <c r="LA34" s="5">
        <v>0</v>
      </c>
      <c r="LB34" s="5">
        <f t="shared" si="46"/>
        <v>0</v>
      </c>
      <c r="LC34" s="9"/>
      <c r="LD34" s="1">
        <v>28</v>
      </c>
      <c r="LE34" s="2" t="s">
        <v>31</v>
      </c>
      <c r="LF34" s="5">
        <v>0</v>
      </c>
      <c r="LG34" s="5">
        <v>25000</v>
      </c>
      <c r="LH34" s="5">
        <v>0</v>
      </c>
      <c r="LI34" s="5">
        <f t="shared" si="47"/>
        <v>25000</v>
      </c>
      <c r="LJ34" s="9"/>
      <c r="LK34" s="1">
        <v>28</v>
      </c>
      <c r="LL34" s="2" t="s">
        <v>31</v>
      </c>
      <c r="LM34" s="5">
        <v>0</v>
      </c>
      <c r="LN34" s="5">
        <v>0</v>
      </c>
      <c r="LO34" s="5">
        <v>0</v>
      </c>
      <c r="LP34" s="5">
        <f t="shared" si="48"/>
        <v>0</v>
      </c>
      <c r="LQ34" s="9"/>
      <c r="LR34" s="1">
        <v>28</v>
      </c>
      <c r="LS34" s="2" t="s">
        <v>31</v>
      </c>
      <c r="LT34" s="5">
        <v>0</v>
      </c>
      <c r="LU34" s="5">
        <v>0</v>
      </c>
      <c r="LV34" s="5">
        <v>0</v>
      </c>
      <c r="LW34" s="5">
        <f t="shared" si="49"/>
        <v>0</v>
      </c>
      <c r="LX34" s="9"/>
      <c r="LY34" s="1">
        <v>28</v>
      </c>
      <c r="LZ34" s="2" t="s">
        <v>31</v>
      </c>
      <c r="MA34" s="5">
        <v>0</v>
      </c>
      <c r="MB34" s="5">
        <v>0</v>
      </c>
      <c r="MC34" s="5">
        <v>0</v>
      </c>
      <c r="MD34" s="5">
        <f t="shared" si="50"/>
        <v>0</v>
      </c>
      <c r="ME34" s="9"/>
      <c r="MF34" s="1">
        <v>28</v>
      </c>
      <c r="MG34" s="2" t="s">
        <v>31</v>
      </c>
      <c r="MH34" s="5">
        <v>0</v>
      </c>
      <c r="MI34" s="5">
        <v>300000</v>
      </c>
      <c r="MJ34" s="5">
        <v>0</v>
      </c>
      <c r="MK34" s="5">
        <f t="shared" si="51"/>
        <v>300000</v>
      </c>
      <c r="ML34" s="9"/>
      <c r="MM34" s="1">
        <v>28</v>
      </c>
      <c r="MN34" s="2" t="s">
        <v>31</v>
      </c>
      <c r="MO34" s="5">
        <v>246</v>
      </c>
      <c r="MP34" s="5">
        <v>16728</v>
      </c>
      <c r="MQ34" s="5">
        <v>0</v>
      </c>
      <c r="MR34" s="5">
        <f t="shared" si="52"/>
        <v>16728</v>
      </c>
      <c r="MS34" s="9"/>
      <c r="MT34" s="1">
        <v>28</v>
      </c>
      <c r="MU34" s="2" t="s">
        <v>31</v>
      </c>
      <c r="MV34" s="5">
        <v>1</v>
      </c>
      <c r="MW34" s="5">
        <v>15000</v>
      </c>
      <c r="MX34" s="5">
        <v>0</v>
      </c>
      <c r="MY34" s="5">
        <f t="shared" si="53"/>
        <v>15000</v>
      </c>
      <c r="MZ34" s="9"/>
      <c r="NA34" s="1">
        <v>28</v>
      </c>
      <c r="NB34" s="2" t="s">
        <v>31</v>
      </c>
      <c r="NC34" s="5">
        <v>0</v>
      </c>
      <c r="ND34" s="5">
        <f t="shared" si="54"/>
        <v>123065503</v>
      </c>
      <c r="NE34" s="5">
        <f t="shared" si="0"/>
        <v>74550</v>
      </c>
      <c r="NF34" s="5">
        <f t="shared" si="1"/>
        <v>123140053</v>
      </c>
      <c r="NG34" s="9"/>
    </row>
    <row r="35" spans="1:371" ht="16.5" hidden="1">
      <c r="A35" s="23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2"/>
        <v>0</v>
      </c>
      <c r="G35" s="9"/>
      <c r="H35" s="1">
        <v>29</v>
      </c>
      <c r="I35" s="2" t="s">
        <v>32</v>
      </c>
      <c r="J35" s="5">
        <v>43254</v>
      </c>
      <c r="K35" s="5">
        <v>25592400</v>
      </c>
      <c r="L35" s="5">
        <v>0</v>
      </c>
      <c r="M35" s="5">
        <f t="shared" si="3"/>
        <v>25592400</v>
      </c>
      <c r="N35" s="9"/>
      <c r="O35" s="1">
        <v>29</v>
      </c>
      <c r="P35" s="2" t="s">
        <v>32</v>
      </c>
      <c r="Q35" s="5">
        <v>2477</v>
      </c>
      <c r="R35" s="5">
        <v>743100</v>
      </c>
      <c r="S35" s="5">
        <v>0</v>
      </c>
      <c r="T35" s="5">
        <f t="shared" si="4"/>
        <v>743100</v>
      </c>
      <c r="U35" s="9"/>
      <c r="V35" s="1">
        <v>29</v>
      </c>
      <c r="W35" s="2" t="s">
        <v>32</v>
      </c>
      <c r="X35" s="5">
        <v>35040</v>
      </c>
      <c r="Y35" s="5">
        <v>8760000</v>
      </c>
      <c r="Z35" s="5">
        <v>0</v>
      </c>
      <c r="AA35" s="5">
        <f t="shared" si="5"/>
        <v>8760000</v>
      </c>
      <c r="AB35" s="9"/>
      <c r="AC35" s="1">
        <v>29</v>
      </c>
      <c r="AD35" s="2" t="s">
        <v>32</v>
      </c>
      <c r="AE35" s="5">
        <v>425</v>
      </c>
      <c r="AF35" s="5">
        <v>85000</v>
      </c>
      <c r="AG35" s="5">
        <v>0</v>
      </c>
      <c r="AH35" s="5">
        <f t="shared" si="6"/>
        <v>85000</v>
      </c>
      <c r="AI35" s="9"/>
      <c r="AJ35" s="1">
        <v>29</v>
      </c>
      <c r="AK35" s="2" t="s">
        <v>32</v>
      </c>
      <c r="AL35" s="5">
        <v>410</v>
      </c>
      <c r="AM35" s="5">
        <v>61500</v>
      </c>
      <c r="AN35" s="5">
        <v>0</v>
      </c>
      <c r="AO35" s="5">
        <f t="shared" si="7"/>
        <v>61500</v>
      </c>
      <c r="AP35" s="9"/>
      <c r="AQ35" s="1">
        <v>29</v>
      </c>
      <c r="AR35" s="2" t="s">
        <v>32</v>
      </c>
      <c r="AS35" s="5">
        <v>2477</v>
      </c>
      <c r="AT35" s="5">
        <v>495400</v>
      </c>
      <c r="AU35" s="5">
        <v>0</v>
      </c>
      <c r="AV35" s="5">
        <f t="shared" si="8"/>
        <v>495400</v>
      </c>
      <c r="AW35" s="9"/>
      <c r="AX35" s="1">
        <v>29</v>
      </c>
      <c r="AY35" s="2" t="s">
        <v>32</v>
      </c>
      <c r="AZ35" s="5">
        <v>2477</v>
      </c>
      <c r="BA35" s="5">
        <v>247700</v>
      </c>
      <c r="BB35" s="5">
        <v>0</v>
      </c>
      <c r="BC35" s="5">
        <f t="shared" si="9"/>
        <v>247700</v>
      </c>
      <c r="BD35" s="9"/>
      <c r="BE35" s="1">
        <v>29</v>
      </c>
      <c r="BF35" s="2" t="s">
        <v>32</v>
      </c>
      <c r="BG35" s="5">
        <v>2477</v>
      </c>
      <c r="BH35" s="5">
        <v>743100</v>
      </c>
      <c r="BI35" s="5">
        <v>0</v>
      </c>
      <c r="BJ35" s="5">
        <f t="shared" si="10"/>
        <v>743100</v>
      </c>
      <c r="BK35" s="9"/>
      <c r="BL35" s="1">
        <v>29</v>
      </c>
      <c r="BM35" s="2" t="s">
        <v>32</v>
      </c>
      <c r="BN35" s="5">
        <v>63886</v>
      </c>
      <c r="BO35" s="5">
        <v>16106150</v>
      </c>
      <c r="BP35" s="5">
        <v>0</v>
      </c>
      <c r="BQ35" s="5">
        <f t="shared" si="11"/>
        <v>16106150</v>
      </c>
      <c r="BR35" s="9"/>
      <c r="BS35" s="1">
        <v>29</v>
      </c>
      <c r="BT35" s="2" t="s">
        <v>32</v>
      </c>
      <c r="BU35" s="5">
        <v>0</v>
      </c>
      <c r="BV35" s="5">
        <v>0</v>
      </c>
      <c r="BW35" s="5">
        <v>0</v>
      </c>
      <c r="BX35" s="5">
        <f t="shared" si="12"/>
        <v>0</v>
      </c>
      <c r="BY35" s="9"/>
      <c r="BZ35" s="1">
        <v>29</v>
      </c>
      <c r="CA35" s="2" t="s">
        <v>32</v>
      </c>
      <c r="CB35" s="5">
        <v>1460</v>
      </c>
      <c r="CC35" s="5">
        <v>292000</v>
      </c>
      <c r="CD35" s="5">
        <v>0</v>
      </c>
      <c r="CE35" s="5">
        <f t="shared" si="13"/>
        <v>292000</v>
      </c>
      <c r="CF35" s="9"/>
      <c r="CG35" s="1">
        <v>29</v>
      </c>
      <c r="CH35" s="2" t="s">
        <v>32</v>
      </c>
      <c r="CI35" s="5">
        <v>1460</v>
      </c>
      <c r="CJ35" s="5">
        <v>292000</v>
      </c>
      <c r="CK35" s="5">
        <v>0</v>
      </c>
      <c r="CL35" s="5">
        <f t="shared" si="14"/>
        <v>292000</v>
      </c>
      <c r="CM35" s="9"/>
      <c r="CN35" s="1">
        <v>29</v>
      </c>
      <c r="CO35" s="2" t="s">
        <v>32</v>
      </c>
      <c r="CP35" s="5">
        <v>1460</v>
      </c>
      <c r="CQ35" s="5">
        <v>657000</v>
      </c>
      <c r="CR35" s="5">
        <v>0</v>
      </c>
      <c r="CS35" s="5">
        <f t="shared" si="15"/>
        <v>657000</v>
      </c>
      <c r="CT35" s="9"/>
      <c r="CU35" s="1">
        <v>29</v>
      </c>
      <c r="CV35" s="2" t="s">
        <v>32</v>
      </c>
      <c r="CW35" s="5">
        <v>3153</v>
      </c>
      <c r="CX35" s="5">
        <v>472950</v>
      </c>
      <c r="CY35" s="5">
        <v>0</v>
      </c>
      <c r="CZ35" s="5">
        <f t="shared" si="16"/>
        <v>472950</v>
      </c>
      <c r="DA35" s="9"/>
      <c r="DB35" s="1">
        <v>29</v>
      </c>
      <c r="DC35" s="2" t="s">
        <v>32</v>
      </c>
      <c r="DD35" s="5">
        <v>100</v>
      </c>
      <c r="DE35" s="5">
        <v>15000</v>
      </c>
      <c r="DF35" s="5">
        <v>0</v>
      </c>
      <c r="DG35" s="5">
        <f t="shared" si="17"/>
        <v>15000</v>
      </c>
      <c r="DH35" s="9"/>
      <c r="DI35" s="1">
        <v>29</v>
      </c>
      <c r="DJ35" s="2" t="s">
        <v>32</v>
      </c>
      <c r="DK35" s="5">
        <v>100</v>
      </c>
      <c r="DL35" s="5">
        <v>50000</v>
      </c>
      <c r="DM35" s="5">
        <v>0</v>
      </c>
      <c r="DN35" s="5">
        <f t="shared" si="18"/>
        <v>50000</v>
      </c>
      <c r="DO35" s="9"/>
      <c r="DP35" s="1">
        <v>29</v>
      </c>
      <c r="DQ35" s="2" t="s">
        <v>32</v>
      </c>
      <c r="DR35" s="5">
        <v>406</v>
      </c>
      <c r="DS35" s="5">
        <v>406000</v>
      </c>
      <c r="DT35" s="5">
        <v>0</v>
      </c>
      <c r="DU35" s="5">
        <f t="shared" si="19"/>
        <v>406000</v>
      </c>
      <c r="DV35" s="9"/>
      <c r="DW35" s="1">
        <v>29</v>
      </c>
      <c r="DX35" s="2" t="s">
        <v>32</v>
      </c>
      <c r="DY35" s="5">
        <v>1271</v>
      </c>
      <c r="DZ35" s="5">
        <v>127100</v>
      </c>
      <c r="EA35" s="5">
        <v>0</v>
      </c>
      <c r="EB35" s="5">
        <f t="shared" si="20"/>
        <v>127100</v>
      </c>
      <c r="EC35" s="9"/>
      <c r="ED35" s="1">
        <v>29</v>
      </c>
      <c r="EE35" s="2" t="s">
        <v>32</v>
      </c>
      <c r="EF35" s="5">
        <v>296</v>
      </c>
      <c r="EG35" s="5">
        <v>118400</v>
      </c>
      <c r="EH35" s="5">
        <v>0</v>
      </c>
      <c r="EI35" s="5">
        <f t="shared" si="21"/>
        <v>118400</v>
      </c>
      <c r="EJ35" s="9"/>
      <c r="EK35" s="1">
        <v>29</v>
      </c>
      <c r="EL35" s="2" t="s">
        <v>32</v>
      </c>
      <c r="EM35" s="5">
        <v>0</v>
      </c>
      <c r="EN35" s="5">
        <v>420000</v>
      </c>
      <c r="EO35" s="5">
        <v>185000</v>
      </c>
      <c r="EP35" s="5">
        <f t="shared" si="22"/>
        <v>605000</v>
      </c>
      <c r="EQ35" s="9"/>
      <c r="ER35" s="1">
        <v>29</v>
      </c>
      <c r="ES35" s="2" t="s">
        <v>32</v>
      </c>
      <c r="ET35" s="5">
        <v>0</v>
      </c>
      <c r="EU35" s="5">
        <v>0</v>
      </c>
      <c r="EV35" s="5">
        <v>0</v>
      </c>
      <c r="EW35" s="5">
        <f t="shared" si="23"/>
        <v>0</v>
      </c>
      <c r="EX35" s="9"/>
      <c r="EY35" s="1">
        <v>29</v>
      </c>
      <c r="EZ35" s="2" t="s">
        <v>32</v>
      </c>
      <c r="FA35" s="5">
        <v>0</v>
      </c>
      <c r="FB35" s="5">
        <v>0</v>
      </c>
      <c r="FC35" s="5">
        <v>0</v>
      </c>
      <c r="FD35" s="5">
        <f t="shared" si="24"/>
        <v>0</v>
      </c>
      <c r="FE35" s="9"/>
      <c r="FF35" s="1">
        <v>29</v>
      </c>
      <c r="FG35" s="2" t="s">
        <v>32</v>
      </c>
      <c r="FH35" s="5">
        <v>0</v>
      </c>
      <c r="FI35" s="5">
        <v>0</v>
      </c>
      <c r="FJ35" s="5">
        <v>0</v>
      </c>
      <c r="FK35" s="5">
        <f t="shared" si="25"/>
        <v>0</v>
      </c>
      <c r="FL35" s="9"/>
      <c r="FM35" s="1">
        <v>29</v>
      </c>
      <c r="FN35" s="2" t="s">
        <v>32</v>
      </c>
      <c r="FO35" s="5">
        <v>2121386</v>
      </c>
      <c r="FP35" s="5">
        <v>0</v>
      </c>
      <c r="FQ35" s="5">
        <v>0</v>
      </c>
      <c r="FR35" s="5">
        <f t="shared" si="26"/>
        <v>0</v>
      </c>
      <c r="FS35" s="9"/>
      <c r="FT35" s="1">
        <v>29</v>
      </c>
      <c r="FU35" s="2" t="s">
        <v>32</v>
      </c>
      <c r="FV35" s="5">
        <v>236</v>
      </c>
      <c r="FW35" s="5">
        <v>59000</v>
      </c>
      <c r="FX35" s="5">
        <v>7250</v>
      </c>
      <c r="FY35" s="5">
        <f t="shared" si="27"/>
        <v>66250</v>
      </c>
      <c r="FZ35" s="9"/>
      <c r="GA35" s="1">
        <v>29</v>
      </c>
      <c r="GB35" s="2" t="s">
        <v>32</v>
      </c>
      <c r="GC35" s="5">
        <v>144</v>
      </c>
      <c r="GD35" s="5">
        <v>57600</v>
      </c>
      <c r="GE35" s="5">
        <v>7200</v>
      </c>
      <c r="GF35" s="5">
        <f t="shared" si="28"/>
        <v>64800</v>
      </c>
      <c r="GG35" s="9"/>
      <c r="GH35" s="1">
        <v>29</v>
      </c>
      <c r="GI35" s="2" t="s">
        <v>32</v>
      </c>
      <c r="GJ35" s="5">
        <v>92</v>
      </c>
      <c r="GK35" s="5">
        <v>55200</v>
      </c>
      <c r="GL35" s="5">
        <v>7200</v>
      </c>
      <c r="GM35" s="5">
        <f t="shared" si="29"/>
        <v>62400</v>
      </c>
      <c r="GN35" s="9"/>
      <c r="GO35" s="1">
        <v>29</v>
      </c>
      <c r="GP35" s="2" t="s">
        <v>32</v>
      </c>
      <c r="GQ35" s="5">
        <v>660</v>
      </c>
      <c r="GR35" s="5">
        <v>66000</v>
      </c>
      <c r="GS35" s="5">
        <v>0</v>
      </c>
      <c r="GT35" s="5">
        <f t="shared" si="30"/>
        <v>66000</v>
      </c>
      <c r="GU35" s="9"/>
      <c r="GV35" s="1">
        <v>29</v>
      </c>
      <c r="GW35" s="2" t="s">
        <v>32</v>
      </c>
      <c r="GX35" s="5">
        <v>0</v>
      </c>
      <c r="GY35" s="5">
        <v>5000</v>
      </c>
      <c r="GZ35" s="5">
        <v>0</v>
      </c>
      <c r="HA35" s="5">
        <f t="shared" si="31"/>
        <v>5000</v>
      </c>
      <c r="HB35" s="9"/>
      <c r="HC35" s="1">
        <v>29</v>
      </c>
      <c r="HD35" s="2" t="s">
        <v>32</v>
      </c>
      <c r="HE35" s="5">
        <v>1471</v>
      </c>
      <c r="HF35" s="5">
        <v>11473800</v>
      </c>
      <c r="HG35" s="5">
        <v>0</v>
      </c>
      <c r="HH35" s="5">
        <f t="shared" si="32"/>
        <v>11473800</v>
      </c>
      <c r="HI35" s="9"/>
      <c r="HJ35" s="1">
        <v>29</v>
      </c>
      <c r="HK35" s="2" t="s">
        <v>32</v>
      </c>
      <c r="HL35" s="5"/>
      <c r="HM35" s="5"/>
      <c r="HN35" s="5"/>
      <c r="HO35" s="5">
        <f t="shared" si="33"/>
        <v>0</v>
      </c>
      <c r="HP35" s="9"/>
      <c r="HQ35" s="1">
        <v>29</v>
      </c>
      <c r="HR35" s="2" t="s">
        <v>32</v>
      </c>
      <c r="HS35" s="5"/>
      <c r="HT35" s="5"/>
      <c r="HU35" s="5">
        <v>0</v>
      </c>
      <c r="HV35" s="5">
        <f t="shared" si="34"/>
        <v>0</v>
      </c>
      <c r="HW35" s="9"/>
      <c r="HX35" s="1">
        <v>29</v>
      </c>
      <c r="HY35" s="2" t="s">
        <v>32</v>
      </c>
      <c r="HZ35" s="5">
        <v>40</v>
      </c>
      <c r="IA35" s="5">
        <v>200000</v>
      </c>
      <c r="IB35" s="5">
        <v>0</v>
      </c>
      <c r="IC35" s="5">
        <f t="shared" si="35"/>
        <v>200000</v>
      </c>
      <c r="ID35" s="9"/>
      <c r="IE35" s="1">
        <v>29</v>
      </c>
      <c r="IF35" s="2" t="s">
        <v>32</v>
      </c>
      <c r="IG35" s="5">
        <v>87</v>
      </c>
      <c r="IH35" s="5">
        <v>5220000</v>
      </c>
      <c r="II35" s="5">
        <v>0</v>
      </c>
      <c r="IJ35" s="5">
        <f t="shared" si="36"/>
        <v>5220000</v>
      </c>
      <c r="IK35" s="9"/>
      <c r="IL35" s="1">
        <v>29</v>
      </c>
      <c r="IM35" s="2" t="s">
        <v>32</v>
      </c>
      <c r="IN35" s="5">
        <v>1471</v>
      </c>
      <c r="IO35" s="5">
        <v>1471000</v>
      </c>
      <c r="IP35" s="5">
        <v>0</v>
      </c>
      <c r="IQ35" s="5">
        <f t="shared" si="37"/>
        <v>1471000</v>
      </c>
      <c r="IR35" s="9"/>
      <c r="IS35" s="1">
        <v>29</v>
      </c>
      <c r="IT35" s="2" t="s">
        <v>32</v>
      </c>
      <c r="IU35" s="5">
        <v>10</v>
      </c>
      <c r="IV35" s="5">
        <v>35000</v>
      </c>
      <c r="IW35" s="5">
        <v>0</v>
      </c>
      <c r="IX35" s="5">
        <f t="shared" si="38"/>
        <v>35000</v>
      </c>
      <c r="IY35" s="9"/>
      <c r="IZ35" s="1">
        <v>29</v>
      </c>
      <c r="JA35" s="2" t="s">
        <v>32</v>
      </c>
      <c r="JB35" s="5">
        <v>2001</v>
      </c>
      <c r="JC35" s="5">
        <v>3601800</v>
      </c>
      <c r="JD35" s="5">
        <v>0</v>
      </c>
      <c r="JE35" s="5">
        <f t="shared" si="39"/>
        <v>3601800</v>
      </c>
      <c r="JF35" s="9"/>
      <c r="JG35" s="1">
        <v>29</v>
      </c>
      <c r="JH35" s="2" t="s">
        <v>32</v>
      </c>
      <c r="JI35" s="5">
        <v>0</v>
      </c>
      <c r="JJ35" s="5">
        <v>0</v>
      </c>
      <c r="JK35" s="5">
        <v>0</v>
      </c>
      <c r="JL35" s="5">
        <f t="shared" si="40"/>
        <v>0</v>
      </c>
      <c r="JM35" s="9"/>
      <c r="JN35" s="1">
        <v>29</v>
      </c>
      <c r="JO35" s="2" t="s">
        <v>32</v>
      </c>
      <c r="JP35" s="5">
        <v>0</v>
      </c>
      <c r="JQ35" s="5">
        <v>5459000</v>
      </c>
      <c r="JR35" s="5">
        <v>0</v>
      </c>
      <c r="JS35" s="5">
        <f t="shared" si="41"/>
        <v>5459000</v>
      </c>
      <c r="JT35" s="9"/>
      <c r="JU35" s="1">
        <v>29</v>
      </c>
      <c r="JV35" s="2" t="s">
        <v>32</v>
      </c>
      <c r="JW35" s="5">
        <v>1180</v>
      </c>
      <c r="JX35" s="5">
        <v>531000</v>
      </c>
      <c r="JY35" s="5">
        <v>0</v>
      </c>
      <c r="JZ35" s="5">
        <f t="shared" si="42"/>
        <v>531000</v>
      </c>
      <c r="KA35" s="9"/>
      <c r="KB35" s="1">
        <v>29</v>
      </c>
      <c r="KC35" s="2" t="s">
        <v>32</v>
      </c>
      <c r="KD35" s="5">
        <v>1943.7591460000001</v>
      </c>
      <c r="KE35" s="5">
        <v>11300000</v>
      </c>
      <c r="KF35" s="5">
        <v>0</v>
      </c>
      <c r="KG35" s="5">
        <f t="shared" si="43"/>
        <v>11300000</v>
      </c>
      <c r="KH35" s="9"/>
      <c r="KI35" s="1">
        <v>29</v>
      </c>
      <c r="KJ35" s="2" t="s">
        <v>32</v>
      </c>
      <c r="KK35" s="5">
        <v>0</v>
      </c>
      <c r="KL35" s="5">
        <v>0</v>
      </c>
      <c r="KM35" s="5">
        <v>0</v>
      </c>
      <c r="KN35" s="5">
        <f t="shared" si="44"/>
        <v>0</v>
      </c>
      <c r="KO35" s="9"/>
      <c r="KP35" s="1">
        <v>29</v>
      </c>
      <c r="KQ35" s="2" t="s">
        <v>32</v>
      </c>
      <c r="KR35" s="5">
        <v>0</v>
      </c>
      <c r="KS35" s="5">
        <v>0</v>
      </c>
      <c r="KT35" s="5">
        <v>0</v>
      </c>
      <c r="KU35" s="5">
        <f t="shared" si="45"/>
        <v>0</v>
      </c>
      <c r="KV35" s="9"/>
      <c r="KW35" s="1">
        <v>29</v>
      </c>
      <c r="KX35" s="2" t="s">
        <v>32</v>
      </c>
      <c r="KY35" s="5">
        <v>0</v>
      </c>
      <c r="KZ35" s="5">
        <v>0</v>
      </c>
      <c r="LA35" s="5">
        <v>0</v>
      </c>
      <c r="LB35" s="5">
        <f t="shared" si="46"/>
        <v>0</v>
      </c>
      <c r="LC35" s="9"/>
      <c r="LD35" s="1">
        <v>29</v>
      </c>
      <c r="LE35" s="2" t="s">
        <v>32</v>
      </c>
      <c r="LF35" s="5">
        <v>0</v>
      </c>
      <c r="LG35" s="5">
        <v>25000</v>
      </c>
      <c r="LH35" s="5">
        <v>0</v>
      </c>
      <c r="LI35" s="5">
        <f t="shared" si="47"/>
        <v>25000</v>
      </c>
      <c r="LJ35" s="9"/>
      <c r="LK35" s="1">
        <v>29</v>
      </c>
      <c r="LL35" s="2" t="s">
        <v>32</v>
      </c>
      <c r="LM35" s="5">
        <v>0</v>
      </c>
      <c r="LN35" s="5">
        <v>0</v>
      </c>
      <c r="LO35" s="5">
        <v>0</v>
      </c>
      <c r="LP35" s="5">
        <f t="shared" si="48"/>
        <v>0</v>
      </c>
      <c r="LQ35" s="9"/>
      <c r="LR35" s="1">
        <v>29</v>
      </c>
      <c r="LS35" s="2" t="s">
        <v>32</v>
      </c>
      <c r="LT35" s="5">
        <v>94</v>
      </c>
      <c r="LU35" s="5">
        <v>2202015.4</v>
      </c>
      <c r="LV35" s="5">
        <v>10000000</v>
      </c>
      <c r="LW35" s="5">
        <f t="shared" si="49"/>
        <v>12202015.4</v>
      </c>
      <c r="LX35" s="9"/>
      <c r="LY35" s="1">
        <v>29</v>
      </c>
      <c r="LZ35" s="2" t="s">
        <v>32</v>
      </c>
      <c r="MA35" s="5">
        <v>844</v>
      </c>
      <c r="MB35" s="5">
        <v>96000</v>
      </c>
      <c r="MC35" s="5">
        <v>48000</v>
      </c>
      <c r="MD35" s="5">
        <f t="shared" si="50"/>
        <v>144000</v>
      </c>
      <c r="ME35" s="9"/>
      <c r="MF35" s="1">
        <v>29</v>
      </c>
      <c r="MG35" s="2" t="s">
        <v>32</v>
      </c>
      <c r="MH35" s="5">
        <v>0</v>
      </c>
      <c r="MI35" s="5">
        <v>300000</v>
      </c>
      <c r="MJ35" s="5">
        <v>0</v>
      </c>
      <c r="MK35" s="5">
        <f t="shared" si="51"/>
        <v>300000</v>
      </c>
      <c r="ML35" s="9"/>
      <c r="MM35" s="1">
        <v>29</v>
      </c>
      <c r="MN35" s="2" t="s">
        <v>32</v>
      </c>
      <c r="MO35" s="5">
        <v>153</v>
      </c>
      <c r="MP35" s="5">
        <v>10404</v>
      </c>
      <c r="MQ35" s="5">
        <v>0</v>
      </c>
      <c r="MR35" s="5">
        <f t="shared" si="52"/>
        <v>10404</v>
      </c>
      <c r="MS35" s="9"/>
      <c r="MT35" s="1">
        <v>29</v>
      </c>
      <c r="MU35" s="2" t="s">
        <v>32</v>
      </c>
      <c r="MV35" s="5">
        <v>1</v>
      </c>
      <c r="MW35" s="5">
        <v>15000</v>
      </c>
      <c r="MX35" s="5">
        <v>0</v>
      </c>
      <c r="MY35" s="5">
        <f t="shared" si="53"/>
        <v>15000</v>
      </c>
      <c r="MZ35" s="9"/>
      <c r="NA35" s="1">
        <v>29</v>
      </c>
      <c r="NB35" s="2" t="s">
        <v>32</v>
      </c>
      <c r="NC35" s="5">
        <v>0</v>
      </c>
      <c r="ND35" s="5">
        <f t="shared" si="54"/>
        <v>97867619.400000006</v>
      </c>
      <c r="NE35" s="5">
        <f t="shared" si="0"/>
        <v>10254650</v>
      </c>
      <c r="NF35" s="5">
        <f t="shared" si="1"/>
        <v>108122269.40000001</v>
      </c>
      <c r="NG35" s="9"/>
    </row>
    <row r="36" spans="1:371" ht="16.5" hidden="1">
      <c r="A36" s="23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2"/>
        <v>0</v>
      </c>
      <c r="G36" s="9"/>
      <c r="H36" s="1">
        <v>30</v>
      </c>
      <c r="I36" s="2" t="s">
        <v>33</v>
      </c>
      <c r="J36" s="5">
        <v>103016</v>
      </c>
      <c r="K36" s="5">
        <v>61772800</v>
      </c>
      <c r="L36" s="5">
        <v>0</v>
      </c>
      <c r="M36" s="5">
        <f t="shared" si="3"/>
        <v>61772800</v>
      </c>
      <c r="N36" s="9"/>
      <c r="O36" s="1">
        <v>30</v>
      </c>
      <c r="P36" s="2" t="s">
        <v>33</v>
      </c>
      <c r="Q36" s="5">
        <v>1471</v>
      </c>
      <c r="R36" s="5">
        <v>441300</v>
      </c>
      <c r="S36" s="5">
        <v>0</v>
      </c>
      <c r="T36" s="5">
        <f t="shared" si="4"/>
        <v>441300</v>
      </c>
      <c r="U36" s="9"/>
      <c r="V36" s="1">
        <v>30</v>
      </c>
      <c r="W36" s="2" t="s">
        <v>33</v>
      </c>
      <c r="X36" s="5">
        <v>71094</v>
      </c>
      <c r="Y36" s="5">
        <v>17773500</v>
      </c>
      <c r="Z36" s="5">
        <v>0</v>
      </c>
      <c r="AA36" s="5">
        <f t="shared" si="5"/>
        <v>17773500</v>
      </c>
      <c r="AB36" s="9"/>
      <c r="AC36" s="1">
        <v>30</v>
      </c>
      <c r="AD36" s="2" t="s">
        <v>33</v>
      </c>
      <c r="AE36" s="5">
        <v>722</v>
      </c>
      <c r="AF36" s="5">
        <v>144400</v>
      </c>
      <c r="AG36" s="5">
        <v>0</v>
      </c>
      <c r="AH36" s="5">
        <f t="shared" si="6"/>
        <v>144400</v>
      </c>
      <c r="AI36" s="9"/>
      <c r="AJ36" s="1">
        <v>30</v>
      </c>
      <c r="AK36" s="2" t="s">
        <v>33</v>
      </c>
      <c r="AL36" s="5">
        <v>410</v>
      </c>
      <c r="AM36" s="5">
        <v>61500</v>
      </c>
      <c r="AN36" s="5">
        <v>0</v>
      </c>
      <c r="AO36" s="5">
        <f t="shared" si="7"/>
        <v>61500</v>
      </c>
      <c r="AP36" s="9"/>
      <c r="AQ36" s="1">
        <v>30</v>
      </c>
      <c r="AR36" s="2" t="s">
        <v>33</v>
      </c>
      <c r="AS36" s="5">
        <v>1471</v>
      </c>
      <c r="AT36" s="5">
        <v>294200</v>
      </c>
      <c r="AU36" s="5">
        <v>0</v>
      </c>
      <c r="AV36" s="5">
        <f t="shared" si="8"/>
        <v>294200</v>
      </c>
      <c r="AW36" s="9"/>
      <c r="AX36" s="1">
        <v>30</v>
      </c>
      <c r="AY36" s="2" t="s">
        <v>33</v>
      </c>
      <c r="AZ36" s="5"/>
      <c r="BA36" s="5">
        <v>0</v>
      </c>
      <c r="BB36" s="5">
        <v>0</v>
      </c>
      <c r="BC36" s="5">
        <f t="shared" si="9"/>
        <v>0</v>
      </c>
      <c r="BD36" s="9"/>
      <c r="BE36" s="1">
        <v>30</v>
      </c>
      <c r="BF36" s="2" t="s">
        <v>33</v>
      </c>
      <c r="BG36" s="5">
        <v>1471</v>
      </c>
      <c r="BH36" s="5">
        <v>441300</v>
      </c>
      <c r="BI36" s="5">
        <v>0</v>
      </c>
      <c r="BJ36" s="5">
        <f t="shared" si="10"/>
        <v>441300</v>
      </c>
      <c r="BK36" s="9"/>
      <c r="BL36" s="1">
        <v>30</v>
      </c>
      <c r="BM36" s="2" t="s">
        <v>33</v>
      </c>
      <c r="BN36" s="5">
        <v>129492</v>
      </c>
      <c r="BO36" s="5">
        <v>32830700</v>
      </c>
      <c r="BP36" s="5">
        <v>0</v>
      </c>
      <c r="BQ36" s="5">
        <f t="shared" si="11"/>
        <v>32830700</v>
      </c>
      <c r="BR36" s="9"/>
      <c r="BS36" s="1">
        <v>30</v>
      </c>
      <c r="BT36" s="2" t="s">
        <v>33</v>
      </c>
      <c r="BU36" s="5">
        <v>0</v>
      </c>
      <c r="BV36" s="5">
        <v>0</v>
      </c>
      <c r="BW36" s="5">
        <v>0</v>
      </c>
      <c r="BX36" s="5">
        <f t="shared" si="12"/>
        <v>0</v>
      </c>
      <c r="BY36" s="9"/>
      <c r="BZ36" s="1">
        <v>30</v>
      </c>
      <c r="CA36" s="2" t="s">
        <v>33</v>
      </c>
      <c r="CB36" s="5">
        <v>3821</v>
      </c>
      <c r="CC36" s="5">
        <v>764200</v>
      </c>
      <c r="CD36" s="5">
        <v>0</v>
      </c>
      <c r="CE36" s="5">
        <f t="shared" si="13"/>
        <v>764200</v>
      </c>
      <c r="CF36" s="9"/>
      <c r="CG36" s="1">
        <v>30</v>
      </c>
      <c r="CH36" s="2" t="s">
        <v>33</v>
      </c>
      <c r="CI36" s="5">
        <v>3821</v>
      </c>
      <c r="CJ36" s="5">
        <v>764200</v>
      </c>
      <c r="CK36" s="5">
        <v>0</v>
      </c>
      <c r="CL36" s="5">
        <f t="shared" si="14"/>
        <v>764200</v>
      </c>
      <c r="CM36" s="9"/>
      <c r="CN36" s="1">
        <v>30</v>
      </c>
      <c r="CO36" s="2" t="s">
        <v>33</v>
      </c>
      <c r="CP36" s="5">
        <v>3821</v>
      </c>
      <c r="CQ36" s="5">
        <v>1719450</v>
      </c>
      <c r="CR36" s="5">
        <v>0</v>
      </c>
      <c r="CS36" s="5">
        <f t="shared" si="15"/>
        <v>1719450</v>
      </c>
      <c r="CT36" s="9"/>
      <c r="CU36" s="1">
        <v>30</v>
      </c>
      <c r="CV36" s="2" t="s">
        <v>33</v>
      </c>
      <c r="CW36" s="5">
        <v>10281</v>
      </c>
      <c r="CX36" s="5">
        <v>1542150</v>
      </c>
      <c r="CY36" s="5">
        <v>0</v>
      </c>
      <c r="CZ36" s="5">
        <f t="shared" si="16"/>
        <v>1542150</v>
      </c>
      <c r="DA36" s="9"/>
      <c r="DB36" s="1">
        <v>30</v>
      </c>
      <c r="DC36" s="2" t="s">
        <v>33</v>
      </c>
      <c r="DD36" s="5">
        <v>100</v>
      </c>
      <c r="DE36" s="5">
        <v>15000</v>
      </c>
      <c r="DF36" s="5">
        <v>0</v>
      </c>
      <c r="DG36" s="5">
        <f t="shared" si="17"/>
        <v>15000</v>
      </c>
      <c r="DH36" s="9"/>
      <c r="DI36" s="1">
        <v>30</v>
      </c>
      <c r="DJ36" s="2" t="s">
        <v>33</v>
      </c>
      <c r="DK36" s="5">
        <v>900</v>
      </c>
      <c r="DL36" s="5">
        <v>450000</v>
      </c>
      <c r="DM36" s="5">
        <v>0</v>
      </c>
      <c r="DN36" s="5">
        <f t="shared" si="18"/>
        <v>450000</v>
      </c>
      <c r="DO36" s="9"/>
      <c r="DP36" s="1">
        <v>30</v>
      </c>
      <c r="DQ36" s="2" t="s">
        <v>33</v>
      </c>
      <c r="DR36" s="5">
        <v>1722</v>
      </c>
      <c r="DS36" s="5">
        <v>1722000</v>
      </c>
      <c r="DT36" s="5">
        <v>0</v>
      </c>
      <c r="DU36" s="5">
        <f t="shared" si="19"/>
        <v>1722000</v>
      </c>
      <c r="DV36" s="9"/>
      <c r="DW36" s="1">
        <v>30</v>
      </c>
      <c r="DX36" s="2" t="s">
        <v>33</v>
      </c>
      <c r="DY36" s="5">
        <v>5062</v>
      </c>
      <c r="DZ36" s="5">
        <v>506200</v>
      </c>
      <c r="EA36" s="5">
        <v>0</v>
      </c>
      <c r="EB36" s="5">
        <f t="shared" si="20"/>
        <v>506200</v>
      </c>
      <c r="EC36" s="9"/>
      <c r="ED36" s="1">
        <v>30</v>
      </c>
      <c r="EE36" s="2" t="s">
        <v>33</v>
      </c>
      <c r="EF36" s="5">
        <v>0</v>
      </c>
      <c r="EG36" s="5">
        <v>0</v>
      </c>
      <c r="EH36" s="5">
        <v>0</v>
      </c>
      <c r="EI36" s="5">
        <f t="shared" si="21"/>
        <v>0</v>
      </c>
      <c r="EJ36" s="9"/>
      <c r="EK36" s="1">
        <v>30</v>
      </c>
      <c r="EL36" s="2" t="s">
        <v>33</v>
      </c>
      <c r="EM36" s="5">
        <v>0</v>
      </c>
      <c r="EN36" s="5">
        <v>520000</v>
      </c>
      <c r="EO36" s="5">
        <v>214566.66666666666</v>
      </c>
      <c r="EP36" s="5">
        <f t="shared" si="22"/>
        <v>734566.66666666663</v>
      </c>
      <c r="EQ36" s="9"/>
      <c r="ER36" s="1">
        <v>30</v>
      </c>
      <c r="ES36" s="2" t="s">
        <v>33</v>
      </c>
      <c r="ET36" s="5">
        <v>0</v>
      </c>
      <c r="EU36" s="5">
        <v>0</v>
      </c>
      <c r="EV36" s="5">
        <v>0</v>
      </c>
      <c r="EW36" s="5">
        <f t="shared" si="23"/>
        <v>0</v>
      </c>
      <c r="EX36" s="9"/>
      <c r="EY36" s="1">
        <v>30</v>
      </c>
      <c r="EZ36" s="2" t="s">
        <v>33</v>
      </c>
      <c r="FA36" s="5">
        <v>0</v>
      </c>
      <c r="FB36" s="5">
        <v>0</v>
      </c>
      <c r="FC36" s="5">
        <v>0</v>
      </c>
      <c r="FD36" s="5">
        <f t="shared" si="24"/>
        <v>0</v>
      </c>
      <c r="FE36" s="9"/>
      <c r="FF36" s="1">
        <v>30</v>
      </c>
      <c r="FG36" s="2" t="s">
        <v>33</v>
      </c>
      <c r="FH36" s="5">
        <v>0</v>
      </c>
      <c r="FI36" s="5">
        <v>0</v>
      </c>
      <c r="FJ36" s="5">
        <v>0</v>
      </c>
      <c r="FK36" s="5">
        <f t="shared" si="25"/>
        <v>0</v>
      </c>
      <c r="FL36" s="9"/>
      <c r="FM36" s="1">
        <v>30</v>
      </c>
      <c r="FN36" s="2" t="s">
        <v>33</v>
      </c>
      <c r="FO36" s="5">
        <v>4757801</v>
      </c>
      <c r="FP36" s="5">
        <v>1135000</v>
      </c>
      <c r="FQ36" s="5">
        <v>0</v>
      </c>
      <c r="FR36" s="5">
        <f t="shared" si="26"/>
        <v>1135000</v>
      </c>
      <c r="FS36" s="9"/>
      <c r="FT36" s="1">
        <v>30</v>
      </c>
      <c r="FU36" s="2" t="s">
        <v>33</v>
      </c>
      <c r="FV36" s="5">
        <v>372</v>
      </c>
      <c r="FW36" s="5">
        <v>93000</v>
      </c>
      <c r="FX36" s="5">
        <v>11000</v>
      </c>
      <c r="FY36" s="5">
        <f t="shared" si="27"/>
        <v>104000</v>
      </c>
      <c r="FZ36" s="9"/>
      <c r="GA36" s="1">
        <v>30</v>
      </c>
      <c r="GB36" s="2" t="s">
        <v>33</v>
      </c>
      <c r="GC36" s="5">
        <v>222</v>
      </c>
      <c r="GD36" s="5">
        <v>88800</v>
      </c>
      <c r="GE36" s="5">
        <v>10800</v>
      </c>
      <c r="GF36" s="5">
        <f t="shared" si="28"/>
        <v>99600</v>
      </c>
      <c r="GG36" s="9"/>
      <c r="GH36" s="1">
        <v>30</v>
      </c>
      <c r="GI36" s="2" t="s">
        <v>33</v>
      </c>
      <c r="GJ36" s="5">
        <v>150</v>
      </c>
      <c r="GK36" s="5">
        <v>90000</v>
      </c>
      <c r="GL36" s="5">
        <v>11400</v>
      </c>
      <c r="GM36" s="5">
        <f t="shared" si="29"/>
        <v>101400</v>
      </c>
      <c r="GN36" s="9"/>
      <c r="GO36" s="1">
        <v>30</v>
      </c>
      <c r="GP36" s="2" t="s">
        <v>33</v>
      </c>
      <c r="GQ36" s="5">
        <v>630</v>
      </c>
      <c r="GR36" s="5">
        <v>63000</v>
      </c>
      <c r="GS36" s="5">
        <v>0</v>
      </c>
      <c r="GT36" s="5">
        <f t="shared" si="30"/>
        <v>63000</v>
      </c>
      <c r="GU36" s="9"/>
      <c r="GV36" s="1">
        <v>30</v>
      </c>
      <c r="GW36" s="2" t="s">
        <v>33</v>
      </c>
      <c r="GX36" s="5">
        <v>0</v>
      </c>
      <c r="GY36" s="5">
        <v>5000</v>
      </c>
      <c r="GZ36" s="5">
        <v>0</v>
      </c>
      <c r="HA36" s="5">
        <f t="shared" si="31"/>
        <v>5000</v>
      </c>
      <c r="HB36" s="9"/>
      <c r="HC36" s="1">
        <v>30</v>
      </c>
      <c r="HD36" s="2" t="s">
        <v>33</v>
      </c>
      <c r="HE36" s="5">
        <v>3794</v>
      </c>
      <c r="HF36" s="5">
        <v>29593200</v>
      </c>
      <c r="HG36" s="5">
        <v>0</v>
      </c>
      <c r="HH36" s="5">
        <f t="shared" si="32"/>
        <v>29593200</v>
      </c>
      <c r="HI36" s="9"/>
      <c r="HJ36" s="1">
        <v>30</v>
      </c>
      <c r="HK36" s="2" t="s">
        <v>33</v>
      </c>
      <c r="HL36" s="5"/>
      <c r="HM36" s="5"/>
      <c r="HN36" s="5"/>
      <c r="HO36" s="5">
        <f t="shared" si="33"/>
        <v>0</v>
      </c>
      <c r="HP36" s="9"/>
      <c r="HQ36" s="1">
        <v>30</v>
      </c>
      <c r="HR36" s="2" t="s">
        <v>33</v>
      </c>
      <c r="HS36" s="5"/>
      <c r="HT36" s="5"/>
      <c r="HU36" s="5">
        <v>0</v>
      </c>
      <c r="HV36" s="5">
        <f t="shared" si="34"/>
        <v>0</v>
      </c>
      <c r="HW36" s="9"/>
      <c r="HX36" s="1">
        <v>30</v>
      </c>
      <c r="HY36" s="2" t="s">
        <v>33</v>
      </c>
      <c r="HZ36" s="5">
        <v>80</v>
      </c>
      <c r="IA36" s="5">
        <v>400000</v>
      </c>
      <c r="IB36" s="5">
        <v>0</v>
      </c>
      <c r="IC36" s="5">
        <f t="shared" si="35"/>
        <v>400000</v>
      </c>
      <c r="ID36" s="9"/>
      <c r="IE36" s="1">
        <v>30</v>
      </c>
      <c r="IF36" s="2" t="s">
        <v>33</v>
      </c>
      <c r="IG36" s="5">
        <v>198</v>
      </c>
      <c r="IH36" s="5">
        <v>11880000</v>
      </c>
      <c r="II36" s="5">
        <v>0</v>
      </c>
      <c r="IJ36" s="5">
        <f t="shared" si="36"/>
        <v>11880000</v>
      </c>
      <c r="IK36" s="9"/>
      <c r="IL36" s="1">
        <v>30</v>
      </c>
      <c r="IM36" s="2" t="s">
        <v>33</v>
      </c>
      <c r="IN36" s="5">
        <v>3948</v>
      </c>
      <c r="IO36" s="5">
        <v>3948000</v>
      </c>
      <c r="IP36" s="5">
        <v>0</v>
      </c>
      <c r="IQ36" s="5">
        <f t="shared" si="37"/>
        <v>3948000</v>
      </c>
      <c r="IR36" s="9"/>
      <c r="IS36" s="1">
        <v>30</v>
      </c>
      <c r="IT36" s="2" t="s">
        <v>33</v>
      </c>
      <c r="IU36" s="5">
        <v>20</v>
      </c>
      <c r="IV36" s="5">
        <v>70000</v>
      </c>
      <c r="IW36" s="5">
        <v>0</v>
      </c>
      <c r="IX36" s="5">
        <f t="shared" si="38"/>
        <v>70000</v>
      </c>
      <c r="IY36" s="9"/>
      <c r="IZ36" s="1">
        <v>30</v>
      </c>
      <c r="JA36" s="2" t="s">
        <v>33</v>
      </c>
      <c r="JB36" s="5">
        <v>4188</v>
      </c>
      <c r="JC36" s="5">
        <v>7538400</v>
      </c>
      <c r="JD36" s="5">
        <v>0</v>
      </c>
      <c r="JE36" s="5">
        <f t="shared" si="39"/>
        <v>7538400</v>
      </c>
      <c r="JF36" s="9"/>
      <c r="JG36" s="1">
        <v>30</v>
      </c>
      <c r="JH36" s="2" t="s">
        <v>33</v>
      </c>
      <c r="JI36" s="5">
        <v>0</v>
      </c>
      <c r="JJ36" s="5">
        <v>0</v>
      </c>
      <c r="JK36" s="5">
        <v>0</v>
      </c>
      <c r="JL36" s="5">
        <f t="shared" si="40"/>
        <v>0</v>
      </c>
      <c r="JM36" s="9"/>
      <c r="JN36" s="1">
        <v>30</v>
      </c>
      <c r="JO36" s="2" t="s">
        <v>33</v>
      </c>
      <c r="JP36" s="5">
        <v>0</v>
      </c>
      <c r="JQ36" s="5">
        <v>12942000</v>
      </c>
      <c r="JR36" s="5">
        <v>0</v>
      </c>
      <c r="JS36" s="5">
        <f t="shared" si="41"/>
        <v>12942000</v>
      </c>
      <c r="JT36" s="9"/>
      <c r="JU36" s="1">
        <v>30</v>
      </c>
      <c r="JV36" s="2" t="s">
        <v>33</v>
      </c>
      <c r="JW36" s="5">
        <v>0</v>
      </c>
      <c r="JX36" s="5">
        <v>0</v>
      </c>
      <c r="JY36" s="5">
        <v>0</v>
      </c>
      <c r="JZ36" s="5">
        <f t="shared" si="42"/>
        <v>0</v>
      </c>
      <c r="KA36" s="9"/>
      <c r="KB36" s="1">
        <v>30</v>
      </c>
      <c r="KC36" s="2" t="s">
        <v>33</v>
      </c>
      <c r="KD36" s="5">
        <v>4435.7099339999995</v>
      </c>
      <c r="KE36" s="5">
        <v>25600000</v>
      </c>
      <c r="KF36" s="5">
        <v>2500000</v>
      </c>
      <c r="KG36" s="5">
        <f t="shared" si="43"/>
        <v>28100000</v>
      </c>
      <c r="KH36" s="9"/>
      <c r="KI36" s="1">
        <v>30</v>
      </c>
      <c r="KJ36" s="2" t="s">
        <v>33</v>
      </c>
      <c r="KK36" s="5">
        <v>0</v>
      </c>
      <c r="KL36" s="5">
        <v>0</v>
      </c>
      <c r="KM36" s="5">
        <v>0</v>
      </c>
      <c r="KN36" s="5">
        <f t="shared" si="44"/>
        <v>0</v>
      </c>
      <c r="KO36" s="9"/>
      <c r="KP36" s="1">
        <v>30</v>
      </c>
      <c r="KQ36" s="2" t="s">
        <v>33</v>
      </c>
      <c r="KR36" s="5">
        <v>0</v>
      </c>
      <c r="KS36" s="5">
        <v>0</v>
      </c>
      <c r="KT36" s="5">
        <v>0</v>
      </c>
      <c r="KU36" s="5">
        <f t="shared" si="45"/>
        <v>0</v>
      </c>
      <c r="KV36" s="9"/>
      <c r="KW36" s="1">
        <v>30</v>
      </c>
      <c r="KX36" s="2" t="s">
        <v>33</v>
      </c>
      <c r="KY36" s="5">
        <v>20</v>
      </c>
      <c r="KZ36" s="5">
        <v>515700</v>
      </c>
      <c r="LA36" s="5">
        <v>0</v>
      </c>
      <c r="LB36" s="5">
        <f t="shared" si="46"/>
        <v>515700</v>
      </c>
      <c r="LC36" s="9"/>
      <c r="LD36" s="1">
        <v>30</v>
      </c>
      <c r="LE36" s="2" t="s">
        <v>33</v>
      </c>
      <c r="LF36" s="5">
        <v>0</v>
      </c>
      <c r="LG36" s="5">
        <v>25000</v>
      </c>
      <c r="LH36" s="5">
        <v>0</v>
      </c>
      <c r="LI36" s="5">
        <f t="shared" si="47"/>
        <v>25000</v>
      </c>
      <c r="LJ36" s="9"/>
      <c r="LK36" s="1">
        <v>30</v>
      </c>
      <c r="LL36" s="2" t="s">
        <v>33</v>
      </c>
      <c r="LM36" s="5">
        <v>0</v>
      </c>
      <c r="LN36" s="5">
        <v>0</v>
      </c>
      <c r="LO36" s="5">
        <v>0</v>
      </c>
      <c r="LP36" s="5">
        <f t="shared" si="48"/>
        <v>0</v>
      </c>
      <c r="LQ36" s="9"/>
      <c r="LR36" s="1">
        <v>30</v>
      </c>
      <c r="LS36" s="2" t="s">
        <v>33</v>
      </c>
      <c r="LT36" s="5">
        <v>127</v>
      </c>
      <c r="LU36" s="5">
        <v>2933673</v>
      </c>
      <c r="LV36" s="5">
        <v>14000000</v>
      </c>
      <c r="LW36" s="5">
        <f t="shared" si="49"/>
        <v>16933673</v>
      </c>
      <c r="LX36" s="9"/>
      <c r="LY36" s="1">
        <v>30</v>
      </c>
      <c r="LZ36" s="2" t="s">
        <v>33</v>
      </c>
      <c r="MA36" s="5">
        <v>1144</v>
      </c>
      <c r="MB36" s="5">
        <v>122400</v>
      </c>
      <c r="MC36" s="5">
        <v>61200</v>
      </c>
      <c r="MD36" s="5">
        <f t="shared" si="50"/>
        <v>183600</v>
      </c>
      <c r="ME36" s="9"/>
      <c r="MF36" s="1">
        <v>30</v>
      </c>
      <c r="MG36" s="2" t="s">
        <v>33</v>
      </c>
      <c r="MH36" s="5">
        <v>0</v>
      </c>
      <c r="MI36" s="5">
        <v>300000</v>
      </c>
      <c r="MJ36" s="5">
        <v>0</v>
      </c>
      <c r="MK36" s="5">
        <f t="shared" si="51"/>
        <v>300000</v>
      </c>
      <c r="ML36" s="9"/>
      <c r="MM36" s="1">
        <v>30</v>
      </c>
      <c r="MN36" s="2" t="s">
        <v>33</v>
      </c>
      <c r="MO36" s="5">
        <v>381</v>
      </c>
      <c r="MP36" s="5">
        <v>25908</v>
      </c>
      <c r="MQ36" s="5">
        <v>0</v>
      </c>
      <c r="MR36" s="5">
        <f t="shared" si="52"/>
        <v>25908</v>
      </c>
      <c r="MS36" s="9"/>
      <c r="MT36" s="1">
        <v>30</v>
      </c>
      <c r="MU36" s="2" t="s">
        <v>33</v>
      </c>
      <c r="MV36" s="5">
        <v>1</v>
      </c>
      <c r="MW36" s="5">
        <v>15000</v>
      </c>
      <c r="MX36" s="5">
        <v>0</v>
      </c>
      <c r="MY36" s="5">
        <f t="shared" si="53"/>
        <v>15000</v>
      </c>
      <c r="MZ36" s="9"/>
      <c r="NA36" s="1">
        <v>30</v>
      </c>
      <c r="NB36" s="2" t="s">
        <v>33</v>
      </c>
      <c r="NC36" s="5">
        <v>0</v>
      </c>
      <c r="ND36" s="5">
        <f t="shared" si="54"/>
        <v>219146981</v>
      </c>
      <c r="NE36" s="5">
        <f t="shared" si="0"/>
        <v>16808966.666666664</v>
      </c>
      <c r="NF36" s="5">
        <f t="shared" si="1"/>
        <v>235955947.66666669</v>
      </c>
      <c r="NG36" s="9"/>
    </row>
    <row r="37" spans="1:371" s="71" customFormat="1" ht="18.75">
      <c r="A37" s="183">
        <v>31</v>
      </c>
      <c r="B37" s="184" t="s">
        <v>34</v>
      </c>
      <c r="C37" s="185">
        <v>0</v>
      </c>
      <c r="D37" s="185">
        <v>0</v>
      </c>
      <c r="E37" s="185">
        <v>0</v>
      </c>
      <c r="F37" s="185">
        <f t="shared" si="2"/>
        <v>0</v>
      </c>
      <c r="G37" s="186"/>
      <c r="H37" s="187">
        <v>31</v>
      </c>
      <c r="I37" s="184" t="s">
        <v>34</v>
      </c>
      <c r="J37" s="185">
        <v>48833</v>
      </c>
      <c r="K37" s="185">
        <v>28731000</v>
      </c>
      <c r="L37" s="185">
        <v>0</v>
      </c>
      <c r="M37" s="185">
        <f t="shared" si="3"/>
        <v>28731000</v>
      </c>
      <c r="N37" s="186"/>
      <c r="O37" s="187">
        <v>31</v>
      </c>
      <c r="P37" s="184" t="s">
        <v>34</v>
      </c>
      <c r="Q37" s="185">
        <v>3948</v>
      </c>
      <c r="R37" s="185">
        <v>1184400</v>
      </c>
      <c r="S37" s="185">
        <v>0</v>
      </c>
      <c r="T37" s="185">
        <f t="shared" si="4"/>
        <v>1184400</v>
      </c>
      <c r="U37" s="186"/>
      <c r="V37" s="187">
        <v>31</v>
      </c>
      <c r="W37" s="184" t="s">
        <v>34</v>
      </c>
      <c r="X37" s="185">
        <v>54630</v>
      </c>
      <c r="Y37" s="185">
        <v>13657500</v>
      </c>
      <c r="Z37" s="185">
        <v>0</v>
      </c>
      <c r="AA37" s="185">
        <f t="shared" si="5"/>
        <v>13657500</v>
      </c>
      <c r="AB37" s="186"/>
      <c r="AC37" s="187">
        <v>31</v>
      </c>
      <c r="AD37" s="184" t="s">
        <v>34</v>
      </c>
      <c r="AE37" s="185">
        <v>709</v>
      </c>
      <c r="AF37" s="185">
        <v>141800</v>
      </c>
      <c r="AG37" s="185">
        <v>0</v>
      </c>
      <c r="AH37" s="185">
        <f t="shared" si="6"/>
        <v>141800</v>
      </c>
      <c r="AI37" s="186"/>
      <c r="AJ37" s="187">
        <v>31</v>
      </c>
      <c r="AK37" s="184" t="s">
        <v>34</v>
      </c>
      <c r="AL37" s="185">
        <v>410</v>
      </c>
      <c r="AM37" s="185">
        <v>61500</v>
      </c>
      <c r="AN37" s="185">
        <v>0</v>
      </c>
      <c r="AO37" s="185">
        <f t="shared" si="7"/>
        <v>61500</v>
      </c>
      <c r="AP37" s="186"/>
      <c r="AQ37" s="187">
        <v>31</v>
      </c>
      <c r="AR37" s="184" t="s">
        <v>34</v>
      </c>
      <c r="AS37" s="208">
        <v>3948</v>
      </c>
      <c r="AT37" s="185">
        <v>789600</v>
      </c>
      <c r="AU37" s="185">
        <v>0</v>
      </c>
      <c r="AV37" s="185">
        <f t="shared" si="8"/>
        <v>789600</v>
      </c>
      <c r="AW37" s="186"/>
      <c r="AX37" s="187">
        <v>31</v>
      </c>
      <c r="AY37" s="184" t="s">
        <v>34</v>
      </c>
      <c r="AZ37" s="185"/>
      <c r="BA37" s="185">
        <v>0</v>
      </c>
      <c r="BB37" s="185">
        <v>0</v>
      </c>
      <c r="BC37" s="185">
        <f t="shared" si="9"/>
        <v>0</v>
      </c>
      <c r="BD37" s="186"/>
      <c r="BE37" s="187">
        <v>31</v>
      </c>
      <c r="BF37" s="184" t="s">
        <v>34</v>
      </c>
      <c r="BG37" s="185">
        <v>3948</v>
      </c>
      <c r="BH37" s="185">
        <v>1184400</v>
      </c>
      <c r="BI37" s="185">
        <v>0</v>
      </c>
      <c r="BJ37" s="185">
        <f t="shared" si="10"/>
        <v>1184400</v>
      </c>
      <c r="BK37" s="186"/>
      <c r="BL37" s="187">
        <v>31</v>
      </c>
      <c r="BM37" s="184" t="s">
        <v>34</v>
      </c>
      <c r="BN37" s="185">
        <v>98751</v>
      </c>
      <c r="BO37" s="185">
        <v>26305650</v>
      </c>
      <c r="BP37" s="185">
        <v>0</v>
      </c>
      <c r="BQ37" s="185">
        <f t="shared" si="11"/>
        <v>26305650</v>
      </c>
      <c r="BR37" s="186"/>
      <c r="BS37" s="187">
        <v>31</v>
      </c>
      <c r="BT37" s="184" t="s">
        <v>34</v>
      </c>
      <c r="BU37" s="185">
        <v>0</v>
      </c>
      <c r="BV37" s="185">
        <v>0</v>
      </c>
      <c r="BW37" s="185">
        <v>0</v>
      </c>
      <c r="BX37" s="185">
        <f t="shared" si="12"/>
        <v>0</v>
      </c>
      <c r="BY37" s="186"/>
      <c r="BZ37" s="187">
        <v>31</v>
      </c>
      <c r="CA37" s="184" t="s">
        <v>34</v>
      </c>
      <c r="CB37" s="185">
        <v>3384</v>
      </c>
      <c r="CC37" s="185">
        <v>676800</v>
      </c>
      <c r="CD37" s="185">
        <v>0</v>
      </c>
      <c r="CE37" s="185">
        <f t="shared" si="13"/>
        <v>676800</v>
      </c>
      <c r="CF37" s="186"/>
      <c r="CG37" s="187">
        <v>31</v>
      </c>
      <c r="CH37" s="184" t="s">
        <v>34</v>
      </c>
      <c r="CI37" s="185">
        <v>3384</v>
      </c>
      <c r="CJ37" s="185">
        <v>676800</v>
      </c>
      <c r="CK37" s="185">
        <v>0</v>
      </c>
      <c r="CL37" s="185">
        <f t="shared" si="14"/>
        <v>676800</v>
      </c>
      <c r="CM37" s="186"/>
      <c r="CN37" s="187">
        <v>31</v>
      </c>
      <c r="CO37" s="184" t="s">
        <v>34</v>
      </c>
      <c r="CP37" s="185">
        <v>3384</v>
      </c>
      <c r="CQ37" s="185">
        <v>1522800</v>
      </c>
      <c r="CR37" s="185">
        <v>0</v>
      </c>
      <c r="CS37" s="185">
        <f t="shared" si="15"/>
        <v>1522800</v>
      </c>
      <c r="CT37" s="186"/>
      <c r="CU37" s="187">
        <v>31</v>
      </c>
      <c r="CV37" s="184" t="s">
        <v>34</v>
      </c>
      <c r="CW37" s="185">
        <v>4686</v>
      </c>
      <c r="CX37" s="185">
        <v>702900</v>
      </c>
      <c r="CY37" s="185">
        <v>0</v>
      </c>
      <c r="CZ37" s="185">
        <f t="shared" si="16"/>
        <v>702900</v>
      </c>
      <c r="DA37" s="186"/>
      <c r="DB37" s="187">
        <v>31</v>
      </c>
      <c r="DC37" s="184" t="s">
        <v>34</v>
      </c>
      <c r="DD37" s="185">
        <v>100</v>
      </c>
      <c r="DE37" s="185">
        <v>15000</v>
      </c>
      <c r="DF37" s="185">
        <v>0</v>
      </c>
      <c r="DG37" s="185">
        <f t="shared" si="17"/>
        <v>15000</v>
      </c>
      <c r="DH37" s="186"/>
      <c r="DI37" s="187">
        <v>31</v>
      </c>
      <c r="DJ37" s="184" t="s">
        <v>34</v>
      </c>
      <c r="DK37" s="185">
        <v>100</v>
      </c>
      <c r="DL37" s="185">
        <v>50000</v>
      </c>
      <c r="DM37" s="185">
        <v>0</v>
      </c>
      <c r="DN37" s="185">
        <f t="shared" si="18"/>
        <v>50000</v>
      </c>
      <c r="DO37" s="186"/>
      <c r="DP37" s="187">
        <v>31</v>
      </c>
      <c r="DQ37" s="184" t="s">
        <v>34</v>
      </c>
      <c r="DR37" s="185">
        <v>653</v>
      </c>
      <c r="DS37" s="185">
        <v>653000</v>
      </c>
      <c r="DT37" s="185">
        <v>0</v>
      </c>
      <c r="DU37" s="185">
        <f t="shared" si="19"/>
        <v>653000</v>
      </c>
      <c r="DV37" s="186"/>
      <c r="DW37" s="187">
        <v>31</v>
      </c>
      <c r="DX37" s="184" t="s">
        <v>34</v>
      </c>
      <c r="DY37" s="185">
        <v>1747</v>
      </c>
      <c r="DZ37" s="185">
        <v>174700</v>
      </c>
      <c r="EA37" s="185">
        <v>0</v>
      </c>
      <c r="EB37" s="185">
        <f t="shared" si="20"/>
        <v>174700</v>
      </c>
      <c r="EC37" s="186"/>
      <c r="ED37" s="187">
        <v>31</v>
      </c>
      <c r="EE37" s="184" t="s">
        <v>34</v>
      </c>
      <c r="EF37" s="185">
        <v>0</v>
      </c>
      <c r="EG37" s="185">
        <v>0</v>
      </c>
      <c r="EH37" s="185">
        <v>0</v>
      </c>
      <c r="EI37" s="185">
        <f t="shared" si="21"/>
        <v>0</v>
      </c>
      <c r="EJ37" s="186"/>
      <c r="EK37" s="187">
        <v>31</v>
      </c>
      <c r="EL37" s="184" t="s">
        <v>34</v>
      </c>
      <c r="EM37" s="185">
        <v>0</v>
      </c>
      <c r="EN37" s="185">
        <v>820000</v>
      </c>
      <c r="EO37" s="185">
        <v>411800</v>
      </c>
      <c r="EP37" s="185">
        <f t="shared" si="22"/>
        <v>1231800</v>
      </c>
      <c r="EQ37" s="186"/>
      <c r="ER37" s="187">
        <v>31</v>
      </c>
      <c r="ES37" s="184" t="s">
        <v>34</v>
      </c>
      <c r="ET37" s="185">
        <v>0</v>
      </c>
      <c r="EU37" s="185">
        <v>0</v>
      </c>
      <c r="EV37" s="185">
        <v>0</v>
      </c>
      <c r="EW37" s="185">
        <f t="shared" si="23"/>
        <v>0</v>
      </c>
      <c r="EX37" s="186"/>
      <c r="EY37" s="187">
        <v>31</v>
      </c>
      <c r="EZ37" s="184" t="s">
        <v>34</v>
      </c>
      <c r="FA37" s="185">
        <v>0</v>
      </c>
      <c r="FB37" s="185">
        <v>0</v>
      </c>
      <c r="FC37" s="185">
        <v>0</v>
      </c>
      <c r="FD37" s="185">
        <f t="shared" si="24"/>
        <v>0</v>
      </c>
      <c r="FE37" s="186"/>
      <c r="FF37" s="187">
        <v>31</v>
      </c>
      <c r="FG37" s="184" t="s">
        <v>34</v>
      </c>
      <c r="FH37" s="185">
        <v>0</v>
      </c>
      <c r="FI37" s="185">
        <v>0</v>
      </c>
      <c r="FJ37" s="185">
        <v>0</v>
      </c>
      <c r="FK37" s="185">
        <f t="shared" si="25"/>
        <v>0</v>
      </c>
      <c r="FL37" s="186"/>
      <c r="FM37" s="187">
        <v>31</v>
      </c>
      <c r="FN37" s="184" t="s">
        <v>34</v>
      </c>
      <c r="FO37" s="185">
        <v>4409268</v>
      </c>
      <c r="FP37" s="185">
        <v>0</v>
      </c>
      <c r="FQ37" s="185">
        <v>0</v>
      </c>
      <c r="FR37" s="185">
        <f t="shared" si="26"/>
        <v>0</v>
      </c>
      <c r="FS37" s="186"/>
      <c r="FT37" s="187">
        <v>31</v>
      </c>
      <c r="FU37" s="184" t="s">
        <v>34</v>
      </c>
      <c r="FV37" s="185">
        <v>612</v>
      </c>
      <c r="FW37" s="185">
        <v>153000</v>
      </c>
      <c r="FX37" s="185">
        <v>19000</v>
      </c>
      <c r="FY37" s="185">
        <f t="shared" si="27"/>
        <v>172000</v>
      </c>
      <c r="FZ37" s="186"/>
      <c r="GA37" s="187">
        <v>31</v>
      </c>
      <c r="GB37" s="184" t="s">
        <v>34</v>
      </c>
      <c r="GC37" s="185">
        <v>366</v>
      </c>
      <c r="GD37" s="185">
        <v>146400</v>
      </c>
      <c r="GE37" s="185">
        <v>18400</v>
      </c>
      <c r="GF37" s="185">
        <f t="shared" si="28"/>
        <v>164800</v>
      </c>
      <c r="GG37" s="186"/>
      <c r="GH37" s="187">
        <v>31</v>
      </c>
      <c r="GI37" s="184" t="s">
        <v>34</v>
      </c>
      <c r="GJ37" s="185">
        <v>246</v>
      </c>
      <c r="GK37" s="185">
        <v>147600</v>
      </c>
      <c r="GL37" s="185">
        <v>18000</v>
      </c>
      <c r="GM37" s="185">
        <f t="shared" si="29"/>
        <v>165600</v>
      </c>
      <c r="GN37" s="186"/>
      <c r="GO37" s="187">
        <v>31</v>
      </c>
      <c r="GP37" s="184" t="s">
        <v>34</v>
      </c>
      <c r="GQ37" s="185">
        <v>960</v>
      </c>
      <c r="GR37" s="185">
        <v>96000</v>
      </c>
      <c r="GS37" s="185">
        <v>0</v>
      </c>
      <c r="GT37" s="185">
        <f t="shared" si="30"/>
        <v>96000</v>
      </c>
      <c r="GU37" s="186"/>
      <c r="GV37" s="187">
        <v>31</v>
      </c>
      <c r="GW37" s="184" t="s">
        <v>34</v>
      </c>
      <c r="GX37" s="185">
        <v>0</v>
      </c>
      <c r="GY37" s="185">
        <v>5000</v>
      </c>
      <c r="GZ37" s="185">
        <v>0</v>
      </c>
      <c r="HA37" s="185">
        <f t="shared" si="31"/>
        <v>5000</v>
      </c>
      <c r="HB37" s="186"/>
      <c r="HC37" s="187">
        <v>31</v>
      </c>
      <c r="HD37" s="184" t="s">
        <v>34</v>
      </c>
      <c r="HE37" s="185">
        <v>3403</v>
      </c>
      <c r="HF37" s="185">
        <v>26543400</v>
      </c>
      <c r="HG37" s="185">
        <v>0</v>
      </c>
      <c r="HH37" s="185">
        <f t="shared" si="32"/>
        <v>26543400</v>
      </c>
      <c r="HI37" s="186"/>
      <c r="HJ37" s="187">
        <v>31</v>
      </c>
      <c r="HK37" s="184" t="s">
        <v>34</v>
      </c>
      <c r="HL37" s="185"/>
      <c r="HM37" s="185"/>
      <c r="HN37" s="185"/>
      <c r="HO37" s="185">
        <f t="shared" si="33"/>
        <v>0</v>
      </c>
      <c r="HP37" s="186"/>
      <c r="HQ37" s="187">
        <v>31</v>
      </c>
      <c r="HR37" s="184" t="s">
        <v>34</v>
      </c>
      <c r="HS37" s="185"/>
      <c r="HT37" s="185"/>
      <c r="HU37" s="185">
        <v>0</v>
      </c>
      <c r="HV37" s="185">
        <f t="shared" si="34"/>
        <v>0</v>
      </c>
      <c r="HW37" s="186"/>
      <c r="HX37" s="187">
        <v>31</v>
      </c>
      <c r="HY37" s="184" t="s">
        <v>34</v>
      </c>
      <c r="HZ37" s="185">
        <v>80</v>
      </c>
      <c r="IA37" s="185">
        <v>400000</v>
      </c>
      <c r="IB37" s="185">
        <v>0</v>
      </c>
      <c r="IC37" s="185">
        <f t="shared" si="35"/>
        <v>400000</v>
      </c>
      <c r="ID37" s="186"/>
      <c r="IE37" s="187">
        <v>31</v>
      </c>
      <c r="IF37" s="184" t="s">
        <v>34</v>
      </c>
      <c r="IG37" s="185">
        <v>172</v>
      </c>
      <c r="IH37" s="185">
        <v>10320000</v>
      </c>
      <c r="II37" s="185">
        <v>0</v>
      </c>
      <c r="IJ37" s="185">
        <f t="shared" si="36"/>
        <v>10320000</v>
      </c>
      <c r="IK37" s="186"/>
      <c r="IL37" s="187">
        <v>31</v>
      </c>
      <c r="IM37" s="184" t="s">
        <v>34</v>
      </c>
      <c r="IN37" s="185">
        <v>3418</v>
      </c>
      <c r="IO37" s="185">
        <v>3418000</v>
      </c>
      <c r="IP37" s="185">
        <v>0</v>
      </c>
      <c r="IQ37" s="185">
        <f t="shared" si="37"/>
        <v>3418000</v>
      </c>
      <c r="IR37" s="186"/>
      <c r="IS37" s="187">
        <v>31</v>
      </c>
      <c r="IT37" s="184" t="s">
        <v>34</v>
      </c>
      <c r="IU37" s="185">
        <v>20</v>
      </c>
      <c r="IV37" s="185">
        <v>70000</v>
      </c>
      <c r="IW37" s="185">
        <v>0</v>
      </c>
      <c r="IX37" s="185">
        <f t="shared" si="38"/>
        <v>70000</v>
      </c>
      <c r="IY37" s="186"/>
      <c r="IZ37" s="187">
        <v>31</v>
      </c>
      <c r="JA37" s="184" t="s">
        <v>34</v>
      </c>
      <c r="JB37" s="185">
        <v>4100</v>
      </c>
      <c r="JC37" s="185">
        <v>7380000</v>
      </c>
      <c r="JD37" s="185">
        <v>0</v>
      </c>
      <c r="JE37" s="185">
        <f t="shared" si="39"/>
        <v>7380000</v>
      </c>
      <c r="JF37" s="186"/>
      <c r="JG37" s="187">
        <v>31</v>
      </c>
      <c r="JH37" s="184" t="s">
        <v>34</v>
      </c>
      <c r="JI37" s="185">
        <v>0</v>
      </c>
      <c r="JJ37" s="185">
        <v>0</v>
      </c>
      <c r="JK37" s="185">
        <v>0</v>
      </c>
      <c r="JL37" s="185">
        <f t="shared" si="40"/>
        <v>0</v>
      </c>
      <c r="JM37" s="186"/>
      <c r="JN37" s="187">
        <v>31</v>
      </c>
      <c r="JO37" s="184" t="s">
        <v>34</v>
      </c>
      <c r="JP37" s="185">
        <v>0</v>
      </c>
      <c r="JQ37" s="185">
        <v>11631000</v>
      </c>
      <c r="JR37" s="185">
        <v>0</v>
      </c>
      <c r="JS37" s="185">
        <f t="shared" si="41"/>
        <v>11631000</v>
      </c>
      <c r="JT37" s="186"/>
      <c r="JU37" s="187">
        <v>31</v>
      </c>
      <c r="JV37" s="184" t="s">
        <v>34</v>
      </c>
      <c r="JW37" s="185">
        <v>0</v>
      </c>
      <c r="JX37" s="185">
        <v>0</v>
      </c>
      <c r="JY37" s="185">
        <v>0</v>
      </c>
      <c r="JZ37" s="185">
        <f t="shared" si="42"/>
        <v>0</v>
      </c>
      <c r="KA37" s="186"/>
      <c r="KB37" s="187">
        <v>31</v>
      </c>
      <c r="KC37" s="184" t="s">
        <v>34</v>
      </c>
      <c r="KD37" s="185">
        <v>4473.1556320000009</v>
      </c>
      <c r="KE37" s="185">
        <v>26700000</v>
      </c>
      <c r="KF37" s="185">
        <v>1200000</v>
      </c>
      <c r="KG37" s="185">
        <f t="shared" si="43"/>
        <v>27900000</v>
      </c>
      <c r="KH37" s="186"/>
      <c r="KI37" s="187">
        <v>31</v>
      </c>
      <c r="KJ37" s="184" t="s">
        <v>34</v>
      </c>
      <c r="KK37" s="185">
        <v>0</v>
      </c>
      <c r="KL37" s="185">
        <v>0</v>
      </c>
      <c r="KM37" s="185">
        <v>0</v>
      </c>
      <c r="KN37" s="185">
        <f t="shared" si="44"/>
        <v>0</v>
      </c>
      <c r="KO37" s="186"/>
      <c r="KP37" s="187">
        <v>31</v>
      </c>
      <c r="KQ37" s="184" t="s">
        <v>34</v>
      </c>
      <c r="KR37" s="185">
        <v>0</v>
      </c>
      <c r="KS37" s="185">
        <v>0</v>
      </c>
      <c r="KT37" s="185">
        <v>0</v>
      </c>
      <c r="KU37" s="185">
        <f t="shared" si="45"/>
        <v>0</v>
      </c>
      <c r="KV37" s="186"/>
      <c r="KW37" s="187">
        <v>31</v>
      </c>
      <c r="KX37" s="184" t="s">
        <v>34</v>
      </c>
      <c r="KY37" s="185">
        <v>0</v>
      </c>
      <c r="KZ37" s="185">
        <v>0</v>
      </c>
      <c r="LA37" s="185">
        <v>0</v>
      </c>
      <c r="LB37" s="185">
        <f t="shared" si="46"/>
        <v>0</v>
      </c>
      <c r="LC37" s="186"/>
      <c r="LD37" s="187">
        <v>31</v>
      </c>
      <c r="LE37" s="184" t="s">
        <v>34</v>
      </c>
      <c r="LF37" s="185">
        <v>0</v>
      </c>
      <c r="LG37" s="185">
        <v>80000</v>
      </c>
      <c r="LH37" s="185">
        <v>0</v>
      </c>
      <c r="LI37" s="185">
        <f t="shared" si="47"/>
        <v>80000</v>
      </c>
      <c r="LJ37" s="186"/>
      <c r="LK37" s="187">
        <v>31</v>
      </c>
      <c r="LL37" s="184" t="s">
        <v>34</v>
      </c>
      <c r="LM37" s="185">
        <v>0</v>
      </c>
      <c r="LN37" s="185">
        <v>0</v>
      </c>
      <c r="LO37" s="185">
        <v>0</v>
      </c>
      <c r="LP37" s="185">
        <f t="shared" si="48"/>
        <v>0</v>
      </c>
      <c r="LQ37" s="186"/>
      <c r="LR37" s="187">
        <v>31</v>
      </c>
      <c r="LS37" s="184" t="s">
        <v>34</v>
      </c>
      <c r="LT37" s="185">
        <v>180</v>
      </c>
      <c r="LU37" s="185">
        <v>4875272</v>
      </c>
      <c r="LV37" s="185">
        <v>25000000</v>
      </c>
      <c r="LW37" s="185">
        <f t="shared" si="49"/>
        <v>29875272</v>
      </c>
      <c r="LX37" s="186"/>
      <c r="LY37" s="187">
        <v>31</v>
      </c>
      <c r="LZ37" s="184" t="s">
        <v>34</v>
      </c>
      <c r="MA37" s="185">
        <v>1042</v>
      </c>
      <c r="MB37" s="185">
        <v>216000</v>
      </c>
      <c r="MC37" s="185">
        <v>108000</v>
      </c>
      <c r="MD37" s="185">
        <f t="shared" si="50"/>
        <v>324000</v>
      </c>
      <c r="ME37" s="186"/>
      <c r="MF37" s="187">
        <v>31</v>
      </c>
      <c r="MG37" s="184" t="s">
        <v>34</v>
      </c>
      <c r="MH37" s="185">
        <v>0</v>
      </c>
      <c r="MI37" s="185">
        <v>300000</v>
      </c>
      <c r="MJ37" s="185">
        <v>0</v>
      </c>
      <c r="MK37" s="185">
        <f t="shared" si="51"/>
        <v>300000</v>
      </c>
      <c r="ML37" s="186"/>
      <c r="MM37" s="187">
        <v>31</v>
      </c>
      <c r="MN37" s="184" t="s">
        <v>34</v>
      </c>
      <c r="MO37" s="185">
        <v>323</v>
      </c>
      <c r="MP37" s="185">
        <v>21964</v>
      </c>
      <c r="MQ37" s="185">
        <v>0</v>
      </c>
      <c r="MR37" s="185">
        <f t="shared" si="52"/>
        <v>21964</v>
      </c>
      <c r="MS37" s="186"/>
      <c r="MT37" s="187">
        <v>31</v>
      </c>
      <c r="MU37" s="184" t="s">
        <v>34</v>
      </c>
      <c r="MV37" s="185">
        <v>1</v>
      </c>
      <c r="MW37" s="185">
        <v>15000</v>
      </c>
      <c r="MX37" s="185">
        <v>0</v>
      </c>
      <c r="MY37" s="185">
        <f t="shared" si="53"/>
        <v>15000</v>
      </c>
      <c r="MZ37" s="186"/>
      <c r="NA37" s="187">
        <v>31</v>
      </c>
      <c r="NB37" s="184" t="s">
        <v>34</v>
      </c>
      <c r="NC37" s="185">
        <v>0</v>
      </c>
      <c r="ND37" s="185">
        <f t="shared" si="54"/>
        <v>169866486</v>
      </c>
      <c r="NE37" s="185">
        <f t="shared" si="0"/>
        <v>26775200</v>
      </c>
      <c r="NF37" s="185">
        <f t="shared" si="1"/>
        <v>196641686</v>
      </c>
      <c r="NG37" s="70"/>
    </row>
    <row r="38" spans="1:371" ht="15.75" hidden="1">
      <c r="A38" s="188">
        <v>32</v>
      </c>
      <c r="B38" s="189" t="s">
        <v>35</v>
      </c>
      <c r="C38" s="190">
        <v>0</v>
      </c>
      <c r="D38" s="190">
        <v>0</v>
      </c>
      <c r="E38" s="190">
        <v>0</v>
      </c>
      <c r="F38" s="190">
        <f t="shared" si="2"/>
        <v>0</v>
      </c>
      <c r="G38" s="191"/>
      <c r="H38" s="192">
        <v>32</v>
      </c>
      <c r="I38" s="189" t="s">
        <v>35</v>
      </c>
      <c r="J38" s="190">
        <v>15039</v>
      </c>
      <c r="K38" s="190">
        <v>8767400</v>
      </c>
      <c r="L38" s="190">
        <v>0</v>
      </c>
      <c r="M38" s="190">
        <f t="shared" si="3"/>
        <v>8767400</v>
      </c>
      <c r="N38" s="191"/>
      <c r="O38" s="192">
        <v>32</v>
      </c>
      <c r="P38" s="189" t="s">
        <v>35</v>
      </c>
      <c r="Q38" s="190">
        <v>3418</v>
      </c>
      <c r="R38" s="190">
        <v>1025400</v>
      </c>
      <c r="S38" s="190">
        <v>0</v>
      </c>
      <c r="T38" s="190">
        <f t="shared" si="4"/>
        <v>1025400</v>
      </c>
      <c r="U38" s="191"/>
      <c r="V38" s="192">
        <v>32</v>
      </c>
      <c r="W38" s="189" t="s">
        <v>35</v>
      </c>
      <c r="X38" s="190">
        <v>10278</v>
      </c>
      <c r="Y38" s="190">
        <v>2569500</v>
      </c>
      <c r="Z38" s="190">
        <v>0</v>
      </c>
      <c r="AA38" s="190">
        <f t="shared" si="5"/>
        <v>2569500</v>
      </c>
      <c r="AB38" s="191"/>
      <c r="AC38" s="192">
        <v>32</v>
      </c>
      <c r="AD38" s="189" t="s">
        <v>35</v>
      </c>
      <c r="AE38" s="190">
        <v>246</v>
      </c>
      <c r="AF38" s="190">
        <v>49200</v>
      </c>
      <c r="AG38" s="190">
        <v>0</v>
      </c>
      <c r="AH38" s="190">
        <f t="shared" si="6"/>
        <v>49200</v>
      </c>
      <c r="AI38" s="191"/>
      <c r="AJ38" s="192">
        <v>32</v>
      </c>
      <c r="AK38" s="189" t="s">
        <v>35</v>
      </c>
      <c r="AL38" s="190">
        <v>410</v>
      </c>
      <c r="AM38" s="190">
        <v>61500</v>
      </c>
      <c r="AN38" s="190">
        <v>0</v>
      </c>
      <c r="AO38" s="190">
        <f t="shared" si="7"/>
        <v>61500</v>
      </c>
      <c r="AP38" s="191"/>
      <c r="AQ38" s="192">
        <v>32</v>
      </c>
      <c r="AR38" s="189" t="s">
        <v>35</v>
      </c>
      <c r="AS38" s="209">
        <v>3418</v>
      </c>
      <c r="AT38" s="190">
        <v>683600</v>
      </c>
      <c r="AU38" s="190">
        <v>0</v>
      </c>
      <c r="AV38" s="190">
        <f t="shared" si="8"/>
        <v>683600</v>
      </c>
      <c r="AW38" s="191"/>
      <c r="AX38" s="192">
        <v>32</v>
      </c>
      <c r="AY38" s="189" t="s">
        <v>35</v>
      </c>
      <c r="AZ38" s="190">
        <v>3418</v>
      </c>
      <c r="BA38" s="190">
        <v>341800</v>
      </c>
      <c r="BB38" s="190">
        <v>0</v>
      </c>
      <c r="BC38" s="190">
        <f t="shared" si="9"/>
        <v>341800</v>
      </c>
      <c r="BD38" s="191"/>
      <c r="BE38" s="192">
        <v>32</v>
      </c>
      <c r="BF38" s="189" t="s">
        <v>35</v>
      </c>
      <c r="BG38" s="190">
        <v>3418</v>
      </c>
      <c r="BH38" s="190">
        <v>1025400</v>
      </c>
      <c r="BI38" s="190">
        <v>0</v>
      </c>
      <c r="BJ38" s="190">
        <f t="shared" si="10"/>
        <v>1025400</v>
      </c>
      <c r="BK38" s="191"/>
      <c r="BL38" s="192">
        <v>32</v>
      </c>
      <c r="BM38" s="189" t="s">
        <v>35</v>
      </c>
      <c r="BN38" s="190">
        <v>18559</v>
      </c>
      <c r="BO38" s="190">
        <v>4838125</v>
      </c>
      <c r="BP38" s="190">
        <v>0</v>
      </c>
      <c r="BQ38" s="190">
        <f t="shared" si="11"/>
        <v>4838125</v>
      </c>
      <c r="BR38" s="191"/>
      <c r="BS38" s="192">
        <v>32</v>
      </c>
      <c r="BT38" s="189" t="s">
        <v>35</v>
      </c>
      <c r="BU38" s="190">
        <v>0</v>
      </c>
      <c r="BV38" s="190">
        <v>0</v>
      </c>
      <c r="BW38" s="190">
        <v>0</v>
      </c>
      <c r="BX38" s="190">
        <f t="shared" si="12"/>
        <v>0</v>
      </c>
      <c r="BY38" s="191"/>
      <c r="BZ38" s="192">
        <v>32</v>
      </c>
      <c r="CA38" s="189" t="s">
        <v>35</v>
      </c>
      <c r="CB38" s="190">
        <v>487</v>
      </c>
      <c r="CC38" s="190">
        <v>97400</v>
      </c>
      <c r="CD38" s="190">
        <v>0</v>
      </c>
      <c r="CE38" s="190">
        <f t="shared" si="13"/>
        <v>97400</v>
      </c>
      <c r="CF38" s="191"/>
      <c r="CG38" s="192">
        <v>32</v>
      </c>
      <c r="CH38" s="189" t="s">
        <v>35</v>
      </c>
      <c r="CI38" s="190">
        <v>487</v>
      </c>
      <c r="CJ38" s="190">
        <v>97400</v>
      </c>
      <c r="CK38" s="190">
        <v>0</v>
      </c>
      <c r="CL38" s="190">
        <f t="shared" si="14"/>
        <v>97400</v>
      </c>
      <c r="CM38" s="191"/>
      <c r="CN38" s="192">
        <v>32</v>
      </c>
      <c r="CO38" s="189" t="s">
        <v>35</v>
      </c>
      <c r="CP38" s="190">
        <v>487</v>
      </c>
      <c r="CQ38" s="190">
        <v>219150</v>
      </c>
      <c r="CR38" s="190">
        <v>0</v>
      </c>
      <c r="CS38" s="190">
        <f t="shared" si="15"/>
        <v>219150</v>
      </c>
      <c r="CT38" s="191"/>
      <c r="CU38" s="192">
        <v>32</v>
      </c>
      <c r="CV38" s="189" t="s">
        <v>35</v>
      </c>
      <c r="CW38" s="190">
        <v>1120</v>
      </c>
      <c r="CX38" s="190">
        <v>168000</v>
      </c>
      <c r="CY38" s="190">
        <v>0</v>
      </c>
      <c r="CZ38" s="190">
        <f t="shared" si="16"/>
        <v>168000</v>
      </c>
      <c r="DA38" s="191"/>
      <c r="DB38" s="192">
        <v>32</v>
      </c>
      <c r="DC38" s="189" t="s">
        <v>35</v>
      </c>
      <c r="DD38" s="190">
        <v>50</v>
      </c>
      <c r="DE38" s="190">
        <v>7500</v>
      </c>
      <c r="DF38" s="190">
        <v>0</v>
      </c>
      <c r="DG38" s="190">
        <f t="shared" si="17"/>
        <v>7500</v>
      </c>
      <c r="DH38" s="191"/>
      <c r="DI38" s="192">
        <v>32</v>
      </c>
      <c r="DJ38" s="189" t="s">
        <v>35</v>
      </c>
      <c r="DK38" s="190">
        <v>150</v>
      </c>
      <c r="DL38" s="190">
        <v>75000</v>
      </c>
      <c r="DM38" s="190">
        <v>0</v>
      </c>
      <c r="DN38" s="190">
        <f t="shared" si="18"/>
        <v>75000</v>
      </c>
      <c r="DO38" s="191"/>
      <c r="DP38" s="192">
        <v>32</v>
      </c>
      <c r="DQ38" s="189" t="s">
        <v>35</v>
      </c>
      <c r="DR38" s="190">
        <v>208</v>
      </c>
      <c r="DS38" s="190">
        <v>208000</v>
      </c>
      <c r="DT38" s="190">
        <v>0</v>
      </c>
      <c r="DU38" s="190">
        <f t="shared" si="19"/>
        <v>208000</v>
      </c>
      <c r="DV38" s="191"/>
      <c r="DW38" s="192">
        <v>32</v>
      </c>
      <c r="DX38" s="189" t="s">
        <v>35</v>
      </c>
      <c r="DY38" s="190">
        <v>1285</v>
      </c>
      <c r="DZ38" s="190">
        <v>128500</v>
      </c>
      <c r="EA38" s="190">
        <v>0</v>
      </c>
      <c r="EB38" s="190">
        <f t="shared" si="20"/>
        <v>128500</v>
      </c>
      <c r="EC38" s="191"/>
      <c r="ED38" s="192">
        <v>32</v>
      </c>
      <c r="EE38" s="189" t="s">
        <v>35</v>
      </c>
      <c r="EF38" s="190">
        <v>0</v>
      </c>
      <c r="EG38" s="190">
        <v>0</v>
      </c>
      <c r="EH38" s="190">
        <v>0</v>
      </c>
      <c r="EI38" s="190">
        <f t="shared" si="21"/>
        <v>0</v>
      </c>
      <c r="EJ38" s="191"/>
      <c r="EK38" s="192">
        <v>32</v>
      </c>
      <c r="EL38" s="189" t="s">
        <v>35</v>
      </c>
      <c r="EM38" s="190">
        <v>0</v>
      </c>
      <c r="EN38" s="190">
        <v>50000</v>
      </c>
      <c r="EO38" s="190">
        <v>7333.333333333333</v>
      </c>
      <c r="EP38" s="190">
        <f t="shared" si="22"/>
        <v>57333.333333333336</v>
      </c>
      <c r="EQ38" s="191"/>
      <c r="ER38" s="192">
        <v>32</v>
      </c>
      <c r="ES38" s="189" t="s">
        <v>35</v>
      </c>
      <c r="ET38" s="190">
        <v>0</v>
      </c>
      <c r="EU38" s="190">
        <v>0</v>
      </c>
      <c r="EV38" s="190">
        <v>0</v>
      </c>
      <c r="EW38" s="190">
        <f t="shared" si="23"/>
        <v>0</v>
      </c>
      <c r="EX38" s="191"/>
      <c r="EY38" s="192">
        <v>32</v>
      </c>
      <c r="EZ38" s="189" t="s">
        <v>35</v>
      </c>
      <c r="FA38" s="190">
        <v>0</v>
      </c>
      <c r="FB38" s="190">
        <v>0</v>
      </c>
      <c r="FC38" s="190">
        <v>0</v>
      </c>
      <c r="FD38" s="190">
        <f t="shared" si="24"/>
        <v>0</v>
      </c>
      <c r="FE38" s="191"/>
      <c r="FF38" s="192">
        <v>32</v>
      </c>
      <c r="FG38" s="189" t="s">
        <v>35</v>
      </c>
      <c r="FH38" s="190">
        <v>0</v>
      </c>
      <c r="FI38" s="190">
        <v>0</v>
      </c>
      <c r="FJ38" s="190">
        <v>0</v>
      </c>
      <c r="FK38" s="190">
        <f t="shared" si="25"/>
        <v>0</v>
      </c>
      <c r="FL38" s="191"/>
      <c r="FM38" s="192">
        <v>32</v>
      </c>
      <c r="FN38" s="189" t="s">
        <v>35</v>
      </c>
      <c r="FO38" s="190">
        <v>709990</v>
      </c>
      <c r="FP38" s="190">
        <v>0</v>
      </c>
      <c r="FQ38" s="190">
        <v>0</v>
      </c>
      <c r="FR38" s="190">
        <f t="shared" si="26"/>
        <v>0</v>
      </c>
      <c r="FS38" s="191"/>
      <c r="FT38" s="192">
        <v>32</v>
      </c>
      <c r="FU38" s="189" t="s">
        <v>35</v>
      </c>
      <c r="FV38" s="190">
        <v>120</v>
      </c>
      <c r="FW38" s="190">
        <v>30000</v>
      </c>
      <c r="FX38" s="190">
        <v>3750</v>
      </c>
      <c r="FY38" s="190">
        <f t="shared" si="27"/>
        <v>33750</v>
      </c>
      <c r="FZ38" s="191"/>
      <c r="GA38" s="192">
        <v>32</v>
      </c>
      <c r="GB38" s="189" t="s">
        <v>35</v>
      </c>
      <c r="GC38" s="190">
        <v>72</v>
      </c>
      <c r="GD38" s="190">
        <v>28800</v>
      </c>
      <c r="GE38" s="190">
        <v>4000</v>
      </c>
      <c r="GF38" s="190">
        <f t="shared" si="28"/>
        <v>32800</v>
      </c>
      <c r="GG38" s="191"/>
      <c r="GH38" s="192">
        <v>32</v>
      </c>
      <c r="GI38" s="189" t="s">
        <v>35</v>
      </c>
      <c r="GJ38" s="190">
        <v>48</v>
      </c>
      <c r="GK38" s="190">
        <v>28800</v>
      </c>
      <c r="GL38" s="190">
        <v>6600</v>
      </c>
      <c r="GM38" s="190">
        <f t="shared" si="29"/>
        <v>35400</v>
      </c>
      <c r="GN38" s="191"/>
      <c r="GO38" s="192">
        <v>32</v>
      </c>
      <c r="GP38" s="189" t="s">
        <v>35</v>
      </c>
      <c r="GQ38" s="190">
        <v>120</v>
      </c>
      <c r="GR38" s="190">
        <v>12000</v>
      </c>
      <c r="GS38" s="190">
        <v>0</v>
      </c>
      <c r="GT38" s="190">
        <f t="shared" si="30"/>
        <v>12000</v>
      </c>
      <c r="GU38" s="191"/>
      <c r="GV38" s="192">
        <v>32</v>
      </c>
      <c r="GW38" s="189" t="s">
        <v>35</v>
      </c>
      <c r="GX38" s="190">
        <v>0</v>
      </c>
      <c r="GY38" s="190">
        <v>5000</v>
      </c>
      <c r="GZ38" s="190">
        <v>0</v>
      </c>
      <c r="HA38" s="190">
        <f t="shared" si="31"/>
        <v>5000</v>
      </c>
      <c r="HB38" s="191"/>
      <c r="HC38" s="192">
        <v>32</v>
      </c>
      <c r="HD38" s="189" t="s">
        <v>35</v>
      </c>
      <c r="HE38" s="190">
        <v>476</v>
      </c>
      <c r="HF38" s="190">
        <v>3712800</v>
      </c>
      <c r="HG38" s="190">
        <v>0</v>
      </c>
      <c r="HH38" s="190">
        <f t="shared" si="32"/>
        <v>3712800</v>
      </c>
      <c r="HI38" s="191"/>
      <c r="HJ38" s="192">
        <v>32</v>
      </c>
      <c r="HK38" s="189" t="s">
        <v>35</v>
      </c>
      <c r="HL38" s="190"/>
      <c r="HM38" s="190"/>
      <c r="HN38" s="190"/>
      <c r="HO38" s="190">
        <f t="shared" si="33"/>
        <v>0</v>
      </c>
      <c r="HP38" s="191"/>
      <c r="HQ38" s="192">
        <v>32</v>
      </c>
      <c r="HR38" s="189" t="s">
        <v>35</v>
      </c>
      <c r="HS38" s="190"/>
      <c r="HT38" s="190"/>
      <c r="HU38" s="190">
        <v>0</v>
      </c>
      <c r="HV38" s="190">
        <f t="shared" si="34"/>
        <v>0</v>
      </c>
      <c r="HW38" s="191"/>
      <c r="HX38" s="192">
        <v>32</v>
      </c>
      <c r="HY38" s="189" t="s">
        <v>35</v>
      </c>
      <c r="HZ38" s="190">
        <v>24</v>
      </c>
      <c r="IA38" s="190">
        <v>120000</v>
      </c>
      <c r="IB38" s="190">
        <v>0</v>
      </c>
      <c r="IC38" s="190">
        <f t="shared" si="35"/>
        <v>120000</v>
      </c>
      <c r="ID38" s="191"/>
      <c r="IE38" s="192">
        <v>32</v>
      </c>
      <c r="IF38" s="189" t="s">
        <v>35</v>
      </c>
      <c r="IG38" s="190">
        <v>25</v>
      </c>
      <c r="IH38" s="190">
        <v>1500000</v>
      </c>
      <c r="II38" s="190">
        <v>0</v>
      </c>
      <c r="IJ38" s="190">
        <f t="shared" si="36"/>
        <v>1500000</v>
      </c>
      <c r="IK38" s="191"/>
      <c r="IL38" s="192">
        <v>32</v>
      </c>
      <c r="IM38" s="189" t="s">
        <v>35</v>
      </c>
      <c r="IN38" s="190">
        <v>499</v>
      </c>
      <c r="IO38" s="190">
        <v>499000</v>
      </c>
      <c r="IP38" s="190">
        <v>0</v>
      </c>
      <c r="IQ38" s="190">
        <f t="shared" si="37"/>
        <v>499000</v>
      </c>
      <c r="IR38" s="191"/>
      <c r="IS38" s="192">
        <v>32</v>
      </c>
      <c r="IT38" s="189" t="s">
        <v>35</v>
      </c>
      <c r="IU38" s="190">
        <v>6</v>
      </c>
      <c r="IV38" s="190">
        <v>21000</v>
      </c>
      <c r="IW38" s="190">
        <v>0</v>
      </c>
      <c r="IX38" s="190">
        <f t="shared" si="38"/>
        <v>21000</v>
      </c>
      <c r="IY38" s="191"/>
      <c r="IZ38" s="192">
        <v>32</v>
      </c>
      <c r="JA38" s="189" t="s">
        <v>35</v>
      </c>
      <c r="JB38" s="190">
        <v>695</v>
      </c>
      <c r="JC38" s="190">
        <v>1251000</v>
      </c>
      <c r="JD38" s="190">
        <v>0</v>
      </c>
      <c r="JE38" s="190">
        <f t="shared" si="39"/>
        <v>1251000</v>
      </c>
      <c r="JF38" s="191"/>
      <c r="JG38" s="192">
        <v>32</v>
      </c>
      <c r="JH38" s="189" t="s">
        <v>35</v>
      </c>
      <c r="JI38" s="190">
        <v>0</v>
      </c>
      <c r="JJ38" s="190">
        <v>0</v>
      </c>
      <c r="JK38" s="190">
        <v>0</v>
      </c>
      <c r="JL38" s="190">
        <f t="shared" si="40"/>
        <v>0</v>
      </c>
      <c r="JM38" s="191"/>
      <c r="JN38" s="192">
        <v>32</v>
      </c>
      <c r="JO38" s="189" t="s">
        <v>35</v>
      </c>
      <c r="JP38" s="190">
        <v>0</v>
      </c>
      <c r="JQ38" s="190">
        <v>2380000</v>
      </c>
      <c r="JR38" s="190">
        <v>0</v>
      </c>
      <c r="JS38" s="190">
        <f t="shared" si="41"/>
        <v>2380000</v>
      </c>
      <c r="JT38" s="191"/>
      <c r="JU38" s="192">
        <v>32</v>
      </c>
      <c r="JV38" s="189" t="s">
        <v>35</v>
      </c>
      <c r="JW38" s="190">
        <v>0</v>
      </c>
      <c r="JX38" s="190">
        <v>0</v>
      </c>
      <c r="JY38" s="190">
        <v>0</v>
      </c>
      <c r="JZ38" s="190">
        <f t="shared" si="42"/>
        <v>0</v>
      </c>
      <c r="KA38" s="191"/>
      <c r="KB38" s="192">
        <v>32</v>
      </c>
      <c r="KC38" s="189" t="s">
        <v>35</v>
      </c>
      <c r="KD38" s="190">
        <v>493.28158400000007</v>
      </c>
      <c r="KE38" s="190">
        <v>3150000</v>
      </c>
      <c r="KF38" s="190">
        <v>0</v>
      </c>
      <c r="KG38" s="190">
        <f t="shared" si="43"/>
        <v>3150000</v>
      </c>
      <c r="KH38" s="191"/>
      <c r="KI38" s="192">
        <v>32</v>
      </c>
      <c r="KJ38" s="189" t="s">
        <v>35</v>
      </c>
      <c r="KK38" s="190">
        <v>0</v>
      </c>
      <c r="KL38" s="190">
        <v>0</v>
      </c>
      <c r="KM38" s="190">
        <v>0</v>
      </c>
      <c r="KN38" s="190">
        <f t="shared" si="44"/>
        <v>0</v>
      </c>
      <c r="KO38" s="191"/>
      <c r="KP38" s="192">
        <v>32</v>
      </c>
      <c r="KQ38" s="189" t="s">
        <v>35</v>
      </c>
      <c r="KR38" s="190">
        <v>0</v>
      </c>
      <c r="KS38" s="190">
        <v>0</v>
      </c>
      <c r="KT38" s="190">
        <v>0</v>
      </c>
      <c r="KU38" s="190">
        <f t="shared" si="45"/>
        <v>0</v>
      </c>
      <c r="KV38" s="191"/>
      <c r="KW38" s="192">
        <v>32</v>
      </c>
      <c r="KX38" s="189" t="s">
        <v>35</v>
      </c>
      <c r="KY38" s="190">
        <v>0</v>
      </c>
      <c r="KZ38" s="190">
        <v>0</v>
      </c>
      <c r="LA38" s="190">
        <v>0</v>
      </c>
      <c r="LB38" s="190">
        <f t="shared" si="46"/>
        <v>0</v>
      </c>
      <c r="LC38" s="191"/>
      <c r="LD38" s="192">
        <v>32</v>
      </c>
      <c r="LE38" s="189" t="s">
        <v>35</v>
      </c>
      <c r="LF38" s="190">
        <v>0</v>
      </c>
      <c r="LG38" s="190">
        <v>25000</v>
      </c>
      <c r="LH38" s="190">
        <v>0</v>
      </c>
      <c r="LI38" s="190">
        <f t="shared" si="47"/>
        <v>25000</v>
      </c>
      <c r="LJ38" s="191"/>
      <c r="LK38" s="192">
        <v>32</v>
      </c>
      <c r="LL38" s="189" t="s">
        <v>35</v>
      </c>
      <c r="LM38" s="190">
        <v>0</v>
      </c>
      <c r="LN38" s="190">
        <v>0</v>
      </c>
      <c r="LO38" s="190">
        <v>0</v>
      </c>
      <c r="LP38" s="190">
        <f t="shared" si="48"/>
        <v>0</v>
      </c>
      <c r="LQ38" s="191"/>
      <c r="LR38" s="192">
        <v>32</v>
      </c>
      <c r="LS38" s="189" t="s">
        <v>35</v>
      </c>
      <c r="LT38" s="190">
        <v>2</v>
      </c>
      <c r="LU38" s="190">
        <v>31077.600000000002</v>
      </c>
      <c r="LV38" s="190">
        <v>300000</v>
      </c>
      <c r="LW38" s="190">
        <f t="shared" si="49"/>
        <v>331077.59999999998</v>
      </c>
      <c r="LX38" s="191"/>
      <c r="LY38" s="192">
        <v>32</v>
      </c>
      <c r="LZ38" s="189" t="s">
        <v>35</v>
      </c>
      <c r="MA38" s="190">
        <v>2212</v>
      </c>
      <c r="MB38" s="190">
        <v>2400</v>
      </c>
      <c r="MC38" s="190">
        <v>1200</v>
      </c>
      <c r="MD38" s="190">
        <f t="shared" si="50"/>
        <v>3600</v>
      </c>
      <c r="ME38" s="191"/>
      <c r="MF38" s="192">
        <v>32</v>
      </c>
      <c r="MG38" s="189" t="s">
        <v>35</v>
      </c>
      <c r="MH38" s="190">
        <v>0</v>
      </c>
      <c r="MI38" s="190">
        <v>300000</v>
      </c>
      <c r="MJ38" s="190">
        <v>0</v>
      </c>
      <c r="MK38" s="190">
        <f t="shared" si="51"/>
        <v>300000</v>
      </c>
      <c r="ML38" s="191"/>
      <c r="MM38" s="192">
        <v>32</v>
      </c>
      <c r="MN38" s="189" t="s">
        <v>35</v>
      </c>
      <c r="MO38" s="190">
        <v>54</v>
      </c>
      <c r="MP38" s="190">
        <v>3672</v>
      </c>
      <c r="MQ38" s="190">
        <v>0</v>
      </c>
      <c r="MR38" s="190">
        <f t="shared" si="52"/>
        <v>3672</v>
      </c>
      <c r="MS38" s="191"/>
      <c r="MT38" s="192">
        <v>32</v>
      </c>
      <c r="MU38" s="189" t="s">
        <v>35</v>
      </c>
      <c r="MV38" s="190">
        <v>1</v>
      </c>
      <c r="MW38" s="190">
        <v>15000</v>
      </c>
      <c r="MX38" s="190">
        <v>0</v>
      </c>
      <c r="MY38" s="190">
        <f t="shared" si="53"/>
        <v>15000</v>
      </c>
      <c r="MZ38" s="191"/>
      <c r="NA38" s="192">
        <v>32</v>
      </c>
      <c r="NB38" s="189" t="s">
        <v>35</v>
      </c>
      <c r="NC38" s="190">
        <v>0</v>
      </c>
      <c r="ND38" s="190">
        <f t="shared" si="54"/>
        <v>33528424.600000001</v>
      </c>
      <c r="NE38" s="190">
        <f t="shared" si="0"/>
        <v>322883.33333333331</v>
      </c>
      <c r="NF38" s="190">
        <f t="shared" si="1"/>
        <v>33851307.933333337</v>
      </c>
      <c r="NG38" s="9"/>
    </row>
    <row r="39" spans="1:371" ht="15.75" hidden="1">
      <c r="A39" s="188">
        <v>33</v>
      </c>
      <c r="B39" s="189" t="s">
        <v>36</v>
      </c>
      <c r="C39" s="190">
        <v>0</v>
      </c>
      <c r="D39" s="190">
        <v>0</v>
      </c>
      <c r="E39" s="190">
        <v>0</v>
      </c>
      <c r="F39" s="190">
        <f t="shared" si="2"/>
        <v>0</v>
      </c>
      <c r="G39" s="191"/>
      <c r="H39" s="192">
        <v>33</v>
      </c>
      <c r="I39" s="189" t="s">
        <v>36</v>
      </c>
      <c r="J39" s="190">
        <v>10685</v>
      </c>
      <c r="K39" s="190">
        <v>6355600</v>
      </c>
      <c r="L39" s="190">
        <v>0</v>
      </c>
      <c r="M39" s="190">
        <f t="shared" si="3"/>
        <v>6355600</v>
      </c>
      <c r="N39" s="191"/>
      <c r="O39" s="192">
        <v>33</v>
      </c>
      <c r="P39" s="189" t="s">
        <v>36</v>
      </c>
      <c r="Q39" s="190">
        <v>499</v>
      </c>
      <c r="R39" s="190">
        <v>149700</v>
      </c>
      <c r="S39" s="190">
        <v>0</v>
      </c>
      <c r="T39" s="190">
        <f t="shared" si="4"/>
        <v>149700</v>
      </c>
      <c r="U39" s="191"/>
      <c r="V39" s="192">
        <v>33</v>
      </c>
      <c r="W39" s="189" t="s">
        <v>36</v>
      </c>
      <c r="X39" s="190">
        <v>11974</v>
      </c>
      <c r="Y39" s="190">
        <v>2993500</v>
      </c>
      <c r="Z39" s="190">
        <v>0</v>
      </c>
      <c r="AA39" s="190">
        <f t="shared" si="5"/>
        <v>2993500</v>
      </c>
      <c r="AB39" s="191"/>
      <c r="AC39" s="192">
        <v>33</v>
      </c>
      <c r="AD39" s="189" t="s">
        <v>36</v>
      </c>
      <c r="AE39" s="190">
        <v>147</v>
      </c>
      <c r="AF39" s="190">
        <v>29400</v>
      </c>
      <c r="AG39" s="190">
        <v>0</v>
      </c>
      <c r="AH39" s="190">
        <f t="shared" si="6"/>
        <v>29400</v>
      </c>
      <c r="AI39" s="191"/>
      <c r="AJ39" s="192">
        <v>33</v>
      </c>
      <c r="AK39" s="189" t="s">
        <v>36</v>
      </c>
      <c r="AL39" s="190">
        <v>210</v>
      </c>
      <c r="AM39" s="190">
        <v>31500</v>
      </c>
      <c r="AN39" s="190">
        <v>0</v>
      </c>
      <c r="AO39" s="190">
        <f t="shared" si="7"/>
        <v>31500</v>
      </c>
      <c r="AP39" s="191"/>
      <c r="AQ39" s="192">
        <v>33</v>
      </c>
      <c r="AR39" s="189" t="s">
        <v>36</v>
      </c>
      <c r="AS39" s="209">
        <v>499</v>
      </c>
      <c r="AT39" s="190">
        <v>99800</v>
      </c>
      <c r="AU39" s="190">
        <v>0</v>
      </c>
      <c r="AV39" s="190">
        <f t="shared" si="8"/>
        <v>99800</v>
      </c>
      <c r="AW39" s="191"/>
      <c r="AX39" s="192">
        <v>33</v>
      </c>
      <c r="AY39" s="189" t="s">
        <v>36</v>
      </c>
      <c r="AZ39" s="190">
        <v>499</v>
      </c>
      <c r="BA39" s="190">
        <v>49900</v>
      </c>
      <c r="BB39" s="190">
        <v>0</v>
      </c>
      <c r="BC39" s="190">
        <f t="shared" si="9"/>
        <v>49900</v>
      </c>
      <c r="BD39" s="191"/>
      <c r="BE39" s="192">
        <v>33</v>
      </c>
      <c r="BF39" s="189" t="s">
        <v>36</v>
      </c>
      <c r="BG39" s="190">
        <v>499</v>
      </c>
      <c r="BH39" s="190">
        <v>149700</v>
      </c>
      <c r="BI39" s="190">
        <v>0</v>
      </c>
      <c r="BJ39" s="190">
        <f t="shared" si="10"/>
        <v>149700</v>
      </c>
      <c r="BK39" s="191"/>
      <c r="BL39" s="192">
        <v>33</v>
      </c>
      <c r="BM39" s="189" t="s">
        <v>36</v>
      </c>
      <c r="BN39" s="190">
        <v>21877</v>
      </c>
      <c r="BO39" s="190">
        <v>5652200</v>
      </c>
      <c r="BP39" s="190">
        <v>0</v>
      </c>
      <c r="BQ39" s="190">
        <f t="shared" si="11"/>
        <v>5652200</v>
      </c>
      <c r="BR39" s="191"/>
      <c r="BS39" s="192">
        <v>33</v>
      </c>
      <c r="BT39" s="189" t="s">
        <v>36</v>
      </c>
      <c r="BU39" s="190">
        <v>0</v>
      </c>
      <c r="BV39" s="190">
        <v>0</v>
      </c>
      <c r="BW39" s="190">
        <v>0</v>
      </c>
      <c r="BX39" s="190">
        <f t="shared" si="12"/>
        <v>0</v>
      </c>
      <c r="BY39" s="191"/>
      <c r="BZ39" s="192">
        <v>33</v>
      </c>
      <c r="CA39" s="189" t="s">
        <v>36</v>
      </c>
      <c r="CB39" s="190">
        <v>568</v>
      </c>
      <c r="CC39" s="190">
        <v>113600</v>
      </c>
      <c r="CD39" s="190">
        <v>0</v>
      </c>
      <c r="CE39" s="190">
        <f t="shared" si="13"/>
        <v>113600</v>
      </c>
      <c r="CF39" s="191"/>
      <c r="CG39" s="192">
        <v>33</v>
      </c>
      <c r="CH39" s="189" t="s">
        <v>36</v>
      </c>
      <c r="CI39" s="190">
        <v>568</v>
      </c>
      <c r="CJ39" s="190">
        <v>113600</v>
      </c>
      <c r="CK39" s="190">
        <v>0</v>
      </c>
      <c r="CL39" s="190">
        <f t="shared" si="14"/>
        <v>113600</v>
      </c>
      <c r="CM39" s="191"/>
      <c r="CN39" s="192">
        <v>33</v>
      </c>
      <c r="CO39" s="189" t="s">
        <v>36</v>
      </c>
      <c r="CP39" s="190">
        <v>568</v>
      </c>
      <c r="CQ39" s="190">
        <v>255600</v>
      </c>
      <c r="CR39" s="190">
        <v>0</v>
      </c>
      <c r="CS39" s="190">
        <f t="shared" si="15"/>
        <v>255600</v>
      </c>
      <c r="CT39" s="191"/>
      <c r="CU39" s="192">
        <v>33</v>
      </c>
      <c r="CV39" s="189" t="s">
        <v>36</v>
      </c>
      <c r="CW39" s="190">
        <v>1991</v>
      </c>
      <c r="CX39" s="190">
        <v>298650</v>
      </c>
      <c r="CY39" s="190">
        <v>0</v>
      </c>
      <c r="CZ39" s="190">
        <f t="shared" si="16"/>
        <v>298650</v>
      </c>
      <c r="DA39" s="191"/>
      <c r="DB39" s="192">
        <v>33</v>
      </c>
      <c r="DC39" s="189" t="s">
        <v>36</v>
      </c>
      <c r="DD39" s="190">
        <v>50</v>
      </c>
      <c r="DE39" s="190">
        <v>7500</v>
      </c>
      <c r="DF39" s="190">
        <v>0</v>
      </c>
      <c r="DG39" s="190">
        <f t="shared" si="17"/>
        <v>7500</v>
      </c>
      <c r="DH39" s="191"/>
      <c r="DI39" s="192">
        <v>33</v>
      </c>
      <c r="DJ39" s="189" t="s">
        <v>36</v>
      </c>
      <c r="DK39" s="190">
        <v>150</v>
      </c>
      <c r="DL39" s="190">
        <v>75000</v>
      </c>
      <c r="DM39" s="190">
        <v>0</v>
      </c>
      <c r="DN39" s="190">
        <f t="shared" si="18"/>
        <v>75000</v>
      </c>
      <c r="DO39" s="191"/>
      <c r="DP39" s="192">
        <v>33</v>
      </c>
      <c r="DQ39" s="189" t="s">
        <v>36</v>
      </c>
      <c r="DR39" s="190">
        <v>85</v>
      </c>
      <c r="DS39" s="190">
        <v>85000</v>
      </c>
      <c r="DT39" s="190">
        <v>0</v>
      </c>
      <c r="DU39" s="190">
        <f t="shared" si="19"/>
        <v>85000</v>
      </c>
      <c r="DV39" s="191"/>
      <c r="DW39" s="192">
        <v>33</v>
      </c>
      <c r="DX39" s="189" t="s">
        <v>36</v>
      </c>
      <c r="DY39" s="190">
        <v>530</v>
      </c>
      <c r="DZ39" s="190">
        <v>53000</v>
      </c>
      <c r="EA39" s="190">
        <v>0</v>
      </c>
      <c r="EB39" s="190">
        <f t="shared" si="20"/>
        <v>53000</v>
      </c>
      <c r="EC39" s="191"/>
      <c r="ED39" s="192">
        <v>33</v>
      </c>
      <c r="EE39" s="189" t="s">
        <v>36</v>
      </c>
      <c r="EF39" s="190">
        <v>86</v>
      </c>
      <c r="EG39" s="190">
        <v>34400</v>
      </c>
      <c r="EH39" s="190">
        <v>0</v>
      </c>
      <c r="EI39" s="190">
        <f t="shared" si="21"/>
        <v>34400</v>
      </c>
      <c r="EJ39" s="191"/>
      <c r="EK39" s="192">
        <v>33</v>
      </c>
      <c r="EL39" s="189" t="s">
        <v>36</v>
      </c>
      <c r="EM39" s="190">
        <v>0</v>
      </c>
      <c r="EN39" s="190">
        <v>90000</v>
      </c>
      <c r="EO39" s="190">
        <v>36366.666666666664</v>
      </c>
      <c r="EP39" s="190">
        <f t="shared" si="22"/>
        <v>126366.66666666666</v>
      </c>
      <c r="EQ39" s="191"/>
      <c r="ER39" s="192">
        <v>33</v>
      </c>
      <c r="ES39" s="189" t="s">
        <v>36</v>
      </c>
      <c r="ET39" s="190">
        <v>0</v>
      </c>
      <c r="EU39" s="190">
        <v>0</v>
      </c>
      <c r="EV39" s="190">
        <v>0</v>
      </c>
      <c r="EW39" s="190">
        <f t="shared" si="23"/>
        <v>0</v>
      </c>
      <c r="EX39" s="191"/>
      <c r="EY39" s="192">
        <v>33</v>
      </c>
      <c r="EZ39" s="189" t="s">
        <v>36</v>
      </c>
      <c r="FA39" s="190">
        <v>0</v>
      </c>
      <c r="FB39" s="190">
        <v>0</v>
      </c>
      <c r="FC39" s="190">
        <v>0</v>
      </c>
      <c r="FD39" s="190">
        <f t="shared" si="24"/>
        <v>0</v>
      </c>
      <c r="FE39" s="191"/>
      <c r="FF39" s="192">
        <v>33</v>
      </c>
      <c r="FG39" s="189" t="s">
        <v>36</v>
      </c>
      <c r="FH39" s="190">
        <v>0</v>
      </c>
      <c r="FI39" s="190">
        <v>0</v>
      </c>
      <c r="FJ39" s="190">
        <v>0</v>
      </c>
      <c r="FK39" s="190">
        <f t="shared" si="25"/>
        <v>0</v>
      </c>
      <c r="FL39" s="191"/>
      <c r="FM39" s="192">
        <v>33</v>
      </c>
      <c r="FN39" s="189" t="s">
        <v>36</v>
      </c>
      <c r="FO39" s="190">
        <v>734579</v>
      </c>
      <c r="FP39" s="190">
        <v>250000</v>
      </c>
      <c r="FQ39" s="190">
        <v>0</v>
      </c>
      <c r="FR39" s="190">
        <f t="shared" si="26"/>
        <v>250000</v>
      </c>
      <c r="FS39" s="191"/>
      <c r="FT39" s="192">
        <v>33</v>
      </c>
      <c r="FU39" s="189" t="s">
        <v>36</v>
      </c>
      <c r="FV39" s="190">
        <v>84</v>
      </c>
      <c r="FW39" s="190">
        <v>21000</v>
      </c>
      <c r="FX39" s="190">
        <v>5000</v>
      </c>
      <c r="FY39" s="190">
        <f t="shared" si="27"/>
        <v>26000</v>
      </c>
      <c r="FZ39" s="191"/>
      <c r="GA39" s="192">
        <v>33</v>
      </c>
      <c r="GB39" s="189" t="s">
        <v>36</v>
      </c>
      <c r="GC39" s="190">
        <v>48</v>
      </c>
      <c r="GD39" s="190">
        <v>19200</v>
      </c>
      <c r="GE39" s="190">
        <v>2800</v>
      </c>
      <c r="GF39" s="190">
        <f t="shared" si="28"/>
        <v>22000</v>
      </c>
      <c r="GG39" s="191"/>
      <c r="GH39" s="192">
        <v>33</v>
      </c>
      <c r="GI39" s="189" t="s">
        <v>36</v>
      </c>
      <c r="GJ39" s="190">
        <v>36</v>
      </c>
      <c r="GK39" s="190">
        <v>21600</v>
      </c>
      <c r="GL39" s="190">
        <v>3600</v>
      </c>
      <c r="GM39" s="190">
        <f t="shared" si="29"/>
        <v>25200</v>
      </c>
      <c r="GN39" s="191"/>
      <c r="GO39" s="192">
        <v>33</v>
      </c>
      <c r="GP39" s="189" t="s">
        <v>36</v>
      </c>
      <c r="GQ39" s="190">
        <v>180</v>
      </c>
      <c r="GR39" s="190">
        <v>18000</v>
      </c>
      <c r="GS39" s="190">
        <v>0</v>
      </c>
      <c r="GT39" s="190">
        <f t="shared" si="30"/>
        <v>18000</v>
      </c>
      <c r="GU39" s="191"/>
      <c r="GV39" s="192">
        <v>33</v>
      </c>
      <c r="GW39" s="189" t="s">
        <v>36</v>
      </c>
      <c r="GX39" s="190">
        <v>0</v>
      </c>
      <c r="GY39" s="190">
        <v>5000</v>
      </c>
      <c r="GZ39" s="190">
        <v>0</v>
      </c>
      <c r="HA39" s="190">
        <f t="shared" si="31"/>
        <v>5000</v>
      </c>
      <c r="HB39" s="191"/>
      <c r="HC39" s="192">
        <v>33</v>
      </c>
      <c r="HD39" s="189" t="s">
        <v>36</v>
      </c>
      <c r="HE39" s="190">
        <v>572</v>
      </c>
      <c r="HF39" s="190">
        <v>4461600</v>
      </c>
      <c r="HG39" s="190">
        <v>0</v>
      </c>
      <c r="HH39" s="190">
        <f t="shared" si="32"/>
        <v>4461600</v>
      </c>
      <c r="HI39" s="191"/>
      <c r="HJ39" s="192">
        <v>33</v>
      </c>
      <c r="HK39" s="189" t="s">
        <v>36</v>
      </c>
      <c r="HL39" s="190"/>
      <c r="HM39" s="190"/>
      <c r="HN39" s="190"/>
      <c r="HO39" s="190">
        <f t="shared" si="33"/>
        <v>0</v>
      </c>
      <c r="HP39" s="191"/>
      <c r="HQ39" s="192">
        <v>33</v>
      </c>
      <c r="HR39" s="189" t="s">
        <v>36</v>
      </c>
      <c r="HS39" s="190"/>
      <c r="HT39" s="190"/>
      <c r="HU39" s="190">
        <v>0</v>
      </c>
      <c r="HV39" s="190">
        <f t="shared" si="34"/>
        <v>0</v>
      </c>
      <c r="HW39" s="191"/>
      <c r="HX39" s="192">
        <v>33</v>
      </c>
      <c r="HY39" s="189" t="s">
        <v>36</v>
      </c>
      <c r="HZ39" s="190">
        <v>20</v>
      </c>
      <c r="IA39" s="190">
        <v>100000</v>
      </c>
      <c r="IB39" s="190">
        <v>0</v>
      </c>
      <c r="IC39" s="190">
        <f t="shared" si="35"/>
        <v>100000</v>
      </c>
      <c r="ID39" s="191"/>
      <c r="IE39" s="192">
        <v>33</v>
      </c>
      <c r="IF39" s="189" t="s">
        <v>36</v>
      </c>
      <c r="IG39" s="190">
        <v>31</v>
      </c>
      <c r="IH39" s="190">
        <v>1860000</v>
      </c>
      <c r="II39" s="190">
        <v>0</v>
      </c>
      <c r="IJ39" s="190">
        <f t="shared" si="36"/>
        <v>1860000</v>
      </c>
      <c r="IK39" s="191"/>
      <c r="IL39" s="192">
        <v>33</v>
      </c>
      <c r="IM39" s="189" t="s">
        <v>36</v>
      </c>
      <c r="IN39" s="190">
        <v>572</v>
      </c>
      <c r="IO39" s="190">
        <v>572000</v>
      </c>
      <c r="IP39" s="190">
        <v>0</v>
      </c>
      <c r="IQ39" s="190">
        <f t="shared" si="37"/>
        <v>572000</v>
      </c>
      <c r="IR39" s="191"/>
      <c r="IS39" s="192">
        <v>33</v>
      </c>
      <c r="IT39" s="189" t="s">
        <v>36</v>
      </c>
      <c r="IU39" s="190">
        <v>5</v>
      </c>
      <c r="IV39" s="190">
        <v>17500</v>
      </c>
      <c r="IW39" s="190">
        <v>0</v>
      </c>
      <c r="IX39" s="190">
        <f t="shared" si="38"/>
        <v>17500</v>
      </c>
      <c r="IY39" s="191"/>
      <c r="IZ39" s="192">
        <v>33</v>
      </c>
      <c r="JA39" s="189" t="s">
        <v>36</v>
      </c>
      <c r="JB39" s="190">
        <v>783</v>
      </c>
      <c r="JC39" s="190">
        <v>1409400</v>
      </c>
      <c r="JD39" s="190">
        <v>0</v>
      </c>
      <c r="JE39" s="190">
        <f t="shared" si="39"/>
        <v>1409400</v>
      </c>
      <c r="JF39" s="191"/>
      <c r="JG39" s="192">
        <v>33</v>
      </c>
      <c r="JH39" s="189" t="s">
        <v>36</v>
      </c>
      <c r="JI39" s="190">
        <v>0</v>
      </c>
      <c r="JJ39" s="190">
        <v>0</v>
      </c>
      <c r="JK39" s="190">
        <v>0</v>
      </c>
      <c r="JL39" s="190">
        <f t="shared" si="40"/>
        <v>0</v>
      </c>
      <c r="JM39" s="191"/>
      <c r="JN39" s="192">
        <v>33</v>
      </c>
      <c r="JO39" s="189" t="s">
        <v>36</v>
      </c>
      <c r="JP39" s="190">
        <v>0</v>
      </c>
      <c r="JQ39" s="190">
        <v>2583000</v>
      </c>
      <c r="JR39" s="190">
        <v>0</v>
      </c>
      <c r="JS39" s="190">
        <f t="shared" si="41"/>
        <v>2583000</v>
      </c>
      <c r="JT39" s="191"/>
      <c r="JU39" s="192">
        <v>33</v>
      </c>
      <c r="JV39" s="189" t="s">
        <v>36</v>
      </c>
      <c r="JW39" s="190">
        <v>340</v>
      </c>
      <c r="JX39" s="190">
        <v>153000</v>
      </c>
      <c r="JY39" s="190">
        <v>0</v>
      </c>
      <c r="JZ39" s="190">
        <f t="shared" si="42"/>
        <v>153000</v>
      </c>
      <c r="KA39" s="191"/>
      <c r="KB39" s="192">
        <v>33</v>
      </c>
      <c r="KC39" s="189" t="s">
        <v>36</v>
      </c>
      <c r="KD39" s="190">
        <v>437.32588399999997</v>
      </c>
      <c r="KE39" s="190">
        <v>2690000</v>
      </c>
      <c r="KF39" s="190">
        <v>0</v>
      </c>
      <c r="KG39" s="190">
        <f t="shared" si="43"/>
        <v>2690000</v>
      </c>
      <c r="KH39" s="191"/>
      <c r="KI39" s="192">
        <v>33</v>
      </c>
      <c r="KJ39" s="189" t="s">
        <v>36</v>
      </c>
      <c r="KK39" s="190">
        <v>0</v>
      </c>
      <c r="KL39" s="190">
        <v>0</v>
      </c>
      <c r="KM39" s="190">
        <v>0</v>
      </c>
      <c r="KN39" s="190">
        <f t="shared" si="44"/>
        <v>0</v>
      </c>
      <c r="KO39" s="191"/>
      <c r="KP39" s="192">
        <v>33</v>
      </c>
      <c r="KQ39" s="189" t="s">
        <v>36</v>
      </c>
      <c r="KR39" s="190">
        <v>0</v>
      </c>
      <c r="KS39" s="190">
        <v>0</v>
      </c>
      <c r="KT39" s="190">
        <v>0</v>
      </c>
      <c r="KU39" s="190">
        <f t="shared" si="45"/>
        <v>0</v>
      </c>
      <c r="KV39" s="191"/>
      <c r="KW39" s="192">
        <v>33</v>
      </c>
      <c r="KX39" s="189" t="s">
        <v>36</v>
      </c>
      <c r="KY39" s="190">
        <v>0</v>
      </c>
      <c r="KZ39" s="190">
        <v>0</v>
      </c>
      <c r="LA39" s="190">
        <v>0</v>
      </c>
      <c r="LB39" s="190">
        <f t="shared" si="46"/>
        <v>0</v>
      </c>
      <c r="LC39" s="191"/>
      <c r="LD39" s="192">
        <v>33</v>
      </c>
      <c r="LE39" s="189" t="s">
        <v>36</v>
      </c>
      <c r="LF39" s="190">
        <v>0</v>
      </c>
      <c r="LG39" s="190">
        <v>25000</v>
      </c>
      <c r="LH39" s="190">
        <v>0</v>
      </c>
      <c r="LI39" s="190">
        <f t="shared" si="47"/>
        <v>25000</v>
      </c>
      <c r="LJ39" s="191"/>
      <c r="LK39" s="192">
        <v>33</v>
      </c>
      <c r="LL39" s="189" t="s">
        <v>36</v>
      </c>
      <c r="LM39" s="190">
        <v>0</v>
      </c>
      <c r="LN39" s="190">
        <v>0</v>
      </c>
      <c r="LO39" s="190">
        <v>0</v>
      </c>
      <c r="LP39" s="190">
        <f t="shared" si="48"/>
        <v>0</v>
      </c>
      <c r="LQ39" s="191"/>
      <c r="LR39" s="192">
        <v>33</v>
      </c>
      <c r="LS39" s="189" t="s">
        <v>36</v>
      </c>
      <c r="LT39" s="190">
        <v>16</v>
      </c>
      <c r="LU39" s="190">
        <v>421314</v>
      </c>
      <c r="LV39" s="190">
        <v>2000000</v>
      </c>
      <c r="LW39" s="190">
        <f t="shared" si="49"/>
        <v>2421314</v>
      </c>
      <c r="LX39" s="191"/>
      <c r="LY39" s="192">
        <v>33</v>
      </c>
      <c r="LZ39" s="189" t="s">
        <v>36</v>
      </c>
      <c r="MA39" s="190">
        <v>284</v>
      </c>
      <c r="MB39" s="190">
        <v>16800</v>
      </c>
      <c r="MC39" s="190">
        <v>8400</v>
      </c>
      <c r="MD39" s="190">
        <f t="shared" si="50"/>
        <v>25200</v>
      </c>
      <c r="ME39" s="191"/>
      <c r="MF39" s="192">
        <v>33</v>
      </c>
      <c r="MG39" s="189" t="s">
        <v>36</v>
      </c>
      <c r="MH39" s="190">
        <v>0</v>
      </c>
      <c r="MI39" s="190">
        <v>300000</v>
      </c>
      <c r="MJ39" s="190">
        <v>0</v>
      </c>
      <c r="MK39" s="190">
        <f t="shared" si="51"/>
        <v>300000</v>
      </c>
      <c r="ML39" s="191"/>
      <c r="MM39" s="192">
        <v>33</v>
      </c>
      <c r="MN39" s="189" t="s">
        <v>36</v>
      </c>
      <c r="MO39" s="190">
        <v>53</v>
      </c>
      <c r="MP39" s="190">
        <v>3604</v>
      </c>
      <c r="MQ39" s="190">
        <v>0</v>
      </c>
      <c r="MR39" s="190">
        <f t="shared" si="52"/>
        <v>3604</v>
      </c>
      <c r="MS39" s="191"/>
      <c r="MT39" s="192">
        <v>33</v>
      </c>
      <c r="MU39" s="189" t="s">
        <v>36</v>
      </c>
      <c r="MV39" s="190">
        <v>1</v>
      </c>
      <c r="MW39" s="190">
        <v>15000</v>
      </c>
      <c r="MX39" s="190">
        <v>0</v>
      </c>
      <c r="MY39" s="190">
        <f t="shared" si="53"/>
        <v>15000</v>
      </c>
      <c r="MZ39" s="191"/>
      <c r="NA39" s="192">
        <v>33</v>
      </c>
      <c r="NB39" s="189" t="s">
        <v>36</v>
      </c>
      <c r="NC39" s="190">
        <v>0</v>
      </c>
      <c r="ND39" s="190">
        <f t="shared" si="54"/>
        <v>31600668</v>
      </c>
      <c r="NE39" s="190">
        <f t="shared" si="0"/>
        <v>2056166.6666666667</v>
      </c>
      <c r="NF39" s="190">
        <f t="shared" si="1"/>
        <v>33656834.666666664</v>
      </c>
      <c r="NG39" s="9"/>
    </row>
    <row r="40" spans="1:371" ht="15.75" hidden="1">
      <c r="A40" s="188">
        <v>34</v>
      </c>
      <c r="B40" s="189" t="s">
        <v>37</v>
      </c>
      <c r="C40" s="190">
        <v>0</v>
      </c>
      <c r="D40" s="190">
        <v>0</v>
      </c>
      <c r="E40" s="190">
        <v>0</v>
      </c>
      <c r="F40" s="190">
        <f t="shared" si="2"/>
        <v>0</v>
      </c>
      <c r="G40" s="191"/>
      <c r="H40" s="192">
        <v>34</v>
      </c>
      <c r="I40" s="189" t="s">
        <v>37</v>
      </c>
      <c r="J40" s="190">
        <v>51584</v>
      </c>
      <c r="K40" s="190">
        <v>30674400</v>
      </c>
      <c r="L40" s="190">
        <v>0</v>
      </c>
      <c r="M40" s="190">
        <f t="shared" si="3"/>
        <v>30674400</v>
      </c>
      <c r="N40" s="191"/>
      <c r="O40" s="192">
        <v>34</v>
      </c>
      <c r="P40" s="189" t="s">
        <v>37</v>
      </c>
      <c r="Q40" s="190">
        <v>572</v>
      </c>
      <c r="R40" s="190">
        <v>171600</v>
      </c>
      <c r="S40" s="190">
        <v>0</v>
      </c>
      <c r="T40" s="190">
        <f t="shared" si="4"/>
        <v>171600</v>
      </c>
      <c r="U40" s="191"/>
      <c r="V40" s="192">
        <v>34</v>
      </c>
      <c r="W40" s="189" t="s">
        <v>37</v>
      </c>
      <c r="X40" s="190">
        <v>56270</v>
      </c>
      <c r="Y40" s="190">
        <v>14067500</v>
      </c>
      <c r="Z40" s="190">
        <v>0</v>
      </c>
      <c r="AA40" s="190">
        <f t="shared" si="5"/>
        <v>14067500</v>
      </c>
      <c r="AB40" s="191"/>
      <c r="AC40" s="192">
        <v>34</v>
      </c>
      <c r="AD40" s="189" t="s">
        <v>37</v>
      </c>
      <c r="AE40" s="190">
        <v>893</v>
      </c>
      <c r="AF40" s="190">
        <v>178600</v>
      </c>
      <c r="AG40" s="190">
        <v>0</v>
      </c>
      <c r="AH40" s="190">
        <f t="shared" si="6"/>
        <v>178600</v>
      </c>
      <c r="AI40" s="191"/>
      <c r="AJ40" s="192">
        <v>34</v>
      </c>
      <c r="AK40" s="189" t="s">
        <v>37</v>
      </c>
      <c r="AL40" s="190">
        <v>410</v>
      </c>
      <c r="AM40" s="190">
        <v>61500</v>
      </c>
      <c r="AN40" s="190">
        <v>0</v>
      </c>
      <c r="AO40" s="190">
        <f t="shared" si="7"/>
        <v>61500</v>
      </c>
      <c r="AP40" s="191"/>
      <c r="AQ40" s="192">
        <v>34</v>
      </c>
      <c r="AR40" s="189" t="s">
        <v>37</v>
      </c>
      <c r="AS40" s="209">
        <v>572</v>
      </c>
      <c r="AT40" s="190">
        <v>114400</v>
      </c>
      <c r="AU40" s="190">
        <v>0</v>
      </c>
      <c r="AV40" s="190">
        <f t="shared" si="8"/>
        <v>114400</v>
      </c>
      <c r="AW40" s="191"/>
      <c r="AX40" s="192">
        <v>34</v>
      </c>
      <c r="AY40" s="189" t="s">
        <v>37</v>
      </c>
      <c r="AZ40" s="190">
        <v>572</v>
      </c>
      <c r="BA40" s="190">
        <v>57200</v>
      </c>
      <c r="BB40" s="190">
        <v>0</v>
      </c>
      <c r="BC40" s="190">
        <f t="shared" si="9"/>
        <v>57200</v>
      </c>
      <c r="BD40" s="191"/>
      <c r="BE40" s="192">
        <v>34</v>
      </c>
      <c r="BF40" s="189" t="s">
        <v>37</v>
      </c>
      <c r="BG40" s="190">
        <v>572</v>
      </c>
      <c r="BH40" s="190">
        <v>171600</v>
      </c>
      <c r="BI40" s="190">
        <v>0</v>
      </c>
      <c r="BJ40" s="190">
        <f t="shared" si="10"/>
        <v>171600</v>
      </c>
      <c r="BK40" s="191"/>
      <c r="BL40" s="192">
        <v>34</v>
      </c>
      <c r="BM40" s="189" t="s">
        <v>37</v>
      </c>
      <c r="BN40" s="190">
        <v>102908</v>
      </c>
      <c r="BO40" s="190">
        <v>25456175</v>
      </c>
      <c r="BP40" s="190">
        <v>0</v>
      </c>
      <c r="BQ40" s="190">
        <f t="shared" si="11"/>
        <v>25456175</v>
      </c>
      <c r="BR40" s="191"/>
      <c r="BS40" s="192">
        <v>34</v>
      </c>
      <c r="BT40" s="189" t="s">
        <v>37</v>
      </c>
      <c r="BU40" s="190">
        <v>5119</v>
      </c>
      <c r="BV40" s="190">
        <v>1279650</v>
      </c>
      <c r="BW40" s="190">
        <v>0</v>
      </c>
      <c r="BX40" s="190">
        <f t="shared" si="12"/>
        <v>1279650</v>
      </c>
      <c r="BY40" s="191"/>
      <c r="BZ40" s="192">
        <v>34</v>
      </c>
      <c r="CA40" s="189" t="s">
        <v>37</v>
      </c>
      <c r="CB40" s="190">
        <v>2897</v>
      </c>
      <c r="CC40" s="190">
        <v>579400</v>
      </c>
      <c r="CD40" s="190">
        <v>0</v>
      </c>
      <c r="CE40" s="190">
        <f t="shared" si="13"/>
        <v>579400</v>
      </c>
      <c r="CF40" s="191"/>
      <c r="CG40" s="192">
        <v>34</v>
      </c>
      <c r="CH40" s="189" t="s">
        <v>37</v>
      </c>
      <c r="CI40" s="190">
        <v>2897</v>
      </c>
      <c r="CJ40" s="190">
        <v>579400</v>
      </c>
      <c r="CK40" s="190">
        <v>0</v>
      </c>
      <c r="CL40" s="190">
        <f t="shared" si="14"/>
        <v>579400</v>
      </c>
      <c r="CM40" s="191"/>
      <c r="CN40" s="192">
        <v>34</v>
      </c>
      <c r="CO40" s="189" t="s">
        <v>37</v>
      </c>
      <c r="CP40" s="190">
        <v>2897</v>
      </c>
      <c r="CQ40" s="190">
        <v>1303650</v>
      </c>
      <c r="CR40" s="190">
        <v>0</v>
      </c>
      <c r="CS40" s="190">
        <f t="shared" si="15"/>
        <v>1303650</v>
      </c>
      <c r="CT40" s="191"/>
      <c r="CU40" s="192">
        <v>34</v>
      </c>
      <c r="CV40" s="189" t="s">
        <v>37</v>
      </c>
      <c r="CW40" s="190">
        <v>5038</v>
      </c>
      <c r="CX40" s="190">
        <v>755700</v>
      </c>
      <c r="CY40" s="190">
        <v>0</v>
      </c>
      <c r="CZ40" s="190">
        <f t="shared" si="16"/>
        <v>755700</v>
      </c>
      <c r="DA40" s="191"/>
      <c r="DB40" s="192">
        <v>34</v>
      </c>
      <c r="DC40" s="189" t="s">
        <v>37</v>
      </c>
      <c r="DD40" s="190">
        <v>100</v>
      </c>
      <c r="DE40" s="190">
        <v>15000</v>
      </c>
      <c r="DF40" s="190">
        <v>0</v>
      </c>
      <c r="DG40" s="190">
        <f t="shared" si="17"/>
        <v>15000</v>
      </c>
      <c r="DH40" s="191"/>
      <c r="DI40" s="192">
        <v>34</v>
      </c>
      <c r="DJ40" s="189" t="s">
        <v>37</v>
      </c>
      <c r="DK40" s="190">
        <v>900</v>
      </c>
      <c r="DL40" s="190">
        <v>450000</v>
      </c>
      <c r="DM40" s="190">
        <v>0</v>
      </c>
      <c r="DN40" s="190">
        <f t="shared" si="18"/>
        <v>450000</v>
      </c>
      <c r="DO40" s="191"/>
      <c r="DP40" s="192">
        <v>34</v>
      </c>
      <c r="DQ40" s="189" t="s">
        <v>37</v>
      </c>
      <c r="DR40" s="190">
        <v>287</v>
      </c>
      <c r="DS40" s="190">
        <v>287000</v>
      </c>
      <c r="DT40" s="190">
        <v>0</v>
      </c>
      <c r="DU40" s="190">
        <f t="shared" si="19"/>
        <v>287000</v>
      </c>
      <c r="DV40" s="191"/>
      <c r="DW40" s="192">
        <v>34</v>
      </c>
      <c r="DX40" s="189" t="s">
        <v>37</v>
      </c>
      <c r="DY40" s="190">
        <v>2961</v>
      </c>
      <c r="DZ40" s="190">
        <v>296100</v>
      </c>
      <c r="EA40" s="190">
        <v>0</v>
      </c>
      <c r="EB40" s="190">
        <f t="shared" si="20"/>
        <v>296100</v>
      </c>
      <c r="EC40" s="191"/>
      <c r="ED40" s="192">
        <v>34</v>
      </c>
      <c r="EE40" s="189" t="s">
        <v>37</v>
      </c>
      <c r="EF40" s="190">
        <v>572</v>
      </c>
      <c r="EG40" s="190">
        <v>228800</v>
      </c>
      <c r="EH40" s="190">
        <v>0</v>
      </c>
      <c r="EI40" s="190">
        <f t="shared" si="21"/>
        <v>228800</v>
      </c>
      <c r="EJ40" s="191"/>
      <c r="EK40" s="192">
        <v>34</v>
      </c>
      <c r="EL40" s="189" t="s">
        <v>37</v>
      </c>
      <c r="EM40" s="190">
        <v>0</v>
      </c>
      <c r="EN40" s="190">
        <v>420000</v>
      </c>
      <c r="EO40" s="190">
        <v>202300</v>
      </c>
      <c r="EP40" s="190">
        <f t="shared" si="22"/>
        <v>622300</v>
      </c>
      <c r="EQ40" s="191"/>
      <c r="ER40" s="192">
        <v>34</v>
      </c>
      <c r="ES40" s="189" t="s">
        <v>37</v>
      </c>
      <c r="ET40" s="190">
        <v>0</v>
      </c>
      <c r="EU40" s="190">
        <v>0</v>
      </c>
      <c r="EV40" s="190">
        <v>0</v>
      </c>
      <c r="EW40" s="190">
        <f t="shared" si="23"/>
        <v>0</v>
      </c>
      <c r="EX40" s="191"/>
      <c r="EY40" s="192">
        <v>34</v>
      </c>
      <c r="EZ40" s="189" t="s">
        <v>37</v>
      </c>
      <c r="FA40" s="190">
        <v>0</v>
      </c>
      <c r="FB40" s="190">
        <v>0</v>
      </c>
      <c r="FC40" s="190">
        <v>0</v>
      </c>
      <c r="FD40" s="190">
        <f t="shared" si="24"/>
        <v>0</v>
      </c>
      <c r="FE40" s="191"/>
      <c r="FF40" s="192">
        <v>34</v>
      </c>
      <c r="FG40" s="189" t="s">
        <v>37</v>
      </c>
      <c r="FH40" s="190">
        <v>0</v>
      </c>
      <c r="FI40" s="190">
        <v>0</v>
      </c>
      <c r="FJ40" s="190">
        <v>0</v>
      </c>
      <c r="FK40" s="190">
        <f t="shared" si="25"/>
        <v>0</v>
      </c>
      <c r="FL40" s="191"/>
      <c r="FM40" s="192">
        <v>34</v>
      </c>
      <c r="FN40" s="189" t="s">
        <v>37</v>
      </c>
      <c r="FO40" s="190">
        <v>3823905</v>
      </c>
      <c r="FP40" s="190">
        <v>0</v>
      </c>
      <c r="FQ40" s="190">
        <v>0</v>
      </c>
      <c r="FR40" s="190">
        <f t="shared" si="26"/>
        <v>0</v>
      </c>
      <c r="FS40" s="191"/>
      <c r="FT40" s="192">
        <v>34</v>
      </c>
      <c r="FU40" s="189" t="s">
        <v>37</v>
      </c>
      <c r="FV40" s="190">
        <v>512</v>
      </c>
      <c r="FW40" s="190">
        <v>128000</v>
      </c>
      <c r="FX40" s="190">
        <v>15500</v>
      </c>
      <c r="FY40" s="190">
        <f t="shared" si="27"/>
        <v>143500</v>
      </c>
      <c r="FZ40" s="191"/>
      <c r="GA40" s="192">
        <v>34</v>
      </c>
      <c r="GB40" s="189" t="s">
        <v>37</v>
      </c>
      <c r="GC40" s="190">
        <v>306</v>
      </c>
      <c r="GD40" s="190">
        <v>122400</v>
      </c>
      <c r="GE40" s="190">
        <v>15200</v>
      </c>
      <c r="GF40" s="190">
        <f t="shared" si="28"/>
        <v>137600</v>
      </c>
      <c r="GG40" s="191"/>
      <c r="GH40" s="192">
        <v>34</v>
      </c>
      <c r="GI40" s="189" t="s">
        <v>37</v>
      </c>
      <c r="GJ40" s="190">
        <v>206</v>
      </c>
      <c r="GK40" s="190">
        <v>123600</v>
      </c>
      <c r="GL40" s="190">
        <v>15000</v>
      </c>
      <c r="GM40" s="190">
        <f t="shared" si="29"/>
        <v>138600</v>
      </c>
      <c r="GN40" s="191"/>
      <c r="GO40" s="192">
        <v>34</v>
      </c>
      <c r="GP40" s="189" t="s">
        <v>37</v>
      </c>
      <c r="GQ40" s="190">
        <v>840</v>
      </c>
      <c r="GR40" s="190">
        <v>84000</v>
      </c>
      <c r="GS40" s="190">
        <v>0</v>
      </c>
      <c r="GT40" s="190">
        <f t="shared" si="30"/>
        <v>84000</v>
      </c>
      <c r="GU40" s="191"/>
      <c r="GV40" s="192">
        <v>34</v>
      </c>
      <c r="GW40" s="189" t="s">
        <v>37</v>
      </c>
      <c r="GX40" s="190">
        <v>0</v>
      </c>
      <c r="GY40" s="190">
        <v>5000</v>
      </c>
      <c r="GZ40" s="190">
        <v>0</v>
      </c>
      <c r="HA40" s="190">
        <f t="shared" si="31"/>
        <v>5000</v>
      </c>
      <c r="HB40" s="191"/>
      <c r="HC40" s="192">
        <v>34</v>
      </c>
      <c r="HD40" s="189" t="s">
        <v>37</v>
      </c>
      <c r="HE40" s="190">
        <v>2919</v>
      </c>
      <c r="HF40" s="190">
        <v>22768200</v>
      </c>
      <c r="HG40" s="190">
        <v>0</v>
      </c>
      <c r="HH40" s="190">
        <f t="shared" si="32"/>
        <v>22768200</v>
      </c>
      <c r="HI40" s="191"/>
      <c r="HJ40" s="192">
        <v>34</v>
      </c>
      <c r="HK40" s="189" t="s">
        <v>37</v>
      </c>
      <c r="HL40" s="190"/>
      <c r="HM40" s="190"/>
      <c r="HN40" s="190"/>
      <c r="HO40" s="190">
        <f t="shared" si="33"/>
        <v>0</v>
      </c>
      <c r="HP40" s="191"/>
      <c r="HQ40" s="192">
        <v>34</v>
      </c>
      <c r="HR40" s="189" t="s">
        <v>37</v>
      </c>
      <c r="HS40" s="190"/>
      <c r="HT40" s="190"/>
      <c r="HU40" s="190">
        <v>0</v>
      </c>
      <c r="HV40" s="190">
        <f t="shared" si="34"/>
        <v>0</v>
      </c>
      <c r="HW40" s="191"/>
      <c r="HX40" s="192">
        <v>34</v>
      </c>
      <c r="HY40" s="189" t="s">
        <v>37</v>
      </c>
      <c r="HZ40" s="190">
        <v>68</v>
      </c>
      <c r="IA40" s="190">
        <v>340000</v>
      </c>
      <c r="IB40" s="190">
        <v>0</v>
      </c>
      <c r="IC40" s="190">
        <f t="shared" si="35"/>
        <v>340000</v>
      </c>
      <c r="ID40" s="191"/>
      <c r="IE40" s="192">
        <v>34</v>
      </c>
      <c r="IF40" s="189" t="s">
        <v>37</v>
      </c>
      <c r="IG40" s="190">
        <v>155</v>
      </c>
      <c r="IH40" s="190">
        <v>9300000</v>
      </c>
      <c r="II40" s="190">
        <v>0</v>
      </c>
      <c r="IJ40" s="190">
        <f t="shared" si="36"/>
        <v>9300000</v>
      </c>
      <c r="IK40" s="191"/>
      <c r="IL40" s="192">
        <v>34</v>
      </c>
      <c r="IM40" s="189" t="s">
        <v>37</v>
      </c>
      <c r="IN40" s="190">
        <v>2973</v>
      </c>
      <c r="IO40" s="190">
        <v>2973000</v>
      </c>
      <c r="IP40" s="190">
        <v>0</v>
      </c>
      <c r="IQ40" s="190">
        <f t="shared" si="37"/>
        <v>2973000</v>
      </c>
      <c r="IR40" s="191"/>
      <c r="IS40" s="192">
        <v>34</v>
      </c>
      <c r="IT40" s="189" t="s">
        <v>37</v>
      </c>
      <c r="IU40" s="190">
        <v>17</v>
      </c>
      <c r="IV40" s="190">
        <v>59500</v>
      </c>
      <c r="IW40" s="190">
        <v>0</v>
      </c>
      <c r="IX40" s="190">
        <f t="shared" si="38"/>
        <v>59500</v>
      </c>
      <c r="IY40" s="191"/>
      <c r="IZ40" s="192">
        <v>34</v>
      </c>
      <c r="JA40" s="189" t="s">
        <v>37</v>
      </c>
      <c r="JB40" s="190">
        <v>2875</v>
      </c>
      <c r="JC40" s="190">
        <v>5175000</v>
      </c>
      <c r="JD40" s="190">
        <v>0</v>
      </c>
      <c r="JE40" s="190">
        <f t="shared" si="39"/>
        <v>5175000</v>
      </c>
      <c r="JF40" s="191"/>
      <c r="JG40" s="192">
        <v>34</v>
      </c>
      <c r="JH40" s="189" t="s">
        <v>37</v>
      </c>
      <c r="JI40" s="190">
        <v>0</v>
      </c>
      <c r="JJ40" s="190">
        <v>0</v>
      </c>
      <c r="JK40" s="190">
        <v>0</v>
      </c>
      <c r="JL40" s="190">
        <f t="shared" si="40"/>
        <v>0</v>
      </c>
      <c r="JM40" s="191"/>
      <c r="JN40" s="192">
        <v>34</v>
      </c>
      <c r="JO40" s="189" t="s">
        <v>37</v>
      </c>
      <c r="JP40" s="190">
        <v>0</v>
      </c>
      <c r="JQ40" s="190">
        <v>10050000</v>
      </c>
      <c r="JR40" s="190">
        <v>0</v>
      </c>
      <c r="JS40" s="190">
        <f t="shared" si="41"/>
        <v>10050000</v>
      </c>
      <c r="JT40" s="191"/>
      <c r="JU40" s="192">
        <v>34</v>
      </c>
      <c r="JV40" s="189" t="s">
        <v>37</v>
      </c>
      <c r="JW40" s="190">
        <v>2302</v>
      </c>
      <c r="JX40" s="190">
        <v>1035900</v>
      </c>
      <c r="JY40" s="190">
        <v>0</v>
      </c>
      <c r="JZ40" s="190">
        <f t="shared" si="42"/>
        <v>1035900</v>
      </c>
      <c r="KA40" s="191"/>
      <c r="KB40" s="192">
        <v>34</v>
      </c>
      <c r="KC40" s="189" t="s">
        <v>37</v>
      </c>
      <c r="KD40" s="190">
        <v>3057.1248679409805</v>
      </c>
      <c r="KE40" s="190">
        <v>17700000</v>
      </c>
      <c r="KF40" s="190">
        <v>0</v>
      </c>
      <c r="KG40" s="190">
        <f t="shared" si="43"/>
        <v>17700000</v>
      </c>
      <c r="KH40" s="191"/>
      <c r="KI40" s="192">
        <v>34</v>
      </c>
      <c r="KJ40" s="189" t="s">
        <v>37</v>
      </c>
      <c r="KK40" s="190">
        <v>0</v>
      </c>
      <c r="KL40" s="190">
        <v>0</v>
      </c>
      <c r="KM40" s="190">
        <v>0</v>
      </c>
      <c r="KN40" s="190">
        <f t="shared" si="44"/>
        <v>0</v>
      </c>
      <c r="KO40" s="191"/>
      <c r="KP40" s="192">
        <v>34</v>
      </c>
      <c r="KQ40" s="189" t="s">
        <v>37</v>
      </c>
      <c r="KR40" s="190">
        <v>0</v>
      </c>
      <c r="KS40" s="190">
        <v>0</v>
      </c>
      <c r="KT40" s="190">
        <v>0</v>
      </c>
      <c r="KU40" s="190">
        <f t="shared" si="45"/>
        <v>0</v>
      </c>
      <c r="KV40" s="191"/>
      <c r="KW40" s="192">
        <v>34</v>
      </c>
      <c r="KX40" s="189" t="s">
        <v>37</v>
      </c>
      <c r="KY40" s="190">
        <v>0</v>
      </c>
      <c r="KZ40" s="190">
        <v>0</v>
      </c>
      <c r="LA40" s="190">
        <v>0</v>
      </c>
      <c r="LB40" s="190">
        <f t="shared" si="46"/>
        <v>0</v>
      </c>
      <c r="LC40" s="191"/>
      <c r="LD40" s="192">
        <v>34</v>
      </c>
      <c r="LE40" s="189" t="s">
        <v>37</v>
      </c>
      <c r="LF40" s="190">
        <v>0</v>
      </c>
      <c r="LG40" s="190">
        <v>80000</v>
      </c>
      <c r="LH40" s="190">
        <v>0</v>
      </c>
      <c r="LI40" s="190">
        <f t="shared" si="47"/>
        <v>80000</v>
      </c>
      <c r="LJ40" s="191"/>
      <c r="LK40" s="192">
        <v>34</v>
      </c>
      <c r="LL40" s="189" t="s">
        <v>37</v>
      </c>
      <c r="LM40" s="190">
        <v>0</v>
      </c>
      <c r="LN40" s="190">
        <v>0</v>
      </c>
      <c r="LO40" s="190">
        <v>0</v>
      </c>
      <c r="LP40" s="190">
        <f t="shared" si="48"/>
        <v>0</v>
      </c>
      <c r="LQ40" s="191"/>
      <c r="LR40" s="192">
        <v>34</v>
      </c>
      <c r="LS40" s="189" t="s">
        <v>37</v>
      </c>
      <c r="LT40" s="190">
        <v>95</v>
      </c>
      <c r="LU40" s="190">
        <v>2486686.4</v>
      </c>
      <c r="LV40" s="190">
        <v>11000000</v>
      </c>
      <c r="LW40" s="190">
        <f t="shared" si="49"/>
        <v>13486686.4</v>
      </c>
      <c r="LX40" s="191"/>
      <c r="LY40" s="192">
        <v>34</v>
      </c>
      <c r="LZ40" s="189" t="s">
        <v>37</v>
      </c>
      <c r="MA40" s="190">
        <v>970</v>
      </c>
      <c r="MB40" s="190">
        <v>104400</v>
      </c>
      <c r="MC40" s="190">
        <v>52200</v>
      </c>
      <c r="MD40" s="190">
        <f t="shared" si="50"/>
        <v>156600</v>
      </c>
      <c r="ME40" s="191"/>
      <c r="MF40" s="192">
        <v>34</v>
      </c>
      <c r="MG40" s="189" t="s">
        <v>37</v>
      </c>
      <c r="MH40" s="190">
        <v>0</v>
      </c>
      <c r="MI40" s="190">
        <v>300000</v>
      </c>
      <c r="MJ40" s="190">
        <v>0</v>
      </c>
      <c r="MK40" s="190">
        <f t="shared" si="51"/>
        <v>300000</v>
      </c>
      <c r="ML40" s="191"/>
      <c r="MM40" s="192">
        <v>34</v>
      </c>
      <c r="MN40" s="189" t="s">
        <v>37</v>
      </c>
      <c r="MO40" s="190">
        <v>273</v>
      </c>
      <c r="MP40" s="190">
        <v>16380</v>
      </c>
      <c r="MQ40" s="190">
        <v>0</v>
      </c>
      <c r="MR40" s="190">
        <f t="shared" si="52"/>
        <v>16380</v>
      </c>
      <c r="MS40" s="191"/>
      <c r="MT40" s="192">
        <v>34</v>
      </c>
      <c r="MU40" s="189" t="s">
        <v>37</v>
      </c>
      <c r="MV40" s="190">
        <v>1</v>
      </c>
      <c r="MW40" s="190">
        <v>15000</v>
      </c>
      <c r="MX40" s="190">
        <v>0</v>
      </c>
      <c r="MY40" s="190">
        <f t="shared" si="53"/>
        <v>15000</v>
      </c>
      <c r="MZ40" s="191"/>
      <c r="NA40" s="192">
        <v>34</v>
      </c>
      <c r="NB40" s="189" t="s">
        <v>37</v>
      </c>
      <c r="NC40" s="190">
        <v>0</v>
      </c>
      <c r="ND40" s="190">
        <f t="shared" si="54"/>
        <v>150014741.40000001</v>
      </c>
      <c r="NE40" s="190">
        <f t="shared" si="0"/>
        <v>11300200</v>
      </c>
      <c r="NF40" s="190">
        <f t="shared" si="1"/>
        <v>161314941.40000001</v>
      </c>
      <c r="NG40" s="9"/>
    </row>
    <row r="41" spans="1:371" ht="15.75" hidden="1">
      <c r="A41" s="188">
        <v>35</v>
      </c>
      <c r="B41" s="189" t="s">
        <v>38</v>
      </c>
      <c r="C41" s="190">
        <v>0</v>
      </c>
      <c r="D41" s="190">
        <v>0</v>
      </c>
      <c r="E41" s="190">
        <v>0</v>
      </c>
      <c r="F41" s="190">
        <f t="shared" si="2"/>
        <v>0</v>
      </c>
      <c r="G41" s="191"/>
      <c r="H41" s="192">
        <v>35</v>
      </c>
      <c r="I41" s="189" t="s">
        <v>38</v>
      </c>
      <c r="J41" s="190">
        <v>41002</v>
      </c>
      <c r="K41" s="190">
        <v>24386800</v>
      </c>
      <c r="L41" s="190">
        <v>0</v>
      </c>
      <c r="M41" s="190">
        <f t="shared" si="3"/>
        <v>24386800</v>
      </c>
      <c r="N41" s="191"/>
      <c r="O41" s="192">
        <v>35</v>
      </c>
      <c r="P41" s="189" t="s">
        <v>38</v>
      </c>
      <c r="Q41" s="190">
        <v>2973</v>
      </c>
      <c r="R41" s="190">
        <v>891900</v>
      </c>
      <c r="S41" s="190">
        <v>0</v>
      </c>
      <c r="T41" s="190">
        <f t="shared" si="4"/>
        <v>891900</v>
      </c>
      <c r="U41" s="191"/>
      <c r="V41" s="192">
        <v>35</v>
      </c>
      <c r="W41" s="189" t="s">
        <v>38</v>
      </c>
      <c r="X41" s="190">
        <v>49380</v>
      </c>
      <c r="Y41" s="190">
        <v>12345000</v>
      </c>
      <c r="Z41" s="190">
        <v>0</v>
      </c>
      <c r="AA41" s="190">
        <f t="shared" si="5"/>
        <v>12345000</v>
      </c>
      <c r="AB41" s="191"/>
      <c r="AC41" s="192">
        <v>35</v>
      </c>
      <c r="AD41" s="189" t="s">
        <v>38</v>
      </c>
      <c r="AE41" s="190">
        <v>496</v>
      </c>
      <c r="AF41" s="190">
        <v>99200</v>
      </c>
      <c r="AG41" s="190">
        <v>0</v>
      </c>
      <c r="AH41" s="190">
        <f t="shared" si="6"/>
        <v>99200</v>
      </c>
      <c r="AI41" s="191"/>
      <c r="AJ41" s="192">
        <v>35</v>
      </c>
      <c r="AK41" s="189" t="s">
        <v>38</v>
      </c>
      <c r="AL41" s="190">
        <v>410</v>
      </c>
      <c r="AM41" s="190">
        <v>61500</v>
      </c>
      <c r="AN41" s="190">
        <v>0</v>
      </c>
      <c r="AO41" s="190">
        <f t="shared" si="7"/>
        <v>61500</v>
      </c>
      <c r="AP41" s="191"/>
      <c r="AQ41" s="192">
        <v>35</v>
      </c>
      <c r="AR41" s="189" t="s">
        <v>38</v>
      </c>
      <c r="AS41" s="209">
        <v>2973</v>
      </c>
      <c r="AT41" s="190">
        <v>594600</v>
      </c>
      <c r="AU41" s="190">
        <v>0</v>
      </c>
      <c r="AV41" s="190">
        <f t="shared" si="8"/>
        <v>594600</v>
      </c>
      <c r="AW41" s="191"/>
      <c r="AX41" s="192">
        <v>35</v>
      </c>
      <c r="AY41" s="189" t="s">
        <v>38</v>
      </c>
      <c r="AZ41" s="190"/>
      <c r="BA41" s="190">
        <v>0</v>
      </c>
      <c r="BB41" s="190">
        <v>0</v>
      </c>
      <c r="BC41" s="190">
        <f t="shared" si="9"/>
        <v>0</v>
      </c>
      <c r="BD41" s="191"/>
      <c r="BE41" s="192">
        <v>35</v>
      </c>
      <c r="BF41" s="189" t="s">
        <v>38</v>
      </c>
      <c r="BG41" s="190">
        <v>2973</v>
      </c>
      <c r="BH41" s="190">
        <v>891900</v>
      </c>
      <c r="BI41" s="190">
        <v>0</v>
      </c>
      <c r="BJ41" s="190">
        <f t="shared" si="10"/>
        <v>891900</v>
      </c>
      <c r="BK41" s="191"/>
      <c r="BL41" s="192">
        <v>35</v>
      </c>
      <c r="BM41" s="189" t="s">
        <v>38</v>
      </c>
      <c r="BN41" s="190">
        <v>89438</v>
      </c>
      <c r="BO41" s="190">
        <v>23666000</v>
      </c>
      <c r="BP41" s="190">
        <v>0</v>
      </c>
      <c r="BQ41" s="190">
        <f t="shared" si="11"/>
        <v>23666000</v>
      </c>
      <c r="BR41" s="191"/>
      <c r="BS41" s="192">
        <v>35</v>
      </c>
      <c r="BT41" s="189" t="s">
        <v>38</v>
      </c>
      <c r="BU41" s="190">
        <v>0</v>
      </c>
      <c r="BV41" s="190">
        <v>0</v>
      </c>
      <c r="BW41" s="190">
        <v>0</v>
      </c>
      <c r="BX41" s="190">
        <f t="shared" si="12"/>
        <v>0</v>
      </c>
      <c r="BY41" s="191"/>
      <c r="BZ41" s="192">
        <v>35</v>
      </c>
      <c r="CA41" s="189" t="s">
        <v>38</v>
      </c>
      <c r="CB41" s="190">
        <v>2801</v>
      </c>
      <c r="CC41" s="190">
        <v>560200</v>
      </c>
      <c r="CD41" s="190">
        <v>0</v>
      </c>
      <c r="CE41" s="190">
        <f t="shared" si="13"/>
        <v>560200</v>
      </c>
      <c r="CF41" s="191"/>
      <c r="CG41" s="192">
        <v>35</v>
      </c>
      <c r="CH41" s="189" t="s">
        <v>38</v>
      </c>
      <c r="CI41" s="190">
        <v>2801</v>
      </c>
      <c r="CJ41" s="190">
        <v>560200</v>
      </c>
      <c r="CK41" s="190">
        <v>0</v>
      </c>
      <c r="CL41" s="190">
        <f t="shared" si="14"/>
        <v>560200</v>
      </c>
      <c r="CM41" s="191"/>
      <c r="CN41" s="192">
        <v>35</v>
      </c>
      <c r="CO41" s="189" t="s">
        <v>38</v>
      </c>
      <c r="CP41" s="190">
        <v>2801</v>
      </c>
      <c r="CQ41" s="190">
        <v>1260450</v>
      </c>
      <c r="CR41" s="190">
        <v>0</v>
      </c>
      <c r="CS41" s="190">
        <f t="shared" si="15"/>
        <v>1260450</v>
      </c>
      <c r="CT41" s="191"/>
      <c r="CU41" s="192">
        <v>35</v>
      </c>
      <c r="CV41" s="189" t="s">
        <v>38</v>
      </c>
      <c r="CW41" s="190">
        <v>3933</v>
      </c>
      <c r="CX41" s="190">
        <v>589950</v>
      </c>
      <c r="CY41" s="190">
        <v>0</v>
      </c>
      <c r="CZ41" s="190">
        <f t="shared" si="16"/>
        <v>589950</v>
      </c>
      <c r="DA41" s="191"/>
      <c r="DB41" s="192">
        <v>35</v>
      </c>
      <c r="DC41" s="189" t="s">
        <v>38</v>
      </c>
      <c r="DD41" s="190">
        <v>100</v>
      </c>
      <c r="DE41" s="190">
        <v>15000</v>
      </c>
      <c r="DF41" s="190">
        <v>0</v>
      </c>
      <c r="DG41" s="190">
        <f t="shared" si="17"/>
        <v>15000</v>
      </c>
      <c r="DH41" s="191"/>
      <c r="DI41" s="192">
        <v>35</v>
      </c>
      <c r="DJ41" s="189" t="s">
        <v>38</v>
      </c>
      <c r="DK41" s="190">
        <v>100</v>
      </c>
      <c r="DL41" s="190">
        <v>50000</v>
      </c>
      <c r="DM41" s="190">
        <v>0</v>
      </c>
      <c r="DN41" s="190">
        <f t="shared" si="18"/>
        <v>50000</v>
      </c>
      <c r="DO41" s="191"/>
      <c r="DP41" s="192">
        <v>35</v>
      </c>
      <c r="DQ41" s="189" t="s">
        <v>38</v>
      </c>
      <c r="DR41" s="190">
        <v>567</v>
      </c>
      <c r="DS41" s="190">
        <v>567000</v>
      </c>
      <c r="DT41" s="190">
        <v>0</v>
      </c>
      <c r="DU41" s="190">
        <f t="shared" si="19"/>
        <v>567000</v>
      </c>
      <c r="DV41" s="191"/>
      <c r="DW41" s="192">
        <v>35</v>
      </c>
      <c r="DX41" s="189" t="s">
        <v>38</v>
      </c>
      <c r="DY41" s="190">
        <v>5025</v>
      </c>
      <c r="DZ41" s="190">
        <v>502500</v>
      </c>
      <c r="EA41" s="190">
        <v>0</v>
      </c>
      <c r="EB41" s="190">
        <f t="shared" si="20"/>
        <v>502500</v>
      </c>
      <c r="EC41" s="191"/>
      <c r="ED41" s="192">
        <v>35</v>
      </c>
      <c r="EE41" s="189" t="s">
        <v>38</v>
      </c>
      <c r="EF41" s="190">
        <v>0</v>
      </c>
      <c r="EG41" s="190">
        <v>0</v>
      </c>
      <c r="EH41" s="190">
        <v>0</v>
      </c>
      <c r="EI41" s="190">
        <f t="shared" si="21"/>
        <v>0</v>
      </c>
      <c r="EJ41" s="191"/>
      <c r="EK41" s="192">
        <v>35</v>
      </c>
      <c r="EL41" s="189" t="s">
        <v>38</v>
      </c>
      <c r="EM41" s="190">
        <v>0</v>
      </c>
      <c r="EN41" s="190">
        <v>420000</v>
      </c>
      <c r="EO41" s="190">
        <v>168933.33333333334</v>
      </c>
      <c r="EP41" s="190">
        <f t="shared" si="22"/>
        <v>588933.33333333337</v>
      </c>
      <c r="EQ41" s="191"/>
      <c r="ER41" s="192">
        <v>35</v>
      </c>
      <c r="ES41" s="189" t="s">
        <v>38</v>
      </c>
      <c r="ET41" s="190">
        <v>0</v>
      </c>
      <c r="EU41" s="190">
        <v>0</v>
      </c>
      <c r="EV41" s="190">
        <v>0</v>
      </c>
      <c r="EW41" s="190">
        <f t="shared" si="23"/>
        <v>0</v>
      </c>
      <c r="EX41" s="191"/>
      <c r="EY41" s="192">
        <v>35</v>
      </c>
      <c r="EZ41" s="189" t="s">
        <v>38</v>
      </c>
      <c r="FA41" s="190">
        <v>0</v>
      </c>
      <c r="FB41" s="190">
        <v>0</v>
      </c>
      <c r="FC41" s="190">
        <v>0</v>
      </c>
      <c r="FD41" s="190">
        <f t="shared" si="24"/>
        <v>0</v>
      </c>
      <c r="FE41" s="191"/>
      <c r="FF41" s="192">
        <v>35</v>
      </c>
      <c r="FG41" s="189" t="s">
        <v>38</v>
      </c>
      <c r="FH41" s="190">
        <v>0</v>
      </c>
      <c r="FI41" s="190">
        <v>0</v>
      </c>
      <c r="FJ41" s="190">
        <v>0</v>
      </c>
      <c r="FK41" s="190">
        <f t="shared" si="25"/>
        <v>0</v>
      </c>
      <c r="FL41" s="191"/>
      <c r="FM41" s="192">
        <v>35</v>
      </c>
      <c r="FN41" s="189" t="s">
        <v>38</v>
      </c>
      <c r="FO41" s="190">
        <v>3710465</v>
      </c>
      <c r="FP41" s="190">
        <v>0</v>
      </c>
      <c r="FQ41" s="190">
        <v>0</v>
      </c>
      <c r="FR41" s="190">
        <f t="shared" si="26"/>
        <v>0</v>
      </c>
      <c r="FS41" s="191"/>
      <c r="FT41" s="192">
        <v>35</v>
      </c>
      <c r="FU41" s="189" t="s">
        <v>38</v>
      </c>
      <c r="FV41" s="190">
        <v>632</v>
      </c>
      <c r="FW41" s="190">
        <v>158000</v>
      </c>
      <c r="FX41" s="190">
        <v>17500</v>
      </c>
      <c r="FY41" s="190">
        <f t="shared" si="27"/>
        <v>175500</v>
      </c>
      <c r="FZ41" s="191"/>
      <c r="GA41" s="192">
        <v>35</v>
      </c>
      <c r="GB41" s="189" t="s">
        <v>38</v>
      </c>
      <c r="GC41" s="190">
        <v>378</v>
      </c>
      <c r="GD41" s="190">
        <v>151200</v>
      </c>
      <c r="GE41" s="190">
        <v>18800</v>
      </c>
      <c r="GF41" s="190">
        <f t="shared" si="28"/>
        <v>170000</v>
      </c>
      <c r="GG41" s="191"/>
      <c r="GH41" s="192">
        <v>35</v>
      </c>
      <c r="GI41" s="189" t="s">
        <v>38</v>
      </c>
      <c r="GJ41" s="190">
        <v>254</v>
      </c>
      <c r="GK41" s="190">
        <v>152400</v>
      </c>
      <c r="GL41" s="190">
        <v>18000</v>
      </c>
      <c r="GM41" s="190">
        <f t="shared" si="29"/>
        <v>170400</v>
      </c>
      <c r="GN41" s="191"/>
      <c r="GO41" s="192">
        <v>35</v>
      </c>
      <c r="GP41" s="189" t="s">
        <v>38</v>
      </c>
      <c r="GQ41" s="190">
        <v>300</v>
      </c>
      <c r="GR41" s="190">
        <v>30000</v>
      </c>
      <c r="GS41" s="190">
        <v>0</v>
      </c>
      <c r="GT41" s="190">
        <f t="shared" si="30"/>
        <v>30000</v>
      </c>
      <c r="GU41" s="191"/>
      <c r="GV41" s="192">
        <v>35</v>
      </c>
      <c r="GW41" s="189" t="s">
        <v>38</v>
      </c>
      <c r="GX41" s="190">
        <v>0</v>
      </c>
      <c r="GY41" s="190">
        <v>5000</v>
      </c>
      <c r="GZ41" s="190">
        <v>0</v>
      </c>
      <c r="HA41" s="190">
        <f t="shared" si="31"/>
        <v>5000</v>
      </c>
      <c r="HB41" s="191"/>
      <c r="HC41" s="192">
        <v>35</v>
      </c>
      <c r="HD41" s="189" t="s">
        <v>38</v>
      </c>
      <c r="HE41" s="190">
        <v>2822</v>
      </c>
      <c r="HF41" s="190">
        <v>22011600</v>
      </c>
      <c r="HG41" s="190">
        <v>0</v>
      </c>
      <c r="HH41" s="190">
        <f t="shared" si="32"/>
        <v>22011600</v>
      </c>
      <c r="HI41" s="191"/>
      <c r="HJ41" s="192">
        <v>35</v>
      </c>
      <c r="HK41" s="189" t="s">
        <v>38</v>
      </c>
      <c r="HL41" s="190"/>
      <c r="HM41" s="190"/>
      <c r="HN41" s="190"/>
      <c r="HO41" s="190">
        <f t="shared" si="33"/>
        <v>0</v>
      </c>
      <c r="HP41" s="191"/>
      <c r="HQ41" s="192">
        <v>35</v>
      </c>
      <c r="HR41" s="189" t="s">
        <v>38</v>
      </c>
      <c r="HS41" s="190"/>
      <c r="HT41" s="190"/>
      <c r="HU41" s="190">
        <v>0</v>
      </c>
      <c r="HV41" s="190">
        <f t="shared" si="34"/>
        <v>0</v>
      </c>
      <c r="HW41" s="191"/>
      <c r="HX41" s="192">
        <v>35</v>
      </c>
      <c r="HY41" s="189" t="s">
        <v>38</v>
      </c>
      <c r="HZ41" s="190">
        <v>76</v>
      </c>
      <c r="IA41" s="190">
        <v>380000</v>
      </c>
      <c r="IB41" s="190">
        <v>0</v>
      </c>
      <c r="IC41" s="190">
        <f t="shared" si="35"/>
        <v>380000</v>
      </c>
      <c r="ID41" s="191"/>
      <c r="IE41" s="192">
        <v>35</v>
      </c>
      <c r="IF41" s="189" t="s">
        <v>38</v>
      </c>
      <c r="IG41" s="190">
        <v>149</v>
      </c>
      <c r="IH41" s="190">
        <v>8940000</v>
      </c>
      <c r="II41" s="190">
        <v>0</v>
      </c>
      <c r="IJ41" s="190">
        <f t="shared" si="36"/>
        <v>8940000</v>
      </c>
      <c r="IK41" s="191"/>
      <c r="IL41" s="192">
        <v>35</v>
      </c>
      <c r="IM41" s="189" t="s">
        <v>38</v>
      </c>
      <c r="IN41" s="190">
        <v>2875</v>
      </c>
      <c r="IO41" s="190">
        <v>2875000</v>
      </c>
      <c r="IP41" s="190">
        <v>0</v>
      </c>
      <c r="IQ41" s="190">
        <f t="shared" si="37"/>
        <v>2875000</v>
      </c>
      <c r="IR41" s="191"/>
      <c r="IS41" s="192">
        <v>35</v>
      </c>
      <c r="IT41" s="189" t="s">
        <v>38</v>
      </c>
      <c r="IU41" s="190">
        <v>19</v>
      </c>
      <c r="IV41" s="190">
        <v>66500</v>
      </c>
      <c r="IW41" s="190">
        <v>0</v>
      </c>
      <c r="IX41" s="190">
        <f t="shared" si="38"/>
        <v>66500</v>
      </c>
      <c r="IY41" s="191"/>
      <c r="IZ41" s="192">
        <v>35</v>
      </c>
      <c r="JA41" s="189" t="s">
        <v>38</v>
      </c>
      <c r="JB41" s="190">
        <v>3600</v>
      </c>
      <c r="JC41" s="190">
        <v>6480000</v>
      </c>
      <c r="JD41" s="190">
        <v>0</v>
      </c>
      <c r="JE41" s="190">
        <f t="shared" si="39"/>
        <v>6480000</v>
      </c>
      <c r="JF41" s="191"/>
      <c r="JG41" s="192">
        <v>35</v>
      </c>
      <c r="JH41" s="189" t="s">
        <v>38</v>
      </c>
      <c r="JI41" s="190">
        <v>0</v>
      </c>
      <c r="JJ41" s="190">
        <v>0</v>
      </c>
      <c r="JK41" s="190">
        <v>0</v>
      </c>
      <c r="JL41" s="190">
        <f t="shared" si="40"/>
        <v>0</v>
      </c>
      <c r="JM41" s="191"/>
      <c r="JN41" s="192">
        <v>35</v>
      </c>
      <c r="JO41" s="189" t="s">
        <v>38</v>
      </c>
      <c r="JP41" s="190">
        <v>0</v>
      </c>
      <c r="JQ41" s="190">
        <v>9842000</v>
      </c>
      <c r="JR41" s="190">
        <v>0</v>
      </c>
      <c r="JS41" s="190">
        <f t="shared" si="41"/>
        <v>9842000</v>
      </c>
      <c r="JT41" s="191"/>
      <c r="JU41" s="192">
        <v>35</v>
      </c>
      <c r="JV41" s="189" t="s">
        <v>38</v>
      </c>
      <c r="JW41" s="190">
        <v>0</v>
      </c>
      <c r="JX41" s="190">
        <v>0</v>
      </c>
      <c r="JY41" s="190">
        <v>0</v>
      </c>
      <c r="JZ41" s="190">
        <f t="shared" si="42"/>
        <v>0</v>
      </c>
      <c r="KA41" s="191"/>
      <c r="KB41" s="192">
        <v>35</v>
      </c>
      <c r="KC41" s="189" t="s">
        <v>38</v>
      </c>
      <c r="KD41" s="190">
        <v>3447.1300260000003</v>
      </c>
      <c r="KE41" s="190">
        <v>21100000</v>
      </c>
      <c r="KF41" s="190">
        <v>0</v>
      </c>
      <c r="KG41" s="190">
        <f t="shared" si="43"/>
        <v>21100000</v>
      </c>
      <c r="KH41" s="191"/>
      <c r="KI41" s="192">
        <v>35</v>
      </c>
      <c r="KJ41" s="189" t="s">
        <v>38</v>
      </c>
      <c r="KK41" s="190">
        <v>0</v>
      </c>
      <c r="KL41" s="190">
        <v>0</v>
      </c>
      <c r="KM41" s="190">
        <v>0</v>
      </c>
      <c r="KN41" s="190">
        <f t="shared" si="44"/>
        <v>0</v>
      </c>
      <c r="KO41" s="191"/>
      <c r="KP41" s="192">
        <v>35</v>
      </c>
      <c r="KQ41" s="189" t="s">
        <v>38</v>
      </c>
      <c r="KR41" s="190">
        <v>0</v>
      </c>
      <c r="KS41" s="190">
        <v>0</v>
      </c>
      <c r="KT41" s="190">
        <v>0</v>
      </c>
      <c r="KU41" s="190">
        <f t="shared" si="45"/>
        <v>0</v>
      </c>
      <c r="KV41" s="191"/>
      <c r="KW41" s="192">
        <v>35</v>
      </c>
      <c r="KX41" s="189" t="s">
        <v>38</v>
      </c>
      <c r="KY41" s="190">
        <v>0</v>
      </c>
      <c r="KZ41" s="190">
        <v>0</v>
      </c>
      <c r="LA41" s="190">
        <v>0</v>
      </c>
      <c r="LB41" s="190">
        <f t="shared" si="46"/>
        <v>0</v>
      </c>
      <c r="LC41" s="191"/>
      <c r="LD41" s="192">
        <v>35</v>
      </c>
      <c r="LE41" s="189" t="s">
        <v>38</v>
      </c>
      <c r="LF41" s="190">
        <v>0</v>
      </c>
      <c r="LG41" s="190">
        <v>25000</v>
      </c>
      <c r="LH41" s="190">
        <v>0</v>
      </c>
      <c r="LI41" s="190">
        <f t="shared" si="47"/>
        <v>25000</v>
      </c>
      <c r="LJ41" s="191"/>
      <c r="LK41" s="192">
        <v>35</v>
      </c>
      <c r="LL41" s="189" t="s">
        <v>38</v>
      </c>
      <c r="LM41" s="190">
        <v>0</v>
      </c>
      <c r="LN41" s="190">
        <v>0</v>
      </c>
      <c r="LO41" s="190">
        <v>0</v>
      </c>
      <c r="LP41" s="190">
        <f t="shared" si="48"/>
        <v>0</v>
      </c>
      <c r="LQ41" s="191"/>
      <c r="LR41" s="192">
        <v>35</v>
      </c>
      <c r="LS41" s="189" t="s">
        <v>38</v>
      </c>
      <c r="LT41" s="190">
        <v>68</v>
      </c>
      <c r="LU41" s="190">
        <v>2546541.6</v>
      </c>
      <c r="LV41" s="190">
        <v>8500000</v>
      </c>
      <c r="LW41" s="190">
        <f t="shared" si="49"/>
        <v>11046541.6</v>
      </c>
      <c r="LX41" s="191"/>
      <c r="LY41" s="192">
        <v>35</v>
      </c>
      <c r="LZ41" s="189" t="s">
        <v>38</v>
      </c>
      <c r="MA41" s="190">
        <v>910</v>
      </c>
      <c r="MB41" s="190">
        <v>76800</v>
      </c>
      <c r="MC41" s="190">
        <v>38400</v>
      </c>
      <c r="MD41" s="190">
        <f t="shared" si="50"/>
        <v>115200</v>
      </c>
      <c r="ME41" s="191"/>
      <c r="MF41" s="192">
        <v>35</v>
      </c>
      <c r="MG41" s="189" t="s">
        <v>38</v>
      </c>
      <c r="MH41" s="190">
        <v>0</v>
      </c>
      <c r="MI41" s="190">
        <v>300000</v>
      </c>
      <c r="MJ41" s="190">
        <v>0</v>
      </c>
      <c r="MK41" s="190">
        <f t="shared" si="51"/>
        <v>300000</v>
      </c>
      <c r="ML41" s="191"/>
      <c r="MM41" s="192">
        <v>35</v>
      </c>
      <c r="MN41" s="189" t="s">
        <v>38</v>
      </c>
      <c r="MO41" s="190">
        <v>293</v>
      </c>
      <c r="MP41" s="190">
        <v>19924</v>
      </c>
      <c r="MQ41" s="190">
        <v>0</v>
      </c>
      <c r="MR41" s="190">
        <f t="shared" si="52"/>
        <v>19924</v>
      </c>
      <c r="MS41" s="191"/>
      <c r="MT41" s="192">
        <v>35</v>
      </c>
      <c r="MU41" s="189" t="s">
        <v>38</v>
      </c>
      <c r="MV41" s="190">
        <v>1</v>
      </c>
      <c r="MW41" s="190">
        <v>15000</v>
      </c>
      <c r="MX41" s="190">
        <v>0</v>
      </c>
      <c r="MY41" s="190">
        <f t="shared" si="53"/>
        <v>15000</v>
      </c>
      <c r="MZ41" s="191"/>
      <c r="NA41" s="192">
        <v>35</v>
      </c>
      <c r="NB41" s="189" t="s">
        <v>38</v>
      </c>
      <c r="NC41" s="190">
        <v>0</v>
      </c>
      <c r="ND41" s="190">
        <f t="shared" si="54"/>
        <v>142637165.59999999</v>
      </c>
      <c r="NE41" s="190">
        <f t="shared" si="0"/>
        <v>8761633.333333334</v>
      </c>
      <c r="NF41" s="190">
        <f t="shared" si="1"/>
        <v>151398798.93333331</v>
      </c>
      <c r="NG41" s="9"/>
    </row>
    <row r="42" spans="1:371" ht="15.75" hidden="1">
      <c r="A42" s="188">
        <v>36</v>
      </c>
      <c r="B42" s="189" t="s">
        <v>39</v>
      </c>
      <c r="C42" s="190">
        <v>0</v>
      </c>
      <c r="D42" s="190">
        <v>0</v>
      </c>
      <c r="E42" s="190">
        <v>0</v>
      </c>
      <c r="F42" s="190">
        <f t="shared" si="2"/>
        <v>0</v>
      </c>
      <c r="G42" s="191"/>
      <c r="H42" s="192">
        <v>36</v>
      </c>
      <c r="I42" s="189" t="s">
        <v>39</v>
      </c>
      <c r="J42" s="190">
        <v>48632</v>
      </c>
      <c r="K42" s="190">
        <v>28934800</v>
      </c>
      <c r="L42" s="190">
        <v>0</v>
      </c>
      <c r="M42" s="190">
        <f t="shared" si="3"/>
        <v>28934800</v>
      </c>
      <c r="N42" s="191"/>
      <c r="O42" s="192">
        <v>36</v>
      </c>
      <c r="P42" s="189" t="s">
        <v>39</v>
      </c>
      <c r="Q42" s="190">
        <v>2875</v>
      </c>
      <c r="R42" s="190">
        <v>862500</v>
      </c>
      <c r="S42" s="190">
        <v>0</v>
      </c>
      <c r="T42" s="190">
        <f t="shared" si="4"/>
        <v>862500</v>
      </c>
      <c r="U42" s="191"/>
      <c r="V42" s="192">
        <v>36</v>
      </c>
      <c r="W42" s="189" t="s">
        <v>39</v>
      </c>
      <c r="X42" s="190">
        <v>36958</v>
      </c>
      <c r="Y42" s="190">
        <v>9239500</v>
      </c>
      <c r="Z42" s="190">
        <v>0</v>
      </c>
      <c r="AA42" s="190">
        <f t="shared" si="5"/>
        <v>9239500</v>
      </c>
      <c r="AB42" s="191"/>
      <c r="AC42" s="192">
        <v>36</v>
      </c>
      <c r="AD42" s="189" t="s">
        <v>39</v>
      </c>
      <c r="AE42" s="190">
        <v>449</v>
      </c>
      <c r="AF42" s="190">
        <v>89800</v>
      </c>
      <c r="AG42" s="190">
        <v>0</v>
      </c>
      <c r="AH42" s="190">
        <f t="shared" si="6"/>
        <v>89800</v>
      </c>
      <c r="AI42" s="191"/>
      <c r="AJ42" s="192">
        <v>36</v>
      </c>
      <c r="AK42" s="189" t="s">
        <v>39</v>
      </c>
      <c r="AL42" s="190">
        <v>410</v>
      </c>
      <c r="AM42" s="190">
        <v>61500</v>
      </c>
      <c r="AN42" s="190">
        <v>0</v>
      </c>
      <c r="AO42" s="190">
        <f t="shared" si="7"/>
        <v>61500</v>
      </c>
      <c r="AP42" s="191"/>
      <c r="AQ42" s="192">
        <v>36</v>
      </c>
      <c r="AR42" s="189" t="s">
        <v>39</v>
      </c>
      <c r="AS42" s="209">
        <v>2875</v>
      </c>
      <c r="AT42" s="190">
        <v>575000</v>
      </c>
      <c r="AU42" s="190">
        <v>0</v>
      </c>
      <c r="AV42" s="190">
        <f t="shared" si="8"/>
        <v>575000</v>
      </c>
      <c r="AW42" s="191"/>
      <c r="AX42" s="192">
        <v>36</v>
      </c>
      <c r="AY42" s="189" t="s">
        <v>39</v>
      </c>
      <c r="AZ42" s="190">
        <v>2875</v>
      </c>
      <c r="BA42" s="190">
        <v>287500</v>
      </c>
      <c r="BB42" s="190">
        <v>0</v>
      </c>
      <c r="BC42" s="190">
        <f t="shared" si="9"/>
        <v>287500</v>
      </c>
      <c r="BD42" s="191"/>
      <c r="BE42" s="192">
        <v>36</v>
      </c>
      <c r="BF42" s="189" t="s">
        <v>39</v>
      </c>
      <c r="BG42" s="190">
        <v>2875</v>
      </c>
      <c r="BH42" s="190">
        <v>862500</v>
      </c>
      <c r="BI42" s="190">
        <v>0</v>
      </c>
      <c r="BJ42" s="190">
        <f t="shared" si="10"/>
        <v>862500</v>
      </c>
      <c r="BK42" s="191"/>
      <c r="BL42" s="192">
        <v>36</v>
      </c>
      <c r="BM42" s="189" t="s">
        <v>39</v>
      </c>
      <c r="BN42" s="190">
        <v>67723</v>
      </c>
      <c r="BO42" s="190">
        <v>17659725</v>
      </c>
      <c r="BP42" s="190">
        <v>0</v>
      </c>
      <c r="BQ42" s="190">
        <f t="shared" si="11"/>
        <v>17659725</v>
      </c>
      <c r="BR42" s="191"/>
      <c r="BS42" s="192">
        <v>36</v>
      </c>
      <c r="BT42" s="189" t="s">
        <v>39</v>
      </c>
      <c r="BU42" s="190">
        <v>0</v>
      </c>
      <c r="BV42" s="190">
        <v>0</v>
      </c>
      <c r="BW42" s="190">
        <v>0</v>
      </c>
      <c r="BX42" s="190">
        <f t="shared" si="12"/>
        <v>0</v>
      </c>
      <c r="BY42" s="191"/>
      <c r="BZ42" s="192">
        <v>36</v>
      </c>
      <c r="CA42" s="189" t="s">
        <v>39</v>
      </c>
      <c r="CB42" s="190">
        <v>2095</v>
      </c>
      <c r="CC42" s="190">
        <v>419000</v>
      </c>
      <c r="CD42" s="190">
        <v>0</v>
      </c>
      <c r="CE42" s="190">
        <f t="shared" si="13"/>
        <v>419000</v>
      </c>
      <c r="CF42" s="191"/>
      <c r="CG42" s="192">
        <v>36</v>
      </c>
      <c r="CH42" s="189" t="s">
        <v>39</v>
      </c>
      <c r="CI42" s="190">
        <v>2095</v>
      </c>
      <c r="CJ42" s="190">
        <v>419000</v>
      </c>
      <c r="CK42" s="190">
        <v>0</v>
      </c>
      <c r="CL42" s="190">
        <f t="shared" si="14"/>
        <v>419000</v>
      </c>
      <c r="CM42" s="191"/>
      <c r="CN42" s="192">
        <v>36</v>
      </c>
      <c r="CO42" s="189" t="s">
        <v>39</v>
      </c>
      <c r="CP42" s="190">
        <v>2095</v>
      </c>
      <c r="CQ42" s="190">
        <v>942750</v>
      </c>
      <c r="CR42" s="190">
        <v>0</v>
      </c>
      <c r="CS42" s="190">
        <f t="shared" si="15"/>
        <v>942750</v>
      </c>
      <c r="CT42" s="191"/>
      <c r="CU42" s="192">
        <v>36</v>
      </c>
      <c r="CV42" s="189" t="s">
        <v>39</v>
      </c>
      <c r="CW42" s="190">
        <v>3856</v>
      </c>
      <c r="CX42" s="190">
        <v>578400</v>
      </c>
      <c r="CY42" s="190">
        <v>0</v>
      </c>
      <c r="CZ42" s="190">
        <f t="shared" si="16"/>
        <v>578400</v>
      </c>
      <c r="DA42" s="191"/>
      <c r="DB42" s="192">
        <v>36</v>
      </c>
      <c r="DC42" s="189" t="s">
        <v>39</v>
      </c>
      <c r="DD42" s="190">
        <v>50</v>
      </c>
      <c r="DE42" s="190">
        <v>7500</v>
      </c>
      <c r="DF42" s="190">
        <v>0</v>
      </c>
      <c r="DG42" s="190">
        <f t="shared" si="17"/>
        <v>7500</v>
      </c>
      <c r="DH42" s="191"/>
      <c r="DI42" s="192">
        <v>36</v>
      </c>
      <c r="DJ42" s="189" t="s">
        <v>39</v>
      </c>
      <c r="DK42" s="190">
        <v>100</v>
      </c>
      <c r="DL42" s="190">
        <v>50000</v>
      </c>
      <c r="DM42" s="190">
        <v>0</v>
      </c>
      <c r="DN42" s="190">
        <f t="shared" si="18"/>
        <v>50000</v>
      </c>
      <c r="DO42" s="191"/>
      <c r="DP42" s="192">
        <v>36</v>
      </c>
      <c r="DQ42" s="189" t="s">
        <v>39</v>
      </c>
      <c r="DR42" s="190">
        <v>1943</v>
      </c>
      <c r="DS42" s="190">
        <v>1943000</v>
      </c>
      <c r="DT42" s="190">
        <v>0</v>
      </c>
      <c r="DU42" s="190">
        <f t="shared" si="19"/>
        <v>1943000</v>
      </c>
      <c r="DV42" s="191"/>
      <c r="DW42" s="192">
        <v>36</v>
      </c>
      <c r="DX42" s="189" t="s">
        <v>39</v>
      </c>
      <c r="DY42" s="190">
        <v>3782</v>
      </c>
      <c r="DZ42" s="190">
        <v>378200</v>
      </c>
      <c r="EA42" s="190">
        <v>0</v>
      </c>
      <c r="EB42" s="190">
        <f t="shared" si="20"/>
        <v>378200</v>
      </c>
      <c r="EC42" s="191"/>
      <c r="ED42" s="192">
        <v>36</v>
      </c>
      <c r="EE42" s="189" t="s">
        <v>39</v>
      </c>
      <c r="EF42" s="190">
        <v>0</v>
      </c>
      <c r="EG42" s="190">
        <v>0</v>
      </c>
      <c r="EH42" s="190">
        <v>0</v>
      </c>
      <c r="EI42" s="190">
        <f t="shared" si="21"/>
        <v>0</v>
      </c>
      <c r="EJ42" s="191"/>
      <c r="EK42" s="192">
        <v>36</v>
      </c>
      <c r="EL42" s="189" t="s">
        <v>39</v>
      </c>
      <c r="EM42" s="190">
        <v>0</v>
      </c>
      <c r="EN42" s="190">
        <v>220000</v>
      </c>
      <c r="EO42" s="190">
        <v>77866.666666666672</v>
      </c>
      <c r="EP42" s="190">
        <f t="shared" si="22"/>
        <v>297866.66666666669</v>
      </c>
      <c r="EQ42" s="191"/>
      <c r="ER42" s="192">
        <v>36</v>
      </c>
      <c r="ES42" s="189" t="s">
        <v>39</v>
      </c>
      <c r="ET42" s="190">
        <v>0</v>
      </c>
      <c r="EU42" s="190">
        <v>0</v>
      </c>
      <c r="EV42" s="190">
        <v>0</v>
      </c>
      <c r="EW42" s="190">
        <f t="shared" si="23"/>
        <v>0</v>
      </c>
      <c r="EX42" s="191"/>
      <c r="EY42" s="192">
        <v>36</v>
      </c>
      <c r="EZ42" s="189" t="s">
        <v>39</v>
      </c>
      <c r="FA42" s="190">
        <v>0</v>
      </c>
      <c r="FB42" s="190">
        <v>0</v>
      </c>
      <c r="FC42" s="190">
        <v>0</v>
      </c>
      <c r="FD42" s="190">
        <f t="shared" si="24"/>
        <v>0</v>
      </c>
      <c r="FE42" s="191"/>
      <c r="FF42" s="192">
        <v>36</v>
      </c>
      <c r="FG42" s="189" t="s">
        <v>39</v>
      </c>
      <c r="FH42" s="190">
        <v>0</v>
      </c>
      <c r="FI42" s="190">
        <v>0</v>
      </c>
      <c r="FJ42" s="190">
        <v>0</v>
      </c>
      <c r="FK42" s="190">
        <f t="shared" si="25"/>
        <v>0</v>
      </c>
      <c r="FL42" s="191"/>
      <c r="FM42" s="192">
        <v>36</v>
      </c>
      <c r="FN42" s="189" t="s">
        <v>39</v>
      </c>
      <c r="FO42" s="190">
        <v>2491848</v>
      </c>
      <c r="FP42" s="190">
        <v>0</v>
      </c>
      <c r="FQ42" s="190">
        <v>0</v>
      </c>
      <c r="FR42" s="190">
        <f t="shared" si="26"/>
        <v>0</v>
      </c>
      <c r="FS42" s="191"/>
      <c r="FT42" s="192">
        <v>36</v>
      </c>
      <c r="FU42" s="189" t="s">
        <v>39</v>
      </c>
      <c r="FV42" s="190">
        <v>452</v>
      </c>
      <c r="FW42" s="190">
        <v>113000</v>
      </c>
      <c r="FX42" s="190">
        <v>13250</v>
      </c>
      <c r="FY42" s="190">
        <f t="shared" si="27"/>
        <v>126250</v>
      </c>
      <c r="FZ42" s="191"/>
      <c r="GA42" s="192">
        <v>36</v>
      </c>
      <c r="GB42" s="189" t="s">
        <v>39</v>
      </c>
      <c r="GC42" s="190">
        <v>270</v>
      </c>
      <c r="GD42" s="190">
        <v>108000</v>
      </c>
      <c r="GE42" s="190">
        <v>13600</v>
      </c>
      <c r="GF42" s="190">
        <f t="shared" si="28"/>
        <v>121600</v>
      </c>
      <c r="GG42" s="191"/>
      <c r="GH42" s="192">
        <v>36</v>
      </c>
      <c r="GI42" s="189" t="s">
        <v>39</v>
      </c>
      <c r="GJ42" s="190">
        <v>182</v>
      </c>
      <c r="GK42" s="190">
        <v>109200</v>
      </c>
      <c r="GL42" s="190">
        <v>13200</v>
      </c>
      <c r="GM42" s="190">
        <f t="shared" si="29"/>
        <v>122400</v>
      </c>
      <c r="GN42" s="191"/>
      <c r="GO42" s="192">
        <v>36</v>
      </c>
      <c r="GP42" s="189" t="s">
        <v>39</v>
      </c>
      <c r="GQ42" s="190">
        <v>150</v>
      </c>
      <c r="GR42" s="190">
        <v>15000</v>
      </c>
      <c r="GS42" s="190">
        <v>0</v>
      </c>
      <c r="GT42" s="190">
        <f t="shared" si="30"/>
        <v>15000</v>
      </c>
      <c r="GU42" s="191"/>
      <c r="GV42" s="192">
        <v>36</v>
      </c>
      <c r="GW42" s="189" t="s">
        <v>39</v>
      </c>
      <c r="GX42" s="190">
        <v>0</v>
      </c>
      <c r="GY42" s="190">
        <v>5000</v>
      </c>
      <c r="GZ42" s="190">
        <v>0</v>
      </c>
      <c r="HA42" s="190">
        <f t="shared" si="31"/>
        <v>5000</v>
      </c>
      <c r="HB42" s="191"/>
      <c r="HC42" s="192">
        <v>36</v>
      </c>
      <c r="HD42" s="189" t="s">
        <v>39</v>
      </c>
      <c r="HE42" s="190">
        <v>2101</v>
      </c>
      <c r="HF42" s="190">
        <v>16387800</v>
      </c>
      <c r="HG42" s="190">
        <v>0</v>
      </c>
      <c r="HH42" s="190">
        <f t="shared" si="32"/>
        <v>16387800</v>
      </c>
      <c r="HI42" s="191"/>
      <c r="HJ42" s="192">
        <v>36</v>
      </c>
      <c r="HK42" s="189" t="s">
        <v>39</v>
      </c>
      <c r="HL42" s="190"/>
      <c r="HM42" s="190"/>
      <c r="HN42" s="190"/>
      <c r="HO42" s="190">
        <f t="shared" si="33"/>
        <v>0</v>
      </c>
      <c r="HP42" s="191"/>
      <c r="HQ42" s="192">
        <v>36</v>
      </c>
      <c r="HR42" s="189" t="s">
        <v>39</v>
      </c>
      <c r="HS42" s="190"/>
      <c r="HT42" s="190"/>
      <c r="HU42" s="190">
        <v>0</v>
      </c>
      <c r="HV42" s="190">
        <f t="shared" si="34"/>
        <v>0</v>
      </c>
      <c r="HW42" s="191"/>
      <c r="HX42" s="192">
        <v>36</v>
      </c>
      <c r="HY42" s="189" t="s">
        <v>39</v>
      </c>
      <c r="HZ42" s="190">
        <v>44</v>
      </c>
      <c r="IA42" s="190">
        <v>220000</v>
      </c>
      <c r="IB42" s="190">
        <v>0</v>
      </c>
      <c r="IC42" s="190">
        <f t="shared" si="35"/>
        <v>220000</v>
      </c>
      <c r="ID42" s="191"/>
      <c r="IE42" s="192">
        <v>36</v>
      </c>
      <c r="IF42" s="189" t="s">
        <v>39</v>
      </c>
      <c r="IG42" s="190">
        <v>102</v>
      </c>
      <c r="IH42" s="190">
        <v>6120000</v>
      </c>
      <c r="II42" s="190">
        <v>0</v>
      </c>
      <c r="IJ42" s="190">
        <f t="shared" si="36"/>
        <v>6120000</v>
      </c>
      <c r="IK42" s="191"/>
      <c r="IL42" s="192">
        <v>36</v>
      </c>
      <c r="IM42" s="189" t="s">
        <v>39</v>
      </c>
      <c r="IN42" s="190">
        <v>2111</v>
      </c>
      <c r="IO42" s="190">
        <v>2111000</v>
      </c>
      <c r="IP42" s="190">
        <v>0</v>
      </c>
      <c r="IQ42" s="190">
        <f t="shared" si="37"/>
        <v>2111000</v>
      </c>
      <c r="IR42" s="191"/>
      <c r="IS42" s="192">
        <v>36</v>
      </c>
      <c r="IT42" s="189" t="s">
        <v>39</v>
      </c>
      <c r="IU42" s="190">
        <v>11</v>
      </c>
      <c r="IV42" s="190">
        <v>38500</v>
      </c>
      <c r="IW42" s="190">
        <v>0</v>
      </c>
      <c r="IX42" s="190">
        <f t="shared" si="38"/>
        <v>38500</v>
      </c>
      <c r="IY42" s="191"/>
      <c r="IZ42" s="192">
        <v>36</v>
      </c>
      <c r="JA42" s="189" t="s">
        <v>39</v>
      </c>
      <c r="JB42" s="190">
        <v>2540</v>
      </c>
      <c r="JC42" s="190">
        <v>4572000</v>
      </c>
      <c r="JD42" s="190">
        <v>0</v>
      </c>
      <c r="JE42" s="190">
        <f t="shared" si="39"/>
        <v>4572000</v>
      </c>
      <c r="JF42" s="191"/>
      <c r="JG42" s="192">
        <v>36</v>
      </c>
      <c r="JH42" s="189" t="s">
        <v>39</v>
      </c>
      <c r="JI42" s="190">
        <v>0</v>
      </c>
      <c r="JJ42" s="190">
        <v>0</v>
      </c>
      <c r="JK42" s="190">
        <v>0</v>
      </c>
      <c r="JL42" s="190">
        <f t="shared" si="40"/>
        <v>0</v>
      </c>
      <c r="JM42" s="191"/>
      <c r="JN42" s="192">
        <v>36</v>
      </c>
      <c r="JO42" s="189" t="s">
        <v>39</v>
      </c>
      <c r="JP42" s="190">
        <v>0</v>
      </c>
      <c r="JQ42" s="190">
        <v>7404000</v>
      </c>
      <c r="JR42" s="190">
        <v>0</v>
      </c>
      <c r="JS42" s="190">
        <f t="shared" si="41"/>
        <v>7404000</v>
      </c>
      <c r="JT42" s="191"/>
      <c r="JU42" s="192">
        <v>36</v>
      </c>
      <c r="JV42" s="189" t="s">
        <v>39</v>
      </c>
      <c r="JW42" s="190">
        <v>0</v>
      </c>
      <c r="JX42" s="190">
        <v>0</v>
      </c>
      <c r="JY42" s="190">
        <v>0</v>
      </c>
      <c r="JZ42" s="190">
        <f t="shared" si="42"/>
        <v>0</v>
      </c>
      <c r="KA42" s="191"/>
      <c r="KB42" s="192">
        <v>36</v>
      </c>
      <c r="KC42" s="189" t="s">
        <v>39</v>
      </c>
      <c r="KD42" s="190">
        <v>1395.5232100000001</v>
      </c>
      <c r="KE42" s="190">
        <v>8500000</v>
      </c>
      <c r="KF42" s="190">
        <v>0</v>
      </c>
      <c r="KG42" s="190">
        <f t="shared" si="43"/>
        <v>8500000</v>
      </c>
      <c r="KH42" s="191"/>
      <c r="KI42" s="192">
        <v>36</v>
      </c>
      <c r="KJ42" s="189" t="s">
        <v>39</v>
      </c>
      <c r="KK42" s="190">
        <v>0</v>
      </c>
      <c r="KL42" s="190">
        <v>0</v>
      </c>
      <c r="KM42" s="190">
        <v>0</v>
      </c>
      <c r="KN42" s="190">
        <f t="shared" si="44"/>
        <v>0</v>
      </c>
      <c r="KO42" s="191"/>
      <c r="KP42" s="192">
        <v>36</v>
      </c>
      <c r="KQ42" s="189" t="s">
        <v>39</v>
      </c>
      <c r="KR42" s="190">
        <v>0</v>
      </c>
      <c r="KS42" s="190">
        <v>0</v>
      </c>
      <c r="KT42" s="190">
        <v>0</v>
      </c>
      <c r="KU42" s="190">
        <f t="shared" si="45"/>
        <v>0</v>
      </c>
      <c r="KV42" s="191"/>
      <c r="KW42" s="192">
        <v>36</v>
      </c>
      <c r="KX42" s="189" t="s">
        <v>39</v>
      </c>
      <c r="KY42" s="190">
        <v>0</v>
      </c>
      <c r="KZ42" s="190">
        <v>0</v>
      </c>
      <c r="LA42" s="190">
        <v>0</v>
      </c>
      <c r="LB42" s="190">
        <f t="shared" si="46"/>
        <v>0</v>
      </c>
      <c r="LC42" s="191"/>
      <c r="LD42" s="192">
        <v>36</v>
      </c>
      <c r="LE42" s="189" t="s">
        <v>39</v>
      </c>
      <c r="LF42" s="190">
        <v>0</v>
      </c>
      <c r="LG42" s="190">
        <v>80000</v>
      </c>
      <c r="LH42" s="190">
        <v>0</v>
      </c>
      <c r="LI42" s="190">
        <f t="shared" si="47"/>
        <v>80000</v>
      </c>
      <c r="LJ42" s="191"/>
      <c r="LK42" s="192">
        <v>36</v>
      </c>
      <c r="LL42" s="189" t="s">
        <v>39</v>
      </c>
      <c r="LM42" s="190">
        <v>0</v>
      </c>
      <c r="LN42" s="190">
        <v>0</v>
      </c>
      <c r="LO42" s="190">
        <v>0</v>
      </c>
      <c r="LP42" s="190">
        <f t="shared" si="48"/>
        <v>0</v>
      </c>
      <c r="LQ42" s="191"/>
      <c r="LR42" s="192">
        <v>36</v>
      </c>
      <c r="LS42" s="189" t="s">
        <v>39</v>
      </c>
      <c r="LT42" s="190">
        <v>37</v>
      </c>
      <c r="LU42" s="190">
        <v>1122193</v>
      </c>
      <c r="LV42" s="190">
        <v>5000000</v>
      </c>
      <c r="LW42" s="190">
        <f t="shared" si="49"/>
        <v>6122193</v>
      </c>
      <c r="LX42" s="191"/>
      <c r="LY42" s="192">
        <v>36</v>
      </c>
      <c r="LZ42" s="189" t="s">
        <v>39</v>
      </c>
      <c r="MA42" s="190">
        <v>440</v>
      </c>
      <c r="MB42" s="190">
        <v>44000</v>
      </c>
      <c r="MC42" s="190">
        <v>22200</v>
      </c>
      <c r="MD42" s="190">
        <f t="shared" si="50"/>
        <v>66200</v>
      </c>
      <c r="ME42" s="191"/>
      <c r="MF42" s="192">
        <v>36</v>
      </c>
      <c r="MG42" s="189" t="s">
        <v>39</v>
      </c>
      <c r="MH42" s="190">
        <v>0</v>
      </c>
      <c r="MI42" s="190">
        <v>300000</v>
      </c>
      <c r="MJ42" s="190">
        <v>0</v>
      </c>
      <c r="MK42" s="190">
        <f t="shared" si="51"/>
        <v>300000</v>
      </c>
      <c r="ML42" s="191"/>
      <c r="MM42" s="192">
        <v>36</v>
      </c>
      <c r="MN42" s="189" t="s">
        <v>39</v>
      </c>
      <c r="MO42" s="190">
        <v>181</v>
      </c>
      <c r="MP42" s="190">
        <v>12308</v>
      </c>
      <c r="MQ42" s="190">
        <v>0</v>
      </c>
      <c r="MR42" s="190">
        <f t="shared" si="52"/>
        <v>12308</v>
      </c>
      <c r="MS42" s="191"/>
      <c r="MT42" s="192">
        <v>36</v>
      </c>
      <c r="MU42" s="189" t="s">
        <v>39</v>
      </c>
      <c r="MV42" s="190">
        <v>1</v>
      </c>
      <c r="MW42" s="190">
        <v>15000</v>
      </c>
      <c r="MX42" s="190">
        <v>0</v>
      </c>
      <c r="MY42" s="190">
        <f t="shared" si="53"/>
        <v>15000</v>
      </c>
      <c r="MZ42" s="191"/>
      <c r="NA42" s="192">
        <v>36</v>
      </c>
      <c r="NB42" s="189" t="s">
        <v>39</v>
      </c>
      <c r="NC42" s="190">
        <v>0</v>
      </c>
      <c r="ND42" s="190">
        <f t="shared" si="54"/>
        <v>110807676</v>
      </c>
      <c r="NE42" s="190">
        <f t="shared" si="0"/>
        <v>5140116.666666667</v>
      </c>
      <c r="NF42" s="190">
        <f t="shared" si="1"/>
        <v>115947792.66666666</v>
      </c>
      <c r="NG42" s="9"/>
    </row>
    <row r="43" spans="1:371" ht="15.75" hidden="1">
      <c r="A43" s="188">
        <v>37</v>
      </c>
      <c r="B43" s="189" t="s">
        <v>40</v>
      </c>
      <c r="C43" s="190">
        <v>0</v>
      </c>
      <c r="D43" s="190">
        <v>0</v>
      </c>
      <c r="E43" s="190">
        <v>0</v>
      </c>
      <c r="F43" s="190">
        <f t="shared" si="2"/>
        <v>0</v>
      </c>
      <c r="G43" s="191"/>
      <c r="H43" s="192">
        <v>37</v>
      </c>
      <c r="I43" s="189" t="s">
        <v>40</v>
      </c>
      <c r="J43" s="190">
        <v>50897</v>
      </c>
      <c r="K43" s="190">
        <v>30280600</v>
      </c>
      <c r="L43" s="190">
        <v>0</v>
      </c>
      <c r="M43" s="190">
        <f t="shared" si="3"/>
        <v>30280600</v>
      </c>
      <c r="N43" s="191"/>
      <c r="O43" s="192">
        <v>37</v>
      </c>
      <c r="P43" s="189" t="s">
        <v>40</v>
      </c>
      <c r="Q43" s="190">
        <v>2111</v>
      </c>
      <c r="R43" s="190">
        <v>633300</v>
      </c>
      <c r="S43" s="190">
        <v>0</v>
      </c>
      <c r="T43" s="190">
        <f t="shared" si="4"/>
        <v>633300</v>
      </c>
      <c r="U43" s="191"/>
      <c r="V43" s="192">
        <v>37</v>
      </c>
      <c r="W43" s="189" t="s">
        <v>40</v>
      </c>
      <c r="X43" s="190">
        <v>55410</v>
      </c>
      <c r="Y43" s="190">
        <v>13852500</v>
      </c>
      <c r="Z43" s="190">
        <v>0</v>
      </c>
      <c r="AA43" s="190">
        <f t="shared" si="5"/>
        <v>13852500</v>
      </c>
      <c r="AB43" s="191"/>
      <c r="AC43" s="192">
        <v>37</v>
      </c>
      <c r="AD43" s="189" t="s">
        <v>40</v>
      </c>
      <c r="AE43" s="190">
        <v>501</v>
      </c>
      <c r="AF43" s="190">
        <v>100200</v>
      </c>
      <c r="AG43" s="190">
        <v>0</v>
      </c>
      <c r="AH43" s="190">
        <f t="shared" si="6"/>
        <v>100200</v>
      </c>
      <c r="AI43" s="191"/>
      <c r="AJ43" s="192">
        <v>37</v>
      </c>
      <c r="AK43" s="189" t="s">
        <v>40</v>
      </c>
      <c r="AL43" s="190">
        <v>410</v>
      </c>
      <c r="AM43" s="190">
        <v>61500</v>
      </c>
      <c r="AN43" s="190">
        <v>0</v>
      </c>
      <c r="AO43" s="190">
        <f t="shared" si="7"/>
        <v>61500</v>
      </c>
      <c r="AP43" s="191"/>
      <c r="AQ43" s="192">
        <v>37</v>
      </c>
      <c r="AR43" s="189" t="s">
        <v>40</v>
      </c>
      <c r="AS43" s="209">
        <v>2111</v>
      </c>
      <c r="AT43" s="190">
        <v>422200</v>
      </c>
      <c r="AU43" s="190">
        <v>0</v>
      </c>
      <c r="AV43" s="190">
        <f t="shared" si="8"/>
        <v>422200</v>
      </c>
      <c r="AW43" s="191"/>
      <c r="AX43" s="192">
        <v>37</v>
      </c>
      <c r="AY43" s="189" t="s">
        <v>40</v>
      </c>
      <c r="AZ43" s="190"/>
      <c r="BA43" s="190">
        <v>0</v>
      </c>
      <c r="BB43" s="190">
        <v>0</v>
      </c>
      <c r="BC43" s="190">
        <f t="shared" si="9"/>
        <v>0</v>
      </c>
      <c r="BD43" s="191"/>
      <c r="BE43" s="192">
        <v>37</v>
      </c>
      <c r="BF43" s="189" t="s">
        <v>40</v>
      </c>
      <c r="BG43" s="190">
        <v>2111</v>
      </c>
      <c r="BH43" s="190">
        <v>633300</v>
      </c>
      <c r="BI43" s="190">
        <v>0</v>
      </c>
      <c r="BJ43" s="190">
        <f t="shared" si="10"/>
        <v>633300</v>
      </c>
      <c r="BK43" s="191"/>
      <c r="BL43" s="192">
        <v>37</v>
      </c>
      <c r="BM43" s="189" t="s">
        <v>40</v>
      </c>
      <c r="BN43" s="190">
        <v>101525</v>
      </c>
      <c r="BO43" s="190">
        <v>26190300</v>
      </c>
      <c r="BP43" s="190">
        <v>0</v>
      </c>
      <c r="BQ43" s="190">
        <f t="shared" si="11"/>
        <v>26190300</v>
      </c>
      <c r="BR43" s="191"/>
      <c r="BS43" s="192">
        <v>37</v>
      </c>
      <c r="BT43" s="189" t="s">
        <v>40</v>
      </c>
      <c r="BU43" s="190">
        <v>0</v>
      </c>
      <c r="BV43" s="190">
        <v>0</v>
      </c>
      <c r="BW43" s="190">
        <v>0</v>
      </c>
      <c r="BX43" s="190">
        <f t="shared" si="12"/>
        <v>0</v>
      </c>
      <c r="BY43" s="191"/>
      <c r="BZ43" s="192">
        <v>37</v>
      </c>
      <c r="CA43" s="189" t="s">
        <v>40</v>
      </c>
      <c r="CB43" s="190">
        <v>3135</v>
      </c>
      <c r="CC43" s="190">
        <v>627000</v>
      </c>
      <c r="CD43" s="190">
        <v>0</v>
      </c>
      <c r="CE43" s="190">
        <f t="shared" si="13"/>
        <v>627000</v>
      </c>
      <c r="CF43" s="191"/>
      <c r="CG43" s="192">
        <v>37</v>
      </c>
      <c r="CH43" s="189" t="s">
        <v>40</v>
      </c>
      <c r="CI43" s="190">
        <v>3135</v>
      </c>
      <c r="CJ43" s="190">
        <v>627000</v>
      </c>
      <c r="CK43" s="190">
        <v>0</v>
      </c>
      <c r="CL43" s="190">
        <f t="shared" si="14"/>
        <v>627000</v>
      </c>
      <c r="CM43" s="191"/>
      <c r="CN43" s="192">
        <v>37</v>
      </c>
      <c r="CO43" s="189" t="s">
        <v>40</v>
      </c>
      <c r="CP43" s="190">
        <v>3135</v>
      </c>
      <c r="CQ43" s="190">
        <v>1410750</v>
      </c>
      <c r="CR43" s="190">
        <v>0</v>
      </c>
      <c r="CS43" s="190">
        <f t="shared" si="15"/>
        <v>1410750</v>
      </c>
      <c r="CT43" s="191"/>
      <c r="CU43" s="192">
        <v>37</v>
      </c>
      <c r="CV43" s="189" t="s">
        <v>40</v>
      </c>
      <c r="CW43" s="190">
        <v>6300</v>
      </c>
      <c r="CX43" s="190">
        <v>945000</v>
      </c>
      <c r="CY43" s="190">
        <v>0</v>
      </c>
      <c r="CZ43" s="190">
        <f t="shared" si="16"/>
        <v>945000</v>
      </c>
      <c r="DA43" s="191"/>
      <c r="DB43" s="192">
        <v>37</v>
      </c>
      <c r="DC43" s="189" t="s">
        <v>40</v>
      </c>
      <c r="DD43" s="190">
        <v>100</v>
      </c>
      <c r="DE43" s="190">
        <v>15000</v>
      </c>
      <c r="DF43" s="190">
        <v>0</v>
      </c>
      <c r="DG43" s="190">
        <f t="shared" si="17"/>
        <v>15000</v>
      </c>
      <c r="DH43" s="191"/>
      <c r="DI43" s="192">
        <v>37</v>
      </c>
      <c r="DJ43" s="189" t="s">
        <v>40</v>
      </c>
      <c r="DK43" s="190">
        <v>500</v>
      </c>
      <c r="DL43" s="190">
        <v>250000</v>
      </c>
      <c r="DM43" s="190">
        <v>0</v>
      </c>
      <c r="DN43" s="190">
        <f t="shared" si="18"/>
        <v>250000</v>
      </c>
      <c r="DO43" s="191"/>
      <c r="DP43" s="192">
        <v>37</v>
      </c>
      <c r="DQ43" s="189" t="s">
        <v>40</v>
      </c>
      <c r="DR43" s="190">
        <v>2217</v>
      </c>
      <c r="DS43" s="190">
        <v>2217000</v>
      </c>
      <c r="DT43" s="190">
        <v>0</v>
      </c>
      <c r="DU43" s="190">
        <f t="shared" si="19"/>
        <v>2217000</v>
      </c>
      <c r="DV43" s="191"/>
      <c r="DW43" s="192">
        <v>37</v>
      </c>
      <c r="DX43" s="189" t="s">
        <v>40</v>
      </c>
      <c r="DY43" s="190">
        <v>3782</v>
      </c>
      <c r="DZ43" s="190">
        <v>378200</v>
      </c>
      <c r="EA43" s="190">
        <v>0</v>
      </c>
      <c r="EB43" s="190">
        <f t="shared" si="20"/>
        <v>378200</v>
      </c>
      <c r="EC43" s="191"/>
      <c r="ED43" s="192">
        <v>37</v>
      </c>
      <c r="EE43" s="189" t="s">
        <v>40</v>
      </c>
      <c r="EF43" s="190">
        <v>0</v>
      </c>
      <c r="EG43" s="190">
        <v>0</v>
      </c>
      <c r="EH43" s="190">
        <v>0</v>
      </c>
      <c r="EI43" s="190">
        <f t="shared" si="21"/>
        <v>0</v>
      </c>
      <c r="EJ43" s="191"/>
      <c r="EK43" s="192">
        <v>37</v>
      </c>
      <c r="EL43" s="189" t="s">
        <v>40</v>
      </c>
      <c r="EM43" s="190">
        <v>0</v>
      </c>
      <c r="EN43" s="190">
        <v>620000</v>
      </c>
      <c r="EO43" s="190">
        <v>236133.33333333331</v>
      </c>
      <c r="EP43" s="190">
        <f t="shared" si="22"/>
        <v>856133.33333333326</v>
      </c>
      <c r="EQ43" s="191"/>
      <c r="ER43" s="192">
        <v>37</v>
      </c>
      <c r="ES43" s="189" t="s">
        <v>40</v>
      </c>
      <c r="ET43" s="190">
        <v>0</v>
      </c>
      <c r="EU43" s="190">
        <v>0</v>
      </c>
      <c r="EV43" s="190">
        <v>0</v>
      </c>
      <c r="EW43" s="190">
        <f t="shared" si="23"/>
        <v>0</v>
      </c>
      <c r="EX43" s="191"/>
      <c r="EY43" s="192">
        <v>37</v>
      </c>
      <c r="EZ43" s="189" t="s">
        <v>40</v>
      </c>
      <c r="FA43" s="190">
        <v>0</v>
      </c>
      <c r="FB43" s="190">
        <v>0</v>
      </c>
      <c r="FC43" s="190">
        <v>0</v>
      </c>
      <c r="FD43" s="190">
        <f t="shared" si="24"/>
        <v>0</v>
      </c>
      <c r="FE43" s="191"/>
      <c r="FF43" s="192">
        <v>37</v>
      </c>
      <c r="FG43" s="189" t="s">
        <v>40</v>
      </c>
      <c r="FH43" s="190">
        <v>0</v>
      </c>
      <c r="FI43" s="190">
        <v>0</v>
      </c>
      <c r="FJ43" s="190">
        <v>0</v>
      </c>
      <c r="FK43" s="190">
        <f t="shared" si="25"/>
        <v>0</v>
      </c>
      <c r="FL43" s="191"/>
      <c r="FM43" s="192">
        <v>37</v>
      </c>
      <c r="FN43" s="189" t="s">
        <v>40</v>
      </c>
      <c r="FO43" s="190">
        <v>3908471</v>
      </c>
      <c r="FP43" s="190">
        <v>1000000</v>
      </c>
      <c r="FQ43" s="190">
        <v>0</v>
      </c>
      <c r="FR43" s="190">
        <f t="shared" si="26"/>
        <v>1000000</v>
      </c>
      <c r="FS43" s="191"/>
      <c r="FT43" s="192">
        <v>37</v>
      </c>
      <c r="FU43" s="189" t="s">
        <v>40</v>
      </c>
      <c r="FV43" s="190">
        <v>412</v>
      </c>
      <c r="FW43" s="190">
        <v>103000</v>
      </c>
      <c r="FX43" s="190">
        <v>12250</v>
      </c>
      <c r="FY43" s="190">
        <f t="shared" si="27"/>
        <v>115250</v>
      </c>
      <c r="FZ43" s="191"/>
      <c r="GA43" s="192">
        <v>37</v>
      </c>
      <c r="GB43" s="189" t="s">
        <v>40</v>
      </c>
      <c r="GC43" s="190">
        <v>246</v>
      </c>
      <c r="GD43" s="190">
        <v>98400</v>
      </c>
      <c r="GE43" s="190">
        <v>12400</v>
      </c>
      <c r="GF43" s="190">
        <f t="shared" si="28"/>
        <v>110800</v>
      </c>
      <c r="GG43" s="191"/>
      <c r="GH43" s="192">
        <v>37</v>
      </c>
      <c r="GI43" s="189" t="s">
        <v>40</v>
      </c>
      <c r="GJ43" s="190">
        <v>166</v>
      </c>
      <c r="GK43" s="190">
        <v>99600</v>
      </c>
      <c r="GL43" s="190">
        <v>12600</v>
      </c>
      <c r="GM43" s="190">
        <f t="shared" si="29"/>
        <v>112200</v>
      </c>
      <c r="GN43" s="191"/>
      <c r="GO43" s="192">
        <v>37</v>
      </c>
      <c r="GP43" s="189" t="s">
        <v>40</v>
      </c>
      <c r="GQ43" s="190">
        <v>210</v>
      </c>
      <c r="GR43" s="190">
        <v>21000</v>
      </c>
      <c r="GS43" s="190">
        <v>0</v>
      </c>
      <c r="GT43" s="190">
        <f t="shared" si="30"/>
        <v>21000</v>
      </c>
      <c r="GU43" s="191"/>
      <c r="GV43" s="192">
        <v>37</v>
      </c>
      <c r="GW43" s="189" t="s">
        <v>40</v>
      </c>
      <c r="GX43" s="190">
        <v>0</v>
      </c>
      <c r="GY43" s="190">
        <v>5000</v>
      </c>
      <c r="GZ43" s="190">
        <v>0</v>
      </c>
      <c r="HA43" s="190">
        <f t="shared" si="31"/>
        <v>5000</v>
      </c>
      <c r="HB43" s="191"/>
      <c r="HC43" s="192">
        <v>37</v>
      </c>
      <c r="HD43" s="189" t="s">
        <v>40</v>
      </c>
      <c r="HE43" s="190">
        <v>3035</v>
      </c>
      <c r="HF43" s="190">
        <v>23673000</v>
      </c>
      <c r="HG43" s="190">
        <v>0</v>
      </c>
      <c r="HH43" s="190">
        <f t="shared" si="32"/>
        <v>23673000</v>
      </c>
      <c r="HI43" s="191"/>
      <c r="HJ43" s="192">
        <v>37</v>
      </c>
      <c r="HK43" s="189" t="s">
        <v>40</v>
      </c>
      <c r="HL43" s="190"/>
      <c r="HM43" s="190"/>
      <c r="HN43" s="190"/>
      <c r="HO43" s="190">
        <f t="shared" si="33"/>
        <v>0</v>
      </c>
      <c r="HP43" s="191"/>
      <c r="HQ43" s="192">
        <v>37</v>
      </c>
      <c r="HR43" s="189" t="s">
        <v>40</v>
      </c>
      <c r="HS43" s="190"/>
      <c r="HT43" s="190"/>
      <c r="HU43" s="190">
        <v>0</v>
      </c>
      <c r="HV43" s="190">
        <f t="shared" si="34"/>
        <v>0</v>
      </c>
      <c r="HW43" s="191"/>
      <c r="HX43" s="192">
        <v>37</v>
      </c>
      <c r="HY43" s="189" t="s">
        <v>40</v>
      </c>
      <c r="HZ43" s="190">
        <v>64</v>
      </c>
      <c r="IA43" s="190">
        <v>320000</v>
      </c>
      <c r="IB43" s="190">
        <v>0</v>
      </c>
      <c r="IC43" s="190">
        <f t="shared" si="35"/>
        <v>320000</v>
      </c>
      <c r="ID43" s="191"/>
      <c r="IE43" s="192">
        <v>37</v>
      </c>
      <c r="IF43" s="189" t="s">
        <v>40</v>
      </c>
      <c r="IG43" s="190">
        <v>155</v>
      </c>
      <c r="IH43" s="190">
        <v>9300000</v>
      </c>
      <c r="II43" s="190">
        <v>0</v>
      </c>
      <c r="IJ43" s="190">
        <f t="shared" si="36"/>
        <v>9300000</v>
      </c>
      <c r="IK43" s="191"/>
      <c r="IL43" s="192">
        <v>37</v>
      </c>
      <c r="IM43" s="189" t="s">
        <v>40</v>
      </c>
      <c r="IN43" s="190">
        <v>3184</v>
      </c>
      <c r="IO43" s="190">
        <v>3184000</v>
      </c>
      <c r="IP43" s="190">
        <v>0</v>
      </c>
      <c r="IQ43" s="190">
        <f t="shared" si="37"/>
        <v>3184000</v>
      </c>
      <c r="IR43" s="191"/>
      <c r="IS43" s="192">
        <v>37</v>
      </c>
      <c r="IT43" s="189" t="s">
        <v>40</v>
      </c>
      <c r="IU43" s="190">
        <v>16</v>
      </c>
      <c r="IV43" s="190">
        <v>56000</v>
      </c>
      <c r="IW43" s="190">
        <v>0</v>
      </c>
      <c r="IX43" s="190">
        <f t="shared" si="38"/>
        <v>56000</v>
      </c>
      <c r="IY43" s="191"/>
      <c r="IZ43" s="192">
        <v>37</v>
      </c>
      <c r="JA43" s="189" t="s">
        <v>40</v>
      </c>
      <c r="JB43" s="190">
        <v>3605</v>
      </c>
      <c r="JC43" s="190">
        <v>6489000</v>
      </c>
      <c r="JD43" s="190">
        <v>0</v>
      </c>
      <c r="JE43" s="190">
        <f t="shared" si="39"/>
        <v>6489000</v>
      </c>
      <c r="JF43" s="191"/>
      <c r="JG43" s="192">
        <v>37</v>
      </c>
      <c r="JH43" s="189" t="s">
        <v>40</v>
      </c>
      <c r="JI43" s="190">
        <v>0</v>
      </c>
      <c r="JJ43" s="190">
        <v>0</v>
      </c>
      <c r="JK43" s="190">
        <v>0</v>
      </c>
      <c r="JL43" s="190">
        <f t="shared" si="40"/>
        <v>0</v>
      </c>
      <c r="JM43" s="191"/>
      <c r="JN43" s="192">
        <v>37</v>
      </c>
      <c r="JO43" s="189" t="s">
        <v>40</v>
      </c>
      <c r="JP43" s="190">
        <v>0</v>
      </c>
      <c r="JQ43" s="190">
        <v>10724000</v>
      </c>
      <c r="JR43" s="190">
        <v>0</v>
      </c>
      <c r="JS43" s="190">
        <f t="shared" si="41"/>
        <v>10724000</v>
      </c>
      <c r="JT43" s="191"/>
      <c r="JU43" s="192">
        <v>37</v>
      </c>
      <c r="JV43" s="189" t="s">
        <v>40</v>
      </c>
      <c r="JW43" s="190">
        <v>0</v>
      </c>
      <c r="JX43" s="190">
        <v>0</v>
      </c>
      <c r="JY43" s="190">
        <v>0</v>
      </c>
      <c r="JZ43" s="190">
        <f t="shared" si="42"/>
        <v>0</v>
      </c>
      <c r="KA43" s="191"/>
      <c r="KB43" s="192">
        <v>37</v>
      </c>
      <c r="KC43" s="189" t="s">
        <v>40</v>
      </c>
      <c r="KD43" s="190">
        <v>2907.4390480000002</v>
      </c>
      <c r="KE43" s="190">
        <v>17300000</v>
      </c>
      <c r="KF43" s="190">
        <v>1000000</v>
      </c>
      <c r="KG43" s="190">
        <f t="shared" si="43"/>
        <v>18300000</v>
      </c>
      <c r="KH43" s="191"/>
      <c r="KI43" s="192">
        <v>37</v>
      </c>
      <c r="KJ43" s="189" t="s">
        <v>40</v>
      </c>
      <c r="KK43" s="190">
        <v>0</v>
      </c>
      <c r="KL43" s="190">
        <v>0</v>
      </c>
      <c r="KM43" s="190">
        <v>0</v>
      </c>
      <c r="KN43" s="190">
        <f t="shared" si="44"/>
        <v>0</v>
      </c>
      <c r="KO43" s="191"/>
      <c r="KP43" s="192">
        <v>37</v>
      </c>
      <c r="KQ43" s="189" t="s">
        <v>40</v>
      </c>
      <c r="KR43" s="190">
        <v>0</v>
      </c>
      <c r="KS43" s="190">
        <v>0</v>
      </c>
      <c r="KT43" s="190">
        <v>0</v>
      </c>
      <c r="KU43" s="190">
        <f t="shared" si="45"/>
        <v>0</v>
      </c>
      <c r="KV43" s="191"/>
      <c r="KW43" s="192">
        <v>37</v>
      </c>
      <c r="KX43" s="189" t="s">
        <v>40</v>
      </c>
      <c r="KY43" s="190">
        <v>0</v>
      </c>
      <c r="KZ43" s="190">
        <v>0</v>
      </c>
      <c r="LA43" s="190">
        <v>0</v>
      </c>
      <c r="LB43" s="190">
        <f t="shared" si="46"/>
        <v>0</v>
      </c>
      <c r="LC43" s="191"/>
      <c r="LD43" s="192">
        <v>37</v>
      </c>
      <c r="LE43" s="189" t="s">
        <v>40</v>
      </c>
      <c r="LF43" s="190">
        <v>0</v>
      </c>
      <c r="LG43" s="190">
        <v>150000</v>
      </c>
      <c r="LH43" s="190">
        <v>0</v>
      </c>
      <c r="LI43" s="190">
        <f t="shared" si="47"/>
        <v>150000</v>
      </c>
      <c r="LJ43" s="191"/>
      <c r="LK43" s="192">
        <v>37</v>
      </c>
      <c r="LL43" s="189" t="s">
        <v>40</v>
      </c>
      <c r="LM43" s="190">
        <v>0</v>
      </c>
      <c r="LN43" s="190">
        <v>0</v>
      </c>
      <c r="LO43" s="190">
        <v>0</v>
      </c>
      <c r="LP43" s="190">
        <f t="shared" si="48"/>
        <v>0</v>
      </c>
      <c r="LQ43" s="191"/>
      <c r="LR43" s="192">
        <v>37</v>
      </c>
      <c r="LS43" s="189" t="s">
        <v>40</v>
      </c>
      <c r="LT43" s="190">
        <v>178</v>
      </c>
      <c r="LU43" s="190">
        <v>3401157.2</v>
      </c>
      <c r="LV43" s="190">
        <v>15000000</v>
      </c>
      <c r="LW43" s="190">
        <f t="shared" si="49"/>
        <v>18401157.199999999</v>
      </c>
      <c r="LX43" s="191"/>
      <c r="LY43" s="192">
        <v>37</v>
      </c>
      <c r="LZ43" s="189" t="s">
        <v>40</v>
      </c>
      <c r="MA43" s="190">
        <v>1390</v>
      </c>
      <c r="MB43" s="190">
        <v>129600</v>
      </c>
      <c r="MC43" s="190">
        <v>64800</v>
      </c>
      <c r="MD43" s="190">
        <f t="shared" si="50"/>
        <v>194400</v>
      </c>
      <c r="ME43" s="191"/>
      <c r="MF43" s="192">
        <v>37</v>
      </c>
      <c r="MG43" s="189" t="s">
        <v>40</v>
      </c>
      <c r="MH43" s="190">
        <v>0</v>
      </c>
      <c r="MI43" s="190">
        <v>300000</v>
      </c>
      <c r="MJ43" s="190">
        <v>0</v>
      </c>
      <c r="MK43" s="190">
        <f t="shared" si="51"/>
        <v>300000</v>
      </c>
      <c r="ML43" s="191"/>
      <c r="MM43" s="192">
        <v>37</v>
      </c>
      <c r="MN43" s="189" t="s">
        <v>40</v>
      </c>
      <c r="MO43" s="190">
        <v>290</v>
      </c>
      <c r="MP43" s="190">
        <v>19720</v>
      </c>
      <c r="MQ43" s="190">
        <v>0</v>
      </c>
      <c r="MR43" s="190">
        <f t="shared" si="52"/>
        <v>19720</v>
      </c>
      <c r="MS43" s="191"/>
      <c r="MT43" s="192">
        <v>37</v>
      </c>
      <c r="MU43" s="189" t="s">
        <v>40</v>
      </c>
      <c r="MV43" s="190">
        <v>1</v>
      </c>
      <c r="MW43" s="190">
        <v>15000</v>
      </c>
      <c r="MX43" s="190">
        <v>0</v>
      </c>
      <c r="MY43" s="190">
        <f t="shared" si="53"/>
        <v>15000</v>
      </c>
      <c r="MZ43" s="191"/>
      <c r="NA43" s="192">
        <v>37</v>
      </c>
      <c r="NB43" s="189" t="s">
        <v>40</v>
      </c>
      <c r="NC43" s="190">
        <v>0</v>
      </c>
      <c r="ND43" s="190">
        <f t="shared" si="54"/>
        <v>155652327.19999999</v>
      </c>
      <c r="NE43" s="190">
        <f t="shared" si="0"/>
        <v>16338183.333333334</v>
      </c>
      <c r="NF43" s="190">
        <f t="shared" si="1"/>
        <v>171990510.5333333</v>
      </c>
      <c r="NG43" s="9"/>
    </row>
    <row r="44" spans="1:371" ht="15.75" hidden="1">
      <c r="A44" s="188">
        <v>38</v>
      </c>
      <c r="B44" s="189" t="s">
        <v>41</v>
      </c>
      <c r="C44" s="190">
        <v>0</v>
      </c>
      <c r="D44" s="190">
        <v>0</v>
      </c>
      <c r="E44" s="190">
        <v>0</v>
      </c>
      <c r="F44" s="190">
        <f t="shared" si="2"/>
        <v>0</v>
      </c>
      <c r="G44" s="191"/>
      <c r="H44" s="192">
        <v>38</v>
      </c>
      <c r="I44" s="189" t="s">
        <v>41</v>
      </c>
      <c r="J44" s="190">
        <v>96004</v>
      </c>
      <c r="K44" s="190">
        <v>56799600</v>
      </c>
      <c r="L44" s="190">
        <v>0</v>
      </c>
      <c r="M44" s="190">
        <f t="shared" si="3"/>
        <v>56799600</v>
      </c>
      <c r="N44" s="191"/>
      <c r="O44" s="192">
        <v>38</v>
      </c>
      <c r="P44" s="189" t="s">
        <v>41</v>
      </c>
      <c r="Q44" s="190">
        <v>3092</v>
      </c>
      <c r="R44" s="190">
        <v>927600</v>
      </c>
      <c r="S44" s="190">
        <v>0</v>
      </c>
      <c r="T44" s="190">
        <f t="shared" si="4"/>
        <v>927600</v>
      </c>
      <c r="U44" s="191"/>
      <c r="V44" s="192">
        <v>38</v>
      </c>
      <c r="W44" s="189" t="s">
        <v>41</v>
      </c>
      <c r="X44" s="190">
        <v>66150</v>
      </c>
      <c r="Y44" s="190">
        <v>16537500</v>
      </c>
      <c r="Z44" s="190">
        <v>0</v>
      </c>
      <c r="AA44" s="190">
        <f t="shared" si="5"/>
        <v>16537500</v>
      </c>
      <c r="AB44" s="191"/>
      <c r="AC44" s="192">
        <v>38</v>
      </c>
      <c r="AD44" s="189" t="s">
        <v>41</v>
      </c>
      <c r="AE44" s="190">
        <v>714</v>
      </c>
      <c r="AF44" s="190">
        <v>142800</v>
      </c>
      <c r="AG44" s="190">
        <v>0</v>
      </c>
      <c r="AH44" s="190">
        <f t="shared" si="6"/>
        <v>142800</v>
      </c>
      <c r="AI44" s="191"/>
      <c r="AJ44" s="192">
        <v>38</v>
      </c>
      <c r="AK44" s="189" t="s">
        <v>41</v>
      </c>
      <c r="AL44" s="190">
        <v>410</v>
      </c>
      <c r="AM44" s="190">
        <v>61500</v>
      </c>
      <c r="AN44" s="190">
        <v>0</v>
      </c>
      <c r="AO44" s="190">
        <f t="shared" si="7"/>
        <v>61500</v>
      </c>
      <c r="AP44" s="191"/>
      <c r="AQ44" s="192">
        <v>38</v>
      </c>
      <c r="AR44" s="189" t="s">
        <v>41</v>
      </c>
      <c r="AS44" s="209">
        <v>3092</v>
      </c>
      <c r="AT44" s="190">
        <v>618400</v>
      </c>
      <c r="AU44" s="190">
        <v>0</v>
      </c>
      <c r="AV44" s="190">
        <f t="shared" si="8"/>
        <v>618400</v>
      </c>
      <c r="AW44" s="191"/>
      <c r="AX44" s="192">
        <v>38</v>
      </c>
      <c r="AY44" s="189" t="s">
        <v>41</v>
      </c>
      <c r="AZ44" s="190"/>
      <c r="BA44" s="190">
        <v>0</v>
      </c>
      <c r="BB44" s="190">
        <v>0</v>
      </c>
      <c r="BC44" s="190">
        <f t="shared" si="9"/>
        <v>0</v>
      </c>
      <c r="BD44" s="191"/>
      <c r="BE44" s="192">
        <v>38</v>
      </c>
      <c r="BF44" s="189" t="s">
        <v>41</v>
      </c>
      <c r="BG44" s="190">
        <v>3092</v>
      </c>
      <c r="BH44" s="190">
        <v>927600</v>
      </c>
      <c r="BI44" s="190">
        <v>0</v>
      </c>
      <c r="BJ44" s="190">
        <f t="shared" si="10"/>
        <v>927600</v>
      </c>
      <c r="BK44" s="191"/>
      <c r="BL44" s="192">
        <v>38</v>
      </c>
      <c r="BM44" s="189" t="s">
        <v>41</v>
      </c>
      <c r="BN44" s="190">
        <v>121375</v>
      </c>
      <c r="BO44" s="190">
        <v>31308400</v>
      </c>
      <c r="BP44" s="190">
        <v>0</v>
      </c>
      <c r="BQ44" s="190">
        <f t="shared" si="11"/>
        <v>31308400</v>
      </c>
      <c r="BR44" s="191"/>
      <c r="BS44" s="192">
        <v>38</v>
      </c>
      <c r="BT44" s="189" t="s">
        <v>41</v>
      </c>
      <c r="BU44" s="190">
        <v>0</v>
      </c>
      <c r="BV44" s="190">
        <v>0</v>
      </c>
      <c r="BW44" s="190">
        <v>0</v>
      </c>
      <c r="BX44" s="190">
        <f t="shared" si="12"/>
        <v>0</v>
      </c>
      <c r="BY44" s="191"/>
      <c r="BZ44" s="192">
        <v>38</v>
      </c>
      <c r="CA44" s="189" t="s">
        <v>41</v>
      </c>
      <c r="CB44" s="190">
        <v>3183</v>
      </c>
      <c r="CC44" s="190">
        <v>636600</v>
      </c>
      <c r="CD44" s="190">
        <v>0</v>
      </c>
      <c r="CE44" s="190">
        <f t="shared" si="13"/>
        <v>636600</v>
      </c>
      <c r="CF44" s="191"/>
      <c r="CG44" s="192">
        <v>38</v>
      </c>
      <c r="CH44" s="189" t="s">
        <v>41</v>
      </c>
      <c r="CI44" s="190">
        <v>3183</v>
      </c>
      <c r="CJ44" s="190">
        <v>636600</v>
      </c>
      <c r="CK44" s="190">
        <v>0</v>
      </c>
      <c r="CL44" s="190">
        <f t="shared" si="14"/>
        <v>636600</v>
      </c>
      <c r="CM44" s="191"/>
      <c r="CN44" s="192">
        <v>38</v>
      </c>
      <c r="CO44" s="189" t="s">
        <v>41</v>
      </c>
      <c r="CP44" s="190">
        <v>3183</v>
      </c>
      <c r="CQ44" s="190">
        <v>1432350</v>
      </c>
      <c r="CR44" s="190">
        <v>0</v>
      </c>
      <c r="CS44" s="190">
        <f t="shared" si="15"/>
        <v>1432350</v>
      </c>
      <c r="CT44" s="191"/>
      <c r="CU44" s="192">
        <v>38</v>
      </c>
      <c r="CV44" s="189" t="s">
        <v>41</v>
      </c>
      <c r="CW44" s="190">
        <v>8892</v>
      </c>
      <c r="CX44" s="190">
        <v>1333800</v>
      </c>
      <c r="CY44" s="190">
        <v>0</v>
      </c>
      <c r="CZ44" s="190">
        <f t="shared" si="16"/>
        <v>1333800</v>
      </c>
      <c r="DA44" s="191"/>
      <c r="DB44" s="192">
        <v>38</v>
      </c>
      <c r="DC44" s="189" t="s">
        <v>41</v>
      </c>
      <c r="DD44" s="190">
        <v>200</v>
      </c>
      <c r="DE44" s="190">
        <v>30000</v>
      </c>
      <c r="DF44" s="190">
        <v>0</v>
      </c>
      <c r="DG44" s="190">
        <f t="shared" si="17"/>
        <v>30000</v>
      </c>
      <c r="DH44" s="191"/>
      <c r="DI44" s="192">
        <v>38</v>
      </c>
      <c r="DJ44" s="189" t="s">
        <v>41</v>
      </c>
      <c r="DK44" s="190">
        <v>600</v>
      </c>
      <c r="DL44" s="190">
        <v>300000</v>
      </c>
      <c r="DM44" s="190">
        <v>0</v>
      </c>
      <c r="DN44" s="190">
        <f t="shared" si="18"/>
        <v>300000</v>
      </c>
      <c r="DO44" s="191"/>
      <c r="DP44" s="192">
        <v>38</v>
      </c>
      <c r="DQ44" s="189" t="s">
        <v>41</v>
      </c>
      <c r="DR44" s="190">
        <v>1025</v>
      </c>
      <c r="DS44" s="190">
        <v>1025000</v>
      </c>
      <c r="DT44" s="190">
        <v>0</v>
      </c>
      <c r="DU44" s="190">
        <f t="shared" si="19"/>
        <v>1025000</v>
      </c>
      <c r="DV44" s="191"/>
      <c r="DW44" s="192">
        <v>38</v>
      </c>
      <c r="DX44" s="189" t="s">
        <v>41</v>
      </c>
      <c r="DY44" s="190">
        <v>3514</v>
      </c>
      <c r="DZ44" s="190">
        <v>351400</v>
      </c>
      <c r="EA44" s="190">
        <v>0</v>
      </c>
      <c r="EB44" s="190">
        <f t="shared" si="20"/>
        <v>351400</v>
      </c>
      <c r="EC44" s="191"/>
      <c r="ED44" s="192">
        <v>38</v>
      </c>
      <c r="EE44" s="189" t="s">
        <v>41</v>
      </c>
      <c r="EF44" s="190">
        <v>0</v>
      </c>
      <c r="EG44" s="190">
        <v>0</v>
      </c>
      <c r="EH44" s="190">
        <v>0</v>
      </c>
      <c r="EI44" s="190">
        <f t="shared" si="21"/>
        <v>0</v>
      </c>
      <c r="EJ44" s="191"/>
      <c r="EK44" s="192">
        <v>38</v>
      </c>
      <c r="EL44" s="189" t="s">
        <v>41</v>
      </c>
      <c r="EM44" s="190">
        <v>0</v>
      </c>
      <c r="EN44" s="190">
        <v>170000</v>
      </c>
      <c r="EO44" s="190">
        <v>66000</v>
      </c>
      <c r="EP44" s="190">
        <f t="shared" si="22"/>
        <v>236000</v>
      </c>
      <c r="EQ44" s="191"/>
      <c r="ER44" s="192">
        <v>38</v>
      </c>
      <c r="ES44" s="189" t="s">
        <v>41</v>
      </c>
      <c r="ET44" s="190">
        <v>0</v>
      </c>
      <c r="EU44" s="190">
        <v>0</v>
      </c>
      <c r="EV44" s="190">
        <v>0</v>
      </c>
      <c r="EW44" s="190">
        <f t="shared" si="23"/>
        <v>0</v>
      </c>
      <c r="EX44" s="191"/>
      <c r="EY44" s="192">
        <v>38</v>
      </c>
      <c r="EZ44" s="189" t="s">
        <v>41</v>
      </c>
      <c r="FA44" s="190">
        <v>0</v>
      </c>
      <c r="FB44" s="190">
        <v>0</v>
      </c>
      <c r="FC44" s="190">
        <v>0</v>
      </c>
      <c r="FD44" s="190">
        <f t="shared" si="24"/>
        <v>0</v>
      </c>
      <c r="FE44" s="191"/>
      <c r="FF44" s="192">
        <v>38</v>
      </c>
      <c r="FG44" s="189" t="s">
        <v>41</v>
      </c>
      <c r="FH44" s="190">
        <v>0</v>
      </c>
      <c r="FI44" s="190">
        <v>0</v>
      </c>
      <c r="FJ44" s="190">
        <v>0</v>
      </c>
      <c r="FK44" s="190">
        <f t="shared" si="25"/>
        <v>0</v>
      </c>
      <c r="FL44" s="191"/>
      <c r="FM44" s="192">
        <v>38</v>
      </c>
      <c r="FN44" s="189" t="s">
        <v>41</v>
      </c>
      <c r="FO44" s="190">
        <v>4386547</v>
      </c>
      <c r="FP44" s="190">
        <v>0</v>
      </c>
      <c r="FQ44" s="190">
        <v>0</v>
      </c>
      <c r="FR44" s="190">
        <f t="shared" si="26"/>
        <v>0</v>
      </c>
      <c r="FS44" s="191"/>
      <c r="FT44" s="192">
        <v>38</v>
      </c>
      <c r="FU44" s="189" t="s">
        <v>41</v>
      </c>
      <c r="FV44" s="190">
        <v>588</v>
      </c>
      <c r="FW44" s="190">
        <v>147000</v>
      </c>
      <c r="FX44" s="190">
        <v>17750</v>
      </c>
      <c r="FY44" s="190">
        <f t="shared" si="27"/>
        <v>164750</v>
      </c>
      <c r="FZ44" s="191"/>
      <c r="GA44" s="192">
        <v>38</v>
      </c>
      <c r="GB44" s="189" t="s">
        <v>41</v>
      </c>
      <c r="GC44" s="190">
        <v>354</v>
      </c>
      <c r="GD44" s="190">
        <v>141600</v>
      </c>
      <c r="GE44" s="190">
        <v>18000</v>
      </c>
      <c r="GF44" s="190">
        <f t="shared" si="28"/>
        <v>159600</v>
      </c>
      <c r="GG44" s="191"/>
      <c r="GH44" s="192">
        <v>38</v>
      </c>
      <c r="GI44" s="189" t="s">
        <v>41</v>
      </c>
      <c r="GJ44" s="190">
        <v>234</v>
      </c>
      <c r="GK44" s="190">
        <v>140400</v>
      </c>
      <c r="GL44" s="190">
        <v>17400</v>
      </c>
      <c r="GM44" s="190">
        <f t="shared" si="29"/>
        <v>157800</v>
      </c>
      <c r="GN44" s="191"/>
      <c r="GO44" s="192">
        <v>38</v>
      </c>
      <c r="GP44" s="189" t="s">
        <v>41</v>
      </c>
      <c r="GQ44" s="190">
        <v>1140</v>
      </c>
      <c r="GR44" s="190">
        <v>114000</v>
      </c>
      <c r="GS44" s="190">
        <v>0</v>
      </c>
      <c r="GT44" s="190">
        <f t="shared" si="30"/>
        <v>114000</v>
      </c>
      <c r="GU44" s="191"/>
      <c r="GV44" s="192">
        <v>38</v>
      </c>
      <c r="GW44" s="189" t="s">
        <v>41</v>
      </c>
      <c r="GX44" s="190">
        <v>0</v>
      </c>
      <c r="GY44" s="190">
        <v>5000</v>
      </c>
      <c r="GZ44" s="190">
        <v>0</v>
      </c>
      <c r="HA44" s="190">
        <f t="shared" si="31"/>
        <v>5000</v>
      </c>
      <c r="HB44" s="191"/>
      <c r="HC44" s="192">
        <v>38</v>
      </c>
      <c r="HD44" s="189" t="s">
        <v>41</v>
      </c>
      <c r="HE44" s="190">
        <v>3135</v>
      </c>
      <c r="HF44" s="190">
        <v>24453000</v>
      </c>
      <c r="HG44" s="190">
        <v>0</v>
      </c>
      <c r="HH44" s="190">
        <f t="shared" si="32"/>
        <v>24453000</v>
      </c>
      <c r="HI44" s="191"/>
      <c r="HJ44" s="192">
        <v>38</v>
      </c>
      <c r="HK44" s="189" t="s">
        <v>41</v>
      </c>
      <c r="HL44" s="190"/>
      <c r="HM44" s="190"/>
      <c r="HN44" s="190"/>
      <c r="HO44" s="190">
        <f t="shared" si="33"/>
        <v>0</v>
      </c>
      <c r="HP44" s="191"/>
      <c r="HQ44" s="192">
        <v>38</v>
      </c>
      <c r="HR44" s="189" t="s">
        <v>41</v>
      </c>
      <c r="HS44" s="190"/>
      <c r="HT44" s="190"/>
      <c r="HU44" s="190">
        <v>0</v>
      </c>
      <c r="HV44" s="190">
        <f t="shared" si="34"/>
        <v>0</v>
      </c>
      <c r="HW44" s="191"/>
      <c r="HX44" s="192">
        <v>38</v>
      </c>
      <c r="HY44" s="189" t="s">
        <v>41</v>
      </c>
      <c r="HZ44" s="190">
        <v>72</v>
      </c>
      <c r="IA44" s="190">
        <v>360000</v>
      </c>
      <c r="IB44" s="190">
        <v>0</v>
      </c>
      <c r="IC44" s="190">
        <f t="shared" si="35"/>
        <v>360000</v>
      </c>
      <c r="ID44" s="191"/>
      <c r="IE44" s="192">
        <v>38</v>
      </c>
      <c r="IF44" s="189" t="s">
        <v>41</v>
      </c>
      <c r="IG44" s="190">
        <v>174</v>
      </c>
      <c r="IH44" s="190">
        <v>10440000</v>
      </c>
      <c r="II44" s="190">
        <v>0</v>
      </c>
      <c r="IJ44" s="190">
        <f t="shared" si="36"/>
        <v>10440000</v>
      </c>
      <c r="IK44" s="191"/>
      <c r="IL44" s="192">
        <v>38</v>
      </c>
      <c r="IM44" s="189" t="s">
        <v>41</v>
      </c>
      <c r="IN44" s="190">
        <v>3355</v>
      </c>
      <c r="IO44" s="190">
        <v>3355000</v>
      </c>
      <c r="IP44" s="190">
        <v>0</v>
      </c>
      <c r="IQ44" s="190">
        <f t="shared" si="37"/>
        <v>3355000</v>
      </c>
      <c r="IR44" s="191"/>
      <c r="IS44" s="192">
        <v>38</v>
      </c>
      <c r="IT44" s="189" t="s">
        <v>41</v>
      </c>
      <c r="IU44" s="190">
        <v>18</v>
      </c>
      <c r="IV44" s="190">
        <v>63000</v>
      </c>
      <c r="IW44" s="190">
        <v>0</v>
      </c>
      <c r="IX44" s="190">
        <f t="shared" si="38"/>
        <v>63000</v>
      </c>
      <c r="IY44" s="191"/>
      <c r="IZ44" s="192">
        <v>38</v>
      </c>
      <c r="JA44" s="189" t="s">
        <v>41</v>
      </c>
      <c r="JB44" s="190">
        <v>4308</v>
      </c>
      <c r="JC44" s="190">
        <v>7754400</v>
      </c>
      <c r="JD44" s="190">
        <v>0</v>
      </c>
      <c r="JE44" s="190">
        <f t="shared" si="39"/>
        <v>7754400</v>
      </c>
      <c r="JF44" s="191"/>
      <c r="JG44" s="192">
        <v>38</v>
      </c>
      <c r="JH44" s="189" t="s">
        <v>41</v>
      </c>
      <c r="JI44" s="190">
        <v>0</v>
      </c>
      <c r="JJ44" s="190">
        <v>0</v>
      </c>
      <c r="JK44" s="190">
        <v>0</v>
      </c>
      <c r="JL44" s="190">
        <f t="shared" si="40"/>
        <v>0</v>
      </c>
      <c r="JM44" s="191"/>
      <c r="JN44" s="192">
        <v>38</v>
      </c>
      <c r="JO44" s="189" t="s">
        <v>41</v>
      </c>
      <c r="JP44" s="190">
        <v>0</v>
      </c>
      <c r="JQ44" s="190">
        <v>10948000</v>
      </c>
      <c r="JR44" s="190">
        <v>0</v>
      </c>
      <c r="JS44" s="190">
        <f t="shared" si="41"/>
        <v>10948000</v>
      </c>
      <c r="JT44" s="191"/>
      <c r="JU44" s="192">
        <v>38</v>
      </c>
      <c r="JV44" s="189" t="s">
        <v>41</v>
      </c>
      <c r="JW44" s="190">
        <v>0</v>
      </c>
      <c r="JX44" s="190">
        <v>0</v>
      </c>
      <c r="JY44" s="190">
        <v>0</v>
      </c>
      <c r="JZ44" s="190">
        <f t="shared" si="42"/>
        <v>0</v>
      </c>
      <c r="KA44" s="191"/>
      <c r="KB44" s="192">
        <v>38</v>
      </c>
      <c r="KC44" s="189" t="s">
        <v>41</v>
      </c>
      <c r="KD44" s="190">
        <v>3697.4902304627799</v>
      </c>
      <c r="KE44" s="190">
        <v>21900000</v>
      </c>
      <c r="KF44" s="190">
        <v>0</v>
      </c>
      <c r="KG44" s="190">
        <f t="shared" si="43"/>
        <v>21900000</v>
      </c>
      <c r="KH44" s="191"/>
      <c r="KI44" s="192">
        <v>38</v>
      </c>
      <c r="KJ44" s="189" t="s">
        <v>41</v>
      </c>
      <c r="KK44" s="190">
        <v>0</v>
      </c>
      <c r="KL44" s="190">
        <v>0</v>
      </c>
      <c r="KM44" s="190">
        <v>0</v>
      </c>
      <c r="KN44" s="190">
        <f t="shared" si="44"/>
        <v>0</v>
      </c>
      <c r="KO44" s="191"/>
      <c r="KP44" s="192">
        <v>38</v>
      </c>
      <c r="KQ44" s="189" t="s">
        <v>41</v>
      </c>
      <c r="KR44" s="190">
        <v>0</v>
      </c>
      <c r="KS44" s="190">
        <v>0</v>
      </c>
      <c r="KT44" s="190">
        <v>0</v>
      </c>
      <c r="KU44" s="190">
        <f t="shared" si="45"/>
        <v>0</v>
      </c>
      <c r="KV44" s="191"/>
      <c r="KW44" s="192">
        <v>38</v>
      </c>
      <c r="KX44" s="189" t="s">
        <v>41</v>
      </c>
      <c r="KY44" s="190">
        <v>0</v>
      </c>
      <c r="KZ44" s="190">
        <v>0</v>
      </c>
      <c r="LA44" s="190">
        <v>0</v>
      </c>
      <c r="LB44" s="190">
        <f t="shared" si="46"/>
        <v>0</v>
      </c>
      <c r="LC44" s="191"/>
      <c r="LD44" s="192">
        <v>38</v>
      </c>
      <c r="LE44" s="189" t="s">
        <v>41</v>
      </c>
      <c r="LF44" s="190">
        <v>0</v>
      </c>
      <c r="LG44" s="190">
        <v>25000</v>
      </c>
      <c r="LH44" s="190">
        <v>0</v>
      </c>
      <c r="LI44" s="190">
        <f t="shared" si="47"/>
        <v>25000</v>
      </c>
      <c r="LJ44" s="191"/>
      <c r="LK44" s="192">
        <v>38</v>
      </c>
      <c r="LL44" s="189" t="s">
        <v>41</v>
      </c>
      <c r="LM44" s="190">
        <v>0</v>
      </c>
      <c r="LN44" s="190">
        <v>0</v>
      </c>
      <c r="LO44" s="190">
        <v>0</v>
      </c>
      <c r="LP44" s="190">
        <f t="shared" si="48"/>
        <v>0</v>
      </c>
      <c r="LQ44" s="191"/>
      <c r="LR44" s="192">
        <v>38</v>
      </c>
      <c r="LS44" s="189" t="s">
        <v>41</v>
      </c>
      <c r="LT44" s="190">
        <v>35</v>
      </c>
      <c r="LU44" s="190">
        <v>1011153.6000000001</v>
      </c>
      <c r="LV44" s="190">
        <v>5000000</v>
      </c>
      <c r="LW44" s="190">
        <f t="shared" si="49"/>
        <v>6011153.5999999996</v>
      </c>
      <c r="LX44" s="191"/>
      <c r="LY44" s="192">
        <v>38</v>
      </c>
      <c r="LZ44" s="189" t="s">
        <v>41</v>
      </c>
      <c r="MA44" s="190">
        <v>338</v>
      </c>
      <c r="MB44" s="190">
        <v>39600</v>
      </c>
      <c r="MC44" s="190">
        <v>19800</v>
      </c>
      <c r="MD44" s="190">
        <f t="shared" si="50"/>
        <v>59400</v>
      </c>
      <c r="ME44" s="191"/>
      <c r="MF44" s="192">
        <v>38</v>
      </c>
      <c r="MG44" s="189" t="s">
        <v>41</v>
      </c>
      <c r="MH44" s="190">
        <v>0</v>
      </c>
      <c r="MI44" s="190">
        <v>300000</v>
      </c>
      <c r="MJ44" s="190">
        <v>0</v>
      </c>
      <c r="MK44" s="190">
        <f t="shared" si="51"/>
        <v>300000</v>
      </c>
      <c r="ML44" s="191"/>
      <c r="MM44" s="192">
        <v>38</v>
      </c>
      <c r="MN44" s="189" t="s">
        <v>41</v>
      </c>
      <c r="MO44" s="190">
        <v>315</v>
      </c>
      <c r="MP44" s="190">
        <v>21420</v>
      </c>
      <c r="MQ44" s="190">
        <v>0</v>
      </c>
      <c r="MR44" s="190">
        <f t="shared" si="52"/>
        <v>21420</v>
      </c>
      <c r="MS44" s="191"/>
      <c r="MT44" s="192">
        <v>38</v>
      </c>
      <c r="MU44" s="189" t="s">
        <v>41</v>
      </c>
      <c r="MV44" s="190">
        <v>1</v>
      </c>
      <c r="MW44" s="190">
        <v>15000</v>
      </c>
      <c r="MX44" s="190">
        <v>0</v>
      </c>
      <c r="MY44" s="190">
        <f t="shared" si="53"/>
        <v>15000</v>
      </c>
      <c r="MZ44" s="191"/>
      <c r="NA44" s="192">
        <v>38</v>
      </c>
      <c r="NB44" s="189" t="s">
        <v>41</v>
      </c>
      <c r="NC44" s="190">
        <v>0</v>
      </c>
      <c r="ND44" s="190">
        <f t="shared" si="54"/>
        <v>194472723.59999999</v>
      </c>
      <c r="NE44" s="190">
        <f t="shared" si="0"/>
        <v>5138950</v>
      </c>
      <c r="NF44" s="190">
        <f t="shared" si="1"/>
        <v>199611673.59999999</v>
      </c>
      <c r="NG44" s="9"/>
    </row>
    <row r="45" spans="1:371" ht="15.75" hidden="1">
      <c r="A45" s="188">
        <v>39</v>
      </c>
      <c r="B45" s="189" t="s">
        <v>56</v>
      </c>
      <c r="C45" s="190">
        <v>0</v>
      </c>
      <c r="D45" s="190">
        <v>0</v>
      </c>
      <c r="E45" s="190">
        <v>0</v>
      </c>
      <c r="F45" s="190">
        <f t="shared" si="2"/>
        <v>0</v>
      </c>
      <c r="G45" s="191"/>
      <c r="H45" s="192">
        <v>39</v>
      </c>
      <c r="I45" s="189" t="s">
        <v>56</v>
      </c>
      <c r="J45" s="190"/>
      <c r="K45" s="190"/>
      <c r="L45" s="190">
        <v>0</v>
      </c>
      <c r="M45" s="190">
        <f t="shared" si="3"/>
        <v>0</v>
      </c>
      <c r="N45" s="191"/>
      <c r="O45" s="192">
        <v>39</v>
      </c>
      <c r="P45" s="189" t="s">
        <v>56</v>
      </c>
      <c r="Q45" s="190">
        <v>0</v>
      </c>
      <c r="R45" s="190">
        <v>0</v>
      </c>
      <c r="S45" s="190">
        <v>0</v>
      </c>
      <c r="T45" s="190">
        <f t="shared" si="4"/>
        <v>0</v>
      </c>
      <c r="U45" s="191"/>
      <c r="V45" s="192">
        <v>39</v>
      </c>
      <c r="W45" s="189" t="s">
        <v>56</v>
      </c>
      <c r="X45" s="190">
        <v>0</v>
      </c>
      <c r="Y45" s="190">
        <v>0</v>
      </c>
      <c r="Z45" s="190">
        <v>0</v>
      </c>
      <c r="AA45" s="190">
        <f t="shared" si="5"/>
        <v>0</v>
      </c>
      <c r="AB45" s="191"/>
      <c r="AC45" s="192">
        <v>39</v>
      </c>
      <c r="AD45" s="189" t="s">
        <v>56</v>
      </c>
      <c r="AE45" s="190">
        <v>0</v>
      </c>
      <c r="AF45" s="190">
        <v>0</v>
      </c>
      <c r="AG45" s="190">
        <v>0</v>
      </c>
      <c r="AH45" s="190">
        <f t="shared" si="6"/>
        <v>0</v>
      </c>
      <c r="AI45" s="191"/>
      <c r="AJ45" s="192">
        <v>39</v>
      </c>
      <c r="AK45" s="189" t="s">
        <v>56</v>
      </c>
      <c r="AL45" s="190">
        <v>0</v>
      </c>
      <c r="AM45" s="190">
        <v>0</v>
      </c>
      <c r="AN45" s="190">
        <v>0</v>
      </c>
      <c r="AO45" s="190">
        <f t="shared" si="7"/>
        <v>0</v>
      </c>
      <c r="AP45" s="191"/>
      <c r="AQ45" s="192">
        <v>39</v>
      </c>
      <c r="AR45" s="189" t="s">
        <v>56</v>
      </c>
      <c r="AS45" s="209">
        <v>0</v>
      </c>
      <c r="AT45" s="190">
        <v>0</v>
      </c>
      <c r="AU45" s="190">
        <v>0</v>
      </c>
      <c r="AV45" s="190">
        <f t="shared" si="8"/>
        <v>0</v>
      </c>
      <c r="AW45" s="191"/>
      <c r="AX45" s="192">
        <v>39</v>
      </c>
      <c r="AY45" s="189" t="s">
        <v>56</v>
      </c>
      <c r="AZ45" s="190">
        <v>0</v>
      </c>
      <c r="BA45" s="190">
        <v>0</v>
      </c>
      <c r="BB45" s="190">
        <v>0</v>
      </c>
      <c r="BC45" s="190">
        <f t="shared" si="9"/>
        <v>0</v>
      </c>
      <c r="BD45" s="191"/>
      <c r="BE45" s="192">
        <v>39</v>
      </c>
      <c r="BF45" s="189" t="s">
        <v>56</v>
      </c>
      <c r="BG45" s="190">
        <v>0</v>
      </c>
      <c r="BH45" s="190">
        <v>0</v>
      </c>
      <c r="BI45" s="190">
        <v>0</v>
      </c>
      <c r="BJ45" s="190">
        <f t="shared" si="10"/>
        <v>0</v>
      </c>
      <c r="BK45" s="191"/>
      <c r="BL45" s="192">
        <v>39</v>
      </c>
      <c r="BM45" s="189" t="s">
        <v>56</v>
      </c>
      <c r="BN45" s="190">
        <v>0</v>
      </c>
      <c r="BO45" s="190">
        <v>0</v>
      </c>
      <c r="BP45" s="190">
        <v>0</v>
      </c>
      <c r="BQ45" s="190">
        <f t="shared" si="11"/>
        <v>0</v>
      </c>
      <c r="BR45" s="191"/>
      <c r="BS45" s="192">
        <v>39</v>
      </c>
      <c r="BT45" s="189" t="s">
        <v>56</v>
      </c>
      <c r="BU45" s="190">
        <v>0</v>
      </c>
      <c r="BV45" s="190">
        <v>0</v>
      </c>
      <c r="BW45" s="190">
        <v>0</v>
      </c>
      <c r="BX45" s="190">
        <f t="shared" si="12"/>
        <v>0</v>
      </c>
      <c r="BY45" s="191"/>
      <c r="BZ45" s="192">
        <v>39</v>
      </c>
      <c r="CA45" s="189" t="s">
        <v>56</v>
      </c>
      <c r="CB45" s="190">
        <v>0</v>
      </c>
      <c r="CC45" s="190">
        <v>0</v>
      </c>
      <c r="CD45" s="190">
        <v>0</v>
      </c>
      <c r="CE45" s="190">
        <f t="shared" si="13"/>
        <v>0</v>
      </c>
      <c r="CF45" s="191"/>
      <c r="CG45" s="192">
        <v>39</v>
      </c>
      <c r="CH45" s="189" t="s">
        <v>56</v>
      </c>
      <c r="CI45" s="190">
        <v>0</v>
      </c>
      <c r="CJ45" s="190">
        <v>0</v>
      </c>
      <c r="CK45" s="190">
        <v>0</v>
      </c>
      <c r="CL45" s="190">
        <f t="shared" si="14"/>
        <v>0</v>
      </c>
      <c r="CM45" s="191"/>
      <c r="CN45" s="192">
        <v>39</v>
      </c>
      <c r="CO45" s="189" t="s">
        <v>56</v>
      </c>
      <c r="CP45" s="190">
        <v>0</v>
      </c>
      <c r="CQ45" s="190">
        <v>0</v>
      </c>
      <c r="CR45" s="190">
        <v>0</v>
      </c>
      <c r="CS45" s="190">
        <f t="shared" si="15"/>
        <v>0</v>
      </c>
      <c r="CT45" s="191"/>
      <c r="CU45" s="192">
        <v>39</v>
      </c>
      <c r="CV45" s="189" t="s">
        <v>56</v>
      </c>
      <c r="CW45" s="190">
        <v>0</v>
      </c>
      <c r="CX45" s="190">
        <v>0</v>
      </c>
      <c r="CY45" s="190">
        <v>0</v>
      </c>
      <c r="CZ45" s="190">
        <f t="shared" si="16"/>
        <v>0</v>
      </c>
      <c r="DA45" s="191"/>
      <c r="DB45" s="192">
        <v>39</v>
      </c>
      <c r="DC45" s="189" t="s">
        <v>56</v>
      </c>
      <c r="DD45" s="190">
        <v>0</v>
      </c>
      <c r="DE45" s="190">
        <v>0</v>
      </c>
      <c r="DF45" s="190">
        <v>0</v>
      </c>
      <c r="DG45" s="190">
        <f t="shared" si="17"/>
        <v>0</v>
      </c>
      <c r="DH45" s="191"/>
      <c r="DI45" s="192">
        <v>39</v>
      </c>
      <c r="DJ45" s="189" t="s">
        <v>56</v>
      </c>
      <c r="DK45" s="190">
        <v>0</v>
      </c>
      <c r="DL45" s="190">
        <v>0</v>
      </c>
      <c r="DM45" s="190">
        <v>0</v>
      </c>
      <c r="DN45" s="190">
        <f t="shared" si="18"/>
        <v>0</v>
      </c>
      <c r="DO45" s="191"/>
      <c r="DP45" s="192">
        <v>39</v>
      </c>
      <c r="DQ45" s="189" t="s">
        <v>56</v>
      </c>
      <c r="DR45" s="190">
        <v>0</v>
      </c>
      <c r="DS45" s="190">
        <v>0</v>
      </c>
      <c r="DT45" s="190">
        <v>0</v>
      </c>
      <c r="DU45" s="190">
        <f t="shared" si="19"/>
        <v>0</v>
      </c>
      <c r="DV45" s="191"/>
      <c r="DW45" s="192">
        <v>39</v>
      </c>
      <c r="DX45" s="189" t="s">
        <v>56</v>
      </c>
      <c r="DY45" s="190">
        <v>0</v>
      </c>
      <c r="DZ45" s="190">
        <v>0</v>
      </c>
      <c r="EA45" s="190">
        <v>0</v>
      </c>
      <c r="EB45" s="190">
        <f t="shared" si="20"/>
        <v>0</v>
      </c>
      <c r="EC45" s="191"/>
      <c r="ED45" s="192">
        <v>39</v>
      </c>
      <c r="EE45" s="189" t="s">
        <v>56</v>
      </c>
      <c r="EF45" s="190">
        <v>0</v>
      </c>
      <c r="EG45" s="190">
        <v>0</v>
      </c>
      <c r="EH45" s="190">
        <v>0</v>
      </c>
      <c r="EI45" s="190">
        <f t="shared" si="21"/>
        <v>0</v>
      </c>
      <c r="EJ45" s="191"/>
      <c r="EK45" s="192">
        <v>39</v>
      </c>
      <c r="EL45" s="189" t="s">
        <v>56</v>
      </c>
      <c r="EM45" s="190">
        <v>0</v>
      </c>
      <c r="EN45" s="190">
        <v>0</v>
      </c>
      <c r="EO45" s="190">
        <v>0</v>
      </c>
      <c r="EP45" s="190">
        <f t="shared" si="22"/>
        <v>0</v>
      </c>
      <c r="EQ45" s="191"/>
      <c r="ER45" s="192">
        <v>39</v>
      </c>
      <c r="ES45" s="189" t="s">
        <v>56</v>
      </c>
      <c r="ET45" s="190">
        <v>0</v>
      </c>
      <c r="EU45" s="190">
        <v>0</v>
      </c>
      <c r="EV45" s="190">
        <v>0</v>
      </c>
      <c r="EW45" s="190">
        <f t="shared" si="23"/>
        <v>0</v>
      </c>
      <c r="EX45" s="191"/>
      <c r="EY45" s="192">
        <v>39</v>
      </c>
      <c r="EZ45" s="189" t="s">
        <v>56</v>
      </c>
      <c r="FA45" s="190">
        <v>0</v>
      </c>
      <c r="FB45" s="190">
        <v>0</v>
      </c>
      <c r="FC45" s="190">
        <v>0</v>
      </c>
      <c r="FD45" s="190">
        <f t="shared" si="24"/>
        <v>0</v>
      </c>
      <c r="FE45" s="191"/>
      <c r="FF45" s="192">
        <v>39</v>
      </c>
      <c r="FG45" s="189" t="s">
        <v>56</v>
      </c>
      <c r="FH45" s="190">
        <v>0</v>
      </c>
      <c r="FI45" s="190">
        <v>0</v>
      </c>
      <c r="FJ45" s="190">
        <v>0</v>
      </c>
      <c r="FK45" s="190">
        <f t="shared" si="25"/>
        <v>0</v>
      </c>
      <c r="FL45" s="191"/>
      <c r="FM45" s="192">
        <v>39</v>
      </c>
      <c r="FN45" s="189" t="s">
        <v>56</v>
      </c>
      <c r="FO45" s="190">
        <v>0</v>
      </c>
      <c r="FP45" s="190">
        <v>0</v>
      </c>
      <c r="FQ45" s="190">
        <v>0</v>
      </c>
      <c r="FR45" s="190">
        <f t="shared" si="26"/>
        <v>0</v>
      </c>
      <c r="FS45" s="191"/>
      <c r="FT45" s="192">
        <v>39</v>
      </c>
      <c r="FU45" s="189" t="s">
        <v>56</v>
      </c>
      <c r="FV45" s="190">
        <v>0</v>
      </c>
      <c r="FW45" s="190">
        <v>0</v>
      </c>
      <c r="FX45" s="190">
        <v>0</v>
      </c>
      <c r="FY45" s="190">
        <f t="shared" si="27"/>
        <v>0</v>
      </c>
      <c r="FZ45" s="191"/>
      <c r="GA45" s="192">
        <v>39</v>
      </c>
      <c r="GB45" s="189" t="s">
        <v>56</v>
      </c>
      <c r="GC45" s="190">
        <v>0</v>
      </c>
      <c r="GD45" s="190">
        <v>0</v>
      </c>
      <c r="GE45" s="190">
        <v>0</v>
      </c>
      <c r="GF45" s="190">
        <f t="shared" si="28"/>
        <v>0</v>
      </c>
      <c r="GG45" s="191"/>
      <c r="GH45" s="192">
        <v>39</v>
      </c>
      <c r="GI45" s="189" t="s">
        <v>56</v>
      </c>
      <c r="GJ45" s="190">
        <v>0</v>
      </c>
      <c r="GK45" s="190">
        <v>0</v>
      </c>
      <c r="GL45" s="190">
        <v>0</v>
      </c>
      <c r="GM45" s="190">
        <f t="shared" si="29"/>
        <v>0</v>
      </c>
      <c r="GN45" s="191"/>
      <c r="GO45" s="192">
        <v>39</v>
      </c>
      <c r="GP45" s="189" t="s">
        <v>56</v>
      </c>
      <c r="GQ45" s="190">
        <v>0</v>
      </c>
      <c r="GR45" s="190">
        <v>0</v>
      </c>
      <c r="GS45" s="190">
        <v>0</v>
      </c>
      <c r="GT45" s="190">
        <f t="shared" si="30"/>
        <v>0</v>
      </c>
      <c r="GU45" s="191"/>
      <c r="GV45" s="192">
        <v>39</v>
      </c>
      <c r="GW45" s="189" t="s">
        <v>56</v>
      </c>
      <c r="GX45" s="190">
        <v>0</v>
      </c>
      <c r="GY45" s="190">
        <v>0</v>
      </c>
      <c r="GZ45" s="190">
        <v>0</v>
      </c>
      <c r="HA45" s="190">
        <f t="shared" si="31"/>
        <v>0</v>
      </c>
      <c r="HB45" s="191"/>
      <c r="HC45" s="192">
        <v>39</v>
      </c>
      <c r="HD45" s="189" t="s">
        <v>56</v>
      </c>
      <c r="HE45" s="190">
        <v>0</v>
      </c>
      <c r="HF45" s="190">
        <v>0</v>
      </c>
      <c r="HG45" s="190">
        <v>0</v>
      </c>
      <c r="HH45" s="190">
        <f t="shared" si="32"/>
        <v>0</v>
      </c>
      <c r="HI45" s="191"/>
      <c r="HJ45" s="192">
        <v>39</v>
      </c>
      <c r="HK45" s="189" t="s">
        <v>56</v>
      </c>
      <c r="HL45" s="190"/>
      <c r="HM45" s="190"/>
      <c r="HN45" s="190"/>
      <c r="HO45" s="190">
        <f t="shared" si="33"/>
        <v>0</v>
      </c>
      <c r="HP45" s="191"/>
      <c r="HQ45" s="192">
        <v>39</v>
      </c>
      <c r="HR45" s="189" t="s">
        <v>56</v>
      </c>
      <c r="HS45" s="190"/>
      <c r="HT45" s="190"/>
      <c r="HU45" s="190">
        <v>0</v>
      </c>
      <c r="HV45" s="190">
        <f t="shared" si="34"/>
        <v>0</v>
      </c>
      <c r="HW45" s="191"/>
      <c r="HX45" s="192">
        <v>39</v>
      </c>
      <c r="HY45" s="189" t="s">
        <v>56</v>
      </c>
      <c r="HZ45" s="190">
        <v>0</v>
      </c>
      <c r="IA45" s="190">
        <v>0</v>
      </c>
      <c r="IB45" s="190">
        <v>0</v>
      </c>
      <c r="IC45" s="190">
        <f t="shared" si="35"/>
        <v>0</v>
      </c>
      <c r="ID45" s="191"/>
      <c r="IE45" s="192">
        <v>39</v>
      </c>
      <c r="IF45" s="189" t="s">
        <v>56</v>
      </c>
      <c r="IG45" s="190">
        <v>0</v>
      </c>
      <c r="IH45" s="190">
        <v>0</v>
      </c>
      <c r="II45" s="190">
        <v>0</v>
      </c>
      <c r="IJ45" s="190">
        <f t="shared" si="36"/>
        <v>0</v>
      </c>
      <c r="IK45" s="191"/>
      <c r="IL45" s="192">
        <v>39</v>
      </c>
      <c r="IM45" s="189" t="s">
        <v>56</v>
      </c>
      <c r="IN45" s="190">
        <v>0</v>
      </c>
      <c r="IO45" s="190">
        <v>0</v>
      </c>
      <c r="IP45" s="190">
        <v>0</v>
      </c>
      <c r="IQ45" s="190">
        <f t="shared" si="37"/>
        <v>0</v>
      </c>
      <c r="IR45" s="191"/>
      <c r="IS45" s="192">
        <v>39</v>
      </c>
      <c r="IT45" s="189" t="s">
        <v>56</v>
      </c>
      <c r="IU45" s="190">
        <v>0</v>
      </c>
      <c r="IV45" s="190">
        <v>0</v>
      </c>
      <c r="IW45" s="190">
        <v>0</v>
      </c>
      <c r="IX45" s="190">
        <f t="shared" si="38"/>
        <v>0</v>
      </c>
      <c r="IY45" s="191"/>
      <c r="IZ45" s="192">
        <v>39</v>
      </c>
      <c r="JA45" s="189" t="s">
        <v>56</v>
      </c>
      <c r="JB45" s="190">
        <v>0</v>
      </c>
      <c r="JC45" s="190">
        <v>0</v>
      </c>
      <c r="JD45" s="190">
        <v>0</v>
      </c>
      <c r="JE45" s="190">
        <f t="shared" si="39"/>
        <v>0</v>
      </c>
      <c r="JF45" s="191"/>
      <c r="JG45" s="192">
        <v>39</v>
      </c>
      <c r="JH45" s="189" t="s">
        <v>56</v>
      </c>
      <c r="JI45" s="190">
        <v>0</v>
      </c>
      <c r="JJ45" s="190">
        <v>0</v>
      </c>
      <c r="JK45" s="190">
        <v>0</v>
      </c>
      <c r="JL45" s="190">
        <f t="shared" si="40"/>
        <v>0</v>
      </c>
      <c r="JM45" s="191"/>
      <c r="JN45" s="192">
        <v>39</v>
      </c>
      <c r="JO45" s="189" t="s">
        <v>56</v>
      </c>
      <c r="JP45" s="190">
        <v>0</v>
      </c>
      <c r="JQ45" s="190">
        <v>0</v>
      </c>
      <c r="JR45" s="190">
        <v>0</v>
      </c>
      <c r="JS45" s="190">
        <f t="shared" si="41"/>
        <v>0</v>
      </c>
      <c r="JT45" s="191"/>
      <c r="JU45" s="192">
        <v>39</v>
      </c>
      <c r="JV45" s="189" t="s">
        <v>56</v>
      </c>
      <c r="JW45" s="190">
        <v>0</v>
      </c>
      <c r="JX45" s="190">
        <v>0</v>
      </c>
      <c r="JY45" s="190">
        <v>0</v>
      </c>
      <c r="JZ45" s="190">
        <f t="shared" si="42"/>
        <v>0</v>
      </c>
      <c r="KA45" s="191"/>
      <c r="KB45" s="192">
        <v>39</v>
      </c>
      <c r="KC45" s="189" t="s">
        <v>56</v>
      </c>
      <c r="KD45" s="190">
        <v>0</v>
      </c>
      <c r="KE45" s="190">
        <v>0</v>
      </c>
      <c r="KF45" s="190">
        <v>0</v>
      </c>
      <c r="KG45" s="190">
        <f t="shared" si="43"/>
        <v>0</v>
      </c>
      <c r="KH45" s="191"/>
      <c r="KI45" s="192">
        <v>39</v>
      </c>
      <c r="KJ45" s="189" t="s">
        <v>56</v>
      </c>
      <c r="KK45" s="190">
        <v>0</v>
      </c>
      <c r="KL45" s="190">
        <v>0</v>
      </c>
      <c r="KM45" s="190">
        <v>0</v>
      </c>
      <c r="KN45" s="190">
        <f t="shared" si="44"/>
        <v>0</v>
      </c>
      <c r="KO45" s="191"/>
      <c r="KP45" s="192">
        <v>39</v>
      </c>
      <c r="KQ45" s="189" t="s">
        <v>56</v>
      </c>
      <c r="KR45" s="190">
        <v>2</v>
      </c>
      <c r="KS45" s="190">
        <v>61533</v>
      </c>
      <c r="KT45" s="190">
        <v>0</v>
      </c>
      <c r="KU45" s="190">
        <f t="shared" si="45"/>
        <v>61533</v>
      </c>
      <c r="KV45" s="191"/>
      <c r="KW45" s="192">
        <v>39</v>
      </c>
      <c r="KX45" s="189" t="s">
        <v>56</v>
      </c>
      <c r="KY45" s="190">
        <v>0</v>
      </c>
      <c r="KZ45" s="190">
        <v>0</v>
      </c>
      <c r="LA45" s="190">
        <v>0</v>
      </c>
      <c r="LB45" s="190">
        <f t="shared" si="46"/>
        <v>0</v>
      </c>
      <c r="LC45" s="191"/>
      <c r="LD45" s="192">
        <v>39</v>
      </c>
      <c r="LE45" s="189" t="s">
        <v>56</v>
      </c>
      <c r="LF45" s="190">
        <v>0</v>
      </c>
      <c r="LG45" s="190">
        <v>0</v>
      </c>
      <c r="LH45" s="190">
        <v>0</v>
      </c>
      <c r="LI45" s="190">
        <f t="shared" si="47"/>
        <v>0</v>
      </c>
      <c r="LJ45" s="191"/>
      <c r="LK45" s="192">
        <v>39</v>
      </c>
      <c r="LL45" s="189" t="s">
        <v>56</v>
      </c>
      <c r="LM45" s="190">
        <v>0</v>
      </c>
      <c r="LN45" s="190">
        <v>0</v>
      </c>
      <c r="LO45" s="190">
        <v>0</v>
      </c>
      <c r="LP45" s="190">
        <f t="shared" si="48"/>
        <v>0</v>
      </c>
      <c r="LQ45" s="191"/>
      <c r="LR45" s="192">
        <v>39</v>
      </c>
      <c r="LS45" s="189" t="s">
        <v>56</v>
      </c>
      <c r="LT45" s="190">
        <v>0</v>
      </c>
      <c r="LU45" s="190">
        <v>0</v>
      </c>
      <c r="LV45" s="190">
        <v>0</v>
      </c>
      <c r="LW45" s="190">
        <f t="shared" si="49"/>
        <v>0</v>
      </c>
      <c r="LX45" s="191"/>
      <c r="LY45" s="192">
        <v>39</v>
      </c>
      <c r="LZ45" s="189" t="s">
        <v>56</v>
      </c>
      <c r="MA45" s="190">
        <v>0</v>
      </c>
      <c r="MB45" s="190">
        <v>0</v>
      </c>
      <c r="MC45" s="190">
        <v>0</v>
      </c>
      <c r="MD45" s="190">
        <f t="shared" si="50"/>
        <v>0</v>
      </c>
      <c r="ME45" s="191"/>
      <c r="MF45" s="192">
        <v>39</v>
      </c>
      <c r="MG45" s="189" t="s">
        <v>56</v>
      </c>
      <c r="MH45" s="190">
        <v>0</v>
      </c>
      <c r="MI45" s="190">
        <v>0</v>
      </c>
      <c r="MJ45" s="190">
        <v>0</v>
      </c>
      <c r="MK45" s="190">
        <f t="shared" si="51"/>
        <v>0</v>
      </c>
      <c r="ML45" s="191"/>
      <c r="MM45" s="192">
        <v>39</v>
      </c>
      <c r="MN45" s="189" t="s">
        <v>56</v>
      </c>
      <c r="MO45" s="190">
        <v>0</v>
      </c>
      <c r="MP45" s="190">
        <v>0</v>
      </c>
      <c r="MQ45" s="190">
        <v>0</v>
      </c>
      <c r="MR45" s="190">
        <f t="shared" si="52"/>
        <v>0</v>
      </c>
      <c r="MS45" s="191"/>
      <c r="MT45" s="192">
        <v>39</v>
      </c>
      <c r="MU45" s="189" t="s">
        <v>56</v>
      </c>
      <c r="MV45" s="190">
        <v>0</v>
      </c>
      <c r="MW45" s="190">
        <v>0</v>
      </c>
      <c r="MX45" s="190">
        <v>0</v>
      </c>
      <c r="MY45" s="190">
        <f t="shared" si="53"/>
        <v>0</v>
      </c>
      <c r="MZ45" s="191"/>
      <c r="NA45" s="192">
        <v>39</v>
      </c>
      <c r="NB45" s="189" t="s">
        <v>56</v>
      </c>
      <c r="NC45" s="190">
        <v>0</v>
      </c>
      <c r="ND45" s="190">
        <f t="shared" si="54"/>
        <v>61533</v>
      </c>
      <c r="NE45" s="190">
        <f t="shared" si="0"/>
        <v>0</v>
      </c>
      <c r="NF45" s="190">
        <f t="shared" si="1"/>
        <v>61533</v>
      </c>
      <c r="NG45" s="9"/>
    </row>
    <row r="46" spans="1:371" ht="15.75" hidden="1">
      <c r="A46" s="188">
        <v>40</v>
      </c>
      <c r="B46" s="189" t="s">
        <v>57</v>
      </c>
      <c r="C46" s="190">
        <v>0</v>
      </c>
      <c r="D46" s="190">
        <v>0</v>
      </c>
      <c r="E46" s="190">
        <v>0</v>
      </c>
      <c r="F46" s="190">
        <f t="shared" si="2"/>
        <v>0</v>
      </c>
      <c r="G46" s="191"/>
      <c r="H46" s="192">
        <v>40</v>
      </c>
      <c r="I46" s="189" t="s">
        <v>57</v>
      </c>
      <c r="J46" s="190"/>
      <c r="K46" s="190"/>
      <c r="L46" s="190">
        <v>0</v>
      </c>
      <c r="M46" s="190">
        <f t="shared" si="3"/>
        <v>0</v>
      </c>
      <c r="N46" s="191"/>
      <c r="O46" s="192">
        <v>40</v>
      </c>
      <c r="P46" s="189" t="s">
        <v>57</v>
      </c>
      <c r="Q46" s="190">
        <v>0</v>
      </c>
      <c r="R46" s="190">
        <v>0</v>
      </c>
      <c r="S46" s="190">
        <v>0</v>
      </c>
      <c r="T46" s="190">
        <f t="shared" si="4"/>
        <v>0</v>
      </c>
      <c r="U46" s="191"/>
      <c r="V46" s="192">
        <v>40</v>
      </c>
      <c r="W46" s="189" t="s">
        <v>57</v>
      </c>
      <c r="X46" s="190">
        <v>0</v>
      </c>
      <c r="Y46" s="190">
        <v>0</v>
      </c>
      <c r="Z46" s="190">
        <v>0</v>
      </c>
      <c r="AA46" s="190">
        <f t="shared" si="5"/>
        <v>0</v>
      </c>
      <c r="AB46" s="191"/>
      <c r="AC46" s="192">
        <v>40</v>
      </c>
      <c r="AD46" s="189" t="s">
        <v>57</v>
      </c>
      <c r="AE46" s="190">
        <v>0</v>
      </c>
      <c r="AF46" s="190">
        <v>0</v>
      </c>
      <c r="AG46" s="190">
        <v>0</v>
      </c>
      <c r="AH46" s="190">
        <f t="shared" si="6"/>
        <v>0</v>
      </c>
      <c r="AI46" s="191"/>
      <c r="AJ46" s="192">
        <v>40</v>
      </c>
      <c r="AK46" s="189" t="s">
        <v>57</v>
      </c>
      <c r="AL46" s="190">
        <v>0</v>
      </c>
      <c r="AM46" s="190">
        <v>0</v>
      </c>
      <c r="AN46" s="190">
        <v>0</v>
      </c>
      <c r="AO46" s="190">
        <f t="shared" si="7"/>
        <v>0</v>
      </c>
      <c r="AP46" s="191"/>
      <c r="AQ46" s="192">
        <v>40</v>
      </c>
      <c r="AR46" s="189" t="s">
        <v>57</v>
      </c>
      <c r="AS46" s="209">
        <v>0</v>
      </c>
      <c r="AT46" s="190">
        <v>0</v>
      </c>
      <c r="AU46" s="190">
        <v>0</v>
      </c>
      <c r="AV46" s="190">
        <f t="shared" si="8"/>
        <v>0</v>
      </c>
      <c r="AW46" s="191"/>
      <c r="AX46" s="192">
        <v>40</v>
      </c>
      <c r="AY46" s="189" t="s">
        <v>57</v>
      </c>
      <c r="AZ46" s="190">
        <v>0</v>
      </c>
      <c r="BA46" s="190">
        <v>0</v>
      </c>
      <c r="BB46" s="190">
        <v>0</v>
      </c>
      <c r="BC46" s="190">
        <f t="shared" si="9"/>
        <v>0</v>
      </c>
      <c r="BD46" s="191"/>
      <c r="BE46" s="192">
        <v>40</v>
      </c>
      <c r="BF46" s="189" t="s">
        <v>57</v>
      </c>
      <c r="BG46" s="190">
        <v>0</v>
      </c>
      <c r="BH46" s="190">
        <v>0</v>
      </c>
      <c r="BI46" s="190">
        <v>0</v>
      </c>
      <c r="BJ46" s="190">
        <f t="shared" si="10"/>
        <v>0</v>
      </c>
      <c r="BK46" s="191"/>
      <c r="BL46" s="192">
        <v>40</v>
      </c>
      <c r="BM46" s="189" t="s">
        <v>57</v>
      </c>
      <c r="BN46" s="190">
        <v>0</v>
      </c>
      <c r="BO46" s="190">
        <v>0</v>
      </c>
      <c r="BP46" s="190">
        <v>0</v>
      </c>
      <c r="BQ46" s="190">
        <f t="shared" si="11"/>
        <v>0</v>
      </c>
      <c r="BR46" s="191"/>
      <c r="BS46" s="192">
        <v>40</v>
      </c>
      <c r="BT46" s="189" t="s">
        <v>57</v>
      </c>
      <c r="BU46" s="190">
        <v>0</v>
      </c>
      <c r="BV46" s="190">
        <v>0</v>
      </c>
      <c r="BW46" s="190">
        <v>0</v>
      </c>
      <c r="BX46" s="190">
        <f t="shared" si="12"/>
        <v>0</v>
      </c>
      <c r="BY46" s="191"/>
      <c r="BZ46" s="192">
        <v>40</v>
      </c>
      <c r="CA46" s="189" t="s">
        <v>57</v>
      </c>
      <c r="CB46" s="190">
        <v>0</v>
      </c>
      <c r="CC46" s="190">
        <v>0</v>
      </c>
      <c r="CD46" s="190">
        <v>0</v>
      </c>
      <c r="CE46" s="190">
        <f t="shared" si="13"/>
        <v>0</v>
      </c>
      <c r="CF46" s="191"/>
      <c r="CG46" s="192">
        <v>40</v>
      </c>
      <c r="CH46" s="189" t="s">
        <v>57</v>
      </c>
      <c r="CI46" s="190">
        <v>0</v>
      </c>
      <c r="CJ46" s="190">
        <v>0</v>
      </c>
      <c r="CK46" s="190">
        <v>0</v>
      </c>
      <c r="CL46" s="190">
        <f t="shared" si="14"/>
        <v>0</v>
      </c>
      <c r="CM46" s="191"/>
      <c r="CN46" s="192">
        <v>40</v>
      </c>
      <c r="CO46" s="189" t="s">
        <v>57</v>
      </c>
      <c r="CP46" s="190">
        <v>0</v>
      </c>
      <c r="CQ46" s="190">
        <v>0</v>
      </c>
      <c r="CR46" s="190">
        <v>0</v>
      </c>
      <c r="CS46" s="190">
        <f t="shared" si="15"/>
        <v>0</v>
      </c>
      <c r="CT46" s="191"/>
      <c r="CU46" s="192">
        <v>40</v>
      </c>
      <c r="CV46" s="189" t="s">
        <v>57</v>
      </c>
      <c r="CW46" s="190">
        <v>0</v>
      </c>
      <c r="CX46" s="190">
        <v>0</v>
      </c>
      <c r="CY46" s="190">
        <v>0</v>
      </c>
      <c r="CZ46" s="190">
        <f t="shared" si="16"/>
        <v>0</v>
      </c>
      <c r="DA46" s="191"/>
      <c r="DB46" s="192">
        <v>40</v>
      </c>
      <c r="DC46" s="189" t="s">
        <v>57</v>
      </c>
      <c r="DD46" s="190">
        <v>0</v>
      </c>
      <c r="DE46" s="190">
        <v>0</v>
      </c>
      <c r="DF46" s="190">
        <v>0</v>
      </c>
      <c r="DG46" s="190">
        <f t="shared" si="17"/>
        <v>0</v>
      </c>
      <c r="DH46" s="191"/>
      <c r="DI46" s="192">
        <v>40</v>
      </c>
      <c r="DJ46" s="189" t="s">
        <v>57</v>
      </c>
      <c r="DK46" s="190">
        <v>0</v>
      </c>
      <c r="DL46" s="190">
        <v>0</v>
      </c>
      <c r="DM46" s="190">
        <v>0</v>
      </c>
      <c r="DN46" s="190">
        <f t="shared" si="18"/>
        <v>0</v>
      </c>
      <c r="DO46" s="191"/>
      <c r="DP46" s="192">
        <v>40</v>
      </c>
      <c r="DQ46" s="189" t="s">
        <v>57</v>
      </c>
      <c r="DR46" s="190">
        <v>0</v>
      </c>
      <c r="DS46" s="190">
        <v>0</v>
      </c>
      <c r="DT46" s="190">
        <v>0</v>
      </c>
      <c r="DU46" s="190">
        <f t="shared" si="19"/>
        <v>0</v>
      </c>
      <c r="DV46" s="191"/>
      <c r="DW46" s="192">
        <v>40</v>
      </c>
      <c r="DX46" s="189" t="s">
        <v>57</v>
      </c>
      <c r="DY46" s="190">
        <v>0</v>
      </c>
      <c r="DZ46" s="190">
        <v>0</v>
      </c>
      <c r="EA46" s="190">
        <v>0</v>
      </c>
      <c r="EB46" s="190">
        <f t="shared" si="20"/>
        <v>0</v>
      </c>
      <c r="EC46" s="191"/>
      <c r="ED46" s="192">
        <v>40</v>
      </c>
      <c r="EE46" s="189" t="s">
        <v>57</v>
      </c>
      <c r="EF46" s="190">
        <v>0</v>
      </c>
      <c r="EG46" s="190">
        <v>0</v>
      </c>
      <c r="EH46" s="190">
        <v>0</v>
      </c>
      <c r="EI46" s="190">
        <f t="shared" si="21"/>
        <v>0</v>
      </c>
      <c r="EJ46" s="191"/>
      <c r="EK46" s="192">
        <v>40</v>
      </c>
      <c r="EL46" s="189" t="s">
        <v>57</v>
      </c>
      <c r="EM46" s="190">
        <v>0</v>
      </c>
      <c r="EN46" s="190">
        <v>0</v>
      </c>
      <c r="EO46" s="190">
        <v>0</v>
      </c>
      <c r="EP46" s="190">
        <f t="shared" si="22"/>
        <v>0</v>
      </c>
      <c r="EQ46" s="191"/>
      <c r="ER46" s="192">
        <v>40</v>
      </c>
      <c r="ES46" s="189" t="s">
        <v>57</v>
      </c>
      <c r="ET46" s="190">
        <v>0</v>
      </c>
      <c r="EU46" s="190">
        <v>0</v>
      </c>
      <c r="EV46" s="190">
        <v>0</v>
      </c>
      <c r="EW46" s="190">
        <f t="shared" si="23"/>
        <v>0</v>
      </c>
      <c r="EX46" s="191"/>
      <c r="EY46" s="192">
        <v>40</v>
      </c>
      <c r="EZ46" s="189" t="s">
        <v>57</v>
      </c>
      <c r="FA46" s="190">
        <v>0</v>
      </c>
      <c r="FB46" s="190">
        <v>0</v>
      </c>
      <c r="FC46" s="190">
        <v>0</v>
      </c>
      <c r="FD46" s="190">
        <f t="shared" si="24"/>
        <v>0</v>
      </c>
      <c r="FE46" s="191"/>
      <c r="FF46" s="192">
        <v>40</v>
      </c>
      <c r="FG46" s="189" t="s">
        <v>57</v>
      </c>
      <c r="FH46" s="190">
        <v>0</v>
      </c>
      <c r="FI46" s="190">
        <v>0</v>
      </c>
      <c r="FJ46" s="190">
        <v>0</v>
      </c>
      <c r="FK46" s="190">
        <f t="shared" si="25"/>
        <v>0</v>
      </c>
      <c r="FL46" s="191"/>
      <c r="FM46" s="192">
        <v>40</v>
      </c>
      <c r="FN46" s="189" t="s">
        <v>57</v>
      </c>
      <c r="FO46" s="190">
        <v>0</v>
      </c>
      <c r="FP46" s="190">
        <v>0</v>
      </c>
      <c r="FQ46" s="190">
        <v>0</v>
      </c>
      <c r="FR46" s="190">
        <f t="shared" si="26"/>
        <v>0</v>
      </c>
      <c r="FS46" s="191"/>
      <c r="FT46" s="192">
        <v>40</v>
      </c>
      <c r="FU46" s="189" t="s">
        <v>57</v>
      </c>
      <c r="FV46" s="190">
        <v>0</v>
      </c>
      <c r="FW46" s="190">
        <v>0</v>
      </c>
      <c r="FX46" s="190">
        <v>0</v>
      </c>
      <c r="FY46" s="190">
        <f t="shared" si="27"/>
        <v>0</v>
      </c>
      <c r="FZ46" s="191"/>
      <c r="GA46" s="192">
        <v>40</v>
      </c>
      <c r="GB46" s="189" t="s">
        <v>57</v>
      </c>
      <c r="GC46" s="190">
        <v>0</v>
      </c>
      <c r="GD46" s="190">
        <v>0</v>
      </c>
      <c r="GE46" s="190">
        <v>0</v>
      </c>
      <c r="GF46" s="190">
        <f t="shared" si="28"/>
        <v>0</v>
      </c>
      <c r="GG46" s="191"/>
      <c r="GH46" s="192">
        <v>40</v>
      </c>
      <c r="GI46" s="189" t="s">
        <v>57</v>
      </c>
      <c r="GJ46" s="190">
        <v>0</v>
      </c>
      <c r="GK46" s="190">
        <v>0</v>
      </c>
      <c r="GL46" s="190">
        <v>0</v>
      </c>
      <c r="GM46" s="190">
        <f t="shared" si="29"/>
        <v>0</v>
      </c>
      <c r="GN46" s="191"/>
      <c r="GO46" s="192">
        <v>40</v>
      </c>
      <c r="GP46" s="189" t="s">
        <v>57</v>
      </c>
      <c r="GQ46" s="190">
        <v>0</v>
      </c>
      <c r="GR46" s="190">
        <v>0</v>
      </c>
      <c r="GS46" s="190">
        <v>0</v>
      </c>
      <c r="GT46" s="190">
        <f t="shared" si="30"/>
        <v>0</v>
      </c>
      <c r="GU46" s="191"/>
      <c r="GV46" s="192">
        <v>40</v>
      </c>
      <c r="GW46" s="189" t="s">
        <v>57</v>
      </c>
      <c r="GX46" s="190">
        <v>0</v>
      </c>
      <c r="GY46" s="190">
        <v>0</v>
      </c>
      <c r="GZ46" s="190">
        <v>0</v>
      </c>
      <c r="HA46" s="190">
        <f t="shared" si="31"/>
        <v>0</v>
      </c>
      <c r="HB46" s="191"/>
      <c r="HC46" s="192">
        <v>40</v>
      </c>
      <c r="HD46" s="189" t="s">
        <v>57</v>
      </c>
      <c r="HE46" s="190">
        <v>0</v>
      </c>
      <c r="HF46" s="190">
        <v>0</v>
      </c>
      <c r="HG46" s="190">
        <v>0</v>
      </c>
      <c r="HH46" s="190">
        <f t="shared" si="32"/>
        <v>0</v>
      </c>
      <c r="HI46" s="191"/>
      <c r="HJ46" s="192">
        <v>40</v>
      </c>
      <c r="HK46" s="189" t="s">
        <v>57</v>
      </c>
      <c r="HL46" s="190"/>
      <c r="HM46" s="190"/>
      <c r="HN46" s="190"/>
      <c r="HO46" s="190">
        <f t="shared" si="33"/>
        <v>0</v>
      </c>
      <c r="HP46" s="191"/>
      <c r="HQ46" s="192">
        <v>40</v>
      </c>
      <c r="HR46" s="189" t="s">
        <v>57</v>
      </c>
      <c r="HS46" s="190"/>
      <c r="HT46" s="190"/>
      <c r="HU46" s="190">
        <v>0</v>
      </c>
      <c r="HV46" s="190">
        <f t="shared" si="34"/>
        <v>0</v>
      </c>
      <c r="HW46" s="191"/>
      <c r="HX46" s="192">
        <v>40</v>
      </c>
      <c r="HY46" s="189" t="s">
        <v>57</v>
      </c>
      <c r="HZ46" s="190">
        <v>0</v>
      </c>
      <c r="IA46" s="190">
        <v>0</v>
      </c>
      <c r="IB46" s="190">
        <v>0</v>
      </c>
      <c r="IC46" s="190">
        <f t="shared" si="35"/>
        <v>0</v>
      </c>
      <c r="ID46" s="191"/>
      <c r="IE46" s="192">
        <v>40</v>
      </c>
      <c r="IF46" s="189" t="s">
        <v>57</v>
      </c>
      <c r="IG46" s="190">
        <v>0</v>
      </c>
      <c r="IH46" s="190">
        <v>0</v>
      </c>
      <c r="II46" s="190">
        <v>0</v>
      </c>
      <c r="IJ46" s="190">
        <f t="shared" si="36"/>
        <v>0</v>
      </c>
      <c r="IK46" s="191"/>
      <c r="IL46" s="192">
        <v>40</v>
      </c>
      <c r="IM46" s="189" t="s">
        <v>57</v>
      </c>
      <c r="IN46" s="190">
        <v>0</v>
      </c>
      <c r="IO46" s="190">
        <v>0</v>
      </c>
      <c r="IP46" s="190">
        <v>0</v>
      </c>
      <c r="IQ46" s="190">
        <f t="shared" si="37"/>
        <v>0</v>
      </c>
      <c r="IR46" s="191"/>
      <c r="IS46" s="192">
        <v>40</v>
      </c>
      <c r="IT46" s="189" t="s">
        <v>57</v>
      </c>
      <c r="IU46" s="190">
        <v>0</v>
      </c>
      <c r="IV46" s="190">
        <v>0</v>
      </c>
      <c r="IW46" s="190">
        <v>0</v>
      </c>
      <c r="IX46" s="190">
        <f t="shared" si="38"/>
        <v>0</v>
      </c>
      <c r="IY46" s="191"/>
      <c r="IZ46" s="192">
        <v>40</v>
      </c>
      <c r="JA46" s="189" t="s">
        <v>57</v>
      </c>
      <c r="JB46" s="190">
        <v>0</v>
      </c>
      <c r="JC46" s="190">
        <v>0</v>
      </c>
      <c r="JD46" s="190">
        <v>0</v>
      </c>
      <c r="JE46" s="190">
        <f t="shared" si="39"/>
        <v>0</v>
      </c>
      <c r="JF46" s="191"/>
      <c r="JG46" s="192">
        <v>40</v>
      </c>
      <c r="JH46" s="189" t="s">
        <v>57</v>
      </c>
      <c r="JI46" s="190">
        <v>0</v>
      </c>
      <c r="JJ46" s="190">
        <v>0</v>
      </c>
      <c r="JK46" s="190">
        <v>0</v>
      </c>
      <c r="JL46" s="190">
        <f t="shared" si="40"/>
        <v>0</v>
      </c>
      <c r="JM46" s="191"/>
      <c r="JN46" s="192">
        <v>40</v>
      </c>
      <c r="JO46" s="189" t="s">
        <v>57</v>
      </c>
      <c r="JP46" s="190">
        <v>0</v>
      </c>
      <c r="JQ46" s="190">
        <v>0</v>
      </c>
      <c r="JR46" s="190">
        <v>0</v>
      </c>
      <c r="JS46" s="190">
        <f t="shared" si="41"/>
        <v>0</v>
      </c>
      <c r="JT46" s="191"/>
      <c r="JU46" s="192">
        <v>40</v>
      </c>
      <c r="JV46" s="189" t="s">
        <v>57</v>
      </c>
      <c r="JW46" s="190">
        <v>0</v>
      </c>
      <c r="JX46" s="190">
        <v>0</v>
      </c>
      <c r="JY46" s="190">
        <v>0</v>
      </c>
      <c r="JZ46" s="190">
        <f t="shared" si="42"/>
        <v>0</v>
      </c>
      <c r="KA46" s="191"/>
      <c r="KB46" s="192">
        <v>40</v>
      </c>
      <c r="KC46" s="189" t="s">
        <v>57</v>
      </c>
      <c r="KD46" s="190">
        <v>0</v>
      </c>
      <c r="KE46" s="190">
        <v>0</v>
      </c>
      <c r="KF46" s="190">
        <v>0</v>
      </c>
      <c r="KG46" s="190">
        <f t="shared" si="43"/>
        <v>0</v>
      </c>
      <c r="KH46" s="191"/>
      <c r="KI46" s="192">
        <v>40</v>
      </c>
      <c r="KJ46" s="189" t="s">
        <v>57</v>
      </c>
      <c r="KK46" s="190">
        <v>0</v>
      </c>
      <c r="KL46" s="190">
        <v>0</v>
      </c>
      <c r="KM46" s="190">
        <v>0</v>
      </c>
      <c r="KN46" s="190">
        <f t="shared" si="44"/>
        <v>0</v>
      </c>
      <c r="KO46" s="191"/>
      <c r="KP46" s="192">
        <v>40</v>
      </c>
      <c r="KQ46" s="189" t="s">
        <v>57</v>
      </c>
      <c r="KR46" s="190">
        <v>3</v>
      </c>
      <c r="KS46" s="190">
        <v>129903</v>
      </c>
      <c r="KT46" s="190">
        <v>0</v>
      </c>
      <c r="KU46" s="190">
        <f t="shared" si="45"/>
        <v>129903</v>
      </c>
      <c r="KV46" s="191"/>
      <c r="KW46" s="192">
        <v>40</v>
      </c>
      <c r="KX46" s="189" t="s">
        <v>57</v>
      </c>
      <c r="KY46" s="190">
        <v>0</v>
      </c>
      <c r="KZ46" s="190">
        <v>0</v>
      </c>
      <c r="LA46" s="190">
        <v>0</v>
      </c>
      <c r="LB46" s="190">
        <f t="shared" si="46"/>
        <v>0</v>
      </c>
      <c r="LC46" s="191"/>
      <c r="LD46" s="192">
        <v>40</v>
      </c>
      <c r="LE46" s="189" t="s">
        <v>57</v>
      </c>
      <c r="LF46" s="190">
        <v>0</v>
      </c>
      <c r="LG46" s="190">
        <v>0</v>
      </c>
      <c r="LH46" s="190">
        <v>0</v>
      </c>
      <c r="LI46" s="190">
        <f t="shared" si="47"/>
        <v>0</v>
      </c>
      <c r="LJ46" s="191"/>
      <c r="LK46" s="192">
        <v>40</v>
      </c>
      <c r="LL46" s="189" t="s">
        <v>57</v>
      </c>
      <c r="LM46" s="190">
        <v>0</v>
      </c>
      <c r="LN46" s="190">
        <v>0</v>
      </c>
      <c r="LO46" s="190">
        <v>0</v>
      </c>
      <c r="LP46" s="190">
        <f t="shared" si="48"/>
        <v>0</v>
      </c>
      <c r="LQ46" s="191"/>
      <c r="LR46" s="192">
        <v>40</v>
      </c>
      <c r="LS46" s="189" t="s">
        <v>57</v>
      </c>
      <c r="LT46" s="190">
        <v>0</v>
      </c>
      <c r="LU46" s="190">
        <v>0</v>
      </c>
      <c r="LV46" s="190">
        <v>0</v>
      </c>
      <c r="LW46" s="190">
        <f t="shared" si="49"/>
        <v>0</v>
      </c>
      <c r="LX46" s="191"/>
      <c r="LY46" s="192">
        <v>40</v>
      </c>
      <c r="LZ46" s="189" t="s">
        <v>57</v>
      </c>
      <c r="MA46" s="190">
        <v>0</v>
      </c>
      <c r="MB46" s="190">
        <v>0</v>
      </c>
      <c r="MC46" s="190">
        <v>0</v>
      </c>
      <c r="MD46" s="190">
        <f t="shared" si="50"/>
        <v>0</v>
      </c>
      <c r="ME46" s="191"/>
      <c r="MF46" s="192">
        <v>40</v>
      </c>
      <c r="MG46" s="189" t="s">
        <v>57</v>
      </c>
      <c r="MH46" s="190">
        <v>0</v>
      </c>
      <c r="MI46" s="190">
        <v>0</v>
      </c>
      <c r="MJ46" s="190">
        <v>0</v>
      </c>
      <c r="MK46" s="190">
        <f t="shared" si="51"/>
        <v>0</v>
      </c>
      <c r="ML46" s="191"/>
      <c r="MM46" s="192">
        <v>40</v>
      </c>
      <c r="MN46" s="189" t="s">
        <v>57</v>
      </c>
      <c r="MO46" s="190">
        <v>0</v>
      </c>
      <c r="MP46" s="190">
        <v>0</v>
      </c>
      <c r="MQ46" s="190">
        <v>0</v>
      </c>
      <c r="MR46" s="190">
        <f t="shared" si="52"/>
        <v>0</v>
      </c>
      <c r="MS46" s="191"/>
      <c r="MT46" s="192">
        <v>40</v>
      </c>
      <c r="MU46" s="189" t="s">
        <v>57</v>
      </c>
      <c r="MV46" s="190">
        <v>0</v>
      </c>
      <c r="MW46" s="190">
        <v>0</v>
      </c>
      <c r="MX46" s="190">
        <v>0</v>
      </c>
      <c r="MY46" s="190">
        <f t="shared" si="53"/>
        <v>0</v>
      </c>
      <c r="MZ46" s="191"/>
      <c r="NA46" s="192">
        <v>40</v>
      </c>
      <c r="NB46" s="189" t="s">
        <v>57</v>
      </c>
      <c r="NC46" s="190">
        <v>0</v>
      </c>
      <c r="ND46" s="190">
        <f t="shared" si="54"/>
        <v>129903</v>
      </c>
      <c r="NE46" s="190">
        <f t="shared" si="0"/>
        <v>0</v>
      </c>
      <c r="NF46" s="190">
        <f t="shared" si="1"/>
        <v>129903</v>
      </c>
      <c r="NG46" s="9"/>
    </row>
    <row r="47" spans="1:371" ht="15.75" hidden="1">
      <c r="A47" s="188">
        <v>41</v>
      </c>
      <c r="B47" s="189" t="s">
        <v>58</v>
      </c>
      <c r="C47" s="190">
        <v>0</v>
      </c>
      <c r="D47" s="190">
        <v>0</v>
      </c>
      <c r="E47" s="190">
        <v>0</v>
      </c>
      <c r="F47" s="190">
        <f t="shared" si="2"/>
        <v>0</v>
      </c>
      <c r="G47" s="191"/>
      <c r="H47" s="192">
        <v>41</v>
      </c>
      <c r="I47" s="189" t="s">
        <v>58</v>
      </c>
      <c r="J47" s="190"/>
      <c r="K47" s="190"/>
      <c r="L47" s="190">
        <v>0</v>
      </c>
      <c r="M47" s="190">
        <f t="shared" si="3"/>
        <v>0</v>
      </c>
      <c r="N47" s="191"/>
      <c r="O47" s="192">
        <v>41</v>
      </c>
      <c r="P47" s="189" t="s">
        <v>58</v>
      </c>
      <c r="Q47" s="190">
        <v>0</v>
      </c>
      <c r="R47" s="190">
        <v>0</v>
      </c>
      <c r="S47" s="190">
        <v>0</v>
      </c>
      <c r="T47" s="190">
        <f t="shared" si="4"/>
        <v>0</v>
      </c>
      <c r="U47" s="191"/>
      <c r="V47" s="192">
        <v>41</v>
      </c>
      <c r="W47" s="189" t="s">
        <v>58</v>
      </c>
      <c r="X47" s="190">
        <v>0</v>
      </c>
      <c r="Y47" s="190">
        <v>0</v>
      </c>
      <c r="Z47" s="190">
        <v>0</v>
      </c>
      <c r="AA47" s="190">
        <f t="shared" si="5"/>
        <v>0</v>
      </c>
      <c r="AB47" s="191"/>
      <c r="AC47" s="192">
        <v>41</v>
      </c>
      <c r="AD47" s="189" t="s">
        <v>58</v>
      </c>
      <c r="AE47" s="190">
        <v>0</v>
      </c>
      <c r="AF47" s="190">
        <v>0</v>
      </c>
      <c r="AG47" s="190">
        <v>0</v>
      </c>
      <c r="AH47" s="190">
        <f t="shared" si="6"/>
        <v>0</v>
      </c>
      <c r="AI47" s="191"/>
      <c r="AJ47" s="192">
        <v>41</v>
      </c>
      <c r="AK47" s="189" t="s">
        <v>58</v>
      </c>
      <c r="AL47" s="190">
        <v>0</v>
      </c>
      <c r="AM47" s="190">
        <v>0</v>
      </c>
      <c r="AN47" s="190">
        <v>0</v>
      </c>
      <c r="AO47" s="190">
        <f t="shared" si="7"/>
        <v>0</v>
      </c>
      <c r="AP47" s="191"/>
      <c r="AQ47" s="192">
        <v>41</v>
      </c>
      <c r="AR47" s="189" t="s">
        <v>58</v>
      </c>
      <c r="AS47" s="209">
        <v>0</v>
      </c>
      <c r="AT47" s="190">
        <v>0</v>
      </c>
      <c r="AU47" s="190">
        <v>0</v>
      </c>
      <c r="AV47" s="190">
        <f t="shared" si="8"/>
        <v>0</v>
      </c>
      <c r="AW47" s="191"/>
      <c r="AX47" s="192">
        <v>41</v>
      </c>
      <c r="AY47" s="189" t="s">
        <v>58</v>
      </c>
      <c r="AZ47" s="190">
        <v>0</v>
      </c>
      <c r="BA47" s="190">
        <v>0</v>
      </c>
      <c r="BB47" s="190">
        <v>0</v>
      </c>
      <c r="BC47" s="190">
        <f t="shared" si="9"/>
        <v>0</v>
      </c>
      <c r="BD47" s="191"/>
      <c r="BE47" s="192">
        <v>41</v>
      </c>
      <c r="BF47" s="189" t="s">
        <v>58</v>
      </c>
      <c r="BG47" s="190">
        <v>0</v>
      </c>
      <c r="BH47" s="190">
        <v>0</v>
      </c>
      <c r="BI47" s="190">
        <v>0</v>
      </c>
      <c r="BJ47" s="190">
        <f t="shared" si="10"/>
        <v>0</v>
      </c>
      <c r="BK47" s="191"/>
      <c r="BL47" s="192">
        <v>41</v>
      </c>
      <c r="BM47" s="189" t="s">
        <v>58</v>
      </c>
      <c r="BN47" s="190">
        <v>0</v>
      </c>
      <c r="BO47" s="190">
        <v>0</v>
      </c>
      <c r="BP47" s="190">
        <v>0</v>
      </c>
      <c r="BQ47" s="190">
        <f t="shared" si="11"/>
        <v>0</v>
      </c>
      <c r="BR47" s="191"/>
      <c r="BS47" s="192">
        <v>41</v>
      </c>
      <c r="BT47" s="189" t="s">
        <v>58</v>
      </c>
      <c r="BU47" s="190">
        <v>0</v>
      </c>
      <c r="BV47" s="190">
        <v>0</v>
      </c>
      <c r="BW47" s="190">
        <v>0</v>
      </c>
      <c r="BX47" s="190">
        <f t="shared" si="12"/>
        <v>0</v>
      </c>
      <c r="BY47" s="191"/>
      <c r="BZ47" s="192">
        <v>41</v>
      </c>
      <c r="CA47" s="189" t="s">
        <v>58</v>
      </c>
      <c r="CB47" s="190">
        <v>0</v>
      </c>
      <c r="CC47" s="190">
        <v>0</v>
      </c>
      <c r="CD47" s="190">
        <v>0</v>
      </c>
      <c r="CE47" s="190">
        <f t="shared" si="13"/>
        <v>0</v>
      </c>
      <c r="CF47" s="191"/>
      <c r="CG47" s="192">
        <v>41</v>
      </c>
      <c r="CH47" s="189" t="s">
        <v>58</v>
      </c>
      <c r="CI47" s="190">
        <v>0</v>
      </c>
      <c r="CJ47" s="190">
        <v>0</v>
      </c>
      <c r="CK47" s="190">
        <v>0</v>
      </c>
      <c r="CL47" s="190">
        <f t="shared" si="14"/>
        <v>0</v>
      </c>
      <c r="CM47" s="191"/>
      <c r="CN47" s="192">
        <v>41</v>
      </c>
      <c r="CO47" s="189" t="s">
        <v>58</v>
      </c>
      <c r="CP47" s="190">
        <v>0</v>
      </c>
      <c r="CQ47" s="190">
        <v>0</v>
      </c>
      <c r="CR47" s="190">
        <v>0</v>
      </c>
      <c r="CS47" s="190">
        <f t="shared" si="15"/>
        <v>0</v>
      </c>
      <c r="CT47" s="191"/>
      <c r="CU47" s="192">
        <v>41</v>
      </c>
      <c r="CV47" s="189" t="s">
        <v>58</v>
      </c>
      <c r="CW47" s="190">
        <v>0</v>
      </c>
      <c r="CX47" s="190">
        <v>0</v>
      </c>
      <c r="CY47" s="190">
        <v>0</v>
      </c>
      <c r="CZ47" s="190">
        <f t="shared" si="16"/>
        <v>0</v>
      </c>
      <c r="DA47" s="191"/>
      <c r="DB47" s="192">
        <v>41</v>
      </c>
      <c r="DC47" s="189" t="s">
        <v>58</v>
      </c>
      <c r="DD47" s="190">
        <v>0</v>
      </c>
      <c r="DE47" s="190">
        <v>0</v>
      </c>
      <c r="DF47" s="190">
        <v>0</v>
      </c>
      <c r="DG47" s="190">
        <f t="shared" si="17"/>
        <v>0</v>
      </c>
      <c r="DH47" s="191"/>
      <c r="DI47" s="192">
        <v>41</v>
      </c>
      <c r="DJ47" s="189" t="s">
        <v>58</v>
      </c>
      <c r="DK47" s="190">
        <v>0</v>
      </c>
      <c r="DL47" s="190">
        <v>0</v>
      </c>
      <c r="DM47" s="190">
        <v>0</v>
      </c>
      <c r="DN47" s="190">
        <f t="shared" si="18"/>
        <v>0</v>
      </c>
      <c r="DO47" s="191"/>
      <c r="DP47" s="192">
        <v>41</v>
      </c>
      <c r="DQ47" s="189" t="s">
        <v>58</v>
      </c>
      <c r="DR47" s="190">
        <v>0</v>
      </c>
      <c r="DS47" s="190">
        <v>0</v>
      </c>
      <c r="DT47" s="190">
        <v>0</v>
      </c>
      <c r="DU47" s="190">
        <f t="shared" si="19"/>
        <v>0</v>
      </c>
      <c r="DV47" s="191"/>
      <c r="DW47" s="192">
        <v>41</v>
      </c>
      <c r="DX47" s="189" t="s">
        <v>58</v>
      </c>
      <c r="DY47" s="190">
        <v>0</v>
      </c>
      <c r="DZ47" s="190">
        <v>0</v>
      </c>
      <c r="EA47" s="190">
        <v>0</v>
      </c>
      <c r="EB47" s="190">
        <f t="shared" si="20"/>
        <v>0</v>
      </c>
      <c r="EC47" s="191"/>
      <c r="ED47" s="192">
        <v>41</v>
      </c>
      <c r="EE47" s="189" t="s">
        <v>58</v>
      </c>
      <c r="EF47" s="190">
        <v>0</v>
      </c>
      <c r="EG47" s="190">
        <v>0</v>
      </c>
      <c r="EH47" s="190">
        <v>0</v>
      </c>
      <c r="EI47" s="190">
        <f t="shared" si="21"/>
        <v>0</v>
      </c>
      <c r="EJ47" s="191"/>
      <c r="EK47" s="192">
        <v>41</v>
      </c>
      <c r="EL47" s="189" t="s">
        <v>58</v>
      </c>
      <c r="EM47" s="190">
        <v>0</v>
      </c>
      <c r="EN47" s="190">
        <v>0</v>
      </c>
      <c r="EO47" s="190">
        <v>0</v>
      </c>
      <c r="EP47" s="190">
        <f t="shared" si="22"/>
        <v>0</v>
      </c>
      <c r="EQ47" s="191"/>
      <c r="ER47" s="192">
        <v>41</v>
      </c>
      <c r="ES47" s="189" t="s">
        <v>58</v>
      </c>
      <c r="ET47" s="190">
        <v>0</v>
      </c>
      <c r="EU47" s="190">
        <v>0</v>
      </c>
      <c r="EV47" s="190">
        <v>0</v>
      </c>
      <c r="EW47" s="190">
        <f t="shared" si="23"/>
        <v>0</v>
      </c>
      <c r="EX47" s="191"/>
      <c r="EY47" s="192">
        <v>41</v>
      </c>
      <c r="EZ47" s="189" t="s">
        <v>58</v>
      </c>
      <c r="FA47" s="190">
        <v>0</v>
      </c>
      <c r="FB47" s="190">
        <v>0</v>
      </c>
      <c r="FC47" s="190">
        <v>0</v>
      </c>
      <c r="FD47" s="190">
        <f t="shared" si="24"/>
        <v>0</v>
      </c>
      <c r="FE47" s="191"/>
      <c r="FF47" s="192">
        <v>41</v>
      </c>
      <c r="FG47" s="189" t="s">
        <v>58</v>
      </c>
      <c r="FH47" s="190">
        <v>0</v>
      </c>
      <c r="FI47" s="190">
        <v>0</v>
      </c>
      <c r="FJ47" s="190">
        <v>0</v>
      </c>
      <c r="FK47" s="190">
        <f t="shared" si="25"/>
        <v>0</v>
      </c>
      <c r="FL47" s="191"/>
      <c r="FM47" s="192">
        <v>41</v>
      </c>
      <c r="FN47" s="189" t="s">
        <v>58</v>
      </c>
      <c r="FO47" s="190">
        <v>0</v>
      </c>
      <c r="FP47" s="190">
        <v>0</v>
      </c>
      <c r="FQ47" s="190">
        <v>0</v>
      </c>
      <c r="FR47" s="190">
        <f t="shared" si="26"/>
        <v>0</v>
      </c>
      <c r="FS47" s="191"/>
      <c r="FT47" s="192">
        <v>41</v>
      </c>
      <c r="FU47" s="189" t="s">
        <v>58</v>
      </c>
      <c r="FV47" s="190">
        <v>0</v>
      </c>
      <c r="FW47" s="190">
        <v>0</v>
      </c>
      <c r="FX47" s="190">
        <v>0</v>
      </c>
      <c r="FY47" s="190">
        <f t="shared" si="27"/>
        <v>0</v>
      </c>
      <c r="FZ47" s="191"/>
      <c r="GA47" s="192">
        <v>41</v>
      </c>
      <c r="GB47" s="189" t="s">
        <v>58</v>
      </c>
      <c r="GC47" s="190">
        <v>0</v>
      </c>
      <c r="GD47" s="190">
        <v>0</v>
      </c>
      <c r="GE47" s="190">
        <v>0</v>
      </c>
      <c r="GF47" s="190">
        <f t="shared" si="28"/>
        <v>0</v>
      </c>
      <c r="GG47" s="191"/>
      <c r="GH47" s="192">
        <v>41</v>
      </c>
      <c r="GI47" s="189" t="s">
        <v>58</v>
      </c>
      <c r="GJ47" s="190">
        <v>0</v>
      </c>
      <c r="GK47" s="190">
        <v>0</v>
      </c>
      <c r="GL47" s="190">
        <v>0</v>
      </c>
      <c r="GM47" s="190">
        <f t="shared" si="29"/>
        <v>0</v>
      </c>
      <c r="GN47" s="191"/>
      <c r="GO47" s="192">
        <v>41</v>
      </c>
      <c r="GP47" s="189" t="s">
        <v>58</v>
      </c>
      <c r="GQ47" s="190">
        <v>0</v>
      </c>
      <c r="GR47" s="190">
        <v>0</v>
      </c>
      <c r="GS47" s="190">
        <v>0</v>
      </c>
      <c r="GT47" s="190">
        <f t="shared" si="30"/>
        <v>0</v>
      </c>
      <c r="GU47" s="191"/>
      <c r="GV47" s="192">
        <v>41</v>
      </c>
      <c r="GW47" s="189" t="s">
        <v>58</v>
      </c>
      <c r="GX47" s="190">
        <v>0</v>
      </c>
      <c r="GY47" s="190">
        <v>0</v>
      </c>
      <c r="GZ47" s="190">
        <v>0</v>
      </c>
      <c r="HA47" s="190">
        <f t="shared" si="31"/>
        <v>0</v>
      </c>
      <c r="HB47" s="191"/>
      <c r="HC47" s="192">
        <v>41</v>
      </c>
      <c r="HD47" s="189" t="s">
        <v>58</v>
      </c>
      <c r="HE47" s="190">
        <v>0</v>
      </c>
      <c r="HF47" s="190">
        <v>0</v>
      </c>
      <c r="HG47" s="190">
        <v>0</v>
      </c>
      <c r="HH47" s="190">
        <f t="shared" si="32"/>
        <v>0</v>
      </c>
      <c r="HI47" s="191"/>
      <c r="HJ47" s="192">
        <v>41</v>
      </c>
      <c r="HK47" s="189" t="s">
        <v>58</v>
      </c>
      <c r="HL47" s="190"/>
      <c r="HM47" s="190"/>
      <c r="HN47" s="190"/>
      <c r="HO47" s="190">
        <f t="shared" si="33"/>
        <v>0</v>
      </c>
      <c r="HP47" s="191"/>
      <c r="HQ47" s="192">
        <v>41</v>
      </c>
      <c r="HR47" s="189" t="s">
        <v>58</v>
      </c>
      <c r="HS47" s="190"/>
      <c r="HT47" s="190"/>
      <c r="HU47" s="190">
        <v>0</v>
      </c>
      <c r="HV47" s="190">
        <f t="shared" si="34"/>
        <v>0</v>
      </c>
      <c r="HW47" s="191"/>
      <c r="HX47" s="192">
        <v>41</v>
      </c>
      <c r="HY47" s="189" t="s">
        <v>58</v>
      </c>
      <c r="HZ47" s="190">
        <v>0</v>
      </c>
      <c r="IA47" s="190">
        <v>0</v>
      </c>
      <c r="IB47" s="190">
        <v>0</v>
      </c>
      <c r="IC47" s="190">
        <f t="shared" si="35"/>
        <v>0</v>
      </c>
      <c r="ID47" s="191"/>
      <c r="IE47" s="192">
        <v>41</v>
      </c>
      <c r="IF47" s="189" t="s">
        <v>58</v>
      </c>
      <c r="IG47" s="190">
        <v>0</v>
      </c>
      <c r="IH47" s="190">
        <v>0</v>
      </c>
      <c r="II47" s="190">
        <v>0</v>
      </c>
      <c r="IJ47" s="190">
        <f t="shared" si="36"/>
        <v>0</v>
      </c>
      <c r="IK47" s="191"/>
      <c r="IL47" s="192">
        <v>41</v>
      </c>
      <c r="IM47" s="189" t="s">
        <v>58</v>
      </c>
      <c r="IN47" s="190">
        <v>0</v>
      </c>
      <c r="IO47" s="190">
        <v>0</v>
      </c>
      <c r="IP47" s="190">
        <v>0</v>
      </c>
      <c r="IQ47" s="190">
        <f t="shared" si="37"/>
        <v>0</v>
      </c>
      <c r="IR47" s="191"/>
      <c r="IS47" s="192">
        <v>41</v>
      </c>
      <c r="IT47" s="189" t="s">
        <v>58</v>
      </c>
      <c r="IU47" s="190">
        <v>0</v>
      </c>
      <c r="IV47" s="190">
        <v>0</v>
      </c>
      <c r="IW47" s="190">
        <v>0</v>
      </c>
      <c r="IX47" s="190">
        <f t="shared" si="38"/>
        <v>0</v>
      </c>
      <c r="IY47" s="191"/>
      <c r="IZ47" s="192">
        <v>41</v>
      </c>
      <c r="JA47" s="189" t="s">
        <v>58</v>
      </c>
      <c r="JB47" s="190">
        <v>0</v>
      </c>
      <c r="JC47" s="190">
        <v>0</v>
      </c>
      <c r="JD47" s="190">
        <v>0</v>
      </c>
      <c r="JE47" s="190">
        <f t="shared" si="39"/>
        <v>0</v>
      </c>
      <c r="JF47" s="191"/>
      <c r="JG47" s="192">
        <v>41</v>
      </c>
      <c r="JH47" s="189" t="s">
        <v>58</v>
      </c>
      <c r="JI47" s="190">
        <v>0</v>
      </c>
      <c r="JJ47" s="190">
        <v>0</v>
      </c>
      <c r="JK47" s="190">
        <v>0</v>
      </c>
      <c r="JL47" s="190">
        <f t="shared" si="40"/>
        <v>0</v>
      </c>
      <c r="JM47" s="191"/>
      <c r="JN47" s="192">
        <v>41</v>
      </c>
      <c r="JO47" s="189" t="s">
        <v>58</v>
      </c>
      <c r="JP47" s="190">
        <v>0</v>
      </c>
      <c r="JQ47" s="190">
        <v>0</v>
      </c>
      <c r="JR47" s="190">
        <v>0</v>
      </c>
      <c r="JS47" s="190">
        <f t="shared" si="41"/>
        <v>0</v>
      </c>
      <c r="JT47" s="191"/>
      <c r="JU47" s="192">
        <v>41</v>
      </c>
      <c r="JV47" s="189" t="s">
        <v>58</v>
      </c>
      <c r="JW47" s="190">
        <v>0</v>
      </c>
      <c r="JX47" s="190">
        <v>0</v>
      </c>
      <c r="JY47" s="190">
        <v>0</v>
      </c>
      <c r="JZ47" s="190">
        <f t="shared" si="42"/>
        <v>0</v>
      </c>
      <c r="KA47" s="191"/>
      <c r="KB47" s="192">
        <v>41</v>
      </c>
      <c r="KC47" s="189" t="s">
        <v>58</v>
      </c>
      <c r="KD47" s="190">
        <v>0</v>
      </c>
      <c r="KE47" s="190">
        <v>0</v>
      </c>
      <c r="KF47" s="190">
        <v>0</v>
      </c>
      <c r="KG47" s="190">
        <f t="shared" si="43"/>
        <v>0</v>
      </c>
      <c r="KH47" s="191"/>
      <c r="KI47" s="192">
        <v>41</v>
      </c>
      <c r="KJ47" s="189" t="s">
        <v>58</v>
      </c>
      <c r="KK47" s="190">
        <v>0</v>
      </c>
      <c r="KL47" s="190">
        <v>0</v>
      </c>
      <c r="KM47" s="190">
        <v>0</v>
      </c>
      <c r="KN47" s="190">
        <f t="shared" si="44"/>
        <v>0</v>
      </c>
      <c r="KO47" s="191"/>
      <c r="KP47" s="192">
        <v>41</v>
      </c>
      <c r="KQ47" s="189" t="s">
        <v>58</v>
      </c>
      <c r="KR47" s="190">
        <v>3</v>
      </c>
      <c r="KS47" s="190">
        <v>77486</v>
      </c>
      <c r="KT47" s="190">
        <v>0</v>
      </c>
      <c r="KU47" s="190">
        <f t="shared" si="45"/>
        <v>77486</v>
      </c>
      <c r="KV47" s="191"/>
      <c r="KW47" s="192">
        <v>41</v>
      </c>
      <c r="KX47" s="189" t="s">
        <v>58</v>
      </c>
      <c r="KY47" s="190">
        <v>0</v>
      </c>
      <c r="KZ47" s="190">
        <v>0</v>
      </c>
      <c r="LA47" s="190">
        <v>0</v>
      </c>
      <c r="LB47" s="190">
        <f t="shared" si="46"/>
        <v>0</v>
      </c>
      <c r="LC47" s="191"/>
      <c r="LD47" s="192">
        <v>41</v>
      </c>
      <c r="LE47" s="189" t="s">
        <v>58</v>
      </c>
      <c r="LF47" s="190">
        <v>0</v>
      </c>
      <c r="LG47" s="190">
        <v>0</v>
      </c>
      <c r="LH47" s="190">
        <v>0</v>
      </c>
      <c r="LI47" s="190">
        <f t="shared" si="47"/>
        <v>0</v>
      </c>
      <c r="LJ47" s="191"/>
      <c r="LK47" s="192">
        <v>41</v>
      </c>
      <c r="LL47" s="189" t="s">
        <v>58</v>
      </c>
      <c r="LM47" s="190">
        <v>0</v>
      </c>
      <c r="LN47" s="190">
        <v>0</v>
      </c>
      <c r="LO47" s="190">
        <v>0</v>
      </c>
      <c r="LP47" s="190">
        <f t="shared" si="48"/>
        <v>0</v>
      </c>
      <c r="LQ47" s="191"/>
      <c r="LR47" s="192">
        <v>41</v>
      </c>
      <c r="LS47" s="189" t="s">
        <v>58</v>
      </c>
      <c r="LT47" s="190">
        <v>0</v>
      </c>
      <c r="LU47" s="190">
        <v>0</v>
      </c>
      <c r="LV47" s="190">
        <v>0</v>
      </c>
      <c r="LW47" s="190">
        <f t="shared" si="49"/>
        <v>0</v>
      </c>
      <c r="LX47" s="191"/>
      <c r="LY47" s="192">
        <v>41</v>
      </c>
      <c r="LZ47" s="189" t="s">
        <v>58</v>
      </c>
      <c r="MA47" s="190">
        <v>0</v>
      </c>
      <c r="MB47" s="190">
        <v>0</v>
      </c>
      <c r="MC47" s="190">
        <v>0</v>
      </c>
      <c r="MD47" s="190">
        <f t="shared" si="50"/>
        <v>0</v>
      </c>
      <c r="ME47" s="191"/>
      <c r="MF47" s="192">
        <v>41</v>
      </c>
      <c r="MG47" s="189" t="s">
        <v>58</v>
      </c>
      <c r="MH47" s="190">
        <v>0</v>
      </c>
      <c r="MI47" s="190">
        <v>0</v>
      </c>
      <c r="MJ47" s="190">
        <v>0</v>
      </c>
      <c r="MK47" s="190">
        <f t="shared" si="51"/>
        <v>0</v>
      </c>
      <c r="ML47" s="191"/>
      <c r="MM47" s="192">
        <v>41</v>
      </c>
      <c r="MN47" s="189" t="s">
        <v>58</v>
      </c>
      <c r="MO47" s="190">
        <v>0</v>
      </c>
      <c r="MP47" s="190">
        <v>0</v>
      </c>
      <c r="MQ47" s="190">
        <v>0</v>
      </c>
      <c r="MR47" s="190">
        <f t="shared" si="52"/>
        <v>0</v>
      </c>
      <c r="MS47" s="191"/>
      <c r="MT47" s="192">
        <v>41</v>
      </c>
      <c r="MU47" s="189" t="s">
        <v>58</v>
      </c>
      <c r="MV47" s="190">
        <v>0</v>
      </c>
      <c r="MW47" s="190">
        <v>0</v>
      </c>
      <c r="MX47" s="190">
        <v>0</v>
      </c>
      <c r="MY47" s="190">
        <f t="shared" si="53"/>
        <v>0</v>
      </c>
      <c r="MZ47" s="191"/>
      <c r="NA47" s="192">
        <v>41</v>
      </c>
      <c r="NB47" s="189" t="s">
        <v>58</v>
      </c>
      <c r="NC47" s="190">
        <v>0</v>
      </c>
      <c r="ND47" s="190">
        <f t="shared" si="54"/>
        <v>77486</v>
      </c>
      <c r="NE47" s="190">
        <f t="shared" si="0"/>
        <v>0</v>
      </c>
      <c r="NF47" s="190">
        <f t="shared" si="1"/>
        <v>77486</v>
      </c>
      <c r="NG47" s="9"/>
    </row>
    <row r="48" spans="1:371" ht="15.75" hidden="1">
      <c r="A48" s="188">
        <v>42</v>
      </c>
      <c r="B48" s="189" t="s">
        <v>59</v>
      </c>
      <c r="C48" s="190">
        <v>0</v>
      </c>
      <c r="D48" s="190">
        <v>0</v>
      </c>
      <c r="E48" s="190">
        <v>0</v>
      </c>
      <c r="F48" s="190">
        <f t="shared" si="2"/>
        <v>0</v>
      </c>
      <c r="G48" s="191"/>
      <c r="H48" s="192">
        <v>42</v>
      </c>
      <c r="I48" s="189" t="s">
        <v>59</v>
      </c>
      <c r="J48" s="190"/>
      <c r="K48" s="190"/>
      <c r="L48" s="190">
        <v>0</v>
      </c>
      <c r="M48" s="190">
        <f t="shared" si="3"/>
        <v>0</v>
      </c>
      <c r="N48" s="191"/>
      <c r="O48" s="192">
        <v>42</v>
      </c>
      <c r="P48" s="189" t="s">
        <v>59</v>
      </c>
      <c r="Q48" s="190">
        <v>0</v>
      </c>
      <c r="R48" s="190">
        <v>0</v>
      </c>
      <c r="S48" s="190">
        <v>0</v>
      </c>
      <c r="T48" s="190">
        <f t="shared" si="4"/>
        <v>0</v>
      </c>
      <c r="U48" s="191"/>
      <c r="V48" s="192">
        <v>42</v>
      </c>
      <c r="W48" s="189" t="s">
        <v>59</v>
      </c>
      <c r="X48" s="190">
        <v>0</v>
      </c>
      <c r="Y48" s="190">
        <v>0</v>
      </c>
      <c r="Z48" s="190">
        <v>0</v>
      </c>
      <c r="AA48" s="190">
        <f t="shared" si="5"/>
        <v>0</v>
      </c>
      <c r="AB48" s="191"/>
      <c r="AC48" s="192">
        <v>42</v>
      </c>
      <c r="AD48" s="189" t="s">
        <v>59</v>
      </c>
      <c r="AE48" s="190">
        <v>0</v>
      </c>
      <c r="AF48" s="190">
        <v>0</v>
      </c>
      <c r="AG48" s="190">
        <v>0</v>
      </c>
      <c r="AH48" s="190">
        <f t="shared" si="6"/>
        <v>0</v>
      </c>
      <c r="AI48" s="191"/>
      <c r="AJ48" s="192">
        <v>42</v>
      </c>
      <c r="AK48" s="189" t="s">
        <v>59</v>
      </c>
      <c r="AL48" s="190">
        <v>0</v>
      </c>
      <c r="AM48" s="190">
        <v>0</v>
      </c>
      <c r="AN48" s="190">
        <v>0</v>
      </c>
      <c r="AO48" s="190">
        <f t="shared" si="7"/>
        <v>0</v>
      </c>
      <c r="AP48" s="191"/>
      <c r="AQ48" s="192">
        <v>42</v>
      </c>
      <c r="AR48" s="189" t="s">
        <v>59</v>
      </c>
      <c r="AS48" s="209">
        <v>0</v>
      </c>
      <c r="AT48" s="190">
        <v>0</v>
      </c>
      <c r="AU48" s="190">
        <v>0</v>
      </c>
      <c r="AV48" s="190">
        <f t="shared" si="8"/>
        <v>0</v>
      </c>
      <c r="AW48" s="191"/>
      <c r="AX48" s="192">
        <v>42</v>
      </c>
      <c r="AY48" s="189" t="s">
        <v>59</v>
      </c>
      <c r="AZ48" s="190">
        <v>0</v>
      </c>
      <c r="BA48" s="190">
        <v>0</v>
      </c>
      <c r="BB48" s="190">
        <v>0</v>
      </c>
      <c r="BC48" s="190">
        <f t="shared" si="9"/>
        <v>0</v>
      </c>
      <c r="BD48" s="191"/>
      <c r="BE48" s="192">
        <v>42</v>
      </c>
      <c r="BF48" s="189" t="s">
        <v>59</v>
      </c>
      <c r="BG48" s="190">
        <v>0</v>
      </c>
      <c r="BH48" s="190">
        <v>0</v>
      </c>
      <c r="BI48" s="190">
        <v>0</v>
      </c>
      <c r="BJ48" s="190">
        <f t="shared" si="10"/>
        <v>0</v>
      </c>
      <c r="BK48" s="191"/>
      <c r="BL48" s="192">
        <v>42</v>
      </c>
      <c r="BM48" s="189" t="s">
        <v>59</v>
      </c>
      <c r="BN48" s="190">
        <v>0</v>
      </c>
      <c r="BO48" s="190">
        <v>0</v>
      </c>
      <c r="BP48" s="190">
        <v>0</v>
      </c>
      <c r="BQ48" s="190">
        <f t="shared" si="11"/>
        <v>0</v>
      </c>
      <c r="BR48" s="191"/>
      <c r="BS48" s="192">
        <v>42</v>
      </c>
      <c r="BT48" s="189" t="s">
        <v>59</v>
      </c>
      <c r="BU48" s="190">
        <v>0</v>
      </c>
      <c r="BV48" s="190">
        <v>0</v>
      </c>
      <c r="BW48" s="190">
        <v>0</v>
      </c>
      <c r="BX48" s="190">
        <f t="shared" si="12"/>
        <v>0</v>
      </c>
      <c r="BY48" s="191"/>
      <c r="BZ48" s="192">
        <v>42</v>
      </c>
      <c r="CA48" s="189" t="s">
        <v>59</v>
      </c>
      <c r="CB48" s="190">
        <v>0</v>
      </c>
      <c r="CC48" s="190">
        <v>0</v>
      </c>
      <c r="CD48" s="190">
        <v>0</v>
      </c>
      <c r="CE48" s="190">
        <f t="shared" si="13"/>
        <v>0</v>
      </c>
      <c r="CF48" s="191"/>
      <c r="CG48" s="192">
        <v>42</v>
      </c>
      <c r="CH48" s="189" t="s">
        <v>59</v>
      </c>
      <c r="CI48" s="190">
        <v>0</v>
      </c>
      <c r="CJ48" s="190">
        <v>0</v>
      </c>
      <c r="CK48" s="190">
        <v>0</v>
      </c>
      <c r="CL48" s="190">
        <f t="shared" si="14"/>
        <v>0</v>
      </c>
      <c r="CM48" s="191"/>
      <c r="CN48" s="192">
        <v>42</v>
      </c>
      <c r="CO48" s="189" t="s">
        <v>59</v>
      </c>
      <c r="CP48" s="190">
        <v>0</v>
      </c>
      <c r="CQ48" s="190">
        <v>0</v>
      </c>
      <c r="CR48" s="190">
        <v>0</v>
      </c>
      <c r="CS48" s="190">
        <f t="shared" si="15"/>
        <v>0</v>
      </c>
      <c r="CT48" s="191"/>
      <c r="CU48" s="192">
        <v>42</v>
      </c>
      <c r="CV48" s="189" t="s">
        <v>59</v>
      </c>
      <c r="CW48" s="190">
        <v>0</v>
      </c>
      <c r="CX48" s="190">
        <v>0</v>
      </c>
      <c r="CY48" s="190">
        <v>0</v>
      </c>
      <c r="CZ48" s="190">
        <f t="shared" si="16"/>
        <v>0</v>
      </c>
      <c r="DA48" s="191"/>
      <c r="DB48" s="192">
        <v>42</v>
      </c>
      <c r="DC48" s="189" t="s">
        <v>59</v>
      </c>
      <c r="DD48" s="190">
        <v>0</v>
      </c>
      <c r="DE48" s="190">
        <v>0</v>
      </c>
      <c r="DF48" s="190">
        <v>0</v>
      </c>
      <c r="DG48" s="190">
        <f t="shared" si="17"/>
        <v>0</v>
      </c>
      <c r="DH48" s="191"/>
      <c r="DI48" s="192">
        <v>42</v>
      </c>
      <c r="DJ48" s="189" t="s">
        <v>59</v>
      </c>
      <c r="DK48" s="190">
        <v>0</v>
      </c>
      <c r="DL48" s="190">
        <v>0</v>
      </c>
      <c r="DM48" s="190">
        <v>0</v>
      </c>
      <c r="DN48" s="190">
        <f t="shared" si="18"/>
        <v>0</v>
      </c>
      <c r="DO48" s="191"/>
      <c r="DP48" s="192">
        <v>42</v>
      </c>
      <c r="DQ48" s="189" t="s">
        <v>59</v>
      </c>
      <c r="DR48" s="190">
        <v>0</v>
      </c>
      <c r="DS48" s="190">
        <v>0</v>
      </c>
      <c r="DT48" s="190">
        <v>0</v>
      </c>
      <c r="DU48" s="190">
        <f t="shared" si="19"/>
        <v>0</v>
      </c>
      <c r="DV48" s="191"/>
      <c r="DW48" s="192">
        <v>42</v>
      </c>
      <c r="DX48" s="189" t="s">
        <v>59</v>
      </c>
      <c r="DY48" s="190">
        <v>0</v>
      </c>
      <c r="DZ48" s="190">
        <v>0</v>
      </c>
      <c r="EA48" s="190">
        <v>0</v>
      </c>
      <c r="EB48" s="190">
        <f t="shared" si="20"/>
        <v>0</v>
      </c>
      <c r="EC48" s="191"/>
      <c r="ED48" s="192">
        <v>42</v>
      </c>
      <c r="EE48" s="189" t="s">
        <v>59</v>
      </c>
      <c r="EF48" s="190">
        <v>0</v>
      </c>
      <c r="EG48" s="190">
        <v>0</v>
      </c>
      <c r="EH48" s="190">
        <v>0</v>
      </c>
      <c r="EI48" s="190">
        <f t="shared" si="21"/>
        <v>0</v>
      </c>
      <c r="EJ48" s="191"/>
      <c r="EK48" s="192">
        <v>42</v>
      </c>
      <c r="EL48" s="189" t="s">
        <v>59</v>
      </c>
      <c r="EM48" s="190">
        <v>0</v>
      </c>
      <c r="EN48" s="190">
        <v>0</v>
      </c>
      <c r="EO48" s="190">
        <v>0</v>
      </c>
      <c r="EP48" s="190">
        <f t="shared" si="22"/>
        <v>0</v>
      </c>
      <c r="EQ48" s="191"/>
      <c r="ER48" s="192">
        <v>42</v>
      </c>
      <c r="ES48" s="189" t="s">
        <v>59</v>
      </c>
      <c r="ET48" s="190">
        <v>0</v>
      </c>
      <c r="EU48" s="190">
        <v>0</v>
      </c>
      <c r="EV48" s="190">
        <v>0</v>
      </c>
      <c r="EW48" s="190">
        <f t="shared" si="23"/>
        <v>0</v>
      </c>
      <c r="EX48" s="191"/>
      <c r="EY48" s="192">
        <v>42</v>
      </c>
      <c r="EZ48" s="189" t="s">
        <v>59</v>
      </c>
      <c r="FA48" s="190">
        <v>0</v>
      </c>
      <c r="FB48" s="190">
        <v>0</v>
      </c>
      <c r="FC48" s="190">
        <v>0</v>
      </c>
      <c r="FD48" s="190">
        <f t="shared" si="24"/>
        <v>0</v>
      </c>
      <c r="FE48" s="191"/>
      <c r="FF48" s="192">
        <v>42</v>
      </c>
      <c r="FG48" s="189" t="s">
        <v>59</v>
      </c>
      <c r="FH48" s="190">
        <v>0</v>
      </c>
      <c r="FI48" s="190">
        <v>0</v>
      </c>
      <c r="FJ48" s="190">
        <v>0</v>
      </c>
      <c r="FK48" s="190">
        <f t="shared" si="25"/>
        <v>0</v>
      </c>
      <c r="FL48" s="191"/>
      <c r="FM48" s="192">
        <v>42</v>
      </c>
      <c r="FN48" s="189" t="s">
        <v>59</v>
      </c>
      <c r="FO48" s="190">
        <v>0</v>
      </c>
      <c r="FP48" s="190">
        <v>0</v>
      </c>
      <c r="FQ48" s="190">
        <v>0</v>
      </c>
      <c r="FR48" s="190">
        <f t="shared" si="26"/>
        <v>0</v>
      </c>
      <c r="FS48" s="191"/>
      <c r="FT48" s="192">
        <v>42</v>
      </c>
      <c r="FU48" s="189" t="s">
        <v>59</v>
      </c>
      <c r="FV48" s="190">
        <v>0</v>
      </c>
      <c r="FW48" s="190">
        <v>0</v>
      </c>
      <c r="FX48" s="190">
        <v>0</v>
      </c>
      <c r="FY48" s="190">
        <f t="shared" si="27"/>
        <v>0</v>
      </c>
      <c r="FZ48" s="191"/>
      <c r="GA48" s="192">
        <v>42</v>
      </c>
      <c r="GB48" s="189" t="s">
        <v>59</v>
      </c>
      <c r="GC48" s="190">
        <v>0</v>
      </c>
      <c r="GD48" s="190">
        <v>0</v>
      </c>
      <c r="GE48" s="190">
        <v>0</v>
      </c>
      <c r="GF48" s="190">
        <f t="shared" si="28"/>
        <v>0</v>
      </c>
      <c r="GG48" s="191"/>
      <c r="GH48" s="192">
        <v>42</v>
      </c>
      <c r="GI48" s="189" t="s">
        <v>59</v>
      </c>
      <c r="GJ48" s="190">
        <v>0</v>
      </c>
      <c r="GK48" s="190">
        <v>0</v>
      </c>
      <c r="GL48" s="190">
        <v>0</v>
      </c>
      <c r="GM48" s="190">
        <f t="shared" si="29"/>
        <v>0</v>
      </c>
      <c r="GN48" s="191"/>
      <c r="GO48" s="192">
        <v>42</v>
      </c>
      <c r="GP48" s="189" t="s">
        <v>59</v>
      </c>
      <c r="GQ48" s="190">
        <v>0</v>
      </c>
      <c r="GR48" s="190">
        <v>0</v>
      </c>
      <c r="GS48" s="190">
        <v>0</v>
      </c>
      <c r="GT48" s="190">
        <f t="shared" si="30"/>
        <v>0</v>
      </c>
      <c r="GU48" s="191"/>
      <c r="GV48" s="192">
        <v>42</v>
      </c>
      <c r="GW48" s="189" t="s">
        <v>59</v>
      </c>
      <c r="GX48" s="190">
        <v>0</v>
      </c>
      <c r="GY48" s="190">
        <v>0</v>
      </c>
      <c r="GZ48" s="190">
        <v>0</v>
      </c>
      <c r="HA48" s="190">
        <f t="shared" si="31"/>
        <v>0</v>
      </c>
      <c r="HB48" s="191"/>
      <c r="HC48" s="192">
        <v>42</v>
      </c>
      <c r="HD48" s="189" t="s">
        <v>59</v>
      </c>
      <c r="HE48" s="190">
        <v>0</v>
      </c>
      <c r="HF48" s="190">
        <v>0</v>
      </c>
      <c r="HG48" s="190">
        <v>0</v>
      </c>
      <c r="HH48" s="190">
        <f t="shared" si="32"/>
        <v>0</v>
      </c>
      <c r="HI48" s="191"/>
      <c r="HJ48" s="192">
        <v>42</v>
      </c>
      <c r="HK48" s="189" t="s">
        <v>59</v>
      </c>
      <c r="HL48" s="190"/>
      <c r="HM48" s="190"/>
      <c r="HN48" s="190"/>
      <c r="HO48" s="190">
        <f t="shared" si="33"/>
        <v>0</v>
      </c>
      <c r="HP48" s="191"/>
      <c r="HQ48" s="192">
        <v>42</v>
      </c>
      <c r="HR48" s="189" t="s">
        <v>59</v>
      </c>
      <c r="HS48" s="190"/>
      <c r="HT48" s="190"/>
      <c r="HU48" s="190">
        <v>0</v>
      </c>
      <c r="HV48" s="190">
        <f t="shared" si="34"/>
        <v>0</v>
      </c>
      <c r="HW48" s="191"/>
      <c r="HX48" s="192">
        <v>42</v>
      </c>
      <c r="HY48" s="189" t="s">
        <v>59</v>
      </c>
      <c r="HZ48" s="190">
        <v>0</v>
      </c>
      <c r="IA48" s="190">
        <v>0</v>
      </c>
      <c r="IB48" s="190">
        <v>0</v>
      </c>
      <c r="IC48" s="190">
        <f t="shared" si="35"/>
        <v>0</v>
      </c>
      <c r="ID48" s="191"/>
      <c r="IE48" s="192">
        <v>42</v>
      </c>
      <c r="IF48" s="189" t="s">
        <v>59</v>
      </c>
      <c r="IG48" s="190">
        <v>0</v>
      </c>
      <c r="IH48" s="190">
        <v>0</v>
      </c>
      <c r="II48" s="190">
        <v>0</v>
      </c>
      <c r="IJ48" s="190">
        <f t="shared" si="36"/>
        <v>0</v>
      </c>
      <c r="IK48" s="191"/>
      <c r="IL48" s="192">
        <v>42</v>
      </c>
      <c r="IM48" s="189" t="s">
        <v>59</v>
      </c>
      <c r="IN48" s="190">
        <v>0</v>
      </c>
      <c r="IO48" s="190">
        <v>0</v>
      </c>
      <c r="IP48" s="190">
        <v>0</v>
      </c>
      <c r="IQ48" s="190">
        <f t="shared" si="37"/>
        <v>0</v>
      </c>
      <c r="IR48" s="191"/>
      <c r="IS48" s="192">
        <v>42</v>
      </c>
      <c r="IT48" s="189" t="s">
        <v>59</v>
      </c>
      <c r="IU48" s="190">
        <v>0</v>
      </c>
      <c r="IV48" s="190">
        <v>0</v>
      </c>
      <c r="IW48" s="190">
        <v>0</v>
      </c>
      <c r="IX48" s="190">
        <f t="shared" si="38"/>
        <v>0</v>
      </c>
      <c r="IY48" s="191"/>
      <c r="IZ48" s="192">
        <v>42</v>
      </c>
      <c r="JA48" s="189" t="s">
        <v>59</v>
      </c>
      <c r="JB48" s="190">
        <v>0</v>
      </c>
      <c r="JC48" s="190">
        <v>0</v>
      </c>
      <c r="JD48" s="190">
        <v>0</v>
      </c>
      <c r="JE48" s="190">
        <f t="shared" si="39"/>
        <v>0</v>
      </c>
      <c r="JF48" s="191"/>
      <c r="JG48" s="192">
        <v>42</v>
      </c>
      <c r="JH48" s="189" t="s">
        <v>59</v>
      </c>
      <c r="JI48" s="190">
        <v>0</v>
      </c>
      <c r="JJ48" s="190">
        <v>0</v>
      </c>
      <c r="JK48" s="190">
        <v>0</v>
      </c>
      <c r="JL48" s="190">
        <f t="shared" si="40"/>
        <v>0</v>
      </c>
      <c r="JM48" s="191"/>
      <c r="JN48" s="192">
        <v>42</v>
      </c>
      <c r="JO48" s="189" t="s">
        <v>59</v>
      </c>
      <c r="JP48" s="190">
        <v>0</v>
      </c>
      <c r="JQ48" s="190">
        <v>0</v>
      </c>
      <c r="JR48" s="190">
        <v>0</v>
      </c>
      <c r="JS48" s="190">
        <f t="shared" si="41"/>
        <v>0</v>
      </c>
      <c r="JT48" s="191"/>
      <c r="JU48" s="192">
        <v>42</v>
      </c>
      <c r="JV48" s="189" t="s">
        <v>59</v>
      </c>
      <c r="JW48" s="190">
        <v>0</v>
      </c>
      <c r="JX48" s="190">
        <v>0</v>
      </c>
      <c r="JY48" s="190">
        <v>0</v>
      </c>
      <c r="JZ48" s="190">
        <f t="shared" si="42"/>
        <v>0</v>
      </c>
      <c r="KA48" s="191"/>
      <c r="KB48" s="192">
        <v>42</v>
      </c>
      <c r="KC48" s="189" t="s">
        <v>59</v>
      </c>
      <c r="KD48" s="190">
        <v>0</v>
      </c>
      <c r="KE48" s="190">
        <v>0</v>
      </c>
      <c r="KF48" s="190">
        <v>0</v>
      </c>
      <c r="KG48" s="190">
        <f t="shared" si="43"/>
        <v>0</v>
      </c>
      <c r="KH48" s="191"/>
      <c r="KI48" s="192">
        <v>42</v>
      </c>
      <c r="KJ48" s="189" t="s">
        <v>59</v>
      </c>
      <c r="KK48" s="190">
        <v>0</v>
      </c>
      <c r="KL48" s="190">
        <v>0</v>
      </c>
      <c r="KM48" s="190">
        <v>0</v>
      </c>
      <c r="KN48" s="190">
        <f t="shared" si="44"/>
        <v>0</v>
      </c>
      <c r="KO48" s="191"/>
      <c r="KP48" s="192">
        <v>42</v>
      </c>
      <c r="KQ48" s="189" t="s">
        <v>59</v>
      </c>
      <c r="KR48" s="190">
        <v>5</v>
      </c>
      <c r="KS48" s="190">
        <v>139019</v>
      </c>
      <c r="KT48" s="190">
        <v>0</v>
      </c>
      <c r="KU48" s="190">
        <f t="shared" si="45"/>
        <v>139019</v>
      </c>
      <c r="KV48" s="191"/>
      <c r="KW48" s="192">
        <v>42</v>
      </c>
      <c r="KX48" s="189" t="s">
        <v>59</v>
      </c>
      <c r="KY48" s="190">
        <v>0</v>
      </c>
      <c r="KZ48" s="190">
        <v>0</v>
      </c>
      <c r="LA48" s="190">
        <v>0</v>
      </c>
      <c r="LB48" s="190">
        <f t="shared" si="46"/>
        <v>0</v>
      </c>
      <c r="LC48" s="191"/>
      <c r="LD48" s="192">
        <v>42</v>
      </c>
      <c r="LE48" s="189" t="s">
        <v>59</v>
      </c>
      <c r="LF48" s="190">
        <v>0</v>
      </c>
      <c r="LG48" s="190">
        <v>0</v>
      </c>
      <c r="LH48" s="190">
        <v>0</v>
      </c>
      <c r="LI48" s="190">
        <f t="shared" si="47"/>
        <v>0</v>
      </c>
      <c r="LJ48" s="191"/>
      <c r="LK48" s="192">
        <v>42</v>
      </c>
      <c r="LL48" s="189" t="s">
        <v>59</v>
      </c>
      <c r="LM48" s="190">
        <v>0</v>
      </c>
      <c r="LN48" s="190">
        <v>0</v>
      </c>
      <c r="LO48" s="190">
        <v>0</v>
      </c>
      <c r="LP48" s="190">
        <f t="shared" si="48"/>
        <v>0</v>
      </c>
      <c r="LQ48" s="191"/>
      <c r="LR48" s="192">
        <v>42</v>
      </c>
      <c r="LS48" s="189" t="s">
        <v>59</v>
      </c>
      <c r="LT48" s="190">
        <v>0</v>
      </c>
      <c r="LU48" s="190">
        <v>0</v>
      </c>
      <c r="LV48" s="190">
        <v>0</v>
      </c>
      <c r="LW48" s="190">
        <f t="shared" si="49"/>
        <v>0</v>
      </c>
      <c r="LX48" s="191"/>
      <c r="LY48" s="192">
        <v>42</v>
      </c>
      <c r="LZ48" s="189" t="s">
        <v>59</v>
      </c>
      <c r="MA48" s="190">
        <v>0</v>
      </c>
      <c r="MB48" s="190">
        <v>0</v>
      </c>
      <c r="MC48" s="190">
        <v>0</v>
      </c>
      <c r="MD48" s="190">
        <f t="shared" si="50"/>
        <v>0</v>
      </c>
      <c r="ME48" s="191"/>
      <c r="MF48" s="192">
        <v>42</v>
      </c>
      <c r="MG48" s="189" t="s">
        <v>59</v>
      </c>
      <c r="MH48" s="190">
        <v>0</v>
      </c>
      <c r="MI48" s="190">
        <v>0</v>
      </c>
      <c r="MJ48" s="190">
        <v>0</v>
      </c>
      <c r="MK48" s="190">
        <f t="shared" si="51"/>
        <v>0</v>
      </c>
      <c r="ML48" s="191"/>
      <c r="MM48" s="192">
        <v>42</v>
      </c>
      <c r="MN48" s="189" t="s">
        <v>59</v>
      </c>
      <c r="MO48" s="190">
        <v>0</v>
      </c>
      <c r="MP48" s="190">
        <v>0</v>
      </c>
      <c r="MQ48" s="190">
        <v>0</v>
      </c>
      <c r="MR48" s="190">
        <f t="shared" si="52"/>
        <v>0</v>
      </c>
      <c r="MS48" s="191"/>
      <c r="MT48" s="192">
        <v>42</v>
      </c>
      <c r="MU48" s="189" t="s">
        <v>59</v>
      </c>
      <c r="MV48" s="190">
        <v>0</v>
      </c>
      <c r="MW48" s="190">
        <v>0</v>
      </c>
      <c r="MX48" s="190">
        <v>0</v>
      </c>
      <c r="MY48" s="190">
        <f t="shared" si="53"/>
        <v>0</v>
      </c>
      <c r="MZ48" s="191"/>
      <c r="NA48" s="192">
        <v>42</v>
      </c>
      <c r="NB48" s="189" t="s">
        <v>59</v>
      </c>
      <c r="NC48" s="190">
        <v>0</v>
      </c>
      <c r="ND48" s="190">
        <f t="shared" si="54"/>
        <v>139019</v>
      </c>
      <c r="NE48" s="190">
        <f t="shared" si="0"/>
        <v>0</v>
      </c>
      <c r="NF48" s="190">
        <f t="shared" si="1"/>
        <v>139019</v>
      </c>
      <c r="NG48" s="9"/>
    </row>
    <row r="49" spans="1:371" ht="15.75" hidden="1">
      <c r="A49" s="188">
        <v>43</v>
      </c>
      <c r="B49" s="189" t="s">
        <v>60</v>
      </c>
      <c r="C49" s="190">
        <v>0</v>
      </c>
      <c r="D49" s="190">
        <v>0</v>
      </c>
      <c r="E49" s="190">
        <v>0</v>
      </c>
      <c r="F49" s="190">
        <f t="shared" si="2"/>
        <v>0</v>
      </c>
      <c r="G49" s="191"/>
      <c r="H49" s="192">
        <v>43</v>
      </c>
      <c r="I49" s="189" t="s">
        <v>60</v>
      </c>
      <c r="J49" s="190"/>
      <c r="K49" s="190"/>
      <c r="L49" s="190">
        <v>0</v>
      </c>
      <c r="M49" s="190">
        <f t="shared" si="3"/>
        <v>0</v>
      </c>
      <c r="N49" s="191"/>
      <c r="O49" s="192">
        <v>43</v>
      </c>
      <c r="P49" s="189" t="s">
        <v>60</v>
      </c>
      <c r="Q49" s="190">
        <v>0</v>
      </c>
      <c r="R49" s="190">
        <v>0</v>
      </c>
      <c r="S49" s="190">
        <v>0</v>
      </c>
      <c r="T49" s="190">
        <f t="shared" si="4"/>
        <v>0</v>
      </c>
      <c r="U49" s="191"/>
      <c r="V49" s="192">
        <v>43</v>
      </c>
      <c r="W49" s="189" t="s">
        <v>60</v>
      </c>
      <c r="X49" s="190">
        <v>0</v>
      </c>
      <c r="Y49" s="190">
        <v>0</v>
      </c>
      <c r="Z49" s="190">
        <v>0</v>
      </c>
      <c r="AA49" s="190">
        <f t="shared" si="5"/>
        <v>0</v>
      </c>
      <c r="AB49" s="191"/>
      <c r="AC49" s="192">
        <v>43</v>
      </c>
      <c r="AD49" s="189" t="s">
        <v>60</v>
      </c>
      <c r="AE49" s="190">
        <v>0</v>
      </c>
      <c r="AF49" s="190">
        <v>0</v>
      </c>
      <c r="AG49" s="190">
        <v>0</v>
      </c>
      <c r="AH49" s="190">
        <f t="shared" si="6"/>
        <v>0</v>
      </c>
      <c r="AI49" s="191"/>
      <c r="AJ49" s="192">
        <v>43</v>
      </c>
      <c r="AK49" s="189" t="s">
        <v>60</v>
      </c>
      <c r="AL49" s="190">
        <v>0</v>
      </c>
      <c r="AM49" s="190">
        <v>0</v>
      </c>
      <c r="AN49" s="190">
        <v>0</v>
      </c>
      <c r="AO49" s="190">
        <f t="shared" si="7"/>
        <v>0</v>
      </c>
      <c r="AP49" s="191"/>
      <c r="AQ49" s="192">
        <v>43</v>
      </c>
      <c r="AR49" s="189" t="s">
        <v>60</v>
      </c>
      <c r="AS49" s="209">
        <v>0</v>
      </c>
      <c r="AT49" s="190">
        <v>0</v>
      </c>
      <c r="AU49" s="190">
        <v>0</v>
      </c>
      <c r="AV49" s="190">
        <f t="shared" si="8"/>
        <v>0</v>
      </c>
      <c r="AW49" s="191"/>
      <c r="AX49" s="192">
        <v>43</v>
      </c>
      <c r="AY49" s="189" t="s">
        <v>60</v>
      </c>
      <c r="AZ49" s="190">
        <v>0</v>
      </c>
      <c r="BA49" s="190">
        <v>0</v>
      </c>
      <c r="BB49" s="190">
        <v>0</v>
      </c>
      <c r="BC49" s="190">
        <f t="shared" si="9"/>
        <v>0</v>
      </c>
      <c r="BD49" s="191"/>
      <c r="BE49" s="192">
        <v>43</v>
      </c>
      <c r="BF49" s="189" t="s">
        <v>60</v>
      </c>
      <c r="BG49" s="190">
        <v>0</v>
      </c>
      <c r="BH49" s="190">
        <v>0</v>
      </c>
      <c r="BI49" s="190">
        <v>0</v>
      </c>
      <c r="BJ49" s="190">
        <f t="shared" si="10"/>
        <v>0</v>
      </c>
      <c r="BK49" s="191"/>
      <c r="BL49" s="192">
        <v>43</v>
      </c>
      <c r="BM49" s="189" t="s">
        <v>60</v>
      </c>
      <c r="BN49" s="190">
        <v>0</v>
      </c>
      <c r="BO49" s="190">
        <v>0</v>
      </c>
      <c r="BP49" s="190">
        <v>0</v>
      </c>
      <c r="BQ49" s="190">
        <f t="shared" si="11"/>
        <v>0</v>
      </c>
      <c r="BR49" s="191"/>
      <c r="BS49" s="192">
        <v>43</v>
      </c>
      <c r="BT49" s="189" t="s">
        <v>60</v>
      </c>
      <c r="BU49" s="190">
        <v>0</v>
      </c>
      <c r="BV49" s="190">
        <v>0</v>
      </c>
      <c r="BW49" s="190">
        <v>0</v>
      </c>
      <c r="BX49" s="190">
        <f t="shared" si="12"/>
        <v>0</v>
      </c>
      <c r="BY49" s="191"/>
      <c r="BZ49" s="192">
        <v>43</v>
      </c>
      <c r="CA49" s="189" t="s">
        <v>60</v>
      </c>
      <c r="CB49" s="190">
        <v>0</v>
      </c>
      <c r="CC49" s="190">
        <v>0</v>
      </c>
      <c r="CD49" s="190">
        <v>0</v>
      </c>
      <c r="CE49" s="190">
        <f t="shared" si="13"/>
        <v>0</v>
      </c>
      <c r="CF49" s="191"/>
      <c r="CG49" s="192">
        <v>43</v>
      </c>
      <c r="CH49" s="189" t="s">
        <v>60</v>
      </c>
      <c r="CI49" s="190">
        <v>0</v>
      </c>
      <c r="CJ49" s="190">
        <v>0</v>
      </c>
      <c r="CK49" s="190">
        <v>0</v>
      </c>
      <c r="CL49" s="190">
        <f t="shared" si="14"/>
        <v>0</v>
      </c>
      <c r="CM49" s="191"/>
      <c r="CN49" s="192">
        <v>43</v>
      </c>
      <c r="CO49" s="189" t="s">
        <v>60</v>
      </c>
      <c r="CP49" s="190">
        <v>0</v>
      </c>
      <c r="CQ49" s="190">
        <v>0</v>
      </c>
      <c r="CR49" s="190">
        <v>0</v>
      </c>
      <c r="CS49" s="190">
        <f t="shared" si="15"/>
        <v>0</v>
      </c>
      <c r="CT49" s="191"/>
      <c r="CU49" s="192">
        <v>43</v>
      </c>
      <c r="CV49" s="189" t="s">
        <v>60</v>
      </c>
      <c r="CW49" s="190">
        <v>0</v>
      </c>
      <c r="CX49" s="190">
        <v>0</v>
      </c>
      <c r="CY49" s="190">
        <v>0</v>
      </c>
      <c r="CZ49" s="190">
        <f t="shared" si="16"/>
        <v>0</v>
      </c>
      <c r="DA49" s="191"/>
      <c r="DB49" s="192">
        <v>43</v>
      </c>
      <c r="DC49" s="189" t="s">
        <v>60</v>
      </c>
      <c r="DD49" s="190">
        <v>0</v>
      </c>
      <c r="DE49" s="190">
        <v>0</v>
      </c>
      <c r="DF49" s="190">
        <v>0</v>
      </c>
      <c r="DG49" s="190">
        <f t="shared" si="17"/>
        <v>0</v>
      </c>
      <c r="DH49" s="191"/>
      <c r="DI49" s="192">
        <v>43</v>
      </c>
      <c r="DJ49" s="189" t="s">
        <v>60</v>
      </c>
      <c r="DK49" s="190">
        <v>0</v>
      </c>
      <c r="DL49" s="190">
        <v>0</v>
      </c>
      <c r="DM49" s="190">
        <v>0</v>
      </c>
      <c r="DN49" s="190">
        <f t="shared" si="18"/>
        <v>0</v>
      </c>
      <c r="DO49" s="191"/>
      <c r="DP49" s="192">
        <v>43</v>
      </c>
      <c r="DQ49" s="189" t="s">
        <v>60</v>
      </c>
      <c r="DR49" s="190">
        <v>0</v>
      </c>
      <c r="DS49" s="190">
        <v>0</v>
      </c>
      <c r="DT49" s="190">
        <v>0</v>
      </c>
      <c r="DU49" s="190">
        <f t="shared" si="19"/>
        <v>0</v>
      </c>
      <c r="DV49" s="191"/>
      <c r="DW49" s="192">
        <v>43</v>
      </c>
      <c r="DX49" s="189" t="s">
        <v>60</v>
      </c>
      <c r="DY49" s="190">
        <v>0</v>
      </c>
      <c r="DZ49" s="190">
        <v>0</v>
      </c>
      <c r="EA49" s="190">
        <v>0</v>
      </c>
      <c r="EB49" s="190">
        <f t="shared" si="20"/>
        <v>0</v>
      </c>
      <c r="EC49" s="191"/>
      <c r="ED49" s="192">
        <v>43</v>
      </c>
      <c r="EE49" s="189" t="s">
        <v>60</v>
      </c>
      <c r="EF49" s="190">
        <v>0</v>
      </c>
      <c r="EG49" s="190">
        <v>0</v>
      </c>
      <c r="EH49" s="190">
        <v>0</v>
      </c>
      <c r="EI49" s="190">
        <f t="shared" si="21"/>
        <v>0</v>
      </c>
      <c r="EJ49" s="191"/>
      <c r="EK49" s="192">
        <v>43</v>
      </c>
      <c r="EL49" s="189" t="s">
        <v>60</v>
      </c>
      <c r="EM49" s="190">
        <v>0</v>
      </c>
      <c r="EN49" s="190">
        <v>0</v>
      </c>
      <c r="EO49" s="190">
        <v>0</v>
      </c>
      <c r="EP49" s="190">
        <f t="shared" si="22"/>
        <v>0</v>
      </c>
      <c r="EQ49" s="191"/>
      <c r="ER49" s="192">
        <v>43</v>
      </c>
      <c r="ES49" s="189" t="s">
        <v>60</v>
      </c>
      <c r="ET49" s="190">
        <v>0</v>
      </c>
      <c r="EU49" s="190">
        <v>0</v>
      </c>
      <c r="EV49" s="190">
        <v>0</v>
      </c>
      <c r="EW49" s="190">
        <f t="shared" si="23"/>
        <v>0</v>
      </c>
      <c r="EX49" s="191"/>
      <c r="EY49" s="192">
        <v>43</v>
      </c>
      <c r="EZ49" s="189" t="s">
        <v>60</v>
      </c>
      <c r="FA49" s="190">
        <v>0</v>
      </c>
      <c r="FB49" s="190">
        <v>0</v>
      </c>
      <c r="FC49" s="190">
        <v>0</v>
      </c>
      <c r="FD49" s="190">
        <f t="shared" si="24"/>
        <v>0</v>
      </c>
      <c r="FE49" s="191"/>
      <c r="FF49" s="192">
        <v>43</v>
      </c>
      <c r="FG49" s="189" t="s">
        <v>60</v>
      </c>
      <c r="FH49" s="190">
        <v>0</v>
      </c>
      <c r="FI49" s="190">
        <v>0</v>
      </c>
      <c r="FJ49" s="190">
        <v>0</v>
      </c>
      <c r="FK49" s="190">
        <f t="shared" si="25"/>
        <v>0</v>
      </c>
      <c r="FL49" s="191"/>
      <c r="FM49" s="192">
        <v>43</v>
      </c>
      <c r="FN49" s="189" t="s">
        <v>60</v>
      </c>
      <c r="FO49" s="190">
        <v>0</v>
      </c>
      <c r="FP49" s="190">
        <v>0</v>
      </c>
      <c r="FQ49" s="190">
        <v>0</v>
      </c>
      <c r="FR49" s="190">
        <f t="shared" si="26"/>
        <v>0</v>
      </c>
      <c r="FS49" s="191"/>
      <c r="FT49" s="192">
        <v>43</v>
      </c>
      <c r="FU49" s="189" t="s">
        <v>60</v>
      </c>
      <c r="FV49" s="190">
        <v>0</v>
      </c>
      <c r="FW49" s="190">
        <v>0</v>
      </c>
      <c r="FX49" s="190">
        <v>0</v>
      </c>
      <c r="FY49" s="190">
        <f t="shared" si="27"/>
        <v>0</v>
      </c>
      <c r="FZ49" s="191"/>
      <c r="GA49" s="192">
        <v>43</v>
      </c>
      <c r="GB49" s="189" t="s">
        <v>60</v>
      </c>
      <c r="GC49" s="190">
        <v>0</v>
      </c>
      <c r="GD49" s="190">
        <v>0</v>
      </c>
      <c r="GE49" s="190">
        <v>0</v>
      </c>
      <c r="GF49" s="190">
        <f t="shared" si="28"/>
        <v>0</v>
      </c>
      <c r="GG49" s="191"/>
      <c r="GH49" s="192">
        <v>43</v>
      </c>
      <c r="GI49" s="189" t="s">
        <v>60</v>
      </c>
      <c r="GJ49" s="190">
        <v>0</v>
      </c>
      <c r="GK49" s="190">
        <v>0</v>
      </c>
      <c r="GL49" s="190">
        <v>0</v>
      </c>
      <c r="GM49" s="190">
        <f t="shared" si="29"/>
        <v>0</v>
      </c>
      <c r="GN49" s="191"/>
      <c r="GO49" s="192">
        <v>43</v>
      </c>
      <c r="GP49" s="189" t="s">
        <v>60</v>
      </c>
      <c r="GQ49" s="190">
        <v>0</v>
      </c>
      <c r="GR49" s="190">
        <v>0</v>
      </c>
      <c r="GS49" s="190">
        <v>0</v>
      </c>
      <c r="GT49" s="190">
        <f t="shared" si="30"/>
        <v>0</v>
      </c>
      <c r="GU49" s="191"/>
      <c r="GV49" s="192">
        <v>43</v>
      </c>
      <c r="GW49" s="189" t="s">
        <v>60</v>
      </c>
      <c r="GX49" s="190">
        <v>0</v>
      </c>
      <c r="GY49" s="190">
        <v>0</v>
      </c>
      <c r="GZ49" s="190">
        <v>0</v>
      </c>
      <c r="HA49" s="190">
        <f t="shared" si="31"/>
        <v>0</v>
      </c>
      <c r="HB49" s="191"/>
      <c r="HC49" s="192">
        <v>43</v>
      </c>
      <c r="HD49" s="189" t="s">
        <v>60</v>
      </c>
      <c r="HE49" s="190">
        <v>0</v>
      </c>
      <c r="HF49" s="190">
        <v>0</v>
      </c>
      <c r="HG49" s="190">
        <v>0</v>
      </c>
      <c r="HH49" s="190">
        <f t="shared" si="32"/>
        <v>0</v>
      </c>
      <c r="HI49" s="191"/>
      <c r="HJ49" s="192">
        <v>43</v>
      </c>
      <c r="HK49" s="189" t="s">
        <v>60</v>
      </c>
      <c r="HL49" s="190"/>
      <c r="HM49" s="190"/>
      <c r="HN49" s="190"/>
      <c r="HO49" s="190">
        <f t="shared" si="33"/>
        <v>0</v>
      </c>
      <c r="HP49" s="191"/>
      <c r="HQ49" s="192">
        <v>43</v>
      </c>
      <c r="HR49" s="189" t="s">
        <v>60</v>
      </c>
      <c r="HS49" s="190"/>
      <c r="HT49" s="190"/>
      <c r="HU49" s="190">
        <v>0</v>
      </c>
      <c r="HV49" s="190">
        <f t="shared" si="34"/>
        <v>0</v>
      </c>
      <c r="HW49" s="191"/>
      <c r="HX49" s="192">
        <v>43</v>
      </c>
      <c r="HY49" s="189" t="s">
        <v>60</v>
      </c>
      <c r="HZ49" s="190">
        <v>0</v>
      </c>
      <c r="IA49" s="190">
        <v>0</v>
      </c>
      <c r="IB49" s="190">
        <v>0</v>
      </c>
      <c r="IC49" s="190">
        <f t="shared" si="35"/>
        <v>0</v>
      </c>
      <c r="ID49" s="191"/>
      <c r="IE49" s="192">
        <v>43</v>
      </c>
      <c r="IF49" s="189" t="s">
        <v>60</v>
      </c>
      <c r="IG49" s="190">
        <v>0</v>
      </c>
      <c r="IH49" s="190">
        <v>0</v>
      </c>
      <c r="II49" s="190">
        <v>0</v>
      </c>
      <c r="IJ49" s="190">
        <f t="shared" si="36"/>
        <v>0</v>
      </c>
      <c r="IK49" s="191"/>
      <c r="IL49" s="192">
        <v>43</v>
      </c>
      <c r="IM49" s="189" t="s">
        <v>60</v>
      </c>
      <c r="IN49" s="190">
        <v>0</v>
      </c>
      <c r="IO49" s="190">
        <v>0</v>
      </c>
      <c r="IP49" s="190">
        <v>0</v>
      </c>
      <c r="IQ49" s="190">
        <f t="shared" si="37"/>
        <v>0</v>
      </c>
      <c r="IR49" s="191"/>
      <c r="IS49" s="192">
        <v>43</v>
      </c>
      <c r="IT49" s="189" t="s">
        <v>60</v>
      </c>
      <c r="IU49" s="190">
        <v>0</v>
      </c>
      <c r="IV49" s="190">
        <v>0</v>
      </c>
      <c r="IW49" s="190">
        <v>0</v>
      </c>
      <c r="IX49" s="190">
        <f t="shared" si="38"/>
        <v>0</v>
      </c>
      <c r="IY49" s="191"/>
      <c r="IZ49" s="192">
        <v>43</v>
      </c>
      <c r="JA49" s="189" t="s">
        <v>60</v>
      </c>
      <c r="JB49" s="190">
        <v>0</v>
      </c>
      <c r="JC49" s="190">
        <v>0</v>
      </c>
      <c r="JD49" s="190">
        <v>0</v>
      </c>
      <c r="JE49" s="190">
        <f t="shared" si="39"/>
        <v>0</v>
      </c>
      <c r="JF49" s="191"/>
      <c r="JG49" s="192">
        <v>43</v>
      </c>
      <c r="JH49" s="189" t="s">
        <v>60</v>
      </c>
      <c r="JI49" s="190">
        <v>0</v>
      </c>
      <c r="JJ49" s="190">
        <v>0</v>
      </c>
      <c r="JK49" s="190">
        <v>0</v>
      </c>
      <c r="JL49" s="190">
        <f t="shared" si="40"/>
        <v>0</v>
      </c>
      <c r="JM49" s="191"/>
      <c r="JN49" s="192">
        <v>43</v>
      </c>
      <c r="JO49" s="189" t="s">
        <v>60</v>
      </c>
      <c r="JP49" s="190">
        <v>0</v>
      </c>
      <c r="JQ49" s="190">
        <v>0</v>
      </c>
      <c r="JR49" s="190">
        <v>0</v>
      </c>
      <c r="JS49" s="190">
        <f t="shared" si="41"/>
        <v>0</v>
      </c>
      <c r="JT49" s="191"/>
      <c r="JU49" s="192">
        <v>43</v>
      </c>
      <c r="JV49" s="189" t="s">
        <v>60</v>
      </c>
      <c r="JW49" s="190">
        <v>0</v>
      </c>
      <c r="JX49" s="190">
        <v>0</v>
      </c>
      <c r="JY49" s="190">
        <v>0</v>
      </c>
      <c r="JZ49" s="190">
        <f t="shared" si="42"/>
        <v>0</v>
      </c>
      <c r="KA49" s="191"/>
      <c r="KB49" s="192">
        <v>43</v>
      </c>
      <c r="KC49" s="189" t="s">
        <v>60</v>
      </c>
      <c r="KD49" s="190">
        <v>0</v>
      </c>
      <c r="KE49" s="190">
        <v>0</v>
      </c>
      <c r="KF49" s="190">
        <v>0</v>
      </c>
      <c r="KG49" s="190">
        <f t="shared" si="43"/>
        <v>0</v>
      </c>
      <c r="KH49" s="191"/>
      <c r="KI49" s="192">
        <v>43</v>
      </c>
      <c r="KJ49" s="189" t="s">
        <v>60</v>
      </c>
      <c r="KK49" s="190">
        <v>0</v>
      </c>
      <c r="KL49" s="190">
        <v>0</v>
      </c>
      <c r="KM49" s="190">
        <v>0</v>
      </c>
      <c r="KN49" s="190">
        <f t="shared" si="44"/>
        <v>0</v>
      </c>
      <c r="KO49" s="191"/>
      <c r="KP49" s="192">
        <v>43</v>
      </c>
      <c r="KQ49" s="189" t="s">
        <v>60</v>
      </c>
      <c r="KR49" s="190">
        <v>6</v>
      </c>
      <c r="KS49" s="190">
        <v>129903</v>
      </c>
      <c r="KT49" s="190">
        <v>0</v>
      </c>
      <c r="KU49" s="190">
        <f t="shared" si="45"/>
        <v>129903</v>
      </c>
      <c r="KV49" s="191"/>
      <c r="KW49" s="192">
        <v>43</v>
      </c>
      <c r="KX49" s="189" t="s">
        <v>60</v>
      </c>
      <c r="KY49" s="190">
        <v>0</v>
      </c>
      <c r="KZ49" s="190">
        <v>0</v>
      </c>
      <c r="LA49" s="190">
        <v>0</v>
      </c>
      <c r="LB49" s="190">
        <f t="shared" si="46"/>
        <v>0</v>
      </c>
      <c r="LC49" s="191"/>
      <c r="LD49" s="192">
        <v>43</v>
      </c>
      <c r="LE49" s="189" t="s">
        <v>60</v>
      </c>
      <c r="LF49" s="190">
        <v>0</v>
      </c>
      <c r="LG49" s="190">
        <v>0</v>
      </c>
      <c r="LH49" s="190">
        <v>0</v>
      </c>
      <c r="LI49" s="190">
        <f t="shared" si="47"/>
        <v>0</v>
      </c>
      <c r="LJ49" s="191"/>
      <c r="LK49" s="192">
        <v>43</v>
      </c>
      <c r="LL49" s="189" t="s">
        <v>60</v>
      </c>
      <c r="LM49" s="190">
        <v>0</v>
      </c>
      <c r="LN49" s="190">
        <v>0</v>
      </c>
      <c r="LO49" s="190">
        <v>0</v>
      </c>
      <c r="LP49" s="190">
        <f t="shared" si="48"/>
        <v>0</v>
      </c>
      <c r="LQ49" s="191"/>
      <c r="LR49" s="192">
        <v>43</v>
      </c>
      <c r="LS49" s="189" t="s">
        <v>60</v>
      </c>
      <c r="LT49" s="190">
        <v>0</v>
      </c>
      <c r="LU49" s="190">
        <v>0</v>
      </c>
      <c r="LV49" s="190">
        <v>0</v>
      </c>
      <c r="LW49" s="190">
        <f t="shared" si="49"/>
        <v>0</v>
      </c>
      <c r="LX49" s="191"/>
      <c r="LY49" s="192">
        <v>43</v>
      </c>
      <c r="LZ49" s="189" t="s">
        <v>60</v>
      </c>
      <c r="MA49" s="190">
        <v>0</v>
      </c>
      <c r="MB49" s="190">
        <v>0</v>
      </c>
      <c r="MC49" s="190">
        <v>0</v>
      </c>
      <c r="MD49" s="190">
        <f t="shared" si="50"/>
        <v>0</v>
      </c>
      <c r="ME49" s="191"/>
      <c r="MF49" s="192">
        <v>43</v>
      </c>
      <c r="MG49" s="189" t="s">
        <v>60</v>
      </c>
      <c r="MH49" s="190">
        <v>0</v>
      </c>
      <c r="MI49" s="190">
        <v>0</v>
      </c>
      <c r="MJ49" s="190">
        <v>0</v>
      </c>
      <c r="MK49" s="190">
        <f t="shared" si="51"/>
        <v>0</v>
      </c>
      <c r="ML49" s="191"/>
      <c r="MM49" s="192">
        <v>43</v>
      </c>
      <c r="MN49" s="189" t="s">
        <v>60</v>
      </c>
      <c r="MO49" s="190">
        <v>0</v>
      </c>
      <c r="MP49" s="190">
        <v>0</v>
      </c>
      <c r="MQ49" s="190">
        <v>0</v>
      </c>
      <c r="MR49" s="190">
        <f t="shared" si="52"/>
        <v>0</v>
      </c>
      <c r="MS49" s="191"/>
      <c r="MT49" s="192">
        <v>43</v>
      </c>
      <c r="MU49" s="189" t="s">
        <v>60</v>
      </c>
      <c r="MV49" s="190">
        <v>0</v>
      </c>
      <c r="MW49" s="190">
        <v>0</v>
      </c>
      <c r="MX49" s="190">
        <v>0</v>
      </c>
      <c r="MY49" s="190">
        <f t="shared" si="53"/>
        <v>0</v>
      </c>
      <c r="MZ49" s="191"/>
      <c r="NA49" s="192">
        <v>43</v>
      </c>
      <c r="NB49" s="189" t="s">
        <v>60</v>
      </c>
      <c r="NC49" s="190">
        <v>0</v>
      </c>
      <c r="ND49" s="190">
        <f t="shared" si="54"/>
        <v>129903</v>
      </c>
      <c r="NE49" s="190">
        <f t="shared" si="0"/>
        <v>0</v>
      </c>
      <c r="NF49" s="190">
        <f t="shared" si="1"/>
        <v>129903</v>
      </c>
      <c r="NG49" s="9"/>
    </row>
    <row r="50" spans="1:371" ht="15.75" hidden="1">
      <c r="A50" s="188">
        <v>44</v>
      </c>
      <c r="B50" s="189" t="s">
        <v>61</v>
      </c>
      <c r="C50" s="190">
        <v>0</v>
      </c>
      <c r="D50" s="190">
        <v>0</v>
      </c>
      <c r="E50" s="190">
        <v>0</v>
      </c>
      <c r="F50" s="190">
        <f t="shared" si="2"/>
        <v>0</v>
      </c>
      <c r="G50" s="191"/>
      <c r="H50" s="192">
        <v>44</v>
      </c>
      <c r="I50" s="189" t="s">
        <v>61</v>
      </c>
      <c r="J50" s="190"/>
      <c r="K50" s="190"/>
      <c r="L50" s="190">
        <v>0</v>
      </c>
      <c r="M50" s="190">
        <f t="shared" si="3"/>
        <v>0</v>
      </c>
      <c r="N50" s="191"/>
      <c r="O50" s="192">
        <v>44</v>
      </c>
      <c r="P50" s="189" t="s">
        <v>61</v>
      </c>
      <c r="Q50" s="190">
        <v>0</v>
      </c>
      <c r="R50" s="190">
        <v>0</v>
      </c>
      <c r="S50" s="190">
        <v>0</v>
      </c>
      <c r="T50" s="190">
        <f t="shared" si="4"/>
        <v>0</v>
      </c>
      <c r="U50" s="191"/>
      <c r="V50" s="192">
        <v>44</v>
      </c>
      <c r="W50" s="189" t="s">
        <v>61</v>
      </c>
      <c r="X50" s="190">
        <v>0</v>
      </c>
      <c r="Y50" s="190">
        <v>0</v>
      </c>
      <c r="Z50" s="190">
        <v>0</v>
      </c>
      <c r="AA50" s="190">
        <f t="shared" si="5"/>
        <v>0</v>
      </c>
      <c r="AB50" s="191"/>
      <c r="AC50" s="192">
        <v>44</v>
      </c>
      <c r="AD50" s="189" t="s">
        <v>61</v>
      </c>
      <c r="AE50" s="190">
        <v>0</v>
      </c>
      <c r="AF50" s="190">
        <v>0</v>
      </c>
      <c r="AG50" s="190">
        <v>0</v>
      </c>
      <c r="AH50" s="190">
        <f t="shared" si="6"/>
        <v>0</v>
      </c>
      <c r="AI50" s="191"/>
      <c r="AJ50" s="192">
        <v>44</v>
      </c>
      <c r="AK50" s="189" t="s">
        <v>61</v>
      </c>
      <c r="AL50" s="190">
        <v>0</v>
      </c>
      <c r="AM50" s="190">
        <v>0</v>
      </c>
      <c r="AN50" s="190">
        <v>0</v>
      </c>
      <c r="AO50" s="190">
        <f t="shared" si="7"/>
        <v>0</v>
      </c>
      <c r="AP50" s="191"/>
      <c r="AQ50" s="192">
        <v>44</v>
      </c>
      <c r="AR50" s="189" t="s">
        <v>61</v>
      </c>
      <c r="AS50" s="209">
        <v>0</v>
      </c>
      <c r="AT50" s="190">
        <v>0</v>
      </c>
      <c r="AU50" s="190">
        <v>0</v>
      </c>
      <c r="AV50" s="190">
        <f t="shared" si="8"/>
        <v>0</v>
      </c>
      <c r="AW50" s="191"/>
      <c r="AX50" s="192">
        <v>44</v>
      </c>
      <c r="AY50" s="189" t="s">
        <v>61</v>
      </c>
      <c r="AZ50" s="190">
        <v>0</v>
      </c>
      <c r="BA50" s="190">
        <v>0</v>
      </c>
      <c r="BB50" s="190">
        <v>0</v>
      </c>
      <c r="BC50" s="190">
        <f t="shared" si="9"/>
        <v>0</v>
      </c>
      <c r="BD50" s="191"/>
      <c r="BE50" s="192">
        <v>44</v>
      </c>
      <c r="BF50" s="189" t="s">
        <v>61</v>
      </c>
      <c r="BG50" s="190">
        <v>0</v>
      </c>
      <c r="BH50" s="190">
        <v>0</v>
      </c>
      <c r="BI50" s="190">
        <v>0</v>
      </c>
      <c r="BJ50" s="190">
        <f t="shared" si="10"/>
        <v>0</v>
      </c>
      <c r="BK50" s="191"/>
      <c r="BL50" s="192">
        <v>44</v>
      </c>
      <c r="BM50" s="189" t="s">
        <v>61</v>
      </c>
      <c r="BN50" s="190">
        <v>0</v>
      </c>
      <c r="BO50" s="190">
        <v>0</v>
      </c>
      <c r="BP50" s="190">
        <v>0</v>
      </c>
      <c r="BQ50" s="190">
        <f t="shared" si="11"/>
        <v>0</v>
      </c>
      <c r="BR50" s="191"/>
      <c r="BS50" s="192">
        <v>44</v>
      </c>
      <c r="BT50" s="189" t="s">
        <v>61</v>
      </c>
      <c r="BU50" s="190">
        <v>0</v>
      </c>
      <c r="BV50" s="190">
        <v>0</v>
      </c>
      <c r="BW50" s="190">
        <v>0</v>
      </c>
      <c r="BX50" s="190">
        <f t="shared" si="12"/>
        <v>0</v>
      </c>
      <c r="BY50" s="191"/>
      <c r="BZ50" s="192">
        <v>44</v>
      </c>
      <c r="CA50" s="189" t="s">
        <v>61</v>
      </c>
      <c r="CB50" s="190">
        <v>0</v>
      </c>
      <c r="CC50" s="190">
        <v>0</v>
      </c>
      <c r="CD50" s="190">
        <v>0</v>
      </c>
      <c r="CE50" s="190">
        <f t="shared" si="13"/>
        <v>0</v>
      </c>
      <c r="CF50" s="191"/>
      <c r="CG50" s="192">
        <v>44</v>
      </c>
      <c r="CH50" s="189" t="s">
        <v>61</v>
      </c>
      <c r="CI50" s="190">
        <v>0</v>
      </c>
      <c r="CJ50" s="190">
        <v>0</v>
      </c>
      <c r="CK50" s="190">
        <v>0</v>
      </c>
      <c r="CL50" s="190">
        <f t="shared" si="14"/>
        <v>0</v>
      </c>
      <c r="CM50" s="191"/>
      <c r="CN50" s="192">
        <v>44</v>
      </c>
      <c r="CO50" s="189" t="s">
        <v>61</v>
      </c>
      <c r="CP50" s="190">
        <v>0</v>
      </c>
      <c r="CQ50" s="190">
        <v>0</v>
      </c>
      <c r="CR50" s="190">
        <v>0</v>
      </c>
      <c r="CS50" s="190">
        <f t="shared" si="15"/>
        <v>0</v>
      </c>
      <c r="CT50" s="191"/>
      <c r="CU50" s="192">
        <v>44</v>
      </c>
      <c r="CV50" s="189" t="s">
        <v>61</v>
      </c>
      <c r="CW50" s="190">
        <v>0</v>
      </c>
      <c r="CX50" s="190">
        <v>0</v>
      </c>
      <c r="CY50" s="190">
        <v>0</v>
      </c>
      <c r="CZ50" s="190">
        <f t="shared" si="16"/>
        <v>0</v>
      </c>
      <c r="DA50" s="191"/>
      <c r="DB50" s="192">
        <v>44</v>
      </c>
      <c r="DC50" s="189" t="s">
        <v>61</v>
      </c>
      <c r="DD50" s="190">
        <v>0</v>
      </c>
      <c r="DE50" s="190">
        <v>0</v>
      </c>
      <c r="DF50" s="190">
        <v>0</v>
      </c>
      <c r="DG50" s="190">
        <f t="shared" si="17"/>
        <v>0</v>
      </c>
      <c r="DH50" s="191"/>
      <c r="DI50" s="192">
        <v>44</v>
      </c>
      <c r="DJ50" s="189" t="s">
        <v>61</v>
      </c>
      <c r="DK50" s="190">
        <v>0</v>
      </c>
      <c r="DL50" s="190">
        <v>0</v>
      </c>
      <c r="DM50" s="190">
        <v>0</v>
      </c>
      <c r="DN50" s="190">
        <f t="shared" si="18"/>
        <v>0</v>
      </c>
      <c r="DO50" s="191"/>
      <c r="DP50" s="192">
        <v>44</v>
      </c>
      <c r="DQ50" s="189" t="s">
        <v>61</v>
      </c>
      <c r="DR50" s="190">
        <v>0</v>
      </c>
      <c r="DS50" s="190">
        <v>0</v>
      </c>
      <c r="DT50" s="190">
        <v>0</v>
      </c>
      <c r="DU50" s="190">
        <f t="shared" si="19"/>
        <v>0</v>
      </c>
      <c r="DV50" s="191"/>
      <c r="DW50" s="192">
        <v>44</v>
      </c>
      <c r="DX50" s="189" t="s">
        <v>61</v>
      </c>
      <c r="DY50" s="190">
        <v>0</v>
      </c>
      <c r="DZ50" s="190">
        <v>0</v>
      </c>
      <c r="EA50" s="190">
        <v>0</v>
      </c>
      <c r="EB50" s="190">
        <f t="shared" si="20"/>
        <v>0</v>
      </c>
      <c r="EC50" s="191"/>
      <c r="ED50" s="192">
        <v>44</v>
      </c>
      <c r="EE50" s="189" t="s">
        <v>61</v>
      </c>
      <c r="EF50" s="190">
        <v>0</v>
      </c>
      <c r="EG50" s="190">
        <v>0</v>
      </c>
      <c r="EH50" s="190">
        <v>0</v>
      </c>
      <c r="EI50" s="190">
        <f t="shared" si="21"/>
        <v>0</v>
      </c>
      <c r="EJ50" s="191"/>
      <c r="EK50" s="192">
        <v>44</v>
      </c>
      <c r="EL50" s="189" t="s">
        <v>61</v>
      </c>
      <c r="EM50" s="190">
        <v>0</v>
      </c>
      <c r="EN50" s="190">
        <v>0</v>
      </c>
      <c r="EO50" s="190">
        <v>0</v>
      </c>
      <c r="EP50" s="190">
        <f t="shared" si="22"/>
        <v>0</v>
      </c>
      <c r="EQ50" s="191"/>
      <c r="ER50" s="192">
        <v>44</v>
      </c>
      <c r="ES50" s="189" t="s">
        <v>61</v>
      </c>
      <c r="ET50" s="190">
        <v>0</v>
      </c>
      <c r="EU50" s="190">
        <v>0</v>
      </c>
      <c r="EV50" s="190">
        <v>0</v>
      </c>
      <c r="EW50" s="190">
        <f t="shared" si="23"/>
        <v>0</v>
      </c>
      <c r="EX50" s="191"/>
      <c r="EY50" s="192">
        <v>44</v>
      </c>
      <c r="EZ50" s="189" t="s">
        <v>61</v>
      </c>
      <c r="FA50" s="190">
        <v>0</v>
      </c>
      <c r="FB50" s="190">
        <v>0</v>
      </c>
      <c r="FC50" s="190">
        <v>0</v>
      </c>
      <c r="FD50" s="190">
        <f t="shared" si="24"/>
        <v>0</v>
      </c>
      <c r="FE50" s="191"/>
      <c r="FF50" s="192">
        <v>44</v>
      </c>
      <c r="FG50" s="189" t="s">
        <v>61</v>
      </c>
      <c r="FH50" s="190">
        <v>0</v>
      </c>
      <c r="FI50" s="190">
        <v>0</v>
      </c>
      <c r="FJ50" s="190">
        <v>0</v>
      </c>
      <c r="FK50" s="190">
        <f t="shared" si="25"/>
        <v>0</v>
      </c>
      <c r="FL50" s="191"/>
      <c r="FM50" s="192">
        <v>44</v>
      </c>
      <c r="FN50" s="189" t="s">
        <v>61</v>
      </c>
      <c r="FO50" s="190">
        <v>0</v>
      </c>
      <c r="FP50" s="190">
        <v>0</v>
      </c>
      <c r="FQ50" s="190">
        <v>0</v>
      </c>
      <c r="FR50" s="190">
        <f t="shared" si="26"/>
        <v>0</v>
      </c>
      <c r="FS50" s="191"/>
      <c r="FT50" s="192">
        <v>44</v>
      </c>
      <c r="FU50" s="189" t="s">
        <v>61</v>
      </c>
      <c r="FV50" s="190">
        <v>0</v>
      </c>
      <c r="FW50" s="190">
        <v>0</v>
      </c>
      <c r="FX50" s="190">
        <v>0</v>
      </c>
      <c r="FY50" s="190">
        <f t="shared" si="27"/>
        <v>0</v>
      </c>
      <c r="FZ50" s="191"/>
      <c r="GA50" s="192">
        <v>44</v>
      </c>
      <c r="GB50" s="189" t="s">
        <v>61</v>
      </c>
      <c r="GC50" s="190">
        <v>0</v>
      </c>
      <c r="GD50" s="190">
        <v>0</v>
      </c>
      <c r="GE50" s="190">
        <v>0</v>
      </c>
      <c r="GF50" s="190">
        <f t="shared" si="28"/>
        <v>0</v>
      </c>
      <c r="GG50" s="191"/>
      <c r="GH50" s="192">
        <v>44</v>
      </c>
      <c r="GI50" s="189" t="s">
        <v>61</v>
      </c>
      <c r="GJ50" s="190">
        <v>0</v>
      </c>
      <c r="GK50" s="190">
        <v>0</v>
      </c>
      <c r="GL50" s="190">
        <v>0</v>
      </c>
      <c r="GM50" s="190">
        <f t="shared" si="29"/>
        <v>0</v>
      </c>
      <c r="GN50" s="191"/>
      <c r="GO50" s="192">
        <v>44</v>
      </c>
      <c r="GP50" s="189" t="s">
        <v>61</v>
      </c>
      <c r="GQ50" s="190">
        <v>0</v>
      </c>
      <c r="GR50" s="190">
        <v>0</v>
      </c>
      <c r="GS50" s="190">
        <v>0</v>
      </c>
      <c r="GT50" s="190">
        <f t="shared" si="30"/>
        <v>0</v>
      </c>
      <c r="GU50" s="191"/>
      <c r="GV50" s="192">
        <v>44</v>
      </c>
      <c r="GW50" s="189" t="s">
        <v>61</v>
      </c>
      <c r="GX50" s="190">
        <v>0</v>
      </c>
      <c r="GY50" s="190">
        <v>0</v>
      </c>
      <c r="GZ50" s="190">
        <v>0</v>
      </c>
      <c r="HA50" s="190">
        <f t="shared" si="31"/>
        <v>0</v>
      </c>
      <c r="HB50" s="191"/>
      <c r="HC50" s="192">
        <v>44</v>
      </c>
      <c r="HD50" s="189" t="s">
        <v>61</v>
      </c>
      <c r="HE50" s="190">
        <v>0</v>
      </c>
      <c r="HF50" s="190">
        <v>0</v>
      </c>
      <c r="HG50" s="190">
        <v>0</v>
      </c>
      <c r="HH50" s="190">
        <f t="shared" si="32"/>
        <v>0</v>
      </c>
      <c r="HI50" s="191"/>
      <c r="HJ50" s="192">
        <v>44</v>
      </c>
      <c r="HK50" s="189" t="s">
        <v>61</v>
      </c>
      <c r="HL50" s="190"/>
      <c r="HM50" s="190"/>
      <c r="HN50" s="190"/>
      <c r="HO50" s="190">
        <f t="shared" si="33"/>
        <v>0</v>
      </c>
      <c r="HP50" s="191"/>
      <c r="HQ50" s="192">
        <v>44</v>
      </c>
      <c r="HR50" s="189" t="s">
        <v>61</v>
      </c>
      <c r="HS50" s="190"/>
      <c r="HT50" s="190"/>
      <c r="HU50" s="190">
        <v>0</v>
      </c>
      <c r="HV50" s="190">
        <f t="shared" si="34"/>
        <v>0</v>
      </c>
      <c r="HW50" s="191"/>
      <c r="HX50" s="192">
        <v>44</v>
      </c>
      <c r="HY50" s="189" t="s">
        <v>61</v>
      </c>
      <c r="HZ50" s="190">
        <v>0</v>
      </c>
      <c r="IA50" s="190">
        <v>0</v>
      </c>
      <c r="IB50" s="190">
        <v>0</v>
      </c>
      <c r="IC50" s="190">
        <f t="shared" si="35"/>
        <v>0</v>
      </c>
      <c r="ID50" s="191"/>
      <c r="IE50" s="192">
        <v>44</v>
      </c>
      <c r="IF50" s="189" t="s">
        <v>61</v>
      </c>
      <c r="IG50" s="190">
        <v>0</v>
      </c>
      <c r="IH50" s="190">
        <v>0</v>
      </c>
      <c r="II50" s="190">
        <v>0</v>
      </c>
      <c r="IJ50" s="190">
        <f t="shared" si="36"/>
        <v>0</v>
      </c>
      <c r="IK50" s="191"/>
      <c r="IL50" s="192">
        <v>44</v>
      </c>
      <c r="IM50" s="189" t="s">
        <v>61</v>
      </c>
      <c r="IN50" s="190">
        <v>0</v>
      </c>
      <c r="IO50" s="190">
        <v>0</v>
      </c>
      <c r="IP50" s="190">
        <v>0</v>
      </c>
      <c r="IQ50" s="190">
        <f t="shared" si="37"/>
        <v>0</v>
      </c>
      <c r="IR50" s="191"/>
      <c r="IS50" s="192">
        <v>44</v>
      </c>
      <c r="IT50" s="189" t="s">
        <v>61</v>
      </c>
      <c r="IU50" s="190">
        <v>0</v>
      </c>
      <c r="IV50" s="190">
        <v>0</v>
      </c>
      <c r="IW50" s="190">
        <v>0</v>
      </c>
      <c r="IX50" s="190">
        <f t="shared" si="38"/>
        <v>0</v>
      </c>
      <c r="IY50" s="191"/>
      <c r="IZ50" s="192">
        <v>44</v>
      </c>
      <c r="JA50" s="189" t="s">
        <v>61</v>
      </c>
      <c r="JB50" s="190">
        <v>0</v>
      </c>
      <c r="JC50" s="190">
        <v>0</v>
      </c>
      <c r="JD50" s="190">
        <v>0</v>
      </c>
      <c r="JE50" s="190">
        <f t="shared" si="39"/>
        <v>0</v>
      </c>
      <c r="JF50" s="191"/>
      <c r="JG50" s="192">
        <v>44</v>
      </c>
      <c r="JH50" s="189" t="s">
        <v>61</v>
      </c>
      <c r="JI50" s="190">
        <v>0</v>
      </c>
      <c r="JJ50" s="190">
        <v>0</v>
      </c>
      <c r="JK50" s="190">
        <v>0</v>
      </c>
      <c r="JL50" s="190">
        <f t="shared" si="40"/>
        <v>0</v>
      </c>
      <c r="JM50" s="191"/>
      <c r="JN50" s="192">
        <v>44</v>
      </c>
      <c r="JO50" s="189" t="s">
        <v>61</v>
      </c>
      <c r="JP50" s="190">
        <v>0</v>
      </c>
      <c r="JQ50" s="190">
        <v>0</v>
      </c>
      <c r="JR50" s="190">
        <v>0</v>
      </c>
      <c r="JS50" s="190">
        <f t="shared" si="41"/>
        <v>0</v>
      </c>
      <c r="JT50" s="191"/>
      <c r="JU50" s="192">
        <v>44</v>
      </c>
      <c r="JV50" s="189" t="s">
        <v>61</v>
      </c>
      <c r="JW50" s="190">
        <v>0</v>
      </c>
      <c r="JX50" s="190">
        <v>0</v>
      </c>
      <c r="JY50" s="190">
        <v>0</v>
      </c>
      <c r="JZ50" s="190">
        <f t="shared" si="42"/>
        <v>0</v>
      </c>
      <c r="KA50" s="191"/>
      <c r="KB50" s="192">
        <v>44</v>
      </c>
      <c r="KC50" s="189" t="s">
        <v>61</v>
      </c>
      <c r="KD50" s="190">
        <v>0</v>
      </c>
      <c r="KE50" s="190">
        <v>0</v>
      </c>
      <c r="KF50" s="190">
        <v>0</v>
      </c>
      <c r="KG50" s="190">
        <f t="shared" si="43"/>
        <v>0</v>
      </c>
      <c r="KH50" s="191"/>
      <c r="KI50" s="192">
        <v>44</v>
      </c>
      <c r="KJ50" s="189" t="s">
        <v>61</v>
      </c>
      <c r="KK50" s="190">
        <v>0</v>
      </c>
      <c r="KL50" s="190">
        <v>0</v>
      </c>
      <c r="KM50" s="190">
        <v>0</v>
      </c>
      <c r="KN50" s="190">
        <f t="shared" si="44"/>
        <v>0</v>
      </c>
      <c r="KO50" s="191"/>
      <c r="KP50" s="192">
        <v>44</v>
      </c>
      <c r="KQ50" s="189" t="s">
        <v>61</v>
      </c>
      <c r="KR50" s="190">
        <v>6</v>
      </c>
      <c r="KS50" s="190">
        <v>225621</v>
      </c>
      <c r="KT50" s="190">
        <v>0</v>
      </c>
      <c r="KU50" s="190">
        <f t="shared" si="45"/>
        <v>225621</v>
      </c>
      <c r="KV50" s="191"/>
      <c r="KW50" s="192">
        <v>44</v>
      </c>
      <c r="KX50" s="189" t="s">
        <v>61</v>
      </c>
      <c r="KY50" s="190">
        <v>0</v>
      </c>
      <c r="KZ50" s="190">
        <v>0</v>
      </c>
      <c r="LA50" s="190">
        <v>0</v>
      </c>
      <c r="LB50" s="190">
        <f t="shared" si="46"/>
        <v>0</v>
      </c>
      <c r="LC50" s="191"/>
      <c r="LD50" s="192">
        <v>44</v>
      </c>
      <c r="LE50" s="189" t="s">
        <v>61</v>
      </c>
      <c r="LF50" s="190">
        <v>0</v>
      </c>
      <c r="LG50" s="190">
        <v>0</v>
      </c>
      <c r="LH50" s="190">
        <v>0</v>
      </c>
      <c r="LI50" s="190">
        <f t="shared" si="47"/>
        <v>0</v>
      </c>
      <c r="LJ50" s="191"/>
      <c r="LK50" s="192">
        <v>44</v>
      </c>
      <c r="LL50" s="189" t="s">
        <v>61</v>
      </c>
      <c r="LM50" s="190">
        <v>0</v>
      </c>
      <c r="LN50" s="190">
        <v>0</v>
      </c>
      <c r="LO50" s="190">
        <v>0</v>
      </c>
      <c r="LP50" s="190">
        <f t="shared" si="48"/>
        <v>0</v>
      </c>
      <c r="LQ50" s="191"/>
      <c r="LR50" s="192">
        <v>44</v>
      </c>
      <c r="LS50" s="189" t="s">
        <v>61</v>
      </c>
      <c r="LT50" s="190">
        <v>0</v>
      </c>
      <c r="LU50" s="190">
        <v>0</v>
      </c>
      <c r="LV50" s="190">
        <v>0</v>
      </c>
      <c r="LW50" s="190">
        <f t="shared" si="49"/>
        <v>0</v>
      </c>
      <c r="LX50" s="191"/>
      <c r="LY50" s="192">
        <v>44</v>
      </c>
      <c r="LZ50" s="189" t="s">
        <v>61</v>
      </c>
      <c r="MA50" s="190">
        <v>0</v>
      </c>
      <c r="MB50" s="190">
        <v>0</v>
      </c>
      <c r="MC50" s="190">
        <v>0</v>
      </c>
      <c r="MD50" s="190">
        <f t="shared" si="50"/>
        <v>0</v>
      </c>
      <c r="ME50" s="191"/>
      <c r="MF50" s="192">
        <v>44</v>
      </c>
      <c r="MG50" s="189" t="s">
        <v>61</v>
      </c>
      <c r="MH50" s="190">
        <v>0</v>
      </c>
      <c r="MI50" s="190">
        <v>0</v>
      </c>
      <c r="MJ50" s="190">
        <v>0</v>
      </c>
      <c r="MK50" s="190">
        <f t="shared" si="51"/>
        <v>0</v>
      </c>
      <c r="ML50" s="191"/>
      <c r="MM50" s="192">
        <v>44</v>
      </c>
      <c r="MN50" s="189" t="s">
        <v>61</v>
      </c>
      <c r="MO50" s="190">
        <v>0</v>
      </c>
      <c r="MP50" s="190">
        <v>0</v>
      </c>
      <c r="MQ50" s="190">
        <v>0</v>
      </c>
      <c r="MR50" s="190">
        <f t="shared" si="52"/>
        <v>0</v>
      </c>
      <c r="MS50" s="191"/>
      <c r="MT50" s="192">
        <v>44</v>
      </c>
      <c r="MU50" s="189" t="s">
        <v>61</v>
      </c>
      <c r="MV50" s="190">
        <v>0</v>
      </c>
      <c r="MW50" s="190">
        <v>0</v>
      </c>
      <c r="MX50" s="190">
        <v>0</v>
      </c>
      <c r="MY50" s="190">
        <f t="shared" si="53"/>
        <v>0</v>
      </c>
      <c r="MZ50" s="191"/>
      <c r="NA50" s="192">
        <v>44</v>
      </c>
      <c r="NB50" s="189" t="s">
        <v>61</v>
      </c>
      <c r="NC50" s="190">
        <v>0</v>
      </c>
      <c r="ND50" s="190">
        <f t="shared" si="54"/>
        <v>225621</v>
      </c>
      <c r="NE50" s="190">
        <f t="shared" si="0"/>
        <v>0</v>
      </c>
      <c r="NF50" s="190">
        <f t="shared" si="1"/>
        <v>225621</v>
      </c>
      <c r="NG50" s="9"/>
    </row>
    <row r="51" spans="1:371" ht="15.75" hidden="1">
      <c r="A51" s="188">
        <v>45</v>
      </c>
      <c r="B51" s="189" t="s">
        <v>62</v>
      </c>
      <c r="C51" s="190">
        <v>0</v>
      </c>
      <c r="D51" s="190">
        <v>0</v>
      </c>
      <c r="E51" s="190">
        <v>0</v>
      </c>
      <c r="F51" s="190">
        <f t="shared" si="2"/>
        <v>0</v>
      </c>
      <c r="G51" s="191"/>
      <c r="H51" s="192">
        <v>45</v>
      </c>
      <c r="I51" s="189" t="s">
        <v>62</v>
      </c>
      <c r="J51" s="190"/>
      <c r="K51" s="190"/>
      <c r="L51" s="190">
        <v>0</v>
      </c>
      <c r="M51" s="190">
        <f t="shared" si="3"/>
        <v>0</v>
      </c>
      <c r="N51" s="191"/>
      <c r="O51" s="192">
        <v>45</v>
      </c>
      <c r="P51" s="189" t="s">
        <v>62</v>
      </c>
      <c r="Q51" s="190">
        <v>0</v>
      </c>
      <c r="R51" s="190">
        <v>0</v>
      </c>
      <c r="S51" s="190">
        <v>0</v>
      </c>
      <c r="T51" s="190">
        <f t="shared" si="4"/>
        <v>0</v>
      </c>
      <c r="U51" s="191"/>
      <c r="V51" s="192">
        <v>45</v>
      </c>
      <c r="W51" s="189" t="s">
        <v>62</v>
      </c>
      <c r="X51" s="190">
        <v>0</v>
      </c>
      <c r="Y51" s="190">
        <v>0</v>
      </c>
      <c r="Z51" s="190">
        <v>0</v>
      </c>
      <c r="AA51" s="190">
        <f t="shared" si="5"/>
        <v>0</v>
      </c>
      <c r="AB51" s="191"/>
      <c r="AC51" s="192">
        <v>45</v>
      </c>
      <c r="AD51" s="189" t="s">
        <v>62</v>
      </c>
      <c r="AE51" s="190">
        <v>0</v>
      </c>
      <c r="AF51" s="190">
        <v>0</v>
      </c>
      <c r="AG51" s="190">
        <v>0</v>
      </c>
      <c r="AH51" s="190">
        <f t="shared" si="6"/>
        <v>0</v>
      </c>
      <c r="AI51" s="191"/>
      <c r="AJ51" s="192">
        <v>45</v>
      </c>
      <c r="AK51" s="189" t="s">
        <v>62</v>
      </c>
      <c r="AL51" s="190">
        <v>0</v>
      </c>
      <c r="AM51" s="190">
        <v>0</v>
      </c>
      <c r="AN51" s="190">
        <v>0</v>
      </c>
      <c r="AO51" s="190">
        <f t="shared" si="7"/>
        <v>0</v>
      </c>
      <c r="AP51" s="191"/>
      <c r="AQ51" s="192">
        <v>45</v>
      </c>
      <c r="AR51" s="189" t="s">
        <v>62</v>
      </c>
      <c r="AS51" s="209">
        <v>0</v>
      </c>
      <c r="AT51" s="190">
        <v>0</v>
      </c>
      <c r="AU51" s="190">
        <v>0</v>
      </c>
      <c r="AV51" s="190">
        <f t="shared" si="8"/>
        <v>0</v>
      </c>
      <c r="AW51" s="191"/>
      <c r="AX51" s="192">
        <v>45</v>
      </c>
      <c r="AY51" s="189" t="s">
        <v>62</v>
      </c>
      <c r="AZ51" s="190">
        <v>0</v>
      </c>
      <c r="BA51" s="190">
        <v>0</v>
      </c>
      <c r="BB51" s="190">
        <v>0</v>
      </c>
      <c r="BC51" s="190">
        <f t="shared" si="9"/>
        <v>0</v>
      </c>
      <c r="BD51" s="191"/>
      <c r="BE51" s="192">
        <v>45</v>
      </c>
      <c r="BF51" s="189" t="s">
        <v>62</v>
      </c>
      <c r="BG51" s="190">
        <v>0</v>
      </c>
      <c r="BH51" s="190">
        <v>0</v>
      </c>
      <c r="BI51" s="190">
        <v>0</v>
      </c>
      <c r="BJ51" s="190">
        <f t="shared" si="10"/>
        <v>0</v>
      </c>
      <c r="BK51" s="191"/>
      <c r="BL51" s="192">
        <v>45</v>
      </c>
      <c r="BM51" s="189" t="s">
        <v>62</v>
      </c>
      <c r="BN51" s="190">
        <v>0</v>
      </c>
      <c r="BO51" s="190">
        <v>0</v>
      </c>
      <c r="BP51" s="190">
        <v>0</v>
      </c>
      <c r="BQ51" s="190">
        <f t="shared" si="11"/>
        <v>0</v>
      </c>
      <c r="BR51" s="191"/>
      <c r="BS51" s="192">
        <v>45</v>
      </c>
      <c r="BT51" s="189" t="s">
        <v>62</v>
      </c>
      <c r="BU51" s="190">
        <v>0</v>
      </c>
      <c r="BV51" s="190">
        <v>0</v>
      </c>
      <c r="BW51" s="190">
        <v>0</v>
      </c>
      <c r="BX51" s="190">
        <f t="shared" si="12"/>
        <v>0</v>
      </c>
      <c r="BY51" s="191"/>
      <c r="BZ51" s="192">
        <v>45</v>
      </c>
      <c r="CA51" s="189" t="s">
        <v>62</v>
      </c>
      <c r="CB51" s="190">
        <v>0</v>
      </c>
      <c r="CC51" s="190">
        <v>0</v>
      </c>
      <c r="CD51" s="190">
        <v>0</v>
      </c>
      <c r="CE51" s="190">
        <f t="shared" si="13"/>
        <v>0</v>
      </c>
      <c r="CF51" s="191"/>
      <c r="CG51" s="192">
        <v>45</v>
      </c>
      <c r="CH51" s="189" t="s">
        <v>62</v>
      </c>
      <c r="CI51" s="190">
        <v>0</v>
      </c>
      <c r="CJ51" s="190">
        <v>0</v>
      </c>
      <c r="CK51" s="190">
        <v>0</v>
      </c>
      <c r="CL51" s="190">
        <f t="shared" si="14"/>
        <v>0</v>
      </c>
      <c r="CM51" s="191"/>
      <c r="CN51" s="192">
        <v>45</v>
      </c>
      <c r="CO51" s="189" t="s">
        <v>62</v>
      </c>
      <c r="CP51" s="190">
        <v>0</v>
      </c>
      <c r="CQ51" s="190">
        <v>0</v>
      </c>
      <c r="CR51" s="190">
        <v>0</v>
      </c>
      <c r="CS51" s="190">
        <f t="shared" si="15"/>
        <v>0</v>
      </c>
      <c r="CT51" s="191"/>
      <c r="CU51" s="192">
        <v>45</v>
      </c>
      <c r="CV51" s="189" t="s">
        <v>62</v>
      </c>
      <c r="CW51" s="190">
        <v>0</v>
      </c>
      <c r="CX51" s="190">
        <v>0</v>
      </c>
      <c r="CY51" s="190">
        <v>0</v>
      </c>
      <c r="CZ51" s="190">
        <f t="shared" si="16"/>
        <v>0</v>
      </c>
      <c r="DA51" s="191"/>
      <c r="DB51" s="192">
        <v>45</v>
      </c>
      <c r="DC51" s="189" t="s">
        <v>62</v>
      </c>
      <c r="DD51" s="190">
        <v>0</v>
      </c>
      <c r="DE51" s="190">
        <v>0</v>
      </c>
      <c r="DF51" s="190">
        <v>0</v>
      </c>
      <c r="DG51" s="190">
        <f t="shared" si="17"/>
        <v>0</v>
      </c>
      <c r="DH51" s="191"/>
      <c r="DI51" s="192">
        <v>45</v>
      </c>
      <c r="DJ51" s="189" t="s">
        <v>62</v>
      </c>
      <c r="DK51" s="190">
        <v>0</v>
      </c>
      <c r="DL51" s="190">
        <v>0</v>
      </c>
      <c r="DM51" s="190">
        <v>0</v>
      </c>
      <c r="DN51" s="190">
        <f t="shared" si="18"/>
        <v>0</v>
      </c>
      <c r="DO51" s="191"/>
      <c r="DP51" s="192">
        <v>45</v>
      </c>
      <c r="DQ51" s="189" t="s">
        <v>62</v>
      </c>
      <c r="DR51" s="190">
        <v>0</v>
      </c>
      <c r="DS51" s="190">
        <v>0</v>
      </c>
      <c r="DT51" s="190">
        <v>0</v>
      </c>
      <c r="DU51" s="190">
        <f t="shared" si="19"/>
        <v>0</v>
      </c>
      <c r="DV51" s="191"/>
      <c r="DW51" s="192">
        <v>45</v>
      </c>
      <c r="DX51" s="189" t="s">
        <v>62</v>
      </c>
      <c r="DY51" s="190">
        <v>0</v>
      </c>
      <c r="DZ51" s="190">
        <v>0</v>
      </c>
      <c r="EA51" s="190">
        <v>0</v>
      </c>
      <c r="EB51" s="190">
        <f t="shared" si="20"/>
        <v>0</v>
      </c>
      <c r="EC51" s="191"/>
      <c r="ED51" s="192">
        <v>45</v>
      </c>
      <c r="EE51" s="189" t="s">
        <v>62</v>
      </c>
      <c r="EF51" s="190">
        <v>0</v>
      </c>
      <c r="EG51" s="190">
        <v>0</v>
      </c>
      <c r="EH51" s="190">
        <v>0</v>
      </c>
      <c r="EI51" s="190">
        <f t="shared" si="21"/>
        <v>0</v>
      </c>
      <c r="EJ51" s="191"/>
      <c r="EK51" s="192">
        <v>45</v>
      </c>
      <c r="EL51" s="189" t="s">
        <v>62</v>
      </c>
      <c r="EM51" s="190">
        <v>0</v>
      </c>
      <c r="EN51" s="190">
        <v>0</v>
      </c>
      <c r="EO51" s="190">
        <v>0</v>
      </c>
      <c r="EP51" s="190">
        <f t="shared" si="22"/>
        <v>0</v>
      </c>
      <c r="EQ51" s="191"/>
      <c r="ER51" s="192">
        <v>45</v>
      </c>
      <c r="ES51" s="189" t="s">
        <v>62</v>
      </c>
      <c r="ET51" s="190">
        <v>0</v>
      </c>
      <c r="EU51" s="190">
        <v>0</v>
      </c>
      <c r="EV51" s="190">
        <v>0</v>
      </c>
      <c r="EW51" s="190">
        <f t="shared" si="23"/>
        <v>0</v>
      </c>
      <c r="EX51" s="191"/>
      <c r="EY51" s="192">
        <v>45</v>
      </c>
      <c r="EZ51" s="189" t="s">
        <v>62</v>
      </c>
      <c r="FA51" s="190">
        <v>0</v>
      </c>
      <c r="FB51" s="190">
        <v>0</v>
      </c>
      <c r="FC51" s="190">
        <v>0</v>
      </c>
      <c r="FD51" s="190">
        <f t="shared" si="24"/>
        <v>0</v>
      </c>
      <c r="FE51" s="191"/>
      <c r="FF51" s="192">
        <v>45</v>
      </c>
      <c r="FG51" s="189" t="s">
        <v>62</v>
      </c>
      <c r="FH51" s="190">
        <v>0</v>
      </c>
      <c r="FI51" s="190">
        <v>0</v>
      </c>
      <c r="FJ51" s="190">
        <v>0</v>
      </c>
      <c r="FK51" s="190">
        <f t="shared" si="25"/>
        <v>0</v>
      </c>
      <c r="FL51" s="191"/>
      <c r="FM51" s="192">
        <v>45</v>
      </c>
      <c r="FN51" s="189" t="s">
        <v>62</v>
      </c>
      <c r="FO51" s="190">
        <v>0</v>
      </c>
      <c r="FP51" s="190">
        <v>0</v>
      </c>
      <c r="FQ51" s="190">
        <v>0</v>
      </c>
      <c r="FR51" s="190">
        <f t="shared" si="26"/>
        <v>0</v>
      </c>
      <c r="FS51" s="191"/>
      <c r="FT51" s="192">
        <v>45</v>
      </c>
      <c r="FU51" s="189" t="s">
        <v>62</v>
      </c>
      <c r="FV51" s="190">
        <v>0</v>
      </c>
      <c r="FW51" s="190">
        <v>0</v>
      </c>
      <c r="FX51" s="190">
        <v>0</v>
      </c>
      <c r="FY51" s="190">
        <f t="shared" si="27"/>
        <v>0</v>
      </c>
      <c r="FZ51" s="191"/>
      <c r="GA51" s="192">
        <v>45</v>
      </c>
      <c r="GB51" s="189" t="s">
        <v>62</v>
      </c>
      <c r="GC51" s="190">
        <v>0</v>
      </c>
      <c r="GD51" s="190">
        <v>0</v>
      </c>
      <c r="GE51" s="190">
        <v>0</v>
      </c>
      <c r="GF51" s="190">
        <f t="shared" si="28"/>
        <v>0</v>
      </c>
      <c r="GG51" s="191"/>
      <c r="GH51" s="192">
        <v>45</v>
      </c>
      <c r="GI51" s="189" t="s">
        <v>62</v>
      </c>
      <c r="GJ51" s="190">
        <v>0</v>
      </c>
      <c r="GK51" s="190">
        <v>0</v>
      </c>
      <c r="GL51" s="190">
        <v>0</v>
      </c>
      <c r="GM51" s="190">
        <f t="shared" si="29"/>
        <v>0</v>
      </c>
      <c r="GN51" s="191"/>
      <c r="GO51" s="192">
        <v>45</v>
      </c>
      <c r="GP51" s="189" t="s">
        <v>62</v>
      </c>
      <c r="GQ51" s="190">
        <v>0</v>
      </c>
      <c r="GR51" s="190">
        <v>0</v>
      </c>
      <c r="GS51" s="190">
        <v>0</v>
      </c>
      <c r="GT51" s="190">
        <f t="shared" si="30"/>
        <v>0</v>
      </c>
      <c r="GU51" s="191"/>
      <c r="GV51" s="192">
        <v>45</v>
      </c>
      <c r="GW51" s="189" t="s">
        <v>62</v>
      </c>
      <c r="GX51" s="190">
        <v>0</v>
      </c>
      <c r="GY51" s="190">
        <v>0</v>
      </c>
      <c r="GZ51" s="190">
        <v>0</v>
      </c>
      <c r="HA51" s="190">
        <f t="shared" si="31"/>
        <v>0</v>
      </c>
      <c r="HB51" s="191"/>
      <c r="HC51" s="192">
        <v>45</v>
      </c>
      <c r="HD51" s="189" t="s">
        <v>62</v>
      </c>
      <c r="HE51" s="190">
        <v>0</v>
      </c>
      <c r="HF51" s="190">
        <v>0</v>
      </c>
      <c r="HG51" s="190">
        <v>0</v>
      </c>
      <c r="HH51" s="190">
        <f t="shared" si="32"/>
        <v>0</v>
      </c>
      <c r="HI51" s="191"/>
      <c r="HJ51" s="192">
        <v>45</v>
      </c>
      <c r="HK51" s="189" t="s">
        <v>62</v>
      </c>
      <c r="HL51" s="190"/>
      <c r="HM51" s="190"/>
      <c r="HN51" s="190"/>
      <c r="HO51" s="190">
        <f t="shared" si="33"/>
        <v>0</v>
      </c>
      <c r="HP51" s="191"/>
      <c r="HQ51" s="192">
        <v>45</v>
      </c>
      <c r="HR51" s="189" t="s">
        <v>62</v>
      </c>
      <c r="HS51" s="190"/>
      <c r="HT51" s="190"/>
      <c r="HU51" s="190">
        <v>0</v>
      </c>
      <c r="HV51" s="190">
        <f t="shared" si="34"/>
        <v>0</v>
      </c>
      <c r="HW51" s="191"/>
      <c r="HX51" s="192">
        <v>45</v>
      </c>
      <c r="HY51" s="189" t="s">
        <v>62</v>
      </c>
      <c r="HZ51" s="190">
        <v>0</v>
      </c>
      <c r="IA51" s="190">
        <v>0</v>
      </c>
      <c r="IB51" s="190">
        <v>0</v>
      </c>
      <c r="IC51" s="190">
        <f t="shared" si="35"/>
        <v>0</v>
      </c>
      <c r="ID51" s="191"/>
      <c r="IE51" s="192">
        <v>45</v>
      </c>
      <c r="IF51" s="189" t="s">
        <v>62</v>
      </c>
      <c r="IG51" s="190">
        <v>0</v>
      </c>
      <c r="IH51" s="190">
        <v>0</v>
      </c>
      <c r="II51" s="190">
        <v>0</v>
      </c>
      <c r="IJ51" s="190">
        <f t="shared" si="36"/>
        <v>0</v>
      </c>
      <c r="IK51" s="191"/>
      <c r="IL51" s="192">
        <v>45</v>
      </c>
      <c r="IM51" s="189" t="s">
        <v>62</v>
      </c>
      <c r="IN51" s="190">
        <v>0</v>
      </c>
      <c r="IO51" s="190">
        <v>0</v>
      </c>
      <c r="IP51" s="190">
        <v>0</v>
      </c>
      <c r="IQ51" s="190">
        <f t="shared" si="37"/>
        <v>0</v>
      </c>
      <c r="IR51" s="191"/>
      <c r="IS51" s="192">
        <v>45</v>
      </c>
      <c r="IT51" s="189" t="s">
        <v>62</v>
      </c>
      <c r="IU51" s="190">
        <v>0</v>
      </c>
      <c r="IV51" s="190">
        <v>0</v>
      </c>
      <c r="IW51" s="190">
        <v>0</v>
      </c>
      <c r="IX51" s="190">
        <f t="shared" si="38"/>
        <v>0</v>
      </c>
      <c r="IY51" s="191"/>
      <c r="IZ51" s="192">
        <v>45</v>
      </c>
      <c r="JA51" s="189" t="s">
        <v>62</v>
      </c>
      <c r="JB51" s="190">
        <v>0</v>
      </c>
      <c r="JC51" s="190">
        <v>0</v>
      </c>
      <c r="JD51" s="190">
        <v>0</v>
      </c>
      <c r="JE51" s="190">
        <f t="shared" si="39"/>
        <v>0</v>
      </c>
      <c r="JF51" s="191"/>
      <c r="JG51" s="192">
        <v>45</v>
      </c>
      <c r="JH51" s="189" t="s">
        <v>62</v>
      </c>
      <c r="JI51" s="190">
        <v>0</v>
      </c>
      <c r="JJ51" s="190">
        <v>0</v>
      </c>
      <c r="JK51" s="190">
        <v>0</v>
      </c>
      <c r="JL51" s="190">
        <f t="shared" si="40"/>
        <v>0</v>
      </c>
      <c r="JM51" s="191"/>
      <c r="JN51" s="192">
        <v>45</v>
      </c>
      <c r="JO51" s="189" t="s">
        <v>62</v>
      </c>
      <c r="JP51" s="190">
        <v>0</v>
      </c>
      <c r="JQ51" s="190">
        <v>0</v>
      </c>
      <c r="JR51" s="190">
        <v>0</v>
      </c>
      <c r="JS51" s="190">
        <f t="shared" si="41"/>
        <v>0</v>
      </c>
      <c r="JT51" s="191"/>
      <c r="JU51" s="192">
        <v>45</v>
      </c>
      <c r="JV51" s="189" t="s">
        <v>62</v>
      </c>
      <c r="JW51" s="190">
        <v>0</v>
      </c>
      <c r="JX51" s="190">
        <v>0</v>
      </c>
      <c r="JY51" s="190">
        <v>0</v>
      </c>
      <c r="JZ51" s="190">
        <f t="shared" si="42"/>
        <v>0</v>
      </c>
      <c r="KA51" s="191"/>
      <c r="KB51" s="192">
        <v>45</v>
      </c>
      <c r="KC51" s="189" t="s">
        <v>62</v>
      </c>
      <c r="KD51" s="190">
        <v>0</v>
      </c>
      <c r="KE51" s="190">
        <v>0</v>
      </c>
      <c r="KF51" s="190">
        <v>0</v>
      </c>
      <c r="KG51" s="190">
        <f t="shared" si="43"/>
        <v>0</v>
      </c>
      <c r="KH51" s="191"/>
      <c r="KI51" s="192">
        <v>45</v>
      </c>
      <c r="KJ51" s="189" t="s">
        <v>62</v>
      </c>
      <c r="KK51" s="190">
        <v>0</v>
      </c>
      <c r="KL51" s="190">
        <v>0</v>
      </c>
      <c r="KM51" s="190">
        <v>0</v>
      </c>
      <c r="KN51" s="190">
        <f t="shared" si="44"/>
        <v>0</v>
      </c>
      <c r="KO51" s="191"/>
      <c r="KP51" s="192">
        <v>45</v>
      </c>
      <c r="KQ51" s="189" t="s">
        <v>62</v>
      </c>
      <c r="KR51" s="190">
        <v>4</v>
      </c>
      <c r="KS51" s="190">
        <v>104834</v>
      </c>
      <c r="KT51" s="190">
        <v>0</v>
      </c>
      <c r="KU51" s="190">
        <f t="shared" si="45"/>
        <v>104834</v>
      </c>
      <c r="KV51" s="191"/>
      <c r="KW51" s="192">
        <v>45</v>
      </c>
      <c r="KX51" s="189" t="s">
        <v>62</v>
      </c>
      <c r="KY51" s="190">
        <v>0</v>
      </c>
      <c r="KZ51" s="190">
        <v>0</v>
      </c>
      <c r="LA51" s="190">
        <v>0</v>
      </c>
      <c r="LB51" s="190">
        <f t="shared" si="46"/>
        <v>0</v>
      </c>
      <c r="LC51" s="191"/>
      <c r="LD51" s="192">
        <v>45</v>
      </c>
      <c r="LE51" s="189" t="s">
        <v>62</v>
      </c>
      <c r="LF51" s="190">
        <v>0</v>
      </c>
      <c r="LG51" s="190">
        <v>0</v>
      </c>
      <c r="LH51" s="190">
        <v>0</v>
      </c>
      <c r="LI51" s="190">
        <f t="shared" si="47"/>
        <v>0</v>
      </c>
      <c r="LJ51" s="191"/>
      <c r="LK51" s="192">
        <v>45</v>
      </c>
      <c r="LL51" s="189" t="s">
        <v>62</v>
      </c>
      <c r="LM51" s="190">
        <v>0</v>
      </c>
      <c r="LN51" s="190">
        <v>0</v>
      </c>
      <c r="LO51" s="190">
        <v>0</v>
      </c>
      <c r="LP51" s="190">
        <f t="shared" si="48"/>
        <v>0</v>
      </c>
      <c r="LQ51" s="191"/>
      <c r="LR51" s="192">
        <v>45</v>
      </c>
      <c r="LS51" s="189" t="s">
        <v>62</v>
      </c>
      <c r="LT51" s="190">
        <v>0</v>
      </c>
      <c r="LU51" s="190">
        <v>0</v>
      </c>
      <c r="LV51" s="190">
        <v>0</v>
      </c>
      <c r="LW51" s="190">
        <f t="shared" si="49"/>
        <v>0</v>
      </c>
      <c r="LX51" s="191"/>
      <c r="LY51" s="192">
        <v>45</v>
      </c>
      <c r="LZ51" s="189" t="s">
        <v>62</v>
      </c>
      <c r="MA51" s="190">
        <v>0</v>
      </c>
      <c r="MB51" s="190">
        <v>0</v>
      </c>
      <c r="MC51" s="190">
        <v>0</v>
      </c>
      <c r="MD51" s="190">
        <f t="shared" si="50"/>
        <v>0</v>
      </c>
      <c r="ME51" s="191"/>
      <c r="MF51" s="192">
        <v>45</v>
      </c>
      <c r="MG51" s="189" t="s">
        <v>62</v>
      </c>
      <c r="MH51" s="190">
        <v>0</v>
      </c>
      <c r="MI51" s="190">
        <v>0</v>
      </c>
      <c r="MJ51" s="190">
        <v>0</v>
      </c>
      <c r="MK51" s="190">
        <f t="shared" si="51"/>
        <v>0</v>
      </c>
      <c r="ML51" s="191"/>
      <c r="MM51" s="192">
        <v>45</v>
      </c>
      <c r="MN51" s="189" t="s">
        <v>62</v>
      </c>
      <c r="MO51" s="190">
        <v>0</v>
      </c>
      <c r="MP51" s="190">
        <v>0</v>
      </c>
      <c r="MQ51" s="190">
        <v>0</v>
      </c>
      <c r="MR51" s="190">
        <f t="shared" si="52"/>
        <v>0</v>
      </c>
      <c r="MS51" s="191"/>
      <c r="MT51" s="192">
        <v>45</v>
      </c>
      <c r="MU51" s="189" t="s">
        <v>62</v>
      </c>
      <c r="MV51" s="190">
        <v>0</v>
      </c>
      <c r="MW51" s="190">
        <v>0</v>
      </c>
      <c r="MX51" s="190">
        <v>0</v>
      </c>
      <c r="MY51" s="190">
        <f t="shared" si="53"/>
        <v>0</v>
      </c>
      <c r="MZ51" s="191"/>
      <c r="NA51" s="192">
        <v>45</v>
      </c>
      <c r="NB51" s="189" t="s">
        <v>62</v>
      </c>
      <c r="NC51" s="190">
        <v>0</v>
      </c>
      <c r="ND51" s="190">
        <f t="shared" si="54"/>
        <v>104834</v>
      </c>
      <c r="NE51" s="190">
        <f t="shared" si="0"/>
        <v>0</v>
      </c>
      <c r="NF51" s="190">
        <f t="shared" si="1"/>
        <v>104834</v>
      </c>
      <c r="NG51" s="9"/>
    </row>
    <row r="52" spans="1:371" ht="15.75" hidden="1">
      <c r="A52" s="188">
        <v>46</v>
      </c>
      <c r="B52" s="189" t="s">
        <v>63</v>
      </c>
      <c r="C52" s="190">
        <v>0</v>
      </c>
      <c r="D52" s="190">
        <v>0</v>
      </c>
      <c r="E52" s="190">
        <v>0</v>
      </c>
      <c r="F52" s="190">
        <f t="shared" si="2"/>
        <v>0</v>
      </c>
      <c r="G52" s="191"/>
      <c r="H52" s="192">
        <v>46</v>
      </c>
      <c r="I52" s="189" t="s">
        <v>63</v>
      </c>
      <c r="J52" s="190"/>
      <c r="K52" s="190"/>
      <c r="L52" s="190">
        <v>0</v>
      </c>
      <c r="M52" s="190">
        <f t="shared" si="3"/>
        <v>0</v>
      </c>
      <c r="N52" s="191"/>
      <c r="O52" s="192">
        <v>46</v>
      </c>
      <c r="P52" s="189" t="s">
        <v>63</v>
      </c>
      <c r="Q52" s="190">
        <v>0</v>
      </c>
      <c r="R52" s="190">
        <v>0</v>
      </c>
      <c r="S52" s="190">
        <v>0</v>
      </c>
      <c r="T52" s="190">
        <f t="shared" si="4"/>
        <v>0</v>
      </c>
      <c r="U52" s="191"/>
      <c r="V52" s="192">
        <v>46</v>
      </c>
      <c r="W52" s="189" t="s">
        <v>63</v>
      </c>
      <c r="X52" s="190">
        <v>0</v>
      </c>
      <c r="Y52" s="190">
        <v>0</v>
      </c>
      <c r="Z52" s="190">
        <v>0</v>
      </c>
      <c r="AA52" s="190">
        <f t="shared" si="5"/>
        <v>0</v>
      </c>
      <c r="AB52" s="191"/>
      <c r="AC52" s="192">
        <v>46</v>
      </c>
      <c r="AD52" s="189" t="s">
        <v>63</v>
      </c>
      <c r="AE52" s="190">
        <v>0</v>
      </c>
      <c r="AF52" s="190">
        <v>0</v>
      </c>
      <c r="AG52" s="190">
        <v>0</v>
      </c>
      <c r="AH52" s="190">
        <f t="shared" si="6"/>
        <v>0</v>
      </c>
      <c r="AI52" s="191"/>
      <c r="AJ52" s="192">
        <v>46</v>
      </c>
      <c r="AK52" s="189" t="s">
        <v>63</v>
      </c>
      <c r="AL52" s="190">
        <v>0</v>
      </c>
      <c r="AM52" s="190">
        <v>0</v>
      </c>
      <c r="AN52" s="190">
        <v>0</v>
      </c>
      <c r="AO52" s="190">
        <f t="shared" si="7"/>
        <v>0</v>
      </c>
      <c r="AP52" s="191"/>
      <c r="AQ52" s="192">
        <v>46</v>
      </c>
      <c r="AR52" s="189" t="s">
        <v>63</v>
      </c>
      <c r="AS52" s="209">
        <v>0</v>
      </c>
      <c r="AT52" s="190">
        <v>0</v>
      </c>
      <c r="AU52" s="190">
        <v>0</v>
      </c>
      <c r="AV52" s="190">
        <f t="shared" si="8"/>
        <v>0</v>
      </c>
      <c r="AW52" s="191"/>
      <c r="AX52" s="192">
        <v>46</v>
      </c>
      <c r="AY52" s="189" t="s">
        <v>63</v>
      </c>
      <c r="AZ52" s="190">
        <v>0</v>
      </c>
      <c r="BA52" s="190">
        <v>0</v>
      </c>
      <c r="BB52" s="190">
        <v>0</v>
      </c>
      <c r="BC52" s="190">
        <f t="shared" si="9"/>
        <v>0</v>
      </c>
      <c r="BD52" s="191"/>
      <c r="BE52" s="192">
        <v>46</v>
      </c>
      <c r="BF52" s="189" t="s">
        <v>63</v>
      </c>
      <c r="BG52" s="190">
        <v>0</v>
      </c>
      <c r="BH52" s="190">
        <v>0</v>
      </c>
      <c r="BI52" s="190">
        <v>0</v>
      </c>
      <c r="BJ52" s="190">
        <f t="shared" si="10"/>
        <v>0</v>
      </c>
      <c r="BK52" s="191"/>
      <c r="BL52" s="192">
        <v>46</v>
      </c>
      <c r="BM52" s="189" t="s">
        <v>63</v>
      </c>
      <c r="BN52" s="190">
        <v>0</v>
      </c>
      <c r="BO52" s="190">
        <v>0</v>
      </c>
      <c r="BP52" s="190">
        <v>0</v>
      </c>
      <c r="BQ52" s="190">
        <f t="shared" si="11"/>
        <v>0</v>
      </c>
      <c r="BR52" s="191"/>
      <c r="BS52" s="192">
        <v>46</v>
      </c>
      <c r="BT52" s="189" t="s">
        <v>63</v>
      </c>
      <c r="BU52" s="190">
        <v>0</v>
      </c>
      <c r="BV52" s="190">
        <v>0</v>
      </c>
      <c r="BW52" s="190">
        <v>0</v>
      </c>
      <c r="BX52" s="190">
        <f t="shared" si="12"/>
        <v>0</v>
      </c>
      <c r="BY52" s="191"/>
      <c r="BZ52" s="192">
        <v>46</v>
      </c>
      <c r="CA52" s="189" t="s">
        <v>63</v>
      </c>
      <c r="CB52" s="190">
        <v>0</v>
      </c>
      <c r="CC52" s="190">
        <v>0</v>
      </c>
      <c r="CD52" s="190">
        <v>0</v>
      </c>
      <c r="CE52" s="190">
        <f t="shared" si="13"/>
        <v>0</v>
      </c>
      <c r="CF52" s="191"/>
      <c r="CG52" s="192">
        <v>46</v>
      </c>
      <c r="CH52" s="189" t="s">
        <v>63</v>
      </c>
      <c r="CI52" s="190">
        <v>0</v>
      </c>
      <c r="CJ52" s="190">
        <v>0</v>
      </c>
      <c r="CK52" s="190">
        <v>0</v>
      </c>
      <c r="CL52" s="190">
        <f t="shared" si="14"/>
        <v>0</v>
      </c>
      <c r="CM52" s="191"/>
      <c r="CN52" s="192">
        <v>46</v>
      </c>
      <c r="CO52" s="189" t="s">
        <v>63</v>
      </c>
      <c r="CP52" s="190">
        <v>0</v>
      </c>
      <c r="CQ52" s="190">
        <v>0</v>
      </c>
      <c r="CR52" s="190">
        <v>0</v>
      </c>
      <c r="CS52" s="190">
        <f t="shared" si="15"/>
        <v>0</v>
      </c>
      <c r="CT52" s="191"/>
      <c r="CU52" s="192">
        <v>46</v>
      </c>
      <c r="CV52" s="189" t="s">
        <v>63</v>
      </c>
      <c r="CW52" s="190">
        <v>0</v>
      </c>
      <c r="CX52" s="190">
        <v>0</v>
      </c>
      <c r="CY52" s="190">
        <v>0</v>
      </c>
      <c r="CZ52" s="190">
        <f t="shared" si="16"/>
        <v>0</v>
      </c>
      <c r="DA52" s="191"/>
      <c r="DB52" s="192">
        <v>46</v>
      </c>
      <c r="DC52" s="189" t="s">
        <v>63</v>
      </c>
      <c r="DD52" s="190">
        <v>0</v>
      </c>
      <c r="DE52" s="190">
        <v>0</v>
      </c>
      <c r="DF52" s="190">
        <v>0</v>
      </c>
      <c r="DG52" s="190">
        <f t="shared" si="17"/>
        <v>0</v>
      </c>
      <c r="DH52" s="191"/>
      <c r="DI52" s="192">
        <v>46</v>
      </c>
      <c r="DJ52" s="189" t="s">
        <v>63</v>
      </c>
      <c r="DK52" s="190">
        <v>0</v>
      </c>
      <c r="DL52" s="190">
        <v>0</v>
      </c>
      <c r="DM52" s="190">
        <v>0</v>
      </c>
      <c r="DN52" s="190">
        <f t="shared" si="18"/>
        <v>0</v>
      </c>
      <c r="DO52" s="191"/>
      <c r="DP52" s="192">
        <v>46</v>
      </c>
      <c r="DQ52" s="189" t="s">
        <v>63</v>
      </c>
      <c r="DR52" s="190">
        <v>0</v>
      </c>
      <c r="DS52" s="190">
        <v>0</v>
      </c>
      <c r="DT52" s="190">
        <v>0</v>
      </c>
      <c r="DU52" s="190">
        <f t="shared" si="19"/>
        <v>0</v>
      </c>
      <c r="DV52" s="191"/>
      <c r="DW52" s="192">
        <v>46</v>
      </c>
      <c r="DX52" s="189" t="s">
        <v>63</v>
      </c>
      <c r="DY52" s="190">
        <v>0</v>
      </c>
      <c r="DZ52" s="190">
        <v>0</v>
      </c>
      <c r="EA52" s="190">
        <v>0</v>
      </c>
      <c r="EB52" s="190">
        <f t="shared" si="20"/>
        <v>0</v>
      </c>
      <c r="EC52" s="191"/>
      <c r="ED52" s="192">
        <v>46</v>
      </c>
      <c r="EE52" s="189" t="s">
        <v>63</v>
      </c>
      <c r="EF52" s="190">
        <v>0</v>
      </c>
      <c r="EG52" s="190">
        <v>0</v>
      </c>
      <c r="EH52" s="190">
        <v>0</v>
      </c>
      <c r="EI52" s="190">
        <f t="shared" si="21"/>
        <v>0</v>
      </c>
      <c r="EJ52" s="191"/>
      <c r="EK52" s="192">
        <v>46</v>
      </c>
      <c r="EL52" s="189" t="s">
        <v>63</v>
      </c>
      <c r="EM52" s="190">
        <v>0</v>
      </c>
      <c r="EN52" s="190">
        <v>0</v>
      </c>
      <c r="EO52" s="190">
        <v>0</v>
      </c>
      <c r="EP52" s="190">
        <f t="shared" si="22"/>
        <v>0</v>
      </c>
      <c r="EQ52" s="191"/>
      <c r="ER52" s="192">
        <v>46</v>
      </c>
      <c r="ES52" s="189" t="s">
        <v>63</v>
      </c>
      <c r="ET52" s="190">
        <v>0</v>
      </c>
      <c r="EU52" s="190">
        <v>0</v>
      </c>
      <c r="EV52" s="190">
        <v>0</v>
      </c>
      <c r="EW52" s="190">
        <f t="shared" si="23"/>
        <v>0</v>
      </c>
      <c r="EX52" s="191"/>
      <c r="EY52" s="192">
        <v>46</v>
      </c>
      <c r="EZ52" s="189" t="s">
        <v>63</v>
      </c>
      <c r="FA52" s="190">
        <v>0</v>
      </c>
      <c r="FB52" s="190">
        <v>0</v>
      </c>
      <c r="FC52" s="190">
        <v>0</v>
      </c>
      <c r="FD52" s="190">
        <f t="shared" si="24"/>
        <v>0</v>
      </c>
      <c r="FE52" s="191"/>
      <c r="FF52" s="192">
        <v>46</v>
      </c>
      <c r="FG52" s="189" t="s">
        <v>63</v>
      </c>
      <c r="FH52" s="190">
        <v>0</v>
      </c>
      <c r="FI52" s="190">
        <v>0</v>
      </c>
      <c r="FJ52" s="190">
        <v>0</v>
      </c>
      <c r="FK52" s="190">
        <f t="shared" si="25"/>
        <v>0</v>
      </c>
      <c r="FL52" s="191"/>
      <c r="FM52" s="192">
        <v>46</v>
      </c>
      <c r="FN52" s="189" t="s">
        <v>63</v>
      </c>
      <c r="FO52" s="190">
        <v>0</v>
      </c>
      <c r="FP52" s="190">
        <v>0</v>
      </c>
      <c r="FQ52" s="190">
        <v>0</v>
      </c>
      <c r="FR52" s="190">
        <f t="shared" si="26"/>
        <v>0</v>
      </c>
      <c r="FS52" s="191"/>
      <c r="FT52" s="192">
        <v>46</v>
      </c>
      <c r="FU52" s="189" t="s">
        <v>63</v>
      </c>
      <c r="FV52" s="190">
        <v>0</v>
      </c>
      <c r="FW52" s="190">
        <v>0</v>
      </c>
      <c r="FX52" s="190">
        <v>0</v>
      </c>
      <c r="FY52" s="190">
        <f t="shared" si="27"/>
        <v>0</v>
      </c>
      <c r="FZ52" s="191"/>
      <c r="GA52" s="192">
        <v>46</v>
      </c>
      <c r="GB52" s="189" t="s">
        <v>63</v>
      </c>
      <c r="GC52" s="190">
        <v>0</v>
      </c>
      <c r="GD52" s="190">
        <v>0</v>
      </c>
      <c r="GE52" s="190">
        <v>0</v>
      </c>
      <c r="GF52" s="190">
        <f t="shared" si="28"/>
        <v>0</v>
      </c>
      <c r="GG52" s="191"/>
      <c r="GH52" s="192">
        <v>46</v>
      </c>
      <c r="GI52" s="189" t="s">
        <v>63</v>
      </c>
      <c r="GJ52" s="190">
        <v>0</v>
      </c>
      <c r="GK52" s="190">
        <v>0</v>
      </c>
      <c r="GL52" s="190">
        <v>0</v>
      </c>
      <c r="GM52" s="190">
        <f t="shared" si="29"/>
        <v>0</v>
      </c>
      <c r="GN52" s="191"/>
      <c r="GO52" s="192">
        <v>46</v>
      </c>
      <c r="GP52" s="189" t="s">
        <v>63</v>
      </c>
      <c r="GQ52" s="190">
        <v>0</v>
      </c>
      <c r="GR52" s="190">
        <v>0</v>
      </c>
      <c r="GS52" s="190">
        <v>0</v>
      </c>
      <c r="GT52" s="190">
        <f t="shared" si="30"/>
        <v>0</v>
      </c>
      <c r="GU52" s="191"/>
      <c r="GV52" s="192">
        <v>46</v>
      </c>
      <c r="GW52" s="189" t="s">
        <v>63</v>
      </c>
      <c r="GX52" s="190">
        <v>0</v>
      </c>
      <c r="GY52" s="190">
        <v>0</v>
      </c>
      <c r="GZ52" s="190">
        <v>0</v>
      </c>
      <c r="HA52" s="190">
        <f t="shared" si="31"/>
        <v>0</v>
      </c>
      <c r="HB52" s="191"/>
      <c r="HC52" s="192">
        <v>46</v>
      </c>
      <c r="HD52" s="189" t="s">
        <v>63</v>
      </c>
      <c r="HE52" s="190">
        <v>0</v>
      </c>
      <c r="HF52" s="190">
        <v>0</v>
      </c>
      <c r="HG52" s="190">
        <v>0</v>
      </c>
      <c r="HH52" s="190">
        <f t="shared" si="32"/>
        <v>0</v>
      </c>
      <c r="HI52" s="191"/>
      <c r="HJ52" s="192">
        <v>46</v>
      </c>
      <c r="HK52" s="189" t="s">
        <v>63</v>
      </c>
      <c r="HL52" s="190"/>
      <c r="HM52" s="190"/>
      <c r="HN52" s="190"/>
      <c r="HO52" s="190">
        <f t="shared" si="33"/>
        <v>0</v>
      </c>
      <c r="HP52" s="191"/>
      <c r="HQ52" s="192">
        <v>46</v>
      </c>
      <c r="HR52" s="189" t="s">
        <v>63</v>
      </c>
      <c r="HS52" s="190"/>
      <c r="HT52" s="190"/>
      <c r="HU52" s="190">
        <v>0</v>
      </c>
      <c r="HV52" s="190">
        <f t="shared" si="34"/>
        <v>0</v>
      </c>
      <c r="HW52" s="191"/>
      <c r="HX52" s="192">
        <v>46</v>
      </c>
      <c r="HY52" s="189" t="s">
        <v>63</v>
      </c>
      <c r="HZ52" s="190">
        <v>0</v>
      </c>
      <c r="IA52" s="190">
        <v>0</v>
      </c>
      <c r="IB52" s="190">
        <v>0</v>
      </c>
      <c r="IC52" s="190">
        <f t="shared" si="35"/>
        <v>0</v>
      </c>
      <c r="ID52" s="191"/>
      <c r="IE52" s="192">
        <v>46</v>
      </c>
      <c r="IF52" s="189" t="s">
        <v>63</v>
      </c>
      <c r="IG52" s="190">
        <v>0</v>
      </c>
      <c r="IH52" s="190">
        <v>0</v>
      </c>
      <c r="II52" s="190">
        <v>0</v>
      </c>
      <c r="IJ52" s="190">
        <f t="shared" si="36"/>
        <v>0</v>
      </c>
      <c r="IK52" s="191"/>
      <c r="IL52" s="192">
        <v>46</v>
      </c>
      <c r="IM52" s="189" t="s">
        <v>63</v>
      </c>
      <c r="IN52" s="190">
        <v>0</v>
      </c>
      <c r="IO52" s="190">
        <v>0</v>
      </c>
      <c r="IP52" s="190">
        <v>0</v>
      </c>
      <c r="IQ52" s="190">
        <f t="shared" si="37"/>
        <v>0</v>
      </c>
      <c r="IR52" s="191"/>
      <c r="IS52" s="192">
        <v>46</v>
      </c>
      <c r="IT52" s="189" t="s">
        <v>63</v>
      </c>
      <c r="IU52" s="190">
        <v>0</v>
      </c>
      <c r="IV52" s="190">
        <v>0</v>
      </c>
      <c r="IW52" s="190">
        <v>0</v>
      </c>
      <c r="IX52" s="190">
        <f t="shared" si="38"/>
        <v>0</v>
      </c>
      <c r="IY52" s="191"/>
      <c r="IZ52" s="192">
        <v>46</v>
      </c>
      <c r="JA52" s="189" t="s">
        <v>63</v>
      </c>
      <c r="JB52" s="190">
        <v>0</v>
      </c>
      <c r="JC52" s="190">
        <v>0</v>
      </c>
      <c r="JD52" s="190">
        <v>0</v>
      </c>
      <c r="JE52" s="190">
        <f t="shared" si="39"/>
        <v>0</v>
      </c>
      <c r="JF52" s="191"/>
      <c r="JG52" s="192">
        <v>46</v>
      </c>
      <c r="JH52" s="189" t="s">
        <v>63</v>
      </c>
      <c r="JI52" s="190">
        <v>0</v>
      </c>
      <c r="JJ52" s="190">
        <v>0</v>
      </c>
      <c r="JK52" s="190">
        <v>0</v>
      </c>
      <c r="JL52" s="190">
        <f t="shared" si="40"/>
        <v>0</v>
      </c>
      <c r="JM52" s="191"/>
      <c r="JN52" s="192">
        <v>46</v>
      </c>
      <c r="JO52" s="189" t="s">
        <v>63</v>
      </c>
      <c r="JP52" s="190">
        <v>0</v>
      </c>
      <c r="JQ52" s="190">
        <v>0</v>
      </c>
      <c r="JR52" s="190">
        <v>0</v>
      </c>
      <c r="JS52" s="190">
        <f t="shared" si="41"/>
        <v>0</v>
      </c>
      <c r="JT52" s="191"/>
      <c r="JU52" s="192">
        <v>46</v>
      </c>
      <c r="JV52" s="189" t="s">
        <v>63</v>
      </c>
      <c r="JW52" s="190">
        <v>0</v>
      </c>
      <c r="JX52" s="190">
        <v>0</v>
      </c>
      <c r="JY52" s="190">
        <v>0</v>
      </c>
      <c r="JZ52" s="190">
        <f t="shared" si="42"/>
        <v>0</v>
      </c>
      <c r="KA52" s="191"/>
      <c r="KB52" s="192">
        <v>46</v>
      </c>
      <c r="KC52" s="189" t="s">
        <v>63</v>
      </c>
      <c r="KD52" s="190">
        <v>0</v>
      </c>
      <c r="KE52" s="190">
        <v>0</v>
      </c>
      <c r="KF52" s="190">
        <v>0</v>
      </c>
      <c r="KG52" s="190">
        <f t="shared" si="43"/>
        <v>0</v>
      </c>
      <c r="KH52" s="191"/>
      <c r="KI52" s="192">
        <v>46</v>
      </c>
      <c r="KJ52" s="189" t="s">
        <v>63</v>
      </c>
      <c r="KK52" s="190">
        <v>0</v>
      </c>
      <c r="KL52" s="190">
        <v>0</v>
      </c>
      <c r="KM52" s="190">
        <v>0</v>
      </c>
      <c r="KN52" s="190">
        <f t="shared" si="44"/>
        <v>0</v>
      </c>
      <c r="KO52" s="191"/>
      <c r="KP52" s="192">
        <v>46</v>
      </c>
      <c r="KQ52" s="189" t="s">
        <v>63</v>
      </c>
      <c r="KR52" s="190">
        <v>3</v>
      </c>
      <c r="KS52" s="190">
        <v>120787</v>
      </c>
      <c r="KT52" s="190">
        <v>0</v>
      </c>
      <c r="KU52" s="190">
        <f t="shared" si="45"/>
        <v>120787</v>
      </c>
      <c r="KV52" s="191"/>
      <c r="KW52" s="192">
        <v>46</v>
      </c>
      <c r="KX52" s="189" t="s">
        <v>63</v>
      </c>
      <c r="KY52" s="190">
        <v>0</v>
      </c>
      <c r="KZ52" s="190">
        <v>0</v>
      </c>
      <c r="LA52" s="190">
        <v>0</v>
      </c>
      <c r="LB52" s="190">
        <f t="shared" si="46"/>
        <v>0</v>
      </c>
      <c r="LC52" s="191"/>
      <c r="LD52" s="192">
        <v>46</v>
      </c>
      <c r="LE52" s="189" t="s">
        <v>63</v>
      </c>
      <c r="LF52" s="190">
        <v>0</v>
      </c>
      <c r="LG52" s="190">
        <v>0</v>
      </c>
      <c r="LH52" s="190">
        <v>0</v>
      </c>
      <c r="LI52" s="190">
        <f t="shared" si="47"/>
        <v>0</v>
      </c>
      <c r="LJ52" s="191"/>
      <c r="LK52" s="192">
        <v>46</v>
      </c>
      <c r="LL52" s="189" t="s">
        <v>63</v>
      </c>
      <c r="LM52" s="190">
        <v>0</v>
      </c>
      <c r="LN52" s="190">
        <v>0</v>
      </c>
      <c r="LO52" s="190">
        <v>0</v>
      </c>
      <c r="LP52" s="190">
        <f t="shared" si="48"/>
        <v>0</v>
      </c>
      <c r="LQ52" s="191"/>
      <c r="LR52" s="192">
        <v>46</v>
      </c>
      <c r="LS52" s="189" t="s">
        <v>63</v>
      </c>
      <c r="LT52" s="190">
        <v>0</v>
      </c>
      <c r="LU52" s="190">
        <v>0</v>
      </c>
      <c r="LV52" s="190">
        <v>0</v>
      </c>
      <c r="LW52" s="190">
        <f t="shared" si="49"/>
        <v>0</v>
      </c>
      <c r="LX52" s="191"/>
      <c r="LY52" s="192">
        <v>46</v>
      </c>
      <c r="LZ52" s="189" t="s">
        <v>63</v>
      </c>
      <c r="MA52" s="190">
        <v>0</v>
      </c>
      <c r="MB52" s="190">
        <v>0</v>
      </c>
      <c r="MC52" s="190">
        <v>0</v>
      </c>
      <c r="MD52" s="190">
        <f t="shared" si="50"/>
        <v>0</v>
      </c>
      <c r="ME52" s="191"/>
      <c r="MF52" s="192">
        <v>46</v>
      </c>
      <c r="MG52" s="189" t="s">
        <v>63</v>
      </c>
      <c r="MH52" s="190">
        <v>0</v>
      </c>
      <c r="MI52" s="190">
        <v>0</v>
      </c>
      <c r="MJ52" s="190">
        <v>0</v>
      </c>
      <c r="MK52" s="190">
        <f t="shared" si="51"/>
        <v>0</v>
      </c>
      <c r="ML52" s="191"/>
      <c r="MM52" s="192">
        <v>46</v>
      </c>
      <c r="MN52" s="189" t="s">
        <v>63</v>
      </c>
      <c r="MO52" s="190">
        <v>0</v>
      </c>
      <c r="MP52" s="190">
        <v>0</v>
      </c>
      <c r="MQ52" s="190">
        <v>0</v>
      </c>
      <c r="MR52" s="190">
        <f t="shared" si="52"/>
        <v>0</v>
      </c>
      <c r="MS52" s="191"/>
      <c r="MT52" s="192">
        <v>46</v>
      </c>
      <c r="MU52" s="189" t="s">
        <v>63</v>
      </c>
      <c r="MV52" s="190">
        <v>0</v>
      </c>
      <c r="MW52" s="190">
        <v>0</v>
      </c>
      <c r="MX52" s="190">
        <v>0</v>
      </c>
      <c r="MY52" s="190">
        <f t="shared" si="53"/>
        <v>0</v>
      </c>
      <c r="MZ52" s="191"/>
      <c r="NA52" s="192">
        <v>46</v>
      </c>
      <c r="NB52" s="189" t="s">
        <v>63</v>
      </c>
      <c r="NC52" s="190">
        <v>0</v>
      </c>
      <c r="ND52" s="190">
        <f t="shared" si="54"/>
        <v>120787</v>
      </c>
      <c r="NE52" s="190">
        <f t="shared" si="0"/>
        <v>0</v>
      </c>
      <c r="NF52" s="190">
        <f t="shared" si="1"/>
        <v>120787</v>
      </c>
      <c r="NG52" s="9"/>
    </row>
    <row r="53" spans="1:371" ht="15.75" hidden="1">
      <c r="A53" s="188">
        <v>47</v>
      </c>
      <c r="B53" s="189" t="s">
        <v>64</v>
      </c>
      <c r="C53" s="190">
        <v>0</v>
      </c>
      <c r="D53" s="190">
        <v>0</v>
      </c>
      <c r="E53" s="190">
        <v>0</v>
      </c>
      <c r="F53" s="190">
        <f t="shared" si="2"/>
        <v>0</v>
      </c>
      <c r="G53" s="191"/>
      <c r="H53" s="192">
        <v>47</v>
      </c>
      <c r="I53" s="189" t="s">
        <v>64</v>
      </c>
      <c r="J53" s="190"/>
      <c r="K53" s="190"/>
      <c r="L53" s="190">
        <v>0</v>
      </c>
      <c r="M53" s="190">
        <f t="shared" si="3"/>
        <v>0</v>
      </c>
      <c r="N53" s="191"/>
      <c r="O53" s="192">
        <v>47</v>
      </c>
      <c r="P53" s="189" t="s">
        <v>64</v>
      </c>
      <c r="Q53" s="190">
        <v>0</v>
      </c>
      <c r="R53" s="190">
        <v>0</v>
      </c>
      <c r="S53" s="190">
        <v>0</v>
      </c>
      <c r="T53" s="190">
        <f t="shared" si="4"/>
        <v>0</v>
      </c>
      <c r="U53" s="191"/>
      <c r="V53" s="192">
        <v>47</v>
      </c>
      <c r="W53" s="189" t="s">
        <v>64</v>
      </c>
      <c r="X53" s="190">
        <v>0</v>
      </c>
      <c r="Y53" s="190">
        <v>0</v>
      </c>
      <c r="Z53" s="190">
        <v>0</v>
      </c>
      <c r="AA53" s="190">
        <f t="shared" si="5"/>
        <v>0</v>
      </c>
      <c r="AB53" s="191"/>
      <c r="AC53" s="192">
        <v>47</v>
      </c>
      <c r="AD53" s="189" t="s">
        <v>64</v>
      </c>
      <c r="AE53" s="190">
        <v>0</v>
      </c>
      <c r="AF53" s="190">
        <v>0</v>
      </c>
      <c r="AG53" s="190">
        <v>0</v>
      </c>
      <c r="AH53" s="190">
        <f t="shared" si="6"/>
        <v>0</v>
      </c>
      <c r="AI53" s="191"/>
      <c r="AJ53" s="192">
        <v>47</v>
      </c>
      <c r="AK53" s="189" t="s">
        <v>64</v>
      </c>
      <c r="AL53" s="190">
        <v>0</v>
      </c>
      <c r="AM53" s="190">
        <v>0</v>
      </c>
      <c r="AN53" s="190">
        <v>0</v>
      </c>
      <c r="AO53" s="190">
        <f t="shared" si="7"/>
        <v>0</v>
      </c>
      <c r="AP53" s="191"/>
      <c r="AQ53" s="192">
        <v>47</v>
      </c>
      <c r="AR53" s="189" t="s">
        <v>64</v>
      </c>
      <c r="AS53" s="209">
        <v>0</v>
      </c>
      <c r="AT53" s="190">
        <v>0</v>
      </c>
      <c r="AU53" s="190">
        <v>0</v>
      </c>
      <c r="AV53" s="190">
        <f t="shared" si="8"/>
        <v>0</v>
      </c>
      <c r="AW53" s="191"/>
      <c r="AX53" s="192">
        <v>47</v>
      </c>
      <c r="AY53" s="189" t="s">
        <v>64</v>
      </c>
      <c r="AZ53" s="190">
        <v>0</v>
      </c>
      <c r="BA53" s="190">
        <v>0</v>
      </c>
      <c r="BB53" s="190">
        <v>0</v>
      </c>
      <c r="BC53" s="190">
        <f t="shared" si="9"/>
        <v>0</v>
      </c>
      <c r="BD53" s="191"/>
      <c r="BE53" s="192">
        <v>47</v>
      </c>
      <c r="BF53" s="189" t="s">
        <v>64</v>
      </c>
      <c r="BG53" s="190">
        <v>0</v>
      </c>
      <c r="BH53" s="190">
        <v>0</v>
      </c>
      <c r="BI53" s="190">
        <v>0</v>
      </c>
      <c r="BJ53" s="190">
        <f t="shared" si="10"/>
        <v>0</v>
      </c>
      <c r="BK53" s="191"/>
      <c r="BL53" s="192">
        <v>47</v>
      </c>
      <c r="BM53" s="189" t="s">
        <v>64</v>
      </c>
      <c r="BN53" s="190">
        <v>0</v>
      </c>
      <c r="BO53" s="190">
        <v>0</v>
      </c>
      <c r="BP53" s="190">
        <v>0</v>
      </c>
      <c r="BQ53" s="190">
        <f t="shared" si="11"/>
        <v>0</v>
      </c>
      <c r="BR53" s="191"/>
      <c r="BS53" s="192">
        <v>47</v>
      </c>
      <c r="BT53" s="189" t="s">
        <v>64</v>
      </c>
      <c r="BU53" s="190">
        <v>0</v>
      </c>
      <c r="BV53" s="190">
        <v>0</v>
      </c>
      <c r="BW53" s="190">
        <v>0</v>
      </c>
      <c r="BX53" s="190">
        <f t="shared" si="12"/>
        <v>0</v>
      </c>
      <c r="BY53" s="191"/>
      <c r="BZ53" s="192">
        <v>47</v>
      </c>
      <c r="CA53" s="189" t="s">
        <v>64</v>
      </c>
      <c r="CB53" s="190">
        <v>0</v>
      </c>
      <c r="CC53" s="190">
        <v>0</v>
      </c>
      <c r="CD53" s="190">
        <v>0</v>
      </c>
      <c r="CE53" s="190">
        <f t="shared" si="13"/>
        <v>0</v>
      </c>
      <c r="CF53" s="191"/>
      <c r="CG53" s="192">
        <v>47</v>
      </c>
      <c r="CH53" s="189" t="s">
        <v>64</v>
      </c>
      <c r="CI53" s="190">
        <v>0</v>
      </c>
      <c r="CJ53" s="190">
        <v>0</v>
      </c>
      <c r="CK53" s="190">
        <v>0</v>
      </c>
      <c r="CL53" s="190">
        <f t="shared" si="14"/>
        <v>0</v>
      </c>
      <c r="CM53" s="191"/>
      <c r="CN53" s="192">
        <v>47</v>
      </c>
      <c r="CO53" s="189" t="s">
        <v>64</v>
      </c>
      <c r="CP53" s="190">
        <v>0</v>
      </c>
      <c r="CQ53" s="190">
        <v>0</v>
      </c>
      <c r="CR53" s="190">
        <v>0</v>
      </c>
      <c r="CS53" s="190">
        <f t="shared" si="15"/>
        <v>0</v>
      </c>
      <c r="CT53" s="191"/>
      <c r="CU53" s="192">
        <v>47</v>
      </c>
      <c r="CV53" s="189" t="s">
        <v>64</v>
      </c>
      <c r="CW53" s="190">
        <v>0</v>
      </c>
      <c r="CX53" s="190">
        <v>0</v>
      </c>
      <c r="CY53" s="190">
        <v>0</v>
      </c>
      <c r="CZ53" s="190">
        <f t="shared" si="16"/>
        <v>0</v>
      </c>
      <c r="DA53" s="191"/>
      <c r="DB53" s="192">
        <v>47</v>
      </c>
      <c r="DC53" s="189" t="s">
        <v>64</v>
      </c>
      <c r="DD53" s="190">
        <v>0</v>
      </c>
      <c r="DE53" s="190">
        <v>0</v>
      </c>
      <c r="DF53" s="190">
        <v>0</v>
      </c>
      <c r="DG53" s="190">
        <f t="shared" si="17"/>
        <v>0</v>
      </c>
      <c r="DH53" s="191"/>
      <c r="DI53" s="192">
        <v>47</v>
      </c>
      <c r="DJ53" s="189" t="s">
        <v>64</v>
      </c>
      <c r="DK53" s="190">
        <v>0</v>
      </c>
      <c r="DL53" s="190">
        <v>0</v>
      </c>
      <c r="DM53" s="190">
        <v>0</v>
      </c>
      <c r="DN53" s="190">
        <f t="shared" si="18"/>
        <v>0</v>
      </c>
      <c r="DO53" s="191"/>
      <c r="DP53" s="192">
        <v>47</v>
      </c>
      <c r="DQ53" s="189" t="s">
        <v>64</v>
      </c>
      <c r="DR53" s="190">
        <v>0</v>
      </c>
      <c r="DS53" s="190">
        <v>0</v>
      </c>
      <c r="DT53" s="190">
        <v>0</v>
      </c>
      <c r="DU53" s="190">
        <f t="shared" si="19"/>
        <v>0</v>
      </c>
      <c r="DV53" s="191"/>
      <c r="DW53" s="192">
        <v>47</v>
      </c>
      <c r="DX53" s="189" t="s">
        <v>64</v>
      </c>
      <c r="DY53" s="190">
        <v>0</v>
      </c>
      <c r="DZ53" s="190">
        <v>0</v>
      </c>
      <c r="EA53" s="190">
        <v>0</v>
      </c>
      <c r="EB53" s="190">
        <f t="shared" si="20"/>
        <v>0</v>
      </c>
      <c r="EC53" s="191"/>
      <c r="ED53" s="192">
        <v>47</v>
      </c>
      <c r="EE53" s="189" t="s">
        <v>64</v>
      </c>
      <c r="EF53" s="190">
        <v>0</v>
      </c>
      <c r="EG53" s="190">
        <v>0</v>
      </c>
      <c r="EH53" s="190">
        <v>0</v>
      </c>
      <c r="EI53" s="190">
        <f t="shared" si="21"/>
        <v>0</v>
      </c>
      <c r="EJ53" s="191"/>
      <c r="EK53" s="192">
        <v>47</v>
      </c>
      <c r="EL53" s="189" t="s">
        <v>64</v>
      </c>
      <c r="EM53" s="190">
        <v>0</v>
      </c>
      <c r="EN53" s="190">
        <v>0</v>
      </c>
      <c r="EO53" s="190">
        <v>0</v>
      </c>
      <c r="EP53" s="190">
        <f t="shared" si="22"/>
        <v>0</v>
      </c>
      <c r="EQ53" s="191"/>
      <c r="ER53" s="192">
        <v>47</v>
      </c>
      <c r="ES53" s="189" t="s">
        <v>64</v>
      </c>
      <c r="ET53" s="190">
        <v>0</v>
      </c>
      <c r="EU53" s="190">
        <v>0</v>
      </c>
      <c r="EV53" s="190">
        <v>0</v>
      </c>
      <c r="EW53" s="190">
        <f t="shared" si="23"/>
        <v>0</v>
      </c>
      <c r="EX53" s="191"/>
      <c r="EY53" s="192">
        <v>47</v>
      </c>
      <c r="EZ53" s="189" t="s">
        <v>64</v>
      </c>
      <c r="FA53" s="190">
        <v>0</v>
      </c>
      <c r="FB53" s="190">
        <v>0</v>
      </c>
      <c r="FC53" s="190">
        <v>0</v>
      </c>
      <c r="FD53" s="190">
        <f t="shared" si="24"/>
        <v>0</v>
      </c>
      <c r="FE53" s="191"/>
      <c r="FF53" s="192">
        <v>47</v>
      </c>
      <c r="FG53" s="189" t="s">
        <v>64</v>
      </c>
      <c r="FH53" s="190">
        <v>0</v>
      </c>
      <c r="FI53" s="190">
        <v>0</v>
      </c>
      <c r="FJ53" s="190">
        <v>0</v>
      </c>
      <c r="FK53" s="190">
        <f t="shared" si="25"/>
        <v>0</v>
      </c>
      <c r="FL53" s="191"/>
      <c r="FM53" s="192">
        <v>47</v>
      </c>
      <c r="FN53" s="189" t="s">
        <v>64</v>
      </c>
      <c r="FO53" s="190">
        <v>0</v>
      </c>
      <c r="FP53" s="190">
        <v>0</v>
      </c>
      <c r="FQ53" s="190">
        <v>0</v>
      </c>
      <c r="FR53" s="190">
        <f t="shared" si="26"/>
        <v>0</v>
      </c>
      <c r="FS53" s="191"/>
      <c r="FT53" s="192">
        <v>47</v>
      </c>
      <c r="FU53" s="189" t="s">
        <v>64</v>
      </c>
      <c r="FV53" s="190">
        <v>0</v>
      </c>
      <c r="FW53" s="190">
        <v>0</v>
      </c>
      <c r="FX53" s="190">
        <v>0</v>
      </c>
      <c r="FY53" s="190">
        <f t="shared" si="27"/>
        <v>0</v>
      </c>
      <c r="FZ53" s="191"/>
      <c r="GA53" s="192">
        <v>47</v>
      </c>
      <c r="GB53" s="189" t="s">
        <v>64</v>
      </c>
      <c r="GC53" s="190">
        <v>0</v>
      </c>
      <c r="GD53" s="190">
        <v>0</v>
      </c>
      <c r="GE53" s="190">
        <v>0</v>
      </c>
      <c r="GF53" s="190">
        <f t="shared" si="28"/>
        <v>0</v>
      </c>
      <c r="GG53" s="191"/>
      <c r="GH53" s="192">
        <v>47</v>
      </c>
      <c r="GI53" s="189" t="s">
        <v>64</v>
      </c>
      <c r="GJ53" s="190">
        <v>0</v>
      </c>
      <c r="GK53" s="190">
        <v>0</v>
      </c>
      <c r="GL53" s="190">
        <v>0</v>
      </c>
      <c r="GM53" s="190">
        <f t="shared" si="29"/>
        <v>0</v>
      </c>
      <c r="GN53" s="191"/>
      <c r="GO53" s="192">
        <v>47</v>
      </c>
      <c r="GP53" s="189" t="s">
        <v>64</v>
      </c>
      <c r="GQ53" s="190">
        <v>0</v>
      </c>
      <c r="GR53" s="190">
        <v>0</v>
      </c>
      <c r="GS53" s="190">
        <v>0</v>
      </c>
      <c r="GT53" s="190">
        <f t="shared" si="30"/>
        <v>0</v>
      </c>
      <c r="GU53" s="191"/>
      <c r="GV53" s="192">
        <v>47</v>
      </c>
      <c r="GW53" s="189" t="s">
        <v>64</v>
      </c>
      <c r="GX53" s="190">
        <v>0</v>
      </c>
      <c r="GY53" s="190">
        <v>0</v>
      </c>
      <c r="GZ53" s="190">
        <v>0</v>
      </c>
      <c r="HA53" s="190">
        <f t="shared" si="31"/>
        <v>0</v>
      </c>
      <c r="HB53" s="191"/>
      <c r="HC53" s="192">
        <v>47</v>
      </c>
      <c r="HD53" s="189" t="s">
        <v>64</v>
      </c>
      <c r="HE53" s="190">
        <v>0</v>
      </c>
      <c r="HF53" s="190">
        <v>0</v>
      </c>
      <c r="HG53" s="190">
        <v>0</v>
      </c>
      <c r="HH53" s="190">
        <f t="shared" si="32"/>
        <v>0</v>
      </c>
      <c r="HI53" s="191"/>
      <c r="HJ53" s="192">
        <v>47</v>
      </c>
      <c r="HK53" s="189" t="s">
        <v>64</v>
      </c>
      <c r="HL53" s="190"/>
      <c r="HM53" s="190"/>
      <c r="HN53" s="190"/>
      <c r="HO53" s="190">
        <f t="shared" si="33"/>
        <v>0</v>
      </c>
      <c r="HP53" s="191"/>
      <c r="HQ53" s="192">
        <v>47</v>
      </c>
      <c r="HR53" s="189" t="s">
        <v>64</v>
      </c>
      <c r="HS53" s="190"/>
      <c r="HT53" s="190"/>
      <c r="HU53" s="190">
        <v>0</v>
      </c>
      <c r="HV53" s="190">
        <f t="shared" si="34"/>
        <v>0</v>
      </c>
      <c r="HW53" s="191"/>
      <c r="HX53" s="192">
        <v>47</v>
      </c>
      <c r="HY53" s="189" t="s">
        <v>64</v>
      </c>
      <c r="HZ53" s="190">
        <v>0</v>
      </c>
      <c r="IA53" s="190">
        <v>0</v>
      </c>
      <c r="IB53" s="190">
        <v>0</v>
      </c>
      <c r="IC53" s="190">
        <f t="shared" si="35"/>
        <v>0</v>
      </c>
      <c r="ID53" s="191"/>
      <c r="IE53" s="192">
        <v>47</v>
      </c>
      <c r="IF53" s="189" t="s">
        <v>64</v>
      </c>
      <c r="IG53" s="190">
        <v>0</v>
      </c>
      <c r="IH53" s="190">
        <v>0</v>
      </c>
      <c r="II53" s="190">
        <v>0</v>
      </c>
      <c r="IJ53" s="190">
        <f t="shared" si="36"/>
        <v>0</v>
      </c>
      <c r="IK53" s="191"/>
      <c r="IL53" s="192">
        <v>47</v>
      </c>
      <c r="IM53" s="189" t="s">
        <v>64</v>
      </c>
      <c r="IN53" s="190">
        <v>0</v>
      </c>
      <c r="IO53" s="190">
        <v>0</v>
      </c>
      <c r="IP53" s="190">
        <v>0</v>
      </c>
      <c r="IQ53" s="190">
        <f t="shared" si="37"/>
        <v>0</v>
      </c>
      <c r="IR53" s="191"/>
      <c r="IS53" s="192">
        <v>47</v>
      </c>
      <c r="IT53" s="189" t="s">
        <v>64</v>
      </c>
      <c r="IU53" s="190">
        <v>0</v>
      </c>
      <c r="IV53" s="190">
        <v>0</v>
      </c>
      <c r="IW53" s="190">
        <v>0</v>
      </c>
      <c r="IX53" s="190">
        <f t="shared" si="38"/>
        <v>0</v>
      </c>
      <c r="IY53" s="191"/>
      <c r="IZ53" s="192">
        <v>47</v>
      </c>
      <c r="JA53" s="189" t="s">
        <v>64</v>
      </c>
      <c r="JB53" s="190">
        <v>0</v>
      </c>
      <c r="JC53" s="190">
        <v>0</v>
      </c>
      <c r="JD53" s="190">
        <v>0</v>
      </c>
      <c r="JE53" s="190">
        <f t="shared" si="39"/>
        <v>0</v>
      </c>
      <c r="JF53" s="191"/>
      <c r="JG53" s="192">
        <v>47</v>
      </c>
      <c r="JH53" s="189" t="s">
        <v>64</v>
      </c>
      <c r="JI53" s="190">
        <v>0</v>
      </c>
      <c r="JJ53" s="190">
        <v>0</v>
      </c>
      <c r="JK53" s="190">
        <v>0</v>
      </c>
      <c r="JL53" s="190">
        <f t="shared" si="40"/>
        <v>0</v>
      </c>
      <c r="JM53" s="191"/>
      <c r="JN53" s="192">
        <v>47</v>
      </c>
      <c r="JO53" s="189" t="s">
        <v>64</v>
      </c>
      <c r="JP53" s="190">
        <v>0</v>
      </c>
      <c r="JQ53" s="190">
        <v>0</v>
      </c>
      <c r="JR53" s="190">
        <v>0</v>
      </c>
      <c r="JS53" s="190">
        <f t="shared" si="41"/>
        <v>0</v>
      </c>
      <c r="JT53" s="191"/>
      <c r="JU53" s="192">
        <v>47</v>
      </c>
      <c r="JV53" s="189" t="s">
        <v>64</v>
      </c>
      <c r="JW53" s="190">
        <v>0</v>
      </c>
      <c r="JX53" s="190">
        <v>0</v>
      </c>
      <c r="JY53" s="190">
        <v>0</v>
      </c>
      <c r="JZ53" s="190">
        <f t="shared" si="42"/>
        <v>0</v>
      </c>
      <c r="KA53" s="191"/>
      <c r="KB53" s="192">
        <v>47</v>
      </c>
      <c r="KC53" s="189" t="s">
        <v>64</v>
      </c>
      <c r="KD53" s="190">
        <v>0</v>
      </c>
      <c r="KE53" s="190">
        <v>0</v>
      </c>
      <c r="KF53" s="190">
        <v>0</v>
      </c>
      <c r="KG53" s="190">
        <f t="shared" si="43"/>
        <v>0</v>
      </c>
      <c r="KH53" s="191"/>
      <c r="KI53" s="192">
        <v>47</v>
      </c>
      <c r="KJ53" s="189" t="s">
        <v>64</v>
      </c>
      <c r="KK53" s="190">
        <v>0</v>
      </c>
      <c r="KL53" s="190">
        <v>0</v>
      </c>
      <c r="KM53" s="190">
        <v>0</v>
      </c>
      <c r="KN53" s="190">
        <f t="shared" si="44"/>
        <v>0</v>
      </c>
      <c r="KO53" s="191"/>
      <c r="KP53" s="192">
        <v>47</v>
      </c>
      <c r="KQ53" s="189" t="s">
        <v>64</v>
      </c>
      <c r="KR53" s="190">
        <v>6</v>
      </c>
      <c r="KS53" s="190">
        <v>227900</v>
      </c>
      <c r="KT53" s="190">
        <v>0</v>
      </c>
      <c r="KU53" s="190">
        <f t="shared" si="45"/>
        <v>227900</v>
      </c>
      <c r="KV53" s="191"/>
      <c r="KW53" s="192">
        <v>47</v>
      </c>
      <c r="KX53" s="189" t="s">
        <v>64</v>
      </c>
      <c r="KY53" s="190">
        <v>0</v>
      </c>
      <c r="KZ53" s="190">
        <v>0</v>
      </c>
      <c r="LA53" s="190">
        <v>0</v>
      </c>
      <c r="LB53" s="190">
        <f t="shared" si="46"/>
        <v>0</v>
      </c>
      <c r="LC53" s="191"/>
      <c r="LD53" s="192">
        <v>47</v>
      </c>
      <c r="LE53" s="189" t="s">
        <v>64</v>
      </c>
      <c r="LF53" s="190">
        <v>0</v>
      </c>
      <c r="LG53" s="190">
        <v>0</v>
      </c>
      <c r="LH53" s="190">
        <v>0</v>
      </c>
      <c r="LI53" s="190">
        <f t="shared" si="47"/>
        <v>0</v>
      </c>
      <c r="LJ53" s="191"/>
      <c r="LK53" s="192">
        <v>47</v>
      </c>
      <c r="LL53" s="189" t="s">
        <v>64</v>
      </c>
      <c r="LM53" s="190">
        <v>0</v>
      </c>
      <c r="LN53" s="190">
        <v>0</v>
      </c>
      <c r="LO53" s="190">
        <v>0</v>
      </c>
      <c r="LP53" s="190">
        <f t="shared" si="48"/>
        <v>0</v>
      </c>
      <c r="LQ53" s="191"/>
      <c r="LR53" s="192">
        <v>47</v>
      </c>
      <c r="LS53" s="189" t="s">
        <v>64</v>
      </c>
      <c r="LT53" s="190">
        <v>0</v>
      </c>
      <c r="LU53" s="190">
        <v>0</v>
      </c>
      <c r="LV53" s="190">
        <v>0</v>
      </c>
      <c r="LW53" s="190">
        <f t="shared" si="49"/>
        <v>0</v>
      </c>
      <c r="LX53" s="191"/>
      <c r="LY53" s="192">
        <v>47</v>
      </c>
      <c r="LZ53" s="189" t="s">
        <v>64</v>
      </c>
      <c r="MA53" s="190">
        <v>0</v>
      </c>
      <c r="MB53" s="190">
        <v>0</v>
      </c>
      <c r="MC53" s="190">
        <v>0</v>
      </c>
      <c r="MD53" s="190">
        <f t="shared" si="50"/>
        <v>0</v>
      </c>
      <c r="ME53" s="191"/>
      <c r="MF53" s="192">
        <v>47</v>
      </c>
      <c r="MG53" s="189" t="s">
        <v>64</v>
      </c>
      <c r="MH53" s="190">
        <v>0</v>
      </c>
      <c r="MI53" s="190">
        <v>0</v>
      </c>
      <c r="MJ53" s="190">
        <v>0</v>
      </c>
      <c r="MK53" s="190">
        <f t="shared" si="51"/>
        <v>0</v>
      </c>
      <c r="ML53" s="191"/>
      <c r="MM53" s="192">
        <v>47</v>
      </c>
      <c r="MN53" s="189" t="s">
        <v>64</v>
      </c>
      <c r="MO53" s="190">
        <v>0</v>
      </c>
      <c r="MP53" s="190">
        <v>0</v>
      </c>
      <c r="MQ53" s="190">
        <v>0</v>
      </c>
      <c r="MR53" s="190">
        <f t="shared" si="52"/>
        <v>0</v>
      </c>
      <c r="MS53" s="191"/>
      <c r="MT53" s="192">
        <v>47</v>
      </c>
      <c r="MU53" s="189" t="s">
        <v>64</v>
      </c>
      <c r="MV53" s="190">
        <v>0</v>
      </c>
      <c r="MW53" s="190">
        <v>0</v>
      </c>
      <c r="MX53" s="190">
        <v>0</v>
      </c>
      <c r="MY53" s="190">
        <f t="shared" si="53"/>
        <v>0</v>
      </c>
      <c r="MZ53" s="191"/>
      <c r="NA53" s="192">
        <v>47</v>
      </c>
      <c r="NB53" s="189" t="s">
        <v>64</v>
      </c>
      <c r="NC53" s="190">
        <v>0</v>
      </c>
      <c r="ND53" s="190">
        <f t="shared" si="54"/>
        <v>227900</v>
      </c>
      <c r="NE53" s="190">
        <f t="shared" si="0"/>
        <v>0</v>
      </c>
      <c r="NF53" s="190">
        <f t="shared" si="1"/>
        <v>227900</v>
      </c>
      <c r="NG53" s="9"/>
    </row>
    <row r="54" spans="1:371" ht="15.75" hidden="1">
      <c r="A54" s="188">
        <v>48</v>
      </c>
      <c r="B54" s="189" t="s">
        <v>42</v>
      </c>
      <c r="C54" s="190">
        <v>0</v>
      </c>
      <c r="D54" s="190">
        <v>0</v>
      </c>
      <c r="E54" s="190">
        <v>0</v>
      </c>
      <c r="F54" s="190">
        <f t="shared" si="2"/>
        <v>0</v>
      </c>
      <c r="G54" s="191"/>
      <c r="H54" s="192">
        <v>48</v>
      </c>
      <c r="I54" s="189" t="s">
        <v>42</v>
      </c>
      <c r="J54" s="190">
        <v>2700</v>
      </c>
      <c r="K54" s="190">
        <v>1480000</v>
      </c>
      <c r="L54" s="190">
        <v>0</v>
      </c>
      <c r="M54" s="190">
        <f t="shared" si="3"/>
        <v>1480000</v>
      </c>
      <c r="N54" s="191"/>
      <c r="O54" s="192">
        <v>48</v>
      </c>
      <c r="P54" s="189" t="s">
        <v>42</v>
      </c>
      <c r="Q54" s="190">
        <v>0</v>
      </c>
      <c r="R54" s="190">
        <v>0</v>
      </c>
      <c r="S54" s="190">
        <v>0</v>
      </c>
      <c r="T54" s="190">
        <f t="shared" si="4"/>
        <v>0</v>
      </c>
      <c r="U54" s="191"/>
      <c r="V54" s="192">
        <v>48</v>
      </c>
      <c r="W54" s="189" t="s">
        <v>42</v>
      </c>
      <c r="X54" s="190">
        <v>0</v>
      </c>
      <c r="Y54" s="190">
        <v>0</v>
      </c>
      <c r="Z54" s="190">
        <v>0</v>
      </c>
      <c r="AA54" s="190">
        <f t="shared" si="5"/>
        <v>0</v>
      </c>
      <c r="AB54" s="191"/>
      <c r="AC54" s="192">
        <v>48</v>
      </c>
      <c r="AD54" s="189" t="s">
        <v>42</v>
      </c>
      <c r="AE54" s="190">
        <v>0</v>
      </c>
      <c r="AF54" s="190">
        <v>0</v>
      </c>
      <c r="AG54" s="190">
        <v>0</v>
      </c>
      <c r="AH54" s="190">
        <f t="shared" si="6"/>
        <v>0</v>
      </c>
      <c r="AI54" s="191"/>
      <c r="AJ54" s="192">
        <v>48</v>
      </c>
      <c r="AK54" s="189" t="s">
        <v>42</v>
      </c>
      <c r="AL54" s="190">
        <v>0</v>
      </c>
      <c r="AM54" s="190">
        <v>0</v>
      </c>
      <c r="AN54" s="190">
        <v>0</v>
      </c>
      <c r="AO54" s="190">
        <f t="shared" si="7"/>
        <v>0</v>
      </c>
      <c r="AP54" s="191"/>
      <c r="AQ54" s="192">
        <v>48</v>
      </c>
      <c r="AR54" s="189" t="s">
        <v>42</v>
      </c>
      <c r="AS54" s="209">
        <v>0</v>
      </c>
      <c r="AT54" s="190">
        <v>0</v>
      </c>
      <c r="AU54" s="190">
        <v>0</v>
      </c>
      <c r="AV54" s="190">
        <f t="shared" si="8"/>
        <v>0</v>
      </c>
      <c r="AW54" s="191"/>
      <c r="AX54" s="192">
        <v>48</v>
      </c>
      <c r="AY54" s="189" t="s">
        <v>42</v>
      </c>
      <c r="AZ54" s="190">
        <v>0</v>
      </c>
      <c r="BA54" s="190">
        <v>0</v>
      </c>
      <c r="BB54" s="190">
        <v>0</v>
      </c>
      <c r="BC54" s="190">
        <f t="shared" si="9"/>
        <v>0</v>
      </c>
      <c r="BD54" s="191"/>
      <c r="BE54" s="192">
        <v>48</v>
      </c>
      <c r="BF54" s="189" t="s">
        <v>42</v>
      </c>
      <c r="BG54" s="190">
        <v>0</v>
      </c>
      <c r="BH54" s="190">
        <v>0</v>
      </c>
      <c r="BI54" s="190">
        <v>0</v>
      </c>
      <c r="BJ54" s="190">
        <f t="shared" si="10"/>
        <v>0</v>
      </c>
      <c r="BK54" s="191"/>
      <c r="BL54" s="192">
        <v>48</v>
      </c>
      <c r="BM54" s="189" t="s">
        <v>42</v>
      </c>
      <c r="BN54" s="190">
        <v>0</v>
      </c>
      <c r="BO54" s="190">
        <v>0</v>
      </c>
      <c r="BP54" s="190">
        <v>0</v>
      </c>
      <c r="BQ54" s="190">
        <f t="shared" si="11"/>
        <v>0</v>
      </c>
      <c r="BR54" s="191"/>
      <c r="BS54" s="192">
        <v>48</v>
      </c>
      <c r="BT54" s="189" t="s">
        <v>42</v>
      </c>
      <c r="BU54" s="190">
        <v>0</v>
      </c>
      <c r="BV54" s="190">
        <v>0</v>
      </c>
      <c r="BW54" s="190">
        <v>0</v>
      </c>
      <c r="BX54" s="190">
        <f t="shared" si="12"/>
        <v>0</v>
      </c>
      <c r="BY54" s="191"/>
      <c r="BZ54" s="192">
        <v>48</v>
      </c>
      <c r="CA54" s="189" t="s">
        <v>42</v>
      </c>
      <c r="CB54" s="190">
        <v>0</v>
      </c>
      <c r="CC54" s="190">
        <v>0</v>
      </c>
      <c r="CD54" s="190">
        <v>0</v>
      </c>
      <c r="CE54" s="190">
        <f t="shared" si="13"/>
        <v>0</v>
      </c>
      <c r="CF54" s="191"/>
      <c r="CG54" s="192">
        <v>48</v>
      </c>
      <c r="CH54" s="189" t="s">
        <v>42</v>
      </c>
      <c r="CI54" s="190">
        <v>0</v>
      </c>
      <c r="CJ54" s="190">
        <v>0</v>
      </c>
      <c r="CK54" s="190">
        <v>0</v>
      </c>
      <c r="CL54" s="190">
        <f t="shared" si="14"/>
        <v>0</v>
      </c>
      <c r="CM54" s="191"/>
      <c r="CN54" s="192">
        <v>48</v>
      </c>
      <c r="CO54" s="189" t="s">
        <v>42</v>
      </c>
      <c r="CP54" s="190">
        <v>0</v>
      </c>
      <c r="CQ54" s="190">
        <v>0</v>
      </c>
      <c r="CR54" s="190">
        <v>0</v>
      </c>
      <c r="CS54" s="190">
        <f t="shared" si="15"/>
        <v>0</v>
      </c>
      <c r="CT54" s="191"/>
      <c r="CU54" s="192">
        <v>48</v>
      </c>
      <c r="CV54" s="189" t="s">
        <v>42</v>
      </c>
      <c r="CW54" s="190">
        <v>100</v>
      </c>
      <c r="CX54" s="190">
        <v>15000</v>
      </c>
      <c r="CY54" s="190">
        <v>0</v>
      </c>
      <c r="CZ54" s="190">
        <f t="shared" si="16"/>
        <v>15000</v>
      </c>
      <c r="DA54" s="191"/>
      <c r="DB54" s="192">
        <v>48</v>
      </c>
      <c r="DC54" s="189" t="s">
        <v>42</v>
      </c>
      <c r="DD54" s="190">
        <v>150</v>
      </c>
      <c r="DE54" s="190">
        <v>22500</v>
      </c>
      <c r="DF54" s="190">
        <v>0</v>
      </c>
      <c r="DG54" s="190">
        <f t="shared" si="17"/>
        <v>22500</v>
      </c>
      <c r="DH54" s="191"/>
      <c r="DI54" s="192">
        <v>48</v>
      </c>
      <c r="DJ54" s="189" t="s">
        <v>42</v>
      </c>
      <c r="DK54" s="190">
        <v>0</v>
      </c>
      <c r="DL54" s="190">
        <v>0</v>
      </c>
      <c r="DM54" s="190">
        <v>0</v>
      </c>
      <c r="DN54" s="190">
        <f t="shared" si="18"/>
        <v>0</v>
      </c>
      <c r="DO54" s="191"/>
      <c r="DP54" s="192">
        <v>48</v>
      </c>
      <c r="DQ54" s="189" t="s">
        <v>42</v>
      </c>
      <c r="DR54" s="190">
        <v>0</v>
      </c>
      <c r="DS54" s="190">
        <v>0</v>
      </c>
      <c r="DT54" s="190">
        <v>0</v>
      </c>
      <c r="DU54" s="190">
        <f t="shared" si="19"/>
        <v>0</v>
      </c>
      <c r="DV54" s="191"/>
      <c r="DW54" s="192">
        <v>48</v>
      </c>
      <c r="DX54" s="189" t="s">
        <v>42</v>
      </c>
      <c r="DY54" s="190">
        <v>100</v>
      </c>
      <c r="DZ54" s="190">
        <v>10000</v>
      </c>
      <c r="EA54" s="190">
        <v>0</v>
      </c>
      <c r="EB54" s="190">
        <f t="shared" si="20"/>
        <v>10000</v>
      </c>
      <c r="EC54" s="191"/>
      <c r="ED54" s="192">
        <v>48</v>
      </c>
      <c r="EE54" s="189" t="s">
        <v>42</v>
      </c>
      <c r="EF54" s="190">
        <v>0</v>
      </c>
      <c r="EG54" s="190">
        <v>0</v>
      </c>
      <c r="EH54" s="190">
        <v>0</v>
      </c>
      <c r="EI54" s="190">
        <f t="shared" si="21"/>
        <v>0</v>
      </c>
      <c r="EJ54" s="191"/>
      <c r="EK54" s="192">
        <v>48</v>
      </c>
      <c r="EL54" s="189" t="s">
        <v>42</v>
      </c>
      <c r="EM54" s="190">
        <v>0</v>
      </c>
      <c r="EN54" s="190">
        <v>0</v>
      </c>
      <c r="EO54" s="190">
        <v>0</v>
      </c>
      <c r="EP54" s="190">
        <f t="shared" si="22"/>
        <v>0</v>
      </c>
      <c r="EQ54" s="191"/>
      <c r="ER54" s="192">
        <v>48</v>
      </c>
      <c r="ES54" s="189" t="s">
        <v>42</v>
      </c>
      <c r="ET54" s="190">
        <v>0</v>
      </c>
      <c r="EU54" s="190">
        <v>0</v>
      </c>
      <c r="EV54" s="190">
        <v>0</v>
      </c>
      <c r="EW54" s="190">
        <f t="shared" si="23"/>
        <v>0</v>
      </c>
      <c r="EX54" s="191"/>
      <c r="EY54" s="192">
        <v>48</v>
      </c>
      <c r="EZ54" s="189" t="s">
        <v>42</v>
      </c>
      <c r="FA54" s="190">
        <v>0</v>
      </c>
      <c r="FB54" s="190">
        <v>0</v>
      </c>
      <c r="FC54" s="190">
        <v>0</v>
      </c>
      <c r="FD54" s="190">
        <f t="shared" si="24"/>
        <v>0</v>
      </c>
      <c r="FE54" s="191"/>
      <c r="FF54" s="192">
        <v>48</v>
      </c>
      <c r="FG54" s="189" t="s">
        <v>42</v>
      </c>
      <c r="FH54" s="190">
        <v>0</v>
      </c>
      <c r="FI54" s="190">
        <v>0</v>
      </c>
      <c r="FJ54" s="190">
        <v>0</v>
      </c>
      <c r="FK54" s="190">
        <f t="shared" si="25"/>
        <v>0</v>
      </c>
      <c r="FL54" s="191"/>
      <c r="FM54" s="192">
        <v>48</v>
      </c>
      <c r="FN54" s="189" t="s">
        <v>42</v>
      </c>
      <c r="FO54" s="190">
        <v>0</v>
      </c>
      <c r="FP54" s="190">
        <v>0</v>
      </c>
      <c r="FQ54" s="190">
        <v>0</v>
      </c>
      <c r="FR54" s="190">
        <f t="shared" si="26"/>
        <v>0</v>
      </c>
      <c r="FS54" s="191"/>
      <c r="FT54" s="192">
        <v>48</v>
      </c>
      <c r="FU54" s="189" t="s">
        <v>42</v>
      </c>
      <c r="FV54" s="190">
        <v>0</v>
      </c>
      <c r="FW54" s="190">
        <v>0</v>
      </c>
      <c r="FX54" s="190">
        <v>0</v>
      </c>
      <c r="FY54" s="190">
        <f t="shared" si="27"/>
        <v>0</v>
      </c>
      <c r="FZ54" s="191"/>
      <c r="GA54" s="192">
        <v>48</v>
      </c>
      <c r="GB54" s="189" t="s">
        <v>42</v>
      </c>
      <c r="GC54" s="190">
        <v>0</v>
      </c>
      <c r="GD54" s="190">
        <v>0</v>
      </c>
      <c r="GE54" s="190">
        <v>0</v>
      </c>
      <c r="GF54" s="190">
        <f t="shared" si="28"/>
        <v>0</v>
      </c>
      <c r="GG54" s="191"/>
      <c r="GH54" s="192">
        <v>48</v>
      </c>
      <c r="GI54" s="189" t="s">
        <v>42</v>
      </c>
      <c r="GJ54" s="190">
        <v>0</v>
      </c>
      <c r="GK54" s="190">
        <v>0</v>
      </c>
      <c r="GL54" s="190">
        <v>0</v>
      </c>
      <c r="GM54" s="190">
        <f t="shared" si="29"/>
        <v>0</v>
      </c>
      <c r="GN54" s="191"/>
      <c r="GO54" s="192">
        <v>48</v>
      </c>
      <c r="GP54" s="189" t="s">
        <v>42</v>
      </c>
      <c r="GQ54" s="190">
        <v>0</v>
      </c>
      <c r="GR54" s="190">
        <v>0</v>
      </c>
      <c r="GS54" s="190">
        <v>0</v>
      </c>
      <c r="GT54" s="190">
        <f t="shared" si="30"/>
        <v>0</v>
      </c>
      <c r="GU54" s="191"/>
      <c r="GV54" s="192">
        <v>48</v>
      </c>
      <c r="GW54" s="189" t="s">
        <v>42</v>
      </c>
      <c r="GX54" s="190">
        <v>0</v>
      </c>
      <c r="GY54" s="190">
        <v>0</v>
      </c>
      <c r="GZ54" s="190">
        <v>0</v>
      </c>
      <c r="HA54" s="190">
        <f t="shared" si="31"/>
        <v>0</v>
      </c>
      <c r="HB54" s="191"/>
      <c r="HC54" s="192">
        <v>48</v>
      </c>
      <c r="HD54" s="189" t="s">
        <v>42</v>
      </c>
      <c r="HE54" s="190">
        <v>0</v>
      </c>
      <c r="HF54" s="190">
        <v>0</v>
      </c>
      <c r="HG54" s="190">
        <v>0</v>
      </c>
      <c r="HH54" s="190">
        <f t="shared" si="32"/>
        <v>0</v>
      </c>
      <c r="HI54" s="191"/>
      <c r="HJ54" s="192">
        <v>48</v>
      </c>
      <c r="HK54" s="189" t="s">
        <v>42</v>
      </c>
      <c r="HL54" s="190"/>
      <c r="HM54" s="190"/>
      <c r="HN54" s="190"/>
      <c r="HO54" s="190">
        <f t="shared" si="33"/>
        <v>0</v>
      </c>
      <c r="HP54" s="191"/>
      <c r="HQ54" s="192">
        <v>48</v>
      </c>
      <c r="HR54" s="189" t="s">
        <v>42</v>
      </c>
      <c r="HS54" s="190"/>
      <c r="HT54" s="190"/>
      <c r="HU54" s="190">
        <v>0</v>
      </c>
      <c r="HV54" s="190">
        <f t="shared" si="34"/>
        <v>0</v>
      </c>
      <c r="HW54" s="191"/>
      <c r="HX54" s="192">
        <v>48</v>
      </c>
      <c r="HY54" s="189" t="s">
        <v>42</v>
      </c>
      <c r="HZ54" s="190">
        <v>0</v>
      </c>
      <c r="IA54" s="190">
        <v>0</v>
      </c>
      <c r="IB54" s="190">
        <v>0</v>
      </c>
      <c r="IC54" s="190">
        <f t="shared" si="35"/>
        <v>0</v>
      </c>
      <c r="ID54" s="191"/>
      <c r="IE54" s="192">
        <v>48</v>
      </c>
      <c r="IF54" s="189" t="s">
        <v>42</v>
      </c>
      <c r="IG54" s="190">
        <v>0</v>
      </c>
      <c r="IH54" s="190">
        <v>0</v>
      </c>
      <c r="II54" s="190">
        <v>0</v>
      </c>
      <c r="IJ54" s="190">
        <f t="shared" si="36"/>
        <v>0</v>
      </c>
      <c r="IK54" s="191"/>
      <c r="IL54" s="192">
        <v>48</v>
      </c>
      <c r="IM54" s="189" t="s">
        <v>42</v>
      </c>
      <c r="IN54" s="190">
        <v>0</v>
      </c>
      <c r="IO54" s="190">
        <v>0</v>
      </c>
      <c r="IP54" s="190">
        <v>0</v>
      </c>
      <c r="IQ54" s="190">
        <f t="shared" si="37"/>
        <v>0</v>
      </c>
      <c r="IR54" s="191"/>
      <c r="IS54" s="192">
        <v>48</v>
      </c>
      <c r="IT54" s="189" t="s">
        <v>42</v>
      </c>
      <c r="IU54" s="190">
        <v>0</v>
      </c>
      <c r="IV54" s="190">
        <v>0</v>
      </c>
      <c r="IW54" s="190">
        <v>0</v>
      </c>
      <c r="IX54" s="190">
        <f t="shared" si="38"/>
        <v>0</v>
      </c>
      <c r="IY54" s="191"/>
      <c r="IZ54" s="192">
        <v>48</v>
      </c>
      <c r="JA54" s="189" t="s">
        <v>42</v>
      </c>
      <c r="JB54" s="190">
        <v>0</v>
      </c>
      <c r="JC54" s="190">
        <v>0</v>
      </c>
      <c r="JD54" s="190">
        <v>0</v>
      </c>
      <c r="JE54" s="190">
        <f t="shared" si="39"/>
        <v>0</v>
      </c>
      <c r="JF54" s="191"/>
      <c r="JG54" s="192">
        <v>48</v>
      </c>
      <c r="JH54" s="189" t="s">
        <v>42</v>
      </c>
      <c r="JI54" s="190">
        <v>0</v>
      </c>
      <c r="JJ54" s="190">
        <v>0</v>
      </c>
      <c r="JK54" s="190">
        <v>0</v>
      </c>
      <c r="JL54" s="190">
        <f t="shared" si="40"/>
        <v>0</v>
      </c>
      <c r="JM54" s="191"/>
      <c r="JN54" s="192">
        <v>48</v>
      </c>
      <c r="JO54" s="189" t="s">
        <v>42</v>
      </c>
      <c r="JP54" s="190">
        <v>0</v>
      </c>
      <c r="JQ54" s="190">
        <v>0</v>
      </c>
      <c r="JR54" s="190">
        <v>0</v>
      </c>
      <c r="JS54" s="190">
        <f t="shared" si="41"/>
        <v>0</v>
      </c>
      <c r="JT54" s="191"/>
      <c r="JU54" s="192">
        <v>48</v>
      </c>
      <c r="JV54" s="189" t="s">
        <v>42</v>
      </c>
      <c r="JW54" s="190">
        <v>0</v>
      </c>
      <c r="JX54" s="190">
        <v>0</v>
      </c>
      <c r="JY54" s="190">
        <v>0</v>
      </c>
      <c r="JZ54" s="190">
        <f t="shared" si="42"/>
        <v>0</v>
      </c>
      <c r="KA54" s="191"/>
      <c r="KB54" s="192">
        <v>48</v>
      </c>
      <c r="KC54" s="189" t="s">
        <v>42</v>
      </c>
      <c r="KD54" s="190">
        <v>0</v>
      </c>
      <c r="KE54" s="190">
        <v>0</v>
      </c>
      <c r="KF54" s="190">
        <v>0</v>
      </c>
      <c r="KG54" s="190">
        <f t="shared" si="43"/>
        <v>0</v>
      </c>
      <c r="KH54" s="191"/>
      <c r="KI54" s="192">
        <v>48</v>
      </c>
      <c r="KJ54" s="189" t="s">
        <v>42</v>
      </c>
      <c r="KK54" s="190">
        <v>0</v>
      </c>
      <c r="KL54" s="190">
        <v>0</v>
      </c>
      <c r="KM54" s="190">
        <v>0</v>
      </c>
      <c r="KN54" s="190">
        <f t="shared" si="44"/>
        <v>0</v>
      </c>
      <c r="KO54" s="191"/>
      <c r="KP54" s="192">
        <v>48</v>
      </c>
      <c r="KQ54" s="189" t="s">
        <v>42</v>
      </c>
      <c r="KR54" s="190">
        <v>0</v>
      </c>
      <c r="KS54" s="190">
        <v>0</v>
      </c>
      <c r="KT54" s="190">
        <v>0</v>
      </c>
      <c r="KU54" s="190">
        <f t="shared" si="45"/>
        <v>0</v>
      </c>
      <c r="KV54" s="191"/>
      <c r="KW54" s="192">
        <v>48</v>
      </c>
      <c r="KX54" s="189" t="s">
        <v>42</v>
      </c>
      <c r="KY54" s="190">
        <v>0</v>
      </c>
      <c r="KZ54" s="190">
        <v>0</v>
      </c>
      <c r="LA54" s="190">
        <v>0</v>
      </c>
      <c r="LB54" s="190">
        <f t="shared" si="46"/>
        <v>0</v>
      </c>
      <c r="LC54" s="191"/>
      <c r="LD54" s="192">
        <v>48</v>
      </c>
      <c r="LE54" s="189" t="s">
        <v>42</v>
      </c>
      <c r="LF54" s="190">
        <v>0</v>
      </c>
      <c r="LG54" s="190">
        <v>0</v>
      </c>
      <c r="LH54" s="190">
        <v>0</v>
      </c>
      <c r="LI54" s="190">
        <f t="shared" si="47"/>
        <v>0</v>
      </c>
      <c r="LJ54" s="191"/>
      <c r="LK54" s="192">
        <v>48</v>
      </c>
      <c r="LL54" s="189" t="s">
        <v>42</v>
      </c>
      <c r="LM54" s="190">
        <v>0</v>
      </c>
      <c r="LN54" s="190">
        <v>0</v>
      </c>
      <c r="LO54" s="190">
        <v>0</v>
      </c>
      <c r="LP54" s="190">
        <f t="shared" si="48"/>
        <v>0</v>
      </c>
      <c r="LQ54" s="191"/>
      <c r="LR54" s="192">
        <v>48</v>
      </c>
      <c r="LS54" s="189" t="s">
        <v>42</v>
      </c>
      <c r="LT54" s="190">
        <v>0</v>
      </c>
      <c r="LU54" s="190">
        <v>0</v>
      </c>
      <c r="LV54" s="190">
        <v>0</v>
      </c>
      <c r="LW54" s="190">
        <f t="shared" si="49"/>
        <v>0</v>
      </c>
      <c r="LX54" s="191"/>
      <c r="LY54" s="192">
        <v>48</v>
      </c>
      <c r="LZ54" s="189" t="s">
        <v>42</v>
      </c>
      <c r="MA54" s="190">
        <v>0</v>
      </c>
      <c r="MB54" s="190">
        <v>0</v>
      </c>
      <c r="MC54" s="190">
        <v>0</v>
      </c>
      <c r="MD54" s="190">
        <f t="shared" si="50"/>
        <v>0</v>
      </c>
      <c r="ME54" s="191"/>
      <c r="MF54" s="192">
        <v>48</v>
      </c>
      <c r="MG54" s="189" t="s">
        <v>42</v>
      </c>
      <c r="MH54" s="190">
        <v>0</v>
      </c>
      <c r="MI54" s="190">
        <v>0</v>
      </c>
      <c r="MJ54" s="190">
        <v>0</v>
      </c>
      <c r="MK54" s="190">
        <f t="shared" si="51"/>
        <v>0</v>
      </c>
      <c r="ML54" s="191"/>
      <c r="MM54" s="192">
        <v>48</v>
      </c>
      <c r="MN54" s="189" t="s">
        <v>42</v>
      </c>
      <c r="MO54" s="190">
        <v>0</v>
      </c>
      <c r="MP54" s="190">
        <v>0</v>
      </c>
      <c r="MQ54" s="190">
        <v>0</v>
      </c>
      <c r="MR54" s="190">
        <f t="shared" si="52"/>
        <v>0</v>
      </c>
      <c r="MS54" s="191"/>
      <c r="MT54" s="192">
        <v>48</v>
      </c>
      <c r="MU54" s="189" t="s">
        <v>42</v>
      </c>
      <c r="MV54" s="190">
        <v>0</v>
      </c>
      <c r="MW54" s="190">
        <v>0</v>
      </c>
      <c r="MX54" s="190">
        <v>0</v>
      </c>
      <c r="MY54" s="190">
        <f t="shared" si="53"/>
        <v>0</v>
      </c>
      <c r="MZ54" s="191"/>
      <c r="NA54" s="192">
        <v>48</v>
      </c>
      <c r="NB54" s="189" t="s">
        <v>42</v>
      </c>
      <c r="NC54" s="190">
        <v>0</v>
      </c>
      <c r="ND54" s="190">
        <f t="shared" si="54"/>
        <v>1527500</v>
      </c>
      <c r="NE54" s="190">
        <f t="shared" si="0"/>
        <v>0</v>
      </c>
      <c r="NF54" s="190">
        <f t="shared" si="1"/>
        <v>1527500</v>
      </c>
      <c r="NG54" s="9"/>
    </row>
    <row r="55" spans="1:371" ht="15.75" hidden="1">
      <c r="A55" s="188">
        <v>49</v>
      </c>
      <c r="B55" s="189" t="s">
        <v>43</v>
      </c>
      <c r="C55" s="190">
        <v>0</v>
      </c>
      <c r="D55" s="190">
        <v>0</v>
      </c>
      <c r="E55" s="190">
        <v>0</v>
      </c>
      <c r="F55" s="190">
        <f t="shared" si="2"/>
        <v>0</v>
      </c>
      <c r="G55" s="191"/>
      <c r="H55" s="192">
        <v>49</v>
      </c>
      <c r="I55" s="189" t="s">
        <v>43</v>
      </c>
      <c r="J55" s="190">
        <v>7500</v>
      </c>
      <c r="K55" s="190">
        <v>4100000</v>
      </c>
      <c r="L55" s="190">
        <v>0</v>
      </c>
      <c r="M55" s="190">
        <f t="shared" si="3"/>
        <v>4100000</v>
      </c>
      <c r="N55" s="191"/>
      <c r="O55" s="192">
        <v>49</v>
      </c>
      <c r="P55" s="189" t="s">
        <v>43</v>
      </c>
      <c r="Q55" s="190">
        <v>0</v>
      </c>
      <c r="R55" s="190">
        <v>0</v>
      </c>
      <c r="S55" s="190">
        <v>0</v>
      </c>
      <c r="T55" s="190">
        <f t="shared" si="4"/>
        <v>0</v>
      </c>
      <c r="U55" s="191"/>
      <c r="V55" s="192">
        <v>49</v>
      </c>
      <c r="W55" s="189" t="s">
        <v>43</v>
      </c>
      <c r="X55" s="190">
        <v>0</v>
      </c>
      <c r="Y55" s="190">
        <v>0</v>
      </c>
      <c r="Z55" s="190">
        <v>0</v>
      </c>
      <c r="AA55" s="190">
        <f t="shared" si="5"/>
        <v>0</v>
      </c>
      <c r="AB55" s="191"/>
      <c r="AC55" s="192">
        <v>49</v>
      </c>
      <c r="AD55" s="189" t="s">
        <v>43</v>
      </c>
      <c r="AE55" s="190">
        <v>0</v>
      </c>
      <c r="AF55" s="190">
        <v>0</v>
      </c>
      <c r="AG55" s="190">
        <v>0</v>
      </c>
      <c r="AH55" s="190">
        <f t="shared" si="6"/>
        <v>0</v>
      </c>
      <c r="AI55" s="191"/>
      <c r="AJ55" s="192">
        <v>49</v>
      </c>
      <c r="AK55" s="189" t="s">
        <v>43</v>
      </c>
      <c r="AL55" s="190">
        <v>100</v>
      </c>
      <c r="AM55" s="190">
        <v>15000</v>
      </c>
      <c r="AN55" s="190">
        <v>0</v>
      </c>
      <c r="AO55" s="190">
        <f t="shared" si="7"/>
        <v>15000</v>
      </c>
      <c r="AP55" s="191"/>
      <c r="AQ55" s="192">
        <v>49</v>
      </c>
      <c r="AR55" s="189" t="s">
        <v>43</v>
      </c>
      <c r="AS55" s="209">
        <v>0</v>
      </c>
      <c r="AT55" s="190">
        <v>0</v>
      </c>
      <c r="AU55" s="190">
        <v>0</v>
      </c>
      <c r="AV55" s="190">
        <f t="shared" si="8"/>
        <v>0</v>
      </c>
      <c r="AW55" s="191"/>
      <c r="AX55" s="192">
        <v>49</v>
      </c>
      <c r="AY55" s="189" t="s">
        <v>43</v>
      </c>
      <c r="AZ55" s="190">
        <v>0</v>
      </c>
      <c r="BA55" s="190">
        <v>0</v>
      </c>
      <c r="BB55" s="190">
        <v>0</v>
      </c>
      <c r="BC55" s="190">
        <f t="shared" si="9"/>
        <v>0</v>
      </c>
      <c r="BD55" s="191"/>
      <c r="BE55" s="192">
        <v>49</v>
      </c>
      <c r="BF55" s="189" t="s">
        <v>43</v>
      </c>
      <c r="BG55" s="190">
        <v>0</v>
      </c>
      <c r="BH55" s="190">
        <v>0</v>
      </c>
      <c r="BI55" s="190">
        <v>0</v>
      </c>
      <c r="BJ55" s="190">
        <f t="shared" si="10"/>
        <v>0</v>
      </c>
      <c r="BK55" s="191"/>
      <c r="BL55" s="192">
        <v>49</v>
      </c>
      <c r="BM55" s="189" t="s">
        <v>43</v>
      </c>
      <c r="BN55" s="190">
        <v>0</v>
      </c>
      <c r="BO55" s="190">
        <v>0</v>
      </c>
      <c r="BP55" s="190">
        <v>0</v>
      </c>
      <c r="BQ55" s="190">
        <f t="shared" si="11"/>
        <v>0</v>
      </c>
      <c r="BR55" s="191"/>
      <c r="BS55" s="192">
        <v>49</v>
      </c>
      <c r="BT55" s="189" t="s">
        <v>43</v>
      </c>
      <c r="BU55" s="190">
        <v>0</v>
      </c>
      <c r="BV55" s="190">
        <v>0</v>
      </c>
      <c r="BW55" s="190">
        <v>0</v>
      </c>
      <c r="BX55" s="190">
        <f t="shared" si="12"/>
        <v>0</v>
      </c>
      <c r="BY55" s="191"/>
      <c r="BZ55" s="192">
        <v>49</v>
      </c>
      <c r="CA55" s="189" t="s">
        <v>43</v>
      </c>
      <c r="CB55" s="190">
        <v>0</v>
      </c>
      <c r="CC55" s="190">
        <v>0</v>
      </c>
      <c r="CD55" s="190">
        <v>0</v>
      </c>
      <c r="CE55" s="190">
        <f t="shared" si="13"/>
        <v>0</v>
      </c>
      <c r="CF55" s="191"/>
      <c r="CG55" s="192">
        <v>49</v>
      </c>
      <c r="CH55" s="189" t="s">
        <v>43</v>
      </c>
      <c r="CI55" s="190">
        <v>0</v>
      </c>
      <c r="CJ55" s="190">
        <v>0</v>
      </c>
      <c r="CK55" s="190">
        <v>0</v>
      </c>
      <c r="CL55" s="190">
        <f t="shared" si="14"/>
        <v>0</v>
      </c>
      <c r="CM55" s="191"/>
      <c r="CN55" s="192">
        <v>49</v>
      </c>
      <c r="CO55" s="189" t="s">
        <v>43</v>
      </c>
      <c r="CP55" s="190">
        <v>0</v>
      </c>
      <c r="CQ55" s="190">
        <v>0</v>
      </c>
      <c r="CR55" s="190">
        <v>0</v>
      </c>
      <c r="CS55" s="190">
        <f t="shared" si="15"/>
        <v>0</v>
      </c>
      <c r="CT55" s="191"/>
      <c r="CU55" s="192">
        <v>49</v>
      </c>
      <c r="CV55" s="189" t="s">
        <v>43</v>
      </c>
      <c r="CW55" s="190">
        <v>100</v>
      </c>
      <c r="CX55" s="190">
        <v>15000</v>
      </c>
      <c r="CY55" s="190">
        <v>0</v>
      </c>
      <c r="CZ55" s="190">
        <f t="shared" si="16"/>
        <v>15000</v>
      </c>
      <c r="DA55" s="191"/>
      <c r="DB55" s="192">
        <v>49</v>
      </c>
      <c r="DC55" s="189" t="s">
        <v>43</v>
      </c>
      <c r="DD55" s="190">
        <v>150</v>
      </c>
      <c r="DE55" s="190">
        <v>22500</v>
      </c>
      <c r="DF55" s="190">
        <v>0</v>
      </c>
      <c r="DG55" s="190">
        <f t="shared" si="17"/>
        <v>22500</v>
      </c>
      <c r="DH55" s="191"/>
      <c r="DI55" s="192">
        <v>49</v>
      </c>
      <c r="DJ55" s="189" t="s">
        <v>43</v>
      </c>
      <c r="DK55" s="190">
        <v>0</v>
      </c>
      <c r="DL55" s="190">
        <v>0</v>
      </c>
      <c r="DM55" s="190">
        <v>0</v>
      </c>
      <c r="DN55" s="190">
        <f t="shared" si="18"/>
        <v>0</v>
      </c>
      <c r="DO55" s="191"/>
      <c r="DP55" s="192">
        <v>49</v>
      </c>
      <c r="DQ55" s="189" t="s">
        <v>43</v>
      </c>
      <c r="DR55" s="190">
        <v>0</v>
      </c>
      <c r="DS55" s="190">
        <v>0</v>
      </c>
      <c r="DT55" s="190">
        <v>0</v>
      </c>
      <c r="DU55" s="190">
        <f t="shared" si="19"/>
        <v>0</v>
      </c>
      <c r="DV55" s="191"/>
      <c r="DW55" s="192">
        <v>49</v>
      </c>
      <c r="DX55" s="189" t="s">
        <v>43</v>
      </c>
      <c r="DY55" s="190">
        <v>100</v>
      </c>
      <c r="DZ55" s="190">
        <v>10000</v>
      </c>
      <c r="EA55" s="190">
        <v>0</v>
      </c>
      <c r="EB55" s="190">
        <f t="shared" si="20"/>
        <v>10000</v>
      </c>
      <c r="EC55" s="191"/>
      <c r="ED55" s="192">
        <v>49</v>
      </c>
      <c r="EE55" s="189" t="s">
        <v>43</v>
      </c>
      <c r="EF55" s="190">
        <v>0</v>
      </c>
      <c r="EG55" s="190">
        <v>0</v>
      </c>
      <c r="EH55" s="190">
        <v>0</v>
      </c>
      <c r="EI55" s="190">
        <f t="shared" si="21"/>
        <v>0</v>
      </c>
      <c r="EJ55" s="191"/>
      <c r="EK55" s="192">
        <v>49</v>
      </c>
      <c r="EL55" s="189" t="s">
        <v>43</v>
      </c>
      <c r="EM55" s="190">
        <v>0</v>
      </c>
      <c r="EN55" s="190">
        <v>0</v>
      </c>
      <c r="EO55" s="190">
        <v>0</v>
      </c>
      <c r="EP55" s="190">
        <f t="shared" si="22"/>
        <v>0</v>
      </c>
      <c r="EQ55" s="191"/>
      <c r="ER55" s="192">
        <v>49</v>
      </c>
      <c r="ES55" s="189" t="s">
        <v>43</v>
      </c>
      <c r="ET55" s="190">
        <v>0</v>
      </c>
      <c r="EU55" s="190">
        <v>0</v>
      </c>
      <c r="EV55" s="190">
        <v>0</v>
      </c>
      <c r="EW55" s="190">
        <f t="shared" si="23"/>
        <v>0</v>
      </c>
      <c r="EX55" s="191"/>
      <c r="EY55" s="192">
        <v>49</v>
      </c>
      <c r="EZ55" s="189" t="s">
        <v>43</v>
      </c>
      <c r="FA55" s="190">
        <v>0</v>
      </c>
      <c r="FB55" s="190">
        <v>0</v>
      </c>
      <c r="FC55" s="190">
        <v>0</v>
      </c>
      <c r="FD55" s="190">
        <f t="shared" si="24"/>
        <v>0</v>
      </c>
      <c r="FE55" s="191"/>
      <c r="FF55" s="192">
        <v>49</v>
      </c>
      <c r="FG55" s="189" t="s">
        <v>43</v>
      </c>
      <c r="FH55" s="190">
        <v>0</v>
      </c>
      <c r="FI55" s="190">
        <v>0</v>
      </c>
      <c r="FJ55" s="190">
        <v>0</v>
      </c>
      <c r="FK55" s="190">
        <f t="shared" si="25"/>
        <v>0</v>
      </c>
      <c r="FL55" s="191"/>
      <c r="FM55" s="192">
        <v>49</v>
      </c>
      <c r="FN55" s="189" t="s">
        <v>43</v>
      </c>
      <c r="FO55" s="190">
        <v>0</v>
      </c>
      <c r="FP55" s="190">
        <v>0</v>
      </c>
      <c r="FQ55" s="190">
        <v>0</v>
      </c>
      <c r="FR55" s="190">
        <f t="shared" si="26"/>
        <v>0</v>
      </c>
      <c r="FS55" s="191"/>
      <c r="FT55" s="192">
        <v>49</v>
      </c>
      <c r="FU55" s="189" t="s">
        <v>43</v>
      </c>
      <c r="FV55" s="190">
        <v>0</v>
      </c>
      <c r="FW55" s="190">
        <v>0</v>
      </c>
      <c r="FX55" s="190">
        <v>0</v>
      </c>
      <c r="FY55" s="190">
        <f t="shared" si="27"/>
        <v>0</v>
      </c>
      <c r="FZ55" s="191"/>
      <c r="GA55" s="192">
        <v>49</v>
      </c>
      <c r="GB55" s="189" t="s">
        <v>43</v>
      </c>
      <c r="GC55" s="190">
        <v>0</v>
      </c>
      <c r="GD55" s="190">
        <v>0</v>
      </c>
      <c r="GE55" s="190">
        <v>0</v>
      </c>
      <c r="GF55" s="190">
        <f t="shared" si="28"/>
        <v>0</v>
      </c>
      <c r="GG55" s="191"/>
      <c r="GH55" s="192">
        <v>49</v>
      </c>
      <c r="GI55" s="189" t="s">
        <v>43</v>
      </c>
      <c r="GJ55" s="190">
        <v>0</v>
      </c>
      <c r="GK55" s="190">
        <v>0</v>
      </c>
      <c r="GL55" s="190">
        <v>0</v>
      </c>
      <c r="GM55" s="190">
        <f t="shared" si="29"/>
        <v>0</v>
      </c>
      <c r="GN55" s="191"/>
      <c r="GO55" s="192">
        <v>49</v>
      </c>
      <c r="GP55" s="189" t="s">
        <v>43</v>
      </c>
      <c r="GQ55" s="190">
        <v>0</v>
      </c>
      <c r="GR55" s="190">
        <v>0</v>
      </c>
      <c r="GS55" s="190">
        <v>0</v>
      </c>
      <c r="GT55" s="190">
        <f t="shared" si="30"/>
        <v>0</v>
      </c>
      <c r="GU55" s="191"/>
      <c r="GV55" s="192">
        <v>49</v>
      </c>
      <c r="GW55" s="189" t="s">
        <v>43</v>
      </c>
      <c r="GX55" s="190">
        <v>0</v>
      </c>
      <c r="GY55" s="190">
        <v>0</v>
      </c>
      <c r="GZ55" s="190">
        <v>0</v>
      </c>
      <c r="HA55" s="190">
        <f t="shared" si="31"/>
        <v>0</v>
      </c>
      <c r="HB55" s="191"/>
      <c r="HC55" s="192">
        <v>49</v>
      </c>
      <c r="HD55" s="189" t="s">
        <v>43</v>
      </c>
      <c r="HE55" s="190">
        <v>0</v>
      </c>
      <c r="HF55" s="190">
        <v>0</v>
      </c>
      <c r="HG55" s="190">
        <v>0</v>
      </c>
      <c r="HH55" s="190">
        <f t="shared" si="32"/>
        <v>0</v>
      </c>
      <c r="HI55" s="191"/>
      <c r="HJ55" s="192">
        <v>49</v>
      </c>
      <c r="HK55" s="189" t="s">
        <v>43</v>
      </c>
      <c r="HL55" s="190"/>
      <c r="HM55" s="190"/>
      <c r="HN55" s="190"/>
      <c r="HO55" s="190">
        <f t="shared" si="33"/>
        <v>0</v>
      </c>
      <c r="HP55" s="191"/>
      <c r="HQ55" s="192">
        <v>49</v>
      </c>
      <c r="HR55" s="189" t="s">
        <v>43</v>
      </c>
      <c r="HS55" s="190"/>
      <c r="HT55" s="190"/>
      <c r="HU55" s="190">
        <v>0</v>
      </c>
      <c r="HV55" s="190">
        <f t="shared" si="34"/>
        <v>0</v>
      </c>
      <c r="HW55" s="191"/>
      <c r="HX55" s="192">
        <v>49</v>
      </c>
      <c r="HY55" s="189" t="s">
        <v>43</v>
      </c>
      <c r="HZ55" s="190">
        <v>0</v>
      </c>
      <c r="IA55" s="190">
        <v>0</v>
      </c>
      <c r="IB55" s="190">
        <v>0</v>
      </c>
      <c r="IC55" s="190">
        <f t="shared" si="35"/>
        <v>0</v>
      </c>
      <c r="ID55" s="191"/>
      <c r="IE55" s="192">
        <v>49</v>
      </c>
      <c r="IF55" s="189" t="s">
        <v>43</v>
      </c>
      <c r="IG55" s="190">
        <v>0</v>
      </c>
      <c r="IH55" s="190">
        <v>0</v>
      </c>
      <c r="II55" s="190">
        <v>0</v>
      </c>
      <c r="IJ55" s="190">
        <f t="shared" si="36"/>
        <v>0</v>
      </c>
      <c r="IK55" s="191"/>
      <c r="IL55" s="192">
        <v>49</v>
      </c>
      <c r="IM55" s="189" t="s">
        <v>43</v>
      </c>
      <c r="IN55" s="190">
        <v>0</v>
      </c>
      <c r="IO55" s="190">
        <v>0</v>
      </c>
      <c r="IP55" s="190">
        <v>0</v>
      </c>
      <c r="IQ55" s="190">
        <f t="shared" si="37"/>
        <v>0</v>
      </c>
      <c r="IR55" s="191"/>
      <c r="IS55" s="192">
        <v>49</v>
      </c>
      <c r="IT55" s="189" t="s">
        <v>43</v>
      </c>
      <c r="IU55" s="190">
        <v>0</v>
      </c>
      <c r="IV55" s="190">
        <v>0</v>
      </c>
      <c r="IW55" s="190">
        <v>0</v>
      </c>
      <c r="IX55" s="190">
        <f t="shared" si="38"/>
        <v>0</v>
      </c>
      <c r="IY55" s="191"/>
      <c r="IZ55" s="192">
        <v>49</v>
      </c>
      <c r="JA55" s="189" t="s">
        <v>43</v>
      </c>
      <c r="JB55" s="190">
        <v>0</v>
      </c>
      <c r="JC55" s="190">
        <v>0</v>
      </c>
      <c r="JD55" s="190">
        <v>0</v>
      </c>
      <c r="JE55" s="190">
        <f t="shared" si="39"/>
        <v>0</v>
      </c>
      <c r="JF55" s="191"/>
      <c r="JG55" s="192">
        <v>49</v>
      </c>
      <c r="JH55" s="189" t="s">
        <v>43</v>
      </c>
      <c r="JI55" s="190">
        <v>0</v>
      </c>
      <c r="JJ55" s="190">
        <v>0</v>
      </c>
      <c r="JK55" s="190">
        <v>0</v>
      </c>
      <c r="JL55" s="190">
        <f t="shared" si="40"/>
        <v>0</v>
      </c>
      <c r="JM55" s="191"/>
      <c r="JN55" s="192">
        <v>49</v>
      </c>
      <c r="JO55" s="189" t="s">
        <v>43</v>
      </c>
      <c r="JP55" s="190">
        <v>0</v>
      </c>
      <c r="JQ55" s="190">
        <v>0</v>
      </c>
      <c r="JR55" s="190">
        <v>0</v>
      </c>
      <c r="JS55" s="190">
        <f t="shared" si="41"/>
        <v>0</v>
      </c>
      <c r="JT55" s="191"/>
      <c r="JU55" s="192">
        <v>49</v>
      </c>
      <c r="JV55" s="189" t="s">
        <v>43</v>
      </c>
      <c r="JW55" s="190">
        <v>0</v>
      </c>
      <c r="JX55" s="190">
        <v>0</v>
      </c>
      <c r="JY55" s="190">
        <v>0</v>
      </c>
      <c r="JZ55" s="190">
        <f t="shared" si="42"/>
        <v>0</v>
      </c>
      <c r="KA55" s="191"/>
      <c r="KB55" s="192">
        <v>49</v>
      </c>
      <c r="KC55" s="189" t="s">
        <v>43</v>
      </c>
      <c r="KD55" s="190">
        <v>0</v>
      </c>
      <c r="KE55" s="190">
        <v>0</v>
      </c>
      <c r="KF55" s="190">
        <v>0</v>
      </c>
      <c r="KG55" s="190">
        <f t="shared" si="43"/>
        <v>0</v>
      </c>
      <c r="KH55" s="191"/>
      <c r="KI55" s="192">
        <v>49</v>
      </c>
      <c r="KJ55" s="189" t="s">
        <v>43</v>
      </c>
      <c r="KK55" s="190">
        <v>0</v>
      </c>
      <c r="KL55" s="190">
        <v>0</v>
      </c>
      <c r="KM55" s="190">
        <v>0</v>
      </c>
      <c r="KN55" s="190">
        <f t="shared" si="44"/>
        <v>0</v>
      </c>
      <c r="KO55" s="191"/>
      <c r="KP55" s="192">
        <v>49</v>
      </c>
      <c r="KQ55" s="189" t="s">
        <v>43</v>
      </c>
      <c r="KR55" s="190">
        <v>0</v>
      </c>
      <c r="KS55" s="190">
        <v>0</v>
      </c>
      <c r="KT55" s="190">
        <v>0</v>
      </c>
      <c r="KU55" s="190">
        <f t="shared" si="45"/>
        <v>0</v>
      </c>
      <c r="KV55" s="191"/>
      <c r="KW55" s="192">
        <v>49</v>
      </c>
      <c r="KX55" s="189" t="s">
        <v>43</v>
      </c>
      <c r="KY55" s="190">
        <v>0</v>
      </c>
      <c r="KZ55" s="190">
        <v>0</v>
      </c>
      <c r="LA55" s="190">
        <v>0</v>
      </c>
      <c r="LB55" s="190">
        <f t="shared" si="46"/>
        <v>0</v>
      </c>
      <c r="LC55" s="191"/>
      <c r="LD55" s="192">
        <v>49</v>
      </c>
      <c r="LE55" s="189" t="s">
        <v>43</v>
      </c>
      <c r="LF55" s="190">
        <v>0</v>
      </c>
      <c r="LG55" s="190">
        <v>0</v>
      </c>
      <c r="LH55" s="190">
        <v>0</v>
      </c>
      <c r="LI55" s="190">
        <f t="shared" si="47"/>
        <v>0</v>
      </c>
      <c r="LJ55" s="191"/>
      <c r="LK55" s="192">
        <v>49</v>
      </c>
      <c r="LL55" s="189" t="s">
        <v>43</v>
      </c>
      <c r="LM55" s="190">
        <v>0</v>
      </c>
      <c r="LN55" s="190">
        <v>0</v>
      </c>
      <c r="LO55" s="190">
        <v>0</v>
      </c>
      <c r="LP55" s="190">
        <f t="shared" si="48"/>
        <v>0</v>
      </c>
      <c r="LQ55" s="191"/>
      <c r="LR55" s="192">
        <v>49</v>
      </c>
      <c r="LS55" s="189" t="s">
        <v>43</v>
      </c>
      <c r="LT55" s="190">
        <v>0</v>
      </c>
      <c r="LU55" s="190">
        <v>0</v>
      </c>
      <c r="LV55" s="190">
        <v>0</v>
      </c>
      <c r="LW55" s="190">
        <f t="shared" si="49"/>
        <v>0</v>
      </c>
      <c r="LX55" s="191"/>
      <c r="LY55" s="192">
        <v>49</v>
      </c>
      <c r="LZ55" s="189" t="s">
        <v>43</v>
      </c>
      <c r="MA55" s="190">
        <v>0</v>
      </c>
      <c r="MB55" s="190">
        <v>0</v>
      </c>
      <c r="MC55" s="190">
        <v>0</v>
      </c>
      <c r="MD55" s="190">
        <f t="shared" si="50"/>
        <v>0</v>
      </c>
      <c r="ME55" s="191"/>
      <c r="MF55" s="192">
        <v>49</v>
      </c>
      <c r="MG55" s="189" t="s">
        <v>43</v>
      </c>
      <c r="MH55" s="190">
        <v>0</v>
      </c>
      <c r="MI55" s="190">
        <v>0</v>
      </c>
      <c r="MJ55" s="190">
        <v>0</v>
      </c>
      <c r="MK55" s="190">
        <f t="shared" si="51"/>
        <v>0</v>
      </c>
      <c r="ML55" s="191"/>
      <c r="MM55" s="192">
        <v>49</v>
      </c>
      <c r="MN55" s="189" t="s">
        <v>43</v>
      </c>
      <c r="MO55" s="190">
        <v>0</v>
      </c>
      <c r="MP55" s="190">
        <v>0</v>
      </c>
      <c r="MQ55" s="190">
        <v>0</v>
      </c>
      <c r="MR55" s="190">
        <f t="shared" si="52"/>
        <v>0</v>
      </c>
      <c r="MS55" s="191"/>
      <c r="MT55" s="192">
        <v>49</v>
      </c>
      <c r="MU55" s="189" t="s">
        <v>43</v>
      </c>
      <c r="MV55" s="190">
        <v>0</v>
      </c>
      <c r="MW55" s="190">
        <v>0</v>
      </c>
      <c r="MX55" s="190">
        <v>0</v>
      </c>
      <c r="MY55" s="190">
        <f t="shared" si="53"/>
        <v>0</v>
      </c>
      <c r="MZ55" s="191"/>
      <c r="NA55" s="192">
        <v>49</v>
      </c>
      <c r="NB55" s="189" t="s">
        <v>43</v>
      </c>
      <c r="NC55" s="190">
        <v>0</v>
      </c>
      <c r="ND55" s="190">
        <f t="shared" si="54"/>
        <v>4162500</v>
      </c>
      <c r="NE55" s="190">
        <f t="shared" si="0"/>
        <v>0</v>
      </c>
      <c r="NF55" s="190">
        <f t="shared" si="1"/>
        <v>4162500</v>
      </c>
      <c r="NG55" s="9"/>
    </row>
    <row r="56" spans="1:371" ht="15.75" hidden="1">
      <c r="A56" s="188">
        <v>50</v>
      </c>
      <c r="B56" s="189" t="s">
        <v>44</v>
      </c>
      <c r="C56" s="190">
        <v>0</v>
      </c>
      <c r="D56" s="190">
        <v>0</v>
      </c>
      <c r="E56" s="190">
        <v>0</v>
      </c>
      <c r="F56" s="190">
        <f t="shared" si="2"/>
        <v>0</v>
      </c>
      <c r="G56" s="191"/>
      <c r="H56" s="192">
        <v>50</v>
      </c>
      <c r="I56" s="189" t="s">
        <v>44</v>
      </c>
      <c r="J56" s="190">
        <v>4500</v>
      </c>
      <c r="K56" s="190">
        <v>2400000</v>
      </c>
      <c r="L56" s="190">
        <v>0</v>
      </c>
      <c r="M56" s="190">
        <f t="shared" si="3"/>
        <v>2400000</v>
      </c>
      <c r="N56" s="191"/>
      <c r="O56" s="192">
        <v>50</v>
      </c>
      <c r="P56" s="189" t="s">
        <v>44</v>
      </c>
      <c r="Q56" s="190">
        <v>0</v>
      </c>
      <c r="R56" s="190">
        <v>0</v>
      </c>
      <c r="S56" s="190">
        <v>0</v>
      </c>
      <c r="T56" s="190">
        <f t="shared" si="4"/>
        <v>0</v>
      </c>
      <c r="U56" s="191"/>
      <c r="V56" s="192">
        <v>50</v>
      </c>
      <c r="W56" s="189" t="s">
        <v>44</v>
      </c>
      <c r="X56" s="190">
        <v>0</v>
      </c>
      <c r="Y56" s="190">
        <v>0</v>
      </c>
      <c r="Z56" s="190">
        <v>0</v>
      </c>
      <c r="AA56" s="190">
        <f t="shared" si="5"/>
        <v>0</v>
      </c>
      <c r="AB56" s="191"/>
      <c r="AC56" s="192">
        <v>50</v>
      </c>
      <c r="AD56" s="189" t="s">
        <v>44</v>
      </c>
      <c r="AE56" s="190">
        <v>0</v>
      </c>
      <c r="AF56" s="190">
        <v>0</v>
      </c>
      <c r="AG56" s="190">
        <v>0</v>
      </c>
      <c r="AH56" s="190">
        <f t="shared" si="6"/>
        <v>0</v>
      </c>
      <c r="AI56" s="191"/>
      <c r="AJ56" s="192">
        <v>50</v>
      </c>
      <c r="AK56" s="189" t="s">
        <v>44</v>
      </c>
      <c r="AL56" s="190">
        <v>0</v>
      </c>
      <c r="AM56" s="190">
        <v>0</v>
      </c>
      <c r="AN56" s="190">
        <v>0</v>
      </c>
      <c r="AO56" s="190">
        <f t="shared" si="7"/>
        <v>0</v>
      </c>
      <c r="AP56" s="191"/>
      <c r="AQ56" s="192">
        <v>50</v>
      </c>
      <c r="AR56" s="189" t="s">
        <v>44</v>
      </c>
      <c r="AS56" s="209">
        <v>0</v>
      </c>
      <c r="AT56" s="190">
        <v>0</v>
      </c>
      <c r="AU56" s="190">
        <v>0</v>
      </c>
      <c r="AV56" s="190">
        <f t="shared" si="8"/>
        <v>0</v>
      </c>
      <c r="AW56" s="191"/>
      <c r="AX56" s="192">
        <v>50</v>
      </c>
      <c r="AY56" s="189" t="s">
        <v>44</v>
      </c>
      <c r="AZ56" s="190">
        <v>0</v>
      </c>
      <c r="BA56" s="190">
        <v>0</v>
      </c>
      <c r="BB56" s="190">
        <v>0</v>
      </c>
      <c r="BC56" s="190">
        <f t="shared" si="9"/>
        <v>0</v>
      </c>
      <c r="BD56" s="191"/>
      <c r="BE56" s="192">
        <v>50</v>
      </c>
      <c r="BF56" s="189" t="s">
        <v>44</v>
      </c>
      <c r="BG56" s="190">
        <v>0</v>
      </c>
      <c r="BH56" s="190">
        <v>0</v>
      </c>
      <c r="BI56" s="190">
        <v>0</v>
      </c>
      <c r="BJ56" s="190">
        <f t="shared" si="10"/>
        <v>0</v>
      </c>
      <c r="BK56" s="191"/>
      <c r="BL56" s="192">
        <v>50</v>
      </c>
      <c r="BM56" s="189" t="s">
        <v>44</v>
      </c>
      <c r="BN56" s="190">
        <v>0</v>
      </c>
      <c r="BO56" s="190">
        <v>0</v>
      </c>
      <c r="BP56" s="190">
        <v>0</v>
      </c>
      <c r="BQ56" s="190">
        <f t="shared" si="11"/>
        <v>0</v>
      </c>
      <c r="BR56" s="191"/>
      <c r="BS56" s="192">
        <v>50</v>
      </c>
      <c r="BT56" s="189" t="s">
        <v>44</v>
      </c>
      <c r="BU56" s="190">
        <v>0</v>
      </c>
      <c r="BV56" s="190">
        <v>0</v>
      </c>
      <c r="BW56" s="190">
        <v>0</v>
      </c>
      <c r="BX56" s="190">
        <f t="shared" si="12"/>
        <v>0</v>
      </c>
      <c r="BY56" s="191"/>
      <c r="BZ56" s="192">
        <v>50</v>
      </c>
      <c r="CA56" s="189" t="s">
        <v>44</v>
      </c>
      <c r="CB56" s="190">
        <v>0</v>
      </c>
      <c r="CC56" s="190">
        <v>0</v>
      </c>
      <c r="CD56" s="190">
        <v>0</v>
      </c>
      <c r="CE56" s="190">
        <f t="shared" si="13"/>
        <v>0</v>
      </c>
      <c r="CF56" s="191"/>
      <c r="CG56" s="192">
        <v>50</v>
      </c>
      <c r="CH56" s="189" t="s">
        <v>44</v>
      </c>
      <c r="CI56" s="190">
        <v>0</v>
      </c>
      <c r="CJ56" s="190">
        <v>0</v>
      </c>
      <c r="CK56" s="190">
        <v>0</v>
      </c>
      <c r="CL56" s="190">
        <f t="shared" si="14"/>
        <v>0</v>
      </c>
      <c r="CM56" s="191"/>
      <c r="CN56" s="192">
        <v>50</v>
      </c>
      <c r="CO56" s="189" t="s">
        <v>44</v>
      </c>
      <c r="CP56" s="190">
        <v>0</v>
      </c>
      <c r="CQ56" s="190">
        <v>0</v>
      </c>
      <c r="CR56" s="190">
        <v>0</v>
      </c>
      <c r="CS56" s="190">
        <f t="shared" si="15"/>
        <v>0</v>
      </c>
      <c r="CT56" s="191"/>
      <c r="CU56" s="192">
        <v>50</v>
      </c>
      <c r="CV56" s="189" t="s">
        <v>44</v>
      </c>
      <c r="CW56" s="190">
        <v>100</v>
      </c>
      <c r="CX56" s="190">
        <v>15000</v>
      </c>
      <c r="CY56" s="190">
        <v>0</v>
      </c>
      <c r="CZ56" s="190">
        <f t="shared" si="16"/>
        <v>15000</v>
      </c>
      <c r="DA56" s="191"/>
      <c r="DB56" s="192">
        <v>50</v>
      </c>
      <c r="DC56" s="189" t="s">
        <v>44</v>
      </c>
      <c r="DD56" s="190">
        <v>150</v>
      </c>
      <c r="DE56" s="190">
        <v>22500</v>
      </c>
      <c r="DF56" s="190">
        <v>0</v>
      </c>
      <c r="DG56" s="190">
        <f t="shared" si="17"/>
        <v>22500</v>
      </c>
      <c r="DH56" s="191"/>
      <c r="DI56" s="192">
        <v>50</v>
      </c>
      <c r="DJ56" s="189" t="s">
        <v>44</v>
      </c>
      <c r="DK56" s="190">
        <v>0</v>
      </c>
      <c r="DL56" s="190">
        <v>0</v>
      </c>
      <c r="DM56" s="190">
        <v>0</v>
      </c>
      <c r="DN56" s="190">
        <f t="shared" si="18"/>
        <v>0</v>
      </c>
      <c r="DO56" s="191"/>
      <c r="DP56" s="192">
        <v>50</v>
      </c>
      <c r="DQ56" s="189" t="s">
        <v>44</v>
      </c>
      <c r="DR56" s="190">
        <v>0</v>
      </c>
      <c r="DS56" s="190">
        <v>0</v>
      </c>
      <c r="DT56" s="190">
        <v>0</v>
      </c>
      <c r="DU56" s="190">
        <f t="shared" si="19"/>
        <v>0</v>
      </c>
      <c r="DV56" s="191"/>
      <c r="DW56" s="192">
        <v>50</v>
      </c>
      <c r="DX56" s="189" t="s">
        <v>44</v>
      </c>
      <c r="DY56" s="190">
        <v>100</v>
      </c>
      <c r="DZ56" s="190">
        <v>10000</v>
      </c>
      <c r="EA56" s="190">
        <v>0</v>
      </c>
      <c r="EB56" s="190">
        <f t="shared" si="20"/>
        <v>10000</v>
      </c>
      <c r="EC56" s="191"/>
      <c r="ED56" s="192">
        <v>50</v>
      </c>
      <c r="EE56" s="189" t="s">
        <v>44</v>
      </c>
      <c r="EF56" s="190">
        <v>0</v>
      </c>
      <c r="EG56" s="190">
        <v>0</v>
      </c>
      <c r="EH56" s="190">
        <v>0</v>
      </c>
      <c r="EI56" s="190">
        <f t="shared" si="21"/>
        <v>0</v>
      </c>
      <c r="EJ56" s="191"/>
      <c r="EK56" s="192">
        <v>50</v>
      </c>
      <c r="EL56" s="189" t="s">
        <v>44</v>
      </c>
      <c r="EM56" s="190">
        <v>0</v>
      </c>
      <c r="EN56" s="190">
        <v>0</v>
      </c>
      <c r="EO56" s="190">
        <v>0</v>
      </c>
      <c r="EP56" s="190">
        <f t="shared" si="22"/>
        <v>0</v>
      </c>
      <c r="EQ56" s="191"/>
      <c r="ER56" s="192">
        <v>50</v>
      </c>
      <c r="ES56" s="189" t="s">
        <v>44</v>
      </c>
      <c r="ET56" s="190">
        <v>0</v>
      </c>
      <c r="EU56" s="190">
        <v>0</v>
      </c>
      <c r="EV56" s="190">
        <v>0</v>
      </c>
      <c r="EW56" s="190">
        <f t="shared" si="23"/>
        <v>0</v>
      </c>
      <c r="EX56" s="191"/>
      <c r="EY56" s="192">
        <v>50</v>
      </c>
      <c r="EZ56" s="189" t="s">
        <v>44</v>
      </c>
      <c r="FA56" s="190">
        <v>0</v>
      </c>
      <c r="FB56" s="190">
        <v>0</v>
      </c>
      <c r="FC56" s="190">
        <v>0</v>
      </c>
      <c r="FD56" s="190">
        <f t="shared" si="24"/>
        <v>0</v>
      </c>
      <c r="FE56" s="191"/>
      <c r="FF56" s="192">
        <v>50</v>
      </c>
      <c r="FG56" s="189" t="s">
        <v>44</v>
      </c>
      <c r="FH56" s="190">
        <v>0</v>
      </c>
      <c r="FI56" s="190">
        <v>0</v>
      </c>
      <c r="FJ56" s="190">
        <v>0</v>
      </c>
      <c r="FK56" s="190">
        <f t="shared" si="25"/>
        <v>0</v>
      </c>
      <c r="FL56" s="191"/>
      <c r="FM56" s="192">
        <v>50</v>
      </c>
      <c r="FN56" s="189" t="s">
        <v>44</v>
      </c>
      <c r="FO56" s="190">
        <v>0</v>
      </c>
      <c r="FP56" s="190">
        <v>0</v>
      </c>
      <c r="FQ56" s="190">
        <v>0</v>
      </c>
      <c r="FR56" s="190">
        <f t="shared" si="26"/>
        <v>0</v>
      </c>
      <c r="FS56" s="191"/>
      <c r="FT56" s="192">
        <v>50</v>
      </c>
      <c r="FU56" s="189" t="s">
        <v>44</v>
      </c>
      <c r="FV56" s="190">
        <v>0</v>
      </c>
      <c r="FW56" s="190">
        <v>0</v>
      </c>
      <c r="FX56" s="190">
        <v>0</v>
      </c>
      <c r="FY56" s="190">
        <f t="shared" si="27"/>
        <v>0</v>
      </c>
      <c r="FZ56" s="191"/>
      <c r="GA56" s="192">
        <v>50</v>
      </c>
      <c r="GB56" s="189" t="s">
        <v>44</v>
      </c>
      <c r="GC56" s="190">
        <v>0</v>
      </c>
      <c r="GD56" s="190">
        <v>0</v>
      </c>
      <c r="GE56" s="190">
        <v>0</v>
      </c>
      <c r="GF56" s="190">
        <f t="shared" si="28"/>
        <v>0</v>
      </c>
      <c r="GG56" s="191"/>
      <c r="GH56" s="192">
        <v>50</v>
      </c>
      <c r="GI56" s="189" t="s">
        <v>44</v>
      </c>
      <c r="GJ56" s="190">
        <v>0</v>
      </c>
      <c r="GK56" s="190">
        <v>0</v>
      </c>
      <c r="GL56" s="190">
        <v>0</v>
      </c>
      <c r="GM56" s="190">
        <f t="shared" si="29"/>
        <v>0</v>
      </c>
      <c r="GN56" s="191"/>
      <c r="GO56" s="192">
        <v>50</v>
      </c>
      <c r="GP56" s="189" t="s">
        <v>44</v>
      </c>
      <c r="GQ56" s="190">
        <v>0</v>
      </c>
      <c r="GR56" s="190">
        <v>0</v>
      </c>
      <c r="GS56" s="190">
        <v>0</v>
      </c>
      <c r="GT56" s="190">
        <f t="shared" si="30"/>
        <v>0</v>
      </c>
      <c r="GU56" s="191"/>
      <c r="GV56" s="192">
        <v>50</v>
      </c>
      <c r="GW56" s="189" t="s">
        <v>44</v>
      </c>
      <c r="GX56" s="190">
        <v>0</v>
      </c>
      <c r="GY56" s="190">
        <v>0</v>
      </c>
      <c r="GZ56" s="190">
        <v>0</v>
      </c>
      <c r="HA56" s="190">
        <f t="shared" si="31"/>
        <v>0</v>
      </c>
      <c r="HB56" s="191"/>
      <c r="HC56" s="192">
        <v>50</v>
      </c>
      <c r="HD56" s="189" t="s">
        <v>44</v>
      </c>
      <c r="HE56" s="190">
        <v>0</v>
      </c>
      <c r="HF56" s="190">
        <v>0</v>
      </c>
      <c r="HG56" s="190">
        <v>0</v>
      </c>
      <c r="HH56" s="190">
        <f t="shared" si="32"/>
        <v>0</v>
      </c>
      <c r="HI56" s="191"/>
      <c r="HJ56" s="192">
        <v>50</v>
      </c>
      <c r="HK56" s="189" t="s">
        <v>44</v>
      </c>
      <c r="HL56" s="190"/>
      <c r="HM56" s="190"/>
      <c r="HN56" s="190"/>
      <c r="HO56" s="190">
        <f t="shared" si="33"/>
        <v>0</v>
      </c>
      <c r="HP56" s="191"/>
      <c r="HQ56" s="192">
        <v>50</v>
      </c>
      <c r="HR56" s="189" t="s">
        <v>44</v>
      </c>
      <c r="HS56" s="190"/>
      <c r="HT56" s="190"/>
      <c r="HU56" s="190">
        <v>0</v>
      </c>
      <c r="HV56" s="190">
        <f t="shared" si="34"/>
        <v>0</v>
      </c>
      <c r="HW56" s="191"/>
      <c r="HX56" s="192">
        <v>50</v>
      </c>
      <c r="HY56" s="189" t="s">
        <v>44</v>
      </c>
      <c r="HZ56" s="190">
        <v>0</v>
      </c>
      <c r="IA56" s="190">
        <v>0</v>
      </c>
      <c r="IB56" s="190">
        <v>0</v>
      </c>
      <c r="IC56" s="190">
        <f t="shared" si="35"/>
        <v>0</v>
      </c>
      <c r="ID56" s="191"/>
      <c r="IE56" s="192">
        <v>50</v>
      </c>
      <c r="IF56" s="189" t="s">
        <v>44</v>
      </c>
      <c r="IG56" s="190">
        <v>0</v>
      </c>
      <c r="IH56" s="190">
        <v>0</v>
      </c>
      <c r="II56" s="190">
        <v>0</v>
      </c>
      <c r="IJ56" s="190">
        <f t="shared" si="36"/>
        <v>0</v>
      </c>
      <c r="IK56" s="191"/>
      <c r="IL56" s="192">
        <v>50</v>
      </c>
      <c r="IM56" s="189" t="s">
        <v>44</v>
      </c>
      <c r="IN56" s="190">
        <v>0</v>
      </c>
      <c r="IO56" s="190">
        <v>0</v>
      </c>
      <c r="IP56" s="190">
        <v>0</v>
      </c>
      <c r="IQ56" s="190">
        <f t="shared" si="37"/>
        <v>0</v>
      </c>
      <c r="IR56" s="191"/>
      <c r="IS56" s="192">
        <v>50</v>
      </c>
      <c r="IT56" s="189" t="s">
        <v>44</v>
      </c>
      <c r="IU56" s="190">
        <v>0</v>
      </c>
      <c r="IV56" s="190">
        <v>0</v>
      </c>
      <c r="IW56" s="190">
        <v>0</v>
      </c>
      <c r="IX56" s="190">
        <f t="shared" si="38"/>
        <v>0</v>
      </c>
      <c r="IY56" s="191"/>
      <c r="IZ56" s="192">
        <v>50</v>
      </c>
      <c r="JA56" s="189" t="s">
        <v>44</v>
      </c>
      <c r="JB56" s="190">
        <v>0</v>
      </c>
      <c r="JC56" s="190">
        <v>0</v>
      </c>
      <c r="JD56" s="190">
        <v>0</v>
      </c>
      <c r="JE56" s="190">
        <f t="shared" si="39"/>
        <v>0</v>
      </c>
      <c r="JF56" s="191"/>
      <c r="JG56" s="192">
        <v>50</v>
      </c>
      <c r="JH56" s="189" t="s">
        <v>44</v>
      </c>
      <c r="JI56" s="190">
        <v>0</v>
      </c>
      <c r="JJ56" s="190">
        <v>0</v>
      </c>
      <c r="JK56" s="190">
        <v>0</v>
      </c>
      <c r="JL56" s="190">
        <f t="shared" si="40"/>
        <v>0</v>
      </c>
      <c r="JM56" s="191"/>
      <c r="JN56" s="192">
        <v>50</v>
      </c>
      <c r="JO56" s="189" t="s">
        <v>44</v>
      </c>
      <c r="JP56" s="190">
        <v>0</v>
      </c>
      <c r="JQ56" s="190">
        <v>0</v>
      </c>
      <c r="JR56" s="190">
        <v>0</v>
      </c>
      <c r="JS56" s="190">
        <f t="shared" si="41"/>
        <v>0</v>
      </c>
      <c r="JT56" s="191"/>
      <c r="JU56" s="192">
        <v>50</v>
      </c>
      <c r="JV56" s="189" t="s">
        <v>44</v>
      </c>
      <c r="JW56" s="190">
        <v>0</v>
      </c>
      <c r="JX56" s="190">
        <v>0</v>
      </c>
      <c r="JY56" s="190">
        <v>0</v>
      </c>
      <c r="JZ56" s="190">
        <f t="shared" si="42"/>
        <v>0</v>
      </c>
      <c r="KA56" s="191"/>
      <c r="KB56" s="192">
        <v>50</v>
      </c>
      <c r="KC56" s="189" t="s">
        <v>44</v>
      </c>
      <c r="KD56" s="190">
        <v>0</v>
      </c>
      <c r="KE56" s="190">
        <v>0</v>
      </c>
      <c r="KF56" s="190">
        <v>0</v>
      </c>
      <c r="KG56" s="190">
        <f t="shared" si="43"/>
        <v>0</v>
      </c>
      <c r="KH56" s="191"/>
      <c r="KI56" s="192">
        <v>50</v>
      </c>
      <c r="KJ56" s="189" t="s">
        <v>44</v>
      </c>
      <c r="KK56" s="190">
        <v>0</v>
      </c>
      <c r="KL56" s="190">
        <v>0</v>
      </c>
      <c r="KM56" s="190">
        <v>0</v>
      </c>
      <c r="KN56" s="190">
        <f t="shared" si="44"/>
        <v>0</v>
      </c>
      <c r="KO56" s="191"/>
      <c r="KP56" s="192">
        <v>50</v>
      </c>
      <c r="KQ56" s="189" t="s">
        <v>44</v>
      </c>
      <c r="KR56" s="190">
        <v>0</v>
      </c>
      <c r="KS56" s="190">
        <v>0</v>
      </c>
      <c r="KT56" s="190">
        <v>0</v>
      </c>
      <c r="KU56" s="190">
        <f t="shared" si="45"/>
        <v>0</v>
      </c>
      <c r="KV56" s="191"/>
      <c r="KW56" s="192">
        <v>50</v>
      </c>
      <c r="KX56" s="189" t="s">
        <v>44</v>
      </c>
      <c r="KY56" s="190">
        <v>0</v>
      </c>
      <c r="KZ56" s="190">
        <v>0</v>
      </c>
      <c r="LA56" s="190">
        <v>0</v>
      </c>
      <c r="LB56" s="190">
        <f t="shared" si="46"/>
        <v>0</v>
      </c>
      <c r="LC56" s="191"/>
      <c r="LD56" s="192">
        <v>50</v>
      </c>
      <c r="LE56" s="189" t="s">
        <v>44</v>
      </c>
      <c r="LF56" s="190">
        <v>0</v>
      </c>
      <c r="LG56" s="190">
        <v>0</v>
      </c>
      <c r="LH56" s="190">
        <v>0</v>
      </c>
      <c r="LI56" s="190">
        <f t="shared" si="47"/>
        <v>0</v>
      </c>
      <c r="LJ56" s="191"/>
      <c r="LK56" s="192">
        <v>50</v>
      </c>
      <c r="LL56" s="189" t="s">
        <v>44</v>
      </c>
      <c r="LM56" s="190">
        <v>0</v>
      </c>
      <c r="LN56" s="190">
        <v>0</v>
      </c>
      <c r="LO56" s="190">
        <v>0</v>
      </c>
      <c r="LP56" s="190">
        <f t="shared" si="48"/>
        <v>0</v>
      </c>
      <c r="LQ56" s="191"/>
      <c r="LR56" s="192">
        <v>50</v>
      </c>
      <c r="LS56" s="189" t="s">
        <v>44</v>
      </c>
      <c r="LT56" s="190">
        <v>0</v>
      </c>
      <c r="LU56" s="190">
        <v>0</v>
      </c>
      <c r="LV56" s="190">
        <v>0</v>
      </c>
      <c r="LW56" s="190">
        <f t="shared" si="49"/>
        <v>0</v>
      </c>
      <c r="LX56" s="191"/>
      <c r="LY56" s="192">
        <v>50</v>
      </c>
      <c r="LZ56" s="189" t="s">
        <v>44</v>
      </c>
      <c r="MA56" s="190">
        <v>0</v>
      </c>
      <c r="MB56" s="190">
        <v>0</v>
      </c>
      <c r="MC56" s="190">
        <v>0</v>
      </c>
      <c r="MD56" s="190">
        <f t="shared" si="50"/>
        <v>0</v>
      </c>
      <c r="ME56" s="191"/>
      <c r="MF56" s="192">
        <v>50</v>
      </c>
      <c r="MG56" s="189" t="s">
        <v>44</v>
      </c>
      <c r="MH56" s="190">
        <v>0</v>
      </c>
      <c r="MI56" s="190">
        <v>0</v>
      </c>
      <c r="MJ56" s="190">
        <v>0</v>
      </c>
      <c r="MK56" s="190">
        <f t="shared" si="51"/>
        <v>0</v>
      </c>
      <c r="ML56" s="191"/>
      <c r="MM56" s="192">
        <v>50</v>
      </c>
      <c r="MN56" s="189" t="s">
        <v>44</v>
      </c>
      <c r="MO56" s="190">
        <v>0</v>
      </c>
      <c r="MP56" s="190">
        <v>0</v>
      </c>
      <c r="MQ56" s="190">
        <v>0</v>
      </c>
      <c r="MR56" s="190">
        <f t="shared" si="52"/>
        <v>0</v>
      </c>
      <c r="MS56" s="191"/>
      <c r="MT56" s="192">
        <v>50</v>
      </c>
      <c r="MU56" s="189" t="s">
        <v>44</v>
      </c>
      <c r="MV56" s="190">
        <v>0</v>
      </c>
      <c r="MW56" s="190">
        <v>0</v>
      </c>
      <c r="MX56" s="190">
        <v>0</v>
      </c>
      <c r="MY56" s="190">
        <f t="shared" si="53"/>
        <v>0</v>
      </c>
      <c r="MZ56" s="191"/>
      <c r="NA56" s="192">
        <v>50</v>
      </c>
      <c r="NB56" s="189" t="s">
        <v>44</v>
      </c>
      <c r="NC56" s="190">
        <v>0</v>
      </c>
      <c r="ND56" s="190">
        <f t="shared" si="54"/>
        <v>2447500</v>
      </c>
      <c r="NE56" s="190">
        <f t="shared" si="0"/>
        <v>0</v>
      </c>
      <c r="NF56" s="190">
        <f t="shared" si="1"/>
        <v>2447500</v>
      </c>
      <c r="NG56" s="9"/>
    </row>
    <row r="57" spans="1:371" ht="15.75" hidden="1">
      <c r="A57" s="188">
        <v>51</v>
      </c>
      <c r="B57" s="189" t="s">
        <v>45</v>
      </c>
      <c r="C57" s="190">
        <v>0</v>
      </c>
      <c r="D57" s="190">
        <v>0</v>
      </c>
      <c r="E57" s="190">
        <v>0</v>
      </c>
      <c r="F57" s="190">
        <f t="shared" si="2"/>
        <v>0</v>
      </c>
      <c r="G57" s="191"/>
      <c r="H57" s="192">
        <v>51</v>
      </c>
      <c r="I57" s="189" t="s">
        <v>45</v>
      </c>
      <c r="J57" s="190">
        <v>5000</v>
      </c>
      <c r="K57" s="190">
        <v>2700000</v>
      </c>
      <c r="L57" s="190">
        <v>0</v>
      </c>
      <c r="M57" s="190">
        <f t="shared" si="3"/>
        <v>2700000</v>
      </c>
      <c r="N57" s="191"/>
      <c r="O57" s="192">
        <v>51</v>
      </c>
      <c r="P57" s="189" t="s">
        <v>45</v>
      </c>
      <c r="Q57" s="190">
        <v>0</v>
      </c>
      <c r="R57" s="190">
        <v>0</v>
      </c>
      <c r="S57" s="190">
        <v>0</v>
      </c>
      <c r="T57" s="190">
        <f t="shared" si="4"/>
        <v>0</v>
      </c>
      <c r="U57" s="191"/>
      <c r="V57" s="192">
        <v>51</v>
      </c>
      <c r="W57" s="189" t="s">
        <v>45</v>
      </c>
      <c r="X57" s="190">
        <v>0</v>
      </c>
      <c r="Y57" s="190">
        <v>0</v>
      </c>
      <c r="Z57" s="190">
        <v>0</v>
      </c>
      <c r="AA57" s="190">
        <f t="shared" si="5"/>
        <v>0</v>
      </c>
      <c r="AB57" s="191"/>
      <c r="AC57" s="192">
        <v>51</v>
      </c>
      <c r="AD57" s="189" t="s">
        <v>45</v>
      </c>
      <c r="AE57" s="190">
        <v>0</v>
      </c>
      <c r="AF57" s="190">
        <v>0</v>
      </c>
      <c r="AG57" s="190">
        <v>0</v>
      </c>
      <c r="AH57" s="190">
        <f t="shared" si="6"/>
        <v>0</v>
      </c>
      <c r="AI57" s="191"/>
      <c r="AJ57" s="192">
        <v>51</v>
      </c>
      <c r="AK57" s="189" t="s">
        <v>45</v>
      </c>
      <c r="AL57" s="190">
        <v>0</v>
      </c>
      <c r="AM57" s="190">
        <v>0</v>
      </c>
      <c r="AN57" s="190">
        <v>0</v>
      </c>
      <c r="AO57" s="190">
        <f t="shared" si="7"/>
        <v>0</v>
      </c>
      <c r="AP57" s="191"/>
      <c r="AQ57" s="192">
        <v>51</v>
      </c>
      <c r="AR57" s="189" t="s">
        <v>45</v>
      </c>
      <c r="AS57" s="209">
        <v>0</v>
      </c>
      <c r="AT57" s="190">
        <v>0</v>
      </c>
      <c r="AU57" s="190">
        <v>0</v>
      </c>
      <c r="AV57" s="190">
        <f t="shared" si="8"/>
        <v>0</v>
      </c>
      <c r="AW57" s="191"/>
      <c r="AX57" s="192">
        <v>51</v>
      </c>
      <c r="AY57" s="189" t="s">
        <v>45</v>
      </c>
      <c r="AZ57" s="190">
        <v>0</v>
      </c>
      <c r="BA57" s="190">
        <v>0</v>
      </c>
      <c r="BB57" s="190">
        <v>0</v>
      </c>
      <c r="BC57" s="190">
        <f t="shared" si="9"/>
        <v>0</v>
      </c>
      <c r="BD57" s="191"/>
      <c r="BE57" s="192">
        <v>51</v>
      </c>
      <c r="BF57" s="189" t="s">
        <v>45</v>
      </c>
      <c r="BG57" s="190">
        <v>0</v>
      </c>
      <c r="BH57" s="190">
        <v>0</v>
      </c>
      <c r="BI57" s="190">
        <v>0</v>
      </c>
      <c r="BJ57" s="190">
        <f t="shared" si="10"/>
        <v>0</v>
      </c>
      <c r="BK57" s="191"/>
      <c r="BL57" s="192">
        <v>51</v>
      </c>
      <c r="BM57" s="189" t="s">
        <v>45</v>
      </c>
      <c r="BN57" s="190">
        <v>0</v>
      </c>
      <c r="BO57" s="190">
        <v>0</v>
      </c>
      <c r="BP57" s="190">
        <v>0</v>
      </c>
      <c r="BQ57" s="190">
        <f t="shared" si="11"/>
        <v>0</v>
      </c>
      <c r="BR57" s="191"/>
      <c r="BS57" s="192">
        <v>51</v>
      </c>
      <c r="BT57" s="189" t="s">
        <v>45</v>
      </c>
      <c r="BU57" s="190">
        <v>0</v>
      </c>
      <c r="BV57" s="190">
        <v>0</v>
      </c>
      <c r="BW57" s="190">
        <v>0</v>
      </c>
      <c r="BX57" s="190">
        <f t="shared" si="12"/>
        <v>0</v>
      </c>
      <c r="BY57" s="191"/>
      <c r="BZ57" s="192">
        <v>51</v>
      </c>
      <c r="CA57" s="189" t="s">
        <v>45</v>
      </c>
      <c r="CB57" s="190">
        <v>0</v>
      </c>
      <c r="CC57" s="190">
        <v>0</v>
      </c>
      <c r="CD57" s="190">
        <v>0</v>
      </c>
      <c r="CE57" s="190">
        <f t="shared" si="13"/>
        <v>0</v>
      </c>
      <c r="CF57" s="191"/>
      <c r="CG57" s="192">
        <v>51</v>
      </c>
      <c r="CH57" s="189" t="s">
        <v>45</v>
      </c>
      <c r="CI57" s="190">
        <v>0</v>
      </c>
      <c r="CJ57" s="190">
        <v>0</v>
      </c>
      <c r="CK57" s="190">
        <v>0</v>
      </c>
      <c r="CL57" s="190">
        <f t="shared" si="14"/>
        <v>0</v>
      </c>
      <c r="CM57" s="191"/>
      <c r="CN57" s="192">
        <v>51</v>
      </c>
      <c r="CO57" s="189" t="s">
        <v>45</v>
      </c>
      <c r="CP57" s="190">
        <v>0</v>
      </c>
      <c r="CQ57" s="190">
        <v>0</v>
      </c>
      <c r="CR57" s="190">
        <v>0</v>
      </c>
      <c r="CS57" s="190">
        <f t="shared" si="15"/>
        <v>0</v>
      </c>
      <c r="CT57" s="191"/>
      <c r="CU57" s="192">
        <v>51</v>
      </c>
      <c r="CV57" s="189" t="s">
        <v>45</v>
      </c>
      <c r="CW57" s="190">
        <v>100</v>
      </c>
      <c r="CX57" s="190">
        <v>15000</v>
      </c>
      <c r="CY57" s="190">
        <v>0</v>
      </c>
      <c r="CZ57" s="190">
        <f t="shared" si="16"/>
        <v>15000</v>
      </c>
      <c r="DA57" s="191"/>
      <c r="DB57" s="192">
        <v>51</v>
      </c>
      <c r="DC57" s="189" t="s">
        <v>45</v>
      </c>
      <c r="DD57" s="190">
        <v>175</v>
      </c>
      <c r="DE57" s="190">
        <v>26250</v>
      </c>
      <c r="DF57" s="190">
        <v>0</v>
      </c>
      <c r="DG57" s="190">
        <f t="shared" si="17"/>
        <v>26250</v>
      </c>
      <c r="DH57" s="191"/>
      <c r="DI57" s="192">
        <v>51</v>
      </c>
      <c r="DJ57" s="189" t="s">
        <v>45</v>
      </c>
      <c r="DK57" s="190">
        <v>0</v>
      </c>
      <c r="DL57" s="190">
        <v>0</v>
      </c>
      <c r="DM57" s="190">
        <v>0</v>
      </c>
      <c r="DN57" s="190">
        <f t="shared" si="18"/>
        <v>0</v>
      </c>
      <c r="DO57" s="191"/>
      <c r="DP57" s="192">
        <v>51</v>
      </c>
      <c r="DQ57" s="189" t="s">
        <v>45</v>
      </c>
      <c r="DR57" s="190">
        <v>0</v>
      </c>
      <c r="DS57" s="190">
        <v>0</v>
      </c>
      <c r="DT57" s="190">
        <v>0</v>
      </c>
      <c r="DU57" s="190">
        <f t="shared" si="19"/>
        <v>0</v>
      </c>
      <c r="DV57" s="191"/>
      <c r="DW57" s="192">
        <v>51</v>
      </c>
      <c r="DX57" s="189" t="s">
        <v>45</v>
      </c>
      <c r="DY57" s="190">
        <v>0</v>
      </c>
      <c r="DZ57" s="190">
        <v>0</v>
      </c>
      <c r="EA57" s="190">
        <v>0</v>
      </c>
      <c r="EB57" s="190">
        <f t="shared" si="20"/>
        <v>0</v>
      </c>
      <c r="EC57" s="191"/>
      <c r="ED57" s="192">
        <v>51</v>
      </c>
      <c r="EE57" s="189" t="s">
        <v>45</v>
      </c>
      <c r="EF57" s="190">
        <v>0</v>
      </c>
      <c r="EG57" s="190">
        <v>0</v>
      </c>
      <c r="EH57" s="190">
        <v>0</v>
      </c>
      <c r="EI57" s="190">
        <f t="shared" si="21"/>
        <v>0</v>
      </c>
      <c r="EJ57" s="191"/>
      <c r="EK57" s="192">
        <v>51</v>
      </c>
      <c r="EL57" s="189" t="s">
        <v>45</v>
      </c>
      <c r="EM57" s="190">
        <v>0</v>
      </c>
      <c r="EN57" s="190">
        <v>0</v>
      </c>
      <c r="EO57" s="190">
        <v>0</v>
      </c>
      <c r="EP57" s="190">
        <f t="shared" si="22"/>
        <v>0</v>
      </c>
      <c r="EQ57" s="191"/>
      <c r="ER57" s="192">
        <v>51</v>
      </c>
      <c r="ES57" s="189" t="s">
        <v>45</v>
      </c>
      <c r="ET57" s="190">
        <v>0</v>
      </c>
      <c r="EU57" s="190">
        <v>0</v>
      </c>
      <c r="EV57" s="190">
        <v>0</v>
      </c>
      <c r="EW57" s="190">
        <f t="shared" si="23"/>
        <v>0</v>
      </c>
      <c r="EX57" s="191"/>
      <c r="EY57" s="192">
        <v>51</v>
      </c>
      <c r="EZ57" s="189" t="s">
        <v>45</v>
      </c>
      <c r="FA57" s="190">
        <v>0</v>
      </c>
      <c r="FB57" s="190">
        <v>0</v>
      </c>
      <c r="FC57" s="190">
        <v>0</v>
      </c>
      <c r="FD57" s="190">
        <f t="shared" si="24"/>
        <v>0</v>
      </c>
      <c r="FE57" s="191"/>
      <c r="FF57" s="192">
        <v>51</v>
      </c>
      <c r="FG57" s="189" t="s">
        <v>45</v>
      </c>
      <c r="FH57" s="190">
        <v>0</v>
      </c>
      <c r="FI57" s="190">
        <v>0</v>
      </c>
      <c r="FJ57" s="190">
        <v>0</v>
      </c>
      <c r="FK57" s="190">
        <f t="shared" si="25"/>
        <v>0</v>
      </c>
      <c r="FL57" s="191"/>
      <c r="FM57" s="192">
        <v>51</v>
      </c>
      <c r="FN57" s="189" t="s">
        <v>45</v>
      </c>
      <c r="FO57" s="190">
        <v>0</v>
      </c>
      <c r="FP57" s="190">
        <v>0</v>
      </c>
      <c r="FQ57" s="190">
        <v>0</v>
      </c>
      <c r="FR57" s="190">
        <f t="shared" si="26"/>
        <v>0</v>
      </c>
      <c r="FS57" s="191"/>
      <c r="FT57" s="192">
        <v>51</v>
      </c>
      <c r="FU57" s="189" t="s">
        <v>45</v>
      </c>
      <c r="FV57" s="190">
        <v>0</v>
      </c>
      <c r="FW57" s="190">
        <v>0</v>
      </c>
      <c r="FX57" s="190">
        <v>0</v>
      </c>
      <c r="FY57" s="190">
        <f t="shared" si="27"/>
        <v>0</v>
      </c>
      <c r="FZ57" s="191"/>
      <c r="GA57" s="192">
        <v>51</v>
      </c>
      <c r="GB57" s="189" t="s">
        <v>45</v>
      </c>
      <c r="GC57" s="190">
        <v>0</v>
      </c>
      <c r="GD57" s="190">
        <v>0</v>
      </c>
      <c r="GE57" s="190">
        <v>0</v>
      </c>
      <c r="GF57" s="190">
        <f t="shared" si="28"/>
        <v>0</v>
      </c>
      <c r="GG57" s="191"/>
      <c r="GH57" s="192">
        <v>51</v>
      </c>
      <c r="GI57" s="189" t="s">
        <v>45</v>
      </c>
      <c r="GJ57" s="190">
        <v>0</v>
      </c>
      <c r="GK57" s="190">
        <v>0</v>
      </c>
      <c r="GL57" s="190">
        <v>0</v>
      </c>
      <c r="GM57" s="190">
        <f t="shared" si="29"/>
        <v>0</v>
      </c>
      <c r="GN57" s="191"/>
      <c r="GO57" s="192">
        <v>51</v>
      </c>
      <c r="GP57" s="189" t="s">
        <v>45</v>
      </c>
      <c r="GQ57" s="190">
        <v>0</v>
      </c>
      <c r="GR57" s="190">
        <v>0</v>
      </c>
      <c r="GS57" s="190">
        <v>0</v>
      </c>
      <c r="GT57" s="190">
        <f t="shared" si="30"/>
        <v>0</v>
      </c>
      <c r="GU57" s="191"/>
      <c r="GV57" s="192">
        <v>51</v>
      </c>
      <c r="GW57" s="189" t="s">
        <v>45</v>
      </c>
      <c r="GX57" s="190">
        <v>0</v>
      </c>
      <c r="GY57" s="190">
        <v>0</v>
      </c>
      <c r="GZ57" s="190">
        <v>0</v>
      </c>
      <c r="HA57" s="190">
        <f t="shared" si="31"/>
        <v>0</v>
      </c>
      <c r="HB57" s="191"/>
      <c r="HC57" s="192">
        <v>51</v>
      </c>
      <c r="HD57" s="189" t="s">
        <v>45</v>
      </c>
      <c r="HE57" s="190">
        <v>0</v>
      </c>
      <c r="HF57" s="190">
        <v>0</v>
      </c>
      <c r="HG57" s="190">
        <v>0</v>
      </c>
      <c r="HH57" s="190">
        <f t="shared" si="32"/>
        <v>0</v>
      </c>
      <c r="HI57" s="191"/>
      <c r="HJ57" s="192">
        <v>51</v>
      </c>
      <c r="HK57" s="189" t="s">
        <v>45</v>
      </c>
      <c r="HL57" s="190"/>
      <c r="HM57" s="190"/>
      <c r="HN57" s="190"/>
      <c r="HO57" s="190">
        <f t="shared" si="33"/>
        <v>0</v>
      </c>
      <c r="HP57" s="191"/>
      <c r="HQ57" s="192">
        <v>51</v>
      </c>
      <c r="HR57" s="189" t="s">
        <v>45</v>
      </c>
      <c r="HS57" s="190"/>
      <c r="HT57" s="190"/>
      <c r="HU57" s="190">
        <v>0</v>
      </c>
      <c r="HV57" s="190">
        <f t="shared" si="34"/>
        <v>0</v>
      </c>
      <c r="HW57" s="191"/>
      <c r="HX57" s="192">
        <v>51</v>
      </c>
      <c r="HY57" s="189" t="s">
        <v>45</v>
      </c>
      <c r="HZ57" s="190">
        <v>0</v>
      </c>
      <c r="IA57" s="190">
        <v>0</v>
      </c>
      <c r="IB57" s="190">
        <v>0</v>
      </c>
      <c r="IC57" s="190">
        <f t="shared" si="35"/>
        <v>0</v>
      </c>
      <c r="ID57" s="191"/>
      <c r="IE57" s="192">
        <v>51</v>
      </c>
      <c r="IF57" s="189" t="s">
        <v>45</v>
      </c>
      <c r="IG57" s="190">
        <v>0</v>
      </c>
      <c r="IH57" s="190">
        <v>0</v>
      </c>
      <c r="II57" s="190">
        <v>0</v>
      </c>
      <c r="IJ57" s="190">
        <f t="shared" si="36"/>
        <v>0</v>
      </c>
      <c r="IK57" s="191"/>
      <c r="IL57" s="192">
        <v>51</v>
      </c>
      <c r="IM57" s="189" t="s">
        <v>45</v>
      </c>
      <c r="IN57" s="190">
        <v>0</v>
      </c>
      <c r="IO57" s="190">
        <v>0</v>
      </c>
      <c r="IP57" s="190">
        <v>0</v>
      </c>
      <c r="IQ57" s="190">
        <f t="shared" si="37"/>
        <v>0</v>
      </c>
      <c r="IR57" s="191"/>
      <c r="IS57" s="192">
        <v>51</v>
      </c>
      <c r="IT57" s="189" t="s">
        <v>45</v>
      </c>
      <c r="IU57" s="190">
        <v>0</v>
      </c>
      <c r="IV57" s="190">
        <v>0</v>
      </c>
      <c r="IW57" s="190">
        <v>0</v>
      </c>
      <c r="IX57" s="190">
        <f t="shared" si="38"/>
        <v>0</v>
      </c>
      <c r="IY57" s="191"/>
      <c r="IZ57" s="192">
        <v>51</v>
      </c>
      <c r="JA57" s="189" t="s">
        <v>45</v>
      </c>
      <c r="JB57" s="190">
        <v>0</v>
      </c>
      <c r="JC57" s="190">
        <v>0</v>
      </c>
      <c r="JD57" s="190">
        <v>0</v>
      </c>
      <c r="JE57" s="190">
        <f t="shared" si="39"/>
        <v>0</v>
      </c>
      <c r="JF57" s="191"/>
      <c r="JG57" s="192">
        <v>51</v>
      </c>
      <c r="JH57" s="189" t="s">
        <v>45</v>
      </c>
      <c r="JI57" s="190">
        <v>0</v>
      </c>
      <c r="JJ57" s="190">
        <v>0</v>
      </c>
      <c r="JK57" s="190">
        <v>0</v>
      </c>
      <c r="JL57" s="190">
        <f t="shared" si="40"/>
        <v>0</v>
      </c>
      <c r="JM57" s="191"/>
      <c r="JN57" s="192">
        <v>51</v>
      </c>
      <c r="JO57" s="189" t="s">
        <v>45</v>
      </c>
      <c r="JP57" s="190">
        <v>0</v>
      </c>
      <c r="JQ57" s="190">
        <v>0</v>
      </c>
      <c r="JR57" s="190">
        <v>0</v>
      </c>
      <c r="JS57" s="190">
        <f t="shared" si="41"/>
        <v>0</v>
      </c>
      <c r="JT57" s="191"/>
      <c r="JU57" s="192">
        <v>51</v>
      </c>
      <c r="JV57" s="189" t="s">
        <v>45</v>
      </c>
      <c r="JW57" s="190">
        <v>0</v>
      </c>
      <c r="JX57" s="190">
        <v>0</v>
      </c>
      <c r="JY57" s="190">
        <v>0</v>
      </c>
      <c r="JZ57" s="190">
        <f t="shared" si="42"/>
        <v>0</v>
      </c>
      <c r="KA57" s="191"/>
      <c r="KB57" s="192">
        <v>51</v>
      </c>
      <c r="KC57" s="189" t="s">
        <v>45</v>
      </c>
      <c r="KD57" s="190">
        <v>0</v>
      </c>
      <c r="KE57" s="190">
        <v>0</v>
      </c>
      <c r="KF57" s="190">
        <v>0</v>
      </c>
      <c r="KG57" s="190">
        <f t="shared" si="43"/>
        <v>0</v>
      </c>
      <c r="KH57" s="191"/>
      <c r="KI57" s="192">
        <v>51</v>
      </c>
      <c r="KJ57" s="189" t="s">
        <v>45</v>
      </c>
      <c r="KK57" s="190">
        <v>0</v>
      </c>
      <c r="KL57" s="190">
        <v>0</v>
      </c>
      <c r="KM57" s="190">
        <v>0</v>
      </c>
      <c r="KN57" s="190">
        <f t="shared" si="44"/>
        <v>0</v>
      </c>
      <c r="KO57" s="191"/>
      <c r="KP57" s="192">
        <v>51</v>
      </c>
      <c r="KQ57" s="189" t="s">
        <v>45</v>
      </c>
      <c r="KR57" s="190">
        <v>0</v>
      </c>
      <c r="KS57" s="190">
        <v>0</v>
      </c>
      <c r="KT57" s="190">
        <v>0</v>
      </c>
      <c r="KU57" s="190">
        <f t="shared" si="45"/>
        <v>0</v>
      </c>
      <c r="KV57" s="191"/>
      <c r="KW57" s="192">
        <v>51</v>
      </c>
      <c r="KX57" s="189" t="s">
        <v>45</v>
      </c>
      <c r="KY57" s="190">
        <v>0</v>
      </c>
      <c r="KZ57" s="190">
        <v>0</v>
      </c>
      <c r="LA57" s="190">
        <v>0</v>
      </c>
      <c r="LB57" s="190">
        <f t="shared" si="46"/>
        <v>0</v>
      </c>
      <c r="LC57" s="191"/>
      <c r="LD57" s="192">
        <v>51</v>
      </c>
      <c r="LE57" s="189" t="s">
        <v>45</v>
      </c>
      <c r="LF57" s="190">
        <v>0</v>
      </c>
      <c r="LG57" s="190">
        <v>0</v>
      </c>
      <c r="LH57" s="190">
        <v>0</v>
      </c>
      <c r="LI57" s="190">
        <f t="shared" si="47"/>
        <v>0</v>
      </c>
      <c r="LJ57" s="191"/>
      <c r="LK57" s="192">
        <v>51</v>
      </c>
      <c r="LL57" s="189" t="s">
        <v>45</v>
      </c>
      <c r="LM57" s="190">
        <v>0</v>
      </c>
      <c r="LN57" s="190">
        <v>0</v>
      </c>
      <c r="LO57" s="190">
        <v>0</v>
      </c>
      <c r="LP57" s="190">
        <f t="shared" si="48"/>
        <v>0</v>
      </c>
      <c r="LQ57" s="191"/>
      <c r="LR57" s="192">
        <v>51</v>
      </c>
      <c r="LS57" s="189" t="s">
        <v>45</v>
      </c>
      <c r="LT57" s="190">
        <v>0</v>
      </c>
      <c r="LU57" s="190">
        <v>0</v>
      </c>
      <c r="LV57" s="190">
        <v>0</v>
      </c>
      <c r="LW57" s="190">
        <f t="shared" si="49"/>
        <v>0</v>
      </c>
      <c r="LX57" s="191"/>
      <c r="LY57" s="192">
        <v>51</v>
      </c>
      <c r="LZ57" s="189" t="s">
        <v>45</v>
      </c>
      <c r="MA57" s="190">
        <v>0</v>
      </c>
      <c r="MB57" s="190">
        <v>0</v>
      </c>
      <c r="MC57" s="190">
        <v>0</v>
      </c>
      <c r="MD57" s="190">
        <f t="shared" si="50"/>
        <v>0</v>
      </c>
      <c r="ME57" s="191"/>
      <c r="MF57" s="192">
        <v>51</v>
      </c>
      <c r="MG57" s="189" t="s">
        <v>45</v>
      </c>
      <c r="MH57" s="190">
        <v>0</v>
      </c>
      <c r="MI57" s="190">
        <v>0</v>
      </c>
      <c r="MJ57" s="190">
        <v>0</v>
      </c>
      <c r="MK57" s="190">
        <f t="shared" si="51"/>
        <v>0</v>
      </c>
      <c r="ML57" s="191"/>
      <c r="MM57" s="192">
        <v>51</v>
      </c>
      <c r="MN57" s="189" t="s">
        <v>45</v>
      </c>
      <c r="MO57" s="190">
        <v>0</v>
      </c>
      <c r="MP57" s="190">
        <v>0</v>
      </c>
      <c r="MQ57" s="190">
        <v>0</v>
      </c>
      <c r="MR57" s="190">
        <f t="shared" si="52"/>
        <v>0</v>
      </c>
      <c r="MS57" s="191"/>
      <c r="MT57" s="192">
        <v>51</v>
      </c>
      <c r="MU57" s="189" t="s">
        <v>45</v>
      </c>
      <c r="MV57" s="190">
        <v>0</v>
      </c>
      <c r="MW57" s="190">
        <v>0</v>
      </c>
      <c r="MX57" s="190">
        <v>0</v>
      </c>
      <c r="MY57" s="190">
        <f t="shared" si="53"/>
        <v>0</v>
      </c>
      <c r="MZ57" s="191"/>
      <c r="NA57" s="192">
        <v>51</v>
      </c>
      <c r="NB57" s="189" t="s">
        <v>45</v>
      </c>
      <c r="NC57" s="190">
        <v>0</v>
      </c>
      <c r="ND57" s="190">
        <f t="shared" si="54"/>
        <v>2741250</v>
      </c>
      <c r="NE57" s="190">
        <f t="shared" si="0"/>
        <v>0</v>
      </c>
      <c r="NF57" s="190">
        <f t="shared" si="1"/>
        <v>2741250</v>
      </c>
      <c r="NG57" s="9"/>
    </row>
    <row r="58" spans="1:371" ht="15.75" hidden="1">
      <c r="A58" s="188">
        <v>52</v>
      </c>
      <c r="B58" s="189" t="s">
        <v>46</v>
      </c>
      <c r="C58" s="190">
        <v>0</v>
      </c>
      <c r="D58" s="190">
        <v>0</v>
      </c>
      <c r="E58" s="190">
        <v>0</v>
      </c>
      <c r="F58" s="190">
        <f t="shared" si="2"/>
        <v>0</v>
      </c>
      <c r="G58" s="191"/>
      <c r="H58" s="192">
        <v>52</v>
      </c>
      <c r="I58" s="189" t="s">
        <v>46</v>
      </c>
      <c r="J58" s="190">
        <v>7000</v>
      </c>
      <c r="K58" s="190">
        <v>3800000</v>
      </c>
      <c r="L58" s="190">
        <v>0</v>
      </c>
      <c r="M58" s="190">
        <f t="shared" si="3"/>
        <v>3800000</v>
      </c>
      <c r="N58" s="191"/>
      <c r="O58" s="192">
        <v>52</v>
      </c>
      <c r="P58" s="189" t="s">
        <v>46</v>
      </c>
      <c r="Q58" s="190">
        <v>0</v>
      </c>
      <c r="R58" s="190">
        <v>0</v>
      </c>
      <c r="S58" s="190">
        <v>0</v>
      </c>
      <c r="T58" s="190">
        <f t="shared" si="4"/>
        <v>0</v>
      </c>
      <c r="U58" s="191"/>
      <c r="V58" s="192">
        <v>52</v>
      </c>
      <c r="W58" s="189" t="s">
        <v>46</v>
      </c>
      <c r="X58" s="190">
        <v>0</v>
      </c>
      <c r="Y58" s="190">
        <v>0</v>
      </c>
      <c r="Z58" s="190">
        <v>0</v>
      </c>
      <c r="AA58" s="190">
        <f t="shared" si="5"/>
        <v>0</v>
      </c>
      <c r="AB58" s="191"/>
      <c r="AC58" s="192">
        <v>52</v>
      </c>
      <c r="AD58" s="189" t="s">
        <v>46</v>
      </c>
      <c r="AE58" s="190">
        <v>0</v>
      </c>
      <c r="AF58" s="190">
        <v>0</v>
      </c>
      <c r="AG58" s="190">
        <v>0</v>
      </c>
      <c r="AH58" s="190">
        <f t="shared" si="6"/>
        <v>0</v>
      </c>
      <c r="AI58" s="191"/>
      <c r="AJ58" s="192">
        <v>52</v>
      </c>
      <c r="AK58" s="189" t="s">
        <v>46</v>
      </c>
      <c r="AL58" s="190">
        <v>0</v>
      </c>
      <c r="AM58" s="190">
        <v>0</v>
      </c>
      <c r="AN58" s="190">
        <v>0</v>
      </c>
      <c r="AO58" s="190">
        <f t="shared" si="7"/>
        <v>0</v>
      </c>
      <c r="AP58" s="191"/>
      <c r="AQ58" s="192">
        <v>52</v>
      </c>
      <c r="AR58" s="189" t="s">
        <v>46</v>
      </c>
      <c r="AS58" s="209">
        <v>0</v>
      </c>
      <c r="AT58" s="190">
        <v>0</v>
      </c>
      <c r="AU58" s="190">
        <v>0</v>
      </c>
      <c r="AV58" s="190">
        <f t="shared" si="8"/>
        <v>0</v>
      </c>
      <c r="AW58" s="191"/>
      <c r="AX58" s="192">
        <v>52</v>
      </c>
      <c r="AY58" s="189" t="s">
        <v>46</v>
      </c>
      <c r="AZ58" s="190">
        <v>0</v>
      </c>
      <c r="BA58" s="190">
        <v>0</v>
      </c>
      <c r="BB58" s="190">
        <v>0</v>
      </c>
      <c r="BC58" s="190">
        <f t="shared" si="9"/>
        <v>0</v>
      </c>
      <c r="BD58" s="191"/>
      <c r="BE58" s="192">
        <v>52</v>
      </c>
      <c r="BF58" s="189" t="s">
        <v>46</v>
      </c>
      <c r="BG58" s="190">
        <v>0</v>
      </c>
      <c r="BH58" s="190">
        <v>0</v>
      </c>
      <c r="BI58" s="190">
        <v>0</v>
      </c>
      <c r="BJ58" s="190">
        <f t="shared" si="10"/>
        <v>0</v>
      </c>
      <c r="BK58" s="191"/>
      <c r="BL58" s="192">
        <v>52</v>
      </c>
      <c r="BM58" s="189" t="s">
        <v>46</v>
      </c>
      <c r="BN58" s="190">
        <v>0</v>
      </c>
      <c r="BO58" s="190">
        <v>0</v>
      </c>
      <c r="BP58" s="190">
        <v>0</v>
      </c>
      <c r="BQ58" s="190">
        <f t="shared" si="11"/>
        <v>0</v>
      </c>
      <c r="BR58" s="191"/>
      <c r="BS58" s="192">
        <v>52</v>
      </c>
      <c r="BT58" s="189" t="s">
        <v>46</v>
      </c>
      <c r="BU58" s="190">
        <v>0</v>
      </c>
      <c r="BV58" s="190">
        <v>0</v>
      </c>
      <c r="BW58" s="190">
        <v>0</v>
      </c>
      <c r="BX58" s="190">
        <f t="shared" si="12"/>
        <v>0</v>
      </c>
      <c r="BY58" s="191"/>
      <c r="BZ58" s="192">
        <v>52</v>
      </c>
      <c r="CA58" s="189" t="s">
        <v>46</v>
      </c>
      <c r="CB58" s="190">
        <v>0</v>
      </c>
      <c r="CC58" s="190">
        <v>0</v>
      </c>
      <c r="CD58" s="190">
        <v>0</v>
      </c>
      <c r="CE58" s="190">
        <f t="shared" si="13"/>
        <v>0</v>
      </c>
      <c r="CF58" s="191"/>
      <c r="CG58" s="192">
        <v>52</v>
      </c>
      <c r="CH58" s="189" t="s">
        <v>46</v>
      </c>
      <c r="CI58" s="190">
        <v>0</v>
      </c>
      <c r="CJ58" s="190">
        <v>0</v>
      </c>
      <c r="CK58" s="190">
        <v>0</v>
      </c>
      <c r="CL58" s="190">
        <f t="shared" si="14"/>
        <v>0</v>
      </c>
      <c r="CM58" s="191"/>
      <c r="CN58" s="192">
        <v>52</v>
      </c>
      <c r="CO58" s="189" t="s">
        <v>46</v>
      </c>
      <c r="CP58" s="190">
        <v>0</v>
      </c>
      <c r="CQ58" s="190">
        <v>0</v>
      </c>
      <c r="CR58" s="190">
        <v>0</v>
      </c>
      <c r="CS58" s="190">
        <f t="shared" si="15"/>
        <v>0</v>
      </c>
      <c r="CT58" s="191"/>
      <c r="CU58" s="192">
        <v>52</v>
      </c>
      <c r="CV58" s="189" t="s">
        <v>46</v>
      </c>
      <c r="CW58" s="190">
        <v>100</v>
      </c>
      <c r="CX58" s="190">
        <v>15000</v>
      </c>
      <c r="CY58" s="190">
        <v>0</v>
      </c>
      <c r="CZ58" s="190">
        <f t="shared" si="16"/>
        <v>15000</v>
      </c>
      <c r="DA58" s="191"/>
      <c r="DB58" s="192">
        <v>52</v>
      </c>
      <c r="DC58" s="189" t="s">
        <v>46</v>
      </c>
      <c r="DD58" s="190">
        <v>175</v>
      </c>
      <c r="DE58" s="190">
        <v>26250</v>
      </c>
      <c r="DF58" s="190">
        <v>0</v>
      </c>
      <c r="DG58" s="190">
        <f t="shared" si="17"/>
        <v>26250</v>
      </c>
      <c r="DH58" s="191"/>
      <c r="DI58" s="192">
        <v>52</v>
      </c>
      <c r="DJ58" s="189" t="s">
        <v>46</v>
      </c>
      <c r="DK58" s="190">
        <v>0</v>
      </c>
      <c r="DL58" s="190">
        <v>0</v>
      </c>
      <c r="DM58" s="190">
        <v>0</v>
      </c>
      <c r="DN58" s="190">
        <f t="shared" si="18"/>
        <v>0</v>
      </c>
      <c r="DO58" s="191"/>
      <c r="DP58" s="192">
        <v>52</v>
      </c>
      <c r="DQ58" s="189" t="s">
        <v>46</v>
      </c>
      <c r="DR58" s="190">
        <v>0</v>
      </c>
      <c r="DS58" s="190">
        <v>0</v>
      </c>
      <c r="DT58" s="190">
        <v>0</v>
      </c>
      <c r="DU58" s="190">
        <f t="shared" si="19"/>
        <v>0</v>
      </c>
      <c r="DV58" s="191"/>
      <c r="DW58" s="192">
        <v>52</v>
      </c>
      <c r="DX58" s="189" t="s">
        <v>46</v>
      </c>
      <c r="DY58" s="190">
        <v>0</v>
      </c>
      <c r="DZ58" s="190">
        <v>0</v>
      </c>
      <c r="EA58" s="190">
        <v>0</v>
      </c>
      <c r="EB58" s="190">
        <f t="shared" si="20"/>
        <v>0</v>
      </c>
      <c r="EC58" s="191"/>
      <c r="ED58" s="192">
        <v>52</v>
      </c>
      <c r="EE58" s="189" t="s">
        <v>46</v>
      </c>
      <c r="EF58" s="190">
        <v>0</v>
      </c>
      <c r="EG58" s="190">
        <v>0</v>
      </c>
      <c r="EH58" s="190">
        <v>0</v>
      </c>
      <c r="EI58" s="190">
        <f t="shared" si="21"/>
        <v>0</v>
      </c>
      <c r="EJ58" s="191"/>
      <c r="EK58" s="192">
        <v>52</v>
      </c>
      <c r="EL58" s="189" t="s">
        <v>46</v>
      </c>
      <c r="EM58" s="190">
        <v>0</v>
      </c>
      <c r="EN58" s="190">
        <v>0</v>
      </c>
      <c r="EO58" s="190">
        <v>0</v>
      </c>
      <c r="EP58" s="190">
        <f t="shared" si="22"/>
        <v>0</v>
      </c>
      <c r="EQ58" s="191"/>
      <c r="ER58" s="192">
        <v>52</v>
      </c>
      <c r="ES58" s="189" t="s">
        <v>46</v>
      </c>
      <c r="ET58" s="190">
        <v>0</v>
      </c>
      <c r="EU58" s="190">
        <v>0</v>
      </c>
      <c r="EV58" s="190">
        <v>0</v>
      </c>
      <c r="EW58" s="190">
        <f t="shared" si="23"/>
        <v>0</v>
      </c>
      <c r="EX58" s="191"/>
      <c r="EY58" s="192">
        <v>52</v>
      </c>
      <c r="EZ58" s="189" t="s">
        <v>46</v>
      </c>
      <c r="FA58" s="190">
        <v>0</v>
      </c>
      <c r="FB58" s="190">
        <v>0</v>
      </c>
      <c r="FC58" s="190">
        <v>0</v>
      </c>
      <c r="FD58" s="190">
        <f t="shared" si="24"/>
        <v>0</v>
      </c>
      <c r="FE58" s="191"/>
      <c r="FF58" s="192">
        <v>52</v>
      </c>
      <c r="FG58" s="189" t="s">
        <v>46</v>
      </c>
      <c r="FH58" s="190">
        <v>0</v>
      </c>
      <c r="FI58" s="190">
        <v>0</v>
      </c>
      <c r="FJ58" s="190">
        <v>0</v>
      </c>
      <c r="FK58" s="190">
        <f t="shared" si="25"/>
        <v>0</v>
      </c>
      <c r="FL58" s="191"/>
      <c r="FM58" s="192">
        <v>52</v>
      </c>
      <c r="FN58" s="189" t="s">
        <v>46</v>
      </c>
      <c r="FO58" s="190">
        <v>0</v>
      </c>
      <c r="FP58" s="190">
        <v>0</v>
      </c>
      <c r="FQ58" s="190">
        <v>0</v>
      </c>
      <c r="FR58" s="190">
        <f t="shared" si="26"/>
        <v>0</v>
      </c>
      <c r="FS58" s="191"/>
      <c r="FT58" s="192">
        <v>52</v>
      </c>
      <c r="FU58" s="189" t="s">
        <v>46</v>
      </c>
      <c r="FV58" s="190">
        <v>0</v>
      </c>
      <c r="FW58" s="190">
        <v>0</v>
      </c>
      <c r="FX58" s="190">
        <v>0</v>
      </c>
      <c r="FY58" s="190">
        <f t="shared" si="27"/>
        <v>0</v>
      </c>
      <c r="FZ58" s="191"/>
      <c r="GA58" s="192">
        <v>52</v>
      </c>
      <c r="GB58" s="189" t="s">
        <v>46</v>
      </c>
      <c r="GC58" s="190">
        <v>0</v>
      </c>
      <c r="GD58" s="190">
        <v>0</v>
      </c>
      <c r="GE58" s="190">
        <v>0</v>
      </c>
      <c r="GF58" s="190">
        <f t="shared" si="28"/>
        <v>0</v>
      </c>
      <c r="GG58" s="191"/>
      <c r="GH58" s="192">
        <v>52</v>
      </c>
      <c r="GI58" s="189" t="s">
        <v>46</v>
      </c>
      <c r="GJ58" s="190">
        <v>0</v>
      </c>
      <c r="GK58" s="190">
        <v>0</v>
      </c>
      <c r="GL58" s="190">
        <v>0</v>
      </c>
      <c r="GM58" s="190">
        <f t="shared" si="29"/>
        <v>0</v>
      </c>
      <c r="GN58" s="191"/>
      <c r="GO58" s="192">
        <v>52</v>
      </c>
      <c r="GP58" s="189" t="s">
        <v>46</v>
      </c>
      <c r="GQ58" s="190">
        <v>0</v>
      </c>
      <c r="GR58" s="190">
        <v>0</v>
      </c>
      <c r="GS58" s="190">
        <v>0</v>
      </c>
      <c r="GT58" s="190">
        <f t="shared" si="30"/>
        <v>0</v>
      </c>
      <c r="GU58" s="191"/>
      <c r="GV58" s="192">
        <v>52</v>
      </c>
      <c r="GW58" s="189" t="s">
        <v>46</v>
      </c>
      <c r="GX58" s="190">
        <v>0</v>
      </c>
      <c r="GY58" s="190">
        <v>0</v>
      </c>
      <c r="GZ58" s="190">
        <v>0</v>
      </c>
      <c r="HA58" s="190">
        <f t="shared" si="31"/>
        <v>0</v>
      </c>
      <c r="HB58" s="191"/>
      <c r="HC58" s="192">
        <v>52</v>
      </c>
      <c r="HD58" s="189" t="s">
        <v>46</v>
      </c>
      <c r="HE58" s="190">
        <v>0</v>
      </c>
      <c r="HF58" s="190">
        <v>0</v>
      </c>
      <c r="HG58" s="190">
        <v>0</v>
      </c>
      <c r="HH58" s="190">
        <f t="shared" si="32"/>
        <v>0</v>
      </c>
      <c r="HI58" s="191"/>
      <c r="HJ58" s="192">
        <v>52</v>
      </c>
      <c r="HK58" s="189" t="s">
        <v>46</v>
      </c>
      <c r="HL58" s="190"/>
      <c r="HM58" s="190"/>
      <c r="HN58" s="190"/>
      <c r="HO58" s="190">
        <f t="shared" si="33"/>
        <v>0</v>
      </c>
      <c r="HP58" s="191"/>
      <c r="HQ58" s="192">
        <v>52</v>
      </c>
      <c r="HR58" s="189" t="s">
        <v>46</v>
      </c>
      <c r="HS58" s="190"/>
      <c r="HT58" s="190"/>
      <c r="HU58" s="190">
        <v>0</v>
      </c>
      <c r="HV58" s="190">
        <f t="shared" si="34"/>
        <v>0</v>
      </c>
      <c r="HW58" s="191"/>
      <c r="HX58" s="192">
        <v>52</v>
      </c>
      <c r="HY58" s="189" t="s">
        <v>46</v>
      </c>
      <c r="HZ58" s="190">
        <v>0</v>
      </c>
      <c r="IA58" s="190">
        <v>0</v>
      </c>
      <c r="IB58" s="190">
        <v>0</v>
      </c>
      <c r="IC58" s="190">
        <f t="shared" si="35"/>
        <v>0</v>
      </c>
      <c r="ID58" s="191"/>
      <c r="IE58" s="192">
        <v>52</v>
      </c>
      <c r="IF58" s="189" t="s">
        <v>46</v>
      </c>
      <c r="IG58" s="190">
        <v>0</v>
      </c>
      <c r="IH58" s="190">
        <v>0</v>
      </c>
      <c r="II58" s="190">
        <v>0</v>
      </c>
      <c r="IJ58" s="190">
        <f t="shared" si="36"/>
        <v>0</v>
      </c>
      <c r="IK58" s="191"/>
      <c r="IL58" s="192">
        <v>52</v>
      </c>
      <c r="IM58" s="189" t="s">
        <v>46</v>
      </c>
      <c r="IN58" s="190">
        <v>0</v>
      </c>
      <c r="IO58" s="190">
        <v>0</v>
      </c>
      <c r="IP58" s="190">
        <v>0</v>
      </c>
      <c r="IQ58" s="190">
        <f t="shared" si="37"/>
        <v>0</v>
      </c>
      <c r="IR58" s="191"/>
      <c r="IS58" s="192">
        <v>52</v>
      </c>
      <c r="IT58" s="189" t="s">
        <v>46</v>
      </c>
      <c r="IU58" s="190">
        <v>0</v>
      </c>
      <c r="IV58" s="190">
        <v>0</v>
      </c>
      <c r="IW58" s="190">
        <v>0</v>
      </c>
      <c r="IX58" s="190">
        <f t="shared" si="38"/>
        <v>0</v>
      </c>
      <c r="IY58" s="191"/>
      <c r="IZ58" s="192">
        <v>52</v>
      </c>
      <c r="JA58" s="189" t="s">
        <v>46</v>
      </c>
      <c r="JB58" s="190">
        <v>0</v>
      </c>
      <c r="JC58" s="190">
        <v>0</v>
      </c>
      <c r="JD58" s="190">
        <v>0</v>
      </c>
      <c r="JE58" s="190">
        <f t="shared" si="39"/>
        <v>0</v>
      </c>
      <c r="JF58" s="191"/>
      <c r="JG58" s="192">
        <v>52</v>
      </c>
      <c r="JH58" s="189" t="s">
        <v>46</v>
      </c>
      <c r="JI58" s="190">
        <v>0</v>
      </c>
      <c r="JJ58" s="190">
        <v>0</v>
      </c>
      <c r="JK58" s="190">
        <v>0</v>
      </c>
      <c r="JL58" s="190">
        <f t="shared" si="40"/>
        <v>0</v>
      </c>
      <c r="JM58" s="191"/>
      <c r="JN58" s="192">
        <v>52</v>
      </c>
      <c r="JO58" s="189" t="s">
        <v>46</v>
      </c>
      <c r="JP58" s="190">
        <v>0</v>
      </c>
      <c r="JQ58" s="190">
        <v>0</v>
      </c>
      <c r="JR58" s="190">
        <v>0</v>
      </c>
      <c r="JS58" s="190">
        <f t="shared" si="41"/>
        <v>0</v>
      </c>
      <c r="JT58" s="191"/>
      <c r="JU58" s="192">
        <v>52</v>
      </c>
      <c r="JV58" s="189" t="s">
        <v>46</v>
      </c>
      <c r="JW58" s="190">
        <v>0</v>
      </c>
      <c r="JX58" s="190">
        <v>0</v>
      </c>
      <c r="JY58" s="190">
        <v>0</v>
      </c>
      <c r="JZ58" s="190">
        <f t="shared" si="42"/>
        <v>0</v>
      </c>
      <c r="KA58" s="191"/>
      <c r="KB58" s="192">
        <v>52</v>
      </c>
      <c r="KC58" s="189" t="s">
        <v>46</v>
      </c>
      <c r="KD58" s="190">
        <v>0</v>
      </c>
      <c r="KE58" s="190">
        <v>0</v>
      </c>
      <c r="KF58" s="190">
        <v>0</v>
      </c>
      <c r="KG58" s="190">
        <f t="shared" si="43"/>
        <v>0</v>
      </c>
      <c r="KH58" s="191"/>
      <c r="KI58" s="192">
        <v>52</v>
      </c>
      <c r="KJ58" s="189" t="s">
        <v>46</v>
      </c>
      <c r="KK58" s="190">
        <v>0</v>
      </c>
      <c r="KL58" s="190">
        <v>0</v>
      </c>
      <c r="KM58" s="190">
        <v>0</v>
      </c>
      <c r="KN58" s="190">
        <f t="shared" si="44"/>
        <v>0</v>
      </c>
      <c r="KO58" s="191"/>
      <c r="KP58" s="192">
        <v>52</v>
      </c>
      <c r="KQ58" s="189" t="s">
        <v>46</v>
      </c>
      <c r="KR58" s="190">
        <v>0</v>
      </c>
      <c r="KS58" s="190">
        <v>0</v>
      </c>
      <c r="KT58" s="190">
        <v>0</v>
      </c>
      <c r="KU58" s="190">
        <f t="shared" si="45"/>
        <v>0</v>
      </c>
      <c r="KV58" s="191"/>
      <c r="KW58" s="192">
        <v>52</v>
      </c>
      <c r="KX58" s="189" t="s">
        <v>46</v>
      </c>
      <c r="KY58" s="190">
        <v>0</v>
      </c>
      <c r="KZ58" s="190">
        <v>0</v>
      </c>
      <c r="LA58" s="190">
        <v>0</v>
      </c>
      <c r="LB58" s="190">
        <f t="shared" si="46"/>
        <v>0</v>
      </c>
      <c r="LC58" s="191"/>
      <c r="LD58" s="192">
        <v>52</v>
      </c>
      <c r="LE58" s="189" t="s">
        <v>46</v>
      </c>
      <c r="LF58" s="190">
        <v>0</v>
      </c>
      <c r="LG58" s="190">
        <v>0</v>
      </c>
      <c r="LH58" s="190">
        <v>0</v>
      </c>
      <c r="LI58" s="190">
        <f t="shared" si="47"/>
        <v>0</v>
      </c>
      <c r="LJ58" s="191"/>
      <c r="LK58" s="192">
        <v>52</v>
      </c>
      <c r="LL58" s="189" t="s">
        <v>46</v>
      </c>
      <c r="LM58" s="190">
        <v>0</v>
      </c>
      <c r="LN58" s="190">
        <v>0</v>
      </c>
      <c r="LO58" s="190">
        <v>0</v>
      </c>
      <c r="LP58" s="190">
        <f t="shared" si="48"/>
        <v>0</v>
      </c>
      <c r="LQ58" s="191"/>
      <c r="LR58" s="192">
        <v>52</v>
      </c>
      <c r="LS58" s="189" t="s">
        <v>46</v>
      </c>
      <c r="LT58" s="190">
        <v>0</v>
      </c>
      <c r="LU58" s="190">
        <v>0</v>
      </c>
      <c r="LV58" s="190">
        <v>0</v>
      </c>
      <c r="LW58" s="190">
        <f t="shared" si="49"/>
        <v>0</v>
      </c>
      <c r="LX58" s="191"/>
      <c r="LY58" s="192">
        <v>52</v>
      </c>
      <c r="LZ58" s="189" t="s">
        <v>46</v>
      </c>
      <c r="MA58" s="190">
        <v>0</v>
      </c>
      <c r="MB58" s="190">
        <v>0</v>
      </c>
      <c r="MC58" s="190">
        <v>0</v>
      </c>
      <c r="MD58" s="190">
        <f t="shared" si="50"/>
        <v>0</v>
      </c>
      <c r="ME58" s="191"/>
      <c r="MF58" s="192">
        <v>52</v>
      </c>
      <c r="MG58" s="189" t="s">
        <v>46</v>
      </c>
      <c r="MH58" s="190">
        <v>0</v>
      </c>
      <c r="MI58" s="190">
        <v>0</v>
      </c>
      <c r="MJ58" s="190">
        <v>0</v>
      </c>
      <c r="MK58" s="190">
        <f t="shared" si="51"/>
        <v>0</v>
      </c>
      <c r="ML58" s="191"/>
      <c r="MM58" s="192">
        <v>52</v>
      </c>
      <c r="MN58" s="189" t="s">
        <v>46</v>
      </c>
      <c r="MO58" s="190">
        <v>0</v>
      </c>
      <c r="MP58" s="190">
        <v>0</v>
      </c>
      <c r="MQ58" s="190">
        <v>0</v>
      </c>
      <c r="MR58" s="190">
        <f t="shared" si="52"/>
        <v>0</v>
      </c>
      <c r="MS58" s="191"/>
      <c r="MT58" s="192">
        <v>52</v>
      </c>
      <c r="MU58" s="189" t="s">
        <v>46</v>
      </c>
      <c r="MV58" s="190">
        <v>0</v>
      </c>
      <c r="MW58" s="190">
        <v>0</v>
      </c>
      <c r="MX58" s="190">
        <v>0</v>
      </c>
      <c r="MY58" s="190">
        <f t="shared" si="53"/>
        <v>0</v>
      </c>
      <c r="MZ58" s="191"/>
      <c r="NA58" s="192">
        <v>52</v>
      </c>
      <c r="NB58" s="189" t="s">
        <v>46</v>
      </c>
      <c r="NC58" s="190">
        <v>0</v>
      </c>
      <c r="ND58" s="190">
        <f t="shared" si="54"/>
        <v>3841250</v>
      </c>
      <c r="NE58" s="190">
        <f t="shared" si="0"/>
        <v>0</v>
      </c>
      <c r="NF58" s="190">
        <f t="shared" si="1"/>
        <v>3841250</v>
      </c>
      <c r="NG58" s="9"/>
    </row>
    <row r="59" spans="1:371" ht="15.75" hidden="1">
      <c r="A59" s="188">
        <v>53</v>
      </c>
      <c r="B59" s="189" t="s">
        <v>47</v>
      </c>
      <c r="C59" s="190">
        <v>0</v>
      </c>
      <c r="D59" s="190">
        <v>0</v>
      </c>
      <c r="E59" s="190">
        <v>0</v>
      </c>
      <c r="F59" s="190">
        <f t="shared" si="2"/>
        <v>0</v>
      </c>
      <c r="G59" s="191"/>
      <c r="H59" s="192">
        <v>53</v>
      </c>
      <c r="I59" s="189" t="s">
        <v>47</v>
      </c>
      <c r="J59" s="190">
        <v>8500</v>
      </c>
      <c r="K59" s="190">
        <v>4760000</v>
      </c>
      <c r="L59" s="190">
        <v>0</v>
      </c>
      <c r="M59" s="190">
        <f t="shared" si="3"/>
        <v>4760000</v>
      </c>
      <c r="N59" s="191"/>
      <c r="O59" s="192">
        <v>53</v>
      </c>
      <c r="P59" s="189" t="s">
        <v>47</v>
      </c>
      <c r="Q59" s="190">
        <v>0</v>
      </c>
      <c r="R59" s="190">
        <v>0</v>
      </c>
      <c r="S59" s="190">
        <v>0</v>
      </c>
      <c r="T59" s="190">
        <f t="shared" si="4"/>
        <v>0</v>
      </c>
      <c r="U59" s="191"/>
      <c r="V59" s="192">
        <v>53</v>
      </c>
      <c r="W59" s="189" t="s">
        <v>47</v>
      </c>
      <c r="X59" s="190">
        <v>0</v>
      </c>
      <c r="Y59" s="190">
        <v>0</v>
      </c>
      <c r="Z59" s="190">
        <v>0</v>
      </c>
      <c r="AA59" s="190">
        <f t="shared" si="5"/>
        <v>0</v>
      </c>
      <c r="AB59" s="191"/>
      <c r="AC59" s="192">
        <v>53</v>
      </c>
      <c r="AD59" s="189" t="s">
        <v>47</v>
      </c>
      <c r="AE59" s="190">
        <v>0</v>
      </c>
      <c r="AF59" s="190">
        <v>0</v>
      </c>
      <c r="AG59" s="190">
        <v>0</v>
      </c>
      <c r="AH59" s="190">
        <f t="shared" si="6"/>
        <v>0</v>
      </c>
      <c r="AI59" s="191"/>
      <c r="AJ59" s="192">
        <v>53</v>
      </c>
      <c r="AK59" s="189" t="s">
        <v>47</v>
      </c>
      <c r="AL59" s="190">
        <v>0</v>
      </c>
      <c r="AM59" s="190">
        <v>0</v>
      </c>
      <c r="AN59" s="190">
        <v>0</v>
      </c>
      <c r="AO59" s="190">
        <f t="shared" si="7"/>
        <v>0</v>
      </c>
      <c r="AP59" s="191"/>
      <c r="AQ59" s="192">
        <v>53</v>
      </c>
      <c r="AR59" s="189" t="s">
        <v>47</v>
      </c>
      <c r="AS59" s="209">
        <v>0</v>
      </c>
      <c r="AT59" s="190">
        <v>0</v>
      </c>
      <c r="AU59" s="190">
        <v>0</v>
      </c>
      <c r="AV59" s="190">
        <f t="shared" si="8"/>
        <v>0</v>
      </c>
      <c r="AW59" s="191"/>
      <c r="AX59" s="192">
        <v>53</v>
      </c>
      <c r="AY59" s="189" t="s">
        <v>47</v>
      </c>
      <c r="AZ59" s="190">
        <v>0</v>
      </c>
      <c r="BA59" s="190">
        <v>0</v>
      </c>
      <c r="BB59" s="190">
        <v>0</v>
      </c>
      <c r="BC59" s="190">
        <f t="shared" si="9"/>
        <v>0</v>
      </c>
      <c r="BD59" s="191"/>
      <c r="BE59" s="192">
        <v>53</v>
      </c>
      <c r="BF59" s="189" t="s">
        <v>47</v>
      </c>
      <c r="BG59" s="190">
        <v>0</v>
      </c>
      <c r="BH59" s="190">
        <v>0</v>
      </c>
      <c r="BI59" s="190">
        <v>0</v>
      </c>
      <c r="BJ59" s="190">
        <f t="shared" si="10"/>
        <v>0</v>
      </c>
      <c r="BK59" s="191"/>
      <c r="BL59" s="192">
        <v>53</v>
      </c>
      <c r="BM59" s="189" t="s">
        <v>47</v>
      </c>
      <c r="BN59" s="190">
        <v>0</v>
      </c>
      <c r="BO59" s="190">
        <v>0</v>
      </c>
      <c r="BP59" s="190">
        <v>0</v>
      </c>
      <c r="BQ59" s="190">
        <f t="shared" si="11"/>
        <v>0</v>
      </c>
      <c r="BR59" s="191"/>
      <c r="BS59" s="192">
        <v>53</v>
      </c>
      <c r="BT59" s="189" t="s">
        <v>47</v>
      </c>
      <c r="BU59" s="190">
        <v>0</v>
      </c>
      <c r="BV59" s="190">
        <v>0</v>
      </c>
      <c r="BW59" s="190">
        <v>0</v>
      </c>
      <c r="BX59" s="190">
        <f t="shared" si="12"/>
        <v>0</v>
      </c>
      <c r="BY59" s="191"/>
      <c r="BZ59" s="192">
        <v>53</v>
      </c>
      <c r="CA59" s="189" t="s">
        <v>47</v>
      </c>
      <c r="CB59" s="190">
        <v>0</v>
      </c>
      <c r="CC59" s="190">
        <v>0</v>
      </c>
      <c r="CD59" s="190">
        <v>0</v>
      </c>
      <c r="CE59" s="190">
        <f t="shared" si="13"/>
        <v>0</v>
      </c>
      <c r="CF59" s="191"/>
      <c r="CG59" s="192">
        <v>53</v>
      </c>
      <c r="CH59" s="189" t="s">
        <v>47</v>
      </c>
      <c r="CI59" s="190">
        <v>0</v>
      </c>
      <c r="CJ59" s="190">
        <v>0</v>
      </c>
      <c r="CK59" s="190">
        <v>0</v>
      </c>
      <c r="CL59" s="190">
        <f t="shared" si="14"/>
        <v>0</v>
      </c>
      <c r="CM59" s="191"/>
      <c r="CN59" s="192">
        <v>53</v>
      </c>
      <c r="CO59" s="189" t="s">
        <v>47</v>
      </c>
      <c r="CP59" s="190">
        <v>0</v>
      </c>
      <c r="CQ59" s="190">
        <v>0</v>
      </c>
      <c r="CR59" s="190">
        <v>0</v>
      </c>
      <c r="CS59" s="190">
        <f t="shared" si="15"/>
        <v>0</v>
      </c>
      <c r="CT59" s="191"/>
      <c r="CU59" s="192">
        <v>53</v>
      </c>
      <c r="CV59" s="189" t="s">
        <v>47</v>
      </c>
      <c r="CW59" s="190">
        <v>100</v>
      </c>
      <c r="CX59" s="190">
        <v>15000</v>
      </c>
      <c r="CY59" s="190">
        <v>0</v>
      </c>
      <c r="CZ59" s="190">
        <f t="shared" si="16"/>
        <v>15000</v>
      </c>
      <c r="DA59" s="191"/>
      <c r="DB59" s="192">
        <v>53</v>
      </c>
      <c r="DC59" s="189" t="s">
        <v>47</v>
      </c>
      <c r="DD59" s="190">
        <v>150</v>
      </c>
      <c r="DE59" s="190">
        <v>22500</v>
      </c>
      <c r="DF59" s="190">
        <v>0</v>
      </c>
      <c r="DG59" s="190">
        <f t="shared" si="17"/>
        <v>22500</v>
      </c>
      <c r="DH59" s="191"/>
      <c r="DI59" s="192">
        <v>53</v>
      </c>
      <c r="DJ59" s="189" t="s">
        <v>47</v>
      </c>
      <c r="DK59" s="190">
        <v>0</v>
      </c>
      <c r="DL59" s="190">
        <v>0</v>
      </c>
      <c r="DM59" s="190">
        <v>0</v>
      </c>
      <c r="DN59" s="190">
        <f t="shared" si="18"/>
        <v>0</v>
      </c>
      <c r="DO59" s="191"/>
      <c r="DP59" s="192">
        <v>53</v>
      </c>
      <c r="DQ59" s="189" t="s">
        <v>47</v>
      </c>
      <c r="DR59" s="190">
        <v>0</v>
      </c>
      <c r="DS59" s="190">
        <v>0</v>
      </c>
      <c r="DT59" s="190">
        <v>0</v>
      </c>
      <c r="DU59" s="190">
        <f t="shared" si="19"/>
        <v>0</v>
      </c>
      <c r="DV59" s="191"/>
      <c r="DW59" s="192">
        <v>53</v>
      </c>
      <c r="DX59" s="189" t="s">
        <v>47</v>
      </c>
      <c r="DY59" s="190">
        <v>100</v>
      </c>
      <c r="DZ59" s="190">
        <v>10000</v>
      </c>
      <c r="EA59" s="190">
        <v>0</v>
      </c>
      <c r="EB59" s="190">
        <f t="shared" si="20"/>
        <v>10000</v>
      </c>
      <c r="EC59" s="191"/>
      <c r="ED59" s="192">
        <v>53</v>
      </c>
      <c r="EE59" s="189" t="s">
        <v>47</v>
      </c>
      <c r="EF59" s="190">
        <v>0</v>
      </c>
      <c r="EG59" s="190">
        <v>0</v>
      </c>
      <c r="EH59" s="190">
        <v>0</v>
      </c>
      <c r="EI59" s="190">
        <f t="shared" si="21"/>
        <v>0</v>
      </c>
      <c r="EJ59" s="191"/>
      <c r="EK59" s="192">
        <v>53</v>
      </c>
      <c r="EL59" s="189" t="s">
        <v>47</v>
      </c>
      <c r="EM59" s="190">
        <v>0</v>
      </c>
      <c r="EN59" s="190">
        <v>0</v>
      </c>
      <c r="EO59" s="190">
        <v>0</v>
      </c>
      <c r="EP59" s="190">
        <f t="shared" si="22"/>
        <v>0</v>
      </c>
      <c r="EQ59" s="191"/>
      <c r="ER59" s="192">
        <v>53</v>
      </c>
      <c r="ES59" s="189" t="s">
        <v>47</v>
      </c>
      <c r="ET59" s="190">
        <v>0</v>
      </c>
      <c r="EU59" s="190">
        <v>0</v>
      </c>
      <c r="EV59" s="190">
        <v>0</v>
      </c>
      <c r="EW59" s="190">
        <f t="shared" si="23"/>
        <v>0</v>
      </c>
      <c r="EX59" s="191"/>
      <c r="EY59" s="192">
        <v>53</v>
      </c>
      <c r="EZ59" s="189" t="s">
        <v>47</v>
      </c>
      <c r="FA59" s="190">
        <v>0</v>
      </c>
      <c r="FB59" s="190">
        <v>0</v>
      </c>
      <c r="FC59" s="190">
        <v>0</v>
      </c>
      <c r="FD59" s="190">
        <f t="shared" si="24"/>
        <v>0</v>
      </c>
      <c r="FE59" s="191"/>
      <c r="FF59" s="192">
        <v>53</v>
      </c>
      <c r="FG59" s="189" t="s">
        <v>47</v>
      </c>
      <c r="FH59" s="190">
        <v>0</v>
      </c>
      <c r="FI59" s="190">
        <v>0</v>
      </c>
      <c r="FJ59" s="190">
        <v>0</v>
      </c>
      <c r="FK59" s="190">
        <f t="shared" si="25"/>
        <v>0</v>
      </c>
      <c r="FL59" s="191"/>
      <c r="FM59" s="192">
        <v>53</v>
      </c>
      <c r="FN59" s="189" t="s">
        <v>47</v>
      </c>
      <c r="FO59" s="190">
        <v>0</v>
      </c>
      <c r="FP59" s="190">
        <v>0</v>
      </c>
      <c r="FQ59" s="190">
        <v>0</v>
      </c>
      <c r="FR59" s="190">
        <f t="shared" si="26"/>
        <v>0</v>
      </c>
      <c r="FS59" s="191"/>
      <c r="FT59" s="192">
        <v>53</v>
      </c>
      <c r="FU59" s="189" t="s">
        <v>47</v>
      </c>
      <c r="FV59" s="190">
        <v>0</v>
      </c>
      <c r="FW59" s="190">
        <v>0</v>
      </c>
      <c r="FX59" s="190">
        <v>0</v>
      </c>
      <c r="FY59" s="190">
        <f t="shared" si="27"/>
        <v>0</v>
      </c>
      <c r="FZ59" s="191"/>
      <c r="GA59" s="192">
        <v>53</v>
      </c>
      <c r="GB59" s="189" t="s">
        <v>47</v>
      </c>
      <c r="GC59" s="190">
        <v>0</v>
      </c>
      <c r="GD59" s="190">
        <v>0</v>
      </c>
      <c r="GE59" s="190">
        <v>0</v>
      </c>
      <c r="GF59" s="190">
        <f t="shared" si="28"/>
        <v>0</v>
      </c>
      <c r="GG59" s="191"/>
      <c r="GH59" s="192">
        <v>53</v>
      </c>
      <c r="GI59" s="189" t="s">
        <v>47</v>
      </c>
      <c r="GJ59" s="190">
        <v>0</v>
      </c>
      <c r="GK59" s="190">
        <v>0</v>
      </c>
      <c r="GL59" s="190">
        <v>0</v>
      </c>
      <c r="GM59" s="190">
        <f t="shared" si="29"/>
        <v>0</v>
      </c>
      <c r="GN59" s="191"/>
      <c r="GO59" s="192">
        <v>53</v>
      </c>
      <c r="GP59" s="189" t="s">
        <v>47</v>
      </c>
      <c r="GQ59" s="190">
        <v>0</v>
      </c>
      <c r="GR59" s="190">
        <v>0</v>
      </c>
      <c r="GS59" s="190">
        <v>0</v>
      </c>
      <c r="GT59" s="190">
        <f t="shared" si="30"/>
        <v>0</v>
      </c>
      <c r="GU59" s="191"/>
      <c r="GV59" s="192">
        <v>53</v>
      </c>
      <c r="GW59" s="189" t="s">
        <v>47</v>
      </c>
      <c r="GX59" s="190">
        <v>0</v>
      </c>
      <c r="GY59" s="190">
        <v>0</v>
      </c>
      <c r="GZ59" s="190">
        <v>0</v>
      </c>
      <c r="HA59" s="190">
        <f t="shared" si="31"/>
        <v>0</v>
      </c>
      <c r="HB59" s="191"/>
      <c r="HC59" s="192">
        <v>53</v>
      </c>
      <c r="HD59" s="189" t="s">
        <v>47</v>
      </c>
      <c r="HE59" s="190">
        <v>0</v>
      </c>
      <c r="HF59" s="190">
        <v>0</v>
      </c>
      <c r="HG59" s="190">
        <v>0</v>
      </c>
      <c r="HH59" s="190">
        <f t="shared" si="32"/>
        <v>0</v>
      </c>
      <c r="HI59" s="191"/>
      <c r="HJ59" s="192">
        <v>53</v>
      </c>
      <c r="HK59" s="189" t="s">
        <v>47</v>
      </c>
      <c r="HL59" s="190"/>
      <c r="HM59" s="190"/>
      <c r="HN59" s="190"/>
      <c r="HO59" s="190">
        <f t="shared" si="33"/>
        <v>0</v>
      </c>
      <c r="HP59" s="191"/>
      <c r="HQ59" s="192">
        <v>53</v>
      </c>
      <c r="HR59" s="189" t="s">
        <v>47</v>
      </c>
      <c r="HS59" s="190"/>
      <c r="HT59" s="190"/>
      <c r="HU59" s="190">
        <v>0</v>
      </c>
      <c r="HV59" s="190">
        <f t="shared" si="34"/>
        <v>0</v>
      </c>
      <c r="HW59" s="191"/>
      <c r="HX59" s="192">
        <v>53</v>
      </c>
      <c r="HY59" s="189" t="s">
        <v>47</v>
      </c>
      <c r="HZ59" s="190">
        <v>0</v>
      </c>
      <c r="IA59" s="190">
        <v>0</v>
      </c>
      <c r="IB59" s="190">
        <v>0</v>
      </c>
      <c r="IC59" s="190">
        <f t="shared" si="35"/>
        <v>0</v>
      </c>
      <c r="ID59" s="191"/>
      <c r="IE59" s="192">
        <v>53</v>
      </c>
      <c r="IF59" s="189" t="s">
        <v>47</v>
      </c>
      <c r="IG59" s="190">
        <v>0</v>
      </c>
      <c r="IH59" s="190">
        <v>0</v>
      </c>
      <c r="II59" s="190">
        <v>0</v>
      </c>
      <c r="IJ59" s="190">
        <f t="shared" si="36"/>
        <v>0</v>
      </c>
      <c r="IK59" s="191"/>
      <c r="IL59" s="192">
        <v>53</v>
      </c>
      <c r="IM59" s="189" t="s">
        <v>47</v>
      </c>
      <c r="IN59" s="190">
        <v>0</v>
      </c>
      <c r="IO59" s="190">
        <v>0</v>
      </c>
      <c r="IP59" s="190">
        <v>0</v>
      </c>
      <c r="IQ59" s="190">
        <f t="shared" si="37"/>
        <v>0</v>
      </c>
      <c r="IR59" s="191"/>
      <c r="IS59" s="192">
        <v>53</v>
      </c>
      <c r="IT59" s="189" t="s">
        <v>47</v>
      </c>
      <c r="IU59" s="190">
        <v>0</v>
      </c>
      <c r="IV59" s="190">
        <v>0</v>
      </c>
      <c r="IW59" s="190">
        <v>0</v>
      </c>
      <c r="IX59" s="190">
        <f t="shared" si="38"/>
        <v>0</v>
      </c>
      <c r="IY59" s="191"/>
      <c r="IZ59" s="192">
        <v>53</v>
      </c>
      <c r="JA59" s="189" t="s">
        <v>47</v>
      </c>
      <c r="JB59" s="190">
        <v>0</v>
      </c>
      <c r="JC59" s="190">
        <v>0</v>
      </c>
      <c r="JD59" s="190">
        <v>0</v>
      </c>
      <c r="JE59" s="190">
        <f t="shared" si="39"/>
        <v>0</v>
      </c>
      <c r="JF59" s="191"/>
      <c r="JG59" s="192">
        <v>53</v>
      </c>
      <c r="JH59" s="189" t="s">
        <v>47</v>
      </c>
      <c r="JI59" s="190">
        <v>0</v>
      </c>
      <c r="JJ59" s="190">
        <v>0</v>
      </c>
      <c r="JK59" s="190">
        <v>0</v>
      </c>
      <c r="JL59" s="190">
        <f t="shared" si="40"/>
        <v>0</v>
      </c>
      <c r="JM59" s="191"/>
      <c r="JN59" s="192">
        <v>53</v>
      </c>
      <c r="JO59" s="189" t="s">
        <v>47</v>
      </c>
      <c r="JP59" s="190">
        <v>0</v>
      </c>
      <c r="JQ59" s="190">
        <v>0</v>
      </c>
      <c r="JR59" s="190">
        <v>0</v>
      </c>
      <c r="JS59" s="190">
        <f t="shared" si="41"/>
        <v>0</v>
      </c>
      <c r="JT59" s="191"/>
      <c r="JU59" s="192">
        <v>53</v>
      </c>
      <c r="JV59" s="189" t="s">
        <v>47</v>
      </c>
      <c r="JW59" s="190">
        <v>0</v>
      </c>
      <c r="JX59" s="190">
        <v>0</v>
      </c>
      <c r="JY59" s="190">
        <v>0</v>
      </c>
      <c r="JZ59" s="190">
        <f t="shared" si="42"/>
        <v>0</v>
      </c>
      <c r="KA59" s="191"/>
      <c r="KB59" s="192">
        <v>53</v>
      </c>
      <c r="KC59" s="189" t="s">
        <v>47</v>
      </c>
      <c r="KD59" s="190">
        <v>0</v>
      </c>
      <c r="KE59" s="190">
        <v>0</v>
      </c>
      <c r="KF59" s="190">
        <v>0</v>
      </c>
      <c r="KG59" s="190">
        <f t="shared" si="43"/>
        <v>0</v>
      </c>
      <c r="KH59" s="191"/>
      <c r="KI59" s="192">
        <v>53</v>
      </c>
      <c r="KJ59" s="189" t="s">
        <v>47</v>
      </c>
      <c r="KK59" s="190">
        <v>0</v>
      </c>
      <c r="KL59" s="190">
        <v>0</v>
      </c>
      <c r="KM59" s="190">
        <v>0</v>
      </c>
      <c r="KN59" s="190">
        <f t="shared" si="44"/>
        <v>0</v>
      </c>
      <c r="KO59" s="191"/>
      <c r="KP59" s="192">
        <v>53</v>
      </c>
      <c r="KQ59" s="189" t="s">
        <v>47</v>
      </c>
      <c r="KR59" s="190">
        <v>0</v>
      </c>
      <c r="KS59" s="190">
        <v>0</v>
      </c>
      <c r="KT59" s="190">
        <v>0</v>
      </c>
      <c r="KU59" s="190">
        <f t="shared" si="45"/>
        <v>0</v>
      </c>
      <c r="KV59" s="191"/>
      <c r="KW59" s="192">
        <v>53</v>
      </c>
      <c r="KX59" s="189" t="s">
        <v>47</v>
      </c>
      <c r="KY59" s="190">
        <v>0</v>
      </c>
      <c r="KZ59" s="190">
        <v>0</v>
      </c>
      <c r="LA59" s="190">
        <v>0</v>
      </c>
      <c r="LB59" s="190">
        <f t="shared" si="46"/>
        <v>0</v>
      </c>
      <c r="LC59" s="191"/>
      <c r="LD59" s="192">
        <v>53</v>
      </c>
      <c r="LE59" s="189" t="s">
        <v>47</v>
      </c>
      <c r="LF59" s="190">
        <v>0</v>
      </c>
      <c r="LG59" s="190">
        <v>0</v>
      </c>
      <c r="LH59" s="190">
        <v>0</v>
      </c>
      <c r="LI59" s="190">
        <f t="shared" si="47"/>
        <v>0</v>
      </c>
      <c r="LJ59" s="191"/>
      <c r="LK59" s="192">
        <v>53</v>
      </c>
      <c r="LL59" s="189" t="s">
        <v>47</v>
      </c>
      <c r="LM59" s="190">
        <v>0</v>
      </c>
      <c r="LN59" s="190">
        <v>0</v>
      </c>
      <c r="LO59" s="190">
        <v>0</v>
      </c>
      <c r="LP59" s="190">
        <f t="shared" si="48"/>
        <v>0</v>
      </c>
      <c r="LQ59" s="191"/>
      <c r="LR59" s="192">
        <v>53</v>
      </c>
      <c r="LS59" s="189" t="s">
        <v>47</v>
      </c>
      <c r="LT59" s="190">
        <v>0</v>
      </c>
      <c r="LU59" s="190">
        <v>0</v>
      </c>
      <c r="LV59" s="190">
        <v>0</v>
      </c>
      <c r="LW59" s="190">
        <f t="shared" si="49"/>
        <v>0</v>
      </c>
      <c r="LX59" s="191"/>
      <c r="LY59" s="192">
        <v>53</v>
      </c>
      <c r="LZ59" s="189" t="s">
        <v>47</v>
      </c>
      <c r="MA59" s="190">
        <v>0</v>
      </c>
      <c r="MB59" s="190">
        <v>0</v>
      </c>
      <c r="MC59" s="190">
        <v>0</v>
      </c>
      <c r="MD59" s="190">
        <f t="shared" si="50"/>
        <v>0</v>
      </c>
      <c r="ME59" s="191"/>
      <c r="MF59" s="192">
        <v>53</v>
      </c>
      <c r="MG59" s="189" t="s">
        <v>47</v>
      </c>
      <c r="MH59" s="190">
        <v>0</v>
      </c>
      <c r="MI59" s="190">
        <v>0</v>
      </c>
      <c r="MJ59" s="190">
        <v>0</v>
      </c>
      <c r="MK59" s="190">
        <f t="shared" si="51"/>
        <v>0</v>
      </c>
      <c r="ML59" s="191"/>
      <c r="MM59" s="192">
        <v>53</v>
      </c>
      <c r="MN59" s="189" t="s">
        <v>47</v>
      </c>
      <c r="MO59" s="190">
        <v>0</v>
      </c>
      <c r="MP59" s="190">
        <v>0</v>
      </c>
      <c r="MQ59" s="190">
        <v>0</v>
      </c>
      <c r="MR59" s="190">
        <f t="shared" si="52"/>
        <v>0</v>
      </c>
      <c r="MS59" s="191"/>
      <c r="MT59" s="192">
        <v>53</v>
      </c>
      <c r="MU59" s="189" t="s">
        <v>47</v>
      </c>
      <c r="MV59" s="190">
        <v>0</v>
      </c>
      <c r="MW59" s="190">
        <v>0</v>
      </c>
      <c r="MX59" s="190">
        <v>0</v>
      </c>
      <c r="MY59" s="190">
        <f t="shared" si="53"/>
        <v>0</v>
      </c>
      <c r="MZ59" s="191"/>
      <c r="NA59" s="192">
        <v>53</v>
      </c>
      <c r="NB59" s="189" t="s">
        <v>47</v>
      </c>
      <c r="NC59" s="190">
        <v>0</v>
      </c>
      <c r="ND59" s="190">
        <f t="shared" si="54"/>
        <v>4807500</v>
      </c>
      <c r="NE59" s="190">
        <f t="shared" si="0"/>
        <v>0</v>
      </c>
      <c r="NF59" s="190">
        <f t="shared" si="1"/>
        <v>4807500</v>
      </c>
      <c r="NG59" s="9"/>
    </row>
    <row r="60" spans="1:371" ht="25.5" hidden="1" customHeight="1">
      <c r="A60" s="188">
        <v>54</v>
      </c>
      <c r="B60" s="193" t="s">
        <v>68</v>
      </c>
      <c r="C60" s="190">
        <v>0</v>
      </c>
      <c r="D60" s="190">
        <v>0</v>
      </c>
      <c r="E60" s="190">
        <v>0</v>
      </c>
      <c r="F60" s="190">
        <f t="shared" si="2"/>
        <v>0</v>
      </c>
      <c r="G60" s="191"/>
      <c r="H60" s="192">
        <v>54</v>
      </c>
      <c r="I60" s="193" t="s">
        <v>68</v>
      </c>
      <c r="J60" s="190">
        <v>700</v>
      </c>
      <c r="K60" s="190">
        <v>380000</v>
      </c>
      <c r="L60" s="190">
        <v>0</v>
      </c>
      <c r="M60" s="190">
        <f t="shared" si="3"/>
        <v>380000</v>
      </c>
      <c r="N60" s="191"/>
      <c r="O60" s="192">
        <v>54</v>
      </c>
      <c r="P60" s="193" t="s">
        <v>68</v>
      </c>
      <c r="Q60" s="190">
        <v>0</v>
      </c>
      <c r="R60" s="190">
        <v>0</v>
      </c>
      <c r="S60" s="190">
        <v>0</v>
      </c>
      <c r="T60" s="190">
        <f t="shared" si="4"/>
        <v>0</v>
      </c>
      <c r="U60" s="191"/>
      <c r="V60" s="192">
        <v>54</v>
      </c>
      <c r="W60" s="193" t="s">
        <v>68</v>
      </c>
      <c r="X60" s="190">
        <v>0</v>
      </c>
      <c r="Y60" s="190">
        <v>0</v>
      </c>
      <c r="Z60" s="190">
        <v>0</v>
      </c>
      <c r="AA60" s="190">
        <f t="shared" si="5"/>
        <v>0</v>
      </c>
      <c r="AB60" s="191"/>
      <c r="AC60" s="192">
        <v>54</v>
      </c>
      <c r="AD60" s="193" t="s">
        <v>68</v>
      </c>
      <c r="AE60" s="190">
        <v>0</v>
      </c>
      <c r="AF60" s="190">
        <v>0</v>
      </c>
      <c r="AG60" s="190">
        <v>0</v>
      </c>
      <c r="AH60" s="190">
        <f t="shared" si="6"/>
        <v>0</v>
      </c>
      <c r="AI60" s="191"/>
      <c r="AJ60" s="192">
        <v>54</v>
      </c>
      <c r="AK60" s="193" t="s">
        <v>68</v>
      </c>
      <c r="AL60" s="190">
        <v>0</v>
      </c>
      <c r="AM60" s="190">
        <v>0</v>
      </c>
      <c r="AN60" s="190">
        <v>0</v>
      </c>
      <c r="AO60" s="190">
        <f t="shared" si="7"/>
        <v>0</v>
      </c>
      <c r="AP60" s="191"/>
      <c r="AQ60" s="192">
        <v>54</v>
      </c>
      <c r="AR60" s="193" t="s">
        <v>68</v>
      </c>
      <c r="AS60" s="209">
        <v>0</v>
      </c>
      <c r="AT60" s="190">
        <v>0</v>
      </c>
      <c r="AU60" s="190">
        <v>0</v>
      </c>
      <c r="AV60" s="190">
        <f t="shared" si="8"/>
        <v>0</v>
      </c>
      <c r="AW60" s="191"/>
      <c r="AX60" s="192">
        <v>54</v>
      </c>
      <c r="AY60" s="193" t="s">
        <v>68</v>
      </c>
      <c r="AZ60" s="190">
        <v>0</v>
      </c>
      <c r="BA60" s="190">
        <v>0</v>
      </c>
      <c r="BB60" s="190">
        <v>0</v>
      </c>
      <c r="BC60" s="190">
        <f t="shared" si="9"/>
        <v>0</v>
      </c>
      <c r="BD60" s="191"/>
      <c r="BE60" s="192">
        <v>54</v>
      </c>
      <c r="BF60" s="193" t="s">
        <v>68</v>
      </c>
      <c r="BG60" s="190">
        <v>0</v>
      </c>
      <c r="BH60" s="190">
        <v>0</v>
      </c>
      <c r="BI60" s="190">
        <v>0</v>
      </c>
      <c r="BJ60" s="190">
        <f t="shared" si="10"/>
        <v>0</v>
      </c>
      <c r="BK60" s="191"/>
      <c r="BL60" s="192">
        <v>54</v>
      </c>
      <c r="BM60" s="193" t="s">
        <v>68</v>
      </c>
      <c r="BN60" s="190">
        <v>0</v>
      </c>
      <c r="BO60" s="190">
        <v>0</v>
      </c>
      <c r="BP60" s="190">
        <v>0</v>
      </c>
      <c r="BQ60" s="190">
        <f t="shared" si="11"/>
        <v>0</v>
      </c>
      <c r="BR60" s="191"/>
      <c r="BS60" s="192">
        <v>54</v>
      </c>
      <c r="BT60" s="193" t="s">
        <v>68</v>
      </c>
      <c r="BU60" s="190">
        <v>0</v>
      </c>
      <c r="BV60" s="190">
        <v>0</v>
      </c>
      <c r="BW60" s="190">
        <v>0</v>
      </c>
      <c r="BX60" s="190">
        <f t="shared" si="12"/>
        <v>0</v>
      </c>
      <c r="BY60" s="191"/>
      <c r="BZ60" s="192">
        <v>54</v>
      </c>
      <c r="CA60" s="193" t="s">
        <v>68</v>
      </c>
      <c r="CB60" s="190">
        <v>0</v>
      </c>
      <c r="CC60" s="190">
        <v>0</v>
      </c>
      <c r="CD60" s="190">
        <v>0</v>
      </c>
      <c r="CE60" s="190">
        <f t="shared" si="13"/>
        <v>0</v>
      </c>
      <c r="CF60" s="191"/>
      <c r="CG60" s="192">
        <v>54</v>
      </c>
      <c r="CH60" s="193" t="s">
        <v>68</v>
      </c>
      <c r="CI60" s="190">
        <v>0</v>
      </c>
      <c r="CJ60" s="190">
        <v>0</v>
      </c>
      <c r="CK60" s="190">
        <v>0</v>
      </c>
      <c r="CL60" s="190">
        <f t="shared" si="14"/>
        <v>0</v>
      </c>
      <c r="CM60" s="191"/>
      <c r="CN60" s="192">
        <v>54</v>
      </c>
      <c r="CO60" s="193" t="s">
        <v>68</v>
      </c>
      <c r="CP60" s="190">
        <v>0</v>
      </c>
      <c r="CQ60" s="190">
        <v>0</v>
      </c>
      <c r="CR60" s="190">
        <v>0</v>
      </c>
      <c r="CS60" s="190">
        <f t="shared" si="15"/>
        <v>0</v>
      </c>
      <c r="CT60" s="191"/>
      <c r="CU60" s="192">
        <v>54</v>
      </c>
      <c r="CV60" s="193" t="s">
        <v>68</v>
      </c>
      <c r="CW60" s="190">
        <v>100</v>
      </c>
      <c r="CX60" s="190">
        <v>15000</v>
      </c>
      <c r="CY60" s="190">
        <v>0</v>
      </c>
      <c r="CZ60" s="190">
        <f t="shared" si="16"/>
        <v>15000</v>
      </c>
      <c r="DA60" s="191"/>
      <c r="DB60" s="192">
        <v>54</v>
      </c>
      <c r="DC60" s="193" t="s">
        <v>68</v>
      </c>
      <c r="DD60" s="190">
        <v>100</v>
      </c>
      <c r="DE60" s="190">
        <v>15000</v>
      </c>
      <c r="DF60" s="190">
        <v>0</v>
      </c>
      <c r="DG60" s="190">
        <f t="shared" si="17"/>
        <v>15000</v>
      </c>
      <c r="DH60" s="191"/>
      <c r="DI60" s="192">
        <v>54</v>
      </c>
      <c r="DJ60" s="193" t="s">
        <v>68</v>
      </c>
      <c r="DK60" s="190">
        <v>0</v>
      </c>
      <c r="DL60" s="190">
        <v>0</v>
      </c>
      <c r="DM60" s="190">
        <v>0</v>
      </c>
      <c r="DN60" s="190">
        <f t="shared" si="18"/>
        <v>0</v>
      </c>
      <c r="DO60" s="191"/>
      <c r="DP60" s="192">
        <v>54</v>
      </c>
      <c r="DQ60" s="193" t="s">
        <v>68</v>
      </c>
      <c r="DR60" s="190">
        <v>0</v>
      </c>
      <c r="DS60" s="190">
        <v>0</v>
      </c>
      <c r="DT60" s="190">
        <v>0</v>
      </c>
      <c r="DU60" s="190">
        <f t="shared" si="19"/>
        <v>0</v>
      </c>
      <c r="DV60" s="191"/>
      <c r="DW60" s="192">
        <v>54</v>
      </c>
      <c r="DX60" s="193" t="s">
        <v>68</v>
      </c>
      <c r="DY60" s="190">
        <v>100</v>
      </c>
      <c r="DZ60" s="190">
        <v>10000</v>
      </c>
      <c r="EA60" s="190">
        <v>0</v>
      </c>
      <c r="EB60" s="190">
        <f t="shared" si="20"/>
        <v>10000</v>
      </c>
      <c r="EC60" s="191"/>
      <c r="ED60" s="192">
        <v>54</v>
      </c>
      <c r="EE60" s="193" t="s">
        <v>68</v>
      </c>
      <c r="EF60" s="190">
        <v>0</v>
      </c>
      <c r="EG60" s="190">
        <v>0</v>
      </c>
      <c r="EH60" s="190">
        <v>0</v>
      </c>
      <c r="EI60" s="190">
        <f t="shared" si="21"/>
        <v>0</v>
      </c>
      <c r="EJ60" s="191"/>
      <c r="EK60" s="192">
        <v>54</v>
      </c>
      <c r="EL60" s="193" t="s">
        <v>68</v>
      </c>
      <c r="EM60" s="190">
        <v>0</v>
      </c>
      <c r="EN60" s="190">
        <v>0</v>
      </c>
      <c r="EO60" s="190">
        <v>0</v>
      </c>
      <c r="EP60" s="190">
        <f t="shared" si="22"/>
        <v>0</v>
      </c>
      <c r="EQ60" s="191"/>
      <c r="ER60" s="192">
        <v>54</v>
      </c>
      <c r="ES60" s="193" t="s">
        <v>68</v>
      </c>
      <c r="ET60" s="190">
        <v>0</v>
      </c>
      <c r="EU60" s="190">
        <v>0</v>
      </c>
      <c r="EV60" s="190">
        <v>0</v>
      </c>
      <c r="EW60" s="190">
        <f t="shared" si="23"/>
        <v>0</v>
      </c>
      <c r="EX60" s="191"/>
      <c r="EY60" s="192">
        <v>54</v>
      </c>
      <c r="EZ60" s="193" t="s">
        <v>68</v>
      </c>
      <c r="FA60" s="190">
        <v>0</v>
      </c>
      <c r="FB60" s="190">
        <v>0</v>
      </c>
      <c r="FC60" s="190">
        <v>0</v>
      </c>
      <c r="FD60" s="190">
        <f t="shared" si="24"/>
        <v>0</v>
      </c>
      <c r="FE60" s="191"/>
      <c r="FF60" s="192">
        <v>54</v>
      </c>
      <c r="FG60" s="193" t="s">
        <v>68</v>
      </c>
      <c r="FH60" s="190">
        <v>0</v>
      </c>
      <c r="FI60" s="190">
        <v>0</v>
      </c>
      <c r="FJ60" s="190">
        <v>0</v>
      </c>
      <c r="FK60" s="190">
        <f t="shared" si="25"/>
        <v>0</v>
      </c>
      <c r="FL60" s="191"/>
      <c r="FM60" s="192">
        <v>54</v>
      </c>
      <c r="FN60" s="193" t="s">
        <v>68</v>
      </c>
      <c r="FO60" s="190">
        <v>0</v>
      </c>
      <c r="FP60" s="190">
        <v>0</v>
      </c>
      <c r="FQ60" s="190">
        <v>0</v>
      </c>
      <c r="FR60" s="190">
        <f t="shared" si="26"/>
        <v>0</v>
      </c>
      <c r="FS60" s="191"/>
      <c r="FT60" s="192">
        <v>54</v>
      </c>
      <c r="FU60" s="193" t="s">
        <v>68</v>
      </c>
      <c r="FV60" s="190">
        <v>0</v>
      </c>
      <c r="FW60" s="190">
        <v>0</v>
      </c>
      <c r="FX60" s="190">
        <v>0</v>
      </c>
      <c r="FY60" s="190">
        <f t="shared" si="27"/>
        <v>0</v>
      </c>
      <c r="FZ60" s="191"/>
      <c r="GA60" s="192">
        <v>54</v>
      </c>
      <c r="GB60" s="193" t="s">
        <v>68</v>
      </c>
      <c r="GC60" s="190">
        <v>0</v>
      </c>
      <c r="GD60" s="190">
        <v>0</v>
      </c>
      <c r="GE60" s="190">
        <v>0</v>
      </c>
      <c r="GF60" s="190">
        <f t="shared" si="28"/>
        <v>0</v>
      </c>
      <c r="GG60" s="191"/>
      <c r="GH60" s="192">
        <v>54</v>
      </c>
      <c r="GI60" s="193" t="s">
        <v>68</v>
      </c>
      <c r="GJ60" s="190">
        <v>0</v>
      </c>
      <c r="GK60" s="190">
        <v>0</v>
      </c>
      <c r="GL60" s="190">
        <v>0</v>
      </c>
      <c r="GM60" s="190">
        <f t="shared" si="29"/>
        <v>0</v>
      </c>
      <c r="GN60" s="191"/>
      <c r="GO60" s="192">
        <v>54</v>
      </c>
      <c r="GP60" s="193" t="s">
        <v>68</v>
      </c>
      <c r="GQ60" s="190">
        <v>0</v>
      </c>
      <c r="GR60" s="190">
        <v>0</v>
      </c>
      <c r="GS60" s="190">
        <v>0</v>
      </c>
      <c r="GT60" s="190">
        <f t="shared" si="30"/>
        <v>0</v>
      </c>
      <c r="GU60" s="191"/>
      <c r="GV60" s="192">
        <v>54</v>
      </c>
      <c r="GW60" s="193" t="s">
        <v>68</v>
      </c>
      <c r="GX60" s="190">
        <v>0</v>
      </c>
      <c r="GY60" s="190">
        <v>0</v>
      </c>
      <c r="GZ60" s="190">
        <v>0</v>
      </c>
      <c r="HA60" s="190">
        <f t="shared" si="31"/>
        <v>0</v>
      </c>
      <c r="HB60" s="191"/>
      <c r="HC60" s="192">
        <v>54</v>
      </c>
      <c r="HD60" s="193" t="s">
        <v>68</v>
      </c>
      <c r="HE60" s="190">
        <v>0</v>
      </c>
      <c r="HF60" s="190">
        <v>0</v>
      </c>
      <c r="HG60" s="190">
        <v>0</v>
      </c>
      <c r="HH60" s="190">
        <f t="shared" si="32"/>
        <v>0</v>
      </c>
      <c r="HI60" s="191"/>
      <c r="HJ60" s="192">
        <v>54</v>
      </c>
      <c r="HK60" s="193" t="s">
        <v>68</v>
      </c>
      <c r="HL60" s="190"/>
      <c r="HM60" s="190"/>
      <c r="HN60" s="190"/>
      <c r="HO60" s="190">
        <f t="shared" si="33"/>
        <v>0</v>
      </c>
      <c r="HP60" s="191"/>
      <c r="HQ60" s="192">
        <v>54</v>
      </c>
      <c r="HR60" s="193" t="s">
        <v>68</v>
      </c>
      <c r="HS60" s="190"/>
      <c r="HT60" s="190"/>
      <c r="HU60" s="190">
        <v>0</v>
      </c>
      <c r="HV60" s="190">
        <f t="shared" si="34"/>
        <v>0</v>
      </c>
      <c r="HW60" s="191"/>
      <c r="HX60" s="192">
        <v>54</v>
      </c>
      <c r="HY60" s="193" t="s">
        <v>68</v>
      </c>
      <c r="HZ60" s="190">
        <v>0</v>
      </c>
      <c r="IA60" s="190">
        <v>0</v>
      </c>
      <c r="IB60" s="190">
        <v>0</v>
      </c>
      <c r="IC60" s="190">
        <f t="shared" si="35"/>
        <v>0</v>
      </c>
      <c r="ID60" s="191"/>
      <c r="IE60" s="192">
        <v>54</v>
      </c>
      <c r="IF60" s="193" t="s">
        <v>68</v>
      </c>
      <c r="IG60" s="190">
        <v>0</v>
      </c>
      <c r="IH60" s="190">
        <v>0</v>
      </c>
      <c r="II60" s="190">
        <v>0</v>
      </c>
      <c r="IJ60" s="190">
        <f t="shared" si="36"/>
        <v>0</v>
      </c>
      <c r="IK60" s="191"/>
      <c r="IL60" s="192">
        <v>54</v>
      </c>
      <c r="IM60" s="193" t="s">
        <v>68</v>
      </c>
      <c r="IN60" s="190">
        <v>0</v>
      </c>
      <c r="IO60" s="190">
        <v>0</v>
      </c>
      <c r="IP60" s="190">
        <v>0</v>
      </c>
      <c r="IQ60" s="190">
        <f t="shared" si="37"/>
        <v>0</v>
      </c>
      <c r="IR60" s="191"/>
      <c r="IS60" s="192">
        <v>54</v>
      </c>
      <c r="IT60" s="193" t="s">
        <v>68</v>
      </c>
      <c r="IU60" s="190">
        <v>0</v>
      </c>
      <c r="IV60" s="190">
        <v>0</v>
      </c>
      <c r="IW60" s="190">
        <v>0</v>
      </c>
      <c r="IX60" s="190">
        <f t="shared" si="38"/>
        <v>0</v>
      </c>
      <c r="IY60" s="191"/>
      <c r="IZ60" s="192">
        <v>54</v>
      </c>
      <c r="JA60" s="193" t="s">
        <v>68</v>
      </c>
      <c r="JB60" s="190">
        <v>0</v>
      </c>
      <c r="JC60" s="190">
        <v>0</v>
      </c>
      <c r="JD60" s="190">
        <v>0</v>
      </c>
      <c r="JE60" s="190">
        <f t="shared" si="39"/>
        <v>0</v>
      </c>
      <c r="JF60" s="191"/>
      <c r="JG60" s="192">
        <v>54</v>
      </c>
      <c r="JH60" s="193" t="s">
        <v>68</v>
      </c>
      <c r="JI60" s="190">
        <v>0</v>
      </c>
      <c r="JJ60" s="190">
        <v>0</v>
      </c>
      <c r="JK60" s="190">
        <v>0</v>
      </c>
      <c r="JL60" s="190">
        <f t="shared" si="40"/>
        <v>0</v>
      </c>
      <c r="JM60" s="191"/>
      <c r="JN60" s="192">
        <v>54</v>
      </c>
      <c r="JO60" s="193" t="s">
        <v>68</v>
      </c>
      <c r="JP60" s="190">
        <v>0</v>
      </c>
      <c r="JQ60" s="190">
        <v>0</v>
      </c>
      <c r="JR60" s="190">
        <v>0</v>
      </c>
      <c r="JS60" s="190">
        <f t="shared" si="41"/>
        <v>0</v>
      </c>
      <c r="JT60" s="191"/>
      <c r="JU60" s="192">
        <v>54</v>
      </c>
      <c r="JV60" s="193" t="s">
        <v>68</v>
      </c>
      <c r="JW60" s="190">
        <v>0</v>
      </c>
      <c r="JX60" s="190">
        <v>0</v>
      </c>
      <c r="JY60" s="190">
        <v>0</v>
      </c>
      <c r="JZ60" s="190">
        <f t="shared" si="42"/>
        <v>0</v>
      </c>
      <c r="KA60" s="191"/>
      <c r="KB60" s="192">
        <v>54</v>
      </c>
      <c r="KC60" s="193" t="s">
        <v>68</v>
      </c>
      <c r="KD60" s="190">
        <v>0</v>
      </c>
      <c r="KE60" s="190">
        <v>0</v>
      </c>
      <c r="KF60" s="190">
        <v>0</v>
      </c>
      <c r="KG60" s="190">
        <f t="shared" si="43"/>
        <v>0</v>
      </c>
      <c r="KH60" s="191"/>
      <c r="KI60" s="192">
        <v>54</v>
      </c>
      <c r="KJ60" s="193" t="s">
        <v>68</v>
      </c>
      <c r="KK60" s="190">
        <v>0</v>
      </c>
      <c r="KL60" s="190">
        <v>0</v>
      </c>
      <c r="KM60" s="190">
        <v>0</v>
      </c>
      <c r="KN60" s="190">
        <f t="shared" si="44"/>
        <v>0</v>
      </c>
      <c r="KO60" s="191"/>
      <c r="KP60" s="192">
        <v>54</v>
      </c>
      <c r="KQ60" s="193" t="s">
        <v>68</v>
      </c>
      <c r="KR60" s="190">
        <v>0</v>
      </c>
      <c r="KS60" s="190">
        <v>0</v>
      </c>
      <c r="KT60" s="190">
        <v>0</v>
      </c>
      <c r="KU60" s="190">
        <f t="shared" si="45"/>
        <v>0</v>
      </c>
      <c r="KV60" s="191"/>
      <c r="KW60" s="192">
        <v>54</v>
      </c>
      <c r="KX60" s="193" t="s">
        <v>68</v>
      </c>
      <c r="KY60" s="190">
        <v>0</v>
      </c>
      <c r="KZ60" s="190">
        <v>0</v>
      </c>
      <c r="LA60" s="190">
        <v>0</v>
      </c>
      <c r="LB60" s="190">
        <f t="shared" si="46"/>
        <v>0</v>
      </c>
      <c r="LC60" s="191"/>
      <c r="LD60" s="192">
        <v>54</v>
      </c>
      <c r="LE60" s="193" t="s">
        <v>68</v>
      </c>
      <c r="LF60" s="190">
        <v>0</v>
      </c>
      <c r="LG60" s="190">
        <v>0</v>
      </c>
      <c r="LH60" s="190">
        <v>0</v>
      </c>
      <c r="LI60" s="190">
        <f t="shared" si="47"/>
        <v>0</v>
      </c>
      <c r="LJ60" s="191"/>
      <c r="LK60" s="192">
        <v>54</v>
      </c>
      <c r="LL60" s="193" t="s">
        <v>68</v>
      </c>
      <c r="LM60" s="190">
        <v>0</v>
      </c>
      <c r="LN60" s="190">
        <v>0</v>
      </c>
      <c r="LO60" s="190">
        <v>0</v>
      </c>
      <c r="LP60" s="190">
        <f t="shared" si="48"/>
        <v>0</v>
      </c>
      <c r="LQ60" s="191"/>
      <c r="LR60" s="192">
        <v>54</v>
      </c>
      <c r="LS60" s="193" t="s">
        <v>68</v>
      </c>
      <c r="LT60" s="190">
        <v>0</v>
      </c>
      <c r="LU60" s="190">
        <v>0</v>
      </c>
      <c r="LV60" s="190">
        <v>0</v>
      </c>
      <c r="LW60" s="190">
        <f t="shared" si="49"/>
        <v>0</v>
      </c>
      <c r="LX60" s="191"/>
      <c r="LY60" s="192">
        <v>54</v>
      </c>
      <c r="LZ60" s="193" t="s">
        <v>68</v>
      </c>
      <c r="MA60" s="190">
        <v>0</v>
      </c>
      <c r="MB60" s="190">
        <v>0</v>
      </c>
      <c r="MC60" s="190">
        <v>0</v>
      </c>
      <c r="MD60" s="190">
        <f t="shared" si="50"/>
        <v>0</v>
      </c>
      <c r="ME60" s="191"/>
      <c r="MF60" s="192">
        <v>54</v>
      </c>
      <c r="MG60" s="193" t="s">
        <v>68</v>
      </c>
      <c r="MH60" s="190">
        <v>0</v>
      </c>
      <c r="MI60" s="190">
        <v>0</v>
      </c>
      <c r="MJ60" s="190">
        <v>0</v>
      </c>
      <c r="MK60" s="190">
        <f t="shared" si="51"/>
        <v>0</v>
      </c>
      <c r="ML60" s="191"/>
      <c r="MM60" s="192">
        <v>54</v>
      </c>
      <c r="MN60" s="193" t="s">
        <v>68</v>
      </c>
      <c r="MO60" s="190">
        <v>0</v>
      </c>
      <c r="MP60" s="190">
        <v>0</v>
      </c>
      <c r="MQ60" s="190">
        <v>0</v>
      </c>
      <c r="MR60" s="190">
        <f t="shared" si="52"/>
        <v>0</v>
      </c>
      <c r="MS60" s="191"/>
      <c r="MT60" s="192">
        <v>54</v>
      </c>
      <c r="MU60" s="193" t="s">
        <v>68</v>
      </c>
      <c r="MV60" s="190">
        <v>0</v>
      </c>
      <c r="MW60" s="190">
        <v>0</v>
      </c>
      <c r="MX60" s="190">
        <v>0</v>
      </c>
      <c r="MY60" s="190">
        <f t="shared" si="53"/>
        <v>0</v>
      </c>
      <c r="MZ60" s="191"/>
      <c r="NA60" s="192">
        <v>54</v>
      </c>
      <c r="NB60" s="193" t="s">
        <v>68</v>
      </c>
      <c r="NC60" s="190">
        <v>0</v>
      </c>
      <c r="ND60" s="190">
        <f t="shared" si="54"/>
        <v>420000</v>
      </c>
      <c r="NE60" s="190">
        <f t="shared" si="0"/>
        <v>0</v>
      </c>
      <c r="NF60" s="190">
        <f t="shared" si="1"/>
        <v>420000</v>
      </c>
      <c r="NG60" s="9"/>
    </row>
    <row r="61" spans="1:371" ht="16.5" hidden="1" customHeight="1">
      <c r="A61" s="188">
        <v>55</v>
      </c>
      <c r="B61" s="193" t="s">
        <v>67</v>
      </c>
      <c r="C61" s="190">
        <v>0</v>
      </c>
      <c r="D61" s="190">
        <v>0</v>
      </c>
      <c r="E61" s="190">
        <v>0</v>
      </c>
      <c r="F61" s="190">
        <f t="shared" si="2"/>
        <v>0</v>
      </c>
      <c r="G61" s="191"/>
      <c r="H61" s="192">
        <v>55</v>
      </c>
      <c r="I61" s="193" t="s">
        <v>67</v>
      </c>
      <c r="J61" s="190"/>
      <c r="K61" s="190"/>
      <c r="L61" s="190">
        <v>0</v>
      </c>
      <c r="M61" s="190">
        <f t="shared" si="3"/>
        <v>0</v>
      </c>
      <c r="N61" s="191"/>
      <c r="O61" s="192">
        <v>55</v>
      </c>
      <c r="P61" s="193" t="s">
        <v>67</v>
      </c>
      <c r="Q61" s="190">
        <v>0</v>
      </c>
      <c r="R61" s="190">
        <v>0</v>
      </c>
      <c r="S61" s="190">
        <v>0</v>
      </c>
      <c r="T61" s="190">
        <f t="shared" si="4"/>
        <v>0</v>
      </c>
      <c r="U61" s="191"/>
      <c r="V61" s="192">
        <v>55</v>
      </c>
      <c r="W61" s="193" t="s">
        <v>67</v>
      </c>
      <c r="X61" s="190">
        <v>0</v>
      </c>
      <c r="Y61" s="190">
        <v>0</v>
      </c>
      <c r="Z61" s="190">
        <v>0</v>
      </c>
      <c r="AA61" s="190">
        <f t="shared" si="5"/>
        <v>0</v>
      </c>
      <c r="AB61" s="191"/>
      <c r="AC61" s="192">
        <v>55</v>
      </c>
      <c r="AD61" s="193" t="s">
        <v>67</v>
      </c>
      <c r="AE61" s="190">
        <v>0</v>
      </c>
      <c r="AF61" s="190">
        <v>0</v>
      </c>
      <c r="AG61" s="190">
        <v>0</v>
      </c>
      <c r="AH61" s="190">
        <f t="shared" si="6"/>
        <v>0</v>
      </c>
      <c r="AI61" s="191"/>
      <c r="AJ61" s="192">
        <v>55</v>
      </c>
      <c r="AK61" s="193" t="s">
        <v>67</v>
      </c>
      <c r="AL61" s="190">
        <v>0</v>
      </c>
      <c r="AM61" s="190">
        <v>0</v>
      </c>
      <c r="AN61" s="190">
        <v>0</v>
      </c>
      <c r="AO61" s="190">
        <f t="shared" si="7"/>
        <v>0</v>
      </c>
      <c r="AP61" s="191"/>
      <c r="AQ61" s="192">
        <v>55</v>
      </c>
      <c r="AR61" s="193" t="s">
        <v>67</v>
      </c>
      <c r="AS61" s="209">
        <v>0</v>
      </c>
      <c r="AT61" s="190">
        <v>0</v>
      </c>
      <c r="AU61" s="190">
        <v>0</v>
      </c>
      <c r="AV61" s="190">
        <f t="shared" si="8"/>
        <v>0</v>
      </c>
      <c r="AW61" s="191"/>
      <c r="AX61" s="192">
        <v>55</v>
      </c>
      <c r="AY61" s="193" t="s">
        <v>67</v>
      </c>
      <c r="AZ61" s="190">
        <v>0</v>
      </c>
      <c r="BA61" s="190">
        <v>0</v>
      </c>
      <c r="BB61" s="190">
        <v>0</v>
      </c>
      <c r="BC61" s="190">
        <f t="shared" si="9"/>
        <v>0</v>
      </c>
      <c r="BD61" s="191"/>
      <c r="BE61" s="192">
        <v>55</v>
      </c>
      <c r="BF61" s="193" t="s">
        <v>67</v>
      </c>
      <c r="BG61" s="190">
        <v>0</v>
      </c>
      <c r="BH61" s="190">
        <v>0</v>
      </c>
      <c r="BI61" s="190">
        <v>0</v>
      </c>
      <c r="BJ61" s="190">
        <f t="shared" si="10"/>
        <v>0</v>
      </c>
      <c r="BK61" s="191"/>
      <c r="BL61" s="192">
        <v>55</v>
      </c>
      <c r="BM61" s="193" t="s">
        <v>67</v>
      </c>
      <c r="BN61" s="190">
        <v>0</v>
      </c>
      <c r="BO61" s="190">
        <v>0</v>
      </c>
      <c r="BP61" s="190">
        <v>0</v>
      </c>
      <c r="BQ61" s="190">
        <f t="shared" si="11"/>
        <v>0</v>
      </c>
      <c r="BR61" s="191"/>
      <c r="BS61" s="192">
        <v>55</v>
      </c>
      <c r="BT61" s="193" t="s">
        <v>67</v>
      </c>
      <c r="BU61" s="190">
        <v>0</v>
      </c>
      <c r="BV61" s="190">
        <v>0</v>
      </c>
      <c r="BW61" s="190">
        <v>0</v>
      </c>
      <c r="BX61" s="190">
        <f t="shared" si="12"/>
        <v>0</v>
      </c>
      <c r="BY61" s="191"/>
      <c r="BZ61" s="192">
        <v>55</v>
      </c>
      <c r="CA61" s="193" t="s">
        <v>67</v>
      </c>
      <c r="CB61" s="190">
        <v>0</v>
      </c>
      <c r="CC61" s="190">
        <v>0</v>
      </c>
      <c r="CD61" s="190">
        <v>0</v>
      </c>
      <c r="CE61" s="190">
        <f t="shared" si="13"/>
        <v>0</v>
      </c>
      <c r="CF61" s="191"/>
      <c r="CG61" s="192">
        <v>55</v>
      </c>
      <c r="CH61" s="193" t="s">
        <v>67</v>
      </c>
      <c r="CI61" s="190">
        <v>0</v>
      </c>
      <c r="CJ61" s="190">
        <v>0</v>
      </c>
      <c r="CK61" s="190">
        <v>0</v>
      </c>
      <c r="CL61" s="190">
        <f t="shared" si="14"/>
        <v>0</v>
      </c>
      <c r="CM61" s="191"/>
      <c r="CN61" s="192">
        <v>55</v>
      </c>
      <c r="CO61" s="193" t="s">
        <v>67</v>
      </c>
      <c r="CP61" s="190">
        <v>0</v>
      </c>
      <c r="CQ61" s="190">
        <v>0</v>
      </c>
      <c r="CR61" s="190">
        <v>0</v>
      </c>
      <c r="CS61" s="190">
        <f t="shared" si="15"/>
        <v>0</v>
      </c>
      <c r="CT61" s="191"/>
      <c r="CU61" s="192">
        <v>55</v>
      </c>
      <c r="CV61" s="193" t="s">
        <v>67</v>
      </c>
      <c r="CW61" s="190">
        <v>250</v>
      </c>
      <c r="CX61" s="190">
        <v>37500</v>
      </c>
      <c r="CY61" s="190">
        <v>0</v>
      </c>
      <c r="CZ61" s="190">
        <f t="shared" si="16"/>
        <v>37500</v>
      </c>
      <c r="DA61" s="191"/>
      <c r="DB61" s="192">
        <v>55</v>
      </c>
      <c r="DC61" s="193" t="s">
        <v>67</v>
      </c>
      <c r="DD61" s="190">
        <v>150</v>
      </c>
      <c r="DE61" s="190">
        <v>22500</v>
      </c>
      <c r="DF61" s="190">
        <v>0</v>
      </c>
      <c r="DG61" s="190">
        <f t="shared" si="17"/>
        <v>22500</v>
      </c>
      <c r="DH61" s="191"/>
      <c r="DI61" s="192">
        <v>55</v>
      </c>
      <c r="DJ61" s="193" t="s">
        <v>67</v>
      </c>
      <c r="DK61" s="190">
        <v>0</v>
      </c>
      <c r="DL61" s="190">
        <v>0</v>
      </c>
      <c r="DM61" s="190">
        <v>0</v>
      </c>
      <c r="DN61" s="190">
        <f t="shared" si="18"/>
        <v>0</v>
      </c>
      <c r="DO61" s="191"/>
      <c r="DP61" s="192">
        <v>55</v>
      </c>
      <c r="DQ61" s="193" t="s">
        <v>67</v>
      </c>
      <c r="DR61" s="190">
        <v>0</v>
      </c>
      <c r="DS61" s="190">
        <v>0</v>
      </c>
      <c r="DT61" s="190">
        <v>0</v>
      </c>
      <c r="DU61" s="190">
        <f t="shared" si="19"/>
        <v>0</v>
      </c>
      <c r="DV61" s="191"/>
      <c r="DW61" s="192">
        <v>55</v>
      </c>
      <c r="DX61" s="193" t="s">
        <v>67</v>
      </c>
      <c r="DY61" s="190">
        <v>150</v>
      </c>
      <c r="DZ61" s="190">
        <v>15000</v>
      </c>
      <c r="EA61" s="190">
        <v>0</v>
      </c>
      <c r="EB61" s="190">
        <f t="shared" si="20"/>
        <v>15000</v>
      </c>
      <c r="EC61" s="191"/>
      <c r="ED61" s="192">
        <v>55</v>
      </c>
      <c r="EE61" s="193" t="s">
        <v>67</v>
      </c>
      <c r="EF61" s="190">
        <v>0</v>
      </c>
      <c r="EG61" s="190">
        <v>0</v>
      </c>
      <c r="EH61" s="190">
        <v>0</v>
      </c>
      <c r="EI61" s="190">
        <f t="shared" si="21"/>
        <v>0</v>
      </c>
      <c r="EJ61" s="191"/>
      <c r="EK61" s="192">
        <v>55</v>
      </c>
      <c r="EL61" s="193" t="s">
        <v>67</v>
      </c>
      <c r="EM61" s="190">
        <v>0</v>
      </c>
      <c r="EN61" s="190">
        <v>0</v>
      </c>
      <c r="EO61" s="190">
        <v>0</v>
      </c>
      <c r="EP61" s="190">
        <f t="shared" si="22"/>
        <v>0</v>
      </c>
      <c r="EQ61" s="191"/>
      <c r="ER61" s="192">
        <v>55</v>
      </c>
      <c r="ES61" s="193" t="s">
        <v>67</v>
      </c>
      <c r="ET61" s="190">
        <v>0</v>
      </c>
      <c r="EU61" s="190">
        <v>0</v>
      </c>
      <c r="EV61" s="190">
        <v>0</v>
      </c>
      <c r="EW61" s="190">
        <f t="shared" si="23"/>
        <v>0</v>
      </c>
      <c r="EX61" s="191"/>
      <c r="EY61" s="192">
        <v>55</v>
      </c>
      <c r="EZ61" s="193" t="s">
        <v>67</v>
      </c>
      <c r="FA61" s="190">
        <v>0</v>
      </c>
      <c r="FB61" s="190">
        <v>0</v>
      </c>
      <c r="FC61" s="190">
        <v>0</v>
      </c>
      <c r="FD61" s="190">
        <f t="shared" si="24"/>
        <v>0</v>
      </c>
      <c r="FE61" s="191"/>
      <c r="FF61" s="192">
        <v>55</v>
      </c>
      <c r="FG61" s="193" t="s">
        <v>67</v>
      </c>
      <c r="FH61" s="190">
        <v>0</v>
      </c>
      <c r="FI61" s="190">
        <v>0</v>
      </c>
      <c r="FJ61" s="190">
        <v>0</v>
      </c>
      <c r="FK61" s="190">
        <f t="shared" si="25"/>
        <v>0</v>
      </c>
      <c r="FL61" s="191"/>
      <c r="FM61" s="192">
        <v>55</v>
      </c>
      <c r="FN61" s="193" t="s">
        <v>67</v>
      </c>
      <c r="FO61" s="190">
        <v>0</v>
      </c>
      <c r="FP61" s="190">
        <v>0</v>
      </c>
      <c r="FQ61" s="190">
        <v>0</v>
      </c>
      <c r="FR61" s="190">
        <f t="shared" si="26"/>
        <v>0</v>
      </c>
      <c r="FS61" s="191"/>
      <c r="FT61" s="192">
        <v>55</v>
      </c>
      <c r="FU61" s="193" t="s">
        <v>67</v>
      </c>
      <c r="FV61" s="190">
        <v>0</v>
      </c>
      <c r="FW61" s="190">
        <v>0</v>
      </c>
      <c r="FX61" s="190">
        <v>0</v>
      </c>
      <c r="FY61" s="190">
        <f t="shared" si="27"/>
        <v>0</v>
      </c>
      <c r="FZ61" s="191"/>
      <c r="GA61" s="192">
        <v>55</v>
      </c>
      <c r="GB61" s="193" t="s">
        <v>67</v>
      </c>
      <c r="GC61" s="190">
        <v>0</v>
      </c>
      <c r="GD61" s="190">
        <v>0</v>
      </c>
      <c r="GE61" s="190">
        <v>0</v>
      </c>
      <c r="GF61" s="190">
        <f t="shared" si="28"/>
        <v>0</v>
      </c>
      <c r="GG61" s="191"/>
      <c r="GH61" s="192">
        <v>55</v>
      </c>
      <c r="GI61" s="193" t="s">
        <v>67</v>
      </c>
      <c r="GJ61" s="190">
        <v>0</v>
      </c>
      <c r="GK61" s="190">
        <v>0</v>
      </c>
      <c r="GL61" s="190">
        <v>0</v>
      </c>
      <c r="GM61" s="190">
        <f t="shared" si="29"/>
        <v>0</v>
      </c>
      <c r="GN61" s="191"/>
      <c r="GO61" s="192">
        <v>55</v>
      </c>
      <c r="GP61" s="193" t="s">
        <v>67</v>
      </c>
      <c r="GQ61" s="190">
        <v>0</v>
      </c>
      <c r="GR61" s="190">
        <v>0</v>
      </c>
      <c r="GS61" s="190">
        <v>0</v>
      </c>
      <c r="GT61" s="190">
        <f t="shared" si="30"/>
        <v>0</v>
      </c>
      <c r="GU61" s="191"/>
      <c r="GV61" s="192">
        <v>55</v>
      </c>
      <c r="GW61" s="193" t="s">
        <v>67</v>
      </c>
      <c r="GX61" s="190">
        <v>0</v>
      </c>
      <c r="GY61" s="190">
        <v>0</v>
      </c>
      <c r="GZ61" s="190">
        <v>0</v>
      </c>
      <c r="HA61" s="190">
        <f t="shared" si="31"/>
        <v>0</v>
      </c>
      <c r="HB61" s="191"/>
      <c r="HC61" s="192">
        <v>55</v>
      </c>
      <c r="HD61" s="193" t="s">
        <v>67</v>
      </c>
      <c r="HE61" s="190">
        <v>0</v>
      </c>
      <c r="HF61" s="190">
        <v>0</v>
      </c>
      <c r="HG61" s="190">
        <v>0</v>
      </c>
      <c r="HH61" s="190">
        <f t="shared" si="32"/>
        <v>0</v>
      </c>
      <c r="HI61" s="191"/>
      <c r="HJ61" s="192">
        <v>55</v>
      </c>
      <c r="HK61" s="193" t="s">
        <v>67</v>
      </c>
      <c r="HL61" s="190"/>
      <c r="HM61" s="190"/>
      <c r="HN61" s="190"/>
      <c r="HO61" s="190">
        <f t="shared" si="33"/>
        <v>0</v>
      </c>
      <c r="HP61" s="191"/>
      <c r="HQ61" s="192">
        <v>55</v>
      </c>
      <c r="HR61" s="193" t="s">
        <v>67</v>
      </c>
      <c r="HS61" s="190"/>
      <c r="HT61" s="190"/>
      <c r="HU61" s="190">
        <v>0</v>
      </c>
      <c r="HV61" s="190">
        <f t="shared" si="34"/>
        <v>0</v>
      </c>
      <c r="HW61" s="191"/>
      <c r="HX61" s="192">
        <v>55</v>
      </c>
      <c r="HY61" s="193" t="s">
        <v>67</v>
      </c>
      <c r="HZ61" s="190">
        <v>0</v>
      </c>
      <c r="IA61" s="190">
        <v>0</v>
      </c>
      <c r="IB61" s="190">
        <v>0</v>
      </c>
      <c r="IC61" s="190">
        <f t="shared" si="35"/>
        <v>0</v>
      </c>
      <c r="ID61" s="191"/>
      <c r="IE61" s="192">
        <v>55</v>
      </c>
      <c r="IF61" s="193" t="s">
        <v>67</v>
      </c>
      <c r="IG61" s="190">
        <v>0</v>
      </c>
      <c r="IH61" s="190">
        <v>0</v>
      </c>
      <c r="II61" s="190">
        <v>0</v>
      </c>
      <c r="IJ61" s="190">
        <f t="shared" si="36"/>
        <v>0</v>
      </c>
      <c r="IK61" s="191"/>
      <c r="IL61" s="192">
        <v>55</v>
      </c>
      <c r="IM61" s="193" t="s">
        <v>67</v>
      </c>
      <c r="IN61" s="190">
        <v>0</v>
      </c>
      <c r="IO61" s="190">
        <v>0</v>
      </c>
      <c r="IP61" s="190">
        <v>0</v>
      </c>
      <c r="IQ61" s="190">
        <f t="shared" si="37"/>
        <v>0</v>
      </c>
      <c r="IR61" s="191"/>
      <c r="IS61" s="192">
        <v>55</v>
      </c>
      <c r="IT61" s="193" t="s">
        <v>67</v>
      </c>
      <c r="IU61" s="190">
        <v>0</v>
      </c>
      <c r="IV61" s="190">
        <v>0</v>
      </c>
      <c r="IW61" s="190">
        <v>0</v>
      </c>
      <c r="IX61" s="190">
        <f t="shared" si="38"/>
        <v>0</v>
      </c>
      <c r="IY61" s="191"/>
      <c r="IZ61" s="192">
        <v>55</v>
      </c>
      <c r="JA61" s="193" t="s">
        <v>67</v>
      </c>
      <c r="JB61" s="190">
        <v>0</v>
      </c>
      <c r="JC61" s="190">
        <v>0</v>
      </c>
      <c r="JD61" s="190">
        <v>0</v>
      </c>
      <c r="JE61" s="190">
        <f t="shared" si="39"/>
        <v>0</v>
      </c>
      <c r="JF61" s="191"/>
      <c r="JG61" s="192">
        <v>55</v>
      </c>
      <c r="JH61" s="193" t="s">
        <v>67</v>
      </c>
      <c r="JI61" s="190">
        <v>0</v>
      </c>
      <c r="JJ61" s="190">
        <v>0</v>
      </c>
      <c r="JK61" s="190">
        <v>0</v>
      </c>
      <c r="JL61" s="190">
        <f t="shared" si="40"/>
        <v>0</v>
      </c>
      <c r="JM61" s="191"/>
      <c r="JN61" s="192">
        <v>55</v>
      </c>
      <c r="JO61" s="193" t="s">
        <v>67</v>
      </c>
      <c r="JP61" s="190">
        <v>0</v>
      </c>
      <c r="JQ61" s="190">
        <v>0</v>
      </c>
      <c r="JR61" s="190">
        <v>0</v>
      </c>
      <c r="JS61" s="190">
        <f t="shared" si="41"/>
        <v>0</v>
      </c>
      <c r="JT61" s="191"/>
      <c r="JU61" s="192">
        <v>55</v>
      </c>
      <c r="JV61" s="193" t="s">
        <v>67</v>
      </c>
      <c r="JW61" s="190">
        <v>0</v>
      </c>
      <c r="JX61" s="190">
        <v>0</v>
      </c>
      <c r="JY61" s="190">
        <v>0</v>
      </c>
      <c r="JZ61" s="190">
        <f t="shared" si="42"/>
        <v>0</v>
      </c>
      <c r="KA61" s="191"/>
      <c r="KB61" s="192">
        <v>55</v>
      </c>
      <c r="KC61" s="193" t="s">
        <v>67</v>
      </c>
      <c r="KD61" s="190">
        <v>0</v>
      </c>
      <c r="KE61" s="190">
        <v>0</v>
      </c>
      <c r="KF61" s="190">
        <v>0</v>
      </c>
      <c r="KG61" s="190">
        <f t="shared" si="43"/>
        <v>0</v>
      </c>
      <c r="KH61" s="191"/>
      <c r="KI61" s="192">
        <v>55</v>
      </c>
      <c r="KJ61" s="193" t="s">
        <v>67</v>
      </c>
      <c r="KK61" s="190">
        <v>0</v>
      </c>
      <c r="KL61" s="190">
        <v>0</v>
      </c>
      <c r="KM61" s="190">
        <v>0</v>
      </c>
      <c r="KN61" s="190">
        <f t="shared" si="44"/>
        <v>0</v>
      </c>
      <c r="KO61" s="191"/>
      <c r="KP61" s="192">
        <v>55</v>
      </c>
      <c r="KQ61" s="193" t="s">
        <v>67</v>
      </c>
      <c r="KR61" s="190">
        <v>0</v>
      </c>
      <c r="KS61" s="190">
        <v>0</v>
      </c>
      <c r="KT61" s="190">
        <v>0</v>
      </c>
      <c r="KU61" s="190">
        <f t="shared" si="45"/>
        <v>0</v>
      </c>
      <c r="KV61" s="191"/>
      <c r="KW61" s="192">
        <v>55</v>
      </c>
      <c r="KX61" s="193" t="s">
        <v>67</v>
      </c>
      <c r="KY61" s="190">
        <v>0</v>
      </c>
      <c r="KZ61" s="190">
        <v>0</v>
      </c>
      <c r="LA61" s="190">
        <v>0</v>
      </c>
      <c r="LB61" s="190">
        <f t="shared" si="46"/>
        <v>0</v>
      </c>
      <c r="LC61" s="191"/>
      <c r="LD61" s="192">
        <v>55</v>
      </c>
      <c r="LE61" s="193" t="s">
        <v>67</v>
      </c>
      <c r="LF61" s="190">
        <v>0</v>
      </c>
      <c r="LG61" s="190">
        <v>0</v>
      </c>
      <c r="LH61" s="190">
        <v>0</v>
      </c>
      <c r="LI61" s="190">
        <f t="shared" si="47"/>
        <v>0</v>
      </c>
      <c r="LJ61" s="191"/>
      <c r="LK61" s="192">
        <v>55</v>
      </c>
      <c r="LL61" s="193" t="s">
        <v>67</v>
      </c>
      <c r="LM61" s="190">
        <v>0</v>
      </c>
      <c r="LN61" s="190">
        <v>0</v>
      </c>
      <c r="LO61" s="190">
        <v>0</v>
      </c>
      <c r="LP61" s="190">
        <f t="shared" si="48"/>
        <v>0</v>
      </c>
      <c r="LQ61" s="191"/>
      <c r="LR61" s="192">
        <v>55</v>
      </c>
      <c r="LS61" s="193" t="s">
        <v>67</v>
      </c>
      <c r="LT61" s="190">
        <v>0</v>
      </c>
      <c r="LU61" s="190">
        <v>0</v>
      </c>
      <c r="LV61" s="190">
        <v>0</v>
      </c>
      <c r="LW61" s="190">
        <f t="shared" si="49"/>
        <v>0</v>
      </c>
      <c r="LX61" s="191"/>
      <c r="LY61" s="192">
        <v>55</v>
      </c>
      <c r="LZ61" s="193" t="s">
        <v>67</v>
      </c>
      <c r="MA61" s="190">
        <v>0</v>
      </c>
      <c r="MB61" s="190">
        <v>0</v>
      </c>
      <c r="MC61" s="190">
        <v>0</v>
      </c>
      <c r="MD61" s="190">
        <f t="shared" si="50"/>
        <v>0</v>
      </c>
      <c r="ME61" s="191"/>
      <c r="MF61" s="192">
        <v>55</v>
      </c>
      <c r="MG61" s="193" t="s">
        <v>67</v>
      </c>
      <c r="MH61" s="190">
        <v>0</v>
      </c>
      <c r="MI61" s="190">
        <v>0</v>
      </c>
      <c r="MJ61" s="190">
        <v>0</v>
      </c>
      <c r="MK61" s="190">
        <f t="shared" si="51"/>
        <v>0</v>
      </c>
      <c r="ML61" s="191"/>
      <c r="MM61" s="192">
        <v>55</v>
      </c>
      <c r="MN61" s="193" t="s">
        <v>67</v>
      </c>
      <c r="MO61" s="190">
        <v>0</v>
      </c>
      <c r="MP61" s="190">
        <v>0</v>
      </c>
      <c r="MQ61" s="190">
        <v>0</v>
      </c>
      <c r="MR61" s="190">
        <f t="shared" si="52"/>
        <v>0</v>
      </c>
      <c r="MS61" s="191"/>
      <c r="MT61" s="192">
        <v>55</v>
      </c>
      <c r="MU61" s="193" t="s">
        <v>67</v>
      </c>
      <c r="MV61" s="190">
        <v>0</v>
      </c>
      <c r="MW61" s="190">
        <v>0</v>
      </c>
      <c r="MX61" s="190">
        <v>0</v>
      </c>
      <c r="MY61" s="190">
        <f t="shared" si="53"/>
        <v>0</v>
      </c>
      <c r="MZ61" s="191"/>
      <c r="NA61" s="192">
        <v>55</v>
      </c>
      <c r="NB61" s="193" t="s">
        <v>67</v>
      </c>
      <c r="NC61" s="190">
        <v>0</v>
      </c>
      <c r="ND61" s="190">
        <f t="shared" si="54"/>
        <v>75000</v>
      </c>
      <c r="NE61" s="190">
        <f t="shared" si="0"/>
        <v>0</v>
      </c>
      <c r="NF61" s="190">
        <f t="shared" si="1"/>
        <v>75000</v>
      </c>
      <c r="NG61" s="9"/>
    </row>
    <row r="62" spans="1:371" ht="15.75" hidden="1">
      <c r="A62" s="188">
        <v>56</v>
      </c>
      <c r="B62" s="189" t="s">
        <v>48</v>
      </c>
      <c r="C62" s="190">
        <v>0</v>
      </c>
      <c r="D62" s="190">
        <v>0</v>
      </c>
      <c r="E62" s="190">
        <v>0</v>
      </c>
      <c r="F62" s="190">
        <f t="shared" si="2"/>
        <v>0</v>
      </c>
      <c r="G62" s="191"/>
      <c r="H62" s="192">
        <v>56</v>
      </c>
      <c r="I62" s="189" t="s">
        <v>48</v>
      </c>
      <c r="J62" s="190">
        <v>1000</v>
      </c>
      <c r="K62" s="190">
        <v>380000</v>
      </c>
      <c r="L62" s="190">
        <v>0</v>
      </c>
      <c r="M62" s="190">
        <f t="shared" si="3"/>
        <v>380000</v>
      </c>
      <c r="N62" s="191"/>
      <c r="O62" s="192">
        <v>56</v>
      </c>
      <c r="P62" s="189" t="s">
        <v>48</v>
      </c>
      <c r="Q62" s="190">
        <v>0</v>
      </c>
      <c r="R62" s="190">
        <v>0</v>
      </c>
      <c r="S62" s="190">
        <v>0</v>
      </c>
      <c r="T62" s="190">
        <f t="shared" si="4"/>
        <v>0</v>
      </c>
      <c r="U62" s="191"/>
      <c r="V62" s="192">
        <v>56</v>
      </c>
      <c r="W62" s="189" t="s">
        <v>48</v>
      </c>
      <c r="X62" s="190">
        <v>0</v>
      </c>
      <c r="Y62" s="190">
        <v>0</v>
      </c>
      <c r="Z62" s="190">
        <v>0</v>
      </c>
      <c r="AA62" s="190">
        <f t="shared" si="5"/>
        <v>0</v>
      </c>
      <c r="AB62" s="191"/>
      <c r="AC62" s="192">
        <v>56</v>
      </c>
      <c r="AD62" s="189" t="s">
        <v>48</v>
      </c>
      <c r="AE62" s="190">
        <v>0</v>
      </c>
      <c r="AF62" s="190">
        <v>0</v>
      </c>
      <c r="AG62" s="190">
        <v>0</v>
      </c>
      <c r="AH62" s="190">
        <f t="shared" si="6"/>
        <v>0</v>
      </c>
      <c r="AI62" s="191"/>
      <c r="AJ62" s="192">
        <v>56</v>
      </c>
      <c r="AK62" s="189" t="s">
        <v>48</v>
      </c>
      <c r="AL62" s="190">
        <v>0</v>
      </c>
      <c r="AM62" s="190">
        <v>0</v>
      </c>
      <c r="AN62" s="190">
        <v>0</v>
      </c>
      <c r="AO62" s="190">
        <f t="shared" si="7"/>
        <v>0</v>
      </c>
      <c r="AP62" s="191"/>
      <c r="AQ62" s="192">
        <v>56</v>
      </c>
      <c r="AR62" s="189" t="s">
        <v>48</v>
      </c>
      <c r="AS62" s="209">
        <v>0</v>
      </c>
      <c r="AT62" s="190">
        <v>0</v>
      </c>
      <c r="AU62" s="190">
        <v>0</v>
      </c>
      <c r="AV62" s="190">
        <f t="shared" si="8"/>
        <v>0</v>
      </c>
      <c r="AW62" s="191"/>
      <c r="AX62" s="192">
        <v>56</v>
      </c>
      <c r="AY62" s="189" t="s">
        <v>48</v>
      </c>
      <c r="AZ62" s="190">
        <v>0</v>
      </c>
      <c r="BA62" s="190">
        <v>0</v>
      </c>
      <c r="BB62" s="190">
        <v>0</v>
      </c>
      <c r="BC62" s="190">
        <f t="shared" si="9"/>
        <v>0</v>
      </c>
      <c r="BD62" s="191"/>
      <c r="BE62" s="192">
        <v>56</v>
      </c>
      <c r="BF62" s="189" t="s">
        <v>48</v>
      </c>
      <c r="BG62" s="190">
        <v>0</v>
      </c>
      <c r="BH62" s="190">
        <v>0</v>
      </c>
      <c r="BI62" s="190">
        <v>0</v>
      </c>
      <c r="BJ62" s="190">
        <f t="shared" si="10"/>
        <v>0</v>
      </c>
      <c r="BK62" s="191"/>
      <c r="BL62" s="192">
        <v>56</v>
      </c>
      <c r="BM62" s="189" t="s">
        <v>48</v>
      </c>
      <c r="BN62" s="190">
        <v>0</v>
      </c>
      <c r="BO62" s="190">
        <v>0</v>
      </c>
      <c r="BP62" s="190">
        <v>0</v>
      </c>
      <c r="BQ62" s="190">
        <f t="shared" si="11"/>
        <v>0</v>
      </c>
      <c r="BR62" s="191"/>
      <c r="BS62" s="192">
        <v>56</v>
      </c>
      <c r="BT62" s="189" t="s">
        <v>48</v>
      </c>
      <c r="BU62" s="190">
        <v>0</v>
      </c>
      <c r="BV62" s="190">
        <v>0</v>
      </c>
      <c r="BW62" s="190">
        <v>0</v>
      </c>
      <c r="BX62" s="190">
        <f t="shared" si="12"/>
        <v>0</v>
      </c>
      <c r="BY62" s="191"/>
      <c r="BZ62" s="192">
        <v>56</v>
      </c>
      <c r="CA62" s="189" t="s">
        <v>48</v>
      </c>
      <c r="CB62" s="190">
        <v>0</v>
      </c>
      <c r="CC62" s="190">
        <v>0</v>
      </c>
      <c r="CD62" s="190">
        <v>0</v>
      </c>
      <c r="CE62" s="190">
        <f t="shared" si="13"/>
        <v>0</v>
      </c>
      <c r="CF62" s="191"/>
      <c r="CG62" s="192">
        <v>56</v>
      </c>
      <c r="CH62" s="189" t="s">
        <v>48</v>
      </c>
      <c r="CI62" s="190">
        <v>0</v>
      </c>
      <c r="CJ62" s="190">
        <v>0</v>
      </c>
      <c r="CK62" s="190">
        <v>0</v>
      </c>
      <c r="CL62" s="190">
        <f t="shared" si="14"/>
        <v>0</v>
      </c>
      <c r="CM62" s="191"/>
      <c r="CN62" s="192">
        <v>56</v>
      </c>
      <c r="CO62" s="189" t="s">
        <v>48</v>
      </c>
      <c r="CP62" s="190">
        <v>0</v>
      </c>
      <c r="CQ62" s="190">
        <v>0</v>
      </c>
      <c r="CR62" s="190">
        <v>0</v>
      </c>
      <c r="CS62" s="190">
        <f t="shared" si="15"/>
        <v>0</v>
      </c>
      <c r="CT62" s="191"/>
      <c r="CU62" s="192">
        <v>56</v>
      </c>
      <c r="CV62" s="189" t="s">
        <v>48</v>
      </c>
      <c r="CW62" s="190">
        <v>100</v>
      </c>
      <c r="CX62" s="190">
        <v>15000</v>
      </c>
      <c r="CY62" s="190">
        <v>0</v>
      </c>
      <c r="CZ62" s="190">
        <f t="shared" si="16"/>
        <v>15000</v>
      </c>
      <c r="DA62" s="191"/>
      <c r="DB62" s="192">
        <v>56</v>
      </c>
      <c r="DC62" s="189" t="s">
        <v>48</v>
      </c>
      <c r="DD62" s="190">
        <v>100</v>
      </c>
      <c r="DE62" s="190">
        <v>15000</v>
      </c>
      <c r="DF62" s="190">
        <v>0</v>
      </c>
      <c r="DG62" s="190">
        <f t="shared" si="17"/>
        <v>15000</v>
      </c>
      <c r="DH62" s="191"/>
      <c r="DI62" s="192">
        <v>56</v>
      </c>
      <c r="DJ62" s="189" t="s">
        <v>48</v>
      </c>
      <c r="DK62" s="190">
        <v>0</v>
      </c>
      <c r="DL62" s="190">
        <v>0</v>
      </c>
      <c r="DM62" s="190">
        <v>0</v>
      </c>
      <c r="DN62" s="190">
        <f t="shared" si="18"/>
        <v>0</v>
      </c>
      <c r="DO62" s="191"/>
      <c r="DP62" s="192">
        <v>56</v>
      </c>
      <c r="DQ62" s="189" t="s">
        <v>48</v>
      </c>
      <c r="DR62" s="190">
        <v>0</v>
      </c>
      <c r="DS62" s="190">
        <v>0</v>
      </c>
      <c r="DT62" s="190">
        <v>0</v>
      </c>
      <c r="DU62" s="190">
        <f t="shared" si="19"/>
        <v>0</v>
      </c>
      <c r="DV62" s="191"/>
      <c r="DW62" s="192">
        <v>56</v>
      </c>
      <c r="DX62" s="189" t="s">
        <v>48</v>
      </c>
      <c r="DY62" s="190">
        <v>0</v>
      </c>
      <c r="DZ62" s="190">
        <v>0</v>
      </c>
      <c r="EA62" s="190">
        <v>0</v>
      </c>
      <c r="EB62" s="190">
        <f t="shared" si="20"/>
        <v>0</v>
      </c>
      <c r="EC62" s="191"/>
      <c r="ED62" s="192">
        <v>56</v>
      </c>
      <c r="EE62" s="189" t="s">
        <v>48</v>
      </c>
      <c r="EF62" s="190">
        <v>0</v>
      </c>
      <c r="EG62" s="190">
        <v>0</v>
      </c>
      <c r="EH62" s="190">
        <v>0</v>
      </c>
      <c r="EI62" s="190">
        <f t="shared" si="21"/>
        <v>0</v>
      </c>
      <c r="EJ62" s="191"/>
      <c r="EK62" s="192">
        <v>56</v>
      </c>
      <c r="EL62" s="189" t="s">
        <v>48</v>
      </c>
      <c r="EM62" s="190">
        <v>0</v>
      </c>
      <c r="EN62" s="190">
        <v>0</v>
      </c>
      <c r="EO62" s="190">
        <v>0</v>
      </c>
      <c r="EP62" s="190">
        <f t="shared" si="22"/>
        <v>0</v>
      </c>
      <c r="EQ62" s="191"/>
      <c r="ER62" s="192">
        <v>56</v>
      </c>
      <c r="ES62" s="189" t="s">
        <v>48</v>
      </c>
      <c r="ET62" s="190">
        <v>0</v>
      </c>
      <c r="EU62" s="190">
        <v>0</v>
      </c>
      <c r="EV62" s="190">
        <v>0</v>
      </c>
      <c r="EW62" s="190">
        <f t="shared" si="23"/>
        <v>0</v>
      </c>
      <c r="EX62" s="191"/>
      <c r="EY62" s="192">
        <v>56</v>
      </c>
      <c r="EZ62" s="189" t="s">
        <v>48</v>
      </c>
      <c r="FA62" s="190">
        <v>0</v>
      </c>
      <c r="FB62" s="190">
        <v>0</v>
      </c>
      <c r="FC62" s="190">
        <v>0</v>
      </c>
      <c r="FD62" s="190">
        <f t="shared" si="24"/>
        <v>0</v>
      </c>
      <c r="FE62" s="191"/>
      <c r="FF62" s="192">
        <v>56</v>
      </c>
      <c r="FG62" s="189" t="s">
        <v>48</v>
      </c>
      <c r="FH62" s="190">
        <v>0</v>
      </c>
      <c r="FI62" s="190">
        <v>0</v>
      </c>
      <c r="FJ62" s="190">
        <v>0</v>
      </c>
      <c r="FK62" s="190">
        <f t="shared" si="25"/>
        <v>0</v>
      </c>
      <c r="FL62" s="191"/>
      <c r="FM62" s="192">
        <v>56</v>
      </c>
      <c r="FN62" s="189" t="s">
        <v>48</v>
      </c>
      <c r="FO62" s="190">
        <v>0</v>
      </c>
      <c r="FP62" s="190">
        <v>0</v>
      </c>
      <c r="FQ62" s="190">
        <v>0</v>
      </c>
      <c r="FR62" s="190">
        <f t="shared" si="26"/>
        <v>0</v>
      </c>
      <c r="FS62" s="191"/>
      <c r="FT62" s="192">
        <v>56</v>
      </c>
      <c r="FU62" s="189" t="s">
        <v>48</v>
      </c>
      <c r="FV62" s="190">
        <v>0</v>
      </c>
      <c r="FW62" s="190">
        <v>0</v>
      </c>
      <c r="FX62" s="190">
        <v>0</v>
      </c>
      <c r="FY62" s="190">
        <f t="shared" si="27"/>
        <v>0</v>
      </c>
      <c r="FZ62" s="191"/>
      <c r="GA62" s="192">
        <v>56</v>
      </c>
      <c r="GB62" s="189" t="s">
        <v>48</v>
      </c>
      <c r="GC62" s="190">
        <v>0</v>
      </c>
      <c r="GD62" s="190">
        <v>0</v>
      </c>
      <c r="GE62" s="190">
        <v>0</v>
      </c>
      <c r="GF62" s="190">
        <f t="shared" si="28"/>
        <v>0</v>
      </c>
      <c r="GG62" s="191"/>
      <c r="GH62" s="192">
        <v>56</v>
      </c>
      <c r="GI62" s="189" t="s">
        <v>48</v>
      </c>
      <c r="GJ62" s="190">
        <v>0</v>
      </c>
      <c r="GK62" s="190">
        <v>0</v>
      </c>
      <c r="GL62" s="190">
        <v>0</v>
      </c>
      <c r="GM62" s="190">
        <f t="shared" si="29"/>
        <v>0</v>
      </c>
      <c r="GN62" s="191"/>
      <c r="GO62" s="192">
        <v>56</v>
      </c>
      <c r="GP62" s="189" t="s">
        <v>48</v>
      </c>
      <c r="GQ62" s="190">
        <v>0</v>
      </c>
      <c r="GR62" s="190">
        <v>0</v>
      </c>
      <c r="GS62" s="190">
        <v>0</v>
      </c>
      <c r="GT62" s="190">
        <f t="shared" si="30"/>
        <v>0</v>
      </c>
      <c r="GU62" s="191"/>
      <c r="GV62" s="192">
        <v>56</v>
      </c>
      <c r="GW62" s="189" t="s">
        <v>48</v>
      </c>
      <c r="GX62" s="190">
        <v>0</v>
      </c>
      <c r="GY62" s="190">
        <v>0</v>
      </c>
      <c r="GZ62" s="190">
        <v>0</v>
      </c>
      <c r="HA62" s="190">
        <f t="shared" si="31"/>
        <v>0</v>
      </c>
      <c r="HB62" s="191"/>
      <c r="HC62" s="192">
        <v>56</v>
      </c>
      <c r="HD62" s="189" t="s">
        <v>48</v>
      </c>
      <c r="HE62" s="190">
        <v>0</v>
      </c>
      <c r="HF62" s="190">
        <v>0</v>
      </c>
      <c r="HG62" s="190">
        <v>0</v>
      </c>
      <c r="HH62" s="190">
        <f t="shared" si="32"/>
        <v>0</v>
      </c>
      <c r="HI62" s="191"/>
      <c r="HJ62" s="192">
        <v>56</v>
      </c>
      <c r="HK62" s="189" t="s">
        <v>48</v>
      </c>
      <c r="HL62" s="190"/>
      <c r="HM62" s="190"/>
      <c r="HN62" s="190"/>
      <c r="HO62" s="190">
        <f t="shared" si="33"/>
        <v>0</v>
      </c>
      <c r="HP62" s="191"/>
      <c r="HQ62" s="192">
        <v>56</v>
      </c>
      <c r="HR62" s="189" t="s">
        <v>48</v>
      </c>
      <c r="HS62" s="190"/>
      <c r="HT62" s="190"/>
      <c r="HU62" s="190">
        <v>0</v>
      </c>
      <c r="HV62" s="190">
        <f t="shared" si="34"/>
        <v>0</v>
      </c>
      <c r="HW62" s="191"/>
      <c r="HX62" s="192">
        <v>56</v>
      </c>
      <c r="HY62" s="189" t="s">
        <v>48</v>
      </c>
      <c r="HZ62" s="190">
        <v>0</v>
      </c>
      <c r="IA62" s="190">
        <v>0</v>
      </c>
      <c r="IB62" s="190">
        <v>0</v>
      </c>
      <c r="IC62" s="190">
        <f t="shared" si="35"/>
        <v>0</v>
      </c>
      <c r="ID62" s="191"/>
      <c r="IE62" s="192">
        <v>56</v>
      </c>
      <c r="IF62" s="189" t="s">
        <v>48</v>
      </c>
      <c r="IG62" s="190">
        <v>0</v>
      </c>
      <c r="IH62" s="190">
        <v>0</v>
      </c>
      <c r="II62" s="190">
        <v>0</v>
      </c>
      <c r="IJ62" s="190">
        <f t="shared" si="36"/>
        <v>0</v>
      </c>
      <c r="IK62" s="191"/>
      <c r="IL62" s="192">
        <v>56</v>
      </c>
      <c r="IM62" s="189" t="s">
        <v>48</v>
      </c>
      <c r="IN62" s="190">
        <v>0</v>
      </c>
      <c r="IO62" s="190">
        <v>0</v>
      </c>
      <c r="IP62" s="190">
        <v>0</v>
      </c>
      <c r="IQ62" s="190">
        <f t="shared" si="37"/>
        <v>0</v>
      </c>
      <c r="IR62" s="191"/>
      <c r="IS62" s="192">
        <v>56</v>
      </c>
      <c r="IT62" s="189" t="s">
        <v>48</v>
      </c>
      <c r="IU62" s="190">
        <v>0</v>
      </c>
      <c r="IV62" s="190">
        <v>0</v>
      </c>
      <c r="IW62" s="190">
        <v>0</v>
      </c>
      <c r="IX62" s="190">
        <f t="shared" si="38"/>
        <v>0</v>
      </c>
      <c r="IY62" s="191"/>
      <c r="IZ62" s="192">
        <v>56</v>
      </c>
      <c r="JA62" s="189" t="s">
        <v>48</v>
      </c>
      <c r="JB62" s="190">
        <v>0</v>
      </c>
      <c r="JC62" s="190">
        <v>0</v>
      </c>
      <c r="JD62" s="190">
        <v>0</v>
      </c>
      <c r="JE62" s="190">
        <f t="shared" si="39"/>
        <v>0</v>
      </c>
      <c r="JF62" s="191"/>
      <c r="JG62" s="192">
        <v>56</v>
      </c>
      <c r="JH62" s="189" t="s">
        <v>48</v>
      </c>
      <c r="JI62" s="190">
        <v>0</v>
      </c>
      <c r="JJ62" s="190">
        <v>0</v>
      </c>
      <c r="JK62" s="190">
        <v>0</v>
      </c>
      <c r="JL62" s="190">
        <f t="shared" si="40"/>
        <v>0</v>
      </c>
      <c r="JM62" s="191"/>
      <c r="JN62" s="192">
        <v>56</v>
      </c>
      <c r="JO62" s="189" t="s">
        <v>48</v>
      </c>
      <c r="JP62" s="190">
        <v>0</v>
      </c>
      <c r="JQ62" s="190">
        <v>0</v>
      </c>
      <c r="JR62" s="190">
        <v>0</v>
      </c>
      <c r="JS62" s="190">
        <f t="shared" si="41"/>
        <v>0</v>
      </c>
      <c r="JT62" s="191"/>
      <c r="JU62" s="192">
        <v>56</v>
      </c>
      <c r="JV62" s="189" t="s">
        <v>48</v>
      </c>
      <c r="JW62" s="190">
        <v>0</v>
      </c>
      <c r="JX62" s="190">
        <v>0</v>
      </c>
      <c r="JY62" s="190">
        <v>0</v>
      </c>
      <c r="JZ62" s="190">
        <f t="shared" si="42"/>
        <v>0</v>
      </c>
      <c r="KA62" s="191"/>
      <c r="KB62" s="192">
        <v>56</v>
      </c>
      <c r="KC62" s="189" t="s">
        <v>48</v>
      </c>
      <c r="KD62" s="190">
        <v>0</v>
      </c>
      <c r="KE62" s="190">
        <v>0</v>
      </c>
      <c r="KF62" s="190">
        <v>0</v>
      </c>
      <c r="KG62" s="190">
        <f t="shared" si="43"/>
        <v>0</v>
      </c>
      <c r="KH62" s="191"/>
      <c r="KI62" s="192">
        <v>56</v>
      </c>
      <c r="KJ62" s="189" t="s">
        <v>48</v>
      </c>
      <c r="KK62" s="190">
        <v>0</v>
      </c>
      <c r="KL62" s="190">
        <v>0</v>
      </c>
      <c r="KM62" s="190">
        <v>0</v>
      </c>
      <c r="KN62" s="190">
        <f t="shared" si="44"/>
        <v>0</v>
      </c>
      <c r="KO62" s="191"/>
      <c r="KP62" s="192">
        <v>56</v>
      </c>
      <c r="KQ62" s="189" t="s">
        <v>48</v>
      </c>
      <c r="KR62" s="190">
        <v>0</v>
      </c>
      <c r="KS62" s="190">
        <v>0</v>
      </c>
      <c r="KT62" s="190">
        <v>0</v>
      </c>
      <c r="KU62" s="190">
        <f t="shared" si="45"/>
        <v>0</v>
      </c>
      <c r="KV62" s="191"/>
      <c r="KW62" s="192">
        <v>56</v>
      </c>
      <c r="KX62" s="189" t="s">
        <v>48</v>
      </c>
      <c r="KY62" s="190">
        <v>0</v>
      </c>
      <c r="KZ62" s="190">
        <v>0</v>
      </c>
      <c r="LA62" s="190">
        <v>0</v>
      </c>
      <c r="LB62" s="190">
        <f t="shared" si="46"/>
        <v>0</v>
      </c>
      <c r="LC62" s="191"/>
      <c r="LD62" s="192">
        <v>56</v>
      </c>
      <c r="LE62" s="189" t="s">
        <v>48</v>
      </c>
      <c r="LF62" s="190">
        <v>0</v>
      </c>
      <c r="LG62" s="190">
        <v>0</v>
      </c>
      <c r="LH62" s="190">
        <v>0</v>
      </c>
      <c r="LI62" s="190">
        <f t="shared" si="47"/>
        <v>0</v>
      </c>
      <c r="LJ62" s="191"/>
      <c r="LK62" s="192">
        <v>56</v>
      </c>
      <c r="LL62" s="189" t="s">
        <v>48</v>
      </c>
      <c r="LM62" s="190">
        <v>0</v>
      </c>
      <c r="LN62" s="190">
        <v>0</v>
      </c>
      <c r="LO62" s="190">
        <v>0</v>
      </c>
      <c r="LP62" s="190">
        <f t="shared" si="48"/>
        <v>0</v>
      </c>
      <c r="LQ62" s="191"/>
      <c r="LR62" s="192">
        <v>56</v>
      </c>
      <c r="LS62" s="189" t="s">
        <v>48</v>
      </c>
      <c r="LT62" s="190">
        <v>0</v>
      </c>
      <c r="LU62" s="190">
        <v>0</v>
      </c>
      <c r="LV62" s="190">
        <v>0</v>
      </c>
      <c r="LW62" s="190">
        <f t="shared" si="49"/>
        <v>0</v>
      </c>
      <c r="LX62" s="191"/>
      <c r="LY62" s="192">
        <v>56</v>
      </c>
      <c r="LZ62" s="189" t="s">
        <v>48</v>
      </c>
      <c r="MA62" s="190">
        <v>0</v>
      </c>
      <c r="MB62" s="190">
        <v>0</v>
      </c>
      <c r="MC62" s="190">
        <v>0</v>
      </c>
      <c r="MD62" s="190">
        <f t="shared" si="50"/>
        <v>0</v>
      </c>
      <c r="ME62" s="191"/>
      <c r="MF62" s="192">
        <v>56</v>
      </c>
      <c r="MG62" s="189" t="s">
        <v>48</v>
      </c>
      <c r="MH62" s="190">
        <v>0</v>
      </c>
      <c r="MI62" s="190">
        <v>0</v>
      </c>
      <c r="MJ62" s="190">
        <v>0</v>
      </c>
      <c r="MK62" s="190">
        <f t="shared" si="51"/>
        <v>0</v>
      </c>
      <c r="ML62" s="191"/>
      <c r="MM62" s="192">
        <v>56</v>
      </c>
      <c r="MN62" s="189" t="s">
        <v>48</v>
      </c>
      <c r="MO62" s="190">
        <v>0</v>
      </c>
      <c r="MP62" s="190">
        <v>0</v>
      </c>
      <c r="MQ62" s="190">
        <v>0</v>
      </c>
      <c r="MR62" s="190">
        <f t="shared" si="52"/>
        <v>0</v>
      </c>
      <c r="MS62" s="191"/>
      <c r="MT62" s="192">
        <v>56</v>
      </c>
      <c r="MU62" s="189" t="s">
        <v>48</v>
      </c>
      <c r="MV62" s="190">
        <v>0</v>
      </c>
      <c r="MW62" s="190">
        <v>0</v>
      </c>
      <c r="MX62" s="190">
        <v>0</v>
      </c>
      <c r="MY62" s="190">
        <f t="shared" si="53"/>
        <v>0</v>
      </c>
      <c r="MZ62" s="191"/>
      <c r="NA62" s="192">
        <v>56</v>
      </c>
      <c r="NB62" s="189" t="s">
        <v>48</v>
      </c>
      <c r="NC62" s="190">
        <v>0</v>
      </c>
      <c r="ND62" s="190">
        <f t="shared" si="54"/>
        <v>410000</v>
      </c>
      <c r="NE62" s="190">
        <f t="shared" si="0"/>
        <v>0</v>
      </c>
      <c r="NF62" s="190">
        <f t="shared" si="1"/>
        <v>410000</v>
      </c>
      <c r="NG62" s="9"/>
    </row>
    <row r="63" spans="1:371" ht="15.75" hidden="1">
      <c r="A63" s="188">
        <v>57</v>
      </c>
      <c r="B63" s="189" t="s">
        <v>65</v>
      </c>
      <c r="C63" s="190">
        <v>0</v>
      </c>
      <c r="D63" s="190">
        <v>0</v>
      </c>
      <c r="E63" s="190">
        <v>0</v>
      </c>
      <c r="F63" s="190">
        <f t="shared" si="2"/>
        <v>0</v>
      </c>
      <c r="G63" s="191"/>
      <c r="H63" s="192">
        <v>57</v>
      </c>
      <c r="I63" s="189" t="s">
        <v>65</v>
      </c>
      <c r="J63" s="190"/>
      <c r="K63" s="190"/>
      <c r="L63" s="190">
        <v>0</v>
      </c>
      <c r="M63" s="190">
        <f t="shared" si="3"/>
        <v>0</v>
      </c>
      <c r="N63" s="191"/>
      <c r="O63" s="192">
        <v>57</v>
      </c>
      <c r="P63" s="189" t="s">
        <v>65</v>
      </c>
      <c r="Q63" s="190">
        <v>0</v>
      </c>
      <c r="R63" s="190">
        <v>0</v>
      </c>
      <c r="S63" s="190">
        <v>0</v>
      </c>
      <c r="T63" s="190">
        <f t="shared" si="4"/>
        <v>0</v>
      </c>
      <c r="U63" s="191"/>
      <c r="V63" s="192">
        <v>57</v>
      </c>
      <c r="W63" s="189" t="s">
        <v>65</v>
      </c>
      <c r="X63" s="190">
        <v>0</v>
      </c>
      <c r="Y63" s="190">
        <v>0</v>
      </c>
      <c r="Z63" s="190">
        <v>0</v>
      </c>
      <c r="AA63" s="190">
        <f t="shared" si="5"/>
        <v>0</v>
      </c>
      <c r="AB63" s="191"/>
      <c r="AC63" s="192">
        <v>57</v>
      </c>
      <c r="AD63" s="189" t="s">
        <v>65</v>
      </c>
      <c r="AE63" s="190">
        <v>0</v>
      </c>
      <c r="AF63" s="190">
        <v>0</v>
      </c>
      <c r="AG63" s="190">
        <v>0</v>
      </c>
      <c r="AH63" s="190">
        <f t="shared" si="6"/>
        <v>0</v>
      </c>
      <c r="AI63" s="191"/>
      <c r="AJ63" s="192">
        <v>57</v>
      </c>
      <c r="AK63" s="189" t="s">
        <v>65</v>
      </c>
      <c r="AL63" s="190">
        <v>0</v>
      </c>
      <c r="AM63" s="190">
        <v>0</v>
      </c>
      <c r="AN63" s="190">
        <v>0</v>
      </c>
      <c r="AO63" s="190">
        <f t="shared" si="7"/>
        <v>0</v>
      </c>
      <c r="AP63" s="191"/>
      <c r="AQ63" s="192">
        <v>57</v>
      </c>
      <c r="AR63" s="189" t="s">
        <v>65</v>
      </c>
      <c r="AS63" s="209">
        <v>0</v>
      </c>
      <c r="AT63" s="190">
        <v>0</v>
      </c>
      <c r="AU63" s="190">
        <v>0</v>
      </c>
      <c r="AV63" s="190">
        <f t="shared" si="8"/>
        <v>0</v>
      </c>
      <c r="AW63" s="191"/>
      <c r="AX63" s="192">
        <v>57</v>
      </c>
      <c r="AY63" s="189" t="s">
        <v>65</v>
      </c>
      <c r="AZ63" s="190">
        <v>0</v>
      </c>
      <c r="BA63" s="190">
        <v>0</v>
      </c>
      <c r="BB63" s="190">
        <v>0</v>
      </c>
      <c r="BC63" s="190">
        <f t="shared" si="9"/>
        <v>0</v>
      </c>
      <c r="BD63" s="191"/>
      <c r="BE63" s="192">
        <v>57</v>
      </c>
      <c r="BF63" s="189" t="s">
        <v>65</v>
      </c>
      <c r="BG63" s="190">
        <v>0</v>
      </c>
      <c r="BH63" s="190">
        <v>0</v>
      </c>
      <c r="BI63" s="190">
        <v>0</v>
      </c>
      <c r="BJ63" s="190">
        <f t="shared" si="10"/>
        <v>0</v>
      </c>
      <c r="BK63" s="191"/>
      <c r="BL63" s="192">
        <v>57</v>
      </c>
      <c r="BM63" s="189" t="s">
        <v>65</v>
      </c>
      <c r="BN63" s="190">
        <v>0</v>
      </c>
      <c r="BO63" s="190">
        <v>0</v>
      </c>
      <c r="BP63" s="190">
        <v>0</v>
      </c>
      <c r="BQ63" s="190">
        <f t="shared" si="11"/>
        <v>0</v>
      </c>
      <c r="BR63" s="191"/>
      <c r="BS63" s="192">
        <v>57</v>
      </c>
      <c r="BT63" s="189" t="s">
        <v>65</v>
      </c>
      <c r="BU63" s="190">
        <v>0</v>
      </c>
      <c r="BV63" s="190">
        <v>0</v>
      </c>
      <c r="BW63" s="190">
        <v>0</v>
      </c>
      <c r="BX63" s="190">
        <f t="shared" si="12"/>
        <v>0</v>
      </c>
      <c r="BY63" s="191"/>
      <c r="BZ63" s="192">
        <v>57</v>
      </c>
      <c r="CA63" s="189" t="s">
        <v>65</v>
      </c>
      <c r="CB63" s="190">
        <v>0</v>
      </c>
      <c r="CC63" s="190">
        <v>0</v>
      </c>
      <c r="CD63" s="190">
        <v>0</v>
      </c>
      <c r="CE63" s="190">
        <f t="shared" si="13"/>
        <v>0</v>
      </c>
      <c r="CF63" s="191"/>
      <c r="CG63" s="192">
        <v>57</v>
      </c>
      <c r="CH63" s="189" t="s">
        <v>65</v>
      </c>
      <c r="CI63" s="190">
        <v>0</v>
      </c>
      <c r="CJ63" s="190">
        <v>0</v>
      </c>
      <c r="CK63" s="190">
        <v>0</v>
      </c>
      <c r="CL63" s="190">
        <f t="shared" si="14"/>
        <v>0</v>
      </c>
      <c r="CM63" s="191"/>
      <c r="CN63" s="192">
        <v>57</v>
      </c>
      <c r="CO63" s="189" t="s">
        <v>65</v>
      </c>
      <c r="CP63" s="190">
        <v>0</v>
      </c>
      <c r="CQ63" s="190">
        <v>0</v>
      </c>
      <c r="CR63" s="190">
        <v>0</v>
      </c>
      <c r="CS63" s="190">
        <f t="shared" si="15"/>
        <v>0</v>
      </c>
      <c r="CT63" s="191"/>
      <c r="CU63" s="192">
        <v>57</v>
      </c>
      <c r="CV63" s="189" t="s">
        <v>65</v>
      </c>
      <c r="CW63" s="190">
        <v>0</v>
      </c>
      <c r="CX63" s="190">
        <v>0</v>
      </c>
      <c r="CY63" s="190">
        <v>0</v>
      </c>
      <c r="CZ63" s="190">
        <f t="shared" si="16"/>
        <v>0</v>
      </c>
      <c r="DA63" s="191"/>
      <c r="DB63" s="192">
        <v>57</v>
      </c>
      <c r="DC63" s="189" t="s">
        <v>65</v>
      </c>
      <c r="DD63" s="190">
        <v>0</v>
      </c>
      <c r="DE63" s="190">
        <v>0</v>
      </c>
      <c r="DF63" s="190">
        <v>0</v>
      </c>
      <c r="DG63" s="190">
        <f t="shared" si="17"/>
        <v>0</v>
      </c>
      <c r="DH63" s="191"/>
      <c r="DI63" s="192">
        <v>57</v>
      </c>
      <c r="DJ63" s="189" t="s">
        <v>65</v>
      </c>
      <c r="DK63" s="190">
        <v>0</v>
      </c>
      <c r="DL63" s="190">
        <v>0</v>
      </c>
      <c r="DM63" s="190">
        <v>0</v>
      </c>
      <c r="DN63" s="190">
        <f t="shared" si="18"/>
        <v>0</v>
      </c>
      <c r="DO63" s="191"/>
      <c r="DP63" s="192">
        <v>57</v>
      </c>
      <c r="DQ63" s="189" t="s">
        <v>65</v>
      </c>
      <c r="DR63" s="190">
        <v>0</v>
      </c>
      <c r="DS63" s="190">
        <v>0</v>
      </c>
      <c r="DT63" s="190">
        <v>0</v>
      </c>
      <c r="DU63" s="190">
        <f t="shared" si="19"/>
        <v>0</v>
      </c>
      <c r="DV63" s="191"/>
      <c r="DW63" s="192">
        <v>57</v>
      </c>
      <c r="DX63" s="189" t="s">
        <v>65</v>
      </c>
      <c r="DY63" s="190">
        <v>0</v>
      </c>
      <c r="DZ63" s="190">
        <v>0</v>
      </c>
      <c r="EA63" s="190">
        <v>0</v>
      </c>
      <c r="EB63" s="190">
        <f t="shared" si="20"/>
        <v>0</v>
      </c>
      <c r="EC63" s="191"/>
      <c r="ED63" s="192">
        <v>57</v>
      </c>
      <c r="EE63" s="189" t="s">
        <v>65</v>
      </c>
      <c r="EF63" s="190">
        <v>0</v>
      </c>
      <c r="EG63" s="190">
        <v>0</v>
      </c>
      <c r="EH63" s="190">
        <v>0</v>
      </c>
      <c r="EI63" s="190">
        <f t="shared" si="21"/>
        <v>0</v>
      </c>
      <c r="EJ63" s="191"/>
      <c r="EK63" s="192">
        <v>57</v>
      </c>
      <c r="EL63" s="189" t="s">
        <v>65</v>
      </c>
      <c r="EM63" s="190">
        <v>0</v>
      </c>
      <c r="EN63" s="190">
        <v>0</v>
      </c>
      <c r="EO63" s="190">
        <v>0</v>
      </c>
      <c r="EP63" s="190">
        <f t="shared" si="22"/>
        <v>0</v>
      </c>
      <c r="EQ63" s="191"/>
      <c r="ER63" s="192">
        <v>57</v>
      </c>
      <c r="ES63" s="189" t="s">
        <v>65</v>
      </c>
      <c r="ET63" s="190">
        <v>0</v>
      </c>
      <c r="EU63" s="190">
        <v>0</v>
      </c>
      <c r="EV63" s="190">
        <v>0</v>
      </c>
      <c r="EW63" s="190">
        <f t="shared" si="23"/>
        <v>0</v>
      </c>
      <c r="EX63" s="191"/>
      <c r="EY63" s="192">
        <v>57</v>
      </c>
      <c r="EZ63" s="189" t="s">
        <v>65</v>
      </c>
      <c r="FA63" s="190">
        <v>0</v>
      </c>
      <c r="FB63" s="190">
        <v>0</v>
      </c>
      <c r="FC63" s="190">
        <v>0</v>
      </c>
      <c r="FD63" s="190">
        <f t="shared" si="24"/>
        <v>0</v>
      </c>
      <c r="FE63" s="191"/>
      <c r="FF63" s="192">
        <v>57</v>
      </c>
      <c r="FG63" s="189" t="s">
        <v>65</v>
      </c>
      <c r="FH63" s="190">
        <v>0</v>
      </c>
      <c r="FI63" s="190">
        <v>0</v>
      </c>
      <c r="FJ63" s="190">
        <v>0</v>
      </c>
      <c r="FK63" s="190">
        <f t="shared" si="25"/>
        <v>0</v>
      </c>
      <c r="FL63" s="191"/>
      <c r="FM63" s="192">
        <v>57</v>
      </c>
      <c r="FN63" s="189" t="s">
        <v>65</v>
      </c>
      <c r="FO63" s="190">
        <v>0</v>
      </c>
      <c r="FP63" s="190">
        <v>0</v>
      </c>
      <c r="FQ63" s="190">
        <v>0</v>
      </c>
      <c r="FR63" s="190">
        <f t="shared" si="26"/>
        <v>0</v>
      </c>
      <c r="FS63" s="191"/>
      <c r="FT63" s="192">
        <v>57</v>
      </c>
      <c r="FU63" s="189" t="s">
        <v>65</v>
      </c>
      <c r="FV63" s="190">
        <v>0</v>
      </c>
      <c r="FW63" s="190">
        <v>0</v>
      </c>
      <c r="FX63" s="190">
        <v>0</v>
      </c>
      <c r="FY63" s="190">
        <f t="shared" si="27"/>
        <v>0</v>
      </c>
      <c r="FZ63" s="191"/>
      <c r="GA63" s="192">
        <v>57</v>
      </c>
      <c r="GB63" s="189" t="s">
        <v>65</v>
      </c>
      <c r="GC63" s="190">
        <v>0</v>
      </c>
      <c r="GD63" s="190">
        <v>0</v>
      </c>
      <c r="GE63" s="190">
        <v>0</v>
      </c>
      <c r="GF63" s="190">
        <f t="shared" si="28"/>
        <v>0</v>
      </c>
      <c r="GG63" s="191"/>
      <c r="GH63" s="192">
        <v>57</v>
      </c>
      <c r="GI63" s="189" t="s">
        <v>65</v>
      </c>
      <c r="GJ63" s="190">
        <v>0</v>
      </c>
      <c r="GK63" s="190">
        <v>0</v>
      </c>
      <c r="GL63" s="190">
        <v>0</v>
      </c>
      <c r="GM63" s="190">
        <f t="shared" si="29"/>
        <v>0</v>
      </c>
      <c r="GN63" s="191"/>
      <c r="GO63" s="192">
        <v>57</v>
      </c>
      <c r="GP63" s="189" t="s">
        <v>65</v>
      </c>
      <c r="GQ63" s="190">
        <v>0</v>
      </c>
      <c r="GR63" s="190">
        <v>0</v>
      </c>
      <c r="GS63" s="190">
        <v>0</v>
      </c>
      <c r="GT63" s="190">
        <f t="shared" si="30"/>
        <v>0</v>
      </c>
      <c r="GU63" s="191"/>
      <c r="GV63" s="192">
        <v>57</v>
      </c>
      <c r="GW63" s="189" t="s">
        <v>65</v>
      </c>
      <c r="GX63" s="190">
        <v>0</v>
      </c>
      <c r="GY63" s="190">
        <v>0</v>
      </c>
      <c r="GZ63" s="190">
        <v>0</v>
      </c>
      <c r="HA63" s="190">
        <f t="shared" si="31"/>
        <v>0</v>
      </c>
      <c r="HB63" s="191"/>
      <c r="HC63" s="192">
        <v>57</v>
      </c>
      <c r="HD63" s="189" t="s">
        <v>65</v>
      </c>
      <c r="HE63" s="190">
        <v>0</v>
      </c>
      <c r="HF63" s="190">
        <v>0</v>
      </c>
      <c r="HG63" s="190">
        <v>0</v>
      </c>
      <c r="HH63" s="190">
        <f t="shared" si="32"/>
        <v>0</v>
      </c>
      <c r="HI63" s="191"/>
      <c r="HJ63" s="192">
        <v>57</v>
      </c>
      <c r="HK63" s="189" t="s">
        <v>65</v>
      </c>
      <c r="HL63" s="190"/>
      <c r="HM63" s="190"/>
      <c r="HN63" s="190"/>
      <c r="HO63" s="190">
        <f t="shared" si="33"/>
        <v>0</v>
      </c>
      <c r="HP63" s="191"/>
      <c r="HQ63" s="192">
        <v>57</v>
      </c>
      <c r="HR63" s="189" t="s">
        <v>65</v>
      </c>
      <c r="HS63" s="190"/>
      <c r="HT63" s="190"/>
      <c r="HU63" s="190">
        <v>0</v>
      </c>
      <c r="HV63" s="190">
        <f t="shared" si="34"/>
        <v>0</v>
      </c>
      <c r="HW63" s="191"/>
      <c r="HX63" s="192">
        <v>57</v>
      </c>
      <c r="HY63" s="189" t="s">
        <v>65</v>
      </c>
      <c r="HZ63" s="190">
        <v>0</v>
      </c>
      <c r="IA63" s="190">
        <v>0</v>
      </c>
      <c r="IB63" s="190">
        <v>0</v>
      </c>
      <c r="IC63" s="190">
        <f t="shared" si="35"/>
        <v>0</v>
      </c>
      <c r="ID63" s="191"/>
      <c r="IE63" s="192">
        <v>57</v>
      </c>
      <c r="IF63" s="189" t="s">
        <v>65</v>
      </c>
      <c r="IG63" s="190">
        <v>0</v>
      </c>
      <c r="IH63" s="190">
        <v>0</v>
      </c>
      <c r="II63" s="190">
        <v>0</v>
      </c>
      <c r="IJ63" s="190">
        <f t="shared" si="36"/>
        <v>0</v>
      </c>
      <c r="IK63" s="191"/>
      <c r="IL63" s="192">
        <v>57</v>
      </c>
      <c r="IM63" s="189" t="s">
        <v>65</v>
      </c>
      <c r="IN63" s="190">
        <v>0</v>
      </c>
      <c r="IO63" s="190">
        <v>0</v>
      </c>
      <c r="IP63" s="190">
        <v>0</v>
      </c>
      <c r="IQ63" s="190">
        <f t="shared" si="37"/>
        <v>0</v>
      </c>
      <c r="IR63" s="191"/>
      <c r="IS63" s="192">
        <v>57</v>
      </c>
      <c r="IT63" s="189" t="s">
        <v>65</v>
      </c>
      <c r="IU63" s="190">
        <v>0</v>
      </c>
      <c r="IV63" s="190">
        <v>0</v>
      </c>
      <c r="IW63" s="190">
        <v>0</v>
      </c>
      <c r="IX63" s="190">
        <f t="shared" si="38"/>
        <v>0</v>
      </c>
      <c r="IY63" s="191"/>
      <c r="IZ63" s="192">
        <v>57</v>
      </c>
      <c r="JA63" s="189" t="s">
        <v>65</v>
      </c>
      <c r="JB63" s="190">
        <v>0</v>
      </c>
      <c r="JC63" s="190">
        <v>0</v>
      </c>
      <c r="JD63" s="190">
        <v>0</v>
      </c>
      <c r="JE63" s="190">
        <f t="shared" si="39"/>
        <v>0</v>
      </c>
      <c r="JF63" s="191"/>
      <c r="JG63" s="192">
        <v>57</v>
      </c>
      <c r="JH63" s="189" t="s">
        <v>65</v>
      </c>
      <c r="JI63" s="190">
        <v>0</v>
      </c>
      <c r="JJ63" s="190">
        <v>0</v>
      </c>
      <c r="JK63" s="190">
        <v>0</v>
      </c>
      <c r="JL63" s="190">
        <f t="shared" si="40"/>
        <v>0</v>
      </c>
      <c r="JM63" s="191"/>
      <c r="JN63" s="192">
        <v>57</v>
      </c>
      <c r="JO63" s="189" t="s">
        <v>65</v>
      </c>
      <c r="JP63" s="190">
        <v>0</v>
      </c>
      <c r="JQ63" s="190">
        <v>0</v>
      </c>
      <c r="JR63" s="190">
        <v>0</v>
      </c>
      <c r="JS63" s="190">
        <f t="shared" si="41"/>
        <v>0</v>
      </c>
      <c r="JT63" s="191"/>
      <c r="JU63" s="192">
        <v>57</v>
      </c>
      <c r="JV63" s="189" t="s">
        <v>65</v>
      </c>
      <c r="JW63" s="190">
        <v>0</v>
      </c>
      <c r="JX63" s="190">
        <v>0</v>
      </c>
      <c r="JY63" s="190">
        <v>0</v>
      </c>
      <c r="JZ63" s="190">
        <f t="shared" si="42"/>
        <v>0</v>
      </c>
      <c r="KA63" s="191"/>
      <c r="KB63" s="192">
        <v>57</v>
      </c>
      <c r="KC63" s="189" t="s">
        <v>65</v>
      </c>
      <c r="KD63" s="190">
        <v>0</v>
      </c>
      <c r="KE63" s="190">
        <v>0</v>
      </c>
      <c r="KF63" s="190">
        <v>0</v>
      </c>
      <c r="KG63" s="190">
        <f t="shared" si="43"/>
        <v>0</v>
      </c>
      <c r="KH63" s="191"/>
      <c r="KI63" s="192">
        <v>57</v>
      </c>
      <c r="KJ63" s="189" t="s">
        <v>65</v>
      </c>
      <c r="KK63" s="190">
        <v>0</v>
      </c>
      <c r="KL63" s="190">
        <v>0</v>
      </c>
      <c r="KM63" s="190">
        <v>0</v>
      </c>
      <c r="KN63" s="190">
        <f t="shared" si="44"/>
        <v>0</v>
      </c>
      <c r="KO63" s="191"/>
      <c r="KP63" s="192">
        <v>57</v>
      </c>
      <c r="KQ63" s="189" t="s">
        <v>65</v>
      </c>
      <c r="KR63" s="190">
        <v>0</v>
      </c>
      <c r="KS63" s="190">
        <v>0</v>
      </c>
      <c r="KT63" s="190">
        <v>0</v>
      </c>
      <c r="KU63" s="190">
        <f t="shared" si="45"/>
        <v>0</v>
      </c>
      <c r="KV63" s="191"/>
      <c r="KW63" s="192">
        <v>57</v>
      </c>
      <c r="KX63" s="189" t="s">
        <v>65</v>
      </c>
      <c r="KY63" s="190">
        <v>0</v>
      </c>
      <c r="KZ63" s="190">
        <v>0</v>
      </c>
      <c r="LA63" s="190">
        <v>0</v>
      </c>
      <c r="LB63" s="190">
        <f t="shared" si="46"/>
        <v>0</v>
      </c>
      <c r="LC63" s="191"/>
      <c r="LD63" s="192">
        <v>57</v>
      </c>
      <c r="LE63" s="189" t="s">
        <v>65</v>
      </c>
      <c r="LF63" s="190">
        <v>0</v>
      </c>
      <c r="LG63" s="190">
        <v>0</v>
      </c>
      <c r="LH63" s="190">
        <v>0</v>
      </c>
      <c r="LI63" s="190">
        <f t="shared" si="47"/>
        <v>0</v>
      </c>
      <c r="LJ63" s="191"/>
      <c r="LK63" s="192">
        <v>57</v>
      </c>
      <c r="LL63" s="189" t="s">
        <v>65</v>
      </c>
      <c r="LM63" s="190">
        <v>0</v>
      </c>
      <c r="LN63" s="190">
        <v>0</v>
      </c>
      <c r="LO63" s="190">
        <v>0</v>
      </c>
      <c r="LP63" s="190">
        <f t="shared" si="48"/>
        <v>0</v>
      </c>
      <c r="LQ63" s="191"/>
      <c r="LR63" s="192">
        <v>57</v>
      </c>
      <c r="LS63" s="189" t="s">
        <v>65</v>
      </c>
      <c r="LT63" s="190">
        <v>0</v>
      </c>
      <c r="LU63" s="190">
        <v>0</v>
      </c>
      <c r="LV63" s="190">
        <v>0</v>
      </c>
      <c r="LW63" s="190">
        <f t="shared" si="49"/>
        <v>0</v>
      </c>
      <c r="LX63" s="191"/>
      <c r="LY63" s="192">
        <v>57</v>
      </c>
      <c r="LZ63" s="189" t="s">
        <v>65</v>
      </c>
      <c r="MA63" s="190">
        <v>0</v>
      </c>
      <c r="MB63" s="190">
        <v>0</v>
      </c>
      <c r="MC63" s="190">
        <v>0</v>
      </c>
      <c r="MD63" s="190">
        <f t="shared" si="50"/>
        <v>0</v>
      </c>
      <c r="ME63" s="191"/>
      <c r="MF63" s="192">
        <v>57</v>
      </c>
      <c r="MG63" s="189" t="s">
        <v>65</v>
      </c>
      <c r="MH63" s="190">
        <v>0</v>
      </c>
      <c r="MI63" s="190">
        <v>0</v>
      </c>
      <c r="MJ63" s="190">
        <v>0</v>
      </c>
      <c r="MK63" s="190">
        <f t="shared" si="51"/>
        <v>0</v>
      </c>
      <c r="ML63" s="191"/>
      <c r="MM63" s="192">
        <v>57</v>
      </c>
      <c r="MN63" s="189" t="s">
        <v>65</v>
      </c>
      <c r="MO63" s="190">
        <v>0</v>
      </c>
      <c r="MP63" s="190">
        <v>0</v>
      </c>
      <c r="MQ63" s="190">
        <v>0</v>
      </c>
      <c r="MR63" s="190">
        <f t="shared" si="52"/>
        <v>0</v>
      </c>
      <c r="MS63" s="191"/>
      <c r="MT63" s="192">
        <v>57</v>
      </c>
      <c r="MU63" s="189" t="s">
        <v>65</v>
      </c>
      <c r="MV63" s="190">
        <v>0</v>
      </c>
      <c r="MW63" s="190">
        <v>0</v>
      </c>
      <c r="MX63" s="190">
        <v>0</v>
      </c>
      <c r="MY63" s="190">
        <f t="shared" si="53"/>
        <v>0</v>
      </c>
      <c r="MZ63" s="191"/>
      <c r="NA63" s="192">
        <v>57</v>
      </c>
      <c r="NB63" s="189" t="s">
        <v>65</v>
      </c>
      <c r="NC63" s="190">
        <v>0</v>
      </c>
      <c r="ND63" s="190">
        <f t="shared" si="54"/>
        <v>0</v>
      </c>
      <c r="NE63" s="190">
        <f t="shared" si="0"/>
        <v>0</v>
      </c>
      <c r="NF63" s="190">
        <f t="shared" si="1"/>
        <v>0</v>
      </c>
      <c r="NG63" s="9"/>
    </row>
    <row r="64" spans="1:371" ht="15.75" hidden="1">
      <c r="A64" s="188">
        <v>58</v>
      </c>
      <c r="B64" s="189" t="s">
        <v>49</v>
      </c>
      <c r="C64" s="190">
        <v>0</v>
      </c>
      <c r="D64" s="190">
        <v>0</v>
      </c>
      <c r="E64" s="190">
        <v>0</v>
      </c>
      <c r="F64" s="190">
        <f t="shared" si="2"/>
        <v>0</v>
      </c>
      <c r="G64" s="191"/>
      <c r="H64" s="192">
        <v>58</v>
      </c>
      <c r="I64" s="189" t="s">
        <v>49</v>
      </c>
      <c r="J64" s="190">
        <v>0</v>
      </c>
      <c r="K64" s="190">
        <v>0</v>
      </c>
      <c r="L64" s="190">
        <v>0</v>
      </c>
      <c r="M64" s="190">
        <f t="shared" si="3"/>
        <v>0</v>
      </c>
      <c r="N64" s="191"/>
      <c r="O64" s="192">
        <v>58</v>
      </c>
      <c r="P64" s="189" t="s">
        <v>49</v>
      </c>
      <c r="Q64" s="190">
        <v>0</v>
      </c>
      <c r="R64" s="190">
        <v>0</v>
      </c>
      <c r="S64" s="190">
        <v>0</v>
      </c>
      <c r="T64" s="190">
        <f t="shared" si="4"/>
        <v>0</v>
      </c>
      <c r="U64" s="191"/>
      <c r="V64" s="192">
        <v>58</v>
      </c>
      <c r="W64" s="189" t="s">
        <v>49</v>
      </c>
      <c r="X64" s="190">
        <v>0</v>
      </c>
      <c r="Y64" s="190">
        <v>0</v>
      </c>
      <c r="Z64" s="190">
        <v>0</v>
      </c>
      <c r="AA64" s="190">
        <f t="shared" si="5"/>
        <v>0</v>
      </c>
      <c r="AB64" s="191"/>
      <c r="AC64" s="192">
        <v>58</v>
      </c>
      <c r="AD64" s="189" t="s">
        <v>49</v>
      </c>
      <c r="AE64" s="190">
        <v>0</v>
      </c>
      <c r="AF64" s="190">
        <v>0</v>
      </c>
      <c r="AG64" s="190">
        <v>0</v>
      </c>
      <c r="AH64" s="190">
        <f t="shared" si="6"/>
        <v>0</v>
      </c>
      <c r="AI64" s="191"/>
      <c r="AJ64" s="192">
        <v>58</v>
      </c>
      <c r="AK64" s="189" t="s">
        <v>49</v>
      </c>
      <c r="AL64" s="190">
        <v>0</v>
      </c>
      <c r="AM64" s="190">
        <v>0</v>
      </c>
      <c r="AN64" s="190">
        <v>0</v>
      </c>
      <c r="AO64" s="190">
        <f t="shared" si="7"/>
        <v>0</v>
      </c>
      <c r="AP64" s="191"/>
      <c r="AQ64" s="192">
        <v>58</v>
      </c>
      <c r="AR64" s="189" t="s">
        <v>49</v>
      </c>
      <c r="AS64" s="209">
        <v>0</v>
      </c>
      <c r="AT64" s="190">
        <v>0</v>
      </c>
      <c r="AU64" s="190">
        <v>0</v>
      </c>
      <c r="AV64" s="190">
        <f t="shared" si="8"/>
        <v>0</v>
      </c>
      <c r="AW64" s="191"/>
      <c r="AX64" s="192">
        <v>58</v>
      </c>
      <c r="AY64" s="189" t="s">
        <v>49</v>
      </c>
      <c r="AZ64" s="190">
        <v>0</v>
      </c>
      <c r="BA64" s="190">
        <v>0</v>
      </c>
      <c r="BB64" s="190">
        <v>0</v>
      </c>
      <c r="BC64" s="190">
        <f t="shared" si="9"/>
        <v>0</v>
      </c>
      <c r="BD64" s="191"/>
      <c r="BE64" s="192">
        <v>58</v>
      </c>
      <c r="BF64" s="189" t="s">
        <v>49</v>
      </c>
      <c r="BG64" s="190">
        <v>0</v>
      </c>
      <c r="BH64" s="190">
        <v>0</v>
      </c>
      <c r="BI64" s="190">
        <v>0</v>
      </c>
      <c r="BJ64" s="190">
        <f t="shared" si="10"/>
        <v>0</v>
      </c>
      <c r="BK64" s="191"/>
      <c r="BL64" s="192">
        <v>58</v>
      </c>
      <c r="BM64" s="189" t="s">
        <v>49</v>
      </c>
      <c r="BN64" s="190">
        <v>0</v>
      </c>
      <c r="BO64" s="190">
        <v>0</v>
      </c>
      <c r="BP64" s="190">
        <v>0</v>
      </c>
      <c r="BQ64" s="190">
        <f t="shared" si="11"/>
        <v>0</v>
      </c>
      <c r="BR64" s="191"/>
      <c r="BS64" s="192">
        <v>58</v>
      </c>
      <c r="BT64" s="189" t="s">
        <v>49</v>
      </c>
      <c r="BU64" s="190">
        <v>0</v>
      </c>
      <c r="BV64" s="190">
        <v>0</v>
      </c>
      <c r="BW64" s="190">
        <v>0</v>
      </c>
      <c r="BX64" s="190">
        <f t="shared" si="12"/>
        <v>0</v>
      </c>
      <c r="BY64" s="191"/>
      <c r="BZ64" s="192">
        <v>58</v>
      </c>
      <c r="CA64" s="189" t="s">
        <v>49</v>
      </c>
      <c r="CB64" s="190">
        <v>0</v>
      </c>
      <c r="CC64" s="190">
        <v>0</v>
      </c>
      <c r="CD64" s="190">
        <v>0</v>
      </c>
      <c r="CE64" s="190">
        <f t="shared" si="13"/>
        <v>0</v>
      </c>
      <c r="CF64" s="191"/>
      <c r="CG64" s="192">
        <v>58</v>
      </c>
      <c r="CH64" s="189" t="s">
        <v>49</v>
      </c>
      <c r="CI64" s="190">
        <v>0</v>
      </c>
      <c r="CJ64" s="190">
        <v>0</v>
      </c>
      <c r="CK64" s="190">
        <v>0</v>
      </c>
      <c r="CL64" s="190">
        <f t="shared" si="14"/>
        <v>0</v>
      </c>
      <c r="CM64" s="191"/>
      <c r="CN64" s="192">
        <v>58</v>
      </c>
      <c r="CO64" s="189" t="s">
        <v>49</v>
      </c>
      <c r="CP64" s="190">
        <v>0</v>
      </c>
      <c r="CQ64" s="190">
        <v>0</v>
      </c>
      <c r="CR64" s="190">
        <v>0</v>
      </c>
      <c r="CS64" s="190">
        <f t="shared" si="15"/>
        <v>0</v>
      </c>
      <c r="CT64" s="191"/>
      <c r="CU64" s="192">
        <v>58</v>
      </c>
      <c r="CV64" s="189" t="s">
        <v>49</v>
      </c>
      <c r="CW64" s="190">
        <v>100</v>
      </c>
      <c r="CX64" s="190">
        <v>15000</v>
      </c>
      <c r="CY64" s="190">
        <v>0</v>
      </c>
      <c r="CZ64" s="190">
        <f t="shared" si="16"/>
        <v>15000</v>
      </c>
      <c r="DA64" s="191"/>
      <c r="DB64" s="192">
        <v>58</v>
      </c>
      <c r="DC64" s="189" t="s">
        <v>49</v>
      </c>
      <c r="DD64" s="190">
        <v>100</v>
      </c>
      <c r="DE64" s="190">
        <v>15000</v>
      </c>
      <c r="DF64" s="190">
        <v>0</v>
      </c>
      <c r="DG64" s="190">
        <f t="shared" si="17"/>
        <v>15000</v>
      </c>
      <c r="DH64" s="191"/>
      <c r="DI64" s="192">
        <v>58</v>
      </c>
      <c r="DJ64" s="189" t="s">
        <v>49</v>
      </c>
      <c r="DK64" s="190">
        <v>0</v>
      </c>
      <c r="DL64" s="190">
        <v>0</v>
      </c>
      <c r="DM64" s="190">
        <v>0</v>
      </c>
      <c r="DN64" s="190">
        <f t="shared" si="18"/>
        <v>0</v>
      </c>
      <c r="DO64" s="191"/>
      <c r="DP64" s="192">
        <v>58</v>
      </c>
      <c r="DQ64" s="189" t="s">
        <v>49</v>
      </c>
      <c r="DR64" s="190">
        <v>0</v>
      </c>
      <c r="DS64" s="190">
        <v>0</v>
      </c>
      <c r="DT64" s="190">
        <v>0</v>
      </c>
      <c r="DU64" s="190">
        <f t="shared" si="19"/>
        <v>0</v>
      </c>
      <c r="DV64" s="191"/>
      <c r="DW64" s="192">
        <v>58</v>
      </c>
      <c r="DX64" s="189" t="s">
        <v>49</v>
      </c>
      <c r="DY64" s="190">
        <v>0</v>
      </c>
      <c r="DZ64" s="190">
        <v>0</v>
      </c>
      <c r="EA64" s="190">
        <v>0</v>
      </c>
      <c r="EB64" s="190">
        <f t="shared" si="20"/>
        <v>0</v>
      </c>
      <c r="EC64" s="191"/>
      <c r="ED64" s="192">
        <v>58</v>
      </c>
      <c r="EE64" s="189" t="s">
        <v>49</v>
      </c>
      <c r="EF64" s="190">
        <v>0</v>
      </c>
      <c r="EG64" s="190">
        <v>0</v>
      </c>
      <c r="EH64" s="190">
        <v>0</v>
      </c>
      <c r="EI64" s="190">
        <f t="shared" si="21"/>
        <v>0</v>
      </c>
      <c r="EJ64" s="191"/>
      <c r="EK64" s="192">
        <v>58</v>
      </c>
      <c r="EL64" s="189" t="s">
        <v>49</v>
      </c>
      <c r="EM64" s="190">
        <v>0</v>
      </c>
      <c r="EN64" s="190">
        <v>0</v>
      </c>
      <c r="EO64" s="190">
        <v>0</v>
      </c>
      <c r="EP64" s="190">
        <f t="shared" si="22"/>
        <v>0</v>
      </c>
      <c r="EQ64" s="191"/>
      <c r="ER64" s="192">
        <v>58</v>
      </c>
      <c r="ES64" s="189" t="s">
        <v>49</v>
      </c>
      <c r="ET64" s="190">
        <v>0</v>
      </c>
      <c r="EU64" s="190">
        <v>0</v>
      </c>
      <c r="EV64" s="190">
        <v>0</v>
      </c>
      <c r="EW64" s="190">
        <f t="shared" si="23"/>
        <v>0</v>
      </c>
      <c r="EX64" s="191"/>
      <c r="EY64" s="192">
        <v>58</v>
      </c>
      <c r="EZ64" s="189" t="s">
        <v>49</v>
      </c>
      <c r="FA64" s="190">
        <v>0</v>
      </c>
      <c r="FB64" s="190">
        <v>0</v>
      </c>
      <c r="FC64" s="190">
        <v>0</v>
      </c>
      <c r="FD64" s="190">
        <f t="shared" si="24"/>
        <v>0</v>
      </c>
      <c r="FE64" s="191"/>
      <c r="FF64" s="192">
        <v>58</v>
      </c>
      <c r="FG64" s="189" t="s">
        <v>49</v>
      </c>
      <c r="FH64" s="190">
        <v>0</v>
      </c>
      <c r="FI64" s="190">
        <v>0</v>
      </c>
      <c r="FJ64" s="190">
        <v>0</v>
      </c>
      <c r="FK64" s="190">
        <f t="shared" si="25"/>
        <v>0</v>
      </c>
      <c r="FL64" s="191"/>
      <c r="FM64" s="192">
        <v>58</v>
      </c>
      <c r="FN64" s="189" t="s">
        <v>49</v>
      </c>
      <c r="FO64" s="190">
        <v>0</v>
      </c>
      <c r="FP64" s="190">
        <v>0</v>
      </c>
      <c r="FQ64" s="190">
        <v>0</v>
      </c>
      <c r="FR64" s="190">
        <f t="shared" si="26"/>
        <v>0</v>
      </c>
      <c r="FS64" s="191"/>
      <c r="FT64" s="192">
        <v>58</v>
      </c>
      <c r="FU64" s="189" t="s">
        <v>49</v>
      </c>
      <c r="FV64" s="190">
        <v>0</v>
      </c>
      <c r="FW64" s="190">
        <v>0</v>
      </c>
      <c r="FX64" s="190">
        <v>0</v>
      </c>
      <c r="FY64" s="190">
        <f t="shared" si="27"/>
        <v>0</v>
      </c>
      <c r="FZ64" s="191"/>
      <c r="GA64" s="192">
        <v>58</v>
      </c>
      <c r="GB64" s="189" t="s">
        <v>49</v>
      </c>
      <c r="GC64" s="190">
        <v>0</v>
      </c>
      <c r="GD64" s="190">
        <v>0</v>
      </c>
      <c r="GE64" s="190">
        <v>0</v>
      </c>
      <c r="GF64" s="190">
        <f t="shared" si="28"/>
        <v>0</v>
      </c>
      <c r="GG64" s="191"/>
      <c r="GH64" s="192">
        <v>58</v>
      </c>
      <c r="GI64" s="189" t="s">
        <v>49</v>
      </c>
      <c r="GJ64" s="190">
        <v>0</v>
      </c>
      <c r="GK64" s="190">
        <v>0</v>
      </c>
      <c r="GL64" s="190">
        <v>0</v>
      </c>
      <c r="GM64" s="190">
        <f t="shared" si="29"/>
        <v>0</v>
      </c>
      <c r="GN64" s="191"/>
      <c r="GO64" s="192">
        <v>58</v>
      </c>
      <c r="GP64" s="189" t="s">
        <v>49</v>
      </c>
      <c r="GQ64" s="190">
        <v>0</v>
      </c>
      <c r="GR64" s="190">
        <v>0</v>
      </c>
      <c r="GS64" s="190">
        <v>0</v>
      </c>
      <c r="GT64" s="190">
        <f t="shared" si="30"/>
        <v>0</v>
      </c>
      <c r="GU64" s="191"/>
      <c r="GV64" s="192">
        <v>58</v>
      </c>
      <c r="GW64" s="189" t="s">
        <v>49</v>
      </c>
      <c r="GX64" s="190">
        <v>0</v>
      </c>
      <c r="GY64" s="190">
        <v>0</v>
      </c>
      <c r="GZ64" s="190">
        <v>0</v>
      </c>
      <c r="HA64" s="190">
        <f t="shared" si="31"/>
        <v>0</v>
      </c>
      <c r="HB64" s="191"/>
      <c r="HC64" s="192">
        <v>58</v>
      </c>
      <c r="HD64" s="189" t="s">
        <v>49</v>
      </c>
      <c r="HE64" s="190">
        <v>0</v>
      </c>
      <c r="HF64" s="190">
        <v>0</v>
      </c>
      <c r="HG64" s="190">
        <v>0</v>
      </c>
      <c r="HH64" s="190">
        <f t="shared" si="32"/>
        <v>0</v>
      </c>
      <c r="HI64" s="191"/>
      <c r="HJ64" s="192">
        <v>58</v>
      </c>
      <c r="HK64" s="189" t="s">
        <v>49</v>
      </c>
      <c r="HL64" s="190"/>
      <c r="HM64" s="190"/>
      <c r="HN64" s="190"/>
      <c r="HO64" s="190">
        <f t="shared" si="33"/>
        <v>0</v>
      </c>
      <c r="HP64" s="191"/>
      <c r="HQ64" s="192">
        <v>58</v>
      </c>
      <c r="HR64" s="189" t="s">
        <v>49</v>
      </c>
      <c r="HS64" s="190"/>
      <c r="HT64" s="190"/>
      <c r="HU64" s="190">
        <v>0</v>
      </c>
      <c r="HV64" s="190">
        <f t="shared" si="34"/>
        <v>0</v>
      </c>
      <c r="HW64" s="191"/>
      <c r="HX64" s="192">
        <v>58</v>
      </c>
      <c r="HY64" s="189" t="s">
        <v>49</v>
      </c>
      <c r="HZ64" s="190">
        <v>0</v>
      </c>
      <c r="IA64" s="190">
        <v>0</v>
      </c>
      <c r="IB64" s="190">
        <v>0</v>
      </c>
      <c r="IC64" s="190">
        <f t="shared" si="35"/>
        <v>0</v>
      </c>
      <c r="ID64" s="191"/>
      <c r="IE64" s="192">
        <v>58</v>
      </c>
      <c r="IF64" s="189" t="s">
        <v>49</v>
      </c>
      <c r="IG64" s="190">
        <v>0</v>
      </c>
      <c r="IH64" s="190">
        <v>0</v>
      </c>
      <c r="II64" s="190">
        <v>0</v>
      </c>
      <c r="IJ64" s="190">
        <f t="shared" si="36"/>
        <v>0</v>
      </c>
      <c r="IK64" s="191"/>
      <c r="IL64" s="192">
        <v>58</v>
      </c>
      <c r="IM64" s="189" t="s">
        <v>49</v>
      </c>
      <c r="IN64" s="190">
        <v>0</v>
      </c>
      <c r="IO64" s="190">
        <v>0</v>
      </c>
      <c r="IP64" s="190">
        <v>0</v>
      </c>
      <c r="IQ64" s="190">
        <f t="shared" si="37"/>
        <v>0</v>
      </c>
      <c r="IR64" s="191"/>
      <c r="IS64" s="192">
        <v>58</v>
      </c>
      <c r="IT64" s="189" t="s">
        <v>49</v>
      </c>
      <c r="IU64" s="190">
        <v>0</v>
      </c>
      <c r="IV64" s="190">
        <v>0</v>
      </c>
      <c r="IW64" s="190">
        <v>0</v>
      </c>
      <c r="IX64" s="190">
        <f t="shared" si="38"/>
        <v>0</v>
      </c>
      <c r="IY64" s="191"/>
      <c r="IZ64" s="192">
        <v>58</v>
      </c>
      <c r="JA64" s="189" t="s">
        <v>49</v>
      </c>
      <c r="JB64" s="190">
        <v>0</v>
      </c>
      <c r="JC64" s="190">
        <v>0</v>
      </c>
      <c r="JD64" s="190">
        <v>0</v>
      </c>
      <c r="JE64" s="190">
        <f t="shared" si="39"/>
        <v>0</v>
      </c>
      <c r="JF64" s="191"/>
      <c r="JG64" s="192">
        <v>58</v>
      </c>
      <c r="JH64" s="189" t="s">
        <v>49</v>
      </c>
      <c r="JI64" s="190">
        <v>0</v>
      </c>
      <c r="JJ64" s="190">
        <v>0</v>
      </c>
      <c r="JK64" s="190">
        <v>0</v>
      </c>
      <c r="JL64" s="190">
        <f t="shared" si="40"/>
        <v>0</v>
      </c>
      <c r="JM64" s="191"/>
      <c r="JN64" s="192">
        <v>58</v>
      </c>
      <c r="JO64" s="189" t="s">
        <v>49</v>
      </c>
      <c r="JP64" s="190">
        <v>0</v>
      </c>
      <c r="JQ64" s="190">
        <v>0</v>
      </c>
      <c r="JR64" s="190">
        <v>0</v>
      </c>
      <c r="JS64" s="190">
        <f t="shared" si="41"/>
        <v>0</v>
      </c>
      <c r="JT64" s="191"/>
      <c r="JU64" s="192">
        <v>58</v>
      </c>
      <c r="JV64" s="189" t="s">
        <v>49</v>
      </c>
      <c r="JW64" s="190">
        <v>0</v>
      </c>
      <c r="JX64" s="190">
        <v>0</v>
      </c>
      <c r="JY64" s="190">
        <v>0</v>
      </c>
      <c r="JZ64" s="190">
        <f t="shared" si="42"/>
        <v>0</v>
      </c>
      <c r="KA64" s="191"/>
      <c r="KB64" s="192">
        <v>58</v>
      </c>
      <c r="KC64" s="189" t="s">
        <v>49</v>
      </c>
      <c r="KD64" s="190">
        <v>0</v>
      </c>
      <c r="KE64" s="190">
        <v>0</v>
      </c>
      <c r="KF64" s="190">
        <v>0</v>
      </c>
      <c r="KG64" s="190">
        <f t="shared" si="43"/>
        <v>0</v>
      </c>
      <c r="KH64" s="191"/>
      <c r="KI64" s="192">
        <v>58</v>
      </c>
      <c r="KJ64" s="189" t="s">
        <v>49</v>
      </c>
      <c r="KK64" s="190">
        <v>0</v>
      </c>
      <c r="KL64" s="190">
        <v>0</v>
      </c>
      <c r="KM64" s="190">
        <v>0</v>
      </c>
      <c r="KN64" s="190">
        <f t="shared" si="44"/>
        <v>0</v>
      </c>
      <c r="KO64" s="191"/>
      <c r="KP64" s="192">
        <v>58</v>
      </c>
      <c r="KQ64" s="189" t="s">
        <v>49</v>
      </c>
      <c r="KR64" s="190">
        <v>0</v>
      </c>
      <c r="KS64" s="190">
        <v>0</v>
      </c>
      <c r="KT64" s="190">
        <v>0</v>
      </c>
      <c r="KU64" s="190">
        <f t="shared" si="45"/>
        <v>0</v>
      </c>
      <c r="KV64" s="191"/>
      <c r="KW64" s="192">
        <v>58</v>
      </c>
      <c r="KX64" s="189" t="s">
        <v>49</v>
      </c>
      <c r="KY64" s="190">
        <v>0</v>
      </c>
      <c r="KZ64" s="190">
        <v>0</v>
      </c>
      <c r="LA64" s="190">
        <v>0</v>
      </c>
      <c r="LB64" s="190">
        <f t="shared" si="46"/>
        <v>0</v>
      </c>
      <c r="LC64" s="191"/>
      <c r="LD64" s="192">
        <v>58</v>
      </c>
      <c r="LE64" s="189" t="s">
        <v>49</v>
      </c>
      <c r="LF64" s="190">
        <v>0</v>
      </c>
      <c r="LG64" s="190">
        <v>0</v>
      </c>
      <c r="LH64" s="190">
        <v>0</v>
      </c>
      <c r="LI64" s="190">
        <f t="shared" si="47"/>
        <v>0</v>
      </c>
      <c r="LJ64" s="191"/>
      <c r="LK64" s="192">
        <v>58</v>
      </c>
      <c r="LL64" s="189" t="s">
        <v>49</v>
      </c>
      <c r="LM64" s="190">
        <v>0</v>
      </c>
      <c r="LN64" s="190">
        <v>0</v>
      </c>
      <c r="LO64" s="190">
        <v>0</v>
      </c>
      <c r="LP64" s="190">
        <f t="shared" si="48"/>
        <v>0</v>
      </c>
      <c r="LQ64" s="191"/>
      <c r="LR64" s="192">
        <v>58</v>
      </c>
      <c r="LS64" s="189" t="s">
        <v>49</v>
      </c>
      <c r="LT64" s="190">
        <v>0</v>
      </c>
      <c r="LU64" s="190">
        <v>0</v>
      </c>
      <c r="LV64" s="190">
        <v>0</v>
      </c>
      <c r="LW64" s="190">
        <f t="shared" si="49"/>
        <v>0</v>
      </c>
      <c r="LX64" s="191"/>
      <c r="LY64" s="192">
        <v>58</v>
      </c>
      <c r="LZ64" s="189" t="s">
        <v>49</v>
      </c>
      <c r="MA64" s="190">
        <v>0</v>
      </c>
      <c r="MB64" s="190">
        <v>0</v>
      </c>
      <c r="MC64" s="190">
        <v>0</v>
      </c>
      <c r="MD64" s="190">
        <f t="shared" si="50"/>
        <v>0</v>
      </c>
      <c r="ME64" s="191"/>
      <c r="MF64" s="192">
        <v>58</v>
      </c>
      <c r="MG64" s="189" t="s">
        <v>49</v>
      </c>
      <c r="MH64" s="190">
        <v>0</v>
      </c>
      <c r="MI64" s="190">
        <v>0</v>
      </c>
      <c r="MJ64" s="190">
        <v>0</v>
      </c>
      <c r="MK64" s="190">
        <f t="shared" si="51"/>
        <v>0</v>
      </c>
      <c r="ML64" s="191"/>
      <c r="MM64" s="192">
        <v>58</v>
      </c>
      <c r="MN64" s="189" t="s">
        <v>49</v>
      </c>
      <c r="MO64" s="190">
        <v>0</v>
      </c>
      <c r="MP64" s="190">
        <v>0</v>
      </c>
      <c r="MQ64" s="190">
        <v>0</v>
      </c>
      <c r="MR64" s="190">
        <f t="shared" si="52"/>
        <v>0</v>
      </c>
      <c r="MS64" s="191"/>
      <c r="MT64" s="192">
        <v>58</v>
      </c>
      <c r="MU64" s="189" t="s">
        <v>49</v>
      </c>
      <c r="MV64" s="190">
        <v>0</v>
      </c>
      <c r="MW64" s="190">
        <v>0</v>
      </c>
      <c r="MX64" s="190">
        <v>0</v>
      </c>
      <c r="MY64" s="190">
        <f t="shared" si="53"/>
        <v>0</v>
      </c>
      <c r="MZ64" s="191"/>
      <c r="NA64" s="192">
        <v>58</v>
      </c>
      <c r="NB64" s="189" t="s">
        <v>49</v>
      </c>
      <c r="NC64" s="190">
        <v>0</v>
      </c>
      <c r="ND64" s="190">
        <f t="shared" si="54"/>
        <v>30000</v>
      </c>
      <c r="NE64" s="190">
        <f t="shared" si="0"/>
        <v>0</v>
      </c>
      <c r="NF64" s="190">
        <f t="shared" si="1"/>
        <v>30000</v>
      </c>
      <c r="NG64" s="9"/>
    </row>
    <row r="65" spans="1:371" ht="15.75" hidden="1">
      <c r="A65" s="188">
        <v>59</v>
      </c>
      <c r="B65" s="189" t="s">
        <v>66</v>
      </c>
      <c r="C65" s="190">
        <v>0</v>
      </c>
      <c r="D65" s="190">
        <v>0</v>
      </c>
      <c r="E65" s="190">
        <v>0</v>
      </c>
      <c r="F65" s="190">
        <f t="shared" si="2"/>
        <v>0</v>
      </c>
      <c r="G65" s="191"/>
      <c r="H65" s="192">
        <v>59</v>
      </c>
      <c r="I65" s="189" t="s">
        <v>66</v>
      </c>
      <c r="J65" s="190">
        <v>0</v>
      </c>
      <c r="K65" s="190">
        <v>0</v>
      </c>
      <c r="L65" s="190">
        <v>0</v>
      </c>
      <c r="M65" s="190">
        <f t="shared" si="3"/>
        <v>0</v>
      </c>
      <c r="N65" s="191"/>
      <c r="O65" s="192">
        <v>59</v>
      </c>
      <c r="P65" s="189" t="s">
        <v>66</v>
      </c>
      <c r="Q65" s="190">
        <v>0</v>
      </c>
      <c r="R65" s="190">
        <v>0</v>
      </c>
      <c r="S65" s="190">
        <v>0</v>
      </c>
      <c r="T65" s="190">
        <f t="shared" si="4"/>
        <v>0</v>
      </c>
      <c r="U65" s="191"/>
      <c r="V65" s="192">
        <v>59</v>
      </c>
      <c r="W65" s="189" t="s">
        <v>66</v>
      </c>
      <c r="X65" s="190">
        <v>0</v>
      </c>
      <c r="Y65" s="190">
        <v>0</v>
      </c>
      <c r="Z65" s="190">
        <v>0</v>
      </c>
      <c r="AA65" s="190">
        <f t="shared" si="5"/>
        <v>0</v>
      </c>
      <c r="AB65" s="191"/>
      <c r="AC65" s="192">
        <v>59</v>
      </c>
      <c r="AD65" s="189" t="s">
        <v>66</v>
      </c>
      <c r="AE65" s="190">
        <v>0</v>
      </c>
      <c r="AF65" s="190">
        <v>0</v>
      </c>
      <c r="AG65" s="190">
        <v>0</v>
      </c>
      <c r="AH65" s="190">
        <f t="shared" si="6"/>
        <v>0</v>
      </c>
      <c r="AI65" s="191"/>
      <c r="AJ65" s="192">
        <v>59</v>
      </c>
      <c r="AK65" s="189" t="s">
        <v>66</v>
      </c>
      <c r="AL65" s="190">
        <v>0</v>
      </c>
      <c r="AM65" s="190">
        <v>0</v>
      </c>
      <c r="AN65" s="190">
        <v>0</v>
      </c>
      <c r="AO65" s="190">
        <f t="shared" si="7"/>
        <v>0</v>
      </c>
      <c r="AP65" s="191"/>
      <c r="AQ65" s="192">
        <v>59</v>
      </c>
      <c r="AR65" s="189" t="s">
        <v>66</v>
      </c>
      <c r="AS65" s="209">
        <v>0</v>
      </c>
      <c r="AT65" s="190">
        <v>0</v>
      </c>
      <c r="AU65" s="190">
        <v>0</v>
      </c>
      <c r="AV65" s="190">
        <f t="shared" si="8"/>
        <v>0</v>
      </c>
      <c r="AW65" s="191"/>
      <c r="AX65" s="192">
        <v>59</v>
      </c>
      <c r="AY65" s="189" t="s">
        <v>66</v>
      </c>
      <c r="AZ65" s="190">
        <v>0</v>
      </c>
      <c r="BA65" s="190">
        <v>0</v>
      </c>
      <c r="BB65" s="190">
        <v>0</v>
      </c>
      <c r="BC65" s="190">
        <f t="shared" si="9"/>
        <v>0</v>
      </c>
      <c r="BD65" s="191"/>
      <c r="BE65" s="192">
        <v>59</v>
      </c>
      <c r="BF65" s="189" t="s">
        <v>66</v>
      </c>
      <c r="BG65" s="190">
        <v>0</v>
      </c>
      <c r="BH65" s="190">
        <v>0</v>
      </c>
      <c r="BI65" s="190">
        <v>0</v>
      </c>
      <c r="BJ65" s="190">
        <f t="shared" si="10"/>
        <v>0</v>
      </c>
      <c r="BK65" s="191"/>
      <c r="BL65" s="192">
        <v>59</v>
      </c>
      <c r="BM65" s="189" t="s">
        <v>66</v>
      </c>
      <c r="BN65" s="190">
        <v>0</v>
      </c>
      <c r="BO65" s="190">
        <v>0</v>
      </c>
      <c r="BP65" s="190">
        <v>0</v>
      </c>
      <c r="BQ65" s="190">
        <f t="shared" si="11"/>
        <v>0</v>
      </c>
      <c r="BR65" s="191"/>
      <c r="BS65" s="192">
        <v>59</v>
      </c>
      <c r="BT65" s="189" t="s">
        <v>66</v>
      </c>
      <c r="BU65" s="190">
        <v>0</v>
      </c>
      <c r="BV65" s="190">
        <v>0</v>
      </c>
      <c r="BW65" s="190">
        <v>0</v>
      </c>
      <c r="BX65" s="190">
        <f t="shared" si="12"/>
        <v>0</v>
      </c>
      <c r="BY65" s="191"/>
      <c r="BZ65" s="192">
        <v>59</v>
      </c>
      <c r="CA65" s="189" t="s">
        <v>66</v>
      </c>
      <c r="CB65" s="190">
        <v>0</v>
      </c>
      <c r="CC65" s="190">
        <v>0</v>
      </c>
      <c r="CD65" s="190">
        <v>0</v>
      </c>
      <c r="CE65" s="190">
        <f t="shared" si="13"/>
        <v>0</v>
      </c>
      <c r="CF65" s="191"/>
      <c r="CG65" s="192">
        <v>59</v>
      </c>
      <c r="CH65" s="189" t="s">
        <v>66</v>
      </c>
      <c r="CI65" s="190">
        <v>0</v>
      </c>
      <c r="CJ65" s="190">
        <v>0</v>
      </c>
      <c r="CK65" s="190">
        <v>0</v>
      </c>
      <c r="CL65" s="190">
        <f t="shared" si="14"/>
        <v>0</v>
      </c>
      <c r="CM65" s="191"/>
      <c r="CN65" s="192">
        <v>59</v>
      </c>
      <c r="CO65" s="189" t="s">
        <v>66</v>
      </c>
      <c r="CP65" s="190">
        <v>0</v>
      </c>
      <c r="CQ65" s="190">
        <v>0</v>
      </c>
      <c r="CR65" s="190">
        <v>0</v>
      </c>
      <c r="CS65" s="190">
        <f t="shared" si="15"/>
        <v>0</v>
      </c>
      <c r="CT65" s="191"/>
      <c r="CU65" s="192">
        <v>59</v>
      </c>
      <c r="CV65" s="189" t="s">
        <v>66</v>
      </c>
      <c r="CW65" s="190">
        <v>0</v>
      </c>
      <c r="CX65" s="190">
        <v>0</v>
      </c>
      <c r="CY65" s="190">
        <v>0</v>
      </c>
      <c r="CZ65" s="190">
        <f t="shared" si="16"/>
        <v>0</v>
      </c>
      <c r="DA65" s="191"/>
      <c r="DB65" s="192">
        <v>59</v>
      </c>
      <c r="DC65" s="189" t="s">
        <v>66</v>
      </c>
      <c r="DD65" s="190">
        <v>0</v>
      </c>
      <c r="DE65" s="190">
        <v>0</v>
      </c>
      <c r="DF65" s="190">
        <v>0</v>
      </c>
      <c r="DG65" s="190">
        <f t="shared" si="17"/>
        <v>0</v>
      </c>
      <c r="DH65" s="191"/>
      <c r="DI65" s="192">
        <v>59</v>
      </c>
      <c r="DJ65" s="189" t="s">
        <v>66</v>
      </c>
      <c r="DK65" s="190">
        <v>0</v>
      </c>
      <c r="DL65" s="190">
        <v>0</v>
      </c>
      <c r="DM65" s="190">
        <v>0</v>
      </c>
      <c r="DN65" s="190">
        <f t="shared" si="18"/>
        <v>0</v>
      </c>
      <c r="DO65" s="191"/>
      <c r="DP65" s="192">
        <v>59</v>
      </c>
      <c r="DQ65" s="189" t="s">
        <v>66</v>
      </c>
      <c r="DR65" s="190">
        <v>0</v>
      </c>
      <c r="DS65" s="190">
        <v>0</v>
      </c>
      <c r="DT65" s="190">
        <v>0</v>
      </c>
      <c r="DU65" s="190">
        <f t="shared" si="19"/>
        <v>0</v>
      </c>
      <c r="DV65" s="191"/>
      <c r="DW65" s="192">
        <v>59</v>
      </c>
      <c r="DX65" s="189" t="s">
        <v>66</v>
      </c>
      <c r="DY65" s="190">
        <v>0</v>
      </c>
      <c r="DZ65" s="190">
        <v>0</v>
      </c>
      <c r="EA65" s="190">
        <v>0</v>
      </c>
      <c r="EB65" s="190">
        <f t="shared" si="20"/>
        <v>0</v>
      </c>
      <c r="EC65" s="191"/>
      <c r="ED65" s="192">
        <v>59</v>
      </c>
      <c r="EE65" s="189" t="s">
        <v>66</v>
      </c>
      <c r="EF65" s="190">
        <v>0</v>
      </c>
      <c r="EG65" s="190">
        <v>0</v>
      </c>
      <c r="EH65" s="190">
        <v>0</v>
      </c>
      <c r="EI65" s="190">
        <f t="shared" si="21"/>
        <v>0</v>
      </c>
      <c r="EJ65" s="191"/>
      <c r="EK65" s="192">
        <v>59</v>
      </c>
      <c r="EL65" s="189" t="s">
        <v>66</v>
      </c>
      <c r="EM65" s="190">
        <v>0</v>
      </c>
      <c r="EN65" s="190">
        <v>0</v>
      </c>
      <c r="EO65" s="190">
        <v>0</v>
      </c>
      <c r="EP65" s="190">
        <f t="shared" si="22"/>
        <v>0</v>
      </c>
      <c r="EQ65" s="191"/>
      <c r="ER65" s="192">
        <v>59</v>
      </c>
      <c r="ES65" s="189" t="s">
        <v>66</v>
      </c>
      <c r="ET65" s="190">
        <v>0</v>
      </c>
      <c r="EU65" s="190">
        <v>0</v>
      </c>
      <c r="EV65" s="190">
        <v>0</v>
      </c>
      <c r="EW65" s="190">
        <f t="shared" si="23"/>
        <v>0</v>
      </c>
      <c r="EX65" s="191"/>
      <c r="EY65" s="192">
        <v>59</v>
      </c>
      <c r="EZ65" s="189" t="s">
        <v>66</v>
      </c>
      <c r="FA65" s="190">
        <v>0</v>
      </c>
      <c r="FB65" s="190">
        <v>0</v>
      </c>
      <c r="FC65" s="190">
        <v>0</v>
      </c>
      <c r="FD65" s="190">
        <f t="shared" si="24"/>
        <v>0</v>
      </c>
      <c r="FE65" s="191"/>
      <c r="FF65" s="192">
        <v>59</v>
      </c>
      <c r="FG65" s="189" t="s">
        <v>66</v>
      </c>
      <c r="FH65" s="190">
        <v>0</v>
      </c>
      <c r="FI65" s="190">
        <v>0</v>
      </c>
      <c r="FJ65" s="190">
        <v>0</v>
      </c>
      <c r="FK65" s="190">
        <f t="shared" si="25"/>
        <v>0</v>
      </c>
      <c r="FL65" s="191"/>
      <c r="FM65" s="192">
        <v>59</v>
      </c>
      <c r="FN65" s="189" t="s">
        <v>66</v>
      </c>
      <c r="FO65" s="190">
        <v>0</v>
      </c>
      <c r="FP65" s="190">
        <v>0</v>
      </c>
      <c r="FQ65" s="190">
        <v>0</v>
      </c>
      <c r="FR65" s="190">
        <f t="shared" si="26"/>
        <v>0</v>
      </c>
      <c r="FS65" s="191"/>
      <c r="FT65" s="192">
        <v>59</v>
      </c>
      <c r="FU65" s="189" t="s">
        <v>66</v>
      </c>
      <c r="FV65" s="190">
        <v>0</v>
      </c>
      <c r="FW65" s="190">
        <v>0</v>
      </c>
      <c r="FX65" s="190">
        <v>0</v>
      </c>
      <c r="FY65" s="190">
        <f t="shared" si="27"/>
        <v>0</v>
      </c>
      <c r="FZ65" s="191"/>
      <c r="GA65" s="192">
        <v>59</v>
      </c>
      <c r="GB65" s="189" t="s">
        <v>66</v>
      </c>
      <c r="GC65" s="190">
        <v>0</v>
      </c>
      <c r="GD65" s="190">
        <v>0</v>
      </c>
      <c r="GE65" s="190">
        <v>0</v>
      </c>
      <c r="GF65" s="190">
        <f t="shared" si="28"/>
        <v>0</v>
      </c>
      <c r="GG65" s="191"/>
      <c r="GH65" s="192">
        <v>59</v>
      </c>
      <c r="GI65" s="189" t="s">
        <v>66</v>
      </c>
      <c r="GJ65" s="190">
        <v>0</v>
      </c>
      <c r="GK65" s="190">
        <v>0</v>
      </c>
      <c r="GL65" s="190">
        <v>0</v>
      </c>
      <c r="GM65" s="190">
        <f t="shared" si="29"/>
        <v>0</v>
      </c>
      <c r="GN65" s="191"/>
      <c r="GO65" s="192">
        <v>59</v>
      </c>
      <c r="GP65" s="189" t="s">
        <v>66</v>
      </c>
      <c r="GQ65" s="190">
        <v>0</v>
      </c>
      <c r="GR65" s="190">
        <v>0</v>
      </c>
      <c r="GS65" s="190">
        <v>0</v>
      </c>
      <c r="GT65" s="190">
        <f t="shared" si="30"/>
        <v>0</v>
      </c>
      <c r="GU65" s="191"/>
      <c r="GV65" s="192">
        <v>59</v>
      </c>
      <c r="GW65" s="189" t="s">
        <v>66</v>
      </c>
      <c r="GX65" s="190">
        <v>0</v>
      </c>
      <c r="GY65" s="190">
        <v>0</v>
      </c>
      <c r="GZ65" s="190">
        <v>0</v>
      </c>
      <c r="HA65" s="190">
        <f t="shared" si="31"/>
        <v>0</v>
      </c>
      <c r="HB65" s="191"/>
      <c r="HC65" s="192">
        <v>59</v>
      </c>
      <c r="HD65" s="189" t="s">
        <v>66</v>
      </c>
      <c r="HE65" s="190">
        <v>0</v>
      </c>
      <c r="HF65" s="190">
        <v>0</v>
      </c>
      <c r="HG65" s="190">
        <v>0</v>
      </c>
      <c r="HH65" s="190">
        <f t="shared" si="32"/>
        <v>0</v>
      </c>
      <c r="HI65" s="191"/>
      <c r="HJ65" s="192">
        <v>59</v>
      </c>
      <c r="HK65" s="189" t="s">
        <v>66</v>
      </c>
      <c r="HL65" s="190"/>
      <c r="HM65" s="190"/>
      <c r="HN65" s="190"/>
      <c r="HO65" s="190">
        <f t="shared" si="33"/>
        <v>0</v>
      </c>
      <c r="HP65" s="191"/>
      <c r="HQ65" s="192">
        <v>59</v>
      </c>
      <c r="HR65" s="189" t="s">
        <v>66</v>
      </c>
      <c r="HS65" s="190"/>
      <c r="HT65" s="190"/>
      <c r="HU65" s="190">
        <v>0</v>
      </c>
      <c r="HV65" s="190">
        <f t="shared" si="34"/>
        <v>0</v>
      </c>
      <c r="HW65" s="191"/>
      <c r="HX65" s="192">
        <v>59</v>
      </c>
      <c r="HY65" s="189" t="s">
        <v>66</v>
      </c>
      <c r="HZ65" s="190">
        <v>0</v>
      </c>
      <c r="IA65" s="190">
        <v>0</v>
      </c>
      <c r="IB65" s="190">
        <v>0</v>
      </c>
      <c r="IC65" s="190">
        <f t="shared" si="35"/>
        <v>0</v>
      </c>
      <c r="ID65" s="191"/>
      <c r="IE65" s="192">
        <v>59</v>
      </c>
      <c r="IF65" s="189" t="s">
        <v>66</v>
      </c>
      <c r="IG65" s="190">
        <v>0</v>
      </c>
      <c r="IH65" s="190">
        <v>0</v>
      </c>
      <c r="II65" s="190">
        <v>0</v>
      </c>
      <c r="IJ65" s="190">
        <f t="shared" si="36"/>
        <v>0</v>
      </c>
      <c r="IK65" s="191"/>
      <c r="IL65" s="192">
        <v>59</v>
      </c>
      <c r="IM65" s="189" t="s">
        <v>66</v>
      </c>
      <c r="IN65" s="190">
        <v>0</v>
      </c>
      <c r="IO65" s="190">
        <v>0</v>
      </c>
      <c r="IP65" s="190">
        <v>0</v>
      </c>
      <c r="IQ65" s="190">
        <f t="shared" si="37"/>
        <v>0</v>
      </c>
      <c r="IR65" s="191"/>
      <c r="IS65" s="192">
        <v>59</v>
      </c>
      <c r="IT65" s="189" t="s">
        <v>66</v>
      </c>
      <c r="IU65" s="190">
        <v>0</v>
      </c>
      <c r="IV65" s="190">
        <v>0</v>
      </c>
      <c r="IW65" s="190">
        <v>0</v>
      </c>
      <c r="IX65" s="190">
        <f t="shared" si="38"/>
        <v>0</v>
      </c>
      <c r="IY65" s="191"/>
      <c r="IZ65" s="192">
        <v>59</v>
      </c>
      <c r="JA65" s="189" t="s">
        <v>66</v>
      </c>
      <c r="JB65" s="190">
        <v>0</v>
      </c>
      <c r="JC65" s="190">
        <v>0</v>
      </c>
      <c r="JD65" s="190">
        <v>0</v>
      </c>
      <c r="JE65" s="190">
        <f t="shared" si="39"/>
        <v>0</v>
      </c>
      <c r="JF65" s="191"/>
      <c r="JG65" s="192">
        <v>59</v>
      </c>
      <c r="JH65" s="189" t="s">
        <v>66</v>
      </c>
      <c r="JI65" s="190">
        <v>0</v>
      </c>
      <c r="JJ65" s="190">
        <v>0</v>
      </c>
      <c r="JK65" s="190">
        <v>0</v>
      </c>
      <c r="JL65" s="190">
        <f t="shared" si="40"/>
        <v>0</v>
      </c>
      <c r="JM65" s="191"/>
      <c r="JN65" s="192">
        <v>59</v>
      </c>
      <c r="JO65" s="189" t="s">
        <v>66</v>
      </c>
      <c r="JP65" s="190">
        <v>0</v>
      </c>
      <c r="JQ65" s="190">
        <v>0</v>
      </c>
      <c r="JR65" s="190">
        <v>0</v>
      </c>
      <c r="JS65" s="190">
        <f t="shared" si="41"/>
        <v>0</v>
      </c>
      <c r="JT65" s="191"/>
      <c r="JU65" s="192">
        <v>59</v>
      </c>
      <c r="JV65" s="189" t="s">
        <v>66</v>
      </c>
      <c r="JW65" s="190">
        <v>0</v>
      </c>
      <c r="JX65" s="190">
        <v>0</v>
      </c>
      <c r="JY65" s="190">
        <v>0</v>
      </c>
      <c r="JZ65" s="190">
        <f t="shared" si="42"/>
        <v>0</v>
      </c>
      <c r="KA65" s="191"/>
      <c r="KB65" s="192">
        <v>59</v>
      </c>
      <c r="KC65" s="189" t="s">
        <v>66</v>
      </c>
      <c r="KD65" s="190">
        <v>0</v>
      </c>
      <c r="KE65" s="190">
        <v>0</v>
      </c>
      <c r="KF65" s="190">
        <v>0</v>
      </c>
      <c r="KG65" s="190">
        <f t="shared" si="43"/>
        <v>0</v>
      </c>
      <c r="KH65" s="191"/>
      <c r="KI65" s="192">
        <v>59</v>
      </c>
      <c r="KJ65" s="189" t="s">
        <v>66</v>
      </c>
      <c r="KK65" s="190">
        <v>0</v>
      </c>
      <c r="KL65" s="190">
        <v>0</v>
      </c>
      <c r="KM65" s="190">
        <v>0</v>
      </c>
      <c r="KN65" s="190">
        <f t="shared" si="44"/>
        <v>0</v>
      </c>
      <c r="KO65" s="191"/>
      <c r="KP65" s="192">
        <v>59</v>
      </c>
      <c r="KQ65" s="189" t="s">
        <v>66</v>
      </c>
      <c r="KR65" s="190">
        <v>0</v>
      </c>
      <c r="KS65" s="190">
        <v>0</v>
      </c>
      <c r="KT65" s="190">
        <v>0</v>
      </c>
      <c r="KU65" s="190">
        <f t="shared" si="45"/>
        <v>0</v>
      </c>
      <c r="KV65" s="191"/>
      <c r="KW65" s="192">
        <v>59</v>
      </c>
      <c r="KX65" s="189" t="s">
        <v>66</v>
      </c>
      <c r="KY65" s="190">
        <v>0</v>
      </c>
      <c r="KZ65" s="190">
        <v>0</v>
      </c>
      <c r="LA65" s="190">
        <v>0</v>
      </c>
      <c r="LB65" s="190">
        <f t="shared" si="46"/>
        <v>0</v>
      </c>
      <c r="LC65" s="191"/>
      <c r="LD65" s="192">
        <v>59</v>
      </c>
      <c r="LE65" s="189" t="s">
        <v>66</v>
      </c>
      <c r="LF65" s="190">
        <v>0</v>
      </c>
      <c r="LG65" s="190">
        <v>0</v>
      </c>
      <c r="LH65" s="190">
        <v>0</v>
      </c>
      <c r="LI65" s="190">
        <f t="shared" si="47"/>
        <v>0</v>
      </c>
      <c r="LJ65" s="191"/>
      <c r="LK65" s="192">
        <v>59</v>
      </c>
      <c r="LL65" s="189" t="s">
        <v>66</v>
      </c>
      <c r="LM65" s="190">
        <v>0</v>
      </c>
      <c r="LN65" s="190">
        <v>0</v>
      </c>
      <c r="LO65" s="190">
        <v>0</v>
      </c>
      <c r="LP65" s="190">
        <f t="shared" si="48"/>
        <v>0</v>
      </c>
      <c r="LQ65" s="191"/>
      <c r="LR65" s="192">
        <v>59</v>
      </c>
      <c r="LS65" s="189" t="s">
        <v>66</v>
      </c>
      <c r="LT65" s="190">
        <v>0</v>
      </c>
      <c r="LU65" s="190">
        <v>0</v>
      </c>
      <c r="LV65" s="190">
        <v>0</v>
      </c>
      <c r="LW65" s="190">
        <f t="shared" si="49"/>
        <v>0</v>
      </c>
      <c r="LX65" s="191"/>
      <c r="LY65" s="192">
        <v>59</v>
      </c>
      <c r="LZ65" s="189" t="s">
        <v>66</v>
      </c>
      <c r="MA65" s="190">
        <v>0</v>
      </c>
      <c r="MB65" s="190">
        <v>0</v>
      </c>
      <c r="MC65" s="190">
        <v>0</v>
      </c>
      <c r="MD65" s="190">
        <f t="shared" si="50"/>
        <v>0</v>
      </c>
      <c r="ME65" s="191"/>
      <c r="MF65" s="192">
        <v>59</v>
      </c>
      <c r="MG65" s="189" t="s">
        <v>66</v>
      </c>
      <c r="MH65" s="190">
        <v>0</v>
      </c>
      <c r="MI65" s="190">
        <v>0</v>
      </c>
      <c r="MJ65" s="190">
        <v>0</v>
      </c>
      <c r="MK65" s="190">
        <f t="shared" si="51"/>
        <v>0</v>
      </c>
      <c r="ML65" s="191"/>
      <c r="MM65" s="192">
        <v>59</v>
      </c>
      <c r="MN65" s="189" t="s">
        <v>66</v>
      </c>
      <c r="MO65" s="190">
        <v>0</v>
      </c>
      <c r="MP65" s="190">
        <v>0</v>
      </c>
      <c r="MQ65" s="190">
        <v>0</v>
      </c>
      <c r="MR65" s="190">
        <f t="shared" si="52"/>
        <v>0</v>
      </c>
      <c r="MS65" s="191"/>
      <c r="MT65" s="192">
        <v>59</v>
      </c>
      <c r="MU65" s="189" t="s">
        <v>66</v>
      </c>
      <c r="MV65" s="190">
        <v>0</v>
      </c>
      <c r="MW65" s="190">
        <v>0</v>
      </c>
      <c r="MX65" s="190">
        <v>0</v>
      </c>
      <c r="MY65" s="190">
        <f t="shared" si="53"/>
        <v>0</v>
      </c>
      <c r="MZ65" s="191"/>
      <c r="NA65" s="192">
        <v>59</v>
      </c>
      <c r="NB65" s="189" t="s">
        <v>66</v>
      </c>
      <c r="NC65" s="190">
        <v>0</v>
      </c>
      <c r="ND65" s="190">
        <f t="shared" si="54"/>
        <v>0</v>
      </c>
      <c r="NE65" s="190">
        <f t="shared" si="0"/>
        <v>0</v>
      </c>
      <c r="NF65" s="190">
        <f t="shared" si="1"/>
        <v>0</v>
      </c>
      <c r="NG65" s="9"/>
    </row>
    <row r="66" spans="1:371" ht="15.75" hidden="1">
      <c r="A66" s="188">
        <v>60</v>
      </c>
      <c r="B66" s="189" t="s">
        <v>50</v>
      </c>
      <c r="C66" s="190">
        <v>0</v>
      </c>
      <c r="D66" s="190">
        <v>0</v>
      </c>
      <c r="E66" s="190">
        <v>0</v>
      </c>
      <c r="F66" s="190">
        <f t="shared" si="2"/>
        <v>0</v>
      </c>
      <c r="G66" s="191"/>
      <c r="H66" s="192">
        <v>60</v>
      </c>
      <c r="I66" s="189" t="s">
        <v>50</v>
      </c>
      <c r="J66" s="190">
        <v>0</v>
      </c>
      <c r="K66" s="190">
        <v>0</v>
      </c>
      <c r="L66" s="190">
        <v>0</v>
      </c>
      <c r="M66" s="190">
        <f t="shared" si="3"/>
        <v>0</v>
      </c>
      <c r="N66" s="191"/>
      <c r="O66" s="192">
        <v>60</v>
      </c>
      <c r="P66" s="189" t="s">
        <v>50</v>
      </c>
      <c r="Q66" s="190">
        <v>0</v>
      </c>
      <c r="R66" s="190">
        <v>0</v>
      </c>
      <c r="S66" s="190">
        <v>0</v>
      </c>
      <c r="T66" s="190">
        <f t="shared" si="4"/>
        <v>0</v>
      </c>
      <c r="U66" s="191"/>
      <c r="V66" s="192">
        <v>60</v>
      </c>
      <c r="W66" s="189" t="s">
        <v>50</v>
      </c>
      <c r="X66" s="190">
        <v>0</v>
      </c>
      <c r="Y66" s="190">
        <v>0</v>
      </c>
      <c r="Z66" s="190">
        <v>0</v>
      </c>
      <c r="AA66" s="190">
        <f t="shared" si="5"/>
        <v>0</v>
      </c>
      <c r="AB66" s="191"/>
      <c r="AC66" s="192">
        <v>60</v>
      </c>
      <c r="AD66" s="189" t="s">
        <v>50</v>
      </c>
      <c r="AE66" s="190">
        <v>0</v>
      </c>
      <c r="AF66" s="190">
        <v>0</v>
      </c>
      <c r="AG66" s="190">
        <v>0</v>
      </c>
      <c r="AH66" s="190">
        <f t="shared" si="6"/>
        <v>0</v>
      </c>
      <c r="AI66" s="191"/>
      <c r="AJ66" s="192">
        <v>60</v>
      </c>
      <c r="AK66" s="189" t="s">
        <v>50</v>
      </c>
      <c r="AL66" s="190">
        <v>0</v>
      </c>
      <c r="AM66" s="190">
        <v>0</v>
      </c>
      <c r="AN66" s="190">
        <v>0</v>
      </c>
      <c r="AO66" s="190">
        <f t="shared" si="7"/>
        <v>0</v>
      </c>
      <c r="AP66" s="191"/>
      <c r="AQ66" s="192">
        <v>60</v>
      </c>
      <c r="AR66" s="189" t="s">
        <v>50</v>
      </c>
      <c r="AS66" s="209">
        <v>0</v>
      </c>
      <c r="AT66" s="190">
        <v>0</v>
      </c>
      <c r="AU66" s="190">
        <v>0</v>
      </c>
      <c r="AV66" s="190">
        <f t="shared" si="8"/>
        <v>0</v>
      </c>
      <c r="AW66" s="191"/>
      <c r="AX66" s="192">
        <v>60</v>
      </c>
      <c r="AY66" s="189" t="s">
        <v>50</v>
      </c>
      <c r="AZ66" s="190">
        <v>0</v>
      </c>
      <c r="BA66" s="190">
        <v>0</v>
      </c>
      <c r="BB66" s="190">
        <v>0</v>
      </c>
      <c r="BC66" s="190">
        <f t="shared" si="9"/>
        <v>0</v>
      </c>
      <c r="BD66" s="191"/>
      <c r="BE66" s="192">
        <v>60</v>
      </c>
      <c r="BF66" s="189" t="s">
        <v>50</v>
      </c>
      <c r="BG66" s="190">
        <v>0</v>
      </c>
      <c r="BH66" s="190">
        <v>0</v>
      </c>
      <c r="BI66" s="190">
        <v>0</v>
      </c>
      <c r="BJ66" s="190">
        <f t="shared" si="10"/>
        <v>0</v>
      </c>
      <c r="BK66" s="191"/>
      <c r="BL66" s="192">
        <v>60</v>
      </c>
      <c r="BM66" s="189" t="s">
        <v>50</v>
      </c>
      <c r="BN66" s="190">
        <v>0</v>
      </c>
      <c r="BO66" s="190">
        <v>0</v>
      </c>
      <c r="BP66" s="190">
        <v>0</v>
      </c>
      <c r="BQ66" s="190">
        <f t="shared" si="11"/>
        <v>0</v>
      </c>
      <c r="BR66" s="191"/>
      <c r="BS66" s="192">
        <v>60</v>
      </c>
      <c r="BT66" s="189" t="s">
        <v>50</v>
      </c>
      <c r="BU66" s="190">
        <v>0</v>
      </c>
      <c r="BV66" s="190">
        <v>0</v>
      </c>
      <c r="BW66" s="190">
        <v>0</v>
      </c>
      <c r="BX66" s="190">
        <f t="shared" si="12"/>
        <v>0</v>
      </c>
      <c r="BY66" s="191"/>
      <c r="BZ66" s="192">
        <v>60</v>
      </c>
      <c r="CA66" s="189" t="s">
        <v>50</v>
      </c>
      <c r="CB66" s="190">
        <v>0</v>
      </c>
      <c r="CC66" s="190">
        <v>0</v>
      </c>
      <c r="CD66" s="190">
        <v>0</v>
      </c>
      <c r="CE66" s="190">
        <f t="shared" si="13"/>
        <v>0</v>
      </c>
      <c r="CF66" s="191"/>
      <c r="CG66" s="192">
        <v>60</v>
      </c>
      <c r="CH66" s="189" t="s">
        <v>50</v>
      </c>
      <c r="CI66" s="190">
        <v>0</v>
      </c>
      <c r="CJ66" s="190">
        <v>0</v>
      </c>
      <c r="CK66" s="190">
        <v>0</v>
      </c>
      <c r="CL66" s="190">
        <f t="shared" si="14"/>
        <v>0</v>
      </c>
      <c r="CM66" s="191"/>
      <c r="CN66" s="192">
        <v>60</v>
      </c>
      <c r="CO66" s="189" t="s">
        <v>50</v>
      </c>
      <c r="CP66" s="190">
        <v>0</v>
      </c>
      <c r="CQ66" s="190">
        <v>0</v>
      </c>
      <c r="CR66" s="190">
        <v>0</v>
      </c>
      <c r="CS66" s="190">
        <f t="shared" si="15"/>
        <v>0</v>
      </c>
      <c r="CT66" s="191"/>
      <c r="CU66" s="192">
        <v>60</v>
      </c>
      <c r="CV66" s="189" t="s">
        <v>50</v>
      </c>
      <c r="CW66" s="190">
        <v>0</v>
      </c>
      <c r="CX66" s="190">
        <v>0</v>
      </c>
      <c r="CY66" s="190">
        <v>0</v>
      </c>
      <c r="CZ66" s="190">
        <f t="shared" si="16"/>
        <v>0</v>
      </c>
      <c r="DA66" s="191"/>
      <c r="DB66" s="192">
        <v>60</v>
      </c>
      <c r="DC66" s="189" t="s">
        <v>50</v>
      </c>
      <c r="DD66" s="190">
        <v>0</v>
      </c>
      <c r="DE66" s="190">
        <v>0</v>
      </c>
      <c r="DF66" s="190">
        <v>0</v>
      </c>
      <c r="DG66" s="190">
        <f t="shared" si="17"/>
        <v>0</v>
      </c>
      <c r="DH66" s="191"/>
      <c r="DI66" s="192">
        <v>60</v>
      </c>
      <c r="DJ66" s="189" t="s">
        <v>50</v>
      </c>
      <c r="DK66" s="190">
        <v>0</v>
      </c>
      <c r="DL66" s="190">
        <v>0</v>
      </c>
      <c r="DM66" s="190">
        <v>0</v>
      </c>
      <c r="DN66" s="190">
        <f t="shared" si="18"/>
        <v>0</v>
      </c>
      <c r="DO66" s="191"/>
      <c r="DP66" s="192">
        <v>60</v>
      </c>
      <c r="DQ66" s="189" t="s">
        <v>50</v>
      </c>
      <c r="DR66" s="190">
        <v>0</v>
      </c>
      <c r="DS66" s="190">
        <v>0</v>
      </c>
      <c r="DT66" s="190">
        <v>0</v>
      </c>
      <c r="DU66" s="190">
        <f t="shared" si="19"/>
        <v>0</v>
      </c>
      <c r="DV66" s="191"/>
      <c r="DW66" s="192">
        <v>60</v>
      </c>
      <c r="DX66" s="189" t="s">
        <v>50</v>
      </c>
      <c r="DY66" s="190">
        <v>0</v>
      </c>
      <c r="DZ66" s="190">
        <v>0</v>
      </c>
      <c r="EA66" s="190">
        <v>0</v>
      </c>
      <c r="EB66" s="190">
        <f t="shared" si="20"/>
        <v>0</v>
      </c>
      <c r="EC66" s="191"/>
      <c r="ED66" s="192">
        <v>60</v>
      </c>
      <c r="EE66" s="189" t="s">
        <v>50</v>
      </c>
      <c r="EF66" s="190">
        <v>0</v>
      </c>
      <c r="EG66" s="190">
        <v>0</v>
      </c>
      <c r="EH66" s="190">
        <v>0</v>
      </c>
      <c r="EI66" s="190">
        <f t="shared" si="21"/>
        <v>0</v>
      </c>
      <c r="EJ66" s="191"/>
      <c r="EK66" s="192">
        <v>60</v>
      </c>
      <c r="EL66" s="189" t="s">
        <v>50</v>
      </c>
      <c r="EM66" s="190">
        <v>0</v>
      </c>
      <c r="EN66" s="190">
        <v>0</v>
      </c>
      <c r="EO66" s="190">
        <v>0</v>
      </c>
      <c r="EP66" s="190">
        <f t="shared" si="22"/>
        <v>0</v>
      </c>
      <c r="EQ66" s="191"/>
      <c r="ER66" s="192">
        <v>60</v>
      </c>
      <c r="ES66" s="189" t="s">
        <v>50</v>
      </c>
      <c r="ET66" s="190">
        <v>0</v>
      </c>
      <c r="EU66" s="190">
        <v>0</v>
      </c>
      <c r="EV66" s="190">
        <v>0</v>
      </c>
      <c r="EW66" s="190">
        <f t="shared" si="23"/>
        <v>0</v>
      </c>
      <c r="EX66" s="191"/>
      <c r="EY66" s="192">
        <v>60</v>
      </c>
      <c r="EZ66" s="189" t="s">
        <v>50</v>
      </c>
      <c r="FA66" s="190">
        <v>0</v>
      </c>
      <c r="FB66" s="190">
        <v>0</v>
      </c>
      <c r="FC66" s="190">
        <v>0</v>
      </c>
      <c r="FD66" s="190">
        <f t="shared" si="24"/>
        <v>0</v>
      </c>
      <c r="FE66" s="191"/>
      <c r="FF66" s="192">
        <v>60</v>
      </c>
      <c r="FG66" s="189" t="s">
        <v>50</v>
      </c>
      <c r="FH66" s="190">
        <v>0</v>
      </c>
      <c r="FI66" s="190">
        <v>0</v>
      </c>
      <c r="FJ66" s="190">
        <v>0</v>
      </c>
      <c r="FK66" s="190">
        <f t="shared" si="25"/>
        <v>0</v>
      </c>
      <c r="FL66" s="191"/>
      <c r="FM66" s="192">
        <v>60</v>
      </c>
      <c r="FN66" s="189" t="s">
        <v>50</v>
      </c>
      <c r="FO66" s="190">
        <v>0</v>
      </c>
      <c r="FP66" s="190">
        <v>0</v>
      </c>
      <c r="FQ66" s="190">
        <v>0</v>
      </c>
      <c r="FR66" s="190">
        <f t="shared" si="26"/>
        <v>0</v>
      </c>
      <c r="FS66" s="191"/>
      <c r="FT66" s="192">
        <v>60</v>
      </c>
      <c r="FU66" s="189" t="s">
        <v>50</v>
      </c>
      <c r="FV66" s="190">
        <v>0</v>
      </c>
      <c r="FW66" s="190">
        <v>0</v>
      </c>
      <c r="FX66" s="190">
        <v>0</v>
      </c>
      <c r="FY66" s="190">
        <f t="shared" si="27"/>
        <v>0</v>
      </c>
      <c r="FZ66" s="191"/>
      <c r="GA66" s="192">
        <v>60</v>
      </c>
      <c r="GB66" s="189" t="s">
        <v>50</v>
      </c>
      <c r="GC66" s="190">
        <v>0</v>
      </c>
      <c r="GD66" s="190">
        <v>0</v>
      </c>
      <c r="GE66" s="190">
        <v>0</v>
      </c>
      <c r="GF66" s="190">
        <f t="shared" si="28"/>
        <v>0</v>
      </c>
      <c r="GG66" s="191"/>
      <c r="GH66" s="192">
        <v>60</v>
      </c>
      <c r="GI66" s="189" t="s">
        <v>50</v>
      </c>
      <c r="GJ66" s="190">
        <v>0</v>
      </c>
      <c r="GK66" s="190">
        <v>0</v>
      </c>
      <c r="GL66" s="190">
        <v>0</v>
      </c>
      <c r="GM66" s="190">
        <f t="shared" si="29"/>
        <v>0</v>
      </c>
      <c r="GN66" s="191"/>
      <c r="GO66" s="192">
        <v>60</v>
      </c>
      <c r="GP66" s="189" t="s">
        <v>50</v>
      </c>
      <c r="GQ66" s="190">
        <v>0</v>
      </c>
      <c r="GR66" s="190">
        <v>0</v>
      </c>
      <c r="GS66" s="190">
        <v>0</v>
      </c>
      <c r="GT66" s="190">
        <f t="shared" si="30"/>
        <v>0</v>
      </c>
      <c r="GU66" s="191"/>
      <c r="GV66" s="192">
        <v>60</v>
      </c>
      <c r="GW66" s="189" t="s">
        <v>50</v>
      </c>
      <c r="GX66" s="190">
        <v>0</v>
      </c>
      <c r="GY66" s="190">
        <v>0</v>
      </c>
      <c r="GZ66" s="190">
        <v>0</v>
      </c>
      <c r="HA66" s="190">
        <f t="shared" si="31"/>
        <v>0</v>
      </c>
      <c r="HB66" s="191"/>
      <c r="HC66" s="192">
        <v>60</v>
      </c>
      <c r="HD66" s="189" t="s">
        <v>50</v>
      </c>
      <c r="HE66" s="190">
        <v>0</v>
      </c>
      <c r="HF66" s="190">
        <v>0</v>
      </c>
      <c r="HG66" s="190">
        <v>0</v>
      </c>
      <c r="HH66" s="190">
        <f t="shared" si="32"/>
        <v>0</v>
      </c>
      <c r="HI66" s="191"/>
      <c r="HJ66" s="192">
        <v>60</v>
      </c>
      <c r="HK66" s="189" t="s">
        <v>50</v>
      </c>
      <c r="HL66" s="190"/>
      <c r="HM66" s="190"/>
      <c r="HN66" s="190"/>
      <c r="HO66" s="190">
        <f t="shared" si="33"/>
        <v>0</v>
      </c>
      <c r="HP66" s="191"/>
      <c r="HQ66" s="192">
        <v>60</v>
      </c>
      <c r="HR66" s="189" t="s">
        <v>50</v>
      </c>
      <c r="HS66" s="190"/>
      <c r="HT66" s="190"/>
      <c r="HU66" s="190">
        <v>0</v>
      </c>
      <c r="HV66" s="190">
        <f t="shared" si="34"/>
        <v>0</v>
      </c>
      <c r="HW66" s="191"/>
      <c r="HX66" s="192">
        <v>60</v>
      </c>
      <c r="HY66" s="189" t="s">
        <v>50</v>
      </c>
      <c r="HZ66" s="190">
        <v>0</v>
      </c>
      <c r="IA66" s="190">
        <v>0</v>
      </c>
      <c r="IB66" s="190">
        <v>0</v>
      </c>
      <c r="IC66" s="190">
        <f t="shared" si="35"/>
        <v>0</v>
      </c>
      <c r="ID66" s="191"/>
      <c r="IE66" s="192">
        <v>60</v>
      </c>
      <c r="IF66" s="189" t="s">
        <v>50</v>
      </c>
      <c r="IG66" s="190">
        <v>0</v>
      </c>
      <c r="IH66" s="190">
        <v>0</v>
      </c>
      <c r="II66" s="190">
        <v>0</v>
      </c>
      <c r="IJ66" s="190">
        <f t="shared" si="36"/>
        <v>0</v>
      </c>
      <c r="IK66" s="191"/>
      <c r="IL66" s="192">
        <v>60</v>
      </c>
      <c r="IM66" s="189" t="s">
        <v>50</v>
      </c>
      <c r="IN66" s="190">
        <v>0</v>
      </c>
      <c r="IO66" s="190">
        <v>0</v>
      </c>
      <c r="IP66" s="190">
        <v>0</v>
      </c>
      <c r="IQ66" s="190">
        <f t="shared" si="37"/>
        <v>0</v>
      </c>
      <c r="IR66" s="191"/>
      <c r="IS66" s="192">
        <v>60</v>
      </c>
      <c r="IT66" s="189" t="s">
        <v>50</v>
      </c>
      <c r="IU66" s="190">
        <v>0</v>
      </c>
      <c r="IV66" s="190">
        <v>0</v>
      </c>
      <c r="IW66" s="190">
        <v>0</v>
      </c>
      <c r="IX66" s="190">
        <f t="shared" si="38"/>
        <v>0</v>
      </c>
      <c r="IY66" s="191"/>
      <c r="IZ66" s="192">
        <v>60</v>
      </c>
      <c r="JA66" s="189" t="s">
        <v>50</v>
      </c>
      <c r="JB66" s="190">
        <v>0</v>
      </c>
      <c r="JC66" s="190">
        <v>0</v>
      </c>
      <c r="JD66" s="190">
        <v>0</v>
      </c>
      <c r="JE66" s="190">
        <f t="shared" si="39"/>
        <v>0</v>
      </c>
      <c r="JF66" s="191"/>
      <c r="JG66" s="192">
        <v>60</v>
      </c>
      <c r="JH66" s="189" t="s">
        <v>50</v>
      </c>
      <c r="JI66" s="190">
        <v>0</v>
      </c>
      <c r="JJ66" s="190">
        <v>0</v>
      </c>
      <c r="JK66" s="190">
        <v>0</v>
      </c>
      <c r="JL66" s="190">
        <f t="shared" si="40"/>
        <v>0</v>
      </c>
      <c r="JM66" s="191"/>
      <c r="JN66" s="192">
        <v>60</v>
      </c>
      <c r="JO66" s="189" t="s">
        <v>50</v>
      </c>
      <c r="JP66" s="190">
        <v>0</v>
      </c>
      <c r="JQ66" s="190">
        <v>0</v>
      </c>
      <c r="JR66" s="190">
        <v>0</v>
      </c>
      <c r="JS66" s="190">
        <f t="shared" si="41"/>
        <v>0</v>
      </c>
      <c r="JT66" s="191"/>
      <c r="JU66" s="192">
        <v>60</v>
      </c>
      <c r="JV66" s="189" t="s">
        <v>50</v>
      </c>
      <c r="JW66" s="190">
        <v>0</v>
      </c>
      <c r="JX66" s="190">
        <v>0</v>
      </c>
      <c r="JY66" s="190">
        <v>0</v>
      </c>
      <c r="JZ66" s="190">
        <f t="shared" si="42"/>
        <v>0</v>
      </c>
      <c r="KA66" s="191"/>
      <c r="KB66" s="192">
        <v>60</v>
      </c>
      <c r="KC66" s="189" t="s">
        <v>50</v>
      </c>
      <c r="KD66" s="190">
        <v>0</v>
      </c>
      <c r="KE66" s="190">
        <v>0</v>
      </c>
      <c r="KF66" s="190">
        <v>0</v>
      </c>
      <c r="KG66" s="190">
        <f t="shared" si="43"/>
        <v>0</v>
      </c>
      <c r="KH66" s="191"/>
      <c r="KI66" s="192">
        <v>60</v>
      </c>
      <c r="KJ66" s="189" t="s">
        <v>50</v>
      </c>
      <c r="KK66" s="190">
        <v>0</v>
      </c>
      <c r="KL66" s="190">
        <v>0</v>
      </c>
      <c r="KM66" s="190">
        <v>0</v>
      </c>
      <c r="KN66" s="190">
        <f t="shared" si="44"/>
        <v>0</v>
      </c>
      <c r="KO66" s="191"/>
      <c r="KP66" s="192">
        <v>60</v>
      </c>
      <c r="KQ66" s="189" t="s">
        <v>50</v>
      </c>
      <c r="KR66" s="190">
        <v>0</v>
      </c>
      <c r="KS66" s="190">
        <v>0</v>
      </c>
      <c r="KT66" s="190">
        <v>0</v>
      </c>
      <c r="KU66" s="190">
        <f t="shared" si="45"/>
        <v>0</v>
      </c>
      <c r="KV66" s="191"/>
      <c r="KW66" s="192">
        <v>60</v>
      </c>
      <c r="KX66" s="189" t="s">
        <v>50</v>
      </c>
      <c r="KY66" s="190">
        <v>0</v>
      </c>
      <c r="KZ66" s="190">
        <v>0</v>
      </c>
      <c r="LA66" s="190">
        <v>0</v>
      </c>
      <c r="LB66" s="190">
        <f t="shared" si="46"/>
        <v>0</v>
      </c>
      <c r="LC66" s="191"/>
      <c r="LD66" s="192">
        <v>60</v>
      </c>
      <c r="LE66" s="189" t="s">
        <v>50</v>
      </c>
      <c r="LF66" s="190">
        <v>0</v>
      </c>
      <c r="LG66" s="190">
        <v>0</v>
      </c>
      <c r="LH66" s="190">
        <v>0</v>
      </c>
      <c r="LI66" s="190">
        <f t="shared" si="47"/>
        <v>0</v>
      </c>
      <c r="LJ66" s="191"/>
      <c r="LK66" s="192">
        <v>60</v>
      </c>
      <c r="LL66" s="189" t="s">
        <v>50</v>
      </c>
      <c r="LM66" s="190">
        <v>0</v>
      </c>
      <c r="LN66" s="190">
        <v>0</v>
      </c>
      <c r="LO66" s="190">
        <v>0</v>
      </c>
      <c r="LP66" s="190">
        <f t="shared" si="48"/>
        <v>0</v>
      </c>
      <c r="LQ66" s="191"/>
      <c r="LR66" s="192">
        <v>60</v>
      </c>
      <c r="LS66" s="189" t="s">
        <v>50</v>
      </c>
      <c r="LT66" s="190">
        <v>0</v>
      </c>
      <c r="LU66" s="190">
        <v>0</v>
      </c>
      <c r="LV66" s="190">
        <v>0</v>
      </c>
      <c r="LW66" s="190">
        <f t="shared" si="49"/>
        <v>0</v>
      </c>
      <c r="LX66" s="191"/>
      <c r="LY66" s="192">
        <v>60</v>
      </c>
      <c r="LZ66" s="189" t="s">
        <v>50</v>
      </c>
      <c r="MA66" s="190">
        <v>0</v>
      </c>
      <c r="MB66" s="190">
        <v>0</v>
      </c>
      <c r="MC66" s="190">
        <v>0</v>
      </c>
      <c r="MD66" s="190">
        <f t="shared" si="50"/>
        <v>0</v>
      </c>
      <c r="ME66" s="191"/>
      <c r="MF66" s="192">
        <v>60</v>
      </c>
      <c r="MG66" s="189" t="s">
        <v>50</v>
      </c>
      <c r="MH66" s="190">
        <v>0</v>
      </c>
      <c r="MI66" s="190">
        <v>0</v>
      </c>
      <c r="MJ66" s="190">
        <v>0</v>
      </c>
      <c r="MK66" s="190">
        <f t="shared" si="51"/>
        <v>0</v>
      </c>
      <c r="ML66" s="191"/>
      <c r="MM66" s="192">
        <v>60</v>
      </c>
      <c r="MN66" s="189" t="s">
        <v>50</v>
      </c>
      <c r="MO66" s="190">
        <v>0</v>
      </c>
      <c r="MP66" s="190">
        <v>0</v>
      </c>
      <c r="MQ66" s="190">
        <v>0</v>
      </c>
      <c r="MR66" s="190">
        <f t="shared" si="52"/>
        <v>0</v>
      </c>
      <c r="MS66" s="191"/>
      <c r="MT66" s="192">
        <v>60</v>
      </c>
      <c r="MU66" s="189" t="s">
        <v>50</v>
      </c>
      <c r="MV66" s="190">
        <v>0</v>
      </c>
      <c r="MW66" s="190">
        <v>0</v>
      </c>
      <c r="MX66" s="190">
        <v>0</v>
      </c>
      <c r="MY66" s="190">
        <f t="shared" si="53"/>
        <v>0</v>
      </c>
      <c r="MZ66" s="191"/>
      <c r="NA66" s="192">
        <v>60</v>
      </c>
      <c r="NB66" s="189" t="s">
        <v>50</v>
      </c>
      <c r="NC66" s="190">
        <v>0</v>
      </c>
      <c r="ND66" s="190">
        <f t="shared" si="54"/>
        <v>0</v>
      </c>
      <c r="NE66" s="190">
        <f t="shared" si="0"/>
        <v>0</v>
      </c>
      <c r="NF66" s="190">
        <f t="shared" si="1"/>
        <v>0</v>
      </c>
      <c r="NG66" s="9"/>
    </row>
    <row r="67" spans="1:371" ht="15.75" hidden="1">
      <c r="A67" s="188">
        <v>61</v>
      </c>
      <c r="B67" s="189" t="s">
        <v>51</v>
      </c>
      <c r="C67" s="190">
        <v>0</v>
      </c>
      <c r="D67" s="190">
        <v>0</v>
      </c>
      <c r="E67" s="190">
        <v>0</v>
      </c>
      <c r="F67" s="190">
        <f t="shared" si="2"/>
        <v>0</v>
      </c>
      <c r="G67" s="191"/>
      <c r="H67" s="192">
        <v>61</v>
      </c>
      <c r="I67" s="189" t="s">
        <v>51</v>
      </c>
      <c r="J67" s="190">
        <v>0</v>
      </c>
      <c r="K67" s="190">
        <v>0</v>
      </c>
      <c r="L67" s="190">
        <v>0</v>
      </c>
      <c r="M67" s="190">
        <f t="shared" si="3"/>
        <v>0</v>
      </c>
      <c r="N67" s="191"/>
      <c r="O67" s="192">
        <v>61</v>
      </c>
      <c r="P67" s="189" t="s">
        <v>51</v>
      </c>
      <c r="Q67" s="190">
        <v>0</v>
      </c>
      <c r="R67" s="190">
        <v>0</v>
      </c>
      <c r="S67" s="190">
        <v>0</v>
      </c>
      <c r="T67" s="190">
        <f t="shared" si="4"/>
        <v>0</v>
      </c>
      <c r="U67" s="191"/>
      <c r="V67" s="192">
        <v>61</v>
      </c>
      <c r="W67" s="189" t="s">
        <v>51</v>
      </c>
      <c r="X67" s="190">
        <v>0</v>
      </c>
      <c r="Y67" s="190">
        <v>0</v>
      </c>
      <c r="Z67" s="190">
        <v>0</v>
      </c>
      <c r="AA67" s="190">
        <f t="shared" si="5"/>
        <v>0</v>
      </c>
      <c r="AB67" s="191"/>
      <c r="AC67" s="192">
        <v>61</v>
      </c>
      <c r="AD67" s="189" t="s">
        <v>51</v>
      </c>
      <c r="AE67" s="190">
        <v>0</v>
      </c>
      <c r="AF67" s="190">
        <v>0</v>
      </c>
      <c r="AG67" s="190">
        <v>0</v>
      </c>
      <c r="AH67" s="190">
        <f t="shared" si="6"/>
        <v>0</v>
      </c>
      <c r="AI67" s="191"/>
      <c r="AJ67" s="192">
        <v>61</v>
      </c>
      <c r="AK67" s="189" t="s">
        <v>51</v>
      </c>
      <c r="AL67" s="190">
        <v>0</v>
      </c>
      <c r="AM67" s="190">
        <v>0</v>
      </c>
      <c r="AN67" s="190">
        <v>0</v>
      </c>
      <c r="AO67" s="190">
        <f t="shared" si="7"/>
        <v>0</v>
      </c>
      <c r="AP67" s="191"/>
      <c r="AQ67" s="192">
        <v>61</v>
      </c>
      <c r="AR67" s="189" t="s">
        <v>51</v>
      </c>
      <c r="AS67" s="209">
        <v>0</v>
      </c>
      <c r="AT67" s="190">
        <v>0</v>
      </c>
      <c r="AU67" s="190">
        <v>0</v>
      </c>
      <c r="AV67" s="190">
        <f t="shared" si="8"/>
        <v>0</v>
      </c>
      <c r="AW67" s="191"/>
      <c r="AX67" s="192">
        <v>61</v>
      </c>
      <c r="AY67" s="189" t="s">
        <v>51</v>
      </c>
      <c r="AZ67" s="190">
        <v>0</v>
      </c>
      <c r="BA67" s="190">
        <v>0</v>
      </c>
      <c r="BB67" s="190">
        <v>0</v>
      </c>
      <c r="BC67" s="190">
        <f t="shared" si="9"/>
        <v>0</v>
      </c>
      <c r="BD67" s="191"/>
      <c r="BE67" s="192">
        <v>61</v>
      </c>
      <c r="BF67" s="189" t="s">
        <v>51</v>
      </c>
      <c r="BG67" s="190">
        <v>0</v>
      </c>
      <c r="BH67" s="190">
        <v>0</v>
      </c>
      <c r="BI67" s="190">
        <v>0</v>
      </c>
      <c r="BJ67" s="190">
        <f t="shared" si="10"/>
        <v>0</v>
      </c>
      <c r="BK67" s="191"/>
      <c r="BL67" s="192">
        <v>61</v>
      </c>
      <c r="BM67" s="189" t="s">
        <v>51</v>
      </c>
      <c r="BN67" s="190">
        <v>0</v>
      </c>
      <c r="BO67" s="190">
        <v>0</v>
      </c>
      <c r="BP67" s="190">
        <v>0</v>
      </c>
      <c r="BQ67" s="190">
        <f t="shared" si="11"/>
        <v>0</v>
      </c>
      <c r="BR67" s="191"/>
      <c r="BS67" s="192">
        <v>61</v>
      </c>
      <c r="BT67" s="189" t="s">
        <v>51</v>
      </c>
      <c r="BU67" s="190">
        <v>0</v>
      </c>
      <c r="BV67" s="190">
        <v>0</v>
      </c>
      <c r="BW67" s="190">
        <v>0</v>
      </c>
      <c r="BX67" s="190">
        <f t="shared" si="12"/>
        <v>0</v>
      </c>
      <c r="BY67" s="191"/>
      <c r="BZ67" s="192">
        <v>61</v>
      </c>
      <c r="CA67" s="189" t="s">
        <v>51</v>
      </c>
      <c r="CB67" s="190">
        <v>0</v>
      </c>
      <c r="CC67" s="190">
        <v>0</v>
      </c>
      <c r="CD67" s="190">
        <v>0</v>
      </c>
      <c r="CE67" s="190">
        <f t="shared" si="13"/>
        <v>0</v>
      </c>
      <c r="CF67" s="191"/>
      <c r="CG67" s="192">
        <v>61</v>
      </c>
      <c r="CH67" s="189" t="s">
        <v>51</v>
      </c>
      <c r="CI67" s="190">
        <v>0</v>
      </c>
      <c r="CJ67" s="190">
        <v>0</v>
      </c>
      <c r="CK67" s="190">
        <v>0</v>
      </c>
      <c r="CL67" s="190">
        <f t="shared" si="14"/>
        <v>0</v>
      </c>
      <c r="CM67" s="191"/>
      <c r="CN67" s="192">
        <v>61</v>
      </c>
      <c r="CO67" s="189" t="s">
        <v>51</v>
      </c>
      <c r="CP67" s="190">
        <v>0</v>
      </c>
      <c r="CQ67" s="190">
        <v>0</v>
      </c>
      <c r="CR67" s="190">
        <v>0</v>
      </c>
      <c r="CS67" s="190">
        <f t="shared" si="15"/>
        <v>0</v>
      </c>
      <c r="CT67" s="191"/>
      <c r="CU67" s="192">
        <v>61</v>
      </c>
      <c r="CV67" s="189" t="s">
        <v>51</v>
      </c>
      <c r="CW67" s="190">
        <v>0</v>
      </c>
      <c r="CX67" s="190">
        <v>0</v>
      </c>
      <c r="CY67" s="190">
        <v>0</v>
      </c>
      <c r="CZ67" s="190">
        <f t="shared" si="16"/>
        <v>0</v>
      </c>
      <c r="DA67" s="191"/>
      <c r="DB67" s="192">
        <v>61</v>
      </c>
      <c r="DC67" s="189" t="s">
        <v>51</v>
      </c>
      <c r="DD67" s="190">
        <v>0</v>
      </c>
      <c r="DE67" s="190">
        <v>0</v>
      </c>
      <c r="DF67" s="190">
        <v>0</v>
      </c>
      <c r="DG67" s="190">
        <f t="shared" si="17"/>
        <v>0</v>
      </c>
      <c r="DH67" s="191"/>
      <c r="DI67" s="192">
        <v>61</v>
      </c>
      <c r="DJ67" s="189" t="s">
        <v>51</v>
      </c>
      <c r="DK67" s="190">
        <v>0</v>
      </c>
      <c r="DL67" s="190">
        <v>0</v>
      </c>
      <c r="DM67" s="190">
        <v>0</v>
      </c>
      <c r="DN67" s="190">
        <f t="shared" si="18"/>
        <v>0</v>
      </c>
      <c r="DO67" s="191"/>
      <c r="DP67" s="192">
        <v>61</v>
      </c>
      <c r="DQ67" s="189" t="s">
        <v>51</v>
      </c>
      <c r="DR67" s="190">
        <v>0</v>
      </c>
      <c r="DS67" s="190">
        <v>0</v>
      </c>
      <c r="DT67" s="190">
        <v>0</v>
      </c>
      <c r="DU67" s="190">
        <f t="shared" si="19"/>
        <v>0</v>
      </c>
      <c r="DV67" s="191"/>
      <c r="DW67" s="192">
        <v>61</v>
      </c>
      <c r="DX67" s="189" t="s">
        <v>51</v>
      </c>
      <c r="DY67" s="190">
        <v>0</v>
      </c>
      <c r="DZ67" s="190">
        <v>0</v>
      </c>
      <c r="EA67" s="190">
        <v>0</v>
      </c>
      <c r="EB67" s="190">
        <f t="shared" si="20"/>
        <v>0</v>
      </c>
      <c r="EC67" s="191"/>
      <c r="ED67" s="192">
        <v>61</v>
      </c>
      <c r="EE67" s="189" t="s">
        <v>51</v>
      </c>
      <c r="EF67" s="190">
        <v>0</v>
      </c>
      <c r="EG67" s="190">
        <v>0</v>
      </c>
      <c r="EH67" s="190">
        <v>0</v>
      </c>
      <c r="EI67" s="190">
        <f t="shared" si="21"/>
        <v>0</v>
      </c>
      <c r="EJ67" s="191"/>
      <c r="EK67" s="192">
        <v>61</v>
      </c>
      <c r="EL67" s="189" t="s">
        <v>51</v>
      </c>
      <c r="EM67" s="190">
        <v>0</v>
      </c>
      <c r="EN67" s="190">
        <v>0</v>
      </c>
      <c r="EO67" s="190">
        <v>0</v>
      </c>
      <c r="EP67" s="190">
        <f t="shared" si="22"/>
        <v>0</v>
      </c>
      <c r="EQ67" s="191"/>
      <c r="ER67" s="192">
        <v>61</v>
      </c>
      <c r="ES67" s="189" t="s">
        <v>51</v>
      </c>
      <c r="ET67" s="190">
        <v>0</v>
      </c>
      <c r="EU67" s="190">
        <v>0</v>
      </c>
      <c r="EV67" s="190">
        <v>0</v>
      </c>
      <c r="EW67" s="190">
        <f t="shared" si="23"/>
        <v>0</v>
      </c>
      <c r="EX67" s="191"/>
      <c r="EY67" s="192">
        <v>61</v>
      </c>
      <c r="EZ67" s="189" t="s">
        <v>51</v>
      </c>
      <c r="FA67" s="190">
        <v>0</v>
      </c>
      <c r="FB67" s="190">
        <v>0</v>
      </c>
      <c r="FC67" s="190">
        <v>0</v>
      </c>
      <c r="FD67" s="190">
        <f t="shared" si="24"/>
        <v>0</v>
      </c>
      <c r="FE67" s="191"/>
      <c r="FF67" s="192">
        <v>61</v>
      </c>
      <c r="FG67" s="189" t="s">
        <v>51</v>
      </c>
      <c r="FH67" s="190">
        <v>0</v>
      </c>
      <c r="FI67" s="190">
        <v>0</v>
      </c>
      <c r="FJ67" s="190">
        <v>0</v>
      </c>
      <c r="FK67" s="190">
        <f t="shared" si="25"/>
        <v>0</v>
      </c>
      <c r="FL67" s="191"/>
      <c r="FM67" s="192">
        <v>61</v>
      </c>
      <c r="FN67" s="189" t="s">
        <v>51</v>
      </c>
      <c r="FO67" s="190">
        <v>0</v>
      </c>
      <c r="FP67" s="190">
        <v>0</v>
      </c>
      <c r="FQ67" s="190">
        <v>0</v>
      </c>
      <c r="FR67" s="190">
        <f t="shared" si="26"/>
        <v>0</v>
      </c>
      <c r="FS67" s="191"/>
      <c r="FT67" s="192">
        <v>61</v>
      </c>
      <c r="FU67" s="189" t="s">
        <v>51</v>
      </c>
      <c r="FV67" s="190">
        <v>0</v>
      </c>
      <c r="FW67" s="190">
        <v>0</v>
      </c>
      <c r="FX67" s="190">
        <v>0</v>
      </c>
      <c r="FY67" s="190">
        <f t="shared" si="27"/>
        <v>0</v>
      </c>
      <c r="FZ67" s="191"/>
      <c r="GA67" s="192">
        <v>61</v>
      </c>
      <c r="GB67" s="189" t="s">
        <v>51</v>
      </c>
      <c r="GC67" s="190">
        <v>0</v>
      </c>
      <c r="GD67" s="190">
        <v>0</v>
      </c>
      <c r="GE67" s="190">
        <v>0</v>
      </c>
      <c r="GF67" s="190">
        <f t="shared" si="28"/>
        <v>0</v>
      </c>
      <c r="GG67" s="191"/>
      <c r="GH67" s="192">
        <v>61</v>
      </c>
      <c r="GI67" s="189" t="s">
        <v>51</v>
      </c>
      <c r="GJ67" s="190">
        <v>0</v>
      </c>
      <c r="GK67" s="190">
        <v>0</v>
      </c>
      <c r="GL67" s="190">
        <v>0</v>
      </c>
      <c r="GM67" s="190">
        <f t="shared" si="29"/>
        <v>0</v>
      </c>
      <c r="GN67" s="191"/>
      <c r="GO67" s="192">
        <v>61</v>
      </c>
      <c r="GP67" s="189" t="s">
        <v>51</v>
      </c>
      <c r="GQ67" s="190">
        <v>0</v>
      </c>
      <c r="GR67" s="190">
        <v>0</v>
      </c>
      <c r="GS67" s="190">
        <v>0</v>
      </c>
      <c r="GT67" s="190">
        <f t="shared" si="30"/>
        <v>0</v>
      </c>
      <c r="GU67" s="191"/>
      <c r="GV67" s="192">
        <v>61</v>
      </c>
      <c r="GW67" s="189" t="s">
        <v>51</v>
      </c>
      <c r="GX67" s="190">
        <v>0</v>
      </c>
      <c r="GY67" s="190">
        <v>0</v>
      </c>
      <c r="GZ67" s="190">
        <v>0</v>
      </c>
      <c r="HA67" s="190">
        <f t="shared" si="31"/>
        <v>0</v>
      </c>
      <c r="HB67" s="191"/>
      <c r="HC67" s="192">
        <v>61</v>
      </c>
      <c r="HD67" s="189" t="s">
        <v>51</v>
      </c>
      <c r="HE67" s="190">
        <v>0</v>
      </c>
      <c r="HF67" s="190">
        <v>0</v>
      </c>
      <c r="HG67" s="190">
        <v>0</v>
      </c>
      <c r="HH67" s="190">
        <f t="shared" si="32"/>
        <v>0</v>
      </c>
      <c r="HI67" s="191"/>
      <c r="HJ67" s="192">
        <v>61</v>
      </c>
      <c r="HK67" s="189" t="s">
        <v>51</v>
      </c>
      <c r="HL67" s="190"/>
      <c r="HM67" s="190"/>
      <c r="HN67" s="190"/>
      <c r="HO67" s="190">
        <f t="shared" si="33"/>
        <v>0</v>
      </c>
      <c r="HP67" s="191"/>
      <c r="HQ67" s="192">
        <v>61</v>
      </c>
      <c r="HR67" s="189" t="s">
        <v>51</v>
      </c>
      <c r="HS67" s="190"/>
      <c r="HT67" s="190"/>
      <c r="HU67" s="190">
        <v>0</v>
      </c>
      <c r="HV67" s="190">
        <f t="shared" si="34"/>
        <v>0</v>
      </c>
      <c r="HW67" s="191"/>
      <c r="HX67" s="192">
        <v>61</v>
      </c>
      <c r="HY67" s="189" t="s">
        <v>51</v>
      </c>
      <c r="HZ67" s="190">
        <v>0</v>
      </c>
      <c r="IA67" s="190">
        <v>0</v>
      </c>
      <c r="IB67" s="190">
        <v>0</v>
      </c>
      <c r="IC67" s="190">
        <f t="shared" si="35"/>
        <v>0</v>
      </c>
      <c r="ID67" s="191"/>
      <c r="IE67" s="192">
        <v>61</v>
      </c>
      <c r="IF67" s="189" t="s">
        <v>51</v>
      </c>
      <c r="IG67" s="190">
        <v>0</v>
      </c>
      <c r="IH67" s="190">
        <v>0</v>
      </c>
      <c r="II67" s="190">
        <v>0</v>
      </c>
      <c r="IJ67" s="190">
        <f t="shared" si="36"/>
        <v>0</v>
      </c>
      <c r="IK67" s="191"/>
      <c r="IL67" s="192">
        <v>61</v>
      </c>
      <c r="IM67" s="189" t="s">
        <v>51</v>
      </c>
      <c r="IN67" s="190">
        <v>0</v>
      </c>
      <c r="IO67" s="190">
        <v>0</v>
      </c>
      <c r="IP67" s="190">
        <v>0</v>
      </c>
      <c r="IQ67" s="190">
        <f t="shared" si="37"/>
        <v>0</v>
      </c>
      <c r="IR67" s="191"/>
      <c r="IS67" s="192">
        <v>61</v>
      </c>
      <c r="IT67" s="189" t="s">
        <v>51</v>
      </c>
      <c r="IU67" s="190">
        <v>0</v>
      </c>
      <c r="IV67" s="190">
        <v>0</v>
      </c>
      <c r="IW67" s="190">
        <v>0</v>
      </c>
      <c r="IX67" s="190">
        <f t="shared" si="38"/>
        <v>0</v>
      </c>
      <c r="IY67" s="191"/>
      <c r="IZ67" s="192">
        <v>61</v>
      </c>
      <c r="JA67" s="189" t="s">
        <v>51</v>
      </c>
      <c r="JB67" s="190">
        <v>0</v>
      </c>
      <c r="JC67" s="190">
        <v>0</v>
      </c>
      <c r="JD67" s="190">
        <v>0</v>
      </c>
      <c r="JE67" s="190">
        <f t="shared" si="39"/>
        <v>0</v>
      </c>
      <c r="JF67" s="191"/>
      <c r="JG67" s="192">
        <v>61</v>
      </c>
      <c r="JH67" s="189" t="s">
        <v>51</v>
      </c>
      <c r="JI67" s="190">
        <v>0</v>
      </c>
      <c r="JJ67" s="190">
        <v>0</v>
      </c>
      <c r="JK67" s="190">
        <v>0</v>
      </c>
      <c r="JL67" s="190">
        <f t="shared" si="40"/>
        <v>0</v>
      </c>
      <c r="JM67" s="191"/>
      <c r="JN67" s="192">
        <v>61</v>
      </c>
      <c r="JO67" s="189" t="s">
        <v>51</v>
      </c>
      <c r="JP67" s="190">
        <v>0</v>
      </c>
      <c r="JQ67" s="190">
        <v>0</v>
      </c>
      <c r="JR67" s="190">
        <v>0</v>
      </c>
      <c r="JS67" s="190">
        <f t="shared" si="41"/>
        <v>0</v>
      </c>
      <c r="JT67" s="191"/>
      <c r="JU67" s="192">
        <v>61</v>
      </c>
      <c r="JV67" s="189" t="s">
        <v>51</v>
      </c>
      <c r="JW67" s="190">
        <v>0</v>
      </c>
      <c r="JX67" s="190">
        <v>0</v>
      </c>
      <c r="JY67" s="190">
        <v>0</v>
      </c>
      <c r="JZ67" s="190">
        <f t="shared" si="42"/>
        <v>0</v>
      </c>
      <c r="KA67" s="191"/>
      <c r="KB67" s="192">
        <v>61</v>
      </c>
      <c r="KC67" s="189" t="s">
        <v>51</v>
      </c>
      <c r="KD67" s="190">
        <v>0</v>
      </c>
      <c r="KE67" s="190">
        <v>0</v>
      </c>
      <c r="KF67" s="190">
        <v>0</v>
      </c>
      <c r="KG67" s="190">
        <f t="shared" si="43"/>
        <v>0</v>
      </c>
      <c r="KH67" s="191"/>
      <c r="KI67" s="192">
        <v>61</v>
      </c>
      <c r="KJ67" s="189" t="s">
        <v>51</v>
      </c>
      <c r="KK67" s="190">
        <v>0</v>
      </c>
      <c r="KL67" s="190">
        <v>0</v>
      </c>
      <c r="KM67" s="190">
        <v>0</v>
      </c>
      <c r="KN67" s="190">
        <f t="shared" si="44"/>
        <v>0</v>
      </c>
      <c r="KO67" s="191"/>
      <c r="KP67" s="192">
        <v>61</v>
      </c>
      <c r="KQ67" s="189" t="s">
        <v>51</v>
      </c>
      <c r="KR67" s="190">
        <v>0</v>
      </c>
      <c r="KS67" s="190">
        <v>0</v>
      </c>
      <c r="KT67" s="190">
        <v>0</v>
      </c>
      <c r="KU67" s="190">
        <f t="shared" si="45"/>
        <v>0</v>
      </c>
      <c r="KV67" s="191"/>
      <c r="KW67" s="192">
        <v>61</v>
      </c>
      <c r="KX67" s="189" t="s">
        <v>51</v>
      </c>
      <c r="KY67" s="190">
        <v>0</v>
      </c>
      <c r="KZ67" s="190">
        <v>0</v>
      </c>
      <c r="LA67" s="190">
        <v>0</v>
      </c>
      <c r="LB67" s="190">
        <f t="shared" si="46"/>
        <v>0</v>
      </c>
      <c r="LC67" s="191"/>
      <c r="LD67" s="192">
        <v>61</v>
      </c>
      <c r="LE67" s="189" t="s">
        <v>51</v>
      </c>
      <c r="LF67" s="190">
        <v>0</v>
      </c>
      <c r="LG67" s="190">
        <v>0</v>
      </c>
      <c r="LH67" s="190">
        <v>0</v>
      </c>
      <c r="LI67" s="190">
        <f t="shared" si="47"/>
        <v>0</v>
      </c>
      <c r="LJ67" s="191"/>
      <c r="LK67" s="192">
        <v>61</v>
      </c>
      <c r="LL67" s="189" t="s">
        <v>51</v>
      </c>
      <c r="LM67" s="190">
        <v>0</v>
      </c>
      <c r="LN67" s="190">
        <v>0</v>
      </c>
      <c r="LO67" s="190">
        <v>0</v>
      </c>
      <c r="LP67" s="190">
        <f t="shared" si="48"/>
        <v>0</v>
      </c>
      <c r="LQ67" s="191"/>
      <c r="LR67" s="192">
        <v>61</v>
      </c>
      <c r="LS67" s="189" t="s">
        <v>51</v>
      </c>
      <c r="LT67" s="190">
        <v>0</v>
      </c>
      <c r="LU67" s="190">
        <v>0</v>
      </c>
      <c r="LV67" s="190">
        <v>0</v>
      </c>
      <c r="LW67" s="190">
        <f t="shared" si="49"/>
        <v>0</v>
      </c>
      <c r="LX67" s="191"/>
      <c r="LY67" s="192">
        <v>61</v>
      </c>
      <c r="LZ67" s="189" t="s">
        <v>51</v>
      </c>
      <c r="MA67" s="190">
        <v>0</v>
      </c>
      <c r="MB67" s="190">
        <v>0</v>
      </c>
      <c r="MC67" s="190">
        <v>0</v>
      </c>
      <c r="MD67" s="190">
        <f t="shared" si="50"/>
        <v>0</v>
      </c>
      <c r="ME67" s="191"/>
      <c r="MF67" s="192">
        <v>61</v>
      </c>
      <c r="MG67" s="189" t="s">
        <v>51</v>
      </c>
      <c r="MH67" s="190">
        <v>0</v>
      </c>
      <c r="MI67" s="190">
        <v>0</v>
      </c>
      <c r="MJ67" s="190">
        <v>0</v>
      </c>
      <c r="MK67" s="190">
        <f t="shared" si="51"/>
        <v>0</v>
      </c>
      <c r="ML67" s="191"/>
      <c r="MM67" s="192">
        <v>61</v>
      </c>
      <c r="MN67" s="189" t="s">
        <v>51</v>
      </c>
      <c r="MO67" s="190">
        <v>0</v>
      </c>
      <c r="MP67" s="190">
        <v>0</v>
      </c>
      <c r="MQ67" s="190">
        <v>0</v>
      </c>
      <c r="MR67" s="190">
        <f t="shared" si="52"/>
        <v>0</v>
      </c>
      <c r="MS67" s="191"/>
      <c r="MT67" s="192">
        <v>61</v>
      </c>
      <c r="MU67" s="189" t="s">
        <v>51</v>
      </c>
      <c r="MV67" s="190">
        <v>0</v>
      </c>
      <c r="MW67" s="190">
        <v>0</v>
      </c>
      <c r="MX67" s="190">
        <v>0</v>
      </c>
      <c r="MY67" s="190">
        <f t="shared" si="53"/>
        <v>0</v>
      </c>
      <c r="MZ67" s="191"/>
      <c r="NA67" s="192">
        <v>61</v>
      </c>
      <c r="NB67" s="189" t="s">
        <v>51</v>
      </c>
      <c r="NC67" s="190">
        <v>0</v>
      </c>
      <c r="ND67" s="190">
        <f t="shared" si="54"/>
        <v>0</v>
      </c>
      <c r="NE67" s="190">
        <f t="shared" si="0"/>
        <v>0</v>
      </c>
      <c r="NF67" s="190">
        <f t="shared" si="1"/>
        <v>0</v>
      </c>
      <c r="NG67" s="9"/>
    </row>
    <row r="68" spans="1:371" ht="30.75" hidden="1" customHeight="1">
      <c r="A68" s="188">
        <v>62</v>
      </c>
      <c r="B68" s="193" t="s">
        <v>52</v>
      </c>
      <c r="C68" s="190">
        <v>0</v>
      </c>
      <c r="D68" s="190">
        <v>0</v>
      </c>
      <c r="E68" s="190">
        <v>0</v>
      </c>
      <c r="F68" s="190">
        <f t="shared" si="2"/>
        <v>0</v>
      </c>
      <c r="G68" s="191"/>
      <c r="H68" s="192">
        <v>62</v>
      </c>
      <c r="I68" s="193" t="s">
        <v>52</v>
      </c>
      <c r="J68" s="190">
        <v>0</v>
      </c>
      <c r="K68" s="190">
        <v>0</v>
      </c>
      <c r="L68" s="190">
        <v>0</v>
      </c>
      <c r="M68" s="190">
        <f t="shared" si="3"/>
        <v>0</v>
      </c>
      <c r="N68" s="191"/>
      <c r="O68" s="192">
        <v>62</v>
      </c>
      <c r="P68" s="193" t="s">
        <v>52</v>
      </c>
      <c r="Q68" s="190">
        <v>0</v>
      </c>
      <c r="R68" s="190">
        <v>0</v>
      </c>
      <c r="S68" s="190">
        <v>0</v>
      </c>
      <c r="T68" s="190">
        <f t="shared" si="4"/>
        <v>0</v>
      </c>
      <c r="U68" s="191"/>
      <c r="V68" s="192">
        <v>62</v>
      </c>
      <c r="W68" s="193" t="s">
        <v>52</v>
      </c>
      <c r="X68" s="190">
        <v>0</v>
      </c>
      <c r="Y68" s="190">
        <v>0</v>
      </c>
      <c r="Z68" s="190">
        <v>0</v>
      </c>
      <c r="AA68" s="190">
        <f t="shared" si="5"/>
        <v>0</v>
      </c>
      <c r="AB68" s="191"/>
      <c r="AC68" s="192">
        <v>62</v>
      </c>
      <c r="AD68" s="193" t="s">
        <v>52</v>
      </c>
      <c r="AE68" s="190">
        <v>0</v>
      </c>
      <c r="AF68" s="190">
        <v>0</v>
      </c>
      <c r="AG68" s="190">
        <v>0</v>
      </c>
      <c r="AH68" s="190">
        <f t="shared" si="6"/>
        <v>0</v>
      </c>
      <c r="AI68" s="191"/>
      <c r="AJ68" s="192">
        <v>62</v>
      </c>
      <c r="AK68" s="193" t="s">
        <v>52</v>
      </c>
      <c r="AL68" s="190">
        <v>0</v>
      </c>
      <c r="AM68" s="190">
        <v>0</v>
      </c>
      <c r="AN68" s="190">
        <v>0</v>
      </c>
      <c r="AO68" s="190">
        <f t="shared" si="7"/>
        <v>0</v>
      </c>
      <c r="AP68" s="191"/>
      <c r="AQ68" s="192">
        <v>62</v>
      </c>
      <c r="AR68" s="193" t="s">
        <v>52</v>
      </c>
      <c r="AS68" s="209">
        <v>0</v>
      </c>
      <c r="AT68" s="190">
        <v>0</v>
      </c>
      <c r="AU68" s="190">
        <v>0</v>
      </c>
      <c r="AV68" s="190">
        <f t="shared" si="8"/>
        <v>0</v>
      </c>
      <c r="AW68" s="191"/>
      <c r="AX68" s="192">
        <v>62</v>
      </c>
      <c r="AY68" s="193" t="s">
        <v>52</v>
      </c>
      <c r="AZ68" s="190">
        <v>0</v>
      </c>
      <c r="BA68" s="190">
        <v>0</v>
      </c>
      <c r="BB68" s="190">
        <v>0</v>
      </c>
      <c r="BC68" s="190">
        <f t="shared" si="9"/>
        <v>0</v>
      </c>
      <c r="BD68" s="191"/>
      <c r="BE68" s="192">
        <v>62</v>
      </c>
      <c r="BF68" s="193" t="s">
        <v>52</v>
      </c>
      <c r="BG68" s="190">
        <v>0</v>
      </c>
      <c r="BH68" s="190">
        <v>0</v>
      </c>
      <c r="BI68" s="190">
        <v>0</v>
      </c>
      <c r="BJ68" s="190">
        <f t="shared" si="10"/>
        <v>0</v>
      </c>
      <c r="BK68" s="191"/>
      <c r="BL68" s="192">
        <v>62</v>
      </c>
      <c r="BM68" s="193" t="s">
        <v>52</v>
      </c>
      <c r="BN68" s="190">
        <v>0</v>
      </c>
      <c r="BO68" s="190">
        <v>0</v>
      </c>
      <c r="BP68" s="190">
        <v>0</v>
      </c>
      <c r="BQ68" s="190">
        <f t="shared" si="11"/>
        <v>0</v>
      </c>
      <c r="BR68" s="191"/>
      <c r="BS68" s="192">
        <v>62</v>
      </c>
      <c r="BT68" s="193" t="s">
        <v>52</v>
      </c>
      <c r="BU68" s="190">
        <v>0</v>
      </c>
      <c r="BV68" s="190">
        <v>0</v>
      </c>
      <c r="BW68" s="190">
        <v>0</v>
      </c>
      <c r="BX68" s="190">
        <f t="shared" si="12"/>
        <v>0</v>
      </c>
      <c r="BY68" s="191"/>
      <c r="BZ68" s="192">
        <v>62</v>
      </c>
      <c r="CA68" s="193" t="s">
        <v>52</v>
      </c>
      <c r="CB68" s="190">
        <v>0</v>
      </c>
      <c r="CC68" s="190">
        <v>0</v>
      </c>
      <c r="CD68" s="190">
        <v>0</v>
      </c>
      <c r="CE68" s="190">
        <f t="shared" si="13"/>
        <v>0</v>
      </c>
      <c r="CF68" s="191"/>
      <c r="CG68" s="192">
        <v>62</v>
      </c>
      <c r="CH68" s="193" t="s">
        <v>52</v>
      </c>
      <c r="CI68" s="190">
        <v>0</v>
      </c>
      <c r="CJ68" s="190">
        <v>0</v>
      </c>
      <c r="CK68" s="190">
        <v>0</v>
      </c>
      <c r="CL68" s="190">
        <f t="shared" si="14"/>
        <v>0</v>
      </c>
      <c r="CM68" s="191"/>
      <c r="CN68" s="192">
        <v>62</v>
      </c>
      <c r="CO68" s="193" t="s">
        <v>52</v>
      </c>
      <c r="CP68" s="190">
        <v>0</v>
      </c>
      <c r="CQ68" s="190">
        <v>0</v>
      </c>
      <c r="CR68" s="190">
        <v>0</v>
      </c>
      <c r="CS68" s="190">
        <f t="shared" si="15"/>
        <v>0</v>
      </c>
      <c r="CT68" s="191"/>
      <c r="CU68" s="192">
        <v>62</v>
      </c>
      <c r="CV68" s="193" t="s">
        <v>52</v>
      </c>
      <c r="CW68" s="190">
        <v>37</v>
      </c>
      <c r="CX68" s="190">
        <v>5550</v>
      </c>
      <c r="CY68" s="190">
        <v>0</v>
      </c>
      <c r="CZ68" s="190">
        <f t="shared" si="16"/>
        <v>5550</v>
      </c>
      <c r="DA68" s="191"/>
      <c r="DB68" s="192">
        <v>62</v>
      </c>
      <c r="DC68" s="193" t="s">
        <v>52</v>
      </c>
      <c r="DD68" s="190">
        <v>50</v>
      </c>
      <c r="DE68" s="190">
        <v>7500</v>
      </c>
      <c r="DF68" s="190">
        <v>0</v>
      </c>
      <c r="DG68" s="190">
        <f t="shared" si="17"/>
        <v>7500</v>
      </c>
      <c r="DH68" s="191"/>
      <c r="DI68" s="192">
        <v>62</v>
      </c>
      <c r="DJ68" s="193" t="s">
        <v>52</v>
      </c>
      <c r="DK68" s="190">
        <v>0</v>
      </c>
      <c r="DL68" s="190">
        <v>0</v>
      </c>
      <c r="DM68" s="190">
        <v>0</v>
      </c>
      <c r="DN68" s="190">
        <f t="shared" si="18"/>
        <v>0</v>
      </c>
      <c r="DO68" s="191"/>
      <c r="DP68" s="192">
        <v>62</v>
      </c>
      <c r="DQ68" s="193" t="s">
        <v>52</v>
      </c>
      <c r="DR68" s="190">
        <v>0</v>
      </c>
      <c r="DS68" s="190">
        <v>0</v>
      </c>
      <c r="DT68" s="190">
        <v>0</v>
      </c>
      <c r="DU68" s="190">
        <f t="shared" si="19"/>
        <v>0</v>
      </c>
      <c r="DV68" s="191"/>
      <c r="DW68" s="192">
        <v>62</v>
      </c>
      <c r="DX68" s="193" t="s">
        <v>52</v>
      </c>
      <c r="DY68" s="190">
        <v>59</v>
      </c>
      <c r="DZ68" s="190">
        <v>5900</v>
      </c>
      <c r="EA68" s="190">
        <v>0</v>
      </c>
      <c r="EB68" s="190">
        <f t="shared" si="20"/>
        <v>5900</v>
      </c>
      <c r="EC68" s="191"/>
      <c r="ED68" s="192">
        <v>62</v>
      </c>
      <c r="EE68" s="193" t="s">
        <v>52</v>
      </c>
      <c r="EF68" s="190">
        <v>0</v>
      </c>
      <c r="EG68" s="190">
        <v>0</v>
      </c>
      <c r="EH68" s="190">
        <v>0</v>
      </c>
      <c r="EI68" s="190">
        <f t="shared" si="21"/>
        <v>0</v>
      </c>
      <c r="EJ68" s="191"/>
      <c r="EK68" s="192">
        <v>62</v>
      </c>
      <c r="EL68" s="193" t="s">
        <v>52</v>
      </c>
      <c r="EM68" s="190">
        <v>0</v>
      </c>
      <c r="EN68" s="190">
        <v>0</v>
      </c>
      <c r="EO68" s="190">
        <v>0</v>
      </c>
      <c r="EP68" s="190">
        <f t="shared" si="22"/>
        <v>0</v>
      </c>
      <c r="EQ68" s="191"/>
      <c r="ER68" s="192">
        <v>62</v>
      </c>
      <c r="ES68" s="193" t="s">
        <v>52</v>
      </c>
      <c r="ET68" s="190">
        <v>0</v>
      </c>
      <c r="EU68" s="190">
        <v>0</v>
      </c>
      <c r="EV68" s="190">
        <v>0</v>
      </c>
      <c r="EW68" s="190">
        <f t="shared" si="23"/>
        <v>0</v>
      </c>
      <c r="EX68" s="191"/>
      <c r="EY68" s="192">
        <v>62</v>
      </c>
      <c r="EZ68" s="193" t="s">
        <v>52</v>
      </c>
      <c r="FA68" s="190">
        <v>0</v>
      </c>
      <c r="FB68" s="190">
        <v>0</v>
      </c>
      <c r="FC68" s="190">
        <v>0</v>
      </c>
      <c r="FD68" s="190">
        <f t="shared" si="24"/>
        <v>0</v>
      </c>
      <c r="FE68" s="191"/>
      <c r="FF68" s="192">
        <v>62</v>
      </c>
      <c r="FG68" s="193" t="s">
        <v>52</v>
      </c>
      <c r="FH68" s="190">
        <v>0</v>
      </c>
      <c r="FI68" s="190">
        <v>0</v>
      </c>
      <c r="FJ68" s="190">
        <v>0</v>
      </c>
      <c r="FK68" s="190">
        <f t="shared" si="25"/>
        <v>0</v>
      </c>
      <c r="FL68" s="191"/>
      <c r="FM68" s="192">
        <v>62</v>
      </c>
      <c r="FN68" s="193" t="s">
        <v>52</v>
      </c>
      <c r="FO68" s="190">
        <v>0</v>
      </c>
      <c r="FP68" s="190">
        <v>0</v>
      </c>
      <c r="FQ68" s="190">
        <v>0</v>
      </c>
      <c r="FR68" s="190">
        <f t="shared" si="26"/>
        <v>0</v>
      </c>
      <c r="FS68" s="191"/>
      <c r="FT68" s="192">
        <v>62</v>
      </c>
      <c r="FU68" s="193" t="s">
        <v>52</v>
      </c>
      <c r="FV68" s="190">
        <v>0</v>
      </c>
      <c r="FW68" s="190">
        <v>0</v>
      </c>
      <c r="FX68" s="190">
        <v>0</v>
      </c>
      <c r="FY68" s="190">
        <f t="shared" si="27"/>
        <v>0</v>
      </c>
      <c r="FZ68" s="191"/>
      <c r="GA68" s="192">
        <v>62</v>
      </c>
      <c r="GB68" s="193" t="s">
        <v>52</v>
      </c>
      <c r="GC68" s="190">
        <v>0</v>
      </c>
      <c r="GD68" s="190">
        <v>0</v>
      </c>
      <c r="GE68" s="190">
        <v>0</v>
      </c>
      <c r="GF68" s="190">
        <f t="shared" si="28"/>
        <v>0</v>
      </c>
      <c r="GG68" s="191"/>
      <c r="GH68" s="192">
        <v>62</v>
      </c>
      <c r="GI68" s="193" t="s">
        <v>52</v>
      </c>
      <c r="GJ68" s="190">
        <v>0</v>
      </c>
      <c r="GK68" s="190">
        <v>0</v>
      </c>
      <c r="GL68" s="190">
        <v>0</v>
      </c>
      <c r="GM68" s="190">
        <f t="shared" si="29"/>
        <v>0</v>
      </c>
      <c r="GN68" s="191"/>
      <c r="GO68" s="192">
        <v>62</v>
      </c>
      <c r="GP68" s="193" t="s">
        <v>52</v>
      </c>
      <c r="GQ68" s="190">
        <v>0</v>
      </c>
      <c r="GR68" s="190">
        <v>0</v>
      </c>
      <c r="GS68" s="190">
        <v>0</v>
      </c>
      <c r="GT68" s="190">
        <f t="shared" si="30"/>
        <v>0</v>
      </c>
      <c r="GU68" s="191"/>
      <c r="GV68" s="192">
        <v>62</v>
      </c>
      <c r="GW68" s="193" t="s">
        <v>52</v>
      </c>
      <c r="GX68" s="190">
        <v>0</v>
      </c>
      <c r="GY68" s="190">
        <v>0</v>
      </c>
      <c r="GZ68" s="190">
        <v>0</v>
      </c>
      <c r="HA68" s="190">
        <f t="shared" si="31"/>
        <v>0</v>
      </c>
      <c r="HB68" s="191"/>
      <c r="HC68" s="192">
        <v>62</v>
      </c>
      <c r="HD68" s="193" t="s">
        <v>52</v>
      </c>
      <c r="HE68" s="190">
        <v>0</v>
      </c>
      <c r="HF68" s="190">
        <v>0</v>
      </c>
      <c r="HG68" s="190">
        <v>0</v>
      </c>
      <c r="HH68" s="190">
        <f t="shared" si="32"/>
        <v>0</v>
      </c>
      <c r="HI68" s="191"/>
      <c r="HJ68" s="192">
        <v>62</v>
      </c>
      <c r="HK68" s="193" t="s">
        <v>52</v>
      </c>
      <c r="HL68" s="190"/>
      <c r="HM68" s="190"/>
      <c r="HN68" s="190"/>
      <c r="HO68" s="190">
        <f t="shared" si="33"/>
        <v>0</v>
      </c>
      <c r="HP68" s="191"/>
      <c r="HQ68" s="192">
        <v>62</v>
      </c>
      <c r="HR68" s="193" t="s">
        <v>52</v>
      </c>
      <c r="HS68" s="190"/>
      <c r="HT68" s="190"/>
      <c r="HU68" s="190">
        <v>0</v>
      </c>
      <c r="HV68" s="190">
        <f t="shared" si="34"/>
        <v>0</v>
      </c>
      <c r="HW68" s="191"/>
      <c r="HX68" s="192">
        <v>62</v>
      </c>
      <c r="HY68" s="193" t="s">
        <v>52</v>
      </c>
      <c r="HZ68" s="190">
        <v>0</v>
      </c>
      <c r="IA68" s="190">
        <v>0</v>
      </c>
      <c r="IB68" s="190">
        <v>0</v>
      </c>
      <c r="IC68" s="190">
        <f t="shared" si="35"/>
        <v>0</v>
      </c>
      <c r="ID68" s="191"/>
      <c r="IE68" s="192">
        <v>62</v>
      </c>
      <c r="IF68" s="193" t="s">
        <v>52</v>
      </c>
      <c r="IG68" s="190">
        <v>0</v>
      </c>
      <c r="IH68" s="190">
        <v>0</v>
      </c>
      <c r="II68" s="190">
        <v>0</v>
      </c>
      <c r="IJ68" s="190">
        <f t="shared" si="36"/>
        <v>0</v>
      </c>
      <c r="IK68" s="191"/>
      <c r="IL68" s="192">
        <v>62</v>
      </c>
      <c r="IM68" s="193" t="s">
        <v>52</v>
      </c>
      <c r="IN68" s="190">
        <v>0</v>
      </c>
      <c r="IO68" s="190">
        <v>0</v>
      </c>
      <c r="IP68" s="190">
        <v>0</v>
      </c>
      <c r="IQ68" s="190">
        <f t="shared" si="37"/>
        <v>0</v>
      </c>
      <c r="IR68" s="191"/>
      <c r="IS68" s="192">
        <v>62</v>
      </c>
      <c r="IT68" s="193" t="s">
        <v>52</v>
      </c>
      <c r="IU68" s="190">
        <v>0</v>
      </c>
      <c r="IV68" s="190">
        <v>0</v>
      </c>
      <c r="IW68" s="190">
        <v>0</v>
      </c>
      <c r="IX68" s="190">
        <f t="shared" si="38"/>
        <v>0</v>
      </c>
      <c r="IY68" s="191"/>
      <c r="IZ68" s="192">
        <v>62</v>
      </c>
      <c r="JA68" s="193" t="s">
        <v>52</v>
      </c>
      <c r="JB68" s="190">
        <v>0</v>
      </c>
      <c r="JC68" s="190">
        <v>0</v>
      </c>
      <c r="JD68" s="190">
        <v>0</v>
      </c>
      <c r="JE68" s="190">
        <f t="shared" si="39"/>
        <v>0</v>
      </c>
      <c r="JF68" s="191"/>
      <c r="JG68" s="192">
        <v>62</v>
      </c>
      <c r="JH68" s="193" t="s">
        <v>52</v>
      </c>
      <c r="JI68" s="190">
        <v>0</v>
      </c>
      <c r="JJ68" s="190">
        <v>0</v>
      </c>
      <c r="JK68" s="190">
        <v>0</v>
      </c>
      <c r="JL68" s="190">
        <f t="shared" si="40"/>
        <v>0</v>
      </c>
      <c r="JM68" s="191"/>
      <c r="JN68" s="192">
        <v>62</v>
      </c>
      <c r="JO68" s="193" t="s">
        <v>52</v>
      </c>
      <c r="JP68" s="190">
        <v>0</v>
      </c>
      <c r="JQ68" s="190">
        <v>0</v>
      </c>
      <c r="JR68" s="190">
        <v>0</v>
      </c>
      <c r="JS68" s="190">
        <f t="shared" si="41"/>
        <v>0</v>
      </c>
      <c r="JT68" s="191"/>
      <c r="JU68" s="192">
        <v>62</v>
      </c>
      <c r="JV68" s="193" t="s">
        <v>52</v>
      </c>
      <c r="JW68" s="190">
        <v>0</v>
      </c>
      <c r="JX68" s="190">
        <v>0</v>
      </c>
      <c r="JY68" s="190">
        <v>0</v>
      </c>
      <c r="JZ68" s="190">
        <f t="shared" si="42"/>
        <v>0</v>
      </c>
      <c r="KA68" s="191"/>
      <c r="KB68" s="192">
        <v>62</v>
      </c>
      <c r="KC68" s="193" t="s">
        <v>52</v>
      </c>
      <c r="KD68" s="190">
        <v>0</v>
      </c>
      <c r="KE68" s="190">
        <v>0</v>
      </c>
      <c r="KF68" s="190">
        <v>0</v>
      </c>
      <c r="KG68" s="190">
        <f t="shared" si="43"/>
        <v>0</v>
      </c>
      <c r="KH68" s="191"/>
      <c r="KI68" s="192">
        <v>62</v>
      </c>
      <c r="KJ68" s="193" t="s">
        <v>52</v>
      </c>
      <c r="KK68" s="190">
        <v>0</v>
      </c>
      <c r="KL68" s="190">
        <v>0</v>
      </c>
      <c r="KM68" s="190">
        <v>0</v>
      </c>
      <c r="KN68" s="190">
        <f t="shared" si="44"/>
        <v>0</v>
      </c>
      <c r="KO68" s="191"/>
      <c r="KP68" s="192">
        <v>62</v>
      </c>
      <c r="KQ68" s="193" t="s">
        <v>52</v>
      </c>
      <c r="KR68" s="190">
        <v>0</v>
      </c>
      <c r="KS68" s="190">
        <v>0</v>
      </c>
      <c r="KT68" s="190">
        <v>0</v>
      </c>
      <c r="KU68" s="190">
        <f t="shared" si="45"/>
        <v>0</v>
      </c>
      <c r="KV68" s="191"/>
      <c r="KW68" s="192">
        <v>62</v>
      </c>
      <c r="KX68" s="193" t="s">
        <v>52</v>
      </c>
      <c r="KY68" s="190">
        <v>0</v>
      </c>
      <c r="KZ68" s="190">
        <v>0</v>
      </c>
      <c r="LA68" s="190">
        <v>0</v>
      </c>
      <c r="LB68" s="190">
        <f t="shared" si="46"/>
        <v>0</v>
      </c>
      <c r="LC68" s="191"/>
      <c r="LD68" s="192">
        <v>62</v>
      </c>
      <c r="LE68" s="193" t="s">
        <v>52</v>
      </c>
      <c r="LF68" s="190">
        <v>0</v>
      </c>
      <c r="LG68" s="190">
        <v>0</v>
      </c>
      <c r="LH68" s="190">
        <v>0</v>
      </c>
      <c r="LI68" s="190">
        <f t="shared" si="47"/>
        <v>0</v>
      </c>
      <c r="LJ68" s="191"/>
      <c r="LK68" s="192">
        <v>62</v>
      </c>
      <c r="LL68" s="193" t="s">
        <v>52</v>
      </c>
      <c r="LM68" s="190">
        <v>0</v>
      </c>
      <c r="LN68" s="190">
        <v>0</v>
      </c>
      <c r="LO68" s="190">
        <v>0</v>
      </c>
      <c r="LP68" s="190">
        <f t="shared" si="48"/>
        <v>0</v>
      </c>
      <c r="LQ68" s="191"/>
      <c r="LR68" s="192">
        <v>62</v>
      </c>
      <c r="LS68" s="193" t="s">
        <v>52</v>
      </c>
      <c r="LT68" s="190">
        <v>0</v>
      </c>
      <c r="LU68" s="190">
        <v>0</v>
      </c>
      <c r="LV68" s="190">
        <v>0</v>
      </c>
      <c r="LW68" s="190">
        <f t="shared" si="49"/>
        <v>0</v>
      </c>
      <c r="LX68" s="191"/>
      <c r="LY68" s="192">
        <v>62</v>
      </c>
      <c r="LZ68" s="193" t="s">
        <v>52</v>
      </c>
      <c r="MA68" s="190">
        <v>0</v>
      </c>
      <c r="MB68" s="190">
        <v>0</v>
      </c>
      <c r="MC68" s="190">
        <v>0</v>
      </c>
      <c r="MD68" s="190">
        <f t="shared" si="50"/>
        <v>0</v>
      </c>
      <c r="ME68" s="191"/>
      <c r="MF68" s="192">
        <v>62</v>
      </c>
      <c r="MG68" s="193" t="s">
        <v>52</v>
      </c>
      <c r="MH68" s="190">
        <v>0</v>
      </c>
      <c r="MI68" s="190">
        <v>0</v>
      </c>
      <c r="MJ68" s="190">
        <v>0</v>
      </c>
      <c r="MK68" s="190">
        <f t="shared" si="51"/>
        <v>0</v>
      </c>
      <c r="ML68" s="191"/>
      <c r="MM68" s="192">
        <v>62</v>
      </c>
      <c r="MN68" s="193" t="s">
        <v>52</v>
      </c>
      <c r="MO68" s="190">
        <v>0</v>
      </c>
      <c r="MP68" s="190">
        <v>0</v>
      </c>
      <c r="MQ68" s="190">
        <v>0</v>
      </c>
      <c r="MR68" s="190">
        <f t="shared" si="52"/>
        <v>0</v>
      </c>
      <c r="MS68" s="191"/>
      <c r="MT68" s="192">
        <v>62</v>
      </c>
      <c r="MU68" s="193" t="s">
        <v>52</v>
      </c>
      <c r="MV68" s="190">
        <v>0</v>
      </c>
      <c r="MW68" s="190">
        <v>0</v>
      </c>
      <c r="MX68" s="190">
        <v>0</v>
      </c>
      <c r="MY68" s="190">
        <f t="shared" si="53"/>
        <v>0</v>
      </c>
      <c r="MZ68" s="191"/>
      <c r="NA68" s="192">
        <v>62</v>
      </c>
      <c r="NB68" s="193" t="s">
        <v>52</v>
      </c>
      <c r="NC68" s="190">
        <v>0</v>
      </c>
      <c r="ND68" s="190">
        <f t="shared" si="54"/>
        <v>18950</v>
      </c>
      <c r="NE68" s="190">
        <f t="shared" si="0"/>
        <v>0</v>
      </c>
      <c r="NF68" s="190">
        <f t="shared" si="1"/>
        <v>18950</v>
      </c>
      <c r="NG68" s="9"/>
    </row>
    <row r="69" spans="1:371" ht="15.75" hidden="1">
      <c r="A69" s="280" t="s">
        <v>53</v>
      </c>
      <c r="B69" s="280"/>
      <c r="C69" s="195">
        <f>SUM(C7:C68)</f>
        <v>0</v>
      </c>
      <c r="D69" s="195">
        <f>SUM(D7:D68)</f>
        <v>0</v>
      </c>
      <c r="E69" s="195">
        <f>SUM(E7:E68)</f>
        <v>0</v>
      </c>
      <c r="F69" s="195">
        <f>SUM(F7:F68)</f>
        <v>0</v>
      </c>
      <c r="G69" s="191"/>
      <c r="H69" s="280" t="s">
        <v>53</v>
      </c>
      <c r="I69" s="280"/>
      <c r="J69" s="195">
        <f>SUM(J7:J68)</f>
        <v>1701062</v>
      </c>
      <c r="K69" s="195">
        <f>SUM(K7:K68)</f>
        <v>1006024800</v>
      </c>
      <c r="L69" s="195">
        <f>SUM(L7:L68)</f>
        <v>0</v>
      </c>
      <c r="M69" s="195">
        <f>SUM(M7:M68)</f>
        <v>1006024800</v>
      </c>
      <c r="N69" s="191"/>
      <c r="O69" s="280" t="s">
        <v>53</v>
      </c>
      <c r="P69" s="280"/>
      <c r="Q69" s="195">
        <f>SUM(Q7:Q68)</f>
        <v>87000</v>
      </c>
      <c r="R69" s="195">
        <f>SUM(R7:R68)</f>
        <v>26100000</v>
      </c>
      <c r="S69" s="195">
        <f>SUM(S7:S68)</f>
        <v>0</v>
      </c>
      <c r="T69" s="195">
        <f>SUM(T7:T68)</f>
        <v>26100000</v>
      </c>
      <c r="U69" s="191"/>
      <c r="V69" s="280" t="s">
        <v>53</v>
      </c>
      <c r="W69" s="280"/>
      <c r="X69" s="195">
        <f>SUM(X7:X68)</f>
        <v>1600000</v>
      </c>
      <c r="Y69" s="195">
        <f>SUM(Y7:Y68)</f>
        <v>400000000</v>
      </c>
      <c r="Z69" s="195">
        <f>SUM(Z7:Z68)</f>
        <v>0</v>
      </c>
      <c r="AA69" s="195">
        <f>SUM(AA7:AA68)</f>
        <v>400000000</v>
      </c>
      <c r="AB69" s="191"/>
      <c r="AC69" s="280" t="s">
        <v>53</v>
      </c>
      <c r="AD69" s="280"/>
      <c r="AE69" s="195">
        <f>SUM(AE7:AE68)</f>
        <v>21000</v>
      </c>
      <c r="AF69" s="195">
        <f>SUM(AF7:AF68)</f>
        <v>4200000</v>
      </c>
      <c r="AG69" s="195">
        <f>SUM(AG7:AG68)</f>
        <v>0</v>
      </c>
      <c r="AH69" s="195">
        <f>SUM(AH7:AH68)</f>
        <v>4200000</v>
      </c>
      <c r="AI69" s="191"/>
      <c r="AJ69" s="280" t="s">
        <v>53</v>
      </c>
      <c r="AK69" s="280"/>
      <c r="AL69" s="195">
        <f>SUM(AL7:AL68)</f>
        <v>14280</v>
      </c>
      <c r="AM69" s="195">
        <f>SUM(AM7:AM68)</f>
        <v>2142000</v>
      </c>
      <c r="AN69" s="195">
        <f>SUM(AN7:AN68)</f>
        <v>0</v>
      </c>
      <c r="AO69" s="195">
        <f>SUM(AO7:AO68)</f>
        <v>2142000</v>
      </c>
      <c r="AP69" s="191"/>
      <c r="AQ69" s="280" t="s">
        <v>53</v>
      </c>
      <c r="AR69" s="280"/>
      <c r="AS69" s="210">
        <f>SUM(AS7:AS68)</f>
        <v>87000</v>
      </c>
      <c r="AT69" s="195">
        <f>SUM(AT7:AT68)</f>
        <v>17400000</v>
      </c>
      <c r="AU69" s="195">
        <f>SUM(AU7:AU68)</f>
        <v>0</v>
      </c>
      <c r="AV69" s="195">
        <f>SUM(AV7:AV68)</f>
        <v>17400000</v>
      </c>
      <c r="AW69" s="191"/>
      <c r="AX69" s="280" t="s">
        <v>53</v>
      </c>
      <c r="AY69" s="280"/>
      <c r="AZ69" s="195">
        <f>SUM(AZ7:AZ68)</f>
        <v>48933</v>
      </c>
      <c r="BA69" s="195">
        <f>SUM(BA7:BA68)</f>
        <v>4893300</v>
      </c>
      <c r="BB69" s="195">
        <f>SUM(BB7:BB68)</f>
        <v>0</v>
      </c>
      <c r="BC69" s="195">
        <f>SUM(BC7:BC68)</f>
        <v>4893300</v>
      </c>
      <c r="BD69" s="191"/>
      <c r="BE69" s="280" t="s">
        <v>53</v>
      </c>
      <c r="BF69" s="280"/>
      <c r="BG69" s="195">
        <f>SUM(BG7:BG68)</f>
        <v>87000</v>
      </c>
      <c r="BH69" s="195">
        <f>SUM(BH7:BH68)</f>
        <v>26100000</v>
      </c>
      <c r="BI69" s="195">
        <f>SUM(BI7:BI68)</f>
        <v>0</v>
      </c>
      <c r="BJ69" s="195">
        <f>SUM(BJ7:BJ68)</f>
        <v>26100000</v>
      </c>
      <c r="BK69" s="191"/>
      <c r="BL69" s="280" t="s">
        <v>53</v>
      </c>
      <c r="BM69" s="280"/>
      <c r="BN69" s="195">
        <f>SUM(BN7:BN68)</f>
        <v>2915574</v>
      </c>
      <c r="BO69" s="195">
        <f>SUM(BO7:BO68)</f>
        <v>762153300</v>
      </c>
      <c r="BP69" s="195">
        <f>SUM(BP7:BP68)</f>
        <v>21294714</v>
      </c>
      <c r="BQ69" s="195">
        <f>SUM(BQ7:BQ68)</f>
        <v>783448014</v>
      </c>
      <c r="BR69" s="191"/>
      <c r="BS69" s="280" t="s">
        <v>53</v>
      </c>
      <c r="BT69" s="280"/>
      <c r="BU69" s="195">
        <f>SUM(BU7:BU68)</f>
        <v>18996</v>
      </c>
      <c r="BV69" s="195">
        <f>SUM(BV7:BV68)</f>
        <v>4749000</v>
      </c>
      <c r="BW69" s="195">
        <f>SUM(BW7:BW68)</f>
        <v>0</v>
      </c>
      <c r="BX69" s="195">
        <f>SUM(BX7:BX68)</f>
        <v>4749000</v>
      </c>
      <c r="BY69" s="191"/>
      <c r="BZ69" s="280" t="s">
        <v>53</v>
      </c>
      <c r="CA69" s="280"/>
      <c r="CB69" s="195">
        <f>SUM(CB7:CB68)</f>
        <v>82847</v>
      </c>
      <c r="CC69" s="195">
        <f>SUM(CC7:CC68)</f>
        <v>16569400</v>
      </c>
      <c r="CD69" s="195">
        <f>SUM(CD7:CD68)</f>
        <v>0</v>
      </c>
      <c r="CE69" s="195">
        <f>SUM(CE7:CE68)</f>
        <v>16569400</v>
      </c>
      <c r="CF69" s="191"/>
      <c r="CG69" s="280" t="s">
        <v>53</v>
      </c>
      <c r="CH69" s="280"/>
      <c r="CI69" s="195">
        <f>SUM(CI7:CI68)</f>
        <v>82847</v>
      </c>
      <c r="CJ69" s="195">
        <f>SUM(CJ7:CJ68)</f>
        <v>16569400</v>
      </c>
      <c r="CK69" s="195">
        <f>SUM(CK7:CK68)</f>
        <v>0</v>
      </c>
      <c r="CL69" s="195">
        <f>SUM(CL7:CL68)</f>
        <v>16569400</v>
      </c>
      <c r="CM69" s="191"/>
      <c r="CN69" s="280" t="s">
        <v>53</v>
      </c>
      <c r="CO69" s="280"/>
      <c r="CP69" s="195">
        <f>SUM(CP7:CP68)</f>
        <v>82847</v>
      </c>
      <c r="CQ69" s="195">
        <f>SUM(CQ7:CQ68)</f>
        <v>37281150</v>
      </c>
      <c r="CR69" s="195">
        <f>SUM(CR7:CR68)</f>
        <v>0</v>
      </c>
      <c r="CS69" s="195">
        <f>SUM(CS7:CS68)</f>
        <v>37281150</v>
      </c>
      <c r="CT69" s="191"/>
      <c r="CU69" s="280" t="s">
        <v>53</v>
      </c>
      <c r="CV69" s="280"/>
      <c r="CW69" s="195">
        <f>SUM(CW7:CW68)</f>
        <v>180000</v>
      </c>
      <c r="CX69" s="195">
        <f>SUM(CX7:CX68)</f>
        <v>27000000</v>
      </c>
      <c r="CY69" s="195">
        <f>SUM(CY7:CY68)</f>
        <v>0</v>
      </c>
      <c r="CZ69" s="195">
        <f>SUM(CZ7:CZ68)</f>
        <v>27000000</v>
      </c>
      <c r="DA69" s="191"/>
      <c r="DB69" s="280" t="s">
        <v>53</v>
      </c>
      <c r="DC69" s="280"/>
      <c r="DD69" s="195">
        <f>SUM(DD7:DD68)</f>
        <v>5000</v>
      </c>
      <c r="DE69" s="195">
        <f>SUM(DE7:DE68)</f>
        <v>750000</v>
      </c>
      <c r="DF69" s="195">
        <f>SUM(DF7:DF68)</f>
        <v>0</v>
      </c>
      <c r="DG69" s="195">
        <f>SUM(DG7:DG68)</f>
        <v>750000</v>
      </c>
      <c r="DH69" s="191"/>
      <c r="DI69" s="280" t="s">
        <v>53</v>
      </c>
      <c r="DJ69" s="280"/>
      <c r="DK69" s="195">
        <f>SUM(DK7:DK68)</f>
        <v>14100</v>
      </c>
      <c r="DL69" s="195">
        <f>SUM(DL7:DL68)</f>
        <v>7050000</v>
      </c>
      <c r="DM69" s="195">
        <f>SUM(DM7:DM68)</f>
        <v>0</v>
      </c>
      <c r="DN69" s="195">
        <f>SUM(DN7:DN68)</f>
        <v>7050000</v>
      </c>
      <c r="DO69" s="191"/>
      <c r="DP69" s="280" t="s">
        <v>53</v>
      </c>
      <c r="DQ69" s="280"/>
      <c r="DR69" s="195">
        <f>SUM(DR7:DR68)</f>
        <v>30000</v>
      </c>
      <c r="DS69" s="195">
        <f>SUM(DS7:DS68)</f>
        <v>30000000</v>
      </c>
      <c r="DT69" s="195">
        <f>SUM(DT7:DT68)</f>
        <v>0</v>
      </c>
      <c r="DU69" s="195">
        <f>SUM(DU7:DU68)</f>
        <v>30000000</v>
      </c>
      <c r="DV69" s="191"/>
      <c r="DW69" s="280" t="s">
        <v>53</v>
      </c>
      <c r="DX69" s="280"/>
      <c r="DY69" s="195">
        <f>SUM(DY7:DY68)</f>
        <v>100000</v>
      </c>
      <c r="DZ69" s="195">
        <f>SUM(DZ7:DZ68)</f>
        <v>10000000</v>
      </c>
      <c r="EA69" s="195">
        <f>SUM(EA7:EA68)</f>
        <v>0</v>
      </c>
      <c r="EB69" s="195">
        <f>SUM(EB7:EB68)</f>
        <v>10000000</v>
      </c>
      <c r="EC69" s="191"/>
      <c r="ED69" s="280" t="s">
        <v>53</v>
      </c>
      <c r="EE69" s="280"/>
      <c r="EF69" s="195">
        <f>SUM(EF7:EF68)</f>
        <v>4320</v>
      </c>
      <c r="EG69" s="195">
        <f>SUM(EG7:EG68)</f>
        <v>1728000</v>
      </c>
      <c r="EH69" s="195">
        <f>SUM(EH7:EH68)</f>
        <v>0</v>
      </c>
      <c r="EI69" s="195">
        <f>SUM(EI7:EI68)</f>
        <v>1728000</v>
      </c>
      <c r="EJ69" s="191"/>
      <c r="EK69" s="280" t="s">
        <v>53</v>
      </c>
      <c r="EL69" s="280"/>
      <c r="EM69" s="195">
        <f>SUM(EM7:EM68)</f>
        <v>0</v>
      </c>
      <c r="EN69" s="195">
        <f>SUM(EN7:EN68)</f>
        <v>12170000</v>
      </c>
      <c r="EO69" s="195">
        <f>SUM(EO7:EO68)</f>
        <v>3796533.333333333</v>
      </c>
      <c r="EP69" s="195">
        <f>SUM(EP7:EP68)</f>
        <v>15966533.333333334</v>
      </c>
      <c r="EQ69" s="191"/>
      <c r="ER69" s="280" t="s">
        <v>53</v>
      </c>
      <c r="ES69" s="280"/>
      <c r="ET69" s="195">
        <f>SUM(ET7:ET68)</f>
        <v>0</v>
      </c>
      <c r="EU69" s="195">
        <f>SUM(EU7:EU68)</f>
        <v>0</v>
      </c>
      <c r="EV69" s="195">
        <f>SUM(EV7:EV68)</f>
        <v>0</v>
      </c>
      <c r="EW69" s="195">
        <f>SUM(EW7:EW68)</f>
        <v>0</v>
      </c>
      <c r="EX69" s="191"/>
      <c r="EY69" s="280" t="s">
        <v>53</v>
      </c>
      <c r="EZ69" s="280"/>
      <c r="FA69" s="195">
        <f>SUM(FA7:FA68)</f>
        <v>0</v>
      </c>
      <c r="FB69" s="195">
        <f>SUM(FB7:FB68)</f>
        <v>0</v>
      </c>
      <c r="FC69" s="195">
        <f>SUM(FC7:FC68)</f>
        <v>0</v>
      </c>
      <c r="FD69" s="195">
        <f>SUM(FD7:FD68)</f>
        <v>0</v>
      </c>
      <c r="FE69" s="191"/>
      <c r="FF69" s="280" t="s">
        <v>53</v>
      </c>
      <c r="FG69" s="280"/>
      <c r="FH69" s="195">
        <f>SUM(FH7:FH68)</f>
        <v>0</v>
      </c>
      <c r="FI69" s="195">
        <f>SUM(FI7:FI68)</f>
        <v>0</v>
      </c>
      <c r="FJ69" s="195">
        <f>SUM(FJ7:FJ68)</f>
        <v>0</v>
      </c>
      <c r="FK69" s="195">
        <f>SUM(FK7:FK68)</f>
        <v>0</v>
      </c>
      <c r="FL69" s="191"/>
      <c r="FM69" s="280" t="s">
        <v>53</v>
      </c>
      <c r="FN69" s="280"/>
      <c r="FO69" s="195">
        <f>SUM(FO7:FO68)</f>
        <v>116076870</v>
      </c>
      <c r="FP69" s="195">
        <f>SUM(FP7:FP68)</f>
        <v>10335000</v>
      </c>
      <c r="FQ69" s="195">
        <f>SUM(FQ7:FQ68)</f>
        <v>7786894</v>
      </c>
      <c r="FR69" s="195">
        <f>SUM(FR7:FR68)</f>
        <v>18121894</v>
      </c>
      <c r="FS69" s="191"/>
      <c r="FT69" s="280" t="s">
        <v>53</v>
      </c>
      <c r="FU69" s="280"/>
      <c r="FV69" s="195">
        <f>SUM(FV7:FV68)</f>
        <v>18000</v>
      </c>
      <c r="FW69" s="195">
        <f>SUM(FW7:FW68)</f>
        <v>4500000</v>
      </c>
      <c r="FX69" s="195">
        <f>SUM(FX7:FX68)</f>
        <v>562500</v>
      </c>
      <c r="FY69" s="195">
        <f>SUM(FY7:FY68)</f>
        <v>5062500</v>
      </c>
      <c r="FZ69" s="191"/>
      <c r="GA69" s="280" t="s">
        <v>53</v>
      </c>
      <c r="GB69" s="280"/>
      <c r="GC69" s="195">
        <f>SUM(GC7:GC68)</f>
        <v>10800</v>
      </c>
      <c r="GD69" s="195">
        <f>SUM(GD7:GD68)</f>
        <v>4320000</v>
      </c>
      <c r="GE69" s="195">
        <f>SUM(GE7:GE68)</f>
        <v>540000</v>
      </c>
      <c r="GF69" s="195">
        <f>SUM(GF7:GF68)</f>
        <v>4860000</v>
      </c>
      <c r="GG69" s="191"/>
      <c r="GH69" s="280" t="s">
        <v>53</v>
      </c>
      <c r="GI69" s="280"/>
      <c r="GJ69" s="195">
        <f>SUM(GJ7:GJ68)</f>
        <v>7200</v>
      </c>
      <c r="GK69" s="195">
        <f>SUM(GK7:GK68)</f>
        <v>4320000</v>
      </c>
      <c r="GL69" s="195">
        <f>SUM(GL7:GL68)</f>
        <v>540000</v>
      </c>
      <c r="GM69" s="195">
        <f>SUM(GM7:GM68)</f>
        <v>4860000</v>
      </c>
      <c r="GN69" s="191"/>
      <c r="GO69" s="280" t="s">
        <v>53</v>
      </c>
      <c r="GP69" s="280"/>
      <c r="GQ69" s="195">
        <f>SUM(GQ7:GQ68)</f>
        <v>17820</v>
      </c>
      <c r="GR69" s="195">
        <f>SUM(GR7:GR68)</f>
        <v>1782000</v>
      </c>
      <c r="GS69" s="195">
        <f>SUM(GS7:GS68)</f>
        <v>0</v>
      </c>
      <c r="GT69" s="195">
        <f>SUM(GT7:GT68)</f>
        <v>1782000</v>
      </c>
      <c r="GU69" s="191"/>
      <c r="GV69" s="280" t="s">
        <v>53</v>
      </c>
      <c r="GW69" s="280"/>
      <c r="GX69" s="195">
        <f>SUM(GX7:GX68)</f>
        <v>0</v>
      </c>
      <c r="GY69" s="195">
        <f>SUM(GY7:GY68)</f>
        <v>155000</v>
      </c>
      <c r="GZ69" s="195">
        <f>SUM(GZ7:GZ68)</f>
        <v>0</v>
      </c>
      <c r="HA69" s="195">
        <f>SUM(HA7:HA68)</f>
        <v>155000</v>
      </c>
      <c r="HB69" s="191"/>
      <c r="HC69" s="280" t="s">
        <v>53</v>
      </c>
      <c r="HD69" s="280"/>
      <c r="HE69" s="195">
        <f>SUM(HE7:HE68)</f>
        <v>85000</v>
      </c>
      <c r="HF69" s="195">
        <f>SUM(HF7:HF68)</f>
        <v>663000000</v>
      </c>
      <c r="HG69" s="195">
        <f>SUM(HG7:HG68)</f>
        <v>0</v>
      </c>
      <c r="HH69" s="195">
        <f>SUM(HH7:HH68)</f>
        <v>663000000</v>
      </c>
      <c r="HI69" s="191"/>
      <c r="HJ69" s="280" t="s">
        <v>53</v>
      </c>
      <c r="HK69" s="280"/>
      <c r="HL69" s="195">
        <f>SUM(HL7:HL68)</f>
        <v>0</v>
      </c>
      <c r="HM69" s="195">
        <f>SUM(HM7:HM68)</f>
        <v>0</v>
      </c>
      <c r="HN69" s="195">
        <f>SUM(HN7:HN68)</f>
        <v>0</v>
      </c>
      <c r="HO69" s="195">
        <f>SUM(HO7:HO68)</f>
        <v>0</v>
      </c>
      <c r="HP69" s="191"/>
      <c r="HQ69" s="280" t="s">
        <v>53</v>
      </c>
      <c r="HR69" s="280"/>
      <c r="HS69" s="195">
        <f>SUM(HS7:HS68)</f>
        <v>0</v>
      </c>
      <c r="HT69" s="195">
        <f>SUM(HT7:HT68)</f>
        <v>0</v>
      </c>
      <c r="HU69" s="195">
        <f>SUM(HU7:HU68)</f>
        <v>0</v>
      </c>
      <c r="HV69" s="195">
        <f>SUM(HV7:HV68)</f>
        <v>0</v>
      </c>
      <c r="HW69" s="191"/>
      <c r="HX69" s="280" t="s">
        <v>53</v>
      </c>
      <c r="HY69" s="280"/>
      <c r="HZ69" s="195">
        <f>SUM(HZ7:HZ68)</f>
        <v>2136</v>
      </c>
      <c r="IA69" s="195">
        <f>SUM(IA7:IA68)</f>
        <v>10680000</v>
      </c>
      <c r="IB69" s="195">
        <f>SUM(IB7:IB68)</f>
        <v>0</v>
      </c>
      <c r="IC69" s="195">
        <f>SUM(IC7:IC68)</f>
        <v>10680000</v>
      </c>
      <c r="ID69" s="191"/>
      <c r="IE69" s="280" t="s">
        <v>53</v>
      </c>
      <c r="IF69" s="280"/>
      <c r="IG69" s="195">
        <f>SUM(IG7:IG68)</f>
        <v>4470</v>
      </c>
      <c r="IH69" s="195">
        <f>SUM(IH7:IH68)</f>
        <v>268200000</v>
      </c>
      <c r="II69" s="195">
        <f>SUM(II7:II68)</f>
        <v>0</v>
      </c>
      <c r="IJ69" s="195">
        <f>SUM(IJ7:IJ68)</f>
        <v>268200000</v>
      </c>
      <c r="IK69" s="191"/>
      <c r="IL69" s="280" t="s">
        <v>53</v>
      </c>
      <c r="IM69" s="280"/>
      <c r="IN69" s="195">
        <f>SUM(IN7:IN68)</f>
        <v>87611</v>
      </c>
      <c r="IO69" s="195">
        <f>SUM(IO7:IO68)</f>
        <v>87611000</v>
      </c>
      <c r="IP69" s="195">
        <f>SUM(IP7:IP68)</f>
        <v>0</v>
      </c>
      <c r="IQ69" s="195">
        <f>SUM(IQ7:IQ68)</f>
        <v>87611000</v>
      </c>
      <c r="IR69" s="191"/>
      <c r="IS69" s="280" t="s">
        <v>53</v>
      </c>
      <c r="IT69" s="280"/>
      <c r="IU69" s="195">
        <f>SUM(IU7:IU68)</f>
        <v>534</v>
      </c>
      <c r="IV69" s="195">
        <f>SUM(IV7:IV68)</f>
        <v>1869000</v>
      </c>
      <c r="IW69" s="195">
        <f>SUM(IW7:IW68)</f>
        <v>0</v>
      </c>
      <c r="IX69" s="195">
        <f>SUM(IX7:IX68)</f>
        <v>1869000</v>
      </c>
      <c r="IY69" s="191"/>
      <c r="IZ69" s="280" t="s">
        <v>53</v>
      </c>
      <c r="JA69" s="280"/>
      <c r="JB69" s="195">
        <f>SUM(JB7:JB68)</f>
        <v>110690</v>
      </c>
      <c r="JC69" s="195">
        <f>SUM(JC7:JC68)</f>
        <v>199242000</v>
      </c>
      <c r="JD69" s="195">
        <f>SUM(JD7:JD68)</f>
        <v>8065850</v>
      </c>
      <c r="JE69" s="195">
        <f>SUM(JE7:JE68)</f>
        <v>207307850</v>
      </c>
      <c r="JF69" s="191"/>
      <c r="JG69" s="280" t="s">
        <v>53</v>
      </c>
      <c r="JH69" s="280"/>
      <c r="JI69" s="195">
        <f>SUM(JI7:JI68)</f>
        <v>0</v>
      </c>
      <c r="JJ69" s="195">
        <f>SUM(JJ7:JJ68)</f>
        <v>0</v>
      </c>
      <c r="JK69" s="195">
        <f>SUM(JK7:JK68)</f>
        <v>0</v>
      </c>
      <c r="JL69" s="195">
        <f>SUM(JL7:JL68)</f>
        <v>0</v>
      </c>
      <c r="JM69" s="191"/>
      <c r="JN69" s="280" t="s">
        <v>53</v>
      </c>
      <c r="JO69" s="280"/>
      <c r="JP69" s="195">
        <f>SUM(JP7:JP68)</f>
        <v>0</v>
      </c>
      <c r="JQ69" s="195">
        <f>SUM(JQ7:JQ68)</f>
        <v>294104000</v>
      </c>
      <c r="JR69" s="195">
        <f>SUM(JR7:JR68)</f>
        <v>0</v>
      </c>
      <c r="JS69" s="195">
        <f>SUM(JS7:JS68)</f>
        <v>294104000</v>
      </c>
      <c r="JT69" s="191"/>
      <c r="JU69" s="280" t="s">
        <v>53</v>
      </c>
      <c r="JV69" s="280"/>
      <c r="JW69" s="195">
        <f>SUM(JW7:JW68)</f>
        <v>17280</v>
      </c>
      <c r="JX69" s="195">
        <f>SUM(JX7:JX68)</f>
        <v>7776000</v>
      </c>
      <c r="JY69" s="195">
        <f>SUM(JY7:JY68)</f>
        <v>0</v>
      </c>
      <c r="JZ69" s="195">
        <f>SUM(JZ7:JZ68)</f>
        <v>7776000</v>
      </c>
      <c r="KA69" s="191"/>
      <c r="KB69" s="280" t="s">
        <v>53</v>
      </c>
      <c r="KC69" s="280"/>
      <c r="KD69" s="195">
        <f>SUM(KD7:KD68)</f>
        <v>101612.80333297519</v>
      </c>
      <c r="KE69" s="195">
        <f>SUM(KE7:KE68)</f>
        <v>600000000</v>
      </c>
      <c r="KF69" s="195">
        <f>SUM(KF7:KF68)</f>
        <v>24550000</v>
      </c>
      <c r="KG69" s="195">
        <f>SUM(KG7:KG68)</f>
        <v>624550000</v>
      </c>
      <c r="KH69" s="191"/>
      <c r="KI69" s="280" t="s">
        <v>53</v>
      </c>
      <c r="KJ69" s="280"/>
      <c r="KK69" s="195">
        <f>SUM(KK7:KK68)</f>
        <v>0</v>
      </c>
      <c r="KL69" s="195">
        <f>SUM(KL7:KL68)</f>
        <v>0</v>
      </c>
      <c r="KM69" s="195">
        <f>SUM(KM7:KM68)</f>
        <v>0</v>
      </c>
      <c r="KN69" s="195">
        <f>SUM(KN7:KN68)</f>
        <v>0</v>
      </c>
      <c r="KO69" s="191"/>
      <c r="KP69" s="280" t="s">
        <v>53</v>
      </c>
      <c r="KQ69" s="280"/>
      <c r="KR69" s="195">
        <f>SUM(KR7:KR68)</f>
        <v>38</v>
      </c>
      <c r="KS69" s="195">
        <f>SUM(KS7:KS68)</f>
        <v>1216986</v>
      </c>
      <c r="KT69" s="195">
        <f>SUM(KT7:KT68)</f>
        <v>0</v>
      </c>
      <c r="KU69" s="195">
        <f>SUM(KU7:KU68)</f>
        <v>1216986</v>
      </c>
      <c r="KV69" s="191"/>
      <c r="KW69" s="280" t="s">
        <v>53</v>
      </c>
      <c r="KX69" s="280"/>
      <c r="KY69" s="195">
        <f>SUM(KY7:KY68)</f>
        <v>85</v>
      </c>
      <c r="KZ69" s="195">
        <f>SUM(KZ7:KZ68)</f>
        <v>4411850</v>
      </c>
      <c r="LA69" s="195">
        <f>SUM(LA7:LA68)</f>
        <v>0</v>
      </c>
      <c r="LB69" s="195">
        <f>SUM(LB7:LB68)</f>
        <v>4411850</v>
      </c>
      <c r="LC69" s="191"/>
      <c r="LD69" s="280" t="s">
        <v>53</v>
      </c>
      <c r="LE69" s="280"/>
      <c r="LF69" s="195">
        <f>SUM(LF7:LF68)</f>
        <v>0</v>
      </c>
      <c r="LG69" s="195">
        <f>SUM(LG7:LG68)</f>
        <v>2500000</v>
      </c>
      <c r="LH69" s="195">
        <f>SUM(LH7:LH68)</f>
        <v>0</v>
      </c>
      <c r="LI69" s="195">
        <f>SUM(LI7:LI68)</f>
        <v>2500000</v>
      </c>
      <c r="LJ69" s="191"/>
      <c r="LK69" s="280" t="s">
        <v>53</v>
      </c>
      <c r="LL69" s="280"/>
      <c r="LM69" s="195">
        <f>SUM(LM7:LM68)</f>
        <v>0</v>
      </c>
      <c r="LN69" s="195">
        <f>SUM(LN7:LN68)</f>
        <v>0</v>
      </c>
      <c r="LO69" s="195">
        <f>SUM(LO7:LO68)</f>
        <v>0</v>
      </c>
      <c r="LP69" s="195">
        <f>SUM(LP7:LP68)</f>
        <v>0</v>
      </c>
      <c r="LQ69" s="191"/>
      <c r="LR69" s="280" t="s">
        <v>53</v>
      </c>
      <c r="LS69" s="280"/>
      <c r="LT69" s="195">
        <f>SUM(LT7:LT68)</f>
        <v>1438</v>
      </c>
      <c r="LU69" s="195">
        <f>SUM(LU7:LU68)</f>
        <v>48800000.400000006</v>
      </c>
      <c r="LV69" s="195">
        <f>SUM(LV7:LV68)</f>
        <v>223376900</v>
      </c>
      <c r="LW69" s="195">
        <f>SUM(LW7:LW68)</f>
        <v>272176900.40000004</v>
      </c>
      <c r="LX69" s="191"/>
      <c r="LY69" s="280" t="s">
        <v>53</v>
      </c>
      <c r="LZ69" s="280"/>
      <c r="MA69" s="195">
        <f>SUM(MA7:MA68)</f>
        <v>22694</v>
      </c>
      <c r="MB69" s="195">
        <f>SUM(MB7:MB68)</f>
        <v>1970000</v>
      </c>
      <c r="MC69" s="195">
        <f>SUM(MC7:MC68)</f>
        <v>985200</v>
      </c>
      <c r="MD69" s="195">
        <f>SUM(MD7:MD68)</f>
        <v>2955200</v>
      </c>
      <c r="ME69" s="191"/>
      <c r="MF69" s="280" t="s">
        <v>53</v>
      </c>
      <c r="MG69" s="280"/>
      <c r="MH69" s="195">
        <f>SUM(MH7:MH68)</f>
        <v>0</v>
      </c>
      <c r="MI69" s="195">
        <f>SUM(MI7:MI68)</f>
        <v>9300000</v>
      </c>
      <c r="MJ69" s="195">
        <f>SUM(MJ7:MJ68)</f>
        <v>0</v>
      </c>
      <c r="MK69" s="195">
        <f>SUM(MK7:MK68)</f>
        <v>9300000</v>
      </c>
      <c r="ML69" s="191"/>
      <c r="MM69" s="280" t="s">
        <v>53</v>
      </c>
      <c r="MN69" s="280"/>
      <c r="MO69" s="195">
        <f>SUM(MO7:MO68)</f>
        <v>8584</v>
      </c>
      <c r="MP69" s="195">
        <f>SUM(MP7:MP68)</f>
        <v>574000</v>
      </c>
      <c r="MQ69" s="195">
        <f>SUM(MQ7:MQ68)</f>
        <v>0</v>
      </c>
      <c r="MR69" s="195">
        <f>SUM(MR7:MR68)</f>
        <v>574000</v>
      </c>
      <c r="MS69" s="191"/>
      <c r="MT69" s="280" t="s">
        <v>53</v>
      </c>
      <c r="MU69" s="280"/>
      <c r="MV69" s="195">
        <f>SUM(MV7:MV68)</f>
        <v>38</v>
      </c>
      <c r="MW69" s="195">
        <f>SUM(MW7:MW68)</f>
        <v>570000</v>
      </c>
      <c r="MX69" s="195">
        <f>SUM(MX7:MX68)</f>
        <v>0</v>
      </c>
      <c r="MY69" s="195">
        <f>SUM(MY7:MY68)</f>
        <v>570000</v>
      </c>
      <c r="MZ69" s="191"/>
      <c r="NA69" s="280" t="s">
        <v>53</v>
      </c>
      <c r="NB69" s="280"/>
      <c r="NC69" s="195">
        <f>SUM(NC7:NC68)</f>
        <v>0</v>
      </c>
      <c r="ND69" s="195">
        <f t="shared" ref="ND69:NE103" si="55">K69+R69+Y69+AF69+AM69+AT69+BA69+BH69+BO69+BV69+CC69+CJ69+CQ69+CX69+DE69+DL69+DS69+DZ69+EG69+EN69+EU69+FB69+FI69+FP69+FW69+GD69+GK69+GR69+GY69+HF69+HM69+HT69+IA69+IH69+IO69+IV69+JC69+JJ69+JQ69+JX69+KE69+KL69+KS69+KZ69+LG69+LN69+LU69+MB69+MI69+MP69+MW69</f>
        <v>4640117186.3999996</v>
      </c>
      <c r="NE69" s="195">
        <f t="shared" si="0"/>
        <v>291498591.33333331</v>
      </c>
      <c r="NF69" s="195">
        <f t="shared" si="1"/>
        <v>4931615777.7333336</v>
      </c>
      <c r="NG69" s="9"/>
    </row>
    <row r="70" spans="1:371" ht="16.5" hidden="1" customHeight="1">
      <c r="A70" s="281" t="s">
        <v>54</v>
      </c>
      <c r="B70" s="281"/>
      <c r="C70" s="197">
        <f>C71-C69</f>
        <v>0</v>
      </c>
      <c r="D70" s="197">
        <f t="shared" ref="D70:E70" si="56">D71-D69</f>
        <v>0</v>
      </c>
      <c r="E70" s="197">
        <f t="shared" si="56"/>
        <v>0</v>
      </c>
      <c r="F70" s="197">
        <f>F71-F69</f>
        <v>0</v>
      </c>
      <c r="G70" s="191"/>
      <c r="H70" s="281" t="s">
        <v>54</v>
      </c>
      <c r="I70" s="281"/>
      <c r="J70" s="197">
        <f>J71-J69</f>
        <v>0</v>
      </c>
      <c r="K70" s="197">
        <f t="shared" ref="K70:L70" si="57">K71-K69</f>
        <v>200</v>
      </c>
      <c r="L70" s="197">
        <f t="shared" si="57"/>
        <v>0</v>
      </c>
      <c r="M70" s="197">
        <f>M71-M69</f>
        <v>200</v>
      </c>
      <c r="N70" s="191"/>
      <c r="O70" s="281" t="s">
        <v>54</v>
      </c>
      <c r="P70" s="281"/>
      <c r="Q70" s="197">
        <f>Q71-Q69</f>
        <v>0</v>
      </c>
      <c r="R70" s="197">
        <f t="shared" ref="R70:S70" si="58">R71-R69</f>
        <v>0</v>
      </c>
      <c r="S70" s="197">
        <f t="shared" si="58"/>
        <v>0</v>
      </c>
      <c r="T70" s="197">
        <f>T71-T69</f>
        <v>0</v>
      </c>
      <c r="U70" s="191"/>
      <c r="V70" s="281" t="s">
        <v>54</v>
      </c>
      <c r="W70" s="281"/>
      <c r="X70" s="197">
        <f>X71-X69</f>
        <v>0</v>
      </c>
      <c r="Y70" s="197">
        <f t="shared" ref="Y70:Z70" si="59">Y71-Y69</f>
        <v>0</v>
      </c>
      <c r="Z70" s="197">
        <f t="shared" si="59"/>
        <v>0</v>
      </c>
      <c r="AA70" s="197">
        <f>AA71-AA69</f>
        <v>0</v>
      </c>
      <c r="AB70" s="191"/>
      <c r="AC70" s="281" t="s">
        <v>54</v>
      </c>
      <c r="AD70" s="281"/>
      <c r="AE70" s="197">
        <f>AE71-AE69</f>
        <v>0</v>
      </c>
      <c r="AF70" s="197">
        <f t="shared" ref="AF70:AG70" si="60">AF71-AF69</f>
        <v>0</v>
      </c>
      <c r="AG70" s="197">
        <f t="shared" si="60"/>
        <v>0</v>
      </c>
      <c r="AH70" s="197">
        <f>AH71-AH69</f>
        <v>0</v>
      </c>
      <c r="AI70" s="191"/>
      <c r="AJ70" s="281" t="s">
        <v>54</v>
      </c>
      <c r="AK70" s="281"/>
      <c r="AL70" s="197">
        <f>AL71-AL69</f>
        <v>720</v>
      </c>
      <c r="AM70" s="197">
        <f t="shared" ref="AM70:AN70" si="61">AM71-AM69</f>
        <v>108000</v>
      </c>
      <c r="AN70" s="197">
        <f t="shared" si="61"/>
        <v>0</v>
      </c>
      <c r="AO70" s="197">
        <f>AO71-AO69</f>
        <v>108000</v>
      </c>
      <c r="AP70" s="191"/>
      <c r="AQ70" s="281" t="s">
        <v>54</v>
      </c>
      <c r="AR70" s="281"/>
      <c r="AS70" s="211">
        <f>AS71-AS69</f>
        <v>0</v>
      </c>
      <c r="AT70" s="197">
        <f t="shared" ref="AT70:AU70" si="62">AT71-AT69</f>
        <v>0</v>
      </c>
      <c r="AU70" s="197">
        <f t="shared" si="62"/>
        <v>0</v>
      </c>
      <c r="AV70" s="197">
        <f>AV71-AV69</f>
        <v>0</v>
      </c>
      <c r="AW70" s="191"/>
      <c r="AX70" s="281" t="s">
        <v>54</v>
      </c>
      <c r="AY70" s="281"/>
      <c r="AZ70" s="197">
        <f>AZ71-AZ69</f>
        <v>38067</v>
      </c>
      <c r="BA70" s="197">
        <f t="shared" ref="BA70:BB70" si="63">BA71-BA69</f>
        <v>2306700</v>
      </c>
      <c r="BB70" s="197">
        <f t="shared" si="63"/>
        <v>0</v>
      </c>
      <c r="BC70" s="197">
        <f>BC71-BC69</f>
        <v>2306700</v>
      </c>
      <c r="BD70" s="191"/>
      <c r="BE70" s="281" t="s">
        <v>54</v>
      </c>
      <c r="BF70" s="281"/>
      <c r="BG70" s="197">
        <f>BG71-BG69</f>
        <v>0</v>
      </c>
      <c r="BH70" s="197">
        <f t="shared" ref="BH70:BI70" si="64">BH71-BH69</f>
        <v>0</v>
      </c>
      <c r="BI70" s="197">
        <f t="shared" si="64"/>
        <v>0</v>
      </c>
      <c r="BJ70" s="197">
        <f>BJ71-BJ69</f>
        <v>0</v>
      </c>
      <c r="BK70" s="191"/>
      <c r="BL70" s="281" t="s">
        <v>54</v>
      </c>
      <c r="BM70" s="281"/>
      <c r="BN70" s="197">
        <f>BN71-BN69</f>
        <v>0</v>
      </c>
      <c r="BO70" s="197">
        <f t="shared" ref="BO70:BP70" si="65">BO71-BO69</f>
        <v>305700</v>
      </c>
      <c r="BP70" s="197">
        <f t="shared" si="65"/>
        <v>286</v>
      </c>
      <c r="BQ70" s="197">
        <f>BQ71-BQ69</f>
        <v>305986</v>
      </c>
      <c r="BR70" s="191"/>
      <c r="BS70" s="281" t="s">
        <v>54</v>
      </c>
      <c r="BT70" s="281"/>
      <c r="BU70" s="197">
        <f>BU71-BU69</f>
        <v>-18996</v>
      </c>
      <c r="BV70" s="197">
        <f t="shared" ref="BV70:BW70" si="66">BV71-BV69</f>
        <v>0</v>
      </c>
      <c r="BW70" s="197">
        <f t="shared" si="66"/>
        <v>0</v>
      </c>
      <c r="BX70" s="197">
        <f>BX71-BX69</f>
        <v>0</v>
      </c>
      <c r="BY70" s="191"/>
      <c r="BZ70" s="281" t="s">
        <v>54</v>
      </c>
      <c r="CA70" s="281"/>
      <c r="CB70" s="197">
        <f>CB71-CB69</f>
        <v>3001</v>
      </c>
      <c r="CC70" s="197">
        <f t="shared" ref="CC70:CD70" si="67">CC71-CC69</f>
        <v>599600</v>
      </c>
      <c r="CD70" s="197">
        <f t="shared" si="67"/>
        <v>0</v>
      </c>
      <c r="CE70" s="197">
        <f>CE71-CE69</f>
        <v>599600</v>
      </c>
      <c r="CF70" s="191"/>
      <c r="CG70" s="281" t="s">
        <v>54</v>
      </c>
      <c r="CH70" s="281"/>
      <c r="CI70" s="197">
        <f>CI71-CI69</f>
        <v>3001</v>
      </c>
      <c r="CJ70" s="197">
        <f t="shared" ref="CJ70:CK70" si="68">CJ71-CJ69</f>
        <v>600600</v>
      </c>
      <c r="CK70" s="197">
        <f t="shared" si="68"/>
        <v>0</v>
      </c>
      <c r="CL70" s="197">
        <f>CL71-CL69</f>
        <v>600600</v>
      </c>
      <c r="CM70" s="191"/>
      <c r="CN70" s="281" t="s">
        <v>54</v>
      </c>
      <c r="CO70" s="281"/>
      <c r="CP70" s="197">
        <f>CP71-CP69</f>
        <v>3001</v>
      </c>
      <c r="CQ70" s="197">
        <f t="shared" ref="CQ70:CR70" si="69">CQ71-CQ69</f>
        <v>1350850</v>
      </c>
      <c r="CR70" s="197">
        <f t="shared" si="69"/>
        <v>0</v>
      </c>
      <c r="CS70" s="197">
        <f>CS71-CS69</f>
        <v>1350850</v>
      </c>
      <c r="CT70" s="191"/>
      <c r="CU70" s="281" t="s">
        <v>54</v>
      </c>
      <c r="CV70" s="281"/>
      <c r="CW70" s="197">
        <f>CW71-CW69</f>
        <v>0</v>
      </c>
      <c r="CX70" s="197">
        <f t="shared" ref="CX70:CY70" si="70">CX71-CX69</f>
        <v>0</v>
      </c>
      <c r="CY70" s="197">
        <f t="shared" si="70"/>
        <v>0</v>
      </c>
      <c r="CZ70" s="197">
        <f>CZ71-CZ69</f>
        <v>0</v>
      </c>
      <c r="DA70" s="191"/>
      <c r="DB70" s="281" t="s">
        <v>54</v>
      </c>
      <c r="DC70" s="281"/>
      <c r="DD70" s="197">
        <f>DD71-DD69</f>
        <v>0</v>
      </c>
      <c r="DE70" s="197">
        <f t="shared" ref="DE70:DF70" si="71">DE71-DE69</f>
        <v>0</v>
      </c>
      <c r="DF70" s="197">
        <f t="shared" si="71"/>
        <v>0</v>
      </c>
      <c r="DG70" s="197">
        <f>DG71-DG69</f>
        <v>0</v>
      </c>
      <c r="DH70" s="191"/>
      <c r="DI70" s="281" t="s">
        <v>54</v>
      </c>
      <c r="DJ70" s="281"/>
      <c r="DK70" s="197">
        <f>DK71-DK69</f>
        <v>0</v>
      </c>
      <c r="DL70" s="197">
        <f t="shared" ref="DL70:DM70" si="72">DL71-DL69</f>
        <v>450000</v>
      </c>
      <c r="DM70" s="197">
        <f t="shared" si="72"/>
        <v>0</v>
      </c>
      <c r="DN70" s="197">
        <f>DN71-DN69</f>
        <v>450000</v>
      </c>
      <c r="DO70" s="191"/>
      <c r="DP70" s="281" t="s">
        <v>54</v>
      </c>
      <c r="DQ70" s="281"/>
      <c r="DR70" s="197">
        <f>DR71-DR69</f>
        <v>0</v>
      </c>
      <c r="DS70" s="197">
        <f t="shared" ref="DS70:DT70" si="73">DS71-DS69</f>
        <v>0</v>
      </c>
      <c r="DT70" s="197">
        <f t="shared" si="73"/>
        <v>0</v>
      </c>
      <c r="DU70" s="197">
        <f>DU71-DU69</f>
        <v>0</v>
      </c>
      <c r="DV70" s="191"/>
      <c r="DW70" s="281" t="s">
        <v>54</v>
      </c>
      <c r="DX70" s="281"/>
      <c r="DY70" s="197">
        <f>DY71-DY69</f>
        <v>0</v>
      </c>
      <c r="DZ70" s="197">
        <f t="shared" ref="DZ70:EA70" si="74">DZ71-DZ69</f>
        <v>0</v>
      </c>
      <c r="EA70" s="197">
        <f t="shared" si="74"/>
        <v>0</v>
      </c>
      <c r="EB70" s="197">
        <f>EB71-EB69</f>
        <v>0</v>
      </c>
      <c r="EC70" s="191"/>
      <c r="ED70" s="281" t="s">
        <v>54</v>
      </c>
      <c r="EE70" s="281"/>
      <c r="EF70" s="197">
        <f>EF71-EF69</f>
        <v>0</v>
      </c>
      <c r="EG70" s="197">
        <f t="shared" ref="EG70:EH70" si="75">EG71-EG69</f>
        <v>0</v>
      </c>
      <c r="EH70" s="197">
        <f t="shared" si="75"/>
        <v>0</v>
      </c>
      <c r="EI70" s="197">
        <f>EI71-EI69</f>
        <v>0</v>
      </c>
      <c r="EJ70" s="191"/>
      <c r="EK70" s="281" t="s">
        <v>54</v>
      </c>
      <c r="EL70" s="281"/>
      <c r="EM70" s="197">
        <f>EM71-EM69</f>
        <v>70022</v>
      </c>
      <c r="EN70" s="197">
        <f t="shared" ref="EN70:EO70" si="76">EN71-EN69</f>
        <v>1480000</v>
      </c>
      <c r="EO70" s="197">
        <f t="shared" si="76"/>
        <v>159666.66666666651</v>
      </c>
      <c r="EP70" s="197">
        <f>EP71-EP69</f>
        <v>1639666.666666666</v>
      </c>
      <c r="EQ70" s="191"/>
      <c r="ER70" s="281" t="s">
        <v>54</v>
      </c>
      <c r="ES70" s="281"/>
      <c r="ET70" s="197">
        <f>ET71-ET69</f>
        <v>0</v>
      </c>
      <c r="EU70" s="197">
        <f t="shared" ref="EU70:EV70" si="77">EU71-EU69</f>
        <v>0</v>
      </c>
      <c r="EV70" s="197">
        <f t="shared" si="77"/>
        <v>0</v>
      </c>
      <c r="EW70" s="197">
        <f>EW71-EW69</f>
        <v>0</v>
      </c>
      <c r="EX70" s="191"/>
      <c r="EY70" s="281" t="s">
        <v>54</v>
      </c>
      <c r="EZ70" s="281"/>
      <c r="FA70" s="197">
        <f>FA71-FA69</f>
        <v>0</v>
      </c>
      <c r="FB70" s="197">
        <f t="shared" ref="FB70:FC70" si="78">FB71-FB69</f>
        <v>25000</v>
      </c>
      <c r="FC70" s="197">
        <f t="shared" si="78"/>
        <v>0</v>
      </c>
      <c r="FD70" s="197">
        <f>FD71-FD69</f>
        <v>25000</v>
      </c>
      <c r="FE70" s="191"/>
      <c r="FF70" s="281" t="s">
        <v>54</v>
      </c>
      <c r="FG70" s="281"/>
      <c r="FH70" s="197">
        <f>FH71-FH69</f>
        <v>0</v>
      </c>
      <c r="FI70" s="197">
        <f t="shared" ref="FI70:FJ70" si="79">FI71-FI69</f>
        <v>500000</v>
      </c>
      <c r="FJ70" s="197">
        <f t="shared" si="79"/>
        <v>0</v>
      </c>
      <c r="FK70" s="197">
        <f>FK71-FK69</f>
        <v>500000</v>
      </c>
      <c r="FL70" s="191"/>
      <c r="FM70" s="281" t="s">
        <v>54</v>
      </c>
      <c r="FN70" s="281"/>
      <c r="FO70" s="197">
        <f>FO71-FO69</f>
        <v>0</v>
      </c>
      <c r="FP70" s="197">
        <f t="shared" ref="FP70:FQ70" si="80">FP71-FP69</f>
        <v>0</v>
      </c>
      <c r="FQ70" s="197">
        <f t="shared" si="80"/>
        <v>0</v>
      </c>
      <c r="FR70" s="197">
        <f>FR71-FR69</f>
        <v>0</v>
      </c>
      <c r="FS70" s="191"/>
      <c r="FT70" s="281" t="s">
        <v>54</v>
      </c>
      <c r="FU70" s="281"/>
      <c r="FV70" s="197">
        <f>FV71-FV69</f>
        <v>0</v>
      </c>
      <c r="FW70" s="197">
        <f t="shared" ref="FW70:FX70" si="81">FW71-FW69</f>
        <v>0</v>
      </c>
      <c r="FX70" s="197">
        <f t="shared" si="81"/>
        <v>0</v>
      </c>
      <c r="FY70" s="197">
        <f>FY71-FY69</f>
        <v>0</v>
      </c>
      <c r="FZ70" s="191"/>
      <c r="GA70" s="281" t="s">
        <v>54</v>
      </c>
      <c r="GB70" s="281"/>
      <c r="GC70" s="197">
        <f>GC71-GC69</f>
        <v>0</v>
      </c>
      <c r="GD70" s="197">
        <f t="shared" ref="GD70:GE70" si="82">GD71-GD69</f>
        <v>0</v>
      </c>
      <c r="GE70" s="197">
        <f t="shared" si="82"/>
        <v>0</v>
      </c>
      <c r="GF70" s="197">
        <f>GF71-GF69</f>
        <v>0</v>
      </c>
      <c r="GG70" s="191"/>
      <c r="GH70" s="281" t="s">
        <v>54</v>
      </c>
      <c r="GI70" s="281"/>
      <c r="GJ70" s="197">
        <f>GJ71-GJ69</f>
        <v>0</v>
      </c>
      <c r="GK70" s="197">
        <f t="shared" ref="GK70:GL70" si="83">GK71-GK69</f>
        <v>0</v>
      </c>
      <c r="GL70" s="197">
        <f t="shared" si="83"/>
        <v>0</v>
      </c>
      <c r="GM70" s="197">
        <f>GM71-GM69</f>
        <v>0</v>
      </c>
      <c r="GN70" s="191"/>
      <c r="GO70" s="281" t="s">
        <v>54</v>
      </c>
      <c r="GP70" s="281"/>
      <c r="GQ70" s="197">
        <f>GQ71-GQ69</f>
        <v>0</v>
      </c>
      <c r="GR70" s="197">
        <f t="shared" ref="GR70:GS70" si="84">GR71-GR69</f>
        <v>0</v>
      </c>
      <c r="GS70" s="197">
        <f t="shared" si="84"/>
        <v>0</v>
      </c>
      <c r="GT70" s="197">
        <f>GT71-GT69</f>
        <v>0</v>
      </c>
      <c r="GU70" s="191"/>
      <c r="GV70" s="281" t="s">
        <v>54</v>
      </c>
      <c r="GW70" s="281"/>
      <c r="GX70" s="197">
        <f>GX71-GX69</f>
        <v>0</v>
      </c>
      <c r="GY70" s="197">
        <f t="shared" ref="GY70:GZ70" si="85">GY71-GY69</f>
        <v>0</v>
      </c>
      <c r="GZ70" s="197">
        <f t="shared" si="85"/>
        <v>0</v>
      </c>
      <c r="HA70" s="197">
        <f>HA71-HA69</f>
        <v>0</v>
      </c>
      <c r="HB70" s="191"/>
      <c r="HC70" s="281" t="s">
        <v>54</v>
      </c>
      <c r="HD70" s="281"/>
      <c r="HE70" s="197">
        <f>HE71-HE69</f>
        <v>0</v>
      </c>
      <c r="HF70" s="197">
        <f t="shared" ref="HF70:HG70" si="86">HF71-HF69</f>
        <v>12750000</v>
      </c>
      <c r="HG70" s="197">
        <f t="shared" si="86"/>
        <v>0</v>
      </c>
      <c r="HH70" s="197">
        <f>HH71-HH69</f>
        <v>12750000</v>
      </c>
      <c r="HI70" s="191"/>
      <c r="HJ70" s="281" t="s">
        <v>54</v>
      </c>
      <c r="HK70" s="281"/>
      <c r="HL70" s="197">
        <f>HL71-HL69</f>
        <v>0</v>
      </c>
      <c r="HM70" s="197">
        <f t="shared" ref="HM70:HN70" si="87">HM71-HM69</f>
        <v>0</v>
      </c>
      <c r="HN70" s="197">
        <f t="shared" si="87"/>
        <v>0</v>
      </c>
      <c r="HO70" s="197">
        <f>HO71-HO69</f>
        <v>0</v>
      </c>
      <c r="HP70" s="191"/>
      <c r="HQ70" s="281" t="s">
        <v>54</v>
      </c>
      <c r="HR70" s="281"/>
      <c r="HS70" s="197">
        <f>HS71-HS69</f>
        <v>0</v>
      </c>
      <c r="HT70" s="197">
        <f t="shared" ref="HT70:HU70" si="88">HT71-HT69</f>
        <v>0</v>
      </c>
      <c r="HU70" s="197">
        <f t="shared" si="88"/>
        <v>6000000</v>
      </c>
      <c r="HV70" s="197">
        <f>HV71-HV69</f>
        <v>6000000</v>
      </c>
      <c r="HW70" s="191"/>
      <c r="HX70" s="281" t="s">
        <v>54</v>
      </c>
      <c r="HY70" s="281"/>
      <c r="HZ70" s="197">
        <f>HZ71-HZ69</f>
        <v>0</v>
      </c>
      <c r="IA70" s="197">
        <f t="shared" ref="IA70:IB70" si="89">IA71-IA69</f>
        <v>0</v>
      </c>
      <c r="IB70" s="197">
        <f t="shared" si="89"/>
        <v>0</v>
      </c>
      <c r="IC70" s="197">
        <f>IC71-IC69</f>
        <v>0</v>
      </c>
      <c r="ID70" s="191"/>
      <c r="IE70" s="281" t="s">
        <v>54</v>
      </c>
      <c r="IF70" s="281"/>
      <c r="IG70" s="197">
        <f>IG71-IG69</f>
        <v>0</v>
      </c>
      <c r="IH70" s="197">
        <f t="shared" ref="IH70:II70" si="90">IH71-IH69</f>
        <v>0</v>
      </c>
      <c r="II70" s="197">
        <f t="shared" si="90"/>
        <v>0</v>
      </c>
      <c r="IJ70" s="197">
        <f>IJ71-IJ69</f>
        <v>0</v>
      </c>
      <c r="IK70" s="191"/>
      <c r="IL70" s="281" t="s">
        <v>54</v>
      </c>
      <c r="IM70" s="281"/>
      <c r="IN70" s="197">
        <f>IN71-IN69</f>
        <v>389</v>
      </c>
      <c r="IO70" s="197">
        <f t="shared" ref="IO70:IP70" si="91">IO71-IO69</f>
        <v>389000</v>
      </c>
      <c r="IP70" s="197">
        <f t="shared" si="91"/>
        <v>0</v>
      </c>
      <c r="IQ70" s="197">
        <f>IQ71-IQ69</f>
        <v>389000</v>
      </c>
      <c r="IR70" s="191"/>
      <c r="IS70" s="281" t="s">
        <v>54</v>
      </c>
      <c r="IT70" s="281"/>
      <c r="IU70" s="197">
        <f>IU71-IU69</f>
        <v>0</v>
      </c>
      <c r="IV70" s="197">
        <f t="shared" ref="IV70:IW70" si="92">IV71-IV69</f>
        <v>0</v>
      </c>
      <c r="IW70" s="197">
        <f t="shared" si="92"/>
        <v>0</v>
      </c>
      <c r="IX70" s="197">
        <f>IX71-IX69</f>
        <v>0</v>
      </c>
      <c r="IY70" s="191"/>
      <c r="IZ70" s="281" t="s">
        <v>54</v>
      </c>
      <c r="JA70" s="281"/>
      <c r="JB70" s="197">
        <f>JB71-JB69</f>
        <v>0</v>
      </c>
      <c r="JC70" s="197">
        <f t="shared" ref="JC70:JD70" si="93">JC71-JC69</f>
        <v>0</v>
      </c>
      <c r="JD70" s="197">
        <f t="shared" si="93"/>
        <v>150</v>
      </c>
      <c r="JE70" s="197">
        <f>JE71-JE69</f>
        <v>150</v>
      </c>
      <c r="JF70" s="191"/>
      <c r="JG70" s="281" t="s">
        <v>54</v>
      </c>
      <c r="JH70" s="281"/>
      <c r="JI70" s="197">
        <f>JI71-JI69</f>
        <v>0</v>
      </c>
      <c r="JJ70" s="197">
        <f t="shared" ref="JJ70:JK70" si="94">JJ71-JJ69</f>
        <v>0</v>
      </c>
      <c r="JK70" s="197">
        <f t="shared" si="94"/>
        <v>22289000</v>
      </c>
      <c r="JL70" s="197">
        <f>JL71-JL69</f>
        <v>22289000</v>
      </c>
      <c r="JM70" s="191"/>
      <c r="JN70" s="281" t="s">
        <v>54</v>
      </c>
      <c r="JO70" s="281"/>
      <c r="JP70" s="197">
        <f>JP71-JP69</f>
        <v>0</v>
      </c>
      <c r="JQ70" s="197">
        <f t="shared" ref="JQ70:JR70" si="95">JQ71-JQ69</f>
        <v>33131000</v>
      </c>
      <c r="JR70" s="197">
        <f t="shared" si="95"/>
        <v>0</v>
      </c>
      <c r="JS70" s="197">
        <f>JS71-JS69</f>
        <v>33131000</v>
      </c>
      <c r="JT70" s="191"/>
      <c r="JU70" s="281" t="s">
        <v>54</v>
      </c>
      <c r="JV70" s="281"/>
      <c r="JW70" s="197">
        <f>JW71-JW69</f>
        <v>0</v>
      </c>
      <c r="JX70" s="197">
        <f t="shared" ref="JX70:JY70" si="96">JX71-JX69</f>
        <v>0</v>
      </c>
      <c r="JY70" s="197">
        <f t="shared" si="96"/>
        <v>0</v>
      </c>
      <c r="JZ70" s="197">
        <f>JZ71-JZ69</f>
        <v>0</v>
      </c>
      <c r="KA70" s="191"/>
      <c r="KB70" s="281" t="s">
        <v>54</v>
      </c>
      <c r="KC70" s="281"/>
      <c r="KD70" s="197">
        <f>KD71-KD69</f>
        <v>0.19666702480753884</v>
      </c>
      <c r="KE70" s="197">
        <f t="shared" ref="KE70:KF70" si="97">KE71-KE69</f>
        <v>0</v>
      </c>
      <c r="KF70" s="197">
        <f t="shared" si="97"/>
        <v>0</v>
      </c>
      <c r="KG70" s="197">
        <f>KG71-KG69</f>
        <v>0</v>
      </c>
      <c r="KH70" s="191"/>
      <c r="KI70" s="281" t="s">
        <v>54</v>
      </c>
      <c r="KJ70" s="281"/>
      <c r="KK70" s="197">
        <f>KK71-KK69</f>
        <v>2</v>
      </c>
      <c r="KL70" s="197">
        <f t="shared" ref="KL70:KM70" si="98">KL71-KL69</f>
        <v>130000</v>
      </c>
      <c r="KM70" s="197">
        <f t="shared" si="98"/>
        <v>0</v>
      </c>
      <c r="KN70" s="197">
        <f>KN71-KN69</f>
        <v>130000</v>
      </c>
      <c r="KO70" s="191"/>
      <c r="KP70" s="281" t="s">
        <v>54</v>
      </c>
      <c r="KQ70" s="281"/>
      <c r="KR70" s="197">
        <f>KR71-KR69</f>
        <v>0</v>
      </c>
      <c r="KS70" s="197">
        <f t="shared" ref="KS70:KT70" si="99">KS71-KS69</f>
        <v>14</v>
      </c>
      <c r="KT70" s="197">
        <f t="shared" si="99"/>
        <v>0</v>
      </c>
      <c r="KU70" s="197">
        <f>KU71-KU69</f>
        <v>14</v>
      </c>
      <c r="KV70" s="191"/>
      <c r="KW70" s="281" t="s">
        <v>54</v>
      </c>
      <c r="KX70" s="281"/>
      <c r="KY70" s="197">
        <f>KY71-KY69</f>
        <v>0</v>
      </c>
      <c r="KZ70" s="197">
        <f t="shared" ref="KZ70:LA70" si="100">KZ71-KZ69</f>
        <v>720150</v>
      </c>
      <c r="LA70" s="197">
        <f t="shared" si="100"/>
        <v>0</v>
      </c>
      <c r="LB70" s="197">
        <f>LB71-LB69</f>
        <v>720150</v>
      </c>
      <c r="LC70" s="191"/>
      <c r="LD70" s="281" t="s">
        <v>54</v>
      </c>
      <c r="LE70" s="281"/>
      <c r="LF70" s="197">
        <f>LF71-LF69</f>
        <v>0</v>
      </c>
      <c r="LG70" s="197">
        <f t="shared" ref="LG70:LH70" si="101">LG71-LG69</f>
        <v>0</v>
      </c>
      <c r="LH70" s="197">
        <f t="shared" si="101"/>
        <v>0</v>
      </c>
      <c r="LI70" s="197">
        <f>LI71-LI69</f>
        <v>0</v>
      </c>
      <c r="LJ70" s="191"/>
      <c r="LK70" s="281" t="s">
        <v>54</v>
      </c>
      <c r="LL70" s="281"/>
      <c r="LM70" s="197">
        <f>LM71-LM69</f>
        <v>0</v>
      </c>
      <c r="LN70" s="197">
        <f t="shared" ref="LN70:LO70" si="102">LN71-LN69</f>
        <v>50000</v>
      </c>
      <c r="LO70" s="197">
        <f t="shared" si="102"/>
        <v>0</v>
      </c>
      <c r="LP70" s="197">
        <f>LP71-LP69</f>
        <v>50000</v>
      </c>
      <c r="LQ70" s="191"/>
      <c r="LR70" s="281" t="s">
        <v>54</v>
      </c>
      <c r="LS70" s="281"/>
      <c r="LT70" s="197">
        <f>LT71-LT69</f>
        <v>0</v>
      </c>
      <c r="LU70" s="197">
        <f t="shared" ref="LU70:LV70" si="103">LU71-LU69</f>
        <v>-0.40000000596046448</v>
      </c>
      <c r="LV70" s="197">
        <f t="shared" si="103"/>
        <v>0</v>
      </c>
      <c r="LW70" s="197">
        <f>LW71-LW69</f>
        <v>-0.40000003576278687</v>
      </c>
      <c r="LX70" s="191"/>
      <c r="LY70" s="281" t="s">
        <v>54</v>
      </c>
      <c r="LZ70" s="281"/>
      <c r="MA70" s="197">
        <f>MA71-MA69</f>
        <v>150</v>
      </c>
      <c r="MB70" s="197">
        <f t="shared" ref="MB70:MC70" si="104">MB71-MB69</f>
        <v>0</v>
      </c>
      <c r="MC70" s="197">
        <f t="shared" si="104"/>
        <v>0</v>
      </c>
      <c r="MD70" s="197">
        <f>MD71-MD69</f>
        <v>0</v>
      </c>
      <c r="ME70" s="191"/>
      <c r="MF70" s="281" t="s">
        <v>54</v>
      </c>
      <c r="MG70" s="281"/>
      <c r="MH70" s="197">
        <f>MH71-MH69</f>
        <v>0</v>
      </c>
      <c r="MI70" s="197">
        <f t="shared" ref="MI70:MJ70" si="105">MI71-MI69</f>
        <v>0</v>
      </c>
      <c r="MJ70" s="197">
        <f t="shared" si="105"/>
        <v>0</v>
      </c>
      <c r="MK70" s="197">
        <f>MK71-MK69</f>
        <v>0</v>
      </c>
      <c r="ML70" s="191"/>
      <c r="MM70" s="281" t="s">
        <v>54</v>
      </c>
      <c r="MN70" s="281"/>
      <c r="MO70" s="197">
        <f>MO71-MO69</f>
        <v>0</v>
      </c>
      <c r="MP70" s="197">
        <f t="shared" ref="MP70:MQ70" si="106">MP71-MP69</f>
        <v>0</v>
      </c>
      <c r="MQ70" s="197">
        <f t="shared" si="106"/>
        <v>0</v>
      </c>
      <c r="MR70" s="197">
        <f>MR71-MR69</f>
        <v>0</v>
      </c>
      <c r="MS70" s="191"/>
      <c r="MT70" s="281" t="s">
        <v>54</v>
      </c>
      <c r="MU70" s="281"/>
      <c r="MV70" s="197">
        <f>MV71-MV69</f>
        <v>0</v>
      </c>
      <c r="MW70" s="197">
        <f t="shared" ref="MW70:MX70" si="107">MW71-MW69</f>
        <v>0</v>
      </c>
      <c r="MX70" s="197">
        <f t="shared" si="107"/>
        <v>0</v>
      </c>
      <c r="MY70" s="197">
        <f>MY71-MY69</f>
        <v>0</v>
      </c>
      <c r="MZ70" s="191"/>
      <c r="NA70" s="281" t="s">
        <v>54</v>
      </c>
      <c r="NB70" s="281"/>
      <c r="NC70" s="197">
        <f>NC71-NC69</f>
        <v>0</v>
      </c>
      <c r="ND70" s="197">
        <f t="shared" si="55"/>
        <v>54896813.599999994</v>
      </c>
      <c r="NE70" s="197">
        <f t="shared" si="0"/>
        <v>28449102.666666664</v>
      </c>
      <c r="NF70" s="197">
        <f t="shared" si="1"/>
        <v>83345916.266666621</v>
      </c>
      <c r="NG70" s="9"/>
    </row>
    <row r="71" spans="1:371" ht="15.75" hidden="1">
      <c r="A71" s="279" t="s">
        <v>55</v>
      </c>
      <c r="B71" s="279"/>
      <c r="C71" s="199">
        <v>0</v>
      </c>
      <c r="D71" s="199">
        <v>0</v>
      </c>
      <c r="E71" s="199">
        <v>0</v>
      </c>
      <c r="F71" s="199">
        <f>D71+E71</f>
        <v>0</v>
      </c>
      <c r="G71" s="191"/>
      <c r="H71" s="279" t="s">
        <v>55</v>
      </c>
      <c r="I71" s="279"/>
      <c r="J71" s="199">
        <v>1701062</v>
      </c>
      <c r="K71" s="199">
        <v>1006025000</v>
      </c>
      <c r="L71" s="199"/>
      <c r="M71" s="199">
        <f>K71+L71</f>
        <v>1006025000</v>
      </c>
      <c r="N71" s="191"/>
      <c r="O71" s="279" t="s">
        <v>55</v>
      </c>
      <c r="P71" s="279"/>
      <c r="Q71" s="199">
        <v>87000</v>
      </c>
      <c r="R71" s="199">
        <v>26100000</v>
      </c>
      <c r="S71" s="199"/>
      <c r="T71" s="199">
        <f>R71+S71</f>
        <v>26100000</v>
      </c>
      <c r="U71" s="191"/>
      <c r="V71" s="279" t="s">
        <v>55</v>
      </c>
      <c r="W71" s="279"/>
      <c r="X71" s="199">
        <v>1600000</v>
      </c>
      <c r="Y71" s="199">
        <v>400000000</v>
      </c>
      <c r="Z71" s="199"/>
      <c r="AA71" s="199">
        <f>Y71+Z71</f>
        <v>400000000</v>
      </c>
      <c r="AB71" s="191"/>
      <c r="AC71" s="279" t="s">
        <v>55</v>
      </c>
      <c r="AD71" s="279"/>
      <c r="AE71" s="199">
        <v>21000</v>
      </c>
      <c r="AF71" s="199">
        <v>4200000</v>
      </c>
      <c r="AG71" s="199"/>
      <c r="AH71" s="199">
        <f>AF71+AG71</f>
        <v>4200000</v>
      </c>
      <c r="AI71" s="191"/>
      <c r="AJ71" s="279" t="s">
        <v>55</v>
      </c>
      <c r="AK71" s="279"/>
      <c r="AL71" s="199">
        <v>15000</v>
      </c>
      <c r="AM71" s="199">
        <v>2250000</v>
      </c>
      <c r="AN71" s="199"/>
      <c r="AO71" s="199">
        <f>AM71+AN71</f>
        <v>2250000</v>
      </c>
      <c r="AP71" s="191"/>
      <c r="AQ71" s="279" t="s">
        <v>55</v>
      </c>
      <c r="AR71" s="279"/>
      <c r="AS71" s="212">
        <v>87000</v>
      </c>
      <c r="AT71" s="199">
        <v>17400000</v>
      </c>
      <c r="AU71" s="199"/>
      <c r="AV71" s="199">
        <f>AT71+AU71</f>
        <v>17400000</v>
      </c>
      <c r="AW71" s="191"/>
      <c r="AX71" s="279" t="s">
        <v>55</v>
      </c>
      <c r="AY71" s="279"/>
      <c r="AZ71" s="199">
        <v>87000</v>
      </c>
      <c r="BA71" s="199">
        <v>7200000</v>
      </c>
      <c r="BB71" s="199"/>
      <c r="BC71" s="199">
        <f>BA71+BB71</f>
        <v>7200000</v>
      </c>
      <c r="BD71" s="191"/>
      <c r="BE71" s="279" t="s">
        <v>55</v>
      </c>
      <c r="BF71" s="279"/>
      <c r="BG71" s="199">
        <v>87000</v>
      </c>
      <c r="BH71" s="199">
        <v>26100000</v>
      </c>
      <c r="BI71" s="199"/>
      <c r="BJ71" s="199">
        <f>BH71+BI71</f>
        <v>26100000</v>
      </c>
      <c r="BK71" s="191"/>
      <c r="BL71" s="279" t="s">
        <v>55</v>
      </c>
      <c r="BM71" s="279"/>
      <c r="BN71" s="199">
        <v>2915574</v>
      </c>
      <c r="BO71" s="199">
        <v>762459000</v>
      </c>
      <c r="BP71" s="199">
        <v>21295000</v>
      </c>
      <c r="BQ71" s="199">
        <f>BO71+BP71</f>
        <v>783754000</v>
      </c>
      <c r="BR71" s="191"/>
      <c r="BS71" s="279" t="s">
        <v>55</v>
      </c>
      <c r="BT71" s="279"/>
      <c r="BU71" s="199">
        <v>0</v>
      </c>
      <c r="BV71" s="199">
        <v>4749000</v>
      </c>
      <c r="BW71" s="199"/>
      <c r="BX71" s="199">
        <f>BV71+BW71</f>
        <v>4749000</v>
      </c>
      <c r="BY71" s="191"/>
      <c r="BZ71" s="279" t="s">
        <v>55</v>
      </c>
      <c r="CA71" s="279"/>
      <c r="CB71" s="199">
        <v>85848</v>
      </c>
      <c r="CC71" s="199">
        <f>17170000-1000</f>
        <v>17169000</v>
      </c>
      <c r="CD71" s="199"/>
      <c r="CE71" s="199">
        <f>CC71+CD71</f>
        <v>17169000</v>
      </c>
      <c r="CF71" s="191"/>
      <c r="CG71" s="279" t="s">
        <v>55</v>
      </c>
      <c r="CH71" s="279"/>
      <c r="CI71" s="199">
        <v>85848</v>
      </c>
      <c r="CJ71" s="199">
        <v>17170000</v>
      </c>
      <c r="CK71" s="199"/>
      <c r="CL71" s="199">
        <f>CJ71+CK71</f>
        <v>17170000</v>
      </c>
      <c r="CM71" s="191"/>
      <c r="CN71" s="279" t="s">
        <v>55</v>
      </c>
      <c r="CO71" s="279"/>
      <c r="CP71" s="199">
        <v>85848</v>
      </c>
      <c r="CQ71" s="199">
        <v>38632000</v>
      </c>
      <c r="CR71" s="199"/>
      <c r="CS71" s="199">
        <f>CQ71+CR71</f>
        <v>38632000</v>
      </c>
      <c r="CT71" s="191"/>
      <c r="CU71" s="279" t="s">
        <v>55</v>
      </c>
      <c r="CV71" s="279"/>
      <c r="CW71" s="199">
        <v>180000</v>
      </c>
      <c r="CX71" s="199">
        <v>27000000</v>
      </c>
      <c r="CY71" s="199"/>
      <c r="CZ71" s="199">
        <f>CX71+CY71</f>
        <v>27000000</v>
      </c>
      <c r="DA71" s="191"/>
      <c r="DB71" s="279" t="s">
        <v>55</v>
      </c>
      <c r="DC71" s="279"/>
      <c r="DD71" s="199">
        <v>5000</v>
      </c>
      <c r="DE71" s="199">
        <v>750000</v>
      </c>
      <c r="DF71" s="199"/>
      <c r="DG71" s="199">
        <f>DE71+DF71</f>
        <v>750000</v>
      </c>
      <c r="DH71" s="191"/>
      <c r="DI71" s="279" t="s">
        <v>55</v>
      </c>
      <c r="DJ71" s="279"/>
      <c r="DK71" s="199">
        <v>14100</v>
      </c>
      <c r="DL71" s="199">
        <v>7500000</v>
      </c>
      <c r="DM71" s="199"/>
      <c r="DN71" s="199">
        <f>DL71+DM71</f>
        <v>7500000</v>
      </c>
      <c r="DO71" s="191"/>
      <c r="DP71" s="279" t="s">
        <v>55</v>
      </c>
      <c r="DQ71" s="279"/>
      <c r="DR71" s="199">
        <v>30000</v>
      </c>
      <c r="DS71" s="199">
        <v>30000000</v>
      </c>
      <c r="DT71" s="199"/>
      <c r="DU71" s="199">
        <f>DS71+DT71</f>
        <v>30000000</v>
      </c>
      <c r="DV71" s="191"/>
      <c r="DW71" s="279" t="s">
        <v>55</v>
      </c>
      <c r="DX71" s="279"/>
      <c r="DY71" s="199">
        <v>100000</v>
      </c>
      <c r="DZ71" s="199">
        <v>10000000</v>
      </c>
      <c r="EA71" s="199"/>
      <c r="EB71" s="199">
        <f>DZ71+EA71</f>
        <v>10000000</v>
      </c>
      <c r="EC71" s="191"/>
      <c r="ED71" s="279" t="s">
        <v>55</v>
      </c>
      <c r="EE71" s="279"/>
      <c r="EF71" s="199">
        <v>4320</v>
      </c>
      <c r="EG71" s="199">
        <v>1728000</v>
      </c>
      <c r="EH71" s="199"/>
      <c r="EI71" s="199">
        <f>EG71+EH71</f>
        <v>1728000</v>
      </c>
      <c r="EJ71" s="191"/>
      <c r="EK71" s="279" t="s">
        <v>55</v>
      </c>
      <c r="EL71" s="279"/>
      <c r="EM71" s="199">
        <v>70022</v>
      </c>
      <c r="EN71" s="199">
        <v>13650000</v>
      </c>
      <c r="EO71" s="199">
        <v>3956199.9999999995</v>
      </c>
      <c r="EP71" s="199">
        <f>EN71+EO71</f>
        <v>17606200</v>
      </c>
      <c r="EQ71" s="191"/>
      <c r="ER71" s="279" t="s">
        <v>55</v>
      </c>
      <c r="ES71" s="279"/>
      <c r="ET71" s="199">
        <v>0</v>
      </c>
      <c r="EU71" s="199">
        <v>0</v>
      </c>
      <c r="EV71" s="199"/>
      <c r="EW71" s="199">
        <f>EU71+EV71</f>
        <v>0</v>
      </c>
      <c r="EX71" s="191"/>
      <c r="EY71" s="279" t="s">
        <v>55</v>
      </c>
      <c r="EZ71" s="279"/>
      <c r="FA71" s="199">
        <v>0</v>
      </c>
      <c r="FB71" s="199">
        <v>25000</v>
      </c>
      <c r="FC71" s="199"/>
      <c r="FD71" s="199">
        <f>FB71+FC71</f>
        <v>25000</v>
      </c>
      <c r="FE71" s="191"/>
      <c r="FF71" s="279" t="s">
        <v>55</v>
      </c>
      <c r="FG71" s="279"/>
      <c r="FH71" s="199">
        <v>0</v>
      </c>
      <c r="FI71" s="199">
        <v>500000</v>
      </c>
      <c r="FJ71" s="199"/>
      <c r="FK71" s="199">
        <f>FI71+FJ71</f>
        <v>500000</v>
      </c>
      <c r="FL71" s="191"/>
      <c r="FM71" s="279" t="s">
        <v>55</v>
      </c>
      <c r="FN71" s="279"/>
      <c r="FO71" s="199">
        <v>116076870</v>
      </c>
      <c r="FP71" s="199">
        <v>10335000</v>
      </c>
      <c r="FQ71" s="199">
        <v>7786893.9999999991</v>
      </c>
      <c r="FR71" s="199">
        <f>FP71+FQ71</f>
        <v>18121894</v>
      </c>
      <c r="FS71" s="191"/>
      <c r="FT71" s="279" t="s">
        <v>55</v>
      </c>
      <c r="FU71" s="279"/>
      <c r="FV71" s="199">
        <v>18000</v>
      </c>
      <c r="FW71" s="199">
        <v>4500000</v>
      </c>
      <c r="FX71" s="199">
        <v>562500</v>
      </c>
      <c r="FY71" s="199">
        <f>FW71+FX71</f>
        <v>5062500</v>
      </c>
      <c r="FZ71" s="191"/>
      <c r="GA71" s="279" t="s">
        <v>55</v>
      </c>
      <c r="GB71" s="279"/>
      <c r="GC71" s="199">
        <v>10800</v>
      </c>
      <c r="GD71" s="199">
        <v>4320000</v>
      </c>
      <c r="GE71" s="199">
        <v>540000</v>
      </c>
      <c r="GF71" s="199">
        <f>GD71+GE71</f>
        <v>4860000</v>
      </c>
      <c r="GG71" s="191"/>
      <c r="GH71" s="279" t="s">
        <v>55</v>
      </c>
      <c r="GI71" s="279"/>
      <c r="GJ71" s="199">
        <v>7200</v>
      </c>
      <c r="GK71" s="199">
        <v>4320000</v>
      </c>
      <c r="GL71" s="199">
        <v>540000</v>
      </c>
      <c r="GM71" s="199">
        <f>GK71+GL71</f>
        <v>4860000</v>
      </c>
      <c r="GN71" s="191"/>
      <c r="GO71" s="279" t="s">
        <v>55</v>
      </c>
      <c r="GP71" s="279"/>
      <c r="GQ71" s="199">
        <v>17820</v>
      </c>
      <c r="GR71" s="199">
        <v>1782000</v>
      </c>
      <c r="GS71" s="199"/>
      <c r="GT71" s="199">
        <f>GR71+GS71</f>
        <v>1782000</v>
      </c>
      <c r="GU71" s="191"/>
      <c r="GV71" s="279" t="s">
        <v>55</v>
      </c>
      <c r="GW71" s="279"/>
      <c r="GX71" s="199">
        <v>0</v>
      </c>
      <c r="GY71" s="199">
        <v>155000</v>
      </c>
      <c r="GZ71" s="199"/>
      <c r="HA71" s="199">
        <f>GY71+GZ71</f>
        <v>155000</v>
      </c>
      <c r="HB71" s="191"/>
      <c r="HC71" s="279" t="s">
        <v>55</v>
      </c>
      <c r="HD71" s="279"/>
      <c r="HE71" s="199">
        <v>85000</v>
      </c>
      <c r="HF71" s="199">
        <v>675750000</v>
      </c>
      <c r="HG71" s="199"/>
      <c r="HH71" s="199">
        <f>HF71+HG71</f>
        <v>675750000</v>
      </c>
      <c r="HI71" s="191"/>
      <c r="HJ71" s="279" t="s">
        <v>55</v>
      </c>
      <c r="HK71" s="279"/>
      <c r="HL71" s="199"/>
      <c r="HM71" s="199"/>
      <c r="HN71" s="199"/>
      <c r="HO71" s="199">
        <f>HM71+HN71</f>
        <v>0</v>
      </c>
      <c r="HP71" s="191"/>
      <c r="HQ71" s="279" t="s">
        <v>55</v>
      </c>
      <c r="HR71" s="279"/>
      <c r="HS71" s="199"/>
      <c r="HT71" s="199"/>
      <c r="HU71" s="199">
        <v>6000000</v>
      </c>
      <c r="HV71" s="199">
        <f>HT71+HU71</f>
        <v>6000000</v>
      </c>
      <c r="HW71" s="191"/>
      <c r="HX71" s="279" t="s">
        <v>55</v>
      </c>
      <c r="HY71" s="279"/>
      <c r="HZ71" s="199">
        <v>2136</v>
      </c>
      <c r="IA71" s="199">
        <v>10680000</v>
      </c>
      <c r="IB71" s="199"/>
      <c r="IC71" s="199">
        <f>IA71+IB71</f>
        <v>10680000</v>
      </c>
      <c r="ID71" s="191"/>
      <c r="IE71" s="279" t="s">
        <v>55</v>
      </c>
      <c r="IF71" s="279"/>
      <c r="IG71" s="199">
        <v>4470</v>
      </c>
      <c r="IH71" s="199">
        <v>268200000</v>
      </c>
      <c r="II71" s="199"/>
      <c r="IJ71" s="199">
        <f>IH71+II71</f>
        <v>268200000</v>
      </c>
      <c r="IK71" s="191"/>
      <c r="IL71" s="279" t="s">
        <v>55</v>
      </c>
      <c r="IM71" s="279"/>
      <c r="IN71" s="199">
        <v>88000</v>
      </c>
      <c r="IO71" s="199">
        <v>88000000</v>
      </c>
      <c r="IP71" s="199"/>
      <c r="IQ71" s="199">
        <f>IO71+IP71</f>
        <v>88000000</v>
      </c>
      <c r="IR71" s="191"/>
      <c r="IS71" s="279" t="s">
        <v>55</v>
      </c>
      <c r="IT71" s="279"/>
      <c r="IU71" s="199">
        <v>534</v>
      </c>
      <c r="IV71" s="199">
        <v>1869000.0000000002</v>
      </c>
      <c r="IW71" s="199"/>
      <c r="IX71" s="199">
        <f>IV71+IW71</f>
        <v>1869000.0000000002</v>
      </c>
      <c r="IY71" s="191"/>
      <c r="IZ71" s="279" t="s">
        <v>55</v>
      </c>
      <c r="JA71" s="279"/>
      <c r="JB71" s="199">
        <v>110690</v>
      </c>
      <c r="JC71" s="199">
        <v>199242000</v>
      </c>
      <c r="JD71" s="199">
        <v>8066000</v>
      </c>
      <c r="JE71" s="199">
        <f>JC71+JD71</f>
        <v>207308000</v>
      </c>
      <c r="JF71" s="191"/>
      <c r="JG71" s="279" t="s">
        <v>55</v>
      </c>
      <c r="JH71" s="279"/>
      <c r="JI71" s="199">
        <v>0</v>
      </c>
      <c r="JJ71" s="199">
        <v>0</v>
      </c>
      <c r="JK71" s="199">
        <v>22289000</v>
      </c>
      <c r="JL71" s="199">
        <f>JJ71+JK71</f>
        <v>22289000</v>
      </c>
      <c r="JM71" s="191"/>
      <c r="JN71" s="279" t="s">
        <v>55</v>
      </c>
      <c r="JO71" s="279"/>
      <c r="JP71" s="199">
        <v>0</v>
      </c>
      <c r="JQ71" s="199">
        <v>327235000</v>
      </c>
      <c r="JR71" s="199"/>
      <c r="JS71" s="199">
        <f>JQ71+JR71</f>
        <v>327235000</v>
      </c>
      <c r="JT71" s="191"/>
      <c r="JU71" s="279" t="s">
        <v>55</v>
      </c>
      <c r="JV71" s="279"/>
      <c r="JW71" s="199">
        <v>17280</v>
      </c>
      <c r="JX71" s="199">
        <v>7776000.0000000009</v>
      </c>
      <c r="JY71" s="199"/>
      <c r="JZ71" s="199">
        <f>JX71+JY71</f>
        <v>7776000.0000000009</v>
      </c>
      <c r="KA71" s="191"/>
      <c r="KB71" s="279" t="s">
        <v>55</v>
      </c>
      <c r="KC71" s="279"/>
      <c r="KD71" s="199">
        <v>101613</v>
      </c>
      <c r="KE71" s="199">
        <v>600000000</v>
      </c>
      <c r="KF71" s="199">
        <v>24550000</v>
      </c>
      <c r="KG71" s="199">
        <f>KE71+KF71</f>
        <v>624550000</v>
      </c>
      <c r="KH71" s="191"/>
      <c r="KI71" s="279" t="s">
        <v>55</v>
      </c>
      <c r="KJ71" s="279"/>
      <c r="KK71" s="199">
        <v>2</v>
      </c>
      <c r="KL71" s="199">
        <v>130000</v>
      </c>
      <c r="KM71" s="199"/>
      <c r="KN71" s="199">
        <f>KL71+KM71</f>
        <v>130000</v>
      </c>
      <c r="KO71" s="191"/>
      <c r="KP71" s="279" t="s">
        <v>55</v>
      </c>
      <c r="KQ71" s="279"/>
      <c r="KR71" s="199">
        <v>38</v>
      </c>
      <c r="KS71" s="199">
        <v>1217000</v>
      </c>
      <c r="KT71" s="199"/>
      <c r="KU71" s="199">
        <f>KS71+KT71</f>
        <v>1217000</v>
      </c>
      <c r="KV71" s="191"/>
      <c r="KW71" s="279" t="s">
        <v>55</v>
      </c>
      <c r="KX71" s="279"/>
      <c r="KY71" s="199">
        <v>85</v>
      </c>
      <c r="KZ71" s="199">
        <v>5132000</v>
      </c>
      <c r="LA71" s="199"/>
      <c r="LB71" s="199">
        <f>KZ71+LA71</f>
        <v>5132000</v>
      </c>
      <c r="LC71" s="191"/>
      <c r="LD71" s="279" t="s">
        <v>55</v>
      </c>
      <c r="LE71" s="279"/>
      <c r="LF71" s="199">
        <v>0</v>
      </c>
      <c r="LG71" s="199">
        <v>2500000</v>
      </c>
      <c r="LH71" s="199"/>
      <c r="LI71" s="199">
        <f>LG71+LH71</f>
        <v>2500000</v>
      </c>
      <c r="LJ71" s="191"/>
      <c r="LK71" s="279" t="s">
        <v>55</v>
      </c>
      <c r="LL71" s="279"/>
      <c r="LM71" s="199">
        <v>0</v>
      </c>
      <c r="LN71" s="199">
        <v>50000</v>
      </c>
      <c r="LO71" s="199"/>
      <c r="LP71" s="199">
        <f>LN71+LO71</f>
        <v>50000</v>
      </c>
      <c r="LQ71" s="191"/>
      <c r="LR71" s="279" t="s">
        <v>55</v>
      </c>
      <c r="LS71" s="279"/>
      <c r="LT71" s="199">
        <v>1438</v>
      </c>
      <c r="LU71" s="199">
        <v>48800000</v>
      </c>
      <c r="LV71" s="199">
        <v>223376899.99999997</v>
      </c>
      <c r="LW71" s="199">
        <f>LU71+LV71</f>
        <v>272176900</v>
      </c>
      <c r="LX71" s="191"/>
      <c r="LY71" s="279" t="s">
        <v>55</v>
      </c>
      <c r="LZ71" s="279"/>
      <c r="MA71" s="199">
        <v>22844</v>
      </c>
      <c r="MB71" s="199">
        <v>1970000</v>
      </c>
      <c r="MC71" s="199">
        <v>985200</v>
      </c>
      <c r="MD71" s="199">
        <f>MB71+MC71</f>
        <v>2955200</v>
      </c>
      <c r="ME71" s="191"/>
      <c r="MF71" s="279" t="s">
        <v>55</v>
      </c>
      <c r="MG71" s="279"/>
      <c r="MH71" s="199">
        <v>0</v>
      </c>
      <c r="MI71" s="199">
        <v>9300000</v>
      </c>
      <c r="MJ71" s="199"/>
      <c r="MK71" s="199">
        <f>MI71+MJ71</f>
        <v>9300000</v>
      </c>
      <c r="ML71" s="191"/>
      <c r="MM71" s="279" t="s">
        <v>55</v>
      </c>
      <c r="MN71" s="279"/>
      <c r="MO71" s="199">
        <v>8584</v>
      </c>
      <c r="MP71" s="199">
        <v>574000</v>
      </c>
      <c r="MQ71" s="199">
        <v>0</v>
      </c>
      <c r="MR71" s="199">
        <f>MP71+MQ71</f>
        <v>574000</v>
      </c>
      <c r="MS71" s="191"/>
      <c r="MT71" s="279" t="s">
        <v>55</v>
      </c>
      <c r="MU71" s="279"/>
      <c r="MV71" s="199">
        <v>38</v>
      </c>
      <c r="MW71" s="199">
        <v>570000</v>
      </c>
      <c r="MX71" s="199"/>
      <c r="MY71" s="199">
        <f>MW71+MX71</f>
        <v>570000</v>
      </c>
      <c r="MZ71" s="191"/>
      <c r="NA71" s="279" t="s">
        <v>55</v>
      </c>
      <c r="NB71" s="279"/>
      <c r="NC71" s="199">
        <v>0</v>
      </c>
      <c r="ND71" s="199">
        <f t="shared" si="55"/>
        <v>4695014000</v>
      </c>
      <c r="NE71" s="199">
        <f t="shared" ref="NE71:NF86" si="108">L71+S71+Z71+AG71+AN71+AU71+BB71+BI71+BP71+BW71+CD71+CK71+CR71+CY71+DF71+DM71+DT71+EA71+EH71+EO71+EV71+FC71+FJ71+FQ71+FX71+GE71+GL71+GS71+GZ71+HG71+HN71+HU71+IB71+II71+IP71+IW71+JD71+JK71+JR71+JY71+KF71+KM71+KT71+LA71+LH71+LO71+LV71+MC71+MJ71+MQ71+MX71</f>
        <v>319947694</v>
      </c>
      <c r="NF71" s="199">
        <f t="shared" si="108"/>
        <v>5014961694</v>
      </c>
      <c r="NG71" s="9"/>
    </row>
    <row r="72" spans="1:371" ht="18" customHeight="1">
      <c r="A72" s="200">
        <v>1</v>
      </c>
      <c r="B72" s="191" t="s">
        <v>1898</v>
      </c>
      <c r="C72" s="191"/>
      <c r="D72" s="191"/>
      <c r="E72" s="191"/>
      <c r="F72" s="191"/>
      <c r="G72" s="191"/>
      <c r="H72" s="191"/>
      <c r="I72" s="191"/>
      <c r="J72" s="191">
        <v>1671</v>
      </c>
      <c r="K72" s="201">
        <f>J72*588.3521</f>
        <v>983136.35909999989</v>
      </c>
      <c r="L72" s="191"/>
      <c r="M72" s="201">
        <f>K72+L72</f>
        <v>983136.35909999989</v>
      </c>
      <c r="N72" s="191">
        <v>1812</v>
      </c>
      <c r="O72" s="191"/>
      <c r="P72" s="191"/>
      <c r="Q72" s="213">
        <v>219</v>
      </c>
      <c r="R72" s="191">
        <f>Q72*300</f>
        <v>65700</v>
      </c>
      <c r="S72" s="191"/>
      <c r="T72" s="191">
        <f>R72+S72</f>
        <v>65700</v>
      </c>
      <c r="U72" s="191">
        <v>190</v>
      </c>
      <c r="V72" s="191"/>
      <c r="W72" s="191"/>
      <c r="X72" s="191">
        <v>2106</v>
      </c>
      <c r="Y72" s="191">
        <f>X72*250</f>
        <v>526500</v>
      </c>
      <c r="Z72" s="191"/>
      <c r="AA72" s="191">
        <f>Y72+Z72</f>
        <v>526500</v>
      </c>
      <c r="AB72" s="191">
        <v>1812</v>
      </c>
      <c r="AC72" s="191"/>
      <c r="AD72" s="191"/>
      <c r="AE72" s="191"/>
      <c r="AF72" s="191"/>
      <c r="AG72" s="191"/>
      <c r="AH72" s="191">
        <f>AF72+AG72</f>
        <v>0</v>
      </c>
      <c r="AI72" s="191"/>
      <c r="AJ72" s="191"/>
      <c r="AK72" s="191"/>
      <c r="AL72" s="191"/>
      <c r="AM72" s="191"/>
      <c r="AN72" s="191"/>
      <c r="AO72" s="191">
        <f>AM72+AN72</f>
        <v>0</v>
      </c>
      <c r="AP72" s="191"/>
      <c r="AQ72" s="191"/>
      <c r="AR72" s="191"/>
      <c r="AS72" s="213">
        <v>190</v>
      </c>
      <c r="AT72" s="191">
        <f>AS72*200</f>
        <v>38000</v>
      </c>
      <c r="AU72" s="191"/>
      <c r="AV72" s="191">
        <f>AT72+AU72</f>
        <v>38000</v>
      </c>
      <c r="AW72" s="191"/>
      <c r="AX72" s="191"/>
      <c r="AY72" s="191"/>
      <c r="AZ72" s="191"/>
      <c r="BA72" s="191"/>
      <c r="BB72" s="191"/>
      <c r="BC72" s="191">
        <f>BA72+BB72</f>
        <v>0</v>
      </c>
      <c r="BD72" s="191"/>
      <c r="BE72" s="191"/>
      <c r="BF72" s="191"/>
      <c r="BG72" s="213">
        <v>190</v>
      </c>
      <c r="BH72" s="191">
        <f>BG72*300</f>
        <v>57000</v>
      </c>
      <c r="BI72" s="191"/>
      <c r="BJ72" s="191">
        <f>BH72+BI72</f>
        <v>57000</v>
      </c>
      <c r="BK72" s="191"/>
      <c r="BL72" s="191"/>
      <c r="BM72" s="191"/>
      <c r="BN72" s="191"/>
      <c r="BO72" s="191"/>
      <c r="BP72" s="191"/>
      <c r="BQ72" s="191">
        <f>BO72+BP72</f>
        <v>0</v>
      </c>
      <c r="BR72" s="191"/>
      <c r="BS72" s="191"/>
      <c r="BT72" s="191"/>
      <c r="BU72" s="191"/>
      <c r="BV72" s="191"/>
      <c r="BW72" s="191"/>
      <c r="BX72" s="191">
        <f>BV72+BW72</f>
        <v>0</v>
      </c>
      <c r="BY72" s="191"/>
      <c r="BZ72" s="191"/>
      <c r="CA72" s="191"/>
      <c r="CB72" s="191">
        <v>188</v>
      </c>
      <c r="CC72" s="191">
        <f>CB72*200</f>
        <v>37600</v>
      </c>
      <c r="CD72" s="191"/>
      <c r="CE72" s="191">
        <f>CC72+CD72</f>
        <v>37600</v>
      </c>
      <c r="CF72" s="213">
        <v>190</v>
      </c>
      <c r="CG72" s="191"/>
      <c r="CH72" s="191"/>
      <c r="CI72" s="191">
        <v>188</v>
      </c>
      <c r="CJ72" s="191">
        <f>CI72*200</f>
        <v>37600</v>
      </c>
      <c r="CK72" s="191"/>
      <c r="CL72" s="191">
        <f>CJ72+CK72</f>
        <v>37600</v>
      </c>
      <c r="CM72" s="191"/>
      <c r="CN72" s="191"/>
      <c r="CO72" s="191"/>
      <c r="CP72" s="191">
        <v>188</v>
      </c>
      <c r="CQ72" s="191">
        <f>CP72*450</f>
        <v>84600</v>
      </c>
      <c r="CR72" s="191"/>
      <c r="CS72" s="191">
        <f>CQ72+CR72</f>
        <v>84600</v>
      </c>
      <c r="CT72" s="191"/>
      <c r="CU72" s="191"/>
      <c r="CV72" s="191"/>
      <c r="CW72" s="191">
        <v>260</v>
      </c>
      <c r="CX72" s="191">
        <f>CW72*150</f>
        <v>39000</v>
      </c>
      <c r="CY72" s="191"/>
      <c r="CZ72" s="191">
        <f>CX72+CY72</f>
        <v>39000</v>
      </c>
      <c r="DA72" s="213">
        <v>190</v>
      </c>
      <c r="DB72" s="191"/>
      <c r="DC72" s="191"/>
      <c r="DD72" s="191">
        <v>6</v>
      </c>
      <c r="DE72" s="191">
        <f>DD72*150</f>
        <v>900</v>
      </c>
      <c r="DF72" s="191"/>
      <c r="DG72" s="191">
        <f>DE72+DF72</f>
        <v>900</v>
      </c>
      <c r="DH72" s="213">
        <v>190</v>
      </c>
      <c r="DI72" s="191"/>
      <c r="DJ72" s="191"/>
      <c r="DK72" s="191">
        <v>6</v>
      </c>
      <c r="DL72" s="191">
        <f>DK72*500</f>
        <v>3000</v>
      </c>
      <c r="DM72" s="191"/>
      <c r="DN72" s="191">
        <f>DL72+DM72</f>
        <v>3000</v>
      </c>
      <c r="DO72" s="191"/>
      <c r="DP72" s="191"/>
      <c r="DQ72" s="191"/>
      <c r="DR72" s="191">
        <v>36</v>
      </c>
      <c r="DS72" s="191">
        <f>DR72*1000</f>
        <v>36000</v>
      </c>
      <c r="DT72" s="191"/>
      <c r="DU72" s="191">
        <f>DS72+DT72</f>
        <v>36000</v>
      </c>
      <c r="DV72" s="213">
        <v>190</v>
      </c>
      <c r="DW72" s="191"/>
      <c r="DX72" s="191"/>
      <c r="DY72" s="191">
        <v>97</v>
      </c>
      <c r="DZ72" s="191">
        <f>DY72*100</f>
        <v>9700</v>
      </c>
      <c r="EA72" s="191"/>
      <c r="EB72" s="191">
        <f>DZ72+EA72</f>
        <v>9700</v>
      </c>
      <c r="EC72" s="213">
        <v>190</v>
      </c>
      <c r="ED72" s="191"/>
      <c r="EE72" s="191"/>
      <c r="EF72" s="191"/>
      <c r="EG72" s="191"/>
      <c r="EH72" s="191"/>
      <c r="EI72" s="191">
        <f>EG72+EH72</f>
        <v>0</v>
      </c>
      <c r="EJ72" s="191"/>
      <c r="EK72" s="191"/>
      <c r="EL72" s="191"/>
      <c r="EM72" s="191"/>
      <c r="EN72" s="191"/>
      <c r="EO72" s="191"/>
      <c r="EP72" s="191">
        <f>EN72+EO72</f>
        <v>0</v>
      </c>
      <c r="EQ72" s="191"/>
      <c r="ER72" s="191"/>
      <c r="ES72" s="191"/>
      <c r="ET72" s="191"/>
      <c r="EU72" s="191"/>
      <c r="EV72" s="191"/>
      <c r="EW72" s="191">
        <f>EU72+EV72</f>
        <v>0</v>
      </c>
      <c r="EX72" s="191"/>
      <c r="EY72" s="191"/>
      <c r="EZ72" s="191"/>
      <c r="FA72" s="191"/>
      <c r="FB72" s="191"/>
      <c r="FC72" s="191"/>
      <c r="FD72" s="191">
        <f>FB72+FC72</f>
        <v>0</v>
      </c>
      <c r="FE72" s="191"/>
      <c r="FF72" s="191"/>
      <c r="FG72" s="191"/>
      <c r="FH72" s="191"/>
      <c r="FI72" s="191"/>
      <c r="FJ72" s="191"/>
      <c r="FK72" s="191">
        <f>FI72+FJ72</f>
        <v>0</v>
      </c>
      <c r="FL72" s="191"/>
      <c r="FM72" s="191"/>
      <c r="FN72" s="191"/>
      <c r="FO72" s="191"/>
      <c r="FP72" s="191"/>
      <c r="FQ72" s="191"/>
      <c r="FR72" s="191">
        <f>FP72+FQ72</f>
        <v>0</v>
      </c>
      <c r="FS72" s="191"/>
      <c r="FT72" s="191"/>
      <c r="FU72" s="191"/>
      <c r="FV72" s="191"/>
      <c r="FW72" s="191"/>
      <c r="FX72" s="191"/>
      <c r="FY72" s="191">
        <f>FW72+FX72</f>
        <v>0</v>
      </c>
      <c r="FZ72" s="191"/>
      <c r="GA72" s="191"/>
      <c r="GB72" s="191"/>
      <c r="GC72" s="191"/>
      <c r="GD72" s="191"/>
      <c r="GE72" s="191"/>
      <c r="GF72" s="191">
        <f>GD72+GE72</f>
        <v>0</v>
      </c>
      <c r="GG72" s="191"/>
      <c r="GH72" s="191"/>
      <c r="GI72" s="191"/>
      <c r="GJ72" s="191"/>
      <c r="GK72" s="191"/>
      <c r="GL72" s="191"/>
      <c r="GM72" s="191">
        <f>GK72+GL72</f>
        <v>0</v>
      </c>
      <c r="GN72" s="191"/>
      <c r="GO72" s="191"/>
      <c r="GP72" s="191"/>
      <c r="GQ72" s="191"/>
      <c r="GR72" s="191"/>
      <c r="GS72" s="191"/>
      <c r="GT72" s="191">
        <f>GR72+GS72</f>
        <v>0</v>
      </c>
      <c r="GU72" s="191"/>
      <c r="GV72" s="191"/>
      <c r="GW72" s="191"/>
      <c r="GX72" s="191"/>
      <c r="GY72" s="191"/>
      <c r="GZ72" s="191"/>
      <c r="HA72" s="191">
        <f>GY72+GZ72</f>
        <v>0</v>
      </c>
      <c r="HB72" s="191"/>
      <c r="HC72" s="191"/>
      <c r="HD72" s="191"/>
      <c r="HE72" s="191">
        <v>188</v>
      </c>
      <c r="HF72" s="191">
        <f>HE72*7800</f>
        <v>1466400</v>
      </c>
      <c r="HG72" s="191"/>
      <c r="HH72" s="191">
        <f>HF72+HG72</f>
        <v>1466400</v>
      </c>
      <c r="HI72" s="213">
        <v>190</v>
      </c>
      <c r="HJ72" s="191"/>
      <c r="HK72" s="191"/>
      <c r="HL72" s="191"/>
      <c r="HM72" s="191"/>
      <c r="HN72" s="191"/>
      <c r="HO72" s="191">
        <f>HM72+HN72</f>
        <v>0</v>
      </c>
      <c r="HP72" s="191"/>
      <c r="HQ72" s="191"/>
      <c r="HR72" s="191"/>
      <c r="HS72" s="191"/>
      <c r="HT72" s="191"/>
      <c r="HU72" s="191"/>
      <c r="HV72" s="191">
        <f>HT72+HU72</f>
        <v>0</v>
      </c>
      <c r="HW72" s="191"/>
      <c r="HX72" s="191"/>
      <c r="HY72" s="191"/>
      <c r="HZ72" s="191">
        <v>4</v>
      </c>
      <c r="IA72" s="191">
        <f>HZ72*5000</f>
        <v>20000</v>
      </c>
      <c r="IB72" s="191"/>
      <c r="IC72" s="191">
        <f>IA72+IB72</f>
        <v>20000</v>
      </c>
      <c r="ID72" s="191"/>
      <c r="IE72" s="191"/>
      <c r="IF72" s="191"/>
      <c r="IG72" s="191">
        <v>9</v>
      </c>
      <c r="IH72" s="191">
        <f>IG72*60000</f>
        <v>540000</v>
      </c>
      <c r="II72" s="191"/>
      <c r="IJ72" s="191">
        <f>IH72+II72</f>
        <v>540000</v>
      </c>
      <c r="IK72" s="191"/>
      <c r="IL72" s="191"/>
      <c r="IM72" s="191"/>
      <c r="IN72" s="213"/>
      <c r="IO72" s="191"/>
      <c r="IP72" s="191"/>
      <c r="IQ72" s="191">
        <f>IO72+IP72</f>
        <v>0</v>
      </c>
      <c r="IR72" s="213">
        <v>190</v>
      </c>
      <c r="IS72" s="191"/>
      <c r="IT72" s="191"/>
      <c r="IU72" s="191">
        <v>1</v>
      </c>
      <c r="IV72" s="191">
        <f>IU72*3500</f>
        <v>3500</v>
      </c>
      <c r="IW72" s="191"/>
      <c r="IX72" s="191">
        <f>IV72+IW72</f>
        <v>3500</v>
      </c>
      <c r="IY72" s="191"/>
      <c r="IZ72" s="191"/>
      <c r="JA72" s="191"/>
      <c r="JB72" s="191"/>
      <c r="JC72" s="191"/>
      <c r="JD72" s="191"/>
      <c r="JE72" s="191">
        <f>JC72+JD72</f>
        <v>0</v>
      </c>
      <c r="JF72" s="191"/>
      <c r="JG72" s="191"/>
      <c r="JH72" s="191"/>
      <c r="JI72" s="191"/>
      <c r="JJ72" s="191"/>
      <c r="JK72" s="191"/>
      <c r="JL72" s="191">
        <f>JJ72+JK72</f>
        <v>0</v>
      </c>
      <c r="JM72" s="191"/>
      <c r="JN72" s="191"/>
      <c r="JO72" s="191"/>
      <c r="JP72" s="191"/>
      <c r="JQ72" s="191"/>
      <c r="JR72" s="191"/>
      <c r="JS72" s="191">
        <f>JQ72+JR72</f>
        <v>0</v>
      </c>
      <c r="JT72" s="191"/>
      <c r="JU72" s="191"/>
      <c r="JV72" s="191"/>
      <c r="JW72" s="191"/>
      <c r="JX72" s="191"/>
      <c r="JY72" s="191"/>
      <c r="JZ72" s="191">
        <f>JX72+JY72</f>
        <v>0</v>
      </c>
      <c r="KA72" s="191"/>
      <c r="KB72" s="191"/>
      <c r="KC72" s="191"/>
      <c r="KD72" s="191"/>
      <c r="KE72" s="191"/>
      <c r="KF72" s="191"/>
      <c r="KG72" s="191">
        <f>KE72+KF72</f>
        <v>0</v>
      </c>
      <c r="KH72" s="191"/>
      <c r="KI72" s="191"/>
      <c r="KJ72" s="191"/>
      <c r="KK72" s="191"/>
      <c r="KL72" s="191"/>
      <c r="KM72" s="191"/>
      <c r="KN72" s="191">
        <f>KL72+KM72</f>
        <v>0</v>
      </c>
      <c r="KO72" s="191"/>
      <c r="KP72" s="191"/>
      <c r="KQ72" s="191"/>
      <c r="KR72" s="191"/>
      <c r="KS72" s="191"/>
      <c r="KT72" s="191"/>
      <c r="KU72" s="191">
        <f>KS72+KT72</f>
        <v>0</v>
      </c>
      <c r="KV72" s="191"/>
      <c r="KW72" s="191"/>
      <c r="KX72" s="191"/>
      <c r="KY72" s="191"/>
      <c r="KZ72" s="191"/>
      <c r="LA72" s="191"/>
      <c r="LB72" s="191">
        <f>KZ72+LA72</f>
        <v>0</v>
      </c>
      <c r="LC72" s="191"/>
      <c r="LD72" s="191"/>
      <c r="LE72" s="191"/>
      <c r="LF72" s="191"/>
      <c r="LG72" s="191"/>
      <c r="LH72" s="191"/>
      <c r="LI72" s="191">
        <f>LG72+LH72</f>
        <v>0</v>
      </c>
      <c r="LJ72" s="191"/>
      <c r="LK72" s="191"/>
      <c r="LL72" s="191"/>
      <c r="LM72" s="191"/>
      <c r="LN72" s="191"/>
      <c r="LO72" s="191"/>
      <c r="LP72" s="191">
        <f>LN72+LO72</f>
        <v>0</v>
      </c>
      <c r="LQ72" s="191"/>
      <c r="LR72" s="191"/>
      <c r="LS72" s="191"/>
      <c r="LT72" s="191"/>
      <c r="LU72" s="191"/>
      <c r="LV72" s="191"/>
      <c r="LW72" s="191">
        <f>LU72+LV72</f>
        <v>0</v>
      </c>
      <c r="LX72" s="191"/>
      <c r="LY72" s="191"/>
      <c r="LZ72" s="191"/>
      <c r="MA72" s="191"/>
      <c r="MB72" s="191"/>
      <c r="MC72" s="191"/>
      <c r="MD72" s="191">
        <f>MB72+MC72</f>
        <v>0</v>
      </c>
      <c r="ME72" s="191"/>
      <c r="MF72" s="191"/>
      <c r="MG72" s="191"/>
      <c r="MH72" s="191"/>
      <c r="MI72" s="191"/>
      <c r="MJ72" s="191"/>
      <c r="MK72" s="191">
        <f>MI72+MJ72</f>
        <v>0</v>
      </c>
      <c r="ML72" s="191"/>
      <c r="MM72" s="191"/>
      <c r="MN72" s="191"/>
      <c r="MO72" s="191"/>
      <c r="MP72" s="191"/>
      <c r="MQ72" s="191"/>
      <c r="MR72" s="191">
        <f>MP72+MQ72</f>
        <v>0</v>
      </c>
      <c r="MS72" s="191"/>
      <c r="MT72" s="191"/>
      <c r="MU72" s="191"/>
      <c r="MV72" s="191"/>
      <c r="MW72" s="191"/>
      <c r="MX72" s="191"/>
      <c r="MY72" s="191">
        <f>MW72+MX72</f>
        <v>0</v>
      </c>
      <c r="MZ72" s="191"/>
      <c r="NA72" s="191"/>
      <c r="NB72" s="191"/>
      <c r="NC72" s="191"/>
      <c r="ND72" s="190">
        <f t="shared" si="55"/>
        <v>3948636.3591</v>
      </c>
      <c r="NE72" s="190">
        <f t="shared" si="108"/>
        <v>0</v>
      </c>
      <c r="NF72" s="190">
        <f t="shared" si="108"/>
        <v>3948636.3591</v>
      </c>
      <c r="NG72" s="9"/>
    </row>
    <row r="73" spans="1:371" ht="18" customHeight="1">
      <c r="A73" s="200">
        <v>2</v>
      </c>
      <c r="B73" s="191" t="s">
        <v>1899</v>
      </c>
      <c r="C73" s="191"/>
      <c r="D73" s="191"/>
      <c r="E73" s="191"/>
      <c r="F73" s="191"/>
      <c r="G73" s="191"/>
      <c r="H73" s="191"/>
      <c r="I73" s="191"/>
      <c r="J73" s="191">
        <v>2995</v>
      </c>
      <c r="K73" s="201">
        <f t="shared" ref="K73:K101" si="109">J73*588.3521</f>
        <v>1762114.5395</v>
      </c>
      <c r="L73" s="191"/>
      <c r="M73" s="201">
        <f t="shared" ref="M73:M101" si="110">K73+L73</f>
        <v>1762114.5395</v>
      </c>
      <c r="N73" s="191">
        <v>3248</v>
      </c>
      <c r="O73" s="191"/>
      <c r="P73" s="191"/>
      <c r="Q73" s="213">
        <f t="shared" ref="Q73:Q101" si="111">U73*115.3/100</f>
        <v>0</v>
      </c>
      <c r="R73" s="191">
        <f t="shared" ref="R73:R101" si="112">Q73*300</f>
        <v>0</v>
      </c>
      <c r="S73" s="191"/>
      <c r="T73" s="191">
        <f t="shared" ref="T73:T101" si="113">R73+S73</f>
        <v>0</v>
      </c>
      <c r="U73" s="191"/>
      <c r="V73" s="191"/>
      <c r="W73" s="191"/>
      <c r="X73" s="191">
        <v>3776</v>
      </c>
      <c r="Y73" s="191">
        <f t="shared" ref="Y73:Y101" si="114">X73*250</f>
        <v>944000</v>
      </c>
      <c r="Z73" s="191"/>
      <c r="AA73" s="191">
        <f t="shared" ref="AA73:AA101" si="115">Y73+Z73</f>
        <v>944000</v>
      </c>
      <c r="AB73" s="191">
        <v>3248</v>
      </c>
      <c r="AC73" s="191"/>
      <c r="AD73" s="191"/>
      <c r="AE73" s="191"/>
      <c r="AF73" s="191"/>
      <c r="AG73" s="191"/>
      <c r="AH73" s="191">
        <f t="shared" ref="AH73:AH101" si="116">AF73+AG73</f>
        <v>0</v>
      </c>
      <c r="AI73" s="191"/>
      <c r="AJ73" s="191"/>
      <c r="AK73" s="191"/>
      <c r="AL73" s="191"/>
      <c r="AM73" s="191"/>
      <c r="AN73" s="191"/>
      <c r="AO73" s="191">
        <f t="shared" ref="AO73:AO101" si="117">AM73+AN73</f>
        <v>0</v>
      </c>
      <c r="AP73" s="191"/>
      <c r="AQ73" s="191"/>
      <c r="AR73" s="191"/>
      <c r="AS73" s="213"/>
      <c r="AT73" s="191">
        <f t="shared" ref="AT73:AT101" si="118">AS73*200</f>
        <v>0</v>
      </c>
      <c r="AU73" s="191"/>
      <c r="AV73" s="191">
        <f t="shared" ref="AV73:AV101" si="119">AT73+AU73</f>
        <v>0</v>
      </c>
      <c r="AW73" s="191"/>
      <c r="AX73" s="191"/>
      <c r="AY73" s="191"/>
      <c r="AZ73" s="191"/>
      <c r="BA73" s="191"/>
      <c r="BB73" s="191"/>
      <c r="BC73" s="191">
        <f t="shared" ref="BC73:BC101" si="120">BA73+BB73</f>
        <v>0</v>
      </c>
      <c r="BD73" s="191"/>
      <c r="BE73" s="191"/>
      <c r="BF73" s="191"/>
      <c r="BG73" s="213"/>
      <c r="BH73" s="191">
        <f t="shared" ref="BH73:BH101" si="121">BG73*300</f>
        <v>0</v>
      </c>
      <c r="BI73" s="191"/>
      <c r="BJ73" s="191">
        <f t="shared" ref="BJ73:BJ101" si="122">BH73+BI73</f>
        <v>0</v>
      </c>
      <c r="BK73" s="191"/>
      <c r="BL73" s="191"/>
      <c r="BM73" s="191"/>
      <c r="BN73" s="191"/>
      <c r="BO73" s="191"/>
      <c r="BP73" s="191"/>
      <c r="BQ73" s="191">
        <f t="shared" ref="BQ73:BQ101" si="123">BO73+BP73</f>
        <v>0</v>
      </c>
      <c r="BR73" s="191"/>
      <c r="BS73" s="191"/>
      <c r="BT73" s="191"/>
      <c r="BU73" s="191"/>
      <c r="BV73" s="191"/>
      <c r="BW73" s="191"/>
      <c r="BX73" s="191">
        <f t="shared" ref="BX73:BX101" si="124">BV73+BW73</f>
        <v>0</v>
      </c>
      <c r="BY73" s="191"/>
      <c r="BZ73" s="191"/>
      <c r="CA73" s="191"/>
      <c r="CB73" s="191">
        <f t="shared" ref="CB73:CB101" si="125">CF73*98.83/100</f>
        <v>0</v>
      </c>
      <c r="CC73" s="191">
        <f t="shared" ref="CC73:CC101" si="126">CB73*200</f>
        <v>0</v>
      </c>
      <c r="CD73" s="191"/>
      <c r="CE73" s="191">
        <f t="shared" ref="CE73:CE101" si="127">CC73+CD73</f>
        <v>0</v>
      </c>
      <c r="CF73" s="213"/>
      <c r="CG73" s="191"/>
      <c r="CH73" s="191"/>
      <c r="CI73" s="191">
        <f t="shared" ref="CI73:CI101" si="128">CM73*98.83/100</f>
        <v>0</v>
      </c>
      <c r="CJ73" s="191">
        <f t="shared" ref="CJ73:CJ101" si="129">CI73*200</f>
        <v>0</v>
      </c>
      <c r="CK73" s="191"/>
      <c r="CL73" s="191">
        <f t="shared" ref="CL73:CL101" si="130">CJ73+CK73</f>
        <v>0</v>
      </c>
      <c r="CM73" s="191"/>
      <c r="CN73" s="191"/>
      <c r="CO73" s="191"/>
      <c r="CP73" s="191">
        <f t="shared" ref="CP73:CP101" si="131">CT73*98.83/100</f>
        <v>0</v>
      </c>
      <c r="CQ73" s="191">
        <f t="shared" ref="CQ73:CQ101" si="132">CP73*450</f>
        <v>0</v>
      </c>
      <c r="CR73" s="191"/>
      <c r="CS73" s="191">
        <f t="shared" ref="CS73:CS101" si="133">CQ73+CR73</f>
        <v>0</v>
      </c>
      <c r="CT73" s="191"/>
      <c r="CU73" s="191"/>
      <c r="CV73" s="191"/>
      <c r="CW73" s="191">
        <f t="shared" ref="CW73:CW97" si="134">DA73*137/100</f>
        <v>0</v>
      </c>
      <c r="CX73" s="191">
        <f t="shared" ref="CX73:CX101" si="135">CW73*150</f>
        <v>0</v>
      </c>
      <c r="CY73" s="191"/>
      <c r="CZ73" s="191">
        <f t="shared" ref="CZ73:CZ101" si="136">CX73+CY73</f>
        <v>0</v>
      </c>
      <c r="DA73" s="213"/>
      <c r="DB73" s="191"/>
      <c r="DC73" s="191"/>
      <c r="DD73" s="191">
        <f t="shared" ref="DD73:DD100" si="137">DH73*2.92/100</f>
        <v>0</v>
      </c>
      <c r="DE73" s="191">
        <f t="shared" ref="DE73:DE101" si="138">DD73*150</f>
        <v>0</v>
      </c>
      <c r="DF73" s="191"/>
      <c r="DG73" s="191">
        <f t="shared" ref="DG73:DG101" si="139">DE73+DF73</f>
        <v>0</v>
      </c>
      <c r="DH73" s="213"/>
      <c r="DI73" s="191"/>
      <c r="DJ73" s="191"/>
      <c r="DK73" s="191">
        <f t="shared" ref="DK73:DK100" si="140">DO73*2.92/100</f>
        <v>0</v>
      </c>
      <c r="DL73" s="191">
        <f t="shared" ref="DL73:DL101" si="141">DK73*500</f>
        <v>0</v>
      </c>
      <c r="DM73" s="191"/>
      <c r="DN73" s="191">
        <f t="shared" ref="DN73:DN101" si="142">DL73+DM73</f>
        <v>0</v>
      </c>
      <c r="DO73" s="191"/>
      <c r="DP73" s="191"/>
      <c r="DQ73" s="191"/>
      <c r="DR73" s="191">
        <f t="shared" ref="DR73:DR101" si="143">DV73*19.07/100</f>
        <v>0</v>
      </c>
      <c r="DS73" s="191">
        <f t="shared" ref="DS73:DS101" si="144">DR73*1000</f>
        <v>0</v>
      </c>
      <c r="DT73" s="191"/>
      <c r="DU73" s="191">
        <f t="shared" ref="DU73:DU101" si="145">DS73+DT73</f>
        <v>0</v>
      </c>
      <c r="DV73" s="213"/>
      <c r="DW73" s="191"/>
      <c r="DX73" s="191"/>
      <c r="DY73" s="191">
        <f t="shared" ref="DY73:DY99" si="146">EC73*51.02/100</f>
        <v>0</v>
      </c>
      <c r="DZ73" s="191">
        <f t="shared" ref="DZ73:DZ101" si="147">DY73*100</f>
        <v>0</v>
      </c>
      <c r="EA73" s="191"/>
      <c r="EB73" s="191">
        <f t="shared" ref="EB73:EB101" si="148">DZ73+EA73</f>
        <v>0</v>
      </c>
      <c r="EC73" s="213"/>
      <c r="ED73" s="191"/>
      <c r="EE73" s="191"/>
      <c r="EF73" s="191"/>
      <c r="EG73" s="191"/>
      <c r="EH73" s="191"/>
      <c r="EI73" s="191">
        <f t="shared" ref="EI73:EI101" si="149">EG73+EH73</f>
        <v>0</v>
      </c>
      <c r="EJ73" s="191"/>
      <c r="EK73" s="191"/>
      <c r="EL73" s="191"/>
      <c r="EM73" s="191"/>
      <c r="EN73" s="191"/>
      <c r="EO73" s="191"/>
      <c r="EP73" s="191">
        <f t="shared" ref="EP73:EP101" si="150">EN73+EO73</f>
        <v>0</v>
      </c>
      <c r="EQ73" s="191"/>
      <c r="ER73" s="191"/>
      <c r="ES73" s="191"/>
      <c r="ET73" s="191"/>
      <c r="EU73" s="191"/>
      <c r="EV73" s="191"/>
      <c r="EW73" s="191">
        <f t="shared" ref="EW73:EW101" si="151">EU73+EV73</f>
        <v>0</v>
      </c>
      <c r="EX73" s="191"/>
      <c r="EY73" s="191"/>
      <c r="EZ73" s="191"/>
      <c r="FA73" s="191"/>
      <c r="FB73" s="191"/>
      <c r="FC73" s="191"/>
      <c r="FD73" s="191">
        <f t="shared" ref="FD73:FD101" si="152">FB73+FC73</f>
        <v>0</v>
      </c>
      <c r="FE73" s="191"/>
      <c r="FF73" s="191"/>
      <c r="FG73" s="191"/>
      <c r="FH73" s="191"/>
      <c r="FI73" s="191"/>
      <c r="FJ73" s="191"/>
      <c r="FK73" s="191">
        <f t="shared" ref="FK73:FK101" si="153">FI73+FJ73</f>
        <v>0</v>
      </c>
      <c r="FL73" s="191"/>
      <c r="FM73" s="191"/>
      <c r="FN73" s="191"/>
      <c r="FO73" s="191"/>
      <c r="FP73" s="191"/>
      <c r="FQ73" s="191"/>
      <c r="FR73" s="191">
        <f t="shared" ref="FR73:FR101" si="154">FP73+FQ73</f>
        <v>0</v>
      </c>
      <c r="FS73" s="191"/>
      <c r="FT73" s="191"/>
      <c r="FU73" s="191"/>
      <c r="FV73" s="191"/>
      <c r="FW73" s="191"/>
      <c r="FX73" s="191"/>
      <c r="FY73" s="191">
        <f t="shared" ref="FY73:FY101" si="155">FW73+FX73</f>
        <v>0</v>
      </c>
      <c r="FZ73" s="191"/>
      <c r="GA73" s="191"/>
      <c r="GB73" s="191"/>
      <c r="GC73" s="191"/>
      <c r="GD73" s="191"/>
      <c r="GE73" s="191"/>
      <c r="GF73" s="191">
        <f t="shared" ref="GF73:GF101" si="156">GD73+GE73</f>
        <v>0</v>
      </c>
      <c r="GG73" s="191"/>
      <c r="GH73" s="191"/>
      <c r="GI73" s="191"/>
      <c r="GJ73" s="191"/>
      <c r="GK73" s="191"/>
      <c r="GL73" s="191"/>
      <c r="GM73" s="191">
        <f t="shared" ref="GM73:GM101" si="157">GK73+GL73</f>
        <v>0</v>
      </c>
      <c r="GN73" s="191"/>
      <c r="GO73" s="191"/>
      <c r="GP73" s="191"/>
      <c r="GQ73" s="191"/>
      <c r="GR73" s="191"/>
      <c r="GS73" s="191"/>
      <c r="GT73" s="191">
        <f t="shared" ref="GT73:GT101" si="158">GR73+GS73</f>
        <v>0</v>
      </c>
      <c r="GU73" s="191"/>
      <c r="GV73" s="191"/>
      <c r="GW73" s="191"/>
      <c r="GX73" s="191"/>
      <c r="GY73" s="191"/>
      <c r="GZ73" s="191"/>
      <c r="HA73" s="191">
        <f t="shared" ref="HA73:HA101" si="159">GY73+GZ73</f>
        <v>0</v>
      </c>
      <c r="HB73" s="191"/>
      <c r="HC73" s="191"/>
      <c r="HD73" s="191"/>
      <c r="HE73" s="191">
        <f t="shared" ref="HE73:HE101" si="160">HI73*99.38/100</f>
        <v>0</v>
      </c>
      <c r="HF73" s="191">
        <f t="shared" ref="HF73:HF101" si="161">HE73*7800</f>
        <v>0</v>
      </c>
      <c r="HG73" s="191"/>
      <c r="HH73" s="191">
        <f t="shared" ref="HH73:HH101" si="162">HF73+HG73</f>
        <v>0</v>
      </c>
      <c r="HI73" s="213"/>
      <c r="HJ73" s="191"/>
      <c r="HK73" s="191"/>
      <c r="HL73" s="191"/>
      <c r="HM73" s="191"/>
      <c r="HN73" s="191"/>
      <c r="HO73" s="191">
        <f t="shared" ref="HO73:HO101" si="163">HM73+HN73</f>
        <v>0</v>
      </c>
      <c r="HP73" s="191"/>
      <c r="HQ73" s="191"/>
      <c r="HR73" s="191"/>
      <c r="HS73" s="191"/>
      <c r="HT73" s="191"/>
      <c r="HU73" s="191"/>
      <c r="HV73" s="191">
        <f t="shared" ref="HV73:HV101" si="164">HT73+HU73</f>
        <v>0</v>
      </c>
      <c r="HW73" s="191"/>
      <c r="HX73" s="191"/>
      <c r="HY73" s="191"/>
      <c r="HZ73" s="191"/>
      <c r="IA73" s="191">
        <f t="shared" ref="IA73:IA101" si="165">HZ73*5000</f>
        <v>0</v>
      </c>
      <c r="IB73" s="191"/>
      <c r="IC73" s="191">
        <f t="shared" ref="IC73:IC101" si="166">IA73+IB73</f>
        <v>0</v>
      </c>
      <c r="ID73" s="191"/>
      <c r="IE73" s="191"/>
      <c r="IF73" s="191"/>
      <c r="IG73" s="191"/>
      <c r="IH73" s="191">
        <f t="shared" ref="IH73:IH101" si="167">IG73*60000</f>
        <v>0</v>
      </c>
      <c r="II73" s="191"/>
      <c r="IJ73" s="191">
        <f t="shared" ref="IJ73:IJ101" si="168">IH73+II73</f>
        <v>0</v>
      </c>
      <c r="IK73" s="191"/>
      <c r="IL73" s="191"/>
      <c r="IM73" s="191"/>
      <c r="IN73" s="213"/>
      <c r="IO73" s="191"/>
      <c r="IP73" s="191"/>
      <c r="IQ73" s="191">
        <f t="shared" ref="IQ73:IQ101" si="169">IO73+IP73</f>
        <v>0</v>
      </c>
      <c r="IR73" s="213"/>
      <c r="IS73" s="191"/>
      <c r="IT73" s="191"/>
      <c r="IU73" s="191"/>
      <c r="IV73" s="191">
        <f t="shared" ref="IV73:IV101" si="170">IU73*3500</f>
        <v>0</v>
      </c>
      <c r="IW73" s="191"/>
      <c r="IX73" s="191">
        <f t="shared" ref="IX73:IX101" si="171">IV73+IW73</f>
        <v>0</v>
      </c>
      <c r="IY73" s="191"/>
      <c r="IZ73" s="191"/>
      <c r="JA73" s="191"/>
      <c r="JB73" s="191"/>
      <c r="JC73" s="191"/>
      <c r="JD73" s="191"/>
      <c r="JE73" s="191">
        <f t="shared" ref="JE73:JE101" si="172">JC73+JD73</f>
        <v>0</v>
      </c>
      <c r="JF73" s="191"/>
      <c r="JG73" s="191"/>
      <c r="JH73" s="191"/>
      <c r="JI73" s="191"/>
      <c r="JJ73" s="191"/>
      <c r="JK73" s="191"/>
      <c r="JL73" s="191">
        <f t="shared" ref="JL73:JL101" si="173">JJ73+JK73</f>
        <v>0</v>
      </c>
      <c r="JM73" s="191"/>
      <c r="JN73" s="191"/>
      <c r="JO73" s="191"/>
      <c r="JP73" s="191"/>
      <c r="JQ73" s="191"/>
      <c r="JR73" s="191"/>
      <c r="JS73" s="191">
        <f t="shared" ref="JS73:JS101" si="174">JQ73+JR73</f>
        <v>0</v>
      </c>
      <c r="JT73" s="191"/>
      <c r="JU73" s="191"/>
      <c r="JV73" s="191"/>
      <c r="JW73" s="191"/>
      <c r="JX73" s="191"/>
      <c r="JY73" s="191"/>
      <c r="JZ73" s="191">
        <f t="shared" ref="JZ73:JZ101" si="175">JX73+JY73</f>
        <v>0</v>
      </c>
      <c r="KA73" s="191"/>
      <c r="KB73" s="191"/>
      <c r="KC73" s="191"/>
      <c r="KD73" s="191"/>
      <c r="KE73" s="191"/>
      <c r="KF73" s="191"/>
      <c r="KG73" s="191">
        <f t="shared" ref="KG73:KG101" si="176">KE73+KF73</f>
        <v>0</v>
      </c>
      <c r="KH73" s="191"/>
      <c r="KI73" s="191"/>
      <c r="KJ73" s="191"/>
      <c r="KK73" s="191"/>
      <c r="KL73" s="191"/>
      <c r="KM73" s="191"/>
      <c r="KN73" s="191">
        <f t="shared" ref="KN73:KN101" si="177">KL73+KM73</f>
        <v>0</v>
      </c>
      <c r="KO73" s="191"/>
      <c r="KP73" s="191"/>
      <c r="KQ73" s="191"/>
      <c r="KR73" s="191"/>
      <c r="KS73" s="191"/>
      <c r="KT73" s="191"/>
      <c r="KU73" s="191">
        <f t="shared" ref="KU73:KU101" si="178">KS73+KT73</f>
        <v>0</v>
      </c>
      <c r="KV73" s="191"/>
      <c r="KW73" s="191"/>
      <c r="KX73" s="191"/>
      <c r="KY73" s="191"/>
      <c r="KZ73" s="191"/>
      <c r="LA73" s="191"/>
      <c r="LB73" s="191">
        <f t="shared" ref="LB73:LB101" si="179">KZ73+LA73</f>
        <v>0</v>
      </c>
      <c r="LC73" s="191"/>
      <c r="LD73" s="191"/>
      <c r="LE73" s="191"/>
      <c r="LF73" s="191"/>
      <c r="LG73" s="191"/>
      <c r="LH73" s="191"/>
      <c r="LI73" s="191">
        <f t="shared" ref="LI73:LI101" si="180">LG73+LH73</f>
        <v>0</v>
      </c>
      <c r="LJ73" s="191"/>
      <c r="LK73" s="191"/>
      <c r="LL73" s="191"/>
      <c r="LM73" s="191"/>
      <c r="LN73" s="191"/>
      <c r="LO73" s="191"/>
      <c r="LP73" s="191">
        <f t="shared" ref="LP73:LP101" si="181">LN73+LO73</f>
        <v>0</v>
      </c>
      <c r="LQ73" s="191"/>
      <c r="LR73" s="191"/>
      <c r="LS73" s="191"/>
      <c r="LT73" s="191"/>
      <c r="LU73" s="191"/>
      <c r="LV73" s="191"/>
      <c r="LW73" s="191">
        <f t="shared" ref="LW73:LW101" si="182">LU73+LV73</f>
        <v>0</v>
      </c>
      <c r="LX73" s="191"/>
      <c r="LY73" s="191"/>
      <c r="LZ73" s="191"/>
      <c r="MA73" s="191"/>
      <c r="MB73" s="191"/>
      <c r="MC73" s="191"/>
      <c r="MD73" s="191">
        <f t="shared" ref="MD73:MD101" si="183">MB73+MC73</f>
        <v>0</v>
      </c>
      <c r="ME73" s="191"/>
      <c r="MF73" s="191"/>
      <c r="MG73" s="191"/>
      <c r="MH73" s="191"/>
      <c r="MI73" s="191"/>
      <c r="MJ73" s="191"/>
      <c r="MK73" s="191">
        <f t="shared" ref="MK73:MK101" si="184">MI73+MJ73</f>
        <v>0</v>
      </c>
      <c r="ML73" s="191"/>
      <c r="MM73" s="191"/>
      <c r="MN73" s="191"/>
      <c r="MO73" s="191"/>
      <c r="MP73" s="191"/>
      <c r="MQ73" s="191"/>
      <c r="MR73" s="191">
        <f t="shared" ref="MR73:MR101" si="185">MP73+MQ73</f>
        <v>0</v>
      </c>
      <c r="MS73" s="191"/>
      <c r="MT73" s="191"/>
      <c r="MU73" s="191"/>
      <c r="MV73" s="191"/>
      <c r="MW73" s="191"/>
      <c r="MX73" s="191"/>
      <c r="MY73" s="191">
        <f t="shared" ref="MY73:MY101" si="186">MW73+MX73</f>
        <v>0</v>
      </c>
      <c r="MZ73" s="191"/>
      <c r="NA73" s="191"/>
      <c r="NB73" s="191"/>
      <c r="NC73" s="191"/>
      <c r="ND73" s="190">
        <f t="shared" si="55"/>
        <v>2706114.5395</v>
      </c>
      <c r="NE73" s="190">
        <f t="shared" si="108"/>
        <v>0</v>
      </c>
      <c r="NF73" s="190">
        <f t="shared" si="108"/>
        <v>2706114.5395</v>
      </c>
      <c r="NG73" s="9"/>
    </row>
    <row r="74" spans="1:371" ht="18" customHeight="1">
      <c r="A74" s="200">
        <v>3</v>
      </c>
      <c r="B74" s="191" t="s">
        <v>1900</v>
      </c>
      <c r="C74" s="191"/>
      <c r="D74" s="191"/>
      <c r="E74" s="191"/>
      <c r="F74" s="191"/>
      <c r="G74" s="191"/>
      <c r="H74" s="191"/>
      <c r="I74" s="191"/>
      <c r="J74" s="191">
        <f t="shared" ref="J74:J101" si="187">N74*92.22/100</f>
        <v>0</v>
      </c>
      <c r="K74" s="201">
        <f t="shared" si="109"/>
        <v>0</v>
      </c>
      <c r="L74" s="191"/>
      <c r="M74" s="201">
        <f t="shared" si="110"/>
        <v>0</v>
      </c>
      <c r="N74" s="191"/>
      <c r="O74" s="191"/>
      <c r="P74" s="191"/>
      <c r="Q74" s="213">
        <v>288</v>
      </c>
      <c r="R74" s="191">
        <f t="shared" si="112"/>
        <v>86400</v>
      </c>
      <c r="S74" s="191"/>
      <c r="T74" s="191">
        <f t="shared" si="113"/>
        <v>86400</v>
      </c>
      <c r="U74" s="191">
        <v>250</v>
      </c>
      <c r="V74" s="191"/>
      <c r="W74" s="191"/>
      <c r="X74" s="191">
        <f t="shared" ref="X74:X101" si="188">AB74*116.25/100</f>
        <v>0</v>
      </c>
      <c r="Y74" s="191">
        <f t="shared" si="114"/>
        <v>0</v>
      </c>
      <c r="Z74" s="191"/>
      <c r="AA74" s="191">
        <f t="shared" si="115"/>
        <v>0</v>
      </c>
      <c r="AB74" s="191"/>
      <c r="AC74" s="191"/>
      <c r="AD74" s="191"/>
      <c r="AE74" s="191"/>
      <c r="AF74" s="191"/>
      <c r="AG74" s="191"/>
      <c r="AH74" s="191">
        <f t="shared" si="116"/>
        <v>0</v>
      </c>
      <c r="AI74" s="191"/>
      <c r="AJ74" s="191"/>
      <c r="AK74" s="191"/>
      <c r="AL74" s="191"/>
      <c r="AM74" s="191"/>
      <c r="AN74" s="191"/>
      <c r="AO74" s="191">
        <f t="shared" si="117"/>
        <v>0</v>
      </c>
      <c r="AP74" s="191"/>
      <c r="AQ74" s="191"/>
      <c r="AR74" s="191"/>
      <c r="AS74" s="213">
        <v>250</v>
      </c>
      <c r="AT74" s="191">
        <f t="shared" si="118"/>
        <v>50000</v>
      </c>
      <c r="AU74" s="191"/>
      <c r="AV74" s="191">
        <f t="shared" si="119"/>
        <v>50000</v>
      </c>
      <c r="AW74" s="191"/>
      <c r="AX74" s="191"/>
      <c r="AY74" s="191"/>
      <c r="AZ74" s="191"/>
      <c r="BA74" s="191"/>
      <c r="BB74" s="191"/>
      <c r="BC74" s="191">
        <f t="shared" si="120"/>
        <v>0</v>
      </c>
      <c r="BD74" s="191"/>
      <c r="BE74" s="191"/>
      <c r="BF74" s="191"/>
      <c r="BG74" s="213">
        <v>250</v>
      </c>
      <c r="BH74" s="191">
        <f t="shared" si="121"/>
        <v>75000</v>
      </c>
      <c r="BI74" s="191"/>
      <c r="BJ74" s="191">
        <f t="shared" si="122"/>
        <v>75000</v>
      </c>
      <c r="BK74" s="191"/>
      <c r="BL74" s="191"/>
      <c r="BM74" s="191"/>
      <c r="BN74" s="191"/>
      <c r="BO74" s="191"/>
      <c r="BP74" s="191"/>
      <c r="BQ74" s="191">
        <f t="shared" si="123"/>
        <v>0</v>
      </c>
      <c r="BR74" s="191"/>
      <c r="BS74" s="191"/>
      <c r="BT74" s="191"/>
      <c r="BU74" s="191"/>
      <c r="BV74" s="191"/>
      <c r="BW74" s="191"/>
      <c r="BX74" s="191">
        <f t="shared" si="124"/>
        <v>0</v>
      </c>
      <c r="BY74" s="191"/>
      <c r="BZ74" s="191"/>
      <c r="CA74" s="191"/>
      <c r="CB74" s="191">
        <v>247</v>
      </c>
      <c r="CC74" s="191">
        <f t="shared" si="126"/>
        <v>49400</v>
      </c>
      <c r="CD74" s="191"/>
      <c r="CE74" s="191">
        <f t="shared" si="127"/>
        <v>49400</v>
      </c>
      <c r="CF74" s="213">
        <v>250</v>
      </c>
      <c r="CG74" s="191"/>
      <c r="CH74" s="191"/>
      <c r="CI74" s="191">
        <v>247</v>
      </c>
      <c r="CJ74" s="191">
        <f t="shared" si="129"/>
        <v>49400</v>
      </c>
      <c r="CK74" s="191"/>
      <c r="CL74" s="191">
        <f t="shared" si="130"/>
        <v>49400</v>
      </c>
      <c r="CM74" s="191"/>
      <c r="CN74" s="191"/>
      <c r="CO74" s="191"/>
      <c r="CP74" s="191">
        <v>247</v>
      </c>
      <c r="CQ74" s="191">
        <f t="shared" si="132"/>
        <v>111150</v>
      </c>
      <c r="CR74" s="191"/>
      <c r="CS74" s="191">
        <f t="shared" si="133"/>
        <v>111150</v>
      </c>
      <c r="CT74" s="191"/>
      <c r="CU74" s="191"/>
      <c r="CV74" s="191"/>
      <c r="CW74" s="191">
        <v>342</v>
      </c>
      <c r="CX74" s="191">
        <f t="shared" si="135"/>
        <v>51300</v>
      </c>
      <c r="CY74" s="191"/>
      <c r="CZ74" s="191">
        <f t="shared" si="136"/>
        <v>51300</v>
      </c>
      <c r="DA74" s="213">
        <v>250</v>
      </c>
      <c r="DB74" s="191"/>
      <c r="DC74" s="191"/>
      <c r="DD74" s="191">
        <v>7</v>
      </c>
      <c r="DE74" s="191">
        <f t="shared" si="138"/>
        <v>1050</v>
      </c>
      <c r="DF74" s="191"/>
      <c r="DG74" s="191">
        <f t="shared" si="139"/>
        <v>1050</v>
      </c>
      <c r="DH74" s="213">
        <v>250</v>
      </c>
      <c r="DI74" s="191"/>
      <c r="DJ74" s="191"/>
      <c r="DK74" s="191">
        <v>7</v>
      </c>
      <c r="DL74" s="191">
        <f t="shared" si="141"/>
        <v>3500</v>
      </c>
      <c r="DM74" s="191"/>
      <c r="DN74" s="191">
        <f t="shared" si="142"/>
        <v>3500</v>
      </c>
      <c r="DO74" s="191"/>
      <c r="DP74" s="191"/>
      <c r="DQ74" s="191"/>
      <c r="DR74" s="191">
        <v>48</v>
      </c>
      <c r="DS74" s="191">
        <f t="shared" si="144"/>
        <v>48000</v>
      </c>
      <c r="DT74" s="191"/>
      <c r="DU74" s="191">
        <f t="shared" si="145"/>
        <v>48000</v>
      </c>
      <c r="DV74" s="213">
        <v>250</v>
      </c>
      <c r="DW74" s="191"/>
      <c r="DX74" s="191"/>
      <c r="DY74" s="191">
        <v>128</v>
      </c>
      <c r="DZ74" s="191">
        <f t="shared" si="147"/>
        <v>12800</v>
      </c>
      <c r="EA74" s="191"/>
      <c r="EB74" s="191">
        <f t="shared" si="148"/>
        <v>12800</v>
      </c>
      <c r="EC74" s="213">
        <v>250</v>
      </c>
      <c r="ED74" s="191"/>
      <c r="EE74" s="191"/>
      <c r="EF74" s="191"/>
      <c r="EG74" s="191"/>
      <c r="EH74" s="191"/>
      <c r="EI74" s="191">
        <f t="shared" si="149"/>
        <v>0</v>
      </c>
      <c r="EJ74" s="191"/>
      <c r="EK74" s="191"/>
      <c r="EL74" s="191"/>
      <c r="EM74" s="191"/>
      <c r="EN74" s="191"/>
      <c r="EO74" s="191"/>
      <c r="EP74" s="191">
        <f t="shared" si="150"/>
        <v>0</v>
      </c>
      <c r="EQ74" s="191"/>
      <c r="ER74" s="191"/>
      <c r="ES74" s="191"/>
      <c r="ET74" s="191"/>
      <c r="EU74" s="191"/>
      <c r="EV74" s="191"/>
      <c r="EW74" s="191">
        <f t="shared" si="151"/>
        <v>0</v>
      </c>
      <c r="EX74" s="191"/>
      <c r="EY74" s="191"/>
      <c r="EZ74" s="191"/>
      <c r="FA74" s="191"/>
      <c r="FB74" s="191"/>
      <c r="FC74" s="191"/>
      <c r="FD74" s="191">
        <f t="shared" si="152"/>
        <v>0</v>
      </c>
      <c r="FE74" s="191"/>
      <c r="FF74" s="191"/>
      <c r="FG74" s="191"/>
      <c r="FH74" s="191"/>
      <c r="FI74" s="191"/>
      <c r="FJ74" s="191"/>
      <c r="FK74" s="191">
        <f t="shared" si="153"/>
        <v>0</v>
      </c>
      <c r="FL74" s="191"/>
      <c r="FM74" s="191"/>
      <c r="FN74" s="191"/>
      <c r="FO74" s="191"/>
      <c r="FP74" s="191"/>
      <c r="FQ74" s="191"/>
      <c r="FR74" s="191">
        <f t="shared" si="154"/>
        <v>0</v>
      </c>
      <c r="FS74" s="191"/>
      <c r="FT74" s="191"/>
      <c r="FU74" s="191"/>
      <c r="FV74" s="191"/>
      <c r="FW74" s="191"/>
      <c r="FX74" s="191"/>
      <c r="FY74" s="191">
        <f t="shared" si="155"/>
        <v>0</v>
      </c>
      <c r="FZ74" s="191"/>
      <c r="GA74" s="191"/>
      <c r="GB74" s="191"/>
      <c r="GC74" s="191"/>
      <c r="GD74" s="191"/>
      <c r="GE74" s="191"/>
      <c r="GF74" s="191">
        <f t="shared" si="156"/>
        <v>0</v>
      </c>
      <c r="GG74" s="191"/>
      <c r="GH74" s="191"/>
      <c r="GI74" s="191"/>
      <c r="GJ74" s="191"/>
      <c r="GK74" s="191"/>
      <c r="GL74" s="191"/>
      <c r="GM74" s="191">
        <f t="shared" si="157"/>
        <v>0</v>
      </c>
      <c r="GN74" s="191"/>
      <c r="GO74" s="191"/>
      <c r="GP74" s="191"/>
      <c r="GQ74" s="191"/>
      <c r="GR74" s="191"/>
      <c r="GS74" s="191"/>
      <c r="GT74" s="191">
        <f t="shared" si="158"/>
        <v>0</v>
      </c>
      <c r="GU74" s="191"/>
      <c r="GV74" s="191"/>
      <c r="GW74" s="191"/>
      <c r="GX74" s="191"/>
      <c r="GY74" s="191"/>
      <c r="GZ74" s="191"/>
      <c r="HA74" s="191">
        <f t="shared" si="159"/>
        <v>0</v>
      </c>
      <c r="HB74" s="191"/>
      <c r="HC74" s="191"/>
      <c r="HD74" s="191"/>
      <c r="HE74" s="191">
        <v>248</v>
      </c>
      <c r="HF74" s="191">
        <f t="shared" si="161"/>
        <v>1934400</v>
      </c>
      <c r="HG74" s="191"/>
      <c r="HH74" s="191">
        <f t="shared" si="162"/>
        <v>1934400</v>
      </c>
      <c r="HI74" s="213">
        <v>250</v>
      </c>
      <c r="HJ74" s="191"/>
      <c r="HK74" s="191"/>
      <c r="HL74" s="191"/>
      <c r="HM74" s="191"/>
      <c r="HN74" s="191"/>
      <c r="HO74" s="191">
        <f t="shared" si="163"/>
        <v>0</v>
      </c>
      <c r="HP74" s="191"/>
      <c r="HQ74" s="191"/>
      <c r="HR74" s="191"/>
      <c r="HS74" s="191"/>
      <c r="HT74" s="191"/>
      <c r="HU74" s="191"/>
      <c r="HV74" s="191">
        <f t="shared" si="164"/>
        <v>0</v>
      </c>
      <c r="HW74" s="191"/>
      <c r="HX74" s="191"/>
      <c r="HY74" s="191"/>
      <c r="HZ74" s="191">
        <v>4</v>
      </c>
      <c r="IA74" s="191">
        <f t="shared" si="165"/>
        <v>20000</v>
      </c>
      <c r="IB74" s="191"/>
      <c r="IC74" s="191">
        <f t="shared" si="166"/>
        <v>20000</v>
      </c>
      <c r="ID74" s="191"/>
      <c r="IE74" s="191"/>
      <c r="IF74" s="191"/>
      <c r="IG74" s="191">
        <v>12</v>
      </c>
      <c r="IH74" s="191">
        <f t="shared" si="167"/>
        <v>720000</v>
      </c>
      <c r="II74" s="191"/>
      <c r="IJ74" s="191">
        <f t="shared" si="168"/>
        <v>720000</v>
      </c>
      <c r="IK74" s="191"/>
      <c r="IL74" s="191"/>
      <c r="IM74" s="191"/>
      <c r="IN74" s="213"/>
      <c r="IO74" s="191"/>
      <c r="IP74" s="191"/>
      <c r="IQ74" s="191">
        <f t="shared" si="169"/>
        <v>0</v>
      </c>
      <c r="IR74" s="213">
        <v>250</v>
      </c>
      <c r="IS74" s="191"/>
      <c r="IT74" s="191"/>
      <c r="IU74" s="191">
        <v>1</v>
      </c>
      <c r="IV74" s="191">
        <f t="shared" si="170"/>
        <v>3500</v>
      </c>
      <c r="IW74" s="191"/>
      <c r="IX74" s="191">
        <f t="shared" si="171"/>
        <v>3500</v>
      </c>
      <c r="IY74" s="191"/>
      <c r="IZ74" s="191"/>
      <c r="JA74" s="191"/>
      <c r="JB74" s="191"/>
      <c r="JC74" s="191"/>
      <c r="JD74" s="191"/>
      <c r="JE74" s="191">
        <f t="shared" si="172"/>
        <v>0</v>
      </c>
      <c r="JF74" s="191"/>
      <c r="JG74" s="191"/>
      <c r="JH74" s="191"/>
      <c r="JI74" s="191"/>
      <c r="JJ74" s="191"/>
      <c r="JK74" s="191"/>
      <c r="JL74" s="191">
        <f t="shared" si="173"/>
        <v>0</v>
      </c>
      <c r="JM74" s="191"/>
      <c r="JN74" s="191"/>
      <c r="JO74" s="191"/>
      <c r="JP74" s="191"/>
      <c r="JQ74" s="191"/>
      <c r="JR74" s="191"/>
      <c r="JS74" s="191">
        <f t="shared" si="174"/>
        <v>0</v>
      </c>
      <c r="JT74" s="191"/>
      <c r="JU74" s="191"/>
      <c r="JV74" s="191"/>
      <c r="JW74" s="191"/>
      <c r="JX74" s="191"/>
      <c r="JY74" s="191"/>
      <c r="JZ74" s="191">
        <f t="shared" si="175"/>
        <v>0</v>
      </c>
      <c r="KA74" s="191"/>
      <c r="KB74" s="191"/>
      <c r="KC74" s="191"/>
      <c r="KD74" s="191"/>
      <c r="KE74" s="191"/>
      <c r="KF74" s="191"/>
      <c r="KG74" s="191">
        <f t="shared" si="176"/>
        <v>0</v>
      </c>
      <c r="KH74" s="191"/>
      <c r="KI74" s="191"/>
      <c r="KJ74" s="191"/>
      <c r="KK74" s="191"/>
      <c r="KL74" s="191"/>
      <c r="KM74" s="191"/>
      <c r="KN74" s="191">
        <f t="shared" si="177"/>
        <v>0</v>
      </c>
      <c r="KO74" s="191"/>
      <c r="KP74" s="191"/>
      <c r="KQ74" s="191"/>
      <c r="KR74" s="191"/>
      <c r="KS74" s="191"/>
      <c r="KT74" s="191"/>
      <c r="KU74" s="191">
        <f t="shared" si="178"/>
        <v>0</v>
      </c>
      <c r="KV74" s="191"/>
      <c r="KW74" s="191"/>
      <c r="KX74" s="191"/>
      <c r="KY74" s="191"/>
      <c r="KZ74" s="191"/>
      <c r="LA74" s="191"/>
      <c r="LB74" s="191">
        <f t="shared" si="179"/>
        <v>0</v>
      </c>
      <c r="LC74" s="191"/>
      <c r="LD74" s="191"/>
      <c r="LE74" s="191"/>
      <c r="LF74" s="191"/>
      <c r="LG74" s="191"/>
      <c r="LH74" s="191"/>
      <c r="LI74" s="191">
        <f t="shared" si="180"/>
        <v>0</v>
      </c>
      <c r="LJ74" s="191"/>
      <c r="LK74" s="191"/>
      <c r="LL74" s="191"/>
      <c r="LM74" s="191"/>
      <c r="LN74" s="191"/>
      <c r="LO74" s="191"/>
      <c r="LP74" s="191">
        <f t="shared" si="181"/>
        <v>0</v>
      </c>
      <c r="LQ74" s="191"/>
      <c r="LR74" s="191"/>
      <c r="LS74" s="191"/>
      <c r="LT74" s="191"/>
      <c r="LU74" s="191"/>
      <c r="LV74" s="191"/>
      <c r="LW74" s="191">
        <f t="shared" si="182"/>
        <v>0</v>
      </c>
      <c r="LX74" s="191"/>
      <c r="LY74" s="191"/>
      <c r="LZ74" s="191"/>
      <c r="MA74" s="191"/>
      <c r="MB74" s="191"/>
      <c r="MC74" s="191"/>
      <c r="MD74" s="191">
        <f t="shared" si="183"/>
        <v>0</v>
      </c>
      <c r="ME74" s="191"/>
      <c r="MF74" s="191"/>
      <c r="MG74" s="191"/>
      <c r="MH74" s="191"/>
      <c r="MI74" s="191"/>
      <c r="MJ74" s="191"/>
      <c r="MK74" s="191">
        <f t="shared" si="184"/>
        <v>0</v>
      </c>
      <c r="ML74" s="191"/>
      <c r="MM74" s="191"/>
      <c r="MN74" s="191"/>
      <c r="MO74" s="191"/>
      <c r="MP74" s="191"/>
      <c r="MQ74" s="191"/>
      <c r="MR74" s="191">
        <f t="shared" si="185"/>
        <v>0</v>
      </c>
      <c r="MS74" s="191"/>
      <c r="MT74" s="191"/>
      <c r="MU74" s="191"/>
      <c r="MV74" s="191"/>
      <c r="MW74" s="191"/>
      <c r="MX74" s="191"/>
      <c r="MY74" s="191">
        <f t="shared" si="186"/>
        <v>0</v>
      </c>
      <c r="MZ74" s="191"/>
      <c r="NA74" s="191"/>
      <c r="NB74" s="191"/>
      <c r="NC74" s="191"/>
      <c r="ND74" s="190">
        <f t="shared" si="55"/>
        <v>3215900</v>
      </c>
      <c r="NE74" s="190">
        <f t="shared" si="108"/>
        <v>0</v>
      </c>
      <c r="NF74" s="190">
        <f t="shared" si="108"/>
        <v>3215900</v>
      </c>
      <c r="NG74" s="9"/>
    </row>
    <row r="75" spans="1:371" ht="18" customHeight="1">
      <c r="A75" s="200">
        <v>4</v>
      </c>
      <c r="B75" s="191" t="s">
        <v>1901</v>
      </c>
      <c r="C75" s="191"/>
      <c r="D75" s="191"/>
      <c r="E75" s="191"/>
      <c r="F75" s="191"/>
      <c r="G75" s="191"/>
      <c r="H75" s="191"/>
      <c r="I75" s="191"/>
      <c r="J75" s="191">
        <v>3495</v>
      </c>
      <c r="K75" s="201">
        <f t="shared" si="109"/>
        <v>2056290.5894999998</v>
      </c>
      <c r="L75" s="191"/>
      <c r="M75" s="201">
        <f t="shared" si="110"/>
        <v>2056290.5894999998</v>
      </c>
      <c r="N75" s="191">
        <v>3790</v>
      </c>
      <c r="O75" s="191"/>
      <c r="P75" s="191"/>
      <c r="Q75" s="213">
        <v>329</v>
      </c>
      <c r="R75" s="191">
        <f t="shared" si="112"/>
        <v>98700</v>
      </c>
      <c r="S75" s="191"/>
      <c r="T75" s="191">
        <f t="shared" si="113"/>
        <v>98700</v>
      </c>
      <c r="U75" s="191">
        <v>285</v>
      </c>
      <c r="V75" s="191"/>
      <c r="W75" s="191"/>
      <c r="X75" s="191">
        <v>4406</v>
      </c>
      <c r="Y75" s="191">
        <f t="shared" si="114"/>
        <v>1101500</v>
      </c>
      <c r="Z75" s="191"/>
      <c r="AA75" s="191">
        <f t="shared" si="115"/>
        <v>1101500</v>
      </c>
      <c r="AB75" s="191">
        <v>3790</v>
      </c>
      <c r="AC75" s="191"/>
      <c r="AD75" s="191"/>
      <c r="AE75" s="191"/>
      <c r="AF75" s="191"/>
      <c r="AG75" s="191"/>
      <c r="AH75" s="191">
        <f t="shared" si="116"/>
        <v>0</v>
      </c>
      <c r="AI75" s="191"/>
      <c r="AJ75" s="191"/>
      <c r="AK75" s="191"/>
      <c r="AL75" s="191"/>
      <c r="AM75" s="191"/>
      <c r="AN75" s="191"/>
      <c r="AO75" s="191">
        <f t="shared" si="117"/>
        <v>0</v>
      </c>
      <c r="AP75" s="191"/>
      <c r="AQ75" s="191"/>
      <c r="AR75" s="191"/>
      <c r="AS75" s="213">
        <v>285</v>
      </c>
      <c r="AT75" s="191">
        <f t="shared" si="118"/>
        <v>57000</v>
      </c>
      <c r="AU75" s="191"/>
      <c r="AV75" s="191">
        <f t="shared" si="119"/>
        <v>57000</v>
      </c>
      <c r="AW75" s="191"/>
      <c r="AX75" s="191"/>
      <c r="AY75" s="191"/>
      <c r="AZ75" s="191"/>
      <c r="BA75" s="191"/>
      <c r="BB75" s="191"/>
      <c r="BC75" s="191">
        <f t="shared" si="120"/>
        <v>0</v>
      </c>
      <c r="BD75" s="191"/>
      <c r="BE75" s="191"/>
      <c r="BF75" s="191"/>
      <c r="BG75" s="213">
        <v>285</v>
      </c>
      <c r="BH75" s="191">
        <f t="shared" si="121"/>
        <v>85500</v>
      </c>
      <c r="BI75" s="191"/>
      <c r="BJ75" s="191">
        <f t="shared" si="122"/>
        <v>85500</v>
      </c>
      <c r="BK75" s="191"/>
      <c r="BL75" s="191"/>
      <c r="BM75" s="191"/>
      <c r="BN75" s="191"/>
      <c r="BO75" s="191"/>
      <c r="BP75" s="191"/>
      <c r="BQ75" s="191">
        <f t="shared" si="123"/>
        <v>0</v>
      </c>
      <c r="BR75" s="191"/>
      <c r="BS75" s="191"/>
      <c r="BT75" s="191"/>
      <c r="BU75" s="191"/>
      <c r="BV75" s="191"/>
      <c r="BW75" s="191"/>
      <c r="BX75" s="191">
        <f t="shared" si="124"/>
        <v>0</v>
      </c>
      <c r="BY75" s="191"/>
      <c r="BZ75" s="191"/>
      <c r="CA75" s="191"/>
      <c r="CB75" s="191">
        <v>281</v>
      </c>
      <c r="CC75" s="191">
        <f t="shared" si="126"/>
        <v>56200</v>
      </c>
      <c r="CD75" s="191"/>
      <c r="CE75" s="191">
        <f t="shared" si="127"/>
        <v>56200</v>
      </c>
      <c r="CF75" s="213">
        <v>285</v>
      </c>
      <c r="CG75" s="191"/>
      <c r="CH75" s="191"/>
      <c r="CI75" s="191">
        <v>281</v>
      </c>
      <c r="CJ75" s="191">
        <f t="shared" si="129"/>
        <v>56200</v>
      </c>
      <c r="CK75" s="191"/>
      <c r="CL75" s="191">
        <f t="shared" si="130"/>
        <v>56200</v>
      </c>
      <c r="CM75" s="191"/>
      <c r="CN75" s="191"/>
      <c r="CO75" s="191"/>
      <c r="CP75" s="191">
        <v>281</v>
      </c>
      <c r="CQ75" s="191">
        <f t="shared" si="132"/>
        <v>126450</v>
      </c>
      <c r="CR75" s="191"/>
      <c r="CS75" s="191">
        <f t="shared" si="133"/>
        <v>126450</v>
      </c>
      <c r="CT75" s="191"/>
      <c r="CU75" s="191"/>
      <c r="CV75" s="191"/>
      <c r="CW75" s="191">
        <v>390</v>
      </c>
      <c r="CX75" s="191">
        <f t="shared" si="135"/>
        <v>58500</v>
      </c>
      <c r="CY75" s="191"/>
      <c r="CZ75" s="191">
        <f t="shared" si="136"/>
        <v>58500</v>
      </c>
      <c r="DA75" s="213">
        <v>285</v>
      </c>
      <c r="DB75" s="191"/>
      <c r="DC75" s="191"/>
      <c r="DD75" s="191">
        <v>8</v>
      </c>
      <c r="DE75" s="191">
        <f t="shared" si="138"/>
        <v>1200</v>
      </c>
      <c r="DF75" s="191"/>
      <c r="DG75" s="191">
        <f t="shared" si="139"/>
        <v>1200</v>
      </c>
      <c r="DH75" s="213">
        <v>285</v>
      </c>
      <c r="DI75" s="191"/>
      <c r="DJ75" s="191"/>
      <c r="DK75" s="191">
        <v>8</v>
      </c>
      <c r="DL75" s="191">
        <f t="shared" si="141"/>
        <v>4000</v>
      </c>
      <c r="DM75" s="191"/>
      <c r="DN75" s="191">
        <f t="shared" si="142"/>
        <v>4000</v>
      </c>
      <c r="DO75" s="191"/>
      <c r="DP75" s="191"/>
      <c r="DQ75" s="191"/>
      <c r="DR75" s="191">
        <v>54</v>
      </c>
      <c r="DS75" s="191">
        <f t="shared" si="144"/>
        <v>54000</v>
      </c>
      <c r="DT75" s="191"/>
      <c r="DU75" s="191">
        <f t="shared" si="145"/>
        <v>54000</v>
      </c>
      <c r="DV75" s="213">
        <v>285</v>
      </c>
      <c r="DW75" s="191"/>
      <c r="DX75" s="191"/>
      <c r="DY75" s="191">
        <v>145</v>
      </c>
      <c r="DZ75" s="191">
        <f t="shared" si="147"/>
        <v>14500</v>
      </c>
      <c r="EA75" s="191"/>
      <c r="EB75" s="191">
        <f t="shared" si="148"/>
        <v>14500</v>
      </c>
      <c r="EC75" s="213">
        <v>285</v>
      </c>
      <c r="ED75" s="191"/>
      <c r="EE75" s="191"/>
      <c r="EF75" s="191"/>
      <c r="EG75" s="191"/>
      <c r="EH75" s="191"/>
      <c r="EI75" s="191">
        <f t="shared" si="149"/>
        <v>0</v>
      </c>
      <c r="EJ75" s="191"/>
      <c r="EK75" s="191"/>
      <c r="EL75" s="191"/>
      <c r="EM75" s="191"/>
      <c r="EN75" s="191"/>
      <c r="EO75" s="191"/>
      <c r="EP75" s="191">
        <f t="shared" si="150"/>
        <v>0</v>
      </c>
      <c r="EQ75" s="191"/>
      <c r="ER75" s="191"/>
      <c r="ES75" s="191"/>
      <c r="ET75" s="191"/>
      <c r="EU75" s="191"/>
      <c r="EV75" s="191"/>
      <c r="EW75" s="191">
        <f t="shared" si="151"/>
        <v>0</v>
      </c>
      <c r="EX75" s="191"/>
      <c r="EY75" s="191"/>
      <c r="EZ75" s="191"/>
      <c r="FA75" s="191"/>
      <c r="FB75" s="191"/>
      <c r="FC75" s="191"/>
      <c r="FD75" s="191">
        <f t="shared" si="152"/>
        <v>0</v>
      </c>
      <c r="FE75" s="191"/>
      <c r="FF75" s="191"/>
      <c r="FG75" s="191"/>
      <c r="FH75" s="191"/>
      <c r="FI75" s="191"/>
      <c r="FJ75" s="191"/>
      <c r="FK75" s="191">
        <f t="shared" si="153"/>
        <v>0</v>
      </c>
      <c r="FL75" s="191"/>
      <c r="FM75" s="191"/>
      <c r="FN75" s="191"/>
      <c r="FO75" s="191"/>
      <c r="FP75" s="191"/>
      <c r="FQ75" s="191"/>
      <c r="FR75" s="191">
        <f t="shared" si="154"/>
        <v>0</v>
      </c>
      <c r="FS75" s="191"/>
      <c r="FT75" s="191"/>
      <c r="FU75" s="191"/>
      <c r="FV75" s="191"/>
      <c r="FW75" s="191"/>
      <c r="FX75" s="191"/>
      <c r="FY75" s="191">
        <f t="shared" si="155"/>
        <v>0</v>
      </c>
      <c r="FZ75" s="191"/>
      <c r="GA75" s="191"/>
      <c r="GB75" s="191"/>
      <c r="GC75" s="191"/>
      <c r="GD75" s="191"/>
      <c r="GE75" s="191"/>
      <c r="GF75" s="191">
        <f t="shared" si="156"/>
        <v>0</v>
      </c>
      <c r="GG75" s="191"/>
      <c r="GH75" s="191"/>
      <c r="GI75" s="191"/>
      <c r="GJ75" s="191"/>
      <c r="GK75" s="191"/>
      <c r="GL75" s="191"/>
      <c r="GM75" s="191">
        <f t="shared" si="157"/>
        <v>0</v>
      </c>
      <c r="GN75" s="191"/>
      <c r="GO75" s="191"/>
      <c r="GP75" s="191"/>
      <c r="GQ75" s="191"/>
      <c r="GR75" s="191"/>
      <c r="GS75" s="191"/>
      <c r="GT75" s="191">
        <f t="shared" si="158"/>
        <v>0</v>
      </c>
      <c r="GU75" s="191"/>
      <c r="GV75" s="191"/>
      <c r="GW75" s="191"/>
      <c r="GX75" s="191"/>
      <c r="GY75" s="191"/>
      <c r="GZ75" s="191"/>
      <c r="HA75" s="191">
        <f t="shared" si="159"/>
        <v>0</v>
      </c>
      <c r="HB75" s="191"/>
      <c r="HC75" s="191"/>
      <c r="HD75" s="191"/>
      <c r="HE75" s="191">
        <v>283</v>
      </c>
      <c r="HF75" s="191">
        <f t="shared" si="161"/>
        <v>2207400</v>
      </c>
      <c r="HG75" s="191"/>
      <c r="HH75" s="191">
        <f t="shared" si="162"/>
        <v>2207400</v>
      </c>
      <c r="HI75" s="213">
        <v>285</v>
      </c>
      <c r="HJ75" s="191"/>
      <c r="HK75" s="191"/>
      <c r="HL75" s="191"/>
      <c r="HM75" s="191"/>
      <c r="HN75" s="191"/>
      <c r="HO75" s="191">
        <f t="shared" si="163"/>
        <v>0</v>
      </c>
      <c r="HP75" s="191"/>
      <c r="HQ75" s="191"/>
      <c r="HR75" s="191"/>
      <c r="HS75" s="191"/>
      <c r="HT75" s="191"/>
      <c r="HU75" s="191"/>
      <c r="HV75" s="191">
        <f t="shared" si="164"/>
        <v>0</v>
      </c>
      <c r="HW75" s="191"/>
      <c r="HX75" s="191"/>
      <c r="HY75" s="191"/>
      <c r="HZ75" s="191">
        <v>4</v>
      </c>
      <c r="IA75" s="191">
        <f t="shared" si="165"/>
        <v>20000</v>
      </c>
      <c r="IB75" s="191"/>
      <c r="IC75" s="191">
        <f t="shared" si="166"/>
        <v>20000</v>
      </c>
      <c r="ID75" s="191"/>
      <c r="IE75" s="191"/>
      <c r="IF75" s="191"/>
      <c r="IG75" s="191">
        <v>14</v>
      </c>
      <c r="IH75" s="191">
        <f t="shared" si="167"/>
        <v>840000</v>
      </c>
      <c r="II75" s="191"/>
      <c r="IJ75" s="191">
        <f t="shared" si="168"/>
        <v>840000</v>
      </c>
      <c r="IK75" s="191"/>
      <c r="IL75" s="191"/>
      <c r="IM75" s="191"/>
      <c r="IN75" s="213"/>
      <c r="IO75" s="191"/>
      <c r="IP75" s="191"/>
      <c r="IQ75" s="191">
        <f t="shared" si="169"/>
        <v>0</v>
      </c>
      <c r="IR75" s="213">
        <v>285</v>
      </c>
      <c r="IS75" s="191"/>
      <c r="IT75" s="191"/>
      <c r="IU75" s="191">
        <v>1</v>
      </c>
      <c r="IV75" s="191">
        <f t="shared" si="170"/>
        <v>3500</v>
      </c>
      <c r="IW75" s="191"/>
      <c r="IX75" s="191">
        <f t="shared" si="171"/>
        <v>3500</v>
      </c>
      <c r="IY75" s="191"/>
      <c r="IZ75" s="191"/>
      <c r="JA75" s="191"/>
      <c r="JB75" s="191"/>
      <c r="JC75" s="191"/>
      <c r="JD75" s="191"/>
      <c r="JE75" s="191">
        <f t="shared" si="172"/>
        <v>0</v>
      </c>
      <c r="JF75" s="191"/>
      <c r="JG75" s="191"/>
      <c r="JH75" s="191"/>
      <c r="JI75" s="191"/>
      <c r="JJ75" s="191"/>
      <c r="JK75" s="191"/>
      <c r="JL75" s="191">
        <f t="shared" si="173"/>
        <v>0</v>
      </c>
      <c r="JM75" s="191"/>
      <c r="JN75" s="191"/>
      <c r="JO75" s="191"/>
      <c r="JP75" s="191"/>
      <c r="JQ75" s="191"/>
      <c r="JR75" s="191"/>
      <c r="JS75" s="191">
        <f t="shared" si="174"/>
        <v>0</v>
      </c>
      <c r="JT75" s="191"/>
      <c r="JU75" s="191"/>
      <c r="JV75" s="191"/>
      <c r="JW75" s="191"/>
      <c r="JX75" s="191"/>
      <c r="JY75" s="191"/>
      <c r="JZ75" s="191">
        <f t="shared" si="175"/>
        <v>0</v>
      </c>
      <c r="KA75" s="191"/>
      <c r="KB75" s="191"/>
      <c r="KC75" s="191"/>
      <c r="KD75" s="191"/>
      <c r="KE75" s="191"/>
      <c r="KF75" s="191"/>
      <c r="KG75" s="191">
        <f t="shared" si="176"/>
        <v>0</v>
      </c>
      <c r="KH75" s="191"/>
      <c r="KI75" s="191"/>
      <c r="KJ75" s="191"/>
      <c r="KK75" s="191"/>
      <c r="KL75" s="191"/>
      <c r="KM75" s="191"/>
      <c r="KN75" s="191">
        <f t="shared" si="177"/>
        <v>0</v>
      </c>
      <c r="KO75" s="191"/>
      <c r="KP75" s="191"/>
      <c r="KQ75" s="191"/>
      <c r="KR75" s="191"/>
      <c r="KS75" s="191"/>
      <c r="KT75" s="191"/>
      <c r="KU75" s="191">
        <f t="shared" si="178"/>
        <v>0</v>
      </c>
      <c r="KV75" s="191"/>
      <c r="KW75" s="191"/>
      <c r="KX75" s="191"/>
      <c r="KY75" s="191"/>
      <c r="KZ75" s="191"/>
      <c r="LA75" s="191"/>
      <c r="LB75" s="191">
        <f t="shared" si="179"/>
        <v>0</v>
      </c>
      <c r="LC75" s="191"/>
      <c r="LD75" s="191"/>
      <c r="LE75" s="191"/>
      <c r="LF75" s="191"/>
      <c r="LG75" s="191"/>
      <c r="LH75" s="191"/>
      <c r="LI75" s="191">
        <f t="shared" si="180"/>
        <v>0</v>
      </c>
      <c r="LJ75" s="191"/>
      <c r="LK75" s="191"/>
      <c r="LL75" s="191"/>
      <c r="LM75" s="191"/>
      <c r="LN75" s="191"/>
      <c r="LO75" s="191"/>
      <c r="LP75" s="191">
        <f t="shared" si="181"/>
        <v>0</v>
      </c>
      <c r="LQ75" s="191"/>
      <c r="LR75" s="191"/>
      <c r="LS75" s="191"/>
      <c r="LT75" s="191"/>
      <c r="LU75" s="191"/>
      <c r="LV75" s="191"/>
      <c r="LW75" s="191">
        <f t="shared" si="182"/>
        <v>0</v>
      </c>
      <c r="LX75" s="191"/>
      <c r="LY75" s="191"/>
      <c r="LZ75" s="191"/>
      <c r="MA75" s="191"/>
      <c r="MB75" s="191"/>
      <c r="MC75" s="191"/>
      <c r="MD75" s="191">
        <f t="shared" si="183"/>
        <v>0</v>
      </c>
      <c r="ME75" s="191"/>
      <c r="MF75" s="191"/>
      <c r="MG75" s="191"/>
      <c r="MH75" s="191"/>
      <c r="MI75" s="191"/>
      <c r="MJ75" s="191"/>
      <c r="MK75" s="191">
        <f t="shared" si="184"/>
        <v>0</v>
      </c>
      <c r="ML75" s="191"/>
      <c r="MM75" s="191"/>
      <c r="MN75" s="191"/>
      <c r="MO75" s="191"/>
      <c r="MP75" s="191"/>
      <c r="MQ75" s="191"/>
      <c r="MR75" s="191">
        <f t="shared" si="185"/>
        <v>0</v>
      </c>
      <c r="MS75" s="191"/>
      <c r="MT75" s="191"/>
      <c r="MU75" s="191"/>
      <c r="MV75" s="191"/>
      <c r="MW75" s="191"/>
      <c r="MX75" s="191"/>
      <c r="MY75" s="191">
        <f t="shared" si="186"/>
        <v>0</v>
      </c>
      <c r="MZ75" s="191"/>
      <c r="NA75" s="191"/>
      <c r="NB75" s="191"/>
      <c r="NC75" s="191"/>
      <c r="ND75" s="190">
        <f t="shared" si="55"/>
        <v>6840940.5894999998</v>
      </c>
      <c r="NE75" s="190">
        <f t="shared" si="108"/>
        <v>0</v>
      </c>
      <c r="NF75" s="190">
        <f t="shared" si="108"/>
        <v>6840940.5894999998</v>
      </c>
      <c r="NG75" s="9"/>
    </row>
    <row r="76" spans="1:371" ht="18" customHeight="1">
      <c r="A76" s="200">
        <v>5</v>
      </c>
      <c r="B76" s="191" t="s">
        <v>1902</v>
      </c>
      <c r="C76" s="191"/>
      <c r="D76" s="191"/>
      <c r="E76" s="191"/>
      <c r="F76" s="191"/>
      <c r="G76" s="191"/>
      <c r="H76" s="191"/>
      <c r="I76" s="191"/>
      <c r="J76" s="191">
        <v>2516</v>
      </c>
      <c r="K76" s="201">
        <f t="shared" si="109"/>
        <v>1480293.8835999998</v>
      </c>
      <c r="L76" s="191"/>
      <c r="M76" s="201">
        <f t="shared" si="110"/>
        <v>1480293.8835999998</v>
      </c>
      <c r="N76" s="191">
        <v>2729</v>
      </c>
      <c r="O76" s="191"/>
      <c r="P76" s="191"/>
      <c r="Q76" s="213">
        <v>99</v>
      </c>
      <c r="R76" s="191">
        <f t="shared" si="112"/>
        <v>29700</v>
      </c>
      <c r="S76" s="191"/>
      <c r="T76" s="191">
        <f t="shared" si="113"/>
        <v>29700</v>
      </c>
      <c r="U76" s="191">
        <v>86</v>
      </c>
      <c r="V76" s="191"/>
      <c r="W76" s="191"/>
      <c r="X76" s="191">
        <v>3172</v>
      </c>
      <c r="Y76" s="191">
        <f t="shared" si="114"/>
        <v>793000</v>
      </c>
      <c r="Z76" s="191"/>
      <c r="AA76" s="191">
        <f t="shared" si="115"/>
        <v>793000</v>
      </c>
      <c r="AB76" s="191">
        <v>2729</v>
      </c>
      <c r="AC76" s="191"/>
      <c r="AD76" s="191"/>
      <c r="AE76" s="191"/>
      <c r="AF76" s="191"/>
      <c r="AG76" s="191"/>
      <c r="AH76" s="191">
        <f t="shared" si="116"/>
        <v>0</v>
      </c>
      <c r="AI76" s="191"/>
      <c r="AJ76" s="191"/>
      <c r="AK76" s="191"/>
      <c r="AL76" s="191"/>
      <c r="AM76" s="191"/>
      <c r="AN76" s="191"/>
      <c r="AO76" s="191">
        <f t="shared" si="117"/>
        <v>0</v>
      </c>
      <c r="AP76" s="191"/>
      <c r="AQ76" s="191"/>
      <c r="AR76" s="191"/>
      <c r="AS76" s="213">
        <v>86</v>
      </c>
      <c r="AT76" s="191">
        <f t="shared" si="118"/>
        <v>17200</v>
      </c>
      <c r="AU76" s="191"/>
      <c r="AV76" s="191">
        <f t="shared" si="119"/>
        <v>17200</v>
      </c>
      <c r="AW76" s="191"/>
      <c r="AX76" s="191"/>
      <c r="AY76" s="191"/>
      <c r="AZ76" s="191"/>
      <c r="BA76" s="191"/>
      <c r="BB76" s="191"/>
      <c r="BC76" s="191">
        <f t="shared" si="120"/>
        <v>0</v>
      </c>
      <c r="BD76" s="191"/>
      <c r="BE76" s="191"/>
      <c r="BF76" s="191"/>
      <c r="BG76" s="213">
        <v>86</v>
      </c>
      <c r="BH76" s="191">
        <f t="shared" si="121"/>
        <v>25800</v>
      </c>
      <c r="BI76" s="191"/>
      <c r="BJ76" s="191">
        <f t="shared" si="122"/>
        <v>25800</v>
      </c>
      <c r="BK76" s="191"/>
      <c r="BL76" s="191"/>
      <c r="BM76" s="191"/>
      <c r="BN76" s="191"/>
      <c r="BO76" s="191"/>
      <c r="BP76" s="191"/>
      <c r="BQ76" s="191">
        <f t="shared" si="123"/>
        <v>0</v>
      </c>
      <c r="BR76" s="191"/>
      <c r="BS76" s="191"/>
      <c r="BT76" s="191"/>
      <c r="BU76" s="191"/>
      <c r="BV76" s="191"/>
      <c r="BW76" s="191"/>
      <c r="BX76" s="191">
        <f t="shared" si="124"/>
        <v>0</v>
      </c>
      <c r="BY76" s="191"/>
      <c r="BZ76" s="191"/>
      <c r="CA76" s="191"/>
      <c r="CB76" s="191">
        <v>85</v>
      </c>
      <c r="CC76" s="191">
        <f t="shared" si="126"/>
        <v>17000</v>
      </c>
      <c r="CD76" s="191"/>
      <c r="CE76" s="191">
        <f t="shared" si="127"/>
        <v>17000</v>
      </c>
      <c r="CF76" s="213">
        <v>86</v>
      </c>
      <c r="CG76" s="191"/>
      <c r="CH76" s="191"/>
      <c r="CI76" s="191">
        <v>85</v>
      </c>
      <c r="CJ76" s="191">
        <f t="shared" si="129"/>
        <v>17000</v>
      </c>
      <c r="CK76" s="191"/>
      <c r="CL76" s="191">
        <f t="shared" si="130"/>
        <v>17000</v>
      </c>
      <c r="CM76" s="191"/>
      <c r="CN76" s="191"/>
      <c r="CO76" s="191"/>
      <c r="CP76" s="191">
        <v>85</v>
      </c>
      <c r="CQ76" s="191">
        <f t="shared" si="132"/>
        <v>38250</v>
      </c>
      <c r="CR76" s="191"/>
      <c r="CS76" s="191">
        <f t="shared" si="133"/>
        <v>38250</v>
      </c>
      <c r="CT76" s="191"/>
      <c r="CU76" s="191"/>
      <c r="CV76" s="191"/>
      <c r="CW76" s="191">
        <v>117</v>
      </c>
      <c r="CX76" s="191">
        <f t="shared" si="135"/>
        <v>17550</v>
      </c>
      <c r="CY76" s="191"/>
      <c r="CZ76" s="191">
        <f t="shared" si="136"/>
        <v>17550</v>
      </c>
      <c r="DA76" s="213">
        <v>86</v>
      </c>
      <c r="DB76" s="191"/>
      <c r="DC76" s="191"/>
      <c r="DD76" s="191">
        <v>3</v>
      </c>
      <c r="DE76" s="191">
        <f t="shared" si="138"/>
        <v>450</v>
      </c>
      <c r="DF76" s="191"/>
      <c r="DG76" s="191">
        <f t="shared" si="139"/>
        <v>450</v>
      </c>
      <c r="DH76" s="213">
        <v>86</v>
      </c>
      <c r="DI76" s="191"/>
      <c r="DJ76" s="191"/>
      <c r="DK76" s="191">
        <v>3</v>
      </c>
      <c r="DL76" s="191">
        <f t="shared" si="141"/>
        <v>1500</v>
      </c>
      <c r="DM76" s="191"/>
      <c r="DN76" s="191">
        <f t="shared" si="142"/>
        <v>1500</v>
      </c>
      <c r="DO76" s="191"/>
      <c r="DP76" s="191"/>
      <c r="DQ76" s="191"/>
      <c r="DR76" s="191">
        <v>16</v>
      </c>
      <c r="DS76" s="191">
        <f t="shared" si="144"/>
        <v>16000</v>
      </c>
      <c r="DT76" s="191"/>
      <c r="DU76" s="191">
        <f t="shared" si="145"/>
        <v>16000</v>
      </c>
      <c r="DV76" s="213">
        <v>86</v>
      </c>
      <c r="DW76" s="191"/>
      <c r="DX76" s="191"/>
      <c r="DY76" s="191">
        <v>44</v>
      </c>
      <c r="DZ76" s="191">
        <f t="shared" si="147"/>
        <v>4400</v>
      </c>
      <c r="EA76" s="191"/>
      <c r="EB76" s="191">
        <f t="shared" si="148"/>
        <v>4400</v>
      </c>
      <c r="EC76" s="213">
        <v>86</v>
      </c>
      <c r="ED76" s="191"/>
      <c r="EE76" s="191"/>
      <c r="EF76" s="191"/>
      <c r="EG76" s="191"/>
      <c r="EH76" s="191"/>
      <c r="EI76" s="191">
        <f t="shared" si="149"/>
        <v>0</v>
      </c>
      <c r="EJ76" s="191"/>
      <c r="EK76" s="191"/>
      <c r="EL76" s="191"/>
      <c r="EM76" s="191"/>
      <c r="EN76" s="191"/>
      <c r="EO76" s="191"/>
      <c r="EP76" s="191">
        <f t="shared" si="150"/>
        <v>0</v>
      </c>
      <c r="EQ76" s="191"/>
      <c r="ER76" s="191"/>
      <c r="ES76" s="191"/>
      <c r="ET76" s="191"/>
      <c r="EU76" s="191"/>
      <c r="EV76" s="191"/>
      <c r="EW76" s="191">
        <f t="shared" si="151"/>
        <v>0</v>
      </c>
      <c r="EX76" s="191"/>
      <c r="EY76" s="191"/>
      <c r="EZ76" s="191"/>
      <c r="FA76" s="191"/>
      <c r="FB76" s="191"/>
      <c r="FC76" s="191"/>
      <c r="FD76" s="191">
        <f t="shared" si="152"/>
        <v>0</v>
      </c>
      <c r="FE76" s="191"/>
      <c r="FF76" s="191"/>
      <c r="FG76" s="191"/>
      <c r="FH76" s="191"/>
      <c r="FI76" s="191"/>
      <c r="FJ76" s="191"/>
      <c r="FK76" s="191">
        <f t="shared" si="153"/>
        <v>0</v>
      </c>
      <c r="FL76" s="191"/>
      <c r="FM76" s="191"/>
      <c r="FN76" s="191"/>
      <c r="FO76" s="191"/>
      <c r="FP76" s="191"/>
      <c r="FQ76" s="191"/>
      <c r="FR76" s="191">
        <f t="shared" si="154"/>
        <v>0</v>
      </c>
      <c r="FS76" s="191"/>
      <c r="FT76" s="191"/>
      <c r="FU76" s="191"/>
      <c r="FV76" s="191"/>
      <c r="FW76" s="191"/>
      <c r="FX76" s="191"/>
      <c r="FY76" s="191">
        <f t="shared" si="155"/>
        <v>0</v>
      </c>
      <c r="FZ76" s="191"/>
      <c r="GA76" s="191"/>
      <c r="GB76" s="191"/>
      <c r="GC76" s="191"/>
      <c r="GD76" s="191"/>
      <c r="GE76" s="191"/>
      <c r="GF76" s="191">
        <f t="shared" si="156"/>
        <v>0</v>
      </c>
      <c r="GG76" s="191"/>
      <c r="GH76" s="191"/>
      <c r="GI76" s="191"/>
      <c r="GJ76" s="191"/>
      <c r="GK76" s="191"/>
      <c r="GL76" s="191"/>
      <c r="GM76" s="191">
        <f t="shared" si="157"/>
        <v>0</v>
      </c>
      <c r="GN76" s="191"/>
      <c r="GO76" s="191"/>
      <c r="GP76" s="191"/>
      <c r="GQ76" s="191"/>
      <c r="GR76" s="191"/>
      <c r="GS76" s="191"/>
      <c r="GT76" s="191">
        <f t="shared" si="158"/>
        <v>0</v>
      </c>
      <c r="GU76" s="191"/>
      <c r="GV76" s="191"/>
      <c r="GW76" s="191"/>
      <c r="GX76" s="191"/>
      <c r="GY76" s="191"/>
      <c r="GZ76" s="191"/>
      <c r="HA76" s="191">
        <f t="shared" si="159"/>
        <v>0</v>
      </c>
      <c r="HB76" s="191"/>
      <c r="HC76" s="191"/>
      <c r="HD76" s="191"/>
      <c r="HE76" s="191">
        <v>85</v>
      </c>
      <c r="HF76" s="191">
        <f t="shared" si="161"/>
        <v>663000</v>
      </c>
      <c r="HG76" s="191"/>
      <c r="HH76" s="191">
        <f t="shared" si="162"/>
        <v>663000</v>
      </c>
      <c r="HI76" s="213">
        <v>86</v>
      </c>
      <c r="HJ76" s="191"/>
      <c r="HK76" s="191"/>
      <c r="HL76" s="191"/>
      <c r="HM76" s="191"/>
      <c r="HN76" s="191"/>
      <c r="HO76" s="191">
        <f t="shared" si="163"/>
        <v>0</v>
      </c>
      <c r="HP76" s="191"/>
      <c r="HQ76" s="191"/>
      <c r="HR76" s="191"/>
      <c r="HS76" s="191"/>
      <c r="HT76" s="191"/>
      <c r="HU76" s="191"/>
      <c r="HV76" s="191">
        <f t="shared" si="164"/>
        <v>0</v>
      </c>
      <c r="HW76" s="191"/>
      <c r="HX76" s="191"/>
      <c r="HY76" s="191"/>
      <c r="HZ76" s="191">
        <v>4</v>
      </c>
      <c r="IA76" s="191">
        <f t="shared" si="165"/>
        <v>20000</v>
      </c>
      <c r="IB76" s="191"/>
      <c r="IC76" s="191">
        <f t="shared" si="166"/>
        <v>20000</v>
      </c>
      <c r="ID76" s="191"/>
      <c r="IE76" s="191"/>
      <c r="IF76" s="191"/>
      <c r="IG76" s="191">
        <v>4</v>
      </c>
      <c r="IH76" s="191">
        <f t="shared" si="167"/>
        <v>240000</v>
      </c>
      <c r="II76" s="191"/>
      <c r="IJ76" s="191">
        <f t="shared" si="168"/>
        <v>240000</v>
      </c>
      <c r="IK76" s="191"/>
      <c r="IL76" s="191"/>
      <c r="IM76" s="191"/>
      <c r="IN76" s="213"/>
      <c r="IO76" s="191"/>
      <c r="IP76" s="191"/>
      <c r="IQ76" s="191">
        <f t="shared" si="169"/>
        <v>0</v>
      </c>
      <c r="IR76" s="213">
        <v>86</v>
      </c>
      <c r="IS76" s="191"/>
      <c r="IT76" s="191"/>
      <c r="IU76" s="191">
        <v>1</v>
      </c>
      <c r="IV76" s="191">
        <f t="shared" si="170"/>
        <v>3500</v>
      </c>
      <c r="IW76" s="191"/>
      <c r="IX76" s="191">
        <f t="shared" si="171"/>
        <v>3500</v>
      </c>
      <c r="IY76" s="191"/>
      <c r="IZ76" s="191"/>
      <c r="JA76" s="191"/>
      <c r="JB76" s="191"/>
      <c r="JC76" s="191"/>
      <c r="JD76" s="191"/>
      <c r="JE76" s="191">
        <f t="shared" si="172"/>
        <v>0</v>
      </c>
      <c r="JF76" s="191"/>
      <c r="JG76" s="191"/>
      <c r="JH76" s="191"/>
      <c r="JI76" s="191"/>
      <c r="JJ76" s="191"/>
      <c r="JK76" s="191"/>
      <c r="JL76" s="191">
        <f t="shared" si="173"/>
        <v>0</v>
      </c>
      <c r="JM76" s="191"/>
      <c r="JN76" s="191"/>
      <c r="JO76" s="191"/>
      <c r="JP76" s="191"/>
      <c r="JQ76" s="191"/>
      <c r="JR76" s="191"/>
      <c r="JS76" s="191">
        <f t="shared" si="174"/>
        <v>0</v>
      </c>
      <c r="JT76" s="191"/>
      <c r="JU76" s="191"/>
      <c r="JV76" s="191"/>
      <c r="JW76" s="191"/>
      <c r="JX76" s="191"/>
      <c r="JY76" s="191"/>
      <c r="JZ76" s="191">
        <f t="shared" si="175"/>
        <v>0</v>
      </c>
      <c r="KA76" s="191"/>
      <c r="KB76" s="191"/>
      <c r="KC76" s="191"/>
      <c r="KD76" s="191"/>
      <c r="KE76" s="191"/>
      <c r="KF76" s="191"/>
      <c r="KG76" s="191">
        <f t="shared" si="176"/>
        <v>0</v>
      </c>
      <c r="KH76" s="191"/>
      <c r="KI76" s="191"/>
      <c r="KJ76" s="191"/>
      <c r="KK76" s="191"/>
      <c r="KL76" s="191"/>
      <c r="KM76" s="191"/>
      <c r="KN76" s="191">
        <f t="shared" si="177"/>
        <v>0</v>
      </c>
      <c r="KO76" s="191"/>
      <c r="KP76" s="191"/>
      <c r="KQ76" s="191"/>
      <c r="KR76" s="191"/>
      <c r="KS76" s="191"/>
      <c r="KT76" s="191"/>
      <c r="KU76" s="191">
        <f t="shared" si="178"/>
        <v>0</v>
      </c>
      <c r="KV76" s="191"/>
      <c r="KW76" s="191"/>
      <c r="KX76" s="191"/>
      <c r="KY76" s="191"/>
      <c r="KZ76" s="191"/>
      <c r="LA76" s="191"/>
      <c r="LB76" s="191">
        <f t="shared" si="179"/>
        <v>0</v>
      </c>
      <c r="LC76" s="191"/>
      <c r="LD76" s="191"/>
      <c r="LE76" s="191"/>
      <c r="LF76" s="191"/>
      <c r="LG76" s="191"/>
      <c r="LH76" s="191"/>
      <c r="LI76" s="191">
        <f t="shared" si="180"/>
        <v>0</v>
      </c>
      <c r="LJ76" s="191"/>
      <c r="LK76" s="191"/>
      <c r="LL76" s="191"/>
      <c r="LM76" s="191"/>
      <c r="LN76" s="191"/>
      <c r="LO76" s="191"/>
      <c r="LP76" s="191">
        <f t="shared" si="181"/>
        <v>0</v>
      </c>
      <c r="LQ76" s="191"/>
      <c r="LR76" s="191"/>
      <c r="LS76" s="191"/>
      <c r="LT76" s="191"/>
      <c r="LU76" s="191"/>
      <c r="LV76" s="191"/>
      <c r="LW76" s="191">
        <f t="shared" si="182"/>
        <v>0</v>
      </c>
      <c r="LX76" s="191"/>
      <c r="LY76" s="191"/>
      <c r="LZ76" s="191"/>
      <c r="MA76" s="191"/>
      <c r="MB76" s="191"/>
      <c r="MC76" s="191"/>
      <c r="MD76" s="191">
        <f t="shared" si="183"/>
        <v>0</v>
      </c>
      <c r="ME76" s="191"/>
      <c r="MF76" s="191"/>
      <c r="MG76" s="191"/>
      <c r="MH76" s="191"/>
      <c r="MI76" s="191"/>
      <c r="MJ76" s="191"/>
      <c r="MK76" s="191">
        <f t="shared" si="184"/>
        <v>0</v>
      </c>
      <c r="ML76" s="191"/>
      <c r="MM76" s="191"/>
      <c r="MN76" s="191"/>
      <c r="MO76" s="191"/>
      <c r="MP76" s="191"/>
      <c r="MQ76" s="191"/>
      <c r="MR76" s="191">
        <f t="shared" si="185"/>
        <v>0</v>
      </c>
      <c r="MS76" s="191"/>
      <c r="MT76" s="191"/>
      <c r="MU76" s="191"/>
      <c r="MV76" s="191"/>
      <c r="MW76" s="191"/>
      <c r="MX76" s="191"/>
      <c r="MY76" s="191">
        <f t="shared" si="186"/>
        <v>0</v>
      </c>
      <c r="MZ76" s="191"/>
      <c r="NA76" s="191"/>
      <c r="NB76" s="191"/>
      <c r="NC76" s="191"/>
      <c r="ND76" s="190">
        <f t="shared" si="55"/>
        <v>3384643.8835999998</v>
      </c>
      <c r="NE76" s="190">
        <f t="shared" si="108"/>
        <v>0</v>
      </c>
      <c r="NF76" s="190">
        <f t="shared" si="108"/>
        <v>3384643.8835999998</v>
      </c>
      <c r="NG76" s="9"/>
    </row>
    <row r="77" spans="1:371" ht="18" customHeight="1">
      <c r="A77" s="200">
        <v>6</v>
      </c>
      <c r="B77" s="191" t="s">
        <v>1903</v>
      </c>
      <c r="C77" s="191"/>
      <c r="D77" s="191"/>
      <c r="E77" s="191"/>
      <c r="F77" s="191"/>
      <c r="G77" s="191"/>
      <c r="H77" s="191"/>
      <c r="I77" s="191"/>
      <c r="J77" s="191">
        <v>3504</v>
      </c>
      <c r="K77" s="201">
        <f t="shared" si="109"/>
        <v>2061585.7583999999</v>
      </c>
      <c r="L77" s="191"/>
      <c r="M77" s="201">
        <f t="shared" si="110"/>
        <v>2061585.7583999999</v>
      </c>
      <c r="N77" s="191">
        <v>3800</v>
      </c>
      <c r="O77" s="191"/>
      <c r="P77" s="191"/>
      <c r="Q77" s="213">
        <v>236</v>
      </c>
      <c r="R77" s="191">
        <f t="shared" si="112"/>
        <v>70800</v>
      </c>
      <c r="S77" s="191"/>
      <c r="T77" s="191">
        <f t="shared" si="113"/>
        <v>70800</v>
      </c>
      <c r="U77" s="191">
        <v>205</v>
      </c>
      <c r="V77" s="191"/>
      <c r="W77" s="191"/>
      <c r="X77" s="191">
        <v>4418</v>
      </c>
      <c r="Y77" s="191">
        <f t="shared" si="114"/>
        <v>1104500</v>
      </c>
      <c r="Z77" s="191"/>
      <c r="AA77" s="191">
        <f t="shared" si="115"/>
        <v>1104500</v>
      </c>
      <c r="AB77" s="191">
        <v>3800</v>
      </c>
      <c r="AC77" s="191"/>
      <c r="AD77" s="191"/>
      <c r="AE77" s="191"/>
      <c r="AF77" s="191"/>
      <c r="AG77" s="191"/>
      <c r="AH77" s="191">
        <f t="shared" si="116"/>
        <v>0</v>
      </c>
      <c r="AI77" s="191"/>
      <c r="AJ77" s="191"/>
      <c r="AK77" s="191"/>
      <c r="AL77" s="191"/>
      <c r="AM77" s="191"/>
      <c r="AN77" s="191"/>
      <c r="AO77" s="191">
        <f t="shared" si="117"/>
        <v>0</v>
      </c>
      <c r="AP77" s="191"/>
      <c r="AQ77" s="191"/>
      <c r="AR77" s="191"/>
      <c r="AS77" s="213">
        <v>205</v>
      </c>
      <c r="AT77" s="191">
        <f t="shared" si="118"/>
        <v>41000</v>
      </c>
      <c r="AU77" s="191"/>
      <c r="AV77" s="191">
        <f t="shared" si="119"/>
        <v>41000</v>
      </c>
      <c r="AW77" s="191"/>
      <c r="AX77" s="191"/>
      <c r="AY77" s="191"/>
      <c r="AZ77" s="191"/>
      <c r="BA77" s="191"/>
      <c r="BB77" s="191"/>
      <c r="BC77" s="191">
        <f t="shared" si="120"/>
        <v>0</v>
      </c>
      <c r="BD77" s="191"/>
      <c r="BE77" s="191"/>
      <c r="BF77" s="191"/>
      <c r="BG77" s="213">
        <v>205</v>
      </c>
      <c r="BH77" s="191">
        <f t="shared" si="121"/>
        <v>61500</v>
      </c>
      <c r="BI77" s="191"/>
      <c r="BJ77" s="191">
        <f t="shared" si="122"/>
        <v>61500</v>
      </c>
      <c r="BK77" s="191"/>
      <c r="BL77" s="191"/>
      <c r="BM77" s="191"/>
      <c r="BN77" s="191"/>
      <c r="BO77" s="191"/>
      <c r="BP77" s="191"/>
      <c r="BQ77" s="191">
        <f t="shared" si="123"/>
        <v>0</v>
      </c>
      <c r="BR77" s="191"/>
      <c r="BS77" s="191"/>
      <c r="BT77" s="191"/>
      <c r="BU77" s="191"/>
      <c r="BV77" s="191"/>
      <c r="BW77" s="191"/>
      <c r="BX77" s="191">
        <f t="shared" si="124"/>
        <v>0</v>
      </c>
      <c r="BY77" s="191"/>
      <c r="BZ77" s="191"/>
      <c r="CA77" s="191"/>
      <c r="CB77" s="191">
        <v>203</v>
      </c>
      <c r="CC77" s="191">
        <f t="shared" si="126"/>
        <v>40600</v>
      </c>
      <c r="CD77" s="191"/>
      <c r="CE77" s="191">
        <f t="shared" si="127"/>
        <v>40600</v>
      </c>
      <c r="CF77" s="213">
        <v>205</v>
      </c>
      <c r="CG77" s="191"/>
      <c r="CH77" s="191"/>
      <c r="CI77" s="191">
        <v>203</v>
      </c>
      <c r="CJ77" s="191">
        <f t="shared" si="129"/>
        <v>40600</v>
      </c>
      <c r="CK77" s="191"/>
      <c r="CL77" s="191">
        <f t="shared" si="130"/>
        <v>40600</v>
      </c>
      <c r="CM77" s="191"/>
      <c r="CN77" s="191"/>
      <c r="CO77" s="191"/>
      <c r="CP77" s="191">
        <v>203</v>
      </c>
      <c r="CQ77" s="191">
        <f t="shared" si="132"/>
        <v>91350</v>
      </c>
      <c r="CR77" s="191"/>
      <c r="CS77" s="191">
        <f t="shared" si="133"/>
        <v>91350</v>
      </c>
      <c r="CT77" s="191"/>
      <c r="CU77" s="191"/>
      <c r="CV77" s="191"/>
      <c r="CW77" s="191">
        <v>280</v>
      </c>
      <c r="CX77" s="191">
        <f t="shared" si="135"/>
        <v>42000</v>
      </c>
      <c r="CY77" s="191"/>
      <c r="CZ77" s="191">
        <f t="shared" si="136"/>
        <v>42000</v>
      </c>
      <c r="DA77" s="213">
        <v>205</v>
      </c>
      <c r="DB77" s="191"/>
      <c r="DC77" s="191"/>
      <c r="DD77" s="191">
        <v>6</v>
      </c>
      <c r="DE77" s="191">
        <f t="shared" si="138"/>
        <v>900</v>
      </c>
      <c r="DF77" s="191"/>
      <c r="DG77" s="191">
        <f t="shared" si="139"/>
        <v>900</v>
      </c>
      <c r="DH77" s="213">
        <v>205</v>
      </c>
      <c r="DI77" s="191"/>
      <c r="DJ77" s="191"/>
      <c r="DK77" s="191">
        <v>6</v>
      </c>
      <c r="DL77" s="191">
        <f t="shared" si="141"/>
        <v>3000</v>
      </c>
      <c r="DM77" s="191"/>
      <c r="DN77" s="191">
        <f t="shared" si="142"/>
        <v>3000</v>
      </c>
      <c r="DO77" s="191"/>
      <c r="DP77" s="191"/>
      <c r="DQ77" s="191"/>
      <c r="DR77" s="191">
        <v>39</v>
      </c>
      <c r="DS77" s="191">
        <f t="shared" si="144"/>
        <v>39000</v>
      </c>
      <c r="DT77" s="191"/>
      <c r="DU77" s="191">
        <f t="shared" si="145"/>
        <v>39000</v>
      </c>
      <c r="DV77" s="213">
        <v>205</v>
      </c>
      <c r="DW77" s="191"/>
      <c r="DX77" s="191"/>
      <c r="DY77" s="191">
        <v>105</v>
      </c>
      <c r="DZ77" s="191">
        <f t="shared" si="147"/>
        <v>10500</v>
      </c>
      <c r="EA77" s="191"/>
      <c r="EB77" s="191">
        <f t="shared" si="148"/>
        <v>10500</v>
      </c>
      <c r="EC77" s="213">
        <v>205</v>
      </c>
      <c r="ED77" s="191"/>
      <c r="EE77" s="191"/>
      <c r="EF77" s="191"/>
      <c r="EG77" s="191"/>
      <c r="EH77" s="191"/>
      <c r="EI77" s="191">
        <f t="shared" si="149"/>
        <v>0</v>
      </c>
      <c r="EJ77" s="191"/>
      <c r="EK77" s="191"/>
      <c r="EL77" s="191"/>
      <c r="EM77" s="191"/>
      <c r="EN77" s="191"/>
      <c r="EO77" s="191"/>
      <c r="EP77" s="191">
        <f t="shared" si="150"/>
        <v>0</v>
      </c>
      <c r="EQ77" s="191"/>
      <c r="ER77" s="191"/>
      <c r="ES77" s="191"/>
      <c r="ET77" s="191"/>
      <c r="EU77" s="191"/>
      <c r="EV77" s="191"/>
      <c r="EW77" s="191">
        <f t="shared" si="151"/>
        <v>0</v>
      </c>
      <c r="EX77" s="191"/>
      <c r="EY77" s="191"/>
      <c r="EZ77" s="191"/>
      <c r="FA77" s="191"/>
      <c r="FB77" s="191"/>
      <c r="FC77" s="191"/>
      <c r="FD77" s="191">
        <f t="shared" si="152"/>
        <v>0</v>
      </c>
      <c r="FE77" s="191"/>
      <c r="FF77" s="191"/>
      <c r="FG77" s="191"/>
      <c r="FH77" s="191"/>
      <c r="FI77" s="191"/>
      <c r="FJ77" s="191"/>
      <c r="FK77" s="191">
        <f t="shared" si="153"/>
        <v>0</v>
      </c>
      <c r="FL77" s="191"/>
      <c r="FM77" s="191"/>
      <c r="FN77" s="191"/>
      <c r="FO77" s="191"/>
      <c r="FP77" s="191"/>
      <c r="FQ77" s="191"/>
      <c r="FR77" s="191">
        <f t="shared" si="154"/>
        <v>0</v>
      </c>
      <c r="FS77" s="191"/>
      <c r="FT77" s="191"/>
      <c r="FU77" s="191"/>
      <c r="FV77" s="191"/>
      <c r="FW77" s="191"/>
      <c r="FX77" s="191"/>
      <c r="FY77" s="191">
        <f t="shared" si="155"/>
        <v>0</v>
      </c>
      <c r="FZ77" s="191"/>
      <c r="GA77" s="191"/>
      <c r="GB77" s="191"/>
      <c r="GC77" s="191"/>
      <c r="GD77" s="191"/>
      <c r="GE77" s="191"/>
      <c r="GF77" s="191">
        <f t="shared" si="156"/>
        <v>0</v>
      </c>
      <c r="GG77" s="191"/>
      <c r="GH77" s="191"/>
      <c r="GI77" s="191"/>
      <c r="GJ77" s="191"/>
      <c r="GK77" s="191"/>
      <c r="GL77" s="191"/>
      <c r="GM77" s="191">
        <f t="shared" si="157"/>
        <v>0</v>
      </c>
      <c r="GN77" s="191"/>
      <c r="GO77" s="191"/>
      <c r="GP77" s="191"/>
      <c r="GQ77" s="191"/>
      <c r="GR77" s="191"/>
      <c r="GS77" s="191"/>
      <c r="GT77" s="191">
        <f t="shared" si="158"/>
        <v>0</v>
      </c>
      <c r="GU77" s="191"/>
      <c r="GV77" s="191"/>
      <c r="GW77" s="191"/>
      <c r="GX77" s="191"/>
      <c r="GY77" s="191"/>
      <c r="GZ77" s="191"/>
      <c r="HA77" s="191">
        <f t="shared" si="159"/>
        <v>0</v>
      </c>
      <c r="HB77" s="191"/>
      <c r="HC77" s="191"/>
      <c r="HD77" s="191"/>
      <c r="HE77" s="191">
        <v>204</v>
      </c>
      <c r="HF77" s="191">
        <f t="shared" si="161"/>
        <v>1591200</v>
      </c>
      <c r="HG77" s="191"/>
      <c r="HH77" s="191">
        <f t="shared" si="162"/>
        <v>1591200</v>
      </c>
      <c r="HI77" s="213">
        <v>205</v>
      </c>
      <c r="HJ77" s="191"/>
      <c r="HK77" s="191"/>
      <c r="HL77" s="191"/>
      <c r="HM77" s="191"/>
      <c r="HN77" s="191"/>
      <c r="HO77" s="191">
        <f t="shared" si="163"/>
        <v>0</v>
      </c>
      <c r="HP77" s="191"/>
      <c r="HQ77" s="191"/>
      <c r="HR77" s="191"/>
      <c r="HS77" s="191"/>
      <c r="HT77" s="191"/>
      <c r="HU77" s="191"/>
      <c r="HV77" s="191">
        <f t="shared" si="164"/>
        <v>0</v>
      </c>
      <c r="HW77" s="191"/>
      <c r="HX77" s="191"/>
      <c r="HY77" s="191"/>
      <c r="HZ77" s="191">
        <v>4</v>
      </c>
      <c r="IA77" s="191">
        <f t="shared" si="165"/>
        <v>20000</v>
      </c>
      <c r="IB77" s="191"/>
      <c r="IC77" s="191">
        <f t="shared" si="166"/>
        <v>20000</v>
      </c>
      <c r="ID77" s="191"/>
      <c r="IE77" s="191"/>
      <c r="IF77" s="191"/>
      <c r="IG77" s="191">
        <v>10</v>
      </c>
      <c r="IH77" s="191">
        <f t="shared" si="167"/>
        <v>600000</v>
      </c>
      <c r="II77" s="191"/>
      <c r="IJ77" s="191">
        <f t="shared" si="168"/>
        <v>600000</v>
      </c>
      <c r="IK77" s="191"/>
      <c r="IL77" s="191"/>
      <c r="IM77" s="191"/>
      <c r="IN77" s="213"/>
      <c r="IO77" s="191"/>
      <c r="IP77" s="191"/>
      <c r="IQ77" s="191">
        <f t="shared" si="169"/>
        <v>0</v>
      </c>
      <c r="IR77" s="213">
        <v>205</v>
      </c>
      <c r="IS77" s="191"/>
      <c r="IT77" s="191"/>
      <c r="IU77" s="191">
        <v>1</v>
      </c>
      <c r="IV77" s="191">
        <f t="shared" si="170"/>
        <v>3500</v>
      </c>
      <c r="IW77" s="191"/>
      <c r="IX77" s="191">
        <f t="shared" si="171"/>
        <v>3500</v>
      </c>
      <c r="IY77" s="191"/>
      <c r="IZ77" s="191"/>
      <c r="JA77" s="191"/>
      <c r="JB77" s="191"/>
      <c r="JC77" s="191"/>
      <c r="JD77" s="191"/>
      <c r="JE77" s="191">
        <f t="shared" si="172"/>
        <v>0</v>
      </c>
      <c r="JF77" s="191"/>
      <c r="JG77" s="191"/>
      <c r="JH77" s="191"/>
      <c r="JI77" s="191"/>
      <c r="JJ77" s="191"/>
      <c r="JK77" s="191"/>
      <c r="JL77" s="191">
        <f t="shared" si="173"/>
        <v>0</v>
      </c>
      <c r="JM77" s="191"/>
      <c r="JN77" s="191"/>
      <c r="JO77" s="191"/>
      <c r="JP77" s="191"/>
      <c r="JQ77" s="191"/>
      <c r="JR77" s="191"/>
      <c r="JS77" s="191">
        <f t="shared" si="174"/>
        <v>0</v>
      </c>
      <c r="JT77" s="191"/>
      <c r="JU77" s="191"/>
      <c r="JV77" s="191"/>
      <c r="JW77" s="191"/>
      <c r="JX77" s="191"/>
      <c r="JY77" s="191"/>
      <c r="JZ77" s="191">
        <f t="shared" si="175"/>
        <v>0</v>
      </c>
      <c r="KA77" s="191"/>
      <c r="KB77" s="191"/>
      <c r="KC77" s="191"/>
      <c r="KD77" s="191"/>
      <c r="KE77" s="191"/>
      <c r="KF77" s="191"/>
      <c r="KG77" s="191">
        <f t="shared" si="176"/>
        <v>0</v>
      </c>
      <c r="KH77" s="191"/>
      <c r="KI77" s="191"/>
      <c r="KJ77" s="191"/>
      <c r="KK77" s="191"/>
      <c r="KL77" s="191"/>
      <c r="KM77" s="191"/>
      <c r="KN77" s="191">
        <f t="shared" si="177"/>
        <v>0</v>
      </c>
      <c r="KO77" s="191"/>
      <c r="KP77" s="191"/>
      <c r="KQ77" s="191"/>
      <c r="KR77" s="191"/>
      <c r="KS77" s="191"/>
      <c r="KT77" s="191"/>
      <c r="KU77" s="191">
        <f t="shared" si="178"/>
        <v>0</v>
      </c>
      <c r="KV77" s="191"/>
      <c r="KW77" s="191"/>
      <c r="KX77" s="191"/>
      <c r="KY77" s="191"/>
      <c r="KZ77" s="191"/>
      <c r="LA77" s="191"/>
      <c r="LB77" s="191">
        <f t="shared" si="179"/>
        <v>0</v>
      </c>
      <c r="LC77" s="191"/>
      <c r="LD77" s="191"/>
      <c r="LE77" s="191"/>
      <c r="LF77" s="191"/>
      <c r="LG77" s="191"/>
      <c r="LH77" s="191"/>
      <c r="LI77" s="191">
        <f t="shared" si="180"/>
        <v>0</v>
      </c>
      <c r="LJ77" s="191"/>
      <c r="LK77" s="191"/>
      <c r="LL77" s="191"/>
      <c r="LM77" s="191"/>
      <c r="LN77" s="191"/>
      <c r="LO77" s="191"/>
      <c r="LP77" s="191">
        <f t="shared" si="181"/>
        <v>0</v>
      </c>
      <c r="LQ77" s="191"/>
      <c r="LR77" s="191"/>
      <c r="LS77" s="191"/>
      <c r="LT77" s="191"/>
      <c r="LU77" s="191"/>
      <c r="LV77" s="191"/>
      <c r="LW77" s="191">
        <f t="shared" si="182"/>
        <v>0</v>
      </c>
      <c r="LX77" s="191"/>
      <c r="LY77" s="191"/>
      <c r="LZ77" s="191"/>
      <c r="MA77" s="191"/>
      <c r="MB77" s="191"/>
      <c r="MC77" s="191"/>
      <c r="MD77" s="191">
        <f t="shared" si="183"/>
        <v>0</v>
      </c>
      <c r="ME77" s="191"/>
      <c r="MF77" s="191"/>
      <c r="MG77" s="191"/>
      <c r="MH77" s="191"/>
      <c r="MI77" s="191"/>
      <c r="MJ77" s="191"/>
      <c r="MK77" s="191">
        <f t="shared" si="184"/>
        <v>0</v>
      </c>
      <c r="ML77" s="191"/>
      <c r="MM77" s="191"/>
      <c r="MN77" s="191"/>
      <c r="MO77" s="191"/>
      <c r="MP77" s="191"/>
      <c r="MQ77" s="191"/>
      <c r="MR77" s="191">
        <f t="shared" si="185"/>
        <v>0</v>
      </c>
      <c r="MS77" s="191"/>
      <c r="MT77" s="191"/>
      <c r="MU77" s="191"/>
      <c r="MV77" s="191"/>
      <c r="MW77" s="191"/>
      <c r="MX77" s="191"/>
      <c r="MY77" s="191">
        <f t="shared" si="186"/>
        <v>0</v>
      </c>
      <c r="MZ77" s="191"/>
      <c r="NA77" s="191"/>
      <c r="NB77" s="191"/>
      <c r="NC77" s="191"/>
      <c r="ND77" s="190">
        <f t="shared" si="55"/>
        <v>5822035.7583999997</v>
      </c>
      <c r="NE77" s="190">
        <f t="shared" si="108"/>
        <v>0</v>
      </c>
      <c r="NF77" s="190">
        <f t="shared" si="108"/>
        <v>5822035.7583999997</v>
      </c>
      <c r="NG77" s="9"/>
    </row>
    <row r="78" spans="1:371" ht="18" customHeight="1">
      <c r="A78" s="200">
        <v>7</v>
      </c>
      <c r="B78" s="191" t="s">
        <v>1904</v>
      </c>
      <c r="C78" s="191"/>
      <c r="D78" s="191"/>
      <c r="E78" s="191"/>
      <c r="F78" s="191"/>
      <c r="G78" s="191"/>
      <c r="H78" s="191"/>
      <c r="I78" s="191"/>
      <c r="J78" s="191">
        <v>3804</v>
      </c>
      <c r="K78" s="201">
        <f t="shared" si="109"/>
        <v>2238091.3883999996</v>
      </c>
      <c r="L78" s="191"/>
      <c r="M78" s="201">
        <f t="shared" si="110"/>
        <v>2238091.3883999996</v>
      </c>
      <c r="N78" s="191">
        <v>4125</v>
      </c>
      <c r="O78" s="191"/>
      <c r="P78" s="191"/>
      <c r="Q78" s="213">
        <v>299</v>
      </c>
      <c r="R78" s="191">
        <f t="shared" si="112"/>
        <v>89700</v>
      </c>
      <c r="S78" s="191"/>
      <c r="T78" s="191">
        <f t="shared" si="113"/>
        <v>89700</v>
      </c>
      <c r="U78" s="191">
        <v>259</v>
      </c>
      <c r="V78" s="191"/>
      <c r="W78" s="191"/>
      <c r="X78" s="191">
        <v>4795</v>
      </c>
      <c r="Y78" s="191">
        <f t="shared" si="114"/>
        <v>1198750</v>
      </c>
      <c r="Z78" s="191"/>
      <c r="AA78" s="191">
        <f t="shared" si="115"/>
        <v>1198750</v>
      </c>
      <c r="AB78" s="191">
        <v>4125</v>
      </c>
      <c r="AC78" s="191"/>
      <c r="AD78" s="191"/>
      <c r="AE78" s="191"/>
      <c r="AF78" s="191"/>
      <c r="AG78" s="191"/>
      <c r="AH78" s="191">
        <f t="shared" si="116"/>
        <v>0</v>
      </c>
      <c r="AI78" s="191"/>
      <c r="AJ78" s="191"/>
      <c r="AK78" s="191"/>
      <c r="AL78" s="191"/>
      <c r="AM78" s="191"/>
      <c r="AN78" s="191"/>
      <c r="AO78" s="191">
        <f t="shared" si="117"/>
        <v>0</v>
      </c>
      <c r="AP78" s="191"/>
      <c r="AQ78" s="191"/>
      <c r="AR78" s="191"/>
      <c r="AS78" s="213">
        <v>259</v>
      </c>
      <c r="AT78" s="191">
        <f t="shared" si="118"/>
        <v>51800</v>
      </c>
      <c r="AU78" s="191"/>
      <c r="AV78" s="191">
        <f t="shared" si="119"/>
        <v>51800</v>
      </c>
      <c r="AW78" s="191"/>
      <c r="AX78" s="191"/>
      <c r="AY78" s="191"/>
      <c r="AZ78" s="191"/>
      <c r="BA78" s="191"/>
      <c r="BB78" s="191"/>
      <c r="BC78" s="191">
        <f t="shared" si="120"/>
        <v>0</v>
      </c>
      <c r="BD78" s="191"/>
      <c r="BE78" s="191"/>
      <c r="BF78" s="191"/>
      <c r="BG78" s="213">
        <v>259</v>
      </c>
      <c r="BH78" s="191">
        <f t="shared" si="121"/>
        <v>77700</v>
      </c>
      <c r="BI78" s="191"/>
      <c r="BJ78" s="191">
        <f t="shared" si="122"/>
        <v>77700</v>
      </c>
      <c r="BK78" s="191"/>
      <c r="BL78" s="191"/>
      <c r="BM78" s="191"/>
      <c r="BN78" s="191"/>
      <c r="BO78" s="191"/>
      <c r="BP78" s="191"/>
      <c r="BQ78" s="191">
        <f t="shared" si="123"/>
        <v>0</v>
      </c>
      <c r="BR78" s="191"/>
      <c r="BS78" s="191"/>
      <c r="BT78" s="191"/>
      <c r="BU78" s="191"/>
      <c r="BV78" s="191"/>
      <c r="BW78" s="191"/>
      <c r="BX78" s="191">
        <f t="shared" si="124"/>
        <v>0</v>
      </c>
      <c r="BY78" s="191"/>
      <c r="BZ78" s="191"/>
      <c r="CA78" s="191"/>
      <c r="CB78" s="191">
        <v>256</v>
      </c>
      <c r="CC78" s="191">
        <f t="shared" si="126"/>
        <v>51200</v>
      </c>
      <c r="CD78" s="191"/>
      <c r="CE78" s="191">
        <f t="shared" si="127"/>
        <v>51200</v>
      </c>
      <c r="CF78" s="213">
        <v>259</v>
      </c>
      <c r="CG78" s="191"/>
      <c r="CH78" s="191"/>
      <c r="CI78" s="191">
        <v>256</v>
      </c>
      <c r="CJ78" s="191">
        <f t="shared" si="129"/>
        <v>51200</v>
      </c>
      <c r="CK78" s="191"/>
      <c r="CL78" s="191">
        <f t="shared" si="130"/>
        <v>51200</v>
      </c>
      <c r="CM78" s="191"/>
      <c r="CN78" s="191"/>
      <c r="CO78" s="191"/>
      <c r="CP78" s="191">
        <v>256</v>
      </c>
      <c r="CQ78" s="191">
        <f t="shared" si="132"/>
        <v>115200</v>
      </c>
      <c r="CR78" s="191"/>
      <c r="CS78" s="191">
        <f t="shared" si="133"/>
        <v>115200</v>
      </c>
      <c r="CT78" s="191"/>
      <c r="CU78" s="191"/>
      <c r="CV78" s="191"/>
      <c r="CW78" s="191">
        <v>354</v>
      </c>
      <c r="CX78" s="191">
        <f t="shared" si="135"/>
        <v>53100</v>
      </c>
      <c r="CY78" s="191"/>
      <c r="CZ78" s="191">
        <f t="shared" si="136"/>
        <v>53100</v>
      </c>
      <c r="DA78" s="213">
        <v>259</v>
      </c>
      <c r="DB78" s="191"/>
      <c r="DC78" s="191"/>
      <c r="DD78" s="191">
        <v>8</v>
      </c>
      <c r="DE78" s="191">
        <f t="shared" si="138"/>
        <v>1200</v>
      </c>
      <c r="DF78" s="191"/>
      <c r="DG78" s="191">
        <f t="shared" si="139"/>
        <v>1200</v>
      </c>
      <c r="DH78" s="213">
        <v>259</v>
      </c>
      <c r="DI78" s="191"/>
      <c r="DJ78" s="191"/>
      <c r="DK78" s="191">
        <v>8</v>
      </c>
      <c r="DL78" s="191">
        <f t="shared" si="141"/>
        <v>4000</v>
      </c>
      <c r="DM78" s="191"/>
      <c r="DN78" s="191">
        <f t="shared" si="142"/>
        <v>4000</v>
      </c>
      <c r="DO78" s="191"/>
      <c r="DP78" s="191"/>
      <c r="DQ78" s="191"/>
      <c r="DR78" s="191">
        <v>49</v>
      </c>
      <c r="DS78" s="191">
        <f t="shared" si="144"/>
        <v>49000</v>
      </c>
      <c r="DT78" s="191"/>
      <c r="DU78" s="191">
        <f t="shared" si="145"/>
        <v>49000</v>
      </c>
      <c r="DV78" s="213">
        <v>259</v>
      </c>
      <c r="DW78" s="191"/>
      <c r="DX78" s="191"/>
      <c r="DY78" s="191">
        <v>132</v>
      </c>
      <c r="DZ78" s="191">
        <f t="shared" si="147"/>
        <v>13200</v>
      </c>
      <c r="EA78" s="191"/>
      <c r="EB78" s="191">
        <f t="shared" si="148"/>
        <v>13200</v>
      </c>
      <c r="EC78" s="213">
        <v>259</v>
      </c>
      <c r="ED78" s="191"/>
      <c r="EE78" s="191"/>
      <c r="EF78" s="191"/>
      <c r="EG78" s="191"/>
      <c r="EH78" s="191"/>
      <c r="EI78" s="191">
        <f t="shared" si="149"/>
        <v>0</v>
      </c>
      <c r="EJ78" s="191"/>
      <c r="EK78" s="191"/>
      <c r="EL78" s="191"/>
      <c r="EM78" s="191"/>
      <c r="EN78" s="191"/>
      <c r="EO78" s="191"/>
      <c r="EP78" s="191">
        <f t="shared" si="150"/>
        <v>0</v>
      </c>
      <c r="EQ78" s="191"/>
      <c r="ER78" s="191"/>
      <c r="ES78" s="191"/>
      <c r="ET78" s="191"/>
      <c r="EU78" s="191"/>
      <c r="EV78" s="191"/>
      <c r="EW78" s="191">
        <f t="shared" si="151"/>
        <v>0</v>
      </c>
      <c r="EX78" s="191"/>
      <c r="EY78" s="191"/>
      <c r="EZ78" s="191"/>
      <c r="FA78" s="191"/>
      <c r="FB78" s="191"/>
      <c r="FC78" s="191"/>
      <c r="FD78" s="191">
        <f t="shared" si="152"/>
        <v>0</v>
      </c>
      <c r="FE78" s="191"/>
      <c r="FF78" s="191"/>
      <c r="FG78" s="191"/>
      <c r="FH78" s="191"/>
      <c r="FI78" s="191"/>
      <c r="FJ78" s="191"/>
      <c r="FK78" s="191">
        <f t="shared" si="153"/>
        <v>0</v>
      </c>
      <c r="FL78" s="191"/>
      <c r="FM78" s="191"/>
      <c r="FN78" s="191"/>
      <c r="FO78" s="191"/>
      <c r="FP78" s="191"/>
      <c r="FQ78" s="191"/>
      <c r="FR78" s="191">
        <f t="shared" si="154"/>
        <v>0</v>
      </c>
      <c r="FS78" s="191"/>
      <c r="FT78" s="191"/>
      <c r="FU78" s="191"/>
      <c r="FV78" s="191"/>
      <c r="FW78" s="191"/>
      <c r="FX78" s="191"/>
      <c r="FY78" s="191">
        <f t="shared" si="155"/>
        <v>0</v>
      </c>
      <c r="FZ78" s="191"/>
      <c r="GA78" s="191"/>
      <c r="GB78" s="191"/>
      <c r="GC78" s="191"/>
      <c r="GD78" s="191"/>
      <c r="GE78" s="191"/>
      <c r="GF78" s="191">
        <f t="shared" si="156"/>
        <v>0</v>
      </c>
      <c r="GG78" s="191"/>
      <c r="GH78" s="191"/>
      <c r="GI78" s="191"/>
      <c r="GJ78" s="191"/>
      <c r="GK78" s="191"/>
      <c r="GL78" s="191"/>
      <c r="GM78" s="191">
        <f t="shared" si="157"/>
        <v>0</v>
      </c>
      <c r="GN78" s="191"/>
      <c r="GO78" s="191"/>
      <c r="GP78" s="191"/>
      <c r="GQ78" s="191"/>
      <c r="GR78" s="191"/>
      <c r="GS78" s="191"/>
      <c r="GT78" s="191">
        <f t="shared" si="158"/>
        <v>0</v>
      </c>
      <c r="GU78" s="191"/>
      <c r="GV78" s="191"/>
      <c r="GW78" s="191"/>
      <c r="GX78" s="191"/>
      <c r="GY78" s="191"/>
      <c r="GZ78" s="191"/>
      <c r="HA78" s="191">
        <f t="shared" si="159"/>
        <v>0</v>
      </c>
      <c r="HB78" s="191"/>
      <c r="HC78" s="191"/>
      <c r="HD78" s="191"/>
      <c r="HE78" s="191">
        <v>257</v>
      </c>
      <c r="HF78" s="191">
        <f t="shared" si="161"/>
        <v>2004600</v>
      </c>
      <c r="HG78" s="191"/>
      <c r="HH78" s="191">
        <f t="shared" si="162"/>
        <v>2004600</v>
      </c>
      <c r="HI78" s="213">
        <v>259</v>
      </c>
      <c r="HJ78" s="191"/>
      <c r="HK78" s="191"/>
      <c r="HL78" s="191"/>
      <c r="HM78" s="191"/>
      <c r="HN78" s="191"/>
      <c r="HO78" s="191">
        <f t="shared" si="163"/>
        <v>0</v>
      </c>
      <c r="HP78" s="191"/>
      <c r="HQ78" s="191"/>
      <c r="HR78" s="191"/>
      <c r="HS78" s="191"/>
      <c r="HT78" s="191"/>
      <c r="HU78" s="191"/>
      <c r="HV78" s="191">
        <f t="shared" si="164"/>
        <v>0</v>
      </c>
      <c r="HW78" s="191"/>
      <c r="HX78" s="191"/>
      <c r="HY78" s="191"/>
      <c r="HZ78" s="191">
        <v>4</v>
      </c>
      <c r="IA78" s="191">
        <f t="shared" si="165"/>
        <v>20000</v>
      </c>
      <c r="IB78" s="191"/>
      <c r="IC78" s="191">
        <f t="shared" si="166"/>
        <v>20000</v>
      </c>
      <c r="ID78" s="191"/>
      <c r="IE78" s="191"/>
      <c r="IF78" s="191"/>
      <c r="IG78" s="191">
        <v>13</v>
      </c>
      <c r="IH78" s="191">
        <f t="shared" si="167"/>
        <v>780000</v>
      </c>
      <c r="II78" s="191"/>
      <c r="IJ78" s="191">
        <f t="shared" si="168"/>
        <v>780000</v>
      </c>
      <c r="IK78" s="191"/>
      <c r="IL78" s="191"/>
      <c r="IM78" s="191"/>
      <c r="IN78" s="213"/>
      <c r="IO78" s="191"/>
      <c r="IP78" s="191"/>
      <c r="IQ78" s="191">
        <f t="shared" si="169"/>
        <v>0</v>
      </c>
      <c r="IR78" s="213">
        <v>259</v>
      </c>
      <c r="IS78" s="191"/>
      <c r="IT78" s="191"/>
      <c r="IU78" s="191">
        <v>1</v>
      </c>
      <c r="IV78" s="191">
        <f t="shared" si="170"/>
        <v>3500</v>
      </c>
      <c r="IW78" s="191"/>
      <c r="IX78" s="191">
        <f t="shared" si="171"/>
        <v>3500</v>
      </c>
      <c r="IY78" s="191"/>
      <c r="IZ78" s="191"/>
      <c r="JA78" s="191"/>
      <c r="JB78" s="191"/>
      <c r="JC78" s="191"/>
      <c r="JD78" s="191"/>
      <c r="JE78" s="191">
        <f t="shared" si="172"/>
        <v>0</v>
      </c>
      <c r="JF78" s="191"/>
      <c r="JG78" s="191"/>
      <c r="JH78" s="191"/>
      <c r="JI78" s="191"/>
      <c r="JJ78" s="191"/>
      <c r="JK78" s="191"/>
      <c r="JL78" s="191">
        <f t="shared" si="173"/>
        <v>0</v>
      </c>
      <c r="JM78" s="191"/>
      <c r="JN78" s="191"/>
      <c r="JO78" s="191"/>
      <c r="JP78" s="191"/>
      <c r="JQ78" s="191"/>
      <c r="JR78" s="191"/>
      <c r="JS78" s="191">
        <f t="shared" si="174"/>
        <v>0</v>
      </c>
      <c r="JT78" s="191"/>
      <c r="JU78" s="191"/>
      <c r="JV78" s="191"/>
      <c r="JW78" s="191"/>
      <c r="JX78" s="191"/>
      <c r="JY78" s="191"/>
      <c r="JZ78" s="191">
        <f t="shared" si="175"/>
        <v>0</v>
      </c>
      <c r="KA78" s="191"/>
      <c r="KB78" s="191"/>
      <c r="KC78" s="191"/>
      <c r="KD78" s="191"/>
      <c r="KE78" s="191"/>
      <c r="KF78" s="191"/>
      <c r="KG78" s="191">
        <f t="shared" si="176"/>
        <v>0</v>
      </c>
      <c r="KH78" s="191"/>
      <c r="KI78" s="191"/>
      <c r="KJ78" s="191"/>
      <c r="KK78" s="191"/>
      <c r="KL78" s="191"/>
      <c r="KM78" s="191"/>
      <c r="KN78" s="191">
        <f t="shared" si="177"/>
        <v>0</v>
      </c>
      <c r="KO78" s="191"/>
      <c r="KP78" s="191"/>
      <c r="KQ78" s="191"/>
      <c r="KR78" s="191"/>
      <c r="KS78" s="191"/>
      <c r="KT78" s="191"/>
      <c r="KU78" s="191">
        <f t="shared" si="178"/>
        <v>0</v>
      </c>
      <c r="KV78" s="191"/>
      <c r="KW78" s="191"/>
      <c r="KX78" s="191"/>
      <c r="KY78" s="191"/>
      <c r="KZ78" s="191"/>
      <c r="LA78" s="191"/>
      <c r="LB78" s="191">
        <f t="shared" si="179"/>
        <v>0</v>
      </c>
      <c r="LC78" s="191"/>
      <c r="LD78" s="191"/>
      <c r="LE78" s="191"/>
      <c r="LF78" s="191"/>
      <c r="LG78" s="191"/>
      <c r="LH78" s="191"/>
      <c r="LI78" s="191">
        <f t="shared" si="180"/>
        <v>0</v>
      </c>
      <c r="LJ78" s="191"/>
      <c r="LK78" s="191"/>
      <c r="LL78" s="191"/>
      <c r="LM78" s="191"/>
      <c r="LN78" s="191"/>
      <c r="LO78" s="191"/>
      <c r="LP78" s="191">
        <f t="shared" si="181"/>
        <v>0</v>
      </c>
      <c r="LQ78" s="191"/>
      <c r="LR78" s="191"/>
      <c r="LS78" s="191"/>
      <c r="LT78" s="191"/>
      <c r="LU78" s="191"/>
      <c r="LV78" s="191"/>
      <c r="LW78" s="191">
        <f t="shared" si="182"/>
        <v>0</v>
      </c>
      <c r="LX78" s="191"/>
      <c r="LY78" s="191"/>
      <c r="LZ78" s="191"/>
      <c r="MA78" s="191"/>
      <c r="MB78" s="191"/>
      <c r="MC78" s="191"/>
      <c r="MD78" s="191">
        <f t="shared" si="183"/>
        <v>0</v>
      </c>
      <c r="ME78" s="191"/>
      <c r="MF78" s="191"/>
      <c r="MG78" s="191"/>
      <c r="MH78" s="191"/>
      <c r="MI78" s="191"/>
      <c r="MJ78" s="191"/>
      <c r="MK78" s="191">
        <f t="shared" si="184"/>
        <v>0</v>
      </c>
      <c r="ML78" s="191"/>
      <c r="MM78" s="191"/>
      <c r="MN78" s="191"/>
      <c r="MO78" s="191"/>
      <c r="MP78" s="191"/>
      <c r="MQ78" s="191"/>
      <c r="MR78" s="191">
        <f t="shared" si="185"/>
        <v>0</v>
      </c>
      <c r="MS78" s="191"/>
      <c r="MT78" s="191"/>
      <c r="MU78" s="191"/>
      <c r="MV78" s="191"/>
      <c r="MW78" s="191"/>
      <c r="MX78" s="191"/>
      <c r="MY78" s="191">
        <f t="shared" si="186"/>
        <v>0</v>
      </c>
      <c r="MZ78" s="191"/>
      <c r="NA78" s="191"/>
      <c r="NB78" s="191"/>
      <c r="NC78" s="191"/>
      <c r="ND78" s="190">
        <f t="shared" si="55"/>
        <v>6802241.3883999996</v>
      </c>
      <c r="NE78" s="190">
        <f t="shared" si="108"/>
        <v>0</v>
      </c>
      <c r="NF78" s="190">
        <f t="shared" si="108"/>
        <v>6802241.3883999996</v>
      </c>
      <c r="NG78" s="9"/>
    </row>
    <row r="79" spans="1:371" ht="18" customHeight="1">
      <c r="A79" s="200">
        <v>8</v>
      </c>
      <c r="B79" s="191" t="s">
        <v>1905</v>
      </c>
      <c r="C79" s="191"/>
      <c r="D79" s="191"/>
      <c r="E79" s="191"/>
      <c r="F79" s="191"/>
      <c r="G79" s="191"/>
      <c r="H79" s="191"/>
      <c r="I79" s="191"/>
      <c r="J79" s="191">
        <v>1186</v>
      </c>
      <c r="K79" s="201">
        <f t="shared" si="109"/>
        <v>697785.5906</v>
      </c>
      <c r="L79" s="191"/>
      <c r="M79" s="201">
        <f t="shared" si="110"/>
        <v>697785.5906</v>
      </c>
      <c r="N79" s="191">
        <v>1286</v>
      </c>
      <c r="O79" s="191"/>
      <c r="P79" s="191"/>
      <c r="Q79" s="213">
        <v>147</v>
      </c>
      <c r="R79" s="191">
        <f t="shared" si="112"/>
        <v>44100</v>
      </c>
      <c r="S79" s="191"/>
      <c r="T79" s="191">
        <f t="shared" si="113"/>
        <v>44100</v>
      </c>
      <c r="U79" s="191">
        <v>128</v>
      </c>
      <c r="V79" s="191"/>
      <c r="W79" s="191"/>
      <c r="X79" s="191">
        <v>1495</v>
      </c>
      <c r="Y79" s="191">
        <f t="shared" si="114"/>
        <v>373750</v>
      </c>
      <c r="Z79" s="191"/>
      <c r="AA79" s="191">
        <f t="shared" si="115"/>
        <v>373750</v>
      </c>
      <c r="AB79" s="191">
        <v>1286</v>
      </c>
      <c r="AC79" s="191"/>
      <c r="AD79" s="191"/>
      <c r="AE79" s="191"/>
      <c r="AF79" s="191"/>
      <c r="AG79" s="191"/>
      <c r="AH79" s="191">
        <f t="shared" si="116"/>
        <v>0</v>
      </c>
      <c r="AI79" s="191"/>
      <c r="AJ79" s="191"/>
      <c r="AK79" s="191"/>
      <c r="AL79" s="191"/>
      <c r="AM79" s="191"/>
      <c r="AN79" s="191"/>
      <c r="AO79" s="191">
        <f t="shared" si="117"/>
        <v>0</v>
      </c>
      <c r="AP79" s="191"/>
      <c r="AQ79" s="191"/>
      <c r="AR79" s="191"/>
      <c r="AS79" s="213">
        <v>128</v>
      </c>
      <c r="AT79" s="191">
        <f t="shared" si="118"/>
        <v>25600</v>
      </c>
      <c r="AU79" s="191"/>
      <c r="AV79" s="191">
        <f t="shared" si="119"/>
        <v>25600</v>
      </c>
      <c r="AW79" s="191"/>
      <c r="AX79" s="191"/>
      <c r="AY79" s="191"/>
      <c r="AZ79" s="191"/>
      <c r="BA79" s="191"/>
      <c r="BB79" s="191"/>
      <c r="BC79" s="191">
        <f t="shared" si="120"/>
        <v>0</v>
      </c>
      <c r="BD79" s="191"/>
      <c r="BE79" s="191"/>
      <c r="BF79" s="191"/>
      <c r="BG79" s="213">
        <v>128</v>
      </c>
      <c r="BH79" s="191">
        <f t="shared" si="121"/>
        <v>38400</v>
      </c>
      <c r="BI79" s="191"/>
      <c r="BJ79" s="191">
        <f t="shared" si="122"/>
        <v>38400</v>
      </c>
      <c r="BK79" s="191"/>
      <c r="BL79" s="191"/>
      <c r="BM79" s="191"/>
      <c r="BN79" s="191"/>
      <c r="BO79" s="191"/>
      <c r="BP79" s="191"/>
      <c r="BQ79" s="191">
        <f t="shared" si="123"/>
        <v>0</v>
      </c>
      <c r="BR79" s="191"/>
      <c r="BS79" s="191"/>
      <c r="BT79" s="191"/>
      <c r="BU79" s="191"/>
      <c r="BV79" s="191"/>
      <c r="BW79" s="191"/>
      <c r="BX79" s="191">
        <f t="shared" si="124"/>
        <v>0</v>
      </c>
      <c r="BY79" s="191"/>
      <c r="BZ79" s="191"/>
      <c r="CA79" s="191"/>
      <c r="CB79" s="191">
        <v>127</v>
      </c>
      <c r="CC79" s="191">
        <f t="shared" si="126"/>
        <v>25400</v>
      </c>
      <c r="CD79" s="191"/>
      <c r="CE79" s="191">
        <f t="shared" si="127"/>
        <v>25400</v>
      </c>
      <c r="CF79" s="213">
        <v>128</v>
      </c>
      <c r="CG79" s="191"/>
      <c r="CH79" s="191"/>
      <c r="CI79" s="191">
        <v>127</v>
      </c>
      <c r="CJ79" s="191">
        <f t="shared" si="129"/>
        <v>25400</v>
      </c>
      <c r="CK79" s="191"/>
      <c r="CL79" s="191">
        <f t="shared" si="130"/>
        <v>25400</v>
      </c>
      <c r="CM79" s="191"/>
      <c r="CN79" s="191"/>
      <c r="CO79" s="191"/>
      <c r="CP79" s="191">
        <v>127</v>
      </c>
      <c r="CQ79" s="191">
        <f t="shared" si="132"/>
        <v>57150</v>
      </c>
      <c r="CR79" s="191"/>
      <c r="CS79" s="191">
        <f t="shared" si="133"/>
        <v>57150</v>
      </c>
      <c r="CT79" s="191"/>
      <c r="CU79" s="191"/>
      <c r="CV79" s="191"/>
      <c r="CW79" s="191">
        <v>175</v>
      </c>
      <c r="CX79" s="191">
        <f t="shared" si="135"/>
        <v>26250</v>
      </c>
      <c r="CY79" s="191"/>
      <c r="CZ79" s="191">
        <f t="shared" si="136"/>
        <v>26250</v>
      </c>
      <c r="DA79" s="213">
        <v>128</v>
      </c>
      <c r="DB79" s="191"/>
      <c r="DC79" s="191"/>
      <c r="DD79" s="191">
        <v>4</v>
      </c>
      <c r="DE79" s="191">
        <f t="shared" si="138"/>
        <v>600</v>
      </c>
      <c r="DF79" s="191"/>
      <c r="DG79" s="191">
        <f t="shared" si="139"/>
        <v>600</v>
      </c>
      <c r="DH79" s="213">
        <v>128</v>
      </c>
      <c r="DI79" s="191"/>
      <c r="DJ79" s="191"/>
      <c r="DK79" s="191">
        <v>4</v>
      </c>
      <c r="DL79" s="191">
        <f t="shared" si="141"/>
        <v>2000</v>
      </c>
      <c r="DM79" s="191"/>
      <c r="DN79" s="191">
        <f t="shared" si="142"/>
        <v>2000</v>
      </c>
      <c r="DO79" s="191"/>
      <c r="DP79" s="191"/>
      <c r="DQ79" s="191"/>
      <c r="DR79" s="191">
        <v>24</v>
      </c>
      <c r="DS79" s="191">
        <f t="shared" si="144"/>
        <v>24000</v>
      </c>
      <c r="DT79" s="191"/>
      <c r="DU79" s="191">
        <f t="shared" si="145"/>
        <v>24000</v>
      </c>
      <c r="DV79" s="213">
        <v>128</v>
      </c>
      <c r="DW79" s="191"/>
      <c r="DX79" s="191"/>
      <c r="DY79" s="191">
        <v>65</v>
      </c>
      <c r="DZ79" s="191">
        <f t="shared" si="147"/>
        <v>6500</v>
      </c>
      <c r="EA79" s="191"/>
      <c r="EB79" s="191">
        <f t="shared" si="148"/>
        <v>6500</v>
      </c>
      <c r="EC79" s="213">
        <v>128</v>
      </c>
      <c r="ED79" s="191"/>
      <c r="EE79" s="191"/>
      <c r="EF79" s="191"/>
      <c r="EG79" s="191"/>
      <c r="EH79" s="191"/>
      <c r="EI79" s="191">
        <f t="shared" si="149"/>
        <v>0</v>
      </c>
      <c r="EJ79" s="191"/>
      <c r="EK79" s="191"/>
      <c r="EL79" s="191"/>
      <c r="EM79" s="191"/>
      <c r="EN79" s="191"/>
      <c r="EO79" s="191"/>
      <c r="EP79" s="191">
        <f t="shared" si="150"/>
        <v>0</v>
      </c>
      <c r="EQ79" s="191"/>
      <c r="ER79" s="191"/>
      <c r="ES79" s="191"/>
      <c r="ET79" s="191"/>
      <c r="EU79" s="191"/>
      <c r="EV79" s="191"/>
      <c r="EW79" s="191">
        <f t="shared" si="151"/>
        <v>0</v>
      </c>
      <c r="EX79" s="191"/>
      <c r="EY79" s="191"/>
      <c r="EZ79" s="191"/>
      <c r="FA79" s="191"/>
      <c r="FB79" s="191"/>
      <c r="FC79" s="191"/>
      <c r="FD79" s="191">
        <f t="shared" si="152"/>
        <v>0</v>
      </c>
      <c r="FE79" s="191"/>
      <c r="FF79" s="191"/>
      <c r="FG79" s="191"/>
      <c r="FH79" s="191"/>
      <c r="FI79" s="191"/>
      <c r="FJ79" s="191"/>
      <c r="FK79" s="191">
        <f t="shared" si="153"/>
        <v>0</v>
      </c>
      <c r="FL79" s="191"/>
      <c r="FM79" s="191"/>
      <c r="FN79" s="191"/>
      <c r="FO79" s="191"/>
      <c r="FP79" s="191"/>
      <c r="FQ79" s="191"/>
      <c r="FR79" s="191">
        <f t="shared" si="154"/>
        <v>0</v>
      </c>
      <c r="FS79" s="191"/>
      <c r="FT79" s="191"/>
      <c r="FU79" s="191"/>
      <c r="FV79" s="191"/>
      <c r="FW79" s="191"/>
      <c r="FX79" s="191"/>
      <c r="FY79" s="191">
        <f t="shared" si="155"/>
        <v>0</v>
      </c>
      <c r="FZ79" s="191"/>
      <c r="GA79" s="191"/>
      <c r="GB79" s="191"/>
      <c r="GC79" s="191"/>
      <c r="GD79" s="191"/>
      <c r="GE79" s="191"/>
      <c r="GF79" s="191">
        <f t="shared" si="156"/>
        <v>0</v>
      </c>
      <c r="GG79" s="191"/>
      <c r="GH79" s="191"/>
      <c r="GI79" s="191"/>
      <c r="GJ79" s="191"/>
      <c r="GK79" s="191"/>
      <c r="GL79" s="191"/>
      <c r="GM79" s="191">
        <f t="shared" si="157"/>
        <v>0</v>
      </c>
      <c r="GN79" s="191"/>
      <c r="GO79" s="191"/>
      <c r="GP79" s="191"/>
      <c r="GQ79" s="191"/>
      <c r="GR79" s="191"/>
      <c r="GS79" s="191"/>
      <c r="GT79" s="191">
        <f t="shared" si="158"/>
        <v>0</v>
      </c>
      <c r="GU79" s="191"/>
      <c r="GV79" s="191"/>
      <c r="GW79" s="191"/>
      <c r="GX79" s="191"/>
      <c r="GY79" s="191"/>
      <c r="GZ79" s="191"/>
      <c r="HA79" s="191">
        <f t="shared" si="159"/>
        <v>0</v>
      </c>
      <c r="HB79" s="191"/>
      <c r="HC79" s="191"/>
      <c r="HD79" s="191"/>
      <c r="HE79" s="191">
        <v>127</v>
      </c>
      <c r="HF79" s="191">
        <f t="shared" si="161"/>
        <v>990600</v>
      </c>
      <c r="HG79" s="191"/>
      <c r="HH79" s="191">
        <f t="shared" si="162"/>
        <v>990600</v>
      </c>
      <c r="HI79" s="213">
        <v>128</v>
      </c>
      <c r="HJ79" s="191"/>
      <c r="HK79" s="191"/>
      <c r="HL79" s="191"/>
      <c r="HM79" s="191"/>
      <c r="HN79" s="191"/>
      <c r="HO79" s="191">
        <f t="shared" si="163"/>
        <v>0</v>
      </c>
      <c r="HP79" s="191"/>
      <c r="HQ79" s="191"/>
      <c r="HR79" s="191"/>
      <c r="HS79" s="191"/>
      <c r="HT79" s="191"/>
      <c r="HU79" s="191"/>
      <c r="HV79" s="191">
        <f t="shared" si="164"/>
        <v>0</v>
      </c>
      <c r="HW79" s="191"/>
      <c r="HX79" s="191"/>
      <c r="HY79" s="191"/>
      <c r="HZ79" s="191">
        <v>4</v>
      </c>
      <c r="IA79" s="191">
        <f t="shared" si="165"/>
        <v>20000</v>
      </c>
      <c r="IB79" s="191"/>
      <c r="IC79" s="191">
        <f t="shared" si="166"/>
        <v>20000</v>
      </c>
      <c r="ID79" s="191"/>
      <c r="IE79" s="191"/>
      <c r="IF79" s="191"/>
      <c r="IG79" s="191">
        <v>7</v>
      </c>
      <c r="IH79" s="191">
        <f t="shared" si="167"/>
        <v>420000</v>
      </c>
      <c r="II79" s="191"/>
      <c r="IJ79" s="191">
        <f t="shared" si="168"/>
        <v>420000</v>
      </c>
      <c r="IK79" s="191"/>
      <c r="IL79" s="191"/>
      <c r="IM79" s="191"/>
      <c r="IN79" s="213"/>
      <c r="IO79" s="191"/>
      <c r="IP79" s="191"/>
      <c r="IQ79" s="191">
        <f t="shared" si="169"/>
        <v>0</v>
      </c>
      <c r="IR79" s="213">
        <v>128</v>
      </c>
      <c r="IS79" s="191"/>
      <c r="IT79" s="191"/>
      <c r="IU79" s="191">
        <v>1</v>
      </c>
      <c r="IV79" s="191">
        <f t="shared" si="170"/>
        <v>3500</v>
      </c>
      <c r="IW79" s="191"/>
      <c r="IX79" s="191">
        <f t="shared" si="171"/>
        <v>3500</v>
      </c>
      <c r="IY79" s="191"/>
      <c r="IZ79" s="191"/>
      <c r="JA79" s="191"/>
      <c r="JB79" s="191"/>
      <c r="JC79" s="191"/>
      <c r="JD79" s="191"/>
      <c r="JE79" s="191">
        <f t="shared" si="172"/>
        <v>0</v>
      </c>
      <c r="JF79" s="191"/>
      <c r="JG79" s="191"/>
      <c r="JH79" s="191"/>
      <c r="JI79" s="191"/>
      <c r="JJ79" s="191"/>
      <c r="JK79" s="191"/>
      <c r="JL79" s="191">
        <f t="shared" si="173"/>
        <v>0</v>
      </c>
      <c r="JM79" s="191"/>
      <c r="JN79" s="191"/>
      <c r="JO79" s="191"/>
      <c r="JP79" s="191"/>
      <c r="JQ79" s="191"/>
      <c r="JR79" s="191"/>
      <c r="JS79" s="191">
        <f t="shared" si="174"/>
        <v>0</v>
      </c>
      <c r="JT79" s="191"/>
      <c r="JU79" s="191"/>
      <c r="JV79" s="191"/>
      <c r="JW79" s="191"/>
      <c r="JX79" s="191"/>
      <c r="JY79" s="191"/>
      <c r="JZ79" s="191">
        <f t="shared" si="175"/>
        <v>0</v>
      </c>
      <c r="KA79" s="191"/>
      <c r="KB79" s="191"/>
      <c r="KC79" s="191"/>
      <c r="KD79" s="191"/>
      <c r="KE79" s="191"/>
      <c r="KF79" s="191"/>
      <c r="KG79" s="191">
        <f t="shared" si="176"/>
        <v>0</v>
      </c>
      <c r="KH79" s="191"/>
      <c r="KI79" s="191"/>
      <c r="KJ79" s="191"/>
      <c r="KK79" s="191"/>
      <c r="KL79" s="191"/>
      <c r="KM79" s="191"/>
      <c r="KN79" s="191">
        <f t="shared" si="177"/>
        <v>0</v>
      </c>
      <c r="KO79" s="191"/>
      <c r="KP79" s="191"/>
      <c r="KQ79" s="191"/>
      <c r="KR79" s="191"/>
      <c r="KS79" s="191"/>
      <c r="KT79" s="191"/>
      <c r="KU79" s="191">
        <f t="shared" si="178"/>
        <v>0</v>
      </c>
      <c r="KV79" s="191"/>
      <c r="KW79" s="191"/>
      <c r="KX79" s="191"/>
      <c r="KY79" s="191"/>
      <c r="KZ79" s="191"/>
      <c r="LA79" s="191"/>
      <c r="LB79" s="191">
        <f t="shared" si="179"/>
        <v>0</v>
      </c>
      <c r="LC79" s="191"/>
      <c r="LD79" s="191"/>
      <c r="LE79" s="191"/>
      <c r="LF79" s="191"/>
      <c r="LG79" s="191"/>
      <c r="LH79" s="191"/>
      <c r="LI79" s="191">
        <f t="shared" si="180"/>
        <v>0</v>
      </c>
      <c r="LJ79" s="191"/>
      <c r="LK79" s="191"/>
      <c r="LL79" s="191"/>
      <c r="LM79" s="191"/>
      <c r="LN79" s="191"/>
      <c r="LO79" s="191"/>
      <c r="LP79" s="191">
        <f t="shared" si="181"/>
        <v>0</v>
      </c>
      <c r="LQ79" s="191"/>
      <c r="LR79" s="191"/>
      <c r="LS79" s="191"/>
      <c r="LT79" s="191"/>
      <c r="LU79" s="191"/>
      <c r="LV79" s="191"/>
      <c r="LW79" s="191">
        <f t="shared" si="182"/>
        <v>0</v>
      </c>
      <c r="LX79" s="191"/>
      <c r="LY79" s="191"/>
      <c r="LZ79" s="191"/>
      <c r="MA79" s="191"/>
      <c r="MB79" s="191"/>
      <c r="MC79" s="191"/>
      <c r="MD79" s="191">
        <f t="shared" si="183"/>
        <v>0</v>
      </c>
      <c r="ME79" s="191"/>
      <c r="MF79" s="191"/>
      <c r="MG79" s="191"/>
      <c r="MH79" s="191"/>
      <c r="MI79" s="191"/>
      <c r="MJ79" s="191"/>
      <c r="MK79" s="191">
        <f t="shared" si="184"/>
        <v>0</v>
      </c>
      <c r="ML79" s="191"/>
      <c r="MM79" s="191"/>
      <c r="MN79" s="191"/>
      <c r="MO79" s="191"/>
      <c r="MP79" s="191"/>
      <c r="MQ79" s="191"/>
      <c r="MR79" s="191">
        <f t="shared" si="185"/>
        <v>0</v>
      </c>
      <c r="MS79" s="191"/>
      <c r="MT79" s="191"/>
      <c r="MU79" s="191"/>
      <c r="MV79" s="191"/>
      <c r="MW79" s="191"/>
      <c r="MX79" s="191"/>
      <c r="MY79" s="191">
        <f t="shared" si="186"/>
        <v>0</v>
      </c>
      <c r="MZ79" s="191"/>
      <c r="NA79" s="191"/>
      <c r="NB79" s="191"/>
      <c r="NC79" s="191"/>
      <c r="ND79" s="190">
        <f t="shared" si="55"/>
        <v>2781035.5905999998</v>
      </c>
      <c r="NE79" s="190">
        <f t="shared" si="108"/>
        <v>0</v>
      </c>
      <c r="NF79" s="190">
        <f t="shared" si="108"/>
        <v>2781035.5905999998</v>
      </c>
      <c r="NG79" s="9"/>
    </row>
    <row r="80" spans="1:371" ht="18" customHeight="1">
      <c r="A80" s="200">
        <v>9</v>
      </c>
      <c r="B80" s="191" t="s">
        <v>1906</v>
      </c>
      <c r="C80" s="191"/>
      <c r="D80" s="191"/>
      <c r="E80" s="191"/>
      <c r="F80" s="191"/>
      <c r="G80" s="191"/>
      <c r="H80" s="191"/>
      <c r="I80" s="191"/>
      <c r="J80" s="191">
        <v>2969</v>
      </c>
      <c r="K80" s="201">
        <f t="shared" si="109"/>
        <v>1746817.3848999999</v>
      </c>
      <c r="L80" s="191"/>
      <c r="M80" s="201">
        <f t="shared" si="110"/>
        <v>1746817.3848999999</v>
      </c>
      <c r="N80" s="191">
        <v>3220</v>
      </c>
      <c r="O80" s="191"/>
      <c r="P80" s="191"/>
      <c r="Q80" s="213">
        <v>202</v>
      </c>
      <c r="R80" s="191">
        <f t="shared" si="112"/>
        <v>60600</v>
      </c>
      <c r="S80" s="191"/>
      <c r="T80" s="191">
        <f t="shared" si="113"/>
        <v>60600</v>
      </c>
      <c r="U80" s="191">
        <v>175</v>
      </c>
      <c r="V80" s="191"/>
      <c r="W80" s="191"/>
      <c r="X80" s="191">
        <v>3743</v>
      </c>
      <c r="Y80" s="191">
        <f t="shared" si="114"/>
        <v>935750</v>
      </c>
      <c r="Z80" s="191"/>
      <c r="AA80" s="191">
        <f t="shared" si="115"/>
        <v>935750</v>
      </c>
      <c r="AB80" s="191">
        <v>3220</v>
      </c>
      <c r="AC80" s="191"/>
      <c r="AD80" s="191"/>
      <c r="AE80" s="191"/>
      <c r="AF80" s="191"/>
      <c r="AG80" s="191"/>
      <c r="AH80" s="191">
        <f t="shared" si="116"/>
        <v>0</v>
      </c>
      <c r="AI80" s="191"/>
      <c r="AJ80" s="191"/>
      <c r="AK80" s="191"/>
      <c r="AL80" s="191"/>
      <c r="AM80" s="191"/>
      <c r="AN80" s="191"/>
      <c r="AO80" s="191">
        <f t="shared" si="117"/>
        <v>0</v>
      </c>
      <c r="AP80" s="191"/>
      <c r="AQ80" s="191"/>
      <c r="AR80" s="191"/>
      <c r="AS80" s="213">
        <v>175</v>
      </c>
      <c r="AT80" s="191">
        <f t="shared" si="118"/>
        <v>35000</v>
      </c>
      <c r="AU80" s="191"/>
      <c r="AV80" s="191">
        <f t="shared" si="119"/>
        <v>35000</v>
      </c>
      <c r="AW80" s="191"/>
      <c r="AX80" s="191"/>
      <c r="AY80" s="191"/>
      <c r="AZ80" s="191"/>
      <c r="BA80" s="191"/>
      <c r="BB80" s="191"/>
      <c r="BC80" s="191">
        <f t="shared" si="120"/>
        <v>0</v>
      </c>
      <c r="BD80" s="191"/>
      <c r="BE80" s="191"/>
      <c r="BF80" s="191"/>
      <c r="BG80" s="213">
        <v>175</v>
      </c>
      <c r="BH80" s="191">
        <f t="shared" si="121"/>
        <v>52500</v>
      </c>
      <c r="BI80" s="191"/>
      <c r="BJ80" s="191">
        <f t="shared" si="122"/>
        <v>52500</v>
      </c>
      <c r="BK80" s="191"/>
      <c r="BL80" s="191"/>
      <c r="BM80" s="191"/>
      <c r="BN80" s="191"/>
      <c r="BO80" s="191"/>
      <c r="BP80" s="191"/>
      <c r="BQ80" s="191">
        <f t="shared" si="123"/>
        <v>0</v>
      </c>
      <c r="BR80" s="191"/>
      <c r="BS80" s="191"/>
      <c r="BT80" s="191"/>
      <c r="BU80" s="191"/>
      <c r="BV80" s="191"/>
      <c r="BW80" s="191"/>
      <c r="BX80" s="191">
        <f t="shared" si="124"/>
        <v>0</v>
      </c>
      <c r="BY80" s="191"/>
      <c r="BZ80" s="191"/>
      <c r="CA80" s="191"/>
      <c r="CB80" s="191">
        <v>173</v>
      </c>
      <c r="CC80" s="191">
        <f t="shared" si="126"/>
        <v>34600</v>
      </c>
      <c r="CD80" s="191"/>
      <c r="CE80" s="191">
        <f t="shared" si="127"/>
        <v>34600</v>
      </c>
      <c r="CF80" s="213">
        <v>175</v>
      </c>
      <c r="CG80" s="191"/>
      <c r="CH80" s="191"/>
      <c r="CI80" s="191">
        <v>173</v>
      </c>
      <c r="CJ80" s="191">
        <f t="shared" si="129"/>
        <v>34600</v>
      </c>
      <c r="CK80" s="191"/>
      <c r="CL80" s="191">
        <f t="shared" si="130"/>
        <v>34600</v>
      </c>
      <c r="CM80" s="191"/>
      <c r="CN80" s="191"/>
      <c r="CO80" s="191"/>
      <c r="CP80" s="191">
        <v>173</v>
      </c>
      <c r="CQ80" s="191">
        <f t="shared" si="132"/>
        <v>77850</v>
      </c>
      <c r="CR80" s="191"/>
      <c r="CS80" s="191">
        <f t="shared" si="133"/>
        <v>77850</v>
      </c>
      <c r="CT80" s="191"/>
      <c r="CU80" s="191"/>
      <c r="CV80" s="191"/>
      <c r="CW80" s="191">
        <v>239</v>
      </c>
      <c r="CX80" s="191">
        <f t="shared" si="135"/>
        <v>35850</v>
      </c>
      <c r="CY80" s="191"/>
      <c r="CZ80" s="191">
        <f t="shared" si="136"/>
        <v>35850</v>
      </c>
      <c r="DA80" s="213">
        <v>175</v>
      </c>
      <c r="DB80" s="191"/>
      <c r="DC80" s="191"/>
      <c r="DD80" s="191">
        <v>5</v>
      </c>
      <c r="DE80" s="191">
        <f t="shared" si="138"/>
        <v>750</v>
      </c>
      <c r="DF80" s="191"/>
      <c r="DG80" s="191">
        <f t="shared" si="139"/>
        <v>750</v>
      </c>
      <c r="DH80" s="213">
        <v>175</v>
      </c>
      <c r="DI80" s="191"/>
      <c r="DJ80" s="191"/>
      <c r="DK80" s="191">
        <v>5</v>
      </c>
      <c r="DL80" s="191">
        <f t="shared" si="141"/>
        <v>2500</v>
      </c>
      <c r="DM80" s="191"/>
      <c r="DN80" s="191">
        <f t="shared" si="142"/>
        <v>2500</v>
      </c>
      <c r="DO80" s="191"/>
      <c r="DP80" s="191"/>
      <c r="DQ80" s="191"/>
      <c r="DR80" s="191">
        <v>33</v>
      </c>
      <c r="DS80" s="191">
        <f t="shared" si="144"/>
        <v>33000</v>
      </c>
      <c r="DT80" s="191"/>
      <c r="DU80" s="191">
        <f t="shared" si="145"/>
        <v>33000</v>
      </c>
      <c r="DV80" s="213">
        <v>175</v>
      </c>
      <c r="DW80" s="191"/>
      <c r="DX80" s="191"/>
      <c r="DY80" s="191">
        <v>89</v>
      </c>
      <c r="DZ80" s="191">
        <f t="shared" si="147"/>
        <v>8900</v>
      </c>
      <c r="EA80" s="191"/>
      <c r="EB80" s="191">
        <f t="shared" si="148"/>
        <v>8900</v>
      </c>
      <c r="EC80" s="213">
        <v>175</v>
      </c>
      <c r="ED80" s="191"/>
      <c r="EE80" s="191"/>
      <c r="EF80" s="191"/>
      <c r="EG80" s="191"/>
      <c r="EH80" s="191"/>
      <c r="EI80" s="191">
        <f t="shared" si="149"/>
        <v>0</v>
      </c>
      <c r="EJ80" s="191"/>
      <c r="EK80" s="191"/>
      <c r="EL80" s="191"/>
      <c r="EM80" s="191"/>
      <c r="EN80" s="191"/>
      <c r="EO80" s="191"/>
      <c r="EP80" s="191">
        <f t="shared" si="150"/>
        <v>0</v>
      </c>
      <c r="EQ80" s="191"/>
      <c r="ER80" s="191"/>
      <c r="ES80" s="191"/>
      <c r="ET80" s="191"/>
      <c r="EU80" s="191"/>
      <c r="EV80" s="191"/>
      <c r="EW80" s="191">
        <f t="shared" si="151"/>
        <v>0</v>
      </c>
      <c r="EX80" s="191"/>
      <c r="EY80" s="191"/>
      <c r="EZ80" s="191"/>
      <c r="FA80" s="191"/>
      <c r="FB80" s="191"/>
      <c r="FC80" s="191"/>
      <c r="FD80" s="191">
        <f t="shared" si="152"/>
        <v>0</v>
      </c>
      <c r="FE80" s="191"/>
      <c r="FF80" s="191"/>
      <c r="FG80" s="191"/>
      <c r="FH80" s="191"/>
      <c r="FI80" s="191"/>
      <c r="FJ80" s="191"/>
      <c r="FK80" s="191">
        <f t="shared" si="153"/>
        <v>0</v>
      </c>
      <c r="FL80" s="191"/>
      <c r="FM80" s="191"/>
      <c r="FN80" s="191"/>
      <c r="FO80" s="191"/>
      <c r="FP80" s="191"/>
      <c r="FQ80" s="191"/>
      <c r="FR80" s="191">
        <f t="shared" si="154"/>
        <v>0</v>
      </c>
      <c r="FS80" s="191"/>
      <c r="FT80" s="191"/>
      <c r="FU80" s="191"/>
      <c r="FV80" s="191"/>
      <c r="FW80" s="191"/>
      <c r="FX80" s="191"/>
      <c r="FY80" s="191">
        <f t="shared" si="155"/>
        <v>0</v>
      </c>
      <c r="FZ80" s="191"/>
      <c r="GA80" s="191"/>
      <c r="GB80" s="191"/>
      <c r="GC80" s="191"/>
      <c r="GD80" s="191"/>
      <c r="GE80" s="191"/>
      <c r="GF80" s="191">
        <f t="shared" si="156"/>
        <v>0</v>
      </c>
      <c r="GG80" s="191"/>
      <c r="GH80" s="191"/>
      <c r="GI80" s="191"/>
      <c r="GJ80" s="191"/>
      <c r="GK80" s="191"/>
      <c r="GL80" s="191"/>
      <c r="GM80" s="191">
        <f t="shared" si="157"/>
        <v>0</v>
      </c>
      <c r="GN80" s="191"/>
      <c r="GO80" s="191"/>
      <c r="GP80" s="191"/>
      <c r="GQ80" s="191"/>
      <c r="GR80" s="191"/>
      <c r="GS80" s="191"/>
      <c r="GT80" s="191">
        <f t="shared" si="158"/>
        <v>0</v>
      </c>
      <c r="GU80" s="191"/>
      <c r="GV80" s="191"/>
      <c r="GW80" s="191"/>
      <c r="GX80" s="191"/>
      <c r="GY80" s="191"/>
      <c r="GZ80" s="191"/>
      <c r="HA80" s="191">
        <f t="shared" si="159"/>
        <v>0</v>
      </c>
      <c r="HB80" s="191"/>
      <c r="HC80" s="191"/>
      <c r="HD80" s="191"/>
      <c r="HE80" s="191">
        <v>174</v>
      </c>
      <c r="HF80" s="191">
        <f t="shared" si="161"/>
        <v>1357200</v>
      </c>
      <c r="HG80" s="191"/>
      <c r="HH80" s="191">
        <f t="shared" si="162"/>
        <v>1357200</v>
      </c>
      <c r="HI80" s="213">
        <v>175</v>
      </c>
      <c r="HJ80" s="191"/>
      <c r="HK80" s="191"/>
      <c r="HL80" s="191"/>
      <c r="HM80" s="191"/>
      <c r="HN80" s="191"/>
      <c r="HO80" s="191">
        <f t="shared" si="163"/>
        <v>0</v>
      </c>
      <c r="HP80" s="191"/>
      <c r="HQ80" s="191"/>
      <c r="HR80" s="191"/>
      <c r="HS80" s="191"/>
      <c r="HT80" s="191"/>
      <c r="HU80" s="191"/>
      <c r="HV80" s="191">
        <f t="shared" si="164"/>
        <v>0</v>
      </c>
      <c r="HW80" s="191"/>
      <c r="HX80" s="191"/>
      <c r="HY80" s="191"/>
      <c r="HZ80" s="191">
        <v>4</v>
      </c>
      <c r="IA80" s="191">
        <f t="shared" si="165"/>
        <v>20000</v>
      </c>
      <c r="IB80" s="191"/>
      <c r="IC80" s="191">
        <f t="shared" si="166"/>
        <v>20000</v>
      </c>
      <c r="ID80" s="191"/>
      <c r="IE80" s="191"/>
      <c r="IF80" s="191"/>
      <c r="IG80" s="191">
        <v>8</v>
      </c>
      <c r="IH80" s="191">
        <f t="shared" si="167"/>
        <v>480000</v>
      </c>
      <c r="II80" s="191"/>
      <c r="IJ80" s="191">
        <f t="shared" si="168"/>
        <v>480000</v>
      </c>
      <c r="IK80" s="191"/>
      <c r="IL80" s="191"/>
      <c r="IM80" s="191"/>
      <c r="IN80" s="213"/>
      <c r="IO80" s="191"/>
      <c r="IP80" s="191"/>
      <c r="IQ80" s="191">
        <f t="shared" si="169"/>
        <v>0</v>
      </c>
      <c r="IR80" s="213">
        <v>175</v>
      </c>
      <c r="IS80" s="191"/>
      <c r="IT80" s="191"/>
      <c r="IU80" s="191">
        <v>1</v>
      </c>
      <c r="IV80" s="191">
        <f t="shared" si="170"/>
        <v>3500</v>
      </c>
      <c r="IW80" s="191"/>
      <c r="IX80" s="191">
        <f t="shared" si="171"/>
        <v>3500</v>
      </c>
      <c r="IY80" s="191"/>
      <c r="IZ80" s="191"/>
      <c r="JA80" s="191"/>
      <c r="JB80" s="191"/>
      <c r="JC80" s="191"/>
      <c r="JD80" s="191"/>
      <c r="JE80" s="191">
        <f t="shared" si="172"/>
        <v>0</v>
      </c>
      <c r="JF80" s="191"/>
      <c r="JG80" s="191"/>
      <c r="JH80" s="191"/>
      <c r="JI80" s="191"/>
      <c r="JJ80" s="191"/>
      <c r="JK80" s="191"/>
      <c r="JL80" s="191">
        <f t="shared" si="173"/>
        <v>0</v>
      </c>
      <c r="JM80" s="191"/>
      <c r="JN80" s="191"/>
      <c r="JO80" s="191"/>
      <c r="JP80" s="191"/>
      <c r="JQ80" s="191"/>
      <c r="JR80" s="191"/>
      <c r="JS80" s="191">
        <f t="shared" si="174"/>
        <v>0</v>
      </c>
      <c r="JT80" s="191"/>
      <c r="JU80" s="191"/>
      <c r="JV80" s="191"/>
      <c r="JW80" s="191"/>
      <c r="JX80" s="191"/>
      <c r="JY80" s="191"/>
      <c r="JZ80" s="191">
        <f t="shared" si="175"/>
        <v>0</v>
      </c>
      <c r="KA80" s="191"/>
      <c r="KB80" s="191"/>
      <c r="KC80" s="191"/>
      <c r="KD80" s="191"/>
      <c r="KE80" s="191"/>
      <c r="KF80" s="191"/>
      <c r="KG80" s="191">
        <f t="shared" si="176"/>
        <v>0</v>
      </c>
      <c r="KH80" s="191"/>
      <c r="KI80" s="191"/>
      <c r="KJ80" s="191"/>
      <c r="KK80" s="191"/>
      <c r="KL80" s="191"/>
      <c r="KM80" s="191"/>
      <c r="KN80" s="191">
        <f t="shared" si="177"/>
        <v>0</v>
      </c>
      <c r="KO80" s="191"/>
      <c r="KP80" s="191"/>
      <c r="KQ80" s="191"/>
      <c r="KR80" s="191"/>
      <c r="KS80" s="191"/>
      <c r="KT80" s="191"/>
      <c r="KU80" s="191">
        <f t="shared" si="178"/>
        <v>0</v>
      </c>
      <c r="KV80" s="191"/>
      <c r="KW80" s="191"/>
      <c r="KX80" s="191"/>
      <c r="KY80" s="191"/>
      <c r="KZ80" s="191"/>
      <c r="LA80" s="191"/>
      <c r="LB80" s="191">
        <f t="shared" si="179"/>
        <v>0</v>
      </c>
      <c r="LC80" s="191"/>
      <c r="LD80" s="191"/>
      <c r="LE80" s="191"/>
      <c r="LF80" s="191"/>
      <c r="LG80" s="191"/>
      <c r="LH80" s="191"/>
      <c r="LI80" s="191">
        <f t="shared" si="180"/>
        <v>0</v>
      </c>
      <c r="LJ80" s="191"/>
      <c r="LK80" s="191"/>
      <c r="LL80" s="191"/>
      <c r="LM80" s="191"/>
      <c r="LN80" s="191"/>
      <c r="LO80" s="191"/>
      <c r="LP80" s="191">
        <f t="shared" si="181"/>
        <v>0</v>
      </c>
      <c r="LQ80" s="191"/>
      <c r="LR80" s="191"/>
      <c r="LS80" s="191"/>
      <c r="LT80" s="191"/>
      <c r="LU80" s="191"/>
      <c r="LV80" s="191"/>
      <c r="LW80" s="191">
        <f t="shared" si="182"/>
        <v>0</v>
      </c>
      <c r="LX80" s="191"/>
      <c r="LY80" s="191"/>
      <c r="LZ80" s="191"/>
      <c r="MA80" s="191"/>
      <c r="MB80" s="191"/>
      <c r="MC80" s="191"/>
      <c r="MD80" s="191">
        <f t="shared" si="183"/>
        <v>0</v>
      </c>
      <c r="ME80" s="191"/>
      <c r="MF80" s="191"/>
      <c r="MG80" s="191"/>
      <c r="MH80" s="191"/>
      <c r="MI80" s="191"/>
      <c r="MJ80" s="191"/>
      <c r="MK80" s="191">
        <f t="shared" si="184"/>
        <v>0</v>
      </c>
      <c r="ML80" s="191"/>
      <c r="MM80" s="191"/>
      <c r="MN80" s="191"/>
      <c r="MO80" s="191"/>
      <c r="MP80" s="191"/>
      <c r="MQ80" s="191"/>
      <c r="MR80" s="191">
        <f t="shared" si="185"/>
        <v>0</v>
      </c>
      <c r="MS80" s="191"/>
      <c r="MT80" s="191"/>
      <c r="MU80" s="191"/>
      <c r="MV80" s="191"/>
      <c r="MW80" s="191"/>
      <c r="MX80" s="191"/>
      <c r="MY80" s="191">
        <f t="shared" si="186"/>
        <v>0</v>
      </c>
      <c r="MZ80" s="191"/>
      <c r="NA80" s="191"/>
      <c r="NB80" s="191"/>
      <c r="NC80" s="191"/>
      <c r="ND80" s="190">
        <f t="shared" si="55"/>
        <v>4919417.3848999999</v>
      </c>
      <c r="NE80" s="190">
        <f t="shared" si="108"/>
        <v>0</v>
      </c>
      <c r="NF80" s="190">
        <f t="shared" si="108"/>
        <v>4919417.3848999999</v>
      </c>
      <c r="NG80" s="9"/>
    </row>
    <row r="81" spans="1:371" ht="18" customHeight="1">
      <c r="A81" s="200">
        <v>10</v>
      </c>
      <c r="B81" s="191" t="s">
        <v>1907</v>
      </c>
      <c r="C81" s="191"/>
      <c r="D81" s="191"/>
      <c r="E81" s="191"/>
      <c r="F81" s="191"/>
      <c r="G81" s="191"/>
      <c r="H81" s="191"/>
      <c r="I81" s="191"/>
      <c r="J81" s="191">
        <v>784</v>
      </c>
      <c r="K81" s="201">
        <f t="shared" si="109"/>
        <v>461268.04639999993</v>
      </c>
      <c r="L81" s="191"/>
      <c r="M81" s="201">
        <f t="shared" si="110"/>
        <v>461268.04639999993</v>
      </c>
      <c r="N81" s="191">
        <v>850</v>
      </c>
      <c r="O81" s="191"/>
      <c r="P81" s="191"/>
      <c r="Q81" s="213">
        <v>98</v>
      </c>
      <c r="R81" s="191">
        <f t="shared" si="112"/>
        <v>29400</v>
      </c>
      <c r="S81" s="191"/>
      <c r="T81" s="191">
        <f t="shared" si="113"/>
        <v>29400</v>
      </c>
      <c r="U81" s="191">
        <v>85</v>
      </c>
      <c r="V81" s="191"/>
      <c r="W81" s="191"/>
      <c r="X81" s="191">
        <v>988</v>
      </c>
      <c r="Y81" s="191">
        <f t="shared" si="114"/>
        <v>247000</v>
      </c>
      <c r="Z81" s="191"/>
      <c r="AA81" s="191">
        <f t="shared" si="115"/>
        <v>247000</v>
      </c>
      <c r="AB81" s="191">
        <v>850</v>
      </c>
      <c r="AC81" s="191"/>
      <c r="AD81" s="191"/>
      <c r="AE81" s="191"/>
      <c r="AF81" s="191"/>
      <c r="AG81" s="191"/>
      <c r="AH81" s="191">
        <f t="shared" si="116"/>
        <v>0</v>
      </c>
      <c r="AI81" s="191"/>
      <c r="AJ81" s="191"/>
      <c r="AK81" s="191"/>
      <c r="AL81" s="191"/>
      <c r="AM81" s="191"/>
      <c r="AN81" s="191"/>
      <c r="AO81" s="191">
        <f t="shared" si="117"/>
        <v>0</v>
      </c>
      <c r="AP81" s="191"/>
      <c r="AQ81" s="191"/>
      <c r="AR81" s="191"/>
      <c r="AS81" s="213">
        <v>85</v>
      </c>
      <c r="AT81" s="191">
        <f t="shared" si="118"/>
        <v>17000</v>
      </c>
      <c r="AU81" s="191"/>
      <c r="AV81" s="191">
        <f t="shared" si="119"/>
        <v>17000</v>
      </c>
      <c r="AW81" s="191"/>
      <c r="AX81" s="191"/>
      <c r="AY81" s="191"/>
      <c r="AZ81" s="191"/>
      <c r="BA81" s="191"/>
      <c r="BB81" s="191"/>
      <c r="BC81" s="191">
        <f t="shared" si="120"/>
        <v>0</v>
      </c>
      <c r="BD81" s="191"/>
      <c r="BE81" s="191"/>
      <c r="BF81" s="191"/>
      <c r="BG81" s="213">
        <v>85</v>
      </c>
      <c r="BH81" s="191">
        <f t="shared" si="121"/>
        <v>25500</v>
      </c>
      <c r="BI81" s="191"/>
      <c r="BJ81" s="191">
        <f t="shared" si="122"/>
        <v>25500</v>
      </c>
      <c r="BK81" s="191"/>
      <c r="BL81" s="191"/>
      <c r="BM81" s="191"/>
      <c r="BN81" s="191"/>
      <c r="BO81" s="191"/>
      <c r="BP81" s="191"/>
      <c r="BQ81" s="191">
        <f t="shared" si="123"/>
        <v>0</v>
      </c>
      <c r="BR81" s="191"/>
      <c r="BS81" s="191"/>
      <c r="BT81" s="191"/>
      <c r="BU81" s="191"/>
      <c r="BV81" s="191"/>
      <c r="BW81" s="191"/>
      <c r="BX81" s="191">
        <f t="shared" si="124"/>
        <v>0</v>
      </c>
      <c r="BY81" s="191"/>
      <c r="BZ81" s="191"/>
      <c r="CA81" s="191"/>
      <c r="CB81" s="191">
        <v>84</v>
      </c>
      <c r="CC81" s="191">
        <f t="shared" si="126"/>
        <v>16800</v>
      </c>
      <c r="CD81" s="191"/>
      <c r="CE81" s="191">
        <f t="shared" si="127"/>
        <v>16800</v>
      </c>
      <c r="CF81" s="213">
        <v>85</v>
      </c>
      <c r="CG81" s="191"/>
      <c r="CH81" s="191"/>
      <c r="CI81" s="191">
        <v>84</v>
      </c>
      <c r="CJ81" s="191">
        <f t="shared" si="129"/>
        <v>16800</v>
      </c>
      <c r="CK81" s="191"/>
      <c r="CL81" s="191">
        <f t="shared" si="130"/>
        <v>16800</v>
      </c>
      <c r="CM81" s="191"/>
      <c r="CN81" s="191"/>
      <c r="CO81" s="191"/>
      <c r="CP81" s="191">
        <v>84</v>
      </c>
      <c r="CQ81" s="191">
        <f t="shared" si="132"/>
        <v>37800</v>
      </c>
      <c r="CR81" s="191"/>
      <c r="CS81" s="191">
        <f t="shared" si="133"/>
        <v>37800</v>
      </c>
      <c r="CT81" s="191"/>
      <c r="CU81" s="191"/>
      <c r="CV81" s="191"/>
      <c r="CW81" s="191">
        <v>116</v>
      </c>
      <c r="CX81" s="191">
        <f t="shared" si="135"/>
        <v>17400</v>
      </c>
      <c r="CY81" s="191"/>
      <c r="CZ81" s="191">
        <f t="shared" si="136"/>
        <v>17400</v>
      </c>
      <c r="DA81" s="213">
        <v>85</v>
      </c>
      <c r="DB81" s="191"/>
      <c r="DC81" s="191"/>
      <c r="DD81" s="191">
        <v>2</v>
      </c>
      <c r="DE81" s="191">
        <f t="shared" si="138"/>
        <v>300</v>
      </c>
      <c r="DF81" s="191"/>
      <c r="DG81" s="191">
        <f t="shared" si="139"/>
        <v>300</v>
      </c>
      <c r="DH81" s="213">
        <v>85</v>
      </c>
      <c r="DI81" s="191"/>
      <c r="DJ81" s="191"/>
      <c r="DK81" s="191">
        <v>2</v>
      </c>
      <c r="DL81" s="191">
        <f t="shared" si="141"/>
        <v>1000</v>
      </c>
      <c r="DM81" s="191"/>
      <c r="DN81" s="191">
        <f t="shared" si="142"/>
        <v>1000</v>
      </c>
      <c r="DO81" s="191"/>
      <c r="DP81" s="191"/>
      <c r="DQ81" s="191"/>
      <c r="DR81" s="191">
        <v>16</v>
      </c>
      <c r="DS81" s="191">
        <f t="shared" si="144"/>
        <v>16000</v>
      </c>
      <c r="DT81" s="191"/>
      <c r="DU81" s="191">
        <f t="shared" si="145"/>
        <v>16000</v>
      </c>
      <c r="DV81" s="213">
        <v>85</v>
      </c>
      <c r="DW81" s="191"/>
      <c r="DX81" s="191"/>
      <c r="DY81" s="191">
        <v>43</v>
      </c>
      <c r="DZ81" s="191">
        <f t="shared" si="147"/>
        <v>4300</v>
      </c>
      <c r="EA81" s="191"/>
      <c r="EB81" s="191">
        <f t="shared" si="148"/>
        <v>4300</v>
      </c>
      <c r="EC81" s="213">
        <v>85</v>
      </c>
      <c r="ED81" s="191"/>
      <c r="EE81" s="191"/>
      <c r="EF81" s="191"/>
      <c r="EG81" s="191"/>
      <c r="EH81" s="191"/>
      <c r="EI81" s="191">
        <f t="shared" si="149"/>
        <v>0</v>
      </c>
      <c r="EJ81" s="191"/>
      <c r="EK81" s="191"/>
      <c r="EL81" s="191"/>
      <c r="EM81" s="191"/>
      <c r="EN81" s="191"/>
      <c r="EO81" s="191"/>
      <c r="EP81" s="191">
        <f t="shared" si="150"/>
        <v>0</v>
      </c>
      <c r="EQ81" s="191"/>
      <c r="ER81" s="191"/>
      <c r="ES81" s="191"/>
      <c r="ET81" s="191"/>
      <c r="EU81" s="191"/>
      <c r="EV81" s="191"/>
      <c r="EW81" s="191">
        <f t="shared" si="151"/>
        <v>0</v>
      </c>
      <c r="EX81" s="191"/>
      <c r="EY81" s="191"/>
      <c r="EZ81" s="191"/>
      <c r="FA81" s="191"/>
      <c r="FB81" s="191"/>
      <c r="FC81" s="191"/>
      <c r="FD81" s="191">
        <f t="shared" si="152"/>
        <v>0</v>
      </c>
      <c r="FE81" s="191"/>
      <c r="FF81" s="191"/>
      <c r="FG81" s="191"/>
      <c r="FH81" s="191"/>
      <c r="FI81" s="191"/>
      <c r="FJ81" s="191"/>
      <c r="FK81" s="191">
        <f t="shared" si="153"/>
        <v>0</v>
      </c>
      <c r="FL81" s="191"/>
      <c r="FM81" s="191"/>
      <c r="FN81" s="191"/>
      <c r="FO81" s="191"/>
      <c r="FP81" s="191"/>
      <c r="FQ81" s="191"/>
      <c r="FR81" s="191">
        <f t="shared" si="154"/>
        <v>0</v>
      </c>
      <c r="FS81" s="191"/>
      <c r="FT81" s="191"/>
      <c r="FU81" s="191"/>
      <c r="FV81" s="191"/>
      <c r="FW81" s="191"/>
      <c r="FX81" s="191"/>
      <c r="FY81" s="191">
        <f t="shared" si="155"/>
        <v>0</v>
      </c>
      <c r="FZ81" s="191"/>
      <c r="GA81" s="191"/>
      <c r="GB81" s="191"/>
      <c r="GC81" s="191"/>
      <c r="GD81" s="191"/>
      <c r="GE81" s="191"/>
      <c r="GF81" s="191">
        <f t="shared" si="156"/>
        <v>0</v>
      </c>
      <c r="GG81" s="191"/>
      <c r="GH81" s="191"/>
      <c r="GI81" s="191"/>
      <c r="GJ81" s="191"/>
      <c r="GK81" s="191"/>
      <c r="GL81" s="191"/>
      <c r="GM81" s="191">
        <f t="shared" si="157"/>
        <v>0</v>
      </c>
      <c r="GN81" s="191"/>
      <c r="GO81" s="191"/>
      <c r="GP81" s="191"/>
      <c r="GQ81" s="191"/>
      <c r="GR81" s="191"/>
      <c r="GS81" s="191"/>
      <c r="GT81" s="191">
        <f t="shared" si="158"/>
        <v>0</v>
      </c>
      <c r="GU81" s="191"/>
      <c r="GV81" s="191"/>
      <c r="GW81" s="191"/>
      <c r="GX81" s="191"/>
      <c r="GY81" s="191"/>
      <c r="GZ81" s="191"/>
      <c r="HA81" s="191">
        <f t="shared" si="159"/>
        <v>0</v>
      </c>
      <c r="HB81" s="191"/>
      <c r="HC81" s="191"/>
      <c r="HD81" s="191"/>
      <c r="HE81" s="191">
        <v>84</v>
      </c>
      <c r="HF81" s="191">
        <f t="shared" si="161"/>
        <v>655200</v>
      </c>
      <c r="HG81" s="191"/>
      <c r="HH81" s="191">
        <f t="shared" si="162"/>
        <v>655200</v>
      </c>
      <c r="HI81" s="213">
        <v>85</v>
      </c>
      <c r="HJ81" s="191"/>
      <c r="HK81" s="191"/>
      <c r="HL81" s="191"/>
      <c r="HM81" s="191"/>
      <c r="HN81" s="191"/>
      <c r="HO81" s="191">
        <f t="shared" si="163"/>
        <v>0</v>
      </c>
      <c r="HP81" s="191"/>
      <c r="HQ81" s="191"/>
      <c r="HR81" s="191"/>
      <c r="HS81" s="191"/>
      <c r="HT81" s="191"/>
      <c r="HU81" s="191"/>
      <c r="HV81" s="191">
        <f t="shared" si="164"/>
        <v>0</v>
      </c>
      <c r="HW81" s="191"/>
      <c r="HX81" s="191"/>
      <c r="HY81" s="191"/>
      <c r="HZ81" s="191">
        <v>4</v>
      </c>
      <c r="IA81" s="191">
        <f t="shared" si="165"/>
        <v>20000</v>
      </c>
      <c r="IB81" s="191"/>
      <c r="IC81" s="191">
        <f t="shared" si="166"/>
        <v>20000</v>
      </c>
      <c r="ID81" s="191"/>
      <c r="IE81" s="191"/>
      <c r="IF81" s="191"/>
      <c r="IG81" s="191">
        <v>4</v>
      </c>
      <c r="IH81" s="191">
        <f t="shared" si="167"/>
        <v>240000</v>
      </c>
      <c r="II81" s="191"/>
      <c r="IJ81" s="191">
        <f t="shared" si="168"/>
        <v>240000</v>
      </c>
      <c r="IK81" s="191"/>
      <c r="IL81" s="191"/>
      <c r="IM81" s="191"/>
      <c r="IN81" s="213"/>
      <c r="IO81" s="191"/>
      <c r="IP81" s="191"/>
      <c r="IQ81" s="191">
        <f t="shared" si="169"/>
        <v>0</v>
      </c>
      <c r="IR81" s="213">
        <v>85</v>
      </c>
      <c r="IS81" s="191"/>
      <c r="IT81" s="191"/>
      <c r="IU81" s="191">
        <v>1</v>
      </c>
      <c r="IV81" s="191">
        <f t="shared" si="170"/>
        <v>3500</v>
      </c>
      <c r="IW81" s="191"/>
      <c r="IX81" s="191">
        <f t="shared" si="171"/>
        <v>3500</v>
      </c>
      <c r="IY81" s="191"/>
      <c r="IZ81" s="191"/>
      <c r="JA81" s="191"/>
      <c r="JB81" s="191"/>
      <c r="JC81" s="191"/>
      <c r="JD81" s="191"/>
      <c r="JE81" s="191">
        <f t="shared" si="172"/>
        <v>0</v>
      </c>
      <c r="JF81" s="191"/>
      <c r="JG81" s="191"/>
      <c r="JH81" s="191"/>
      <c r="JI81" s="191"/>
      <c r="JJ81" s="191"/>
      <c r="JK81" s="191"/>
      <c r="JL81" s="191">
        <f t="shared" si="173"/>
        <v>0</v>
      </c>
      <c r="JM81" s="191"/>
      <c r="JN81" s="191"/>
      <c r="JO81" s="191"/>
      <c r="JP81" s="191"/>
      <c r="JQ81" s="191"/>
      <c r="JR81" s="191"/>
      <c r="JS81" s="191">
        <f t="shared" si="174"/>
        <v>0</v>
      </c>
      <c r="JT81" s="191"/>
      <c r="JU81" s="191"/>
      <c r="JV81" s="191"/>
      <c r="JW81" s="191"/>
      <c r="JX81" s="191"/>
      <c r="JY81" s="191"/>
      <c r="JZ81" s="191">
        <f t="shared" si="175"/>
        <v>0</v>
      </c>
      <c r="KA81" s="191"/>
      <c r="KB81" s="191"/>
      <c r="KC81" s="191"/>
      <c r="KD81" s="191"/>
      <c r="KE81" s="191"/>
      <c r="KF81" s="191"/>
      <c r="KG81" s="191">
        <f t="shared" si="176"/>
        <v>0</v>
      </c>
      <c r="KH81" s="191"/>
      <c r="KI81" s="191"/>
      <c r="KJ81" s="191"/>
      <c r="KK81" s="191"/>
      <c r="KL81" s="191"/>
      <c r="KM81" s="191"/>
      <c r="KN81" s="191">
        <f t="shared" si="177"/>
        <v>0</v>
      </c>
      <c r="KO81" s="191"/>
      <c r="KP81" s="191"/>
      <c r="KQ81" s="191"/>
      <c r="KR81" s="191"/>
      <c r="KS81" s="191"/>
      <c r="KT81" s="191"/>
      <c r="KU81" s="191">
        <f t="shared" si="178"/>
        <v>0</v>
      </c>
      <c r="KV81" s="191"/>
      <c r="KW81" s="191"/>
      <c r="KX81" s="191"/>
      <c r="KY81" s="191"/>
      <c r="KZ81" s="191"/>
      <c r="LA81" s="191"/>
      <c r="LB81" s="191">
        <f t="shared" si="179"/>
        <v>0</v>
      </c>
      <c r="LC81" s="191"/>
      <c r="LD81" s="191"/>
      <c r="LE81" s="191"/>
      <c r="LF81" s="191"/>
      <c r="LG81" s="191"/>
      <c r="LH81" s="191"/>
      <c r="LI81" s="191">
        <f t="shared" si="180"/>
        <v>0</v>
      </c>
      <c r="LJ81" s="191"/>
      <c r="LK81" s="191"/>
      <c r="LL81" s="191"/>
      <c r="LM81" s="191"/>
      <c r="LN81" s="191"/>
      <c r="LO81" s="191"/>
      <c r="LP81" s="191">
        <f t="shared" si="181"/>
        <v>0</v>
      </c>
      <c r="LQ81" s="191"/>
      <c r="LR81" s="191"/>
      <c r="LS81" s="191"/>
      <c r="LT81" s="191"/>
      <c r="LU81" s="191"/>
      <c r="LV81" s="191"/>
      <c r="LW81" s="191">
        <f t="shared" si="182"/>
        <v>0</v>
      </c>
      <c r="LX81" s="191"/>
      <c r="LY81" s="191"/>
      <c r="LZ81" s="191"/>
      <c r="MA81" s="191"/>
      <c r="MB81" s="191"/>
      <c r="MC81" s="191"/>
      <c r="MD81" s="191">
        <f t="shared" si="183"/>
        <v>0</v>
      </c>
      <c r="ME81" s="191"/>
      <c r="MF81" s="191"/>
      <c r="MG81" s="191"/>
      <c r="MH81" s="191"/>
      <c r="MI81" s="191"/>
      <c r="MJ81" s="191"/>
      <c r="MK81" s="191">
        <f t="shared" si="184"/>
        <v>0</v>
      </c>
      <c r="ML81" s="191"/>
      <c r="MM81" s="191"/>
      <c r="MN81" s="191"/>
      <c r="MO81" s="191"/>
      <c r="MP81" s="191"/>
      <c r="MQ81" s="191"/>
      <c r="MR81" s="191">
        <f t="shared" si="185"/>
        <v>0</v>
      </c>
      <c r="MS81" s="191"/>
      <c r="MT81" s="191"/>
      <c r="MU81" s="191"/>
      <c r="MV81" s="191"/>
      <c r="MW81" s="191"/>
      <c r="MX81" s="191"/>
      <c r="MY81" s="191">
        <f t="shared" si="186"/>
        <v>0</v>
      </c>
      <c r="MZ81" s="191"/>
      <c r="NA81" s="191"/>
      <c r="NB81" s="191"/>
      <c r="NC81" s="191"/>
      <c r="ND81" s="190">
        <f t="shared" si="55"/>
        <v>1809268.0463999999</v>
      </c>
      <c r="NE81" s="190">
        <f t="shared" si="108"/>
        <v>0</v>
      </c>
      <c r="NF81" s="190">
        <f t="shared" si="108"/>
        <v>1809268.0463999999</v>
      </c>
      <c r="NG81" s="9"/>
    </row>
    <row r="82" spans="1:371" ht="18" customHeight="1">
      <c r="A82" s="200">
        <v>11</v>
      </c>
      <c r="B82" s="191" t="s">
        <v>1908</v>
      </c>
      <c r="C82" s="191"/>
      <c r="D82" s="191"/>
      <c r="E82" s="191"/>
      <c r="F82" s="191"/>
      <c r="G82" s="191"/>
      <c r="H82" s="191"/>
      <c r="I82" s="191"/>
      <c r="J82" s="191">
        <v>1410</v>
      </c>
      <c r="K82" s="201">
        <f t="shared" si="109"/>
        <v>829576.46099999989</v>
      </c>
      <c r="L82" s="191"/>
      <c r="M82" s="201">
        <f t="shared" si="110"/>
        <v>829576.46099999989</v>
      </c>
      <c r="N82" s="191">
        <v>1529</v>
      </c>
      <c r="O82" s="191"/>
      <c r="P82" s="191"/>
      <c r="Q82" s="213">
        <v>97</v>
      </c>
      <c r="R82" s="191">
        <f t="shared" si="112"/>
        <v>29100</v>
      </c>
      <c r="S82" s="191"/>
      <c r="T82" s="191">
        <f t="shared" si="113"/>
        <v>29100</v>
      </c>
      <c r="U82" s="191">
        <v>84</v>
      </c>
      <c r="V82" s="191"/>
      <c r="W82" s="191"/>
      <c r="X82" s="191">
        <v>1777</v>
      </c>
      <c r="Y82" s="191">
        <f t="shared" si="114"/>
        <v>444250</v>
      </c>
      <c r="Z82" s="191"/>
      <c r="AA82" s="191">
        <f t="shared" si="115"/>
        <v>444250</v>
      </c>
      <c r="AB82" s="191">
        <v>1529</v>
      </c>
      <c r="AC82" s="191"/>
      <c r="AD82" s="191"/>
      <c r="AE82" s="191"/>
      <c r="AF82" s="191"/>
      <c r="AG82" s="191"/>
      <c r="AH82" s="191">
        <f t="shared" si="116"/>
        <v>0</v>
      </c>
      <c r="AI82" s="191"/>
      <c r="AJ82" s="191"/>
      <c r="AK82" s="191"/>
      <c r="AL82" s="191"/>
      <c r="AM82" s="191"/>
      <c r="AN82" s="191"/>
      <c r="AO82" s="191">
        <f t="shared" si="117"/>
        <v>0</v>
      </c>
      <c r="AP82" s="191"/>
      <c r="AQ82" s="191"/>
      <c r="AR82" s="191"/>
      <c r="AS82" s="213">
        <v>84</v>
      </c>
      <c r="AT82" s="191">
        <f t="shared" si="118"/>
        <v>16800</v>
      </c>
      <c r="AU82" s="191"/>
      <c r="AV82" s="191">
        <f t="shared" si="119"/>
        <v>16800</v>
      </c>
      <c r="AW82" s="191"/>
      <c r="AX82" s="191"/>
      <c r="AY82" s="191"/>
      <c r="AZ82" s="191"/>
      <c r="BA82" s="191"/>
      <c r="BB82" s="191"/>
      <c r="BC82" s="191">
        <f t="shared" si="120"/>
        <v>0</v>
      </c>
      <c r="BD82" s="191"/>
      <c r="BE82" s="191"/>
      <c r="BF82" s="191"/>
      <c r="BG82" s="213">
        <v>84</v>
      </c>
      <c r="BH82" s="191">
        <f t="shared" si="121"/>
        <v>25200</v>
      </c>
      <c r="BI82" s="191"/>
      <c r="BJ82" s="191">
        <f t="shared" si="122"/>
        <v>25200</v>
      </c>
      <c r="BK82" s="191"/>
      <c r="BL82" s="191"/>
      <c r="BM82" s="191"/>
      <c r="BN82" s="191"/>
      <c r="BO82" s="191"/>
      <c r="BP82" s="191"/>
      <c r="BQ82" s="191">
        <f t="shared" si="123"/>
        <v>0</v>
      </c>
      <c r="BR82" s="191"/>
      <c r="BS82" s="191"/>
      <c r="BT82" s="191"/>
      <c r="BU82" s="191"/>
      <c r="BV82" s="191"/>
      <c r="BW82" s="191"/>
      <c r="BX82" s="191">
        <f t="shared" si="124"/>
        <v>0</v>
      </c>
      <c r="BY82" s="191"/>
      <c r="BZ82" s="191"/>
      <c r="CA82" s="191"/>
      <c r="CB82" s="191">
        <v>83</v>
      </c>
      <c r="CC82" s="191">
        <f t="shared" si="126"/>
        <v>16600</v>
      </c>
      <c r="CD82" s="191"/>
      <c r="CE82" s="191">
        <f t="shared" si="127"/>
        <v>16600</v>
      </c>
      <c r="CF82" s="213">
        <v>84</v>
      </c>
      <c r="CG82" s="191"/>
      <c r="CH82" s="191"/>
      <c r="CI82" s="191">
        <v>83</v>
      </c>
      <c r="CJ82" s="191">
        <f t="shared" si="129"/>
        <v>16600</v>
      </c>
      <c r="CK82" s="191"/>
      <c r="CL82" s="191">
        <f t="shared" si="130"/>
        <v>16600</v>
      </c>
      <c r="CM82" s="191"/>
      <c r="CN82" s="191"/>
      <c r="CO82" s="191"/>
      <c r="CP82" s="191">
        <v>83</v>
      </c>
      <c r="CQ82" s="191">
        <f t="shared" si="132"/>
        <v>37350</v>
      </c>
      <c r="CR82" s="191"/>
      <c r="CS82" s="191">
        <f t="shared" si="133"/>
        <v>37350</v>
      </c>
      <c r="CT82" s="191"/>
      <c r="CU82" s="191"/>
      <c r="CV82" s="191"/>
      <c r="CW82" s="191">
        <v>115</v>
      </c>
      <c r="CX82" s="191">
        <f t="shared" si="135"/>
        <v>17250</v>
      </c>
      <c r="CY82" s="191"/>
      <c r="CZ82" s="191">
        <f t="shared" si="136"/>
        <v>17250</v>
      </c>
      <c r="DA82" s="213">
        <v>84</v>
      </c>
      <c r="DB82" s="191"/>
      <c r="DC82" s="191"/>
      <c r="DD82" s="191">
        <v>2</v>
      </c>
      <c r="DE82" s="191">
        <f t="shared" si="138"/>
        <v>300</v>
      </c>
      <c r="DF82" s="191"/>
      <c r="DG82" s="191">
        <f t="shared" si="139"/>
        <v>300</v>
      </c>
      <c r="DH82" s="213">
        <v>84</v>
      </c>
      <c r="DI82" s="191"/>
      <c r="DJ82" s="191"/>
      <c r="DK82" s="191">
        <v>2</v>
      </c>
      <c r="DL82" s="191">
        <f t="shared" si="141"/>
        <v>1000</v>
      </c>
      <c r="DM82" s="191"/>
      <c r="DN82" s="191">
        <f t="shared" si="142"/>
        <v>1000</v>
      </c>
      <c r="DO82" s="191"/>
      <c r="DP82" s="191"/>
      <c r="DQ82" s="191"/>
      <c r="DR82" s="191">
        <v>16</v>
      </c>
      <c r="DS82" s="191">
        <f t="shared" si="144"/>
        <v>16000</v>
      </c>
      <c r="DT82" s="191"/>
      <c r="DU82" s="191">
        <f t="shared" si="145"/>
        <v>16000</v>
      </c>
      <c r="DV82" s="213">
        <v>84</v>
      </c>
      <c r="DW82" s="191"/>
      <c r="DX82" s="191"/>
      <c r="DY82" s="191">
        <v>43</v>
      </c>
      <c r="DZ82" s="191">
        <f t="shared" si="147"/>
        <v>4300</v>
      </c>
      <c r="EA82" s="191"/>
      <c r="EB82" s="191">
        <f t="shared" si="148"/>
        <v>4300</v>
      </c>
      <c r="EC82" s="213">
        <v>84</v>
      </c>
      <c r="ED82" s="191"/>
      <c r="EE82" s="191"/>
      <c r="EF82" s="191"/>
      <c r="EG82" s="191"/>
      <c r="EH82" s="191"/>
      <c r="EI82" s="191">
        <f t="shared" si="149"/>
        <v>0</v>
      </c>
      <c r="EJ82" s="191"/>
      <c r="EK82" s="191"/>
      <c r="EL82" s="191"/>
      <c r="EM82" s="191"/>
      <c r="EN82" s="191"/>
      <c r="EO82" s="191"/>
      <c r="EP82" s="191">
        <f t="shared" si="150"/>
        <v>0</v>
      </c>
      <c r="EQ82" s="191"/>
      <c r="ER82" s="191"/>
      <c r="ES82" s="191"/>
      <c r="ET82" s="191"/>
      <c r="EU82" s="191"/>
      <c r="EV82" s="191"/>
      <c r="EW82" s="191">
        <f t="shared" si="151"/>
        <v>0</v>
      </c>
      <c r="EX82" s="191"/>
      <c r="EY82" s="191"/>
      <c r="EZ82" s="191"/>
      <c r="FA82" s="191"/>
      <c r="FB82" s="191"/>
      <c r="FC82" s="191"/>
      <c r="FD82" s="191">
        <f t="shared" si="152"/>
        <v>0</v>
      </c>
      <c r="FE82" s="191"/>
      <c r="FF82" s="191"/>
      <c r="FG82" s="191"/>
      <c r="FH82" s="191"/>
      <c r="FI82" s="191"/>
      <c r="FJ82" s="191"/>
      <c r="FK82" s="191">
        <f t="shared" si="153"/>
        <v>0</v>
      </c>
      <c r="FL82" s="191"/>
      <c r="FM82" s="191"/>
      <c r="FN82" s="191"/>
      <c r="FO82" s="191"/>
      <c r="FP82" s="191"/>
      <c r="FQ82" s="191"/>
      <c r="FR82" s="191">
        <f t="shared" si="154"/>
        <v>0</v>
      </c>
      <c r="FS82" s="191"/>
      <c r="FT82" s="191"/>
      <c r="FU82" s="191"/>
      <c r="FV82" s="191"/>
      <c r="FW82" s="191"/>
      <c r="FX82" s="191"/>
      <c r="FY82" s="191">
        <f t="shared" si="155"/>
        <v>0</v>
      </c>
      <c r="FZ82" s="191"/>
      <c r="GA82" s="191"/>
      <c r="GB82" s="191"/>
      <c r="GC82" s="191"/>
      <c r="GD82" s="191"/>
      <c r="GE82" s="191"/>
      <c r="GF82" s="191">
        <f t="shared" si="156"/>
        <v>0</v>
      </c>
      <c r="GG82" s="191"/>
      <c r="GH82" s="191"/>
      <c r="GI82" s="191"/>
      <c r="GJ82" s="191"/>
      <c r="GK82" s="191"/>
      <c r="GL82" s="191"/>
      <c r="GM82" s="191">
        <f t="shared" si="157"/>
        <v>0</v>
      </c>
      <c r="GN82" s="191"/>
      <c r="GO82" s="191"/>
      <c r="GP82" s="191"/>
      <c r="GQ82" s="191"/>
      <c r="GR82" s="191"/>
      <c r="GS82" s="191"/>
      <c r="GT82" s="191">
        <f t="shared" si="158"/>
        <v>0</v>
      </c>
      <c r="GU82" s="191"/>
      <c r="GV82" s="191"/>
      <c r="GW82" s="191"/>
      <c r="GX82" s="191"/>
      <c r="GY82" s="191"/>
      <c r="GZ82" s="191"/>
      <c r="HA82" s="191">
        <f t="shared" si="159"/>
        <v>0</v>
      </c>
      <c r="HB82" s="191"/>
      <c r="HC82" s="191"/>
      <c r="HD82" s="191"/>
      <c r="HE82" s="191">
        <v>83</v>
      </c>
      <c r="HF82" s="191">
        <f t="shared" si="161"/>
        <v>647400</v>
      </c>
      <c r="HG82" s="191"/>
      <c r="HH82" s="191">
        <f t="shared" si="162"/>
        <v>647400</v>
      </c>
      <c r="HI82" s="213">
        <v>84</v>
      </c>
      <c r="HJ82" s="191"/>
      <c r="HK82" s="191"/>
      <c r="HL82" s="191"/>
      <c r="HM82" s="191"/>
      <c r="HN82" s="191"/>
      <c r="HO82" s="191">
        <f t="shared" si="163"/>
        <v>0</v>
      </c>
      <c r="HP82" s="191"/>
      <c r="HQ82" s="191"/>
      <c r="HR82" s="191"/>
      <c r="HS82" s="191"/>
      <c r="HT82" s="191"/>
      <c r="HU82" s="191"/>
      <c r="HV82" s="191">
        <f t="shared" si="164"/>
        <v>0</v>
      </c>
      <c r="HW82" s="191"/>
      <c r="HX82" s="191"/>
      <c r="HY82" s="191"/>
      <c r="HZ82" s="191">
        <v>4</v>
      </c>
      <c r="IA82" s="191">
        <f t="shared" si="165"/>
        <v>20000</v>
      </c>
      <c r="IB82" s="191"/>
      <c r="IC82" s="191">
        <f t="shared" si="166"/>
        <v>20000</v>
      </c>
      <c r="ID82" s="191"/>
      <c r="IE82" s="191"/>
      <c r="IF82" s="191"/>
      <c r="IG82" s="191">
        <v>4</v>
      </c>
      <c r="IH82" s="191">
        <f t="shared" si="167"/>
        <v>240000</v>
      </c>
      <c r="II82" s="191"/>
      <c r="IJ82" s="191">
        <f t="shared" si="168"/>
        <v>240000</v>
      </c>
      <c r="IK82" s="191"/>
      <c r="IL82" s="191"/>
      <c r="IM82" s="191"/>
      <c r="IN82" s="213"/>
      <c r="IO82" s="191"/>
      <c r="IP82" s="191"/>
      <c r="IQ82" s="191">
        <f t="shared" si="169"/>
        <v>0</v>
      </c>
      <c r="IR82" s="213">
        <v>84</v>
      </c>
      <c r="IS82" s="191"/>
      <c r="IT82" s="191"/>
      <c r="IU82" s="191">
        <v>1</v>
      </c>
      <c r="IV82" s="191">
        <f t="shared" si="170"/>
        <v>3500</v>
      </c>
      <c r="IW82" s="191"/>
      <c r="IX82" s="191">
        <f t="shared" si="171"/>
        <v>3500</v>
      </c>
      <c r="IY82" s="191"/>
      <c r="IZ82" s="191"/>
      <c r="JA82" s="191"/>
      <c r="JB82" s="191"/>
      <c r="JC82" s="191"/>
      <c r="JD82" s="191"/>
      <c r="JE82" s="191">
        <f t="shared" si="172"/>
        <v>0</v>
      </c>
      <c r="JF82" s="191"/>
      <c r="JG82" s="191"/>
      <c r="JH82" s="191"/>
      <c r="JI82" s="191"/>
      <c r="JJ82" s="191"/>
      <c r="JK82" s="191"/>
      <c r="JL82" s="191">
        <f t="shared" si="173"/>
        <v>0</v>
      </c>
      <c r="JM82" s="191"/>
      <c r="JN82" s="191"/>
      <c r="JO82" s="191"/>
      <c r="JP82" s="191"/>
      <c r="JQ82" s="191"/>
      <c r="JR82" s="191"/>
      <c r="JS82" s="191">
        <f t="shared" si="174"/>
        <v>0</v>
      </c>
      <c r="JT82" s="191"/>
      <c r="JU82" s="191"/>
      <c r="JV82" s="191"/>
      <c r="JW82" s="191"/>
      <c r="JX82" s="191"/>
      <c r="JY82" s="191"/>
      <c r="JZ82" s="191">
        <f t="shared" si="175"/>
        <v>0</v>
      </c>
      <c r="KA82" s="191"/>
      <c r="KB82" s="191"/>
      <c r="KC82" s="191"/>
      <c r="KD82" s="191"/>
      <c r="KE82" s="191"/>
      <c r="KF82" s="191"/>
      <c r="KG82" s="191">
        <f t="shared" si="176"/>
        <v>0</v>
      </c>
      <c r="KH82" s="191"/>
      <c r="KI82" s="191"/>
      <c r="KJ82" s="191"/>
      <c r="KK82" s="191"/>
      <c r="KL82" s="191"/>
      <c r="KM82" s="191"/>
      <c r="KN82" s="191">
        <f t="shared" si="177"/>
        <v>0</v>
      </c>
      <c r="KO82" s="191"/>
      <c r="KP82" s="191"/>
      <c r="KQ82" s="191"/>
      <c r="KR82" s="191"/>
      <c r="KS82" s="191"/>
      <c r="KT82" s="191"/>
      <c r="KU82" s="191">
        <f t="shared" si="178"/>
        <v>0</v>
      </c>
      <c r="KV82" s="191"/>
      <c r="KW82" s="191"/>
      <c r="KX82" s="191"/>
      <c r="KY82" s="191"/>
      <c r="KZ82" s="191"/>
      <c r="LA82" s="191"/>
      <c r="LB82" s="191">
        <f t="shared" si="179"/>
        <v>0</v>
      </c>
      <c r="LC82" s="191"/>
      <c r="LD82" s="191"/>
      <c r="LE82" s="191"/>
      <c r="LF82" s="191"/>
      <c r="LG82" s="191"/>
      <c r="LH82" s="191"/>
      <c r="LI82" s="191">
        <f t="shared" si="180"/>
        <v>0</v>
      </c>
      <c r="LJ82" s="191"/>
      <c r="LK82" s="191"/>
      <c r="LL82" s="191"/>
      <c r="LM82" s="191"/>
      <c r="LN82" s="191"/>
      <c r="LO82" s="191"/>
      <c r="LP82" s="191">
        <f t="shared" si="181"/>
        <v>0</v>
      </c>
      <c r="LQ82" s="191"/>
      <c r="LR82" s="191"/>
      <c r="LS82" s="191"/>
      <c r="LT82" s="191"/>
      <c r="LU82" s="191"/>
      <c r="LV82" s="191"/>
      <c r="LW82" s="191">
        <f t="shared" si="182"/>
        <v>0</v>
      </c>
      <c r="LX82" s="191"/>
      <c r="LY82" s="191"/>
      <c r="LZ82" s="191"/>
      <c r="MA82" s="191"/>
      <c r="MB82" s="191"/>
      <c r="MC82" s="191"/>
      <c r="MD82" s="191">
        <f t="shared" si="183"/>
        <v>0</v>
      </c>
      <c r="ME82" s="191"/>
      <c r="MF82" s="191"/>
      <c r="MG82" s="191"/>
      <c r="MH82" s="191"/>
      <c r="MI82" s="191"/>
      <c r="MJ82" s="191"/>
      <c r="MK82" s="191">
        <f t="shared" si="184"/>
        <v>0</v>
      </c>
      <c r="ML82" s="191"/>
      <c r="MM82" s="191"/>
      <c r="MN82" s="191"/>
      <c r="MO82" s="191"/>
      <c r="MP82" s="191"/>
      <c r="MQ82" s="191"/>
      <c r="MR82" s="191">
        <f t="shared" si="185"/>
        <v>0</v>
      </c>
      <c r="MS82" s="191"/>
      <c r="MT82" s="191"/>
      <c r="MU82" s="191"/>
      <c r="MV82" s="191"/>
      <c r="MW82" s="191"/>
      <c r="MX82" s="191"/>
      <c r="MY82" s="191">
        <f t="shared" si="186"/>
        <v>0</v>
      </c>
      <c r="MZ82" s="191"/>
      <c r="NA82" s="191"/>
      <c r="NB82" s="191"/>
      <c r="NC82" s="191"/>
      <c r="ND82" s="190">
        <f t="shared" si="55"/>
        <v>2365226.4610000001</v>
      </c>
      <c r="NE82" s="190">
        <f t="shared" si="108"/>
        <v>0</v>
      </c>
      <c r="NF82" s="190">
        <f t="shared" si="108"/>
        <v>2365226.4610000001</v>
      </c>
      <c r="NG82" s="9"/>
    </row>
    <row r="83" spans="1:371" ht="18" customHeight="1">
      <c r="A83" s="200">
        <v>12</v>
      </c>
      <c r="B83" s="191" t="s">
        <v>1909</v>
      </c>
      <c r="C83" s="191"/>
      <c r="D83" s="191"/>
      <c r="E83" s="191"/>
      <c r="F83" s="191"/>
      <c r="G83" s="191"/>
      <c r="H83" s="191"/>
      <c r="I83" s="191"/>
      <c r="J83" s="191">
        <v>1836</v>
      </c>
      <c r="K83" s="201">
        <f t="shared" si="109"/>
        <v>1080214.4556</v>
      </c>
      <c r="L83" s="191"/>
      <c r="M83" s="201">
        <f t="shared" si="110"/>
        <v>1080214.4556</v>
      </c>
      <c r="N83" s="191">
        <v>1991</v>
      </c>
      <c r="O83" s="191"/>
      <c r="P83" s="191"/>
      <c r="Q83" s="213">
        <v>299</v>
      </c>
      <c r="R83" s="191">
        <f t="shared" si="112"/>
        <v>89700</v>
      </c>
      <c r="S83" s="191"/>
      <c r="T83" s="191">
        <f t="shared" si="113"/>
        <v>89700</v>
      </c>
      <c r="U83" s="191">
        <v>259</v>
      </c>
      <c r="V83" s="191"/>
      <c r="W83" s="191"/>
      <c r="X83" s="191">
        <v>2315</v>
      </c>
      <c r="Y83" s="191">
        <f t="shared" si="114"/>
        <v>578750</v>
      </c>
      <c r="Z83" s="191"/>
      <c r="AA83" s="191">
        <f t="shared" si="115"/>
        <v>578750</v>
      </c>
      <c r="AB83" s="191">
        <v>1991</v>
      </c>
      <c r="AC83" s="191"/>
      <c r="AD83" s="191"/>
      <c r="AE83" s="191"/>
      <c r="AF83" s="191"/>
      <c r="AG83" s="191"/>
      <c r="AH83" s="191">
        <f t="shared" si="116"/>
        <v>0</v>
      </c>
      <c r="AI83" s="191"/>
      <c r="AJ83" s="191"/>
      <c r="AK83" s="191"/>
      <c r="AL83" s="191"/>
      <c r="AM83" s="191"/>
      <c r="AN83" s="191"/>
      <c r="AO83" s="191">
        <f t="shared" si="117"/>
        <v>0</v>
      </c>
      <c r="AP83" s="191"/>
      <c r="AQ83" s="191"/>
      <c r="AR83" s="191"/>
      <c r="AS83" s="213">
        <v>259</v>
      </c>
      <c r="AT83" s="191">
        <f t="shared" si="118"/>
        <v>51800</v>
      </c>
      <c r="AU83" s="191"/>
      <c r="AV83" s="191">
        <f t="shared" si="119"/>
        <v>51800</v>
      </c>
      <c r="AW83" s="191"/>
      <c r="AX83" s="191"/>
      <c r="AY83" s="191"/>
      <c r="AZ83" s="191"/>
      <c r="BA83" s="191"/>
      <c r="BB83" s="191"/>
      <c r="BC83" s="191">
        <f t="shared" si="120"/>
        <v>0</v>
      </c>
      <c r="BD83" s="191"/>
      <c r="BE83" s="191"/>
      <c r="BF83" s="191"/>
      <c r="BG83" s="213">
        <v>259</v>
      </c>
      <c r="BH83" s="191">
        <f t="shared" si="121"/>
        <v>77700</v>
      </c>
      <c r="BI83" s="191"/>
      <c r="BJ83" s="191">
        <f t="shared" si="122"/>
        <v>77700</v>
      </c>
      <c r="BK83" s="191"/>
      <c r="BL83" s="191"/>
      <c r="BM83" s="191"/>
      <c r="BN83" s="191"/>
      <c r="BO83" s="191"/>
      <c r="BP83" s="191"/>
      <c r="BQ83" s="191">
        <f t="shared" si="123"/>
        <v>0</v>
      </c>
      <c r="BR83" s="191"/>
      <c r="BS83" s="191"/>
      <c r="BT83" s="191"/>
      <c r="BU83" s="191"/>
      <c r="BV83" s="191"/>
      <c r="BW83" s="191"/>
      <c r="BX83" s="191">
        <f t="shared" si="124"/>
        <v>0</v>
      </c>
      <c r="BY83" s="191"/>
      <c r="BZ83" s="191"/>
      <c r="CA83" s="191"/>
      <c r="CB83" s="191">
        <v>256</v>
      </c>
      <c r="CC83" s="191">
        <f t="shared" si="126"/>
        <v>51200</v>
      </c>
      <c r="CD83" s="191"/>
      <c r="CE83" s="191">
        <f t="shared" si="127"/>
        <v>51200</v>
      </c>
      <c r="CF83" s="213">
        <v>259</v>
      </c>
      <c r="CG83" s="191"/>
      <c r="CH83" s="191"/>
      <c r="CI83" s="191">
        <v>256</v>
      </c>
      <c r="CJ83" s="191">
        <f t="shared" si="129"/>
        <v>51200</v>
      </c>
      <c r="CK83" s="191"/>
      <c r="CL83" s="191">
        <f t="shared" si="130"/>
        <v>51200</v>
      </c>
      <c r="CM83" s="191"/>
      <c r="CN83" s="191"/>
      <c r="CO83" s="191"/>
      <c r="CP83" s="191">
        <v>256</v>
      </c>
      <c r="CQ83" s="191">
        <f t="shared" si="132"/>
        <v>115200</v>
      </c>
      <c r="CR83" s="191"/>
      <c r="CS83" s="191">
        <f t="shared" si="133"/>
        <v>115200</v>
      </c>
      <c r="CT83" s="191"/>
      <c r="CU83" s="191"/>
      <c r="CV83" s="191"/>
      <c r="CW83" s="191">
        <v>354</v>
      </c>
      <c r="CX83" s="191">
        <f t="shared" si="135"/>
        <v>53100</v>
      </c>
      <c r="CY83" s="191"/>
      <c r="CZ83" s="191">
        <f t="shared" si="136"/>
        <v>53100</v>
      </c>
      <c r="DA83" s="213">
        <v>259</v>
      </c>
      <c r="DB83" s="191"/>
      <c r="DC83" s="191"/>
      <c r="DD83" s="191">
        <v>8</v>
      </c>
      <c r="DE83" s="191">
        <f t="shared" si="138"/>
        <v>1200</v>
      </c>
      <c r="DF83" s="191"/>
      <c r="DG83" s="191">
        <f t="shared" si="139"/>
        <v>1200</v>
      </c>
      <c r="DH83" s="213">
        <v>259</v>
      </c>
      <c r="DI83" s="191"/>
      <c r="DJ83" s="191"/>
      <c r="DK83" s="191">
        <v>8</v>
      </c>
      <c r="DL83" s="191">
        <f t="shared" si="141"/>
        <v>4000</v>
      </c>
      <c r="DM83" s="191"/>
      <c r="DN83" s="191">
        <f t="shared" si="142"/>
        <v>4000</v>
      </c>
      <c r="DO83" s="191"/>
      <c r="DP83" s="191"/>
      <c r="DQ83" s="191"/>
      <c r="DR83" s="191">
        <v>49</v>
      </c>
      <c r="DS83" s="191">
        <f t="shared" si="144"/>
        <v>49000</v>
      </c>
      <c r="DT83" s="191"/>
      <c r="DU83" s="191">
        <f t="shared" si="145"/>
        <v>49000</v>
      </c>
      <c r="DV83" s="213">
        <v>259</v>
      </c>
      <c r="DW83" s="191"/>
      <c r="DX83" s="191"/>
      <c r="DY83" s="191">
        <v>132</v>
      </c>
      <c r="DZ83" s="191">
        <f t="shared" si="147"/>
        <v>13200</v>
      </c>
      <c r="EA83" s="191"/>
      <c r="EB83" s="191">
        <f t="shared" si="148"/>
        <v>13200</v>
      </c>
      <c r="EC83" s="213">
        <v>259</v>
      </c>
      <c r="ED83" s="191"/>
      <c r="EE83" s="191"/>
      <c r="EF83" s="191"/>
      <c r="EG83" s="191"/>
      <c r="EH83" s="191"/>
      <c r="EI83" s="191">
        <f t="shared" si="149"/>
        <v>0</v>
      </c>
      <c r="EJ83" s="191"/>
      <c r="EK83" s="191"/>
      <c r="EL83" s="191"/>
      <c r="EM83" s="191"/>
      <c r="EN83" s="191"/>
      <c r="EO83" s="191"/>
      <c r="EP83" s="191">
        <f t="shared" si="150"/>
        <v>0</v>
      </c>
      <c r="EQ83" s="191"/>
      <c r="ER83" s="191"/>
      <c r="ES83" s="191"/>
      <c r="ET83" s="191"/>
      <c r="EU83" s="191"/>
      <c r="EV83" s="191"/>
      <c r="EW83" s="191">
        <f t="shared" si="151"/>
        <v>0</v>
      </c>
      <c r="EX83" s="191"/>
      <c r="EY83" s="191"/>
      <c r="EZ83" s="191"/>
      <c r="FA83" s="191"/>
      <c r="FB83" s="191"/>
      <c r="FC83" s="191"/>
      <c r="FD83" s="191">
        <f t="shared" si="152"/>
        <v>0</v>
      </c>
      <c r="FE83" s="191"/>
      <c r="FF83" s="191"/>
      <c r="FG83" s="191"/>
      <c r="FH83" s="191"/>
      <c r="FI83" s="191"/>
      <c r="FJ83" s="191"/>
      <c r="FK83" s="191">
        <f t="shared" si="153"/>
        <v>0</v>
      </c>
      <c r="FL83" s="191"/>
      <c r="FM83" s="191"/>
      <c r="FN83" s="191"/>
      <c r="FO83" s="191"/>
      <c r="FP83" s="191"/>
      <c r="FQ83" s="191"/>
      <c r="FR83" s="191">
        <f t="shared" si="154"/>
        <v>0</v>
      </c>
      <c r="FS83" s="191"/>
      <c r="FT83" s="191"/>
      <c r="FU83" s="191"/>
      <c r="FV83" s="191"/>
      <c r="FW83" s="191"/>
      <c r="FX83" s="191"/>
      <c r="FY83" s="191">
        <f t="shared" si="155"/>
        <v>0</v>
      </c>
      <c r="FZ83" s="191"/>
      <c r="GA83" s="191"/>
      <c r="GB83" s="191"/>
      <c r="GC83" s="191"/>
      <c r="GD83" s="191"/>
      <c r="GE83" s="191"/>
      <c r="GF83" s="191">
        <f t="shared" si="156"/>
        <v>0</v>
      </c>
      <c r="GG83" s="191"/>
      <c r="GH83" s="191"/>
      <c r="GI83" s="191"/>
      <c r="GJ83" s="191"/>
      <c r="GK83" s="191"/>
      <c r="GL83" s="191"/>
      <c r="GM83" s="191">
        <f t="shared" si="157"/>
        <v>0</v>
      </c>
      <c r="GN83" s="191"/>
      <c r="GO83" s="191"/>
      <c r="GP83" s="191"/>
      <c r="GQ83" s="191"/>
      <c r="GR83" s="191"/>
      <c r="GS83" s="191"/>
      <c r="GT83" s="191">
        <f t="shared" si="158"/>
        <v>0</v>
      </c>
      <c r="GU83" s="191"/>
      <c r="GV83" s="191"/>
      <c r="GW83" s="191"/>
      <c r="GX83" s="191"/>
      <c r="GY83" s="191"/>
      <c r="GZ83" s="191"/>
      <c r="HA83" s="191">
        <f t="shared" si="159"/>
        <v>0</v>
      </c>
      <c r="HB83" s="191"/>
      <c r="HC83" s="191"/>
      <c r="HD83" s="191"/>
      <c r="HE83" s="191">
        <v>257</v>
      </c>
      <c r="HF83" s="191">
        <f t="shared" si="161"/>
        <v>2004600</v>
      </c>
      <c r="HG83" s="191"/>
      <c r="HH83" s="191">
        <f t="shared" si="162"/>
        <v>2004600</v>
      </c>
      <c r="HI83" s="213">
        <v>259</v>
      </c>
      <c r="HJ83" s="191"/>
      <c r="HK83" s="191"/>
      <c r="HL83" s="191"/>
      <c r="HM83" s="191"/>
      <c r="HN83" s="191"/>
      <c r="HO83" s="191">
        <f t="shared" si="163"/>
        <v>0</v>
      </c>
      <c r="HP83" s="191"/>
      <c r="HQ83" s="191"/>
      <c r="HR83" s="191"/>
      <c r="HS83" s="191"/>
      <c r="HT83" s="191"/>
      <c r="HU83" s="191"/>
      <c r="HV83" s="191">
        <f t="shared" si="164"/>
        <v>0</v>
      </c>
      <c r="HW83" s="191"/>
      <c r="HX83" s="191"/>
      <c r="HY83" s="191"/>
      <c r="HZ83" s="191">
        <v>4</v>
      </c>
      <c r="IA83" s="191">
        <f t="shared" si="165"/>
        <v>20000</v>
      </c>
      <c r="IB83" s="191"/>
      <c r="IC83" s="191">
        <f t="shared" si="166"/>
        <v>20000</v>
      </c>
      <c r="ID83" s="191"/>
      <c r="IE83" s="191"/>
      <c r="IF83" s="191"/>
      <c r="IG83" s="191">
        <v>13</v>
      </c>
      <c r="IH83" s="191">
        <f t="shared" si="167"/>
        <v>780000</v>
      </c>
      <c r="II83" s="191"/>
      <c r="IJ83" s="191">
        <f t="shared" si="168"/>
        <v>780000</v>
      </c>
      <c r="IK83" s="191"/>
      <c r="IL83" s="191"/>
      <c r="IM83" s="191"/>
      <c r="IN83" s="213"/>
      <c r="IO83" s="191"/>
      <c r="IP83" s="191"/>
      <c r="IQ83" s="191">
        <f t="shared" si="169"/>
        <v>0</v>
      </c>
      <c r="IR83" s="213">
        <v>259</v>
      </c>
      <c r="IS83" s="191"/>
      <c r="IT83" s="191"/>
      <c r="IU83" s="191">
        <v>1</v>
      </c>
      <c r="IV83" s="191">
        <f t="shared" si="170"/>
        <v>3500</v>
      </c>
      <c r="IW83" s="191"/>
      <c r="IX83" s="191">
        <f t="shared" si="171"/>
        <v>3500</v>
      </c>
      <c r="IY83" s="191"/>
      <c r="IZ83" s="191"/>
      <c r="JA83" s="191"/>
      <c r="JB83" s="191"/>
      <c r="JC83" s="191"/>
      <c r="JD83" s="191"/>
      <c r="JE83" s="191">
        <f t="shared" si="172"/>
        <v>0</v>
      </c>
      <c r="JF83" s="191"/>
      <c r="JG83" s="191"/>
      <c r="JH83" s="191"/>
      <c r="JI83" s="191"/>
      <c r="JJ83" s="191"/>
      <c r="JK83" s="191"/>
      <c r="JL83" s="191">
        <f t="shared" si="173"/>
        <v>0</v>
      </c>
      <c r="JM83" s="191"/>
      <c r="JN83" s="191"/>
      <c r="JO83" s="191"/>
      <c r="JP83" s="191"/>
      <c r="JQ83" s="191"/>
      <c r="JR83" s="191"/>
      <c r="JS83" s="191">
        <f t="shared" si="174"/>
        <v>0</v>
      </c>
      <c r="JT83" s="191"/>
      <c r="JU83" s="191"/>
      <c r="JV83" s="191"/>
      <c r="JW83" s="191"/>
      <c r="JX83" s="191"/>
      <c r="JY83" s="191"/>
      <c r="JZ83" s="191">
        <f t="shared" si="175"/>
        <v>0</v>
      </c>
      <c r="KA83" s="191"/>
      <c r="KB83" s="191"/>
      <c r="KC83" s="191"/>
      <c r="KD83" s="191"/>
      <c r="KE83" s="191"/>
      <c r="KF83" s="191"/>
      <c r="KG83" s="191">
        <f t="shared" si="176"/>
        <v>0</v>
      </c>
      <c r="KH83" s="191"/>
      <c r="KI83" s="191"/>
      <c r="KJ83" s="191"/>
      <c r="KK83" s="191"/>
      <c r="KL83" s="191"/>
      <c r="KM83" s="191"/>
      <c r="KN83" s="191">
        <f t="shared" si="177"/>
        <v>0</v>
      </c>
      <c r="KO83" s="191"/>
      <c r="KP83" s="191"/>
      <c r="KQ83" s="191"/>
      <c r="KR83" s="191"/>
      <c r="KS83" s="191"/>
      <c r="KT83" s="191"/>
      <c r="KU83" s="191">
        <f t="shared" si="178"/>
        <v>0</v>
      </c>
      <c r="KV83" s="191"/>
      <c r="KW83" s="191"/>
      <c r="KX83" s="191"/>
      <c r="KY83" s="191"/>
      <c r="KZ83" s="191"/>
      <c r="LA83" s="191"/>
      <c r="LB83" s="191">
        <f t="shared" si="179"/>
        <v>0</v>
      </c>
      <c r="LC83" s="191"/>
      <c r="LD83" s="191"/>
      <c r="LE83" s="191"/>
      <c r="LF83" s="191"/>
      <c r="LG83" s="191"/>
      <c r="LH83" s="191"/>
      <c r="LI83" s="191">
        <f t="shared" si="180"/>
        <v>0</v>
      </c>
      <c r="LJ83" s="191"/>
      <c r="LK83" s="191"/>
      <c r="LL83" s="191"/>
      <c r="LM83" s="191"/>
      <c r="LN83" s="191"/>
      <c r="LO83" s="191"/>
      <c r="LP83" s="191">
        <f t="shared" si="181"/>
        <v>0</v>
      </c>
      <c r="LQ83" s="191"/>
      <c r="LR83" s="191"/>
      <c r="LS83" s="191"/>
      <c r="LT83" s="191"/>
      <c r="LU83" s="191"/>
      <c r="LV83" s="191"/>
      <c r="LW83" s="191">
        <f t="shared" si="182"/>
        <v>0</v>
      </c>
      <c r="LX83" s="191"/>
      <c r="LY83" s="191"/>
      <c r="LZ83" s="191"/>
      <c r="MA83" s="191"/>
      <c r="MB83" s="191"/>
      <c r="MC83" s="191"/>
      <c r="MD83" s="191">
        <f t="shared" si="183"/>
        <v>0</v>
      </c>
      <c r="ME83" s="191"/>
      <c r="MF83" s="191"/>
      <c r="MG83" s="191"/>
      <c r="MH83" s="191"/>
      <c r="MI83" s="191"/>
      <c r="MJ83" s="191"/>
      <c r="MK83" s="191">
        <f t="shared" si="184"/>
        <v>0</v>
      </c>
      <c r="ML83" s="191"/>
      <c r="MM83" s="191"/>
      <c r="MN83" s="191"/>
      <c r="MO83" s="191"/>
      <c r="MP83" s="191"/>
      <c r="MQ83" s="191"/>
      <c r="MR83" s="191">
        <f t="shared" si="185"/>
        <v>0</v>
      </c>
      <c r="MS83" s="191"/>
      <c r="MT83" s="191"/>
      <c r="MU83" s="191"/>
      <c r="MV83" s="191"/>
      <c r="MW83" s="191"/>
      <c r="MX83" s="191"/>
      <c r="MY83" s="191">
        <f t="shared" si="186"/>
        <v>0</v>
      </c>
      <c r="MZ83" s="191"/>
      <c r="NA83" s="191"/>
      <c r="NB83" s="191"/>
      <c r="NC83" s="191"/>
      <c r="ND83" s="190">
        <f t="shared" si="55"/>
        <v>5024364.4556</v>
      </c>
      <c r="NE83" s="190">
        <f t="shared" si="108"/>
        <v>0</v>
      </c>
      <c r="NF83" s="190">
        <f t="shared" si="108"/>
        <v>5024364.4556</v>
      </c>
      <c r="NG83" s="9"/>
    </row>
    <row r="84" spans="1:371" ht="18" customHeight="1">
      <c r="A84" s="200">
        <v>13</v>
      </c>
      <c r="B84" s="191" t="s">
        <v>1910</v>
      </c>
      <c r="C84" s="191"/>
      <c r="D84" s="191"/>
      <c r="E84" s="191"/>
      <c r="F84" s="191"/>
      <c r="G84" s="191"/>
      <c r="H84" s="191"/>
      <c r="I84" s="191"/>
      <c r="J84" s="191">
        <v>3040</v>
      </c>
      <c r="K84" s="201">
        <f t="shared" si="109"/>
        <v>1788590.3839999998</v>
      </c>
      <c r="L84" s="191"/>
      <c r="M84" s="201">
        <f t="shared" si="110"/>
        <v>1788590.3839999998</v>
      </c>
      <c r="N84" s="191">
        <v>3297</v>
      </c>
      <c r="O84" s="191"/>
      <c r="P84" s="191"/>
      <c r="Q84" s="213">
        <f t="shared" si="111"/>
        <v>0</v>
      </c>
      <c r="R84" s="191">
        <f t="shared" si="112"/>
        <v>0</v>
      </c>
      <c r="S84" s="191"/>
      <c r="T84" s="191">
        <f t="shared" si="113"/>
        <v>0</v>
      </c>
      <c r="U84" s="191"/>
      <c r="V84" s="191"/>
      <c r="W84" s="191"/>
      <c r="X84" s="191">
        <v>3833</v>
      </c>
      <c r="Y84" s="191">
        <f t="shared" si="114"/>
        <v>958250</v>
      </c>
      <c r="Z84" s="191"/>
      <c r="AA84" s="191">
        <f t="shared" si="115"/>
        <v>958250</v>
      </c>
      <c r="AB84" s="191">
        <v>3297</v>
      </c>
      <c r="AC84" s="191"/>
      <c r="AD84" s="191"/>
      <c r="AE84" s="191"/>
      <c r="AF84" s="191"/>
      <c r="AG84" s="191"/>
      <c r="AH84" s="191">
        <f t="shared" si="116"/>
        <v>0</v>
      </c>
      <c r="AI84" s="191"/>
      <c r="AJ84" s="191"/>
      <c r="AK84" s="191"/>
      <c r="AL84" s="191"/>
      <c r="AM84" s="191"/>
      <c r="AN84" s="191"/>
      <c r="AO84" s="191">
        <f t="shared" si="117"/>
        <v>0</v>
      </c>
      <c r="AP84" s="191"/>
      <c r="AQ84" s="191"/>
      <c r="AR84" s="191"/>
      <c r="AS84" s="213"/>
      <c r="AT84" s="191">
        <f t="shared" si="118"/>
        <v>0</v>
      </c>
      <c r="AU84" s="191"/>
      <c r="AV84" s="191">
        <f t="shared" si="119"/>
        <v>0</v>
      </c>
      <c r="AW84" s="191"/>
      <c r="AX84" s="191"/>
      <c r="AY84" s="191"/>
      <c r="AZ84" s="191"/>
      <c r="BA84" s="191"/>
      <c r="BB84" s="191"/>
      <c r="BC84" s="191">
        <f t="shared" si="120"/>
        <v>0</v>
      </c>
      <c r="BD84" s="191"/>
      <c r="BE84" s="191"/>
      <c r="BF84" s="191"/>
      <c r="BG84" s="213"/>
      <c r="BH84" s="191">
        <f t="shared" si="121"/>
        <v>0</v>
      </c>
      <c r="BI84" s="191"/>
      <c r="BJ84" s="191">
        <f t="shared" si="122"/>
        <v>0</v>
      </c>
      <c r="BK84" s="191"/>
      <c r="BL84" s="191"/>
      <c r="BM84" s="191"/>
      <c r="BN84" s="191"/>
      <c r="BO84" s="191"/>
      <c r="BP84" s="191"/>
      <c r="BQ84" s="191">
        <f t="shared" si="123"/>
        <v>0</v>
      </c>
      <c r="BR84" s="191"/>
      <c r="BS84" s="191"/>
      <c r="BT84" s="191"/>
      <c r="BU84" s="191"/>
      <c r="BV84" s="191"/>
      <c r="BW84" s="191"/>
      <c r="BX84" s="191">
        <f t="shared" si="124"/>
        <v>0</v>
      </c>
      <c r="BY84" s="191"/>
      <c r="BZ84" s="191"/>
      <c r="CA84" s="191"/>
      <c r="CB84" s="191">
        <f t="shared" si="125"/>
        <v>0</v>
      </c>
      <c r="CC84" s="191">
        <f t="shared" si="126"/>
        <v>0</v>
      </c>
      <c r="CD84" s="191"/>
      <c r="CE84" s="191">
        <f t="shared" si="127"/>
        <v>0</v>
      </c>
      <c r="CF84" s="213"/>
      <c r="CG84" s="191"/>
      <c r="CH84" s="191"/>
      <c r="CI84" s="191">
        <f t="shared" si="128"/>
        <v>0</v>
      </c>
      <c r="CJ84" s="191">
        <f t="shared" si="129"/>
        <v>0</v>
      </c>
      <c r="CK84" s="191"/>
      <c r="CL84" s="191">
        <f t="shared" si="130"/>
        <v>0</v>
      </c>
      <c r="CM84" s="191"/>
      <c r="CN84" s="191"/>
      <c r="CO84" s="191"/>
      <c r="CP84" s="191">
        <f t="shared" si="131"/>
        <v>0</v>
      </c>
      <c r="CQ84" s="191">
        <f t="shared" si="132"/>
        <v>0</v>
      </c>
      <c r="CR84" s="191"/>
      <c r="CS84" s="191">
        <f t="shared" si="133"/>
        <v>0</v>
      </c>
      <c r="CT84" s="191"/>
      <c r="CU84" s="191"/>
      <c r="CV84" s="191"/>
      <c r="CW84" s="191">
        <f t="shared" si="134"/>
        <v>0</v>
      </c>
      <c r="CX84" s="191">
        <f t="shared" si="135"/>
        <v>0</v>
      </c>
      <c r="CY84" s="191"/>
      <c r="CZ84" s="191">
        <f t="shared" si="136"/>
        <v>0</v>
      </c>
      <c r="DA84" s="213"/>
      <c r="DB84" s="191"/>
      <c r="DC84" s="191"/>
      <c r="DD84" s="191">
        <f t="shared" si="137"/>
        <v>0</v>
      </c>
      <c r="DE84" s="191">
        <f t="shared" si="138"/>
        <v>0</v>
      </c>
      <c r="DF84" s="191"/>
      <c r="DG84" s="191">
        <f t="shared" si="139"/>
        <v>0</v>
      </c>
      <c r="DH84" s="213"/>
      <c r="DI84" s="191"/>
      <c r="DJ84" s="191"/>
      <c r="DK84" s="191">
        <f t="shared" si="140"/>
        <v>0</v>
      </c>
      <c r="DL84" s="191">
        <f t="shared" si="141"/>
        <v>0</v>
      </c>
      <c r="DM84" s="191"/>
      <c r="DN84" s="191">
        <f t="shared" si="142"/>
        <v>0</v>
      </c>
      <c r="DO84" s="191"/>
      <c r="DP84" s="191"/>
      <c r="DQ84" s="191"/>
      <c r="DR84" s="191">
        <f t="shared" si="143"/>
        <v>0</v>
      </c>
      <c r="DS84" s="191">
        <f t="shared" si="144"/>
        <v>0</v>
      </c>
      <c r="DT84" s="191"/>
      <c r="DU84" s="191">
        <f t="shared" si="145"/>
        <v>0</v>
      </c>
      <c r="DV84" s="213"/>
      <c r="DW84" s="191"/>
      <c r="DX84" s="191"/>
      <c r="DY84" s="191">
        <f t="shared" si="146"/>
        <v>0</v>
      </c>
      <c r="DZ84" s="191">
        <f t="shared" si="147"/>
        <v>0</v>
      </c>
      <c r="EA84" s="191"/>
      <c r="EB84" s="191">
        <f t="shared" si="148"/>
        <v>0</v>
      </c>
      <c r="EC84" s="213"/>
      <c r="ED84" s="191"/>
      <c r="EE84" s="191"/>
      <c r="EF84" s="191"/>
      <c r="EG84" s="191"/>
      <c r="EH84" s="191"/>
      <c r="EI84" s="191">
        <f t="shared" si="149"/>
        <v>0</v>
      </c>
      <c r="EJ84" s="191"/>
      <c r="EK84" s="191"/>
      <c r="EL84" s="191"/>
      <c r="EM84" s="191"/>
      <c r="EN84" s="191"/>
      <c r="EO84" s="191"/>
      <c r="EP84" s="191">
        <f t="shared" si="150"/>
        <v>0</v>
      </c>
      <c r="EQ84" s="191"/>
      <c r="ER84" s="191"/>
      <c r="ES84" s="191"/>
      <c r="ET84" s="191"/>
      <c r="EU84" s="191"/>
      <c r="EV84" s="191"/>
      <c r="EW84" s="191">
        <f t="shared" si="151"/>
        <v>0</v>
      </c>
      <c r="EX84" s="191"/>
      <c r="EY84" s="191"/>
      <c r="EZ84" s="191"/>
      <c r="FA84" s="191"/>
      <c r="FB84" s="191"/>
      <c r="FC84" s="191"/>
      <c r="FD84" s="191">
        <f t="shared" si="152"/>
        <v>0</v>
      </c>
      <c r="FE84" s="191"/>
      <c r="FF84" s="191"/>
      <c r="FG84" s="191"/>
      <c r="FH84" s="191"/>
      <c r="FI84" s="191"/>
      <c r="FJ84" s="191"/>
      <c r="FK84" s="191">
        <f t="shared" si="153"/>
        <v>0</v>
      </c>
      <c r="FL84" s="191"/>
      <c r="FM84" s="191"/>
      <c r="FN84" s="191"/>
      <c r="FO84" s="191"/>
      <c r="FP84" s="191"/>
      <c r="FQ84" s="191"/>
      <c r="FR84" s="191">
        <f t="shared" si="154"/>
        <v>0</v>
      </c>
      <c r="FS84" s="191"/>
      <c r="FT84" s="191"/>
      <c r="FU84" s="191"/>
      <c r="FV84" s="191"/>
      <c r="FW84" s="191"/>
      <c r="FX84" s="191"/>
      <c r="FY84" s="191">
        <f t="shared" si="155"/>
        <v>0</v>
      </c>
      <c r="FZ84" s="191"/>
      <c r="GA84" s="191"/>
      <c r="GB84" s="191"/>
      <c r="GC84" s="191"/>
      <c r="GD84" s="191"/>
      <c r="GE84" s="191"/>
      <c r="GF84" s="191">
        <f t="shared" si="156"/>
        <v>0</v>
      </c>
      <c r="GG84" s="191"/>
      <c r="GH84" s="191"/>
      <c r="GI84" s="191"/>
      <c r="GJ84" s="191"/>
      <c r="GK84" s="191"/>
      <c r="GL84" s="191"/>
      <c r="GM84" s="191">
        <f t="shared" si="157"/>
        <v>0</v>
      </c>
      <c r="GN84" s="191"/>
      <c r="GO84" s="191"/>
      <c r="GP84" s="191"/>
      <c r="GQ84" s="191"/>
      <c r="GR84" s="191"/>
      <c r="GS84" s="191"/>
      <c r="GT84" s="191">
        <f t="shared" si="158"/>
        <v>0</v>
      </c>
      <c r="GU84" s="191"/>
      <c r="GV84" s="191"/>
      <c r="GW84" s="191"/>
      <c r="GX84" s="191"/>
      <c r="GY84" s="191"/>
      <c r="GZ84" s="191"/>
      <c r="HA84" s="191">
        <f t="shared" si="159"/>
        <v>0</v>
      </c>
      <c r="HB84" s="191"/>
      <c r="HC84" s="191"/>
      <c r="HD84" s="191"/>
      <c r="HE84" s="191">
        <f t="shared" si="160"/>
        <v>0</v>
      </c>
      <c r="HF84" s="191">
        <f t="shared" si="161"/>
        <v>0</v>
      </c>
      <c r="HG84" s="191"/>
      <c r="HH84" s="191">
        <f t="shared" si="162"/>
        <v>0</v>
      </c>
      <c r="HI84" s="213"/>
      <c r="HJ84" s="191"/>
      <c r="HK84" s="191"/>
      <c r="HL84" s="191"/>
      <c r="HM84" s="191"/>
      <c r="HN84" s="191"/>
      <c r="HO84" s="191">
        <f t="shared" si="163"/>
        <v>0</v>
      </c>
      <c r="HP84" s="191"/>
      <c r="HQ84" s="191"/>
      <c r="HR84" s="191"/>
      <c r="HS84" s="191"/>
      <c r="HT84" s="191"/>
      <c r="HU84" s="191"/>
      <c r="HV84" s="191">
        <f t="shared" si="164"/>
        <v>0</v>
      </c>
      <c r="HW84" s="191"/>
      <c r="HX84" s="191"/>
      <c r="HY84" s="191"/>
      <c r="HZ84" s="191"/>
      <c r="IA84" s="191">
        <f t="shared" si="165"/>
        <v>0</v>
      </c>
      <c r="IB84" s="191"/>
      <c r="IC84" s="191">
        <f t="shared" si="166"/>
        <v>0</v>
      </c>
      <c r="ID84" s="191"/>
      <c r="IE84" s="191"/>
      <c r="IF84" s="191"/>
      <c r="IG84" s="191"/>
      <c r="IH84" s="191">
        <f t="shared" si="167"/>
        <v>0</v>
      </c>
      <c r="II84" s="191"/>
      <c r="IJ84" s="191">
        <f t="shared" si="168"/>
        <v>0</v>
      </c>
      <c r="IK84" s="191"/>
      <c r="IL84" s="191"/>
      <c r="IM84" s="191"/>
      <c r="IN84" s="213"/>
      <c r="IO84" s="191"/>
      <c r="IP84" s="191"/>
      <c r="IQ84" s="191">
        <f t="shared" si="169"/>
        <v>0</v>
      </c>
      <c r="IR84" s="213"/>
      <c r="IS84" s="191"/>
      <c r="IT84" s="191"/>
      <c r="IU84" s="191"/>
      <c r="IV84" s="191">
        <f t="shared" si="170"/>
        <v>0</v>
      </c>
      <c r="IW84" s="191"/>
      <c r="IX84" s="191">
        <f t="shared" si="171"/>
        <v>0</v>
      </c>
      <c r="IY84" s="191"/>
      <c r="IZ84" s="191"/>
      <c r="JA84" s="191"/>
      <c r="JB84" s="191"/>
      <c r="JC84" s="191"/>
      <c r="JD84" s="191"/>
      <c r="JE84" s="191">
        <f t="shared" si="172"/>
        <v>0</v>
      </c>
      <c r="JF84" s="191"/>
      <c r="JG84" s="191"/>
      <c r="JH84" s="191"/>
      <c r="JI84" s="191"/>
      <c r="JJ84" s="191"/>
      <c r="JK84" s="191"/>
      <c r="JL84" s="191">
        <f t="shared" si="173"/>
        <v>0</v>
      </c>
      <c r="JM84" s="191"/>
      <c r="JN84" s="191"/>
      <c r="JO84" s="191"/>
      <c r="JP84" s="191"/>
      <c r="JQ84" s="191"/>
      <c r="JR84" s="191"/>
      <c r="JS84" s="191">
        <f t="shared" si="174"/>
        <v>0</v>
      </c>
      <c r="JT84" s="191"/>
      <c r="JU84" s="191"/>
      <c r="JV84" s="191"/>
      <c r="JW84" s="191"/>
      <c r="JX84" s="191"/>
      <c r="JY84" s="191"/>
      <c r="JZ84" s="191">
        <f t="shared" si="175"/>
        <v>0</v>
      </c>
      <c r="KA84" s="191"/>
      <c r="KB84" s="191"/>
      <c r="KC84" s="191"/>
      <c r="KD84" s="191"/>
      <c r="KE84" s="191"/>
      <c r="KF84" s="191"/>
      <c r="KG84" s="191">
        <f t="shared" si="176"/>
        <v>0</v>
      </c>
      <c r="KH84" s="191"/>
      <c r="KI84" s="191"/>
      <c r="KJ84" s="191"/>
      <c r="KK84" s="191"/>
      <c r="KL84" s="191"/>
      <c r="KM84" s="191"/>
      <c r="KN84" s="191">
        <f t="shared" si="177"/>
        <v>0</v>
      </c>
      <c r="KO84" s="191"/>
      <c r="KP84" s="191"/>
      <c r="KQ84" s="191"/>
      <c r="KR84" s="191"/>
      <c r="KS84" s="191"/>
      <c r="KT84" s="191"/>
      <c r="KU84" s="191">
        <f t="shared" si="178"/>
        <v>0</v>
      </c>
      <c r="KV84" s="191"/>
      <c r="KW84" s="191"/>
      <c r="KX84" s="191"/>
      <c r="KY84" s="191"/>
      <c r="KZ84" s="191"/>
      <c r="LA84" s="191"/>
      <c r="LB84" s="191">
        <f t="shared" si="179"/>
        <v>0</v>
      </c>
      <c r="LC84" s="191"/>
      <c r="LD84" s="191"/>
      <c r="LE84" s="191"/>
      <c r="LF84" s="191"/>
      <c r="LG84" s="191"/>
      <c r="LH84" s="191"/>
      <c r="LI84" s="191">
        <f t="shared" si="180"/>
        <v>0</v>
      </c>
      <c r="LJ84" s="191"/>
      <c r="LK84" s="191"/>
      <c r="LL84" s="191"/>
      <c r="LM84" s="191"/>
      <c r="LN84" s="191"/>
      <c r="LO84" s="191"/>
      <c r="LP84" s="191">
        <f t="shared" si="181"/>
        <v>0</v>
      </c>
      <c r="LQ84" s="191"/>
      <c r="LR84" s="191"/>
      <c r="LS84" s="191"/>
      <c r="LT84" s="191"/>
      <c r="LU84" s="191"/>
      <c r="LV84" s="191"/>
      <c r="LW84" s="191">
        <f t="shared" si="182"/>
        <v>0</v>
      </c>
      <c r="LX84" s="191"/>
      <c r="LY84" s="191"/>
      <c r="LZ84" s="191"/>
      <c r="MA84" s="191"/>
      <c r="MB84" s="191"/>
      <c r="MC84" s="191"/>
      <c r="MD84" s="191">
        <f t="shared" si="183"/>
        <v>0</v>
      </c>
      <c r="ME84" s="191"/>
      <c r="MF84" s="191"/>
      <c r="MG84" s="191"/>
      <c r="MH84" s="191"/>
      <c r="MI84" s="191"/>
      <c r="MJ84" s="191"/>
      <c r="MK84" s="191">
        <f t="shared" si="184"/>
        <v>0</v>
      </c>
      <c r="ML84" s="191"/>
      <c r="MM84" s="191"/>
      <c r="MN84" s="191"/>
      <c r="MO84" s="191"/>
      <c r="MP84" s="191"/>
      <c r="MQ84" s="191"/>
      <c r="MR84" s="191">
        <f t="shared" si="185"/>
        <v>0</v>
      </c>
      <c r="MS84" s="191"/>
      <c r="MT84" s="191"/>
      <c r="MU84" s="191"/>
      <c r="MV84" s="191"/>
      <c r="MW84" s="191"/>
      <c r="MX84" s="191"/>
      <c r="MY84" s="191">
        <f t="shared" si="186"/>
        <v>0</v>
      </c>
      <c r="MZ84" s="191"/>
      <c r="NA84" s="191"/>
      <c r="NB84" s="191"/>
      <c r="NC84" s="191"/>
      <c r="ND84" s="190">
        <f t="shared" si="55"/>
        <v>2746840.3839999996</v>
      </c>
      <c r="NE84" s="190">
        <f t="shared" si="108"/>
        <v>0</v>
      </c>
      <c r="NF84" s="190">
        <f t="shared" si="108"/>
        <v>2746840.3839999996</v>
      </c>
      <c r="NG84" s="9"/>
    </row>
    <row r="85" spans="1:371" ht="18" customHeight="1">
      <c r="A85" s="200">
        <v>14</v>
      </c>
      <c r="B85" s="191" t="s">
        <v>1911</v>
      </c>
      <c r="C85" s="191"/>
      <c r="D85" s="191"/>
      <c r="E85" s="191"/>
      <c r="F85" s="191"/>
      <c r="G85" s="191"/>
      <c r="H85" s="191"/>
      <c r="I85" s="191"/>
      <c r="J85" s="191">
        <f t="shared" si="187"/>
        <v>0</v>
      </c>
      <c r="K85" s="201">
        <f t="shared" si="109"/>
        <v>0</v>
      </c>
      <c r="L85" s="191"/>
      <c r="M85" s="201">
        <f t="shared" si="110"/>
        <v>0</v>
      </c>
      <c r="N85" s="191"/>
      <c r="O85" s="191"/>
      <c r="P85" s="191"/>
      <c r="Q85" s="213">
        <v>258</v>
      </c>
      <c r="R85" s="191">
        <f t="shared" si="112"/>
        <v>77400</v>
      </c>
      <c r="S85" s="191"/>
      <c r="T85" s="191">
        <f t="shared" si="113"/>
        <v>77400</v>
      </c>
      <c r="U85" s="191">
        <v>224</v>
      </c>
      <c r="V85" s="191"/>
      <c r="W85" s="191"/>
      <c r="X85" s="191">
        <f t="shared" si="188"/>
        <v>0</v>
      </c>
      <c r="Y85" s="191">
        <f t="shared" si="114"/>
        <v>0</v>
      </c>
      <c r="Z85" s="191"/>
      <c r="AA85" s="191">
        <f t="shared" si="115"/>
        <v>0</v>
      </c>
      <c r="AB85" s="191"/>
      <c r="AC85" s="191"/>
      <c r="AD85" s="191"/>
      <c r="AE85" s="191"/>
      <c r="AF85" s="191"/>
      <c r="AG85" s="191"/>
      <c r="AH85" s="191">
        <f t="shared" si="116"/>
        <v>0</v>
      </c>
      <c r="AI85" s="191"/>
      <c r="AJ85" s="191"/>
      <c r="AK85" s="191"/>
      <c r="AL85" s="191"/>
      <c r="AM85" s="191"/>
      <c r="AN85" s="191"/>
      <c r="AO85" s="191">
        <f t="shared" si="117"/>
        <v>0</v>
      </c>
      <c r="AP85" s="191"/>
      <c r="AQ85" s="191"/>
      <c r="AR85" s="191"/>
      <c r="AS85" s="213">
        <v>224</v>
      </c>
      <c r="AT85" s="191">
        <f t="shared" si="118"/>
        <v>44800</v>
      </c>
      <c r="AU85" s="191"/>
      <c r="AV85" s="191">
        <f t="shared" si="119"/>
        <v>44800</v>
      </c>
      <c r="AW85" s="191"/>
      <c r="AX85" s="191"/>
      <c r="AY85" s="191"/>
      <c r="AZ85" s="191"/>
      <c r="BA85" s="191"/>
      <c r="BB85" s="191"/>
      <c r="BC85" s="191">
        <f t="shared" si="120"/>
        <v>0</v>
      </c>
      <c r="BD85" s="191"/>
      <c r="BE85" s="191"/>
      <c r="BF85" s="191"/>
      <c r="BG85" s="213">
        <v>224</v>
      </c>
      <c r="BH85" s="191">
        <f t="shared" si="121"/>
        <v>67200</v>
      </c>
      <c r="BI85" s="191"/>
      <c r="BJ85" s="191">
        <f t="shared" si="122"/>
        <v>67200</v>
      </c>
      <c r="BK85" s="191"/>
      <c r="BL85" s="191"/>
      <c r="BM85" s="191"/>
      <c r="BN85" s="191"/>
      <c r="BO85" s="191"/>
      <c r="BP85" s="191"/>
      <c r="BQ85" s="191">
        <f t="shared" si="123"/>
        <v>0</v>
      </c>
      <c r="BR85" s="191"/>
      <c r="BS85" s="191"/>
      <c r="BT85" s="191"/>
      <c r="BU85" s="191"/>
      <c r="BV85" s="191"/>
      <c r="BW85" s="191"/>
      <c r="BX85" s="191">
        <f t="shared" si="124"/>
        <v>0</v>
      </c>
      <c r="BY85" s="191"/>
      <c r="BZ85" s="191"/>
      <c r="CA85" s="191"/>
      <c r="CB85" s="191">
        <v>221</v>
      </c>
      <c r="CC85" s="191">
        <f t="shared" si="126"/>
        <v>44200</v>
      </c>
      <c r="CD85" s="191"/>
      <c r="CE85" s="191">
        <f t="shared" si="127"/>
        <v>44200</v>
      </c>
      <c r="CF85" s="213">
        <v>224</v>
      </c>
      <c r="CG85" s="191"/>
      <c r="CH85" s="191"/>
      <c r="CI85" s="191">
        <v>221</v>
      </c>
      <c r="CJ85" s="191">
        <f t="shared" si="129"/>
        <v>44200</v>
      </c>
      <c r="CK85" s="191"/>
      <c r="CL85" s="191">
        <f t="shared" si="130"/>
        <v>44200</v>
      </c>
      <c r="CM85" s="191"/>
      <c r="CN85" s="191"/>
      <c r="CO85" s="191"/>
      <c r="CP85" s="191">
        <v>221</v>
      </c>
      <c r="CQ85" s="191">
        <f t="shared" si="132"/>
        <v>99450</v>
      </c>
      <c r="CR85" s="191"/>
      <c r="CS85" s="191">
        <f t="shared" si="133"/>
        <v>99450</v>
      </c>
      <c r="CT85" s="191"/>
      <c r="CU85" s="191"/>
      <c r="CV85" s="191"/>
      <c r="CW85" s="191">
        <v>306</v>
      </c>
      <c r="CX85" s="191">
        <f t="shared" si="135"/>
        <v>45900</v>
      </c>
      <c r="CY85" s="191"/>
      <c r="CZ85" s="191">
        <f t="shared" si="136"/>
        <v>45900</v>
      </c>
      <c r="DA85" s="213">
        <v>224</v>
      </c>
      <c r="DB85" s="191"/>
      <c r="DC85" s="191"/>
      <c r="DD85" s="191">
        <v>7</v>
      </c>
      <c r="DE85" s="191">
        <f t="shared" si="138"/>
        <v>1050</v>
      </c>
      <c r="DF85" s="191"/>
      <c r="DG85" s="191">
        <f t="shared" si="139"/>
        <v>1050</v>
      </c>
      <c r="DH85" s="213">
        <v>224</v>
      </c>
      <c r="DI85" s="191"/>
      <c r="DJ85" s="191"/>
      <c r="DK85" s="191">
        <v>7</v>
      </c>
      <c r="DL85" s="191">
        <f t="shared" si="141"/>
        <v>3500</v>
      </c>
      <c r="DM85" s="191"/>
      <c r="DN85" s="191">
        <f t="shared" si="142"/>
        <v>3500</v>
      </c>
      <c r="DO85" s="191"/>
      <c r="DP85" s="191"/>
      <c r="DQ85" s="191"/>
      <c r="DR85" s="191">
        <v>43</v>
      </c>
      <c r="DS85" s="191">
        <f t="shared" si="144"/>
        <v>43000</v>
      </c>
      <c r="DT85" s="191"/>
      <c r="DU85" s="191">
        <f t="shared" si="145"/>
        <v>43000</v>
      </c>
      <c r="DV85" s="213">
        <v>224</v>
      </c>
      <c r="DW85" s="191"/>
      <c r="DX85" s="191"/>
      <c r="DY85" s="191">
        <v>114</v>
      </c>
      <c r="DZ85" s="191">
        <f t="shared" si="147"/>
        <v>11400</v>
      </c>
      <c r="EA85" s="191"/>
      <c r="EB85" s="191">
        <f t="shared" si="148"/>
        <v>11400</v>
      </c>
      <c r="EC85" s="213">
        <v>224</v>
      </c>
      <c r="ED85" s="191"/>
      <c r="EE85" s="191"/>
      <c r="EF85" s="191"/>
      <c r="EG85" s="191"/>
      <c r="EH85" s="191"/>
      <c r="EI85" s="191">
        <f t="shared" si="149"/>
        <v>0</v>
      </c>
      <c r="EJ85" s="191"/>
      <c r="EK85" s="191"/>
      <c r="EL85" s="191"/>
      <c r="EM85" s="191"/>
      <c r="EN85" s="191"/>
      <c r="EO85" s="191"/>
      <c r="EP85" s="191">
        <f t="shared" si="150"/>
        <v>0</v>
      </c>
      <c r="EQ85" s="191"/>
      <c r="ER85" s="191"/>
      <c r="ES85" s="191"/>
      <c r="ET85" s="191"/>
      <c r="EU85" s="191"/>
      <c r="EV85" s="191"/>
      <c r="EW85" s="191">
        <f t="shared" si="151"/>
        <v>0</v>
      </c>
      <c r="EX85" s="191"/>
      <c r="EY85" s="191"/>
      <c r="EZ85" s="191"/>
      <c r="FA85" s="191"/>
      <c r="FB85" s="191"/>
      <c r="FC85" s="191"/>
      <c r="FD85" s="191">
        <f t="shared" si="152"/>
        <v>0</v>
      </c>
      <c r="FE85" s="191"/>
      <c r="FF85" s="191"/>
      <c r="FG85" s="191"/>
      <c r="FH85" s="191"/>
      <c r="FI85" s="191"/>
      <c r="FJ85" s="191"/>
      <c r="FK85" s="191">
        <f t="shared" si="153"/>
        <v>0</v>
      </c>
      <c r="FL85" s="191"/>
      <c r="FM85" s="191"/>
      <c r="FN85" s="191"/>
      <c r="FO85" s="191"/>
      <c r="FP85" s="191"/>
      <c r="FQ85" s="191"/>
      <c r="FR85" s="191">
        <f t="shared" si="154"/>
        <v>0</v>
      </c>
      <c r="FS85" s="191"/>
      <c r="FT85" s="191"/>
      <c r="FU85" s="191"/>
      <c r="FV85" s="191"/>
      <c r="FW85" s="191"/>
      <c r="FX85" s="191"/>
      <c r="FY85" s="191">
        <f t="shared" si="155"/>
        <v>0</v>
      </c>
      <c r="FZ85" s="191"/>
      <c r="GA85" s="191"/>
      <c r="GB85" s="191"/>
      <c r="GC85" s="191"/>
      <c r="GD85" s="191"/>
      <c r="GE85" s="191"/>
      <c r="GF85" s="191">
        <f t="shared" si="156"/>
        <v>0</v>
      </c>
      <c r="GG85" s="191"/>
      <c r="GH85" s="191"/>
      <c r="GI85" s="191"/>
      <c r="GJ85" s="191"/>
      <c r="GK85" s="191"/>
      <c r="GL85" s="191"/>
      <c r="GM85" s="191">
        <f t="shared" si="157"/>
        <v>0</v>
      </c>
      <c r="GN85" s="191"/>
      <c r="GO85" s="191"/>
      <c r="GP85" s="191"/>
      <c r="GQ85" s="191"/>
      <c r="GR85" s="191"/>
      <c r="GS85" s="191"/>
      <c r="GT85" s="191">
        <f t="shared" si="158"/>
        <v>0</v>
      </c>
      <c r="GU85" s="191"/>
      <c r="GV85" s="191"/>
      <c r="GW85" s="191"/>
      <c r="GX85" s="191"/>
      <c r="GY85" s="191"/>
      <c r="GZ85" s="191"/>
      <c r="HA85" s="191">
        <f t="shared" si="159"/>
        <v>0</v>
      </c>
      <c r="HB85" s="191"/>
      <c r="HC85" s="191"/>
      <c r="HD85" s="191"/>
      <c r="HE85" s="191">
        <v>223</v>
      </c>
      <c r="HF85" s="191">
        <f t="shared" si="161"/>
        <v>1739400</v>
      </c>
      <c r="HG85" s="191"/>
      <c r="HH85" s="191">
        <f t="shared" si="162"/>
        <v>1739400</v>
      </c>
      <c r="HI85" s="213">
        <v>224</v>
      </c>
      <c r="HJ85" s="191"/>
      <c r="HK85" s="191"/>
      <c r="HL85" s="191"/>
      <c r="HM85" s="191"/>
      <c r="HN85" s="191"/>
      <c r="HO85" s="191">
        <f t="shared" si="163"/>
        <v>0</v>
      </c>
      <c r="HP85" s="191"/>
      <c r="HQ85" s="191"/>
      <c r="HR85" s="191"/>
      <c r="HS85" s="191"/>
      <c r="HT85" s="191"/>
      <c r="HU85" s="191"/>
      <c r="HV85" s="191">
        <f t="shared" si="164"/>
        <v>0</v>
      </c>
      <c r="HW85" s="191"/>
      <c r="HX85" s="191"/>
      <c r="HY85" s="191"/>
      <c r="HZ85" s="191">
        <v>4</v>
      </c>
      <c r="IA85" s="191">
        <f t="shared" si="165"/>
        <v>20000</v>
      </c>
      <c r="IB85" s="191"/>
      <c r="IC85" s="191">
        <f t="shared" si="166"/>
        <v>20000</v>
      </c>
      <c r="ID85" s="191"/>
      <c r="IE85" s="191"/>
      <c r="IF85" s="191"/>
      <c r="IG85" s="191">
        <v>10</v>
      </c>
      <c r="IH85" s="191">
        <f t="shared" si="167"/>
        <v>600000</v>
      </c>
      <c r="II85" s="191"/>
      <c r="IJ85" s="191">
        <f t="shared" si="168"/>
        <v>600000</v>
      </c>
      <c r="IK85" s="191"/>
      <c r="IL85" s="191"/>
      <c r="IM85" s="191"/>
      <c r="IN85" s="213"/>
      <c r="IO85" s="191"/>
      <c r="IP85" s="191"/>
      <c r="IQ85" s="191">
        <f t="shared" si="169"/>
        <v>0</v>
      </c>
      <c r="IR85" s="213">
        <v>224</v>
      </c>
      <c r="IS85" s="191"/>
      <c r="IT85" s="191"/>
      <c r="IU85" s="191">
        <v>1</v>
      </c>
      <c r="IV85" s="191">
        <f t="shared" si="170"/>
        <v>3500</v>
      </c>
      <c r="IW85" s="191"/>
      <c r="IX85" s="191">
        <f t="shared" si="171"/>
        <v>3500</v>
      </c>
      <c r="IY85" s="191"/>
      <c r="IZ85" s="191"/>
      <c r="JA85" s="191"/>
      <c r="JB85" s="191"/>
      <c r="JC85" s="191"/>
      <c r="JD85" s="191"/>
      <c r="JE85" s="191">
        <f t="shared" si="172"/>
        <v>0</v>
      </c>
      <c r="JF85" s="191"/>
      <c r="JG85" s="191"/>
      <c r="JH85" s="191"/>
      <c r="JI85" s="191"/>
      <c r="JJ85" s="191"/>
      <c r="JK85" s="191"/>
      <c r="JL85" s="191">
        <f t="shared" si="173"/>
        <v>0</v>
      </c>
      <c r="JM85" s="191"/>
      <c r="JN85" s="191"/>
      <c r="JO85" s="191"/>
      <c r="JP85" s="191"/>
      <c r="JQ85" s="191"/>
      <c r="JR85" s="191"/>
      <c r="JS85" s="191">
        <f t="shared" si="174"/>
        <v>0</v>
      </c>
      <c r="JT85" s="191"/>
      <c r="JU85" s="191"/>
      <c r="JV85" s="191"/>
      <c r="JW85" s="191"/>
      <c r="JX85" s="191"/>
      <c r="JY85" s="191"/>
      <c r="JZ85" s="191">
        <f t="shared" si="175"/>
        <v>0</v>
      </c>
      <c r="KA85" s="191"/>
      <c r="KB85" s="191"/>
      <c r="KC85" s="191"/>
      <c r="KD85" s="191"/>
      <c r="KE85" s="191"/>
      <c r="KF85" s="191"/>
      <c r="KG85" s="191">
        <f t="shared" si="176"/>
        <v>0</v>
      </c>
      <c r="KH85" s="191"/>
      <c r="KI85" s="191"/>
      <c r="KJ85" s="191"/>
      <c r="KK85" s="191"/>
      <c r="KL85" s="191"/>
      <c r="KM85" s="191"/>
      <c r="KN85" s="191">
        <f t="shared" si="177"/>
        <v>0</v>
      </c>
      <c r="KO85" s="191"/>
      <c r="KP85" s="191"/>
      <c r="KQ85" s="191"/>
      <c r="KR85" s="191"/>
      <c r="KS85" s="191"/>
      <c r="KT85" s="191"/>
      <c r="KU85" s="191">
        <f t="shared" si="178"/>
        <v>0</v>
      </c>
      <c r="KV85" s="191"/>
      <c r="KW85" s="191"/>
      <c r="KX85" s="191"/>
      <c r="KY85" s="191"/>
      <c r="KZ85" s="191"/>
      <c r="LA85" s="191"/>
      <c r="LB85" s="191">
        <f t="shared" si="179"/>
        <v>0</v>
      </c>
      <c r="LC85" s="191"/>
      <c r="LD85" s="191"/>
      <c r="LE85" s="191"/>
      <c r="LF85" s="191"/>
      <c r="LG85" s="191"/>
      <c r="LH85" s="191"/>
      <c r="LI85" s="191">
        <f t="shared" si="180"/>
        <v>0</v>
      </c>
      <c r="LJ85" s="191"/>
      <c r="LK85" s="191"/>
      <c r="LL85" s="191"/>
      <c r="LM85" s="191"/>
      <c r="LN85" s="191"/>
      <c r="LO85" s="191"/>
      <c r="LP85" s="191">
        <f t="shared" si="181"/>
        <v>0</v>
      </c>
      <c r="LQ85" s="191"/>
      <c r="LR85" s="191"/>
      <c r="LS85" s="191"/>
      <c r="LT85" s="191"/>
      <c r="LU85" s="191"/>
      <c r="LV85" s="191"/>
      <c r="LW85" s="191">
        <f t="shared" si="182"/>
        <v>0</v>
      </c>
      <c r="LX85" s="191"/>
      <c r="LY85" s="191"/>
      <c r="LZ85" s="191"/>
      <c r="MA85" s="191"/>
      <c r="MB85" s="191"/>
      <c r="MC85" s="191"/>
      <c r="MD85" s="191">
        <f t="shared" si="183"/>
        <v>0</v>
      </c>
      <c r="ME85" s="191"/>
      <c r="MF85" s="191"/>
      <c r="MG85" s="191"/>
      <c r="MH85" s="191"/>
      <c r="MI85" s="191"/>
      <c r="MJ85" s="191"/>
      <c r="MK85" s="191">
        <f t="shared" si="184"/>
        <v>0</v>
      </c>
      <c r="ML85" s="191"/>
      <c r="MM85" s="191"/>
      <c r="MN85" s="191"/>
      <c r="MO85" s="191"/>
      <c r="MP85" s="191"/>
      <c r="MQ85" s="191"/>
      <c r="MR85" s="191">
        <f t="shared" si="185"/>
        <v>0</v>
      </c>
      <c r="MS85" s="191"/>
      <c r="MT85" s="191"/>
      <c r="MU85" s="191"/>
      <c r="MV85" s="191"/>
      <c r="MW85" s="191"/>
      <c r="MX85" s="191"/>
      <c r="MY85" s="191">
        <f t="shared" si="186"/>
        <v>0</v>
      </c>
      <c r="MZ85" s="191"/>
      <c r="NA85" s="191"/>
      <c r="NB85" s="191"/>
      <c r="NC85" s="191"/>
      <c r="ND85" s="190">
        <f t="shared" si="55"/>
        <v>2845000</v>
      </c>
      <c r="NE85" s="190">
        <f t="shared" si="108"/>
        <v>0</v>
      </c>
      <c r="NF85" s="190">
        <f t="shared" si="108"/>
        <v>2845000</v>
      </c>
      <c r="NG85" s="9"/>
    </row>
    <row r="86" spans="1:371" ht="18" customHeight="1">
      <c r="A86" s="200">
        <v>15</v>
      </c>
      <c r="B86" s="191" t="s">
        <v>1912</v>
      </c>
      <c r="C86" s="191"/>
      <c r="D86" s="191"/>
      <c r="E86" s="191"/>
      <c r="F86" s="191"/>
      <c r="G86" s="191"/>
      <c r="H86" s="191"/>
      <c r="I86" s="191"/>
      <c r="J86" s="191">
        <v>2366</v>
      </c>
      <c r="K86" s="201">
        <f t="shared" si="109"/>
        <v>1392041.0685999999</v>
      </c>
      <c r="L86" s="191"/>
      <c r="M86" s="201">
        <f t="shared" si="110"/>
        <v>1392041.0685999999</v>
      </c>
      <c r="N86" s="191">
        <v>2566</v>
      </c>
      <c r="O86" s="191"/>
      <c r="P86" s="191"/>
      <c r="Q86" s="213">
        <v>140</v>
      </c>
      <c r="R86" s="191">
        <f t="shared" si="112"/>
        <v>42000</v>
      </c>
      <c r="S86" s="191"/>
      <c r="T86" s="191">
        <f t="shared" si="113"/>
        <v>42000</v>
      </c>
      <c r="U86" s="191">
        <v>121</v>
      </c>
      <c r="V86" s="191"/>
      <c r="W86" s="191"/>
      <c r="X86" s="191">
        <v>2983</v>
      </c>
      <c r="Y86" s="191">
        <f t="shared" si="114"/>
        <v>745750</v>
      </c>
      <c r="Z86" s="191"/>
      <c r="AA86" s="191">
        <f t="shared" si="115"/>
        <v>745750</v>
      </c>
      <c r="AB86" s="191">
        <v>2566</v>
      </c>
      <c r="AC86" s="191"/>
      <c r="AD86" s="191"/>
      <c r="AE86" s="191"/>
      <c r="AF86" s="191"/>
      <c r="AG86" s="191"/>
      <c r="AH86" s="191">
        <f t="shared" si="116"/>
        <v>0</v>
      </c>
      <c r="AI86" s="191"/>
      <c r="AJ86" s="191"/>
      <c r="AK86" s="191"/>
      <c r="AL86" s="191"/>
      <c r="AM86" s="191"/>
      <c r="AN86" s="191"/>
      <c r="AO86" s="191">
        <f t="shared" si="117"/>
        <v>0</v>
      </c>
      <c r="AP86" s="191"/>
      <c r="AQ86" s="191"/>
      <c r="AR86" s="191"/>
      <c r="AS86" s="213">
        <v>121</v>
      </c>
      <c r="AT86" s="191">
        <f t="shared" si="118"/>
        <v>24200</v>
      </c>
      <c r="AU86" s="191"/>
      <c r="AV86" s="191">
        <f t="shared" si="119"/>
        <v>24200</v>
      </c>
      <c r="AW86" s="191"/>
      <c r="AX86" s="191"/>
      <c r="AY86" s="191"/>
      <c r="AZ86" s="191"/>
      <c r="BA86" s="191"/>
      <c r="BB86" s="191"/>
      <c r="BC86" s="191">
        <f t="shared" si="120"/>
        <v>0</v>
      </c>
      <c r="BD86" s="191"/>
      <c r="BE86" s="191"/>
      <c r="BF86" s="191"/>
      <c r="BG86" s="213">
        <v>121</v>
      </c>
      <c r="BH86" s="191">
        <f t="shared" si="121"/>
        <v>36300</v>
      </c>
      <c r="BI86" s="191"/>
      <c r="BJ86" s="191">
        <f t="shared" si="122"/>
        <v>36300</v>
      </c>
      <c r="BK86" s="191"/>
      <c r="BL86" s="191"/>
      <c r="BM86" s="191"/>
      <c r="BN86" s="191"/>
      <c r="BO86" s="191"/>
      <c r="BP86" s="191"/>
      <c r="BQ86" s="191">
        <f t="shared" si="123"/>
        <v>0</v>
      </c>
      <c r="BR86" s="191"/>
      <c r="BS86" s="191"/>
      <c r="BT86" s="191"/>
      <c r="BU86" s="191"/>
      <c r="BV86" s="191"/>
      <c r="BW86" s="191"/>
      <c r="BX86" s="191">
        <f t="shared" si="124"/>
        <v>0</v>
      </c>
      <c r="BY86" s="191"/>
      <c r="BZ86" s="191"/>
      <c r="CA86" s="191"/>
      <c r="CB86" s="191">
        <v>120</v>
      </c>
      <c r="CC86" s="191">
        <f t="shared" si="126"/>
        <v>24000</v>
      </c>
      <c r="CD86" s="191"/>
      <c r="CE86" s="191">
        <f t="shared" si="127"/>
        <v>24000</v>
      </c>
      <c r="CF86" s="213">
        <v>121</v>
      </c>
      <c r="CG86" s="191"/>
      <c r="CH86" s="191"/>
      <c r="CI86" s="191">
        <v>120</v>
      </c>
      <c r="CJ86" s="191">
        <f t="shared" si="129"/>
        <v>24000</v>
      </c>
      <c r="CK86" s="191"/>
      <c r="CL86" s="191">
        <f t="shared" si="130"/>
        <v>24000</v>
      </c>
      <c r="CM86" s="191"/>
      <c r="CN86" s="191"/>
      <c r="CO86" s="191"/>
      <c r="CP86" s="191">
        <v>120</v>
      </c>
      <c r="CQ86" s="191">
        <f t="shared" si="132"/>
        <v>54000</v>
      </c>
      <c r="CR86" s="191"/>
      <c r="CS86" s="191">
        <f t="shared" si="133"/>
        <v>54000</v>
      </c>
      <c r="CT86" s="191"/>
      <c r="CU86" s="191"/>
      <c r="CV86" s="191"/>
      <c r="CW86" s="191">
        <v>165</v>
      </c>
      <c r="CX86" s="191">
        <f t="shared" si="135"/>
        <v>24750</v>
      </c>
      <c r="CY86" s="191"/>
      <c r="CZ86" s="191">
        <f t="shared" si="136"/>
        <v>24750</v>
      </c>
      <c r="DA86" s="213">
        <v>121</v>
      </c>
      <c r="DB86" s="191"/>
      <c r="DC86" s="191"/>
      <c r="DD86" s="191">
        <v>4</v>
      </c>
      <c r="DE86" s="191">
        <f t="shared" si="138"/>
        <v>600</v>
      </c>
      <c r="DF86" s="191"/>
      <c r="DG86" s="191">
        <f t="shared" si="139"/>
        <v>600</v>
      </c>
      <c r="DH86" s="213">
        <v>121</v>
      </c>
      <c r="DI86" s="191"/>
      <c r="DJ86" s="191"/>
      <c r="DK86" s="191">
        <v>4</v>
      </c>
      <c r="DL86" s="191">
        <f t="shared" si="141"/>
        <v>2000</v>
      </c>
      <c r="DM86" s="191"/>
      <c r="DN86" s="191">
        <f t="shared" si="142"/>
        <v>2000</v>
      </c>
      <c r="DO86" s="191"/>
      <c r="DP86" s="191"/>
      <c r="DQ86" s="191"/>
      <c r="DR86" s="191">
        <v>23</v>
      </c>
      <c r="DS86" s="191">
        <f t="shared" si="144"/>
        <v>23000</v>
      </c>
      <c r="DT86" s="191"/>
      <c r="DU86" s="191">
        <f t="shared" si="145"/>
        <v>23000</v>
      </c>
      <c r="DV86" s="213">
        <v>121</v>
      </c>
      <c r="DW86" s="191"/>
      <c r="DX86" s="191"/>
      <c r="DY86" s="191">
        <v>62</v>
      </c>
      <c r="DZ86" s="191">
        <f t="shared" si="147"/>
        <v>6200</v>
      </c>
      <c r="EA86" s="191"/>
      <c r="EB86" s="191">
        <f t="shared" si="148"/>
        <v>6200</v>
      </c>
      <c r="EC86" s="213">
        <v>121</v>
      </c>
      <c r="ED86" s="191"/>
      <c r="EE86" s="191"/>
      <c r="EF86" s="191"/>
      <c r="EG86" s="191"/>
      <c r="EH86" s="191"/>
      <c r="EI86" s="191">
        <f t="shared" si="149"/>
        <v>0</v>
      </c>
      <c r="EJ86" s="191"/>
      <c r="EK86" s="191"/>
      <c r="EL86" s="191"/>
      <c r="EM86" s="191"/>
      <c r="EN86" s="191"/>
      <c r="EO86" s="191"/>
      <c r="EP86" s="191">
        <f t="shared" si="150"/>
        <v>0</v>
      </c>
      <c r="EQ86" s="191"/>
      <c r="ER86" s="191"/>
      <c r="ES86" s="191"/>
      <c r="ET86" s="191"/>
      <c r="EU86" s="191"/>
      <c r="EV86" s="191"/>
      <c r="EW86" s="191">
        <f t="shared" si="151"/>
        <v>0</v>
      </c>
      <c r="EX86" s="191"/>
      <c r="EY86" s="191"/>
      <c r="EZ86" s="191"/>
      <c r="FA86" s="191"/>
      <c r="FB86" s="191"/>
      <c r="FC86" s="191"/>
      <c r="FD86" s="191">
        <f t="shared" si="152"/>
        <v>0</v>
      </c>
      <c r="FE86" s="191"/>
      <c r="FF86" s="191"/>
      <c r="FG86" s="191"/>
      <c r="FH86" s="191"/>
      <c r="FI86" s="191"/>
      <c r="FJ86" s="191"/>
      <c r="FK86" s="191">
        <f t="shared" si="153"/>
        <v>0</v>
      </c>
      <c r="FL86" s="191"/>
      <c r="FM86" s="191"/>
      <c r="FN86" s="191"/>
      <c r="FO86" s="191"/>
      <c r="FP86" s="191"/>
      <c r="FQ86" s="191"/>
      <c r="FR86" s="191">
        <f t="shared" si="154"/>
        <v>0</v>
      </c>
      <c r="FS86" s="191"/>
      <c r="FT86" s="191"/>
      <c r="FU86" s="191"/>
      <c r="FV86" s="191"/>
      <c r="FW86" s="191"/>
      <c r="FX86" s="191"/>
      <c r="FY86" s="191">
        <f t="shared" si="155"/>
        <v>0</v>
      </c>
      <c r="FZ86" s="191"/>
      <c r="GA86" s="191"/>
      <c r="GB86" s="191"/>
      <c r="GC86" s="191"/>
      <c r="GD86" s="191"/>
      <c r="GE86" s="191"/>
      <c r="GF86" s="191">
        <f t="shared" si="156"/>
        <v>0</v>
      </c>
      <c r="GG86" s="191"/>
      <c r="GH86" s="191"/>
      <c r="GI86" s="191"/>
      <c r="GJ86" s="191"/>
      <c r="GK86" s="191"/>
      <c r="GL86" s="191"/>
      <c r="GM86" s="191">
        <f t="shared" si="157"/>
        <v>0</v>
      </c>
      <c r="GN86" s="191"/>
      <c r="GO86" s="191"/>
      <c r="GP86" s="191"/>
      <c r="GQ86" s="191"/>
      <c r="GR86" s="191"/>
      <c r="GS86" s="191"/>
      <c r="GT86" s="191">
        <f t="shared" si="158"/>
        <v>0</v>
      </c>
      <c r="GU86" s="191"/>
      <c r="GV86" s="191"/>
      <c r="GW86" s="191"/>
      <c r="GX86" s="191"/>
      <c r="GY86" s="191"/>
      <c r="GZ86" s="191"/>
      <c r="HA86" s="191">
        <f t="shared" si="159"/>
        <v>0</v>
      </c>
      <c r="HB86" s="191"/>
      <c r="HC86" s="191"/>
      <c r="HD86" s="191"/>
      <c r="HE86" s="191">
        <v>120</v>
      </c>
      <c r="HF86" s="191">
        <f t="shared" si="161"/>
        <v>936000</v>
      </c>
      <c r="HG86" s="191"/>
      <c r="HH86" s="191">
        <f t="shared" si="162"/>
        <v>936000</v>
      </c>
      <c r="HI86" s="213">
        <v>121</v>
      </c>
      <c r="HJ86" s="191"/>
      <c r="HK86" s="191"/>
      <c r="HL86" s="191"/>
      <c r="HM86" s="191"/>
      <c r="HN86" s="191"/>
      <c r="HO86" s="191">
        <f t="shared" si="163"/>
        <v>0</v>
      </c>
      <c r="HP86" s="191"/>
      <c r="HQ86" s="191"/>
      <c r="HR86" s="191"/>
      <c r="HS86" s="191"/>
      <c r="HT86" s="191"/>
      <c r="HU86" s="191"/>
      <c r="HV86" s="191">
        <f t="shared" si="164"/>
        <v>0</v>
      </c>
      <c r="HW86" s="191"/>
      <c r="HX86" s="191"/>
      <c r="HY86" s="191"/>
      <c r="HZ86" s="191">
        <v>4</v>
      </c>
      <c r="IA86" s="191">
        <f t="shared" si="165"/>
        <v>20000</v>
      </c>
      <c r="IB86" s="191"/>
      <c r="IC86" s="191">
        <f t="shared" si="166"/>
        <v>20000</v>
      </c>
      <c r="ID86" s="191"/>
      <c r="IE86" s="191"/>
      <c r="IF86" s="191"/>
      <c r="IG86" s="191">
        <v>6</v>
      </c>
      <c r="IH86" s="191">
        <f t="shared" si="167"/>
        <v>360000</v>
      </c>
      <c r="II86" s="191"/>
      <c r="IJ86" s="191">
        <f t="shared" si="168"/>
        <v>360000</v>
      </c>
      <c r="IK86" s="191"/>
      <c r="IL86" s="191"/>
      <c r="IM86" s="191"/>
      <c r="IN86" s="213"/>
      <c r="IO86" s="191"/>
      <c r="IP86" s="191"/>
      <c r="IQ86" s="191">
        <f t="shared" si="169"/>
        <v>0</v>
      </c>
      <c r="IR86" s="213">
        <v>121</v>
      </c>
      <c r="IS86" s="191"/>
      <c r="IT86" s="191"/>
      <c r="IU86" s="191">
        <v>1</v>
      </c>
      <c r="IV86" s="191">
        <f t="shared" si="170"/>
        <v>3500</v>
      </c>
      <c r="IW86" s="191"/>
      <c r="IX86" s="191">
        <f t="shared" si="171"/>
        <v>3500</v>
      </c>
      <c r="IY86" s="191"/>
      <c r="IZ86" s="191"/>
      <c r="JA86" s="191"/>
      <c r="JB86" s="191"/>
      <c r="JC86" s="191"/>
      <c r="JD86" s="191"/>
      <c r="JE86" s="191">
        <f t="shared" si="172"/>
        <v>0</v>
      </c>
      <c r="JF86" s="191"/>
      <c r="JG86" s="191"/>
      <c r="JH86" s="191"/>
      <c r="JI86" s="191"/>
      <c r="JJ86" s="191"/>
      <c r="JK86" s="191"/>
      <c r="JL86" s="191">
        <f t="shared" si="173"/>
        <v>0</v>
      </c>
      <c r="JM86" s="191"/>
      <c r="JN86" s="191"/>
      <c r="JO86" s="191"/>
      <c r="JP86" s="191"/>
      <c r="JQ86" s="191"/>
      <c r="JR86" s="191"/>
      <c r="JS86" s="191">
        <f t="shared" si="174"/>
        <v>0</v>
      </c>
      <c r="JT86" s="191"/>
      <c r="JU86" s="191"/>
      <c r="JV86" s="191"/>
      <c r="JW86" s="191"/>
      <c r="JX86" s="191"/>
      <c r="JY86" s="191"/>
      <c r="JZ86" s="191">
        <f t="shared" si="175"/>
        <v>0</v>
      </c>
      <c r="KA86" s="191"/>
      <c r="KB86" s="191"/>
      <c r="KC86" s="191"/>
      <c r="KD86" s="191"/>
      <c r="KE86" s="191"/>
      <c r="KF86" s="191"/>
      <c r="KG86" s="191">
        <f t="shared" si="176"/>
        <v>0</v>
      </c>
      <c r="KH86" s="191"/>
      <c r="KI86" s="191"/>
      <c r="KJ86" s="191"/>
      <c r="KK86" s="191"/>
      <c r="KL86" s="191"/>
      <c r="KM86" s="191"/>
      <c r="KN86" s="191">
        <f t="shared" si="177"/>
        <v>0</v>
      </c>
      <c r="KO86" s="191"/>
      <c r="KP86" s="191"/>
      <c r="KQ86" s="191"/>
      <c r="KR86" s="191"/>
      <c r="KS86" s="191"/>
      <c r="KT86" s="191"/>
      <c r="KU86" s="191">
        <f t="shared" si="178"/>
        <v>0</v>
      </c>
      <c r="KV86" s="191"/>
      <c r="KW86" s="191"/>
      <c r="KX86" s="191"/>
      <c r="KY86" s="191"/>
      <c r="KZ86" s="191"/>
      <c r="LA86" s="191"/>
      <c r="LB86" s="191">
        <f t="shared" si="179"/>
        <v>0</v>
      </c>
      <c r="LC86" s="191"/>
      <c r="LD86" s="191"/>
      <c r="LE86" s="191"/>
      <c r="LF86" s="191"/>
      <c r="LG86" s="191"/>
      <c r="LH86" s="191"/>
      <c r="LI86" s="191">
        <f t="shared" si="180"/>
        <v>0</v>
      </c>
      <c r="LJ86" s="191"/>
      <c r="LK86" s="191"/>
      <c r="LL86" s="191"/>
      <c r="LM86" s="191"/>
      <c r="LN86" s="191"/>
      <c r="LO86" s="191"/>
      <c r="LP86" s="191">
        <f t="shared" si="181"/>
        <v>0</v>
      </c>
      <c r="LQ86" s="191"/>
      <c r="LR86" s="191"/>
      <c r="LS86" s="191"/>
      <c r="LT86" s="191"/>
      <c r="LU86" s="191"/>
      <c r="LV86" s="191"/>
      <c r="LW86" s="191">
        <f t="shared" si="182"/>
        <v>0</v>
      </c>
      <c r="LX86" s="191"/>
      <c r="LY86" s="191"/>
      <c r="LZ86" s="191"/>
      <c r="MA86" s="191"/>
      <c r="MB86" s="191"/>
      <c r="MC86" s="191"/>
      <c r="MD86" s="191">
        <f t="shared" si="183"/>
        <v>0</v>
      </c>
      <c r="ME86" s="191"/>
      <c r="MF86" s="191"/>
      <c r="MG86" s="191"/>
      <c r="MH86" s="191"/>
      <c r="MI86" s="191"/>
      <c r="MJ86" s="191"/>
      <c r="MK86" s="191">
        <f t="shared" si="184"/>
        <v>0</v>
      </c>
      <c r="ML86" s="191"/>
      <c r="MM86" s="191"/>
      <c r="MN86" s="191"/>
      <c r="MO86" s="191"/>
      <c r="MP86" s="191"/>
      <c r="MQ86" s="191"/>
      <c r="MR86" s="191">
        <f t="shared" si="185"/>
        <v>0</v>
      </c>
      <c r="MS86" s="191"/>
      <c r="MT86" s="191"/>
      <c r="MU86" s="191"/>
      <c r="MV86" s="191"/>
      <c r="MW86" s="191"/>
      <c r="MX86" s="191"/>
      <c r="MY86" s="191">
        <f t="shared" si="186"/>
        <v>0</v>
      </c>
      <c r="MZ86" s="191"/>
      <c r="NA86" s="191"/>
      <c r="NB86" s="191"/>
      <c r="NC86" s="191"/>
      <c r="ND86" s="190">
        <f t="shared" si="55"/>
        <v>3718341.0685999999</v>
      </c>
      <c r="NE86" s="190">
        <f t="shared" si="108"/>
        <v>0</v>
      </c>
      <c r="NF86" s="190">
        <f t="shared" si="108"/>
        <v>3718341.0685999999</v>
      </c>
      <c r="NG86" s="9"/>
    </row>
    <row r="87" spans="1:371" ht="18" customHeight="1">
      <c r="A87" s="200">
        <v>16</v>
      </c>
      <c r="B87" s="191" t="s">
        <v>1913</v>
      </c>
      <c r="C87" s="191"/>
      <c r="D87" s="191"/>
      <c r="E87" s="191"/>
      <c r="F87" s="191"/>
      <c r="G87" s="191"/>
      <c r="H87" s="191"/>
      <c r="I87" s="191"/>
      <c r="J87" s="191">
        <v>1701</v>
      </c>
      <c r="K87" s="201">
        <f t="shared" si="109"/>
        <v>1000786.9221</v>
      </c>
      <c r="L87" s="191"/>
      <c r="M87" s="201">
        <f t="shared" si="110"/>
        <v>1000786.9221</v>
      </c>
      <c r="N87" s="191">
        <v>1844</v>
      </c>
      <c r="O87" s="191"/>
      <c r="P87" s="191"/>
      <c r="Q87" s="213">
        <v>199</v>
      </c>
      <c r="R87" s="191">
        <f t="shared" si="112"/>
        <v>59700</v>
      </c>
      <c r="S87" s="191"/>
      <c r="T87" s="191">
        <f t="shared" si="113"/>
        <v>59700</v>
      </c>
      <c r="U87" s="191">
        <v>168</v>
      </c>
      <c r="V87" s="191"/>
      <c r="W87" s="191"/>
      <c r="X87" s="191">
        <v>2144</v>
      </c>
      <c r="Y87" s="191">
        <f t="shared" si="114"/>
        <v>536000</v>
      </c>
      <c r="Z87" s="191"/>
      <c r="AA87" s="191">
        <f t="shared" si="115"/>
        <v>536000</v>
      </c>
      <c r="AB87" s="191">
        <v>1844</v>
      </c>
      <c r="AC87" s="191"/>
      <c r="AD87" s="191"/>
      <c r="AE87" s="191"/>
      <c r="AF87" s="191"/>
      <c r="AG87" s="191"/>
      <c r="AH87" s="191">
        <f t="shared" si="116"/>
        <v>0</v>
      </c>
      <c r="AI87" s="191"/>
      <c r="AJ87" s="191"/>
      <c r="AK87" s="191"/>
      <c r="AL87" s="191"/>
      <c r="AM87" s="191"/>
      <c r="AN87" s="191"/>
      <c r="AO87" s="191">
        <f t="shared" si="117"/>
        <v>0</v>
      </c>
      <c r="AP87" s="191"/>
      <c r="AQ87" s="191"/>
      <c r="AR87" s="191"/>
      <c r="AS87" s="213">
        <v>168</v>
      </c>
      <c r="AT87" s="191">
        <f t="shared" si="118"/>
        <v>33600</v>
      </c>
      <c r="AU87" s="191"/>
      <c r="AV87" s="191">
        <f t="shared" si="119"/>
        <v>33600</v>
      </c>
      <c r="AW87" s="191"/>
      <c r="AX87" s="191"/>
      <c r="AY87" s="191"/>
      <c r="AZ87" s="191"/>
      <c r="BA87" s="191"/>
      <c r="BB87" s="191"/>
      <c r="BC87" s="191">
        <f t="shared" si="120"/>
        <v>0</v>
      </c>
      <c r="BD87" s="191"/>
      <c r="BE87" s="191"/>
      <c r="BF87" s="191"/>
      <c r="BG87" s="213">
        <v>168</v>
      </c>
      <c r="BH87" s="191">
        <f t="shared" si="121"/>
        <v>50400</v>
      </c>
      <c r="BI87" s="191"/>
      <c r="BJ87" s="191">
        <f t="shared" si="122"/>
        <v>50400</v>
      </c>
      <c r="BK87" s="191"/>
      <c r="BL87" s="191"/>
      <c r="BM87" s="191"/>
      <c r="BN87" s="191"/>
      <c r="BO87" s="191"/>
      <c r="BP87" s="191"/>
      <c r="BQ87" s="191">
        <f t="shared" si="123"/>
        <v>0</v>
      </c>
      <c r="BR87" s="191"/>
      <c r="BS87" s="191"/>
      <c r="BT87" s="191"/>
      <c r="BU87" s="191"/>
      <c r="BV87" s="191"/>
      <c r="BW87" s="191"/>
      <c r="BX87" s="191">
        <f t="shared" si="124"/>
        <v>0</v>
      </c>
      <c r="BY87" s="191"/>
      <c r="BZ87" s="191"/>
      <c r="CA87" s="191"/>
      <c r="CB87" s="191">
        <v>166</v>
      </c>
      <c r="CC87" s="191">
        <f t="shared" si="126"/>
        <v>33200</v>
      </c>
      <c r="CD87" s="191"/>
      <c r="CE87" s="191">
        <f t="shared" si="127"/>
        <v>33200</v>
      </c>
      <c r="CF87" s="213">
        <v>168</v>
      </c>
      <c r="CG87" s="191"/>
      <c r="CH87" s="191"/>
      <c r="CI87" s="191">
        <v>166</v>
      </c>
      <c r="CJ87" s="191">
        <f t="shared" si="129"/>
        <v>33200</v>
      </c>
      <c r="CK87" s="191"/>
      <c r="CL87" s="191">
        <f t="shared" si="130"/>
        <v>33200</v>
      </c>
      <c r="CM87" s="191"/>
      <c r="CN87" s="191"/>
      <c r="CO87" s="191"/>
      <c r="CP87" s="191">
        <v>166</v>
      </c>
      <c r="CQ87" s="191">
        <f t="shared" si="132"/>
        <v>74700</v>
      </c>
      <c r="CR87" s="191"/>
      <c r="CS87" s="191">
        <f t="shared" si="133"/>
        <v>74700</v>
      </c>
      <c r="CT87" s="191"/>
      <c r="CU87" s="191"/>
      <c r="CV87" s="191"/>
      <c r="CW87" s="191">
        <v>230</v>
      </c>
      <c r="CX87" s="191">
        <f t="shared" si="135"/>
        <v>34500</v>
      </c>
      <c r="CY87" s="191"/>
      <c r="CZ87" s="191">
        <f t="shared" si="136"/>
        <v>34500</v>
      </c>
      <c r="DA87" s="213">
        <v>168</v>
      </c>
      <c r="DB87" s="191"/>
      <c r="DC87" s="191"/>
      <c r="DD87" s="191">
        <v>5</v>
      </c>
      <c r="DE87" s="191">
        <f t="shared" si="138"/>
        <v>750</v>
      </c>
      <c r="DF87" s="191"/>
      <c r="DG87" s="191">
        <f t="shared" si="139"/>
        <v>750</v>
      </c>
      <c r="DH87" s="213">
        <v>168</v>
      </c>
      <c r="DI87" s="191"/>
      <c r="DJ87" s="191"/>
      <c r="DK87" s="191">
        <v>5</v>
      </c>
      <c r="DL87" s="191">
        <f t="shared" si="141"/>
        <v>2500</v>
      </c>
      <c r="DM87" s="191"/>
      <c r="DN87" s="191">
        <f t="shared" si="142"/>
        <v>2500</v>
      </c>
      <c r="DO87" s="191"/>
      <c r="DP87" s="191"/>
      <c r="DQ87" s="191"/>
      <c r="DR87" s="191">
        <v>32</v>
      </c>
      <c r="DS87" s="191">
        <f t="shared" si="144"/>
        <v>32000</v>
      </c>
      <c r="DT87" s="191"/>
      <c r="DU87" s="191">
        <f t="shared" si="145"/>
        <v>32000</v>
      </c>
      <c r="DV87" s="213">
        <v>168</v>
      </c>
      <c r="DW87" s="191"/>
      <c r="DX87" s="191"/>
      <c r="DY87" s="191">
        <v>86</v>
      </c>
      <c r="DZ87" s="191">
        <f t="shared" si="147"/>
        <v>8600</v>
      </c>
      <c r="EA87" s="191"/>
      <c r="EB87" s="191">
        <f t="shared" si="148"/>
        <v>8600</v>
      </c>
      <c r="EC87" s="213">
        <v>168</v>
      </c>
      <c r="ED87" s="191"/>
      <c r="EE87" s="191"/>
      <c r="EF87" s="191"/>
      <c r="EG87" s="191"/>
      <c r="EH87" s="191"/>
      <c r="EI87" s="191">
        <f t="shared" si="149"/>
        <v>0</v>
      </c>
      <c r="EJ87" s="191"/>
      <c r="EK87" s="191"/>
      <c r="EL87" s="191"/>
      <c r="EM87" s="191"/>
      <c r="EN87" s="191"/>
      <c r="EO87" s="191"/>
      <c r="EP87" s="191">
        <f t="shared" si="150"/>
        <v>0</v>
      </c>
      <c r="EQ87" s="191"/>
      <c r="ER87" s="191"/>
      <c r="ES87" s="191"/>
      <c r="ET87" s="191"/>
      <c r="EU87" s="191"/>
      <c r="EV87" s="191"/>
      <c r="EW87" s="191">
        <f t="shared" si="151"/>
        <v>0</v>
      </c>
      <c r="EX87" s="191"/>
      <c r="EY87" s="191"/>
      <c r="EZ87" s="191"/>
      <c r="FA87" s="191"/>
      <c r="FB87" s="191"/>
      <c r="FC87" s="191"/>
      <c r="FD87" s="191">
        <f t="shared" si="152"/>
        <v>0</v>
      </c>
      <c r="FE87" s="191"/>
      <c r="FF87" s="191"/>
      <c r="FG87" s="191"/>
      <c r="FH87" s="191"/>
      <c r="FI87" s="191"/>
      <c r="FJ87" s="191"/>
      <c r="FK87" s="191">
        <f t="shared" si="153"/>
        <v>0</v>
      </c>
      <c r="FL87" s="191"/>
      <c r="FM87" s="191"/>
      <c r="FN87" s="191"/>
      <c r="FO87" s="191"/>
      <c r="FP87" s="191"/>
      <c r="FQ87" s="191"/>
      <c r="FR87" s="191">
        <f t="shared" si="154"/>
        <v>0</v>
      </c>
      <c r="FS87" s="191"/>
      <c r="FT87" s="191"/>
      <c r="FU87" s="191"/>
      <c r="FV87" s="191"/>
      <c r="FW87" s="191"/>
      <c r="FX87" s="191"/>
      <c r="FY87" s="191">
        <f t="shared" si="155"/>
        <v>0</v>
      </c>
      <c r="FZ87" s="191"/>
      <c r="GA87" s="191"/>
      <c r="GB87" s="191"/>
      <c r="GC87" s="191"/>
      <c r="GD87" s="191"/>
      <c r="GE87" s="191"/>
      <c r="GF87" s="191">
        <f t="shared" si="156"/>
        <v>0</v>
      </c>
      <c r="GG87" s="191"/>
      <c r="GH87" s="191"/>
      <c r="GI87" s="191"/>
      <c r="GJ87" s="191"/>
      <c r="GK87" s="191"/>
      <c r="GL87" s="191"/>
      <c r="GM87" s="191">
        <f t="shared" si="157"/>
        <v>0</v>
      </c>
      <c r="GN87" s="191"/>
      <c r="GO87" s="191"/>
      <c r="GP87" s="191"/>
      <c r="GQ87" s="191"/>
      <c r="GR87" s="191"/>
      <c r="GS87" s="191"/>
      <c r="GT87" s="191">
        <f t="shared" si="158"/>
        <v>0</v>
      </c>
      <c r="GU87" s="191"/>
      <c r="GV87" s="191"/>
      <c r="GW87" s="191"/>
      <c r="GX87" s="191"/>
      <c r="GY87" s="191"/>
      <c r="GZ87" s="191"/>
      <c r="HA87" s="191">
        <f t="shared" si="159"/>
        <v>0</v>
      </c>
      <c r="HB87" s="191"/>
      <c r="HC87" s="191"/>
      <c r="HD87" s="191"/>
      <c r="HE87" s="191">
        <v>167</v>
      </c>
      <c r="HF87" s="191">
        <f t="shared" si="161"/>
        <v>1302600</v>
      </c>
      <c r="HG87" s="191"/>
      <c r="HH87" s="191">
        <f t="shared" si="162"/>
        <v>1302600</v>
      </c>
      <c r="HI87" s="213">
        <v>168</v>
      </c>
      <c r="HJ87" s="191"/>
      <c r="HK87" s="191"/>
      <c r="HL87" s="191"/>
      <c r="HM87" s="191"/>
      <c r="HN87" s="191"/>
      <c r="HO87" s="191">
        <f t="shared" si="163"/>
        <v>0</v>
      </c>
      <c r="HP87" s="191"/>
      <c r="HQ87" s="191"/>
      <c r="HR87" s="191"/>
      <c r="HS87" s="191"/>
      <c r="HT87" s="191"/>
      <c r="HU87" s="191"/>
      <c r="HV87" s="191">
        <f t="shared" si="164"/>
        <v>0</v>
      </c>
      <c r="HW87" s="191"/>
      <c r="HX87" s="191"/>
      <c r="HY87" s="191"/>
      <c r="HZ87" s="191">
        <v>4</v>
      </c>
      <c r="IA87" s="191">
        <f t="shared" si="165"/>
        <v>20000</v>
      </c>
      <c r="IB87" s="191"/>
      <c r="IC87" s="191">
        <f t="shared" si="166"/>
        <v>20000</v>
      </c>
      <c r="ID87" s="191"/>
      <c r="IE87" s="191"/>
      <c r="IF87" s="191"/>
      <c r="IG87" s="191">
        <v>8</v>
      </c>
      <c r="IH87" s="191">
        <f t="shared" si="167"/>
        <v>480000</v>
      </c>
      <c r="II87" s="191"/>
      <c r="IJ87" s="191">
        <f t="shared" si="168"/>
        <v>480000</v>
      </c>
      <c r="IK87" s="191"/>
      <c r="IL87" s="191"/>
      <c r="IM87" s="191"/>
      <c r="IN87" s="213"/>
      <c r="IO87" s="191"/>
      <c r="IP87" s="191"/>
      <c r="IQ87" s="191">
        <f t="shared" si="169"/>
        <v>0</v>
      </c>
      <c r="IR87" s="213">
        <v>168</v>
      </c>
      <c r="IS87" s="191"/>
      <c r="IT87" s="191"/>
      <c r="IU87" s="191">
        <v>1</v>
      </c>
      <c r="IV87" s="191">
        <f t="shared" si="170"/>
        <v>3500</v>
      </c>
      <c r="IW87" s="191"/>
      <c r="IX87" s="191">
        <f t="shared" si="171"/>
        <v>3500</v>
      </c>
      <c r="IY87" s="191"/>
      <c r="IZ87" s="191"/>
      <c r="JA87" s="191"/>
      <c r="JB87" s="191"/>
      <c r="JC87" s="191"/>
      <c r="JD87" s="191"/>
      <c r="JE87" s="191">
        <f t="shared" si="172"/>
        <v>0</v>
      </c>
      <c r="JF87" s="191"/>
      <c r="JG87" s="191"/>
      <c r="JH87" s="191"/>
      <c r="JI87" s="191"/>
      <c r="JJ87" s="191"/>
      <c r="JK87" s="191"/>
      <c r="JL87" s="191">
        <f t="shared" si="173"/>
        <v>0</v>
      </c>
      <c r="JM87" s="191"/>
      <c r="JN87" s="191"/>
      <c r="JO87" s="191"/>
      <c r="JP87" s="191"/>
      <c r="JQ87" s="191"/>
      <c r="JR87" s="191"/>
      <c r="JS87" s="191">
        <f t="shared" si="174"/>
        <v>0</v>
      </c>
      <c r="JT87" s="191"/>
      <c r="JU87" s="191"/>
      <c r="JV87" s="191"/>
      <c r="JW87" s="191"/>
      <c r="JX87" s="191"/>
      <c r="JY87" s="191"/>
      <c r="JZ87" s="191">
        <f t="shared" si="175"/>
        <v>0</v>
      </c>
      <c r="KA87" s="191"/>
      <c r="KB87" s="191"/>
      <c r="KC87" s="191"/>
      <c r="KD87" s="191"/>
      <c r="KE87" s="191"/>
      <c r="KF87" s="191"/>
      <c r="KG87" s="191">
        <f t="shared" si="176"/>
        <v>0</v>
      </c>
      <c r="KH87" s="191"/>
      <c r="KI87" s="191"/>
      <c r="KJ87" s="191"/>
      <c r="KK87" s="191"/>
      <c r="KL87" s="191"/>
      <c r="KM87" s="191"/>
      <c r="KN87" s="191">
        <f t="shared" si="177"/>
        <v>0</v>
      </c>
      <c r="KO87" s="191"/>
      <c r="KP87" s="191"/>
      <c r="KQ87" s="191"/>
      <c r="KR87" s="191"/>
      <c r="KS87" s="191"/>
      <c r="KT87" s="191"/>
      <c r="KU87" s="191">
        <f t="shared" si="178"/>
        <v>0</v>
      </c>
      <c r="KV87" s="191"/>
      <c r="KW87" s="191"/>
      <c r="KX87" s="191"/>
      <c r="KY87" s="191"/>
      <c r="KZ87" s="191"/>
      <c r="LA87" s="191"/>
      <c r="LB87" s="191">
        <f t="shared" si="179"/>
        <v>0</v>
      </c>
      <c r="LC87" s="191"/>
      <c r="LD87" s="191"/>
      <c r="LE87" s="191"/>
      <c r="LF87" s="191"/>
      <c r="LG87" s="191"/>
      <c r="LH87" s="191"/>
      <c r="LI87" s="191">
        <f t="shared" si="180"/>
        <v>0</v>
      </c>
      <c r="LJ87" s="191"/>
      <c r="LK87" s="191"/>
      <c r="LL87" s="191"/>
      <c r="LM87" s="191"/>
      <c r="LN87" s="191"/>
      <c r="LO87" s="191"/>
      <c r="LP87" s="191">
        <f t="shared" si="181"/>
        <v>0</v>
      </c>
      <c r="LQ87" s="191"/>
      <c r="LR87" s="191"/>
      <c r="LS87" s="191"/>
      <c r="LT87" s="191"/>
      <c r="LU87" s="191"/>
      <c r="LV87" s="191"/>
      <c r="LW87" s="191">
        <f t="shared" si="182"/>
        <v>0</v>
      </c>
      <c r="LX87" s="191"/>
      <c r="LY87" s="191"/>
      <c r="LZ87" s="191"/>
      <c r="MA87" s="191"/>
      <c r="MB87" s="191"/>
      <c r="MC87" s="191"/>
      <c r="MD87" s="191">
        <f t="shared" si="183"/>
        <v>0</v>
      </c>
      <c r="ME87" s="191"/>
      <c r="MF87" s="191"/>
      <c r="MG87" s="191"/>
      <c r="MH87" s="191"/>
      <c r="MI87" s="191"/>
      <c r="MJ87" s="191"/>
      <c r="MK87" s="191">
        <f t="shared" si="184"/>
        <v>0</v>
      </c>
      <c r="ML87" s="191"/>
      <c r="MM87" s="191"/>
      <c r="MN87" s="191"/>
      <c r="MO87" s="191"/>
      <c r="MP87" s="191"/>
      <c r="MQ87" s="191"/>
      <c r="MR87" s="191">
        <f t="shared" si="185"/>
        <v>0</v>
      </c>
      <c r="MS87" s="191"/>
      <c r="MT87" s="191"/>
      <c r="MU87" s="191"/>
      <c r="MV87" s="191"/>
      <c r="MW87" s="191"/>
      <c r="MX87" s="191"/>
      <c r="MY87" s="191">
        <f t="shared" si="186"/>
        <v>0</v>
      </c>
      <c r="MZ87" s="191"/>
      <c r="NA87" s="191"/>
      <c r="NB87" s="191"/>
      <c r="NC87" s="191"/>
      <c r="ND87" s="190">
        <f t="shared" si="55"/>
        <v>3706036.9221000001</v>
      </c>
      <c r="NE87" s="190">
        <f t="shared" ref="NE87:NE101" si="189">L87+S87+Z87+AG87+AN87+AU87+BB87+BI87+BP87+BW87+CD87+CK87+CR87+CY87+DF87+DM87+DT87+EA87+EH87+EO87+EV87+FC87+FJ87+FQ87+FX87+GE87+GL87+GS87+GZ87+HG87+HN87+HU87+IB87+II87+IP87+IW87+JD87+JK87+JR87+JY87+KF87+KM87+KT87+LA87+LH87+LO87+LV87+MC87+MJ87+MQ87+MX87</f>
        <v>0</v>
      </c>
      <c r="NF87" s="190">
        <f t="shared" ref="NF87:NF101" si="190">M87+T87+AA87+AH87+AO87+AV87+BC87+BJ87+BQ87+BX87+CE87+CL87+CS87+CZ87+DG87+DN87+DU87+EB87+EI87+EP87+EW87+FD87+FK87+FR87+FY87+GF87+GM87+GT87+HA87+HH87+HO87+HV87+IC87+IJ87+IQ87+IX87+JE87+JL87+JS87+JZ87+KG87+KN87+KU87+LB87+LI87+LP87+LW87+MD87+MK87+MR87+MY87</f>
        <v>3706036.9221000001</v>
      </c>
      <c r="NG87" s="9"/>
    </row>
    <row r="88" spans="1:371" ht="18" customHeight="1">
      <c r="A88" s="200">
        <v>17</v>
      </c>
      <c r="B88" s="191" t="s">
        <v>1914</v>
      </c>
      <c r="C88" s="191"/>
      <c r="D88" s="191"/>
      <c r="E88" s="191"/>
      <c r="F88" s="191"/>
      <c r="G88" s="191"/>
      <c r="H88" s="191"/>
      <c r="I88" s="191"/>
      <c r="J88" s="191">
        <v>702</v>
      </c>
      <c r="K88" s="201">
        <f t="shared" si="109"/>
        <v>413023.17419999995</v>
      </c>
      <c r="L88" s="191"/>
      <c r="M88" s="201">
        <f t="shared" si="110"/>
        <v>413023.17419999995</v>
      </c>
      <c r="N88" s="191">
        <v>761</v>
      </c>
      <c r="O88" s="191"/>
      <c r="P88" s="191"/>
      <c r="Q88" s="213">
        <v>153</v>
      </c>
      <c r="R88" s="191">
        <f t="shared" si="112"/>
        <v>45900</v>
      </c>
      <c r="S88" s="191"/>
      <c r="T88" s="191">
        <f t="shared" si="113"/>
        <v>45900</v>
      </c>
      <c r="U88" s="191">
        <v>133</v>
      </c>
      <c r="V88" s="191"/>
      <c r="W88" s="191"/>
      <c r="X88" s="191">
        <v>885</v>
      </c>
      <c r="Y88" s="191">
        <f t="shared" si="114"/>
        <v>221250</v>
      </c>
      <c r="Z88" s="191"/>
      <c r="AA88" s="191">
        <f t="shared" si="115"/>
        <v>221250</v>
      </c>
      <c r="AB88" s="191">
        <v>761</v>
      </c>
      <c r="AC88" s="191"/>
      <c r="AD88" s="191"/>
      <c r="AE88" s="191"/>
      <c r="AF88" s="191"/>
      <c r="AG88" s="191"/>
      <c r="AH88" s="191">
        <f t="shared" si="116"/>
        <v>0</v>
      </c>
      <c r="AI88" s="191"/>
      <c r="AJ88" s="191"/>
      <c r="AK88" s="191"/>
      <c r="AL88" s="191"/>
      <c r="AM88" s="191"/>
      <c r="AN88" s="191"/>
      <c r="AO88" s="191">
        <f t="shared" si="117"/>
        <v>0</v>
      </c>
      <c r="AP88" s="191"/>
      <c r="AQ88" s="191"/>
      <c r="AR88" s="191"/>
      <c r="AS88" s="213">
        <v>133</v>
      </c>
      <c r="AT88" s="191">
        <f t="shared" si="118"/>
        <v>26600</v>
      </c>
      <c r="AU88" s="191"/>
      <c r="AV88" s="191">
        <f t="shared" si="119"/>
        <v>26600</v>
      </c>
      <c r="AW88" s="191"/>
      <c r="AX88" s="191"/>
      <c r="AY88" s="191"/>
      <c r="AZ88" s="191"/>
      <c r="BA88" s="191"/>
      <c r="BB88" s="191"/>
      <c r="BC88" s="191">
        <f t="shared" si="120"/>
        <v>0</v>
      </c>
      <c r="BD88" s="191"/>
      <c r="BE88" s="191"/>
      <c r="BF88" s="191"/>
      <c r="BG88" s="213">
        <v>133</v>
      </c>
      <c r="BH88" s="191">
        <f t="shared" si="121"/>
        <v>39900</v>
      </c>
      <c r="BI88" s="191"/>
      <c r="BJ88" s="191">
        <f t="shared" si="122"/>
        <v>39900</v>
      </c>
      <c r="BK88" s="191"/>
      <c r="BL88" s="191"/>
      <c r="BM88" s="191"/>
      <c r="BN88" s="191"/>
      <c r="BO88" s="191"/>
      <c r="BP88" s="191"/>
      <c r="BQ88" s="191">
        <f t="shared" si="123"/>
        <v>0</v>
      </c>
      <c r="BR88" s="191"/>
      <c r="BS88" s="191"/>
      <c r="BT88" s="191"/>
      <c r="BU88" s="191"/>
      <c r="BV88" s="191"/>
      <c r="BW88" s="191"/>
      <c r="BX88" s="191">
        <f t="shared" si="124"/>
        <v>0</v>
      </c>
      <c r="BY88" s="191"/>
      <c r="BZ88" s="191"/>
      <c r="CA88" s="191"/>
      <c r="CB88" s="191">
        <v>131</v>
      </c>
      <c r="CC88" s="191">
        <f t="shared" si="126"/>
        <v>26200</v>
      </c>
      <c r="CD88" s="191"/>
      <c r="CE88" s="191">
        <f t="shared" si="127"/>
        <v>26200</v>
      </c>
      <c r="CF88" s="213">
        <v>133</v>
      </c>
      <c r="CG88" s="191"/>
      <c r="CH88" s="191"/>
      <c r="CI88" s="191">
        <v>131</v>
      </c>
      <c r="CJ88" s="191">
        <f t="shared" si="129"/>
        <v>26200</v>
      </c>
      <c r="CK88" s="191"/>
      <c r="CL88" s="191">
        <f t="shared" si="130"/>
        <v>26200</v>
      </c>
      <c r="CM88" s="191"/>
      <c r="CN88" s="191"/>
      <c r="CO88" s="191"/>
      <c r="CP88" s="191">
        <v>131</v>
      </c>
      <c r="CQ88" s="191">
        <f t="shared" si="132"/>
        <v>58950</v>
      </c>
      <c r="CR88" s="191"/>
      <c r="CS88" s="191">
        <f t="shared" si="133"/>
        <v>58950</v>
      </c>
      <c r="CT88" s="191"/>
      <c r="CU88" s="191"/>
      <c r="CV88" s="191"/>
      <c r="CW88" s="191">
        <v>182</v>
      </c>
      <c r="CX88" s="191">
        <f t="shared" si="135"/>
        <v>27300</v>
      </c>
      <c r="CY88" s="191"/>
      <c r="CZ88" s="191">
        <f t="shared" si="136"/>
        <v>27300</v>
      </c>
      <c r="DA88" s="213">
        <v>133</v>
      </c>
      <c r="DB88" s="191"/>
      <c r="DC88" s="191"/>
      <c r="DD88" s="191">
        <v>4</v>
      </c>
      <c r="DE88" s="191">
        <f t="shared" si="138"/>
        <v>600</v>
      </c>
      <c r="DF88" s="191"/>
      <c r="DG88" s="191">
        <f t="shared" si="139"/>
        <v>600</v>
      </c>
      <c r="DH88" s="213">
        <v>133</v>
      </c>
      <c r="DI88" s="191"/>
      <c r="DJ88" s="191"/>
      <c r="DK88" s="191">
        <v>4</v>
      </c>
      <c r="DL88" s="191">
        <f t="shared" si="141"/>
        <v>2000</v>
      </c>
      <c r="DM88" s="191"/>
      <c r="DN88" s="191">
        <f t="shared" si="142"/>
        <v>2000</v>
      </c>
      <c r="DO88" s="191"/>
      <c r="DP88" s="191"/>
      <c r="DQ88" s="191"/>
      <c r="DR88" s="191">
        <v>25</v>
      </c>
      <c r="DS88" s="191">
        <f t="shared" si="144"/>
        <v>25000</v>
      </c>
      <c r="DT88" s="191"/>
      <c r="DU88" s="191">
        <f t="shared" si="145"/>
        <v>25000</v>
      </c>
      <c r="DV88" s="213">
        <v>133</v>
      </c>
      <c r="DW88" s="191"/>
      <c r="DX88" s="191"/>
      <c r="DY88" s="191">
        <v>68</v>
      </c>
      <c r="DZ88" s="191">
        <f t="shared" si="147"/>
        <v>6800</v>
      </c>
      <c r="EA88" s="191"/>
      <c r="EB88" s="191">
        <f t="shared" si="148"/>
        <v>6800</v>
      </c>
      <c r="EC88" s="213">
        <v>133</v>
      </c>
      <c r="ED88" s="191"/>
      <c r="EE88" s="191"/>
      <c r="EF88" s="191"/>
      <c r="EG88" s="191"/>
      <c r="EH88" s="191"/>
      <c r="EI88" s="191">
        <f t="shared" si="149"/>
        <v>0</v>
      </c>
      <c r="EJ88" s="191"/>
      <c r="EK88" s="191"/>
      <c r="EL88" s="191"/>
      <c r="EM88" s="191"/>
      <c r="EN88" s="191"/>
      <c r="EO88" s="191"/>
      <c r="EP88" s="191">
        <f t="shared" si="150"/>
        <v>0</v>
      </c>
      <c r="EQ88" s="191"/>
      <c r="ER88" s="191"/>
      <c r="ES88" s="191"/>
      <c r="ET88" s="191"/>
      <c r="EU88" s="191"/>
      <c r="EV88" s="191"/>
      <c r="EW88" s="191">
        <f t="shared" si="151"/>
        <v>0</v>
      </c>
      <c r="EX88" s="191"/>
      <c r="EY88" s="191"/>
      <c r="EZ88" s="191"/>
      <c r="FA88" s="191"/>
      <c r="FB88" s="191"/>
      <c r="FC88" s="191"/>
      <c r="FD88" s="191">
        <f t="shared" si="152"/>
        <v>0</v>
      </c>
      <c r="FE88" s="191"/>
      <c r="FF88" s="191"/>
      <c r="FG88" s="191"/>
      <c r="FH88" s="191"/>
      <c r="FI88" s="191"/>
      <c r="FJ88" s="191"/>
      <c r="FK88" s="191">
        <f t="shared" si="153"/>
        <v>0</v>
      </c>
      <c r="FL88" s="191"/>
      <c r="FM88" s="191"/>
      <c r="FN88" s="191"/>
      <c r="FO88" s="191"/>
      <c r="FP88" s="191"/>
      <c r="FQ88" s="191"/>
      <c r="FR88" s="191">
        <f t="shared" si="154"/>
        <v>0</v>
      </c>
      <c r="FS88" s="191"/>
      <c r="FT88" s="191"/>
      <c r="FU88" s="191"/>
      <c r="FV88" s="191"/>
      <c r="FW88" s="191"/>
      <c r="FX88" s="191"/>
      <c r="FY88" s="191">
        <f t="shared" si="155"/>
        <v>0</v>
      </c>
      <c r="FZ88" s="191"/>
      <c r="GA88" s="191"/>
      <c r="GB88" s="191"/>
      <c r="GC88" s="191"/>
      <c r="GD88" s="191"/>
      <c r="GE88" s="191"/>
      <c r="GF88" s="191">
        <f t="shared" si="156"/>
        <v>0</v>
      </c>
      <c r="GG88" s="191"/>
      <c r="GH88" s="191"/>
      <c r="GI88" s="191"/>
      <c r="GJ88" s="191"/>
      <c r="GK88" s="191"/>
      <c r="GL88" s="191"/>
      <c r="GM88" s="191">
        <f t="shared" si="157"/>
        <v>0</v>
      </c>
      <c r="GN88" s="191"/>
      <c r="GO88" s="191"/>
      <c r="GP88" s="191"/>
      <c r="GQ88" s="191"/>
      <c r="GR88" s="191"/>
      <c r="GS88" s="191"/>
      <c r="GT88" s="191">
        <f t="shared" si="158"/>
        <v>0</v>
      </c>
      <c r="GU88" s="191"/>
      <c r="GV88" s="191"/>
      <c r="GW88" s="191"/>
      <c r="GX88" s="191"/>
      <c r="GY88" s="191"/>
      <c r="GZ88" s="191"/>
      <c r="HA88" s="191">
        <f t="shared" si="159"/>
        <v>0</v>
      </c>
      <c r="HB88" s="191"/>
      <c r="HC88" s="191"/>
      <c r="HD88" s="191"/>
      <c r="HE88" s="191">
        <v>132</v>
      </c>
      <c r="HF88" s="191">
        <f t="shared" si="161"/>
        <v>1029600</v>
      </c>
      <c r="HG88" s="191"/>
      <c r="HH88" s="191">
        <f t="shared" si="162"/>
        <v>1029600</v>
      </c>
      <c r="HI88" s="213">
        <v>133</v>
      </c>
      <c r="HJ88" s="191"/>
      <c r="HK88" s="191"/>
      <c r="HL88" s="191"/>
      <c r="HM88" s="191"/>
      <c r="HN88" s="191"/>
      <c r="HO88" s="191">
        <f t="shared" si="163"/>
        <v>0</v>
      </c>
      <c r="HP88" s="191"/>
      <c r="HQ88" s="191"/>
      <c r="HR88" s="191"/>
      <c r="HS88" s="191"/>
      <c r="HT88" s="191"/>
      <c r="HU88" s="191"/>
      <c r="HV88" s="191">
        <f t="shared" si="164"/>
        <v>0</v>
      </c>
      <c r="HW88" s="191"/>
      <c r="HX88" s="191"/>
      <c r="HY88" s="191"/>
      <c r="HZ88" s="191">
        <v>4</v>
      </c>
      <c r="IA88" s="191">
        <f t="shared" si="165"/>
        <v>20000</v>
      </c>
      <c r="IB88" s="191"/>
      <c r="IC88" s="191">
        <f t="shared" si="166"/>
        <v>20000</v>
      </c>
      <c r="ID88" s="191"/>
      <c r="IE88" s="191"/>
      <c r="IF88" s="191"/>
      <c r="IG88" s="191">
        <v>6</v>
      </c>
      <c r="IH88" s="191">
        <f t="shared" si="167"/>
        <v>360000</v>
      </c>
      <c r="II88" s="191"/>
      <c r="IJ88" s="191">
        <f t="shared" si="168"/>
        <v>360000</v>
      </c>
      <c r="IK88" s="191"/>
      <c r="IL88" s="191"/>
      <c r="IM88" s="191"/>
      <c r="IN88" s="213"/>
      <c r="IO88" s="191"/>
      <c r="IP88" s="191"/>
      <c r="IQ88" s="191">
        <f t="shared" si="169"/>
        <v>0</v>
      </c>
      <c r="IR88" s="213">
        <v>133</v>
      </c>
      <c r="IS88" s="191"/>
      <c r="IT88" s="191"/>
      <c r="IU88" s="191">
        <v>1</v>
      </c>
      <c r="IV88" s="191">
        <f t="shared" si="170"/>
        <v>3500</v>
      </c>
      <c r="IW88" s="191"/>
      <c r="IX88" s="191">
        <f t="shared" si="171"/>
        <v>3500</v>
      </c>
      <c r="IY88" s="191"/>
      <c r="IZ88" s="191"/>
      <c r="JA88" s="191"/>
      <c r="JB88" s="191"/>
      <c r="JC88" s="191"/>
      <c r="JD88" s="191"/>
      <c r="JE88" s="191">
        <f t="shared" si="172"/>
        <v>0</v>
      </c>
      <c r="JF88" s="191"/>
      <c r="JG88" s="191"/>
      <c r="JH88" s="191"/>
      <c r="JI88" s="191"/>
      <c r="JJ88" s="191"/>
      <c r="JK88" s="191"/>
      <c r="JL88" s="191">
        <f t="shared" si="173"/>
        <v>0</v>
      </c>
      <c r="JM88" s="191"/>
      <c r="JN88" s="191"/>
      <c r="JO88" s="191"/>
      <c r="JP88" s="191"/>
      <c r="JQ88" s="191"/>
      <c r="JR88" s="191"/>
      <c r="JS88" s="191">
        <f t="shared" si="174"/>
        <v>0</v>
      </c>
      <c r="JT88" s="191"/>
      <c r="JU88" s="191"/>
      <c r="JV88" s="191"/>
      <c r="JW88" s="191"/>
      <c r="JX88" s="191"/>
      <c r="JY88" s="191"/>
      <c r="JZ88" s="191">
        <f t="shared" si="175"/>
        <v>0</v>
      </c>
      <c r="KA88" s="191"/>
      <c r="KB88" s="191"/>
      <c r="KC88" s="191"/>
      <c r="KD88" s="191"/>
      <c r="KE88" s="191"/>
      <c r="KF88" s="191"/>
      <c r="KG88" s="191">
        <f t="shared" si="176"/>
        <v>0</v>
      </c>
      <c r="KH88" s="191"/>
      <c r="KI88" s="191"/>
      <c r="KJ88" s="191"/>
      <c r="KK88" s="191"/>
      <c r="KL88" s="191"/>
      <c r="KM88" s="191"/>
      <c r="KN88" s="191">
        <f t="shared" si="177"/>
        <v>0</v>
      </c>
      <c r="KO88" s="191"/>
      <c r="KP88" s="191"/>
      <c r="KQ88" s="191"/>
      <c r="KR88" s="191"/>
      <c r="KS88" s="191"/>
      <c r="KT88" s="191"/>
      <c r="KU88" s="191">
        <f t="shared" si="178"/>
        <v>0</v>
      </c>
      <c r="KV88" s="191"/>
      <c r="KW88" s="191"/>
      <c r="KX88" s="191"/>
      <c r="KY88" s="191"/>
      <c r="KZ88" s="191"/>
      <c r="LA88" s="191"/>
      <c r="LB88" s="191">
        <f t="shared" si="179"/>
        <v>0</v>
      </c>
      <c r="LC88" s="191"/>
      <c r="LD88" s="191"/>
      <c r="LE88" s="191"/>
      <c r="LF88" s="191"/>
      <c r="LG88" s="191"/>
      <c r="LH88" s="191"/>
      <c r="LI88" s="191">
        <f t="shared" si="180"/>
        <v>0</v>
      </c>
      <c r="LJ88" s="191"/>
      <c r="LK88" s="191"/>
      <c r="LL88" s="191"/>
      <c r="LM88" s="191"/>
      <c r="LN88" s="191"/>
      <c r="LO88" s="191"/>
      <c r="LP88" s="191">
        <f t="shared" si="181"/>
        <v>0</v>
      </c>
      <c r="LQ88" s="191"/>
      <c r="LR88" s="191"/>
      <c r="LS88" s="191"/>
      <c r="LT88" s="191"/>
      <c r="LU88" s="191"/>
      <c r="LV88" s="191"/>
      <c r="LW88" s="191">
        <f t="shared" si="182"/>
        <v>0</v>
      </c>
      <c r="LX88" s="191"/>
      <c r="LY88" s="191"/>
      <c r="LZ88" s="191"/>
      <c r="MA88" s="191"/>
      <c r="MB88" s="191"/>
      <c r="MC88" s="191"/>
      <c r="MD88" s="191">
        <f t="shared" si="183"/>
        <v>0</v>
      </c>
      <c r="ME88" s="191"/>
      <c r="MF88" s="191"/>
      <c r="MG88" s="191"/>
      <c r="MH88" s="191"/>
      <c r="MI88" s="191"/>
      <c r="MJ88" s="191"/>
      <c r="MK88" s="191">
        <f t="shared" si="184"/>
        <v>0</v>
      </c>
      <c r="ML88" s="191"/>
      <c r="MM88" s="191"/>
      <c r="MN88" s="191"/>
      <c r="MO88" s="191"/>
      <c r="MP88" s="191"/>
      <c r="MQ88" s="191"/>
      <c r="MR88" s="191">
        <f t="shared" si="185"/>
        <v>0</v>
      </c>
      <c r="MS88" s="191"/>
      <c r="MT88" s="191"/>
      <c r="MU88" s="191"/>
      <c r="MV88" s="191"/>
      <c r="MW88" s="191"/>
      <c r="MX88" s="191"/>
      <c r="MY88" s="191">
        <f t="shared" si="186"/>
        <v>0</v>
      </c>
      <c r="MZ88" s="191"/>
      <c r="NA88" s="191"/>
      <c r="NB88" s="191"/>
      <c r="NC88" s="191"/>
      <c r="ND88" s="190">
        <f t="shared" si="55"/>
        <v>2332823.1742000002</v>
      </c>
      <c r="NE88" s="190">
        <f t="shared" si="189"/>
        <v>0</v>
      </c>
      <c r="NF88" s="190">
        <f t="shared" si="190"/>
        <v>2332823.1742000002</v>
      </c>
      <c r="NG88" s="9"/>
    </row>
    <row r="89" spans="1:371" ht="18" customHeight="1">
      <c r="A89" s="200">
        <v>18</v>
      </c>
      <c r="B89" s="191" t="s">
        <v>1915</v>
      </c>
      <c r="C89" s="191"/>
      <c r="D89" s="191"/>
      <c r="E89" s="191"/>
      <c r="F89" s="191"/>
      <c r="G89" s="191"/>
      <c r="H89" s="191"/>
      <c r="I89" s="191"/>
      <c r="J89" s="191">
        <v>3028</v>
      </c>
      <c r="K89" s="201">
        <f t="shared" si="109"/>
        <v>1781530.1587999999</v>
      </c>
      <c r="L89" s="191"/>
      <c r="M89" s="201">
        <f t="shared" si="110"/>
        <v>1781530.1587999999</v>
      </c>
      <c r="N89" s="191">
        <v>3283</v>
      </c>
      <c r="O89" s="191"/>
      <c r="P89" s="191"/>
      <c r="Q89" s="213">
        <v>169</v>
      </c>
      <c r="R89" s="191">
        <f t="shared" si="112"/>
        <v>50700</v>
      </c>
      <c r="S89" s="191"/>
      <c r="T89" s="191">
        <f t="shared" si="113"/>
        <v>50700</v>
      </c>
      <c r="U89" s="191">
        <v>147</v>
      </c>
      <c r="V89" s="191"/>
      <c r="W89" s="191"/>
      <c r="X89" s="191">
        <v>3816</v>
      </c>
      <c r="Y89" s="191">
        <f t="shared" si="114"/>
        <v>954000</v>
      </c>
      <c r="Z89" s="191"/>
      <c r="AA89" s="191">
        <f t="shared" si="115"/>
        <v>954000</v>
      </c>
      <c r="AB89" s="191">
        <v>3283</v>
      </c>
      <c r="AC89" s="191"/>
      <c r="AD89" s="191"/>
      <c r="AE89" s="191"/>
      <c r="AF89" s="191"/>
      <c r="AG89" s="191"/>
      <c r="AH89" s="191">
        <f t="shared" si="116"/>
        <v>0</v>
      </c>
      <c r="AI89" s="191"/>
      <c r="AJ89" s="191"/>
      <c r="AK89" s="191"/>
      <c r="AL89" s="191"/>
      <c r="AM89" s="191"/>
      <c r="AN89" s="191"/>
      <c r="AO89" s="191">
        <f t="shared" si="117"/>
        <v>0</v>
      </c>
      <c r="AP89" s="191"/>
      <c r="AQ89" s="191"/>
      <c r="AR89" s="191"/>
      <c r="AS89" s="213">
        <v>147</v>
      </c>
      <c r="AT89" s="191">
        <f t="shared" si="118"/>
        <v>29400</v>
      </c>
      <c r="AU89" s="191"/>
      <c r="AV89" s="191">
        <f t="shared" si="119"/>
        <v>29400</v>
      </c>
      <c r="AW89" s="191"/>
      <c r="AX89" s="191"/>
      <c r="AY89" s="191"/>
      <c r="AZ89" s="191"/>
      <c r="BA89" s="191"/>
      <c r="BB89" s="191"/>
      <c r="BC89" s="191">
        <f t="shared" si="120"/>
        <v>0</v>
      </c>
      <c r="BD89" s="191"/>
      <c r="BE89" s="191"/>
      <c r="BF89" s="191"/>
      <c r="BG89" s="213">
        <v>147</v>
      </c>
      <c r="BH89" s="191">
        <f t="shared" si="121"/>
        <v>44100</v>
      </c>
      <c r="BI89" s="191"/>
      <c r="BJ89" s="191">
        <f t="shared" si="122"/>
        <v>44100</v>
      </c>
      <c r="BK89" s="191"/>
      <c r="BL89" s="191"/>
      <c r="BM89" s="191"/>
      <c r="BN89" s="191"/>
      <c r="BO89" s="191"/>
      <c r="BP89" s="191"/>
      <c r="BQ89" s="191">
        <f t="shared" si="123"/>
        <v>0</v>
      </c>
      <c r="BR89" s="191"/>
      <c r="BS89" s="191"/>
      <c r="BT89" s="191"/>
      <c r="BU89" s="191"/>
      <c r="BV89" s="191"/>
      <c r="BW89" s="191"/>
      <c r="BX89" s="191">
        <f t="shared" si="124"/>
        <v>0</v>
      </c>
      <c r="BY89" s="191"/>
      <c r="BZ89" s="191"/>
      <c r="CA89" s="191"/>
      <c r="CB89" s="191">
        <v>145</v>
      </c>
      <c r="CC89" s="191">
        <f t="shared" si="126"/>
        <v>29000</v>
      </c>
      <c r="CD89" s="191"/>
      <c r="CE89" s="191">
        <f t="shared" si="127"/>
        <v>29000</v>
      </c>
      <c r="CF89" s="213">
        <v>147</v>
      </c>
      <c r="CG89" s="191"/>
      <c r="CH89" s="191"/>
      <c r="CI89" s="191">
        <v>145</v>
      </c>
      <c r="CJ89" s="191">
        <f t="shared" si="129"/>
        <v>29000</v>
      </c>
      <c r="CK89" s="191"/>
      <c r="CL89" s="191">
        <f t="shared" si="130"/>
        <v>29000</v>
      </c>
      <c r="CM89" s="191"/>
      <c r="CN89" s="191"/>
      <c r="CO89" s="191"/>
      <c r="CP89" s="191">
        <v>145</v>
      </c>
      <c r="CQ89" s="191">
        <f t="shared" si="132"/>
        <v>65250</v>
      </c>
      <c r="CR89" s="191"/>
      <c r="CS89" s="191">
        <f t="shared" si="133"/>
        <v>65250</v>
      </c>
      <c r="CT89" s="191"/>
      <c r="CU89" s="191"/>
      <c r="CV89" s="191"/>
      <c r="CW89" s="191">
        <v>201</v>
      </c>
      <c r="CX89" s="191">
        <f t="shared" si="135"/>
        <v>30150</v>
      </c>
      <c r="CY89" s="191"/>
      <c r="CZ89" s="191">
        <f t="shared" si="136"/>
        <v>30150</v>
      </c>
      <c r="DA89" s="213">
        <v>147</v>
      </c>
      <c r="DB89" s="191"/>
      <c r="DC89" s="191"/>
      <c r="DD89" s="191">
        <v>4</v>
      </c>
      <c r="DE89" s="191">
        <f t="shared" si="138"/>
        <v>600</v>
      </c>
      <c r="DF89" s="191"/>
      <c r="DG89" s="191">
        <f t="shared" si="139"/>
        <v>600</v>
      </c>
      <c r="DH89" s="213">
        <v>147</v>
      </c>
      <c r="DI89" s="191"/>
      <c r="DJ89" s="191"/>
      <c r="DK89" s="191">
        <v>4</v>
      </c>
      <c r="DL89" s="191">
        <f t="shared" si="141"/>
        <v>2000</v>
      </c>
      <c r="DM89" s="191"/>
      <c r="DN89" s="191">
        <f t="shared" si="142"/>
        <v>2000</v>
      </c>
      <c r="DO89" s="191"/>
      <c r="DP89" s="191"/>
      <c r="DQ89" s="191"/>
      <c r="DR89" s="191">
        <v>28</v>
      </c>
      <c r="DS89" s="191">
        <f t="shared" si="144"/>
        <v>28000</v>
      </c>
      <c r="DT89" s="191"/>
      <c r="DU89" s="191">
        <f t="shared" si="145"/>
        <v>28000</v>
      </c>
      <c r="DV89" s="213">
        <v>147</v>
      </c>
      <c r="DW89" s="191"/>
      <c r="DX89" s="191"/>
      <c r="DY89" s="191">
        <v>75</v>
      </c>
      <c r="DZ89" s="191">
        <f t="shared" si="147"/>
        <v>7500</v>
      </c>
      <c r="EA89" s="191"/>
      <c r="EB89" s="191">
        <f t="shared" si="148"/>
        <v>7500</v>
      </c>
      <c r="EC89" s="213">
        <v>147</v>
      </c>
      <c r="ED89" s="191"/>
      <c r="EE89" s="191"/>
      <c r="EF89" s="191"/>
      <c r="EG89" s="191"/>
      <c r="EH89" s="191"/>
      <c r="EI89" s="191">
        <f t="shared" si="149"/>
        <v>0</v>
      </c>
      <c r="EJ89" s="191"/>
      <c r="EK89" s="191"/>
      <c r="EL89" s="191"/>
      <c r="EM89" s="191"/>
      <c r="EN89" s="191"/>
      <c r="EO89" s="191"/>
      <c r="EP89" s="191">
        <f t="shared" si="150"/>
        <v>0</v>
      </c>
      <c r="EQ89" s="191"/>
      <c r="ER89" s="191"/>
      <c r="ES89" s="191"/>
      <c r="ET89" s="191"/>
      <c r="EU89" s="191"/>
      <c r="EV89" s="191"/>
      <c r="EW89" s="191">
        <f t="shared" si="151"/>
        <v>0</v>
      </c>
      <c r="EX89" s="191"/>
      <c r="EY89" s="191"/>
      <c r="EZ89" s="191"/>
      <c r="FA89" s="191"/>
      <c r="FB89" s="191"/>
      <c r="FC89" s="191"/>
      <c r="FD89" s="191">
        <f t="shared" si="152"/>
        <v>0</v>
      </c>
      <c r="FE89" s="191"/>
      <c r="FF89" s="191"/>
      <c r="FG89" s="191"/>
      <c r="FH89" s="191"/>
      <c r="FI89" s="191"/>
      <c r="FJ89" s="191"/>
      <c r="FK89" s="191">
        <f t="shared" si="153"/>
        <v>0</v>
      </c>
      <c r="FL89" s="191"/>
      <c r="FM89" s="191"/>
      <c r="FN89" s="191"/>
      <c r="FO89" s="191"/>
      <c r="FP89" s="191"/>
      <c r="FQ89" s="191"/>
      <c r="FR89" s="191">
        <f t="shared" si="154"/>
        <v>0</v>
      </c>
      <c r="FS89" s="191"/>
      <c r="FT89" s="191"/>
      <c r="FU89" s="191"/>
      <c r="FV89" s="191"/>
      <c r="FW89" s="191"/>
      <c r="FX89" s="191"/>
      <c r="FY89" s="191">
        <f t="shared" si="155"/>
        <v>0</v>
      </c>
      <c r="FZ89" s="191"/>
      <c r="GA89" s="191"/>
      <c r="GB89" s="191"/>
      <c r="GC89" s="191"/>
      <c r="GD89" s="191"/>
      <c r="GE89" s="191"/>
      <c r="GF89" s="191">
        <f t="shared" si="156"/>
        <v>0</v>
      </c>
      <c r="GG89" s="191"/>
      <c r="GH89" s="191"/>
      <c r="GI89" s="191"/>
      <c r="GJ89" s="191"/>
      <c r="GK89" s="191"/>
      <c r="GL89" s="191"/>
      <c r="GM89" s="191">
        <f t="shared" si="157"/>
        <v>0</v>
      </c>
      <c r="GN89" s="191"/>
      <c r="GO89" s="191"/>
      <c r="GP89" s="191"/>
      <c r="GQ89" s="191"/>
      <c r="GR89" s="191"/>
      <c r="GS89" s="191"/>
      <c r="GT89" s="191">
        <f t="shared" si="158"/>
        <v>0</v>
      </c>
      <c r="GU89" s="191"/>
      <c r="GV89" s="191"/>
      <c r="GW89" s="191"/>
      <c r="GX89" s="191"/>
      <c r="GY89" s="191"/>
      <c r="GZ89" s="191"/>
      <c r="HA89" s="191">
        <f t="shared" si="159"/>
        <v>0</v>
      </c>
      <c r="HB89" s="191"/>
      <c r="HC89" s="191"/>
      <c r="HD89" s="191"/>
      <c r="HE89" s="191">
        <v>146</v>
      </c>
      <c r="HF89" s="191">
        <f t="shared" si="161"/>
        <v>1138800</v>
      </c>
      <c r="HG89" s="191"/>
      <c r="HH89" s="191">
        <f t="shared" si="162"/>
        <v>1138800</v>
      </c>
      <c r="HI89" s="213">
        <v>147</v>
      </c>
      <c r="HJ89" s="191"/>
      <c r="HK89" s="191"/>
      <c r="HL89" s="191"/>
      <c r="HM89" s="191"/>
      <c r="HN89" s="191"/>
      <c r="HO89" s="191">
        <f t="shared" si="163"/>
        <v>0</v>
      </c>
      <c r="HP89" s="191"/>
      <c r="HQ89" s="191"/>
      <c r="HR89" s="191"/>
      <c r="HS89" s="191"/>
      <c r="HT89" s="191"/>
      <c r="HU89" s="191"/>
      <c r="HV89" s="191">
        <f t="shared" si="164"/>
        <v>0</v>
      </c>
      <c r="HW89" s="191"/>
      <c r="HX89" s="191"/>
      <c r="HY89" s="191"/>
      <c r="HZ89" s="191">
        <v>4</v>
      </c>
      <c r="IA89" s="191">
        <f t="shared" si="165"/>
        <v>20000</v>
      </c>
      <c r="IB89" s="191"/>
      <c r="IC89" s="191">
        <f t="shared" si="166"/>
        <v>20000</v>
      </c>
      <c r="ID89" s="191"/>
      <c r="IE89" s="191"/>
      <c r="IF89" s="191"/>
      <c r="IG89" s="191">
        <v>7</v>
      </c>
      <c r="IH89" s="191">
        <f t="shared" si="167"/>
        <v>420000</v>
      </c>
      <c r="II89" s="191"/>
      <c r="IJ89" s="191">
        <f t="shared" si="168"/>
        <v>420000</v>
      </c>
      <c r="IK89" s="191"/>
      <c r="IL89" s="191"/>
      <c r="IM89" s="191"/>
      <c r="IN89" s="213"/>
      <c r="IO89" s="191"/>
      <c r="IP89" s="191"/>
      <c r="IQ89" s="191">
        <f t="shared" si="169"/>
        <v>0</v>
      </c>
      <c r="IR89" s="213">
        <v>147</v>
      </c>
      <c r="IS89" s="191"/>
      <c r="IT89" s="191"/>
      <c r="IU89" s="191">
        <v>1</v>
      </c>
      <c r="IV89" s="191">
        <f t="shared" si="170"/>
        <v>3500</v>
      </c>
      <c r="IW89" s="191"/>
      <c r="IX89" s="191">
        <f t="shared" si="171"/>
        <v>3500</v>
      </c>
      <c r="IY89" s="191"/>
      <c r="IZ89" s="191"/>
      <c r="JA89" s="191"/>
      <c r="JB89" s="191"/>
      <c r="JC89" s="191"/>
      <c r="JD89" s="191"/>
      <c r="JE89" s="191">
        <f t="shared" si="172"/>
        <v>0</v>
      </c>
      <c r="JF89" s="191"/>
      <c r="JG89" s="191"/>
      <c r="JH89" s="191"/>
      <c r="JI89" s="191"/>
      <c r="JJ89" s="191"/>
      <c r="JK89" s="191"/>
      <c r="JL89" s="191">
        <f t="shared" si="173"/>
        <v>0</v>
      </c>
      <c r="JM89" s="191"/>
      <c r="JN89" s="191"/>
      <c r="JO89" s="191"/>
      <c r="JP89" s="191"/>
      <c r="JQ89" s="191"/>
      <c r="JR89" s="191"/>
      <c r="JS89" s="191">
        <f t="shared" si="174"/>
        <v>0</v>
      </c>
      <c r="JT89" s="191"/>
      <c r="JU89" s="191"/>
      <c r="JV89" s="191"/>
      <c r="JW89" s="191"/>
      <c r="JX89" s="191"/>
      <c r="JY89" s="191"/>
      <c r="JZ89" s="191">
        <f t="shared" si="175"/>
        <v>0</v>
      </c>
      <c r="KA89" s="191"/>
      <c r="KB89" s="191"/>
      <c r="KC89" s="191"/>
      <c r="KD89" s="191"/>
      <c r="KE89" s="191"/>
      <c r="KF89" s="191"/>
      <c r="KG89" s="191">
        <f t="shared" si="176"/>
        <v>0</v>
      </c>
      <c r="KH89" s="191"/>
      <c r="KI89" s="191"/>
      <c r="KJ89" s="191"/>
      <c r="KK89" s="191"/>
      <c r="KL89" s="191"/>
      <c r="KM89" s="191"/>
      <c r="KN89" s="191">
        <f t="shared" si="177"/>
        <v>0</v>
      </c>
      <c r="KO89" s="191"/>
      <c r="KP89" s="191"/>
      <c r="KQ89" s="191"/>
      <c r="KR89" s="191"/>
      <c r="KS89" s="191"/>
      <c r="KT89" s="191"/>
      <c r="KU89" s="191">
        <f t="shared" si="178"/>
        <v>0</v>
      </c>
      <c r="KV89" s="191"/>
      <c r="KW89" s="191"/>
      <c r="KX89" s="191"/>
      <c r="KY89" s="191"/>
      <c r="KZ89" s="191"/>
      <c r="LA89" s="191"/>
      <c r="LB89" s="191">
        <f t="shared" si="179"/>
        <v>0</v>
      </c>
      <c r="LC89" s="191"/>
      <c r="LD89" s="191"/>
      <c r="LE89" s="191"/>
      <c r="LF89" s="191"/>
      <c r="LG89" s="191"/>
      <c r="LH89" s="191"/>
      <c r="LI89" s="191">
        <f t="shared" si="180"/>
        <v>0</v>
      </c>
      <c r="LJ89" s="191"/>
      <c r="LK89" s="191"/>
      <c r="LL89" s="191"/>
      <c r="LM89" s="191"/>
      <c r="LN89" s="191"/>
      <c r="LO89" s="191"/>
      <c r="LP89" s="191">
        <f t="shared" si="181"/>
        <v>0</v>
      </c>
      <c r="LQ89" s="191"/>
      <c r="LR89" s="191"/>
      <c r="LS89" s="191"/>
      <c r="LT89" s="191"/>
      <c r="LU89" s="191"/>
      <c r="LV89" s="191"/>
      <c r="LW89" s="191">
        <f t="shared" si="182"/>
        <v>0</v>
      </c>
      <c r="LX89" s="191"/>
      <c r="LY89" s="191"/>
      <c r="LZ89" s="191"/>
      <c r="MA89" s="191"/>
      <c r="MB89" s="191"/>
      <c r="MC89" s="191"/>
      <c r="MD89" s="191">
        <f t="shared" si="183"/>
        <v>0</v>
      </c>
      <c r="ME89" s="191"/>
      <c r="MF89" s="191"/>
      <c r="MG89" s="191"/>
      <c r="MH89" s="191"/>
      <c r="MI89" s="191"/>
      <c r="MJ89" s="191"/>
      <c r="MK89" s="191">
        <f t="shared" si="184"/>
        <v>0</v>
      </c>
      <c r="ML89" s="191"/>
      <c r="MM89" s="191"/>
      <c r="MN89" s="191"/>
      <c r="MO89" s="191"/>
      <c r="MP89" s="191"/>
      <c r="MQ89" s="191"/>
      <c r="MR89" s="191">
        <f t="shared" si="185"/>
        <v>0</v>
      </c>
      <c r="MS89" s="191"/>
      <c r="MT89" s="191"/>
      <c r="MU89" s="191"/>
      <c r="MV89" s="191"/>
      <c r="MW89" s="191"/>
      <c r="MX89" s="191"/>
      <c r="MY89" s="191">
        <f t="shared" si="186"/>
        <v>0</v>
      </c>
      <c r="MZ89" s="191"/>
      <c r="NA89" s="191"/>
      <c r="NB89" s="191"/>
      <c r="NC89" s="191"/>
      <c r="ND89" s="190">
        <f t="shared" si="55"/>
        <v>4633530.1588000003</v>
      </c>
      <c r="NE89" s="190">
        <f t="shared" si="189"/>
        <v>0</v>
      </c>
      <c r="NF89" s="190">
        <f t="shared" si="190"/>
        <v>4633530.1588000003</v>
      </c>
      <c r="NG89" s="9"/>
    </row>
    <row r="90" spans="1:371" ht="18" customHeight="1">
      <c r="A90" s="200">
        <v>19</v>
      </c>
      <c r="B90" s="191" t="s">
        <v>1916</v>
      </c>
      <c r="C90" s="191"/>
      <c r="D90" s="191"/>
      <c r="E90" s="191"/>
      <c r="F90" s="191"/>
      <c r="G90" s="191"/>
      <c r="H90" s="191"/>
      <c r="I90" s="191"/>
      <c r="J90" s="191">
        <v>927</v>
      </c>
      <c r="K90" s="201">
        <f t="shared" si="109"/>
        <v>545402.39669999992</v>
      </c>
      <c r="L90" s="191"/>
      <c r="M90" s="201">
        <f t="shared" si="110"/>
        <v>545402.39669999992</v>
      </c>
      <c r="N90" s="191">
        <v>1005</v>
      </c>
      <c r="O90" s="191"/>
      <c r="P90" s="191"/>
      <c r="Q90" s="213">
        <v>81</v>
      </c>
      <c r="R90" s="191">
        <f t="shared" si="112"/>
        <v>24300</v>
      </c>
      <c r="S90" s="191"/>
      <c r="T90" s="191">
        <f t="shared" si="113"/>
        <v>24300</v>
      </c>
      <c r="U90" s="191">
        <v>70</v>
      </c>
      <c r="V90" s="191"/>
      <c r="W90" s="191"/>
      <c r="X90" s="191">
        <v>1168</v>
      </c>
      <c r="Y90" s="191">
        <f t="shared" si="114"/>
        <v>292000</v>
      </c>
      <c r="Z90" s="191"/>
      <c r="AA90" s="191">
        <f t="shared" si="115"/>
        <v>292000</v>
      </c>
      <c r="AB90" s="191">
        <v>1005</v>
      </c>
      <c r="AC90" s="191"/>
      <c r="AD90" s="191"/>
      <c r="AE90" s="191"/>
      <c r="AF90" s="191"/>
      <c r="AG90" s="191"/>
      <c r="AH90" s="191">
        <f t="shared" si="116"/>
        <v>0</v>
      </c>
      <c r="AI90" s="191"/>
      <c r="AJ90" s="191"/>
      <c r="AK90" s="191"/>
      <c r="AL90" s="191"/>
      <c r="AM90" s="191"/>
      <c r="AN90" s="191"/>
      <c r="AO90" s="191">
        <f t="shared" si="117"/>
        <v>0</v>
      </c>
      <c r="AP90" s="191"/>
      <c r="AQ90" s="191"/>
      <c r="AR90" s="191"/>
      <c r="AS90" s="213">
        <v>70</v>
      </c>
      <c r="AT90" s="191">
        <f t="shared" si="118"/>
        <v>14000</v>
      </c>
      <c r="AU90" s="191"/>
      <c r="AV90" s="191">
        <f t="shared" si="119"/>
        <v>14000</v>
      </c>
      <c r="AW90" s="191"/>
      <c r="AX90" s="191"/>
      <c r="AY90" s="191"/>
      <c r="AZ90" s="191"/>
      <c r="BA90" s="191"/>
      <c r="BB90" s="191"/>
      <c r="BC90" s="191">
        <f t="shared" si="120"/>
        <v>0</v>
      </c>
      <c r="BD90" s="191"/>
      <c r="BE90" s="191"/>
      <c r="BF90" s="191"/>
      <c r="BG90" s="213">
        <v>70</v>
      </c>
      <c r="BH90" s="191">
        <f t="shared" si="121"/>
        <v>21000</v>
      </c>
      <c r="BI90" s="191"/>
      <c r="BJ90" s="191">
        <f t="shared" si="122"/>
        <v>21000</v>
      </c>
      <c r="BK90" s="191"/>
      <c r="BL90" s="191"/>
      <c r="BM90" s="191"/>
      <c r="BN90" s="191"/>
      <c r="BO90" s="191"/>
      <c r="BP90" s="191"/>
      <c r="BQ90" s="191">
        <f t="shared" si="123"/>
        <v>0</v>
      </c>
      <c r="BR90" s="191"/>
      <c r="BS90" s="191"/>
      <c r="BT90" s="191"/>
      <c r="BU90" s="191"/>
      <c r="BV90" s="191"/>
      <c r="BW90" s="191"/>
      <c r="BX90" s="191">
        <f t="shared" si="124"/>
        <v>0</v>
      </c>
      <c r="BY90" s="191"/>
      <c r="BZ90" s="191"/>
      <c r="CA90" s="191"/>
      <c r="CB90" s="191">
        <v>69</v>
      </c>
      <c r="CC90" s="191">
        <f t="shared" si="126"/>
        <v>13800</v>
      </c>
      <c r="CD90" s="191"/>
      <c r="CE90" s="191">
        <f t="shared" si="127"/>
        <v>13800</v>
      </c>
      <c r="CF90" s="213">
        <v>70</v>
      </c>
      <c r="CG90" s="191"/>
      <c r="CH90" s="191"/>
      <c r="CI90" s="191">
        <v>69</v>
      </c>
      <c r="CJ90" s="191">
        <f t="shared" si="129"/>
        <v>13800</v>
      </c>
      <c r="CK90" s="191"/>
      <c r="CL90" s="191">
        <f t="shared" si="130"/>
        <v>13800</v>
      </c>
      <c r="CM90" s="191"/>
      <c r="CN90" s="191"/>
      <c r="CO90" s="191"/>
      <c r="CP90" s="191">
        <v>69</v>
      </c>
      <c r="CQ90" s="191">
        <f t="shared" si="132"/>
        <v>31050</v>
      </c>
      <c r="CR90" s="191"/>
      <c r="CS90" s="191">
        <f t="shared" si="133"/>
        <v>31050</v>
      </c>
      <c r="CT90" s="191"/>
      <c r="CU90" s="191"/>
      <c r="CV90" s="191"/>
      <c r="CW90" s="191">
        <v>95</v>
      </c>
      <c r="CX90" s="191">
        <f t="shared" si="135"/>
        <v>14250</v>
      </c>
      <c r="CY90" s="191"/>
      <c r="CZ90" s="191">
        <f t="shared" si="136"/>
        <v>14250</v>
      </c>
      <c r="DA90" s="213">
        <v>70</v>
      </c>
      <c r="DB90" s="191"/>
      <c r="DC90" s="191"/>
      <c r="DD90" s="191">
        <v>2</v>
      </c>
      <c r="DE90" s="191">
        <f t="shared" si="138"/>
        <v>300</v>
      </c>
      <c r="DF90" s="191"/>
      <c r="DG90" s="191">
        <f t="shared" si="139"/>
        <v>300</v>
      </c>
      <c r="DH90" s="213">
        <v>70</v>
      </c>
      <c r="DI90" s="191"/>
      <c r="DJ90" s="191"/>
      <c r="DK90" s="191">
        <v>2</v>
      </c>
      <c r="DL90" s="191">
        <f t="shared" si="141"/>
        <v>1000</v>
      </c>
      <c r="DM90" s="191"/>
      <c r="DN90" s="191">
        <f t="shared" si="142"/>
        <v>1000</v>
      </c>
      <c r="DO90" s="191"/>
      <c r="DP90" s="191"/>
      <c r="DQ90" s="191"/>
      <c r="DR90" s="191">
        <v>16</v>
      </c>
      <c r="DS90" s="191">
        <f t="shared" si="144"/>
        <v>16000</v>
      </c>
      <c r="DT90" s="191"/>
      <c r="DU90" s="191">
        <f t="shared" si="145"/>
        <v>16000</v>
      </c>
      <c r="DV90" s="213">
        <v>70</v>
      </c>
      <c r="DW90" s="191"/>
      <c r="DX90" s="191"/>
      <c r="DY90" s="191">
        <v>36</v>
      </c>
      <c r="DZ90" s="191">
        <f t="shared" si="147"/>
        <v>3600</v>
      </c>
      <c r="EA90" s="191"/>
      <c r="EB90" s="191">
        <f t="shared" si="148"/>
        <v>3600</v>
      </c>
      <c r="EC90" s="213">
        <v>70</v>
      </c>
      <c r="ED90" s="191"/>
      <c r="EE90" s="191"/>
      <c r="EF90" s="191"/>
      <c r="EG90" s="191"/>
      <c r="EH90" s="191"/>
      <c r="EI90" s="191">
        <f t="shared" si="149"/>
        <v>0</v>
      </c>
      <c r="EJ90" s="191"/>
      <c r="EK90" s="191"/>
      <c r="EL90" s="191"/>
      <c r="EM90" s="191"/>
      <c r="EN90" s="191"/>
      <c r="EO90" s="191"/>
      <c r="EP90" s="191">
        <f t="shared" si="150"/>
        <v>0</v>
      </c>
      <c r="EQ90" s="191"/>
      <c r="ER90" s="191"/>
      <c r="ES90" s="191"/>
      <c r="ET90" s="191"/>
      <c r="EU90" s="191"/>
      <c r="EV90" s="191"/>
      <c r="EW90" s="191">
        <f t="shared" si="151"/>
        <v>0</v>
      </c>
      <c r="EX90" s="191"/>
      <c r="EY90" s="191"/>
      <c r="EZ90" s="191"/>
      <c r="FA90" s="191"/>
      <c r="FB90" s="191"/>
      <c r="FC90" s="191"/>
      <c r="FD90" s="191">
        <f t="shared" si="152"/>
        <v>0</v>
      </c>
      <c r="FE90" s="191"/>
      <c r="FF90" s="191"/>
      <c r="FG90" s="191"/>
      <c r="FH90" s="191"/>
      <c r="FI90" s="191"/>
      <c r="FJ90" s="191"/>
      <c r="FK90" s="191">
        <f t="shared" si="153"/>
        <v>0</v>
      </c>
      <c r="FL90" s="191"/>
      <c r="FM90" s="191"/>
      <c r="FN90" s="191"/>
      <c r="FO90" s="191"/>
      <c r="FP90" s="191"/>
      <c r="FQ90" s="191"/>
      <c r="FR90" s="191">
        <f t="shared" si="154"/>
        <v>0</v>
      </c>
      <c r="FS90" s="191"/>
      <c r="FT90" s="191"/>
      <c r="FU90" s="191"/>
      <c r="FV90" s="191"/>
      <c r="FW90" s="191"/>
      <c r="FX90" s="191"/>
      <c r="FY90" s="191">
        <f t="shared" si="155"/>
        <v>0</v>
      </c>
      <c r="FZ90" s="191"/>
      <c r="GA90" s="191"/>
      <c r="GB90" s="191"/>
      <c r="GC90" s="191"/>
      <c r="GD90" s="191"/>
      <c r="GE90" s="191"/>
      <c r="GF90" s="191">
        <f t="shared" si="156"/>
        <v>0</v>
      </c>
      <c r="GG90" s="191"/>
      <c r="GH90" s="191"/>
      <c r="GI90" s="191"/>
      <c r="GJ90" s="191"/>
      <c r="GK90" s="191"/>
      <c r="GL90" s="191"/>
      <c r="GM90" s="191">
        <f t="shared" si="157"/>
        <v>0</v>
      </c>
      <c r="GN90" s="191"/>
      <c r="GO90" s="191"/>
      <c r="GP90" s="191"/>
      <c r="GQ90" s="191"/>
      <c r="GR90" s="191"/>
      <c r="GS90" s="191"/>
      <c r="GT90" s="191">
        <f t="shared" si="158"/>
        <v>0</v>
      </c>
      <c r="GU90" s="191"/>
      <c r="GV90" s="191"/>
      <c r="GW90" s="191"/>
      <c r="GX90" s="191"/>
      <c r="GY90" s="191"/>
      <c r="GZ90" s="191"/>
      <c r="HA90" s="191">
        <f t="shared" si="159"/>
        <v>0</v>
      </c>
      <c r="HB90" s="191"/>
      <c r="HC90" s="191"/>
      <c r="HD90" s="191"/>
      <c r="HE90" s="191">
        <v>70</v>
      </c>
      <c r="HF90" s="191">
        <f t="shared" si="161"/>
        <v>546000</v>
      </c>
      <c r="HG90" s="191"/>
      <c r="HH90" s="191">
        <f t="shared" si="162"/>
        <v>546000</v>
      </c>
      <c r="HI90" s="213">
        <v>70</v>
      </c>
      <c r="HJ90" s="191"/>
      <c r="HK90" s="191"/>
      <c r="HL90" s="191"/>
      <c r="HM90" s="191"/>
      <c r="HN90" s="191"/>
      <c r="HO90" s="191">
        <f t="shared" si="163"/>
        <v>0</v>
      </c>
      <c r="HP90" s="191"/>
      <c r="HQ90" s="191"/>
      <c r="HR90" s="191"/>
      <c r="HS90" s="191"/>
      <c r="HT90" s="191"/>
      <c r="HU90" s="191"/>
      <c r="HV90" s="191">
        <f t="shared" si="164"/>
        <v>0</v>
      </c>
      <c r="HW90" s="191"/>
      <c r="HX90" s="191"/>
      <c r="HY90" s="191"/>
      <c r="HZ90" s="191">
        <v>4</v>
      </c>
      <c r="IA90" s="191">
        <f t="shared" si="165"/>
        <v>20000</v>
      </c>
      <c r="IB90" s="191"/>
      <c r="IC90" s="191">
        <f t="shared" si="166"/>
        <v>20000</v>
      </c>
      <c r="ID90" s="191"/>
      <c r="IE90" s="191"/>
      <c r="IF90" s="191"/>
      <c r="IG90" s="191">
        <v>3</v>
      </c>
      <c r="IH90" s="191">
        <f t="shared" si="167"/>
        <v>180000</v>
      </c>
      <c r="II90" s="191"/>
      <c r="IJ90" s="191">
        <f t="shared" si="168"/>
        <v>180000</v>
      </c>
      <c r="IK90" s="191"/>
      <c r="IL90" s="191"/>
      <c r="IM90" s="191"/>
      <c r="IN90" s="213"/>
      <c r="IO90" s="191"/>
      <c r="IP90" s="191"/>
      <c r="IQ90" s="191">
        <f t="shared" si="169"/>
        <v>0</v>
      </c>
      <c r="IR90" s="213">
        <v>70</v>
      </c>
      <c r="IS90" s="191"/>
      <c r="IT90" s="191"/>
      <c r="IU90" s="191">
        <v>1</v>
      </c>
      <c r="IV90" s="191">
        <f t="shared" si="170"/>
        <v>3500</v>
      </c>
      <c r="IW90" s="191"/>
      <c r="IX90" s="191">
        <f t="shared" si="171"/>
        <v>3500</v>
      </c>
      <c r="IY90" s="191"/>
      <c r="IZ90" s="191"/>
      <c r="JA90" s="191"/>
      <c r="JB90" s="191"/>
      <c r="JC90" s="191"/>
      <c r="JD90" s="191"/>
      <c r="JE90" s="191">
        <f t="shared" si="172"/>
        <v>0</v>
      </c>
      <c r="JF90" s="191"/>
      <c r="JG90" s="191"/>
      <c r="JH90" s="191"/>
      <c r="JI90" s="191"/>
      <c r="JJ90" s="191"/>
      <c r="JK90" s="191"/>
      <c r="JL90" s="191">
        <f t="shared" si="173"/>
        <v>0</v>
      </c>
      <c r="JM90" s="191"/>
      <c r="JN90" s="191"/>
      <c r="JO90" s="191"/>
      <c r="JP90" s="191"/>
      <c r="JQ90" s="191"/>
      <c r="JR90" s="191"/>
      <c r="JS90" s="191">
        <f t="shared" si="174"/>
        <v>0</v>
      </c>
      <c r="JT90" s="191"/>
      <c r="JU90" s="191"/>
      <c r="JV90" s="191"/>
      <c r="JW90" s="191"/>
      <c r="JX90" s="191"/>
      <c r="JY90" s="191"/>
      <c r="JZ90" s="191">
        <f t="shared" si="175"/>
        <v>0</v>
      </c>
      <c r="KA90" s="191"/>
      <c r="KB90" s="191"/>
      <c r="KC90" s="191"/>
      <c r="KD90" s="191"/>
      <c r="KE90" s="191"/>
      <c r="KF90" s="191"/>
      <c r="KG90" s="191">
        <f t="shared" si="176"/>
        <v>0</v>
      </c>
      <c r="KH90" s="191"/>
      <c r="KI90" s="191"/>
      <c r="KJ90" s="191"/>
      <c r="KK90" s="191"/>
      <c r="KL90" s="191"/>
      <c r="KM90" s="191"/>
      <c r="KN90" s="191">
        <f t="shared" si="177"/>
        <v>0</v>
      </c>
      <c r="KO90" s="191"/>
      <c r="KP90" s="191"/>
      <c r="KQ90" s="191"/>
      <c r="KR90" s="191"/>
      <c r="KS90" s="191"/>
      <c r="KT90" s="191"/>
      <c r="KU90" s="191">
        <f t="shared" si="178"/>
        <v>0</v>
      </c>
      <c r="KV90" s="191"/>
      <c r="KW90" s="191"/>
      <c r="KX90" s="191"/>
      <c r="KY90" s="191"/>
      <c r="KZ90" s="191"/>
      <c r="LA90" s="191"/>
      <c r="LB90" s="191">
        <f t="shared" si="179"/>
        <v>0</v>
      </c>
      <c r="LC90" s="191"/>
      <c r="LD90" s="191"/>
      <c r="LE90" s="191"/>
      <c r="LF90" s="191"/>
      <c r="LG90" s="191"/>
      <c r="LH90" s="191"/>
      <c r="LI90" s="191">
        <f t="shared" si="180"/>
        <v>0</v>
      </c>
      <c r="LJ90" s="191"/>
      <c r="LK90" s="191"/>
      <c r="LL90" s="191"/>
      <c r="LM90" s="191"/>
      <c r="LN90" s="191"/>
      <c r="LO90" s="191"/>
      <c r="LP90" s="191">
        <f t="shared" si="181"/>
        <v>0</v>
      </c>
      <c r="LQ90" s="191"/>
      <c r="LR90" s="191"/>
      <c r="LS90" s="191"/>
      <c r="LT90" s="191"/>
      <c r="LU90" s="191"/>
      <c r="LV90" s="191"/>
      <c r="LW90" s="191">
        <f t="shared" si="182"/>
        <v>0</v>
      </c>
      <c r="LX90" s="191"/>
      <c r="LY90" s="191"/>
      <c r="LZ90" s="191"/>
      <c r="MA90" s="191"/>
      <c r="MB90" s="191"/>
      <c r="MC90" s="191"/>
      <c r="MD90" s="191">
        <f t="shared" si="183"/>
        <v>0</v>
      </c>
      <c r="ME90" s="191"/>
      <c r="MF90" s="191"/>
      <c r="MG90" s="191"/>
      <c r="MH90" s="191"/>
      <c r="MI90" s="191"/>
      <c r="MJ90" s="191"/>
      <c r="MK90" s="191">
        <f t="shared" si="184"/>
        <v>0</v>
      </c>
      <c r="ML90" s="191"/>
      <c r="MM90" s="191"/>
      <c r="MN90" s="191"/>
      <c r="MO90" s="191"/>
      <c r="MP90" s="191"/>
      <c r="MQ90" s="191"/>
      <c r="MR90" s="191">
        <f t="shared" si="185"/>
        <v>0</v>
      </c>
      <c r="MS90" s="191"/>
      <c r="MT90" s="191"/>
      <c r="MU90" s="191"/>
      <c r="MV90" s="191"/>
      <c r="MW90" s="191"/>
      <c r="MX90" s="191"/>
      <c r="MY90" s="191">
        <f t="shared" si="186"/>
        <v>0</v>
      </c>
      <c r="MZ90" s="191"/>
      <c r="NA90" s="191"/>
      <c r="NB90" s="191"/>
      <c r="NC90" s="191"/>
      <c r="ND90" s="190">
        <f t="shared" si="55"/>
        <v>1740002.3966999999</v>
      </c>
      <c r="NE90" s="190">
        <f t="shared" si="189"/>
        <v>0</v>
      </c>
      <c r="NF90" s="190">
        <f t="shared" si="190"/>
        <v>1740002.3966999999</v>
      </c>
      <c r="NG90" s="9"/>
    </row>
    <row r="91" spans="1:371" ht="18" customHeight="1">
      <c r="A91" s="200">
        <v>20</v>
      </c>
      <c r="B91" s="191" t="s">
        <v>1917</v>
      </c>
      <c r="C91" s="191"/>
      <c r="D91" s="191"/>
      <c r="E91" s="191"/>
      <c r="F91" s="191"/>
      <c r="G91" s="191"/>
      <c r="H91" s="191"/>
      <c r="I91" s="191"/>
      <c r="J91" s="191">
        <v>345</v>
      </c>
      <c r="K91" s="201">
        <f t="shared" si="109"/>
        <v>202981.47449999998</v>
      </c>
      <c r="L91" s="191"/>
      <c r="M91" s="201">
        <f t="shared" si="110"/>
        <v>202981.47449999998</v>
      </c>
      <c r="N91" s="191">
        <v>374</v>
      </c>
      <c r="O91" s="191"/>
      <c r="P91" s="191"/>
      <c r="Q91" s="213">
        <v>238</v>
      </c>
      <c r="R91" s="191">
        <f t="shared" si="112"/>
        <v>71400</v>
      </c>
      <c r="S91" s="191"/>
      <c r="T91" s="191">
        <f t="shared" si="113"/>
        <v>71400</v>
      </c>
      <c r="U91" s="191">
        <v>206</v>
      </c>
      <c r="V91" s="191"/>
      <c r="W91" s="191"/>
      <c r="X91" s="191">
        <v>435</v>
      </c>
      <c r="Y91" s="191">
        <f t="shared" si="114"/>
        <v>108750</v>
      </c>
      <c r="Z91" s="191"/>
      <c r="AA91" s="191">
        <f t="shared" si="115"/>
        <v>108750</v>
      </c>
      <c r="AB91" s="191">
        <v>374</v>
      </c>
      <c r="AC91" s="191"/>
      <c r="AD91" s="191"/>
      <c r="AE91" s="191"/>
      <c r="AF91" s="191"/>
      <c r="AG91" s="191"/>
      <c r="AH91" s="191">
        <f t="shared" si="116"/>
        <v>0</v>
      </c>
      <c r="AI91" s="191"/>
      <c r="AJ91" s="191"/>
      <c r="AK91" s="191"/>
      <c r="AL91" s="191"/>
      <c r="AM91" s="191"/>
      <c r="AN91" s="191"/>
      <c r="AO91" s="191">
        <f t="shared" si="117"/>
        <v>0</v>
      </c>
      <c r="AP91" s="191"/>
      <c r="AQ91" s="191"/>
      <c r="AR91" s="191"/>
      <c r="AS91" s="213">
        <v>206</v>
      </c>
      <c r="AT91" s="191">
        <f t="shared" si="118"/>
        <v>41200</v>
      </c>
      <c r="AU91" s="191"/>
      <c r="AV91" s="191">
        <f t="shared" si="119"/>
        <v>41200</v>
      </c>
      <c r="AW91" s="191"/>
      <c r="AX91" s="191"/>
      <c r="AY91" s="191"/>
      <c r="AZ91" s="191"/>
      <c r="BA91" s="191"/>
      <c r="BB91" s="191"/>
      <c r="BC91" s="191">
        <f t="shared" si="120"/>
        <v>0</v>
      </c>
      <c r="BD91" s="191"/>
      <c r="BE91" s="191"/>
      <c r="BF91" s="191"/>
      <c r="BG91" s="213">
        <v>206</v>
      </c>
      <c r="BH91" s="191">
        <f t="shared" si="121"/>
        <v>61800</v>
      </c>
      <c r="BI91" s="191"/>
      <c r="BJ91" s="191">
        <f t="shared" si="122"/>
        <v>61800</v>
      </c>
      <c r="BK91" s="191"/>
      <c r="BL91" s="191"/>
      <c r="BM91" s="191"/>
      <c r="BN91" s="191"/>
      <c r="BO91" s="191"/>
      <c r="BP91" s="191"/>
      <c r="BQ91" s="191">
        <f t="shared" si="123"/>
        <v>0</v>
      </c>
      <c r="BR91" s="191"/>
      <c r="BS91" s="191"/>
      <c r="BT91" s="191"/>
      <c r="BU91" s="191"/>
      <c r="BV91" s="191"/>
      <c r="BW91" s="191"/>
      <c r="BX91" s="191">
        <f t="shared" si="124"/>
        <v>0</v>
      </c>
      <c r="BY91" s="191"/>
      <c r="BZ91" s="191"/>
      <c r="CA91" s="191"/>
      <c r="CB91" s="191">
        <v>204</v>
      </c>
      <c r="CC91" s="191">
        <f t="shared" si="126"/>
        <v>40800</v>
      </c>
      <c r="CD91" s="191"/>
      <c r="CE91" s="191">
        <f t="shared" si="127"/>
        <v>40800</v>
      </c>
      <c r="CF91" s="213">
        <v>206</v>
      </c>
      <c r="CG91" s="191"/>
      <c r="CH91" s="191"/>
      <c r="CI91" s="191">
        <v>204</v>
      </c>
      <c r="CJ91" s="191">
        <f t="shared" si="129"/>
        <v>40800</v>
      </c>
      <c r="CK91" s="191"/>
      <c r="CL91" s="191">
        <f t="shared" si="130"/>
        <v>40800</v>
      </c>
      <c r="CM91" s="191"/>
      <c r="CN91" s="191"/>
      <c r="CO91" s="191"/>
      <c r="CP91" s="191">
        <v>204</v>
      </c>
      <c r="CQ91" s="191">
        <f t="shared" si="132"/>
        <v>91800</v>
      </c>
      <c r="CR91" s="191"/>
      <c r="CS91" s="191">
        <f t="shared" si="133"/>
        <v>91800</v>
      </c>
      <c r="CT91" s="191"/>
      <c r="CU91" s="191"/>
      <c r="CV91" s="191"/>
      <c r="CW91" s="191">
        <v>0</v>
      </c>
      <c r="CX91" s="191">
        <f t="shared" si="135"/>
        <v>0</v>
      </c>
      <c r="CY91" s="191"/>
      <c r="CZ91" s="191">
        <f t="shared" si="136"/>
        <v>0</v>
      </c>
      <c r="DA91" s="213">
        <v>0</v>
      </c>
      <c r="DB91" s="191"/>
      <c r="DC91" s="191"/>
      <c r="DD91" s="191">
        <v>0</v>
      </c>
      <c r="DE91" s="191">
        <f t="shared" si="138"/>
        <v>0</v>
      </c>
      <c r="DF91" s="191"/>
      <c r="DG91" s="191">
        <f t="shared" si="139"/>
        <v>0</v>
      </c>
      <c r="DH91" s="213">
        <v>0</v>
      </c>
      <c r="DI91" s="191"/>
      <c r="DJ91" s="191"/>
      <c r="DK91" s="191">
        <v>6</v>
      </c>
      <c r="DL91" s="191">
        <f t="shared" si="141"/>
        <v>3000</v>
      </c>
      <c r="DM91" s="191"/>
      <c r="DN91" s="191">
        <f t="shared" si="142"/>
        <v>3000</v>
      </c>
      <c r="DO91" s="191"/>
      <c r="DP91" s="191"/>
      <c r="DQ91" s="191"/>
      <c r="DR91" s="191">
        <v>39</v>
      </c>
      <c r="DS91" s="191">
        <f t="shared" si="144"/>
        <v>39000</v>
      </c>
      <c r="DT91" s="191"/>
      <c r="DU91" s="191">
        <f t="shared" si="145"/>
        <v>39000</v>
      </c>
      <c r="DV91" s="213">
        <v>206</v>
      </c>
      <c r="DW91" s="191"/>
      <c r="DX91" s="191"/>
      <c r="DY91" s="191">
        <v>105</v>
      </c>
      <c r="DZ91" s="191">
        <f t="shared" si="147"/>
        <v>10500</v>
      </c>
      <c r="EA91" s="191"/>
      <c r="EB91" s="191">
        <f t="shared" si="148"/>
        <v>10500</v>
      </c>
      <c r="EC91" s="213">
        <v>206</v>
      </c>
      <c r="ED91" s="191"/>
      <c r="EE91" s="191"/>
      <c r="EF91" s="191"/>
      <c r="EG91" s="191"/>
      <c r="EH91" s="191"/>
      <c r="EI91" s="191">
        <f t="shared" si="149"/>
        <v>0</v>
      </c>
      <c r="EJ91" s="191"/>
      <c r="EK91" s="191"/>
      <c r="EL91" s="191"/>
      <c r="EM91" s="191"/>
      <c r="EN91" s="191"/>
      <c r="EO91" s="191"/>
      <c r="EP91" s="191">
        <f t="shared" si="150"/>
        <v>0</v>
      </c>
      <c r="EQ91" s="191"/>
      <c r="ER91" s="191"/>
      <c r="ES91" s="191"/>
      <c r="ET91" s="191"/>
      <c r="EU91" s="191"/>
      <c r="EV91" s="191"/>
      <c r="EW91" s="191">
        <f t="shared" si="151"/>
        <v>0</v>
      </c>
      <c r="EX91" s="191"/>
      <c r="EY91" s="191"/>
      <c r="EZ91" s="191"/>
      <c r="FA91" s="191"/>
      <c r="FB91" s="191"/>
      <c r="FC91" s="191"/>
      <c r="FD91" s="191">
        <f t="shared" si="152"/>
        <v>0</v>
      </c>
      <c r="FE91" s="191"/>
      <c r="FF91" s="191"/>
      <c r="FG91" s="191"/>
      <c r="FH91" s="191"/>
      <c r="FI91" s="191"/>
      <c r="FJ91" s="191"/>
      <c r="FK91" s="191">
        <f t="shared" si="153"/>
        <v>0</v>
      </c>
      <c r="FL91" s="191"/>
      <c r="FM91" s="191"/>
      <c r="FN91" s="191"/>
      <c r="FO91" s="191"/>
      <c r="FP91" s="191"/>
      <c r="FQ91" s="191"/>
      <c r="FR91" s="191">
        <f t="shared" si="154"/>
        <v>0</v>
      </c>
      <c r="FS91" s="191"/>
      <c r="FT91" s="191"/>
      <c r="FU91" s="191"/>
      <c r="FV91" s="191"/>
      <c r="FW91" s="191"/>
      <c r="FX91" s="191"/>
      <c r="FY91" s="191">
        <f t="shared" si="155"/>
        <v>0</v>
      </c>
      <c r="FZ91" s="191"/>
      <c r="GA91" s="191"/>
      <c r="GB91" s="191"/>
      <c r="GC91" s="191"/>
      <c r="GD91" s="191"/>
      <c r="GE91" s="191"/>
      <c r="GF91" s="191">
        <f t="shared" si="156"/>
        <v>0</v>
      </c>
      <c r="GG91" s="191"/>
      <c r="GH91" s="191"/>
      <c r="GI91" s="191"/>
      <c r="GJ91" s="191"/>
      <c r="GK91" s="191"/>
      <c r="GL91" s="191"/>
      <c r="GM91" s="191">
        <f t="shared" si="157"/>
        <v>0</v>
      </c>
      <c r="GN91" s="191"/>
      <c r="GO91" s="191"/>
      <c r="GP91" s="191"/>
      <c r="GQ91" s="191"/>
      <c r="GR91" s="191"/>
      <c r="GS91" s="191"/>
      <c r="GT91" s="191">
        <f t="shared" si="158"/>
        <v>0</v>
      </c>
      <c r="GU91" s="191"/>
      <c r="GV91" s="191"/>
      <c r="GW91" s="191"/>
      <c r="GX91" s="191"/>
      <c r="GY91" s="191"/>
      <c r="GZ91" s="191"/>
      <c r="HA91" s="191">
        <f t="shared" si="159"/>
        <v>0</v>
      </c>
      <c r="HB91" s="191"/>
      <c r="HC91" s="191"/>
      <c r="HD91" s="191"/>
      <c r="HE91" s="191">
        <v>205</v>
      </c>
      <c r="HF91" s="191">
        <f t="shared" si="161"/>
        <v>1599000</v>
      </c>
      <c r="HG91" s="191"/>
      <c r="HH91" s="191">
        <f t="shared" si="162"/>
        <v>1599000</v>
      </c>
      <c r="HI91" s="213">
        <v>206</v>
      </c>
      <c r="HJ91" s="191"/>
      <c r="HK91" s="191"/>
      <c r="HL91" s="191"/>
      <c r="HM91" s="191"/>
      <c r="HN91" s="191"/>
      <c r="HO91" s="191">
        <f t="shared" si="163"/>
        <v>0</v>
      </c>
      <c r="HP91" s="191"/>
      <c r="HQ91" s="191"/>
      <c r="HR91" s="191"/>
      <c r="HS91" s="191"/>
      <c r="HT91" s="191"/>
      <c r="HU91" s="191"/>
      <c r="HV91" s="191">
        <f t="shared" si="164"/>
        <v>0</v>
      </c>
      <c r="HW91" s="191"/>
      <c r="HX91" s="191"/>
      <c r="HY91" s="191"/>
      <c r="HZ91" s="191">
        <v>4</v>
      </c>
      <c r="IA91" s="191">
        <f t="shared" si="165"/>
        <v>20000</v>
      </c>
      <c r="IB91" s="191"/>
      <c r="IC91" s="191">
        <f t="shared" si="166"/>
        <v>20000</v>
      </c>
      <c r="ID91" s="191"/>
      <c r="IE91" s="191"/>
      <c r="IF91" s="191"/>
      <c r="IG91" s="191">
        <v>11</v>
      </c>
      <c r="IH91" s="191">
        <f t="shared" si="167"/>
        <v>660000</v>
      </c>
      <c r="II91" s="191"/>
      <c r="IJ91" s="191">
        <f t="shared" si="168"/>
        <v>660000</v>
      </c>
      <c r="IK91" s="191"/>
      <c r="IL91" s="191"/>
      <c r="IM91" s="191"/>
      <c r="IN91" s="213"/>
      <c r="IO91" s="191"/>
      <c r="IP91" s="191"/>
      <c r="IQ91" s="191">
        <f t="shared" si="169"/>
        <v>0</v>
      </c>
      <c r="IR91" s="213">
        <v>206</v>
      </c>
      <c r="IS91" s="191"/>
      <c r="IT91" s="191"/>
      <c r="IU91" s="191">
        <v>1</v>
      </c>
      <c r="IV91" s="191">
        <f t="shared" si="170"/>
        <v>3500</v>
      </c>
      <c r="IW91" s="191"/>
      <c r="IX91" s="191">
        <f t="shared" si="171"/>
        <v>3500</v>
      </c>
      <c r="IY91" s="191"/>
      <c r="IZ91" s="191"/>
      <c r="JA91" s="191"/>
      <c r="JB91" s="191"/>
      <c r="JC91" s="191"/>
      <c r="JD91" s="191"/>
      <c r="JE91" s="191">
        <f t="shared" si="172"/>
        <v>0</v>
      </c>
      <c r="JF91" s="191"/>
      <c r="JG91" s="191"/>
      <c r="JH91" s="191"/>
      <c r="JI91" s="191"/>
      <c r="JJ91" s="191"/>
      <c r="JK91" s="191"/>
      <c r="JL91" s="191">
        <f t="shared" si="173"/>
        <v>0</v>
      </c>
      <c r="JM91" s="191"/>
      <c r="JN91" s="191"/>
      <c r="JO91" s="191"/>
      <c r="JP91" s="191"/>
      <c r="JQ91" s="191"/>
      <c r="JR91" s="191"/>
      <c r="JS91" s="191">
        <f t="shared" si="174"/>
        <v>0</v>
      </c>
      <c r="JT91" s="191"/>
      <c r="JU91" s="191"/>
      <c r="JV91" s="191"/>
      <c r="JW91" s="191"/>
      <c r="JX91" s="191"/>
      <c r="JY91" s="191"/>
      <c r="JZ91" s="191">
        <f t="shared" si="175"/>
        <v>0</v>
      </c>
      <c r="KA91" s="191"/>
      <c r="KB91" s="191"/>
      <c r="KC91" s="191"/>
      <c r="KD91" s="191"/>
      <c r="KE91" s="191"/>
      <c r="KF91" s="191"/>
      <c r="KG91" s="191">
        <f t="shared" si="176"/>
        <v>0</v>
      </c>
      <c r="KH91" s="191"/>
      <c r="KI91" s="191"/>
      <c r="KJ91" s="191"/>
      <c r="KK91" s="191"/>
      <c r="KL91" s="191"/>
      <c r="KM91" s="191"/>
      <c r="KN91" s="191">
        <f t="shared" si="177"/>
        <v>0</v>
      </c>
      <c r="KO91" s="191"/>
      <c r="KP91" s="191"/>
      <c r="KQ91" s="191"/>
      <c r="KR91" s="191"/>
      <c r="KS91" s="191"/>
      <c r="KT91" s="191"/>
      <c r="KU91" s="191">
        <f t="shared" si="178"/>
        <v>0</v>
      </c>
      <c r="KV91" s="191"/>
      <c r="KW91" s="191"/>
      <c r="KX91" s="191"/>
      <c r="KY91" s="191"/>
      <c r="KZ91" s="191"/>
      <c r="LA91" s="191"/>
      <c r="LB91" s="191">
        <f t="shared" si="179"/>
        <v>0</v>
      </c>
      <c r="LC91" s="191"/>
      <c r="LD91" s="191"/>
      <c r="LE91" s="191"/>
      <c r="LF91" s="191"/>
      <c r="LG91" s="191"/>
      <c r="LH91" s="191"/>
      <c r="LI91" s="191">
        <f t="shared" si="180"/>
        <v>0</v>
      </c>
      <c r="LJ91" s="191"/>
      <c r="LK91" s="191"/>
      <c r="LL91" s="191"/>
      <c r="LM91" s="191"/>
      <c r="LN91" s="191"/>
      <c r="LO91" s="191"/>
      <c r="LP91" s="191">
        <f t="shared" si="181"/>
        <v>0</v>
      </c>
      <c r="LQ91" s="191"/>
      <c r="LR91" s="191"/>
      <c r="LS91" s="191"/>
      <c r="LT91" s="191"/>
      <c r="LU91" s="191"/>
      <c r="LV91" s="191"/>
      <c r="LW91" s="191">
        <f t="shared" si="182"/>
        <v>0</v>
      </c>
      <c r="LX91" s="191"/>
      <c r="LY91" s="191"/>
      <c r="LZ91" s="191"/>
      <c r="MA91" s="191"/>
      <c r="MB91" s="191"/>
      <c r="MC91" s="191"/>
      <c r="MD91" s="191">
        <f t="shared" si="183"/>
        <v>0</v>
      </c>
      <c r="ME91" s="191"/>
      <c r="MF91" s="191"/>
      <c r="MG91" s="191"/>
      <c r="MH91" s="191"/>
      <c r="MI91" s="191"/>
      <c r="MJ91" s="191"/>
      <c r="MK91" s="191">
        <f t="shared" si="184"/>
        <v>0</v>
      </c>
      <c r="ML91" s="191"/>
      <c r="MM91" s="191"/>
      <c r="MN91" s="191"/>
      <c r="MO91" s="191"/>
      <c r="MP91" s="191"/>
      <c r="MQ91" s="191"/>
      <c r="MR91" s="191">
        <f t="shared" si="185"/>
        <v>0</v>
      </c>
      <c r="MS91" s="191"/>
      <c r="MT91" s="191"/>
      <c r="MU91" s="191"/>
      <c r="MV91" s="191"/>
      <c r="MW91" s="191"/>
      <c r="MX91" s="191"/>
      <c r="MY91" s="191">
        <f t="shared" si="186"/>
        <v>0</v>
      </c>
      <c r="MZ91" s="191"/>
      <c r="NA91" s="191"/>
      <c r="NB91" s="191"/>
      <c r="NC91" s="191"/>
      <c r="ND91" s="190">
        <f t="shared" si="55"/>
        <v>2994531.4745</v>
      </c>
      <c r="NE91" s="190">
        <f t="shared" si="189"/>
        <v>0</v>
      </c>
      <c r="NF91" s="190">
        <f t="shared" si="190"/>
        <v>2994531.4745</v>
      </c>
      <c r="NG91" s="9"/>
    </row>
    <row r="92" spans="1:371" ht="18" customHeight="1">
      <c r="A92" s="200">
        <v>21</v>
      </c>
      <c r="B92" s="191" t="s">
        <v>1918</v>
      </c>
      <c r="C92" s="191"/>
      <c r="D92" s="191"/>
      <c r="E92" s="191"/>
      <c r="F92" s="191"/>
      <c r="G92" s="191"/>
      <c r="H92" s="191"/>
      <c r="I92" s="191"/>
      <c r="J92" s="191">
        <v>5494</v>
      </c>
      <c r="K92" s="201">
        <f t="shared" si="109"/>
        <v>3232406.4373999997</v>
      </c>
      <c r="L92" s="191"/>
      <c r="M92" s="201">
        <f t="shared" si="110"/>
        <v>3232406.4373999997</v>
      </c>
      <c r="N92" s="191">
        <v>5957</v>
      </c>
      <c r="O92" s="191"/>
      <c r="P92" s="191"/>
      <c r="Q92" s="213">
        <f t="shared" si="111"/>
        <v>0</v>
      </c>
      <c r="R92" s="191">
        <f t="shared" si="112"/>
        <v>0</v>
      </c>
      <c r="S92" s="191"/>
      <c r="T92" s="191">
        <f t="shared" si="113"/>
        <v>0</v>
      </c>
      <c r="U92" s="191"/>
      <c r="V92" s="191"/>
      <c r="W92" s="191"/>
      <c r="X92" s="191">
        <f t="shared" si="188"/>
        <v>0</v>
      </c>
      <c r="Y92" s="191">
        <f t="shared" si="114"/>
        <v>0</v>
      </c>
      <c r="Z92" s="191"/>
      <c r="AA92" s="191">
        <f t="shared" si="115"/>
        <v>0</v>
      </c>
      <c r="AB92" s="191"/>
      <c r="AC92" s="191"/>
      <c r="AD92" s="191"/>
      <c r="AE92" s="191"/>
      <c r="AF92" s="191"/>
      <c r="AG92" s="191"/>
      <c r="AH92" s="191">
        <f t="shared" si="116"/>
        <v>0</v>
      </c>
      <c r="AI92" s="191"/>
      <c r="AJ92" s="191"/>
      <c r="AK92" s="191"/>
      <c r="AL92" s="191"/>
      <c r="AM92" s="191"/>
      <c r="AN92" s="191"/>
      <c r="AO92" s="191">
        <f t="shared" si="117"/>
        <v>0</v>
      </c>
      <c r="AP92" s="191"/>
      <c r="AQ92" s="191"/>
      <c r="AR92" s="191"/>
      <c r="AS92" s="213"/>
      <c r="AT92" s="191">
        <f t="shared" si="118"/>
        <v>0</v>
      </c>
      <c r="AU92" s="191"/>
      <c r="AV92" s="191">
        <f t="shared" si="119"/>
        <v>0</v>
      </c>
      <c r="AW92" s="191"/>
      <c r="AX92" s="191"/>
      <c r="AY92" s="191"/>
      <c r="AZ92" s="191"/>
      <c r="BA92" s="191"/>
      <c r="BB92" s="191"/>
      <c r="BC92" s="191">
        <f t="shared" si="120"/>
        <v>0</v>
      </c>
      <c r="BD92" s="191"/>
      <c r="BE92" s="191"/>
      <c r="BF92" s="191"/>
      <c r="BG92" s="213"/>
      <c r="BH92" s="191">
        <f t="shared" si="121"/>
        <v>0</v>
      </c>
      <c r="BI92" s="191"/>
      <c r="BJ92" s="191">
        <f t="shared" si="122"/>
        <v>0</v>
      </c>
      <c r="BK92" s="191"/>
      <c r="BL92" s="191"/>
      <c r="BM92" s="191"/>
      <c r="BN92" s="191"/>
      <c r="BO92" s="191"/>
      <c r="BP92" s="191"/>
      <c r="BQ92" s="191">
        <f t="shared" si="123"/>
        <v>0</v>
      </c>
      <c r="BR92" s="191"/>
      <c r="BS92" s="191"/>
      <c r="BT92" s="191"/>
      <c r="BU92" s="191"/>
      <c r="BV92" s="191"/>
      <c r="BW92" s="191"/>
      <c r="BX92" s="191">
        <f t="shared" si="124"/>
        <v>0</v>
      </c>
      <c r="BY92" s="191"/>
      <c r="BZ92" s="191"/>
      <c r="CA92" s="191"/>
      <c r="CB92" s="191">
        <f t="shared" si="125"/>
        <v>0</v>
      </c>
      <c r="CC92" s="191">
        <f t="shared" si="126"/>
        <v>0</v>
      </c>
      <c r="CD92" s="191"/>
      <c r="CE92" s="191">
        <f t="shared" si="127"/>
        <v>0</v>
      </c>
      <c r="CF92" s="213"/>
      <c r="CG92" s="191"/>
      <c r="CH92" s="191"/>
      <c r="CI92" s="191">
        <f t="shared" si="128"/>
        <v>0</v>
      </c>
      <c r="CJ92" s="191">
        <f t="shared" si="129"/>
        <v>0</v>
      </c>
      <c r="CK92" s="191"/>
      <c r="CL92" s="191">
        <f t="shared" si="130"/>
        <v>0</v>
      </c>
      <c r="CM92" s="191"/>
      <c r="CN92" s="191"/>
      <c r="CO92" s="191"/>
      <c r="CP92" s="191">
        <f t="shared" si="131"/>
        <v>0</v>
      </c>
      <c r="CQ92" s="191">
        <f t="shared" si="132"/>
        <v>0</v>
      </c>
      <c r="CR92" s="191"/>
      <c r="CS92" s="191">
        <f t="shared" si="133"/>
        <v>0</v>
      </c>
      <c r="CT92" s="191"/>
      <c r="CU92" s="191"/>
      <c r="CV92" s="191"/>
      <c r="CW92" s="191">
        <v>282</v>
      </c>
      <c r="CX92" s="191">
        <f t="shared" si="135"/>
        <v>42300</v>
      </c>
      <c r="CY92" s="191"/>
      <c r="CZ92" s="191">
        <f t="shared" si="136"/>
        <v>42300</v>
      </c>
      <c r="DA92" s="213">
        <v>206</v>
      </c>
      <c r="DB92" s="191"/>
      <c r="DC92" s="191"/>
      <c r="DD92" s="191">
        <v>6</v>
      </c>
      <c r="DE92" s="191">
        <f t="shared" si="138"/>
        <v>900</v>
      </c>
      <c r="DF92" s="191"/>
      <c r="DG92" s="191">
        <f t="shared" si="139"/>
        <v>900</v>
      </c>
      <c r="DH92" s="213">
        <v>206</v>
      </c>
      <c r="DI92" s="191"/>
      <c r="DJ92" s="191"/>
      <c r="DK92" s="191">
        <f t="shared" si="140"/>
        <v>0</v>
      </c>
      <c r="DL92" s="191">
        <f t="shared" si="141"/>
        <v>0</v>
      </c>
      <c r="DM92" s="191"/>
      <c r="DN92" s="191">
        <f t="shared" si="142"/>
        <v>0</v>
      </c>
      <c r="DO92" s="191"/>
      <c r="DP92" s="191"/>
      <c r="DQ92" s="191"/>
      <c r="DR92" s="191">
        <f t="shared" si="143"/>
        <v>0</v>
      </c>
      <c r="DS92" s="191">
        <f t="shared" si="144"/>
        <v>0</v>
      </c>
      <c r="DT92" s="191"/>
      <c r="DU92" s="191">
        <f t="shared" si="145"/>
        <v>0</v>
      </c>
      <c r="DV92" s="213"/>
      <c r="DW92" s="191"/>
      <c r="DX92" s="191"/>
      <c r="DY92" s="191">
        <f t="shared" si="146"/>
        <v>0</v>
      </c>
      <c r="DZ92" s="191">
        <f t="shared" si="147"/>
        <v>0</v>
      </c>
      <c r="EA92" s="191"/>
      <c r="EB92" s="191">
        <f t="shared" si="148"/>
        <v>0</v>
      </c>
      <c r="EC92" s="213"/>
      <c r="ED92" s="191"/>
      <c r="EE92" s="191"/>
      <c r="EF92" s="191"/>
      <c r="EG92" s="191"/>
      <c r="EH92" s="191"/>
      <c r="EI92" s="191">
        <f t="shared" si="149"/>
        <v>0</v>
      </c>
      <c r="EJ92" s="191"/>
      <c r="EK92" s="191"/>
      <c r="EL92" s="191"/>
      <c r="EM92" s="191"/>
      <c r="EN92" s="191"/>
      <c r="EO92" s="191"/>
      <c r="EP92" s="191">
        <f t="shared" si="150"/>
        <v>0</v>
      </c>
      <c r="EQ92" s="191"/>
      <c r="ER92" s="191"/>
      <c r="ES92" s="191"/>
      <c r="ET92" s="191"/>
      <c r="EU92" s="191"/>
      <c r="EV92" s="191"/>
      <c r="EW92" s="191">
        <f t="shared" si="151"/>
        <v>0</v>
      </c>
      <c r="EX92" s="191"/>
      <c r="EY92" s="191"/>
      <c r="EZ92" s="191"/>
      <c r="FA92" s="191"/>
      <c r="FB92" s="191"/>
      <c r="FC92" s="191"/>
      <c r="FD92" s="191">
        <f t="shared" si="152"/>
        <v>0</v>
      </c>
      <c r="FE92" s="191"/>
      <c r="FF92" s="191"/>
      <c r="FG92" s="191"/>
      <c r="FH92" s="191"/>
      <c r="FI92" s="191"/>
      <c r="FJ92" s="191"/>
      <c r="FK92" s="191">
        <f t="shared" si="153"/>
        <v>0</v>
      </c>
      <c r="FL92" s="191"/>
      <c r="FM92" s="191"/>
      <c r="FN92" s="191"/>
      <c r="FO92" s="191"/>
      <c r="FP92" s="191"/>
      <c r="FQ92" s="191"/>
      <c r="FR92" s="191">
        <f t="shared" si="154"/>
        <v>0</v>
      </c>
      <c r="FS92" s="191"/>
      <c r="FT92" s="191"/>
      <c r="FU92" s="191"/>
      <c r="FV92" s="191"/>
      <c r="FW92" s="191"/>
      <c r="FX92" s="191"/>
      <c r="FY92" s="191">
        <f t="shared" si="155"/>
        <v>0</v>
      </c>
      <c r="FZ92" s="191"/>
      <c r="GA92" s="191"/>
      <c r="GB92" s="191"/>
      <c r="GC92" s="191"/>
      <c r="GD92" s="191"/>
      <c r="GE92" s="191"/>
      <c r="GF92" s="191">
        <f t="shared" si="156"/>
        <v>0</v>
      </c>
      <c r="GG92" s="191"/>
      <c r="GH92" s="191"/>
      <c r="GI92" s="191"/>
      <c r="GJ92" s="191"/>
      <c r="GK92" s="191"/>
      <c r="GL92" s="191"/>
      <c r="GM92" s="191">
        <f t="shared" si="157"/>
        <v>0</v>
      </c>
      <c r="GN92" s="191"/>
      <c r="GO92" s="191"/>
      <c r="GP92" s="191"/>
      <c r="GQ92" s="191"/>
      <c r="GR92" s="191"/>
      <c r="GS92" s="191"/>
      <c r="GT92" s="191">
        <f t="shared" si="158"/>
        <v>0</v>
      </c>
      <c r="GU92" s="191"/>
      <c r="GV92" s="191"/>
      <c r="GW92" s="191"/>
      <c r="GX92" s="191"/>
      <c r="GY92" s="191"/>
      <c r="GZ92" s="191"/>
      <c r="HA92" s="191">
        <f t="shared" si="159"/>
        <v>0</v>
      </c>
      <c r="HB92" s="191"/>
      <c r="HC92" s="191"/>
      <c r="HD92" s="191"/>
      <c r="HE92" s="191">
        <f t="shared" si="160"/>
        <v>0</v>
      </c>
      <c r="HF92" s="191">
        <f t="shared" si="161"/>
        <v>0</v>
      </c>
      <c r="HG92" s="191"/>
      <c r="HH92" s="191">
        <f t="shared" si="162"/>
        <v>0</v>
      </c>
      <c r="HI92" s="213"/>
      <c r="HJ92" s="191"/>
      <c r="HK92" s="191"/>
      <c r="HL92" s="191"/>
      <c r="HM92" s="191"/>
      <c r="HN92" s="191"/>
      <c r="HO92" s="191">
        <f t="shared" si="163"/>
        <v>0</v>
      </c>
      <c r="HP92" s="191"/>
      <c r="HQ92" s="191"/>
      <c r="HR92" s="191"/>
      <c r="HS92" s="191"/>
      <c r="HT92" s="191"/>
      <c r="HU92" s="191"/>
      <c r="HV92" s="191">
        <f t="shared" si="164"/>
        <v>0</v>
      </c>
      <c r="HW92" s="191"/>
      <c r="HX92" s="191"/>
      <c r="HY92" s="191"/>
      <c r="HZ92" s="191"/>
      <c r="IA92" s="191">
        <f t="shared" si="165"/>
        <v>0</v>
      </c>
      <c r="IB92" s="191"/>
      <c r="IC92" s="191">
        <f t="shared" si="166"/>
        <v>0</v>
      </c>
      <c r="ID92" s="191"/>
      <c r="IE92" s="191"/>
      <c r="IF92" s="191"/>
      <c r="IG92" s="191"/>
      <c r="IH92" s="191">
        <f t="shared" si="167"/>
        <v>0</v>
      </c>
      <c r="II92" s="191"/>
      <c r="IJ92" s="191">
        <f t="shared" si="168"/>
        <v>0</v>
      </c>
      <c r="IK92" s="191"/>
      <c r="IL92" s="191"/>
      <c r="IM92" s="191"/>
      <c r="IN92" s="213"/>
      <c r="IO92" s="191"/>
      <c r="IP92" s="191"/>
      <c r="IQ92" s="191">
        <f t="shared" si="169"/>
        <v>0</v>
      </c>
      <c r="IR92" s="213"/>
      <c r="IS92" s="191"/>
      <c r="IT92" s="191"/>
      <c r="IU92" s="191"/>
      <c r="IV92" s="191">
        <f t="shared" si="170"/>
        <v>0</v>
      </c>
      <c r="IW92" s="191"/>
      <c r="IX92" s="191">
        <f t="shared" si="171"/>
        <v>0</v>
      </c>
      <c r="IY92" s="191"/>
      <c r="IZ92" s="191"/>
      <c r="JA92" s="191"/>
      <c r="JB92" s="191"/>
      <c r="JC92" s="191"/>
      <c r="JD92" s="191"/>
      <c r="JE92" s="191">
        <f t="shared" si="172"/>
        <v>0</v>
      </c>
      <c r="JF92" s="191"/>
      <c r="JG92" s="191"/>
      <c r="JH92" s="191"/>
      <c r="JI92" s="191"/>
      <c r="JJ92" s="191"/>
      <c r="JK92" s="191"/>
      <c r="JL92" s="191">
        <f t="shared" si="173"/>
        <v>0</v>
      </c>
      <c r="JM92" s="191"/>
      <c r="JN92" s="191"/>
      <c r="JO92" s="191"/>
      <c r="JP92" s="191"/>
      <c r="JQ92" s="191"/>
      <c r="JR92" s="191"/>
      <c r="JS92" s="191">
        <f t="shared" si="174"/>
        <v>0</v>
      </c>
      <c r="JT92" s="191"/>
      <c r="JU92" s="191"/>
      <c r="JV92" s="191"/>
      <c r="JW92" s="191"/>
      <c r="JX92" s="191"/>
      <c r="JY92" s="191"/>
      <c r="JZ92" s="191">
        <f t="shared" si="175"/>
        <v>0</v>
      </c>
      <c r="KA92" s="191"/>
      <c r="KB92" s="191"/>
      <c r="KC92" s="191"/>
      <c r="KD92" s="191"/>
      <c r="KE92" s="191"/>
      <c r="KF92" s="191"/>
      <c r="KG92" s="191">
        <f t="shared" si="176"/>
        <v>0</v>
      </c>
      <c r="KH92" s="191"/>
      <c r="KI92" s="191"/>
      <c r="KJ92" s="191"/>
      <c r="KK92" s="191"/>
      <c r="KL92" s="191"/>
      <c r="KM92" s="191"/>
      <c r="KN92" s="191">
        <f t="shared" si="177"/>
        <v>0</v>
      </c>
      <c r="KO92" s="191"/>
      <c r="KP92" s="191"/>
      <c r="KQ92" s="191"/>
      <c r="KR92" s="191"/>
      <c r="KS92" s="191"/>
      <c r="KT92" s="191"/>
      <c r="KU92" s="191">
        <f t="shared" si="178"/>
        <v>0</v>
      </c>
      <c r="KV92" s="191"/>
      <c r="KW92" s="191"/>
      <c r="KX92" s="191"/>
      <c r="KY92" s="191"/>
      <c r="KZ92" s="191"/>
      <c r="LA92" s="191"/>
      <c r="LB92" s="191">
        <f t="shared" si="179"/>
        <v>0</v>
      </c>
      <c r="LC92" s="191"/>
      <c r="LD92" s="191"/>
      <c r="LE92" s="191"/>
      <c r="LF92" s="191"/>
      <c r="LG92" s="191"/>
      <c r="LH92" s="191"/>
      <c r="LI92" s="191">
        <f t="shared" si="180"/>
        <v>0</v>
      </c>
      <c r="LJ92" s="191"/>
      <c r="LK92" s="191"/>
      <c r="LL92" s="191"/>
      <c r="LM92" s="191"/>
      <c r="LN92" s="191"/>
      <c r="LO92" s="191"/>
      <c r="LP92" s="191">
        <f t="shared" si="181"/>
        <v>0</v>
      </c>
      <c r="LQ92" s="191"/>
      <c r="LR92" s="191"/>
      <c r="LS92" s="191"/>
      <c r="LT92" s="191"/>
      <c r="LU92" s="191"/>
      <c r="LV92" s="191"/>
      <c r="LW92" s="191">
        <f t="shared" si="182"/>
        <v>0</v>
      </c>
      <c r="LX92" s="191"/>
      <c r="LY92" s="191"/>
      <c r="LZ92" s="191"/>
      <c r="MA92" s="191"/>
      <c r="MB92" s="191"/>
      <c r="MC92" s="191"/>
      <c r="MD92" s="191">
        <f t="shared" si="183"/>
        <v>0</v>
      </c>
      <c r="ME92" s="191"/>
      <c r="MF92" s="191"/>
      <c r="MG92" s="191"/>
      <c r="MH92" s="191"/>
      <c r="MI92" s="191"/>
      <c r="MJ92" s="191"/>
      <c r="MK92" s="191">
        <f t="shared" si="184"/>
        <v>0</v>
      </c>
      <c r="ML92" s="191"/>
      <c r="MM92" s="191"/>
      <c r="MN92" s="191"/>
      <c r="MO92" s="191"/>
      <c r="MP92" s="191"/>
      <c r="MQ92" s="191"/>
      <c r="MR92" s="191">
        <f t="shared" si="185"/>
        <v>0</v>
      </c>
      <c r="MS92" s="191"/>
      <c r="MT92" s="191"/>
      <c r="MU92" s="191"/>
      <c r="MV92" s="191"/>
      <c r="MW92" s="191"/>
      <c r="MX92" s="191"/>
      <c r="MY92" s="191">
        <f t="shared" si="186"/>
        <v>0</v>
      </c>
      <c r="MZ92" s="191"/>
      <c r="NA92" s="191"/>
      <c r="NB92" s="191"/>
      <c r="NC92" s="191"/>
      <c r="ND92" s="190">
        <f t="shared" si="55"/>
        <v>3275606.4373999997</v>
      </c>
      <c r="NE92" s="190">
        <f t="shared" si="189"/>
        <v>0</v>
      </c>
      <c r="NF92" s="190">
        <f t="shared" si="190"/>
        <v>3275606.4373999997</v>
      </c>
      <c r="NG92" s="9"/>
    </row>
    <row r="93" spans="1:371" ht="18" customHeight="1">
      <c r="A93" s="200">
        <v>22</v>
      </c>
      <c r="B93" s="191" t="s">
        <v>1919</v>
      </c>
      <c r="C93" s="191"/>
      <c r="D93" s="191"/>
      <c r="E93" s="191"/>
      <c r="F93" s="191"/>
      <c r="G93" s="191"/>
      <c r="H93" s="191"/>
      <c r="I93" s="191"/>
      <c r="J93" s="191">
        <v>3807</v>
      </c>
      <c r="K93" s="201">
        <f t="shared" si="109"/>
        <v>2239856.4446999999</v>
      </c>
      <c r="L93" s="191"/>
      <c r="M93" s="201">
        <f t="shared" si="110"/>
        <v>2239856.4446999999</v>
      </c>
      <c r="N93" s="191">
        <v>4128</v>
      </c>
      <c r="O93" s="191"/>
      <c r="P93" s="191"/>
      <c r="Q93" s="213">
        <f t="shared" si="111"/>
        <v>0</v>
      </c>
      <c r="R93" s="191">
        <f t="shared" si="112"/>
        <v>0</v>
      </c>
      <c r="S93" s="191"/>
      <c r="T93" s="191">
        <f t="shared" si="113"/>
        <v>0</v>
      </c>
      <c r="U93" s="191"/>
      <c r="V93" s="191"/>
      <c r="W93" s="191"/>
      <c r="X93" s="191">
        <v>4799</v>
      </c>
      <c r="Y93" s="191">
        <f t="shared" si="114"/>
        <v>1199750</v>
      </c>
      <c r="Z93" s="191"/>
      <c r="AA93" s="191">
        <f t="shared" si="115"/>
        <v>1199750</v>
      </c>
      <c r="AB93" s="191">
        <v>4128</v>
      </c>
      <c r="AC93" s="191"/>
      <c r="AD93" s="191"/>
      <c r="AE93" s="191"/>
      <c r="AF93" s="191"/>
      <c r="AG93" s="191"/>
      <c r="AH93" s="191">
        <f t="shared" si="116"/>
        <v>0</v>
      </c>
      <c r="AI93" s="191"/>
      <c r="AJ93" s="191"/>
      <c r="AK93" s="191"/>
      <c r="AL93" s="191"/>
      <c r="AM93" s="191"/>
      <c r="AN93" s="191"/>
      <c r="AO93" s="191">
        <f t="shared" si="117"/>
        <v>0</v>
      </c>
      <c r="AP93" s="191"/>
      <c r="AQ93" s="191"/>
      <c r="AR93" s="191"/>
      <c r="AS93" s="213"/>
      <c r="AT93" s="191">
        <f t="shared" si="118"/>
        <v>0</v>
      </c>
      <c r="AU93" s="191"/>
      <c r="AV93" s="191">
        <f t="shared" si="119"/>
        <v>0</v>
      </c>
      <c r="AW93" s="191"/>
      <c r="AX93" s="191"/>
      <c r="AY93" s="191"/>
      <c r="AZ93" s="191"/>
      <c r="BA93" s="191"/>
      <c r="BB93" s="191"/>
      <c r="BC93" s="191">
        <f t="shared" si="120"/>
        <v>0</v>
      </c>
      <c r="BD93" s="191"/>
      <c r="BE93" s="191"/>
      <c r="BF93" s="191"/>
      <c r="BG93" s="213"/>
      <c r="BH93" s="191">
        <f t="shared" si="121"/>
        <v>0</v>
      </c>
      <c r="BI93" s="191"/>
      <c r="BJ93" s="191">
        <f t="shared" si="122"/>
        <v>0</v>
      </c>
      <c r="BK93" s="191"/>
      <c r="BL93" s="191"/>
      <c r="BM93" s="191"/>
      <c r="BN93" s="191"/>
      <c r="BO93" s="191"/>
      <c r="BP93" s="191"/>
      <c r="BQ93" s="191">
        <f t="shared" si="123"/>
        <v>0</v>
      </c>
      <c r="BR93" s="191"/>
      <c r="BS93" s="191"/>
      <c r="BT93" s="191"/>
      <c r="BU93" s="191"/>
      <c r="BV93" s="191"/>
      <c r="BW93" s="191"/>
      <c r="BX93" s="191">
        <f t="shared" si="124"/>
        <v>0</v>
      </c>
      <c r="BY93" s="191"/>
      <c r="BZ93" s="191"/>
      <c r="CA93" s="191"/>
      <c r="CB93" s="191">
        <f t="shared" si="125"/>
        <v>0</v>
      </c>
      <c r="CC93" s="191">
        <f t="shared" si="126"/>
        <v>0</v>
      </c>
      <c r="CD93" s="191"/>
      <c r="CE93" s="191">
        <f t="shared" si="127"/>
        <v>0</v>
      </c>
      <c r="CF93" s="213"/>
      <c r="CG93" s="191"/>
      <c r="CH93" s="191"/>
      <c r="CI93" s="191">
        <f t="shared" si="128"/>
        <v>0</v>
      </c>
      <c r="CJ93" s="191">
        <f t="shared" si="129"/>
        <v>0</v>
      </c>
      <c r="CK93" s="191"/>
      <c r="CL93" s="191">
        <f t="shared" si="130"/>
        <v>0</v>
      </c>
      <c r="CM93" s="191"/>
      <c r="CN93" s="191"/>
      <c r="CO93" s="191"/>
      <c r="CP93" s="191">
        <f t="shared" si="131"/>
        <v>0</v>
      </c>
      <c r="CQ93" s="191">
        <f t="shared" si="132"/>
        <v>0</v>
      </c>
      <c r="CR93" s="191"/>
      <c r="CS93" s="191">
        <f t="shared" si="133"/>
        <v>0</v>
      </c>
      <c r="CT93" s="191"/>
      <c r="CU93" s="191"/>
      <c r="CV93" s="191"/>
      <c r="CW93" s="191">
        <f t="shared" si="134"/>
        <v>0</v>
      </c>
      <c r="CX93" s="191">
        <f t="shared" si="135"/>
        <v>0</v>
      </c>
      <c r="CY93" s="191"/>
      <c r="CZ93" s="191">
        <f t="shared" si="136"/>
        <v>0</v>
      </c>
      <c r="DA93" s="213"/>
      <c r="DB93" s="191"/>
      <c r="DC93" s="191"/>
      <c r="DD93" s="191">
        <f t="shared" si="137"/>
        <v>0</v>
      </c>
      <c r="DE93" s="191">
        <f t="shared" si="138"/>
        <v>0</v>
      </c>
      <c r="DF93" s="191"/>
      <c r="DG93" s="191">
        <f t="shared" si="139"/>
        <v>0</v>
      </c>
      <c r="DH93" s="213"/>
      <c r="DI93" s="191"/>
      <c r="DJ93" s="191"/>
      <c r="DK93" s="191">
        <f t="shared" si="140"/>
        <v>0</v>
      </c>
      <c r="DL93" s="191">
        <f t="shared" si="141"/>
        <v>0</v>
      </c>
      <c r="DM93" s="191"/>
      <c r="DN93" s="191">
        <f t="shared" si="142"/>
        <v>0</v>
      </c>
      <c r="DO93" s="191"/>
      <c r="DP93" s="191"/>
      <c r="DQ93" s="191"/>
      <c r="DR93" s="191">
        <f t="shared" si="143"/>
        <v>0</v>
      </c>
      <c r="DS93" s="191">
        <f t="shared" si="144"/>
        <v>0</v>
      </c>
      <c r="DT93" s="191"/>
      <c r="DU93" s="191">
        <f t="shared" si="145"/>
        <v>0</v>
      </c>
      <c r="DV93" s="213"/>
      <c r="DW93" s="191"/>
      <c r="DX93" s="191"/>
      <c r="DY93" s="191">
        <f t="shared" si="146"/>
        <v>0</v>
      </c>
      <c r="DZ93" s="191">
        <f t="shared" si="147"/>
        <v>0</v>
      </c>
      <c r="EA93" s="191"/>
      <c r="EB93" s="191">
        <f t="shared" si="148"/>
        <v>0</v>
      </c>
      <c r="EC93" s="213"/>
      <c r="ED93" s="191"/>
      <c r="EE93" s="191"/>
      <c r="EF93" s="191"/>
      <c r="EG93" s="191"/>
      <c r="EH93" s="191"/>
      <c r="EI93" s="191">
        <f t="shared" si="149"/>
        <v>0</v>
      </c>
      <c r="EJ93" s="191"/>
      <c r="EK93" s="191"/>
      <c r="EL93" s="191"/>
      <c r="EM93" s="191"/>
      <c r="EN93" s="191"/>
      <c r="EO93" s="191"/>
      <c r="EP93" s="191">
        <f t="shared" si="150"/>
        <v>0</v>
      </c>
      <c r="EQ93" s="191"/>
      <c r="ER93" s="191"/>
      <c r="ES93" s="191"/>
      <c r="ET93" s="191"/>
      <c r="EU93" s="191"/>
      <c r="EV93" s="191"/>
      <c r="EW93" s="191">
        <f t="shared" si="151"/>
        <v>0</v>
      </c>
      <c r="EX93" s="191"/>
      <c r="EY93" s="191"/>
      <c r="EZ93" s="191"/>
      <c r="FA93" s="191"/>
      <c r="FB93" s="191"/>
      <c r="FC93" s="191"/>
      <c r="FD93" s="191">
        <f t="shared" si="152"/>
        <v>0</v>
      </c>
      <c r="FE93" s="191"/>
      <c r="FF93" s="191"/>
      <c r="FG93" s="191"/>
      <c r="FH93" s="191"/>
      <c r="FI93" s="191"/>
      <c r="FJ93" s="191"/>
      <c r="FK93" s="191">
        <f t="shared" si="153"/>
        <v>0</v>
      </c>
      <c r="FL93" s="191"/>
      <c r="FM93" s="191"/>
      <c r="FN93" s="191"/>
      <c r="FO93" s="191"/>
      <c r="FP93" s="191"/>
      <c r="FQ93" s="191"/>
      <c r="FR93" s="191">
        <f t="shared" si="154"/>
        <v>0</v>
      </c>
      <c r="FS93" s="191"/>
      <c r="FT93" s="191"/>
      <c r="FU93" s="191"/>
      <c r="FV93" s="191"/>
      <c r="FW93" s="191"/>
      <c r="FX93" s="191"/>
      <c r="FY93" s="191">
        <f t="shared" si="155"/>
        <v>0</v>
      </c>
      <c r="FZ93" s="191"/>
      <c r="GA93" s="191"/>
      <c r="GB93" s="191"/>
      <c r="GC93" s="191"/>
      <c r="GD93" s="191"/>
      <c r="GE93" s="191"/>
      <c r="GF93" s="191">
        <f t="shared" si="156"/>
        <v>0</v>
      </c>
      <c r="GG93" s="191"/>
      <c r="GH93" s="191"/>
      <c r="GI93" s="191"/>
      <c r="GJ93" s="191"/>
      <c r="GK93" s="191"/>
      <c r="GL93" s="191"/>
      <c r="GM93" s="191">
        <f t="shared" si="157"/>
        <v>0</v>
      </c>
      <c r="GN93" s="191"/>
      <c r="GO93" s="191"/>
      <c r="GP93" s="191"/>
      <c r="GQ93" s="191"/>
      <c r="GR93" s="191"/>
      <c r="GS93" s="191"/>
      <c r="GT93" s="191">
        <f t="shared" si="158"/>
        <v>0</v>
      </c>
      <c r="GU93" s="191"/>
      <c r="GV93" s="191"/>
      <c r="GW93" s="191"/>
      <c r="GX93" s="191"/>
      <c r="GY93" s="191"/>
      <c r="GZ93" s="191"/>
      <c r="HA93" s="191">
        <f t="shared" si="159"/>
        <v>0</v>
      </c>
      <c r="HB93" s="191"/>
      <c r="HC93" s="191"/>
      <c r="HD93" s="191"/>
      <c r="HE93" s="191">
        <f t="shared" si="160"/>
        <v>0</v>
      </c>
      <c r="HF93" s="191">
        <f t="shared" si="161"/>
        <v>0</v>
      </c>
      <c r="HG93" s="191"/>
      <c r="HH93" s="191">
        <f t="shared" si="162"/>
        <v>0</v>
      </c>
      <c r="HI93" s="213"/>
      <c r="HJ93" s="191"/>
      <c r="HK93" s="191"/>
      <c r="HL93" s="191"/>
      <c r="HM93" s="191"/>
      <c r="HN93" s="191"/>
      <c r="HO93" s="191">
        <f t="shared" si="163"/>
        <v>0</v>
      </c>
      <c r="HP93" s="191"/>
      <c r="HQ93" s="191"/>
      <c r="HR93" s="191"/>
      <c r="HS93" s="191"/>
      <c r="HT93" s="191"/>
      <c r="HU93" s="191"/>
      <c r="HV93" s="191">
        <f t="shared" si="164"/>
        <v>0</v>
      </c>
      <c r="HW93" s="191"/>
      <c r="HX93" s="191"/>
      <c r="HY93" s="191"/>
      <c r="HZ93" s="191"/>
      <c r="IA93" s="191">
        <f t="shared" si="165"/>
        <v>0</v>
      </c>
      <c r="IB93" s="191"/>
      <c r="IC93" s="191">
        <f t="shared" si="166"/>
        <v>0</v>
      </c>
      <c r="ID93" s="191"/>
      <c r="IE93" s="191"/>
      <c r="IF93" s="191"/>
      <c r="IG93" s="191"/>
      <c r="IH93" s="191">
        <f t="shared" si="167"/>
        <v>0</v>
      </c>
      <c r="II93" s="191"/>
      <c r="IJ93" s="191">
        <f t="shared" si="168"/>
        <v>0</v>
      </c>
      <c r="IK93" s="191"/>
      <c r="IL93" s="191"/>
      <c r="IM93" s="191"/>
      <c r="IN93" s="213"/>
      <c r="IO93" s="191"/>
      <c r="IP93" s="191"/>
      <c r="IQ93" s="191">
        <f t="shared" si="169"/>
        <v>0</v>
      </c>
      <c r="IR93" s="213"/>
      <c r="IS93" s="191"/>
      <c r="IT93" s="191"/>
      <c r="IU93" s="191"/>
      <c r="IV93" s="191">
        <f t="shared" si="170"/>
        <v>0</v>
      </c>
      <c r="IW93" s="191"/>
      <c r="IX93" s="191">
        <f t="shared" si="171"/>
        <v>0</v>
      </c>
      <c r="IY93" s="191"/>
      <c r="IZ93" s="191"/>
      <c r="JA93" s="191"/>
      <c r="JB93" s="191"/>
      <c r="JC93" s="191"/>
      <c r="JD93" s="191"/>
      <c r="JE93" s="191">
        <f t="shared" si="172"/>
        <v>0</v>
      </c>
      <c r="JF93" s="191"/>
      <c r="JG93" s="191"/>
      <c r="JH93" s="191"/>
      <c r="JI93" s="191"/>
      <c r="JJ93" s="191"/>
      <c r="JK93" s="191"/>
      <c r="JL93" s="191">
        <f t="shared" si="173"/>
        <v>0</v>
      </c>
      <c r="JM93" s="191"/>
      <c r="JN93" s="191"/>
      <c r="JO93" s="191"/>
      <c r="JP93" s="191"/>
      <c r="JQ93" s="191"/>
      <c r="JR93" s="191"/>
      <c r="JS93" s="191">
        <f t="shared" si="174"/>
        <v>0</v>
      </c>
      <c r="JT93" s="191"/>
      <c r="JU93" s="191"/>
      <c r="JV93" s="191"/>
      <c r="JW93" s="191"/>
      <c r="JX93" s="191"/>
      <c r="JY93" s="191"/>
      <c r="JZ93" s="191">
        <f t="shared" si="175"/>
        <v>0</v>
      </c>
      <c r="KA93" s="191"/>
      <c r="KB93" s="191"/>
      <c r="KC93" s="191"/>
      <c r="KD93" s="191"/>
      <c r="KE93" s="191"/>
      <c r="KF93" s="191"/>
      <c r="KG93" s="191">
        <f t="shared" si="176"/>
        <v>0</v>
      </c>
      <c r="KH93" s="191"/>
      <c r="KI93" s="191"/>
      <c r="KJ93" s="191"/>
      <c r="KK93" s="191"/>
      <c r="KL93" s="191"/>
      <c r="KM93" s="191"/>
      <c r="KN93" s="191">
        <f t="shared" si="177"/>
        <v>0</v>
      </c>
      <c r="KO93" s="191"/>
      <c r="KP93" s="191"/>
      <c r="KQ93" s="191"/>
      <c r="KR93" s="191"/>
      <c r="KS93" s="191"/>
      <c r="KT93" s="191"/>
      <c r="KU93" s="191">
        <f t="shared" si="178"/>
        <v>0</v>
      </c>
      <c r="KV93" s="191"/>
      <c r="KW93" s="191"/>
      <c r="KX93" s="191"/>
      <c r="KY93" s="191"/>
      <c r="KZ93" s="191"/>
      <c r="LA93" s="191"/>
      <c r="LB93" s="191">
        <f t="shared" si="179"/>
        <v>0</v>
      </c>
      <c r="LC93" s="191"/>
      <c r="LD93" s="191"/>
      <c r="LE93" s="191"/>
      <c r="LF93" s="191"/>
      <c r="LG93" s="191"/>
      <c r="LH93" s="191"/>
      <c r="LI93" s="191">
        <f t="shared" si="180"/>
        <v>0</v>
      </c>
      <c r="LJ93" s="191"/>
      <c r="LK93" s="191"/>
      <c r="LL93" s="191"/>
      <c r="LM93" s="191"/>
      <c r="LN93" s="191"/>
      <c r="LO93" s="191"/>
      <c r="LP93" s="191">
        <f t="shared" si="181"/>
        <v>0</v>
      </c>
      <c r="LQ93" s="191"/>
      <c r="LR93" s="191"/>
      <c r="LS93" s="191"/>
      <c r="LT93" s="191"/>
      <c r="LU93" s="191"/>
      <c r="LV93" s="191"/>
      <c r="LW93" s="191">
        <f t="shared" si="182"/>
        <v>0</v>
      </c>
      <c r="LX93" s="191"/>
      <c r="LY93" s="191"/>
      <c r="LZ93" s="191"/>
      <c r="MA93" s="191"/>
      <c r="MB93" s="191"/>
      <c r="MC93" s="191"/>
      <c r="MD93" s="191">
        <f t="shared" si="183"/>
        <v>0</v>
      </c>
      <c r="ME93" s="191"/>
      <c r="MF93" s="191"/>
      <c r="MG93" s="191"/>
      <c r="MH93" s="191"/>
      <c r="MI93" s="191"/>
      <c r="MJ93" s="191"/>
      <c r="MK93" s="191">
        <f t="shared" si="184"/>
        <v>0</v>
      </c>
      <c r="ML93" s="191"/>
      <c r="MM93" s="191"/>
      <c r="MN93" s="191"/>
      <c r="MO93" s="191"/>
      <c r="MP93" s="191"/>
      <c r="MQ93" s="191"/>
      <c r="MR93" s="191">
        <f t="shared" si="185"/>
        <v>0</v>
      </c>
      <c r="MS93" s="191"/>
      <c r="MT93" s="191"/>
      <c r="MU93" s="191"/>
      <c r="MV93" s="191"/>
      <c r="MW93" s="191"/>
      <c r="MX93" s="191"/>
      <c r="MY93" s="191">
        <f t="shared" si="186"/>
        <v>0</v>
      </c>
      <c r="MZ93" s="191"/>
      <c r="NA93" s="191"/>
      <c r="NB93" s="191"/>
      <c r="NC93" s="191"/>
      <c r="ND93" s="190">
        <f t="shared" si="55"/>
        <v>3439606.4446999999</v>
      </c>
      <c r="NE93" s="190">
        <f t="shared" si="189"/>
        <v>0</v>
      </c>
      <c r="NF93" s="190">
        <f t="shared" si="190"/>
        <v>3439606.4446999999</v>
      </c>
      <c r="NG93" s="9"/>
    </row>
    <row r="94" spans="1:371" ht="18" customHeight="1">
      <c r="A94" s="200">
        <v>23</v>
      </c>
      <c r="B94" s="191" t="s">
        <v>1920</v>
      </c>
      <c r="C94" s="191"/>
      <c r="D94" s="191"/>
      <c r="E94" s="191"/>
      <c r="F94" s="191"/>
      <c r="G94" s="191"/>
      <c r="H94" s="191"/>
      <c r="I94" s="191"/>
      <c r="J94" s="191">
        <f t="shared" si="187"/>
        <v>0</v>
      </c>
      <c r="K94" s="201">
        <f t="shared" si="109"/>
        <v>0</v>
      </c>
      <c r="L94" s="191"/>
      <c r="M94" s="201">
        <f t="shared" si="110"/>
        <v>0</v>
      </c>
      <c r="N94" s="191"/>
      <c r="O94" s="191"/>
      <c r="P94" s="191"/>
      <c r="Q94" s="213">
        <v>254</v>
      </c>
      <c r="R94" s="191">
        <f t="shared" si="112"/>
        <v>76200</v>
      </c>
      <c r="S94" s="191"/>
      <c r="T94" s="191">
        <f t="shared" si="113"/>
        <v>76200</v>
      </c>
      <c r="U94" s="191">
        <v>220</v>
      </c>
      <c r="V94" s="191"/>
      <c r="W94" s="191"/>
      <c r="X94" s="191">
        <f t="shared" si="188"/>
        <v>0</v>
      </c>
      <c r="Y94" s="191">
        <f t="shared" si="114"/>
        <v>0</v>
      </c>
      <c r="Z94" s="191"/>
      <c r="AA94" s="191">
        <f t="shared" si="115"/>
        <v>0</v>
      </c>
      <c r="AB94" s="191"/>
      <c r="AC94" s="191"/>
      <c r="AD94" s="191"/>
      <c r="AE94" s="191"/>
      <c r="AF94" s="191"/>
      <c r="AG94" s="191"/>
      <c r="AH94" s="191">
        <f t="shared" si="116"/>
        <v>0</v>
      </c>
      <c r="AI94" s="191"/>
      <c r="AJ94" s="191"/>
      <c r="AK94" s="191"/>
      <c r="AL94" s="191"/>
      <c r="AM94" s="191"/>
      <c r="AN94" s="191"/>
      <c r="AO94" s="191">
        <f t="shared" si="117"/>
        <v>0</v>
      </c>
      <c r="AP94" s="191"/>
      <c r="AQ94" s="191"/>
      <c r="AR94" s="191"/>
      <c r="AS94" s="213">
        <v>220</v>
      </c>
      <c r="AT94" s="191">
        <f t="shared" si="118"/>
        <v>44000</v>
      </c>
      <c r="AU94" s="191"/>
      <c r="AV94" s="191">
        <f t="shared" si="119"/>
        <v>44000</v>
      </c>
      <c r="AW94" s="191"/>
      <c r="AX94" s="191"/>
      <c r="AY94" s="191"/>
      <c r="AZ94" s="191"/>
      <c r="BA94" s="191"/>
      <c r="BB94" s="191"/>
      <c r="BC94" s="191">
        <f t="shared" si="120"/>
        <v>0</v>
      </c>
      <c r="BD94" s="191"/>
      <c r="BE94" s="191"/>
      <c r="BF94" s="191"/>
      <c r="BG94" s="213">
        <v>220</v>
      </c>
      <c r="BH94" s="191">
        <f t="shared" si="121"/>
        <v>66000</v>
      </c>
      <c r="BI94" s="191"/>
      <c r="BJ94" s="191">
        <f t="shared" si="122"/>
        <v>66000</v>
      </c>
      <c r="BK94" s="191"/>
      <c r="BL94" s="191"/>
      <c r="BM94" s="191"/>
      <c r="BN94" s="191"/>
      <c r="BO94" s="191"/>
      <c r="BP94" s="191"/>
      <c r="BQ94" s="191">
        <f t="shared" si="123"/>
        <v>0</v>
      </c>
      <c r="BR94" s="191"/>
      <c r="BS94" s="191"/>
      <c r="BT94" s="191"/>
      <c r="BU94" s="191"/>
      <c r="BV94" s="191"/>
      <c r="BW94" s="191"/>
      <c r="BX94" s="191">
        <f t="shared" si="124"/>
        <v>0</v>
      </c>
      <c r="BY94" s="191"/>
      <c r="BZ94" s="191"/>
      <c r="CA94" s="191"/>
      <c r="CB94" s="191">
        <v>217</v>
      </c>
      <c r="CC94" s="191">
        <f t="shared" si="126"/>
        <v>43400</v>
      </c>
      <c r="CD94" s="191"/>
      <c r="CE94" s="191">
        <f t="shared" si="127"/>
        <v>43400</v>
      </c>
      <c r="CF94" s="213">
        <v>220</v>
      </c>
      <c r="CG94" s="191"/>
      <c r="CH94" s="191"/>
      <c r="CI94" s="191">
        <v>217</v>
      </c>
      <c r="CJ94" s="191">
        <f t="shared" si="129"/>
        <v>43400</v>
      </c>
      <c r="CK94" s="191"/>
      <c r="CL94" s="191">
        <f t="shared" si="130"/>
        <v>43400</v>
      </c>
      <c r="CM94" s="191"/>
      <c r="CN94" s="191"/>
      <c r="CO94" s="191"/>
      <c r="CP94" s="191">
        <v>217</v>
      </c>
      <c r="CQ94" s="191">
        <f t="shared" si="132"/>
        <v>97650</v>
      </c>
      <c r="CR94" s="191"/>
      <c r="CS94" s="191">
        <f t="shared" si="133"/>
        <v>97650</v>
      </c>
      <c r="CT94" s="191"/>
      <c r="CU94" s="191"/>
      <c r="CV94" s="191"/>
      <c r="CW94" s="191">
        <v>301</v>
      </c>
      <c r="CX94" s="191">
        <f t="shared" si="135"/>
        <v>45150</v>
      </c>
      <c r="CY94" s="191"/>
      <c r="CZ94" s="191">
        <f t="shared" si="136"/>
        <v>45150</v>
      </c>
      <c r="DA94" s="213">
        <v>220</v>
      </c>
      <c r="DB94" s="191"/>
      <c r="DC94" s="191"/>
      <c r="DD94" s="191">
        <v>5</v>
      </c>
      <c r="DE94" s="191">
        <f t="shared" si="138"/>
        <v>750</v>
      </c>
      <c r="DF94" s="191"/>
      <c r="DG94" s="191">
        <f t="shared" si="139"/>
        <v>750</v>
      </c>
      <c r="DH94" s="213">
        <v>220</v>
      </c>
      <c r="DI94" s="191"/>
      <c r="DJ94" s="191"/>
      <c r="DK94" s="191">
        <v>5</v>
      </c>
      <c r="DL94" s="191">
        <f t="shared" si="141"/>
        <v>2500</v>
      </c>
      <c r="DM94" s="191"/>
      <c r="DN94" s="191">
        <f t="shared" si="142"/>
        <v>2500</v>
      </c>
      <c r="DO94" s="191"/>
      <c r="DP94" s="191"/>
      <c r="DQ94" s="191"/>
      <c r="DR94" s="191">
        <v>42</v>
      </c>
      <c r="DS94" s="191">
        <f t="shared" si="144"/>
        <v>42000</v>
      </c>
      <c r="DT94" s="191"/>
      <c r="DU94" s="191">
        <f t="shared" si="145"/>
        <v>42000</v>
      </c>
      <c r="DV94" s="213">
        <v>220</v>
      </c>
      <c r="DW94" s="191"/>
      <c r="DX94" s="191"/>
      <c r="DY94" s="191">
        <v>112</v>
      </c>
      <c r="DZ94" s="191">
        <f t="shared" si="147"/>
        <v>11200</v>
      </c>
      <c r="EA94" s="191"/>
      <c r="EB94" s="191">
        <f t="shared" si="148"/>
        <v>11200</v>
      </c>
      <c r="EC94" s="213">
        <v>220</v>
      </c>
      <c r="ED94" s="191"/>
      <c r="EE94" s="191"/>
      <c r="EF94" s="191"/>
      <c r="EG94" s="191"/>
      <c r="EH94" s="191"/>
      <c r="EI94" s="191">
        <f t="shared" si="149"/>
        <v>0</v>
      </c>
      <c r="EJ94" s="191"/>
      <c r="EK94" s="191"/>
      <c r="EL94" s="191"/>
      <c r="EM94" s="191"/>
      <c r="EN94" s="191"/>
      <c r="EO94" s="191"/>
      <c r="EP94" s="191">
        <f t="shared" si="150"/>
        <v>0</v>
      </c>
      <c r="EQ94" s="191"/>
      <c r="ER94" s="191"/>
      <c r="ES94" s="191"/>
      <c r="ET94" s="191"/>
      <c r="EU94" s="191"/>
      <c r="EV94" s="191"/>
      <c r="EW94" s="191">
        <f t="shared" si="151"/>
        <v>0</v>
      </c>
      <c r="EX94" s="191"/>
      <c r="EY94" s="191"/>
      <c r="EZ94" s="191"/>
      <c r="FA94" s="191"/>
      <c r="FB94" s="191"/>
      <c r="FC94" s="191"/>
      <c r="FD94" s="191">
        <f t="shared" si="152"/>
        <v>0</v>
      </c>
      <c r="FE94" s="191"/>
      <c r="FF94" s="191"/>
      <c r="FG94" s="191"/>
      <c r="FH94" s="191"/>
      <c r="FI94" s="191"/>
      <c r="FJ94" s="191"/>
      <c r="FK94" s="191">
        <f t="shared" si="153"/>
        <v>0</v>
      </c>
      <c r="FL94" s="191"/>
      <c r="FM94" s="191"/>
      <c r="FN94" s="191"/>
      <c r="FO94" s="191"/>
      <c r="FP94" s="191"/>
      <c r="FQ94" s="191"/>
      <c r="FR94" s="191">
        <f t="shared" si="154"/>
        <v>0</v>
      </c>
      <c r="FS94" s="191"/>
      <c r="FT94" s="191"/>
      <c r="FU94" s="191"/>
      <c r="FV94" s="191"/>
      <c r="FW94" s="191"/>
      <c r="FX94" s="191"/>
      <c r="FY94" s="191">
        <f t="shared" si="155"/>
        <v>0</v>
      </c>
      <c r="FZ94" s="191"/>
      <c r="GA94" s="191"/>
      <c r="GB94" s="191"/>
      <c r="GC94" s="191"/>
      <c r="GD94" s="191"/>
      <c r="GE94" s="191"/>
      <c r="GF94" s="191">
        <f t="shared" si="156"/>
        <v>0</v>
      </c>
      <c r="GG94" s="191"/>
      <c r="GH94" s="191"/>
      <c r="GI94" s="191"/>
      <c r="GJ94" s="191"/>
      <c r="GK94" s="191"/>
      <c r="GL94" s="191"/>
      <c r="GM94" s="191">
        <f t="shared" si="157"/>
        <v>0</v>
      </c>
      <c r="GN94" s="191"/>
      <c r="GO94" s="191"/>
      <c r="GP94" s="191"/>
      <c r="GQ94" s="191"/>
      <c r="GR94" s="191"/>
      <c r="GS94" s="191"/>
      <c r="GT94" s="191">
        <f t="shared" si="158"/>
        <v>0</v>
      </c>
      <c r="GU94" s="191"/>
      <c r="GV94" s="191"/>
      <c r="GW94" s="191"/>
      <c r="GX94" s="191"/>
      <c r="GY94" s="191"/>
      <c r="GZ94" s="191"/>
      <c r="HA94" s="191">
        <f t="shared" si="159"/>
        <v>0</v>
      </c>
      <c r="HB94" s="191"/>
      <c r="HC94" s="191"/>
      <c r="HD94" s="191"/>
      <c r="HE94" s="191">
        <v>219</v>
      </c>
      <c r="HF94" s="191">
        <f t="shared" si="161"/>
        <v>1708200</v>
      </c>
      <c r="HG94" s="191"/>
      <c r="HH94" s="191">
        <f t="shared" si="162"/>
        <v>1708200</v>
      </c>
      <c r="HI94" s="213">
        <v>220</v>
      </c>
      <c r="HJ94" s="191"/>
      <c r="HK94" s="191"/>
      <c r="HL94" s="191"/>
      <c r="HM94" s="191"/>
      <c r="HN94" s="191"/>
      <c r="HO94" s="191">
        <f t="shared" si="163"/>
        <v>0</v>
      </c>
      <c r="HP94" s="191"/>
      <c r="HQ94" s="191"/>
      <c r="HR94" s="191"/>
      <c r="HS94" s="191"/>
      <c r="HT94" s="191"/>
      <c r="HU94" s="191"/>
      <c r="HV94" s="191">
        <f t="shared" si="164"/>
        <v>0</v>
      </c>
      <c r="HW94" s="191"/>
      <c r="HX94" s="191"/>
      <c r="HY94" s="191"/>
      <c r="HZ94" s="191">
        <v>4</v>
      </c>
      <c r="IA94" s="191">
        <f t="shared" si="165"/>
        <v>20000</v>
      </c>
      <c r="IB94" s="191"/>
      <c r="IC94" s="191">
        <f t="shared" si="166"/>
        <v>20000</v>
      </c>
      <c r="ID94" s="191"/>
      <c r="IE94" s="191"/>
      <c r="IF94" s="191"/>
      <c r="IG94" s="191">
        <v>12</v>
      </c>
      <c r="IH94" s="191">
        <f t="shared" si="167"/>
        <v>720000</v>
      </c>
      <c r="II94" s="191"/>
      <c r="IJ94" s="191">
        <f t="shared" si="168"/>
        <v>720000</v>
      </c>
      <c r="IK94" s="191"/>
      <c r="IL94" s="191"/>
      <c r="IM94" s="191"/>
      <c r="IN94" s="213"/>
      <c r="IO94" s="191"/>
      <c r="IP94" s="191"/>
      <c r="IQ94" s="191">
        <f t="shared" si="169"/>
        <v>0</v>
      </c>
      <c r="IR94" s="213">
        <v>220</v>
      </c>
      <c r="IS94" s="191"/>
      <c r="IT94" s="191"/>
      <c r="IU94" s="191">
        <v>1</v>
      </c>
      <c r="IV94" s="191">
        <f t="shared" si="170"/>
        <v>3500</v>
      </c>
      <c r="IW94" s="191"/>
      <c r="IX94" s="191">
        <f t="shared" si="171"/>
        <v>3500</v>
      </c>
      <c r="IY94" s="191"/>
      <c r="IZ94" s="191"/>
      <c r="JA94" s="191"/>
      <c r="JB94" s="191"/>
      <c r="JC94" s="191"/>
      <c r="JD94" s="191"/>
      <c r="JE94" s="191">
        <f t="shared" si="172"/>
        <v>0</v>
      </c>
      <c r="JF94" s="191"/>
      <c r="JG94" s="191"/>
      <c r="JH94" s="191"/>
      <c r="JI94" s="191"/>
      <c r="JJ94" s="191"/>
      <c r="JK94" s="191"/>
      <c r="JL94" s="191">
        <f t="shared" si="173"/>
        <v>0</v>
      </c>
      <c r="JM94" s="191"/>
      <c r="JN94" s="191"/>
      <c r="JO94" s="191"/>
      <c r="JP94" s="191"/>
      <c r="JQ94" s="191"/>
      <c r="JR94" s="191"/>
      <c r="JS94" s="191">
        <f t="shared" si="174"/>
        <v>0</v>
      </c>
      <c r="JT94" s="191"/>
      <c r="JU94" s="191"/>
      <c r="JV94" s="191"/>
      <c r="JW94" s="191"/>
      <c r="JX94" s="191"/>
      <c r="JY94" s="191"/>
      <c r="JZ94" s="191">
        <f t="shared" si="175"/>
        <v>0</v>
      </c>
      <c r="KA94" s="191"/>
      <c r="KB94" s="191"/>
      <c r="KC94" s="191"/>
      <c r="KD94" s="191"/>
      <c r="KE94" s="191"/>
      <c r="KF94" s="191"/>
      <c r="KG94" s="191">
        <f t="shared" si="176"/>
        <v>0</v>
      </c>
      <c r="KH94" s="191"/>
      <c r="KI94" s="191"/>
      <c r="KJ94" s="191"/>
      <c r="KK94" s="191"/>
      <c r="KL94" s="191"/>
      <c r="KM94" s="191"/>
      <c r="KN94" s="191">
        <f t="shared" si="177"/>
        <v>0</v>
      </c>
      <c r="KO94" s="191"/>
      <c r="KP94" s="191"/>
      <c r="KQ94" s="191"/>
      <c r="KR94" s="191"/>
      <c r="KS94" s="191"/>
      <c r="KT94" s="191"/>
      <c r="KU94" s="191">
        <f t="shared" si="178"/>
        <v>0</v>
      </c>
      <c r="KV94" s="191"/>
      <c r="KW94" s="191"/>
      <c r="KX94" s="191"/>
      <c r="KY94" s="191"/>
      <c r="KZ94" s="191"/>
      <c r="LA94" s="191"/>
      <c r="LB94" s="191">
        <f t="shared" si="179"/>
        <v>0</v>
      </c>
      <c r="LC94" s="191"/>
      <c r="LD94" s="191"/>
      <c r="LE94" s="191"/>
      <c r="LF94" s="191"/>
      <c r="LG94" s="191"/>
      <c r="LH94" s="191"/>
      <c r="LI94" s="191">
        <f t="shared" si="180"/>
        <v>0</v>
      </c>
      <c r="LJ94" s="191"/>
      <c r="LK94" s="191"/>
      <c r="LL94" s="191"/>
      <c r="LM94" s="191"/>
      <c r="LN94" s="191"/>
      <c r="LO94" s="191"/>
      <c r="LP94" s="191">
        <f t="shared" si="181"/>
        <v>0</v>
      </c>
      <c r="LQ94" s="191"/>
      <c r="LR94" s="191"/>
      <c r="LS94" s="191"/>
      <c r="LT94" s="191"/>
      <c r="LU94" s="191"/>
      <c r="LV94" s="191"/>
      <c r="LW94" s="191">
        <f t="shared" si="182"/>
        <v>0</v>
      </c>
      <c r="LX94" s="191"/>
      <c r="LY94" s="191"/>
      <c r="LZ94" s="191"/>
      <c r="MA94" s="191"/>
      <c r="MB94" s="191"/>
      <c r="MC94" s="191"/>
      <c r="MD94" s="191">
        <f t="shared" si="183"/>
        <v>0</v>
      </c>
      <c r="ME94" s="191"/>
      <c r="MF94" s="191"/>
      <c r="MG94" s="191"/>
      <c r="MH94" s="191"/>
      <c r="MI94" s="191"/>
      <c r="MJ94" s="191"/>
      <c r="MK94" s="191">
        <f t="shared" si="184"/>
        <v>0</v>
      </c>
      <c r="ML94" s="191"/>
      <c r="MM94" s="191"/>
      <c r="MN94" s="191"/>
      <c r="MO94" s="191"/>
      <c r="MP94" s="191"/>
      <c r="MQ94" s="191"/>
      <c r="MR94" s="191">
        <f t="shared" si="185"/>
        <v>0</v>
      </c>
      <c r="MS94" s="191"/>
      <c r="MT94" s="191"/>
      <c r="MU94" s="191"/>
      <c r="MV94" s="191"/>
      <c r="MW94" s="191"/>
      <c r="MX94" s="191"/>
      <c r="MY94" s="191">
        <f t="shared" si="186"/>
        <v>0</v>
      </c>
      <c r="MZ94" s="191"/>
      <c r="NA94" s="191"/>
      <c r="NB94" s="191"/>
      <c r="NC94" s="191"/>
      <c r="ND94" s="190">
        <f t="shared" si="55"/>
        <v>2923950</v>
      </c>
      <c r="NE94" s="190">
        <f t="shared" si="189"/>
        <v>0</v>
      </c>
      <c r="NF94" s="190">
        <f t="shared" si="190"/>
        <v>2923950</v>
      </c>
      <c r="NG94" s="9"/>
    </row>
    <row r="95" spans="1:371" ht="18" customHeight="1">
      <c r="A95" s="200">
        <v>24</v>
      </c>
      <c r="B95" s="191" t="s">
        <v>1921</v>
      </c>
      <c r="C95" s="191"/>
      <c r="D95" s="191"/>
      <c r="E95" s="191"/>
      <c r="F95" s="191"/>
      <c r="G95" s="191"/>
      <c r="H95" s="191"/>
      <c r="I95" s="191"/>
      <c r="J95" s="191">
        <v>1253</v>
      </c>
      <c r="K95" s="201">
        <f>J95*588.3521+2</f>
        <v>737207.18129999994</v>
      </c>
      <c r="L95" s="191"/>
      <c r="M95" s="201">
        <f t="shared" si="110"/>
        <v>737207.18129999994</v>
      </c>
      <c r="N95" s="191">
        <v>1357</v>
      </c>
      <c r="O95" s="191"/>
      <c r="P95" s="191"/>
      <c r="Q95" s="213">
        <f t="shared" si="111"/>
        <v>0</v>
      </c>
      <c r="R95" s="191">
        <f t="shared" si="112"/>
        <v>0</v>
      </c>
      <c r="S95" s="191"/>
      <c r="T95" s="191">
        <f t="shared" si="113"/>
        <v>0</v>
      </c>
      <c r="U95" s="191"/>
      <c r="V95" s="191"/>
      <c r="W95" s="191"/>
      <c r="X95" s="191">
        <v>1576</v>
      </c>
      <c r="Y95" s="191">
        <f t="shared" si="114"/>
        <v>394000</v>
      </c>
      <c r="Z95" s="191"/>
      <c r="AA95" s="191">
        <f t="shared" si="115"/>
        <v>394000</v>
      </c>
      <c r="AB95" s="191">
        <v>1357</v>
      </c>
      <c r="AC95" s="191"/>
      <c r="AD95" s="191"/>
      <c r="AE95" s="191"/>
      <c r="AF95" s="191"/>
      <c r="AG95" s="191"/>
      <c r="AH95" s="191">
        <f t="shared" si="116"/>
        <v>0</v>
      </c>
      <c r="AI95" s="191"/>
      <c r="AJ95" s="191"/>
      <c r="AK95" s="191"/>
      <c r="AL95" s="191"/>
      <c r="AM95" s="191"/>
      <c r="AN95" s="191"/>
      <c r="AO95" s="191">
        <f t="shared" si="117"/>
        <v>0</v>
      </c>
      <c r="AP95" s="191"/>
      <c r="AQ95" s="191"/>
      <c r="AR95" s="191"/>
      <c r="AS95" s="213"/>
      <c r="AT95" s="191">
        <f t="shared" si="118"/>
        <v>0</v>
      </c>
      <c r="AU95" s="191"/>
      <c r="AV95" s="191">
        <f t="shared" si="119"/>
        <v>0</v>
      </c>
      <c r="AW95" s="191"/>
      <c r="AX95" s="191"/>
      <c r="AY95" s="191"/>
      <c r="AZ95" s="191"/>
      <c r="BA95" s="191"/>
      <c r="BB95" s="191"/>
      <c r="BC95" s="191">
        <f t="shared" si="120"/>
        <v>0</v>
      </c>
      <c r="BD95" s="191"/>
      <c r="BE95" s="191"/>
      <c r="BF95" s="191"/>
      <c r="BG95" s="213"/>
      <c r="BH95" s="191">
        <f t="shared" si="121"/>
        <v>0</v>
      </c>
      <c r="BI95" s="191"/>
      <c r="BJ95" s="191">
        <f t="shared" si="122"/>
        <v>0</v>
      </c>
      <c r="BK95" s="191"/>
      <c r="BL95" s="191"/>
      <c r="BM95" s="191"/>
      <c r="BN95" s="191"/>
      <c r="BO95" s="191"/>
      <c r="BP95" s="191"/>
      <c r="BQ95" s="191">
        <f t="shared" si="123"/>
        <v>0</v>
      </c>
      <c r="BR95" s="191"/>
      <c r="BS95" s="191"/>
      <c r="BT95" s="191"/>
      <c r="BU95" s="191"/>
      <c r="BV95" s="191"/>
      <c r="BW95" s="191"/>
      <c r="BX95" s="191">
        <f t="shared" si="124"/>
        <v>0</v>
      </c>
      <c r="BY95" s="191"/>
      <c r="BZ95" s="191"/>
      <c r="CA95" s="191"/>
      <c r="CB95" s="191">
        <f t="shared" si="125"/>
        <v>0</v>
      </c>
      <c r="CC95" s="191">
        <f t="shared" si="126"/>
        <v>0</v>
      </c>
      <c r="CD95" s="191"/>
      <c r="CE95" s="191">
        <f t="shared" si="127"/>
        <v>0</v>
      </c>
      <c r="CF95" s="213"/>
      <c r="CG95" s="191"/>
      <c r="CH95" s="191"/>
      <c r="CI95" s="191">
        <f t="shared" si="128"/>
        <v>0</v>
      </c>
      <c r="CJ95" s="191">
        <f t="shared" si="129"/>
        <v>0</v>
      </c>
      <c r="CK95" s="191"/>
      <c r="CL95" s="191">
        <f t="shared" si="130"/>
        <v>0</v>
      </c>
      <c r="CM95" s="191"/>
      <c r="CN95" s="191"/>
      <c r="CO95" s="191"/>
      <c r="CP95" s="191">
        <f t="shared" si="131"/>
        <v>0</v>
      </c>
      <c r="CQ95" s="191">
        <f t="shared" si="132"/>
        <v>0</v>
      </c>
      <c r="CR95" s="191"/>
      <c r="CS95" s="191">
        <f t="shared" si="133"/>
        <v>0</v>
      </c>
      <c r="CT95" s="191"/>
      <c r="CU95" s="191"/>
      <c r="CV95" s="191"/>
      <c r="CW95" s="191">
        <f t="shared" si="134"/>
        <v>0</v>
      </c>
      <c r="CX95" s="191">
        <f t="shared" si="135"/>
        <v>0</v>
      </c>
      <c r="CY95" s="191"/>
      <c r="CZ95" s="191">
        <f t="shared" si="136"/>
        <v>0</v>
      </c>
      <c r="DA95" s="213"/>
      <c r="DB95" s="191"/>
      <c r="DC95" s="191"/>
      <c r="DD95" s="191">
        <f t="shared" si="137"/>
        <v>0</v>
      </c>
      <c r="DE95" s="191">
        <f t="shared" si="138"/>
        <v>0</v>
      </c>
      <c r="DF95" s="191"/>
      <c r="DG95" s="191">
        <f t="shared" si="139"/>
        <v>0</v>
      </c>
      <c r="DH95" s="213"/>
      <c r="DI95" s="191"/>
      <c r="DJ95" s="191"/>
      <c r="DK95" s="191">
        <f t="shared" si="140"/>
        <v>0</v>
      </c>
      <c r="DL95" s="191">
        <f t="shared" si="141"/>
        <v>0</v>
      </c>
      <c r="DM95" s="191"/>
      <c r="DN95" s="191">
        <f t="shared" si="142"/>
        <v>0</v>
      </c>
      <c r="DO95" s="191"/>
      <c r="DP95" s="191"/>
      <c r="DQ95" s="191"/>
      <c r="DR95" s="191">
        <f t="shared" si="143"/>
        <v>0</v>
      </c>
      <c r="DS95" s="191">
        <f t="shared" si="144"/>
        <v>0</v>
      </c>
      <c r="DT95" s="191"/>
      <c r="DU95" s="191">
        <f t="shared" si="145"/>
        <v>0</v>
      </c>
      <c r="DV95" s="213"/>
      <c r="DW95" s="191"/>
      <c r="DX95" s="191"/>
      <c r="DY95" s="191">
        <f t="shared" si="146"/>
        <v>0</v>
      </c>
      <c r="DZ95" s="191">
        <f t="shared" si="147"/>
        <v>0</v>
      </c>
      <c r="EA95" s="191"/>
      <c r="EB95" s="191">
        <f t="shared" si="148"/>
        <v>0</v>
      </c>
      <c r="EC95" s="213"/>
      <c r="ED95" s="191"/>
      <c r="EE95" s="191"/>
      <c r="EF95" s="191"/>
      <c r="EG95" s="191"/>
      <c r="EH95" s="191"/>
      <c r="EI95" s="191">
        <f t="shared" si="149"/>
        <v>0</v>
      </c>
      <c r="EJ95" s="191"/>
      <c r="EK95" s="191"/>
      <c r="EL95" s="191"/>
      <c r="EM95" s="191"/>
      <c r="EN95" s="191"/>
      <c r="EO95" s="191"/>
      <c r="EP95" s="191">
        <f t="shared" si="150"/>
        <v>0</v>
      </c>
      <c r="EQ95" s="191"/>
      <c r="ER95" s="191"/>
      <c r="ES95" s="191"/>
      <c r="ET95" s="191"/>
      <c r="EU95" s="191"/>
      <c r="EV95" s="191"/>
      <c r="EW95" s="191">
        <f t="shared" si="151"/>
        <v>0</v>
      </c>
      <c r="EX95" s="191"/>
      <c r="EY95" s="191"/>
      <c r="EZ95" s="191"/>
      <c r="FA95" s="191"/>
      <c r="FB95" s="191"/>
      <c r="FC95" s="191"/>
      <c r="FD95" s="191">
        <f t="shared" si="152"/>
        <v>0</v>
      </c>
      <c r="FE95" s="191"/>
      <c r="FF95" s="191"/>
      <c r="FG95" s="191"/>
      <c r="FH95" s="191"/>
      <c r="FI95" s="191"/>
      <c r="FJ95" s="191"/>
      <c r="FK95" s="191">
        <f t="shared" si="153"/>
        <v>0</v>
      </c>
      <c r="FL95" s="191"/>
      <c r="FM95" s="191"/>
      <c r="FN95" s="191"/>
      <c r="FO95" s="191"/>
      <c r="FP95" s="191"/>
      <c r="FQ95" s="191"/>
      <c r="FR95" s="191">
        <f t="shared" si="154"/>
        <v>0</v>
      </c>
      <c r="FS95" s="191"/>
      <c r="FT95" s="191"/>
      <c r="FU95" s="191"/>
      <c r="FV95" s="191"/>
      <c r="FW95" s="191"/>
      <c r="FX95" s="191"/>
      <c r="FY95" s="191">
        <f t="shared" si="155"/>
        <v>0</v>
      </c>
      <c r="FZ95" s="191"/>
      <c r="GA95" s="191"/>
      <c r="GB95" s="191"/>
      <c r="GC95" s="191"/>
      <c r="GD95" s="191"/>
      <c r="GE95" s="191"/>
      <c r="GF95" s="191">
        <f t="shared" si="156"/>
        <v>0</v>
      </c>
      <c r="GG95" s="191"/>
      <c r="GH95" s="191"/>
      <c r="GI95" s="191"/>
      <c r="GJ95" s="191"/>
      <c r="GK95" s="191"/>
      <c r="GL95" s="191"/>
      <c r="GM95" s="191">
        <f t="shared" si="157"/>
        <v>0</v>
      </c>
      <c r="GN95" s="191"/>
      <c r="GO95" s="191"/>
      <c r="GP95" s="191"/>
      <c r="GQ95" s="191"/>
      <c r="GR95" s="191"/>
      <c r="GS95" s="191"/>
      <c r="GT95" s="191">
        <f t="shared" si="158"/>
        <v>0</v>
      </c>
      <c r="GU95" s="191"/>
      <c r="GV95" s="191"/>
      <c r="GW95" s="191"/>
      <c r="GX95" s="191"/>
      <c r="GY95" s="191"/>
      <c r="GZ95" s="191"/>
      <c r="HA95" s="191">
        <f t="shared" si="159"/>
        <v>0</v>
      </c>
      <c r="HB95" s="191"/>
      <c r="HC95" s="191"/>
      <c r="HD95" s="191"/>
      <c r="HE95" s="191">
        <f t="shared" si="160"/>
        <v>0</v>
      </c>
      <c r="HF95" s="191">
        <f t="shared" si="161"/>
        <v>0</v>
      </c>
      <c r="HG95" s="191"/>
      <c r="HH95" s="191">
        <f t="shared" si="162"/>
        <v>0</v>
      </c>
      <c r="HI95" s="213"/>
      <c r="HJ95" s="191"/>
      <c r="HK95" s="191"/>
      <c r="HL95" s="191"/>
      <c r="HM95" s="191"/>
      <c r="HN95" s="191"/>
      <c r="HO95" s="191">
        <f t="shared" si="163"/>
        <v>0</v>
      </c>
      <c r="HP95" s="191"/>
      <c r="HQ95" s="191"/>
      <c r="HR95" s="191"/>
      <c r="HS95" s="191"/>
      <c r="HT95" s="191"/>
      <c r="HU95" s="191"/>
      <c r="HV95" s="191">
        <f t="shared" si="164"/>
        <v>0</v>
      </c>
      <c r="HW95" s="191"/>
      <c r="HX95" s="191"/>
      <c r="HY95" s="191"/>
      <c r="HZ95" s="191"/>
      <c r="IA95" s="191">
        <f t="shared" si="165"/>
        <v>0</v>
      </c>
      <c r="IB95" s="191"/>
      <c r="IC95" s="191">
        <f t="shared" si="166"/>
        <v>0</v>
      </c>
      <c r="ID95" s="191"/>
      <c r="IE95" s="191"/>
      <c r="IF95" s="191"/>
      <c r="IG95" s="191"/>
      <c r="IH95" s="191">
        <f t="shared" si="167"/>
        <v>0</v>
      </c>
      <c r="II95" s="191"/>
      <c r="IJ95" s="191">
        <f t="shared" si="168"/>
        <v>0</v>
      </c>
      <c r="IK95" s="191"/>
      <c r="IL95" s="191"/>
      <c r="IM95" s="191"/>
      <c r="IN95" s="213"/>
      <c r="IO95" s="191"/>
      <c r="IP95" s="191"/>
      <c r="IQ95" s="191">
        <f t="shared" si="169"/>
        <v>0</v>
      </c>
      <c r="IR95" s="213"/>
      <c r="IS95" s="191"/>
      <c r="IT95" s="191"/>
      <c r="IU95" s="191"/>
      <c r="IV95" s="191">
        <f t="shared" si="170"/>
        <v>0</v>
      </c>
      <c r="IW95" s="191"/>
      <c r="IX95" s="191">
        <f t="shared" si="171"/>
        <v>0</v>
      </c>
      <c r="IY95" s="191"/>
      <c r="IZ95" s="191"/>
      <c r="JA95" s="191"/>
      <c r="JB95" s="191"/>
      <c r="JC95" s="191"/>
      <c r="JD95" s="191"/>
      <c r="JE95" s="191">
        <f t="shared" si="172"/>
        <v>0</v>
      </c>
      <c r="JF95" s="191"/>
      <c r="JG95" s="191"/>
      <c r="JH95" s="191"/>
      <c r="JI95" s="191"/>
      <c r="JJ95" s="191"/>
      <c r="JK95" s="191"/>
      <c r="JL95" s="191">
        <f t="shared" si="173"/>
        <v>0</v>
      </c>
      <c r="JM95" s="191"/>
      <c r="JN95" s="191"/>
      <c r="JO95" s="191"/>
      <c r="JP95" s="191"/>
      <c r="JQ95" s="191"/>
      <c r="JR95" s="191"/>
      <c r="JS95" s="191">
        <f t="shared" si="174"/>
        <v>0</v>
      </c>
      <c r="JT95" s="191"/>
      <c r="JU95" s="191"/>
      <c r="JV95" s="191"/>
      <c r="JW95" s="191"/>
      <c r="JX95" s="191"/>
      <c r="JY95" s="191"/>
      <c r="JZ95" s="191">
        <f t="shared" si="175"/>
        <v>0</v>
      </c>
      <c r="KA95" s="191"/>
      <c r="KB95" s="191"/>
      <c r="KC95" s="191"/>
      <c r="KD95" s="191"/>
      <c r="KE95" s="191"/>
      <c r="KF95" s="191"/>
      <c r="KG95" s="191">
        <f t="shared" si="176"/>
        <v>0</v>
      </c>
      <c r="KH95" s="191"/>
      <c r="KI95" s="191"/>
      <c r="KJ95" s="191"/>
      <c r="KK95" s="191"/>
      <c r="KL95" s="191"/>
      <c r="KM95" s="191"/>
      <c r="KN95" s="191">
        <f t="shared" si="177"/>
        <v>0</v>
      </c>
      <c r="KO95" s="191"/>
      <c r="KP95" s="191"/>
      <c r="KQ95" s="191"/>
      <c r="KR95" s="191"/>
      <c r="KS95" s="191"/>
      <c r="KT95" s="191"/>
      <c r="KU95" s="191">
        <f t="shared" si="178"/>
        <v>0</v>
      </c>
      <c r="KV95" s="191"/>
      <c r="KW95" s="191"/>
      <c r="KX95" s="191"/>
      <c r="KY95" s="191"/>
      <c r="KZ95" s="191"/>
      <c r="LA95" s="191"/>
      <c r="LB95" s="191">
        <f t="shared" si="179"/>
        <v>0</v>
      </c>
      <c r="LC95" s="191"/>
      <c r="LD95" s="191"/>
      <c r="LE95" s="191"/>
      <c r="LF95" s="191"/>
      <c r="LG95" s="191"/>
      <c r="LH95" s="191"/>
      <c r="LI95" s="191">
        <f t="shared" si="180"/>
        <v>0</v>
      </c>
      <c r="LJ95" s="191"/>
      <c r="LK95" s="191"/>
      <c r="LL95" s="191"/>
      <c r="LM95" s="191"/>
      <c r="LN95" s="191"/>
      <c r="LO95" s="191"/>
      <c r="LP95" s="191">
        <f t="shared" si="181"/>
        <v>0</v>
      </c>
      <c r="LQ95" s="191"/>
      <c r="LR95" s="191"/>
      <c r="LS95" s="191"/>
      <c r="LT95" s="191"/>
      <c r="LU95" s="191"/>
      <c r="LV95" s="191"/>
      <c r="LW95" s="191">
        <f t="shared" si="182"/>
        <v>0</v>
      </c>
      <c r="LX95" s="191"/>
      <c r="LY95" s="191"/>
      <c r="LZ95" s="191"/>
      <c r="MA95" s="191"/>
      <c r="MB95" s="191"/>
      <c r="MC95" s="191"/>
      <c r="MD95" s="191">
        <f t="shared" si="183"/>
        <v>0</v>
      </c>
      <c r="ME95" s="191"/>
      <c r="MF95" s="191"/>
      <c r="MG95" s="191"/>
      <c r="MH95" s="191"/>
      <c r="MI95" s="191"/>
      <c r="MJ95" s="191"/>
      <c r="MK95" s="191">
        <f t="shared" si="184"/>
        <v>0</v>
      </c>
      <c r="ML95" s="191"/>
      <c r="MM95" s="191"/>
      <c r="MN95" s="191"/>
      <c r="MO95" s="191"/>
      <c r="MP95" s="191"/>
      <c r="MQ95" s="191"/>
      <c r="MR95" s="191">
        <f t="shared" si="185"/>
        <v>0</v>
      </c>
      <c r="MS95" s="191"/>
      <c r="MT95" s="191"/>
      <c r="MU95" s="191"/>
      <c r="MV95" s="191"/>
      <c r="MW95" s="191"/>
      <c r="MX95" s="191"/>
      <c r="MY95" s="191">
        <f t="shared" si="186"/>
        <v>0</v>
      </c>
      <c r="MZ95" s="191"/>
      <c r="NA95" s="191"/>
      <c r="NB95" s="191"/>
      <c r="NC95" s="191"/>
      <c r="ND95" s="190">
        <f t="shared" si="55"/>
        <v>1131207.1812999998</v>
      </c>
      <c r="NE95" s="190">
        <f t="shared" si="189"/>
        <v>0</v>
      </c>
      <c r="NF95" s="190">
        <f t="shared" si="190"/>
        <v>1131207.1812999998</v>
      </c>
      <c r="NG95" s="9"/>
    </row>
    <row r="96" spans="1:371" ht="18" customHeight="1">
      <c r="A96" s="200">
        <v>25</v>
      </c>
      <c r="B96" s="191" t="s">
        <v>1922</v>
      </c>
      <c r="C96" s="191"/>
      <c r="D96" s="191"/>
      <c r="E96" s="191"/>
      <c r="F96" s="191"/>
      <c r="G96" s="191"/>
      <c r="H96" s="191"/>
      <c r="I96" s="191"/>
      <c r="J96" s="191">
        <f t="shared" si="187"/>
        <v>0</v>
      </c>
      <c r="K96" s="201">
        <f t="shared" si="109"/>
        <v>0</v>
      </c>
      <c r="L96" s="191"/>
      <c r="M96" s="201">
        <f t="shared" si="110"/>
        <v>0</v>
      </c>
      <c r="N96" s="191"/>
      <c r="O96" s="191"/>
      <c r="P96" s="191"/>
      <c r="Q96" s="213">
        <f>149-6</f>
        <v>143</v>
      </c>
      <c r="R96" s="191">
        <f t="shared" si="112"/>
        <v>42900</v>
      </c>
      <c r="S96" s="191"/>
      <c r="T96" s="191">
        <f t="shared" si="113"/>
        <v>42900</v>
      </c>
      <c r="U96" s="191">
        <v>129</v>
      </c>
      <c r="V96" s="191"/>
      <c r="W96" s="191"/>
      <c r="X96" s="191">
        <f t="shared" si="188"/>
        <v>0</v>
      </c>
      <c r="Y96" s="191">
        <f t="shared" si="114"/>
        <v>0</v>
      </c>
      <c r="Z96" s="191"/>
      <c r="AA96" s="191">
        <f t="shared" si="115"/>
        <v>0</v>
      </c>
      <c r="AB96" s="191"/>
      <c r="AC96" s="191"/>
      <c r="AD96" s="191"/>
      <c r="AE96" s="191"/>
      <c r="AF96" s="191"/>
      <c r="AG96" s="191"/>
      <c r="AH96" s="191">
        <f t="shared" si="116"/>
        <v>0</v>
      </c>
      <c r="AI96" s="191"/>
      <c r="AJ96" s="191"/>
      <c r="AK96" s="191"/>
      <c r="AL96" s="191"/>
      <c r="AM96" s="191"/>
      <c r="AN96" s="191"/>
      <c r="AO96" s="191">
        <f t="shared" si="117"/>
        <v>0</v>
      </c>
      <c r="AP96" s="191"/>
      <c r="AQ96" s="191"/>
      <c r="AR96" s="191"/>
      <c r="AS96" s="213">
        <v>129</v>
      </c>
      <c r="AT96" s="191">
        <f t="shared" si="118"/>
        <v>25800</v>
      </c>
      <c r="AU96" s="191"/>
      <c r="AV96" s="191">
        <f t="shared" si="119"/>
        <v>25800</v>
      </c>
      <c r="AW96" s="191"/>
      <c r="AX96" s="191"/>
      <c r="AY96" s="191"/>
      <c r="AZ96" s="191"/>
      <c r="BA96" s="191"/>
      <c r="BB96" s="191"/>
      <c r="BC96" s="191">
        <f t="shared" si="120"/>
        <v>0</v>
      </c>
      <c r="BD96" s="191"/>
      <c r="BE96" s="191"/>
      <c r="BF96" s="191"/>
      <c r="BG96" s="213">
        <v>129</v>
      </c>
      <c r="BH96" s="191">
        <f t="shared" si="121"/>
        <v>38700</v>
      </c>
      <c r="BI96" s="191"/>
      <c r="BJ96" s="191">
        <f t="shared" si="122"/>
        <v>38700</v>
      </c>
      <c r="BK96" s="191"/>
      <c r="BL96" s="191"/>
      <c r="BM96" s="191"/>
      <c r="BN96" s="191"/>
      <c r="BO96" s="191"/>
      <c r="BP96" s="191"/>
      <c r="BQ96" s="191">
        <f t="shared" si="123"/>
        <v>0</v>
      </c>
      <c r="BR96" s="191"/>
      <c r="BS96" s="191"/>
      <c r="BT96" s="191"/>
      <c r="BU96" s="191"/>
      <c r="BV96" s="191"/>
      <c r="BW96" s="191"/>
      <c r="BX96" s="191">
        <f t="shared" si="124"/>
        <v>0</v>
      </c>
      <c r="BY96" s="191"/>
      <c r="BZ96" s="191"/>
      <c r="CA96" s="191"/>
      <c r="CB96" s="191">
        <v>128</v>
      </c>
      <c r="CC96" s="191">
        <f t="shared" si="126"/>
        <v>25600</v>
      </c>
      <c r="CD96" s="191"/>
      <c r="CE96" s="191">
        <f t="shared" si="127"/>
        <v>25600</v>
      </c>
      <c r="CF96" s="213">
        <v>129</v>
      </c>
      <c r="CG96" s="191"/>
      <c r="CH96" s="191"/>
      <c r="CI96" s="191">
        <v>128</v>
      </c>
      <c r="CJ96" s="191">
        <f t="shared" si="129"/>
        <v>25600</v>
      </c>
      <c r="CK96" s="191"/>
      <c r="CL96" s="191">
        <f t="shared" si="130"/>
        <v>25600</v>
      </c>
      <c r="CM96" s="191"/>
      <c r="CN96" s="191"/>
      <c r="CO96" s="191"/>
      <c r="CP96" s="191">
        <v>128</v>
      </c>
      <c r="CQ96" s="191">
        <f t="shared" si="132"/>
        <v>57600</v>
      </c>
      <c r="CR96" s="191"/>
      <c r="CS96" s="191">
        <f t="shared" si="133"/>
        <v>57600</v>
      </c>
      <c r="CT96" s="191"/>
      <c r="CU96" s="191"/>
      <c r="CV96" s="191"/>
      <c r="CW96" s="191">
        <f>176+6</f>
        <v>182</v>
      </c>
      <c r="CX96" s="191">
        <f t="shared" si="135"/>
        <v>27300</v>
      </c>
      <c r="CY96" s="191"/>
      <c r="CZ96" s="191">
        <f t="shared" si="136"/>
        <v>27300</v>
      </c>
      <c r="DA96" s="213">
        <v>129</v>
      </c>
      <c r="DB96" s="191"/>
      <c r="DC96" s="191"/>
      <c r="DD96" s="191">
        <v>4</v>
      </c>
      <c r="DE96" s="191">
        <f t="shared" si="138"/>
        <v>600</v>
      </c>
      <c r="DF96" s="191"/>
      <c r="DG96" s="191">
        <f t="shared" si="139"/>
        <v>600</v>
      </c>
      <c r="DH96" s="213">
        <v>129</v>
      </c>
      <c r="DI96" s="191"/>
      <c r="DJ96" s="191"/>
      <c r="DK96" s="191">
        <v>4</v>
      </c>
      <c r="DL96" s="191">
        <f t="shared" si="141"/>
        <v>2000</v>
      </c>
      <c r="DM96" s="191"/>
      <c r="DN96" s="191">
        <f t="shared" si="142"/>
        <v>2000</v>
      </c>
      <c r="DO96" s="191"/>
      <c r="DP96" s="191"/>
      <c r="DQ96" s="191"/>
      <c r="DR96" s="191">
        <v>25</v>
      </c>
      <c r="DS96" s="191">
        <f t="shared" si="144"/>
        <v>25000</v>
      </c>
      <c r="DT96" s="191"/>
      <c r="DU96" s="191">
        <f t="shared" si="145"/>
        <v>25000</v>
      </c>
      <c r="DV96" s="213">
        <v>129</v>
      </c>
      <c r="DW96" s="191"/>
      <c r="DX96" s="191"/>
      <c r="DY96" s="191">
        <v>66</v>
      </c>
      <c r="DZ96" s="191">
        <f t="shared" si="147"/>
        <v>6600</v>
      </c>
      <c r="EA96" s="191"/>
      <c r="EB96" s="191">
        <f t="shared" si="148"/>
        <v>6600</v>
      </c>
      <c r="EC96" s="213">
        <v>129</v>
      </c>
      <c r="ED96" s="191"/>
      <c r="EE96" s="191"/>
      <c r="EF96" s="191"/>
      <c r="EG96" s="191"/>
      <c r="EH96" s="191"/>
      <c r="EI96" s="191">
        <f t="shared" si="149"/>
        <v>0</v>
      </c>
      <c r="EJ96" s="191"/>
      <c r="EK96" s="191"/>
      <c r="EL96" s="191"/>
      <c r="EM96" s="191"/>
      <c r="EN96" s="191"/>
      <c r="EO96" s="191"/>
      <c r="EP96" s="191">
        <f t="shared" si="150"/>
        <v>0</v>
      </c>
      <c r="EQ96" s="191"/>
      <c r="ER96" s="191"/>
      <c r="ES96" s="191"/>
      <c r="ET96" s="191"/>
      <c r="EU96" s="191"/>
      <c r="EV96" s="191"/>
      <c r="EW96" s="191">
        <f t="shared" si="151"/>
        <v>0</v>
      </c>
      <c r="EX96" s="191"/>
      <c r="EY96" s="191"/>
      <c r="EZ96" s="191"/>
      <c r="FA96" s="191"/>
      <c r="FB96" s="191"/>
      <c r="FC96" s="191"/>
      <c r="FD96" s="191">
        <f t="shared" si="152"/>
        <v>0</v>
      </c>
      <c r="FE96" s="191"/>
      <c r="FF96" s="191"/>
      <c r="FG96" s="191"/>
      <c r="FH96" s="191"/>
      <c r="FI96" s="191"/>
      <c r="FJ96" s="191"/>
      <c r="FK96" s="191">
        <f t="shared" si="153"/>
        <v>0</v>
      </c>
      <c r="FL96" s="191"/>
      <c r="FM96" s="191"/>
      <c r="FN96" s="191"/>
      <c r="FO96" s="191"/>
      <c r="FP96" s="191"/>
      <c r="FQ96" s="191"/>
      <c r="FR96" s="191">
        <f t="shared" si="154"/>
        <v>0</v>
      </c>
      <c r="FS96" s="191"/>
      <c r="FT96" s="191"/>
      <c r="FU96" s="191"/>
      <c r="FV96" s="191"/>
      <c r="FW96" s="191"/>
      <c r="FX96" s="191"/>
      <c r="FY96" s="191">
        <f t="shared" si="155"/>
        <v>0</v>
      </c>
      <c r="FZ96" s="191"/>
      <c r="GA96" s="191"/>
      <c r="GB96" s="191"/>
      <c r="GC96" s="191"/>
      <c r="GD96" s="191"/>
      <c r="GE96" s="191"/>
      <c r="GF96" s="191">
        <f t="shared" si="156"/>
        <v>0</v>
      </c>
      <c r="GG96" s="191"/>
      <c r="GH96" s="191"/>
      <c r="GI96" s="191"/>
      <c r="GJ96" s="191"/>
      <c r="GK96" s="191"/>
      <c r="GL96" s="191"/>
      <c r="GM96" s="191">
        <f t="shared" si="157"/>
        <v>0</v>
      </c>
      <c r="GN96" s="191"/>
      <c r="GO96" s="191"/>
      <c r="GP96" s="191"/>
      <c r="GQ96" s="191"/>
      <c r="GR96" s="191"/>
      <c r="GS96" s="191"/>
      <c r="GT96" s="191">
        <f t="shared" si="158"/>
        <v>0</v>
      </c>
      <c r="GU96" s="191"/>
      <c r="GV96" s="191"/>
      <c r="GW96" s="191"/>
      <c r="GX96" s="191"/>
      <c r="GY96" s="191"/>
      <c r="GZ96" s="191"/>
      <c r="HA96" s="191">
        <f t="shared" si="159"/>
        <v>0</v>
      </c>
      <c r="HB96" s="191"/>
      <c r="HC96" s="191"/>
      <c r="HD96" s="191"/>
      <c r="HE96" s="191">
        <v>131</v>
      </c>
      <c r="HF96" s="191">
        <f t="shared" si="161"/>
        <v>1021800</v>
      </c>
      <c r="HG96" s="191"/>
      <c r="HH96" s="191">
        <f t="shared" si="162"/>
        <v>1021800</v>
      </c>
      <c r="HI96" s="213">
        <v>129</v>
      </c>
      <c r="HJ96" s="191"/>
      <c r="HK96" s="191"/>
      <c r="HL96" s="191"/>
      <c r="HM96" s="191"/>
      <c r="HN96" s="191"/>
      <c r="HO96" s="191">
        <f t="shared" si="163"/>
        <v>0</v>
      </c>
      <c r="HP96" s="191"/>
      <c r="HQ96" s="191"/>
      <c r="HR96" s="191"/>
      <c r="HS96" s="191"/>
      <c r="HT96" s="191"/>
      <c r="HU96" s="191"/>
      <c r="HV96" s="191">
        <f t="shared" si="164"/>
        <v>0</v>
      </c>
      <c r="HW96" s="191"/>
      <c r="HX96" s="191"/>
      <c r="HY96" s="191"/>
      <c r="HZ96" s="191">
        <v>4</v>
      </c>
      <c r="IA96" s="191">
        <f t="shared" si="165"/>
        <v>20000</v>
      </c>
      <c r="IB96" s="191"/>
      <c r="IC96" s="191">
        <f t="shared" si="166"/>
        <v>20000</v>
      </c>
      <c r="ID96" s="191"/>
      <c r="IE96" s="191"/>
      <c r="IF96" s="191"/>
      <c r="IG96" s="191">
        <v>7</v>
      </c>
      <c r="IH96" s="191">
        <f t="shared" si="167"/>
        <v>420000</v>
      </c>
      <c r="II96" s="191"/>
      <c r="IJ96" s="191">
        <f t="shared" si="168"/>
        <v>420000</v>
      </c>
      <c r="IK96" s="191"/>
      <c r="IL96" s="191"/>
      <c r="IM96" s="191"/>
      <c r="IN96" s="213"/>
      <c r="IO96" s="191"/>
      <c r="IP96" s="191"/>
      <c r="IQ96" s="191">
        <f t="shared" si="169"/>
        <v>0</v>
      </c>
      <c r="IR96" s="213">
        <v>129</v>
      </c>
      <c r="IS96" s="191"/>
      <c r="IT96" s="191"/>
      <c r="IU96" s="191">
        <v>1</v>
      </c>
      <c r="IV96" s="191">
        <f t="shared" si="170"/>
        <v>3500</v>
      </c>
      <c r="IW96" s="191"/>
      <c r="IX96" s="191">
        <f t="shared" si="171"/>
        <v>3500</v>
      </c>
      <c r="IY96" s="191"/>
      <c r="IZ96" s="191"/>
      <c r="JA96" s="191"/>
      <c r="JB96" s="191"/>
      <c r="JC96" s="191"/>
      <c r="JD96" s="191"/>
      <c r="JE96" s="191">
        <f t="shared" si="172"/>
        <v>0</v>
      </c>
      <c r="JF96" s="191"/>
      <c r="JG96" s="191"/>
      <c r="JH96" s="191"/>
      <c r="JI96" s="191"/>
      <c r="JJ96" s="191"/>
      <c r="JK96" s="191"/>
      <c r="JL96" s="191">
        <f t="shared" si="173"/>
        <v>0</v>
      </c>
      <c r="JM96" s="191"/>
      <c r="JN96" s="191"/>
      <c r="JO96" s="191"/>
      <c r="JP96" s="191"/>
      <c r="JQ96" s="191"/>
      <c r="JR96" s="191"/>
      <c r="JS96" s="191">
        <f t="shared" si="174"/>
        <v>0</v>
      </c>
      <c r="JT96" s="191"/>
      <c r="JU96" s="191"/>
      <c r="JV96" s="191"/>
      <c r="JW96" s="191"/>
      <c r="JX96" s="191"/>
      <c r="JY96" s="191"/>
      <c r="JZ96" s="191">
        <f t="shared" si="175"/>
        <v>0</v>
      </c>
      <c r="KA96" s="191"/>
      <c r="KB96" s="191"/>
      <c r="KC96" s="191"/>
      <c r="KD96" s="191"/>
      <c r="KE96" s="191"/>
      <c r="KF96" s="191"/>
      <c r="KG96" s="191">
        <f t="shared" si="176"/>
        <v>0</v>
      </c>
      <c r="KH96" s="191"/>
      <c r="KI96" s="191"/>
      <c r="KJ96" s="191"/>
      <c r="KK96" s="191"/>
      <c r="KL96" s="191"/>
      <c r="KM96" s="191"/>
      <c r="KN96" s="191">
        <f t="shared" si="177"/>
        <v>0</v>
      </c>
      <c r="KO96" s="191"/>
      <c r="KP96" s="191"/>
      <c r="KQ96" s="191"/>
      <c r="KR96" s="191"/>
      <c r="KS96" s="191"/>
      <c r="KT96" s="191"/>
      <c r="KU96" s="191">
        <f t="shared" si="178"/>
        <v>0</v>
      </c>
      <c r="KV96" s="191"/>
      <c r="KW96" s="191"/>
      <c r="KX96" s="191"/>
      <c r="KY96" s="191"/>
      <c r="KZ96" s="191"/>
      <c r="LA96" s="191"/>
      <c r="LB96" s="191">
        <f t="shared" si="179"/>
        <v>0</v>
      </c>
      <c r="LC96" s="191"/>
      <c r="LD96" s="191"/>
      <c r="LE96" s="191"/>
      <c r="LF96" s="191"/>
      <c r="LG96" s="191"/>
      <c r="LH96" s="191"/>
      <c r="LI96" s="191">
        <f t="shared" si="180"/>
        <v>0</v>
      </c>
      <c r="LJ96" s="191"/>
      <c r="LK96" s="191"/>
      <c r="LL96" s="191"/>
      <c r="LM96" s="191"/>
      <c r="LN96" s="191"/>
      <c r="LO96" s="191"/>
      <c r="LP96" s="191">
        <f t="shared" si="181"/>
        <v>0</v>
      </c>
      <c r="LQ96" s="191"/>
      <c r="LR96" s="191"/>
      <c r="LS96" s="191"/>
      <c r="LT96" s="191"/>
      <c r="LU96" s="191"/>
      <c r="LV96" s="191"/>
      <c r="LW96" s="191">
        <f t="shared" si="182"/>
        <v>0</v>
      </c>
      <c r="LX96" s="191"/>
      <c r="LY96" s="191"/>
      <c r="LZ96" s="191"/>
      <c r="MA96" s="191"/>
      <c r="MB96" s="191"/>
      <c r="MC96" s="191"/>
      <c r="MD96" s="191">
        <f t="shared" si="183"/>
        <v>0</v>
      </c>
      <c r="ME96" s="191"/>
      <c r="MF96" s="191"/>
      <c r="MG96" s="191"/>
      <c r="MH96" s="191"/>
      <c r="MI96" s="191"/>
      <c r="MJ96" s="191"/>
      <c r="MK96" s="191">
        <f t="shared" si="184"/>
        <v>0</v>
      </c>
      <c r="ML96" s="191"/>
      <c r="MM96" s="191"/>
      <c r="MN96" s="191"/>
      <c r="MO96" s="191"/>
      <c r="MP96" s="191"/>
      <c r="MQ96" s="191"/>
      <c r="MR96" s="191">
        <f t="shared" si="185"/>
        <v>0</v>
      </c>
      <c r="MS96" s="191"/>
      <c r="MT96" s="191"/>
      <c r="MU96" s="191"/>
      <c r="MV96" s="191"/>
      <c r="MW96" s="191"/>
      <c r="MX96" s="191"/>
      <c r="MY96" s="191">
        <f t="shared" si="186"/>
        <v>0</v>
      </c>
      <c r="MZ96" s="191"/>
      <c r="NA96" s="191"/>
      <c r="NB96" s="191"/>
      <c r="NC96" s="191"/>
      <c r="ND96" s="190">
        <f t="shared" si="55"/>
        <v>1743000</v>
      </c>
      <c r="NE96" s="190">
        <f t="shared" si="189"/>
        <v>0</v>
      </c>
      <c r="NF96" s="190">
        <f t="shared" si="190"/>
        <v>1743000</v>
      </c>
      <c r="NG96" s="9"/>
    </row>
    <row r="97" spans="1:371" ht="18" customHeight="1">
      <c r="A97" s="200">
        <v>26</v>
      </c>
      <c r="B97" s="114" t="s">
        <v>1924</v>
      </c>
      <c r="C97" s="191"/>
      <c r="D97" s="191"/>
      <c r="E97" s="191"/>
      <c r="F97" s="191"/>
      <c r="G97" s="191"/>
      <c r="H97" s="191"/>
      <c r="I97" s="191"/>
      <c r="J97" s="191">
        <f t="shared" si="187"/>
        <v>0</v>
      </c>
      <c r="K97" s="201">
        <f t="shared" si="109"/>
        <v>0</v>
      </c>
      <c r="L97" s="191"/>
      <c r="M97" s="201">
        <f t="shared" si="110"/>
        <v>0</v>
      </c>
      <c r="N97" s="191"/>
      <c r="O97" s="191"/>
      <c r="P97" s="191"/>
      <c r="Q97" s="213">
        <f t="shared" si="111"/>
        <v>0</v>
      </c>
      <c r="R97" s="191">
        <f t="shared" si="112"/>
        <v>0</v>
      </c>
      <c r="S97" s="191"/>
      <c r="T97" s="191">
        <f t="shared" si="113"/>
        <v>0</v>
      </c>
      <c r="U97" s="191"/>
      <c r="V97" s="191"/>
      <c r="W97" s="191"/>
      <c r="X97" s="191">
        <f t="shared" si="188"/>
        <v>0</v>
      </c>
      <c r="Y97" s="191">
        <f t="shared" si="114"/>
        <v>0</v>
      </c>
      <c r="Z97" s="191"/>
      <c r="AA97" s="191">
        <f t="shared" si="115"/>
        <v>0</v>
      </c>
      <c r="AB97" s="191"/>
      <c r="AC97" s="191"/>
      <c r="AD97" s="191"/>
      <c r="AE97" s="191"/>
      <c r="AF97" s="191"/>
      <c r="AG97" s="191"/>
      <c r="AH97" s="191">
        <f t="shared" si="116"/>
        <v>0</v>
      </c>
      <c r="AI97" s="191"/>
      <c r="AJ97" s="191"/>
      <c r="AK97" s="191"/>
      <c r="AL97" s="191"/>
      <c r="AM97" s="191"/>
      <c r="AN97" s="191"/>
      <c r="AO97" s="191">
        <f t="shared" si="117"/>
        <v>0</v>
      </c>
      <c r="AP97" s="191"/>
      <c r="AQ97" s="191"/>
      <c r="AR97" s="191"/>
      <c r="AS97" s="213"/>
      <c r="AT97" s="191">
        <f t="shared" si="118"/>
        <v>0</v>
      </c>
      <c r="AU97" s="191"/>
      <c r="AV97" s="191">
        <f t="shared" si="119"/>
        <v>0</v>
      </c>
      <c r="AW97" s="191"/>
      <c r="AX97" s="191"/>
      <c r="AY97" s="191"/>
      <c r="AZ97" s="191"/>
      <c r="BA97" s="191"/>
      <c r="BB97" s="191"/>
      <c r="BC97" s="191">
        <f t="shared" si="120"/>
        <v>0</v>
      </c>
      <c r="BD97" s="191"/>
      <c r="BE97" s="191"/>
      <c r="BF97" s="191"/>
      <c r="BG97" s="191"/>
      <c r="BH97" s="191">
        <f t="shared" si="121"/>
        <v>0</v>
      </c>
      <c r="BI97" s="191"/>
      <c r="BJ97" s="191">
        <f t="shared" si="122"/>
        <v>0</v>
      </c>
      <c r="BK97" s="191"/>
      <c r="BL97" s="191"/>
      <c r="BM97" s="191"/>
      <c r="BN97" s="191"/>
      <c r="BO97" s="191"/>
      <c r="BP97" s="191"/>
      <c r="BQ97" s="191">
        <f t="shared" si="123"/>
        <v>0</v>
      </c>
      <c r="BR97" s="191"/>
      <c r="BS97" s="191"/>
      <c r="BT97" s="191"/>
      <c r="BU97" s="191"/>
      <c r="BV97" s="191"/>
      <c r="BW97" s="191"/>
      <c r="BX97" s="191">
        <f t="shared" si="124"/>
        <v>0</v>
      </c>
      <c r="BY97" s="191"/>
      <c r="BZ97" s="191"/>
      <c r="CA97" s="191"/>
      <c r="CB97" s="191">
        <f t="shared" si="125"/>
        <v>0</v>
      </c>
      <c r="CC97" s="191">
        <f t="shared" si="126"/>
        <v>0</v>
      </c>
      <c r="CD97" s="191"/>
      <c r="CE97" s="191">
        <f t="shared" si="127"/>
        <v>0</v>
      </c>
      <c r="CF97" s="191"/>
      <c r="CG97" s="191"/>
      <c r="CH97" s="191"/>
      <c r="CI97" s="191">
        <f t="shared" si="128"/>
        <v>0</v>
      </c>
      <c r="CJ97" s="191">
        <f t="shared" si="129"/>
        <v>0</v>
      </c>
      <c r="CK97" s="191"/>
      <c r="CL97" s="191">
        <f t="shared" si="130"/>
        <v>0</v>
      </c>
      <c r="CM97" s="191"/>
      <c r="CN97" s="191"/>
      <c r="CO97" s="191"/>
      <c r="CP97" s="191">
        <f t="shared" si="131"/>
        <v>0</v>
      </c>
      <c r="CQ97" s="191">
        <f t="shared" si="132"/>
        <v>0</v>
      </c>
      <c r="CR97" s="191"/>
      <c r="CS97" s="191">
        <f t="shared" si="133"/>
        <v>0</v>
      </c>
      <c r="CT97" s="191"/>
      <c r="CU97" s="191"/>
      <c r="CV97" s="191"/>
      <c r="CW97" s="191">
        <f t="shared" si="134"/>
        <v>0</v>
      </c>
      <c r="CX97" s="191">
        <f t="shared" si="135"/>
        <v>0</v>
      </c>
      <c r="CY97" s="191"/>
      <c r="CZ97" s="191">
        <f t="shared" si="136"/>
        <v>0</v>
      </c>
      <c r="DA97" s="191"/>
      <c r="DB97" s="191"/>
      <c r="DC97" s="191"/>
      <c r="DD97" s="191">
        <f t="shared" si="137"/>
        <v>0</v>
      </c>
      <c r="DE97" s="191">
        <f t="shared" si="138"/>
        <v>0</v>
      </c>
      <c r="DF97" s="191"/>
      <c r="DG97" s="191">
        <f t="shared" si="139"/>
        <v>0</v>
      </c>
      <c r="DH97" s="191"/>
      <c r="DI97" s="191"/>
      <c r="DJ97" s="191"/>
      <c r="DK97" s="191">
        <f t="shared" si="140"/>
        <v>0</v>
      </c>
      <c r="DL97" s="191">
        <f t="shared" si="141"/>
        <v>0</v>
      </c>
      <c r="DM97" s="191"/>
      <c r="DN97" s="191">
        <f t="shared" si="142"/>
        <v>0</v>
      </c>
      <c r="DO97" s="191"/>
      <c r="DP97" s="191"/>
      <c r="DQ97" s="191"/>
      <c r="DR97" s="191">
        <f t="shared" si="143"/>
        <v>0</v>
      </c>
      <c r="DS97" s="191">
        <f t="shared" si="144"/>
        <v>0</v>
      </c>
      <c r="DT97" s="191"/>
      <c r="DU97" s="191">
        <f t="shared" si="145"/>
        <v>0</v>
      </c>
      <c r="DV97" s="191"/>
      <c r="DW97" s="191"/>
      <c r="DX97" s="191"/>
      <c r="DY97" s="191">
        <f t="shared" si="146"/>
        <v>0</v>
      </c>
      <c r="DZ97" s="191">
        <f t="shared" si="147"/>
        <v>0</v>
      </c>
      <c r="EA97" s="191"/>
      <c r="EB97" s="191">
        <f t="shared" si="148"/>
        <v>0</v>
      </c>
      <c r="EC97" s="191"/>
      <c r="ED97" s="191"/>
      <c r="EE97" s="191"/>
      <c r="EF97" s="191"/>
      <c r="EG97" s="191"/>
      <c r="EH97" s="191"/>
      <c r="EI97" s="191">
        <f t="shared" si="149"/>
        <v>0</v>
      </c>
      <c r="EJ97" s="191"/>
      <c r="EK97" s="191"/>
      <c r="EL97" s="191"/>
      <c r="EM97" s="191"/>
      <c r="EN97" s="191"/>
      <c r="EO97" s="191"/>
      <c r="EP97" s="191">
        <f t="shared" si="150"/>
        <v>0</v>
      </c>
      <c r="EQ97" s="191"/>
      <c r="ER97" s="191"/>
      <c r="ES97" s="191"/>
      <c r="ET97" s="191"/>
      <c r="EU97" s="191"/>
      <c r="EV97" s="191"/>
      <c r="EW97" s="191">
        <f t="shared" si="151"/>
        <v>0</v>
      </c>
      <c r="EX97" s="191"/>
      <c r="EY97" s="191"/>
      <c r="EZ97" s="191"/>
      <c r="FA97" s="191"/>
      <c r="FB97" s="191"/>
      <c r="FC97" s="191"/>
      <c r="FD97" s="191">
        <f t="shared" si="152"/>
        <v>0</v>
      </c>
      <c r="FE97" s="191"/>
      <c r="FF97" s="191"/>
      <c r="FG97" s="191"/>
      <c r="FH97" s="191"/>
      <c r="FI97" s="191"/>
      <c r="FJ97" s="191"/>
      <c r="FK97" s="191">
        <f t="shared" si="153"/>
        <v>0</v>
      </c>
      <c r="FL97" s="191"/>
      <c r="FM97" s="191"/>
      <c r="FN97" s="191"/>
      <c r="FO97" s="191"/>
      <c r="FP97" s="191"/>
      <c r="FQ97" s="191"/>
      <c r="FR97" s="191">
        <f t="shared" si="154"/>
        <v>0</v>
      </c>
      <c r="FS97" s="191"/>
      <c r="FT97" s="191"/>
      <c r="FU97" s="191"/>
      <c r="FV97" s="191"/>
      <c r="FW97" s="191"/>
      <c r="FX97" s="191"/>
      <c r="FY97" s="191">
        <f t="shared" si="155"/>
        <v>0</v>
      </c>
      <c r="FZ97" s="191"/>
      <c r="GA97" s="191"/>
      <c r="GB97" s="191"/>
      <c r="GC97" s="191"/>
      <c r="GD97" s="191"/>
      <c r="GE97" s="191"/>
      <c r="GF97" s="191">
        <f t="shared" si="156"/>
        <v>0</v>
      </c>
      <c r="GG97" s="191"/>
      <c r="GH97" s="191"/>
      <c r="GI97" s="191"/>
      <c r="GJ97" s="191"/>
      <c r="GK97" s="191"/>
      <c r="GL97" s="191"/>
      <c r="GM97" s="191">
        <f t="shared" si="157"/>
        <v>0</v>
      </c>
      <c r="GN97" s="191"/>
      <c r="GO97" s="191"/>
      <c r="GP97" s="191"/>
      <c r="GQ97" s="191"/>
      <c r="GR97" s="191"/>
      <c r="GS97" s="191"/>
      <c r="GT97" s="191">
        <f t="shared" si="158"/>
        <v>0</v>
      </c>
      <c r="GU97" s="191"/>
      <c r="GV97" s="191"/>
      <c r="GW97" s="191"/>
      <c r="GX97" s="191"/>
      <c r="GY97" s="191"/>
      <c r="GZ97" s="191"/>
      <c r="HA97" s="191">
        <f t="shared" si="159"/>
        <v>0</v>
      </c>
      <c r="HB97" s="191"/>
      <c r="HC97" s="191"/>
      <c r="HD97" s="191"/>
      <c r="HE97" s="191">
        <f t="shared" si="160"/>
        <v>0</v>
      </c>
      <c r="HF97" s="191">
        <f t="shared" si="161"/>
        <v>0</v>
      </c>
      <c r="HG97" s="191"/>
      <c r="HH97" s="191">
        <f t="shared" si="162"/>
        <v>0</v>
      </c>
      <c r="HI97" s="191"/>
      <c r="HJ97" s="191"/>
      <c r="HK97" s="191"/>
      <c r="HL97" s="191"/>
      <c r="HM97" s="191"/>
      <c r="HN97" s="191"/>
      <c r="HO97" s="191">
        <f t="shared" si="163"/>
        <v>0</v>
      </c>
      <c r="HP97" s="191"/>
      <c r="HQ97" s="191"/>
      <c r="HR97" s="191"/>
      <c r="HS97" s="191"/>
      <c r="HT97" s="191"/>
      <c r="HU97" s="191"/>
      <c r="HV97" s="191">
        <f t="shared" si="164"/>
        <v>0</v>
      </c>
      <c r="HW97" s="191"/>
      <c r="HX97" s="191"/>
      <c r="HY97" s="191"/>
      <c r="HZ97" s="191"/>
      <c r="IA97" s="191">
        <f t="shared" si="165"/>
        <v>0</v>
      </c>
      <c r="IB97" s="191"/>
      <c r="IC97" s="191">
        <f t="shared" si="166"/>
        <v>0</v>
      </c>
      <c r="ID97" s="191"/>
      <c r="IE97" s="191"/>
      <c r="IF97" s="191"/>
      <c r="IG97" s="191"/>
      <c r="IH97" s="191">
        <f t="shared" si="167"/>
        <v>0</v>
      </c>
      <c r="II97" s="191"/>
      <c r="IJ97" s="191">
        <f t="shared" si="168"/>
        <v>0</v>
      </c>
      <c r="IK97" s="191"/>
      <c r="IL97" s="191"/>
      <c r="IM97" s="191"/>
      <c r="IN97" s="191"/>
      <c r="IO97" s="191"/>
      <c r="IP97" s="191"/>
      <c r="IQ97" s="191">
        <f t="shared" si="169"/>
        <v>0</v>
      </c>
      <c r="IR97" s="191"/>
      <c r="IS97" s="191"/>
      <c r="IT97" s="191"/>
      <c r="IU97" s="191"/>
      <c r="IV97" s="191">
        <f t="shared" si="170"/>
        <v>0</v>
      </c>
      <c r="IW97" s="191"/>
      <c r="IX97" s="191">
        <f t="shared" si="171"/>
        <v>0</v>
      </c>
      <c r="IY97" s="191"/>
      <c r="IZ97" s="191"/>
      <c r="JA97" s="191"/>
      <c r="JB97" s="191"/>
      <c r="JC97" s="191"/>
      <c r="JD97" s="191"/>
      <c r="JE97" s="191">
        <f t="shared" si="172"/>
        <v>0</v>
      </c>
      <c r="JF97" s="191"/>
      <c r="JG97" s="191"/>
      <c r="JH97" s="191"/>
      <c r="JI97" s="191"/>
      <c r="JJ97" s="191"/>
      <c r="JK97" s="191"/>
      <c r="JL97" s="191">
        <f t="shared" si="173"/>
        <v>0</v>
      </c>
      <c r="JM97" s="191"/>
      <c r="JN97" s="191"/>
      <c r="JO97" s="191"/>
      <c r="JP97" s="191"/>
      <c r="JQ97" s="191"/>
      <c r="JR97" s="191"/>
      <c r="JS97" s="191">
        <f t="shared" si="174"/>
        <v>0</v>
      </c>
      <c r="JT97" s="191"/>
      <c r="JU97" s="191"/>
      <c r="JV97" s="191"/>
      <c r="JW97" s="191"/>
      <c r="JX97" s="191"/>
      <c r="JY97" s="191"/>
      <c r="JZ97" s="191">
        <f t="shared" si="175"/>
        <v>0</v>
      </c>
      <c r="KA97" s="191"/>
      <c r="KB97" s="191"/>
      <c r="KC97" s="191"/>
      <c r="KD97" s="201">
        <v>4473.1556320000009</v>
      </c>
      <c r="KE97" s="201">
        <v>26700000</v>
      </c>
      <c r="KF97" s="201">
        <v>1200000</v>
      </c>
      <c r="KG97" s="191">
        <f t="shared" si="176"/>
        <v>27900000</v>
      </c>
      <c r="KH97" s="191"/>
      <c r="KI97" s="191"/>
      <c r="KJ97" s="191"/>
      <c r="KK97" s="191"/>
      <c r="KL97" s="191"/>
      <c r="KM97" s="191"/>
      <c r="KN97" s="191">
        <f t="shared" si="177"/>
        <v>0</v>
      </c>
      <c r="KO97" s="191"/>
      <c r="KP97" s="191"/>
      <c r="KQ97" s="191"/>
      <c r="KR97" s="191"/>
      <c r="KS97" s="191"/>
      <c r="KT97" s="191"/>
      <c r="KU97" s="191">
        <f t="shared" si="178"/>
        <v>0</v>
      </c>
      <c r="KV97" s="191"/>
      <c r="KW97" s="191"/>
      <c r="KX97" s="191"/>
      <c r="KY97" s="191"/>
      <c r="KZ97" s="191"/>
      <c r="LA97" s="191"/>
      <c r="LB97" s="191">
        <f t="shared" si="179"/>
        <v>0</v>
      </c>
      <c r="LC97" s="191"/>
      <c r="LD97" s="191"/>
      <c r="LE97" s="191"/>
      <c r="LF97" s="191"/>
      <c r="LG97" s="191"/>
      <c r="LH97" s="191"/>
      <c r="LI97" s="191">
        <f t="shared" si="180"/>
        <v>0</v>
      </c>
      <c r="LJ97" s="191"/>
      <c r="LK97" s="191"/>
      <c r="LL97" s="191"/>
      <c r="LM97" s="191"/>
      <c r="LN97" s="191"/>
      <c r="LO97" s="191"/>
      <c r="LP97" s="191">
        <f t="shared" si="181"/>
        <v>0</v>
      </c>
      <c r="LQ97" s="191"/>
      <c r="LR97" s="191"/>
      <c r="LS97" s="191"/>
      <c r="LT97" s="191"/>
      <c r="LU97" s="191"/>
      <c r="LV97" s="191"/>
      <c r="LW97" s="191">
        <f t="shared" si="182"/>
        <v>0</v>
      </c>
      <c r="LX97" s="191"/>
      <c r="LY97" s="191"/>
      <c r="LZ97" s="191"/>
      <c r="MA97" s="191"/>
      <c r="MB97" s="191"/>
      <c r="MC97" s="191"/>
      <c r="MD97" s="191">
        <f t="shared" si="183"/>
        <v>0</v>
      </c>
      <c r="ME97" s="191"/>
      <c r="MF97" s="191"/>
      <c r="MG97" s="191"/>
      <c r="MH97" s="191"/>
      <c r="MI97" s="191"/>
      <c r="MJ97" s="191"/>
      <c r="MK97" s="191">
        <f t="shared" si="184"/>
        <v>0</v>
      </c>
      <c r="ML97" s="191"/>
      <c r="MM97" s="191"/>
      <c r="MN97" s="191"/>
      <c r="MO97" s="191"/>
      <c r="MP97" s="191"/>
      <c r="MQ97" s="191"/>
      <c r="MR97" s="191">
        <f t="shared" si="185"/>
        <v>0</v>
      </c>
      <c r="MS97" s="191"/>
      <c r="MT97" s="191"/>
      <c r="MU97" s="191"/>
      <c r="MV97" s="191"/>
      <c r="MW97" s="191"/>
      <c r="MX97" s="191"/>
      <c r="MY97" s="191">
        <f t="shared" si="186"/>
        <v>0</v>
      </c>
      <c r="MZ97" s="191"/>
      <c r="NA97" s="191"/>
      <c r="NB97" s="191"/>
      <c r="NC97" s="191"/>
      <c r="ND97" s="190">
        <f t="shared" si="55"/>
        <v>26700000</v>
      </c>
      <c r="NE97" s="190">
        <f t="shared" si="189"/>
        <v>1200000</v>
      </c>
      <c r="NF97" s="190">
        <f t="shared" si="190"/>
        <v>27900000</v>
      </c>
      <c r="NG97" s="9"/>
    </row>
    <row r="98" spans="1:371" ht="18" customHeight="1">
      <c r="A98" s="200">
        <v>27</v>
      </c>
      <c r="B98" s="114" t="s">
        <v>1925</v>
      </c>
      <c r="C98" s="191"/>
      <c r="D98" s="191"/>
      <c r="E98" s="191"/>
      <c r="F98" s="191"/>
      <c r="G98" s="191"/>
      <c r="H98" s="191"/>
      <c r="I98" s="191"/>
      <c r="J98" s="191">
        <f t="shared" si="187"/>
        <v>0</v>
      </c>
      <c r="K98" s="201">
        <f t="shared" si="109"/>
        <v>0</v>
      </c>
      <c r="L98" s="191"/>
      <c r="M98" s="201">
        <f t="shared" si="110"/>
        <v>0</v>
      </c>
      <c r="N98" s="191"/>
      <c r="O98" s="191"/>
      <c r="P98" s="191"/>
      <c r="Q98" s="213">
        <f t="shared" si="111"/>
        <v>0</v>
      </c>
      <c r="R98" s="191">
        <f t="shared" si="112"/>
        <v>0</v>
      </c>
      <c r="S98" s="191"/>
      <c r="T98" s="191">
        <f t="shared" si="113"/>
        <v>0</v>
      </c>
      <c r="U98" s="191"/>
      <c r="V98" s="191"/>
      <c r="W98" s="191"/>
      <c r="X98" s="191">
        <f t="shared" si="188"/>
        <v>0</v>
      </c>
      <c r="Y98" s="191">
        <f t="shared" si="114"/>
        <v>0</v>
      </c>
      <c r="Z98" s="191"/>
      <c r="AA98" s="191">
        <f t="shared" si="115"/>
        <v>0</v>
      </c>
      <c r="AB98" s="191"/>
      <c r="AC98" s="191"/>
      <c r="AD98" s="191"/>
      <c r="AE98" s="191"/>
      <c r="AF98" s="191"/>
      <c r="AG98" s="191"/>
      <c r="AH98" s="191">
        <f t="shared" si="116"/>
        <v>0</v>
      </c>
      <c r="AI98" s="191"/>
      <c r="AJ98" s="191"/>
      <c r="AK98" s="191"/>
      <c r="AL98" s="191"/>
      <c r="AM98" s="191"/>
      <c r="AN98" s="191"/>
      <c r="AO98" s="191">
        <f t="shared" si="117"/>
        <v>0</v>
      </c>
      <c r="AP98" s="191"/>
      <c r="AQ98" s="191"/>
      <c r="AR98" s="191"/>
      <c r="AS98" s="213"/>
      <c r="AT98" s="191">
        <f t="shared" si="118"/>
        <v>0</v>
      </c>
      <c r="AU98" s="191"/>
      <c r="AV98" s="191">
        <f t="shared" si="119"/>
        <v>0</v>
      </c>
      <c r="AW98" s="191"/>
      <c r="AX98" s="191"/>
      <c r="AY98" s="191"/>
      <c r="AZ98" s="191"/>
      <c r="BA98" s="191"/>
      <c r="BB98" s="191"/>
      <c r="BC98" s="191">
        <f t="shared" si="120"/>
        <v>0</v>
      </c>
      <c r="BD98" s="191"/>
      <c r="BE98" s="191"/>
      <c r="BF98" s="191"/>
      <c r="BG98" s="191"/>
      <c r="BH98" s="191">
        <f t="shared" si="121"/>
        <v>0</v>
      </c>
      <c r="BI98" s="191"/>
      <c r="BJ98" s="191">
        <f t="shared" si="122"/>
        <v>0</v>
      </c>
      <c r="BK98" s="191"/>
      <c r="BL98" s="191"/>
      <c r="BM98" s="191"/>
      <c r="BN98" s="191"/>
      <c r="BO98" s="191"/>
      <c r="BP98" s="191"/>
      <c r="BQ98" s="191">
        <f t="shared" si="123"/>
        <v>0</v>
      </c>
      <c r="BR98" s="191"/>
      <c r="BS98" s="191"/>
      <c r="BT98" s="191"/>
      <c r="BU98" s="191"/>
      <c r="BV98" s="191"/>
      <c r="BW98" s="191"/>
      <c r="BX98" s="191">
        <f t="shared" si="124"/>
        <v>0</v>
      </c>
      <c r="BY98" s="191"/>
      <c r="BZ98" s="191"/>
      <c r="CA98" s="191"/>
      <c r="CB98" s="191">
        <f t="shared" si="125"/>
        <v>0</v>
      </c>
      <c r="CC98" s="191">
        <f t="shared" si="126"/>
        <v>0</v>
      </c>
      <c r="CD98" s="191"/>
      <c r="CE98" s="191">
        <f t="shared" si="127"/>
        <v>0</v>
      </c>
      <c r="CF98" s="191"/>
      <c r="CG98" s="191"/>
      <c r="CH98" s="191"/>
      <c r="CI98" s="191">
        <f t="shared" si="128"/>
        <v>0</v>
      </c>
      <c r="CJ98" s="191">
        <f t="shared" si="129"/>
        <v>0</v>
      </c>
      <c r="CK98" s="191"/>
      <c r="CL98" s="191">
        <f t="shared" si="130"/>
        <v>0</v>
      </c>
      <c r="CM98" s="191"/>
      <c r="CN98" s="191"/>
      <c r="CO98" s="191"/>
      <c r="CP98" s="191">
        <f t="shared" si="131"/>
        <v>0</v>
      </c>
      <c r="CQ98" s="191">
        <f t="shared" si="132"/>
        <v>0</v>
      </c>
      <c r="CR98" s="191"/>
      <c r="CS98" s="191">
        <f t="shared" si="133"/>
        <v>0</v>
      </c>
      <c r="CT98" s="191"/>
      <c r="CU98" s="191"/>
      <c r="CV98" s="191"/>
      <c r="CW98" s="191"/>
      <c r="CX98" s="191">
        <f t="shared" si="135"/>
        <v>0</v>
      </c>
      <c r="CY98" s="191"/>
      <c r="CZ98" s="191">
        <f t="shared" si="136"/>
        <v>0</v>
      </c>
      <c r="DA98" s="191"/>
      <c r="DB98" s="191"/>
      <c r="DC98" s="191"/>
      <c r="DD98" s="191">
        <f t="shared" si="137"/>
        <v>0</v>
      </c>
      <c r="DE98" s="191">
        <f t="shared" si="138"/>
        <v>0</v>
      </c>
      <c r="DF98" s="191"/>
      <c r="DG98" s="191">
        <f t="shared" si="139"/>
        <v>0</v>
      </c>
      <c r="DH98" s="191"/>
      <c r="DI98" s="191"/>
      <c r="DJ98" s="191"/>
      <c r="DK98" s="191">
        <f t="shared" si="140"/>
        <v>0</v>
      </c>
      <c r="DL98" s="191">
        <f t="shared" si="141"/>
        <v>0</v>
      </c>
      <c r="DM98" s="191"/>
      <c r="DN98" s="191">
        <f t="shared" si="142"/>
        <v>0</v>
      </c>
      <c r="DO98" s="191"/>
      <c r="DP98" s="191"/>
      <c r="DQ98" s="191"/>
      <c r="DR98" s="191">
        <f t="shared" si="143"/>
        <v>0</v>
      </c>
      <c r="DS98" s="191">
        <f t="shared" si="144"/>
        <v>0</v>
      </c>
      <c r="DT98" s="191"/>
      <c r="DU98" s="191">
        <f t="shared" si="145"/>
        <v>0</v>
      </c>
      <c r="DV98" s="191"/>
      <c r="DW98" s="191"/>
      <c r="DX98" s="191"/>
      <c r="DY98" s="191">
        <f t="shared" si="146"/>
        <v>0</v>
      </c>
      <c r="DZ98" s="191">
        <f t="shared" si="147"/>
        <v>0</v>
      </c>
      <c r="EA98" s="191"/>
      <c r="EB98" s="191">
        <f t="shared" si="148"/>
        <v>0</v>
      </c>
      <c r="EC98" s="191"/>
      <c r="ED98" s="191"/>
      <c r="EE98" s="191"/>
      <c r="EF98" s="191"/>
      <c r="EG98" s="191"/>
      <c r="EH98" s="191"/>
      <c r="EI98" s="191">
        <f t="shared" si="149"/>
        <v>0</v>
      </c>
      <c r="EJ98" s="191"/>
      <c r="EK98" s="191"/>
      <c r="EL98" s="191"/>
      <c r="EM98" s="191"/>
      <c r="EN98" s="191"/>
      <c r="EO98" s="191"/>
      <c r="EP98" s="191">
        <f t="shared" si="150"/>
        <v>0</v>
      </c>
      <c r="EQ98" s="191"/>
      <c r="ER98" s="191"/>
      <c r="ES98" s="191"/>
      <c r="ET98" s="191"/>
      <c r="EU98" s="191"/>
      <c r="EV98" s="191"/>
      <c r="EW98" s="191">
        <f t="shared" si="151"/>
        <v>0</v>
      </c>
      <c r="EX98" s="191"/>
      <c r="EY98" s="191"/>
      <c r="EZ98" s="191"/>
      <c r="FA98" s="191"/>
      <c r="FB98" s="191"/>
      <c r="FC98" s="191"/>
      <c r="FD98" s="191">
        <f t="shared" si="152"/>
        <v>0</v>
      </c>
      <c r="FE98" s="191"/>
      <c r="FF98" s="191"/>
      <c r="FG98" s="191"/>
      <c r="FH98" s="191"/>
      <c r="FI98" s="191"/>
      <c r="FJ98" s="191"/>
      <c r="FK98" s="191">
        <f t="shared" si="153"/>
        <v>0</v>
      </c>
      <c r="FL98" s="191"/>
      <c r="FM98" s="191"/>
      <c r="FN98" s="191"/>
      <c r="FO98" s="191"/>
      <c r="FP98" s="191"/>
      <c r="FQ98" s="191"/>
      <c r="FR98" s="191">
        <f t="shared" si="154"/>
        <v>0</v>
      </c>
      <c r="FS98" s="191"/>
      <c r="FT98" s="191"/>
      <c r="FU98" s="191"/>
      <c r="FV98" s="191"/>
      <c r="FW98" s="201">
        <v>153000</v>
      </c>
      <c r="FX98" s="201">
        <v>19000</v>
      </c>
      <c r="FY98" s="191">
        <f t="shared" si="155"/>
        <v>172000</v>
      </c>
      <c r="FZ98" s="191"/>
      <c r="GA98" s="191"/>
      <c r="GB98" s="191"/>
      <c r="GC98" s="201">
        <v>366</v>
      </c>
      <c r="GD98" s="201">
        <v>146400</v>
      </c>
      <c r="GE98" s="201">
        <v>18400</v>
      </c>
      <c r="GF98" s="191">
        <f t="shared" si="156"/>
        <v>164800</v>
      </c>
      <c r="GG98" s="191"/>
      <c r="GH98" s="191"/>
      <c r="GI98" s="191"/>
      <c r="GJ98" s="201">
        <v>246</v>
      </c>
      <c r="GK98" s="201">
        <v>147600</v>
      </c>
      <c r="GL98" s="201">
        <v>18000</v>
      </c>
      <c r="GM98" s="191">
        <f t="shared" si="157"/>
        <v>165600</v>
      </c>
      <c r="GN98" s="191"/>
      <c r="GO98" s="191"/>
      <c r="GP98" s="191"/>
      <c r="GQ98" s="201">
        <v>960</v>
      </c>
      <c r="GR98" s="201">
        <v>96000</v>
      </c>
      <c r="GS98" s="201">
        <v>0</v>
      </c>
      <c r="GT98" s="191">
        <f t="shared" si="158"/>
        <v>96000</v>
      </c>
      <c r="GU98" s="191"/>
      <c r="GV98" s="191"/>
      <c r="GW98" s="191"/>
      <c r="GX98" s="191"/>
      <c r="GY98" s="191"/>
      <c r="GZ98" s="191"/>
      <c r="HA98" s="191">
        <f t="shared" si="159"/>
        <v>0</v>
      </c>
      <c r="HB98" s="191"/>
      <c r="HC98" s="191"/>
      <c r="HD98" s="191"/>
      <c r="HE98" s="191">
        <f t="shared" si="160"/>
        <v>0</v>
      </c>
      <c r="HF98" s="191">
        <f t="shared" si="161"/>
        <v>0</v>
      </c>
      <c r="HG98" s="191"/>
      <c r="HH98" s="191">
        <f t="shared" si="162"/>
        <v>0</v>
      </c>
      <c r="HI98" s="191"/>
      <c r="HJ98" s="191"/>
      <c r="HK98" s="191"/>
      <c r="HL98" s="191"/>
      <c r="HM98" s="191"/>
      <c r="HN98" s="191"/>
      <c r="HO98" s="191">
        <f t="shared" si="163"/>
        <v>0</v>
      </c>
      <c r="HP98" s="191"/>
      <c r="HQ98" s="191"/>
      <c r="HR98" s="191"/>
      <c r="HS98" s="191"/>
      <c r="HT98" s="191"/>
      <c r="HU98" s="191"/>
      <c r="HV98" s="191">
        <f t="shared" si="164"/>
        <v>0</v>
      </c>
      <c r="HW98" s="191"/>
      <c r="HX98" s="191"/>
      <c r="HY98" s="191"/>
      <c r="HZ98" s="191"/>
      <c r="IA98" s="191">
        <f t="shared" si="165"/>
        <v>0</v>
      </c>
      <c r="IB98" s="191"/>
      <c r="IC98" s="191">
        <f t="shared" si="166"/>
        <v>0</v>
      </c>
      <c r="ID98" s="191"/>
      <c r="IE98" s="191"/>
      <c r="IF98" s="191"/>
      <c r="IG98" s="191"/>
      <c r="IH98" s="191">
        <f t="shared" si="167"/>
        <v>0</v>
      </c>
      <c r="II98" s="191"/>
      <c r="IJ98" s="191">
        <f t="shared" si="168"/>
        <v>0</v>
      </c>
      <c r="IK98" s="191"/>
      <c r="IL98" s="191"/>
      <c r="IM98" s="191"/>
      <c r="IN98" s="191"/>
      <c r="IO98" s="191"/>
      <c r="IP98" s="191"/>
      <c r="IQ98" s="191">
        <f t="shared" si="169"/>
        <v>0</v>
      </c>
      <c r="IR98" s="191"/>
      <c r="IS98" s="191"/>
      <c r="IT98" s="191"/>
      <c r="IU98" s="191"/>
      <c r="IV98" s="191">
        <f t="shared" si="170"/>
        <v>0</v>
      </c>
      <c r="IW98" s="191"/>
      <c r="IX98" s="191">
        <f t="shared" si="171"/>
        <v>0</v>
      </c>
      <c r="IY98" s="191"/>
      <c r="IZ98" s="191"/>
      <c r="JA98" s="191"/>
      <c r="JB98" s="191"/>
      <c r="JC98" s="191"/>
      <c r="JD98" s="191"/>
      <c r="JE98" s="191">
        <f t="shared" si="172"/>
        <v>0</v>
      </c>
      <c r="JF98" s="191"/>
      <c r="JG98" s="191"/>
      <c r="JH98" s="191"/>
      <c r="JI98" s="191"/>
      <c r="JJ98" s="191"/>
      <c r="JK98" s="191"/>
      <c r="JL98" s="191">
        <f t="shared" si="173"/>
        <v>0</v>
      </c>
      <c r="JM98" s="191"/>
      <c r="JN98" s="191"/>
      <c r="JO98" s="191"/>
      <c r="JP98" s="191"/>
      <c r="JQ98" s="191"/>
      <c r="JR98" s="191"/>
      <c r="JS98" s="191">
        <f t="shared" si="174"/>
        <v>0</v>
      </c>
      <c r="JT98" s="191"/>
      <c r="JU98" s="191"/>
      <c r="JV98" s="191"/>
      <c r="JW98" s="191"/>
      <c r="JX98" s="191"/>
      <c r="JY98" s="191"/>
      <c r="JZ98" s="191">
        <f t="shared" si="175"/>
        <v>0</v>
      </c>
      <c r="KA98" s="191"/>
      <c r="KB98" s="191"/>
      <c r="KC98" s="191"/>
      <c r="KD98" s="191"/>
      <c r="KE98" s="191"/>
      <c r="KF98" s="191"/>
      <c r="KG98" s="191">
        <f t="shared" si="176"/>
        <v>0</v>
      </c>
      <c r="KH98" s="191"/>
      <c r="KI98" s="191"/>
      <c r="KJ98" s="191"/>
      <c r="KK98" s="191"/>
      <c r="KL98" s="191"/>
      <c r="KM98" s="191"/>
      <c r="KN98" s="191">
        <f t="shared" si="177"/>
        <v>0</v>
      </c>
      <c r="KO98" s="191"/>
      <c r="KP98" s="191"/>
      <c r="KQ98" s="191"/>
      <c r="KR98" s="191"/>
      <c r="KS98" s="191"/>
      <c r="KT98" s="191"/>
      <c r="KU98" s="191">
        <f t="shared" si="178"/>
        <v>0</v>
      </c>
      <c r="KV98" s="191"/>
      <c r="KW98" s="191"/>
      <c r="KX98" s="191"/>
      <c r="KY98" s="191"/>
      <c r="KZ98" s="191"/>
      <c r="LA98" s="191"/>
      <c r="LB98" s="191">
        <f t="shared" si="179"/>
        <v>0</v>
      </c>
      <c r="LC98" s="191"/>
      <c r="LD98" s="191"/>
      <c r="LE98" s="191"/>
      <c r="LF98" s="191"/>
      <c r="LG98" s="191"/>
      <c r="LH98" s="191"/>
      <c r="LI98" s="191">
        <f t="shared" si="180"/>
        <v>0</v>
      </c>
      <c r="LJ98" s="191"/>
      <c r="LK98" s="191"/>
      <c r="LL98" s="191"/>
      <c r="LM98" s="191"/>
      <c r="LN98" s="191"/>
      <c r="LO98" s="191"/>
      <c r="LP98" s="191">
        <f t="shared" si="181"/>
        <v>0</v>
      </c>
      <c r="LQ98" s="191"/>
      <c r="LR98" s="191"/>
      <c r="LS98" s="191"/>
      <c r="LT98" s="191"/>
      <c r="LU98" s="191"/>
      <c r="LV98" s="191"/>
      <c r="LW98" s="191">
        <f t="shared" si="182"/>
        <v>0</v>
      </c>
      <c r="LX98" s="191"/>
      <c r="LY98" s="191"/>
      <c r="LZ98" s="191"/>
      <c r="MA98" s="191"/>
      <c r="MB98" s="191"/>
      <c r="MC98" s="191"/>
      <c r="MD98" s="191">
        <f t="shared" si="183"/>
        <v>0</v>
      </c>
      <c r="ME98" s="191"/>
      <c r="MF98" s="191"/>
      <c r="MG98" s="191"/>
      <c r="MH98" s="191"/>
      <c r="MI98" s="191"/>
      <c r="MJ98" s="191"/>
      <c r="MK98" s="191">
        <f t="shared" si="184"/>
        <v>0</v>
      </c>
      <c r="ML98" s="191"/>
      <c r="MM98" s="191"/>
      <c r="MN98" s="191"/>
      <c r="MO98" s="191"/>
      <c r="MP98" s="191"/>
      <c r="MQ98" s="191"/>
      <c r="MR98" s="191">
        <f t="shared" si="185"/>
        <v>0</v>
      </c>
      <c r="MS98" s="191"/>
      <c r="MT98" s="191"/>
      <c r="MU98" s="191"/>
      <c r="MV98" s="191"/>
      <c r="MW98" s="191"/>
      <c r="MX98" s="191"/>
      <c r="MY98" s="191">
        <f t="shared" si="186"/>
        <v>0</v>
      </c>
      <c r="MZ98" s="191"/>
      <c r="NA98" s="191"/>
      <c r="NB98" s="191"/>
      <c r="NC98" s="191"/>
      <c r="ND98" s="190">
        <f t="shared" si="55"/>
        <v>543000</v>
      </c>
      <c r="NE98" s="190">
        <f t="shared" si="189"/>
        <v>55400</v>
      </c>
      <c r="NF98" s="190">
        <f t="shared" si="190"/>
        <v>598400</v>
      </c>
      <c r="NG98" s="9"/>
    </row>
    <row r="99" spans="1:371" ht="18" customHeight="1">
      <c r="A99" s="200">
        <v>28</v>
      </c>
      <c r="B99" s="114" t="s">
        <v>1951</v>
      </c>
      <c r="C99" s="191"/>
      <c r="D99" s="191"/>
      <c r="E99" s="191"/>
      <c r="F99" s="191"/>
      <c r="G99" s="191"/>
      <c r="H99" s="191"/>
      <c r="I99" s="191"/>
      <c r="J99" s="191">
        <f t="shared" si="187"/>
        <v>0</v>
      </c>
      <c r="K99" s="201">
        <f t="shared" si="109"/>
        <v>0</v>
      </c>
      <c r="L99" s="191"/>
      <c r="M99" s="201">
        <f t="shared" si="110"/>
        <v>0</v>
      </c>
      <c r="N99" s="191"/>
      <c r="O99" s="191"/>
      <c r="P99" s="191"/>
      <c r="Q99" s="213">
        <f t="shared" si="111"/>
        <v>0</v>
      </c>
      <c r="R99" s="191">
        <f t="shared" si="112"/>
        <v>0</v>
      </c>
      <c r="S99" s="191"/>
      <c r="T99" s="191">
        <f t="shared" si="113"/>
        <v>0</v>
      </c>
      <c r="U99" s="191"/>
      <c r="V99" s="191"/>
      <c r="W99" s="191"/>
      <c r="X99" s="191">
        <f t="shared" si="188"/>
        <v>0</v>
      </c>
      <c r="Y99" s="191">
        <f t="shared" si="114"/>
        <v>0</v>
      </c>
      <c r="Z99" s="191"/>
      <c r="AA99" s="191">
        <f t="shared" si="115"/>
        <v>0</v>
      </c>
      <c r="AB99" s="191"/>
      <c r="AC99" s="191"/>
      <c r="AD99" s="191"/>
      <c r="AE99" s="191"/>
      <c r="AF99" s="191"/>
      <c r="AG99" s="191"/>
      <c r="AH99" s="191">
        <f t="shared" si="116"/>
        <v>0</v>
      </c>
      <c r="AI99" s="191"/>
      <c r="AJ99" s="191"/>
      <c r="AK99" s="191"/>
      <c r="AL99" s="191"/>
      <c r="AM99" s="191"/>
      <c r="AN99" s="191"/>
      <c r="AO99" s="191">
        <f t="shared" si="117"/>
        <v>0</v>
      </c>
      <c r="AP99" s="191"/>
      <c r="AQ99" s="191"/>
      <c r="AR99" s="191"/>
      <c r="AS99" s="213"/>
      <c r="AT99" s="191">
        <f t="shared" si="118"/>
        <v>0</v>
      </c>
      <c r="AU99" s="191"/>
      <c r="AV99" s="191">
        <f t="shared" si="119"/>
        <v>0</v>
      </c>
      <c r="AW99" s="191"/>
      <c r="AX99" s="191"/>
      <c r="AY99" s="191"/>
      <c r="AZ99" s="191"/>
      <c r="BA99" s="191"/>
      <c r="BB99" s="191"/>
      <c r="BC99" s="191">
        <f t="shared" si="120"/>
        <v>0</v>
      </c>
      <c r="BD99" s="191"/>
      <c r="BE99" s="191"/>
      <c r="BF99" s="191"/>
      <c r="BG99" s="191"/>
      <c r="BH99" s="191">
        <f t="shared" si="121"/>
        <v>0</v>
      </c>
      <c r="BI99" s="191"/>
      <c r="BJ99" s="191">
        <f t="shared" si="122"/>
        <v>0</v>
      </c>
      <c r="BK99" s="191"/>
      <c r="BL99" s="191"/>
      <c r="BM99" s="191"/>
      <c r="BN99" s="191"/>
      <c r="BO99" s="191"/>
      <c r="BP99" s="191"/>
      <c r="BQ99" s="191">
        <f t="shared" si="123"/>
        <v>0</v>
      </c>
      <c r="BR99" s="191"/>
      <c r="BS99" s="191"/>
      <c r="BT99" s="191"/>
      <c r="BU99" s="191"/>
      <c r="BV99" s="191"/>
      <c r="BW99" s="191"/>
      <c r="BX99" s="191">
        <f t="shared" si="124"/>
        <v>0</v>
      </c>
      <c r="BY99" s="191"/>
      <c r="BZ99" s="191"/>
      <c r="CA99" s="191"/>
      <c r="CB99" s="191">
        <f t="shared" si="125"/>
        <v>0</v>
      </c>
      <c r="CC99" s="191">
        <f t="shared" si="126"/>
        <v>0</v>
      </c>
      <c r="CD99" s="191"/>
      <c r="CE99" s="191">
        <f t="shared" si="127"/>
        <v>0</v>
      </c>
      <c r="CF99" s="191"/>
      <c r="CG99" s="191"/>
      <c r="CH99" s="191"/>
      <c r="CI99" s="191">
        <f t="shared" si="128"/>
        <v>0</v>
      </c>
      <c r="CJ99" s="191">
        <f t="shared" si="129"/>
        <v>0</v>
      </c>
      <c r="CK99" s="191"/>
      <c r="CL99" s="191">
        <f t="shared" si="130"/>
        <v>0</v>
      </c>
      <c r="CM99" s="191"/>
      <c r="CN99" s="191"/>
      <c r="CO99" s="191"/>
      <c r="CP99" s="191">
        <f t="shared" si="131"/>
        <v>0</v>
      </c>
      <c r="CQ99" s="191">
        <f t="shared" si="132"/>
        <v>0</v>
      </c>
      <c r="CR99" s="191"/>
      <c r="CS99" s="191">
        <f t="shared" si="133"/>
        <v>0</v>
      </c>
      <c r="CT99" s="191"/>
      <c r="CU99" s="191"/>
      <c r="CV99" s="191"/>
      <c r="CW99" s="191"/>
      <c r="CX99" s="191">
        <f t="shared" si="135"/>
        <v>0</v>
      </c>
      <c r="CY99" s="191"/>
      <c r="CZ99" s="191">
        <f t="shared" si="136"/>
        <v>0</v>
      </c>
      <c r="DA99" s="191"/>
      <c r="DB99" s="191"/>
      <c r="DC99" s="191"/>
      <c r="DD99" s="191">
        <f t="shared" si="137"/>
        <v>0</v>
      </c>
      <c r="DE99" s="191">
        <f t="shared" si="138"/>
        <v>0</v>
      </c>
      <c r="DF99" s="191"/>
      <c r="DG99" s="191">
        <f t="shared" si="139"/>
        <v>0</v>
      </c>
      <c r="DH99" s="191"/>
      <c r="DI99" s="191"/>
      <c r="DJ99" s="191"/>
      <c r="DK99" s="191">
        <f t="shared" si="140"/>
        <v>0</v>
      </c>
      <c r="DL99" s="191">
        <f t="shared" si="141"/>
        <v>0</v>
      </c>
      <c r="DM99" s="191"/>
      <c r="DN99" s="191">
        <f t="shared" si="142"/>
        <v>0</v>
      </c>
      <c r="DO99" s="191"/>
      <c r="DP99" s="191"/>
      <c r="DQ99" s="191"/>
      <c r="DR99" s="191">
        <f t="shared" si="143"/>
        <v>0</v>
      </c>
      <c r="DS99" s="191">
        <f t="shared" si="144"/>
        <v>0</v>
      </c>
      <c r="DT99" s="191"/>
      <c r="DU99" s="191">
        <f t="shared" si="145"/>
        <v>0</v>
      </c>
      <c r="DV99" s="191"/>
      <c r="DW99" s="191"/>
      <c r="DX99" s="191"/>
      <c r="DY99" s="191">
        <f t="shared" si="146"/>
        <v>0</v>
      </c>
      <c r="DZ99" s="191">
        <f t="shared" si="147"/>
        <v>0</v>
      </c>
      <c r="EA99" s="191"/>
      <c r="EB99" s="191">
        <f t="shared" si="148"/>
        <v>0</v>
      </c>
      <c r="EC99" s="191"/>
      <c r="ED99" s="191"/>
      <c r="EE99" s="191"/>
      <c r="EF99" s="191"/>
      <c r="EG99" s="191"/>
      <c r="EH99" s="191"/>
      <c r="EI99" s="191">
        <f t="shared" si="149"/>
        <v>0</v>
      </c>
      <c r="EJ99" s="191"/>
      <c r="EK99" s="191"/>
      <c r="EL99" s="191"/>
      <c r="EM99" s="191"/>
      <c r="EN99" s="201">
        <v>820000</v>
      </c>
      <c r="EO99" s="201">
        <v>411800</v>
      </c>
      <c r="EP99" s="191">
        <f t="shared" si="150"/>
        <v>1231800</v>
      </c>
      <c r="EQ99" s="191"/>
      <c r="ER99" s="191"/>
      <c r="ES99" s="191"/>
      <c r="ET99" s="191"/>
      <c r="EU99" s="191"/>
      <c r="EV99" s="191"/>
      <c r="EW99" s="191">
        <f t="shared" si="151"/>
        <v>0</v>
      </c>
      <c r="EX99" s="191"/>
      <c r="EY99" s="191"/>
      <c r="EZ99" s="191"/>
      <c r="FA99" s="191"/>
      <c r="FB99" s="191"/>
      <c r="FC99" s="191"/>
      <c r="FD99" s="191">
        <f t="shared" si="152"/>
        <v>0</v>
      </c>
      <c r="FE99" s="191"/>
      <c r="FF99" s="191"/>
      <c r="FG99" s="191"/>
      <c r="FH99" s="191"/>
      <c r="FI99" s="191"/>
      <c r="FJ99" s="191"/>
      <c r="FK99" s="191">
        <f t="shared" si="153"/>
        <v>0</v>
      </c>
      <c r="FL99" s="191"/>
      <c r="FM99" s="191"/>
      <c r="FN99" s="191"/>
      <c r="FO99" s="201">
        <v>4409268</v>
      </c>
      <c r="FP99" s="191"/>
      <c r="FQ99" s="191"/>
      <c r="FR99" s="191">
        <f t="shared" si="154"/>
        <v>0</v>
      </c>
      <c r="FS99" s="191"/>
      <c r="FT99" s="191"/>
      <c r="FU99" s="191"/>
      <c r="FV99" s="191"/>
      <c r="FW99" s="191"/>
      <c r="FX99" s="191"/>
      <c r="FY99" s="191">
        <f t="shared" si="155"/>
        <v>0</v>
      </c>
      <c r="FZ99" s="191"/>
      <c r="GA99" s="191"/>
      <c r="GB99" s="191"/>
      <c r="GC99" s="191"/>
      <c r="GD99" s="191"/>
      <c r="GE99" s="191"/>
      <c r="GF99" s="191">
        <f t="shared" si="156"/>
        <v>0</v>
      </c>
      <c r="GG99" s="191"/>
      <c r="GH99" s="191"/>
      <c r="GI99" s="191"/>
      <c r="GJ99" s="191"/>
      <c r="GK99" s="191"/>
      <c r="GL99" s="191"/>
      <c r="GM99" s="191">
        <f t="shared" si="157"/>
        <v>0</v>
      </c>
      <c r="GN99" s="191"/>
      <c r="GO99" s="191"/>
      <c r="GP99" s="191"/>
      <c r="GQ99" s="191"/>
      <c r="GR99" s="191"/>
      <c r="GS99" s="191"/>
      <c r="GT99" s="191">
        <f t="shared" si="158"/>
        <v>0</v>
      </c>
      <c r="GU99" s="191"/>
      <c r="GV99" s="191"/>
      <c r="GW99" s="191"/>
      <c r="GX99" s="191"/>
      <c r="GY99" s="191"/>
      <c r="GZ99" s="191"/>
      <c r="HA99" s="191">
        <f t="shared" si="159"/>
        <v>0</v>
      </c>
      <c r="HB99" s="191"/>
      <c r="HC99" s="191"/>
      <c r="HD99" s="191"/>
      <c r="HE99" s="191">
        <f t="shared" si="160"/>
        <v>0</v>
      </c>
      <c r="HF99" s="191">
        <f t="shared" si="161"/>
        <v>0</v>
      </c>
      <c r="HG99" s="191"/>
      <c r="HH99" s="191">
        <f t="shared" si="162"/>
        <v>0</v>
      </c>
      <c r="HI99" s="191"/>
      <c r="HJ99" s="191"/>
      <c r="HK99" s="191"/>
      <c r="HL99" s="191"/>
      <c r="HM99" s="191"/>
      <c r="HN99" s="191"/>
      <c r="HO99" s="191">
        <f t="shared" si="163"/>
        <v>0</v>
      </c>
      <c r="HP99" s="191"/>
      <c r="HQ99" s="191"/>
      <c r="HR99" s="191"/>
      <c r="HS99" s="191"/>
      <c r="HT99" s="191"/>
      <c r="HU99" s="191"/>
      <c r="HV99" s="191">
        <f t="shared" si="164"/>
        <v>0</v>
      </c>
      <c r="HW99" s="191"/>
      <c r="HX99" s="191"/>
      <c r="HY99" s="191"/>
      <c r="HZ99" s="191"/>
      <c r="IA99" s="191">
        <f t="shared" si="165"/>
        <v>0</v>
      </c>
      <c r="IB99" s="191"/>
      <c r="IC99" s="191">
        <f t="shared" si="166"/>
        <v>0</v>
      </c>
      <c r="ID99" s="191"/>
      <c r="IE99" s="191"/>
      <c r="IF99" s="191"/>
      <c r="IG99" s="191"/>
      <c r="IH99" s="191">
        <f t="shared" si="167"/>
        <v>0</v>
      </c>
      <c r="II99" s="191"/>
      <c r="IJ99" s="191">
        <f t="shared" si="168"/>
        <v>0</v>
      </c>
      <c r="IK99" s="191"/>
      <c r="IL99" s="191"/>
      <c r="IM99" s="191"/>
      <c r="IN99" s="191"/>
      <c r="IO99" s="191"/>
      <c r="IP99" s="191"/>
      <c r="IQ99" s="191">
        <f t="shared" si="169"/>
        <v>0</v>
      </c>
      <c r="IR99" s="191"/>
      <c r="IS99" s="191"/>
      <c r="IT99" s="191"/>
      <c r="IU99" s="191"/>
      <c r="IV99" s="191">
        <f t="shared" si="170"/>
        <v>0</v>
      </c>
      <c r="IW99" s="191"/>
      <c r="IX99" s="191">
        <f t="shared" si="171"/>
        <v>0</v>
      </c>
      <c r="IY99" s="191"/>
      <c r="IZ99" s="191"/>
      <c r="JA99" s="191"/>
      <c r="JB99" s="191"/>
      <c r="JC99" s="191"/>
      <c r="JD99" s="191"/>
      <c r="JE99" s="191">
        <f t="shared" si="172"/>
        <v>0</v>
      </c>
      <c r="JF99" s="191"/>
      <c r="JG99" s="191"/>
      <c r="JH99" s="191"/>
      <c r="JI99" s="191"/>
      <c r="JJ99" s="191"/>
      <c r="JK99" s="191"/>
      <c r="JL99" s="191">
        <f t="shared" si="173"/>
        <v>0</v>
      </c>
      <c r="JM99" s="191"/>
      <c r="JN99" s="191"/>
      <c r="JO99" s="191"/>
      <c r="JP99" s="191"/>
      <c r="JQ99" s="191"/>
      <c r="JR99" s="191"/>
      <c r="JS99" s="191">
        <f t="shared" si="174"/>
        <v>0</v>
      </c>
      <c r="JT99" s="191"/>
      <c r="JU99" s="191"/>
      <c r="JV99" s="191"/>
      <c r="JW99" s="191"/>
      <c r="JX99" s="191"/>
      <c r="JY99" s="191"/>
      <c r="JZ99" s="191">
        <f t="shared" si="175"/>
        <v>0</v>
      </c>
      <c r="KA99" s="191"/>
      <c r="KB99" s="191"/>
      <c r="KC99" s="191"/>
      <c r="KD99" s="191"/>
      <c r="KE99" s="191"/>
      <c r="KF99" s="191"/>
      <c r="KG99" s="191">
        <f t="shared" si="176"/>
        <v>0</v>
      </c>
      <c r="KH99" s="191"/>
      <c r="KI99" s="191"/>
      <c r="KJ99" s="191"/>
      <c r="KK99" s="191"/>
      <c r="KL99" s="191"/>
      <c r="KM99" s="191"/>
      <c r="KN99" s="191">
        <f t="shared" si="177"/>
        <v>0</v>
      </c>
      <c r="KO99" s="191"/>
      <c r="KP99" s="191"/>
      <c r="KQ99" s="191"/>
      <c r="KR99" s="191"/>
      <c r="KS99" s="191"/>
      <c r="KT99" s="191"/>
      <c r="KU99" s="191">
        <f t="shared" si="178"/>
        <v>0</v>
      </c>
      <c r="KV99" s="191"/>
      <c r="KW99" s="191"/>
      <c r="KX99" s="191"/>
      <c r="KY99" s="191"/>
      <c r="KZ99" s="191"/>
      <c r="LA99" s="191"/>
      <c r="LB99" s="191">
        <f t="shared" si="179"/>
        <v>0</v>
      </c>
      <c r="LC99" s="191"/>
      <c r="LD99" s="191"/>
      <c r="LE99" s="191"/>
      <c r="LF99" s="191"/>
      <c r="LG99" s="201">
        <v>80000</v>
      </c>
      <c r="LH99" s="201">
        <v>0</v>
      </c>
      <c r="LI99" s="191">
        <f t="shared" si="180"/>
        <v>80000</v>
      </c>
      <c r="LJ99" s="191"/>
      <c r="LK99" s="191"/>
      <c r="LL99" s="191"/>
      <c r="LM99" s="191"/>
      <c r="LN99" s="191"/>
      <c r="LO99" s="191"/>
      <c r="LP99" s="191">
        <f t="shared" si="181"/>
        <v>0</v>
      </c>
      <c r="LQ99" s="191"/>
      <c r="LR99" s="191"/>
      <c r="LS99" s="191"/>
      <c r="LT99" s="201">
        <v>180</v>
      </c>
      <c r="LU99" s="201">
        <v>4875272</v>
      </c>
      <c r="LV99" s="201">
        <v>25000000</v>
      </c>
      <c r="LW99" s="191">
        <f t="shared" si="182"/>
        <v>29875272</v>
      </c>
      <c r="LX99" s="191"/>
      <c r="LY99" s="191"/>
      <c r="LZ99" s="191"/>
      <c r="MA99" s="201">
        <v>1042</v>
      </c>
      <c r="MB99" s="201">
        <v>216000</v>
      </c>
      <c r="MC99" s="201">
        <v>108000</v>
      </c>
      <c r="MD99" s="191">
        <f t="shared" si="183"/>
        <v>324000</v>
      </c>
      <c r="ME99" s="191"/>
      <c r="MF99" s="191"/>
      <c r="MG99" s="191"/>
      <c r="MH99" s="191"/>
      <c r="MI99" s="191"/>
      <c r="MJ99" s="191"/>
      <c r="MK99" s="191">
        <f t="shared" si="184"/>
        <v>0</v>
      </c>
      <c r="ML99" s="191"/>
      <c r="MM99" s="191"/>
      <c r="MN99" s="191"/>
      <c r="MO99" s="191"/>
      <c r="MP99" s="191"/>
      <c r="MQ99" s="191"/>
      <c r="MR99" s="191">
        <f t="shared" si="185"/>
        <v>0</v>
      </c>
      <c r="MS99" s="191"/>
      <c r="MT99" s="191"/>
      <c r="MU99" s="191"/>
      <c r="MV99" s="191"/>
      <c r="MW99" s="191"/>
      <c r="MX99" s="191"/>
      <c r="MY99" s="191">
        <f t="shared" si="186"/>
        <v>0</v>
      </c>
      <c r="MZ99" s="191"/>
      <c r="NA99" s="191"/>
      <c r="NB99" s="191"/>
      <c r="NC99" s="191"/>
      <c r="ND99" s="190">
        <f t="shared" si="55"/>
        <v>5991272</v>
      </c>
      <c r="NE99" s="190">
        <f t="shared" si="189"/>
        <v>25519800</v>
      </c>
      <c r="NF99" s="190">
        <f t="shared" si="190"/>
        <v>31511072</v>
      </c>
      <c r="NG99" s="9"/>
    </row>
    <row r="100" spans="1:371" ht="18" customHeight="1">
      <c r="A100" s="200">
        <v>29</v>
      </c>
      <c r="B100" s="114" t="s">
        <v>1926</v>
      </c>
      <c r="C100" s="191"/>
      <c r="D100" s="191"/>
      <c r="E100" s="191"/>
      <c r="F100" s="191"/>
      <c r="G100" s="191"/>
      <c r="H100" s="191"/>
      <c r="I100" s="191"/>
      <c r="J100" s="191">
        <f t="shared" si="187"/>
        <v>0</v>
      </c>
      <c r="K100" s="201">
        <f t="shared" si="109"/>
        <v>0</v>
      </c>
      <c r="L100" s="191"/>
      <c r="M100" s="201">
        <f t="shared" si="110"/>
        <v>0</v>
      </c>
      <c r="N100" s="191"/>
      <c r="O100" s="191"/>
      <c r="P100" s="191"/>
      <c r="Q100" s="213">
        <f t="shared" si="111"/>
        <v>0</v>
      </c>
      <c r="R100" s="191">
        <f t="shared" si="112"/>
        <v>0</v>
      </c>
      <c r="S100" s="191"/>
      <c r="T100" s="191">
        <f t="shared" si="113"/>
        <v>0</v>
      </c>
      <c r="U100" s="191"/>
      <c r="V100" s="191"/>
      <c r="W100" s="191"/>
      <c r="X100" s="191">
        <f t="shared" si="188"/>
        <v>0</v>
      </c>
      <c r="Y100" s="191">
        <f t="shared" si="114"/>
        <v>0</v>
      </c>
      <c r="Z100" s="191"/>
      <c r="AA100" s="191">
        <f t="shared" si="115"/>
        <v>0</v>
      </c>
      <c r="AB100" s="191"/>
      <c r="AC100" s="191"/>
      <c r="AD100" s="191"/>
      <c r="AE100" s="191"/>
      <c r="AF100" s="191"/>
      <c r="AG100" s="191"/>
      <c r="AH100" s="191">
        <f t="shared" si="116"/>
        <v>0</v>
      </c>
      <c r="AI100" s="191"/>
      <c r="AJ100" s="191"/>
      <c r="AK100" s="191"/>
      <c r="AL100" s="191"/>
      <c r="AM100" s="191"/>
      <c r="AN100" s="191"/>
      <c r="AO100" s="191">
        <f t="shared" si="117"/>
        <v>0</v>
      </c>
      <c r="AP100" s="191"/>
      <c r="AQ100" s="191"/>
      <c r="AR100" s="191"/>
      <c r="AS100" s="213"/>
      <c r="AT100" s="191">
        <f t="shared" si="118"/>
        <v>0</v>
      </c>
      <c r="AU100" s="191"/>
      <c r="AV100" s="191">
        <f t="shared" si="119"/>
        <v>0</v>
      </c>
      <c r="AW100" s="191"/>
      <c r="AX100" s="191"/>
      <c r="AY100" s="191"/>
      <c r="AZ100" s="191"/>
      <c r="BA100" s="191"/>
      <c r="BB100" s="191"/>
      <c r="BC100" s="191">
        <f t="shared" si="120"/>
        <v>0</v>
      </c>
      <c r="BD100" s="191"/>
      <c r="BE100" s="191"/>
      <c r="BF100" s="191"/>
      <c r="BG100" s="191"/>
      <c r="BH100" s="191">
        <f t="shared" si="121"/>
        <v>0</v>
      </c>
      <c r="BI100" s="191"/>
      <c r="BJ100" s="191">
        <f t="shared" si="122"/>
        <v>0</v>
      </c>
      <c r="BK100" s="191"/>
      <c r="BL100" s="191"/>
      <c r="BM100" s="191"/>
      <c r="BN100" s="191">
        <v>98751</v>
      </c>
      <c r="BO100" s="191">
        <v>26305650</v>
      </c>
      <c r="BP100" s="191"/>
      <c r="BQ100" s="191">
        <f t="shared" si="123"/>
        <v>26305650</v>
      </c>
      <c r="BR100" s="191"/>
      <c r="BS100" s="191"/>
      <c r="BT100" s="191"/>
      <c r="BU100" s="191"/>
      <c r="BV100" s="191"/>
      <c r="BW100" s="191"/>
      <c r="BX100" s="191">
        <f t="shared" si="124"/>
        <v>0</v>
      </c>
      <c r="BY100" s="191"/>
      <c r="BZ100" s="191"/>
      <c r="CA100" s="191"/>
      <c r="CB100" s="191">
        <f t="shared" si="125"/>
        <v>0</v>
      </c>
      <c r="CC100" s="191">
        <f t="shared" si="126"/>
        <v>0</v>
      </c>
      <c r="CD100" s="191"/>
      <c r="CE100" s="191">
        <f t="shared" si="127"/>
        <v>0</v>
      </c>
      <c r="CF100" s="191"/>
      <c r="CG100" s="191"/>
      <c r="CH100" s="191"/>
      <c r="CI100" s="191">
        <f t="shared" si="128"/>
        <v>0</v>
      </c>
      <c r="CJ100" s="191">
        <f t="shared" si="129"/>
        <v>0</v>
      </c>
      <c r="CK100" s="191"/>
      <c r="CL100" s="191">
        <f t="shared" si="130"/>
        <v>0</v>
      </c>
      <c r="CM100" s="191"/>
      <c r="CN100" s="191"/>
      <c r="CO100" s="191"/>
      <c r="CP100" s="191">
        <f t="shared" si="131"/>
        <v>0</v>
      </c>
      <c r="CQ100" s="191">
        <f t="shared" si="132"/>
        <v>0</v>
      </c>
      <c r="CR100" s="191"/>
      <c r="CS100" s="191">
        <f t="shared" si="133"/>
        <v>0</v>
      </c>
      <c r="CT100" s="191"/>
      <c r="CU100" s="191"/>
      <c r="CV100" s="191"/>
      <c r="CW100" s="191"/>
      <c r="CX100" s="191">
        <f t="shared" si="135"/>
        <v>0</v>
      </c>
      <c r="CY100" s="191"/>
      <c r="CZ100" s="191">
        <f t="shared" si="136"/>
        <v>0</v>
      </c>
      <c r="DA100" s="191"/>
      <c r="DB100" s="191"/>
      <c r="DC100" s="191"/>
      <c r="DD100" s="191">
        <f t="shared" si="137"/>
        <v>0</v>
      </c>
      <c r="DE100" s="191">
        <f t="shared" si="138"/>
        <v>0</v>
      </c>
      <c r="DF100" s="191"/>
      <c r="DG100" s="191">
        <f t="shared" si="139"/>
        <v>0</v>
      </c>
      <c r="DH100" s="191"/>
      <c r="DI100" s="191"/>
      <c r="DJ100" s="191"/>
      <c r="DK100" s="191">
        <f t="shared" si="140"/>
        <v>0</v>
      </c>
      <c r="DL100" s="191">
        <f t="shared" si="141"/>
        <v>0</v>
      </c>
      <c r="DM100" s="191"/>
      <c r="DN100" s="191">
        <f t="shared" si="142"/>
        <v>0</v>
      </c>
      <c r="DO100" s="191"/>
      <c r="DP100" s="191"/>
      <c r="DQ100" s="191"/>
      <c r="DR100" s="191">
        <f t="shared" si="143"/>
        <v>0</v>
      </c>
      <c r="DS100" s="191">
        <f t="shared" si="144"/>
        <v>0</v>
      </c>
      <c r="DT100" s="191"/>
      <c r="DU100" s="191">
        <f t="shared" si="145"/>
        <v>0</v>
      </c>
      <c r="DV100" s="191"/>
      <c r="DW100" s="191"/>
      <c r="DX100" s="191"/>
      <c r="DY100" s="191"/>
      <c r="DZ100" s="191">
        <f t="shared" si="147"/>
        <v>0</v>
      </c>
      <c r="EA100" s="191"/>
      <c r="EB100" s="191">
        <f t="shared" si="148"/>
        <v>0</v>
      </c>
      <c r="EC100" s="191"/>
      <c r="ED100" s="191"/>
      <c r="EE100" s="191"/>
      <c r="EF100" s="191"/>
      <c r="EG100" s="191"/>
      <c r="EH100" s="191"/>
      <c r="EI100" s="191">
        <f t="shared" si="149"/>
        <v>0</v>
      </c>
      <c r="EJ100" s="191"/>
      <c r="EK100" s="191"/>
      <c r="EL100" s="191"/>
      <c r="EM100" s="191"/>
      <c r="EN100" s="191"/>
      <c r="EO100" s="191"/>
      <c r="EP100" s="191">
        <f t="shared" si="150"/>
        <v>0</v>
      </c>
      <c r="EQ100" s="191"/>
      <c r="ER100" s="191"/>
      <c r="ES100" s="191"/>
      <c r="ET100" s="191"/>
      <c r="EU100" s="191"/>
      <c r="EV100" s="191"/>
      <c r="EW100" s="191">
        <f t="shared" si="151"/>
        <v>0</v>
      </c>
      <c r="EX100" s="191"/>
      <c r="EY100" s="191"/>
      <c r="EZ100" s="191"/>
      <c r="FA100" s="191"/>
      <c r="FB100" s="191"/>
      <c r="FC100" s="191"/>
      <c r="FD100" s="191">
        <f t="shared" si="152"/>
        <v>0</v>
      </c>
      <c r="FE100" s="191"/>
      <c r="FF100" s="191"/>
      <c r="FG100" s="191"/>
      <c r="FH100" s="191"/>
      <c r="FI100" s="191"/>
      <c r="FJ100" s="191"/>
      <c r="FK100" s="191">
        <f t="shared" si="153"/>
        <v>0</v>
      </c>
      <c r="FL100" s="191"/>
      <c r="FM100" s="191"/>
      <c r="FN100" s="191"/>
      <c r="FO100" s="191"/>
      <c r="FP100" s="191"/>
      <c r="FQ100" s="191"/>
      <c r="FR100" s="191">
        <f t="shared" si="154"/>
        <v>0</v>
      </c>
      <c r="FS100" s="191"/>
      <c r="FT100" s="191"/>
      <c r="FU100" s="191"/>
      <c r="FV100" s="191"/>
      <c r="FW100" s="191"/>
      <c r="FX100" s="191"/>
      <c r="FY100" s="191">
        <f t="shared" si="155"/>
        <v>0</v>
      </c>
      <c r="FZ100" s="191"/>
      <c r="GA100" s="191"/>
      <c r="GB100" s="191"/>
      <c r="GC100" s="191"/>
      <c r="GD100" s="191"/>
      <c r="GE100" s="191"/>
      <c r="GF100" s="191">
        <f t="shared" si="156"/>
        <v>0</v>
      </c>
      <c r="GG100" s="191"/>
      <c r="GH100" s="191"/>
      <c r="GI100" s="191"/>
      <c r="GJ100" s="191"/>
      <c r="GK100" s="191"/>
      <c r="GL100" s="191"/>
      <c r="GM100" s="191">
        <f t="shared" si="157"/>
        <v>0</v>
      </c>
      <c r="GN100" s="191"/>
      <c r="GO100" s="191"/>
      <c r="GP100" s="191"/>
      <c r="GQ100" s="191"/>
      <c r="GR100" s="191"/>
      <c r="GS100" s="191"/>
      <c r="GT100" s="191">
        <f t="shared" si="158"/>
        <v>0</v>
      </c>
      <c r="GU100" s="191"/>
      <c r="GV100" s="191"/>
      <c r="GW100" s="191"/>
      <c r="GX100" s="191"/>
      <c r="GY100" s="191"/>
      <c r="GZ100" s="191"/>
      <c r="HA100" s="191">
        <f t="shared" si="159"/>
        <v>0</v>
      </c>
      <c r="HB100" s="191"/>
      <c r="HC100" s="191"/>
      <c r="HD100" s="191"/>
      <c r="HE100" s="191">
        <f t="shared" si="160"/>
        <v>0</v>
      </c>
      <c r="HF100" s="191">
        <f t="shared" si="161"/>
        <v>0</v>
      </c>
      <c r="HG100" s="191"/>
      <c r="HH100" s="191">
        <f t="shared" si="162"/>
        <v>0</v>
      </c>
      <c r="HI100" s="191"/>
      <c r="HJ100" s="191"/>
      <c r="HK100" s="191"/>
      <c r="HL100" s="191"/>
      <c r="HM100" s="191"/>
      <c r="HN100" s="191"/>
      <c r="HO100" s="191">
        <f t="shared" si="163"/>
        <v>0</v>
      </c>
      <c r="HP100" s="191"/>
      <c r="HQ100" s="191"/>
      <c r="HR100" s="191"/>
      <c r="HS100" s="191"/>
      <c r="HT100" s="191"/>
      <c r="HU100" s="191"/>
      <c r="HV100" s="191">
        <f t="shared" si="164"/>
        <v>0</v>
      </c>
      <c r="HW100" s="191"/>
      <c r="HX100" s="191"/>
      <c r="HY100" s="191"/>
      <c r="HZ100" s="191"/>
      <c r="IA100" s="191">
        <f t="shared" si="165"/>
        <v>0</v>
      </c>
      <c r="IB100" s="191"/>
      <c r="IC100" s="191">
        <f t="shared" si="166"/>
        <v>0</v>
      </c>
      <c r="ID100" s="191"/>
      <c r="IE100" s="191"/>
      <c r="IF100" s="191"/>
      <c r="IG100" s="191"/>
      <c r="IH100" s="191">
        <f t="shared" si="167"/>
        <v>0</v>
      </c>
      <c r="II100" s="191"/>
      <c r="IJ100" s="191">
        <f t="shared" si="168"/>
        <v>0</v>
      </c>
      <c r="IK100" s="191"/>
      <c r="IL100" s="191"/>
      <c r="IM100" s="191"/>
      <c r="IN100" s="191"/>
      <c r="IO100" s="191"/>
      <c r="IP100" s="191"/>
      <c r="IQ100" s="191">
        <f t="shared" si="169"/>
        <v>0</v>
      </c>
      <c r="IR100" s="191"/>
      <c r="IS100" s="191"/>
      <c r="IT100" s="191"/>
      <c r="IU100" s="191"/>
      <c r="IV100" s="191">
        <f t="shared" si="170"/>
        <v>0</v>
      </c>
      <c r="IW100" s="191"/>
      <c r="IX100" s="191">
        <f t="shared" si="171"/>
        <v>0</v>
      </c>
      <c r="IY100" s="191"/>
      <c r="IZ100" s="191"/>
      <c r="JA100" s="191"/>
      <c r="JB100" s="201">
        <v>4100</v>
      </c>
      <c r="JC100" s="201">
        <v>7380000</v>
      </c>
      <c r="JD100" s="201">
        <v>0</v>
      </c>
      <c r="JE100" s="191">
        <f t="shared" si="172"/>
        <v>7380000</v>
      </c>
      <c r="JF100" s="191"/>
      <c r="JG100" s="191"/>
      <c r="JH100" s="191"/>
      <c r="JI100" s="191"/>
      <c r="JJ100" s="191"/>
      <c r="JK100" s="191"/>
      <c r="JL100" s="191">
        <f t="shared" si="173"/>
        <v>0</v>
      </c>
      <c r="JM100" s="191"/>
      <c r="JN100" s="191"/>
      <c r="JO100" s="191"/>
      <c r="JP100" s="191"/>
      <c r="JQ100" s="191"/>
      <c r="JR100" s="191"/>
      <c r="JS100" s="191">
        <f t="shared" si="174"/>
        <v>0</v>
      </c>
      <c r="JT100" s="191"/>
      <c r="JU100" s="191"/>
      <c r="JV100" s="191"/>
      <c r="JW100" s="191"/>
      <c r="JX100" s="191"/>
      <c r="JY100" s="191"/>
      <c r="JZ100" s="191">
        <f t="shared" si="175"/>
        <v>0</v>
      </c>
      <c r="KA100" s="191"/>
      <c r="KB100" s="191"/>
      <c r="KC100" s="191"/>
      <c r="KD100" s="191"/>
      <c r="KE100" s="191"/>
      <c r="KF100" s="191"/>
      <c r="KG100" s="191">
        <f t="shared" si="176"/>
        <v>0</v>
      </c>
      <c r="KH100" s="191"/>
      <c r="KI100" s="191"/>
      <c r="KJ100" s="191"/>
      <c r="KK100" s="191"/>
      <c r="KL100" s="191"/>
      <c r="KM100" s="191"/>
      <c r="KN100" s="191">
        <f t="shared" si="177"/>
        <v>0</v>
      </c>
      <c r="KO100" s="191"/>
      <c r="KP100" s="191"/>
      <c r="KQ100" s="191"/>
      <c r="KR100" s="191"/>
      <c r="KS100" s="191"/>
      <c r="KT100" s="191"/>
      <c r="KU100" s="191">
        <f t="shared" si="178"/>
        <v>0</v>
      </c>
      <c r="KV100" s="191"/>
      <c r="KW100" s="191"/>
      <c r="KX100" s="191"/>
      <c r="KY100" s="191"/>
      <c r="KZ100" s="191"/>
      <c r="LA100" s="191"/>
      <c r="LB100" s="191">
        <f t="shared" si="179"/>
        <v>0</v>
      </c>
      <c r="LC100" s="191"/>
      <c r="LD100" s="191"/>
      <c r="LE100" s="191"/>
      <c r="LF100" s="191"/>
      <c r="LG100" s="191"/>
      <c r="LH100" s="191"/>
      <c r="LI100" s="191">
        <f t="shared" si="180"/>
        <v>0</v>
      </c>
      <c r="LJ100" s="191"/>
      <c r="LK100" s="191"/>
      <c r="LL100" s="191"/>
      <c r="LM100" s="191"/>
      <c r="LN100" s="191"/>
      <c r="LO100" s="191"/>
      <c r="LP100" s="191">
        <f t="shared" si="181"/>
        <v>0</v>
      </c>
      <c r="LQ100" s="191"/>
      <c r="LR100" s="191"/>
      <c r="LS100" s="191"/>
      <c r="LT100" s="191"/>
      <c r="LU100" s="191"/>
      <c r="LV100" s="191"/>
      <c r="LW100" s="191">
        <f t="shared" si="182"/>
        <v>0</v>
      </c>
      <c r="LX100" s="191"/>
      <c r="LY100" s="191"/>
      <c r="LZ100" s="191"/>
      <c r="MA100" s="191"/>
      <c r="MB100" s="191"/>
      <c r="MC100" s="191"/>
      <c r="MD100" s="191">
        <f t="shared" si="183"/>
        <v>0</v>
      </c>
      <c r="ME100" s="191"/>
      <c r="MF100" s="191"/>
      <c r="MG100" s="191"/>
      <c r="MH100" s="191"/>
      <c r="MI100" s="191"/>
      <c r="MJ100" s="191"/>
      <c r="MK100" s="191">
        <f t="shared" si="184"/>
        <v>0</v>
      </c>
      <c r="ML100" s="191"/>
      <c r="MM100" s="191"/>
      <c r="MN100" s="191"/>
      <c r="MO100" s="191"/>
      <c r="MP100" s="191"/>
      <c r="MQ100" s="191"/>
      <c r="MR100" s="191">
        <f t="shared" si="185"/>
        <v>0</v>
      </c>
      <c r="MS100" s="191"/>
      <c r="MT100" s="191"/>
      <c r="MU100" s="191"/>
      <c r="MV100" s="191"/>
      <c r="MW100" s="191"/>
      <c r="MX100" s="191"/>
      <c r="MY100" s="191">
        <f t="shared" si="186"/>
        <v>0</v>
      </c>
      <c r="MZ100" s="191"/>
      <c r="NA100" s="191"/>
      <c r="NB100" s="191"/>
      <c r="NC100" s="191"/>
      <c r="ND100" s="190">
        <f t="shared" si="55"/>
        <v>33685650</v>
      </c>
      <c r="NE100" s="190">
        <f t="shared" si="189"/>
        <v>0</v>
      </c>
      <c r="NF100" s="190">
        <f t="shared" si="190"/>
        <v>33685650</v>
      </c>
      <c r="NG100" s="9"/>
    </row>
    <row r="101" spans="1:371" ht="18" customHeight="1">
      <c r="A101" s="200">
        <v>30</v>
      </c>
      <c r="B101" s="114" t="s">
        <v>1927</v>
      </c>
      <c r="C101" s="191"/>
      <c r="D101" s="191"/>
      <c r="E101" s="191"/>
      <c r="F101" s="191"/>
      <c r="G101" s="191"/>
      <c r="H101" s="191"/>
      <c r="I101" s="191"/>
      <c r="J101" s="191">
        <f t="shared" si="187"/>
        <v>0</v>
      </c>
      <c r="K101" s="201">
        <f t="shared" si="109"/>
        <v>0</v>
      </c>
      <c r="L101" s="191"/>
      <c r="M101" s="201">
        <f t="shared" si="110"/>
        <v>0</v>
      </c>
      <c r="N101" s="191"/>
      <c r="O101" s="191"/>
      <c r="P101" s="191"/>
      <c r="Q101" s="213">
        <f t="shared" si="111"/>
        <v>0</v>
      </c>
      <c r="R101" s="191">
        <f t="shared" si="112"/>
        <v>0</v>
      </c>
      <c r="S101" s="191"/>
      <c r="T101" s="191">
        <f t="shared" si="113"/>
        <v>0</v>
      </c>
      <c r="U101" s="191"/>
      <c r="V101" s="191"/>
      <c r="W101" s="191"/>
      <c r="X101" s="191">
        <f t="shared" si="188"/>
        <v>0</v>
      </c>
      <c r="Y101" s="191">
        <f t="shared" si="114"/>
        <v>0</v>
      </c>
      <c r="Z101" s="191"/>
      <c r="AA101" s="191">
        <f t="shared" si="115"/>
        <v>0</v>
      </c>
      <c r="AB101" s="191"/>
      <c r="AC101" s="191"/>
      <c r="AD101" s="191"/>
      <c r="AE101" s="191"/>
      <c r="AF101" s="191"/>
      <c r="AG101" s="191"/>
      <c r="AH101" s="191">
        <f t="shared" si="116"/>
        <v>0</v>
      </c>
      <c r="AI101" s="191"/>
      <c r="AJ101" s="191"/>
      <c r="AK101" s="191"/>
      <c r="AL101" s="191"/>
      <c r="AM101" s="191"/>
      <c r="AN101" s="191"/>
      <c r="AO101" s="191">
        <f t="shared" si="117"/>
        <v>0</v>
      </c>
      <c r="AP101" s="191"/>
      <c r="AQ101" s="191"/>
      <c r="AR101" s="191"/>
      <c r="AS101" s="213"/>
      <c r="AT101" s="191">
        <f t="shared" si="118"/>
        <v>0</v>
      </c>
      <c r="AU101" s="191"/>
      <c r="AV101" s="191">
        <f t="shared" si="119"/>
        <v>0</v>
      </c>
      <c r="AW101" s="191"/>
      <c r="AX101" s="191"/>
      <c r="AY101" s="191"/>
      <c r="AZ101" s="191"/>
      <c r="BA101" s="191"/>
      <c r="BB101" s="191"/>
      <c r="BC101" s="191">
        <f t="shared" si="120"/>
        <v>0</v>
      </c>
      <c r="BD101" s="191"/>
      <c r="BE101" s="191"/>
      <c r="BF101" s="191"/>
      <c r="BG101" s="191"/>
      <c r="BH101" s="191">
        <f t="shared" si="121"/>
        <v>0</v>
      </c>
      <c r="BI101" s="191"/>
      <c r="BJ101" s="191">
        <f t="shared" si="122"/>
        <v>0</v>
      </c>
      <c r="BK101" s="191"/>
      <c r="BL101" s="191"/>
      <c r="BM101" s="191"/>
      <c r="BN101" s="191"/>
      <c r="BO101" s="191"/>
      <c r="BP101" s="191"/>
      <c r="BQ101" s="191">
        <f t="shared" si="123"/>
        <v>0</v>
      </c>
      <c r="BR101" s="191"/>
      <c r="BS101" s="191"/>
      <c r="BT101" s="191"/>
      <c r="BU101" s="191"/>
      <c r="BV101" s="191"/>
      <c r="BW101" s="191"/>
      <c r="BX101" s="191">
        <f t="shared" si="124"/>
        <v>0</v>
      </c>
      <c r="BY101" s="191"/>
      <c r="BZ101" s="191"/>
      <c r="CA101" s="191"/>
      <c r="CB101" s="191">
        <f t="shared" si="125"/>
        <v>0</v>
      </c>
      <c r="CC101" s="191">
        <f t="shared" si="126"/>
        <v>0</v>
      </c>
      <c r="CD101" s="191"/>
      <c r="CE101" s="191">
        <f t="shared" si="127"/>
        <v>0</v>
      </c>
      <c r="CF101" s="191"/>
      <c r="CG101" s="191"/>
      <c r="CH101" s="191"/>
      <c r="CI101" s="191">
        <f t="shared" si="128"/>
        <v>0</v>
      </c>
      <c r="CJ101" s="191">
        <f t="shared" si="129"/>
        <v>0</v>
      </c>
      <c r="CK101" s="191"/>
      <c r="CL101" s="191">
        <f t="shared" si="130"/>
        <v>0</v>
      </c>
      <c r="CM101" s="191"/>
      <c r="CN101" s="191"/>
      <c r="CO101" s="191"/>
      <c r="CP101" s="191">
        <f t="shared" si="131"/>
        <v>0</v>
      </c>
      <c r="CQ101" s="191">
        <f t="shared" si="132"/>
        <v>0</v>
      </c>
      <c r="CR101" s="191"/>
      <c r="CS101" s="191">
        <f t="shared" si="133"/>
        <v>0</v>
      </c>
      <c r="CT101" s="191"/>
      <c r="CU101" s="191"/>
      <c r="CV101" s="191"/>
      <c r="CW101" s="191"/>
      <c r="CX101" s="191">
        <f t="shared" si="135"/>
        <v>0</v>
      </c>
      <c r="CY101" s="191"/>
      <c r="CZ101" s="191">
        <f t="shared" si="136"/>
        <v>0</v>
      </c>
      <c r="DA101" s="191"/>
      <c r="DB101" s="191"/>
      <c r="DC101" s="191"/>
      <c r="DD101" s="191"/>
      <c r="DE101" s="191">
        <f t="shared" si="138"/>
        <v>0</v>
      </c>
      <c r="DF101" s="191"/>
      <c r="DG101" s="191">
        <f t="shared" si="139"/>
        <v>0</v>
      </c>
      <c r="DH101" s="191"/>
      <c r="DI101" s="191"/>
      <c r="DJ101" s="191"/>
      <c r="DK101" s="191"/>
      <c r="DL101" s="191">
        <f t="shared" si="141"/>
        <v>0</v>
      </c>
      <c r="DM101" s="191"/>
      <c r="DN101" s="191">
        <f t="shared" si="142"/>
        <v>0</v>
      </c>
      <c r="DO101" s="191"/>
      <c r="DP101" s="191"/>
      <c r="DQ101" s="191"/>
      <c r="DR101" s="191">
        <f t="shared" si="143"/>
        <v>0</v>
      </c>
      <c r="DS101" s="191">
        <f t="shared" si="144"/>
        <v>0</v>
      </c>
      <c r="DT101" s="191"/>
      <c r="DU101" s="191">
        <f t="shared" si="145"/>
        <v>0</v>
      </c>
      <c r="DV101" s="191"/>
      <c r="DW101" s="191"/>
      <c r="DX101" s="191"/>
      <c r="DY101" s="191"/>
      <c r="DZ101" s="191">
        <f t="shared" si="147"/>
        <v>0</v>
      </c>
      <c r="EA101" s="191"/>
      <c r="EB101" s="191">
        <f t="shared" si="148"/>
        <v>0</v>
      </c>
      <c r="EC101" s="191"/>
      <c r="ED101" s="191"/>
      <c r="EE101" s="191"/>
      <c r="EF101" s="191"/>
      <c r="EG101" s="191"/>
      <c r="EH101" s="191"/>
      <c r="EI101" s="191">
        <f t="shared" si="149"/>
        <v>0</v>
      </c>
      <c r="EJ101" s="191"/>
      <c r="EK101" s="191"/>
      <c r="EL101" s="191"/>
      <c r="EM101" s="191"/>
      <c r="EN101" s="191"/>
      <c r="EO101" s="191"/>
      <c r="EP101" s="191">
        <f t="shared" si="150"/>
        <v>0</v>
      </c>
      <c r="EQ101" s="191"/>
      <c r="ER101" s="191"/>
      <c r="ES101" s="191"/>
      <c r="ET101" s="191"/>
      <c r="EU101" s="191"/>
      <c r="EV101" s="191"/>
      <c r="EW101" s="191">
        <f t="shared" si="151"/>
        <v>0</v>
      </c>
      <c r="EX101" s="191"/>
      <c r="EY101" s="191"/>
      <c r="EZ101" s="191"/>
      <c r="FA101" s="191"/>
      <c r="FB101" s="191"/>
      <c r="FC101" s="191"/>
      <c r="FD101" s="191">
        <f t="shared" si="152"/>
        <v>0</v>
      </c>
      <c r="FE101" s="191"/>
      <c r="FF101" s="191"/>
      <c r="FG101" s="191"/>
      <c r="FH101" s="191"/>
      <c r="FI101" s="191"/>
      <c r="FJ101" s="191"/>
      <c r="FK101" s="191">
        <f t="shared" si="153"/>
        <v>0</v>
      </c>
      <c r="FL101" s="191"/>
      <c r="FM101" s="191"/>
      <c r="FN101" s="191"/>
      <c r="FO101" s="191"/>
      <c r="FP101" s="191"/>
      <c r="FQ101" s="191"/>
      <c r="FR101" s="191">
        <f t="shared" si="154"/>
        <v>0</v>
      </c>
      <c r="FS101" s="191"/>
      <c r="FT101" s="191"/>
      <c r="FU101" s="191"/>
      <c r="FV101" s="191"/>
      <c r="FW101" s="191"/>
      <c r="FX101" s="191"/>
      <c r="FY101" s="191">
        <f t="shared" si="155"/>
        <v>0</v>
      </c>
      <c r="FZ101" s="191"/>
      <c r="GA101" s="191"/>
      <c r="GB101" s="191"/>
      <c r="GC101" s="191"/>
      <c r="GD101" s="191"/>
      <c r="GE101" s="191"/>
      <c r="GF101" s="191">
        <f t="shared" si="156"/>
        <v>0</v>
      </c>
      <c r="GG101" s="191"/>
      <c r="GH101" s="191"/>
      <c r="GI101" s="191"/>
      <c r="GJ101" s="191"/>
      <c r="GK101" s="191"/>
      <c r="GL101" s="191"/>
      <c r="GM101" s="191">
        <f t="shared" si="157"/>
        <v>0</v>
      </c>
      <c r="GN101" s="191"/>
      <c r="GO101" s="191"/>
      <c r="GP101" s="191"/>
      <c r="GQ101" s="191"/>
      <c r="GR101" s="191"/>
      <c r="GS101" s="191"/>
      <c r="GT101" s="191">
        <f t="shared" si="158"/>
        <v>0</v>
      </c>
      <c r="GU101" s="191"/>
      <c r="GV101" s="191"/>
      <c r="GW101" s="191"/>
      <c r="GX101" s="191"/>
      <c r="GY101" s="191"/>
      <c r="GZ101" s="191"/>
      <c r="HA101" s="191">
        <f t="shared" si="159"/>
        <v>0</v>
      </c>
      <c r="HB101" s="191"/>
      <c r="HC101" s="191"/>
      <c r="HD101" s="191"/>
      <c r="HE101" s="191">
        <f t="shared" si="160"/>
        <v>0</v>
      </c>
      <c r="HF101" s="191">
        <f t="shared" si="161"/>
        <v>0</v>
      </c>
      <c r="HG101" s="191"/>
      <c r="HH101" s="191">
        <f t="shared" si="162"/>
        <v>0</v>
      </c>
      <c r="HI101" s="191"/>
      <c r="HJ101" s="191"/>
      <c r="HK101" s="191"/>
      <c r="HL101" s="191"/>
      <c r="HM101" s="191"/>
      <c r="HN101" s="191"/>
      <c r="HO101" s="191">
        <f t="shared" si="163"/>
        <v>0</v>
      </c>
      <c r="HP101" s="191"/>
      <c r="HQ101" s="191"/>
      <c r="HR101" s="191"/>
      <c r="HS101" s="191"/>
      <c r="HT101" s="191"/>
      <c r="HU101" s="191"/>
      <c r="HV101" s="191">
        <f t="shared" si="164"/>
        <v>0</v>
      </c>
      <c r="HW101" s="191"/>
      <c r="HX101" s="191"/>
      <c r="HY101" s="191"/>
      <c r="HZ101" s="191"/>
      <c r="IA101" s="191">
        <f t="shared" si="165"/>
        <v>0</v>
      </c>
      <c r="IB101" s="191"/>
      <c r="IC101" s="191">
        <f t="shared" si="166"/>
        <v>0</v>
      </c>
      <c r="ID101" s="191"/>
      <c r="IE101" s="191"/>
      <c r="IF101" s="191"/>
      <c r="IG101" s="191"/>
      <c r="IH101" s="191">
        <f t="shared" si="167"/>
        <v>0</v>
      </c>
      <c r="II101" s="191"/>
      <c r="IJ101" s="191">
        <f t="shared" si="168"/>
        <v>0</v>
      </c>
      <c r="IK101" s="191"/>
      <c r="IL101" s="191"/>
      <c r="IM101" s="191"/>
      <c r="IN101" s="191"/>
      <c r="IO101" s="191"/>
      <c r="IP101" s="191"/>
      <c r="IQ101" s="191">
        <f t="shared" si="169"/>
        <v>0</v>
      </c>
      <c r="IR101" s="191"/>
      <c r="IS101" s="191"/>
      <c r="IT101" s="191"/>
      <c r="IU101" s="191"/>
      <c r="IV101" s="191">
        <f t="shared" si="170"/>
        <v>0</v>
      </c>
      <c r="IW101" s="191"/>
      <c r="IX101" s="191">
        <f t="shared" si="171"/>
        <v>0</v>
      </c>
      <c r="IY101" s="191"/>
      <c r="IZ101" s="191"/>
      <c r="JA101" s="191"/>
      <c r="JB101" s="191"/>
      <c r="JC101" s="191"/>
      <c r="JD101" s="191"/>
      <c r="JE101" s="191">
        <f t="shared" si="172"/>
        <v>0</v>
      </c>
      <c r="JF101" s="191"/>
      <c r="JG101" s="191"/>
      <c r="JH101" s="191"/>
      <c r="JI101" s="191"/>
      <c r="JJ101" s="191"/>
      <c r="JK101" s="191"/>
      <c r="JL101" s="191">
        <f t="shared" si="173"/>
        <v>0</v>
      </c>
      <c r="JM101" s="191"/>
      <c r="JN101" s="191"/>
      <c r="JO101" s="191"/>
      <c r="JP101" s="191"/>
      <c r="JQ101" s="191"/>
      <c r="JR101" s="191"/>
      <c r="JS101" s="191">
        <f t="shared" si="174"/>
        <v>0</v>
      </c>
      <c r="JT101" s="191"/>
      <c r="JU101" s="191"/>
      <c r="JV101" s="191"/>
      <c r="JW101" s="191"/>
      <c r="JX101" s="191"/>
      <c r="JY101" s="191"/>
      <c r="JZ101" s="191">
        <f t="shared" si="175"/>
        <v>0</v>
      </c>
      <c r="KA101" s="191"/>
      <c r="KB101" s="191"/>
      <c r="KC101" s="191"/>
      <c r="KD101" s="191"/>
      <c r="KE101" s="191"/>
      <c r="KF101" s="191"/>
      <c r="KG101" s="191">
        <f t="shared" si="176"/>
        <v>0</v>
      </c>
      <c r="KH101" s="191"/>
      <c r="KI101" s="191"/>
      <c r="KJ101" s="191"/>
      <c r="KK101" s="191"/>
      <c r="KL101" s="191"/>
      <c r="KM101" s="191"/>
      <c r="KN101" s="191">
        <f t="shared" si="177"/>
        <v>0</v>
      </c>
      <c r="KO101" s="191"/>
      <c r="KP101" s="191"/>
      <c r="KQ101" s="191"/>
      <c r="KR101" s="191"/>
      <c r="KS101" s="191"/>
      <c r="KT101" s="191"/>
      <c r="KU101" s="191">
        <f t="shared" si="178"/>
        <v>0</v>
      </c>
      <c r="KV101" s="191"/>
      <c r="KW101" s="191"/>
      <c r="KX101" s="191"/>
      <c r="KY101" s="191"/>
      <c r="KZ101" s="191"/>
      <c r="LA101" s="191"/>
      <c r="LB101" s="191">
        <f t="shared" si="179"/>
        <v>0</v>
      </c>
      <c r="LC101" s="191"/>
      <c r="LD101" s="191"/>
      <c r="LE101" s="191"/>
      <c r="LF101" s="191"/>
      <c r="LG101" s="191"/>
      <c r="LH101" s="191"/>
      <c r="LI101" s="191">
        <f t="shared" si="180"/>
        <v>0</v>
      </c>
      <c r="LJ101" s="191"/>
      <c r="LK101" s="191"/>
      <c r="LL101" s="191"/>
      <c r="LM101" s="191"/>
      <c r="LN101" s="191"/>
      <c r="LO101" s="191"/>
      <c r="LP101" s="191">
        <f t="shared" si="181"/>
        <v>0</v>
      </c>
      <c r="LQ101" s="191"/>
      <c r="LR101" s="191"/>
      <c r="LS101" s="191"/>
      <c r="LT101" s="191"/>
      <c r="LU101" s="191"/>
      <c r="LV101" s="191"/>
      <c r="LW101" s="191">
        <f t="shared" si="182"/>
        <v>0</v>
      </c>
      <c r="LX101" s="191"/>
      <c r="LY101" s="191"/>
      <c r="LZ101" s="191"/>
      <c r="MA101" s="191"/>
      <c r="MB101" s="191"/>
      <c r="MC101" s="191"/>
      <c r="MD101" s="191">
        <f t="shared" si="183"/>
        <v>0</v>
      </c>
      <c r="ME101" s="191"/>
      <c r="MF101" s="191"/>
      <c r="MG101" s="191"/>
      <c r="MH101" s="191"/>
      <c r="MI101" s="191"/>
      <c r="MJ101" s="191"/>
      <c r="MK101" s="191">
        <f t="shared" si="184"/>
        <v>0</v>
      </c>
      <c r="ML101" s="191"/>
      <c r="MM101" s="191"/>
      <c r="MN101" s="191"/>
      <c r="MO101" s="191"/>
      <c r="MP101" s="191"/>
      <c r="MQ101" s="191"/>
      <c r="MR101" s="191">
        <f t="shared" si="185"/>
        <v>0</v>
      </c>
      <c r="MS101" s="191"/>
      <c r="MT101" s="191"/>
      <c r="MU101" s="191"/>
      <c r="MV101" s="191"/>
      <c r="MW101" s="191"/>
      <c r="MX101" s="191"/>
      <c r="MY101" s="191">
        <f t="shared" si="186"/>
        <v>0</v>
      </c>
      <c r="MZ101" s="191"/>
      <c r="NA101" s="191"/>
      <c r="NB101" s="191"/>
      <c r="NC101" s="191"/>
      <c r="ND101" s="190">
        <f t="shared" si="55"/>
        <v>0</v>
      </c>
      <c r="NE101" s="190">
        <f t="shared" si="189"/>
        <v>0</v>
      </c>
      <c r="NF101" s="190">
        <f t="shared" si="190"/>
        <v>0</v>
      </c>
      <c r="NG101" s="9"/>
    </row>
    <row r="102" spans="1:371" s="96" customFormat="1" ht="18" customHeight="1">
      <c r="A102" s="203">
        <v>31</v>
      </c>
      <c r="B102" s="204" t="s">
        <v>53</v>
      </c>
      <c r="C102" s="204"/>
      <c r="D102" s="204"/>
      <c r="E102" s="204"/>
      <c r="F102" s="204"/>
      <c r="G102" s="204"/>
      <c r="H102" s="204"/>
      <c r="I102" s="204"/>
      <c r="J102" s="116">
        <f>SUM(J72:J101)</f>
        <v>48833</v>
      </c>
      <c r="K102" s="117">
        <f t="shared" ref="K102:L102" si="191">SUM(K72:K101)</f>
        <v>28731000.09929999</v>
      </c>
      <c r="L102" s="118">
        <f t="shared" si="191"/>
        <v>0</v>
      </c>
      <c r="M102" s="83">
        <f t="shared" ref="M102" si="192">K102+L102</f>
        <v>28731000.09929999</v>
      </c>
      <c r="N102" s="204"/>
      <c r="O102" s="204"/>
      <c r="P102" s="204"/>
      <c r="Q102" s="116">
        <f>SUM(Q72:Q101)</f>
        <v>3948</v>
      </c>
      <c r="R102" s="118">
        <f t="shared" ref="R102:S102" si="193">SUM(R72:R101)</f>
        <v>1184400</v>
      </c>
      <c r="S102" s="118">
        <f t="shared" si="193"/>
        <v>0</v>
      </c>
      <c r="T102" s="83">
        <f t="shared" ref="T102" si="194">R102+S102</f>
        <v>1184400</v>
      </c>
      <c r="U102" s="204"/>
      <c r="V102" s="204"/>
      <c r="W102" s="204"/>
      <c r="X102" s="116">
        <f>SUM(X72:X101)</f>
        <v>54630</v>
      </c>
      <c r="Y102" s="118">
        <f t="shared" ref="Y102:Z102" si="195">SUM(Y72:Y101)</f>
        <v>13657500</v>
      </c>
      <c r="Z102" s="118">
        <f t="shared" si="195"/>
        <v>0</v>
      </c>
      <c r="AA102" s="83">
        <f t="shared" ref="AA102" si="196">Y102+Z102</f>
        <v>13657500</v>
      </c>
      <c r="AB102" s="204"/>
      <c r="AC102" s="204"/>
      <c r="AD102" s="204"/>
      <c r="AE102" s="116">
        <f>SUM(AE72:AE101)</f>
        <v>0</v>
      </c>
      <c r="AF102" s="118">
        <f t="shared" ref="AF102:AG102" si="197">SUM(AF72:AF101)</f>
        <v>0</v>
      </c>
      <c r="AG102" s="118">
        <f t="shared" si="197"/>
        <v>0</v>
      </c>
      <c r="AH102" s="83">
        <f t="shared" ref="AH102" si="198">AF102+AG102</f>
        <v>0</v>
      </c>
      <c r="AI102" s="204"/>
      <c r="AJ102" s="204"/>
      <c r="AK102" s="204"/>
      <c r="AL102" s="116">
        <f>SUM(AL72:AL101)</f>
        <v>0</v>
      </c>
      <c r="AM102" s="118">
        <f t="shared" ref="AM102:AN102" si="199">SUM(AM72:AM101)</f>
        <v>0</v>
      </c>
      <c r="AN102" s="118">
        <f t="shared" si="199"/>
        <v>0</v>
      </c>
      <c r="AO102" s="83">
        <f t="shared" ref="AO102" si="200">AM102+AN102</f>
        <v>0</v>
      </c>
      <c r="AP102" s="204"/>
      <c r="AQ102" s="204"/>
      <c r="AR102" s="204"/>
      <c r="AS102" s="116">
        <f>SUM(AS72:AS101)</f>
        <v>3424</v>
      </c>
      <c r="AT102" s="118">
        <f t="shared" ref="AT102:AU102" si="201">SUM(AT72:AT101)</f>
        <v>684800</v>
      </c>
      <c r="AU102" s="118">
        <f t="shared" si="201"/>
        <v>0</v>
      </c>
      <c r="AV102" s="83">
        <f t="shared" ref="AV102" si="202">AT102+AU102</f>
        <v>684800</v>
      </c>
      <c r="AW102" s="204"/>
      <c r="AX102" s="204"/>
      <c r="AY102" s="204"/>
      <c r="AZ102" s="116">
        <f>SUM(AZ72:AZ101)</f>
        <v>0</v>
      </c>
      <c r="BA102" s="118">
        <f t="shared" ref="BA102:BB102" si="203">SUM(BA72:BA101)</f>
        <v>0</v>
      </c>
      <c r="BB102" s="118">
        <f t="shared" si="203"/>
        <v>0</v>
      </c>
      <c r="BC102" s="83">
        <f t="shared" ref="BC102" si="204">BA102+BB102</f>
        <v>0</v>
      </c>
      <c r="BD102" s="204"/>
      <c r="BE102" s="204"/>
      <c r="BF102" s="204"/>
      <c r="BG102" s="116">
        <f>SUM(BG72:BG101)</f>
        <v>3424</v>
      </c>
      <c r="BH102" s="118">
        <f t="shared" ref="BH102:BI102" si="205">SUM(BH72:BH101)</f>
        <v>1027200</v>
      </c>
      <c r="BI102" s="118">
        <f t="shared" si="205"/>
        <v>0</v>
      </c>
      <c r="BJ102" s="83">
        <f t="shared" ref="BJ102" si="206">BH102+BI102</f>
        <v>1027200</v>
      </c>
      <c r="BK102" s="204"/>
      <c r="BL102" s="204"/>
      <c r="BM102" s="204"/>
      <c r="BN102" s="116">
        <f>SUM(BN72:BN101)</f>
        <v>98751</v>
      </c>
      <c r="BO102" s="118">
        <f t="shared" ref="BO102:BP102" si="207">SUM(BO72:BO101)</f>
        <v>26305650</v>
      </c>
      <c r="BP102" s="118">
        <f t="shared" si="207"/>
        <v>0</v>
      </c>
      <c r="BQ102" s="83">
        <f t="shared" ref="BQ102" si="208">BO102+BP102</f>
        <v>26305650</v>
      </c>
      <c r="BR102" s="204"/>
      <c r="BS102" s="204"/>
      <c r="BT102" s="204"/>
      <c r="BU102" s="116">
        <f>SUM(BU72:BU101)</f>
        <v>0</v>
      </c>
      <c r="BV102" s="118">
        <f t="shared" ref="BV102:BW102" si="209">SUM(BV72:BV101)</f>
        <v>0</v>
      </c>
      <c r="BW102" s="118">
        <f t="shared" si="209"/>
        <v>0</v>
      </c>
      <c r="BX102" s="83">
        <f t="shared" ref="BX102" si="210">BV102+BW102</f>
        <v>0</v>
      </c>
      <c r="BY102" s="204"/>
      <c r="BZ102" s="204"/>
      <c r="CA102" s="204"/>
      <c r="CB102" s="116">
        <f>SUM(CB72:CB101)</f>
        <v>3384</v>
      </c>
      <c r="CC102" s="118">
        <f t="shared" ref="CC102:CD102" si="211">SUM(CC72:CC101)</f>
        <v>676800</v>
      </c>
      <c r="CD102" s="118">
        <f t="shared" si="211"/>
        <v>0</v>
      </c>
      <c r="CE102" s="83">
        <f t="shared" ref="CE102" si="212">CC102+CD102</f>
        <v>676800</v>
      </c>
      <c r="CF102" s="204"/>
      <c r="CG102" s="204"/>
      <c r="CH102" s="204"/>
      <c r="CI102" s="116">
        <f>SUM(CI72:CI101)</f>
        <v>3384</v>
      </c>
      <c r="CJ102" s="118">
        <f t="shared" ref="CJ102:CK102" si="213">SUM(CJ72:CJ101)</f>
        <v>676800</v>
      </c>
      <c r="CK102" s="118">
        <f t="shared" si="213"/>
        <v>0</v>
      </c>
      <c r="CL102" s="83">
        <f t="shared" ref="CL102" si="214">CJ102+CK102</f>
        <v>676800</v>
      </c>
      <c r="CM102" s="204"/>
      <c r="CN102" s="204"/>
      <c r="CO102" s="204"/>
      <c r="CP102" s="116">
        <f>SUM(CP72:CP101)</f>
        <v>3384</v>
      </c>
      <c r="CQ102" s="118">
        <f t="shared" ref="CQ102:CR102" si="215">SUM(CQ72:CQ101)</f>
        <v>1522800</v>
      </c>
      <c r="CR102" s="118">
        <f t="shared" si="215"/>
        <v>0</v>
      </c>
      <c r="CS102" s="83">
        <f t="shared" ref="CS102" si="216">CQ102+CR102</f>
        <v>1522800</v>
      </c>
      <c r="CT102" s="204"/>
      <c r="CU102" s="204"/>
      <c r="CV102" s="204"/>
      <c r="CW102" s="116">
        <f>SUM(CW72:CW101)</f>
        <v>4686</v>
      </c>
      <c r="CX102" s="118">
        <f t="shared" ref="CX102:CY102" si="217">SUM(CX72:CX101)</f>
        <v>702900</v>
      </c>
      <c r="CY102" s="118">
        <f t="shared" si="217"/>
        <v>0</v>
      </c>
      <c r="CZ102" s="83">
        <f t="shared" ref="CZ102" si="218">CX102+CY102</f>
        <v>702900</v>
      </c>
      <c r="DA102" s="204"/>
      <c r="DB102" s="204"/>
      <c r="DC102" s="204"/>
      <c r="DD102" s="116">
        <f>SUM(DD72:DD101)</f>
        <v>100</v>
      </c>
      <c r="DE102" s="118">
        <f t="shared" ref="DE102:DF102" si="219">SUM(DE72:DE101)</f>
        <v>15000</v>
      </c>
      <c r="DF102" s="118">
        <f t="shared" si="219"/>
        <v>0</v>
      </c>
      <c r="DG102" s="83">
        <f t="shared" ref="DG102" si="220">DE102+DF102</f>
        <v>15000</v>
      </c>
      <c r="DH102" s="204"/>
      <c r="DI102" s="204"/>
      <c r="DJ102" s="204"/>
      <c r="DK102" s="116">
        <f>SUM(DK72:DK101)</f>
        <v>100</v>
      </c>
      <c r="DL102" s="118">
        <f t="shared" ref="DL102:DM102" si="221">SUM(DL72:DL101)</f>
        <v>50000</v>
      </c>
      <c r="DM102" s="118">
        <f t="shared" si="221"/>
        <v>0</v>
      </c>
      <c r="DN102" s="83">
        <f t="shared" ref="DN102" si="222">DL102+DM102</f>
        <v>50000</v>
      </c>
      <c r="DO102" s="204"/>
      <c r="DP102" s="204"/>
      <c r="DQ102" s="204"/>
      <c r="DR102" s="116">
        <f>SUM(DR72:DR101)</f>
        <v>653</v>
      </c>
      <c r="DS102" s="118">
        <f t="shared" ref="DS102:DT102" si="223">SUM(DS72:DS101)</f>
        <v>653000</v>
      </c>
      <c r="DT102" s="118">
        <f t="shared" si="223"/>
        <v>0</v>
      </c>
      <c r="DU102" s="83">
        <f t="shared" ref="DU102" si="224">DS102+DT102</f>
        <v>653000</v>
      </c>
      <c r="DV102" s="204"/>
      <c r="DW102" s="204"/>
      <c r="DX102" s="204"/>
      <c r="DY102" s="116">
        <f>SUM(DY72:DY101)</f>
        <v>1747</v>
      </c>
      <c r="DZ102" s="118">
        <f t="shared" ref="DZ102:EA102" si="225">SUM(DZ72:DZ101)</f>
        <v>174700</v>
      </c>
      <c r="EA102" s="118">
        <f t="shared" si="225"/>
        <v>0</v>
      </c>
      <c r="EB102" s="83">
        <f t="shared" ref="EB102" si="226">DZ102+EA102</f>
        <v>174700</v>
      </c>
      <c r="EC102" s="204"/>
      <c r="ED102" s="204"/>
      <c r="EE102" s="204"/>
      <c r="EF102" s="116">
        <f>SUM(EF72:EF101)</f>
        <v>0</v>
      </c>
      <c r="EG102" s="118">
        <f t="shared" ref="EG102:EH102" si="227">SUM(EG72:EG101)</f>
        <v>0</v>
      </c>
      <c r="EH102" s="118">
        <f t="shared" si="227"/>
        <v>0</v>
      </c>
      <c r="EI102" s="83">
        <f t="shared" ref="EI102" si="228">EG102+EH102</f>
        <v>0</v>
      </c>
      <c r="EJ102" s="204"/>
      <c r="EK102" s="204"/>
      <c r="EL102" s="204"/>
      <c r="EM102" s="116">
        <f>SUM(EM72:EM101)</f>
        <v>0</v>
      </c>
      <c r="EN102" s="118">
        <f t="shared" ref="EN102:EO102" si="229">SUM(EN72:EN101)</f>
        <v>820000</v>
      </c>
      <c r="EO102" s="118">
        <f t="shared" si="229"/>
        <v>411800</v>
      </c>
      <c r="EP102" s="83">
        <f t="shared" ref="EP102" si="230">EN102+EO102</f>
        <v>1231800</v>
      </c>
      <c r="EQ102" s="204"/>
      <c r="ER102" s="204"/>
      <c r="ES102" s="204"/>
      <c r="ET102" s="116">
        <f>SUM(ET72:ET101)</f>
        <v>0</v>
      </c>
      <c r="EU102" s="118">
        <f t="shared" ref="EU102:EV102" si="231">SUM(EU72:EU101)</f>
        <v>0</v>
      </c>
      <c r="EV102" s="118">
        <f t="shared" si="231"/>
        <v>0</v>
      </c>
      <c r="EW102" s="83">
        <f t="shared" ref="EW102" si="232">EU102+EV102</f>
        <v>0</v>
      </c>
      <c r="EX102" s="204"/>
      <c r="EY102" s="204"/>
      <c r="EZ102" s="204"/>
      <c r="FA102" s="116">
        <f>SUM(FA72:FA101)</f>
        <v>0</v>
      </c>
      <c r="FB102" s="118">
        <f t="shared" ref="FB102:FC102" si="233">SUM(FB72:FB101)</f>
        <v>0</v>
      </c>
      <c r="FC102" s="118">
        <f t="shared" si="233"/>
        <v>0</v>
      </c>
      <c r="FD102" s="83">
        <f t="shared" ref="FD102" si="234">FB102+FC102</f>
        <v>0</v>
      </c>
      <c r="FE102" s="204"/>
      <c r="FF102" s="204"/>
      <c r="FG102" s="204"/>
      <c r="FH102" s="116">
        <f>SUM(FH72:FH101)</f>
        <v>0</v>
      </c>
      <c r="FI102" s="118">
        <f t="shared" ref="FI102:FJ102" si="235">SUM(FI72:FI101)</f>
        <v>0</v>
      </c>
      <c r="FJ102" s="118">
        <f t="shared" si="235"/>
        <v>0</v>
      </c>
      <c r="FK102" s="83">
        <f t="shared" ref="FK102" si="236">FI102+FJ102</f>
        <v>0</v>
      </c>
      <c r="FL102" s="204"/>
      <c r="FM102" s="204"/>
      <c r="FN102" s="204"/>
      <c r="FO102" s="116">
        <f>SUM(FO72:FO101)</f>
        <v>4409268</v>
      </c>
      <c r="FP102" s="118">
        <f t="shared" ref="FP102:FQ102" si="237">SUM(FP72:FP101)</f>
        <v>0</v>
      </c>
      <c r="FQ102" s="118">
        <f t="shared" si="237"/>
        <v>0</v>
      </c>
      <c r="FR102" s="83">
        <f t="shared" ref="FR102" si="238">FP102+FQ102</f>
        <v>0</v>
      </c>
      <c r="FS102" s="204"/>
      <c r="FT102" s="204"/>
      <c r="FU102" s="204"/>
      <c r="FV102" s="116">
        <f>SUM(FV72:FV101)</f>
        <v>0</v>
      </c>
      <c r="FW102" s="118">
        <f t="shared" ref="FW102:FX102" si="239">SUM(FW72:FW101)</f>
        <v>153000</v>
      </c>
      <c r="FX102" s="118">
        <f t="shared" si="239"/>
        <v>19000</v>
      </c>
      <c r="FY102" s="83">
        <f t="shared" ref="FY102" si="240">FW102+FX102</f>
        <v>172000</v>
      </c>
      <c r="FZ102" s="204"/>
      <c r="GA102" s="204"/>
      <c r="GB102" s="204"/>
      <c r="GC102" s="116">
        <f>SUM(GC72:GC101)</f>
        <v>366</v>
      </c>
      <c r="GD102" s="118">
        <f t="shared" ref="GD102:GE102" si="241">SUM(GD72:GD101)</f>
        <v>146400</v>
      </c>
      <c r="GE102" s="118">
        <f t="shared" si="241"/>
        <v>18400</v>
      </c>
      <c r="GF102" s="83">
        <f t="shared" ref="GF102" si="242">GD102+GE102</f>
        <v>164800</v>
      </c>
      <c r="GG102" s="204"/>
      <c r="GH102" s="204"/>
      <c r="GI102" s="204"/>
      <c r="GJ102" s="116">
        <f>SUM(GJ72:GJ101)</f>
        <v>246</v>
      </c>
      <c r="GK102" s="118">
        <f t="shared" ref="GK102:GL102" si="243">SUM(GK72:GK101)</f>
        <v>147600</v>
      </c>
      <c r="GL102" s="118">
        <f t="shared" si="243"/>
        <v>18000</v>
      </c>
      <c r="GM102" s="83">
        <f t="shared" ref="GM102" si="244">GK102+GL102</f>
        <v>165600</v>
      </c>
      <c r="GN102" s="204"/>
      <c r="GO102" s="204"/>
      <c r="GP102" s="204"/>
      <c r="GQ102" s="116">
        <f>SUM(GQ72:GQ101)</f>
        <v>960</v>
      </c>
      <c r="GR102" s="118">
        <f t="shared" ref="GR102:GS102" si="245">SUM(GR72:GR101)</f>
        <v>96000</v>
      </c>
      <c r="GS102" s="118">
        <f t="shared" si="245"/>
        <v>0</v>
      </c>
      <c r="GT102" s="83">
        <f t="shared" ref="GT102" si="246">GR102+GS102</f>
        <v>96000</v>
      </c>
      <c r="GU102" s="204"/>
      <c r="GV102" s="204"/>
      <c r="GW102" s="204"/>
      <c r="GX102" s="116">
        <f>SUM(GX72:GX101)</f>
        <v>0</v>
      </c>
      <c r="GY102" s="118">
        <f t="shared" ref="GY102:GZ102" si="247">SUM(GY72:GY101)</f>
        <v>0</v>
      </c>
      <c r="GZ102" s="118">
        <f t="shared" si="247"/>
        <v>0</v>
      </c>
      <c r="HA102" s="83">
        <f t="shared" ref="HA102" si="248">GY102+GZ102</f>
        <v>0</v>
      </c>
      <c r="HB102" s="204"/>
      <c r="HC102" s="204"/>
      <c r="HD102" s="204"/>
      <c r="HE102" s="116">
        <f>SUM(HE72:HE101)</f>
        <v>3403</v>
      </c>
      <c r="HF102" s="118">
        <f t="shared" ref="HF102:HG102" si="249">SUM(HF72:HF101)</f>
        <v>26543400</v>
      </c>
      <c r="HG102" s="118">
        <f t="shared" si="249"/>
        <v>0</v>
      </c>
      <c r="HH102" s="83">
        <f t="shared" ref="HH102" si="250">HF102+HG102</f>
        <v>26543400</v>
      </c>
      <c r="HI102" s="204"/>
      <c r="HJ102" s="204"/>
      <c r="HK102" s="204"/>
      <c r="HL102" s="116">
        <f>SUM(HL72:HL101)</f>
        <v>0</v>
      </c>
      <c r="HM102" s="118">
        <f t="shared" ref="HM102:HN102" si="251">SUM(HM72:HM101)</f>
        <v>0</v>
      </c>
      <c r="HN102" s="118">
        <f t="shared" si="251"/>
        <v>0</v>
      </c>
      <c r="HO102" s="83">
        <f t="shared" ref="HO102" si="252">HM102+HN102</f>
        <v>0</v>
      </c>
      <c r="HP102" s="204"/>
      <c r="HQ102" s="204"/>
      <c r="HR102" s="204"/>
      <c r="HS102" s="116">
        <f>SUM(HS72:HS101)</f>
        <v>0</v>
      </c>
      <c r="HT102" s="118">
        <f t="shared" ref="HT102:HU102" si="253">SUM(HT72:HT101)</f>
        <v>0</v>
      </c>
      <c r="HU102" s="118">
        <f t="shared" si="253"/>
        <v>0</v>
      </c>
      <c r="HV102" s="83">
        <f t="shared" ref="HV102" si="254">HT102+HU102</f>
        <v>0</v>
      </c>
      <c r="HW102" s="204"/>
      <c r="HX102" s="204"/>
      <c r="HY102" s="204"/>
      <c r="HZ102" s="116">
        <f>SUM(HZ72:HZ101)</f>
        <v>80</v>
      </c>
      <c r="IA102" s="118">
        <f t="shared" ref="IA102:IB102" si="255">SUM(IA72:IA101)</f>
        <v>400000</v>
      </c>
      <c r="IB102" s="118">
        <f t="shared" si="255"/>
        <v>0</v>
      </c>
      <c r="IC102" s="83">
        <f t="shared" ref="IC102" si="256">IA102+IB102</f>
        <v>400000</v>
      </c>
      <c r="ID102" s="204"/>
      <c r="IE102" s="204"/>
      <c r="IF102" s="204"/>
      <c r="IG102" s="116">
        <f>SUM(IG72:IG101)</f>
        <v>168</v>
      </c>
      <c r="IH102" s="118">
        <f t="shared" ref="IH102:II102" si="257">SUM(IH72:IH101)</f>
        <v>10080000</v>
      </c>
      <c r="II102" s="118">
        <f t="shared" si="257"/>
        <v>0</v>
      </c>
      <c r="IJ102" s="83">
        <f t="shared" ref="IJ102" si="258">IH102+II102</f>
        <v>10080000</v>
      </c>
      <c r="IK102" s="204"/>
      <c r="IL102" s="204"/>
      <c r="IM102" s="204"/>
      <c r="IN102" s="116">
        <f>SUM(IN72:IN101)</f>
        <v>0</v>
      </c>
      <c r="IO102" s="118">
        <f t="shared" ref="IO102:IP102" si="259">SUM(IO72:IO101)</f>
        <v>0</v>
      </c>
      <c r="IP102" s="118">
        <f t="shared" si="259"/>
        <v>0</v>
      </c>
      <c r="IQ102" s="83">
        <f t="shared" ref="IQ102" si="260">IO102+IP102</f>
        <v>0</v>
      </c>
      <c r="IR102" s="204"/>
      <c r="IS102" s="204"/>
      <c r="IT102" s="204"/>
      <c r="IU102" s="116">
        <f>SUM(IU72:IU101)</f>
        <v>20</v>
      </c>
      <c r="IV102" s="118">
        <f t="shared" ref="IV102:IW102" si="261">SUM(IV72:IV101)</f>
        <v>70000</v>
      </c>
      <c r="IW102" s="118">
        <f t="shared" si="261"/>
        <v>0</v>
      </c>
      <c r="IX102" s="83">
        <f t="shared" ref="IX102" si="262">IV102+IW102</f>
        <v>70000</v>
      </c>
      <c r="IY102" s="204"/>
      <c r="IZ102" s="204"/>
      <c r="JA102" s="204"/>
      <c r="JB102" s="116">
        <f>SUM(JB72:JB101)</f>
        <v>4100</v>
      </c>
      <c r="JC102" s="118">
        <f t="shared" ref="JC102:JD102" si="263">SUM(JC72:JC101)</f>
        <v>7380000</v>
      </c>
      <c r="JD102" s="118">
        <f t="shared" si="263"/>
        <v>0</v>
      </c>
      <c r="JE102" s="83">
        <f t="shared" ref="JE102" si="264">JC102+JD102</f>
        <v>7380000</v>
      </c>
      <c r="JF102" s="204"/>
      <c r="JG102" s="204"/>
      <c r="JH102" s="204"/>
      <c r="JI102" s="116">
        <f>SUM(JI72:JI101)</f>
        <v>0</v>
      </c>
      <c r="JJ102" s="118">
        <f t="shared" ref="JJ102:JK102" si="265">SUM(JJ72:JJ101)</f>
        <v>0</v>
      </c>
      <c r="JK102" s="118">
        <f t="shared" si="265"/>
        <v>0</v>
      </c>
      <c r="JL102" s="83">
        <f t="shared" ref="JL102" si="266">JJ102+JK102</f>
        <v>0</v>
      </c>
      <c r="JM102" s="204"/>
      <c r="JN102" s="204"/>
      <c r="JO102" s="204"/>
      <c r="JP102" s="116">
        <f>SUM(JP72:JP101)</f>
        <v>0</v>
      </c>
      <c r="JQ102" s="118">
        <f t="shared" ref="JQ102:JR102" si="267">SUM(JQ72:JQ101)</f>
        <v>0</v>
      </c>
      <c r="JR102" s="118">
        <f t="shared" si="267"/>
        <v>0</v>
      </c>
      <c r="JS102" s="83">
        <f t="shared" ref="JS102" si="268">JQ102+JR102</f>
        <v>0</v>
      </c>
      <c r="JT102" s="204"/>
      <c r="JU102" s="204"/>
      <c r="JV102" s="204"/>
      <c r="JW102" s="116">
        <f>SUM(JW72:JW101)</f>
        <v>0</v>
      </c>
      <c r="JX102" s="118">
        <f t="shared" ref="JX102:JY102" si="269">SUM(JX72:JX101)</f>
        <v>0</v>
      </c>
      <c r="JY102" s="118">
        <f t="shared" si="269"/>
        <v>0</v>
      </c>
      <c r="JZ102" s="83">
        <f t="shared" ref="JZ102" si="270">JX102+JY102</f>
        <v>0</v>
      </c>
      <c r="KA102" s="204"/>
      <c r="KB102" s="204"/>
      <c r="KC102" s="204"/>
      <c r="KD102" s="116">
        <f>SUM(KD72:KD101)</f>
        <v>4473.1556320000009</v>
      </c>
      <c r="KE102" s="118">
        <f t="shared" ref="KE102:KF102" si="271">SUM(KE72:KE101)</f>
        <v>26700000</v>
      </c>
      <c r="KF102" s="118">
        <f t="shared" si="271"/>
        <v>1200000</v>
      </c>
      <c r="KG102" s="83">
        <f t="shared" ref="KG102" si="272">KE102+KF102</f>
        <v>27900000</v>
      </c>
      <c r="KH102" s="204"/>
      <c r="KI102" s="204"/>
      <c r="KJ102" s="204"/>
      <c r="KK102" s="116">
        <f>SUM(KK72:KK101)</f>
        <v>0</v>
      </c>
      <c r="KL102" s="118">
        <f t="shared" ref="KL102:KM102" si="273">SUM(KL72:KL101)</f>
        <v>0</v>
      </c>
      <c r="KM102" s="118">
        <f t="shared" si="273"/>
        <v>0</v>
      </c>
      <c r="KN102" s="83">
        <f t="shared" ref="KN102" si="274">KL102+KM102</f>
        <v>0</v>
      </c>
      <c r="KO102" s="204"/>
      <c r="KP102" s="204"/>
      <c r="KQ102" s="204"/>
      <c r="KR102" s="116">
        <f>SUM(KR72:KR101)</f>
        <v>0</v>
      </c>
      <c r="KS102" s="118">
        <f t="shared" ref="KS102:KT102" si="275">SUM(KS72:KS101)</f>
        <v>0</v>
      </c>
      <c r="KT102" s="118">
        <f t="shared" si="275"/>
        <v>0</v>
      </c>
      <c r="KU102" s="83">
        <f t="shared" ref="KU102" si="276">KS102+KT102</f>
        <v>0</v>
      </c>
      <c r="KV102" s="204"/>
      <c r="KW102" s="204"/>
      <c r="KX102" s="204"/>
      <c r="KY102" s="116">
        <f>SUM(KY72:KY101)</f>
        <v>0</v>
      </c>
      <c r="KZ102" s="118">
        <f t="shared" ref="KZ102:LA102" si="277">SUM(KZ72:KZ101)</f>
        <v>0</v>
      </c>
      <c r="LA102" s="118">
        <f t="shared" si="277"/>
        <v>0</v>
      </c>
      <c r="LB102" s="83">
        <f t="shared" ref="LB102" si="278">KZ102+LA102</f>
        <v>0</v>
      </c>
      <c r="LC102" s="204"/>
      <c r="LD102" s="204"/>
      <c r="LE102" s="204"/>
      <c r="LF102" s="116">
        <f>SUM(LF72:LF101)</f>
        <v>0</v>
      </c>
      <c r="LG102" s="118">
        <f t="shared" ref="LG102:LH102" si="279">SUM(LG72:LG101)</f>
        <v>80000</v>
      </c>
      <c r="LH102" s="118">
        <f t="shared" si="279"/>
        <v>0</v>
      </c>
      <c r="LI102" s="83">
        <f t="shared" ref="LI102" si="280">LG102+LH102</f>
        <v>80000</v>
      </c>
      <c r="LJ102" s="204"/>
      <c r="LK102" s="204"/>
      <c r="LL102" s="204"/>
      <c r="LM102" s="116">
        <f>SUM(LM72:LM101)</f>
        <v>0</v>
      </c>
      <c r="LN102" s="118">
        <f t="shared" ref="LN102:LO102" si="281">SUM(LN72:LN101)</f>
        <v>0</v>
      </c>
      <c r="LO102" s="118">
        <f t="shared" si="281"/>
        <v>0</v>
      </c>
      <c r="LP102" s="83">
        <f t="shared" ref="LP102" si="282">LN102+LO102</f>
        <v>0</v>
      </c>
      <c r="LQ102" s="204"/>
      <c r="LR102" s="204"/>
      <c r="LS102" s="204"/>
      <c r="LT102" s="116">
        <f>SUM(LT72:LT101)</f>
        <v>180</v>
      </c>
      <c r="LU102" s="118">
        <f t="shared" ref="LU102:LV102" si="283">SUM(LU72:LU101)</f>
        <v>4875272</v>
      </c>
      <c r="LV102" s="118">
        <f t="shared" si="283"/>
        <v>25000000</v>
      </c>
      <c r="LW102" s="83">
        <f t="shared" ref="LW102" si="284">LU102+LV102</f>
        <v>29875272</v>
      </c>
      <c r="LX102" s="204"/>
      <c r="LY102" s="204"/>
      <c r="LZ102" s="204"/>
      <c r="MA102" s="116">
        <f>SUM(MA72:MA101)</f>
        <v>1042</v>
      </c>
      <c r="MB102" s="118">
        <f t="shared" ref="MB102:MC102" si="285">SUM(MB72:MB101)</f>
        <v>216000</v>
      </c>
      <c r="MC102" s="118">
        <f t="shared" si="285"/>
        <v>108000</v>
      </c>
      <c r="MD102" s="83">
        <f t="shared" ref="MD102" si="286">MB102+MC102</f>
        <v>324000</v>
      </c>
      <c r="ME102" s="204"/>
      <c r="MF102" s="204"/>
      <c r="MG102" s="204"/>
      <c r="MH102" s="116">
        <f>SUM(MH72:MH101)</f>
        <v>0</v>
      </c>
      <c r="MI102" s="118">
        <f t="shared" ref="MI102:MJ102" si="287">SUM(MI72:MI101)</f>
        <v>0</v>
      </c>
      <c r="MJ102" s="118">
        <f t="shared" si="287"/>
        <v>0</v>
      </c>
      <c r="MK102" s="83">
        <f t="shared" ref="MK102" si="288">MI102+MJ102</f>
        <v>0</v>
      </c>
      <c r="ML102" s="204"/>
      <c r="MM102" s="204"/>
      <c r="MN102" s="204"/>
      <c r="MO102" s="116">
        <f>SUM(MO72:MO101)</f>
        <v>0</v>
      </c>
      <c r="MP102" s="118">
        <f t="shared" ref="MP102:MQ102" si="289">SUM(MP72:MP101)</f>
        <v>0</v>
      </c>
      <c r="MQ102" s="118">
        <f t="shared" si="289"/>
        <v>0</v>
      </c>
      <c r="MR102" s="83">
        <f t="shared" ref="MR102" si="290">MP102+MQ102</f>
        <v>0</v>
      </c>
      <c r="MS102" s="204"/>
      <c r="MT102" s="204"/>
      <c r="MU102" s="204"/>
      <c r="MV102" s="116">
        <f>SUM(MV72:MV101)</f>
        <v>0</v>
      </c>
      <c r="MW102" s="118">
        <f t="shared" ref="MW102:MX102" si="291">SUM(MW72:MW101)</f>
        <v>0</v>
      </c>
      <c r="MX102" s="118">
        <f t="shared" si="291"/>
        <v>0</v>
      </c>
      <c r="MY102" s="83">
        <f t="shared" ref="MY102" si="292">MW102+MX102</f>
        <v>0</v>
      </c>
      <c r="MZ102" s="204"/>
      <c r="NA102" s="204"/>
      <c r="NB102" s="204"/>
      <c r="NC102" s="116">
        <f>SUM(NC72:NC101)</f>
        <v>0</v>
      </c>
      <c r="ND102" s="118">
        <f t="shared" ref="ND102:NE102" si="293">SUM(ND72:ND101)</f>
        <v>153770222.0993</v>
      </c>
      <c r="NE102" s="118">
        <f t="shared" si="293"/>
        <v>26775200</v>
      </c>
      <c r="NF102" s="83">
        <f t="shared" ref="NF102" si="294">ND102+NE102</f>
        <v>180545422.0993</v>
      </c>
      <c r="NG102" s="107"/>
    </row>
    <row r="103" spans="1:371" s="80" customFormat="1" ht="18" customHeight="1">
      <c r="A103" s="205">
        <v>32</v>
      </c>
      <c r="B103" s="132" t="s">
        <v>1923</v>
      </c>
      <c r="C103" s="132"/>
      <c r="D103" s="132"/>
      <c r="E103" s="132"/>
      <c r="F103" s="132"/>
      <c r="G103" s="132"/>
      <c r="H103" s="132"/>
      <c r="I103" s="132"/>
      <c r="J103" s="120">
        <f>J104-J102</f>
        <v>0</v>
      </c>
      <c r="K103" s="132">
        <v>0</v>
      </c>
      <c r="L103" s="132"/>
      <c r="M103" s="85">
        <f>M37-M102</f>
        <v>-9.9299989640712738E-2</v>
      </c>
      <c r="N103" s="132"/>
      <c r="O103" s="132"/>
      <c r="P103" s="132"/>
      <c r="Q103" s="120">
        <f>Q104-Q102</f>
        <v>0</v>
      </c>
      <c r="R103" s="132">
        <v>0</v>
      </c>
      <c r="S103" s="132"/>
      <c r="T103" s="85">
        <f>T37-T102</f>
        <v>0</v>
      </c>
      <c r="U103" s="132"/>
      <c r="V103" s="132"/>
      <c r="W103" s="132"/>
      <c r="X103" s="120">
        <f>X104-X102</f>
        <v>0</v>
      </c>
      <c r="Y103" s="132">
        <v>0</v>
      </c>
      <c r="Z103" s="132"/>
      <c r="AA103" s="85">
        <f>AA37-AA102</f>
        <v>0</v>
      </c>
      <c r="AB103" s="132"/>
      <c r="AC103" s="132"/>
      <c r="AD103" s="132"/>
      <c r="AE103" s="120">
        <f>AE104-AE102</f>
        <v>709</v>
      </c>
      <c r="AF103" s="132">
        <v>141800</v>
      </c>
      <c r="AG103" s="132"/>
      <c r="AH103" s="85">
        <f>AH37-AH102</f>
        <v>141800</v>
      </c>
      <c r="AI103" s="132"/>
      <c r="AJ103" s="132"/>
      <c r="AK103" s="132"/>
      <c r="AL103" s="120">
        <f>AL104-AL102</f>
        <v>410</v>
      </c>
      <c r="AM103" s="132">
        <v>61500</v>
      </c>
      <c r="AN103" s="132"/>
      <c r="AO103" s="85">
        <f>AO37-AO102</f>
        <v>61500</v>
      </c>
      <c r="AP103" s="132"/>
      <c r="AQ103" s="132"/>
      <c r="AR103" s="132"/>
      <c r="AS103" s="120">
        <f>AS104-AS102</f>
        <v>524</v>
      </c>
      <c r="AT103" s="132">
        <v>104800</v>
      </c>
      <c r="AU103" s="132"/>
      <c r="AV103" s="85">
        <f>AV37-AV102</f>
        <v>104800</v>
      </c>
      <c r="AW103" s="132"/>
      <c r="AX103" s="132"/>
      <c r="AY103" s="132"/>
      <c r="AZ103" s="120">
        <f>AZ104-AZ102</f>
        <v>0</v>
      </c>
      <c r="BA103" s="132">
        <v>0</v>
      </c>
      <c r="BB103" s="132"/>
      <c r="BC103" s="85">
        <f>BC37-BC102</f>
        <v>0</v>
      </c>
      <c r="BD103" s="132"/>
      <c r="BE103" s="132"/>
      <c r="BF103" s="132"/>
      <c r="BG103" s="120">
        <f>BG104-BG102</f>
        <v>524</v>
      </c>
      <c r="BH103" s="132">
        <v>157200</v>
      </c>
      <c r="BI103" s="132"/>
      <c r="BJ103" s="85">
        <f>BJ37-BJ102</f>
        <v>157200</v>
      </c>
      <c r="BK103" s="132"/>
      <c r="BL103" s="132"/>
      <c r="BM103" s="132"/>
      <c r="BN103" s="120">
        <f>BN104-BN102</f>
        <v>0</v>
      </c>
      <c r="BO103" s="132">
        <v>0</v>
      </c>
      <c r="BP103" s="132"/>
      <c r="BQ103" s="85">
        <f>BQ37-BQ102</f>
        <v>0</v>
      </c>
      <c r="BR103" s="132"/>
      <c r="BS103" s="132"/>
      <c r="BT103" s="132"/>
      <c r="BU103" s="120">
        <f>BU104-BU102</f>
        <v>0</v>
      </c>
      <c r="BV103" s="132">
        <v>0</v>
      </c>
      <c r="BW103" s="132"/>
      <c r="BX103" s="85">
        <f>BX37-BX102</f>
        <v>0</v>
      </c>
      <c r="BY103" s="132"/>
      <c r="BZ103" s="132"/>
      <c r="CA103" s="132"/>
      <c r="CB103" s="120">
        <f>CB104-CB102</f>
        <v>0</v>
      </c>
      <c r="CC103" s="132">
        <v>0</v>
      </c>
      <c r="CD103" s="132"/>
      <c r="CE103" s="85">
        <f>CE37-CE102</f>
        <v>0</v>
      </c>
      <c r="CF103" s="132"/>
      <c r="CG103" s="132"/>
      <c r="CH103" s="132"/>
      <c r="CI103" s="120">
        <f>CI104-CI102</f>
        <v>0</v>
      </c>
      <c r="CJ103" s="132">
        <v>0</v>
      </c>
      <c r="CK103" s="132"/>
      <c r="CL103" s="85">
        <f>CL37-CL102</f>
        <v>0</v>
      </c>
      <c r="CM103" s="132"/>
      <c r="CN103" s="132"/>
      <c r="CO103" s="132"/>
      <c r="CP103" s="120">
        <f>CP104-CP102</f>
        <v>0</v>
      </c>
      <c r="CQ103" s="132">
        <v>0</v>
      </c>
      <c r="CR103" s="132"/>
      <c r="CS103" s="85">
        <f>CS37-CS102</f>
        <v>0</v>
      </c>
      <c r="CT103" s="132"/>
      <c r="CU103" s="132"/>
      <c r="CV103" s="132"/>
      <c r="CW103" s="120">
        <f>CW104-CW102</f>
        <v>0</v>
      </c>
      <c r="CX103" s="132">
        <v>0</v>
      </c>
      <c r="CY103" s="132"/>
      <c r="CZ103" s="85">
        <f>CZ37-CZ102</f>
        <v>0</v>
      </c>
      <c r="DA103" s="132"/>
      <c r="DB103" s="132"/>
      <c r="DC103" s="132"/>
      <c r="DD103" s="120">
        <f>DD104-DD102</f>
        <v>0</v>
      </c>
      <c r="DE103" s="132">
        <v>0</v>
      </c>
      <c r="DF103" s="132"/>
      <c r="DG103" s="85">
        <f>DG37-DG102</f>
        <v>0</v>
      </c>
      <c r="DH103" s="132"/>
      <c r="DI103" s="132"/>
      <c r="DJ103" s="132"/>
      <c r="DK103" s="120">
        <f>DK104-DK102</f>
        <v>0</v>
      </c>
      <c r="DL103" s="132">
        <v>0</v>
      </c>
      <c r="DM103" s="132"/>
      <c r="DN103" s="85">
        <f>DN37-DN102</f>
        <v>0</v>
      </c>
      <c r="DO103" s="132"/>
      <c r="DP103" s="132"/>
      <c r="DQ103" s="132"/>
      <c r="DR103" s="120">
        <f>DR104-DR102</f>
        <v>0</v>
      </c>
      <c r="DS103" s="132">
        <v>0</v>
      </c>
      <c r="DT103" s="132"/>
      <c r="DU103" s="85">
        <f>DU37-DU102</f>
        <v>0</v>
      </c>
      <c r="DV103" s="132"/>
      <c r="DW103" s="132"/>
      <c r="DX103" s="132"/>
      <c r="DY103" s="120">
        <f>DY104-DY102</f>
        <v>0</v>
      </c>
      <c r="DZ103" s="132">
        <v>0</v>
      </c>
      <c r="EA103" s="132"/>
      <c r="EB103" s="85">
        <f>EB37-EB102</f>
        <v>0</v>
      </c>
      <c r="EC103" s="132"/>
      <c r="ED103" s="132"/>
      <c r="EE103" s="132"/>
      <c r="EF103" s="120">
        <f>EF104-EF102</f>
        <v>0</v>
      </c>
      <c r="EG103" s="132">
        <v>0</v>
      </c>
      <c r="EH103" s="132"/>
      <c r="EI103" s="85">
        <f>EI37-EI102</f>
        <v>0</v>
      </c>
      <c r="EJ103" s="132"/>
      <c r="EK103" s="132"/>
      <c r="EL103" s="132"/>
      <c r="EM103" s="120">
        <f>EM104-EM102</f>
        <v>0</v>
      </c>
      <c r="EN103" s="132">
        <v>0</v>
      </c>
      <c r="EO103" s="132"/>
      <c r="EP103" s="85">
        <f>EP37-EP102</f>
        <v>0</v>
      </c>
      <c r="EQ103" s="132"/>
      <c r="ER103" s="132"/>
      <c r="ES103" s="132"/>
      <c r="ET103" s="120">
        <f>ET104-ET102</f>
        <v>0</v>
      </c>
      <c r="EU103" s="132">
        <v>0</v>
      </c>
      <c r="EV103" s="132"/>
      <c r="EW103" s="85">
        <f>EW37-EW102</f>
        <v>0</v>
      </c>
      <c r="EX103" s="132"/>
      <c r="EY103" s="132"/>
      <c r="EZ103" s="132"/>
      <c r="FA103" s="120">
        <f>FA104-FA102</f>
        <v>0</v>
      </c>
      <c r="FB103" s="132">
        <v>0</v>
      </c>
      <c r="FC103" s="132"/>
      <c r="FD103" s="85">
        <f>FD37-FD102</f>
        <v>0</v>
      </c>
      <c r="FE103" s="132"/>
      <c r="FF103" s="132"/>
      <c r="FG103" s="132"/>
      <c r="FH103" s="120">
        <f>FH104-FH102</f>
        <v>0</v>
      </c>
      <c r="FI103" s="132">
        <v>0</v>
      </c>
      <c r="FJ103" s="132"/>
      <c r="FK103" s="85">
        <f>FK37-FK102</f>
        <v>0</v>
      </c>
      <c r="FL103" s="132"/>
      <c r="FM103" s="132"/>
      <c r="FN103" s="132"/>
      <c r="FO103" s="120">
        <f>FO104-FO102</f>
        <v>0</v>
      </c>
      <c r="FP103" s="132">
        <v>0</v>
      </c>
      <c r="FQ103" s="132"/>
      <c r="FR103" s="85">
        <f>FR37-FR102</f>
        <v>0</v>
      </c>
      <c r="FS103" s="132"/>
      <c r="FT103" s="132"/>
      <c r="FU103" s="132"/>
      <c r="FV103" s="120">
        <f>FV104-FV102</f>
        <v>612</v>
      </c>
      <c r="FW103" s="132">
        <v>0</v>
      </c>
      <c r="FX103" s="132"/>
      <c r="FY103" s="85">
        <f>FY37-FY102</f>
        <v>0</v>
      </c>
      <c r="FZ103" s="132"/>
      <c r="GA103" s="132"/>
      <c r="GB103" s="132"/>
      <c r="GC103" s="120">
        <f>GC104-GC102</f>
        <v>0</v>
      </c>
      <c r="GD103" s="132">
        <v>0</v>
      </c>
      <c r="GE103" s="132"/>
      <c r="GF103" s="85">
        <f>GF37-GF102</f>
        <v>0</v>
      </c>
      <c r="GG103" s="132"/>
      <c r="GH103" s="132"/>
      <c r="GI103" s="132"/>
      <c r="GJ103" s="120">
        <f>GJ104-GJ102</f>
        <v>0</v>
      </c>
      <c r="GK103" s="132">
        <v>0</v>
      </c>
      <c r="GL103" s="132"/>
      <c r="GM103" s="85">
        <f>GM37-GM102</f>
        <v>0</v>
      </c>
      <c r="GN103" s="132"/>
      <c r="GO103" s="132"/>
      <c r="GP103" s="132"/>
      <c r="GQ103" s="120">
        <f>GQ104-GQ102</f>
        <v>0</v>
      </c>
      <c r="GR103" s="132">
        <v>0</v>
      </c>
      <c r="GS103" s="132"/>
      <c r="GT103" s="85">
        <f>GT37-GT102</f>
        <v>0</v>
      </c>
      <c r="GU103" s="132"/>
      <c r="GV103" s="132"/>
      <c r="GW103" s="132"/>
      <c r="GX103" s="120">
        <f>GX104-GX102</f>
        <v>0</v>
      </c>
      <c r="GY103" s="132">
        <v>5000</v>
      </c>
      <c r="GZ103" s="132"/>
      <c r="HA103" s="85">
        <f>HA37-HA102</f>
        <v>5000</v>
      </c>
      <c r="HB103" s="132"/>
      <c r="HC103" s="132"/>
      <c r="HD103" s="132"/>
      <c r="HE103" s="120">
        <f>HE104-HE102</f>
        <v>0</v>
      </c>
      <c r="HF103" s="132">
        <v>0</v>
      </c>
      <c r="HG103" s="132"/>
      <c r="HH103" s="85">
        <f>HH37-HH102</f>
        <v>0</v>
      </c>
      <c r="HI103" s="132"/>
      <c r="HJ103" s="132"/>
      <c r="HK103" s="132"/>
      <c r="HL103" s="120">
        <f>HL104-HL102</f>
        <v>0</v>
      </c>
      <c r="HM103" s="132">
        <v>0</v>
      </c>
      <c r="HN103" s="132"/>
      <c r="HO103" s="85">
        <f>HO37-HO102</f>
        <v>0</v>
      </c>
      <c r="HP103" s="132"/>
      <c r="HQ103" s="132"/>
      <c r="HR103" s="132"/>
      <c r="HS103" s="120">
        <f>HS104-HS102</f>
        <v>0</v>
      </c>
      <c r="HT103" s="132">
        <v>0</v>
      </c>
      <c r="HU103" s="132"/>
      <c r="HV103" s="85">
        <f>HV37-HV102</f>
        <v>0</v>
      </c>
      <c r="HW103" s="132"/>
      <c r="HX103" s="132"/>
      <c r="HY103" s="132"/>
      <c r="HZ103" s="120">
        <f>HZ104-HZ102</f>
        <v>0</v>
      </c>
      <c r="IA103" s="132">
        <v>0</v>
      </c>
      <c r="IB103" s="132"/>
      <c r="IC103" s="85">
        <f>IC37-IC102</f>
        <v>0</v>
      </c>
      <c r="ID103" s="132"/>
      <c r="IE103" s="132"/>
      <c r="IF103" s="132"/>
      <c r="IG103" s="120">
        <f>IG104-IG102</f>
        <v>4</v>
      </c>
      <c r="IH103" s="132">
        <v>240000</v>
      </c>
      <c r="II103" s="132"/>
      <c r="IJ103" s="85">
        <f>IJ37-IJ102</f>
        <v>240000</v>
      </c>
      <c r="IK103" s="132"/>
      <c r="IL103" s="132"/>
      <c r="IM103" s="132"/>
      <c r="IN103" s="120">
        <v>3418</v>
      </c>
      <c r="IO103" s="132">
        <v>3418000</v>
      </c>
      <c r="IP103" s="132"/>
      <c r="IQ103" s="85">
        <f>IQ37-IQ102</f>
        <v>3418000</v>
      </c>
      <c r="IR103" s="132"/>
      <c r="IS103" s="132"/>
      <c r="IT103" s="132"/>
      <c r="IU103" s="120">
        <f>IU104-IU102</f>
        <v>0</v>
      </c>
      <c r="IV103" s="132">
        <v>0</v>
      </c>
      <c r="IW103" s="132"/>
      <c r="IX103" s="85">
        <f>IX37-IX102</f>
        <v>0</v>
      </c>
      <c r="IY103" s="132"/>
      <c r="IZ103" s="132"/>
      <c r="JA103" s="132"/>
      <c r="JB103" s="120">
        <f>JB104-JB102</f>
        <v>0</v>
      </c>
      <c r="JC103" s="132">
        <v>0</v>
      </c>
      <c r="JD103" s="132"/>
      <c r="JE103" s="85">
        <f>JE37-JE102</f>
        <v>0</v>
      </c>
      <c r="JF103" s="132"/>
      <c r="JG103" s="132"/>
      <c r="JH103" s="132"/>
      <c r="JI103" s="120">
        <f>JI104-JI102</f>
        <v>0</v>
      </c>
      <c r="JJ103" s="132">
        <v>0</v>
      </c>
      <c r="JK103" s="132"/>
      <c r="JL103" s="85">
        <f>JL37-JL102</f>
        <v>0</v>
      </c>
      <c r="JM103" s="132"/>
      <c r="JN103" s="132"/>
      <c r="JO103" s="132"/>
      <c r="JP103" s="120">
        <f>JP104-JP102</f>
        <v>0</v>
      </c>
      <c r="JQ103" s="132">
        <v>11631000</v>
      </c>
      <c r="JR103" s="132"/>
      <c r="JS103" s="85">
        <f>JS37-JS102</f>
        <v>11631000</v>
      </c>
      <c r="JT103" s="132"/>
      <c r="JU103" s="132"/>
      <c r="JV103" s="132"/>
      <c r="JW103" s="120">
        <f>JW104-JW102</f>
        <v>0</v>
      </c>
      <c r="JX103" s="132">
        <v>0</v>
      </c>
      <c r="JY103" s="132"/>
      <c r="JZ103" s="85">
        <f>JZ37-JZ102</f>
        <v>0</v>
      </c>
      <c r="KA103" s="132"/>
      <c r="KB103" s="132"/>
      <c r="KC103" s="132"/>
      <c r="KD103" s="120">
        <f>KD104-KD102</f>
        <v>0</v>
      </c>
      <c r="KE103" s="132">
        <v>0</v>
      </c>
      <c r="KF103" s="132"/>
      <c r="KG103" s="85">
        <f>KG37-KG102</f>
        <v>0</v>
      </c>
      <c r="KH103" s="132"/>
      <c r="KI103" s="132"/>
      <c r="KJ103" s="132"/>
      <c r="KK103" s="120">
        <f>KK104-KK102</f>
        <v>0</v>
      </c>
      <c r="KL103" s="132">
        <v>0</v>
      </c>
      <c r="KM103" s="132"/>
      <c r="KN103" s="85">
        <f>KN37-KN102</f>
        <v>0</v>
      </c>
      <c r="KO103" s="132"/>
      <c r="KP103" s="132"/>
      <c r="KQ103" s="132"/>
      <c r="KR103" s="120">
        <f>KR104-KR102</f>
        <v>0</v>
      </c>
      <c r="KS103" s="132">
        <v>0</v>
      </c>
      <c r="KT103" s="132"/>
      <c r="KU103" s="85">
        <f>KU37-KU102</f>
        <v>0</v>
      </c>
      <c r="KV103" s="132"/>
      <c r="KW103" s="132"/>
      <c r="KX103" s="132"/>
      <c r="KY103" s="120">
        <f>KY104-KY102</f>
        <v>0</v>
      </c>
      <c r="KZ103" s="132">
        <v>0</v>
      </c>
      <c r="LA103" s="132"/>
      <c r="LB103" s="85">
        <f>LB37-LB102</f>
        <v>0</v>
      </c>
      <c r="LC103" s="132"/>
      <c r="LD103" s="132"/>
      <c r="LE103" s="132"/>
      <c r="LF103" s="120">
        <f>LF104-LF102</f>
        <v>0</v>
      </c>
      <c r="LG103" s="132">
        <v>0</v>
      </c>
      <c r="LH103" s="132"/>
      <c r="LI103" s="85">
        <f>LI37-LI102</f>
        <v>0</v>
      </c>
      <c r="LJ103" s="132"/>
      <c r="LK103" s="132"/>
      <c r="LL103" s="132"/>
      <c r="LM103" s="120">
        <f>LM104-LM102</f>
        <v>0</v>
      </c>
      <c r="LN103" s="132">
        <v>0</v>
      </c>
      <c r="LO103" s="132"/>
      <c r="LP103" s="85">
        <f>LP37-LP102</f>
        <v>0</v>
      </c>
      <c r="LQ103" s="132"/>
      <c r="LR103" s="132"/>
      <c r="LS103" s="132"/>
      <c r="LT103" s="120">
        <f>LT104-LT102</f>
        <v>0</v>
      </c>
      <c r="LU103" s="132">
        <v>0</v>
      </c>
      <c r="LV103" s="132"/>
      <c r="LW103" s="85">
        <f>LW37-LW102</f>
        <v>0</v>
      </c>
      <c r="LX103" s="132"/>
      <c r="LY103" s="132"/>
      <c r="LZ103" s="132"/>
      <c r="MA103" s="120">
        <f>MA104-MA102</f>
        <v>0</v>
      </c>
      <c r="MB103" s="132">
        <v>0</v>
      </c>
      <c r="MC103" s="132"/>
      <c r="MD103" s="85">
        <f>MD37-MD102</f>
        <v>0</v>
      </c>
      <c r="ME103" s="132"/>
      <c r="MF103" s="132"/>
      <c r="MG103" s="132"/>
      <c r="MH103" s="120">
        <f>MH104-MH102</f>
        <v>0</v>
      </c>
      <c r="MI103" s="132">
        <v>300000</v>
      </c>
      <c r="MJ103" s="132"/>
      <c r="MK103" s="85">
        <f>MK37-MK102</f>
        <v>300000</v>
      </c>
      <c r="ML103" s="132"/>
      <c r="MM103" s="132"/>
      <c r="MN103" s="132"/>
      <c r="MO103" s="120">
        <f>MO104-MO102</f>
        <v>323</v>
      </c>
      <c r="MP103" s="132">
        <v>21964</v>
      </c>
      <c r="MQ103" s="132"/>
      <c r="MR103" s="85">
        <f>MR37-MR102</f>
        <v>21964</v>
      </c>
      <c r="MS103" s="132"/>
      <c r="MT103" s="132"/>
      <c r="MU103" s="132"/>
      <c r="MV103" s="120">
        <f>MV104-MV102</f>
        <v>1</v>
      </c>
      <c r="MW103" s="132">
        <v>15000</v>
      </c>
      <c r="MX103" s="132"/>
      <c r="MY103" s="85">
        <f>MY37-MY102</f>
        <v>15000</v>
      </c>
      <c r="MZ103" s="132"/>
      <c r="NA103" s="132"/>
      <c r="NB103" s="132"/>
      <c r="NC103" s="120">
        <f>NC104-NC102</f>
        <v>0</v>
      </c>
      <c r="ND103" s="100">
        <f t="shared" si="55"/>
        <v>16096264</v>
      </c>
      <c r="NE103" s="100">
        <f t="shared" si="55"/>
        <v>0</v>
      </c>
      <c r="NF103" s="85">
        <f>NF37-NF102</f>
        <v>16096263.900700003</v>
      </c>
      <c r="NG103" s="108"/>
    </row>
    <row r="104" spans="1:371" s="97" customFormat="1" ht="18" customHeight="1">
      <c r="A104" s="206">
        <v>33</v>
      </c>
      <c r="B104" s="207" t="s">
        <v>55</v>
      </c>
      <c r="C104" s="207"/>
      <c r="D104" s="207"/>
      <c r="E104" s="207"/>
      <c r="F104" s="207"/>
      <c r="G104" s="207"/>
      <c r="H104" s="207"/>
      <c r="I104" s="207"/>
      <c r="J104" s="123">
        <f>J37</f>
        <v>48833</v>
      </c>
      <c r="K104" s="124">
        <f t="shared" ref="K104:M104" si="295">K103+K102</f>
        <v>28731000.09929999</v>
      </c>
      <c r="L104" s="124">
        <f t="shared" si="295"/>
        <v>0</v>
      </c>
      <c r="M104" s="124">
        <f t="shared" si="295"/>
        <v>28731000</v>
      </c>
      <c r="N104" s="207"/>
      <c r="O104" s="207"/>
      <c r="P104" s="207"/>
      <c r="Q104" s="123">
        <f>Q37</f>
        <v>3948</v>
      </c>
      <c r="R104" s="124">
        <f t="shared" ref="R104:T104" si="296">R103+R102</f>
        <v>1184400</v>
      </c>
      <c r="S104" s="124">
        <f t="shared" si="296"/>
        <v>0</v>
      </c>
      <c r="T104" s="124">
        <f t="shared" si="296"/>
        <v>1184400</v>
      </c>
      <c r="U104" s="207"/>
      <c r="V104" s="207"/>
      <c r="W104" s="207"/>
      <c r="X104" s="123">
        <f>X37</f>
        <v>54630</v>
      </c>
      <c r="Y104" s="124">
        <f t="shared" ref="Y104:AA104" si="297">Y103+Y102</f>
        <v>13657500</v>
      </c>
      <c r="Z104" s="124">
        <f t="shared" si="297"/>
        <v>0</v>
      </c>
      <c r="AA104" s="124">
        <f t="shared" si="297"/>
        <v>13657500</v>
      </c>
      <c r="AB104" s="207"/>
      <c r="AC104" s="207"/>
      <c r="AD104" s="207"/>
      <c r="AE104" s="123">
        <f>AE37</f>
        <v>709</v>
      </c>
      <c r="AF104" s="124">
        <f t="shared" ref="AF104:AH104" si="298">AF103+AF102</f>
        <v>141800</v>
      </c>
      <c r="AG104" s="124">
        <f t="shared" si="298"/>
        <v>0</v>
      </c>
      <c r="AH104" s="124">
        <f t="shared" si="298"/>
        <v>141800</v>
      </c>
      <c r="AI104" s="207"/>
      <c r="AJ104" s="207"/>
      <c r="AK104" s="207"/>
      <c r="AL104" s="123">
        <f>AL37</f>
        <v>410</v>
      </c>
      <c r="AM104" s="124">
        <f t="shared" ref="AM104:AO104" si="299">AM103+AM102</f>
        <v>61500</v>
      </c>
      <c r="AN104" s="124">
        <f t="shared" si="299"/>
        <v>0</v>
      </c>
      <c r="AO104" s="124">
        <f t="shared" si="299"/>
        <v>61500</v>
      </c>
      <c r="AP104" s="207"/>
      <c r="AQ104" s="207"/>
      <c r="AR104" s="207"/>
      <c r="AS104" s="123">
        <f>AS37</f>
        <v>3948</v>
      </c>
      <c r="AT104" s="124">
        <f t="shared" ref="AT104:AV104" si="300">AT103+AT102</f>
        <v>789600</v>
      </c>
      <c r="AU104" s="124">
        <f t="shared" si="300"/>
        <v>0</v>
      </c>
      <c r="AV104" s="124">
        <f t="shared" si="300"/>
        <v>789600</v>
      </c>
      <c r="AW104" s="207"/>
      <c r="AX104" s="207"/>
      <c r="AY104" s="207"/>
      <c r="AZ104" s="123">
        <f>AZ37</f>
        <v>0</v>
      </c>
      <c r="BA104" s="124">
        <f t="shared" ref="BA104:BC104" si="301">BA103+BA102</f>
        <v>0</v>
      </c>
      <c r="BB104" s="124">
        <f t="shared" si="301"/>
        <v>0</v>
      </c>
      <c r="BC104" s="124">
        <f t="shared" si="301"/>
        <v>0</v>
      </c>
      <c r="BD104" s="207"/>
      <c r="BE104" s="207"/>
      <c r="BF104" s="207"/>
      <c r="BG104" s="123">
        <f>BG37</f>
        <v>3948</v>
      </c>
      <c r="BH104" s="124">
        <f t="shared" ref="BH104:BJ104" si="302">BH103+BH102</f>
        <v>1184400</v>
      </c>
      <c r="BI104" s="124">
        <f t="shared" si="302"/>
        <v>0</v>
      </c>
      <c r="BJ104" s="124">
        <f t="shared" si="302"/>
        <v>1184400</v>
      </c>
      <c r="BK104" s="207"/>
      <c r="BL104" s="207"/>
      <c r="BM104" s="207"/>
      <c r="BN104" s="123">
        <f>BN37</f>
        <v>98751</v>
      </c>
      <c r="BO104" s="124">
        <f t="shared" ref="BO104:BQ104" si="303">BO103+BO102</f>
        <v>26305650</v>
      </c>
      <c r="BP104" s="124">
        <f t="shared" si="303"/>
        <v>0</v>
      </c>
      <c r="BQ104" s="124">
        <f t="shared" si="303"/>
        <v>26305650</v>
      </c>
      <c r="BR104" s="207"/>
      <c r="BS104" s="207"/>
      <c r="BT104" s="207"/>
      <c r="BU104" s="123">
        <f>BU37</f>
        <v>0</v>
      </c>
      <c r="BV104" s="124">
        <f t="shared" ref="BV104:BX104" si="304">BV103+BV102</f>
        <v>0</v>
      </c>
      <c r="BW104" s="124">
        <f t="shared" si="304"/>
        <v>0</v>
      </c>
      <c r="BX104" s="124">
        <f t="shared" si="304"/>
        <v>0</v>
      </c>
      <c r="BY104" s="207"/>
      <c r="BZ104" s="207"/>
      <c r="CA104" s="207"/>
      <c r="CB104" s="123">
        <f>CB37</f>
        <v>3384</v>
      </c>
      <c r="CC104" s="124">
        <f t="shared" ref="CC104:CE104" si="305">CC103+CC102</f>
        <v>676800</v>
      </c>
      <c r="CD104" s="124">
        <f t="shared" si="305"/>
        <v>0</v>
      </c>
      <c r="CE104" s="124">
        <f t="shared" si="305"/>
        <v>676800</v>
      </c>
      <c r="CF104" s="207"/>
      <c r="CG104" s="207"/>
      <c r="CH104" s="207"/>
      <c r="CI104" s="123">
        <f>CI37</f>
        <v>3384</v>
      </c>
      <c r="CJ104" s="124">
        <f t="shared" ref="CJ104:CL104" si="306">CJ103+CJ102</f>
        <v>676800</v>
      </c>
      <c r="CK104" s="124">
        <f t="shared" si="306"/>
        <v>0</v>
      </c>
      <c r="CL104" s="124">
        <f t="shared" si="306"/>
        <v>676800</v>
      </c>
      <c r="CM104" s="207"/>
      <c r="CN104" s="207"/>
      <c r="CO104" s="207"/>
      <c r="CP104" s="123">
        <f>CP37</f>
        <v>3384</v>
      </c>
      <c r="CQ104" s="124">
        <f t="shared" ref="CQ104:CS104" si="307">CQ103+CQ102</f>
        <v>1522800</v>
      </c>
      <c r="CR104" s="124">
        <f t="shared" si="307"/>
        <v>0</v>
      </c>
      <c r="CS104" s="124">
        <f t="shared" si="307"/>
        <v>1522800</v>
      </c>
      <c r="CT104" s="207"/>
      <c r="CU104" s="207"/>
      <c r="CV104" s="207"/>
      <c r="CW104" s="123">
        <f>CW37</f>
        <v>4686</v>
      </c>
      <c r="CX104" s="124">
        <f t="shared" ref="CX104:CZ104" si="308">CX103+CX102</f>
        <v>702900</v>
      </c>
      <c r="CY104" s="124">
        <f t="shared" si="308"/>
        <v>0</v>
      </c>
      <c r="CZ104" s="124">
        <f t="shared" si="308"/>
        <v>702900</v>
      </c>
      <c r="DA104" s="207"/>
      <c r="DB104" s="207"/>
      <c r="DC104" s="207"/>
      <c r="DD104" s="123">
        <f>DD37</f>
        <v>100</v>
      </c>
      <c r="DE104" s="124">
        <f t="shared" ref="DE104:DG104" si="309">DE103+DE102</f>
        <v>15000</v>
      </c>
      <c r="DF104" s="124">
        <f t="shared" si="309"/>
        <v>0</v>
      </c>
      <c r="DG104" s="124">
        <f t="shared" si="309"/>
        <v>15000</v>
      </c>
      <c r="DH104" s="207"/>
      <c r="DI104" s="207"/>
      <c r="DJ104" s="207"/>
      <c r="DK104" s="123">
        <f>DK37</f>
        <v>100</v>
      </c>
      <c r="DL104" s="124">
        <f t="shared" ref="DL104:DN104" si="310">DL103+DL102</f>
        <v>50000</v>
      </c>
      <c r="DM104" s="124">
        <f t="shared" si="310"/>
        <v>0</v>
      </c>
      <c r="DN104" s="124">
        <f t="shared" si="310"/>
        <v>50000</v>
      </c>
      <c r="DO104" s="207"/>
      <c r="DP104" s="207"/>
      <c r="DQ104" s="207"/>
      <c r="DR104" s="123">
        <f>DR37</f>
        <v>653</v>
      </c>
      <c r="DS104" s="124">
        <f t="shared" ref="DS104:DU104" si="311">DS103+DS102</f>
        <v>653000</v>
      </c>
      <c r="DT104" s="124">
        <f t="shared" si="311"/>
        <v>0</v>
      </c>
      <c r="DU104" s="124">
        <f t="shared" si="311"/>
        <v>653000</v>
      </c>
      <c r="DV104" s="207"/>
      <c r="DW104" s="207"/>
      <c r="DX104" s="207"/>
      <c r="DY104" s="123">
        <f>DY37</f>
        <v>1747</v>
      </c>
      <c r="DZ104" s="124">
        <f t="shared" ref="DZ104:EB104" si="312">DZ103+DZ102</f>
        <v>174700</v>
      </c>
      <c r="EA104" s="124">
        <f t="shared" si="312"/>
        <v>0</v>
      </c>
      <c r="EB104" s="124">
        <f t="shared" si="312"/>
        <v>174700</v>
      </c>
      <c r="EC104" s="207"/>
      <c r="ED104" s="207"/>
      <c r="EE104" s="207"/>
      <c r="EF104" s="123">
        <f>EF37</f>
        <v>0</v>
      </c>
      <c r="EG104" s="124">
        <f t="shared" ref="EG104:EI104" si="313">EG103+EG102</f>
        <v>0</v>
      </c>
      <c r="EH104" s="124">
        <f t="shared" si="313"/>
        <v>0</v>
      </c>
      <c r="EI104" s="124">
        <f t="shared" si="313"/>
        <v>0</v>
      </c>
      <c r="EJ104" s="207"/>
      <c r="EK104" s="207"/>
      <c r="EL104" s="207"/>
      <c r="EM104" s="123">
        <f>EM37</f>
        <v>0</v>
      </c>
      <c r="EN104" s="124">
        <f t="shared" ref="EN104:EP104" si="314">EN103+EN102</f>
        <v>820000</v>
      </c>
      <c r="EO104" s="124">
        <f t="shared" si="314"/>
        <v>411800</v>
      </c>
      <c r="EP104" s="124">
        <f t="shared" si="314"/>
        <v>1231800</v>
      </c>
      <c r="EQ104" s="207"/>
      <c r="ER104" s="207"/>
      <c r="ES104" s="207"/>
      <c r="ET104" s="123">
        <f>ET37</f>
        <v>0</v>
      </c>
      <c r="EU104" s="124">
        <f t="shared" ref="EU104:EW104" si="315">EU103+EU102</f>
        <v>0</v>
      </c>
      <c r="EV104" s="124">
        <f t="shared" si="315"/>
        <v>0</v>
      </c>
      <c r="EW104" s="124">
        <f t="shared" si="315"/>
        <v>0</v>
      </c>
      <c r="EX104" s="207"/>
      <c r="EY104" s="207"/>
      <c r="EZ104" s="207"/>
      <c r="FA104" s="123">
        <f>FA37</f>
        <v>0</v>
      </c>
      <c r="FB104" s="124">
        <f t="shared" ref="FB104:FD104" si="316">FB103+FB102</f>
        <v>0</v>
      </c>
      <c r="FC104" s="124">
        <f t="shared" si="316"/>
        <v>0</v>
      </c>
      <c r="FD104" s="124">
        <f t="shared" si="316"/>
        <v>0</v>
      </c>
      <c r="FE104" s="207"/>
      <c r="FF104" s="207"/>
      <c r="FG104" s="207"/>
      <c r="FH104" s="123">
        <f>FH37</f>
        <v>0</v>
      </c>
      <c r="FI104" s="124">
        <f t="shared" ref="FI104:FK104" si="317">FI103+FI102</f>
        <v>0</v>
      </c>
      <c r="FJ104" s="124">
        <f t="shared" si="317"/>
        <v>0</v>
      </c>
      <c r="FK104" s="124">
        <f t="shared" si="317"/>
        <v>0</v>
      </c>
      <c r="FL104" s="207"/>
      <c r="FM104" s="207"/>
      <c r="FN104" s="207"/>
      <c r="FO104" s="123">
        <f>FO37</f>
        <v>4409268</v>
      </c>
      <c r="FP104" s="124">
        <f t="shared" ref="FP104:FR104" si="318">FP103+FP102</f>
        <v>0</v>
      </c>
      <c r="FQ104" s="124">
        <f t="shared" si="318"/>
        <v>0</v>
      </c>
      <c r="FR104" s="124">
        <f t="shared" si="318"/>
        <v>0</v>
      </c>
      <c r="FS104" s="207"/>
      <c r="FT104" s="207"/>
      <c r="FU104" s="207"/>
      <c r="FV104" s="123">
        <f>FV37</f>
        <v>612</v>
      </c>
      <c r="FW104" s="124">
        <f t="shared" ref="FW104:FY104" si="319">FW103+FW102</f>
        <v>153000</v>
      </c>
      <c r="FX104" s="124">
        <f t="shared" si="319"/>
        <v>19000</v>
      </c>
      <c r="FY104" s="124">
        <f t="shared" si="319"/>
        <v>172000</v>
      </c>
      <c r="FZ104" s="207"/>
      <c r="GA104" s="207"/>
      <c r="GB104" s="207"/>
      <c r="GC104" s="123">
        <f>GC37</f>
        <v>366</v>
      </c>
      <c r="GD104" s="124">
        <f t="shared" ref="GD104:GF104" si="320">GD103+GD102</f>
        <v>146400</v>
      </c>
      <c r="GE104" s="124">
        <f t="shared" si="320"/>
        <v>18400</v>
      </c>
      <c r="GF104" s="124">
        <f t="shared" si="320"/>
        <v>164800</v>
      </c>
      <c r="GG104" s="207"/>
      <c r="GH104" s="207"/>
      <c r="GI104" s="207"/>
      <c r="GJ104" s="123">
        <f>GJ37</f>
        <v>246</v>
      </c>
      <c r="GK104" s="124">
        <f t="shared" ref="GK104:GM104" si="321">GK103+GK102</f>
        <v>147600</v>
      </c>
      <c r="GL104" s="124">
        <f t="shared" si="321"/>
        <v>18000</v>
      </c>
      <c r="GM104" s="124">
        <f t="shared" si="321"/>
        <v>165600</v>
      </c>
      <c r="GN104" s="207"/>
      <c r="GO104" s="207"/>
      <c r="GP104" s="207"/>
      <c r="GQ104" s="123">
        <f>GQ37</f>
        <v>960</v>
      </c>
      <c r="GR104" s="124">
        <f t="shared" ref="GR104:GT104" si="322">GR103+GR102</f>
        <v>96000</v>
      </c>
      <c r="GS104" s="124">
        <f t="shared" si="322"/>
        <v>0</v>
      </c>
      <c r="GT104" s="124">
        <f t="shared" si="322"/>
        <v>96000</v>
      </c>
      <c r="GU104" s="207"/>
      <c r="GV104" s="207"/>
      <c r="GW104" s="207"/>
      <c r="GX104" s="123">
        <f>GX37</f>
        <v>0</v>
      </c>
      <c r="GY104" s="124">
        <f t="shared" ref="GY104:HA104" si="323">GY103+GY102</f>
        <v>5000</v>
      </c>
      <c r="GZ104" s="124">
        <f t="shared" si="323"/>
        <v>0</v>
      </c>
      <c r="HA104" s="124">
        <f t="shared" si="323"/>
        <v>5000</v>
      </c>
      <c r="HB104" s="207"/>
      <c r="HC104" s="207"/>
      <c r="HD104" s="207"/>
      <c r="HE104" s="123">
        <f>HE37</f>
        <v>3403</v>
      </c>
      <c r="HF104" s="124">
        <f t="shared" ref="HF104:HH104" si="324">HF103+HF102</f>
        <v>26543400</v>
      </c>
      <c r="HG104" s="124">
        <f t="shared" si="324"/>
        <v>0</v>
      </c>
      <c r="HH104" s="124">
        <f t="shared" si="324"/>
        <v>26543400</v>
      </c>
      <c r="HI104" s="207"/>
      <c r="HJ104" s="207"/>
      <c r="HK104" s="207"/>
      <c r="HL104" s="123">
        <f>HL37</f>
        <v>0</v>
      </c>
      <c r="HM104" s="124">
        <f t="shared" ref="HM104:HO104" si="325">HM103+HM102</f>
        <v>0</v>
      </c>
      <c r="HN104" s="124">
        <f t="shared" si="325"/>
        <v>0</v>
      </c>
      <c r="HO104" s="124">
        <f t="shared" si="325"/>
        <v>0</v>
      </c>
      <c r="HP104" s="207"/>
      <c r="HQ104" s="207"/>
      <c r="HR104" s="207"/>
      <c r="HS104" s="123">
        <f>HS37</f>
        <v>0</v>
      </c>
      <c r="HT104" s="124">
        <f t="shared" ref="HT104:HV104" si="326">HT103+HT102</f>
        <v>0</v>
      </c>
      <c r="HU104" s="124">
        <f t="shared" si="326"/>
        <v>0</v>
      </c>
      <c r="HV104" s="124">
        <f t="shared" si="326"/>
        <v>0</v>
      </c>
      <c r="HW104" s="207"/>
      <c r="HX104" s="207"/>
      <c r="HY104" s="207"/>
      <c r="HZ104" s="123">
        <f>HZ37</f>
        <v>80</v>
      </c>
      <c r="IA104" s="124">
        <f t="shared" ref="IA104:IC104" si="327">IA103+IA102</f>
        <v>400000</v>
      </c>
      <c r="IB104" s="124">
        <f t="shared" si="327"/>
        <v>0</v>
      </c>
      <c r="IC104" s="124">
        <f t="shared" si="327"/>
        <v>400000</v>
      </c>
      <c r="ID104" s="207"/>
      <c r="IE104" s="207"/>
      <c r="IF104" s="207"/>
      <c r="IG104" s="123">
        <f>IG37</f>
        <v>172</v>
      </c>
      <c r="IH104" s="124">
        <f t="shared" ref="IH104:IJ104" si="328">IH103+IH102</f>
        <v>10320000</v>
      </c>
      <c r="II104" s="124">
        <f t="shared" si="328"/>
        <v>0</v>
      </c>
      <c r="IJ104" s="124">
        <f t="shared" si="328"/>
        <v>10320000</v>
      </c>
      <c r="IK104" s="207"/>
      <c r="IL104" s="207"/>
      <c r="IM104" s="207"/>
      <c r="IN104" s="123">
        <f>IN37</f>
        <v>3418</v>
      </c>
      <c r="IO104" s="124">
        <f t="shared" ref="IO104:IQ104" si="329">IO103+IO102</f>
        <v>3418000</v>
      </c>
      <c r="IP104" s="124">
        <f t="shared" si="329"/>
        <v>0</v>
      </c>
      <c r="IQ104" s="124">
        <f t="shared" si="329"/>
        <v>3418000</v>
      </c>
      <c r="IR104" s="207"/>
      <c r="IS104" s="207"/>
      <c r="IT104" s="207"/>
      <c r="IU104" s="123">
        <f>IU37</f>
        <v>20</v>
      </c>
      <c r="IV104" s="124">
        <f t="shared" ref="IV104:IX104" si="330">IV103+IV102</f>
        <v>70000</v>
      </c>
      <c r="IW104" s="124">
        <f t="shared" si="330"/>
        <v>0</v>
      </c>
      <c r="IX104" s="124">
        <f t="shared" si="330"/>
        <v>70000</v>
      </c>
      <c r="IY104" s="207"/>
      <c r="IZ104" s="207"/>
      <c r="JA104" s="207"/>
      <c r="JB104" s="123">
        <f>JB37</f>
        <v>4100</v>
      </c>
      <c r="JC104" s="124">
        <f t="shared" ref="JC104:JE104" si="331">JC103+JC102</f>
        <v>7380000</v>
      </c>
      <c r="JD104" s="124">
        <f t="shared" si="331"/>
        <v>0</v>
      </c>
      <c r="JE104" s="124">
        <f t="shared" si="331"/>
        <v>7380000</v>
      </c>
      <c r="JF104" s="207"/>
      <c r="JG104" s="207"/>
      <c r="JH104" s="207"/>
      <c r="JI104" s="123">
        <f>JI37</f>
        <v>0</v>
      </c>
      <c r="JJ104" s="124">
        <f t="shared" ref="JJ104:JL104" si="332">JJ103+JJ102</f>
        <v>0</v>
      </c>
      <c r="JK104" s="124">
        <f t="shared" si="332"/>
        <v>0</v>
      </c>
      <c r="JL104" s="124">
        <f t="shared" si="332"/>
        <v>0</v>
      </c>
      <c r="JM104" s="207"/>
      <c r="JN104" s="207"/>
      <c r="JO104" s="207"/>
      <c r="JP104" s="123">
        <f>JP37</f>
        <v>0</v>
      </c>
      <c r="JQ104" s="124">
        <f t="shared" ref="JQ104:JS104" si="333">JQ103+JQ102</f>
        <v>11631000</v>
      </c>
      <c r="JR104" s="124">
        <f t="shared" si="333"/>
        <v>0</v>
      </c>
      <c r="JS104" s="124">
        <f t="shared" si="333"/>
        <v>11631000</v>
      </c>
      <c r="JT104" s="207"/>
      <c r="JU104" s="207"/>
      <c r="JV104" s="207"/>
      <c r="JW104" s="123">
        <f>JW37</f>
        <v>0</v>
      </c>
      <c r="JX104" s="124">
        <f t="shared" ref="JX104:JZ104" si="334">JX103+JX102</f>
        <v>0</v>
      </c>
      <c r="JY104" s="124">
        <f t="shared" si="334"/>
        <v>0</v>
      </c>
      <c r="JZ104" s="124">
        <f t="shared" si="334"/>
        <v>0</v>
      </c>
      <c r="KA104" s="207"/>
      <c r="KB104" s="207"/>
      <c r="KC104" s="207"/>
      <c r="KD104" s="123">
        <f>KD37</f>
        <v>4473.1556320000009</v>
      </c>
      <c r="KE104" s="124">
        <f t="shared" ref="KE104:KG104" si="335">KE103+KE102</f>
        <v>26700000</v>
      </c>
      <c r="KF104" s="124">
        <f t="shared" si="335"/>
        <v>1200000</v>
      </c>
      <c r="KG104" s="124">
        <f t="shared" si="335"/>
        <v>27900000</v>
      </c>
      <c r="KH104" s="207"/>
      <c r="KI104" s="207"/>
      <c r="KJ104" s="207"/>
      <c r="KK104" s="123">
        <f>KK37</f>
        <v>0</v>
      </c>
      <c r="KL104" s="124">
        <f t="shared" ref="KL104:KN104" si="336">KL103+KL102</f>
        <v>0</v>
      </c>
      <c r="KM104" s="124">
        <f t="shared" si="336"/>
        <v>0</v>
      </c>
      <c r="KN104" s="124">
        <f t="shared" si="336"/>
        <v>0</v>
      </c>
      <c r="KO104" s="207"/>
      <c r="KP104" s="207"/>
      <c r="KQ104" s="207"/>
      <c r="KR104" s="123">
        <f>KR37</f>
        <v>0</v>
      </c>
      <c r="KS104" s="124">
        <f t="shared" ref="KS104:KU104" si="337">KS103+KS102</f>
        <v>0</v>
      </c>
      <c r="KT104" s="124">
        <f t="shared" si="337"/>
        <v>0</v>
      </c>
      <c r="KU104" s="124">
        <f t="shared" si="337"/>
        <v>0</v>
      </c>
      <c r="KV104" s="207"/>
      <c r="KW104" s="207"/>
      <c r="KX104" s="207"/>
      <c r="KY104" s="123">
        <f>KY37</f>
        <v>0</v>
      </c>
      <c r="KZ104" s="124">
        <f t="shared" ref="KZ104:LB104" si="338">KZ103+KZ102</f>
        <v>0</v>
      </c>
      <c r="LA104" s="124">
        <f t="shared" si="338"/>
        <v>0</v>
      </c>
      <c r="LB104" s="124">
        <f t="shared" si="338"/>
        <v>0</v>
      </c>
      <c r="LC104" s="207"/>
      <c r="LD104" s="207"/>
      <c r="LE104" s="207"/>
      <c r="LF104" s="123">
        <f>LF37</f>
        <v>0</v>
      </c>
      <c r="LG104" s="124">
        <f t="shared" ref="LG104:LI104" si="339">LG103+LG102</f>
        <v>80000</v>
      </c>
      <c r="LH104" s="124">
        <f t="shared" si="339"/>
        <v>0</v>
      </c>
      <c r="LI104" s="124">
        <f t="shared" si="339"/>
        <v>80000</v>
      </c>
      <c r="LJ104" s="207"/>
      <c r="LK104" s="207"/>
      <c r="LL104" s="207"/>
      <c r="LM104" s="123">
        <f>LM37</f>
        <v>0</v>
      </c>
      <c r="LN104" s="124">
        <f t="shared" ref="LN104:LP104" si="340">LN103+LN102</f>
        <v>0</v>
      </c>
      <c r="LO104" s="124">
        <f t="shared" si="340"/>
        <v>0</v>
      </c>
      <c r="LP104" s="124">
        <f t="shared" si="340"/>
        <v>0</v>
      </c>
      <c r="LQ104" s="207"/>
      <c r="LR104" s="207"/>
      <c r="LS104" s="207"/>
      <c r="LT104" s="123">
        <f>LT37</f>
        <v>180</v>
      </c>
      <c r="LU104" s="124">
        <f t="shared" ref="LU104:LW104" si="341">LU103+LU102</f>
        <v>4875272</v>
      </c>
      <c r="LV104" s="124">
        <f t="shared" si="341"/>
        <v>25000000</v>
      </c>
      <c r="LW104" s="124">
        <f t="shared" si="341"/>
        <v>29875272</v>
      </c>
      <c r="LX104" s="207"/>
      <c r="LY104" s="207"/>
      <c r="LZ104" s="207"/>
      <c r="MA104" s="123">
        <f>MA37</f>
        <v>1042</v>
      </c>
      <c r="MB104" s="124">
        <f t="shared" ref="MB104:MD104" si="342">MB103+MB102</f>
        <v>216000</v>
      </c>
      <c r="MC104" s="124">
        <f t="shared" si="342"/>
        <v>108000</v>
      </c>
      <c r="MD104" s="124">
        <f t="shared" si="342"/>
        <v>324000</v>
      </c>
      <c r="ME104" s="207"/>
      <c r="MF104" s="207"/>
      <c r="MG104" s="207"/>
      <c r="MH104" s="123">
        <f>MH37</f>
        <v>0</v>
      </c>
      <c r="MI104" s="124">
        <f t="shared" ref="MI104:MK104" si="343">MI103+MI102</f>
        <v>300000</v>
      </c>
      <c r="MJ104" s="124">
        <f t="shared" si="343"/>
        <v>0</v>
      </c>
      <c r="MK104" s="124">
        <f t="shared" si="343"/>
        <v>300000</v>
      </c>
      <c r="ML104" s="207"/>
      <c r="MM104" s="207"/>
      <c r="MN104" s="207"/>
      <c r="MO104" s="123">
        <f>MO37</f>
        <v>323</v>
      </c>
      <c r="MP104" s="124">
        <f t="shared" ref="MP104:MR104" si="344">MP103+MP102</f>
        <v>21964</v>
      </c>
      <c r="MQ104" s="124">
        <f t="shared" si="344"/>
        <v>0</v>
      </c>
      <c r="MR104" s="124">
        <f t="shared" si="344"/>
        <v>21964</v>
      </c>
      <c r="MS104" s="207"/>
      <c r="MT104" s="207"/>
      <c r="MU104" s="207"/>
      <c r="MV104" s="123">
        <f>MV37</f>
        <v>1</v>
      </c>
      <c r="MW104" s="124">
        <f t="shared" ref="MW104:MY104" si="345">MW103+MW102</f>
        <v>15000</v>
      </c>
      <c r="MX104" s="124">
        <f t="shared" si="345"/>
        <v>0</v>
      </c>
      <c r="MY104" s="124">
        <f t="shared" si="345"/>
        <v>15000</v>
      </c>
      <c r="MZ104" s="207"/>
      <c r="NA104" s="207"/>
      <c r="NB104" s="207"/>
      <c r="NC104" s="123">
        <f>NC37</f>
        <v>0</v>
      </c>
      <c r="ND104" s="124">
        <f t="shared" ref="ND104:NF104" si="346">ND103+ND102</f>
        <v>169866486.0993</v>
      </c>
      <c r="NE104" s="124">
        <f t="shared" si="346"/>
        <v>26775200</v>
      </c>
      <c r="NF104" s="124">
        <f t="shared" si="346"/>
        <v>196641686</v>
      </c>
      <c r="NG104" s="110"/>
    </row>
  </sheetData>
  <mergeCells count="365">
    <mergeCell ref="AQ1:AW1"/>
    <mergeCell ref="AX1:BD1"/>
    <mergeCell ref="BE1:BK1"/>
    <mergeCell ref="BL1:BR1"/>
    <mergeCell ref="BS1:BY1"/>
    <mergeCell ref="BZ1:CF1"/>
    <mergeCell ref="A1:G4"/>
    <mergeCell ref="H1:N1"/>
    <mergeCell ref="O1:U1"/>
    <mergeCell ref="V1:AB1"/>
    <mergeCell ref="AC1:AI1"/>
    <mergeCell ref="AJ1:AP1"/>
    <mergeCell ref="H2:N2"/>
    <mergeCell ref="O2:U2"/>
    <mergeCell ref="V2:AB2"/>
    <mergeCell ref="AC2:AI2"/>
    <mergeCell ref="AJ2:AP2"/>
    <mergeCell ref="AQ2:AW2"/>
    <mergeCell ref="AX2:BD2"/>
    <mergeCell ref="BS3:BY3"/>
    <mergeCell ref="BZ3:CF3"/>
    <mergeCell ref="BE2:BK2"/>
    <mergeCell ref="BL2:BR2"/>
    <mergeCell ref="BS2:BY2"/>
    <mergeCell ref="GH1:GN1"/>
    <mergeCell ref="GO1:GU1"/>
    <mergeCell ref="DW1:EC1"/>
    <mergeCell ref="ED1:EJ1"/>
    <mergeCell ref="EK2:EQ2"/>
    <mergeCell ref="ER2:EX2"/>
    <mergeCell ref="EY2:FE2"/>
    <mergeCell ref="FF2:FL2"/>
    <mergeCell ref="FM2:FS2"/>
    <mergeCell ref="EK1:EQ1"/>
    <mergeCell ref="ER1:EX1"/>
    <mergeCell ref="EY1:FE1"/>
    <mergeCell ref="FF1:FL1"/>
    <mergeCell ref="BZ2:CF2"/>
    <mergeCell ref="CG2:CM2"/>
    <mergeCell ref="CN2:CT2"/>
    <mergeCell ref="FM1:FS1"/>
    <mergeCell ref="FT1:FZ1"/>
    <mergeCell ref="GA1:GG1"/>
    <mergeCell ref="CU2:DA2"/>
    <mergeCell ref="CG1:CM1"/>
    <mergeCell ref="CN1:CT1"/>
    <mergeCell ref="CU1:DA1"/>
    <mergeCell ref="DB1:DH1"/>
    <mergeCell ref="DI1:DO1"/>
    <mergeCell ref="DP1:DV1"/>
    <mergeCell ref="MT1:MZ1"/>
    <mergeCell ref="MF1:ML1"/>
    <mergeCell ref="MM1:MS1"/>
    <mergeCell ref="HQ1:HW1"/>
    <mergeCell ref="HX1:ID1"/>
    <mergeCell ref="IE1:IK1"/>
    <mergeCell ref="NA1:NG4"/>
    <mergeCell ref="GV1:HB1"/>
    <mergeCell ref="HC1:HI1"/>
    <mergeCell ref="HJ1:HP1"/>
    <mergeCell ref="LR1:LX1"/>
    <mergeCell ref="LY1:ME1"/>
    <mergeCell ref="KB1:KH1"/>
    <mergeCell ref="KI1:KO1"/>
    <mergeCell ref="KP1:KV1"/>
    <mergeCell ref="KW1:LC1"/>
    <mergeCell ref="LD1:LJ1"/>
    <mergeCell ref="LK1:LQ1"/>
    <mergeCell ref="IL1:IR1"/>
    <mergeCell ref="IS1:IY1"/>
    <mergeCell ref="IZ1:JF1"/>
    <mergeCell ref="JG1:JM1"/>
    <mergeCell ref="JN1:JT1"/>
    <mergeCell ref="JU1:KA1"/>
    <mergeCell ref="LD2:LJ2"/>
    <mergeCell ref="DB2:DH2"/>
    <mergeCell ref="DI2:DO2"/>
    <mergeCell ref="DP2:DV2"/>
    <mergeCell ref="DW2:EC2"/>
    <mergeCell ref="ED2:EJ2"/>
    <mergeCell ref="HJ2:HP2"/>
    <mergeCell ref="HQ2:HW2"/>
    <mergeCell ref="HX2:ID2"/>
    <mergeCell ref="IE2:IK2"/>
    <mergeCell ref="MF2:ML2"/>
    <mergeCell ref="MM2:MS2"/>
    <mergeCell ref="MT2:MZ2"/>
    <mergeCell ref="KP2:KV2"/>
    <mergeCell ref="KW2:LC2"/>
    <mergeCell ref="EY3:FE3"/>
    <mergeCell ref="FF3:FL3"/>
    <mergeCell ref="LK2:LQ2"/>
    <mergeCell ref="LR2:LX2"/>
    <mergeCell ref="LY2:ME2"/>
    <mergeCell ref="IZ2:JF2"/>
    <mergeCell ref="JG2:JM2"/>
    <mergeCell ref="JN2:JT2"/>
    <mergeCell ref="JU2:KA2"/>
    <mergeCell ref="KB2:KH2"/>
    <mergeCell ref="KI2:KO2"/>
    <mergeCell ref="IL2:IR2"/>
    <mergeCell ref="IS2:IY2"/>
    <mergeCell ref="FT2:FZ2"/>
    <mergeCell ref="GA2:GG2"/>
    <mergeCell ref="GH2:GN2"/>
    <mergeCell ref="GO2:GU2"/>
    <mergeCell ref="GV2:HB2"/>
    <mergeCell ref="HC2:HI2"/>
    <mergeCell ref="H3:N3"/>
    <mergeCell ref="O3:U3"/>
    <mergeCell ref="V3:AB3"/>
    <mergeCell ref="AC3:AI3"/>
    <mergeCell ref="AJ3:AP3"/>
    <mergeCell ref="AQ3:AW3"/>
    <mergeCell ref="AX3:BD3"/>
    <mergeCell ref="BE3:BK3"/>
    <mergeCell ref="BL3:BR3"/>
    <mergeCell ref="DI3:DO3"/>
    <mergeCell ref="DP3:DV3"/>
    <mergeCell ref="DW3:EC3"/>
    <mergeCell ref="ED3:EJ3"/>
    <mergeCell ref="EK3:EQ3"/>
    <mergeCell ref="ER3:EX3"/>
    <mergeCell ref="CG3:CM3"/>
    <mergeCell ref="CN3:CT3"/>
    <mergeCell ref="CU3:DA3"/>
    <mergeCell ref="DB3:DH3"/>
    <mergeCell ref="GH3:GN3"/>
    <mergeCell ref="GO3:GU3"/>
    <mergeCell ref="GV3:HB3"/>
    <mergeCell ref="HC3:HI3"/>
    <mergeCell ref="HJ3:HP3"/>
    <mergeCell ref="HQ3:HW3"/>
    <mergeCell ref="FM3:FS3"/>
    <mergeCell ref="FT3:FZ3"/>
    <mergeCell ref="GA3:GG3"/>
    <mergeCell ref="MT3:MZ3"/>
    <mergeCell ref="H4:N4"/>
    <mergeCell ref="O4:U4"/>
    <mergeCell ref="V4:AB4"/>
    <mergeCell ref="AC4:AI4"/>
    <mergeCell ref="AJ4:AP4"/>
    <mergeCell ref="LD3:LJ3"/>
    <mergeCell ref="LK3:LQ3"/>
    <mergeCell ref="LR3:LX3"/>
    <mergeCell ref="LY3:ME3"/>
    <mergeCell ref="MF3:ML3"/>
    <mergeCell ref="MM3:MS3"/>
    <mergeCell ref="JN3:JT3"/>
    <mergeCell ref="JU3:KA3"/>
    <mergeCell ref="KB3:KH3"/>
    <mergeCell ref="KI3:KO3"/>
    <mergeCell ref="KP3:KV3"/>
    <mergeCell ref="KW3:LC3"/>
    <mergeCell ref="HX3:ID3"/>
    <mergeCell ref="IE3:IK3"/>
    <mergeCell ref="IL3:IR3"/>
    <mergeCell ref="IS3:IY3"/>
    <mergeCell ref="IZ3:JF3"/>
    <mergeCell ref="JG3:JM3"/>
    <mergeCell ref="CG4:CM4"/>
    <mergeCell ref="CN4:CT4"/>
    <mergeCell ref="CU4:DA4"/>
    <mergeCell ref="DB4:DH4"/>
    <mergeCell ref="DI4:DO4"/>
    <mergeCell ref="DP4:DV4"/>
    <mergeCell ref="AQ4:AW4"/>
    <mergeCell ref="AX4:BD4"/>
    <mergeCell ref="BE4:BK4"/>
    <mergeCell ref="BL4:BR4"/>
    <mergeCell ref="BS4:BY4"/>
    <mergeCell ref="BZ4:CF4"/>
    <mergeCell ref="FM4:FS4"/>
    <mergeCell ref="FT4:FZ4"/>
    <mergeCell ref="GA4:GG4"/>
    <mergeCell ref="GH4:GN4"/>
    <mergeCell ref="GO4:GU4"/>
    <mergeCell ref="DW4:EC4"/>
    <mergeCell ref="ED4:EJ4"/>
    <mergeCell ref="EK4:EQ4"/>
    <mergeCell ref="ER4:EX4"/>
    <mergeCell ref="EY4:FE4"/>
    <mergeCell ref="FF4:FL4"/>
    <mergeCell ref="IL4:IR4"/>
    <mergeCell ref="IS4:IY4"/>
    <mergeCell ref="IZ4:JF4"/>
    <mergeCell ref="JG4:JM4"/>
    <mergeCell ref="JN4:JT4"/>
    <mergeCell ref="JU4:KA4"/>
    <mergeCell ref="GV4:HB4"/>
    <mergeCell ref="HC4:HI4"/>
    <mergeCell ref="HJ4:HP4"/>
    <mergeCell ref="HQ4:HW4"/>
    <mergeCell ref="HX4:ID4"/>
    <mergeCell ref="IE4:IK4"/>
    <mergeCell ref="AX69:AY69"/>
    <mergeCell ref="BE69:BF69"/>
    <mergeCell ref="BL69:BM69"/>
    <mergeCell ref="BS69:BT69"/>
    <mergeCell ref="BZ69:CA69"/>
    <mergeCell ref="CG69:CH69"/>
    <mergeCell ref="MT4:MZ4"/>
    <mergeCell ref="A69:B69"/>
    <mergeCell ref="H69:I69"/>
    <mergeCell ref="O69:P69"/>
    <mergeCell ref="V69:W69"/>
    <mergeCell ref="AC69:AD69"/>
    <mergeCell ref="AJ69:AK69"/>
    <mergeCell ref="AQ69:AR69"/>
    <mergeCell ref="LR4:LX4"/>
    <mergeCell ref="LY4:ME4"/>
    <mergeCell ref="MF4:ML4"/>
    <mergeCell ref="MM4:MS4"/>
    <mergeCell ref="KB4:KH4"/>
    <mergeCell ref="KI4:KO4"/>
    <mergeCell ref="KP4:KV4"/>
    <mergeCell ref="KW4:LC4"/>
    <mergeCell ref="LD4:LJ4"/>
    <mergeCell ref="LK4:LQ4"/>
    <mergeCell ref="ED69:EE69"/>
    <mergeCell ref="EK69:EL69"/>
    <mergeCell ref="ER69:ES69"/>
    <mergeCell ref="EY69:EZ69"/>
    <mergeCell ref="FF69:FG69"/>
    <mergeCell ref="FM69:FN69"/>
    <mergeCell ref="CN69:CO69"/>
    <mergeCell ref="CU69:CV69"/>
    <mergeCell ref="DB69:DC69"/>
    <mergeCell ref="DI69:DJ69"/>
    <mergeCell ref="DP69:DQ69"/>
    <mergeCell ref="DW69:DX69"/>
    <mergeCell ref="KB69:KC69"/>
    <mergeCell ref="HC69:HD69"/>
    <mergeCell ref="HJ69:HK69"/>
    <mergeCell ref="HQ69:HR69"/>
    <mergeCell ref="HX69:HY69"/>
    <mergeCell ref="IE69:IF69"/>
    <mergeCell ref="IL69:IM69"/>
    <mergeCell ref="FT69:FU69"/>
    <mergeCell ref="GA69:GB69"/>
    <mergeCell ref="GH69:GI69"/>
    <mergeCell ref="GO69:GP69"/>
    <mergeCell ref="GV69:GW69"/>
    <mergeCell ref="NA69:NB69"/>
    <mergeCell ref="A70:B70"/>
    <mergeCell ref="H70:I70"/>
    <mergeCell ref="O70:P70"/>
    <mergeCell ref="V70:W70"/>
    <mergeCell ref="AC70:AD70"/>
    <mergeCell ref="AJ70:AK70"/>
    <mergeCell ref="AQ70:AR70"/>
    <mergeCell ref="AX70:AY70"/>
    <mergeCell ref="LY69:LZ69"/>
    <mergeCell ref="MF69:MG69"/>
    <mergeCell ref="MM69:MN69"/>
    <mergeCell ref="MT69:MU69"/>
    <mergeCell ref="KI69:KJ69"/>
    <mergeCell ref="KP69:KQ69"/>
    <mergeCell ref="KW69:KX69"/>
    <mergeCell ref="LD69:LE69"/>
    <mergeCell ref="LK69:LL69"/>
    <mergeCell ref="LR69:LS69"/>
    <mergeCell ref="IS69:IT69"/>
    <mergeCell ref="IZ69:JA69"/>
    <mergeCell ref="JG69:JH69"/>
    <mergeCell ref="JN69:JO69"/>
    <mergeCell ref="JU69:JV69"/>
    <mergeCell ref="CU70:CV70"/>
    <mergeCell ref="DB70:DC70"/>
    <mergeCell ref="DI70:DJ70"/>
    <mergeCell ref="DP70:DQ70"/>
    <mergeCell ref="DW70:DX70"/>
    <mergeCell ref="ED70:EE70"/>
    <mergeCell ref="BE70:BF70"/>
    <mergeCell ref="BL70:BM70"/>
    <mergeCell ref="BS70:BT70"/>
    <mergeCell ref="BZ70:CA70"/>
    <mergeCell ref="CG70:CH70"/>
    <mergeCell ref="CN70:CO70"/>
    <mergeCell ref="FT70:FU70"/>
    <mergeCell ref="GA70:GB70"/>
    <mergeCell ref="GH70:GI70"/>
    <mergeCell ref="GO70:GP70"/>
    <mergeCell ref="GV70:GW70"/>
    <mergeCell ref="HC70:HD70"/>
    <mergeCell ref="EK70:EL70"/>
    <mergeCell ref="ER70:ES70"/>
    <mergeCell ref="EY70:EZ70"/>
    <mergeCell ref="FF70:FG70"/>
    <mergeCell ref="FM70:FN70"/>
    <mergeCell ref="IZ70:JA70"/>
    <mergeCell ref="JG70:JH70"/>
    <mergeCell ref="JN70:JO70"/>
    <mergeCell ref="JU70:JV70"/>
    <mergeCell ref="KB70:KC70"/>
    <mergeCell ref="KI70:KJ70"/>
    <mergeCell ref="HJ70:HK70"/>
    <mergeCell ref="HQ70:HR70"/>
    <mergeCell ref="HX70:HY70"/>
    <mergeCell ref="IE70:IF70"/>
    <mergeCell ref="IL70:IM70"/>
    <mergeCell ref="IS70:IT70"/>
    <mergeCell ref="MF70:MG70"/>
    <mergeCell ref="MM70:MN70"/>
    <mergeCell ref="MT70:MU70"/>
    <mergeCell ref="NA70:NB70"/>
    <mergeCell ref="KP70:KQ70"/>
    <mergeCell ref="KW70:KX70"/>
    <mergeCell ref="LD70:LE70"/>
    <mergeCell ref="LK70:LL70"/>
    <mergeCell ref="LR70:LS70"/>
    <mergeCell ref="LY70:LZ70"/>
    <mergeCell ref="A71:B71"/>
    <mergeCell ref="H71:I71"/>
    <mergeCell ref="O71:P71"/>
    <mergeCell ref="V71:W71"/>
    <mergeCell ref="AC71:AD71"/>
    <mergeCell ref="AJ71:AK71"/>
    <mergeCell ref="AQ71:AR71"/>
    <mergeCell ref="AX71:AY71"/>
    <mergeCell ref="BE71:BF71"/>
    <mergeCell ref="DB71:DC71"/>
    <mergeCell ref="DI71:DJ71"/>
    <mergeCell ref="DP71:DQ71"/>
    <mergeCell ref="DW71:DX71"/>
    <mergeCell ref="ED71:EE71"/>
    <mergeCell ref="EK71:EL71"/>
    <mergeCell ref="BL71:BM71"/>
    <mergeCell ref="BS71:BT71"/>
    <mergeCell ref="BZ71:CA71"/>
    <mergeCell ref="CG71:CH71"/>
    <mergeCell ref="CN71:CO71"/>
    <mergeCell ref="CU71:CV71"/>
    <mergeCell ref="GA71:GB71"/>
    <mergeCell ref="GH71:GI71"/>
    <mergeCell ref="GO71:GP71"/>
    <mergeCell ref="GV71:GW71"/>
    <mergeCell ref="HC71:HD71"/>
    <mergeCell ref="HJ71:HK71"/>
    <mergeCell ref="ER71:ES71"/>
    <mergeCell ref="EY71:EZ71"/>
    <mergeCell ref="FF71:FG71"/>
    <mergeCell ref="FM71:FN71"/>
    <mergeCell ref="FT71:FU71"/>
    <mergeCell ref="JG71:JH71"/>
    <mergeCell ref="JN71:JO71"/>
    <mergeCell ref="JU71:JV71"/>
    <mergeCell ref="KB71:KC71"/>
    <mergeCell ref="KI71:KJ71"/>
    <mergeCell ref="KP71:KQ71"/>
    <mergeCell ref="HQ71:HR71"/>
    <mergeCell ref="HX71:HY71"/>
    <mergeCell ref="IE71:IF71"/>
    <mergeCell ref="IL71:IM71"/>
    <mergeCell ref="IS71:IT71"/>
    <mergeCell ref="IZ71:JA71"/>
    <mergeCell ref="MM71:MN71"/>
    <mergeCell ref="MT71:MU71"/>
    <mergeCell ref="NA71:NB71"/>
    <mergeCell ref="KW71:KX71"/>
    <mergeCell ref="LD71:LE71"/>
    <mergeCell ref="LK71:LL71"/>
    <mergeCell ref="LR71:LS71"/>
    <mergeCell ref="LY71:LZ71"/>
    <mergeCell ref="MF71:MG71"/>
  </mergeCells>
  <printOptions gridLines="1"/>
  <pageMargins left="0.8" right="0.2" top="0.56000000000000005" bottom="0" header="0.64" footer="0"/>
  <pageSetup paperSize="9" scale="83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BK104"/>
  <sheetViews>
    <sheetView tabSelected="1" workbookViewId="0">
      <pane xSplit="9" ySplit="71" topLeftCell="AB72" activePane="bottomRight" state="frozen"/>
      <selection pane="topRight" activeCell="J1" sqref="J1"/>
      <selection pane="bottomLeft" activeCell="A72" sqref="A72"/>
      <selection pane="bottomRight" activeCell="AH37" sqref="AH37"/>
    </sheetView>
  </sheetViews>
  <sheetFormatPr defaultRowHeight="15"/>
  <cols>
    <col min="1" max="1" width="9.140625" style="35"/>
    <col min="2" max="2" width="23.42578125" customWidth="1"/>
    <col min="3" max="3" width="13.42578125" hidden="1" customWidth="1"/>
    <col min="4" max="6" width="13.42578125" style="19" hidden="1" customWidth="1"/>
    <col min="7" max="7" width="13.42578125" hidden="1" customWidth="1"/>
    <col min="8" max="8" width="0" hidden="1" customWidth="1"/>
    <col min="9" max="9" width="3" hidden="1" customWidth="1"/>
    <col min="10" max="14" width="15.7109375" customWidth="1"/>
    <col min="15" max="16" width="15.7109375" hidden="1" customWidth="1"/>
    <col min="17" max="21" width="15.7109375" customWidth="1"/>
    <col min="22" max="23" width="15.7109375" hidden="1" customWidth="1"/>
    <col min="24" max="28" width="15.7109375" customWidth="1"/>
    <col min="29" max="30" width="15.7109375" hidden="1" customWidth="1"/>
    <col min="31" max="31" width="15.7109375" customWidth="1"/>
    <col min="32" max="32" width="15.7109375" style="263" customWidth="1"/>
    <col min="33" max="35" width="15.7109375" customWidth="1"/>
    <col min="36" max="37" width="15.7109375" hidden="1" customWidth="1"/>
    <col min="38" max="42" width="15.7109375" customWidth="1"/>
    <col min="43" max="44" width="15.7109375" hidden="1" customWidth="1"/>
    <col min="45" max="49" width="15.7109375" customWidth="1"/>
    <col min="50" max="51" width="15.7109375" hidden="1" customWidth="1"/>
    <col min="52" max="56" width="15.7109375" customWidth="1"/>
    <col min="57" max="58" width="15.7109375" hidden="1" customWidth="1"/>
    <col min="59" max="61" width="15.7109375" customWidth="1"/>
    <col min="62" max="62" width="15.7109375" style="34" customWidth="1"/>
    <col min="63" max="63" width="9.5703125" customWidth="1"/>
  </cols>
  <sheetData>
    <row r="1" spans="1:63" ht="16.5">
      <c r="A1" s="306" t="s">
        <v>420</v>
      </c>
      <c r="B1" s="307"/>
      <c r="C1" s="307"/>
      <c r="D1" s="307"/>
      <c r="E1" s="307"/>
      <c r="F1" s="307"/>
      <c r="G1" s="308"/>
      <c r="H1" s="282" t="s">
        <v>73</v>
      </c>
      <c r="I1" s="282"/>
      <c r="J1" s="282"/>
      <c r="K1" s="282"/>
      <c r="L1" s="282"/>
      <c r="M1" s="282"/>
      <c r="N1" s="282"/>
      <c r="O1" s="282" t="s">
        <v>73</v>
      </c>
      <c r="P1" s="282"/>
      <c r="Q1" s="282"/>
      <c r="R1" s="282"/>
      <c r="S1" s="282"/>
      <c r="T1" s="282"/>
      <c r="U1" s="282"/>
      <c r="V1" s="282" t="s">
        <v>73</v>
      </c>
      <c r="W1" s="282"/>
      <c r="X1" s="282"/>
      <c r="Y1" s="282"/>
      <c r="Z1" s="282"/>
      <c r="AA1" s="282"/>
      <c r="AB1" s="282"/>
      <c r="AC1" s="282" t="s">
        <v>73</v>
      </c>
      <c r="AD1" s="282"/>
      <c r="AE1" s="282"/>
      <c r="AF1" s="282"/>
      <c r="AG1" s="282"/>
      <c r="AH1" s="282"/>
      <c r="AI1" s="282"/>
      <c r="AJ1" s="282" t="s">
        <v>73</v>
      </c>
      <c r="AK1" s="282"/>
      <c r="AL1" s="282"/>
      <c r="AM1" s="282"/>
      <c r="AN1" s="282"/>
      <c r="AO1" s="282"/>
      <c r="AP1" s="282"/>
      <c r="AQ1" s="282" t="s">
        <v>73</v>
      </c>
      <c r="AR1" s="282"/>
      <c r="AS1" s="282"/>
      <c r="AT1" s="282"/>
      <c r="AU1" s="282"/>
      <c r="AV1" s="282"/>
      <c r="AW1" s="282"/>
      <c r="AX1" s="282" t="s">
        <v>73</v>
      </c>
      <c r="AY1" s="282"/>
      <c r="AZ1" s="282"/>
      <c r="BA1" s="282"/>
      <c r="BB1" s="282"/>
      <c r="BC1" s="282"/>
      <c r="BD1" s="282"/>
      <c r="BE1" s="296" t="s">
        <v>420</v>
      </c>
      <c r="BF1" s="297"/>
      <c r="BG1" s="297"/>
      <c r="BH1" s="297"/>
      <c r="BI1" s="297"/>
      <c r="BJ1" s="297"/>
      <c r="BK1" s="298"/>
    </row>
    <row r="2" spans="1:63" s="29" customFormat="1" ht="13.5">
      <c r="A2" s="309"/>
      <c r="B2" s="310"/>
      <c r="C2" s="310"/>
      <c r="D2" s="310"/>
      <c r="E2" s="310"/>
      <c r="F2" s="310"/>
      <c r="G2" s="311"/>
      <c r="H2" s="286" t="s">
        <v>421</v>
      </c>
      <c r="I2" s="286"/>
      <c r="J2" s="286"/>
      <c r="K2" s="286"/>
      <c r="L2" s="286"/>
      <c r="M2" s="286"/>
      <c r="N2" s="286"/>
      <c r="O2" s="286" t="s">
        <v>424</v>
      </c>
      <c r="P2" s="286"/>
      <c r="Q2" s="286"/>
      <c r="R2" s="286"/>
      <c r="S2" s="286"/>
      <c r="T2" s="286"/>
      <c r="U2" s="286"/>
      <c r="V2" s="286" t="s">
        <v>427</v>
      </c>
      <c r="W2" s="286"/>
      <c r="X2" s="286"/>
      <c r="Y2" s="286"/>
      <c r="Z2" s="286"/>
      <c r="AA2" s="286"/>
      <c r="AB2" s="286"/>
      <c r="AC2" s="286" t="s">
        <v>430</v>
      </c>
      <c r="AD2" s="286"/>
      <c r="AE2" s="286"/>
      <c r="AF2" s="286"/>
      <c r="AG2" s="286"/>
      <c r="AH2" s="286"/>
      <c r="AI2" s="286"/>
      <c r="AJ2" s="286" t="s">
        <v>433</v>
      </c>
      <c r="AK2" s="286"/>
      <c r="AL2" s="286"/>
      <c r="AM2" s="286"/>
      <c r="AN2" s="286"/>
      <c r="AO2" s="286"/>
      <c r="AP2" s="286"/>
      <c r="AQ2" s="286" t="s">
        <v>436</v>
      </c>
      <c r="AR2" s="286"/>
      <c r="AS2" s="286"/>
      <c r="AT2" s="286"/>
      <c r="AU2" s="286"/>
      <c r="AV2" s="286"/>
      <c r="AW2" s="286"/>
      <c r="AX2" s="286" t="s">
        <v>439</v>
      </c>
      <c r="AY2" s="286"/>
      <c r="AZ2" s="286"/>
      <c r="BA2" s="286"/>
      <c r="BB2" s="286"/>
      <c r="BC2" s="286"/>
      <c r="BD2" s="286"/>
      <c r="BE2" s="299"/>
      <c r="BF2" s="300"/>
      <c r="BG2" s="300"/>
      <c r="BH2" s="300"/>
      <c r="BI2" s="300"/>
      <c r="BJ2" s="300"/>
      <c r="BK2" s="301"/>
    </row>
    <row r="3" spans="1:63" ht="15" customHeight="1">
      <c r="A3" s="309"/>
      <c r="B3" s="310"/>
      <c r="C3" s="310"/>
      <c r="D3" s="310"/>
      <c r="E3" s="310"/>
      <c r="F3" s="310"/>
      <c r="G3" s="311"/>
      <c r="H3" s="283" t="s">
        <v>422</v>
      </c>
      <c r="I3" s="283"/>
      <c r="J3" s="283"/>
      <c r="K3" s="283"/>
      <c r="L3" s="283"/>
      <c r="M3" s="283"/>
      <c r="N3" s="283"/>
      <c r="O3" s="283" t="s">
        <v>425</v>
      </c>
      <c r="P3" s="283"/>
      <c r="Q3" s="283"/>
      <c r="R3" s="283"/>
      <c r="S3" s="283"/>
      <c r="T3" s="283"/>
      <c r="U3" s="283"/>
      <c r="V3" s="283" t="s">
        <v>428</v>
      </c>
      <c r="W3" s="283"/>
      <c r="X3" s="283"/>
      <c r="Y3" s="283"/>
      <c r="Z3" s="283"/>
      <c r="AA3" s="283"/>
      <c r="AB3" s="283"/>
      <c r="AC3" s="283" t="s">
        <v>431</v>
      </c>
      <c r="AD3" s="283"/>
      <c r="AE3" s="283"/>
      <c r="AF3" s="283"/>
      <c r="AG3" s="283"/>
      <c r="AH3" s="283"/>
      <c r="AI3" s="283"/>
      <c r="AJ3" s="283" t="s">
        <v>434</v>
      </c>
      <c r="AK3" s="283"/>
      <c r="AL3" s="283"/>
      <c r="AM3" s="283"/>
      <c r="AN3" s="283"/>
      <c r="AO3" s="283"/>
      <c r="AP3" s="283"/>
      <c r="AQ3" s="283" t="s">
        <v>437</v>
      </c>
      <c r="AR3" s="283"/>
      <c r="AS3" s="283"/>
      <c r="AT3" s="283"/>
      <c r="AU3" s="283"/>
      <c r="AV3" s="283"/>
      <c r="AW3" s="283"/>
      <c r="AX3" s="283" t="s">
        <v>440</v>
      </c>
      <c r="AY3" s="283"/>
      <c r="AZ3" s="283"/>
      <c r="BA3" s="283"/>
      <c r="BB3" s="283"/>
      <c r="BC3" s="283"/>
      <c r="BD3" s="283"/>
      <c r="BE3" s="299"/>
      <c r="BF3" s="300"/>
      <c r="BG3" s="300"/>
      <c r="BH3" s="300"/>
      <c r="BI3" s="300"/>
      <c r="BJ3" s="300"/>
      <c r="BK3" s="301"/>
    </row>
    <row r="4" spans="1:63" ht="15" customHeight="1">
      <c r="A4" s="312"/>
      <c r="B4" s="313"/>
      <c r="C4" s="313"/>
      <c r="D4" s="313"/>
      <c r="E4" s="313"/>
      <c r="F4" s="313"/>
      <c r="G4" s="314"/>
      <c r="H4" s="283" t="s">
        <v>423</v>
      </c>
      <c r="I4" s="283"/>
      <c r="J4" s="283"/>
      <c r="K4" s="283"/>
      <c r="L4" s="283"/>
      <c r="M4" s="283"/>
      <c r="N4" s="283"/>
      <c r="O4" s="283" t="s">
        <v>426</v>
      </c>
      <c r="P4" s="283"/>
      <c r="Q4" s="283"/>
      <c r="R4" s="283"/>
      <c r="S4" s="283"/>
      <c r="T4" s="283"/>
      <c r="U4" s="283"/>
      <c r="V4" s="283" t="s">
        <v>429</v>
      </c>
      <c r="W4" s="283"/>
      <c r="X4" s="283"/>
      <c r="Y4" s="283"/>
      <c r="Z4" s="283"/>
      <c r="AA4" s="283"/>
      <c r="AB4" s="283"/>
      <c r="AC4" s="283" t="s">
        <v>432</v>
      </c>
      <c r="AD4" s="283"/>
      <c r="AE4" s="283"/>
      <c r="AF4" s="283"/>
      <c r="AG4" s="283"/>
      <c r="AH4" s="283"/>
      <c r="AI4" s="283"/>
      <c r="AJ4" s="283" t="s">
        <v>435</v>
      </c>
      <c r="AK4" s="283"/>
      <c r="AL4" s="283"/>
      <c r="AM4" s="283"/>
      <c r="AN4" s="283"/>
      <c r="AO4" s="283"/>
      <c r="AP4" s="283"/>
      <c r="AQ4" s="283" t="s">
        <v>438</v>
      </c>
      <c r="AR4" s="283"/>
      <c r="AS4" s="283"/>
      <c r="AT4" s="283"/>
      <c r="AU4" s="283"/>
      <c r="AV4" s="283"/>
      <c r="AW4" s="283"/>
      <c r="AX4" s="283" t="s">
        <v>441</v>
      </c>
      <c r="AY4" s="283"/>
      <c r="AZ4" s="283"/>
      <c r="BA4" s="283"/>
      <c r="BB4" s="283"/>
      <c r="BC4" s="283"/>
      <c r="BD4" s="283"/>
      <c r="BE4" s="302"/>
      <c r="BF4" s="303"/>
      <c r="BG4" s="303"/>
      <c r="BH4" s="303"/>
      <c r="BI4" s="303"/>
      <c r="BJ4" s="303"/>
      <c r="BK4" s="304"/>
    </row>
    <row r="5" spans="1:63" s="32" customFormat="1" ht="63.75">
      <c r="A5" s="41" t="s">
        <v>0</v>
      </c>
      <c r="B5" s="182" t="s">
        <v>1928</v>
      </c>
      <c r="C5" s="27" t="s">
        <v>72</v>
      </c>
      <c r="D5" s="27" t="s">
        <v>69</v>
      </c>
      <c r="E5" s="27" t="s">
        <v>70</v>
      </c>
      <c r="F5" s="27" t="s">
        <v>71</v>
      </c>
      <c r="G5" s="27" t="s">
        <v>74</v>
      </c>
      <c r="H5" s="26" t="s">
        <v>0</v>
      </c>
      <c r="I5" s="26" t="s">
        <v>1</v>
      </c>
      <c r="J5" s="31" t="s">
        <v>1694</v>
      </c>
      <c r="K5" s="27" t="s">
        <v>69</v>
      </c>
      <c r="L5" s="27" t="s">
        <v>70</v>
      </c>
      <c r="M5" s="27" t="s">
        <v>71</v>
      </c>
      <c r="N5" s="27" t="s">
        <v>74</v>
      </c>
      <c r="O5" s="26" t="s">
        <v>0</v>
      </c>
      <c r="P5" s="26" t="s">
        <v>1</v>
      </c>
      <c r="Q5" s="31" t="s">
        <v>1696</v>
      </c>
      <c r="R5" s="27" t="s">
        <v>69</v>
      </c>
      <c r="S5" s="27" t="s">
        <v>70</v>
      </c>
      <c r="T5" s="27" t="s">
        <v>71</v>
      </c>
      <c r="U5" s="27" t="s">
        <v>74</v>
      </c>
      <c r="V5" s="26" t="s">
        <v>0</v>
      </c>
      <c r="W5" s="26" t="s">
        <v>1</v>
      </c>
      <c r="X5" s="31" t="s">
        <v>1697</v>
      </c>
      <c r="Y5" s="27" t="s">
        <v>69</v>
      </c>
      <c r="Z5" s="27" t="s">
        <v>70</v>
      </c>
      <c r="AA5" s="27" t="s">
        <v>71</v>
      </c>
      <c r="AB5" s="27" t="s">
        <v>74</v>
      </c>
      <c r="AC5" s="26" t="s">
        <v>0</v>
      </c>
      <c r="AD5" s="26" t="s">
        <v>1</v>
      </c>
      <c r="AE5" s="31" t="s">
        <v>1698</v>
      </c>
      <c r="AF5" s="27" t="s">
        <v>69</v>
      </c>
      <c r="AG5" s="27" t="s">
        <v>70</v>
      </c>
      <c r="AH5" s="27" t="s">
        <v>71</v>
      </c>
      <c r="AI5" s="27" t="s">
        <v>74</v>
      </c>
      <c r="AJ5" s="26" t="s">
        <v>0</v>
      </c>
      <c r="AK5" s="26" t="s">
        <v>1</v>
      </c>
      <c r="AL5" s="27" t="s">
        <v>1699</v>
      </c>
      <c r="AM5" s="27" t="s">
        <v>69</v>
      </c>
      <c r="AN5" s="27" t="s">
        <v>70</v>
      </c>
      <c r="AO5" s="27" t="s">
        <v>71</v>
      </c>
      <c r="AP5" s="27" t="s">
        <v>74</v>
      </c>
      <c r="AQ5" s="26" t="s">
        <v>0</v>
      </c>
      <c r="AR5" s="26" t="s">
        <v>1</v>
      </c>
      <c r="AS5" s="27" t="s">
        <v>72</v>
      </c>
      <c r="AT5" s="27" t="s">
        <v>69</v>
      </c>
      <c r="AU5" s="27" t="s">
        <v>70</v>
      </c>
      <c r="AV5" s="27" t="s">
        <v>71</v>
      </c>
      <c r="AW5" s="27" t="s">
        <v>74</v>
      </c>
      <c r="AX5" s="26" t="s">
        <v>0</v>
      </c>
      <c r="AY5" s="26" t="s">
        <v>1</v>
      </c>
      <c r="AZ5" s="27" t="s">
        <v>1700</v>
      </c>
      <c r="BA5" s="27" t="s">
        <v>69</v>
      </c>
      <c r="BB5" s="27" t="s">
        <v>70</v>
      </c>
      <c r="BC5" s="27" t="s">
        <v>71</v>
      </c>
      <c r="BD5" s="27" t="s">
        <v>74</v>
      </c>
      <c r="BE5" s="26" t="s">
        <v>0</v>
      </c>
      <c r="BF5" s="26" t="s">
        <v>1</v>
      </c>
      <c r="BG5" s="27" t="s">
        <v>72</v>
      </c>
      <c r="BH5" s="27" t="s">
        <v>69</v>
      </c>
      <c r="BI5" s="27" t="s">
        <v>70</v>
      </c>
      <c r="BJ5" s="42" t="s">
        <v>71</v>
      </c>
      <c r="BK5" s="27" t="s">
        <v>74</v>
      </c>
    </row>
    <row r="6" spans="1:63" ht="16.5" hidden="1">
      <c r="A6" s="10" t="s">
        <v>2</v>
      </c>
      <c r="B6" s="10" t="s">
        <v>3</v>
      </c>
      <c r="C6" s="11" t="s">
        <v>75</v>
      </c>
      <c r="D6" s="17" t="s">
        <v>76</v>
      </c>
      <c r="E6" s="17" t="s">
        <v>77</v>
      </c>
      <c r="F6" s="17" t="s">
        <v>78</v>
      </c>
      <c r="G6" s="12"/>
      <c r="H6" s="10" t="s">
        <v>2</v>
      </c>
      <c r="I6" s="10" t="s">
        <v>3</v>
      </c>
      <c r="J6" s="11" t="s">
        <v>75</v>
      </c>
      <c r="K6" s="11" t="s">
        <v>76</v>
      </c>
      <c r="L6" s="11" t="s">
        <v>77</v>
      </c>
      <c r="M6" s="11" t="s">
        <v>78</v>
      </c>
      <c r="N6" s="12"/>
      <c r="O6" s="10" t="s">
        <v>2</v>
      </c>
      <c r="P6" s="10" t="s">
        <v>3</v>
      </c>
      <c r="Q6" s="11" t="s">
        <v>75</v>
      </c>
      <c r="R6" s="11" t="s">
        <v>76</v>
      </c>
      <c r="S6" s="11" t="s">
        <v>77</v>
      </c>
      <c r="T6" s="11" t="s">
        <v>78</v>
      </c>
      <c r="U6" s="12"/>
      <c r="V6" s="10" t="s">
        <v>2</v>
      </c>
      <c r="W6" s="10" t="s">
        <v>3</v>
      </c>
      <c r="X6" s="11" t="s">
        <v>75</v>
      </c>
      <c r="Y6" s="11" t="s">
        <v>76</v>
      </c>
      <c r="Z6" s="11" t="s">
        <v>77</v>
      </c>
      <c r="AA6" s="11" t="s">
        <v>78</v>
      </c>
      <c r="AB6" s="12"/>
      <c r="AC6" s="10" t="s">
        <v>2</v>
      </c>
      <c r="AD6" s="10" t="s">
        <v>3</v>
      </c>
      <c r="AE6" s="11" t="s">
        <v>75</v>
      </c>
      <c r="AF6" s="258" t="s">
        <v>76</v>
      </c>
      <c r="AG6" s="11" t="s">
        <v>77</v>
      </c>
      <c r="AH6" s="11" t="s">
        <v>78</v>
      </c>
      <c r="AI6" s="12"/>
      <c r="AJ6" s="10" t="s">
        <v>2</v>
      </c>
      <c r="AK6" s="10" t="s">
        <v>3</v>
      </c>
      <c r="AL6" s="11" t="s">
        <v>75</v>
      </c>
      <c r="AM6" s="11" t="s">
        <v>76</v>
      </c>
      <c r="AN6" s="11" t="s">
        <v>77</v>
      </c>
      <c r="AO6" s="11" t="s">
        <v>78</v>
      </c>
      <c r="AP6" s="12"/>
      <c r="AQ6" s="10" t="s">
        <v>2</v>
      </c>
      <c r="AR6" s="10" t="s">
        <v>3</v>
      </c>
      <c r="AS6" s="11" t="s">
        <v>75</v>
      </c>
      <c r="AT6" s="11" t="s">
        <v>76</v>
      </c>
      <c r="AU6" s="11" t="s">
        <v>77</v>
      </c>
      <c r="AV6" s="11" t="s">
        <v>78</v>
      </c>
      <c r="AW6" s="12"/>
      <c r="AX6" s="10" t="s">
        <v>2</v>
      </c>
      <c r="AY6" s="10" t="s">
        <v>3</v>
      </c>
      <c r="AZ6" s="11" t="s">
        <v>75</v>
      </c>
      <c r="BA6" s="11" t="s">
        <v>76</v>
      </c>
      <c r="BB6" s="11" t="s">
        <v>77</v>
      </c>
      <c r="BC6" s="11" t="s">
        <v>78</v>
      </c>
      <c r="BD6" s="12"/>
      <c r="BE6" s="10" t="s">
        <v>2</v>
      </c>
      <c r="BF6" s="10" t="s">
        <v>3</v>
      </c>
      <c r="BG6" s="11" t="s">
        <v>75</v>
      </c>
      <c r="BH6" s="11" t="s">
        <v>76</v>
      </c>
      <c r="BI6" s="11" t="s">
        <v>77</v>
      </c>
      <c r="BJ6" s="33" t="s">
        <v>78</v>
      </c>
      <c r="BK6" s="12"/>
    </row>
    <row r="7" spans="1:63" ht="16.5" hidden="1">
      <c r="A7" s="1">
        <v>1</v>
      </c>
      <c r="B7" s="2" t="s">
        <v>4</v>
      </c>
      <c r="C7" s="5">
        <v>0</v>
      </c>
      <c r="D7" s="18">
        <v>0</v>
      </c>
      <c r="E7" s="18">
        <v>0</v>
      </c>
      <c r="F7" s="18">
        <f>D7+E7</f>
        <v>0</v>
      </c>
      <c r="G7" s="9"/>
      <c r="H7" s="1">
        <v>1</v>
      </c>
      <c r="I7" s="2" t="s">
        <v>4</v>
      </c>
      <c r="J7" s="5">
        <v>1</v>
      </c>
      <c r="K7" s="5">
        <v>953610.74565779336</v>
      </c>
      <c r="L7" s="5">
        <v>0</v>
      </c>
      <c r="M7" s="5">
        <f>K7+L7</f>
        <v>953610.74565779336</v>
      </c>
      <c r="N7" s="9"/>
      <c r="O7" s="1">
        <v>1</v>
      </c>
      <c r="P7" s="2" t="s">
        <v>4</v>
      </c>
      <c r="Q7" s="5">
        <v>3</v>
      </c>
      <c r="R7" s="5">
        <v>1233825.51551752</v>
      </c>
      <c r="S7" s="5">
        <v>0</v>
      </c>
      <c r="T7" s="5">
        <f>R7+S7</f>
        <v>1233825.51551752</v>
      </c>
      <c r="U7" s="9"/>
      <c r="V7" s="1">
        <v>1</v>
      </c>
      <c r="W7" s="2" t="s">
        <v>4</v>
      </c>
      <c r="X7" s="5">
        <v>2</v>
      </c>
      <c r="Y7" s="5">
        <v>1000000</v>
      </c>
      <c r="Z7" s="5">
        <v>0</v>
      </c>
      <c r="AA7" s="5">
        <f>Y7+Z7</f>
        <v>1000000</v>
      </c>
      <c r="AB7" s="9"/>
      <c r="AC7" s="1">
        <v>1</v>
      </c>
      <c r="AD7" s="2" t="s">
        <v>4</v>
      </c>
      <c r="AE7" s="5">
        <v>5</v>
      </c>
      <c r="AF7" s="5">
        <v>656245.21072797</v>
      </c>
      <c r="AG7" s="5">
        <v>0</v>
      </c>
      <c r="AH7" s="5">
        <f>AF7+AG7</f>
        <v>656245.21072797</v>
      </c>
      <c r="AI7" s="9"/>
      <c r="AJ7" s="1">
        <v>1</v>
      </c>
      <c r="AK7" s="2" t="s">
        <v>4</v>
      </c>
      <c r="AL7" s="5">
        <v>199</v>
      </c>
      <c r="AM7" s="5">
        <v>1425460.9929078021</v>
      </c>
      <c r="AN7" s="5">
        <v>0</v>
      </c>
      <c r="AO7" s="5">
        <f>AM7+AN7</f>
        <v>1425460.9929078021</v>
      </c>
      <c r="AP7" s="9"/>
      <c r="AQ7" s="1">
        <v>1</v>
      </c>
      <c r="AR7" s="2" t="s">
        <v>4</v>
      </c>
      <c r="AS7" s="5">
        <v>217</v>
      </c>
      <c r="AT7" s="5">
        <v>2170000</v>
      </c>
      <c r="AU7" s="5">
        <v>0</v>
      </c>
      <c r="AV7" s="5">
        <f>AT7+AU7</f>
        <v>2170000</v>
      </c>
      <c r="AW7" s="9"/>
      <c r="AX7" s="1">
        <v>1</v>
      </c>
      <c r="AY7" s="2" t="s">
        <v>4</v>
      </c>
      <c r="AZ7" s="5">
        <v>30</v>
      </c>
      <c r="BA7" s="5">
        <v>583666.66666666791</v>
      </c>
      <c r="BB7" s="5">
        <v>0</v>
      </c>
      <c r="BC7" s="5">
        <f>BA7+BB7</f>
        <v>583666.66666666791</v>
      </c>
      <c r="BD7" s="9"/>
      <c r="BE7" s="1">
        <v>1</v>
      </c>
      <c r="BF7" s="2" t="s">
        <v>4</v>
      </c>
      <c r="BG7" s="5">
        <v>0</v>
      </c>
      <c r="BH7" s="5">
        <f>K7+R7+Y7+AF7+AM7+AT7+BA7</f>
        <v>8022809.1314777536</v>
      </c>
      <c r="BI7" s="5">
        <f t="shared" ref="BI7:BI70" si="0">L7+S7+Z7+AG7+AN7+AU7+BB7</f>
        <v>0</v>
      </c>
      <c r="BJ7" s="22">
        <f t="shared" ref="BJ7:BJ70" si="1">M7+T7+AA7+AH7+AO7+AV7+BC7</f>
        <v>8022809.1314777536</v>
      </c>
      <c r="BK7" s="9"/>
    </row>
    <row r="8" spans="1:63" ht="16.5" hidden="1">
      <c r="A8" s="1">
        <v>2</v>
      </c>
      <c r="B8" s="2" t="s">
        <v>5</v>
      </c>
      <c r="C8" s="5">
        <v>0</v>
      </c>
      <c r="D8" s="18">
        <v>0</v>
      </c>
      <c r="E8" s="18">
        <v>0</v>
      </c>
      <c r="F8" s="18">
        <f t="shared" ref="F8:F68" si="2">D8+E8</f>
        <v>0</v>
      </c>
      <c r="G8" s="9"/>
      <c r="H8" s="1">
        <v>2</v>
      </c>
      <c r="I8" s="2" t="s">
        <v>5</v>
      </c>
      <c r="J8" s="5">
        <v>1</v>
      </c>
      <c r="K8" s="5">
        <v>687851.37453299889</v>
      </c>
      <c r="L8" s="5">
        <v>0</v>
      </c>
      <c r="M8" s="5">
        <f t="shared" ref="M8:M68" si="3">K8+L8</f>
        <v>687851.37453299889</v>
      </c>
      <c r="N8" s="9"/>
      <c r="O8" s="1">
        <v>2</v>
      </c>
      <c r="P8" s="2" t="s">
        <v>5</v>
      </c>
      <c r="Q8" s="5" t="s">
        <v>1695</v>
      </c>
      <c r="R8" s="5"/>
      <c r="S8" s="5">
        <v>0</v>
      </c>
      <c r="T8" s="5">
        <f t="shared" ref="T8:T68" si="4">R8+S8</f>
        <v>0</v>
      </c>
      <c r="U8" s="9"/>
      <c r="V8" s="1">
        <v>2</v>
      </c>
      <c r="W8" s="2" t="s">
        <v>5</v>
      </c>
      <c r="X8" s="5">
        <v>2</v>
      </c>
      <c r="Y8" s="5">
        <v>1000000</v>
      </c>
      <c r="Z8" s="5">
        <v>0</v>
      </c>
      <c r="AA8" s="5">
        <f t="shared" ref="AA8:AA68" si="5">Y8+Z8</f>
        <v>1000000</v>
      </c>
      <c r="AB8" s="9"/>
      <c r="AC8" s="1">
        <v>2</v>
      </c>
      <c r="AD8" s="2" t="s">
        <v>5</v>
      </c>
      <c r="AE8" s="5">
        <v>3</v>
      </c>
      <c r="AF8" s="5">
        <v>393747.12643678195</v>
      </c>
      <c r="AG8" s="5">
        <v>0</v>
      </c>
      <c r="AH8" s="5">
        <f t="shared" ref="AH8:AH68" si="6">AF8+AG8</f>
        <v>393747.12643678195</v>
      </c>
      <c r="AI8" s="9"/>
      <c r="AJ8" s="1">
        <v>2</v>
      </c>
      <c r="AK8" s="2" t="s">
        <v>5</v>
      </c>
      <c r="AL8" s="5">
        <v>64</v>
      </c>
      <c r="AM8" s="5">
        <v>458439.71631205693</v>
      </c>
      <c r="AN8" s="5">
        <v>0</v>
      </c>
      <c r="AO8" s="5">
        <f t="shared" ref="AO8:AO68" si="7">AM8+AN8</f>
        <v>458439.71631205693</v>
      </c>
      <c r="AP8" s="9"/>
      <c r="AQ8" s="1">
        <v>2</v>
      </c>
      <c r="AR8" s="2" t="s">
        <v>5</v>
      </c>
      <c r="AS8" s="5">
        <v>65</v>
      </c>
      <c r="AT8" s="5">
        <v>650000</v>
      </c>
      <c r="AU8" s="5">
        <v>0</v>
      </c>
      <c r="AV8" s="5">
        <f t="shared" ref="AV8:AV68" si="8">AT8+AU8</f>
        <v>650000</v>
      </c>
      <c r="AW8" s="9"/>
      <c r="AX8" s="1">
        <v>2</v>
      </c>
      <c r="AY8" s="2" t="s">
        <v>5</v>
      </c>
      <c r="AZ8" s="5">
        <v>28</v>
      </c>
      <c r="BA8" s="5">
        <v>544755.55555555678</v>
      </c>
      <c r="BB8" s="5">
        <v>0</v>
      </c>
      <c r="BC8" s="5">
        <f t="shared" ref="BC8:BC68" si="9">BA8+BB8</f>
        <v>544755.55555555678</v>
      </c>
      <c r="BD8" s="9"/>
      <c r="BE8" s="1">
        <v>2</v>
      </c>
      <c r="BF8" s="2" t="s">
        <v>5</v>
      </c>
      <c r="BG8" s="5">
        <v>0</v>
      </c>
      <c r="BH8" s="5">
        <f t="shared" ref="BH8:BH71" si="10">K8+R8+Y8+AF8+AM8+AT8+BA8</f>
        <v>3734793.7728373948</v>
      </c>
      <c r="BI8" s="5">
        <f t="shared" si="0"/>
        <v>0</v>
      </c>
      <c r="BJ8" s="22">
        <f t="shared" si="1"/>
        <v>3734793.7728373948</v>
      </c>
      <c r="BK8" s="9"/>
    </row>
    <row r="9" spans="1:63" ht="16.5" hidden="1">
      <c r="A9" s="1">
        <v>3</v>
      </c>
      <c r="B9" s="2" t="s">
        <v>6</v>
      </c>
      <c r="C9" s="5">
        <v>0</v>
      </c>
      <c r="D9" s="18">
        <v>0</v>
      </c>
      <c r="E9" s="18">
        <v>0</v>
      </c>
      <c r="F9" s="18">
        <f t="shared" si="2"/>
        <v>0</v>
      </c>
      <c r="G9" s="9"/>
      <c r="H9" s="1">
        <v>3</v>
      </c>
      <c r="I9" s="2" t="s">
        <v>6</v>
      </c>
      <c r="J9" s="5">
        <v>1</v>
      </c>
      <c r="K9" s="5">
        <v>998896.33261377912</v>
      </c>
      <c r="L9" s="5">
        <v>0</v>
      </c>
      <c r="M9" s="5">
        <f t="shared" si="3"/>
        <v>998896.33261377912</v>
      </c>
      <c r="N9" s="9"/>
      <c r="O9" s="1">
        <v>3</v>
      </c>
      <c r="P9" s="2" t="s">
        <v>6</v>
      </c>
      <c r="Q9" s="5">
        <v>4</v>
      </c>
      <c r="R9" s="5">
        <v>1062911.6744599759</v>
      </c>
      <c r="S9" s="5">
        <v>0</v>
      </c>
      <c r="T9" s="5">
        <f t="shared" si="4"/>
        <v>1062911.6744599759</v>
      </c>
      <c r="U9" s="9"/>
      <c r="V9" s="1">
        <v>3</v>
      </c>
      <c r="W9" s="2" t="s">
        <v>6</v>
      </c>
      <c r="X9" s="5">
        <v>5</v>
      </c>
      <c r="Y9" s="5">
        <v>2500000</v>
      </c>
      <c r="Z9" s="5">
        <v>0</v>
      </c>
      <c r="AA9" s="5">
        <f t="shared" si="5"/>
        <v>2500000</v>
      </c>
      <c r="AB9" s="9"/>
      <c r="AC9" s="1">
        <v>3</v>
      </c>
      <c r="AD9" s="2" t="s">
        <v>6</v>
      </c>
      <c r="AE9" s="5">
        <v>3</v>
      </c>
      <c r="AF9" s="5">
        <v>393747.12643678195</v>
      </c>
      <c r="AG9" s="5">
        <v>0</v>
      </c>
      <c r="AH9" s="5">
        <f t="shared" si="6"/>
        <v>393747.12643678195</v>
      </c>
      <c r="AI9" s="9"/>
      <c r="AJ9" s="1">
        <v>3</v>
      </c>
      <c r="AK9" s="2" t="s">
        <v>6</v>
      </c>
      <c r="AL9" s="5">
        <v>216</v>
      </c>
      <c r="AM9" s="5">
        <v>1547234.0425531922</v>
      </c>
      <c r="AN9" s="5">
        <v>0</v>
      </c>
      <c r="AO9" s="5">
        <f t="shared" si="7"/>
        <v>1547234.0425531922</v>
      </c>
      <c r="AP9" s="9"/>
      <c r="AQ9" s="1">
        <v>3</v>
      </c>
      <c r="AR9" s="2" t="s">
        <v>6</v>
      </c>
      <c r="AS9" s="5">
        <v>203</v>
      </c>
      <c r="AT9" s="5">
        <v>2030000</v>
      </c>
      <c r="AU9" s="5">
        <v>0</v>
      </c>
      <c r="AV9" s="5">
        <f t="shared" si="8"/>
        <v>2030000</v>
      </c>
      <c r="AW9" s="9"/>
      <c r="AX9" s="1">
        <v>3</v>
      </c>
      <c r="AY9" s="2" t="s">
        <v>6</v>
      </c>
      <c r="AZ9" s="5">
        <v>60</v>
      </c>
      <c r="BA9" s="5">
        <v>1167333.3333333358</v>
      </c>
      <c r="BB9" s="5">
        <v>0</v>
      </c>
      <c r="BC9" s="5">
        <f t="shared" si="9"/>
        <v>1167333.3333333358</v>
      </c>
      <c r="BD9" s="9"/>
      <c r="BE9" s="1">
        <v>3</v>
      </c>
      <c r="BF9" s="2" t="s">
        <v>6</v>
      </c>
      <c r="BG9" s="5">
        <v>0</v>
      </c>
      <c r="BH9" s="5">
        <f t="shared" si="10"/>
        <v>9700122.5093970634</v>
      </c>
      <c r="BI9" s="5">
        <f t="shared" si="0"/>
        <v>0</v>
      </c>
      <c r="BJ9" s="22">
        <f t="shared" si="1"/>
        <v>9700122.5093970634</v>
      </c>
      <c r="BK9" s="9"/>
    </row>
    <row r="10" spans="1:63" ht="16.5" hidden="1">
      <c r="A10" s="1">
        <v>4</v>
      </c>
      <c r="B10" s="2" t="s">
        <v>7</v>
      </c>
      <c r="C10" s="5">
        <v>0</v>
      </c>
      <c r="D10" s="18">
        <v>0</v>
      </c>
      <c r="E10" s="18">
        <v>0</v>
      </c>
      <c r="F10" s="18">
        <f t="shared" si="2"/>
        <v>0</v>
      </c>
      <c r="G10" s="9"/>
      <c r="H10" s="1">
        <v>4</v>
      </c>
      <c r="I10" s="2" t="s">
        <v>7</v>
      </c>
      <c r="J10" s="5">
        <v>1</v>
      </c>
      <c r="K10" s="5">
        <v>886829.64617700537</v>
      </c>
      <c r="L10" s="5">
        <v>0</v>
      </c>
      <c r="M10" s="5">
        <f t="shared" si="3"/>
        <v>886829.64617700537</v>
      </c>
      <c r="N10" s="9"/>
      <c r="O10" s="1">
        <v>4</v>
      </c>
      <c r="P10" s="2" t="s">
        <v>7</v>
      </c>
      <c r="Q10" s="5">
        <v>3</v>
      </c>
      <c r="R10" s="5">
        <v>1262726.4345743675</v>
      </c>
      <c r="S10" s="5">
        <v>0</v>
      </c>
      <c r="T10" s="5">
        <f t="shared" si="4"/>
        <v>1262726.4345743675</v>
      </c>
      <c r="U10" s="9"/>
      <c r="V10" s="1">
        <v>4</v>
      </c>
      <c r="W10" s="2" t="s">
        <v>7</v>
      </c>
      <c r="X10" s="5">
        <v>6</v>
      </c>
      <c r="Y10" s="5">
        <v>3000000</v>
      </c>
      <c r="Z10" s="5">
        <v>0</v>
      </c>
      <c r="AA10" s="5">
        <f t="shared" si="5"/>
        <v>3000000</v>
      </c>
      <c r="AB10" s="9"/>
      <c r="AC10" s="1">
        <v>4</v>
      </c>
      <c r="AD10" s="2" t="s">
        <v>7</v>
      </c>
      <c r="AE10" s="5">
        <v>2</v>
      </c>
      <c r="AF10" s="5">
        <v>262498.08429118799</v>
      </c>
      <c r="AG10" s="5">
        <v>0</v>
      </c>
      <c r="AH10" s="5">
        <f t="shared" si="6"/>
        <v>262498.08429118799</v>
      </c>
      <c r="AI10" s="9"/>
      <c r="AJ10" s="1">
        <v>4</v>
      </c>
      <c r="AK10" s="2" t="s">
        <v>7</v>
      </c>
      <c r="AL10" s="5">
        <v>265</v>
      </c>
      <c r="AM10" s="5">
        <v>1898226.9503546108</v>
      </c>
      <c r="AN10" s="5">
        <v>0</v>
      </c>
      <c r="AO10" s="5">
        <f t="shared" si="7"/>
        <v>1898226.9503546108</v>
      </c>
      <c r="AP10" s="9"/>
      <c r="AQ10" s="1">
        <v>4</v>
      </c>
      <c r="AR10" s="2" t="s">
        <v>7</v>
      </c>
      <c r="AS10" s="5">
        <v>185</v>
      </c>
      <c r="AT10" s="5">
        <v>1850000</v>
      </c>
      <c r="AU10" s="5">
        <v>0</v>
      </c>
      <c r="AV10" s="5">
        <f t="shared" si="8"/>
        <v>1850000</v>
      </c>
      <c r="AW10" s="9"/>
      <c r="AX10" s="1">
        <v>4</v>
      </c>
      <c r="AY10" s="2" t="s">
        <v>7</v>
      </c>
      <c r="AZ10" s="5">
        <v>32</v>
      </c>
      <c r="BA10" s="5">
        <v>622577.77777777915</v>
      </c>
      <c r="BB10" s="5">
        <v>0</v>
      </c>
      <c r="BC10" s="5">
        <f t="shared" si="9"/>
        <v>622577.77777777915</v>
      </c>
      <c r="BD10" s="9"/>
      <c r="BE10" s="1">
        <v>4</v>
      </c>
      <c r="BF10" s="2" t="s">
        <v>7</v>
      </c>
      <c r="BG10" s="5">
        <v>0</v>
      </c>
      <c r="BH10" s="5">
        <f t="shared" si="10"/>
        <v>9782858.89317495</v>
      </c>
      <c r="BI10" s="5">
        <f t="shared" si="0"/>
        <v>0</v>
      </c>
      <c r="BJ10" s="22">
        <f t="shared" si="1"/>
        <v>9782858.89317495</v>
      </c>
      <c r="BK10" s="9"/>
    </row>
    <row r="11" spans="1:63" ht="16.5" hidden="1">
      <c r="A11" s="1">
        <v>5</v>
      </c>
      <c r="B11" s="2" t="s">
        <v>8</v>
      </c>
      <c r="C11" s="5">
        <v>0</v>
      </c>
      <c r="D11" s="18">
        <v>0</v>
      </c>
      <c r="E11" s="18">
        <v>0</v>
      </c>
      <c r="F11" s="18">
        <f t="shared" si="2"/>
        <v>0</v>
      </c>
      <c r="G11" s="9"/>
      <c r="H11" s="1">
        <v>5</v>
      </c>
      <c r="I11" s="2" t="s">
        <v>8</v>
      </c>
      <c r="J11" s="5">
        <v>1</v>
      </c>
      <c r="K11" s="5">
        <v>653776.53489950439</v>
      </c>
      <c r="L11" s="5">
        <v>0</v>
      </c>
      <c r="M11" s="5">
        <f t="shared" si="3"/>
        <v>653776.53489950439</v>
      </c>
      <c r="N11" s="9"/>
      <c r="O11" s="1">
        <v>5</v>
      </c>
      <c r="P11" s="2" t="s">
        <v>8</v>
      </c>
      <c r="Q11" s="5">
        <v>6</v>
      </c>
      <c r="R11" s="5">
        <v>851689.5944783974</v>
      </c>
      <c r="S11" s="5">
        <v>0</v>
      </c>
      <c r="T11" s="5">
        <f t="shared" si="4"/>
        <v>851689.5944783974</v>
      </c>
      <c r="U11" s="9"/>
      <c r="V11" s="1">
        <v>5</v>
      </c>
      <c r="W11" s="2" t="s">
        <v>8</v>
      </c>
      <c r="X11" s="5">
        <v>6</v>
      </c>
      <c r="Y11" s="5">
        <v>3000000</v>
      </c>
      <c r="Z11" s="5">
        <v>0</v>
      </c>
      <c r="AA11" s="5">
        <f t="shared" si="5"/>
        <v>3000000</v>
      </c>
      <c r="AB11" s="9"/>
      <c r="AC11" s="1">
        <v>5</v>
      </c>
      <c r="AD11" s="2" t="s">
        <v>8</v>
      </c>
      <c r="AE11" s="5">
        <v>10</v>
      </c>
      <c r="AF11" s="5">
        <v>1312490.42145594</v>
      </c>
      <c r="AG11" s="5">
        <v>0</v>
      </c>
      <c r="AH11" s="5">
        <f t="shared" si="6"/>
        <v>1312490.42145594</v>
      </c>
      <c r="AI11" s="9"/>
      <c r="AJ11" s="1">
        <v>5</v>
      </c>
      <c r="AK11" s="2" t="s">
        <v>8</v>
      </c>
      <c r="AL11" s="5">
        <v>287</v>
      </c>
      <c r="AM11" s="5">
        <v>2055815.6028368804</v>
      </c>
      <c r="AN11" s="5">
        <v>0</v>
      </c>
      <c r="AO11" s="5">
        <f t="shared" si="7"/>
        <v>2055815.6028368804</v>
      </c>
      <c r="AP11" s="9"/>
      <c r="AQ11" s="1">
        <v>5</v>
      </c>
      <c r="AR11" s="2" t="s">
        <v>8</v>
      </c>
      <c r="AS11" s="5">
        <v>226</v>
      </c>
      <c r="AT11" s="5">
        <v>2260000</v>
      </c>
      <c r="AU11" s="5">
        <v>0</v>
      </c>
      <c r="AV11" s="5">
        <f t="shared" si="8"/>
        <v>2260000</v>
      </c>
      <c r="AW11" s="9"/>
      <c r="AX11" s="1">
        <v>5</v>
      </c>
      <c r="AY11" s="2" t="s">
        <v>8</v>
      </c>
      <c r="AZ11" s="5">
        <v>22</v>
      </c>
      <c r="BA11" s="5">
        <v>428022.22222222318</v>
      </c>
      <c r="BB11" s="5">
        <v>0</v>
      </c>
      <c r="BC11" s="5">
        <f t="shared" si="9"/>
        <v>428022.22222222318</v>
      </c>
      <c r="BD11" s="9"/>
      <c r="BE11" s="1">
        <v>5</v>
      </c>
      <c r="BF11" s="2" t="s">
        <v>8</v>
      </c>
      <c r="BG11" s="5">
        <v>0</v>
      </c>
      <c r="BH11" s="5">
        <f t="shared" si="10"/>
        <v>10561794.375892946</v>
      </c>
      <c r="BI11" s="5">
        <f t="shared" si="0"/>
        <v>0</v>
      </c>
      <c r="BJ11" s="22">
        <f t="shared" si="1"/>
        <v>10561794.375892946</v>
      </c>
      <c r="BK11" s="9"/>
    </row>
    <row r="12" spans="1:63" ht="16.5" hidden="1">
      <c r="A12" s="1">
        <v>6</v>
      </c>
      <c r="B12" s="2" t="s">
        <v>9</v>
      </c>
      <c r="C12" s="5">
        <v>0</v>
      </c>
      <c r="D12" s="18">
        <v>0</v>
      </c>
      <c r="E12" s="18">
        <v>0</v>
      </c>
      <c r="F12" s="18">
        <f t="shared" si="2"/>
        <v>0</v>
      </c>
      <c r="G12" s="9"/>
      <c r="H12" s="1">
        <v>6</v>
      </c>
      <c r="I12" s="2" t="s">
        <v>9</v>
      </c>
      <c r="J12" s="5">
        <v>1</v>
      </c>
      <c r="K12" s="5">
        <v>757039.94533649262</v>
      </c>
      <c r="L12" s="5">
        <v>0</v>
      </c>
      <c r="M12" s="5">
        <f t="shared" si="3"/>
        <v>757039.94533649262</v>
      </c>
      <c r="N12" s="9"/>
      <c r="O12" s="1">
        <v>6</v>
      </c>
      <c r="P12" s="2" t="s">
        <v>9</v>
      </c>
      <c r="Q12" s="5">
        <v>5</v>
      </c>
      <c r="R12" s="5">
        <v>1824494.5415249118</v>
      </c>
      <c r="S12" s="5">
        <v>0</v>
      </c>
      <c r="T12" s="5">
        <f t="shared" si="4"/>
        <v>1824494.5415249118</v>
      </c>
      <c r="U12" s="9"/>
      <c r="V12" s="1">
        <v>6</v>
      </c>
      <c r="W12" s="2" t="s">
        <v>9</v>
      </c>
      <c r="X12" s="5">
        <v>5</v>
      </c>
      <c r="Y12" s="5">
        <v>2500000</v>
      </c>
      <c r="Z12" s="5">
        <v>0</v>
      </c>
      <c r="AA12" s="5">
        <f t="shared" si="5"/>
        <v>2500000</v>
      </c>
      <c r="AB12" s="9"/>
      <c r="AC12" s="1">
        <v>6</v>
      </c>
      <c r="AD12" s="2" t="s">
        <v>9</v>
      </c>
      <c r="AE12" s="5">
        <v>8</v>
      </c>
      <c r="AF12" s="5">
        <v>1049992.337164752</v>
      </c>
      <c r="AG12" s="5">
        <v>0</v>
      </c>
      <c r="AH12" s="5">
        <f t="shared" si="6"/>
        <v>1049992.337164752</v>
      </c>
      <c r="AI12" s="9"/>
      <c r="AJ12" s="1">
        <v>6</v>
      </c>
      <c r="AK12" s="2" t="s">
        <v>9</v>
      </c>
      <c r="AL12" s="5">
        <v>258</v>
      </c>
      <c r="AM12" s="5">
        <v>1848085.1063829795</v>
      </c>
      <c r="AN12" s="5">
        <v>0</v>
      </c>
      <c r="AO12" s="5">
        <f t="shared" si="7"/>
        <v>1848085.1063829795</v>
      </c>
      <c r="AP12" s="9"/>
      <c r="AQ12" s="1">
        <v>6</v>
      </c>
      <c r="AR12" s="2" t="s">
        <v>9</v>
      </c>
      <c r="AS12" s="5">
        <v>238</v>
      </c>
      <c r="AT12" s="5">
        <v>2380000</v>
      </c>
      <c r="AU12" s="5">
        <v>0</v>
      </c>
      <c r="AV12" s="5">
        <f t="shared" si="8"/>
        <v>2380000</v>
      </c>
      <c r="AW12" s="9"/>
      <c r="AX12" s="1">
        <v>6</v>
      </c>
      <c r="AY12" s="2" t="s">
        <v>9</v>
      </c>
      <c r="AZ12" s="5">
        <v>55</v>
      </c>
      <c r="BA12" s="5">
        <v>1070055.5555555578</v>
      </c>
      <c r="BB12" s="5">
        <v>0</v>
      </c>
      <c r="BC12" s="5">
        <f t="shared" si="9"/>
        <v>1070055.5555555578</v>
      </c>
      <c r="BD12" s="9"/>
      <c r="BE12" s="1">
        <v>6</v>
      </c>
      <c r="BF12" s="2" t="s">
        <v>9</v>
      </c>
      <c r="BG12" s="5">
        <v>0</v>
      </c>
      <c r="BH12" s="5">
        <f t="shared" si="10"/>
        <v>11429667.485964693</v>
      </c>
      <c r="BI12" s="5">
        <f t="shared" si="0"/>
        <v>0</v>
      </c>
      <c r="BJ12" s="22">
        <f t="shared" si="1"/>
        <v>11429667.485964693</v>
      </c>
      <c r="BK12" s="9"/>
    </row>
    <row r="13" spans="1:63" ht="16.5" hidden="1">
      <c r="A13" s="1">
        <v>7</v>
      </c>
      <c r="B13" s="2" t="s">
        <v>10</v>
      </c>
      <c r="C13" s="5">
        <v>0</v>
      </c>
      <c r="D13" s="18">
        <v>0</v>
      </c>
      <c r="E13" s="18">
        <v>0</v>
      </c>
      <c r="F13" s="18">
        <f t="shared" si="2"/>
        <v>0</v>
      </c>
      <c r="G13" s="9"/>
      <c r="H13" s="1">
        <v>7</v>
      </c>
      <c r="I13" s="2" t="s">
        <v>10</v>
      </c>
      <c r="J13" s="5">
        <v>1</v>
      </c>
      <c r="K13" s="5">
        <v>1025714.0283960773</v>
      </c>
      <c r="L13" s="5">
        <v>0</v>
      </c>
      <c r="M13" s="5">
        <f t="shared" si="3"/>
        <v>1025714.0283960773</v>
      </c>
      <c r="N13" s="9"/>
      <c r="O13" s="1">
        <v>7</v>
      </c>
      <c r="P13" s="2" t="s">
        <v>10</v>
      </c>
      <c r="Q13" s="5">
        <v>5</v>
      </c>
      <c r="R13" s="5">
        <v>1063319.5715569323</v>
      </c>
      <c r="S13" s="5">
        <v>0</v>
      </c>
      <c r="T13" s="5">
        <f t="shared" si="4"/>
        <v>1063319.5715569323</v>
      </c>
      <c r="U13" s="9"/>
      <c r="V13" s="1">
        <v>7</v>
      </c>
      <c r="W13" s="2" t="s">
        <v>10</v>
      </c>
      <c r="X13" s="5">
        <v>8</v>
      </c>
      <c r="Y13" s="5">
        <v>4000000</v>
      </c>
      <c r="Z13" s="5">
        <v>0</v>
      </c>
      <c r="AA13" s="5">
        <f t="shared" si="5"/>
        <v>4000000</v>
      </c>
      <c r="AB13" s="9"/>
      <c r="AC13" s="1">
        <v>7</v>
      </c>
      <c r="AD13" s="2" t="s">
        <v>10</v>
      </c>
      <c r="AE13" s="5">
        <v>3</v>
      </c>
      <c r="AF13" s="5">
        <v>393747.12643678195</v>
      </c>
      <c r="AG13" s="5">
        <v>0</v>
      </c>
      <c r="AH13" s="5">
        <f t="shared" si="6"/>
        <v>393747.12643678195</v>
      </c>
      <c r="AI13" s="9"/>
      <c r="AJ13" s="1">
        <v>7</v>
      </c>
      <c r="AK13" s="2" t="s">
        <v>10</v>
      </c>
      <c r="AL13" s="5">
        <v>302</v>
      </c>
      <c r="AM13" s="5">
        <v>2163262.4113475187</v>
      </c>
      <c r="AN13" s="5">
        <v>0</v>
      </c>
      <c r="AO13" s="5">
        <f t="shared" si="7"/>
        <v>2163262.4113475187</v>
      </c>
      <c r="AP13" s="9"/>
      <c r="AQ13" s="1">
        <v>7</v>
      </c>
      <c r="AR13" s="2" t="s">
        <v>10</v>
      </c>
      <c r="AS13" s="5">
        <v>228</v>
      </c>
      <c r="AT13" s="5">
        <v>2280000</v>
      </c>
      <c r="AU13" s="5">
        <v>0</v>
      </c>
      <c r="AV13" s="5">
        <f t="shared" si="8"/>
        <v>2280000</v>
      </c>
      <c r="AW13" s="9"/>
      <c r="AX13" s="1">
        <v>7</v>
      </c>
      <c r="AY13" s="2" t="s">
        <v>10</v>
      </c>
      <c r="AZ13" s="5">
        <v>27</v>
      </c>
      <c r="BA13" s="5">
        <v>525300.00000000116</v>
      </c>
      <c r="BB13" s="5">
        <v>0</v>
      </c>
      <c r="BC13" s="5">
        <f t="shared" si="9"/>
        <v>525300.00000000116</v>
      </c>
      <c r="BD13" s="9"/>
      <c r="BE13" s="1">
        <v>7</v>
      </c>
      <c r="BF13" s="2" t="s">
        <v>10</v>
      </c>
      <c r="BG13" s="5">
        <v>0</v>
      </c>
      <c r="BH13" s="5">
        <f t="shared" si="10"/>
        <v>11451343.137737313</v>
      </c>
      <c r="BI13" s="5">
        <f t="shared" si="0"/>
        <v>0</v>
      </c>
      <c r="BJ13" s="22">
        <f t="shared" si="1"/>
        <v>11451343.137737313</v>
      </c>
      <c r="BK13" s="9"/>
    </row>
    <row r="14" spans="1:63" ht="16.5" hidden="1">
      <c r="A14" s="1">
        <v>8</v>
      </c>
      <c r="B14" s="2" t="s">
        <v>11</v>
      </c>
      <c r="C14" s="5">
        <v>0</v>
      </c>
      <c r="D14" s="18">
        <v>0</v>
      </c>
      <c r="E14" s="18">
        <v>0</v>
      </c>
      <c r="F14" s="18">
        <f t="shared" si="2"/>
        <v>0</v>
      </c>
      <c r="G14" s="9"/>
      <c r="H14" s="1">
        <v>8</v>
      </c>
      <c r="I14" s="2" t="s">
        <v>11</v>
      </c>
      <c r="J14" s="5">
        <v>1</v>
      </c>
      <c r="K14" s="5">
        <v>591455.9197274117</v>
      </c>
      <c r="L14" s="5">
        <v>0</v>
      </c>
      <c r="M14" s="5">
        <f t="shared" si="3"/>
        <v>591455.9197274117</v>
      </c>
      <c r="N14" s="9"/>
      <c r="O14" s="1">
        <v>8</v>
      </c>
      <c r="P14" s="2" t="s">
        <v>11</v>
      </c>
      <c r="Q14" s="5">
        <v>1</v>
      </c>
      <c r="R14" s="5">
        <v>293039.2081204977</v>
      </c>
      <c r="S14" s="5">
        <v>0</v>
      </c>
      <c r="T14" s="5">
        <f t="shared" si="4"/>
        <v>293039.2081204977</v>
      </c>
      <c r="U14" s="9"/>
      <c r="V14" s="1">
        <v>8</v>
      </c>
      <c r="W14" s="2" t="s">
        <v>11</v>
      </c>
      <c r="X14" s="5">
        <v>4</v>
      </c>
      <c r="Y14" s="5">
        <v>2000000</v>
      </c>
      <c r="Z14" s="5">
        <v>0</v>
      </c>
      <c r="AA14" s="5">
        <f t="shared" si="5"/>
        <v>2000000</v>
      </c>
      <c r="AB14" s="9"/>
      <c r="AC14" s="1">
        <v>8</v>
      </c>
      <c r="AD14" s="2" t="s">
        <v>11</v>
      </c>
      <c r="AE14" s="5">
        <v>7</v>
      </c>
      <c r="AF14" s="5">
        <v>918743.29501915793</v>
      </c>
      <c r="AG14" s="5">
        <v>0</v>
      </c>
      <c r="AH14" s="5">
        <f t="shared" si="6"/>
        <v>918743.29501915793</v>
      </c>
      <c r="AI14" s="9"/>
      <c r="AJ14" s="1">
        <v>8</v>
      </c>
      <c r="AK14" s="2" t="s">
        <v>11</v>
      </c>
      <c r="AL14" s="5">
        <v>161</v>
      </c>
      <c r="AM14" s="5">
        <v>1153262.4113475182</v>
      </c>
      <c r="AN14" s="5">
        <v>0</v>
      </c>
      <c r="AO14" s="5">
        <f t="shared" si="7"/>
        <v>1153262.4113475182</v>
      </c>
      <c r="AP14" s="9"/>
      <c r="AQ14" s="1">
        <v>8</v>
      </c>
      <c r="AR14" s="2" t="s">
        <v>11</v>
      </c>
      <c r="AS14" s="5">
        <v>142</v>
      </c>
      <c r="AT14" s="5">
        <v>1420000</v>
      </c>
      <c r="AU14" s="5">
        <v>0</v>
      </c>
      <c r="AV14" s="5">
        <f t="shared" si="8"/>
        <v>1420000</v>
      </c>
      <c r="AW14" s="9"/>
      <c r="AX14" s="1">
        <v>8</v>
      </c>
      <c r="AY14" s="2" t="s">
        <v>11</v>
      </c>
      <c r="AZ14" s="5">
        <v>28</v>
      </c>
      <c r="BA14" s="5">
        <v>544755.55555555678</v>
      </c>
      <c r="BB14" s="5">
        <v>0</v>
      </c>
      <c r="BC14" s="5">
        <f t="shared" si="9"/>
        <v>544755.55555555678</v>
      </c>
      <c r="BD14" s="9"/>
      <c r="BE14" s="1">
        <v>8</v>
      </c>
      <c r="BF14" s="2" t="s">
        <v>11</v>
      </c>
      <c r="BG14" s="5">
        <v>0</v>
      </c>
      <c r="BH14" s="5">
        <f t="shared" si="10"/>
        <v>6921256.3897701418</v>
      </c>
      <c r="BI14" s="5">
        <f t="shared" si="0"/>
        <v>0</v>
      </c>
      <c r="BJ14" s="22">
        <f t="shared" si="1"/>
        <v>6921256.3897701418</v>
      </c>
      <c r="BK14" s="9"/>
    </row>
    <row r="15" spans="1:63" ht="16.5" hidden="1">
      <c r="A15" s="1">
        <v>9</v>
      </c>
      <c r="B15" s="2" t="s">
        <v>12</v>
      </c>
      <c r="C15" s="5">
        <v>0</v>
      </c>
      <c r="D15" s="18">
        <v>0</v>
      </c>
      <c r="E15" s="18">
        <v>0</v>
      </c>
      <c r="F15" s="18">
        <f t="shared" si="2"/>
        <v>0</v>
      </c>
      <c r="G15" s="9"/>
      <c r="H15" s="1">
        <v>9</v>
      </c>
      <c r="I15" s="2" t="s">
        <v>12</v>
      </c>
      <c r="J15" s="5" t="s">
        <v>1695</v>
      </c>
      <c r="K15" s="5"/>
      <c r="L15" s="5">
        <v>0</v>
      </c>
      <c r="M15" s="5">
        <f t="shared" si="3"/>
        <v>0</v>
      </c>
      <c r="N15" s="9"/>
      <c r="O15" s="1">
        <v>9</v>
      </c>
      <c r="P15" s="2" t="s">
        <v>12</v>
      </c>
      <c r="Q15" s="5">
        <v>4</v>
      </c>
      <c r="R15" s="5">
        <v>862314.51334827603</v>
      </c>
      <c r="S15" s="5">
        <v>0</v>
      </c>
      <c r="T15" s="5">
        <f t="shared" si="4"/>
        <v>862314.51334827603</v>
      </c>
      <c r="U15" s="9"/>
      <c r="V15" s="1">
        <v>9</v>
      </c>
      <c r="W15" s="2" t="s">
        <v>12</v>
      </c>
      <c r="X15" s="5">
        <v>7</v>
      </c>
      <c r="Y15" s="5">
        <v>3500000</v>
      </c>
      <c r="Z15" s="5">
        <v>0</v>
      </c>
      <c r="AA15" s="5">
        <f t="shared" si="5"/>
        <v>3500000</v>
      </c>
      <c r="AB15" s="9"/>
      <c r="AC15" s="1">
        <v>9</v>
      </c>
      <c r="AD15" s="2" t="s">
        <v>12</v>
      </c>
      <c r="AE15" s="5">
        <v>9</v>
      </c>
      <c r="AF15" s="5">
        <v>1181241.379310346</v>
      </c>
      <c r="AG15" s="5">
        <v>0</v>
      </c>
      <c r="AH15" s="5">
        <f t="shared" si="6"/>
        <v>1181241.379310346</v>
      </c>
      <c r="AI15" s="9"/>
      <c r="AJ15" s="1">
        <v>9</v>
      </c>
      <c r="AK15" s="2" t="s">
        <v>12</v>
      </c>
      <c r="AL15" s="5">
        <v>259</v>
      </c>
      <c r="AM15" s="5">
        <v>1855248.2269503553</v>
      </c>
      <c r="AN15" s="5">
        <v>0</v>
      </c>
      <c r="AO15" s="5">
        <f t="shared" si="7"/>
        <v>1855248.2269503553</v>
      </c>
      <c r="AP15" s="9"/>
      <c r="AQ15" s="1">
        <v>9</v>
      </c>
      <c r="AR15" s="2" t="s">
        <v>12</v>
      </c>
      <c r="AS15" s="5">
        <v>329</v>
      </c>
      <c r="AT15" s="5">
        <v>3290000</v>
      </c>
      <c r="AU15" s="5">
        <v>0</v>
      </c>
      <c r="AV15" s="5">
        <f t="shared" si="8"/>
        <v>3290000</v>
      </c>
      <c r="AW15" s="9"/>
      <c r="AX15" s="1">
        <v>9</v>
      </c>
      <c r="AY15" s="2" t="s">
        <v>12</v>
      </c>
      <c r="AZ15" s="5">
        <v>50</v>
      </c>
      <c r="BA15" s="5">
        <v>972777.77777777996</v>
      </c>
      <c r="BB15" s="5">
        <v>0</v>
      </c>
      <c r="BC15" s="5">
        <f t="shared" si="9"/>
        <v>972777.77777777996</v>
      </c>
      <c r="BD15" s="9"/>
      <c r="BE15" s="1">
        <v>9</v>
      </c>
      <c r="BF15" s="2" t="s">
        <v>12</v>
      </c>
      <c r="BG15" s="5">
        <v>0</v>
      </c>
      <c r="BH15" s="5">
        <f t="shared" si="10"/>
        <v>11661581.897386758</v>
      </c>
      <c r="BI15" s="5">
        <f t="shared" si="0"/>
        <v>0</v>
      </c>
      <c r="BJ15" s="22">
        <f t="shared" si="1"/>
        <v>11661581.897386758</v>
      </c>
      <c r="BK15" s="9"/>
    </row>
    <row r="16" spans="1:63" ht="16.5" hidden="1">
      <c r="A16" s="1">
        <v>10</v>
      </c>
      <c r="B16" s="2" t="s">
        <v>13</v>
      </c>
      <c r="C16" s="5">
        <v>0</v>
      </c>
      <c r="D16" s="18">
        <v>0</v>
      </c>
      <c r="E16" s="18">
        <v>0</v>
      </c>
      <c r="F16" s="18">
        <f t="shared" si="2"/>
        <v>0</v>
      </c>
      <c r="G16" s="9"/>
      <c r="H16" s="1">
        <v>10</v>
      </c>
      <c r="I16" s="2" t="s">
        <v>13</v>
      </c>
      <c r="J16" s="5">
        <v>1</v>
      </c>
      <c r="K16" s="5">
        <v>888275.93738601485</v>
      </c>
      <c r="L16" s="5">
        <v>0</v>
      </c>
      <c r="M16" s="5">
        <f t="shared" si="3"/>
        <v>888275.93738601485</v>
      </c>
      <c r="N16" s="9"/>
      <c r="O16" s="1">
        <v>10</v>
      </c>
      <c r="P16" s="2" t="s">
        <v>13</v>
      </c>
      <c r="Q16" s="5">
        <v>4</v>
      </c>
      <c r="R16" s="5">
        <v>1058410.6417743359</v>
      </c>
      <c r="S16" s="5">
        <v>0</v>
      </c>
      <c r="T16" s="5">
        <f t="shared" si="4"/>
        <v>1058410.6417743359</v>
      </c>
      <c r="U16" s="9"/>
      <c r="V16" s="1">
        <v>10</v>
      </c>
      <c r="W16" s="2" t="s">
        <v>13</v>
      </c>
      <c r="X16" s="5">
        <v>14</v>
      </c>
      <c r="Y16" s="5">
        <v>7000000</v>
      </c>
      <c r="Z16" s="5">
        <v>0</v>
      </c>
      <c r="AA16" s="5">
        <f t="shared" si="5"/>
        <v>7000000</v>
      </c>
      <c r="AB16" s="9"/>
      <c r="AC16" s="1">
        <v>10</v>
      </c>
      <c r="AD16" s="2" t="s">
        <v>13</v>
      </c>
      <c r="AE16" s="5">
        <v>11</v>
      </c>
      <c r="AF16" s="5">
        <v>1443739.463601534</v>
      </c>
      <c r="AG16" s="5">
        <v>0</v>
      </c>
      <c r="AH16" s="5">
        <f t="shared" si="6"/>
        <v>1443739.463601534</v>
      </c>
      <c r="AI16" s="9"/>
      <c r="AJ16" s="1">
        <v>10</v>
      </c>
      <c r="AK16" s="2" t="s">
        <v>13</v>
      </c>
      <c r="AL16" s="5">
        <v>327</v>
      </c>
      <c r="AM16" s="5">
        <v>2342340.4255319159</v>
      </c>
      <c r="AN16" s="5">
        <v>0</v>
      </c>
      <c r="AO16" s="5">
        <f t="shared" si="7"/>
        <v>2342340.4255319159</v>
      </c>
      <c r="AP16" s="9"/>
      <c r="AQ16" s="1">
        <v>10</v>
      </c>
      <c r="AR16" s="2" t="s">
        <v>13</v>
      </c>
      <c r="AS16" s="5">
        <v>408</v>
      </c>
      <c r="AT16" s="5">
        <v>4080000</v>
      </c>
      <c r="AU16" s="5">
        <v>0</v>
      </c>
      <c r="AV16" s="5">
        <f t="shared" si="8"/>
        <v>4080000</v>
      </c>
      <c r="AW16" s="9"/>
      <c r="AX16" s="1">
        <v>10</v>
      </c>
      <c r="AY16" s="2" t="s">
        <v>13</v>
      </c>
      <c r="AZ16" s="5">
        <v>54</v>
      </c>
      <c r="BA16" s="5">
        <v>1050600.0000000023</v>
      </c>
      <c r="BB16" s="5">
        <v>0</v>
      </c>
      <c r="BC16" s="5">
        <f t="shared" si="9"/>
        <v>1050600.0000000023</v>
      </c>
      <c r="BD16" s="9"/>
      <c r="BE16" s="1">
        <v>10</v>
      </c>
      <c r="BF16" s="2" t="s">
        <v>13</v>
      </c>
      <c r="BG16" s="5">
        <v>0</v>
      </c>
      <c r="BH16" s="5">
        <f t="shared" si="10"/>
        <v>17863366.468293805</v>
      </c>
      <c r="BI16" s="5">
        <f t="shared" si="0"/>
        <v>0</v>
      </c>
      <c r="BJ16" s="22">
        <f t="shared" si="1"/>
        <v>17863366.468293805</v>
      </c>
      <c r="BK16" s="9"/>
    </row>
    <row r="17" spans="1:63" ht="16.5" hidden="1">
      <c r="A17" s="1">
        <v>11</v>
      </c>
      <c r="B17" s="2" t="s">
        <v>14</v>
      </c>
      <c r="C17" s="5">
        <v>0</v>
      </c>
      <c r="D17" s="18">
        <v>0</v>
      </c>
      <c r="E17" s="18">
        <v>0</v>
      </c>
      <c r="F17" s="18">
        <f t="shared" si="2"/>
        <v>0</v>
      </c>
      <c r="G17" s="9"/>
      <c r="H17" s="1">
        <v>11</v>
      </c>
      <c r="I17" s="2" t="s">
        <v>14</v>
      </c>
      <c r="J17" s="5">
        <v>1</v>
      </c>
      <c r="K17" s="5">
        <v>807845.20932361309</v>
      </c>
      <c r="L17" s="5">
        <v>0</v>
      </c>
      <c r="M17" s="5">
        <f t="shared" si="3"/>
        <v>807845.20932361309</v>
      </c>
      <c r="N17" s="9"/>
      <c r="O17" s="1">
        <v>11</v>
      </c>
      <c r="P17" s="2" t="s">
        <v>14</v>
      </c>
      <c r="Q17" s="5">
        <v>3</v>
      </c>
      <c r="R17" s="5">
        <v>1054095.4756046627</v>
      </c>
      <c r="S17" s="5">
        <v>0</v>
      </c>
      <c r="T17" s="5">
        <f t="shared" si="4"/>
        <v>1054095.4756046627</v>
      </c>
      <c r="U17" s="9"/>
      <c r="V17" s="1">
        <v>11</v>
      </c>
      <c r="W17" s="2" t="s">
        <v>14</v>
      </c>
      <c r="X17" s="5">
        <v>14</v>
      </c>
      <c r="Y17" s="5">
        <v>7000000</v>
      </c>
      <c r="Z17" s="5">
        <v>0</v>
      </c>
      <c r="AA17" s="5">
        <f t="shared" si="5"/>
        <v>7000000</v>
      </c>
      <c r="AB17" s="9"/>
      <c r="AC17" s="1">
        <v>11</v>
      </c>
      <c r="AD17" s="2" t="s">
        <v>14</v>
      </c>
      <c r="AE17" s="5">
        <v>8</v>
      </c>
      <c r="AF17" s="5">
        <v>1049992.337164752</v>
      </c>
      <c r="AG17" s="5">
        <v>0</v>
      </c>
      <c r="AH17" s="5">
        <f t="shared" si="6"/>
        <v>1049992.337164752</v>
      </c>
      <c r="AI17" s="9"/>
      <c r="AJ17" s="1">
        <v>11</v>
      </c>
      <c r="AK17" s="2" t="s">
        <v>14</v>
      </c>
      <c r="AL17" s="5">
        <v>440</v>
      </c>
      <c r="AM17" s="5">
        <v>3151773.0496453913</v>
      </c>
      <c r="AN17" s="5">
        <v>0</v>
      </c>
      <c r="AO17" s="5">
        <f t="shared" si="7"/>
        <v>3151773.0496453913</v>
      </c>
      <c r="AP17" s="9"/>
      <c r="AQ17" s="1">
        <v>11</v>
      </c>
      <c r="AR17" s="2" t="s">
        <v>14</v>
      </c>
      <c r="AS17" s="5">
        <v>332</v>
      </c>
      <c r="AT17" s="5">
        <v>3320000</v>
      </c>
      <c r="AU17" s="5">
        <v>0</v>
      </c>
      <c r="AV17" s="5">
        <f t="shared" si="8"/>
        <v>3320000</v>
      </c>
      <c r="AW17" s="9"/>
      <c r="AX17" s="1">
        <v>11</v>
      </c>
      <c r="AY17" s="2" t="s">
        <v>14</v>
      </c>
      <c r="AZ17" s="5">
        <v>47</v>
      </c>
      <c r="BA17" s="5">
        <v>914411.1111111131</v>
      </c>
      <c r="BB17" s="5">
        <v>0</v>
      </c>
      <c r="BC17" s="5">
        <f t="shared" si="9"/>
        <v>914411.1111111131</v>
      </c>
      <c r="BD17" s="9"/>
      <c r="BE17" s="1">
        <v>11</v>
      </c>
      <c r="BF17" s="2" t="s">
        <v>14</v>
      </c>
      <c r="BG17" s="5">
        <v>0</v>
      </c>
      <c r="BH17" s="5">
        <f t="shared" si="10"/>
        <v>17298117.18284953</v>
      </c>
      <c r="BI17" s="5">
        <f t="shared" si="0"/>
        <v>0</v>
      </c>
      <c r="BJ17" s="22">
        <f t="shared" si="1"/>
        <v>17298117.18284953</v>
      </c>
      <c r="BK17" s="9"/>
    </row>
    <row r="18" spans="1:63" ht="16.5" hidden="1">
      <c r="A18" s="1">
        <v>12</v>
      </c>
      <c r="B18" s="2" t="s">
        <v>15</v>
      </c>
      <c r="C18" s="5">
        <v>0</v>
      </c>
      <c r="D18" s="18">
        <v>0</v>
      </c>
      <c r="E18" s="18">
        <v>0</v>
      </c>
      <c r="F18" s="18">
        <f t="shared" si="2"/>
        <v>0</v>
      </c>
      <c r="G18" s="9"/>
      <c r="H18" s="1">
        <v>12</v>
      </c>
      <c r="I18" s="2" t="s">
        <v>15</v>
      </c>
      <c r="J18" s="5">
        <v>1</v>
      </c>
      <c r="K18" s="5">
        <v>851908.30182628392</v>
      </c>
      <c r="L18" s="5">
        <v>0</v>
      </c>
      <c r="M18" s="5">
        <f t="shared" si="3"/>
        <v>851908.30182628392</v>
      </c>
      <c r="N18" s="9"/>
      <c r="O18" s="1">
        <v>12</v>
      </c>
      <c r="P18" s="2" t="s">
        <v>15</v>
      </c>
      <c r="Q18" s="5">
        <v>4</v>
      </c>
      <c r="R18" s="5">
        <v>1131475.0367028685</v>
      </c>
      <c r="S18" s="5">
        <v>0</v>
      </c>
      <c r="T18" s="5">
        <f t="shared" si="4"/>
        <v>1131475.0367028685</v>
      </c>
      <c r="U18" s="9"/>
      <c r="V18" s="1">
        <v>12</v>
      </c>
      <c r="W18" s="2" t="s">
        <v>15</v>
      </c>
      <c r="X18" s="5">
        <v>5</v>
      </c>
      <c r="Y18" s="5">
        <v>2500000</v>
      </c>
      <c r="Z18" s="5">
        <v>0</v>
      </c>
      <c r="AA18" s="5">
        <f t="shared" si="5"/>
        <v>2500000</v>
      </c>
      <c r="AB18" s="9"/>
      <c r="AC18" s="1">
        <v>12</v>
      </c>
      <c r="AD18" s="2" t="s">
        <v>15</v>
      </c>
      <c r="AE18" s="5">
        <v>6</v>
      </c>
      <c r="AF18" s="5">
        <v>787494.25287356391</v>
      </c>
      <c r="AG18" s="5">
        <v>0</v>
      </c>
      <c r="AH18" s="5">
        <f t="shared" si="6"/>
        <v>787494.25287356391</v>
      </c>
      <c r="AI18" s="9"/>
      <c r="AJ18" s="1">
        <v>12</v>
      </c>
      <c r="AK18" s="2" t="s">
        <v>15</v>
      </c>
      <c r="AL18" s="5">
        <v>186</v>
      </c>
      <c r="AM18" s="5">
        <v>1332340.4255319154</v>
      </c>
      <c r="AN18" s="5">
        <v>0</v>
      </c>
      <c r="AO18" s="5">
        <f t="shared" si="7"/>
        <v>1332340.4255319154</v>
      </c>
      <c r="AP18" s="9"/>
      <c r="AQ18" s="1">
        <v>12</v>
      </c>
      <c r="AR18" s="2" t="s">
        <v>15</v>
      </c>
      <c r="AS18" s="5">
        <v>234</v>
      </c>
      <c r="AT18" s="5">
        <v>2340000</v>
      </c>
      <c r="AU18" s="5">
        <v>0</v>
      </c>
      <c r="AV18" s="5">
        <f t="shared" si="8"/>
        <v>2340000</v>
      </c>
      <c r="AW18" s="9"/>
      <c r="AX18" s="1">
        <v>12</v>
      </c>
      <c r="AY18" s="2" t="s">
        <v>15</v>
      </c>
      <c r="AZ18" s="5">
        <v>22</v>
      </c>
      <c r="BA18" s="5">
        <v>428022.22222222318</v>
      </c>
      <c r="BB18" s="5">
        <v>0</v>
      </c>
      <c r="BC18" s="5">
        <f t="shared" si="9"/>
        <v>428022.22222222318</v>
      </c>
      <c r="BD18" s="9"/>
      <c r="BE18" s="1">
        <v>12</v>
      </c>
      <c r="BF18" s="2" t="s">
        <v>15</v>
      </c>
      <c r="BG18" s="5">
        <v>0</v>
      </c>
      <c r="BH18" s="5">
        <f t="shared" si="10"/>
        <v>9371240.2391568571</v>
      </c>
      <c r="BI18" s="5">
        <f t="shared" si="0"/>
        <v>0</v>
      </c>
      <c r="BJ18" s="22">
        <f t="shared" si="1"/>
        <v>9371240.2391568571</v>
      </c>
      <c r="BK18" s="9"/>
    </row>
    <row r="19" spans="1:63" ht="16.5" hidden="1">
      <c r="A19" s="1">
        <v>13</v>
      </c>
      <c r="B19" s="2" t="s">
        <v>16</v>
      </c>
      <c r="C19" s="5">
        <v>0</v>
      </c>
      <c r="D19" s="18">
        <v>0</v>
      </c>
      <c r="E19" s="18">
        <v>0</v>
      </c>
      <c r="F19" s="18">
        <f t="shared" si="2"/>
        <v>0</v>
      </c>
      <c r="G19" s="9"/>
      <c r="H19" s="1">
        <v>13</v>
      </c>
      <c r="I19" s="2" t="s">
        <v>16</v>
      </c>
      <c r="J19" s="5">
        <v>1</v>
      </c>
      <c r="K19" s="5">
        <v>859693.29698657908</v>
      </c>
      <c r="L19" s="5">
        <v>0</v>
      </c>
      <c r="M19" s="5">
        <f t="shared" si="3"/>
        <v>859693.29698657908</v>
      </c>
      <c r="N19" s="9"/>
      <c r="O19" s="1">
        <v>13</v>
      </c>
      <c r="P19" s="2" t="s">
        <v>16</v>
      </c>
      <c r="Q19" s="5">
        <v>3</v>
      </c>
      <c r="R19" s="5">
        <v>729899.9072680613</v>
      </c>
      <c r="S19" s="5">
        <v>0</v>
      </c>
      <c r="T19" s="5">
        <f t="shared" si="4"/>
        <v>729899.9072680613</v>
      </c>
      <c r="U19" s="9"/>
      <c r="V19" s="1">
        <v>13</v>
      </c>
      <c r="W19" s="2" t="s">
        <v>16</v>
      </c>
      <c r="X19" s="5">
        <v>3</v>
      </c>
      <c r="Y19" s="5">
        <v>1500000</v>
      </c>
      <c r="Z19" s="5">
        <v>0</v>
      </c>
      <c r="AA19" s="5">
        <f t="shared" si="5"/>
        <v>1500000</v>
      </c>
      <c r="AB19" s="9"/>
      <c r="AC19" s="1">
        <v>13</v>
      </c>
      <c r="AD19" s="2" t="s">
        <v>16</v>
      </c>
      <c r="AE19" s="5">
        <v>5</v>
      </c>
      <c r="AF19" s="5">
        <v>656245.21072797</v>
      </c>
      <c r="AG19" s="5">
        <v>0</v>
      </c>
      <c r="AH19" s="5">
        <f t="shared" si="6"/>
        <v>656245.21072797</v>
      </c>
      <c r="AI19" s="9"/>
      <c r="AJ19" s="1">
        <v>13</v>
      </c>
      <c r="AK19" s="2" t="s">
        <v>16</v>
      </c>
      <c r="AL19" s="5">
        <v>279</v>
      </c>
      <c r="AM19" s="5">
        <v>1998510.6382978731</v>
      </c>
      <c r="AN19" s="5">
        <v>0</v>
      </c>
      <c r="AO19" s="5">
        <f t="shared" si="7"/>
        <v>1998510.6382978731</v>
      </c>
      <c r="AP19" s="9"/>
      <c r="AQ19" s="1">
        <v>13</v>
      </c>
      <c r="AR19" s="2" t="s">
        <v>16</v>
      </c>
      <c r="AS19" s="5">
        <v>153</v>
      </c>
      <c r="AT19" s="5">
        <v>1530000</v>
      </c>
      <c r="AU19" s="5">
        <v>0</v>
      </c>
      <c r="AV19" s="5">
        <f t="shared" si="8"/>
        <v>1530000</v>
      </c>
      <c r="AW19" s="9"/>
      <c r="AX19" s="1">
        <v>13</v>
      </c>
      <c r="AY19" s="2" t="s">
        <v>16</v>
      </c>
      <c r="AZ19" s="5">
        <v>27</v>
      </c>
      <c r="BA19" s="5">
        <v>525300.00000000116</v>
      </c>
      <c r="BB19" s="5">
        <v>0</v>
      </c>
      <c r="BC19" s="5">
        <f t="shared" si="9"/>
        <v>525300.00000000116</v>
      </c>
      <c r="BD19" s="9"/>
      <c r="BE19" s="1">
        <v>13</v>
      </c>
      <c r="BF19" s="2" t="s">
        <v>16</v>
      </c>
      <c r="BG19" s="5">
        <v>0</v>
      </c>
      <c r="BH19" s="5">
        <f t="shared" si="10"/>
        <v>7799649.0532804849</v>
      </c>
      <c r="BI19" s="5">
        <f t="shared" si="0"/>
        <v>0</v>
      </c>
      <c r="BJ19" s="22">
        <f t="shared" si="1"/>
        <v>7799649.0532804849</v>
      </c>
      <c r="BK19" s="9"/>
    </row>
    <row r="20" spans="1:63" ht="16.5" hidden="1">
      <c r="A20" s="1">
        <v>14</v>
      </c>
      <c r="B20" s="2" t="s">
        <v>17</v>
      </c>
      <c r="C20" s="5">
        <v>0</v>
      </c>
      <c r="D20" s="18">
        <v>0</v>
      </c>
      <c r="E20" s="18">
        <v>0</v>
      </c>
      <c r="F20" s="18">
        <f t="shared" si="2"/>
        <v>0</v>
      </c>
      <c r="G20" s="9"/>
      <c r="H20" s="1">
        <v>14</v>
      </c>
      <c r="I20" s="2" t="s">
        <v>17</v>
      </c>
      <c r="J20" s="5">
        <v>1</v>
      </c>
      <c r="K20" s="5">
        <v>993255.8781405146</v>
      </c>
      <c r="L20" s="5">
        <v>0</v>
      </c>
      <c r="M20" s="5">
        <f t="shared" si="3"/>
        <v>993255.8781405146</v>
      </c>
      <c r="N20" s="9"/>
      <c r="O20" s="1">
        <v>14</v>
      </c>
      <c r="P20" s="2" t="s">
        <v>17</v>
      </c>
      <c r="Q20" s="5">
        <v>2</v>
      </c>
      <c r="R20" s="5">
        <v>318198.28304582031</v>
      </c>
      <c r="S20" s="5">
        <v>0</v>
      </c>
      <c r="T20" s="5">
        <f t="shared" si="4"/>
        <v>318198.28304582031</v>
      </c>
      <c r="U20" s="9"/>
      <c r="V20" s="1">
        <v>14</v>
      </c>
      <c r="W20" s="2" t="s">
        <v>17</v>
      </c>
      <c r="X20" s="5">
        <v>1</v>
      </c>
      <c r="Y20" s="5">
        <v>500000</v>
      </c>
      <c r="Z20" s="5">
        <v>0</v>
      </c>
      <c r="AA20" s="5">
        <f t="shared" si="5"/>
        <v>500000</v>
      </c>
      <c r="AB20" s="9"/>
      <c r="AC20" s="1">
        <v>14</v>
      </c>
      <c r="AD20" s="2" t="s">
        <v>17</v>
      </c>
      <c r="AE20" s="5">
        <v>4</v>
      </c>
      <c r="AF20" s="5">
        <v>524996.16858237598</v>
      </c>
      <c r="AG20" s="5">
        <v>0</v>
      </c>
      <c r="AH20" s="5">
        <f t="shared" si="6"/>
        <v>524996.16858237598</v>
      </c>
      <c r="AI20" s="9"/>
      <c r="AJ20" s="1">
        <v>14</v>
      </c>
      <c r="AK20" s="2" t="s">
        <v>17</v>
      </c>
      <c r="AL20" s="5">
        <v>92</v>
      </c>
      <c r="AM20" s="5">
        <v>659007.09219858178</v>
      </c>
      <c r="AN20" s="5">
        <v>39000</v>
      </c>
      <c r="AO20" s="5">
        <f t="shared" si="7"/>
        <v>698007.09219858178</v>
      </c>
      <c r="AP20" s="9"/>
      <c r="AQ20" s="1">
        <v>14</v>
      </c>
      <c r="AR20" s="2" t="s">
        <v>17</v>
      </c>
      <c r="AS20" s="5">
        <v>93</v>
      </c>
      <c r="AT20" s="5">
        <v>930000</v>
      </c>
      <c r="AU20" s="5">
        <v>0</v>
      </c>
      <c r="AV20" s="5">
        <f t="shared" si="8"/>
        <v>930000</v>
      </c>
      <c r="AW20" s="9"/>
      <c r="AX20" s="1">
        <v>14</v>
      </c>
      <c r="AY20" s="2" t="s">
        <v>17</v>
      </c>
      <c r="AZ20" s="5">
        <v>30</v>
      </c>
      <c r="BA20" s="5">
        <v>583666.66666666791</v>
      </c>
      <c r="BB20" s="5">
        <v>0</v>
      </c>
      <c r="BC20" s="5">
        <f t="shared" si="9"/>
        <v>583666.66666666791</v>
      </c>
      <c r="BD20" s="9"/>
      <c r="BE20" s="1">
        <v>14</v>
      </c>
      <c r="BF20" s="2" t="s">
        <v>17</v>
      </c>
      <c r="BG20" s="5">
        <v>0</v>
      </c>
      <c r="BH20" s="5">
        <f t="shared" si="10"/>
        <v>4509124.0886339601</v>
      </c>
      <c r="BI20" s="5">
        <f t="shared" si="0"/>
        <v>39000</v>
      </c>
      <c r="BJ20" s="22">
        <f t="shared" si="1"/>
        <v>4548124.0886339601</v>
      </c>
      <c r="BK20" s="9"/>
    </row>
    <row r="21" spans="1:63" ht="16.5" hidden="1">
      <c r="A21" s="1">
        <v>15</v>
      </c>
      <c r="B21" s="2" t="s">
        <v>18</v>
      </c>
      <c r="C21" s="5">
        <v>0</v>
      </c>
      <c r="D21" s="18">
        <v>0</v>
      </c>
      <c r="E21" s="18">
        <v>0</v>
      </c>
      <c r="F21" s="18">
        <f t="shared" si="2"/>
        <v>0</v>
      </c>
      <c r="G21" s="9"/>
      <c r="H21" s="1">
        <v>15</v>
      </c>
      <c r="I21" s="2" t="s">
        <v>18</v>
      </c>
      <c r="J21" s="5">
        <v>1</v>
      </c>
      <c r="K21" s="5">
        <v>678078.07838522131</v>
      </c>
      <c r="L21" s="5">
        <v>85000</v>
      </c>
      <c r="M21" s="5">
        <f t="shared" si="3"/>
        <v>763078.07838522131</v>
      </c>
      <c r="N21" s="9"/>
      <c r="O21" s="1">
        <v>15</v>
      </c>
      <c r="P21" s="2" t="s">
        <v>18</v>
      </c>
      <c r="Q21" s="5">
        <v>3</v>
      </c>
      <c r="R21" s="5">
        <v>865039.10871687252</v>
      </c>
      <c r="S21" s="5">
        <v>459000</v>
      </c>
      <c r="T21" s="5">
        <f t="shared" si="4"/>
        <v>1324039.1087168725</v>
      </c>
      <c r="U21" s="9"/>
      <c r="V21" s="1">
        <v>15</v>
      </c>
      <c r="W21" s="2" t="s">
        <v>18</v>
      </c>
      <c r="X21" s="5">
        <v>5</v>
      </c>
      <c r="Y21" s="5">
        <v>2500000</v>
      </c>
      <c r="Z21" s="5">
        <v>0</v>
      </c>
      <c r="AA21" s="5">
        <f t="shared" si="5"/>
        <v>2500000</v>
      </c>
      <c r="AB21" s="9"/>
      <c r="AC21" s="1">
        <v>15</v>
      </c>
      <c r="AD21" s="2" t="s">
        <v>18</v>
      </c>
      <c r="AE21" s="5">
        <v>4</v>
      </c>
      <c r="AF21" s="5">
        <v>524996.16858237598</v>
      </c>
      <c r="AG21" s="5">
        <v>179000</v>
      </c>
      <c r="AH21" s="5">
        <f t="shared" si="6"/>
        <v>703996.16858237598</v>
      </c>
      <c r="AI21" s="9"/>
      <c r="AJ21" s="1">
        <v>15</v>
      </c>
      <c r="AK21" s="2" t="s">
        <v>18</v>
      </c>
      <c r="AL21" s="5">
        <v>197</v>
      </c>
      <c r="AM21" s="5">
        <v>1411134.7517730503</v>
      </c>
      <c r="AN21" s="5">
        <v>1274000</v>
      </c>
      <c r="AO21" s="5">
        <f t="shared" si="7"/>
        <v>2685134.7517730501</v>
      </c>
      <c r="AP21" s="9"/>
      <c r="AQ21" s="1">
        <v>15</v>
      </c>
      <c r="AR21" s="2" t="s">
        <v>18</v>
      </c>
      <c r="AS21" s="5">
        <v>151</v>
      </c>
      <c r="AT21" s="5">
        <v>1510000</v>
      </c>
      <c r="AU21" s="5">
        <v>0</v>
      </c>
      <c r="AV21" s="5">
        <f t="shared" si="8"/>
        <v>1510000</v>
      </c>
      <c r="AW21" s="9"/>
      <c r="AX21" s="1">
        <v>15</v>
      </c>
      <c r="AY21" s="2" t="s">
        <v>18</v>
      </c>
      <c r="AZ21" s="5">
        <v>19</v>
      </c>
      <c r="BA21" s="5">
        <v>369655.55555555638</v>
      </c>
      <c r="BB21" s="5">
        <v>460000</v>
      </c>
      <c r="BC21" s="5">
        <f t="shared" si="9"/>
        <v>829655.55555555644</v>
      </c>
      <c r="BD21" s="9"/>
      <c r="BE21" s="1">
        <v>15</v>
      </c>
      <c r="BF21" s="2" t="s">
        <v>18</v>
      </c>
      <c r="BG21" s="5">
        <v>0</v>
      </c>
      <c r="BH21" s="5">
        <f t="shared" si="10"/>
        <v>7858903.6630130755</v>
      </c>
      <c r="BI21" s="5">
        <f t="shared" si="0"/>
        <v>2457000</v>
      </c>
      <c r="BJ21" s="22">
        <f t="shared" si="1"/>
        <v>10315903.663013076</v>
      </c>
      <c r="BK21" s="9"/>
    </row>
    <row r="22" spans="1:63" ht="16.5" hidden="1">
      <c r="A22" s="1">
        <v>16</v>
      </c>
      <c r="B22" s="2" t="s">
        <v>19</v>
      </c>
      <c r="C22" s="5">
        <v>0</v>
      </c>
      <c r="D22" s="18">
        <v>0</v>
      </c>
      <c r="E22" s="18">
        <v>0</v>
      </c>
      <c r="F22" s="18">
        <f t="shared" si="2"/>
        <v>0</v>
      </c>
      <c r="G22" s="9"/>
      <c r="H22" s="1">
        <v>16</v>
      </c>
      <c r="I22" s="2" t="s">
        <v>19</v>
      </c>
      <c r="J22" s="5">
        <v>1</v>
      </c>
      <c r="K22" s="5">
        <v>861156.03578142403</v>
      </c>
      <c r="L22" s="5">
        <v>0</v>
      </c>
      <c r="M22" s="5">
        <f t="shared" si="3"/>
        <v>861156.03578142403</v>
      </c>
      <c r="N22" s="9"/>
      <c r="O22" s="1">
        <v>16</v>
      </c>
      <c r="P22" s="2" t="s">
        <v>19</v>
      </c>
      <c r="Q22" s="5">
        <v>4</v>
      </c>
      <c r="R22" s="5">
        <v>1217415.149964002</v>
      </c>
      <c r="S22" s="5">
        <v>0</v>
      </c>
      <c r="T22" s="5">
        <f t="shared" si="4"/>
        <v>1217415.149964002</v>
      </c>
      <c r="U22" s="9"/>
      <c r="V22" s="1">
        <v>16</v>
      </c>
      <c r="W22" s="2" t="s">
        <v>19</v>
      </c>
      <c r="X22" s="5">
        <v>3</v>
      </c>
      <c r="Y22" s="5">
        <v>1500000</v>
      </c>
      <c r="Z22" s="5">
        <v>0</v>
      </c>
      <c r="AA22" s="5">
        <f t="shared" si="5"/>
        <v>1500000</v>
      </c>
      <c r="AB22" s="9"/>
      <c r="AC22" s="1">
        <v>16</v>
      </c>
      <c r="AD22" s="2" t="s">
        <v>19</v>
      </c>
      <c r="AE22" s="5">
        <v>11</v>
      </c>
      <c r="AF22" s="5">
        <v>1443739.463601534</v>
      </c>
      <c r="AG22" s="5">
        <v>0</v>
      </c>
      <c r="AH22" s="5">
        <f t="shared" si="6"/>
        <v>1443739.463601534</v>
      </c>
      <c r="AI22" s="9"/>
      <c r="AJ22" s="1">
        <v>16</v>
      </c>
      <c r="AK22" s="2" t="s">
        <v>19</v>
      </c>
      <c r="AL22" s="5">
        <v>345</v>
      </c>
      <c r="AM22" s="5">
        <v>2471276.595744682</v>
      </c>
      <c r="AN22" s="5">
        <v>0</v>
      </c>
      <c r="AO22" s="5">
        <f t="shared" si="7"/>
        <v>2471276.595744682</v>
      </c>
      <c r="AP22" s="9"/>
      <c r="AQ22" s="1">
        <v>16</v>
      </c>
      <c r="AR22" s="2" t="s">
        <v>19</v>
      </c>
      <c r="AS22" s="5">
        <v>237</v>
      </c>
      <c r="AT22" s="5">
        <v>2370000</v>
      </c>
      <c r="AU22" s="5">
        <v>0</v>
      </c>
      <c r="AV22" s="5">
        <f t="shared" si="8"/>
        <v>2370000</v>
      </c>
      <c r="AW22" s="9"/>
      <c r="AX22" s="1">
        <v>16</v>
      </c>
      <c r="AY22" s="2" t="s">
        <v>19</v>
      </c>
      <c r="AZ22" s="5">
        <v>45</v>
      </c>
      <c r="BA22" s="5">
        <v>875500.00000000198</v>
      </c>
      <c r="BB22" s="5">
        <v>0</v>
      </c>
      <c r="BC22" s="5">
        <f t="shared" si="9"/>
        <v>875500.00000000198</v>
      </c>
      <c r="BD22" s="9"/>
      <c r="BE22" s="1">
        <v>16</v>
      </c>
      <c r="BF22" s="2" t="s">
        <v>19</v>
      </c>
      <c r="BG22" s="5">
        <v>0</v>
      </c>
      <c r="BH22" s="5">
        <f t="shared" si="10"/>
        <v>10739087.245091643</v>
      </c>
      <c r="BI22" s="5">
        <f t="shared" si="0"/>
        <v>0</v>
      </c>
      <c r="BJ22" s="22">
        <f t="shared" si="1"/>
        <v>10739087.245091643</v>
      </c>
      <c r="BK22" s="9"/>
    </row>
    <row r="23" spans="1:63" ht="16.5" hidden="1">
      <c r="A23" s="1">
        <v>17</v>
      </c>
      <c r="B23" s="2" t="s">
        <v>20</v>
      </c>
      <c r="C23" s="5">
        <v>0</v>
      </c>
      <c r="D23" s="18">
        <v>0</v>
      </c>
      <c r="E23" s="18">
        <v>0</v>
      </c>
      <c r="F23" s="18">
        <f t="shared" si="2"/>
        <v>0</v>
      </c>
      <c r="G23" s="9"/>
      <c r="H23" s="1">
        <v>17</v>
      </c>
      <c r="I23" s="2" t="s">
        <v>20</v>
      </c>
      <c r="J23" s="5">
        <v>1</v>
      </c>
      <c r="K23" s="5">
        <v>1018000.1829330942</v>
      </c>
      <c r="L23" s="5">
        <v>0</v>
      </c>
      <c r="M23" s="5">
        <f t="shared" si="3"/>
        <v>1018000.1829330942</v>
      </c>
      <c r="N23" s="9"/>
      <c r="O23" s="1">
        <v>17</v>
      </c>
      <c r="P23" s="2" t="s">
        <v>20</v>
      </c>
      <c r="Q23" s="5">
        <v>1</v>
      </c>
      <c r="R23" s="5">
        <v>505287.80759893905</v>
      </c>
      <c r="S23" s="5">
        <v>0</v>
      </c>
      <c r="T23" s="5">
        <f t="shared" si="4"/>
        <v>505287.80759893905</v>
      </c>
      <c r="U23" s="9"/>
      <c r="V23" s="1">
        <v>17</v>
      </c>
      <c r="W23" s="2" t="s">
        <v>20</v>
      </c>
      <c r="X23" s="5">
        <v>3</v>
      </c>
      <c r="Y23" s="5">
        <v>1500000</v>
      </c>
      <c r="Z23" s="5">
        <v>0</v>
      </c>
      <c r="AA23" s="5">
        <f t="shared" si="5"/>
        <v>1500000</v>
      </c>
      <c r="AB23" s="9"/>
      <c r="AC23" s="1">
        <v>17</v>
      </c>
      <c r="AD23" s="2" t="s">
        <v>20</v>
      </c>
      <c r="AE23" s="5">
        <v>3</v>
      </c>
      <c r="AF23" s="5">
        <v>393747.12643678195</v>
      </c>
      <c r="AG23" s="5">
        <v>0</v>
      </c>
      <c r="AH23" s="5">
        <f t="shared" si="6"/>
        <v>393747.12643678195</v>
      </c>
      <c r="AI23" s="9"/>
      <c r="AJ23" s="1">
        <v>17</v>
      </c>
      <c r="AK23" s="2" t="s">
        <v>20</v>
      </c>
      <c r="AL23" s="5">
        <v>171</v>
      </c>
      <c r="AM23" s="5">
        <v>1224893.6170212771</v>
      </c>
      <c r="AN23" s="5">
        <v>0</v>
      </c>
      <c r="AO23" s="5">
        <f t="shared" si="7"/>
        <v>1224893.6170212771</v>
      </c>
      <c r="AP23" s="9"/>
      <c r="AQ23" s="1">
        <v>17</v>
      </c>
      <c r="AR23" s="2" t="s">
        <v>20</v>
      </c>
      <c r="AS23" s="5">
        <v>129</v>
      </c>
      <c r="AT23" s="5">
        <v>1290000</v>
      </c>
      <c r="AU23" s="5">
        <v>0</v>
      </c>
      <c r="AV23" s="5">
        <f t="shared" si="8"/>
        <v>1290000</v>
      </c>
      <c r="AW23" s="9"/>
      <c r="AX23" s="1">
        <v>17</v>
      </c>
      <c r="AY23" s="2" t="s">
        <v>20</v>
      </c>
      <c r="AZ23" s="5">
        <v>25</v>
      </c>
      <c r="BA23" s="5">
        <v>486388.88888888998</v>
      </c>
      <c r="BB23" s="5">
        <v>0</v>
      </c>
      <c r="BC23" s="5">
        <f t="shared" si="9"/>
        <v>486388.88888888998</v>
      </c>
      <c r="BD23" s="9"/>
      <c r="BE23" s="1">
        <v>17</v>
      </c>
      <c r="BF23" s="2" t="s">
        <v>20</v>
      </c>
      <c r="BG23" s="5">
        <v>0</v>
      </c>
      <c r="BH23" s="5">
        <f t="shared" si="10"/>
        <v>6418317.6228789818</v>
      </c>
      <c r="BI23" s="5">
        <f t="shared" si="0"/>
        <v>0</v>
      </c>
      <c r="BJ23" s="22">
        <f t="shared" si="1"/>
        <v>6418317.6228789818</v>
      </c>
      <c r="BK23" s="9"/>
    </row>
    <row r="24" spans="1:63" ht="16.5" hidden="1">
      <c r="A24" s="1">
        <v>18</v>
      </c>
      <c r="B24" s="2" t="s">
        <v>21</v>
      </c>
      <c r="C24" s="5">
        <v>0</v>
      </c>
      <c r="D24" s="18">
        <v>0</v>
      </c>
      <c r="E24" s="18">
        <v>0</v>
      </c>
      <c r="F24" s="18">
        <f t="shared" si="2"/>
        <v>0</v>
      </c>
      <c r="G24" s="9"/>
      <c r="H24" s="1">
        <v>18</v>
      </c>
      <c r="I24" s="2" t="s">
        <v>21</v>
      </c>
      <c r="J24" s="5">
        <v>1</v>
      </c>
      <c r="K24" s="5">
        <v>886946.79058066302</v>
      </c>
      <c r="L24" s="5">
        <v>0</v>
      </c>
      <c r="M24" s="5">
        <f t="shared" si="3"/>
        <v>886946.79058066302</v>
      </c>
      <c r="N24" s="9"/>
      <c r="O24" s="1">
        <v>18</v>
      </c>
      <c r="P24" s="2" t="s">
        <v>21</v>
      </c>
      <c r="Q24" s="5">
        <v>1</v>
      </c>
      <c r="R24" s="5">
        <v>205436.13669973594</v>
      </c>
      <c r="S24" s="5">
        <v>0</v>
      </c>
      <c r="T24" s="5">
        <f t="shared" si="4"/>
        <v>205436.13669973594</v>
      </c>
      <c r="U24" s="9"/>
      <c r="V24" s="1">
        <v>18</v>
      </c>
      <c r="W24" s="2" t="s">
        <v>21</v>
      </c>
      <c r="X24" s="5">
        <v>0</v>
      </c>
      <c r="Y24" s="5">
        <v>0</v>
      </c>
      <c r="Z24" s="5">
        <v>0</v>
      </c>
      <c r="AA24" s="5">
        <f t="shared" si="5"/>
        <v>0</v>
      </c>
      <c r="AB24" s="9"/>
      <c r="AC24" s="1">
        <v>18</v>
      </c>
      <c r="AD24" s="2" t="s">
        <v>21</v>
      </c>
      <c r="AE24" s="5">
        <v>6</v>
      </c>
      <c r="AF24" s="5">
        <v>787494.25287356391</v>
      </c>
      <c r="AG24" s="5">
        <v>0</v>
      </c>
      <c r="AH24" s="5">
        <f t="shared" si="6"/>
        <v>787494.25287356391</v>
      </c>
      <c r="AI24" s="9"/>
      <c r="AJ24" s="1">
        <v>18</v>
      </c>
      <c r="AK24" s="2" t="s">
        <v>21</v>
      </c>
      <c r="AL24" s="5">
        <v>136</v>
      </c>
      <c r="AM24" s="5">
        <v>974184.39716312103</v>
      </c>
      <c r="AN24" s="5">
        <v>0</v>
      </c>
      <c r="AO24" s="5">
        <f t="shared" si="7"/>
        <v>974184.39716312103</v>
      </c>
      <c r="AP24" s="9"/>
      <c r="AQ24" s="1">
        <v>18</v>
      </c>
      <c r="AR24" s="2" t="s">
        <v>21</v>
      </c>
      <c r="AS24" s="5">
        <v>126</v>
      </c>
      <c r="AT24" s="5">
        <v>1260000</v>
      </c>
      <c r="AU24" s="5">
        <v>0</v>
      </c>
      <c r="AV24" s="5">
        <f t="shared" si="8"/>
        <v>1260000</v>
      </c>
      <c r="AW24" s="9"/>
      <c r="AX24" s="1">
        <v>18</v>
      </c>
      <c r="AY24" s="2" t="s">
        <v>21</v>
      </c>
      <c r="AZ24" s="5">
        <v>9</v>
      </c>
      <c r="BA24" s="5">
        <v>175100.00000000038</v>
      </c>
      <c r="BB24" s="5">
        <v>0</v>
      </c>
      <c r="BC24" s="5">
        <f t="shared" si="9"/>
        <v>175100.00000000038</v>
      </c>
      <c r="BD24" s="9"/>
      <c r="BE24" s="1">
        <v>18</v>
      </c>
      <c r="BF24" s="2" t="s">
        <v>21</v>
      </c>
      <c r="BG24" s="5">
        <v>0</v>
      </c>
      <c r="BH24" s="5">
        <f t="shared" si="10"/>
        <v>4289161.5773170842</v>
      </c>
      <c r="BI24" s="5">
        <f t="shared" si="0"/>
        <v>0</v>
      </c>
      <c r="BJ24" s="22">
        <f t="shared" si="1"/>
        <v>4289161.5773170842</v>
      </c>
      <c r="BK24" s="9"/>
    </row>
    <row r="25" spans="1:63" ht="16.5" hidden="1">
      <c r="A25" s="1">
        <v>19</v>
      </c>
      <c r="B25" s="2" t="s">
        <v>22</v>
      </c>
      <c r="C25" s="5">
        <v>0</v>
      </c>
      <c r="D25" s="18">
        <v>0</v>
      </c>
      <c r="E25" s="18">
        <v>0</v>
      </c>
      <c r="F25" s="18">
        <f t="shared" si="2"/>
        <v>0</v>
      </c>
      <c r="G25" s="9"/>
      <c r="H25" s="1">
        <v>19</v>
      </c>
      <c r="I25" s="2" t="s">
        <v>22</v>
      </c>
      <c r="J25" s="5">
        <v>1</v>
      </c>
      <c r="K25" s="5">
        <v>772281.65007353807</v>
      </c>
      <c r="L25" s="5">
        <v>0</v>
      </c>
      <c r="M25" s="5">
        <f t="shared" si="3"/>
        <v>772281.65007353807</v>
      </c>
      <c r="N25" s="9"/>
      <c r="O25" s="1">
        <v>19</v>
      </c>
      <c r="P25" s="2" t="s">
        <v>22</v>
      </c>
      <c r="Q25" s="5">
        <v>1</v>
      </c>
      <c r="R25" s="5">
        <v>283040.08742416871</v>
      </c>
      <c r="S25" s="5">
        <v>0</v>
      </c>
      <c r="T25" s="5">
        <f t="shared" si="4"/>
        <v>283040.08742416871</v>
      </c>
      <c r="U25" s="9"/>
      <c r="V25" s="1">
        <v>19</v>
      </c>
      <c r="W25" s="2" t="s">
        <v>22</v>
      </c>
      <c r="X25" s="5">
        <v>2</v>
      </c>
      <c r="Y25" s="5">
        <v>1000000</v>
      </c>
      <c r="Z25" s="5">
        <v>0</v>
      </c>
      <c r="AA25" s="5">
        <f t="shared" si="5"/>
        <v>1000000</v>
      </c>
      <c r="AB25" s="9"/>
      <c r="AC25" s="1">
        <v>19</v>
      </c>
      <c r="AD25" s="2" t="s">
        <v>22</v>
      </c>
      <c r="AE25" s="5">
        <v>3</v>
      </c>
      <c r="AF25" s="5">
        <v>393747.12643678195</v>
      </c>
      <c r="AG25" s="5">
        <v>0</v>
      </c>
      <c r="AH25" s="5">
        <f t="shared" si="6"/>
        <v>393747.12643678195</v>
      </c>
      <c r="AI25" s="9"/>
      <c r="AJ25" s="1">
        <v>19</v>
      </c>
      <c r="AK25" s="2" t="s">
        <v>22</v>
      </c>
      <c r="AL25" s="5">
        <v>102</v>
      </c>
      <c r="AM25" s="5">
        <v>730638.29787234077</v>
      </c>
      <c r="AN25" s="5">
        <v>0</v>
      </c>
      <c r="AO25" s="5">
        <f t="shared" si="7"/>
        <v>730638.29787234077</v>
      </c>
      <c r="AP25" s="9"/>
      <c r="AQ25" s="1">
        <v>19</v>
      </c>
      <c r="AR25" s="2" t="s">
        <v>22</v>
      </c>
      <c r="AS25" s="5">
        <v>78</v>
      </c>
      <c r="AT25" s="5">
        <v>780000</v>
      </c>
      <c r="AU25" s="5">
        <v>0</v>
      </c>
      <c r="AV25" s="5">
        <f t="shared" si="8"/>
        <v>780000</v>
      </c>
      <c r="AW25" s="9"/>
      <c r="AX25" s="1">
        <v>19</v>
      </c>
      <c r="AY25" s="2" t="s">
        <v>22</v>
      </c>
      <c r="AZ25" s="5">
        <v>13</v>
      </c>
      <c r="BA25" s="5">
        <v>252922.22222222277</v>
      </c>
      <c r="BB25" s="5">
        <v>0</v>
      </c>
      <c r="BC25" s="5">
        <f t="shared" si="9"/>
        <v>252922.22222222277</v>
      </c>
      <c r="BD25" s="9"/>
      <c r="BE25" s="1">
        <v>19</v>
      </c>
      <c r="BF25" s="2" t="s">
        <v>22</v>
      </c>
      <c r="BG25" s="5">
        <v>0</v>
      </c>
      <c r="BH25" s="5">
        <f t="shared" si="10"/>
        <v>4212629.3840290522</v>
      </c>
      <c r="BI25" s="5">
        <f t="shared" si="0"/>
        <v>0</v>
      </c>
      <c r="BJ25" s="22">
        <f t="shared" si="1"/>
        <v>4212629.3840290522</v>
      </c>
      <c r="BK25" s="9"/>
    </row>
    <row r="26" spans="1:63" ht="16.5" hidden="1">
      <c r="A26" s="1">
        <v>20</v>
      </c>
      <c r="B26" s="2" t="s">
        <v>23</v>
      </c>
      <c r="C26" s="5">
        <v>0</v>
      </c>
      <c r="D26" s="18">
        <v>0</v>
      </c>
      <c r="E26" s="18">
        <v>0</v>
      </c>
      <c r="F26" s="18">
        <f t="shared" si="2"/>
        <v>0</v>
      </c>
      <c r="G26" s="9"/>
      <c r="H26" s="1">
        <v>20</v>
      </c>
      <c r="I26" s="2" t="s">
        <v>23</v>
      </c>
      <c r="J26" s="5">
        <v>1</v>
      </c>
      <c r="K26" s="5">
        <v>892820.56954424456</v>
      </c>
      <c r="L26" s="5">
        <v>0</v>
      </c>
      <c r="M26" s="5">
        <f t="shared" si="3"/>
        <v>892820.56954424456</v>
      </c>
      <c r="N26" s="9"/>
      <c r="O26" s="1">
        <v>20</v>
      </c>
      <c r="P26" s="2" t="s">
        <v>23</v>
      </c>
      <c r="Q26" s="5">
        <v>1</v>
      </c>
      <c r="R26" s="5">
        <v>133000</v>
      </c>
      <c r="S26" s="5">
        <v>0</v>
      </c>
      <c r="T26" s="5">
        <f t="shared" si="4"/>
        <v>133000</v>
      </c>
      <c r="U26" s="9"/>
      <c r="V26" s="1">
        <v>20</v>
      </c>
      <c r="W26" s="2" t="s">
        <v>23</v>
      </c>
      <c r="X26" s="5">
        <v>6</v>
      </c>
      <c r="Y26" s="5">
        <v>3000000</v>
      </c>
      <c r="Z26" s="5">
        <v>0</v>
      </c>
      <c r="AA26" s="5">
        <f t="shared" si="5"/>
        <v>3000000</v>
      </c>
      <c r="AB26" s="9"/>
      <c r="AC26" s="1">
        <v>20</v>
      </c>
      <c r="AD26" s="2" t="s">
        <v>23</v>
      </c>
      <c r="AE26" s="5">
        <v>7</v>
      </c>
      <c r="AF26" s="5">
        <v>918743.29501915793</v>
      </c>
      <c r="AG26" s="5">
        <v>0</v>
      </c>
      <c r="AH26" s="5">
        <f t="shared" si="6"/>
        <v>918743.29501915793</v>
      </c>
      <c r="AI26" s="9"/>
      <c r="AJ26" s="1">
        <v>20</v>
      </c>
      <c r="AK26" s="2" t="s">
        <v>23</v>
      </c>
      <c r="AL26" s="5">
        <v>272</v>
      </c>
      <c r="AM26" s="5">
        <v>1948368.7943262421</v>
      </c>
      <c r="AN26" s="5">
        <v>0</v>
      </c>
      <c r="AO26" s="5">
        <f t="shared" si="7"/>
        <v>1948368.7943262421</v>
      </c>
      <c r="AP26" s="9"/>
      <c r="AQ26" s="1">
        <v>20</v>
      </c>
      <c r="AR26" s="2" t="s">
        <v>23</v>
      </c>
      <c r="AS26" s="5">
        <v>165</v>
      </c>
      <c r="AT26" s="5">
        <v>1650000</v>
      </c>
      <c r="AU26" s="5">
        <v>0</v>
      </c>
      <c r="AV26" s="5">
        <f t="shared" si="8"/>
        <v>1650000</v>
      </c>
      <c r="AW26" s="9"/>
      <c r="AX26" s="1">
        <v>20</v>
      </c>
      <c r="AY26" s="2" t="s">
        <v>23</v>
      </c>
      <c r="AZ26" s="5">
        <v>34</v>
      </c>
      <c r="BA26" s="5">
        <v>661488.88888889039</v>
      </c>
      <c r="BB26" s="5">
        <v>0</v>
      </c>
      <c r="BC26" s="5">
        <f t="shared" si="9"/>
        <v>661488.88888889039</v>
      </c>
      <c r="BD26" s="9"/>
      <c r="BE26" s="1">
        <v>20</v>
      </c>
      <c r="BF26" s="2" t="s">
        <v>23</v>
      </c>
      <c r="BG26" s="5">
        <v>0</v>
      </c>
      <c r="BH26" s="5">
        <f t="shared" si="10"/>
        <v>9204421.5477785338</v>
      </c>
      <c r="BI26" s="5">
        <f t="shared" si="0"/>
        <v>0</v>
      </c>
      <c r="BJ26" s="22">
        <f t="shared" si="1"/>
        <v>9204421.5477785338</v>
      </c>
      <c r="BK26" s="9"/>
    </row>
    <row r="27" spans="1:63" ht="16.5" hidden="1">
      <c r="A27" s="1">
        <v>21</v>
      </c>
      <c r="B27" s="2" t="s">
        <v>24</v>
      </c>
      <c r="C27" s="5">
        <v>0</v>
      </c>
      <c r="D27" s="18">
        <v>0</v>
      </c>
      <c r="E27" s="18">
        <v>0</v>
      </c>
      <c r="F27" s="18">
        <f t="shared" si="2"/>
        <v>0</v>
      </c>
      <c r="G27" s="9"/>
      <c r="H27" s="1">
        <v>21</v>
      </c>
      <c r="I27" s="2" t="s">
        <v>24</v>
      </c>
      <c r="J27" s="5">
        <v>1</v>
      </c>
      <c r="K27" s="5">
        <v>820474.39777353744</v>
      </c>
      <c r="L27" s="5">
        <v>0</v>
      </c>
      <c r="M27" s="5">
        <f t="shared" si="3"/>
        <v>820474.39777353744</v>
      </c>
      <c r="N27" s="9"/>
      <c r="O27" s="1">
        <v>21</v>
      </c>
      <c r="P27" s="2" t="s">
        <v>24</v>
      </c>
      <c r="Q27" s="5">
        <v>8</v>
      </c>
      <c r="R27" s="5">
        <v>1371147.6130596963</v>
      </c>
      <c r="S27" s="5">
        <v>0</v>
      </c>
      <c r="T27" s="5">
        <f t="shared" si="4"/>
        <v>1371147.6130596963</v>
      </c>
      <c r="U27" s="9"/>
      <c r="V27" s="1">
        <v>21</v>
      </c>
      <c r="W27" s="2" t="s">
        <v>24</v>
      </c>
      <c r="X27" s="5">
        <v>11</v>
      </c>
      <c r="Y27" s="5">
        <v>5500000</v>
      </c>
      <c r="Z27" s="5">
        <v>0</v>
      </c>
      <c r="AA27" s="5">
        <f t="shared" si="5"/>
        <v>5500000</v>
      </c>
      <c r="AB27" s="9"/>
      <c r="AC27" s="1">
        <v>21</v>
      </c>
      <c r="AD27" s="2" t="s">
        <v>24</v>
      </c>
      <c r="AE27" s="5">
        <v>6</v>
      </c>
      <c r="AF27" s="5">
        <v>787494.25287356391</v>
      </c>
      <c r="AG27" s="5">
        <v>0</v>
      </c>
      <c r="AH27" s="5">
        <f t="shared" si="6"/>
        <v>787494.25287356391</v>
      </c>
      <c r="AI27" s="9"/>
      <c r="AJ27" s="1">
        <v>21</v>
      </c>
      <c r="AK27" s="2" t="s">
        <v>24</v>
      </c>
      <c r="AL27" s="5">
        <v>429</v>
      </c>
      <c r="AM27" s="5">
        <v>3072978.7234042566</v>
      </c>
      <c r="AN27" s="5">
        <v>0</v>
      </c>
      <c r="AO27" s="5">
        <f t="shared" si="7"/>
        <v>3072978.7234042566</v>
      </c>
      <c r="AP27" s="9"/>
      <c r="AQ27" s="1">
        <v>21</v>
      </c>
      <c r="AR27" s="2" t="s">
        <v>24</v>
      </c>
      <c r="AS27" s="5">
        <v>394</v>
      </c>
      <c r="AT27" s="5">
        <v>3940000</v>
      </c>
      <c r="AU27" s="5">
        <v>0</v>
      </c>
      <c r="AV27" s="5">
        <f t="shared" si="8"/>
        <v>3940000</v>
      </c>
      <c r="AW27" s="9"/>
      <c r="AX27" s="1">
        <v>21</v>
      </c>
      <c r="AY27" s="2" t="s">
        <v>24</v>
      </c>
      <c r="AZ27" s="5">
        <v>69</v>
      </c>
      <c r="BA27" s="5">
        <v>1342433.3333333363</v>
      </c>
      <c r="BB27" s="5">
        <v>0</v>
      </c>
      <c r="BC27" s="5">
        <f t="shared" si="9"/>
        <v>1342433.3333333363</v>
      </c>
      <c r="BD27" s="9"/>
      <c r="BE27" s="1">
        <v>21</v>
      </c>
      <c r="BF27" s="2" t="s">
        <v>24</v>
      </c>
      <c r="BG27" s="5">
        <v>0</v>
      </c>
      <c r="BH27" s="5">
        <f t="shared" si="10"/>
        <v>16834528.32044439</v>
      </c>
      <c r="BI27" s="5">
        <f t="shared" si="0"/>
        <v>0</v>
      </c>
      <c r="BJ27" s="22">
        <f t="shared" si="1"/>
        <v>16834528.32044439</v>
      </c>
      <c r="BK27" s="9"/>
    </row>
    <row r="28" spans="1:63" ht="16.5" hidden="1">
      <c r="A28" s="1">
        <v>22</v>
      </c>
      <c r="B28" s="2" t="s">
        <v>25</v>
      </c>
      <c r="C28" s="5">
        <v>0</v>
      </c>
      <c r="D28" s="18">
        <v>0</v>
      </c>
      <c r="E28" s="18">
        <v>0</v>
      </c>
      <c r="F28" s="18">
        <f t="shared" si="2"/>
        <v>0</v>
      </c>
      <c r="G28" s="9"/>
      <c r="H28" s="1">
        <v>22</v>
      </c>
      <c r="I28" s="2" t="s">
        <v>25</v>
      </c>
      <c r="J28" s="5">
        <v>1</v>
      </c>
      <c r="K28" s="5">
        <v>813187.04396303976</v>
      </c>
      <c r="L28" s="5">
        <v>0</v>
      </c>
      <c r="M28" s="5">
        <f t="shared" si="3"/>
        <v>813187.04396303976</v>
      </c>
      <c r="N28" s="9"/>
      <c r="O28" s="1">
        <v>22</v>
      </c>
      <c r="P28" s="2" t="s">
        <v>25</v>
      </c>
      <c r="Q28" s="5">
        <v>2</v>
      </c>
      <c r="R28" s="5">
        <v>573841.42944100103</v>
      </c>
      <c r="S28" s="5">
        <v>0</v>
      </c>
      <c r="T28" s="5">
        <f t="shared" si="4"/>
        <v>573841.42944100103</v>
      </c>
      <c r="U28" s="9"/>
      <c r="V28" s="1">
        <v>22</v>
      </c>
      <c r="W28" s="2" t="s">
        <v>25</v>
      </c>
      <c r="X28" s="5">
        <v>4</v>
      </c>
      <c r="Y28" s="5">
        <v>2000000</v>
      </c>
      <c r="Z28" s="5">
        <v>0</v>
      </c>
      <c r="AA28" s="5">
        <f t="shared" si="5"/>
        <v>2000000</v>
      </c>
      <c r="AB28" s="9"/>
      <c r="AC28" s="1">
        <v>22</v>
      </c>
      <c r="AD28" s="2" t="s">
        <v>25</v>
      </c>
      <c r="AE28" s="5">
        <v>5</v>
      </c>
      <c r="AF28" s="5">
        <v>656245.21072797</v>
      </c>
      <c r="AG28" s="5">
        <v>300000</v>
      </c>
      <c r="AH28" s="5">
        <f t="shared" si="6"/>
        <v>956245.21072797</v>
      </c>
      <c r="AI28" s="9"/>
      <c r="AJ28" s="1">
        <v>22</v>
      </c>
      <c r="AK28" s="2" t="s">
        <v>25</v>
      </c>
      <c r="AL28" s="5">
        <v>154</v>
      </c>
      <c r="AM28" s="5">
        <v>1103120.567375887</v>
      </c>
      <c r="AN28" s="5">
        <v>0</v>
      </c>
      <c r="AO28" s="5">
        <f t="shared" si="7"/>
        <v>1103120.567375887</v>
      </c>
      <c r="AP28" s="9"/>
      <c r="AQ28" s="1">
        <v>22</v>
      </c>
      <c r="AR28" s="2" t="s">
        <v>25</v>
      </c>
      <c r="AS28" s="5">
        <v>101</v>
      </c>
      <c r="AT28" s="5">
        <v>1010000</v>
      </c>
      <c r="AU28" s="5">
        <v>0</v>
      </c>
      <c r="AV28" s="5">
        <f t="shared" si="8"/>
        <v>1010000</v>
      </c>
      <c r="AW28" s="9"/>
      <c r="AX28" s="1">
        <v>22</v>
      </c>
      <c r="AY28" s="2" t="s">
        <v>25</v>
      </c>
      <c r="AZ28" s="5">
        <v>21</v>
      </c>
      <c r="BA28" s="5">
        <v>408566.66666666756</v>
      </c>
      <c r="BB28" s="5">
        <v>0</v>
      </c>
      <c r="BC28" s="5">
        <f t="shared" si="9"/>
        <v>408566.66666666756</v>
      </c>
      <c r="BD28" s="9"/>
      <c r="BE28" s="1">
        <v>22</v>
      </c>
      <c r="BF28" s="2" t="s">
        <v>25</v>
      </c>
      <c r="BG28" s="5">
        <v>0</v>
      </c>
      <c r="BH28" s="5">
        <f t="shared" si="10"/>
        <v>6564960.9181745658</v>
      </c>
      <c r="BI28" s="5">
        <f t="shared" si="0"/>
        <v>300000</v>
      </c>
      <c r="BJ28" s="22">
        <f t="shared" si="1"/>
        <v>6864960.9181745658</v>
      </c>
      <c r="BK28" s="9"/>
    </row>
    <row r="29" spans="1:63" ht="16.5" hidden="1">
      <c r="A29" s="1">
        <v>23</v>
      </c>
      <c r="B29" s="2" t="s">
        <v>26</v>
      </c>
      <c r="C29" s="5">
        <v>0</v>
      </c>
      <c r="D29" s="18">
        <v>0</v>
      </c>
      <c r="E29" s="18">
        <v>0</v>
      </c>
      <c r="F29" s="18">
        <f t="shared" si="2"/>
        <v>0</v>
      </c>
      <c r="G29" s="9"/>
      <c r="H29" s="1">
        <v>23</v>
      </c>
      <c r="I29" s="2" t="s">
        <v>26</v>
      </c>
      <c r="J29" s="5">
        <v>1</v>
      </c>
      <c r="K29" s="5">
        <v>987264.32383413857</v>
      </c>
      <c r="L29" s="5">
        <v>0</v>
      </c>
      <c r="M29" s="5">
        <f t="shared" si="3"/>
        <v>987264.32383413857</v>
      </c>
      <c r="N29" s="9"/>
      <c r="O29" s="1">
        <v>23</v>
      </c>
      <c r="P29" s="2" t="s">
        <v>26</v>
      </c>
      <c r="Q29" s="5">
        <v>2</v>
      </c>
      <c r="R29" s="5">
        <v>398786.26286663808</v>
      </c>
      <c r="S29" s="5">
        <v>0</v>
      </c>
      <c r="T29" s="5">
        <f t="shared" si="4"/>
        <v>398786.26286663808</v>
      </c>
      <c r="U29" s="9"/>
      <c r="V29" s="1">
        <v>23</v>
      </c>
      <c r="W29" s="2" t="s">
        <v>26</v>
      </c>
      <c r="X29" s="5">
        <v>12</v>
      </c>
      <c r="Y29" s="5">
        <v>6000000</v>
      </c>
      <c r="Z29" s="5">
        <v>0</v>
      </c>
      <c r="AA29" s="5">
        <f t="shared" si="5"/>
        <v>6000000</v>
      </c>
      <c r="AB29" s="9"/>
      <c r="AC29" s="1">
        <v>23</v>
      </c>
      <c r="AD29" s="2" t="s">
        <v>26</v>
      </c>
      <c r="AE29" s="5">
        <v>2</v>
      </c>
      <c r="AF29" s="5">
        <v>262498.08429118799</v>
      </c>
      <c r="AG29" s="5">
        <v>0</v>
      </c>
      <c r="AH29" s="5">
        <f t="shared" si="6"/>
        <v>262498.08429118799</v>
      </c>
      <c r="AI29" s="9"/>
      <c r="AJ29" s="1">
        <v>23</v>
      </c>
      <c r="AK29" s="2" t="s">
        <v>26</v>
      </c>
      <c r="AL29" s="5">
        <v>480</v>
      </c>
      <c r="AM29" s="5">
        <v>3438297.8723404268</v>
      </c>
      <c r="AN29" s="5">
        <v>0</v>
      </c>
      <c r="AO29" s="5">
        <f t="shared" si="7"/>
        <v>3438297.8723404268</v>
      </c>
      <c r="AP29" s="9"/>
      <c r="AQ29" s="1">
        <v>23</v>
      </c>
      <c r="AR29" s="2" t="s">
        <v>26</v>
      </c>
      <c r="AS29" s="5">
        <v>385</v>
      </c>
      <c r="AT29" s="5">
        <v>3850000</v>
      </c>
      <c r="AU29" s="5">
        <v>0</v>
      </c>
      <c r="AV29" s="5">
        <f t="shared" si="8"/>
        <v>3850000</v>
      </c>
      <c r="AW29" s="9"/>
      <c r="AX29" s="1">
        <v>23</v>
      </c>
      <c r="AY29" s="2" t="s">
        <v>26</v>
      </c>
      <c r="AZ29" s="5">
        <v>83</v>
      </c>
      <c r="BA29" s="5">
        <v>1614811.1111111147</v>
      </c>
      <c r="BB29" s="5">
        <v>0</v>
      </c>
      <c r="BC29" s="5">
        <f t="shared" si="9"/>
        <v>1614811.1111111147</v>
      </c>
      <c r="BD29" s="9"/>
      <c r="BE29" s="1">
        <v>23</v>
      </c>
      <c r="BF29" s="2" t="s">
        <v>26</v>
      </c>
      <c r="BG29" s="5">
        <v>0</v>
      </c>
      <c r="BH29" s="5">
        <f t="shared" si="10"/>
        <v>16551657.654443506</v>
      </c>
      <c r="BI29" s="5">
        <f t="shared" si="0"/>
        <v>0</v>
      </c>
      <c r="BJ29" s="22">
        <f t="shared" si="1"/>
        <v>16551657.654443506</v>
      </c>
      <c r="BK29" s="9"/>
    </row>
    <row r="30" spans="1:63" ht="16.5" hidden="1">
      <c r="A30" s="1">
        <v>24</v>
      </c>
      <c r="B30" s="2" t="s">
        <v>27</v>
      </c>
      <c r="C30" s="5">
        <v>0</v>
      </c>
      <c r="D30" s="18">
        <v>0</v>
      </c>
      <c r="E30" s="18">
        <v>0</v>
      </c>
      <c r="F30" s="18">
        <f t="shared" si="2"/>
        <v>0</v>
      </c>
      <c r="G30" s="9"/>
      <c r="H30" s="1">
        <v>24</v>
      </c>
      <c r="I30" s="2" t="s">
        <v>27</v>
      </c>
      <c r="J30" s="5">
        <v>1</v>
      </c>
      <c r="K30" s="5">
        <v>1383594.5813840034</v>
      </c>
      <c r="L30" s="5">
        <v>500000</v>
      </c>
      <c r="M30" s="5">
        <f t="shared" si="3"/>
        <v>1883594.5813840034</v>
      </c>
      <c r="N30" s="9"/>
      <c r="O30" s="1">
        <v>24</v>
      </c>
      <c r="P30" s="2" t="s">
        <v>27</v>
      </c>
      <c r="Q30" s="5">
        <v>5</v>
      </c>
      <c r="R30" s="5">
        <v>1619882.5777266207</v>
      </c>
      <c r="S30" s="5">
        <v>600000</v>
      </c>
      <c r="T30" s="5">
        <f t="shared" si="4"/>
        <v>2219882.5777266207</v>
      </c>
      <c r="U30" s="9"/>
      <c r="V30" s="1">
        <v>24</v>
      </c>
      <c r="W30" s="2" t="s">
        <v>27</v>
      </c>
      <c r="X30" s="5">
        <v>4</v>
      </c>
      <c r="Y30" s="5">
        <v>2000000</v>
      </c>
      <c r="Z30" s="5">
        <v>0</v>
      </c>
      <c r="AA30" s="5">
        <f t="shared" si="5"/>
        <v>2000000</v>
      </c>
      <c r="AB30" s="9"/>
      <c r="AC30" s="1">
        <v>24</v>
      </c>
      <c r="AD30" s="2" t="s">
        <v>27</v>
      </c>
      <c r="AE30" s="5">
        <v>13</v>
      </c>
      <c r="AF30" s="5">
        <v>1706237.5478927218</v>
      </c>
      <c r="AG30" s="5">
        <v>500000</v>
      </c>
      <c r="AH30" s="5">
        <f t="shared" si="6"/>
        <v>2206237.5478927218</v>
      </c>
      <c r="AI30" s="9"/>
      <c r="AJ30" s="1">
        <v>24</v>
      </c>
      <c r="AK30" s="2" t="s">
        <v>27</v>
      </c>
      <c r="AL30" s="5">
        <v>374</v>
      </c>
      <c r="AM30" s="5">
        <v>2679007.0921985828</v>
      </c>
      <c r="AN30" s="5">
        <v>500000</v>
      </c>
      <c r="AO30" s="5">
        <f t="shared" si="7"/>
        <v>3179007.0921985828</v>
      </c>
      <c r="AP30" s="9"/>
      <c r="AQ30" s="1">
        <v>24</v>
      </c>
      <c r="AR30" s="2" t="s">
        <v>27</v>
      </c>
      <c r="AS30" s="5">
        <v>249</v>
      </c>
      <c r="AT30" s="5">
        <v>2490000</v>
      </c>
      <c r="AU30" s="5">
        <v>0</v>
      </c>
      <c r="AV30" s="5">
        <f t="shared" si="8"/>
        <v>2490000</v>
      </c>
      <c r="AW30" s="9"/>
      <c r="AX30" s="1">
        <v>24</v>
      </c>
      <c r="AY30" s="2" t="s">
        <v>27</v>
      </c>
      <c r="AZ30" s="5">
        <v>43</v>
      </c>
      <c r="BA30" s="5">
        <v>836588.88888889074</v>
      </c>
      <c r="BB30" s="5">
        <v>0</v>
      </c>
      <c r="BC30" s="5">
        <f t="shared" si="9"/>
        <v>836588.88888889074</v>
      </c>
      <c r="BD30" s="9"/>
      <c r="BE30" s="1">
        <v>24</v>
      </c>
      <c r="BF30" s="2" t="s">
        <v>27</v>
      </c>
      <c r="BG30" s="5">
        <v>0</v>
      </c>
      <c r="BH30" s="5">
        <f t="shared" si="10"/>
        <v>12715310.688090818</v>
      </c>
      <c r="BI30" s="5">
        <f t="shared" si="0"/>
        <v>2100000</v>
      </c>
      <c r="BJ30" s="22">
        <f t="shared" si="1"/>
        <v>14815310.688090818</v>
      </c>
      <c r="BK30" s="9"/>
    </row>
    <row r="31" spans="1:63" ht="16.5" hidden="1">
      <c r="A31" s="1">
        <v>25</v>
      </c>
      <c r="B31" s="2" t="s">
        <v>28</v>
      </c>
      <c r="C31" s="5">
        <v>0</v>
      </c>
      <c r="D31" s="18">
        <v>0</v>
      </c>
      <c r="E31" s="18">
        <v>0</v>
      </c>
      <c r="F31" s="18">
        <f t="shared" si="2"/>
        <v>0</v>
      </c>
      <c r="G31" s="9"/>
      <c r="H31" s="1">
        <v>25</v>
      </c>
      <c r="I31" s="2" t="s">
        <v>28</v>
      </c>
      <c r="J31" s="5">
        <v>1</v>
      </c>
      <c r="K31" s="5">
        <v>937616.58513627527</v>
      </c>
      <c r="L31" s="5">
        <v>0</v>
      </c>
      <c r="M31" s="5">
        <f t="shared" si="3"/>
        <v>937616.58513627527</v>
      </c>
      <c r="N31" s="9"/>
      <c r="O31" s="1">
        <v>25</v>
      </c>
      <c r="P31" s="2" t="s">
        <v>28</v>
      </c>
      <c r="Q31" s="5">
        <v>3</v>
      </c>
      <c r="R31" s="5">
        <v>519372.74376039481</v>
      </c>
      <c r="S31" s="5">
        <v>0</v>
      </c>
      <c r="T31" s="5">
        <f t="shared" si="4"/>
        <v>519372.74376039481</v>
      </c>
      <c r="U31" s="9"/>
      <c r="V31" s="1">
        <v>25</v>
      </c>
      <c r="W31" s="2" t="s">
        <v>28</v>
      </c>
      <c r="X31" s="5">
        <v>5</v>
      </c>
      <c r="Y31" s="5">
        <v>2500000</v>
      </c>
      <c r="Z31" s="5">
        <v>0</v>
      </c>
      <c r="AA31" s="5">
        <f t="shared" si="5"/>
        <v>2500000</v>
      </c>
      <c r="AB31" s="9"/>
      <c r="AC31" s="1">
        <v>25</v>
      </c>
      <c r="AD31" s="2" t="s">
        <v>28</v>
      </c>
      <c r="AE31" s="5">
        <v>7</v>
      </c>
      <c r="AF31" s="5">
        <v>918743.29501915793</v>
      </c>
      <c r="AG31" s="5">
        <v>0</v>
      </c>
      <c r="AH31" s="5">
        <f t="shared" si="6"/>
        <v>918743.29501915793</v>
      </c>
      <c r="AI31" s="9"/>
      <c r="AJ31" s="1">
        <v>25</v>
      </c>
      <c r="AK31" s="2" t="s">
        <v>28</v>
      </c>
      <c r="AL31" s="5">
        <v>325</v>
      </c>
      <c r="AM31" s="5">
        <v>2328014.1843971643</v>
      </c>
      <c r="AN31" s="5">
        <v>0</v>
      </c>
      <c r="AO31" s="5">
        <f t="shared" si="7"/>
        <v>2328014.1843971643</v>
      </c>
      <c r="AP31" s="9"/>
      <c r="AQ31" s="1">
        <v>25</v>
      </c>
      <c r="AR31" s="2" t="s">
        <v>28</v>
      </c>
      <c r="AS31" s="5">
        <v>187</v>
      </c>
      <c r="AT31" s="5">
        <v>1870000</v>
      </c>
      <c r="AU31" s="5">
        <v>0</v>
      </c>
      <c r="AV31" s="5">
        <f t="shared" si="8"/>
        <v>1870000</v>
      </c>
      <c r="AW31" s="9"/>
      <c r="AX31" s="1">
        <v>25</v>
      </c>
      <c r="AY31" s="2" t="s">
        <v>28</v>
      </c>
      <c r="AZ31" s="5">
        <v>34</v>
      </c>
      <c r="BA31" s="5">
        <v>661488.88888889039</v>
      </c>
      <c r="BB31" s="5">
        <v>0</v>
      </c>
      <c r="BC31" s="5">
        <f t="shared" si="9"/>
        <v>661488.88888889039</v>
      </c>
      <c r="BD31" s="9"/>
      <c r="BE31" s="1">
        <v>25</v>
      </c>
      <c r="BF31" s="2" t="s">
        <v>28</v>
      </c>
      <c r="BG31" s="5">
        <v>0</v>
      </c>
      <c r="BH31" s="5">
        <f t="shared" si="10"/>
        <v>9735235.6972018816</v>
      </c>
      <c r="BI31" s="5">
        <f t="shared" si="0"/>
        <v>0</v>
      </c>
      <c r="BJ31" s="22">
        <f t="shared" si="1"/>
        <v>9735235.6972018816</v>
      </c>
      <c r="BK31" s="9"/>
    </row>
    <row r="32" spans="1:63" ht="16.5" hidden="1">
      <c r="A32" s="1">
        <v>26</v>
      </c>
      <c r="B32" s="2" t="s">
        <v>29</v>
      </c>
      <c r="C32" s="5">
        <v>0</v>
      </c>
      <c r="D32" s="18">
        <v>0</v>
      </c>
      <c r="E32" s="18">
        <v>0</v>
      </c>
      <c r="F32" s="18">
        <f t="shared" si="2"/>
        <v>0</v>
      </c>
      <c r="G32" s="9"/>
      <c r="H32" s="1">
        <v>26</v>
      </c>
      <c r="I32" s="2" t="s">
        <v>29</v>
      </c>
      <c r="J32" s="5" t="s">
        <v>1695</v>
      </c>
      <c r="K32" s="5"/>
      <c r="L32" s="5">
        <v>0</v>
      </c>
      <c r="M32" s="5">
        <f t="shared" si="3"/>
        <v>0</v>
      </c>
      <c r="N32" s="9"/>
      <c r="O32" s="1">
        <v>26</v>
      </c>
      <c r="P32" s="2" t="s">
        <v>29</v>
      </c>
      <c r="Q32" s="5">
        <v>8</v>
      </c>
      <c r="R32" s="5">
        <v>2719755.8027844792</v>
      </c>
      <c r="S32" s="5">
        <v>0</v>
      </c>
      <c r="T32" s="5">
        <f t="shared" si="4"/>
        <v>2719755.8027844792</v>
      </c>
      <c r="U32" s="9"/>
      <c r="V32" s="1">
        <v>26</v>
      </c>
      <c r="W32" s="2" t="s">
        <v>29</v>
      </c>
      <c r="X32" s="5">
        <v>2</v>
      </c>
      <c r="Y32" s="5">
        <v>1000000</v>
      </c>
      <c r="Z32" s="5">
        <v>0</v>
      </c>
      <c r="AA32" s="5">
        <f t="shared" si="5"/>
        <v>1000000</v>
      </c>
      <c r="AB32" s="9"/>
      <c r="AC32" s="1">
        <v>26</v>
      </c>
      <c r="AD32" s="2" t="s">
        <v>29</v>
      </c>
      <c r="AE32" s="5">
        <v>17</v>
      </c>
      <c r="AF32" s="5">
        <v>2231233.7164750979</v>
      </c>
      <c r="AG32" s="5">
        <v>0</v>
      </c>
      <c r="AH32" s="5">
        <f t="shared" si="6"/>
        <v>2231233.7164750979</v>
      </c>
      <c r="AI32" s="9"/>
      <c r="AJ32" s="1">
        <v>26</v>
      </c>
      <c r="AK32" s="2" t="s">
        <v>29</v>
      </c>
      <c r="AL32" s="5">
        <v>387</v>
      </c>
      <c r="AM32" s="5">
        <v>2772127.6595744691</v>
      </c>
      <c r="AN32" s="5">
        <v>0</v>
      </c>
      <c r="AO32" s="5">
        <f t="shared" si="7"/>
        <v>2772127.6595744691</v>
      </c>
      <c r="AP32" s="9"/>
      <c r="AQ32" s="1">
        <v>26</v>
      </c>
      <c r="AR32" s="2" t="s">
        <v>29</v>
      </c>
      <c r="AS32" s="5">
        <v>326</v>
      </c>
      <c r="AT32" s="5">
        <v>3260000</v>
      </c>
      <c r="AU32" s="5">
        <v>0</v>
      </c>
      <c r="AV32" s="5">
        <f t="shared" si="8"/>
        <v>3260000</v>
      </c>
      <c r="AW32" s="9"/>
      <c r="AX32" s="1">
        <v>26</v>
      </c>
      <c r="AY32" s="2" t="s">
        <v>29</v>
      </c>
      <c r="AZ32" s="5">
        <v>67</v>
      </c>
      <c r="BA32" s="5">
        <v>1303522.222222225</v>
      </c>
      <c r="BB32" s="5">
        <v>0</v>
      </c>
      <c r="BC32" s="5">
        <f t="shared" si="9"/>
        <v>1303522.222222225</v>
      </c>
      <c r="BD32" s="9"/>
      <c r="BE32" s="1">
        <v>26</v>
      </c>
      <c r="BF32" s="2" t="s">
        <v>29</v>
      </c>
      <c r="BG32" s="5">
        <v>0</v>
      </c>
      <c r="BH32" s="5">
        <f t="shared" si="10"/>
        <v>13286639.401056273</v>
      </c>
      <c r="BI32" s="5">
        <f t="shared" si="0"/>
        <v>0</v>
      </c>
      <c r="BJ32" s="22">
        <f t="shared" si="1"/>
        <v>13286639.401056273</v>
      </c>
      <c r="BK32" s="9"/>
    </row>
    <row r="33" spans="1:63" ht="16.5" hidden="1">
      <c r="A33" s="1">
        <v>27</v>
      </c>
      <c r="B33" s="2" t="s">
        <v>30</v>
      </c>
      <c r="C33" s="5">
        <v>0</v>
      </c>
      <c r="D33" s="18">
        <v>0</v>
      </c>
      <c r="E33" s="18">
        <v>0</v>
      </c>
      <c r="F33" s="18">
        <f t="shared" si="2"/>
        <v>0</v>
      </c>
      <c r="G33" s="9"/>
      <c r="H33" s="1">
        <v>27</v>
      </c>
      <c r="I33" s="2" t="s">
        <v>30</v>
      </c>
      <c r="J33" s="5">
        <v>1</v>
      </c>
      <c r="K33" s="5">
        <v>1184468.7619767927</v>
      </c>
      <c r="L33" s="5">
        <v>0</v>
      </c>
      <c r="M33" s="5">
        <f t="shared" si="3"/>
        <v>1184468.7619767927</v>
      </c>
      <c r="N33" s="9"/>
      <c r="O33" s="1">
        <v>27</v>
      </c>
      <c r="P33" s="2" t="s">
        <v>30</v>
      </c>
      <c r="Q33" s="5">
        <v>5</v>
      </c>
      <c r="R33" s="5">
        <v>891575.7067380267</v>
      </c>
      <c r="S33" s="5">
        <v>0</v>
      </c>
      <c r="T33" s="5">
        <f t="shared" si="4"/>
        <v>891575.7067380267</v>
      </c>
      <c r="U33" s="9"/>
      <c r="V33" s="1">
        <v>27</v>
      </c>
      <c r="W33" s="2" t="s">
        <v>30</v>
      </c>
      <c r="X33" s="5">
        <v>3</v>
      </c>
      <c r="Y33" s="5">
        <v>1500000</v>
      </c>
      <c r="Z33" s="5">
        <v>0</v>
      </c>
      <c r="AA33" s="5">
        <f t="shared" si="5"/>
        <v>1500000</v>
      </c>
      <c r="AB33" s="9"/>
      <c r="AC33" s="1">
        <v>27</v>
      </c>
      <c r="AD33" s="2" t="s">
        <v>30</v>
      </c>
      <c r="AE33" s="5">
        <v>9</v>
      </c>
      <c r="AF33" s="5">
        <v>1181241.379310346</v>
      </c>
      <c r="AG33" s="5">
        <v>0</v>
      </c>
      <c r="AH33" s="5">
        <f t="shared" si="6"/>
        <v>1181241.379310346</v>
      </c>
      <c r="AI33" s="9"/>
      <c r="AJ33" s="1">
        <v>27</v>
      </c>
      <c r="AK33" s="2" t="s">
        <v>30</v>
      </c>
      <c r="AL33" s="5">
        <v>334</v>
      </c>
      <c r="AM33" s="5">
        <v>2392482.2695035469</v>
      </c>
      <c r="AN33" s="5">
        <v>0</v>
      </c>
      <c r="AO33" s="5">
        <f t="shared" si="7"/>
        <v>2392482.2695035469</v>
      </c>
      <c r="AP33" s="9"/>
      <c r="AQ33" s="1">
        <v>27</v>
      </c>
      <c r="AR33" s="2" t="s">
        <v>30</v>
      </c>
      <c r="AS33" s="5">
        <v>251</v>
      </c>
      <c r="AT33" s="5">
        <v>2510000</v>
      </c>
      <c r="AU33" s="5">
        <v>0</v>
      </c>
      <c r="AV33" s="5">
        <f t="shared" si="8"/>
        <v>2510000</v>
      </c>
      <c r="AW33" s="9"/>
      <c r="AX33" s="1">
        <v>27</v>
      </c>
      <c r="AY33" s="2" t="s">
        <v>30</v>
      </c>
      <c r="AZ33" s="5">
        <v>38</v>
      </c>
      <c r="BA33" s="5">
        <v>739311.11111111275</v>
      </c>
      <c r="BB33" s="5">
        <v>0</v>
      </c>
      <c r="BC33" s="5">
        <f t="shared" si="9"/>
        <v>739311.11111111275</v>
      </c>
      <c r="BD33" s="9"/>
      <c r="BE33" s="1">
        <v>27</v>
      </c>
      <c r="BF33" s="2" t="s">
        <v>30</v>
      </c>
      <c r="BG33" s="5">
        <v>0</v>
      </c>
      <c r="BH33" s="5">
        <f t="shared" si="10"/>
        <v>10399079.228639824</v>
      </c>
      <c r="BI33" s="5">
        <f t="shared" si="0"/>
        <v>0</v>
      </c>
      <c r="BJ33" s="22">
        <f t="shared" si="1"/>
        <v>10399079.228639824</v>
      </c>
      <c r="BK33" s="9"/>
    </row>
    <row r="34" spans="1:63" ht="16.5" hidden="1">
      <c r="A34" s="1">
        <v>28</v>
      </c>
      <c r="B34" s="2" t="s">
        <v>31</v>
      </c>
      <c r="C34" s="5">
        <v>0</v>
      </c>
      <c r="D34" s="18">
        <v>0</v>
      </c>
      <c r="E34" s="18">
        <v>0</v>
      </c>
      <c r="F34" s="18">
        <f t="shared" si="2"/>
        <v>0</v>
      </c>
      <c r="G34" s="9"/>
      <c r="H34" s="1">
        <v>28</v>
      </c>
      <c r="I34" s="2" t="s">
        <v>31</v>
      </c>
      <c r="J34" s="5">
        <v>1</v>
      </c>
      <c r="K34" s="5">
        <v>793712.26179180527</v>
      </c>
      <c r="L34" s="5">
        <v>0</v>
      </c>
      <c r="M34" s="5">
        <f t="shared" si="3"/>
        <v>793712.26179180527</v>
      </c>
      <c r="N34" s="9"/>
      <c r="O34" s="1">
        <v>28</v>
      </c>
      <c r="P34" s="2" t="s">
        <v>31</v>
      </c>
      <c r="Q34" s="5">
        <v>4</v>
      </c>
      <c r="R34" s="5">
        <v>1028466.6791729246</v>
      </c>
      <c r="S34" s="5">
        <v>0</v>
      </c>
      <c r="T34" s="5">
        <f t="shared" si="4"/>
        <v>1028466.6791729246</v>
      </c>
      <c r="U34" s="9"/>
      <c r="V34" s="1">
        <v>28</v>
      </c>
      <c r="W34" s="2" t="s">
        <v>31</v>
      </c>
      <c r="X34" s="5">
        <v>5</v>
      </c>
      <c r="Y34" s="5">
        <v>2500000</v>
      </c>
      <c r="Z34" s="5">
        <v>0</v>
      </c>
      <c r="AA34" s="5">
        <f t="shared" si="5"/>
        <v>2500000</v>
      </c>
      <c r="AB34" s="9"/>
      <c r="AC34" s="1">
        <v>28</v>
      </c>
      <c r="AD34" s="2" t="s">
        <v>31</v>
      </c>
      <c r="AE34" s="5">
        <v>12</v>
      </c>
      <c r="AF34" s="5">
        <v>1574988.5057471278</v>
      </c>
      <c r="AG34" s="5">
        <v>0</v>
      </c>
      <c r="AH34" s="5">
        <f t="shared" si="6"/>
        <v>1574988.5057471278</v>
      </c>
      <c r="AI34" s="9"/>
      <c r="AJ34" s="1">
        <v>28</v>
      </c>
      <c r="AK34" s="2" t="s">
        <v>31</v>
      </c>
      <c r="AL34" s="5">
        <v>186</v>
      </c>
      <c r="AM34" s="5">
        <v>1332340.4255319154</v>
      </c>
      <c r="AN34" s="5">
        <v>0</v>
      </c>
      <c r="AO34" s="5">
        <f t="shared" si="7"/>
        <v>1332340.4255319154</v>
      </c>
      <c r="AP34" s="9"/>
      <c r="AQ34" s="1">
        <v>28</v>
      </c>
      <c r="AR34" s="2" t="s">
        <v>31</v>
      </c>
      <c r="AS34" s="5">
        <v>246</v>
      </c>
      <c r="AT34" s="5">
        <v>2460000</v>
      </c>
      <c r="AU34" s="5">
        <v>0</v>
      </c>
      <c r="AV34" s="5">
        <f t="shared" si="8"/>
        <v>2460000</v>
      </c>
      <c r="AW34" s="9"/>
      <c r="AX34" s="1">
        <v>28</v>
      </c>
      <c r="AY34" s="2" t="s">
        <v>31</v>
      </c>
      <c r="AZ34" s="5">
        <v>32</v>
      </c>
      <c r="BA34" s="5">
        <v>622577.77777777915</v>
      </c>
      <c r="BB34" s="5">
        <v>0</v>
      </c>
      <c r="BC34" s="5">
        <f t="shared" si="9"/>
        <v>622577.77777777915</v>
      </c>
      <c r="BD34" s="9"/>
      <c r="BE34" s="1">
        <v>28</v>
      </c>
      <c r="BF34" s="2" t="s">
        <v>31</v>
      </c>
      <c r="BG34" s="5">
        <v>0</v>
      </c>
      <c r="BH34" s="5">
        <f t="shared" si="10"/>
        <v>10312085.650021553</v>
      </c>
      <c r="BI34" s="5">
        <f t="shared" si="0"/>
        <v>0</v>
      </c>
      <c r="BJ34" s="22">
        <f t="shared" si="1"/>
        <v>10312085.650021553</v>
      </c>
      <c r="BK34" s="9"/>
    </row>
    <row r="35" spans="1:63" ht="16.5" hidden="1">
      <c r="A35" s="1">
        <v>29</v>
      </c>
      <c r="B35" s="2" t="s">
        <v>32</v>
      </c>
      <c r="C35" s="5">
        <v>0</v>
      </c>
      <c r="D35" s="18">
        <v>0</v>
      </c>
      <c r="E35" s="18">
        <v>0</v>
      </c>
      <c r="F35" s="18">
        <f t="shared" si="2"/>
        <v>0</v>
      </c>
      <c r="G35" s="9"/>
      <c r="H35" s="1">
        <v>29</v>
      </c>
      <c r="I35" s="2" t="s">
        <v>32</v>
      </c>
      <c r="J35" s="5">
        <v>1</v>
      </c>
      <c r="K35" s="5">
        <v>926594.23241177364</v>
      </c>
      <c r="L35" s="5">
        <v>0</v>
      </c>
      <c r="M35" s="5">
        <f t="shared" si="3"/>
        <v>926594.23241177364</v>
      </c>
      <c r="N35" s="9"/>
      <c r="O35" s="1">
        <v>29</v>
      </c>
      <c r="P35" s="2" t="s">
        <v>32</v>
      </c>
      <c r="Q35" s="5">
        <v>1</v>
      </c>
      <c r="R35" s="5">
        <v>133000</v>
      </c>
      <c r="S35" s="5">
        <v>0</v>
      </c>
      <c r="T35" s="5">
        <f t="shared" si="4"/>
        <v>133000</v>
      </c>
      <c r="U35" s="9"/>
      <c r="V35" s="1">
        <v>29</v>
      </c>
      <c r="W35" s="2" t="s">
        <v>32</v>
      </c>
      <c r="X35" s="5">
        <v>4</v>
      </c>
      <c r="Y35" s="5">
        <v>2000000</v>
      </c>
      <c r="Z35" s="5">
        <v>0</v>
      </c>
      <c r="AA35" s="5">
        <f t="shared" si="5"/>
        <v>2000000</v>
      </c>
      <c r="AB35" s="9"/>
      <c r="AC35" s="1">
        <v>29</v>
      </c>
      <c r="AD35" s="2" t="s">
        <v>32</v>
      </c>
      <c r="AE35" s="5">
        <v>6</v>
      </c>
      <c r="AF35" s="5">
        <v>787494.25287356391</v>
      </c>
      <c r="AG35" s="5">
        <v>0</v>
      </c>
      <c r="AH35" s="5">
        <f t="shared" si="6"/>
        <v>787494.25287356391</v>
      </c>
      <c r="AI35" s="9"/>
      <c r="AJ35" s="1">
        <v>29</v>
      </c>
      <c r="AK35" s="2" t="s">
        <v>32</v>
      </c>
      <c r="AL35" s="5">
        <v>152</v>
      </c>
      <c r="AM35" s="5">
        <v>1088794.3262411351</v>
      </c>
      <c r="AN35" s="5">
        <v>0</v>
      </c>
      <c r="AO35" s="5">
        <f t="shared" si="7"/>
        <v>1088794.3262411351</v>
      </c>
      <c r="AP35" s="9"/>
      <c r="AQ35" s="1">
        <v>29</v>
      </c>
      <c r="AR35" s="2" t="s">
        <v>32</v>
      </c>
      <c r="AS35" s="5">
        <v>153</v>
      </c>
      <c r="AT35" s="5">
        <v>1530000</v>
      </c>
      <c r="AU35" s="5">
        <v>0</v>
      </c>
      <c r="AV35" s="5">
        <f t="shared" si="8"/>
        <v>1530000</v>
      </c>
      <c r="AW35" s="9"/>
      <c r="AX35" s="1">
        <v>29</v>
      </c>
      <c r="AY35" s="2" t="s">
        <v>32</v>
      </c>
      <c r="AZ35" s="5">
        <v>26</v>
      </c>
      <c r="BA35" s="5">
        <v>505844.44444444554</v>
      </c>
      <c r="BB35" s="5">
        <v>0</v>
      </c>
      <c r="BC35" s="5">
        <f t="shared" si="9"/>
        <v>505844.44444444554</v>
      </c>
      <c r="BD35" s="9"/>
      <c r="BE35" s="1">
        <v>29</v>
      </c>
      <c r="BF35" s="2" t="s">
        <v>32</v>
      </c>
      <c r="BG35" s="5">
        <v>0</v>
      </c>
      <c r="BH35" s="5">
        <f t="shared" si="10"/>
        <v>6971727.2559709195</v>
      </c>
      <c r="BI35" s="5">
        <f t="shared" si="0"/>
        <v>0</v>
      </c>
      <c r="BJ35" s="22">
        <f t="shared" si="1"/>
        <v>6971727.2559709195</v>
      </c>
      <c r="BK35" s="9"/>
    </row>
    <row r="36" spans="1:63" ht="16.5" hidden="1">
      <c r="A36" s="1">
        <v>30</v>
      </c>
      <c r="B36" s="2" t="s">
        <v>33</v>
      </c>
      <c r="C36" s="5">
        <v>0</v>
      </c>
      <c r="D36" s="18">
        <v>0</v>
      </c>
      <c r="E36" s="18">
        <v>0</v>
      </c>
      <c r="F36" s="18">
        <f t="shared" si="2"/>
        <v>0</v>
      </c>
      <c r="G36" s="9"/>
      <c r="H36" s="1">
        <v>30</v>
      </c>
      <c r="I36" s="2" t="s">
        <v>33</v>
      </c>
      <c r="J36" s="5">
        <v>1</v>
      </c>
      <c r="K36" s="5">
        <v>893469.66848113318</v>
      </c>
      <c r="L36" s="5">
        <v>405000</v>
      </c>
      <c r="M36" s="5">
        <f t="shared" si="3"/>
        <v>1298469.6684811332</v>
      </c>
      <c r="N36" s="9"/>
      <c r="O36" s="1">
        <v>30</v>
      </c>
      <c r="P36" s="2" t="s">
        <v>33</v>
      </c>
      <c r="Q36" s="5">
        <v>5</v>
      </c>
      <c r="R36" s="5">
        <v>1531008.8749025562</v>
      </c>
      <c r="S36" s="5">
        <v>337000</v>
      </c>
      <c r="T36" s="5">
        <f t="shared" si="4"/>
        <v>1868008.8749025562</v>
      </c>
      <c r="U36" s="9"/>
      <c r="V36" s="1">
        <v>30</v>
      </c>
      <c r="W36" s="2" t="s">
        <v>33</v>
      </c>
      <c r="X36" s="5">
        <v>8</v>
      </c>
      <c r="Y36" s="5">
        <v>4000000</v>
      </c>
      <c r="Z36" s="5">
        <v>0</v>
      </c>
      <c r="AA36" s="5">
        <f t="shared" si="5"/>
        <v>4000000</v>
      </c>
      <c r="AB36" s="9"/>
      <c r="AC36" s="1">
        <v>30</v>
      </c>
      <c r="AD36" s="2" t="s">
        <v>33</v>
      </c>
      <c r="AE36" s="5">
        <v>11</v>
      </c>
      <c r="AF36" s="5">
        <v>1443739.463601534</v>
      </c>
      <c r="AG36" s="5">
        <v>1739000</v>
      </c>
      <c r="AH36" s="5">
        <f t="shared" si="6"/>
        <v>3182739.4636015343</v>
      </c>
      <c r="AI36" s="9"/>
      <c r="AJ36" s="1">
        <v>30</v>
      </c>
      <c r="AK36" s="2" t="s">
        <v>33</v>
      </c>
      <c r="AL36" s="5">
        <v>362</v>
      </c>
      <c r="AM36" s="5">
        <v>2593049.6453900719</v>
      </c>
      <c r="AN36" s="5">
        <v>352000</v>
      </c>
      <c r="AO36" s="5">
        <f t="shared" si="7"/>
        <v>2945049.6453900719</v>
      </c>
      <c r="AP36" s="9"/>
      <c r="AQ36" s="1">
        <v>30</v>
      </c>
      <c r="AR36" s="2" t="s">
        <v>33</v>
      </c>
      <c r="AS36" s="5">
        <v>381</v>
      </c>
      <c r="AT36" s="5">
        <v>3810000</v>
      </c>
      <c r="AU36" s="5">
        <v>0</v>
      </c>
      <c r="AV36" s="5">
        <f t="shared" si="8"/>
        <v>3810000</v>
      </c>
      <c r="AW36" s="9"/>
      <c r="AX36" s="1">
        <v>30</v>
      </c>
      <c r="AY36" s="2" t="s">
        <v>33</v>
      </c>
      <c r="AZ36" s="5">
        <v>46</v>
      </c>
      <c r="BA36" s="5">
        <v>894955.55555555748</v>
      </c>
      <c r="BB36" s="5">
        <v>623000</v>
      </c>
      <c r="BC36" s="5">
        <f t="shared" si="9"/>
        <v>1517955.5555555574</v>
      </c>
      <c r="BD36" s="9"/>
      <c r="BE36" s="1">
        <v>30</v>
      </c>
      <c r="BF36" s="2" t="s">
        <v>33</v>
      </c>
      <c r="BG36" s="5">
        <v>0</v>
      </c>
      <c r="BH36" s="5">
        <f t="shared" si="10"/>
        <v>15166223.207930854</v>
      </c>
      <c r="BI36" s="5">
        <f t="shared" si="0"/>
        <v>3456000</v>
      </c>
      <c r="BJ36" s="22">
        <f t="shared" si="1"/>
        <v>18622223.207930852</v>
      </c>
      <c r="BK36" s="9"/>
    </row>
    <row r="37" spans="1:63" s="71" customFormat="1" ht="18.75">
      <c r="A37" s="187">
        <v>31</v>
      </c>
      <c r="B37" s="184" t="s">
        <v>34</v>
      </c>
      <c r="C37" s="185">
        <v>0</v>
      </c>
      <c r="D37" s="214">
        <v>0</v>
      </c>
      <c r="E37" s="214">
        <v>0</v>
      </c>
      <c r="F37" s="214">
        <f t="shared" si="2"/>
        <v>0</v>
      </c>
      <c r="G37" s="186"/>
      <c r="H37" s="187">
        <v>31</v>
      </c>
      <c r="I37" s="184" t="s">
        <v>34</v>
      </c>
      <c r="J37" s="185">
        <v>1</v>
      </c>
      <c r="K37" s="185">
        <v>957599.98351621127</v>
      </c>
      <c r="L37" s="185">
        <v>0</v>
      </c>
      <c r="M37" s="185">
        <f t="shared" si="3"/>
        <v>957599.98351621127</v>
      </c>
      <c r="N37" s="186"/>
      <c r="O37" s="187">
        <v>31</v>
      </c>
      <c r="P37" s="184" t="s">
        <v>34</v>
      </c>
      <c r="Q37" s="185">
        <v>5</v>
      </c>
      <c r="R37" s="185">
        <v>1390257.3067423243</v>
      </c>
      <c r="S37" s="185">
        <v>0</v>
      </c>
      <c r="T37" s="185">
        <f t="shared" si="4"/>
        <v>1390257.3067423243</v>
      </c>
      <c r="U37" s="186"/>
      <c r="V37" s="187">
        <v>31</v>
      </c>
      <c r="W37" s="184" t="s">
        <v>34</v>
      </c>
      <c r="X37" s="185">
        <v>10</v>
      </c>
      <c r="Y37" s="185">
        <v>5000000</v>
      </c>
      <c r="Z37" s="185">
        <v>0</v>
      </c>
      <c r="AA37" s="185">
        <f t="shared" si="5"/>
        <v>5000000</v>
      </c>
      <c r="AB37" s="186"/>
      <c r="AC37" s="187">
        <v>31</v>
      </c>
      <c r="AD37" s="184" t="s">
        <v>34</v>
      </c>
      <c r="AE37" s="185">
        <v>7</v>
      </c>
      <c r="AF37" s="185">
        <v>918743.29501915793</v>
      </c>
      <c r="AG37" s="185">
        <v>0</v>
      </c>
      <c r="AH37" s="185">
        <f t="shared" si="6"/>
        <v>918743.29501915793</v>
      </c>
      <c r="AI37" s="186"/>
      <c r="AJ37" s="187">
        <v>31</v>
      </c>
      <c r="AK37" s="184" t="s">
        <v>34</v>
      </c>
      <c r="AL37" s="185">
        <v>413</v>
      </c>
      <c r="AM37" s="185">
        <v>2958368.7943262425</v>
      </c>
      <c r="AN37" s="185">
        <v>0</v>
      </c>
      <c r="AO37" s="185">
        <f t="shared" si="7"/>
        <v>2958368.7943262425</v>
      </c>
      <c r="AP37" s="186"/>
      <c r="AQ37" s="187">
        <v>31</v>
      </c>
      <c r="AR37" s="184" t="s">
        <v>34</v>
      </c>
      <c r="AS37" s="185">
        <v>323</v>
      </c>
      <c r="AT37" s="185">
        <v>3230000</v>
      </c>
      <c r="AU37" s="185">
        <v>0</v>
      </c>
      <c r="AV37" s="185">
        <f t="shared" si="8"/>
        <v>3230000</v>
      </c>
      <c r="AW37" s="186"/>
      <c r="AX37" s="187">
        <v>31</v>
      </c>
      <c r="AY37" s="184" t="s">
        <v>34</v>
      </c>
      <c r="AZ37" s="185">
        <v>43</v>
      </c>
      <c r="BA37" s="185">
        <v>836588.88888889074</v>
      </c>
      <c r="BB37" s="185">
        <v>0</v>
      </c>
      <c r="BC37" s="185">
        <f t="shared" si="9"/>
        <v>836588.88888889074</v>
      </c>
      <c r="BD37" s="186"/>
      <c r="BE37" s="187">
        <v>31</v>
      </c>
      <c r="BF37" s="184" t="s">
        <v>34</v>
      </c>
      <c r="BG37" s="185">
        <v>0</v>
      </c>
      <c r="BH37" s="185">
        <f t="shared" si="10"/>
        <v>15291558.268492827</v>
      </c>
      <c r="BI37" s="185">
        <f t="shared" si="0"/>
        <v>0</v>
      </c>
      <c r="BJ37" s="216">
        <f t="shared" si="1"/>
        <v>15291558.268492827</v>
      </c>
      <c r="BK37" s="70"/>
    </row>
    <row r="38" spans="1:63" ht="15.75" hidden="1">
      <c r="A38" s="192">
        <v>32</v>
      </c>
      <c r="B38" s="189" t="s">
        <v>35</v>
      </c>
      <c r="C38" s="190">
        <v>0</v>
      </c>
      <c r="D38" s="217">
        <v>0</v>
      </c>
      <c r="E38" s="217">
        <v>0</v>
      </c>
      <c r="F38" s="217">
        <f t="shared" si="2"/>
        <v>0</v>
      </c>
      <c r="G38" s="191"/>
      <c r="H38" s="192">
        <v>32</v>
      </c>
      <c r="I38" s="189" t="s">
        <v>35</v>
      </c>
      <c r="J38" s="190">
        <v>1</v>
      </c>
      <c r="K38" s="190">
        <v>603976.76337296295</v>
      </c>
      <c r="L38" s="190">
        <v>500000</v>
      </c>
      <c r="M38" s="190">
        <f t="shared" si="3"/>
        <v>1103976.7633729628</v>
      </c>
      <c r="N38" s="191"/>
      <c r="O38" s="192">
        <v>32</v>
      </c>
      <c r="P38" s="189" t="s">
        <v>35</v>
      </c>
      <c r="Q38" s="190">
        <v>1</v>
      </c>
      <c r="R38" s="190">
        <v>319065.38978338189</v>
      </c>
      <c r="S38" s="190">
        <v>0</v>
      </c>
      <c r="T38" s="190">
        <f t="shared" si="4"/>
        <v>319065.38978338189</v>
      </c>
      <c r="U38" s="191"/>
      <c r="V38" s="192">
        <v>32</v>
      </c>
      <c r="W38" s="189" t="s">
        <v>35</v>
      </c>
      <c r="X38" s="190">
        <v>1</v>
      </c>
      <c r="Y38" s="190">
        <v>500000</v>
      </c>
      <c r="Z38" s="190">
        <v>0</v>
      </c>
      <c r="AA38" s="190">
        <f t="shared" si="5"/>
        <v>500000</v>
      </c>
      <c r="AB38" s="191"/>
      <c r="AC38" s="192">
        <v>32</v>
      </c>
      <c r="AD38" s="189" t="s">
        <v>35</v>
      </c>
      <c r="AE38" s="190">
        <v>4</v>
      </c>
      <c r="AF38" s="190">
        <v>524996.16858237598</v>
      </c>
      <c r="AG38" s="190">
        <v>0</v>
      </c>
      <c r="AH38" s="190">
        <f t="shared" si="6"/>
        <v>524996.16858237598</v>
      </c>
      <c r="AI38" s="191"/>
      <c r="AJ38" s="192">
        <v>32</v>
      </c>
      <c r="AK38" s="189" t="s">
        <v>35</v>
      </c>
      <c r="AL38" s="190">
        <v>85</v>
      </c>
      <c r="AM38" s="190">
        <v>608865.24822695064</v>
      </c>
      <c r="AN38" s="190">
        <v>0</v>
      </c>
      <c r="AO38" s="190">
        <f t="shared" si="7"/>
        <v>608865.24822695064</v>
      </c>
      <c r="AP38" s="191"/>
      <c r="AQ38" s="192">
        <v>32</v>
      </c>
      <c r="AR38" s="189" t="s">
        <v>35</v>
      </c>
      <c r="AS38" s="190">
        <v>54</v>
      </c>
      <c r="AT38" s="190">
        <v>540000</v>
      </c>
      <c r="AU38" s="190">
        <v>0</v>
      </c>
      <c r="AV38" s="190">
        <f t="shared" si="8"/>
        <v>540000</v>
      </c>
      <c r="AW38" s="191"/>
      <c r="AX38" s="192">
        <v>32</v>
      </c>
      <c r="AY38" s="189" t="s">
        <v>35</v>
      </c>
      <c r="AZ38" s="190">
        <v>17</v>
      </c>
      <c r="BA38" s="190">
        <v>330744.44444444519</v>
      </c>
      <c r="BB38" s="190">
        <v>0</v>
      </c>
      <c r="BC38" s="190">
        <f t="shared" si="9"/>
        <v>330744.44444444519</v>
      </c>
      <c r="BD38" s="191"/>
      <c r="BE38" s="192">
        <v>32</v>
      </c>
      <c r="BF38" s="189" t="s">
        <v>35</v>
      </c>
      <c r="BG38" s="190">
        <v>0</v>
      </c>
      <c r="BH38" s="190">
        <f t="shared" si="10"/>
        <v>3427648.0144101167</v>
      </c>
      <c r="BI38" s="190">
        <f t="shared" si="0"/>
        <v>500000</v>
      </c>
      <c r="BJ38" s="219">
        <f t="shared" si="1"/>
        <v>3927648.0144101167</v>
      </c>
      <c r="BK38" s="9"/>
    </row>
    <row r="39" spans="1:63" ht="15.75" hidden="1">
      <c r="A39" s="192">
        <v>33</v>
      </c>
      <c r="B39" s="189" t="s">
        <v>36</v>
      </c>
      <c r="C39" s="190">
        <v>0</v>
      </c>
      <c r="D39" s="217">
        <v>0</v>
      </c>
      <c r="E39" s="217">
        <v>0</v>
      </c>
      <c r="F39" s="217">
        <f t="shared" si="2"/>
        <v>0</v>
      </c>
      <c r="G39" s="191"/>
      <c r="H39" s="192">
        <v>33</v>
      </c>
      <c r="I39" s="189" t="s">
        <v>36</v>
      </c>
      <c r="J39" s="190">
        <v>1</v>
      </c>
      <c r="K39" s="190">
        <v>626604.77716699382</v>
      </c>
      <c r="L39" s="190">
        <v>400000</v>
      </c>
      <c r="M39" s="190">
        <f t="shared" si="3"/>
        <v>1026604.7771669938</v>
      </c>
      <c r="N39" s="191"/>
      <c r="O39" s="192">
        <v>33</v>
      </c>
      <c r="P39" s="189" t="s">
        <v>36</v>
      </c>
      <c r="Q39" s="190"/>
      <c r="R39" s="190"/>
      <c r="S39" s="190">
        <v>0</v>
      </c>
      <c r="T39" s="190">
        <f t="shared" si="4"/>
        <v>0</v>
      </c>
      <c r="U39" s="191"/>
      <c r="V39" s="192">
        <v>33</v>
      </c>
      <c r="W39" s="189" t="s">
        <v>36</v>
      </c>
      <c r="X39" s="190">
        <v>1</v>
      </c>
      <c r="Y39" s="190">
        <v>500000</v>
      </c>
      <c r="Z39" s="190">
        <v>0</v>
      </c>
      <c r="AA39" s="190">
        <f t="shared" si="5"/>
        <v>500000</v>
      </c>
      <c r="AB39" s="191"/>
      <c r="AC39" s="192">
        <v>33</v>
      </c>
      <c r="AD39" s="189" t="s">
        <v>36</v>
      </c>
      <c r="AE39" s="190">
        <v>4</v>
      </c>
      <c r="AF39" s="190">
        <v>524996.16858237598</v>
      </c>
      <c r="AG39" s="190">
        <v>1100000</v>
      </c>
      <c r="AH39" s="190">
        <f t="shared" si="6"/>
        <v>1624996.1685823761</v>
      </c>
      <c r="AI39" s="191"/>
      <c r="AJ39" s="192">
        <v>33</v>
      </c>
      <c r="AK39" s="189" t="s">
        <v>36</v>
      </c>
      <c r="AL39" s="190">
        <v>29</v>
      </c>
      <c r="AM39" s="190">
        <v>207730.49645390079</v>
      </c>
      <c r="AN39" s="190">
        <v>456000</v>
      </c>
      <c r="AO39" s="190">
        <f t="shared" si="7"/>
        <v>663730.49645390082</v>
      </c>
      <c r="AP39" s="191"/>
      <c r="AQ39" s="192">
        <v>33</v>
      </c>
      <c r="AR39" s="189" t="s">
        <v>36</v>
      </c>
      <c r="AS39" s="190">
        <v>53</v>
      </c>
      <c r="AT39" s="190">
        <v>530000</v>
      </c>
      <c r="AU39" s="190">
        <v>0</v>
      </c>
      <c r="AV39" s="190">
        <f t="shared" si="8"/>
        <v>530000</v>
      </c>
      <c r="AW39" s="191"/>
      <c r="AX39" s="192">
        <v>33</v>
      </c>
      <c r="AY39" s="189" t="s">
        <v>36</v>
      </c>
      <c r="AZ39" s="190">
        <v>10</v>
      </c>
      <c r="BA39" s="190">
        <v>194555.55555555597</v>
      </c>
      <c r="BB39" s="190">
        <v>0</v>
      </c>
      <c r="BC39" s="190">
        <f t="shared" si="9"/>
        <v>194555.55555555597</v>
      </c>
      <c r="BD39" s="191"/>
      <c r="BE39" s="192">
        <v>33</v>
      </c>
      <c r="BF39" s="189" t="s">
        <v>36</v>
      </c>
      <c r="BG39" s="190">
        <v>0</v>
      </c>
      <c r="BH39" s="190">
        <f t="shared" si="10"/>
        <v>2583886.9977588267</v>
      </c>
      <c r="BI39" s="190">
        <f t="shared" si="0"/>
        <v>1956000</v>
      </c>
      <c r="BJ39" s="219">
        <f t="shared" si="1"/>
        <v>4539886.9977588262</v>
      </c>
      <c r="BK39" s="9"/>
    </row>
    <row r="40" spans="1:63" ht="15.75" hidden="1">
      <c r="A40" s="192">
        <v>34</v>
      </c>
      <c r="B40" s="189" t="s">
        <v>37</v>
      </c>
      <c r="C40" s="190">
        <v>0</v>
      </c>
      <c r="D40" s="217">
        <v>0</v>
      </c>
      <c r="E40" s="217">
        <v>0</v>
      </c>
      <c r="F40" s="217">
        <f t="shared" si="2"/>
        <v>0</v>
      </c>
      <c r="G40" s="191"/>
      <c r="H40" s="192">
        <v>34</v>
      </c>
      <c r="I40" s="189" t="s">
        <v>37</v>
      </c>
      <c r="J40" s="190">
        <v>1</v>
      </c>
      <c r="K40" s="190">
        <v>847954.75027551048</v>
      </c>
      <c r="L40" s="190">
        <v>559000</v>
      </c>
      <c r="M40" s="190">
        <f t="shared" si="3"/>
        <v>1406954.7502755104</v>
      </c>
      <c r="N40" s="191"/>
      <c r="O40" s="192">
        <v>34</v>
      </c>
      <c r="P40" s="189" t="s">
        <v>37</v>
      </c>
      <c r="Q40" s="190">
        <v>3</v>
      </c>
      <c r="R40" s="190">
        <v>515405.69793302519</v>
      </c>
      <c r="S40" s="190">
        <v>337000</v>
      </c>
      <c r="T40" s="190">
        <f t="shared" si="4"/>
        <v>852405.69793302519</v>
      </c>
      <c r="U40" s="191"/>
      <c r="V40" s="192">
        <v>34</v>
      </c>
      <c r="W40" s="189" t="s">
        <v>37</v>
      </c>
      <c r="X40" s="190">
        <v>10</v>
      </c>
      <c r="Y40" s="190">
        <v>5000000</v>
      </c>
      <c r="Z40" s="190">
        <v>0</v>
      </c>
      <c r="AA40" s="190">
        <f t="shared" si="5"/>
        <v>5000000</v>
      </c>
      <c r="AB40" s="191"/>
      <c r="AC40" s="192">
        <v>34</v>
      </c>
      <c r="AD40" s="189" t="s">
        <v>37</v>
      </c>
      <c r="AE40" s="190">
        <v>6</v>
      </c>
      <c r="AF40" s="190">
        <v>787494.25287356391</v>
      </c>
      <c r="AG40" s="190">
        <v>50000</v>
      </c>
      <c r="AH40" s="190">
        <f t="shared" si="6"/>
        <v>837494.25287356391</v>
      </c>
      <c r="AI40" s="191"/>
      <c r="AJ40" s="192">
        <v>34</v>
      </c>
      <c r="AK40" s="189" t="s">
        <v>37</v>
      </c>
      <c r="AL40" s="190">
        <v>212</v>
      </c>
      <c r="AM40" s="190">
        <v>1518581.5602836886</v>
      </c>
      <c r="AN40" s="190">
        <v>1166000</v>
      </c>
      <c r="AO40" s="190">
        <f t="shared" si="7"/>
        <v>2684581.5602836888</v>
      </c>
      <c r="AP40" s="191"/>
      <c r="AQ40" s="192">
        <v>34</v>
      </c>
      <c r="AR40" s="189" t="s">
        <v>37</v>
      </c>
      <c r="AS40" s="190">
        <v>270</v>
      </c>
      <c r="AT40" s="190">
        <v>2700000</v>
      </c>
      <c r="AU40" s="190">
        <v>0</v>
      </c>
      <c r="AV40" s="190">
        <f t="shared" si="8"/>
        <v>2700000</v>
      </c>
      <c r="AW40" s="191"/>
      <c r="AX40" s="192">
        <v>34</v>
      </c>
      <c r="AY40" s="189" t="s">
        <v>37</v>
      </c>
      <c r="AZ40" s="190">
        <v>37</v>
      </c>
      <c r="BA40" s="190">
        <v>719855.55555555713</v>
      </c>
      <c r="BB40" s="190">
        <v>1346000</v>
      </c>
      <c r="BC40" s="190">
        <f t="shared" si="9"/>
        <v>2065855.5555555571</v>
      </c>
      <c r="BD40" s="191"/>
      <c r="BE40" s="192">
        <v>34</v>
      </c>
      <c r="BF40" s="189" t="s">
        <v>37</v>
      </c>
      <c r="BG40" s="190">
        <v>0</v>
      </c>
      <c r="BH40" s="190">
        <f t="shared" si="10"/>
        <v>12089291.816921346</v>
      </c>
      <c r="BI40" s="190">
        <f t="shared" si="0"/>
        <v>3458000</v>
      </c>
      <c r="BJ40" s="219">
        <f t="shared" si="1"/>
        <v>15547291.816921346</v>
      </c>
      <c r="BK40" s="9"/>
    </row>
    <row r="41" spans="1:63" ht="15.75" hidden="1">
      <c r="A41" s="192">
        <v>35</v>
      </c>
      <c r="B41" s="189" t="s">
        <v>38</v>
      </c>
      <c r="C41" s="190">
        <v>0</v>
      </c>
      <c r="D41" s="217">
        <v>0</v>
      </c>
      <c r="E41" s="217">
        <v>0</v>
      </c>
      <c r="F41" s="217">
        <f t="shared" si="2"/>
        <v>0</v>
      </c>
      <c r="G41" s="191"/>
      <c r="H41" s="192">
        <v>35</v>
      </c>
      <c r="I41" s="189" t="s">
        <v>38</v>
      </c>
      <c r="J41" s="190">
        <v>1</v>
      </c>
      <c r="K41" s="190">
        <v>873551.95533242717</v>
      </c>
      <c r="L41" s="190">
        <v>0</v>
      </c>
      <c r="M41" s="190">
        <f t="shared" si="3"/>
        <v>873551.95533242717</v>
      </c>
      <c r="N41" s="191"/>
      <c r="O41" s="192">
        <v>35</v>
      </c>
      <c r="P41" s="189" t="s">
        <v>38</v>
      </c>
      <c r="Q41" s="190">
        <v>4</v>
      </c>
      <c r="R41" s="190">
        <v>1142617.0166582549</v>
      </c>
      <c r="S41" s="190">
        <v>0</v>
      </c>
      <c r="T41" s="190">
        <f t="shared" si="4"/>
        <v>1142617.0166582549</v>
      </c>
      <c r="U41" s="191"/>
      <c r="V41" s="192">
        <v>35</v>
      </c>
      <c r="W41" s="189" t="s">
        <v>38</v>
      </c>
      <c r="X41" s="190">
        <v>10</v>
      </c>
      <c r="Y41" s="190">
        <v>5000000</v>
      </c>
      <c r="Z41" s="190">
        <v>0</v>
      </c>
      <c r="AA41" s="190">
        <f t="shared" si="5"/>
        <v>5000000</v>
      </c>
      <c r="AB41" s="191"/>
      <c r="AC41" s="192">
        <v>35</v>
      </c>
      <c r="AD41" s="189" t="s">
        <v>38</v>
      </c>
      <c r="AE41" s="190">
        <v>6</v>
      </c>
      <c r="AF41" s="190">
        <v>787494.25287356391</v>
      </c>
      <c r="AG41" s="190">
        <v>0</v>
      </c>
      <c r="AH41" s="190">
        <f t="shared" si="6"/>
        <v>787494.25287356391</v>
      </c>
      <c r="AI41" s="191"/>
      <c r="AJ41" s="192">
        <v>35</v>
      </c>
      <c r="AK41" s="189" t="s">
        <v>38</v>
      </c>
      <c r="AL41" s="190">
        <v>367</v>
      </c>
      <c r="AM41" s="190">
        <v>2628865.2482269513</v>
      </c>
      <c r="AN41" s="190">
        <v>0</v>
      </c>
      <c r="AO41" s="190">
        <f t="shared" si="7"/>
        <v>2628865.2482269513</v>
      </c>
      <c r="AP41" s="191"/>
      <c r="AQ41" s="192">
        <v>35</v>
      </c>
      <c r="AR41" s="189" t="s">
        <v>38</v>
      </c>
      <c r="AS41" s="190">
        <v>293</v>
      </c>
      <c r="AT41" s="190">
        <v>2930000</v>
      </c>
      <c r="AU41" s="190">
        <v>0</v>
      </c>
      <c r="AV41" s="190">
        <f t="shared" si="8"/>
        <v>2930000</v>
      </c>
      <c r="AW41" s="191"/>
      <c r="AX41" s="192">
        <v>35</v>
      </c>
      <c r="AY41" s="189" t="s">
        <v>38</v>
      </c>
      <c r="AZ41" s="190">
        <v>48</v>
      </c>
      <c r="BA41" s="190">
        <v>933866.66666666872</v>
      </c>
      <c r="BB41" s="190">
        <v>0</v>
      </c>
      <c r="BC41" s="190">
        <f t="shared" si="9"/>
        <v>933866.66666666872</v>
      </c>
      <c r="BD41" s="191"/>
      <c r="BE41" s="192">
        <v>35</v>
      </c>
      <c r="BF41" s="189" t="s">
        <v>38</v>
      </c>
      <c r="BG41" s="190">
        <v>0</v>
      </c>
      <c r="BH41" s="190">
        <f t="shared" si="10"/>
        <v>14296395.139757866</v>
      </c>
      <c r="BI41" s="190">
        <f t="shared" si="0"/>
        <v>0</v>
      </c>
      <c r="BJ41" s="219">
        <f t="shared" si="1"/>
        <v>14296395.139757866</v>
      </c>
      <c r="BK41" s="9"/>
    </row>
    <row r="42" spans="1:63" ht="15.75" hidden="1">
      <c r="A42" s="192">
        <v>36</v>
      </c>
      <c r="B42" s="189" t="s">
        <v>39</v>
      </c>
      <c r="C42" s="190">
        <v>0</v>
      </c>
      <c r="D42" s="217">
        <v>0</v>
      </c>
      <c r="E42" s="217">
        <v>0</v>
      </c>
      <c r="F42" s="217">
        <f t="shared" si="2"/>
        <v>0</v>
      </c>
      <c r="G42" s="191"/>
      <c r="H42" s="192">
        <v>36</v>
      </c>
      <c r="I42" s="189" t="s">
        <v>39</v>
      </c>
      <c r="J42" s="190">
        <v>1</v>
      </c>
      <c r="K42" s="190">
        <v>1070647.3352269181</v>
      </c>
      <c r="L42" s="190">
        <v>0</v>
      </c>
      <c r="M42" s="190">
        <f t="shared" si="3"/>
        <v>1070647.3352269181</v>
      </c>
      <c r="N42" s="191"/>
      <c r="O42" s="192">
        <v>36</v>
      </c>
      <c r="P42" s="189" t="s">
        <v>39</v>
      </c>
      <c r="Q42" s="190">
        <v>3</v>
      </c>
      <c r="R42" s="190">
        <v>1172832.9616181785</v>
      </c>
      <c r="S42" s="190">
        <v>0</v>
      </c>
      <c r="T42" s="190">
        <f t="shared" si="4"/>
        <v>1172832.9616181785</v>
      </c>
      <c r="U42" s="191"/>
      <c r="V42" s="192">
        <v>36</v>
      </c>
      <c r="W42" s="189" t="s">
        <v>39</v>
      </c>
      <c r="X42" s="190">
        <v>1</v>
      </c>
      <c r="Y42" s="190">
        <v>500000</v>
      </c>
      <c r="Z42" s="190">
        <v>0</v>
      </c>
      <c r="AA42" s="190">
        <f t="shared" si="5"/>
        <v>500000</v>
      </c>
      <c r="AB42" s="191"/>
      <c r="AC42" s="192">
        <v>36</v>
      </c>
      <c r="AD42" s="189" t="s">
        <v>39</v>
      </c>
      <c r="AE42" s="190">
        <v>8</v>
      </c>
      <c r="AF42" s="190">
        <v>1049992.337164752</v>
      </c>
      <c r="AG42" s="190">
        <v>0</v>
      </c>
      <c r="AH42" s="190">
        <f t="shared" si="6"/>
        <v>1049992.337164752</v>
      </c>
      <c r="AI42" s="191"/>
      <c r="AJ42" s="192">
        <v>36</v>
      </c>
      <c r="AK42" s="189" t="s">
        <v>39</v>
      </c>
      <c r="AL42" s="190">
        <v>178</v>
      </c>
      <c r="AM42" s="190">
        <v>1275035.4609929083</v>
      </c>
      <c r="AN42" s="190">
        <v>0</v>
      </c>
      <c r="AO42" s="190">
        <f t="shared" si="7"/>
        <v>1275035.4609929083</v>
      </c>
      <c r="AP42" s="191"/>
      <c r="AQ42" s="192">
        <v>36</v>
      </c>
      <c r="AR42" s="189" t="s">
        <v>39</v>
      </c>
      <c r="AS42" s="190">
        <v>180</v>
      </c>
      <c r="AT42" s="190">
        <v>1800000</v>
      </c>
      <c r="AU42" s="190">
        <v>0</v>
      </c>
      <c r="AV42" s="190">
        <f t="shared" si="8"/>
        <v>1800000</v>
      </c>
      <c r="AW42" s="191"/>
      <c r="AX42" s="192">
        <v>36</v>
      </c>
      <c r="AY42" s="189" t="s">
        <v>39</v>
      </c>
      <c r="AZ42" s="190">
        <v>20</v>
      </c>
      <c r="BA42" s="190">
        <v>389111.11111111194</v>
      </c>
      <c r="BB42" s="190">
        <v>0</v>
      </c>
      <c r="BC42" s="190">
        <f t="shared" si="9"/>
        <v>389111.11111111194</v>
      </c>
      <c r="BD42" s="191"/>
      <c r="BE42" s="192">
        <v>36</v>
      </c>
      <c r="BF42" s="189" t="s">
        <v>39</v>
      </c>
      <c r="BG42" s="190">
        <v>0</v>
      </c>
      <c r="BH42" s="190">
        <f t="shared" si="10"/>
        <v>7257619.2061138684</v>
      </c>
      <c r="BI42" s="190">
        <f t="shared" si="0"/>
        <v>0</v>
      </c>
      <c r="BJ42" s="219">
        <f t="shared" si="1"/>
        <v>7257619.2061138684</v>
      </c>
      <c r="BK42" s="9"/>
    </row>
    <row r="43" spans="1:63" ht="15.75" hidden="1">
      <c r="A43" s="192">
        <v>37</v>
      </c>
      <c r="B43" s="189" t="s">
        <v>40</v>
      </c>
      <c r="C43" s="190">
        <v>0</v>
      </c>
      <c r="D43" s="217">
        <v>0</v>
      </c>
      <c r="E43" s="217">
        <v>0</v>
      </c>
      <c r="F43" s="217">
        <f t="shared" si="2"/>
        <v>0</v>
      </c>
      <c r="G43" s="191"/>
      <c r="H43" s="192">
        <v>37</v>
      </c>
      <c r="I43" s="189" t="s">
        <v>40</v>
      </c>
      <c r="J43" s="190">
        <v>1</v>
      </c>
      <c r="K43" s="190">
        <v>1648460.1689619345</v>
      </c>
      <c r="L43" s="190">
        <v>1000000</v>
      </c>
      <c r="M43" s="190">
        <f t="shared" si="3"/>
        <v>2648460.1689619347</v>
      </c>
      <c r="N43" s="191"/>
      <c r="O43" s="192">
        <v>37</v>
      </c>
      <c r="P43" s="189" t="s">
        <v>40</v>
      </c>
      <c r="Q43" s="190">
        <v>4</v>
      </c>
      <c r="R43" s="190">
        <v>1317789.4641038089</v>
      </c>
      <c r="S43" s="190">
        <v>0</v>
      </c>
      <c r="T43" s="190">
        <f t="shared" si="4"/>
        <v>1317789.4641038089</v>
      </c>
      <c r="U43" s="191"/>
      <c r="V43" s="192">
        <v>37</v>
      </c>
      <c r="W43" s="189" t="s">
        <v>40</v>
      </c>
      <c r="X43" s="190">
        <v>1</v>
      </c>
      <c r="Y43" s="190">
        <v>500000</v>
      </c>
      <c r="Z43" s="190">
        <v>0</v>
      </c>
      <c r="AA43" s="190">
        <f t="shared" si="5"/>
        <v>500000</v>
      </c>
      <c r="AB43" s="191"/>
      <c r="AC43" s="192">
        <v>37</v>
      </c>
      <c r="AD43" s="189" t="s">
        <v>40</v>
      </c>
      <c r="AE43" s="190">
        <v>13</v>
      </c>
      <c r="AF43" s="190">
        <v>1706237.5478927218</v>
      </c>
      <c r="AG43" s="190">
        <v>0</v>
      </c>
      <c r="AH43" s="190">
        <f t="shared" si="6"/>
        <v>1706237.5478927218</v>
      </c>
      <c r="AI43" s="191"/>
      <c r="AJ43" s="192">
        <v>37</v>
      </c>
      <c r="AK43" s="189" t="s">
        <v>40</v>
      </c>
      <c r="AL43" s="190">
        <v>336</v>
      </c>
      <c r="AM43" s="190">
        <v>2406808.5106382989</v>
      </c>
      <c r="AN43" s="190">
        <v>0</v>
      </c>
      <c r="AO43" s="190">
        <f t="shared" si="7"/>
        <v>2406808.5106382989</v>
      </c>
      <c r="AP43" s="191"/>
      <c r="AQ43" s="192">
        <v>37</v>
      </c>
      <c r="AR43" s="189" t="s">
        <v>40</v>
      </c>
      <c r="AS43" s="190">
        <v>284</v>
      </c>
      <c r="AT43" s="190">
        <v>2840000</v>
      </c>
      <c r="AU43" s="190">
        <v>0</v>
      </c>
      <c r="AV43" s="190">
        <f t="shared" si="8"/>
        <v>2840000</v>
      </c>
      <c r="AW43" s="191"/>
      <c r="AX43" s="192">
        <v>37</v>
      </c>
      <c r="AY43" s="189" t="s">
        <v>40</v>
      </c>
      <c r="AZ43" s="190">
        <v>28</v>
      </c>
      <c r="BA43" s="190">
        <v>544755.55555555678</v>
      </c>
      <c r="BB43" s="190">
        <v>0</v>
      </c>
      <c r="BC43" s="190">
        <f t="shared" si="9"/>
        <v>544755.55555555678</v>
      </c>
      <c r="BD43" s="191"/>
      <c r="BE43" s="192">
        <v>37</v>
      </c>
      <c r="BF43" s="189" t="s">
        <v>40</v>
      </c>
      <c r="BG43" s="190">
        <v>0</v>
      </c>
      <c r="BH43" s="190">
        <f t="shared" si="10"/>
        <v>10964051.247152319</v>
      </c>
      <c r="BI43" s="190">
        <f t="shared" si="0"/>
        <v>1000000</v>
      </c>
      <c r="BJ43" s="219">
        <f t="shared" si="1"/>
        <v>11964051.247152319</v>
      </c>
      <c r="BK43" s="9"/>
    </row>
    <row r="44" spans="1:63" ht="15.75" hidden="1">
      <c r="A44" s="192">
        <v>38</v>
      </c>
      <c r="B44" s="189" t="s">
        <v>41</v>
      </c>
      <c r="C44" s="190">
        <v>0</v>
      </c>
      <c r="D44" s="217">
        <v>0</v>
      </c>
      <c r="E44" s="217">
        <v>0</v>
      </c>
      <c r="F44" s="217">
        <f t="shared" si="2"/>
        <v>0</v>
      </c>
      <c r="G44" s="191"/>
      <c r="H44" s="192">
        <v>38</v>
      </c>
      <c r="I44" s="189" t="s">
        <v>41</v>
      </c>
      <c r="J44" s="190">
        <v>1</v>
      </c>
      <c r="K44" s="190">
        <v>965385.9510922886</v>
      </c>
      <c r="L44" s="190">
        <v>0</v>
      </c>
      <c r="M44" s="190">
        <f t="shared" si="3"/>
        <v>965385.9510922886</v>
      </c>
      <c r="N44" s="191"/>
      <c r="O44" s="192">
        <v>38</v>
      </c>
      <c r="P44" s="189" t="s">
        <v>41</v>
      </c>
      <c r="Q44" s="190">
        <v>4</v>
      </c>
      <c r="R44" s="190">
        <v>649575.77832834271</v>
      </c>
      <c r="S44" s="190">
        <v>0</v>
      </c>
      <c r="T44" s="190">
        <f t="shared" si="4"/>
        <v>649575.77832834271</v>
      </c>
      <c r="U44" s="191"/>
      <c r="V44" s="192">
        <v>38</v>
      </c>
      <c r="W44" s="189" t="s">
        <v>41</v>
      </c>
      <c r="X44" s="190">
        <v>10</v>
      </c>
      <c r="Y44" s="190">
        <v>5000000</v>
      </c>
      <c r="Z44" s="190">
        <v>0</v>
      </c>
      <c r="AA44" s="190">
        <f t="shared" si="5"/>
        <v>5000000</v>
      </c>
      <c r="AB44" s="191"/>
      <c r="AC44" s="192">
        <v>38</v>
      </c>
      <c r="AD44" s="189" t="s">
        <v>41</v>
      </c>
      <c r="AE44" s="190">
        <v>7</v>
      </c>
      <c r="AF44" s="190">
        <v>918743.29501915793</v>
      </c>
      <c r="AG44" s="190">
        <v>0</v>
      </c>
      <c r="AH44" s="190">
        <f t="shared" si="6"/>
        <v>918743.29501915793</v>
      </c>
      <c r="AI44" s="191"/>
      <c r="AJ44" s="192">
        <v>38</v>
      </c>
      <c r="AK44" s="189" t="s">
        <v>41</v>
      </c>
      <c r="AL44" s="190">
        <v>368</v>
      </c>
      <c r="AM44" s="190">
        <v>2636028.3687943271</v>
      </c>
      <c r="AN44" s="190">
        <v>0</v>
      </c>
      <c r="AO44" s="190">
        <f t="shared" si="7"/>
        <v>2636028.3687943271</v>
      </c>
      <c r="AP44" s="191"/>
      <c r="AQ44" s="192">
        <v>38</v>
      </c>
      <c r="AR44" s="189" t="s">
        <v>41</v>
      </c>
      <c r="AS44" s="190">
        <v>315</v>
      </c>
      <c r="AT44" s="190">
        <v>3150000</v>
      </c>
      <c r="AU44" s="190">
        <v>0</v>
      </c>
      <c r="AV44" s="190">
        <f t="shared" si="8"/>
        <v>3150000</v>
      </c>
      <c r="AW44" s="191"/>
      <c r="AX44" s="192">
        <v>38</v>
      </c>
      <c r="AY44" s="189" t="s">
        <v>41</v>
      </c>
      <c r="AZ44" s="190">
        <v>31</v>
      </c>
      <c r="BA44" s="190">
        <v>603122.22222222353</v>
      </c>
      <c r="BB44" s="190">
        <v>0</v>
      </c>
      <c r="BC44" s="190">
        <f t="shared" si="9"/>
        <v>603122.22222222353</v>
      </c>
      <c r="BD44" s="191"/>
      <c r="BE44" s="192">
        <v>38</v>
      </c>
      <c r="BF44" s="189" t="s">
        <v>41</v>
      </c>
      <c r="BG44" s="190">
        <v>0</v>
      </c>
      <c r="BH44" s="190">
        <f t="shared" si="10"/>
        <v>13922855.615456341</v>
      </c>
      <c r="BI44" s="190">
        <f t="shared" si="0"/>
        <v>0</v>
      </c>
      <c r="BJ44" s="219">
        <f t="shared" si="1"/>
        <v>13922855.615456341</v>
      </c>
      <c r="BK44" s="9"/>
    </row>
    <row r="45" spans="1:63" ht="15.75" hidden="1">
      <c r="A45" s="192">
        <v>39</v>
      </c>
      <c r="B45" s="189" t="s">
        <v>56</v>
      </c>
      <c r="C45" s="190">
        <v>0</v>
      </c>
      <c r="D45" s="217">
        <v>0</v>
      </c>
      <c r="E45" s="217">
        <v>0</v>
      </c>
      <c r="F45" s="217">
        <f t="shared" si="2"/>
        <v>0</v>
      </c>
      <c r="G45" s="191"/>
      <c r="H45" s="192">
        <v>39</v>
      </c>
      <c r="I45" s="189" t="s">
        <v>56</v>
      </c>
      <c r="J45" s="190">
        <v>0</v>
      </c>
      <c r="K45" s="190">
        <v>0</v>
      </c>
      <c r="L45" s="190">
        <v>0</v>
      </c>
      <c r="M45" s="190">
        <f t="shared" si="3"/>
        <v>0</v>
      </c>
      <c r="N45" s="191"/>
      <c r="O45" s="192">
        <v>39</v>
      </c>
      <c r="P45" s="189" t="s">
        <v>56</v>
      </c>
      <c r="Q45" s="190">
        <v>0</v>
      </c>
      <c r="R45" s="190"/>
      <c r="S45" s="190">
        <v>0</v>
      </c>
      <c r="T45" s="190">
        <f t="shared" si="4"/>
        <v>0</v>
      </c>
      <c r="U45" s="191"/>
      <c r="V45" s="192">
        <v>39</v>
      </c>
      <c r="W45" s="189" t="s">
        <v>56</v>
      </c>
      <c r="X45" s="190">
        <v>0</v>
      </c>
      <c r="Y45" s="190">
        <v>0</v>
      </c>
      <c r="Z45" s="190">
        <v>0</v>
      </c>
      <c r="AA45" s="190">
        <f t="shared" si="5"/>
        <v>0</v>
      </c>
      <c r="AB45" s="191"/>
      <c r="AC45" s="192">
        <v>39</v>
      </c>
      <c r="AD45" s="189" t="s">
        <v>56</v>
      </c>
      <c r="AE45" s="190">
        <v>0</v>
      </c>
      <c r="AF45" s="190">
        <v>0</v>
      </c>
      <c r="AG45" s="190">
        <v>0</v>
      </c>
      <c r="AH45" s="190">
        <f t="shared" si="6"/>
        <v>0</v>
      </c>
      <c r="AI45" s="191"/>
      <c r="AJ45" s="192">
        <v>39</v>
      </c>
      <c r="AK45" s="189" t="s">
        <v>56</v>
      </c>
      <c r="AL45" s="190">
        <v>0</v>
      </c>
      <c r="AM45" s="190">
        <v>0</v>
      </c>
      <c r="AN45" s="190">
        <v>0</v>
      </c>
      <c r="AO45" s="190">
        <f t="shared" si="7"/>
        <v>0</v>
      </c>
      <c r="AP45" s="191"/>
      <c r="AQ45" s="192">
        <v>39</v>
      </c>
      <c r="AR45" s="189" t="s">
        <v>56</v>
      </c>
      <c r="AS45" s="190">
        <v>0</v>
      </c>
      <c r="AT45" s="190">
        <v>0</v>
      </c>
      <c r="AU45" s="190">
        <v>0</v>
      </c>
      <c r="AV45" s="190">
        <f t="shared" si="8"/>
        <v>0</v>
      </c>
      <c r="AW45" s="191"/>
      <c r="AX45" s="192">
        <v>39</v>
      </c>
      <c r="AY45" s="189" t="s">
        <v>56</v>
      </c>
      <c r="AZ45" s="190">
        <v>0</v>
      </c>
      <c r="BA45" s="190">
        <v>0</v>
      </c>
      <c r="BB45" s="190">
        <v>0</v>
      </c>
      <c r="BC45" s="190">
        <f t="shared" si="9"/>
        <v>0</v>
      </c>
      <c r="BD45" s="191"/>
      <c r="BE45" s="192">
        <v>39</v>
      </c>
      <c r="BF45" s="189" t="s">
        <v>56</v>
      </c>
      <c r="BG45" s="190">
        <v>0</v>
      </c>
      <c r="BH45" s="190">
        <f t="shared" si="10"/>
        <v>0</v>
      </c>
      <c r="BI45" s="190">
        <f t="shared" si="0"/>
        <v>0</v>
      </c>
      <c r="BJ45" s="219">
        <f t="shared" si="1"/>
        <v>0</v>
      </c>
      <c r="BK45" s="9"/>
    </row>
    <row r="46" spans="1:63" ht="15.75" hidden="1">
      <c r="A46" s="192">
        <v>40</v>
      </c>
      <c r="B46" s="189" t="s">
        <v>57</v>
      </c>
      <c r="C46" s="190">
        <v>0</v>
      </c>
      <c r="D46" s="217">
        <v>0</v>
      </c>
      <c r="E46" s="217">
        <v>0</v>
      </c>
      <c r="F46" s="217">
        <f t="shared" si="2"/>
        <v>0</v>
      </c>
      <c r="G46" s="191"/>
      <c r="H46" s="192">
        <v>40</v>
      </c>
      <c r="I46" s="189" t="s">
        <v>57</v>
      </c>
      <c r="J46" s="190">
        <v>0</v>
      </c>
      <c r="K46" s="190">
        <v>0</v>
      </c>
      <c r="L46" s="190">
        <v>0</v>
      </c>
      <c r="M46" s="190">
        <f t="shared" si="3"/>
        <v>0</v>
      </c>
      <c r="N46" s="191"/>
      <c r="O46" s="192">
        <v>40</v>
      </c>
      <c r="P46" s="189" t="s">
        <v>57</v>
      </c>
      <c r="Q46" s="190">
        <v>0</v>
      </c>
      <c r="R46" s="190"/>
      <c r="S46" s="190">
        <v>0</v>
      </c>
      <c r="T46" s="190">
        <f t="shared" si="4"/>
        <v>0</v>
      </c>
      <c r="U46" s="191"/>
      <c r="V46" s="192">
        <v>40</v>
      </c>
      <c r="W46" s="189" t="s">
        <v>57</v>
      </c>
      <c r="X46" s="190">
        <v>0</v>
      </c>
      <c r="Y46" s="190">
        <v>0</v>
      </c>
      <c r="Z46" s="190">
        <v>0</v>
      </c>
      <c r="AA46" s="190">
        <f t="shared" si="5"/>
        <v>0</v>
      </c>
      <c r="AB46" s="191"/>
      <c r="AC46" s="192">
        <v>40</v>
      </c>
      <c r="AD46" s="189" t="s">
        <v>57</v>
      </c>
      <c r="AE46" s="190">
        <v>0</v>
      </c>
      <c r="AF46" s="190">
        <v>0</v>
      </c>
      <c r="AG46" s="190">
        <v>0</v>
      </c>
      <c r="AH46" s="190">
        <f t="shared" si="6"/>
        <v>0</v>
      </c>
      <c r="AI46" s="191"/>
      <c r="AJ46" s="192">
        <v>40</v>
      </c>
      <c r="AK46" s="189" t="s">
        <v>57</v>
      </c>
      <c r="AL46" s="190">
        <v>0</v>
      </c>
      <c r="AM46" s="190">
        <v>0</v>
      </c>
      <c r="AN46" s="190">
        <v>0</v>
      </c>
      <c r="AO46" s="190">
        <f t="shared" si="7"/>
        <v>0</v>
      </c>
      <c r="AP46" s="191"/>
      <c r="AQ46" s="192">
        <v>40</v>
      </c>
      <c r="AR46" s="189" t="s">
        <v>57</v>
      </c>
      <c r="AS46" s="190">
        <v>0</v>
      </c>
      <c r="AT46" s="190">
        <v>0</v>
      </c>
      <c r="AU46" s="190">
        <v>0</v>
      </c>
      <c r="AV46" s="190">
        <f t="shared" si="8"/>
        <v>0</v>
      </c>
      <c r="AW46" s="191"/>
      <c r="AX46" s="192">
        <v>40</v>
      </c>
      <c r="AY46" s="189" t="s">
        <v>57</v>
      </c>
      <c r="AZ46" s="190">
        <v>0</v>
      </c>
      <c r="BA46" s="190">
        <v>0</v>
      </c>
      <c r="BB46" s="190">
        <v>0</v>
      </c>
      <c r="BC46" s="190">
        <f t="shared" si="9"/>
        <v>0</v>
      </c>
      <c r="BD46" s="191"/>
      <c r="BE46" s="192">
        <v>40</v>
      </c>
      <c r="BF46" s="189" t="s">
        <v>57</v>
      </c>
      <c r="BG46" s="190">
        <v>0</v>
      </c>
      <c r="BH46" s="190">
        <f t="shared" si="10"/>
        <v>0</v>
      </c>
      <c r="BI46" s="190">
        <f t="shared" si="0"/>
        <v>0</v>
      </c>
      <c r="BJ46" s="219">
        <f t="shared" si="1"/>
        <v>0</v>
      </c>
      <c r="BK46" s="9"/>
    </row>
    <row r="47" spans="1:63" ht="15.75" hidden="1">
      <c r="A47" s="192">
        <v>41</v>
      </c>
      <c r="B47" s="189" t="s">
        <v>58</v>
      </c>
      <c r="C47" s="190">
        <v>0</v>
      </c>
      <c r="D47" s="217">
        <v>0</v>
      </c>
      <c r="E47" s="217">
        <v>0</v>
      </c>
      <c r="F47" s="217">
        <f t="shared" si="2"/>
        <v>0</v>
      </c>
      <c r="G47" s="191"/>
      <c r="H47" s="192">
        <v>41</v>
      </c>
      <c r="I47" s="189" t="s">
        <v>58</v>
      </c>
      <c r="J47" s="190">
        <v>0</v>
      </c>
      <c r="K47" s="190">
        <v>0</v>
      </c>
      <c r="L47" s="190">
        <v>0</v>
      </c>
      <c r="M47" s="190">
        <f t="shared" si="3"/>
        <v>0</v>
      </c>
      <c r="N47" s="191"/>
      <c r="O47" s="192">
        <v>41</v>
      </c>
      <c r="P47" s="189" t="s">
        <v>58</v>
      </c>
      <c r="Q47" s="190">
        <v>0</v>
      </c>
      <c r="R47" s="190">
        <v>0</v>
      </c>
      <c r="S47" s="190">
        <v>0</v>
      </c>
      <c r="T47" s="190">
        <f t="shared" si="4"/>
        <v>0</v>
      </c>
      <c r="U47" s="191"/>
      <c r="V47" s="192">
        <v>41</v>
      </c>
      <c r="W47" s="189" t="s">
        <v>58</v>
      </c>
      <c r="X47" s="190">
        <v>0</v>
      </c>
      <c r="Y47" s="190">
        <v>0</v>
      </c>
      <c r="Z47" s="190">
        <v>0</v>
      </c>
      <c r="AA47" s="190">
        <f t="shared" si="5"/>
        <v>0</v>
      </c>
      <c r="AB47" s="191"/>
      <c r="AC47" s="192">
        <v>41</v>
      </c>
      <c r="AD47" s="189" t="s">
        <v>58</v>
      </c>
      <c r="AE47" s="190">
        <v>0</v>
      </c>
      <c r="AF47" s="190">
        <v>0</v>
      </c>
      <c r="AG47" s="190">
        <v>0</v>
      </c>
      <c r="AH47" s="190">
        <f t="shared" si="6"/>
        <v>0</v>
      </c>
      <c r="AI47" s="191"/>
      <c r="AJ47" s="192">
        <v>41</v>
      </c>
      <c r="AK47" s="189" t="s">
        <v>58</v>
      </c>
      <c r="AL47" s="190">
        <v>0</v>
      </c>
      <c r="AM47" s="190">
        <v>0</v>
      </c>
      <c r="AN47" s="190">
        <v>0</v>
      </c>
      <c r="AO47" s="190">
        <f t="shared" si="7"/>
        <v>0</v>
      </c>
      <c r="AP47" s="191"/>
      <c r="AQ47" s="192">
        <v>41</v>
      </c>
      <c r="AR47" s="189" t="s">
        <v>58</v>
      </c>
      <c r="AS47" s="190">
        <v>0</v>
      </c>
      <c r="AT47" s="190">
        <v>0</v>
      </c>
      <c r="AU47" s="190">
        <v>0</v>
      </c>
      <c r="AV47" s="190">
        <f t="shared" si="8"/>
        <v>0</v>
      </c>
      <c r="AW47" s="191"/>
      <c r="AX47" s="192">
        <v>41</v>
      </c>
      <c r="AY47" s="189" t="s">
        <v>58</v>
      </c>
      <c r="AZ47" s="190">
        <v>0</v>
      </c>
      <c r="BA47" s="190">
        <v>0</v>
      </c>
      <c r="BB47" s="190">
        <v>0</v>
      </c>
      <c r="BC47" s="190">
        <f t="shared" si="9"/>
        <v>0</v>
      </c>
      <c r="BD47" s="191"/>
      <c r="BE47" s="192">
        <v>41</v>
      </c>
      <c r="BF47" s="189" t="s">
        <v>58</v>
      </c>
      <c r="BG47" s="190">
        <v>0</v>
      </c>
      <c r="BH47" s="190">
        <f t="shared" si="10"/>
        <v>0</v>
      </c>
      <c r="BI47" s="190">
        <f t="shared" si="0"/>
        <v>0</v>
      </c>
      <c r="BJ47" s="219">
        <f t="shared" si="1"/>
        <v>0</v>
      </c>
      <c r="BK47" s="9"/>
    </row>
    <row r="48" spans="1:63" ht="15.75" hidden="1">
      <c r="A48" s="192">
        <v>42</v>
      </c>
      <c r="B48" s="189" t="s">
        <v>59</v>
      </c>
      <c r="C48" s="190">
        <v>0</v>
      </c>
      <c r="D48" s="217">
        <v>0</v>
      </c>
      <c r="E48" s="217">
        <v>0</v>
      </c>
      <c r="F48" s="217">
        <f t="shared" si="2"/>
        <v>0</v>
      </c>
      <c r="G48" s="191"/>
      <c r="H48" s="192">
        <v>42</v>
      </c>
      <c r="I48" s="189" t="s">
        <v>59</v>
      </c>
      <c r="J48" s="190">
        <v>0</v>
      </c>
      <c r="K48" s="190">
        <v>0</v>
      </c>
      <c r="L48" s="190">
        <v>0</v>
      </c>
      <c r="M48" s="190">
        <f t="shared" si="3"/>
        <v>0</v>
      </c>
      <c r="N48" s="191"/>
      <c r="O48" s="192">
        <v>42</v>
      </c>
      <c r="P48" s="189" t="s">
        <v>59</v>
      </c>
      <c r="Q48" s="190">
        <v>0</v>
      </c>
      <c r="R48" s="190">
        <v>0</v>
      </c>
      <c r="S48" s="190">
        <v>0</v>
      </c>
      <c r="T48" s="190">
        <f t="shared" si="4"/>
        <v>0</v>
      </c>
      <c r="U48" s="191"/>
      <c r="V48" s="192">
        <v>42</v>
      </c>
      <c r="W48" s="189" t="s">
        <v>59</v>
      </c>
      <c r="X48" s="190">
        <v>0</v>
      </c>
      <c r="Y48" s="190">
        <v>0</v>
      </c>
      <c r="Z48" s="190">
        <v>0</v>
      </c>
      <c r="AA48" s="190">
        <f t="shared" si="5"/>
        <v>0</v>
      </c>
      <c r="AB48" s="191"/>
      <c r="AC48" s="192">
        <v>42</v>
      </c>
      <c r="AD48" s="189" t="s">
        <v>59</v>
      </c>
      <c r="AE48" s="190">
        <v>0</v>
      </c>
      <c r="AF48" s="190">
        <v>0</v>
      </c>
      <c r="AG48" s="190">
        <v>0</v>
      </c>
      <c r="AH48" s="190">
        <f t="shared" si="6"/>
        <v>0</v>
      </c>
      <c r="AI48" s="191"/>
      <c r="AJ48" s="192">
        <v>42</v>
      </c>
      <c r="AK48" s="189" t="s">
        <v>59</v>
      </c>
      <c r="AL48" s="190">
        <v>0</v>
      </c>
      <c r="AM48" s="190">
        <v>0</v>
      </c>
      <c r="AN48" s="190">
        <v>0</v>
      </c>
      <c r="AO48" s="190">
        <f t="shared" si="7"/>
        <v>0</v>
      </c>
      <c r="AP48" s="191"/>
      <c r="AQ48" s="192">
        <v>42</v>
      </c>
      <c r="AR48" s="189" t="s">
        <v>59</v>
      </c>
      <c r="AS48" s="190">
        <v>0</v>
      </c>
      <c r="AT48" s="190">
        <v>0</v>
      </c>
      <c r="AU48" s="190">
        <v>0</v>
      </c>
      <c r="AV48" s="190">
        <f t="shared" si="8"/>
        <v>0</v>
      </c>
      <c r="AW48" s="191"/>
      <c r="AX48" s="192">
        <v>42</v>
      </c>
      <c r="AY48" s="189" t="s">
        <v>59</v>
      </c>
      <c r="AZ48" s="190">
        <v>0</v>
      </c>
      <c r="BA48" s="190">
        <v>0</v>
      </c>
      <c r="BB48" s="190">
        <v>0</v>
      </c>
      <c r="BC48" s="190">
        <f t="shared" si="9"/>
        <v>0</v>
      </c>
      <c r="BD48" s="191"/>
      <c r="BE48" s="192">
        <v>42</v>
      </c>
      <c r="BF48" s="189" t="s">
        <v>59</v>
      </c>
      <c r="BG48" s="190">
        <v>0</v>
      </c>
      <c r="BH48" s="190">
        <f t="shared" si="10"/>
        <v>0</v>
      </c>
      <c r="BI48" s="190">
        <f t="shared" si="0"/>
        <v>0</v>
      </c>
      <c r="BJ48" s="219">
        <f t="shared" si="1"/>
        <v>0</v>
      </c>
      <c r="BK48" s="9"/>
    </row>
    <row r="49" spans="1:63" ht="15.75" hidden="1">
      <c r="A49" s="192">
        <v>43</v>
      </c>
      <c r="B49" s="189" t="s">
        <v>60</v>
      </c>
      <c r="C49" s="190">
        <v>0</v>
      </c>
      <c r="D49" s="217">
        <v>0</v>
      </c>
      <c r="E49" s="217">
        <v>0</v>
      </c>
      <c r="F49" s="217">
        <f t="shared" si="2"/>
        <v>0</v>
      </c>
      <c r="G49" s="191"/>
      <c r="H49" s="192">
        <v>43</v>
      </c>
      <c r="I49" s="189" t="s">
        <v>60</v>
      </c>
      <c r="J49" s="190">
        <v>0</v>
      </c>
      <c r="K49" s="190">
        <v>0</v>
      </c>
      <c r="L49" s="190">
        <v>0</v>
      </c>
      <c r="M49" s="190">
        <f t="shared" si="3"/>
        <v>0</v>
      </c>
      <c r="N49" s="191"/>
      <c r="O49" s="192">
        <v>43</v>
      </c>
      <c r="P49" s="189" t="s">
        <v>60</v>
      </c>
      <c r="Q49" s="190">
        <v>0</v>
      </c>
      <c r="R49" s="190">
        <v>0</v>
      </c>
      <c r="S49" s="190">
        <v>0</v>
      </c>
      <c r="T49" s="190">
        <f t="shared" si="4"/>
        <v>0</v>
      </c>
      <c r="U49" s="191"/>
      <c r="V49" s="192">
        <v>43</v>
      </c>
      <c r="W49" s="189" t="s">
        <v>60</v>
      </c>
      <c r="X49" s="190">
        <v>0</v>
      </c>
      <c r="Y49" s="190">
        <v>0</v>
      </c>
      <c r="Z49" s="190">
        <v>0</v>
      </c>
      <c r="AA49" s="190">
        <f t="shared" si="5"/>
        <v>0</v>
      </c>
      <c r="AB49" s="191"/>
      <c r="AC49" s="192">
        <v>43</v>
      </c>
      <c r="AD49" s="189" t="s">
        <v>60</v>
      </c>
      <c r="AE49" s="190">
        <v>0</v>
      </c>
      <c r="AF49" s="190">
        <v>0</v>
      </c>
      <c r="AG49" s="190">
        <v>0</v>
      </c>
      <c r="AH49" s="190">
        <f t="shared" si="6"/>
        <v>0</v>
      </c>
      <c r="AI49" s="191"/>
      <c r="AJ49" s="192">
        <v>43</v>
      </c>
      <c r="AK49" s="189" t="s">
        <v>60</v>
      </c>
      <c r="AL49" s="190">
        <v>0</v>
      </c>
      <c r="AM49" s="190">
        <v>0</v>
      </c>
      <c r="AN49" s="190">
        <v>0</v>
      </c>
      <c r="AO49" s="190">
        <f t="shared" si="7"/>
        <v>0</v>
      </c>
      <c r="AP49" s="191"/>
      <c r="AQ49" s="192">
        <v>43</v>
      </c>
      <c r="AR49" s="189" t="s">
        <v>60</v>
      </c>
      <c r="AS49" s="190">
        <v>0</v>
      </c>
      <c r="AT49" s="190">
        <v>0</v>
      </c>
      <c r="AU49" s="190">
        <v>0</v>
      </c>
      <c r="AV49" s="190">
        <f t="shared" si="8"/>
        <v>0</v>
      </c>
      <c r="AW49" s="191"/>
      <c r="AX49" s="192">
        <v>43</v>
      </c>
      <c r="AY49" s="189" t="s">
        <v>60</v>
      </c>
      <c r="AZ49" s="190">
        <v>0</v>
      </c>
      <c r="BA49" s="190">
        <v>0</v>
      </c>
      <c r="BB49" s="190">
        <v>0</v>
      </c>
      <c r="BC49" s="190">
        <f t="shared" si="9"/>
        <v>0</v>
      </c>
      <c r="BD49" s="191"/>
      <c r="BE49" s="192">
        <v>43</v>
      </c>
      <c r="BF49" s="189" t="s">
        <v>60</v>
      </c>
      <c r="BG49" s="190">
        <v>0</v>
      </c>
      <c r="BH49" s="190">
        <f t="shared" si="10"/>
        <v>0</v>
      </c>
      <c r="BI49" s="190">
        <f t="shared" si="0"/>
        <v>0</v>
      </c>
      <c r="BJ49" s="219">
        <f t="shared" si="1"/>
        <v>0</v>
      </c>
      <c r="BK49" s="9"/>
    </row>
    <row r="50" spans="1:63" ht="15.75" hidden="1">
      <c r="A50" s="192">
        <v>44</v>
      </c>
      <c r="B50" s="189" t="s">
        <v>61</v>
      </c>
      <c r="C50" s="190">
        <v>0</v>
      </c>
      <c r="D50" s="217">
        <v>0</v>
      </c>
      <c r="E50" s="217">
        <v>0</v>
      </c>
      <c r="F50" s="217">
        <f t="shared" si="2"/>
        <v>0</v>
      </c>
      <c r="G50" s="191"/>
      <c r="H50" s="192">
        <v>44</v>
      </c>
      <c r="I50" s="189" t="s">
        <v>61</v>
      </c>
      <c r="J50" s="190">
        <v>0</v>
      </c>
      <c r="K50" s="190">
        <v>0</v>
      </c>
      <c r="L50" s="190">
        <v>0</v>
      </c>
      <c r="M50" s="190">
        <f t="shared" si="3"/>
        <v>0</v>
      </c>
      <c r="N50" s="191"/>
      <c r="O50" s="192">
        <v>44</v>
      </c>
      <c r="P50" s="189" t="s">
        <v>61</v>
      </c>
      <c r="Q50" s="190">
        <v>0</v>
      </c>
      <c r="R50" s="190">
        <v>0</v>
      </c>
      <c r="S50" s="190">
        <v>0</v>
      </c>
      <c r="T50" s="190">
        <f t="shared" si="4"/>
        <v>0</v>
      </c>
      <c r="U50" s="191"/>
      <c r="V50" s="192">
        <v>44</v>
      </c>
      <c r="W50" s="189" t="s">
        <v>61</v>
      </c>
      <c r="X50" s="190">
        <v>0</v>
      </c>
      <c r="Y50" s="190">
        <v>0</v>
      </c>
      <c r="Z50" s="190">
        <v>0</v>
      </c>
      <c r="AA50" s="190">
        <f t="shared" si="5"/>
        <v>0</v>
      </c>
      <c r="AB50" s="191"/>
      <c r="AC50" s="192">
        <v>44</v>
      </c>
      <c r="AD50" s="189" t="s">
        <v>61</v>
      </c>
      <c r="AE50" s="190">
        <v>0</v>
      </c>
      <c r="AF50" s="190">
        <v>0</v>
      </c>
      <c r="AG50" s="190">
        <v>0</v>
      </c>
      <c r="AH50" s="190">
        <f t="shared" si="6"/>
        <v>0</v>
      </c>
      <c r="AI50" s="191"/>
      <c r="AJ50" s="192">
        <v>44</v>
      </c>
      <c r="AK50" s="189" t="s">
        <v>61</v>
      </c>
      <c r="AL50" s="190">
        <v>0</v>
      </c>
      <c r="AM50" s="190">
        <v>0</v>
      </c>
      <c r="AN50" s="190">
        <v>0</v>
      </c>
      <c r="AO50" s="190">
        <f t="shared" si="7"/>
        <v>0</v>
      </c>
      <c r="AP50" s="191"/>
      <c r="AQ50" s="192">
        <v>44</v>
      </c>
      <c r="AR50" s="189" t="s">
        <v>61</v>
      </c>
      <c r="AS50" s="190">
        <v>0</v>
      </c>
      <c r="AT50" s="190">
        <v>0</v>
      </c>
      <c r="AU50" s="190">
        <v>0</v>
      </c>
      <c r="AV50" s="190">
        <f t="shared" si="8"/>
        <v>0</v>
      </c>
      <c r="AW50" s="191"/>
      <c r="AX50" s="192">
        <v>44</v>
      </c>
      <c r="AY50" s="189" t="s">
        <v>61</v>
      </c>
      <c r="AZ50" s="190">
        <v>0</v>
      </c>
      <c r="BA50" s="190">
        <v>0</v>
      </c>
      <c r="BB50" s="190">
        <v>0</v>
      </c>
      <c r="BC50" s="190">
        <f t="shared" si="9"/>
        <v>0</v>
      </c>
      <c r="BD50" s="191"/>
      <c r="BE50" s="192">
        <v>44</v>
      </c>
      <c r="BF50" s="189" t="s">
        <v>61</v>
      </c>
      <c r="BG50" s="190">
        <v>0</v>
      </c>
      <c r="BH50" s="190">
        <f t="shared" si="10"/>
        <v>0</v>
      </c>
      <c r="BI50" s="190">
        <f t="shared" si="0"/>
        <v>0</v>
      </c>
      <c r="BJ50" s="219">
        <f t="shared" si="1"/>
        <v>0</v>
      </c>
      <c r="BK50" s="9"/>
    </row>
    <row r="51" spans="1:63" ht="15.75" hidden="1">
      <c r="A51" s="192">
        <v>45</v>
      </c>
      <c r="B51" s="189" t="s">
        <v>62</v>
      </c>
      <c r="C51" s="190">
        <v>0</v>
      </c>
      <c r="D51" s="217">
        <v>0</v>
      </c>
      <c r="E51" s="217">
        <v>0</v>
      </c>
      <c r="F51" s="217">
        <f t="shared" si="2"/>
        <v>0</v>
      </c>
      <c r="G51" s="191"/>
      <c r="H51" s="192">
        <v>45</v>
      </c>
      <c r="I51" s="189" t="s">
        <v>62</v>
      </c>
      <c r="J51" s="190">
        <v>0</v>
      </c>
      <c r="K51" s="190">
        <v>0</v>
      </c>
      <c r="L51" s="190">
        <v>0</v>
      </c>
      <c r="M51" s="190">
        <f t="shared" si="3"/>
        <v>0</v>
      </c>
      <c r="N51" s="191"/>
      <c r="O51" s="192">
        <v>45</v>
      </c>
      <c r="P51" s="189" t="s">
        <v>62</v>
      </c>
      <c r="Q51" s="190">
        <v>0</v>
      </c>
      <c r="R51" s="190">
        <v>0</v>
      </c>
      <c r="S51" s="190">
        <v>0</v>
      </c>
      <c r="T51" s="190">
        <f t="shared" si="4"/>
        <v>0</v>
      </c>
      <c r="U51" s="191"/>
      <c r="V51" s="192">
        <v>45</v>
      </c>
      <c r="W51" s="189" t="s">
        <v>62</v>
      </c>
      <c r="X51" s="190">
        <v>0</v>
      </c>
      <c r="Y51" s="190">
        <v>0</v>
      </c>
      <c r="Z51" s="190">
        <v>0</v>
      </c>
      <c r="AA51" s="190">
        <f t="shared" si="5"/>
        <v>0</v>
      </c>
      <c r="AB51" s="191"/>
      <c r="AC51" s="192">
        <v>45</v>
      </c>
      <c r="AD51" s="189" t="s">
        <v>62</v>
      </c>
      <c r="AE51" s="190">
        <v>0</v>
      </c>
      <c r="AF51" s="190">
        <v>0</v>
      </c>
      <c r="AG51" s="190">
        <v>0</v>
      </c>
      <c r="AH51" s="190">
        <f t="shared" si="6"/>
        <v>0</v>
      </c>
      <c r="AI51" s="191"/>
      <c r="AJ51" s="192">
        <v>45</v>
      </c>
      <c r="AK51" s="189" t="s">
        <v>62</v>
      </c>
      <c r="AL51" s="190">
        <v>0</v>
      </c>
      <c r="AM51" s="190">
        <v>0</v>
      </c>
      <c r="AN51" s="190">
        <v>0</v>
      </c>
      <c r="AO51" s="190">
        <f t="shared" si="7"/>
        <v>0</v>
      </c>
      <c r="AP51" s="191"/>
      <c r="AQ51" s="192">
        <v>45</v>
      </c>
      <c r="AR51" s="189" t="s">
        <v>62</v>
      </c>
      <c r="AS51" s="190">
        <v>0</v>
      </c>
      <c r="AT51" s="190">
        <v>0</v>
      </c>
      <c r="AU51" s="190">
        <v>0</v>
      </c>
      <c r="AV51" s="190">
        <f t="shared" si="8"/>
        <v>0</v>
      </c>
      <c r="AW51" s="191"/>
      <c r="AX51" s="192">
        <v>45</v>
      </c>
      <c r="AY51" s="189" t="s">
        <v>62</v>
      </c>
      <c r="AZ51" s="190">
        <v>0</v>
      </c>
      <c r="BA51" s="190">
        <v>0</v>
      </c>
      <c r="BB51" s="190">
        <v>0</v>
      </c>
      <c r="BC51" s="190">
        <f t="shared" si="9"/>
        <v>0</v>
      </c>
      <c r="BD51" s="191"/>
      <c r="BE51" s="192">
        <v>45</v>
      </c>
      <c r="BF51" s="189" t="s">
        <v>62</v>
      </c>
      <c r="BG51" s="190">
        <v>0</v>
      </c>
      <c r="BH51" s="190">
        <f t="shared" si="10"/>
        <v>0</v>
      </c>
      <c r="BI51" s="190">
        <f t="shared" si="0"/>
        <v>0</v>
      </c>
      <c r="BJ51" s="219">
        <f t="shared" si="1"/>
        <v>0</v>
      </c>
      <c r="BK51" s="9"/>
    </row>
    <row r="52" spans="1:63" ht="15.75" hidden="1">
      <c r="A52" s="192">
        <v>46</v>
      </c>
      <c r="B52" s="189" t="s">
        <v>63</v>
      </c>
      <c r="C52" s="190">
        <v>0</v>
      </c>
      <c r="D52" s="217">
        <v>0</v>
      </c>
      <c r="E52" s="217">
        <v>0</v>
      </c>
      <c r="F52" s="217">
        <f t="shared" si="2"/>
        <v>0</v>
      </c>
      <c r="G52" s="191"/>
      <c r="H52" s="192">
        <v>46</v>
      </c>
      <c r="I52" s="189" t="s">
        <v>63</v>
      </c>
      <c r="J52" s="190">
        <v>0</v>
      </c>
      <c r="K52" s="190">
        <v>0</v>
      </c>
      <c r="L52" s="190">
        <v>0</v>
      </c>
      <c r="M52" s="190">
        <f t="shared" si="3"/>
        <v>0</v>
      </c>
      <c r="N52" s="191"/>
      <c r="O52" s="192">
        <v>46</v>
      </c>
      <c r="P52" s="189" t="s">
        <v>63</v>
      </c>
      <c r="Q52" s="190">
        <v>0</v>
      </c>
      <c r="R52" s="190">
        <v>0</v>
      </c>
      <c r="S52" s="190">
        <v>0</v>
      </c>
      <c r="T52" s="190">
        <f t="shared" si="4"/>
        <v>0</v>
      </c>
      <c r="U52" s="191"/>
      <c r="V52" s="192">
        <v>46</v>
      </c>
      <c r="W52" s="189" t="s">
        <v>63</v>
      </c>
      <c r="X52" s="190">
        <v>0</v>
      </c>
      <c r="Y52" s="190">
        <v>0</v>
      </c>
      <c r="Z52" s="190">
        <v>0</v>
      </c>
      <c r="AA52" s="190">
        <f t="shared" si="5"/>
        <v>0</v>
      </c>
      <c r="AB52" s="191"/>
      <c r="AC52" s="192">
        <v>46</v>
      </c>
      <c r="AD52" s="189" t="s">
        <v>63</v>
      </c>
      <c r="AE52" s="190">
        <v>0</v>
      </c>
      <c r="AF52" s="190">
        <v>0</v>
      </c>
      <c r="AG52" s="190">
        <v>0</v>
      </c>
      <c r="AH52" s="190">
        <f t="shared" si="6"/>
        <v>0</v>
      </c>
      <c r="AI52" s="191"/>
      <c r="AJ52" s="192">
        <v>46</v>
      </c>
      <c r="AK52" s="189" t="s">
        <v>63</v>
      </c>
      <c r="AL52" s="190">
        <v>0</v>
      </c>
      <c r="AM52" s="190">
        <v>0</v>
      </c>
      <c r="AN52" s="190">
        <v>0</v>
      </c>
      <c r="AO52" s="190">
        <f t="shared" si="7"/>
        <v>0</v>
      </c>
      <c r="AP52" s="191"/>
      <c r="AQ52" s="192">
        <v>46</v>
      </c>
      <c r="AR52" s="189" t="s">
        <v>63</v>
      </c>
      <c r="AS52" s="190">
        <v>0</v>
      </c>
      <c r="AT52" s="190">
        <v>0</v>
      </c>
      <c r="AU52" s="190">
        <v>0</v>
      </c>
      <c r="AV52" s="190">
        <f t="shared" si="8"/>
        <v>0</v>
      </c>
      <c r="AW52" s="191"/>
      <c r="AX52" s="192">
        <v>46</v>
      </c>
      <c r="AY52" s="189" t="s">
        <v>63</v>
      </c>
      <c r="AZ52" s="190">
        <v>0</v>
      </c>
      <c r="BA52" s="190">
        <v>0</v>
      </c>
      <c r="BB52" s="190">
        <v>0</v>
      </c>
      <c r="BC52" s="190">
        <f t="shared" si="9"/>
        <v>0</v>
      </c>
      <c r="BD52" s="191"/>
      <c r="BE52" s="192">
        <v>46</v>
      </c>
      <c r="BF52" s="189" t="s">
        <v>63</v>
      </c>
      <c r="BG52" s="190">
        <v>0</v>
      </c>
      <c r="BH52" s="190">
        <f t="shared" si="10"/>
        <v>0</v>
      </c>
      <c r="BI52" s="190">
        <f t="shared" si="0"/>
        <v>0</v>
      </c>
      <c r="BJ52" s="219">
        <f t="shared" si="1"/>
        <v>0</v>
      </c>
      <c r="BK52" s="9"/>
    </row>
    <row r="53" spans="1:63" ht="15.75" hidden="1">
      <c r="A53" s="192">
        <v>47</v>
      </c>
      <c r="B53" s="189" t="s">
        <v>64</v>
      </c>
      <c r="C53" s="190">
        <v>0</v>
      </c>
      <c r="D53" s="217">
        <v>0</v>
      </c>
      <c r="E53" s="217">
        <v>0</v>
      </c>
      <c r="F53" s="217">
        <f t="shared" si="2"/>
        <v>0</v>
      </c>
      <c r="G53" s="191"/>
      <c r="H53" s="192">
        <v>47</v>
      </c>
      <c r="I53" s="189" t="s">
        <v>64</v>
      </c>
      <c r="J53" s="190">
        <v>0</v>
      </c>
      <c r="K53" s="190">
        <v>0</v>
      </c>
      <c r="L53" s="190">
        <v>0</v>
      </c>
      <c r="M53" s="190">
        <f t="shared" si="3"/>
        <v>0</v>
      </c>
      <c r="N53" s="191"/>
      <c r="O53" s="192">
        <v>47</v>
      </c>
      <c r="P53" s="189" t="s">
        <v>64</v>
      </c>
      <c r="Q53" s="190">
        <v>0</v>
      </c>
      <c r="R53" s="190">
        <v>0</v>
      </c>
      <c r="S53" s="190">
        <v>0</v>
      </c>
      <c r="T53" s="190">
        <f t="shared" si="4"/>
        <v>0</v>
      </c>
      <c r="U53" s="191"/>
      <c r="V53" s="192">
        <v>47</v>
      </c>
      <c r="W53" s="189" t="s">
        <v>64</v>
      </c>
      <c r="X53" s="190">
        <v>0</v>
      </c>
      <c r="Y53" s="190">
        <v>0</v>
      </c>
      <c r="Z53" s="190">
        <v>0</v>
      </c>
      <c r="AA53" s="190">
        <f t="shared" si="5"/>
        <v>0</v>
      </c>
      <c r="AB53" s="191"/>
      <c r="AC53" s="192">
        <v>47</v>
      </c>
      <c r="AD53" s="189" t="s">
        <v>64</v>
      </c>
      <c r="AE53" s="190">
        <v>0</v>
      </c>
      <c r="AF53" s="190">
        <v>0</v>
      </c>
      <c r="AG53" s="190">
        <v>0</v>
      </c>
      <c r="AH53" s="190">
        <f t="shared" si="6"/>
        <v>0</v>
      </c>
      <c r="AI53" s="191"/>
      <c r="AJ53" s="192">
        <v>47</v>
      </c>
      <c r="AK53" s="189" t="s">
        <v>64</v>
      </c>
      <c r="AL53" s="190">
        <v>0</v>
      </c>
      <c r="AM53" s="190">
        <v>0</v>
      </c>
      <c r="AN53" s="190">
        <v>0</v>
      </c>
      <c r="AO53" s="190">
        <f t="shared" si="7"/>
        <v>0</v>
      </c>
      <c r="AP53" s="191"/>
      <c r="AQ53" s="192">
        <v>47</v>
      </c>
      <c r="AR53" s="189" t="s">
        <v>64</v>
      </c>
      <c r="AS53" s="190">
        <v>0</v>
      </c>
      <c r="AT53" s="190">
        <v>0</v>
      </c>
      <c r="AU53" s="190">
        <v>0</v>
      </c>
      <c r="AV53" s="190">
        <f t="shared" si="8"/>
        <v>0</v>
      </c>
      <c r="AW53" s="191"/>
      <c r="AX53" s="192">
        <v>47</v>
      </c>
      <c r="AY53" s="189" t="s">
        <v>64</v>
      </c>
      <c r="AZ53" s="190">
        <v>0</v>
      </c>
      <c r="BA53" s="190">
        <v>0</v>
      </c>
      <c r="BB53" s="190">
        <v>0</v>
      </c>
      <c r="BC53" s="190">
        <f t="shared" si="9"/>
        <v>0</v>
      </c>
      <c r="BD53" s="191"/>
      <c r="BE53" s="192">
        <v>47</v>
      </c>
      <c r="BF53" s="189" t="s">
        <v>64</v>
      </c>
      <c r="BG53" s="190">
        <v>0</v>
      </c>
      <c r="BH53" s="190">
        <f t="shared" si="10"/>
        <v>0</v>
      </c>
      <c r="BI53" s="190">
        <f t="shared" si="0"/>
        <v>0</v>
      </c>
      <c r="BJ53" s="219">
        <f t="shared" si="1"/>
        <v>0</v>
      </c>
      <c r="BK53" s="9"/>
    </row>
    <row r="54" spans="1:63" ht="15.75" hidden="1">
      <c r="A54" s="192">
        <v>48</v>
      </c>
      <c r="B54" s="189" t="s">
        <v>42</v>
      </c>
      <c r="C54" s="190">
        <v>0</v>
      </c>
      <c r="D54" s="217">
        <v>0</v>
      </c>
      <c r="E54" s="217">
        <v>0</v>
      </c>
      <c r="F54" s="217">
        <f t="shared" si="2"/>
        <v>0</v>
      </c>
      <c r="G54" s="191"/>
      <c r="H54" s="192">
        <v>48</v>
      </c>
      <c r="I54" s="189" t="s">
        <v>42</v>
      </c>
      <c r="J54" s="190">
        <v>0</v>
      </c>
      <c r="K54" s="190">
        <v>0</v>
      </c>
      <c r="L54" s="190">
        <v>0</v>
      </c>
      <c r="M54" s="190">
        <f t="shared" si="3"/>
        <v>0</v>
      </c>
      <c r="N54" s="191"/>
      <c r="O54" s="192">
        <v>48</v>
      </c>
      <c r="P54" s="189" t="s">
        <v>42</v>
      </c>
      <c r="Q54" s="190">
        <v>0</v>
      </c>
      <c r="R54" s="190">
        <v>0</v>
      </c>
      <c r="S54" s="190">
        <v>0</v>
      </c>
      <c r="T54" s="190">
        <f t="shared" si="4"/>
        <v>0</v>
      </c>
      <c r="U54" s="191"/>
      <c r="V54" s="192">
        <v>48</v>
      </c>
      <c r="W54" s="189" t="s">
        <v>42</v>
      </c>
      <c r="X54" s="190">
        <v>0</v>
      </c>
      <c r="Y54" s="190">
        <v>0</v>
      </c>
      <c r="Z54" s="190">
        <v>0</v>
      </c>
      <c r="AA54" s="190">
        <f t="shared" si="5"/>
        <v>0</v>
      </c>
      <c r="AB54" s="191"/>
      <c r="AC54" s="192">
        <v>48</v>
      </c>
      <c r="AD54" s="189" t="s">
        <v>42</v>
      </c>
      <c r="AE54" s="190">
        <v>0</v>
      </c>
      <c r="AF54" s="190">
        <v>0</v>
      </c>
      <c r="AG54" s="190">
        <v>0</v>
      </c>
      <c r="AH54" s="190">
        <f t="shared" si="6"/>
        <v>0</v>
      </c>
      <c r="AI54" s="191"/>
      <c r="AJ54" s="192">
        <v>48</v>
      </c>
      <c r="AK54" s="189" t="s">
        <v>42</v>
      </c>
      <c r="AL54" s="190">
        <v>0</v>
      </c>
      <c r="AM54" s="190">
        <v>0</v>
      </c>
      <c r="AN54" s="190">
        <v>0</v>
      </c>
      <c r="AO54" s="190">
        <f t="shared" si="7"/>
        <v>0</v>
      </c>
      <c r="AP54" s="191"/>
      <c r="AQ54" s="192">
        <v>48</v>
      </c>
      <c r="AR54" s="189" t="s">
        <v>42</v>
      </c>
      <c r="AS54" s="190">
        <v>0</v>
      </c>
      <c r="AT54" s="190">
        <v>0</v>
      </c>
      <c r="AU54" s="190">
        <v>0</v>
      </c>
      <c r="AV54" s="190">
        <f t="shared" si="8"/>
        <v>0</v>
      </c>
      <c r="AW54" s="191"/>
      <c r="AX54" s="192">
        <v>48</v>
      </c>
      <c r="AY54" s="189" t="s">
        <v>42</v>
      </c>
      <c r="AZ54" s="190">
        <v>0</v>
      </c>
      <c r="BA54" s="190">
        <v>0</v>
      </c>
      <c r="BB54" s="190">
        <v>0</v>
      </c>
      <c r="BC54" s="190">
        <f t="shared" si="9"/>
        <v>0</v>
      </c>
      <c r="BD54" s="191"/>
      <c r="BE54" s="192">
        <v>48</v>
      </c>
      <c r="BF54" s="189" t="s">
        <v>42</v>
      </c>
      <c r="BG54" s="190">
        <v>0</v>
      </c>
      <c r="BH54" s="190">
        <f t="shared" si="10"/>
        <v>0</v>
      </c>
      <c r="BI54" s="190">
        <f t="shared" si="0"/>
        <v>0</v>
      </c>
      <c r="BJ54" s="219">
        <f t="shared" si="1"/>
        <v>0</v>
      </c>
      <c r="BK54" s="9"/>
    </row>
    <row r="55" spans="1:63" ht="15.75" hidden="1">
      <c r="A55" s="192">
        <v>49</v>
      </c>
      <c r="B55" s="189" t="s">
        <v>43</v>
      </c>
      <c r="C55" s="190">
        <v>0</v>
      </c>
      <c r="D55" s="217">
        <v>0</v>
      </c>
      <c r="E55" s="217">
        <v>0</v>
      </c>
      <c r="F55" s="217">
        <f t="shared" si="2"/>
        <v>0</v>
      </c>
      <c r="G55" s="191"/>
      <c r="H55" s="192">
        <v>49</v>
      </c>
      <c r="I55" s="189" t="s">
        <v>43</v>
      </c>
      <c r="J55" s="190">
        <v>0</v>
      </c>
      <c r="K55" s="190">
        <v>0</v>
      </c>
      <c r="L55" s="190">
        <v>0</v>
      </c>
      <c r="M55" s="190">
        <f t="shared" si="3"/>
        <v>0</v>
      </c>
      <c r="N55" s="191"/>
      <c r="O55" s="192">
        <v>49</v>
      </c>
      <c r="P55" s="189" t="s">
        <v>43</v>
      </c>
      <c r="Q55" s="190">
        <v>0</v>
      </c>
      <c r="R55" s="190">
        <v>0</v>
      </c>
      <c r="S55" s="190">
        <v>0</v>
      </c>
      <c r="T55" s="190">
        <f t="shared" si="4"/>
        <v>0</v>
      </c>
      <c r="U55" s="191"/>
      <c r="V55" s="192">
        <v>49</v>
      </c>
      <c r="W55" s="189" t="s">
        <v>43</v>
      </c>
      <c r="X55" s="190">
        <v>0</v>
      </c>
      <c r="Y55" s="190">
        <v>0</v>
      </c>
      <c r="Z55" s="190">
        <v>0</v>
      </c>
      <c r="AA55" s="190">
        <f t="shared" si="5"/>
        <v>0</v>
      </c>
      <c r="AB55" s="191"/>
      <c r="AC55" s="192">
        <v>49</v>
      </c>
      <c r="AD55" s="189" t="s">
        <v>43</v>
      </c>
      <c r="AE55" s="190">
        <v>0</v>
      </c>
      <c r="AF55" s="190">
        <v>0</v>
      </c>
      <c r="AG55" s="190">
        <v>0</v>
      </c>
      <c r="AH55" s="190">
        <f t="shared" si="6"/>
        <v>0</v>
      </c>
      <c r="AI55" s="191"/>
      <c r="AJ55" s="192">
        <v>49</v>
      </c>
      <c r="AK55" s="189" t="s">
        <v>43</v>
      </c>
      <c r="AL55" s="190">
        <v>0</v>
      </c>
      <c r="AM55" s="190">
        <v>0</v>
      </c>
      <c r="AN55" s="190">
        <v>0</v>
      </c>
      <c r="AO55" s="190">
        <f t="shared" si="7"/>
        <v>0</v>
      </c>
      <c r="AP55" s="191"/>
      <c r="AQ55" s="192">
        <v>49</v>
      </c>
      <c r="AR55" s="189" t="s">
        <v>43</v>
      </c>
      <c r="AS55" s="190">
        <v>0</v>
      </c>
      <c r="AT55" s="190">
        <v>0</v>
      </c>
      <c r="AU55" s="190">
        <v>0</v>
      </c>
      <c r="AV55" s="190">
        <f t="shared" si="8"/>
        <v>0</v>
      </c>
      <c r="AW55" s="191"/>
      <c r="AX55" s="192">
        <v>49</v>
      </c>
      <c r="AY55" s="189" t="s">
        <v>43</v>
      </c>
      <c r="AZ55" s="190">
        <v>0</v>
      </c>
      <c r="BA55" s="190">
        <v>0</v>
      </c>
      <c r="BB55" s="190">
        <v>0</v>
      </c>
      <c r="BC55" s="190">
        <f t="shared" si="9"/>
        <v>0</v>
      </c>
      <c r="BD55" s="191"/>
      <c r="BE55" s="192">
        <v>49</v>
      </c>
      <c r="BF55" s="189" t="s">
        <v>43</v>
      </c>
      <c r="BG55" s="190">
        <v>0</v>
      </c>
      <c r="BH55" s="190">
        <f t="shared" si="10"/>
        <v>0</v>
      </c>
      <c r="BI55" s="190">
        <f t="shared" si="0"/>
        <v>0</v>
      </c>
      <c r="BJ55" s="219">
        <f t="shared" si="1"/>
        <v>0</v>
      </c>
      <c r="BK55" s="9"/>
    </row>
    <row r="56" spans="1:63" ht="15.75" hidden="1">
      <c r="A56" s="192">
        <v>50</v>
      </c>
      <c r="B56" s="189" t="s">
        <v>44</v>
      </c>
      <c r="C56" s="190">
        <v>0</v>
      </c>
      <c r="D56" s="217">
        <v>0</v>
      </c>
      <c r="E56" s="217">
        <v>0</v>
      </c>
      <c r="F56" s="217">
        <f t="shared" si="2"/>
        <v>0</v>
      </c>
      <c r="G56" s="191"/>
      <c r="H56" s="192">
        <v>50</v>
      </c>
      <c r="I56" s="189" t="s">
        <v>44</v>
      </c>
      <c r="J56" s="190">
        <v>0</v>
      </c>
      <c r="K56" s="190">
        <v>0</v>
      </c>
      <c r="L56" s="190">
        <v>0</v>
      </c>
      <c r="M56" s="190">
        <f t="shared" si="3"/>
        <v>0</v>
      </c>
      <c r="N56" s="191"/>
      <c r="O56" s="192">
        <v>50</v>
      </c>
      <c r="P56" s="189" t="s">
        <v>44</v>
      </c>
      <c r="Q56" s="190">
        <v>0</v>
      </c>
      <c r="R56" s="190">
        <v>0</v>
      </c>
      <c r="S56" s="190">
        <v>0</v>
      </c>
      <c r="T56" s="190">
        <f t="shared" si="4"/>
        <v>0</v>
      </c>
      <c r="U56" s="191"/>
      <c r="V56" s="192">
        <v>50</v>
      </c>
      <c r="W56" s="189" t="s">
        <v>44</v>
      </c>
      <c r="X56" s="190">
        <v>0</v>
      </c>
      <c r="Y56" s="190">
        <v>0</v>
      </c>
      <c r="Z56" s="190">
        <v>0</v>
      </c>
      <c r="AA56" s="190">
        <f t="shared" si="5"/>
        <v>0</v>
      </c>
      <c r="AB56" s="191"/>
      <c r="AC56" s="192">
        <v>50</v>
      </c>
      <c r="AD56" s="189" t="s">
        <v>44</v>
      </c>
      <c r="AE56" s="190">
        <v>0</v>
      </c>
      <c r="AF56" s="190">
        <v>0</v>
      </c>
      <c r="AG56" s="190">
        <v>0</v>
      </c>
      <c r="AH56" s="190">
        <f t="shared" si="6"/>
        <v>0</v>
      </c>
      <c r="AI56" s="191"/>
      <c r="AJ56" s="192">
        <v>50</v>
      </c>
      <c r="AK56" s="189" t="s">
        <v>44</v>
      </c>
      <c r="AL56" s="190">
        <v>0</v>
      </c>
      <c r="AM56" s="190">
        <v>0</v>
      </c>
      <c r="AN56" s="190">
        <v>0</v>
      </c>
      <c r="AO56" s="190">
        <f t="shared" si="7"/>
        <v>0</v>
      </c>
      <c r="AP56" s="191"/>
      <c r="AQ56" s="192">
        <v>50</v>
      </c>
      <c r="AR56" s="189" t="s">
        <v>44</v>
      </c>
      <c r="AS56" s="190">
        <v>0</v>
      </c>
      <c r="AT56" s="190">
        <v>0</v>
      </c>
      <c r="AU56" s="190">
        <v>0</v>
      </c>
      <c r="AV56" s="190">
        <f t="shared" si="8"/>
        <v>0</v>
      </c>
      <c r="AW56" s="191"/>
      <c r="AX56" s="192">
        <v>50</v>
      </c>
      <c r="AY56" s="189" t="s">
        <v>44</v>
      </c>
      <c r="AZ56" s="190">
        <v>0</v>
      </c>
      <c r="BA56" s="190">
        <v>0</v>
      </c>
      <c r="BB56" s="190">
        <v>0</v>
      </c>
      <c r="BC56" s="190">
        <f t="shared" si="9"/>
        <v>0</v>
      </c>
      <c r="BD56" s="191"/>
      <c r="BE56" s="192">
        <v>50</v>
      </c>
      <c r="BF56" s="189" t="s">
        <v>44</v>
      </c>
      <c r="BG56" s="190">
        <v>0</v>
      </c>
      <c r="BH56" s="190">
        <f t="shared" si="10"/>
        <v>0</v>
      </c>
      <c r="BI56" s="190">
        <f t="shared" si="0"/>
        <v>0</v>
      </c>
      <c r="BJ56" s="219">
        <f t="shared" si="1"/>
        <v>0</v>
      </c>
      <c r="BK56" s="9"/>
    </row>
    <row r="57" spans="1:63" ht="15.75" hidden="1">
      <c r="A57" s="192">
        <v>51</v>
      </c>
      <c r="B57" s="189" t="s">
        <v>45</v>
      </c>
      <c r="C57" s="190">
        <v>0</v>
      </c>
      <c r="D57" s="217">
        <v>0</v>
      </c>
      <c r="E57" s="217">
        <v>0</v>
      </c>
      <c r="F57" s="217">
        <f t="shared" si="2"/>
        <v>0</v>
      </c>
      <c r="G57" s="191"/>
      <c r="H57" s="192">
        <v>51</v>
      </c>
      <c r="I57" s="189" t="s">
        <v>45</v>
      </c>
      <c r="J57" s="190">
        <v>0</v>
      </c>
      <c r="K57" s="190">
        <v>0</v>
      </c>
      <c r="L57" s="190">
        <v>0</v>
      </c>
      <c r="M57" s="190">
        <f t="shared" si="3"/>
        <v>0</v>
      </c>
      <c r="N57" s="191"/>
      <c r="O57" s="192">
        <v>51</v>
      </c>
      <c r="P57" s="189" t="s">
        <v>45</v>
      </c>
      <c r="Q57" s="190">
        <v>0</v>
      </c>
      <c r="R57" s="190">
        <v>0</v>
      </c>
      <c r="S57" s="190">
        <v>0</v>
      </c>
      <c r="T57" s="190">
        <f t="shared" si="4"/>
        <v>0</v>
      </c>
      <c r="U57" s="191"/>
      <c r="V57" s="192">
        <v>51</v>
      </c>
      <c r="W57" s="189" t="s">
        <v>45</v>
      </c>
      <c r="X57" s="190">
        <v>0</v>
      </c>
      <c r="Y57" s="190">
        <v>0</v>
      </c>
      <c r="Z57" s="190">
        <v>0</v>
      </c>
      <c r="AA57" s="190">
        <f t="shared" si="5"/>
        <v>0</v>
      </c>
      <c r="AB57" s="191"/>
      <c r="AC57" s="192">
        <v>51</v>
      </c>
      <c r="AD57" s="189" t="s">
        <v>45</v>
      </c>
      <c r="AE57" s="190">
        <v>0</v>
      </c>
      <c r="AF57" s="190">
        <v>0</v>
      </c>
      <c r="AG57" s="190">
        <v>0</v>
      </c>
      <c r="AH57" s="190">
        <f t="shared" si="6"/>
        <v>0</v>
      </c>
      <c r="AI57" s="191"/>
      <c r="AJ57" s="192">
        <v>51</v>
      </c>
      <c r="AK57" s="189" t="s">
        <v>45</v>
      </c>
      <c r="AL57" s="190">
        <v>0</v>
      </c>
      <c r="AM57" s="190">
        <v>0</v>
      </c>
      <c r="AN57" s="190">
        <v>0</v>
      </c>
      <c r="AO57" s="190">
        <f t="shared" si="7"/>
        <v>0</v>
      </c>
      <c r="AP57" s="191"/>
      <c r="AQ57" s="192">
        <v>51</v>
      </c>
      <c r="AR57" s="189" t="s">
        <v>45</v>
      </c>
      <c r="AS57" s="190">
        <v>0</v>
      </c>
      <c r="AT57" s="190">
        <v>0</v>
      </c>
      <c r="AU57" s="190">
        <v>0</v>
      </c>
      <c r="AV57" s="190">
        <f t="shared" si="8"/>
        <v>0</v>
      </c>
      <c r="AW57" s="191"/>
      <c r="AX57" s="192">
        <v>51</v>
      </c>
      <c r="AY57" s="189" t="s">
        <v>45</v>
      </c>
      <c r="AZ57" s="190">
        <v>0</v>
      </c>
      <c r="BA57" s="190">
        <v>0</v>
      </c>
      <c r="BB57" s="190">
        <v>0</v>
      </c>
      <c r="BC57" s="190">
        <f t="shared" si="9"/>
        <v>0</v>
      </c>
      <c r="BD57" s="191"/>
      <c r="BE57" s="192">
        <v>51</v>
      </c>
      <c r="BF57" s="189" t="s">
        <v>45</v>
      </c>
      <c r="BG57" s="190">
        <v>0</v>
      </c>
      <c r="BH57" s="190">
        <f t="shared" si="10"/>
        <v>0</v>
      </c>
      <c r="BI57" s="190">
        <f t="shared" si="0"/>
        <v>0</v>
      </c>
      <c r="BJ57" s="219">
        <f t="shared" si="1"/>
        <v>0</v>
      </c>
      <c r="BK57" s="9"/>
    </row>
    <row r="58" spans="1:63" ht="15.75" hidden="1">
      <c r="A58" s="192">
        <v>52</v>
      </c>
      <c r="B58" s="189" t="s">
        <v>46</v>
      </c>
      <c r="C58" s="190">
        <v>0</v>
      </c>
      <c r="D58" s="217">
        <v>0</v>
      </c>
      <c r="E58" s="217">
        <v>0</v>
      </c>
      <c r="F58" s="217">
        <f t="shared" si="2"/>
        <v>0</v>
      </c>
      <c r="G58" s="191"/>
      <c r="H58" s="192">
        <v>52</v>
      </c>
      <c r="I58" s="189" t="s">
        <v>46</v>
      </c>
      <c r="J58" s="190">
        <v>0</v>
      </c>
      <c r="K58" s="190">
        <v>0</v>
      </c>
      <c r="L58" s="190">
        <v>0</v>
      </c>
      <c r="M58" s="190">
        <f t="shared" si="3"/>
        <v>0</v>
      </c>
      <c r="N58" s="191"/>
      <c r="O58" s="192">
        <v>52</v>
      </c>
      <c r="P58" s="189" t="s">
        <v>46</v>
      </c>
      <c r="Q58" s="190">
        <v>0</v>
      </c>
      <c r="R58" s="190">
        <v>0</v>
      </c>
      <c r="S58" s="190">
        <v>0</v>
      </c>
      <c r="T58" s="190">
        <f t="shared" si="4"/>
        <v>0</v>
      </c>
      <c r="U58" s="191"/>
      <c r="V58" s="192">
        <v>52</v>
      </c>
      <c r="W58" s="189" t="s">
        <v>46</v>
      </c>
      <c r="X58" s="190">
        <v>0</v>
      </c>
      <c r="Y58" s="190">
        <v>0</v>
      </c>
      <c r="Z58" s="190">
        <v>0</v>
      </c>
      <c r="AA58" s="190">
        <f t="shared" si="5"/>
        <v>0</v>
      </c>
      <c r="AB58" s="191"/>
      <c r="AC58" s="192">
        <v>52</v>
      </c>
      <c r="AD58" s="189" t="s">
        <v>46</v>
      </c>
      <c r="AE58" s="190">
        <v>0</v>
      </c>
      <c r="AF58" s="190">
        <v>0</v>
      </c>
      <c r="AG58" s="190">
        <v>0</v>
      </c>
      <c r="AH58" s="190">
        <f t="shared" si="6"/>
        <v>0</v>
      </c>
      <c r="AI58" s="191"/>
      <c r="AJ58" s="192">
        <v>52</v>
      </c>
      <c r="AK58" s="189" t="s">
        <v>46</v>
      </c>
      <c r="AL58" s="190">
        <v>0</v>
      </c>
      <c r="AM58" s="190">
        <v>0</v>
      </c>
      <c r="AN58" s="190">
        <v>0</v>
      </c>
      <c r="AO58" s="190">
        <f t="shared" si="7"/>
        <v>0</v>
      </c>
      <c r="AP58" s="191"/>
      <c r="AQ58" s="192">
        <v>52</v>
      </c>
      <c r="AR58" s="189" t="s">
        <v>46</v>
      </c>
      <c r="AS58" s="190">
        <v>0</v>
      </c>
      <c r="AT58" s="190">
        <v>0</v>
      </c>
      <c r="AU58" s="190">
        <v>0</v>
      </c>
      <c r="AV58" s="190">
        <f t="shared" si="8"/>
        <v>0</v>
      </c>
      <c r="AW58" s="191"/>
      <c r="AX58" s="192">
        <v>52</v>
      </c>
      <c r="AY58" s="189" t="s">
        <v>46</v>
      </c>
      <c r="AZ58" s="190">
        <v>0</v>
      </c>
      <c r="BA58" s="190">
        <v>0</v>
      </c>
      <c r="BB58" s="190">
        <v>0</v>
      </c>
      <c r="BC58" s="190">
        <f t="shared" si="9"/>
        <v>0</v>
      </c>
      <c r="BD58" s="191"/>
      <c r="BE58" s="192">
        <v>52</v>
      </c>
      <c r="BF58" s="189" t="s">
        <v>46</v>
      </c>
      <c r="BG58" s="190">
        <v>0</v>
      </c>
      <c r="BH58" s="190">
        <f t="shared" si="10"/>
        <v>0</v>
      </c>
      <c r="BI58" s="190">
        <f t="shared" si="0"/>
        <v>0</v>
      </c>
      <c r="BJ58" s="219">
        <f t="shared" si="1"/>
        <v>0</v>
      </c>
      <c r="BK58" s="9"/>
    </row>
    <row r="59" spans="1:63" ht="15.75" hidden="1">
      <c r="A59" s="192">
        <v>53</v>
      </c>
      <c r="B59" s="189" t="s">
        <v>47</v>
      </c>
      <c r="C59" s="190">
        <v>0</v>
      </c>
      <c r="D59" s="217">
        <v>0</v>
      </c>
      <c r="E59" s="217">
        <v>0</v>
      </c>
      <c r="F59" s="217">
        <f t="shared" si="2"/>
        <v>0</v>
      </c>
      <c r="G59" s="191"/>
      <c r="H59" s="192">
        <v>53</v>
      </c>
      <c r="I59" s="189" t="s">
        <v>47</v>
      </c>
      <c r="J59" s="190">
        <v>0</v>
      </c>
      <c r="K59" s="190">
        <v>0</v>
      </c>
      <c r="L59" s="190">
        <v>0</v>
      </c>
      <c r="M59" s="190">
        <f t="shared" si="3"/>
        <v>0</v>
      </c>
      <c r="N59" s="191"/>
      <c r="O59" s="192">
        <v>53</v>
      </c>
      <c r="P59" s="189" t="s">
        <v>47</v>
      </c>
      <c r="Q59" s="190">
        <v>0</v>
      </c>
      <c r="R59" s="190">
        <v>0</v>
      </c>
      <c r="S59" s="190">
        <v>0</v>
      </c>
      <c r="T59" s="190">
        <f t="shared" si="4"/>
        <v>0</v>
      </c>
      <c r="U59" s="191"/>
      <c r="V59" s="192">
        <v>53</v>
      </c>
      <c r="W59" s="189" t="s">
        <v>47</v>
      </c>
      <c r="X59" s="190">
        <v>0</v>
      </c>
      <c r="Y59" s="190">
        <v>0</v>
      </c>
      <c r="Z59" s="190">
        <v>0</v>
      </c>
      <c r="AA59" s="190">
        <f t="shared" si="5"/>
        <v>0</v>
      </c>
      <c r="AB59" s="191"/>
      <c r="AC59" s="192">
        <v>53</v>
      </c>
      <c r="AD59" s="189" t="s">
        <v>47</v>
      </c>
      <c r="AE59" s="190">
        <v>0</v>
      </c>
      <c r="AF59" s="190">
        <v>0</v>
      </c>
      <c r="AG59" s="190">
        <v>0</v>
      </c>
      <c r="AH59" s="190">
        <f t="shared" si="6"/>
        <v>0</v>
      </c>
      <c r="AI59" s="191"/>
      <c r="AJ59" s="192">
        <v>53</v>
      </c>
      <c r="AK59" s="189" t="s">
        <v>47</v>
      </c>
      <c r="AL59" s="190">
        <v>0</v>
      </c>
      <c r="AM59" s="190">
        <v>0</v>
      </c>
      <c r="AN59" s="190">
        <v>0</v>
      </c>
      <c r="AO59" s="190">
        <f t="shared" si="7"/>
        <v>0</v>
      </c>
      <c r="AP59" s="191"/>
      <c r="AQ59" s="192">
        <v>53</v>
      </c>
      <c r="AR59" s="189" t="s">
        <v>47</v>
      </c>
      <c r="AS59" s="190">
        <v>0</v>
      </c>
      <c r="AT59" s="190">
        <v>0</v>
      </c>
      <c r="AU59" s="190">
        <v>0</v>
      </c>
      <c r="AV59" s="190">
        <f t="shared" si="8"/>
        <v>0</v>
      </c>
      <c r="AW59" s="191"/>
      <c r="AX59" s="192">
        <v>53</v>
      </c>
      <c r="AY59" s="189" t="s">
        <v>47</v>
      </c>
      <c r="AZ59" s="190">
        <v>0</v>
      </c>
      <c r="BA59" s="190">
        <v>0</v>
      </c>
      <c r="BB59" s="190">
        <v>0</v>
      </c>
      <c r="BC59" s="190">
        <f t="shared" si="9"/>
        <v>0</v>
      </c>
      <c r="BD59" s="191"/>
      <c r="BE59" s="192">
        <v>53</v>
      </c>
      <c r="BF59" s="189" t="s">
        <v>47</v>
      </c>
      <c r="BG59" s="190">
        <v>0</v>
      </c>
      <c r="BH59" s="190">
        <f t="shared" si="10"/>
        <v>0</v>
      </c>
      <c r="BI59" s="190">
        <f t="shared" si="0"/>
        <v>0</v>
      </c>
      <c r="BJ59" s="219">
        <f t="shared" si="1"/>
        <v>0</v>
      </c>
      <c r="BK59" s="9"/>
    </row>
    <row r="60" spans="1:63" ht="34.5" hidden="1" customHeight="1">
      <c r="A60" s="192">
        <v>54</v>
      </c>
      <c r="B60" s="193" t="s">
        <v>68</v>
      </c>
      <c r="C60" s="190">
        <v>0</v>
      </c>
      <c r="D60" s="217">
        <v>0</v>
      </c>
      <c r="E60" s="217">
        <v>0</v>
      </c>
      <c r="F60" s="217">
        <f t="shared" si="2"/>
        <v>0</v>
      </c>
      <c r="G60" s="191"/>
      <c r="H60" s="192">
        <v>54</v>
      </c>
      <c r="I60" s="193" t="s">
        <v>68</v>
      </c>
      <c r="J60" s="190">
        <v>0</v>
      </c>
      <c r="K60" s="190">
        <v>0</v>
      </c>
      <c r="L60" s="190">
        <v>0</v>
      </c>
      <c r="M60" s="190">
        <f t="shared" si="3"/>
        <v>0</v>
      </c>
      <c r="N60" s="191"/>
      <c r="O60" s="192">
        <v>54</v>
      </c>
      <c r="P60" s="193" t="s">
        <v>68</v>
      </c>
      <c r="Q60" s="190">
        <v>0</v>
      </c>
      <c r="R60" s="190">
        <v>0</v>
      </c>
      <c r="S60" s="190">
        <v>0</v>
      </c>
      <c r="T60" s="190">
        <f t="shared" si="4"/>
        <v>0</v>
      </c>
      <c r="U60" s="191"/>
      <c r="V60" s="192">
        <v>54</v>
      </c>
      <c r="W60" s="193" t="s">
        <v>68</v>
      </c>
      <c r="X60" s="190">
        <v>0</v>
      </c>
      <c r="Y60" s="190">
        <v>0</v>
      </c>
      <c r="Z60" s="190">
        <v>0</v>
      </c>
      <c r="AA60" s="190">
        <f t="shared" si="5"/>
        <v>0</v>
      </c>
      <c r="AB60" s="191"/>
      <c r="AC60" s="192">
        <v>54</v>
      </c>
      <c r="AD60" s="193" t="s">
        <v>68</v>
      </c>
      <c r="AE60" s="190">
        <v>0</v>
      </c>
      <c r="AF60" s="190">
        <v>0</v>
      </c>
      <c r="AG60" s="190">
        <v>0</v>
      </c>
      <c r="AH60" s="190">
        <f t="shared" si="6"/>
        <v>0</v>
      </c>
      <c r="AI60" s="191"/>
      <c r="AJ60" s="192">
        <v>54</v>
      </c>
      <c r="AK60" s="193" t="s">
        <v>68</v>
      </c>
      <c r="AL60" s="190">
        <v>0</v>
      </c>
      <c r="AM60" s="190">
        <v>0</v>
      </c>
      <c r="AN60" s="190">
        <v>0</v>
      </c>
      <c r="AO60" s="190">
        <f t="shared" si="7"/>
        <v>0</v>
      </c>
      <c r="AP60" s="191"/>
      <c r="AQ60" s="192">
        <v>54</v>
      </c>
      <c r="AR60" s="193" t="s">
        <v>68</v>
      </c>
      <c r="AS60" s="190">
        <v>0</v>
      </c>
      <c r="AT60" s="190">
        <v>0</v>
      </c>
      <c r="AU60" s="190">
        <v>0</v>
      </c>
      <c r="AV60" s="190">
        <f t="shared" si="8"/>
        <v>0</v>
      </c>
      <c r="AW60" s="191"/>
      <c r="AX60" s="192">
        <v>54</v>
      </c>
      <c r="AY60" s="193" t="s">
        <v>68</v>
      </c>
      <c r="AZ60" s="190">
        <v>0</v>
      </c>
      <c r="BA60" s="190">
        <v>0</v>
      </c>
      <c r="BB60" s="190">
        <v>0</v>
      </c>
      <c r="BC60" s="190">
        <f t="shared" si="9"/>
        <v>0</v>
      </c>
      <c r="BD60" s="191"/>
      <c r="BE60" s="192">
        <v>54</v>
      </c>
      <c r="BF60" s="193" t="s">
        <v>68</v>
      </c>
      <c r="BG60" s="190">
        <v>0</v>
      </c>
      <c r="BH60" s="190">
        <f t="shared" si="10"/>
        <v>0</v>
      </c>
      <c r="BI60" s="190">
        <f t="shared" si="0"/>
        <v>0</v>
      </c>
      <c r="BJ60" s="219">
        <f t="shared" si="1"/>
        <v>0</v>
      </c>
      <c r="BK60" s="9"/>
    </row>
    <row r="61" spans="1:63" ht="20.25" hidden="1" customHeight="1">
      <c r="A61" s="192">
        <v>55</v>
      </c>
      <c r="B61" s="193" t="s">
        <v>67</v>
      </c>
      <c r="C61" s="190">
        <v>0</v>
      </c>
      <c r="D61" s="217">
        <v>0</v>
      </c>
      <c r="E61" s="217">
        <v>0</v>
      </c>
      <c r="F61" s="217">
        <f t="shared" si="2"/>
        <v>0</v>
      </c>
      <c r="G61" s="191"/>
      <c r="H61" s="192">
        <v>55</v>
      </c>
      <c r="I61" s="193" t="s">
        <v>67</v>
      </c>
      <c r="J61" s="190">
        <v>0</v>
      </c>
      <c r="K61" s="190">
        <v>0</v>
      </c>
      <c r="L61" s="190">
        <v>0</v>
      </c>
      <c r="M61" s="190">
        <f t="shared" si="3"/>
        <v>0</v>
      </c>
      <c r="N61" s="191"/>
      <c r="O61" s="192">
        <v>55</v>
      </c>
      <c r="P61" s="193" t="s">
        <v>67</v>
      </c>
      <c r="Q61" s="190">
        <v>0</v>
      </c>
      <c r="R61" s="190">
        <v>0</v>
      </c>
      <c r="S61" s="190">
        <v>0</v>
      </c>
      <c r="T61" s="190">
        <f t="shared" si="4"/>
        <v>0</v>
      </c>
      <c r="U61" s="191"/>
      <c r="V61" s="192">
        <v>55</v>
      </c>
      <c r="W61" s="193" t="s">
        <v>67</v>
      </c>
      <c r="X61" s="190">
        <v>0</v>
      </c>
      <c r="Y61" s="190">
        <v>0</v>
      </c>
      <c r="Z61" s="190">
        <v>0</v>
      </c>
      <c r="AA61" s="190">
        <f t="shared" si="5"/>
        <v>0</v>
      </c>
      <c r="AB61" s="191"/>
      <c r="AC61" s="192">
        <v>55</v>
      </c>
      <c r="AD61" s="193" t="s">
        <v>67</v>
      </c>
      <c r="AE61" s="190">
        <v>0</v>
      </c>
      <c r="AF61" s="190">
        <v>0</v>
      </c>
      <c r="AG61" s="190">
        <v>0</v>
      </c>
      <c r="AH61" s="190">
        <f t="shared" si="6"/>
        <v>0</v>
      </c>
      <c r="AI61" s="191"/>
      <c r="AJ61" s="192">
        <v>55</v>
      </c>
      <c r="AK61" s="193" t="s">
        <v>67</v>
      </c>
      <c r="AL61" s="190">
        <v>0</v>
      </c>
      <c r="AM61" s="190">
        <v>0</v>
      </c>
      <c r="AN61" s="190">
        <v>0</v>
      </c>
      <c r="AO61" s="190">
        <f t="shared" si="7"/>
        <v>0</v>
      </c>
      <c r="AP61" s="191"/>
      <c r="AQ61" s="192">
        <v>55</v>
      </c>
      <c r="AR61" s="193" t="s">
        <v>67</v>
      </c>
      <c r="AS61" s="190">
        <v>0</v>
      </c>
      <c r="AT61" s="190">
        <v>0</v>
      </c>
      <c r="AU61" s="190">
        <v>0</v>
      </c>
      <c r="AV61" s="190">
        <f t="shared" si="8"/>
        <v>0</v>
      </c>
      <c r="AW61" s="191"/>
      <c r="AX61" s="192">
        <v>55</v>
      </c>
      <c r="AY61" s="193" t="s">
        <v>67</v>
      </c>
      <c r="AZ61" s="190">
        <v>0</v>
      </c>
      <c r="BA61" s="190">
        <v>0</v>
      </c>
      <c r="BB61" s="190">
        <v>0</v>
      </c>
      <c r="BC61" s="190">
        <f t="shared" si="9"/>
        <v>0</v>
      </c>
      <c r="BD61" s="191"/>
      <c r="BE61" s="192">
        <v>55</v>
      </c>
      <c r="BF61" s="193" t="s">
        <v>67</v>
      </c>
      <c r="BG61" s="190">
        <v>0</v>
      </c>
      <c r="BH61" s="190">
        <f t="shared" si="10"/>
        <v>0</v>
      </c>
      <c r="BI61" s="190">
        <f t="shared" si="0"/>
        <v>0</v>
      </c>
      <c r="BJ61" s="219">
        <f t="shared" si="1"/>
        <v>0</v>
      </c>
      <c r="BK61" s="9"/>
    </row>
    <row r="62" spans="1:63" ht="15.75" hidden="1">
      <c r="A62" s="192">
        <v>56</v>
      </c>
      <c r="B62" s="189" t="s">
        <v>48</v>
      </c>
      <c r="C62" s="190">
        <v>0</v>
      </c>
      <c r="D62" s="217">
        <v>0</v>
      </c>
      <c r="E62" s="217">
        <v>0</v>
      </c>
      <c r="F62" s="217">
        <f t="shared" si="2"/>
        <v>0</v>
      </c>
      <c r="G62" s="191"/>
      <c r="H62" s="192">
        <v>56</v>
      </c>
      <c r="I62" s="189" t="s">
        <v>48</v>
      </c>
      <c r="J62" s="190">
        <v>0</v>
      </c>
      <c r="K62" s="190">
        <v>0</v>
      </c>
      <c r="L62" s="190">
        <v>0</v>
      </c>
      <c r="M62" s="190">
        <f t="shared" si="3"/>
        <v>0</v>
      </c>
      <c r="N62" s="191"/>
      <c r="O62" s="192">
        <v>56</v>
      </c>
      <c r="P62" s="189" t="s">
        <v>48</v>
      </c>
      <c r="Q62" s="190">
        <v>0</v>
      </c>
      <c r="R62" s="190">
        <v>0</v>
      </c>
      <c r="S62" s="190">
        <v>0</v>
      </c>
      <c r="T62" s="190">
        <f t="shared" si="4"/>
        <v>0</v>
      </c>
      <c r="U62" s="191"/>
      <c r="V62" s="192">
        <v>56</v>
      </c>
      <c r="W62" s="189" t="s">
        <v>48</v>
      </c>
      <c r="X62" s="190">
        <v>0</v>
      </c>
      <c r="Y62" s="190">
        <v>0</v>
      </c>
      <c r="Z62" s="190">
        <v>0</v>
      </c>
      <c r="AA62" s="190">
        <f t="shared" si="5"/>
        <v>0</v>
      </c>
      <c r="AB62" s="191"/>
      <c r="AC62" s="192">
        <v>56</v>
      </c>
      <c r="AD62" s="189" t="s">
        <v>48</v>
      </c>
      <c r="AE62" s="190">
        <v>0</v>
      </c>
      <c r="AF62" s="190">
        <v>0</v>
      </c>
      <c r="AG62" s="190">
        <v>0</v>
      </c>
      <c r="AH62" s="190">
        <f t="shared" si="6"/>
        <v>0</v>
      </c>
      <c r="AI62" s="191"/>
      <c r="AJ62" s="192">
        <v>56</v>
      </c>
      <c r="AK62" s="189" t="s">
        <v>48</v>
      </c>
      <c r="AL62" s="190">
        <v>0</v>
      </c>
      <c r="AM62" s="190">
        <v>0</v>
      </c>
      <c r="AN62" s="190">
        <v>0</v>
      </c>
      <c r="AO62" s="190">
        <f t="shared" si="7"/>
        <v>0</v>
      </c>
      <c r="AP62" s="191"/>
      <c r="AQ62" s="192">
        <v>56</v>
      </c>
      <c r="AR62" s="189" t="s">
        <v>48</v>
      </c>
      <c r="AS62" s="190">
        <v>0</v>
      </c>
      <c r="AT62" s="190">
        <v>0</v>
      </c>
      <c r="AU62" s="190">
        <v>0</v>
      </c>
      <c r="AV62" s="190">
        <f t="shared" si="8"/>
        <v>0</v>
      </c>
      <c r="AW62" s="191"/>
      <c r="AX62" s="192">
        <v>56</v>
      </c>
      <c r="AY62" s="189" t="s">
        <v>48</v>
      </c>
      <c r="AZ62" s="190">
        <v>0</v>
      </c>
      <c r="BA62" s="190">
        <v>0</v>
      </c>
      <c r="BB62" s="190">
        <v>0</v>
      </c>
      <c r="BC62" s="190">
        <f t="shared" si="9"/>
        <v>0</v>
      </c>
      <c r="BD62" s="191"/>
      <c r="BE62" s="192">
        <v>56</v>
      </c>
      <c r="BF62" s="189" t="s">
        <v>48</v>
      </c>
      <c r="BG62" s="190">
        <v>0</v>
      </c>
      <c r="BH62" s="190">
        <f t="shared" si="10"/>
        <v>0</v>
      </c>
      <c r="BI62" s="190">
        <f t="shared" si="0"/>
        <v>0</v>
      </c>
      <c r="BJ62" s="219">
        <f t="shared" si="1"/>
        <v>0</v>
      </c>
      <c r="BK62" s="9"/>
    </row>
    <row r="63" spans="1:63" ht="15.75" hidden="1">
      <c r="A63" s="192">
        <v>57</v>
      </c>
      <c r="B63" s="189" t="s">
        <v>65</v>
      </c>
      <c r="C63" s="190">
        <v>0</v>
      </c>
      <c r="D63" s="217">
        <v>0</v>
      </c>
      <c r="E63" s="217">
        <v>0</v>
      </c>
      <c r="F63" s="217">
        <f t="shared" si="2"/>
        <v>0</v>
      </c>
      <c r="G63" s="191"/>
      <c r="H63" s="192">
        <v>57</v>
      </c>
      <c r="I63" s="189" t="s">
        <v>65</v>
      </c>
      <c r="J63" s="190">
        <v>0</v>
      </c>
      <c r="K63" s="190">
        <v>0</v>
      </c>
      <c r="L63" s="190">
        <v>0</v>
      </c>
      <c r="M63" s="190">
        <f t="shared" si="3"/>
        <v>0</v>
      </c>
      <c r="N63" s="191"/>
      <c r="O63" s="192">
        <v>57</v>
      </c>
      <c r="P63" s="189" t="s">
        <v>65</v>
      </c>
      <c r="Q63" s="190">
        <v>0</v>
      </c>
      <c r="R63" s="190">
        <v>0</v>
      </c>
      <c r="S63" s="190">
        <v>0</v>
      </c>
      <c r="T63" s="190">
        <f t="shared" si="4"/>
        <v>0</v>
      </c>
      <c r="U63" s="191"/>
      <c r="V63" s="192">
        <v>57</v>
      </c>
      <c r="W63" s="189" t="s">
        <v>65</v>
      </c>
      <c r="X63" s="190">
        <v>0</v>
      </c>
      <c r="Y63" s="190">
        <v>0</v>
      </c>
      <c r="Z63" s="190">
        <v>0</v>
      </c>
      <c r="AA63" s="190">
        <f t="shared" si="5"/>
        <v>0</v>
      </c>
      <c r="AB63" s="191"/>
      <c r="AC63" s="192">
        <v>57</v>
      </c>
      <c r="AD63" s="189" t="s">
        <v>65</v>
      </c>
      <c r="AE63" s="190">
        <v>0</v>
      </c>
      <c r="AF63" s="190">
        <v>0</v>
      </c>
      <c r="AG63" s="190">
        <v>0</v>
      </c>
      <c r="AH63" s="190">
        <f t="shared" si="6"/>
        <v>0</v>
      </c>
      <c r="AI63" s="191"/>
      <c r="AJ63" s="192">
        <v>57</v>
      </c>
      <c r="AK63" s="189" t="s">
        <v>65</v>
      </c>
      <c r="AL63" s="190">
        <v>0</v>
      </c>
      <c r="AM63" s="190">
        <v>0</v>
      </c>
      <c r="AN63" s="190">
        <v>0</v>
      </c>
      <c r="AO63" s="190">
        <f t="shared" si="7"/>
        <v>0</v>
      </c>
      <c r="AP63" s="191"/>
      <c r="AQ63" s="192">
        <v>57</v>
      </c>
      <c r="AR63" s="189" t="s">
        <v>65</v>
      </c>
      <c r="AS63" s="190">
        <v>0</v>
      </c>
      <c r="AT63" s="190">
        <v>0</v>
      </c>
      <c r="AU63" s="190">
        <v>0</v>
      </c>
      <c r="AV63" s="190">
        <f t="shared" si="8"/>
        <v>0</v>
      </c>
      <c r="AW63" s="191"/>
      <c r="AX63" s="192">
        <v>57</v>
      </c>
      <c r="AY63" s="189" t="s">
        <v>65</v>
      </c>
      <c r="AZ63" s="190">
        <v>0</v>
      </c>
      <c r="BA63" s="190">
        <v>0</v>
      </c>
      <c r="BB63" s="190">
        <v>0</v>
      </c>
      <c r="BC63" s="190">
        <f t="shared" si="9"/>
        <v>0</v>
      </c>
      <c r="BD63" s="191"/>
      <c r="BE63" s="192">
        <v>57</v>
      </c>
      <c r="BF63" s="189" t="s">
        <v>65</v>
      </c>
      <c r="BG63" s="190">
        <v>0</v>
      </c>
      <c r="BH63" s="190">
        <f t="shared" si="10"/>
        <v>0</v>
      </c>
      <c r="BI63" s="190">
        <f t="shared" si="0"/>
        <v>0</v>
      </c>
      <c r="BJ63" s="219">
        <f t="shared" si="1"/>
        <v>0</v>
      </c>
      <c r="BK63" s="9"/>
    </row>
    <row r="64" spans="1:63" ht="15.75" hidden="1">
      <c r="A64" s="192">
        <v>58</v>
      </c>
      <c r="B64" s="189" t="s">
        <v>49</v>
      </c>
      <c r="C64" s="190">
        <v>0</v>
      </c>
      <c r="D64" s="217">
        <v>0</v>
      </c>
      <c r="E64" s="217">
        <v>0</v>
      </c>
      <c r="F64" s="217">
        <f t="shared" si="2"/>
        <v>0</v>
      </c>
      <c r="G64" s="191"/>
      <c r="H64" s="192">
        <v>58</v>
      </c>
      <c r="I64" s="189" t="s">
        <v>49</v>
      </c>
      <c r="J64" s="190">
        <v>0</v>
      </c>
      <c r="K64" s="190">
        <v>0</v>
      </c>
      <c r="L64" s="190">
        <v>0</v>
      </c>
      <c r="M64" s="190">
        <f t="shared" si="3"/>
        <v>0</v>
      </c>
      <c r="N64" s="191"/>
      <c r="O64" s="192">
        <v>58</v>
      </c>
      <c r="P64" s="189" t="s">
        <v>49</v>
      </c>
      <c r="Q64" s="190">
        <v>0</v>
      </c>
      <c r="R64" s="190">
        <v>0</v>
      </c>
      <c r="S64" s="190">
        <v>0</v>
      </c>
      <c r="T64" s="190">
        <f t="shared" si="4"/>
        <v>0</v>
      </c>
      <c r="U64" s="191"/>
      <c r="V64" s="192">
        <v>58</v>
      </c>
      <c r="W64" s="189" t="s">
        <v>49</v>
      </c>
      <c r="X64" s="190">
        <v>0</v>
      </c>
      <c r="Y64" s="190">
        <v>0</v>
      </c>
      <c r="Z64" s="190">
        <v>0</v>
      </c>
      <c r="AA64" s="190">
        <f t="shared" si="5"/>
        <v>0</v>
      </c>
      <c r="AB64" s="191"/>
      <c r="AC64" s="192">
        <v>58</v>
      </c>
      <c r="AD64" s="189" t="s">
        <v>49</v>
      </c>
      <c r="AE64" s="190">
        <v>0</v>
      </c>
      <c r="AF64" s="190">
        <v>0</v>
      </c>
      <c r="AG64" s="190">
        <v>0</v>
      </c>
      <c r="AH64" s="190">
        <f t="shared" si="6"/>
        <v>0</v>
      </c>
      <c r="AI64" s="191"/>
      <c r="AJ64" s="192">
        <v>58</v>
      </c>
      <c r="AK64" s="189" t="s">
        <v>49</v>
      </c>
      <c r="AL64" s="190">
        <v>0</v>
      </c>
      <c r="AM64" s="190">
        <v>0</v>
      </c>
      <c r="AN64" s="190">
        <v>0</v>
      </c>
      <c r="AO64" s="190">
        <f t="shared" si="7"/>
        <v>0</v>
      </c>
      <c r="AP64" s="191"/>
      <c r="AQ64" s="192">
        <v>58</v>
      </c>
      <c r="AR64" s="189" t="s">
        <v>49</v>
      </c>
      <c r="AS64" s="190">
        <v>0</v>
      </c>
      <c r="AT64" s="190">
        <v>0</v>
      </c>
      <c r="AU64" s="190">
        <v>0</v>
      </c>
      <c r="AV64" s="190">
        <f t="shared" si="8"/>
        <v>0</v>
      </c>
      <c r="AW64" s="191"/>
      <c r="AX64" s="192">
        <v>58</v>
      </c>
      <c r="AY64" s="189" t="s">
        <v>49</v>
      </c>
      <c r="AZ64" s="190">
        <v>0</v>
      </c>
      <c r="BA64" s="190">
        <v>0</v>
      </c>
      <c r="BB64" s="190">
        <v>0</v>
      </c>
      <c r="BC64" s="190">
        <f t="shared" si="9"/>
        <v>0</v>
      </c>
      <c r="BD64" s="191"/>
      <c r="BE64" s="192">
        <v>58</v>
      </c>
      <c r="BF64" s="189" t="s">
        <v>49</v>
      </c>
      <c r="BG64" s="190">
        <v>0</v>
      </c>
      <c r="BH64" s="190">
        <f t="shared" si="10"/>
        <v>0</v>
      </c>
      <c r="BI64" s="190">
        <f t="shared" si="0"/>
        <v>0</v>
      </c>
      <c r="BJ64" s="219">
        <f t="shared" si="1"/>
        <v>0</v>
      </c>
      <c r="BK64" s="9"/>
    </row>
    <row r="65" spans="1:63" ht="15.75" hidden="1">
      <c r="A65" s="192">
        <v>59</v>
      </c>
      <c r="B65" s="189" t="s">
        <v>66</v>
      </c>
      <c r="C65" s="190">
        <v>0</v>
      </c>
      <c r="D65" s="217">
        <v>0</v>
      </c>
      <c r="E65" s="217">
        <v>0</v>
      </c>
      <c r="F65" s="217">
        <f t="shared" si="2"/>
        <v>0</v>
      </c>
      <c r="G65" s="191"/>
      <c r="H65" s="192">
        <v>59</v>
      </c>
      <c r="I65" s="189" t="s">
        <v>66</v>
      </c>
      <c r="J65" s="190">
        <v>0</v>
      </c>
      <c r="K65" s="190">
        <v>0</v>
      </c>
      <c r="L65" s="190">
        <v>0</v>
      </c>
      <c r="M65" s="190">
        <f t="shared" si="3"/>
        <v>0</v>
      </c>
      <c r="N65" s="191"/>
      <c r="O65" s="192">
        <v>59</v>
      </c>
      <c r="P65" s="189" t="s">
        <v>66</v>
      </c>
      <c r="Q65" s="190">
        <v>0</v>
      </c>
      <c r="R65" s="190">
        <v>0</v>
      </c>
      <c r="S65" s="190">
        <v>0</v>
      </c>
      <c r="T65" s="190">
        <f t="shared" si="4"/>
        <v>0</v>
      </c>
      <c r="U65" s="191"/>
      <c r="V65" s="192">
        <v>59</v>
      </c>
      <c r="W65" s="189" t="s">
        <v>66</v>
      </c>
      <c r="X65" s="190">
        <v>0</v>
      </c>
      <c r="Y65" s="190">
        <v>0</v>
      </c>
      <c r="Z65" s="190">
        <v>0</v>
      </c>
      <c r="AA65" s="190">
        <f t="shared" si="5"/>
        <v>0</v>
      </c>
      <c r="AB65" s="191"/>
      <c r="AC65" s="192">
        <v>59</v>
      </c>
      <c r="AD65" s="189" t="s">
        <v>66</v>
      </c>
      <c r="AE65" s="190">
        <v>0</v>
      </c>
      <c r="AF65" s="190">
        <v>0</v>
      </c>
      <c r="AG65" s="190">
        <v>0</v>
      </c>
      <c r="AH65" s="190">
        <f t="shared" si="6"/>
        <v>0</v>
      </c>
      <c r="AI65" s="191"/>
      <c r="AJ65" s="192">
        <v>59</v>
      </c>
      <c r="AK65" s="189" t="s">
        <v>66</v>
      </c>
      <c r="AL65" s="190">
        <v>0</v>
      </c>
      <c r="AM65" s="190">
        <v>0</v>
      </c>
      <c r="AN65" s="190">
        <v>0</v>
      </c>
      <c r="AO65" s="190">
        <f t="shared" si="7"/>
        <v>0</v>
      </c>
      <c r="AP65" s="191"/>
      <c r="AQ65" s="192">
        <v>59</v>
      </c>
      <c r="AR65" s="189" t="s">
        <v>66</v>
      </c>
      <c r="AS65" s="190">
        <v>0</v>
      </c>
      <c r="AT65" s="190">
        <v>0</v>
      </c>
      <c r="AU65" s="190">
        <v>0</v>
      </c>
      <c r="AV65" s="190">
        <f t="shared" si="8"/>
        <v>0</v>
      </c>
      <c r="AW65" s="191"/>
      <c r="AX65" s="192">
        <v>59</v>
      </c>
      <c r="AY65" s="189" t="s">
        <v>66</v>
      </c>
      <c r="AZ65" s="190">
        <v>0</v>
      </c>
      <c r="BA65" s="190">
        <v>0</v>
      </c>
      <c r="BB65" s="190">
        <v>0</v>
      </c>
      <c r="BC65" s="190">
        <f t="shared" si="9"/>
        <v>0</v>
      </c>
      <c r="BD65" s="191"/>
      <c r="BE65" s="192">
        <v>59</v>
      </c>
      <c r="BF65" s="189" t="s">
        <v>66</v>
      </c>
      <c r="BG65" s="190">
        <v>0</v>
      </c>
      <c r="BH65" s="190">
        <f t="shared" si="10"/>
        <v>0</v>
      </c>
      <c r="BI65" s="190">
        <f t="shared" si="0"/>
        <v>0</v>
      </c>
      <c r="BJ65" s="219">
        <f t="shared" si="1"/>
        <v>0</v>
      </c>
      <c r="BK65" s="9"/>
    </row>
    <row r="66" spans="1:63" ht="15.75" hidden="1">
      <c r="A66" s="192">
        <v>60</v>
      </c>
      <c r="B66" s="189" t="s">
        <v>50</v>
      </c>
      <c r="C66" s="190">
        <v>0</v>
      </c>
      <c r="D66" s="217">
        <v>0</v>
      </c>
      <c r="E66" s="217">
        <v>0</v>
      </c>
      <c r="F66" s="217">
        <f t="shared" si="2"/>
        <v>0</v>
      </c>
      <c r="G66" s="191"/>
      <c r="H66" s="192">
        <v>60</v>
      </c>
      <c r="I66" s="189" t="s">
        <v>50</v>
      </c>
      <c r="J66" s="190">
        <v>0</v>
      </c>
      <c r="K66" s="190">
        <v>0</v>
      </c>
      <c r="L66" s="190">
        <v>0</v>
      </c>
      <c r="M66" s="190">
        <f t="shared" si="3"/>
        <v>0</v>
      </c>
      <c r="N66" s="191"/>
      <c r="O66" s="192">
        <v>60</v>
      </c>
      <c r="P66" s="189" t="s">
        <v>50</v>
      </c>
      <c r="Q66" s="190">
        <v>0</v>
      </c>
      <c r="R66" s="190">
        <v>0</v>
      </c>
      <c r="S66" s="190">
        <v>0</v>
      </c>
      <c r="T66" s="190">
        <f t="shared" si="4"/>
        <v>0</v>
      </c>
      <c r="U66" s="191"/>
      <c r="V66" s="192">
        <v>60</v>
      </c>
      <c r="W66" s="189" t="s">
        <v>50</v>
      </c>
      <c r="X66" s="190">
        <v>0</v>
      </c>
      <c r="Y66" s="190">
        <v>0</v>
      </c>
      <c r="Z66" s="190">
        <v>0</v>
      </c>
      <c r="AA66" s="190">
        <f t="shared" si="5"/>
        <v>0</v>
      </c>
      <c r="AB66" s="191"/>
      <c r="AC66" s="192">
        <v>60</v>
      </c>
      <c r="AD66" s="189" t="s">
        <v>50</v>
      </c>
      <c r="AE66" s="190">
        <v>0</v>
      </c>
      <c r="AF66" s="190">
        <v>0</v>
      </c>
      <c r="AG66" s="190">
        <v>0</v>
      </c>
      <c r="AH66" s="190">
        <f t="shared" si="6"/>
        <v>0</v>
      </c>
      <c r="AI66" s="191"/>
      <c r="AJ66" s="192">
        <v>60</v>
      </c>
      <c r="AK66" s="189" t="s">
        <v>50</v>
      </c>
      <c r="AL66" s="190">
        <v>0</v>
      </c>
      <c r="AM66" s="190">
        <v>0</v>
      </c>
      <c r="AN66" s="190">
        <v>0</v>
      </c>
      <c r="AO66" s="190">
        <f t="shared" si="7"/>
        <v>0</v>
      </c>
      <c r="AP66" s="191"/>
      <c r="AQ66" s="192">
        <v>60</v>
      </c>
      <c r="AR66" s="189" t="s">
        <v>50</v>
      </c>
      <c r="AS66" s="190">
        <v>0</v>
      </c>
      <c r="AT66" s="190">
        <v>0</v>
      </c>
      <c r="AU66" s="190">
        <v>0</v>
      </c>
      <c r="AV66" s="190">
        <f t="shared" si="8"/>
        <v>0</v>
      </c>
      <c r="AW66" s="191"/>
      <c r="AX66" s="192">
        <v>60</v>
      </c>
      <c r="AY66" s="189" t="s">
        <v>50</v>
      </c>
      <c r="AZ66" s="190">
        <v>0</v>
      </c>
      <c r="BA66" s="190">
        <v>0</v>
      </c>
      <c r="BB66" s="190">
        <v>0</v>
      </c>
      <c r="BC66" s="190">
        <f t="shared" si="9"/>
        <v>0</v>
      </c>
      <c r="BD66" s="191"/>
      <c r="BE66" s="192">
        <v>60</v>
      </c>
      <c r="BF66" s="189" t="s">
        <v>50</v>
      </c>
      <c r="BG66" s="190">
        <v>0</v>
      </c>
      <c r="BH66" s="190">
        <f t="shared" si="10"/>
        <v>0</v>
      </c>
      <c r="BI66" s="190">
        <f t="shared" si="0"/>
        <v>0</v>
      </c>
      <c r="BJ66" s="219">
        <f t="shared" si="1"/>
        <v>0</v>
      </c>
      <c r="BK66" s="9"/>
    </row>
    <row r="67" spans="1:63" ht="15.75" hidden="1">
      <c r="A67" s="192">
        <v>61</v>
      </c>
      <c r="B67" s="189" t="s">
        <v>51</v>
      </c>
      <c r="C67" s="190">
        <v>0</v>
      </c>
      <c r="D67" s="217">
        <v>0</v>
      </c>
      <c r="E67" s="217">
        <v>0</v>
      </c>
      <c r="F67" s="217">
        <f t="shared" si="2"/>
        <v>0</v>
      </c>
      <c r="G67" s="191"/>
      <c r="H67" s="192">
        <v>61</v>
      </c>
      <c r="I67" s="189" t="s">
        <v>51</v>
      </c>
      <c r="J67" s="190">
        <v>0</v>
      </c>
      <c r="K67" s="190">
        <v>0</v>
      </c>
      <c r="L67" s="190">
        <v>0</v>
      </c>
      <c r="M67" s="190">
        <f t="shared" si="3"/>
        <v>0</v>
      </c>
      <c r="N67" s="191"/>
      <c r="O67" s="192">
        <v>61</v>
      </c>
      <c r="P67" s="189" t="s">
        <v>51</v>
      </c>
      <c r="Q67" s="190">
        <v>0</v>
      </c>
      <c r="R67" s="190">
        <v>0</v>
      </c>
      <c r="S67" s="190">
        <v>0</v>
      </c>
      <c r="T67" s="190">
        <f t="shared" si="4"/>
        <v>0</v>
      </c>
      <c r="U67" s="191"/>
      <c r="V67" s="192">
        <v>61</v>
      </c>
      <c r="W67" s="189" t="s">
        <v>51</v>
      </c>
      <c r="X67" s="190">
        <v>0</v>
      </c>
      <c r="Y67" s="190">
        <v>0</v>
      </c>
      <c r="Z67" s="190">
        <v>0</v>
      </c>
      <c r="AA67" s="190">
        <f t="shared" si="5"/>
        <v>0</v>
      </c>
      <c r="AB67" s="191"/>
      <c r="AC67" s="192">
        <v>61</v>
      </c>
      <c r="AD67" s="189" t="s">
        <v>51</v>
      </c>
      <c r="AE67" s="190">
        <v>0</v>
      </c>
      <c r="AF67" s="190">
        <v>0</v>
      </c>
      <c r="AG67" s="190">
        <v>0</v>
      </c>
      <c r="AH67" s="190">
        <f t="shared" si="6"/>
        <v>0</v>
      </c>
      <c r="AI67" s="191"/>
      <c r="AJ67" s="192">
        <v>61</v>
      </c>
      <c r="AK67" s="189" t="s">
        <v>51</v>
      </c>
      <c r="AL67" s="190">
        <v>0</v>
      </c>
      <c r="AM67" s="190">
        <v>0</v>
      </c>
      <c r="AN67" s="190">
        <v>0</v>
      </c>
      <c r="AO67" s="190">
        <f t="shared" si="7"/>
        <v>0</v>
      </c>
      <c r="AP67" s="191"/>
      <c r="AQ67" s="192">
        <v>61</v>
      </c>
      <c r="AR67" s="189" t="s">
        <v>51</v>
      </c>
      <c r="AS67" s="190">
        <v>0</v>
      </c>
      <c r="AT67" s="190">
        <v>0</v>
      </c>
      <c r="AU67" s="190">
        <v>0</v>
      </c>
      <c r="AV67" s="190">
        <f t="shared" si="8"/>
        <v>0</v>
      </c>
      <c r="AW67" s="191"/>
      <c r="AX67" s="192">
        <v>61</v>
      </c>
      <c r="AY67" s="189" t="s">
        <v>51</v>
      </c>
      <c r="AZ67" s="190">
        <v>0</v>
      </c>
      <c r="BA67" s="190">
        <v>0</v>
      </c>
      <c r="BB67" s="190">
        <v>0</v>
      </c>
      <c r="BC67" s="190">
        <f t="shared" si="9"/>
        <v>0</v>
      </c>
      <c r="BD67" s="191"/>
      <c r="BE67" s="192">
        <v>61</v>
      </c>
      <c r="BF67" s="189" t="s">
        <v>51</v>
      </c>
      <c r="BG67" s="190">
        <v>0</v>
      </c>
      <c r="BH67" s="190">
        <f t="shared" si="10"/>
        <v>0</v>
      </c>
      <c r="BI67" s="190">
        <f t="shared" si="0"/>
        <v>0</v>
      </c>
      <c r="BJ67" s="219">
        <f t="shared" si="1"/>
        <v>0</v>
      </c>
      <c r="BK67" s="9"/>
    </row>
    <row r="68" spans="1:63" ht="33" hidden="1" customHeight="1">
      <c r="A68" s="192">
        <v>62</v>
      </c>
      <c r="B68" s="193" t="s">
        <v>52</v>
      </c>
      <c r="C68" s="190">
        <v>0</v>
      </c>
      <c r="D68" s="217">
        <v>0</v>
      </c>
      <c r="E68" s="217">
        <v>0</v>
      </c>
      <c r="F68" s="217">
        <f t="shared" si="2"/>
        <v>0</v>
      </c>
      <c r="G68" s="191"/>
      <c r="H68" s="192">
        <v>62</v>
      </c>
      <c r="I68" s="193" t="s">
        <v>52</v>
      </c>
      <c r="J68" s="190">
        <v>0</v>
      </c>
      <c r="K68" s="190">
        <v>0</v>
      </c>
      <c r="L68" s="190">
        <v>0</v>
      </c>
      <c r="M68" s="190">
        <f t="shared" si="3"/>
        <v>0</v>
      </c>
      <c r="N68" s="191"/>
      <c r="O68" s="192">
        <v>62</v>
      </c>
      <c r="P68" s="193" t="s">
        <v>52</v>
      </c>
      <c r="Q68" s="190">
        <v>0</v>
      </c>
      <c r="R68" s="190">
        <v>0</v>
      </c>
      <c r="S68" s="190">
        <v>0</v>
      </c>
      <c r="T68" s="190">
        <f t="shared" si="4"/>
        <v>0</v>
      </c>
      <c r="U68" s="191"/>
      <c r="V68" s="192">
        <v>62</v>
      </c>
      <c r="W68" s="193" t="s">
        <v>52</v>
      </c>
      <c r="X68" s="190">
        <v>0</v>
      </c>
      <c r="Y68" s="190">
        <v>0</v>
      </c>
      <c r="Z68" s="190">
        <v>0</v>
      </c>
      <c r="AA68" s="190">
        <f t="shared" si="5"/>
        <v>0</v>
      </c>
      <c r="AB68" s="191"/>
      <c r="AC68" s="192">
        <v>62</v>
      </c>
      <c r="AD68" s="193" t="s">
        <v>52</v>
      </c>
      <c r="AE68" s="190">
        <v>0</v>
      </c>
      <c r="AF68" s="190">
        <v>0</v>
      </c>
      <c r="AG68" s="190">
        <v>0</v>
      </c>
      <c r="AH68" s="190">
        <f t="shared" si="6"/>
        <v>0</v>
      </c>
      <c r="AI68" s="191"/>
      <c r="AJ68" s="192">
        <v>62</v>
      </c>
      <c r="AK68" s="193" t="s">
        <v>52</v>
      </c>
      <c r="AL68" s="190">
        <v>0</v>
      </c>
      <c r="AM68" s="190">
        <v>0</v>
      </c>
      <c r="AN68" s="190">
        <v>0</v>
      </c>
      <c r="AO68" s="190">
        <f t="shared" si="7"/>
        <v>0</v>
      </c>
      <c r="AP68" s="191"/>
      <c r="AQ68" s="192">
        <v>62</v>
      </c>
      <c r="AR68" s="193" t="s">
        <v>52</v>
      </c>
      <c r="AS68" s="190">
        <v>0</v>
      </c>
      <c r="AT68" s="190">
        <v>0</v>
      </c>
      <c r="AU68" s="190">
        <v>0</v>
      </c>
      <c r="AV68" s="190">
        <f t="shared" si="8"/>
        <v>0</v>
      </c>
      <c r="AW68" s="191"/>
      <c r="AX68" s="192">
        <v>62</v>
      </c>
      <c r="AY68" s="193" t="s">
        <v>52</v>
      </c>
      <c r="AZ68" s="190">
        <v>0</v>
      </c>
      <c r="BA68" s="190">
        <v>0</v>
      </c>
      <c r="BB68" s="190">
        <v>0</v>
      </c>
      <c r="BC68" s="190">
        <f t="shared" si="9"/>
        <v>0</v>
      </c>
      <c r="BD68" s="191"/>
      <c r="BE68" s="192">
        <v>62</v>
      </c>
      <c r="BF68" s="193" t="s">
        <v>52</v>
      </c>
      <c r="BG68" s="190">
        <v>0</v>
      </c>
      <c r="BH68" s="190">
        <f t="shared" si="10"/>
        <v>0</v>
      </c>
      <c r="BI68" s="190">
        <f t="shared" si="0"/>
        <v>0</v>
      </c>
      <c r="BJ68" s="219">
        <f t="shared" si="1"/>
        <v>0</v>
      </c>
      <c r="BK68" s="9"/>
    </row>
    <row r="69" spans="1:63" ht="15.75" hidden="1">
      <c r="A69" s="280" t="s">
        <v>53</v>
      </c>
      <c r="B69" s="280"/>
      <c r="C69" s="195">
        <f>SUM(C7:C68)</f>
        <v>0</v>
      </c>
      <c r="D69" s="220">
        <f>SUM(D7:D68)</f>
        <v>0</v>
      </c>
      <c r="E69" s="220">
        <f>SUM(E7:E68)</f>
        <v>0</v>
      </c>
      <c r="F69" s="220">
        <f>SUM(F7:F68)</f>
        <v>0</v>
      </c>
      <c r="G69" s="191"/>
      <c r="H69" s="280" t="s">
        <v>53</v>
      </c>
      <c r="I69" s="280"/>
      <c r="J69" s="195">
        <f>SUM(J7:J68)</f>
        <v>36</v>
      </c>
      <c r="K69" s="195">
        <f>SUM(K7:K68)</f>
        <v>32400000.000000004</v>
      </c>
      <c r="L69" s="195">
        <f>SUM(L7:L68)</f>
        <v>3449000</v>
      </c>
      <c r="M69" s="195">
        <f>SUM(M7:M68)</f>
        <v>35849000</v>
      </c>
      <c r="N69" s="191"/>
      <c r="O69" s="280" t="s">
        <v>53</v>
      </c>
      <c r="P69" s="280"/>
      <c r="Q69" s="195">
        <f>SUM(Q7:Q68)</f>
        <v>125</v>
      </c>
      <c r="R69" s="195">
        <f>SUM(R7:R68)</f>
        <v>33249999.994000006</v>
      </c>
      <c r="S69" s="195">
        <f>SUM(S7:S68)</f>
        <v>1733000</v>
      </c>
      <c r="T69" s="195">
        <f>SUM(T7:T68)</f>
        <v>34982999.994000003</v>
      </c>
      <c r="U69" s="191"/>
      <c r="V69" s="280" t="s">
        <v>53</v>
      </c>
      <c r="W69" s="280"/>
      <c r="X69" s="195">
        <f>SUM(X7:X68)</f>
        <v>203</v>
      </c>
      <c r="Y69" s="195">
        <f>SUM(Y7:Y68)</f>
        <v>101500000</v>
      </c>
      <c r="Z69" s="195">
        <f>SUM(Z7:Z68)</f>
        <v>0</v>
      </c>
      <c r="AA69" s="195">
        <f>SUM(AA7:AA68)</f>
        <v>101500000</v>
      </c>
      <c r="AB69" s="191"/>
      <c r="AC69" s="280" t="s">
        <v>53</v>
      </c>
      <c r="AD69" s="280"/>
      <c r="AE69" s="195">
        <f>SUM(AE7:AE68)</f>
        <v>261</v>
      </c>
      <c r="AF69" s="259">
        <f>SUM(AF7:AF68)</f>
        <v>34256000.00000003</v>
      </c>
      <c r="AG69" s="195">
        <f>SUM(AG7:AG68)</f>
        <v>3868000</v>
      </c>
      <c r="AH69" s="195">
        <f>SUM(AH7:AH68)</f>
        <v>38124000.000000022</v>
      </c>
      <c r="AI69" s="191"/>
      <c r="AJ69" s="280" t="s">
        <v>53</v>
      </c>
      <c r="AK69" s="280"/>
      <c r="AL69" s="195">
        <f>SUM(AL7:AL68)</f>
        <v>9729</v>
      </c>
      <c r="AM69" s="195">
        <f>SUM(AM7:AM68)</f>
        <v>69690000.00000003</v>
      </c>
      <c r="AN69" s="195">
        <f>SUM(AN7:AN68)</f>
        <v>3787000</v>
      </c>
      <c r="AO69" s="195">
        <f>SUM(AO7:AO68)</f>
        <v>73477000.000000015</v>
      </c>
      <c r="AP69" s="191"/>
      <c r="AQ69" s="280" t="s">
        <v>53</v>
      </c>
      <c r="AR69" s="280"/>
      <c r="AS69" s="195">
        <f>SUM(AS7:AS68)</f>
        <v>8384</v>
      </c>
      <c r="AT69" s="195">
        <f>SUM(AT7:AT68)</f>
        <v>83840000</v>
      </c>
      <c r="AU69" s="195">
        <f>SUM(AU7:AU68)</f>
        <v>0</v>
      </c>
      <c r="AV69" s="195">
        <f>SUM(AV7:AV68)</f>
        <v>83840000</v>
      </c>
      <c r="AW69" s="191"/>
      <c r="AX69" s="280" t="s">
        <v>53</v>
      </c>
      <c r="AY69" s="280"/>
      <c r="AZ69" s="195">
        <f>SUM(AZ7:AZ68)</f>
        <v>1350</v>
      </c>
      <c r="BA69" s="195">
        <f>SUM(BA7:BA68)</f>
        <v>26265000.000000052</v>
      </c>
      <c r="BB69" s="195">
        <f>SUM(BB7:BB68)</f>
        <v>2429000</v>
      </c>
      <c r="BC69" s="195">
        <f>SUM(BC7:BC68)</f>
        <v>28694000.000000052</v>
      </c>
      <c r="BD69" s="191"/>
      <c r="BE69" s="280" t="s">
        <v>53</v>
      </c>
      <c r="BF69" s="280"/>
      <c r="BG69" s="195">
        <f>SUM(BG7:BG68)</f>
        <v>0</v>
      </c>
      <c r="BH69" s="195">
        <f t="shared" si="10"/>
        <v>381200999.99400014</v>
      </c>
      <c r="BI69" s="195">
        <f t="shared" si="0"/>
        <v>15266000</v>
      </c>
      <c r="BJ69" s="222">
        <f t="shared" si="1"/>
        <v>396466999.99400014</v>
      </c>
      <c r="BK69" s="9"/>
    </row>
    <row r="70" spans="1:63" ht="16.5" hidden="1" customHeight="1">
      <c r="A70" s="281" t="s">
        <v>54</v>
      </c>
      <c r="B70" s="281"/>
      <c r="C70" s="197">
        <f>C71-C69</f>
        <v>0</v>
      </c>
      <c r="D70" s="223">
        <f t="shared" ref="D70:E70" si="11">D71-D69</f>
        <v>0</v>
      </c>
      <c r="E70" s="223">
        <f t="shared" si="11"/>
        <v>0</v>
      </c>
      <c r="F70" s="223">
        <f>F71-F69</f>
        <v>0</v>
      </c>
      <c r="G70" s="191"/>
      <c r="H70" s="281" t="s">
        <v>54</v>
      </c>
      <c r="I70" s="281"/>
      <c r="J70" s="197">
        <f>J71-J69</f>
        <v>0</v>
      </c>
      <c r="K70" s="197">
        <f t="shared" ref="K70:L70" si="12">K71-K69</f>
        <v>0</v>
      </c>
      <c r="L70" s="197">
        <f t="shared" si="12"/>
        <v>0</v>
      </c>
      <c r="M70" s="197">
        <f>M71-M69</f>
        <v>0</v>
      </c>
      <c r="N70" s="191"/>
      <c r="O70" s="281" t="s">
        <v>54</v>
      </c>
      <c r="P70" s="281"/>
      <c r="Q70" s="197">
        <f>Q71-Q69</f>
        <v>0</v>
      </c>
      <c r="R70" s="197">
        <f t="shared" ref="R70:S70" si="13">R71-R69</f>
        <v>5.9999935328960419E-3</v>
      </c>
      <c r="S70" s="197">
        <f t="shared" si="13"/>
        <v>0</v>
      </c>
      <c r="T70" s="197">
        <f>T71-T69</f>
        <v>5.9999972581863403E-3</v>
      </c>
      <c r="U70" s="191"/>
      <c r="V70" s="281" t="s">
        <v>54</v>
      </c>
      <c r="W70" s="281"/>
      <c r="X70" s="197">
        <f>X71-X69</f>
        <v>0</v>
      </c>
      <c r="Y70" s="197">
        <f t="shared" ref="Y70:Z70" si="14">Y71-Y69</f>
        <v>0</v>
      </c>
      <c r="Z70" s="197">
        <f t="shared" si="14"/>
        <v>0</v>
      </c>
      <c r="AA70" s="197">
        <f>AA71-AA69</f>
        <v>0</v>
      </c>
      <c r="AB70" s="191"/>
      <c r="AC70" s="281" t="s">
        <v>54</v>
      </c>
      <c r="AD70" s="281"/>
      <c r="AE70" s="197">
        <f>AE71-AE69</f>
        <v>0</v>
      </c>
      <c r="AF70" s="260">
        <f t="shared" ref="AF70:AG70" si="15">AF71-AF69</f>
        <v>0</v>
      </c>
      <c r="AG70" s="197">
        <f t="shared" si="15"/>
        <v>0</v>
      </c>
      <c r="AH70" s="197">
        <f>AH71-AH69</f>
        <v>0</v>
      </c>
      <c r="AI70" s="191"/>
      <c r="AJ70" s="281" t="s">
        <v>54</v>
      </c>
      <c r="AK70" s="281"/>
      <c r="AL70" s="197">
        <f>AL71-AL69</f>
        <v>0</v>
      </c>
      <c r="AM70" s="197">
        <f t="shared" ref="AM70:AN70" si="16">AM71-AM69</f>
        <v>0</v>
      </c>
      <c r="AN70" s="197">
        <f t="shared" si="16"/>
        <v>0</v>
      </c>
      <c r="AO70" s="197">
        <f>AO71-AO69</f>
        <v>0</v>
      </c>
      <c r="AP70" s="191"/>
      <c r="AQ70" s="281" t="s">
        <v>54</v>
      </c>
      <c r="AR70" s="281"/>
      <c r="AS70" s="197">
        <f>AS71-AS69</f>
        <v>0</v>
      </c>
      <c r="AT70" s="197">
        <f t="shared" ref="AT70:AU70" si="17">AT71-AT69</f>
        <v>0</v>
      </c>
      <c r="AU70" s="197">
        <f t="shared" si="17"/>
        <v>0</v>
      </c>
      <c r="AV70" s="197">
        <f>AV71-AV69</f>
        <v>0</v>
      </c>
      <c r="AW70" s="191"/>
      <c r="AX70" s="281" t="s">
        <v>54</v>
      </c>
      <c r="AY70" s="281"/>
      <c r="AZ70" s="197">
        <f>AZ71-AZ69</f>
        <v>0</v>
      </c>
      <c r="BA70" s="197">
        <f t="shared" ref="BA70:BB70" si="18">BA71-BA69</f>
        <v>-5.5879354476928711E-8</v>
      </c>
      <c r="BB70" s="197">
        <f t="shared" si="18"/>
        <v>0</v>
      </c>
      <c r="BC70" s="197">
        <f>BC71-BC69</f>
        <v>-5.5879354476928711E-8</v>
      </c>
      <c r="BD70" s="191"/>
      <c r="BE70" s="281" t="s">
        <v>54</v>
      </c>
      <c r="BF70" s="281"/>
      <c r="BG70" s="197">
        <f>BG71-BG69</f>
        <v>0</v>
      </c>
      <c r="BH70" s="197">
        <f t="shared" si="10"/>
        <v>5.9999376535415649E-3</v>
      </c>
      <c r="BI70" s="197">
        <f t="shared" si="0"/>
        <v>0</v>
      </c>
      <c r="BJ70" s="225">
        <f t="shared" si="1"/>
        <v>5.9999413788318634E-3</v>
      </c>
      <c r="BK70" s="9"/>
    </row>
    <row r="71" spans="1:63" ht="15.75" hidden="1">
      <c r="A71" s="279" t="s">
        <v>55</v>
      </c>
      <c r="B71" s="279"/>
      <c r="C71" s="199">
        <v>0</v>
      </c>
      <c r="D71" s="226">
        <v>0</v>
      </c>
      <c r="E71" s="226">
        <v>0</v>
      </c>
      <c r="F71" s="226">
        <f>D71+E71</f>
        <v>0</v>
      </c>
      <c r="G71" s="191"/>
      <c r="H71" s="279" t="s">
        <v>55</v>
      </c>
      <c r="I71" s="279"/>
      <c r="J71" s="199">
        <v>36</v>
      </c>
      <c r="K71" s="199">
        <v>32400000</v>
      </c>
      <c r="L71" s="199">
        <v>3449000</v>
      </c>
      <c r="M71" s="199">
        <f>K71+L71</f>
        <v>35849000</v>
      </c>
      <c r="N71" s="191"/>
      <c r="O71" s="279" t="s">
        <v>55</v>
      </c>
      <c r="P71" s="279"/>
      <c r="Q71" s="199">
        <v>125</v>
      </c>
      <c r="R71" s="199">
        <v>33250000</v>
      </c>
      <c r="S71" s="199">
        <v>1732999.9999999998</v>
      </c>
      <c r="T71" s="199">
        <f>R71+S71</f>
        <v>34983000</v>
      </c>
      <c r="U71" s="191"/>
      <c r="V71" s="279" t="s">
        <v>55</v>
      </c>
      <c r="W71" s="279"/>
      <c r="X71" s="199">
        <v>203</v>
      </c>
      <c r="Y71" s="199">
        <v>101500000</v>
      </c>
      <c r="Z71" s="199"/>
      <c r="AA71" s="199">
        <f>Y71+Z71</f>
        <v>101500000</v>
      </c>
      <c r="AB71" s="191"/>
      <c r="AC71" s="279" t="s">
        <v>55</v>
      </c>
      <c r="AD71" s="279"/>
      <c r="AE71" s="199">
        <v>261</v>
      </c>
      <c r="AF71" s="261">
        <v>34256000</v>
      </c>
      <c r="AG71" s="199">
        <v>3868000</v>
      </c>
      <c r="AH71" s="199">
        <f>AF71+AG71</f>
        <v>38124000</v>
      </c>
      <c r="AI71" s="191"/>
      <c r="AJ71" s="279" t="s">
        <v>55</v>
      </c>
      <c r="AK71" s="279"/>
      <c r="AL71" s="199">
        <v>9729</v>
      </c>
      <c r="AM71" s="199">
        <v>69690000</v>
      </c>
      <c r="AN71" s="199">
        <v>3786999.9999999995</v>
      </c>
      <c r="AO71" s="199">
        <f>AM71+AN71</f>
        <v>73477000</v>
      </c>
      <c r="AP71" s="191"/>
      <c r="AQ71" s="279" t="s">
        <v>55</v>
      </c>
      <c r="AR71" s="279"/>
      <c r="AS71" s="199">
        <v>8384</v>
      </c>
      <c r="AT71" s="199">
        <v>83840000</v>
      </c>
      <c r="AU71" s="199">
        <v>0</v>
      </c>
      <c r="AV71" s="199">
        <f>AT71+AU71</f>
        <v>83840000</v>
      </c>
      <c r="AW71" s="191"/>
      <c r="AX71" s="279" t="s">
        <v>55</v>
      </c>
      <c r="AY71" s="279"/>
      <c r="AZ71" s="199">
        <v>1350</v>
      </c>
      <c r="BA71" s="199">
        <v>26264999.999999996</v>
      </c>
      <c r="BB71" s="199">
        <v>2429000</v>
      </c>
      <c r="BC71" s="199">
        <f>BA71+BB71</f>
        <v>28693999.999999996</v>
      </c>
      <c r="BD71" s="191"/>
      <c r="BE71" s="279" t="s">
        <v>55</v>
      </c>
      <c r="BF71" s="279"/>
      <c r="BG71" s="199">
        <v>0</v>
      </c>
      <c r="BH71" s="199">
        <f t="shared" si="10"/>
        <v>381201000</v>
      </c>
      <c r="BI71" s="199">
        <f t="shared" ref="BI71:BJ86" si="19">L71+S71+Z71+AG71+AN71+AU71+BB71</f>
        <v>15266000</v>
      </c>
      <c r="BJ71" s="228">
        <f t="shared" si="19"/>
        <v>396467000</v>
      </c>
      <c r="BK71" s="9"/>
    </row>
    <row r="72" spans="1:63" ht="18" customHeight="1">
      <c r="A72" s="213">
        <v>1</v>
      </c>
      <c r="B72" s="191" t="s">
        <v>1898</v>
      </c>
      <c r="C72" s="191"/>
      <c r="D72" s="231"/>
      <c r="E72" s="231"/>
      <c r="F72" s="231"/>
      <c r="G72" s="191"/>
      <c r="H72" s="191"/>
      <c r="I72" s="191"/>
      <c r="J72" s="191"/>
      <c r="K72" s="191"/>
      <c r="L72" s="191"/>
      <c r="M72" s="191">
        <f>K72+L72</f>
        <v>0</v>
      </c>
      <c r="N72" s="191"/>
      <c r="O72" s="191"/>
      <c r="P72" s="191"/>
      <c r="Q72" s="191"/>
      <c r="R72" s="191">
        <f>Q72*278051</f>
        <v>0</v>
      </c>
      <c r="S72" s="191"/>
      <c r="T72" s="191">
        <f>R72+S72</f>
        <v>0</v>
      </c>
      <c r="U72" s="191"/>
      <c r="V72" s="191"/>
      <c r="W72" s="191"/>
      <c r="X72" s="191">
        <v>1</v>
      </c>
      <c r="Y72" s="191">
        <f>X72*500000</f>
        <v>500000</v>
      </c>
      <c r="Z72" s="191"/>
      <c r="AA72" s="191"/>
      <c r="AB72" s="191"/>
      <c r="AC72" s="191"/>
      <c r="AD72" s="191"/>
      <c r="AE72" s="191"/>
      <c r="AF72" s="262">
        <f>AE72*131249</f>
        <v>0</v>
      </c>
      <c r="AG72" s="191"/>
      <c r="AH72" s="191">
        <f>AF72+AG72</f>
        <v>0</v>
      </c>
      <c r="AI72" s="191"/>
      <c r="AJ72" s="191"/>
      <c r="AK72" s="191"/>
      <c r="AL72" s="191">
        <v>26</v>
      </c>
      <c r="AM72" s="191">
        <f>AL72*7163</f>
        <v>186238</v>
      </c>
      <c r="AN72" s="191"/>
      <c r="AO72" s="191">
        <f>AM72+AN72</f>
        <v>186238</v>
      </c>
      <c r="AP72" s="191"/>
      <c r="AQ72" s="191"/>
      <c r="AR72" s="191"/>
      <c r="AS72" s="191">
        <v>18</v>
      </c>
      <c r="AT72" s="191">
        <f>AS72*10000</f>
        <v>180000</v>
      </c>
      <c r="AU72" s="191"/>
      <c r="AV72" s="191">
        <f>AT72+AU72</f>
        <v>180000</v>
      </c>
      <c r="AW72" s="191"/>
      <c r="AX72" s="191"/>
      <c r="AY72" s="191"/>
      <c r="AZ72" s="213">
        <v>4</v>
      </c>
      <c r="BA72" s="191">
        <f>AZ72*19455</f>
        <v>77820</v>
      </c>
      <c r="BB72" s="191"/>
      <c r="BC72" s="191">
        <f>BA72+BB72</f>
        <v>77820</v>
      </c>
      <c r="BD72" s="191"/>
      <c r="BE72" s="191"/>
      <c r="BF72" s="191"/>
      <c r="BG72" s="191"/>
      <c r="BH72" s="190">
        <f t="shared" ref="BH72:BH101" si="20">K72+R72+Y72+AF72+AM72+AT72+BA72</f>
        <v>944058</v>
      </c>
      <c r="BI72" s="190">
        <f t="shared" si="19"/>
        <v>0</v>
      </c>
      <c r="BJ72" s="219">
        <f t="shared" si="19"/>
        <v>444058</v>
      </c>
      <c r="BK72" s="9"/>
    </row>
    <row r="73" spans="1:63" ht="18" customHeight="1">
      <c r="A73" s="213">
        <v>2</v>
      </c>
      <c r="B73" s="191" t="s">
        <v>1899</v>
      </c>
      <c r="C73" s="191"/>
      <c r="D73" s="231"/>
      <c r="E73" s="231"/>
      <c r="F73" s="231"/>
      <c r="G73" s="191"/>
      <c r="H73" s="191"/>
      <c r="I73" s="191"/>
      <c r="J73" s="191"/>
      <c r="K73" s="191"/>
      <c r="L73" s="191"/>
      <c r="M73" s="191">
        <f t="shared" ref="M73:M101" si="21">K73+L73</f>
        <v>0</v>
      </c>
      <c r="N73" s="191"/>
      <c r="O73" s="191"/>
      <c r="P73" s="191"/>
      <c r="Q73" s="191">
        <v>1</v>
      </c>
      <c r="R73" s="191">
        <v>370439</v>
      </c>
      <c r="S73" s="191"/>
      <c r="T73" s="191">
        <f t="shared" ref="T73:T101" si="22">R73+S73</f>
        <v>370439</v>
      </c>
      <c r="U73" s="191"/>
      <c r="V73" s="191"/>
      <c r="W73" s="191"/>
      <c r="X73" s="191"/>
      <c r="Y73" s="191">
        <f t="shared" ref="Y73:Y101" si="23">X73*500000</f>
        <v>0</v>
      </c>
      <c r="Z73" s="191"/>
      <c r="AA73" s="191">
        <f>Y73+Z73</f>
        <v>0</v>
      </c>
      <c r="AB73" s="191"/>
      <c r="AC73" s="191"/>
      <c r="AD73" s="191"/>
      <c r="AE73" s="191"/>
      <c r="AF73" s="262">
        <f t="shared" ref="AF73:AF101" si="24">AE73*131249</f>
        <v>0</v>
      </c>
      <c r="AG73" s="191"/>
      <c r="AH73" s="191">
        <f t="shared" ref="AH73:AH101" si="25">AF73+AG73</f>
        <v>0</v>
      </c>
      <c r="AI73" s="191"/>
      <c r="AJ73" s="191"/>
      <c r="AK73" s="191"/>
      <c r="AL73" s="191"/>
      <c r="AM73" s="191">
        <f t="shared" ref="AM73:AM101" si="26">AL73*7163</f>
        <v>0</v>
      </c>
      <c r="AN73" s="191"/>
      <c r="AO73" s="191">
        <f t="shared" ref="AO73:AO101" si="27">AM73+AN73</f>
        <v>0</v>
      </c>
      <c r="AP73" s="191"/>
      <c r="AQ73" s="191"/>
      <c r="AR73" s="191"/>
      <c r="AS73" s="191"/>
      <c r="AT73" s="191">
        <f t="shared" ref="AT73:AT101" si="28">AS73*10000</f>
        <v>0</v>
      </c>
      <c r="AU73" s="191"/>
      <c r="AV73" s="191">
        <f t="shared" ref="AV73:AV101" si="29">AT73+AU73</f>
        <v>0</v>
      </c>
      <c r="AW73" s="191"/>
      <c r="AX73" s="191"/>
      <c r="AY73" s="191"/>
      <c r="AZ73" s="213"/>
      <c r="BA73" s="191">
        <f t="shared" ref="BA73:BA101" si="30">AZ73*19455</f>
        <v>0</v>
      </c>
      <c r="BB73" s="191"/>
      <c r="BC73" s="191">
        <f t="shared" ref="BC73:BC101" si="31">BA73+BB73</f>
        <v>0</v>
      </c>
      <c r="BD73" s="191"/>
      <c r="BE73" s="191"/>
      <c r="BF73" s="191"/>
      <c r="BG73" s="191"/>
      <c r="BH73" s="190">
        <f t="shared" si="20"/>
        <v>370439</v>
      </c>
      <c r="BI73" s="190">
        <f t="shared" si="19"/>
        <v>0</v>
      </c>
      <c r="BJ73" s="219">
        <f t="shared" si="19"/>
        <v>370439</v>
      </c>
      <c r="BK73" s="9"/>
    </row>
    <row r="74" spans="1:63" ht="18" customHeight="1">
      <c r="A74" s="213">
        <v>3</v>
      </c>
      <c r="B74" s="191" t="s">
        <v>1900</v>
      </c>
      <c r="C74" s="191"/>
      <c r="D74" s="231"/>
      <c r="E74" s="231"/>
      <c r="F74" s="231"/>
      <c r="G74" s="191"/>
      <c r="H74" s="191"/>
      <c r="I74" s="191"/>
      <c r="J74" s="191"/>
      <c r="K74" s="191"/>
      <c r="L74" s="191"/>
      <c r="M74" s="191">
        <f t="shared" si="21"/>
        <v>0</v>
      </c>
      <c r="N74" s="191"/>
      <c r="O74" s="191"/>
      <c r="P74" s="191"/>
      <c r="Q74" s="191"/>
      <c r="R74" s="191">
        <f t="shared" ref="R74:R101" si="32">Q74*278051</f>
        <v>0</v>
      </c>
      <c r="S74" s="191"/>
      <c r="T74" s="191">
        <f t="shared" si="22"/>
        <v>0</v>
      </c>
      <c r="U74" s="191"/>
      <c r="V74" s="191"/>
      <c r="W74" s="191"/>
      <c r="X74" s="191"/>
      <c r="Y74" s="191">
        <f t="shared" si="23"/>
        <v>0</v>
      </c>
      <c r="Z74" s="191"/>
      <c r="AA74" s="191">
        <f t="shared" ref="AA74:AA101" si="33">Y74+Z74</f>
        <v>0</v>
      </c>
      <c r="AB74" s="191"/>
      <c r="AC74" s="191"/>
      <c r="AD74" s="191"/>
      <c r="AE74" s="191"/>
      <c r="AF74" s="262">
        <f t="shared" si="24"/>
        <v>0</v>
      </c>
      <c r="AG74" s="191"/>
      <c r="AH74" s="191">
        <f t="shared" si="25"/>
        <v>0</v>
      </c>
      <c r="AI74" s="191"/>
      <c r="AJ74" s="191"/>
      <c r="AK74" s="191"/>
      <c r="AL74" s="191">
        <v>28</v>
      </c>
      <c r="AM74" s="191">
        <f t="shared" si="26"/>
        <v>200564</v>
      </c>
      <c r="AN74" s="191"/>
      <c r="AO74" s="191">
        <f t="shared" si="27"/>
        <v>200564</v>
      </c>
      <c r="AP74" s="191"/>
      <c r="AQ74" s="191"/>
      <c r="AR74" s="191"/>
      <c r="AS74" s="191">
        <v>21</v>
      </c>
      <c r="AT74" s="191">
        <f t="shared" si="28"/>
        <v>210000</v>
      </c>
      <c r="AU74" s="191"/>
      <c r="AV74" s="191">
        <f t="shared" si="29"/>
        <v>210000</v>
      </c>
      <c r="AW74" s="191"/>
      <c r="AX74" s="191"/>
      <c r="AY74" s="191"/>
      <c r="AZ74" s="213">
        <v>2</v>
      </c>
      <c r="BA74" s="191">
        <f t="shared" si="30"/>
        <v>38910</v>
      </c>
      <c r="BB74" s="191"/>
      <c r="BC74" s="191">
        <f t="shared" si="31"/>
        <v>38910</v>
      </c>
      <c r="BD74" s="191"/>
      <c r="BE74" s="191"/>
      <c r="BF74" s="191"/>
      <c r="BG74" s="191"/>
      <c r="BH74" s="190">
        <f t="shared" si="20"/>
        <v>449474</v>
      </c>
      <c r="BI74" s="190">
        <f t="shared" si="19"/>
        <v>0</v>
      </c>
      <c r="BJ74" s="219">
        <f t="shared" si="19"/>
        <v>449474</v>
      </c>
      <c r="BK74" s="9"/>
    </row>
    <row r="75" spans="1:63" ht="18" customHeight="1">
      <c r="A75" s="213">
        <v>4</v>
      </c>
      <c r="B75" s="191" t="s">
        <v>1901</v>
      </c>
      <c r="C75" s="191"/>
      <c r="D75" s="231"/>
      <c r="E75" s="231"/>
      <c r="F75" s="231"/>
      <c r="G75" s="191"/>
      <c r="H75" s="191"/>
      <c r="I75" s="191"/>
      <c r="J75" s="191"/>
      <c r="K75" s="191"/>
      <c r="L75" s="191"/>
      <c r="M75" s="191">
        <f t="shared" si="21"/>
        <v>0</v>
      </c>
      <c r="N75" s="191"/>
      <c r="O75" s="191"/>
      <c r="P75" s="191"/>
      <c r="Q75" s="191"/>
      <c r="R75" s="191">
        <f t="shared" si="32"/>
        <v>0</v>
      </c>
      <c r="S75" s="191"/>
      <c r="T75" s="191">
        <f t="shared" si="22"/>
        <v>0</v>
      </c>
      <c r="U75" s="191"/>
      <c r="V75" s="191"/>
      <c r="W75" s="191"/>
      <c r="X75" s="191">
        <v>1</v>
      </c>
      <c r="Y75" s="191">
        <f t="shared" si="23"/>
        <v>500000</v>
      </c>
      <c r="Z75" s="191"/>
      <c r="AA75" s="191">
        <f t="shared" si="33"/>
        <v>500000</v>
      </c>
      <c r="AB75" s="191"/>
      <c r="AC75" s="191"/>
      <c r="AD75" s="191"/>
      <c r="AE75" s="191"/>
      <c r="AF75" s="262">
        <f t="shared" si="24"/>
        <v>0</v>
      </c>
      <c r="AG75" s="191"/>
      <c r="AH75" s="191">
        <f t="shared" si="25"/>
        <v>0</v>
      </c>
      <c r="AI75" s="191"/>
      <c r="AJ75" s="191"/>
      <c r="AK75" s="191"/>
      <c r="AL75" s="191">
        <v>29</v>
      </c>
      <c r="AM75" s="191">
        <f t="shared" si="26"/>
        <v>207727</v>
      </c>
      <c r="AN75" s="191"/>
      <c r="AO75" s="191">
        <f t="shared" si="27"/>
        <v>207727</v>
      </c>
      <c r="AP75" s="191"/>
      <c r="AQ75" s="191"/>
      <c r="AR75" s="191"/>
      <c r="AS75" s="191">
        <v>25</v>
      </c>
      <c r="AT75" s="191">
        <f t="shared" si="28"/>
        <v>250000</v>
      </c>
      <c r="AU75" s="191"/>
      <c r="AV75" s="191">
        <f t="shared" si="29"/>
        <v>250000</v>
      </c>
      <c r="AW75" s="191"/>
      <c r="AX75" s="191"/>
      <c r="AY75" s="191"/>
      <c r="AZ75" s="213">
        <v>4</v>
      </c>
      <c r="BA75" s="191">
        <f t="shared" si="30"/>
        <v>77820</v>
      </c>
      <c r="BB75" s="191"/>
      <c r="BC75" s="191">
        <f t="shared" si="31"/>
        <v>77820</v>
      </c>
      <c r="BD75" s="191"/>
      <c r="BE75" s="191"/>
      <c r="BF75" s="191"/>
      <c r="BG75" s="191"/>
      <c r="BH75" s="190">
        <f t="shared" si="20"/>
        <v>1035547</v>
      </c>
      <c r="BI75" s="190">
        <f t="shared" si="19"/>
        <v>0</v>
      </c>
      <c r="BJ75" s="219">
        <f t="shared" si="19"/>
        <v>1035547</v>
      </c>
      <c r="BK75" s="9"/>
    </row>
    <row r="76" spans="1:63" ht="18" customHeight="1">
      <c r="A76" s="213">
        <v>5</v>
      </c>
      <c r="B76" s="191" t="s">
        <v>1902</v>
      </c>
      <c r="C76" s="191"/>
      <c r="D76" s="231"/>
      <c r="E76" s="231"/>
      <c r="F76" s="231"/>
      <c r="G76" s="191"/>
      <c r="H76" s="191"/>
      <c r="I76" s="191"/>
      <c r="J76" s="191"/>
      <c r="K76" s="191"/>
      <c r="L76" s="191"/>
      <c r="M76" s="191">
        <f t="shared" si="21"/>
        <v>0</v>
      </c>
      <c r="N76" s="191"/>
      <c r="O76" s="191"/>
      <c r="P76" s="191"/>
      <c r="Q76" s="191"/>
      <c r="R76" s="191">
        <f t="shared" si="32"/>
        <v>0</v>
      </c>
      <c r="S76" s="191"/>
      <c r="T76" s="191">
        <f t="shared" si="22"/>
        <v>0</v>
      </c>
      <c r="U76" s="191"/>
      <c r="V76" s="191"/>
      <c r="W76" s="191"/>
      <c r="X76" s="191">
        <v>1</v>
      </c>
      <c r="Y76" s="191">
        <f t="shared" si="23"/>
        <v>500000</v>
      </c>
      <c r="Z76" s="191"/>
      <c r="AA76" s="191">
        <f t="shared" si="33"/>
        <v>500000</v>
      </c>
      <c r="AB76" s="191"/>
      <c r="AC76" s="191"/>
      <c r="AD76" s="191"/>
      <c r="AE76" s="191"/>
      <c r="AF76" s="262">
        <f t="shared" si="24"/>
        <v>0</v>
      </c>
      <c r="AG76" s="191"/>
      <c r="AH76" s="191">
        <f t="shared" si="25"/>
        <v>0</v>
      </c>
      <c r="AI76" s="191"/>
      <c r="AJ76" s="191"/>
      <c r="AK76" s="191"/>
      <c r="AL76" s="191">
        <v>14</v>
      </c>
      <c r="AM76" s="191">
        <f t="shared" si="26"/>
        <v>100282</v>
      </c>
      <c r="AN76" s="191"/>
      <c r="AO76" s="191">
        <f t="shared" si="27"/>
        <v>100282</v>
      </c>
      <c r="AP76" s="191"/>
      <c r="AQ76" s="191"/>
      <c r="AR76" s="191"/>
      <c r="AS76" s="191">
        <v>10</v>
      </c>
      <c r="AT76" s="191">
        <f t="shared" si="28"/>
        <v>100000</v>
      </c>
      <c r="AU76" s="191"/>
      <c r="AV76" s="191">
        <f t="shared" si="29"/>
        <v>100000</v>
      </c>
      <c r="AW76" s="191"/>
      <c r="AX76" s="191"/>
      <c r="AY76" s="191"/>
      <c r="AZ76" s="213">
        <v>1</v>
      </c>
      <c r="BA76" s="191">
        <f t="shared" si="30"/>
        <v>19455</v>
      </c>
      <c r="BB76" s="191"/>
      <c r="BC76" s="191">
        <f t="shared" si="31"/>
        <v>19455</v>
      </c>
      <c r="BD76" s="191"/>
      <c r="BE76" s="191"/>
      <c r="BF76" s="191"/>
      <c r="BG76" s="191"/>
      <c r="BH76" s="190">
        <f t="shared" si="20"/>
        <v>719737</v>
      </c>
      <c r="BI76" s="190">
        <f t="shared" si="19"/>
        <v>0</v>
      </c>
      <c r="BJ76" s="219">
        <f t="shared" si="19"/>
        <v>719737</v>
      </c>
      <c r="BK76" s="9"/>
    </row>
    <row r="77" spans="1:63" ht="18" customHeight="1">
      <c r="A77" s="213">
        <v>6</v>
      </c>
      <c r="B77" s="191" t="s">
        <v>1903</v>
      </c>
      <c r="C77" s="191"/>
      <c r="D77" s="231"/>
      <c r="E77" s="231"/>
      <c r="F77" s="231"/>
      <c r="G77" s="191"/>
      <c r="H77" s="191"/>
      <c r="I77" s="191"/>
      <c r="J77" s="191"/>
      <c r="K77" s="191"/>
      <c r="L77" s="191"/>
      <c r="M77" s="191">
        <f t="shared" si="21"/>
        <v>0</v>
      </c>
      <c r="N77" s="191"/>
      <c r="O77" s="191"/>
      <c r="P77" s="191"/>
      <c r="Q77" s="191"/>
      <c r="R77" s="191">
        <f t="shared" si="32"/>
        <v>0</v>
      </c>
      <c r="S77" s="191"/>
      <c r="T77" s="191">
        <f t="shared" si="22"/>
        <v>0</v>
      </c>
      <c r="U77" s="191"/>
      <c r="V77" s="191"/>
      <c r="W77" s="191"/>
      <c r="X77" s="191">
        <v>1</v>
      </c>
      <c r="Y77" s="191">
        <f t="shared" si="23"/>
        <v>500000</v>
      </c>
      <c r="Z77" s="191"/>
      <c r="AA77" s="191">
        <f t="shared" si="33"/>
        <v>500000</v>
      </c>
      <c r="AB77" s="191"/>
      <c r="AC77" s="191"/>
      <c r="AD77" s="191"/>
      <c r="AE77" s="191"/>
      <c r="AF77" s="262">
        <f t="shared" si="24"/>
        <v>0</v>
      </c>
      <c r="AG77" s="191"/>
      <c r="AH77" s="191">
        <f t="shared" si="25"/>
        <v>0</v>
      </c>
      <c r="AI77" s="191"/>
      <c r="AJ77" s="191"/>
      <c r="AK77" s="191"/>
      <c r="AL77" s="191">
        <v>27</v>
      </c>
      <c r="AM77" s="191">
        <f t="shared" si="26"/>
        <v>193401</v>
      </c>
      <c r="AN77" s="191"/>
      <c r="AO77" s="191">
        <f t="shared" si="27"/>
        <v>193401</v>
      </c>
      <c r="AP77" s="191"/>
      <c r="AQ77" s="191"/>
      <c r="AR77" s="191"/>
      <c r="AS77" s="191">
        <v>18</v>
      </c>
      <c r="AT77" s="191">
        <f t="shared" si="28"/>
        <v>180000</v>
      </c>
      <c r="AU77" s="191"/>
      <c r="AV77" s="191">
        <f t="shared" si="29"/>
        <v>180000</v>
      </c>
      <c r="AW77" s="191"/>
      <c r="AX77" s="191"/>
      <c r="AY77" s="191"/>
      <c r="AZ77" s="213">
        <v>5</v>
      </c>
      <c r="BA77" s="191">
        <f t="shared" si="30"/>
        <v>97275</v>
      </c>
      <c r="BB77" s="191"/>
      <c r="BC77" s="191">
        <f t="shared" si="31"/>
        <v>97275</v>
      </c>
      <c r="BD77" s="191"/>
      <c r="BE77" s="191"/>
      <c r="BF77" s="191"/>
      <c r="BG77" s="191"/>
      <c r="BH77" s="190">
        <f t="shared" si="20"/>
        <v>970676</v>
      </c>
      <c r="BI77" s="190">
        <f t="shared" si="19"/>
        <v>0</v>
      </c>
      <c r="BJ77" s="219">
        <f t="shared" si="19"/>
        <v>970676</v>
      </c>
      <c r="BK77" s="9"/>
    </row>
    <row r="78" spans="1:63" ht="18" customHeight="1">
      <c r="A78" s="213">
        <v>7</v>
      </c>
      <c r="B78" s="191" t="s">
        <v>1904</v>
      </c>
      <c r="C78" s="191"/>
      <c r="D78" s="231"/>
      <c r="E78" s="231"/>
      <c r="F78" s="231"/>
      <c r="G78" s="191"/>
      <c r="H78" s="191"/>
      <c r="I78" s="191"/>
      <c r="J78" s="191"/>
      <c r="K78" s="191"/>
      <c r="L78" s="191"/>
      <c r="M78" s="191">
        <f t="shared" si="21"/>
        <v>0</v>
      </c>
      <c r="N78" s="191"/>
      <c r="O78" s="191"/>
      <c r="P78" s="191"/>
      <c r="Q78" s="191"/>
      <c r="R78" s="191">
        <f t="shared" si="32"/>
        <v>0</v>
      </c>
      <c r="S78" s="191"/>
      <c r="T78" s="191">
        <f t="shared" si="22"/>
        <v>0</v>
      </c>
      <c r="U78" s="191"/>
      <c r="V78" s="191"/>
      <c r="W78" s="191"/>
      <c r="X78" s="191">
        <v>1</v>
      </c>
      <c r="Y78" s="191">
        <f t="shared" si="23"/>
        <v>500000</v>
      </c>
      <c r="Z78" s="191"/>
      <c r="AA78" s="191">
        <f t="shared" si="33"/>
        <v>500000</v>
      </c>
      <c r="AB78" s="191"/>
      <c r="AC78" s="191"/>
      <c r="AD78" s="191"/>
      <c r="AE78" s="191"/>
      <c r="AF78" s="262">
        <f t="shared" si="24"/>
        <v>0</v>
      </c>
      <c r="AG78" s="191"/>
      <c r="AH78" s="191">
        <f t="shared" si="25"/>
        <v>0</v>
      </c>
      <c r="AI78" s="191"/>
      <c r="AJ78" s="191"/>
      <c r="AK78" s="191"/>
      <c r="AL78" s="191">
        <v>27</v>
      </c>
      <c r="AM78" s="191">
        <f t="shared" si="26"/>
        <v>193401</v>
      </c>
      <c r="AN78" s="191"/>
      <c r="AO78" s="191">
        <f t="shared" si="27"/>
        <v>193401</v>
      </c>
      <c r="AP78" s="191"/>
      <c r="AQ78" s="191"/>
      <c r="AR78" s="191"/>
      <c r="AS78" s="191">
        <v>23</v>
      </c>
      <c r="AT78" s="191">
        <f t="shared" si="28"/>
        <v>230000</v>
      </c>
      <c r="AU78" s="191"/>
      <c r="AV78" s="191">
        <f t="shared" si="29"/>
        <v>230000</v>
      </c>
      <c r="AW78" s="191"/>
      <c r="AX78" s="191"/>
      <c r="AY78" s="191"/>
      <c r="AZ78" s="213">
        <v>2</v>
      </c>
      <c r="BA78" s="191">
        <f t="shared" si="30"/>
        <v>38910</v>
      </c>
      <c r="BB78" s="191"/>
      <c r="BC78" s="191">
        <f t="shared" si="31"/>
        <v>38910</v>
      </c>
      <c r="BD78" s="191"/>
      <c r="BE78" s="191"/>
      <c r="BF78" s="191"/>
      <c r="BG78" s="191"/>
      <c r="BH78" s="190">
        <f t="shared" si="20"/>
        <v>962311</v>
      </c>
      <c r="BI78" s="190">
        <f t="shared" si="19"/>
        <v>0</v>
      </c>
      <c r="BJ78" s="219">
        <f t="shared" si="19"/>
        <v>962311</v>
      </c>
      <c r="BK78" s="9"/>
    </row>
    <row r="79" spans="1:63" ht="18" customHeight="1">
      <c r="A79" s="213">
        <v>8</v>
      </c>
      <c r="B79" s="191" t="s">
        <v>1905</v>
      </c>
      <c r="C79" s="191"/>
      <c r="D79" s="231"/>
      <c r="E79" s="231"/>
      <c r="F79" s="231"/>
      <c r="G79" s="191"/>
      <c r="H79" s="191"/>
      <c r="I79" s="191"/>
      <c r="J79" s="191"/>
      <c r="K79" s="191"/>
      <c r="L79" s="191"/>
      <c r="M79" s="191">
        <f t="shared" si="21"/>
        <v>0</v>
      </c>
      <c r="N79" s="191"/>
      <c r="O79" s="191"/>
      <c r="P79" s="191"/>
      <c r="Q79" s="191"/>
      <c r="R79" s="191">
        <f t="shared" si="32"/>
        <v>0</v>
      </c>
      <c r="S79" s="191"/>
      <c r="T79" s="191">
        <f t="shared" si="22"/>
        <v>0</v>
      </c>
      <c r="U79" s="191"/>
      <c r="V79" s="191"/>
      <c r="W79" s="191"/>
      <c r="X79" s="191"/>
      <c r="Y79" s="191">
        <f t="shared" si="23"/>
        <v>0</v>
      </c>
      <c r="Z79" s="191"/>
      <c r="AA79" s="191">
        <f t="shared" si="33"/>
        <v>0</v>
      </c>
      <c r="AB79" s="191"/>
      <c r="AC79" s="191"/>
      <c r="AD79" s="191"/>
      <c r="AE79" s="191">
        <v>1</v>
      </c>
      <c r="AF79" s="351">
        <v>163549.93107279699</v>
      </c>
      <c r="AG79" s="191"/>
      <c r="AH79" s="201">
        <f t="shared" si="25"/>
        <v>163549.93107279699</v>
      </c>
      <c r="AI79" s="191"/>
      <c r="AJ79" s="191"/>
      <c r="AK79" s="191"/>
      <c r="AL79" s="191">
        <v>14</v>
      </c>
      <c r="AM79" s="191">
        <f t="shared" si="26"/>
        <v>100282</v>
      </c>
      <c r="AN79" s="191"/>
      <c r="AO79" s="191">
        <f t="shared" si="27"/>
        <v>100282</v>
      </c>
      <c r="AP79" s="191"/>
      <c r="AQ79" s="191"/>
      <c r="AR79" s="191"/>
      <c r="AS79" s="191">
        <v>13</v>
      </c>
      <c r="AT79" s="191">
        <f t="shared" si="28"/>
        <v>130000</v>
      </c>
      <c r="AU79" s="191"/>
      <c r="AV79" s="191">
        <f t="shared" si="29"/>
        <v>130000</v>
      </c>
      <c r="AW79" s="191"/>
      <c r="AX79" s="191"/>
      <c r="AY79" s="191"/>
      <c r="AZ79" s="213">
        <v>3</v>
      </c>
      <c r="BA79" s="191">
        <f t="shared" si="30"/>
        <v>58365</v>
      </c>
      <c r="BB79" s="191"/>
      <c r="BC79" s="191">
        <f t="shared" si="31"/>
        <v>58365</v>
      </c>
      <c r="BD79" s="191"/>
      <c r="BE79" s="191"/>
      <c r="BF79" s="191"/>
      <c r="BG79" s="191"/>
      <c r="BH79" s="190">
        <f t="shared" si="20"/>
        <v>452196.93107279699</v>
      </c>
      <c r="BI79" s="190">
        <f t="shared" si="19"/>
        <v>0</v>
      </c>
      <c r="BJ79" s="219">
        <f t="shared" si="19"/>
        <v>452196.93107279699</v>
      </c>
      <c r="BK79" s="9"/>
    </row>
    <row r="80" spans="1:63" ht="18" customHeight="1">
      <c r="A80" s="213">
        <v>9</v>
      </c>
      <c r="B80" s="191" t="s">
        <v>1906</v>
      </c>
      <c r="C80" s="191"/>
      <c r="D80" s="231"/>
      <c r="E80" s="231"/>
      <c r="F80" s="231"/>
      <c r="G80" s="191"/>
      <c r="H80" s="191"/>
      <c r="I80" s="191"/>
      <c r="J80" s="191"/>
      <c r="K80" s="191"/>
      <c r="L80" s="191"/>
      <c r="M80" s="191">
        <f t="shared" si="21"/>
        <v>0</v>
      </c>
      <c r="N80" s="191"/>
      <c r="O80" s="191"/>
      <c r="P80" s="191"/>
      <c r="Q80" s="191"/>
      <c r="R80" s="191">
        <f t="shared" si="32"/>
        <v>0</v>
      </c>
      <c r="S80" s="191"/>
      <c r="T80" s="191">
        <f t="shared" si="22"/>
        <v>0</v>
      </c>
      <c r="U80" s="191"/>
      <c r="V80" s="191"/>
      <c r="W80" s="191"/>
      <c r="X80" s="191">
        <v>1</v>
      </c>
      <c r="Y80" s="191">
        <f t="shared" si="23"/>
        <v>500000</v>
      </c>
      <c r="Z80" s="191"/>
      <c r="AA80" s="191">
        <f t="shared" si="33"/>
        <v>500000</v>
      </c>
      <c r="AB80" s="191"/>
      <c r="AC80" s="191"/>
      <c r="AD80" s="191"/>
      <c r="AE80" s="191"/>
      <c r="AF80" s="262">
        <f t="shared" si="24"/>
        <v>0</v>
      </c>
      <c r="AG80" s="191"/>
      <c r="AH80" s="201">
        <f t="shared" si="25"/>
        <v>0</v>
      </c>
      <c r="AI80" s="191"/>
      <c r="AJ80" s="191"/>
      <c r="AK80" s="191"/>
      <c r="AL80" s="191">
        <v>21</v>
      </c>
      <c r="AM80" s="191">
        <f t="shared" si="26"/>
        <v>150423</v>
      </c>
      <c r="AN80" s="191"/>
      <c r="AO80" s="191">
        <f t="shared" si="27"/>
        <v>150423</v>
      </c>
      <c r="AP80" s="191"/>
      <c r="AQ80" s="191"/>
      <c r="AR80" s="191"/>
      <c r="AS80" s="191">
        <v>15</v>
      </c>
      <c r="AT80" s="191">
        <f t="shared" si="28"/>
        <v>150000</v>
      </c>
      <c r="AU80" s="191"/>
      <c r="AV80" s="191">
        <f t="shared" si="29"/>
        <v>150000</v>
      </c>
      <c r="AW80" s="191"/>
      <c r="AX80" s="191"/>
      <c r="AY80" s="191"/>
      <c r="AZ80" s="213"/>
      <c r="BA80" s="191">
        <f t="shared" si="30"/>
        <v>0</v>
      </c>
      <c r="BB80" s="191"/>
      <c r="BC80" s="191">
        <f t="shared" si="31"/>
        <v>0</v>
      </c>
      <c r="BD80" s="191"/>
      <c r="BE80" s="191"/>
      <c r="BF80" s="191"/>
      <c r="BG80" s="191"/>
      <c r="BH80" s="190">
        <f t="shared" si="20"/>
        <v>800423</v>
      </c>
      <c r="BI80" s="190">
        <f t="shared" si="19"/>
        <v>0</v>
      </c>
      <c r="BJ80" s="219">
        <f t="shared" si="19"/>
        <v>800423</v>
      </c>
      <c r="BK80" s="9"/>
    </row>
    <row r="81" spans="1:63" ht="18" customHeight="1">
      <c r="A81" s="213">
        <v>10</v>
      </c>
      <c r="B81" s="191" t="s">
        <v>1907</v>
      </c>
      <c r="C81" s="191"/>
      <c r="D81" s="231"/>
      <c r="E81" s="231"/>
      <c r="F81" s="231"/>
      <c r="G81" s="191"/>
      <c r="H81" s="191"/>
      <c r="I81" s="191"/>
      <c r="J81" s="191"/>
      <c r="K81" s="191"/>
      <c r="L81" s="191"/>
      <c r="M81" s="191">
        <f t="shared" si="21"/>
        <v>0</v>
      </c>
      <c r="N81" s="191"/>
      <c r="O81" s="191"/>
      <c r="P81" s="191"/>
      <c r="Q81" s="191"/>
      <c r="R81" s="191">
        <f t="shared" si="32"/>
        <v>0</v>
      </c>
      <c r="S81" s="191"/>
      <c r="T81" s="191">
        <f t="shared" si="22"/>
        <v>0</v>
      </c>
      <c r="U81" s="191"/>
      <c r="V81" s="191"/>
      <c r="W81" s="191"/>
      <c r="X81" s="191"/>
      <c r="Y81" s="191">
        <f t="shared" si="23"/>
        <v>0</v>
      </c>
      <c r="Z81" s="191"/>
      <c r="AA81" s="191">
        <f t="shared" si="33"/>
        <v>0</v>
      </c>
      <c r="AB81" s="191"/>
      <c r="AC81" s="191"/>
      <c r="AD81" s="191"/>
      <c r="AE81" s="191">
        <v>1</v>
      </c>
      <c r="AF81" s="351">
        <v>166542.14107279701</v>
      </c>
      <c r="AG81" s="191"/>
      <c r="AH81" s="201">
        <f t="shared" si="25"/>
        <v>166542.14107279701</v>
      </c>
      <c r="AI81" s="191"/>
      <c r="AJ81" s="191"/>
      <c r="AK81" s="191"/>
      <c r="AL81" s="191">
        <v>11</v>
      </c>
      <c r="AM81" s="191">
        <f t="shared" si="26"/>
        <v>78793</v>
      </c>
      <c r="AN81" s="191"/>
      <c r="AO81" s="191">
        <f t="shared" si="27"/>
        <v>78793</v>
      </c>
      <c r="AP81" s="191"/>
      <c r="AQ81" s="191"/>
      <c r="AR81" s="191"/>
      <c r="AS81" s="191">
        <v>8</v>
      </c>
      <c r="AT81" s="191">
        <f t="shared" si="28"/>
        <v>80000</v>
      </c>
      <c r="AU81" s="191"/>
      <c r="AV81" s="191">
        <f t="shared" si="29"/>
        <v>80000</v>
      </c>
      <c r="AW81" s="191"/>
      <c r="AX81" s="191"/>
      <c r="AY81" s="191"/>
      <c r="AZ81" s="213">
        <v>2</v>
      </c>
      <c r="BA81" s="191">
        <f t="shared" si="30"/>
        <v>38910</v>
      </c>
      <c r="BB81" s="191"/>
      <c r="BC81" s="191">
        <f t="shared" si="31"/>
        <v>38910</v>
      </c>
      <c r="BD81" s="191"/>
      <c r="BE81" s="191"/>
      <c r="BF81" s="191"/>
      <c r="BG81" s="191"/>
      <c r="BH81" s="190">
        <f t="shared" si="20"/>
        <v>364245.14107279701</v>
      </c>
      <c r="BI81" s="190">
        <f t="shared" si="19"/>
        <v>0</v>
      </c>
      <c r="BJ81" s="219">
        <f t="shared" si="19"/>
        <v>364245.14107279701</v>
      </c>
      <c r="BK81" s="9"/>
    </row>
    <row r="82" spans="1:63" ht="18" customHeight="1">
      <c r="A82" s="213">
        <v>11</v>
      </c>
      <c r="B82" s="191" t="s">
        <v>1908</v>
      </c>
      <c r="C82" s="191"/>
      <c r="D82" s="231"/>
      <c r="E82" s="231"/>
      <c r="F82" s="231"/>
      <c r="G82" s="191"/>
      <c r="H82" s="191"/>
      <c r="I82" s="191"/>
      <c r="J82" s="191"/>
      <c r="K82" s="191"/>
      <c r="L82" s="191"/>
      <c r="M82" s="191">
        <f t="shared" si="21"/>
        <v>0</v>
      </c>
      <c r="N82" s="191"/>
      <c r="O82" s="191"/>
      <c r="P82" s="191"/>
      <c r="Q82" s="191"/>
      <c r="R82" s="191">
        <f t="shared" si="32"/>
        <v>0</v>
      </c>
      <c r="S82" s="191"/>
      <c r="T82" s="191">
        <f t="shared" si="22"/>
        <v>0</v>
      </c>
      <c r="U82" s="191"/>
      <c r="V82" s="191"/>
      <c r="W82" s="191"/>
      <c r="X82" s="191"/>
      <c r="Y82" s="191">
        <f t="shared" si="23"/>
        <v>0</v>
      </c>
      <c r="Z82" s="191"/>
      <c r="AA82" s="191">
        <f t="shared" si="33"/>
        <v>0</v>
      </c>
      <c r="AB82" s="191"/>
      <c r="AC82" s="191"/>
      <c r="AD82" s="191"/>
      <c r="AE82" s="191">
        <v>1</v>
      </c>
      <c r="AF82" s="351">
        <v>136385.011072797</v>
      </c>
      <c r="AG82" s="191"/>
      <c r="AH82" s="201">
        <f t="shared" si="25"/>
        <v>136385.011072797</v>
      </c>
      <c r="AI82" s="191"/>
      <c r="AJ82" s="191"/>
      <c r="AK82" s="191"/>
      <c r="AL82" s="191">
        <v>7</v>
      </c>
      <c r="AM82" s="191">
        <f t="shared" si="26"/>
        <v>50141</v>
      </c>
      <c r="AN82" s="191"/>
      <c r="AO82" s="191">
        <f t="shared" si="27"/>
        <v>50141</v>
      </c>
      <c r="AP82" s="191"/>
      <c r="AQ82" s="191"/>
      <c r="AR82" s="191"/>
      <c r="AS82" s="191">
        <v>8</v>
      </c>
      <c r="AT82" s="191">
        <f t="shared" si="28"/>
        <v>80000</v>
      </c>
      <c r="AU82" s="191"/>
      <c r="AV82" s="191">
        <f t="shared" si="29"/>
        <v>80000</v>
      </c>
      <c r="AW82" s="191"/>
      <c r="AX82" s="191"/>
      <c r="AY82" s="191"/>
      <c r="AZ82" s="213">
        <v>1</v>
      </c>
      <c r="BA82" s="191">
        <f t="shared" si="30"/>
        <v>19455</v>
      </c>
      <c r="BB82" s="191"/>
      <c r="BC82" s="191">
        <f t="shared" si="31"/>
        <v>19455</v>
      </c>
      <c r="BD82" s="191"/>
      <c r="BE82" s="191"/>
      <c r="BF82" s="191"/>
      <c r="BG82" s="191"/>
      <c r="BH82" s="190">
        <f t="shared" si="20"/>
        <v>285981.011072797</v>
      </c>
      <c r="BI82" s="190">
        <f t="shared" si="19"/>
        <v>0</v>
      </c>
      <c r="BJ82" s="219">
        <f t="shared" si="19"/>
        <v>285981.011072797</v>
      </c>
      <c r="BK82" s="9"/>
    </row>
    <row r="83" spans="1:63" ht="18" customHeight="1">
      <c r="A83" s="213">
        <v>12</v>
      </c>
      <c r="B83" s="191" t="s">
        <v>1909</v>
      </c>
      <c r="C83" s="191"/>
      <c r="D83" s="231"/>
      <c r="E83" s="231"/>
      <c r="F83" s="231"/>
      <c r="G83" s="191"/>
      <c r="H83" s="191"/>
      <c r="I83" s="191"/>
      <c r="J83" s="191"/>
      <c r="K83" s="191"/>
      <c r="L83" s="191"/>
      <c r="M83" s="191">
        <f t="shared" si="21"/>
        <v>0</v>
      </c>
      <c r="N83" s="191"/>
      <c r="O83" s="191"/>
      <c r="P83" s="191"/>
      <c r="Q83" s="191"/>
      <c r="R83" s="191">
        <f t="shared" si="32"/>
        <v>0</v>
      </c>
      <c r="S83" s="191"/>
      <c r="T83" s="191">
        <f t="shared" si="22"/>
        <v>0</v>
      </c>
      <c r="U83" s="191"/>
      <c r="V83" s="191"/>
      <c r="W83" s="191"/>
      <c r="X83" s="191">
        <v>1</v>
      </c>
      <c r="Y83" s="191">
        <f t="shared" si="23"/>
        <v>500000</v>
      </c>
      <c r="Z83" s="191"/>
      <c r="AA83" s="191">
        <f t="shared" si="33"/>
        <v>500000</v>
      </c>
      <c r="AB83" s="191"/>
      <c r="AC83" s="191"/>
      <c r="AD83" s="191"/>
      <c r="AE83" s="191"/>
      <c r="AF83" s="262">
        <f t="shared" si="24"/>
        <v>0</v>
      </c>
      <c r="AG83" s="191"/>
      <c r="AH83" s="201">
        <f t="shared" si="25"/>
        <v>0</v>
      </c>
      <c r="AI83" s="191"/>
      <c r="AJ83" s="191"/>
      <c r="AK83" s="191"/>
      <c r="AL83" s="191">
        <v>33</v>
      </c>
      <c r="AM83" s="191">
        <f t="shared" si="26"/>
        <v>236379</v>
      </c>
      <c r="AN83" s="191"/>
      <c r="AO83" s="191">
        <f t="shared" si="27"/>
        <v>236379</v>
      </c>
      <c r="AP83" s="191"/>
      <c r="AQ83" s="191"/>
      <c r="AR83" s="191"/>
      <c r="AS83" s="191">
        <v>25</v>
      </c>
      <c r="AT83" s="191">
        <f t="shared" si="28"/>
        <v>250000</v>
      </c>
      <c r="AU83" s="191"/>
      <c r="AV83" s="191">
        <f t="shared" si="29"/>
        <v>250000</v>
      </c>
      <c r="AW83" s="191"/>
      <c r="AX83" s="191"/>
      <c r="AY83" s="191"/>
      <c r="AZ83" s="213">
        <v>2</v>
      </c>
      <c r="BA83" s="191">
        <f t="shared" si="30"/>
        <v>38910</v>
      </c>
      <c r="BB83" s="191"/>
      <c r="BC83" s="191">
        <f t="shared" si="31"/>
        <v>38910</v>
      </c>
      <c r="BD83" s="191"/>
      <c r="BE83" s="191"/>
      <c r="BF83" s="191"/>
      <c r="BG83" s="191"/>
      <c r="BH83" s="190">
        <f t="shared" si="20"/>
        <v>1025289</v>
      </c>
      <c r="BI83" s="190">
        <f t="shared" si="19"/>
        <v>0</v>
      </c>
      <c r="BJ83" s="219">
        <f t="shared" si="19"/>
        <v>1025289</v>
      </c>
      <c r="BK83" s="9"/>
    </row>
    <row r="84" spans="1:63" ht="18" customHeight="1">
      <c r="A84" s="213">
        <v>13</v>
      </c>
      <c r="B84" s="191" t="s">
        <v>1910</v>
      </c>
      <c r="C84" s="191"/>
      <c r="D84" s="231"/>
      <c r="E84" s="231"/>
      <c r="F84" s="231"/>
      <c r="G84" s="191"/>
      <c r="H84" s="191"/>
      <c r="I84" s="191"/>
      <c r="J84" s="191"/>
      <c r="K84" s="191"/>
      <c r="L84" s="191"/>
      <c r="M84" s="191">
        <f t="shared" si="21"/>
        <v>0</v>
      </c>
      <c r="N84" s="191"/>
      <c r="O84" s="191"/>
      <c r="P84" s="191"/>
      <c r="Q84" s="191">
        <v>1</v>
      </c>
      <c r="R84" s="191">
        <v>262992</v>
      </c>
      <c r="S84" s="191"/>
      <c r="T84" s="191">
        <f t="shared" si="22"/>
        <v>262992</v>
      </c>
      <c r="U84" s="191"/>
      <c r="V84" s="191"/>
      <c r="W84" s="191"/>
      <c r="X84" s="191"/>
      <c r="Y84" s="191">
        <f t="shared" si="23"/>
        <v>0</v>
      </c>
      <c r="Z84" s="191"/>
      <c r="AA84" s="191">
        <f t="shared" si="33"/>
        <v>0</v>
      </c>
      <c r="AB84" s="191"/>
      <c r="AC84" s="191"/>
      <c r="AD84" s="191"/>
      <c r="AE84" s="191"/>
      <c r="AF84" s="262">
        <f t="shared" si="24"/>
        <v>0</v>
      </c>
      <c r="AG84" s="191"/>
      <c r="AH84" s="201">
        <f t="shared" si="25"/>
        <v>0</v>
      </c>
      <c r="AI84" s="191"/>
      <c r="AJ84" s="191"/>
      <c r="AK84" s="191"/>
      <c r="AL84" s="191"/>
      <c r="AM84" s="191">
        <f t="shared" si="26"/>
        <v>0</v>
      </c>
      <c r="AN84" s="191"/>
      <c r="AO84" s="191">
        <f t="shared" si="27"/>
        <v>0</v>
      </c>
      <c r="AP84" s="191"/>
      <c r="AQ84" s="191"/>
      <c r="AR84" s="191"/>
      <c r="AS84" s="191"/>
      <c r="AT84" s="191">
        <f t="shared" si="28"/>
        <v>0</v>
      </c>
      <c r="AU84" s="191"/>
      <c r="AV84" s="191">
        <f t="shared" si="29"/>
        <v>0</v>
      </c>
      <c r="AW84" s="191"/>
      <c r="AX84" s="191"/>
      <c r="AY84" s="191"/>
      <c r="AZ84" s="213"/>
      <c r="BA84" s="191">
        <f t="shared" si="30"/>
        <v>0</v>
      </c>
      <c r="BB84" s="191"/>
      <c r="BC84" s="191">
        <f t="shared" si="31"/>
        <v>0</v>
      </c>
      <c r="BD84" s="191"/>
      <c r="BE84" s="191"/>
      <c r="BF84" s="191"/>
      <c r="BG84" s="191"/>
      <c r="BH84" s="190">
        <f t="shared" si="20"/>
        <v>262992</v>
      </c>
      <c r="BI84" s="190">
        <f t="shared" si="19"/>
        <v>0</v>
      </c>
      <c r="BJ84" s="219">
        <f t="shared" si="19"/>
        <v>262992</v>
      </c>
      <c r="BK84" s="9"/>
    </row>
    <row r="85" spans="1:63" ht="18" customHeight="1">
      <c r="A85" s="213">
        <v>14</v>
      </c>
      <c r="B85" s="191" t="s">
        <v>1911</v>
      </c>
      <c r="C85" s="191"/>
      <c r="D85" s="231"/>
      <c r="E85" s="231"/>
      <c r="F85" s="231"/>
      <c r="G85" s="191"/>
      <c r="H85" s="191"/>
      <c r="I85" s="191"/>
      <c r="J85" s="191"/>
      <c r="K85" s="191"/>
      <c r="L85" s="191"/>
      <c r="M85" s="191">
        <f t="shared" si="21"/>
        <v>0</v>
      </c>
      <c r="N85" s="191"/>
      <c r="O85" s="191"/>
      <c r="P85" s="191"/>
      <c r="Q85" s="191"/>
      <c r="R85" s="191">
        <f t="shared" si="32"/>
        <v>0</v>
      </c>
      <c r="S85" s="191"/>
      <c r="T85" s="191">
        <f t="shared" si="22"/>
        <v>0</v>
      </c>
      <c r="U85" s="191"/>
      <c r="V85" s="191"/>
      <c r="W85" s="191"/>
      <c r="X85" s="191"/>
      <c r="Y85" s="191">
        <f t="shared" si="23"/>
        <v>0</v>
      </c>
      <c r="Z85" s="191"/>
      <c r="AA85" s="191">
        <f t="shared" si="33"/>
        <v>0</v>
      </c>
      <c r="AB85" s="191"/>
      <c r="AC85" s="191"/>
      <c r="AD85" s="191"/>
      <c r="AE85" s="191"/>
      <c r="AF85" s="262">
        <f t="shared" si="24"/>
        <v>0</v>
      </c>
      <c r="AG85" s="191"/>
      <c r="AH85" s="201">
        <f t="shared" si="25"/>
        <v>0</v>
      </c>
      <c r="AI85" s="191"/>
      <c r="AJ85" s="191"/>
      <c r="AK85" s="191"/>
      <c r="AL85" s="191">
        <v>28</v>
      </c>
      <c r="AM85" s="191">
        <f t="shared" si="26"/>
        <v>200564</v>
      </c>
      <c r="AN85" s="191"/>
      <c r="AO85" s="191">
        <f t="shared" si="27"/>
        <v>200564</v>
      </c>
      <c r="AP85" s="191"/>
      <c r="AQ85" s="191"/>
      <c r="AR85" s="191"/>
      <c r="AS85" s="191">
        <v>21</v>
      </c>
      <c r="AT85" s="191">
        <f t="shared" si="28"/>
        <v>210000</v>
      </c>
      <c r="AU85" s="191"/>
      <c r="AV85" s="191">
        <f t="shared" si="29"/>
        <v>210000</v>
      </c>
      <c r="AW85" s="191"/>
      <c r="AX85" s="191"/>
      <c r="AY85" s="191"/>
      <c r="AZ85" s="213">
        <v>4</v>
      </c>
      <c r="BA85" s="191">
        <f t="shared" si="30"/>
        <v>77820</v>
      </c>
      <c r="BB85" s="191"/>
      <c r="BC85" s="191">
        <f t="shared" si="31"/>
        <v>77820</v>
      </c>
      <c r="BD85" s="191"/>
      <c r="BE85" s="191"/>
      <c r="BF85" s="191"/>
      <c r="BG85" s="191"/>
      <c r="BH85" s="190">
        <f t="shared" si="20"/>
        <v>488384</v>
      </c>
      <c r="BI85" s="190">
        <f t="shared" si="19"/>
        <v>0</v>
      </c>
      <c r="BJ85" s="219">
        <f t="shared" si="19"/>
        <v>488384</v>
      </c>
      <c r="BK85" s="9"/>
    </row>
    <row r="86" spans="1:63" ht="18" customHeight="1">
      <c r="A86" s="213">
        <v>15</v>
      </c>
      <c r="B86" s="191" t="s">
        <v>1912</v>
      </c>
      <c r="C86" s="191"/>
      <c r="D86" s="231"/>
      <c r="E86" s="231"/>
      <c r="F86" s="231"/>
      <c r="G86" s="191"/>
      <c r="H86" s="191"/>
      <c r="I86" s="191"/>
      <c r="J86" s="191"/>
      <c r="K86" s="191"/>
      <c r="L86" s="191"/>
      <c r="M86" s="191">
        <f t="shared" si="21"/>
        <v>0</v>
      </c>
      <c r="N86" s="191"/>
      <c r="O86" s="191"/>
      <c r="P86" s="191"/>
      <c r="Q86" s="191"/>
      <c r="R86" s="191">
        <f t="shared" si="32"/>
        <v>0</v>
      </c>
      <c r="S86" s="191"/>
      <c r="T86" s="191">
        <f t="shared" si="22"/>
        <v>0</v>
      </c>
      <c r="U86" s="191"/>
      <c r="V86" s="191"/>
      <c r="W86" s="191"/>
      <c r="X86" s="191"/>
      <c r="Y86" s="191">
        <f t="shared" si="23"/>
        <v>0</v>
      </c>
      <c r="Z86" s="191"/>
      <c r="AA86" s="191">
        <f t="shared" si="33"/>
        <v>0</v>
      </c>
      <c r="AB86" s="191"/>
      <c r="AC86" s="191"/>
      <c r="AD86" s="191"/>
      <c r="AE86" s="191">
        <v>1</v>
      </c>
      <c r="AF86" s="351">
        <v>155801.52107279701</v>
      </c>
      <c r="AG86" s="191"/>
      <c r="AH86" s="201">
        <f t="shared" si="25"/>
        <v>155801.52107279701</v>
      </c>
      <c r="AI86" s="191"/>
      <c r="AJ86" s="191"/>
      <c r="AK86" s="191"/>
      <c r="AL86" s="191">
        <v>13</v>
      </c>
      <c r="AM86" s="191">
        <f t="shared" si="26"/>
        <v>93119</v>
      </c>
      <c r="AN86" s="191"/>
      <c r="AO86" s="191">
        <f t="shared" si="27"/>
        <v>93119</v>
      </c>
      <c r="AP86" s="191"/>
      <c r="AQ86" s="191"/>
      <c r="AR86" s="191"/>
      <c r="AS86" s="191">
        <v>10</v>
      </c>
      <c r="AT86" s="191">
        <f t="shared" si="28"/>
        <v>100000</v>
      </c>
      <c r="AU86" s="191"/>
      <c r="AV86" s="191">
        <f t="shared" si="29"/>
        <v>100000</v>
      </c>
      <c r="AW86" s="191"/>
      <c r="AX86" s="191"/>
      <c r="AY86" s="191"/>
      <c r="AZ86" s="213">
        <v>1</v>
      </c>
      <c r="BA86" s="191">
        <f t="shared" si="30"/>
        <v>19455</v>
      </c>
      <c r="BB86" s="191"/>
      <c r="BC86" s="191">
        <f t="shared" si="31"/>
        <v>19455</v>
      </c>
      <c r="BD86" s="191"/>
      <c r="BE86" s="191"/>
      <c r="BF86" s="191"/>
      <c r="BG86" s="191"/>
      <c r="BH86" s="190">
        <f t="shared" si="20"/>
        <v>368375.52107279701</v>
      </c>
      <c r="BI86" s="190">
        <f t="shared" si="19"/>
        <v>0</v>
      </c>
      <c r="BJ86" s="219">
        <f t="shared" si="19"/>
        <v>368375.52107279701</v>
      </c>
      <c r="BK86" s="9"/>
    </row>
    <row r="87" spans="1:63" ht="18" customHeight="1">
      <c r="A87" s="213">
        <v>16</v>
      </c>
      <c r="B87" s="191" t="s">
        <v>1913</v>
      </c>
      <c r="C87" s="191"/>
      <c r="D87" s="231"/>
      <c r="E87" s="231"/>
      <c r="F87" s="231"/>
      <c r="G87" s="191"/>
      <c r="H87" s="191"/>
      <c r="I87" s="191"/>
      <c r="J87" s="191"/>
      <c r="K87" s="191"/>
      <c r="L87" s="191"/>
      <c r="M87" s="191">
        <f t="shared" si="21"/>
        <v>0</v>
      </c>
      <c r="N87" s="191"/>
      <c r="O87" s="191"/>
      <c r="P87" s="191"/>
      <c r="Q87" s="191"/>
      <c r="R87" s="191">
        <f t="shared" si="32"/>
        <v>0</v>
      </c>
      <c r="S87" s="191"/>
      <c r="T87" s="191">
        <f t="shared" si="22"/>
        <v>0</v>
      </c>
      <c r="U87" s="191"/>
      <c r="V87" s="191"/>
      <c r="W87" s="191"/>
      <c r="X87" s="191">
        <v>1</v>
      </c>
      <c r="Y87" s="191">
        <f t="shared" si="23"/>
        <v>500000</v>
      </c>
      <c r="Z87" s="191"/>
      <c r="AA87" s="191">
        <f t="shared" si="33"/>
        <v>500000</v>
      </c>
      <c r="AB87" s="191"/>
      <c r="AC87" s="191"/>
      <c r="AD87" s="191"/>
      <c r="AE87" s="191"/>
      <c r="AF87" s="262">
        <f t="shared" si="24"/>
        <v>0</v>
      </c>
      <c r="AG87" s="191"/>
      <c r="AH87" s="201">
        <f t="shared" si="25"/>
        <v>0</v>
      </c>
      <c r="AI87" s="191"/>
      <c r="AJ87" s="191"/>
      <c r="AK87" s="191"/>
      <c r="AL87" s="191">
        <v>21</v>
      </c>
      <c r="AM87" s="191">
        <f t="shared" si="26"/>
        <v>150423</v>
      </c>
      <c r="AN87" s="191"/>
      <c r="AO87" s="191">
        <f t="shared" si="27"/>
        <v>150423</v>
      </c>
      <c r="AP87" s="191"/>
      <c r="AQ87" s="191"/>
      <c r="AR87" s="191"/>
      <c r="AS87" s="191">
        <v>17</v>
      </c>
      <c r="AT87" s="191">
        <f t="shared" si="28"/>
        <v>170000</v>
      </c>
      <c r="AU87" s="191"/>
      <c r="AV87" s="191">
        <f t="shared" si="29"/>
        <v>170000</v>
      </c>
      <c r="AW87" s="191"/>
      <c r="AX87" s="191"/>
      <c r="AY87" s="191"/>
      <c r="AZ87" s="213"/>
      <c r="BA87" s="191">
        <f t="shared" si="30"/>
        <v>0</v>
      </c>
      <c r="BB87" s="191"/>
      <c r="BC87" s="191">
        <f t="shared" si="31"/>
        <v>0</v>
      </c>
      <c r="BD87" s="191"/>
      <c r="BE87" s="191"/>
      <c r="BF87" s="191"/>
      <c r="BG87" s="191"/>
      <c r="BH87" s="190">
        <f t="shared" si="20"/>
        <v>820423</v>
      </c>
      <c r="BI87" s="190">
        <f t="shared" ref="BI87:BI101" si="34">L87+S87+Z87+AG87+AN87+AU87+BB87</f>
        <v>0</v>
      </c>
      <c r="BJ87" s="219">
        <f t="shared" ref="BJ87:BJ101" si="35">M87+T87+AA87+AH87+AO87+AV87+BC87</f>
        <v>820423</v>
      </c>
      <c r="BK87" s="9"/>
    </row>
    <row r="88" spans="1:63" ht="18" customHeight="1">
      <c r="A88" s="213">
        <v>17</v>
      </c>
      <c r="B88" s="191" t="s">
        <v>1914</v>
      </c>
      <c r="C88" s="191"/>
      <c r="D88" s="231"/>
      <c r="E88" s="231"/>
      <c r="F88" s="231"/>
      <c r="G88" s="191"/>
      <c r="H88" s="191"/>
      <c r="I88" s="191"/>
      <c r="J88" s="191"/>
      <c r="K88" s="191"/>
      <c r="L88" s="191"/>
      <c r="M88" s="191">
        <f t="shared" si="21"/>
        <v>0</v>
      </c>
      <c r="N88" s="191"/>
      <c r="O88" s="191"/>
      <c r="P88" s="191"/>
      <c r="Q88" s="191"/>
      <c r="R88" s="191">
        <f t="shared" si="32"/>
        <v>0</v>
      </c>
      <c r="S88" s="191"/>
      <c r="T88" s="191">
        <f t="shared" si="22"/>
        <v>0</v>
      </c>
      <c r="U88" s="191"/>
      <c r="V88" s="191"/>
      <c r="W88" s="191"/>
      <c r="X88" s="191"/>
      <c r="Y88" s="191">
        <f t="shared" si="23"/>
        <v>0</v>
      </c>
      <c r="Z88" s="191"/>
      <c r="AA88" s="191">
        <f t="shared" si="33"/>
        <v>0</v>
      </c>
      <c r="AB88" s="191"/>
      <c r="AC88" s="191"/>
      <c r="AD88" s="191"/>
      <c r="AE88" s="191">
        <v>1</v>
      </c>
      <c r="AF88" s="351">
        <v>124874.271072797</v>
      </c>
      <c r="AG88" s="191"/>
      <c r="AH88" s="201">
        <f t="shared" si="25"/>
        <v>124874.271072797</v>
      </c>
      <c r="AI88" s="191"/>
      <c r="AJ88" s="191"/>
      <c r="AK88" s="191"/>
      <c r="AL88" s="191">
        <v>13</v>
      </c>
      <c r="AM88" s="191">
        <f t="shared" si="26"/>
        <v>93119</v>
      </c>
      <c r="AN88" s="191"/>
      <c r="AO88" s="191">
        <f t="shared" si="27"/>
        <v>93119</v>
      </c>
      <c r="AP88" s="191"/>
      <c r="AQ88" s="191"/>
      <c r="AR88" s="191"/>
      <c r="AS88" s="191">
        <v>11</v>
      </c>
      <c r="AT88" s="191">
        <f t="shared" si="28"/>
        <v>110000</v>
      </c>
      <c r="AU88" s="191"/>
      <c r="AV88" s="191">
        <f t="shared" si="29"/>
        <v>110000</v>
      </c>
      <c r="AW88" s="191"/>
      <c r="AX88" s="191"/>
      <c r="AY88" s="191"/>
      <c r="AZ88" s="213">
        <v>1</v>
      </c>
      <c r="BA88" s="191">
        <f t="shared" si="30"/>
        <v>19455</v>
      </c>
      <c r="BB88" s="191"/>
      <c r="BC88" s="191">
        <f t="shared" si="31"/>
        <v>19455</v>
      </c>
      <c r="BD88" s="191"/>
      <c r="BE88" s="191"/>
      <c r="BF88" s="191"/>
      <c r="BG88" s="191"/>
      <c r="BH88" s="190">
        <f t="shared" si="20"/>
        <v>347448.27107279701</v>
      </c>
      <c r="BI88" s="190">
        <f t="shared" si="34"/>
        <v>0</v>
      </c>
      <c r="BJ88" s="219">
        <f t="shared" si="35"/>
        <v>347448.27107279701</v>
      </c>
      <c r="BK88" s="9"/>
    </row>
    <row r="89" spans="1:63" ht="18" customHeight="1">
      <c r="A89" s="213">
        <v>18</v>
      </c>
      <c r="B89" s="191" t="s">
        <v>1915</v>
      </c>
      <c r="C89" s="191"/>
      <c r="D89" s="231"/>
      <c r="E89" s="231"/>
      <c r="F89" s="231"/>
      <c r="G89" s="191"/>
      <c r="H89" s="191"/>
      <c r="I89" s="191"/>
      <c r="J89" s="191"/>
      <c r="K89" s="191"/>
      <c r="L89" s="191"/>
      <c r="M89" s="191">
        <f t="shared" si="21"/>
        <v>0</v>
      </c>
      <c r="N89" s="191"/>
      <c r="O89" s="191"/>
      <c r="P89" s="191"/>
      <c r="Q89" s="191"/>
      <c r="R89" s="191">
        <f t="shared" si="32"/>
        <v>0</v>
      </c>
      <c r="S89" s="191"/>
      <c r="T89" s="191">
        <f t="shared" si="22"/>
        <v>0</v>
      </c>
      <c r="U89" s="191"/>
      <c r="V89" s="191"/>
      <c r="W89" s="191"/>
      <c r="X89" s="191">
        <v>1</v>
      </c>
      <c r="Y89" s="191">
        <f t="shared" si="23"/>
        <v>500000</v>
      </c>
      <c r="Z89" s="191"/>
      <c r="AA89" s="191">
        <f t="shared" si="33"/>
        <v>500000</v>
      </c>
      <c r="AB89" s="191"/>
      <c r="AC89" s="191"/>
      <c r="AD89" s="191"/>
      <c r="AE89" s="191"/>
      <c r="AF89" s="262">
        <f t="shared" si="24"/>
        <v>0</v>
      </c>
      <c r="AG89" s="191"/>
      <c r="AH89" s="201">
        <f t="shared" si="25"/>
        <v>0</v>
      </c>
      <c r="AI89" s="191"/>
      <c r="AJ89" s="191"/>
      <c r="AK89" s="191"/>
      <c r="AL89" s="191">
        <v>18</v>
      </c>
      <c r="AM89" s="191">
        <f t="shared" si="26"/>
        <v>128934</v>
      </c>
      <c r="AN89" s="191"/>
      <c r="AO89" s="191">
        <f t="shared" si="27"/>
        <v>128934</v>
      </c>
      <c r="AP89" s="191"/>
      <c r="AQ89" s="191"/>
      <c r="AR89" s="191"/>
      <c r="AS89" s="191">
        <v>14</v>
      </c>
      <c r="AT89" s="191">
        <f t="shared" si="28"/>
        <v>140000</v>
      </c>
      <c r="AU89" s="191"/>
      <c r="AV89" s="191">
        <f t="shared" si="29"/>
        <v>140000</v>
      </c>
      <c r="AW89" s="191"/>
      <c r="AX89" s="191"/>
      <c r="AY89" s="191"/>
      <c r="AZ89" s="213">
        <v>2</v>
      </c>
      <c r="BA89" s="191">
        <f t="shared" si="30"/>
        <v>38910</v>
      </c>
      <c r="BB89" s="191"/>
      <c r="BC89" s="191">
        <f t="shared" si="31"/>
        <v>38910</v>
      </c>
      <c r="BD89" s="191"/>
      <c r="BE89" s="191"/>
      <c r="BF89" s="191"/>
      <c r="BG89" s="191"/>
      <c r="BH89" s="190">
        <f t="shared" si="20"/>
        <v>807844</v>
      </c>
      <c r="BI89" s="190">
        <f t="shared" si="34"/>
        <v>0</v>
      </c>
      <c r="BJ89" s="219">
        <f t="shared" si="35"/>
        <v>807844</v>
      </c>
      <c r="BK89" s="9"/>
    </row>
    <row r="90" spans="1:63" ht="18" customHeight="1">
      <c r="A90" s="213">
        <v>19</v>
      </c>
      <c r="B90" s="191" t="s">
        <v>1916</v>
      </c>
      <c r="C90" s="191"/>
      <c r="D90" s="231"/>
      <c r="E90" s="231"/>
      <c r="F90" s="231"/>
      <c r="G90" s="191"/>
      <c r="H90" s="191"/>
      <c r="I90" s="191"/>
      <c r="J90" s="191"/>
      <c r="K90" s="191"/>
      <c r="L90" s="191"/>
      <c r="M90" s="191">
        <f t="shared" si="21"/>
        <v>0</v>
      </c>
      <c r="N90" s="191"/>
      <c r="O90" s="191"/>
      <c r="P90" s="191"/>
      <c r="Q90" s="191"/>
      <c r="R90" s="191">
        <f t="shared" si="32"/>
        <v>0</v>
      </c>
      <c r="S90" s="191"/>
      <c r="T90" s="191">
        <f t="shared" si="22"/>
        <v>0</v>
      </c>
      <c r="U90" s="191"/>
      <c r="V90" s="191"/>
      <c r="W90" s="191"/>
      <c r="X90" s="191">
        <v>1</v>
      </c>
      <c r="Y90" s="191">
        <f t="shared" si="23"/>
        <v>500000</v>
      </c>
      <c r="Z90" s="191"/>
      <c r="AA90" s="191">
        <f t="shared" si="33"/>
        <v>500000</v>
      </c>
      <c r="AB90" s="191"/>
      <c r="AC90" s="191"/>
      <c r="AD90" s="191"/>
      <c r="AE90" s="191"/>
      <c r="AF90" s="262">
        <f t="shared" si="24"/>
        <v>0</v>
      </c>
      <c r="AG90" s="191"/>
      <c r="AH90" s="201">
        <f t="shared" si="25"/>
        <v>0</v>
      </c>
      <c r="AI90" s="191"/>
      <c r="AJ90" s="191"/>
      <c r="AK90" s="191"/>
      <c r="AL90" s="191">
        <v>14</v>
      </c>
      <c r="AM90" s="191">
        <f t="shared" si="26"/>
        <v>100282</v>
      </c>
      <c r="AN90" s="191"/>
      <c r="AO90" s="191">
        <f t="shared" si="27"/>
        <v>100282</v>
      </c>
      <c r="AP90" s="191"/>
      <c r="AQ90" s="191"/>
      <c r="AR90" s="191"/>
      <c r="AS90" s="191">
        <v>9</v>
      </c>
      <c r="AT90" s="191">
        <f t="shared" si="28"/>
        <v>90000</v>
      </c>
      <c r="AU90" s="191"/>
      <c r="AV90" s="191">
        <f t="shared" si="29"/>
        <v>90000</v>
      </c>
      <c r="AW90" s="191"/>
      <c r="AX90" s="191"/>
      <c r="AY90" s="191"/>
      <c r="AZ90" s="213">
        <v>1</v>
      </c>
      <c r="BA90" s="191">
        <f t="shared" si="30"/>
        <v>19455</v>
      </c>
      <c r="BB90" s="191"/>
      <c r="BC90" s="191">
        <f t="shared" si="31"/>
        <v>19455</v>
      </c>
      <c r="BD90" s="191"/>
      <c r="BE90" s="191"/>
      <c r="BF90" s="191"/>
      <c r="BG90" s="191"/>
      <c r="BH90" s="190">
        <f t="shared" si="20"/>
        <v>709737</v>
      </c>
      <c r="BI90" s="190">
        <f t="shared" si="34"/>
        <v>0</v>
      </c>
      <c r="BJ90" s="219">
        <f t="shared" si="35"/>
        <v>709737</v>
      </c>
      <c r="BK90" s="9"/>
    </row>
    <row r="91" spans="1:63" ht="18" customHeight="1">
      <c r="A91" s="213">
        <v>20</v>
      </c>
      <c r="B91" s="191" t="s">
        <v>1917</v>
      </c>
      <c r="C91" s="191"/>
      <c r="D91" s="231"/>
      <c r="E91" s="231"/>
      <c r="F91" s="231"/>
      <c r="G91" s="191"/>
      <c r="H91" s="191"/>
      <c r="I91" s="191"/>
      <c r="J91" s="191"/>
      <c r="K91" s="191"/>
      <c r="L91" s="191"/>
      <c r="M91" s="191">
        <f t="shared" si="21"/>
        <v>0</v>
      </c>
      <c r="N91" s="191"/>
      <c r="O91" s="191"/>
      <c r="P91" s="191"/>
      <c r="Q91" s="191"/>
      <c r="R91" s="191">
        <f t="shared" si="32"/>
        <v>0</v>
      </c>
      <c r="S91" s="191"/>
      <c r="T91" s="191">
        <f t="shared" si="22"/>
        <v>0</v>
      </c>
      <c r="U91" s="191"/>
      <c r="V91" s="191"/>
      <c r="W91" s="191"/>
      <c r="X91" s="191"/>
      <c r="Y91" s="191">
        <f t="shared" si="23"/>
        <v>0</v>
      </c>
      <c r="Z91" s="191"/>
      <c r="AA91" s="191">
        <f t="shared" si="33"/>
        <v>0</v>
      </c>
      <c r="AB91" s="191"/>
      <c r="AC91" s="191"/>
      <c r="AD91" s="191"/>
      <c r="AE91" s="191">
        <v>1</v>
      </c>
      <c r="AF91" s="351">
        <v>105220.201072797</v>
      </c>
      <c r="AG91" s="191"/>
      <c r="AH91" s="201">
        <f t="shared" si="25"/>
        <v>105220.201072797</v>
      </c>
      <c r="AI91" s="191"/>
      <c r="AJ91" s="191"/>
      <c r="AK91" s="191"/>
      <c r="AL91" s="191">
        <v>25</v>
      </c>
      <c r="AM91" s="191">
        <f t="shared" si="26"/>
        <v>179075</v>
      </c>
      <c r="AN91" s="191"/>
      <c r="AO91" s="191">
        <f t="shared" si="27"/>
        <v>179075</v>
      </c>
      <c r="AP91" s="191"/>
      <c r="AQ91" s="191"/>
      <c r="AR91" s="191"/>
      <c r="AS91" s="191">
        <v>21</v>
      </c>
      <c r="AT91" s="191">
        <f t="shared" si="28"/>
        <v>210000</v>
      </c>
      <c r="AU91" s="191"/>
      <c r="AV91" s="191">
        <f t="shared" si="29"/>
        <v>210000</v>
      </c>
      <c r="AW91" s="191"/>
      <c r="AX91" s="191"/>
      <c r="AY91" s="191"/>
      <c r="AZ91" s="213">
        <v>5</v>
      </c>
      <c r="BA91" s="191">
        <f t="shared" si="30"/>
        <v>97275</v>
      </c>
      <c r="BB91" s="191"/>
      <c r="BC91" s="191">
        <f t="shared" si="31"/>
        <v>97275</v>
      </c>
      <c r="BD91" s="191"/>
      <c r="BE91" s="191"/>
      <c r="BF91" s="191"/>
      <c r="BG91" s="191"/>
      <c r="BH91" s="190">
        <f t="shared" si="20"/>
        <v>591570.20107279695</v>
      </c>
      <c r="BI91" s="190">
        <f t="shared" si="34"/>
        <v>0</v>
      </c>
      <c r="BJ91" s="219">
        <f t="shared" si="35"/>
        <v>591570.20107279695</v>
      </c>
      <c r="BK91" s="9"/>
    </row>
    <row r="92" spans="1:63" ht="18" customHeight="1">
      <c r="A92" s="213">
        <v>21</v>
      </c>
      <c r="B92" s="191" t="s">
        <v>1918</v>
      </c>
      <c r="C92" s="191"/>
      <c r="D92" s="231"/>
      <c r="E92" s="231"/>
      <c r="F92" s="231"/>
      <c r="G92" s="191"/>
      <c r="H92" s="191"/>
      <c r="I92" s="191"/>
      <c r="J92" s="191">
        <v>1</v>
      </c>
      <c r="K92" s="191">
        <v>957600</v>
      </c>
      <c r="L92" s="191"/>
      <c r="M92" s="191">
        <f t="shared" si="21"/>
        <v>957600</v>
      </c>
      <c r="N92" s="191"/>
      <c r="O92" s="191"/>
      <c r="P92" s="191"/>
      <c r="Q92" s="191">
        <v>0</v>
      </c>
      <c r="R92" s="191">
        <f t="shared" si="32"/>
        <v>0</v>
      </c>
      <c r="S92" s="191"/>
      <c r="T92" s="191">
        <f t="shared" si="22"/>
        <v>0</v>
      </c>
      <c r="U92" s="191"/>
      <c r="V92" s="191"/>
      <c r="W92" s="191"/>
      <c r="X92" s="191"/>
      <c r="Y92" s="191">
        <f t="shared" si="23"/>
        <v>0</v>
      </c>
      <c r="Z92" s="191"/>
      <c r="AA92" s="191">
        <f t="shared" si="33"/>
        <v>0</v>
      </c>
      <c r="AB92" s="191"/>
      <c r="AC92" s="191"/>
      <c r="AD92" s="191"/>
      <c r="AE92" s="191"/>
      <c r="AF92" s="262">
        <f t="shared" si="24"/>
        <v>0</v>
      </c>
      <c r="AG92" s="191"/>
      <c r="AH92" s="201">
        <f t="shared" si="25"/>
        <v>0</v>
      </c>
      <c r="AI92" s="191"/>
      <c r="AJ92" s="191"/>
      <c r="AK92" s="191"/>
      <c r="AL92" s="191"/>
      <c r="AM92" s="191">
        <f t="shared" si="26"/>
        <v>0</v>
      </c>
      <c r="AN92" s="191"/>
      <c r="AO92" s="191">
        <f t="shared" si="27"/>
        <v>0</v>
      </c>
      <c r="AP92" s="191"/>
      <c r="AQ92" s="191"/>
      <c r="AR92" s="191"/>
      <c r="AS92" s="191"/>
      <c r="AT92" s="191">
        <f t="shared" si="28"/>
        <v>0</v>
      </c>
      <c r="AU92" s="191"/>
      <c r="AV92" s="191">
        <f t="shared" si="29"/>
        <v>0</v>
      </c>
      <c r="AW92" s="191"/>
      <c r="AX92" s="191"/>
      <c r="AY92" s="191"/>
      <c r="AZ92" s="213"/>
      <c r="BA92" s="191">
        <f t="shared" si="30"/>
        <v>0</v>
      </c>
      <c r="BB92" s="191"/>
      <c r="BC92" s="191">
        <f t="shared" si="31"/>
        <v>0</v>
      </c>
      <c r="BD92" s="191"/>
      <c r="BE92" s="191"/>
      <c r="BF92" s="191"/>
      <c r="BG92" s="191"/>
      <c r="BH92" s="190">
        <f t="shared" si="20"/>
        <v>957600</v>
      </c>
      <c r="BI92" s="190">
        <f t="shared" si="34"/>
        <v>0</v>
      </c>
      <c r="BJ92" s="219">
        <f t="shared" si="35"/>
        <v>957600</v>
      </c>
      <c r="BK92" s="9"/>
    </row>
    <row r="93" spans="1:63" ht="18" customHeight="1">
      <c r="A93" s="213">
        <v>22</v>
      </c>
      <c r="B93" s="191" t="s">
        <v>1919</v>
      </c>
      <c r="C93" s="191"/>
      <c r="D93" s="231"/>
      <c r="E93" s="231"/>
      <c r="F93" s="231"/>
      <c r="G93" s="191"/>
      <c r="H93" s="191"/>
      <c r="I93" s="191"/>
      <c r="J93" s="191"/>
      <c r="K93" s="191"/>
      <c r="L93" s="191"/>
      <c r="M93" s="191">
        <f t="shared" si="21"/>
        <v>0</v>
      </c>
      <c r="N93" s="191"/>
      <c r="O93" s="191"/>
      <c r="P93" s="191"/>
      <c r="Q93" s="191">
        <v>1</v>
      </c>
      <c r="R93" s="191">
        <v>405685</v>
      </c>
      <c r="S93" s="191"/>
      <c r="T93" s="191">
        <f t="shared" si="22"/>
        <v>405685</v>
      </c>
      <c r="U93" s="191"/>
      <c r="V93" s="191"/>
      <c r="W93" s="191"/>
      <c r="X93" s="191"/>
      <c r="Y93" s="191">
        <f t="shared" si="23"/>
        <v>0</v>
      </c>
      <c r="Z93" s="191"/>
      <c r="AA93" s="191">
        <f t="shared" si="33"/>
        <v>0</v>
      </c>
      <c r="AB93" s="191"/>
      <c r="AC93" s="191"/>
      <c r="AD93" s="191"/>
      <c r="AE93" s="191"/>
      <c r="AF93" s="262">
        <f t="shared" si="24"/>
        <v>0</v>
      </c>
      <c r="AG93" s="191"/>
      <c r="AH93" s="201">
        <f t="shared" si="25"/>
        <v>0</v>
      </c>
      <c r="AI93" s="191"/>
      <c r="AJ93" s="191"/>
      <c r="AK93" s="191"/>
      <c r="AL93" s="191"/>
      <c r="AM93" s="191">
        <f t="shared" si="26"/>
        <v>0</v>
      </c>
      <c r="AN93" s="191"/>
      <c r="AO93" s="191">
        <f t="shared" si="27"/>
        <v>0</v>
      </c>
      <c r="AP93" s="191"/>
      <c r="AQ93" s="191"/>
      <c r="AR93" s="191"/>
      <c r="AS93" s="191"/>
      <c r="AT93" s="191">
        <f t="shared" si="28"/>
        <v>0</v>
      </c>
      <c r="AU93" s="191"/>
      <c r="AV93" s="191">
        <f t="shared" si="29"/>
        <v>0</v>
      </c>
      <c r="AW93" s="191"/>
      <c r="AX93" s="191"/>
      <c r="AY93" s="191"/>
      <c r="AZ93" s="213"/>
      <c r="BA93" s="191">
        <f t="shared" si="30"/>
        <v>0</v>
      </c>
      <c r="BB93" s="191"/>
      <c r="BC93" s="191">
        <f t="shared" si="31"/>
        <v>0</v>
      </c>
      <c r="BD93" s="191"/>
      <c r="BE93" s="191"/>
      <c r="BF93" s="191"/>
      <c r="BG93" s="191"/>
      <c r="BH93" s="190">
        <f t="shared" si="20"/>
        <v>405685</v>
      </c>
      <c r="BI93" s="190">
        <f t="shared" si="34"/>
        <v>0</v>
      </c>
      <c r="BJ93" s="219">
        <f t="shared" si="35"/>
        <v>405685</v>
      </c>
      <c r="BK93" s="9"/>
    </row>
    <row r="94" spans="1:63" ht="18" customHeight="1">
      <c r="A94" s="213">
        <v>23</v>
      </c>
      <c r="B94" s="191" t="s">
        <v>1920</v>
      </c>
      <c r="C94" s="191"/>
      <c r="D94" s="231"/>
      <c r="E94" s="231"/>
      <c r="F94" s="231"/>
      <c r="G94" s="191"/>
      <c r="H94" s="191"/>
      <c r="I94" s="191"/>
      <c r="J94" s="191"/>
      <c r="K94" s="191"/>
      <c r="L94" s="191"/>
      <c r="M94" s="191">
        <f t="shared" si="21"/>
        <v>0</v>
      </c>
      <c r="N94" s="191"/>
      <c r="O94" s="191"/>
      <c r="P94" s="191"/>
      <c r="Q94" s="191"/>
      <c r="R94" s="191">
        <f t="shared" si="32"/>
        <v>0</v>
      </c>
      <c r="S94" s="191"/>
      <c r="T94" s="191">
        <f t="shared" si="22"/>
        <v>0</v>
      </c>
      <c r="U94" s="191"/>
      <c r="V94" s="191"/>
      <c r="W94" s="191"/>
      <c r="X94" s="191"/>
      <c r="Y94" s="191">
        <f t="shared" si="23"/>
        <v>0</v>
      </c>
      <c r="Z94" s="191"/>
      <c r="AA94" s="191">
        <f t="shared" si="33"/>
        <v>0</v>
      </c>
      <c r="AB94" s="191"/>
      <c r="AC94" s="191"/>
      <c r="AD94" s="191"/>
      <c r="AE94" s="191"/>
      <c r="AF94" s="262">
        <f t="shared" si="24"/>
        <v>0</v>
      </c>
      <c r="AG94" s="191"/>
      <c r="AH94" s="201">
        <f t="shared" si="25"/>
        <v>0</v>
      </c>
      <c r="AI94" s="191"/>
      <c r="AJ94" s="191"/>
      <c r="AK94" s="191"/>
      <c r="AL94" s="191">
        <v>26</v>
      </c>
      <c r="AM94" s="191">
        <f t="shared" si="26"/>
        <v>186238</v>
      </c>
      <c r="AN94" s="191"/>
      <c r="AO94" s="191">
        <f t="shared" si="27"/>
        <v>186238</v>
      </c>
      <c r="AP94" s="191"/>
      <c r="AQ94" s="191"/>
      <c r="AR94" s="191"/>
      <c r="AS94" s="191">
        <v>23</v>
      </c>
      <c r="AT94" s="191">
        <f t="shared" si="28"/>
        <v>230000</v>
      </c>
      <c r="AU94" s="191"/>
      <c r="AV94" s="191">
        <f t="shared" si="29"/>
        <v>230000</v>
      </c>
      <c r="AW94" s="191"/>
      <c r="AX94" s="191"/>
      <c r="AY94" s="191"/>
      <c r="AZ94" s="213">
        <v>3</v>
      </c>
      <c r="BA94" s="191">
        <f t="shared" si="30"/>
        <v>58365</v>
      </c>
      <c r="BB94" s="191"/>
      <c r="BC94" s="191">
        <f t="shared" si="31"/>
        <v>58365</v>
      </c>
      <c r="BD94" s="191"/>
      <c r="BE94" s="191"/>
      <c r="BF94" s="191"/>
      <c r="BG94" s="191"/>
      <c r="BH94" s="190">
        <f t="shared" si="20"/>
        <v>474603</v>
      </c>
      <c r="BI94" s="190">
        <f t="shared" si="34"/>
        <v>0</v>
      </c>
      <c r="BJ94" s="219">
        <f t="shared" si="35"/>
        <v>474603</v>
      </c>
      <c r="BK94" s="9"/>
    </row>
    <row r="95" spans="1:63" ht="18" customHeight="1">
      <c r="A95" s="213">
        <v>24</v>
      </c>
      <c r="B95" s="191" t="s">
        <v>1921</v>
      </c>
      <c r="C95" s="191"/>
      <c r="D95" s="231"/>
      <c r="E95" s="231"/>
      <c r="F95" s="231"/>
      <c r="G95" s="191"/>
      <c r="H95" s="191"/>
      <c r="I95" s="191"/>
      <c r="J95" s="191"/>
      <c r="K95" s="191"/>
      <c r="L95" s="191"/>
      <c r="M95" s="191">
        <f t="shared" si="21"/>
        <v>0</v>
      </c>
      <c r="N95" s="191"/>
      <c r="O95" s="191"/>
      <c r="P95" s="191"/>
      <c r="Q95" s="191">
        <v>1</v>
      </c>
      <c r="R95" s="191">
        <v>218142</v>
      </c>
      <c r="S95" s="191"/>
      <c r="T95" s="191">
        <f t="shared" si="22"/>
        <v>218142</v>
      </c>
      <c r="U95" s="191"/>
      <c r="V95" s="191"/>
      <c r="W95" s="191"/>
      <c r="X95" s="191"/>
      <c r="Y95" s="191">
        <f t="shared" si="23"/>
        <v>0</v>
      </c>
      <c r="Z95" s="191"/>
      <c r="AA95" s="191">
        <f t="shared" si="33"/>
        <v>0</v>
      </c>
      <c r="AB95" s="191"/>
      <c r="AC95" s="191"/>
      <c r="AD95" s="191"/>
      <c r="AE95" s="191"/>
      <c r="AF95" s="262">
        <f t="shared" si="24"/>
        <v>0</v>
      </c>
      <c r="AG95" s="191"/>
      <c r="AH95" s="201">
        <f t="shared" si="25"/>
        <v>0</v>
      </c>
      <c r="AI95" s="191"/>
      <c r="AJ95" s="191"/>
      <c r="AK95" s="191"/>
      <c r="AL95" s="191"/>
      <c r="AM95" s="191">
        <f t="shared" si="26"/>
        <v>0</v>
      </c>
      <c r="AN95" s="191"/>
      <c r="AO95" s="191">
        <f t="shared" si="27"/>
        <v>0</v>
      </c>
      <c r="AP95" s="191"/>
      <c r="AQ95" s="191"/>
      <c r="AR95" s="191"/>
      <c r="AS95" s="191"/>
      <c r="AT95" s="191">
        <f t="shared" si="28"/>
        <v>0</v>
      </c>
      <c r="AU95" s="191"/>
      <c r="AV95" s="191">
        <f t="shared" si="29"/>
        <v>0</v>
      </c>
      <c r="AW95" s="191"/>
      <c r="AX95" s="191"/>
      <c r="AY95" s="191"/>
      <c r="AZ95" s="213"/>
      <c r="BA95" s="191">
        <f t="shared" si="30"/>
        <v>0</v>
      </c>
      <c r="BB95" s="191"/>
      <c r="BC95" s="191">
        <f t="shared" si="31"/>
        <v>0</v>
      </c>
      <c r="BD95" s="191"/>
      <c r="BE95" s="191"/>
      <c r="BF95" s="191"/>
      <c r="BG95" s="191"/>
      <c r="BH95" s="190">
        <f t="shared" si="20"/>
        <v>218142</v>
      </c>
      <c r="BI95" s="190">
        <f t="shared" si="34"/>
        <v>0</v>
      </c>
      <c r="BJ95" s="219">
        <f t="shared" si="35"/>
        <v>218142</v>
      </c>
      <c r="BK95" s="9"/>
    </row>
    <row r="96" spans="1:63" ht="18" customHeight="1">
      <c r="A96" s="213">
        <v>25</v>
      </c>
      <c r="B96" s="191" t="s">
        <v>1922</v>
      </c>
      <c r="C96" s="191"/>
      <c r="D96" s="231"/>
      <c r="E96" s="231"/>
      <c r="F96" s="231"/>
      <c r="G96" s="191"/>
      <c r="H96" s="191"/>
      <c r="I96" s="191"/>
      <c r="J96" s="191"/>
      <c r="K96" s="191"/>
      <c r="L96" s="191"/>
      <c r="M96" s="191">
        <f t="shared" si="21"/>
        <v>0</v>
      </c>
      <c r="N96" s="191"/>
      <c r="O96" s="191"/>
      <c r="P96" s="191"/>
      <c r="Q96" s="191"/>
      <c r="R96" s="191">
        <f t="shared" si="32"/>
        <v>0</v>
      </c>
      <c r="S96" s="191"/>
      <c r="T96" s="191">
        <f t="shared" si="22"/>
        <v>0</v>
      </c>
      <c r="U96" s="191"/>
      <c r="V96" s="191"/>
      <c r="W96" s="191"/>
      <c r="X96" s="191"/>
      <c r="Y96" s="191">
        <f t="shared" si="23"/>
        <v>0</v>
      </c>
      <c r="Z96" s="191"/>
      <c r="AA96" s="191">
        <f t="shared" si="33"/>
        <v>0</v>
      </c>
      <c r="AB96" s="191"/>
      <c r="AC96" s="191"/>
      <c r="AD96" s="191"/>
      <c r="AE96" s="191"/>
      <c r="AF96" s="262">
        <f t="shared" si="24"/>
        <v>0</v>
      </c>
      <c r="AG96" s="191"/>
      <c r="AH96" s="201">
        <f t="shared" si="25"/>
        <v>0</v>
      </c>
      <c r="AI96" s="191"/>
      <c r="AJ96" s="191"/>
      <c r="AK96" s="191"/>
      <c r="AL96" s="191">
        <v>18</v>
      </c>
      <c r="AM96" s="191">
        <f t="shared" si="26"/>
        <v>128934</v>
      </c>
      <c r="AN96" s="191"/>
      <c r="AO96" s="191">
        <f t="shared" si="27"/>
        <v>128934</v>
      </c>
      <c r="AP96" s="191"/>
      <c r="AQ96" s="191"/>
      <c r="AR96" s="191"/>
      <c r="AS96" s="191">
        <v>13</v>
      </c>
      <c r="AT96" s="191">
        <f t="shared" si="28"/>
        <v>130000</v>
      </c>
      <c r="AU96" s="191"/>
      <c r="AV96" s="191">
        <f t="shared" si="29"/>
        <v>130000</v>
      </c>
      <c r="AW96" s="191"/>
      <c r="AX96" s="191"/>
      <c r="AY96" s="191"/>
      <c r="AZ96" s="213"/>
      <c r="BA96" s="191">
        <f t="shared" si="30"/>
        <v>0</v>
      </c>
      <c r="BB96" s="191"/>
      <c r="BC96" s="191">
        <f t="shared" si="31"/>
        <v>0</v>
      </c>
      <c r="BD96" s="191"/>
      <c r="BE96" s="191"/>
      <c r="BF96" s="191"/>
      <c r="BG96" s="191"/>
      <c r="BH96" s="190">
        <f t="shared" si="20"/>
        <v>258934</v>
      </c>
      <c r="BI96" s="190">
        <f t="shared" si="34"/>
        <v>0</v>
      </c>
      <c r="BJ96" s="219">
        <f t="shared" si="35"/>
        <v>258934</v>
      </c>
      <c r="BK96" s="9"/>
    </row>
    <row r="97" spans="1:63" ht="18" customHeight="1">
      <c r="A97" s="213">
        <v>26</v>
      </c>
      <c r="B97" s="114" t="s">
        <v>1924</v>
      </c>
      <c r="C97" s="191"/>
      <c r="D97" s="231"/>
      <c r="E97" s="231"/>
      <c r="F97" s="231"/>
      <c r="G97" s="191"/>
      <c r="H97" s="191"/>
      <c r="I97" s="191"/>
      <c r="J97" s="191"/>
      <c r="K97" s="191"/>
      <c r="L97" s="191"/>
      <c r="M97" s="191">
        <f t="shared" si="21"/>
        <v>0</v>
      </c>
      <c r="N97" s="191"/>
      <c r="O97" s="191"/>
      <c r="P97" s="191"/>
      <c r="Q97" s="191"/>
      <c r="R97" s="191">
        <f t="shared" si="32"/>
        <v>0</v>
      </c>
      <c r="S97" s="191"/>
      <c r="T97" s="191">
        <f t="shared" si="22"/>
        <v>0</v>
      </c>
      <c r="U97" s="191"/>
      <c r="V97" s="191"/>
      <c r="W97" s="191"/>
      <c r="X97" s="191"/>
      <c r="Y97" s="191">
        <f t="shared" si="23"/>
        <v>0</v>
      </c>
      <c r="Z97" s="191"/>
      <c r="AA97" s="191">
        <f t="shared" si="33"/>
        <v>0</v>
      </c>
      <c r="AB97" s="191"/>
      <c r="AC97" s="191"/>
      <c r="AD97" s="191"/>
      <c r="AE97" s="191"/>
      <c r="AF97" s="262">
        <f t="shared" si="24"/>
        <v>0</v>
      </c>
      <c r="AG97" s="191"/>
      <c r="AH97" s="201">
        <f t="shared" si="25"/>
        <v>0</v>
      </c>
      <c r="AI97" s="191"/>
      <c r="AJ97" s="191"/>
      <c r="AK97" s="191"/>
      <c r="AL97" s="191"/>
      <c r="AM97" s="191">
        <f t="shared" si="26"/>
        <v>0</v>
      </c>
      <c r="AN97" s="191"/>
      <c r="AO97" s="191">
        <f t="shared" si="27"/>
        <v>0</v>
      </c>
      <c r="AP97" s="191"/>
      <c r="AQ97" s="191"/>
      <c r="AR97" s="191"/>
      <c r="AS97" s="191"/>
      <c r="AT97" s="191">
        <f t="shared" si="28"/>
        <v>0</v>
      </c>
      <c r="AU97" s="191"/>
      <c r="AV97" s="191">
        <f t="shared" si="29"/>
        <v>0</v>
      </c>
      <c r="AW97" s="191"/>
      <c r="AX97" s="191"/>
      <c r="AY97" s="191"/>
      <c r="AZ97" s="213"/>
      <c r="BA97" s="191">
        <f t="shared" si="30"/>
        <v>0</v>
      </c>
      <c r="BB97" s="191"/>
      <c r="BC97" s="191">
        <f t="shared" si="31"/>
        <v>0</v>
      </c>
      <c r="BD97" s="191"/>
      <c r="BE97" s="191"/>
      <c r="BF97" s="191"/>
      <c r="BG97" s="191"/>
      <c r="BH97" s="190">
        <f t="shared" si="20"/>
        <v>0</v>
      </c>
      <c r="BI97" s="190">
        <f t="shared" si="34"/>
        <v>0</v>
      </c>
      <c r="BJ97" s="219">
        <f t="shared" si="35"/>
        <v>0</v>
      </c>
      <c r="BK97" s="9"/>
    </row>
    <row r="98" spans="1:63" ht="18" customHeight="1">
      <c r="A98" s="213">
        <v>27</v>
      </c>
      <c r="B98" s="114" t="s">
        <v>1925</v>
      </c>
      <c r="C98" s="191"/>
      <c r="D98" s="231"/>
      <c r="E98" s="231"/>
      <c r="F98" s="231"/>
      <c r="G98" s="191"/>
      <c r="H98" s="191"/>
      <c r="I98" s="191"/>
      <c r="J98" s="191"/>
      <c r="K98" s="191"/>
      <c r="L98" s="191"/>
      <c r="M98" s="191">
        <f t="shared" si="21"/>
        <v>0</v>
      </c>
      <c r="N98" s="191"/>
      <c r="O98" s="191"/>
      <c r="P98" s="191"/>
      <c r="Q98" s="191"/>
      <c r="R98" s="191">
        <f t="shared" si="32"/>
        <v>0</v>
      </c>
      <c r="S98" s="191"/>
      <c r="T98" s="191">
        <f t="shared" si="22"/>
        <v>0</v>
      </c>
      <c r="U98" s="191"/>
      <c r="V98" s="191"/>
      <c r="W98" s="191"/>
      <c r="X98" s="191"/>
      <c r="Y98" s="191">
        <f t="shared" si="23"/>
        <v>0</v>
      </c>
      <c r="Z98" s="191"/>
      <c r="AA98" s="191">
        <f t="shared" si="33"/>
        <v>0</v>
      </c>
      <c r="AB98" s="191"/>
      <c r="AC98" s="191"/>
      <c r="AD98" s="191"/>
      <c r="AE98" s="191"/>
      <c r="AF98" s="262">
        <f t="shared" si="24"/>
        <v>0</v>
      </c>
      <c r="AG98" s="191"/>
      <c r="AH98" s="201">
        <f t="shared" si="25"/>
        <v>0</v>
      </c>
      <c r="AI98" s="191"/>
      <c r="AJ98" s="191"/>
      <c r="AK98" s="191"/>
      <c r="AL98" s="191"/>
      <c r="AM98" s="191">
        <f t="shared" si="26"/>
        <v>0</v>
      </c>
      <c r="AN98" s="191"/>
      <c r="AO98" s="191">
        <f t="shared" si="27"/>
        <v>0</v>
      </c>
      <c r="AP98" s="191"/>
      <c r="AQ98" s="191"/>
      <c r="AR98" s="191"/>
      <c r="AS98" s="191"/>
      <c r="AT98" s="191">
        <f t="shared" si="28"/>
        <v>0</v>
      </c>
      <c r="AU98" s="191"/>
      <c r="AV98" s="191">
        <f t="shared" si="29"/>
        <v>0</v>
      </c>
      <c r="AW98" s="191"/>
      <c r="AX98" s="191"/>
      <c r="AY98" s="191"/>
      <c r="AZ98" s="213"/>
      <c r="BA98" s="191">
        <f t="shared" si="30"/>
        <v>0</v>
      </c>
      <c r="BB98" s="191"/>
      <c r="BC98" s="191">
        <f t="shared" si="31"/>
        <v>0</v>
      </c>
      <c r="BD98" s="191"/>
      <c r="BE98" s="191"/>
      <c r="BF98" s="191"/>
      <c r="BG98" s="191"/>
      <c r="BH98" s="190">
        <f t="shared" si="20"/>
        <v>0</v>
      </c>
      <c r="BI98" s="190">
        <f t="shared" si="34"/>
        <v>0</v>
      </c>
      <c r="BJ98" s="219">
        <f t="shared" si="35"/>
        <v>0</v>
      </c>
      <c r="BK98" s="9"/>
    </row>
    <row r="99" spans="1:63" ht="18" customHeight="1">
      <c r="A99" s="213">
        <v>28</v>
      </c>
      <c r="B99" s="114" t="s">
        <v>1951</v>
      </c>
      <c r="C99" s="191"/>
      <c r="D99" s="231"/>
      <c r="E99" s="231"/>
      <c r="F99" s="231"/>
      <c r="G99" s="191"/>
      <c r="H99" s="191"/>
      <c r="I99" s="191"/>
      <c r="J99" s="191"/>
      <c r="K99" s="191"/>
      <c r="L99" s="191"/>
      <c r="M99" s="191">
        <f t="shared" si="21"/>
        <v>0</v>
      </c>
      <c r="N99" s="191"/>
      <c r="O99" s="191"/>
      <c r="P99" s="191"/>
      <c r="Q99" s="191"/>
      <c r="R99" s="191">
        <f t="shared" si="32"/>
        <v>0</v>
      </c>
      <c r="S99" s="191"/>
      <c r="T99" s="191">
        <f t="shared" si="22"/>
        <v>0</v>
      </c>
      <c r="U99" s="191"/>
      <c r="V99" s="191"/>
      <c r="W99" s="191"/>
      <c r="X99" s="191"/>
      <c r="Y99" s="191">
        <f t="shared" si="23"/>
        <v>0</v>
      </c>
      <c r="Z99" s="191"/>
      <c r="AA99" s="191">
        <f t="shared" si="33"/>
        <v>0</v>
      </c>
      <c r="AB99" s="191"/>
      <c r="AC99" s="191"/>
      <c r="AD99" s="191"/>
      <c r="AE99" s="191"/>
      <c r="AF99" s="262">
        <f t="shared" si="24"/>
        <v>0</v>
      </c>
      <c r="AG99" s="191"/>
      <c r="AH99" s="201">
        <f t="shared" si="25"/>
        <v>0</v>
      </c>
      <c r="AI99" s="191"/>
      <c r="AJ99" s="191"/>
      <c r="AK99" s="191"/>
      <c r="AL99" s="191"/>
      <c r="AM99" s="191">
        <f t="shared" si="26"/>
        <v>0</v>
      </c>
      <c r="AN99" s="191"/>
      <c r="AO99" s="191">
        <f t="shared" si="27"/>
        <v>0</v>
      </c>
      <c r="AP99" s="191"/>
      <c r="AQ99" s="191"/>
      <c r="AR99" s="191"/>
      <c r="AS99" s="191"/>
      <c r="AT99" s="191">
        <f t="shared" si="28"/>
        <v>0</v>
      </c>
      <c r="AU99" s="191"/>
      <c r="AV99" s="191">
        <f t="shared" si="29"/>
        <v>0</v>
      </c>
      <c r="AW99" s="191"/>
      <c r="AX99" s="191"/>
      <c r="AY99" s="191"/>
      <c r="AZ99" s="213"/>
      <c r="BA99" s="191">
        <f t="shared" si="30"/>
        <v>0</v>
      </c>
      <c r="BB99" s="191"/>
      <c r="BC99" s="191">
        <f t="shared" si="31"/>
        <v>0</v>
      </c>
      <c r="BD99" s="191"/>
      <c r="BE99" s="191"/>
      <c r="BF99" s="191"/>
      <c r="BG99" s="191"/>
      <c r="BH99" s="190">
        <f t="shared" si="20"/>
        <v>0</v>
      </c>
      <c r="BI99" s="190">
        <f t="shared" si="34"/>
        <v>0</v>
      </c>
      <c r="BJ99" s="219">
        <f t="shared" si="35"/>
        <v>0</v>
      </c>
      <c r="BK99" s="9"/>
    </row>
    <row r="100" spans="1:63" ht="18" customHeight="1">
      <c r="A100" s="213">
        <v>29</v>
      </c>
      <c r="B100" s="114" t="s">
        <v>1926</v>
      </c>
      <c r="C100" s="191"/>
      <c r="D100" s="231"/>
      <c r="E100" s="231"/>
      <c r="F100" s="231"/>
      <c r="G100" s="191"/>
      <c r="H100" s="191"/>
      <c r="I100" s="191"/>
      <c r="J100" s="191"/>
      <c r="K100" s="191"/>
      <c r="L100" s="191"/>
      <c r="M100" s="191">
        <f t="shared" si="21"/>
        <v>0</v>
      </c>
      <c r="N100" s="191"/>
      <c r="O100" s="191"/>
      <c r="P100" s="191"/>
      <c r="Q100" s="191"/>
      <c r="R100" s="191">
        <f t="shared" si="32"/>
        <v>0</v>
      </c>
      <c r="S100" s="191"/>
      <c r="T100" s="191">
        <f t="shared" si="22"/>
        <v>0</v>
      </c>
      <c r="U100" s="191"/>
      <c r="V100" s="191"/>
      <c r="W100" s="191"/>
      <c r="X100" s="191"/>
      <c r="Y100" s="191">
        <f t="shared" si="23"/>
        <v>0</v>
      </c>
      <c r="Z100" s="191"/>
      <c r="AA100" s="191">
        <f t="shared" si="33"/>
        <v>0</v>
      </c>
      <c r="AB100" s="191"/>
      <c r="AC100" s="191"/>
      <c r="AD100" s="191"/>
      <c r="AE100" s="191"/>
      <c r="AF100" s="262">
        <f t="shared" si="24"/>
        <v>0</v>
      </c>
      <c r="AG100" s="191"/>
      <c r="AH100" s="201">
        <f t="shared" si="25"/>
        <v>0</v>
      </c>
      <c r="AI100" s="191"/>
      <c r="AJ100" s="191"/>
      <c r="AK100" s="191"/>
      <c r="AL100" s="191"/>
      <c r="AM100" s="191">
        <f t="shared" si="26"/>
        <v>0</v>
      </c>
      <c r="AN100" s="191"/>
      <c r="AO100" s="191">
        <f t="shared" si="27"/>
        <v>0</v>
      </c>
      <c r="AP100" s="191"/>
      <c r="AQ100" s="191"/>
      <c r="AR100" s="191"/>
      <c r="AS100" s="191"/>
      <c r="AT100" s="191">
        <f t="shared" si="28"/>
        <v>0</v>
      </c>
      <c r="AU100" s="191"/>
      <c r="AV100" s="191">
        <f t="shared" si="29"/>
        <v>0</v>
      </c>
      <c r="AW100" s="191"/>
      <c r="AX100" s="191"/>
      <c r="AY100" s="191"/>
      <c r="AZ100" s="213"/>
      <c r="BA100" s="191">
        <f t="shared" si="30"/>
        <v>0</v>
      </c>
      <c r="BB100" s="191"/>
      <c r="BC100" s="191">
        <f t="shared" si="31"/>
        <v>0</v>
      </c>
      <c r="BD100" s="191"/>
      <c r="BE100" s="191"/>
      <c r="BF100" s="191"/>
      <c r="BG100" s="191"/>
      <c r="BH100" s="190">
        <f t="shared" si="20"/>
        <v>0</v>
      </c>
      <c r="BI100" s="190">
        <f t="shared" si="34"/>
        <v>0</v>
      </c>
      <c r="BJ100" s="219">
        <f t="shared" si="35"/>
        <v>0</v>
      </c>
      <c r="BK100" s="9"/>
    </row>
    <row r="101" spans="1:63" ht="18" customHeight="1">
      <c r="A101" s="213">
        <v>30</v>
      </c>
      <c r="B101" s="114" t="s">
        <v>1927</v>
      </c>
      <c r="C101" s="191"/>
      <c r="D101" s="231"/>
      <c r="E101" s="231"/>
      <c r="F101" s="231"/>
      <c r="G101" s="191"/>
      <c r="H101" s="191"/>
      <c r="I101" s="191"/>
      <c r="J101" s="191"/>
      <c r="K101" s="191"/>
      <c r="L101" s="191"/>
      <c r="M101" s="191">
        <f t="shared" si="21"/>
        <v>0</v>
      </c>
      <c r="N101" s="191"/>
      <c r="O101" s="191"/>
      <c r="P101" s="191"/>
      <c r="Q101" s="191"/>
      <c r="R101" s="191">
        <f t="shared" si="32"/>
        <v>0</v>
      </c>
      <c r="S101" s="191"/>
      <c r="T101" s="191">
        <f t="shared" si="22"/>
        <v>0</v>
      </c>
      <c r="U101" s="191"/>
      <c r="V101" s="191"/>
      <c r="W101" s="191"/>
      <c r="X101" s="191"/>
      <c r="Y101" s="191">
        <f t="shared" si="23"/>
        <v>0</v>
      </c>
      <c r="Z101" s="191"/>
      <c r="AA101" s="191">
        <f t="shared" si="33"/>
        <v>0</v>
      </c>
      <c r="AB101" s="191"/>
      <c r="AC101" s="191"/>
      <c r="AD101" s="191"/>
      <c r="AE101" s="191"/>
      <c r="AF101" s="262">
        <f t="shared" si="24"/>
        <v>0</v>
      </c>
      <c r="AG101" s="191"/>
      <c r="AH101" s="191">
        <f t="shared" si="25"/>
        <v>0</v>
      </c>
      <c r="AI101" s="191"/>
      <c r="AJ101" s="191"/>
      <c r="AK101" s="191"/>
      <c r="AL101" s="191"/>
      <c r="AM101" s="191">
        <f t="shared" si="26"/>
        <v>0</v>
      </c>
      <c r="AN101" s="191"/>
      <c r="AO101" s="191">
        <f t="shared" si="27"/>
        <v>0</v>
      </c>
      <c r="AP101" s="191"/>
      <c r="AQ101" s="191"/>
      <c r="AR101" s="191"/>
      <c r="AS101" s="191"/>
      <c r="AT101" s="191">
        <f t="shared" si="28"/>
        <v>0</v>
      </c>
      <c r="AU101" s="191"/>
      <c r="AV101" s="191">
        <f t="shared" si="29"/>
        <v>0</v>
      </c>
      <c r="AW101" s="191"/>
      <c r="AX101" s="191"/>
      <c r="AY101" s="191"/>
      <c r="AZ101" s="213"/>
      <c r="BA101" s="191">
        <f t="shared" si="30"/>
        <v>0</v>
      </c>
      <c r="BB101" s="191"/>
      <c r="BC101" s="191">
        <f t="shared" si="31"/>
        <v>0</v>
      </c>
      <c r="BD101" s="191"/>
      <c r="BE101" s="191"/>
      <c r="BF101" s="191"/>
      <c r="BG101" s="191"/>
      <c r="BH101" s="190">
        <f t="shared" si="20"/>
        <v>0</v>
      </c>
      <c r="BI101" s="190">
        <f t="shared" si="34"/>
        <v>0</v>
      </c>
      <c r="BJ101" s="219">
        <f t="shared" si="35"/>
        <v>0</v>
      </c>
      <c r="BK101" s="9"/>
    </row>
    <row r="102" spans="1:63" s="96" customFormat="1" ht="18" customHeight="1">
      <c r="A102" s="233">
        <v>31</v>
      </c>
      <c r="B102" s="204" t="s">
        <v>53</v>
      </c>
      <c r="C102" s="204"/>
      <c r="D102" s="234"/>
      <c r="E102" s="234"/>
      <c r="F102" s="234"/>
      <c r="G102" s="204"/>
      <c r="H102" s="204"/>
      <c r="I102" s="204"/>
      <c r="J102" s="116">
        <f>SUM(J72:J101)</f>
        <v>1</v>
      </c>
      <c r="K102" s="117">
        <f t="shared" ref="K102:L102" si="36">SUM(K72:K101)</f>
        <v>957600</v>
      </c>
      <c r="L102" s="118">
        <f t="shared" si="36"/>
        <v>0</v>
      </c>
      <c r="M102" s="83">
        <f t="shared" ref="M102" si="37">K102+L102</f>
        <v>957600</v>
      </c>
      <c r="N102" s="204"/>
      <c r="O102" s="204"/>
      <c r="P102" s="204"/>
      <c r="Q102" s="116">
        <f>SUM(Q72:Q101)</f>
        <v>4</v>
      </c>
      <c r="R102" s="117">
        <f t="shared" ref="R102:S102" si="38">SUM(R72:R101)</f>
        <v>1257258</v>
      </c>
      <c r="S102" s="118">
        <f t="shared" si="38"/>
        <v>0</v>
      </c>
      <c r="T102" s="83">
        <f t="shared" ref="T102" si="39">R102+S102</f>
        <v>1257258</v>
      </c>
      <c r="U102" s="204"/>
      <c r="V102" s="204"/>
      <c r="W102" s="204"/>
      <c r="X102" s="116">
        <f>SUM(X72:X101)</f>
        <v>10</v>
      </c>
      <c r="Y102" s="117">
        <f t="shared" ref="Y102:Z102" si="40">SUM(Y72:Y101)</f>
        <v>5000000</v>
      </c>
      <c r="Z102" s="118">
        <f t="shared" si="40"/>
        <v>0</v>
      </c>
      <c r="AA102" s="83">
        <f t="shared" ref="AA102" si="41">Y102+Z102</f>
        <v>5000000</v>
      </c>
      <c r="AB102" s="204"/>
      <c r="AC102" s="204"/>
      <c r="AD102" s="204"/>
      <c r="AE102" s="116">
        <f>SUM(AE72:AE101)</f>
        <v>6</v>
      </c>
      <c r="AF102" s="117">
        <f t="shared" ref="AF102:AG102" si="42">SUM(AF72:AF101)</f>
        <v>852373.07643678202</v>
      </c>
      <c r="AG102" s="118">
        <f t="shared" si="42"/>
        <v>0</v>
      </c>
      <c r="AH102" s="83">
        <f t="shared" ref="AH102" si="43">AF102+AG102</f>
        <v>852373.07643678202</v>
      </c>
      <c r="AI102" s="204"/>
      <c r="AJ102" s="204"/>
      <c r="AK102" s="204"/>
      <c r="AL102" s="116">
        <f>SUM(AL72:AL101)</f>
        <v>413</v>
      </c>
      <c r="AM102" s="117">
        <f t="shared" ref="AM102:AN102" si="44">SUM(AM72:AM101)</f>
        <v>2958319</v>
      </c>
      <c r="AN102" s="118">
        <f t="shared" si="44"/>
        <v>0</v>
      </c>
      <c r="AO102" s="83">
        <f t="shared" ref="AO102" si="45">AM102+AN102</f>
        <v>2958319</v>
      </c>
      <c r="AP102" s="204"/>
      <c r="AQ102" s="204"/>
      <c r="AR102" s="204"/>
      <c r="AS102" s="116">
        <f>SUM(AS72:AS101)</f>
        <v>323</v>
      </c>
      <c r="AT102" s="117">
        <f t="shared" ref="AT102:AU102" si="46">SUM(AT72:AT101)</f>
        <v>3230000</v>
      </c>
      <c r="AU102" s="118">
        <f t="shared" si="46"/>
        <v>0</v>
      </c>
      <c r="AV102" s="83">
        <f t="shared" ref="AV102" si="47">AT102+AU102</f>
        <v>3230000</v>
      </c>
      <c r="AW102" s="204"/>
      <c r="AX102" s="204"/>
      <c r="AY102" s="204"/>
      <c r="AZ102" s="116">
        <f>SUM(AZ72:AZ101)</f>
        <v>43</v>
      </c>
      <c r="BA102" s="117">
        <f t="shared" ref="BA102:BB102" si="48">SUM(BA72:BA101)</f>
        <v>836565</v>
      </c>
      <c r="BB102" s="118">
        <f t="shared" si="48"/>
        <v>0</v>
      </c>
      <c r="BC102" s="83">
        <f t="shared" ref="BC102" si="49">BA102+BB102</f>
        <v>836565</v>
      </c>
      <c r="BD102" s="204"/>
      <c r="BE102" s="204"/>
      <c r="BF102" s="204"/>
      <c r="BG102" s="116">
        <f>SUM(BG72:BG101)</f>
        <v>0</v>
      </c>
      <c r="BH102" s="117">
        <f t="shared" ref="BH102:BI102" si="50">SUM(BH72:BH101)</f>
        <v>15092115.076436782</v>
      </c>
      <c r="BI102" s="118">
        <f t="shared" si="50"/>
        <v>0</v>
      </c>
      <c r="BJ102" s="83">
        <f t="shared" ref="BJ102" si="51">BH102+BI102</f>
        <v>15092115.076436782</v>
      </c>
      <c r="BK102" s="107"/>
    </row>
    <row r="103" spans="1:63" s="80" customFormat="1" ht="18" customHeight="1">
      <c r="A103" s="235">
        <v>32</v>
      </c>
      <c r="B103" s="132" t="s">
        <v>1923</v>
      </c>
      <c r="C103" s="132"/>
      <c r="D103" s="236"/>
      <c r="E103" s="236"/>
      <c r="F103" s="236"/>
      <c r="G103" s="132"/>
      <c r="H103" s="132"/>
      <c r="I103" s="132"/>
      <c r="J103" s="120">
        <f>J104-J102</f>
        <v>0</v>
      </c>
      <c r="K103" s="132">
        <v>0</v>
      </c>
      <c r="L103" s="132"/>
      <c r="M103" s="85">
        <f>M37-M102</f>
        <v>-1.6483788727782667E-2</v>
      </c>
      <c r="N103" s="132"/>
      <c r="O103" s="132"/>
      <c r="P103" s="132"/>
      <c r="Q103" s="120">
        <f>Q104-Q102</f>
        <v>1</v>
      </c>
      <c r="R103" s="132">
        <v>132999</v>
      </c>
      <c r="S103" s="132"/>
      <c r="T103" s="85">
        <f>T37-T102</f>
        <v>132999.30674232426</v>
      </c>
      <c r="U103" s="132"/>
      <c r="V103" s="132"/>
      <c r="W103" s="132"/>
      <c r="X103" s="120">
        <f>X104-X102</f>
        <v>0</v>
      </c>
      <c r="Y103" s="132">
        <v>0</v>
      </c>
      <c r="Z103" s="132"/>
      <c r="AA103" s="85">
        <f>AA37-AA102</f>
        <v>0</v>
      </c>
      <c r="AB103" s="132"/>
      <c r="AC103" s="132"/>
      <c r="AD103" s="132"/>
      <c r="AE103" s="120">
        <f>AE104-AE102</f>
        <v>1</v>
      </c>
      <c r="AF103" s="240">
        <f>66371.23-1</f>
        <v>66370.23</v>
      </c>
      <c r="AG103" s="132"/>
      <c r="AH103" s="85">
        <f>AH37-AH102</f>
        <v>66370.218582375906</v>
      </c>
      <c r="AI103" s="132"/>
      <c r="AJ103" s="132"/>
      <c r="AK103" s="132"/>
      <c r="AL103" s="120">
        <f>AL104-AL102</f>
        <v>0</v>
      </c>
      <c r="AM103" s="132">
        <v>50</v>
      </c>
      <c r="AN103" s="132"/>
      <c r="AO103" s="85">
        <f>AO37-AO102</f>
        <v>49.794326242525131</v>
      </c>
      <c r="AP103" s="132"/>
      <c r="AQ103" s="132"/>
      <c r="AR103" s="132"/>
      <c r="AS103" s="120">
        <f>AS104-AS102</f>
        <v>0</v>
      </c>
      <c r="AT103" s="132">
        <v>0</v>
      </c>
      <c r="AU103" s="132"/>
      <c r="AV103" s="85">
        <f>AV37-AV102</f>
        <v>0</v>
      </c>
      <c r="AW103" s="132"/>
      <c r="AX103" s="132"/>
      <c r="AY103" s="132"/>
      <c r="AZ103" s="120">
        <f>AZ104-AZ102</f>
        <v>0</v>
      </c>
      <c r="BA103" s="132">
        <v>24</v>
      </c>
      <c r="BB103" s="132"/>
      <c r="BC103" s="85">
        <f>BC37-BC102</f>
        <v>23.888888890738599</v>
      </c>
      <c r="BD103" s="132"/>
      <c r="BE103" s="132"/>
      <c r="BF103" s="132"/>
      <c r="BG103" s="120">
        <f>BG104-BG102</f>
        <v>0</v>
      </c>
      <c r="BH103" s="100">
        <f t="shared" ref="BH103" si="52">K103+R103+Y103+AF103+AM103+AT103+BA103</f>
        <v>199443.22999999998</v>
      </c>
      <c r="BI103" s="100">
        <f t="shared" ref="BI103" si="53">L103+S103+Z103+AG103+AN103+AU103+BB103</f>
        <v>0</v>
      </c>
      <c r="BJ103" s="85">
        <f>BJ37-BJ102</f>
        <v>199443.19205604494</v>
      </c>
      <c r="BK103" s="108"/>
    </row>
    <row r="104" spans="1:63" s="97" customFormat="1" ht="18" customHeight="1">
      <c r="A104" s="237">
        <v>33</v>
      </c>
      <c r="B104" s="207" t="s">
        <v>55</v>
      </c>
      <c r="C104" s="207"/>
      <c r="D104" s="238"/>
      <c r="E104" s="238"/>
      <c r="F104" s="238"/>
      <c r="G104" s="207"/>
      <c r="H104" s="207"/>
      <c r="I104" s="207"/>
      <c r="J104" s="123">
        <f>J37</f>
        <v>1</v>
      </c>
      <c r="K104" s="124">
        <f t="shared" ref="K104:M104" si="54">K103+K102</f>
        <v>957600</v>
      </c>
      <c r="L104" s="124">
        <f t="shared" si="54"/>
        <v>0</v>
      </c>
      <c r="M104" s="124">
        <f t="shared" si="54"/>
        <v>957599.98351621127</v>
      </c>
      <c r="N104" s="207"/>
      <c r="O104" s="207"/>
      <c r="P104" s="207"/>
      <c r="Q104" s="123">
        <f>Q37</f>
        <v>5</v>
      </c>
      <c r="R104" s="124">
        <f t="shared" ref="R104:T104" si="55">R103+R102</f>
        <v>1390257</v>
      </c>
      <c r="S104" s="124">
        <f t="shared" si="55"/>
        <v>0</v>
      </c>
      <c r="T104" s="109">
        <f t="shared" si="55"/>
        <v>1390257.3067423243</v>
      </c>
      <c r="U104" s="207"/>
      <c r="V104" s="207"/>
      <c r="W104" s="207"/>
      <c r="X104" s="123">
        <f>X37</f>
        <v>10</v>
      </c>
      <c r="Y104" s="124">
        <f t="shared" ref="Y104:AA104" si="56">Y103+Y102</f>
        <v>5000000</v>
      </c>
      <c r="Z104" s="124">
        <f t="shared" si="56"/>
        <v>0</v>
      </c>
      <c r="AA104" s="124">
        <f t="shared" si="56"/>
        <v>5000000</v>
      </c>
      <c r="AB104" s="207"/>
      <c r="AC104" s="207"/>
      <c r="AD104" s="207"/>
      <c r="AE104" s="123">
        <f>AE37</f>
        <v>7</v>
      </c>
      <c r="AF104" s="109">
        <f t="shared" ref="AF104:AH104" si="57">AF103+AF102</f>
        <v>918743.306436782</v>
      </c>
      <c r="AG104" s="124">
        <f t="shared" si="57"/>
        <v>0</v>
      </c>
      <c r="AH104" s="109">
        <f t="shared" si="57"/>
        <v>918743.29501915793</v>
      </c>
      <c r="AI104" s="207"/>
      <c r="AJ104" s="207"/>
      <c r="AK104" s="207"/>
      <c r="AL104" s="123">
        <f>AL37</f>
        <v>413</v>
      </c>
      <c r="AM104" s="124">
        <f t="shared" ref="AM104:AO104" si="58">AM103+AM102</f>
        <v>2958369</v>
      </c>
      <c r="AN104" s="124">
        <f t="shared" si="58"/>
        <v>0</v>
      </c>
      <c r="AO104" s="109">
        <f t="shared" si="58"/>
        <v>2958368.7943262425</v>
      </c>
      <c r="AP104" s="207"/>
      <c r="AQ104" s="207"/>
      <c r="AR104" s="207"/>
      <c r="AS104" s="123">
        <f>AS37</f>
        <v>323</v>
      </c>
      <c r="AT104" s="124">
        <f t="shared" ref="AT104:AV104" si="59">AT103+AT102</f>
        <v>3230000</v>
      </c>
      <c r="AU104" s="124">
        <f t="shared" si="59"/>
        <v>0</v>
      </c>
      <c r="AV104" s="124">
        <f t="shared" si="59"/>
        <v>3230000</v>
      </c>
      <c r="AW104" s="207"/>
      <c r="AX104" s="207"/>
      <c r="AY104" s="207"/>
      <c r="AZ104" s="123">
        <f>AZ37</f>
        <v>43</v>
      </c>
      <c r="BA104" s="124">
        <f t="shared" ref="BA104:BC104" si="60">BA103+BA102</f>
        <v>836589</v>
      </c>
      <c r="BB104" s="124">
        <f t="shared" si="60"/>
        <v>0</v>
      </c>
      <c r="BC104" s="109">
        <f t="shared" si="60"/>
        <v>836588.88888889074</v>
      </c>
      <c r="BD104" s="207"/>
      <c r="BE104" s="207"/>
      <c r="BF104" s="207"/>
      <c r="BG104" s="123">
        <f>BG37</f>
        <v>0</v>
      </c>
      <c r="BH104" s="124">
        <f t="shared" ref="BH104:BJ104" si="61">BH103+BH102</f>
        <v>15291558.306436783</v>
      </c>
      <c r="BI104" s="124">
        <f t="shared" si="61"/>
        <v>0</v>
      </c>
      <c r="BJ104" s="109">
        <f t="shared" si="61"/>
        <v>15291558.268492827</v>
      </c>
      <c r="BK104" s="110"/>
    </row>
  </sheetData>
  <mergeCells count="57">
    <mergeCell ref="AJ2:AP2"/>
    <mergeCell ref="AQ2:AW2"/>
    <mergeCell ref="AX2:BD2"/>
    <mergeCell ref="AQ4:AW4"/>
    <mergeCell ref="AX4:BD4"/>
    <mergeCell ref="A1:G4"/>
    <mergeCell ref="H1:N1"/>
    <mergeCell ref="O1:U1"/>
    <mergeCell ref="V1:AB1"/>
    <mergeCell ref="AC1:AI1"/>
    <mergeCell ref="H2:N2"/>
    <mergeCell ref="O2:U2"/>
    <mergeCell ref="V2:AB2"/>
    <mergeCell ref="AC2:AI2"/>
    <mergeCell ref="BE1:BK4"/>
    <mergeCell ref="H4:N4"/>
    <mergeCell ref="O4:U4"/>
    <mergeCell ref="V4:AB4"/>
    <mergeCell ref="AC4:AI4"/>
    <mergeCell ref="AJ4:AP4"/>
    <mergeCell ref="H3:N3"/>
    <mergeCell ref="O3:U3"/>
    <mergeCell ref="V3:AB3"/>
    <mergeCell ref="AC3:AI3"/>
    <mergeCell ref="AJ3:AP3"/>
    <mergeCell ref="AQ3:AW3"/>
    <mergeCell ref="AX3:BD3"/>
    <mergeCell ref="AQ1:AW1"/>
    <mergeCell ref="AX1:BD1"/>
    <mergeCell ref="AJ1:AP1"/>
    <mergeCell ref="AX69:AY69"/>
    <mergeCell ref="BE69:BF69"/>
    <mergeCell ref="A69:B69"/>
    <mergeCell ref="H69:I69"/>
    <mergeCell ref="O69:P69"/>
    <mergeCell ref="V69:W69"/>
    <mergeCell ref="AC69:AD69"/>
    <mergeCell ref="AJ69:AK69"/>
    <mergeCell ref="AQ69:AR69"/>
    <mergeCell ref="A70:B70"/>
    <mergeCell ref="H70:I70"/>
    <mergeCell ref="O70:P70"/>
    <mergeCell ref="V70:W70"/>
    <mergeCell ref="AC70:AD70"/>
    <mergeCell ref="AJ71:AK71"/>
    <mergeCell ref="AQ71:AR71"/>
    <mergeCell ref="AX71:AY71"/>
    <mergeCell ref="BE71:BF71"/>
    <mergeCell ref="BE70:BF70"/>
    <mergeCell ref="AJ70:AK70"/>
    <mergeCell ref="AQ70:AR70"/>
    <mergeCell ref="AX70:AY70"/>
    <mergeCell ref="A71:B71"/>
    <mergeCell ref="H71:I71"/>
    <mergeCell ref="O71:P71"/>
    <mergeCell ref="V71:W71"/>
    <mergeCell ref="AC71:AD71"/>
  </mergeCells>
  <printOptions horizontalCentered="1" gridLines="1"/>
  <pageMargins left="0.55000000000000004" right="0.11" top="0.76" bottom="0" header="0.28999999999999998" footer="0.16"/>
  <pageSetup paperSize="9" scale="85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ID104"/>
  <sheetViews>
    <sheetView workbookViewId="0">
      <pane xSplit="2" ySplit="6" topLeftCell="GQ94" activePane="bottomRight" state="frozen"/>
      <selection pane="topRight" activeCell="C1" sqref="C1"/>
      <selection pane="bottomLeft" activeCell="A7" sqref="A7"/>
      <selection pane="bottomRight" activeCell="GR107" sqref="GR107"/>
    </sheetView>
  </sheetViews>
  <sheetFormatPr defaultRowHeight="15"/>
  <cols>
    <col min="1" max="1" width="9.140625" style="35"/>
    <col min="2" max="2" width="24.5703125" customWidth="1"/>
    <col min="3" max="9" width="0" hidden="1" customWidth="1"/>
    <col min="10" max="30" width="15.7109375" hidden="1" customWidth="1"/>
    <col min="31" max="35" width="15.7109375" customWidth="1"/>
    <col min="36" max="44" width="15.7109375" hidden="1" customWidth="1"/>
    <col min="45" max="49" width="15.7109375" customWidth="1"/>
    <col min="50" max="135" width="15.7109375" hidden="1" customWidth="1"/>
    <col min="136" max="136" width="15.7109375" style="263" customWidth="1"/>
    <col min="137" max="140" width="15.7109375" customWidth="1"/>
    <col min="141" max="177" width="15.7109375" hidden="1" customWidth="1"/>
    <col min="178" max="182" width="15.7109375" customWidth="1"/>
    <col min="183" max="198" width="15.7109375" hidden="1" customWidth="1"/>
    <col min="199" max="199" width="15.7109375" customWidth="1"/>
    <col min="200" max="200" width="15.7109375" style="263" customWidth="1"/>
    <col min="201" max="203" width="15.7109375" customWidth="1"/>
    <col min="204" max="212" width="15.7109375" hidden="1" customWidth="1"/>
    <col min="213" max="217" width="15.7109375" customWidth="1"/>
    <col min="218" max="219" width="15.7109375" hidden="1" customWidth="1"/>
    <col min="220" max="224" width="15.7109375" customWidth="1"/>
    <col min="225" max="226" width="15.7109375" hidden="1" customWidth="1"/>
    <col min="227" max="231" width="15.7109375" customWidth="1"/>
    <col min="232" max="233" width="15.7109375" hidden="1" customWidth="1"/>
    <col min="234" max="235" width="15.7109375" customWidth="1"/>
    <col min="236" max="236" width="13.28515625" customWidth="1"/>
    <col min="237" max="237" width="12.5703125" customWidth="1"/>
    <col min="238" max="238" width="10.85546875" customWidth="1"/>
  </cols>
  <sheetData>
    <row r="1" spans="1:238" ht="16.5">
      <c r="A1" s="306" t="s">
        <v>445</v>
      </c>
      <c r="B1" s="307"/>
      <c r="C1" s="307"/>
      <c r="D1" s="307"/>
      <c r="E1" s="307"/>
      <c r="F1" s="307"/>
      <c r="G1" s="308"/>
      <c r="H1" s="282" t="s">
        <v>73</v>
      </c>
      <c r="I1" s="282"/>
      <c r="J1" s="282"/>
      <c r="K1" s="282"/>
      <c r="L1" s="282"/>
      <c r="M1" s="282"/>
      <c r="N1" s="282"/>
      <c r="O1" s="282" t="s">
        <v>73</v>
      </c>
      <c r="P1" s="282"/>
      <c r="Q1" s="282"/>
      <c r="R1" s="282"/>
      <c r="S1" s="282"/>
      <c r="T1" s="282"/>
      <c r="U1" s="282"/>
      <c r="V1" s="282" t="s">
        <v>73</v>
      </c>
      <c r="W1" s="282"/>
      <c r="X1" s="282"/>
      <c r="Y1" s="282"/>
      <c r="Z1" s="282"/>
      <c r="AA1" s="282"/>
      <c r="AB1" s="282"/>
      <c r="AC1" s="282" t="s">
        <v>73</v>
      </c>
      <c r="AD1" s="282"/>
      <c r="AE1" s="282"/>
      <c r="AF1" s="282"/>
      <c r="AG1" s="282"/>
      <c r="AH1" s="282"/>
      <c r="AI1" s="282"/>
      <c r="AJ1" s="282" t="s">
        <v>73</v>
      </c>
      <c r="AK1" s="282"/>
      <c r="AL1" s="282"/>
      <c r="AM1" s="282"/>
      <c r="AN1" s="282"/>
      <c r="AO1" s="282"/>
      <c r="AP1" s="282"/>
      <c r="AQ1" s="282" t="s">
        <v>73</v>
      </c>
      <c r="AR1" s="282"/>
      <c r="AS1" s="282"/>
      <c r="AT1" s="282"/>
      <c r="AU1" s="282"/>
      <c r="AV1" s="282"/>
      <c r="AW1" s="282"/>
      <c r="AX1" s="282" t="s">
        <v>73</v>
      </c>
      <c r="AY1" s="282"/>
      <c r="AZ1" s="282"/>
      <c r="BA1" s="282"/>
      <c r="BB1" s="282"/>
      <c r="BC1" s="282"/>
      <c r="BD1" s="282"/>
      <c r="BE1" s="282" t="s">
        <v>73</v>
      </c>
      <c r="BF1" s="282"/>
      <c r="BG1" s="282"/>
      <c r="BH1" s="282"/>
      <c r="BI1" s="282"/>
      <c r="BJ1" s="282"/>
      <c r="BK1" s="282"/>
      <c r="BL1" s="282" t="s">
        <v>73</v>
      </c>
      <c r="BM1" s="282"/>
      <c r="BN1" s="282"/>
      <c r="BO1" s="282"/>
      <c r="BP1" s="282"/>
      <c r="BQ1" s="282"/>
      <c r="BR1" s="282"/>
      <c r="BS1" s="282" t="s">
        <v>73</v>
      </c>
      <c r="BT1" s="282"/>
      <c r="BU1" s="282"/>
      <c r="BV1" s="282"/>
      <c r="BW1" s="282"/>
      <c r="BX1" s="282"/>
      <c r="BY1" s="282"/>
      <c r="BZ1" s="282" t="s">
        <v>73</v>
      </c>
      <c r="CA1" s="282"/>
      <c r="CB1" s="282"/>
      <c r="CC1" s="282"/>
      <c r="CD1" s="282"/>
      <c r="CE1" s="282"/>
      <c r="CF1" s="282"/>
      <c r="CG1" s="282" t="s">
        <v>73</v>
      </c>
      <c r="CH1" s="282"/>
      <c r="CI1" s="282"/>
      <c r="CJ1" s="282"/>
      <c r="CK1" s="282"/>
      <c r="CL1" s="282"/>
      <c r="CM1" s="282"/>
      <c r="CN1" s="282" t="s">
        <v>73</v>
      </c>
      <c r="CO1" s="282"/>
      <c r="CP1" s="282"/>
      <c r="CQ1" s="282"/>
      <c r="CR1" s="282"/>
      <c r="CS1" s="282"/>
      <c r="CT1" s="282"/>
      <c r="CU1" s="282" t="s">
        <v>73</v>
      </c>
      <c r="CV1" s="282"/>
      <c r="CW1" s="282"/>
      <c r="CX1" s="282"/>
      <c r="CY1" s="282"/>
      <c r="CZ1" s="282"/>
      <c r="DA1" s="282"/>
      <c r="DB1" s="282" t="s">
        <v>73</v>
      </c>
      <c r="DC1" s="282"/>
      <c r="DD1" s="282"/>
      <c r="DE1" s="282"/>
      <c r="DF1" s="282"/>
      <c r="DG1" s="282"/>
      <c r="DH1" s="282"/>
      <c r="DI1" s="282" t="s">
        <v>73</v>
      </c>
      <c r="DJ1" s="282"/>
      <c r="DK1" s="282"/>
      <c r="DL1" s="282"/>
      <c r="DM1" s="282"/>
      <c r="DN1" s="282"/>
      <c r="DO1" s="282"/>
      <c r="DP1" s="282" t="s">
        <v>73</v>
      </c>
      <c r="DQ1" s="282"/>
      <c r="DR1" s="282"/>
      <c r="DS1" s="282"/>
      <c r="DT1" s="282"/>
      <c r="DU1" s="282"/>
      <c r="DV1" s="282"/>
      <c r="DW1" s="282" t="s">
        <v>73</v>
      </c>
      <c r="DX1" s="282"/>
      <c r="DY1" s="282"/>
      <c r="DZ1" s="282"/>
      <c r="EA1" s="282"/>
      <c r="EB1" s="282"/>
      <c r="EC1" s="282"/>
      <c r="ED1" s="282" t="s">
        <v>73</v>
      </c>
      <c r="EE1" s="282"/>
      <c r="EF1" s="282"/>
      <c r="EG1" s="282"/>
      <c r="EH1" s="282"/>
      <c r="EI1" s="282"/>
      <c r="EJ1" s="282"/>
      <c r="EK1" s="282" t="s">
        <v>73</v>
      </c>
      <c r="EL1" s="282"/>
      <c r="EM1" s="282"/>
      <c r="EN1" s="282"/>
      <c r="EO1" s="282"/>
      <c r="EP1" s="282"/>
      <c r="EQ1" s="282"/>
      <c r="ER1" s="282" t="s">
        <v>73</v>
      </c>
      <c r="ES1" s="282"/>
      <c r="ET1" s="282"/>
      <c r="EU1" s="282"/>
      <c r="EV1" s="282"/>
      <c r="EW1" s="282"/>
      <c r="EX1" s="282"/>
      <c r="EY1" s="282" t="s">
        <v>73</v>
      </c>
      <c r="EZ1" s="282"/>
      <c r="FA1" s="282"/>
      <c r="FB1" s="282"/>
      <c r="FC1" s="282"/>
      <c r="FD1" s="282"/>
      <c r="FE1" s="282"/>
      <c r="FF1" s="282" t="s">
        <v>73</v>
      </c>
      <c r="FG1" s="282"/>
      <c r="FH1" s="282"/>
      <c r="FI1" s="282"/>
      <c r="FJ1" s="282"/>
      <c r="FK1" s="282"/>
      <c r="FL1" s="282"/>
      <c r="FM1" s="282" t="s">
        <v>73</v>
      </c>
      <c r="FN1" s="282"/>
      <c r="FO1" s="282"/>
      <c r="FP1" s="282"/>
      <c r="FQ1" s="282"/>
      <c r="FR1" s="282"/>
      <c r="FS1" s="282"/>
      <c r="FT1" s="282" t="s">
        <v>73</v>
      </c>
      <c r="FU1" s="282"/>
      <c r="FV1" s="282"/>
      <c r="FW1" s="282"/>
      <c r="FX1" s="282"/>
      <c r="FY1" s="282"/>
      <c r="FZ1" s="282"/>
      <c r="GA1" s="282" t="s">
        <v>73</v>
      </c>
      <c r="GB1" s="282"/>
      <c r="GC1" s="282"/>
      <c r="GD1" s="282"/>
      <c r="GE1" s="282"/>
      <c r="GF1" s="282"/>
      <c r="GG1" s="282"/>
      <c r="GH1" s="282" t="s">
        <v>73</v>
      </c>
      <c r="GI1" s="282"/>
      <c r="GJ1" s="282"/>
      <c r="GK1" s="282"/>
      <c r="GL1" s="282"/>
      <c r="GM1" s="282"/>
      <c r="GN1" s="282"/>
      <c r="GO1" s="282" t="s">
        <v>73</v>
      </c>
      <c r="GP1" s="282"/>
      <c r="GQ1" s="282"/>
      <c r="GR1" s="282"/>
      <c r="GS1" s="282"/>
      <c r="GT1" s="282"/>
      <c r="GU1" s="282"/>
      <c r="GV1" s="282" t="s">
        <v>73</v>
      </c>
      <c r="GW1" s="282"/>
      <c r="GX1" s="282"/>
      <c r="GY1" s="282"/>
      <c r="GZ1" s="282"/>
      <c r="HA1" s="282"/>
      <c r="HB1" s="282"/>
      <c r="HC1" s="282" t="s">
        <v>73</v>
      </c>
      <c r="HD1" s="282"/>
      <c r="HE1" s="282"/>
      <c r="HF1" s="282"/>
      <c r="HG1" s="282"/>
      <c r="HH1" s="282"/>
      <c r="HI1" s="282"/>
      <c r="HJ1" s="282" t="s">
        <v>73</v>
      </c>
      <c r="HK1" s="282"/>
      <c r="HL1" s="282"/>
      <c r="HM1" s="282"/>
      <c r="HN1" s="282"/>
      <c r="HO1" s="282"/>
      <c r="HP1" s="282"/>
      <c r="HQ1" s="282" t="s">
        <v>73</v>
      </c>
      <c r="HR1" s="282"/>
      <c r="HS1" s="282"/>
      <c r="HT1" s="282"/>
      <c r="HU1" s="282"/>
      <c r="HV1" s="282"/>
      <c r="HW1" s="282"/>
      <c r="HX1" s="306" t="s">
        <v>445</v>
      </c>
      <c r="HY1" s="307"/>
      <c r="HZ1" s="307"/>
      <c r="IA1" s="307"/>
      <c r="IB1" s="307"/>
      <c r="IC1" s="307"/>
      <c r="ID1" s="308"/>
    </row>
    <row r="2" spans="1:238" s="29" customFormat="1" ht="13.5">
      <c r="A2" s="309"/>
      <c r="B2" s="310"/>
      <c r="C2" s="310"/>
      <c r="D2" s="310"/>
      <c r="E2" s="310"/>
      <c r="F2" s="310"/>
      <c r="G2" s="311"/>
      <c r="H2" s="286" t="s">
        <v>442</v>
      </c>
      <c r="I2" s="286"/>
      <c r="J2" s="286"/>
      <c r="K2" s="286"/>
      <c r="L2" s="286"/>
      <c r="M2" s="286"/>
      <c r="N2" s="286"/>
      <c r="O2" s="286" t="s">
        <v>446</v>
      </c>
      <c r="P2" s="286"/>
      <c r="Q2" s="286"/>
      <c r="R2" s="286"/>
      <c r="S2" s="286"/>
      <c r="T2" s="286"/>
      <c r="U2" s="286"/>
      <c r="V2" s="286" t="s">
        <v>448</v>
      </c>
      <c r="W2" s="286"/>
      <c r="X2" s="286"/>
      <c r="Y2" s="286"/>
      <c r="Z2" s="286"/>
      <c r="AA2" s="286"/>
      <c r="AB2" s="286"/>
      <c r="AC2" s="286" t="s">
        <v>451</v>
      </c>
      <c r="AD2" s="286"/>
      <c r="AE2" s="286"/>
      <c r="AF2" s="286"/>
      <c r="AG2" s="286"/>
      <c r="AH2" s="286"/>
      <c r="AI2" s="286"/>
      <c r="AJ2" s="286" t="s">
        <v>454</v>
      </c>
      <c r="AK2" s="286"/>
      <c r="AL2" s="286"/>
      <c r="AM2" s="286"/>
      <c r="AN2" s="286"/>
      <c r="AO2" s="286"/>
      <c r="AP2" s="286"/>
      <c r="AQ2" s="286" t="s">
        <v>457</v>
      </c>
      <c r="AR2" s="286"/>
      <c r="AS2" s="286"/>
      <c r="AT2" s="286"/>
      <c r="AU2" s="286"/>
      <c r="AV2" s="286"/>
      <c r="AW2" s="286"/>
      <c r="AX2" s="286" t="s">
        <v>458</v>
      </c>
      <c r="AY2" s="286"/>
      <c r="AZ2" s="286"/>
      <c r="BA2" s="286"/>
      <c r="BB2" s="286"/>
      <c r="BC2" s="286"/>
      <c r="BD2" s="286"/>
      <c r="BE2" s="286" t="s">
        <v>460</v>
      </c>
      <c r="BF2" s="286"/>
      <c r="BG2" s="286"/>
      <c r="BH2" s="286"/>
      <c r="BI2" s="286"/>
      <c r="BJ2" s="286"/>
      <c r="BK2" s="286"/>
      <c r="BL2" s="286" t="s">
        <v>462</v>
      </c>
      <c r="BM2" s="286"/>
      <c r="BN2" s="286"/>
      <c r="BO2" s="286"/>
      <c r="BP2" s="286"/>
      <c r="BQ2" s="286"/>
      <c r="BR2" s="286"/>
      <c r="BS2" s="286" t="s">
        <v>465</v>
      </c>
      <c r="BT2" s="286"/>
      <c r="BU2" s="286"/>
      <c r="BV2" s="286"/>
      <c r="BW2" s="286"/>
      <c r="BX2" s="286"/>
      <c r="BY2" s="286"/>
      <c r="BZ2" s="286" t="s">
        <v>467</v>
      </c>
      <c r="CA2" s="286"/>
      <c r="CB2" s="286"/>
      <c r="CC2" s="286"/>
      <c r="CD2" s="286"/>
      <c r="CE2" s="286"/>
      <c r="CF2" s="286"/>
      <c r="CG2" s="286" t="s">
        <v>470</v>
      </c>
      <c r="CH2" s="286"/>
      <c r="CI2" s="286"/>
      <c r="CJ2" s="286"/>
      <c r="CK2" s="286"/>
      <c r="CL2" s="286"/>
      <c r="CM2" s="286"/>
      <c r="CN2" s="286" t="s">
        <v>472</v>
      </c>
      <c r="CO2" s="286"/>
      <c r="CP2" s="286"/>
      <c r="CQ2" s="286"/>
      <c r="CR2" s="286"/>
      <c r="CS2" s="286"/>
      <c r="CT2" s="286"/>
      <c r="CU2" s="286" t="s">
        <v>474</v>
      </c>
      <c r="CV2" s="286"/>
      <c r="CW2" s="286"/>
      <c r="CX2" s="286"/>
      <c r="CY2" s="286"/>
      <c r="CZ2" s="286"/>
      <c r="DA2" s="286"/>
      <c r="DB2" s="286" t="s">
        <v>476</v>
      </c>
      <c r="DC2" s="286"/>
      <c r="DD2" s="286"/>
      <c r="DE2" s="286"/>
      <c r="DF2" s="286"/>
      <c r="DG2" s="286"/>
      <c r="DH2" s="286"/>
      <c r="DI2" s="286" t="s">
        <v>478</v>
      </c>
      <c r="DJ2" s="286"/>
      <c r="DK2" s="286"/>
      <c r="DL2" s="286"/>
      <c r="DM2" s="286"/>
      <c r="DN2" s="286"/>
      <c r="DO2" s="286"/>
      <c r="DP2" s="286" t="s">
        <v>480</v>
      </c>
      <c r="DQ2" s="286"/>
      <c r="DR2" s="286"/>
      <c r="DS2" s="286"/>
      <c r="DT2" s="286"/>
      <c r="DU2" s="286"/>
      <c r="DV2" s="286"/>
      <c r="DW2" s="286" t="s">
        <v>482</v>
      </c>
      <c r="DX2" s="286"/>
      <c r="DY2" s="286"/>
      <c r="DZ2" s="286"/>
      <c r="EA2" s="286"/>
      <c r="EB2" s="286"/>
      <c r="EC2" s="286"/>
      <c r="ED2" s="286" t="s">
        <v>484</v>
      </c>
      <c r="EE2" s="286"/>
      <c r="EF2" s="286"/>
      <c r="EG2" s="286"/>
      <c r="EH2" s="286"/>
      <c r="EI2" s="286"/>
      <c r="EJ2" s="286"/>
      <c r="EK2" s="286" t="s">
        <v>487</v>
      </c>
      <c r="EL2" s="286"/>
      <c r="EM2" s="286"/>
      <c r="EN2" s="286"/>
      <c r="EO2" s="286"/>
      <c r="EP2" s="286"/>
      <c r="EQ2" s="286"/>
      <c r="ER2" s="286" t="s">
        <v>490</v>
      </c>
      <c r="ES2" s="286"/>
      <c r="ET2" s="286"/>
      <c r="EU2" s="286"/>
      <c r="EV2" s="286"/>
      <c r="EW2" s="286"/>
      <c r="EX2" s="286"/>
      <c r="EY2" s="286" t="s">
        <v>492</v>
      </c>
      <c r="EZ2" s="286"/>
      <c r="FA2" s="286"/>
      <c r="FB2" s="286"/>
      <c r="FC2" s="286"/>
      <c r="FD2" s="286"/>
      <c r="FE2" s="286"/>
      <c r="FF2" s="286" t="s">
        <v>495</v>
      </c>
      <c r="FG2" s="286"/>
      <c r="FH2" s="286"/>
      <c r="FI2" s="286"/>
      <c r="FJ2" s="286"/>
      <c r="FK2" s="286"/>
      <c r="FL2" s="286"/>
      <c r="FM2" s="286" t="s">
        <v>497</v>
      </c>
      <c r="FN2" s="286"/>
      <c r="FO2" s="286"/>
      <c r="FP2" s="286"/>
      <c r="FQ2" s="286"/>
      <c r="FR2" s="286"/>
      <c r="FS2" s="286"/>
      <c r="FT2" s="286" t="s">
        <v>500</v>
      </c>
      <c r="FU2" s="286"/>
      <c r="FV2" s="286"/>
      <c r="FW2" s="286"/>
      <c r="FX2" s="286"/>
      <c r="FY2" s="286"/>
      <c r="FZ2" s="286"/>
      <c r="GA2" s="286" t="s">
        <v>502</v>
      </c>
      <c r="GB2" s="286"/>
      <c r="GC2" s="286"/>
      <c r="GD2" s="286"/>
      <c r="GE2" s="286"/>
      <c r="GF2" s="286"/>
      <c r="GG2" s="286"/>
      <c r="GH2" s="286" t="s">
        <v>505</v>
      </c>
      <c r="GI2" s="286"/>
      <c r="GJ2" s="286"/>
      <c r="GK2" s="286"/>
      <c r="GL2" s="286"/>
      <c r="GM2" s="286"/>
      <c r="GN2" s="286"/>
      <c r="GO2" s="286" t="s">
        <v>506</v>
      </c>
      <c r="GP2" s="286"/>
      <c r="GQ2" s="286"/>
      <c r="GR2" s="286"/>
      <c r="GS2" s="286"/>
      <c r="GT2" s="286"/>
      <c r="GU2" s="286"/>
      <c r="GV2" s="286" t="s">
        <v>509</v>
      </c>
      <c r="GW2" s="286"/>
      <c r="GX2" s="286"/>
      <c r="GY2" s="286"/>
      <c r="GZ2" s="286"/>
      <c r="HA2" s="286"/>
      <c r="HB2" s="286"/>
      <c r="HC2" s="286" t="s">
        <v>512</v>
      </c>
      <c r="HD2" s="286"/>
      <c r="HE2" s="286"/>
      <c r="HF2" s="286"/>
      <c r="HG2" s="286"/>
      <c r="HH2" s="286"/>
      <c r="HI2" s="286"/>
      <c r="HJ2" s="286" t="s">
        <v>515</v>
      </c>
      <c r="HK2" s="286"/>
      <c r="HL2" s="286"/>
      <c r="HM2" s="286"/>
      <c r="HN2" s="286"/>
      <c r="HO2" s="286"/>
      <c r="HP2" s="286"/>
      <c r="HQ2" s="286" t="s">
        <v>518</v>
      </c>
      <c r="HR2" s="286"/>
      <c r="HS2" s="286"/>
      <c r="HT2" s="286"/>
      <c r="HU2" s="286"/>
      <c r="HV2" s="286"/>
      <c r="HW2" s="286"/>
      <c r="HX2" s="309"/>
      <c r="HY2" s="310"/>
      <c r="HZ2" s="310"/>
      <c r="IA2" s="310"/>
      <c r="IB2" s="310"/>
      <c r="IC2" s="310"/>
      <c r="ID2" s="311"/>
    </row>
    <row r="3" spans="1:238">
      <c r="A3" s="309"/>
      <c r="B3" s="310"/>
      <c r="C3" s="310"/>
      <c r="D3" s="310"/>
      <c r="E3" s="310"/>
      <c r="F3" s="310"/>
      <c r="G3" s="311"/>
      <c r="H3" s="283" t="s">
        <v>443</v>
      </c>
      <c r="I3" s="283"/>
      <c r="J3" s="283"/>
      <c r="K3" s="283"/>
      <c r="L3" s="283"/>
      <c r="M3" s="283"/>
      <c r="N3" s="283"/>
      <c r="O3" s="283" t="s">
        <v>447</v>
      </c>
      <c r="P3" s="283"/>
      <c r="Q3" s="283"/>
      <c r="R3" s="283"/>
      <c r="S3" s="283"/>
      <c r="T3" s="283"/>
      <c r="U3" s="283"/>
      <c r="V3" s="283" t="s">
        <v>449</v>
      </c>
      <c r="W3" s="283"/>
      <c r="X3" s="283"/>
      <c r="Y3" s="283"/>
      <c r="Z3" s="283"/>
      <c r="AA3" s="283"/>
      <c r="AB3" s="283"/>
      <c r="AC3" s="283" t="s">
        <v>452</v>
      </c>
      <c r="AD3" s="283"/>
      <c r="AE3" s="283"/>
      <c r="AF3" s="283"/>
      <c r="AG3" s="283"/>
      <c r="AH3" s="283"/>
      <c r="AI3" s="283"/>
      <c r="AJ3" s="283" t="s">
        <v>455</v>
      </c>
      <c r="AK3" s="283"/>
      <c r="AL3" s="283"/>
      <c r="AM3" s="283"/>
      <c r="AN3" s="283"/>
      <c r="AO3" s="283"/>
      <c r="AP3" s="283"/>
      <c r="AQ3" s="283" t="s">
        <v>521</v>
      </c>
      <c r="AR3" s="283"/>
      <c r="AS3" s="283"/>
      <c r="AT3" s="283"/>
      <c r="AU3" s="283"/>
      <c r="AV3" s="283"/>
      <c r="AW3" s="283"/>
      <c r="AX3" s="283" t="s">
        <v>80</v>
      </c>
      <c r="AY3" s="283"/>
      <c r="AZ3" s="283"/>
      <c r="BA3" s="283"/>
      <c r="BB3" s="283"/>
      <c r="BC3" s="283"/>
      <c r="BD3" s="283"/>
      <c r="BE3" s="283" t="s">
        <v>80</v>
      </c>
      <c r="BF3" s="283"/>
      <c r="BG3" s="283"/>
      <c r="BH3" s="283"/>
      <c r="BI3" s="283"/>
      <c r="BJ3" s="283"/>
      <c r="BK3" s="283"/>
      <c r="BL3" s="283" t="s">
        <v>463</v>
      </c>
      <c r="BM3" s="283"/>
      <c r="BN3" s="283"/>
      <c r="BO3" s="283"/>
      <c r="BP3" s="283"/>
      <c r="BQ3" s="283"/>
      <c r="BR3" s="283"/>
      <c r="BS3" s="283" t="s">
        <v>466</v>
      </c>
      <c r="BT3" s="283"/>
      <c r="BU3" s="283"/>
      <c r="BV3" s="283"/>
      <c r="BW3" s="283"/>
      <c r="BX3" s="283"/>
      <c r="BY3" s="283"/>
      <c r="BZ3" s="283" t="s">
        <v>468</v>
      </c>
      <c r="CA3" s="283"/>
      <c r="CB3" s="283"/>
      <c r="CC3" s="283"/>
      <c r="CD3" s="283"/>
      <c r="CE3" s="283"/>
      <c r="CF3" s="283"/>
      <c r="CG3" s="283" t="s">
        <v>80</v>
      </c>
      <c r="CH3" s="283"/>
      <c r="CI3" s="283"/>
      <c r="CJ3" s="283"/>
      <c r="CK3" s="283"/>
      <c r="CL3" s="283"/>
      <c r="CM3" s="283"/>
      <c r="CN3" s="283" t="s">
        <v>473</v>
      </c>
      <c r="CO3" s="283"/>
      <c r="CP3" s="283"/>
      <c r="CQ3" s="283"/>
      <c r="CR3" s="283"/>
      <c r="CS3" s="283"/>
      <c r="CT3" s="283"/>
      <c r="CU3" s="283" t="s">
        <v>475</v>
      </c>
      <c r="CV3" s="283"/>
      <c r="CW3" s="283"/>
      <c r="CX3" s="283"/>
      <c r="CY3" s="283"/>
      <c r="CZ3" s="283"/>
      <c r="DA3" s="283"/>
      <c r="DB3" s="283" t="s">
        <v>477</v>
      </c>
      <c r="DC3" s="283"/>
      <c r="DD3" s="283"/>
      <c r="DE3" s="283"/>
      <c r="DF3" s="283"/>
      <c r="DG3" s="283"/>
      <c r="DH3" s="283"/>
      <c r="DI3" s="283" t="s">
        <v>479</v>
      </c>
      <c r="DJ3" s="283"/>
      <c r="DK3" s="283"/>
      <c r="DL3" s="283"/>
      <c r="DM3" s="283"/>
      <c r="DN3" s="283"/>
      <c r="DO3" s="283"/>
      <c r="DP3" s="283" t="s">
        <v>481</v>
      </c>
      <c r="DQ3" s="283"/>
      <c r="DR3" s="283"/>
      <c r="DS3" s="283"/>
      <c r="DT3" s="283"/>
      <c r="DU3" s="283"/>
      <c r="DV3" s="283"/>
      <c r="DW3" s="283" t="s">
        <v>483</v>
      </c>
      <c r="DX3" s="283"/>
      <c r="DY3" s="283"/>
      <c r="DZ3" s="283"/>
      <c r="EA3" s="283"/>
      <c r="EB3" s="283"/>
      <c r="EC3" s="283"/>
      <c r="ED3" s="283" t="s">
        <v>485</v>
      </c>
      <c r="EE3" s="283"/>
      <c r="EF3" s="283"/>
      <c r="EG3" s="283"/>
      <c r="EH3" s="283"/>
      <c r="EI3" s="283"/>
      <c r="EJ3" s="283"/>
      <c r="EK3" s="283" t="s">
        <v>488</v>
      </c>
      <c r="EL3" s="283"/>
      <c r="EM3" s="283"/>
      <c r="EN3" s="283"/>
      <c r="EO3" s="283"/>
      <c r="EP3" s="283"/>
      <c r="EQ3" s="283"/>
      <c r="ER3" s="283" t="s">
        <v>491</v>
      </c>
      <c r="ES3" s="283"/>
      <c r="ET3" s="283"/>
      <c r="EU3" s="283"/>
      <c r="EV3" s="283"/>
      <c r="EW3" s="283"/>
      <c r="EX3" s="283"/>
      <c r="EY3" s="283" t="s">
        <v>493</v>
      </c>
      <c r="EZ3" s="283"/>
      <c r="FA3" s="283"/>
      <c r="FB3" s="283"/>
      <c r="FC3" s="283"/>
      <c r="FD3" s="283"/>
      <c r="FE3" s="283"/>
      <c r="FF3" s="283" t="s">
        <v>496</v>
      </c>
      <c r="FG3" s="283"/>
      <c r="FH3" s="283"/>
      <c r="FI3" s="283"/>
      <c r="FJ3" s="283"/>
      <c r="FK3" s="283"/>
      <c r="FL3" s="283"/>
      <c r="FM3" s="283" t="s">
        <v>498</v>
      </c>
      <c r="FN3" s="283"/>
      <c r="FO3" s="283"/>
      <c r="FP3" s="283"/>
      <c r="FQ3" s="283"/>
      <c r="FR3" s="283"/>
      <c r="FS3" s="283"/>
      <c r="FT3" s="283" t="s">
        <v>501</v>
      </c>
      <c r="FU3" s="283"/>
      <c r="FV3" s="283"/>
      <c r="FW3" s="283"/>
      <c r="FX3" s="283"/>
      <c r="FY3" s="283"/>
      <c r="FZ3" s="283"/>
      <c r="GA3" s="283" t="s">
        <v>503</v>
      </c>
      <c r="GB3" s="283"/>
      <c r="GC3" s="283"/>
      <c r="GD3" s="283"/>
      <c r="GE3" s="283"/>
      <c r="GF3" s="283"/>
      <c r="GG3" s="283"/>
      <c r="GH3" s="283" t="s">
        <v>80</v>
      </c>
      <c r="GI3" s="283"/>
      <c r="GJ3" s="283"/>
      <c r="GK3" s="283"/>
      <c r="GL3" s="283"/>
      <c r="GM3" s="283"/>
      <c r="GN3" s="283"/>
      <c r="GO3" s="283" t="s">
        <v>507</v>
      </c>
      <c r="GP3" s="283"/>
      <c r="GQ3" s="283"/>
      <c r="GR3" s="283"/>
      <c r="GS3" s="283"/>
      <c r="GT3" s="283"/>
      <c r="GU3" s="283"/>
      <c r="GV3" s="283" t="s">
        <v>510</v>
      </c>
      <c r="GW3" s="283"/>
      <c r="GX3" s="283"/>
      <c r="GY3" s="283"/>
      <c r="GZ3" s="283"/>
      <c r="HA3" s="283"/>
      <c r="HB3" s="283"/>
      <c r="HC3" s="283" t="s">
        <v>513</v>
      </c>
      <c r="HD3" s="283"/>
      <c r="HE3" s="283"/>
      <c r="HF3" s="283"/>
      <c r="HG3" s="283"/>
      <c r="HH3" s="283"/>
      <c r="HI3" s="283"/>
      <c r="HJ3" s="283" t="s">
        <v>516</v>
      </c>
      <c r="HK3" s="283"/>
      <c r="HL3" s="283"/>
      <c r="HM3" s="283"/>
      <c r="HN3" s="283"/>
      <c r="HO3" s="283"/>
      <c r="HP3" s="283"/>
      <c r="HQ3" s="283" t="s">
        <v>519</v>
      </c>
      <c r="HR3" s="283"/>
      <c r="HS3" s="283"/>
      <c r="HT3" s="283"/>
      <c r="HU3" s="283"/>
      <c r="HV3" s="283"/>
      <c r="HW3" s="283"/>
      <c r="HX3" s="309"/>
      <c r="HY3" s="310"/>
      <c r="HZ3" s="310"/>
      <c r="IA3" s="310"/>
      <c r="IB3" s="310"/>
      <c r="IC3" s="310"/>
      <c r="ID3" s="311"/>
    </row>
    <row r="4" spans="1:238">
      <c r="A4" s="312"/>
      <c r="B4" s="313"/>
      <c r="C4" s="313"/>
      <c r="D4" s="313"/>
      <c r="E4" s="313"/>
      <c r="F4" s="313"/>
      <c r="G4" s="314"/>
      <c r="H4" s="283" t="s">
        <v>444</v>
      </c>
      <c r="I4" s="283"/>
      <c r="J4" s="283"/>
      <c r="K4" s="283"/>
      <c r="L4" s="283"/>
      <c r="M4" s="283"/>
      <c r="N4" s="283"/>
      <c r="O4" s="283" t="s">
        <v>429</v>
      </c>
      <c r="P4" s="283"/>
      <c r="Q4" s="283"/>
      <c r="R4" s="283"/>
      <c r="S4" s="283"/>
      <c r="T4" s="283"/>
      <c r="U4" s="283"/>
      <c r="V4" s="283" t="s">
        <v>450</v>
      </c>
      <c r="W4" s="283"/>
      <c r="X4" s="283"/>
      <c r="Y4" s="283"/>
      <c r="Z4" s="283"/>
      <c r="AA4" s="283"/>
      <c r="AB4" s="283"/>
      <c r="AC4" s="283" t="s">
        <v>453</v>
      </c>
      <c r="AD4" s="283"/>
      <c r="AE4" s="283"/>
      <c r="AF4" s="283"/>
      <c r="AG4" s="283"/>
      <c r="AH4" s="283"/>
      <c r="AI4" s="283"/>
      <c r="AJ4" s="283" t="s">
        <v>456</v>
      </c>
      <c r="AK4" s="283"/>
      <c r="AL4" s="283"/>
      <c r="AM4" s="283"/>
      <c r="AN4" s="283"/>
      <c r="AO4" s="283"/>
      <c r="AP4" s="283"/>
      <c r="AQ4" s="283" t="s">
        <v>522</v>
      </c>
      <c r="AR4" s="283"/>
      <c r="AS4" s="283"/>
      <c r="AT4" s="283"/>
      <c r="AU4" s="283"/>
      <c r="AV4" s="283"/>
      <c r="AW4" s="283"/>
      <c r="AX4" s="283" t="s">
        <v>459</v>
      </c>
      <c r="AY4" s="283"/>
      <c r="AZ4" s="283"/>
      <c r="BA4" s="283"/>
      <c r="BB4" s="283"/>
      <c r="BC4" s="283"/>
      <c r="BD4" s="283"/>
      <c r="BE4" s="283" t="s">
        <v>461</v>
      </c>
      <c r="BF4" s="283"/>
      <c r="BG4" s="283"/>
      <c r="BH4" s="283"/>
      <c r="BI4" s="283"/>
      <c r="BJ4" s="283"/>
      <c r="BK4" s="283"/>
      <c r="BL4" s="283" t="s">
        <v>464</v>
      </c>
      <c r="BM4" s="283"/>
      <c r="BN4" s="283"/>
      <c r="BO4" s="283"/>
      <c r="BP4" s="283"/>
      <c r="BQ4" s="283"/>
      <c r="BR4" s="283"/>
      <c r="BS4" s="283" t="s">
        <v>429</v>
      </c>
      <c r="BT4" s="283"/>
      <c r="BU4" s="283"/>
      <c r="BV4" s="283"/>
      <c r="BW4" s="283"/>
      <c r="BX4" s="283"/>
      <c r="BY4" s="283"/>
      <c r="BZ4" s="283" t="s">
        <v>469</v>
      </c>
      <c r="CA4" s="283"/>
      <c r="CB4" s="283"/>
      <c r="CC4" s="283"/>
      <c r="CD4" s="283"/>
      <c r="CE4" s="283"/>
      <c r="CF4" s="283"/>
      <c r="CG4" s="283" t="s">
        <v>471</v>
      </c>
      <c r="CH4" s="283"/>
      <c r="CI4" s="283"/>
      <c r="CJ4" s="283"/>
      <c r="CK4" s="283"/>
      <c r="CL4" s="283"/>
      <c r="CM4" s="283"/>
      <c r="CN4" s="283" t="s">
        <v>456</v>
      </c>
      <c r="CO4" s="283"/>
      <c r="CP4" s="283"/>
      <c r="CQ4" s="283"/>
      <c r="CR4" s="283"/>
      <c r="CS4" s="283"/>
      <c r="CT4" s="283"/>
      <c r="CU4" s="283" t="s">
        <v>464</v>
      </c>
      <c r="CV4" s="283"/>
      <c r="CW4" s="283"/>
      <c r="CX4" s="283"/>
      <c r="CY4" s="283"/>
      <c r="CZ4" s="283"/>
      <c r="DA4" s="283"/>
      <c r="DB4" s="283" t="s">
        <v>426</v>
      </c>
      <c r="DC4" s="283"/>
      <c r="DD4" s="283"/>
      <c r="DE4" s="283"/>
      <c r="DF4" s="283"/>
      <c r="DG4" s="283"/>
      <c r="DH4" s="283"/>
      <c r="DI4" s="283" t="s">
        <v>429</v>
      </c>
      <c r="DJ4" s="283"/>
      <c r="DK4" s="283"/>
      <c r="DL4" s="283"/>
      <c r="DM4" s="283"/>
      <c r="DN4" s="283"/>
      <c r="DO4" s="283"/>
      <c r="DP4" s="283" t="s">
        <v>432</v>
      </c>
      <c r="DQ4" s="283"/>
      <c r="DR4" s="283"/>
      <c r="DS4" s="283"/>
      <c r="DT4" s="283"/>
      <c r="DU4" s="283"/>
      <c r="DV4" s="283"/>
      <c r="DW4" s="283" t="s">
        <v>435</v>
      </c>
      <c r="DX4" s="283"/>
      <c r="DY4" s="283"/>
      <c r="DZ4" s="283"/>
      <c r="EA4" s="283"/>
      <c r="EB4" s="283"/>
      <c r="EC4" s="283"/>
      <c r="ED4" s="283" t="s">
        <v>486</v>
      </c>
      <c r="EE4" s="283"/>
      <c r="EF4" s="283"/>
      <c r="EG4" s="283"/>
      <c r="EH4" s="283"/>
      <c r="EI4" s="283"/>
      <c r="EJ4" s="283"/>
      <c r="EK4" s="283" t="s">
        <v>489</v>
      </c>
      <c r="EL4" s="283"/>
      <c r="EM4" s="283"/>
      <c r="EN4" s="283"/>
      <c r="EO4" s="283"/>
      <c r="EP4" s="283"/>
      <c r="EQ4" s="283"/>
      <c r="ER4" s="283" t="s">
        <v>471</v>
      </c>
      <c r="ES4" s="283"/>
      <c r="ET4" s="283"/>
      <c r="EU4" s="283"/>
      <c r="EV4" s="283"/>
      <c r="EW4" s="283"/>
      <c r="EX4" s="283"/>
      <c r="EY4" s="283" t="s">
        <v>494</v>
      </c>
      <c r="EZ4" s="283"/>
      <c r="FA4" s="283"/>
      <c r="FB4" s="283"/>
      <c r="FC4" s="283"/>
      <c r="FD4" s="283"/>
      <c r="FE4" s="283"/>
      <c r="FF4" s="283" t="s">
        <v>432</v>
      </c>
      <c r="FG4" s="283"/>
      <c r="FH4" s="283"/>
      <c r="FI4" s="283"/>
      <c r="FJ4" s="283"/>
      <c r="FK4" s="283"/>
      <c r="FL4" s="283"/>
      <c r="FM4" s="283" t="s">
        <v>499</v>
      </c>
      <c r="FN4" s="283"/>
      <c r="FO4" s="283"/>
      <c r="FP4" s="283"/>
      <c r="FQ4" s="283"/>
      <c r="FR4" s="283"/>
      <c r="FS4" s="283"/>
      <c r="FT4" s="283" t="s">
        <v>471</v>
      </c>
      <c r="FU4" s="283"/>
      <c r="FV4" s="283"/>
      <c r="FW4" s="283"/>
      <c r="FX4" s="283"/>
      <c r="FY4" s="283"/>
      <c r="FZ4" s="283"/>
      <c r="GA4" s="283" t="s">
        <v>504</v>
      </c>
      <c r="GB4" s="283"/>
      <c r="GC4" s="283"/>
      <c r="GD4" s="283"/>
      <c r="GE4" s="283"/>
      <c r="GF4" s="283"/>
      <c r="GG4" s="283"/>
      <c r="GH4" s="283" t="s">
        <v>523</v>
      </c>
      <c r="GI4" s="283"/>
      <c r="GJ4" s="283"/>
      <c r="GK4" s="283"/>
      <c r="GL4" s="283"/>
      <c r="GM4" s="283"/>
      <c r="GN4" s="283"/>
      <c r="GO4" s="283" t="s">
        <v>508</v>
      </c>
      <c r="GP4" s="283"/>
      <c r="GQ4" s="283"/>
      <c r="GR4" s="283"/>
      <c r="GS4" s="283"/>
      <c r="GT4" s="283"/>
      <c r="GU4" s="283"/>
      <c r="GV4" s="289" t="s">
        <v>511</v>
      </c>
      <c r="GW4" s="289"/>
      <c r="GX4" s="289"/>
      <c r="GY4" s="289"/>
      <c r="GZ4" s="289"/>
      <c r="HA4" s="289"/>
      <c r="HB4" s="289"/>
      <c r="HC4" s="283" t="s">
        <v>514</v>
      </c>
      <c r="HD4" s="283"/>
      <c r="HE4" s="283"/>
      <c r="HF4" s="283"/>
      <c r="HG4" s="283"/>
      <c r="HH4" s="283"/>
      <c r="HI4" s="283"/>
      <c r="HJ4" s="283" t="s">
        <v>517</v>
      </c>
      <c r="HK4" s="283"/>
      <c r="HL4" s="283"/>
      <c r="HM4" s="283"/>
      <c r="HN4" s="283"/>
      <c r="HO4" s="283"/>
      <c r="HP4" s="283"/>
      <c r="HQ4" s="283" t="s">
        <v>520</v>
      </c>
      <c r="HR4" s="283"/>
      <c r="HS4" s="283"/>
      <c r="HT4" s="283"/>
      <c r="HU4" s="283"/>
      <c r="HV4" s="283"/>
      <c r="HW4" s="283"/>
      <c r="HX4" s="312"/>
      <c r="HY4" s="313"/>
      <c r="HZ4" s="313"/>
      <c r="IA4" s="313"/>
      <c r="IB4" s="313"/>
      <c r="IC4" s="313"/>
      <c r="ID4" s="314"/>
    </row>
    <row r="5" spans="1:238" s="47" customFormat="1" ht="54.75" customHeight="1">
      <c r="A5" s="49" t="s">
        <v>0</v>
      </c>
      <c r="B5" s="74" t="s">
        <v>1928</v>
      </c>
      <c r="C5" s="43" t="s">
        <v>72</v>
      </c>
      <c r="D5" s="43" t="s">
        <v>69</v>
      </c>
      <c r="E5" s="43" t="s">
        <v>70</v>
      </c>
      <c r="F5" s="43" t="s">
        <v>71</v>
      </c>
      <c r="G5" s="43" t="s">
        <v>74</v>
      </c>
      <c r="H5" s="46" t="s">
        <v>0</v>
      </c>
      <c r="I5" s="46" t="s">
        <v>1</v>
      </c>
      <c r="J5" s="43" t="s">
        <v>72</v>
      </c>
      <c r="K5" s="43" t="s">
        <v>69</v>
      </c>
      <c r="L5" s="43" t="s">
        <v>70</v>
      </c>
      <c r="M5" s="43" t="s">
        <v>71</v>
      </c>
      <c r="N5" s="43" t="s">
        <v>74</v>
      </c>
      <c r="O5" s="46" t="s">
        <v>0</v>
      </c>
      <c r="P5" s="46" t="s">
        <v>1</v>
      </c>
      <c r="Q5" s="43" t="s">
        <v>72</v>
      </c>
      <c r="R5" s="43" t="s">
        <v>69</v>
      </c>
      <c r="S5" s="43" t="s">
        <v>70</v>
      </c>
      <c r="T5" s="43" t="s">
        <v>71</v>
      </c>
      <c r="U5" s="43" t="s">
        <v>74</v>
      </c>
      <c r="V5" s="46" t="s">
        <v>0</v>
      </c>
      <c r="W5" s="46" t="s">
        <v>1</v>
      </c>
      <c r="X5" s="43" t="s">
        <v>72</v>
      </c>
      <c r="Y5" s="43" t="s">
        <v>69</v>
      </c>
      <c r="Z5" s="43" t="s">
        <v>70</v>
      </c>
      <c r="AA5" s="43" t="s">
        <v>71</v>
      </c>
      <c r="AB5" s="43" t="s">
        <v>74</v>
      </c>
      <c r="AC5" s="46" t="s">
        <v>0</v>
      </c>
      <c r="AD5" s="46" t="s">
        <v>1</v>
      </c>
      <c r="AE5" s="43" t="s">
        <v>1804</v>
      </c>
      <c r="AF5" s="43" t="s">
        <v>69</v>
      </c>
      <c r="AG5" s="43" t="s">
        <v>70</v>
      </c>
      <c r="AH5" s="43" t="s">
        <v>71</v>
      </c>
      <c r="AI5" s="43" t="s">
        <v>74</v>
      </c>
      <c r="AJ5" s="46" t="s">
        <v>0</v>
      </c>
      <c r="AK5" s="46" t="s">
        <v>1</v>
      </c>
      <c r="AL5" s="43" t="s">
        <v>72</v>
      </c>
      <c r="AM5" s="43" t="s">
        <v>69</v>
      </c>
      <c r="AN5" s="43" t="s">
        <v>70</v>
      </c>
      <c r="AO5" s="43" t="s">
        <v>71</v>
      </c>
      <c r="AP5" s="43" t="s">
        <v>74</v>
      </c>
      <c r="AQ5" s="46" t="s">
        <v>0</v>
      </c>
      <c r="AR5" s="46" t="s">
        <v>1</v>
      </c>
      <c r="AS5" s="43" t="s">
        <v>1809</v>
      </c>
      <c r="AT5" s="43" t="s">
        <v>69</v>
      </c>
      <c r="AU5" s="43" t="s">
        <v>70</v>
      </c>
      <c r="AV5" s="43" t="s">
        <v>71</v>
      </c>
      <c r="AW5" s="43" t="s">
        <v>74</v>
      </c>
      <c r="AX5" s="46" t="s">
        <v>0</v>
      </c>
      <c r="AY5" s="46" t="s">
        <v>1</v>
      </c>
      <c r="AZ5" s="43" t="s">
        <v>72</v>
      </c>
      <c r="BA5" s="43" t="s">
        <v>69</v>
      </c>
      <c r="BB5" s="43" t="s">
        <v>70</v>
      </c>
      <c r="BC5" s="43" t="s">
        <v>71</v>
      </c>
      <c r="BD5" s="43" t="s">
        <v>74</v>
      </c>
      <c r="BE5" s="46" t="s">
        <v>0</v>
      </c>
      <c r="BF5" s="46" t="s">
        <v>1</v>
      </c>
      <c r="BG5" s="43" t="s">
        <v>72</v>
      </c>
      <c r="BH5" s="43" t="s">
        <v>69</v>
      </c>
      <c r="BI5" s="43" t="s">
        <v>70</v>
      </c>
      <c r="BJ5" s="43" t="s">
        <v>71</v>
      </c>
      <c r="BK5" s="43" t="s">
        <v>74</v>
      </c>
      <c r="BL5" s="46" t="s">
        <v>0</v>
      </c>
      <c r="BM5" s="46" t="s">
        <v>1</v>
      </c>
      <c r="BN5" s="43" t="s">
        <v>72</v>
      </c>
      <c r="BO5" s="43" t="s">
        <v>69</v>
      </c>
      <c r="BP5" s="43" t="s">
        <v>70</v>
      </c>
      <c r="BQ5" s="43" t="s">
        <v>71</v>
      </c>
      <c r="BR5" s="43" t="s">
        <v>74</v>
      </c>
      <c r="BS5" s="46" t="s">
        <v>0</v>
      </c>
      <c r="BT5" s="46" t="s">
        <v>1</v>
      </c>
      <c r="BU5" s="43" t="s">
        <v>72</v>
      </c>
      <c r="BV5" s="43" t="s">
        <v>69</v>
      </c>
      <c r="BW5" s="43" t="s">
        <v>70</v>
      </c>
      <c r="BX5" s="43" t="s">
        <v>71</v>
      </c>
      <c r="BY5" s="43" t="s">
        <v>74</v>
      </c>
      <c r="BZ5" s="46" t="s">
        <v>0</v>
      </c>
      <c r="CA5" s="46" t="s">
        <v>1</v>
      </c>
      <c r="CB5" s="43" t="s">
        <v>1729</v>
      </c>
      <c r="CC5" s="43" t="s">
        <v>69</v>
      </c>
      <c r="CD5" s="43" t="s">
        <v>70</v>
      </c>
      <c r="CE5" s="43" t="s">
        <v>71</v>
      </c>
      <c r="CF5" s="43" t="s">
        <v>74</v>
      </c>
      <c r="CG5" s="46" t="s">
        <v>0</v>
      </c>
      <c r="CH5" s="46" t="s">
        <v>1</v>
      </c>
      <c r="CI5" s="43" t="s">
        <v>1878</v>
      </c>
      <c r="CJ5" s="43" t="s">
        <v>69</v>
      </c>
      <c r="CK5" s="43" t="s">
        <v>70</v>
      </c>
      <c r="CL5" s="43" t="s">
        <v>71</v>
      </c>
      <c r="CM5" s="43" t="s">
        <v>74</v>
      </c>
      <c r="CN5" s="46" t="s">
        <v>0</v>
      </c>
      <c r="CO5" s="46" t="s">
        <v>1</v>
      </c>
      <c r="CP5" s="43" t="s">
        <v>72</v>
      </c>
      <c r="CQ5" s="43" t="s">
        <v>69</v>
      </c>
      <c r="CR5" s="43" t="s">
        <v>70</v>
      </c>
      <c r="CS5" s="43" t="s">
        <v>71</v>
      </c>
      <c r="CT5" s="43" t="s">
        <v>74</v>
      </c>
      <c r="CU5" s="46" t="s">
        <v>0</v>
      </c>
      <c r="CV5" s="46" t="s">
        <v>1</v>
      </c>
      <c r="CW5" s="43" t="s">
        <v>72</v>
      </c>
      <c r="CX5" s="43" t="s">
        <v>69</v>
      </c>
      <c r="CY5" s="43" t="s">
        <v>70</v>
      </c>
      <c r="CZ5" s="43" t="s">
        <v>71</v>
      </c>
      <c r="DA5" s="43" t="s">
        <v>74</v>
      </c>
      <c r="DB5" s="46" t="s">
        <v>0</v>
      </c>
      <c r="DC5" s="46" t="s">
        <v>1</v>
      </c>
      <c r="DD5" s="43" t="s">
        <v>72</v>
      </c>
      <c r="DE5" s="43" t="s">
        <v>69</v>
      </c>
      <c r="DF5" s="43" t="s">
        <v>70</v>
      </c>
      <c r="DG5" s="43" t="s">
        <v>71</v>
      </c>
      <c r="DH5" s="43" t="s">
        <v>74</v>
      </c>
      <c r="DI5" s="46" t="s">
        <v>0</v>
      </c>
      <c r="DJ5" s="46" t="s">
        <v>1</v>
      </c>
      <c r="DK5" s="43" t="s">
        <v>72</v>
      </c>
      <c r="DL5" s="43" t="s">
        <v>69</v>
      </c>
      <c r="DM5" s="43" t="s">
        <v>70</v>
      </c>
      <c r="DN5" s="43" t="s">
        <v>71</v>
      </c>
      <c r="DO5" s="43" t="s">
        <v>74</v>
      </c>
      <c r="DP5" s="46" t="s">
        <v>0</v>
      </c>
      <c r="DQ5" s="46" t="s">
        <v>1</v>
      </c>
      <c r="DR5" s="43" t="s">
        <v>72</v>
      </c>
      <c r="DS5" s="43" t="s">
        <v>69</v>
      </c>
      <c r="DT5" s="43" t="s">
        <v>70</v>
      </c>
      <c r="DU5" s="43" t="s">
        <v>71</v>
      </c>
      <c r="DV5" s="43" t="s">
        <v>74</v>
      </c>
      <c r="DW5" s="46" t="s">
        <v>0</v>
      </c>
      <c r="DX5" s="46" t="s">
        <v>1</v>
      </c>
      <c r="DY5" s="43" t="s">
        <v>72</v>
      </c>
      <c r="DZ5" s="43" t="s">
        <v>69</v>
      </c>
      <c r="EA5" s="43" t="s">
        <v>70</v>
      </c>
      <c r="EB5" s="43" t="s">
        <v>71</v>
      </c>
      <c r="EC5" s="43" t="s">
        <v>74</v>
      </c>
      <c r="ED5" s="46" t="s">
        <v>0</v>
      </c>
      <c r="EE5" s="46" t="s">
        <v>1</v>
      </c>
      <c r="EF5" s="43" t="s">
        <v>72</v>
      </c>
      <c r="EG5" s="43" t="s">
        <v>69</v>
      </c>
      <c r="EH5" s="43" t="s">
        <v>70</v>
      </c>
      <c r="EI5" s="43" t="s">
        <v>71</v>
      </c>
      <c r="EJ5" s="43" t="s">
        <v>74</v>
      </c>
      <c r="EK5" s="46" t="s">
        <v>0</v>
      </c>
      <c r="EL5" s="46" t="s">
        <v>1</v>
      </c>
      <c r="EM5" s="43" t="s">
        <v>72</v>
      </c>
      <c r="EN5" s="43" t="s">
        <v>69</v>
      </c>
      <c r="EO5" s="43" t="s">
        <v>70</v>
      </c>
      <c r="EP5" s="43" t="s">
        <v>71</v>
      </c>
      <c r="EQ5" s="43" t="s">
        <v>74</v>
      </c>
      <c r="ER5" s="46" t="s">
        <v>0</v>
      </c>
      <c r="ES5" s="46" t="s">
        <v>1</v>
      </c>
      <c r="ET5" s="43" t="s">
        <v>1823</v>
      </c>
      <c r="EU5" s="43" t="s">
        <v>69</v>
      </c>
      <c r="EV5" s="43" t="s">
        <v>70</v>
      </c>
      <c r="EW5" s="43" t="s">
        <v>71</v>
      </c>
      <c r="EX5" s="43" t="s">
        <v>74</v>
      </c>
      <c r="EY5" s="46" t="s">
        <v>0</v>
      </c>
      <c r="EZ5" s="46" t="s">
        <v>1</v>
      </c>
      <c r="FA5" s="43" t="s">
        <v>1738</v>
      </c>
      <c r="FB5" s="43" t="s">
        <v>69</v>
      </c>
      <c r="FC5" s="43" t="s">
        <v>70</v>
      </c>
      <c r="FD5" s="43" t="s">
        <v>71</v>
      </c>
      <c r="FE5" s="43" t="s">
        <v>74</v>
      </c>
      <c r="FF5" s="46" t="s">
        <v>0</v>
      </c>
      <c r="FG5" s="46" t="s">
        <v>1</v>
      </c>
      <c r="FH5" s="43" t="s">
        <v>72</v>
      </c>
      <c r="FI5" s="43" t="s">
        <v>69</v>
      </c>
      <c r="FJ5" s="43" t="s">
        <v>70</v>
      </c>
      <c r="FK5" s="43" t="s">
        <v>71</v>
      </c>
      <c r="FL5" s="43" t="s">
        <v>74</v>
      </c>
      <c r="FM5" s="46" t="s">
        <v>0</v>
      </c>
      <c r="FN5" s="46" t="s">
        <v>1</v>
      </c>
      <c r="FO5" s="43" t="s">
        <v>72</v>
      </c>
      <c r="FP5" s="43" t="s">
        <v>69</v>
      </c>
      <c r="FQ5" s="43" t="s">
        <v>70</v>
      </c>
      <c r="FR5" s="43" t="s">
        <v>71</v>
      </c>
      <c r="FS5" s="43" t="s">
        <v>74</v>
      </c>
      <c r="FT5" s="46" t="s">
        <v>0</v>
      </c>
      <c r="FU5" s="46" t="s">
        <v>1</v>
      </c>
      <c r="FV5" s="43" t="s">
        <v>1824</v>
      </c>
      <c r="FW5" s="43" t="s">
        <v>69</v>
      </c>
      <c r="FX5" s="43" t="s">
        <v>70</v>
      </c>
      <c r="FY5" s="43" t="s">
        <v>71</v>
      </c>
      <c r="FZ5" s="43" t="s">
        <v>74</v>
      </c>
      <c r="GA5" s="46" t="s">
        <v>0</v>
      </c>
      <c r="GB5" s="46" t="s">
        <v>1</v>
      </c>
      <c r="GC5" s="43" t="s">
        <v>72</v>
      </c>
      <c r="GD5" s="43" t="s">
        <v>69</v>
      </c>
      <c r="GE5" s="43" t="s">
        <v>70</v>
      </c>
      <c r="GF5" s="43" t="s">
        <v>71</v>
      </c>
      <c r="GG5" s="43" t="s">
        <v>74</v>
      </c>
      <c r="GH5" s="46" t="s">
        <v>0</v>
      </c>
      <c r="GI5" s="46" t="s">
        <v>1</v>
      </c>
      <c r="GJ5" s="43" t="s">
        <v>1825</v>
      </c>
      <c r="GK5" s="43" t="s">
        <v>69</v>
      </c>
      <c r="GL5" s="43" t="s">
        <v>70</v>
      </c>
      <c r="GM5" s="43" t="s">
        <v>71</v>
      </c>
      <c r="GN5" s="43" t="s">
        <v>74</v>
      </c>
      <c r="GO5" s="46" t="s">
        <v>0</v>
      </c>
      <c r="GP5" s="46" t="s">
        <v>1</v>
      </c>
      <c r="GQ5" s="43" t="s">
        <v>1752</v>
      </c>
      <c r="GR5" s="43" t="s">
        <v>69</v>
      </c>
      <c r="GS5" s="43" t="s">
        <v>70</v>
      </c>
      <c r="GT5" s="43" t="s">
        <v>71</v>
      </c>
      <c r="GU5" s="43" t="s">
        <v>74</v>
      </c>
      <c r="GV5" s="46" t="s">
        <v>0</v>
      </c>
      <c r="GW5" s="46" t="s">
        <v>1</v>
      </c>
      <c r="GX5" s="43" t="s">
        <v>72</v>
      </c>
      <c r="GY5" s="43" t="s">
        <v>69</v>
      </c>
      <c r="GZ5" s="43" t="s">
        <v>70</v>
      </c>
      <c r="HA5" s="43" t="s">
        <v>71</v>
      </c>
      <c r="HB5" s="43" t="s">
        <v>74</v>
      </c>
      <c r="HC5" s="46" t="s">
        <v>0</v>
      </c>
      <c r="HD5" s="46" t="s">
        <v>1</v>
      </c>
      <c r="HE5" s="43" t="s">
        <v>72</v>
      </c>
      <c r="HF5" s="43" t="s">
        <v>69</v>
      </c>
      <c r="HG5" s="43" t="s">
        <v>70</v>
      </c>
      <c r="HH5" s="43" t="s">
        <v>71</v>
      </c>
      <c r="HI5" s="43" t="s">
        <v>74</v>
      </c>
      <c r="HJ5" s="46" t="s">
        <v>0</v>
      </c>
      <c r="HK5" s="46" t="s">
        <v>1</v>
      </c>
      <c r="HL5" s="43" t="s">
        <v>72</v>
      </c>
      <c r="HM5" s="43" t="s">
        <v>69</v>
      </c>
      <c r="HN5" s="43" t="s">
        <v>70</v>
      </c>
      <c r="HO5" s="43" t="s">
        <v>71</v>
      </c>
      <c r="HP5" s="43" t="s">
        <v>74</v>
      </c>
      <c r="HQ5" s="46" t="s">
        <v>0</v>
      </c>
      <c r="HR5" s="46" t="s">
        <v>1</v>
      </c>
      <c r="HS5" s="43" t="s">
        <v>72</v>
      </c>
      <c r="HT5" s="43" t="s">
        <v>69</v>
      </c>
      <c r="HU5" s="43" t="s">
        <v>70</v>
      </c>
      <c r="HV5" s="43" t="s">
        <v>71</v>
      </c>
      <c r="HW5" s="43" t="s">
        <v>74</v>
      </c>
      <c r="HX5" s="46" t="s">
        <v>0</v>
      </c>
      <c r="HY5" s="46" t="s">
        <v>1</v>
      </c>
      <c r="HZ5" s="43" t="s">
        <v>72</v>
      </c>
      <c r="IA5" s="43" t="s">
        <v>69</v>
      </c>
      <c r="IB5" s="43" t="s">
        <v>70</v>
      </c>
      <c r="IC5" s="43" t="s">
        <v>71</v>
      </c>
      <c r="ID5" s="50" t="s">
        <v>74</v>
      </c>
    </row>
    <row r="6" spans="1:238" ht="16.5" hidden="1">
      <c r="A6" s="10" t="s">
        <v>2</v>
      </c>
      <c r="B6" s="10" t="s">
        <v>3</v>
      </c>
      <c r="C6" s="11" t="s">
        <v>75</v>
      </c>
      <c r="D6" s="11" t="s">
        <v>76</v>
      </c>
      <c r="E6" s="11" t="s">
        <v>77</v>
      </c>
      <c r="F6" s="11" t="s">
        <v>78</v>
      </c>
      <c r="G6" s="12"/>
      <c r="H6" s="10" t="s">
        <v>2</v>
      </c>
      <c r="I6" s="10" t="s">
        <v>3</v>
      </c>
      <c r="J6" s="11" t="s">
        <v>75</v>
      </c>
      <c r="K6" s="11" t="s">
        <v>76</v>
      </c>
      <c r="L6" s="11" t="s">
        <v>77</v>
      </c>
      <c r="M6" s="11" t="s">
        <v>78</v>
      </c>
      <c r="N6" s="12"/>
      <c r="O6" s="10" t="s">
        <v>2</v>
      </c>
      <c r="P6" s="10" t="s">
        <v>3</v>
      </c>
      <c r="Q6" s="11" t="s">
        <v>75</v>
      </c>
      <c r="R6" s="11" t="s">
        <v>76</v>
      </c>
      <c r="S6" s="11" t="s">
        <v>77</v>
      </c>
      <c r="T6" s="11" t="s">
        <v>78</v>
      </c>
      <c r="U6" s="12"/>
      <c r="V6" s="10" t="s">
        <v>2</v>
      </c>
      <c r="W6" s="10" t="s">
        <v>3</v>
      </c>
      <c r="X6" s="11" t="s">
        <v>75</v>
      </c>
      <c r="Y6" s="11" t="s">
        <v>76</v>
      </c>
      <c r="Z6" s="11" t="s">
        <v>77</v>
      </c>
      <c r="AA6" s="11" t="s">
        <v>78</v>
      </c>
      <c r="AB6" s="12"/>
      <c r="AC6" s="10" t="s">
        <v>2</v>
      </c>
      <c r="AD6" s="10" t="s">
        <v>3</v>
      </c>
      <c r="AE6" s="11" t="s">
        <v>75</v>
      </c>
      <c r="AF6" s="11" t="s">
        <v>76</v>
      </c>
      <c r="AG6" s="11" t="s">
        <v>77</v>
      </c>
      <c r="AH6" s="11" t="s">
        <v>78</v>
      </c>
      <c r="AI6" s="12"/>
      <c r="AJ6" s="10" t="s">
        <v>2</v>
      </c>
      <c r="AK6" s="10" t="s">
        <v>3</v>
      </c>
      <c r="AL6" s="11" t="s">
        <v>75</v>
      </c>
      <c r="AM6" s="11" t="s">
        <v>76</v>
      </c>
      <c r="AN6" s="11" t="s">
        <v>77</v>
      </c>
      <c r="AO6" s="11" t="s">
        <v>78</v>
      </c>
      <c r="AP6" s="12"/>
      <c r="AQ6" s="10" t="s">
        <v>2</v>
      </c>
      <c r="AR6" s="10" t="s">
        <v>3</v>
      </c>
      <c r="AS6" s="11" t="s">
        <v>75</v>
      </c>
      <c r="AT6" s="11" t="s">
        <v>76</v>
      </c>
      <c r="AU6" s="11" t="s">
        <v>77</v>
      </c>
      <c r="AV6" s="11" t="s">
        <v>78</v>
      </c>
      <c r="AW6" s="12"/>
      <c r="AX6" s="10" t="s">
        <v>2</v>
      </c>
      <c r="AY6" s="10" t="s">
        <v>3</v>
      </c>
      <c r="AZ6" s="11" t="s">
        <v>75</v>
      </c>
      <c r="BA6" s="11" t="s">
        <v>76</v>
      </c>
      <c r="BB6" s="11" t="s">
        <v>77</v>
      </c>
      <c r="BC6" s="11" t="s">
        <v>78</v>
      </c>
      <c r="BD6" s="12"/>
      <c r="BE6" s="10" t="s">
        <v>2</v>
      </c>
      <c r="BF6" s="10" t="s">
        <v>3</v>
      </c>
      <c r="BG6" s="11" t="s">
        <v>75</v>
      </c>
      <c r="BH6" s="11" t="s">
        <v>76</v>
      </c>
      <c r="BI6" s="11" t="s">
        <v>77</v>
      </c>
      <c r="BJ6" s="11" t="s">
        <v>78</v>
      </c>
      <c r="BK6" s="12"/>
      <c r="BL6" s="10" t="s">
        <v>2</v>
      </c>
      <c r="BM6" s="10" t="s">
        <v>3</v>
      </c>
      <c r="BN6" s="11" t="s">
        <v>75</v>
      </c>
      <c r="BO6" s="11" t="s">
        <v>76</v>
      </c>
      <c r="BP6" s="11" t="s">
        <v>77</v>
      </c>
      <c r="BQ6" s="11" t="s">
        <v>78</v>
      </c>
      <c r="BR6" s="12"/>
      <c r="BS6" s="10" t="s">
        <v>2</v>
      </c>
      <c r="BT6" s="10" t="s">
        <v>3</v>
      </c>
      <c r="BU6" s="11" t="s">
        <v>75</v>
      </c>
      <c r="BV6" s="11" t="s">
        <v>76</v>
      </c>
      <c r="BW6" s="11" t="s">
        <v>77</v>
      </c>
      <c r="BX6" s="11" t="s">
        <v>78</v>
      </c>
      <c r="BY6" s="12"/>
      <c r="BZ6" s="10" t="s">
        <v>2</v>
      </c>
      <c r="CA6" s="10" t="s">
        <v>3</v>
      </c>
      <c r="CB6" s="11" t="s">
        <v>75</v>
      </c>
      <c r="CC6" s="11" t="s">
        <v>76</v>
      </c>
      <c r="CD6" s="11" t="s">
        <v>77</v>
      </c>
      <c r="CE6" s="11" t="s">
        <v>78</v>
      </c>
      <c r="CF6" s="12"/>
      <c r="CG6" s="10" t="s">
        <v>2</v>
      </c>
      <c r="CH6" s="10" t="s">
        <v>3</v>
      </c>
      <c r="CI6" s="11" t="s">
        <v>75</v>
      </c>
      <c r="CJ6" s="11" t="s">
        <v>76</v>
      </c>
      <c r="CK6" s="11" t="s">
        <v>77</v>
      </c>
      <c r="CL6" s="11" t="s">
        <v>78</v>
      </c>
      <c r="CM6" s="12"/>
      <c r="CN6" s="10" t="s">
        <v>2</v>
      </c>
      <c r="CO6" s="10" t="s">
        <v>3</v>
      </c>
      <c r="CP6" s="11" t="s">
        <v>75</v>
      </c>
      <c r="CQ6" s="11" t="s">
        <v>76</v>
      </c>
      <c r="CR6" s="11" t="s">
        <v>77</v>
      </c>
      <c r="CS6" s="11" t="s">
        <v>78</v>
      </c>
      <c r="CT6" s="12"/>
      <c r="CU6" s="10" t="s">
        <v>2</v>
      </c>
      <c r="CV6" s="10" t="s">
        <v>3</v>
      </c>
      <c r="CW6" s="11" t="s">
        <v>75</v>
      </c>
      <c r="CX6" s="11" t="s">
        <v>76</v>
      </c>
      <c r="CY6" s="11" t="s">
        <v>77</v>
      </c>
      <c r="CZ6" s="11" t="s">
        <v>78</v>
      </c>
      <c r="DA6" s="12"/>
      <c r="DB6" s="10" t="s">
        <v>2</v>
      </c>
      <c r="DC6" s="10" t="s">
        <v>3</v>
      </c>
      <c r="DD6" s="11" t="s">
        <v>75</v>
      </c>
      <c r="DE6" s="11" t="s">
        <v>76</v>
      </c>
      <c r="DF6" s="11" t="s">
        <v>77</v>
      </c>
      <c r="DG6" s="11" t="s">
        <v>78</v>
      </c>
      <c r="DH6" s="12"/>
      <c r="DI6" s="10" t="s">
        <v>2</v>
      </c>
      <c r="DJ6" s="10" t="s">
        <v>3</v>
      </c>
      <c r="DK6" s="11" t="s">
        <v>75</v>
      </c>
      <c r="DL6" s="11" t="s">
        <v>76</v>
      </c>
      <c r="DM6" s="11" t="s">
        <v>77</v>
      </c>
      <c r="DN6" s="11" t="s">
        <v>78</v>
      </c>
      <c r="DO6" s="12"/>
      <c r="DP6" s="10" t="s">
        <v>2</v>
      </c>
      <c r="DQ6" s="10" t="s">
        <v>3</v>
      </c>
      <c r="DR6" s="11" t="s">
        <v>75</v>
      </c>
      <c r="DS6" s="11" t="s">
        <v>76</v>
      </c>
      <c r="DT6" s="11" t="s">
        <v>77</v>
      </c>
      <c r="DU6" s="11" t="s">
        <v>78</v>
      </c>
      <c r="DV6" s="12"/>
      <c r="DW6" s="10" t="s">
        <v>2</v>
      </c>
      <c r="DX6" s="10" t="s">
        <v>3</v>
      </c>
      <c r="DY6" s="11" t="s">
        <v>75</v>
      </c>
      <c r="DZ6" s="11" t="s">
        <v>76</v>
      </c>
      <c r="EA6" s="11" t="s">
        <v>77</v>
      </c>
      <c r="EB6" s="11" t="s">
        <v>78</v>
      </c>
      <c r="EC6" s="12"/>
      <c r="ED6" s="10" t="s">
        <v>2</v>
      </c>
      <c r="EE6" s="10" t="s">
        <v>3</v>
      </c>
      <c r="EF6" s="258" t="s">
        <v>75</v>
      </c>
      <c r="EG6" s="11" t="s">
        <v>76</v>
      </c>
      <c r="EH6" s="11" t="s">
        <v>77</v>
      </c>
      <c r="EI6" s="11" t="s">
        <v>78</v>
      </c>
      <c r="EJ6" s="12"/>
      <c r="EK6" s="10" t="s">
        <v>2</v>
      </c>
      <c r="EL6" s="10" t="s">
        <v>3</v>
      </c>
      <c r="EM6" s="11" t="s">
        <v>75</v>
      </c>
      <c r="EN6" s="11" t="s">
        <v>76</v>
      </c>
      <c r="EO6" s="11" t="s">
        <v>77</v>
      </c>
      <c r="EP6" s="11" t="s">
        <v>78</v>
      </c>
      <c r="EQ6" s="12"/>
      <c r="ER6" s="10" t="s">
        <v>2</v>
      </c>
      <c r="ES6" s="10" t="s">
        <v>3</v>
      </c>
      <c r="ET6" s="11" t="s">
        <v>75</v>
      </c>
      <c r="EU6" s="11" t="s">
        <v>76</v>
      </c>
      <c r="EV6" s="11" t="s">
        <v>77</v>
      </c>
      <c r="EW6" s="11" t="s">
        <v>78</v>
      </c>
      <c r="EX6" s="12"/>
      <c r="EY6" s="10" t="s">
        <v>2</v>
      </c>
      <c r="EZ6" s="10" t="s">
        <v>3</v>
      </c>
      <c r="FA6" s="11" t="s">
        <v>75</v>
      </c>
      <c r="FB6" s="11" t="s">
        <v>76</v>
      </c>
      <c r="FC6" s="11" t="s">
        <v>77</v>
      </c>
      <c r="FD6" s="11" t="s">
        <v>78</v>
      </c>
      <c r="FE6" s="12"/>
      <c r="FF6" s="10" t="s">
        <v>2</v>
      </c>
      <c r="FG6" s="10" t="s">
        <v>3</v>
      </c>
      <c r="FH6" s="11" t="s">
        <v>75</v>
      </c>
      <c r="FI6" s="11" t="s">
        <v>76</v>
      </c>
      <c r="FJ6" s="11" t="s">
        <v>77</v>
      </c>
      <c r="FK6" s="11" t="s">
        <v>78</v>
      </c>
      <c r="FL6" s="12"/>
      <c r="FM6" s="10" t="s">
        <v>2</v>
      </c>
      <c r="FN6" s="10" t="s">
        <v>3</v>
      </c>
      <c r="FO6" s="11" t="s">
        <v>75</v>
      </c>
      <c r="FP6" s="11" t="s">
        <v>76</v>
      </c>
      <c r="FQ6" s="11" t="s">
        <v>77</v>
      </c>
      <c r="FR6" s="11" t="s">
        <v>78</v>
      </c>
      <c r="FS6" s="12"/>
      <c r="FT6" s="10" t="s">
        <v>2</v>
      </c>
      <c r="FU6" s="10" t="s">
        <v>3</v>
      </c>
      <c r="FV6" s="11" t="s">
        <v>75</v>
      </c>
      <c r="FW6" s="11" t="s">
        <v>76</v>
      </c>
      <c r="FX6" s="11" t="s">
        <v>77</v>
      </c>
      <c r="FY6" s="11" t="s">
        <v>78</v>
      </c>
      <c r="FZ6" s="12"/>
      <c r="GA6" s="10" t="s">
        <v>2</v>
      </c>
      <c r="GB6" s="10" t="s">
        <v>3</v>
      </c>
      <c r="GC6" s="11" t="s">
        <v>75</v>
      </c>
      <c r="GD6" s="11" t="s">
        <v>76</v>
      </c>
      <c r="GE6" s="11" t="s">
        <v>77</v>
      </c>
      <c r="GF6" s="11" t="s">
        <v>78</v>
      </c>
      <c r="GG6" s="12"/>
      <c r="GH6" s="10" t="s">
        <v>2</v>
      </c>
      <c r="GI6" s="10" t="s">
        <v>3</v>
      </c>
      <c r="GJ6" s="11" t="s">
        <v>75</v>
      </c>
      <c r="GK6" s="11" t="s">
        <v>76</v>
      </c>
      <c r="GL6" s="11" t="s">
        <v>77</v>
      </c>
      <c r="GM6" s="11" t="s">
        <v>78</v>
      </c>
      <c r="GN6" s="12"/>
      <c r="GO6" s="10" t="s">
        <v>2</v>
      </c>
      <c r="GP6" s="10" t="s">
        <v>3</v>
      </c>
      <c r="GQ6" s="11" t="s">
        <v>75</v>
      </c>
      <c r="GR6" s="258" t="s">
        <v>76</v>
      </c>
      <c r="GS6" s="11" t="s">
        <v>77</v>
      </c>
      <c r="GT6" s="11" t="s">
        <v>78</v>
      </c>
      <c r="GU6" s="12"/>
      <c r="GV6" s="10" t="s">
        <v>2</v>
      </c>
      <c r="GW6" s="10" t="s">
        <v>3</v>
      </c>
      <c r="GX6" s="11" t="s">
        <v>75</v>
      </c>
      <c r="GY6" s="11" t="s">
        <v>76</v>
      </c>
      <c r="GZ6" s="11" t="s">
        <v>77</v>
      </c>
      <c r="HA6" s="11" t="s">
        <v>78</v>
      </c>
      <c r="HB6" s="12"/>
      <c r="HC6" s="10" t="s">
        <v>2</v>
      </c>
      <c r="HD6" s="10" t="s">
        <v>3</v>
      </c>
      <c r="HE6" s="11" t="s">
        <v>75</v>
      </c>
      <c r="HF6" s="11" t="s">
        <v>76</v>
      </c>
      <c r="HG6" s="11" t="s">
        <v>77</v>
      </c>
      <c r="HH6" s="11" t="s">
        <v>78</v>
      </c>
      <c r="HI6" s="12"/>
      <c r="HJ6" s="10" t="s">
        <v>2</v>
      </c>
      <c r="HK6" s="10" t="s">
        <v>3</v>
      </c>
      <c r="HL6" s="11" t="s">
        <v>75</v>
      </c>
      <c r="HM6" s="11" t="s">
        <v>76</v>
      </c>
      <c r="HN6" s="11" t="s">
        <v>77</v>
      </c>
      <c r="HO6" s="11" t="s">
        <v>78</v>
      </c>
      <c r="HP6" s="12"/>
      <c r="HQ6" s="10" t="s">
        <v>2</v>
      </c>
      <c r="HR6" s="10" t="s">
        <v>3</v>
      </c>
      <c r="HS6" s="11" t="s">
        <v>75</v>
      </c>
      <c r="HT6" s="11" t="s">
        <v>76</v>
      </c>
      <c r="HU6" s="11" t="s">
        <v>77</v>
      </c>
      <c r="HV6" s="11" t="s">
        <v>78</v>
      </c>
      <c r="HW6" s="12"/>
      <c r="HX6" s="10" t="s">
        <v>2</v>
      </c>
      <c r="HY6" s="10" t="s">
        <v>3</v>
      </c>
      <c r="HZ6" s="11" t="s">
        <v>75</v>
      </c>
      <c r="IA6" s="11" t="s">
        <v>76</v>
      </c>
      <c r="IB6" s="11" t="s">
        <v>77</v>
      </c>
      <c r="IC6" s="11" t="s">
        <v>78</v>
      </c>
      <c r="ID6" s="12"/>
    </row>
    <row r="7" spans="1:238" ht="16.5" hidden="1">
      <c r="A7" s="1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0</v>
      </c>
      <c r="K7" s="5">
        <v>0</v>
      </c>
      <c r="L7" s="5">
        <v>0</v>
      </c>
      <c r="M7" s="5">
        <f>K7+L7</f>
        <v>0</v>
      </c>
      <c r="N7" s="9"/>
      <c r="O7" s="1">
        <v>1</v>
      </c>
      <c r="P7" s="2" t="s">
        <v>4</v>
      </c>
      <c r="Q7" s="5">
        <v>0</v>
      </c>
      <c r="R7" s="5">
        <v>0</v>
      </c>
      <c r="S7" s="5">
        <v>0</v>
      </c>
      <c r="T7" s="5">
        <f>R7+S7</f>
        <v>0</v>
      </c>
      <c r="U7" s="9"/>
      <c r="V7" s="1">
        <v>1</v>
      </c>
      <c r="W7" s="2" t="s">
        <v>4</v>
      </c>
      <c r="X7" s="5">
        <v>0</v>
      </c>
      <c r="Y7" s="5">
        <v>0</v>
      </c>
      <c r="Z7" s="5">
        <v>0</v>
      </c>
      <c r="AA7" s="5">
        <f>Y7+Z7</f>
        <v>0</v>
      </c>
      <c r="AB7" s="9"/>
      <c r="AC7" s="1">
        <v>1</v>
      </c>
      <c r="AD7" s="2" t="s">
        <v>4</v>
      </c>
      <c r="AE7" s="5">
        <v>12</v>
      </c>
      <c r="AF7" s="5">
        <v>8400000</v>
      </c>
      <c r="AG7" s="5">
        <v>0</v>
      </c>
      <c r="AH7" s="5">
        <f>AF7+AG7</f>
        <v>8400000</v>
      </c>
      <c r="AI7" s="9"/>
      <c r="AJ7" s="1">
        <v>1</v>
      </c>
      <c r="AK7" s="2" t="s">
        <v>4</v>
      </c>
      <c r="AL7" s="5">
        <v>0</v>
      </c>
      <c r="AM7" s="5">
        <v>0</v>
      </c>
      <c r="AN7" s="5">
        <v>0</v>
      </c>
      <c r="AO7" s="5">
        <f>AM7+AN7</f>
        <v>0</v>
      </c>
      <c r="AP7" s="9"/>
      <c r="AQ7" s="1">
        <v>1</v>
      </c>
      <c r="AR7" s="2" t="s">
        <v>4</v>
      </c>
      <c r="AS7" s="5">
        <v>1</v>
      </c>
      <c r="AT7" s="5">
        <v>300000</v>
      </c>
      <c r="AU7" s="5">
        <v>0</v>
      </c>
      <c r="AV7" s="5">
        <f>AT7+AU7</f>
        <v>300000</v>
      </c>
      <c r="AW7" s="9"/>
      <c r="AX7" s="1">
        <v>1</v>
      </c>
      <c r="AY7" s="2" t="s">
        <v>4</v>
      </c>
      <c r="AZ7" s="5">
        <v>0</v>
      </c>
      <c r="BA7" s="5">
        <v>0</v>
      </c>
      <c r="BB7" s="5">
        <v>0</v>
      </c>
      <c r="BC7" s="5">
        <f>BA7+BB7</f>
        <v>0</v>
      </c>
      <c r="BD7" s="9"/>
      <c r="BE7" s="1">
        <v>1</v>
      </c>
      <c r="BF7" s="2" t="s">
        <v>4</v>
      </c>
      <c r="BG7" s="5">
        <v>0</v>
      </c>
      <c r="BH7" s="5">
        <v>0</v>
      </c>
      <c r="BI7" s="5">
        <v>0</v>
      </c>
      <c r="BJ7" s="5">
        <f>BH7+BI7</f>
        <v>0</v>
      </c>
      <c r="BK7" s="9"/>
      <c r="BL7" s="1">
        <v>1</v>
      </c>
      <c r="BM7" s="2" t="s">
        <v>4</v>
      </c>
      <c r="BN7" s="5">
        <v>0</v>
      </c>
      <c r="BO7" s="5">
        <v>0</v>
      </c>
      <c r="BP7" s="5">
        <v>0</v>
      </c>
      <c r="BQ7" s="5">
        <f>BO7+BP7</f>
        <v>0</v>
      </c>
      <c r="BR7" s="9"/>
      <c r="BS7" s="1">
        <v>1</v>
      </c>
      <c r="BT7" s="2" t="s">
        <v>4</v>
      </c>
      <c r="BU7" s="5">
        <v>0</v>
      </c>
      <c r="BV7" s="5">
        <v>0</v>
      </c>
      <c r="BW7" s="5">
        <v>0</v>
      </c>
      <c r="BX7" s="5">
        <f>BV7+BW7</f>
        <v>0</v>
      </c>
      <c r="BY7" s="9"/>
      <c r="BZ7" s="1">
        <v>1</v>
      </c>
      <c r="CA7" s="2" t="s">
        <v>4</v>
      </c>
      <c r="CB7" s="5">
        <v>0</v>
      </c>
      <c r="CC7" s="5">
        <v>0</v>
      </c>
      <c r="CD7" s="5">
        <v>0</v>
      </c>
      <c r="CE7" s="5">
        <f>CC7+CD7</f>
        <v>0</v>
      </c>
      <c r="CF7" s="9"/>
      <c r="CG7" s="1">
        <v>1</v>
      </c>
      <c r="CH7" s="2" t="s">
        <v>4</v>
      </c>
      <c r="CI7" s="5">
        <v>0</v>
      </c>
      <c r="CJ7" s="5">
        <v>0</v>
      </c>
      <c r="CK7" s="5">
        <v>0</v>
      </c>
      <c r="CL7" s="5">
        <f>CJ7+CK7</f>
        <v>0</v>
      </c>
      <c r="CM7" s="9"/>
      <c r="CN7" s="1">
        <v>1</v>
      </c>
      <c r="CO7" s="2" t="s">
        <v>4</v>
      </c>
      <c r="CP7" s="5">
        <v>0</v>
      </c>
      <c r="CQ7" s="5">
        <v>0</v>
      </c>
      <c r="CR7" s="5">
        <v>0</v>
      </c>
      <c r="CS7" s="5">
        <f>CQ7+CR7</f>
        <v>0</v>
      </c>
      <c r="CT7" s="9"/>
      <c r="CU7" s="1">
        <v>1</v>
      </c>
      <c r="CV7" s="2" t="s">
        <v>4</v>
      </c>
      <c r="CW7" s="5">
        <v>0</v>
      </c>
      <c r="CX7" s="5">
        <v>0</v>
      </c>
      <c r="CY7" s="5">
        <v>0</v>
      </c>
      <c r="CZ7" s="5">
        <f>CX7+CY7</f>
        <v>0</v>
      </c>
      <c r="DA7" s="9"/>
      <c r="DB7" s="1">
        <v>1</v>
      </c>
      <c r="DC7" s="2" t="s">
        <v>4</v>
      </c>
      <c r="DD7" s="5">
        <v>0</v>
      </c>
      <c r="DE7" s="5">
        <v>0</v>
      </c>
      <c r="DF7" s="5">
        <v>0</v>
      </c>
      <c r="DG7" s="5">
        <f>DE7+DF7</f>
        <v>0</v>
      </c>
      <c r="DH7" s="9"/>
      <c r="DI7" s="1">
        <v>1</v>
      </c>
      <c r="DJ7" s="2" t="s">
        <v>4</v>
      </c>
      <c r="DK7" s="5">
        <v>0</v>
      </c>
      <c r="DL7" s="5">
        <v>0</v>
      </c>
      <c r="DM7" s="5">
        <v>0</v>
      </c>
      <c r="DN7" s="5">
        <f>DL7+DM7</f>
        <v>0</v>
      </c>
      <c r="DO7" s="9"/>
      <c r="DP7" s="1">
        <v>1</v>
      </c>
      <c r="DQ7" s="2" t="s">
        <v>4</v>
      </c>
      <c r="DR7" s="5">
        <v>0</v>
      </c>
      <c r="DS7" s="5">
        <v>0</v>
      </c>
      <c r="DT7" s="5">
        <v>0</v>
      </c>
      <c r="DU7" s="5">
        <f>DS7+DT7</f>
        <v>0</v>
      </c>
      <c r="DV7" s="9"/>
      <c r="DW7" s="1">
        <v>1</v>
      </c>
      <c r="DX7" s="2" t="s">
        <v>4</v>
      </c>
      <c r="DY7" s="5">
        <v>0</v>
      </c>
      <c r="DZ7" s="5">
        <v>0</v>
      </c>
      <c r="EA7" s="5">
        <v>0</v>
      </c>
      <c r="EB7" s="5">
        <f>DZ7+EA7</f>
        <v>0</v>
      </c>
      <c r="EC7" s="9"/>
      <c r="ED7" s="1">
        <v>1</v>
      </c>
      <c r="EE7" s="2" t="s">
        <v>4</v>
      </c>
      <c r="EF7" s="5">
        <v>20</v>
      </c>
      <c r="EG7" s="5">
        <v>120000</v>
      </c>
      <c r="EH7" s="5">
        <v>0</v>
      </c>
      <c r="EI7" s="5">
        <f>EG7+EH7</f>
        <v>120000</v>
      </c>
      <c r="EJ7" s="9"/>
      <c r="EK7" s="1">
        <v>1</v>
      </c>
      <c r="EL7" s="2" t="s">
        <v>4</v>
      </c>
      <c r="EM7" s="5">
        <v>0</v>
      </c>
      <c r="EN7" s="5">
        <v>0</v>
      </c>
      <c r="EO7" s="5">
        <v>0</v>
      </c>
      <c r="EP7" s="5">
        <f>EN7+EO7</f>
        <v>0</v>
      </c>
      <c r="EQ7" s="9"/>
      <c r="ER7" s="1">
        <v>1</v>
      </c>
      <c r="ES7" s="2" t="s">
        <v>4</v>
      </c>
      <c r="ET7" s="5">
        <v>0</v>
      </c>
      <c r="EU7" s="5">
        <v>0</v>
      </c>
      <c r="EV7" s="5">
        <v>0</v>
      </c>
      <c r="EW7" s="5">
        <f>EU7+EV7</f>
        <v>0</v>
      </c>
      <c r="EX7" s="9"/>
      <c r="EY7" s="1">
        <v>1</v>
      </c>
      <c r="EZ7" s="2" t="s">
        <v>4</v>
      </c>
      <c r="FA7" s="5">
        <v>0</v>
      </c>
      <c r="FB7" s="5">
        <v>0</v>
      </c>
      <c r="FC7" s="5">
        <v>0</v>
      </c>
      <c r="FD7" s="5">
        <f>FB7+FC7</f>
        <v>0</v>
      </c>
      <c r="FE7" s="9"/>
      <c r="FF7" s="1">
        <v>1</v>
      </c>
      <c r="FG7" s="2" t="s">
        <v>4</v>
      </c>
      <c r="FH7" s="5">
        <v>0</v>
      </c>
      <c r="FI7" s="5">
        <v>0</v>
      </c>
      <c r="FJ7" s="5">
        <v>0</v>
      </c>
      <c r="FK7" s="5">
        <f>FI7+FJ7</f>
        <v>0</v>
      </c>
      <c r="FL7" s="9"/>
      <c r="FM7" s="1">
        <v>1</v>
      </c>
      <c r="FN7" s="2" t="s">
        <v>4</v>
      </c>
      <c r="FO7" s="5">
        <v>0</v>
      </c>
      <c r="FP7" s="5">
        <v>0</v>
      </c>
      <c r="FQ7" s="5">
        <v>0</v>
      </c>
      <c r="FR7" s="5">
        <f>FP7+FQ7</f>
        <v>0</v>
      </c>
      <c r="FS7" s="9"/>
      <c r="FT7" s="1">
        <v>1</v>
      </c>
      <c r="FU7" s="2" t="s">
        <v>4</v>
      </c>
      <c r="FV7" s="5">
        <v>1</v>
      </c>
      <c r="FW7" s="5">
        <v>100000</v>
      </c>
      <c r="FX7" s="5">
        <v>0</v>
      </c>
      <c r="FY7" s="5">
        <f>FW7+FX7</f>
        <v>100000</v>
      </c>
      <c r="FZ7" s="9"/>
      <c r="GA7" s="1">
        <v>1</v>
      </c>
      <c r="GB7" s="2" t="s">
        <v>4</v>
      </c>
      <c r="GC7" s="5">
        <v>0</v>
      </c>
      <c r="GD7" s="5">
        <v>0</v>
      </c>
      <c r="GE7" s="5">
        <v>0</v>
      </c>
      <c r="GF7" s="5">
        <f>GD7+GE7</f>
        <v>0</v>
      </c>
      <c r="GG7" s="9"/>
      <c r="GH7" s="1">
        <v>1</v>
      </c>
      <c r="GI7" s="2" t="s">
        <v>4</v>
      </c>
      <c r="GJ7" s="5">
        <v>0</v>
      </c>
      <c r="GK7" s="5">
        <v>0</v>
      </c>
      <c r="GL7" s="5">
        <v>0</v>
      </c>
      <c r="GM7" s="5">
        <f>GK7+GL7</f>
        <v>0</v>
      </c>
      <c r="GN7" s="9"/>
      <c r="GO7" s="1">
        <v>1</v>
      </c>
      <c r="GP7" s="2" t="s">
        <v>4</v>
      </c>
      <c r="GQ7" s="5">
        <v>6</v>
      </c>
      <c r="GR7" s="5">
        <v>36000</v>
      </c>
      <c r="GS7" s="5">
        <v>0</v>
      </c>
      <c r="GT7" s="5">
        <f>GR7+GS7</f>
        <v>36000</v>
      </c>
      <c r="GU7" s="9"/>
      <c r="GV7" s="1">
        <v>1</v>
      </c>
      <c r="GW7" s="2" t="s">
        <v>4</v>
      </c>
      <c r="GX7" s="5">
        <v>0</v>
      </c>
      <c r="GY7" s="5">
        <v>0</v>
      </c>
      <c r="GZ7" s="5">
        <v>0</v>
      </c>
      <c r="HA7" s="5">
        <f>GY7+GZ7</f>
        <v>0</v>
      </c>
      <c r="HB7" s="9"/>
      <c r="HC7" s="1">
        <v>1</v>
      </c>
      <c r="HD7" s="2" t="s">
        <v>4</v>
      </c>
      <c r="HE7" s="5">
        <v>51</v>
      </c>
      <c r="HF7" s="5">
        <v>440000</v>
      </c>
      <c r="HG7" s="5">
        <v>0</v>
      </c>
      <c r="HH7" s="5">
        <f>HF7+HG7</f>
        <v>440000</v>
      </c>
      <c r="HI7" s="9"/>
      <c r="HJ7" s="1">
        <v>1</v>
      </c>
      <c r="HK7" s="2" t="s">
        <v>4</v>
      </c>
      <c r="HL7" s="5">
        <v>0</v>
      </c>
      <c r="HM7" s="5">
        <v>290000</v>
      </c>
      <c r="HN7" s="5">
        <v>0</v>
      </c>
      <c r="HO7" s="5">
        <f>HM7+HN7</f>
        <v>290000</v>
      </c>
      <c r="HP7" s="9"/>
      <c r="HQ7" s="1">
        <v>1</v>
      </c>
      <c r="HR7" s="2" t="s">
        <v>4</v>
      </c>
      <c r="HS7" s="5">
        <v>1</v>
      </c>
      <c r="HT7" s="5">
        <v>500000</v>
      </c>
      <c r="HU7" s="5">
        <v>4000000</v>
      </c>
      <c r="HV7" s="5">
        <f>HT7+HU7</f>
        <v>4500000</v>
      </c>
      <c r="HW7" s="9"/>
      <c r="HX7" s="1">
        <v>1</v>
      </c>
      <c r="HY7" s="2" t="s">
        <v>4</v>
      </c>
      <c r="HZ7" s="5">
        <v>0</v>
      </c>
      <c r="IA7" s="5">
        <f>K7+R7+Y7+AF7+AM7+AT7+BA7+BH7+BO7+BV7+CC7+CJ7+CQ7+CX7+DE7+DL7+DS7+DZ7+EG7+EN7+EU7+FB7+FI7+FP7+FW7+GD7+GK7+GR7+GY7+HF7+HM7+HT7</f>
        <v>10186000</v>
      </c>
      <c r="IB7" s="5">
        <f t="shared" ref="IB7:IB70" si="0">L7+S7+Z7+AG7+AN7+AU7+BB7+BI7+BP7+BW7+CD7+CK7+CR7+CY7+DF7+DM7+DT7+EA7+EH7+EO7+EV7+FC7+FJ7+FQ7+FX7+GE7+GL7+GS7+GZ7+HG7+HN7+HU7</f>
        <v>4000000</v>
      </c>
      <c r="IC7" s="5">
        <f t="shared" ref="IC7:IC70" si="1">M7+T7+AA7+AH7+AO7+AV7+BC7+BJ7+BQ7+BX7+CE7+CL7+CS7+CZ7+DG7+DN7+DU7+EB7+EI7+EP7+EW7+FD7+FK7+FR7+FY7+GF7+GM7+GT7+HA7+HH7+HO7+HV7</f>
        <v>14186000</v>
      </c>
      <c r="ID7" s="9"/>
    </row>
    <row r="8" spans="1:238" ht="16.5" hidden="1">
      <c r="A8" s="1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2">D8+E8</f>
        <v>0</v>
      </c>
      <c r="G8" s="9"/>
      <c r="H8" s="1">
        <v>2</v>
      </c>
      <c r="I8" s="2" t="s">
        <v>5</v>
      </c>
      <c r="J8" s="5">
        <v>0</v>
      </c>
      <c r="K8" s="5">
        <v>0</v>
      </c>
      <c r="L8" s="5">
        <v>0</v>
      </c>
      <c r="M8" s="5">
        <f t="shared" ref="M8:M68" si="3">K8+L8</f>
        <v>0</v>
      </c>
      <c r="N8" s="9"/>
      <c r="O8" s="1">
        <v>2</v>
      </c>
      <c r="P8" s="2" t="s">
        <v>5</v>
      </c>
      <c r="Q8" s="5">
        <v>0</v>
      </c>
      <c r="R8" s="5">
        <v>0</v>
      </c>
      <c r="S8" s="5">
        <v>0</v>
      </c>
      <c r="T8" s="5">
        <f t="shared" ref="T8:T68" si="4">R8+S8</f>
        <v>0</v>
      </c>
      <c r="U8" s="9"/>
      <c r="V8" s="1">
        <v>2</v>
      </c>
      <c r="W8" s="2" t="s">
        <v>5</v>
      </c>
      <c r="X8" s="5">
        <v>0</v>
      </c>
      <c r="Y8" s="5">
        <v>0</v>
      </c>
      <c r="Z8" s="5">
        <v>0</v>
      </c>
      <c r="AA8" s="5">
        <f t="shared" ref="AA8:AA68" si="5">Y8+Z8</f>
        <v>0</v>
      </c>
      <c r="AB8" s="9"/>
      <c r="AC8" s="1">
        <v>2</v>
      </c>
      <c r="AD8" s="2" t="s">
        <v>5</v>
      </c>
      <c r="AE8" s="5">
        <v>7</v>
      </c>
      <c r="AF8" s="5">
        <v>4900000</v>
      </c>
      <c r="AG8" s="5">
        <v>0</v>
      </c>
      <c r="AH8" s="5">
        <f t="shared" ref="AH8:AH68" si="6">AF8+AG8</f>
        <v>4900000</v>
      </c>
      <c r="AI8" s="9"/>
      <c r="AJ8" s="1">
        <v>2</v>
      </c>
      <c r="AK8" s="2" t="s">
        <v>5</v>
      </c>
      <c r="AL8" s="5">
        <v>0</v>
      </c>
      <c r="AM8" s="5">
        <v>0</v>
      </c>
      <c r="AN8" s="5">
        <v>0</v>
      </c>
      <c r="AO8" s="5">
        <f t="shared" ref="AO8:AO68" si="7">AM8+AN8</f>
        <v>0</v>
      </c>
      <c r="AP8" s="9"/>
      <c r="AQ8" s="1">
        <v>2</v>
      </c>
      <c r="AR8" s="2" t="s">
        <v>5</v>
      </c>
      <c r="AS8" s="5">
        <v>1</v>
      </c>
      <c r="AT8" s="5">
        <v>300000</v>
      </c>
      <c r="AU8" s="5">
        <v>0</v>
      </c>
      <c r="AV8" s="5">
        <f t="shared" ref="AV8:AV68" si="8">AT8+AU8</f>
        <v>300000</v>
      </c>
      <c r="AW8" s="9"/>
      <c r="AX8" s="1">
        <v>2</v>
      </c>
      <c r="AY8" s="2" t="s">
        <v>5</v>
      </c>
      <c r="AZ8" s="5">
        <v>0</v>
      </c>
      <c r="BA8" s="5">
        <v>0</v>
      </c>
      <c r="BB8" s="5">
        <v>0</v>
      </c>
      <c r="BC8" s="5">
        <f t="shared" ref="BC8:BC68" si="9">BA8+BB8</f>
        <v>0</v>
      </c>
      <c r="BD8" s="9"/>
      <c r="BE8" s="1">
        <v>2</v>
      </c>
      <c r="BF8" s="2" t="s">
        <v>5</v>
      </c>
      <c r="BG8" s="5">
        <v>0</v>
      </c>
      <c r="BH8" s="5">
        <v>0</v>
      </c>
      <c r="BI8" s="5">
        <v>0</v>
      </c>
      <c r="BJ8" s="5">
        <f t="shared" ref="BJ8:BJ68" si="10">BH8+BI8</f>
        <v>0</v>
      </c>
      <c r="BK8" s="9"/>
      <c r="BL8" s="1">
        <v>2</v>
      </c>
      <c r="BM8" s="2" t="s">
        <v>5</v>
      </c>
      <c r="BN8" s="5">
        <v>0</v>
      </c>
      <c r="BO8" s="5">
        <v>0</v>
      </c>
      <c r="BP8" s="5">
        <v>0</v>
      </c>
      <c r="BQ8" s="5">
        <f t="shared" ref="BQ8:BQ68" si="11">BO8+BP8</f>
        <v>0</v>
      </c>
      <c r="BR8" s="9"/>
      <c r="BS8" s="1">
        <v>2</v>
      </c>
      <c r="BT8" s="2" t="s">
        <v>5</v>
      </c>
      <c r="BU8" s="5">
        <v>0</v>
      </c>
      <c r="BV8" s="5">
        <v>0</v>
      </c>
      <c r="BW8" s="5">
        <v>0</v>
      </c>
      <c r="BX8" s="5">
        <f t="shared" ref="BX8:BX68" si="12">BV8+BW8</f>
        <v>0</v>
      </c>
      <c r="BY8" s="9"/>
      <c r="BZ8" s="1">
        <v>2</v>
      </c>
      <c r="CA8" s="2" t="s">
        <v>5</v>
      </c>
      <c r="CB8" s="5">
        <v>0</v>
      </c>
      <c r="CC8" s="5">
        <v>0</v>
      </c>
      <c r="CD8" s="5">
        <v>0</v>
      </c>
      <c r="CE8" s="5">
        <f t="shared" ref="CE8:CE68" si="13">CC8+CD8</f>
        <v>0</v>
      </c>
      <c r="CF8" s="9"/>
      <c r="CG8" s="1">
        <v>2</v>
      </c>
      <c r="CH8" s="2" t="s">
        <v>5</v>
      </c>
      <c r="CI8" s="5">
        <v>0</v>
      </c>
      <c r="CJ8" s="5">
        <v>0</v>
      </c>
      <c r="CK8" s="5">
        <v>0</v>
      </c>
      <c r="CL8" s="5">
        <f t="shared" ref="CL8:CL68" si="14">CJ8+CK8</f>
        <v>0</v>
      </c>
      <c r="CM8" s="9"/>
      <c r="CN8" s="1">
        <v>2</v>
      </c>
      <c r="CO8" s="2" t="s">
        <v>5</v>
      </c>
      <c r="CP8" s="5">
        <v>0</v>
      </c>
      <c r="CQ8" s="5">
        <v>0</v>
      </c>
      <c r="CR8" s="5">
        <v>0</v>
      </c>
      <c r="CS8" s="5">
        <f t="shared" ref="CS8:CS68" si="15">CQ8+CR8</f>
        <v>0</v>
      </c>
      <c r="CT8" s="9"/>
      <c r="CU8" s="1">
        <v>2</v>
      </c>
      <c r="CV8" s="2" t="s">
        <v>5</v>
      </c>
      <c r="CW8" s="5">
        <v>0</v>
      </c>
      <c r="CX8" s="5">
        <v>0</v>
      </c>
      <c r="CY8" s="5">
        <v>0</v>
      </c>
      <c r="CZ8" s="5">
        <f t="shared" ref="CZ8:CZ68" si="16">CX8+CY8</f>
        <v>0</v>
      </c>
      <c r="DA8" s="9"/>
      <c r="DB8" s="1">
        <v>2</v>
      </c>
      <c r="DC8" s="2" t="s">
        <v>5</v>
      </c>
      <c r="DD8" s="5">
        <v>0</v>
      </c>
      <c r="DE8" s="5">
        <v>0</v>
      </c>
      <c r="DF8" s="5">
        <v>0</v>
      </c>
      <c r="DG8" s="5">
        <f t="shared" ref="DG8:DG68" si="17">DE8+DF8</f>
        <v>0</v>
      </c>
      <c r="DH8" s="9"/>
      <c r="DI8" s="1">
        <v>2</v>
      </c>
      <c r="DJ8" s="2" t="s">
        <v>5</v>
      </c>
      <c r="DK8" s="5">
        <v>0</v>
      </c>
      <c r="DL8" s="5">
        <v>0</v>
      </c>
      <c r="DM8" s="5">
        <v>0</v>
      </c>
      <c r="DN8" s="5">
        <f t="shared" ref="DN8:DN68" si="18">DL8+DM8</f>
        <v>0</v>
      </c>
      <c r="DO8" s="9"/>
      <c r="DP8" s="1">
        <v>2</v>
      </c>
      <c r="DQ8" s="2" t="s">
        <v>5</v>
      </c>
      <c r="DR8" s="5">
        <v>0</v>
      </c>
      <c r="DS8" s="5">
        <v>0</v>
      </c>
      <c r="DT8" s="5">
        <v>0</v>
      </c>
      <c r="DU8" s="5">
        <f t="shared" ref="DU8:DU68" si="19">DS8+DT8</f>
        <v>0</v>
      </c>
      <c r="DV8" s="9"/>
      <c r="DW8" s="1">
        <v>2</v>
      </c>
      <c r="DX8" s="2" t="s">
        <v>5</v>
      </c>
      <c r="DY8" s="5">
        <v>0</v>
      </c>
      <c r="DZ8" s="5">
        <v>0</v>
      </c>
      <c r="EA8" s="5">
        <v>0</v>
      </c>
      <c r="EB8" s="5">
        <f t="shared" ref="EB8:EB68" si="20">DZ8+EA8</f>
        <v>0</v>
      </c>
      <c r="EC8" s="9"/>
      <c r="ED8" s="1">
        <v>2</v>
      </c>
      <c r="EE8" s="2" t="s">
        <v>5</v>
      </c>
      <c r="EF8" s="5">
        <v>26</v>
      </c>
      <c r="EG8" s="5">
        <v>156000</v>
      </c>
      <c r="EH8" s="5">
        <v>0</v>
      </c>
      <c r="EI8" s="5">
        <f t="shared" ref="EI8:EI68" si="21">EG8+EH8</f>
        <v>156000</v>
      </c>
      <c r="EJ8" s="9"/>
      <c r="EK8" s="1">
        <v>2</v>
      </c>
      <c r="EL8" s="2" t="s">
        <v>5</v>
      </c>
      <c r="EM8" s="5">
        <v>0</v>
      </c>
      <c r="EN8" s="5">
        <v>0</v>
      </c>
      <c r="EO8" s="5">
        <v>0</v>
      </c>
      <c r="EP8" s="5">
        <f t="shared" ref="EP8:EP68" si="22">EN8+EO8</f>
        <v>0</v>
      </c>
      <c r="EQ8" s="9"/>
      <c r="ER8" s="1">
        <v>2</v>
      </c>
      <c r="ES8" s="2" t="s">
        <v>5</v>
      </c>
      <c r="ET8" s="5">
        <v>0</v>
      </c>
      <c r="EU8" s="5">
        <v>0</v>
      </c>
      <c r="EV8" s="5">
        <v>0</v>
      </c>
      <c r="EW8" s="5">
        <f t="shared" ref="EW8:EW68" si="23">EU8+EV8</f>
        <v>0</v>
      </c>
      <c r="EX8" s="9"/>
      <c r="EY8" s="1">
        <v>2</v>
      </c>
      <c r="EZ8" s="2" t="s">
        <v>5</v>
      </c>
      <c r="FA8" s="5">
        <v>0</v>
      </c>
      <c r="FB8" s="5">
        <v>0</v>
      </c>
      <c r="FC8" s="5">
        <v>0</v>
      </c>
      <c r="FD8" s="5">
        <f t="shared" ref="FD8:FD68" si="24">FB8+FC8</f>
        <v>0</v>
      </c>
      <c r="FE8" s="9"/>
      <c r="FF8" s="1">
        <v>2</v>
      </c>
      <c r="FG8" s="2" t="s">
        <v>5</v>
      </c>
      <c r="FH8" s="5">
        <v>0</v>
      </c>
      <c r="FI8" s="5">
        <v>0</v>
      </c>
      <c r="FJ8" s="5">
        <v>0</v>
      </c>
      <c r="FK8" s="5">
        <f t="shared" ref="FK8:FK68" si="25">FI8+FJ8</f>
        <v>0</v>
      </c>
      <c r="FL8" s="9"/>
      <c r="FM8" s="1">
        <v>2</v>
      </c>
      <c r="FN8" s="2" t="s">
        <v>5</v>
      </c>
      <c r="FO8" s="5">
        <v>0</v>
      </c>
      <c r="FP8" s="5">
        <v>0</v>
      </c>
      <c r="FQ8" s="5">
        <v>0</v>
      </c>
      <c r="FR8" s="5">
        <f t="shared" ref="FR8:FR68" si="26">FP8+FQ8</f>
        <v>0</v>
      </c>
      <c r="FS8" s="9"/>
      <c r="FT8" s="1">
        <v>2</v>
      </c>
      <c r="FU8" s="2" t="s">
        <v>5</v>
      </c>
      <c r="FV8" s="5">
        <v>1</v>
      </c>
      <c r="FW8" s="5">
        <v>100000</v>
      </c>
      <c r="FX8" s="5">
        <v>0</v>
      </c>
      <c r="FY8" s="5">
        <f t="shared" ref="FY8:FY68" si="27">FW8+FX8</f>
        <v>100000</v>
      </c>
      <c r="FZ8" s="9"/>
      <c r="GA8" s="1">
        <v>2</v>
      </c>
      <c r="GB8" s="2" t="s">
        <v>5</v>
      </c>
      <c r="GC8" s="5">
        <v>0</v>
      </c>
      <c r="GD8" s="5">
        <v>0</v>
      </c>
      <c r="GE8" s="5">
        <v>0</v>
      </c>
      <c r="GF8" s="5">
        <f t="shared" ref="GF8:GF68" si="28">GD8+GE8</f>
        <v>0</v>
      </c>
      <c r="GG8" s="9"/>
      <c r="GH8" s="1">
        <v>2</v>
      </c>
      <c r="GI8" s="2" t="s">
        <v>5</v>
      </c>
      <c r="GJ8" s="5">
        <v>0</v>
      </c>
      <c r="GK8" s="5">
        <v>0</v>
      </c>
      <c r="GL8" s="5">
        <v>0</v>
      </c>
      <c r="GM8" s="5">
        <f t="shared" ref="GM8:GM68" si="29">GK8+GL8</f>
        <v>0</v>
      </c>
      <c r="GN8" s="9"/>
      <c r="GO8" s="1">
        <v>2</v>
      </c>
      <c r="GP8" s="2" t="s">
        <v>5</v>
      </c>
      <c r="GQ8" s="5">
        <v>4</v>
      </c>
      <c r="GR8" s="5">
        <v>24000</v>
      </c>
      <c r="GS8" s="5">
        <v>0</v>
      </c>
      <c r="GT8" s="5">
        <f t="shared" ref="GT8:GT68" si="30">GR8+GS8</f>
        <v>24000</v>
      </c>
      <c r="GU8" s="9"/>
      <c r="GV8" s="1">
        <v>2</v>
      </c>
      <c r="GW8" s="2" t="s">
        <v>5</v>
      </c>
      <c r="GX8" s="5">
        <v>0</v>
      </c>
      <c r="GY8" s="5">
        <v>0</v>
      </c>
      <c r="GZ8" s="5">
        <v>0</v>
      </c>
      <c r="HA8" s="5">
        <f t="shared" ref="HA8:HA68" si="31">GY8+GZ8</f>
        <v>0</v>
      </c>
      <c r="HB8" s="9"/>
      <c r="HC8" s="1">
        <v>2</v>
      </c>
      <c r="HD8" s="2" t="s">
        <v>5</v>
      </c>
      <c r="HE8" s="5">
        <v>19</v>
      </c>
      <c r="HF8" s="5">
        <v>50000</v>
      </c>
      <c r="HG8" s="5">
        <v>0</v>
      </c>
      <c r="HH8" s="5">
        <f t="shared" ref="HH8:HH68" si="32">HF8+HG8</f>
        <v>50000</v>
      </c>
      <c r="HI8" s="9"/>
      <c r="HJ8" s="1">
        <v>2</v>
      </c>
      <c r="HK8" s="2" t="s">
        <v>5</v>
      </c>
      <c r="HL8" s="5">
        <v>0</v>
      </c>
      <c r="HM8" s="5">
        <v>0</v>
      </c>
      <c r="HN8" s="5">
        <v>0</v>
      </c>
      <c r="HO8" s="5">
        <f t="shared" ref="HO8:HO68" si="33">HM8+HN8</f>
        <v>0</v>
      </c>
      <c r="HP8" s="9"/>
      <c r="HQ8" s="1">
        <v>2</v>
      </c>
      <c r="HR8" s="2" t="s">
        <v>5</v>
      </c>
      <c r="HS8" s="5">
        <v>1</v>
      </c>
      <c r="HT8" s="5">
        <v>500000</v>
      </c>
      <c r="HU8" s="5">
        <v>4000000</v>
      </c>
      <c r="HV8" s="5">
        <f t="shared" ref="HV8:HV68" si="34">HT8+HU8</f>
        <v>4500000</v>
      </c>
      <c r="HW8" s="9"/>
      <c r="HX8" s="1">
        <v>2</v>
      </c>
      <c r="HY8" s="2" t="s">
        <v>5</v>
      </c>
      <c r="HZ8" s="5">
        <v>0</v>
      </c>
      <c r="IA8" s="5">
        <f t="shared" ref="IA8:IA71" si="35">K8+R8+Y8+AF8+AM8+AT8+BA8+BH8+BO8+BV8+CC8+CJ8+CQ8+CX8+DE8+DL8+DS8+DZ8+EG8+EN8+EU8+FB8+FI8+FP8+FW8+GD8+GK8+GR8+GY8+HF8+HM8+HT8</f>
        <v>6030000</v>
      </c>
      <c r="IB8" s="5">
        <f t="shared" si="0"/>
        <v>4000000</v>
      </c>
      <c r="IC8" s="5">
        <f t="shared" si="1"/>
        <v>10030000</v>
      </c>
      <c r="ID8" s="9"/>
    </row>
    <row r="9" spans="1:238" ht="16.5" hidden="1">
      <c r="A9" s="1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2"/>
        <v>0</v>
      </c>
      <c r="G9" s="9"/>
      <c r="H9" s="1">
        <v>3</v>
      </c>
      <c r="I9" s="2" t="s">
        <v>6</v>
      </c>
      <c r="J9" s="5">
        <v>0</v>
      </c>
      <c r="K9" s="5">
        <v>0</v>
      </c>
      <c r="L9" s="5">
        <v>0</v>
      </c>
      <c r="M9" s="5">
        <f t="shared" si="3"/>
        <v>0</v>
      </c>
      <c r="N9" s="9"/>
      <c r="O9" s="1">
        <v>3</v>
      </c>
      <c r="P9" s="2" t="s">
        <v>6</v>
      </c>
      <c r="Q9" s="5">
        <v>0</v>
      </c>
      <c r="R9" s="5">
        <v>0</v>
      </c>
      <c r="S9" s="5">
        <v>0</v>
      </c>
      <c r="T9" s="5">
        <f t="shared" si="4"/>
        <v>0</v>
      </c>
      <c r="U9" s="9"/>
      <c r="V9" s="1">
        <v>3</v>
      </c>
      <c r="W9" s="2" t="s">
        <v>6</v>
      </c>
      <c r="X9" s="5">
        <v>0</v>
      </c>
      <c r="Y9" s="5">
        <v>0</v>
      </c>
      <c r="Z9" s="5">
        <v>0</v>
      </c>
      <c r="AA9" s="5">
        <f t="shared" si="5"/>
        <v>0</v>
      </c>
      <c r="AB9" s="9"/>
      <c r="AC9" s="1">
        <v>3</v>
      </c>
      <c r="AD9" s="2" t="s">
        <v>6</v>
      </c>
      <c r="AE9" s="5">
        <v>18</v>
      </c>
      <c r="AF9" s="5">
        <v>12600000</v>
      </c>
      <c r="AG9" s="5">
        <v>0</v>
      </c>
      <c r="AH9" s="5">
        <f t="shared" si="6"/>
        <v>12600000</v>
      </c>
      <c r="AI9" s="9"/>
      <c r="AJ9" s="1">
        <v>3</v>
      </c>
      <c r="AK9" s="2" t="s">
        <v>6</v>
      </c>
      <c r="AL9" s="5">
        <v>0</v>
      </c>
      <c r="AM9" s="5">
        <v>0</v>
      </c>
      <c r="AN9" s="5">
        <v>0</v>
      </c>
      <c r="AO9" s="5">
        <f t="shared" si="7"/>
        <v>0</v>
      </c>
      <c r="AP9" s="9"/>
      <c r="AQ9" s="1">
        <v>3</v>
      </c>
      <c r="AR9" s="2" t="s">
        <v>6</v>
      </c>
      <c r="AS9" s="5">
        <v>1</v>
      </c>
      <c r="AT9" s="5">
        <v>300000</v>
      </c>
      <c r="AU9" s="5">
        <v>0</v>
      </c>
      <c r="AV9" s="5">
        <f t="shared" si="8"/>
        <v>300000</v>
      </c>
      <c r="AW9" s="9"/>
      <c r="AX9" s="1">
        <v>3</v>
      </c>
      <c r="AY9" s="2" t="s">
        <v>6</v>
      </c>
      <c r="AZ9" s="5">
        <v>0</v>
      </c>
      <c r="BA9" s="5">
        <v>0</v>
      </c>
      <c r="BB9" s="5">
        <v>0</v>
      </c>
      <c r="BC9" s="5">
        <f t="shared" si="9"/>
        <v>0</v>
      </c>
      <c r="BD9" s="9"/>
      <c r="BE9" s="1">
        <v>3</v>
      </c>
      <c r="BF9" s="2" t="s">
        <v>6</v>
      </c>
      <c r="BG9" s="5">
        <v>0</v>
      </c>
      <c r="BH9" s="5">
        <v>0</v>
      </c>
      <c r="BI9" s="5">
        <v>0</v>
      </c>
      <c r="BJ9" s="5">
        <f t="shared" si="10"/>
        <v>0</v>
      </c>
      <c r="BK9" s="9"/>
      <c r="BL9" s="1">
        <v>3</v>
      </c>
      <c r="BM9" s="2" t="s">
        <v>6</v>
      </c>
      <c r="BN9" s="5">
        <v>0</v>
      </c>
      <c r="BO9" s="5">
        <v>0</v>
      </c>
      <c r="BP9" s="5">
        <v>0</v>
      </c>
      <c r="BQ9" s="5">
        <f t="shared" si="11"/>
        <v>0</v>
      </c>
      <c r="BR9" s="9"/>
      <c r="BS9" s="1">
        <v>3</v>
      </c>
      <c r="BT9" s="2" t="s">
        <v>6</v>
      </c>
      <c r="BU9" s="5">
        <v>0</v>
      </c>
      <c r="BV9" s="5">
        <v>0</v>
      </c>
      <c r="BW9" s="5">
        <v>0</v>
      </c>
      <c r="BX9" s="5">
        <f t="shared" si="12"/>
        <v>0</v>
      </c>
      <c r="BY9" s="9"/>
      <c r="BZ9" s="1">
        <v>3</v>
      </c>
      <c r="CA9" s="2" t="s">
        <v>6</v>
      </c>
      <c r="CB9" s="5">
        <v>0</v>
      </c>
      <c r="CC9" s="5">
        <v>0</v>
      </c>
      <c r="CD9" s="5">
        <v>0</v>
      </c>
      <c r="CE9" s="5">
        <f t="shared" si="13"/>
        <v>0</v>
      </c>
      <c r="CF9" s="9"/>
      <c r="CG9" s="1">
        <v>3</v>
      </c>
      <c r="CH9" s="2" t="s">
        <v>6</v>
      </c>
      <c r="CI9" s="5">
        <v>0</v>
      </c>
      <c r="CJ9" s="5">
        <v>0</v>
      </c>
      <c r="CK9" s="5">
        <v>0</v>
      </c>
      <c r="CL9" s="5">
        <f t="shared" si="14"/>
        <v>0</v>
      </c>
      <c r="CM9" s="9"/>
      <c r="CN9" s="1">
        <v>3</v>
      </c>
      <c r="CO9" s="2" t="s">
        <v>6</v>
      </c>
      <c r="CP9" s="5">
        <v>0</v>
      </c>
      <c r="CQ9" s="5">
        <v>0</v>
      </c>
      <c r="CR9" s="5">
        <v>0</v>
      </c>
      <c r="CS9" s="5">
        <f t="shared" si="15"/>
        <v>0</v>
      </c>
      <c r="CT9" s="9"/>
      <c r="CU9" s="1">
        <v>3</v>
      </c>
      <c r="CV9" s="2" t="s">
        <v>6</v>
      </c>
      <c r="CW9" s="5">
        <v>0</v>
      </c>
      <c r="CX9" s="5">
        <v>0</v>
      </c>
      <c r="CY9" s="5">
        <v>0</v>
      </c>
      <c r="CZ9" s="5">
        <f t="shared" si="16"/>
        <v>0</v>
      </c>
      <c r="DA9" s="9"/>
      <c r="DB9" s="1">
        <v>3</v>
      </c>
      <c r="DC9" s="2" t="s">
        <v>6</v>
      </c>
      <c r="DD9" s="5">
        <v>0</v>
      </c>
      <c r="DE9" s="5">
        <v>0</v>
      </c>
      <c r="DF9" s="5">
        <v>0</v>
      </c>
      <c r="DG9" s="5">
        <f t="shared" si="17"/>
        <v>0</v>
      </c>
      <c r="DH9" s="9"/>
      <c r="DI9" s="1">
        <v>3</v>
      </c>
      <c r="DJ9" s="2" t="s">
        <v>6</v>
      </c>
      <c r="DK9" s="5">
        <v>0</v>
      </c>
      <c r="DL9" s="5">
        <v>0</v>
      </c>
      <c r="DM9" s="5">
        <v>0</v>
      </c>
      <c r="DN9" s="5">
        <f t="shared" si="18"/>
        <v>0</v>
      </c>
      <c r="DO9" s="9"/>
      <c r="DP9" s="1">
        <v>3</v>
      </c>
      <c r="DQ9" s="2" t="s">
        <v>6</v>
      </c>
      <c r="DR9" s="5">
        <v>0</v>
      </c>
      <c r="DS9" s="5">
        <v>0</v>
      </c>
      <c r="DT9" s="5">
        <v>0</v>
      </c>
      <c r="DU9" s="5">
        <f t="shared" si="19"/>
        <v>0</v>
      </c>
      <c r="DV9" s="9"/>
      <c r="DW9" s="1">
        <v>3</v>
      </c>
      <c r="DX9" s="2" t="s">
        <v>6</v>
      </c>
      <c r="DY9" s="5">
        <v>0</v>
      </c>
      <c r="DZ9" s="5">
        <v>0</v>
      </c>
      <c r="EA9" s="5">
        <v>2500000</v>
      </c>
      <c r="EB9" s="5">
        <f t="shared" si="20"/>
        <v>2500000</v>
      </c>
      <c r="EC9" s="9"/>
      <c r="ED9" s="1">
        <v>3</v>
      </c>
      <c r="EE9" s="2" t="s">
        <v>6</v>
      </c>
      <c r="EF9" s="5">
        <v>114</v>
      </c>
      <c r="EG9" s="5">
        <v>820800</v>
      </c>
      <c r="EH9" s="5">
        <v>0</v>
      </c>
      <c r="EI9" s="5">
        <f t="shared" si="21"/>
        <v>820800</v>
      </c>
      <c r="EJ9" s="9"/>
      <c r="EK9" s="1">
        <v>3</v>
      </c>
      <c r="EL9" s="2" t="s">
        <v>6</v>
      </c>
      <c r="EM9" s="5">
        <v>0</v>
      </c>
      <c r="EN9" s="5">
        <v>0</v>
      </c>
      <c r="EO9" s="5">
        <v>0</v>
      </c>
      <c r="EP9" s="5">
        <f t="shared" si="22"/>
        <v>0</v>
      </c>
      <c r="EQ9" s="9"/>
      <c r="ER9" s="1">
        <v>3</v>
      </c>
      <c r="ES9" s="2" t="s">
        <v>6</v>
      </c>
      <c r="ET9" s="5">
        <v>0</v>
      </c>
      <c r="EU9" s="5">
        <v>0</v>
      </c>
      <c r="EV9" s="5">
        <v>0</v>
      </c>
      <c r="EW9" s="5">
        <f t="shared" si="23"/>
        <v>0</v>
      </c>
      <c r="EX9" s="9"/>
      <c r="EY9" s="1">
        <v>3</v>
      </c>
      <c r="EZ9" s="2" t="s">
        <v>6</v>
      </c>
      <c r="FA9" s="5">
        <v>0</v>
      </c>
      <c r="FB9" s="5">
        <v>0</v>
      </c>
      <c r="FC9" s="5">
        <v>0</v>
      </c>
      <c r="FD9" s="5">
        <f t="shared" si="24"/>
        <v>0</v>
      </c>
      <c r="FE9" s="9"/>
      <c r="FF9" s="1">
        <v>3</v>
      </c>
      <c r="FG9" s="2" t="s">
        <v>6</v>
      </c>
      <c r="FH9" s="5">
        <v>0</v>
      </c>
      <c r="FI9" s="5">
        <v>0</v>
      </c>
      <c r="FJ9" s="5">
        <v>0</v>
      </c>
      <c r="FK9" s="5">
        <f t="shared" si="25"/>
        <v>0</v>
      </c>
      <c r="FL9" s="9"/>
      <c r="FM9" s="1">
        <v>3</v>
      </c>
      <c r="FN9" s="2" t="s">
        <v>6</v>
      </c>
      <c r="FO9" s="5">
        <v>0</v>
      </c>
      <c r="FP9" s="5">
        <v>0</v>
      </c>
      <c r="FQ9" s="5">
        <v>0</v>
      </c>
      <c r="FR9" s="5">
        <f t="shared" si="26"/>
        <v>0</v>
      </c>
      <c r="FS9" s="9"/>
      <c r="FT9" s="1">
        <v>3</v>
      </c>
      <c r="FU9" s="2" t="s">
        <v>6</v>
      </c>
      <c r="FV9" s="5">
        <v>1</v>
      </c>
      <c r="FW9" s="5">
        <v>100000</v>
      </c>
      <c r="FX9" s="5">
        <v>0</v>
      </c>
      <c r="FY9" s="5">
        <f t="shared" si="27"/>
        <v>100000</v>
      </c>
      <c r="FZ9" s="9"/>
      <c r="GA9" s="1">
        <v>3</v>
      </c>
      <c r="GB9" s="2" t="s">
        <v>6</v>
      </c>
      <c r="GC9" s="5">
        <v>0</v>
      </c>
      <c r="GD9" s="5">
        <v>0</v>
      </c>
      <c r="GE9" s="5">
        <v>0</v>
      </c>
      <c r="GF9" s="5">
        <f t="shared" si="28"/>
        <v>0</v>
      </c>
      <c r="GG9" s="9"/>
      <c r="GH9" s="1">
        <v>3</v>
      </c>
      <c r="GI9" s="2" t="s">
        <v>6</v>
      </c>
      <c r="GJ9" s="5">
        <v>0</v>
      </c>
      <c r="GK9" s="5">
        <v>0</v>
      </c>
      <c r="GL9" s="5">
        <v>0</v>
      </c>
      <c r="GM9" s="5">
        <f t="shared" si="29"/>
        <v>0</v>
      </c>
      <c r="GN9" s="9"/>
      <c r="GO9" s="1">
        <v>3</v>
      </c>
      <c r="GP9" s="2" t="s">
        <v>6</v>
      </c>
      <c r="GQ9" s="5">
        <v>7</v>
      </c>
      <c r="GR9" s="5">
        <v>42000</v>
      </c>
      <c r="GS9" s="5">
        <v>0</v>
      </c>
      <c r="GT9" s="5">
        <f t="shared" si="30"/>
        <v>42000</v>
      </c>
      <c r="GU9" s="9"/>
      <c r="GV9" s="1">
        <v>3</v>
      </c>
      <c r="GW9" s="2" t="s">
        <v>6</v>
      </c>
      <c r="GX9" s="5">
        <v>0</v>
      </c>
      <c r="GY9" s="5">
        <v>0</v>
      </c>
      <c r="GZ9" s="5">
        <v>0</v>
      </c>
      <c r="HA9" s="5">
        <f t="shared" si="31"/>
        <v>0</v>
      </c>
      <c r="HB9" s="9"/>
      <c r="HC9" s="1">
        <v>3</v>
      </c>
      <c r="HD9" s="2" t="s">
        <v>6</v>
      </c>
      <c r="HE9" s="5">
        <v>49</v>
      </c>
      <c r="HF9" s="5">
        <v>614000</v>
      </c>
      <c r="HG9" s="5">
        <v>0</v>
      </c>
      <c r="HH9" s="5">
        <f t="shared" si="32"/>
        <v>614000</v>
      </c>
      <c r="HI9" s="9"/>
      <c r="HJ9" s="1">
        <v>3</v>
      </c>
      <c r="HK9" s="2" t="s">
        <v>6</v>
      </c>
      <c r="HL9" s="5">
        <v>0</v>
      </c>
      <c r="HM9" s="5">
        <v>290000</v>
      </c>
      <c r="HN9" s="5">
        <v>0</v>
      </c>
      <c r="HO9" s="5">
        <f t="shared" si="33"/>
        <v>290000</v>
      </c>
      <c r="HP9" s="9"/>
      <c r="HQ9" s="1">
        <v>3</v>
      </c>
      <c r="HR9" s="2" t="s">
        <v>6</v>
      </c>
      <c r="HS9" s="5">
        <v>1</v>
      </c>
      <c r="HT9" s="5">
        <v>500000</v>
      </c>
      <c r="HU9" s="5">
        <v>4000000</v>
      </c>
      <c r="HV9" s="5">
        <f t="shared" si="34"/>
        <v>4500000</v>
      </c>
      <c r="HW9" s="9"/>
      <c r="HX9" s="1">
        <v>3</v>
      </c>
      <c r="HY9" s="2" t="s">
        <v>6</v>
      </c>
      <c r="HZ9" s="5">
        <v>0</v>
      </c>
      <c r="IA9" s="5">
        <f t="shared" si="35"/>
        <v>15266800</v>
      </c>
      <c r="IB9" s="5">
        <f t="shared" si="0"/>
        <v>6500000</v>
      </c>
      <c r="IC9" s="5">
        <f t="shared" si="1"/>
        <v>21766800</v>
      </c>
      <c r="ID9" s="9"/>
    </row>
    <row r="10" spans="1:238" ht="16.5" hidden="1">
      <c r="A10" s="1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2"/>
        <v>0</v>
      </c>
      <c r="G10" s="9"/>
      <c r="H10" s="1">
        <v>4</v>
      </c>
      <c r="I10" s="2" t="s">
        <v>7</v>
      </c>
      <c r="J10" s="5">
        <v>0</v>
      </c>
      <c r="K10" s="5">
        <v>0</v>
      </c>
      <c r="L10" s="5">
        <v>0</v>
      </c>
      <c r="M10" s="5">
        <f t="shared" si="3"/>
        <v>0</v>
      </c>
      <c r="N10" s="9"/>
      <c r="O10" s="1">
        <v>4</v>
      </c>
      <c r="P10" s="2" t="s">
        <v>7</v>
      </c>
      <c r="Q10" s="5">
        <v>0</v>
      </c>
      <c r="R10" s="5">
        <v>0</v>
      </c>
      <c r="S10" s="5">
        <v>0</v>
      </c>
      <c r="T10" s="5">
        <f t="shared" si="4"/>
        <v>0</v>
      </c>
      <c r="U10" s="9"/>
      <c r="V10" s="1">
        <v>4</v>
      </c>
      <c r="W10" s="2" t="s">
        <v>7</v>
      </c>
      <c r="X10" s="5">
        <v>0</v>
      </c>
      <c r="Y10" s="5">
        <v>700000</v>
      </c>
      <c r="Z10" s="5">
        <v>0</v>
      </c>
      <c r="AA10" s="5">
        <f t="shared" si="5"/>
        <v>700000</v>
      </c>
      <c r="AB10" s="9"/>
      <c r="AC10" s="1">
        <v>4</v>
      </c>
      <c r="AD10" s="2" t="s">
        <v>7</v>
      </c>
      <c r="AE10" s="5">
        <v>14</v>
      </c>
      <c r="AF10" s="5">
        <v>9800000</v>
      </c>
      <c r="AG10" s="5">
        <v>0</v>
      </c>
      <c r="AH10" s="5">
        <f t="shared" si="6"/>
        <v>9800000</v>
      </c>
      <c r="AI10" s="9"/>
      <c r="AJ10" s="1">
        <v>4</v>
      </c>
      <c r="AK10" s="2" t="s">
        <v>7</v>
      </c>
      <c r="AL10" s="5">
        <v>0</v>
      </c>
      <c r="AM10" s="5">
        <v>0</v>
      </c>
      <c r="AN10" s="5">
        <v>0</v>
      </c>
      <c r="AO10" s="5">
        <f t="shared" si="7"/>
        <v>0</v>
      </c>
      <c r="AP10" s="9"/>
      <c r="AQ10" s="1">
        <v>4</v>
      </c>
      <c r="AR10" s="2" t="s">
        <v>7</v>
      </c>
      <c r="AS10" s="5">
        <v>1</v>
      </c>
      <c r="AT10" s="5">
        <v>300000</v>
      </c>
      <c r="AU10" s="5">
        <v>0</v>
      </c>
      <c r="AV10" s="5">
        <f t="shared" si="8"/>
        <v>300000</v>
      </c>
      <c r="AW10" s="9"/>
      <c r="AX10" s="1">
        <v>4</v>
      </c>
      <c r="AY10" s="2" t="s">
        <v>7</v>
      </c>
      <c r="AZ10" s="5">
        <v>0</v>
      </c>
      <c r="BA10" s="5">
        <v>0</v>
      </c>
      <c r="BB10" s="5">
        <v>0</v>
      </c>
      <c r="BC10" s="5">
        <f t="shared" si="9"/>
        <v>0</v>
      </c>
      <c r="BD10" s="9"/>
      <c r="BE10" s="1">
        <v>4</v>
      </c>
      <c r="BF10" s="2" t="s">
        <v>7</v>
      </c>
      <c r="BG10" s="5">
        <v>0</v>
      </c>
      <c r="BH10" s="5">
        <v>0</v>
      </c>
      <c r="BI10" s="5">
        <v>0</v>
      </c>
      <c r="BJ10" s="5">
        <f t="shared" si="10"/>
        <v>0</v>
      </c>
      <c r="BK10" s="9"/>
      <c r="BL10" s="1">
        <v>4</v>
      </c>
      <c r="BM10" s="2" t="s">
        <v>7</v>
      </c>
      <c r="BN10" s="5">
        <v>0</v>
      </c>
      <c r="BO10" s="5">
        <v>0</v>
      </c>
      <c r="BP10" s="5">
        <v>0</v>
      </c>
      <c r="BQ10" s="5">
        <f t="shared" si="11"/>
        <v>0</v>
      </c>
      <c r="BR10" s="9"/>
      <c r="BS10" s="1">
        <v>4</v>
      </c>
      <c r="BT10" s="2" t="s">
        <v>7</v>
      </c>
      <c r="BU10" s="5">
        <v>0</v>
      </c>
      <c r="BV10" s="5">
        <v>0</v>
      </c>
      <c r="BW10" s="5">
        <v>0</v>
      </c>
      <c r="BX10" s="5">
        <f t="shared" si="12"/>
        <v>0</v>
      </c>
      <c r="BY10" s="9"/>
      <c r="BZ10" s="1">
        <v>4</v>
      </c>
      <c r="CA10" s="2" t="s">
        <v>7</v>
      </c>
      <c r="CB10" s="5">
        <v>0</v>
      </c>
      <c r="CC10" s="5">
        <v>0</v>
      </c>
      <c r="CD10" s="5">
        <v>0</v>
      </c>
      <c r="CE10" s="5">
        <f t="shared" si="13"/>
        <v>0</v>
      </c>
      <c r="CF10" s="9"/>
      <c r="CG10" s="1">
        <v>4</v>
      </c>
      <c r="CH10" s="2" t="s">
        <v>7</v>
      </c>
      <c r="CI10" s="5">
        <v>0</v>
      </c>
      <c r="CJ10" s="5">
        <v>0</v>
      </c>
      <c r="CK10" s="5">
        <v>0</v>
      </c>
      <c r="CL10" s="5">
        <f t="shared" si="14"/>
        <v>0</v>
      </c>
      <c r="CM10" s="9"/>
      <c r="CN10" s="1">
        <v>4</v>
      </c>
      <c r="CO10" s="2" t="s">
        <v>7</v>
      </c>
      <c r="CP10" s="5">
        <v>0</v>
      </c>
      <c r="CQ10" s="5">
        <v>0</v>
      </c>
      <c r="CR10" s="5">
        <v>0</v>
      </c>
      <c r="CS10" s="5">
        <f t="shared" si="15"/>
        <v>0</v>
      </c>
      <c r="CT10" s="9"/>
      <c r="CU10" s="1">
        <v>4</v>
      </c>
      <c r="CV10" s="2" t="s">
        <v>7</v>
      </c>
      <c r="CW10" s="5">
        <v>0</v>
      </c>
      <c r="CX10" s="5">
        <v>0</v>
      </c>
      <c r="CY10" s="5">
        <v>0</v>
      </c>
      <c r="CZ10" s="5">
        <f t="shared" si="16"/>
        <v>0</v>
      </c>
      <c r="DA10" s="9"/>
      <c r="DB10" s="1">
        <v>4</v>
      </c>
      <c r="DC10" s="2" t="s">
        <v>7</v>
      </c>
      <c r="DD10" s="5">
        <v>0</v>
      </c>
      <c r="DE10" s="5">
        <v>0</v>
      </c>
      <c r="DF10" s="5">
        <v>0</v>
      </c>
      <c r="DG10" s="5">
        <f t="shared" si="17"/>
        <v>0</v>
      </c>
      <c r="DH10" s="9"/>
      <c r="DI10" s="1">
        <v>4</v>
      </c>
      <c r="DJ10" s="2" t="s">
        <v>7</v>
      </c>
      <c r="DK10" s="5">
        <v>0</v>
      </c>
      <c r="DL10" s="5">
        <v>0</v>
      </c>
      <c r="DM10" s="5">
        <v>0</v>
      </c>
      <c r="DN10" s="5">
        <f t="shared" si="18"/>
        <v>0</v>
      </c>
      <c r="DO10" s="9"/>
      <c r="DP10" s="1">
        <v>4</v>
      </c>
      <c r="DQ10" s="2" t="s">
        <v>7</v>
      </c>
      <c r="DR10" s="5">
        <v>0</v>
      </c>
      <c r="DS10" s="5">
        <v>0</v>
      </c>
      <c r="DT10" s="5">
        <v>0</v>
      </c>
      <c r="DU10" s="5">
        <f t="shared" si="19"/>
        <v>0</v>
      </c>
      <c r="DV10" s="9"/>
      <c r="DW10" s="1">
        <v>4</v>
      </c>
      <c r="DX10" s="2" t="s">
        <v>7</v>
      </c>
      <c r="DY10" s="5">
        <v>0</v>
      </c>
      <c r="DZ10" s="5">
        <v>0</v>
      </c>
      <c r="EA10" s="5">
        <v>0</v>
      </c>
      <c r="EB10" s="5">
        <f t="shared" si="20"/>
        <v>0</v>
      </c>
      <c r="EC10" s="9"/>
      <c r="ED10" s="1">
        <v>4</v>
      </c>
      <c r="EE10" s="2" t="s">
        <v>7</v>
      </c>
      <c r="EF10" s="5">
        <v>77</v>
      </c>
      <c r="EG10" s="5">
        <v>462000</v>
      </c>
      <c r="EH10" s="5">
        <v>0</v>
      </c>
      <c r="EI10" s="5">
        <f t="shared" si="21"/>
        <v>462000</v>
      </c>
      <c r="EJ10" s="9"/>
      <c r="EK10" s="1">
        <v>4</v>
      </c>
      <c r="EL10" s="2" t="s">
        <v>7</v>
      </c>
      <c r="EM10" s="5">
        <v>0</v>
      </c>
      <c r="EN10" s="5">
        <v>0</v>
      </c>
      <c r="EO10" s="5">
        <v>0</v>
      </c>
      <c r="EP10" s="5">
        <f t="shared" si="22"/>
        <v>0</v>
      </c>
      <c r="EQ10" s="9"/>
      <c r="ER10" s="1">
        <v>4</v>
      </c>
      <c r="ES10" s="2" t="s">
        <v>7</v>
      </c>
      <c r="ET10" s="5">
        <v>0</v>
      </c>
      <c r="EU10" s="5">
        <v>0</v>
      </c>
      <c r="EV10" s="5">
        <v>0</v>
      </c>
      <c r="EW10" s="5">
        <f t="shared" si="23"/>
        <v>0</v>
      </c>
      <c r="EX10" s="9"/>
      <c r="EY10" s="1">
        <v>4</v>
      </c>
      <c r="EZ10" s="2" t="s">
        <v>7</v>
      </c>
      <c r="FA10" s="5">
        <v>0</v>
      </c>
      <c r="FB10" s="5">
        <v>0</v>
      </c>
      <c r="FC10" s="5">
        <v>0</v>
      </c>
      <c r="FD10" s="5">
        <f t="shared" si="24"/>
        <v>0</v>
      </c>
      <c r="FE10" s="9"/>
      <c r="FF10" s="1">
        <v>4</v>
      </c>
      <c r="FG10" s="2" t="s">
        <v>7</v>
      </c>
      <c r="FH10" s="5">
        <v>0</v>
      </c>
      <c r="FI10" s="5">
        <v>0</v>
      </c>
      <c r="FJ10" s="5">
        <v>0</v>
      </c>
      <c r="FK10" s="5">
        <f t="shared" si="25"/>
        <v>0</v>
      </c>
      <c r="FL10" s="9"/>
      <c r="FM10" s="1">
        <v>4</v>
      </c>
      <c r="FN10" s="2" t="s">
        <v>7</v>
      </c>
      <c r="FO10" s="5">
        <v>0</v>
      </c>
      <c r="FP10" s="5">
        <v>0</v>
      </c>
      <c r="FQ10" s="5">
        <v>0</v>
      </c>
      <c r="FR10" s="5">
        <f t="shared" si="26"/>
        <v>0</v>
      </c>
      <c r="FS10" s="9"/>
      <c r="FT10" s="1">
        <v>4</v>
      </c>
      <c r="FU10" s="2" t="s">
        <v>7</v>
      </c>
      <c r="FV10" s="5">
        <v>1</v>
      </c>
      <c r="FW10" s="5">
        <v>100000</v>
      </c>
      <c r="FX10" s="5">
        <v>0</v>
      </c>
      <c r="FY10" s="5">
        <f t="shared" si="27"/>
        <v>100000</v>
      </c>
      <c r="FZ10" s="9"/>
      <c r="GA10" s="1">
        <v>4</v>
      </c>
      <c r="GB10" s="2" t="s">
        <v>7</v>
      </c>
      <c r="GC10" s="5">
        <v>0</v>
      </c>
      <c r="GD10" s="5">
        <v>0</v>
      </c>
      <c r="GE10" s="5">
        <v>0</v>
      </c>
      <c r="GF10" s="5">
        <f t="shared" si="28"/>
        <v>0</v>
      </c>
      <c r="GG10" s="9"/>
      <c r="GH10" s="1">
        <v>4</v>
      </c>
      <c r="GI10" s="2" t="s">
        <v>7</v>
      </c>
      <c r="GJ10" s="5">
        <v>1</v>
      </c>
      <c r="GK10" s="5">
        <v>400000</v>
      </c>
      <c r="GL10" s="5">
        <v>0</v>
      </c>
      <c r="GM10" s="5">
        <f t="shared" si="29"/>
        <v>400000</v>
      </c>
      <c r="GN10" s="9"/>
      <c r="GO10" s="1">
        <v>4</v>
      </c>
      <c r="GP10" s="2" t="s">
        <v>7</v>
      </c>
      <c r="GQ10" s="5">
        <v>6</v>
      </c>
      <c r="GR10" s="5">
        <v>36000</v>
      </c>
      <c r="GS10" s="5">
        <v>0</v>
      </c>
      <c r="GT10" s="5">
        <f t="shared" si="30"/>
        <v>36000</v>
      </c>
      <c r="GU10" s="9"/>
      <c r="GV10" s="1">
        <v>4</v>
      </c>
      <c r="GW10" s="2" t="s">
        <v>7</v>
      </c>
      <c r="GX10" s="5">
        <v>0</v>
      </c>
      <c r="GY10" s="5">
        <v>0</v>
      </c>
      <c r="GZ10" s="5">
        <v>0</v>
      </c>
      <c r="HA10" s="5">
        <f t="shared" si="31"/>
        <v>0</v>
      </c>
      <c r="HB10" s="9"/>
      <c r="HC10" s="1">
        <v>4</v>
      </c>
      <c r="HD10" s="2" t="s">
        <v>7</v>
      </c>
      <c r="HE10" s="5">
        <v>45.754919999999998</v>
      </c>
      <c r="HF10" s="5">
        <v>303627.91999999993</v>
      </c>
      <c r="HG10" s="5">
        <v>0</v>
      </c>
      <c r="HH10" s="5">
        <f t="shared" si="32"/>
        <v>303627.91999999993</v>
      </c>
      <c r="HI10" s="9"/>
      <c r="HJ10" s="1">
        <v>4</v>
      </c>
      <c r="HK10" s="2" t="s">
        <v>7</v>
      </c>
      <c r="HL10" s="5">
        <v>0</v>
      </c>
      <c r="HM10" s="5">
        <v>0</v>
      </c>
      <c r="HN10" s="5">
        <v>0</v>
      </c>
      <c r="HO10" s="5">
        <f t="shared" si="33"/>
        <v>0</v>
      </c>
      <c r="HP10" s="9"/>
      <c r="HQ10" s="1">
        <v>4</v>
      </c>
      <c r="HR10" s="2" t="s">
        <v>7</v>
      </c>
      <c r="HS10" s="5">
        <v>1</v>
      </c>
      <c r="HT10" s="5">
        <v>500000</v>
      </c>
      <c r="HU10" s="5">
        <v>4000000</v>
      </c>
      <c r="HV10" s="5">
        <f t="shared" si="34"/>
        <v>4500000</v>
      </c>
      <c r="HW10" s="9"/>
      <c r="HX10" s="1">
        <v>4</v>
      </c>
      <c r="HY10" s="2" t="s">
        <v>7</v>
      </c>
      <c r="HZ10" s="5">
        <v>0</v>
      </c>
      <c r="IA10" s="5">
        <f t="shared" si="35"/>
        <v>12601627.92</v>
      </c>
      <c r="IB10" s="5">
        <f t="shared" si="0"/>
        <v>4000000</v>
      </c>
      <c r="IC10" s="5">
        <f t="shared" si="1"/>
        <v>16601627.92</v>
      </c>
      <c r="ID10" s="9"/>
    </row>
    <row r="11" spans="1:238" ht="16.5" hidden="1">
      <c r="A11" s="1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2"/>
        <v>0</v>
      </c>
      <c r="G11" s="9"/>
      <c r="H11" s="1">
        <v>5</v>
      </c>
      <c r="I11" s="2" t="s">
        <v>8</v>
      </c>
      <c r="J11" s="5">
        <v>0</v>
      </c>
      <c r="K11" s="5">
        <v>0</v>
      </c>
      <c r="L11" s="5">
        <v>0</v>
      </c>
      <c r="M11" s="5">
        <f t="shared" si="3"/>
        <v>0</v>
      </c>
      <c r="N11" s="9"/>
      <c r="O11" s="1">
        <v>5</v>
      </c>
      <c r="P11" s="2" t="s">
        <v>8</v>
      </c>
      <c r="Q11" s="5">
        <v>0</v>
      </c>
      <c r="R11" s="5">
        <v>0</v>
      </c>
      <c r="S11" s="5">
        <v>0</v>
      </c>
      <c r="T11" s="5">
        <f t="shared" si="4"/>
        <v>0</v>
      </c>
      <c r="U11" s="9"/>
      <c r="V11" s="1">
        <v>5</v>
      </c>
      <c r="W11" s="2" t="s">
        <v>8</v>
      </c>
      <c r="X11" s="5">
        <v>0</v>
      </c>
      <c r="Y11" s="5">
        <v>0</v>
      </c>
      <c r="Z11" s="5">
        <v>0</v>
      </c>
      <c r="AA11" s="5">
        <f t="shared" si="5"/>
        <v>0</v>
      </c>
      <c r="AB11" s="9"/>
      <c r="AC11" s="1">
        <v>5</v>
      </c>
      <c r="AD11" s="2" t="s">
        <v>8</v>
      </c>
      <c r="AE11" s="5">
        <v>17</v>
      </c>
      <c r="AF11" s="5">
        <v>11900000</v>
      </c>
      <c r="AG11" s="5">
        <v>0</v>
      </c>
      <c r="AH11" s="5">
        <f t="shared" si="6"/>
        <v>11900000</v>
      </c>
      <c r="AI11" s="9"/>
      <c r="AJ11" s="1">
        <v>5</v>
      </c>
      <c r="AK11" s="2" t="s">
        <v>8</v>
      </c>
      <c r="AL11" s="5">
        <v>0</v>
      </c>
      <c r="AM11" s="5">
        <v>0</v>
      </c>
      <c r="AN11" s="5">
        <v>0</v>
      </c>
      <c r="AO11" s="5">
        <f t="shared" si="7"/>
        <v>0</v>
      </c>
      <c r="AP11" s="9"/>
      <c r="AQ11" s="1">
        <v>5</v>
      </c>
      <c r="AR11" s="2" t="s">
        <v>8</v>
      </c>
      <c r="AS11" s="5">
        <v>1</v>
      </c>
      <c r="AT11" s="5">
        <v>300000</v>
      </c>
      <c r="AU11" s="5">
        <v>0</v>
      </c>
      <c r="AV11" s="5">
        <f t="shared" si="8"/>
        <v>300000</v>
      </c>
      <c r="AW11" s="9"/>
      <c r="AX11" s="1">
        <v>5</v>
      </c>
      <c r="AY11" s="2" t="s">
        <v>8</v>
      </c>
      <c r="AZ11" s="5">
        <v>0</v>
      </c>
      <c r="BA11" s="5">
        <v>0</v>
      </c>
      <c r="BB11" s="5">
        <v>0</v>
      </c>
      <c r="BC11" s="5">
        <f t="shared" si="9"/>
        <v>0</v>
      </c>
      <c r="BD11" s="9"/>
      <c r="BE11" s="1">
        <v>5</v>
      </c>
      <c r="BF11" s="2" t="s">
        <v>8</v>
      </c>
      <c r="BG11" s="5">
        <v>0</v>
      </c>
      <c r="BH11" s="5">
        <v>0</v>
      </c>
      <c r="BI11" s="5">
        <v>0</v>
      </c>
      <c r="BJ11" s="5">
        <f t="shared" si="10"/>
        <v>0</v>
      </c>
      <c r="BK11" s="9"/>
      <c r="BL11" s="1">
        <v>5</v>
      </c>
      <c r="BM11" s="2" t="s">
        <v>8</v>
      </c>
      <c r="BN11" s="5">
        <v>0</v>
      </c>
      <c r="BO11" s="5">
        <v>0</v>
      </c>
      <c r="BP11" s="5">
        <v>0</v>
      </c>
      <c r="BQ11" s="5">
        <f t="shared" si="11"/>
        <v>0</v>
      </c>
      <c r="BR11" s="9"/>
      <c r="BS11" s="1">
        <v>5</v>
      </c>
      <c r="BT11" s="2" t="s">
        <v>8</v>
      </c>
      <c r="BU11" s="5">
        <v>0</v>
      </c>
      <c r="BV11" s="5">
        <v>0</v>
      </c>
      <c r="BW11" s="5">
        <v>0</v>
      </c>
      <c r="BX11" s="5">
        <f t="shared" si="12"/>
        <v>0</v>
      </c>
      <c r="BY11" s="9"/>
      <c r="BZ11" s="1">
        <v>5</v>
      </c>
      <c r="CA11" s="2" t="s">
        <v>8</v>
      </c>
      <c r="CB11" s="5">
        <v>0</v>
      </c>
      <c r="CC11" s="5">
        <v>0</v>
      </c>
      <c r="CD11" s="5">
        <v>0</v>
      </c>
      <c r="CE11" s="5">
        <f t="shared" si="13"/>
        <v>0</v>
      </c>
      <c r="CF11" s="9"/>
      <c r="CG11" s="1">
        <v>5</v>
      </c>
      <c r="CH11" s="2" t="s">
        <v>8</v>
      </c>
      <c r="CI11" s="5">
        <v>0</v>
      </c>
      <c r="CJ11" s="5">
        <v>0</v>
      </c>
      <c r="CK11" s="5">
        <v>0</v>
      </c>
      <c r="CL11" s="5">
        <f t="shared" si="14"/>
        <v>0</v>
      </c>
      <c r="CM11" s="9"/>
      <c r="CN11" s="1">
        <v>5</v>
      </c>
      <c r="CO11" s="2" t="s">
        <v>8</v>
      </c>
      <c r="CP11" s="5">
        <v>0</v>
      </c>
      <c r="CQ11" s="5">
        <v>0</v>
      </c>
      <c r="CR11" s="5">
        <v>0</v>
      </c>
      <c r="CS11" s="5">
        <f t="shared" si="15"/>
        <v>0</v>
      </c>
      <c r="CT11" s="9"/>
      <c r="CU11" s="1">
        <v>5</v>
      </c>
      <c r="CV11" s="2" t="s">
        <v>8</v>
      </c>
      <c r="CW11" s="5">
        <v>0</v>
      </c>
      <c r="CX11" s="5">
        <v>0</v>
      </c>
      <c r="CY11" s="5">
        <v>0</v>
      </c>
      <c r="CZ11" s="5">
        <f t="shared" si="16"/>
        <v>0</v>
      </c>
      <c r="DA11" s="9"/>
      <c r="DB11" s="1">
        <v>5</v>
      </c>
      <c r="DC11" s="2" t="s">
        <v>8</v>
      </c>
      <c r="DD11" s="5">
        <v>0</v>
      </c>
      <c r="DE11" s="5">
        <v>0</v>
      </c>
      <c r="DF11" s="5">
        <v>0</v>
      </c>
      <c r="DG11" s="5">
        <f t="shared" si="17"/>
        <v>0</v>
      </c>
      <c r="DH11" s="9"/>
      <c r="DI11" s="1">
        <v>5</v>
      </c>
      <c r="DJ11" s="2" t="s">
        <v>8</v>
      </c>
      <c r="DK11" s="5">
        <v>0</v>
      </c>
      <c r="DL11" s="5">
        <v>0</v>
      </c>
      <c r="DM11" s="5">
        <v>0</v>
      </c>
      <c r="DN11" s="5">
        <f t="shared" si="18"/>
        <v>0</v>
      </c>
      <c r="DO11" s="9"/>
      <c r="DP11" s="1">
        <v>5</v>
      </c>
      <c r="DQ11" s="2" t="s">
        <v>8</v>
      </c>
      <c r="DR11" s="5">
        <v>0</v>
      </c>
      <c r="DS11" s="5">
        <v>0</v>
      </c>
      <c r="DT11" s="5">
        <v>0</v>
      </c>
      <c r="DU11" s="5">
        <f t="shared" si="19"/>
        <v>0</v>
      </c>
      <c r="DV11" s="9"/>
      <c r="DW11" s="1">
        <v>5</v>
      </c>
      <c r="DX11" s="2" t="s">
        <v>8</v>
      </c>
      <c r="DY11" s="5">
        <v>0</v>
      </c>
      <c r="DZ11" s="5">
        <v>0</v>
      </c>
      <c r="EA11" s="5">
        <v>9888620</v>
      </c>
      <c r="EB11" s="5">
        <f t="shared" si="20"/>
        <v>9888620</v>
      </c>
      <c r="EC11" s="9"/>
      <c r="ED11" s="1">
        <v>5</v>
      </c>
      <c r="EE11" s="2" t="s">
        <v>8</v>
      </c>
      <c r="EF11" s="5">
        <v>56</v>
      </c>
      <c r="EG11" s="5">
        <v>336000</v>
      </c>
      <c r="EH11" s="5">
        <v>0</v>
      </c>
      <c r="EI11" s="5">
        <f t="shared" si="21"/>
        <v>336000</v>
      </c>
      <c r="EJ11" s="9"/>
      <c r="EK11" s="1">
        <v>5</v>
      </c>
      <c r="EL11" s="2" t="s">
        <v>8</v>
      </c>
      <c r="EM11" s="5">
        <v>0</v>
      </c>
      <c r="EN11" s="5">
        <v>0</v>
      </c>
      <c r="EO11" s="5">
        <v>0</v>
      </c>
      <c r="EP11" s="5">
        <f t="shared" si="22"/>
        <v>0</v>
      </c>
      <c r="EQ11" s="9"/>
      <c r="ER11" s="1">
        <v>5</v>
      </c>
      <c r="ES11" s="2" t="s">
        <v>8</v>
      </c>
      <c r="ET11" s="5">
        <v>0</v>
      </c>
      <c r="EU11" s="5">
        <v>0</v>
      </c>
      <c r="EV11" s="5">
        <v>0</v>
      </c>
      <c r="EW11" s="5">
        <f t="shared" si="23"/>
        <v>0</v>
      </c>
      <c r="EX11" s="9"/>
      <c r="EY11" s="1">
        <v>5</v>
      </c>
      <c r="EZ11" s="2" t="s">
        <v>8</v>
      </c>
      <c r="FA11" s="5">
        <v>0</v>
      </c>
      <c r="FB11" s="5">
        <v>0</v>
      </c>
      <c r="FC11" s="5">
        <v>0</v>
      </c>
      <c r="FD11" s="5">
        <f t="shared" si="24"/>
        <v>0</v>
      </c>
      <c r="FE11" s="9"/>
      <c r="FF11" s="1">
        <v>5</v>
      </c>
      <c r="FG11" s="2" t="s">
        <v>8</v>
      </c>
      <c r="FH11" s="5">
        <v>0</v>
      </c>
      <c r="FI11" s="5">
        <v>0</v>
      </c>
      <c r="FJ11" s="5">
        <v>0</v>
      </c>
      <c r="FK11" s="5">
        <f t="shared" si="25"/>
        <v>0</v>
      </c>
      <c r="FL11" s="9"/>
      <c r="FM11" s="1">
        <v>5</v>
      </c>
      <c r="FN11" s="2" t="s">
        <v>8</v>
      </c>
      <c r="FO11" s="5">
        <v>0</v>
      </c>
      <c r="FP11" s="5">
        <v>0</v>
      </c>
      <c r="FQ11" s="5">
        <v>0</v>
      </c>
      <c r="FR11" s="5">
        <f t="shared" si="26"/>
        <v>0</v>
      </c>
      <c r="FS11" s="9"/>
      <c r="FT11" s="1">
        <v>5</v>
      </c>
      <c r="FU11" s="2" t="s">
        <v>8</v>
      </c>
      <c r="FV11" s="5">
        <v>1</v>
      </c>
      <c r="FW11" s="5">
        <v>100000</v>
      </c>
      <c r="FX11" s="5">
        <v>0</v>
      </c>
      <c r="FY11" s="5">
        <f t="shared" si="27"/>
        <v>100000</v>
      </c>
      <c r="FZ11" s="9"/>
      <c r="GA11" s="1">
        <v>5</v>
      </c>
      <c r="GB11" s="2" t="s">
        <v>8</v>
      </c>
      <c r="GC11" s="5">
        <v>0</v>
      </c>
      <c r="GD11" s="5">
        <v>0</v>
      </c>
      <c r="GE11" s="5">
        <v>0</v>
      </c>
      <c r="GF11" s="5">
        <f t="shared" si="28"/>
        <v>0</v>
      </c>
      <c r="GG11" s="9"/>
      <c r="GH11" s="1">
        <v>5</v>
      </c>
      <c r="GI11" s="2" t="s">
        <v>8</v>
      </c>
      <c r="GJ11" s="5">
        <v>1</v>
      </c>
      <c r="GK11" s="5">
        <v>400000</v>
      </c>
      <c r="GL11" s="5">
        <v>0</v>
      </c>
      <c r="GM11" s="5">
        <f t="shared" si="29"/>
        <v>400000</v>
      </c>
      <c r="GN11" s="9"/>
      <c r="GO11" s="1">
        <v>5</v>
      </c>
      <c r="GP11" s="2" t="s">
        <v>8</v>
      </c>
      <c r="GQ11" s="5">
        <v>10</v>
      </c>
      <c r="GR11" s="5">
        <v>60000</v>
      </c>
      <c r="GS11" s="5">
        <v>0</v>
      </c>
      <c r="GT11" s="5">
        <f t="shared" si="30"/>
        <v>60000</v>
      </c>
      <c r="GU11" s="9"/>
      <c r="GV11" s="1">
        <v>5</v>
      </c>
      <c r="GW11" s="2" t="s">
        <v>8</v>
      </c>
      <c r="GX11" s="5">
        <v>0</v>
      </c>
      <c r="GY11" s="5">
        <v>0</v>
      </c>
      <c r="GZ11" s="5">
        <v>0</v>
      </c>
      <c r="HA11" s="5">
        <f t="shared" si="31"/>
        <v>0</v>
      </c>
      <c r="HB11" s="9"/>
      <c r="HC11" s="1">
        <v>5</v>
      </c>
      <c r="HD11" s="2" t="s">
        <v>8</v>
      </c>
      <c r="HE11" s="5">
        <v>70.60069</v>
      </c>
      <c r="HF11" s="5">
        <v>221617.94</v>
      </c>
      <c r="HG11" s="5">
        <v>0</v>
      </c>
      <c r="HH11" s="5">
        <f t="shared" si="32"/>
        <v>221617.94</v>
      </c>
      <c r="HI11" s="9"/>
      <c r="HJ11" s="1">
        <v>5</v>
      </c>
      <c r="HK11" s="2" t="s">
        <v>8</v>
      </c>
      <c r="HL11" s="5">
        <v>0</v>
      </c>
      <c r="HM11" s="5">
        <v>290000</v>
      </c>
      <c r="HN11" s="5">
        <v>0</v>
      </c>
      <c r="HO11" s="5">
        <f t="shared" si="33"/>
        <v>290000</v>
      </c>
      <c r="HP11" s="9"/>
      <c r="HQ11" s="1">
        <v>5</v>
      </c>
      <c r="HR11" s="2" t="s">
        <v>8</v>
      </c>
      <c r="HS11" s="5">
        <v>1</v>
      </c>
      <c r="HT11" s="5">
        <v>500000</v>
      </c>
      <c r="HU11" s="5">
        <v>4000000</v>
      </c>
      <c r="HV11" s="5">
        <f t="shared" si="34"/>
        <v>4500000</v>
      </c>
      <c r="HW11" s="9"/>
      <c r="HX11" s="1">
        <v>5</v>
      </c>
      <c r="HY11" s="2" t="s">
        <v>8</v>
      </c>
      <c r="HZ11" s="5">
        <v>0</v>
      </c>
      <c r="IA11" s="5">
        <f t="shared" si="35"/>
        <v>14107617.939999999</v>
      </c>
      <c r="IB11" s="5">
        <f t="shared" si="0"/>
        <v>13888620</v>
      </c>
      <c r="IC11" s="5">
        <f t="shared" si="1"/>
        <v>27996237.940000001</v>
      </c>
      <c r="ID11" s="9"/>
    </row>
    <row r="12" spans="1:238" ht="16.5" hidden="1">
      <c r="A12" s="1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2"/>
        <v>0</v>
      </c>
      <c r="G12" s="9"/>
      <c r="H12" s="1">
        <v>6</v>
      </c>
      <c r="I12" s="2" t="s">
        <v>9</v>
      </c>
      <c r="J12" s="5">
        <v>0</v>
      </c>
      <c r="K12" s="5">
        <v>0</v>
      </c>
      <c r="L12" s="5">
        <v>0</v>
      </c>
      <c r="M12" s="5">
        <f t="shared" si="3"/>
        <v>0</v>
      </c>
      <c r="N12" s="9"/>
      <c r="O12" s="1">
        <v>6</v>
      </c>
      <c r="P12" s="2" t="s">
        <v>9</v>
      </c>
      <c r="Q12" s="5">
        <v>0</v>
      </c>
      <c r="R12" s="5">
        <v>0</v>
      </c>
      <c r="S12" s="5">
        <v>0</v>
      </c>
      <c r="T12" s="5">
        <f t="shared" si="4"/>
        <v>0</v>
      </c>
      <c r="U12" s="9"/>
      <c r="V12" s="1">
        <v>6</v>
      </c>
      <c r="W12" s="2" t="s">
        <v>9</v>
      </c>
      <c r="X12" s="5">
        <v>0</v>
      </c>
      <c r="Y12" s="5">
        <v>0</v>
      </c>
      <c r="Z12" s="5">
        <v>0</v>
      </c>
      <c r="AA12" s="5">
        <f t="shared" si="5"/>
        <v>0</v>
      </c>
      <c r="AB12" s="9"/>
      <c r="AC12" s="1">
        <v>6</v>
      </c>
      <c r="AD12" s="2" t="s">
        <v>9</v>
      </c>
      <c r="AE12" s="5">
        <v>21</v>
      </c>
      <c r="AF12" s="5">
        <v>14700000</v>
      </c>
      <c r="AG12" s="5">
        <v>0</v>
      </c>
      <c r="AH12" s="5">
        <f t="shared" si="6"/>
        <v>14700000</v>
      </c>
      <c r="AI12" s="9"/>
      <c r="AJ12" s="1">
        <v>6</v>
      </c>
      <c r="AK12" s="2" t="s">
        <v>9</v>
      </c>
      <c r="AL12" s="5">
        <v>0</v>
      </c>
      <c r="AM12" s="5">
        <v>0</v>
      </c>
      <c r="AN12" s="5">
        <v>0</v>
      </c>
      <c r="AO12" s="5">
        <f t="shared" si="7"/>
        <v>0</v>
      </c>
      <c r="AP12" s="9"/>
      <c r="AQ12" s="1">
        <v>6</v>
      </c>
      <c r="AR12" s="2" t="s">
        <v>9</v>
      </c>
      <c r="AS12" s="5">
        <v>1</v>
      </c>
      <c r="AT12" s="5">
        <v>300000</v>
      </c>
      <c r="AU12" s="5">
        <v>0</v>
      </c>
      <c r="AV12" s="5">
        <f t="shared" si="8"/>
        <v>300000</v>
      </c>
      <c r="AW12" s="9"/>
      <c r="AX12" s="1">
        <v>6</v>
      </c>
      <c r="AY12" s="2" t="s">
        <v>9</v>
      </c>
      <c r="AZ12" s="5">
        <v>0</v>
      </c>
      <c r="BA12" s="5">
        <v>0</v>
      </c>
      <c r="BB12" s="5">
        <v>0</v>
      </c>
      <c r="BC12" s="5">
        <f t="shared" si="9"/>
        <v>0</v>
      </c>
      <c r="BD12" s="9"/>
      <c r="BE12" s="1">
        <v>6</v>
      </c>
      <c r="BF12" s="2" t="s">
        <v>9</v>
      </c>
      <c r="BG12" s="5">
        <v>0</v>
      </c>
      <c r="BH12" s="5">
        <v>0</v>
      </c>
      <c r="BI12" s="5">
        <v>0</v>
      </c>
      <c r="BJ12" s="5">
        <f t="shared" si="10"/>
        <v>0</v>
      </c>
      <c r="BK12" s="9"/>
      <c r="BL12" s="1">
        <v>6</v>
      </c>
      <c r="BM12" s="2" t="s">
        <v>9</v>
      </c>
      <c r="BN12" s="5">
        <v>0</v>
      </c>
      <c r="BO12" s="5">
        <v>0</v>
      </c>
      <c r="BP12" s="5">
        <v>0</v>
      </c>
      <c r="BQ12" s="5">
        <f t="shared" si="11"/>
        <v>0</v>
      </c>
      <c r="BR12" s="9"/>
      <c r="BS12" s="1">
        <v>6</v>
      </c>
      <c r="BT12" s="2" t="s">
        <v>9</v>
      </c>
      <c r="BU12" s="5">
        <v>0</v>
      </c>
      <c r="BV12" s="5">
        <v>0</v>
      </c>
      <c r="BW12" s="5">
        <v>0</v>
      </c>
      <c r="BX12" s="5">
        <f t="shared" si="12"/>
        <v>0</v>
      </c>
      <c r="BY12" s="9"/>
      <c r="BZ12" s="1">
        <v>6</v>
      </c>
      <c r="CA12" s="2" t="s">
        <v>9</v>
      </c>
      <c r="CB12" s="5">
        <v>0</v>
      </c>
      <c r="CC12" s="5">
        <v>0</v>
      </c>
      <c r="CD12" s="5">
        <v>0</v>
      </c>
      <c r="CE12" s="5">
        <f t="shared" si="13"/>
        <v>0</v>
      </c>
      <c r="CF12" s="9"/>
      <c r="CG12" s="1">
        <v>6</v>
      </c>
      <c r="CH12" s="2" t="s">
        <v>9</v>
      </c>
      <c r="CI12" s="5">
        <v>0</v>
      </c>
      <c r="CJ12" s="5">
        <v>0</v>
      </c>
      <c r="CK12" s="5">
        <v>0</v>
      </c>
      <c r="CL12" s="5">
        <f t="shared" si="14"/>
        <v>0</v>
      </c>
      <c r="CM12" s="9"/>
      <c r="CN12" s="1">
        <v>6</v>
      </c>
      <c r="CO12" s="2" t="s">
        <v>9</v>
      </c>
      <c r="CP12" s="5">
        <v>0</v>
      </c>
      <c r="CQ12" s="5">
        <v>0</v>
      </c>
      <c r="CR12" s="5">
        <v>0</v>
      </c>
      <c r="CS12" s="5">
        <f t="shared" si="15"/>
        <v>0</v>
      </c>
      <c r="CT12" s="9"/>
      <c r="CU12" s="1">
        <v>6</v>
      </c>
      <c r="CV12" s="2" t="s">
        <v>9</v>
      </c>
      <c r="CW12" s="5">
        <v>0</v>
      </c>
      <c r="CX12" s="5">
        <v>0</v>
      </c>
      <c r="CY12" s="5">
        <v>0</v>
      </c>
      <c r="CZ12" s="5">
        <f t="shared" si="16"/>
        <v>0</v>
      </c>
      <c r="DA12" s="9"/>
      <c r="DB12" s="1">
        <v>6</v>
      </c>
      <c r="DC12" s="2" t="s">
        <v>9</v>
      </c>
      <c r="DD12" s="5">
        <v>0</v>
      </c>
      <c r="DE12" s="5">
        <v>0</v>
      </c>
      <c r="DF12" s="5">
        <v>0</v>
      </c>
      <c r="DG12" s="5">
        <f t="shared" si="17"/>
        <v>0</v>
      </c>
      <c r="DH12" s="9"/>
      <c r="DI12" s="1">
        <v>6</v>
      </c>
      <c r="DJ12" s="2" t="s">
        <v>9</v>
      </c>
      <c r="DK12" s="5">
        <v>0</v>
      </c>
      <c r="DL12" s="5">
        <v>0</v>
      </c>
      <c r="DM12" s="5">
        <v>0</v>
      </c>
      <c r="DN12" s="5">
        <f t="shared" si="18"/>
        <v>0</v>
      </c>
      <c r="DO12" s="9"/>
      <c r="DP12" s="1">
        <v>6</v>
      </c>
      <c r="DQ12" s="2" t="s">
        <v>9</v>
      </c>
      <c r="DR12" s="5">
        <v>0</v>
      </c>
      <c r="DS12" s="5">
        <v>0</v>
      </c>
      <c r="DT12" s="5">
        <v>0</v>
      </c>
      <c r="DU12" s="5">
        <f t="shared" si="19"/>
        <v>0</v>
      </c>
      <c r="DV12" s="9"/>
      <c r="DW12" s="1">
        <v>6</v>
      </c>
      <c r="DX12" s="2" t="s">
        <v>9</v>
      </c>
      <c r="DY12" s="5">
        <v>0</v>
      </c>
      <c r="DZ12" s="5">
        <v>0</v>
      </c>
      <c r="EA12" s="5">
        <v>5553583</v>
      </c>
      <c r="EB12" s="5">
        <f t="shared" si="20"/>
        <v>5553583</v>
      </c>
      <c r="EC12" s="9"/>
      <c r="ED12" s="1">
        <v>6</v>
      </c>
      <c r="EE12" s="2" t="s">
        <v>9</v>
      </c>
      <c r="EF12" s="5">
        <v>42</v>
      </c>
      <c r="EG12" s="5">
        <v>302400</v>
      </c>
      <c r="EH12" s="5">
        <v>0</v>
      </c>
      <c r="EI12" s="5">
        <f t="shared" si="21"/>
        <v>302400</v>
      </c>
      <c r="EJ12" s="9"/>
      <c r="EK12" s="1">
        <v>6</v>
      </c>
      <c r="EL12" s="2" t="s">
        <v>9</v>
      </c>
      <c r="EM12" s="5">
        <v>0</v>
      </c>
      <c r="EN12" s="5">
        <v>0</v>
      </c>
      <c r="EO12" s="5">
        <v>0</v>
      </c>
      <c r="EP12" s="5">
        <f t="shared" si="22"/>
        <v>0</v>
      </c>
      <c r="EQ12" s="9"/>
      <c r="ER12" s="1">
        <v>6</v>
      </c>
      <c r="ES12" s="2" t="s">
        <v>9</v>
      </c>
      <c r="ET12" s="5">
        <v>0</v>
      </c>
      <c r="EU12" s="5">
        <v>0</v>
      </c>
      <c r="EV12" s="5">
        <v>0</v>
      </c>
      <c r="EW12" s="5">
        <f t="shared" si="23"/>
        <v>0</v>
      </c>
      <c r="EX12" s="9"/>
      <c r="EY12" s="1">
        <v>6</v>
      </c>
      <c r="EZ12" s="2" t="s">
        <v>9</v>
      </c>
      <c r="FA12" s="5">
        <v>0</v>
      </c>
      <c r="FB12" s="5">
        <v>0</v>
      </c>
      <c r="FC12" s="5">
        <v>0</v>
      </c>
      <c r="FD12" s="5">
        <f t="shared" si="24"/>
        <v>0</v>
      </c>
      <c r="FE12" s="9"/>
      <c r="FF12" s="1">
        <v>6</v>
      </c>
      <c r="FG12" s="2" t="s">
        <v>9</v>
      </c>
      <c r="FH12" s="5">
        <v>0</v>
      </c>
      <c r="FI12" s="5">
        <v>0</v>
      </c>
      <c r="FJ12" s="5">
        <v>0</v>
      </c>
      <c r="FK12" s="5">
        <f t="shared" si="25"/>
        <v>0</v>
      </c>
      <c r="FL12" s="9"/>
      <c r="FM12" s="1">
        <v>6</v>
      </c>
      <c r="FN12" s="2" t="s">
        <v>9</v>
      </c>
      <c r="FO12" s="5">
        <v>0</v>
      </c>
      <c r="FP12" s="5">
        <v>0</v>
      </c>
      <c r="FQ12" s="5">
        <v>0</v>
      </c>
      <c r="FR12" s="5">
        <f t="shared" si="26"/>
        <v>0</v>
      </c>
      <c r="FS12" s="9"/>
      <c r="FT12" s="1">
        <v>6</v>
      </c>
      <c r="FU12" s="2" t="s">
        <v>9</v>
      </c>
      <c r="FV12" s="5">
        <v>1</v>
      </c>
      <c r="FW12" s="5">
        <v>100000</v>
      </c>
      <c r="FX12" s="5">
        <v>0</v>
      </c>
      <c r="FY12" s="5">
        <f t="shared" si="27"/>
        <v>100000</v>
      </c>
      <c r="FZ12" s="9"/>
      <c r="GA12" s="1">
        <v>6</v>
      </c>
      <c r="GB12" s="2" t="s">
        <v>9</v>
      </c>
      <c r="GC12" s="5">
        <v>0</v>
      </c>
      <c r="GD12" s="5">
        <v>0</v>
      </c>
      <c r="GE12" s="5">
        <v>0</v>
      </c>
      <c r="GF12" s="5">
        <f t="shared" si="28"/>
        <v>0</v>
      </c>
      <c r="GG12" s="9"/>
      <c r="GH12" s="1">
        <v>6</v>
      </c>
      <c r="GI12" s="2" t="s">
        <v>9</v>
      </c>
      <c r="GJ12" s="5">
        <v>0</v>
      </c>
      <c r="GK12" s="5">
        <v>0</v>
      </c>
      <c r="GL12" s="5">
        <v>0</v>
      </c>
      <c r="GM12" s="5">
        <f t="shared" si="29"/>
        <v>0</v>
      </c>
      <c r="GN12" s="9"/>
      <c r="GO12" s="1">
        <v>6</v>
      </c>
      <c r="GP12" s="2" t="s">
        <v>9</v>
      </c>
      <c r="GQ12" s="5">
        <v>10</v>
      </c>
      <c r="GR12" s="5">
        <v>60000</v>
      </c>
      <c r="GS12" s="5">
        <v>0</v>
      </c>
      <c r="GT12" s="5">
        <f t="shared" si="30"/>
        <v>60000</v>
      </c>
      <c r="GU12" s="9"/>
      <c r="GV12" s="1">
        <v>6</v>
      </c>
      <c r="GW12" s="2" t="s">
        <v>9</v>
      </c>
      <c r="GX12" s="5">
        <v>0</v>
      </c>
      <c r="GY12" s="5">
        <v>0</v>
      </c>
      <c r="GZ12" s="5">
        <v>0</v>
      </c>
      <c r="HA12" s="5">
        <f t="shared" si="31"/>
        <v>0</v>
      </c>
      <c r="HB12" s="9"/>
      <c r="HC12" s="1">
        <v>6</v>
      </c>
      <c r="HD12" s="2" t="s">
        <v>9</v>
      </c>
      <c r="HE12" s="5">
        <v>68.830479999999994</v>
      </c>
      <c r="HF12" s="5">
        <v>327592.48000000004</v>
      </c>
      <c r="HG12" s="5">
        <v>0</v>
      </c>
      <c r="HH12" s="5">
        <f t="shared" si="32"/>
        <v>327592.48000000004</v>
      </c>
      <c r="HI12" s="9"/>
      <c r="HJ12" s="1">
        <v>6</v>
      </c>
      <c r="HK12" s="2" t="s">
        <v>9</v>
      </c>
      <c r="HL12" s="5">
        <v>0</v>
      </c>
      <c r="HM12" s="5">
        <v>290000</v>
      </c>
      <c r="HN12" s="5">
        <v>0</v>
      </c>
      <c r="HO12" s="5">
        <f t="shared" si="33"/>
        <v>290000</v>
      </c>
      <c r="HP12" s="9"/>
      <c r="HQ12" s="1">
        <v>6</v>
      </c>
      <c r="HR12" s="2" t="s">
        <v>9</v>
      </c>
      <c r="HS12" s="5">
        <v>1</v>
      </c>
      <c r="HT12" s="5">
        <v>500000</v>
      </c>
      <c r="HU12" s="5">
        <v>4000000</v>
      </c>
      <c r="HV12" s="5">
        <f t="shared" si="34"/>
        <v>4500000</v>
      </c>
      <c r="HW12" s="9"/>
      <c r="HX12" s="1">
        <v>6</v>
      </c>
      <c r="HY12" s="2" t="s">
        <v>9</v>
      </c>
      <c r="HZ12" s="5">
        <v>0</v>
      </c>
      <c r="IA12" s="5">
        <f t="shared" si="35"/>
        <v>16579992.48</v>
      </c>
      <c r="IB12" s="5">
        <f t="shared" si="0"/>
        <v>9553583</v>
      </c>
      <c r="IC12" s="5">
        <f t="shared" si="1"/>
        <v>26133575.48</v>
      </c>
      <c r="ID12" s="9"/>
    </row>
    <row r="13" spans="1:238" ht="16.5" hidden="1">
      <c r="A13" s="1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2"/>
        <v>0</v>
      </c>
      <c r="G13" s="9"/>
      <c r="H13" s="1">
        <v>7</v>
      </c>
      <c r="I13" s="2" t="s">
        <v>10</v>
      </c>
      <c r="J13" s="5">
        <v>0</v>
      </c>
      <c r="K13" s="5">
        <v>0</v>
      </c>
      <c r="L13" s="5">
        <v>0</v>
      </c>
      <c r="M13" s="5">
        <f t="shared" si="3"/>
        <v>0</v>
      </c>
      <c r="N13" s="9"/>
      <c r="O13" s="1">
        <v>7</v>
      </c>
      <c r="P13" s="2" t="s">
        <v>10</v>
      </c>
      <c r="Q13" s="5">
        <v>0</v>
      </c>
      <c r="R13" s="5">
        <v>0</v>
      </c>
      <c r="S13" s="5">
        <v>0</v>
      </c>
      <c r="T13" s="5">
        <f t="shared" si="4"/>
        <v>0</v>
      </c>
      <c r="U13" s="9"/>
      <c r="V13" s="1">
        <v>7</v>
      </c>
      <c r="W13" s="2" t="s">
        <v>10</v>
      </c>
      <c r="X13" s="5">
        <v>0</v>
      </c>
      <c r="Y13" s="5">
        <v>0</v>
      </c>
      <c r="Z13" s="5">
        <v>0</v>
      </c>
      <c r="AA13" s="5">
        <f t="shared" si="5"/>
        <v>0</v>
      </c>
      <c r="AB13" s="9"/>
      <c r="AC13" s="1">
        <v>7</v>
      </c>
      <c r="AD13" s="2" t="s">
        <v>10</v>
      </c>
      <c r="AE13" s="5">
        <v>10</v>
      </c>
      <c r="AF13" s="5">
        <v>7000000</v>
      </c>
      <c r="AG13" s="5">
        <v>0</v>
      </c>
      <c r="AH13" s="5">
        <f t="shared" si="6"/>
        <v>7000000</v>
      </c>
      <c r="AI13" s="9"/>
      <c r="AJ13" s="1">
        <v>7</v>
      </c>
      <c r="AK13" s="2" t="s">
        <v>10</v>
      </c>
      <c r="AL13" s="5">
        <v>0</v>
      </c>
      <c r="AM13" s="5">
        <v>0</v>
      </c>
      <c r="AN13" s="5">
        <v>0</v>
      </c>
      <c r="AO13" s="5">
        <f t="shared" si="7"/>
        <v>0</v>
      </c>
      <c r="AP13" s="9"/>
      <c r="AQ13" s="1">
        <v>7</v>
      </c>
      <c r="AR13" s="2" t="s">
        <v>10</v>
      </c>
      <c r="AS13" s="5">
        <v>1</v>
      </c>
      <c r="AT13" s="5">
        <v>300000</v>
      </c>
      <c r="AU13" s="5">
        <v>0</v>
      </c>
      <c r="AV13" s="5">
        <f t="shared" si="8"/>
        <v>300000</v>
      </c>
      <c r="AW13" s="9"/>
      <c r="AX13" s="1">
        <v>7</v>
      </c>
      <c r="AY13" s="2" t="s">
        <v>10</v>
      </c>
      <c r="AZ13" s="5">
        <v>0</v>
      </c>
      <c r="BA13" s="5">
        <v>0</v>
      </c>
      <c r="BB13" s="5">
        <v>0</v>
      </c>
      <c r="BC13" s="5">
        <f t="shared" si="9"/>
        <v>0</v>
      </c>
      <c r="BD13" s="9"/>
      <c r="BE13" s="1">
        <v>7</v>
      </c>
      <c r="BF13" s="2" t="s">
        <v>10</v>
      </c>
      <c r="BG13" s="5">
        <v>0</v>
      </c>
      <c r="BH13" s="5">
        <v>0</v>
      </c>
      <c r="BI13" s="5">
        <v>0</v>
      </c>
      <c r="BJ13" s="5">
        <f t="shared" si="10"/>
        <v>0</v>
      </c>
      <c r="BK13" s="9"/>
      <c r="BL13" s="1">
        <v>7</v>
      </c>
      <c r="BM13" s="2" t="s">
        <v>10</v>
      </c>
      <c r="BN13" s="5">
        <v>0</v>
      </c>
      <c r="BO13" s="5">
        <v>0</v>
      </c>
      <c r="BP13" s="5">
        <v>0</v>
      </c>
      <c r="BQ13" s="5">
        <f t="shared" si="11"/>
        <v>0</v>
      </c>
      <c r="BR13" s="9"/>
      <c r="BS13" s="1">
        <v>7</v>
      </c>
      <c r="BT13" s="2" t="s">
        <v>10</v>
      </c>
      <c r="BU13" s="5">
        <v>0</v>
      </c>
      <c r="BV13" s="5">
        <v>0</v>
      </c>
      <c r="BW13" s="5">
        <v>0</v>
      </c>
      <c r="BX13" s="5">
        <f t="shared" si="12"/>
        <v>0</v>
      </c>
      <c r="BY13" s="9"/>
      <c r="BZ13" s="1">
        <v>7</v>
      </c>
      <c r="CA13" s="2" t="s">
        <v>10</v>
      </c>
      <c r="CB13" s="5">
        <v>0</v>
      </c>
      <c r="CC13" s="5">
        <v>0</v>
      </c>
      <c r="CD13" s="5">
        <v>0</v>
      </c>
      <c r="CE13" s="5">
        <f t="shared" si="13"/>
        <v>0</v>
      </c>
      <c r="CF13" s="9"/>
      <c r="CG13" s="1">
        <v>7</v>
      </c>
      <c r="CH13" s="2" t="s">
        <v>10</v>
      </c>
      <c r="CI13" s="5">
        <v>0</v>
      </c>
      <c r="CJ13" s="5">
        <v>0</v>
      </c>
      <c r="CK13" s="5">
        <v>0</v>
      </c>
      <c r="CL13" s="5">
        <f t="shared" si="14"/>
        <v>0</v>
      </c>
      <c r="CM13" s="9"/>
      <c r="CN13" s="1">
        <v>7</v>
      </c>
      <c r="CO13" s="2" t="s">
        <v>10</v>
      </c>
      <c r="CP13" s="5">
        <v>0</v>
      </c>
      <c r="CQ13" s="5">
        <v>0</v>
      </c>
      <c r="CR13" s="5">
        <v>0</v>
      </c>
      <c r="CS13" s="5">
        <f t="shared" si="15"/>
        <v>0</v>
      </c>
      <c r="CT13" s="9"/>
      <c r="CU13" s="1">
        <v>7</v>
      </c>
      <c r="CV13" s="2" t="s">
        <v>10</v>
      </c>
      <c r="CW13" s="5">
        <v>0</v>
      </c>
      <c r="CX13" s="5">
        <v>0</v>
      </c>
      <c r="CY13" s="5">
        <v>0</v>
      </c>
      <c r="CZ13" s="5">
        <f t="shared" si="16"/>
        <v>0</v>
      </c>
      <c r="DA13" s="9"/>
      <c r="DB13" s="1">
        <v>7</v>
      </c>
      <c r="DC13" s="2" t="s">
        <v>10</v>
      </c>
      <c r="DD13" s="5">
        <v>0</v>
      </c>
      <c r="DE13" s="5">
        <v>0</v>
      </c>
      <c r="DF13" s="5">
        <v>0</v>
      </c>
      <c r="DG13" s="5">
        <f t="shared" si="17"/>
        <v>0</v>
      </c>
      <c r="DH13" s="9"/>
      <c r="DI13" s="1">
        <v>7</v>
      </c>
      <c r="DJ13" s="2" t="s">
        <v>10</v>
      </c>
      <c r="DK13" s="5">
        <v>0</v>
      </c>
      <c r="DL13" s="5">
        <v>0</v>
      </c>
      <c r="DM13" s="5">
        <v>0</v>
      </c>
      <c r="DN13" s="5">
        <f t="shared" si="18"/>
        <v>0</v>
      </c>
      <c r="DO13" s="9"/>
      <c r="DP13" s="1">
        <v>7</v>
      </c>
      <c r="DQ13" s="2" t="s">
        <v>10</v>
      </c>
      <c r="DR13" s="5">
        <v>0</v>
      </c>
      <c r="DS13" s="5">
        <v>0</v>
      </c>
      <c r="DT13" s="5">
        <v>0</v>
      </c>
      <c r="DU13" s="5">
        <f t="shared" si="19"/>
        <v>0</v>
      </c>
      <c r="DV13" s="9"/>
      <c r="DW13" s="1">
        <v>7</v>
      </c>
      <c r="DX13" s="2" t="s">
        <v>10</v>
      </c>
      <c r="DY13" s="5">
        <v>0</v>
      </c>
      <c r="DZ13" s="5">
        <v>0</v>
      </c>
      <c r="EA13" s="5"/>
      <c r="EB13" s="5">
        <f t="shared" si="20"/>
        <v>0</v>
      </c>
      <c r="EC13" s="9"/>
      <c r="ED13" s="1">
        <v>7</v>
      </c>
      <c r="EE13" s="2" t="s">
        <v>10</v>
      </c>
      <c r="EF13" s="5">
        <v>104</v>
      </c>
      <c r="EG13" s="5">
        <v>624000</v>
      </c>
      <c r="EH13" s="5">
        <v>0</v>
      </c>
      <c r="EI13" s="5">
        <f t="shared" si="21"/>
        <v>624000</v>
      </c>
      <c r="EJ13" s="9"/>
      <c r="EK13" s="1">
        <v>7</v>
      </c>
      <c r="EL13" s="2" t="s">
        <v>10</v>
      </c>
      <c r="EM13" s="5">
        <v>0</v>
      </c>
      <c r="EN13" s="5">
        <v>0</v>
      </c>
      <c r="EO13" s="5">
        <v>0</v>
      </c>
      <c r="EP13" s="5">
        <f t="shared" si="22"/>
        <v>0</v>
      </c>
      <c r="EQ13" s="9"/>
      <c r="ER13" s="1">
        <v>7</v>
      </c>
      <c r="ES13" s="2" t="s">
        <v>10</v>
      </c>
      <c r="ET13" s="5">
        <v>0</v>
      </c>
      <c r="EU13" s="5">
        <v>0</v>
      </c>
      <c r="EV13" s="5">
        <v>0</v>
      </c>
      <c r="EW13" s="5">
        <f t="shared" si="23"/>
        <v>0</v>
      </c>
      <c r="EX13" s="9"/>
      <c r="EY13" s="1">
        <v>7</v>
      </c>
      <c r="EZ13" s="2" t="s">
        <v>10</v>
      </c>
      <c r="FA13" s="5">
        <v>0</v>
      </c>
      <c r="FB13" s="5">
        <v>0</v>
      </c>
      <c r="FC13" s="5">
        <v>0</v>
      </c>
      <c r="FD13" s="5">
        <f t="shared" si="24"/>
        <v>0</v>
      </c>
      <c r="FE13" s="9"/>
      <c r="FF13" s="1">
        <v>7</v>
      </c>
      <c r="FG13" s="2" t="s">
        <v>10</v>
      </c>
      <c r="FH13" s="5">
        <v>0</v>
      </c>
      <c r="FI13" s="5">
        <v>0</v>
      </c>
      <c r="FJ13" s="5">
        <v>0</v>
      </c>
      <c r="FK13" s="5">
        <f t="shared" si="25"/>
        <v>0</v>
      </c>
      <c r="FL13" s="9"/>
      <c r="FM13" s="1">
        <v>7</v>
      </c>
      <c r="FN13" s="2" t="s">
        <v>10</v>
      </c>
      <c r="FO13" s="5">
        <v>0</v>
      </c>
      <c r="FP13" s="5">
        <v>0</v>
      </c>
      <c r="FQ13" s="5">
        <v>0</v>
      </c>
      <c r="FR13" s="5">
        <f t="shared" si="26"/>
        <v>0</v>
      </c>
      <c r="FS13" s="9"/>
      <c r="FT13" s="1">
        <v>7</v>
      </c>
      <c r="FU13" s="2" t="s">
        <v>10</v>
      </c>
      <c r="FV13" s="5">
        <v>1</v>
      </c>
      <c r="FW13" s="5">
        <v>100000</v>
      </c>
      <c r="FX13" s="5">
        <v>0</v>
      </c>
      <c r="FY13" s="5">
        <f t="shared" si="27"/>
        <v>100000</v>
      </c>
      <c r="FZ13" s="9"/>
      <c r="GA13" s="1">
        <v>7</v>
      </c>
      <c r="GB13" s="2" t="s">
        <v>10</v>
      </c>
      <c r="GC13" s="5">
        <v>0</v>
      </c>
      <c r="GD13" s="5">
        <v>0</v>
      </c>
      <c r="GE13" s="5">
        <v>0</v>
      </c>
      <c r="GF13" s="5">
        <f t="shared" si="28"/>
        <v>0</v>
      </c>
      <c r="GG13" s="9"/>
      <c r="GH13" s="1">
        <v>7</v>
      </c>
      <c r="GI13" s="2" t="s">
        <v>10</v>
      </c>
      <c r="GJ13" s="5">
        <v>0</v>
      </c>
      <c r="GK13" s="5">
        <v>0</v>
      </c>
      <c r="GL13" s="5">
        <v>0</v>
      </c>
      <c r="GM13" s="5">
        <f t="shared" si="29"/>
        <v>0</v>
      </c>
      <c r="GN13" s="9"/>
      <c r="GO13" s="1">
        <v>7</v>
      </c>
      <c r="GP13" s="2" t="s">
        <v>10</v>
      </c>
      <c r="GQ13" s="5">
        <v>8</v>
      </c>
      <c r="GR13" s="5">
        <v>48000</v>
      </c>
      <c r="GS13" s="5">
        <v>0</v>
      </c>
      <c r="GT13" s="5">
        <f t="shared" si="30"/>
        <v>48000</v>
      </c>
      <c r="GU13" s="9"/>
      <c r="GV13" s="1">
        <v>7</v>
      </c>
      <c r="GW13" s="2" t="s">
        <v>10</v>
      </c>
      <c r="GX13" s="5">
        <v>0</v>
      </c>
      <c r="GY13" s="5">
        <v>0</v>
      </c>
      <c r="GZ13" s="5">
        <v>0</v>
      </c>
      <c r="HA13" s="5">
        <f t="shared" si="31"/>
        <v>0</v>
      </c>
      <c r="HB13" s="9"/>
      <c r="HC13" s="1">
        <v>7</v>
      </c>
      <c r="HD13" s="2" t="s">
        <v>10</v>
      </c>
      <c r="HE13" s="5">
        <v>58.956479999999999</v>
      </c>
      <c r="HF13" s="5">
        <v>204868.47999999998</v>
      </c>
      <c r="HG13" s="5">
        <v>0</v>
      </c>
      <c r="HH13" s="5">
        <f t="shared" si="32"/>
        <v>204868.47999999998</v>
      </c>
      <c r="HI13" s="9"/>
      <c r="HJ13" s="1">
        <v>7</v>
      </c>
      <c r="HK13" s="2" t="s">
        <v>10</v>
      </c>
      <c r="HL13" s="5">
        <v>0</v>
      </c>
      <c r="HM13" s="5">
        <v>0</v>
      </c>
      <c r="HN13" s="5">
        <v>0</v>
      </c>
      <c r="HO13" s="5">
        <f t="shared" si="33"/>
        <v>0</v>
      </c>
      <c r="HP13" s="9"/>
      <c r="HQ13" s="1">
        <v>7</v>
      </c>
      <c r="HR13" s="2" t="s">
        <v>10</v>
      </c>
      <c r="HS13" s="5">
        <v>1</v>
      </c>
      <c r="HT13" s="5">
        <v>500000</v>
      </c>
      <c r="HU13" s="5">
        <v>4000000</v>
      </c>
      <c r="HV13" s="5">
        <f t="shared" si="34"/>
        <v>4500000</v>
      </c>
      <c r="HW13" s="9"/>
      <c r="HX13" s="1">
        <v>7</v>
      </c>
      <c r="HY13" s="2" t="s">
        <v>10</v>
      </c>
      <c r="HZ13" s="5">
        <v>0</v>
      </c>
      <c r="IA13" s="5">
        <f t="shared" si="35"/>
        <v>8776868.4800000004</v>
      </c>
      <c r="IB13" s="5">
        <f t="shared" si="0"/>
        <v>4000000</v>
      </c>
      <c r="IC13" s="5">
        <f t="shared" si="1"/>
        <v>12776868.48</v>
      </c>
      <c r="ID13" s="9"/>
    </row>
    <row r="14" spans="1:238" ht="16.5" hidden="1">
      <c r="A14" s="1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2"/>
        <v>0</v>
      </c>
      <c r="G14" s="9"/>
      <c r="H14" s="1">
        <v>8</v>
      </c>
      <c r="I14" s="2" t="s">
        <v>11</v>
      </c>
      <c r="J14" s="5">
        <v>0</v>
      </c>
      <c r="K14" s="5">
        <v>0</v>
      </c>
      <c r="L14" s="5">
        <v>0</v>
      </c>
      <c r="M14" s="5">
        <f t="shared" si="3"/>
        <v>0</v>
      </c>
      <c r="N14" s="9"/>
      <c r="O14" s="1">
        <v>8</v>
      </c>
      <c r="P14" s="2" t="s">
        <v>11</v>
      </c>
      <c r="Q14" s="5">
        <v>0</v>
      </c>
      <c r="R14" s="5">
        <v>0</v>
      </c>
      <c r="S14" s="5">
        <v>0</v>
      </c>
      <c r="T14" s="5">
        <f t="shared" si="4"/>
        <v>0</v>
      </c>
      <c r="U14" s="9"/>
      <c r="V14" s="1">
        <v>8</v>
      </c>
      <c r="W14" s="2" t="s">
        <v>11</v>
      </c>
      <c r="X14" s="5">
        <v>0</v>
      </c>
      <c r="Y14" s="5">
        <v>0</v>
      </c>
      <c r="Z14" s="5">
        <v>0</v>
      </c>
      <c r="AA14" s="5">
        <f t="shared" si="5"/>
        <v>0</v>
      </c>
      <c r="AB14" s="9"/>
      <c r="AC14" s="1">
        <v>8</v>
      </c>
      <c r="AD14" s="2" t="s">
        <v>11</v>
      </c>
      <c r="AE14" s="5">
        <v>11</v>
      </c>
      <c r="AF14" s="5">
        <v>7700000</v>
      </c>
      <c r="AG14" s="5">
        <v>0</v>
      </c>
      <c r="AH14" s="5">
        <f t="shared" si="6"/>
        <v>7700000</v>
      </c>
      <c r="AI14" s="9"/>
      <c r="AJ14" s="1">
        <v>8</v>
      </c>
      <c r="AK14" s="2" t="s">
        <v>11</v>
      </c>
      <c r="AL14" s="5">
        <v>0</v>
      </c>
      <c r="AM14" s="5">
        <v>0</v>
      </c>
      <c r="AN14" s="5">
        <v>0</v>
      </c>
      <c r="AO14" s="5">
        <f t="shared" si="7"/>
        <v>0</v>
      </c>
      <c r="AP14" s="9"/>
      <c r="AQ14" s="1">
        <v>8</v>
      </c>
      <c r="AR14" s="2" t="s">
        <v>11</v>
      </c>
      <c r="AS14" s="5">
        <v>1</v>
      </c>
      <c r="AT14" s="5">
        <v>300000</v>
      </c>
      <c r="AU14" s="5">
        <v>0</v>
      </c>
      <c r="AV14" s="5">
        <f t="shared" si="8"/>
        <v>300000</v>
      </c>
      <c r="AW14" s="9"/>
      <c r="AX14" s="1">
        <v>8</v>
      </c>
      <c r="AY14" s="2" t="s">
        <v>11</v>
      </c>
      <c r="AZ14" s="5">
        <v>0</v>
      </c>
      <c r="BA14" s="5">
        <v>0</v>
      </c>
      <c r="BB14" s="5">
        <v>0</v>
      </c>
      <c r="BC14" s="5">
        <f t="shared" si="9"/>
        <v>0</v>
      </c>
      <c r="BD14" s="9"/>
      <c r="BE14" s="1">
        <v>8</v>
      </c>
      <c r="BF14" s="2" t="s">
        <v>11</v>
      </c>
      <c r="BG14" s="5">
        <v>0</v>
      </c>
      <c r="BH14" s="5">
        <v>0</v>
      </c>
      <c r="BI14" s="5">
        <v>0</v>
      </c>
      <c r="BJ14" s="5">
        <f t="shared" si="10"/>
        <v>0</v>
      </c>
      <c r="BK14" s="9"/>
      <c r="BL14" s="1">
        <v>8</v>
      </c>
      <c r="BM14" s="2" t="s">
        <v>11</v>
      </c>
      <c r="BN14" s="5">
        <v>0</v>
      </c>
      <c r="BO14" s="5">
        <v>0</v>
      </c>
      <c r="BP14" s="5">
        <v>0</v>
      </c>
      <c r="BQ14" s="5">
        <f t="shared" si="11"/>
        <v>0</v>
      </c>
      <c r="BR14" s="9"/>
      <c r="BS14" s="1">
        <v>8</v>
      </c>
      <c r="BT14" s="2" t="s">
        <v>11</v>
      </c>
      <c r="BU14" s="5">
        <v>0</v>
      </c>
      <c r="BV14" s="5">
        <v>0</v>
      </c>
      <c r="BW14" s="5">
        <v>0</v>
      </c>
      <c r="BX14" s="5">
        <f t="shared" si="12"/>
        <v>0</v>
      </c>
      <c r="BY14" s="9"/>
      <c r="BZ14" s="1">
        <v>8</v>
      </c>
      <c r="CA14" s="2" t="s">
        <v>11</v>
      </c>
      <c r="CB14" s="5">
        <v>0</v>
      </c>
      <c r="CC14" s="5">
        <v>0</v>
      </c>
      <c r="CD14" s="5">
        <v>0</v>
      </c>
      <c r="CE14" s="5">
        <f t="shared" si="13"/>
        <v>0</v>
      </c>
      <c r="CF14" s="9"/>
      <c r="CG14" s="1">
        <v>8</v>
      </c>
      <c r="CH14" s="2" t="s">
        <v>11</v>
      </c>
      <c r="CI14" s="5">
        <v>0</v>
      </c>
      <c r="CJ14" s="5">
        <v>0</v>
      </c>
      <c r="CK14" s="5">
        <v>0</v>
      </c>
      <c r="CL14" s="5">
        <f t="shared" si="14"/>
        <v>0</v>
      </c>
      <c r="CM14" s="9"/>
      <c r="CN14" s="1">
        <v>8</v>
      </c>
      <c r="CO14" s="2" t="s">
        <v>11</v>
      </c>
      <c r="CP14" s="5">
        <v>0</v>
      </c>
      <c r="CQ14" s="5">
        <v>0</v>
      </c>
      <c r="CR14" s="5">
        <v>0</v>
      </c>
      <c r="CS14" s="5">
        <f t="shared" si="15"/>
        <v>0</v>
      </c>
      <c r="CT14" s="9"/>
      <c r="CU14" s="1">
        <v>8</v>
      </c>
      <c r="CV14" s="2" t="s">
        <v>11</v>
      </c>
      <c r="CW14" s="5">
        <v>0</v>
      </c>
      <c r="CX14" s="5">
        <v>0</v>
      </c>
      <c r="CY14" s="5">
        <v>0</v>
      </c>
      <c r="CZ14" s="5">
        <f t="shared" si="16"/>
        <v>0</v>
      </c>
      <c r="DA14" s="9"/>
      <c r="DB14" s="1">
        <v>8</v>
      </c>
      <c r="DC14" s="2" t="s">
        <v>11</v>
      </c>
      <c r="DD14" s="5">
        <v>0</v>
      </c>
      <c r="DE14" s="5">
        <v>0</v>
      </c>
      <c r="DF14" s="5">
        <v>0</v>
      </c>
      <c r="DG14" s="5">
        <f t="shared" si="17"/>
        <v>0</v>
      </c>
      <c r="DH14" s="9"/>
      <c r="DI14" s="1">
        <v>8</v>
      </c>
      <c r="DJ14" s="2" t="s">
        <v>11</v>
      </c>
      <c r="DK14" s="5">
        <v>0</v>
      </c>
      <c r="DL14" s="5">
        <v>0</v>
      </c>
      <c r="DM14" s="5">
        <v>0</v>
      </c>
      <c r="DN14" s="5">
        <f t="shared" si="18"/>
        <v>0</v>
      </c>
      <c r="DO14" s="9"/>
      <c r="DP14" s="1">
        <v>8</v>
      </c>
      <c r="DQ14" s="2" t="s">
        <v>11</v>
      </c>
      <c r="DR14" s="5">
        <v>0</v>
      </c>
      <c r="DS14" s="5">
        <v>0</v>
      </c>
      <c r="DT14" s="5">
        <v>0</v>
      </c>
      <c r="DU14" s="5">
        <f t="shared" si="19"/>
        <v>0</v>
      </c>
      <c r="DV14" s="9"/>
      <c r="DW14" s="1">
        <v>8</v>
      </c>
      <c r="DX14" s="2" t="s">
        <v>11</v>
      </c>
      <c r="DY14" s="5">
        <v>0</v>
      </c>
      <c r="DZ14" s="5">
        <v>0</v>
      </c>
      <c r="EA14" s="5">
        <v>0</v>
      </c>
      <c r="EB14" s="5">
        <f t="shared" si="20"/>
        <v>0</v>
      </c>
      <c r="EC14" s="9"/>
      <c r="ED14" s="1">
        <v>8</v>
      </c>
      <c r="EE14" s="2" t="s">
        <v>11</v>
      </c>
      <c r="EF14" s="5">
        <v>114</v>
      </c>
      <c r="EG14" s="5">
        <v>684000</v>
      </c>
      <c r="EH14" s="5">
        <v>0</v>
      </c>
      <c r="EI14" s="5">
        <f t="shared" si="21"/>
        <v>684000</v>
      </c>
      <c r="EJ14" s="9"/>
      <c r="EK14" s="1">
        <v>8</v>
      </c>
      <c r="EL14" s="2" t="s">
        <v>11</v>
      </c>
      <c r="EM14" s="5">
        <v>0</v>
      </c>
      <c r="EN14" s="5">
        <v>0</v>
      </c>
      <c r="EO14" s="5">
        <v>0</v>
      </c>
      <c r="EP14" s="5">
        <f t="shared" si="22"/>
        <v>0</v>
      </c>
      <c r="EQ14" s="9"/>
      <c r="ER14" s="1">
        <v>8</v>
      </c>
      <c r="ES14" s="2" t="s">
        <v>11</v>
      </c>
      <c r="ET14" s="5">
        <v>0</v>
      </c>
      <c r="EU14" s="5">
        <v>0</v>
      </c>
      <c r="EV14" s="5">
        <v>0</v>
      </c>
      <c r="EW14" s="5">
        <f t="shared" si="23"/>
        <v>0</v>
      </c>
      <c r="EX14" s="9"/>
      <c r="EY14" s="1">
        <v>8</v>
      </c>
      <c r="EZ14" s="2" t="s">
        <v>11</v>
      </c>
      <c r="FA14" s="5">
        <v>0</v>
      </c>
      <c r="FB14" s="5">
        <v>0</v>
      </c>
      <c r="FC14" s="5">
        <v>0</v>
      </c>
      <c r="FD14" s="5">
        <f t="shared" si="24"/>
        <v>0</v>
      </c>
      <c r="FE14" s="9"/>
      <c r="FF14" s="1">
        <v>8</v>
      </c>
      <c r="FG14" s="2" t="s">
        <v>11</v>
      </c>
      <c r="FH14" s="5">
        <v>0</v>
      </c>
      <c r="FI14" s="5">
        <v>0</v>
      </c>
      <c r="FJ14" s="5">
        <v>0</v>
      </c>
      <c r="FK14" s="5">
        <f t="shared" si="25"/>
        <v>0</v>
      </c>
      <c r="FL14" s="9"/>
      <c r="FM14" s="1">
        <v>8</v>
      </c>
      <c r="FN14" s="2" t="s">
        <v>11</v>
      </c>
      <c r="FO14" s="5">
        <v>0</v>
      </c>
      <c r="FP14" s="5">
        <v>0</v>
      </c>
      <c r="FQ14" s="5">
        <v>0</v>
      </c>
      <c r="FR14" s="5">
        <f t="shared" si="26"/>
        <v>0</v>
      </c>
      <c r="FS14" s="9"/>
      <c r="FT14" s="1">
        <v>8</v>
      </c>
      <c r="FU14" s="2" t="s">
        <v>11</v>
      </c>
      <c r="FV14" s="5">
        <v>1</v>
      </c>
      <c r="FW14" s="5">
        <v>100000</v>
      </c>
      <c r="FX14" s="5">
        <v>0</v>
      </c>
      <c r="FY14" s="5">
        <f t="shared" si="27"/>
        <v>100000</v>
      </c>
      <c r="FZ14" s="9"/>
      <c r="GA14" s="1">
        <v>8</v>
      </c>
      <c r="GB14" s="2" t="s">
        <v>11</v>
      </c>
      <c r="GC14" s="5">
        <v>0</v>
      </c>
      <c r="GD14" s="5">
        <v>0</v>
      </c>
      <c r="GE14" s="5">
        <v>0</v>
      </c>
      <c r="GF14" s="5">
        <f t="shared" si="28"/>
        <v>0</v>
      </c>
      <c r="GG14" s="9"/>
      <c r="GH14" s="1">
        <v>8</v>
      </c>
      <c r="GI14" s="2" t="s">
        <v>11</v>
      </c>
      <c r="GJ14" s="5">
        <v>0</v>
      </c>
      <c r="GK14" s="5">
        <v>0</v>
      </c>
      <c r="GL14" s="5">
        <v>0</v>
      </c>
      <c r="GM14" s="5">
        <f t="shared" si="29"/>
        <v>0</v>
      </c>
      <c r="GN14" s="9"/>
      <c r="GO14" s="1">
        <v>8</v>
      </c>
      <c r="GP14" s="2" t="s">
        <v>11</v>
      </c>
      <c r="GQ14" s="5">
        <v>6</v>
      </c>
      <c r="GR14" s="5">
        <v>36000</v>
      </c>
      <c r="GS14" s="5">
        <v>0</v>
      </c>
      <c r="GT14" s="5">
        <f t="shared" si="30"/>
        <v>36000</v>
      </c>
      <c r="GU14" s="9"/>
      <c r="GV14" s="1">
        <v>8</v>
      </c>
      <c r="GW14" s="2" t="s">
        <v>11</v>
      </c>
      <c r="GX14" s="5">
        <v>0</v>
      </c>
      <c r="GY14" s="5">
        <v>0</v>
      </c>
      <c r="GZ14" s="5">
        <v>0</v>
      </c>
      <c r="HA14" s="5">
        <f t="shared" si="31"/>
        <v>0</v>
      </c>
      <c r="HB14" s="9"/>
      <c r="HC14" s="1">
        <v>8</v>
      </c>
      <c r="HD14" s="2" t="s">
        <v>11</v>
      </c>
      <c r="HE14" s="5">
        <v>42</v>
      </c>
      <c r="HF14" s="5">
        <v>250000</v>
      </c>
      <c r="HG14" s="5">
        <v>0</v>
      </c>
      <c r="HH14" s="5">
        <f t="shared" si="32"/>
        <v>250000</v>
      </c>
      <c r="HI14" s="9"/>
      <c r="HJ14" s="1">
        <v>8</v>
      </c>
      <c r="HK14" s="2" t="s">
        <v>11</v>
      </c>
      <c r="HL14" s="5">
        <v>0</v>
      </c>
      <c r="HM14" s="5">
        <v>0</v>
      </c>
      <c r="HN14" s="5">
        <v>0</v>
      </c>
      <c r="HO14" s="5">
        <f t="shared" si="33"/>
        <v>0</v>
      </c>
      <c r="HP14" s="9"/>
      <c r="HQ14" s="1">
        <v>8</v>
      </c>
      <c r="HR14" s="2" t="s">
        <v>11</v>
      </c>
      <c r="HS14" s="5">
        <v>1</v>
      </c>
      <c r="HT14" s="5">
        <v>500000</v>
      </c>
      <c r="HU14" s="5">
        <v>4000000</v>
      </c>
      <c r="HV14" s="5">
        <f t="shared" si="34"/>
        <v>4500000</v>
      </c>
      <c r="HW14" s="9"/>
      <c r="HX14" s="1">
        <v>8</v>
      </c>
      <c r="HY14" s="2" t="s">
        <v>11</v>
      </c>
      <c r="HZ14" s="5">
        <v>0</v>
      </c>
      <c r="IA14" s="5">
        <f t="shared" si="35"/>
        <v>9570000</v>
      </c>
      <c r="IB14" s="5">
        <f t="shared" si="0"/>
        <v>4000000</v>
      </c>
      <c r="IC14" s="5">
        <f t="shared" si="1"/>
        <v>13570000</v>
      </c>
      <c r="ID14" s="9"/>
    </row>
    <row r="15" spans="1:238" ht="16.5" hidden="1">
      <c r="A15" s="1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2"/>
        <v>0</v>
      </c>
      <c r="G15" s="9"/>
      <c r="H15" s="1">
        <v>9</v>
      </c>
      <c r="I15" s="2" t="s">
        <v>12</v>
      </c>
      <c r="J15" s="5">
        <v>0</v>
      </c>
      <c r="K15" s="5">
        <v>0</v>
      </c>
      <c r="L15" s="5">
        <v>0</v>
      </c>
      <c r="M15" s="5">
        <f t="shared" si="3"/>
        <v>0</v>
      </c>
      <c r="N15" s="9"/>
      <c r="O15" s="1">
        <v>9</v>
      </c>
      <c r="P15" s="2" t="s">
        <v>12</v>
      </c>
      <c r="Q15" s="5">
        <v>0</v>
      </c>
      <c r="R15" s="5">
        <v>0</v>
      </c>
      <c r="S15" s="5">
        <v>0</v>
      </c>
      <c r="T15" s="5">
        <f t="shared" si="4"/>
        <v>0</v>
      </c>
      <c r="U15" s="9"/>
      <c r="V15" s="1">
        <v>9</v>
      </c>
      <c r="W15" s="2" t="s">
        <v>12</v>
      </c>
      <c r="X15" s="5">
        <v>0</v>
      </c>
      <c r="Y15" s="5">
        <v>0</v>
      </c>
      <c r="Z15" s="5">
        <v>0</v>
      </c>
      <c r="AA15" s="5">
        <f t="shared" si="5"/>
        <v>0</v>
      </c>
      <c r="AB15" s="9"/>
      <c r="AC15" s="1">
        <v>9</v>
      </c>
      <c r="AD15" s="2" t="s">
        <v>12</v>
      </c>
      <c r="AE15" s="5">
        <v>20</v>
      </c>
      <c r="AF15" s="5">
        <v>14000000</v>
      </c>
      <c r="AG15" s="5">
        <v>0</v>
      </c>
      <c r="AH15" s="5">
        <f t="shared" si="6"/>
        <v>14000000</v>
      </c>
      <c r="AI15" s="9"/>
      <c r="AJ15" s="1">
        <v>9</v>
      </c>
      <c r="AK15" s="2" t="s">
        <v>12</v>
      </c>
      <c r="AL15" s="5">
        <v>0</v>
      </c>
      <c r="AM15" s="5">
        <v>0</v>
      </c>
      <c r="AN15" s="5">
        <v>0</v>
      </c>
      <c r="AO15" s="5">
        <f t="shared" si="7"/>
        <v>0</v>
      </c>
      <c r="AP15" s="9"/>
      <c r="AQ15" s="1">
        <v>9</v>
      </c>
      <c r="AR15" s="2" t="s">
        <v>12</v>
      </c>
      <c r="AS15" s="5">
        <v>0</v>
      </c>
      <c r="AT15" s="5">
        <v>0</v>
      </c>
      <c r="AU15" s="5">
        <v>0</v>
      </c>
      <c r="AV15" s="5">
        <f t="shared" si="8"/>
        <v>0</v>
      </c>
      <c r="AW15" s="9"/>
      <c r="AX15" s="1">
        <v>9</v>
      </c>
      <c r="AY15" s="2" t="s">
        <v>12</v>
      </c>
      <c r="AZ15" s="5">
        <v>0</v>
      </c>
      <c r="BA15" s="5">
        <v>0</v>
      </c>
      <c r="BB15" s="5">
        <v>0</v>
      </c>
      <c r="BC15" s="5">
        <f t="shared" si="9"/>
        <v>0</v>
      </c>
      <c r="BD15" s="9"/>
      <c r="BE15" s="1">
        <v>9</v>
      </c>
      <c r="BF15" s="2" t="s">
        <v>12</v>
      </c>
      <c r="BG15" s="5">
        <v>0</v>
      </c>
      <c r="BH15" s="5">
        <v>0</v>
      </c>
      <c r="BI15" s="5">
        <v>0</v>
      </c>
      <c r="BJ15" s="5">
        <f t="shared" si="10"/>
        <v>0</v>
      </c>
      <c r="BK15" s="9"/>
      <c r="BL15" s="1">
        <v>9</v>
      </c>
      <c r="BM15" s="2" t="s">
        <v>12</v>
      </c>
      <c r="BN15" s="5">
        <v>0</v>
      </c>
      <c r="BO15" s="5">
        <v>0</v>
      </c>
      <c r="BP15" s="5">
        <v>0</v>
      </c>
      <c r="BQ15" s="5">
        <f t="shared" si="11"/>
        <v>0</v>
      </c>
      <c r="BR15" s="9"/>
      <c r="BS15" s="1">
        <v>9</v>
      </c>
      <c r="BT15" s="2" t="s">
        <v>12</v>
      </c>
      <c r="BU15" s="5">
        <v>0</v>
      </c>
      <c r="BV15" s="5">
        <v>0</v>
      </c>
      <c r="BW15" s="5">
        <v>0</v>
      </c>
      <c r="BX15" s="5">
        <f t="shared" si="12"/>
        <v>0</v>
      </c>
      <c r="BY15" s="9"/>
      <c r="BZ15" s="1">
        <v>9</v>
      </c>
      <c r="CA15" s="2" t="s">
        <v>12</v>
      </c>
      <c r="CB15" s="5">
        <v>0</v>
      </c>
      <c r="CC15" s="5">
        <v>0</v>
      </c>
      <c r="CD15" s="5">
        <v>0</v>
      </c>
      <c r="CE15" s="5">
        <f t="shared" si="13"/>
        <v>0</v>
      </c>
      <c r="CF15" s="9"/>
      <c r="CG15" s="1">
        <v>9</v>
      </c>
      <c r="CH15" s="2" t="s">
        <v>12</v>
      </c>
      <c r="CI15" s="5">
        <v>0</v>
      </c>
      <c r="CJ15" s="5">
        <v>0</v>
      </c>
      <c r="CK15" s="5">
        <v>0</v>
      </c>
      <c r="CL15" s="5">
        <f t="shared" si="14"/>
        <v>0</v>
      </c>
      <c r="CM15" s="9"/>
      <c r="CN15" s="1">
        <v>9</v>
      </c>
      <c r="CO15" s="2" t="s">
        <v>12</v>
      </c>
      <c r="CP15" s="5">
        <v>0</v>
      </c>
      <c r="CQ15" s="5">
        <v>0</v>
      </c>
      <c r="CR15" s="5">
        <v>0</v>
      </c>
      <c r="CS15" s="5">
        <f t="shared" si="15"/>
        <v>0</v>
      </c>
      <c r="CT15" s="9"/>
      <c r="CU15" s="1">
        <v>9</v>
      </c>
      <c r="CV15" s="2" t="s">
        <v>12</v>
      </c>
      <c r="CW15" s="5">
        <v>0</v>
      </c>
      <c r="CX15" s="5">
        <v>0</v>
      </c>
      <c r="CY15" s="5">
        <v>0</v>
      </c>
      <c r="CZ15" s="5">
        <f t="shared" si="16"/>
        <v>0</v>
      </c>
      <c r="DA15" s="9"/>
      <c r="DB15" s="1">
        <v>9</v>
      </c>
      <c r="DC15" s="2" t="s">
        <v>12</v>
      </c>
      <c r="DD15" s="5">
        <v>0</v>
      </c>
      <c r="DE15" s="5">
        <v>0</v>
      </c>
      <c r="DF15" s="5">
        <v>0</v>
      </c>
      <c r="DG15" s="5">
        <f t="shared" si="17"/>
        <v>0</v>
      </c>
      <c r="DH15" s="9"/>
      <c r="DI15" s="1">
        <v>9</v>
      </c>
      <c r="DJ15" s="2" t="s">
        <v>12</v>
      </c>
      <c r="DK15" s="5">
        <v>0</v>
      </c>
      <c r="DL15" s="5">
        <v>0</v>
      </c>
      <c r="DM15" s="5">
        <v>0</v>
      </c>
      <c r="DN15" s="5">
        <f t="shared" si="18"/>
        <v>0</v>
      </c>
      <c r="DO15" s="9"/>
      <c r="DP15" s="1">
        <v>9</v>
      </c>
      <c r="DQ15" s="2" t="s">
        <v>12</v>
      </c>
      <c r="DR15" s="5">
        <v>0</v>
      </c>
      <c r="DS15" s="5">
        <v>0</v>
      </c>
      <c r="DT15" s="5">
        <v>0</v>
      </c>
      <c r="DU15" s="5">
        <f t="shared" si="19"/>
        <v>0</v>
      </c>
      <c r="DV15" s="9"/>
      <c r="DW15" s="1">
        <v>9</v>
      </c>
      <c r="DX15" s="2" t="s">
        <v>12</v>
      </c>
      <c r="DY15" s="5">
        <v>0</v>
      </c>
      <c r="DZ15" s="5">
        <v>0</v>
      </c>
      <c r="EA15" s="5">
        <v>0</v>
      </c>
      <c r="EB15" s="5">
        <f t="shared" si="20"/>
        <v>0</v>
      </c>
      <c r="EC15" s="9"/>
      <c r="ED15" s="1">
        <v>9</v>
      </c>
      <c r="EE15" s="2" t="s">
        <v>12</v>
      </c>
      <c r="EF15" s="5">
        <v>64</v>
      </c>
      <c r="EG15" s="5">
        <v>384000</v>
      </c>
      <c r="EH15" s="5">
        <v>0</v>
      </c>
      <c r="EI15" s="5">
        <f t="shared" si="21"/>
        <v>384000</v>
      </c>
      <c r="EJ15" s="9"/>
      <c r="EK15" s="1">
        <v>9</v>
      </c>
      <c r="EL15" s="2" t="s">
        <v>12</v>
      </c>
      <c r="EM15" s="5">
        <v>0</v>
      </c>
      <c r="EN15" s="5">
        <v>0</v>
      </c>
      <c r="EO15" s="5">
        <v>0</v>
      </c>
      <c r="EP15" s="5">
        <f t="shared" si="22"/>
        <v>0</v>
      </c>
      <c r="EQ15" s="9"/>
      <c r="ER15" s="1">
        <v>9</v>
      </c>
      <c r="ES15" s="2" t="s">
        <v>12</v>
      </c>
      <c r="ET15" s="5">
        <v>0</v>
      </c>
      <c r="EU15" s="5">
        <v>0</v>
      </c>
      <c r="EV15" s="5">
        <v>0</v>
      </c>
      <c r="EW15" s="5">
        <f t="shared" si="23"/>
        <v>0</v>
      </c>
      <c r="EX15" s="9"/>
      <c r="EY15" s="1">
        <v>9</v>
      </c>
      <c r="EZ15" s="2" t="s">
        <v>12</v>
      </c>
      <c r="FA15" s="5">
        <v>0</v>
      </c>
      <c r="FB15" s="5">
        <v>0</v>
      </c>
      <c r="FC15" s="5">
        <v>0</v>
      </c>
      <c r="FD15" s="5">
        <f t="shared" si="24"/>
        <v>0</v>
      </c>
      <c r="FE15" s="9"/>
      <c r="FF15" s="1">
        <v>9</v>
      </c>
      <c r="FG15" s="2" t="s">
        <v>12</v>
      </c>
      <c r="FH15" s="5">
        <v>0</v>
      </c>
      <c r="FI15" s="5">
        <v>0</v>
      </c>
      <c r="FJ15" s="5">
        <v>0</v>
      </c>
      <c r="FK15" s="5">
        <f t="shared" si="25"/>
        <v>0</v>
      </c>
      <c r="FL15" s="9"/>
      <c r="FM15" s="1">
        <v>9</v>
      </c>
      <c r="FN15" s="2" t="s">
        <v>12</v>
      </c>
      <c r="FO15" s="5">
        <v>0</v>
      </c>
      <c r="FP15" s="5">
        <v>0</v>
      </c>
      <c r="FQ15" s="5">
        <v>0</v>
      </c>
      <c r="FR15" s="5">
        <f t="shared" si="26"/>
        <v>0</v>
      </c>
      <c r="FS15" s="9"/>
      <c r="FT15" s="1">
        <v>9</v>
      </c>
      <c r="FU15" s="2" t="s">
        <v>12</v>
      </c>
      <c r="FV15" s="5">
        <v>0</v>
      </c>
      <c r="FW15" s="5">
        <v>0</v>
      </c>
      <c r="FX15" s="5">
        <v>0</v>
      </c>
      <c r="FY15" s="5">
        <f t="shared" si="27"/>
        <v>0</v>
      </c>
      <c r="FZ15" s="9"/>
      <c r="GA15" s="1">
        <v>9</v>
      </c>
      <c r="GB15" s="2" t="s">
        <v>12</v>
      </c>
      <c r="GC15" s="5">
        <v>0</v>
      </c>
      <c r="GD15" s="5">
        <v>0</v>
      </c>
      <c r="GE15" s="5">
        <v>0</v>
      </c>
      <c r="GF15" s="5">
        <f t="shared" si="28"/>
        <v>0</v>
      </c>
      <c r="GG15" s="9"/>
      <c r="GH15" s="1">
        <v>9</v>
      </c>
      <c r="GI15" s="2" t="s">
        <v>12</v>
      </c>
      <c r="GJ15" s="5">
        <v>1</v>
      </c>
      <c r="GK15" s="5">
        <v>400000</v>
      </c>
      <c r="GL15" s="5">
        <v>0</v>
      </c>
      <c r="GM15" s="5">
        <f t="shared" si="29"/>
        <v>400000</v>
      </c>
      <c r="GN15" s="9"/>
      <c r="GO15" s="1">
        <v>9</v>
      </c>
      <c r="GP15" s="2" t="s">
        <v>12</v>
      </c>
      <c r="GQ15" s="5">
        <v>11</v>
      </c>
      <c r="GR15" s="5">
        <v>66000</v>
      </c>
      <c r="GS15" s="5">
        <v>0</v>
      </c>
      <c r="GT15" s="5">
        <f t="shared" si="30"/>
        <v>66000</v>
      </c>
      <c r="GU15" s="9"/>
      <c r="GV15" s="1">
        <v>9</v>
      </c>
      <c r="GW15" s="2" t="s">
        <v>12</v>
      </c>
      <c r="GX15" s="5">
        <v>0</v>
      </c>
      <c r="GY15" s="5">
        <v>0</v>
      </c>
      <c r="GZ15" s="5">
        <v>0</v>
      </c>
      <c r="HA15" s="5">
        <f t="shared" si="31"/>
        <v>0</v>
      </c>
      <c r="HB15" s="9"/>
      <c r="HC15" s="1">
        <v>9</v>
      </c>
      <c r="HD15" s="2" t="s">
        <v>12</v>
      </c>
      <c r="HE15" s="5">
        <v>82.081159999999997</v>
      </c>
      <c r="HF15" s="5">
        <v>416110.15999999992</v>
      </c>
      <c r="HG15" s="5">
        <v>0</v>
      </c>
      <c r="HH15" s="5">
        <f t="shared" si="32"/>
        <v>416110.15999999992</v>
      </c>
      <c r="HI15" s="9"/>
      <c r="HJ15" s="1">
        <v>9</v>
      </c>
      <c r="HK15" s="2" t="s">
        <v>12</v>
      </c>
      <c r="HL15" s="5">
        <v>0</v>
      </c>
      <c r="HM15" s="5">
        <v>0</v>
      </c>
      <c r="HN15" s="5">
        <v>0</v>
      </c>
      <c r="HO15" s="5">
        <f t="shared" si="33"/>
        <v>0</v>
      </c>
      <c r="HP15" s="9"/>
      <c r="HQ15" s="1">
        <v>9</v>
      </c>
      <c r="HR15" s="2" t="s">
        <v>12</v>
      </c>
      <c r="HS15" s="5">
        <v>1</v>
      </c>
      <c r="HT15" s="5">
        <v>500000</v>
      </c>
      <c r="HU15" s="5">
        <v>4000000</v>
      </c>
      <c r="HV15" s="5">
        <f t="shared" si="34"/>
        <v>4500000</v>
      </c>
      <c r="HW15" s="9"/>
      <c r="HX15" s="1">
        <v>9</v>
      </c>
      <c r="HY15" s="2" t="s">
        <v>12</v>
      </c>
      <c r="HZ15" s="5">
        <v>0</v>
      </c>
      <c r="IA15" s="5">
        <f t="shared" si="35"/>
        <v>15766110.16</v>
      </c>
      <c r="IB15" s="5">
        <f t="shared" si="0"/>
        <v>4000000</v>
      </c>
      <c r="IC15" s="5">
        <f t="shared" si="1"/>
        <v>19766110.16</v>
      </c>
      <c r="ID15" s="9"/>
    </row>
    <row r="16" spans="1:238" ht="16.5" hidden="1">
      <c r="A16" s="1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2"/>
        <v>0</v>
      </c>
      <c r="G16" s="9"/>
      <c r="H16" s="1">
        <v>10</v>
      </c>
      <c r="I16" s="2" t="s">
        <v>13</v>
      </c>
      <c r="J16" s="5">
        <v>0</v>
      </c>
      <c r="K16" s="5">
        <v>0</v>
      </c>
      <c r="L16" s="5">
        <v>0</v>
      </c>
      <c r="M16" s="5">
        <f t="shared" si="3"/>
        <v>0</v>
      </c>
      <c r="N16" s="9"/>
      <c r="O16" s="1">
        <v>10</v>
      </c>
      <c r="P16" s="2" t="s">
        <v>13</v>
      </c>
      <c r="Q16" s="5">
        <v>0</v>
      </c>
      <c r="R16" s="5">
        <v>0</v>
      </c>
      <c r="S16" s="5">
        <v>0</v>
      </c>
      <c r="T16" s="5">
        <f t="shared" si="4"/>
        <v>0</v>
      </c>
      <c r="U16" s="9"/>
      <c r="V16" s="1">
        <v>10</v>
      </c>
      <c r="W16" s="2" t="s">
        <v>13</v>
      </c>
      <c r="X16" s="5">
        <v>0</v>
      </c>
      <c r="Y16" s="5">
        <v>700000</v>
      </c>
      <c r="Z16" s="5">
        <v>0</v>
      </c>
      <c r="AA16" s="5">
        <f t="shared" si="5"/>
        <v>700000</v>
      </c>
      <c r="AB16" s="9"/>
      <c r="AC16" s="1">
        <v>10</v>
      </c>
      <c r="AD16" s="2" t="s">
        <v>13</v>
      </c>
      <c r="AE16" s="5">
        <v>16</v>
      </c>
      <c r="AF16" s="5">
        <v>11200000</v>
      </c>
      <c r="AG16" s="5">
        <v>0</v>
      </c>
      <c r="AH16" s="5">
        <f t="shared" si="6"/>
        <v>11200000</v>
      </c>
      <c r="AI16" s="9"/>
      <c r="AJ16" s="1">
        <v>10</v>
      </c>
      <c r="AK16" s="2" t="s">
        <v>13</v>
      </c>
      <c r="AL16" s="5">
        <v>0</v>
      </c>
      <c r="AM16" s="5">
        <v>0</v>
      </c>
      <c r="AN16" s="5">
        <v>0</v>
      </c>
      <c r="AO16" s="5">
        <f t="shared" si="7"/>
        <v>0</v>
      </c>
      <c r="AP16" s="9"/>
      <c r="AQ16" s="1">
        <v>10</v>
      </c>
      <c r="AR16" s="2" t="s">
        <v>13</v>
      </c>
      <c r="AS16" s="5">
        <v>1</v>
      </c>
      <c r="AT16" s="5">
        <v>300000</v>
      </c>
      <c r="AU16" s="5">
        <v>0</v>
      </c>
      <c r="AV16" s="5">
        <f t="shared" si="8"/>
        <v>300000</v>
      </c>
      <c r="AW16" s="9"/>
      <c r="AX16" s="1">
        <v>10</v>
      </c>
      <c r="AY16" s="2" t="s">
        <v>13</v>
      </c>
      <c r="AZ16" s="5">
        <v>0</v>
      </c>
      <c r="BA16" s="5">
        <v>0</v>
      </c>
      <c r="BB16" s="5">
        <v>0</v>
      </c>
      <c r="BC16" s="5">
        <f t="shared" si="9"/>
        <v>0</v>
      </c>
      <c r="BD16" s="9"/>
      <c r="BE16" s="1">
        <v>10</v>
      </c>
      <c r="BF16" s="2" t="s">
        <v>13</v>
      </c>
      <c r="BG16" s="5">
        <v>0</v>
      </c>
      <c r="BH16" s="5">
        <v>0</v>
      </c>
      <c r="BI16" s="5">
        <v>0</v>
      </c>
      <c r="BJ16" s="5">
        <f t="shared" si="10"/>
        <v>0</v>
      </c>
      <c r="BK16" s="9"/>
      <c r="BL16" s="1">
        <v>10</v>
      </c>
      <c r="BM16" s="2" t="s">
        <v>13</v>
      </c>
      <c r="BN16" s="5">
        <v>0</v>
      </c>
      <c r="BO16" s="5">
        <v>0</v>
      </c>
      <c r="BP16" s="5">
        <v>0</v>
      </c>
      <c r="BQ16" s="5">
        <f t="shared" si="11"/>
        <v>0</v>
      </c>
      <c r="BR16" s="9"/>
      <c r="BS16" s="1">
        <v>10</v>
      </c>
      <c r="BT16" s="2" t="s">
        <v>13</v>
      </c>
      <c r="BU16" s="5">
        <v>0</v>
      </c>
      <c r="BV16" s="5">
        <v>0</v>
      </c>
      <c r="BW16" s="5">
        <v>0</v>
      </c>
      <c r="BX16" s="5">
        <f t="shared" si="12"/>
        <v>0</v>
      </c>
      <c r="BY16" s="9"/>
      <c r="BZ16" s="1">
        <v>10</v>
      </c>
      <c r="CA16" s="2" t="s">
        <v>13</v>
      </c>
      <c r="CB16" s="5">
        <v>0</v>
      </c>
      <c r="CC16" s="5">
        <v>0</v>
      </c>
      <c r="CD16" s="5">
        <v>0</v>
      </c>
      <c r="CE16" s="5">
        <f t="shared" si="13"/>
        <v>0</v>
      </c>
      <c r="CF16" s="9"/>
      <c r="CG16" s="1">
        <v>10</v>
      </c>
      <c r="CH16" s="2" t="s">
        <v>13</v>
      </c>
      <c r="CI16" s="5">
        <v>0</v>
      </c>
      <c r="CJ16" s="5">
        <v>0</v>
      </c>
      <c r="CK16" s="5">
        <v>0</v>
      </c>
      <c r="CL16" s="5">
        <f t="shared" si="14"/>
        <v>0</v>
      </c>
      <c r="CM16" s="9"/>
      <c r="CN16" s="1">
        <v>10</v>
      </c>
      <c r="CO16" s="2" t="s">
        <v>13</v>
      </c>
      <c r="CP16" s="5">
        <v>0</v>
      </c>
      <c r="CQ16" s="5">
        <v>0</v>
      </c>
      <c r="CR16" s="5">
        <v>0</v>
      </c>
      <c r="CS16" s="5">
        <f t="shared" si="15"/>
        <v>0</v>
      </c>
      <c r="CT16" s="9"/>
      <c r="CU16" s="1">
        <v>10</v>
      </c>
      <c r="CV16" s="2" t="s">
        <v>13</v>
      </c>
      <c r="CW16" s="5">
        <v>0</v>
      </c>
      <c r="CX16" s="5">
        <v>0</v>
      </c>
      <c r="CY16" s="5">
        <v>0</v>
      </c>
      <c r="CZ16" s="5">
        <f t="shared" si="16"/>
        <v>0</v>
      </c>
      <c r="DA16" s="9"/>
      <c r="DB16" s="1">
        <v>10</v>
      </c>
      <c r="DC16" s="2" t="s">
        <v>13</v>
      </c>
      <c r="DD16" s="5">
        <v>0</v>
      </c>
      <c r="DE16" s="5">
        <v>0</v>
      </c>
      <c r="DF16" s="5">
        <v>0</v>
      </c>
      <c r="DG16" s="5">
        <f t="shared" si="17"/>
        <v>0</v>
      </c>
      <c r="DH16" s="9"/>
      <c r="DI16" s="1">
        <v>10</v>
      </c>
      <c r="DJ16" s="2" t="s">
        <v>13</v>
      </c>
      <c r="DK16" s="5">
        <v>0</v>
      </c>
      <c r="DL16" s="5">
        <v>0</v>
      </c>
      <c r="DM16" s="5">
        <v>0</v>
      </c>
      <c r="DN16" s="5">
        <f t="shared" si="18"/>
        <v>0</v>
      </c>
      <c r="DO16" s="9"/>
      <c r="DP16" s="1">
        <v>10</v>
      </c>
      <c r="DQ16" s="2" t="s">
        <v>13</v>
      </c>
      <c r="DR16" s="5">
        <v>0</v>
      </c>
      <c r="DS16" s="5">
        <v>0</v>
      </c>
      <c r="DT16" s="5">
        <v>0</v>
      </c>
      <c r="DU16" s="5">
        <f t="shared" si="19"/>
        <v>0</v>
      </c>
      <c r="DV16" s="9"/>
      <c r="DW16" s="1">
        <v>10</v>
      </c>
      <c r="DX16" s="2" t="s">
        <v>13</v>
      </c>
      <c r="DY16" s="5">
        <v>0</v>
      </c>
      <c r="DZ16" s="5">
        <v>0</v>
      </c>
      <c r="EA16" s="5">
        <v>0</v>
      </c>
      <c r="EB16" s="5">
        <f t="shared" si="20"/>
        <v>0</v>
      </c>
      <c r="EC16" s="9"/>
      <c r="ED16" s="1">
        <v>10</v>
      </c>
      <c r="EE16" s="2" t="s">
        <v>13</v>
      </c>
      <c r="EF16" s="5">
        <v>160</v>
      </c>
      <c r="EG16" s="5">
        <v>960000</v>
      </c>
      <c r="EH16" s="5">
        <v>0</v>
      </c>
      <c r="EI16" s="5">
        <f t="shared" si="21"/>
        <v>960000</v>
      </c>
      <c r="EJ16" s="9"/>
      <c r="EK16" s="1">
        <v>10</v>
      </c>
      <c r="EL16" s="2" t="s">
        <v>13</v>
      </c>
      <c r="EM16" s="5">
        <v>0</v>
      </c>
      <c r="EN16" s="5">
        <v>0</v>
      </c>
      <c r="EO16" s="5">
        <v>0</v>
      </c>
      <c r="EP16" s="5">
        <f t="shared" si="22"/>
        <v>0</v>
      </c>
      <c r="EQ16" s="9"/>
      <c r="ER16" s="1">
        <v>10</v>
      </c>
      <c r="ES16" s="2" t="s">
        <v>13</v>
      </c>
      <c r="ET16" s="5">
        <v>0</v>
      </c>
      <c r="EU16" s="5">
        <v>0</v>
      </c>
      <c r="EV16" s="5">
        <v>0</v>
      </c>
      <c r="EW16" s="5">
        <f t="shared" si="23"/>
        <v>0</v>
      </c>
      <c r="EX16" s="9"/>
      <c r="EY16" s="1">
        <v>10</v>
      </c>
      <c r="EZ16" s="2" t="s">
        <v>13</v>
      </c>
      <c r="FA16" s="5">
        <v>0</v>
      </c>
      <c r="FB16" s="5">
        <v>0</v>
      </c>
      <c r="FC16" s="5">
        <v>0</v>
      </c>
      <c r="FD16" s="5">
        <f t="shared" si="24"/>
        <v>0</v>
      </c>
      <c r="FE16" s="9"/>
      <c r="FF16" s="1">
        <v>10</v>
      </c>
      <c r="FG16" s="2" t="s">
        <v>13</v>
      </c>
      <c r="FH16" s="5">
        <v>0</v>
      </c>
      <c r="FI16" s="5">
        <v>0</v>
      </c>
      <c r="FJ16" s="5">
        <v>0</v>
      </c>
      <c r="FK16" s="5">
        <f t="shared" si="25"/>
        <v>0</v>
      </c>
      <c r="FL16" s="9"/>
      <c r="FM16" s="1">
        <v>10</v>
      </c>
      <c r="FN16" s="2" t="s">
        <v>13</v>
      </c>
      <c r="FO16" s="5">
        <v>0</v>
      </c>
      <c r="FP16" s="5">
        <v>0</v>
      </c>
      <c r="FQ16" s="5">
        <v>0</v>
      </c>
      <c r="FR16" s="5">
        <f t="shared" si="26"/>
        <v>0</v>
      </c>
      <c r="FS16" s="9"/>
      <c r="FT16" s="1">
        <v>10</v>
      </c>
      <c r="FU16" s="2" t="s">
        <v>13</v>
      </c>
      <c r="FV16" s="5">
        <v>1</v>
      </c>
      <c r="FW16" s="5">
        <v>100000</v>
      </c>
      <c r="FX16" s="5">
        <v>0</v>
      </c>
      <c r="FY16" s="5">
        <f t="shared" si="27"/>
        <v>100000</v>
      </c>
      <c r="FZ16" s="9"/>
      <c r="GA16" s="1">
        <v>10</v>
      </c>
      <c r="GB16" s="2" t="s">
        <v>13</v>
      </c>
      <c r="GC16" s="5">
        <v>0</v>
      </c>
      <c r="GD16" s="5">
        <v>0</v>
      </c>
      <c r="GE16" s="5">
        <v>0</v>
      </c>
      <c r="GF16" s="5">
        <f t="shared" si="28"/>
        <v>0</v>
      </c>
      <c r="GG16" s="9"/>
      <c r="GH16" s="1">
        <v>10</v>
      </c>
      <c r="GI16" s="2" t="s">
        <v>13</v>
      </c>
      <c r="GJ16" s="5">
        <v>1</v>
      </c>
      <c r="GK16" s="5">
        <v>400000</v>
      </c>
      <c r="GL16" s="5">
        <v>0</v>
      </c>
      <c r="GM16" s="5">
        <f t="shared" si="29"/>
        <v>400000</v>
      </c>
      <c r="GN16" s="9"/>
      <c r="GO16" s="1">
        <v>10</v>
      </c>
      <c r="GP16" s="2" t="s">
        <v>13</v>
      </c>
      <c r="GQ16" s="5">
        <v>14</v>
      </c>
      <c r="GR16" s="5">
        <v>84000</v>
      </c>
      <c r="GS16" s="5">
        <v>0</v>
      </c>
      <c r="GT16" s="5">
        <f t="shared" si="30"/>
        <v>84000</v>
      </c>
      <c r="GU16" s="9"/>
      <c r="GV16" s="1">
        <v>10</v>
      </c>
      <c r="GW16" s="2" t="s">
        <v>13</v>
      </c>
      <c r="GX16" s="5">
        <v>0</v>
      </c>
      <c r="GY16" s="5">
        <v>0</v>
      </c>
      <c r="GZ16" s="5">
        <v>0</v>
      </c>
      <c r="HA16" s="5">
        <f t="shared" si="31"/>
        <v>0</v>
      </c>
      <c r="HB16" s="9"/>
      <c r="HC16" s="1">
        <v>10</v>
      </c>
      <c r="HD16" s="2" t="s">
        <v>13</v>
      </c>
      <c r="HE16" s="5">
        <v>113.53885205487188</v>
      </c>
      <c r="HF16" s="5">
        <v>766010.15342666907</v>
      </c>
      <c r="HG16" s="5">
        <v>0</v>
      </c>
      <c r="HH16" s="5">
        <f t="shared" si="32"/>
        <v>766010.15342666907</v>
      </c>
      <c r="HI16" s="9"/>
      <c r="HJ16" s="1">
        <v>10</v>
      </c>
      <c r="HK16" s="2" t="s">
        <v>13</v>
      </c>
      <c r="HL16" s="5">
        <v>0</v>
      </c>
      <c r="HM16" s="5">
        <v>0</v>
      </c>
      <c r="HN16" s="5">
        <v>0</v>
      </c>
      <c r="HO16" s="5">
        <f t="shared" si="33"/>
        <v>0</v>
      </c>
      <c r="HP16" s="9"/>
      <c r="HQ16" s="1">
        <v>10</v>
      </c>
      <c r="HR16" s="2" t="s">
        <v>13</v>
      </c>
      <c r="HS16" s="5">
        <v>0</v>
      </c>
      <c r="HT16" s="5">
        <v>0</v>
      </c>
      <c r="HU16" s="5">
        <v>0</v>
      </c>
      <c r="HV16" s="5">
        <f t="shared" si="34"/>
        <v>0</v>
      </c>
      <c r="HW16" s="9"/>
      <c r="HX16" s="1">
        <v>10</v>
      </c>
      <c r="HY16" s="2" t="s">
        <v>13</v>
      </c>
      <c r="HZ16" s="5">
        <v>0</v>
      </c>
      <c r="IA16" s="5">
        <f t="shared" si="35"/>
        <v>14510010.15342667</v>
      </c>
      <c r="IB16" s="5">
        <f t="shared" si="0"/>
        <v>0</v>
      </c>
      <c r="IC16" s="5">
        <f t="shared" si="1"/>
        <v>14510010.15342667</v>
      </c>
      <c r="ID16" s="9"/>
    </row>
    <row r="17" spans="1:238" ht="16.5" hidden="1">
      <c r="A17" s="1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2"/>
        <v>0</v>
      </c>
      <c r="G17" s="9"/>
      <c r="H17" s="1">
        <v>11</v>
      </c>
      <c r="I17" s="2" t="s">
        <v>14</v>
      </c>
      <c r="J17" s="5">
        <v>0</v>
      </c>
      <c r="K17" s="5">
        <v>0</v>
      </c>
      <c r="L17" s="5">
        <v>0</v>
      </c>
      <c r="M17" s="5">
        <f t="shared" si="3"/>
        <v>0</v>
      </c>
      <c r="N17" s="9"/>
      <c r="O17" s="1">
        <v>11</v>
      </c>
      <c r="P17" s="2" t="s">
        <v>14</v>
      </c>
      <c r="Q17" s="5">
        <v>0</v>
      </c>
      <c r="R17" s="5">
        <v>0</v>
      </c>
      <c r="S17" s="5">
        <v>0</v>
      </c>
      <c r="T17" s="5">
        <f t="shared" si="4"/>
        <v>0</v>
      </c>
      <c r="U17" s="9"/>
      <c r="V17" s="1">
        <v>11</v>
      </c>
      <c r="W17" s="2" t="s">
        <v>14</v>
      </c>
      <c r="X17" s="5">
        <v>0</v>
      </c>
      <c r="Y17" s="5">
        <v>0</v>
      </c>
      <c r="Z17" s="5">
        <v>0</v>
      </c>
      <c r="AA17" s="5">
        <f t="shared" si="5"/>
        <v>0</v>
      </c>
      <c r="AB17" s="9"/>
      <c r="AC17" s="1">
        <v>11</v>
      </c>
      <c r="AD17" s="2" t="s">
        <v>14</v>
      </c>
      <c r="AE17" s="5">
        <v>21</v>
      </c>
      <c r="AF17" s="5">
        <v>14700000</v>
      </c>
      <c r="AG17" s="5">
        <v>0</v>
      </c>
      <c r="AH17" s="5">
        <f t="shared" si="6"/>
        <v>14700000</v>
      </c>
      <c r="AI17" s="9"/>
      <c r="AJ17" s="1">
        <v>11</v>
      </c>
      <c r="AK17" s="2" t="s">
        <v>14</v>
      </c>
      <c r="AL17" s="5">
        <v>0</v>
      </c>
      <c r="AM17" s="5">
        <v>0</v>
      </c>
      <c r="AN17" s="5">
        <v>0</v>
      </c>
      <c r="AO17" s="5">
        <f t="shared" si="7"/>
        <v>0</v>
      </c>
      <c r="AP17" s="9"/>
      <c r="AQ17" s="1">
        <v>11</v>
      </c>
      <c r="AR17" s="2" t="s">
        <v>14</v>
      </c>
      <c r="AS17" s="5">
        <v>0</v>
      </c>
      <c r="AT17" s="5">
        <v>0</v>
      </c>
      <c r="AU17" s="5">
        <v>0</v>
      </c>
      <c r="AV17" s="5">
        <f t="shared" si="8"/>
        <v>0</v>
      </c>
      <c r="AW17" s="9"/>
      <c r="AX17" s="1">
        <v>11</v>
      </c>
      <c r="AY17" s="2" t="s">
        <v>14</v>
      </c>
      <c r="AZ17" s="5">
        <v>0</v>
      </c>
      <c r="BA17" s="5">
        <v>0</v>
      </c>
      <c r="BB17" s="5">
        <v>0</v>
      </c>
      <c r="BC17" s="5">
        <f t="shared" si="9"/>
        <v>0</v>
      </c>
      <c r="BD17" s="9"/>
      <c r="BE17" s="1">
        <v>11</v>
      </c>
      <c r="BF17" s="2" t="s">
        <v>14</v>
      </c>
      <c r="BG17" s="5">
        <v>0</v>
      </c>
      <c r="BH17" s="5">
        <v>0</v>
      </c>
      <c r="BI17" s="5">
        <v>0</v>
      </c>
      <c r="BJ17" s="5">
        <f t="shared" si="10"/>
        <v>0</v>
      </c>
      <c r="BK17" s="9"/>
      <c r="BL17" s="1">
        <v>11</v>
      </c>
      <c r="BM17" s="2" t="s">
        <v>14</v>
      </c>
      <c r="BN17" s="5">
        <v>0</v>
      </c>
      <c r="BO17" s="5">
        <v>0</v>
      </c>
      <c r="BP17" s="5">
        <v>0</v>
      </c>
      <c r="BQ17" s="5">
        <f t="shared" si="11"/>
        <v>0</v>
      </c>
      <c r="BR17" s="9"/>
      <c r="BS17" s="1">
        <v>11</v>
      </c>
      <c r="BT17" s="2" t="s">
        <v>14</v>
      </c>
      <c r="BU17" s="5">
        <v>0</v>
      </c>
      <c r="BV17" s="5">
        <v>0</v>
      </c>
      <c r="BW17" s="5">
        <v>0</v>
      </c>
      <c r="BX17" s="5">
        <f t="shared" si="12"/>
        <v>0</v>
      </c>
      <c r="BY17" s="9"/>
      <c r="BZ17" s="1">
        <v>11</v>
      </c>
      <c r="CA17" s="2" t="s">
        <v>14</v>
      </c>
      <c r="CB17" s="5">
        <v>0</v>
      </c>
      <c r="CC17" s="5">
        <v>0</v>
      </c>
      <c r="CD17" s="5">
        <v>0</v>
      </c>
      <c r="CE17" s="5">
        <f t="shared" si="13"/>
        <v>0</v>
      </c>
      <c r="CF17" s="9"/>
      <c r="CG17" s="1">
        <v>11</v>
      </c>
      <c r="CH17" s="2" t="s">
        <v>14</v>
      </c>
      <c r="CI17" s="5">
        <v>0</v>
      </c>
      <c r="CJ17" s="5">
        <v>0</v>
      </c>
      <c r="CK17" s="5">
        <v>0</v>
      </c>
      <c r="CL17" s="5">
        <f t="shared" si="14"/>
        <v>0</v>
      </c>
      <c r="CM17" s="9"/>
      <c r="CN17" s="1">
        <v>11</v>
      </c>
      <c r="CO17" s="2" t="s">
        <v>14</v>
      </c>
      <c r="CP17" s="5">
        <v>0</v>
      </c>
      <c r="CQ17" s="5">
        <v>0</v>
      </c>
      <c r="CR17" s="5">
        <v>0</v>
      </c>
      <c r="CS17" s="5">
        <f t="shared" si="15"/>
        <v>0</v>
      </c>
      <c r="CT17" s="9"/>
      <c r="CU17" s="1">
        <v>11</v>
      </c>
      <c r="CV17" s="2" t="s">
        <v>14</v>
      </c>
      <c r="CW17" s="5">
        <v>0</v>
      </c>
      <c r="CX17" s="5">
        <v>0</v>
      </c>
      <c r="CY17" s="5">
        <v>0</v>
      </c>
      <c r="CZ17" s="5">
        <f t="shared" si="16"/>
        <v>0</v>
      </c>
      <c r="DA17" s="9"/>
      <c r="DB17" s="1">
        <v>11</v>
      </c>
      <c r="DC17" s="2" t="s">
        <v>14</v>
      </c>
      <c r="DD17" s="5">
        <v>0</v>
      </c>
      <c r="DE17" s="5">
        <v>0</v>
      </c>
      <c r="DF17" s="5">
        <v>0</v>
      </c>
      <c r="DG17" s="5">
        <f t="shared" si="17"/>
        <v>0</v>
      </c>
      <c r="DH17" s="9"/>
      <c r="DI17" s="1">
        <v>11</v>
      </c>
      <c r="DJ17" s="2" t="s">
        <v>14</v>
      </c>
      <c r="DK17" s="5">
        <v>0</v>
      </c>
      <c r="DL17" s="5">
        <v>0</v>
      </c>
      <c r="DM17" s="5">
        <v>0</v>
      </c>
      <c r="DN17" s="5">
        <f t="shared" si="18"/>
        <v>0</v>
      </c>
      <c r="DO17" s="9"/>
      <c r="DP17" s="1">
        <v>11</v>
      </c>
      <c r="DQ17" s="2" t="s">
        <v>14</v>
      </c>
      <c r="DR17" s="5">
        <v>0</v>
      </c>
      <c r="DS17" s="5">
        <v>0</v>
      </c>
      <c r="DT17" s="5">
        <v>0</v>
      </c>
      <c r="DU17" s="5">
        <f t="shared" si="19"/>
        <v>0</v>
      </c>
      <c r="DV17" s="9"/>
      <c r="DW17" s="1">
        <v>11</v>
      </c>
      <c r="DX17" s="2" t="s">
        <v>14</v>
      </c>
      <c r="DY17" s="5">
        <v>0</v>
      </c>
      <c r="DZ17" s="5">
        <v>0</v>
      </c>
      <c r="EA17" s="5">
        <v>0</v>
      </c>
      <c r="EB17" s="5">
        <f t="shared" si="20"/>
        <v>0</v>
      </c>
      <c r="EC17" s="9"/>
      <c r="ED17" s="1">
        <v>11</v>
      </c>
      <c r="EE17" s="2" t="s">
        <v>14</v>
      </c>
      <c r="EF17" s="5">
        <v>266</v>
      </c>
      <c r="EG17" s="5">
        <v>1915200</v>
      </c>
      <c r="EH17" s="5">
        <v>0</v>
      </c>
      <c r="EI17" s="5">
        <f t="shared" si="21"/>
        <v>1915200</v>
      </c>
      <c r="EJ17" s="9"/>
      <c r="EK17" s="1">
        <v>11</v>
      </c>
      <c r="EL17" s="2" t="s">
        <v>14</v>
      </c>
      <c r="EM17" s="5">
        <v>0</v>
      </c>
      <c r="EN17" s="5">
        <v>0</v>
      </c>
      <c r="EO17" s="5">
        <v>0</v>
      </c>
      <c r="EP17" s="5">
        <f t="shared" si="22"/>
        <v>0</v>
      </c>
      <c r="EQ17" s="9"/>
      <c r="ER17" s="1">
        <v>11</v>
      </c>
      <c r="ES17" s="2" t="s">
        <v>14</v>
      </c>
      <c r="ET17" s="5">
        <v>0</v>
      </c>
      <c r="EU17" s="5">
        <v>0</v>
      </c>
      <c r="EV17" s="5">
        <v>0</v>
      </c>
      <c r="EW17" s="5">
        <f t="shared" si="23"/>
        <v>0</v>
      </c>
      <c r="EX17" s="9"/>
      <c r="EY17" s="1">
        <v>11</v>
      </c>
      <c r="EZ17" s="2" t="s">
        <v>14</v>
      </c>
      <c r="FA17" s="5">
        <v>0</v>
      </c>
      <c r="FB17" s="5">
        <v>0</v>
      </c>
      <c r="FC17" s="5">
        <v>0</v>
      </c>
      <c r="FD17" s="5">
        <f t="shared" si="24"/>
        <v>0</v>
      </c>
      <c r="FE17" s="9"/>
      <c r="FF17" s="1">
        <v>11</v>
      </c>
      <c r="FG17" s="2" t="s">
        <v>14</v>
      </c>
      <c r="FH17" s="5">
        <v>0</v>
      </c>
      <c r="FI17" s="5">
        <v>0</v>
      </c>
      <c r="FJ17" s="5">
        <v>0</v>
      </c>
      <c r="FK17" s="5">
        <f t="shared" si="25"/>
        <v>0</v>
      </c>
      <c r="FL17" s="9"/>
      <c r="FM17" s="1">
        <v>11</v>
      </c>
      <c r="FN17" s="2" t="s">
        <v>14</v>
      </c>
      <c r="FO17" s="5">
        <v>0</v>
      </c>
      <c r="FP17" s="5">
        <v>0</v>
      </c>
      <c r="FQ17" s="5">
        <v>0</v>
      </c>
      <c r="FR17" s="5">
        <f t="shared" si="26"/>
        <v>0</v>
      </c>
      <c r="FS17" s="9"/>
      <c r="FT17" s="1">
        <v>11</v>
      </c>
      <c r="FU17" s="2" t="s">
        <v>14</v>
      </c>
      <c r="FV17" s="5">
        <v>1</v>
      </c>
      <c r="FW17" s="5">
        <v>100000</v>
      </c>
      <c r="FX17" s="5">
        <v>0</v>
      </c>
      <c r="FY17" s="5">
        <f t="shared" si="27"/>
        <v>100000</v>
      </c>
      <c r="FZ17" s="9"/>
      <c r="GA17" s="1">
        <v>11</v>
      </c>
      <c r="GB17" s="2" t="s">
        <v>14</v>
      </c>
      <c r="GC17" s="5">
        <v>0</v>
      </c>
      <c r="GD17" s="5">
        <v>0</v>
      </c>
      <c r="GE17" s="5">
        <v>0</v>
      </c>
      <c r="GF17" s="5">
        <f t="shared" si="28"/>
        <v>0</v>
      </c>
      <c r="GG17" s="9"/>
      <c r="GH17" s="1">
        <v>11</v>
      </c>
      <c r="GI17" s="2" t="s">
        <v>14</v>
      </c>
      <c r="GJ17" s="5">
        <v>1</v>
      </c>
      <c r="GK17" s="5">
        <v>400000</v>
      </c>
      <c r="GL17" s="5">
        <v>0</v>
      </c>
      <c r="GM17" s="5">
        <f t="shared" si="29"/>
        <v>400000</v>
      </c>
      <c r="GN17" s="9"/>
      <c r="GO17" s="1">
        <v>11</v>
      </c>
      <c r="GP17" s="2" t="s">
        <v>14</v>
      </c>
      <c r="GQ17" s="5">
        <v>14</v>
      </c>
      <c r="GR17" s="5">
        <v>84000</v>
      </c>
      <c r="GS17" s="5">
        <v>0</v>
      </c>
      <c r="GT17" s="5">
        <f t="shared" si="30"/>
        <v>84000</v>
      </c>
      <c r="GU17" s="9"/>
      <c r="GV17" s="1">
        <v>11</v>
      </c>
      <c r="GW17" s="2" t="s">
        <v>14</v>
      </c>
      <c r="GX17" s="5">
        <v>0</v>
      </c>
      <c r="GY17" s="5">
        <v>0</v>
      </c>
      <c r="GZ17" s="5">
        <v>0</v>
      </c>
      <c r="HA17" s="5">
        <f t="shared" si="31"/>
        <v>0</v>
      </c>
      <c r="HB17" s="9"/>
      <c r="HC17" s="1">
        <v>11</v>
      </c>
      <c r="HD17" s="2" t="s">
        <v>14</v>
      </c>
      <c r="HE17" s="5">
        <v>98.249792707050375</v>
      </c>
      <c r="HF17" s="5">
        <v>472494.61038330954</v>
      </c>
      <c r="HG17" s="5">
        <v>0</v>
      </c>
      <c r="HH17" s="5">
        <f t="shared" si="32"/>
        <v>472494.61038330954</v>
      </c>
      <c r="HI17" s="9"/>
      <c r="HJ17" s="1">
        <v>11</v>
      </c>
      <c r="HK17" s="2" t="s">
        <v>14</v>
      </c>
      <c r="HL17" s="5">
        <v>0</v>
      </c>
      <c r="HM17" s="5">
        <v>290000</v>
      </c>
      <c r="HN17" s="5">
        <v>0</v>
      </c>
      <c r="HO17" s="5">
        <f t="shared" si="33"/>
        <v>290000</v>
      </c>
      <c r="HP17" s="9"/>
      <c r="HQ17" s="1">
        <v>11</v>
      </c>
      <c r="HR17" s="2" t="s">
        <v>14</v>
      </c>
      <c r="HS17" s="5">
        <v>1</v>
      </c>
      <c r="HT17" s="5">
        <v>500000</v>
      </c>
      <c r="HU17" s="5">
        <v>4000000</v>
      </c>
      <c r="HV17" s="5">
        <f t="shared" si="34"/>
        <v>4500000</v>
      </c>
      <c r="HW17" s="9"/>
      <c r="HX17" s="1">
        <v>11</v>
      </c>
      <c r="HY17" s="2" t="s">
        <v>14</v>
      </c>
      <c r="HZ17" s="5">
        <v>0</v>
      </c>
      <c r="IA17" s="5">
        <f t="shared" si="35"/>
        <v>18461694.610383309</v>
      </c>
      <c r="IB17" s="5">
        <f t="shared" si="0"/>
        <v>4000000</v>
      </c>
      <c r="IC17" s="5">
        <f t="shared" si="1"/>
        <v>22461694.610383309</v>
      </c>
      <c r="ID17" s="9"/>
    </row>
    <row r="18" spans="1:238" ht="16.5" hidden="1">
      <c r="A18" s="1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2"/>
        <v>0</v>
      </c>
      <c r="G18" s="9"/>
      <c r="H18" s="1">
        <v>12</v>
      </c>
      <c r="I18" s="2" t="s">
        <v>15</v>
      </c>
      <c r="J18" s="5">
        <v>0</v>
      </c>
      <c r="K18" s="5">
        <v>0</v>
      </c>
      <c r="L18" s="5">
        <v>0</v>
      </c>
      <c r="M18" s="5">
        <f t="shared" si="3"/>
        <v>0</v>
      </c>
      <c r="N18" s="9"/>
      <c r="O18" s="1">
        <v>12</v>
      </c>
      <c r="P18" s="2" t="s">
        <v>15</v>
      </c>
      <c r="Q18" s="5">
        <v>0</v>
      </c>
      <c r="R18" s="5">
        <v>0</v>
      </c>
      <c r="S18" s="5">
        <v>0</v>
      </c>
      <c r="T18" s="5">
        <f t="shared" si="4"/>
        <v>0</v>
      </c>
      <c r="U18" s="9"/>
      <c r="V18" s="1">
        <v>12</v>
      </c>
      <c r="W18" s="2" t="s">
        <v>15</v>
      </c>
      <c r="X18" s="5">
        <v>0</v>
      </c>
      <c r="Y18" s="5">
        <v>700000</v>
      </c>
      <c r="Z18" s="5">
        <v>0</v>
      </c>
      <c r="AA18" s="5">
        <f t="shared" si="5"/>
        <v>700000</v>
      </c>
      <c r="AB18" s="9"/>
      <c r="AC18" s="1">
        <v>12</v>
      </c>
      <c r="AD18" s="2" t="s">
        <v>15</v>
      </c>
      <c r="AE18" s="5">
        <v>16</v>
      </c>
      <c r="AF18" s="5">
        <v>11200000</v>
      </c>
      <c r="AG18" s="5">
        <v>0</v>
      </c>
      <c r="AH18" s="5">
        <f t="shared" si="6"/>
        <v>11200000</v>
      </c>
      <c r="AI18" s="9"/>
      <c r="AJ18" s="1">
        <v>12</v>
      </c>
      <c r="AK18" s="2" t="s">
        <v>15</v>
      </c>
      <c r="AL18" s="5">
        <v>0</v>
      </c>
      <c r="AM18" s="5">
        <v>0</v>
      </c>
      <c r="AN18" s="5">
        <v>0</v>
      </c>
      <c r="AO18" s="5">
        <f t="shared" si="7"/>
        <v>0</v>
      </c>
      <c r="AP18" s="9"/>
      <c r="AQ18" s="1">
        <v>12</v>
      </c>
      <c r="AR18" s="2" t="s">
        <v>15</v>
      </c>
      <c r="AS18" s="5">
        <v>1</v>
      </c>
      <c r="AT18" s="5">
        <v>300000</v>
      </c>
      <c r="AU18" s="5">
        <v>0</v>
      </c>
      <c r="AV18" s="5">
        <f t="shared" si="8"/>
        <v>300000</v>
      </c>
      <c r="AW18" s="9"/>
      <c r="AX18" s="1">
        <v>12</v>
      </c>
      <c r="AY18" s="2" t="s">
        <v>15</v>
      </c>
      <c r="AZ18" s="5">
        <v>0</v>
      </c>
      <c r="BA18" s="5">
        <v>0</v>
      </c>
      <c r="BB18" s="5">
        <v>0</v>
      </c>
      <c r="BC18" s="5">
        <f t="shared" si="9"/>
        <v>0</v>
      </c>
      <c r="BD18" s="9"/>
      <c r="BE18" s="1">
        <v>12</v>
      </c>
      <c r="BF18" s="2" t="s">
        <v>15</v>
      </c>
      <c r="BG18" s="5">
        <v>0</v>
      </c>
      <c r="BH18" s="5">
        <v>0</v>
      </c>
      <c r="BI18" s="5">
        <v>0</v>
      </c>
      <c r="BJ18" s="5">
        <f t="shared" si="10"/>
        <v>0</v>
      </c>
      <c r="BK18" s="9"/>
      <c r="BL18" s="1">
        <v>12</v>
      </c>
      <c r="BM18" s="2" t="s">
        <v>15</v>
      </c>
      <c r="BN18" s="5">
        <v>0</v>
      </c>
      <c r="BO18" s="5">
        <v>0</v>
      </c>
      <c r="BP18" s="5">
        <v>0</v>
      </c>
      <c r="BQ18" s="5">
        <f t="shared" si="11"/>
        <v>0</v>
      </c>
      <c r="BR18" s="9"/>
      <c r="BS18" s="1">
        <v>12</v>
      </c>
      <c r="BT18" s="2" t="s">
        <v>15</v>
      </c>
      <c r="BU18" s="5">
        <v>0</v>
      </c>
      <c r="BV18" s="5">
        <v>0</v>
      </c>
      <c r="BW18" s="5">
        <v>0</v>
      </c>
      <c r="BX18" s="5">
        <f t="shared" si="12"/>
        <v>0</v>
      </c>
      <c r="BY18" s="9"/>
      <c r="BZ18" s="1">
        <v>12</v>
      </c>
      <c r="CA18" s="2" t="s">
        <v>15</v>
      </c>
      <c r="CB18" s="5">
        <v>0</v>
      </c>
      <c r="CC18" s="5">
        <v>0</v>
      </c>
      <c r="CD18" s="5">
        <v>0</v>
      </c>
      <c r="CE18" s="5">
        <f t="shared" si="13"/>
        <v>0</v>
      </c>
      <c r="CF18" s="9"/>
      <c r="CG18" s="1">
        <v>12</v>
      </c>
      <c r="CH18" s="2" t="s">
        <v>15</v>
      </c>
      <c r="CI18" s="5">
        <v>0</v>
      </c>
      <c r="CJ18" s="5">
        <v>0</v>
      </c>
      <c r="CK18" s="5">
        <v>0</v>
      </c>
      <c r="CL18" s="5">
        <f t="shared" si="14"/>
        <v>0</v>
      </c>
      <c r="CM18" s="9"/>
      <c r="CN18" s="1">
        <v>12</v>
      </c>
      <c r="CO18" s="2" t="s">
        <v>15</v>
      </c>
      <c r="CP18" s="5">
        <v>0</v>
      </c>
      <c r="CQ18" s="5">
        <v>0</v>
      </c>
      <c r="CR18" s="5">
        <v>0</v>
      </c>
      <c r="CS18" s="5">
        <f t="shared" si="15"/>
        <v>0</v>
      </c>
      <c r="CT18" s="9"/>
      <c r="CU18" s="1">
        <v>12</v>
      </c>
      <c r="CV18" s="2" t="s">
        <v>15</v>
      </c>
      <c r="CW18" s="5">
        <v>0</v>
      </c>
      <c r="CX18" s="5">
        <v>0</v>
      </c>
      <c r="CY18" s="5">
        <v>0</v>
      </c>
      <c r="CZ18" s="5">
        <f t="shared" si="16"/>
        <v>0</v>
      </c>
      <c r="DA18" s="9"/>
      <c r="DB18" s="1">
        <v>12</v>
      </c>
      <c r="DC18" s="2" t="s">
        <v>15</v>
      </c>
      <c r="DD18" s="5">
        <v>0</v>
      </c>
      <c r="DE18" s="5">
        <v>0</v>
      </c>
      <c r="DF18" s="5">
        <v>0</v>
      </c>
      <c r="DG18" s="5">
        <f t="shared" si="17"/>
        <v>0</v>
      </c>
      <c r="DH18" s="9"/>
      <c r="DI18" s="1">
        <v>12</v>
      </c>
      <c r="DJ18" s="2" t="s">
        <v>15</v>
      </c>
      <c r="DK18" s="5">
        <v>0</v>
      </c>
      <c r="DL18" s="5">
        <v>0</v>
      </c>
      <c r="DM18" s="5">
        <v>0</v>
      </c>
      <c r="DN18" s="5">
        <f t="shared" si="18"/>
        <v>0</v>
      </c>
      <c r="DO18" s="9"/>
      <c r="DP18" s="1">
        <v>12</v>
      </c>
      <c r="DQ18" s="2" t="s">
        <v>15</v>
      </c>
      <c r="DR18" s="5">
        <v>0</v>
      </c>
      <c r="DS18" s="5">
        <v>0</v>
      </c>
      <c r="DT18" s="5">
        <v>0</v>
      </c>
      <c r="DU18" s="5">
        <f t="shared" si="19"/>
        <v>0</v>
      </c>
      <c r="DV18" s="9"/>
      <c r="DW18" s="1">
        <v>12</v>
      </c>
      <c r="DX18" s="2" t="s">
        <v>15</v>
      </c>
      <c r="DY18" s="5">
        <v>0</v>
      </c>
      <c r="DZ18" s="5">
        <v>0</v>
      </c>
      <c r="EA18" s="5">
        <v>0</v>
      </c>
      <c r="EB18" s="5">
        <f t="shared" si="20"/>
        <v>0</v>
      </c>
      <c r="EC18" s="9"/>
      <c r="ED18" s="1">
        <v>12</v>
      </c>
      <c r="EE18" s="2" t="s">
        <v>15</v>
      </c>
      <c r="EF18" s="5">
        <v>86</v>
      </c>
      <c r="EG18" s="5">
        <v>516000</v>
      </c>
      <c r="EH18" s="5">
        <v>0</v>
      </c>
      <c r="EI18" s="5">
        <f t="shared" si="21"/>
        <v>516000</v>
      </c>
      <c r="EJ18" s="9"/>
      <c r="EK18" s="1">
        <v>12</v>
      </c>
      <c r="EL18" s="2" t="s">
        <v>15</v>
      </c>
      <c r="EM18" s="5">
        <v>0</v>
      </c>
      <c r="EN18" s="5">
        <v>0</v>
      </c>
      <c r="EO18" s="5">
        <v>0</v>
      </c>
      <c r="EP18" s="5">
        <f t="shared" si="22"/>
        <v>0</v>
      </c>
      <c r="EQ18" s="9"/>
      <c r="ER18" s="1">
        <v>12</v>
      </c>
      <c r="ES18" s="2" t="s">
        <v>15</v>
      </c>
      <c r="ET18" s="5">
        <v>0</v>
      </c>
      <c r="EU18" s="5">
        <v>0</v>
      </c>
      <c r="EV18" s="5">
        <v>0</v>
      </c>
      <c r="EW18" s="5">
        <f t="shared" si="23"/>
        <v>0</v>
      </c>
      <c r="EX18" s="9"/>
      <c r="EY18" s="1">
        <v>12</v>
      </c>
      <c r="EZ18" s="2" t="s">
        <v>15</v>
      </c>
      <c r="FA18" s="5">
        <v>0</v>
      </c>
      <c r="FB18" s="5">
        <v>0</v>
      </c>
      <c r="FC18" s="5">
        <v>0</v>
      </c>
      <c r="FD18" s="5">
        <f t="shared" si="24"/>
        <v>0</v>
      </c>
      <c r="FE18" s="9"/>
      <c r="FF18" s="1">
        <v>12</v>
      </c>
      <c r="FG18" s="2" t="s">
        <v>15</v>
      </c>
      <c r="FH18" s="5">
        <v>0</v>
      </c>
      <c r="FI18" s="5">
        <v>0</v>
      </c>
      <c r="FJ18" s="5">
        <v>0</v>
      </c>
      <c r="FK18" s="5">
        <f t="shared" si="25"/>
        <v>0</v>
      </c>
      <c r="FL18" s="9"/>
      <c r="FM18" s="1">
        <v>12</v>
      </c>
      <c r="FN18" s="2" t="s">
        <v>15</v>
      </c>
      <c r="FO18" s="5">
        <v>0</v>
      </c>
      <c r="FP18" s="5">
        <v>0</v>
      </c>
      <c r="FQ18" s="5">
        <v>0</v>
      </c>
      <c r="FR18" s="5">
        <f t="shared" si="26"/>
        <v>0</v>
      </c>
      <c r="FS18" s="9"/>
      <c r="FT18" s="1">
        <v>12</v>
      </c>
      <c r="FU18" s="2" t="s">
        <v>15</v>
      </c>
      <c r="FV18" s="5">
        <v>1</v>
      </c>
      <c r="FW18" s="5">
        <v>100000</v>
      </c>
      <c r="FX18" s="5">
        <v>0</v>
      </c>
      <c r="FY18" s="5">
        <f t="shared" si="27"/>
        <v>100000</v>
      </c>
      <c r="FZ18" s="9"/>
      <c r="GA18" s="1">
        <v>12</v>
      </c>
      <c r="GB18" s="2" t="s">
        <v>15</v>
      </c>
      <c r="GC18" s="5">
        <v>0</v>
      </c>
      <c r="GD18" s="5">
        <v>0</v>
      </c>
      <c r="GE18" s="5">
        <v>0</v>
      </c>
      <c r="GF18" s="5">
        <f t="shared" si="28"/>
        <v>0</v>
      </c>
      <c r="GG18" s="9"/>
      <c r="GH18" s="1">
        <v>12</v>
      </c>
      <c r="GI18" s="2" t="s">
        <v>15</v>
      </c>
      <c r="GJ18" s="5">
        <v>0</v>
      </c>
      <c r="GK18" s="5">
        <v>0</v>
      </c>
      <c r="GL18" s="5">
        <v>0</v>
      </c>
      <c r="GM18" s="5">
        <f t="shared" si="29"/>
        <v>0</v>
      </c>
      <c r="GN18" s="9"/>
      <c r="GO18" s="1">
        <v>12</v>
      </c>
      <c r="GP18" s="2" t="s">
        <v>15</v>
      </c>
      <c r="GQ18" s="5">
        <v>8</v>
      </c>
      <c r="GR18" s="5">
        <v>48000</v>
      </c>
      <c r="GS18" s="5">
        <v>0</v>
      </c>
      <c r="GT18" s="5">
        <f t="shared" si="30"/>
        <v>48000</v>
      </c>
      <c r="GU18" s="9"/>
      <c r="GV18" s="1">
        <v>12</v>
      </c>
      <c r="GW18" s="2" t="s">
        <v>15</v>
      </c>
      <c r="GX18" s="5">
        <v>0</v>
      </c>
      <c r="GY18" s="5">
        <v>0</v>
      </c>
      <c r="GZ18" s="5">
        <v>0</v>
      </c>
      <c r="HA18" s="5">
        <f t="shared" si="31"/>
        <v>0</v>
      </c>
      <c r="HB18" s="9"/>
      <c r="HC18" s="1">
        <v>12</v>
      </c>
      <c r="HD18" s="2" t="s">
        <v>15</v>
      </c>
      <c r="HE18" s="5">
        <v>56.654409999999999</v>
      </c>
      <c r="HF18" s="5">
        <v>419014.66</v>
      </c>
      <c r="HG18" s="5">
        <v>0</v>
      </c>
      <c r="HH18" s="5">
        <f t="shared" si="32"/>
        <v>419014.66</v>
      </c>
      <c r="HI18" s="9"/>
      <c r="HJ18" s="1">
        <v>12</v>
      </c>
      <c r="HK18" s="2" t="s">
        <v>15</v>
      </c>
      <c r="HL18" s="5">
        <v>0</v>
      </c>
      <c r="HM18" s="5">
        <v>0</v>
      </c>
      <c r="HN18" s="5">
        <v>0</v>
      </c>
      <c r="HO18" s="5">
        <f t="shared" si="33"/>
        <v>0</v>
      </c>
      <c r="HP18" s="9"/>
      <c r="HQ18" s="1">
        <v>12</v>
      </c>
      <c r="HR18" s="2" t="s">
        <v>15</v>
      </c>
      <c r="HS18" s="5">
        <v>1</v>
      </c>
      <c r="HT18" s="5">
        <v>500000</v>
      </c>
      <c r="HU18" s="5">
        <v>4000000</v>
      </c>
      <c r="HV18" s="5">
        <f t="shared" si="34"/>
        <v>4500000</v>
      </c>
      <c r="HW18" s="9"/>
      <c r="HX18" s="1">
        <v>12</v>
      </c>
      <c r="HY18" s="2" t="s">
        <v>15</v>
      </c>
      <c r="HZ18" s="5">
        <v>0</v>
      </c>
      <c r="IA18" s="5">
        <f t="shared" si="35"/>
        <v>13783014.66</v>
      </c>
      <c r="IB18" s="5">
        <f t="shared" si="0"/>
        <v>4000000</v>
      </c>
      <c r="IC18" s="5">
        <f t="shared" si="1"/>
        <v>17783014.66</v>
      </c>
      <c r="ID18" s="9"/>
    </row>
    <row r="19" spans="1:238" ht="16.5" hidden="1">
      <c r="A19" s="1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2"/>
        <v>0</v>
      </c>
      <c r="G19" s="9"/>
      <c r="H19" s="1">
        <v>13</v>
      </c>
      <c r="I19" s="2" t="s">
        <v>16</v>
      </c>
      <c r="J19" s="5">
        <v>0</v>
      </c>
      <c r="K19" s="5">
        <v>0</v>
      </c>
      <c r="L19" s="5">
        <v>0</v>
      </c>
      <c r="M19" s="5">
        <f t="shared" si="3"/>
        <v>0</v>
      </c>
      <c r="N19" s="9"/>
      <c r="O19" s="1">
        <v>13</v>
      </c>
      <c r="P19" s="2" t="s">
        <v>16</v>
      </c>
      <c r="Q19" s="5">
        <v>0</v>
      </c>
      <c r="R19" s="5">
        <v>0</v>
      </c>
      <c r="S19" s="5">
        <v>0</v>
      </c>
      <c r="T19" s="5">
        <f t="shared" si="4"/>
        <v>0</v>
      </c>
      <c r="U19" s="9"/>
      <c r="V19" s="1">
        <v>13</v>
      </c>
      <c r="W19" s="2" t="s">
        <v>16</v>
      </c>
      <c r="X19" s="5">
        <v>0</v>
      </c>
      <c r="Y19" s="5">
        <v>700000</v>
      </c>
      <c r="Z19" s="5">
        <v>0</v>
      </c>
      <c r="AA19" s="5">
        <f t="shared" si="5"/>
        <v>700000</v>
      </c>
      <c r="AB19" s="9"/>
      <c r="AC19" s="1">
        <v>13</v>
      </c>
      <c r="AD19" s="2" t="s">
        <v>16</v>
      </c>
      <c r="AE19" s="5">
        <v>12</v>
      </c>
      <c r="AF19" s="5">
        <v>8400000</v>
      </c>
      <c r="AG19" s="5">
        <v>0</v>
      </c>
      <c r="AH19" s="5">
        <f t="shared" si="6"/>
        <v>8400000</v>
      </c>
      <c r="AI19" s="9"/>
      <c r="AJ19" s="1">
        <v>13</v>
      </c>
      <c r="AK19" s="2" t="s">
        <v>16</v>
      </c>
      <c r="AL19" s="5">
        <v>0</v>
      </c>
      <c r="AM19" s="5">
        <v>0</v>
      </c>
      <c r="AN19" s="5">
        <v>0</v>
      </c>
      <c r="AO19" s="5">
        <f t="shared" si="7"/>
        <v>0</v>
      </c>
      <c r="AP19" s="9"/>
      <c r="AQ19" s="1">
        <v>13</v>
      </c>
      <c r="AR19" s="2" t="s">
        <v>16</v>
      </c>
      <c r="AS19" s="5">
        <v>1</v>
      </c>
      <c r="AT19" s="5">
        <v>300000</v>
      </c>
      <c r="AU19" s="5">
        <v>0</v>
      </c>
      <c r="AV19" s="5">
        <f t="shared" si="8"/>
        <v>300000</v>
      </c>
      <c r="AW19" s="9"/>
      <c r="AX19" s="1">
        <v>13</v>
      </c>
      <c r="AY19" s="2" t="s">
        <v>16</v>
      </c>
      <c r="AZ19" s="5">
        <v>0</v>
      </c>
      <c r="BA19" s="5">
        <v>0</v>
      </c>
      <c r="BB19" s="5">
        <v>0</v>
      </c>
      <c r="BC19" s="5">
        <f t="shared" si="9"/>
        <v>0</v>
      </c>
      <c r="BD19" s="9"/>
      <c r="BE19" s="1">
        <v>13</v>
      </c>
      <c r="BF19" s="2" t="s">
        <v>16</v>
      </c>
      <c r="BG19" s="5">
        <v>0</v>
      </c>
      <c r="BH19" s="5">
        <v>0</v>
      </c>
      <c r="BI19" s="5">
        <v>0</v>
      </c>
      <c r="BJ19" s="5">
        <f t="shared" si="10"/>
        <v>0</v>
      </c>
      <c r="BK19" s="9"/>
      <c r="BL19" s="1">
        <v>13</v>
      </c>
      <c r="BM19" s="2" t="s">
        <v>16</v>
      </c>
      <c r="BN19" s="5">
        <v>0</v>
      </c>
      <c r="BO19" s="5">
        <v>0</v>
      </c>
      <c r="BP19" s="5">
        <v>0</v>
      </c>
      <c r="BQ19" s="5">
        <f t="shared" si="11"/>
        <v>0</v>
      </c>
      <c r="BR19" s="9"/>
      <c r="BS19" s="1">
        <v>13</v>
      </c>
      <c r="BT19" s="2" t="s">
        <v>16</v>
      </c>
      <c r="BU19" s="5">
        <v>0</v>
      </c>
      <c r="BV19" s="5">
        <v>0</v>
      </c>
      <c r="BW19" s="5">
        <v>0</v>
      </c>
      <c r="BX19" s="5">
        <f t="shared" si="12"/>
        <v>0</v>
      </c>
      <c r="BY19" s="9"/>
      <c r="BZ19" s="1">
        <v>13</v>
      </c>
      <c r="CA19" s="2" t="s">
        <v>16</v>
      </c>
      <c r="CB19" s="5">
        <v>0</v>
      </c>
      <c r="CC19" s="5">
        <v>0</v>
      </c>
      <c r="CD19" s="5">
        <v>0</v>
      </c>
      <c r="CE19" s="5">
        <f t="shared" si="13"/>
        <v>0</v>
      </c>
      <c r="CF19" s="9"/>
      <c r="CG19" s="1">
        <v>13</v>
      </c>
      <c r="CH19" s="2" t="s">
        <v>16</v>
      </c>
      <c r="CI19" s="5">
        <v>0</v>
      </c>
      <c r="CJ19" s="5">
        <v>0</v>
      </c>
      <c r="CK19" s="5">
        <v>0</v>
      </c>
      <c r="CL19" s="5">
        <f t="shared" si="14"/>
        <v>0</v>
      </c>
      <c r="CM19" s="9"/>
      <c r="CN19" s="1">
        <v>13</v>
      </c>
      <c r="CO19" s="2" t="s">
        <v>16</v>
      </c>
      <c r="CP19" s="5">
        <v>0</v>
      </c>
      <c r="CQ19" s="5">
        <v>0</v>
      </c>
      <c r="CR19" s="5">
        <v>0</v>
      </c>
      <c r="CS19" s="5">
        <f t="shared" si="15"/>
        <v>0</v>
      </c>
      <c r="CT19" s="9"/>
      <c r="CU19" s="1">
        <v>13</v>
      </c>
      <c r="CV19" s="2" t="s">
        <v>16</v>
      </c>
      <c r="CW19" s="5">
        <v>0</v>
      </c>
      <c r="CX19" s="5">
        <v>0</v>
      </c>
      <c r="CY19" s="5">
        <v>0</v>
      </c>
      <c r="CZ19" s="5">
        <f t="shared" si="16"/>
        <v>0</v>
      </c>
      <c r="DA19" s="9"/>
      <c r="DB19" s="1">
        <v>13</v>
      </c>
      <c r="DC19" s="2" t="s">
        <v>16</v>
      </c>
      <c r="DD19" s="5">
        <v>0</v>
      </c>
      <c r="DE19" s="5">
        <v>0</v>
      </c>
      <c r="DF19" s="5">
        <v>0</v>
      </c>
      <c r="DG19" s="5">
        <f t="shared" si="17"/>
        <v>0</v>
      </c>
      <c r="DH19" s="9"/>
      <c r="DI19" s="1">
        <v>13</v>
      </c>
      <c r="DJ19" s="2" t="s">
        <v>16</v>
      </c>
      <c r="DK19" s="5">
        <v>0</v>
      </c>
      <c r="DL19" s="5">
        <v>0</v>
      </c>
      <c r="DM19" s="5">
        <v>0</v>
      </c>
      <c r="DN19" s="5">
        <f t="shared" si="18"/>
        <v>0</v>
      </c>
      <c r="DO19" s="9"/>
      <c r="DP19" s="1">
        <v>13</v>
      </c>
      <c r="DQ19" s="2" t="s">
        <v>16</v>
      </c>
      <c r="DR19" s="5">
        <v>0</v>
      </c>
      <c r="DS19" s="5">
        <v>0</v>
      </c>
      <c r="DT19" s="5">
        <v>0</v>
      </c>
      <c r="DU19" s="5">
        <f t="shared" si="19"/>
        <v>0</v>
      </c>
      <c r="DV19" s="9"/>
      <c r="DW19" s="1">
        <v>13</v>
      </c>
      <c r="DX19" s="2" t="s">
        <v>16</v>
      </c>
      <c r="DY19" s="5">
        <v>0</v>
      </c>
      <c r="DZ19" s="5">
        <v>0</v>
      </c>
      <c r="EA19" s="5">
        <v>6087856</v>
      </c>
      <c r="EB19" s="5">
        <f t="shared" si="20"/>
        <v>6087856</v>
      </c>
      <c r="EC19" s="9"/>
      <c r="ED19" s="1">
        <v>13</v>
      </c>
      <c r="EE19" s="2" t="s">
        <v>16</v>
      </c>
      <c r="EF19" s="5">
        <v>47</v>
      </c>
      <c r="EG19" s="5">
        <v>282000</v>
      </c>
      <c r="EH19" s="5">
        <v>0</v>
      </c>
      <c r="EI19" s="5">
        <f t="shared" si="21"/>
        <v>282000</v>
      </c>
      <c r="EJ19" s="9"/>
      <c r="EK19" s="1">
        <v>13</v>
      </c>
      <c r="EL19" s="2" t="s">
        <v>16</v>
      </c>
      <c r="EM19" s="5">
        <v>0</v>
      </c>
      <c r="EN19" s="5">
        <v>0</v>
      </c>
      <c r="EO19" s="5">
        <v>0</v>
      </c>
      <c r="EP19" s="5">
        <f t="shared" si="22"/>
        <v>0</v>
      </c>
      <c r="EQ19" s="9"/>
      <c r="ER19" s="1">
        <v>13</v>
      </c>
      <c r="ES19" s="2" t="s">
        <v>16</v>
      </c>
      <c r="ET19" s="5">
        <v>0</v>
      </c>
      <c r="EU19" s="5">
        <v>0</v>
      </c>
      <c r="EV19" s="5">
        <v>0</v>
      </c>
      <c r="EW19" s="5">
        <f t="shared" si="23"/>
        <v>0</v>
      </c>
      <c r="EX19" s="9"/>
      <c r="EY19" s="1">
        <v>13</v>
      </c>
      <c r="EZ19" s="2" t="s">
        <v>16</v>
      </c>
      <c r="FA19" s="5">
        <v>0</v>
      </c>
      <c r="FB19" s="5">
        <v>0</v>
      </c>
      <c r="FC19" s="5">
        <v>0</v>
      </c>
      <c r="FD19" s="5">
        <f t="shared" si="24"/>
        <v>0</v>
      </c>
      <c r="FE19" s="9"/>
      <c r="FF19" s="1">
        <v>13</v>
      </c>
      <c r="FG19" s="2" t="s">
        <v>16</v>
      </c>
      <c r="FH19" s="5">
        <v>0</v>
      </c>
      <c r="FI19" s="5">
        <v>0</v>
      </c>
      <c r="FJ19" s="5">
        <v>0</v>
      </c>
      <c r="FK19" s="5">
        <f t="shared" si="25"/>
        <v>0</v>
      </c>
      <c r="FL19" s="9"/>
      <c r="FM19" s="1">
        <v>13</v>
      </c>
      <c r="FN19" s="2" t="s">
        <v>16</v>
      </c>
      <c r="FO19" s="5">
        <v>0</v>
      </c>
      <c r="FP19" s="5">
        <v>0</v>
      </c>
      <c r="FQ19" s="5">
        <v>0</v>
      </c>
      <c r="FR19" s="5">
        <f t="shared" si="26"/>
        <v>0</v>
      </c>
      <c r="FS19" s="9"/>
      <c r="FT19" s="1">
        <v>13</v>
      </c>
      <c r="FU19" s="2" t="s">
        <v>16</v>
      </c>
      <c r="FV19" s="5">
        <v>1</v>
      </c>
      <c r="FW19" s="5">
        <v>100000</v>
      </c>
      <c r="FX19" s="5">
        <v>0</v>
      </c>
      <c r="FY19" s="5">
        <f t="shared" si="27"/>
        <v>100000</v>
      </c>
      <c r="FZ19" s="9"/>
      <c r="GA19" s="1">
        <v>13</v>
      </c>
      <c r="GB19" s="2" t="s">
        <v>16</v>
      </c>
      <c r="GC19" s="5">
        <v>0</v>
      </c>
      <c r="GD19" s="5">
        <v>0</v>
      </c>
      <c r="GE19" s="5">
        <v>0</v>
      </c>
      <c r="GF19" s="5">
        <f t="shared" si="28"/>
        <v>0</v>
      </c>
      <c r="GG19" s="9"/>
      <c r="GH19" s="1">
        <v>13</v>
      </c>
      <c r="GI19" s="2" t="s">
        <v>16</v>
      </c>
      <c r="GJ19" s="5">
        <v>1</v>
      </c>
      <c r="GK19" s="5">
        <v>400000</v>
      </c>
      <c r="GL19" s="5">
        <v>0</v>
      </c>
      <c r="GM19" s="5">
        <f t="shared" si="29"/>
        <v>400000</v>
      </c>
      <c r="GN19" s="9"/>
      <c r="GO19" s="1">
        <v>13</v>
      </c>
      <c r="GP19" s="2" t="s">
        <v>16</v>
      </c>
      <c r="GQ19" s="5">
        <v>6</v>
      </c>
      <c r="GR19" s="5">
        <v>36000</v>
      </c>
      <c r="GS19" s="5">
        <v>0</v>
      </c>
      <c r="GT19" s="5">
        <f t="shared" si="30"/>
        <v>36000</v>
      </c>
      <c r="GU19" s="9"/>
      <c r="GV19" s="1">
        <v>13</v>
      </c>
      <c r="GW19" s="2" t="s">
        <v>16</v>
      </c>
      <c r="GX19" s="5">
        <v>0</v>
      </c>
      <c r="GY19" s="5">
        <v>0</v>
      </c>
      <c r="GZ19" s="5">
        <v>0</v>
      </c>
      <c r="HA19" s="5">
        <f t="shared" si="31"/>
        <v>0</v>
      </c>
      <c r="HB19" s="9"/>
      <c r="HC19" s="1">
        <v>13</v>
      </c>
      <c r="HD19" s="2" t="s">
        <v>16</v>
      </c>
      <c r="HE19" s="5">
        <v>39.479910000000004</v>
      </c>
      <c r="HF19" s="5">
        <v>244477.66</v>
      </c>
      <c r="HG19" s="5">
        <v>0</v>
      </c>
      <c r="HH19" s="5">
        <f t="shared" si="32"/>
        <v>244477.66</v>
      </c>
      <c r="HI19" s="9"/>
      <c r="HJ19" s="1">
        <v>13</v>
      </c>
      <c r="HK19" s="2" t="s">
        <v>16</v>
      </c>
      <c r="HL19" s="5">
        <v>0</v>
      </c>
      <c r="HM19" s="5">
        <v>0</v>
      </c>
      <c r="HN19" s="5">
        <v>0</v>
      </c>
      <c r="HO19" s="5">
        <f t="shared" si="33"/>
        <v>0</v>
      </c>
      <c r="HP19" s="9"/>
      <c r="HQ19" s="1">
        <v>13</v>
      </c>
      <c r="HR19" s="2" t="s">
        <v>16</v>
      </c>
      <c r="HS19" s="5">
        <v>1</v>
      </c>
      <c r="HT19" s="5">
        <v>500000</v>
      </c>
      <c r="HU19" s="5">
        <v>4000000</v>
      </c>
      <c r="HV19" s="5">
        <f t="shared" si="34"/>
        <v>4500000</v>
      </c>
      <c r="HW19" s="9"/>
      <c r="HX19" s="1">
        <v>13</v>
      </c>
      <c r="HY19" s="2" t="s">
        <v>16</v>
      </c>
      <c r="HZ19" s="5">
        <v>0</v>
      </c>
      <c r="IA19" s="5">
        <f t="shared" si="35"/>
        <v>10962477.66</v>
      </c>
      <c r="IB19" s="5">
        <f t="shared" si="0"/>
        <v>10087856</v>
      </c>
      <c r="IC19" s="5">
        <f t="shared" si="1"/>
        <v>21050333.66</v>
      </c>
      <c r="ID19" s="9"/>
    </row>
    <row r="20" spans="1:238" ht="16.5" hidden="1">
      <c r="A20" s="1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2"/>
        <v>0</v>
      </c>
      <c r="G20" s="9"/>
      <c r="H20" s="1">
        <v>14</v>
      </c>
      <c r="I20" s="2" t="s">
        <v>17</v>
      </c>
      <c r="J20" s="5">
        <v>0</v>
      </c>
      <c r="K20" s="5">
        <v>0</v>
      </c>
      <c r="L20" s="5">
        <v>0</v>
      </c>
      <c r="M20" s="5">
        <f t="shared" si="3"/>
        <v>0</v>
      </c>
      <c r="N20" s="9"/>
      <c r="O20" s="1">
        <v>14</v>
      </c>
      <c r="P20" s="2" t="s">
        <v>17</v>
      </c>
      <c r="Q20" s="5">
        <v>0</v>
      </c>
      <c r="R20" s="5">
        <v>0</v>
      </c>
      <c r="S20" s="5">
        <v>0</v>
      </c>
      <c r="T20" s="5">
        <f t="shared" si="4"/>
        <v>0</v>
      </c>
      <c r="U20" s="9"/>
      <c r="V20" s="1">
        <v>14</v>
      </c>
      <c r="W20" s="2" t="s">
        <v>17</v>
      </c>
      <c r="X20" s="5">
        <v>0</v>
      </c>
      <c r="Y20" s="5">
        <v>0</v>
      </c>
      <c r="Z20" s="5">
        <v>0</v>
      </c>
      <c r="AA20" s="5">
        <f t="shared" si="5"/>
        <v>0</v>
      </c>
      <c r="AB20" s="9"/>
      <c r="AC20" s="1">
        <v>14</v>
      </c>
      <c r="AD20" s="2" t="s">
        <v>17</v>
      </c>
      <c r="AE20" s="5">
        <v>12</v>
      </c>
      <c r="AF20" s="5">
        <v>8400000</v>
      </c>
      <c r="AG20" s="5">
        <v>0</v>
      </c>
      <c r="AH20" s="5">
        <f t="shared" si="6"/>
        <v>8400000</v>
      </c>
      <c r="AI20" s="9"/>
      <c r="AJ20" s="1">
        <v>14</v>
      </c>
      <c r="AK20" s="2" t="s">
        <v>17</v>
      </c>
      <c r="AL20" s="5">
        <v>0</v>
      </c>
      <c r="AM20" s="5">
        <v>0</v>
      </c>
      <c r="AN20" s="5">
        <v>0</v>
      </c>
      <c r="AO20" s="5">
        <f t="shared" si="7"/>
        <v>0</v>
      </c>
      <c r="AP20" s="9"/>
      <c r="AQ20" s="1">
        <v>14</v>
      </c>
      <c r="AR20" s="2" t="s">
        <v>17</v>
      </c>
      <c r="AS20" s="5">
        <v>1</v>
      </c>
      <c r="AT20" s="5">
        <v>300000</v>
      </c>
      <c r="AU20" s="5">
        <v>0</v>
      </c>
      <c r="AV20" s="5">
        <f t="shared" si="8"/>
        <v>300000</v>
      </c>
      <c r="AW20" s="9"/>
      <c r="AX20" s="1">
        <v>14</v>
      </c>
      <c r="AY20" s="2" t="s">
        <v>17</v>
      </c>
      <c r="AZ20" s="5">
        <v>0</v>
      </c>
      <c r="BA20" s="5">
        <v>0</v>
      </c>
      <c r="BB20" s="5">
        <v>0</v>
      </c>
      <c r="BC20" s="5">
        <f t="shared" si="9"/>
        <v>0</v>
      </c>
      <c r="BD20" s="9"/>
      <c r="BE20" s="1">
        <v>14</v>
      </c>
      <c r="BF20" s="2" t="s">
        <v>17</v>
      </c>
      <c r="BG20" s="5">
        <v>0</v>
      </c>
      <c r="BH20" s="5">
        <v>0</v>
      </c>
      <c r="BI20" s="5">
        <v>0</v>
      </c>
      <c r="BJ20" s="5">
        <f t="shared" si="10"/>
        <v>0</v>
      </c>
      <c r="BK20" s="9"/>
      <c r="BL20" s="1">
        <v>14</v>
      </c>
      <c r="BM20" s="2" t="s">
        <v>17</v>
      </c>
      <c r="BN20" s="5">
        <v>0</v>
      </c>
      <c r="BO20" s="5">
        <v>0</v>
      </c>
      <c r="BP20" s="5">
        <v>0</v>
      </c>
      <c r="BQ20" s="5">
        <f t="shared" si="11"/>
        <v>0</v>
      </c>
      <c r="BR20" s="9"/>
      <c r="BS20" s="1">
        <v>14</v>
      </c>
      <c r="BT20" s="2" t="s">
        <v>17</v>
      </c>
      <c r="BU20" s="5">
        <v>0</v>
      </c>
      <c r="BV20" s="5">
        <v>0</v>
      </c>
      <c r="BW20" s="5">
        <v>0</v>
      </c>
      <c r="BX20" s="5">
        <f t="shared" si="12"/>
        <v>0</v>
      </c>
      <c r="BY20" s="9"/>
      <c r="BZ20" s="1">
        <v>14</v>
      </c>
      <c r="CA20" s="2" t="s">
        <v>17</v>
      </c>
      <c r="CB20" s="5">
        <v>0</v>
      </c>
      <c r="CC20" s="5">
        <v>0</v>
      </c>
      <c r="CD20" s="5">
        <v>0</v>
      </c>
      <c r="CE20" s="5">
        <f t="shared" si="13"/>
        <v>0</v>
      </c>
      <c r="CF20" s="9"/>
      <c r="CG20" s="1">
        <v>14</v>
      </c>
      <c r="CH20" s="2" t="s">
        <v>17</v>
      </c>
      <c r="CI20" s="5">
        <v>0</v>
      </c>
      <c r="CJ20" s="5">
        <v>0</v>
      </c>
      <c r="CK20" s="5">
        <v>0</v>
      </c>
      <c r="CL20" s="5">
        <f t="shared" si="14"/>
        <v>0</v>
      </c>
      <c r="CM20" s="9"/>
      <c r="CN20" s="1">
        <v>14</v>
      </c>
      <c r="CO20" s="2" t="s">
        <v>17</v>
      </c>
      <c r="CP20" s="5">
        <v>0</v>
      </c>
      <c r="CQ20" s="5">
        <v>0</v>
      </c>
      <c r="CR20" s="5">
        <v>0</v>
      </c>
      <c r="CS20" s="5">
        <f t="shared" si="15"/>
        <v>0</v>
      </c>
      <c r="CT20" s="9"/>
      <c r="CU20" s="1">
        <v>14</v>
      </c>
      <c r="CV20" s="2" t="s">
        <v>17</v>
      </c>
      <c r="CW20" s="5">
        <v>0</v>
      </c>
      <c r="CX20" s="5">
        <v>0</v>
      </c>
      <c r="CY20" s="5">
        <v>0</v>
      </c>
      <c r="CZ20" s="5">
        <f t="shared" si="16"/>
        <v>0</v>
      </c>
      <c r="DA20" s="9"/>
      <c r="DB20" s="1">
        <v>14</v>
      </c>
      <c r="DC20" s="2" t="s">
        <v>17</v>
      </c>
      <c r="DD20" s="5">
        <v>0</v>
      </c>
      <c r="DE20" s="5">
        <v>0</v>
      </c>
      <c r="DF20" s="5">
        <v>0</v>
      </c>
      <c r="DG20" s="5">
        <f t="shared" si="17"/>
        <v>0</v>
      </c>
      <c r="DH20" s="9"/>
      <c r="DI20" s="1">
        <v>14</v>
      </c>
      <c r="DJ20" s="2" t="s">
        <v>17</v>
      </c>
      <c r="DK20" s="5">
        <v>0</v>
      </c>
      <c r="DL20" s="5">
        <v>0</v>
      </c>
      <c r="DM20" s="5">
        <v>0</v>
      </c>
      <c r="DN20" s="5">
        <f t="shared" si="18"/>
        <v>0</v>
      </c>
      <c r="DO20" s="9"/>
      <c r="DP20" s="1">
        <v>14</v>
      </c>
      <c r="DQ20" s="2" t="s">
        <v>17</v>
      </c>
      <c r="DR20" s="5">
        <v>0</v>
      </c>
      <c r="DS20" s="5">
        <v>0</v>
      </c>
      <c r="DT20" s="5">
        <v>0</v>
      </c>
      <c r="DU20" s="5">
        <f t="shared" si="19"/>
        <v>0</v>
      </c>
      <c r="DV20" s="9"/>
      <c r="DW20" s="1">
        <v>14</v>
      </c>
      <c r="DX20" s="2" t="s">
        <v>17</v>
      </c>
      <c r="DY20" s="5">
        <v>0</v>
      </c>
      <c r="DZ20" s="5">
        <v>0</v>
      </c>
      <c r="EA20" s="5">
        <v>0</v>
      </c>
      <c r="EB20" s="5">
        <f t="shared" si="20"/>
        <v>0</v>
      </c>
      <c r="EC20" s="9"/>
      <c r="ED20" s="1">
        <v>14</v>
      </c>
      <c r="EE20" s="2" t="s">
        <v>17</v>
      </c>
      <c r="EF20" s="5">
        <v>23</v>
      </c>
      <c r="EG20" s="5">
        <v>138000</v>
      </c>
      <c r="EH20" s="5">
        <v>0</v>
      </c>
      <c r="EI20" s="5">
        <f t="shared" si="21"/>
        <v>138000</v>
      </c>
      <c r="EJ20" s="9"/>
      <c r="EK20" s="1">
        <v>14</v>
      </c>
      <c r="EL20" s="2" t="s">
        <v>17</v>
      </c>
      <c r="EM20" s="5">
        <v>0</v>
      </c>
      <c r="EN20" s="5">
        <v>0</v>
      </c>
      <c r="EO20" s="5">
        <v>0</v>
      </c>
      <c r="EP20" s="5">
        <f t="shared" si="22"/>
        <v>0</v>
      </c>
      <c r="EQ20" s="9"/>
      <c r="ER20" s="1">
        <v>14</v>
      </c>
      <c r="ES20" s="2" t="s">
        <v>17</v>
      </c>
      <c r="ET20" s="5">
        <v>0</v>
      </c>
      <c r="EU20" s="5">
        <v>0</v>
      </c>
      <c r="EV20" s="5">
        <v>0</v>
      </c>
      <c r="EW20" s="5">
        <f t="shared" si="23"/>
        <v>0</v>
      </c>
      <c r="EX20" s="9"/>
      <c r="EY20" s="1">
        <v>14</v>
      </c>
      <c r="EZ20" s="2" t="s">
        <v>17</v>
      </c>
      <c r="FA20" s="5">
        <v>0</v>
      </c>
      <c r="FB20" s="5">
        <v>0</v>
      </c>
      <c r="FC20" s="5">
        <v>0</v>
      </c>
      <c r="FD20" s="5">
        <f t="shared" si="24"/>
        <v>0</v>
      </c>
      <c r="FE20" s="9"/>
      <c r="FF20" s="1">
        <v>14</v>
      </c>
      <c r="FG20" s="2" t="s">
        <v>17</v>
      </c>
      <c r="FH20" s="5">
        <v>0</v>
      </c>
      <c r="FI20" s="5">
        <v>0</v>
      </c>
      <c r="FJ20" s="5">
        <v>0</v>
      </c>
      <c r="FK20" s="5">
        <f t="shared" si="25"/>
        <v>0</v>
      </c>
      <c r="FL20" s="9"/>
      <c r="FM20" s="1">
        <v>14</v>
      </c>
      <c r="FN20" s="2" t="s">
        <v>17</v>
      </c>
      <c r="FO20" s="5">
        <v>0</v>
      </c>
      <c r="FP20" s="5">
        <v>0</v>
      </c>
      <c r="FQ20" s="5">
        <v>0</v>
      </c>
      <c r="FR20" s="5">
        <f t="shared" si="26"/>
        <v>0</v>
      </c>
      <c r="FS20" s="9"/>
      <c r="FT20" s="1">
        <v>14</v>
      </c>
      <c r="FU20" s="2" t="s">
        <v>17</v>
      </c>
      <c r="FV20" s="5">
        <v>1</v>
      </c>
      <c r="FW20" s="5">
        <v>100000</v>
      </c>
      <c r="FX20" s="5">
        <v>0</v>
      </c>
      <c r="FY20" s="5">
        <f t="shared" si="27"/>
        <v>100000</v>
      </c>
      <c r="FZ20" s="9"/>
      <c r="GA20" s="1">
        <v>14</v>
      </c>
      <c r="GB20" s="2" t="s">
        <v>17</v>
      </c>
      <c r="GC20" s="5">
        <v>0</v>
      </c>
      <c r="GD20" s="5">
        <v>0</v>
      </c>
      <c r="GE20" s="5">
        <v>0</v>
      </c>
      <c r="GF20" s="5">
        <f t="shared" si="28"/>
        <v>0</v>
      </c>
      <c r="GG20" s="9"/>
      <c r="GH20" s="1">
        <v>14</v>
      </c>
      <c r="GI20" s="2" t="s">
        <v>17</v>
      </c>
      <c r="GJ20" s="5">
        <v>0</v>
      </c>
      <c r="GK20" s="5">
        <v>0</v>
      </c>
      <c r="GL20" s="5">
        <v>0</v>
      </c>
      <c r="GM20" s="5">
        <f t="shared" si="29"/>
        <v>0</v>
      </c>
      <c r="GN20" s="9"/>
      <c r="GO20" s="1">
        <v>14</v>
      </c>
      <c r="GP20" s="2" t="s">
        <v>17</v>
      </c>
      <c r="GQ20" s="5">
        <v>4</v>
      </c>
      <c r="GR20" s="5">
        <v>24000</v>
      </c>
      <c r="GS20" s="5">
        <v>0</v>
      </c>
      <c r="GT20" s="5">
        <f t="shared" si="30"/>
        <v>24000</v>
      </c>
      <c r="GU20" s="9"/>
      <c r="GV20" s="1">
        <v>14</v>
      </c>
      <c r="GW20" s="2" t="s">
        <v>17</v>
      </c>
      <c r="GX20" s="5">
        <v>0</v>
      </c>
      <c r="GY20" s="5">
        <v>0</v>
      </c>
      <c r="GZ20" s="5">
        <v>0</v>
      </c>
      <c r="HA20" s="5">
        <f t="shared" si="31"/>
        <v>0</v>
      </c>
      <c r="HB20" s="9"/>
      <c r="HC20" s="1">
        <v>14</v>
      </c>
      <c r="HD20" s="2" t="s">
        <v>17</v>
      </c>
      <c r="HE20" s="5">
        <v>25.77308</v>
      </c>
      <c r="HF20" s="5">
        <v>496100.08</v>
      </c>
      <c r="HG20" s="5">
        <v>0</v>
      </c>
      <c r="HH20" s="5">
        <f t="shared" si="32"/>
        <v>496100.08</v>
      </c>
      <c r="HI20" s="9"/>
      <c r="HJ20" s="1">
        <v>14</v>
      </c>
      <c r="HK20" s="2" t="s">
        <v>17</v>
      </c>
      <c r="HL20" s="5">
        <v>0</v>
      </c>
      <c r="HM20" s="5">
        <v>0</v>
      </c>
      <c r="HN20" s="5">
        <v>0</v>
      </c>
      <c r="HO20" s="5">
        <f t="shared" si="33"/>
        <v>0</v>
      </c>
      <c r="HP20" s="9"/>
      <c r="HQ20" s="1">
        <v>14</v>
      </c>
      <c r="HR20" s="2" t="s">
        <v>17</v>
      </c>
      <c r="HS20" s="5">
        <v>1</v>
      </c>
      <c r="HT20" s="5">
        <v>500000</v>
      </c>
      <c r="HU20" s="5">
        <v>4000000</v>
      </c>
      <c r="HV20" s="5">
        <f t="shared" si="34"/>
        <v>4500000</v>
      </c>
      <c r="HW20" s="9"/>
      <c r="HX20" s="1">
        <v>14</v>
      </c>
      <c r="HY20" s="2" t="s">
        <v>17</v>
      </c>
      <c r="HZ20" s="5">
        <v>0</v>
      </c>
      <c r="IA20" s="5">
        <f t="shared" si="35"/>
        <v>9958100.0800000001</v>
      </c>
      <c r="IB20" s="5">
        <f t="shared" si="0"/>
        <v>4000000</v>
      </c>
      <c r="IC20" s="5">
        <f t="shared" si="1"/>
        <v>13958100.08</v>
      </c>
      <c r="ID20" s="9"/>
    </row>
    <row r="21" spans="1:238" ht="16.5" hidden="1">
      <c r="A21" s="1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2"/>
        <v>0</v>
      </c>
      <c r="G21" s="9"/>
      <c r="H21" s="1">
        <v>15</v>
      </c>
      <c r="I21" s="2" t="s">
        <v>18</v>
      </c>
      <c r="J21" s="5">
        <v>0</v>
      </c>
      <c r="K21" s="5">
        <v>0</v>
      </c>
      <c r="L21" s="5">
        <v>0</v>
      </c>
      <c r="M21" s="5">
        <f t="shared" si="3"/>
        <v>0</v>
      </c>
      <c r="N21" s="9"/>
      <c r="O21" s="1">
        <v>15</v>
      </c>
      <c r="P21" s="2" t="s">
        <v>18</v>
      </c>
      <c r="Q21" s="5">
        <v>0</v>
      </c>
      <c r="R21" s="5">
        <v>0</v>
      </c>
      <c r="S21" s="5">
        <v>0</v>
      </c>
      <c r="T21" s="5">
        <f t="shared" si="4"/>
        <v>0</v>
      </c>
      <c r="U21" s="9"/>
      <c r="V21" s="1">
        <v>15</v>
      </c>
      <c r="W21" s="2" t="s">
        <v>18</v>
      </c>
      <c r="X21" s="5">
        <v>0</v>
      </c>
      <c r="Y21" s="5">
        <v>700000</v>
      </c>
      <c r="Z21" s="5">
        <v>0</v>
      </c>
      <c r="AA21" s="5">
        <f t="shared" si="5"/>
        <v>700000</v>
      </c>
      <c r="AB21" s="9"/>
      <c r="AC21" s="1">
        <v>15</v>
      </c>
      <c r="AD21" s="2" t="s">
        <v>18</v>
      </c>
      <c r="AE21" s="5">
        <v>8</v>
      </c>
      <c r="AF21" s="5">
        <v>5600000</v>
      </c>
      <c r="AG21" s="5">
        <v>0</v>
      </c>
      <c r="AH21" s="5">
        <f t="shared" si="6"/>
        <v>5600000</v>
      </c>
      <c r="AI21" s="9"/>
      <c r="AJ21" s="1">
        <v>15</v>
      </c>
      <c r="AK21" s="2" t="s">
        <v>18</v>
      </c>
      <c r="AL21" s="5">
        <v>0</v>
      </c>
      <c r="AM21" s="5">
        <v>0</v>
      </c>
      <c r="AN21" s="5">
        <v>0</v>
      </c>
      <c r="AO21" s="5">
        <f t="shared" si="7"/>
        <v>0</v>
      </c>
      <c r="AP21" s="9"/>
      <c r="AQ21" s="1">
        <v>15</v>
      </c>
      <c r="AR21" s="2" t="s">
        <v>18</v>
      </c>
      <c r="AS21" s="5">
        <v>1</v>
      </c>
      <c r="AT21" s="5">
        <v>300000</v>
      </c>
      <c r="AU21" s="5">
        <v>0</v>
      </c>
      <c r="AV21" s="5">
        <f t="shared" si="8"/>
        <v>300000</v>
      </c>
      <c r="AW21" s="9"/>
      <c r="AX21" s="1">
        <v>15</v>
      </c>
      <c r="AY21" s="2" t="s">
        <v>18</v>
      </c>
      <c r="AZ21" s="5">
        <v>0</v>
      </c>
      <c r="BA21" s="5">
        <v>0</v>
      </c>
      <c r="BB21" s="5">
        <v>0</v>
      </c>
      <c r="BC21" s="5">
        <f t="shared" si="9"/>
        <v>0</v>
      </c>
      <c r="BD21" s="9"/>
      <c r="BE21" s="1">
        <v>15</v>
      </c>
      <c r="BF21" s="2" t="s">
        <v>18</v>
      </c>
      <c r="BG21" s="5">
        <v>0</v>
      </c>
      <c r="BH21" s="5">
        <v>0</v>
      </c>
      <c r="BI21" s="5">
        <v>0</v>
      </c>
      <c r="BJ21" s="5">
        <f t="shared" si="10"/>
        <v>0</v>
      </c>
      <c r="BK21" s="9"/>
      <c r="BL21" s="1">
        <v>15</v>
      </c>
      <c r="BM21" s="2" t="s">
        <v>18</v>
      </c>
      <c r="BN21" s="5">
        <v>0</v>
      </c>
      <c r="BO21" s="5">
        <v>0</v>
      </c>
      <c r="BP21" s="5">
        <v>0</v>
      </c>
      <c r="BQ21" s="5">
        <f t="shared" si="11"/>
        <v>0</v>
      </c>
      <c r="BR21" s="9"/>
      <c r="BS21" s="1">
        <v>15</v>
      </c>
      <c r="BT21" s="2" t="s">
        <v>18</v>
      </c>
      <c r="BU21" s="5">
        <v>0</v>
      </c>
      <c r="BV21" s="5">
        <v>0</v>
      </c>
      <c r="BW21" s="5">
        <v>0</v>
      </c>
      <c r="BX21" s="5">
        <f t="shared" si="12"/>
        <v>0</v>
      </c>
      <c r="BY21" s="9"/>
      <c r="BZ21" s="1">
        <v>15</v>
      </c>
      <c r="CA21" s="2" t="s">
        <v>18</v>
      </c>
      <c r="CB21" s="5">
        <v>0</v>
      </c>
      <c r="CC21" s="5">
        <v>0</v>
      </c>
      <c r="CD21" s="5">
        <v>0</v>
      </c>
      <c r="CE21" s="5">
        <f t="shared" si="13"/>
        <v>0</v>
      </c>
      <c r="CF21" s="9"/>
      <c r="CG21" s="1">
        <v>15</v>
      </c>
      <c r="CH21" s="2" t="s">
        <v>18</v>
      </c>
      <c r="CI21" s="5">
        <v>0</v>
      </c>
      <c r="CJ21" s="5">
        <v>0</v>
      </c>
      <c r="CK21" s="5">
        <v>0</v>
      </c>
      <c r="CL21" s="5">
        <f t="shared" si="14"/>
        <v>0</v>
      </c>
      <c r="CM21" s="9"/>
      <c r="CN21" s="1">
        <v>15</v>
      </c>
      <c r="CO21" s="2" t="s">
        <v>18</v>
      </c>
      <c r="CP21" s="5">
        <v>0</v>
      </c>
      <c r="CQ21" s="5">
        <v>0</v>
      </c>
      <c r="CR21" s="5">
        <v>0</v>
      </c>
      <c r="CS21" s="5">
        <f t="shared" si="15"/>
        <v>0</v>
      </c>
      <c r="CT21" s="9"/>
      <c r="CU21" s="1">
        <v>15</v>
      </c>
      <c r="CV21" s="2" t="s">
        <v>18</v>
      </c>
      <c r="CW21" s="5">
        <v>0</v>
      </c>
      <c r="CX21" s="5">
        <v>0</v>
      </c>
      <c r="CY21" s="5">
        <v>0</v>
      </c>
      <c r="CZ21" s="5">
        <f t="shared" si="16"/>
        <v>0</v>
      </c>
      <c r="DA21" s="9"/>
      <c r="DB21" s="1">
        <v>15</v>
      </c>
      <c r="DC21" s="2" t="s">
        <v>18</v>
      </c>
      <c r="DD21" s="5">
        <v>0</v>
      </c>
      <c r="DE21" s="5">
        <v>0</v>
      </c>
      <c r="DF21" s="5">
        <v>0</v>
      </c>
      <c r="DG21" s="5">
        <f t="shared" si="17"/>
        <v>0</v>
      </c>
      <c r="DH21" s="9"/>
      <c r="DI21" s="1">
        <v>15</v>
      </c>
      <c r="DJ21" s="2" t="s">
        <v>18</v>
      </c>
      <c r="DK21" s="5">
        <v>0</v>
      </c>
      <c r="DL21" s="5">
        <v>0</v>
      </c>
      <c r="DM21" s="5">
        <v>0</v>
      </c>
      <c r="DN21" s="5">
        <f t="shared" si="18"/>
        <v>0</v>
      </c>
      <c r="DO21" s="9"/>
      <c r="DP21" s="1">
        <v>15</v>
      </c>
      <c r="DQ21" s="2" t="s">
        <v>18</v>
      </c>
      <c r="DR21" s="5">
        <v>0</v>
      </c>
      <c r="DS21" s="5">
        <v>0</v>
      </c>
      <c r="DT21" s="5">
        <v>0</v>
      </c>
      <c r="DU21" s="5">
        <f t="shared" si="19"/>
        <v>0</v>
      </c>
      <c r="DV21" s="9"/>
      <c r="DW21" s="1">
        <v>15</v>
      </c>
      <c r="DX21" s="2" t="s">
        <v>18</v>
      </c>
      <c r="DY21" s="5">
        <v>0</v>
      </c>
      <c r="DZ21" s="5">
        <v>0</v>
      </c>
      <c r="EA21" s="5">
        <v>0</v>
      </c>
      <c r="EB21" s="5">
        <f t="shared" si="20"/>
        <v>0</v>
      </c>
      <c r="EC21" s="9"/>
      <c r="ED21" s="1">
        <v>15</v>
      </c>
      <c r="EE21" s="2" t="s">
        <v>18</v>
      </c>
      <c r="EF21" s="5">
        <v>14</v>
      </c>
      <c r="EG21" s="5">
        <v>84000</v>
      </c>
      <c r="EH21" s="5">
        <v>0</v>
      </c>
      <c r="EI21" s="5">
        <f t="shared" si="21"/>
        <v>84000</v>
      </c>
      <c r="EJ21" s="9"/>
      <c r="EK21" s="1">
        <v>15</v>
      </c>
      <c r="EL21" s="2" t="s">
        <v>18</v>
      </c>
      <c r="EM21" s="5">
        <v>0</v>
      </c>
      <c r="EN21" s="5">
        <v>0</v>
      </c>
      <c r="EO21" s="5">
        <v>0</v>
      </c>
      <c r="EP21" s="5">
        <f t="shared" si="22"/>
        <v>0</v>
      </c>
      <c r="EQ21" s="9"/>
      <c r="ER21" s="1">
        <v>15</v>
      </c>
      <c r="ES21" s="2" t="s">
        <v>18</v>
      </c>
      <c r="ET21" s="5">
        <v>0</v>
      </c>
      <c r="EU21" s="5">
        <v>0</v>
      </c>
      <c r="EV21" s="5">
        <v>0</v>
      </c>
      <c r="EW21" s="5">
        <f t="shared" si="23"/>
        <v>0</v>
      </c>
      <c r="EX21" s="9"/>
      <c r="EY21" s="1">
        <v>15</v>
      </c>
      <c r="EZ21" s="2" t="s">
        <v>18</v>
      </c>
      <c r="FA21" s="5">
        <v>0</v>
      </c>
      <c r="FB21" s="5">
        <v>0</v>
      </c>
      <c r="FC21" s="5">
        <v>0</v>
      </c>
      <c r="FD21" s="5">
        <f t="shared" si="24"/>
        <v>0</v>
      </c>
      <c r="FE21" s="9"/>
      <c r="FF21" s="1">
        <v>15</v>
      </c>
      <c r="FG21" s="2" t="s">
        <v>18</v>
      </c>
      <c r="FH21" s="5">
        <v>0</v>
      </c>
      <c r="FI21" s="5">
        <v>0</v>
      </c>
      <c r="FJ21" s="5">
        <v>0</v>
      </c>
      <c r="FK21" s="5">
        <f t="shared" si="25"/>
        <v>0</v>
      </c>
      <c r="FL21" s="9"/>
      <c r="FM21" s="1">
        <v>15</v>
      </c>
      <c r="FN21" s="2" t="s">
        <v>18</v>
      </c>
      <c r="FO21" s="5">
        <v>0</v>
      </c>
      <c r="FP21" s="5">
        <v>0</v>
      </c>
      <c r="FQ21" s="5">
        <v>0</v>
      </c>
      <c r="FR21" s="5">
        <f t="shared" si="26"/>
        <v>0</v>
      </c>
      <c r="FS21" s="9"/>
      <c r="FT21" s="1">
        <v>15</v>
      </c>
      <c r="FU21" s="2" t="s">
        <v>18</v>
      </c>
      <c r="FV21" s="5">
        <v>1</v>
      </c>
      <c r="FW21" s="5">
        <v>100000</v>
      </c>
      <c r="FX21" s="5">
        <v>0</v>
      </c>
      <c r="FY21" s="5">
        <f t="shared" si="27"/>
        <v>100000</v>
      </c>
      <c r="FZ21" s="9"/>
      <c r="GA21" s="1">
        <v>15</v>
      </c>
      <c r="GB21" s="2" t="s">
        <v>18</v>
      </c>
      <c r="GC21" s="5">
        <v>0</v>
      </c>
      <c r="GD21" s="5">
        <v>0</v>
      </c>
      <c r="GE21" s="5">
        <v>0</v>
      </c>
      <c r="GF21" s="5">
        <f t="shared" si="28"/>
        <v>0</v>
      </c>
      <c r="GG21" s="9"/>
      <c r="GH21" s="1">
        <v>15</v>
      </c>
      <c r="GI21" s="2" t="s">
        <v>18</v>
      </c>
      <c r="GJ21" s="5">
        <v>0</v>
      </c>
      <c r="GK21" s="5">
        <v>0</v>
      </c>
      <c r="GL21" s="5">
        <v>0</v>
      </c>
      <c r="GM21" s="5">
        <f t="shared" si="29"/>
        <v>0</v>
      </c>
      <c r="GN21" s="9"/>
      <c r="GO21" s="1">
        <v>15</v>
      </c>
      <c r="GP21" s="2" t="s">
        <v>18</v>
      </c>
      <c r="GQ21" s="5">
        <v>7</v>
      </c>
      <c r="GR21" s="5">
        <v>42000</v>
      </c>
      <c r="GS21" s="5">
        <v>0</v>
      </c>
      <c r="GT21" s="5">
        <f t="shared" si="30"/>
        <v>42000</v>
      </c>
      <c r="GU21" s="9"/>
      <c r="GV21" s="1">
        <v>15</v>
      </c>
      <c r="GW21" s="2" t="s">
        <v>18</v>
      </c>
      <c r="GX21" s="5">
        <v>0</v>
      </c>
      <c r="GY21" s="5">
        <v>0</v>
      </c>
      <c r="GZ21" s="5">
        <v>0</v>
      </c>
      <c r="HA21" s="5">
        <f t="shared" si="31"/>
        <v>0</v>
      </c>
      <c r="HB21" s="9"/>
      <c r="HC21" s="1">
        <v>15</v>
      </c>
      <c r="HD21" s="2" t="s">
        <v>18</v>
      </c>
      <c r="HE21" s="5">
        <v>41.143239999999999</v>
      </c>
      <c r="HF21" s="5">
        <v>131724.23999999996</v>
      </c>
      <c r="HG21" s="5">
        <v>0</v>
      </c>
      <c r="HH21" s="5">
        <f t="shared" si="32"/>
        <v>131724.23999999996</v>
      </c>
      <c r="HI21" s="9"/>
      <c r="HJ21" s="1">
        <v>15</v>
      </c>
      <c r="HK21" s="2" t="s">
        <v>18</v>
      </c>
      <c r="HL21" s="5">
        <v>0</v>
      </c>
      <c r="HM21" s="5">
        <v>0</v>
      </c>
      <c r="HN21" s="5">
        <v>0</v>
      </c>
      <c r="HO21" s="5">
        <f t="shared" si="33"/>
        <v>0</v>
      </c>
      <c r="HP21" s="9"/>
      <c r="HQ21" s="1">
        <v>15</v>
      </c>
      <c r="HR21" s="2" t="s">
        <v>18</v>
      </c>
      <c r="HS21" s="5">
        <v>0</v>
      </c>
      <c r="HT21" s="5">
        <v>0</v>
      </c>
      <c r="HU21" s="5">
        <v>0</v>
      </c>
      <c r="HV21" s="5">
        <f t="shared" si="34"/>
        <v>0</v>
      </c>
      <c r="HW21" s="9"/>
      <c r="HX21" s="1">
        <v>15</v>
      </c>
      <c r="HY21" s="2" t="s">
        <v>18</v>
      </c>
      <c r="HZ21" s="5">
        <v>0</v>
      </c>
      <c r="IA21" s="5">
        <f t="shared" si="35"/>
        <v>6957724.2400000002</v>
      </c>
      <c r="IB21" s="5">
        <f t="shared" si="0"/>
        <v>0</v>
      </c>
      <c r="IC21" s="5">
        <f t="shared" si="1"/>
        <v>6957724.2400000002</v>
      </c>
      <c r="ID21" s="9"/>
    </row>
    <row r="22" spans="1:238" ht="16.5" hidden="1">
      <c r="A22" s="1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2"/>
        <v>0</v>
      </c>
      <c r="G22" s="9"/>
      <c r="H22" s="1">
        <v>16</v>
      </c>
      <c r="I22" s="2" t="s">
        <v>19</v>
      </c>
      <c r="J22" s="5">
        <v>0</v>
      </c>
      <c r="K22" s="5">
        <v>0</v>
      </c>
      <c r="L22" s="5">
        <v>0</v>
      </c>
      <c r="M22" s="5">
        <f t="shared" si="3"/>
        <v>0</v>
      </c>
      <c r="N22" s="9"/>
      <c r="O22" s="1">
        <v>16</v>
      </c>
      <c r="P22" s="2" t="s">
        <v>19</v>
      </c>
      <c r="Q22" s="5">
        <v>0</v>
      </c>
      <c r="R22" s="5">
        <v>0</v>
      </c>
      <c r="S22" s="5">
        <v>0</v>
      </c>
      <c r="T22" s="5">
        <f t="shared" si="4"/>
        <v>0</v>
      </c>
      <c r="U22" s="9"/>
      <c r="V22" s="1">
        <v>16</v>
      </c>
      <c r="W22" s="2" t="s">
        <v>19</v>
      </c>
      <c r="X22" s="5">
        <v>0</v>
      </c>
      <c r="Y22" s="5">
        <v>0</v>
      </c>
      <c r="Z22" s="5">
        <v>0</v>
      </c>
      <c r="AA22" s="5">
        <f t="shared" si="5"/>
        <v>0</v>
      </c>
      <c r="AB22" s="9"/>
      <c r="AC22" s="1">
        <v>16</v>
      </c>
      <c r="AD22" s="2" t="s">
        <v>19</v>
      </c>
      <c r="AE22" s="5">
        <v>17</v>
      </c>
      <c r="AF22" s="5">
        <v>11900000</v>
      </c>
      <c r="AG22" s="5">
        <v>0</v>
      </c>
      <c r="AH22" s="5">
        <f t="shared" si="6"/>
        <v>11900000</v>
      </c>
      <c r="AI22" s="9"/>
      <c r="AJ22" s="1">
        <v>16</v>
      </c>
      <c r="AK22" s="2" t="s">
        <v>19</v>
      </c>
      <c r="AL22" s="5">
        <v>0</v>
      </c>
      <c r="AM22" s="5">
        <v>0</v>
      </c>
      <c r="AN22" s="5">
        <v>0</v>
      </c>
      <c r="AO22" s="5">
        <f t="shared" si="7"/>
        <v>0</v>
      </c>
      <c r="AP22" s="9"/>
      <c r="AQ22" s="1">
        <v>16</v>
      </c>
      <c r="AR22" s="2" t="s">
        <v>19</v>
      </c>
      <c r="AS22" s="5">
        <v>1</v>
      </c>
      <c r="AT22" s="5">
        <v>300000</v>
      </c>
      <c r="AU22" s="5">
        <v>0</v>
      </c>
      <c r="AV22" s="5">
        <f t="shared" si="8"/>
        <v>300000</v>
      </c>
      <c r="AW22" s="9"/>
      <c r="AX22" s="1">
        <v>16</v>
      </c>
      <c r="AY22" s="2" t="s">
        <v>19</v>
      </c>
      <c r="AZ22" s="5">
        <v>0</v>
      </c>
      <c r="BA22" s="5">
        <v>0</v>
      </c>
      <c r="BB22" s="5">
        <v>0</v>
      </c>
      <c r="BC22" s="5">
        <f t="shared" si="9"/>
        <v>0</v>
      </c>
      <c r="BD22" s="9"/>
      <c r="BE22" s="1">
        <v>16</v>
      </c>
      <c r="BF22" s="2" t="s">
        <v>19</v>
      </c>
      <c r="BG22" s="5">
        <v>0</v>
      </c>
      <c r="BH22" s="5">
        <v>0</v>
      </c>
      <c r="BI22" s="5">
        <v>0</v>
      </c>
      <c r="BJ22" s="5">
        <f t="shared" si="10"/>
        <v>0</v>
      </c>
      <c r="BK22" s="9"/>
      <c r="BL22" s="1">
        <v>16</v>
      </c>
      <c r="BM22" s="2" t="s">
        <v>19</v>
      </c>
      <c r="BN22" s="5">
        <v>0</v>
      </c>
      <c r="BO22" s="5">
        <v>0</v>
      </c>
      <c r="BP22" s="5">
        <v>0</v>
      </c>
      <c r="BQ22" s="5">
        <f t="shared" si="11"/>
        <v>0</v>
      </c>
      <c r="BR22" s="9"/>
      <c r="BS22" s="1">
        <v>16</v>
      </c>
      <c r="BT22" s="2" t="s">
        <v>19</v>
      </c>
      <c r="BU22" s="5">
        <v>0</v>
      </c>
      <c r="BV22" s="5">
        <v>0</v>
      </c>
      <c r="BW22" s="5">
        <v>0</v>
      </c>
      <c r="BX22" s="5">
        <f t="shared" si="12"/>
        <v>0</v>
      </c>
      <c r="BY22" s="9"/>
      <c r="BZ22" s="1">
        <v>16</v>
      </c>
      <c r="CA22" s="2" t="s">
        <v>19</v>
      </c>
      <c r="CB22" s="5">
        <v>0</v>
      </c>
      <c r="CC22" s="5">
        <v>0</v>
      </c>
      <c r="CD22" s="5">
        <v>0</v>
      </c>
      <c r="CE22" s="5">
        <f t="shared" si="13"/>
        <v>0</v>
      </c>
      <c r="CF22" s="9"/>
      <c r="CG22" s="1">
        <v>16</v>
      </c>
      <c r="CH22" s="2" t="s">
        <v>19</v>
      </c>
      <c r="CI22" s="5">
        <v>0</v>
      </c>
      <c r="CJ22" s="5">
        <v>0</v>
      </c>
      <c r="CK22" s="5">
        <v>0</v>
      </c>
      <c r="CL22" s="5">
        <f t="shared" si="14"/>
        <v>0</v>
      </c>
      <c r="CM22" s="9"/>
      <c r="CN22" s="1">
        <v>16</v>
      </c>
      <c r="CO22" s="2" t="s">
        <v>19</v>
      </c>
      <c r="CP22" s="5">
        <v>0</v>
      </c>
      <c r="CQ22" s="5">
        <v>0</v>
      </c>
      <c r="CR22" s="5">
        <v>0</v>
      </c>
      <c r="CS22" s="5">
        <f t="shared" si="15"/>
        <v>0</v>
      </c>
      <c r="CT22" s="9"/>
      <c r="CU22" s="1">
        <v>16</v>
      </c>
      <c r="CV22" s="2" t="s">
        <v>19</v>
      </c>
      <c r="CW22" s="5">
        <v>0</v>
      </c>
      <c r="CX22" s="5">
        <v>0</v>
      </c>
      <c r="CY22" s="5">
        <v>0</v>
      </c>
      <c r="CZ22" s="5">
        <f t="shared" si="16"/>
        <v>0</v>
      </c>
      <c r="DA22" s="9"/>
      <c r="DB22" s="1">
        <v>16</v>
      </c>
      <c r="DC22" s="2" t="s">
        <v>19</v>
      </c>
      <c r="DD22" s="5">
        <v>0</v>
      </c>
      <c r="DE22" s="5">
        <v>0</v>
      </c>
      <c r="DF22" s="5">
        <v>0</v>
      </c>
      <c r="DG22" s="5">
        <f t="shared" si="17"/>
        <v>0</v>
      </c>
      <c r="DH22" s="9"/>
      <c r="DI22" s="1">
        <v>16</v>
      </c>
      <c r="DJ22" s="2" t="s">
        <v>19</v>
      </c>
      <c r="DK22" s="5">
        <v>0</v>
      </c>
      <c r="DL22" s="5">
        <v>0</v>
      </c>
      <c r="DM22" s="5">
        <v>0</v>
      </c>
      <c r="DN22" s="5">
        <f t="shared" si="18"/>
        <v>0</v>
      </c>
      <c r="DO22" s="9"/>
      <c r="DP22" s="1">
        <v>16</v>
      </c>
      <c r="DQ22" s="2" t="s">
        <v>19</v>
      </c>
      <c r="DR22" s="5">
        <v>0</v>
      </c>
      <c r="DS22" s="5">
        <v>0</v>
      </c>
      <c r="DT22" s="5">
        <v>0</v>
      </c>
      <c r="DU22" s="5">
        <f t="shared" si="19"/>
        <v>0</v>
      </c>
      <c r="DV22" s="9"/>
      <c r="DW22" s="1">
        <v>16</v>
      </c>
      <c r="DX22" s="2" t="s">
        <v>19</v>
      </c>
      <c r="DY22" s="5">
        <v>0</v>
      </c>
      <c r="DZ22" s="5">
        <v>0</v>
      </c>
      <c r="EA22" s="5">
        <v>23164569</v>
      </c>
      <c r="EB22" s="5">
        <f t="shared" si="20"/>
        <v>23164569</v>
      </c>
      <c r="EC22" s="9"/>
      <c r="ED22" s="1">
        <v>16</v>
      </c>
      <c r="EE22" s="2" t="s">
        <v>19</v>
      </c>
      <c r="EF22" s="5">
        <v>41</v>
      </c>
      <c r="EG22" s="5">
        <v>295200</v>
      </c>
      <c r="EH22" s="5">
        <v>0</v>
      </c>
      <c r="EI22" s="5">
        <f t="shared" si="21"/>
        <v>295200</v>
      </c>
      <c r="EJ22" s="9"/>
      <c r="EK22" s="1">
        <v>16</v>
      </c>
      <c r="EL22" s="2" t="s">
        <v>19</v>
      </c>
      <c r="EM22" s="5">
        <v>0</v>
      </c>
      <c r="EN22" s="5">
        <v>0</v>
      </c>
      <c r="EO22" s="5">
        <v>0</v>
      </c>
      <c r="EP22" s="5">
        <f t="shared" si="22"/>
        <v>0</v>
      </c>
      <c r="EQ22" s="9"/>
      <c r="ER22" s="1">
        <v>16</v>
      </c>
      <c r="ES22" s="2" t="s">
        <v>19</v>
      </c>
      <c r="ET22" s="5">
        <v>0</v>
      </c>
      <c r="EU22" s="5">
        <v>0</v>
      </c>
      <c r="EV22" s="5">
        <v>0</v>
      </c>
      <c r="EW22" s="5">
        <f t="shared" si="23"/>
        <v>0</v>
      </c>
      <c r="EX22" s="9"/>
      <c r="EY22" s="1">
        <v>16</v>
      </c>
      <c r="EZ22" s="2" t="s">
        <v>19</v>
      </c>
      <c r="FA22" s="5">
        <v>0</v>
      </c>
      <c r="FB22" s="5">
        <v>0</v>
      </c>
      <c r="FC22" s="5">
        <v>0</v>
      </c>
      <c r="FD22" s="5">
        <f t="shared" si="24"/>
        <v>0</v>
      </c>
      <c r="FE22" s="9"/>
      <c r="FF22" s="1">
        <v>16</v>
      </c>
      <c r="FG22" s="2" t="s">
        <v>19</v>
      </c>
      <c r="FH22" s="5">
        <v>0</v>
      </c>
      <c r="FI22" s="5">
        <v>0</v>
      </c>
      <c r="FJ22" s="5">
        <v>0</v>
      </c>
      <c r="FK22" s="5">
        <f t="shared" si="25"/>
        <v>0</v>
      </c>
      <c r="FL22" s="9"/>
      <c r="FM22" s="1">
        <v>16</v>
      </c>
      <c r="FN22" s="2" t="s">
        <v>19</v>
      </c>
      <c r="FO22" s="5">
        <v>0</v>
      </c>
      <c r="FP22" s="5">
        <v>0</v>
      </c>
      <c r="FQ22" s="5">
        <v>0</v>
      </c>
      <c r="FR22" s="5">
        <f t="shared" si="26"/>
        <v>0</v>
      </c>
      <c r="FS22" s="9"/>
      <c r="FT22" s="1">
        <v>16</v>
      </c>
      <c r="FU22" s="2" t="s">
        <v>19</v>
      </c>
      <c r="FV22" s="5">
        <v>1</v>
      </c>
      <c r="FW22" s="5">
        <v>100000</v>
      </c>
      <c r="FX22" s="5">
        <v>0</v>
      </c>
      <c r="FY22" s="5">
        <f t="shared" si="27"/>
        <v>100000</v>
      </c>
      <c r="FZ22" s="9"/>
      <c r="GA22" s="1">
        <v>16</v>
      </c>
      <c r="GB22" s="2" t="s">
        <v>19</v>
      </c>
      <c r="GC22" s="5">
        <v>0</v>
      </c>
      <c r="GD22" s="5">
        <v>0</v>
      </c>
      <c r="GE22" s="5">
        <v>0</v>
      </c>
      <c r="GF22" s="5">
        <f t="shared" si="28"/>
        <v>0</v>
      </c>
      <c r="GG22" s="9"/>
      <c r="GH22" s="1">
        <v>16</v>
      </c>
      <c r="GI22" s="2" t="s">
        <v>19</v>
      </c>
      <c r="GJ22" s="5">
        <v>1</v>
      </c>
      <c r="GK22" s="5">
        <v>400000</v>
      </c>
      <c r="GL22" s="5">
        <v>0</v>
      </c>
      <c r="GM22" s="5">
        <f t="shared" si="29"/>
        <v>400000</v>
      </c>
      <c r="GN22" s="9"/>
      <c r="GO22" s="1">
        <v>16</v>
      </c>
      <c r="GP22" s="2" t="s">
        <v>19</v>
      </c>
      <c r="GQ22" s="5">
        <v>12</v>
      </c>
      <c r="GR22" s="5">
        <v>72000</v>
      </c>
      <c r="GS22" s="5">
        <v>0</v>
      </c>
      <c r="GT22" s="5">
        <f t="shared" si="30"/>
        <v>72000</v>
      </c>
      <c r="GU22" s="9"/>
      <c r="GV22" s="1">
        <v>16</v>
      </c>
      <c r="GW22" s="2" t="s">
        <v>19</v>
      </c>
      <c r="GX22" s="5">
        <v>0</v>
      </c>
      <c r="GY22" s="5">
        <v>0</v>
      </c>
      <c r="GZ22" s="5">
        <v>0</v>
      </c>
      <c r="HA22" s="5">
        <f t="shared" si="31"/>
        <v>0</v>
      </c>
      <c r="HB22" s="9"/>
      <c r="HC22" s="1">
        <v>16</v>
      </c>
      <c r="HD22" s="2" t="s">
        <v>19</v>
      </c>
      <c r="HE22" s="5">
        <v>68.293229999999994</v>
      </c>
      <c r="HF22" s="5">
        <v>291623.98000000004</v>
      </c>
      <c r="HG22" s="5">
        <v>0</v>
      </c>
      <c r="HH22" s="5">
        <f t="shared" si="32"/>
        <v>291623.98000000004</v>
      </c>
      <c r="HI22" s="9"/>
      <c r="HJ22" s="1">
        <v>16</v>
      </c>
      <c r="HK22" s="2" t="s">
        <v>19</v>
      </c>
      <c r="HL22" s="5">
        <v>0</v>
      </c>
      <c r="HM22" s="5">
        <v>290000</v>
      </c>
      <c r="HN22" s="5">
        <v>0</v>
      </c>
      <c r="HO22" s="5">
        <f t="shared" si="33"/>
        <v>290000</v>
      </c>
      <c r="HP22" s="9"/>
      <c r="HQ22" s="1">
        <v>16</v>
      </c>
      <c r="HR22" s="2" t="s">
        <v>19</v>
      </c>
      <c r="HS22" s="5">
        <v>1</v>
      </c>
      <c r="HT22" s="5">
        <v>500000</v>
      </c>
      <c r="HU22" s="5">
        <v>4000000</v>
      </c>
      <c r="HV22" s="5">
        <f t="shared" si="34"/>
        <v>4500000</v>
      </c>
      <c r="HW22" s="9"/>
      <c r="HX22" s="1">
        <v>16</v>
      </c>
      <c r="HY22" s="2" t="s">
        <v>19</v>
      </c>
      <c r="HZ22" s="5">
        <v>0</v>
      </c>
      <c r="IA22" s="5">
        <f t="shared" si="35"/>
        <v>14148823.98</v>
      </c>
      <c r="IB22" s="5">
        <f t="shared" si="0"/>
        <v>27164569</v>
      </c>
      <c r="IC22" s="5">
        <f t="shared" si="1"/>
        <v>41313392.979999997</v>
      </c>
      <c r="ID22" s="9"/>
    </row>
    <row r="23" spans="1:238" ht="16.5" hidden="1">
      <c r="A23" s="1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2"/>
        <v>0</v>
      </c>
      <c r="G23" s="9"/>
      <c r="H23" s="1">
        <v>17</v>
      </c>
      <c r="I23" s="2" t="s">
        <v>20</v>
      </c>
      <c r="J23" s="5">
        <v>0</v>
      </c>
      <c r="K23" s="5">
        <v>0</v>
      </c>
      <c r="L23" s="5">
        <v>0</v>
      </c>
      <c r="M23" s="5">
        <f t="shared" si="3"/>
        <v>0</v>
      </c>
      <c r="N23" s="9"/>
      <c r="O23" s="1">
        <v>17</v>
      </c>
      <c r="P23" s="2" t="s">
        <v>20</v>
      </c>
      <c r="Q23" s="5">
        <v>0</v>
      </c>
      <c r="R23" s="5">
        <v>0</v>
      </c>
      <c r="S23" s="5">
        <v>0</v>
      </c>
      <c r="T23" s="5">
        <f t="shared" si="4"/>
        <v>0</v>
      </c>
      <c r="U23" s="9"/>
      <c r="V23" s="1">
        <v>17</v>
      </c>
      <c r="W23" s="2" t="s">
        <v>20</v>
      </c>
      <c r="X23" s="5">
        <v>0</v>
      </c>
      <c r="Y23" s="5">
        <v>0</v>
      </c>
      <c r="Z23" s="5">
        <v>0</v>
      </c>
      <c r="AA23" s="5">
        <f t="shared" si="5"/>
        <v>0</v>
      </c>
      <c r="AB23" s="9"/>
      <c r="AC23" s="1">
        <v>17</v>
      </c>
      <c r="AD23" s="2" t="s">
        <v>20</v>
      </c>
      <c r="AE23" s="5">
        <v>12</v>
      </c>
      <c r="AF23" s="5">
        <v>8400000</v>
      </c>
      <c r="AG23" s="5">
        <v>0</v>
      </c>
      <c r="AH23" s="5">
        <f t="shared" si="6"/>
        <v>8400000</v>
      </c>
      <c r="AI23" s="9"/>
      <c r="AJ23" s="1">
        <v>17</v>
      </c>
      <c r="AK23" s="2" t="s">
        <v>20</v>
      </c>
      <c r="AL23" s="5">
        <v>0</v>
      </c>
      <c r="AM23" s="5">
        <v>0</v>
      </c>
      <c r="AN23" s="5">
        <v>0</v>
      </c>
      <c r="AO23" s="5">
        <f t="shared" si="7"/>
        <v>0</v>
      </c>
      <c r="AP23" s="9"/>
      <c r="AQ23" s="1">
        <v>17</v>
      </c>
      <c r="AR23" s="2" t="s">
        <v>20</v>
      </c>
      <c r="AS23" s="5">
        <v>1</v>
      </c>
      <c r="AT23" s="5">
        <v>300000</v>
      </c>
      <c r="AU23" s="5">
        <v>0</v>
      </c>
      <c r="AV23" s="5">
        <f t="shared" si="8"/>
        <v>300000</v>
      </c>
      <c r="AW23" s="9"/>
      <c r="AX23" s="1">
        <v>17</v>
      </c>
      <c r="AY23" s="2" t="s">
        <v>20</v>
      </c>
      <c r="AZ23" s="5">
        <v>0</v>
      </c>
      <c r="BA23" s="5">
        <v>0</v>
      </c>
      <c r="BB23" s="5">
        <v>0</v>
      </c>
      <c r="BC23" s="5">
        <f t="shared" si="9"/>
        <v>0</v>
      </c>
      <c r="BD23" s="9"/>
      <c r="BE23" s="1">
        <v>17</v>
      </c>
      <c r="BF23" s="2" t="s">
        <v>20</v>
      </c>
      <c r="BG23" s="5">
        <v>0</v>
      </c>
      <c r="BH23" s="5">
        <v>0</v>
      </c>
      <c r="BI23" s="5">
        <v>0</v>
      </c>
      <c r="BJ23" s="5">
        <f t="shared" si="10"/>
        <v>0</v>
      </c>
      <c r="BK23" s="9"/>
      <c r="BL23" s="1">
        <v>17</v>
      </c>
      <c r="BM23" s="2" t="s">
        <v>20</v>
      </c>
      <c r="BN23" s="5">
        <v>0</v>
      </c>
      <c r="BO23" s="5">
        <v>0</v>
      </c>
      <c r="BP23" s="5">
        <v>0</v>
      </c>
      <c r="BQ23" s="5">
        <f t="shared" si="11"/>
        <v>0</v>
      </c>
      <c r="BR23" s="9"/>
      <c r="BS23" s="1">
        <v>17</v>
      </c>
      <c r="BT23" s="2" t="s">
        <v>20</v>
      </c>
      <c r="BU23" s="5">
        <v>0</v>
      </c>
      <c r="BV23" s="5">
        <v>0</v>
      </c>
      <c r="BW23" s="5">
        <v>0</v>
      </c>
      <c r="BX23" s="5">
        <f t="shared" si="12"/>
        <v>0</v>
      </c>
      <c r="BY23" s="9"/>
      <c r="BZ23" s="1">
        <v>17</v>
      </c>
      <c r="CA23" s="2" t="s">
        <v>20</v>
      </c>
      <c r="CB23" s="5">
        <v>0</v>
      </c>
      <c r="CC23" s="5">
        <v>0</v>
      </c>
      <c r="CD23" s="5">
        <v>0</v>
      </c>
      <c r="CE23" s="5">
        <f t="shared" si="13"/>
        <v>0</v>
      </c>
      <c r="CF23" s="9"/>
      <c r="CG23" s="1">
        <v>17</v>
      </c>
      <c r="CH23" s="2" t="s">
        <v>20</v>
      </c>
      <c r="CI23" s="5">
        <v>0</v>
      </c>
      <c r="CJ23" s="5">
        <v>0</v>
      </c>
      <c r="CK23" s="5">
        <v>0</v>
      </c>
      <c r="CL23" s="5">
        <f t="shared" si="14"/>
        <v>0</v>
      </c>
      <c r="CM23" s="9"/>
      <c r="CN23" s="1">
        <v>17</v>
      </c>
      <c r="CO23" s="2" t="s">
        <v>20</v>
      </c>
      <c r="CP23" s="5">
        <v>0</v>
      </c>
      <c r="CQ23" s="5">
        <v>0</v>
      </c>
      <c r="CR23" s="5">
        <v>0</v>
      </c>
      <c r="CS23" s="5">
        <f t="shared" si="15"/>
        <v>0</v>
      </c>
      <c r="CT23" s="9"/>
      <c r="CU23" s="1">
        <v>17</v>
      </c>
      <c r="CV23" s="2" t="s">
        <v>20</v>
      </c>
      <c r="CW23" s="5">
        <v>0</v>
      </c>
      <c r="CX23" s="5">
        <v>0</v>
      </c>
      <c r="CY23" s="5">
        <v>0</v>
      </c>
      <c r="CZ23" s="5">
        <f t="shared" si="16"/>
        <v>0</v>
      </c>
      <c r="DA23" s="9"/>
      <c r="DB23" s="1">
        <v>17</v>
      </c>
      <c r="DC23" s="2" t="s">
        <v>20</v>
      </c>
      <c r="DD23" s="5">
        <v>0</v>
      </c>
      <c r="DE23" s="5">
        <v>0</v>
      </c>
      <c r="DF23" s="5">
        <v>0</v>
      </c>
      <c r="DG23" s="5">
        <f t="shared" si="17"/>
        <v>0</v>
      </c>
      <c r="DH23" s="9"/>
      <c r="DI23" s="1">
        <v>17</v>
      </c>
      <c r="DJ23" s="2" t="s">
        <v>20</v>
      </c>
      <c r="DK23" s="5">
        <v>0</v>
      </c>
      <c r="DL23" s="5">
        <v>0</v>
      </c>
      <c r="DM23" s="5">
        <v>0</v>
      </c>
      <c r="DN23" s="5">
        <f t="shared" si="18"/>
        <v>0</v>
      </c>
      <c r="DO23" s="9"/>
      <c r="DP23" s="1">
        <v>17</v>
      </c>
      <c r="DQ23" s="2" t="s">
        <v>20</v>
      </c>
      <c r="DR23" s="5">
        <v>0</v>
      </c>
      <c r="DS23" s="5">
        <v>0</v>
      </c>
      <c r="DT23" s="5">
        <v>0</v>
      </c>
      <c r="DU23" s="5">
        <f t="shared" si="19"/>
        <v>0</v>
      </c>
      <c r="DV23" s="9"/>
      <c r="DW23" s="1">
        <v>17</v>
      </c>
      <c r="DX23" s="2" t="s">
        <v>20</v>
      </c>
      <c r="DY23" s="5">
        <v>0</v>
      </c>
      <c r="DZ23" s="5">
        <v>0</v>
      </c>
      <c r="EA23" s="5">
        <v>0</v>
      </c>
      <c r="EB23" s="5">
        <f t="shared" si="20"/>
        <v>0</v>
      </c>
      <c r="EC23" s="9"/>
      <c r="ED23" s="1">
        <v>17</v>
      </c>
      <c r="EE23" s="2" t="s">
        <v>20</v>
      </c>
      <c r="EF23" s="5">
        <v>64</v>
      </c>
      <c r="EG23" s="5">
        <v>384000</v>
      </c>
      <c r="EH23" s="5">
        <v>0</v>
      </c>
      <c r="EI23" s="5">
        <f t="shared" si="21"/>
        <v>384000</v>
      </c>
      <c r="EJ23" s="9"/>
      <c r="EK23" s="1">
        <v>17</v>
      </c>
      <c r="EL23" s="2" t="s">
        <v>20</v>
      </c>
      <c r="EM23" s="5">
        <v>0</v>
      </c>
      <c r="EN23" s="5">
        <v>0</v>
      </c>
      <c r="EO23" s="5">
        <v>0</v>
      </c>
      <c r="EP23" s="5">
        <f t="shared" si="22"/>
        <v>0</v>
      </c>
      <c r="EQ23" s="9"/>
      <c r="ER23" s="1">
        <v>17</v>
      </c>
      <c r="ES23" s="2" t="s">
        <v>20</v>
      </c>
      <c r="ET23" s="5">
        <v>0</v>
      </c>
      <c r="EU23" s="5">
        <v>0</v>
      </c>
      <c r="EV23" s="5">
        <v>0</v>
      </c>
      <c r="EW23" s="5">
        <f t="shared" si="23"/>
        <v>0</v>
      </c>
      <c r="EX23" s="9"/>
      <c r="EY23" s="1">
        <v>17</v>
      </c>
      <c r="EZ23" s="2" t="s">
        <v>20</v>
      </c>
      <c r="FA23" s="5">
        <v>0</v>
      </c>
      <c r="FB23" s="5">
        <v>0</v>
      </c>
      <c r="FC23" s="5">
        <v>0</v>
      </c>
      <c r="FD23" s="5">
        <f t="shared" si="24"/>
        <v>0</v>
      </c>
      <c r="FE23" s="9"/>
      <c r="FF23" s="1">
        <v>17</v>
      </c>
      <c r="FG23" s="2" t="s">
        <v>20</v>
      </c>
      <c r="FH23" s="5">
        <v>0</v>
      </c>
      <c r="FI23" s="5">
        <v>0</v>
      </c>
      <c r="FJ23" s="5">
        <v>0</v>
      </c>
      <c r="FK23" s="5">
        <f t="shared" si="25"/>
        <v>0</v>
      </c>
      <c r="FL23" s="9"/>
      <c r="FM23" s="1">
        <v>17</v>
      </c>
      <c r="FN23" s="2" t="s">
        <v>20</v>
      </c>
      <c r="FO23" s="5">
        <v>0</v>
      </c>
      <c r="FP23" s="5">
        <v>0</v>
      </c>
      <c r="FQ23" s="5">
        <v>0</v>
      </c>
      <c r="FR23" s="5">
        <f t="shared" si="26"/>
        <v>0</v>
      </c>
      <c r="FS23" s="9"/>
      <c r="FT23" s="1">
        <v>17</v>
      </c>
      <c r="FU23" s="2" t="s">
        <v>20</v>
      </c>
      <c r="FV23" s="5">
        <v>1</v>
      </c>
      <c r="FW23" s="5">
        <v>100000</v>
      </c>
      <c r="FX23" s="5">
        <v>0</v>
      </c>
      <c r="FY23" s="5">
        <f t="shared" si="27"/>
        <v>100000</v>
      </c>
      <c r="FZ23" s="9"/>
      <c r="GA23" s="1">
        <v>17</v>
      </c>
      <c r="GB23" s="2" t="s">
        <v>20</v>
      </c>
      <c r="GC23" s="5">
        <v>0</v>
      </c>
      <c r="GD23" s="5">
        <v>0</v>
      </c>
      <c r="GE23" s="5">
        <v>0</v>
      </c>
      <c r="GF23" s="5">
        <f t="shared" si="28"/>
        <v>0</v>
      </c>
      <c r="GG23" s="9"/>
      <c r="GH23" s="1">
        <v>17</v>
      </c>
      <c r="GI23" s="2" t="s">
        <v>20</v>
      </c>
      <c r="GJ23" s="5">
        <v>1</v>
      </c>
      <c r="GK23" s="5">
        <v>400000</v>
      </c>
      <c r="GL23" s="5">
        <v>0</v>
      </c>
      <c r="GM23" s="5">
        <f t="shared" si="29"/>
        <v>400000</v>
      </c>
      <c r="GN23" s="9"/>
      <c r="GO23" s="1">
        <v>17</v>
      </c>
      <c r="GP23" s="2" t="s">
        <v>20</v>
      </c>
      <c r="GQ23" s="5">
        <v>4</v>
      </c>
      <c r="GR23" s="5">
        <v>24000</v>
      </c>
      <c r="GS23" s="5">
        <v>0</v>
      </c>
      <c r="GT23" s="5">
        <f t="shared" si="30"/>
        <v>24000</v>
      </c>
      <c r="GU23" s="9"/>
      <c r="GV23" s="1">
        <v>17</v>
      </c>
      <c r="GW23" s="2" t="s">
        <v>20</v>
      </c>
      <c r="GX23" s="5">
        <v>0</v>
      </c>
      <c r="GY23" s="5">
        <v>0</v>
      </c>
      <c r="GZ23" s="5">
        <v>0</v>
      </c>
      <c r="HA23" s="5">
        <f t="shared" si="31"/>
        <v>0</v>
      </c>
      <c r="HB23" s="9"/>
      <c r="HC23" s="1">
        <v>17</v>
      </c>
      <c r="HD23" s="2" t="s">
        <v>20</v>
      </c>
      <c r="HE23" s="5">
        <v>32.840969999999999</v>
      </c>
      <c r="HF23" s="5">
        <v>175865.21999999997</v>
      </c>
      <c r="HG23" s="5">
        <v>0</v>
      </c>
      <c r="HH23" s="5">
        <f t="shared" si="32"/>
        <v>175865.21999999997</v>
      </c>
      <c r="HI23" s="9"/>
      <c r="HJ23" s="1">
        <v>17</v>
      </c>
      <c r="HK23" s="2" t="s">
        <v>20</v>
      </c>
      <c r="HL23" s="5">
        <v>0</v>
      </c>
      <c r="HM23" s="5">
        <v>290000</v>
      </c>
      <c r="HN23" s="5">
        <v>0</v>
      </c>
      <c r="HO23" s="5">
        <f t="shared" si="33"/>
        <v>290000</v>
      </c>
      <c r="HP23" s="9"/>
      <c r="HQ23" s="1">
        <v>17</v>
      </c>
      <c r="HR23" s="2" t="s">
        <v>20</v>
      </c>
      <c r="HS23" s="5">
        <v>1</v>
      </c>
      <c r="HT23" s="5">
        <v>500000</v>
      </c>
      <c r="HU23" s="5">
        <v>4000000</v>
      </c>
      <c r="HV23" s="5">
        <f t="shared" si="34"/>
        <v>4500000</v>
      </c>
      <c r="HW23" s="9"/>
      <c r="HX23" s="1">
        <v>17</v>
      </c>
      <c r="HY23" s="2" t="s">
        <v>20</v>
      </c>
      <c r="HZ23" s="5">
        <v>0</v>
      </c>
      <c r="IA23" s="5">
        <f t="shared" si="35"/>
        <v>10573865.220000001</v>
      </c>
      <c r="IB23" s="5">
        <f t="shared" si="0"/>
        <v>4000000</v>
      </c>
      <c r="IC23" s="5">
        <f t="shared" si="1"/>
        <v>14573865.220000001</v>
      </c>
      <c r="ID23" s="9"/>
    </row>
    <row r="24" spans="1:238" ht="16.5" hidden="1">
      <c r="A24" s="1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2"/>
        <v>0</v>
      </c>
      <c r="G24" s="9"/>
      <c r="H24" s="1">
        <v>18</v>
      </c>
      <c r="I24" s="2" t="s">
        <v>21</v>
      </c>
      <c r="J24" s="5">
        <v>0</v>
      </c>
      <c r="K24" s="5">
        <v>0</v>
      </c>
      <c r="L24" s="5">
        <v>0</v>
      </c>
      <c r="M24" s="5">
        <f t="shared" si="3"/>
        <v>0</v>
      </c>
      <c r="N24" s="9"/>
      <c r="O24" s="1">
        <v>18</v>
      </c>
      <c r="P24" s="2" t="s">
        <v>21</v>
      </c>
      <c r="Q24" s="5">
        <v>0</v>
      </c>
      <c r="R24" s="5">
        <v>0</v>
      </c>
      <c r="S24" s="5">
        <v>0</v>
      </c>
      <c r="T24" s="5">
        <f t="shared" si="4"/>
        <v>0</v>
      </c>
      <c r="U24" s="9"/>
      <c r="V24" s="1">
        <v>18</v>
      </c>
      <c r="W24" s="2" t="s">
        <v>21</v>
      </c>
      <c r="X24" s="5">
        <v>0</v>
      </c>
      <c r="Y24" s="5">
        <v>0</v>
      </c>
      <c r="Z24" s="5">
        <v>0</v>
      </c>
      <c r="AA24" s="5">
        <f t="shared" si="5"/>
        <v>0</v>
      </c>
      <c r="AB24" s="9"/>
      <c r="AC24" s="1">
        <v>18</v>
      </c>
      <c r="AD24" s="2" t="s">
        <v>21</v>
      </c>
      <c r="AE24" s="5">
        <v>10</v>
      </c>
      <c r="AF24" s="5">
        <v>7000000</v>
      </c>
      <c r="AG24" s="5">
        <v>0</v>
      </c>
      <c r="AH24" s="5">
        <f t="shared" si="6"/>
        <v>7000000</v>
      </c>
      <c r="AI24" s="9"/>
      <c r="AJ24" s="1">
        <v>18</v>
      </c>
      <c r="AK24" s="2" t="s">
        <v>21</v>
      </c>
      <c r="AL24" s="5">
        <v>0</v>
      </c>
      <c r="AM24" s="5">
        <v>0</v>
      </c>
      <c r="AN24" s="5">
        <v>0</v>
      </c>
      <c r="AO24" s="5">
        <f t="shared" si="7"/>
        <v>0</v>
      </c>
      <c r="AP24" s="9"/>
      <c r="AQ24" s="1">
        <v>18</v>
      </c>
      <c r="AR24" s="2" t="s">
        <v>21</v>
      </c>
      <c r="AS24" s="5">
        <v>1</v>
      </c>
      <c r="AT24" s="5">
        <v>300000</v>
      </c>
      <c r="AU24" s="5">
        <v>0</v>
      </c>
      <c r="AV24" s="5">
        <f t="shared" si="8"/>
        <v>300000</v>
      </c>
      <c r="AW24" s="9"/>
      <c r="AX24" s="1">
        <v>18</v>
      </c>
      <c r="AY24" s="2" t="s">
        <v>21</v>
      </c>
      <c r="AZ24" s="5">
        <v>0</v>
      </c>
      <c r="BA24" s="5">
        <v>0</v>
      </c>
      <c r="BB24" s="5">
        <v>0</v>
      </c>
      <c r="BC24" s="5">
        <f t="shared" si="9"/>
        <v>0</v>
      </c>
      <c r="BD24" s="9"/>
      <c r="BE24" s="1">
        <v>18</v>
      </c>
      <c r="BF24" s="2" t="s">
        <v>21</v>
      </c>
      <c r="BG24" s="5">
        <v>0</v>
      </c>
      <c r="BH24" s="5">
        <v>0</v>
      </c>
      <c r="BI24" s="5">
        <v>0</v>
      </c>
      <c r="BJ24" s="5">
        <f t="shared" si="10"/>
        <v>0</v>
      </c>
      <c r="BK24" s="9"/>
      <c r="BL24" s="1">
        <v>18</v>
      </c>
      <c r="BM24" s="2" t="s">
        <v>21</v>
      </c>
      <c r="BN24" s="5">
        <v>0</v>
      </c>
      <c r="BO24" s="5">
        <v>0</v>
      </c>
      <c r="BP24" s="5">
        <v>0</v>
      </c>
      <c r="BQ24" s="5">
        <f t="shared" si="11"/>
        <v>0</v>
      </c>
      <c r="BR24" s="9"/>
      <c r="BS24" s="1">
        <v>18</v>
      </c>
      <c r="BT24" s="2" t="s">
        <v>21</v>
      </c>
      <c r="BU24" s="5">
        <v>0</v>
      </c>
      <c r="BV24" s="5">
        <v>0</v>
      </c>
      <c r="BW24" s="5">
        <v>0</v>
      </c>
      <c r="BX24" s="5">
        <f t="shared" si="12"/>
        <v>0</v>
      </c>
      <c r="BY24" s="9"/>
      <c r="BZ24" s="1">
        <v>18</v>
      </c>
      <c r="CA24" s="2" t="s">
        <v>21</v>
      </c>
      <c r="CB24" s="5">
        <v>0</v>
      </c>
      <c r="CC24" s="5">
        <v>0</v>
      </c>
      <c r="CD24" s="5">
        <v>0</v>
      </c>
      <c r="CE24" s="5">
        <f t="shared" si="13"/>
        <v>0</v>
      </c>
      <c r="CF24" s="9"/>
      <c r="CG24" s="1">
        <v>18</v>
      </c>
      <c r="CH24" s="2" t="s">
        <v>21</v>
      </c>
      <c r="CI24" s="5">
        <v>0</v>
      </c>
      <c r="CJ24" s="5">
        <v>0</v>
      </c>
      <c r="CK24" s="5">
        <v>0</v>
      </c>
      <c r="CL24" s="5">
        <f t="shared" si="14"/>
        <v>0</v>
      </c>
      <c r="CM24" s="9"/>
      <c r="CN24" s="1">
        <v>18</v>
      </c>
      <c r="CO24" s="2" t="s">
        <v>21</v>
      </c>
      <c r="CP24" s="5">
        <v>0</v>
      </c>
      <c r="CQ24" s="5">
        <v>0</v>
      </c>
      <c r="CR24" s="5">
        <v>0</v>
      </c>
      <c r="CS24" s="5">
        <f t="shared" si="15"/>
        <v>0</v>
      </c>
      <c r="CT24" s="9"/>
      <c r="CU24" s="1">
        <v>18</v>
      </c>
      <c r="CV24" s="2" t="s">
        <v>21</v>
      </c>
      <c r="CW24" s="5">
        <v>0</v>
      </c>
      <c r="CX24" s="5">
        <v>0</v>
      </c>
      <c r="CY24" s="5">
        <v>0</v>
      </c>
      <c r="CZ24" s="5">
        <f t="shared" si="16"/>
        <v>0</v>
      </c>
      <c r="DA24" s="9"/>
      <c r="DB24" s="1">
        <v>18</v>
      </c>
      <c r="DC24" s="2" t="s">
        <v>21</v>
      </c>
      <c r="DD24" s="5">
        <v>0</v>
      </c>
      <c r="DE24" s="5">
        <v>0</v>
      </c>
      <c r="DF24" s="5">
        <v>0</v>
      </c>
      <c r="DG24" s="5">
        <f t="shared" si="17"/>
        <v>0</v>
      </c>
      <c r="DH24" s="9"/>
      <c r="DI24" s="1">
        <v>18</v>
      </c>
      <c r="DJ24" s="2" t="s">
        <v>21</v>
      </c>
      <c r="DK24" s="5">
        <v>0</v>
      </c>
      <c r="DL24" s="5">
        <v>0</v>
      </c>
      <c r="DM24" s="5">
        <v>0</v>
      </c>
      <c r="DN24" s="5">
        <f t="shared" si="18"/>
        <v>0</v>
      </c>
      <c r="DO24" s="9"/>
      <c r="DP24" s="1">
        <v>18</v>
      </c>
      <c r="DQ24" s="2" t="s">
        <v>21</v>
      </c>
      <c r="DR24" s="5">
        <v>0</v>
      </c>
      <c r="DS24" s="5">
        <v>0</v>
      </c>
      <c r="DT24" s="5">
        <v>0</v>
      </c>
      <c r="DU24" s="5">
        <f t="shared" si="19"/>
        <v>0</v>
      </c>
      <c r="DV24" s="9"/>
      <c r="DW24" s="1">
        <v>18</v>
      </c>
      <c r="DX24" s="2" t="s">
        <v>21</v>
      </c>
      <c r="DY24" s="5">
        <v>0</v>
      </c>
      <c r="DZ24" s="5">
        <v>0</v>
      </c>
      <c r="EA24" s="5">
        <v>0</v>
      </c>
      <c r="EB24" s="5">
        <f t="shared" si="20"/>
        <v>0</v>
      </c>
      <c r="EC24" s="9"/>
      <c r="ED24" s="1">
        <v>18</v>
      </c>
      <c r="EE24" s="2" t="s">
        <v>21</v>
      </c>
      <c r="EF24" s="5">
        <v>0</v>
      </c>
      <c r="EG24" s="5">
        <v>0</v>
      </c>
      <c r="EH24" s="5">
        <v>0</v>
      </c>
      <c r="EI24" s="5">
        <f t="shared" si="21"/>
        <v>0</v>
      </c>
      <c r="EJ24" s="9"/>
      <c r="EK24" s="1">
        <v>18</v>
      </c>
      <c r="EL24" s="2" t="s">
        <v>21</v>
      </c>
      <c r="EM24" s="5">
        <v>0</v>
      </c>
      <c r="EN24" s="5">
        <v>0</v>
      </c>
      <c r="EO24" s="5">
        <v>0</v>
      </c>
      <c r="EP24" s="5">
        <f t="shared" si="22"/>
        <v>0</v>
      </c>
      <c r="EQ24" s="9"/>
      <c r="ER24" s="1">
        <v>18</v>
      </c>
      <c r="ES24" s="2" t="s">
        <v>21</v>
      </c>
      <c r="ET24" s="5">
        <v>0</v>
      </c>
      <c r="EU24" s="5">
        <v>0</v>
      </c>
      <c r="EV24" s="5">
        <v>0</v>
      </c>
      <c r="EW24" s="5">
        <f t="shared" si="23"/>
        <v>0</v>
      </c>
      <c r="EX24" s="9"/>
      <c r="EY24" s="1">
        <v>18</v>
      </c>
      <c r="EZ24" s="2" t="s">
        <v>21</v>
      </c>
      <c r="FA24" s="5">
        <v>0</v>
      </c>
      <c r="FB24" s="5">
        <v>0</v>
      </c>
      <c r="FC24" s="5">
        <v>0</v>
      </c>
      <c r="FD24" s="5">
        <f t="shared" si="24"/>
        <v>0</v>
      </c>
      <c r="FE24" s="9"/>
      <c r="FF24" s="1">
        <v>18</v>
      </c>
      <c r="FG24" s="2" t="s">
        <v>21</v>
      </c>
      <c r="FH24" s="5">
        <v>0</v>
      </c>
      <c r="FI24" s="5">
        <v>0</v>
      </c>
      <c r="FJ24" s="5">
        <v>0</v>
      </c>
      <c r="FK24" s="5">
        <f t="shared" si="25"/>
        <v>0</v>
      </c>
      <c r="FL24" s="9"/>
      <c r="FM24" s="1">
        <v>18</v>
      </c>
      <c r="FN24" s="2" t="s">
        <v>21</v>
      </c>
      <c r="FO24" s="5">
        <v>0</v>
      </c>
      <c r="FP24" s="5">
        <v>0</v>
      </c>
      <c r="FQ24" s="5">
        <v>0</v>
      </c>
      <c r="FR24" s="5">
        <f t="shared" si="26"/>
        <v>0</v>
      </c>
      <c r="FS24" s="9"/>
      <c r="FT24" s="1">
        <v>18</v>
      </c>
      <c r="FU24" s="2" t="s">
        <v>21</v>
      </c>
      <c r="FV24" s="5">
        <v>1</v>
      </c>
      <c r="FW24" s="5">
        <v>100000</v>
      </c>
      <c r="FX24" s="5">
        <v>0</v>
      </c>
      <c r="FY24" s="5">
        <f t="shared" si="27"/>
        <v>100000</v>
      </c>
      <c r="FZ24" s="9"/>
      <c r="GA24" s="1">
        <v>18</v>
      </c>
      <c r="GB24" s="2" t="s">
        <v>21</v>
      </c>
      <c r="GC24" s="5">
        <v>0</v>
      </c>
      <c r="GD24" s="5">
        <v>0</v>
      </c>
      <c r="GE24" s="5">
        <v>0</v>
      </c>
      <c r="GF24" s="5">
        <f t="shared" si="28"/>
        <v>0</v>
      </c>
      <c r="GG24" s="9"/>
      <c r="GH24" s="1">
        <v>18</v>
      </c>
      <c r="GI24" s="2" t="s">
        <v>21</v>
      </c>
      <c r="GJ24" s="5">
        <v>1</v>
      </c>
      <c r="GK24" s="5">
        <v>400000</v>
      </c>
      <c r="GL24" s="5">
        <v>0</v>
      </c>
      <c r="GM24" s="5">
        <f t="shared" si="29"/>
        <v>400000</v>
      </c>
      <c r="GN24" s="9"/>
      <c r="GO24" s="1">
        <v>18</v>
      </c>
      <c r="GP24" s="2" t="s">
        <v>21</v>
      </c>
      <c r="GQ24" s="5">
        <v>6</v>
      </c>
      <c r="GR24" s="5">
        <v>36000</v>
      </c>
      <c r="GS24" s="5">
        <v>0</v>
      </c>
      <c r="GT24" s="5">
        <f t="shared" si="30"/>
        <v>36000</v>
      </c>
      <c r="GU24" s="9"/>
      <c r="GV24" s="1">
        <v>18</v>
      </c>
      <c r="GW24" s="2" t="s">
        <v>21</v>
      </c>
      <c r="GX24" s="5">
        <v>0</v>
      </c>
      <c r="GY24" s="5">
        <v>0</v>
      </c>
      <c r="GZ24" s="5">
        <v>0</v>
      </c>
      <c r="HA24" s="5">
        <f t="shared" si="31"/>
        <v>0</v>
      </c>
      <c r="HB24" s="9"/>
      <c r="HC24" s="1">
        <v>18</v>
      </c>
      <c r="HD24" s="2" t="s">
        <v>21</v>
      </c>
      <c r="HE24" s="5">
        <v>33.236040000000003</v>
      </c>
      <c r="HF24" s="5">
        <v>212137.03999999998</v>
      </c>
      <c r="HG24" s="5">
        <v>0</v>
      </c>
      <c r="HH24" s="5">
        <f t="shared" si="32"/>
        <v>212137.03999999998</v>
      </c>
      <c r="HI24" s="9"/>
      <c r="HJ24" s="1">
        <v>18</v>
      </c>
      <c r="HK24" s="2" t="s">
        <v>21</v>
      </c>
      <c r="HL24" s="5">
        <v>0</v>
      </c>
      <c r="HM24" s="5">
        <v>290000</v>
      </c>
      <c r="HN24" s="5">
        <v>0</v>
      </c>
      <c r="HO24" s="5">
        <f t="shared" si="33"/>
        <v>290000</v>
      </c>
      <c r="HP24" s="9"/>
      <c r="HQ24" s="1">
        <v>18</v>
      </c>
      <c r="HR24" s="2" t="s">
        <v>21</v>
      </c>
      <c r="HS24" s="5">
        <v>1</v>
      </c>
      <c r="HT24" s="5">
        <v>500000</v>
      </c>
      <c r="HU24" s="5">
        <v>4000000</v>
      </c>
      <c r="HV24" s="5">
        <f t="shared" si="34"/>
        <v>4500000</v>
      </c>
      <c r="HW24" s="9"/>
      <c r="HX24" s="1">
        <v>18</v>
      </c>
      <c r="HY24" s="2" t="s">
        <v>21</v>
      </c>
      <c r="HZ24" s="5">
        <v>0</v>
      </c>
      <c r="IA24" s="5">
        <f t="shared" si="35"/>
        <v>8838137.0399999991</v>
      </c>
      <c r="IB24" s="5">
        <f t="shared" si="0"/>
        <v>4000000</v>
      </c>
      <c r="IC24" s="5">
        <f t="shared" si="1"/>
        <v>12838137.039999999</v>
      </c>
      <c r="ID24" s="9"/>
    </row>
    <row r="25" spans="1:238" ht="16.5" hidden="1">
      <c r="A25" s="1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2"/>
        <v>0</v>
      </c>
      <c r="G25" s="9"/>
      <c r="H25" s="1">
        <v>19</v>
      </c>
      <c r="I25" s="2" t="s">
        <v>22</v>
      </c>
      <c r="J25" s="5">
        <v>0</v>
      </c>
      <c r="K25" s="5">
        <v>0</v>
      </c>
      <c r="L25" s="5">
        <v>0</v>
      </c>
      <c r="M25" s="5">
        <f t="shared" si="3"/>
        <v>0</v>
      </c>
      <c r="N25" s="9"/>
      <c r="O25" s="1">
        <v>19</v>
      </c>
      <c r="P25" s="2" t="s">
        <v>22</v>
      </c>
      <c r="Q25" s="5">
        <v>0</v>
      </c>
      <c r="R25" s="5">
        <v>0</v>
      </c>
      <c r="S25" s="5">
        <v>0</v>
      </c>
      <c r="T25" s="5">
        <f t="shared" si="4"/>
        <v>0</v>
      </c>
      <c r="U25" s="9"/>
      <c r="V25" s="1">
        <v>19</v>
      </c>
      <c r="W25" s="2" t="s">
        <v>22</v>
      </c>
      <c r="X25" s="5">
        <v>0</v>
      </c>
      <c r="Y25" s="5">
        <v>0</v>
      </c>
      <c r="Z25" s="5">
        <v>0</v>
      </c>
      <c r="AA25" s="5">
        <f t="shared" si="5"/>
        <v>0</v>
      </c>
      <c r="AB25" s="9"/>
      <c r="AC25" s="1">
        <v>19</v>
      </c>
      <c r="AD25" s="2" t="s">
        <v>22</v>
      </c>
      <c r="AE25" s="5">
        <v>9</v>
      </c>
      <c r="AF25" s="5">
        <v>6300000</v>
      </c>
      <c r="AG25" s="5">
        <v>0</v>
      </c>
      <c r="AH25" s="5">
        <f t="shared" si="6"/>
        <v>6300000</v>
      </c>
      <c r="AI25" s="9"/>
      <c r="AJ25" s="1">
        <v>19</v>
      </c>
      <c r="AK25" s="2" t="s">
        <v>22</v>
      </c>
      <c r="AL25" s="5">
        <v>0</v>
      </c>
      <c r="AM25" s="5">
        <v>0</v>
      </c>
      <c r="AN25" s="5">
        <v>0</v>
      </c>
      <c r="AO25" s="5">
        <f t="shared" si="7"/>
        <v>0</v>
      </c>
      <c r="AP25" s="9"/>
      <c r="AQ25" s="1">
        <v>19</v>
      </c>
      <c r="AR25" s="2" t="s">
        <v>22</v>
      </c>
      <c r="AS25" s="5">
        <v>1</v>
      </c>
      <c r="AT25" s="5">
        <v>300000</v>
      </c>
      <c r="AU25" s="5">
        <v>0</v>
      </c>
      <c r="AV25" s="5">
        <f t="shared" si="8"/>
        <v>300000</v>
      </c>
      <c r="AW25" s="9"/>
      <c r="AX25" s="1">
        <v>19</v>
      </c>
      <c r="AY25" s="2" t="s">
        <v>22</v>
      </c>
      <c r="AZ25" s="5">
        <v>0</v>
      </c>
      <c r="BA25" s="5">
        <v>0</v>
      </c>
      <c r="BB25" s="5">
        <v>0</v>
      </c>
      <c r="BC25" s="5">
        <f t="shared" si="9"/>
        <v>0</v>
      </c>
      <c r="BD25" s="9"/>
      <c r="BE25" s="1">
        <v>19</v>
      </c>
      <c r="BF25" s="2" t="s">
        <v>22</v>
      </c>
      <c r="BG25" s="5">
        <v>0</v>
      </c>
      <c r="BH25" s="5">
        <v>0</v>
      </c>
      <c r="BI25" s="5">
        <v>0</v>
      </c>
      <c r="BJ25" s="5">
        <f t="shared" si="10"/>
        <v>0</v>
      </c>
      <c r="BK25" s="9"/>
      <c r="BL25" s="1">
        <v>19</v>
      </c>
      <c r="BM25" s="2" t="s">
        <v>22</v>
      </c>
      <c r="BN25" s="5">
        <v>0</v>
      </c>
      <c r="BO25" s="5">
        <v>0</v>
      </c>
      <c r="BP25" s="5">
        <v>0</v>
      </c>
      <c r="BQ25" s="5">
        <f t="shared" si="11"/>
        <v>0</v>
      </c>
      <c r="BR25" s="9"/>
      <c r="BS25" s="1">
        <v>19</v>
      </c>
      <c r="BT25" s="2" t="s">
        <v>22</v>
      </c>
      <c r="BU25" s="5">
        <v>0</v>
      </c>
      <c r="BV25" s="5">
        <v>0</v>
      </c>
      <c r="BW25" s="5">
        <v>0</v>
      </c>
      <c r="BX25" s="5">
        <f t="shared" si="12"/>
        <v>0</v>
      </c>
      <c r="BY25" s="9"/>
      <c r="BZ25" s="1">
        <v>19</v>
      </c>
      <c r="CA25" s="2" t="s">
        <v>22</v>
      </c>
      <c r="CB25" s="5">
        <v>0</v>
      </c>
      <c r="CC25" s="5">
        <v>0</v>
      </c>
      <c r="CD25" s="5">
        <v>0</v>
      </c>
      <c r="CE25" s="5">
        <f t="shared" si="13"/>
        <v>0</v>
      </c>
      <c r="CF25" s="9"/>
      <c r="CG25" s="1">
        <v>19</v>
      </c>
      <c r="CH25" s="2" t="s">
        <v>22</v>
      </c>
      <c r="CI25" s="5">
        <v>0</v>
      </c>
      <c r="CJ25" s="5">
        <v>0</v>
      </c>
      <c r="CK25" s="5">
        <v>0</v>
      </c>
      <c r="CL25" s="5">
        <f t="shared" si="14"/>
        <v>0</v>
      </c>
      <c r="CM25" s="9"/>
      <c r="CN25" s="1">
        <v>19</v>
      </c>
      <c r="CO25" s="2" t="s">
        <v>22</v>
      </c>
      <c r="CP25" s="5">
        <v>0</v>
      </c>
      <c r="CQ25" s="5">
        <v>0</v>
      </c>
      <c r="CR25" s="5">
        <v>0</v>
      </c>
      <c r="CS25" s="5">
        <f t="shared" si="15"/>
        <v>0</v>
      </c>
      <c r="CT25" s="9"/>
      <c r="CU25" s="1">
        <v>19</v>
      </c>
      <c r="CV25" s="2" t="s">
        <v>22</v>
      </c>
      <c r="CW25" s="5">
        <v>0</v>
      </c>
      <c r="CX25" s="5">
        <v>0</v>
      </c>
      <c r="CY25" s="5">
        <v>0</v>
      </c>
      <c r="CZ25" s="5">
        <f t="shared" si="16"/>
        <v>0</v>
      </c>
      <c r="DA25" s="9"/>
      <c r="DB25" s="1">
        <v>19</v>
      </c>
      <c r="DC25" s="2" t="s">
        <v>22</v>
      </c>
      <c r="DD25" s="5">
        <v>0</v>
      </c>
      <c r="DE25" s="5">
        <v>0</v>
      </c>
      <c r="DF25" s="5">
        <v>0</v>
      </c>
      <c r="DG25" s="5">
        <f t="shared" si="17"/>
        <v>0</v>
      </c>
      <c r="DH25" s="9"/>
      <c r="DI25" s="1">
        <v>19</v>
      </c>
      <c r="DJ25" s="2" t="s">
        <v>22</v>
      </c>
      <c r="DK25" s="5">
        <v>0</v>
      </c>
      <c r="DL25" s="5">
        <v>0</v>
      </c>
      <c r="DM25" s="5">
        <v>0</v>
      </c>
      <c r="DN25" s="5">
        <f t="shared" si="18"/>
        <v>0</v>
      </c>
      <c r="DO25" s="9"/>
      <c r="DP25" s="1">
        <v>19</v>
      </c>
      <c r="DQ25" s="2" t="s">
        <v>22</v>
      </c>
      <c r="DR25" s="5">
        <v>0</v>
      </c>
      <c r="DS25" s="5">
        <v>0</v>
      </c>
      <c r="DT25" s="5">
        <v>0</v>
      </c>
      <c r="DU25" s="5">
        <f t="shared" si="19"/>
        <v>0</v>
      </c>
      <c r="DV25" s="9"/>
      <c r="DW25" s="1">
        <v>19</v>
      </c>
      <c r="DX25" s="2" t="s">
        <v>22</v>
      </c>
      <c r="DY25" s="5">
        <v>0</v>
      </c>
      <c r="DZ25" s="5">
        <v>0</v>
      </c>
      <c r="EA25" s="5">
        <v>6346952</v>
      </c>
      <c r="EB25" s="5">
        <f t="shared" si="20"/>
        <v>6346952</v>
      </c>
      <c r="EC25" s="9"/>
      <c r="ED25" s="1">
        <v>19</v>
      </c>
      <c r="EE25" s="2" t="s">
        <v>22</v>
      </c>
      <c r="EF25" s="5">
        <v>30</v>
      </c>
      <c r="EG25" s="5">
        <v>180000</v>
      </c>
      <c r="EH25" s="5">
        <v>0</v>
      </c>
      <c r="EI25" s="5">
        <f t="shared" si="21"/>
        <v>180000</v>
      </c>
      <c r="EJ25" s="9"/>
      <c r="EK25" s="1">
        <v>19</v>
      </c>
      <c r="EL25" s="2" t="s">
        <v>22</v>
      </c>
      <c r="EM25" s="5">
        <v>0</v>
      </c>
      <c r="EN25" s="5">
        <v>0</v>
      </c>
      <c r="EO25" s="5">
        <v>0</v>
      </c>
      <c r="EP25" s="5">
        <f t="shared" si="22"/>
        <v>0</v>
      </c>
      <c r="EQ25" s="9"/>
      <c r="ER25" s="1">
        <v>19</v>
      </c>
      <c r="ES25" s="2" t="s">
        <v>22</v>
      </c>
      <c r="ET25" s="5">
        <v>0</v>
      </c>
      <c r="EU25" s="5">
        <v>0</v>
      </c>
      <c r="EV25" s="5">
        <v>0</v>
      </c>
      <c r="EW25" s="5">
        <f t="shared" si="23"/>
        <v>0</v>
      </c>
      <c r="EX25" s="9"/>
      <c r="EY25" s="1">
        <v>19</v>
      </c>
      <c r="EZ25" s="2" t="s">
        <v>22</v>
      </c>
      <c r="FA25" s="5">
        <v>0</v>
      </c>
      <c r="FB25" s="5">
        <v>0</v>
      </c>
      <c r="FC25" s="5">
        <v>0</v>
      </c>
      <c r="FD25" s="5">
        <f t="shared" si="24"/>
        <v>0</v>
      </c>
      <c r="FE25" s="9"/>
      <c r="FF25" s="1">
        <v>19</v>
      </c>
      <c r="FG25" s="2" t="s">
        <v>22</v>
      </c>
      <c r="FH25" s="5">
        <v>0</v>
      </c>
      <c r="FI25" s="5">
        <v>0</v>
      </c>
      <c r="FJ25" s="5">
        <v>0</v>
      </c>
      <c r="FK25" s="5">
        <f t="shared" si="25"/>
        <v>0</v>
      </c>
      <c r="FL25" s="9"/>
      <c r="FM25" s="1">
        <v>19</v>
      </c>
      <c r="FN25" s="2" t="s">
        <v>22</v>
      </c>
      <c r="FO25" s="5">
        <v>0</v>
      </c>
      <c r="FP25" s="5">
        <v>0</v>
      </c>
      <c r="FQ25" s="5">
        <v>0</v>
      </c>
      <c r="FR25" s="5">
        <f t="shared" si="26"/>
        <v>0</v>
      </c>
      <c r="FS25" s="9"/>
      <c r="FT25" s="1">
        <v>19</v>
      </c>
      <c r="FU25" s="2" t="s">
        <v>22</v>
      </c>
      <c r="FV25" s="5">
        <v>1</v>
      </c>
      <c r="FW25" s="5">
        <v>100000</v>
      </c>
      <c r="FX25" s="5">
        <v>0</v>
      </c>
      <c r="FY25" s="5">
        <f t="shared" si="27"/>
        <v>100000</v>
      </c>
      <c r="FZ25" s="9"/>
      <c r="GA25" s="1">
        <v>19</v>
      </c>
      <c r="GB25" s="2" t="s">
        <v>22</v>
      </c>
      <c r="GC25" s="5">
        <v>0</v>
      </c>
      <c r="GD25" s="5">
        <v>0</v>
      </c>
      <c r="GE25" s="5">
        <v>0</v>
      </c>
      <c r="GF25" s="5">
        <f t="shared" si="28"/>
        <v>0</v>
      </c>
      <c r="GG25" s="9"/>
      <c r="GH25" s="1">
        <v>19</v>
      </c>
      <c r="GI25" s="2" t="s">
        <v>22</v>
      </c>
      <c r="GJ25" s="5">
        <v>0</v>
      </c>
      <c r="GK25" s="5">
        <v>0</v>
      </c>
      <c r="GL25" s="5">
        <v>0</v>
      </c>
      <c r="GM25" s="5">
        <f t="shared" si="29"/>
        <v>0</v>
      </c>
      <c r="GN25" s="9"/>
      <c r="GO25" s="1">
        <v>19</v>
      </c>
      <c r="GP25" s="2" t="s">
        <v>22</v>
      </c>
      <c r="GQ25" s="5">
        <v>5</v>
      </c>
      <c r="GR25" s="5">
        <v>30000</v>
      </c>
      <c r="GS25" s="5">
        <v>0</v>
      </c>
      <c r="GT25" s="5">
        <f t="shared" si="30"/>
        <v>30000</v>
      </c>
      <c r="GU25" s="9"/>
      <c r="GV25" s="1">
        <v>19</v>
      </c>
      <c r="GW25" s="2" t="s">
        <v>22</v>
      </c>
      <c r="GX25" s="5">
        <v>0</v>
      </c>
      <c r="GY25" s="5">
        <v>0</v>
      </c>
      <c r="GZ25" s="5">
        <v>0</v>
      </c>
      <c r="HA25" s="5">
        <f t="shared" si="31"/>
        <v>0</v>
      </c>
      <c r="HB25" s="9"/>
      <c r="HC25" s="1">
        <v>19</v>
      </c>
      <c r="HD25" s="2" t="s">
        <v>22</v>
      </c>
      <c r="HE25" s="5">
        <v>24.589860000000002</v>
      </c>
      <c r="HF25" s="5">
        <v>217336.36</v>
      </c>
      <c r="HG25" s="5">
        <v>0</v>
      </c>
      <c r="HH25" s="5">
        <f t="shared" si="32"/>
        <v>217336.36</v>
      </c>
      <c r="HI25" s="9"/>
      <c r="HJ25" s="1">
        <v>19</v>
      </c>
      <c r="HK25" s="2" t="s">
        <v>22</v>
      </c>
      <c r="HL25" s="5">
        <v>0</v>
      </c>
      <c r="HM25" s="5">
        <v>0</v>
      </c>
      <c r="HN25" s="5">
        <v>0</v>
      </c>
      <c r="HO25" s="5">
        <f t="shared" si="33"/>
        <v>0</v>
      </c>
      <c r="HP25" s="9"/>
      <c r="HQ25" s="1">
        <v>19</v>
      </c>
      <c r="HR25" s="2" t="s">
        <v>22</v>
      </c>
      <c r="HS25" s="5">
        <v>1</v>
      </c>
      <c r="HT25" s="5">
        <v>500000</v>
      </c>
      <c r="HU25" s="5">
        <v>4000000</v>
      </c>
      <c r="HV25" s="5">
        <f t="shared" si="34"/>
        <v>4500000</v>
      </c>
      <c r="HW25" s="9"/>
      <c r="HX25" s="1">
        <v>19</v>
      </c>
      <c r="HY25" s="2" t="s">
        <v>22</v>
      </c>
      <c r="HZ25" s="5">
        <v>0</v>
      </c>
      <c r="IA25" s="5">
        <f t="shared" si="35"/>
        <v>7627336.3600000003</v>
      </c>
      <c r="IB25" s="5">
        <f t="shared" si="0"/>
        <v>10346952</v>
      </c>
      <c r="IC25" s="5">
        <f t="shared" si="1"/>
        <v>17974288.359999999</v>
      </c>
      <c r="ID25" s="9"/>
    </row>
    <row r="26" spans="1:238" ht="16.5" hidden="1">
      <c r="A26" s="1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2"/>
        <v>0</v>
      </c>
      <c r="G26" s="9"/>
      <c r="H26" s="1">
        <v>20</v>
      </c>
      <c r="I26" s="2" t="s">
        <v>23</v>
      </c>
      <c r="J26" s="5">
        <v>0</v>
      </c>
      <c r="K26" s="5">
        <v>0</v>
      </c>
      <c r="L26" s="5">
        <v>0</v>
      </c>
      <c r="M26" s="5">
        <f t="shared" si="3"/>
        <v>0</v>
      </c>
      <c r="N26" s="9"/>
      <c r="O26" s="1">
        <v>20</v>
      </c>
      <c r="P26" s="2" t="s">
        <v>23</v>
      </c>
      <c r="Q26" s="5">
        <v>0</v>
      </c>
      <c r="R26" s="5">
        <v>0</v>
      </c>
      <c r="S26" s="5">
        <v>0</v>
      </c>
      <c r="T26" s="5">
        <f t="shared" si="4"/>
        <v>0</v>
      </c>
      <c r="U26" s="9"/>
      <c r="V26" s="1">
        <v>20</v>
      </c>
      <c r="W26" s="2" t="s">
        <v>23</v>
      </c>
      <c r="X26" s="5">
        <v>0</v>
      </c>
      <c r="Y26" s="5">
        <v>0</v>
      </c>
      <c r="Z26" s="5">
        <v>0</v>
      </c>
      <c r="AA26" s="5">
        <f t="shared" si="5"/>
        <v>0</v>
      </c>
      <c r="AB26" s="9"/>
      <c r="AC26" s="1">
        <v>20</v>
      </c>
      <c r="AD26" s="2" t="s">
        <v>23</v>
      </c>
      <c r="AE26" s="5">
        <v>11</v>
      </c>
      <c r="AF26" s="5">
        <v>7700000</v>
      </c>
      <c r="AG26" s="5">
        <v>0</v>
      </c>
      <c r="AH26" s="5">
        <f t="shared" si="6"/>
        <v>7700000</v>
      </c>
      <c r="AI26" s="9"/>
      <c r="AJ26" s="1">
        <v>20</v>
      </c>
      <c r="AK26" s="2" t="s">
        <v>23</v>
      </c>
      <c r="AL26" s="5">
        <v>0</v>
      </c>
      <c r="AM26" s="5">
        <v>0</v>
      </c>
      <c r="AN26" s="5">
        <v>0</v>
      </c>
      <c r="AO26" s="5">
        <f t="shared" si="7"/>
        <v>0</v>
      </c>
      <c r="AP26" s="9"/>
      <c r="AQ26" s="1">
        <v>20</v>
      </c>
      <c r="AR26" s="2" t="s">
        <v>23</v>
      </c>
      <c r="AS26" s="5">
        <v>1</v>
      </c>
      <c r="AT26" s="5">
        <v>300000</v>
      </c>
      <c r="AU26" s="5">
        <v>0</v>
      </c>
      <c r="AV26" s="5">
        <f t="shared" si="8"/>
        <v>300000</v>
      </c>
      <c r="AW26" s="9"/>
      <c r="AX26" s="1">
        <v>20</v>
      </c>
      <c r="AY26" s="2" t="s">
        <v>23</v>
      </c>
      <c r="AZ26" s="5">
        <v>0</v>
      </c>
      <c r="BA26" s="5">
        <v>0</v>
      </c>
      <c r="BB26" s="5">
        <v>0</v>
      </c>
      <c r="BC26" s="5">
        <f t="shared" si="9"/>
        <v>0</v>
      </c>
      <c r="BD26" s="9"/>
      <c r="BE26" s="1">
        <v>20</v>
      </c>
      <c r="BF26" s="2" t="s">
        <v>23</v>
      </c>
      <c r="BG26" s="5">
        <v>0</v>
      </c>
      <c r="BH26" s="5">
        <v>0</v>
      </c>
      <c r="BI26" s="5">
        <v>0</v>
      </c>
      <c r="BJ26" s="5">
        <f t="shared" si="10"/>
        <v>0</v>
      </c>
      <c r="BK26" s="9"/>
      <c r="BL26" s="1">
        <v>20</v>
      </c>
      <c r="BM26" s="2" t="s">
        <v>23</v>
      </c>
      <c r="BN26" s="5">
        <v>0</v>
      </c>
      <c r="BO26" s="5">
        <v>0</v>
      </c>
      <c r="BP26" s="5">
        <v>0</v>
      </c>
      <c r="BQ26" s="5">
        <f t="shared" si="11"/>
        <v>0</v>
      </c>
      <c r="BR26" s="9"/>
      <c r="BS26" s="1">
        <v>20</v>
      </c>
      <c r="BT26" s="2" t="s">
        <v>23</v>
      </c>
      <c r="BU26" s="5">
        <v>0</v>
      </c>
      <c r="BV26" s="5">
        <v>0</v>
      </c>
      <c r="BW26" s="5">
        <v>0</v>
      </c>
      <c r="BX26" s="5">
        <f t="shared" si="12"/>
        <v>0</v>
      </c>
      <c r="BY26" s="9"/>
      <c r="BZ26" s="1">
        <v>20</v>
      </c>
      <c r="CA26" s="2" t="s">
        <v>23</v>
      </c>
      <c r="CB26" s="5">
        <v>0</v>
      </c>
      <c r="CC26" s="5">
        <v>0</v>
      </c>
      <c r="CD26" s="5">
        <v>0</v>
      </c>
      <c r="CE26" s="5">
        <f t="shared" si="13"/>
        <v>0</v>
      </c>
      <c r="CF26" s="9"/>
      <c r="CG26" s="1">
        <v>20</v>
      </c>
      <c r="CH26" s="2" t="s">
        <v>23</v>
      </c>
      <c r="CI26" s="5">
        <v>0</v>
      </c>
      <c r="CJ26" s="5">
        <v>0</v>
      </c>
      <c r="CK26" s="5">
        <v>0</v>
      </c>
      <c r="CL26" s="5">
        <f t="shared" si="14"/>
        <v>0</v>
      </c>
      <c r="CM26" s="9"/>
      <c r="CN26" s="1">
        <v>20</v>
      </c>
      <c r="CO26" s="2" t="s">
        <v>23</v>
      </c>
      <c r="CP26" s="5">
        <v>0</v>
      </c>
      <c r="CQ26" s="5">
        <v>0</v>
      </c>
      <c r="CR26" s="5">
        <v>0</v>
      </c>
      <c r="CS26" s="5">
        <f t="shared" si="15"/>
        <v>0</v>
      </c>
      <c r="CT26" s="9"/>
      <c r="CU26" s="1">
        <v>20</v>
      </c>
      <c r="CV26" s="2" t="s">
        <v>23</v>
      </c>
      <c r="CW26" s="5">
        <v>0</v>
      </c>
      <c r="CX26" s="5">
        <v>0</v>
      </c>
      <c r="CY26" s="5">
        <v>0</v>
      </c>
      <c r="CZ26" s="5">
        <f t="shared" si="16"/>
        <v>0</v>
      </c>
      <c r="DA26" s="9"/>
      <c r="DB26" s="1">
        <v>20</v>
      </c>
      <c r="DC26" s="2" t="s">
        <v>23</v>
      </c>
      <c r="DD26" s="5">
        <v>0</v>
      </c>
      <c r="DE26" s="5">
        <v>0</v>
      </c>
      <c r="DF26" s="5">
        <v>0</v>
      </c>
      <c r="DG26" s="5">
        <f t="shared" si="17"/>
        <v>0</v>
      </c>
      <c r="DH26" s="9"/>
      <c r="DI26" s="1">
        <v>20</v>
      </c>
      <c r="DJ26" s="2" t="s">
        <v>23</v>
      </c>
      <c r="DK26" s="5">
        <v>0</v>
      </c>
      <c r="DL26" s="5">
        <v>0</v>
      </c>
      <c r="DM26" s="5">
        <v>0</v>
      </c>
      <c r="DN26" s="5">
        <f t="shared" si="18"/>
        <v>0</v>
      </c>
      <c r="DO26" s="9"/>
      <c r="DP26" s="1">
        <v>20</v>
      </c>
      <c r="DQ26" s="2" t="s">
        <v>23</v>
      </c>
      <c r="DR26" s="5">
        <v>0</v>
      </c>
      <c r="DS26" s="5">
        <v>0</v>
      </c>
      <c r="DT26" s="5">
        <v>0</v>
      </c>
      <c r="DU26" s="5">
        <f t="shared" si="19"/>
        <v>0</v>
      </c>
      <c r="DV26" s="9"/>
      <c r="DW26" s="1">
        <v>20</v>
      </c>
      <c r="DX26" s="2" t="s">
        <v>23</v>
      </c>
      <c r="DY26" s="5">
        <v>0</v>
      </c>
      <c r="DZ26" s="5">
        <v>0</v>
      </c>
      <c r="EA26" s="5">
        <v>0</v>
      </c>
      <c r="EB26" s="5">
        <f t="shared" si="20"/>
        <v>0</v>
      </c>
      <c r="EC26" s="9"/>
      <c r="ED26" s="1">
        <v>20</v>
      </c>
      <c r="EE26" s="2" t="s">
        <v>23</v>
      </c>
      <c r="EF26" s="5">
        <v>2</v>
      </c>
      <c r="EG26" s="5">
        <v>12000</v>
      </c>
      <c r="EH26" s="5">
        <v>0</v>
      </c>
      <c r="EI26" s="5">
        <f t="shared" si="21"/>
        <v>12000</v>
      </c>
      <c r="EJ26" s="9"/>
      <c r="EK26" s="1">
        <v>20</v>
      </c>
      <c r="EL26" s="2" t="s">
        <v>23</v>
      </c>
      <c r="EM26" s="5">
        <v>0</v>
      </c>
      <c r="EN26" s="5">
        <v>0</v>
      </c>
      <c r="EO26" s="5">
        <v>0</v>
      </c>
      <c r="EP26" s="5">
        <f t="shared" si="22"/>
        <v>0</v>
      </c>
      <c r="EQ26" s="9"/>
      <c r="ER26" s="1">
        <v>20</v>
      </c>
      <c r="ES26" s="2" t="s">
        <v>23</v>
      </c>
      <c r="ET26" s="5">
        <v>0</v>
      </c>
      <c r="EU26" s="5">
        <v>0</v>
      </c>
      <c r="EV26" s="5">
        <v>0</v>
      </c>
      <c r="EW26" s="5">
        <f t="shared" si="23"/>
        <v>0</v>
      </c>
      <c r="EX26" s="9"/>
      <c r="EY26" s="1">
        <v>20</v>
      </c>
      <c r="EZ26" s="2" t="s">
        <v>23</v>
      </c>
      <c r="FA26" s="5">
        <v>0</v>
      </c>
      <c r="FB26" s="5">
        <v>0</v>
      </c>
      <c r="FC26" s="5">
        <v>0</v>
      </c>
      <c r="FD26" s="5">
        <f t="shared" si="24"/>
        <v>0</v>
      </c>
      <c r="FE26" s="9"/>
      <c r="FF26" s="1">
        <v>20</v>
      </c>
      <c r="FG26" s="2" t="s">
        <v>23</v>
      </c>
      <c r="FH26" s="5">
        <v>0</v>
      </c>
      <c r="FI26" s="5">
        <v>0</v>
      </c>
      <c r="FJ26" s="5">
        <v>0</v>
      </c>
      <c r="FK26" s="5">
        <f t="shared" si="25"/>
        <v>0</v>
      </c>
      <c r="FL26" s="9"/>
      <c r="FM26" s="1">
        <v>20</v>
      </c>
      <c r="FN26" s="2" t="s">
        <v>23</v>
      </c>
      <c r="FO26" s="5">
        <v>0</v>
      </c>
      <c r="FP26" s="5">
        <v>0</v>
      </c>
      <c r="FQ26" s="5">
        <v>0</v>
      </c>
      <c r="FR26" s="5">
        <f t="shared" si="26"/>
        <v>0</v>
      </c>
      <c r="FS26" s="9"/>
      <c r="FT26" s="1">
        <v>20</v>
      </c>
      <c r="FU26" s="2" t="s">
        <v>23</v>
      </c>
      <c r="FV26" s="5">
        <v>1</v>
      </c>
      <c r="FW26" s="5">
        <v>100000</v>
      </c>
      <c r="FX26" s="5">
        <v>0</v>
      </c>
      <c r="FY26" s="5">
        <f t="shared" si="27"/>
        <v>100000</v>
      </c>
      <c r="FZ26" s="9"/>
      <c r="GA26" s="1">
        <v>20</v>
      </c>
      <c r="GB26" s="2" t="s">
        <v>23</v>
      </c>
      <c r="GC26" s="5">
        <v>0</v>
      </c>
      <c r="GD26" s="5">
        <v>0</v>
      </c>
      <c r="GE26" s="5">
        <v>0</v>
      </c>
      <c r="GF26" s="5">
        <f t="shared" si="28"/>
        <v>0</v>
      </c>
      <c r="GG26" s="9"/>
      <c r="GH26" s="1">
        <v>20</v>
      </c>
      <c r="GI26" s="2" t="s">
        <v>23</v>
      </c>
      <c r="GJ26" s="5">
        <v>1</v>
      </c>
      <c r="GK26" s="5">
        <v>400000</v>
      </c>
      <c r="GL26" s="5">
        <v>0</v>
      </c>
      <c r="GM26" s="5">
        <f t="shared" si="29"/>
        <v>400000</v>
      </c>
      <c r="GN26" s="9"/>
      <c r="GO26" s="1">
        <v>20</v>
      </c>
      <c r="GP26" s="2" t="s">
        <v>23</v>
      </c>
      <c r="GQ26" s="5">
        <v>9</v>
      </c>
      <c r="GR26" s="5">
        <v>54000</v>
      </c>
      <c r="GS26" s="5">
        <v>0</v>
      </c>
      <c r="GT26" s="5">
        <f t="shared" si="30"/>
        <v>54000</v>
      </c>
      <c r="GU26" s="9"/>
      <c r="GV26" s="1">
        <v>20</v>
      </c>
      <c r="GW26" s="2" t="s">
        <v>23</v>
      </c>
      <c r="GX26" s="5">
        <v>0</v>
      </c>
      <c r="GY26" s="5">
        <v>0</v>
      </c>
      <c r="GZ26" s="5">
        <v>0</v>
      </c>
      <c r="HA26" s="5">
        <f t="shared" si="31"/>
        <v>0</v>
      </c>
      <c r="HB26" s="9"/>
      <c r="HC26" s="1">
        <v>20</v>
      </c>
      <c r="HD26" s="2" t="s">
        <v>23</v>
      </c>
      <c r="HE26" s="5">
        <v>48.992710000000002</v>
      </c>
      <c r="HF26" s="5">
        <v>205810.45999999996</v>
      </c>
      <c r="HG26" s="5">
        <v>0</v>
      </c>
      <c r="HH26" s="5">
        <f t="shared" si="32"/>
        <v>205810.45999999996</v>
      </c>
      <c r="HI26" s="9"/>
      <c r="HJ26" s="1">
        <v>20</v>
      </c>
      <c r="HK26" s="2" t="s">
        <v>23</v>
      </c>
      <c r="HL26" s="5">
        <v>0</v>
      </c>
      <c r="HM26" s="5">
        <v>290000</v>
      </c>
      <c r="HN26" s="5">
        <v>0</v>
      </c>
      <c r="HO26" s="5">
        <f t="shared" si="33"/>
        <v>290000</v>
      </c>
      <c r="HP26" s="9"/>
      <c r="HQ26" s="1">
        <v>20</v>
      </c>
      <c r="HR26" s="2" t="s">
        <v>23</v>
      </c>
      <c r="HS26" s="5">
        <v>1</v>
      </c>
      <c r="HT26" s="5">
        <v>500000</v>
      </c>
      <c r="HU26" s="5">
        <v>4000000</v>
      </c>
      <c r="HV26" s="5">
        <f t="shared" si="34"/>
        <v>4500000</v>
      </c>
      <c r="HW26" s="9"/>
      <c r="HX26" s="1">
        <v>20</v>
      </c>
      <c r="HY26" s="2" t="s">
        <v>23</v>
      </c>
      <c r="HZ26" s="5">
        <v>0</v>
      </c>
      <c r="IA26" s="5">
        <f t="shared" si="35"/>
        <v>9561810.4600000009</v>
      </c>
      <c r="IB26" s="5">
        <f t="shared" si="0"/>
        <v>4000000</v>
      </c>
      <c r="IC26" s="5">
        <f t="shared" si="1"/>
        <v>13561810.460000001</v>
      </c>
      <c r="ID26" s="9"/>
    </row>
    <row r="27" spans="1:238" ht="16.5" hidden="1">
      <c r="A27" s="1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2"/>
        <v>0</v>
      </c>
      <c r="G27" s="9"/>
      <c r="H27" s="1">
        <v>21</v>
      </c>
      <c r="I27" s="2" t="s">
        <v>24</v>
      </c>
      <c r="J27" s="5">
        <v>0</v>
      </c>
      <c r="K27" s="5">
        <v>0</v>
      </c>
      <c r="L27" s="5">
        <v>0</v>
      </c>
      <c r="M27" s="5">
        <f t="shared" si="3"/>
        <v>0</v>
      </c>
      <c r="N27" s="9"/>
      <c r="O27" s="1">
        <v>21</v>
      </c>
      <c r="P27" s="2" t="s">
        <v>24</v>
      </c>
      <c r="Q27" s="5">
        <v>0</v>
      </c>
      <c r="R27" s="5">
        <v>0</v>
      </c>
      <c r="S27" s="5">
        <v>0</v>
      </c>
      <c r="T27" s="5">
        <f t="shared" si="4"/>
        <v>0</v>
      </c>
      <c r="U27" s="9"/>
      <c r="V27" s="1">
        <v>21</v>
      </c>
      <c r="W27" s="2" t="s">
        <v>24</v>
      </c>
      <c r="X27" s="5">
        <v>0</v>
      </c>
      <c r="Y27" s="5">
        <v>0</v>
      </c>
      <c r="Z27" s="5">
        <v>0</v>
      </c>
      <c r="AA27" s="5">
        <f t="shared" si="5"/>
        <v>0</v>
      </c>
      <c r="AB27" s="9"/>
      <c r="AC27" s="1">
        <v>21</v>
      </c>
      <c r="AD27" s="2" t="s">
        <v>24</v>
      </c>
      <c r="AE27" s="5">
        <v>22</v>
      </c>
      <c r="AF27" s="5">
        <v>15400000</v>
      </c>
      <c r="AG27" s="5">
        <v>0</v>
      </c>
      <c r="AH27" s="5">
        <f t="shared" si="6"/>
        <v>15400000</v>
      </c>
      <c r="AI27" s="9"/>
      <c r="AJ27" s="1">
        <v>21</v>
      </c>
      <c r="AK27" s="2" t="s">
        <v>24</v>
      </c>
      <c r="AL27" s="5">
        <v>0</v>
      </c>
      <c r="AM27" s="5">
        <v>0</v>
      </c>
      <c r="AN27" s="5">
        <v>0</v>
      </c>
      <c r="AO27" s="5">
        <f t="shared" si="7"/>
        <v>0</v>
      </c>
      <c r="AP27" s="9"/>
      <c r="AQ27" s="1">
        <v>21</v>
      </c>
      <c r="AR27" s="2" t="s">
        <v>24</v>
      </c>
      <c r="AS27" s="5">
        <v>1</v>
      </c>
      <c r="AT27" s="5">
        <v>300000</v>
      </c>
      <c r="AU27" s="5">
        <v>0</v>
      </c>
      <c r="AV27" s="5">
        <f t="shared" si="8"/>
        <v>300000</v>
      </c>
      <c r="AW27" s="9"/>
      <c r="AX27" s="1">
        <v>21</v>
      </c>
      <c r="AY27" s="2" t="s">
        <v>24</v>
      </c>
      <c r="AZ27" s="5">
        <v>0</v>
      </c>
      <c r="BA27" s="5">
        <v>0</v>
      </c>
      <c r="BB27" s="5">
        <v>0</v>
      </c>
      <c r="BC27" s="5">
        <f t="shared" si="9"/>
        <v>0</v>
      </c>
      <c r="BD27" s="9"/>
      <c r="BE27" s="1">
        <v>21</v>
      </c>
      <c r="BF27" s="2" t="s">
        <v>24</v>
      </c>
      <c r="BG27" s="5">
        <v>0</v>
      </c>
      <c r="BH27" s="5">
        <v>0</v>
      </c>
      <c r="BI27" s="5">
        <v>0</v>
      </c>
      <c r="BJ27" s="5">
        <f t="shared" si="10"/>
        <v>0</v>
      </c>
      <c r="BK27" s="9"/>
      <c r="BL27" s="1">
        <v>21</v>
      </c>
      <c r="BM27" s="2" t="s">
        <v>24</v>
      </c>
      <c r="BN27" s="5">
        <v>0</v>
      </c>
      <c r="BO27" s="5">
        <v>0</v>
      </c>
      <c r="BP27" s="5">
        <v>0</v>
      </c>
      <c r="BQ27" s="5">
        <f t="shared" si="11"/>
        <v>0</v>
      </c>
      <c r="BR27" s="9"/>
      <c r="BS27" s="1">
        <v>21</v>
      </c>
      <c r="BT27" s="2" t="s">
        <v>24</v>
      </c>
      <c r="BU27" s="5">
        <v>0</v>
      </c>
      <c r="BV27" s="5">
        <v>0</v>
      </c>
      <c r="BW27" s="5">
        <v>0</v>
      </c>
      <c r="BX27" s="5">
        <f t="shared" si="12"/>
        <v>0</v>
      </c>
      <c r="BY27" s="9"/>
      <c r="BZ27" s="1">
        <v>21</v>
      </c>
      <c r="CA27" s="2" t="s">
        <v>24</v>
      </c>
      <c r="CB27" s="5">
        <v>0</v>
      </c>
      <c r="CC27" s="5">
        <v>0</v>
      </c>
      <c r="CD27" s="5">
        <v>0</v>
      </c>
      <c r="CE27" s="5">
        <f t="shared" si="13"/>
        <v>0</v>
      </c>
      <c r="CF27" s="9"/>
      <c r="CG27" s="1">
        <v>21</v>
      </c>
      <c r="CH27" s="2" t="s">
        <v>24</v>
      </c>
      <c r="CI27" s="5">
        <v>0</v>
      </c>
      <c r="CJ27" s="5">
        <v>0</v>
      </c>
      <c r="CK27" s="5">
        <v>0</v>
      </c>
      <c r="CL27" s="5">
        <f t="shared" si="14"/>
        <v>0</v>
      </c>
      <c r="CM27" s="9"/>
      <c r="CN27" s="1">
        <v>21</v>
      </c>
      <c r="CO27" s="2" t="s">
        <v>24</v>
      </c>
      <c r="CP27" s="5">
        <v>0</v>
      </c>
      <c r="CQ27" s="5">
        <v>0</v>
      </c>
      <c r="CR27" s="5">
        <v>0</v>
      </c>
      <c r="CS27" s="5">
        <f t="shared" si="15"/>
        <v>0</v>
      </c>
      <c r="CT27" s="9"/>
      <c r="CU27" s="1">
        <v>21</v>
      </c>
      <c r="CV27" s="2" t="s">
        <v>24</v>
      </c>
      <c r="CW27" s="5">
        <v>0</v>
      </c>
      <c r="CX27" s="5">
        <v>0</v>
      </c>
      <c r="CY27" s="5">
        <v>0</v>
      </c>
      <c r="CZ27" s="5">
        <f t="shared" si="16"/>
        <v>0</v>
      </c>
      <c r="DA27" s="9"/>
      <c r="DB27" s="1">
        <v>21</v>
      </c>
      <c r="DC27" s="2" t="s">
        <v>24</v>
      </c>
      <c r="DD27" s="5">
        <v>0</v>
      </c>
      <c r="DE27" s="5">
        <v>0</v>
      </c>
      <c r="DF27" s="5">
        <v>0</v>
      </c>
      <c r="DG27" s="5">
        <f t="shared" si="17"/>
        <v>0</v>
      </c>
      <c r="DH27" s="9"/>
      <c r="DI27" s="1">
        <v>21</v>
      </c>
      <c r="DJ27" s="2" t="s">
        <v>24</v>
      </c>
      <c r="DK27" s="5">
        <v>0</v>
      </c>
      <c r="DL27" s="5">
        <v>0</v>
      </c>
      <c r="DM27" s="5">
        <v>0</v>
      </c>
      <c r="DN27" s="5">
        <f t="shared" si="18"/>
        <v>0</v>
      </c>
      <c r="DO27" s="9"/>
      <c r="DP27" s="1">
        <v>21</v>
      </c>
      <c r="DQ27" s="2" t="s">
        <v>24</v>
      </c>
      <c r="DR27" s="5">
        <v>0</v>
      </c>
      <c r="DS27" s="5">
        <v>0</v>
      </c>
      <c r="DT27" s="5">
        <v>0</v>
      </c>
      <c r="DU27" s="5">
        <f t="shared" si="19"/>
        <v>0</v>
      </c>
      <c r="DV27" s="9"/>
      <c r="DW27" s="1">
        <v>21</v>
      </c>
      <c r="DX27" s="2" t="s">
        <v>24</v>
      </c>
      <c r="DY27" s="5">
        <v>0</v>
      </c>
      <c r="DZ27" s="5">
        <v>0</v>
      </c>
      <c r="EA27" s="5">
        <v>0</v>
      </c>
      <c r="EB27" s="5">
        <f t="shared" si="20"/>
        <v>0</v>
      </c>
      <c r="EC27" s="9"/>
      <c r="ED27" s="1">
        <v>21</v>
      </c>
      <c r="EE27" s="2" t="s">
        <v>24</v>
      </c>
      <c r="EF27" s="5">
        <v>88</v>
      </c>
      <c r="EG27" s="5">
        <v>528000</v>
      </c>
      <c r="EH27" s="5">
        <v>0</v>
      </c>
      <c r="EI27" s="5">
        <f t="shared" si="21"/>
        <v>528000</v>
      </c>
      <c r="EJ27" s="9"/>
      <c r="EK27" s="1">
        <v>21</v>
      </c>
      <c r="EL27" s="2" t="s">
        <v>24</v>
      </c>
      <c r="EM27" s="5">
        <v>0</v>
      </c>
      <c r="EN27" s="5">
        <v>0</v>
      </c>
      <c r="EO27" s="5">
        <v>0</v>
      </c>
      <c r="EP27" s="5">
        <f t="shared" si="22"/>
        <v>0</v>
      </c>
      <c r="EQ27" s="9"/>
      <c r="ER27" s="1">
        <v>21</v>
      </c>
      <c r="ES27" s="2" t="s">
        <v>24</v>
      </c>
      <c r="ET27" s="5">
        <v>0</v>
      </c>
      <c r="EU27" s="5">
        <v>0</v>
      </c>
      <c r="EV27" s="5">
        <v>0</v>
      </c>
      <c r="EW27" s="5">
        <f t="shared" si="23"/>
        <v>0</v>
      </c>
      <c r="EX27" s="9"/>
      <c r="EY27" s="1">
        <v>21</v>
      </c>
      <c r="EZ27" s="2" t="s">
        <v>24</v>
      </c>
      <c r="FA27" s="5">
        <v>0</v>
      </c>
      <c r="FB27" s="5">
        <v>0</v>
      </c>
      <c r="FC27" s="5">
        <v>0</v>
      </c>
      <c r="FD27" s="5">
        <f t="shared" si="24"/>
        <v>0</v>
      </c>
      <c r="FE27" s="9"/>
      <c r="FF27" s="1">
        <v>21</v>
      </c>
      <c r="FG27" s="2" t="s">
        <v>24</v>
      </c>
      <c r="FH27" s="5">
        <v>0</v>
      </c>
      <c r="FI27" s="5">
        <v>0</v>
      </c>
      <c r="FJ27" s="5">
        <v>0</v>
      </c>
      <c r="FK27" s="5">
        <f t="shared" si="25"/>
        <v>0</v>
      </c>
      <c r="FL27" s="9"/>
      <c r="FM27" s="1">
        <v>21</v>
      </c>
      <c r="FN27" s="2" t="s">
        <v>24</v>
      </c>
      <c r="FO27" s="5">
        <v>0</v>
      </c>
      <c r="FP27" s="5">
        <v>0</v>
      </c>
      <c r="FQ27" s="5">
        <v>0</v>
      </c>
      <c r="FR27" s="5">
        <f t="shared" si="26"/>
        <v>0</v>
      </c>
      <c r="FS27" s="9"/>
      <c r="FT27" s="1">
        <v>21</v>
      </c>
      <c r="FU27" s="2" t="s">
        <v>24</v>
      </c>
      <c r="FV27" s="5">
        <v>1</v>
      </c>
      <c r="FW27" s="5">
        <v>100000</v>
      </c>
      <c r="FX27" s="5">
        <v>0</v>
      </c>
      <c r="FY27" s="5">
        <f t="shared" si="27"/>
        <v>100000</v>
      </c>
      <c r="FZ27" s="9"/>
      <c r="GA27" s="1">
        <v>21</v>
      </c>
      <c r="GB27" s="2" t="s">
        <v>24</v>
      </c>
      <c r="GC27" s="5">
        <v>0</v>
      </c>
      <c r="GD27" s="5">
        <v>0</v>
      </c>
      <c r="GE27" s="5">
        <v>0</v>
      </c>
      <c r="GF27" s="5">
        <f t="shared" si="28"/>
        <v>0</v>
      </c>
      <c r="GG27" s="9"/>
      <c r="GH27" s="1">
        <v>21</v>
      </c>
      <c r="GI27" s="2" t="s">
        <v>24</v>
      </c>
      <c r="GJ27" s="5">
        <v>1</v>
      </c>
      <c r="GK27" s="5">
        <v>400000</v>
      </c>
      <c r="GL27" s="5">
        <v>0</v>
      </c>
      <c r="GM27" s="5">
        <f t="shared" si="29"/>
        <v>400000</v>
      </c>
      <c r="GN27" s="9"/>
      <c r="GO27" s="1">
        <v>21</v>
      </c>
      <c r="GP27" s="2" t="s">
        <v>24</v>
      </c>
      <c r="GQ27" s="5">
        <v>11</v>
      </c>
      <c r="GR27" s="5">
        <v>66000</v>
      </c>
      <c r="GS27" s="5">
        <v>0</v>
      </c>
      <c r="GT27" s="5">
        <f t="shared" si="30"/>
        <v>66000</v>
      </c>
      <c r="GU27" s="9"/>
      <c r="GV27" s="1">
        <v>21</v>
      </c>
      <c r="GW27" s="2" t="s">
        <v>24</v>
      </c>
      <c r="GX27" s="5">
        <v>0</v>
      </c>
      <c r="GY27" s="5">
        <v>0</v>
      </c>
      <c r="GZ27" s="5">
        <v>0</v>
      </c>
      <c r="HA27" s="5">
        <f t="shared" si="31"/>
        <v>0</v>
      </c>
      <c r="HB27" s="9"/>
      <c r="HC27" s="1">
        <v>21</v>
      </c>
      <c r="HD27" s="2" t="s">
        <v>24</v>
      </c>
      <c r="HE27" s="5">
        <v>95.567669999999993</v>
      </c>
      <c r="HF27" s="5">
        <v>740759.42</v>
      </c>
      <c r="HG27" s="5">
        <v>0</v>
      </c>
      <c r="HH27" s="5">
        <f t="shared" si="32"/>
        <v>740759.42</v>
      </c>
      <c r="HI27" s="9"/>
      <c r="HJ27" s="1">
        <v>21</v>
      </c>
      <c r="HK27" s="2" t="s">
        <v>24</v>
      </c>
      <c r="HL27" s="5">
        <v>0</v>
      </c>
      <c r="HM27" s="5">
        <v>290000</v>
      </c>
      <c r="HN27" s="5">
        <v>0</v>
      </c>
      <c r="HO27" s="5">
        <f t="shared" si="33"/>
        <v>290000</v>
      </c>
      <c r="HP27" s="9"/>
      <c r="HQ27" s="1">
        <v>21</v>
      </c>
      <c r="HR27" s="2" t="s">
        <v>24</v>
      </c>
      <c r="HS27" s="5">
        <v>1</v>
      </c>
      <c r="HT27" s="5">
        <v>500000</v>
      </c>
      <c r="HU27" s="5">
        <v>4000000</v>
      </c>
      <c r="HV27" s="5">
        <f t="shared" si="34"/>
        <v>4500000</v>
      </c>
      <c r="HW27" s="9"/>
      <c r="HX27" s="1">
        <v>21</v>
      </c>
      <c r="HY27" s="2" t="s">
        <v>24</v>
      </c>
      <c r="HZ27" s="5">
        <v>0</v>
      </c>
      <c r="IA27" s="5">
        <f t="shared" si="35"/>
        <v>18324759.420000002</v>
      </c>
      <c r="IB27" s="5">
        <f t="shared" si="0"/>
        <v>4000000</v>
      </c>
      <c r="IC27" s="5">
        <f t="shared" si="1"/>
        <v>22324759.420000002</v>
      </c>
      <c r="ID27" s="9"/>
    </row>
    <row r="28" spans="1:238" ht="16.5" hidden="1">
      <c r="A28" s="1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2"/>
        <v>0</v>
      </c>
      <c r="G28" s="9"/>
      <c r="H28" s="1">
        <v>22</v>
      </c>
      <c r="I28" s="2" t="s">
        <v>25</v>
      </c>
      <c r="J28" s="5">
        <v>0</v>
      </c>
      <c r="K28" s="5">
        <v>0</v>
      </c>
      <c r="L28" s="5">
        <v>0</v>
      </c>
      <c r="M28" s="5">
        <f t="shared" si="3"/>
        <v>0</v>
      </c>
      <c r="N28" s="9"/>
      <c r="O28" s="1">
        <v>22</v>
      </c>
      <c r="P28" s="2" t="s">
        <v>25</v>
      </c>
      <c r="Q28" s="5">
        <v>0</v>
      </c>
      <c r="R28" s="5">
        <v>0</v>
      </c>
      <c r="S28" s="5">
        <v>0</v>
      </c>
      <c r="T28" s="5">
        <f t="shared" si="4"/>
        <v>0</v>
      </c>
      <c r="U28" s="9"/>
      <c r="V28" s="1">
        <v>22</v>
      </c>
      <c r="W28" s="2" t="s">
        <v>25</v>
      </c>
      <c r="X28" s="5">
        <v>0</v>
      </c>
      <c r="Y28" s="5">
        <v>0</v>
      </c>
      <c r="Z28" s="5">
        <v>0</v>
      </c>
      <c r="AA28" s="5">
        <f t="shared" si="5"/>
        <v>0</v>
      </c>
      <c r="AB28" s="9"/>
      <c r="AC28" s="1">
        <v>22</v>
      </c>
      <c r="AD28" s="2" t="s">
        <v>25</v>
      </c>
      <c r="AE28" s="5">
        <v>11</v>
      </c>
      <c r="AF28" s="5">
        <v>7700000</v>
      </c>
      <c r="AG28" s="5">
        <v>0</v>
      </c>
      <c r="AH28" s="5">
        <f t="shared" si="6"/>
        <v>7700000</v>
      </c>
      <c r="AI28" s="9"/>
      <c r="AJ28" s="1">
        <v>22</v>
      </c>
      <c r="AK28" s="2" t="s">
        <v>25</v>
      </c>
      <c r="AL28" s="5">
        <v>0</v>
      </c>
      <c r="AM28" s="5">
        <v>0</v>
      </c>
      <c r="AN28" s="5">
        <v>0</v>
      </c>
      <c r="AO28" s="5">
        <f t="shared" si="7"/>
        <v>0</v>
      </c>
      <c r="AP28" s="9"/>
      <c r="AQ28" s="1">
        <v>22</v>
      </c>
      <c r="AR28" s="2" t="s">
        <v>25</v>
      </c>
      <c r="AS28" s="5">
        <v>1</v>
      </c>
      <c r="AT28" s="5">
        <v>300000</v>
      </c>
      <c r="AU28" s="5">
        <v>0</v>
      </c>
      <c r="AV28" s="5">
        <f t="shared" si="8"/>
        <v>300000</v>
      </c>
      <c r="AW28" s="9"/>
      <c r="AX28" s="1">
        <v>22</v>
      </c>
      <c r="AY28" s="2" t="s">
        <v>25</v>
      </c>
      <c r="AZ28" s="5">
        <v>0</v>
      </c>
      <c r="BA28" s="5">
        <v>0</v>
      </c>
      <c r="BB28" s="5">
        <v>0</v>
      </c>
      <c r="BC28" s="5">
        <f t="shared" si="9"/>
        <v>0</v>
      </c>
      <c r="BD28" s="9"/>
      <c r="BE28" s="1">
        <v>22</v>
      </c>
      <c r="BF28" s="2" t="s">
        <v>25</v>
      </c>
      <c r="BG28" s="5">
        <v>0</v>
      </c>
      <c r="BH28" s="5">
        <v>0</v>
      </c>
      <c r="BI28" s="5">
        <v>0</v>
      </c>
      <c r="BJ28" s="5">
        <f t="shared" si="10"/>
        <v>0</v>
      </c>
      <c r="BK28" s="9"/>
      <c r="BL28" s="1">
        <v>22</v>
      </c>
      <c r="BM28" s="2" t="s">
        <v>25</v>
      </c>
      <c r="BN28" s="5">
        <v>0</v>
      </c>
      <c r="BO28" s="5">
        <v>0</v>
      </c>
      <c r="BP28" s="5">
        <v>0</v>
      </c>
      <c r="BQ28" s="5">
        <f t="shared" si="11"/>
        <v>0</v>
      </c>
      <c r="BR28" s="9"/>
      <c r="BS28" s="1">
        <v>22</v>
      </c>
      <c r="BT28" s="2" t="s">
        <v>25</v>
      </c>
      <c r="BU28" s="5">
        <v>0</v>
      </c>
      <c r="BV28" s="5">
        <v>0</v>
      </c>
      <c r="BW28" s="5">
        <v>0</v>
      </c>
      <c r="BX28" s="5">
        <f t="shared" si="12"/>
        <v>0</v>
      </c>
      <c r="BY28" s="9"/>
      <c r="BZ28" s="1">
        <v>22</v>
      </c>
      <c r="CA28" s="2" t="s">
        <v>25</v>
      </c>
      <c r="CB28" s="5">
        <v>0</v>
      </c>
      <c r="CC28" s="5">
        <v>0</v>
      </c>
      <c r="CD28" s="5">
        <v>0</v>
      </c>
      <c r="CE28" s="5">
        <f t="shared" si="13"/>
        <v>0</v>
      </c>
      <c r="CF28" s="9"/>
      <c r="CG28" s="1">
        <v>22</v>
      </c>
      <c r="CH28" s="2" t="s">
        <v>25</v>
      </c>
      <c r="CI28" s="5">
        <v>0</v>
      </c>
      <c r="CJ28" s="5">
        <v>0</v>
      </c>
      <c r="CK28" s="5">
        <v>0</v>
      </c>
      <c r="CL28" s="5">
        <f t="shared" si="14"/>
        <v>0</v>
      </c>
      <c r="CM28" s="9"/>
      <c r="CN28" s="1">
        <v>22</v>
      </c>
      <c r="CO28" s="2" t="s">
        <v>25</v>
      </c>
      <c r="CP28" s="5">
        <v>0</v>
      </c>
      <c r="CQ28" s="5">
        <v>0</v>
      </c>
      <c r="CR28" s="5">
        <v>0</v>
      </c>
      <c r="CS28" s="5">
        <f t="shared" si="15"/>
        <v>0</v>
      </c>
      <c r="CT28" s="9"/>
      <c r="CU28" s="1">
        <v>22</v>
      </c>
      <c r="CV28" s="2" t="s">
        <v>25</v>
      </c>
      <c r="CW28" s="5">
        <v>0</v>
      </c>
      <c r="CX28" s="5">
        <v>0</v>
      </c>
      <c r="CY28" s="5">
        <v>0</v>
      </c>
      <c r="CZ28" s="5">
        <f t="shared" si="16"/>
        <v>0</v>
      </c>
      <c r="DA28" s="9"/>
      <c r="DB28" s="1">
        <v>22</v>
      </c>
      <c r="DC28" s="2" t="s">
        <v>25</v>
      </c>
      <c r="DD28" s="5">
        <v>0</v>
      </c>
      <c r="DE28" s="5">
        <v>0</v>
      </c>
      <c r="DF28" s="5">
        <v>0</v>
      </c>
      <c r="DG28" s="5">
        <f t="shared" si="17"/>
        <v>0</v>
      </c>
      <c r="DH28" s="9"/>
      <c r="DI28" s="1">
        <v>22</v>
      </c>
      <c r="DJ28" s="2" t="s">
        <v>25</v>
      </c>
      <c r="DK28" s="5">
        <v>0</v>
      </c>
      <c r="DL28" s="5">
        <v>0</v>
      </c>
      <c r="DM28" s="5">
        <v>0</v>
      </c>
      <c r="DN28" s="5">
        <f t="shared" si="18"/>
        <v>0</v>
      </c>
      <c r="DO28" s="9"/>
      <c r="DP28" s="1">
        <v>22</v>
      </c>
      <c r="DQ28" s="2" t="s">
        <v>25</v>
      </c>
      <c r="DR28" s="5">
        <v>0</v>
      </c>
      <c r="DS28" s="5">
        <v>0</v>
      </c>
      <c r="DT28" s="5">
        <v>0</v>
      </c>
      <c r="DU28" s="5">
        <f t="shared" si="19"/>
        <v>0</v>
      </c>
      <c r="DV28" s="9"/>
      <c r="DW28" s="1">
        <v>22</v>
      </c>
      <c r="DX28" s="2" t="s">
        <v>25</v>
      </c>
      <c r="DY28" s="5">
        <v>0</v>
      </c>
      <c r="DZ28" s="5">
        <v>0</v>
      </c>
      <c r="EA28" s="5">
        <v>0</v>
      </c>
      <c r="EB28" s="5">
        <f t="shared" si="20"/>
        <v>0</v>
      </c>
      <c r="EC28" s="9"/>
      <c r="ED28" s="1">
        <v>22</v>
      </c>
      <c r="EE28" s="2" t="s">
        <v>25</v>
      </c>
      <c r="EF28" s="5">
        <v>60</v>
      </c>
      <c r="EG28" s="5">
        <v>432000</v>
      </c>
      <c r="EH28" s="5">
        <v>0</v>
      </c>
      <c r="EI28" s="5">
        <f t="shared" si="21"/>
        <v>432000</v>
      </c>
      <c r="EJ28" s="9"/>
      <c r="EK28" s="1">
        <v>22</v>
      </c>
      <c r="EL28" s="2" t="s">
        <v>25</v>
      </c>
      <c r="EM28" s="5">
        <v>0</v>
      </c>
      <c r="EN28" s="5">
        <v>0</v>
      </c>
      <c r="EO28" s="5">
        <v>0</v>
      </c>
      <c r="EP28" s="5">
        <f t="shared" si="22"/>
        <v>0</v>
      </c>
      <c r="EQ28" s="9"/>
      <c r="ER28" s="1">
        <v>22</v>
      </c>
      <c r="ES28" s="2" t="s">
        <v>25</v>
      </c>
      <c r="ET28" s="5">
        <v>0</v>
      </c>
      <c r="EU28" s="5">
        <v>0</v>
      </c>
      <c r="EV28" s="5">
        <v>0</v>
      </c>
      <c r="EW28" s="5">
        <f t="shared" si="23"/>
        <v>0</v>
      </c>
      <c r="EX28" s="9"/>
      <c r="EY28" s="1">
        <v>22</v>
      </c>
      <c r="EZ28" s="2" t="s">
        <v>25</v>
      </c>
      <c r="FA28" s="5">
        <v>0</v>
      </c>
      <c r="FB28" s="5">
        <v>0</v>
      </c>
      <c r="FC28" s="5">
        <v>0</v>
      </c>
      <c r="FD28" s="5">
        <f t="shared" si="24"/>
        <v>0</v>
      </c>
      <c r="FE28" s="9"/>
      <c r="FF28" s="1">
        <v>22</v>
      </c>
      <c r="FG28" s="2" t="s">
        <v>25</v>
      </c>
      <c r="FH28" s="5">
        <v>0</v>
      </c>
      <c r="FI28" s="5">
        <v>0</v>
      </c>
      <c r="FJ28" s="5">
        <v>0</v>
      </c>
      <c r="FK28" s="5">
        <f t="shared" si="25"/>
        <v>0</v>
      </c>
      <c r="FL28" s="9"/>
      <c r="FM28" s="1">
        <v>22</v>
      </c>
      <c r="FN28" s="2" t="s">
        <v>25</v>
      </c>
      <c r="FO28" s="5">
        <v>0</v>
      </c>
      <c r="FP28" s="5">
        <v>0</v>
      </c>
      <c r="FQ28" s="5">
        <v>0</v>
      </c>
      <c r="FR28" s="5">
        <f t="shared" si="26"/>
        <v>0</v>
      </c>
      <c r="FS28" s="9"/>
      <c r="FT28" s="1">
        <v>22</v>
      </c>
      <c r="FU28" s="2" t="s">
        <v>25</v>
      </c>
      <c r="FV28" s="5">
        <v>1</v>
      </c>
      <c r="FW28" s="5">
        <v>100000</v>
      </c>
      <c r="FX28" s="5">
        <v>0</v>
      </c>
      <c r="FY28" s="5">
        <f t="shared" si="27"/>
        <v>100000</v>
      </c>
      <c r="FZ28" s="9"/>
      <c r="GA28" s="1">
        <v>22</v>
      </c>
      <c r="GB28" s="2" t="s">
        <v>25</v>
      </c>
      <c r="GC28" s="5">
        <v>0</v>
      </c>
      <c r="GD28" s="5">
        <v>0</v>
      </c>
      <c r="GE28" s="5">
        <v>0</v>
      </c>
      <c r="GF28" s="5">
        <f t="shared" si="28"/>
        <v>0</v>
      </c>
      <c r="GG28" s="9"/>
      <c r="GH28" s="1">
        <v>22</v>
      </c>
      <c r="GI28" s="2" t="s">
        <v>25</v>
      </c>
      <c r="GJ28" s="5">
        <v>0</v>
      </c>
      <c r="GK28" s="5">
        <v>0</v>
      </c>
      <c r="GL28" s="5">
        <v>0</v>
      </c>
      <c r="GM28" s="5">
        <f t="shared" si="29"/>
        <v>0</v>
      </c>
      <c r="GN28" s="9"/>
      <c r="GO28" s="1">
        <v>22</v>
      </c>
      <c r="GP28" s="2" t="s">
        <v>25</v>
      </c>
      <c r="GQ28" s="5">
        <v>5</v>
      </c>
      <c r="GR28" s="5">
        <v>30000</v>
      </c>
      <c r="GS28" s="5">
        <v>0</v>
      </c>
      <c r="GT28" s="5">
        <f t="shared" si="30"/>
        <v>30000</v>
      </c>
      <c r="GU28" s="9"/>
      <c r="GV28" s="1">
        <v>22</v>
      </c>
      <c r="GW28" s="2" t="s">
        <v>25</v>
      </c>
      <c r="GX28" s="5">
        <v>0</v>
      </c>
      <c r="GY28" s="5">
        <v>0</v>
      </c>
      <c r="GZ28" s="5">
        <v>0</v>
      </c>
      <c r="HA28" s="5">
        <f t="shared" si="31"/>
        <v>0</v>
      </c>
      <c r="HB28" s="9"/>
      <c r="HC28" s="1">
        <v>22</v>
      </c>
      <c r="HD28" s="2" t="s">
        <v>25</v>
      </c>
      <c r="HE28" s="5">
        <v>32.353479999999998</v>
      </c>
      <c r="HF28" s="5">
        <v>137190.47999999998</v>
      </c>
      <c r="HG28" s="5">
        <v>0</v>
      </c>
      <c r="HH28" s="5">
        <f t="shared" si="32"/>
        <v>137190.47999999998</v>
      </c>
      <c r="HI28" s="9"/>
      <c r="HJ28" s="1">
        <v>22</v>
      </c>
      <c r="HK28" s="2" t="s">
        <v>25</v>
      </c>
      <c r="HL28" s="5">
        <v>0</v>
      </c>
      <c r="HM28" s="5">
        <v>290000</v>
      </c>
      <c r="HN28" s="5">
        <v>0</v>
      </c>
      <c r="HO28" s="5">
        <f t="shared" si="33"/>
        <v>290000</v>
      </c>
      <c r="HP28" s="9"/>
      <c r="HQ28" s="1">
        <v>22</v>
      </c>
      <c r="HR28" s="2" t="s">
        <v>25</v>
      </c>
      <c r="HS28" s="5">
        <v>1</v>
      </c>
      <c r="HT28" s="5">
        <v>500000</v>
      </c>
      <c r="HU28" s="5">
        <v>4000000</v>
      </c>
      <c r="HV28" s="5">
        <f t="shared" si="34"/>
        <v>4500000</v>
      </c>
      <c r="HW28" s="9"/>
      <c r="HX28" s="1">
        <v>22</v>
      </c>
      <c r="HY28" s="2" t="s">
        <v>25</v>
      </c>
      <c r="HZ28" s="5">
        <v>0</v>
      </c>
      <c r="IA28" s="5">
        <f t="shared" si="35"/>
        <v>9489190.4800000004</v>
      </c>
      <c r="IB28" s="5">
        <f t="shared" si="0"/>
        <v>4000000</v>
      </c>
      <c r="IC28" s="5">
        <f t="shared" si="1"/>
        <v>13489190.48</v>
      </c>
      <c r="ID28" s="9"/>
    </row>
    <row r="29" spans="1:238" ht="16.5" hidden="1">
      <c r="A29" s="1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2"/>
        <v>0</v>
      </c>
      <c r="G29" s="9"/>
      <c r="H29" s="1">
        <v>23</v>
      </c>
      <c r="I29" s="2" t="s">
        <v>26</v>
      </c>
      <c r="J29" s="5">
        <v>0</v>
      </c>
      <c r="K29" s="5">
        <v>0</v>
      </c>
      <c r="L29" s="5">
        <v>0</v>
      </c>
      <c r="M29" s="5">
        <f t="shared" si="3"/>
        <v>0</v>
      </c>
      <c r="N29" s="9"/>
      <c r="O29" s="1">
        <v>23</v>
      </c>
      <c r="P29" s="2" t="s">
        <v>26</v>
      </c>
      <c r="Q29" s="5">
        <v>0</v>
      </c>
      <c r="R29" s="5">
        <v>0</v>
      </c>
      <c r="S29" s="5">
        <v>0</v>
      </c>
      <c r="T29" s="5">
        <f t="shared" si="4"/>
        <v>0</v>
      </c>
      <c r="U29" s="9"/>
      <c r="V29" s="1">
        <v>23</v>
      </c>
      <c r="W29" s="2" t="s">
        <v>26</v>
      </c>
      <c r="X29" s="5">
        <v>0</v>
      </c>
      <c r="Y29" s="5">
        <v>700000</v>
      </c>
      <c r="Z29" s="5">
        <v>0</v>
      </c>
      <c r="AA29" s="5">
        <f t="shared" si="5"/>
        <v>700000</v>
      </c>
      <c r="AB29" s="9"/>
      <c r="AC29" s="1">
        <v>23</v>
      </c>
      <c r="AD29" s="2" t="s">
        <v>26</v>
      </c>
      <c r="AE29" s="5">
        <v>20</v>
      </c>
      <c r="AF29" s="5">
        <v>14000000</v>
      </c>
      <c r="AG29" s="5">
        <v>0</v>
      </c>
      <c r="AH29" s="5">
        <f t="shared" si="6"/>
        <v>14000000</v>
      </c>
      <c r="AI29" s="9"/>
      <c r="AJ29" s="1">
        <v>23</v>
      </c>
      <c r="AK29" s="2" t="s">
        <v>26</v>
      </c>
      <c r="AL29" s="5">
        <v>0</v>
      </c>
      <c r="AM29" s="5">
        <v>0</v>
      </c>
      <c r="AN29" s="5">
        <v>0</v>
      </c>
      <c r="AO29" s="5">
        <f t="shared" si="7"/>
        <v>0</v>
      </c>
      <c r="AP29" s="9"/>
      <c r="AQ29" s="1">
        <v>23</v>
      </c>
      <c r="AR29" s="2" t="s">
        <v>26</v>
      </c>
      <c r="AS29" s="5">
        <v>1</v>
      </c>
      <c r="AT29" s="5">
        <v>300000</v>
      </c>
      <c r="AU29" s="5">
        <v>0</v>
      </c>
      <c r="AV29" s="5">
        <f t="shared" si="8"/>
        <v>300000</v>
      </c>
      <c r="AW29" s="9"/>
      <c r="AX29" s="1">
        <v>23</v>
      </c>
      <c r="AY29" s="2" t="s">
        <v>26</v>
      </c>
      <c r="AZ29" s="5">
        <v>0</v>
      </c>
      <c r="BA29" s="5">
        <v>0</v>
      </c>
      <c r="BB29" s="5">
        <v>0</v>
      </c>
      <c r="BC29" s="5">
        <f t="shared" si="9"/>
        <v>0</v>
      </c>
      <c r="BD29" s="9"/>
      <c r="BE29" s="1">
        <v>23</v>
      </c>
      <c r="BF29" s="2" t="s">
        <v>26</v>
      </c>
      <c r="BG29" s="5">
        <v>0</v>
      </c>
      <c r="BH29" s="5">
        <v>0</v>
      </c>
      <c r="BI29" s="5">
        <v>0</v>
      </c>
      <c r="BJ29" s="5">
        <f t="shared" si="10"/>
        <v>0</v>
      </c>
      <c r="BK29" s="9"/>
      <c r="BL29" s="1">
        <v>23</v>
      </c>
      <c r="BM29" s="2" t="s">
        <v>26</v>
      </c>
      <c r="BN29" s="5">
        <v>0</v>
      </c>
      <c r="BO29" s="5">
        <v>0</v>
      </c>
      <c r="BP29" s="5">
        <v>0</v>
      </c>
      <c r="BQ29" s="5">
        <f t="shared" si="11"/>
        <v>0</v>
      </c>
      <c r="BR29" s="9"/>
      <c r="BS29" s="1">
        <v>23</v>
      </c>
      <c r="BT29" s="2" t="s">
        <v>26</v>
      </c>
      <c r="BU29" s="5">
        <v>0</v>
      </c>
      <c r="BV29" s="5">
        <v>0</v>
      </c>
      <c r="BW29" s="5">
        <v>0</v>
      </c>
      <c r="BX29" s="5">
        <f t="shared" si="12"/>
        <v>0</v>
      </c>
      <c r="BY29" s="9"/>
      <c r="BZ29" s="1">
        <v>23</v>
      </c>
      <c r="CA29" s="2" t="s">
        <v>26</v>
      </c>
      <c r="CB29" s="5">
        <v>0</v>
      </c>
      <c r="CC29" s="5">
        <v>0</v>
      </c>
      <c r="CD29" s="5">
        <v>0</v>
      </c>
      <c r="CE29" s="5">
        <f t="shared" si="13"/>
        <v>0</v>
      </c>
      <c r="CF29" s="9"/>
      <c r="CG29" s="1">
        <v>23</v>
      </c>
      <c r="CH29" s="2" t="s">
        <v>26</v>
      </c>
      <c r="CI29" s="5">
        <v>0</v>
      </c>
      <c r="CJ29" s="5">
        <v>0</v>
      </c>
      <c r="CK29" s="5">
        <v>0</v>
      </c>
      <c r="CL29" s="5">
        <f t="shared" si="14"/>
        <v>0</v>
      </c>
      <c r="CM29" s="9"/>
      <c r="CN29" s="1">
        <v>23</v>
      </c>
      <c r="CO29" s="2" t="s">
        <v>26</v>
      </c>
      <c r="CP29" s="5">
        <v>0</v>
      </c>
      <c r="CQ29" s="5">
        <v>0</v>
      </c>
      <c r="CR29" s="5">
        <v>0</v>
      </c>
      <c r="CS29" s="5">
        <f t="shared" si="15"/>
        <v>0</v>
      </c>
      <c r="CT29" s="9"/>
      <c r="CU29" s="1">
        <v>23</v>
      </c>
      <c r="CV29" s="2" t="s">
        <v>26</v>
      </c>
      <c r="CW29" s="5">
        <v>0</v>
      </c>
      <c r="CX29" s="5">
        <v>0</v>
      </c>
      <c r="CY29" s="5">
        <v>0</v>
      </c>
      <c r="CZ29" s="5">
        <f t="shared" si="16"/>
        <v>0</v>
      </c>
      <c r="DA29" s="9"/>
      <c r="DB29" s="1">
        <v>23</v>
      </c>
      <c r="DC29" s="2" t="s">
        <v>26</v>
      </c>
      <c r="DD29" s="5">
        <v>0</v>
      </c>
      <c r="DE29" s="5">
        <v>0</v>
      </c>
      <c r="DF29" s="5">
        <v>0</v>
      </c>
      <c r="DG29" s="5">
        <f t="shared" si="17"/>
        <v>0</v>
      </c>
      <c r="DH29" s="9"/>
      <c r="DI29" s="1">
        <v>23</v>
      </c>
      <c r="DJ29" s="2" t="s">
        <v>26</v>
      </c>
      <c r="DK29" s="5">
        <v>0</v>
      </c>
      <c r="DL29" s="5">
        <v>0</v>
      </c>
      <c r="DM29" s="5">
        <v>0</v>
      </c>
      <c r="DN29" s="5">
        <f t="shared" si="18"/>
        <v>0</v>
      </c>
      <c r="DO29" s="9"/>
      <c r="DP29" s="1">
        <v>23</v>
      </c>
      <c r="DQ29" s="2" t="s">
        <v>26</v>
      </c>
      <c r="DR29" s="5">
        <v>0</v>
      </c>
      <c r="DS29" s="5">
        <v>0</v>
      </c>
      <c r="DT29" s="5">
        <v>0</v>
      </c>
      <c r="DU29" s="5">
        <f t="shared" si="19"/>
        <v>0</v>
      </c>
      <c r="DV29" s="9"/>
      <c r="DW29" s="1">
        <v>23</v>
      </c>
      <c r="DX29" s="2" t="s">
        <v>26</v>
      </c>
      <c r="DY29" s="5">
        <v>0</v>
      </c>
      <c r="DZ29" s="5">
        <v>0</v>
      </c>
      <c r="EA29" s="5">
        <v>0</v>
      </c>
      <c r="EB29" s="5">
        <f t="shared" si="20"/>
        <v>0</v>
      </c>
      <c r="EC29" s="9"/>
      <c r="ED29" s="1">
        <v>23</v>
      </c>
      <c r="EE29" s="2" t="s">
        <v>26</v>
      </c>
      <c r="EF29" s="5">
        <v>100</v>
      </c>
      <c r="EG29" s="5">
        <v>600000</v>
      </c>
      <c r="EH29" s="5">
        <v>0</v>
      </c>
      <c r="EI29" s="5">
        <f t="shared" si="21"/>
        <v>600000</v>
      </c>
      <c r="EJ29" s="9"/>
      <c r="EK29" s="1">
        <v>23</v>
      </c>
      <c r="EL29" s="2" t="s">
        <v>26</v>
      </c>
      <c r="EM29" s="5">
        <v>0</v>
      </c>
      <c r="EN29" s="5">
        <v>0</v>
      </c>
      <c r="EO29" s="5">
        <v>0</v>
      </c>
      <c r="EP29" s="5">
        <f t="shared" si="22"/>
        <v>0</v>
      </c>
      <c r="EQ29" s="9"/>
      <c r="ER29" s="1">
        <v>23</v>
      </c>
      <c r="ES29" s="2" t="s">
        <v>26</v>
      </c>
      <c r="ET29" s="5">
        <v>0</v>
      </c>
      <c r="EU29" s="5">
        <v>0</v>
      </c>
      <c r="EV29" s="5">
        <v>0</v>
      </c>
      <c r="EW29" s="5">
        <f t="shared" si="23"/>
        <v>0</v>
      </c>
      <c r="EX29" s="9"/>
      <c r="EY29" s="1">
        <v>23</v>
      </c>
      <c r="EZ29" s="2" t="s">
        <v>26</v>
      </c>
      <c r="FA29" s="5">
        <v>0</v>
      </c>
      <c r="FB29" s="5">
        <v>0</v>
      </c>
      <c r="FC29" s="5">
        <v>0</v>
      </c>
      <c r="FD29" s="5">
        <f t="shared" si="24"/>
        <v>0</v>
      </c>
      <c r="FE29" s="9"/>
      <c r="FF29" s="1">
        <v>23</v>
      </c>
      <c r="FG29" s="2" t="s">
        <v>26</v>
      </c>
      <c r="FH29" s="5">
        <v>0</v>
      </c>
      <c r="FI29" s="5">
        <v>0</v>
      </c>
      <c r="FJ29" s="5">
        <v>0</v>
      </c>
      <c r="FK29" s="5">
        <f t="shared" si="25"/>
        <v>0</v>
      </c>
      <c r="FL29" s="9"/>
      <c r="FM29" s="1">
        <v>23</v>
      </c>
      <c r="FN29" s="2" t="s">
        <v>26</v>
      </c>
      <c r="FO29" s="5">
        <v>0</v>
      </c>
      <c r="FP29" s="5">
        <v>0</v>
      </c>
      <c r="FQ29" s="5">
        <v>0</v>
      </c>
      <c r="FR29" s="5">
        <f t="shared" si="26"/>
        <v>0</v>
      </c>
      <c r="FS29" s="9"/>
      <c r="FT29" s="1">
        <v>23</v>
      </c>
      <c r="FU29" s="2" t="s">
        <v>26</v>
      </c>
      <c r="FV29" s="5">
        <v>1</v>
      </c>
      <c r="FW29" s="5">
        <v>100000</v>
      </c>
      <c r="FX29" s="5">
        <v>0</v>
      </c>
      <c r="FY29" s="5">
        <f t="shared" si="27"/>
        <v>100000</v>
      </c>
      <c r="FZ29" s="9"/>
      <c r="GA29" s="1">
        <v>23</v>
      </c>
      <c r="GB29" s="2" t="s">
        <v>26</v>
      </c>
      <c r="GC29" s="5">
        <v>0</v>
      </c>
      <c r="GD29" s="5">
        <v>0</v>
      </c>
      <c r="GE29" s="5">
        <v>0</v>
      </c>
      <c r="GF29" s="5">
        <f t="shared" si="28"/>
        <v>0</v>
      </c>
      <c r="GG29" s="9"/>
      <c r="GH29" s="1">
        <v>23</v>
      </c>
      <c r="GI29" s="2" t="s">
        <v>26</v>
      </c>
      <c r="GJ29" s="5">
        <v>1</v>
      </c>
      <c r="GK29" s="5">
        <v>400000</v>
      </c>
      <c r="GL29" s="5">
        <v>0</v>
      </c>
      <c r="GM29" s="5">
        <f t="shared" si="29"/>
        <v>400000</v>
      </c>
      <c r="GN29" s="9"/>
      <c r="GO29" s="1">
        <v>23</v>
      </c>
      <c r="GP29" s="2" t="s">
        <v>26</v>
      </c>
      <c r="GQ29" s="5">
        <v>10</v>
      </c>
      <c r="GR29" s="5">
        <v>60000</v>
      </c>
      <c r="GS29" s="5">
        <v>0</v>
      </c>
      <c r="GT29" s="5">
        <f t="shared" si="30"/>
        <v>60000</v>
      </c>
      <c r="GU29" s="9"/>
      <c r="GV29" s="1">
        <v>23</v>
      </c>
      <c r="GW29" s="2" t="s">
        <v>26</v>
      </c>
      <c r="GX29" s="5">
        <v>0</v>
      </c>
      <c r="GY29" s="5">
        <v>0</v>
      </c>
      <c r="GZ29" s="5">
        <v>0</v>
      </c>
      <c r="HA29" s="5">
        <f t="shared" si="31"/>
        <v>0</v>
      </c>
      <c r="HB29" s="9"/>
      <c r="HC29" s="1">
        <v>23</v>
      </c>
      <c r="HD29" s="2" t="s">
        <v>26</v>
      </c>
      <c r="HE29" s="5">
        <v>89.510559999999998</v>
      </c>
      <c r="HF29" s="5">
        <v>843274.55999999994</v>
      </c>
      <c r="HG29" s="5">
        <v>0</v>
      </c>
      <c r="HH29" s="5">
        <f t="shared" si="32"/>
        <v>843274.55999999994</v>
      </c>
      <c r="HI29" s="9"/>
      <c r="HJ29" s="1">
        <v>23</v>
      </c>
      <c r="HK29" s="2" t="s">
        <v>26</v>
      </c>
      <c r="HL29" s="5">
        <v>0</v>
      </c>
      <c r="HM29" s="5">
        <v>0</v>
      </c>
      <c r="HN29" s="5">
        <v>0</v>
      </c>
      <c r="HO29" s="5">
        <f t="shared" si="33"/>
        <v>0</v>
      </c>
      <c r="HP29" s="9"/>
      <c r="HQ29" s="1">
        <v>23</v>
      </c>
      <c r="HR29" s="2" t="s">
        <v>26</v>
      </c>
      <c r="HS29" s="5">
        <v>0</v>
      </c>
      <c r="HT29" s="5">
        <v>0</v>
      </c>
      <c r="HU29" s="5">
        <v>0</v>
      </c>
      <c r="HV29" s="5">
        <f t="shared" si="34"/>
        <v>0</v>
      </c>
      <c r="HW29" s="9"/>
      <c r="HX29" s="1">
        <v>23</v>
      </c>
      <c r="HY29" s="2" t="s">
        <v>26</v>
      </c>
      <c r="HZ29" s="5">
        <v>0</v>
      </c>
      <c r="IA29" s="5">
        <f t="shared" si="35"/>
        <v>17003274.559999999</v>
      </c>
      <c r="IB29" s="5">
        <f t="shared" si="0"/>
        <v>0</v>
      </c>
      <c r="IC29" s="5">
        <f t="shared" si="1"/>
        <v>17003274.559999999</v>
      </c>
      <c r="ID29" s="9"/>
    </row>
    <row r="30" spans="1:238" ht="16.5" hidden="1">
      <c r="A30" s="1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2"/>
        <v>0</v>
      </c>
      <c r="G30" s="9"/>
      <c r="H30" s="1">
        <v>24</v>
      </c>
      <c r="I30" s="2" t="s">
        <v>27</v>
      </c>
      <c r="J30" s="5">
        <v>0</v>
      </c>
      <c r="K30" s="5">
        <v>0</v>
      </c>
      <c r="L30" s="5">
        <v>0</v>
      </c>
      <c r="M30" s="5">
        <f t="shared" si="3"/>
        <v>0</v>
      </c>
      <c r="N30" s="9"/>
      <c r="O30" s="1">
        <v>24</v>
      </c>
      <c r="P30" s="2" t="s">
        <v>27</v>
      </c>
      <c r="Q30" s="5">
        <v>0</v>
      </c>
      <c r="R30" s="5">
        <v>0</v>
      </c>
      <c r="S30" s="5">
        <v>0</v>
      </c>
      <c r="T30" s="5">
        <f t="shared" si="4"/>
        <v>0</v>
      </c>
      <c r="U30" s="9"/>
      <c r="V30" s="1">
        <v>24</v>
      </c>
      <c r="W30" s="2" t="s">
        <v>27</v>
      </c>
      <c r="X30" s="5">
        <v>0</v>
      </c>
      <c r="Y30" s="5">
        <v>0</v>
      </c>
      <c r="Z30" s="5">
        <v>0</v>
      </c>
      <c r="AA30" s="5">
        <f t="shared" si="5"/>
        <v>0</v>
      </c>
      <c r="AB30" s="9"/>
      <c r="AC30" s="1">
        <v>24</v>
      </c>
      <c r="AD30" s="2" t="s">
        <v>27</v>
      </c>
      <c r="AE30" s="5">
        <v>20</v>
      </c>
      <c r="AF30" s="5">
        <v>14000000</v>
      </c>
      <c r="AG30" s="5">
        <v>0</v>
      </c>
      <c r="AH30" s="5">
        <f t="shared" si="6"/>
        <v>14000000</v>
      </c>
      <c r="AI30" s="9"/>
      <c r="AJ30" s="1">
        <v>24</v>
      </c>
      <c r="AK30" s="2" t="s">
        <v>27</v>
      </c>
      <c r="AL30" s="5">
        <v>0</v>
      </c>
      <c r="AM30" s="5">
        <v>0</v>
      </c>
      <c r="AN30" s="5">
        <v>0</v>
      </c>
      <c r="AO30" s="5">
        <f t="shared" si="7"/>
        <v>0</v>
      </c>
      <c r="AP30" s="9"/>
      <c r="AQ30" s="1">
        <v>24</v>
      </c>
      <c r="AR30" s="2" t="s">
        <v>27</v>
      </c>
      <c r="AS30" s="5">
        <v>1</v>
      </c>
      <c r="AT30" s="5">
        <v>300000</v>
      </c>
      <c r="AU30" s="5">
        <v>0</v>
      </c>
      <c r="AV30" s="5">
        <f t="shared" si="8"/>
        <v>300000</v>
      </c>
      <c r="AW30" s="9"/>
      <c r="AX30" s="1">
        <v>24</v>
      </c>
      <c r="AY30" s="2" t="s">
        <v>27</v>
      </c>
      <c r="AZ30" s="5">
        <v>0</v>
      </c>
      <c r="BA30" s="5">
        <v>0</v>
      </c>
      <c r="BB30" s="5">
        <v>0</v>
      </c>
      <c r="BC30" s="5">
        <f t="shared" si="9"/>
        <v>0</v>
      </c>
      <c r="BD30" s="9"/>
      <c r="BE30" s="1">
        <v>24</v>
      </c>
      <c r="BF30" s="2" t="s">
        <v>27</v>
      </c>
      <c r="BG30" s="5">
        <v>0</v>
      </c>
      <c r="BH30" s="5">
        <v>0</v>
      </c>
      <c r="BI30" s="5">
        <v>0</v>
      </c>
      <c r="BJ30" s="5">
        <f t="shared" si="10"/>
        <v>0</v>
      </c>
      <c r="BK30" s="9"/>
      <c r="BL30" s="1">
        <v>24</v>
      </c>
      <c r="BM30" s="2" t="s">
        <v>27</v>
      </c>
      <c r="BN30" s="5">
        <v>0</v>
      </c>
      <c r="BO30" s="5">
        <v>0</v>
      </c>
      <c r="BP30" s="5">
        <v>0</v>
      </c>
      <c r="BQ30" s="5">
        <f t="shared" si="11"/>
        <v>0</v>
      </c>
      <c r="BR30" s="9"/>
      <c r="BS30" s="1">
        <v>24</v>
      </c>
      <c r="BT30" s="2" t="s">
        <v>27</v>
      </c>
      <c r="BU30" s="5">
        <v>0</v>
      </c>
      <c r="BV30" s="5">
        <v>0</v>
      </c>
      <c r="BW30" s="5">
        <v>0</v>
      </c>
      <c r="BX30" s="5">
        <f t="shared" si="12"/>
        <v>0</v>
      </c>
      <c r="BY30" s="9"/>
      <c r="BZ30" s="1">
        <v>24</v>
      </c>
      <c r="CA30" s="2" t="s">
        <v>27</v>
      </c>
      <c r="CB30" s="5">
        <v>0</v>
      </c>
      <c r="CC30" s="5">
        <v>0</v>
      </c>
      <c r="CD30" s="5">
        <v>0</v>
      </c>
      <c r="CE30" s="5">
        <f t="shared" si="13"/>
        <v>0</v>
      </c>
      <c r="CF30" s="9"/>
      <c r="CG30" s="1">
        <v>24</v>
      </c>
      <c r="CH30" s="2" t="s">
        <v>27</v>
      </c>
      <c r="CI30" s="5">
        <v>0</v>
      </c>
      <c r="CJ30" s="5">
        <v>0</v>
      </c>
      <c r="CK30" s="5">
        <v>0</v>
      </c>
      <c r="CL30" s="5">
        <f t="shared" si="14"/>
        <v>0</v>
      </c>
      <c r="CM30" s="9"/>
      <c r="CN30" s="1">
        <v>24</v>
      </c>
      <c r="CO30" s="2" t="s">
        <v>27</v>
      </c>
      <c r="CP30" s="5">
        <v>0</v>
      </c>
      <c r="CQ30" s="5">
        <v>0</v>
      </c>
      <c r="CR30" s="5">
        <v>0</v>
      </c>
      <c r="CS30" s="5">
        <f t="shared" si="15"/>
        <v>0</v>
      </c>
      <c r="CT30" s="9"/>
      <c r="CU30" s="1">
        <v>24</v>
      </c>
      <c r="CV30" s="2" t="s">
        <v>27</v>
      </c>
      <c r="CW30" s="5">
        <v>0</v>
      </c>
      <c r="CX30" s="5">
        <v>0</v>
      </c>
      <c r="CY30" s="5">
        <v>0</v>
      </c>
      <c r="CZ30" s="5">
        <f t="shared" si="16"/>
        <v>0</v>
      </c>
      <c r="DA30" s="9"/>
      <c r="DB30" s="1">
        <v>24</v>
      </c>
      <c r="DC30" s="2" t="s">
        <v>27</v>
      </c>
      <c r="DD30" s="5">
        <v>0</v>
      </c>
      <c r="DE30" s="5">
        <v>0</v>
      </c>
      <c r="DF30" s="5">
        <v>0</v>
      </c>
      <c r="DG30" s="5">
        <f t="shared" si="17"/>
        <v>0</v>
      </c>
      <c r="DH30" s="9"/>
      <c r="DI30" s="1">
        <v>24</v>
      </c>
      <c r="DJ30" s="2" t="s">
        <v>27</v>
      </c>
      <c r="DK30" s="5">
        <v>0</v>
      </c>
      <c r="DL30" s="5">
        <v>0</v>
      </c>
      <c r="DM30" s="5">
        <v>0</v>
      </c>
      <c r="DN30" s="5">
        <f t="shared" si="18"/>
        <v>0</v>
      </c>
      <c r="DO30" s="9"/>
      <c r="DP30" s="1">
        <v>24</v>
      </c>
      <c r="DQ30" s="2" t="s">
        <v>27</v>
      </c>
      <c r="DR30" s="5">
        <v>0</v>
      </c>
      <c r="DS30" s="5">
        <v>0</v>
      </c>
      <c r="DT30" s="5">
        <v>0</v>
      </c>
      <c r="DU30" s="5">
        <f t="shared" si="19"/>
        <v>0</v>
      </c>
      <c r="DV30" s="9"/>
      <c r="DW30" s="1">
        <v>24</v>
      </c>
      <c r="DX30" s="2" t="s">
        <v>27</v>
      </c>
      <c r="DY30" s="5">
        <v>0</v>
      </c>
      <c r="DZ30" s="5">
        <v>0</v>
      </c>
      <c r="EA30" s="5">
        <v>6743637</v>
      </c>
      <c r="EB30" s="5">
        <f t="shared" si="20"/>
        <v>6743637</v>
      </c>
      <c r="EC30" s="9"/>
      <c r="ED30" s="1">
        <v>24</v>
      </c>
      <c r="EE30" s="2" t="s">
        <v>27</v>
      </c>
      <c r="EF30" s="5">
        <v>238</v>
      </c>
      <c r="EG30" s="5">
        <v>1713600</v>
      </c>
      <c r="EH30" s="5">
        <v>0</v>
      </c>
      <c r="EI30" s="5">
        <f t="shared" si="21"/>
        <v>1713600</v>
      </c>
      <c r="EJ30" s="9"/>
      <c r="EK30" s="1">
        <v>24</v>
      </c>
      <c r="EL30" s="2" t="s">
        <v>27</v>
      </c>
      <c r="EM30" s="5">
        <v>0</v>
      </c>
      <c r="EN30" s="5">
        <v>0</v>
      </c>
      <c r="EO30" s="5">
        <v>0</v>
      </c>
      <c r="EP30" s="5">
        <f t="shared" si="22"/>
        <v>0</v>
      </c>
      <c r="EQ30" s="9"/>
      <c r="ER30" s="1">
        <v>24</v>
      </c>
      <c r="ES30" s="2" t="s">
        <v>27</v>
      </c>
      <c r="ET30" s="5">
        <v>0</v>
      </c>
      <c r="EU30" s="5">
        <v>0</v>
      </c>
      <c r="EV30" s="5">
        <v>0</v>
      </c>
      <c r="EW30" s="5">
        <f t="shared" si="23"/>
        <v>0</v>
      </c>
      <c r="EX30" s="9"/>
      <c r="EY30" s="1">
        <v>24</v>
      </c>
      <c r="EZ30" s="2" t="s">
        <v>27</v>
      </c>
      <c r="FA30" s="5">
        <v>0</v>
      </c>
      <c r="FB30" s="5">
        <v>0</v>
      </c>
      <c r="FC30" s="5">
        <v>0</v>
      </c>
      <c r="FD30" s="5">
        <f t="shared" si="24"/>
        <v>0</v>
      </c>
      <c r="FE30" s="9"/>
      <c r="FF30" s="1">
        <v>24</v>
      </c>
      <c r="FG30" s="2" t="s">
        <v>27</v>
      </c>
      <c r="FH30" s="5">
        <v>0</v>
      </c>
      <c r="FI30" s="5">
        <v>0</v>
      </c>
      <c r="FJ30" s="5">
        <v>0</v>
      </c>
      <c r="FK30" s="5">
        <f t="shared" si="25"/>
        <v>0</v>
      </c>
      <c r="FL30" s="9"/>
      <c r="FM30" s="1">
        <v>24</v>
      </c>
      <c r="FN30" s="2" t="s">
        <v>27</v>
      </c>
      <c r="FO30" s="5">
        <v>0</v>
      </c>
      <c r="FP30" s="5">
        <v>0</v>
      </c>
      <c r="FQ30" s="5">
        <v>0</v>
      </c>
      <c r="FR30" s="5">
        <f t="shared" si="26"/>
        <v>0</v>
      </c>
      <c r="FS30" s="9"/>
      <c r="FT30" s="1">
        <v>24</v>
      </c>
      <c r="FU30" s="2" t="s">
        <v>27</v>
      </c>
      <c r="FV30" s="5">
        <v>1</v>
      </c>
      <c r="FW30" s="5">
        <v>100000</v>
      </c>
      <c r="FX30" s="5">
        <v>0</v>
      </c>
      <c r="FY30" s="5">
        <f t="shared" si="27"/>
        <v>100000</v>
      </c>
      <c r="FZ30" s="9"/>
      <c r="GA30" s="1">
        <v>24</v>
      </c>
      <c r="GB30" s="2" t="s">
        <v>27</v>
      </c>
      <c r="GC30" s="5">
        <v>0</v>
      </c>
      <c r="GD30" s="5">
        <v>0</v>
      </c>
      <c r="GE30" s="5">
        <v>0</v>
      </c>
      <c r="GF30" s="5">
        <f t="shared" si="28"/>
        <v>0</v>
      </c>
      <c r="GG30" s="9"/>
      <c r="GH30" s="1">
        <v>24</v>
      </c>
      <c r="GI30" s="2" t="s">
        <v>27</v>
      </c>
      <c r="GJ30" s="5">
        <v>0</v>
      </c>
      <c r="GK30" s="5">
        <v>0</v>
      </c>
      <c r="GL30" s="5">
        <v>0</v>
      </c>
      <c r="GM30" s="5">
        <f t="shared" si="29"/>
        <v>0</v>
      </c>
      <c r="GN30" s="9"/>
      <c r="GO30" s="1">
        <v>24</v>
      </c>
      <c r="GP30" s="2" t="s">
        <v>27</v>
      </c>
      <c r="GQ30" s="5">
        <v>12</v>
      </c>
      <c r="GR30" s="5">
        <v>72000</v>
      </c>
      <c r="GS30" s="5">
        <v>0</v>
      </c>
      <c r="GT30" s="5">
        <f t="shared" si="30"/>
        <v>72000</v>
      </c>
      <c r="GU30" s="9"/>
      <c r="GV30" s="1">
        <v>24</v>
      </c>
      <c r="GW30" s="2" t="s">
        <v>27</v>
      </c>
      <c r="GX30" s="5">
        <v>0</v>
      </c>
      <c r="GY30" s="5">
        <v>0</v>
      </c>
      <c r="GZ30" s="5">
        <v>0</v>
      </c>
      <c r="HA30" s="5">
        <f t="shared" si="31"/>
        <v>0</v>
      </c>
      <c r="HB30" s="9"/>
      <c r="HC30" s="1">
        <v>24</v>
      </c>
      <c r="HD30" s="2" t="s">
        <v>27</v>
      </c>
      <c r="HE30" s="5">
        <v>72.632640000000009</v>
      </c>
      <c r="HF30" s="5">
        <v>170448.64000000007</v>
      </c>
      <c r="HG30" s="5">
        <v>0</v>
      </c>
      <c r="HH30" s="5">
        <f t="shared" si="32"/>
        <v>170448.64000000007</v>
      </c>
      <c r="HI30" s="9"/>
      <c r="HJ30" s="1">
        <v>24</v>
      </c>
      <c r="HK30" s="2" t="s">
        <v>27</v>
      </c>
      <c r="HL30" s="5">
        <v>0</v>
      </c>
      <c r="HM30" s="5">
        <v>0</v>
      </c>
      <c r="HN30" s="5">
        <v>0</v>
      </c>
      <c r="HO30" s="5">
        <f t="shared" si="33"/>
        <v>0</v>
      </c>
      <c r="HP30" s="9"/>
      <c r="HQ30" s="1">
        <v>24</v>
      </c>
      <c r="HR30" s="2" t="s">
        <v>27</v>
      </c>
      <c r="HS30" s="5">
        <v>1</v>
      </c>
      <c r="HT30" s="5">
        <v>500000</v>
      </c>
      <c r="HU30" s="5">
        <v>4000000</v>
      </c>
      <c r="HV30" s="5">
        <f t="shared" si="34"/>
        <v>4500000</v>
      </c>
      <c r="HW30" s="9"/>
      <c r="HX30" s="1">
        <v>24</v>
      </c>
      <c r="HY30" s="2" t="s">
        <v>27</v>
      </c>
      <c r="HZ30" s="5">
        <v>0</v>
      </c>
      <c r="IA30" s="5">
        <f t="shared" si="35"/>
        <v>16856048.640000001</v>
      </c>
      <c r="IB30" s="5">
        <f t="shared" si="0"/>
        <v>10743637</v>
      </c>
      <c r="IC30" s="5">
        <f t="shared" si="1"/>
        <v>27599685.640000001</v>
      </c>
      <c r="ID30" s="9"/>
    </row>
    <row r="31" spans="1:238" ht="16.5" hidden="1">
      <c r="A31" s="1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2"/>
        <v>0</v>
      </c>
      <c r="G31" s="9"/>
      <c r="H31" s="1">
        <v>25</v>
      </c>
      <c r="I31" s="2" t="s">
        <v>28</v>
      </c>
      <c r="J31" s="5">
        <v>0</v>
      </c>
      <c r="K31" s="5">
        <v>0</v>
      </c>
      <c r="L31" s="5">
        <v>0</v>
      </c>
      <c r="M31" s="5">
        <f t="shared" si="3"/>
        <v>0</v>
      </c>
      <c r="N31" s="9"/>
      <c r="O31" s="1">
        <v>25</v>
      </c>
      <c r="P31" s="2" t="s">
        <v>28</v>
      </c>
      <c r="Q31" s="5">
        <v>0</v>
      </c>
      <c r="R31" s="5">
        <v>0</v>
      </c>
      <c r="S31" s="5">
        <v>0</v>
      </c>
      <c r="T31" s="5">
        <f t="shared" si="4"/>
        <v>0</v>
      </c>
      <c r="U31" s="9"/>
      <c r="V31" s="1">
        <v>25</v>
      </c>
      <c r="W31" s="2" t="s">
        <v>28</v>
      </c>
      <c r="X31" s="5">
        <v>0</v>
      </c>
      <c r="Y31" s="5">
        <v>0</v>
      </c>
      <c r="Z31" s="5">
        <v>0</v>
      </c>
      <c r="AA31" s="5">
        <f t="shared" si="5"/>
        <v>0</v>
      </c>
      <c r="AB31" s="9"/>
      <c r="AC31" s="1">
        <v>25</v>
      </c>
      <c r="AD31" s="2" t="s">
        <v>28</v>
      </c>
      <c r="AE31" s="5">
        <v>10</v>
      </c>
      <c r="AF31" s="5">
        <v>7000000</v>
      </c>
      <c r="AG31" s="5">
        <v>0</v>
      </c>
      <c r="AH31" s="5">
        <f t="shared" si="6"/>
        <v>7000000</v>
      </c>
      <c r="AI31" s="9"/>
      <c r="AJ31" s="1">
        <v>25</v>
      </c>
      <c r="AK31" s="2" t="s">
        <v>28</v>
      </c>
      <c r="AL31" s="5">
        <v>0</v>
      </c>
      <c r="AM31" s="5">
        <v>0</v>
      </c>
      <c r="AN31" s="5">
        <v>0</v>
      </c>
      <c r="AO31" s="5">
        <f t="shared" si="7"/>
        <v>0</v>
      </c>
      <c r="AP31" s="9"/>
      <c r="AQ31" s="1">
        <v>25</v>
      </c>
      <c r="AR31" s="2" t="s">
        <v>28</v>
      </c>
      <c r="AS31" s="5">
        <v>1</v>
      </c>
      <c r="AT31" s="5">
        <v>300000</v>
      </c>
      <c r="AU31" s="5">
        <v>0</v>
      </c>
      <c r="AV31" s="5">
        <f t="shared" si="8"/>
        <v>300000</v>
      </c>
      <c r="AW31" s="9"/>
      <c r="AX31" s="1">
        <v>25</v>
      </c>
      <c r="AY31" s="2" t="s">
        <v>28</v>
      </c>
      <c r="AZ31" s="5">
        <v>0</v>
      </c>
      <c r="BA31" s="5">
        <v>0</v>
      </c>
      <c r="BB31" s="5">
        <v>0</v>
      </c>
      <c r="BC31" s="5">
        <f t="shared" si="9"/>
        <v>0</v>
      </c>
      <c r="BD31" s="9"/>
      <c r="BE31" s="1">
        <v>25</v>
      </c>
      <c r="BF31" s="2" t="s">
        <v>28</v>
      </c>
      <c r="BG31" s="5">
        <v>0</v>
      </c>
      <c r="BH31" s="5">
        <v>0</v>
      </c>
      <c r="BI31" s="5">
        <v>0</v>
      </c>
      <c r="BJ31" s="5">
        <f t="shared" si="10"/>
        <v>0</v>
      </c>
      <c r="BK31" s="9"/>
      <c r="BL31" s="1">
        <v>25</v>
      </c>
      <c r="BM31" s="2" t="s">
        <v>28</v>
      </c>
      <c r="BN31" s="5">
        <v>0</v>
      </c>
      <c r="BO31" s="5">
        <v>0</v>
      </c>
      <c r="BP31" s="5">
        <v>0</v>
      </c>
      <c r="BQ31" s="5">
        <f t="shared" si="11"/>
        <v>0</v>
      </c>
      <c r="BR31" s="9"/>
      <c r="BS31" s="1">
        <v>25</v>
      </c>
      <c r="BT31" s="2" t="s">
        <v>28</v>
      </c>
      <c r="BU31" s="5">
        <v>0</v>
      </c>
      <c r="BV31" s="5">
        <v>0</v>
      </c>
      <c r="BW31" s="5">
        <v>0</v>
      </c>
      <c r="BX31" s="5">
        <f t="shared" si="12"/>
        <v>0</v>
      </c>
      <c r="BY31" s="9"/>
      <c r="BZ31" s="1">
        <v>25</v>
      </c>
      <c r="CA31" s="2" t="s">
        <v>28</v>
      </c>
      <c r="CB31" s="5">
        <v>0</v>
      </c>
      <c r="CC31" s="5">
        <v>0</v>
      </c>
      <c r="CD31" s="5">
        <v>0</v>
      </c>
      <c r="CE31" s="5">
        <f t="shared" si="13"/>
        <v>0</v>
      </c>
      <c r="CF31" s="9"/>
      <c r="CG31" s="1">
        <v>25</v>
      </c>
      <c r="CH31" s="2" t="s">
        <v>28</v>
      </c>
      <c r="CI31" s="5">
        <v>0</v>
      </c>
      <c r="CJ31" s="5">
        <v>0</v>
      </c>
      <c r="CK31" s="5">
        <v>0</v>
      </c>
      <c r="CL31" s="5">
        <f t="shared" si="14"/>
        <v>0</v>
      </c>
      <c r="CM31" s="9"/>
      <c r="CN31" s="1">
        <v>25</v>
      </c>
      <c r="CO31" s="2" t="s">
        <v>28</v>
      </c>
      <c r="CP31" s="5">
        <v>0</v>
      </c>
      <c r="CQ31" s="5">
        <v>0</v>
      </c>
      <c r="CR31" s="5">
        <v>0</v>
      </c>
      <c r="CS31" s="5">
        <f t="shared" si="15"/>
        <v>0</v>
      </c>
      <c r="CT31" s="9"/>
      <c r="CU31" s="1">
        <v>25</v>
      </c>
      <c r="CV31" s="2" t="s">
        <v>28</v>
      </c>
      <c r="CW31" s="5">
        <v>0</v>
      </c>
      <c r="CX31" s="5">
        <v>0</v>
      </c>
      <c r="CY31" s="5">
        <v>0</v>
      </c>
      <c r="CZ31" s="5">
        <f t="shared" si="16"/>
        <v>0</v>
      </c>
      <c r="DA31" s="9"/>
      <c r="DB31" s="1">
        <v>25</v>
      </c>
      <c r="DC31" s="2" t="s">
        <v>28</v>
      </c>
      <c r="DD31" s="5">
        <v>0</v>
      </c>
      <c r="DE31" s="5">
        <v>0</v>
      </c>
      <c r="DF31" s="5">
        <v>0</v>
      </c>
      <c r="DG31" s="5">
        <f t="shared" si="17"/>
        <v>0</v>
      </c>
      <c r="DH31" s="9"/>
      <c r="DI31" s="1">
        <v>25</v>
      </c>
      <c r="DJ31" s="2" t="s">
        <v>28</v>
      </c>
      <c r="DK31" s="5">
        <v>0</v>
      </c>
      <c r="DL31" s="5">
        <v>0</v>
      </c>
      <c r="DM31" s="5">
        <v>0</v>
      </c>
      <c r="DN31" s="5">
        <f t="shared" si="18"/>
        <v>0</v>
      </c>
      <c r="DO31" s="9"/>
      <c r="DP31" s="1">
        <v>25</v>
      </c>
      <c r="DQ31" s="2" t="s">
        <v>28</v>
      </c>
      <c r="DR31" s="5">
        <v>0</v>
      </c>
      <c r="DS31" s="5">
        <v>0</v>
      </c>
      <c r="DT31" s="5">
        <v>0</v>
      </c>
      <c r="DU31" s="5">
        <f t="shared" si="19"/>
        <v>0</v>
      </c>
      <c r="DV31" s="9"/>
      <c r="DW31" s="1">
        <v>25</v>
      </c>
      <c r="DX31" s="2" t="s">
        <v>28</v>
      </c>
      <c r="DY31" s="5">
        <v>0</v>
      </c>
      <c r="DZ31" s="5">
        <v>0</v>
      </c>
      <c r="EA31" s="5">
        <v>0</v>
      </c>
      <c r="EB31" s="5">
        <f t="shared" si="20"/>
        <v>0</v>
      </c>
      <c r="EC31" s="9"/>
      <c r="ED31" s="1">
        <v>25</v>
      </c>
      <c r="EE31" s="2" t="s">
        <v>28</v>
      </c>
      <c r="EF31" s="5">
        <v>63</v>
      </c>
      <c r="EG31" s="5">
        <v>378000</v>
      </c>
      <c r="EH31" s="5">
        <v>0</v>
      </c>
      <c r="EI31" s="5">
        <f t="shared" si="21"/>
        <v>378000</v>
      </c>
      <c r="EJ31" s="9"/>
      <c r="EK31" s="1">
        <v>25</v>
      </c>
      <c r="EL31" s="2" t="s">
        <v>28</v>
      </c>
      <c r="EM31" s="5">
        <v>0</v>
      </c>
      <c r="EN31" s="5">
        <v>0</v>
      </c>
      <c r="EO31" s="5">
        <v>0</v>
      </c>
      <c r="EP31" s="5">
        <f t="shared" si="22"/>
        <v>0</v>
      </c>
      <c r="EQ31" s="9"/>
      <c r="ER31" s="1">
        <v>25</v>
      </c>
      <c r="ES31" s="2" t="s">
        <v>28</v>
      </c>
      <c r="ET31" s="5">
        <v>0</v>
      </c>
      <c r="EU31" s="5">
        <v>0</v>
      </c>
      <c r="EV31" s="5">
        <v>0</v>
      </c>
      <c r="EW31" s="5">
        <f t="shared" si="23"/>
        <v>0</v>
      </c>
      <c r="EX31" s="9"/>
      <c r="EY31" s="1">
        <v>25</v>
      </c>
      <c r="EZ31" s="2" t="s">
        <v>28</v>
      </c>
      <c r="FA31" s="5">
        <v>0</v>
      </c>
      <c r="FB31" s="5">
        <v>0</v>
      </c>
      <c r="FC31" s="5">
        <v>0</v>
      </c>
      <c r="FD31" s="5">
        <f t="shared" si="24"/>
        <v>0</v>
      </c>
      <c r="FE31" s="9"/>
      <c r="FF31" s="1">
        <v>25</v>
      </c>
      <c r="FG31" s="2" t="s">
        <v>28</v>
      </c>
      <c r="FH31" s="5">
        <v>0</v>
      </c>
      <c r="FI31" s="5">
        <v>0</v>
      </c>
      <c r="FJ31" s="5">
        <v>0</v>
      </c>
      <c r="FK31" s="5">
        <f t="shared" si="25"/>
        <v>0</v>
      </c>
      <c r="FL31" s="9"/>
      <c r="FM31" s="1">
        <v>25</v>
      </c>
      <c r="FN31" s="2" t="s">
        <v>28</v>
      </c>
      <c r="FO31" s="5">
        <v>0</v>
      </c>
      <c r="FP31" s="5">
        <v>0</v>
      </c>
      <c r="FQ31" s="5">
        <v>0</v>
      </c>
      <c r="FR31" s="5">
        <f t="shared" si="26"/>
        <v>0</v>
      </c>
      <c r="FS31" s="9"/>
      <c r="FT31" s="1">
        <v>25</v>
      </c>
      <c r="FU31" s="2" t="s">
        <v>28</v>
      </c>
      <c r="FV31" s="5">
        <v>1</v>
      </c>
      <c r="FW31" s="5">
        <v>100000</v>
      </c>
      <c r="FX31" s="5">
        <v>0</v>
      </c>
      <c r="FY31" s="5">
        <f t="shared" si="27"/>
        <v>100000</v>
      </c>
      <c r="FZ31" s="9"/>
      <c r="GA31" s="1">
        <v>25</v>
      </c>
      <c r="GB31" s="2" t="s">
        <v>28</v>
      </c>
      <c r="GC31" s="5">
        <v>0</v>
      </c>
      <c r="GD31" s="5">
        <v>0</v>
      </c>
      <c r="GE31" s="5">
        <v>0</v>
      </c>
      <c r="GF31" s="5">
        <f t="shared" si="28"/>
        <v>0</v>
      </c>
      <c r="GG31" s="9"/>
      <c r="GH31" s="1">
        <v>25</v>
      </c>
      <c r="GI31" s="2" t="s">
        <v>28</v>
      </c>
      <c r="GJ31" s="5">
        <v>1</v>
      </c>
      <c r="GK31" s="5">
        <v>400000</v>
      </c>
      <c r="GL31" s="5">
        <v>0</v>
      </c>
      <c r="GM31" s="5">
        <f t="shared" si="29"/>
        <v>400000</v>
      </c>
      <c r="GN31" s="9"/>
      <c r="GO31" s="1">
        <v>25</v>
      </c>
      <c r="GP31" s="2" t="s">
        <v>28</v>
      </c>
      <c r="GQ31" s="5">
        <v>8</v>
      </c>
      <c r="GR31" s="5">
        <v>48000</v>
      </c>
      <c r="GS31" s="5">
        <v>0</v>
      </c>
      <c r="GT31" s="5">
        <f t="shared" si="30"/>
        <v>48000</v>
      </c>
      <c r="GU31" s="9"/>
      <c r="GV31" s="1">
        <v>25</v>
      </c>
      <c r="GW31" s="2" t="s">
        <v>28</v>
      </c>
      <c r="GX31" s="5">
        <v>0</v>
      </c>
      <c r="GY31" s="5">
        <v>0</v>
      </c>
      <c r="GZ31" s="5">
        <v>0</v>
      </c>
      <c r="HA31" s="5">
        <f t="shared" si="31"/>
        <v>0</v>
      </c>
      <c r="HB31" s="9"/>
      <c r="HC31" s="1">
        <v>25</v>
      </c>
      <c r="HD31" s="2" t="s">
        <v>28</v>
      </c>
      <c r="HE31" s="5">
        <v>52.359480000000005</v>
      </c>
      <c r="HF31" s="5">
        <v>489346.48000000004</v>
      </c>
      <c r="HG31" s="5">
        <v>0</v>
      </c>
      <c r="HH31" s="5">
        <f t="shared" si="32"/>
        <v>489346.48000000004</v>
      </c>
      <c r="HI31" s="9"/>
      <c r="HJ31" s="1">
        <v>25</v>
      </c>
      <c r="HK31" s="2" t="s">
        <v>28</v>
      </c>
      <c r="HL31" s="5">
        <v>0</v>
      </c>
      <c r="HM31" s="5">
        <v>290000</v>
      </c>
      <c r="HN31" s="5">
        <v>0</v>
      </c>
      <c r="HO31" s="5">
        <f t="shared" si="33"/>
        <v>290000</v>
      </c>
      <c r="HP31" s="9"/>
      <c r="HQ31" s="1">
        <v>25</v>
      </c>
      <c r="HR31" s="2" t="s">
        <v>28</v>
      </c>
      <c r="HS31" s="5">
        <v>1</v>
      </c>
      <c r="HT31" s="5">
        <v>500000</v>
      </c>
      <c r="HU31" s="5">
        <v>4000000</v>
      </c>
      <c r="HV31" s="5">
        <f t="shared" si="34"/>
        <v>4500000</v>
      </c>
      <c r="HW31" s="9"/>
      <c r="HX31" s="1">
        <v>25</v>
      </c>
      <c r="HY31" s="2" t="s">
        <v>28</v>
      </c>
      <c r="HZ31" s="5">
        <v>0</v>
      </c>
      <c r="IA31" s="5">
        <f t="shared" si="35"/>
        <v>9505346.4800000004</v>
      </c>
      <c r="IB31" s="5">
        <f t="shared" si="0"/>
        <v>4000000</v>
      </c>
      <c r="IC31" s="5">
        <f t="shared" si="1"/>
        <v>13505346.48</v>
      </c>
      <c r="ID31" s="9"/>
    </row>
    <row r="32" spans="1:238" ht="16.5" hidden="1">
      <c r="A32" s="1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2"/>
        <v>0</v>
      </c>
      <c r="G32" s="9"/>
      <c r="H32" s="1">
        <v>26</v>
      </c>
      <c r="I32" s="2" t="s">
        <v>29</v>
      </c>
      <c r="J32" s="5">
        <v>0</v>
      </c>
      <c r="K32" s="5">
        <v>0</v>
      </c>
      <c r="L32" s="5">
        <v>0</v>
      </c>
      <c r="M32" s="5">
        <f t="shared" si="3"/>
        <v>0</v>
      </c>
      <c r="N32" s="9"/>
      <c r="O32" s="1">
        <v>26</v>
      </c>
      <c r="P32" s="2" t="s">
        <v>29</v>
      </c>
      <c r="Q32" s="5">
        <v>0</v>
      </c>
      <c r="R32" s="5">
        <v>0</v>
      </c>
      <c r="S32" s="5">
        <v>0</v>
      </c>
      <c r="T32" s="5">
        <f t="shared" si="4"/>
        <v>0</v>
      </c>
      <c r="U32" s="9"/>
      <c r="V32" s="1">
        <v>26</v>
      </c>
      <c r="W32" s="2" t="s">
        <v>29</v>
      </c>
      <c r="X32" s="5">
        <v>0</v>
      </c>
      <c r="Y32" s="5">
        <v>0</v>
      </c>
      <c r="Z32" s="5">
        <v>0</v>
      </c>
      <c r="AA32" s="5">
        <f t="shared" si="5"/>
        <v>0</v>
      </c>
      <c r="AB32" s="9"/>
      <c r="AC32" s="1">
        <v>26</v>
      </c>
      <c r="AD32" s="2" t="s">
        <v>29</v>
      </c>
      <c r="AE32" s="5">
        <v>24</v>
      </c>
      <c r="AF32" s="5">
        <v>16800000</v>
      </c>
      <c r="AG32" s="5">
        <v>0</v>
      </c>
      <c r="AH32" s="5">
        <f t="shared" si="6"/>
        <v>16800000</v>
      </c>
      <c r="AI32" s="9"/>
      <c r="AJ32" s="1">
        <v>26</v>
      </c>
      <c r="AK32" s="2" t="s">
        <v>29</v>
      </c>
      <c r="AL32" s="5">
        <v>0</v>
      </c>
      <c r="AM32" s="5">
        <v>0</v>
      </c>
      <c r="AN32" s="5">
        <v>0</v>
      </c>
      <c r="AO32" s="5">
        <f t="shared" si="7"/>
        <v>0</v>
      </c>
      <c r="AP32" s="9"/>
      <c r="AQ32" s="1">
        <v>26</v>
      </c>
      <c r="AR32" s="2" t="s">
        <v>29</v>
      </c>
      <c r="AS32" s="5">
        <v>1</v>
      </c>
      <c r="AT32" s="5">
        <v>300000</v>
      </c>
      <c r="AU32" s="5">
        <v>0</v>
      </c>
      <c r="AV32" s="5">
        <f t="shared" si="8"/>
        <v>300000</v>
      </c>
      <c r="AW32" s="9"/>
      <c r="AX32" s="1">
        <v>26</v>
      </c>
      <c r="AY32" s="2" t="s">
        <v>29</v>
      </c>
      <c r="AZ32" s="5">
        <v>0</v>
      </c>
      <c r="BA32" s="5">
        <v>0</v>
      </c>
      <c r="BB32" s="5">
        <v>0</v>
      </c>
      <c r="BC32" s="5">
        <f t="shared" si="9"/>
        <v>0</v>
      </c>
      <c r="BD32" s="9"/>
      <c r="BE32" s="1">
        <v>26</v>
      </c>
      <c r="BF32" s="2" t="s">
        <v>29</v>
      </c>
      <c r="BG32" s="5">
        <v>0</v>
      </c>
      <c r="BH32" s="5">
        <v>0</v>
      </c>
      <c r="BI32" s="5">
        <v>0</v>
      </c>
      <c r="BJ32" s="5">
        <f t="shared" si="10"/>
        <v>0</v>
      </c>
      <c r="BK32" s="9"/>
      <c r="BL32" s="1">
        <v>26</v>
      </c>
      <c r="BM32" s="2" t="s">
        <v>29</v>
      </c>
      <c r="BN32" s="5">
        <v>0</v>
      </c>
      <c r="BO32" s="5">
        <v>0</v>
      </c>
      <c r="BP32" s="5">
        <v>0</v>
      </c>
      <c r="BQ32" s="5">
        <f t="shared" si="11"/>
        <v>0</v>
      </c>
      <c r="BR32" s="9"/>
      <c r="BS32" s="1">
        <v>26</v>
      </c>
      <c r="BT32" s="2" t="s">
        <v>29</v>
      </c>
      <c r="BU32" s="5">
        <v>0</v>
      </c>
      <c r="BV32" s="5">
        <v>0</v>
      </c>
      <c r="BW32" s="5">
        <v>0</v>
      </c>
      <c r="BX32" s="5">
        <f t="shared" si="12"/>
        <v>0</v>
      </c>
      <c r="BY32" s="9"/>
      <c r="BZ32" s="1">
        <v>26</v>
      </c>
      <c r="CA32" s="2" t="s">
        <v>29</v>
      </c>
      <c r="CB32" s="5">
        <v>0</v>
      </c>
      <c r="CC32" s="5">
        <v>0</v>
      </c>
      <c r="CD32" s="5">
        <v>0</v>
      </c>
      <c r="CE32" s="5">
        <f t="shared" si="13"/>
        <v>0</v>
      </c>
      <c r="CF32" s="9"/>
      <c r="CG32" s="1">
        <v>26</v>
      </c>
      <c r="CH32" s="2" t="s">
        <v>29</v>
      </c>
      <c r="CI32" s="5">
        <v>0</v>
      </c>
      <c r="CJ32" s="5">
        <v>0</v>
      </c>
      <c r="CK32" s="5">
        <v>0</v>
      </c>
      <c r="CL32" s="5">
        <f t="shared" si="14"/>
        <v>0</v>
      </c>
      <c r="CM32" s="9"/>
      <c r="CN32" s="1">
        <v>26</v>
      </c>
      <c r="CO32" s="2" t="s">
        <v>29</v>
      </c>
      <c r="CP32" s="5">
        <v>0</v>
      </c>
      <c r="CQ32" s="5">
        <v>0</v>
      </c>
      <c r="CR32" s="5">
        <v>0</v>
      </c>
      <c r="CS32" s="5">
        <f t="shared" si="15"/>
        <v>0</v>
      </c>
      <c r="CT32" s="9"/>
      <c r="CU32" s="1">
        <v>26</v>
      </c>
      <c r="CV32" s="2" t="s">
        <v>29</v>
      </c>
      <c r="CW32" s="5">
        <v>0</v>
      </c>
      <c r="CX32" s="5">
        <v>0</v>
      </c>
      <c r="CY32" s="5">
        <v>0</v>
      </c>
      <c r="CZ32" s="5">
        <f t="shared" si="16"/>
        <v>0</v>
      </c>
      <c r="DA32" s="9"/>
      <c r="DB32" s="1">
        <v>26</v>
      </c>
      <c r="DC32" s="2" t="s">
        <v>29</v>
      </c>
      <c r="DD32" s="5">
        <v>0</v>
      </c>
      <c r="DE32" s="5">
        <v>0</v>
      </c>
      <c r="DF32" s="5">
        <v>0</v>
      </c>
      <c r="DG32" s="5">
        <f t="shared" si="17"/>
        <v>0</v>
      </c>
      <c r="DH32" s="9"/>
      <c r="DI32" s="1">
        <v>26</v>
      </c>
      <c r="DJ32" s="2" t="s">
        <v>29</v>
      </c>
      <c r="DK32" s="5">
        <v>0</v>
      </c>
      <c r="DL32" s="5">
        <v>0</v>
      </c>
      <c r="DM32" s="5">
        <v>0</v>
      </c>
      <c r="DN32" s="5">
        <f t="shared" si="18"/>
        <v>0</v>
      </c>
      <c r="DO32" s="9"/>
      <c r="DP32" s="1">
        <v>26</v>
      </c>
      <c r="DQ32" s="2" t="s">
        <v>29</v>
      </c>
      <c r="DR32" s="5">
        <v>0</v>
      </c>
      <c r="DS32" s="5">
        <v>0</v>
      </c>
      <c r="DT32" s="5">
        <v>0</v>
      </c>
      <c r="DU32" s="5">
        <f t="shared" si="19"/>
        <v>0</v>
      </c>
      <c r="DV32" s="9"/>
      <c r="DW32" s="1">
        <v>26</v>
      </c>
      <c r="DX32" s="2" t="s">
        <v>29</v>
      </c>
      <c r="DY32" s="5">
        <v>0</v>
      </c>
      <c r="DZ32" s="5">
        <v>0</v>
      </c>
      <c r="EA32" s="5">
        <v>0</v>
      </c>
      <c r="EB32" s="5">
        <f t="shared" si="20"/>
        <v>0</v>
      </c>
      <c r="EC32" s="9"/>
      <c r="ED32" s="1">
        <v>26</v>
      </c>
      <c r="EE32" s="2" t="s">
        <v>29</v>
      </c>
      <c r="EF32" s="5">
        <v>78</v>
      </c>
      <c r="EG32" s="5">
        <v>468000</v>
      </c>
      <c r="EH32" s="5">
        <v>0</v>
      </c>
      <c r="EI32" s="5">
        <f t="shared" si="21"/>
        <v>468000</v>
      </c>
      <c r="EJ32" s="9"/>
      <c r="EK32" s="1">
        <v>26</v>
      </c>
      <c r="EL32" s="2" t="s">
        <v>29</v>
      </c>
      <c r="EM32" s="5">
        <v>0</v>
      </c>
      <c r="EN32" s="5">
        <v>0</v>
      </c>
      <c r="EO32" s="5">
        <v>0</v>
      </c>
      <c r="EP32" s="5">
        <f t="shared" si="22"/>
        <v>0</v>
      </c>
      <c r="EQ32" s="9"/>
      <c r="ER32" s="1">
        <v>26</v>
      </c>
      <c r="ES32" s="2" t="s">
        <v>29</v>
      </c>
      <c r="ET32" s="5">
        <v>0</v>
      </c>
      <c r="EU32" s="5">
        <v>0</v>
      </c>
      <c r="EV32" s="5">
        <v>0</v>
      </c>
      <c r="EW32" s="5">
        <f t="shared" si="23"/>
        <v>0</v>
      </c>
      <c r="EX32" s="9"/>
      <c r="EY32" s="1">
        <v>26</v>
      </c>
      <c r="EZ32" s="2" t="s">
        <v>29</v>
      </c>
      <c r="FA32" s="5">
        <v>0</v>
      </c>
      <c r="FB32" s="5">
        <v>0</v>
      </c>
      <c r="FC32" s="5">
        <v>0</v>
      </c>
      <c r="FD32" s="5">
        <f t="shared" si="24"/>
        <v>0</v>
      </c>
      <c r="FE32" s="9"/>
      <c r="FF32" s="1">
        <v>26</v>
      </c>
      <c r="FG32" s="2" t="s">
        <v>29</v>
      </c>
      <c r="FH32" s="5">
        <v>0</v>
      </c>
      <c r="FI32" s="5">
        <v>0</v>
      </c>
      <c r="FJ32" s="5">
        <v>0</v>
      </c>
      <c r="FK32" s="5">
        <f t="shared" si="25"/>
        <v>0</v>
      </c>
      <c r="FL32" s="9"/>
      <c r="FM32" s="1">
        <v>26</v>
      </c>
      <c r="FN32" s="2" t="s">
        <v>29</v>
      </c>
      <c r="FO32" s="5">
        <v>0</v>
      </c>
      <c r="FP32" s="5">
        <v>0</v>
      </c>
      <c r="FQ32" s="5">
        <v>0</v>
      </c>
      <c r="FR32" s="5">
        <f t="shared" si="26"/>
        <v>0</v>
      </c>
      <c r="FS32" s="9"/>
      <c r="FT32" s="1">
        <v>26</v>
      </c>
      <c r="FU32" s="2" t="s">
        <v>29</v>
      </c>
      <c r="FV32" s="5">
        <v>0</v>
      </c>
      <c r="FW32" s="5">
        <v>0</v>
      </c>
      <c r="FX32" s="5">
        <v>0</v>
      </c>
      <c r="FY32" s="5">
        <f t="shared" si="27"/>
        <v>0</v>
      </c>
      <c r="FZ32" s="9"/>
      <c r="GA32" s="1">
        <v>26</v>
      </c>
      <c r="GB32" s="2" t="s">
        <v>29</v>
      </c>
      <c r="GC32" s="5">
        <v>0</v>
      </c>
      <c r="GD32" s="5">
        <v>0</v>
      </c>
      <c r="GE32" s="5">
        <v>0</v>
      </c>
      <c r="GF32" s="5">
        <f t="shared" si="28"/>
        <v>0</v>
      </c>
      <c r="GG32" s="9"/>
      <c r="GH32" s="1">
        <v>26</v>
      </c>
      <c r="GI32" s="2" t="s">
        <v>29</v>
      </c>
      <c r="GJ32" s="5">
        <v>0</v>
      </c>
      <c r="GK32" s="5">
        <v>0</v>
      </c>
      <c r="GL32" s="5">
        <v>0</v>
      </c>
      <c r="GM32" s="5">
        <f t="shared" si="29"/>
        <v>0</v>
      </c>
      <c r="GN32" s="9"/>
      <c r="GO32" s="1">
        <v>26</v>
      </c>
      <c r="GP32" s="2" t="s">
        <v>29</v>
      </c>
      <c r="GQ32" s="5">
        <v>19</v>
      </c>
      <c r="GR32" s="5">
        <v>114000</v>
      </c>
      <c r="GS32" s="5">
        <v>0</v>
      </c>
      <c r="GT32" s="5">
        <f t="shared" si="30"/>
        <v>114000</v>
      </c>
      <c r="GU32" s="9"/>
      <c r="GV32" s="1">
        <v>26</v>
      </c>
      <c r="GW32" s="2" t="s">
        <v>29</v>
      </c>
      <c r="GX32" s="5">
        <v>0</v>
      </c>
      <c r="GY32" s="5">
        <v>0</v>
      </c>
      <c r="GZ32" s="5">
        <v>0</v>
      </c>
      <c r="HA32" s="5">
        <f t="shared" si="31"/>
        <v>0</v>
      </c>
      <c r="HB32" s="9"/>
      <c r="HC32" s="1">
        <v>26</v>
      </c>
      <c r="HD32" s="2" t="s">
        <v>29</v>
      </c>
      <c r="HE32" s="5">
        <v>129.65823</v>
      </c>
      <c r="HF32" s="5">
        <v>457113.9800000001</v>
      </c>
      <c r="HG32" s="5">
        <v>0</v>
      </c>
      <c r="HH32" s="5">
        <f t="shared" si="32"/>
        <v>457113.9800000001</v>
      </c>
      <c r="HI32" s="9"/>
      <c r="HJ32" s="1">
        <v>26</v>
      </c>
      <c r="HK32" s="2" t="s">
        <v>29</v>
      </c>
      <c r="HL32" s="5">
        <v>0</v>
      </c>
      <c r="HM32" s="5">
        <v>0</v>
      </c>
      <c r="HN32" s="5">
        <v>0</v>
      </c>
      <c r="HO32" s="5">
        <f t="shared" si="33"/>
        <v>0</v>
      </c>
      <c r="HP32" s="9"/>
      <c r="HQ32" s="1">
        <v>26</v>
      </c>
      <c r="HR32" s="2" t="s">
        <v>29</v>
      </c>
      <c r="HS32" s="5">
        <v>1</v>
      </c>
      <c r="HT32" s="5">
        <v>500000</v>
      </c>
      <c r="HU32" s="5">
        <v>4000000</v>
      </c>
      <c r="HV32" s="5">
        <f t="shared" si="34"/>
        <v>4500000</v>
      </c>
      <c r="HW32" s="9"/>
      <c r="HX32" s="1">
        <v>26</v>
      </c>
      <c r="HY32" s="2" t="s">
        <v>29</v>
      </c>
      <c r="HZ32" s="5">
        <v>0</v>
      </c>
      <c r="IA32" s="5">
        <f t="shared" si="35"/>
        <v>18639113.98</v>
      </c>
      <c r="IB32" s="5">
        <f t="shared" si="0"/>
        <v>4000000</v>
      </c>
      <c r="IC32" s="5">
        <f t="shared" si="1"/>
        <v>22639113.98</v>
      </c>
      <c r="ID32" s="9"/>
    </row>
    <row r="33" spans="1:238" ht="16.5" hidden="1">
      <c r="A33" s="1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2"/>
        <v>0</v>
      </c>
      <c r="G33" s="9"/>
      <c r="H33" s="1">
        <v>27</v>
      </c>
      <c r="I33" s="2" t="s">
        <v>30</v>
      </c>
      <c r="J33" s="5">
        <v>0</v>
      </c>
      <c r="K33" s="5">
        <v>0</v>
      </c>
      <c r="L33" s="5">
        <v>0</v>
      </c>
      <c r="M33" s="5">
        <f t="shared" si="3"/>
        <v>0</v>
      </c>
      <c r="N33" s="9"/>
      <c r="O33" s="1">
        <v>27</v>
      </c>
      <c r="P33" s="2" t="s">
        <v>30</v>
      </c>
      <c r="Q33" s="5">
        <v>0</v>
      </c>
      <c r="R33" s="5">
        <v>0</v>
      </c>
      <c r="S33" s="5">
        <v>0</v>
      </c>
      <c r="T33" s="5">
        <f t="shared" si="4"/>
        <v>0</v>
      </c>
      <c r="U33" s="9"/>
      <c r="V33" s="1">
        <v>27</v>
      </c>
      <c r="W33" s="2" t="s">
        <v>30</v>
      </c>
      <c r="X33" s="5">
        <v>0</v>
      </c>
      <c r="Y33" s="5">
        <v>700000</v>
      </c>
      <c r="Z33" s="5">
        <v>0</v>
      </c>
      <c r="AA33" s="5">
        <f t="shared" si="5"/>
        <v>700000</v>
      </c>
      <c r="AB33" s="9"/>
      <c r="AC33" s="1">
        <v>27</v>
      </c>
      <c r="AD33" s="2" t="s">
        <v>30</v>
      </c>
      <c r="AE33" s="5">
        <v>20</v>
      </c>
      <c r="AF33" s="5">
        <v>14000000</v>
      </c>
      <c r="AG33" s="5">
        <v>0</v>
      </c>
      <c r="AH33" s="5">
        <f t="shared" si="6"/>
        <v>14000000</v>
      </c>
      <c r="AI33" s="9"/>
      <c r="AJ33" s="1">
        <v>27</v>
      </c>
      <c r="AK33" s="2" t="s">
        <v>30</v>
      </c>
      <c r="AL33" s="5">
        <v>0</v>
      </c>
      <c r="AM33" s="5">
        <v>0</v>
      </c>
      <c r="AN33" s="5">
        <v>0</v>
      </c>
      <c r="AO33" s="5">
        <f t="shared" si="7"/>
        <v>0</v>
      </c>
      <c r="AP33" s="9"/>
      <c r="AQ33" s="1">
        <v>27</v>
      </c>
      <c r="AR33" s="2" t="s">
        <v>30</v>
      </c>
      <c r="AS33" s="5">
        <v>1</v>
      </c>
      <c r="AT33" s="5">
        <v>300000</v>
      </c>
      <c r="AU33" s="5">
        <v>0</v>
      </c>
      <c r="AV33" s="5">
        <f t="shared" si="8"/>
        <v>300000</v>
      </c>
      <c r="AW33" s="9"/>
      <c r="AX33" s="1">
        <v>27</v>
      </c>
      <c r="AY33" s="2" t="s">
        <v>30</v>
      </c>
      <c r="AZ33" s="5">
        <v>0</v>
      </c>
      <c r="BA33" s="5">
        <v>0</v>
      </c>
      <c r="BB33" s="5">
        <v>0</v>
      </c>
      <c r="BC33" s="5">
        <f t="shared" si="9"/>
        <v>0</v>
      </c>
      <c r="BD33" s="9"/>
      <c r="BE33" s="1">
        <v>27</v>
      </c>
      <c r="BF33" s="2" t="s">
        <v>30</v>
      </c>
      <c r="BG33" s="5">
        <v>0</v>
      </c>
      <c r="BH33" s="5">
        <v>0</v>
      </c>
      <c r="BI33" s="5">
        <v>0</v>
      </c>
      <c r="BJ33" s="5">
        <f t="shared" si="10"/>
        <v>0</v>
      </c>
      <c r="BK33" s="9"/>
      <c r="BL33" s="1">
        <v>27</v>
      </c>
      <c r="BM33" s="2" t="s">
        <v>30</v>
      </c>
      <c r="BN33" s="5">
        <v>0</v>
      </c>
      <c r="BO33" s="5">
        <v>0</v>
      </c>
      <c r="BP33" s="5">
        <v>0</v>
      </c>
      <c r="BQ33" s="5">
        <f t="shared" si="11"/>
        <v>0</v>
      </c>
      <c r="BR33" s="9"/>
      <c r="BS33" s="1">
        <v>27</v>
      </c>
      <c r="BT33" s="2" t="s">
        <v>30</v>
      </c>
      <c r="BU33" s="5">
        <v>0</v>
      </c>
      <c r="BV33" s="5">
        <v>0</v>
      </c>
      <c r="BW33" s="5">
        <v>0</v>
      </c>
      <c r="BX33" s="5">
        <f t="shared" si="12"/>
        <v>0</v>
      </c>
      <c r="BY33" s="9"/>
      <c r="BZ33" s="1">
        <v>27</v>
      </c>
      <c r="CA33" s="2" t="s">
        <v>30</v>
      </c>
      <c r="CB33" s="5">
        <v>0</v>
      </c>
      <c r="CC33" s="5">
        <v>0</v>
      </c>
      <c r="CD33" s="5">
        <v>0</v>
      </c>
      <c r="CE33" s="5">
        <f t="shared" si="13"/>
        <v>0</v>
      </c>
      <c r="CF33" s="9"/>
      <c r="CG33" s="1">
        <v>27</v>
      </c>
      <c r="CH33" s="2" t="s">
        <v>30</v>
      </c>
      <c r="CI33" s="5">
        <v>0</v>
      </c>
      <c r="CJ33" s="5">
        <v>0</v>
      </c>
      <c r="CK33" s="5">
        <v>0</v>
      </c>
      <c r="CL33" s="5">
        <f t="shared" si="14"/>
        <v>0</v>
      </c>
      <c r="CM33" s="9"/>
      <c r="CN33" s="1">
        <v>27</v>
      </c>
      <c r="CO33" s="2" t="s">
        <v>30</v>
      </c>
      <c r="CP33" s="5">
        <v>0</v>
      </c>
      <c r="CQ33" s="5">
        <v>0</v>
      </c>
      <c r="CR33" s="5">
        <v>0</v>
      </c>
      <c r="CS33" s="5">
        <f t="shared" si="15"/>
        <v>0</v>
      </c>
      <c r="CT33" s="9"/>
      <c r="CU33" s="1">
        <v>27</v>
      </c>
      <c r="CV33" s="2" t="s">
        <v>30</v>
      </c>
      <c r="CW33" s="5">
        <v>0</v>
      </c>
      <c r="CX33" s="5">
        <v>0</v>
      </c>
      <c r="CY33" s="5">
        <v>0</v>
      </c>
      <c r="CZ33" s="5">
        <f t="shared" si="16"/>
        <v>0</v>
      </c>
      <c r="DA33" s="9"/>
      <c r="DB33" s="1">
        <v>27</v>
      </c>
      <c r="DC33" s="2" t="s">
        <v>30</v>
      </c>
      <c r="DD33" s="5">
        <v>0</v>
      </c>
      <c r="DE33" s="5">
        <v>0</v>
      </c>
      <c r="DF33" s="5">
        <v>0</v>
      </c>
      <c r="DG33" s="5">
        <f t="shared" si="17"/>
        <v>0</v>
      </c>
      <c r="DH33" s="9"/>
      <c r="DI33" s="1">
        <v>27</v>
      </c>
      <c r="DJ33" s="2" t="s">
        <v>30</v>
      </c>
      <c r="DK33" s="5">
        <v>0</v>
      </c>
      <c r="DL33" s="5">
        <v>0</v>
      </c>
      <c r="DM33" s="5">
        <v>0</v>
      </c>
      <c r="DN33" s="5">
        <f t="shared" si="18"/>
        <v>0</v>
      </c>
      <c r="DO33" s="9"/>
      <c r="DP33" s="1">
        <v>27</v>
      </c>
      <c r="DQ33" s="2" t="s">
        <v>30</v>
      </c>
      <c r="DR33" s="5">
        <v>0</v>
      </c>
      <c r="DS33" s="5">
        <v>0</v>
      </c>
      <c r="DT33" s="5">
        <v>0</v>
      </c>
      <c r="DU33" s="5">
        <f t="shared" si="19"/>
        <v>0</v>
      </c>
      <c r="DV33" s="9"/>
      <c r="DW33" s="1">
        <v>27</v>
      </c>
      <c r="DX33" s="2" t="s">
        <v>30</v>
      </c>
      <c r="DY33" s="5">
        <v>0</v>
      </c>
      <c r="DZ33" s="5">
        <v>0</v>
      </c>
      <c r="EA33" s="5">
        <v>0</v>
      </c>
      <c r="EB33" s="5">
        <f t="shared" si="20"/>
        <v>0</v>
      </c>
      <c r="EC33" s="9"/>
      <c r="ED33" s="1">
        <v>27</v>
      </c>
      <c r="EE33" s="2" t="s">
        <v>30</v>
      </c>
      <c r="EF33" s="5">
        <v>193</v>
      </c>
      <c r="EG33" s="5">
        <v>1389600</v>
      </c>
      <c r="EH33" s="5">
        <v>0</v>
      </c>
      <c r="EI33" s="5">
        <f t="shared" si="21"/>
        <v>1389600</v>
      </c>
      <c r="EJ33" s="9"/>
      <c r="EK33" s="1">
        <v>27</v>
      </c>
      <c r="EL33" s="2" t="s">
        <v>30</v>
      </c>
      <c r="EM33" s="5">
        <v>0</v>
      </c>
      <c r="EN33" s="5">
        <v>0</v>
      </c>
      <c r="EO33" s="5">
        <v>0</v>
      </c>
      <c r="EP33" s="5">
        <f t="shared" si="22"/>
        <v>0</v>
      </c>
      <c r="EQ33" s="9"/>
      <c r="ER33" s="1">
        <v>27</v>
      </c>
      <c r="ES33" s="2" t="s">
        <v>30</v>
      </c>
      <c r="ET33" s="5">
        <v>0</v>
      </c>
      <c r="EU33" s="5">
        <v>0</v>
      </c>
      <c r="EV33" s="5">
        <v>0</v>
      </c>
      <c r="EW33" s="5">
        <f t="shared" si="23"/>
        <v>0</v>
      </c>
      <c r="EX33" s="9"/>
      <c r="EY33" s="1">
        <v>27</v>
      </c>
      <c r="EZ33" s="2" t="s">
        <v>30</v>
      </c>
      <c r="FA33" s="5">
        <v>0</v>
      </c>
      <c r="FB33" s="5">
        <v>0</v>
      </c>
      <c r="FC33" s="5">
        <v>0</v>
      </c>
      <c r="FD33" s="5">
        <f t="shared" si="24"/>
        <v>0</v>
      </c>
      <c r="FE33" s="9"/>
      <c r="FF33" s="1">
        <v>27</v>
      </c>
      <c r="FG33" s="2" t="s">
        <v>30</v>
      </c>
      <c r="FH33" s="5">
        <v>0</v>
      </c>
      <c r="FI33" s="5">
        <v>0</v>
      </c>
      <c r="FJ33" s="5">
        <v>0</v>
      </c>
      <c r="FK33" s="5">
        <f t="shared" si="25"/>
        <v>0</v>
      </c>
      <c r="FL33" s="9"/>
      <c r="FM33" s="1">
        <v>27</v>
      </c>
      <c r="FN33" s="2" t="s">
        <v>30</v>
      </c>
      <c r="FO33" s="5">
        <v>0</v>
      </c>
      <c r="FP33" s="5">
        <v>0</v>
      </c>
      <c r="FQ33" s="5">
        <v>0</v>
      </c>
      <c r="FR33" s="5">
        <f t="shared" si="26"/>
        <v>0</v>
      </c>
      <c r="FS33" s="9"/>
      <c r="FT33" s="1">
        <v>27</v>
      </c>
      <c r="FU33" s="2" t="s">
        <v>30</v>
      </c>
      <c r="FV33" s="5">
        <v>1</v>
      </c>
      <c r="FW33" s="5">
        <v>100000</v>
      </c>
      <c r="FX33" s="5">
        <v>0</v>
      </c>
      <c r="FY33" s="5">
        <f t="shared" si="27"/>
        <v>100000</v>
      </c>
      <c r="FZ33" s="9"/>
      <c r="GA33" s="1">
        <v>27</v>
      </c>
      <c r="GB33" s="2" t="s">
        <v>30</v>
      </c>
      <c r="GC33" s="5">
        <v>0</v>
      </c>
      <c r="GD33" s="5">
        <v>0</v>
      </c>
      <c r="GE33" s="5">
        <v>0</v>
      </c>
      <c r="GF33" s="5">
        <f t="shared" si="28"/>
        <v>0</v>
      </c>
      <c r="GG33" s="9"/>
      <c r="GH33" s="1">
        <v>27</v>
      </c>
      <c r="GI33" s="2" t="s">
        <v>30</v>
      </c>
      <c r="GJ33" s="5">
        <v>1</v>
      </c>
      <c r="GK33" s="5">
        <v>400000</v>
      </c>
      <c r="GL33" s="5">
        <v>0</v>
      </c>
      <c r="GM33" s="5">
        <f t="shared" si="29"/>
        <v>400000</v>
      </c>
      <c r="GN33" s="9"/>
      <c r="GO33" s="1">
        <v>27</v>
      </c>
      <c r="GP33" s="2" t="s">
        <v>30</v>
      </c>
      <c r="GQ33" s="5">
        <v>11</v>
      </c>
      <c r="GR33" s="5">
        <v>66000</v>
      </c>
      <c r="GS33" s="5">
        <v>0</v>
      </c>
      <c r="GT33" s="5">
        <f t="shared" si="30"/>
        <v>66000</v>
      </c>
      <c r="GU33" s="9"/>
      <c r="GV33" s="1">
        <v>27</v>
      </c>
      <c r="GW33" s="2" t="s">
        <v>30</v>
      </c>
      <c r="GX33" s="5">
        <v>0</v>
      </c>
      <c r="GY33" s="5">
        <v>0</v>
      </c>
      <c r="GZ33" s="5">
        <v>0</v>
      </c>
      <c r="HA33" s="5">
        <f t="shared" si="31"/>
        <v>0</v>
      </c>
      <c r="HB33" s="9"/>
      <c r="HC33" s="1">
        <v>27</v>
      </c>
      <c r="HD33" s="2" t="s">
        <v>30</v>
      </c>
      <c r="HE33" s="5">
        <v>65.677959999999999</v>
      </c>
      <c r="HF33" s="5">
        <v>275626.95999999996</v>
      </c>
      <c r="HG33" s="5">
        <v>0</v>
      </c>
      <c r="HH33" s="5">
        <f t="shared" si="32"/>
        <v>275626.95999999996</v>
      </c>
      <c r="HI33" s="9"/>
      <c r="HJ33" s="1">
        <v>27</v>
      </c>
      <c r="HK33" s="2" t="s">
        <v>30</v>
      </c>
      <c r="HL33" s="5">
        <v>0</v>
      </c>
      <c r="HM33" s="5">
        <v>0</v>
      </c>
      <c r="HN33" s="5">
        <v>0</v>
      </c>
      <c r="HO33" s="5">
        <f t="shared" si="33"/>
        <v>0</v>
      </c>
      <c r="HP33" s="9"/>
      <c r="HQ33" s="1">
        <v>27</v>
      </c>
      <c r="HR33" s="2" t="s">
        <v>30</v>
      </c>
      <c r="HS33" s="5">
        <v>1</v>
      </c>
      <c r="HT33" s="5">
        <v>500000</v>
      </c>
      <c r="HU33" s="5">
        <v>4000000</v>
      </c>
      <c r="HV33" s="5">
        <f t="shared" si="34"/>
        <v>4500000</v>
      </c>
      <c r="HW33" s="9"/>
      <c r="HX33" s="1">
        <v>27</v>
      </c>
      <c r="HY33" s="2" t="s">
        <v>30</v>
      </c>
      <c r="HZ33" s="5">
        <v>0</v>
      </c>
      <c r="IA33" s="5">
        <f t="shared" si="35"/>
        <v>17731226.960000001</v>
      </c>
      <c r="IB33" s="5">
        <f t="shared" si="0"/>
        <v>4000000</v>
      </c>
      <c r="IC33" s="5">
        <f t="shared" si="1"/>
        <v>21731226.960000001</v>
      </c>
      <c r="ID33" s="9"/>
    </row>
    <row r="34" spans="1:238" ht="16.5" hidden="1">
      <c r="A34" s="1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2"/>
        <v>0</v>
      </c>
      <c r="G34" s="9"/>
      <c r="H34" s="1">
        <v>28</v>
      </c>
      <c r="I34" s="2" t="s">
        <v>31</v>
      </c>
      <c r="J34" s="5">
        <v>0</v>
      </c>
      <c r="K34" s="5">
        <v>0</v>
      </c>
      <c r="L34" s="5">
        <v>0</v>
      </c>
      <c r="M34" s="5">
        <f t="shared" si="3"/>
        <v>0</v>
      </c>
      <c r="N34" s="9"/>
      <c r="O34" s="1">
        <v>28</v>
      </c>
      <c r="P34" s="2" t="s">
        <v>31</v>
      </c>
      <c r="Q34" s="5">
        <v>0</v>
      </c>
      <c r="R34" s="5">
        <v>0</v>
      </c>
      <c r="S34" s="5">
        <v>0</v>
      </c>
      <c r="T34" s="5">
        <f t="shared" si="4"/>
        <v>0</v>
      </c>
      <c r="U34" s="9"/>
      <c r="V34" s="1">
        <v>28</v>
      </c>
      <c r="W34" s="2" t="s">
        <v>31</v>
      </c>
      <c r="X34" s="5">
        <v>0</v>
      </c>
      <c r="Y34" s="5">
        <v>700000</v>
      </c>
      <c r="Z34" s="5">
        <v>0</v>
      </c>
      <c r="AA34" s="5">
        <f t="shared" si="5"/>
        <v>700000</v>
      </c>
      <c r="AB34" s="9"/>
      <c r="AC34" s="1">
        <v>28</v>
      </c>
      <c r="AD34" s="2" t="s">
        <v>31</v>
      </c>
      <c r="AE34" s="5">
        <v>12</v>
      </c>
      <c r="AF34" s="5">
        <v>8400000</v>
      </c>
      <c r="AG34" s="5">
        <v>0</v>
      </c>
      <c r="AH34" s="5">
        <f t="shared" si="6"/>
        <v>8400000</v>
      </c>
      <c r="AI34" s="9"/>
      <c r="AJ34" s="1">
        <v>28</v>
      </c>
      <c r="AK34" s="2" t="s">
        <v>31</v>
      </c>
      <c r="AL34" s="5">
        <v>0</v>
      </c>
      <c r="AM34" s="5">
        <v>0</v>
      </c>
      <c r="AN34" s="5">
        <v>0</v>
      </c>
      <c r="AO34" s="5">
        <f t="shared" si="7"/>
        <v>0</v>
      </c>
      <c r="AP34" s="9"/>
      <c r="AQ34" s="1">
        <v>28</v>
      </c>
      <c r="AR34" s="2" t="s">
        <v>31</v>
      </c>
      <c r="AS34" s="5">
        <v>1</v>
      </c>
      <c r="AT34" s="5">
        <v>300000</v>
      </c>
      <c r="AU34" s="5">
        <v>0</v>
      </c>
      <c r="AV34" s="5">
        <f t="shared" si="8"/>
        <v>300000</v>
      </c>
      <c r="AW34" s="9"/>
      <c r="AX34" s="1">
        <v>28</v>
      </c>
      <c r="AY34" s="2" t="s">
        <v>31</v>
      </c>
      <c r="AZ34" s="5">
        <v>0</v>
      </c>
      <c r="BA34" s="5">
        <v>0</v>
      </c>
      <c r="BB34" s="5">
        <v>0</v>
      </c>
      <c r="BC34" s="5">
        <f t="shared" si="9"/>
        <v>0</v>
      </c>
      <c r="BD34" s="9"/>
      <c r="BE34" s="1">
        <v>28</v>
      </c>
      <c r="BF34" s="2" t="s">
        <v>31</v>
      </c>
      <c r="BG34" s="5">
        <v>0</v>
      </c>
      <c r="BH34" s="5">
        <v>0</v>
      </c>
      <c r="BI34" s="5">
        <v>0</v>
      </c>
      <c r="BJ34" s="5">
        <f t="shared" si="10"/>
        <v>0</v>
      </c>
      <c r="BK34" s="9"/>
      <c r="BL34" s="1">
        <v>28</v>
      </c>
      <c r="BM34" s="2" t="s">
        <v>31</v>
      </c>
      <c r="BN34" s="5">
        <v>0</v>
      </c>
      <c r="BO34" s="5">
        <v>0</v>
      </c>
      <c r="BP34" s="5">
        <v>0</v>
      </c>
      <c r="BQ34" s="5">
        <f t="shared" si="11"/>
        <v>0</v>
      </c>
      <c r="BR34" s="9"/>
      <c r="BS34" s="1">
        <v>28</v>
      </c>
      <c r="BT34" s="2" t="s">
        <v>31</v>
      </c>
      <c r="BU34" s="5">
        <v>0</v>
      </c>
      <c r="BV34" s="5">
        <v>0</v>
      </c>
      <c r="BW34" s="5">
        <v>0</v>
      </c>
      <c r="BX34" s="5">
        <f t="shared" si="12"/>
        <v>0</v>
      </c>
      <c r="BY34" s="9"/>
      <c r="BZ34" s="1">
        <v>28</v>
      </c>
      <c r="CA34" s="2" t="s">
        <v>31</v>
      </c>
      <c r="CB34" s="5">
        <v>0</v>
      </c>
      <c r="CC34" s="5">
        <v>0</v>
      </c>
      <c r="CD34" s="5">
        <v>0</v>
      </c>
      <c r="CE34" s="5">
        <f t="shared" si="13"/>
        <v>0</v>
      </c>
      <c r="CF34" s="9"/>
      <c r="CG34" s="1">
        <v>28</v>
      </c>
      <c r="CH34" s="2" t="s">
        <v>31</v>
      </c>
      <c r="CI34" s="5">
        <v>0</v>
      </c>
      <c r="CJ34" s="5">
        <v>0</v>
      </c>
      <c r="CK34" s="5">
        <v>0</v>
      </c>
      <c r="CL34" s="5">
        <f t="shared" si="14"/>
        <v>0</v>
      </c>
      <c r="CM34" s="9"/>
      <c r="CN34" s="1">
        <v>28</v>
      </c>
      <c r="CO34" s="2" t="s">
        <v>31</v>
      </c>
      <c r="CP34" s="5">
        <v>0</v>
      </c>
      <c r="CQ34" s="5">
        <v>0</v>
      </c>
      <c r="CR34" s="5">
        <v>0</v>
      </c>
      <c r="CS34" s="5">
        <f t="shared" si="15"/>
        <v>0</v>
      </c>
      <c r="CT34" s="9"/>
      <c r="CU34" s="1">
        <v>28</v>
      </c>
      <c r="CV34" s="2" t="s">
        <v>31</v>
      </c>
      <c r="CW34" s="5">
        <v>0</v>
      </c>
      <c r="CX34" s="5">
        <v>0</v>
      </c>
      <c r="CY34" s="5">
        <v>0</v>
      </c>
      <c r="CZ34" s="5">
        <f t="shared" si="16"/>
        <v>0</v>
      </c>
      <c r="DA34" s="9"/>
      <c r="DB34" s="1">
        <v>28</v>
      </c>
      <c r="DC34" s="2" t="s">
        <v>31</v>
      </c>
      <c r="DD34" s="5">
        <v>0</v>
      </c>
      <c r="DE34" s="5">
        <v>0</v>
      </c>
      <c r="DF34" s="5">
        <v>0</v>
      </c>
      <c r="DG34" s="5">
        <f t="shared" si="17"/>
        <v>0</v>
      </c>
      <c r="DH34" s="9"/>
      <c r="DI34" s="1">
        <v>28</v>
      </c>
      <c r="DJ34" s="2" t="s">
        <v>31</v>
      </c>
      <c r="DK34" s="5">
        <v>0</v>
      </c>
      <c r="DL34" s="5">
        <v>0</v>
      </c>
      <c r="DM34" s="5">
        <v>0</v>
      </c>
      <c r="DN34" s="5">
        <f t="shared" si="18"/>
        <v>0</v>
      </c>
      <c r="DO34" s="9"/>
      <c r="DP34" s="1">
        <v>28</v>
      </c>
      <c r="DQ34" s="2" t="s">
        <v>31</v>
      </c>
      <c r="DR34" s="5">
        <v>0</v>
      </c>
      <c r="DS34" s="5">
        <v>0</v>
      </c>
      <c r="DT34" s="5">
        <v>0</v>
      </c>
      <c r="DU34" s="5">
        <f t="shared" si="19"/>
        <v>0</v>
      </c>
      <c r="DV34" s="9"/>
      <c r="DW34" s="1">
        <v>28</v>
      </c>
      <c r="DX34" s="2" t="s">
        <v>31</v>
      </c>
      <c r="DY34" s="5">
        <v>0</v>
      </c>
      <c r="DZ34" s="5">
        <v>0</v>
      </c>
      <c r="EA34" s="5">
        <v>0</v>
      </c>
      <c r="EB34" s="5">
        <f t="shared" si="20"/>
        <v>0</v>
      </c>
      <c r="EC34" s="9"/>
      <c r="ED34" s="1">
        <v>28</v>
      </c>
      <c r="EE34" s="2" t="s">
        <v>31</v>
      </c>
      <c r="EF34" s="5">
        <v>77</v>
      </c>
      <c r="EG34" s="5">
        <v>462000</v>
      </c>
      <c r="EH34" s="5">
        <v>0</v>
      </c>
      <c r="EI34" s="5">
        <f t="shared" si="21"/>
        <v>462000</v>
      </c>
      <c r="EJ34" s="9"/>
      <c r="EK34" s="1">
        <v>28</v>
      </c>
      <c r="EL34" s="2" t="s">
        <v>31</v>
      </c>
      <c r="EM34" s="5">
        <v>0</v>
      </c>
      <c r="EN34" s="5">
        <v>0</v>
      </c>
      <c r="EO34" s="5">
        <v>0</v>
      </c>
      <c r="EP34" s="5">
        <f t="shared" si="22"/>
        <v>0</v>
      </c>
      <c r="EQ34" s="9"/>
      <c r="ER34" s="1">
        <v>28</v>
      </c>
      <c r="ES34" s="2" t="s">
        <v>31</v>
      </c>
      <c r="ET34" s="5">
        <v>0</v>
      </c>
      <c r="EU34" s="5">
        <v>0</v>
      </c>
      <c r="EV34" s="5">
        <v>0</v>
      </c>
      <c r="EW34" s="5">
        <f t="shared" si="23"/>
        <v>0</v>
      </c>
      <c r="EX34" s="9"/>
      <c r="EY34" s="1">
        <v>28</v>
      </c>
      <c r="EZ34" s="2" t="s">
        <v>31</v>
      </c>
      <c r="FA34" s="5">
        <v>0</v>
      </c>
      <c r="FB34" s="5">
        <v>0</v>
      </c>
      <c r="FC34" s="5">
        <v>0</v>
      </c>
      <c r="FD34" s="5">
        <f t="shared" si="24"/>
        <v>0</v>
      </c>
      <c r="FE34" s="9"/>
      <c r="FF34" s="1">
        <v>28</v>
      </c>
      <c r="FG34" s="2" t="s">
        <v>31</v>
      </c>
      <c r="FH34" s="5">
        <v>0</v>
      </c>
      <c r="FI34" s="5">
        <v>0</v>
      </c>
      <c r="FJ34" s="5">
        <v>0</v>
      </c>
      <c r="FK34" s="5">
        <f t="shared" si="25"/>
        <v>0</v>
      </c>
      <c r="FL34" s="9"/>
      <c r="FM34" s="1">
        <v>28</v>
      </c>
      <c r="FN34" s="2" t="s">
        <v>31</v>
      </c>
      <c r="FO34" s="5">
        <v>0</v>
      </c>
      <c r="FP34" s="5">
        <v>0</v>
      </c>
      <c r="FQ34" s="5">
        <v>0</v>
      </c>
      <c r="FR34" s="5">
        <f t="shared" si="26"/>
        <v>0</v>
      </c>
      <c r="FS34" s="9"/>
      <c r="FT34" s="1">
        <v>28</v>
      </c>
      <c r="FU34" s="2" t="s">
        <v>31</v>
      </c>
      <c r="FV34" s="5">
        <v>1</v>
      </c>
      <c r="FW34" s="5">
        <v>100000</v>
      </c>
      <c r="FX34" s="5">
        <v>0</v>
      </c>
      <c r="FY34" s="5">
        <f t="shared" si="27"/>
        <v>100000</v>
      </c>
      <c r="FZ34" s="9"/>
      <c r="GA34" s="1">
        <v>28</v>
      </c>
      <c r="GB34" s="2" t="s">
        <v>31</v>
      </c>
      <c r="GC34" s="5">
        <v>0</v>
      </c>
      <c r="GD34" s="5">
        <v>0</v>
      </c>
      <c r="GE34" s="5">
        <v>0</v>
      </c>
      <c r="GF34" s="5">
        <f t="shared" si="28"/>
        <v>0</v>
      </c>
      <c r="GG34" s="9"/>
      <c r="GH34" s="1">
        <v>28</v>
      </c>
      <c r="GI34" s="2" t="s">
        <v>31</v>
      </c>
      <c r="GJ34" s="5">
        <v>0</v>
      </c>
      <c r="GK34" s="5">
        <v>0</v>
      </c>
      <c r="GL34" s="5">
        <v>0</v>
      </c>
      <c r="GM34" s="5">
        <f t="shared" si="29"/>
        <v>0</v>
      </c>
      <c r="GN34" s="9"/>
      <c r="GO34" s="1">
        <v>28</v>
      </c>
      <c r="GP34" s="2" t="s">
        <v>31</v>
      </c>
      <c r="GQ34" s="5">
        <v>10</v>
      </c>
      <c r="GR34" s="5">
        <v>60000</v>
      </c>
      <c r="GS34" s="5">
        <v>0</v>
      </c>
      <c r="GT34" s="5">
        <f t="shared" si="30"/>
        <v>60000</v>
      </c>
      <c r="GU34" s="9"/>
      <c r="GV34" s="1">
        <v>28</v>
      </c>
      <c r="GW34" s="2" t="s">
        <v>31</v>
      </c>
      <c r="GX34" s="5">
        <v>0</v>
      </c>
      <c r="GY34" s="5">
        <v>0</v>
      </c>
      <c r="GZ34" s="5">
        <v>0</v>
      </c>
      <c r="HA34" s="5">
        <f t="shared" si="31"/>
        <v>0</v>
      </c>
      <c r="HB34" s="9"/>
      <c r="HC34" s="1">
        <v>28</v>
      </c>
      <c r="HD34" s="2" t="s">
        <v>31</v>
      </c>
      <c r="HE34" s="5">
        <v>71.376640000000009</v>
      </c>
      <c r="HF34" s="5">
        <v>241792.64000000004</v>
      </c>
      <c r="HG34" s="5">
        <v>0</v>
      </c>
      <c r="HH34" s="5">
        <f t="shared" si="32"/>
        <v>241792.64000000004</v>
      </c>
      <c r="HI34" s="9"/>
      <c r="HJ34" s="1">
        <v>28</v>
      </c>
      <c r="HK34" s="2" t="s">
        <v>31</v>
      </c>
      <c r="HL34" s="5">
        <v>0</v>
      </c>
      <c r="HM34" s="5">
        <v>0</v>
      </c>
      <c r="HN34" s="5">
        <v>0</v>
      </c>
      <c r="HO34" s="5">
        <f t="shared" si="33"/>
        <v>0</v>
      </c>
      <c r="HP34" s="9"/>
      <c r="HQ34" s="1">
        <v>28</v>
      </c>
      <c r="HR34" s="2" t="s">
        <v>31</v>
      </c>
      <c r="HS34" s="5">
        <v>0</v>
      </c>
      <c r="HT34" s="5">
        <v>0</v>
      </c>
      <c r="HU34" s="5">
        <v>0</v>
      </c>
      <c r="HV34" s="5">
        <f t="shared" si="34"/>
        <v>0</v>
      </c>
      <c r="HW34" s="9"/>
      <c r="HX34" s="1">
        <v>28</v>
      </c>
      <c r="HY34" s="2" t="s">
        <v>31</v>
      </c>
      <c r="HZ34" s="5">
        <v>0</v>
      </c>
      <c r="IA34" s="5">
        <f t="shared" si="35"/>
        <v>10263792.640000001</v>
      </c>
      <c r="IB34" s="5">
        <f t="shared" si="0"/>
        <v>0</v>
      </c>
      <c r="IC34" s="5">
        <f t="shared" si="1"/>
        <v>10263792.640000001</v>
      </c>
      <c r="ID34" s="9"/>
    </row>
    <row r="35" spans="1:238" ht="16.5" hidden="1">
      <c r="A35" s="1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2"/>
        <v>0</v>
      </c>
      <c r="G35" s="9"/>
      <c r="H35" s="1">
        <v>29</v>
      </c>
      <c r="I35" s="2" t="s">
        <v>32</v>
      </c>
      <c r="J35" s="5">
        <v>0</v>
      </c>
      <c r="K35" s="5">
        <v>0</v>
      </c>
      <c r="L35" s="5">
        <v>0</v>
      </c>
      <c r="M35" s="5">
        <f t="shared" si="3"/>
        <v>0</v>
      </c>
      <c r="N35" s="9"/>
      <c r="O35" s="1">
        <v>29</v>
      </c>
      <c r="P35" s="2" t="s">
        <v>32</v>
      </c>
      <c r="Q35" s="5">
        <v>0</v>
      </c>
      <c r="R35" s="5">
        <v>0</v>
      </c>
      <c r="S35" s="5">
        <v>0</v>
      </c>
      <c r="T35" s="5">
        <f t="shared" si="4"/>
        <v>0</v>
      </c>
      <c r="U35" s="9"/>
      <c r="V35" s="1">
        <v>29</v>
      </c>
      <c r="W35" s="2" t="s">
        <v>32</v>
      </c>
      <c r="X35" s="5">
        <v>0</v>
      </c>
      <c r="Y35" s="5">
        <v>0</v>
      </c>
      <c r="Z35" s="5">
        <v>0</v>
      </c>
      <c r="AA35" s="5">
        <f t="shared" si="5"/>
        <v>0</v>
      </c>
      <c r="AB35" s="9"/>
      <c r="AC35" s="1">
        <v>29</v>
      </c>
      <c r="AD35" s="2" t="s">
        <v>32</v>
      </c>
      <c r="AE35" s="5">
        <v>11</v>
      </c>
      <c r="AF35" s="5">
        <v>7700000</v>
      </c>
      <c r="AG35" s="5">
        <v>0</v>
      </c>
      <c r="AH35" s="5">
        <f t="shared" si="6"/>
        <v>7700000</v>
      </c>
      <c r="AI35" s="9"/>
      <c r="AJ35" s="1">
        <v>29</v>
      </c>
      <c r="AK35" s="2" t="s">
        <v>32</v>
      </c>
      <c r="AL35" s="5">
        <v>0</v>
      </c>
      <c r="AM35" s="5">
        <v>0</v>
      </c>
      <c r="AN35" s="5">
        <v>0</v>
      </c>
      <c r="AO35" s="5">
        <f t="shared" si="7"/>
        <v>0</v>
      </c>
      <c r="AP35" s="9"/>
      <c r="AQ35" s="1">
        <v>29</v>
      </c>
      <c r="AR35" s="2" t="s">
        <v>32</v>
      </c>
      <c r="AS35" s="5">
        <v>1</v>
      </c>
      <c r="AT35" s="5">
        <v>300000</v>
      </c>
      <c r="AU35" s="5">
        <v>0</v>
      </c>
      <c r="AV35" s="5">
        <f t="shared" si="8"/>
        <v>300000</v>
      </c>
      <c r="AW35" s="9"/>
      <c r="AX35" s="1">
        <v>29</v>
      </c>
      <c r="AY35" s="2" t="s">
        <v>32</v>
      </c>
      <c r="AZ35" s="5">
        <v>0</v>
      </c>
      <c r="BA35" s="5">
        <v>0</v>
      </c>
      <c r="BB35" s="5">
        <v>0</v>
      </c>
      <c r="BC35" s="5">
        <f t="shared" si="9"/>
        <v>0</v>
      </c>
      <c r="BD35" s="9"/>
      <c r="BE35" s="1">
        <v>29</v>
      </c>
      <c r="BF35" s="2" t="s">
        <v>32</v>
      </c>
      <c r="BG35" s="5">
        <v>0</v>
      </c>
      <c r="BH35" s="5">
        <v>0</v>
      </c>
      <c r="BI35" s="5">
        <v>0</v>
      </c>
      <c r="BJ35" s="5">
        <f t="shared" si="10"/>
        <v>0</v>
      </c>
      <c r="BK35" s="9"/>
      <c r="BL35" s="1">
        <v>29</v>
      </c>
      <c r="BM35" s="2" t="s">
        <v>32</v>
      </c>
      <c r="BN35" s="5">
        <v>0</v>
      </c>
      <c r="BO35" s="5">
        <v>0</v>
      </c>
      <c r="BP35" s="5">
        <v>0</v>
      </c>
      <c r="BQ35" s="5">
        <f t="shared" si="11"/>
        <v>0</v>
      </c>
      <c r="BR35" s="9"/>
      <c r="BS35" s="1">
        <v>29</v>
      </c>
      <c r="BT35" s="2" t="s">
        <v>32</v>
      </c>
      <c r="BU35" s="5">
        <v>0</v>
      </c>
      <c r="BV35" s="5">
        <v>0</v>
      </c>
      <c r="BW35" s="5">
        <v>0</v>
      </c>
      <c r="BX35" s="5">
        <f t="shared" si="12"/>
        <v>0</v>
      </c>
      <c r="BY35" s="9"/>
      <c r="BZ35" s="1">
        <v>29</v>
      </c>
      <c r="CA35" s="2" t="s">
        <v>32</v>
      </c>
      <c r="CB35" s="5">
        <v>0</v>
      </c>
      <c r="CC35" s="5">
        <v>0</v>
      </c>
      <c r="CD35" s="5">
        <v>0</v>
      </c>
      <c r="CE35" s="5">
        <f t="shared" si="13"/>
        <v>0</v>
      </c>
      <c r="CF35" s="9"/>
      <c r="CG35" s="1">
        <v>29</v>
      </c>
      <c r="CH35" s="2" t="s">
        <v>32</v>
      </c>
      <c r="CI35" s="5">
        <v>0</v>
      </c>
      <c r="CJ35" s="5">
        <v>0</v>
      </c>
      <c r="CK35" s="5">
        <v>0</v>
      </c>
      <c r="CL35" s="5">
        <f t="shared" si="14"/>
        <v>0</v>
      </c>
      <c r="CM35" s="9"/>
      <c r="CN35" s="1">
        <v>29</v>
      </c>
      <c r="CO35" s="2" t="s">
        <v>32</v>
      </c>
      <c r="CP35" s="5">
        <v>0</v>
      </c>
      <c r="CQ35" s="5">
        <v>0</v>
      </c>
      <c r="CR35" s="5">
        <v>0</v>
      </c>
      <c r="CS35" s="5">
        <f t="shared" si="15"/>
        <v>0</v>
      </c>
      <c r="CT35" s="9"/>
      <c r="CU35" s="1">
        <v>29</v>
      </c>
      <c r="CV35" s="2" t="s">
        <v>32</v>
      </c>
      <c r="CW35" s="5">
        <v>0</v>
      </c>
      <c r="CX35" s="5">
        <v>0</v>
      </c>
      <c r="CY35" s="5">
        <v>0</v>
      </c>
      <c r="CZ35" s="5">
        <f t="shared" si="16"/>
        <v>0</v>
      </c>
      <c r="DA35" s="9"/>
      <c r="DB35" s="1">
        <v>29</v>
      </c>
      <c r="DC35" s="2" t="s">
        <v>32</v>
      </c>
      <c r="DD35" s="5">
        <v>0</v>
      </c>
      <c r="DE35" s="5">
        <v>0</v>
      </c>
      <c r="DF35" s="5">
        <v>0</v>
      </c>
      <c r="DG35" s="5">
        <f t="shared" si="17"/>
        <v>0</v>
      </c>
      <c r="DH35" s="9"/>
      <c r="DI35" s="1">
        <v>29</v>
      </c>
      <c r="DJ35" s="2" t="s">
        <v>32</v>
      </c>
      <c r="DK35" s="5">
        <v>0</v>
      </c>
      <c r="DL35" s="5">
        <v>0</v>
      </c>
      <c r="DM35" s="5">
        <v>0</v>
      </c>
      <c r="DN35" s="5">
        <f t="shared" si="18"/>
        <v>0</v>
      </c>
      <c r="DO35" s="9"/>
      <c r="DP35" s="1">
        <v>29</v>
      </c>
      <c r="DQ35" s="2" t="s">
        <v>32</v>
      </c>
      <c r="DR35" s="5">
        <v>0</v>
      </c>
      <c r="DS35" s="5">
        <v>0</v>
      </c>
      <c r="DT35" s="5">
        <v>0</v>
      </c>
      <c r="DU35" s="5">
        <f t="shared" si="19"/>
        <v>0</v>
      </c>
      <c r="DV35" s="9"/>
      <c r="DW35" s="1">
        <v>29</v>
      </c>
      <c r="DX35" s="2" t="s">
        <v>32</v>
      </c>
      <c r="DY35" s="5">
        <v>0</v>
      </c>
      <c r="DZ35" s="5">
        <v>0</v>
      </c>
      <c r="EA35" s="5">
        <v>0</v>
      </c>
      <c r="EB35" s="5">
        <f t="shared" si="20"/>
        <v>0</v>
      </c>
      <c r="EC35" s="9"/>
      <c r="ED35" s="1">
        <v>29</v>
      </c>
      <c r="EE35" s="2" t="s">
        <v>32</v>
      </c>
      <c r="EF35" s="5">
        <v>53</v>
      </c>
      <c r="EG35" s="5">
        <v>318000</v>
      </c>
      <c r="EH35" s="5">
        <v>0</v>
      </c>
      <c r="EI35" s="5">
        <f t="shared" si="21"/>
        <v>318000</v>
      </c>
      <c r="EJ35" s="9"/>
      <c r="EK35" s="1">
        <v>29</v>
      </c>
      <c r="EL35" s="2" t="s">
        <v>32</v>
      </c>
      <c r="EM35" s="5">
        <v>0</v>
      </c>
      <c r="EN35" s="5">
        <v>0</v>
      </c>
      <c r="EO35" s="5">
        <v>0</v>
      </c>
      <c r="EP35" s="5">
        <f t="shared" si="22"/>
        <v>0</v>
      </c>
      <c r="EQ35" s="9"/>
      <c r="ER35" s="1">
        <v>29</v>
      </c>
      <c r="ES35" s="2" t="s">
        <v>32</v>
      </c>
      <c r="ET35" s="5">
        <v>0</v>
      </c>
      <c r="EU35" s="5">
        <v>0</v>
      </c>
      <c r="EV35" s="5">
        <v>0</v>
      </c>
      <c r="EW35" s="5">
        <f t="shared" si="23"/>
        <v>0</v>
      </c>
      <c r="EX35" s="9"/>
      <c r="EY35" s="1">
        <v>29</v>
      </c>
      <c r="EZ35" s="2" t="s">
        <v>32</v>
      </c>
      <c r="FA35" s="5">
        <v>0</v>
      </c>
      <c r="FB35" s="5">
        <v>0</v>
      </c>
      <c r="FC35" s="5">
        <v>0</v>
      </c>
      <c r="FD35" s="5">
        <f t="shared" si="24"/>
        <v>0</v>
      </c>
      <c r="FE35" s="9"/>
      <c r="FF35" s="1">
        <v>29</v>
      </c>
      <c r="FG35" s="2" t="s">
        <v>32</v>
      </c>
      <c r="FH35" s="5">
        <v>0</v>
      </c>
      <c r="FI35" s="5">
        <v>0</v>
      </c>
      <c r="FJ35" s="5">
        <v>0</v>
      </c>
      <c r="FK35" s="5">
        <f t="shared" si="25"/>
        <v>0</v>
      </c>
      <c r="FL35" s="9"/>
      <c r="FM35" s="1">
        <v>29</v>
      </c>
      <c r="FN35" s="2" t="s">
        <v>32</v>
      </c>
      <c r="FO35" s="5">
        <v>0</v>
      </c>
      <c r="FP35" s="5">
        <v>0</v>
      </c>
      <c r="FQ35" s="5">
        <v>0</v>
      </c>
      <c r="FR35" s="5">
        <f t="shared" si="26"/>
        <v>0</v>
      </c>
      <c r="FS35" s="9"/>
      <c r="FT35" s="1">
        <v>29</v>
      </c>
      <c r="FU35" s="2" t="s">
        <v>32</v>
      </c>
      <c r="FV35" s="5">
        <v>1</v>
      </c>
      <c r="FW35" s="5">
        <v>100000</v>
      </c>
      <c r="FX35" s="5">
        <v>0</v>
      </c>
      <c r="FY35" s="5">
        <f t="shared" si="27"/>
        <v>100000</v>
      </c>
      <c r="FZ35" s="9"/>
      <c r="GA35" s="1">
        <v>29</v>
      </c>
      <c r="GB35" s="2" t="s">
        <v>32</v>
      </c>
      <c r="GC35" s="5">
        <v>0</v>
      </c>
      <c r="GD35" s="5">
        <v>0</v>
      </c>
      <c r="GE35" s="5">
        <v>0</v>
      </c>
      <c r="GF35" s="5">
        <f t="shared" si="28"/>
        <v>0</v>
      </c>
      <c r="GG35" s="9"/>
      <c r="GH35" s="1">
        <v>29</v>
      </c>
      <c r="GI35" s="2" t="s">
        <v>32</v>
      </c>
      <c r="GJ35" s="5">
        <v>1</v>
      </c>
      <c r="GK35" s="5">
        <v>400000</v>
      </c>
      <c r="GL35" s="5">
        <v>0</v>
      </c>
      <c r="GM35" s="5">
        <f t="shared" si="29"/>
        <v>400000</v>
      </c>
      <c r="GN35" s="9"/>
      <c r="GO35" s="1">
        <v>29</v>
      </c>
      <c r="GP35" s="2" t="s">
        <v>32</v>
      </c>
      <c r="GQ35" s="5">
        <v>7</v>
      </c>
      <c r="GR35" s="5">
        <v>42000</v>
      </c>
      <c r="GS35" s="5">
        <v>0</v>
      </c>
      <c r="GT35" s="5">
        <f t="shared" si="30"/>
        <v>42000</v>
      </c>
      <c r="GU35" s="9"/>
      <c r="GV35" s="1">
        <v>29</v>
      </c>
      <c r="GW35" s="2" t="s">
        <v>32</v>
      </c>
      <c r="GX35" s="5">
        <v>0</v>
      </c>
      <c r="GY35" s="5">
        <v>0</v>
      </c>
      <c r="GZ35" s="5">
        <v>0</v>
      </c>
      <c r="HA35" s="5">
        <f t="shared" si="31"/>
        <v>0</v>
      </c>
      <c r="HB35" s="9"/>
      <c r="HC35" s="1">
        <v>29</v>
      </c>
      <c r="HD35" s="2" t="s">
        <v>32</v>
      </c>
      <c r="HE35" s="5">
        <v>42.143969999999996</v>
      </c>
      <c r="HF35" s="5">
        <v>209743.22</v>
      </c>
      <c r="HG35" s="5">
        <v>0</v>
      </c>
      <c r="HH35" s="5">
        <f t="shared" si="32"/>
        <v>209743.22</v>
      </c>
      <c r="HI35" s="9"/>
      <c r="HJ35" s="1">
        <v>29</v>
      </c>
      <c r="HK35" s="2" t="s">
        <v>32</v>
      </c>
      <c r="HL35" s="5">
        <v>0</v>
      </c>
      <c r="HM35" s="5">
        <v>290000</v>
      </c>
      <c r="HN35" s="5">
        <v>0</v>
      </c>
      <c r="HO35" s="5">
        <f t="shared" si="33"/>
        <v>290000</v>
      </c>
      <c r="HP35" s="9"/>
      <c r="HQ35" s="1">
        <v>29</v>
      </c>
      <c r="HR35" s="2" t="s">
        <v>32</v>
      </c>
      <c r="HS35" s="5">
        <v>1</v>
      </c>
      <c r="HT35" s="5">
        <v>500000</v>
      </c>
      <c r="HU35" s="5">
        <v>4000000</v>
      </c>
      <c r="HV35" s="5">
        <f t="shared" si="34"/>
        <v>4500000</v>
      </c>
      <c r="HW35" s="9"/>
      <c r="HX35" s="1">
        <v>29</v>
      </c>
      <c r="HY35" s="2" t="s">
        <v>32</v>
      </c>
      <c r="HZ35" s="5">
        <v>0</v>
      </c>
      <c r="IA35" s="5">
        <f t="shared" si="35"/>
        <v>9859743.2200000007</v>
      </c>
      <c r="IB35" s="5">
        <f t="shared" si="0"/>
        <v>4000000</v>
      </c>
      <c r="IC35" s="5">
        <f t="shared" si="1"/>
        <v>13859743.220000001</v>
      </c>
      <c r="ID35" s="9"/>
    </row>
    <row r="36" spans="1:238" ht="16.5" hidden="1">
      <c r="A36" s="1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2"/>
        <v>0</v>
      </c>
      <c r="G36" s="9"/>
      <c r="H36" s="1">
        <v>30</v>
      </c>
      <c r="I36" s="2" t="s">
        <v>33</v>
      </c>
      <c r="J36" s="5">
        <v>0</v>
      </c>
      <c r="K36" s="5">
        <v>0</v>
      </c>
      <c r="L36" s="5">
        <v>0</v>
      </c>
      <c r="M36" s="5">
        <f t="shared" si="3"/>
        <v>0</v>
      </c>
      <c r="N36" s="9"/>
      <c r="O36" s="1">
        <v>30</v>
      </c>
      <c r="P36" s="2" t="s">
        <v>33</v>
      </c>
      <c r="Q36" s="5">
        <v>0</v>
      </c>
      <c r="R36" s="5">
        <v>0</v>
      </c>
      <c r="S36" s="5">
        <v>0</v>
      </c>
      <c r="T36" s="5">
        <f t="shared" si="4"/>
        <v>0</v>
      </c>
      <c r="U36" s="9"/>
      <c r="V36" s="1">
        <v>30</v>
      </c>
      <c r="W36" s="2" t="s">
        <v>33</v>
      </c>
      <c r="X36" s="5">
        <v>0</v>
      </c>
      <c r="Y36" s="5">
        <v>0</v>
      </c>
      <c r="Z36" s="5">
        <v>0</v>
      </c>
      <c r="AA36" s="5">
        <f t="shared" si="5"/>
        <v>0</v>
      </c>
      <c r="AB36" s="9"/>
      <c r="AC36" s="1">
        <v>30</v>
      </c>
      <c r="AD36" s="2" t="s">
        <v>33</v>
      </c>
      <c r="AE36" s="5">
        <v>12</v>
      </c>
      <c r="AF36" s="5">
        <v>8400000</v>
      </c>
      <c r="AG36" s="5">
        <v>0</v>
      </c>
      <c r="AH36" s="5">
        <f t="shared" si="6"/>
        <v>8400000</v>
      </c>
      <c r="AI36" s="9"/>
      <c r="AJ36" s="1">
        <v>30</v>
      </c>
      <c r="AK36" s="2" t="s">
        <v>33</v>
      </c>
      <c r="AL36" s="5">
        <v>0</v>
      </c>
      <c r="AM36" s="5">
        <v>0</v>
      </c>
      <c r="AN36" s="5">
        <v>0</v>
      </c>
      <c r="AO36" s="5">
        <f t="shared" si="7"/>
        <v>0</v>
      </c>
      <c r="AP36" s="9"/>
      <c r="AQ36" s="1">
        <v>30</v>
      </c>
      <c r="AR36" s="2" t="s">
        <v>33</v>
      </c>
      <c r="AS36" s="5">
        <v>1</v>
      </c>
      <c r="AT36" s="5">
        <v>300000</v>
      </c>
      <c r="AU36" s="5">
        <v>0</v>
      </c>
      <c r="AV36" s="5">
        <f t="shared" si="8"/>
        <v>300000</v>
      </c>
      <c r="AW36" s="9"/>
      <c r="AX36" s="1">
        <v>30</v>
      </c>
      <c r="AY36" s="2" t="s">
        <v>33</v>
      </c>
      <c r="AZ36" s="5">
        <v>0</v>
      </c>
      <c r="BA36" s="5">
        <v>0</v>
      </c>
      <c r="BB36" s="5">
        <v>0</v>
      </c>
      <c r="BC36" s="5">
        <f t="shared" si="9"/>
        <v>0</v>
      </c>
      <c r="BD36" s="9"/>
      <c r="BE36" s="1">
        <v>30</v>
      </c>
      <c r="BF36" s="2" t="s">
        <v>33</v>
      </c>
      <c r="BG36" s="5">
        <v>0</v>
      </c>
      <c r="BH36" s="5">
        <v>0</v>
      </c>
      <c r="BI36" s="5">
        <v>0</v>
      </c>
      <c r="BJ36" s="5">
        <f t="shared" si="10"/>
        <v>0</v>
      </c>
      <c r="BK36" s="9"/>
      <c r="BL36" s="1">
        <v>30</v>
      </c>
      <c r="BM36" s="2" t="s">
        <v>33</v>
      </c>
      <c r="BN36" s="5">
        <v>0</v>
      </c>
      <c r="BO36" s="5">
        <v>0</v>
      </c>
      <c r="BP36" s="5">
        <v>0</v>
      </c>
      <c r="BQ36" s="5">
        <f t="shared" si="11"/>
        <v>0</v>
      </c>
      <c r="BR36" s="9"/>
      <c r="BS36" s="1">
        <v>30</v>
      </c>
      <c r="BT36" s="2" t="s">
        <v>33</v>
      </c>
      <c r="BU36" s="5">
        <v>0</v>
      </c>
      <c r="BV36" s="5">
        <v>0</v>
      </c>
      <c r="BW36" s="5">
        <v>0</v>
      </c>
      <c r="BX36" s="5">
        <f t="shared" si="12"/>
        <v>0</v>
      </c>
      <c r="BY36" s="9"/>
      <c r="BZ36" s="1">
        <v>30</v>
      </c>
      <c r="CA36" s="2" t="s">
        <v>33</v>
      </c>
      <c r="CB36" s="5">
        <v>0</v>
      </c>
      <c r="CC36" s="5">
        <v>0</v>
      </c>
      <c r="CD36" s="5">
        <v>0</v>
      </c>
      <c r="CE36" s="5">
        <f t="shared" si="13"/>
        <v>0</v>
      </c>
      <c r="CF36" s="9"/>
      <c r="CG36" s="1">
        <v>30</v>
      </c>
      <c r="CH36" s="2" t="s">
        <v>33</v>
      </c>
      <c r="CI36" s="5">
        <v>0</v>
      </c>
      <c r="CJ36" s="5">
        <v>0</v>
      </c>
      <c r="CK36" s="5">
        <v>0</v>
      </c>
      <c r="CL36" s="5">
        <f t="shared" si="14"/>
        <v>0</v>
      </c>
      <c r="CM36" s="9"/>
      <c r="CN36" s="1">
        <v>30</v>
      </c>
      <c r="CO36" s="2" t="s">
        <v>33</v>
      </c>
      <c r="CP36" s="5">
        <v>0</v>
      </c>
      <c r="CQ36" s="5">
        <v>0</v>
      </c>
      <c r="CR36" s="5">
        <v>0</v>
      </c>
      <c r="CS36" s="5">
        <f t="shared" si="15"/>
        <v>0</v>
      </c>
      <c r="CT36" s="9"/>
      <c r="CU36" s="1">
        <v>30</v>
      </c>
      <c r="CV36" s="2" t="s">
        <v>33</v>
      </c>
      <c r="CW36" s="5">
        <v>0</v>
      </c>
      <c r="CX36" s="5">
        <v>0</v>
      </c>
      <c r="CY36" s="5">
        <v>0</v>
      </c>
      <c r="CZ36" s="5">
        <f t="shared" si="16"/>
        <v>0</v>
      </c>
      <c r="DA36" s="9"/>
      <c r="DB36" s="1">
        <v>30</v>
      </c>
      <c r="DC36" s="2" t="s">
        <v>33</v>
      </c>
      <c r="DD36" s="5">
        <v>0</v>
      </c>
      <c r="DE36" s="5">
        <v>0</v>
      </c>
      <c r="DF36" s="5">
        <v>0</v>
      </c>
      <c r="DG36" s="5">
        <f t="shared" si="17"/>
        <v>0</v>
      </c>
      <c r="DH36" s="9"/>
      <c r="DI36" s="1">
        <v>30</v>
      </c>
      <c r="DJ36" s="2" t="s">
        <v>33</v>
      </c>
      <c r="DK36" s="5">
        <v>0</v>
      </c>
      <c r="DL36" s="5">
        <v>0</v>
      </c>
      <c r="DM36" s="5">
        <v>0</v>
      </c>
      <c r="DN36" s="5">
        <f t="shared" si="18"/>
        <v>0</v>
      </c>
      <c r="DO36" s="9"/>
      <c r="DP36" s="1">
        <v>30</v>
      </c>
      <c r="DQ36" s="2" t="s">
        <v>33</v>
      </c>
      <c r="DR36" s="5">
        <v>0</v>
      </c>
      <c r="DS36" s="5">
        <v>0</v>
      </c>
      <c r="DT36" s="5">
        <v>0</v>
      </c>
      <c r="DU36" s="5">
        <f t="shared" si="19"/>
        <v>0</v>
      </c>
      <c r="DV36" s="9"/>
      <c r="DW36" s="1">
        <v>30</v>
      </c>
      <c r="DX36" s="2" t="s">
        <v>33</v>
      </c>
      <c r="DY36" s="5">
        <v>0</v>
      </c>
      <c r="DZ36" s="5">
        <v>0</v>
      </c>
      <c r="EA36" s="5">
        <v>0</v>
      </c>
      <c r="EB36" s="5">
        <f t="shared" si="20"/>
        <v>0</v>
      </c>
      <c r="EC36" s="9"/>
      <c r="ED36" s="1">
        <v>30</v>
      </c>
      <c r="EE36" s="2" t="s">
        <v>33</v>
      </c>
      <c r="EF36" s="5">
        <v>83</v>
      </c>
      <c r="EG36" s="5">
        <v>498000</v>
      </c>
      <c r="EH36" s="5">
        <v>0</v>
      </c>
      <c r="EI36" s="5">
        <f t="shared" si="21"/>
        <v>498000</v>
      </c>
      <c r="EJ36" s="9"/>
      <c r="EK36" s="1">
        <v>30</v>
      </c>
      <c r="EL36" s="2" t="s">
        <v>33</v>
      </c>
      <c r="EM36" s="5">
        <v>0</v>
      </c>
      <c r="EN36" s="5">
        <v>0</v>
      </c>
      <c r="EO36" s="5">
        <v>0</v>
      </c>
      <c r="EP36" s="5">
        <f t="shared" si="22"/>
        <v>0</v>
      </c>
      <c r="EQ36" s="9"/>
      <c r="ER36" s="1">
        <v>30</v>
      </c>
      <c r="ES36" s="2" t="s">
        <v>33</v>
      </c>
      <c r="ET36" s="5">
        <v>0</v>
      </c>
      <c r="EU36" s="5">
        <v>0</v>
      </c>
      <c r="EV36" s="5">
        <v>0</v>
      </c>
      <c r="EW36" s="5">
        <f t="shared" si="23"/>
        <v>0</v>
      </c>
      <c r="EX36" s="9"/>
      <c r="EY36" s="1">
        <v>30</v>
      </c>
      <c r="EZ36" s="2" t="s">
        <v>33</v>
      </c>
      <c r="FA36" s="5">
        <v>0</v>
      </c>
      <c r="FB36" s="5">
        <v>0</v>
      </c>
      <c r="FC36" s="5">
        <v>0</v>
      </c>
      <c r="FD36" s="5">
        <f t="shared" si="24"/>
        <v>0</v>
      </c>
      <c r="FE36" s="9"/>
      <c r="FF36" s="1">
        <v>30</v>
      </c>
      <c r="FG36" s="2" t="s">
        <v>33</v>
      </c>
      <c r="FH36" s="5">
        <v>0</v>
      </c>
      <c r="FI36" s="5">
        <v>0</v>
      </c>
      <c r="FJ36" s="5">
        <v>0</v>
      </c>
      <c r="FK36" s="5">
        <f t="shared" si="25"/>
        <v>0</v>
      </c>
      <c r="FL36" s="9"/>
      <c r="FM36" s="1">
        <v>30</v>
      </c>
      <c r="FN36" s="2" t="s">
        <v>33</v>
      </c>
      <c r="FO36" s="5">
        <v>0</v>
      </c>
      <c r="FP36" s="5">
        <v>0</v>
      </c>
      <c r="FQ36" s="5">
        <v>0</v>
      </c>
      <c r="FR36" s="5">
        <f t="shared" si="26"/>
        <v>0</v>
      </c>
      <c r="FS36" s="9"/>
      <c r="FT36" s="1">
        <v>30</v>
      </c>
      <c r="FU36" s="2" t="s">
        <v>33</v>
      </c>
      <c r="FV36" s="5">
        <v>1</v>
      </c>
      <c r="FW36" s="5">
        <v>100000</v>
      </c>
      <c r="FX36" s="5">
        <v>0</v>
      </c>
      <c r="FY36" s="5">
        <f t="shared" si="27"/>
        <v>100000</v>
      </c>
      <c r="FZ36" s="9"/>
      <c r="GA36" s="1">
        <v>30</v>
      </c>
      <c r="GB36" s="2" t="s">
        <v>33</v>
      </c>
      <c r="GC36" s="5">
        <v>0</v>
      </c>
      <c r="GD36" s="5">
        <v>0</v>
      </c>
      <c r="GE36" s="5">
        <v>0</v>
      </c>
      <c r="GF36" s="5">
        <f t="shared" si="28"/>
        <v>0</v>
      </c>
      <c r="GG36" s="9"/>
      <c r="GH36" s="1">
        <v>30</v>
      </c>
      <c r="GI36" s="2" t="s">
        <v>33</v>
      </c>
      <c r="GJ36" s="5">
        <v>0</v>
      </c>
      <c r="GK36" s="5">
        <v>0</v>
      </c>
      <c r="GL36" s="5">
        <v>0</v>
      </c>
      <c r="GM36" s="5">
        <f t="shared" si="29"/>
        <v>0</v>
      </c>
      <c r="GN36" s="9"/>
      <c r="GO36" s="1">
        <v>30</v>
      </c>
      <c r="GP36" s="2" t="s">
        <v>33</v>
      </c>
      <c r="GQ36" s="5">
        <v>11</v>
      </c>
      <c r="GR36" s="5">
        <v>66000</v>
      </c>
      <c r="GS36" s="5">
        <v>0</v>
      </c>
      <c r="GT36" s="5">
        <f t="shared" si="30"/>
        <v>66000</v>
      </c>
      <c r="GU36" s="9"/>
      <c r="GV36" s="1">
        <v>30</v>
      </c>
      <c r="GW36" s="2" t="s">
        <v>33</v>
      </c>
      <c r="GX36" s="5">
        <v>0</v>
      </c>
      <c r="GY36" s="5">
        <v>0</v>
      </c>
      <c r="GZ36" s="5">
        <v>0</v>
      </c>
      <c r="HA36" s="5">
        <f t="shared" si="31"/>
        <v>0</v>
      </c>
      <c r="HB36" s="9"/>
      <c r="HC36" s="1">
        <v>30</v>
      </c>
      <c r="HD36" s="2" t="s">
        <v>33</v>
      </c>
      <c r="HE36" s="5">
        <v>89.516629999999992</v>
      </c>
      <c r="HF36" s="5">
        <v>757432.38</v>
      </c>
      <c r="HG36" s="5">
        <v>0</v>
      </c>
      <c r="HH36" s="5">
        <f t="shared" si="32"/>
        <v>757432.38</v>
      </c>
      <c r="HI36" s="9"/>
      <c r="HJ36" s="1">
        <v>30</v>
      </c>
      <c r="HK36" s="2" t="s">
        <v>33</v>
      </c>
      <c r="HL36" s="5">
        <v>0</v>
      </c>
      <c r="HM36" s="5">
        <v>290000</v>
      </c>
      <c r="HN36" s="5">
        <v>0</v>
      </c>
      <c r="HO36" s="5">
        <f t="shared" si="33"/>
        <v>290000</v>
      </c>
      <c r="HP36" s="9"/>
      <c r="HQ36" s="1">
        <v>30</v>
      </c>
      <c r="HR36" s="2" t="s">
        <v>33</v>
      </c>
      <c r="HS36" s="5">
        <v>1</v>
      </c>
      <c r="HT36" s="5">
        <v>500000</v>
      </c>
      <c r="HU36" s="5">
        <v>4000000</v>
      </c>
      <c r="HV36" s="5">
        <f t="shared" si="34"/>
        <v>4500000</v>
      </c>
      <c r="HW36" s="9"/>
      <c r="HX36" s="1">
        <v>30</v>
      </c>
      <c r="HY36" s="2" t="s">
        <v>33</v>
      </c>
      <c r="HZ36" s="5">
        <v>0</v>
      </c>
      <c r="IA36" s="5">
        <f t="shared" si="35"/>
        <v>10911432.380000001</v>
      </c>
      <c r="IB36" s="5">
        <f t="shared" si="0"/>
        <v>4000000</v>
      </c>
      <c r="IC36" s="5">
        <f t="shared" si="1"/>
        <v>14911432.380000001</v>
      </c>
      <c r="ID36" s="9"/>
    </row>
    <row r="37" spans="1:238" s="71" customFormat="1" ht="18.75">
      <c r="A37" s="187">
        <v>31</v>
      </c>
      <c r="B37" s="184" t="s">
        <v>34</v>
      </c>
      <c r="C37" s="185">
        <v>0</v>
      </c>
      <c r="D37" s="185">
        <v>0</v>
      </c>
      <c r="E37" s="185">
        <v>0</v>
      </c>
      <c r="F37" s="185">
        <f t="shared" si="2"/>
        <v>0</v>
      </c>
      <c r="G37" s="186"/>
      <c r="H37" s="187">
        <v>31</v>
      </c>
      <c r="I37" s="184" t="s">
        <v>34</v>
      </c>
      <c r="J37" s="185">
        <v>0</v>
      </c>
      <c r="K37" s="185">
        <v>0</v>
      </c>
      <c r="L37" s="185">
        <v>0</v>
      </c>
      <c r="M37" s="185">
        <f t="shared" si="3"/>
        <v>0</v>
      </c>
      <c r="N37" s="186"/>
      <c r="O37" s="187">
        <v>31</v>
      </c>
      <c r="P37" s="184" t="s">
        <v>34</v>
      </c>
      <c r="Q37" s="185">
        <v>0</v>
      </c>
      <c r="R37" s="185">
        <v>0</v>
      </c>
      <c r="S37" s="185">
        <v>0</v>
      </c>
      <c r="T37" s="185">
        <f t="shared" si="4"/>
        <v>0</v>
      </c>
      <c r="U37" s="186"/>
      <c r="V37" s="187">
        <v>31</v>
      </c>
      <c r="W37" s="184" t="s">
        <v>34</v>
      </c>
      <c r="X37" s="185">
        <v>0</v>
      </c>
      <c r="Y37" s="185">
        <v>0</v>
      </c>
      <c r="Z37" s="185">
        <v>0</v>
      </c>
      <c r="AA37" s="185">
        <f t="shared" si="5"/>
        <v>0</v>
      </c>
      <c r="AB37" s="186"/>
      <c r="AC37" s="187">
        <v>31</v>
      </c>
      <c r="AD37" s="184" t="s">
        <v>34</v>
      </c>
      <c r="AE37" s="185">
        <v>15</v>
      </c>
      <c r="AF37" s="185">
        <v>10500000</v>
      </c>
      <c r="AG37" s="185">
        <v>0</v>
      </c>
      <c r="AH37" s="185">
        <f t="shared" si="6"/>
        <v>10500000</v>
      </c>
      <c r="AI37" s="186"/>
      <c r="AJ37" s="187">
        <v>31</v>
      </c>
      <c r="AK37" s="184" t="s">
        <v>34</v>
      </c>
      <c r="AL37" s="185">
        <v>0</v>
      </c>
      <c r="AM37" s="185">
        <v>0</v>
      </c>
      <c r="AN37" s="185">
        <v>0</v>
      </c>
      <c r="AO37" s="185">
        <f t="shared" si="7"/>
        <v>0</v>
      </c>
      <c r="AP37" s="186"/>
      <c r="AQ37" s="187">
        <v>31</v>
      </c>
      <c r="AR37" s="184" t="s">
        <v>34</v>
      </c>
      <c r="AS37" s="185">
        <v>1</v>
      </c>
      <c r="AT37" s="185">
        <v>300000</v>
      </c>
      <c r="AU37" s="185">
        <v>0</v>
      </c>
      <c r="AV37" s="185">
        <f t="shared" si="8"/>
        <v>300000</v>
      </c>
      <c r="AW37" s="186"/>
      <c r="AX37" s="187">
        <v>31</v>
      </c>
      <c r="AY37" s="184" t="s">
        <v>34</v>
      </c>
      <c r="AZ37" s="185">
        <v>0</v>
      </c>
      <c r="BA37" s="185">
        <v>0</v>
      </c>
      <c r="BB37" s="185">
        <v>0</v>
      </c>
      <c r="BC37" s="185">
        <f t="shared" si="9"/>
        <v>0</v>
      </c>
      <c r="BD37" s="186"/>
      <c r="BE37" s="187">
        <v>31</v>
      </c>
      <c r="BF37" s="184" t="s">
        <v>34</v>
      </c>
      <c r="BG37" s="185">
        <v>0</v>
      </c>
      <c r="BH37" s="185">
        <v>0</v>
      </c>
      <c r="BI37" s="185">
        <v>0</v>
      </c>
      <c r="BJ37" s="185">
        <f t="shared" si="10"/>
        <v>0</v>
      </c>
      <c r="BK37" s="186"/>
      <c r="BL37" s="187">
        <v>31</v>
      </c>
      <c r="BM37" s="184" t="s">
        <v>34</v>
      </c>
      <c r="BN37" s="185">
        <v>0</v>
      </c>
      <c r="BO37" s="185">
        <v>0</v>
      </c>
      <c r="BP37" s="185">
        <v>0</v>
      </c>
      <c r="BQ37" s="185">
        <f t="shared" si="11"/>
        <v>0</v>
      </c>
      <c r="BR37" s="186"/>
      <c r="BS37" s="187">
        <v>31</v>
      </c>
      <c r="BT37" s="184" t="s">
        <v>34</v>
      </c>
      <c r="BU37" s="185">
        <v>0</v>
      </c>
      <c r="BV37" s="185">
        <v>0</v>
      </c>
      <c r="BW37" s="185">
        <v>0</v>
      </c>
      <c r="BX37" s="185">
        <f t="shared" si="12"/>
        <v>0</v>
      </c>
      <c r="BY37" s="186"/>
      <c r="BZ37" s="187">
        <v>31</v>
      </c>
      <c r="CA37" s="184" t="s">
        <v>34</v>
      </c>
      <c r="CB37" s="185">
        <v>0</v>
      </c>
      <c r="CC37" s="185">
        <v>0</v>
      </c>
      <c r="CD37" s="185">
        <v>0</v>
      </c>
      <c r="CE37" s="185">
        <f t="shared" si="13"/>
        <v>0</v>
      </c>
      <c r="CF37" s="186"/>
      <c r="CG37" s="187">
        <v>31</v>
      </c>
      <c r="CH37" s="184" t="s">
        <v>34</v>
      </c>
      <c r="CI37" s="185">
        <v>0</v>
      </c>
      <c r="CJ37" s="185">
        <v>0</v>
      </c>
      <c r="CK37" s="185">
        <v>0</v>
      </c>
      <c r="CL37" s="185">
        <f t="shared" si="14"/>
        <v>0</v>
      </c>
      <c r="CM37" s="186"/>
      <c r="CN37" s="187">
        <v>31</v>
      </c>
      <c r="CO37" s="184" t="s">
        <v>34</v>
      </c>
      <c r="CP37" s="185">
        <v>0</v>
      </c>
      <c r="CQ37" s="185">
        <v>0</v>
      </c>
      <c r="CR37" s="185">
        <v>0</v>
      </c>
      <c r="CS37" s="185">
        <f t="shared" si="15"/>
        <v>0</v>
      </c>
      <c r="CT37" s="186"/>
      <c r="CU37" s="187">
        <v>31</v>
      </c>
      <c r="CV37" s="184" t="s">
        <v>34</v>
      </c>
      <c r="CW37" s="185">
        <v>0</v>
      </c>
      <c r="CX37" s="185">
        <v>0</v>
      </c>
      <c r="CY37" s="185">
        <v>0</v>
      </c>
      <c r="CZ37" s="185">
        <f t="shared" si="16"/>
        <v>0</v>
      </c>
      <c r="DA37" s="186"/>
      <c r="DB37" s="187">
        <v>31</v>
      </c>
      <c r="DC37" s="184" t="s">
        <v>34</v>
      </c>
      <c r="DD37" s="185">
        <v>0</v>
      </c>
      <c r="DE37" s="185">
        <v>0</v>
      </c>
      <c r="DF37" s="185">
        <v>0</v>
      </c>
      <c r="DG37" s="185">
        <f t="shared" si="17"/>
        <v>0</v>
      </c>
      <c r="DH37" s="186"/>
      <c r="DI37" s="187">
        <v>31</v>
      </c>
      <c r="DJ37" s="184" t="s">
        <v>34</v>
      </c>
      <c r="DK37" s="185">
        <v>0</v>
      </c>
      <c r="DL37" s="185">
        <v>0</v>
      </c>
      <c r="DM37" s="185">
        <v>0</v>
      </c>
      <c r="DN37" s="185">
        <f t="shared" si="18"/>
        <v>0</v>
      </c>
      <c r="DO37" s="186"/>
      <c r="DP37" s="187">
        <v>31</v>
      </c>
      <c r="DQ37" s="184" t="s">
        <v>34</v>
      </c>
      <c r="DR37" s="185">
        <v>0</v>
      </c>
      <c r="DS37" s="185">
        <v>0</v>
      </c>
      <c r="DT37" s="185">
        <v>0</v>
      </c>
      <c r="DU37" s="185">
        <f t="shared" si="19"/>
        <v>0</v>
      </c>
      <c r="DV37" s="186"/>
      <c r="DW37" s="187">
        <v>31</v>
      </c>
      <c r="DX37" s="184" t="s">
        <v>34</v>
      </c>
      <c r="DY37" s="185">
        <v>0</v>
      </c>
      <c r="DZ37" s="185">
        <v>0</v>
      </c>
      <c r="EA37" s="185">
        <v>0</v>
      </c>
      <c r="EB37" s="185">
        <f t="shared" si="20"/>
        <v>0</v>
      </c>
      <c r="EC37" s="186"/>
      <c r="ED37" s="187">
        <v>31</v>
      </c>
      <c r="EE37" s="184" t="s">
        <v>34</v>
      </c>
      <c r="EF37" s="185">
        <v>182</v>
      </c>
      <c r="EG37" s="185">
        <v>1310400</v>
      </c>
      <c r="EH37" s="185">
        <v>0</v>
      </c>
      <c r="EI37" s="185">
        <f t="shared" si="21"/>
        <v>1310400</v>
      </c>
      <c r="EJ37" s="186"/>
      <c r="EK37" s="187">
        <v>31</v>
      </c>
      <c r="EL37" s="184" t="s">
        <v>34</v>
      </c>
      <c r="EM37" s="185">
        <v>0</v>
      </c>
      <c r="EN37" s="185">
        <v>0</v>
      </c>
      <c r="EO37" s="185">
        <v>0</v>
      </c>
      <c r="EP37" s="185">
        <f t="shared" si="22"/>
        <v>0</v>
      </c>
      <c r="EQ37" s="186"/>
      <c r="ER37" s="187">
        <v>31</v>
      </c>
      <c r="ES37" s="184" t="s">
        <v>34</v>
      </c>
      <c r="ET37" s="185">
        <v>0</v>
      </c>
      <c r="EU37" s="185">
        <v>0</v>
      </c>
      <c r="EV37" s="185">
        <v>0</v>
      </c>
      <c r="EW37" s="185">
        <f t="shared" si="23"/>
        <v>0</v>
      </c>
      <c r="EX37" s="186"/>
      <c r="EY37" s="187">
        <v>31</v>
      </c>
      <c r="EZ37" s="184" t="s">
        <v>34</v>
      </c>
      <c r="FA37" s="185">
        <v>0</v>
      </c>
      <c r="FB37" s="185">
        <v>0</v>
      </c>
      <c r="FC37" s="185">
        <v>0</v>
      </c>
      <c r="FD37" s="185">
        <f t="shared" si="24"/>
        <v>0</v>
      </c>
      <c r="FE37" s="186"/>
      <c r="FF37" s="187">
        <v>31</v>
      </c>
      <c r="FG37" s="184" t="s">
        <v>34</v>
      </c>
      <c r="FH37" s="185">
        <v>0</v>
      </c>
      <c r="FI37" s="185">
        <v>0</v>
      </c>
      <c r="FJ37" s="185">
        <v>0</v>
      </c>
      <c r="FK37" s="185">
        <f t="shared" si="25"/>
        <v>0</v>
      </c>
      <c r="FL37" s="186"/>
      <c r="FM37" s="187">
        <v>31</v>
      </c>
      <c r="FN37" s="184" t="s">
        <v>34</v>
      </c>
      <c r="FO37" s="185">
        <v>0</v>
      </c>
      <c r="FP37" s="185">
        <v>0</v>
      </c>
      <c r="FQ37" s="185">
        <v>0</v>
      </c>
      <c r="FR37" s="185">
        <f t="shared" si="26"/>
        <v>0</v>
      </c>
      <c r="FS37" s="186"/>
      <c r="FT37" s="187">
        <v>31</v>
      </c>
      <c r="FU37" s="184" t="s">
        <v>34</v>
      </c>
      <c r="FV37" s="185">
        <v>1</v>
      </c>
      <c r="FW37" s="185">
        <v>100000</v>
      </c>
      <c r="FX37" s="185">
        <v>0</v>
      </c>
      <c r="FY37" s="185">
        <f t="shared" si="27"/>
        <v>100000</v>
      </c>
      <c r="FZ37" s="186"/>
      <c r="GA37" s="187">
        <v>31</v>
      </c>
      <c r="GB37" s="184" t="s">
        <v>34</v>
      </c>
      <c r="GC37" s="185">
        <v>0</v>
      </c>
      <c r="GD37" s="185">
        <v>0</v>
      </c>
      <c r="GE37" s="185">
        <v>0</v>
      </c>
      <c r="GF37" s="185">
        <f t="shared" si="28"/>
        <v>0</v>
      </c>
      <c r="GG37" s="186"/>
      <c r="GH37" s="187">
        <v>31</v>
      </c>
      <c r="GI37" s="184" t="s">
        <v>34</v>
      </c>
      <c r="GJ37" s="185">
        <v>0</v>
      </c>
      <c r="GK37" s="185">
        <v>0</v>
      </c>
      <c r="GL37" s="185">
        <v>0</v>
      </c>
      <c r="GM37" s="185">
        <f t="shared" si="29"/>
        <v>0</v>
      </c>
      <c r="GN37" s="186"/>
      <c r="GO37" s="187">
        <v>31</v>
      </c>
      <c r="GP37" s="184" t="s">
        <v>34</v>
      </c>
      <c r="GQ37" s="185">
        <v>11</v>
      </c>
      <c r="GR37" s="350">
        <v>66000</v>
      </c>
      <c r="GS37" s="185">
        <v>0</v>
      </c>
      <c r="GT37" s="185">
        <f t="shared" si="30"/>
        <v>66000</v>
      </c>
      <c r="GU37" s="186"/>
      <c r="GV37" s="187">
        <v>31</v>
      </c>
      <c r="GW37" s="184" t="s">
        <v>34</v>
      </c>
      <c r="GX37" s="185">
        <v>0</v>
      </c>
      <c r="GY37" s="185">
        <v>0</v>
      </c>
      <c r="GZ37" s="185">
        <v>0</v>
      </c>
      <c r="HA37" s="185">
        <f t="shared" si="31"/>
        <v>0</v>
      </c>
      <c r="HB37" s="186"/>
      <c r="HC37" s="187">
        <v>31</v>
      </c>
      <c r="HD37" s="184" t="s">
        <v>34</v>
      </c>
      <c r="HE37" s="185">
        <v>84.864239999999995</v>
      </c>
      <c r="HF37" s="185">
        <v>584470.24</v>
      </c>
      <c r="HG37" s="185">
        <v>0</v>
      </c>
      <c r="HH37" s="185">
        <f t="shared" si="32"/>
        <v>584470.24</v>
      </c>
      <c r="HI37" s="186"/>
      <c r="HJ37" s="187">
        <v>31</v>
      </c>
      <c r="HK37" s="184" t="s">
        <v>34</v>
      </c>
      <c r="HL37" s="185">
        <v>0</v>
      </c>
      <c r="HM37" s="185">
        <v>290000</v>
      </c>
      <c r="HN37" s="185">
        <v>0</v>
      </c>
      <c r="HO37" s="185">
        <f t="shared" si="33"/>
        <v>290000</v>
      </c>
      <c r="HP37" s="186"/>
      <c r="HQ37" s="187">
        <v>31</v>
      </c>
      <c r="HR37" s="184" t="s">
        <v>34</v>
      </c>
      <c r="HS37" s="185">
        <v>1</v>
      </c>
      <c r="HT37" s="185">
        <v>500000</v>
      </c>
      <c r="HU37" s="185">
        <v>4000000</v>
      </c>
      <c r="HV37" s="185">
        <f t="shared" si="34"/>
        <v>4500000</v>
      </c>
      <c r="HW37" s="186"/>
      <c r="HX37" s="187">
        <v>31</v>
      </c>
      <c r="HY37" s="184" t="s">
        <v>34</v>
      </c>
      <c r="HZ37" s="185">
        <v>0</v>
      </c>
      <c r="IA37" s="185">
        <f t="shared" si="35"/>
        <v>13650870.24</v>
      </c>
      <c r="IB37" s="185">
        <f t="shared" si="0"/>
        <v>4000000</v>
      </c>
      <c r="IC37" s="185">
        <f t="shared" si="1"/>
        <v>17650870.240000002</v>
      </c>
      <c r="ID37" s="186"/>
    </row>
    <row r="38" spans="1:238" ht="15.75" hidden="1">
      <c r="A38" s="192">
        <v>32</v>
      </c>
      <c r="B38" s="189" t="s">
        <v>35</v>
      </c>
      <c r="C38" s="190">
        <v>0</v>
      </c>
      <c r="D38" s="190">
        <v>0</v>
      </c>
      <c r="E38" s="190">
        <v>0</v>
      </c>
      <c r="F38" s="190">
        <f t="shared" si="2"/>
        <v>0</v>
      </c>
      <c r="G38" s="191"/>
      <c r="H38" s="192">
        <v>32</v>
      </c>
      <c r="I38" s="189" t="s">
        <v>35</v>
      </c>
      <c r="J38" s="190">
        <v>0</v>
      </c>
      <c r="K38" s="190">
        <v>0</v>
      </c>
      <c r="L38" s="190">
        <v>0</v>
      </c>
      <c r="M38" s="190">
        <f t="shared" si="3"/>
        <v>0</v>
      </c>
      <c r="N38" s="191"/>
      <c r="O38" s="192">
        <v>32</v>
      </c>
      <c r="P38" s="189" t="s">
        <v>35</v>
      </c>
      <c r="Q38" s="190">
        <v>0</v>
      </c>
      <c r="R38" s="190">
        <v>0</v>
      </c>
      <c r="S38" s="190">
        <v>0</v>
      </c>
      <c r="T38" s="190">
        <f t="shared" si="4"/>
        <v>0</v>
      </c>
      <c r="U38" s="191"/>
      <c r="V38" s="192">
        <v>32</v>
      </c>
      <c r="W38" s="189" t="s">
        <v>35</v>
      </c>
      <c r="X38" s="190">
        <v>0</v>
      </c>
      <c r="Y38" s="190">
        <v>0</v>
      </c>
      <c r="Z38" s="190">
        <v>0</v>
      </c>
      <c r="AA38" s="190">
        <f t="shared" si="5"/>
        <v>0</v>
      </c>
      <c r="AB38" s="191"/>
      <c r="AC38" s="192">
        <v>32</v>
      </c>
      <c r="AD38" s="189" t="s">
        <v>35</v>
      </c>
      <c r="AE38" s="190">
        <v>5</v>
      </c>
      <c r="AF38" s="190">
        <v>3500000</v>
      </c>
      <c r="AG38" s="190">
        <v>0</v>
      </c>
      <c r="AH38" s="190">
        <f t="shared" si="6"/>
        <v>3500000</v>
      </c>
      <c r="AI38" s="191"/>
      <c r="AJ38" s="192">
        <v>32</v>
      </c>
      <c r="AK38" s="189" t="s">
        <v>35</v>
      </c>
      <c r="AL38" s="190">
        <v>0</v>
      </c>
      <c r="AM38" s="190">
        <v>0</v>
      </c>
      <c r="AN38" s="190">
        <v>0</v>
      </c>
      <c r="AO38" s="190">
        <f t="shared" si="7"/>
        <v>0</v>
      </c>
      <c r="AP38" s="191"/>
      <c r="AQ38" s="192">
        <v>32</v>
      </c>
      <c r="AR38" s="189" t="s">
        <v>35</v>
      </c>
      <c r="AS38" s="190">
        <v>1</v>
      </c>
      <c r="AT38" s="190">
        <v>300000</v>
      </c>
      <c r="AU38" s="190">
        <v>0</v>
      </c>
      <c r="AV38" s="190">
        <f t="shared" si="8"/>
        <v>300000</v>
      </c>
      <c r="AW38" s="191"/>
      <c r="AX38" s="192">
        <v>32</v>
      </c>
      <c r="AY38" s="189" t="s">
        <v>35</v>
      </c>
      <c r="AZ38" s="190">
        <v>0</v>
      </c>
      <c r="BA38" s="190">
        <v>0</v>
      </c>
      <c r="BB38" s="190">
        <v>0</v>
      </c>
      <c r="BC38" s="190">
        <f t="shared" si="9"/>
        <v>0</v>
      </c>
      <c r="BD38" s="191"/>
      <c r="BE38" s="192">
        <v>32</v>
      </c>
      <c r="BF38" s="189" t="s">
        <v>35</v>
      </c>
      <c r="BG38" s="190">
        <v>0</v>
      </c>
      <c r="BH38" s="190">
        <v>0</v>
      </c>
      <c r="BI38" s="190">
        <v>0</v>
      </c>
      <c r="BJ38" s="190">
        <f t="shared" si="10"/>
        <v>0</v>
      </c>
      <c r="BK38" s="191"/>
      <c r="BL38" s="192">
        <v>32</v>
      </c>
      <c r="BM38" s="189" t="s">
        <v>35</v>
      </c>
      <c r="BN38" s="190">
        <v>0</v>
      </c>
      <c r="BO38" s="190">
        <v>0</v>
      </c>
      <c r="BP38" s="190">
        <v>0</v>
      </c>
      <c r="BQ38" s="190">
        <f t="shared" si="11"/>
        <v>0</v>
      </c>
      <c r="BR38" s="191"/>
      <c r="BS38" s="192">
        <v>32</v>
      </c>
      <c r="BT38" s="189" t="s">
        <v>35</v>
      </c>
      <c r="BU38" s="190">
        <v>0</v>
      </c>
      <c r="BV38" s="190">
        <v>0</v>
      </c>
      <c r="BW38" s="190">
        <v>0</v>
      </c>
      <c r="BX38" s="190">
        <f t="shared" si="12"/>
        <v>0</v>
      </c>
      <c r="BY38" s="191"/>
      <c r="BZ38" s="192">
        <v>32</v>
      </c>
      <c r="CA38" s="189" t="s">
        <v>35</v>
      </c>
      <c r="CB38" s="190">
        <v>0</v>
      </c>
      <c r="CC38" s="190">
        <v>0</v>
      </c>
      <c r="CD38" s="190">
        <v>0</v>
      </c>
      <c r="CE38" s="190">
        <f t="shared" si="13"/>
        <v>0</v>
      </c>
      <c r="CF38" s="191"/>
      <c r="CG38" s="192">
        <v>32</v>
      </c>
      <c r="CH38" s="189" t="s">
        <v>35</v>
      </c>
      <c r="CI38" s="190">
        <v>0</v>
      </c>
      <c r="CJ38" s="190">
        <v>0</v>
      </c>
      <c r="CK38" s="190">
        <v>0</v>
      </c>
      <c r="CL38" s="190">
        <f t="shared" si="14"/>
        <v>0</v>
      </c>
      <c r="CM38" s="191"/>
      <c r="CN38" s="192">
        <v>32</v>
      </c>
      <c r="CO38" s="189" t="s">
        <v>35</v>
      </c>
      <c r="CP38" s="190">
        <v>0</v>
      </c>
      <c r="CQ38" s="190">
        <v>0</v>
      </c>
      <c r="CR38" s="190">
        <v>0</v>
      </c>
      <c r="CS38" s="190">
        <f t="shared" si="15"/>
        <v>0</v>
      </c>
      <c r="CT38" s="191"/>
      <c r="CU38" s="192">
        <v>32</v>
      </c>
      <c r="CV38" s="189" t="s">
        <v>35</v>
      </c>
      <c r="CW38" s="190">
        <v>0</v>
      </c>
      <c r="CX38" s="190">
        <v>0</v>
      </c>
      <c r="CY38" s="190">
        <v>0</v>
      </c>
      <c r="CZ38" s="190">
        <f t="shared" si="16"/>
        <v>0</v>
      </c>
      <c r="DA38" s="191"/>
      <c r="DB38" s="192">
        <v>32</v>
      </c>
      <c r="DC38" s="189" t="s">
        <v>35</v>
      </c>
      <c r="DD38" s="190">
        <v>0</v>
      </c>
      <c r="DE38" s="190">
        <v>0</v>
      </c>
      <c r="DF38" s="190">
        <v>0</v>
      </c>
      <c r="DG38" s="190">
        <f t="shared" si="17"/>
        <v>0</v>
      </c>
      <c r="DH38" s="191"/>
      <c r="DI38" s="192">
        <v>32</v>
      </c>
      <c r="DJ38" s="189" t="s">
        <v>35</v>
      </c>
      <c r="DK38" s="190">
        <v>0</v>
      </c>
      <c r="DL38" s="190">
        <v>0</v>
      </c>
      <c r="DM38" s="190">
        <v>0</v>
      </c>
      <c r="DN38" s="190">
        <f t="shared" si="18"/>
        <v>0</v>
      </c>
      <c r="DO38" s="191"/>
      <c r="DP38" s="192">
        <v>32</v>
      </c>
      <c r="DQ38" s="189" t="s">
        <v>35</v>
      </c>
      <c r="DR38" s="190">
        <v>0</v>
      </c>
      <c r="DS38" s="190">
        <v>0</v>
      </c>
      <c r="DT38" s="190">
        <v>0</v>
      </c>
      <c r="DU38" s="190">
        <f t="shared" si="19"/>
        <v>0</v>
      </c>
      <c r="DV38" s="191"/>
      <c r="DW38" s="192">
        <v>32</v>
      </c>
      <c r="DX38" s="189" t="s">
        <v>35</v>
      </c>
      <c r="DY38" s="190">
        <v>0</v>
      </c>
      <c r="DZ38" s="190">
        <v>0</v>
      </c>
      <c r="EA38" s="190">
        <v>3173476</v>
      </c>
      <c r="EB38" s="190">
        <f t="shared" si="20"/>
        <v>3173476</v>
      </c>
      <c r="EC38" s="191"/>
      <c r="ED38" s="192">
        <v>32</v>
      </c>
      <c r="EE38" s="189" t="s">
        <v>35</v>
      </c>
      <c r="EF38" s="190">
        <v>15</v>
      </c>
      <c r="EG38" s="190">
        <v>108000</v>
      </c>
      <c r="EH38" s="190">
        <v>0</v>
      </c>
      <c r="EI38" s="190">
        <f t="shared" si="21"/>
        <v>108000</v>
      </c>
      <c r="EJ38" s="191"/>
      <c r="EK38" s="192">
        <v>32</v>
      </c>
      <c r="EL38" s="189" t="s">
        <v>35</v>
      </c>
      <c r="EM38" s="190">
        <v>0</v>
      </c>
      <c r="EN38" s="190">
        <v>0</v>
      </c>
      <c r="EO38" s="190">
        <v>0</v>
      </c>
      <c r="EP38" s="190">
        <f t="shared" si="22"/>
        <v>0</v>
      </c>
      <c r="EQ38" s="191"/>
      <c r="ER38" s="192">
        <v>32</v>
      </c>
      <c r="ES38" s="189" t="s">
        <v>35</v>
      </c>
      <c r="ET38" s="190">
        <v>0</v>
      </c>
      <c r="EU38" s="190">
        <v>0</v>
      </c>
      <c r="EV38" s="190">
        <v>0</v>
      </c>
      <c r="EW38" s="190">
        <f t="shared" si="23"/>
        <v>0</v>
      </c>
      <c r="EX38" s="191"/>
      <c r="EY38" s="192">
        <v>32</v>
      </c>
      <c r="EZ38" s="189" t="s">
        <v>35</v>
      </c>
      <c r="FA38" s="190">
        <v>0</v>
      </c>
      <c r="FB38" s="190">
        <v>0</v>
      </c>
      <c r="FC38" s="190">
        <v>0</v>
      </c>
      <c r="FD38" s="190">
        <f t="shared" si="24"/>
        <v>0</v>
      </c>
      <c r="FE38" s="191"/>
      <c r="FF38" s="192">
        <v>32</v>
      </c>
      <c r="FG38" s="189" t="s">
        <v>35</v>
      </c>
      <c r="FH38" s="190">
        <v>0</v>
      </c>
      <c r="FI38" s="190">
        <v>0</v>
      </c>
      <c r="FJ38" s="190">
        <v>0</v>
      </c>
      <c r="FK38" s="190">
        <f t="shared" si="25"/>
        <v>0</v>
      </c>
      <c r="FL38" s="191"/>
      <c r="FM38" s="192">
        <v>32</v>
      </c>
      <c r="FN38" s="189" t="s">
        <v>35</v>
      </c>
      <c r="FO38" s="190">
        <v>0</v>
      </c>
      <c r="FP38" s="190">
        <v>0</v>
      </c>
      <c r="FQ38" s="190">
        <v>0</v>
      </c>
      <c r="FR38" s="190">
        <f t="shared" si="26"/>
        <v>0</v>
      </c>
      <c r="FS38" s="191"/>
      <c r="FT38" s="192">
        <v>32</v>
      </c>
      <c r="FU38" s="189" t="s">
        <v>35</v>
      </c>
      <c r="FV38" s="190">
        <v>1</v>
      </c>
      <c r="FW38" s="190">
        <v>100000</v>
      </c>
      <c r="FX38" s="190">
        <v>0</v>
      </c>
      <c r="FY38" s="190">
        <f t="shared" si="27"/>
        <v>100000</v>
      </c>
      <c r="FZ38" s="191"/>
      <c r="GA38" s="192">
        <v>32</v>
      </c>
      <c r="GB38" s="189" t="s">
        <v>35</v>
      </c>
      <c r="GC38" s="190">
        <v>0</v>
      </c>
      <c r="GD38" s="190">
        <v>0</v>
      </c>
      <c r="GE38" s="190">
        <v>0</v>
      </c>
      <c r="GF38" s="190">
        <f t="shared" si="28"/>
        <v>0</v>
      </c>
      <c r="GG38" s="191"/>
      <c r="GH38" s="192">
        <v>32</v>
      </c>
      <c r="GI38" s="189" t="s">
        <v>35</v>
      </c>
      <c r="GJ38" s="190">
        <v>1</v>
      </c>
      <c r="GK38" s="190">
        <v>400000</v>
      </c>
      <c r="GL38" s="190">
        <v>0</v>
      </c>
      <c r="GM38" s="190">
        <f t="shared" si="29"/>
        <v>400000</v>
      </c>
      <c r="GN38" s="191"/>
      <c r="GO38" s="192">
        <v>32</v>
      </c>
      <c r="GP38" s="189" t="s">
        <v>35</v>
      </c>
      <c r="GQ38" s="190">
        <v>4</v>
      </c>
      <c r="GR38" s="190">
        <v>24000</v>
      </c>
      <c r="GS38" s="190">
        <v>0</v>
      </c>
      <c r="GT38" s="190">
        <f t="shared" si="30"/>
        <v>24000</v>
      </c>
      <c r="GU38" s="191"/>
      <c r="GV38" s="192">
        <v>32</v>
      </c>
      <c r="GW38" s="189" t="s">
        <v>35</v>
      </c>
      <c r="GX38" s="190">
        <v>0</v>
      </c>
      <c r="GY38" s="190">
        <v>0</v>
      </c>
      <c r="GZ38" s="190">
        <v>0</v>
      </c>
      <c r="HA38" s="190">
        <f t="shared" si="31"/>
        <v>0</v>
      </c>
      <c r="HB38" s="191"/>
      <c r="HC38" s="192">
        <v>32</v>
      </c>
      <c r="HD38" s="189" t="s">
        <v>35</v>
      </c>
      <c r="HE38" s="190">
        <v>20</v>
      </c>
      <c r="HF38" s="190">
        <v>50000</v>
      </c>
      <c r="HG38" s="190">
        <v>0</v>
      </c>
      <c r="HH38" s="190">
        <f t="shared" si="32"/>
        <v>50000</v>
      </c>
      <c r="HI38" s="191"/>
      <c r="HJ38" s="192">
        <v>32</v>
      </c>
      <c r="HK38" s="189" t="s">
        <v>35</v>
      </c>
      <c r="HL38" s="190">
        <v>0</v>
      </c>
      <c r="HM38" s="190">
        <v>290000</v>
      </c>
      <c r="HN38" s="190">
        <v>0</v>
      </c>
      <c r="HO38" s="190">
        <f t="shared" si="33"/>
        <v>290000</v>
      </c>
      <c r="HP38" s="191"/>
      <c r="HQ38" s="192">
        <v>32</v>
      </c>
      <c r="HR38" s="189" t="s">
        <v>35</v>
      </c>
      <c r="HS38" s="190">
        <v>1</v>
      </c>
      <c r="HT38" s="190">
        <v>500000</v>
      </c>
      <c r="HU38" s="190">
        <v>4000000</v>
      </c>
      <c r="HV38" s="190">
        <f t="shared" si="34"/>
        <v>4500000</v>
      </c>
      <c r="HW38" s="191"/>
      <c r="HX38" s="192">
        <v>32</v>
      </c>
      <c r="HY38" s="189" t="s">
        <v>35</v>
      </c>
      <c r="HZ38" s="190">
        <v>0</v>
      </c>
      <c r="IA38" s="190">
        <f t="shared" si="35"/>
        <v>5272000</v>
      </c>
      <c r="IB38" s="190">
        <f t="shared" si="0"/>
        <v>7173476</v>
      </c>
      <c r="IC38" s="190">
        <f t="shared" si="1"/>
        <v>12445476</v>
      </c>
      <c r="ID38" s="191"/>
    </row>
    <row r="39" spans="1:238" ht="15.75" hidden="1">
      <c r="A39" s="192">
        <v>33</v>
      </c>
      <c r="B39" s="189" t="s">
        <v>36</v>
      </c>
      <c r="C39" s="190">
        <v>0</v>
      </c>
      <c r="D39" s="190">
        <v>0</v>
      </c>
      <c r="E39" s="190">
        <v>0</v>
      </c>
      <c r="F39" s="190">
        <f t="shared" si="2"/>
        <v>0</v>
      </c>
      <c r="G39" s="191"/>
      <c r="H39" s="192">
        <v>33</v>
      </c>
      <c r="I39" s="189" t="s">
        <v>36</v>
      </c>
      <c r="J39" s="190">
        <v>0</v>
      </c>
      <c r="K39" s="190">
        <v>0</v>
      </c>
      <c r="L39" s="190">
        <v>0</v>
      </c>
      <c r="M39" s="190">
        <f t="shared" si="3"/>
        <v>0</v>
      </c>
      <c r="N39" s="191"/>
      <c r="O39" s="192">
        <v>33</v>
      </c>
      <c r="P39" s="189" t="s">
        <v>36</v>
      </c>
      <c r="Q39" s="190">
        <v>0</v>
      </c>
      <c r="R39" s="190">
        <v>0</v>
      </c>
      <c r="S39" s="190">
        <v>0</v>
      </c>
      <c r="T39" s="190">
        <f t="shared" si="4"/>
        <v>0</v>
      </c>
      <c r="U39" s="191"/>
      <c r="V39" s="192">
        <v>33</v>
      </c>
      <c r="W39" s="189" t="s">
        <v>36</v>
      </c>
      <c r="X39" s="190">
        <v>0</v>
      </c>
      <c r="Y39" s="190">
        <v>0</v>
      </c>
      <c r="Z39" s="190">
        <v>0</v>
      </c>
      <c r="AA39" s="190">
        <f t="shared" si="5"/>
        <v>0</v>
      </c>
      <c r="AB39" s="191"/>
      <c r="AC39" s="192">
        <v>33</v>
      </c>
      <c r="AD39" s="189" t="s">
        <v>36</v>
      </c>
      <c r="AE39" s="190">
        <v>4</v>
      </c>
      <c r="AF39" s="190">
        <v>2800000</v>
      </c>
      <c r="AG39" s="190">
        <v>0</v>
      </c>
      <c r="AH39" s="190">
        <f t="shared" si="6"/>
        <v>2800000</v>
      </c>
      <c r="AI39" s="191"/>
      <c r="AJ39" s="192">
        <v>33</v>
      </c>
      <c r="AK39" s="189" t="s">
        <v>36</v>
      </c>
      <c r="AL39" s="190">
        <v>0</v>
      </c>
      <c r="AM39" s="190">
        <v>0</v>
      </c>
      <c r="AN39" s="190">
        <v>0</v>
      </c>
      <c r="AO39" s="190">
        <f t="shared" si="7"/>
        <v>0</v>
      </c>
      <c r="AP39" s="191"/>
      <c r="AQ39" s="192">
        <v>33</v>
      </c>
      <c r="AR39" s="189" t="s">
        <v>36</v>
      </c>
      <c r="AS39" s="190">
        <v>1</v>
      </c>
      <c r="AT39" s="190">
        <v>300000</v>
      </c>
      <c r="AU39" s="190">
        <v>0</v>
      </c>
      <c r="AV39" s="190">
        <f t="shared" si="8"/>
        <v>300000</v>
      </c>
      <c r="AW39" s="191"/>
      <c r="AX39" s="192">
        <v>33</v>
      </c>
      <c r="AY39" s="189" t="s">
        <v>36</v>
      </c>
      <c r="AZ39" s="190">
        <v>0</v>
      </c>
      <c r="BA39" s="190">
        <v>0</v>
      </c>
      <c r="BB39" s="190">
        <v>0</v>
      </c>
      <c r="BC39" s="190">
        <f t="shared" si="9"/>
        <v>0</v>
      </c>
      <c r="BD39" s="191"/>
      <c r="BE39" s="192">
        <v>33</v>
      </c>
      <c r="BF39" s="189" t="s">
        <v>36</v>
      </c>
      <c r="BG39" s="190">
        <v>0</v>
      </c>
      <c r="BH39" s="190">
        <v>0</v>
      </c>
      <c r="BI39" s="190">
        <v>0</v>
      </c>
      <c r="BJ39" s="190">
        <f t="shared" si="10"/>
        <v>0</v>
      </c>
      <c r="BK39" s="191"/>
      <c r="BL39" s="192">
        <v>33</v>
      </c>
      <c r="BM39" s="189" t="s">
        <v>36</v>
      </c>
      <c r="BN39" s="190">
        <v>0</v>
      </c>
      <c r="BO39" s="190">
        <v>0</v>
      </c>
      <c r="BP39" s="190">
        <v>0</v>
      </c>
      <c r="BQ39" s="190">
        <f t="shared" si="11"/>
        <v>0</v>
      </c>
      <c r="BR39" s="191"/>
      <c r="BS39" s="192">
        <v>33</v>
      </c>
      <c r="BT39" s="189" t="s">
        <v>36</v>
      </c>
      <c r="BU39" s="190">
        <v>0</v>
      </c>
      <c r="BV39" s="190">
        <v>0</v>
      </c>
      <c r="BW39" s="190">
        <v>0</v>
      </c>
      <c r="BX39" s="190">
        <f t="shared" si="12"/>
        <v>0</v>
      </c>
      <c r="BY39" s="191"/>
      <c r="BZ39" s="192">
        <v>33</v>
      </c>
      <c r="CA39" s="189" t="s">
        <v>36</v>
      </c>
      <c r="CB39" s="190">
        <v>0</v>
      </c>
      <c r="CC39" s="190">
        <v>0</v>
      </c>
      <c r="CD39" s="190">
        <v>0</v>
      </c>
      <c r="CE39" s="190">
        <f t="shared" si="13"/>
        <v>0</v>
      </c>
      <c r="CF39" s="191"/>
      <c r="CG39" s="192">
        <v>33</v>
      </c>
      <c r="CH39" s="189" t="s">
        <v>36</v>
      </c>
      <c r="CI39" s="190">
        <v>0</v>
      </c>
      <c r="CJ39" s="190">
        <v>0</v>
      </c>
      <c r="CK39" s="190">
        <v>0</v>
      </c>
      <c r="CL39" s="190">
        <f t="shared" si="14"/>
        <v>0</v>
      </c>
      <c r="CM39" s="191"/>
      <c r="CN39" s="192">
        <v>33</v>
      </c>
      <c r="CO39" s="189" t="s">
        <v>36</v>
      </c>
      <c r="CP39" s="190">
        <v>0</v>
      </c>
      <c r="CQ39" s="190">
        <v>0</v>
      </c>
      <c r="CR39" s="190">
        <v>0</v>
      </c>
      <c r="CS39" s="190">
        <f t="shared" si="15"/>
        <v>0</v>
      </c>
      <c r="CT39" s="191"/>
      <c r="CU39" s="192">
        <v>33</v>
      </c>
      <c r="CV39" s="189" t="s">
        <v>36</v>
      </c>
      <c r="CW39" s="190">
        <v>0</v>
      </c>
      <c r="CX39" s="190">
        <v>0</v>
      </c>
      <c r="CY39" s="190">
        <v>0</v>
      </c>
      <c r="CZ39" s="190">
        <f t="shared" si="16"/>
        <v>0</v>
      </c>
      <c r="DA39" s="191"/>
      <c r="DB39" s="192">
        <v>33</v>
      </c>
      <c r="DC39" s="189" t="s">
        <v>36</v>
      </c>
      <c r="DD39" s="190">
        <v>0</v>
      </c>
      <c r="DE39" s="190">
        <v>0</v>
      </c>
      <c r="DF39" s="190">
        <v>0</v>
      </c>
      <c r="DG39" s="190">
        <f t="shared" si="17"/>
        <v>0</v>
      </c>
      <c r="DH39" s="191"/>
      <c r="DI39" s="192">
        <v>33</v>
      </c>
      <c r="DJ39" s="189" t="s">
        <v>36</v>
      </c>
      <c r="DK39" s="190">
        <v>0</v>
      </c>
      <c r="DL39" s="190">
        <v>0</v>
      </c>
      <c r="DM39" s="190">
        <v>0</v>
      </c>
      <c r="DN39" s="190">
        <f t="shared" si="18"/>
        <v>0</v>
      </c>
      <c r="DO39" s="191"/>
      <c r="DP39" s="192">
        <v>33</v>
      </c>
      <c r="DQ39" s="189" t="s">
        <v>36</v>
      </c>
      <c r="DR39" s="190">
        <v>0</v>
      </c>
      <c r="DS39" s="190">
        <v>0</v>
      </c>
      <c r="DT39" s="190">
        <v>0</v>
      </c>
      <c r="DU39" s="190">
        <f t="shared" si="19"/>
        <v>0</v>
      </c>
      <c r="DV39" s="191"/>
      <c r="DW39" s="192">
        <v>33</v>
      </c>
      <c r="DX39" s="189" t="s">
        <v>36</v>
      </c>
      <c r="DY39" s="190">
        <v>0</v>
      </c>
      <c r="DZ39" s="190">
        <v>0</v>
      </c>
      <c r="EA39" s="190">
        <v>0</v>
      </c>
      <c r="EB39" s="190">
        <f t="shared" si="20"/>
        <v>0</v>
      </c>
      <c r="EC39" s="191"/>
      <c r="ED39" s="192">
        <v>33</v>
      </c>
      <c r="EE39" s="189" t="s">
        <v>36</v>
      </c>
      <c r="EF39" s="190">
        <v>49</v>
      </c>
      <c r="EG39" s="190">
        <v>352800</v>
      </c>
      <c r="EH39" s="190">
        <v>0</v>
      </c>
      <c r="EI39" s="190">
        <f t="shared" si="21"/>
        <v>352800</v>
      </c>
      <c r="EJ39" s="191"/>
      <c r="EK39" s="192">
        <v>33</v>
      </c>
      <c r="EL39" s="189" t="s">
        <v>36</v>
      </c>
      <c r="EM39" s="190">
        <v>0</v>
      </c>
      <c r="EN39" s="190">
        <v>0</v>
      </c>
      <c r="EO39" s="190">
        <v>0</v>
      </c>
      <c r="EP39" s="190">
        <f t="shared" si="22"/>
        <v>0</v>
      </c>
      <c r="EQ39" s="191"/>
      <c r="ER39" s="192">
        <v>33</v>
      </c>
      <c r="ES39" s="189" t="s">
        <v>36</v>
      </c>
      <c r="ET39" s="190">
        <v>0</v>
      </c>
      <c r="EU39" s="190">
        <v>0</v>
      </c>
      <c r="EV39" s="190">
        <v>0</v>
      </c>
      <c r="EW39" s="190">
        <f t="shared" si="23"/>
        <v>0</v>
      </c>
      <c r="EX39" s="191"/>
      <c r="EY39" s="192">
        <v>33</v>
      </c>
      <c r="EZ39" s="189" t="s">
        <v>36</v>
      </c>
      <c r="FA39" s="190">
        <v>0</v>
      </c>
      <c r="FB39" s="190">
        <v>0</v>
      </c>
      <c r="FC39" s="190">
        <v>0</v>
      </c>
      <c r="FD39" s="190">
        <f t="shared" si="24"/>
        <v>0</v>
      </c>
      <c r="FE39" s="191"/>
      <c r="FF39" s="192">
        <v>33</v>
      </c>
      <c r="FG39" s="189" t="s">
        <v>36</v>
      </c>
      <c r="FH39" s="190">
        <v>0</v>
      </c>
      <c r="FI39" s="190">
        <v>0</v>
      </c>
      <c r="FJ39" s="190">
        <v>0</v>
      </c>
      <c r="FK39" s="190">
        <f t="shared" si="25"/>
        <v>0</v>
      </c>
      <c r="FL39" s="191"/>
      <c r="FM39" s="192">
        <v>33</v>
      </c>
      <c r="FN39" s="189" t="s">
        <v>36</v>
      </c>
      <c r="FO39" s="190">
        <v>0</v>
      </c>
      <c r="FP39" s="190">
        <v>0</v>
      </c>
      <c r="FQ39" s="190">
        <v>0</v>
      </c>
      <c r="FR39" s="190">
        <f t="shared" si="26"/>
        <v>0</v>
      </c>
      <c r="FS39" s="191"/>
      <c r="FT39" s="192">
        <v>33</v>
      </c>
      <c r="FU39" s="189" t="s">
        <v>36</v>
      </c>
      <c r="FV39" s="190">
        <v>1</v>
      </c>
      <c r="FW39" s="190">
        <v>100000</v>
      </c>
      <c r="FX39" s="190">
        <v>0</v>
      </c>
      <c r="FY39" s="190">
        <f t="shared" si="27"/>
        <v>100000</v>
      </c>
      <c r="FZ39" s="191"/>
      <c r="GA39" s="192">
        <v>33</v>
      </c>
      <c r="GB39" s="189" t="s">
        <v>36</v>
      </c>
      <c r="GC39" s="190">
        <v>0</v>
      </c>
      <c r="GD39" s="190">
        <v>0</v>
      </c>
      <c r="GE39" s="190">
        <v>0</v>
      </c>
      <c r="GF39" s="190">
        <f t="shared" si="28"/>
        <v>0</v>
      </c>
      <c r="GG39" s="191"/>
      <c r="GH39" s="192">
        <v>33</v>
      </c>
      <c r="GI39" s="189" t="s">
        <v>36</v>
      </c>
      <c r="GJ39" s="190">
        <v>1</v>
      </c>
      <c r="GK39" s="190">
        <v>400000</v>
      </c>
      <c r="GL39" s="190">
        <v>0</v>
      </c>
      <c r="GM39" s="190">
        <f t="shared" si="29"/>
        <v>400000</v>
      </c>
      <c r="GN39" s="191"/>
      <c r="GO39" s="192">
        <v>33</v>
      </c>
      <c r="GP39" s="189" t="s">
        <v>36</v>
      </c>
      <c r="GQ39" s="190">
        <v>4</v>
      </c>
      <c r="GR39" s="190">
        <v>24000</v>
      </c>
      <c r="GS39" s="190">
        <v>0</v>
      </c>
      <c r="GT39" s="190">
        <f t="shared" si="30"/>
        <v>24000</v>
      </c>
      <c r="GU39" s="191"/>
      <c r="GV39" s="192">
        <v>33</v>
      </c>
      <c r="GW39" s="189" t="s">
        <v>36</v>
      </c>
      <c r="GX39" s="190">
        <v>0</v>
      </c>
      <c r="GY39" s="190">
        <v>0</v>
      </c>
      <c r="GZ39" s="190">
        <v>0</v>
      </c>
      <c r="HA39" s="190">
        <f t="shared" si="31"/>
        <v>0</v>
      </c>
      <c r="HB39" s="191"/>
      <c r="HC39" s="192">
        <v>33</v>
      </c>
      <c r="HD39" s="189" t="s">
        <v>36</v>
      </c>
      <c r="HE39" s="190">
        <v>18</v>
      </c>
      <c r="HF39" s="190">
        <v>150000</v>
      </c>
      <c r="HG39" s="190">
        <v>0</v>
      </c>
      <c r="HH39" s="190">
        <f t="shared" si="32"/>
        <v>150000</v>
      </c>
      <c r="HI39" s="191"/>
      <c r="HJ39" s="192">
        <v>33</v>
      </c>
      <c r="HK39" s="189" t="s">
        <v>36</v>
      </c>
      <c r="HL39" s="190">
        <v>0</v>
      </c>
      <c r="HM39" s="190">
        <v>290000</v>
      </c>
      <c r="HN39" s="190">
        <v>0</v>
      </c>
      <c r="HO39" s="190">
        <f t="shared" si="33"/>
        <v>290000</v>
      </c>
      <c r="HP39" s="191"/>
      <c r="HQ39" s="192">
        <v>33</v>
      </c>
      <c r="HR39" s="189" t="s">
        <v>36</v>
      </c>
      <c r="HS39" s="190">
        <v>1</v>
      </c>
      <c r="HT39" s="190">
        <v>500000</v>
      </c>
      <c r="HU39" s="190">
        <v>4000000</v>
      </c>
      <c r="HV39" s="190">
        <f t="shared" si="34"/>
        <v>4500000</v>
      </c>
      <c r="HW39" s="191"/>
      <c r="HX39" s="192">
        <v>33</v>
      </c>
      <c r="HY39" s="189" t="s">
        <v>36</v>
      </c>
      <c r="HZ39" s="190">
        <v>0</v>
      </c>
      <c r="IA39" s="190">
        <f t="shared" si="35"/>
        <v>4916800</v>
      </c>
      <c r="IB39" s="190">
        <f t="shared" si="0"/>
        <v>4000000</v>
      </c>
      <c r="IC39" s="190">
        <f t="shared" si="1"/>
        <v>8916800</v>
      </c>
      <c r="ID39" s="191"/>
    </row>
    <row r="40" spans="1:238" ht="15.75" hidden="1">
      <c r="A40" s="192">
        <v>34</v>
      </c>
      <c r="B40" s="189" t="s">
        <v>37</v>
      </c>
      <c r="C40" s="190">
        <v>0</v>
      </c>
      <c r="D40" s="190">
        <v>0</v>
      </c>
      <c r="E40" s="190">
        <v>0</v>
      </c>
      <c r="F40" s="190">
        <f t="shared" si="2"/>
        <v>0</v>
      </c>
      <c r="G40" s="191"/>
      <c r="H40" s="192">
        <v>34</v>
      </c>
      <c r="I40" s="189" t="s">
        <v>37</v>
      </c>
      <c r="J40" s="190">
        <v>0</v>
      </c>
      <c r="K40" s="190">
        <v>0</v>
      </c>
      <c r="L40" s="190">
        <v>0</v>
      </c>
      <c r="M40" s="190">
        <f t="shared" si="3"/>
        <v>0</v>
      </c>
      <c r="N40" s="191"/>
      <c r="O40" s="192">
        <v>34</v>
      </c>
      <c r="P40" s="189" t="s">
        <v>37</v>
      </c>
      <c r="Q40" s="190">
        <v>0</v>
      </c>
      <c r="R40" s="190">
        <v>0</v>
      </c>
      <c r="S40" s="190">
        <v>0</v>
      </c>
      <c r="T40" s="190">
        <f t="shared" si="4"/>
        <v>0</v>
      </c>
      <c r="U40" s="191"/>
      <c r="V40" s="192">
        <v>34</v>
      </c>
      <c r="W40" s="189" t="s">
        <v>37</v>
      </c>
      <c r="X40" s="190">
        <v>0</v>
      </c>
      <c r="Y40" s="190">
        <v>0</v>
      </c>
      <c r="Z40" s="190">
        <v>0</v>
      </c>
      <c r="AA40" s="190">
        <f t="shared" si="5"/>
        <v>0</v>
      </c>
      <c r="AB40" s="191"/>
      <c r="AC40" s="192">
        <v>34</v>
      </c>
      <c r="AD40" s="189" t="s">
        <v>37</v>
      </c>
      <c r="AE40" s="190">
        <v>13</v>
      </c>
      <c r="AF40" s="190">
        <v>9100000</v>
      </c>
      <c r="AG40" s="190">
        <v>0</v>
      </c>
      <c r="AH40" s="190">
        <f t="shared" si="6"/>
        <v>9100000</v>
      </c>
      <c r="AI40" s="191"/>
      <c r="AJ40" s="192">
        <v>34</v>
      </c>
      <c r="AK40" s="189" t="s">
        <v>37</v>
      </c>
      <c r="AL40" s="190">
        <v>0</v>
      </c>
      <c r="AM40" s="190">
        <v>0</v>
      </c>
      <c r="AN40" s="190">
        <v>0</v>
      </c>
      <c r="AO40" s="190">
        <f t="shared" si="7"/>
        <v>0</v>
      </c>
      <c r="AP40" s="191"/>
      <c r="AQ40" s="192">
        <v>34</v>
      </c>
      <c r="AR40" s="189" t="s">
        <v>37</v>
      </c>
      <c r="AS40" s="190">
        <v>1</v>
      </c>
      <c r="AT40" s="190">
        <v>300000</v>
      </c>
      <c r="AU40" s="190">
        <v>0</v>
      </c>
      <c r="AV40" s="190">
        <f t="shared" si="8"/>
        <v>300000</v>
      </c>
      <c r="AW40" s="191"/>
      <c r="AX40" s="192">
        <v>34</v>
      </c>
      <c r="AY40" s="189" t="s">
        <v>37</v>
      </c>
      <c r="AZ40" s="190">
        <v>0</v>
      </c>
      <c r="BA40" s="190">
        <v>0</v>
      </c>
      <c r="BB40" s="190">
        <v>0</v>
      </c>
      <c r="BC40" s="190">
        <f t="shared" si="9"/>
        <v>0</v>
      </c>
      <c r="BD40" s="191"/>
      <c r="BE40" s="192">
        <v>34</v>
      </c>
      <c r="BF40" s="189" t="s">
        <v>37</v>
      </c>
      <c r="BG40" s="190">
        <v>0</v>
      </c>
      <c r="BH40" s="190">
        <v>0</v>
      </c>
      <c r="BI40" s="190">
        <v>0</v>
      </c>
      <c r="BJ40" s="190">
        <f t="shared" si="10"/>
        <v>0</v>
      </c>
      <c r="BK40" s="191"/>
      <c r="BL40" s="192">
        <v>34</v>
      </c>
      <c r="BM40" s="189" t="s">
        <v>37</v>
      </c>
      <c r="BN40" s="190">
        <v>0</v>
      </c>
      <c r="BO40" s="190">
        <v>0</v>
      </c>
      <c r="BP40" s="190">
        <v>0</v>
      </c>
      <c r="BQ40" s="190">
        <f t="shared" si="11"/>
        <v>0</v>
      </c>
      <c r="BR40" s="191"/>
      <c r="BS40" s="192">
        <v>34</v>
      </c>
      <c r="BT40" s="189" t="s">
        <v>37</v>
      </c>
      <c r="BU40" s="190">
        <v>0</v>
      </c>
      <c r="BV40" s="190">
        <v>0</v>
      </c>
      <c r="BW40" s="190">
        <v>0</v>
      </c>
      <c r="BX40" s="190">
        <f t="shared" si="12"/>
        <v>0</v>
      </c>
      <c r="BY40" s="191"/>
      <c r="BZ40" s="192">
        <v>34</v>
      </c>
      <c r="CA40" s="189" t="s">
        <v>37</v>
      </c>
      <c r="CB40" s="190">
        <v>0</v>
      </c>
      <c r="CC40" s="190">
        <v>0</v>
      </c>
      <c r="CD40" s="190">
        <v>0</v>
      </c>
      <c r="CE40" s="190">
        <f t="shared" si="13"/>
        <v>0</v>
      </c>
      <c r="CF40" s="191"/>
      <c r="CG40" s="192">
        <v>34</v>
      </c>
      <c r="CH40" s="189" t="s">
        <v>37</v>
      </c>
      <c r="CI40" s="190">
        <v>0</v>
      </c>
      <c r="CJ40" s="190">
        <v>0</v>
      </c>
      <c r="CK40" s="190">
        <v>0</v>
      </c>
      <c r="CL40" s="190">
        <f t="shared" si="14"/>
        <v>0</v>
      </c>
      <c r="CM40" s="191"/>
      <c r="CN40" s="192">
        <v>34</v>
      </c>
      <c r="CO40" s="189" t="s">
        <v>37</v>
      </c>
      <c r="CP40" s="190">
        <v>0</v>
      </c>
      <c r="CQ40" s="190">
        <v>0</v>
      </c>
      <c r="CR40" s="190">
        <v>0</v>
      </c>
      <c r="CS40" s="190">
        <f t="shared" si="15"/>
        <v>0</v>
      </c>
      <c r="CT40" s="191"/>
      <c r="CU40" s="192">
        <v>34</v>
      </c>
      <c r="CV40" s="189" t="s">
        <v>37</v>
      </c>
      <c r="CW40" s="190">
        <v>0</v>
      </c>
      <c r="CX40" s="190">
        <v>0</v>
      </c>
      <c r="CY40" s="190">
        <v>0</v>
      </c>
      <c r="CZ40" s="190">
        <f t="shared" si="16"/>
        <v>0</v>
      </c>
      <c r="DA40" s="191"/>
      <c r="DB40" s="192">
        <v>34</v>
      </c>
      <c r="DC40" s="189" t="s">
        <v>37</v>
      </c>
      <c r="DD40" s="190">
        <v>0</v>
      </c>
      <c r="DE40" s="190">
        <v>0</v>
      </c>
      <c r="DF40" s="190">
        <v>0</v>
      </c>
      <c r="DG40" s="190">
        <f t="shared" si="17"/>
        <v>0</v>
      </c>
      <c r="DH40" s="191"/>
      <c r="DI40" s="192">
        <v>34</v>
      </c>
      <c r="DJ40" s="189" t="s">
        <v>37</v>
      </c>
      <c r="DK40" s="190">
        <v>0</v>
      </c>
      <c r="DL40" s="190">
        <v>0</v>
      </c>
      <c r="DM40" s="190">
        <v>0</v>
      </c>
      <c r="DN40" s="190">
        <f t="shared" si="18"/>
        <v>0</v>
      </c>
      <c r="DO40" s="191"/>
      <c r="DP40" s="192">
        <v>34</v>
      </c>
      <c r="DQ40" s="189" t="s">
        <v>37</v>
      </c>
      <c r="DR40" s="190">
        <v>0</v>
      </c>
      <c r="DS40" s="190">
        <v>0</v>
      </c>
      <c r="DT40" s="190">
        <v>0</v>
      </c>
      <c r="DU40" s="190">
        <f t="shared" si="19"/>
        <v>0</v>
      </c>
      <c r="DV40" s="191"/>
      <c r="DW40" s="192">
        <v>34</v>
      </c>
      <c r="DX40" s="189" t="s">
        <v>37</v>
      </c>
      <c r="DY40" s="190">
        <v>0</v>
      </c>
      <c r="DZ40" s="190">
        <v>0</v>
      </c>
      <c r="EA40" s="190">
        <v>0</v>
      </c>
      <c r="EB40" s="190">
        <f t="shared" si="20"/>
        <v>0</v>
      </c>
      <c r="EC40" s="191"/>
      <c r="ED40" s="192">
        <v>34</v>
      </c>
      <c r="EE40" s="189" t="s">
        <v>37</v>
      </c>
      <c r="EF40" s="190">
        <v>71</v>
      </c>
      <c r="EG40" s="190">
        <v>426000</v>
      </c>
      <c r="EH40" s="190">
        <v>0</v>
      </c>
      <c r="EI40" s="190">
        <f t="shared" si="21"/>
        <v>426000</v>
      </c>
      <c r="EJ40" s="191"/>
      <c r="EK40" s="192">
        <v>34</v>
      </c>
      <c r="EL40" s="189" t="s">
        <v>37</v>
      </c>
      <c r="EM40" s="190">
        <v>0</v>
      </c>
      <c r="EN40" s="190">
        <v>0</v>
      </c>
      <c r="EO40" s="190">
        <v>0</v>
      </c>
      <c r="EP40" s="190">
        <f t="shared" si="22"/>
        <v>0</v>
      </c>
      <c r="EQ40" s="191"/>
      <c r="ER40" s="192">
        <v>34</v>
      </c>
      <c r="ES40" s="189" t="s">
        <v>37</v>
      </c>
      <c r="ET40" s="190">
        <v>0</v>
      </c>
      <c r="EU40" s="190">
        <v>0</v>
      </c>
      <c r="EV40" s="190">
        <v>0</v>
      </c>
      <c r="EW40" s="190">
        <f t="shared" si="23"/>
        <v>0</v>
      </c>
      <c r="EX40" s="191"/>
      <c r="EY40" s="192">
        <v>34</v>
      </c>
      <c r="EZ40" s="189" t="s">
        <v>37</v>
      </c>
      <c r="FA40" s="190">
        <v>0</v>
      </c>
      <c r="FB40" s="190">
        <v>0</v>
      </c>
      <c r="FC40" s="190">
        <v>0</v>
      </c>
      <c r="FD40" s="190">
        <f t="shared" si="24"/>
        <v>0</v>
      </c>
      <c r="FE40" s="191"/>
      <c r="FF40" s="192">
        <v>34</v>
      </c>
      <c r="FG40" s="189" t="s">
        <v>37</v>
      </c>
      <c r="FH40" s="190">
        <v>0</v>
      </c>
      <c r="FI40" s="190">
        <v>0</v>
      </c>
      <c r="FJ40" s="190">
        <v>0</v>
      </c>
      <c r="FK40" s="190">
        <f t="shared" si="25"/>
        <v>0</v>
      </c>
      <c r="FL40" s="191"/>
      <c r="FM40" s="192">
        <v>34</v>
      </c>
      <c r="FN40" s="189" t="s">
        <v>37</v>
      </c>
      <c r="FO40" s="190">
        <v>0</v>
      </c>
      <c r="FP40" s="190">
        <v>0</v>
      </c>
      <c r="FQ40" s="190">
        <v>0</v>
      </c>
      <c r="FR40" s="190">
        <f t="shared" si="26"/>
        <v>0</v>
      </c>
      <c r="FS40" s="191"/>
      <c r="FT40" s="192">
        <v>34</v>
      </c>
      <c r="FU40" s="189" t="s">
        <v>37</v>
      </c>
      <c r="FV40" s="190">
        <v>1</v>
      </c>
      <c r="FW40" s="190">
        <v>100000</v>
      </c>
      <c r="FX40" s="190">
        <v>0</v>
      </c>
      <c r="FY40" s="190">
        <f t="shared" si="27"/>
        <v>100000</v>
      </c>
      <c r="FZ40" s="191"/>
      <c r="GA40" s="192">
        <v>34</v>
      </c>
      <c r="GB40" s="189" t="s">
        <v>37</v>
      </c>
      <c r="GC40" s="190">
        <v>0</v>
      </c>
      <c r="GD40" s="190">
        <v>0</v>
      </c>
      <c r="GE40" s="190">
        <v>0</v>
      </c>
      <c r="GF40" s="190">
        <f t="shared" si="28"/>
        <v>0</v>
      </c>
      <c r="GG40" s="191"/>
      <c r="GH40" s="192">
        <v>34</v>
      </c>
      <c r="GI40" s="189" t="s">
        <v>37</v>
      </c>
      <c r="GJ40" s="190">
        <v>1</v>
      </c>
      <c r="GK40" s="190">
        <v>400000</v>
      </c>
      <c r="GL40" s="190">
        <v>0</v>
      </c>
      <c r="GM40" s="190">
        <f t="shared" si="29"/>
        <v>400000</v>
      </c>
      <c r="GN40" s="191"/>
      <c r="GO40" s="192">
        <v>34</v>
      </c>
      <c r="GP40" s="189" t="s">
        <v>37</v>
      </c>
      <c r="GQ40" s="190">
        <v>10</v>
      </c>
      <c r="GR40" s="190">
        <v>60000</v>
      </c>
      <c r="GS40" s="190">
        <v>0</v>
      </c>
      <c r="GT40" s="190">
        <f t="shared" si="30"/>
        <v>60000</v>
      </c>
      <c r="GU40" s="191"/>
      <c r="GV40" s="192">
        <v>34</v>
      </c>
      <c r="GW40" s="189" t="s">
        <v>37</v>
      </c>
      <c r="GX40" s="190">
        <v>0</v>
      </c>
      <c r="GY40" s="190">
        <v>0</v>
      </c>
      <c r="GZ40" s="190">
        <v>0</v>
      </c>
      <c r="HA40" s="190">
        <f t="shared" si="31"/>
        <v>0</v>
      </c>
      <c r="HB40" s="191"/>
      <c r="HC40" s="192">
        <v>34</v>
      </c>
      <c r="HD40" s="189" t="s">
        <v>37</v>
      </c>
      <c r="HE40" s="190">
        <v>74.280482189433798</v>
      </c>
      <c r="HF40" s="190">
        <v>369292.53692527855</v>
      </c>
      <c r="HG40" s="190">
        <v>0</v>
      </c>
      <c r="HH40" s="190">
        <f t="shared" si="32"/>
        <v>369292.53692527855</v>
      </c>
      <c r="HI40" s="191"/>
      <c r="HJ40" s="192">
        <v>34</v>
      </c>
      <c r="HK40" s="189" t="s">
        <v>37</v>
      </c>
      <c r="HL40" s="190">
        <v>0</v>
      </c>
      <c r="HM40" s="190">
        <v>290000</v>
      </c>
      <c r="HN40" s="190">
        <v>0</v>
      </c>
      <c r="HO40" s="190">
        <f t="shared" si="33"/>
        <v>290000</v>
      </c>
      <c r="HP40" s="191"/>
      <c r="HQ40" s="192">
        <v>34</v>
      </c>
      <c r="HR40" s="189" t="s">
        <v>37</v>
      </c>
      <c r="HS40" s="190">
        <v>1</v>
      </c>
      <c r="HT40" s="190">
        <v>500000</v>
      </c>
      <c r="HU40" s="190">
        <v>4000000</v>
      </c>
      <c r="HV40" s="190">
        <f t="shared" si="34"/>
        <v>4500000</v>
      </c>
      <c r="HW40" s="191"/>
      <c r="HX40" s="192">
        <v>34</v>
      </c>
      <c r="HY40" s="189" t="s">
        <v>37</v>
      </c>
      <c r="HZ40" s="190">
        <v>0</v>
      </c>
      <c r="IA40" s="190">
        <f t="shared" si="35"/>
        <v>11545292.536925279</v>
      </c>
      <c r="IB40" s="190">
        <f t="shared" si="0"/>
        <v>4000000</v>
      </c>
      <c r="IC40" s="190">
        <f t="shared" si="1"/>
        <v>15545292.536925279</v>
      </c>
      <c r="ID40" s="191"/>
    </row>
    <row r="41" spans="1:238" ht="15.75" hidden="1">
      <c r="A41" s="192">
        <v>35</v>
      </c>
      <c r="B41" s="189" t="s">
        <v>38</v>
      </c>
      <c r="C41" s="190">
        <v>0</v>
      </c>
      <c r="D41" s="190">
        <v>0</v>
      </c>
      <c r="E41" s="190">
        <v>0</v>
      </c>
      <c r="F41" s="190">
        <f t="shared" si="2"/>
        <v>0</v>
      </c>
      <c r="G41" s="191"/>
      <c r="H41" s="192">
        <v>35</v>
      </c>
      <c r="I41" s="189" t="s">
        <v>38</v>
      </c>
      <c r="J41" s="190">
        <v>0</v>
      </c>
      <c r="K41" s="190">
        <v>0</v>
      </c>
      <c r="L41" s="190">
        <v>0</v>
      </c>
      <c r="M41" s="190">
        <f t="shared" si="3"/>
        <v>0</v>
      </c>
      <c r="N41" s="191"/>
      <c r="O41" s="192">
        <v>35</v>
      </c>
      <c r="P41" s="189" t="s">
        <v>38</v>
      </c>
      <c r="Q41" s="190">
        <v>0</v>
      </c>
      <c r="R41" s="190">
        <v>0</v>
      </c>
      <c r="S41" s="190">
        <v>0</v>
      </c>
      <c r="T41" s="190">
        <f t="shared" si="4"/>
        <v>0</v>
      </c>
      <c r="U41" s="191"/>
      <c r="V41" s="192">
        <v>35</v>
      </c>
      <c r="W41" s="189" t="s">
        <v>38</v>
      </c>
      <c r="X41" s="190">
        <v>0</v>
      </c>
      <c r="Y41" s="190">
        <v>0</v>
      </c>
      <c r="Z41" s="190">
        <v>0</v>
      </c>
      <c r="AA41" s="190">
        <f t="shared" si="5"/>
        <v>0</v>
      </c>
      <c r="AB41" s="191"/>
      <c r="AC41" s="192">
        <v>35</v>
      </c>
      <c r="AD41" s="189" t="s">
        <v>38</v>
      </c>
      <c r="AE41" s="190">
        <v>11</v>
      </c>
      <c r="AF41" s="190">
        <v>7700000</v>
      </c>
      <c r="AG41" s="190">
        <v>0</v>
      </c>
      <c r="AH41" s="190">
        <f t="shared" si="6"/>
        <v>7700000</v>
      </c>
      <c r="AI41" s="191"/>
      <c r="AJ41" s="192">
        <v>35</v>
      </c>
      <c r="AK41" s="189" t="s">
        <v>38</v>
      </c>
      <c r="AL41" s="190">
        <v>0</v>
      </c>
      <c r="AM41" s="190">
        <v>0</v>
      </c>
      <c r="AN41" s="190">
        <v>0</v>
      </c>
      <c r="AO41" s="190">
        <f t="shared" si="7"/>
        <v>0</v>
      </c>
      <c r="AP41" s="191"/>
      <c r="AQ41" s="192">
        <v>35</v>
      </c>
      <c r="AR41" s="189" t="s">
        <v>38</v>
      </c>
      <c r="AS41" s="190">
        <v>1</v>
      </c>
      <c r="AT41" s="190">
        <v>300000</v>
      </c>
      <c r="AU41" s="190">
        <v>0</v>
      </c>
      <c r="AV41" s="190">
        <f t="shared" si="8"/>
        <v>300000</v>
      </c>
      <c r="AW41" s="191"/>
      <c r="AX41" s="192">
        <v>35</v>
      </c>
      <c r="AY41" s="189" t="s">
        <v>38</v>
      </c>
      <c r="AZ41" s="190">
        <v>0</v>
      </c>
      <c r="BA41" s="190">
        <v>0</v>
      </c>
      <c r="BB41" s="190">
        <v>0</v>
      </c>
      <c r="BC41" s="190">
        <f t="shared" si="9"/>
        <v>0</v>
      </c>
      <c r="BD41" s="191"/>
      <c r="BE41" s="192">
        <v>35</v>
      </c>
      <c r="BF41" s="189" t="s">
        <v>38</v>
      </c>
      <c r="BG41" s="190">
        <v>0</v>
      </c>
      <c r="BH41" s="190">
        <v>0</v>
      </c>
      <c r="BI41" s="190">
        <v>0</v>
      </c>
      <c r="BJ41" s="190">
        <f t="shared" si="10"/>
        <v>0</v>
      </c>
      <c r="BK41" s="191"/>
      <c r="BL41" s="192">
        <v>35</v>
      </c>
      <c r="BM41" s="189" t="s">
        <v>38</v>
      </c>
      <c r="BN41" s="190">
        <v>0</v>
      </c>
      <c r="BO41" s="190">
        <v>0</v>
      </c>
      <c r="BP41" s="190">
        <v>0</v>
      </c>
      <c r="BQ41" s="190">
        <f t="shared" si="11"/>
        <v>0</v>
      </c>
      <c r="BR41" s="191"/>
      <c r="BS41" s="192">
        <v>35</v>
      </c>
      <c r="BT41" s="189" t="s">
        <v>38</v>
      </c>
      <c r="BU41" s="190">
        <v>0</v>
      </c>
      <c r="BV41" s="190">
        <v>0</v>
      </c>
      <c r="BW41" s="190">
        <v>0</v>
      </c>
      <c r="BX41" s="190">
        <f t="shared" si="12"/>
        <v>0</v>
      </c>
      <c r="BY41" s="191"/>
      <c r="BZ41" s="192">
        <v>35</v>
      </c>
      <c r="CA41" s="189" t="s">
        <v>38</v>
      </c>
      <c r="CB41" s="190">
        <v>0</v>
      </c>
      <c r="CC41" s="190">
        <v>0</v>
      </c>
      <c r="CD41" s="190">
        <v>0</v>
      </c>
      <c r="CE41" s="190">
        <f t="shared" si="13"/>
        <v>0</v>
      </c>
      <c r="CF41" s="191"/>
      <c r="CG41" s="192">
        <v>35</v>
      </c>
      <c r="CH41" s="189" t="s">
        <v>38</v>
      </c>
      <c r="CI41" s="190">
        <v>0</v>
      </c>
      <c r="CJ41" s="190">
        <v>0</v>
      </c>
      <c r="CK41" s="190">
        <v>0</v>
      </c>
      <c r="CL41" s="190">
        <f t="shared" si="14"/>
        <v>0</v>
      </c>
      <c r="CM41" s="191"/>
      <c r="CN41" s="192">
        <v>35</v>
      </c>
      <c r="CO41" s="189" t="s">
        <v>38</v>
      </c>
      <c r="CP41" s="190">
        <v>0</v>
      </c>
      <c r="CQ41" s="190">
        <v>0</v>
      </c>
      <c r="CR41" s="190">
        <v>0</v>
      </c>
      <c r="CS41" s="190">
        <f t="shared" si="15"/>
        <v>0</v>
      </c>
      <c r="CT41" s="191"/>
      <c r="CU41" s="192">
        <v>35</v>
      </c>
      <c r="CV41" s="189" t="s">
        <v>38</v>
      </c>
      <c r="CW41" s="190">
        <v>0</v>
      </c>
      <c r="CX41" s="190">
        <v>0</v>
      </c>
      <c r="CY41" s="190">
        <v>0</v>
      </c>
      <c r="CZ41" s="190">
        <f t="shared" si="16"/>
        <v>0</v>
      </c>
      <c r="DA41" s="191"/>
      <c r="DB41" s="192">
        <v>35</v>
      </c>
      <c r="DC41" s="189" t="s">
        <v>38</v>
      </c>
      <c r="DD41" s="190">
        <v>0</v>
      </c>
      <c r="DE41" s="190">
        <v>0</v>
      </c>
      <c r="DF41" s="190">
        <v>0</v>
      </c>
      <c r="DG41" s="190">
        <f t="shared" si="17"/>
        <v>0</v>
      </c>
      <c r="DH41" s="191"/>
      <c r="DI41" s="192">
        <v>35</v>
      </c>
      <c r="DJ41" s="189" t="s">
        <v>38</v>
      </c>
      <c r="DK41" s="190">
        <v>0</v>
      </c>
      <c r="DL41" s="190">
        <v>0</v>
      </c>
      <c r="DM41" s="190">
        <v>0</v>
      </c>
      <c r="DN41" s="190">
        <f t="shared" si="18"/>
        <v>0</v>
      </c>
      <c r="DO41" s="191"/>
      <c r="DP41" s="192">
        <v>35</v>
      </c>
      <c r="DQ41" s="189" t="s">
        <v>38</v>
      </c>
      <c r="DR41" s="190">
        <v>0</v>
      </c>
      <c r="DS41" s="190">
        <v>0</v>
      </c>
      <c r="DT41" s="190">
        <v>0</v>
      </c>
      <c r="DU41" s="190">
        <f t="shared" si="19"/>
        <v>0</v>
      </c>
      <c r="DV41" s="191"/>
      <c r="DW41" s="192">
        <v>35</v>
      </c>
      <c r="DX41" s="189" t="s">
        <v>38</v>
      </c>
      <c r="DY41" s="190">
        <v>0</v>
      </c>
      <c r="DZ41" s="190">
        <v>0</v>
      </c>
      <c r="EA41" s="190">
        <v>4289735</v>
      </c>
      <c r="EB41" s="190">
        <f t="shared" si="20"/>
        <v>4289735</v>
      </c>
      <c r="EC41" s="191"/>
      <c r="ED41" s="192">
        <v>35</v>
      </c>
      <c r="EE41" s="189" t="s">
        <v>38</v>
      </c>
      <c r="EF41" s="190">
        <v>215</v>
      </c>
      <c r="EG41" s="190">
        <v>1290000</v>
      </c>
      <c r="EH41" s="190">
        <v>0</v>
      </c>
      <c r="EI41" s="190">
        <f t="shared" si="21"/>
        <v>1290000</v>
      </c>
      <c r="EJ41" s="191"/>
      <c r="EK41" s="192">
        <v>35</v>
      </c>
      <c r="EL41" s="189" t="s">
        <v>38</v>
      </c>
      <c r="EM41" s="190">
        <v>0</v>
      </c>
      <c r="EN41" s="190">
        <v>0</v>
      </c>
      <c r="EO41" s="190">
        <v>0</v>
      </c>
      <c r="EP41" s="190">
        <f t="shared" si="22"/>
        <v>0</v>
      </c>
      <c r="EQ41" s="191"/>
      <c r="ER41" s="192">
        <v>35</v>
      </c>
      <c r="ES41" s="189" t="s">
        <v>38</v>
      </c>
      <c r="ET41" s="190">
        <v>0</v>
      </c>
      <c r="EU41" s="190">
        <v>0</v>
      </c>
      <c r="EV41" s="190">
        <v>0</v>
      </c>
      <c r="EW41" s="190">
        <f t="shared" si="23"/>
        <v>0</v>
      </c>
      <c r="EX41" s="191"/>
      <c r="EY41" s="192">
        <v>35</v>
      </c>
      <c r="EZ41" s="189" t="s">
        <v>38</v>
      </c>
      <c r="FA41" s="190">
        <v>0</v>
      </c>
      <c r="FB41" s="190">
        <v>0</v>
      </c>
      <c r="FC41" s="190">
        <v>0</v>
      </c>
      <c r="FD41" s="190">
        <f t="shared" si="24"/>
        <v>0</v>
      </c>
      <c r="FE41" s="191"/>
      <c r="FF41" s="192">
        <v>35</v>
      </c>
      <c r="FG41" s="189" t="s">
        <v>38</v>
      </c>
      <c r="FH41" s="190">
        <v>0</v>
      </c>
      <c r="FI41" s="190">
        <v>0</v>
      </c>
      <c r="FJ41" s="190">
        <v>0</v>
      </c>
      <c r="FK41" s="190">
        <f t="shared" si="25"/>
        <v>0</v>
      </c>
      <c r="FL41" s="191"/>
      <c r="FM41" s="192">
        <v>35</v>
      </c>
      <c r="FN41" s="189" t="s">
        <v>38</v>
      </c>
      <c r="FO41" s="190">
        <v>0</v>
      </c>
      <c r="FP41" s="190">
        <v>0</v>
      </c>
      <c r="FQ41" s="190">
        <v>0</v>
      </c>
      <c r="FR41" s="190">
        <f t="shared" si="26"/>
        <v>0</v>
      </c>
      <c r="FS41" s="191"/>
      <c r="FT41" s="192">
        <v>35</v>
      </c>
      <c r="FU41" s="189" t="s">
        <v>38</v>
      </c>
      <c r="FV41" s="190">
        <v>1</v>
      </c>
      <c r="FW41" s="190">
        <v>100000</v>
      </c>
      <c r="FX41" s="190">
        <v>0</v>
      </c>
      <c r="FY41" s="190">
        <f t="shared" si="27"/>
        <v>100000</v>
      </c>
      <c r="FZ41" s="191"/>
      <c r="GA41" s="192">
        <v>35</v>
      </c>
      <c r="GB41" s="189" t="s">
        <v>38</v>
      </c>
      <c r="GC41" s="190">
        <v>0</v>
      </c>
      <c r="GD41" s="190">
        <v>0</v>
      </c>
      <c r="GE41" s="190">
        <v>0</v>
      </c>
      <c r="GF41" s="190">
        <f t="shared" si="28"/>
        <v>0</v>
      </c>
      <c r="GG41" s="191"/>
      <c r="GH41" s="192">
        <v>35</v>
      </c>
      <c r="GI41" s="189" t="s">
        <v>38</v>
      </c>
      <c r="GJ41" s="190">
        <v>0</v>
      </c>
      <c r="GK41" s="190">
        <v>0</v>
      </c>
      <c r="GL41" s="190">
        <v>0</v>
      </c>
      <c r="GM41" s="190">
        <f t="shared" si="29"/>
        <v>0</v>
      </c>
      <c r="GN41" s="191"/>
      <c r="GO41" s="192">
        <v>35</v>
      </c>
      <c r="GP41" s="189" t="s">
        <v>38</v>
      </c>
      <c r="GQ41" s="190">
        <v>10</v>
      </c>
      <c r="GR41" s="190">
        <v>60000</v>
      </c>
      <c r="GS41" s="190">
        <v>0</v>
      </c>
      <c r="GT41" s="190">
        <f t="shared" si="30"/>
        <v>60000</v>
      </c>
      <c r="GU41" s="191"/>
      <c r="GV41" s="192">
        <v>35</v>
      </c>
      <c r="GW41" s="189" t="s">
        <v>38</v>
      </c>
      <c r="GX41" s="190">
        <v>0</v>
      </c>
      <c r="GY41" s="190">
        <v>0</v>
      </c>
      <c r="GZ41" s="190">
        <v>0</v>
      </c>
      <c r="HA41" s="190">
        <f t="shared" si="31"/>
        <v>0</v>
      </c>
      <c r="HB41" s="191"/>
      <c r="HC41" s="192">
        <v>35</v>
      </c>
      <c r="HD41" s="189" t="s">
        <v>38</v>
      </c>
      <c r="HE41" s="190">
        <v>90.305570000000003</v>
      </c>
      <c r="HF41" s="190">
        <v>785944.82000000007</v>
      </c>
      <c r="HG41" s="190">
        <v>0</v>
      </c>
      <c r="HH41" s="190">
        <f t="shared" si="32"/>
        <v>785944.82000000007</v>
      </c>
      <c r="HI41" s="191"/>
      <c r="HJ41" s="192">
        <v>35</v>
      </c>
      <c r="HK41" s="189" t="s">
        <v>38</v>
      </c>
      <c r="HL41" s="190">
        <v>0</v>
      </c>
      <c r="HM41" s="190">
        <v>290000</v>
      </c>
      <c r="HN41" s="190">
        <v>0</v>
      </c>
      <c r="HO41" s="190">
        <f t="shared" si="33"/>
        <v>290000</v>
      </c>
      <c r="HP41" s="191"/>
      <c r="HQ41" s="192">
        <v>35</v>
      </c>
      <c r="HR41" s="189" t="s">
        <v>38</v>
      </c>
      <c r="HS41" s="190">
        <v>1</v>
      </c>
      <c r="HT41" s="190">
        <v>500000</v>
      </c>
      <c r="HU41" s="190">
        <v>4000000</v>
      </c>
      <c r="HV41" s="190">
        <f t="shared" si="34"/>
        <v>4500000</v>
      </c>
      <c r="HW41" s="191"/>
      <c r="HX41" s="192">
        <v>35</v>
      </c>
      <c r="HY41" s="189" t="s">
        <v>38</v>
      </c>
      <c r="HZ41" s="190">
        <v>0</v>
      </c>
      <c r="IA41" s="190">
        <f t="shared" si="35"/>
        <v>11025944.82</v>
      </c>
      <c r="IB41" s="190">
        <f t="shared" si="0"/>
        <v>8289735</v>
      </c>
      <c r="IC41" s="190">
        <f t="shared" si="1"/>
        <v>19315679.82</v>
      </c>
      <c r="ID41" s="191"/>
    </row>
    <row r="42" spans="1:238" ht="15.75" hidden="1">
      <c r="A42" s="192">
        <v>36</v>
      </c>
      <c r="B42" s="189" t="s">
        <v>39</v>
      </c>
      <c r="C42" s="190">
        <v>0</v>
      </c>
      <c r="D42" s="190">
        <v>0</v>
      </c>
      <c r="E42" s="190">
        <v>0</v>
      </c>
      <c r="F42" s="190">
        <f t="shared" si="2"/>
        <v>0</v>
      </c>
      <c r="G42" s="191"/>
      <c r="H42" s="192">
        <v>36</v>
      </c>
      <c r="I42" s="189" t="s">
        <v>39</v>
      </c>
      <c r="J42" s="190">
        <v>0</v>
      </c>
      <c r="K42" s="190">
        <v>0</v>
      </c>
      <c r="L42" s="190">
        <v>0</v>
      </c>
      <c r="M42" s="190">
        <f t="shared" si="3"/>
        <v>0</v>
      </c>
      <c r="N42" s="191"/>
      <c r="O42" s="192">
        <v>36</v>
      </c>
      <c r="P42" s="189" t="s">
        <v>39</v>
      </c>
      <c r="Q42" s="190">
        <v>0</v>
      </c>
      <c r="R42" s="190">
        <v>0</v>
      </c>
      <c r="S42" s="190">
        <v>0</v>
      </c>
      <c r="T42" s="190">
        <f t="shared" si="4"/>
        <v>0</v>
      </c>
      <c r="U42" s="191"/>
      <c r="V42" s="192">
        <v>36</v>
      </c>
      <c r="W42" s="189" t="s">
        <v>39</v>
      </c>
      <c r="X42" s="190">
        <v>0</v>
      </c>
      <c r="Y42" s="190">
        <v>0</v>
      </c>
      <c r="Z42" s="190">
        <v>0</v>
      </c>
      <c r="AA42" s="190">
        <f t="shared" si="5"/>
        <v>0</v>
      </c>
      <c r="AB42" s="191"/>
      <c r="AC42" s="192">
        <v>36</v>
      </c>
      <c r="AD42" s="189" t="s">
        <v>39</v>
      </c>
      <c r="AE42" s="190">
        <v>11</v>
      </c>
      <c r="AF42" s="190">
        <v>7700000</v>
      </c>
      <c r="AG42" s="190">
        <v>0</v>
      </c>
      <c r="AH42" s="190">
        <f t="shared" si="6"/>
        <v>7700000</v>
      </c>
      <c r="AI42" s="191"/>
      <c r="AJ42" s="192">
        <v>36</v>
      </c>
      <c r="AK42" s="189" t="s">
        <v>39</v>
      </c>
      <c r="AL42" s="190">
        <v>0</v>
      </c>
      <c r="AM42" s="190">
        <v>0</v>
      </c>
      <c r="AN42" s="190">
        <v>0</v>
      </c>
      <c r="AO42" s="190">
        <f t="shared" si="7"/>
        <v>0</v>
      </c>
      <c r="AP42" s="191"/>
      <c r="AQ42" s="192">
        <v>36</v>
      </c>
      <c r="AR42" s="189" t="s">
        <v>39</v>
      </c>
      <c r="AS42" s="190">
        <v>1</v>
      </c>
      <c r="AT42" s="190">
        <v>300000</v>
      </c>
      <c r="AU42" s="190">
        <v>0</v>
      </c>
      <c r="AV42" s="190">
        <f t="shared" si="8"/>
        <v>300000</v>
      </c>
      <c r="AW42" s="191"/>
      <c r="AX42" s="192">
        <v>36</v>
      </c>
      <c r="AY42" s="189" t="s">
        <v>39</v>
      </c>
      <c r="AZ42" s="190">
        <v>0</v>
      </c>
      <c r="BA42" s="190">
        <v>0</v>
      </c>
      <c r="BB42" s="190">
        <v>0</v>
      </c>
      <c r="BC42" s="190">
        <f t="shared" si="9"/>
        <v>0</v>
      </c>
      <c r="BD42" s="191"/>
      <c r="BE42" s="192">
        <v>36</v>
      </c>
      <c r="BF42" s="189" t="s">
        <v>39</v>
      </c>
      <c r="BG42" s="190">
        <v>0</v>
      </c>
      <c r="BH42" s="190">
        <v>0</v>
      </c>
      <c r="BI42" s="190">
        <v>0</v>
      </c>
      <c r="BJ42" s="190">
        <f t="shared" si="10"/>
        <v>0</v>
      </c>
      <c r="BK42" s="191"/>
      <c r="BL42" s="192">
        <v>36</v>
      </c>
      <c r="BM42" s="189" t="s">
        <v>39</v>
      </c>
      <c r="BN42" s="190">
        <v>0</v>
      </c>
      <c r="BO42" s="190">
        <v>0</v>
      </c>
      <c r="BP42" s="190">
        <v>0</v>
      </c>
      <c r="BQ42" s="190">
        <f t="shared" si="11"/>
        <v>0</v>
      </c>
      <c r="BR42" s="191"/>
      <c r="BS42" s="192">
        <v>36</v>
      </c>
      <c r="BT42" s="189" t="s">
        <v>39</v>
      </c>
      <c r="BU42" s="190">
        <v>0</v>
      </c>
      <c r="BV42" s="190">
        <v>0</v>
      </c>
      <c r="BW42" s="190">
        <v>0</v>
      </c>
      <c r="BX42" s="190">
        <f t="shared" si="12"/>
        <v>0</v>
      </c>
      <c r="BY42" s="191"/>
      <c r="BZ42" s="192">
        <v>36</v>
      </c>
      <c r="CA42" s="189" t="s">
        <v>39</v>
      </c>
      <c r="CB42" s="190">
        <v>0</v>
      </c>
      <c r="CC42" s="190">
        <v>0</v>
      </c>
      <c r="CD42" s="190">
        <v>0</v>
      </c>
      <c r="CE42" s="190">
        <f t="shared" si="13"/>
        <v>0</v>
      </c>
      <c r="CF42" s="191"/>
      <c r="CG42" s="192">
        <v>36</v>
      </c>
      <c r="CH42" s="189" t="s">
        <v>39</v>
      </c>
      <c r="CI42" s="190">
        <v>0</v>
      </c>
      <c r="CJ42" s="190">
        <v>0</v>
      </c>
      <c r="CK42" s="190">
        <v>0</v>
      </c>
      <c r="CL42" s="190">
        <f t="shared" si="14"/>
        <v>0</v>
      </c>
      <c r="CM42" s="191"/>
      <c r="CN42" s="192">
        <v>36</v>
      </c>
      <c r="CO42" s="189" t="s">
        <v>39</v>
      </c>
      <c r="CP42" s="190">
        <v>0</v>
      </c>
      <c r="CQ42" s="190">
        <v>0</v>
      </c>
      <c r="CR42" s="190">
        <v>0</v>
      </c>
      <c r="CS42" s="190">
        <f t="shared" si="15"/>
        <v>0</v>
      </c>
      <c r="CT42" s="191"/>
      <c r="CU42" s="192">
        <v>36</v>
      </c>
      <c r="CV42" s="189" t="s">
        <v>39</v>
      </c>
      <c r="CW42" s="190">
        <v>0</v>
      </c>
      <c r="CX42" s="190">
        <v>0</v>
      </c>
      <c r="CY42" s="190">
        <v>0</v>
      </c>
      <c r="CZ42" s="190">
        <f t="shared" si="16"/>
        <v>0</v>
      </c>
      <c r="DA42" s="191"/>
      <c r="DB42" s="192">
        <v>36</v>
      </c>
      <c r="DC42" s="189" t="s">
        <v>39</v>
      </c>
      <c r="DD42" s="190">
        <v>0</v>
      </c>
      <c r="DE42" s="190">
        <v>0</v>
      </c>
      <c r="DF42" s="190">
        <v>0</v>
      </c>
      <c r="DG42" s="190">
        <f t="shared" si="17"/>
        <v>0</v>
      </c>
      <c r="DH42" s="191"/>
      <c r="DI42" s="192">
        <v>36</v>
      </c>
      <c r="DJ42" s="189" t="s">
        <v>39</v>
      </c>
      <c r="DK42" s="190">
        <v>0</v>
      </c>
      <c r="DL42" s="190">
        <v>0</v>
      </c>
      <c r="DM42" s="190">
        <v>0</v>
      </c>
      <c r="DN42" s="190">
        <f t="shared" si="18"/>
        <v>0</v>
      </c>
      <c r="DO42" s="191"/>
      <c r="DP42" s="192">
        <v>36</v>
      </c>
      <c r="DQ42" s="189" t="s">
        <v>39</v>
      </c>
      <c r="DR42" s="190">
        <v>0</v>
      </c>
      <c r="DS42" s="190">
        <v>0</v>
      </c>
      <c r="DT42" s="190">
        <v>0</v>
      </c>
      <c r="DU42" s="190">
        <f t="shared" si="19"/>
        <v>0</v>
      </c>
      <c r="DV42" s="191"/>
      <c r="DW42" s="192">
        <v>36</v>
      </c>
      <c r="DX42" s="189" t="s">
        <v>39</v>
      </c>
      <c r="DY42" s="190">
        <v>0</v>
      </c>
      <c r="DZ42" s="190">
        <v>0</v>
      </c>
      <c r="EA42" s="190">
        <v>0</v>
      </c>
      <c r="EB42" s="190">
        <f t="shared" si="20"/>
        <v>0</v>
      </c>
      <c r="EC42" s="191"/>
      <c r="ED42" s="192">
        <v>36</v>
      </c>
      <c r="EE42" s="189" t="s">
        <v>39</v>
      </c>
      <c r="EF42" s="190">
        <v>26</v>
      </c>
      <c r="EG42" s="190">
        <v>156000</v>
      </c>
      <c r="EH42" s="190">
        <v>0</v>
      </c>
      <c r="EI42" s="190">
        <f t="shared" si="21"/>
        <v>156000</v>
      </c>
      <c r="EJ42" s="191"/>
      <c r="EK42" s="192">
        <v>36</v>
      </c>
      <c r="EL42" s="189" t="s">
        <v>39</v>
      </c>
      <c r="EM42" s="190">
        <v>0</v>
      </c>
      <c r="EN42" s="190">
        <v>0</v>
      </c>
      <c r="EO42" s="190">
        <v>0</v>
      </c>
      <c r="EP42" s="190">
        <f t="shared" si="22"/>
        <v>0</v>
      </c>
      <c r="EQ42" s="191"/>
      <c r="ER42" s="192">
        <v>36</v>
      </c>
      <c r="ES42" s="189" t="s">
        <v>39</v>
      </c>
      <c r="ET42" s="190">
        <v>0</v>
      </c>
      <c r="EU42" s="190">
        <v>0</v>
      </c>
      <c r="EV42" s="190">
        <v>0</v>
      </c>
      <c r="EW42" s="190">
        <f t="shared" si="23"/>
        <v>0</v>
      </c>
      <c r="EX42" s="191"/>
      <c r="EY42" s="192">
        <v>36</v>
      </c>
      <c r="EZ42" s="189" t="s">
        <v>39</v>
      </c>
      <c r="FA42" s="190">
        <v>0</v>
      </c>
      <c r="FB42" s="190">
        <v>0</v>
      </c>
      <c r="FC42" s="190">
        <v>0</v>
      </c>
      <c r="FD42" s="190">
        <f t="shared" si="24"/>
        <v>0</v>
      </c>
      <c r="FE42" s="191"/>
      <c r="FF42" s="192">
        <v>36</v>
      </c>
      <c r="FG42" s="189" t="s">
        <v>39</v>
      </c>
      <c r="FH42" s="190">
        <v>0</v>
      </c>
      <c r="FI42" s="190">
        <v>0</v>
      </c>
      <c r="FJ42" s="190">
        <v>0</v>
      </c>
      <c r="FK42" s="190">
        <f t="shared" si="25"/>
        <v>0</v>
      </c>
      <c r="FL42" s="191"/>
      <c r="FM42" s="192">
        <v>36</v>
      </c>
      <c r="FN42" s="189" t="s">
        <v>39</v>
      </c>
      <c r="FO42" s="190">
        <v>0</v>
      </c>
      <c r="FP42" s="190">
        <v>0</v>
      </c>
      <c r="FQ42" s="190">
        <v>0</v>
      </c>
      <c r="FR42" s="190">
        <f t="shared" si="26"/>
        <v>0</v>
      </c>
      <c r="FS42" s="191"/>
      <c r="FT42" s="192">
        <v>36</v>
      </c>
      <c r="FU42" s="189" t="s">
        <v>39</v>
      </c>
      <c r="FV42" s="190">
        <v>1</v>
      </c>
      <c r="FW42" s="190">
        <v>100000</v>
      </c>
      <c r="FX42" s="190">
        <v>0</v>
      </c>
      <c r="FY42" s="190">
        <f t="shared" si="27"/>
        <v>100000</v>
      </c>
      <c r="FZ42" s="191"/>
      <c r="GA42" s="192">
        <v>36</v>
      </c>
      <c r="GB42" s="189" t="s">
        <v>39</v>
      </c>
      <c r="GC42" s="190">
        <v>0</v>
      </c>
      <c r="GD42" s="190">
        <v>0</v>
      </c>
      <c r="GE42" s="190">
        <v>0</v>
      </c>
      <c r="GF42" s="190">
        <f t="shared" si="28"/>
        <v>0</v>
      </c>
      <c r="GG42" s="191"/>
      <c r="GH42" s="192">
        <v>36</v>
      </c>
      <c r="GI42" s="189" t="s">
        <v>39</v>
      </c>
      <c r="GJ42" s="190">
        <v>0</v>
      </c>
      <c r="GK42" s="190">
        <v>0</v>
      </c>
      <c r="GL42" s="190">
        <v>0</v>
      </c>
      <c r="GM42" s="190">
        <f t="shared" si="29"/>
        <v>0</v>
      </c>
      <c r="GN42" s="191"/>
      <c r="GO42" s="192">
        <v>36</v>
      </c>
      <c r="GP42" s="189" t="s">
        <v>39</v>
      </c>
      <c r="GQ42" s="190">
        <v>7</v>
      </c>
      <c r="GR42" s="190">
        <v>42000</v>
      </c>
      <c r="GS42" s="190">
        <v>0</v>
      </c>
      <c r="GT42" s="190">
        <f t="shared" si="30"/>
        <v>42000</v>
      </c>
      <c r="GU42" s="191"/>
      <c r="GV42" s="192">
        <v>36</v>
      </c>
      <c r="GW42" s="189" t="s">
        <v>39</v>
      </c>
      <c r="GX42" s="190">
        <v>0</v>
      </c>
      <c r="GY42" s="190">
        <v>0</v>
      </c>
      <c r="GZ42" s="190">
        <v>0</v>
      </c>
      <c r="HA42" s="190">
        <f t="shared" si="31"/>
        <v>0</v>
      </c>
      <c r="HB42" s="191"/>
      <c r="HC42" s="192">
        <v>36</v>
      </c>
      <c r="HD42" s="189" t="s">
        <v>39</v>
      </c>
      <c r="HE42" s="190">
        <v>46.66845</v>
      </c>
      <c r="HF42" s="190">
        <v>145379.70000000001</v>
      </c>
      <c r="HG42" s="190">
        <v>0</v>
      </c>
      <c r="HH42" s="190">
        <f t="shared" si="32"/>
        <v>145379.70000000001</v>
      </c>
      <c r="HI42" s="191"/>
      <c r="HJ42" s="192">
        <v>36</v>
      </c>
      <c r="HK42" s="189" t="s">
        <v>39</v>
      </c>
      <c r="HL42" s="190">
        <v>0</v>
      </c>
      <c r="HM42" s="190">
        <v>290000</v>
      </c>
      <c r="HN42" s="190">
        <v>0</v>
      </c>
      <c r="HO42" s="190">
        <f t="shared" si="33"/>
        <v>290000</v>
      </c>
      <c r="HP42" s="191"/>
      <c r="HQ42" s="192">
        <v>36</v>
      </c>
      <c r="HR42" s="189" t="s">
        <v>39</v>
      </c>
      <c r="HS42" s="190">
        <v>1</v>
      </c>
      <c r="HT42" s="190">
        <v>500000</v>
      </c>
      <c r="HU42" s="190">
        <v>4000000</v>
      </c>
      <c r="HV42" s="190">
        <f t="shared" si="34"/>
        <v>4500000</v>
      </c>
      <c r="HW42" s="191"/>
      <c r="HX42" s="192">
        <v>36</v>
      </c>
      <c r="HY42" s="189" t="s">
        <v>39</v>
      </c>
      <c r="HZ42" s="190">
        <v>0</v>
      </c>
      <c r="IA42" s="190">
        <f t="shared" si="35"/>
        <v>9233379.6999999993</v>
      </c>
      <c r="IB42" s="190">
        <f t="shared" si="0"/>
        <v>4000000</v>
      </c>
      <c r="IC42" s="190">
        <f t="shared" si="1"/>
        <v>13233379.699999999</v>
      </c>
      <c r="ID42" s="191"/>
    </row>
    <row r="43" spans="1:238" ht="15.75" hidden="1">
      <c r="A43" s="192">
        <v>37</v>
      </c>
      <c r="B43" s="189" t="s">
        <v>40</v>
      </c>
      <c r="C43" s="190">
        <v>0</v>
      </c>
      <c r="D43" s="190">
        <v>0</v>
      </c>
      <c r="E43" s="190">
        <v>0</v>
      </c>
      <c r="F43" s="190">
        <f t="shared" si="2"/>
        <v>0</v>
      </c>
      <c r="G43" s="191"/>
      <c r="H43" s="192">
        <v>37</v>
      </c>
      <c r="I43" s="189" t="s">
        <v>40</v>
      </c>
      <c r="J43" s="190">
        <v>0</v>
      </c>
      <c r="K43" s="190">
        <v>0</v>
      </c>
      <c r="L43" s="190">
        <v>0</v>
      </c>
      <c r="M43" s="190">
        <f t="shared" si="3"/>
        <v>0</v>
      </c>
      <c r="N43" s="191"/>
      <c r="O43" s="192">
        <v>37</v>
      </c>
      <c r="P43" s="189" t="s">
        <v>40</v>
      </c>
      <c r="Q43" s="190">
        <v>0</v>
      </c>
      <c r="R43" s="190">
        <v>0</v>
      </c>
      <c r="S43" s="190">
        <v>0</v>
      </c>
      <c r="T43" s="190">
        <f t="shared" si="4"/>
        <v>0</v>
      </c>
      <c r="U43" s="191"/>
      <c r="V43" s="192">
        <v>37</v>
      </c>
      <c r="W43" s="189" t="s">
        <v>40</v>
      </c>
      <c r="X43" s="190">
        <v>0</v>
      </c>
      <c r="Y43" s="190">
        <v>700000</v>
      </c>
      <c r="Z43" s="190">
        <v>0</v>
      </c>
      <c r="AA43" s="190">
        <f t="shared" si="5"/>
        <v>700000</v>
      </c>
      <c r="AB43" s="191"/>
      <c r="AC43" s="192">
        <v>37</v>
      </c>
      <c r="AD43" s="189" t="s">
        <v>40</v>
      </c>
      <c r="AE43" s="190">
        <v>15</v>
      </c>
      <c r="AF43" s="190">
        <v>10500000</v>
      </c>
      <c r="AG43" s="190">
        <v>0</v>
      </c>
      <c r="AH43" s="190">
        <f t="shared" si="6"/>
        <v>10500000</v>
      </c>
      <c r="AI43" s="191"/>
      <c r="AJ43" s="192">
        <v>37</v>
      </c>
      <c r="AK43" s="189" t="s">
        <v>40</v>
      </c>
      <c r="AL43" s="190">
        <v>0</v>
      </c>
      <c r="AM43" s="190">
        <v>0</v>
      </c>
      <c r="AN43" s="190">
        <v>0</v>
      </c>
      <c r="AO43" s="190">
        <f t="shared" si="7"/>
        <v>0</v>
      </c>
      <c r="AP43" s="191"/>
      <c r="AQ43" s="192">
        <v>37</v>
      </c>
      <c r="AR43" s="189" t="s">
        <v>40</v>
      </c>
      <c r="AS43" s="190">
        <v>1</v>
      </c>
      <c r="AT43" s="190">
        <v>300000</v>
      </c>
      <c r="AU43" s="190">
        <v>0</v>
      </c>
      <c r="AV43" s="190">
        <f t="shared" si="8"/>
        <v>300000</v>
      </c>
      <c r="AW43" s="191"/>
      <c r="AX43" s="192">
        <v>37</v>
      </c>
      <c r="AY43" s="189" t="s">
        <v>40</v>
      </c>
      <c r="AZ43" s="190">
        <v>0</v>
      </c>
      <c r="BA43" s="190">
        <v>0</v>
      </c>
      <c r="BB43" s="190">
        <v>0</v>
      </c>
      <c r="BC43" s="190">
        <f t="shared" si="9"/>
        <v>0</v>
      </c>
      <c r="BD43" s="191"/>
      <c r="BE43" s="192">
        <v>37</v>
      </c>
      <c r="BF43" s="189" t="s">
        <v>40</v>
      </c>
      <c r="BG43" s="190">
        <v>0</v>
      </c>
      <c r="BH43" s="190">
        <v>0</v>
      </c>
      <c r="BI43" s="190">
        <v>0</v>
      </c>
      <c r="BJ43" s="190">
        <f t="shared" si="10"/>
        <v>0</v>
      </c>
      <c r="BK43" s="191"/>
      <c r="BL43" s="192">
        <v>37</v>
      </c>
      <c r="BM43" s="189" t="s">
        <v>40</v>
      </c>
      <c r="BN43" s="190">
        <v>0</v>
      </c>
      <c r="BO43" s="190">
        <v>0</v>
      </c>
      <c r="BP43" s="190">
        <v>0</v>
      </c>
      <c r="BQ43" s="190">
        <f t="shared" si="11"/>
        <v>0</v>
      </c>
      <c r="BR43" s="191"/>
      <c r="BS43" s="192">
        <v>37</v>
      </c>
      <c r="BT43" s="189" t="s">
        <v>40</v>
      </c>
      <c r="BU43" s="190">
        <v>0</v>
      </c>
      <c r="BV43" s="190">
        <v>0</v>
      </c>
      <c r="BW43" s="190">
        <v>0</v>
      </c>
      <c r="BX43" s="190">
        <f t="shared" si="12"/>
        <v>0</v>
      </c>
      <c r="BY43" s="191"/>
      <c r="BZ43" s="192">
        <v>37</v>
      </c>
      <c r="CA43" s="189" t="s">
        <v>40</v>
      </c>
      <c r="CB43" s="190">
        <v>0</v>
      </c>
      <c r="CC43" s="190">
        <v>0</v>
      </c>
      <c r="CD43" s="190">
        <v>0</v>
      </c>
      <c r="CE43" s="190">
        <f t="shared" si="13"/>
        <v>0</v>
      </c>
      <c r="CF43" s="191"/>
      <c r="CG43" s="192">
        <v>37</v>
      </c>
      <c r="CH43" s="189" t="s">
        <v>40</v>
      </c>
      <c r="CI43" s="190">
        <v>0</v>
      </c>
      <c r="CJ43" s="190">
        <v>0</v>
      </c>
      <c r="CK43" s="190">
        <v>0</v>
      </c>
      <c r="CL43" s="190">
        <f t="shared" si="14"/>
        <v>0</v>
      </c>
      <c r="CM43" s="191"/>
      <c r="CN43" s="192">
        <v>37</v>
      </c>
      <c r="CO43" s="189" t="s">
        <v>40</v>
      </c>
      <c r="CP43" s="190">
        <v>0</v>
      </c>
      <c r="CQ43" s="190">
        <v>0</v>
      </c>
      <c r="CR43" s="190">
        <v>0</v>
      </c>
      <c r="CS43" s="190">
        <f t="shared" si="15"/>
        <v>0</v>
      </c>
      <c r="CT43" s="191"/>
      <c r="CU43" s="192">
        <v>37</v>
      </c>
      <c r="CV43" s="189" t="s">
        <v>40</v>
      </c>
      <c r="CW43" s="190">
        <v>0</v>
      </c>
      <c r="CX43" s="190">
        <v>0</v>
      </c>
      <c r="CY43" s="190">
        <v>0</v>
      </c>
      <c r="CZ43" s="190">
        <f t="shared" si="16"/>
        <v>0</v>
      </c>
      <c r="DA43" s="191"/>
      <c r="DB43" s="192">
        <v>37</v>
      </c>
      <c r="DC43" s="189" t="s">
        <v>40</v>
      </c>
      <c r="DD43" s="190">
        <v>0</v>
      </c>
      <c r="DE43" s="190">
        <v>0</v>
      </c>
      <c r="DF43" s="190">
        <v>0</v>
      </c>
      <c r="DG43" s="190">
        <f t="shared" si="17"/>
        <v>0</v>
      </c>
      <c r="DH43" s="191"/>
      <c r="DI43" s="192">
        <v>37</v>
      </c>
      <c r="DJ43" s="189" t="s">
        <v>40</v>
      </c>
      <c r="DK43" s="190">
        <v>0</v>
      </c>
      <c r="DL43" s="190">
        <v>0</v>
      </c>
      <c r="DM43" s="190">
        <v>0</v>
      </c>
      <c r="DN43" s="190">
        <f t="shared" si="18"/>
        <v>0</v>
      </c>
      <c r="DO43" s="191"/>
      <c r="DP43" s="192">
        <v>37</v>
      </c>
      <c r="DQ43" s="189" t="s">
        <v>40</v>
      </c>
      <c r="DR43" s="190">
        <v>0</v>
      </c>
      <c r="DS43" s="190">
        <v>0</v>
      </c>
      <c r="DT43" s="190">
        <v>0</v>
      </c>
      <c r="DU43" s="190">
        <f t="shared" si="19"/>
        <v>0</v>
      </c>
      <c r="DV43" s="191"/>
      <c r="DW43" s="192">
        <v>37</v>
      </c>
      <c r="DX43" s="189" t="s">
        <v>40</v>
      </c>
      <c r="DY43" s="190">
        <v>0</v>
      </c>
      <c r="DZ43" s="190">
        <v>0</v>
      </c>
      <c r="EA43" s="190">
        <v>0</v>
      </c>
      <c r="EB43" s="190">
        <f t="shared" si="20"/>
        <v>0</v>
      </c>
      <c r="EC43" s="191"/>
      <c r="ED43" s="192">
        <v>37</v>
      </c>
      <c r="EE43" s="189" t="s">
        <v>40</v>
      </c>
      <c r="EF43" s="190">
        <v>161</v>
      </c>
      <c r="EG43" s="190">
        <v>966000</v>
      </c>
      <c r="EH43" s="190">
        <v>0</v>
      </c>
      <c r="EI43" s="190">
        <f t="shared" si="21"/>
        <v>966000</v>
      </c>
      <c r="EJ43" s="191"/>
      <c r="EK43" s="192">
        <v>37</v>
      </c>
      <c r="EL43" s="189" t="s">
        <v>40</v>
      </c>
      <c r="EM43" s="190">
        <v>0</v>
      </c>
      <c r="EN43" s="190">
        <v>0</v>
      </c>
      <c r="EO43" s="190">
        <v>0</v>
      </c>
      <c r="EP43" s="190">
        <f t="shared" si="22"/>
        <v>0</v>
      </c>
      <c r="EQ43" s="191"/>
      <c r="ER43" s="192">
        <v>37</v>
      </c>
      <c r="ES43" s="189" t="s">
        <v>40</v>
      </c>
      <c r="ET43" s="190">
        <v>0</v>
      </c>
      <c r="EU43" s="190">
        <v>0</v>
      </c>
      <c r="EV43" s="190">
        <v>0</v>
      </c>
      <c r="EW43" s="190">
        <f t="shared" si="23"/>
        <v>0</v>
      </c>
      <c r="EX43" s="191"/>
      <c r="EY43" s="192">
        <v>37</v>
      </c>
      <c r="EZ43" s="189" t="s">
        <v>40</v>
      </c>
      <c r="FA43" s="190">
        <v>0</v>
      </c>
      <c r="FB43" s="190">
        <v>0</v>
      </c>
      <c r="FC43" s="190">
        <v>0</v>
      </c>
      <c r="FD43" s="190">
        <f t="shared" si="24"/>
        <v>0</v>
      </c>
      <c r="FE43" s="191"/>
      <c r="FF43" s="192">
        <v>37</v>
      </c>
      <c r="FG43" s="189" t="s">
        <v>40</v>
      </c>
      <c r="FH43" s="190">
        <v>0</v>
      </c>
      <c r="FI43" s="190">
        <v>0</v>
      </c>
      <c r="FJ43" s="190">
        <v>0</v>
      </c>
      <c r="FK43" s="190">
        <f t="shared" si="25"/>
        <v>0</v>
      </c>
      <c r="FL43" s="191"/>
      <c r="FM43" s="192">
        <v>37</v>
      </c>
      <c r="FN43" s="189" t="s">
        <v>40</v>
      </c>
      <c r="FO43" s="190">
        <v>0</v>
      </c>
      <c r="FP43" s="190">
        <v>0</v>
      </c>
      <c r="FQ43" s="190">
        <v>0</v>
      </c>
      <c r="FR43" s="190">
        <f t="shared" si="26"/>
        <v>0</v>
      </c>
      <c r="FS43" s="191"/>
      <c r="FT43" s="192">
        <v>37</v>
      </c>
      <c r="FU43" s="189" t="s">
        <v>40</v>
      </c>
      <c r="FV43" s="190">
        <v>1</v>
      </c>
      <c r="FW43" s="190">
        <v>100000</v>
      </c>
      <c r="FX43" s="190">
        <v>0</v>
      </c>
      <c r="FY43" s="190">
        <f t="shared" si="27"/>
        <v>100000</v>
      </c>
      <c r="FZ43" s="191"/>
      <c r="GA43" s="192">
        <v>37</v>
      </c>
      <c r="GB43" s="189" t="s">
        <v>40</v>
      </c>
      <c r="GC43" s="190">
        <v>0</v>
      </c>
      <c r="GD43" s="190">
        <v>0</v>
      </c>
      <c r="GE43" s="190">
        <v>0</v>
      </c>
      <c r="GF43" s="190">
        <f t="shared" si="28"/>
        <v>0</v>
      </c>
      <c r="GG43" s="191"/>
      <c r="GH43" s="192">
        <v>37</v>
      </c>
      <c r="GI43" s="189" t="s">
        <v>40</v>
      </c>
      <c r="GJ43" s="190">
        <v>0</v>
      </c>
      <c r="GK43" s="190">
        <v>0</v>
      </c>
      <c r="GL43" s="190">
        <v>0</v>
      </c>
      <c r="GM43" s="190">
        <f t="shared" si="29"/>
        <v>0</v>
      </c>
      <c r="GN43" s="191"/>
      <c r="GO43" s="192">
        <v>37</v>
      </c>
      <c r="GP43" s="189" t="s">
        <v>40</v>
      </c>
      <c r="GQ43" s="190">
        <v>9</v>
      </c>
      <c r="GR43" s="190">
        <v>54000</v>
      </c>
      <c r="GS43" s="190">
        <v>0</v>
      </c>
      <c r="GT43" s="190">
        <f t="shared" si="30"/>
        <v>54000</v>
      </c>
      <c r="GU43" s="191"/>
      <c r="GV43" s="192">
        <v>37</v>
      </c>
      <c r="GW43" s="189" t="s">
        <v>40</v>
      </c>
      <c r="GX43" s="190">
        <v>0</v>
      </c>
      <c r="GY43" s="190">
        <v>0</v>
      </c>
      <c r="GZ43" s="190">
        <v>0</v>
      </c>
      <c r="HA43" s="190">
        <f t="shared" si="31"/>
        <v>0</v>
      </c>
      <c r="HB43" s="191"/>
      <c r="HC43" s="192">
        <v>37</v>
      </c>
      <c r="HD43" s="189" t="s">
        <v>40</v>
      </c>
      <c r="HE43" s="190">
        <v>73.388360000000006</v>
      </c>
      <c r="HF43" s="190">
        <v>580097.36</v>
      </c>
      <c r="HG43" s="190">
        <v>0</v>
      </c>
      <c r="HH43" s="190">
        <f t="shared" si="32"/>
        <v>580097.36</v>
      </c>
      <c r="HI43" s="191"/>
      <c r="HJ43" s="192">
        <v>37</v>
      </c>
      <c r="HK43" s="189" t="s">
        <v>40</v>
      </c>
      <c r="HL43" s="190">
        <v>0</v>
      </c>
      <c r="HM43" s="190">
        <v>0</v>
      </c>
      <c r="HN43" s="190">
        <v>0</v>
      </c>
      <c r="HO43" s="190">
        <f t="shared" si="33"/>
        <v>0</v>
      </c>
      <c r="HP43" s="191"/>
      <c r="HQ43" s="192">
        <v>37</v>
      </c>
      <c r="HR43" s="189" t="s">
        <v>40</v>
      </c>
      <c r="HS43" s="190">
        <v>0</v>
      </c>
      <c r="HT43" s="190">
        <v>0</v>
      </c>
      <c r="HU43" s="190">
        <v>0</v>
      </c>
      <c r="HV43" s="190">
        <f t="shared" si="34"/>
        <v>0</v>
      </c>
      <c r="HW43" s="191"/>
      <c r="HX43" s="192">
        <v>37</v>
      </c>
      <c r="HY43" s="189" t="s">
        <v>40</v>
      </c>
      <c r="HZ43" s="190">
        <v>0</v>
      </c>
      <c r="IA43" s="190">
        <f t="shared" si="35"/>
        <v>13200097.359999999</v>
      </c>
      <c r="IB43" s="190">
        <f t="shared" si="0"/>
        <v>0</v>
      </c>
      <c r="IC43" s="190">
        <f t="shared" si="1"/>
        <v>13200097.359999999</v>
      </c>
      <c r="ID43" s="191"/>
    </row>
    <row r="44" spans="1:238" ht="15.75" hidden="1">
      <c r="A44" s="192">
        <v>38</v>
      </c>
      <c r="B44" s="189" t="s">
        <v>41</v>
      </c>
      <c r="C44" s="190">
        <v>0</v>
      </c>
      <c r="D44" s="190">
        <v>0</v>
      </c>
      <c r="E44" s="190">
        <v>0</v>
      </c>
      <c r="F44" s="190">
        <f t="shared" si="2"/>
        <v>0</v>
      </c>
      <c r="G44" s="191"/>
      <c r="H44" s="192">
        <v>38</v>
      </c>
      <c r="I44" s="189" t="s">
        <v>41</v>
      </c>
      <c r="J44" s="190">
        <v>0</v>
      </c>
      <c r="K44" s="190">
        <v>0</v>
      </c>
      <c r="L44" s="190">
        <v>0</v>
      </c>
      <c r="M44" s="190">
        <f t="shared" si="3"/>
        <v>0</v>
      </c>
      <c r="N44" s="191"/>
      <c r="O44" s="192">
        <v>38</v>
      </c>
      <c r="P44" s="189" t="s">
        <v>41</v>
      </c>
      <c r="Q44" s="190">
        <v>0</v>
      </c>
      <c r="R44" s="190">
        <v>0</v>
      </c>
      <c r="S44" s="190">
        <v>0</v>
      </c>
      <c r="T44" s="190">
        <f t="shared" si="4"/>
        <v>0</v>
      </c>
      <c r="U44" s="191"/>
      <c r="V44" s="192">
        <v>38</v>
      </c>
      <c r="W44" s="189" t="s">
        <v>41</v>
      </c>
      <c r="X44" s="190">
        <v>0</v>
      </c>
      <c r="Y44" s="190">
        <v>700000</v>
      </c>
      <c r="Z44" s="190">
        <v>0</v>
      </c>
      <c r="AA44" s="190">
        <f t="shared" si="5"/>
        <v>700000</v>
      </c>
      <c r="AB44" s="191"/>
      <c r="AC44" s="192">
        <v>38</v>
      </c>
      <c r="AD44" s="189" t="s">
        <v>41</v>
      </c>
      <c r="AE44" s="190">
        <v>24</v>
      </c>
      <c r="AF44" s="190">
        <v>16800000</v>
      </c>
      <c r="AG44" s="190">
        <v>0</v>
      </c>
      <c r="AH44" s="190">
        <f t="shared" si="6"/>
        <v>16800000</v>
      </c>
      <c r="AI44" s="191"/>
      <c r="AJ44" s="192">
        <v>38</v>
      </c>
      <c r="AK44" s="189" t="s">
        <v>41</v>
      </c>
      <c r="AL44" s="190">
        <v>0</v>
      </c>
      <c r="AM44" s="190">
        <v>0</v>
      </c>
      <c r="AN44" s="190">
        <v>0</v>
      </c>
      <c r="AO44" s="190">
        <f t="shared" si="7"/>
        <v>0</v>
      </c>
      <c r="AP44" s="191"/>
      <c r="AQ44" s="192">
        <v>38</v>
      </c>
      <c r="AR44" s="189" t="s">
        <v>41</v>
      </c>
      <c r="AS44" s="190">
        <v>1</v>
      </c>
      <c r="AT44" s="190">
        <v>300000</v>
      </c>
      <c r="AU44" s="190">
        <v>0</v>
      </c>
      <c r="AV44" s="190">
        <f t="shared" si="8"/>
        <v>300000</v>
      </c>
      <c r="AW44" s="191"/>
      <c r="AX44" s="192">
        <v>38</v>
      </c>
      <c r="AY44" s="189" t="s">
        <v>41</v>
      </c>
      <c r="AZ44" s="190">
        <v>0</v>
      </c>
      <c r="BA44" s="190">
        <v>0</v>
      </c>
      <c r="BB44" s="190">
        <v>0</v>
      </c>
      <c r="BC44" s="190">
        <f t="shared" si="9"/>
        <v>0</v>
      </c>
      <c r="BD44" s="191"/>
      <c r="BE44" s="192">
        <v>38</v>
      </c>
      <c r="BF44" s="189" t="s">
        <v>41</v>
      </c>
      <c r="BG44" s="190">
        <v>0</v>
      </c>
      <c r="BH44" s="190">
        <v>0</v>
      </c>
      <c r="BI44" s="190">
        <v>0</v>
      </c>
      <c r="BJ44" s="190">
        <f t="shared" si="10"/>
        <v>0</v>
      </c>
      <c r="BK44" s="191"/>
      <c r="BL44" s="192">
        <v>38</v>
      </c>
      <c r="BM44" s="189" t="s">
        <v>41</v>
      </c>
      <c r="BN44" s="190">
        <v>0</v>
      </c>
      <c r="BO44" s="190">
        <v>0</v>
      </c>
      <c r="BP44" s="190">
        <v>0</v>
      </c>
      <c r="BQ44" s="190">
        <f t="shared" si="11"/>
        <v>0</v>
      </c>
      <c r="BR44" s="191"/>
      <c r="BS44" s="192">
        <v>38</v>
      </c>
      <c r="BT44" s="189" t="s">
        <v>41</v>
      </c>
      <c r="BU44" s="190">
        <v>0</v>
      </c>
      <c r="BV44" s="190">
        <v>0</v>
      </c>
      <c r="BW44" s="190">
        <v>0</v>
      </c>
      <c r="BX44" s="190">
        <f t="shared" si="12"/>
        <v>0</v>
      </c>
      <c r="BY44" s="191"/>
      <c r="BZ44" s="192">
        <v>38</v>
      </c>
      <c r="CA44" s="189" t="s">
        <v>41</v>
      </c>
      <c r="CB44" s="190">
        <v>0</v>
      </c>
      <c r="CC44" s="190">
        <v>0</v>
      </c>
      <c r="CD44" s="190">
        <v>0</v>
      </c>
      <c r="CE44" s="190">
        <f t="shared" si="13"/>
        <v>0</v>
      </c>
      <c r="CF44" s="191"/>
      <c r="CG44" s="192">
        <v>38</v>
      </c>
      <c r="CH44" s="189" t="s">
        <v>41</v>
      </c>
      <c r="CI44" s="190">
        <v>0</v>
      </c>
      <c r="CJ44" s="190">
        <v>0</v>
      </c>
      <c r="CK44" s="190">
        <v>0</v>
      </c>
      <c r="CL44" s="190">
        <f t="shared" si="14"/>
        <v>0</v>
      </c>
      <c r="CM44" s="191"/>
      <c r="CN44" s="192">
        <v>38</v>
      </c>
      <c r="CO44" s="189" t="s">
        <v>41</v>
      </c>
      <c r="CP44" s="190">
        <v>0</v>
      </c>
      <c r="CQ44" s="190">
        <v>0</v>
      </c>
      <c r="CR44" s="190">
        <v>0</v>
      </c>
      <c r="CS44" s="190">
        <f t="shared" si="15"/>
        <v>0</v>
      </c>
      <c r="CT44" s="191"/>
      <c r="CU44" s="192">
        <v>38</v>
      </c>
      <c r="CV44" s="189" t="s">
        <v>41</v>
      </c>
      <c r="CW44" s="190">
        <v>0</v>
      </c>
      <c r="CX44" s="190">
        <v>0</v>
      </c>
      <c r="CY44" s="190">
        <v>0</v>
      </c>
      <c r="CZ44" s="190">
        <f t="shared" si="16"/>
        <v>0</v>
      </c>
      <c r="DA44" s="191"/>
      <c r="DB44" s="192">
        <v>38</v>
      </c>
      <c r="DC44" s="189" t="s">
        <v>41</v>
      </c>
      <c r="DD44" s="190">
        <v>0</v>
      </c>
      <c r="DE44" s="190">
        <v>0</v>
      </c>
      <c r="DF44" s="190">
        <v>0</v>
      </c>
      <c r="DG44" s="190">
        <f t="shared" si="17"/>
        <v>0</v>
      </c>
      <c r="DH44" s="191"/>
      <c r="DI44" s="192">
        <v>38</v>
      </c>
      <c r="DJ44" s="189" t="s">
        <v>41</v>
      </c>
      <c r="DK44" s="190">
        <v>0</v>
      </c>
      <c r="DL44" s="190">
        <v>0</v>
      </c>
      <c r="DM44" s="190">
        <v>0</v>
      </c>
      <c r="DN44" s="190">
        <f t="shared" si="18"/>
        <v>0</v>
      </c>
      <c r="DO44" s="191"/>
      <c r="DP44" s="192">
        <v>38</v>
      </c>
      <c r="DQ44" s="189" t="s">
        <v>41</v>
      </c>
      <c r="DR44" s="190">
        <v>0</v>
      </c>
      <c r="DS44" s="190">
        <v>0</v>
      </c>
      <c r="DT44" s="190">
        <v>0</v>
      </c>
      <c r="DU44" s="190">
        <f t="shared" si="19"/>
        <v>0</v>
      </c>
      <c r="DV44" s="191"/>
      <c r="DW44" s="192">
        <v>38</v>
      </c>
      <c r="DX44" s="189" t="s">
        <v>41</v>
      </c>
      <c r="DY44" s="190">
        <v>0</v>
      </c>
      <c r="DZ44" s="190">
        <v>0</v>
      </c>
      <c r="EA44" s="190">
        <v>0</v>
      </c>
      <c r="EB44" s="190">
        <f t="shared" si="20"/>
        <v>0</v>
      </c>
      <c r="EC44" s="191"/>
      <c r="ED44" s="192">
        <v>38</v>
      </c>
      <c r="EE44" s="189" t="s">
        <v>41</v>
      </c>
      <c r="EF44" s="190">
        <v>320</v>
      </c>
      <c r="EG44" s="190">
        <v>1920000</v>
      </c>
      <c r="EH44" s="190">
        <v>0</v>
      </c>
      <c r="EI44" s="190">
        <f t="shared" si="21"/>
        <v>1920000</v>
      </c>
      <c r="EJ44" s="191"/>
      <c r="EK44" s="192">
        <v>38</v>
      </c>
      <c r="EL44" s="189" t="s">
        <v>41</v>
      </c>
      <c r="EM44" s="190">
        <v>0</v>
      </c>
      <c r="EN44" s="190">
        <v>0</v>
      </c>
      <c r="EO44" s="190">
        <v>0</v>
      </c>
      <c r="EP44" s="190">
        <f t="shared" si="22"/>
        <v>0</v>
      </c>
      <c r="EQ44" s="191"/>
      <c r="ER44" s="192">
        <v>38</v>
      </c>
      <c r="ES44" s="189" t="s">
        <v>41</v>
      </c>
      <c r="ET44" s="190">
        <v>0</v>
      </c>
      <c r="EU44" s="190">
        <v>0</v>
      </c>
      <c r="EV44" s="190">
        <v>0</v>
      </c>
      <c r="EW44" s="190">
        <f t="shared" si="23"/>
        <v>0</v>
      </c>
      <c r="EX44" s="191"/>
      <c r="EY44" s="192">
        <v>38</v>
      </c>
      <c r="EZ44" s="189" t="s">
        <v>41</v>
      </c>
      <c r="FA44" s="190">
        <v>0</v>
      </c>
      <c r="FB44" s="190">
        <v>0</v>
      </c>
      <c r="FC44" s="190">
        <v>0</v>
      </c>
      <c r="FD44" s="190">
        <f t="shared" si="24"/>
        <v>0</v>
      </c>
      <c r="FE44" s="191"/>
      <c r="FF44" s="192">
        <v>38</v>
      </c>
      <c r="FG44" s="189" t="s">
        <v>41</v>
      </c>
      <c r="FH44" s="190">
        <v>0</v>
      </c>
      <c r="FI44" s="190">
        <v>0</v>
      </c>
      <c r="FJ44" s="190">
        <v>0</v>
      </c>
      <c r="FK44" s="190">
        <f t="shared" si="25"/>
        <v>0</v>
      </c>
      <c r="FL44" s="191"/>
      <c r="FM44" s="192">
        <v>38</v>
      </c>
      <c r="FN44" s="189" t="s">
        <v>41</v>
      </c>
      <c r="FO44" s="190">
        <v>0</v>
      </c>
      <c r="FP44" s="190">
        <v>0</v>
      </c>
      <c r="FQ44" s="190">
        <v>0</v>
      </c>
      <c r="FR44" s="190">
        <f t="shared" si="26"/>
        <v>0</v>
      </c>
      <c r="FS44" s="191"/>
      <c r="FT44" s="192">
        <v>38</v>
      </c>
      <c r="FU44" s="189" t="s">
        <v>41</v>
      </c>
      <c r="FV44" s="190">
        <v>1</v>
      </c>
      <c r="FW44" s="190">
        <v>100000</v>
      </c>
      <c r="FX44" s="190">
        <v>0</v>
      </c>
      <c r="FY44" s="190">
        <f t="shared" si="27"/>
        <v>100000</v>
      </c>
      <c r="FZ44" s="191"/>
      <c r="GA44" s="192">
        <v>38</v>
      </c>
      <c r="GB44" s="189" t="s">
        <v>41</v>
      </c>
      <c r="GC44" s="190">
        <v>0</v>
      </c>
      <c r="GD44" s="190">
        <v>0</v>
      </c>
      <c r="GE44" s="190">
        <v>0</v>
      </c>
      <c r="GF44" s="190">
        <f t="shared" si="28"/>
        <v>0</v>
      </c>
      <c r="GG44" s="191"/>
      <c r="GH44" s="192">
        <v>38</v>
      </c>
      <c r="GI44" s="189" t="s">
        <v>41</v>
      </c>
      <c r="GJ44" s="190">
        <v>0</v>
      </c>
      <c r="GK44" s="190">
        <v>0</v>
      </c>
      <c r="GL44" s="190">
        <v>0</v>
      </c>
      <c r="GM44" s="190">
        <f t="shared" si="29"/>
        <v>0</v>
      </c>
      <c r="GN44" s="191"/>
      <c r="GO44" s="192">
        <v>38</v>
      </c>
      <c r="GP44" s="189" t="s">
        <v>41</v>
      </c>
      <c r="GQ44" s="190">
        <v>11</v>
      </c>
      <c r="GR44" s="190">
        <v>66000</v>
      </c>
      <c r="GS44" s="190">
        <v>0</v>
      </c>
      <c r="GT44" s="190">
        <f t="shared" si="30"/>
        <v>66000</v>
      </c>
      <c r="GU44" s="191"/>
      <c r="GV44" s="192">
        <v>38</v>
      </c>
      <c r="GW44" s="189" t="s">
        <v>41</v>
      </c>
      <c r="GX44" s="190">
        <v>0</v>
      </c>
      <c r="GY44" s="190">
        <v>0</v>
      </c>
      <c r="GZ44" s="190">
        <v>0</v>
      </c>
      <c r="HA44" s="190">
        <f t="shared" si="31"/>
        <v>0</v>
      </c>
      <c r="HB44" s="191"/>
      <c r="HC44" s="192">
        <v>38</v>
      </c>
      <c r="HD44" s="189" t="s">
        <v>41</v>
      </c>
      <c r="HE44" s="190">
        <v>82.683461368211141</v>
      </c>
      <c r="HF44" s="190">
        <v>657769.99557348946</v>
      </c>
      <c r="HG44" s="190">
        <v>0</v>
      </c>
      <c r="HH44" s="190">
        <f t="shared" si="32"/>
        <v>657769.99557348946</v>
      </c>
      <c r="HI44" s="191"/>
      <c r="HJ44" s="192">
        <v>38</v>
      </c>
      <c r="HK44" s="189" t="s">
        <v>41</v>
      </c>
      <c r="HL44" s="190">
        <v>0</v>
      </c>
      <c r="HM44" s="190">
        <v>0</v>
      </c>
      <c r="HN44" s="190">
        <v>0</v>
      </c>
      <c r="HO44" s="190">
        <f t="shared" si="33"/>
        <v>0</v>
      </c>
      <c r="HP44" s="191"/>
      <c r="HQ44" s="192">
        <v>38</v>
      </c>
      <c r="HR44" s="189" t="s">
        <v>41</v>
      </c>
      <c r="HS44" s="190">
        <v>0</v>
      </c>
      <c r="HT44" s="190">
        <v>0</v>
      </c>
      <c r="HU44" s="190">
        <v>0</v>
      </c>
      <c r="HV44" s="190">
        <f t="shared" si="34"/>
        <v>0</v>
      </c>
      <c r="HW44" s="191"/>
      <c r="HX44" s="192">
        <v>38</v>
      </c>
      <c r="HY44" s="189" t="s">
        <v>41</v>
      </c>
      <c r="HZ44" s="190">
        <v>0</v>
      </c>
      <c r="IA44" s="190">
        <f t="shared" si="35"/>
        <v>20543769.995573491</v>
      </c>
      <c r="IB44" s="190">
        <f t="shared" si="0"/>
        <v>0</v>
      </c>
      <c r="IC44" s="190">
        <f t="shared" si="1"/>
        <v>20543769.995573491</v>
      </c>
      <c r="ID44" s="191"/>
    </row>
    <row r="45" spans="1:238" ht="15.75" hidden="1">
      <c r="A45" s="192">
        <v>39</v>
      </c>
      <c r="B45" s="189" t="s">
        <v>56</v>
      </c>
      <c r="C45" s="190">
        <v>0</v>
      </c>
      <c r="D45" s="190">
        <v>0</v>
      </c>
      <c r="E45" s="190">
        <v>0</v>
      </c>
      <c r="F45" s="190">
        <f t="shared" si="2"/>
        <v>0</v>
      </c>
      <c r="G45" s="191"/>
      <c r="H45" s="192">
        <v>39</v>
      </c>
      <c r="I45" s="189" t="s">
        <v>56</v>
      </c>
      <c r="J45" s="190">
        <v>0</v>
      </c>
      <c r="K45" s="190">
        <v>0</v>
      </c>
      <c r="L45" s="190">
        <v>0</v>
      </c>
      <c r="M45" s="190">
        <f t="shared" si="3"/>
        <v>0</v>
      </c>
      <c r="N45" s="191"/>
      <c r="O45" s="192">
        <v>39</v>
      </c>
      <c r="P45" s="189" t="s">
        <v>56</v>
      </c>
      <c r="Q45" s="190">
        <v>0</v>
      </c>
      <c r="R45" s="190">
        <v>0</v>
      </c>
      <c r="S45" s="190">
        <v>0</v>
      </c>
      <c r="T45" s="190">
        <f t="shared" si="4"/>
        <v>0</v>
      </c>
      <c r="U45" s="191"/>
      <c r="V45" s="192">
        <v>39</v>
      </c>
      <c r="W45" s="189" t="s">
        <v>56</v>
      </c>
      <c r="X45" s="190">
        <v>0</v>
      </c>
      <c r="Y45" s="190">
        <v>0</v>
      </c>
      <c r="Z45" s="190">
        <v>0</v>
      </c>
      <c r="AA45" s="190">
        <f t="shared" si="5"/>
        <v>0</v>
      </c>
      <c r="AB45" s="191"/>
      <c r="AC45" s="192">
        <v>39</v>
      </c>
      <c r="AD45" s="189" t="s">
        <v>56</v>
      </c>
      <c r="AE45" s="190">
        <v>0</v>
      </c>
      <c r="AF45" s="190">
        <v>0</v>
      </c>
      <c r="AG45" s="190">
        <v>0</v>
      </c>
      <c r="AH45" s="190">
        <f t="shared" si="6"/>
        <v>0</v>
      </c>
      <c r="AI45" s="191"/>
      <c r="AJ45" s="192">
        <v>39</v>
      </c>
      <c r="AK45" s="189" t="s">
        <v>56</v>
      </c>
      <c r="AL45" s="190">
        <v>0</v>
      </c>
      <c r="AM45" s="190">
        <v>0</v>
      </c>
      <c r="AN45" s="190">
        <v>0</v>
      </c>
      <c r="AO45" s="190">
        <f t="shared" si="7"/>
        <v>0</v>
      </c>
      <c r="AP45" s="191"/>
      <c r="AQ45" s="192">
        <v>39</v>
      </c>
      <c r="AR45" s="189" t="s">
        <v>56</v>
      </c>
      <c r="AS45" s="190">
        <v>0</v>
      </c>
      <c r="AT45" s="190">
        <v>0</v>
      </c>
      <c r="AU45" s="190">
        <v>0</v>
      </c>
      <c r="AV45" s="190">
        <f t="shared" si="8"/>
        <v>0</v>
      </c>
      <c r="AW45" s="191"/>
      <c r="AX45" s="192">
        <v>39</v>
      </c>
      <c r="AY45" s="189" t="s">
        <v>56</v>
      </c>
      <c r="AZ45" s="190">
        <v>0</v>
      </c>
      <c r="BA45" s="190">
        <v>0</v>
      </c>
      <c r="BB45" s="190">
        <v>0</v>
      </c>
      <c r="BC45" s="190">
        <f t="shared" si="9"/>
        <v>0</v>
      </c>
      <c r="BD45" s="191"/>
      <c r="BE45" s="192">
        <v>39</v>
      </c>
      <c r="BF45" s="189" t="s">
        <v>56</v>
      </c>
      <c r="BG45" s="190">
        <v>0</v>
      </c>
      <c r="BH45" s="190">
        <v>0</v>
      </c>
      <c r="BI45" s="190">
        <v>0</v>
      </c>
      <c r="BJ45" s="190">
        <f t="shared" si="10"/>
        <v>0</v>
      </c>
      <c r="BK45" s="191"/>
      <c r="BL45" s="192">
        <v>39</v>
      </c>
      <c r="BM45" s="189" t="s">
        <v>56</v>
      </c>
      <c r="BN45" s="190">
        <v>0</v>
      </c>
      <c r="BO45" s="190">
        <v>0</v>
      </c>
      <c r="BP45" s="190">
        <v>0</v>
      </c>
      <c r="BQ45" s="190">
        <f t="shared" si="11"/>
        <v>0</v>
      </c>
      <c r="BR45" s="191"/>
      <c r="BS45" s="192">
        <v>39</v>
      </c>
      <c r="BT45" s="189" t="s">
        <v>56</v>
      </c>
      <c r="BU45" s="190">
        <v>0</v>
      </c>
      <c r="BV45" s="190">
        <v>0</v>
      </c>
      <c r="BW45" s="190">
        <v>0</v>
      </c>
      <c r="BX45" s="190">
        <f t="shared" si="12"/>
        <v>0</v>
      </c>
      <c r="BY45" s="191"/>
      <c r="BZ45" s="192">
        <v>39</v>
      </c>
      <c r="CA45" s="189" t="s">
        <v>56</v>
      </c>
      <c r="CB45" s="190">
        <v>0</v>
      </c>
      <c r="CC45" s="190">
        <v>0</v>
      </c>
      <c r="CD45" s="190">
        <v>0</v>
      </c>
      <c r="CE45" s="190">
        <f t="shared" si="13"/>
        <v>0</v>
      </c>
      <c r="CF45" s="191"/>
      <c r="CG45" s="192">
        <v>39</v>
      </c>
      <c r="CH45" s="189" t="s">
        <v>56</v>
      </c>
      <c r="CI45" s="190">
        <v>0</v>
      </c>
      <c r="CJ45" s="190">
        <v>0</v>
      </c>
      <c r="CK45" s="190">
        <v>0</v>
      </c>
      <c r="CL45" s="190">
        <f t="shared" si="14"/>
        <v>0</v>
      </c>
      <c r="CM45" s="191"/>
      <c r="CN45" s="192">
        <v>39</v>
      </c>
      <c r="CO45" s="189" t="s">
        <v>56</v>
      </c>
      <c r="CP45" s="190">
        <v>0</v>
      </c>
      <c r="CQ45" s="190">
        <v>0</v>
      </c>
      <c r="CR45" s="190">
        <v>0</v>
      </c>
      <c r="CS45" s="190">
        <f t="shared" si="15"/>
        <v>0</v>
      </c>
      <c r="CT45" s="191"/>
      <c r="CU45" s="192">
        <v>39</v>
      </c>
      <c r="CV45" s="189" t="s">
        <v>56</v>
      </c>
      <c r="CW45" s="190">
        <v>0</v>
      </c>
      <c r="CX45" s="190">
        <v>0</v>
      </c>
      <c r="CY45" s="190">
        <v>0</v>
      </c>
      <c r="CZ45" s="190">
        <f t="shared" si="16"/>
        <v>0</v>
      </c>
      <c r="DA45" s="191"/>
      <c r="DB45" s="192">
        <v>39</v>
      </c>
      <c r="DC45" s="189" t="s">
        <v>56</v>
      </c>
      <c r="DD45" s="190">
        <v>0</v>
      </c>
      <c r="DE45" s="190">
        <v>0</v>
      </c>
      <c r="DF45" s="190">
        <v>0</v>
      </c>
      <c r="DG45" s="190">
        <f t="shared" si="17"/>
        <v>0</v>
      </c>
      <c r="DH45" s="191"/>
      <c r="DI45" s="192">
        <v>39</v>
      </c>
      <c r="DJ45" s="189" t="s">
        <v>56</v>
      </c>
      <c r="DK45" s="190">
        <v>0</v>
      </c>
      <c r="DL45" s="190">
        <v>0</v>
      </c>
      <c r="DM45" s="190">
        <v>0</v>
      </c>
      <c r="DN45" s="190">
        <f t="shared" si="18"/>
        <v>0</v>
      </c>
      <c r="DO45" s="191"/>
      <c r="DP45" s="192">
        <v>39</v>
      </c>
      <c r="DQ45" s="189" t="s">
        <v>56</v>
      </c>
      <c r="DR45" s="190">
        <v>0</v>
      </c>
      <c r="DS45" s="190">
        <v>0</v>
      </c>
      <c r="DT45" s="190">
        <v>0</v>
      </c>
      <c r="DU45" s="190">
        <f t="shared" si="19"/>
        <v>0</v>
      </c>
      <c r="DV45" s="191"/>
      <c r="DW45" s="192">
        <v>39</v>
      </c>
      <c r="DX45" s="189" t="s">
        <v>56</v>
      </c>
      <c r="DY45" s="190">
        <v>0</v>
      </c>
      <c r="DZ45" s="190">
        <v>0</v>
      </c>
      <c r="EA45" s="190">
        <v>0</v>
      </c>
      <c r="EB45" s="190">
        <f t="shared" si="20"/>
        <v>0</v>
      </c>
      <c r="EC45" s="191"/>
      <c r="ED45" s="192">
        <v>39</v>
      </c>
      <c r="EE45" s="189" t="s">
        <v>56</v>
      </c>
      <c r="EF45" s="190">
        <v>0</v>
      </c>
      <c r="EG45" s="190">
        <v>0</v>
      </c>
      <c r="EH45" s="190">
        <v>0</v>
      </c>
      <c r="EI45" s="190">
        <f t="shared" si="21"/>
        <v>0</v>
      </c>
      <c r="EJ45" s="191"/>
      <c r="EK45" s="192">
        <v>39</v>
      </c>
      <c r="EL45" s="189" t="s">
        <v>56</v>
      </c>
      <c r="EM45" s="190">
        <v>0</v>
      </c>
      <c r="EN45" s="190">
        <v>0</v>
      </c>
      <c r="EO45" s="190">
        <v>0</v>
      </c>
      <c r="EP45" s="190">
        <f t="shared" si="22"/>
        <v>0</v>
      </c>
      <c r="EQ45" s="191"/>
      <c r="ER45" s="192">
        <v>39</v>
      </c>
      <c r="ES45" s="189" t="s">
        <v>56</v>
      </c>
      <c r="ET45" s="190">
        <v>0</v>
      </c>
      <c r="EU45" s="190">
        <v>0</v>
      </c>
      <c r="EV45" s="190">
        <v>0</v>
      </c>
      <c r="EW45" s="190">
        <f t="shared" si="23"/>
        <v>0</v>
      </c>
      <c r="EX45" s="191"/>
      <c r="EY45" s="192">
        <v>39</v>
      </c>
      <c r="EZ45" s="189" t="s">
        <v>56</v>
      </c>
      <c r="FA45" s="190">
        <v>0</v>
      </c>
      <c r="FB45" s="190">
        <v>0</v>
      </c>
      <c r="FC45" s="190">
        <v>0</v>
      </c>
      <c r="FD45" s="190">
        <f t="shared" si="24"/>
        <v>0</v>
      </c>
      <c r="FE45" s="191"/>
      <c r="FF45" s="192">
        <v>39</v>
      </c>
      <c r="FG45" s="189" t="s">
        <v>56</v>
      </c>
      <c r="FH45" s="190">
        <v>0</v>
      </c>
      <c r="FI45" s="190">
        <v>0</v>
      </c>
      <c r="FJ45" s="190">
        <v>0</v>
      </c>
      <c r="FK45" s="190">
        <f t="shared" si="25"/>
        <v>0</v>
      </c>
      <c r="FL45" s="191"/>
      <c r="FM45" s="192">
        <v>39</v>
      </c>
      <c r="FN45" s="189" t="s">
        <v>56</v>
      </c>
      <c r="FO45" s="190">
        <v>0</v>
      </c>
      <c r="FP45" s="190">
        <v>0</v>
      </c>
      <c r="FQ45" s="190">
        <v>0</v>
      </c>
      <c r="FR45" s="190">
        <f t="shared" si="26"/>
        <v>0</v>
      </c>
      <c r="FS45" s="191"/>
      <c r="FT45" s="192">
        <v>39</v>
      </c>
      <c r="FU45" s="189" t="s">
        <v>56</v>
      </c>
      <c r="FV45" s="190">
        <v>0</v>
      </c>
      <c r="FW45" s="190">
        <v>0</v>
      </c>
      <c r="FX45" s="190">
        <v>0</v>
      </c>
      <c r="FY45" s="190">
        <f t="shared" si="27"/>
        <v>0</v>
      </c>
      <c r="FZ45" s="191"/>
      <c r="GA45" s="192">
        <v>39</v>
      </c>
      <c r="GB45" s="189" t="s">
        <v>56</v>
      </c>
      <c r="GC45" s="190">
        <v>0</v>
      </c>
      <c r="GD45" s="190">
        <v>0</v>
      </c>
      <c r="GE45" s="190">
        <v>0</v>
      </c>
      <c r="GF45" s="190">
        <f t="shared" si="28"/>
        <v>0</v>
      </c>
      <c r="GG45" s="191"/>
      <c r="GH45" s="192">
        <v>39</v>
      </c>
      <c r="GI45" s="189" t="s">
        <v>56</v>
      </c>
      <c r="GJ45" s="190">
        <v>0</v>
      </c>
      <c r="GK45" s="190">
        <v>0</v>
      </c>
      <c r="GL45" s="190">
        <v>0</v>
      </c>
      <c r="GM45" s="190">
        <f t="shared" si="29"/>
        <v>0</v>
      </c>
      <c r="GN45" s="191"/>
      <c r="GO45" s="192">
        <v>39</v>
      </c>
      <c r="GP45" s="189" t="s">
        <v>56</v>
      </c>
      <c r="GQ45" s="190">
        <v>0</v>
      </c>
      <c r="GR45" s="190">
        <v>0</v>
      </c>
      <c r="GS45" s="190">
        <v>0</v>
      </c>
      <c r="GT45" s="190">
        <f t="shared" si="30"/>
        <v>0</v>
      </c>
      <c r="GU45" s="191"/>
      <c r="GV45" s="192">
        <v>39</v>
      </c>
      <c r="GW45" s="189" t="s">
        <v>56</v>
      </c>
      <c r="GX45" s="190">
        <v>0</v>
      </c>
      <c r="GY45" s="190">
        <v>0</v>
      </c>
      <c r="GZ45" s="190">
        <v>0</v>
      </c>
      <c r="HA45" s="190">
        <f t="shared" si="31"/>
        <v>0</v>
      </c>
      <c r="HB45" s="191"/>
      <c r="HC45" s="192">
        <v>39</v>
      </c>
      <c r="HD45" s="189" t="s">
        <v>56</v>
      </c>
      <c r="HE45" s="190">
        <v>0</v>
      </c>
      <c r="HF45" s="190">
        <v>0</v>
      </c>
      <c r="HG45" s="190">
        <v>0</v>
      </c>
      <c r="HH45" s="190">
        <f t="shared" si="32"/>
        <v>0</v>
      </c>
      <c r="HI45" s="191"/>
      <c r="HJ45" s="192">
        <v>39</v>
      </c>
      <c r="HK45" s="189" t="s">
        <v>56</v>
      </c>
      <c r="HL45" s="190">
        <v>0</v>
      </c>
      <c r="HM45" s="190">
        <v>0</v>
      </c>
      <c r="HN45" s="190">
        <v>0</v>
      </c>
      <c r="HO45" s="190">
        <f t="shared" si="33"/>
        <v>0</v>
      </c>
      <c r="HP45" s="191"/>
      <c r="HQ45" s="192">
        <v>39</v>
      </c>
      <c r="HR45" s="189" t="s">
        <v>56</v>
      </c>
      <c r="HS45" s="190">
        <v>0</v>
      </c>
      <c r="HT45" s="190">
        <v>0</v>
      </c>
      <c r="HU45" s="190">
        <v>0</v>
      </c>
      <c r="HV45" s="190">
        <f t="shared" si="34"/>
        <v>0</v>
      </c>
      <c r="HW45" s="191"/>
      <c r="HX45" s="192">
        <v>39</v>
      </c>
      <c r="HY45" s="189" t="s">
        <v>56</v>
      </c>
      <c r="HZ45" s="190">
        <v>0</v>
      </c>
      <c r="IA45" s="190">
        <f t="shared" si="35"/>
        <v>0</v>
      </c>
      <c r="IB45" s="190">
        <f t="shared" si="0"/>
        <v>0</v>
      </c>
      <c r="IC45" s="190">
        <f t="shared" si="1"/>
        <v>0</v>
      </c>
      <c r="ID45" s="191"/>
    </row>
    <row r="46" spans="1:238" ht="15.75" hidden="1">
      <c r="A46" s="192">
        <v>40</v>
      </c>
      <c r="B46" s="189" t="s">
        <v>57</v>
      </c>
      <c r="C46" s="190">
        <v>0</v>
      </c>
      <c r="D46" s="190">
        <v>0</v>
      </c>
      <c r="E46" s="190">
        <v>0</v>
      </c>
      <c r="F46" s="190">
        <f t="shared" si="2"/>
        <v>0</v>
      </c>
      <c r="G46" s="191"/>
      <c r="H46" s="192">
        <v>40</v>
      </c>
      <c r="I46" s="189" t="s">
        <v>57</v>
      </c>
      <c r="J46" s="190">
        <v>0</v>
      </c>
      <c r="K46" s="190">
        <v>0</v>
      </c>
      <c r="L46" s="190">
        <v>0</v>
      </c>
      <c r="M46" s="190">
        <f t="shared" si="3"/>
        <v>0</v>
      </c>
      <c r="N46" s="191"/>
      <c r="O46" s="192">
        <v>40</v>
      </c>
      <c r="P46" s="189" t="s">
        <v>57</v>
      </c>
      <c r="Q46" s="190">
        <v>0</v>
      </c>
      <c r="R46" s="190">
        <v>0</v>
      </c>
      <c r="S46" s="190">
        <v>0</v>
      </c>
      <c r="T46" s="190">
        <f t="shared" si="4"/>
        <v>0</v>
      </c>
      <c r="U46" s="191"/>
      <c r="V46" s="192">
        <v>40</v>
      </c>
      <c r="W46" s="189" t="s">
        <v>57</v>
      </c>
      <c r="X46" s="190">
        <v>0</v>
      </c>
      <c r="Y46" s="190">
        <v>0</v>
      </c>
      <c r="Z46" s="190">
        <v>0</v>
      </c>
      <c r="AA46" s="190">
        <f t="shared" si="5"/>
        <v>0</v>
      </c>
      <c r="AB46" s="191"/>
      <c r="AC46" s="192">
        <v>40</v>
      </c>
      <c r="AD46" s="189" t="s">
        <v>57</v>
      </c>
      <c r="AE46" s="190">
        <v>0</v>
      </c>
      <c r="AF46" s="190">
        <v>0</v>
      </c>
      <c r="AG46" s="190">
        <v>0</v>
      </c>
      <c r="AH46" s="190">
        <f t="shared" si="6"/>
        <v>0</v>
      </c>
      <c r="AI46" s="191"/>
      <c r="AJ46" s="192">
        <v>40</v>
      </c>
      <c r="AK46" s="189" t="s">
        <v>57</v>
      </c>
      <c r="AL46" s="190">
        <v>0</v>
      </c>
      <c r="AM46" s="190">
        <v>0</v>
      </c>
      <c r="AN46" s="190">
        <v>0</v>
      </c>
      <c r="AO46" s="190">
        <f t="shared" si="7"/>
        <v>0</v>
      </c>
      <c r="AP46" s="191"/>
      <c r="AQ46" s="192">
        <v>40</v>
      </c>
      <c r="AR46" s="189" t="s">
        <v>57</v>
      </c>
      <c r="AS46" s="190">
        <v>0</v>
      </c>
      <c r="AT46" s="190">
        <v>0</v>
      </c>
      <c r="AU46" s="190">
        <v>0</v>
      </c>
      <c r="AV46" s="190">
        <f t="shared" si="8"/>
        <v>0</v>
      </c>
      <c r="AW46" s="191"/>
      <c r="AX46" s="192">
        <v>40</v>
      </c>
      <c r="AY46" s="189" t="s">
        <v>57</v>
      </c>
      <c r="AZ46" s="190">
        <v>0</v>
      </c>
      <c r="BA46" s="190">
        <v>0</v>
      </c>
      <c r="BB46" s="190">
        <v>0</v>
      </c>
      <c r="BC46" s="190">
        <f t="shared" si="9"/>
        <v>0</v>
      </c>
      <c r="BD46" s="191"/>
      <c r="BE46" s="192">
        <v>40</v>
      </c>
      <c r="BF46" s="189" t="s">
        <v>57</v>
      </c>
      <c r="BG46" s="190">
        <v>0</v>
      </c>
      <c r="BH46" s="190">
        <v>0</v>
      </c>
      <c r="BI46" s="190">
        <v>0</v>
      </c>
      <c r="BJ46" s="190">
        <f t="shared" si="10"/>
        <v>0</v>
      </c>
      <c r="BK46" s="191"/>
      <c r="BL46" s="192">
        <v>40</v>
      </c>
      <c r="BM46" s="189" t="s">
        <v>57</v>
      </c>
      <c r="BN46" s="190">
        <v>0</v>
      </c>
      <c r="BO46" s="190">
        <v>0</v>
      </c>
      <c r="BP46" s="190">
        <v>0</v>
      </c>
      <c r="BQ46" s="190">
        <f t="shared" si="11"/>
        <v>0</v>
      </c>
      <c r="BR46" s="191"/>
      <c r="BS46" s="192">
        <v>40</v>
      </c>
      <c r="BT46" s="189" t="s">
        <v>57</v>
      </c>
      <c r="BU46" s="190">
        <v>0</v>
      </c>
      <c r="BV46" s="190">
        <v>0</v>
      </c>
      <c r="BW46" s="190">
        <v>0</v>
      </c>
      <c r="BX46" s="190">
        <f t="shared" si="12"/>
        <v>0</v>
      </c>
      <c r="BY46" s="191"/>
      <c r="BZ46" s="192">
        <v>40</v>
      </c>
      <c r="CA46" s="189" t="s">
        <v>57</v>
      </c>
      <c r="CB46" s="190">
        <v>0</v>
      </c>
      <c r="CC46" s="190">
        <v>0</v>
      </c>
      <c r="CD46" s="190">
        <v>0</v>
      </c>
      <c r="CE46" s="190">
        <f t="shared" si="13"/>
        <v>0</v>
      </c>
      <c r="CF46" s="191"/>
      <c r="CG46" s="192">
        <v>40</v>
      </c>
      <c r="CH46" s="189" t="s">
        <v>57</v>
      </c>
      <c r="CI46" s="190">
        <v>0</v>
      </c>
      <c r="CJ46" s="190">
        <v>0</v>
      </c>
      <c r="CK46" s="190">
        <v>0</v>
      </c>
      <c r="CL46" s="190">
        <f t="shared" si="14"/>
        <v>0</v>
      </c>
      <c r="CM46" s="191"/>
      <c r="CN46" s="192">
        <v>40</v>
      </c>
      <c r="CO46" s="189" t="s">
        <v>57</v>
      </c>
      <c r="CP46" s="190">
        <v>0</v>
      </c>
      <c r="CQ46" s="190">
        <v>0</v>
      </c>
      <c r="CR46" s="190">
        <v>0</v>
      </c>
      <c r="CS46" s="190">
        <f t="shared" si="15"/>
        <v>0</v>
      </c>
      <c r="CT46" s="191"/>
      <c r="CU46" s="192">
        <v>40</v>
      </c>
      <c r="CV46" s="189" t="s">
        <v>57</v>
      </c>
      <c r="CW46" s="190">
        <v>0</v>
      </c>
      <c r="CX46" s="190">
        <v>0</v>
      </c>
      <c r="CY46" s="190">
        <v>0</v>
      </c>
      <c r="CZ46" s="190">
        <f t="shared" si="16"/>
        <v>0</v>
      </c>
      <c r="DA46" s="191"/>
      <c r="DB46" s="192">
        <v>40</v>
      </c>
      <c r="DC46" s="189" t="s">
        <v>57</v>
      </c>
      <c r="DD46" s="190">
        <v>0</v>
      </c>
      <c r="DE46" s="190">
        <v>0</v>
      </c>
      <c r="DF46" s="190">
        <v>0</v>
      </c>
      <c r="DG46" s="190">
        <f t="shared" si="17"/>
        <v>0</v>
      </c>
      <c r="DH46" s="191"/>
      <c r="DI46" s="192">
        <v>40</v>
      </c>
      <c r="DJ46" s="189" t="s">
        <v>57</v>
      </c>
      <c r="DK46" s="190">
        <v>0</v>
      </c>
      <c r="DL46" s="190">
        <v>0</v>
      </c>
      <c r="DM46" s="190">
        <v>0</v>
      </c>
      <c r="DN46" s="190">
        <f t="shared" si="18"/>
        <v>0</v>
      </c>
      <c r="DO46" s="191"/>
      <c r="DP46" s="192">
        <v>40</v>
      </c>
      <c r="DQ46" s="189" t="s">
        <v>57</v>
      </c>
      <c r="DR46" s="190">
        <v>0</v>
      </c>
      <c r="DS46" s="190">
        <v>0</v>
      </c>
      <c r="DT46" s="190">
        <v>0</v>
      </c>
      <c r="DU46" s="190">
        <f t="shared" si="19"/>
        <v>0</v>
      </c>
      <c r="DV46" s="191"/>
      <c r="DW46" s="192">
        <v>40</v>
      </c>
      <c r="DX46" s="189" t="s">
        <v>57</v>
      </c>
      <c r="DY46" s="190">
        <v>0</v>
      </c>
      <c r="DZ46" s="190">
        <v>0</v>
      </c>
      <c r="EA46" s="190">
        <v>0</v>
      </c>
      <c r="EB46" s="190">
        <f t="shared" si="20"/>
        <v>0</v>
      </c>
      <c r="EC46" s="191"/>
      <c r="ED46" s="192">
        <v>40</v>
      </c>
      <c r="EE46" s="189" t="s">
        <v>57</v>
      </c>
      <c r="EF46" s="190">
        <v>0</v>
      </c>
      <c r="EG46" s="190">
        <v>0</v>
      </c>
      <c r="EH46" s="190">
        <v>0</v>
      </c>
      <c r="EI46" s="190">
        <f t="shared" si="21"/>
        <v>0</v>
      </c>
      <c r="EJ46" s="191"/>
      <c r="EK46" s="192">
        <v>40</v>
      </c>
      <c r="EL46" s="189" t="s">
        <v>57</v>
      </c>
      <c r="EM46" s="190">
        <v>0</v>
      </c>
      <c r="EN46" s="190">
        <v>0</v>
      </c>
      <c r="EO46" s="190">
        <v>0</v>
      </c>
      <c r="EP46" s="190">
        <f t="shared" si="22"/>
        <v>0</v>
      </c>
      <c r="EQ46" s="191"/>
      <c r="ER46" s="192">
        <v>40</v>
      </c>
      <c r="ES46" s="189" t="s">
        <v>57</v>
      </c>
      <c r="ET46" s="190">
        <v>0</v>
      </c>
      <c r="EU46" s="190">
        <v>0</v>
      </c>
      <c r="EV46" s="190">
        <v>0</v>
      </c>
      <c r="EW46" s="190">
        <f t="shared" si="23"/>
        <v>0</v>
      </c>
      <c r="EX46" s="191"/>
      <c r="EY46" s="192">
        <v>40</v>
      </c>
      <c r="EZ46" s="189" t="s">
        <v>57</v>
      </c>
      <c r="FA46" s="190">
        <v>0</v>
      </c>
      <c r="FB46" s="190">
        <v>0</v>
      </c>
      <c r="FC46" s="190">
        <v>0</v>
      </c>
      <c r="FD46" s="190">
        <f t="shared" si="24"/>
        <v>0</v>
      </c>
      <c r="FE46" s="191"/>
      <c r="FF46" s="192">
        <v>40</v>
      </c>
      <c r="FG46" s="189" t="s">
        <v>57</v>
      </c>
      <c r="FH46" s="190">
        <v>0</v>
      </c>
      <c r="FI46" s="190">
        <v>0</v>
      </c>
      <c r="FJ46" s="190">
        <v>0</v>
      </c>
      <c r="FK46" s="190">
        <f t="shared" si="25"/>
        <v>0</v>
      </c>
      <c r="FL46" s="191"/>
      <c r="FM46" s="192">
        <v>40</v>
      </c>
      <c r="FN46" s="189" t="s">
        <v>57</v>
      </c>
      <c r="FO46" s="190">
        <v>0</v>
      </c>
      <c r="FP46" s="190">
        <v>0</v>
      </c>
      <c r="FQ46" s="190">
        <v>0</v>
      </c>
      <c r="FR46" s="190">
        <f t="shared" si="26"/>
        <v>0</v>
      </c>
      <c r="FS46" s="191"/>
      <c r="FT46" s="192">
        <v>40</v>
      </c>
      <c r="FU46" s="189" t="s">
        <v>57</v>
      </c>
      <c r="FV46" s="190">
        <v>0</v>
      </c>
      <c r="FW46" s="190">
        <v>0</v>
      </c>
      <c r="FX46" s="190">
        <v>0</v>
      </c>
      <c r="FY46" s="190">
        <f t="shared" si="27"/>
        <v>0</v>
      </c>
      <c r="FZ46" s="191"/>
      <c r="GA46" s="192">
        <v>40</v>
      </c>
      <c r="GB46" s="189" t="s">
        <v>57</v>
      </c>
      <c r="GC46" s="190">
        <v>0</v>
      </c>
      <c r="GD46" s="190">
        <v>0</v>
      </c>
      <c r="GE46" s="190">
        <v>0</v>
      </c>
      <c r="GF46" s="190">
        <f t="shared" si="28"/>
        <v>0</v>
      </c>
      <c r="GG46" s="191"/>
      <c r="GH46" s="192">
        <v>40</v>
      </c>
      <c r="GI46" s="189" t="s">
        <v>57</v>
      </c>
      <c r="GJ46" s="190">
        <v>0</v>
      </c>
      <c r="GK46" s="190">
        <v>0</v>
      </c>
      <c r="GL46" s="190">
        <v>0</v>
      </c>
      <c r="GM46" s="190">
        <f t="shared" si="29"/>
        <v>0</v>
      </c>
      <c r="GN46" s="191"/>
      <c r="GO46" s="192">
        <v>40</v>
      </c>
      <c r="GP46" s="189" t="s">
        <v>57</v>
      </c>
      <c r="GQ46" s="190">
        <v>0</v>
      </c>
      <c r="GR46" s="190">
        <v>0</v>
      </c>
      <c r="GS46" s="190">
        <v>0</v>
      </c>
      <c r="GT46" s="190">
        <f t="shared" si="30"/>
        <v>0</v>
      </c>
      <c r="GU46" s="191"/>
      <c r="GV46" s="192">
        <v>40</v>
      </c>
      <c r="GW46" s="189" t="s">
        <v>57</v>
      </c>
      <c r="GX46" s="190">
        <v>0</v>
      </c>
      <c r="GY46" s="190">
        <v>0</v>
      </c>
      <c r="GZ46" s="190">
        <v>0</v>
      </c>
      <c r="HA46" s="190">
        <f t="shared" si="31"/>
        <v>0</v>
      </c>
      <c r="HB46" s="191"/>
      <c r="HC46" s="192">
        <v>40</v>
      </c>
      <c r="HD46" s="189" t="s">
        <v>57</v>
      </c>
      <c r="HE46" s="190">
        <v>0</v>
      </c>
      <c r="HF46" s="190">
        <v>0</v>
      </c>
      <c r="HG46" s="190">
        <v>0</v>
      </c>
      <c r="HH46" s="190">
        <f t="shared" si="32"/>
        <v>0</v>
      </c>
      <c r="HI46" s="191"/>
      <c r="HJ46" s="192">
        <v>40</v>
      </c>
      <c r="HK46" s="189" t="s">
        <v>57</v>
      </c>
      <c r="HL46" s="190">
        <v>0</v>
      </c>
      <c r="HM46" s="190">
        <v>0</v>
      </c>
      <c r="HN46" s="190">
        <v>0</v>
      </c>
      <c r="HO46" s="190">
        <f t="shared" si="33"/>
        <v>0</v>
      </c>
      <c r="HP46" s="191"/>
      <c r="HQ46" s="192">
        <v>40</v>
      </c>
      <c r="HR46" s="189" t="s">
        <v>57</v>
      </c>
      <c r="HS46" s="190">
        <v>0</v>
      </c>
      <c r="HT46" s="190">
        <v>0</v>
      </c>
      <c r="HU46" s="190">
        <v>0</v>
      </c>
      <c r="HV46" s="190">
        <f t="shared" si="34"/>
        <v>0</v>
      </c>
      <c r="HW46" s="191"/>
      <c r="HX46" s="192">
        <v>40</v>
      </c>
      <c r="HY46" s="189" t="s">
        <v>57</v>
      </c>
      <c r="HZ46" s="190">
        <v>0</v>
      </c>
      <c r="IA46" s="190">
        <f t="shared" si="35"/>
        <v>0</v>
      </c>
      <c r="IB46" s="190">
        <f t="shared" si="0"/>
        <v>0</v>
      </c>
      <c r="IC46" s="190">
        <f t="shared" si="1"/>
        <v>0</v>
      </c>
      <c r="ID46" s="191"/>
    </row>
    <row r="47" spans="1:238" ht="15.75" hidden="1">
      <c r="A47" s="192">
        <v>41</v>
      </c>
      <c r="B47" s="189" t="s">
        <v>58</v>
      </c>
      <c r="C47" s="190">
        <v>0</v>
      </c>
      <c r="D47" s="190">
        <v>0</v>
      </c>
      <c r="E47" s="190">
        <v>0</v>
      </c>
      <c r="F47" s="190">
        <f t="shared" si="2"/>
        <v>0</v>
      </c>
      <c r="G47" s="191"/>
      <c r="H47" s="192">
        <v>41</v>
      </c>
      <c r="I47" s="189" t="s">
        <v>58</v>
      </c>
      <c r="J47" s="190">
        <v>0</v>
      </c>
      <c r="K47" s="190">
        <v>0</v>
      </c>
      <c r="L47" s="190">
        <v>0</v>
      </c>
      <c r="M47" s="190">
        <f t="shared" si="3"/>
        <v>0</v>
      </c>
      <c r="N47" s="191"/>
      <c r="O47" s="192">
        <v>41</v>
      </c>
      <c r="P47" s="189" t="s">
        <v>58</v>
      </c>
      <c r="Q47" s="190">
        <v>0</v>
      </c>
      <c r="R47" s="190">
        <v>0</v>
      </c>
      <c r="S47" s="190">
        <v>0</v>
      </c>
      <c r="T47" s="190">
        <f t="shared" si="4"/>
        <v>0</v>
      </c>
      <c r="U47" s="191"/>
      <c r="V47" s="192">
        <v>41</v>
      </c>
      <c r="W47" s="189" t="s">
        <v>58</v>
      </c>
      <c r="X47" s="190">
        <v>0</v>
      </c>
      <c r="Y47" s="190">
        <v>0</v>
      </c>
      <c r="Z47" s="190">
        <v>0</v>
      </c>
      <c r="AA47" s="190">
        <f t="shared" si="5"/>
        <v>0</v>
      </c>
      <c r="AB47" s="191"/>
      <c r="AC47" s="192">
        <v>41</v>
      </c>
      <c r="AD47" s="189" t="s">
        <v>58</v>
      </c>
      <c r="AE47" s="190">
        <v>0</v>
      </c>
      <c r="AF47" s="190">
        <v>0</v>
      </c>
      <c r="AG47" s="190">
        <v>0</v>
      </c>
      <c r="AH47" s="190">
        <f t="shared" si="6"/>
        <v>0</v>
      </c>
      <c r="AI47" s="191"/>
      <c r="AJ47" s="192">
        <v>41</v>
      </c>
      <c r="AK47" s="189" t="s">
        <v>58</v>
      </c>
      <c r="AL47" s="190">
        <v>0</v>
      </c>
      <c r="AM47" s="190">
        <v>0</v>
      </c>
      <c r="AN47" s="190">
        <v>0</v>
      </c>
      <c r="AO47" s="190">
        <f t="shared" si="7"/>
        <v>0</v>
      </c>
      <c r="AP47" s="191"/>
      <c r="AQ47" s="192">
        <v>41</v>
      </c>
      <c r="AR47" s="189" t="s">
        <v>58</v>
      </c>
      <c r="AS47" s="190">
        <v>0</v>
      </c>
      <c r="AT47" s="190">
        <v>0</v>
      </c>
      <c r="AU47" s="190">
        <v>0</v>
      </c>
      <c r="AV47" s="190">
        <f t="shared" si="8"/>
        <v>0</v>
      </c>
      <c r="AW47" s="191"/>
      <c r="AX47" s="192">
        <v>41</v>
      </c>
      <c r="AY47" s="189" t="s">
        <v>58</v>
      </c>
      <c r="AZ47" s="190">
        <v>0</v>
      </c>
      <c r="BA47" s="190">
        <v>0</v>
      </c>
      <c r="BB47" s="190">
        <v>0</v>
      </c>
      <c r="BC47" s="190">
        <f t="shared" si="9"/>
        <v>0</v>
      </c>
      <c r="BD47" s="191"/>
      <c r="BE47" s="192">
        <v>41</v>
      </c>
      <c r="BF47" s="189" t="s">
        <v>58</v>
      </c>
      <c r="BG47" s="190">
        <v>0</v>
      </c>
      <c r="BH47" s="190">
        <v>0</v>
      </c>
      <c r="BI47" s="190">
        <v>0</v>
      </c>
      <c r="BJ47" s="190">
        <f t="shared" si="10"/>
        <v>0</v>
      </c>
      <c r="BK47" s="191"/>
      <c r="BL47" s="192">
        <v>41</v>
      </c>
      <c r="BM47" s="189" t="s">
        <v>58</v>
      </c>
      <c r="BN47" s="190">
        <v>0</v>
      </c>
      <c r="BO47" s="190">
        <v>0</v>
      </c>
      <c r="BP47" s="190">
        <v>0</v>
      </c>
      <c r="BQ47" s="190">
        <f t="shared" si="11"/>
        <v>0</v>
      </c>
      <c r="BR47" s="191"/>
      <c r="BS47" s="192">
        <v>41</v>
      </c>
      <c r="BT47" s="189" t="s">
        <v>58</v>
      </c>
      <c r="BU47" s="190">
        <v>0</v>
      </c>
      <c r="BV47" s="190">
        <v>0</v>
      </c>
      <c r="BW47" s="190">
        <v>0</v>
      </c>
      <c r="BX47" s="190">
        <f t="shared" si="12"/>
        <v>0</v>
      </c>
      <c r="BY47" s="191"/>
      <c r="BZ47" s="192">
        <v>41</v>
      </c>
      <c r="CA47" s="189" t="s">
        <v>58</v>
      </c>
      <c r="CB47" s="190">
        <v>0</v>
      </c>
      <c r="CC47" s="190">
        <v>0</v>
      </c>
      <c r="CD47" s="190">
        <v>0</v>
      </c>
      <c r="CE47" s="190">
        <f t="shared" si="13"/>
        <v>0</v>
      </c>
      <c r="CF47" s="191"/>
      <c r="CG47" s="192">
        <v>41</v>
      </c>
      <c r="CH47" s="189" t="s">
        <v>58</v>
      </c>
      <c r="CI47" s="190">
        <v>0</v>
      </c>
      <c r="CJ47" s="190">
        <v>0</v>
      </c>
      <c r="CK47" s="190">
        <v>0</v>
      </c>
      <c r="CL47" s="190">
        <f t="shared" si="14"/>
        <v>0</v>
      </c>
      <c r="CM47" s="191"/>
      <c r="CN47" s="192">
        <v>41</v>
      </c>
      <c r="CO47" s="189" t="s">
        <v>58</v>
      </c>
      <c r="CP47" s="190">
        <v>0</v>
      </c>
      <c r="CQ47" s="190">
        <v>0</v>
      </c>
      <c r="CR47" s="190">
        <v>0</v>
      </c>
      <c r="CS47" s="190">
        <f t="shared" si="15"/>
        <v>0</v>
      </c>
      <c r="CT47" s="191"/>
      <c r="CU47" s="192">
        <v>41</v>
      </c>
      <c r="CV47" s="189" t="s">
        <v>58</v>
      </c>
      <c r="CW47" s="190">
        <v>0</v>
      </c>
      <c r="CX47" s="190">
        <v>0</v>
      </c>
      <c r="CY47" s="190">
        <v>0</v>
      </c>
      <c r="CZ47" s="190">
        <f t="shared" si="16"/>
        <v>0</v>
      </c>
      <c r="DA47" s="191"/>
      <c r="DB47" s="192">
        <v>41</v>
      </c>
      <c r="DC47" s="189" t="s">
        <v>58</v>
      </c>
      <c r="DD47" s="190">
        <v>0</v>
      </c>
      <c r="DE47" s="190">
        <v>0</v>
      </c>
      <c r="DF47" s="190">
        <v>0</v>
      </c>
      <c r="DG47" s="190">
        <f t="shared" si="17"/>
        <v>0</v>
      </c>
      <c r="DH47" s="191"/>
      <c r="DI47" s="192">
        <v>41</v>
      </c>
      <c r="DJ47" s="189" t="s">
        <v>58</v>
      </c>
      <c r="DK47" s="190">
        <v>0</v>
      </c>
      <c r="DL47" s="190">
        <v>0</v>
      </c>
      <c r="DM47" s="190">
        <v>0</v>
      </c>
      <c r="DN47" s="190">
        <f t="shared" si="18"/>
        <v>0</v>
      </c>
      <c r="DO47" s="191"/>
      <c r="DP47" s="192">
        <v>41</v>
      </c>
      <c r="DQ47" s="189" t="s">
        <v>58</v>
      </c>
      <c r="DR47" s="190">
        <v>0</v>
      </c>
      <c r="DS47" s="190">
        <v>0</v>
      </c>
      <c r="DT47" s="190">
        <v>0</v>
      </c>
      <c r="DU47" s="190">
        <f t="shared" si="19"/>
        <v>0</v>
      </c>
      <c r="DV47" s="191"/>
      <c r="DW47" s="192">
        <v>41</v>
      </c>
      <c r="DX47" s="189" t="s">
        <v>58</v>
      </c>
      <c r="DY47" s="190">
        <v>0</v>
      </c>
      <c r="DZ47" s="190">
        <v>0</v>
      </c>
      <c r="EA47" s="190">
        <v>0</v>
      </c>
      <c r="EB47" s="190">
        <f t="shared" si="20"/>
        <v>0</v>
      </c>
      <c r="EC47" s="191"/>
      <c r="ED47" s="192">
        <v>41</v>
      </c>
      <c r="EE47" s="189" t="s">
        <v>58</v>
      </c>
      <c r="EF47" s="190">
        <v>0</v>
      </c>
      <c r="EG47" s="190">
        <v>0</v>
      </c>
      <c r="EH47" s="190">
        <v>0</v>
      </c>
      <c r="EI47" s="190">
        <f t="shared" si="21"/>
        <v>0</v>
      </c>
      <c r="EJ47" s="191"/>
      <c r="EK47" s="192">
        <v>41</v>
      </c>
      <c r="EL47" s="189" t="s">
        <v>58</v>
      </c>
      <c r="EM47" s="190">
        <v>0</v>
      </c>
      <c r="EN47" s="190">
        <v>0</v>
      </c>
      <c r="EO47" s="190">
        <v>0</v>
      </c>
      <c r="EP47" s="190">
        <f t="shared" si="22"/>
        <v>0</v>
      </c>
      <c r="EQ47" s="191"/>
      <c r="ER47" s="192">
        <v>41</v>
      </c>
      <c r="ES47" s="189" t="s">
        <v>58</v>
      </c>
      <c r="ET47" s="190">
        <v>0</v>
      </c>
      <c r="EU47" s="190">
        <v>0</v>
      </c>
      <c r="EV47" s="190">
        <v>0</v>
      </c>
      <c r="EW47" s="190">
        <f t="shared" si="23"/>
        <v>0</v>
      </c>
      <c r="EX47" s="191"/>
      <c r="EY47" s="192">
        <v>41</v>
      </c>
      <c r="EZ47" s="189" t="s">
        <v>58</v>
      </c>
      <c r="FA47" s="190">
        <v>0</v>
      </c>
      <c r="FB47" s="190">
        <v>0</v>
      </c>
      <c r="FC47" s="190">
        <v>0</v>
      </c>
      <c r="FD47" s="190">
        <f t="shared" si="24"/>
        <v>0</v>
      </c>
      <c r="FE47" s="191"/>
      <c r="FF47" s="192">
        <v>41</v>
      </c>
      <c r="FG47" s="189" t="s">
        <v>58</v>
      </c>
      <c r="FH47" s="190">
        <v>0</v>
      </c>
      <c r="FI47" s="190">
        <v>0</v>
      </c>
      <c r="FJ47" s="190">
        <v>0</v>
      </c>
      <c r="FK47" s="190">
        <f t="shared" si="25"/>
        <v>0</v>
      </c>
      <c r="FL47" s="191"/>
      <c r="FM47" s="192">
        <v>41</v>
      </c>
      <c r="FN47" s="189" t="s">
        <v>58</v>
      </c>
      <c r="FO47" s="190">
        <v>0</v>
      </c>
      <c r="FP47" s="190">
        <v>0</v>
      </c>
      <c r="FQ47" s="190">
        <v>0</v>
      </c>
      <c r="FR47" s="190">
        <f t="shared" si="26"/>
        <v>0</v>
      </c>
      <c r="FS47" s="191"/>
      <c r="FT47" s="192">
        <v>41</v>
      </c>
      <c r="FU47" s="189" t="s">
        <v>58</v>
      </c>
      <c r="FV47" s="190">
        <v>0</v>
      </c>
      <c r="FW47" s="190">
        <v>0</v>
      </c>
      <c r="FX47" s="190">
        <v>0</v>
      </c>
      <c r="FY47" s="190">
        <f t="shared" si="27"/>
        <v>0</v>
      </c>
      <c r="FZ47" s="191"/>
      <c r="GA47" s="192">
        <v>41</v>
      </c>
      <c r="GB47" s="189" t="s">
        <v>58</v>
      </c>
      <c r="GC47" s="190">
        <v>0</v>
      </c>
      <c r="GD47" s="190">
        <v>0</v>
      </c>
      <c r="GE47" s="190">
        <v>0</v>
      </c>
      <c r="GF47" s="190">
        <f t="shared" si="28"/>
        <v>0</v>
      </c>
      <c r="GG47" s="191"/>
      <c r="GH47" s="192">
        <v>41</v>
      </c>
      <c r="GI47" s="189" t="s">
        <v>58</v>
      </c>
      <c r="GJ47" s="190">
        <v>0</v>
      </c>
      <c r="GK47" s="190">
        <v>0</v>
      </c>
      <c r="GL47" s="190">
        <v>0</v>
      </c>
      <c r="GM47" s="190">
        <f t="shared" si="29"/>
        <v>0</v>
      </c>
      <c r="GN47" s="191"/>
      <c r="GO47" s="192">
        <v>41</v>
      </c>
      <c r="GP47" s="189" t="s">
        <v>58</v>
      </c>
      <c r="GQ47" s="190">
        <v>0</v>
      </c>
      <c r="GR47" s="190">
        <v>0</v>
      </c>
      <c r="GS47" s="190">
        <v>0</v>
      </c>
      <c r="GT47" s="190">
        <f t="shared" si="30"/>
        <v>0</v>
      </c>
      <c r="GU47" s="191"/>
      <c r="GV47" s="192">
        <v>41</v>
      </c>
      <c r="GW47" s="189" t="s">
        <v>58</v>
      </c>
      <c r="GX47" s="190">
        <v>0</v>
      </c>
      <c r="GY47" s="190">
        <v>0</v>
      </c>
      <c r="GZ47" s="190">
        <v>0</v>
      </c>
      <c r="HA47" s="190">
        <f t="shared" si="31"/>
        <v>0</v>
      </c>
      <c r="HB47" s="191"/>
      <c r="HC47" s="192">
        <v>41</v>
      </c>
      <c r="HD47" s="189" t="s">
        <v>58</v>
      </c>
      <c r="HE47" s="190">
        <v>0</v>
      </c>
      <c r="HF47" s="190">
        <v>0</v>
      </c>
      <c r="HG47" s="190">
        <v>0</v>
      </c>
      <c r="HH47" s="190">
        <f t="shared" si="32"/>
        <v>0</v>
      </c>
      <c r="HI47" s="191"/>
      <c r="HJ47" s="192">
        <v>41</v>
      </c>
      <c r="HK47" s="189" t="s">
        <v>58</v>
      </c>
      <c r="HL47" s="190">
        <v>0</v>
      </c>
      <c r="HM47" s="190">
        <v>0</v>
      </c>
      <c r="HN47" s="190">
        <v>0</v>
      </c>
      <c r="HO47" s="190">
        <f t="shared" si="33"/>
        <v>0</v>
      </c>
      <c r="HP47" s="191"/>
      <c r="HQ47" s="192">
        <v>41</v>
      </c>
      <c r="HR47" s="189" t="s">
        <v>58</v>
      </c>
      <c r="HS47" s="190">
        <v>0</v>
      </c>
      <c r="HT47" s="190">
        <v>0</v>
      </c>
      <c r="HU47" s="190">
        <v>0</v>
      </c>
      <c r="HV47" s="190">
        <f t="shared" si="34"/>
        <v>0</v>
      </c>
      <c r="HW47" s="191"/>
      <c r="HX47" s="192">
        <v>41</v>
      </c>
      <c r="HY47" s="189" t="s">
        <v>58</v>
      </c>
      <c r="HZ47" s="190">
        <v>0</v>
      </c>
      <c r="IA47" s="190">
        <f t="shared" si="35"/>
        <v>0</v>
      </c>
      <c r="IB47" s="190">
        <f t="shared" si="0"/>
        <v>0</v>
      </c>
      <c r="IC47" s="190">
        <f t="shared" si="1"/>
        <v>0</v>
      </c>
      <c r="ID47" s="191"/>
    </row>
    <row r="48" spans="1:238" ht="15.75" hidden="1">
      <c r="A48" s="192">
        <v>42</v>
      </c>
      <c r="B48" s="189" t="s">
        <v>59</v>
      </c>
      <c r="C48" s="190">
        <v>0</v>
      </c>
      <c r="D48" s="190">
        <v>0</v>
      </c>
      <c r="E48" s="190">
        <v>0</v>
      </c>
      <c r="F48" s="190">
        <f t="shared" si="2"/>
        <v>0</v>
      </c>
      <c r="G48" s="191"/>
      <c r="H48" s="192">
        <v>42</v>
      </c>
      <c r="I48" s="189" t="s">
        <v>59</v>
      </c>
      <c r="J48" s="190">
        <v>0</v>
      </c>
      <c r="K48" s="190">
        <v>0</v>
      </c>
      <c r="L48" s="190">
        <v>0</v>
      </c>
      <c r="M48" s="190">
        <f t="shared" si="3"/>
        <v>0</v>
      </c>
      <c r="N48" s="191"/>
      <c r="O48" s="192">
        <v>42</v>
      </c>
      <c r="P48" s="189" t="s">
        <v>59</v>
      </c>
      <c r="Q48" s="190">
        <v>0</v>
      </c>
      <c r="R48" s="190">
        <v>0</v>
      </c>
      <c r="S48" s="190">
        <v>0</v>
      </c>
      <c r="T48" s="190">
        <f t="shared" si="4"/>
        <v>0</v>
      </c>
      <c r="U48" s="191"/>
      <c r="V48" s="192">
        <v>42</v>
      </c>
      <c r="W48" s="189" t="s">
        <v>59</v>
      </c>
      <c r="X48" s="190">
        <v>0</v>
      </c>
      <c r="Y48" s="190">
        <v>0</v>
      </c>
      <c r="Z48" s="190">
        <v>0</v>
      </c>
      <c r="AA48" s="190">
        <f t="shared" si="5"/>
        <v>0</v>
      </c>
      <c r="AB48" s="191"/>
      <c r="AC48" s="192">
        <v>42</v>
      </c>
      <c r="AD48" s="189" t="s">
        <v>59</v>
      </c>
      <c r="AE48" s="190">
        <v>0</v>
      </c>
      <c r="AF48" s="190">
        <v>0</v>
      </c>
      <c r="AG48" s="190">
        <v>0</v>
      </c>
      <c r="AH48" s="190">
        <f t="shared" si="6"/>
        <v>0</v>
      </c>
      <c r="AI48" s="191"/>
      <c r="AJ48" s="192">
        <v>42</v>
      </c>
      <c r="AK48" s="189" t="s">
        <v>59</v>
      </c>
      <c r="AL48" s="190">
        <v>0</v>
      </c>
      <c r="AM48" s="190">
        <v>0</v>
      </c>
      <c r="AN48" s="190">
        <v>0</v>
      </c>
      <c r="AO48" s="190">
        <f t="shared" si="7"/>
        <v>0</v>
      </c>
      <c r="AP48" s="191"/>
      <c r="AQ48" s="192">
        <v>42</v>
      </c>
      <c r="AR48" s="189" t="s">
        <v>59</v>
      </c>
      <c r="AS48" s="190">
        <v>0</v>
      </c>
      <c r="AT48" s="190">
        <v>0</v>
      </c>
      <c r="AU48" s="190">
        <v>0</v>
      </c>
      <c r="AV48" s="190">
        <f t="shared" si="8"/>
        <v>0</v>
      </c>
      <c r="AW48" s="191"/>
      <c r="AX48" s="192">
        <v>42</v>
      </c>
      <c r="AY48" s="189" t="s">
        <v>59</v>
      </c>
      <c r="AZ48" s="190">
        <v>0</v>
      </c>
      <c r="BA48" s="190">
        <v>0</v>
      </c>
      <c r="BB48" s="190">
        <v>0</v>
      </c>
      <c r="BC48" s="190">
        <f t="shared" si="9"/>
        <v>0</v>
      </c>
      <c r="BD48" s="191"/>
      <c r="BE48" s="192">
        <v>42</v>
      </c>
      <c r="BF48" s="189" t="s">
        <v>59</v>
      </c>
      <c r="BG48" s="190">
        <v>0</v>
      </c>
      <c r="BH48" s="190">
        <v>0</v>
      </c>
      <c r="BI48" s="190">
        <v>0</v>
      </c>
      <c r="BJ48" s="190">
        <f t="shared" si="10"/>
        <v>0</v>
      </c>
      <c r="BK48" s="191"/>
      <c r="BL48" s="192">
        <v>42</v>
      </c>
      <c r="BM48" s="189" t="s">
        <v>59</v>
      </c>
      <c r="BN48" s="190">
        <v>0</v>
      </c>
      <c r="BO48" s="190">
        <v>0</v>
      </c>
      <c r="BP48" s="190">
        <v>0</v>
      </c>
      <c r="BQ48" s="190">
        <f t="shared" si="11"/>
        <v>0</v>
      </c>
      <c r="BR48" s="191"/>
      <c r="BS48" s="192">
        <v>42</v>
      </c>
      <c r="BT48" s="189" t="s">
        <v>59</v>
      </c>
      <c r="BU48" s="190">
        <v>0</v>
      </c>
      <c r="BV48" s="190">
        <v>0</v>
      </c>
      <c r="BW48" s="190">
        <v>0</v>
      </c>
      <c r="BX48" s="190">
        <f t="shared" si="12"/>
        <v>0</v>
      </c>
      <c r="BY48" s="191"/>
      <c r="BZ48" s="192">
        <v>42</v>
      </c>
      <c r="CA48" s="189" t="s">
        <v>59</v>
      </c>
      <c r="CB48" s="190">
        <v>0</v>
      </c>
      <c r="CC48" s="190">
        <v>0</v>
      </c>
      <c r="CD48" s="190">
        <v>0</v>
      </c>
      <c r="CE48" s="190">
        <f t="shared" si="13"/>
        <v>0</v>
      </c>
      <c r="CF48" s="191"/>
      <c r="CG48" s="192">
        <v>42</v>
      </c>
      <c r="CH48" s="189" t="s">
        <v>59</v>
      </c>
      <c r="CI48" s="190">
        <v>0</v>
      </c>
      <c r="CJ48" s="190">
        <v>0</v>
      </c>
      <c r="CK48" s="190">
        <v>0</v>
      </c>
      <c r="CL48" s="190">
        <f t="shared" si="14"/>
        <v>0</v>
      </c>
      <c r="CM48" s="191"/>
      <c r="CN48" s="192">
        <v>42</v>
      </c>
      <c r="CO48" s="189" t="s">
        <v>59</v>
      </c>
      <c r="CP48" s="190">
        <v>0</v>
      </c>
      <c r="CQ48" s="190">
        <v>0</v>
      </c>
      <c r="CR48" s="190">
        <v>0</v>
      </c>
      <c r="CS48" s="190">
        <f t="shared" si="15"/>
        <v>0</v>
      </c>
      <c r="CT48" s="191"/>
      <c r="CU48" s="192">
        <v>42</v>
      </c>
      <c r="CV48" s="189" t="s">
        <v>59</v>
      </c>
      <c r="CW48" s="190">
        <v>0</v>
      </c>
      <c r="CX48" s="190">
        <v>0</v>
      </c>
      <c r="CY48" s="190">
        <v>0</v>
      </c>
      <c r="CZ48" s="190">
        <f t="shared" si="16"/>
        <v>0</v>
      </c>
      <c r="DA48" s="191"/>
      <c r="DB48" s="192">
        <v>42</v>
      </c>
      <c r="DC48" s="189" t="s">
        <v>59</v>
      </c>
      <c r="DD48" s="190">
        <v>0</v>
      </c>
      <c r="DE48" s="190">
        <v>0</v>
      </c>
      <c r="DF48" s="190">
        <v>0</v>
      </c>
      <c r="DG48" s="190">
        <f t="shared" si="17"/>
        <v>0</v>
      </c>
      <c r="DH48" s="191"/>
      <c r="DI48" s="192">
        <v>42</v>
      </c>
      <c r="DJ48" s="189" t="s">
        <v>59</v>
      </c>
      <c r="DK48" s="190">
        <v>0</v>
      </c>
      <c r="DL48" s="190">
        <v>0</v>
      </c>
      <c r="DM48" s="190">
        <v>0</v>
      </c>
      <c r="DN48" s="190">
        <f t="shared" si="18"/>
        <v>0</v>
      </c>
      <c r="DO48" s="191"/>
      <c r="DP48" s="192">
        <v>42</v>
      </c>
      <c r="DQ48" s="189" t="s">
        <v>59</v>
      </c>
      <c r="DR48" s="190">
        <v>0</v>
      </c>
      <c r="DS48" s="190">
        <v>0</v>
      </c>
      <c r="DT48" s="190">
        <v>0</v>
      </c>
      <c r="DU48" s="190">
        <f t="shared" si="19"/>
        <v>0</v>
      </c>
      <c r="DV48" s="191"/>
      <c r="DW48" s="192">
        <v>42</v>
      </c>
      <c r="DX48" s="189" t="s">
        <v>59</v>
      </c>
      <c r="DY48" s="190">
        <v>0</v>
      </c>
      <c r="DZ48" s="190">
        <v>0</v>
      </c>
      <c r="EA48" s="190">
        <v>0</v>
      </c>
      <c r="EB48" s="190">
        <f t="shared" si="20"/>
        <v>0</v>
      </c>
      <c r="EC48" s="191"/>
      <c r="ED48" s="192">
        <v>42</v>
      </c>
      <c r="EE48" s="189" t="s">
        <v>59</v>
      </c>
      <c r="EF48" s="190">
        <v>0</v>
      </c>
      <c r="EG48" s="190">
        <v>0</v>
      </c>
      <c r="EH48" s="190">
        <v>0</v>
      </c>
      <c r="EI48" s="190">
        <f t="shared" si="21"/>
        <v>0</v>
      </c>
      <c r="EJ48" s="191"/>
      <c r="EK48" s="192">
        <v>42</v>
      </c>
      <c r="EL48" s="189" t="s">
        <v>59</v>
      </c>
      <c r="EM48" s="190">
        <v>0</v>
      </c>
      <c r="EN48" s="190">
        <v>0</v>
      </c>
      <c r="EO48" s="190">
        <v>0</v>
      </c>
      <c r="EP48" s="190">
        <f t="shared" si="22"/>
        <v>0</v>
      </c>
      <c r="EQ48" s="191"/>
      <c r="ER48" s="192">
        <v>42</v>
      </c>
      <c r="ES48" s="189" t="s">
        <v>59</v>
      </c>
      <c r="ET48" s="190">
        <v>0</v>
      </c>
      <c r="EU48" s="190">
        <v>0</v>
      </c>
      <c r="EV48" s="190">
        <v>0</v>
      </c>
      <c r="EW48" s="190">
        <f t="shared" si="23"/>
        <v>0</v>
      </c>
      <c r="EX48" s="191"/>
      <c r="EY48" s="192">
        <v>42</v>
      </c>
      <c r="EZ48" s="189" t="s">
        <v>59</v>
      </c>
      <c r="FA48" s="190">
        <v>0</v>
      </c>
      <c r="FB48" s="190">
        <v>0</v>
      </c>
      <c r="FC48" s="190">
        <v>0</v>
      </c>
      <c r="FD48" s="190">
        <f t="shared" si="24"/>
        <v>0</v>
      </c>
      <c r="FE48" s="191"/>
      <c r="FF48" s="192">
        <v>42</v>
      </c>
      <c r="FG48" s="189" t="s">
        <v>59</v>
      </c>
      <c r="FH48" s="190">
        <v>0</v>
      </c>
      <c r="FI48" s="190">
        <v>0</v>
      </c>
      <c r="FJ48" s="190">
        <v>0</v>
      </c>
      <c r="FK48" s="190">
        <f t="shared" si="25"/>
        <v>0</v>
      </c>
      <c r="FL48" s="191"/>
      <c r="FM48" s="192">
        <v>42</v>
      </c>
      <c r="FN48" s="189" t="s">
        <v>59</v>
      </c>
      <c r="FO48" s="190">
        <v>0</v>
      </c>
      <c r="FP48" s="190">
        <v>0</v>
      </c>
      <c r="FQ48" s="190">
        <v>0</v>
      </c>
      <c r="FR48" s="190">
        <f t="shared" si="26"/>
        <v>0</v>
      </c>
      <c r="FS48" s="191"/>
      <c r="FT48" s="192">
        <v>42</v>
      </c>
      <c r="FU48" s="189" t="s">
        <v>59</v>
      </c>
      <c r="FV48" s="190">
        <v>0</v>
      </c>
      <c r="FW48" s="190">
        <v>0</v>
      </c>
      <c r="FX48" s="190">
        <v>0</v>
      </c>
      <c r="FY48" s="190">
        <f t="shared" si="27"/>
        <v>0</v>
      </c>
      <c r="FZ48" s="191"/>
      <c r="GA48" s="192">
        <v>42</v>
      </c>
      <c r="GB48" s="189" t="s">
        <v>59</v>
      </c>
      <c r="GC48" s="190">
        <v>0</v>
      </c>
      <c r="GD48" s="190">
        <v>0</v>
      </c>
      <c r="GE48" s="190">
        <v>0</v>
      </c>
      <c r="GF48" s="190">
        <f t="shared" si="28"/>
        <v>0</v>
      </c>
      <c r="GG48" s="191"/>
      <c r="GH48" s="192">
        <v>42</v>
      </c>
      <c r="GI48" s="189" t="s">
        <v>59</v>
      </c>
      <c r="GJ48" s="190">
        <v>0</v>
      </c>
      <c r="GK48" s="190">
        <v>0</v>
      </c>
      <c r="GL48" s="190">
        <v>0</v>
      </c>
      <c r="GM48" s="190">
        <f t="shared" si="29"/>
        <v>0</v>
      </c>
      <c r="GN48" s="191"/>
      <c r="GO48" s="192">
        <v>42</v>
      </c>
      <c r="GP48" s="189" t="s">
        <v>59</v>
      </c>
      <c r="GQ48" s="190">
        <v>0</v>
      </c>
      <c r="GR48" s="190">
        <v>0</v>
      </c>
      <c r="GS48" s="190">
        <v>0</v>
      </c>
      <c r="GT48" s="190">
        <f t="shared" si="30"/>
        <v>0</v>
      </c>
      <c r="GU48" s="191"/>
      <c r="GV48" s="192">
        <v>42</v>
      </c>
      <c r="GW48" s="189" t="s">
        <v>59</v>
      </c>
      <c r="GX48" s="190">
        <v>0</v>
      </c>
      <c r="GY48" s="190">
        <v>0</v>
      </c>
      <c r="GZ48" s="190">
        <v>0</v>
      </c>
      <c r="HA48" s="190">
        <f t="shared" si="31"/>
        <v>0</v>
      </c>
      <c r="HB48" s="191"/>
      <c r="HC48" s="192">
        <v>42</v>
      </c>
      <c r="HD48" s="189" t="s">
        <v>59</v>
      </c>
      <c r="HE48" s="190">
        <v>0</v>
      </c>
      <c r="HF48" s="190">
        <v>0</v>
      </c>
      <c r="HG48" s="190">
        <v>0</v>
      </c>
      <c r="HH48" s="190">
        <f t="shared" si="32"/>
        <v>0</v>
      </c>
      <c r="HI48" s="191"/>
      <c r="HJ48" s="192">
        <v>42</v>
      </c>
      <c r="HK48" s="189" t="s">
        <v>59</v>
      </c>
      <c r="HL48" s="190">
        <v>0</v>
      </c>
      <c r="HM48" s="190">
        <v>0</v>
      </c>
      <c r="HN48" s="190">
        <v>0</v>
      </c>
      <c r="HO48" s="190">
        <f t="shared" si="33"/>
        <v>0</v>
      </c>
      <c r="HP48" s="191"/>
      <c r="HQ48" s="192">
        <v>42</v>
      </c>
      <c r="HR48" s="189" t="s">
        <v>59</v>
      </c>
      <c r="HS48" s="190">
        <v>0</v>
      </c>
      <c r="HT48" s="190">
        <v>0</v>
      </c>
      <c r="HU48" s="190">
        <v>0</v>
      </c>
      <c r="HV48" s="190">
        <f t="shared" si="34"/>
        <v>0</v>
      </c>
      <c r="HW48" s="191"/>
      <c r="HX48" s="192">
        <v>42</v>
      </c>
      <c r="HY48" s="189" t="s">
        <v>59</v>
      </c>
      <c r="HZ48" s="190">
        <v>0</v>
      </c>
      <c r="IA48" s="190">
        <f t="shared" si="35"/>
        <v>0</v>
      </c>
      <c r="IB48" s="190">
        <f t="shared" si="0"/>
        <v>0</v>
      </c>
      <c r="IC48" s="190">
        <f t="shared" si="1"/>
        <v>0</v>
      </c>
      <c r="ID48" s="191"/>
    </row>
    <row r="49" spans="1:238" ht="15.75" hidden="1">
      <c r="A49" s="192">
        <v>43</v>
      </c>
      <c r="B49" s="189" t="s">
        <v>60</v>
      </c>
      <c r="C49" s="190">
        <v>0</v>
      </c>
      <c r="D49" s="190">
        <v>0</v>
      </c>
      <c r="E49" s="190">
        <v>0</v>
      </c>
      <c r="F49" s="190">
        <f t="shared" si="2"/>
        <v>0</v>
      </c>
      <c r="G49" s="191"/>
      <c r="H49" s="192">
        <v>43</v>
      </c>
      <c r="I49" s="189" t="s">
        <v>60</v>
      </c>
      <c r="J49" s="190">
        <v>0</v>
      </c>
      <c r="K49" s="190">
        <v>0</v>
      </c>
      <c r="L49" s="190">
        <v>0</v>
      </c>
      <c r="M49" s="190">
        <f t="shared" si="3"/>
        <v>0</v>
      </c>
      <c r="N49" s="191"/>
      <c r="O49" s="192">
        <v>43</v>
      </c>
      <c r="P49" s="189" t="s">
        <v>60</v>
      </c>
      <c r="Q49" s="190">
        <v>0</v>
      </c>
      <c r="R49" s="190">
        <v>0</v>
      </c>
      <c r="S49" s="190">
        <v>0</v>
      </c>
      <c r="T49" s="190">
        <f t="shared" si="4"/>
        <v>0</v>
      </c>
      <c r="U49" s="191"/>
      <c r="V49" s="192">
        <v>43</v>
      </c>
      <c r="W49" s="189" t="s">
        <v>60</v>
      </c>
      <c r="X49" s="190">
        <v>0</v>
      </c>
      <c r="Y49" s="190">
        <v>0</v>
      </c>
      <c r="Z49" s="190">
        <v>0</v>
      </c>
      <c r="AA49" s="190">
        <f t="shared" si="5"/>
        <v>0</v>
      </c>
      <c r="AB49" s="191"/>
      <c r="AC49" s="192">
        <v>43</v>
      </c>
      <c r="AD49" s="189" t="s">
        <v>60</v>
      </c>
      <c r="AE49" s="190">
        <v>0</v>
      </c>
      <c r="AF49" s="190">
        <v>0</v>
      </c>
      <c r="AG49" s="190">
        <v>0</v>
      </c>
      <c r="AH49" s="190">
        <f t="shared" si="6"/>
        <v>0</v>
      </c>
      <c r="AI49" s="191"/>
      <c r="AJ49" s="192">
        <v>43</v>
      </c>
      <c r="AK49" s="189" t="s">
        <v>60</v>
      </c>
      <c r="AL49" s="190">
        <v>0</v>
      </c>
      <c r="AM49" s="190">
        <v>0</v>
      </c>
      <c r="AN49" s="190">
        <v>0</v>
      </c>
      <c r="AO49" s="190">
        <f t="shared" si="7"/>
        <v>0</v>
      </c>
      <c r="AP49" s="191"/>
      <c r="AQ49" s="192">
        <v>43</v>
      </c>
      <c r="AR49" s="189" t="s">
        <v>60</v>
      </c>
      <c r="AS49" s="190">
        <v>0</v>
      </c>
      <c r="AT49" s="190">
        <v>0</v>
      </c>
      <c r="AU49" s="190">
        <v>0</v>
      </c>
      <c r="AV49" s="190">
        <f t="shared" si="8"/>
        <v>0</v>
      </c>
      <c r="AW49" s="191"/>
      <c r="AX49" s="192">
        <v>43</v>
      </c>
      <c r="AY49" s="189" t="s">
        <v>60</v>
      </c>
      <c r="AZ49" s="190">
        <v>0</v>
      </c>
      <c r="BA49" s="190">
        <v>0</v>
      </c>
      <c r="BB49" s="190">
        <v>0</v>
      </c>
      <c r="BC49" s="190">
        <f t="shared" si="9"/>
        <v>0</v>
      </c>
      <c r="BD49" s="191"/>
      <c r="BE49" s="192">
        <v>43</v>
      </c>
      <c r="BF49" s="189" t="s">
        <v>60</v>
      </c>
      <c r="BG49" s="190">
        <v>0</v>
      </c>
      <c r="BH49" s="190">
        <v>0</v>
      </c>
      <c r="BI49" s="190">
        <v>0</v>
      </c>
      <c r="BJ49" s="190">
        <f t="shared" si="10"/>
        <v>0</v>
      </c>
      <c r="BK49" s="191"/>
      <c r="BL49" s="192">
        <v>43</v>
      </c>
      <c r="BM49" s="189" t="s">
        <v>60</v>
      </c>
      <c r="BN49" s="190">
        <v>0</v>
      </c>
      <c r="BO49" s="190">
        <v>0</v>
      </c>
      <c r="BP49" s="190">
        <v>0</v>
      </c>
      <c r="BQ49" s="190">
        <f t="shared" si="11"/>
        <v>0</v>
      </c>
      <c r="BR49" s="191"/>
      <c r="BS49" s="192">
        <v>43</v>
      </c>
      <c r="BT49" s="189" t="s">
        <v>60</v>
      </c>
      <c r="BU49" s="190">
        <v>0</v>
      </c>
      <c r="BV49" s="190">
        <v>0</v>
      </c>
      <c r="BW49" s="190">
        <v>0</v>
      </c>
      <c r="BX49" s="190">
        <f t="shared" si="12"/>
        <v>0</v>
      </c>
      <c r="BY49" s="191"/>
      <c r="BZ49" s="192">
        <v>43</v>
      </c>
      <c r="CA49" s="189" t="s">
        <v>60</v>
      </c>
      <c r="CB49" s="190">
        <v>0</v>
      </c>
      <c r="CC49" s="190">
        <v>0</v>
      </c>
      <c r="CD49" s="190">
        <v>0</v>
      </c>
      <c r="CE49" s="190">
        <f t="shared" si="13"/>
        <v>0</v>
      </c>
      <c r="CF49" s="191"/>
      <c r="CG49" s="192">
        <v>43</v>
      </c>
      <c r="CH49" s="189" t="s">
        <v>60</v>
      </c>
      <c r="CI49" s="190">
        <v>0</v>
      </c>
      <c r="CJ49" s="190">
        <v>0</v>
      </c>
      <c r="CK49" s="190">
        <v>0</v>
      </c>
      <c r="CL49" s="190">
        <f t="shared" si="14"/>
        <v>0</v>
      </c>
      <c r="CM49" s="191"/>
      <c r="CN49" s="192">
        <v>43</v>
      </c>
      <c r="CO49" s="189" t="s">
        <v>60</v>
      </c>
      <c r="CP49" s="190">
        <v>0</v>
      </c>
      <c r="CQ49" s="190">
        <v>0</v>
      </c>
      <c r="CR49" s="190">
        <v>0</v>
      </c>
      <c r="CS49" s="190">
        <f t="shared" si="15"/>
        <v>0</v>
      </c>
      <c r="CT49" s="191"/>
      <c r="CU49" s="192">
        <v>43</v>
      </c>
      <c r="CV49" s="189" t="s">
        <v>60</v>
      </c>
      <c r="CW49" s="190">
        <v>0</v>
      </c>
      <c r="CX49" s="190">
        <v>0</v>
      </c>
      <c r="CY49" s="190">
        <v>0</v>
      </c>
      <c r="CZ49" s="190">
        <f t="shared" si="16"/>
        <v>0</v>
      </c>
      <c r="DA49" s="191"/>
      <c r="DB49" s="192">
        <v>43</v>
      </c>
      <c r="DC49" s="189" t="s">
        <v>60</v>
      </c>
      <c r="DD49" s="190">
        <v>0</v>
      </c>
      <c r="DE49" s="190">
        <v>0</v>
      </c>
      <c r="DF49" s="190">
        <v>0</v>
      </c>
      <c r="DG49" s="190">
        <f t="shared" si="17"/>
        <v>0</v>
      </c>
      <c r="DH49" s="191"/>
      <c r="DI49" s="192">
        <v>43</v>
      </c>
      <c r="DJ49" s="189" t="s">
        <v>60</v>
      </c>
      <c r="DK49" s="190">
        <v>0</v>
      </c>
      <c r="DL49" s="190">
        <v>0</v>
      </c>
      <c r="DM49" s="190">
        <v>0</v>
      </c>
      <c r="DN49" s="190">
        <f t="shared" si="18"/>
        <v>0</v>
      </c>
      <c r="DO49" s="191"/>
      <c r="DP49" s="192">
        <v>43</v>
      </c>
      <c r="DQ49" s="189" t="s">
        <v>60</v>
      </c>
      <c r="DR49" s="190">
        <v>0</v>
      </c>
      <c r="DS49" s="190">
        <v>0</v>
      </c>
      <c r="DT49" s="190">
        <v>0</v>
      </c>
      <c r="DU49" s="190">
        <f t="shared" si="19"/>
        <v>0</v>
      </c>
      <c r="DV49" s="191"/>
      <c r="DW49" s="192">
        <v>43</v>
      </c>
      <c r="DX49" s="189" t="s">
        <v>60</v>
      </c>
      <c r="DY49" s="190">
        <v>0</v>
      </c>
      <c r="DZ49" s="190">
        <v>0</v>
      </c>
      <c r="EA49" s="190">
        <v>0</v>
      </c>
      <c r="EB49" s="190">
        <f t="shared" si="20"/>
        <v>0</v>
      </c>
      <c r="EC49" s="191"/>
      <c r="ED49" s="192">
        <v>43</v>
      </c>
      <c r="EE49" s="189" t="s">
        <v>60</v>
      </c>
      <c r="EF49" s="190">
        <v>0</v>
      </c>
      <c r="EG49" s="190">
        <v>0</v>
      </c>
      <c r="EH49" s="190">
        <v>0</v>
      </c>
      <c r="EI49" s="190">
        <f t="shared" si="21"/>
        <v>0</v>
      </c>
      <c r="EJ49" s="191"/>
      <c r="EK49" s="192">
        <v>43</v>
      </c>
      <c r="EL49" s="189" t="s">
        <v>60</v>
      </c>
      <c r="EM49" s="190">
        <v>0</v>
      </c>
      <c r="EN49" s="190">
        <v>0</v>
      </c>
      <c r="EO49" s="190">
        <v>0</v>
      </c>
      <c r="EP49" s="190">
        <f t="shared" si="22"/>
        <v>0</v>
      </c>
      <c r="EQ49" s="191"/>
      <c r="ER49" s="192">
        <v>43</v>
      </c>
      <c r="ES49" s="189" t="s">
        <v>60</v>
      </c>
      <c r="ET49" s="190">
        <v>0</v>
      </c>
      <c r="EU49" s="190">
        <v>0</v>
      </c>
      <c r="EV49" s="190">
        <v>0</v>
      </c>
      <c r="EW49" s="190">
        <f t="shared" si="23"/>
        <v>0</v>
      </c>
      <c r="EX49" s="191"/>
      <c r="EY49" s="192">
        <v>43</v>
      </c>
      <c r="EZ49" s="189" t="s">
        <v>60</v>
      </c>
      <c r="FA49" s="190">
        <v>0</v>
      </c>
      <c r="FB49" s="190">
        <v>0</v>
      </c>
      <c r="FC49" s="190">
        <v>0</v>
      </c>
      <c r="FD49" s="190">
        <f t="shared" si="24"/>
        <v>0</v>
      </c>
      <c r="FE49" s="191"/>
      <c r="FF49" s="192">
        <v>43</v>
      </c>
      <c r="FG49" s="189" t="s">
        <v>60</v>
      </c>
      <c r="FH49" s="190">
        <v>0</v>
      </c>
      <c r="FI49" s="190">
        <v>0</v>
      </c>
      <c r="FJ49" s="190">
        <v>0</v>
      </c>
      <c r="FK49" s="190">
        <f t="shared" si="25"/>
        <v>0</v>
      </c>
      <c r="FL49" s="191"/>
      <c r="FM49" s="192">
        <v>43</v>
      </c>
      <c r="FN49" s="189" t="s">
        <v>60</v>
      </c>
      <c r="FO49" s="190">
        <v>0</v>
      </c>
      <c r="FP49" s="190">
        <v>0</v>
      </c>
      <c r="FQ49" s="190">
        <v>0</v>
      </c>
      <c r="FR49" s="190">
        <f t="shared" si="26"/>
        <v>0</v>
      </c>
      <c r="FS49" s="191"/>
      <c r="FT49" s="192">
        <v>43</v>
      </c>
      <c r="FU49" s="189" t="s">
        <v>60</v>
      </c>
      <c r="FV49" s="190">
        <v>0</v>
      </c>
      <c r="FW49" s="190">
        <v>0</v>
      </c>
      <c r="FX49" s="190">
        <v>0</v>
      </c>
      <c r="FY49" s="190">
        <f t="shared" si="27"/>
        <v>0</v>
      </c>
      <c r="FZ49" s="191"/>
      <c r="GA49" s="192">
        <v>43</v>
      </c>
      <c r="GB49" s="189" t="s">
        <v>60</v>
      </c>
      <c r="GC49" s="190">
        <v>0</v>
      </c>
      <c r="GD49" s="190">
        <v>0</v>
      </c>
      <c r="GE49" s="190">
        <v>0</v>
      </c>
      <c r="GF49" s="190">
        <f t="shared" si="28"/>
        <v>0</v>
      </c>
      <c r="GG49" s="191"/>
      <c r="GH49" s="192">
        <v>43</v>
      </c>
      <c r="GI49" s="189" t="s">
        <v>60</v>
      </c>
      <c r="GJ49" s="190">
        <v>0</v>
      </c>
      <c r="GK49" s="190">
        <v>0</v>
      </c>
      <c r="GL49" s="190">
        <v>0</v>
      </c>
      <c r="GM49" s="190">
        <f t="shared" si="29"/>
        <v>0</v>
      </c>
      <c r="GN49" s="191"/>
      <c r="GO49" s="192">
        <v>43</v>
      </c>
      <c r="GP49" s="189" t="s">
        <v>60</v>
      </c>
      <c r="GQ49" s="190">
        <v>0</v>
      </c>
      <c r="GR49" s="190">
        <v>0</v>
      </c>
      <c r="GS49" s="190">
        <v>0</v>
      </c>
      <c r="GT49" s="190">
        <f t="shared" si="30"/>
        <v>0</v>
      </c>
      <c r="GU49" s="191"/>
      <c r="GV49" s="192">
        <v>43</v>
      </c>
      <c r="GW49" s="189" t="s">
        <v>60</v>
      </c>
      <c r="GX49" s="190">
        <v>0</v>
      </c>
      <c r="GY49" s="190">
        <v>0</v>
      </c>
      <c r="GZ49" s="190">
        <v>0</v>
      </c>
      <c r="HA49" s="190">
        <f t="shared" si="31"/>
        <v>0</v>
      </c>
      <c r="HB49" s="191"/>
      <c r="HC49" s="192">
        <v>43</v>
      </c>
      <c r="HD49" s="189" t="s">
        <v>60</v>
      </c>
      <c r="HE49" s="190">
        <v>0</v>
      </c>
      <c r="HF49" s="190">
        <v>0</v>
      </c>
      <c r="HG49" s="190">
        <v>0</v>
      </c>
      <c r="HH49" s="190">
        <f t="shared" si="32"/>
        <v>0</v>
      </c>
      <c r="HI49" s="191"/>
      <c r="HJ49" s="192">
        <v>43</v>
      </c>
      <c r="HK49" s="189" t="s">
        <v>60</v>
      </c>
      <c r="HL49" s="190">
        <v>0</v>
      </c>
      <c r="HM49" s="190">
        <v>0</v>
      </c>
      <c r="HN49" s="190">
        <v>0</v>
      </c>
      <c r="HO49" s="190">
        <f t="shared" si="33"/>
        <v>0</v>
      </c>
      <c r="HP49" s="191"/>
      <c r="HQ49" s="192">
        <v>43</v>
      </c>
      <c r="HR49" s="189" t="s">
        <v>60</v>
      </c>
      <c r="HS49" s="190">
        <v>0</v>
      </c>
      <c r="HT49" s="190">
        <v>0</v>
      </c>
      <c r="HU49" s="190">
        <v>0</v>
      </c>
      <c r="HV49" s="190">
        <f t="shared" si="34"/>
        <v>0</v>
      </c>
      <c r="HW49" s="191"/>
      <c r="HX49" s="192">
        <v>43</v>
      </c>
      <c r="HY49" s="189" t="s">
        <v>60</v>
      </c>
      <c r="HZ49" s="190">
        <v>0</v>
      </c>
      <c r="IA49" s="190">
        <f t="shared" si="35"/>
        <v>0</v>
      </c>
      <c r="IB49" s="190">
        <f t="shared" si="0"/>
        <v>0</v>
      </c>
      <c r="IC49" s="190">
        <f t="shared" si="1"/>
        <v>0</v>
      </c>
      <c r="ID49" s="191"/>
    </row>
    <row r="50" spans="1:238" ht="15.75" hidden="1">
      <c r="A50" s="192">
        <v>44</v>
      </c>
      <c r="B50" s="189" t="s">
        <v>61</v>
      </c>
      <c r="C50" s="190">
        <v>0</v>
      </c>
      <c r="D50" s="190">
        <v>0</v>
      </c>
      <c r="E50" s="190">
        <v>0</v>
      </c>
      <c r="F50" s="190">
        <f t="shared" si="2"/>
        <v>0</v>
      </c>
      <c r="G50" s="191"/>
      <c r="H50" s="192">
        <v>44</v>
      </c>
      <c r="I50" s="189" t="s">
        <v>61</v>
      </c>
      <c r="J50" s="190">
        <v>0</v>
      </c>
      <c r="K50" s="190">
        <v>0</v>
      </c>
      <c r="L50" s="190">
        <v>0</v>
      </c>
      <c r="M50" s="190">
        <f t="shared" si="3"/>
        <v>0</v>
      </c>
      <c r="N50" s="191"/>
      <c r="O50" s="192">
        <v>44</v>
      </c>
      <c r="P50" s="189" t="s">
        <v>61</v>
      </c>
      <c r="Q50" s="190">
        <v>0</v>
      </c>
      <c r="R50" s="190">
        <v>0</v>
      </c>
      <c r="S50" s="190">
        <v>0</v>
      </c>
      <c r="T50" s="190">
        <f t="shared" si="4"/>
        <v>0</v>
      </c>
      <c r="U50" s="191"/>
      <c r="V50" s="192">
        <v>44</v>
      </c>
      <c r="W50" s="189" t="s">
        <v>61</v>
      </c>
      <c r="X50" s="190">
        <v>0</v>
      </c>
      <c r="Y50" s="190">
        <v>0</v>
      </c>
      <c r="Z50" s="190">
        <v>0</v>
      </c>
      <c r="AA50" s="190">
        <f t="shared" si="5"/>
        <v>0</v>
      </c>
      <c r="AB50" s="191"/>
      <c r="AC50" s="192">
        <v>44</v>
      </c>
      <c r="AD50" s="189" t="s">
        <v>61</v>
      </c>
      <c r="AE50" s="190">
        <v>0</v>
      </c>
      <c r="AF50" s="190">
        <v>0</v>
      </c>
      <c r="AG50" s="190">
        <v>0</v>
      </c>
      <c r="AH50" s="190">
        <f t="shared" si="6"/>
        <v>0</v>
      </c>
      <c r="AI50" s="191"/>
      <c r="AJ50" s="192">
        <v>44</v>
      </c>
      <c r="AK50" s="189" t="s">
        <v>61</v>
      </c>
      <c r="AL50" s="190">
        <v>0</v>
      </c>
      <c r="AM50" s="190">
        <v>0</v>
      </c>
      <c r="AN50" s="190">
        <v>0</v>
      </c>
      <c r="AO50" s="190">
        <f t="shared" si="7"/>
        <v>0</v>
      </c>
      <c r="AP50" s="191"/>
      <c r="AQ50" s="192">
        <v>44</v>
      </c>
      <c r="AR50" s="189" t="s">
        <v>61</v>
      </c>
      <c r="AS50" s="190">
        <v>0</v>
      </c>
      <c r="AT50" s="190">
        <v>0</v>
      </c>
      <c r="AU50" s="190">
        <v>0</v>
      </c>
      <c r="AV50" s="190">
        <f t="shared" si="8"/>
        <v>0</v>
      </c>
      <c r="AW50" s="191"/>
      <c r="AX50" s="192">
        <v>44</v>
      </c>
      <c r="AY50" s="189" t="s">
        <v>61</v>
      </c>
      <c r="AZ50" s="190">
        <v>0</v>
      </c>
      <c r="BA50" s="190">
        <v>0</v>
      </c>
      <c r="BB50" s="190">
        <v>0</v>
      </c>
      <c r="BC50" s="190">
        <f t="shared" si="9"/>
        <v>0</v>
      </c>
      <c r="BD50" s="191"/>
      <c r="BE50" s="192">
        <v>44</v>
      </c>
      <c r="BF50" s="189" t="s">
        <v>61</v>
      </c>
      <c r="BG50" s="190">
        <v>0</v>
      </c>
      <c r="BH50" s="190">
        <v>0</v>
      </c>
      <c r="BI50" s="190">
        <v>0</v>
      </c>
      <c r="BJ50" s="190">
        <f t="shared" si="10"/>
        <v>0</v>
      </c>
      <c r="BK50" s="191"/>
      <c r="BL50" s="192">
        <v>44</v>
      </c>
      <c r="BM50" s="189" t="s">
        <v>61</v>
      </c>
      <c r="BN50" s="190">
        <v>0</v>
      </c>
      <c r="BO50" s="190">
        <v>0</v>
      </c>
      <c r="BP50" s="190">
        <v>0</v>
      </c>
      <c r="BQ50" s="190">
        <f t="shared" si="11"/>
        <v>0</v>
      </c>
      <c r="BR50" s="191"/>
      <c r="BS50" s="192">
        <v>44</v>
      </c>
      <c r="BT50" s="189" t="s">
        <v>61</v>
      </c>
      <c r="BU50" s="190">
        <v>0</v>
      </c>
      <c r="BV50" s="190">
        <v>0</v>
      </c>
      <c r="BW50" s="190">
        <v>0</v>
      </c>
      <c r="BX50" s="190">
        <f t="shared" si="12"/>
        <v>0</v>
      </c>
      <c r="BY50" s="191"/>
      <c r="BZ50" s="192">
        <v>44</v>
      </c>
      <c r="CA50" s="189" t="s">
        <v>61</v>
      </c>
      <c r="CB50" s="190">
        <v>0</v>
      </c>
      <c r="CC50" s="190">
        <v>0</v>
      </c>
      <c r="CD50" s="190">
        <v>0</v>
      </c>
      <c r="CE50" s="190">
        <f t="shared" si="13"/>
        <v>0</v>
      </c>
      <c r="CF50" s="191"/>
      <c r="CG50" s="192">
        <v>44</v>
      </c>
      <c r="CH50" s="189" t="s">
        <v>61</v>
      </c>
      <c r="CI50" s="190">
        <v>0</v>
      </c>
      <c r="CJ50" s="190">
        <v>0</v>
      </c>
      <c r="CK50" s="190">
        <v>0</v>
      </c>
      <c r="CL50" s="190">
        <f t="shared" si="14"/>
        <v>0</v>
      </c>
      <c r="CM50" s="191"/>
      <c r="CN50" s="192">
        <v>44</v>
      </c>
      <c r="CO50" s="189" t="s">
        <v>61</v>
      </c>
      <c r="CP50" s="190">
        <v>0</v>
      </c>
      <c r="CQ50" s="190">
        <v>0</v>
      </c>
      <c r="CR50" s="190">
        <v>0</v>
      </c>
      <c r="CS50" s="190">
        <f t="shared" si="15"/>
        <v>0</v>
      </c>
      <c r="CT50" s="191"/>
      <c r="CU50" s="192">
        <v>44</v>
      </c>
      <c r="CV50" s="189" t="s">
        <v>61</v>
      </c>
      <c r="CW50" s="190">
        <v>0</v>
      </c>
      <c r="CX50" s="190">
        <v>0</v>
      </c>
      <c r="CY50" s="190">
        <v>0</v>
      </c>
      <c r="CZ50" s="190">
        <f t="shared" si="16"/>
        <v>0</v>
      </c>
      <c r="DA50" s="191"/>
      <c r="DB50" s="192">
        <v>44</v>
      </c>
      <c r="DC50" s="189" t="s">
        <v>61</v>
      </c>
      <c r="DD50" s="190">
        <v>0</v>
      </c>
      <c r="DE50" s="190">
        <v>0</v>
      </c>
      <c r="DF50" s="190">
        <v>0</v>
      </c>
      <c r="DG50" s="190">
        <f t="shared" si="17"/>
        <v>0</v>
      </c>
      <c r="DH50" s="191"/>
      <c r="DI50" s="192">
        <v>44</v>
      </c>
      <c r="DJ50" s="189" t="s">
        <v>61</v>
      </c>
      <c r="DK50" s="190">
        <v>0</v>
      </c>
      <c r="DL50" s="190">
        <v>0</v>
      </c>
      <c r="DM50" s="190">
        <v>0</v>
      </c>
      <c r="DN50" s="190">
        <f t="shared" si="18"/>
        <v>0</v>
      </c>
      <c r="DO50" s="191"/>
      <c r="DP50" s="192">
        <v>44</v>
      </c>
      <c r="DQ50" s="189" t="s">
        <v>61</v>
      </c>
      <c r="DR50" s="190">
        <v>0</v>
      </c>
      <c r="DS50" s="190">
        <v>0</v>
      </c>
      <c r="DT50" s="190">
        <v>0</v>
      </c>
      <c r="DU50" s="190">
        <f t="shared" si="19"/>
        <v>0</v>
      </c>
      <c r="DV50" s="191"/>
      <c r="DW50" s="192">
        <v>44</v>
      </c>
      <c r="DX50" s="189" t="s">
        <v>61</v>
      </c>
      <c r="DY50" s="190">
        <v>0</v>
      </c>
      <c r="DZ50" s="190">
        <v>0</v>
      </c>
      <c r="EA50" s="190">
        <v>0</v>
      </c>
      <c r="EB50" s="190">
        <f t="shared" si="20"/>
        <v>0</v>
      </c>
      <c r="EC50" s="191"/>
      <c r="ED50" s="192">
        <v>44</v>
      </c>
      <c r="EE50" s="189" t="s">
        <v>61</v>
      </c>
      <c r="EF50" s="190">
        <v>0</v>
      </c>
      <c r="EG50" s="190">
        <v>0</v>
      </c>
      <c r="EH50" s="190">
        <v>0</v>
      </c>
      <c r="EI50" s="190">
        <f t="shared" si="21"/>
        <v>0</v>
      </c>
      <c r="EJ50" s="191"/>
      <c r="EK50" s="192">
        <v>44</v>
      </c>
      <c r="EL50" s="189" t="s">
        <v>61</v>
      </c>
      <c r="EM50" s="190">
        <v>0</v>
      </c>
      <c r="EN50" s="190">
        <v>0</v>
      </c>
      <c r="EO50" s="190">
        <v>0</v>
      </c>
      <c r="EP50" s="190">
        <f t="shared" si="22"/>
        <v>0</v>
      </c>
      <c r="EQ50" s="191"/>
      <c r="ER50" s="192">
        <v>44</v>
      </c>
      <c r="ES50" s="189" t="s">
        <v>61</v>
      </c>
      <c r="ET50" s="190">
        <v>0</v>
      </c>
      <c r="EU50" s="190">
        <v>0</v>
      </c>
      <c r="EV50" s="190">
        <v>0</v>
      </c>
      <c r="EW50" s="190">
        <f t="shared" si="23"/>
        <v>0</v>
      </c>
      <c r="EX50" s="191"/>
      <c r="EY50" s="192">
        <v>44</v>
      </c>
      <c r="EZ50" s="189" t="s">
        <v>61</v>
      </c>
      <c r="FA50" s="190">
        <v>0</v>
      </c>
      <c r="FB50" s="190">
        <v>0</v>
      </c>
      <c r="FC50" s="190">
        <v>0</v>
      </c>
      <c r="FD50" s="190">
        <f t="shared" si="24"/>
        <v>0</v>
      </c>
      <c r="FE50" s="191"/>
      <c r="FF50" s="192">
        <v>44</v>
      </c>
      <c r="FG50" s="189" t="s">
        <v>61</v>
      </c>
      <c r="FH50" s="190">
        <v>0</v>
      </c>
      <c r="FI50" s="190">
        <v>0</v>
      </c>
      <c r="FJ50" s="190">
        <v>0</v>
      </c>
      <c r="FK50" s="190">
        <f t="shared" si="25"/>
        <v>0</v>
      </c>
      <c r="FL50" s="191"/>
      <c r="FM50" s="192">
        <v>44</v>
      </c>
      <c r="FN50" s="189" t="s">
        <v>61</v>
      </c>
      <c r="FO50" s="190">
        <v>0</v>
      </c>
      <c r="FP50" s="190">
        <v>0</v>
      </c>
      <c r="FQ50" s="190">
        <v>0</v>
      </c>
      <c r="FR50" s="190">
        <f t="shared" si="26"/>
        <v>0</v>
      </c>
      <c r="FS50" s="191"/>
      <c r="FT50" s="192">
        <v>44</v>
      </c>
      <c r="FU50" s="189" t="s">
        <v>61</v>
      </c>
      <c r="FV50" s="190">
        <v>0</v>
      </c>
      <c r="FW50" s="190">
        <v>0</v>
      </c>
      <c r="FX50" s="190">
        <v>0</v>
      </c>
      <c r="FY50" s="190">
        <f t="shared" si="27"/>
        <v>0</v>
      </c>
      <c r="FZ50" s="191"/>
      <c r="GA50" s="192">
        <v>44</v>
      </c>
      <c r="GB50" s="189" t="s">
        <v>61</v>
      </c>
      <c r="GC50" s="190">
        <v>0</v>
      </c>
      <c r="GD50" s="190">
        <v>0</v>
      </c>
      <c r="GE50" s="190">
        <v>0</v>
      </c>
      <c r="GF50" s="190">
        <f t="shared" si="28"/>
        <v>0</v>
      </c>
      <c r="GG50" s="191"/>
      <c r="GH50" s="192">
        <v>44</v>
      </c>
      <c r="GI50" s="189" t="s">
        <v>61</v>
      </c>
      <c r="GJ50" s="190">
        <v>0</v>
      </c>
      <c r="GK50" s="190">
        <v>0</v>
      </c>
      <c r="GL50" s="190">
        <v>0</v>
      </c>
      <c r="GM50" s="190">
        <f t="shared" si="29"/>
        <v>0</v>
      </c>
      <c r="GN50" s="191"/>
      <c r="GO50" s="192">
        <v>44</v>
      </c>
      <c r="GP50" s="189" t="s">
        <v>61</v>
      </c>
      <c r="GQ50" s="190">
        <v>0</v>
      </c>
      <c r="GR50" s="190">
        <v>0</v>
      </c>
      <c r="GS50" s="190">
        <v>0</v>
      </c>
      <c r="GT50" s="190">
        <f t="shared" si="30"/>
        <v>0</v>
      </c>
      <c r="GU50" s="191"/>
      <c r="GV50" s="192">
        <v>44</v>
      </c>
      <c r="GW50" s="189" t="s">
        <v>61</v>
      </c>
      <c r="GX50" s="190">
        <v>0</v>
      </c>
      <c r="GY50" s="190">
        <v>0</v>
      </c>
      <c r="GZ50" s="190">
        <v>0</v>
      </c>
      <c r="HA50" s="190">
        <f t="shared" si="31"/>
        <v>0</v>
      </c>
      <c r="HB50" s="191"/>
      <c r="HC50" s="192">
        <v>44</v>
      </c>
      <c r="HD50" s="189" t="s">
        <v>61</v>
      </c>
      <c r="HE50" s="190">
        <v>0</v>
      </c>
      <c r="HF50" s="190">
        <v>0</v>
      </c>
      <c r="HG50" s="190">
        <v>0</v>
      </c>
      <c r="HH50" s="190">
        <f t="shared" si="32"/>
        <v>0</v>
      </c>
      <c r="HI50" s="191"/>
      <c r="HJ50" s="192">
        <v>44</v>
      </c>
      <c r="HK50" s="189" t="s">
        <v>61</v>
      </c>
      <c r="HL50" s="190">
        <v>0</v>
      </c>
      <c r="HM50" s="190">
        <v>0</v>
      </c>
      <c r="HN50" s="190">
        <v>0</v>
      </c>
      <c r="HO50" s="190">
        <f t="shared" si="33"/>
        <v>0</v>
      </c>
      <c r="HP50" s="191"/>
      <c r="HQ50" s="192">
        <v>44</v>
      </c>
      <c r="HR50" s="189" t="s">
        <v>61</v>
      </c>
      <c r="HS50" s="190">
        <v>0</v>
      </c>
      <c r="HT50" s="190">
        <v>0</v>
      </c>
      <c r="HU50" s="190">
        <v>0</v>
      </c>
      <c r="HV50" s="190">
        <f t="shared" si="34"/>
        <v>0</v>
      </c>
      <c r="HW50" s="191"/>
      <c r="HX50" s="192">
        <v>44</v>
      </c>
      <c r="HY50" s="189" t="s">
        <v>61</v>
      </c>
      <c r="HZ50" s="190">
        <v>0</v>
      </c>
      <c r="IA50" s="190">
        <f t="shared" si="35"/>
        <v>0</v>
      </c>
      <c r="IB50" s="190">
        <f t="shared" si="0"/>
        <v>0</v>
      </c>
      <c r="IC50" s="190">
        <f t="shared" si="1"/>
        <v>0</v>
      </c>
      <c r="ID50" s="191"/>
    </row>
    <row r="51" spans="1:238" ht="15.75" hidden="1">
      <c r="A51" s="192">
        <v>45</v>
      </c>
      <c r="B51" s="189" t="s">
        <v>62</v>
      </c>
      <c r="C51" s="190">
        <v>0</v>
      </c>
      <c r="D51" s="190">
        <v>0</v>
      </c>
      <c r="E51" s="190">
        <v>0</v>
      </c>
      <c r="F51" s="190">
        <f t="shared" si="2"/>
        <v>0</v>
      </c>
      <c r="G51" s="191"/>
      <c r="H51" s="192">
        <v>45</v>
      </c>
      <c r="I51" s="189" t="s">
        <v>62</v>
      </c>
      <c r="J51" s="190">
        <v>0</v>
      </c>
      <c r="K51" s="190">
        <v>0</v>
      </c>
      <c r="L51" s="190">
        <v>0</v>
      </c>
      <c r="M51" s="190">
        <f t="shared" si="3"/>
        <v>0</v>
      </c>
      <c r="N51" s="191"/>
      <c r="O51" s="192">
        <v>45</v>
      </c>
      <c r="P51" s="189" t="s">
        <v>62</v>
      </c>
      <c r="Q51" s="190">
        <v>0</v>
      </c>
      <c r="R51" s="190">
        <v>0</v>
      </c>
      <c r="S51" s="190">
        <v>0</v>
      </c>
      <c r="T51" s="190">
        <f t="shared" si="4"/>
        <v>0</v>
      </c>
      <c r="U51" s="191"/>
      <c r="V51" s="192">
        <v>45</v>
      </c>
      <c r="W51" s="189" t="s">
        <v>62</v>
      </c>
      <c r="X51" s="190">
        <v>0</v>
      </c>
      <c r="Y51" s="190">
        <v>0</v>
      </c>
      <c r="Z51" s="190">
        <v>0</v>
      </c>
      <c r="AA51" s="190">
        <f t="shared" si="5"/>
        <v>0</v>
      </c>
      <c r="AB51" s="191"/>
      <c r="AC51" s="192">
        <v>45</v>
      </c>
      <c r="AD51" s="189" t="s">
        <v>62</v>
      </c>
      <c r="AE51" s="190">
        <v>0</v>
      </c>
      <c r="AF51" s="190">
        <v>0</v>
      </c>
      <c r="AG51" s="190">
        <v>0</v>
      </c>
      <c r="AH51" s="190">
        <f t="shared" si="6"/>
        <v>0</v>
      </c>
      <c r="AI51" s="191"/>
      <c r="AJ51" s="192">
        <v>45</v>
      </c>
      <c r="AK51" s="189" t="s">
        <v>62</v>
      </c>
      <c r="AL51" s="190">
        <v>0</v>
      </c>
      <c r="AM51" s="190">
        <v>0</v>
      </c>
      <c r="AN51" s="190">
        <v>0</v>
      </c>
      <c r="AO51" s="190">
        <f t="shared" si="7"/>
        <v>0</v>
      </c>
      <c r="AP51" s="191"/>
      <c r="AQ51" s="192">
        <v>45</v>
      </c>
      <c r="AR51" s="189" t="s">
        <v>62</v>
      </c>
      <c r="AS51" s="190">
        <v>0</v>
      </c>
      <c r="AT51" s="190">
        <v>0</v>
      </c>
      <c r="AU51" s="190">
        <v>0</v>
      </c>
      <c r="AV51" s="190">
        <f t="shared" si="8"/>
        <v>0</v>
      </c>
      <c r="AW51" s="191"/>
      <c r="AX51" s="192">
        <v>45</v>
      </c>
      <c r="AY51" s="189" t="s">
        <v>62</v>
      </c>
      <c r="AZ51" s="190">
        <v>0</v>
      </c>
      <c r="BA51" s="190">
        <v>0</v>
      </c>
      <c r="BB51" s="190">
        <v>0</v>
      </c>
      <c r="BC51" s="190">
        <f t="shared" si="9"/>
        <v>0</v>
      </c>
      <c r="BD51" s="191"/>
      <c r="BE51" s="192">
        <v>45</v>
      </c>
      <c r="BF51" s="189" t="s">
        <v>62</v>
      </c>
      <c r="BG51" s="190">
        <v>0</v>
      </c>
      <c r="BH51" s="190">
        <v>0</v>
      </c>
      <c r="BI51" s="190">
        <v>0</v>
      </c>
      <c r="BJ51" s="190">
        <f t="shared" si="10"/>
        <v>0</v>
      </c>
      <c r="BK51" s="191"/>
      <c r="BL51" s="192">
        <v>45</v>
      </c>
      <c r="BM51" s="189" t="s">
        <v>62</v>
      </c>
      <c r="BN51" s="190">
        <v>0</v>
      </c>
      <c r="BO51" s="190">
        <v>0</v>
      </c>
      <c r="BP51" s="190">
        <v>0</v>
      </c>
      <c r="BQ51" s="190">
        <f t="shared" si="11"/>
        <v>0</v>
      </c>
      <c r="BR51" s="191"/>
      <c r="BS51" s="192">
        <v>45</v>
      </c>
      <c r="BT51" s="189" t="s">
        <v>62</v>
      </c>
      <c r="BU51" s="190">
        <v>0</v>
      </c>
      <c r="BV51" s="190">
        <v>0</v>
      </c>
      <c r="BW51" s="190">
        <v>0</v>
      </c>
      <c r="BX51" s="190">
        <f t="shared" si="12"/>
        <v>0</v>
      </c>
      <c r="BY51" s="191"/>
      <c r="BZ51" s="192">
        <v>45</v>
      </c>
      <c r="CA51" s="189" t="s">
        <v>62</v>
      </c>
      <c r="CB51" s="190">
        <v>0</v>
      </c>
      <c r="CC51" s="190">
        <v>0</v>
      </c>
      <c r="CD51" s="190">
        <v>0</v>
      </c>
      <c r="CE51" s="190">
        <f t="shared" si="13"/>
        <v>0</v>
      </c>
      <c r="CF51" s="191"/>
      <c r="CG51" s="192">
        <v>45</v>
      </c>
      <c r="CH51" s="189" t="s">
        <v>62</v>
      </c>
      <c r="CI51" s="190">
        <v>0</v>
      </c>
      <c r="CJ51" s="190">
        <v>0</v>
      </c>
      <c r="CK51" s="190">
        <v>0</v>
      </c>
      <c r="CL51" s="190">
        <f t="shared" si="14"/>
        <v>0</v>
      </c>
      <c r="CM51" s="191"/>
      <c r="CN51" s="192">
        <v>45</v>
      </c>
      <c r="CO51" s="189" t="s">
        <v>62</v>
      </c>
      <c r="CP51" s="190">
        <v>0</v>
      </c>
      <c r="CQ51" s="190">
        <v>0</v>
      </c>
      <c r="CR51" s="190">
        <v>0</v>
      </c>
      <c r="CS51" s="190">
        <f t="shared" si="15"/>
        <v>0</v>
      </c>
      <c r="CT51" s="191"/>
      <c r="CU51" s="192">
        <v>45</v>
      </c>
      <c r="CV51" s="189" t="s">
        <v>62</v>
      </c>
      <c r="CW51" s="190">
        <v>0</v>
      </c>
      <c r="CX51" s="190">
        <v>0</v>
      </c>
      <c r="CY51" s="190">
        <v>0</v>
      </c>
      <c r="CZ51" s="190">
        <f t="shared" si="16"/>
        <v>0</v>
      </c>
      <c r="DA51" s="191"/>
      <c r="DB51" s="192">
        <v>45</v>
      </c>
      <c r="DC51" s="189" t="s">
        <v>62</v>
      </c>
      <c r="DD51" s="190">
        <v>0</v>
      </c>
      <c r="DE51" s="190">
        <v>0</v>
      </c>
      <c r="DF51" s="190">
        <v>0</v>
      </c>
      <c r="DG51" s="190">
        <f t="shared" si="17"/>
        <v>0</v>
      </c>
      <c r="DH51" s="191"/>
      <c r="DI51" s="192">
        <v>45</v>
      </c>
      <c r="DJ51" s="189" t="s">
        <v>62</v>
      </c>
      <c r="DK51" s="190">
        <v>0</v>
      </c>
      <c r="DL51" s="190">
        <v>0</v>
      </c>
      <c r="DM51" s="190">
        <v>0</v>
      </c>
      <c r="DN51" s="190">
        <f t="shared" si="18"/>
        <v>0</v>
      </c>
      <c r="DO51" s="191"/>
      <c r="DP51" s="192">
        <v>45</v>
      </c>
      <c r="DQ51" s="189" t="s">
        <v>62</v>
      </c>
      <c r="DR51" s="190">
        <v>0</v>
      </c>
      <c r="DS51" s="190">
        <v>0</v>
      </c>
      <c r="DT51" s="190">
        <v>0</v>
      </c>
      <c r="DU51" s="190">
        <f t="shared" si="19"/>
        <v>0</v>
      </c>
      <c r="DV51" s="191"/>
      <c r="DW51" s="192">
        <v>45</v>
      </c>
      <c r="DX51" s="189" t="s">
        <v>62</v>
      </c>
      <c r="DY51" s="190">
        <v>0</v>
      </c>
      <c r="DZ51" s="190">
        <v>0</v>
      </c>
      <c r="EA51" s="190">
        <v>0</v>
      </c>
      <c r="EB51" s="190">
        <f t="shared" si="20"/>
        <v>0</v>
      </c>
      <c r="EC51" s="191"/>
      <c r="ED51" s="192">
        <v>45</v>
      </c>
      <c r="EE51" s="189" t="s">
        <v>62</v>
      </c>
      <c r="EF51" s="190">
        <v>0</v>
      </c>
      <c r="EG51" s="190">
        <v>0</v>
      </c>
      <c r="EH51" s="190">
        <v>0</v>
      </c>
      <c r="EI51" s="190">
        <f t="shared" si="21"/>
        <v>0</v>
      </c>
      <c r="EJ51" s="191"/>
      <c r="EK51" s="192">
        <v>45</v>
      </c>
      <c r="EL51" s="189" t="s">
        <v>62</v>
      </c>
      <c r="EM51" s="190">
        <v>0</v>
      </c>
      <c r="EN51" s="190">
        <v>0</v>
      </c>
      <c r="EO51" s="190">
        <v>0</v>
      </c>
      <c r="EP51" s="190">
        <f t="shared" si="22"/>
        <v>0</v>
      </c>
      <c r="EQ51" s="191"/>
      <c r="ER51" s="192">
        <v>45</v>
      </c>
      <c r="ES51" s="189" t="s">
        <v>62</v>
      </c>
      <c r="ET51" s="190">
        <v>0</v>
      </c>
      <c r="EU51" s="190">
        <v>0</v>
      </c>
      <c r="EV51" s="190">
        <v>0</v>
      </c>
      <c r="EW51" s="190">
        <f t="shared" si="23"/>
        <v>0</v>
      </c>
      <c r="EX51" s="191"/>
      <c r="EY51" s="192">
        <v>45</v>
      </c>
      <c r="EZ51" s="189" t="s">
        <v>62</v>
      </c>
      <c r="FA51" s="190">
        <v>0</v>
      </c>
      <c r="FB51" s="190">
        <v>0</v>
      </c>
      <c r="FC51" s="190">
        <v>0</v>
      </c>
      <c r="FD51" s="190">
        <f t="shared" si="24"/>
        <v>0</v>
      </c>
      <c r="FE51" s="191"/>
      <c r="FF51" s="192">
        <v>45</v>
      </c>
      <c r="FG51" s="189" t="s">
        <v>62</v>
      </c>
      <c r="FH51" s="190">
        <v>0</v>
      </c>
      <c r="FI51" s="190">
        <v>0</v>
      </c>
      <c r="FJ51" s="190">
        <v>0</v>
      </c>
      <c r="FK51" s="190">
        <f t="shared" si="25"/>
        <v>0</v>
      </c>
      <c r="FL51" s="191"/>
      <c r="FM51" s="192">
        <v>45</v>
      </c>
      <c r="FN51" s="189" t="s">
        <v>62</v>
      </c>
      <c r="FO51" s="190">
        <v>0</v>
      </c>
      <c r="FP51" s="190">
        <v>0</v>
      </c>
      <c r="FQ51" s="190">
        <v>0</v>
      </c>
      <c r="FR51" s="190">
        <f t="shared" si="26"/>
        <v>0</v>
      </c>
      <c r="FS51" s="191"/>
      <c r="FT51" s="192">
        <v>45</v>
      </c>
      <c r="FU51" s="189" t="s">
        <v>62</v>
      </c>
      <c r="FV51" s="190">
        <v>0</v>
      </c>
      <c r="FW51" s="190">
        <v>0</v>
      </c>
      <c r="FX51" s="190">
        <v>0</v>
      </c>
      <c r="FY51" s="190">
        <f t="shared" si="27"/>
        <v>0</v>
      </c>
      <c r="FZ51" s="191"/>
      <c r="GA51" s="192">
        <v>45</v>
      </c>
      <c r="GB51" s="189" t="s">
        <v>62</v>
      </c>
      <c r="GC51" s="190">
        <v>0</v>
      </c>
      <c r="GD51" s="190">
        <v>0</v>
      </c>
      <c r="GE51" s="190">
        <v>0</v>
      </c>
      <c r="GF51" s="190">
        <f t="shared" si="28"/>
        <v>0</v>
      </c>
      <c r="GG51" s="191"/>
      <c r="GH51" s="192">
        <v>45</v>
      </c>
      <c r="GI51" s="189" t="s">
        <v>62</v>
      </c>
      <c r="GJ51" s="190">
        <v>0</v>
      </c>
      <c r="GK51" s="190">
        <v>0</v>
      </c>
      <c r="GL51" s="190">
        <v>0</v>
      </c>
      <c r="GM51" s="190">
        <f t="shared" si="29"/>
        <v>0</v>
      </c>
      <c r="GN51" s="191"/>
      <c r="GO51" s="192">
        <v>45</v>
      </c>
      <c r="GP51" s="189" t="s">
        <v>62</v>
      </c>
      <c r="GQ51" s="190">
        <v>0</v>
      </c>
      <c r="GR51" s="190">
        <v>0</v>
      </c>
      <c r="GS51" s="190">
        <v>0</v>
      </c>
      <c r="GT51" s="190">
        <f t="shared" si="30"/>
        <v>0</v>
      </c>
      <c r="GU51" s="191"/>
      <c r="GV51" s="192">
        <v>45</v>
      </c>
      <c r="GW51" s="189" t="s">
        <v>62</v>
      </c>
      <c r="GX51" s="190">
        <v>0</v>
      </c>
      <c r="GY51" s="190">
        <v>0</v>
      </c>
      <c r="GZ51" s="190">
        <v>0</v>
      </c>
      <c r="HA51" s="190">
        <f t="shared" si="31"/>
        <v>0</v>
      </c>
      <c r="HB51" s="191"/>
      <c r="HC51" s="192">
        <v>45</v>
      </c>
      <c r="HD51" s="189" t="s">
        <v>62</v>
      </c>
      <c r="HE51" s="190">
        <v>0</v>
      </c>
      <c r="HF51" s="190">
        <v>0</v>
      </c>
      <c r="HG51" s="190">
        <v>0</v>
      </c>
      <c r="HH51" s="190">
        <f t="shared" si="32"/>
        <v>0</v>
      </c>
      <c r="HI51" s="191"/>
      <c r="HJ51" s="192">
        <v>45</v>
      </c>
      <c r="HK51" s="189" t="s">
        <v>62</v>
      </c>
      <c r="HL51" s="190">
        <v>0</v>
      </c>
      <c r="HM51" s="190">
        <v>0</v>
      </c>
      <c r="HN51" s="190">
        <v>0</v>
      </c>
      <c r="HO51" s="190">
        <f t="shared" si="33"/>
        <v>0</v>
      </c>
      <c r="HP51" s="191"/>
      <c r="HQ51" s="192">
        <v>45</v>
      </c>
      <c r="HR51" s="189" t="s">
        <v>62</v>
      </c>
      <c r="HS51" s="190">
        <v>0</v>
      </c>
      <c r="HT51" s="190">
        <v>0</v>
      </c>
      <c r="HU51" s="190">
        <v>0</v>
      </c>
      <c r="HV51" s="190">
        <f t="shared" si="34"/>
        <v>0</v>
      </c>
      <c r="HW51" s="191"/>
      <c r="HX51" s="192">
        <v>45</v>
      </c>
      <c r="HY51" s="189" t="s">
        <v>62</v>
      </c>
      <c r="HZ51" s="190">
        <v>0</v>
      </c>
      <c r="IA51" s="190">
        <f t="shared" si="35"/>
        <v>0</v>
      </c>
      <c r="IB51" s="190">
        <f t="shared" si="0"/>
        <v>0</v>
      </c>
      <c r="IC51" s="190">
        <f t="shared" si="1"/>
        <v>0</v>
      </c>
      <c r="ID51" s="191"/>
    </row>
    <row r="52" spans="1:238" ht="15.75" hidden="1">
      <c r="A52" s="192">
        <v>46</v>
      </c>
      <c r="B52" s="189" t="s">
        <v>63</v>
      </c>
      <c r="C52" s="190">
        <v>0</v>
      </c>
      <c r="D52" s="190">
        <v>0</v>
      </c>
      <c r="E52" s="190">
        <v>0</v>
      </c>
      <c r="F52" s="190">
        <f t="shared" si="2"/>
        <v>0</v>
      </c>
      <c r="G52" s="191"/>
      <c r="H52" s="192">
        <v>46</v>
      </c>
      <c r="I52" s="189" t="s">
        <v>63</v>
      </c>
      <c r="J52" s="190">
        <v>0</v>
      </c>
      <c r="K52" s="190">
        <v>0</v>
      </c>
      <c r="L52" s="190">
        <v>0</v>
      </c>
      <c r="M52" s="190">
        <f t="shared" si="3"/>
        <v>0</v>
      </c>
      <c r="N52" s="191"/>
      <c r="O52" s="192">
        <v>46</v>
      </c>
      <c r="P52" s="189" t="s">
        <v>63</v>
      </c>
      <c r="Q52" s="190">
        <v>0</v>
      </c>
      <c r="R52" s="190">
        <v>0</v>
      </c>
      <c r="S52" s="190">
        <v>0</v>
      </c>
      <c r="T52" s="190">
        <f t="shared" si="4"/>
        <v>0</v>
      </c>
      <c r="U52" s="191"/>
      <c r="V52" s="192">
        <v>46</v>
      </c>
      <c r="W52" s="189" t="s">
        <v>63</v>
      </c>
      <c r="X52" s="190">
        <v>0</v>
      </c>
      <c r="Y52" s="190">
        <v>0</v>
      </c>
      <c r="Z52" s="190">
        <v>0</v>
      </c>
      <c r="AA52" s="190">
        <f t="shared" si="5"/>
        <v>0</v>
      </c>
      <c r="AB52" s="191"/>
      <c r="AC52" s="192">
        <v>46</v>
      </c>
      <c r="AD52" s="189" t="s">
        <v>63</v>
      </c>
      <c r="AE52" s="190">
        <v>0</v>
      </c>
      <c r="AF52" s="190">
        <v>0</v>
      </c>
      <c r="AG52" s="190">
        <v>0</v>
      </c>
      <c r="AH52" s="190">
        <f t="shared" si="6"/>
        <v>0</v>
      </c>
      <c r="AI52" s="191"/>
      <c r="AJ52" s="192">
        <v>46</v>
      </c>
      <c r="AK52" s="189" t="s">
        <v>63</v>
      </c>
      <c r="AL52" s="190">
        <v>0</v>
      </c>
      <c r="AM52" s="190">
        <v>0</v>
      </c>
      <c r="AN52" s="190">
        <v>0</v>
      </c>
      <c r="AO52" s="190">
        <f t="shared" si="7"/>
        <v>0</v>
      </c>
      <c r="AP52" s="191"/>
      <c r="AQ52" s="192">
        <v>46</v>
      </c>
      <c r="AR52" s="189" t="s">
        <v>63</v>
      </c>
      <c r="AS52" s="190">
        <v>0</v>
      </c>
      <c r="AT52" s="190">
        <v>0</v>
      </c>
      <c r="AU52" s="190">
        <v>0</v>
      </c>
      <c r="AV52" s="190">
        <f t="shared" si="8"/>
        <v>0</v>
      </c>
      <c r="AW52" s="191"/>
      <c r="AX52" s="192">
        <v>46</v>
      </c>
      <c r="AY52" s="189" t="s">
        <v>63</v>
      </c>
      <c r="AZ52" s="190">
        <v>0</v>
      </c>
      <c r="BA52" s="190">
        <v>0</v>
      </c>
      <c r="BB52" s="190">
        <v>0</v>
      </c>
      <c r="BC52" s="190">
        <f t="shared" si="9"/>
        <v>0</v>
      </c>
      <c r="BD52" s="191"/>
      <c r="BE52" s="192">
        <v>46</v>
      </c>
      <c r="BF52" s="189" t="s">
        <v>63</v>
      </c>
      <c r="BG52" s="190">
        <v>0</v>
      </c>
      <c r="BH52" s="190">
        <v>0</v>
      </c>
      <c r="BI52" s="190">
        <v>0</v>
      </c>
      <c r="BJ52" s="190">
        <f t="shared" si="10"/>
        <v>0</v>
      </c>
      <c r="BK52" s="191"/>
      <c r="BL52" s="192">
        <v>46</v>
      </c>
      <c r="BM52" s="189" t="s">
        <v>63</v>
      </c>
      <c r="BN52" s="190">
        <v>0</v>
      </c>
      <c r="BO52" s="190">
        <v>0</v>
      </c>
      <c r="BP52" s="190">
        <v>0</v>
      </c>
      <c r="BQ52" s="190">
        <f t="shared" si="11"/>
        <v>0</v>
      </c>
      <c r="BR52" s="191"/>
      <c r="BS52" s="192">
        <v>46</v>
      </c>
      <c r="BT52" s="189" t="s">
        <v>63</v>
      </c>
      <c r="BU52" s="190">
        <v>0</v>
      </c>
      <c r="BV52" s="190">
        <v>0</v>
      </c>
      <c r="BW52" s="190">
        <v>0</v>
      </c>
      <c r="BX52" s="190">
        <f t="shared" si="12"/>
        <v>0</v>
      </c>
      <c r="BY52" s="191"/>
      <c r="BZ52" s="192">
        <v>46</v>
      </c>
      <c r="CA52" s="189" t="s">
        <v>63</v>
      </c>
      <c r="CB52" s="190">
        <v>0</v>
      </c>
      <c r="CC52" s="190">
        <v>0</v>
      </c>
      <c r="CD52" s="190">
        <v>0</v>
      </c>
      <c r="CE52" s="190">
        <f t="shared" si="13"/>
        <v>0</v>
      </c>
      <c r="CF52" s="191"/>
      <c r="CG52" s="192">
        <v>46</v>
      </c>
      <c r="CH52" s="189" t="s">
        <v>63</v>
      </c>
      <c r="CI52" s="190">
        <v>0</v>
      </c>
      <c r="CJ52" s="190">
        <v>0</v>
      </c>
      <c r="CK52" s="190">
        <v>0</v>
      </c>
      <c r="CL52" s="190">
        <f t="shared" si="14"/>
        <v>0</v>
      </c>
      <c r="CM52" s="191"/>
      <c r="CN52" s="192">
        <v>46</v>
      </c>
      <c r="CO52" s="189" t="s">
        <v>63</v>
      </c>
      <c r="CP52" s="190">
        <v>0</v>
      </c>
      <c r="CQ52" s="190">
        <v>0</v>
      </c>
      <c r="CR52" s="190">
        <v>0</v>
      </c>
      <c r="CS52" s="190">
        <f t="shared" si="15"/>
        <v>0</v>
      </c>
      <c r="CT52" s="191"/>
      <c r="CU52" s="192">
        <v>46</v>
      </c>
      <c r="CV52" s="189" t="s">
        <v>63</v>
      </c>
      <c r="CW52" s="190">
        <v>0</v>
      </c>
      <c r="CX52" s="190">
        <v>0</v>
      </c>
      <c r="CY52" s="190">
        <v>0</v>
      </c>
      <c r="CZ52" s="190">
        <f t="shared" si="16"/>
        <v>0</v>
      </c>
      <c r="DA52" s="191"/>
      <c r="DB52" s="192">
        <v>46</v>
      </c>
      <c r="DC52" s="189" t="s">
        <v>63</v>
      </c>
      <c r="DD52" s="190">
        <v>0</v>
      </c>
      <c r="DE52" s="190">
        <v>0</v>
      </c>
      <c r="DF52" s="190">
        <v>0</v>
      </c>
      <c r="DG52" s="190">
        <f t="shared" si="17"/>
        <v>0</v>
      </c>
      <c r="DH52" s="191"/>
      <c r="DI52" s="192">
        <v>46</v>
      </c>
      <c r="DJ52" s="189" t="s">
        <v>63</v>
      </c>
      <c r="DK52" s="190">
        <v>0</v>
      </c>
      <c r="DL52" s="190">
        <v>0</v>
      </c>
      <c r="DM52" s="190">
        <v>0</v>
      </c>
      <c r="DN52" s="190">
        <f t="shared" si="18"/>
        <v>0</v>
      </c>
      <c r="DO52" s="191"/>
      <c r="DP52" s="192">
        <v>46</v>
      </c>
      <c r="DQ52" s="189" t="s">
        <v>63</v>
      </c>
      <c r="DR52" s="190">
        <v>0</v>
      </c>
      <c r="DS52" s="190">
        <v>0</v>
      </c>
      <c r="DT52" s="190">
        <v>0</v>
      </c>
      <c r="DU52" s="190">
        <f t="shared" si="19"/>
        <v>0</v>
      </c>
      <c r="DV52" s="191"/>
      <c r="DW52" s="192">
        <v>46</v>
      </c>
      <c r="DX52" s="189" t="s">
        <v>63</v>
      </c>
      <c r="DY52" s="190">
        <v>0</v>
      </c>
      <c r="DZ52" s="190">
        <v>0</v>
      </c>
      <c r="EA52" s="190">
        <v>0</v>
      </c>
      <c r="EB52" s="190">
        <f t="shared" si="20"/>
        <v>0</v>
      </c>
      <c r="EC52" s="191"/>
      <c r="ED52" s="192">
        <v>46</v>
      </c>
      <c r="EE52" s="189" t="s">
        <v>63</v>
      </c>
      <c r="EF52" s="190">
        <v>0</v>
      </c>
      <c r="EG52" s="190">
        <v>0</v>
      </c>
      <c r="EH52" s="190">
        <v>0</v>
      </c>
      <c r="EI52" s="190">
        <f t="shared" si="21"/>
        <v>0</v>
      </c>
      <c r="EJ52" s="191"/>
      <c r="EK52" s="192">
        <v>46</v>
      </c>
      <c r="EL52" s="189" t="s">
        <v>63</v>
      </c>
      <c r="EM52" s="190">
        <v>0</v>
      </c>
      <c r="EN52" s="190">
        <v>0</v>
      </c>
      <c r="EO52" s="190">
        <v>0</v>
      </c>
      <c r="EP52" s="190">
        <f t="shared" si="22"/>
        <v>0</v>
      </c>
      <c r="EQ52" s="191"/>
      <c r="ER52" s="192">
        <v>46</v>
      </c>
      <c r="ES52" s="189" t="s">
        <v>63</v>
      </c>
      <c r="ET52" s="190">
        <v>0</v>
      </c>
      <c r="EU52" s="190">
        <v>0</v>
      </c>
      <c r="EV52" s="190">
        <v>0</v>
      </c>
      <c r="EW52" s="190">
        <f t="shared" si="23"/>
        <v>0</v>
      </c>
      <c r="EX52" s="191"/>
      <c r="EY52" s="192">
        <v>46</v>
      </c>
      <c r="EZ52" s="189" t="s">
        <v>63</v>
      </c>
      <c r="FA52" s="190">
        <v>0</v>
      </c>
      <c r="FB52" s="190">
        <v>0</v>
      </c>
      <c r="FC52" s="190">
        <v>0</v>
      </c>
      <c r="FD52" s="190">
        <f t="shared" si="24"/>
        <v>0</v>
      </c>
      <c r="FE52" s="191"/>
      <c r="FF52" s="192">
        <v>46</v>
      </c>
      <c r="FG52" s="189" t="s">
        <v>63</v>
      </c>
      <c r="FH52" s="190">
        <v>0</v>
      </c>
      <c r="FI52" s="190">
        <v>0</v>
      </c>
      <c r="FJ52" s="190">
        <v>0</v>
      </c>
      <c r="FK52" s="190">
        <f t="shared" si="25"/>
        <v>0</v>
      </c>
      <c r="FL52" s="191"/>
      <c r="FM52" s="192">
        <v>46</v>
      </c>
      <c r="FN52" s="189" t="s">
        <v>63</v>
      </c>
      <c r="FO52" s="190">
        <v>0</v>
      </c>
      <c r="FP52" s="190">
        <v>0</v>
      </c>
      <c r="FQ52" s="190">
        <v>0</v>
      </c>
      <c r="FR52" s="190">
        <f t="shared" si="26"/>
        <v>0</v>
      </c>
      <c r="FS52" s="191"/>
      <c r="FT52" s="192">
        <v>46</v>
      </c>
      <c r="FU52" s="189" t="s">
        <v>63</v>
      </c>
      <c r="FV52" s="190">
        <v>0</v>
      </c>
      <c r="FW52" s="190">
        <v>0</v>
      </c>
      <c r="FX52" s="190">
        <v>0</v>
      </c>
      <c r="FY52" s="190">
        <f t="shared" si="27"/>
        <v>0</v>
      </c>
      <c r="FZ52" s="191"/>
      <c r="GA52" s="192">
        <v>46</v>
      </c>
      <c r="GB52" s="189" t="s">
        <v>63</v>
      </c>
      <c r="GC52" s="190">
        <v>0</v>
      </c>
      <c r="GD52" s="190">
        <v>0</v>
      </c>
      <c r="GE52" s="190">
        <v>0</v>
      </c>
      <c r="GF52" s="190">
        <f t="shared" si="28"/>
        <v>0</v>
      </c>
      <c r="GG52" s="191"/>
      <c r="GH52" s="192">
        <v>46</v>
      </c>
      <c r="GI52" s="189" t="s">
        <v>63</v>
      </c>
      <c r="GJ52" s="190">
        <v>0</v>
      </c>
      <c r="GK52" s="190">
        <v>0</v>
      </c>
      <c r="GL52" s="190">
        <v>0</v>
      </c>
      <c r="GM52" s="190">
        <f t="shared" si="29"/>
        <v>0</v>
      </c>
      <c r="GN52" s="191"/>
      <c r="GO52" s="192">
        <v>46</v>
      </c>
      <c r="GP52" s="189" t="s">
        <v>63</v>
      </c>
      <c r="GQ52" s="190">
        <v>0</v>
      </c>
      <c r="GR52" s="190">
        <v>0</v>
      </c>
      <c r="GS52" s="190">
        <v>0</v>
      </c>
      <c r="GT52" s="190">
        <f t="shared" si="30"/>
        <v>0</v>
      </c>
      <c r="GU52" s="191"/>
      <c r="GV52" s="192">
        <v>46</v>
      </c>
      <c r="GW52" s="189" t="s">
        <v>63</v>
      </c>
      <c r="GX52" s="190">
        <v>0</v>
      </c>
      <c r="GY52" s="190">
        <v>0</v>
      </c>
      <c r="GZ52" s="190">
        <v>0</v>
      </c>
      <c r="HA52" s="190">
        <f t="shared" si="31"/>
        <v>0</v>
      </c>
      <c r="HB52" s="191"/>
      <c r="HC52" s="192">
        <v>46</v>
      </c>
      <c r="HD52" s="189" t="s">
        <v>63</v>
      </c>
      <c r="HE52" s="190">
        <v>0</v>
      </c>
      <c r="HF52" s="190">
        <v>0</v>
      </c>
      <c r="HG52" s="190">
        <v>0</v>
      </c>
      <c r="HH52" s="190">
        <f t="shared" si="32"/>
        <v>0</v>
      </c>
      <c r="HI52" s="191"/>
      <c r="HJ52" s="192">
        <v>46</v>
      </c>
      <c r="HK52" s="189" t="s">
        <v>63</v>
      </c>
      <c r="HL52" s="190">
        <v>0</v>
      </c>
      <c r="HM52" s="190">
        <v>0</v>
      </c>
      <c r="HN52" s="190">
        <v>0</v>
      </c>
      <c r="HO52" s="190">
        <f t="shared" si="33"/>
        <v>0</v>
      </c>
      <c r="HP52" s="191"/>
      <c r="HQ52" s="192">
        <v>46</v>
      </c>
      <c r="HR52" s="189" t="s">
        <v>63</v>
      </c>
      <c r="HS52" s="190">
        <v>0</v>
      </c>
      <c r="HT52" s="190">
        <v>0</v>
      </c>
      <c r="HU52" s="190">
        <v>0</v>
      </c>
      <c r="HV52" s="190">
        <f t="shared" si="34"/>
        <v>0</v>
      </c>
      <c r="HW52" s="191"/>
      <c r="HX52" s="192">
        <v>46</v>
      </c>
      <c r="HY52" s="189" t="s">
        <v>63</v>
      </c>
      <c r="HZ52" s="190">
        <v>0</v>
      </c>
      <c r="IA52" s="190">
        <f t="shared" si="35"/>
        <v>0</v>
      </c>
      <c r="IB52" s="190">
        <f t="shared" si="0"/>
        <v>0</v>
      </c>
      <c r="IC52" s="190">
        <f t="shared" si="1"/>
        <v>0</v>
      </c>
      <c r="ID52" s="191"/>
    </row>
    <row r="53" spans="1:238" ht="15.75" hidden="1">
      <c r="A53" s="192">
        <v>47</v>
      </c>
      <c r="B53" s="189" t="s">
        <v>64</v>
      </c>
      <c r="C53" s="190">
        <v>0</v>
      </c>
      <c r="D53" s="190">
        <v>0</v>
      </c>
      <c r="E53" s="190">
        <v>0</v>
      </c>
      <c r="F53" s="190">
        <f t="shared" si="2"/>
        <v>0</v>
      </c>
      <c r="G53" s="191"/>
      <c r="H53" s="192">
        <v>47</v>
      </c>
      <c r="I53" s="189" t="s">
        <v>64</v>
      </c>
      <c r="J53" s="190">
        <v>0</v>
      </c>
      <c r="K53" s="190">
        <v>0</v>
      </c>
      <c r="L53" s="190">
        <v>0</v>
      </c>
      <c r="M53" s="190">
        <f t="shared" si="3"/>
        <v>0</v>
      </c>
      <c r="N53" s="191"/>
      <c r="O53" s="192">
        <v>47</v>
      </c>
      <c r="P53" s="189" t="s">
        <v>64</v>
      </c>
      <c r="Q53" s="190">
        <v>0</v>
      </c>
      <c r="R53" s="190">
        <v>0</v>
      </c>
      <c r="S53" s="190">
        <v>0</v>
      </c>
      <c r="T53" s="190">
        <f t="shared" si="4"/>
        <v>0</v>
      </c>
      <c r="U53" s="191"/>
      <c r="V53" s="192">
        <v>47</v>
      </c>
      <c r="W53" s="189" t="s">
        <v>64</v>
      </c>
      <c r="X53" s="190">
        <v>0</v>
      </c>
      <c r="Y53" s="190">
        <v>0</v>
      </c>
      <c r="Z53" s="190">
        <v>0</v>
      </c>
      <c r="AA53" s="190">
        <f t="shared" si="5"/>
        <v>0</v>
      </c>
      <c r="AB53" s="191"/>
      <c r="AC53" s="192">
        <v>47</v>
      </c>
      <c r="AD53" s="189" t="s">
        <v>64</v>
      </c>
      <c r="AE53" s="190">
        <v>0</v>
      </c>
      <c r="AF53" s="190">
        <v>0</v>
      </c>
      <c r="AG53" s="190">
        <v>0</v>
      </c>
      <c r="AH53" s="190">
        <f t="shared" si="6"/>
        <v>0</v>
      </c>
      <c r="AI53" s="191"/>
      <c r="AJ53" s="192">
        <v>47</v>
      </c>
      <c r="AK53" s="189" t="s">
        <v>64</v>
      </c>
      <c r="AL53" s="190">
        <v>0</v>
      </c>
      <c r="AM53" s="190">
        <v>0</v>
      </c>
      <c r="AN53" s="190">
        <v>0</v>
      </c>
      <c r="AO53" s="190">
        <f t="shared" si="7"/>
        <v>0</v>
      </c>
      <c r="AP53" s="191"/>
      <c r="AQ53" s="192">
        <v>47</v>
      </c>
      <c r="AR53" s="189" t="s">
        <v>64</v>
      </c>
      <c r="AS53" s="190">
        <v>0</v>
      </c>
      <c r="AT53" s="190">
        <v>0</v>
      </c>
      <c r="AU53" s="190">
        <v>0</v>
      </c>
      <c r="AV53" s="190">
        <f t="shared" si="8"/>
        <v>0</v>
      </c>
      <c r="AW53" s="191"/>
      <c r="AX53" s="192">
        <v>47</v>
      </c>
      <c r="AY53" s="189" t="s">
        <v>64</v>
      </c>
      <c r="AZ53" s="190">
        <v>0</v>
      </c>
      <c r="BA53" s="190">
        <v>0</v>
      </c>
      <c r="BB53" s="190">
        <v>0</v>
      </c>
      <c r="BC53" s="190">
        <f t="shared" si="9"/>
        <v>0</v>
      </c>
      <c r="BD53" s="191"/>
      <c r="BE53" s="192">
        <v>47</v>
      </c>
      <c r="BF53" s="189" t="s">
        <v>64</v>
      </c>
      <c r="BG53" s="190">
        <v>0</v>
      </c>
      <c r="BH53" s="190">
        <v>0</v>
      </c>
      <c r="BI53" s="190">
        <v>0</v>
      </c>
      <c r="BJ53" s="190">
        <f t="shared" si="10"/>
        <v>0</v>
      </c>
      <c r="BK53" s="191"/>
      <c r="BL53" s="192">
        <v>47</v>
      </c>
      <c r="BM53" s="189" t="s">
        <v>64</v>
      </c>
      <c r="BN53" s="190">
        <v>0</v>
      </c>
      <c r="BO53" s="190">
        <v>0</v>
      </c>
      <c r="BP53" s="190">
        <v>0</v>
      </c>
      <c r="BQ53" s="190">
        <f t="shared" si="11"/>
        <v>0</v>
      </c>
      <c r="BR53" s="191"/>
      <c r="BS53" s="192">
        <v>47</v>
      </c>
      <c r="BT53" s="189" t="s">
        <v>64</v>
      </c>
      <c r="BU53" s="190">
        <v>0</v>
      </c>
      <c r="BV53" s="190">
        <v>0</v>
      </c>
      <c r="BW53" s="190">
        <v>0</v>
      </c>
      <c r="BX53" s="190">
        <f t="shared" si="12"/>
        <v>0</v>
      </c>
      <c r="BY53" s="191"/>
      <c r="BZ53" s="192">
        <v>47</v>
      </c>
      <c r="CA53" s="189" t="s">
        <v>64</v>
      </c>
      <c r="CB53" s="190">
        <v>0</v>
      </c>
      <c r="CC53" s="190">
        <v>0</v>
      </c>
      <c r="CD53" s="190">
        <v>0</v>
      </c>
      <c r="CE53" s="190">
        <f t="shared" si="13"/>
        <v>0</v>
      </c>
      <c r="CF53" s="191"/>
      <c r="CG53" s="192">
        <v>47</v>
      </c>
      <c r="CH53" s="189" t="s">
        <v>64</v>
      </c>
      <c r="CI53" s="190">
        <v>0</v>
      </c>
      <c r="CJ53" s="190">
        <v>0</v>
      </c>
      <c r="CK53" s="190">
        <v>0</v>
      </c>
      <c r="CL53" s="190">
        <f t="shared" si="14"/>
        <v>0</v>
      </c>
      <c r="CM53" s="191"/>
      <c r="CN53" s="192">
        <v>47</v>
      </c>
      <c r="CO53" s="189" t="s">
        <v>64</v>
      </c>
      <c r="CP53" s="190">
        <v>0</v>
      </c>
      <c r="CQ53" s="190">
        <v>0</v>
      </c>
      <c r="CR53" s="190">
        <v>0</v>
      </c>
      <c r="CS53" s="190">
        <f t="shared" si="15"/>
        <v>0</v>
      </c>
      <c r="CT53" s="191"/>
      <c r="CU53" s="192">
        <v>47</v>
      </c>
      <c r="CV53" s="189" t="s">
        <v>64</v>
      </c>
      <c r="CW53" s="190">
        <v>0</v>
      </c>
      <c r="CX53" s="190">
        <v>0</v>
      </c>
      <c r="CY53" s="190">
        <v>0</v>
      </c>
      <c r="CZ53" s="190">
        <f t="shared" si="16"/>
        <v>0</v>
      </c>
      <c r="DA53" s="191"/>
      <c r="DB53" s="192">
        <v>47</v>
      </c>
      <c r="DC53" s="189" t="s">
        <v>64</v>
      </c>
      <c r="DD53" s="190">
        <v>0</v>
      </c>
      <c r="DE53" s="190">
        <v>0</v>
      </c>
      <c r="DF53" s="190">
        <v>0</v>
      </c>
      <c r="DG53" s="190">
        <f t="shared" si="17"/>
        <v>0</v>
      </c>
      <c r="DH53" s="191"/>
      <c r="DI53" s="192">
        <v>47</v>
      </c>
      <c r="DJ53" s="189" t="s">
        <v>64</v>
      </c>
      <c r="DK53" s="190">
        <v>0</v>
      </c>
      <c r="DL53" s="190">
        <v>0</v>
      </c>
      <c r="DM53" s="190">
        <v>0</v>
      </c>
      <c r="DN53" s="190">
        <f t="shared" si="18"/>
        <v>0</v>
      </c>
      <c r="DO53" s="191"/>
      <c r="DP53" s="192">
        <v>47</v>
      </c>
      <c r="DQ53" s="189" t="s">
        <v>64</v>
      </c>
      <c r="DR53" s="190">
        <v>0</v>
      </c>
      <c r="DS53" s="190">
        <v>0</v>
      </c>
      <c r="DT53" s="190">
        <v>0</v>
      </c>
      <c r="DU53" s="190">
        <f t="shared" si="19"/>
        <v>0</v>
      </c>
      <c r="DV53" s="191"/>
      <c r="DW53" s="192">
        <v>47</v>
      </c>
      <c r="DX53" s="189" t="s">
        <v>64</v>
      </c>
      <c r="DY53" s="190">
        <v>0</v>
      </c>
      <c r="DZ53" s="190">
        <v>0</v>
      </c>
      <c r="EA53" s="190">
        <v>0</v>
      </c>
      <c r="EB53" s="190">
        <f t="shared" si="20"/>
        <v>0</v>
      </c>
      <c r="EC53" s="191"/>
      <c r="ED53" s="192">
        <v>47</v>
      </c>
      <c r="EE53" s="189" t="s">
        <v>64</v>
      </c>
      <c r="EF53" s="190">
        <v>0</v>
      </c>
      <c r="EG53" s="190">
        <v>0</v>
      </c>
      <c r="EH53" s="190">
        <v>0</v>
      </c>
      <c r="EI53" s="190">
        <f t="shared" si="21"/>
        <v>0</v>
      </c>
      <c r="EJ53" s="191"/>
      <c r="EK53" s="192">
        <v>47</v>
      </c>
      <c r="EL53" s="189" t="s">
        <v>64</v>
      </c>
      <c r="EM53" s="190">
        <v>0</v>
      </c>
      <c r="EN53" s="190">
        <v>0</v>
      </c>
      <c r="EO53" s="190">
        <v>0</v>
      </c>
      <c r="EP53" s="190">
        <f t="shared" si="22"/>
        <v>0</v>
      </c>
      <c r="EQ53" s="191"/>
      <c r="ER53" s="192">
        <v>47</v>
      </c>
      <c r="ES53" s="189" t="s">
        <v>64</v>
      </c>
      <c r="ET53" s="190">
        <v>0</v>
      </c>
      <c r="EU53" s="190">
        <v>0</v>
      </c>
      <c r="EV53" s="190">
        <v>0</v>
      </c>
      <c r="EW53" s="190">
        <f t="shared" si="23"/>
        <v>0</v>
      </c>
      <c r="EX53" s="191"/>
      <c r="EY53" s="192">
        <v>47</v>
      </c>
      <c r="EZ53" s="189" t="s">
        <v>64</v>
      </c>
      <c r="FA53" s="190">
        <v>0</v>
      </c>
      <c r="FB53" s="190">
        <v>0</v>
      </c>
      <c r="FC53" s="190">
        <v>0</v>
      </c>
      <c r="FD53" s="190">
        <f t="shared" si="24"/>
        <v>0</v>
      </c>
      <c r="FE53" s="191"/>
      <c r="FF53" s="192">
        <v>47</v>
      </c>
      <c r="FG53" s="189" t="s">
        <v>64</v>
      </c>
      <c r="FH53" s="190">
        <v>0</v>
      </c>
      <c r="FI53" s="190">
        <v>0</v>
      </c>
      <c r="FJ53" s="190">
        <v>0</v>
      </c>
      <c r="FK53" s="190">
        <f t="shared" si="25"/>
        <v>0</v>
      </c>
      <c r="FL53" s="191"/>
      <c r="FM53" s="192">
        <v>47</v>
      </c>
      <c r="FN53" s="189" t="s">
        <v>64</v>
      </c>
      <c r="FO53" s="190">
        <v>0</v>
      </c>
      <c r="FP53" s="190">
        <v>0</v>
      </c>
      <c r="FQ53" s="190">
        <v>0</v>
      </c>
      <c r="FR53" s="190">
        <f t="shared" si="26"/>
        <v>0</v>
      </c>
      <c r="FS53" s="191"/>
      <c r="FT53" s="192">
        <v>47</v>
      </c>
      <c r="FU53" s="189" t="s">
        <v>64</v>
      </c>
      <c r="FV53" s="190">
        <v>0</v>
      </c>
      <c r="FW53" s="190">
        <v>0</v>
      </c>
      <c r="FX53" s="190">
        <v>0</v>
      </c>
      <c r="FY53" s="190">
        <f t="shared" si="27"/>
        <v>0</v>
      </c>
      <c r="FZ53" s="191"/>
      <c r="GA53" s="192">
        <v>47</v>
      </c>
      <c r="GB53" s="189" t="s">
        <v>64</v>
      </c>
      <c r="GC53" s="190">
        <v>0</v>
      </c>
      <c r="GD53" s="190">
        <v>0</v>
      </c>
      <c r="GE53" s="190">
        <v>0</v>
      </c>
      <c r="GF53" s="190">
        <f t="shared" si="28"/>
        <v>0</v>
      </c>
      <c r="GG53" s="191"/>
      <c r="GH53" s="192">
        <v>47</v>
      </c>
      <c r="GI53" s="189" t="s">
        <v>64</v>
      </c>
      <c r="GJ53" s="190">
        <v>0</v>
      </c>
      <c r="GK53" s="190">
        <v>0</v>
      </c>
      <c r="GL53" s="190">
        <v>0</v>
      </c>
      <c r="GM53" s="190">
        <f t="shared" si="29"/>
        <v>0</v>
      </c>
      <c r="GN53" s="191"/>
      <c r="GO53" s="192">
        <v>47</v>
      </c>
      <c r="GP53" s="189" t="s">
        <v>64</v>
      </c>
      <c r="GQ53" s="190">
        <v>0</v>
      </c>
      <c r="GR53" s="190">
        <v>0</v>
      </c>
      <c r="GS53" s="190">
        <v>0</v>
      </c>
      <c r="GT53" s="190">
        <f t="shared" si="30"/>
        <v>0</v>
      </c>
      <c r="GU53" s="191"/>
      <c r="GV53" s="192">
        <v>47</v>
      </c>
      <c r="GW53" s="189" t="s">
        <v>64</v>
      </c>
      <c r="GX53" s="190">
        <v>0</v>
      </c>
      <c r="GY53" s="190">
        <v>0</v>
      </c>
      <c r="GZ53" s="190">
        <v>0</v>
      </c>
      <c r="HA53" s="190">
        <f t="shared" si="31"/>
        <v>0</v>
      </c>
      <c r="HB53" s="191"/>
      <c r="HC53" s="192">
        <v>47</v>
      </c>
      <c r="HD53" s="189" t="s">
        <v>64</v>
      </c>
      <c r="HE53" s="190">
        <v>0</v>
      </c>
      <c r="HF53" s="190">
        <v>0</v>
      </c>
      <c r="HG53" s="190">
        <v>0</v>
      </c>
      <c r="HH53" s="190">
        <f t="shared" si="32"/>
        <v>0</v>
      </c>
      <c r="HI53" s="191"/>
      <c r="HJ53" s="192">
        <v>47</v>
      </c>
      <c r="HK53" s="189" t="s">
        <v>64</v>
      </c>
      <c r="HL53" s="190">
        <v>0</v>
      </c>
      <c r="HM53" s="190">
        <v>0</v>
      </c>
      <c r="HN53" s="190">
        <v>0</v>
      </c>
      <c r="HO53" s="190">
        <f t="shared" si="33"/>
        <v>0</v>
      </c>
      <c r="HP53" s="191"/>
      <c r="HQ53" s="192">
        <v>47</v>
      </c>
      <c r="HR53" s="189" t="s">
        <v>64</v>
      </c>
      <c r="HS53" s="190">
        <v>0</v>
      </c>
      <c r="HT53" s="190">
        <v>0</v>
      </c>
      <c r="HU53" s="190">
        <v>0</v>
      </c>
      <c r="HV53" s="190">
        <f t="shared" si="34"/>
        <v>0</v>
      </c>
      <c r="HW53" s="191"/>
      <c r="HX53" s="192">
        <v>47</v>
      </c>
      <c r="HY53" s="189" t="s">
        <v>64</v>
      </c>
      <c r="HZ53" s="190">
        <v>0</v>
      </c>
      <c r="IA53" s="190">
        <f t="shared" si="35"/>
        <v>0</v>
      </c>
      <c r="IB53" s="190">
        <f t="shared" si="0"/>
        <v>0</v>
      </c>
      <c r="IC53" s="190">
        <f t="shared" si="1"/>
        <v>0</v>
      </c>
      <c r="ID53" s="191"/>
    </row>
    <row r="54" spans="1:238" ht="15.75" hidden="1">
      <c r="A54" s="192">
        <v>48</v>
      </c>
      <c r="B54" s="189" t="s">
        <v>42</v>
      </c>
      <c r="C54" s="190">
        <v>0</v>
      </c>
      <c r="D54" s="190">
        <v>0</v>
      </c>
      <c r="E54" s="190">
        <v>0</v>
      </c>
      <c r="F54" s="190">
        <f t="shared" si="2"/>
        <v>0</v>
      </c>
      <c r="G54" s="191"/>
      <c r="H54" s="192">
        <v>48</v>
      </c>
      <c r="I54" s="189" t="s">
        <v>42</v>
      </c>
      <c r="J54" s="190">
        <v>0</v>
      </c>
      <c r="K54" s="190">
        <v>0</v>
      </c>
      <c r="L54" s="190">
        <v>0</v>
      </c>
      <c r="M54" s="190">
        <f t="shared" si="3"/>
        <v>0</v>
      </c>
      <c r="N54" s="191"/>
      <c r="O54" s="192">
        <v>48</v>
      </c>
      <c r="P54" s="189" t="s">
        <v>42</v>
      </c>
      <c r="Q54" s="190">
        <v>0</v>
      </c>
      <c r="R54" s="190">
        <v>0</v>
      </c>
      <c r="S54" s="190">
        <v>0</v>
      </c>
      <c r="T54" s="190">
        <f t="shared" si="4"/>
        <v>0</v>
      </c>
      <c r="U54" s="191"/>
      <c r="V54" s="192">
        <v>48</v>
      </c>
      <c r="W54" s="189" t="s">
        <v>42</v>
      </c>
      <c r="X54" s="190">
        <v>0</v>
      </c>
      <c r="Y54" s="190">
        <v>0</v>
      </c>
      <c r="Z54" s="190">
        <v>0</v>
      </c>
      <c r="AA54" s="190">
        <f t="shared" si="5"/>
        <v>0</v>
      </c>
      <c r="AB54" s="191"/>
      <c r="AC54" s="192">
        <v>48</v>
      </c>
      <c r="AD54" s="189" t="s">
        <v>42</v>
      </c>
      <c r="AE54" s="190">
        <v>0</v>
      </c>
      <c r="AF54" s="190">
        <v>0</v>
      </c>
      <c r="AG54" s="190">
        <v>0</v>
      </c>
      <c r="AH54" s="190">
        <f t="shared" si="6"/>
        <v>0</v>
      </c>
      <c r="AI54" s="191"/>
      <c r="AJ54" s="192">
        <v>48</v>
      </c>
      <c r="AK54" s="189" t="s">
        <v>42</v>
      </c>
      <c r="AL54" s="190">
        <v>0</v>
      </c>
      <c r="AM54" s="190">
        <v>0</v>
      </c>
      <c r="AN54" s="190">
        <v>0</v>
      </c>
      <c r="AO54" s="190">
        <f t="shared" si="7"/>
        <v>0</v>
      </c>
      <c r="AP54" s="191"/>
      <c r="AQ54" s="192">
        <v>48</v>
      </c>
      <c r="AR54" s="189" t="s">
        <v>42</v>
      </c>
      <c r="AS54" s="190">
        <v>0</v>
      </c>
      <c r="AT54" s="190">
        <v>0</v>
      </c>
      <c r="AU54" s="190">
        <v>0</v>
      </c>
      <c r="AV54" s="190">
        <f t="shared" si="8"/>
        <v>0</v>
      </c>
      <c r="AW54" s="191"/>
      <c r="AX54" s="192">
        <v>48</v>
      </c>
      <c r="AY54" s="189" t="s">
        <v>42</v>
      </c>
      <c r="AZ54" s="190">
        <v>0</v>
      </c>
      <c r="BA54" s="190">
        <v>0</v>
      </c>
      <c r="BB54" s="190">
        <v>0</v>
      </c>
      <c r="BC54" s="190">
        <f t="shared" si="9"/>
        <v>0</v>
      </c>
      <c r="BD54" s="191"/>
      <c r="BE54" s="192">
        <v>48</v>
      </c>
      <c r="BF54" s="189" t="s">
        <v>42</v>
      </c>
      <c r="BG54" s="190">
        <v>0</v>
      </c>
      <c r="BH54" s="190">
        <v>0</v>
      </c>
      <c r="BI54" s="190">
        <v>0</v>
      </c>
      <c r="BJ54" s="190">
        <f t="shared" si="10"/>
        <v>0</v>
      </c>
      <c r="BK54" s="191"/>
      <c r="BL54" s="192">
        <v>48</v>
      </c>
      <c r="BM54" s="189" t="s">
        <v>42</v>
      </c>
      <c r="BN54" s="190">
        <v>0</v>
      </c>
      <c r="BO54" s="190">
        <v>0</v>
      </c>
      <c r="BP54" s="190">
        <v>0</v>
      </c>
      <c r="BQ54" s="190">
        <f t="shared" si="11"/>
        <v>0</v>
      </c>
      <c r="BR54" s="191"/>
      <c r="BS54" s="192">
        <v>48</v>
      </c>
      <c r="BT54" s="189" t="s">
        <v>42</v>
      </c>
      <c r="BU54" s="190">
        <v>0</v>
      </c>
      <c r="BV54" s="190">
        <v>0</v>
      </c>
      <c r="BW54" s="190">
        <v>0</v>
      </c>
      <c r="BX54" s="190">
        <f t="shared" si="12"/>
        <v>0</v>
      </c>
      <c r="BY54" s="191"/>
      <c r="BZ54" s="192">
        <v>48</v>
      </c>
      <c r="CA54" s="189" t="s">
        <v>42</v>
      </c>
      <c r="CB54" s="190">
        <v>0</v>
      </c>
      <c r="CC54" s="190">
        <v>0</v>
      </c>
      <c r="CD54" s="190">
        <v>0</v>
      </c>
      <c r="CE54" s="190">
        <f t="shared" si="13"/>
        <v>0</v>
      </c>
      <c r="CF54" s="191"/>
      <c r="CG54" s="192">
        <v>48</v>
      </c>
      <c r="CH54" s="189" t="s">
        <v>42</v>
      </c>
      <c r="CI54" s="190">
        <v>0</v>
      </c>
      <c r="CJ54" s="190">
        <v>0</v>
      </c>
      <c r="CK54" s="190">
        <v>0</v>
      </c>
      <c r="CL54" s="190">
        <f t="shared" si="14"/>
        <v>0</v>
      </c>
      <c r="CM54" s="191"/>
      <c r="CN54" s="192">
        <v>48</v>
      </c>
      <c r="CO54" s="189" t="s">
        <v>42</v>
      </c>
      <c r="CP54" s="190">
        <v>0</v>
      </c>
      <c r="CQ54" s="190">
        <v>0</v>
      </c>
      <c r="CR54" s="190">
        <v>0</v>
      </c>
      <c r="CS54" s="190">
        <f t="shared" si="15"/>
        <v>0</v>
      </c>
      <c r="CT54" s="191"/>
      <c r="CU54" s="192">
        <v>48</v>
      </c>
      <c r="CV54" s="189" t="s">
        <v>42</v>
      </c>
      <c r="CW54" s="190">
        <v>0</v>
      </c>
      <c r="CX54" s="190">
        <v>0</v>
      </c>
      <c r="CY54" s="190">
        <v>0</v>
      </c>
      <c r="CZ54" s="190">
        <f t="shared" si="16"/>
        <v>0</v>
      </c>
      <c r="DA54" s="191"/>
      <c r="DB54" s="192">
        <v>48</v>
      </c>
      <c r="DC54" s="189" t="s">
        <v>42</v>
      </c>
      <c r="DD54" s="190">
        <v>0</v>
      </c>
      <c r="DE54" s="190">
        <v>0</v>
      </c>
      <c r="DF54" s="190">
        <v>0</v>
      </c>
      <c r="DG54" s="190">
        <f t="shared" si="17"/>
        <v>0</v>
      </c>
      <c r="DH54" s="191"/>
      <c r="DI54" s="192">
        <v>48</v>
      </c>
      <c r="DJ54" s="189" t="s">
        <v>42</v>
      </c>
      <c r="DK54" s="190">
        <v>0</v>
      </c>
      <c r="DL54" s="190">
        <v>0</v>
      </c>
      <c r="DM54" s="190">
        <v>0</v>
      </c>
      <c r="DN54" s="190">
        <f t="shared" si="18"/>
        <v>0</v>
      </c>
      <c r="DO54" s="191"/>
      <c r="DP54" s="192">
        <v>48</v>
      </c>
      <c r="DQ54" s="189" t="s">
        <v>42</v>
      </c>
      <c r="DR54" s="190">
        <v>0</v>
      </c>
      <c r="DS54" s="190">
        <v>0</v>
      </c>
      <c r="DT54" s="190">
        <v>0</v>
      </c>
      <c r="DU54" s="190">
        <f t="shared" si="19"/>
        <v>0</v>
      </c>
      <c r="DV54" s="191"/>
      <c r="DW54" s="192">
        <v>48</v>
      </c>
      <c r="DX54" s="189" t="s">
        <v>42</v>
      </c>
      <c r="DY54" s="190">
        <v>0</v>
      </c>
      <c r="DZ54" s="190">
        <v>0</v>
      </c>
      <c r="EA54" s="190">
        <v>0</v>
      </c>
      <c r="EB54" s="190">
        <f t="shared" si="20"/>
        <v>0</v>
      </c>
      <c r="EC54" s="191"/>
      <c r="ED54" s="192">
        <v>48</v>
      </c>
      <c r="EE54" s="189" t="s">
        <v>42</v>
      </c>
      <c r="EF54" s="190">
        <v>0</v>
      </c>
      <c r="EG54" s="190">
        <v>0</v>
      </c>
      <c r="EH54" s="190">
        <v>0</v>
      </c>
      <c r="EI54" s="190">
        <f t="shared" si="21"/>
        <v>0</v>
      </c>
      <c r="EJ54" s="191"/>
      <c r="EK54" s="192">
        <v>48</v>
      </c>
      <c r="EL54" s="189" t="s">
        <v>42</v>
      </c>
      <c r="EM54" s="190">
        <v>0</v>
      </c>
      <c r="EN54" s="190">
        <v>0</v>
      </c>
      <c r="EO54" s="190">
        <v>0</v>
      </c>
      <c r="EP54" s="190">
        <f t="shared" si="22"/>
        <v>0</v>
      </c>
      <c r="EQ54" s="191"/>
      <c r="ER54" s="192">
        <v>48</v>
      </c>
      <c r="ES54" s="189" t="s">
        <v>42</v>
      </c>
      <c r="ET54" s="190">
        <v>0</v>
      </c>
      <c r="EU54" s="190">
        <v>0</v>
      </c>
      <c r="EV54" s="190">
        <v>0</v>
      </c>
      <c r="EW54" s="190">
        <f t="shared" si="23"/>
        <v>0</v>
      </c>
      <c r="EX54" s="191"/>
      <c r="EY54" s="192">
        <v>48</v>
      </c>
      <c r="EZ54" s="189" t="s">
        <v>42</v>
      </c>
      <c r="FA54" s="190">
        <v>1</v>
      </c>
      <c r="FB54" s="190">
        <v>50000</v>
      </c>
      <c r="FC54" s="190">
        <v>0</v>
      </c>
      <c r="FD54" s="190">
        <f t="shared" si="24"/>
        <v>50000</v>
      </c>
      <c r="FE54" s="191"/>
      <c r="FF54" s="192">
        <v>48</v>
      </c>
      <c r="FG54" s="189" t="s">
        <v>42</v>
      </c>
      <c r="FH54" s="190">
        <v>0</v>
      </c>
      <c r="FI54" s="190">
        <v>0</v>
      </c>
      <c r="FJ54" s="190">
        <v>0</v>
      </c>
      <c r="FK54" s="190">
        <f t="shared" si="25"/>
        <v>0</v>
      </c>
      <c r="FL54" s="191"/>
      <c r="FM54" s="192">
        <v>48</v>
      </c>
      <c r="FN54" s="189" t="s">
        <v>42</v>
      </c>
      <c r="FO54" s="190">
        <v>0</v>
      </c>
      <c r="FP54" s="190">
        <v>0</v>
      </c>
      <c r="FQ54" s="190">
        <v>0</v>
      </c>
      <c r="FR54" s="190">
        <f t="shared" si="26"/>
        <v>0</v>
      </c>
      <c r="FS54" s="191"/>
      <c r="FT54" s="192">
        <v>48</v>
      </c>
      <c r="FU54" s="189" t="s">
        <v>42</v>
      </c>
      <c r="FV54" s="190">
        <v>0</v>
      </c>
      <c r="FW54" s="190">
        <v>0</v>
      </c>
      <c r="FX54" s="190">
        <v>0</v>
      </c>
      <c r="FY54" s="190">
        <f t="shared" si="27"/>
        <v>0</v>
      </c>
      <c r="FZ54" s="191"/>
      <c r="GA54" s="192">
        <v>48</v>
      </c>
      <c r="GB54" s="189" t="s">
        <v>42</v>
      </c>
      <c r="GC54" s="190">
        <v>0</v>
      </c>
      <c r="GD54" s="190">
        <v>0</v>
      </c>
      <c r="GE54" s="190">
        <v>0</v>
      </c>
      <c r="GF54" s="190">
        <f t="shared" si="28"/>
        <v>0</v>
      </c>
      <c r="GG54" s="191"/>
      <c r="GH54" s="192">
        <v>48</v>
      </c>
      <c r="GI54" s="189" t="s">
        <v>42</v>
      </c>
      <c r="GJ54" s="190">
        <v>0</v>
      </c>
      <c r="GK54" s="190">
        <v>0</v>
      </c>
      <c r="GL54" s="190">
        <v>0</v>
      </c>
      <c r="GM54" s="190">
        <f t="shared" si="29"/>
        <v>0</v>
      </c>
      <c r="GN54" s="191"/>
      <c r="GO54" s="192">
        <v>48</v>
      </c>
      <c r="GP54" s="189" t="s">
        <v>42</v>
      </c>
      <c r="GQ54" s="190">
        <v>0</v>
      </c>
      <c r="GR54" s="190">
        <v>0</v>
      </c>
      <c r="GS54" s="190">
        <v>0</v>
      </c>
      <c r="GT54" s="190">
        <f t="shared" si="30"/>
        <v>0</v>
      </c>
      <c r="GU54" s="191"/>
      <c r="GV54" s="192">
        <v>48</v>
      </c>
      <c r="GW54" s="189" t="s">
        <v>42</v>
      </c>
      <c r="GX54" s="190">
        <v>0</v>
      </c>
      <c r="GY54" s="190">
        <v>0</v>
      </c>
      <c r="GZ54" s="190">
        <v>0</v>
      </c>
      <c r="HA54" s="190">
        <f t="shared" si="31"/>
        <v>0</v>
      </c>
      <c r="HB54" s="191"/>
      <c r="HC54" s="192">
        <v>48</v>
      </c>
      <c r="HD54" s="189" t="s">
        <v>42</v>
      </c>
      <c r="HE54" s="190">
        <v>0</v>
      </c>
      <c r="HF54" s="190">
        <v>2650000</v>
      </c>
      <c r="HG54" s="190">
        <v>0</v>
      </c>
      <c r="HH54" s="190">
        <f t="shared" si="32"/>
        <v>2650000</v>
      </c>
      <c r="HI54" s="191"/>
      <c r="HJ54" s="192">
        <v>48</v>
      </c>
      <c r="HK54" s="189" t="s">
        <v>42</v>
      </c>
      <c r="HL54" s="190">
        <v>0</v>
      </c>
      <c r="HM54" s="190">
        <v>0</v>
      </c>
      <c r="HN54" s="190">
        <v>0</v>
      </c>
      <c r="HO54" s="190">
        <f t="shared" si="33"/>
        <v>0</v>
      </c>
      <c r="HP54" s="191"/>
      <c r="HQ54" s="192">
        <v>48</v>
      </c>
      <c r="HR54" s="189" t="s">
        <v>42</v>
      </c>
      <c r="HS54" s="190">
        <v>0</v>
      </c>
      <c r="HT54" s="190">
        <v>0</v>
      </c>
      <c r="HU54" s="190">
        <v>0</v>
      </c>
      <c r="HV54" s="190">
        <f t="shared" si="34"/>
        <v>0</v>
      </c>
      <c r="HW54" s="191"/>
      <c r="HX54" s="192">
        <v>48</v>
      </c>
      <c r="HY54" s="189" t="s">
        <v>42</v>
      </c>
      <c r="HZ54" s="190">
        <v>0</v>
      </c>
      <c r="IA54" s="190">
        <f t="shared" si="35"/>
        <v>2700000</v>
      </c>
      <c r="IB54" s="190">
        <f t="shared" si="0"/>
        <v>0</v>
      </c>
      <c r="IC54" s="190">
        <f t="shared" si="1"/>
        <v>2700000</v>
      </c>
      <c r="ID54" s="191"/>
    </row>
    <row r="55" spans="1:238" ht="15.75" hidden="1">
      <c r="A55" s="192">
        <v>49</v>
      </c>
      <c r="B55" s="189" t="s">
        <v>43</v>
      </c>
      <c r="C55" s="190">
        <v>0</v>
      </c>
      <c r="D55" s="190">
        <v>0</v>
      </c>
      <c r="E55" s="190">
        <v>0</v>
      </c>
      <c r="F55" s="190">
        <f t="shared" si="2"/>
        <v>0</v>
      </c>
      <c r="G55" s="191"/>
      <c r="H55" s="192">
        <v>49</v>
      </c>
      <c r="I55" s="189" t="s">
        <v>43</v>
      </c>
      <c r="J55" s="190">
        <v>0</v>
      </c>
      <c r="K55" s="190">
        <v>0</v>
      </c>
      <c r="L55" s="190">
        <v>0</v>
      </c>
      <c r="M55" s="190">
        <f t="shared" si="3"/>
        <v>0</v>
      </c>
      <c r="N55" s="191"/>
      <c r="O55" s="192">
        <v>49</v>
      </c>
      <c r="P55" s="189" t="s">
        <v>43</v>
      </c>
      <c r="Q55" s="190">
        <v>0</v>
      </c>
      <c r="R55" s="190">
        <v>0</v>
      </c>
      <c r="S55" s="190">
        <v>0</v>
      </c>
      <c r="T55" s="190">
        <f t="shared" si="4"/>
        <v>0</v>
      </c>
      <c r="U55" s="191"/>
      <c r="V55" s="192">
        <v>49</v>
      </c>
      <c r="W55" s="189" t="s">
        <v>43</v>
      </c>
      <c r="X55" s="190">
        <v>0</v>
      </c>
      <c r="Y55" s="190">
        <v>0</v>
      </c>
      <c r="Z55" s="190">
        <v>0</v>
      </c>
      <c r="AA55" s="190">
        <f t="shared" si="5"/>
        <v>0</v>
      </c>
      <c r="AB55" s="191"/>
      <c r="AC55" s="192">
        <v>49</v>
      </c>
      <c r="AD55" s="189" t="s">
        <v>43</v>
      </c>
      <c r="AE55" s="190">
        <v>0</v>
      </c>
      <c r="AF55" s="190">
        <v>0</v>
      </c>
      <c r="AG55" s="190">
        <v>0</v>
      </c>
      <c r="AH55" s="190">
        <f t="shared" si="6"/>
        <v>0</v>
      </c>
      <c r="AI55" s="191"/>
      <c r="AJ55" s="192">
        <v>49</v>
      </c>
      <c r="AK55" s="189" t="s">
        <v>43</v>
      </c>
      <c r="AL55" s="190">
        <v>0</v>
      </c>
      <c r="AM55" s="190">
        <v>0</v>
      </c>
      <c r="AN55" s="190">
        <v>0</v>
      </c>
      <c r="AO55" s="190">
        <f t="shared" si="7"/>
        <v>0</v>
      </c>
      <c r="AP55" s="191"/>
      <c r="AQ55" s="192">
        <v>49</v>
      </c>
      <c r="AR55" s="189" t="s">
        <v>43</v>
      </c>
      <c r="AS55" s="190">
        <v>0</v>
      </c>
      <c r="AT55" s="190">
        <v>0</v>
      </c>
      <c r="AU55" s="190">
        <v>0</v>
      </c>
      <c r="AV55" s="190">
        <f t="shared" si="8"/>
        <v>0</v>
      </c>
      <c r="AW55" s="191"/>
      <c r="AX55" s="192">
        <v>49</v>
      </c>
      <c r="AY55" s="189" t="s">
        <v>43</v>
      </c>
      <c r="AZ55" s="190">
        <v>0</v>
      </c>
      <c r="BA55" s="190">
        <v>0</v>
      </c>
      <c r="BB55" s="190">
        <v>0</v>
      </c>
      <c r="BC55" s="190">
        <f t="shared" si="9"/>
        <v>0</v>
      </c>
      <c r="BD55" s="191"/>
      <c r="BE55" s="192">
        <v>49</v>
      </c>
      <c r="BF55" s="189" t="s">
        <v>43</v>
      </c>
      <c r="BG55" s="190">
        <v>0</v>
      </c>
      <c r="BH55" s="190">
        <v>0</v>
      </c>
      <c r="BI55" s="190">
        <v>0</v>
      </c>
      <c r="BJ55" s="190">
        <f t="shared" si="10"/>
        <v>0</v>
      </c>
      <c r="BK55" s="191"/>
      <c r="BL55" s="192">
        <v>49</v>
      </c>
      <c r="BM55" s="189" t="s">
        <v>43</v>
      </c>
      <c r="BN55" s="190">
        <v>0</v>
      </c>
      <c r="BO55" s="190">
        <v>0</v>
      </c>
      <c r="BP55" s="190">
        <v>0</v>
      </c>
      <c r="BQ55" s="190">
        <f t="shared" si="11"/>
        <v>0</v>
      </c>
      <c r="BR55" s="191"/>
      <c r="BS55" s="192">
        <v>49</v>
      </c>
      <c r="BT55" s="189" t="s">
        <v>43</v>
      </c>
      <c r="BU55" s="190">
        <v>0</v>
      </c>
      <c r="BV55" s="190">
        <v>0</v>
      </c>
      <c r="BW55" s="190">
        <v>0</v>
      </c>
      <c r="BX55" s="190">
        <f t="shared" si="12"/>
        <v>0</v>
      </c>
      <c r="BY55" s="191"/>
      <c r="BZ55" s="192">
        <v>49</v>
      </c>
      <c r="CA55" s="189" t="s">
        <v>43</v>
      </c>
      <c r="CB55" s="190">
        <v>0</v>
      </c>
      <c r="CC55" s="190">
        <v>0</v>
      </c>
      <c r="CD55" s="190">
        <v>0</v>
      </c>
      <c r="CE55" s="190">
        <f t="shared" si="13"/>
        <v>0</v>
      </c>
      <c r="CF55" s="191"/>
      <c r="CG55" s="192">
        <v>49</v>
      </c>
      <c r="CH55" s="189" t="s">
        <v>43</v>
      </c>
      <c r="CI55" s="190">
        <v>0</v>
      </c>
      <c r="CJ55" s="190">
        <v>0</v>
      </c>
      <c r="CK55" s="190">
        <v>0</v>
      </c>
      <c r="CL55" s="190">
        <f t="shared" si="14"/>
        <v>0</v>
      </c>
      <c r="CM55" s="191"/>
      <c r="CN55" s="192">
        <v>49</v>
      </c>
      <c r="CO55" s="189" t="s">
        <v>43</v>
      </c>
      <c r="CP55" s="190">
        <v>0</v>
      </c>
      <c r="CQ55" s="190">
        <v>0</v>
      </c>
      <c r="CR55" s="190">
        <v>0</v>
      </c>
      <c r="CS55" s="190">
        <f t="shared" si="15"/>
        <v>0</v>
      </c>
      <c r="CT55" s="191"/>
      <c r="CU55" s="192">
        <v>49</v>
      </c>
      <c r="CV55" s="189" t="s">
        <v>43</v>
      </c>
      <c r="CW55" s="190">
        <v>0</v>
      </c>
      <c r="CX55" s="190">
        <v>0</v>
      </c>
      <c r="CY55" s="190">
        <v>0</v>
      </c>
      <c r="CZ55" s="190">
        <f t="shared" si="16"/>
        <v>0</v>
      </c>
      <c r="DA55" s="191"/>
      <c r="DB55" s="192">
        <v>49</v>
      </c>
      <c r="DC55" s="189" t="s">
        <v>43</v>
      </c>
      <c r="DD55" s="190">
        <v>0</v>
      </c>
      <c r="DE55" s="190">
        <v>0</v>
      </c>
      <c r="DF55" s="190">
        <v>0</v>
      </c>
      <c r="DG55" s="190">
        <f t="shared" si="17"/>
        <v>0</v>
      </c>
      <c r="DH55" s="191"/>
      <c r="DI55" s="192">
        <v>49</v>
      </c>
      <c r="DJ55" s="189" t="s">
        <v>43</v>
      </c>
      <c r="DK55" s="190">
        <v>0</v>
      </c>
      <c r="DL55" s="190">
        <v>0</v>
      </c>
      <c r="DM55" s="190">
        <v>0</v>
      </c>
      <c r="DN55" s="190">
        <f t="shared" si="18"/>
        <v>0</v>
      </c>
      <c r="DO55" s="191"/>
      <c r="DP55" s="192">
        <v>49</v>
      </c>
      <c r="DQ55" s="189" t="s">
        <v>43</v>
      </c>
      <c r="DR55" s="190">
        <v>0</v>
      </c>
      <c r="DS55" s="190">
        <v>0</v>
      </c>
      <c r="DT55" s="190">
        <v>0</v>
      </c>
      <c r="DU55" s="190">
        <f t="shared" si="19"/>
        <v>0</v>
      </c>
      <c r="DV55" s="191"/>
      <c r="DW55" s="192">
        <v>49</v>
      </c>
      <c r="DX55" s="189" t="s">
        <v>43</v>
      </c>
      <c r="DY55" s="190">
        <v>0</v>
      </c>
      <c r="DZ55" s="190">
        <v>0</v>
      </c>
      <c r="EA55" s="190">
        <v>0</v>
      </c>
      <c r="EB55" s="190">
        <f t="shared" si="20"/>
        <v>0</v>
      </c>
      <c r="EC55" s="191"/>
      <c r="ED55" s="192">
        <v>49</v>
      </c>
      <c r="EE55" s="189" t="s">
        <v>43</v>
      </c>
      <c r="EF55" s="190">
        <v>0</v>
      </c>
      <c r="EG55" s="190">
        <v>0</v>
      </c>
      <c r="EH55" s="190">
        <v>0</v>
      </c>
      <c r="EI55" s="190">
        <f t="shared" si="21"/>
        <v>0</v>
      </c>
      <c r="EJ55" s="191"/>
      <c r="EK55" s="192">
        <v>49</v>
      </c>
      <c r="EL55" s="189" t="s">
        <v>43</v>
      </c>
      <c r="EM55" s="190">
        <v>0</v>
      </c>
      <c r="EN55" s="190">
        <v>0</v>
      </c>
      <c r="EO55" s="190">
        <v>0</v>
      </c>
      <c r="EP55" s="190">
        <f t="shared" si="22"/>
        <v>0</v>
      </c>
      <c r="EQ55" s="191"/>
      <c r="ER55" s="192">
        <v>49</v>
      </c>
      <c r="ES55" s="189" t="s">
        <v>43</v>
      </c>
      <c r="ET55" s="190">
        <v>0</v>
      </c>
      <c r="EU55" s="190">
        <v>0</v>
      </c>
      <c r="EV55" s="190">
        <v>0</v>
      </c>
      <c r="EW55" s="190">
        <f t="shared" si="23"/>
        <v>0</v>
      </c>
      <c r="EX55" s="191"/>
      <c r="EY55" s="192">
        <v>49</v>
      </c>
      <c r="EZ55" s="189" t="s">
        <v>43</v>
      </c>
      <c r="FA55" s="190">
        <v>1</v>
      </c>
      <c r="FB55" s="190">
        <v>50000</v>
      </c>
      <c r="FC55" s="190">
        <v>0</v>
      </c>
      <c r="FD55" s="190">
        <f t="shared" si="24"/>
        <v>50000</v>
      </c>
      <c r="FE55" s="191"/>
      <c r="FF55" s="192">
        <v>49</v>
      </c>
      <c r="FG55" s="189" t="s">
        <v>43</v>
      </c>
      <c r="FH55" s="190">
        <v>0</v>
      </c>
      <c r="FI55" s="190">
        <v>0</v>
      </c>
      <c r="FJ55" s="190">
        <v>0</v>
      </c>
      <c r="FK55" s="190">
        <f t="shared" si="25"/>
        <v>0</v>
      </c>
      <c r="FL55" s="191"/>
      <c r="FM55" s="192">
        <v>49</v>
      </c>
      <c r="FN55" s="189" t="s">
        <v>43</v>
      </c>
      <c r="FO55" s="190">
        <v>0</v>
      </c>
      <c r="FP55" s="190">
        <v>0</v>
      </c>
      <c r="FQ55" s="190">
        <v>0</v>
      </c>
      <c r="FR55" s="190">
        <f t="shared" si="26"/>
        <v>0</v>
      </c>
      <c r="FS55" s="191"/>
      <c r="FT55" s="192">
        <v>49</v>
      </c>
      <c r="FU55" s="189" t="s">
        <v>43</v>
      </c>
      <c r="FV55" s="190">
        <v>0</v>
      </c>
      <c r="FW55" s="190">
        <v>0</v>
      </c>
      <c r="FX55" s="190">
        <v>0</v>
      </c>
      <c r="FY55" s="190">
        <f t="shared" si="27"/>
        <v>0</v>
      </c>
      <c r="FZ55" s="191"/>
      <c r="GA55" s="192">
        <v>49</v>
      </c>
      <c r="GB55" s="189" t="s">
        <v>43</v>
      </c>
      <c r="GC55" s="190">
        <v>0</v>
      </c>
      <c r="GD55" s="190">
        <v>0</v>
      </c>
      <c r="GE55" s="190">
        <v>0</v>
      </c>
      <c r="GF55" s="190">
        <f t="shared" si="28"/>
        <v>0</v>
      </c>
      <c r="GG55" s="191"/>
      <c r="GH55" s="192">
        <v>49</v>
      </c>
      <c r="GI55" s="189" t="s">
        <v>43</v>
      </c>
      <c r="GJ55" s="190">
        <v>0</v>
      </c>
      <c r="GK55" s="190">
        <v>0</v>
      </c>
      <c r="GL55" s="190">
        <v>0</v>
      </c>
      <c r="GM55" s="190">
        <f t="shared" si="29"/>
        <v>0</v>
      </c>
      <c r="GN55" s="191"/>
      <c r="GO55" s="192">
        <v>49</v>
      </c>
      <c r="GP55" s="189" t="s">
        <v>43</v>
      </c>
      <c r="GQ55" s="190">
        <v>0</v>
      </c>
      <c r="GR55" s="190">
        <v>0</v>
      </c>
      <c r="GS55" s="190">
        <v>0</v>
      </c>
      <c r="GT55" s="190">
        <f t="shared" si="30"/>
        <v>0</v>
      </c>
      <c r="GU55" s="191"/>
      <c r="GV55" s="192">
        <v>49</v>
      </c>
      <c r="GW55" s="189" t="s">
        <v>43</v>
      </c>
      <c r="GX55" s="190">
        <v>0</v>
      </c>
      <c r="GY55" s="190">
        <v>0</v>
      </c>
      <c r="GZ55" s="190">
        <v>0</v>
      </c>
      <c r="HA55" s="190">
        <f t="shared" si="31"/>
        <v>0</v>
      </c>
      <c r="HB55" s="191"/>
      <c r="HC55" s="192">
        <v>49</v>
      </c>
      <c r="HD55" s="189" t="s">
        <v>43</v>
      </c>
      <c r="HE55" s="190">
        <v>3</v>
      </c>
      <c r="HF55" s="190">
        <v>275000</v>
      </c>
      <c r="HG55" s="190">
        <v>0</v>
      </c>
      <c r="HH55" s="190">
        <f t="shared" si="32"/>
        <v>275000</v>
      </c>
      <c r="HI55" s="191"/>
      <c r="HJ55" s="192">
        <v>49</v>
      </c>
      <c r="HK55" s="189" t="s">
        <v>43</v>
      </c>
      <c r="HL55" s="190">
        <v>0</v>
      </c>
      <c r="HM55" s="190">
        <v>0</v>
      </c>
      <c r="HN55" s="190">
        <v>0</v>
      </c>
      <c r="HO55" s="190">
        <f t="shared" si="33"/>
        <v>0</v>
      </c>
      <c r="HP55" s="191"/>
      <c r="HQ55" s="192">
        <v>49</v>
      </c>
      <c r="HR55" s="189" t="s">
        <v>43</v>
      </c>
      <c r="HS55" s="190">
        <v>0</v>
      </c>
      <c r="HT55" s="190">
        <v>0</v>
      </c>
      <c r="HU55" s="190">
        <v>0</v>
      </c>
      <c r="HV55" s="190">
        <f t="shared" si="34"/>
        <v>0</v>
      </c>
      <c r="HW55" s="191"/>
      <c r="HX55" s="192">
        <v>49</v>
      </c>
      <c r="HY55" s="189" t="s">
        <v>43</v>
      </c>
      <c r="HZ55" s="190">
        <v>0</v>
      </c>
      <c r="IA55" s="190">
        <f t="shared" si="35"/>
        <v>325000</v>
      </c>
      <c r="IB55" s="190">
        <f t="shared" si="0"/>
        <v>0</v>
      </c>
      <c r="IC55" s="190">
        <f t="shared" si="1"/>
        <v>325000</v>
      </c>
      <c r="ID55" s="191"/>
    </row>
    <row r="56" spans="1:238" ht="15.75" hidden="1">
      <c r="A56" s="192">
        <v>50</v>
      </c>
      <c r="B56" s="189" t="s">
        <v>44</v>
      </c>
      <c r="C56" s="190">
        <v>0</v>
      </c>
      <c r="D56" s="190">
        <v>0</v>
      </c>
      <c r="E56" s="190">
        <v>0</v>
      </c>
      <c r="F56" s="190">
        <f t="shared" si="2"/>
        <v>0</v>
      </c>
      <c r="G56" s="191"/>
      <c r="H56" s="192">
        <v>50</v>
      </c>
      <c r="I56" s="189" t="s">
        <v>44</v>
      </c>
      <c r="J56" s="190">
        <v>0</v>
      </c>
      <c r="K56" s="190">
        <v>0</v>
      </c>
      <c r="L56" s="190">
        <v>0</v>
      </c>
      <c r="M56" s="190">
        <f t="shared" si="3"/>
        <v>0</v>
      </c>
      <c r="N56" s="191"/>
      <c r="O56" s="192">
        <v>50</v>
      </c>
      <c r="P56" s="189" t="s">
        <v>44</v>
      </c>
      <c r="Q56" s="190">
        <v>0</v>
      </c>
      <c r="R56" s="190">
        <v>0</v>
      </c>
      <c r="S56" s="190">
        <v>0</v>
      </c>
      <c r="T56" s="190">
        <f t="shared" si="4"/>
        <v>0</v>
      </c>
      <c r="U56" s="191"/>
      <c r="V56" s="192">
        <v>50</v>
      </c>
      <c r="W56" s="189" t="s">
        <v>44</v>
      </c>
      <c r="X56" s="190">
        <v>0</v>
      </c>
      <c r="Y56" s="190">
        <v>0</v>
      </c>
      <c r="Z56" s="190">
        <v>0</v>
      </c>
      <c r="AA56" s="190">
        <f t="shared" si="5"/>
        <v>0</v>
      </c>
      <c r="AB56" s="191"/>
      <c r="AC56" s="192">
        <v>50</v>
      </c>
      <c r="AD56" s="189" t="s">
        <v>44</v>
      </c>
      <c r="AE56" s="190">
        <v>0</v>
      </c>
      <c r="AF56" s="190">
        <v>0</v>
      </c>
      <c r="AG56" s="190">
        <v>0</v>
      </c>
      <c r="AH56" s="190">
        <f t="shared" si="6"/>
        <v>0</v>
      </c>
      <c r="AI56" s="191"/>
      <c r="AJ56" s="192">
        <v>50</v>
      </c>
      <c r="AK56" s="189" t="s">
        <v>44</v>
      </c>
      <c r="AL56" s="190">
        <v>0</v>
      </c>
      <c r="AM56" s="190">
        <v>0</v>
      </c>
      <c r="AN56" s="190">
        <v>0</v>
      </c>
      <c r="AO56" s="190">
        <f t="shared" si="7"/>
        <v>0</v>
      </c>
      <c r="AP56" s="191"/>
      <c r="AQ56" s="192">
        <v>50</v>
      </c>
      <c r="AR56" s="189" t="s">
        <v>44</v>
      </c>
      <c r="AS56" s="190">
        <v>0</v>
      </c>
      <c r="AT56" s="190">
        <v>0</v>
      </c>
      <c r="AU56" s="190">
        <v>0</v>
      </c>
      <c r="AV56" s="190">
        <f t="shared" si="8"/>
        <v>0</v>
      </c>
      <c r="AW56" s="191"/>
      <c r="AX56" s="192">
        <v>50</v>
      </c>
      <c r="AY56" s="189" t="s">
        <v>44</v>
      </c>
      <c r="AZ56" s="190">
        <v>0</v>
      </c>
      <c r="BA56" s="190">
        <v>0</v>
      </c>
      <c r="BB56" s="190">
        <v>0</v>
      </c>
      <c r="BC56" s="190">
        <f t="shared" si="9"/>
        <v>0</v>
      </c>
      <c r="BD56" s="191"/>
      <c r="BE56" s="192">
        <v>50</v>
      </c>
      <c r="BF56" s="189" t="s">
        <v>44</v>
      </c>
      <c r="BG56" s="190">
        <v>0</v>
      </c>
      <c r="BH56" s="190">
        <v>0</v>
      </c>
      <c r="BI56" s="190">
        <v>0</v>
      </c>
      <c r="BJ56" s="190">
        <f t="shared" si="10"/>
        <v>0</v>
      </c>
      <c r="BK56" s="191"/>
      <c r="BL56" s="192">
        <v>50</v>
      </c>
      <c r="BM56" s="189" t="s">
        <v>44</v>
      </c>
      <c r="BN56" s="190">
        <v>0</v>
      </c>
      <c r="BO56" s="190">
        <v>0</v>
      </c>
      <c r="BP56" s="190">
        <v>0</v>
      </c>
      <c r="BQ56" s="190">
        <f t="shared" si="11"/>
        <v>0</v>
      </c>
      <c r="BR56" s="191"/>
      <c r="BS56" s="192">
        <v>50</v>
      </c>
      <c r="BT56" s="189" t="s">
        <v>44</v>
      </c>
      <c r="BU56" s="190">
        <v>0</v>
      </c>
      <c r="BV56" s="190">
        <v>0</v>
      </c>
      <c r="BW56" s="190">
        <v>0</v>
      </c>
      <c r="BX56" s="190">
        <f t="shared" si="12"/>
        <v>0</v>
      </c>
      <c r="BY56" s="191"/>
      <c r="BZ56" s="192">
        <v>50</v>
      </c>
      <c r="CA56" s="189" t="s">
        <v>44</v>
      </c>
      <c r="CB56" s="190">
        <v>0</v>
      </c>
      <c r="CC56" s="190">
        <v>0</v>
      </c>
      <c r="CD56" s="190">
        <v>0</v>
      </c>
      <c r="CE56" s="190">
        <f t="shared" si="13"/>
        <v>0</v>
      </c>
      <c r="CF56" s="191"/>
      <c r="CG56" s="192">
        <v>50</v>
      </c>
      <c r="CH56" s="189" t="s">
        <v>44</v>
      </c>
      <c r="CI56" s="190">
        <v>0</v>
      </c>
      <c r="CJ56" s="190">
        <v>0</v>
      </c>
      <c r="CK56" s="190">
        <v>0</v>
      </c>
      <c r="CL56" s="190">
        <f t="shared" si="14"/>
        <v>0</v>
      </c>
      <c r="CM56" s="191"/>
      <c r="CN56" s="192">
        <v>50</v>
      </c>
      <c r="CO56" s="189" t="s">
        <v>44</v>
      </c>
      <c r="CP56" s="190">
        <v>0</v>
      </c>
      <c r="CQ56" s="190">
        <v>0</v>
      </c>
      <c r="CR56" s="190">
        <v>0</v>
      </c>
      <c r="CS56" s="190">
        <f t="shared" si="15"/>
        <v>0</v>
      </c>
      <c r="CT56" s="191"/>
      <c r="CU56" s="192">
        <v>50</v>
      </c>
      <c r="CV56" s="189" t="s">
        <v>44</v>
      </c>
      <c r="CW56" s="190">
        <v>0</v>
      </c>
      <c r="CX56" s="190">
        <v>0</v>
      </c>
      <c r="CY56" s="190">
        <v>0</v>
      </c>
      <c r="CZ56" s="190">
        <f t="shared" si="16"/>
        <v>0</v>
      </c>
      <c r="DA56" s="191"/>
      <c r="DB56" s="192">
        <v>50</v>
      </c>
      <c r="DC56" s="189" t="s">
        <v>44</v>
      </c>
      <c r="DD56" s="190">
        <v>0</v>
      </c>
      <c r="DE56" s="190">
        <v>0</v>
      </c>
      <c r="DF56" s="190">
        <v>0</v>
      </c>
      <c r="DG56" s="190">
        <f t="shared" si="17"/>
        <v>0</v>
      </c>
      <c r="DH56" s="191"/>
      <c r="DI56" s="192">
        <v>50</v>
      </c>
      <c r="DJ56" s="189" t="s">
        <v>44</v>
      </c>
      <c r="DK56" s="190">
        <v>0</v>
      </c>
      <c r="DL56" s="190">
        <v>0</v>
      </c>
      <c r="DM56" s="190">
        <v>0</v>
      </c>
      <c r="DN56" s="190">
        <f t="shared" si="18"/>
        <v>0</v>
      </c>
      <c r="DO56" s="191"/>
      <c r="DP56" s="192">
        <v>50</v>
      </c>
      <c r="DQ56" s="189" t="s">
        <v>44</v>
      </c>
      <c r="DR56" s="190">
        <v>0</v>
      </c>
      <c r="DS56" s="190">
        <v>0</v>
      </c>
      <c r="DT56" s="190">
        <v>0</v>
      </c>
      <c r="DU56" s="190">
        <f t="shared" si="19"/>
        <v>0</v>
      </c>
      <c r="DV56" s="191"/>
      <c r="DW56" s="192">
        <v>50</v>
      </c>
      <c r="DX56" s="189" t="s">
        <v>44</v>
      </c>
      <c r="DY56" s="190">
        <v>0</v>
      </c>
      <c r="DZ56" s="190">
        <v>0</v>
      </c>
      <c r="EA56" s="190">
        <v>0</v>
      </c>
      <c r="EB56" s="190">
        <f t="shared" si="20"/>
        <v>0</v>
      </c>
      <c r="EC56" s="191"/>
      <c r="ED56" s="192">
        <v>50</v>
      </c>
      <c r="EE56" s="189" t="s">
        <v>44</v>
      </c>
      <c r="EF56" s="190">
        <v>0</v>
      </c>
      <c r="EG56" s="190">
        <v>0</v>
      </c>
      <c r="EH56" s="190">
        <v>0</v>
      </c>
      <c r="EI56" s="190">
        <f t="shared" si="21"/>
        <v>0</v>
      </c>
      <c r="EJ56" s="191"/>
      <c r="EK56" s="192">
        <v>50</v>
      </c>
      <c r="EL56" s="189" t="s">
        <v>44</v>
      </c>
      <c r="EM56" s="190">
        <v>0</v>
      </c>
      <c r="EN56" s="190">
        <v>0</v>
      </c>
      <c r="EO56" s="190">
        <v>0</v>
      </c>
      <c r="EP56" s="190">
        <f t="shared" si="22"/>
        <v>0</v>
      </c>
      <c r="EQ56" s="191"/>
      <c r="ER56" s="192">
        <v>50</v>
      </c>
      <c r="ES56" s="189" t="s">
        <v>44</v>
      </c>
      <c r="ET56" s="190">
        <v>0</v>
      </c>
      <c r="EU56" s="190">
        <v>0</v>
      </c>
      <c r="EV56" s="190">
        <v>0</v>
      </c>
      <c r="EW56" s="190">
        <f t="shared" si="23"/>
        <v>0</v>
      </c>
      <c r="EX56" s="191"/>
      <c r="EY56" s="192">
        <v>50</v>
      </c>
      <c r="EZ56" s="189" t="s">
        <v>44</v>
      </c>
      <c r="FA56" s="190">
        <v>1</v>
      </c>
      <c r="FB56" s="190">
        <v>50000</v>
      </c>
      <c r="FC56" s="190">
        <v>0</v>
      </c>
      <c r="FD56" s="190">
        <f t="shared" si="24"/>
        <v>50000</v>
      </c>
      <c r="FE56" s="191"/>
      <c r="FF56" s="192">
        <v>50</v>
      </c>
      <c r="FG56" s="189" t="s">
        <v>44</v>
      </c>
      <c r="FH56" s="190">
        <v>0</v>
      </c>
      <c r="FI56" s="190">
        <v>0</v>
      </c>
      <c r="FJ56" s="190">
        <v>0</v>
      </c>
      <c r="FK56" s="190">
        <f t="shared" si="25"/>
        <v>0</v>
      </c>
      <c r="FL56" s="191"/>
      <c r="FM56" s="192">
        <v>50</v>
      </c>
      <c r="FN56" s="189" t="s">
        <v>44</v>
      </c>
      <c r="FO56" s="190">
        <v>0</v>
      </c>
      <c r="FP56" s="190">
        <v>0</v>
      </c>
      <c r="FQ56" s="190">
        <v>0</v>
      </c>
      <c r="FR56" s="190">
        <f t="shared" si="26"/>
        <v>0</v>
      </c>
      <c r="FS56" s="191"/>
      <c r="FT56" s="192">
        <v>50</v>
      </c>
      <c r="FU56" s="189" t="s">
        <v>44</v>
      </c>
      <c r="FV56" s="190">
        <v>0</v>
      </c>
      <c r="FW56" s="190">
        <v>0</v>
      </c>
      <c r="FX56" s="190">
        <v>0</v>
      </c>
      <c r="FY56" s="190">
        <f t="shared" si="27"/>
        <v>0</v>
      </c>
      <c r="FZ56" s="191"/>
      <c r="GA56" s="192">
        <v>50</v>
      </c>
      <c r="GB56" s="189" t="s">
        <v>44</v>
      </c>
      <c r="GC56" s="190">
        <v>0</v>
      </c>
      <c r="GD56" s="190">
        <v>0</v>
      </c>
      <c r="GE56" s="190">
        <v>0</v>
      </c>
      <c r="GF56" s="190">
        <f t="shared" si="28"/>
        <v>0</v>
      </c>
      <c r="GG56" s="191"/>
      <c r="GH56" s="192">
        <v>50</v>
      </c>
      <c r="GI56" s="189" t="s">
        <v>44</v>
      </c>
      <c r="GJ56" s="190">
        <v>0</v>
      </c>
      <c r="GK56" s="190">
        <v>0</v>
      </c>
      <c r="GL56" s="190">
        <v>0</v>
      </c>
      <c r="GM56" s="190">
        <f t="shared" si="29"/>
        <v>0</v>
      </c>
      <c r="GN56" s="191"/>
      <c r="GO56" s="192">
        <v>50</v>
      </c>
      <c r="GP56" s="189" t="s">
        <v>44</v>
      </c>
      <c r="GQ56" s="190">
        <v>0</v>
      </c>
      <c r="GR56" s="190">
        <v>0</v>
      </c>
      <c r="GS56" s="190">
        <v>0</v>
      </c>
      <c r="GT56" s="190">
        <f t="shared" si="30"/>
        <v>0</v>
      </c>
      <c r="GU56" s="191"/>
      <c r="GV56" s="192">
        <v>50</v>
      </c>
      <c r="GW56" s="189" t="s">
        <v>44</v>
      </c>
      <c r="GX56" s="190">
        <v>0</v>
      </c>
      <c r="GY56" s="190">
        <v>0</v>
      </c>
      <c r="GZ56" s="190">
        <v>0</v>
      </c>
      <c r="HA56" s="190">
        <f t="shared" si="31"/>
        <v>0</v>
      </c>
      <c r="HB56" s="191"/>
      <c r="HC56" s="192">
        <v>50</v>
      </c>
      <c r="HD56" s="189" t="s">
        <v>44</v>
      </c>
      <c r="HE56" s="190">
        <v>3</v>
      </c>
      <c r="HF56" s="190">
        <v>275000</v>
      </c>
      <c r="HG56" s="190">
        <v>0</v>
      </c>
      <c r="HH56" s="190">
        <f t="shared" si="32"/>
        <v>275000</v>
      </c>
      <c r="HI56" s="191"/>
      <c r="HJ56" s="192">
        <v>50</v>
      </c>
      <c r="HK56" s="189" t="s">
        <v>44</v>
      </c>
      <c r="HL56" s="190">
        <v>0</v>
      </c>
      <c r="HM56" s="190">
        <v>0</v>
      </c>
      <c r="HN56" s="190">
        <v>0</v>
      </c>
      <c r="HO56" s="190">
        <f t="shared" si="33"/>
        <v>0</v>
      </c>
      <c r="HP56" s="191"/>
      <c r="HQ56" s="192">
        <v>50</v>
      </c>
      <c r="HR56" s="189" t="s">
        <v>44</v>
      </c>
      <c r="HS56" s="190">
        <v>0</v>
      </c>
      <c r="HT56" s="190">
        <v>0</v>
      </c>
      <c r="HU56" s="190">
        <v>0</v>
      </c>
      <c r="HV56" s="190">
        <f t="shared" si="34"/>
        <v>0</v>
      </c>
      <c r="HW56" s="191"/>
      <c r="HX56" s="192">
        <v>50</v>
      </c>
      <c r="HY56" s="189" t="s">
        <v>44</v>
      </c>
      <c r="HZ56" s="190">
        <v>0</v>
      </c>
      <c r="IA56" s="190">
        <f t="shared" si="35"/>
        <v>325000</v>
      </c>
      <c r="IB56" s="190">
        <f t="shared" si="0"/>
        <v>0</v>
      </c>
      <c r="IC56" s="190">
        <f t="shared" si="1"/>
        <v>325000</v>
      </c>
      <c r="ID56" s="191"/>
    </row>
    <row r="57" spans="1:238" ht="15.75" hidden="1">
      <c r="A57" s="192">
        <v>51</v>
      </c>
      <c r="B57" s="189" t="s">
        <v>45</v>
      </c>
      <c r="C57" s="190">
        <v>0</v>
      </c>
      <c r="D57" s="190">
        <v>0</v>
      </c>
      <c r="E57" s="190">
        <v>0</v>
      </c>
      <c r="F57" s="190">
        <f t="shared" si="2"/>
        <v>0</v>
      </c>
      <c r="G57" s="191"/>
      <c r="H57" s="192">
        <v>51</v>
      </c>
      <c r="I57" s="189" t="s">
        <v>45</v>
      </c>
      <c r="J57" s="190">
        <v>0</v>
      </c>
      <c r="K57" s="190">
        <v>0</v>
      </c>
      <c r="L57" s="190">
        <v>0</v>
      </c>
      <c r="M57" s="190">
        <f t="shared" si="3"/>
        <v>0</v>
      </c>
      <c r="N57" s="191"/>
      <c r="O57" s="192">
        <v>51</v>
      </c>
      <c r="P57" s="189" t="s">
        <v>45</v>
      </c>
      <c r="Q57" s="190">
        <v>0</v>
      </c>
      <c r="R57" s="190">
        <v>0</v>
      </c>
      <c r="S57" s="190">
        <v>0</v>
      </c>
      <c r="T57" s="190">
        <f t="shared" si="4"/>
        <v>0</v>
      </c>
      <c r="U57" s="191"/>
      <c r="V57" s="192">
        <v>51</v>
      </c>
      <c r="W57" s="189" t="s">
        <v>45</v>
      </c>
      <c r="X57" s="190">
        <v>0</v>
      </c>
      <c r="Y57" s="190">
        <v>0</v>
      </c>
      <c r="Z57" s="190">
        <v>0</v>
      </c>
      <c r="AA57" s="190">
        <f t="shared" si="5"/>
        <v>0</v>
      </c>
      <c r="AB57" s="191"/>
      <c r="AC57" s="192">
        <v>51</v>
      </c>
      <c r="AD57" s="189" t="s">
        <v>45</v>
      </c>
      <c r="AE57" s="190">
        <v>0</v>
      </c>
      <c r="AF57" s="190">
        <v>0</v>
      </c>
      <c r="AG57" s="190">
        <v>0</v>
      </c>
      <c r="AH57" s="190">
        <f t="shared" si="6"/>
        <v>0</v>
      </c>
      <c r="AI57" s="191"/>
      <c r="AJ57" s="192">
        <v>51</v>
      </c>
      <c r="AK57" s="189" t="s">
        <v>45</v>
      </c>
      <c r="AL57" s="190">
        <v>0</v>
      </c>
      <c r="AM57" s="190">
        <v>0</v>
      </c>
      <c r="AN57" s="190">
        <v>0</v>
      </c>
      <c r="AO57" s="190">
        <f t="shared" si="7"/>
        <v>0</v>
      </c>
      <c r="AP57" s="191"/>
      <c r="AQ57" s="192">
        <v>51</v>
      </c>
      <c r="AR57" s="189" t="s">
        <v>45</v>
      </c>
      <c r="AS57" s="190">
        <v>0</v>
      </c>
      <c r="AT57" s="190">
        <v>0</v>
      </c>
      <c r="AU57" s="190">
        <v>0</v>
      </c>
      <c r="AV57" s="190">
        <f t="shared" si="8"/>
        <v>0</v>
      </c>
      <c r="AW57" s="191"/>
      <c r="AX57" s="192">
        <v>51</v>
      </c>
      <c r="AY57" s="189" t="s">
        <v>45</v>
      </c>
      <c r="AZ57" s="190">
        <v>0</v>
      </c>
      <c r="BA57" s="190">
        <v>0</v>
      </c>
      <c r="BB57" s="190">
        <v>0</v>
      </c>
      <c r="BC57" s="190">
        <f t="shared" si="9"/>
        <v>0</v>
      </c>
      <c r="BD57" s="191"/>
      <c r="BE57" s="192">
        <v>51</v>
      </c>
      <c r="BF57" s="189" t="s">
        <v>45</v>
      </c>
      <c r="BG57" s="190">
        <v>0</v>
      </c>
      <c r="BH57" s="190">
        <v>0</v>
      </c>
      <c r="BI57" s="190">
        <v>0</v>
      </c>
      <c r="BJ57" s="190">
        <f t="shared" si="10"/>
        <v>0</v>
      </c>
      <c r="BK57" s="191"/>
      <c r="BL57" s="192">
        <v>51</v>
      </c>
      <c r="BM57" s="189" t="s">
        <v>45</v>
      </c>
      <c r="BN57" s="190">
        <v>0</v>
      </c>
      <c r="BO57" s="190">
        <v>0</v>
      </c>
      <c r="BP57" s="190">
        <v>0</v>
      </c>
      <c r="BQ57" s="190">
        <f t="shared" si="11"/>
        <v>0</v>
      </c>
      <c r="BR57" s="191"/>
      <c r="BS57" s="192">
        <v>51</v>
      </c>
      <c r="BT57" s="189" t="s">
        <v>45</v>
      </c>
      <c r="BU57" s="190">
        <v>0</v>
      </c>
      <c r="BV57" s="190">
        <v>0</v>
      </c>
      <c r="BW57" s="190">
        <v>0</v>
      </c>
      <c r="BX57" s="190">
        <f t="shared" si="12"/>
        <v>0</v>
      </c>
      <c r="BY57" s="191"/>
      <c r="BZ57" s="192">
        <v>51</v>
      </c>
      <c r="CA57" s="189" t="s">
        <v>45</v>
      </c>
      <c r="CB57" s="190">
        <v>0</v>
      </c>
      <c r="CC57" s="190">
        <v>0</v>
      </c>
      <c r="CD57" s="190">
        <v>0</v>
      </c>
      <c r="CE57" s="190">
        <f t="shared" si="13"/>
        <v>0</v>
      </c>
      <c r="CF57" s="191"/>
      <c r="CG57" s="192">
        <v>51</v>
      </c>
      <c r="CH57" s="189" t="s">
        <v>45</v>
      </c>
      <c r="CI57" s="190">
        <v>0</v>
      </c>
      <c r="CJ57" s="190">
        <v>0</v>
      </c>
      <c r="CK57" s="190">
        <v>0</v>
      </c>
      <c r="CL57" s="190">
        <f t="shared" si="14"/>
        <v>0</v>
      </c>
      <c r="CM57" s="191"/>
      <c r="CN57" s="192">
        <v>51</v>
      </c>
      <c r="CO57" s="189" t="s">
        <v>45</v>
      </c>
      <c r="CP57" s="190">
        <v>0</v>
      </c>
      <c r="CQ57" s="190">
        <v>0</v>
      </c>
      <c r="CR57" s="190">
        <v>0</v>
      </c>
      <c r="CS57" s="190">
        <f t="shared" si="15"/>
        <v>0</v>
      </c>
      <c r="CT57" s="191"/>
      <c r="CU57" s="192">
        <v>51</v>
      </c>
      <c r="CV57" s="189" t="s">
        <v>45</v>
      </c>
      <c r="CW57" s="190">
        <v>0</v>
      </c>
      <c r="CX57" s="190">
        <v>0</v>
      </c>
      <c r="CY57" s="190">
        <v>0</v>
      </c>
      <c r="CZ57" s="190">
        <f t="shared" si="16"/>
        <v>0</v>
      </c>
      <c r="DA57" s="191"/>
      <c r="DB57" s="192">
        <v>51</v>
      </c>
      <c r="DC57" s="189" t="s">
        <v>45</v>
      </c>
      <c r="DD57" s="190">
        <v>0</v>
      </c>
      <c r="DE57" s="190">
        <v>0</v>
      </c>
      <c r="DF57" s="190">
        <v>0</v>
      </c>
      <c r="DG57" s="190">
        <f t="shared" si="17"/>
        <v>0</v>
      </c>
      <c r="DH57" s="191"/>
      <c r="DI57" s="192">
        <v>51</v>
      </c>
      <c r="DJ57" s="189" t="s">
        <v>45</v>
      </c>
      <c r="DK57" s="190">
        <v>0</v>
      </c>
      <c r="DL57" s="190">
        <v>0</v>
      </c>
      <c r="DM57" s="190">
        <v>0</v>
      </c>
      <c r="DN57" s="190">
        <f t="shared" si="18"/>
        <v>0</v>
      </c>
      <c r="DO57" s="191"/>
      <c r="DP57" s="192">
        <v>51</v>
      </c>
      <c r="DQ57" s="189" t="s">
        <v>45</v>
      </c>
      <c r="DR57" s="190">
        <v>0</v>
      </c>
      <c r="DS57" s="190">
        <v>0</v>
      </c>
      <c r="DT57" s="190">
        <v>0</v>
      </c>
      <c r="DU57" s="190">
        <f t="shared" si="19"/>
        <v>0</v>
      </c>
      <c r="DV57" s="191"/>
      <c r="DW57" s="192">
        <v>51</v>
      </c>
      <c r="DX57" s="189" t="s">
        <v>45</v>
      </c>
      <c r="DY57" s="190">
        <v>0</v>
      </c>
      <c r="DZ57" s="190">
        <v>0</v>
      </c>
      <c r="EA57" s="190">
        <v>0</v>
      </c>
      <c r="EB57" s="190">
        <f t="shared" si="20"/>
        <v>0</v>
      </c>
      <c r="EC57" s="191"/>
      <c r="ED57" s="192">
        <v>51</v>
      </c>
      <c r="EE57" s="189" t="s">
        <v>45</v>
      </c>
      <c r="EF57" s="190">
        <v>0</v>
      </c>
      <c r="EG57" s="190">
        <v>0</v>
      </c>
      <c r="EH57" s="190">
        <v>0</v>
      </c>
      <c r="EI57" s="190">
        <f t="shared" si="21"/>
        <v>0</v>
      </c>
      <c r="EJ57" s="191"/>
      <c r="EK57" s="192">
        <v>51</v>
      </c>
      <c r="EL57" s="189" t="s">
        <v>45</v>
      </c>
      <c r="EM57" s="190">
        <v>0</v>
      </c>
      <c r="EN57" s="190">
        <v>0</v>
      </c>
      <c r="EO57" s="190">
        <v>0</v>
      </c>
      <c r="EP57" s="190">
        <f t="shared" si="22"/>
        <v>0</v>
      </c>
      <c r="EQ57" s="191"/>
      <c r="ER57" s="192">
        <v>51</v>
      </c>
      <c r="ES57" s="189" t="s">
        <v>45</v>
      </c>
      <c r="ET57" s="190">
        <v>0</v>
      </c>
      <c r="EU57" s="190">
        <v>0</v>
      </c>
      <c r="EV57" s="190">
        <v>0</v>
      </c>
      <c r="EW57" s="190">
        <f t="shared" si="23"/>
        <v>0</v>
      </c>
      <c r="EX57" s="191"/>
      <c r="EY57" s="192">
        <v>51</v>
      </c>
      <c r="EZ57" s="189" t="s">
        <v>45</v>
      </c>
      <c r="FA57" s="190">
        <v>0</v>
      </c>
      <c r="FB57" s="190">
        <v>0</v>
      </c>
      <c r="FC57" s="190">
        <v>0</v>
      </c>
      <c r="FD57" s="190">
        <f t="shared" si="24"/>
        <v>0</v>
      </c>
      <c r="FE57" s="191"/>
      <c r="FF57" s="192">
        <v>51</v>
      </c>
      <c r="FG57" s="189" t="s">
        <v>45</v>
      </c>
      <c r="FH57" s="190">
        <v>0</v>
      </c>
      <c r="FI57" s="190">
        <v>0</v>
      </c>
      <c r="FJ57" s="190">
        <v>0</v>
      </c>
      <c r="FK57" s="190">
        <f t="shared" si="25"/>
        <v>0</v>
      </c>
      <c r="FL57" s="191"/>
      <c r="FM57" s="192">
        <v>51</v>
      </c>
      <c r="FN57" s="189" t="s">
        <v>45</v>
      </c>
      <c r="FO57" s="190">
        <v>0</v>
      </c>
      <c r="FP57" s="190">
        <v>0</v>
      </c>
      <c r="FQ57" s="190">
        <v>0</v>
      </c>
      <c r="FR57" s="190">
        <f t="shared" si="26"/>
        <v>0</v>
      </c>
      <c r="FS57" s="191"/>
      <c r="FT57" s="192">
        <v>51</v>
      </c>
      <c r="FU57" s="189" t="s">
        <v>45</v>
      </c>
      <c r="FV57" s="190">
        <v>0</v>
      </c>
      <c r="FW57" s="190">
        <v>0</v>
      </c>
      <c r="FX57" s="190">
        <v>0</v>
      </c>
      <c r="FY57" s="190">
        <f t="shared" si="27"/>
        <v>0</v>
      </c>
      <c r="FZ57" s="191"/>
      <c r="GA57" s="192">
        <v>51</v>
      </c>
      <c r="GB57" s="189" t="s">
        <v>45</v>
      </c>
      <c r="GC57" s="190">
        <v>0</v>
      </c>
      <c r="GD57" s="190">
        <v>0</v>
      </c>
      <c r="GE57" s="190">
        <v>0</v>
      </c>
      <c r="GF57" s="190">
        <f t="shared" si="28"/>
        <v>0</v>
      </c>
      <c r="GG57" s="191"/>
      <c r="GH57" s="192">
        <v>51</v>
      </c>
      <c r="GI57" s="189" t="s">
        <v>45</v>
      </c>
      <c r="GJ57" s="190">
        <v>0</v>
      </c>
      <c r="GK57" s="190">
        <v>0</v>
      </c>
      <c r="GL57" s="190">
        <v>0</v>
      </c>
      <c r="GM57" s="190">
        <f t="shared" si="29"/>
        <v>0</v>
      </c>
      <c r="GN57" s="191"/>
      <c r="GO57" s="192">
        <v>51</v>
      </c>
      <c r="GP57" s="189" t="s">
        <v>45</v>
      </c>
      <c r="GQ57" s="190">
        <v>0</v>
      </c>
      <c r="GR57" s="190">
        <v>0</v>
      </c>
      <c r="GS57" s="190">
        <v>0</v>
      </c>
      <c r="GT57" s="190">
        <f t="shared" si="30"/>
        <v>0</v>
      </c>
      <c r="GU57" s="191"/>
      <c r="GV57" s="192">
        <v>51</v>
      </c>
      <c r="GW57" s="189" t="s">
        <v>45</v>
      </c>
      <c r="GX57" s="190">
        <v>0</v>
      </c>
      <c r="GY57" s="190">
        <v>0</v>
      </c>
      <c r="GZ57" s="190">
        <v>0</v>
      </c>
      <c r="HA57" s="190">
        <f t="shared" si="31"/>
        <v>0</v>
      </c>
      <c r="HB57" s="191"/>
      <c r="HC57" s="192">
        <v>51</v>
      </c>
      <c r="HD57" s="189" t="s">
        <v>45</v>
      </c>
      <c r="HE57" s="190">
        <v>3</v>
      </c>
      <c r="HF57" s="190">
        <v>0</v>
      </c>
      <c r="HG57" s="190">
        <v>0</v>
      </c>
      <c r="HH57" s="190">
        <f t="shared" si="32"/>
        <v>0</v>
      </c>
      <c r="HI57" s="191"/>
      <c r="HJ57" s="192">
        <v>51</v>
      </c>
      <c r="HK57" s="189" t="s">
        <v>45</v>
      </c>
      <c r="HL57" s="190">
        <v>0</v>
      </c>
      <c r="HM57" s="190">
        <v>0</v>
      </c>
      <c r="HN57" s="190">
        <v>0</v>
      </c>
      <c r="HO57" s="190">
        <f t="shared" si="33"/>
        <v>0</v>
      </c>
      <c r="HP57" s="191"/>
      <c r="HQ57" s="192">
        <v>51</v>
      </c>
      <c r="HR57" s="189" t="s">
        <v>45</v>
      </c>
      <c r="HS57" s="190">
        <v>0</v>
      </c>
      <c r="HT57" s="190">
        <v>0</v>
      </c>
      <c r="HU57" s="190">
        <v>0</v>
      </c>
      <c r="HV57" s="190">
        <f t="shared" si="34"/>
        <v>0</v>
      </c>
      <c r="HW57" s="191"/>
      <c r="HX57" s="192">
        <v>51</v>
      </c>
      <c r="HY57" s="189" t="s">
        <v>45</v>
      </c>
      <c r="HZ57" s="190">
        <v>0</v>
      </c>
      <c r="IA57" s="190">
        <f t="shared" si="35"/>
        <v>0</v>
      </c>
      <c r="IB57" s="190">
        <f t="shared" si="0"/>
        <v>0</v>
      </c>
      <c r="IC57" s="190">
        <f t="shared" si="1"/>
        <v>0</v>
      </c>
      <c r="ID57" s="191"/>
    </row>
    <row r="58" spans="1:238" ht="15.75" hidden="1">
      <c r="A58" s="192">
        <v>52</v>
      </c>
      <c r="B58" s="189" t="s">
        <v>46</v>
      </c>
      <c r="C58" s="190">
        <v>0</v>
      </c>
      <c r="D58" s="190">
        <v>0</v>
      </c>
      <c r="E58" s="190">
        <v>0</v>
      </c>
      <c r="F58" s="190">
        <f t="shared" si="2"/>
        <v>0</v>
      </c>
      <c r="G58" s="191"/>
      <c r="H58" s="192">
        <v>52</v>
      </c>
      <c r="I58" s="189" t="s">
        <v>46</v>
      </c>
      <c r="J58" s="190">
        <v>0</v>
      </c>
      <c r="K58" s="190">
        <v>0</v>
      </c>
      <c r="L58" s="190">
        <v>0</v>
      </c>
      <c r="M58" s="190">
        <f t="shared" si="3"/>
        <v>0</v>
      </c>
      <c r="N58" s="191"/>
      <c r="O58" s="192">
        <v>52</v>
      </c>
      <c r="P58" s="189" t="s">
        <v>46</v>
      </c>
      <c r="Q58" s="190">
        <v>0</v>
      </c>
      <c r="R58" s="190">
        <v>0</v>
      </c>
      <c r="S58" s="190">
        <v>0</v>
      </c>
      <c r="T58" s="190">
        <f t="shared" si="4"/>
        <v>0</v>
      </c>
      <c r="U58" s="191"/>
      <c r="V58" s="192">
        <v>52</v>
      </c>
      <c r="W58" s="189" t="s">
        <v>46</v>
      </c>
      <c r="X58" s="190">
        <v>0</v>
      </c>
      <c r="Y58" s="190">
        <v>0</v>
      </c>
      <c r="Z58" s="190">
        <v>0</v>
      </c>
      <c r="AA58" s="190">
        <f t="shared" si="5"/>
        <v>0</v>
      </c>
      <c r="AB58" s="191"/>
      <c r="AC58" s="192">
        <v>52</v>
      </c>
      <c r="AD58" s="189" t="s">
        <v>46</v>
      </c>
      <c r="AE58" s="190">
        <v>0</v>
      </c>
      <c r="AF58" s="190">
        <v>0</v>
      </c>
      <c r="AG58" s="190">
        <v>0</v>
      </c>
      <c r="AH58" s="190">
        <f t="shared" si="6"/>
        <v>0</v>
      </c>
      <c r="AI58" s="191"/>
      <c r="AJ58" s="192">
        <v>52</v>
      </c>
      <c r="AK58" s="189" t="s">
        <v>46</v>
      </c>
      <c r="AL58" s="190">
        <v>0</v>
      </c>
      <c r="AM58" s="190">
        <v>0</v>
      </c>
      <c r="AN58" s="190">
        <v>0</v>
      </c>
      <c r="AO58" s="190">
        <f t="shared" si="7"/>
        <v>0</v>
      </c>
      <c r="AP58" s="191"/>
      <c r="AQ58" s="192">
        <v>52</v>
      </c>
      <c r="AR58" s="189" t="s">
        <v>46</v>
      </c>
      <c r="AS58" s="190">
        <v>0</v>
      </c>
      <c r="AT58" s="190">
        <v>0</v>
      </c>
      <c r="AU58" s="190">
        <v>0</v>
      </c>
      <c r="AV58" s="190">
        <f t="shared" si="8"/>
        <v>0</v>
      </c>
      <c r="AW58" s="191"/>
      <c r="AX58" s="192">
        <v>52</v>
      </c>
      <c r="AY58" s="189" t="s">
        <v>46</v>
      </c>
      <c r="AZ58" s="190">
        <v>0</v>
      </c>
      <c r="BA58" s="190">
        <v>0</v>
      </c>
      <c r="BB58" s="190">
        <v>0</v>
      </c>
      <c r="BC58" s="190">
        <f t="shared" si="9"/>
        <v>0</v>
      </c>
      <c r="BD58" s="191"/>
      <c r="BE58" s="192">
        <v>52</v>
      </c>
      <c r="BF58" s="189" t="s">
        <v>46</v>
      </c>
      <c r="BG58" s="190">
        <v>0</v>
      </c>
      <c r="BH58" s="190">
        <v>0</v>
      </c>
      <c r="BI58" s="190">
        <v>0</v>
      </c>
      <c r="BJ58" s="190">
        <f t="shared" si="10"/>
        <v>0</v>
      </c>
      <c r="BK58" s="191"/>
      <c r="BL58" s="192">
        <v>52</v>
      </c>
      <c r="BM58" s="189" t="s">
        <v>46</v>
      </c>
      <c r="BN58" s="190">
        <v>0</v>
      </c>
      <c r="BO58" s="190">
        <v>0</v>
      </c>
      <c r="BP58" s="190">
        <v>0</v>
      </c>
      <c r="BQ58" s="190">
        <f t="shared" si="11"/>
        <v>0</v>
      </c>
      <c r="BR58" s="191"/>
      <c r="BS58" s="192">
        <v>52</v>
      </c>
      <c r="BT58" s="189" t="s">
        <v>46</v>
      </c>
      <c r="BU58" s="190">
        <v>0</v>
      </c>
      <c r="BV58" s="190">
        <v>0</v>
      </c>
      <c r="BW58" s="190">
        <v>0</v>
      </c>
      <c r="BX58" s="190">
        <f t="shared" si="12"/>
        <v>0</v>
      </c>
      <c r="BY58" s="191"/>
      <c r="BZ58" s="192">
        <v>52</v>
      </c>
      <c r="CA58" s="189" t="s">
        <v>46</v>
      </c>
      <c r="CB58" s="190">
        <v>0</v>
      </c>
      <c r="CC58" s="190">
        <v>0</v>
      </c>
      <c r="CD58" s="190">
        <v>0</v>
      </c>
      <c r="CE58" s="190">
        <f t="shared" si="13"/>
        <v>0</v>
      </c>
      <c r="CF58" s="191"/>
      <c r="CG58" s="192">
        <v>52</v>
      </c>
      <c r="CH58" s="189" t="s">
        <v>46</v>
      </c>
      <c r="CI58" s="190">
        <v>0</v>
      </c>
      <c r="CJ58" s="190">
        <v>0</v>
      </c>
      <c r="CK58" s="190">
        <v>0</v>
      </c>
      <c r="CL58" s="190">
        <f t="shared" si="14"/>
        <v>0</v>
      </c>
      <c r="CM58" s="191"/>
      <c r="CN58" s="192">
        <v>52</v>
      </c>
      <c r="CO58" s="189" t="s">
        <v>46</v>
      </c>
      <c r="CP58" s="190">
        <v>0</v>
      </c>
      <c r="CQ58" s="190">
        <v>0</v>
      </c>
      <c r="CR58" s="190">
        <v>0</v>
      </c>
      <c r="CS58" s="190">
        <f t="shared" si="15"/>
        <v>0</v>
      </c>
      <c r="CT58" s="191"/>
      <c r="CU58" s="192">
        <v>52</v>
      </c>
      <c r="CV58" s="189" t="s">
        <v>46</v>
      </c>
      <c r="CW58" s="190">
        <v>0</v>
      </c>
      <c r="CX58" s="190">
        <v>0</v>
      </c>
      <c r="CY58" s="190">
        <v>0</v>
      </c>
      <c r="CZ58" s="190">
        <f t="shared" si="16"/>
        <v>0</v>
      </c>
      <c r="DA58" s="191"/>
      <c r="DB58" s="192">
        <v>52</v>
      </c>
      <c r="DC58" s="189" t="s">
        <v>46</v>
      </c>
      <c r="DD58" s="190">
        <v>0</v>
      </c>
      <c r="DE58" s="190">
        <v>0</v>
      </c>
      <c r="DF58" s="190">
        <v>0</v>
      </c>
      <c r="DG58" s="190">
        <f t="shared" si="17"/>
        <v>0</v>
      </c>
      <c r="DH58" s="191"/>
      <c r="DI58" s="192">
        <v>52</v>
      </c>
      <c r="DJ58" s="189" t="s">
        <v>46</v>
      </c>
      <c r="DK58" s="190">
        <v>0</v>
      </c>
      <c r="DL58" s="190">
        <v>0</v>
      </c>
      <c r="DM58" s="190">
        <v>0</v>
      </c>
      <c r="DN58" s="190">
        <f t="shared" si="18"/>
        <v>0</v>
      </c>
      <c r="DO58" s="191"/>
      <c r="DP58" s="192">
        <v>52</v>
      </c>
      <c r="DQ58" s="189" t="s">
        <v>46</v>
      </c>
      <c r="DR58" s="190">
        <v>0</v>
      </c>
      <c r="DS58" s="190">
        <v>0</v>
      </c>
      <c r="DT58" s="190">
        <v>0</v>
      </c>
      <c r="DU58" s="190">
        <f t="shared" si="19"/>
        <v>0</v>
      </c>
      <c r="DV58" s="191"/>
      <c r="DW58" s="192">
        <v>52</v>
      </c>
      <c r="DX58" s="189" t="s">
        <v>46</v>
      </c>
      <c r="DY58" s="190">
        <v>0</v>
      </c>
      <c r="DZ58" s="190">
        <v>0</v>
      </c>
      <c r="EA58" s="190">
        <v>0</v>
      </c>
      <c r="EB58" s="190">
        <f t="shared" si="20"/>
        <v>0</v>
      </c>
      <c r="EC58" s="191"/>
      <c r="ED58" s="192">
        <v>52</v>
      </c>
      <c r="EE58" s="189" t="s">
        <v>46</v>
      </c>
      <c r="EF58" s="190">
        <v>0</v>
      </c>
      <c r="EG58" s="190">
        <v>0</v>
      </c>
      <c r="EH58" s="190">
        <v>0</v>
      </c>
      <c r="EI58" s="190">
        <f t="shared" si="21"/>
        <v>0</v>
      </c>
      <c r="EJ58" s="191"/>
      <c r="EK58" s="192">
        <v>52</v>
      </c>
      <c r="EL58" s="189" t="s">
        <v>46</v>
      </c>
      <c r="EM58" s="190">
        <v>0</v>
      </c>
      <c r="EN58" s="190">
        <v>0</v>
      </c>
      <c r="EO58" s="190">
        <v>0</v>
      </c>
      <c r="EP58" s="190">
        <f t="shared" si="22"/>
        <v>0</v>
      </c>
      <c r="EQ58" s="191"/>
      <c r="ER58" s="192">
        <v>52</v>
      </c>
      <c r="ES58" s="189" t="s">
        <v>46</v>
      </c>
      <c r="ET58" s="190">
        <v>0</v>
      </c>
      <c r="EU58" s="190">
        <v>0</v>
      </c>
      <c r="EV58" s="190">
        <v>0</v>
      </c>
      <c r="EW58" s="190">
        <f t="shared" si="23"/>
        <v>0</v>
      </c>
      <c r="EX58" s="191"/>
      <c r="EY58" s="192">
        <v>52</v>
      </c>
      <c r="EZ58" s="189" t="s">
        <v>46</v>
      </c>
      <c r="FA58" s="190">
        <v>0</v>
      </c>
      <c r="FB58" s="190">
        <v>0</v>
      </c>
      <c r="FC58" s="190">
        <v>0</v>
      </c>
      <c r="FD58" s="190">
        <f t="shared" si="24"/>
        <v>0</v>
      </c>
      <c r="FE58" s="191"/>
      <c r="FF58" s="192">
        <v>52</v>
      </c>
      <c r="FG58" s="189" t="s">
        <v>46</v>
      </c>
      <c r="FH58" s="190">
        <v>0</v>
      </c>
      <c r="FI58" s="190">
        <v>0</v>
      </c>
      <c r="FJ58" s="190">
        <v>0</v>
      </c>
      <c r="FK58" s="190">
        <f t="shared" si="25"/>
        <v>0</v>
      </c>
      <c r="FL58" s="191"/>
      <c r="FM58" s="192">
        <v>52</v>
      </c>
      <c r="FN58" s="189" t="s">
        <v>46</v>
      </c>
      <c r="FO58" s="190">
        <v>0</v>
      </c>
      <c r="FP58" s="190">
        <v>0</v>
      </c>
      <c r="FQ58" s="190">
        <v>0</v>
      </c>
      <c r="FR58" s="190">
        <f t="shared" si="26"/>
        <v>0</v>
      </c>
      <c r="FS58" s="191"/>
      <c r="FT58" s="192">
        <v>52</v>
      </c>
      <c r="FU58" s="189" t="s">
        <v>46</v>
      </c>
      <c r="FV58" s="190">
        <v>0</v>
      </c>
      <c r="FW58" s="190">
        <v>0</v>
      </c>
      <c r="FX58" s="190">
        <v>0</v>
      </c>
      <c r="FY58" s="190">
        <f t="shared" si="27"/>
        <v>0</v>
      </c>
      <c r="FZ58" s="191"/>
      <c r="GA58" s="192">
        <v>52</v>
      </c>
      <c r="GB58" s="189" t="s">
        <v>46</v>
      </c>
      <c r="GC58" s="190">
        <v>0</v>
      </c>
      <c r="GD58" s="190">
        <v>0</v>
      </c>
      <c r="GE58" s="190">
        <v>0</v>
      </c>
      <c r="GF58" s="190">
        <f t="shared" si="28"/>
        <v>0</v>
      </c>
      <c r="GG58" s="191"/>
      <c r="GH58" s="192">
        <v>52</v>
      </c>
      <c r="GI58" s="189" t="s">
        <v>46</v>
      </c>
      <c r="GJ58" s="190">
        <v>0</v>
      </c>
      <c r="GK58" s="190">
        <v>0</v>
      </c>
      <c r="GL58" s="190">
        <v>0</v>
      </c>
      <c r="GM58" s="190">
        <f t="shared" si="29"/>
        <v>0</v>
      </c>
      <c r="GN58" s="191"/>
      <c r="GO58" s="192">
        <v>52</v>
      </c>
      <c r="GP58" s="189" t="s">
        <v>46</v>
      </c>
      <c r="GQ58" s="190">
        <v>0</v>
      </c>
      <c r="GR58" s="190">
        <v>0</v>
      </c>
      <c r="GS58" s="190">
        <v>0</v>
      </c>
      <c r="GT58" s="190">
        <f t="shared" si="30"/>
        <v>0</v>
      </c>
      <c r="GU58" s="191"/>
      <c r="GV58" s="192">
        <v>52</v>
      </c>
      <c r="GW58" s="189" t="s">
        <v>46</v>
      </c>
      <c r="GX58" s="190">
        <v>0</v>
      </c>
      <c r="GY58" s="190">
        <v>0</v>
      </c>
      <c r="GZ58" s="190">
        <v>0</v>
      </c>
      <c r="HA58" s="190">
        <f t="shared" si="31"/>
        <v>0</v>
      </c>
      <c r="HB58" s="191"/>
      <c r="HC58" s="192">
        <v>52</v>
      </c>
      <c r="HD58" s="189" t="s">
        <v>46</v>
      </c>
      <c r="HE58" s="190">
        <v>1</v>
      </c>
      <c r="HF58" s="190">
        <v>0</v>
      </c>
      <c r="HG58" s="190">
        <v>0</v>
      </c>
      <c r="HH58" s="190">
        <f t="shared" si="32"/>
        <v>0</v>
      </c>
      <c r="HI58" s="191"/>
      <c r="HJ58" s="192">
        <v>52</v>
      </c>
      <c r="HK58" s="189" t="s">
        <v>46</v>
      </c>
      <c r="HL58" s="190">
        <v>0</v>
      </c>
      <c r="HM58" s="190">
        <v>0</v>
      </c>
      <c r="HN58" s="190">
        <v>0</v>
      </c>
      <c r="HO58" s="190">
        <f t="shared" si="33"/>
        <v>0</v>
      </c>
      <c r="HP58" s="191"/>
      <c r="HQ58" s="192">
        <v>52</v>
      </c>
      <c r="HR58" s="189" t="s">
        <v>46</v>
      </c>
      <c r="HS58" s="190">
        <v>0</v>
      </c>
      <c r="HT58" s="190">
        <v>0</v>
      </c>
      <c r="HU58" s="190">
        <v>0</v>
      </c>
      <c r="HV58" s="190">
        <f t="shared" si="34"/>
        <v>0</v>
      </c>
      <c r="HW58" s="191"/>
      <c r="HX58" s="192">
        <v>52</v>
      </c>
      <c r="HY58" s="189" t="s">
        <v>46</v>
      </c>
      <c r="HZ58" s="190">
        <v>0</v>
      </c>
      <c r="IA58" s="190">
        <f t="shared" si="35"/>
        <v>0</v>
      </c>
      <c r="IB58" s="190">
        <f t="shared" si="0"/>
        <v>0</v>
      </c>
      <c r="IC58" s="190">
        <f t="shared" si="1"/>
        <v>0</v>
      </c>
      <c r="ID58" s="191"/>
    </row>
    <row r="59" spans="1:238" ht="15.75" hidden="1">
      <c r="A59" s="192">
        <v>53</v>
      </c>
      <c r="B59" s="189" t="s">
        <v>47</v>
      </c>
      <c r="C59" s="190">
        <v>0</v>
      </c>
      <c r="D59" s="190">
        <v>0</v>
      </c>
      <c r="E59" s="190">
        <v>0</v>
      </c>
      <c r="F59" s="190">
        <f t="shared" si="2"/>
        <v>0</v>
      </c>
      <c r="G59" s="191"/>
      <c r="H59" s="192">
        <v>53</v>
      </c>
      <c r="I59" s="189" t="s">
        <v>47</v>
      </c>
      <c r="J59" s="190">
        <v>0</v>
      </c>
      <c r="K59" s="190">
        <v>0</v>
      </c>
      <c r="L59" s="190">
        <v>0</v>
      </c>
      <c r="M59" s="190">
        <f t="shared" si="3"/>
        <v>0</v>
      </c>
      <c r="N59" s="191"/>
      <c r="O59" s="192">
        <v>53</v>
      </c>
      <c r="P59" s="189" t="s">
        <v>47</v>
      </c>
      <c r="Q59" s="190">
        <v>0</v>
      </c>
      <c r="R59" s="190">
        <v>0</v>
      </c>
      <c r="S59" s="190">
        <v>0</v>
      </c>
      <c r="T59" s="190">
        <f t="shared" si="4"/>
        <v>0</v>
      </c>
      <c r="U59" s="191"/>
      <c r="V59" s="192">
        <v>53</v>
      </c>
      <c r="W59" s="189" t="s">
        <v>47</v>
      </c>
      <c r="X59" s="190">
        <v>0</v>
      </c>
      <c r="Y59" s="190">
        <v>0</v>
      </c>
      <c r="Z59" s="190">
        <v>0</v>
      </c>
      <c r="AA59" s="190">
        <f t="shared" si="5"/>
        <v>0</v>
      </c>
      <c r="AB59" s="191"/>
      <c r="AC59" s="192">
        <v>53</v>
      </c>
      <c r="AD59" s="189" t="s">
        <v>47</v>
      </c>
      <c r="AE59" s="190">
        <v>0</v>
      </c>
      <c r="AF59" s="190">
        <v>0</v>
      </c>
      <c r="AG59" s="190">
        <v>0</v>
      </c>
      <c r="AH59" s="190">
        <f t="shared" si="6"/>
        <v>0</v>
      </c>
      <c r="AI59" s="191"/>
      <c r="AJ59" s="192">
        <v>53</v>
      </c>
      <c r="AK59" s="189" t="s">
        <v>47</v>
      </c>
      <c r="AL59" s="190">
        <v>0</v>
      </c>
      <c r="AM59" s="190">
        <v>0</v>
      </c>
      <c r="AN59" s="190">
        <v>0</v>
      </c>
      <c r="AO59" s="190">
        <f t="shared" si="7"/>
        <v>0</v>
      </c>
      <c r="AP59" s="191"/>
      <c r="AQ59" s="192">
        <v>53</v>
      </c>
      <c r="AR59" s="189" t="s">
        <v>47</v>
      </c>
      <c r="AS59" s="190">
        <v>0</v>
      </c>
      <c r="AT59" s="190">
        <v>0</v>
      </c>
      <c r="AU59" s="190">
        <v>0</v>
      </c>
      <c r="AV59" s="190">
        <f t="shared" si="8"/>
        <v>0</v>
      </c>
      <c r="AW59" s="191"/>
      <c r="AX59" s="192">
        <v>53</v>
      </c>
      <c r="AY59" s="189" t="s">
        <v>47</v>
      </c>
      <c r="AZ59" s="190">
        <v>0</v>
      </c>
      <c r="BA59" s="190">
        <v>0</v>
      </c>
      <c r="BB59" s="190">
        <v>0</v>
      </c>
      <c r="BC59" s="190">
        <f t="shared" si="9"/>
        <v>0</v>
      </c>
      <c r="BD59" s="191"/>
      <c r="BE59" s="192">
        <v>53</v>
      </c>
      <c r="BF59" s="189" t="s">
        <v>47</v>
      </c>
      <c r="BG59" s="190">
        <v>0</v>
      </c>
      <c r="BH59" s="190">
        <v>0</v>
      </c>
      <c r="BI59" s="190">
        <v>0</v>
      </c>
      <c r="BJ59" s="190">
        <f t="shared" si="10"/>
        <v>0</v>
      </c>
      <c r="BK59" s="191"/>
      <c r="BL59" s="192">
        <v>53</v>
      </c>
      <c r="BM59" s="189" t="s">
        <v>47</v>
      </c>
      <c r="BN59" s="190">
        <v>0</v>
      </c>
      <c r="BO59" s="190">
        <v>0</v>
      </c>
      <c r="BP59" s="190">
        <v>0</v>
      </c>
      <c r="BQ59" s="190">
        <f t="shared" si="11"/>
        <v>0</v>
      </c>
      <c r="BR59" s="191"/>
      <c r="BS59" s="192">
        <v>53</v>
      </c>
      <c r="BT59" s="189" t="s">
        <v>47</v>
      </c>
      <c r="BU59" s="190">
        <v>0</v>
      </c>
      <c r="BV59" s="190">
        <v>0</v>
      </c>
      <c r="BW59" s="190">
        <v>0</v>
      </c>
      <c r="BX59" s="190">
        <f t="shared" si="12"/>
        <v>0</v>
      </c>
      <c r="BY59" s="191"/>
      <c r="BZ59" s="192">
        <v>53</v>
      </c>
      <c r="CA59" s="189" t="s">
        <v>47</v>
      </c>
      <c r="CB59" s="190">
        <v>0</v>
      </c>
      <c r="CC59" s="190">
        <v>0</v>
      </c>
      <c r="CD59" s="190">
        <v>0</v>
      </c>
      <c r="CE59" s="190">
        <f t="shared" si="13"/>
        <v>0</v>
      </c>
      <c r="CF59" s="191"/>
      <c r="CG59" s="192">
        <v>53</v>
      </c>
      <c r="CH59" s="189" t="s">
        <v>47</v>
      </c>
      <c r="CI59" s="190">
        <v>0</v>
      </c>
      <c r="CJ59" s="190">
        <v>0</v>
      </c>
      <c r="CK59" s="190">
        <v>0</v>
      </c>
      <c r="CL59" s="190">
        <f t="shared" si="14"/>
        <v>0</v>
      </c>
      <c r="CM59" s="191"/>
      <c r="CN59" s="192">
        <v>53</v>
      </c>
      <c r="CO59" s="189" t="s">
        <v>47</v>
      </c>
      <c r="CP59" s="190">
        <v>0</v>
      </c>
      <c r="CQ59" s="190">
        <v>0</v>
      </c>
      <c r="CR59" s="190">
        <v>0</v>
      </c>
      <c r="CS59" s="190">
        <f t="shared" si="15"/>
        <v>0</v>
      </c>
      <c r="CT59" s="191"/>
      <c r="CU59" s="192">
        <v>53</v>
      </c>
      <c r="CV59" s="189" t="s">
        <v>47</v>
      </c>
      <c r="CW59" s="190">
        <v>0</v>
      </c>
      <c r="CX59" s="190">
        <v>0</v>
      </c>
      <c r="CY59" s="190">
        <v>0</v>
      </c>
      <c r="CZ59" s="190">
        <f t="shared" si="16"/>
        <v>0</v>
      </c>
      <c r="DA59" s="191"/>
      <c r="DB59" s="192">
        <v>53</v>
      </c>
      <c r="DC59" s="189" t="s">
        <v>47</v>
      </c>
      <c r="DD59" s="190">
        <v>0</v>
      </c>
      <c r="DE59" s="190">
        <v>0</v>
      </c>
      <c r="DF59" s="190">
        <v>0</v>
      </c>
      <c r="DG59" s="190">
        <f t="shared" si="17"/>
        <v>0</v>
      </c>
      <c r="DH59" s="191"/>
      <c r="DI59" s="192">
        <v>53</v>
      </c>
      <c r="DJ59" s="189" t="s">
        <v>47</v>
      </c>
      <c r="DK59" s="190">
        <v>0</v>
      </c>
      <c r="DL59" s="190">
        <v>0</v>
      </c>
      <c r="DM59" s="190">
        <v>0</v>
      </c>
      <c r="DN59" s="190">
        <f t="shared" si="18"/>
        <v>0</v>
      </c>
      <c r="DO59" s="191"/>
      <c r="DP59" s="192">
        <v>53</v>
      </c>
      <c r="DQ59" s="189" t="s">
        <v>47</v>
      </c>
      <c r="DR59" s="190">
        <v>0</v>
      </c>
      <c r="DS59" s="190">
        <v>0</v>
      </c>
      <c r="DT59" s="190">
        <v>0</v>
      </c>
      <c r="DU59" s="190">
        <f t="shared" si="19"/>
        <v>0</v>
      </c>
      <c r="DV59" s="191"/>
      <c r="DW59" s="192">
        <v>53</v>
      </c>
      <c r="DX59" s="189" t="s">
        <v>47</v>
      </c>
      <c r="DY59" s="190">
        <v>0</v>
      </c>
      <c r="DZ59" s="190">
        <v>0</v>
      </c>
      <c r="EA59" s="190">
        <v>0</v>
      </c>
      <c r="EB59" s="190">
        <f t="shared" si="20"/>
        <v>0</v>
      </c>
      <c r="EC59" s="191"/>
      <c r="ED59" s="192">
        <v>53</v>
      </c>
      <c r="EE59" s="189" t="s">
        <v>47</v>
      </c>
      <c r="EF59" s="190">
        <v>0</v>
      </c>
      <c r="EG59" s="190">
        <v>0</v>
      </c>
      <c r="EH59" s="190">
        <v>0</v>
      </c>
      <c r="EI59" s="190">
        <f t="shared" si="21"/>
        <v>0</v>
      </c>
      <c r="EJ59" s="191"/>
      <c r="EK59" s="192">
        <v>53</v>
      </c>
      <c r="EL59" s="189" t="s">
        <v>47</v>
      </c>
      <c r="EM59" s="190">
        <v>0</v>
      </c>
      <c r="EN59" s="190">
        <v>0</v>
      </c>
      <c r="EO59" s="190">
        <v>0</v>
      </c>
      <c r="EP59" s="190">
        <f t="shared" si="22"/>
        <v>0</v>
      </c>
      <c r="EQ59" s="191"/>
      <c r="ER59" s="192">
        <v>53</v>
      </c>
      <c r="ES59" s="189" t="s">
        <v>47</v>
      </c>
      <c r="ET59" s="190">
        <v>0</v>
      </c>
      <c r="EU59" s="190">
        <v>0</v>
      </c>
      <c r="EV59" s="190">
        <v>0</v>
      </c>
      <c r="EW59" s="190">
        <f t="shared" si="23"/>
        <v>0</v>
      </c>
      <c r="EX59" s="191"/>
      <c r="EY59" s="192">
        <v>53</v>
      </c>
      <c r="EZ59" s="189" t="s">
        <v>47</v>
      </c>
      <c r="FA59" s="190">
        <v>1</v>
      </c>
      <c r="FB59" s="190">
        <v>50000</v>
      </c>
      <c r="FC59" s="190">
        <v>0</v>
      </c>
      <c r="FD59" s="190">
        <f t="shared" si="24"/>
        <v>50000</v>
      </c>
      <c r="FE59" s="191"/>
      <c r="FF59" s="192">
        <v>53</v>
      </c>
      <c r="FG59" s="189" t="s">
        <v>47</v>
      </c>
      <c r="FH59" s="190">
        <v>0</v>
      </c>
      <c r="FI59" s="190">
        <v>0</v>
      </c>
      <c r="FJ59" s="190">
        <v>0</v>
      </c>
      <c r="FK59" s="190">
        <f t="shared" si="25"/>
        <v>0</v>
      </c>
      <c r="FL59" s="191"/>
      <c r="FM59" s="192">
        <v>53</v>
      </c>
      <c r="FN59" s="189" t="s">
        <v>47</v>
      </c>
      <c r="FO59" s="190">
        <v>0</v>
      </c>
      <c r="FP59" s="190">
        <v>0</v>
      </c>
      <c r="FQ59" s="190">
        <v>0</v>
      </c>
      <c r="FR59" s="190">
        <f t="shared" si="26"/>
        <v>0</v>
      </c>
      <c r="FS59" s="191"/>
      <c r="FT59" s="192">
        <v>53</v>
      </c>
      <c r="FU59" s="189" t="s">
        <v>47</v>
      </c>
      <c r="FV59" s="190">
        <v>0</v>
      </c>
      <c r="FW59" s="190">
        <v>0</v>
      </c>
      <c r="FX59" s="190">
        <v>0</v>
      </c>
      <c r="FY59" s="190">
        <f t="shared" si="27"/>
        <v>0</v>
      </c>
      <c r="FZ59" s="191"/>
      <c r="GA59" s="192">
        <v>53</v>
      </c>
      <c r="GB59" s="189" t="s">
        <v>47</v>
      </c>
      <c r="GC59" s="190">
        <v>0</v>
      </c>
      <c r="GD59" s="190">
        <v>0</v>
      </c>
      <c r="GE59" s="190">
        <v>0</v>
      </c>
      <c r="GF59" s="190">
        <f t="shared" si="28"/>
        <v>0</v>
      </c>
      <c r="GG59" s="191"/>
      <c r="GH59" s="192">
        <v>53</v>
      </c>
      <c r="GI59" s="189" t="s">
        <v>47</v>
      </c>
      <c r="GJ59" s="190">
        <v>0</v>
      </c>
      <c r="GK59" s="190">
        <v>0</v>
      </c>
      <c r="GL59" s="190">
        <v>0</v>
      </c>
      <c r="GM59" s="190">
        <f t="shared" si="29"/>
        <v>0</v>
      </c>
      <c r="GN59" s="191"/>
      <c r="GO59" s="192">
        <v>53</v>
      </c>
      <c r="GP59" s="189" t="s">
        <v>47</v>
      </c>
      <c r="GQ59" s="190">
        <v>0</v>
      </c>
      <c r="GR59" s="190">
        <v>0</v>
      </c>
      <c r="GS59" s="190">
        <v>0</v>
      </c>
      <c r="GT59" s="190">
        <f t="shared" si="30"/>
        <v>0</v>
      </c>
      <c r="GU59" s="191"/>
      <c r="GV59" s="192">
        <v>53</v>
      </c>
      <c r="GW59" s="189" t="s">
        <v>47</v>
      </c>
      <c r="GX59" s="190">
        <v>0</v>
      </c>
      <c r="GY59" s="190">
        <v>0</v>
      </c>
      <c r="GZ59" s="190">
        <v>0</v>
      </c>
      <c r="HA59" s="190">
        <f t="shared" si="31"/>
        <v>0</v>
      </c>
      <c r="HB59" s="191"/>
      <c r="HC59" s="192">
        <v>53</v>
      </c>
      <c r="HD59" s="189" t="s">
        <v>47</v>
      </c>
      <c r="HE59" s="190">
        <v>1</v>
      </c>
      <c r="HF59" s="190">
        <v>150000</v>
      </c>
      <c r="HG59" s="190">
        <v>0</v>
      </c>
      <c r="HH59" s="190">
        <f t="shared" si="32"/>
        <v>150000</v>
      </c>
      <c r="HI59" s="191"/>
      <c r="HJ59" s="192">
        <v>53</v>
      </c>
      <c r="HK59" s="189" t="s">
        <v>47</v>
      </c>
      <c r="HL59" s="190">
        <v>0</v>
      </c>
      <c r="HM59" s="190">
        <v>0</v>
      </c>
      <c r="HN59" s="190">
        <v>0</v>
      </c>
      <c r="HO59" s="190">
        <f t="shared" si="33"/>
        <v>0</v>
      </c>
      <c r="HP59" s="191"/>
      <c r="HQ59" s="192">
        <v>53</v>
      </c>
      <c r="HR59" s="189" t="s">
        <v>47</v>
      </c>
      <c r="HS59" s="190">
        <v>0</v>
      </c>
      <c r="HT59" s="190">
        <v>0</v>
      </c>
      <c r="HU59" s="190">
        <v>0</v>
      </c>
      <c r="HV59" s="190">
        <f t="shared" si="34"/>
        <v>0</v>
      </c>
      <c r="HW59" s="191"/>
      <c r="HX59" s="192">
        <v>53</v>
      </c>
      <c r="HY59" s="189" t="s">
        <v>47</v>
      </c>
      <c r="HZ59" s="190">
        <v>0</v>
      </c>
      <c r="IA59" s="190">
        <f t="shared" si="35"/>
        <v>200000</v>
      </c>
      <c r="IB59" s="190">
        <f t="shared" si="0"/>
        <v>0</v>
      </c>
      <c r="IC59" s="190">
        <f t="shared" si="1"/>
        <v>200000</v>
      </c>
      <c r="ID59" s="191"/>
    </row>
    <row r="60" spans="1:238" ht="17.25" hidden="1" customHeight="1">
      <c r="A60" s="192">
        <v>54</v>
      </c>
      <c r="B60" s="193" t="s">
        <v>68</v>
      </c>
      <c r="C60" s="190">
        <v>0</v>
      </c>
      <c r="D60" s="190">
        <v>0</v>
      </c>
      <c r="E60" s="190">
        <v>0</v>
      </c>
      <c r="F60" s="190">
        <f t="shared" si="2"/>
        <v>0</v>
      </c>
      <c r="G60" s="191"/>
      <c r="H60" s="192">
        <v>54</v>
      </c>
      <c r="I60" s="193" t="s">
        <v>68</v>
      </c>
      <c r="J60" s="190">
        <v>0</v>
      </c>
      <c r="K60" s="190">
        <v>0</v>
      </c>
      <c r="L60" s="190">
        <v>0</v>
      </c>
      <c r="M60" s="190">
        <f t="shared" si="3"/>
        <v>0</v>
      </c>
      <c r="N60" s="191"/>
      <c r="O60" s="192">
        <v>54</v>
      </c>
      <c r="P60" s="193" t="s">
        <v>68</v>
      </c>
      <c r="Q60" s="190">
        <v>0</v>
      </c>
      <c r="R60" s="190">
        <v>0</v>
      </c>
      <c r="S60" s="190">
        <v>0</v>
      </c>
      <c r="T60" s="190">
        <f t="shared" si="4"/>
        <v>0</v>
      </c>
      <c r="U60" s="191"/>
      <c r="V60" s="192">
        <v>54</v>
      </c>
      <c r="W60" s="193" t="s">
        <v>68</v>
      </c>
      <c r="X60" s="190">
        <v>0</v>
      </c>
      <c r="Y60" s="190">
        <v>0</v>
      </c>
      <c r="Z60" s="190">
        <v>0</v>
      </c>
      <c r="AA60" s="190">
        <f t="shared" si="5"/>
        <v>0</v>
      </c>
      <c r="AB60" s="191"/>
      <c r="AC60" s="192">
        <v>54</v>
      </c>
      <c r="AD60" s="193" t="s">
        <v>68</v>
      </c>
      <c r="AE60" s="190">
        <v>0</v>
      </c>
      <c r="AF60" s="190">
        <v>0</v>
      </c>
      <c r="AG60" s="190">
        <v>0</v>
      </c>
      <c r="AH60" s="190">
        <f t="shared" si="6"/>
        <v>0</v>
      </c>
      <c r="AI60" s="191"/>
      <c r="AJ60" s="192">
        <v>54</v>
      </c>
      <c r="AK60" s="193" t="s">
        <v>68</v>
      </c>
      <c r="AL60" s="190">
        <v>0</v>
      </c>
      <c r="AM60" s="190">
        <v>0</v>
      </c>
      <c r="AN60" s="190">
        <v>0</v>
      </c>
      <c r="AO60" s="190">
        <f t="shared" si="7"/>
        <v>0</v>
      </c>
      <c r="AP60" s="191"/>
      <c r="AQ60" s="192">
        <v>54</v>
      </c>
      <c r="AR60" s="193" t="s">
        <v>68</v>
      </c>
      <c r="AS60" s="190">
        <v>0</v>
      </c>
      <c r="AT60" s="190">
        <v>0</v>
      </c>
      <c r="AU60" s="190">
        <v>0</v>
      </c>
      <c r="AV60" s="190">
        <f t="shared" si="8"/>
        <v>0</v>
      </c>
      <c r="AW60" s="191"/>
      <c r="AX60" s="192">
        <v>54</v>
      </c>
      <c r="AY60" s="193" t="s">
        <v>68</v>
      </c>
      <c r="AZ60" s="190">
        <v>0</v>
      </c>
      <c r="BA60" s="190">
        <v>0</v>
      </c>
      <c r="BB60" s="190">
        <v>0</v>
      </c>
      <c r="BC60" s="190">
        <f t="shared" si="9"/>
        <v>0</v>
      </c>
      <c r="BD60" s="191"/>
      <c r="BE60" s="192">
        <v>54</v>
      </c>
      <c r="BF60" s="193" t="s">
        <v>68</v>
      </c>
      <c r="BG60" s="190">
        <v>0</v>
      </c>
      <c r="BH60" s="190">
        <v>0</v>
      </c>
      <c r="BI60" s="190">
        <v>0</v>
      </c>
      <c r="BJ60" s="190">
        <f t="shared" si="10"/>
        <v>0</v>
      </c>
      <c r="BK60" s="191"/>
      <c r="BL60" s="192">
        <v>54</v>
      </c>
      <c r="BM60" s="193" t="s">
        <v>68</v>
      </c>
      <c r="BN60" s="190">
        <v>0</v>
      </c>
      <c r="BO60" s="190">
        <v>0</v>
      </c>
      <c r="BP60" s="190">
        <v>0</v>
      </c>
      <c r="BQ60" s="190">
        <f t="shared" si="11"/>
        <v>0</v>
      </c>
      <c r="BR60" s="191"/>
      <c r="BS60" s="192">
        <v>54</v>
      </c>
      <c r="BT60" s="193" t="s">
        <v>68</v>
      </c>
      <c r="BU60" s="190">
        <v>0</v>
      </c>
      <c r="BV60" s="190">
        <v>0</v>
      </c>
      <c r="BW60" s="190">
        <v>0</v>
      </c>
      <c r="BX60" s="190">
        <f t="shared" si="12"/>
        <v>0</v>
      </c>
      <c r="BY60" s="191"/>
      <c r="BZ60" s="192">
        <v>54</v>
      </c>
      <c r="CA60" s="193" t="s">
        <v>68</v>
      </c>
      <c r="CB60" s="190">
        <v>0</v>
      </c>
      <c r="CC60" s="190">
        <v>0</v>
      </c>
      <c r="CD60" s="190">
        <v>0</v>
      </c>
      <c r="CE60" s="190">
        <f t="shared" si="13"/>
        <v>0</v>
      </c>
      <c r="CF60" s="191"/>
      <c r="CG60" s="192">
        <v>54</v>
      </c>
      <c r="CH60" s="193" t="s">
        <v>68</v>
      </c>
      <c r="CI60" s="190">
        <v>0</v>
      </c>
      <c r="CJ60" s="190">
        <v>0</v>
      </c>
      <c r="CK60" s="190">
        <v>0</v>
      </c>
      <c r="CL60" s="190">
        <f t="shared" si="14"/>
        <v>0</v>
      </c>
      <c r="CM60" s="191"/>
      <c r="CN60" s="192">
        <v>54</v>
      </c>
      <c r="CO60" s="193" t="s">
        <v>68</v>
      </c>
      <c r="CP60" s="190">
        <v>0</v>
      </c>
      <c r="CQ60" s="190">
        <v>0</v>
      </c>
      <c r="CR60" s="190">
        <v>0</v>
      </c>
      <c r="CS60" s="190">
        <f t="shared" si="15"/>
        <v>0</v>
      </c>
      <c r="CT60" s="191"/>
      <c r="CU60" s="192">
        <v>54</v>
      </c>
      <c r="CV60" s="193" t="s">
        <v>68</v>
      </c>
      <c r="CW60" s="190">
        <v>0</v>
      </c>
      <c r="CX60" s="190">
        <v>0</v>
      </c>
      <c r="CY60" s="190">
        <v>0</v>
      </c>
      <c r="CZ60" s="190">
        <f t="shared" si="16"/>
        <v>0</v>
      </c>
      <c r="DA60" s="191"/>
      <c r="DB60" s="192">
        <v>54</v>
      </c>
      <c r="DC60" s="193" t="s">
        <v>68</v>
      </c>
      <c r="DD60" s="190">
        <v>0</v>
      </c>
      <c r="DE60" s="190">
        <v>0</v>
      </c>
      <c r="DF60" s="190">
        <v>0</v>
      </c>
      <c r="DG60" s="190">
        <f t="shared" si="17"/>
        <v>0</v>
      </c>
      <c r="DH60" s="191"/>
      <c r="DI60" s="192">
        <v>54</v>
      </c>
      <c r="DJ60" s="193" t="s">
        <v>68</v>
      </c>
      <c r="DK60" s="190">
        <v>0</v>
      </c>
      <c r="DL60" s="190">
        <v>0</v>
      </c>
      <c r="DM60" s="190">
        <v>0</v>
      </c>
      <c r="DN60" s="190">
        <f t="shared" si="18"/>
        <v>0</v>
      </c>
      <c r="DO60" s="191"/>
      <c r="DP60" s="192">
        <v>54</v>
      </c>
      <c r="DQ60" s="193" t="s">
        <v>68</v>
      </c>
      <c r="DR60" s="190">
        <v>0</v>
      </c>
      <c r="DS60" s="190">
        <v>0</v>
      </c>
      <c r="DT60" s="190">
        <v>0</v>
      </c>
      <c r="DU60" s="190">
        <f t="shared" si="19"/>
        <v>0</v>
      </c>
      <c r="DV60" s="191"/>
      <c r="DW60" s="192">
        <v>54</v>
      </c>
      <c r="DX60" s="193" t="s">
        <v>68</v>
      </c>
      <c r="DY60" s="190">
        <v>0</v>
      </c>
      <c r="DZ60" s="190">
        <v>0</v>
      </c>
      <c r="EA60" s="190">
        <v>0</v>
      </c>
      <c r="EB60" s="190">
        <f t="shared" si="20"/>
        <v>0</v>
      </c>
      <c r="EC60" s="191"/>
      <c r="ED60" s="192">
        <v>54</v>
      </c>
      <c r="EE60" s="193" t="s">
        <v>68</v>
      </c>
      <c r="EF60" s="190">
        <v>0</v>
      </c>
      <c r="EG60" s="190">
        <v>0</v>
      </c>
      <c r="EH60" s="190">
        <v>0</v>
      </c>
      <c r="EI60" s="190">
        <f t="shared" si="21"/>
        <v>0</v>
      </c>
      <c r="EJ60" s="191"/>
      <c r="EK60" s="192">
        <v>54</v>
      </c>
      <c r="EL60" s="193" t="s">
        <v>68</v>
      </c>
      <c r="EM60" s="190">
        <v>0</v>
      </c>
      <c r="EN60" s="190">
        <v>0</v>
      </c>
      <c r="EO60" s="190">
        <v>0</v>
      </c>
      <c r="EP60" s="190">
        <f t="shared" si="22"/>
        <v>0</v>
      </c>
      <c r="EQ60" s="191"/>
      <c r="ER60" s="192">
        <v>54</v>
      </c>
      <c r="ES60" s="193" t="s">
        <v>68</v>
      </c>
      <c r="ET60" s="190">
        <v>0</v>
      </c>
      <c r="EU60" s="190">
        <v>0</v>
      </c>
      <c r="EV60" s="190">
        <v>0</v>
      </c>
      <c r="EW60" s="190">
        <f t="shared" si="23"/>
        <v>0</v>
      </c>
      <c r="EX60" s="191"/>
      <c r="EY60" s="192">
        <v>54</v>
      </c>
      <c r="EZ60" s="193" t="s">
        <v>68</v>
      </c>
      <c r="FA60" s="190">
        <v>1</v>
      </c>
      <c r="FB60" s="190">
        <v>50000</v>
      </c>
      <c r="FC60" s="190">
        <v>0</v>
      </c>
      <c r="FD60" s="190">
        <f t="shared" si="24"/>
        <v>50000</v>
      </c>
      <c r="FE60" s="191"/>
      <c r="FF60" s="192">
        <v>54</v>
      </c>
      <c r="FG60" s="193" t="s">
        <v>68</v>
      </c>
      <c r="FH60" s="190">
        <v>0</v>
      </c>
      <c r="FI60" s="190">
        <v>0</v>
      </c>
      <c r="FJ60" s="190">
        <v>0</v>
      </c>
      <c r="FK60" s="190">
        <f t="shared" si="25"/>
        <v>0</v>
      </c>
      <c r="FL60" s="191"/>
      <c r="FM60" s="192">
        <v>54</v>
      </c>
      <c r="FN60" s="193" t="s">
        <v>68</v>
      </c>
      <c r="FO60" s="190">
        <v>0</v>
      </c>
      <c r="FP60" s="190">
        <v>0</v>
      </c>
      <c r="FQ60" s="190">
        <v>0</v>
      </c>
      <c r="FR60" s="190">
        <f t="shared" si="26"/>
        <v>0</v>
      </c>
      <c r="FS60" s="191"/>
      <c r="FT60" s="192">
        <v>54</v>
      </c>
      <c r="FU60" s="193" t="s">
        <v>68</v>
      </c>
      <c r="FV60" s="190">
        <v>0</v>
      </c>
      <c r="FW60" s="190">
        <v>0</v>
      </c>
      <c r="FX60" s="190">
        <v>0</v>
      </c>
      <c r="FY60" s="190">
        <f t="shared" si="27"/>
        <v>0</v>
      </c>
      <c r="FZ60" s="191"/>
      <c r="GA60" s="192">
        <v>54</v>
      </c>
      <c r="GB60" s="193" t="s">
        <v>68</v>
      </c>
      <c r="GC60" s="190">
        <v>0</v>
      </c>
      <c r="GD60" s="190">
        <v>0</v>
      </c>
      <c r="GE60" s="190">
        <v>0</v>
      </c>
      <c r="GF60" s="190">
        <f t="shared" si="28"/>
        <v>0</v>
      </c>
      <c r="GG60" s="191"/>
      <c r="GH60" s="192">
        <v>54</v>
      </c>
      <c r="GI60" s="193" t="s">
        <v>68</v>
      </c>
      <c r="GJ60" s="190">
        <v>0</v>
      </c>
      <c r="GK60" s="190">
        <v>0</v>
      </c>
      <c r="GL60" s="190">
        <v>0</v>
      </c>
      <c r="GM60" s="190">
        <f t="shared" si="29"/>
        <v>0</v>
      </c>
      <c r="GN60" s="191"/>
      <c r="GO60" s="192">
        <v>54</v>
      </c>
      <c r="GP60" s="193" t="s">
        <v>68</v>
      </c>
      <c r="GQ60" s="190">
        <v>0</v>
      </c>
      <c r="GR60" s="190">
        <v>0</v>
      </c>
      <c r="GS60" s="190">
        <v>0</v>
      </c>
      <c r="GT60" s="190">
        <f t="shared" si="30"/>
        <v>0</v>
      </c>
      <c r="GU60" s="191"/>
      <c r="GV60" s="192">
        <v>54</v>
      </c>
      <c r="GW60" s="193" t="s">
        <v>68</v>
      </c>
      <c r="GX60" s="190">
        <v>0</v>
      </c>
      <c r="GY60" s="190">
        <v>0</v>
      </c>
      <c r="GZ60" s="190">
        <v>0</v>
      </c>
      <c r="HA60" s="190">
        <f t="shared" si="31"/>
        <v>0</v>
      </c>
      <c r="HB60" s="191"/>
      <c r="HC60" s="192">
        <v>54</v>
      </c>
      <c r="HD60" s="193" t="s">
        <v>68</v>
      </c>
      <c r="HE60" s="190">
        <v>2</v>
      </c>
      <c r="HF60" s="190">
        <v>2500000</v>
      </c>
      <c r="HG60" s="190">
        <v>0</v>
      </c>
      <c r="HH60" s="190">
        <f t="shared" si="32"/>
        <v>2500000</v>
      </c>
      <c r="HI60" s="191"/>
      <c r="HJ60" s="192">
        <v>54</v>
      </c>
      <c r="HK60" s="193" t="s">
        <v>68</v>
      </c>
      <c r="HL60" s="190">
        <v>0</v>
      </c>
      <c r="HM60" s="190">
        <v>0</v>
      </c>
      <c r="HN60" s="190">
        <v>0</v>
      </c>
      <c r="HO60" s="190">
        <f t="shared" si="33"/>
        <v>0</v>
      </c>
      <c r="HP60" s="191"/>
      <c r="HQ60" s="192">
        <v>54</v>
      </c>
      <c r="HR60" s="193" t="s">
        <v>68</v>
      </c>
      <c r="HS60" s="190">
        <v>0</v>
      </c>
      <c r="HT60" s="190">
        <v>0</v>
      </c>
      <c r="HU60" s="190">
        <v>0</v>
      </c>
      <c r="HV60" s="190">
        <f t="shared" si="34"/>
        <v>0</v>
      </c>
      <c r="HW60" s="191"/>
      <c r="HX60" s="192">
        <v>54</v>
      </c>
      <c r="HY60" s="193" t="s">
        <v>68</v>
      </c>
      <c r="HZ60" s="190">
        <v>0</v>
      </c>
      <c r="IA60" s="190">
        <f t="shared" si="35"/>
        <v>2550000</v>
      </c>
      <c r="IB60" s="190">
        <f t="shared" si="0"/>
        <v>0</v>
      </c>
      <c r="IC60" s="190">
        <f t="shared" si="1"/>
        <v>2550000</v>
      </c>
      <c r="ID60" s="191"/>
    </row>
    <row r="61" spans="1:238" ht="18" hidden="1" customHeight="1">
      <c r="A61" s="192">
        <v>55</v>
      </c>
      <c r="B61" s="193" t="s">
        <v>67</v>
      </c>
      <c r="C61" s="190">
        <v>0</v>
      </c>
      <c r="D61" s="190">
        <v>0</v>
      </c>
      <c r="E61" s="190">
        <v>0</v>
      </c>
      <c r="F61" s="190">
        <f t="shared" si="2"/>
        <v>0</v>
      </c>
      <c r="G61" s="191"/>
      <c r="H61" s="192">
        <v>55</v>
      </c>
      <c r="I61" s="193" t="s">
        <v>67</v>
      </c>
      <c r="J61" s="190">
        <v>0</v>
      </c>
      <c r="K61" s="190">
        <v>0</v>
      </c>
      <c r="L61" s="190">
        <v>0</v>
      </c>
      <c r="M61" s="190">
        <f t="shared" si="3"/>
        <v>0</v>
      </c>
      <c r="N61" s="191"/>
      <c r="O61" s="192">
        <v>55</v>
      </c>
      <c r="P61" s="193" t="s">
        <v>67</v>
      </c>
      <c r="Q61" s="190">
        <v>0</v>
      </c>
      <c r="R61" s="190">
        <v>0</v>
      </c>
      <c r="S61" s="190">
        <v>0</v>
      </c>
      <c r="T61" s="190">
        <f t="shared" si="4"/>
        <v>0</v>
      </c>
      <c r="U61" s="191"/>
      <c r="V61" s="192">
        <v>55</v>
      </c>
      <c r="W61" s="193" t="s">
        <v>67</v>
      </c>
      <c r="X61" s="190">
        <v>0</v>
      </c>
      <c r="Y61" s="190">
        <v>0</v>
      </c>
      <c r="Z61" s="190">
        <v>0</v>
      </c>
      <c r="AA61" s="190">
        <f t="shared" si="5"/>
        <v>0</v>
      </c>
      <c r="AB61" s="191"/>
      <c r="AC61" s="192">
        <v>55</v>
      </c>
      <c r="AD61" s="193" t="s">
        <v>67</v>
      </c>
      <c r="AE61" s="190">
        <v>0</v>
      </c>
      <c r="AF61" s="190">
        <v>0</v>
      </c>
      <c r="AG61" s="190">
        <v>0</v>
      </c>
      <c r="AH61" s="190">
        <f t="shared" si="6"/>
        <v>0</v>
      </c>
      <c r="AI61" s="191"/>
      <c r="AJ61" s="192">
        <v>55</v>
      </c>
      <c r="AK61" s="193" t="s">
        <v>67</v>
      </c>
      <c r="AL61" s="190">
        <v>0</v>
      </c>
      <c r="AM61" s="190">
        <v>0</v>
      </c>
      <c r="AN61" s="190">
        <v>0</v>
      </c>
      <c r="AO61" s="190">
        <f t="shared" si="7"/>
        <v>0</v>
      </c>
      <c r="AP61" s="191"/>
      <c r="AQ61" s="192">
        <v>55</v>
      </c>
      <c r="AR61" s="193" t="s">
        <v>67</v>
      </c>
      <c r="AS61" s="190">
        <v>0</v>
      </c>
      <c r="AT61" s="190">
        <v>0</v>
      </c>
      <c r="AU61" s="190">
        <v>0</v>
      </c>
      <c r="AV61" s="190">
        <f t="shared" si="8"/>
        <v>0</v>
      </c>
      <c r="AW61" s="191"/>
      <c r="AX61" s="192">
        <v>55</v>
      </c>
      <c r="AY61" s="193" t="s">
        <v>67</v>
      </c>
      <c r="AZ61" s="190">
        <v>0</v>
      </c>
      <c r="BA61" s="190">
        <v>0</v>
      </c>
      <c r="BB61" s="190">
        <v>0</v>
      </c>
      <c r="BC61" s="190">
        <f t="shared" si="9"/>
        <v>0</v>
      </c>
      <c r="BD61" s="191"/>
      <c r="BE61" s="192">
        <v>55</v>
      </c>
      <c r="BF61" s="193" t="s">
        <v>67</v>
      </c>
      <c r="BG61" s="190">
        <v>0</v>
      </c>
      <c r="BH61" s="190">
        <v>0</v>
      </c>
      <c r="BI61" s="190">
        <v>0</v>
      </c>
      <c r="BJ61" s="190">
        <f t="shared" si="10"/>
        <v>0</v>
      </c>
      <c r="BK61" s="191"/>
      <c r="BL61" s="192">
        <v>55</v>
      </c>
      <c r="BM61" s="193" t="s">
        <v>67</v>
      </c>
      <c r="BN61" s="190">
        <v>0</v>
      </c>
      <c r="BO61" s="190">
        <v>0</v>
      </c>
      <c r="BP61" s="190">
        <v>0</v>
      </c>
      <c r="BQ61" s="190">
        <f t="shared" si="11"/>
        <v>0</v>
      </c>
      <c r="BR61" s="191"/>
      <c r="BS61" s="192">
        <v>55</v>
      </c>
      <c r="BT61" s="193" t="s">
        <v>67</v>
      </c>
      <c r="BU61" s="190">
        <v>0</v>
      </c>
      <c r="BV61" s="190">
        <v>0</v>
      </c>
      <c r="BW61" s="190">
        <v>0</v>
      </c>
      <c r="BX61" s="190">
        <f t="shared" si="12"/>
        <v>0</v>
      </c>
      <c r="BY61" s="191"/>
      <c r="BZ61" s="192">
        <v>55</v>
      </c>
      <c r="CA61" s="193" t="s">
        <v>67</v>
      </c>
      <c r="CB61" s="190">
        <v>0</v>
      </c>
      <c r="CC61" s="190">
        <v>0</v>
      </c>
      <c r="CD61" s="190">
        <v>0</v>
      </c>
      <c r="CE61" s="190">
        <f t="shared" si="13"/>
        <v>0</v>
      </c>
      <c r="CF61" s="191"/>
      <c r="CG61" s="192">
        <v>55</v>
      </c>
      <c r="CH61" s="193" t="s">
        <v>67</v>
      </c>
      <c r="CI61" s="190">
        <v>0</v>
      </c>
      <c r="CJ61" s="190">
        <v>0</v>
      </c>
      <c r="CK61" s="190">
        <v>0</v>
      </c>
      <c r="CL61" s="190">
        <f t="shared" si="14"/>
        <v>0</v>
      </c>
      <c r="CM61" s="191"/>
      <c r="CN61" s="192">
        <v>55</v>
      </c>
      <c r="CO61" s="193" t="s">
        <v>67</v>
      </c>
      <c r="CP61" s="190">
        <v>0</v>
      </c>
      <c r="CQ61" s="190">
        <v>0</v>
      </c>
      <c r="CR61" s="190">
        <v>0</v>
      </c>
      <c r="CS61" s="190">
        <f t="shared" si="15"/>
        <v>0</v>
      </c>
      <c r="CT61" s="191"/>
      <c r="CU61" s="192">
        <v>55</v>
      </c>
      <c r="CV61" s="193" t="s">
        <v>67</v>
      </c>
      <c r="CW61" s="190">
        <v>0</v>
      </c>
      <c r="CX61" s="190">
        <v>0</v>
      </c>
      <c r="CY61" s="190">
        <v>0</v>
      </c>
      <c r="CZ61" s="190">
        <f t="shared" si="16"/>
        <v>0</v>
      </c>
      <c r="DA61" s="191"/>
      <c r="DB61" s="192">
        <v>55</v>
      </c>
      <c r="DC61" s="193" t="s">
        <v>67</v>
      </c>
      <c r="DD61" s="190">
        <v>0</v>
      </c>
      <c r="DE61" s="190">
        <v>0</v>
      </c>
      <c r="DF61" s="190">
        <v>0</v>
      </c>
      <c r="DG61" s="190">
        <f t="shared" si="17"/>
        <v>0</v>
      </c>
      <c r="DH61" s="191"/>
      <c r="DI61" s="192">
        <v>55</v>
      </c>
      <c r="DJ61" s="193" t="s">
        <v>67</v>
      </c>
      <c r="DK61" s="190">
        <v>0</v>
      </c>
      <c r="DL61" s="190">
        <v>0</v>
      </c>
      <c r="DM61" s="190">
        <v>0</v>
      </c>
      <c r="DN61" s="190">
        <f t="shared" si="18"/>
        <v>0</v>
      </c>
      <c r="DO61" s="191"/>
      <c r="DP61" s="192">
        <v>55</v>
      </c>
      <c r="DQ61" s="193" t="s">
        <v>67</v>
      </c>
      <c r="DR61" s="190">
        <v>0</v>
      </c>
      <c r="DS61" s="190">
        <v>0</v>
      </c>
      <c r="DT61" s="190">
        <v>0</v>
      </c>
      <c r="DU61" s="190">
        <f t="shared" si="19"/>
        <v>0</v>
      </c>
      <c r="DV61" s="191"/>
      <c r="DW61" s="192">
        <v>55</v>
      </c>
      <c r="DX61" s="193" t="s">
        <v>67</v>
      </c>
      <c r="DY61" s="190">
        <v>0</v>
      </c>
      <c r="DZ61" s="190">
        <v>0</v>
      </c>
      <c r="EA61" s="190">
        <v>0</v>
      </c>
      <c r="EB61" s="190">
        <f t="shared" si="20"/>
        <v>0</v>
      </c>
      <c r="EC61" s="191"/>
      <c r="ED61" s="192">
        <v>55</v>
      </c>
      <c r="EE61" s="193" t="s">
        <v>67</v>
      </c>
      <c r="EF61" s="190">
        <v>0</v>
      </c>
      <c r="EG61" s="190">
        <v>0</v>
      </c>
      <c r="EH61" s="190">
        <v>0</v>
      </c>
      <c r="EI61" s="190">
        <f t="shared" si="21"/>
        <v>0</v>
      </c>
      <c r="EJ61" s="191"/>
      <c r="EK61" s="192">
        <v>55</v>
      </c>
      <c r="EL61" s="193" t="s">
        <v>67</v>
      </c>
      <c r="EM61" s="190">
        <v>0</v>
      </c>
      <c r="EN61" s="190">
        <v>0</v>
      </c>
      <c r="EO61" s="190">
        <v>0</v>
      </c>
      <c r="EP61" s="190">
        <f t="shared" si="22"/>
        <v>0</v>
      </c>
      <c r="EQ61" s="191"/>
      <c r="ER61" s="192">
        <v>55</v>
      </c>
      <c r="ES61" s="193" t="s">
        <v>67</v>
      </c>
      <c r="ET61" s="190">
        <v>0</v>
      </c>
      <c r="EU61" s="190">
        <v>0</v>
      </c>
      <c r="EV61" s="190">
        <v>0</v>
      </c>
      <c r="EW61" s="190">
        <f t="shared" si="23"/>
        <v>0</v>
      </c>
      <c r="EX61" s="191"/>
      <c r="EY61" s="192">
        <v>55</v>
      </c>
      <c r="EZ61" s="193" t="s">
        <v>67</v>
      </c>
      <c r="FA61" s="190">
        <v>1</v>
      </c>
      <c r="FB61" s="190">
        <v>50000</v>
      </c>
      <c r="FC61" s="190">
        <v>0</v>
      </c>
      <c r="FD61" s="190">
        <f t="shared" si="24"/>
        <v>50000</v>
      </c>
      <c r="FE61" s="191"/>
      <c r="FF61" s="192">
        <v>55</v>
      </c>
      <c r="FG61" s="193" t="s">
        <v>67</v>
      </c>
      <c r="FH61" s="190">
        <v>0</v>
      </c>
      <c r="FI61" s="190">
        <v>0</v>
      </c>
      <c r="FJ61" s="190">
        <v>0</v>
      </c>
      <c r="FK61" s="190">
        <f t="shared" si="25"/>
        <v>0</v>
      </c>
      <c r="FL61" s="191"/>
      <c r="FM61" s="192">
        <v>55</v>
      </c>
      <c r="FN61" s="193" t="s">
        <v>67</v>
      </c>
      <c r="FO61" s="190">
        <v>0</v>
      </c>
      <c r="FP61" s="190">
        <v>0</v>
      </c>
      <c r="FQ61" s="190">
        <v>0</v>
      </c>
      <c r="FR61" s="190">
        <f t="shared" si="26"/>
        <v>0</v>
      </c>
      <c r="FS61" s="191"/>
      <c r="FT61" s="192">
        <v>55</v>
      </c>
      <c r="FU61" s="193" t="s">
        <v>67</v>
      </c>
      <c r="FV61" s="190">
        <v>0</v>
      </c>
      <c r="FW61" s="190">
        <v>0</v>
      </c>
      <c r="FX61" s="190">
        <v>0</v>
      </c>
      <c r="FY61" s="190">
        <f t="shared" si="27"/>
        <v>0</v>
      </c>
      <c r="FZ61" s="191"/>
      <c r="GA61" s="192">
        <v>55</v>
      </c>
      <c r="GB61" s="193" t="s">
        <v>67</v>
      </c>
      <c r="GC61" s="190">
        <v>0</v>
      </c>
      <c r="GD61" s="190">
        <v>0</v>
      </c>
      <c r="GE61" s="190">
        <v>0</v>
      </c>
      <c r="GF61" s="190">
        <f t="shared" si="28"/>
        <v>0</v>
      </c>
      <c r="GG61" s="191"/>
      <c r="GH61" s="192">
        <v>55</v>
      </c>
      <c r="GI61" s="193" t="s">
        <v>67</v>
      </c>
      <c r="GJ61" s="190">
        <v>0</v>
      </c>
      <c r="GK61" s="190">
        <v>0</v>
      </c>
      <c r="GL61" s="190">
        <v>0</v>
      </c>
      <c r="GM61" s="190">
        <f t="shared" si="29"/>
        <v>0</v>
      </c>
      <c r="GN61" s="191"/>
      <c r="GO61" s="192">
        <v>55</v>
      </c>
      <c r="GP61" s="193" t="s">
        <v>67</v>
      </c>
      <c r="GQ61" s="190">
        <v>0</v>
      </c>
      <c r="GR61" s="190">
        <v>0</v>
      </c>
      <c r="GS61" s="190">
        <v>0</v>
      </c>
      <c r="GT61" s="190">
        <f t="shared" si="30"/>
        <v>0</v>
      </c>
      <c r="GU61" s="191"/>
      <c r="GV61" s="192">
        <v>55</v>
      </c>
      <c r="GW61" s="193" t="s">
        <v>67</v>
      </c>
      <c r="GX61" s="190">
        <v>0</v>
      </c>
      <c r="GY61" s="190">
        <v>0</v>
      </c>
      <c r="GZ61" s="190">
        <v>0</v>
      </c>
      <c r="HA61" s="190">
        <f t="shared" si="31"/>
        <v>0</v>
      </c>
      <c r="HB61" s="191"/>
      <c r="HC61" s="192">
        <v>55</v>
      </c>
      <c r="HD61" s="193" t="s">
        <v>67</v>
      </c>
      <c r="HE61" s="190">
        <v>1</v>
      </c>
      <c r="HF61" s="190">
        <v>0</v>
      </c>
      <c r="HG61" s="190">
        <v>0</v>
      </c>
      <c r="HH61" s="190">
        <f t="shared" si="32"/>
        <v>0</v>
      </c>
      <c r="HI61" s="191"/>
      <c r="HJ61" s="192">
        <v>55</v>
      </c>
      <c r="HK61" s="193" t="s">
        <v>67</v>
      </c>
      <c r="HL61" s="190">
        <v>0</v>
      </c>
      <c r="HM61" s="190">
        <v>0</v>
      </c>
      <c r="HN61" s="190">
        <v>0</v>
      </c>
      <c r="HO61" s="190">
        <f t="shared" si="33"/>
        <v>0</v>
      </c>
      <c r="HP61" s="191"/>
      <c r="HQ61" s="192">
        <v>55</v>
      </c>
      <c r="HR61" s="193" t="s">
        <v>67</v>
      </c>
      <c r="HS61" s="190">
        <v>0</v>
      </c>
      <c r="HT61" s="190">
        <v>0</v>
      </c>
      <c r="HU61" s="190">
        <v>0</v>
      </c>
      <c r="HV61" s="190">
        <f t="shared" si="34"/>
        <v>0</v>
      </c>
      <c r="HW61" s="191"/>
      <c r="HX61" s="192">
        <v>55</v>
      </c>
      <c r="HY61" s="193" t="s">
        <v>67</v>
      </c>
      <c r="HZ61" s="190">
        <v>0</v>
      </c>
      <c r="IA61" s="190">
        <f t="shared" si="35"/>
        <v>50000</v>
      </c>
      <c r="IB61" s="190">
        <f t="shared" si="0"/>
        <v>0</v>
      </c>
      <c r="IC61" s="190">
        <f t="shared" si="1"/>
        <v>50000</v>
      </c>
      <c r="ID61" s="191"/>
    </row>
    <row r="62" spans="1:238" ht="15.75" hidden="1">
      <c r="A62" s="192">
        <v>56</v>
      </c>
      <c r="B62" s="189" t="s">
        <v>48</v>
      </c>
      <c r="C62" s="190">
        <v>0</v>
      </c>
      <c r="D62" s="190">
        <v>0</v>
      </c>
      <c r="E62" s="190">
        <v>0</v>
      </c>
      <c r="F62" s="190">
        <f t="shared" si="2"/>
        <v>0</v>
      </c>
      <c r="G62" s="191"/>
      <c r="H62" s="192">
        <v>56</v>
      </c>
      <c r="I62" s="189" t="s">
        <v>48</v>
      </c>
      <c r="J62" s="190">
        <v>0</v>
      </c>
      <c r="K62" s="190">
        <v>0</v>
      </c>
      <c r="L62" s="190">
        <v>0</v>
      </c>
      <c r="M62" s="190">
        <f t="shared" si="3"/>
        <v>0</v>
      </c>
      <c r="N62" s="191"/>
      <c r="O62" s="192">
        <v>56</v>
      </c>
      <c r="P62" s="189" t="s">
        <v>48</v>
      </c>
      <c r="Q62" s="190">
        <v>0</v>
      </c>
      <c r="R62" s="190">
        <v>0</v>
      </c>
      <c r="S62" s="190">
        <v>0</v>
      </c>
      <c r="T62" s="190">
        <f t="shared" si="4"/>
        <v>0</v>
      </c>
      <c r="U62" s="191"/>
      <c r="V62" s="192">
        <v>56</v>
      </c>
      <c r="W62" s="189" t="s">
        <v>48</v>
      </c>
      <c r="X62" s="190">
        <v>0</v>
      </c>
      <c r="Y62" s="190">
        <v>0</v>
      </c>
      <c r="Z62" s="190">
        <v>0</v>
      </c>
      <c r="AA62" s="190">
        <f t="shared" si="5"/>
        <v>0</v>
      </c>
      <c r="AB62" s="191"/>
      <c r="AC62" s="192">
        <v>56</v>
      </c>
      <c r="AD62" s="189" t="s">
        <v>48</v>
      </c>
      <c r="AE62" s="190">
        <v>0</v>
      </c>
      <c r="AF62" s="190">
        <v>0</v>
      </c>
      <c r="AG62" s="190">
        <v>0</v>
      </c>
      <c r="AH62" s="190">
        <f t="shared" si="6"/>
        <v>0</v>
      </c>
      <c r="AI62" s="191"/>
      <c r="AJ62" s="192">
        <v>56</v>
      </c>
      <c r="AK62" s="189" t="s">
        <v>48</v>
      </c>
      <c r="AL62" s="190">
        <v>0</v>
      </c>
      <c r="AM62" s="190">
        <v>0</v>
      </c>
      <c r="AN62" s="190">
        <v>0</v>
      </c>
      <c r="AO62" s="190">
        <f t="shared" si="7"/>
        <v>0</v>
      </c>
      <c r="AP62" s="191"/>
      <c r="AQ62" s="192">
        <v>56</v>
      </c>
      <c r="AR62" s="189" t="s">
        <v>48</v>
      </c>
      <c r="AS62" s="190">
        <v>0</v>
      </c>
      <c r="AT62" s="190">
        <v>0</v>
      </c>
      <c r="AU62" s="190">
        <v>0</v>
      </c>
      <c r="AV62" s="190">
        <f t="shared" si="8"/>
        <v>0</v>
      </c>
      <c r="AW62" s="191"/>
      <c r="AX62" s="192">
        <v>56</v>
      </c>
      <c r="AY62" s="189" t="s">
        <v>48</v>
      </c>
      <c r="AZ62" s="190">
        <v>0</v>
      </c>
      <c r="BA62" s="190">
        <v>0</v>
      </c>
      <c r="BB62" s="190">
        <v>0</v>
      </c>
      <c r="BC62" s="190">
        <f t="shared" si="9"/>
        <v>0</v>
      </c>
      <c r="BD62" s="191"/>
      <c r="BE62" s="192">
        <v>56</v>
      </c>
      <c r="BF62" s="189" t="s">
        <v>48</v>
      </c>
      <c r="BG62" s="190">
        <v>0</v>
      </c>
      <c r="BH62" s="190">
        <v>0</v>
      </c>
      <c r="BI62" s="190">
        <v>0</v>
      </c>
      <c r="BJ62" s="190">
        <f t="shared" si="10"/>
        <v>0</v>
      </c>
      <c r="BK62" s="191"/>
      <c r="BL62" s="192">
        <v>56</v>
      </c>
      <c r="BM62" s="189" t="s">
        <v>48</v>
      </c>
      <c r="BN62" s="190">
        <v>0</v>
      </c>
      <c r="BO62" s="190">
        <v>0</v>
      </c>
      <c r="BP62" s="190">
        <v>0</v>
      </c>
      <c r="BQ62" s="190">
        <f t="shared" si="11"/>
        <v>0</v>
      </c>
      <c r="BR62" s="191"/>
      <c r="BS62" s="192">
        <v>56</v>
      </c>
      <c r="BT62" s="189" t="s">
        <v>48</v>
      </c>
      <c r="BU62" s="190">
        <v>0</v>
      </c>
      <c r="BV62" s="190">
        <v>0</v>
      </c>
      <c r="BW62" s="190">
        <v>0</v>
      </c>
      <c r="BX62" s="190">
        <f t="shared" si="12"/>
        <v>0</v>
      </c>
      <c r="BY62" s="191"/>
      <c r="BZ62" s="192">
        <v>56</v>
      </c>
      <c r="CA62" s="189" t="s">
        <v>48</v>
      </c>
      <c r="CB62" s="190">
        <v>0</v>
      </c>
      <c r="CC62" s="190">
        <v>0</v>
      </c>
      <c r="CD62" s="190">
        <v>0</v>
      </c>
      <c r="CE62" s="190">
        <f t="shared" si="13"/>
        <v>0</v>
      </c>
      <c r="CF62" s="191"/>
      <c r="CG62" s="192">
        <v>56</v>
      </c>
      <c r="CH62" s="189" t="s">
        <v>48</v>
      </c>
      <c r="CI62" s="190">
        <v>0</v>
      </c>
      <c r="CJ62" s="190">
        <v>0</v>
      </c>
      <c r="CK62" s="190">
        <v>0</v>
      </c>
      <c r="CL62" s="190">
        <f t="shared" si="14"/>
        <v>0</v>
      </c>
      <c r="CM62" s="191"/>
      <c r="CN62" s="192">
        <v>56</v>
      </c>
      <c r="CO62" s="189" t="s">
        <v>48</v>
      </c>
      <c r="CP62" s="190">
        <v>0</v>
      </c>
      <c r="CQ62" s="190">
        <v>0</v>
      </c>
      <c r="CR62" s="190">
        <v>0</v>
      </c>
      <c r="CS62" s="190">
        <f t="shared" si="15"/>
        <v>0</v>
      </c>
      <c r="CT62" s="191"/>
      <c r="CU62" s="192">
        <v>56</v>
      </c>
      <c r="CV62" s="189" t="s">
        <v>48</v>
      </c>
      <c r="CW62" s="190">
        <v>0</v>
      </c>
      <c r="CX62" s="190">
        <v>0</v>
      </c>
      <c r="CY62" s="190">
        <v>0</v>
      </c>
      <c r="CZ62" s="190">
        <f t="shared" si="16"/>
        <v>0</v>
      </c>
      <c r="DA62" s="191"/>
      <c r="DB62" s="192">
        <v>56</v>
      </c>
      <c r="DC62" s="189" t="s">
        <v>48</v>
      </c>
      <c r="DD62" s="190">
        <v>0</v>
      </c>
      <c r="DE62" s="190">
        <v>0</v>
      </c>
      <c r="DF62" s="190">
        <v>0</v>
      </c>
      <c r="DG62" s="190">
        <f t="shared" si="17"/>
        <v>0</v>
      </c>
      <c r="DH62" s="191"/>
      <c r="DI62" s="192">
        <v>56</v>
      </c>
      <c r="DJ62" s="189" t="s">
        <v>48</v>
      </c>
      <c r="DK62" s="190">
        <v>0</v>
      </c>
      <c r="DL62" s="190">
        <v>0</v>
      </c>
      <c r="DM62" s="190">
        <v>0</v>
      </c>
      <c r="DN62" s="190">
        <f t="shared" si="18"/>
        <v>0</v>
      </c>
      <c r="DO62" s="191"/>
      <c r="DP62" s="192">
        <v>56</v>
      </c>
      <c r="DQ62" s="189" t="s">
        <v>48</v>
      </c>
      <c r="DR62" s="190">
        <v>0</v>
      </c>
      <c r="DS62" s="190">
        <v>0</v>
      </c>
      <c r="DT62" s="190">
        <v>0</v>
      </c>
      <c r="DU62" s="190">
        <f t="shared" si="19"/>
        <v>0</v>
      </c>
      <c r="DV62" s="191"/>
      <c r="DW62" s="192">
        <v>56</v>
      </c>
      <c r="DX62" s="189" t="s">
        <v>48</v>
      </c>
      <c r="DY62" s="190">
        <v>0</v>
      </c>
      <c r="DZ62" s="190">
        <v>0</v>
      </c>
      <c r="EA62" s="190">
        <v>0</v>
      </c>
      <c r="EB62" s="190">
        <f t="shared" si="20"/>
        <v>0</v>
      </c>
      <c r="EC62" s="191"/>
      <c r="ED62" s="192">
        <v>56</v>
      </c>
      <c r="EE62" s="189" t="s">
        <v>48</v>
      </c>
      <c r="EF62" s="190">
        <v>0</v>
      </c>
      <c r="EG62" s="190">
        <v>0</v>
      </c>
      <c r="EH62" s="190">
        <v>0</v>
      </c>
      <c r="EI62" s="190">
        <f t="shared" si="21"/>
        <v>0</v>
      </c>
      <c r="EJ62" s="191"/>
      <c r="EK62" s="192">
        <v>56</v>
      </c>
      <c r="EL62" s="189" t="s">
        <v>48</v>
      </c>
      <c r="EM62" s="190">
        <v>0</v>
      </c>
      <c r="EN62" s="190">
        <v>0</v>
      </c>
      <c r="EO62" s="190">
        <v>0</v>
      </c>
      <c r="EP62" s="190">
        <f t="shared" si="22"/>
        <v>0</v>
      </c>
      <c r="EQ62" s="191"/>
      <c r="ER62" s="192">
        <v>56</v>
      </c>
      <c r="ES62" s="189" t="s">
        <v>48</v>
      </c>
      <c r="ET62" s="190">
        <v>0</v>
      </c>
      <c r="EU62" s="190">
        <v>0</v>
      </c>
      <c r="EV62" s="190">
        <v>0</v>
      </c>
      <c r="EW62" s="190">
        <f t="shared" si="23"/>
        <v>0</v>
      </c>
      <c r="EX62" s="191"/>
      <c r="EY62" s="192">
        <v>56</v>
      </c>
      <c r="EZ62" s="189" t="s">
        <v>48</v>
      </c>
      <c r="FA62" s="190">
        <v>0</v>
      </c>
      <c r="FB62" s="190">
        <v>0</v>
      </c>
      <c r="FC62" s="190">
        <v>0</v>
      </c>
      <c r="FD62" s="190">
        <f t="shared" si="24"/>
        <v>0</v>
      </c>
      <c r="FE62" s="191"/>
      <c r="FF62" s="192">
        <v>56</v>
      </c>
      <c r="FG62" s="189" t="s">
        <v>48</v>
      </c>
      <c r="FH62" s="190">
        <v>0</v>
      </c>
      <c r="FI62" s="190">
        <v>0</v>
      </c>
      <c r="FJ62" s="190">
        <v>0</v>
      </c>
      <c r="FK62" s="190">
        <f t="shared" si="25"/>
        <v>0</v>
      </c>
      <c r="FL62" s="191"/>
      <c r="FM62" s="192">
        <v>56</v>
      </c>
      <c r="FN62" s="189" t="s">
        <v>48</v>
      </c>
      <c r="FO62" s="190">
        <v>0</v>
      </c>
      <c r="FP62" s="190">
        <v>0</v>
      </c>
      <c r="FQ62" s="190">
        <v>0</v>
      </c>
      <c r="FR62" s="190">
        <f t="shared" si="26"/>
        <v>0</v>
      </c>
      <c r="FS62" s="191"/>
      <c r="FT62" s="192">
        <v>56</v>
      </c>
      <c r="FU62" s="189" t="s">
        <v>48</v>
      </c>
      <c r="FV62" s="190">
        <v>0</v>
      </c>
      <c r="FW62" s="190">
        <v>0</v>
      </c>
      <c r="FX62" s="190">
        <v>0</v>
      </c>
      <c r="FY62" s="190">
        <f t="shared" si="27"/>
        <v>0</v>
      </c>
      <c r="FZ62" s="191"/>
      <c r="GA62" s="192">
        <v>56</v>
      </c>
      <c r="GB62" s="189" t="s">
        <v>48</v>
      </c>
      <c r="GC62" s="190">
        <v>0</v>
      </c>
      <c r="GD62" s="190">
        <v>0</v>
      </c>
      <c r="GE62" s="190">
        <v>0</v>
      </c>
      <c r="GF62" s="190">
        <f t="shared" si="28"/>
        <v>0</v>
      </c>
      <c r="GG62" s="191"/>
      <c r="GH62" s="192">
        <v>56</v>
      </c>
      <c r="GI62" s="189" t="s">
        <v>48</v>
      </c>
      <c r="GJ62" s="190">
        <v>0</v>
      </c>
      <c r="GK62" s="190">
        <v>0</v>
      </c>
      <c r="GL62" s="190">
        <v>0</v>
      </c>
      <c r="GM62" s="190">
        <f t="shared" si="29"/>
        <v>0</v>
      </c>
      <c r="GN62" s="191"/>
      <c r="GO62" s="192">
        <v>56</v>
      </c>
      <c r="GP62" s="189" t="s">
        <v>48</v>
      </c>
      <c r="GQ62" s="190">
        <v>0</v>
      </c>
      <c r="GR62" s="190">
        <v>0</v>
      </c>
      <c r="GS62" s="190">
        <v>0</v>
      </c>
      <c r="GT62" s="190">
        <f t="shared" si="30"/>
        <v>0</v>
      </c>
      <c r="GU62" s="191"/>
      <c r="GV62" s="192">
        <v>56</v>
      </c>
      <c r="GW62" s="189" t="s">
        <v>48</v>
      </c>
      <c r="GX62" s="190">
        <v>0</v>
      </c>
      <c r="GY62" s="190">
        <v>0</v>
      </c>
      <c r="GZ62" s="190">
        <v>0</v>
      </c>
      <c r="HA62" s="190">
        <f t="shared" si="31"/>
        <v>0</v>
      </c>
      <c r="HB62" s="191"/>
      <c r="HC62" s="192">
        <v>56</v>
      </c>
      <c r="HD62" s="189" t="s">
        <v>48</v>
      </c>
      <c r="HE62" s="190">
        <v>0</v>
      </c>
      <c r="HF62" s="190">
        <v>275000</v>
      </c>
      <c r="HG62" s="190">
        <v>0</v>
      </c>
      <c r="HH62" s="190">
        <f t="shared" si="32"/>
        <v>275000</v>
      </c>
      <c r="HI62" s="191"/>
      <c r="HJ62" s="192">
        <v>56</v>
      </c>
      <c r="HK62" s="189" t="s">
        <v>48</v>
      </c>
      <c r="HL62" s="190">
        <v>0</v>
      </c>
      <c r="HM62" s="190">
        <v>0</v>
      </c>
      <c r="HN62" s="190">
        <v>0</v>
      </c>
      <c r="HO62" s="190">
        <f t="shared" si="33"/>
        <v>0</v>
      </c>
      <c r="HP62" s="191"/>
      <c r="HQ62" s="192">
        <v>56</v>
      </c>
      <c r="HR62" s="189" t="s">
        <v>48</v>
      </c>
      <c r="HS62" s="190">
        <v>0</v>
      </c>
      <c r="HT62" s="190">
        <v>0</v>
      </c>
      <c r="HU62" s="190">
        <v>0</v>
      </c>
      <c r="HV62" s="190">
        <f t="shared" si="34"/>
        <v>0</v>
      </c>
      <c r="HW62" s="191"/>
      <c r="HX62" s="192">
        <v>56</v>
      </c>
      <c r="HY62" s="189" t="s">
        <v>48</v>
      </c>
      <c r="HZ62" s="190">
        <v>0</v>
      </c>
      <c r="IA62" s="190">
        <f t="shared" si="35"/>
        <v>275000</v>
      </c>
      <c r="IB62" s="190">
        <f t="shared" si="0"/>
        <v>0</v>
      </c>
      <c r="IC62" s="190">
        <f t="shared" si="1"/>
        <v>275000</v>
      </c>
      <c r="ID62" s="191"/>
    </row>
    <row r="63" spans="1:238" ht="15.75" hidden="1">
      <c r="A63" s="192">
        <v>57</v>
      </c>
      <c r="B63" s="189" t="s">
        <v>65</v>
      </c>
      <c r="C63" s="190">
        <v>0</v>
      </c>
      <c r="D63" s="190">
        <v>0</v>
      </c>
      <c r="E63" s="190">
        <v>0</v>
      </c>
      <c r="F63" s="190">
        <f t="shared" si="2"/>
        <v>0</v>
      </c>
      <c r="G63" s="191"/>
      <c r="H63" s="192">
        <v>57</v>
      </c>
      <c r="I63" s="189" t="s">
        <v>65</v>
      </c>
      <c r="J63" s="190">
        <v>0</v>
      </c>
      <c r="K63" s="190">
        <v>0</v>
      </c>
      <c r="L63" s="190">
        <v>0</v>
      </c>
      <c r="M63" s="190">
        <f t="shared" si="3"/>
        <v>0</v>
      </c>
      <c r="N63" s="191"/>
      <c r="O63" s="192">
        <v>57</v>
      </c>
      <c r="P63" s="189" t="s">
        <v>65</v>
      </c>
      <c r="Q63" s="190">
        <v>0</v>
      </c>
      <c r="R63" s="190">
        <v>0</v>
      </c>
      <c r="S63" s="190">
        <v>0</v>
      </c>
      <c r="T63" s="190">
        <f t="shared" si="4"/>
        <v>0</v>
      </c>
      <c r="U63" s="191"/>
      <c r="V63" s="192">
        <v>57</v>
      </c>
      <c r="W63" s="189" t="s">
        <v>65</v>
      </c>
      <c r="X63" s="190">
        <v>0</v>
      </c>
      <c r="Y63" s="190">
        <v>0</v>
      </c>
      <c r="Z63" s="190">
        <v>0</v>
      </c>
      <c r="AA63" s="190">
        <f t="shared" si="5"/>
        <v>0</v>
      </c>
      <c r="AB63" s="191"/>
      <c r="AC63" s="192">
        <v>57</v>
      </c>
      <c r="AD63" s="189" t="s">
        <v>65</v>
      </c>
      <c r="AE63" s="190">
        <v>0</v>
      </c>
      <c r="AF63" s="190">
        <v>0</v>
      </c>
      <c r="AG63" s="190">
        <v>0</v>
      </c>
      <c r="AH63" s="190">
        <f t="shared" si="6"/>
        <v>0</v>
      </c>
      <c r="AI63" s="191"/>
      <c r="AJ63" s="192">
        <v>57</v>
      </c>
      <c r="AK63" s="189" t="s">
        <v>65</v>
      </c>
      <c r="AL63" s="190">
        <v>0</v>
      </c>
      <c r="AM63" s="190">
        <v>0</v>
      </c>
      <c r="AN63" s="190">
        <v>0</v>
      </c>
      <c r="AO63" s="190">
        <f t="shared" si="7"/>
        <v>0</v>
      </c>
      <c r="AP63" s="191"/>
      <c r="AQ63" s="192">
        <v>57</v>
      </c>
      <c r="AR63" s="189" t="s">
        <v>65</v>
      </c>
      <c r="AS63" s="190">
        <v>0</v>
      </c>
      <c r="AT63" s="190">
        <v>0</v>
      </c>
      <c r="AU63" s="190">
        <v>0</v>
      </c>
      <c r="AV63" s="190">
        <f t="shared" si="8"/>
        <v>0</v>
      </c>
      <c r="AW63" s="191"/>
      <c r="AX63" s="192">
        <v>57</v>
      </c>
      <c r="AY63" s="189" t="s">
        <v>65</v>
      </c>
      <c r="AZ63" s="190">
        <v>0</v>
      </c>
      <c r="BA63" s="190">
        <v>0</v>
      </c>
      <c r="BB63" s="190">
        <v>0</v>
      </c>
      <c r="BC63" s="190">
        <f t="shared" si="9"/>
        <v>0</v>
      </c>
      <c r="BD63" s="191"/>
      <c r="BE63" s="192">
        <v>57</v>
      </c>
      <c r="BF63" s="189" t="s">
        <v>65</v>
      </c>
      <c r="BG63" s="190">
        <v>0</v>
      </c>
      <c r="BH63" s="190">
        <v>0</v>
      </c>
      <c r="BI63" s="190">
        <v>0</v>
      </c>
      <c r="BJ63" s="190">
        <f t="shared" si="10"/>
        <v>0</v>
      </c>
      <c r="BK63" s="191"/>
      <c r="BL63" s="192">
        <v>57</v>
      </c>
      <c r="BM63" s="189" t="s">
        <v>65</v>
      </c>
      <c r="BN63" s="190">
        <v>0</v>
      </c>
      <c r="BO63" s="190">
        <v>0</v>
      </c>
      <c r="BP63" s="190">
        <v>0</v>
      </c>
      <c r="BQ63" s="190">
        <f t="shared" si="11"/>
        <v>0</v>
      </c>
      <c r="BR63" s="191"/>
      <c r="BS63" s="192">
        <v>57</v>
      </c>
      <c r="BT63" s="189" t="s">
        <v>65</v>
      </c>
      <c r="BU63" s="190">
        <v>0</v>
      </c>
      <c r="BV63" s="190">
        <v>0</v>
      </c>
      <c r="BW63" s="190">
        <v>0</v>
      </c>
      <c r="BX63" s="190">
        <f t="shared" si="12"/>
        <v>0</v>
      </c>
      <c r="BY63" s="191"/>
      <c r="BZ63" s="192">
        <v>57</v>
      </c>
      <c r="CA63" s="189" t="s">
        <v>65</v>
      </c>
      <c r="CB63" s="190">
        <v>0</v>
      </c>
      <c r="CC63" s="190">
        <v>0</v>
      </c>
      <c r="CD63" s="190">
        <v>0</v>
      </c>
      <c r="CE63" s="190">
        <f t="shared" si="13"/>
        <v>0</v>
      </c>
      <c r="CF63" s="191"/>
      <c r="CG63" s="192">
        <v>57</v>
      </c>
      <c r="CH63" s="189" t="s">
        <v>65</v>
      </c>
      <c r="CI63" s="190">
        <v>0</v>
      </c>
      <c r="CJ63" s="190">
        <v>0</v>
      </c>
      <c r="CK63" s="190">
        <v>0</v>
      </c>
      <c r="CL63" s="190">
        <f t="shared" si="14"/>
        <v>0</v>
      </c>
      <c r="CM63" s="191"/>
      <c r="CN63" s="192">
        <v>57</v>
      </c>
      <c r="CO63" s="189" t="s">
        <v>65</v>
      </c>
      <c r="CP63" s="190">
        <v>0</v>
      </c>
      <c r="CQ63" s="190">
        <v>0</v>
      </c>
      <c r="CR63" s="190">
        <v>0</v>
      </c>
      <c r="CS63" s="190">
        <f t="shared" si="15"/>
        <v>0</v>
      </c>
      <c r="CT63" s="191"/>
      <c r="CU63" s="192">
        <v>57</v>
      </c>
      <c r="CV63" s="189" t="s">
        <v>65</v>
      </c>
      <c r="CW63" s="190">
        <v>0</v>
      </c>
      <c r="CX63" s="190">
        <v>0</v>
      </c>
      <c r="CY63" s="190">
        <v>0</v>
      </c>
      <c r="CZ63" s="190">
        <f t="shared" si="16"/>
        <v>0</v>
      </c>
      <c r="DA63" s="191"/>
      <c r="DB63" s="192">
        <v>57</v>
      </c>
      <c r="DC63" s="189" t="s">
        <v>65</v>
      </c>
      <c r="DD63" s="190">
        <v>0</v>
      </c>
      <c r="DE63" s="190">
        <v>0</v>
      </c>
      <c r="DF63" s="190">
        <v>0</v>
      </c>
      <c r="DG63" s="190">
        <f t="shared" si="17"/>
        <v>0</v>
      </c>
      <c r="DH63" s="191"/>
      <c r="DI63" s="192">
        <v>57</v>
      </c>
      <c r="DJ63" s="189" t="s">
        <v>65</v>
      </c>
      <c r="DK63" s="190">
        <v>0</v>
      </c>
      <c r="DL63" s="190">
        <v>0</v>
      </c>
      <c r="DM63" s="190">
        <v>0</v>
      </c>
      <c r="DN63" s="190">
        <f t="shared" si="18"/>
        <v>0</v>
      </c>
      <c r="DO63" s="191"/>
      <c r="DP63" s="192">
        <v>57</v>
      </c>
      <c r="DQ63" s="189" t="s">
        <v>65</v>
      </c>
      <c r="DR63" s="190">
        <v>0</v>
      </c>
      <c r="DS63" s="190">
        <v>0</v>
      </c>
      <c r="DT63" s="190">
        <v>0</v>
      </c>
      <c r="DU63" s="190">
        <f t="shared" si="19"/>
        <v>0</v>
      </c>
      <c r="DV63" s="191"/>
      <c r="DW63" s="192">
        <v>57</v>
      </c>
      <c r="DX63" s="189" t="s">
        <v>65</v>
      </c>
      <c r="DY63" s="190">
        <v>0</v>
      </c>
      <c r="DZ63" s="190">
        <v>0</v>
      </c>
      <c r="EA63" s="190">
        <v>0</v>
      </c>
      <c r="EB63" s="190">
        <f t="shared" si="20"/>
        <v>0</v>
      </c>
      <c r="EC63" s="191"/>
      <c r="ED63" s="192">
        <v>57</v>
      </c>
      <c r="EE63" s="189" t="s">
        <v>65</v>
      </c>
      <c r="EF63" s="190">
        <v>0</v>
      </c>
      <c r="EG63" s="190">
        <v>0</v>
      </c>
      <c r="EH63" s="190">
        <v>0</v>
      </c>
      <c r="EI63" s="190">
        <f t="shared" si="21"/>
        <v>0</v>
      </c>
      <c r="EJ63" s="191"/>
      <c r="EK63" s="192">
        <v>57</v>
      </c>
      <c r="EL63" s="189" t="s">
        <v>65</v>
      </c>
      <c r="EM63" s="190">
        <v>0</v>
      </c>
      <c r="EN63" s="190">
        <v>0</v>
      </c>
      <c r="EO63" s="190">
        <v>0</v>
      </c>
      <c r="EP63" s="190">
        <f t="shared" si="22"/>
        <v>0</v>
      </c>
      <c r="EQ63" s="191"/>
      <c r="ER63" s="192">
        <v>57</v>
      </c>
      <c r="ES63" s="189" t="s">
        <v>65</v>
      </c>
      <c r="ET63" s="190">
        <v>0</v>
      </c>
      <c r="EU63" s="190">
        <v>0</v>
      </c>
      <c r="EV63" s="190">
        <v>0</v>
      </c>
      <c r="EW63" s="190">
        <f t="shared" si="23"/>
        <v>0</v>
      </c>
      <c r="EX63" s="191"/>
      <c r="EY63" s="192">
        <v>57</v>
      </c>
      <c r="EZ63" s="189" t="s">
        <v>65</v>
      </c>
      <c r="FA63" s="190">
        <v>0</v>
      </c>
      <c r="FB63" s="190">
        <v>0</v>
      </c>
      <c r="FC63" s="190">
        <v>0</v>
      </c>
      <c r="FD63" s="190">
        <f t="shared" si="24"/>
        <v>0</v>
      </c>
      <c r="FE63" s="191"/>
      <c r="FF63" s="192">
        <v>57</v>
      </c>
      <c r="FG63" s="189" t="s">
        <v>65</v>
      </c>
      <c r="FH63" s="190">
        <v>0</v>
      </c>
      <c r="FI63" s="190">
        <v>0</v>
      </c>
      <c r="FJ63" s="190">
        <v>0</v>
      </c>
      <c r="FK63" s="190">
        <f t="shared" si="25"/>
        <v>0</v>
      </c>
      <c r="FL63" s="191"/>
      <c r="FM63" s="192">
        <v>57</v>
      </c>
      <c r="FN63" s="189" t="s">
        <v>65</v>
      </c>
      <c r="FO63" s="190">
        <v>0</v>
      </c>
      <c r="FP63" s="190">
        <v>0</v>
      </c>
      <c r="FQ63" s="190">
        <v>0</v>
      </c>
      <c r="FR63" s="190">
        <f t="shared" si="26"/>
        <v>0</v>
      </c>
      <c r="FS63" s="191"/>
      <c r="FT63" s="192">
        <v>57</v>
      </c>
      <c r="FU63" s="189" t="s">
        <v>65</v>
      </c>
      <c r="FV63" s="190">
        <v>0</v>
      </c>
      <c r="FW63" s="190">
        <v>0</v>
      </c>
      <c r="FX63" s="190">
        <v>0</v>
      </c>
      <c r="FY63" s="190">
        <f t="shared" si="27"/>
        <v>0</v>
      </c>
      <c r="FZ63" s="191"/>
      <c r="GA63" s="192">
        <v>57</v>
      </c>
      <c r="GB63" s="189" t="s">
        <v>65</v>
      </c>
      <c r="GC63" s="190">
        <v>0</v>
      </c>
      <c r="GD63" s="190">
        <v>0</v>
      </c>
      <c r="GE63" s="190">
        <v>0</v>
      </c>
      <c r="GF63" s="190">
        <f t="shared" si="28"/>
        <v>0</v>
      </c>
      <c r="GG63" s="191"/>
      <c r="GH63" s="192">
        <v>57</v>
      </c>
      <c r="GI63" s="189" t="s">
        <v>65</v>
      </c>
      <c r="GJ63" s="190">
        <v>0</v>
      </c>
      <c r="GK63" s="190">
        <v>0</v>
      </c>
      <c r="GL63" s="190">
        <v>0</v>
      </c>
      <c r="GM63" s="190">
        <f t="shared" si="29"/>
        <v>0</v>
      </c>
      <c r="GN63" s="191"/>
      <c r="GO63" s="192">
        <v>57</v>
      </c>
      <c r="GP63" s="189" t="s">
        <v>65</v>
      </c>
      <c r="GQ63" s="190">
        <v>0</v>
      </c>
      <c r="GR63" s="190">
        <v>0</v>
      </c>
      <c r="GS63" s="190">
        <v>0</v>
      </c>
      <c r="GT63" s="190">
        <f t="shared" si="30"/>
        <v>0</v>
      </c>
      <c r="GU63" s="191"/>
      <c r="GV63" s="192">
        <v>57</v>
      </c>
      <c r="GW63" s="189" t="s">
        <v>65</v>
      </c>
      <c r="GX63" s="190">
        <v>0</v>
      </c>
      <c r="GY63" s="190">
        <v>0</v>
      </c>
      <c r="GZ63" s="190">
        <v>0</v>
      </c>
      <c r="HA63" s="190">
        <f t="shared" si="31"/>
        <v>0</v>
      </c>
      <c r="HB63" s="191"/>
      <c r="HC63" s="192">
        <v>57</v>
      </c>
      <c r="HD63" s="189" t="s">
        <v>65</v>
      </c>
      <c r="HE63" s="190">
        <v>4</v>
      </c>
      <c r="HF63" s="190">
        <v>0</v>
      </c>
      <c r="HG63" s="190">
        <v>0</v>
      </c>
      <c r="HH63" s="190">
        <f t="shared" si="32"/>
        <v>0</v>
      </c>
      <c r="HI63" s="191"/>
      <c r="HJ63" s="192">
        <v>57</v>
      </c>
      <c r="HK63" s="189" t="s">
        <v>65</v>
      </c>
      <c r="HL63" s="190">
        <v>0</v>
      </c>
      <c r="HM63" s="190">
        <v>0</v>
      </c>
      <c r="HN63" s="190">
        <v>0</v>
      </c>
      <c r="HO63" s="190">
        <f t="shared" si="33"/>
        <v>0</v>
      </c>
      <c r="HP63" s="191"/>
      <c r="HQ63" s="192">
        <v>57</v>
      </c>
      <c r="HR63" s="189" t="s">
        <v>65</v>
      </c>
      <c r="HS63" s="190">
        <v>0</v>
      </c>
      <c r="HT63" s="190">
        <v>0</v>
      </c>
      <c r="HU63" s="190">
        <v>0</v>
      </c>
      <c r="HV63" s="190">
        <f t="shared" si="34"/>
        <v>0</v>
      </c>
      <c r="HW63" s="191"/>
      <c r="HX63" s="192">
        <v>57</v>
      </c>
      <c r="HY63" s="189" t="s">
        <v>65</v>
      </c>
      <c r="HZ63" s="190">
        <v>0</v>
      </c>
      <c r="IA63" s="190">
        <f t="shared" si="35"/>
        <v>0</v>
      </c>
      <c r="IB63" s="190">
        <f t="shared" si="0"/>
        <v>0</v>
      </c>
      <c r="IC63" s="190">
        <f t="shared" si="1"/>
        <v>0</v>
      </c>
      <c r="ID63" s="191"/>
    </row>
    <row r="64" spans="1:238" ht="15.75" hidden="1">
      <c r="A64" s="192">
        <v>58</v>
      </c>
      <c r="B64" s="189" t="s">
        <v>49</v>
      </c>
      <c r="C64" s="190">
        <v>0</v>
      </c>
      <c r="D64" s="190">
        <v>0</v>
      </c>
      <c r="E64" s="190">
        <v>0</v>
      </c>
      <c r="F64" s="190">
        <f t="shared" si="2"/>
        <v>0</v>
      </c>
      <c r="G64" s="191"/>
      <c r="H64" s="192">
        <v>58</v>
      </c>
      <c r="I64" s="189" t="s">
        <v>49</v>
      </c>
      <c r="J64" s="190">
        <v>0</v>
      </c>
      <c r="K64" s="190">
        <v>0</v>
      </c>
      <c r="L64" s="190">
        <v>0</v>
      </c>
      <c r="M64" s="190">
        <f t="shared" si="3"/>
        <v>0</v>
      </c>
      <c r="N64" s="191"/>
      <c r="O64" s="192">
        <v>58</v>
      </c>
      <c r="P64" s="189" t="s">
        <v>49</v>
      </c>
      <c r="Q64" s="190">
        <v>0</v>
      </c>
      <c r="R64" s="190">
        <v>0</v>
      </c>
      <c r="S64" s="190">
        <v>0</v>
      </c>
      <c r="T64" s="190">
        <f t="shared" si="4"/>
        <v>0</v>
      </c>
      <c r="U64" s="191"/>
      <c r="V64" s="192">
        <v>58</v>
      </c>
      <c r="W64" s="189" t="s">
        <v>49</v>
      </c>
      <c r="X64" s="190">
        <v>0</v>
      </c>
      <c r="Y64" s="190">
        <v>0</v>
      </c>
      <c r="Z64" s="190">
        <v>0</v>
      </c>
      <c r="AA64" s="190">
        <f t="shared" si="5"/>
        <v>0</v>
      </c>
      <c r="AB64" s="191"/>
      <c r="AC64" s="192">
        <v>58</v>
      </c>
      <c r="AD64" s="189" t="s">
        <v>49</v>
      </c>
      <c r="AE64" s="190">
        <v>0</v>
      </c>
      <c r="AF64" s="190">
        <v>0</v>
      </c>
      <c r="AG64" s="190">
        <v>0</v>
      </c>
      <c r="AH64" s="190">
        <f t="shared" si="6"/>
        <v>0</v>
      </c>
      <c r="AI64" s="191"/>
      <c r="AJ64" s="192">
        <v>58</v>
      </c>
      <c r="AK64" s="189" t="s">
        <v>49</v>
      </c>
      <c r="AL64" s="190">
        <v>0</v>
      </c>
      <c r="AM64" s="190">
        <v>0</v>
      </c>
      <c r="AN64" s="190">
        <v>0</v>
      </c>
      <c r="AO64" s="190">
        <f t="shared" si="7"/>
        <v>0</v>
      </c>
      <c r="AP64" s="191"/>
      <c r="AQ64" s="192">
        <v>58</v>
      </c>
      <c r="AR64" s="189" t="s">
        <v>49</v>
      </c>
      <c r="AS64" s="190">
        <v>0</v>
      </c>
      <c r="AT64" s="190">
        <v>0</v>
      </c>
      <c r="AU64" s="190">
        <v>0</v>
      </c>
      <c r="AV64" s="190">
        <f t="shared" si="8"/>
        <v>0</v>
      </c>
      <c r="AW64" s="191"/>
      <c r="AX64" s="192">
        <v>58</v>
      </c>
      <c r="AY64" s="189" t="s">
        <v>49</v>
      </c>
      <c r="AZ64" s="190">
        <v>0</v>
      </c>
      <c r="BA64" s="190">
        <v>0</v>
      </c>
      <c r="BB64" s="190">
        <v>0</v>
      </c>
      <c r="BC64" s="190">
        <f t="shared" si="9"/>
        <v>0</v>
      </c>
      <c r="BD64" s="191"/>
      <c r="BE64" s="192">
        <v>58</v>
      </c>
      <c r="BF64" s="189" t="s">
        <v>49</v>
      </c>
      <c r="BG64" s="190">
        <v>0</v>
      </c>
      <c r="BH64" s="190">
        <v>0</v>
      </c>
      <c r="BI64" s="190">
        <v>0</v>
      </c>
      <c r="BJ64" s="190">
        <f t="shared" si="10"/>
        <v>0</v>
      </c>
      <c r="BK64" s="191"/>
      <c r="BL64" s="192">
        <v>58</v>
      </c>
      <c r="BM64" s="189" t="s">
        <v>49</v>
      </c>
      <c r="BN64" s="190">
        <v>0</v>
      </c>
      <c r="BO64" s="190">
        <v>0</v>
      </c>
      <c r="BP64" s="190">
        <v>0</v>
      </c>
      <c r="BQ64" s="190">
        <f t="shared" si="11"/>
        <v>0</v>
      </c>
      <c r="BR64" s="191"/>
      <c r="BS64" s="192">
        <v>58</v>
      </c>
      <c r="BT64" s="189" t="s">
        <v>49</v>
      </c>
      <c r="BU64" s="190">
        <v>0</v>
      </c>
      <c r="BV64" s="190">
        <v>0</v>
      </c>
      <c r="BW64" s="190">
        <v>0</v>
      </c>
      <c r="BX64" s="190">
        <f t="shared" si="12"/>
        <v>0</v>
      </c>
      <c r="BY64" s="191"/>
      <c r="BZ64" s="192">
        <v>58</v>
      </c>
      <c r="CA64" s="189" t="s">
        <v>49</v>
      </c>
      <c r="CB64" s="190">
        <v>0</v>
      </c>
      <c r="CC64" s="190">
        <v>0</v>
      </c>
      <c r="CD64" s="190">
        <v>0</v>
      </c>
      <c r="CE64" s="190">
        <f t="shared" si="13"/>
        <v>0</v>
      </c>
      <c r="CF64" s="191"/>
      <c r="CG64" s="192">
        <v>58</v>
      </c>
      <c r="CH64" s="189" t="s">
        <v>49</v>
      </c>
      <c r="CI64" s="190">
        <v>0</v>
      </c>
      <c r="CJ64" s="190">
        <v>0</v>
      </c>
      <c r="CK64" s="190">
        <v>0</v>
      </c>
      <c r="CL64" s="190">
        <f t="shared" si="14"/>
        <v>0</v>
      </c>
      <c r="CM64" s="191"/>
      <c r="CN64" s="192">
        <v>58</v>
      </c>
      <c r="CO64" s="189" t="s">
        <v>49</v>
      </c>
      <c r="CP64" s="190">
        <v>0</v>
      </c>
      <c r="CQ64" s="190">
        <v>0</v>
      </c>
      <c r="CR64" s="190">
        <v>0</v>
      </c>
      <c r="CS64" s="190">
        <f t="shared" si="15"/>
        <v>0</v>
      </c>
      <c r="CT64" s="191"/>
      <c r="CU64" s="192">
        <v>58</v>
      </c>
      <c r="CV64" s="189" t="s">
        <v>49</v>
      </c>
      <c r="CW64" s="190">
        <v>0</v>
      </c>
      <c r="CX64" s="190">
        <v>0</v>
      </c>
      <c r="CY64" s="190">
        <v>0</v>
      </c>
      <c r="CZ64" s="190">
        <f t="shared" si="16"/>
        <v>0</v>
      </c>
      <c r="DA64" s="191"/>
      <c r="DB64" s="192">
        <v>58</v>
      </c>
      <c r="DC64" s="189" t="s">
        <v>49</v>
      </c>
      <c r="DD64" s="190">
        <v>0</v>
      </c>
      <c r="DE64" s="190">
        <v>0</v>
      </c>
      <c r="DF64" s="190">
        <v>0</v>
      </c>
      <c r="DG64" s="190">
        <f t="shared" si="17"/>
        <v>0</v>
      </c>
      <c r="DH64" s="191"/>
      <c r="DI64" s="192">
        <v>58</v>
      </c>
      <c r="DJ64" s="189" t="s">
        <v>49</v>
      </c>
      <c r="DK64" s="190">
        <v>0</v>
      </c>
      <c r="DL64" s="190">
        <v>0</v>
      </c>
      <c r="DM64" s="190">
        <v>0</v>
      </c>
      <c r="DN64" s="190">
        <f t="shared" si="18"/>
        <v>0</v>
      </c>
      <c r="DO64" s="191"/>
      <c r="DP64" s="192">
        <v>58</v>
      </c>
      <c r="DQ64" s="189" t="s">
        <v>49</v>
      </c>
      <c r="DR64" s="190">
        <v>0</v>
      </c>
      <c r="DS64" s="190">
        <v>0</v>
      </c>
      <c r="DT64" s="190">
        <v>0</v>
      </c>
      <c r="DU64" s="190">
        <f t="shared" si="19"/>
        <v>0</v>
      </c>
      <c r="DV64" s="191"/>
      <c r="DW64" s="192">
        <v>58</v>
      </c>
      <c r="DX64" s="189" t="s">
        <v>49</v>
      </c>
      <c r="DY64" s="190">
        <v>0</v>
      </c>
      <c r="DZ64" s="190">
        <v>0</v>
      </c>
      <c r="EA64" s="190">
        <v>0</v>
      </c>
      <c r="EB64" s="190">
        <f t="shared" si="20"/>
        <v>0</v>
      </c>
      <c r="EC64" s="191"/>
      <c r="ED64" s="192">
        <v>58</v>
      </c>
      <c r="EE64" s="189" t="s">
        <v>49</v>
      </c>
      <c r="EF64" s="190">
        <v>0</v>
      </c>
      <c r="EG64" s="190">
        <v>0</v>
      </c>
      <c r="EH64" s="190">
        <v>0</v>
      </c>
      <c r="EI64" s="190">
        <f t="shared" si="21"/>
        <v>0</v>
      </c>
      <c r="EJ64" s="191"/>
      <c r="EK64" s="192">
        <v>58</v>
      </c>
      <c r="EL64" s="189" t="s">
        <v>49</v>
      </c>
      <c r="EM64" s="190">
        <v>0</v>
      </c>
      <c r="EN64" s="190">
        <v>0</v>
      </c>
      <c r="EO64" s="190">
        <v>0</v>
      </c>
      <c r="EP64" s="190">
        <f t="shared" si="22"/>
        <v>0</v>
      </c>
      <c r="EQ64" s="191"/>
      <c r="ER64" s="192">
        <v>58</v>
      </c>
      <c r="ES64" s="189" t="s">
        <v>49</v>
      </c>
      <c r="ET64" s="190">
        <v>0</v>
      </c>
      <c r="EU64" s="190">
        <v>0</v>
      </c>
      <c r="EV64" s="190">
        <v>0</v>
      </c>
      <c r="EW64" s="190">
        <f t="shared" si="23"/>
        <v>0</v>
      </c>
      <c r="EX64" s="191"/>
      <c r="EY64" s="192">
        <v>58</v>
      </c>
      <c r="EZ64" s="189" t="s">
        <v>49</v>
      </c>
      <c r="FA64" s="190">
        <v>0</v>
      </c>
      <c r="FB64" s="190">
        <v>0</v>
      </c>
      <c r="FC64" s="190">
        <v>0</v>
      </c>
      <c r="FD64" s="190">
        <f t="shared" si="24"/>
        <v>0</v>
      </c>
      <c r="FE64" s="191"/>
      <c r="FF64" s="192">
        <v>58</v>
      </c>
      <c r="FG64" s="189" t="s">
        <v>49</v>
      </c>
      <c r="FH64" s="190">
        <v>0</v>
      </c>
      <c r="FI64" s="190">
        <v>0</v>
      </c>
      <c r="FJ64" s="190">
        <v>0</v>
      </c>
      <c r="FK64" s="190">
        <f t="shared" si="25"/>
        <v>0</v>
      </c>
      <c r="FL64" s="191"/>
      <c r="FM64" s="192">
        <v>58</v>
      </c>
      <c r="FN64" s="189" t="s">
        <v>49</v>
      </c>
      <c r="FO64" s="190">
        <v>0</v>
      </c>
      <c r="FP64" s="190">
        <v>0</v>
      </c>
      <c r="FQ64" s="190">
        <v>0</v>
      </c>
      <c r="FR64" s="190">
        <f t="shared" si="26"/>
        <v>0</v>
      </c>
      <c r="FS64" s="191"/>
      <c r="FT64" s="192">
        <v>58</v>
      </c>
      <c r="FU64" s="189" t="s">
        <v>49</v>
      </c>
      <c r="FV64" s="190">
        <v>0</v>
      </c>
      <c r="FW64" s="190">
        <v>0</v>
      </c>
      <c r="FX64" s="190">
        <v>0</v>
      </c>
      <c r="FY64" s="190">
        <f t="shared" si="27"/>
        <v>0</v>
      </c>
      <c r="FZ64" s="191"/>
      <c r="GA64" s="192">
        <v>58</v>
      </c>
      <c r="GB64" s="189" t="s">
        <v>49</v>
      </c>
      <c r="GC64" s="190">
        <v>0</v>
      </c>
      <c r="GD64" s="190">
        <v>0</v>
      </c>
      <c r="GE64" s="190">
        <v>0</v>
      </c>
      <c r="GF64" s="190">
        <f t="shared" si="28"/>
        <v>0</v>
      </c>
      <c r="GG64" s="191"/>
      <c r="GH64" s="192">
        <v>58</v>
      </c>
      <c r="GI64" s="189" t="s">
        <v>49</v>
      </c>
      <c r="GJ64" s="190">
        <v>0</v>
      </c>
      <c r="GK64" s="190">
        <v>0</v>
      </c>
      <c r="GL64" s="190">
        <v>0</v>
      </c>
      <c r="GM64" s="190">
        <f t="shared" si="29"/>
        <v>0</v>
      </c>
      <c r="GN64" s="191"/>
      <c r="GO64" s="192">
        <v>58</v>
      </c>
      <c r="GP64" s="189" t="s">
        <v>49</v>
      </c>
      <c r="GQ64" s="190">
        <v>0</v>
      </c>
      <c r="GR64" s="190">
        <v>0</v>
      </c>
      <c r="GS64" s="190">
        <v>0</v>
      </c>
      <c r="GT64" s="190">
        <f t="shared" si="30"/>
        <v>0</v>
      </c>
      <c r="GU64" s="191"/>
      <c r="GV64" s="192">
        <v>58</v>
      </c>
      <c r="GW64" s="189" t="s">
        <v>49</v>
      </c>
      <c r="GX64" s="190">
        <v>0</v>
      </c>
      <c r="GY64" s="190">
        <v>0</v>
      </c>
      <c r="GZ64" s="190">
        <v>0</v>
      </c>
      <c r="HA64" s="190">
        <f t="shared" si="31"/>
        <v>0</v>
      </c>
      <c r="HB64" s="191"/>
      <c r="HC64" s="192">
        <v>58</v>
      </c>
      <c r="HD64" s="189" t="s">
        <v>49</v>
      </c>
      <c r="HE64" s="190">
        <v>0</v>
      </c>
      <c r="HF64" s="190">
        <v>0</v>
      </c>
      <c r="HG64" s="190">
        <v>0</v>
      </c>
      <c r="HH64" s="190">
        <f t="shared" si="32"/>
        <v>0</v>
      </c>
      <c r="HI64" s="191"/>
      <c r="HJ64" s="192">
        <v>58</v>
      </c>
      <c r="HK64" s="189" t="s">
        <v>49</v>
      </c>
      <c r="HL64" s="190">
        <v>0</v>
      </c>
      <c r="HM64" s="190">
        <v>0</v>
      </c>
      <c r="HN64" s="190">
        <v>0</v>
      </c>
      <c r="HO64" s="190">
        <f t="shared" si="33"/>
        <v>0</v>
      </c>
      <c r="HP64" s="191"/>
      <c r="HQ64" s="192">
        <v>58</v>
      </c>
      <c r="HR64" s="189" t="s">
        <v>49</v>
      </c>
      <c r="HS64" s="190">
        <v>0</v>
      </c>
      <c r="HT64" s="190">
        <v>0</v>
      </c>
      <c r="HU64" s="190">
        <v>0</v>
      </c>
      <c r="HV64" s="190">
        <f t="shared" si="34"/>
        <v>0</v>
      </c>
      <c r="HW64" s="191"/>
      <c r="HX64" s="192">
        <v>58</v>
      </c>
      <c r="HY64" s="189" t="s">
        <v>49</v>
      </c>
      <c r="HZ64" s="190">
        <v>0</v>
      </c>
      <c r="IA64" s="190">
        <f t="shared" si="35"/>
        <v>0</v>
      </c>
      <c r="IB64" s="190">
        <f t="shared" si="0"/>
        <v>0</v>
      </c>
      <c r="IC64" s="190">
        <f t="shared" si="1"/>
        <v>0</v>
      </c>
      <c r="ID64" s="191"/>
    </row>
    <row r="65" spans="1:238" ht="15.75" hidden="1">
      <c r="A65" s="192">
        <v>59</v>
      </c>
      <c r="B65" s="189" t="s">
        <v>66</v>
      </c>
      <c r="C65" s="190">
        <v>0</v>
      </c>
      <c r="D65" s="190">
        <v>0</v>
      </c>
      <c r="E65" s="190">
        <v>0</v>
      </c>
      <c r="F65" s="190">
        <f t="shared" si="2"/>
        <v>0</v>
      </c>
      <c r="G65" s="191"/>
      <c r="H65" s="192">
        <v>59</v>
      </c>
      <c r="I65" s="189" t="s">
        <v>66</v>
      </c>
      <c r="J65" s="190">
        <v>0</v>
      </c>
      <c r="K65" s="190">
        <v>0</v>
      </c>
      <c r="L65" s="190">
        <v>0</v>
      </c>
      <c r="M65" s="190">
        <f t="shared" si="3"/>
        <v>0</v>
      </c>
      <c r="N65" s="191"/>
      <c r="O65" s="192">
        <v>59</v>
      </c>
      <c r="P65" s="189" t="s">
        <v>66</v>
      </c>
      <c r="Q65" s="190">
        <v>0</v>
      </c>
      <c r="R65" s="190">
        <v>0</v>
      </c>
      <c r="S65" s="190">
        <v>0</v>
      </c>
      <c r="T65" s="190">
        <f t="shared" si="4"/>
        <v>0</v>
      </c>
      <c r="U65" s="191"/>
      <c r="V65" s="192">
        <v>59</v>
      </c>
      <c r="W65" s="189" t="s">
        <v>66</v>
      </c>
      <c r="X65" s="190">
        <v>0</v>
      </c>
      <c r="Y65" s="190">
        <v>0</v>
      </c>
      <c r="Z65" s="190">
        <v>0</v>
      </c>
      <c r="AA65" s="190">
        <f t="shared" si="5"/>
        <v>0</v>
      </c>
      <c r="AB65" s="191"/>
      <c r="AC65" s="192">
        <v>59</v>
      </c>
      <c r="AD65" s="189" t="s">
        <v>66</v>
      </c>
      <c r="AE65" s="190">
        <v>0</v>
      </c>
      <c r="AF65" s="190">
        <v>0</v>
      </c>
      <c r="AG65" s="190">
        <v>0</v>
      </c>
      <c r="AH65" s="190">
        <f t="shared" si="6"/>
        <v>0</v>
      </c>
      <c r="AI65" s="191"/>
      <c r="AJ65" s="192">
        <v>59</v>
      </c>
      <c r="AK65" s="189" t="s">
        <v>66</v>
      </c>
      <c r="AL65" s="190">
        <v>0</v>
      </c>
      <c r="AM65" s="190">
        <v>0</v>
      </c>
      <c r="AN65" s="190">
        <v>266428000</v>
      </c>
      <c r="AO65" s="190">
        <f t="shared" si="7"/>
        <v>266428000</v>
      </c>
      <c r="AP65" s="191"/>
      <c r="AQ65" s="192">
        <v>59</v>
      </c>
      <c r="AR65" s="189" t="s">
        <v>66</v>
      </c>
      <c r="AS65" s="190">
        <v>0</v>
      </c>
      <c r="AT65" s="190">
        <v>0</v>
      </c>
      <c r="AU65" s="190">
        <v>0</v>
      </c>
      <c r="AV65" s="190">
        <f t="shared" si="8"/>
        <v>0</v>
      </c>
      <c r="AW65" s="191"/>
      <c r="AX65" s="192">
        <v>59</v>
      </c>
      <c r="AY65" s="189" t="s">
        <v>66</v>
      </c>
      <c r="AZ65" s="190">
        <v>0</v>
      </c>
      <c r="BA65" s="190">
        <v>0</v>
      </c>
      <c r="BB65" s="190">
        <v>0</v>
      </c>
      <c r="BC65" s="190">
        <f t="shared" si="9"/>
        <v>0</v>
      </c>
      <c r="BD65" s="191"/>
      <c r="BE65" s="192">
        <v>59</v>
      </c>
      <c r="BF65" s="189" t="s">
        <v>66</v>
      </c>
      <c r="BG65" s="190">
        <v>0</v>
      </c>
      <c r="BH65" s="190">
        <v>0</v>
      </c>
      <c r="BI65" s="190">
        <v>0</v>
      </c>
      <c r="BJ65" s="190">
        <f t="shared" si="10"/>
        <v>0</v>
      </c>
      <c r="BK65" s="191"/>
      <c r="BL65" s="192">
        <v>59</v>
      </c>
      <c r="BM65" s="189" t="s">
        <v>66</v>
      </c>
      <c r="BN65" s="190">
        <v>0</v>
      </c>
      <c r="BO65" s="190">
        <v>0</v>
      </c>
      <c r="BP65" s="190">
        <v>0</v>
      </c>
      <c r="BQ65" s="190">
        <f t="shared" si="11"/>
        <v>0</v>
      </c>
      <c r="BR65" s="191"/>
      <c r="BS65" s="192">
        <v>59</v>
      </c>
      <c r="BT65" s="189" t="s">
        <v>66</v>
      </c>
      <c r="BU65" s="190">
        <v>0</v>
      </c>
      <c r="BV65" s="190">
        <v>0</v>
      </c>
      <c r="BW65" s="190">
        <v>0</v>
      </c>
      <c r="BX65" s="190">
        <f t="shared" si="12"/>
        <v>0</v>
      </c>
      <c r="BY65" s="191"/>
      <c r="BZ65" s="192">
        <v>59</v>
      </c>
      <c r="CA65" s="189" t="s">
        <v>66</v>
      </c>
      <c r="CB65" s="190">
        <v>0</v>
      </c>
      <c r="CC65" s="190">
        <v>0</v>
      </c>
      <c r="CD65" s="190">
        <v>0</v>
      </c>
      <c r="CE65" s="190">
        <f t="shared" si="13"/>
        <v>0</v>
      </c>
      <c r="CF65" s="191"/>
      <c r="CG65" s="192">
        <v>59</v>
      </c>
      <c r="CH65" s="189" t="s">
        <v>66</v>
      </c>
      <c r="CI65" s="190">
        <v>5</v>
      </c>
      <c r="CJ65" s="190">
        <v>46000000</v>
      </c>
      <c r="CK65" s="190">
        <v>0</v>
      </c>
      <c r="CL65" s="190">
        <f t="shared" si="14"/>
        <v>46000000</v>
      </c>
      <c r="CM65" s="191"/>
      <c r="CN65" s="192">
        <v>59</v>
      </c>
      <c r="CO65" s="189" t="s">
        <v>66</v>
      </c>
      <c r="CP65" s="190">
        <v>0</v>
      </c>
      <c r="CQ65" s="190">
        <v>0</v>
      </c>
      <c r="CR65" s="190">
        <v>194445000</v>
      </c>
      <c r="CS65" s="190">
        <f t="shared" si="15"/>
        <v>194445000</v>
      </c>
      <c r="CT65" s="191"/>
      <c r="CU65" s="192">
        <v>59</v>
      </c>
      <c r="CV65" s="189" t="s">
        <v>66</v>
      </c>
      <c r="CW65" s="190">
        <v>0</v>
      </c>
      <c r="CX65" s="190">
        <v>0</v>
      </c>
      <c r="CY65" s="190">
        <v>0</v>
      </c>
      <c r="CZ65" s="190">
        <f t="shared" si="16"/>
        <v>0</v>
      </c>
      <c r="DA65" s="191"/>
      <c r="DB65" s="192">
        <v>59</v>
      </c>
      <c r="DC65" s="189" t="s">
        <v>66</v>
      </c>
      <c r="DD65" s="190">
        <v>0</v>
      </c>
      <c r="DE65" s="190">
        <v>0</v>
      </c>
      <c r="DF65" s="190">
        <v>0</v>
      </c>
      <c r="DG65" s="190">
        <f t="shared" si="17"/>
        <v>0</v>
      </c>
      <c r="DH65" s="191"/>
      <c r="DI65" s="192">
        <v>59</v>
      </c>
      <c r="DJ65" s="189" t="s">
        <v>66</v>
      </c>
      <c r="DK65" s="190">
        <v>0</v>
      </c>
      <c r="DL65" s="190">
        <v>0</v>
      </c>
      <c r="DM65" s="190">
        <v>0</v>
      </c>
      <c r="DN65" s="190">
        <f t="shared" si="18"/>
        <v>0</v>
      </c>
      <c r="DO65" s="191"/>
      <c r="DP65" s="192">
        <v>59</v>
      </c>
      <c r="DQ65" s="189" t="s">
        <v>66</v>
      </c>
      <c r="DR65" s="190">
        <v>0</v>
      </c>
      <c r="DS65" s="190">
        <v>0</v>
      </c>
      <c r="DT65" s="190">
        <v>0</v>
      </c>
      <c r="DU65" s="190">
        <f t="shared" si="19"/>
        <v>0</v>
      </c>
      <c r="DV65" s="191"/>
      <c r="DW65" s="192">
        <v>59</v>
      </c>
      <c r="DX65" s="189" t="s">
        <v>66</v>
      </c>
      <c r="DY65" s="190">
        <v>0</v>
      </c>
      <c r="DZ65" s="190">
        <v>0</v>
      </c>
      <c r="EA65" s="190">
        <v>0</v>
      </c>
      <c r="EB65" s="190">
        <f t="shared" si="20"/>
        <v>0</v>
      </c>
      <c r="EC65" s="191"/>
      <c r="ED65" s="192">
        <v>59</v>
      </c>
      <c r="EE65" s="189" t="s">
        <v>66</v>
      </c>
      <c r="EF65" s="190">
        <v>0</v>
      </c>
      <c r="EG65" s="190">
        <v>0</v>
      </c>
      <c r="EH65" s="190">
        <v>0</v>
      </c>
      <c r="EI65" s="190">
        <f t="shared" si="21"/>
        <v>0</v>
      </c>
      <c r="EJ65" s="191"/>
      <c r="EK65" s="192">
        <v>59</v>
      </c>
      <c r="EL65" s="189" t="s">
        <v>66</v>
      </c>
      <c r="EM65" s="190">
        <v>0</v>
      </c>
      <c r="EN65" s="190">
        <v>0</v>
      </c>
      <c r="EO65" s="190">
        <v>0</v>
      </c>
      <c r="EP65" s="190">
        <f t="shared" si="22"/>
        <v>0</v>
      </c>
      <c r="EQ65" s="191"/>
      <c r="ER65" s="192">
        <v>59</v>
      </c>
      <c r="ES65" s="189" t="s">
        <v>66</v>
      </c>
      <c r="ET65" s="190">
        <v>20</v>
      </c>
      <c r="EU65" s="190">
        <v>150000000</v>
      </c>
      <c r="EV65" s="190">
        <v>0</v>
      </c>
      <c r="EW65" s="190">
        <f t="shared" si="23"/>
        <v>150000000</v>
      </c>
      <c r="EX65" s="191"/>
      <c r="EY65" s="192">
        <v>59</v>
      </c>
      <c r="EZ65" s="189" t="s">
        <v>66</v>
      </c>
      <c r="FA65" s="190">
        <v>0</v>
      </c>
      <c r="FB65" s="190">
        <v>0</v>
      </c>
      <c r="FC65" s="190">
        <v>0</v>
      </c>
      <c r="FD65" s="190">
        <f t="shared" si="24"/>
        <v>0</v>
      </c>
      <c r="FE65" s="191"/>
      <c r="FF65" s="192">
        <v>59</v>
      </c>
      <c r="FG65" s="189" t="s">
        <v>66</v>
      </c>
      <c r="FH65" s="190">
        <v>0</v>
      </c>
      <c r="FI65" s="190">
        <v>0</v>
      </c>
      <c r="FJ65" s="190">
        <v>0</v>
      </c>
      <c r="FK65" s="190">
        <f t="shared" si="25"/>
        <v>0</v>
      </c>
      <c r="FL65" s="191"/>
      <c r="FM65" s="192">
        <v>59</v>
      </c>
      <c r="FN65" s="189" t="s">
        <v>66</v>
      </c>
      <c r="FO65" s="190">
        <v>0</v>
      </c>
      <c r="FP65" s="190">
        <v>0</v>
      </c>
      <c r="FQ65" s="190">
        <v>0</v>
      </c>
      <c r="FR65" s="190">
        <f t="shared" si="26"/>
        <v>0</v>
      </c>
      <c r="FS65" s="191"/>
      <c r="FT65" s="192">
        <v>59</v>
      </c>
      <c r="FU65" s="189" t="s">
        <v>66</v>
      </c>
      <c r="FV65" s="190">
        <v>0</v>
      </c>
      <c r="FW65" s="190">
        <v>0</v>
      </c>
      <c r="FX65" s="190">
        <v>0</v>
      </c>
      <c r="FY65" s="190">
        <f t="shared" si="27"/>
        <v>0</v>
      </c>
      <c r="FZ65" s="191"/>
      <c r="GA65" s="192">
        <v>59</v>
      </c>
      <c r="GB65" s="189" t="s">
        <v>66</v>
      </c>
      <c r="GC65" s="190">
        <v>0</v>
      </c>
      <c r="GD65" s="190">
        <v>0</v>
      </c>
      <c r="GE65" s="190">
        <v>0</v>
      </c>
      <c r="GF65" s="190">
        <f t="shared" si="28"/>
        <v>0</v>
      </c>
      <c r="GG65" s="191"/>
      <c r="GH65" s="192">
        <v>59</v>
      </c>
      <c r="GI65" s="189" t="s">
        <v>66</v>
      </c>
      <c r="GJ65" s="190">
        <v>0</v>
      </c>
      <c r="GK65" s="190">
        <v>0</v>
      </c>
      <c r="GL65" s="190">
        <v>0</v>
      </c>
      <c r="GM65" s="190">
        <f t="shared" si="29"/>
        <v>0</v>
      </c>
      <c r="GN65" s="191"/>
      <c r="GO65" s="192">
        <v>59</v>
      </c>
      <c r="GP65" s="189" t="s">
        <v>66</v>
      </c>
      <c r="GQ65" s="190">
        <v>0</v>
      </c>
      <c r="GR65" s="190">
        <v>0</v>
      </c>
      <c r="GS65" s="190">
        <v>0</v>
      </c>
      <c r="GT65" s="190">
        <f t="shared" si="30"/>
        <v>0</v>
      </c>
      <c r="GU65" s="191"/>
      <c r="GV65" s="192">
        <v>59</v>
      </c>
      <c r="GW65" s="189" t="s">
        <v>66</v>
      </c>
      <c r="GX65" s="190">
        <v>0</v>
      </c>
      <c r="GY65" s="190">
        <v>0</v>
      </c>
      <c r="GZ65" s="190">
        <v>110958743</v>
      </c>
      <c r="HA65" s="190">
        <f t="shared" si="31"/>
        <v>110958743</v>
      </c>
      <c r="HB65" s="191"/>
      <c r="HC65" s="192">
        <v>59</v>
      </c>
      <c r="HD65" s="189" t="s">
        <v>66</v>
      </c>
      <c r="HE65" s="190">
        <v>1</v>
      </c>
      <c r="HF65" s="190">
        <v>0</v>
      </c>
      <c r="HG65" s="190">
        <v>0</v>
      </c>
      <c r="HH65" s="190">
        <f t="shared" si="32"/>
        <v>0</v>
      </c>
      <c r="HI65" s="191"/>
      <c r="HJ65" s="192">
        <v>59</v>
      </c>
      <c r="HK65" s="189" t="s">
        <v>66</v>
      </c>
      <c r="HL65" s="190">
        <v>0</v>
      </c>
      <c r="HM65" s="190">
        <v>0</v>
      </c>
      <c r="HN65" s="190">
        <v>0</v>
      </c>
      <c r="HO65" s="190">
        <f t="shared" si="33"/>
        <v>0</v>
      </c>
      <c r="HP65" s="191"/>
      <c r="HQ65" s="192">
        <v>59</v>
      </c>
      <c r="HR65" s="189" t="s">
        <v>66</v>
      </c>
      <c r="HS65" s="190">
        <v>0</v>
      </c>
      <c r="HT65" s="190">
        <v>0</v>
      </c>
      <c r="HU65" s="190">
        <v>0</v>
      </c>
      <c r="HV65" s="190">
        <f t="shared" si="34"/>
        <v>0</v>
      </c>
      <c r="HW65" s="191"/>
      <c r="HX65" s="192">
        <v>59</v>
      </c>
      <c r="HY65" s="189" t="s">
        <v>66</v>
      </c>
      <c r="HZ65" s="190">
        <v>0</v>
      </c>
      <c r="IA65" s="190">
        <f t="shared" si="35"/>
        <v>196000000</v>
      </c>
      <c r="IB65" s="190">
        <f t="shared" si="0"/>
        <v>571831743</v>
      </c>
      <c r="IC65" s="190">
        <f t="shared" si="1"/>
        <v>767831743</v>
      </c>
      <c r="ID65" s="191"/>
    </row>
    <row r="66" spans="1:238" ht="15.75" hidden="1">
      <c r="A66" s="192">
        <v>60</v>
      </c>
      <c r="B66" s="189" t="s">
        <v>50</v>
      </c>
      <c r="C66" s="190">
        <v>0</v>
      </c>
      <c r="D66" s="190">
        <v>0</v>
      </c>
      <c r="E66" s="190">
        <v>0</v>
      </c>
      <c r="F66" s="190">
        <f t="shared" si="2"/>
        <v>0</v>
      </c>
      <c r="G66" s="191"/>
      <c r="H66" s="192">
        <v>60</v>
      </c>
      <c r="I66" s="189" t="s">
        <v>50</v>
      </c>
      <c r="J66" s="190">
        <v>0</v>
      </c>
      <c r="K66" s="190">
        <v>0</v>
      </c>
      <c r="L66" s="190">
        <v>0</v>
      </c>
      <c r="M66" s="190">
        <f t="shared" si="3"/>
        <v>0</v>
      </c>
      <c r="N66" s="191"/>
      <c r="O66" s="192">
        <v>60</v>
      </c>
      <c r="P66" s="189" t="s">
        <v>50</v>
      </c>
      <c r="Q66" s="190">
        <v>0</v>
      </c>
      <c r="R66" s="190">
        <v>0</v>
      </c>
      <c r="S66" s="190">
        <v>0</v>
      </c>
      <c r="T66" s="190">
        <f t="shared" si="4"/>
        <v>0</v>
      </c>
      <c r="U66" s="191"/>
      <c r="V66" s="192">
        <v>60</v>
      </c>
      <c r="W66" s="189" t="s">
        <v>50</v>
      </c>
      <c r="X66" s="190">
        <v>0</v>
      </c>
      <c r="Y66" s="190">
        <v>0</v>
      </c>
      <c r="Z66" s="190">
        <v>0</v>
      </c>
      <c r="AA66" s="190">
        <f t="shared" si="5"/>
        <v>0</v>
      </c>
      <c r="AB66" s="191"/>
      <c r="AC66" s="192">
        <v>60</v>
      </c>
      <c r="AD66" s="189" t="s">
        <v>50</v>
      </c>
      <c r="AE66" s="190">
        <v>0</v>
      </c>
      <c r="AF66" s="190">
        <v>0</v>
      </c>
      <c r="AG66" s="190">
        <v>0</v>
      </c>
      <c r="AH66" s="190">
        <f t="shared" si="6"/>
        <v>0</v>
      </c>
      <c r="AI66" s="191"/>
      <c r="AJ66" s="192">
        <v>60</v>
      </c>
      <c r="AK66" s="189" t="s">
        <v>50</v>
      </c>
      <c r="AL66" s="190">
        <v>0</v>
      </c>
      <c r="AM66" s="190">
        <v>0</v>
      </c>
      <c r="AN66" s="190">
        <v>0</v>
      </c>
      <c r="AO66" s="190">
        <f t="shared" si="7"/>
        <v>0</v>
      </c>
      <c r="AP66" s="191"/>
      <c r="AQ66" s="192">
        <v>60</v>
      </c>
      <c r="AR66" s="189" t="s">
        <v>50</v>
      </c>
      <c r="AS66" s="190">
        <v>0</v>
      </c>
      <c r="AT66" s="190">
        <v>0</v>
      </c>
      <c r="AU66" s="190">
        <v>0</v>
      </c>
      <c r="AV66" s="190">
        <f t="shared" si="8"/>
        <v>0</v>
      </c>
      <c r="AW66" s="191"/>
      <c r="AX66" s="192">
        <v>60</v>
      </c>
      <c r="AY66" s="189" t="s">
        <v>50</v>
      </c>
      <c r="AZ66" s="190">
        <v>0</v>
      </c>
      <c r="BA66" s="190">
        <v>0</v>
      </c>
      <c r="BB66" s="190">
        <v>0</v>
      </c>
      <c r="BC66" s="190">
        <f t="shared" si="9"/>
        <v>0</v>
      </c>
      <c r="BD66" s="191"/>
      <c r="BE66" s="192">
        <v>60</v>
      </c>
      <c r="BF66" s="189" t="s">
        <v>50</v>
      </c>
      <c r="BG66" s="190">
        <v>0</v>
      </c>
      <c r="BH66" s="190">
        <v>0</v>
      </c>
      <c r="BI66" s="190">
        <v>0</v>
      </c>
      <c r="BJ66" s="190">
        <f t="shared" si="10"/>
        <v>0</v>
      </c>
      <c r="BK66" s="191"/>
      <c r="BL66" s="192">
        <v>60</v>
      </c>
      <c r="BM66" s="189" t="s">
        <v>50</v>
      </c>
      <c r="BN66" s="190">
        <v>0</v>
      </c>
      <c r="BO66" s="190">
        <v>0</v>
      </c>
      <c r="BP66" s="190">
        <v>0</v>
      </c>
      <c r="BQ66" s="190">
        <f t="shared" si="11"/>
        <v>0</v>
      </c>
      <c r="BR66" s="191"/>
      <c r="BS66" s="192">
        <v>60</v>
      </c>
      <c r="BT66" s="189" t="s">
        <v>50</v>
      </c>
      <c r="BU66" s="190">
        <v>0</v>
      </c>
      <c r="BV66" s="190">
        <v>0</v>
      </c>
      <c r="BW66" s="190">
        <v>0</v>
      </c>
      <c r="BX66" s="190">
        <f t="shared" si="12"/>
        <v>0</v>
      </c>
      <c r="BY66" s="191"/>
      <c r="BZ66" s="192">
        <v>60</v>
      </c>
      <c r="CA66" s="189" t="s">
        <v>50</v>
      </c>
      <c r="CB66" s="190">
        <v>0</v>
      </c>
      <c r="CC66" s="190">
        <v>0</v>
      </c>
      <c r="CD66" s="190">
        <v>0</v>
      </c>
      <c r="CE66" s="190">
        <f t="shared" si="13"/>
        <v>0</v>
      </c>
      <c r="CF66" s="191"/>
      <c r="CG66" s="192">
        <v>60</v>
      </c>
      <c r="CH66" s="189" t="s">
        <v>50</v>
      </c>
      <c r="CI66" s="190">
        <v>0</v>
      </c>
      <c r="CJ66" s="190">
        <v>0</v>
      </c>
      <c r="CK66" s="190">
        <v>0</v>
      </c>
      <c r="CL66" s="190">
        <f t="shared" si="14"/>
        <v>0</v>
      </c>
      <c r="CM66" s="191"/>
      <c r="CN66" s="192">
        <v>60</v>
      </c>
      <c r="CO66" s="189" t="s">
        <v>50</v>
      </c>
      <c r="CP66" s="190">
        <v>0</v>
      </c>
      <c r="CQ66" s="190">
        <v>0</v>
      </c>
      <c r="CR66" s="190">
        <v>0</v>
      </c>
      <c r="CS66" s="190">
        <f t="shared" si="15"/>
        <v>0</v>
      </c>
      <c r="CT66" s="191"/>
      <c r="CU66" s="192">
        <v>60</v>
      </c>
      <c r="CV66" s="189" t="s">
        <v>50</v>
      </c>
      <c r="CW66" s="190">
        <v>0</v>
      </c>
      <c r="CX66" s="190">
        <v>0</v>
      </c>
      <c r="CY66" s="190">
        <v>0</v>
      </c>
      <c r="CZ66" s="190">
        <f t="shared" si="16"/>
        <v>0</v>
      </c>
      <c r="DA66" s="191"/>
      <c r="DB66" s="192">
        <v>60</v>
      </c>
      <c r="DC66" s="189" t="s">
        <v>50</v>
      </c>
      <c r="DD66" s="190">
        <v>0</v>
      </c>
      <c r="DE66" s="190">
        <v>0</v>
      </c>
      <c r="DF66" s="190">
        <v>0</v>
      </c>
      <c r="DG66" s="190">
        <f t="shared" si="17"/>
        <v>0</v>
      </c>
      <c r="DH66" s="191"/>
      <c r="DI66" s="192">
        <v>60</v>
      </c>
      <c r="DJ66" s="189" t="s">
        <v>50</v>
      </c>
      <c r="DK66" s="190">
        <v>0</v>
      </c>
      <c r="DL66" s="190">
        <v>0</v>
      </c>
      <c r="DM66" s="190">
        <v>0</v>
      </c>
      <c r="DN66" s="190">
        <f t="shared" si="18"/>
        <v>0</v>
      </c>
      <c r="DO66" s="191"/>
      <c r="DP66" s="192">
        <v>60</v>
      </c>
      <c r="DQ66" s="189" t="s">
        <v>50</v>
      </c>
      <c r="DR66" s="190">
        <v>0</v>
      </c>
      <c r="DS66" s="190">
        <v>0</v>
      </c>
      <c r="DT66" s="190">
        <v>0</v>
      </c>
      <c r="DU66" s="190">
        <f t="shared" si="19"/>
        <v>0</v>
      </c>
      <c r="DV66" s="191"/>
      <c r="DW66" s="192">
        <v>60</v>
      </c>
      <c r="DX66" s="189" t="s">
        <v>50</v>
      </c>
      <c r="DY66" s="190">
        <v>0</v>
      </c>
      <c r="DZ66" s="190">
        <v>0</v>
      </c>
      <c r="EA66" s="190">
        <v>0</v>
      </c>
      <c r="EB66" s="190">
        <f t="shared" si="20"/>
        <v>0</v>
      </c>
      <c r="EC66" s="191"/>
      <c r="ED66" s="192">
        <v>60</v>
      </c>
      <c r="EE66" s="189" t="s">
        <v>50</v>
      </c>
      <c r="EF66" s="190">
        <v>0</v>
      </c>
      <c r="EG66" s="190">
        <v>0</v>
      </c>
      <c r="EH66" s="190">
        <v>0</v>
      </c>
      <c r="EI66" s="190">
        <f t="shared" si="21"/>
        <v>0</v>
      </c>
      <c r="EJ66" s="191"/>
      <c r="EK66" s="192">
        <v>60</v>
      </c>
      <c r="EL66" s="189" t="s">
        <v>50</v>
      </c>
      <c r="EM66" s="190">
        <v>0</v>
      </c>
      <c r="EN66" s="190">
        <v>0</v>
      </c>
      <c r="EO66" s="190">
        <v>0</v>
      </c>
      <c r="EP66" s="190">
        <f t="shared" si="22"/>
        <v>0</v>
      </c>
      <c r="EQ66" s="191"/>
      <c r="ER66" s="192">
        <v>60</v>
      </c>
      <c r="ES66" s="189" t="s">
        <v>50</v>
      </c>
      <c r="ET66" s="190">
        <v>0</v>
      </c>
      <c r="EU66" s="190">
        <v>0</v>
      </c>
      <c r="EV66" s="190">
        <v>0</v>
      </c>
      <c r="EW66" s="190">
        <f t="shared" si="23"/>
        <v>0</v>
      </c>
      <c r="EX66" s="191"/>
      <c r="EY66" s="192">
        <v>60</v>
      </c>
      <c r="EZ66" s="189" t="s">
        <v>50</v>
      </c>
      <c r="FA66" s="190">
        <v>0</v>
      </c>
      <c r="FB66" s="190">
        <v>0</v>
      </c>
      <c r="FC66" s="190">
        <v>0</v>
      </c>
      <c r="FD66" s="190">
        <f t="shared" si="24"/>
        <v>0</v>
      </c>
      <c r="FE66" s="191"/>
      <c r="FF66" s="192">
        <v>60</v>
      </c>
      <c r="FG66" s="189" t="s">
        <v>50</v>
      </c>
      <c r="FH66" s="190">
        <v>0</v>
      </c>
      <c r="FI66" s="190">
        <v>0</v>
      </c>
      <c r="FJ66" s="190">
        <v>0</v>
      </c>
      <c r="FK66" s="190">
        <f t="shared" si="25"/>
        <v>0</v>
      </c>
      <c r="FL66" s="191"/>
      <c r="FM66" s="192">
        <v>60</v>
      </c>
      <c r="FN66" s="189" t="s">
        <v>50</v>
      </c>
      <c r="FO66" s="190">
        <v>0</v>
      </c>
      <c r="FP66" s="190">
        <v>0</v>
      </c>
      <c r="FQ66" s="190">
        <v>0</v>
      </c>
      <c r="FR66" s="190">
        <f t="shared" si="26"/>
        <v>0</v>
      </c>
      <c r="FS66" s="191"/>
      <c r="FT66" s="192">
        <v>60</v>
      </c>
      <c r="FU66" s="189" t="s">
        <v>50</v>
      </c>
      <c r="FV66" s="190">
        <v>0</v>
      </c>
      <c r="FW66" s="190">
        <v>0</v>
      </c>
      <c r="FX66" s="190">
        <v>0</v>
      </c>
      <c r="FY66" s="190">
        <f t="shared" si="27"/>
        <v>0</v>
      </c>
      <c r="FZ66" s="191"/>
      <c r="GA66" s="192">
        <v>60</v>
      </c>
      <c r="GB66" s="189" t="s">
        <v>50</v>
      </c>
      <c r="GC66" s="190">
        <v>0</v>
      </c>
      <c r="GD66" s="190">
        <v>0</v>
      </c>
      <c r="GE66" s="190">
        <v>0</v>
      </c>
      <c r="GF66" s="190">
        <f t="shared" si="28"/>
        <v>0</v>
      </c>
      <c r="GG66" s="191"/>
      <c r="GH66" s="192">
        <v>60</v>
      </c>
      <c r="GI66" s="189" t="s">
        <v>50</v>
      </c>
      <c r="GJ66" s="190">
        <v>0</v>
      </c>
      <c r="GK66" s="190">
        <v>0</v>
      </c>
      <c r="GL66" s="190">
        <v>0</v>
      </c>
      <c r="GM66" s="190">
        <f t="shared" si="29"/>
        <v>0</v>
      </c>
      <c r="GN66" s="191"/>
      <c r="GO66" s="192">
        <v>60</v>
      </c>
      <c r="GP66" s="189" t="s">
        <v>50</v>
      </c>
      <c r="GQ66" s="190">
        <v>0</v>
      </c>
      <c r="GR66" s="190">
        <v>0</v>
      </c>
      <c r="GS66" s="190">
        <v>0</v>
      </c>
      <c r="GT66" s="190">
        <f t="shared" si="30"/>
        <v>0</v>
      </c>
      <c r="GU66" s="191"/>
      <c r="GV66" s="192">
        <v>60</v>
      </c>
      <c r="GW66" s="189" t="s">
        <v>50</v>
      </c>
      <c r="GX66" s="190">
        <v>0</v>
      </c>
      <c r="GY66" s="190">
        <v>0</v>
      </c>
      <c r="GZ66" s="190">
        <v>0</v>
      </c>
      <c r="HA66" s="190">
        <f t="shared" si="31"/>
        <v>0</v>
      </c>
      <c r="HB66" s="191"/>
      <c r="HC66" s="192">
        <v>60</v>
      </c>
      <c r="HD66" s="189" t="s">
        <v>50</v>
      </c>
      <c r="HE66" s="190">
        <v>0</v>
      </c>
      <c r="HF66" s="190">
        <v>250000</v>
      </c>
      <c r="HG66" s="190">
        <v>0</v>
      </c>
      <c r="HH66" s="190">
        <f t="shared" si="32"/>
        <v>250000</v>
      </c>
      <c r="HI66" s="191"/>
      <c r="HJ66" s="192">
        <v>60</v>
      </c>
      <c r="HK66" s="189" t="s">
        <v>50</v>
      </c>
      <c r="HL66" s="190">
        <v>0</v>
      </c>
      <c r="HM66" s="190">
        <v>0</v>
      </c>
      <c r="HN66" s="190">
        <v>0</v>
      </c>
      <c r="HO66" s="190">
        <f t="shared" si="33"/>
        <v>0</v>
      </c>
      <c r="HP66" s="191"/>
      <c r="HQ66" s="192">
        <v>60</v>
      </c>
      <c r="HR66" s="189" t="s">
        <v>50</v>
      </c>
      <c r="HS66" s="190">
        <v>0</v>
      </c>
      <c r="HT66" s="190">
        <v>0</v>
      </c>
      <c r="HU66" s="190">
        <v>0</v>
      </c>
      <c r="HV66" s="190">
        <f t="shared" si="34"/>
        <v>0</v>
      </c>
      <c r="HW66" s="191"/>
      <c r="HX66" s="192">
        <v>60</v>
      </c>
      <c r="HY66" s="189" t="s">
        <v>50</v>
      </c>
      <c r="HZ66" s="190">
        <v>0</v>
      </c>
      <c r="IA66" s="190">
        <f t="shared" si="35"/>
        <v>250000</v>
      </c>
      <c r="IB66" s="190">
        <f t="shared" si="0"/>
        <v>0</v>
      </c>
      <c r="IC66" s="190">
        <f t="shared" si="1"/>
        <v>250000</v>
      </c>
      <c r="ID66" s="191"/>
    </row>
    <row r="67" spans="1:238" ht="15.75" hidden="1">
      <c r="A67" s="192">
        <v>61</v>
      </c>
      <c r="B67" s="189" t="s">
        <v>51</v>
      </c>
      <c r="C67" s="190">
        <v>0</v>
      </c>
      <c r="D67" s="190">
        <v>0</v>
      </c>
      <c r="E67" s="190">
        <v>0</v>
      </c>
      <c r="F67" s="190">
        <f t="shared" si="2"/>
        <v>0</v>
      </c>
      <c r="G67" s="191"/>
      <c r="H67" s="192">
        <v>61</v>
      </c>
      <c r="I67" s="189" t="s">
        <v>51</v>
      </c>
      <c r="J67" s="190">
        <v>0</v>
      </c>
      <c r="K67" s="190">
        <v>0</v>
      </c>
      <c r="L67" s="190">
        <v>0</v>
      </c>
      <c r="M67" s="190">
        <f t="shared" si="3"/>
        <v>0</v>
      </c>
      <c r="N67" s="191"/>
      <c r="O67" s="192">
        <v>61</v>
      </c>
      <c r="P67" s="189" t="s">
        <v>51</v>
      </c>
      <c r="Q67" s="190">
        <v>0</v>
      </c>
      <c r="R67" s="190">
        <v>0</v>
      </c>
      <c r="S67" s="190">
        <v>0</v>
      </c>
      <c r="T67" s="190">
        <f t="shared" si="4"/>
        <v>0</v>
      </c>
      <c r="U67" s="191"/>
      <c r="V67" s="192">
        <v>61</v>
      </c>
      <c r="W67" s="189" t="s">
        <v>51</v>
      </c>
      <c r="X67" s="190">
        <v>0</v>
      </c>
      <c r="Y67" s="190">
        <v>0</v>
      </c>
      <c r="Z67" s="190">
        <v>0</v>
      </c>
      <c r="AA67" s="190">
        <f t="shared" si="5"/>
        <v>0</v>
      </c>
      <c r="AB67" s="191"/>
      <c r="AC67" s="192">
        <v>61</v>
      </c>
      <c r="AD67" s="189" t="s">
        <v>51</v>
      </c>
      <c r="AE67" s="190">
        <v>0</v>
      </c>
      <c r="AF67" s="190">
        <v>0</v>
      </c>
      <c r="AG67" s="190">
        <v>0</v>
      </c>
      <c r="AH67" s="190">
        <f t="shared" si="6"/>
        <v>0</v>
      </c>
      <c r="AI67" s="191"/>
      <c r="AJ67" s="192">
        <v>61</v>
      </c>
      <c r="AK67" s="189" t="s">
        <v>51</v>
      </c>
      <c r="AL67" s="190">
        <v>0</v>
      </c>
      <c r="AM67" s="190">
        <v>0</v>
      </c>
      <c r="AN67" s="190">
        <v>0</v>
      </c>
      <c r="AO67" s="190">
        <f t="shared" si="7"/>
        <v>0</v>
      </c>
      <c r="AP67" s="191"/>
      <c r="AQ67" s="192">
        <v>61</v>
      </c>
      <c r="AR67" s="189" t="s">
        <v>51</v>
      </c>
      <c r="AS67" s="190">
        <v>0</v>
      </c>
      <c r="AT67" s="190">
        <v>0</v>
      </c>
      <c r="AU67" s="190">
        <v>0</v>
      </c>
      <c r="AV67" s="190">
        <f t="shared" si="8"/>
        <v>0</v>
      </c>
      <c r="AW67" s="191"/>
      <c r="AX67" s="192">
        <v>61</v>
      </c>
      <c r="AY67" s="189" t="s">
        <v>51</v>
      </c>
      <c r="AZ67" s="190">
        <v>0</v>
      </c>
      <c r="BA67" s="190">
        <v>0</v>
      </c>
      <c r="BB67" s="190">
        <v>0</v>
      </c>
      <c r="BC67" s="190">
        <f t="shared" si="9"/>
        <v>0</v>
      </c>
      <c r="BD67" s="191"/>
      <c r="BE67" s="192">
        <v>61</v>
      </c>
      <c r="BF67" s="189" t="s">
        <v>51</v>
      </c>
      <c r="BG67" s="190">
        <v>0</v>
      </c>
      <c r="BH67" s="190">
        <v>0</v>
      </c>
      <c r="BI67" s="190">
        <v>0</v>
      </c>
      <c r="BJ67" s="190">
        <f t="shared" si="10"/>
        <v>0</v>
      </c>
      <c r="BK67" s="191"/>
      <c r="BL67" s="192">
        <v>61</v>
      </c>
      <c r="BM67" s="189" t="s">
        <v>51</v>
      </c>
      <c r="BN67" s="190">
        <v>0</v>
      </c>
      <c r="BO67" s="190">
        <v>0</v>
      </c>
      <c r="BP67" s="190">
        <v>0</v>
      </c>
      <c r="BQ67" s="190">
        <f t="shared" si="11"/>
        <v>0</v>
      </c>
      <c r="BR67" s="191"/>
      <c r="BS67" s="192">
        <v>61</v>
      </c>
      <c r="BT67" s="189" t="s">
        <v>51</v>
      </c>
      <c r="BU67" s="190">
        <v>0</v>
      </c>
      <c r="BV67" s="190">
        <v>0</v>
      </c>
      <c r="BW67" s="190">
        <v>0</v>
      </c>
      <c r="BX67" s="190">
        <f t="shared" si="12"/>
        <v>0</v>
      </c>
      <c r="BY67" s="191"/>
      <c r="BZ67" s="192">
        <v>61</v>
      </c>
      <c r="CA67" s="189" t="s">
        <v>51</v>
      </c>
      <c r="CB67" s="190">
        <v>0</v>
      </c>
      <c r="CC67" s="190">
        <v>0</v>
      </c>
      <c r="CD67" s="190">
        <v>0</v>
      </c>
      <c r="CE67" s="190">
        <f t="shared" si="13"/>
        <v>0</v>
      </c>
      <c r="CF67" s="191"/>
      <c r="CG67" s="192">
        <v>61</v>
      </c>
      <c r="CH67" s="189" t="s">
        <v>51</v>
      </c>
      <c r="CI67" s="190">
        <v>0</v>
      </c>
      <c r="CJ67" s="190">
        <v>0</v>
      </c>
      <c r="CK67" s="190">
        <v>0</v>
      </c>
      <c r="CL67" s="190">
        <f t="shared" si="14"/>
        <v>0</v>
      </c>
      <c r="CM67" s="191"/>
      <c r="CN67" s="192">
        <v>61</v>
      </c>
      <c r="CO67" s="189" t="s">
        <v>51</v>
      </c>
      <c r="CP67" s="190">
        <v>0</v>
      </c>
      <c r="CQ67" s="190">
        <v>0</v>
      </c>
      <c r="CR67" s="190">
        <v>0</v>
      </c>
      <c r="CS67" s="190">
        <f t="shared" si="15"/>
        <v>0</v>
      </c>
      <c r="CT67" s="191"/>
      <c r="CU67" s="192">
        <v>61</v>
      </c>
      <c r="CV67" s="189" t="s">
        <v>51</v>
      </c>
      <c r="CW67" s="190">
        <v>0</v>
      </c>
      <c r="CX67" s="190">
        <v>0</v>
      </c>
      <c r="CY67" s="190">
        <v>0</v>
      </c>
      <c r="CZ67" s="190">
        <f t="shared" si="16"/>
        <v>0</v>
      </c>
      <c r="DA67" s="191"/>
      <c r="DB67" s="192">
        <v>61</v>
      </c>
      <c r="DC67" s="189" t="s">
        <v>51</v>
      </c>
      <c r="DD67" s="190">
        <v>0</v>
      </c>
      <c r="DE67" s="190">
        <v>0</v>
      </c>
      <c r="DF67" s="190">
        <v>0</v>
      </c>
      <c r="DG67" s="190">
        <f t="shared" si="17"/>
        <v>0</v>
      </c>
      <c r="DH67" s="191"/>
      <c r="DI67" s="192">
        <v>61</v>
      </c>
      <c r="DJ67" s="189" t="s">
        <v>51</v>
      </c>
      <c r="DK67" s="190">
        <v>0</v>
      </c>
      <c r="DL67" s="190">
        <v>0</v>
      </c>
      <c r="DM67" s="190">
        <v>0</v>
      </c>
      <c r="DN67" s="190">
        <f t="shared" si="18"/>
        <v>0</v>
      </c>
      <c r="DO67" s="191"/>
      <c r="DP67" s="192">
        <v>61</v>
      </c>
      <c r="DQ67" s="189" t="s">
        <v>51</v>
      </c>
      <c r="DR67" s="190">
        <v>0</v>
      </c>
      <c r="DS67" s="190">
        <v>0</v>
      </c>
      <c r="DT67" s="190">
        <v>0</v>
      </c>
      <c r="DU67" s="190">
        <f t="shared" si="19"/>
        <v>0</v>
      </c>
      <c r="DV67" s="191"/>
      <c r="DW67" s="192">
        <v>61</v>
      </c>
      <c r="DX67" s="189" t="s">
        <v>51</v>
      </c>
      <c r="DY67" s="190">
        <v>0</v>
      </c>
      <c r="DZ67" s="190">
        <v>0</v>
      </c>
      <c r="EA67" s="190">
        <v>0</v>
      </c>
      <c r="EB67" s="190">
        <f t="shared" si="20"/>
        <v>0</v>
      </c>
      <c r="EC67" s="191"/>
      <c r="ED67" s="192">
        <v>61</v>
      </c>
      <c r="EE67" s="189" t="s">
        <v>51</v>
      </c>
      <c r="EF67" s="190">
        <v>0</v>
      </c>
      <c r="EG67" s="190">
        <v>0</v>
      </c>
      <c r="EH67" s="190">
        <v>0</v>
      </c>
      <c r="EI67" s="190">
        <f t="shared" si="21"/>
        <v>0</v>
      </c>
      <c r="EJ67" s="191"/>
      <c r="EK67" s="192">
        <v>61</v>
      </c>
      <c r="EL67" s="189" t="s">
        <v>51</v>
      </c>
      <c r="EM67" s="190">
        <v>0</v>
      </c>
      <c r="EN67" s="190">
        <v>0</v>
      </c>
      <c r="EO67" s="190">
        <v>0</v>
      </c>
      <c r="EP67" s="190">
        <f t="shared" si="22"/>
        <v>0</v>
      </c>
      <c r="EQ67" s="191"/>
      <c r="ER67" s="192">
        <v>61</v>
      </c>
      <c r="ES67" s="189" t="s">
        <v>51</v>
      </c>
      <c r="ET67" s="190">
        <v>0</v>
      </c>
      <c r="EU67" s="190">
        <v>0</v>
      </c>
      <c r="EV67" s="190">
        <v>0</v>
      </c>
      <c r="EW67" s="190">
        <f t="shared" si="23"/>
        <v>0</v>
      </c>
      <c r="EX67" s="191"/>
      <c r="EY67" s="192">
        <v>61</v>
      </c>
      <c r="EZ67" s="189" t="s">
        <v>51</v>
      </c>
      <c r="FA67" s="190">
        <v>0</v>
      </c>
      <c r="FB67" s="190">
        <v>0</v>
      </c>
      <c r="FC67" s="190">
        <v>0</v>
      </c>
      <c r="FD67" s="190">
        <f t="shared" si="24"/>
        <v>0</v>
      </c>
      <c r="FE67" s="191"/>
      <c r="FF67" s="192">
        <v>61</v>
      </c>
      <c r="FG67" s="189" t="s">
        <v>51</v>
      </c>
      <c r="FH67" s="190">
        <v>0</v>
      </c>
      <c r="FI67" s="190">
        <v>0</v>
      </c>
      <c r="FJ67" s="190">
        <v>0</v>
      </c>
      <c r="FK67" s="190">
        <f t="shared" si="25"/>
        <v>0</v>
      </c>
      <c r="FL67" s="191"/>
      <c r="FM67" s="192">
        <v>61</v>
      </c>
      <c r="FN67" s="189" t="s">
        <v>51</v>
      </c>
      <c r="FO67" s="190">
        <v>0</v>
      </c>
      <c r="FP67" s="190">
        <v>0</v>
      </c>
      <c r="FQ67" s="190">
        <v>0</v>
      </c>
      <c r="FR67" s="190">
        <f t="shared" si="26"/>
        <v>0</v>
      </c>
      <c r="FS67" s="191"/>
      <c r="FT67" s="192">
        <v>61</v>
      </c>
      <c r="FU67" s="189" t="s">
        <v>51</v>
      </c>
      <c r="FV67" s="190">
        <v>0</v>
      </c>
      <c r="FW67" s="190">
        <v>0</v>
      </c>
      <c r="FX67" s="190">
        <v>0</v>
      </c>
      <c r="FY67" s="190">
        <f t="shared" si="27"/>
        <v>0</v>
      </c>
      <c r="FZ67" s="191"/>
      <c r="GA67" s="192">
        <v>61</v>
      </c>
      <c r="GB67" s="189" t="s">
        <v>51</v>
      </c>
      <c r="GC67" s="190">
        <v>0</v>
      </c>
      <c r="GD67" s="190">
        <v>0</v>
      </c>
      <c r="GE67" s="190">
        <v>0</v>
      </c>
      <c r="GF67" s="190">
        <f t="shared" si="28"/>
        <v>0</v>
      </c>
      <c r="GG67" s="191"/>
      <c r="GH67" s="192">
        <v>61</v>
      </c>
      <c r="GI67" s="189" t="s">
        <v>51</v>
      </c>
      <c r="GJ67" s="190">
        <v>0</v>
      </c>
      <c r="GK67" s="190">
        <v>0</v>
      </c>
      <c r="GL67" s="190">
        <v>0</v>
      </c>
      <c r="GM67" s="190">
        <f t="shared" si="29"/>
        <v>0</v>
      </c>
      <c r="GN67" s="191"/>
      <c r="GO67" s="192">
        <v>61</v>
      </c>
      <c r="GP67" s="189" t="s">
        <v>51</v>
      </c>
      <c r="GQ67" s="190">
        <v>0</v>
      </c>
      <c r="GR67" s="190">
        <v>0</v>
      </c>
      <c r="GS67" s="190">
        <v>0</v>
      </c>
      <c r="GT67" s="190">
        <f t="shared" si="30"/>
        <v>0</v>
      </c>
      <c r="GU67" s="191"/>
      <c r="GV67" s="192">
        <v>61</v>
      </c>
      <c r="GW67" s="189" t="s">
        <v>51</v>
      </c>
      <c r="GX67" s="190">
        <v>0</v>
      </c>
      <c r="GY67" s="190">
        <v>0</v>
      </c>
      <c r="GZ67" s="190">
        <v>0</v>
      </c>
      <c r="HA67" s="190">
        <f t="shared" si="31"/>
        <v>0</v>
      </c>
      <c r="HB67" s="191"/>
      <c r="HC67" s="192">
        <v>61</v>
      </c>
      <c r="HD67" s="189" t="s">
        <v>51</v>
      </c>
      <c r="HE67" s="190">
        <v>6</v>
      </c>
      <c r="HF67" s="190">
        <v>550000</v>
      </c>
      <c r="HG67" s="190">
        <v>0</v>
      </c>
      <c r="HH67" s="190">
        <f t="shared" si="32"/>
        <v>550000</v>
      </c>
      <c r="HI67" s="191"/>
      <c r="HJ67" s="192">
        <v>61</v>
      </c>
      <c r="HK67" s="189" t="s">
        <v>51</v>
      </c>
      <c r="HL67" s="190">
        <v>0</v>
      </c>
      <c r="HM67" s="190">
        <v>0</v>
      </c>
      <c r="HN67" s="190">
        <v>0</v>
      </c>
      <c r="HO67" s="190">
        <f t="shared" si="33"/>
        <v>0</v>
      </c>
      <c r="HP67" s="191"/>
      <c r="HQ67" s="192">
        <v>61</v>
      </c>
      <c r="HR67" s="189" t="s">
        <v>51</v>
      </c>
      <c r="HS67" s="190">
        <v>0</v>
      </c>
      <c r="HT67" s="190">
        <v>0</v>
      </c>
      <c r="HU67" s="190">
        <v>0</v>
      </c>
      <c r="HV67" s="190">
        <f t="shared" si="34"/>
        <v>0</v>
      </c>
      <c r="HW67" s="191"/>
      <c r="HX67" s="192">
        <v>61</v>
      </c>
      <c r="HY67" s="189" t="s">
        <v>51</v>
      </c>
      <c r="HZ67" s="190">
        <v>0</v>
      </c>
      <c r="IA67" s="190">
        <f t="shared" si="35"/>
        <v>550000</v>
      </c>
      <c r="IB67" s="190">
        <f t="shared" si="0"/>
        <v>0</v>
      </c>
      <c r="IC67" s="190">
        <f t="shared" si="1"/>
        <v>550000</v>
      </c>
      <c r="ID67" s="191"/>
    </row>
    <row r="68" spans="1:238" ht="19.5" hidden="1" customHeight="1">
      <c r="A68" s="192">
        <v>62</v>
      </c>
      <c r="B68" s="193" t="s">
        <v>52</v>
      </c>
      <c r="C68" s="190">
        <v>0</v>
      </c>
      <c r="D68" s="190">
        <v>0</v>
      </c>
      <c r="E68" s="190">
        <v>0</v>
      </c>
      <c r="F68" s="190">
        <f t="shared" si="2"/>
        <v>0</v>
      </c>
      <c r="G68" s="191"/>
      <c r="H68" s="192">
        <v>62</v>
      </c>
      <c r="I68" s="193" t="s">
        <v>52</v>
      </c>
      <c r="J68" s="190">
        <v>0</v>
      </c>
      <c r="K68" s="190">
        <v>0</v>
      </c>
      <c r="L68" s="190">
        <v>0</v>
      </c>
      <c r="M68" s="190">
        <f t="shared" si="3"/>
        <v>0</v>
      </c>
      <c r="N68" s="191"/>
      <c r="O68" s="192">
        <v>62</v>
      </c>
      <c r="P68" s="193" t="s">
        <v>52</v>
      </c>
      <c r="Q68" s="190">
        <v>0</v>
      </c>
      <c r="R68" s="190">
        <v>0</v>
      </c>
      <c r="S68" s="190">
        <v>0</v>
      </c>
      <c r="T68" s="190">
        <f t="shared" si="4"/>
        <v>0</v>
      </c>
      <c r="U68" s="191"/>
      <c r="V68" s="192">
        <v>62</v>
      </c>
      <c r="W68" s="193" t="s">
        <v>52</v>
      </c>
      <c r="X68" s="190">
        <v>0</v>
      </c>
      <c r="Y68" s="190">
        <v>0</v>
      </c>
      <c r="Z68" s="190">
        <v>0</v>
      </c>
      <c r="AA68" s="190">
        <f t="shared" si="5"/>
        <v>0</v>
      </c>
      <c r="AB68" s="191"/>
      <c r="AC68" s="192">
        <v>62</v>
      </c>
      <c r="AD68" s="193" t="s">
        <v>52</v>
      </c>
      <c r="AE68" s="190">
        <v>0</v>
      </c>
      <c r="AF68" s="190">
        <v>0</v>
      </c>
      <c r="AG68" s="190">
        <v>0</v>
      </c>
      <c r="AH68" s="190">
        <f t="shared" si="6"/>
        <v>0</v>
      </c>
      <c r="AI68" s="191"/>
      <c r="AJ68" s="192">
        <v>62</v>
      </c>
      <c r="AK68" s="193" t="s">
        <v>52</v>
      </c>
      <c r="AL68" s="190">
        <v>0</v>
      </c>
      <c r="AM68" s="190">
        <v>0</v>
      </c>
      <c r="AN68" s="190">
        <v>0</v>
      </c>
      <c r="AO68" s="190">
        <f t="shared" si="7"/>
        <v>0</v>
      </c>
      <c r="AP68" s="191"/>
      <c r="AQ68" s="192">
        <v>62</v>
      </c>
      <c r="AR68" s="193" t="s">
        <v>52</v>
      </c>
      <c r="AS68" s="190">
        <v>0</v>
      </c>
      <c r="AT68" s="190">
        <v>0</v>
      </c>
      <c r="AU68" s="190">
        <v>0</v>
      </c>
      <c r="AV68" s="190">
        <f t="shared" si="8"/>
        <v>0</v>
      </c>
      <c r="AW68" s="191"/>
      <c r="AX68" s="192">
        <v>62</v>
      </c>
      <c r="AY68" s="193" t="s">
        <v>52</v>
      </c>
      <c r="AZ68" s="190">
        <v>0</v>
      </c>
      <c r="BA68" s="190">
        <v>0</v>
      </c>
      <c r="BB68" s="190">
        <v>0</v>
      </c>
      <c r="BC68" s="190">
        <f t="shared" si="9"/>
        <v>0</v>
      </c>
      <c r="BD68" s="191"/>
      <c r="BE68" s="192">
        <v>62</v>
      </c>
      <c r="BF68" s="193" t="s">
        <v>52</v>
      </c>
      <c r="BG68" s="190">
        <v>0</v>
      </c>
      <c r="BH68" s="190">
        <v>0</v>
      </c>
      <c r="BI68" s="190">
        <v>0</v>
      </c>
      <c r="BJ68" s="190">
        <f t="shared" si="10"/>
        <v>0</v>
      </c>
      <c r="BK68" s="191"/>
      <c r="BL68" s="192">
        <v>62</v>
      </c>
      <c r="BM68" s="193" t="s">
        <v>52</v>
      </c>
      <c r="BN68" s="190">
        <v>0</v>
      </c>
      <c r="BO68" s="190">
        <v>0</v>
      </c>
      <c r="BP68" s="190">
        <v>0</v>
      </c>
      <c r="BQ68" s="190">
        <f t="shared" si="11"/>
        <v>0</v>
      </c>
      <c r="BR68" s="191"/>
      <c r="BS68" s="192">
        <v>62</v>
      </c>
      <c r="BT68" s="193" t="s">
        <v>52</v>
      </c>
      <c r="BU68" s="190">
        <v>0</v>
      </c>
      <c r="BV68" s="190">
        <v>0</v>
      </c>
      <c r="BW68" s="190">
        <v>0</v>
      </c>
      <c r="BX68" s="190">
        <f t="shared" si="12"/>
        <v>0</v>
      </c>
      <c r="BY68" s="191"/>
      <c r="BZ68" s="192">
        <v>62</v>
      </c>
      <c r="CA68" s="193" t="s">
        <v>52</v>
      </c>
      <c r="CB68" s="190">
        <v>0</v>
      </c>
      <c r="CC68" s="190">
        <v>0</v>
      </c>
      <c r="CD68" s="190">
        <v>0</v>
      </c>
      <c r="CE68" s="190">
        <f t="shared" si="13"/>
        <v>0</v>
      </c>
      <c r="CF68" s="191"/>
      <c r="CG68" s="192">
        <v>62</v>
      </c>
      <c r="CH68" s="193" t="s">
        <v>52</v>
      </c>
      <c r="CI68" s="190">
        <v>0</v>
      </c>
      <c r="CJ68" s="190">
        <v>0</v>
      </c>
      <c r="CK68" s="190">
        <v>0</v>
      </c>
      <c r="CL68" s="190">
        <f t="shared" si="14"/>
        <v>0</v>
      </c>
      <c r="CM68" s="191"/>
      <c r="CN68" s="192">
        <v>62</v>
      </c>
      <c r="CO68" s="193" t="s">
        <v>52</v>
      </c>
      <c r="CP68" s="190">
        <v>0</v>
      </c>
      <c r="CQ68" s="190">
        <v>0</v>
      </c>
      <c r="CR68" s="190">
        <v>0</v>
      </c>
      <c r="CS68" s="190">
        <f t="shared" si="15"/>
        <v>0</v>
      </c>
      <c r="CT68" s="191"/>
      <c r="CU68" s="192">
        <v>62</v>
      </c>
      <c r="CV68" s="193" t="s">
        <v>52</v>
      </c>
      <c r="CW68" s="190">
        <v>0</v>
      </c>
      <c r="CX68" s="190">
        <v>0</v>
      </c>
      <c r="CY68" s="190">
        <v>0</v>
      </c>
      <c r="CZ68" s="190">
        <f t="shared" si="16"/>
        <v>0</v>
      </c>
      <c r="DA68" s="191"/>
      <c r="DB68" s="192">
        <v>62</v>
      </c>
      <c r="DC68" s="193" t="s">
        <v>52</v>
      </c>
      <c r="DD68" s="190">
        <v>0</v>
      </c>
      <c r="DE68" s="190">
        <v>0</v>
      </c>
      <c r="DF68" s="190">
        <v>0</v>
      </c>
      <c r="DG68" s="190">
        <f t="shared" si="17"/>
        <v>0</v>
      </c>
      <c r="DH68" s="191"/>
      <c r="DI68" s="192">
        <v>62</v>
      </c>
      <c r="DJ68" s="193" t="s">
        <v>52</v>
      </c>
      <c r="DK68" s="190">
        <v>0</v>
      </c>
      <c r="DL68" s="190">
        <v>0</v>
      </c>
      <c r="DM68" s="190">
        <v>0</v>
      </c>
      <c r="DN68" s="190">
        <f t="shared" si="18"/>
        <v>0</v>
      </c>
      <c r="DO68" s="191"/>
      <c r="DP68" s="192">
        <v>62</v>
      </c>
      <c r="DQ68" s="193" t="s">
        <v>52</v>
      </c>
      <c r="DR68" s="190">
        <v>0</v>
      </c>
      <c r="DS68" s="190">
        <v>0</v>
      </c>
      <c r="DT68" s="190">
        <v>0</v>
      </c>
      <c r="DU68" s="190">
        <f t="shared" si="19"/>
        <v>0</v>
      </c>
      <c r="DV68" s="191"/>
      <c r="DW68" s="192">
        <v>62</v>
      </c>
      <c r="DX68" s="193" t="s">
        <v>52</v>
      </c>
      <c r="DY68" s="190">
        <v>0</v>
      </c>
      <c r="DZ68" s="190">
        <v>0</v>
      </c>
      <c r="EA68" s="190">
        <v>0</v>
      </c>
      <c r="EB68" s="190">
        <f t="shared" si="20"/>
        <v>0</v>
      </c>
      <c r="EC68" s="191"/>
      <c r="ED68" s="192">
        <v>62</v>
      </c>
      <c r="EE68" s="193" t="s">
        <v>52</v>
      </c>
      <c r="EF68" s="190">
        <v>0</v>
      </c>
      <c r="EG68" s="190">
        <v>0</v>
      </c>
      <c r="EH68" s="190">
        <v>0</v>
      </c>
      <c r="EI68" s="190">
        <f t="shared" si="21"/>
        <v>0</v>
      </c>
      <c r="EJ68" s="191"/>
      <c r="EK68" s="192">
        <v>62</v>
      </c>
      <c r="EL68" s="193" t="s">
        <v>52</v>
      </c>
      <c r="EM68" s="190">
        <v>0</v>
      </c>
      <c r="EN68" s="190">
        <v>0</v>
      </c>
      <c r="EO68" s="190">
        <v>0</v>
      </c>
      <c r="EP68" s="190">
        <f t="shared" si="22"/>
        <v>0</v>
      </c>
      <c r="EQ68" s="191"/>
      <c r="ER68" s="192">
        <v>62</v>
      </c>
      <c r="ES68" s="193" t="s">
        <v>52</v>
      </c>
      <c r="ET68" s="190">
        <v>0</v>
      </c>
      <c r="EU68" s="190">
        <v>0</v>
      </c>
      <c r="EV68" s="190">
        <v>0</v>
      </c>
      <c r="EW68" s="190">
        <f t="shared" si="23"/>
        <v>0</v>
      </c>
      <c r="EX68" s="191"/>
      <c r="EY68" s="192">
        <v>62</v>
      </c>
      <c r="EZ68" s="193" t="s">
        <v>52</v>
      </c>
      <c r="FA68" s="190">
        <v>0</v>
      </c>
      <c r="FB68" s="190">
        <v>0</v>
      </c>
      <c r="FC68" s="190">
        <v>0</v>
      </c>
      <c r="FD68" s="190">
        <f t="shared" si="24"/>
        <v>0</v>
      </c>
      <c r="FE68" s="191"/>
      <c r="FF68" s="192">
        <v>62</v>
      </c>
      <c r="FG68" s="193" t="s">
        <v>52</v>
      </c>
      <c r="FH68" s="190">
        <v>0</v>
      </c>
      <c r="FI68" s="190">
        <v>0</v>
      </c>
      <c r="FJ68" s="190">
        <v>0</v>
      </c>
      <c r="FK68" s="190">
        <f t="shared" si="25"/>
        <v>0</v>
      </c>
      <c r="FL68" s="191"/>
      <c r="FM68" s="192">
        <v>62</v>
      </c>
      <c r="FN68" s="193" t="s">
        <v>52</v>
      </c>
      <c r="FO68" s="190">
        <v>0</v>
      </c>
      <c r="FP68" s="190">
        <v>0</v>
      </c>
      <c r="FQ68" s="190">
        <v>0</v>
      </c>
      <c r="FR68" s="190">
        <f t="shared" si="26"/>
        <v>0</v>
      </c>
      <c r="FS68" s="191"/>
      <c r="FT68" s="192">
        <v>62</v>
      </c>
      <c r="FU68" s="193" t="s">
        <v>52</v>
      </c>
      <c r="FV68" s="190">
        <v>0</v>
      </c>
      <c r="FW68" s="190">
        <v>0</v>
      </c>
      <c r="FX68" s="190">
        <v>0</v>
      </c>
      <c r="FY68" s="190">
        <f t="shared" si="27"/>
        <v>0</v>
      </c>
      <c r="FZ68" s="191"/>
      <c r="GA68" s="192">
        <v>62</v>
      </c>
      <c r="GB68" s="193" t="s">
        <v>52</v>
      </c>
      <c r="GC68" s="190">
        <v>0</v>
      </c>
      <c r="GD68" s="190">
        <v>0</v>
      </c>
      <c r="GE68" s="190">
        <v>0</v>
      </c>
      <c r="GF68" s="190">
        <f t="shared" si="28"/>
        <v>0</v>
      </c>
      <c r="GG68" s="191"/>
      <c r="GH68" s="192">
        <v>62</v>
      </c>
      <c r="GI68" s="193" t="s">
        <v>52</v>
      </c>
      <c r="GJ68" s="190">
        <v>0</v>
      </c>
      <c r="GK68" s="190">
        <v>0</v>
      </c>
      <c r="GL68" s="190">
        <v>0</v>
      </c>
      <c r="GM68" s="190">
        <f t="shared" si="29"/>
        <v>0</v>
      </c>
      <c r="GN68" s="191"/>
      <c r="GO68" s="192">
        <v>62</v>
      </c>
      <c r="GP68" s="193" t="s">
        <v>52</v>
      </c>
      <c r="GQ68" s="190">
        <v>0</v>
      </c>
      <c r="GR68" s="190">
        <v>0</v>
      </c>
      <c r="GS68" s="190">
        <v>0</v>
      </c>
      <c r="GT68" s="190">
        <f t="shared" si="30"/>
        <v>0</v>
      </c>
      <c r="GU68" s="191"/>
      <c r="GV68" s="192">
        <v>62</v>
      </c>
      <c r="GW68" s="193" t="s">
        <v>52</v>
      </c>
      <c r="GX68" s="190">
        <v>0</v>
      </c>
      <c r="GY68" s="190">
        <v>0</v>
      </c>
      <c r="GZ68" s="190">
        <v>0</v>
      </c>
      <c r="HA68" s="190">
        <f t="shared" si="31"/>
        <v>0</v>
      </c>
      <c r="HB68" s="191"/>
      <c r="HC68" s="192">
        <v>62</v>
      </c>
      <c r="HD68" s="193" t="s">
        <v>52</v>
      </c>
      <c r="HE68" s="190">
        <v>3</v>
      </c>
      <c r="HF68" s="190">
        <v>0</v>
      </c>
      <c r="HG68" s="190">
        <v>0</v>
      </c>
      <c r="HH68" s="190">
        <f t="shared" si="32"/>
        <v>0</v>
      </c>
      <c r="HI68" s="191"/>
      <c r="HJ68" s="192">
        <v>62</v>
      </c>
      <c r="HK68" s="193" t="s">
        <v>52</v>
      </c>
      <c r="HL68" s="190">
        <v>0</v>
      </c>
      <c r="HM68" s="190">
        <v>0</v>
      </c>
      <c r="HN68" s="190">
        <v>0</v>
      </c>
      <c r="HO68" s="190">
        <f t="shared" si="33"/>
        <v>0</v>
      </c>
      <c r="HP68" s="191"/>
      <c r="HQ68" s="192">
        <v>62</v>
      </c>
      <c r="HR68" s="193" t="s">
        <v>52</v>
      </c>
      <c r="HS68" s="190">
        <v>0</v>
      </c>
      <c r="HT68" s="190">
        <v>0</v>
      </c>
      <c r="HU68" s="190">
        <v>0</v>
      </c>
      <c r="HV68" s="190">
        <f t="shared" si="34"/>
        <v>0</v>
      </c>
      <c r="HW68" s="191"/>
      <c r="HX68" s="192">
        <v>62</v>
      </c>
      <c r="HY68" s="193" t="s">
        <v>52</v>
      </c>
      <c r="HZ68" s="190">
        <v>0</v>
      </c>
      <c r="IA68" s="190">
        <f t="shared" si="35"/>
        <v>0</v>
      </c>
      <c r="IB68" s="190">
        <f t="shared" si="0"/>
        <v>0</v>
      </c>
      <c r="IC68" s="190">
        <f t="shared" si="1"/>
        <v>0</v>
      </c>
      <c r="ID68" s="191"/>
    </row>
    <row r="69" spans="1:238" ht="15.75" hidden="1">
      <c r="A69" s="280" t="s">
        <v>53</v>
      </c>
      <c r="B69" s="280"/>
      <c r="C69" s="195">
        <f>SUM(C7:C68)</f>
        <v>0</v>
      </c>
      <c r="D69" s="195">
        <f>SUM(D7:D68)</f>
        <v>0</v>
      </c>
      <c r="E69" s="195">
        <f>SUM(E7:E68)</f>
        <v>0</v>
      </c>
      <c r="F69" s="195">
        <f>SUM(F7:F68)</f>
        <v>0</v>
      </c>
      <c r="G69" s="191"/>
      <c r="H69" s="280" t="s">
        <v>53</v>
      </c>
      <c r="I69" s="280"/>
      <c r="J69" s="195">
        <f>SUM(J7:J68)</f>
        <v>0</v>
      </c>
      <c r="K69" s="195">
        <f>SUM(K7:K68)</f>
        <v>0</v>
      </c>
      <c r="L69" s="195">
        <f>SUM(L7:L68)</f>
        <v>0</v>
      </c>
      <c r="M69" s="195">
        <f>SUM(M7:M68)</f>
        <v>0</v>
      </c>
      <c r="N69" s="191"/>
      <c r="O69" s="280" t="s">
        <v>53</v>
      </c>
      <c r="P69" s="280"/>
      <c r="Q69" s="195">
        <f>SUM(Q7:Q68)</f>
        <v>0</v>
      </c>
      <c r="R69" s="195">
        <f>SUM(R7:R68)</f>
        <v>0</v>
      </c>
      <c r="S69" s="195">
        <f>SUM(S7:S68)</f>
        <v>0</v>
      </c>
      <c r="T69" s="195">
        <f>SUM(T7:T68)</f>
        <v>0</v>
      </c>
      <c r="U69" s="191"/>
      <c r="V69" s="280" t="s">
        <v>53</v>
      </c>
      <c r="W69" s="280"/>
      <c r="X69" s="195">
        <f>SUM(X7:X68)</f>
        <v>0</v>
      </c>
      <c r="Y69" s="195">
        <f>SUM(Y7:Y68)</f>
        <v>7000000</v>
      </c>
      <c r="Z69" s="195">
        <f>SUM(Z7:Z68)</f>
        <v>0</v>
      </c>
      <c r="AA69" s="195">
        <f>SUM(AA7:AA68)</f>
        <v>7000000</v>
      </c>
      <c r="AB69" s="191"/>
      <c r="AC69" s="280" t="s">
        <v>53</v>
      </c>
      <c r="AD69" s="280"/>
      <c r="AE69" s="195">
        <f>SUM(AE7:AE68)</f>
        <v>534</v>
      </c>
      <c r="AF69" s="195">
        <f>SUM(AF7:AF68)</f>
        <v>373800000</v>
      </c>
      <c r="AG69" s="195">
        <f>SUM(AG7:AG68)</f>
        <v>0</v>
      </c>
      <c r="AH69" s="195">
        <f>SUM(AH7:AH68)</f>
        <v>373800000</v>
      </c>
      <c r="AI69" s="191"/>
      <c r="AJ69" s="280" t="s">
        <v>53</v>
      </c>
      <c r="AK69" s="280"/>
      <c r="AL69" s="195">
        <f>SUM(AL7:AL68)</f>
        <v>0</v>
      </c>
      <c r="AM69" s="195">
        <f>SUM(AM7:AM68)</f>
        <v>0</v>
      </c>
      <c r="AN69" s="195">
        <f>SUM(AN7:AN68)</f>
        <v>266428000</v>
      </c>
      <c r="AO69" s="195">
        <f>SUM(AO7:AO68)</f>
        <v>266428000</v>
      </c>
      <c r="AP69" s="191"/>
      <c r="AQ69" s="280" t="s">
        <v>53</v>
      </c>
      <c r="AR69" s="280"/>
      <c r="AS69" s="195">
        <f>SUM(AS7:AS68)</f>
        <v>36</v>
      </c>
      <c r="AT69" s="195">
        <f>SUM(AT7:AT68)</f>
        <v>10800000</v>
      </c>
      <c r="AU69" s="195">
        <f>SUM(AU7:AU68)</f>
        <v>0</v>
      </c>
      <c r="AV69" s="195">
        <f>SUM(AV7:AV68)</f>
        <v>10800000</v>
      </c>
      <c r="AW69" s="191"/>
      <c r="AX69" s="280" t="s">
        <v>53</v>
      </c>
      <c r="AY69" s="280"/>
      <c r="AZ69" s="195">
        <f>SUM(AZ7:AZ68)</f>
        <v>0</v>
      </c>
      <c r="BA69" s="195">
        <f>SUM(BA7:BA68)</f>
        <v>0</v>
      </c>
      <c r="BB69" s="195">
        <f>SUM(BB7:BB68)</f>
        <v>0</v>
      </c>
      <c r="BC69" s="195">
        <f>SUM(BC7:BC68)</f>
        <v>0</v>
      </c>
      <c r="BD69" s="191"/>
      <c r="BE69" s="280" t="s">
        <v>53</v>
      </c>
      <c r="BF69" s="280"/>
      <c r="BG69" s="195">
        <f>SUM(BG7:BG68)</f>
        <v>0</v>
      </c>
      <c r="BH69" s="195">
        <f>SUM(BH7:BH68)</f>
        <v>0</v>
      </c>
      <c r="BI69" s="195">
        <f>SUM(BI7:BI68)</f>
        <v>0</v>
      </c>
      <c r="BJ69" s="195">
        <f>SUM(BJ7:BJ68)</f>
        <v>0</v>
      </c>
      <c r="BK69" s="191"/>
      <c r="BL69" s="280" t="s">
        <v>53</v>
      </c>
      <c r="BM69" s="280"/>
      <c r="BN69" s="195">
        <f>SUM(BN7:BN68)</f>
        <v>0</v>
      </c>
      <c r="BO69" s="195">
        <f>SUM(BO7:BO68)</f>
        <v>0</v>
      </c>
      <c r="BP69" s="195">
        <f>SUM(BP7:BP68)</f>
        <v>0</v>
      </c>
      <c r="BQ69" s="195">
        <f>SUM(BQ7:BQ68)</f>
        <v>0</v>
      </c>
      <c r="BR69" s="191"/>
      <c r="BS69" s="280" t="s">
        <v>53</v>
      </c>
      <c r="BT69" s="280"/>
      <c r="BU69" s="195">
        <f>SUM(BU7:BU68)</f>
        <v>0</v>
      </c>
      <c r="BV69" s="195">
        <f>SUM(BV7:BV68)</f>
        <v>0</v>
      </c>
      <c r="BW69" s="195">
        <f>SUM(BW7:BW68)</f>
        <v>0</v>
      </c>
      <c r="BX69" s="195">
        <f>SUM(BX7:BX68)</f>
        <v>0</v>
      </c>
      <c r="BY69" s="191"/>
      <c r="BZ69" s="280" t="s">
        <v>53</v>
      </c>
      <c r="CA69" s="280"/>
      <c r="CB69" s="195">
        <f>SUM(CB7:CB68)</f>
        <v>0</v>
      </c>
      <c r="CC69" s="195">
        <f>SUM(CC7:CC68)</f>
        <v>0</v>
      </c>
      <c r="CD69" s="195">
        <f>SUM(CD7:CD68)</f>
        <v>0</v>
      </c>
      <c r="CE69" s="195">
        <f>SUM(CE7:CE68)</f>
        <v>0</v>
      </c>
      <c r="CF69" s="191"/>
      <c r="CG69" s="280" t="s">
        <v>53</v>
      </c>
      <c r="CH69" s="280"/>
      <c r="CI69" s="195">
        <f>SUM(CI7:CI68)</f>
        <v>5</v>
      </c>
      <c r="CJ69" s="195">
        <f>SUM(CJ7:CJ68)</f>
        <v>46000000</v>
      </c>
      <c r="CK69" s="195">
        <f>SUM(CK7:CK68)</f>
        <v>0</v>
      </c>
      <c r="CL69" s="195">
        <f>SUM(CL7:CL68)</f>
        <v>46000000</v>
      </c>
      <c r="CM69" s="191"/>
      <c r="CN69" s="280" t="s">
        <v>53</v>
      </c>
      <c r="CO69" s="280"/>
      <c r="CP69" s="195">
        <f>SUM(CP7:CP68)</f>
        <v>0</v>
      </c>
      <c r="CQ69" s="195">
        <f>SUM(CQ7:CQ68)</f>
        <v>0</v>
      </c>
      <c r="CR69" s="195">
        <f>SUM(CR7:CR68)</f>
        <v>194445000</v>
      </c>
      <c r="CS69" s="195">
        <f>SUM(CS7:CS68)</f>
        <v>194445000</v>
      </c>
      <c r="CT69" s="191"/>
      <c r="CU69" s="280" t="s">
        <v>53</v>
      </c>
      <c r="CV69" s="280"/>
      <c r="CW69" s="195">
        <f>SUM(CW7:CW68)</f>
        <v>0</v>
      </c>
      <c r="CX69" s="195">
        <f>SUM(CX7:CX68)</f>
        <v>0</v>
      </c>
      <c r="CY69" s="195">
        <f>SUM(CY7:CY68)</f>
        <v>0</v>
      </c>
      <c r="CZ69" s="195">
        <f>SUM(CZ7:CZ68)</f>
        <v>0</v>
      </c>
      <c r="DA69" s="191"/>
      <c r="DB69" s="280" t="s">
        <v>53</v>
      </c>
      <c r="DC69" s="280"/>
      <c r="DD69" s="195">
        <f>SUM(DD7:DD68)</f>
        <v>0</v>
      </c>
      <c r="DE69" s="195">
        <f>SUM(DE7:DE68)</f>
        <v>0</v>
      </c>
      <c r="DF69" s="195">
        <f>SUM(DF7:DF68)</f>
        <v>0</v>
      </c>
      <c r="DG69" s="195">
        <f>SUM(DG7:DG68)</f>
        <v>0</v>
      </c>
      <c r="DH69" s="191"/>
      <c r="DI69" s="280" t="s">
        <v>53</v>
      </c>
      <c r="DJ69" s="280"/>
      <c r="DK69" s="195">
        <f>SUM(DK7:DK68)</f>
        <v>0</v>
      </c>
      <c r="DL69" s="195">
        <f>SUM(DL7:DL68)</f>
        <v>0</v>
      </c>
      <c r="DM69" s="195">
        <f>SUM(DM7:DM68)</f>
        <v>0</v>
      </c>
      <c r="DN69" s="195">
        <f>SUM(DN7:DN68)</f>
        <v>0</v>
      </c>
      <c r="DO69" s="191"/>
      <c r="DP69" s="280" t="s">
        <v>53</v>
      </c>
      <c r="DQ69" s="280"/>
      <c r="DR69" s="195">
        <f>SUM(DR7:DR68)</f>
        <v>0</v>
      </c>
      <c r="DS69" s="195">
        <f>SUM(DS7:DS68)</f>
        <v>0</v>
      </c>
      <c r="DT69" s="195">
        <f>SUM(DT7:DT68)</f>
        <v>0</v>
      </c>
      <c r="DU69" s="195">
        <f>SUM(DU7:DU68)</f>
        <v>0</v>
      </c>
      <c r="DV69" s="191"/>
      <c r="DW69" s="280" t="s">
        <v>53</v>
      </c>
      <c r="DX69" s="280"/>
      <c r="DY69" s="195">
        <f>SUM(DY7:DY68)</f>
        <v>0</v>
      </c>
      <c r="DZ69" s="195">
        <f>SUM(DZ7:DZ68)</f>
        <v>0</v>
      </c>
      <c r="EA69" s="195">
        <f>SUM(EA7:EA68)</f>
        <v>67748428</v>
      </c>
      <c r="EB69" s="195">
        <f>SUM(EB7:EB68)</f>
        <v>67748428</v>
      </c>
      <c r="EC69" s="191"/>
      <c r="ED69" s="280" t="s">
        <v>53</v>
      </c>
      <c r="EE69" s="280"/>
      <c r="EF69" s="259">
        <f>SUM(EF7:EF68)</f>
        <v>3422</v>
      </c>
      <c r="EG69" s="195">
        <f>SUM(EG7:EG68)</f>
        <v>21972000</v>
      </c>
      <c r="EH69" s="195">
        <f>SUM(EH7:EH68)</f>
        <v>0</v>
      </c>
      <c r="EI69" s="195">
        <f>SUM(EI7:EI68)</f>
        <v>21972000</v>
      </c>
      <c r="EJ69" s="191"/>
      <c r="EK69" s="280" t="s">
        <v>53</v>
      </c>
      <c r="EL69" s="280"/>
      <c r="EM69" s="195">
        <f>SUM(EM7:EM68)</f>
        <v>0</v>
      </c>
      <c r="EN69" s="195">
        <f>SUM(EN7:EN68)</f>
        <v>0</v>
      </c>
      <c r="EO69" s="195">
        <f>SUM(EO7:EO68)</f>
        <v>0</v>
      </c>
      <c r="EP69" s="195">
        <f>SUM(EP7:EP68)</f>
        <v>0</v>
      </c>
      <c r="EQ69" s="191"/>
      <c r="ER69" s="280" t="s">
        <v>53</v>
      </c>
      <c r="ES69" s="280"/>
      <c r="ET69" s="195">
        <f>SUM(ET7:ET68)</f>
        <v>20</v>
      </c>
      <c r="EU69" s="195">
        <f>SUM(EU7:EU68)</f>
        <v>150000000</v>
      </c>
      <c r="EV69" s="195">
        <f>SUM(EV7:EV68)</f>
        <v>0</v>
      </c>
      <c r="EW69" s="195">
        <f>SUM(EW7:EW68)</f>
        <v>150000000</v>
      </c>
      <c r="EX69" s="191"/>
      <c r="EY69" s="280" t="s">
        <v>53</v>
      </c>
      <c r="EZ69" s="280"/>
      <c r="FA69" s="195">
        <f>SUM(FA7:FA68)</f>
        <v>6</v>
      </c>
      <c r="FB69" s="195">
        <f>SUM(FB7:FB68)</f>
        <v>300000</v>
      </c>
      <c r="FC69" s="195">
        <f>SUM(FC7:FC68)</f>
        <v>0</v>
      </c>
      <c r="FD69" s="195">
        <f>SUM(FD7:FD68)</f>
        <v>300000</v>
      </c>
      <c r="FE69" s="191"/>
      <c r="FF69" s="280" t="s">
        <v>53</v>
      </c>
      <c r="FG69" s="280"/>
      <c r="FH69" s="195">
        <f>SUM(FH7:FH68)</f>
        <v>0</v>
      </c>
      <c r="FI69" s="195">
        <f>SUM(FI7:FI68)</f>
        <v>0</v>
      </c>
      <c r="FJ69" s="195">
        <f>SUM(FJ7:FJ68)</f>
        <v>0</v>
      </c>
      <c r="FK69" s="195">
        <f>SUM(FK7:FK68)</f>
        <v>0</v>
      </c>
      <c r="FL69" s="191"/>
      <c r="FM69" s="280" t="s">
        <v>53</v>
      </c>
      <c r="FN69" s="280"/>
      <c r="FO69" s="195">
        <f>SUM(FO7:FO68)</f>
        <v>0</v>
      </c>
      <c r="FP69" s="195">
        <f>SUM(FP7:FP68)</f>
        <v>0</v>
      </c>
      <c r="FQ69" s="195">
        <f>SUM(FQ7:FQ68)</f>
        <v>0</v>
      </c>
      <c r="FR69" s="195">
        <f>SUM(FR7:FR68)</f>
        <v>0</v>
      </c>
      <c r="FS69" s="191"/>
      <c r="FT69" s="280" t="s">
        <v>53</v>
      </c>
      <c r="FU69" s="280"/>
      <c r="FV69" s="195">
        <f>SUM(FV7:FV68)</f>
        <v>36</v>
      </c>
      <c r="FW69" s="195">
        <f>SUM(FW7:FW68)</f>
        <v>3600000</v>
      </c>
      <c r="FX69" s="195">
        <f>SUM(FX7:FX68)</f>
        <v>0</v>
      </c>
      <c r="FY69" s="195">
        <f>SUM(FY7:FY68)</f>
        <v>3600000</v>
      </c>
      <c r="FZ69" s="191"/>
      <c r="GA69" s="280" t="s">
        <v>53</v>
      </c>
      <c r="GB69" s="280"/>
      <c r="GC69" s="195">
        <f>SUM(GC7:GC68)</f>
        <v>0</v>
      </c>
      <c r="GD69" s="195">
        <f>SUM(GD7:GD68)</f>
        <v>0</v>
      </c>
      <c r="GE69" s="195">
        <f>SUM(GE7:GE68)</f>
        <v>0</v>
      </c>
      <c r="GF69" s="195">
        <f>SUM(GF7:GF68)</f>
        <v>0</v>
      </c>
      <c r="GG69" s="191"/>
      <c r="GH69" s="280" t="s">
        <v>53</v>
      </c>
      <c r="GI69" s="280"/>
      <c r="GJ69" s="195">
        <f>SUM(GJ7:GJ68)</f>
        <v>18</v>
      </c>
      <c r="GK69" s="195">
        <f>SUM(GK7:GK68)</f>
        <v>7200000</v>
      </c>
      <c r="GL69" s="195">
        <f>SUM(GL7:GL68)</f>
        <v>0</v>
      </c>
      <c r="GM69" s="195">
        <f>SUM(GM7:GM68)</f>
        <v>7200000</v>
      </c>
      <c r="GN69" s="191"/>
      <c r="GO69" s="280" t="s">
        <v>53</v>
      </c>
      <c r="GP69" s="280"/>
      <c r="GQ69" s="195">
        <f>SUM(GQ7:GQ68)</f>
        <v>327</v>
      </c>
      <c r="GR69" s="259">
        <f>SUM(GR7:GR68)</f>
        <v>1962000</v>
      </c>
      <c r="GS69" s="195">
        <f>SUM(GS7:GS68)</f>
        <v>0</v>
      </c>
      <c r="GT69" s="195">
        <f>SUM(GT7:GT68)</f>
        <v>1962000</v>
      </c>
      <c r="GU69" s="191"/>
      <c r="GV69" s="280" t="s">
        <v>53</v>
      </c>
      <c r="GW69" s="280"/>
      <c r="GX69" s="195">
        <f>SUM(GX7:GX68)</f>
        <v>0</v>
      </c>
      <c r="GY69" s="195">
        <f>SUM(GY7:GY68)</f>
        <v>0</v>
      </c>
      <c r="GZ69" s="195">
        <f>SUM(GZ7:GZ68)</f>
        <v>110958743</v>
      </c>
      <c r="HA69" s="195">
        <f>SUM(HA7:HA68)</f>
        <v>110958743</v>
      </c>
      <c r="HB69" s="191"/>
      <c r="HC69" s="280" t="s">
        <v>53</v>
      </c>
      <c r="HD69" s="280"/>
      <c r="HE69" s="195">
        <f>SUM(HE7:HE68)</f>
        <v>2329.0036483195677</v>
      </c>
      <c r="HF69" s="195">
        <f>SUM(HF7:HF68)</f>
        <v>21031094.856308747</v>
      </c>
      <c r="HG69" s="195">
        <f>SUM(HG7:HG68)</f>
        <v>0</v>
      </c>
      <c r="HH69" s="195">
        <f>SUM(HH7:HH68)</f>
        <v>21031094.856308747</v>
      </c>
      <c r="HI69" s="191"/>
      <c r="HJ69" s="280" t="s">
        <v>53</v>
      </c>
      <c r="HK69" s="280"/>
      <c r="HL69" s="195">
        <f>SUM(HL7:HL68)</f>
        <v>0</v>
      </c>
      <c r="HM69" s="195">
        <f>SUM(HM7:HM68)</f>
        <v>5800000</v>
      </c>
      <c r="HN69" s="195">
        <f>SUM(HN7:HN68)</f>
        <v>0</v>
      </c>
      <c r="HO69" s="195">
        <f>SUM(HO7:HO68)</f>
        <v>5800000</v>
      </c>
      <c r="HP69" s="191"/>
      <c r="HQ69" s="280" t="s">
        <v>53</v>
      </c>
      <c r="HR69" s="280"/>
      <c r="HS69" s="195">
        <f>SUM(HS7:HS68)</f>
        <v>32</v>
      </c>
      <c r="HT69" s="195">
        <f>SUM(HT7:HT68)</f>
        <v>16000000</v>
      </c>
      <c r="HU69" s="195">
        <f>SUM(HU7:HU68)</f>
        <v>128000000</v>
      </c>
      <c r="HV69" s="195">
        <f>SUM(HV7:HV68)</f>
        <v>144000000</v>
      </c>
      <c r="HW69" s="191"/>
      <c r="HX69" s="280" t="s">
        <v>53</v>
      </c>
      <c r="HY69" s="280"/>
      <c r="HZ69" s="195">
        <f>SUM(HZ7:HZ68)</f>
        <v>0</v>
      </c>
      <c r="IA69" s="195">
        <f t="shared" si="35"/>
        <v>665465094.8563087</v>
      </c>
      <c r="IB69" s="195">
        <f t="shared" si="0"/>
        <v>767580171</v>
      </c>
      <c r="IC69" s="195">
        <f t="shared" si="1"/>
        <v>1433045265.8563087</v>
      </c>
      <c r="ID69" s="191"/>
    </row>
    <row r="70" spans="1:238" ht="16.5" hidden="1" customHeight="1">
      <c r="A70" s="281" t="s">
        <v>54</v>
      </c>
      <c r="B70" s="281"/>
      <c r="C70" s="197">
        <f>C71-C69</f>
        <v>0</v>
      </c>
      <c r="D70" s="197">
        <f t="shared" ref="D70:E70" si="36">D71-D69</f>
        <v>0</v>
      </c>
      <c r="E70" s="197">
        <f t="shared" si="36"/>
        <v>0</v>
      </c>
      <c r="F70" s="197">
        <f>F71-F69</f>
        <v>0</v>
      </c>
      <c r="G70" s="191"/>
      <c r="H70" s="281" t="s">
        <v>54</v>
      </c>
      <c r="I70" s="281"/>
      <c r="J70" s="197">
        <f>J71-J69</f>
        <v>0</v>
      </c>
      <c r="K70" s="197">
        <f t="shared" ref="K70:L70" si="37">K71-K69</f>
        <v>0</v>
      </c>
      <c r="L70" s="197">
        <f t="shared" si="37"/>
        <v>3146000</v>
      </c>
      <c r="M70" s="197">
        <f>M71-M69</f>
        <v>3146000</v>
      </c>
      <c r="N70" s="191"/>
      <c r="O70" s="281" t="s">
        <v>54</v>
      </c>
      <c r="P70" s="281"/>
      <c r="Q70" s="197">
        <f>Q71-Q69</f>
        <v>0</v>
      </c>
      <c r="R70" s="197">
        <f t="shared" ref="R70:S70" si="38">R71-R69</f>
        <v>10500000</v>
      </c>
      <c r="S70" s="197">
        <f t="shared" si="38"/>
        <v>0</v>
      </c>
      <c r="T70" s="197">
        <f>T71-T69</f>
        <v>10500000</v>
      </c>
      <c r="U70" s="191"/>
      <c r="V70" s="281" t="s">
        <v>54</v>
      </c>
      <c r="W70" s="281"/>
      <c r="X70" s="197">
        <f>X71-X69</f>
        <v>0</v>
      </c>
      <c r="Y70" s="197">
        <f t="shared" ref="Y70:Z70" si="39">Y71-Y69</f>
        <v>0</v>
      </c>
      <c r="Z70" s="197">
        <f t="shared" si="39"/>
        <v>0</v>
      </c>
      <c r="AA70" s="197">
        <f>AA71-AA69</f>
        <v>0</v>
      </c>
      <c r="AB70" s="191"/>
      <c r="AC70" s="281" t="s">
        <v>54</v>
      </c>
      <c r="AD70" s="281"/>
      <c r="AE70" s="197">
        <f>AE71-AE69</f>
        <v>0</v>
      </c>
      <c r="AF70" s="197">
        <f t="shared" ref="AF70:AG70" si="40">AF71-AF69</f>
        <v>0</v>
      </c>
      <c r="AG70" s="197">
        <f t="shared" si="40"/>
        <v>0</v>
      </c>
      <c r="AH70" s="197">
        <f>AH71-AH69</f>
        <v>0</v>
      </c>
      <c r="AI70" s="191"/>
      <c r="AJ70" s="281" t="s">
        <v>54</v>
      </c>
      <c r="AK70" s="281"/>
      <c r="AL70" s="197">
        <f>AL71-AL69</f>
        <v>0</v>
      </c>
      <c r="AM70" s="197">
        <f t="shared" ref="AM70:AN70" si="41">AM71-AM69</f>
        <v>0</v>
      </c>
      <c r="AN70" s="197">
        <f t="shared" si="41"/>
        <v>45603000</v>
      </c>
      <c r="AO70" s="197">
        <f>AO71-AO69</f>
        <v>45603000</v>
      </c>
      <c r="AP70" s="191"/>
      <c r="AQ70" s="281" t="s">
        <v>54</v>
      </c>
      <c r="AR70" s="281"/>
      <c r="AS70" s="197">
        <f>AS71-AS69</f>
        <v>2</v>
      </c>
      <c r="AT70" s="197">
        <f t="shared" ref="AT70:AU70" si="42">AT71-AT69</f>
        <v>600000</v>
      </c>
      <c r="AU70" s="197">
        <f t="shared" si="42"/>
        <v>0</v>
      </c>
      <c r="AV70" s="197">
        <f>AV71-AV69</f>
        <v>600000</v>
      </c>
      <c r="AW70" s="191"/>
      <c r="AX70" s="281" t="s">
        <v>54</v>
      </c>
      <c r="AY70" s="281"/>
      <c r="AZ70" s="197">
        <f>AZ71-AZ69</f>
        <v>0</v>
      </c>
      <c r="BA70" s="197">
        <f t="shared" ref="BA70:BB70" si="43">BA71-BA69</f>
        <v>13200000</v>
      </c>
      <c r="BB70" s="197">
        <f t="shared" si="43"/>
        <v>0</v>
      </c>
      <c r="BC70" s="197">
        <f>BC71-BC69</f>
        <v>13200000</v>
      </c>
      <c r="BD70" s="191"/>
      <c r="BE70" s="281" t="s">
        <v>54</v>
      </c>
      <c r="BF70" s="281"/>
      <c r="BG70" s="197">
        <f>BG71-BG69</f>
        <v>0</v>
      </c>
      <c r="BH70" s="197">
        <f t="shared" ref="BH70:BI70" si="44">BH71-BH69</f>
        <v>0</v>
      </c>
      <c r="BI70" s="197">
        <f t="shared" si="44"/>
        <v>3300000</v>
      </c>
      <c r="BJ70" s="197">
        <f>BJ71-BJ69</f>
        <v>3300000</v>
      </c>
      <c r="BK70" s="191"/>
      <c r="BL70" s="281" t="s">
        <v>54</v>
      </c>
      <c r="BM70" s="281"/>
      <c r="BN70" s="197">
        <f>BN71-BN69</f>
        <v>0</v>
      </c>
      <c r="BO70" s="197">
        <f t="shared" ref="BO70:BP70" si="45">BO71-BO69</f>
        <v>50000000</v>
      </c>
      <c r="BP70" s="197">
        <f t="shared" si="45"/>
        <v>0</v>
      </c>
      <c r="BQ70" s="197">
        <f>BQ71-BQ69</f>
        <v>50000000</v>
      </c>
      <c r="BR70" s="191"/>
      <c r="BS70" s="281" t="s">
        <v>54</v>
      </c>
      <c r="BT70" s="281"/>
      <c r="BU70" s="197">
        <f>BU71-BU69</f>
        <v>0</v>
      </c>
      <c r="BV70" s="197">
        <f t="shared" ref="BV70:BW70" si="46">BV71-BV69</f>
        <v>0</v>
      </c>
      <c r="BW70" s="197">
        <f t="shared" si="46"/>
        <v>48000000</v>
      </c>
      <c r="BX70" s="197">
        <f>BX71-BX69</f>
        <v>48000000</v>
      </c>
      <c r="BY70" s="191"/>
      <c r="BZ70" s="281" t="s">
        <v>54</v>
      </c>
      <c r="CA70" s="281"/>
      <c r="CB70" s="197">
        <f>CB71-CB69</f>
        <v>0</v>
      </c>
      <c r="CC70" s="197">
        <f t="shared" ref="CC70:CD70" si="47">CC71-CC69</f>
        <v>0</v>
      </c>
      <c r="CD70" s="197">
        <f t="shared" si="47"/>
        <v>706200000</v>
      </c>
      <c r="CE70" s="197">
        <f>CE71-CE69</f>
        <v>706200000</v>
      </c>
      <c r="CF70" s="191"/>
      <c r="CG70" s="281" t="s">
        <v>54</v>
      </c>
      <c r="CH70" s="281"/>
      <c r="CI70" s="197">
        <f>CI71-CI69</f>
        <v>0</v>
      </c>
      <c r="CJ70" s="197">
        <f t="shared" ref="CJ70:CK70" si="48">CJ71-CJ69</f>
        <v>0</v>
      </c>
      <c r="CK70" s="197">
        <f t="shared" si="48"/>
        <v>0</v>
      </c>
      <c r="CL70" s="197">
        <f>CL71-CL69</f>
        <v>0</v>
      </c>
      <c r="CM70" s="191"/>
      <c r="CN70" s="281" t="s">
        <v>54</v>
      </c>
      <c r="CO70" s="281"/>
      <c r="CP70" s="197">
        <f>CP71-CP69</f>
        <v>0</v>
      </c>
      <c r="CQ70" s="197">
        <f t="shared" ref="CQ70:CR70" si="49">CQ71-CQ69</f>
        <v>0</v>
      </c>
      <c r="CR70" s="197">
        <f t="shared" si="49"/>
        <v>194000000</v>
      </c>
      <c r="CS70" s="197">
        <f>CS71-CS69</f>
        <v>194000000</v>
      </c>
      <c r="CT70" s="191"/>
      <c r="CU70" s="281" t="s">
        <v>54</v>
      </c>
      <c r="CV70" s="281"/>
      <c r="CW70" s="197">
        <f>CW71-CW69</f>
        <v>0</v>
      </c>
      <c r="CX70" s="197">
        <f t="shared" ref="CX70:CY70" si="50">CX71-CX69</f>
        <v>3000000</v>
      </c>
      <c r="CY70" s="197">
        <f t="shared" si="50"/>
        <v>142047000</v>
      </c>
      <c r="CZ70" s="197">
        <f>CZ71-CZ69</f>
        <v>145047000</v>
      </c>
      <c r="DA70" s="191"/>
      <c r="DB70" s="281" t="s">
        <v>54</v>
      </c>
      <c r="DC70" s="281"/>
      <c r="DD70" s="197">
        <f>DD71-DD69</f>
        <v>0</v>
      </c>
      <c r="DE70" s="197">
        <f t="shared" ref="DE70:DF70" si="51">DE71-DE69</f>
        <v>0</v>
      </c>
      <c r="DF70" s="197">
        <f t="shared" si="51"/>
        <v>64265000</v>
      </c>
      <c r="DG70" s="197">
        <f>DG71-DG69</f>
        <v>64265000</v>
      </c>
      <c r="DH70" s="191"/>
      <c r="DI70" s="281" t="s">
        <v>54</v>
      </c>
      <c r="DJ70" s="281"/>
      <c r="DK70" s="197">
        <f>DK71-DK69</f>
        <v>0</v>
      </c>
      <c r="DL70" s="197">
        <f t="shared" ref="DL70:DM70" si="52">DL71-DL69</f>
        <v>0</v>
      </c>
      <c r="DM70" s="197">
        <f t="shared" si="52"/>
        <v>822300000</v>
      </c>
      <c r="DN70" s="197">
        <f>DN71-DN69</f>
        <v>822300000</v>
      </c>
      <c r="DO70" s="191"/>
      <c r="DP70" s="281" t="s">
        <v>54</v>
      </c>
      <c r="DQ70" s="281"/>
      <c r="DR70" s="197">
        <f>DR71-DR69</f>
        <v>0</v>
      </c>
      <c r="DS70" s="197">
        <f t="shared" ref="DS70:DT70" si="53">DS71-DS69</f>
        <v>25694000</v>
      </c>
      <c r="DT70" s="197">
        <f t="shared" si="53"/>
        <v>0</v>
      </c>
      <c r="DU70" s="197">
        <f>DU71-DU69</f>
        <v>25694000</v>
      </c>
      <c r="DV70" s="191"/>
      <c r="DW70" s="281" t="s">
        <v>54</v>
      </c>
      <c r="DX70" s="281"/>
      <c r="DY70" s="197">
        <f>DY71-DY69</f>
        <v>0</v>
      </c>
      <c r="DZ70" s="197">
        <f t="shared" ref="DZ70:EA70" si="54">DZ71-DZ69</f>
        <v>0</v>
      </c>
      <c r="EA70" s="197">
        <f t="shared" si="54"/>
        <v>263910572</v>
      </c>
      <c r="EB70" s="197">
        <f>EB71-EB69</f>
        <v>263910572</v>
      </c>
      <c r="EC70" s="191"/>
      <c r="ED70" s="281" t="s">
        <v>54</v>
      </c>
      <c r="EE70" s="281"/>
      <c r="EF70" s="260">
        <f>EF71-EF69</f>
        <v>0</v>
      </c>
      <c r="EG70" s="197">
        <f t="shared" ref="EG70:EH70" si="55">EG71-EG69</f>
        <v>0</v>
      </c>
      <c r="EH70" s="197">
        <f t="shared" si="55"/>
        <v>0</v>
      </c>
      <c r="EI70" s="197">
        <f>EI71-EI69</f>
        <v>0</v>
      </c>
      <c r="EJ70" s="191"/>
      <c r="EK70" s="281" t="s">
        <v>54</v>
      </c>
      <c r="EL70" s="281"/>
      <c r="EM70" s="197">
        <f>EM71-EM69</f>
        <v>0</v>
      </c>
      <c r="EN70" s="197">
        <f t="shared" ref="EN70:EO70" si="56">EN71-EN69</f>
        <v>100000000</v>
      </c>
      <c r="EO70" s="197">
        <f t="shared" si="56"/>
        <v>0</v>
      </c>
      <c r="EP70" s="197">
        <f>EP71-EP69</f>
        <v>100000000</v>
      </c>
      <c r="EQ70" s="191"/>
      <c r="ER70" s="281" t="s">
        <v>54</v>
      </c>
      <c r="ES70" s="281"/>
      <c r="ET70" s="197">
        <f>ET71-ET69</f>
        <v>0</v>
      </c>
      <c r="EU70" s="197">
        <f t="shared" ref="EU70:EV70" si="57">EU71-EU69</f>
        <v>0</v>
      </c>
      <c r="EV70" s="197">
        <f t="shared" si="57"/>
        <v>0</v>
      </c>
      <c r="EW70" s="197">
        <f>EW71-EW69</f>
        <v>0</v>
      </c>
      <c r="EX70" s="191"/>
      <c r="EY70" s="281" t="s">
        <v>54</v>
      </c>
      <c r="EZ70" s="281"/>
      <c r="FA70" s="197">
        <f>FA71-FA69</f>
        <v>0</v>
      </c>
      <c r="FB70" s="197">
        <f t="shared" ref="FB70:FC70" si="58">FB71-FB69</f>
        <v>0</v>
      </c>
      <c r="FC70" s="197">
        <f t="shared" si="58"/>
        <v>0</v>
      </c>
      <c r="FD70" s="197">
        <f>FD71-FD69</f>
        <v>0</v>
      </c>
      <c r="FE70" s="191"/>
      <c r="FF70" s="281" t="s">
        <v>54</v>
      </c>
      <c r="FG70" s="281"/>
      <c r="FH70" s="197">
        <f>FH71-FH69</f>
        <v>0</v>
      </c>
      <c r="FI70" s="197">
        <f t="shared" ref="FI70:FJ70" si="59">FI71-FI69</f>
        <v>662791000</v>
      </c>
      <c r="FJ70" s="197">
        <f t="shared" si="59"/>
        <v>341400000</v>
      </c>
      <c r="FK70" s="197">
        <f>FK71-FK69</f>
        <v>1004191000</v>
      </c>
      <c r="FL70" s="191"/>
      <c r="FM70" s="281" t="s">
        <v>54</v>
      </c>
      <c r="FN70" s="281"/>
      <c r="FO70" s="197">
        <f>FO71-FO69</f>
        <v>0</v>
      </c>
      <c r="FP70" s="197">
        <f t="shared" ref="FP70:FQ70" si="60">FP71-FP69</f>
        <v>0</v>
      </c>
      <c r="FQ70" s="197">
        <f t="shared" si="60"/>
        <v>50596000</v>
      </c>
      <c r="FR70" s="197">
        <f>FR71-FR69</f>
        <v>50596000</v>
      </c>
      <c r="FS70" s="191"/>
      <c r="FT70" s="281" t="s">
        <v>54</v>
      </c>
      <c r="FU70" s="281"/>
      <c r="FV70" s="197">
        <f>FV71-FV69</f>
        <v>0</v>
      </c>
      <c r="FW70" s="197">
        <f t="shared" ref="FW70:FX70" si="61">FW71-FW69</f>
        <v>0</v>
      </c>
      <c r="FX70" s="197">
        <f t="shared" si="61"/>
        <v>63500000</v>
      </c>
      <c r="FY70" s="197">
        <f>FY71-FY69</f>
        <v>63500000</v>
      </c>
      <c r="FZ70" s="191"/>
      <c r="GA70" s="281" t="s">
        <v>54</v>
      </c>
      <c r="GB70" s="281"/>
      <c r="GC70" s="197">
        <f>GC71-GC69</f>
        <v>0</v>
      </c>
      <c r="GD70" s="197">
        <f t="shared" ref="GD70:GE70" si="62">GD71-GD69</f>
        <v>52500000</v>
      </c>
      <c r="GE70" s="197">
        <f t="shared" si="62"/>
        <v>0</v>
      </c>
      <c r="GF70" s="197">
        <f>GF71-GF69</f>
        <v>52500000</v>
      </c>
      <c r="GG70" s="191"/>
      <c r="GH70" s="281" t="s">
        <v>54</v>
      </c>
      <c r="GI70" s="281"/>
      <c r="GJ70" s="197">
        <f>GJ71-GJ69</f>
        <v>0</v>
      </c>
      <c r="GK70" s="197">
        <f t="shared" ref="GK70:GL70" si="63">GK71-GK69</f>
        <v>0</v>
      </c>
      <c r="GL70" s="197">
        <f t="shared" si="63"/>
        <v>0</v>
      </c>
      <c r="GM70" s="197">
        <f>GM71-GM69</f>
        <v>0</v>
      </c>
      <c r="GN70" s="191"/>
      <c r="GO70" s="281" t="s">
        <v>54</v>
      </c>
      <c r="GP70" s="281"/>
      <c r="GQ70" s="197">
        <f>GQ71-GQ69</f>
        <v>0</v>
      </c>
      <c r="GR70" s="260">
        <f t="shared" ref="GR70:GS70" si="64">GR71-GR69</f>
        <v>0</v>
      </c>
      <c r="GS70" s="197">
        <f t="shared" si="64"/>
        <v>0</v>
      </c>
      <c r="GT70" s="197">
        <f>GT71-GT69</f>
        <v>0</v>
      </c>
      <c r="GU70" s="191"/>
      <c r="GV70" s="281" t="s">
        <v>54</v>
      </c>
      <c r="GW70" s="281"/>
      <c r="GX70" s="197">
        <f>GX71-GX69</f>
        <v>0</v>
      </c>
      <c r="GY70" s="197">
        <f t="shared" ref="GY70:GZ70" si="65">GY71-GY69</f>
        <v>0</v>
      </c>
      <c r="GZ70" s="197">
        <f t="shared" si="65"/>
        <v>0</v>
      </c>
      <c r="HA70" s="197">
        <f>HA71-HA69</f>
        <v>0</v>
      </c>
      <c r="HB70" s="191"/>
      <c r="HC70" s="281" t="s">
        <v>54</v>
      </c>
      <c r="HD70" s="281"/>
      <c r="HE70" s="197">
        <f>HE71-HE69</f>
        <v>-3.6483195676737523E-3</v>
      </c>
      <c r="HF70" s="197">
        <f t="shared" ref="HF70:HG70" si="66">HF71-HF69</f>
        <v>6468905.1436912529</v>
      </c>
      <c r="HG70" s="197">
        <f t="shared" si="66"/>
        <v>0</v>
      </c>
      <c r="HH70" s="197">
        <f>HH71-HH69</f>
        <v>6468905.1436912529</v>
      </c>
      <c r="HI70" s="191"/>
      <c r="HJ70" s="281" t="s">
        <v>54</v>
      </c>
      <c r="HK70" s="281"/>
      <c r="HL70" s="197">
        <f>HL71-HL69</f>
        <v>0</v>
      </c>
      <c r="HM70" s="197">
        <f t="shared" ref="HM70:HN70" si="67">HM71-HM69</f>
        <v>200000</v>
      </c>
      <c r="HN70" s="197">
        <f t="shared" si="67"/>
        <v>0</v>
      </c>
      <c r="HO70" s="197">
        <f>HO71-HO69</f>
        <v>200000</v>
      </c>
      <c r="HP70" s="191"/>
      <c r="HQ70" s="281" t="s">
        <v>54</v>
      </c>
      <c r="HR70" s="281"/>
      <c r="HS70" s="197">
        <f>HS71-HS69</f>
        <v>0</v>
      </c>
      <c r="HT70" s="197">
        <f t="shared" ref="HT70:HU70" si="68">HT71-HT69</f>
        <v>0</v>
      </c>
      <c r="HU70" s="197">
        <f t="shared" si="68"/>
        <v>0</v>
      </c>
      <c r="HV70" s="197">
        <f>HV71-HV69</f>
        <v>0</v>
      </c>
      <c r="HW70" s="191"/>
      <c r="HX70" s="281" t="s">
        <v>54</v>
      </c>
      <c r="HY70" s="281"/>
      <c r="HZ70" s="197">
        <f>HZ71-HZ69</f>
        <v>0</v>
      </c>
      <c r="IA70" s="197">
        <f t="shared" si="35"/>
        <v>924953905.1436913</v>
      </c>
      <c r="IB70" s="197">
        <f t="shared" si="0"/>
        <v>2748267572</v>
      </c>
      <c r="IC70" s="197">
        <f t="shared" si="1"/>
        <v>3673221477.1436911</v>
      </c>
      <c r="ID70" s="191"/>
    </row>
    <row r="71" spans="1:238" ht="15.75" hidden="1">
      <c r="A71" s="279" t="s">
        <v>55</v>
      </c>
      <c r="B71" s="279"/>
      <c r="C71" s="199">
        <v>0</v>
      </c>
      <c r="D71" s="199">
        <v>0</v>
      </c>
      <c r="E71" s="199">
        <v>0</v>
      </c>
      <c r="F71" s="199">
        <f>D71+E71</f>
        <v>0</v>
      </c>
      <c r="G71" s="191"/>
      <c r="H71" s="279" t="s">
        <v>55</v>
      </c>
      <c r="I71" s="279"/>
      <c r="J71" s="199">
        <v>0</v>
      </c>
      <c r="K71" s="199"/>
      <c r="L71" s="199">
        <v>3146000</v>
      </c>
      <c r="M71" s="199">
        <f>K71+L71</f>
        <v>3146000</v>
      </c>
      <c r="N71" s="191"/>
      <c r="O71" s="279" t="s">
        <v>55</v>
      </c>
      <c r="P71" s="279"/>
      <c r="Q71" s="199">
        <v>0</v>
      </c>
      <c r="R71" s="199">
        <v>10500000</v>
      </c>
      <c r="S71" s="199"/>
      <c r="T71" s="199">
        <f>R71+S71</f>
        <v>10500000</v>
      </c>
      <c r="U71" s="191"/>
      <c r="V71" s="279" t="s">
        <v>55</v>
      </c>
      <c r="W71" s="279"/>
      <c r="X71" s="199">
        <v>0</v>
      </c>
      <c r="Y71" s="199">
        <v>7000000</v>
      </c>
      <c r="Z71" s="199"/>
      <c r="AA71" s="199">
        <f>Y71+Z71</f>
        <v>7000000</v>
      </c>
      <c r="AB71" s="191"/>
      <c r="AC71" s="279" t="s">
        <v>55</v>
      </c>
      <c r="AD71" s="279"/>
      <c r="AE71" s="199">
        <v>534</v>
      </c>
      <c r="AF71" s="199">
        <v>373800000</v>
      </c>
      <c r="AG71" s="199"/>
      <c r="AH71" s="199">
        <f>AF71+AG71</f>
        <v>373800000</v>
      </c>
      <c r="AI71" s="191"/>
      <c r="AJ71" s="279" t="s">
        <v>55</v>
      </c>
      <c r="AK71" s="279"/>
      <c r="AL71" s="199">
        <v>0</v>
      </c>
      <c r="AM71" s="199">
        <v>0</v>
      </c>
      <c r="AN71" s="199">
        <v>312031000</v>
      </c>
      <c r="AO71" s="199">
        <f>AM71+AN71</f>
        <v>312031000</v>
      </c>
      <c r="AP71" s="191"/>
      <c r="AQ71" s="279" t="s">
        <v>55</v>
      </c>
      <c r="AR71" s="279"/>
      <c r="AS71" s="199">
        <v>38</v>
      </c>
      <c r="AT71" s="199">
        <v>11400000</v>
      </c>
      <c r="AU71" s="199"/>
      <c r="AV71" s="199">
        <f>AT71+AU71</f>
        <v>11400000</v>
      </c>
      <c r="AW71" s="191"/>
      <c r="AX71" s="279" t="s">
        <v>55</v>
      </c>
      <c r="AY71" s="279"/>
      <c r="AZ71" s="199">
        <v>0</v>
      </c>
      <c r="BA71" s="199">
        <v>13200000</v>
      </c>
      <c r="BB71" s="199"/>
      <c r="BC71" s="199">
        <f>BA71+BB71</f>
        <v>13200000</v>
      </c>
      <c r="BD71" s="191"/>
      <c r="BE71" s="279" t="s">
        <v>55</v>
      </c>
      <c r="BF71" s="279"/>
      <c r="BG71" s="199">
        <v>0</v>
      </c>
      <c r="BH71" s="199">
        <v>0</v>
      </c>
      <c r="BI71" s="199">
        <v>3300000</v>
      </c>
      <c r="BJ71" s="199">
        <f>BH71+BI71</f>
        <v>3300000</v>
      </c>
      <c r="BK71" s="191"/>
      <c r="BL71" s="279" t="s">
        <v>55</v>
      </c>
      <c r="BM71" s="279"/>
      <c r="BN71" s="199">
        <v>0</v>
      </c>
      <c r="BO71" s="199">
        <v>50000000</v>
      </c>
      <c r="BP71" s="199"/>
      <c r="BQ71" s="199">
        <f>BO71+BP71</f>
        <v>50000000</v>
      </c>
      <c r="BR71" s="191"/>
      <c r="BS71" s="279" t="s">
        <v>55</v>
      </c>
      <c r="BT71" s="279"/>
      <c r="BU71" s="199">
        <v>0</v>
      </c>
      <c r="BV71" s="199">
        <v>0</v>
      </c>
      <c r="BW71" s="199">
        <v>48000000</v>
      </c>
      <c r="BX71" s="199">
        <f>BV71+BW71</f>
        <v>48000000</v>
      </c>
      <c r="BY71" s="191"/>
      <c r="BZ71" s="279" t="s">
        <v>55</v>
      </c>
      <c r="CA71" s="279"/>
      <c r="CB71" s="199">
        <v>0</v>
      </c>
      <c r="CC71" s="199">
        <v>0</v>
      </c>
      <c r="CD71" s="199">
        <v>706200000</v>
      </c>
      <c r="CE71" s="199">
        <f>CC71+CD71</f>
        <v>706200000</v>
      </c>
      <c r="CF71" s="191"/>
      <c r="CG71" s="279" t="s">
        <v>55</v>
      </c>
      <c r="CH71" s="279"/>
      <c r="CI71" s="199">
        <v>5</v>
      </c>
      <c r="CJ71" s="199">
        <v>46000000</v>
      </c>
      <c r="CK71" s="199"/>
      <c r="CL71" s="199">
        <f>CJ71+CK71</f>
        <v>46000000</v>
      </c>
      <c r="CM71" s="191"/>
      <c r="CN71" s="279" t="s">
        <v>55</v>
      </c>
      <c r="CO71" s="279"/>
      <c r="CP71" s="199">
        <v>0</v>
      </c>
      <c r="CQ71" s="199">
        <v>0</v>
      </c>
      <c r="CR71" s="199">
        <v>388445000</v>
      </c>
      <c r="CS71" s="199">
        <f>CQ71+CR71</f>
        <v>388445000</v>
      </c>
      <c r="CT71" s="191"/>
      <c r="CU71" s="279" t="s">
        <v>55</v>
      </c>
      <c r="CV71" s="279"/>
      <c r="CW71" s="199">
        <v>0</v>
      </c>
      <c r="CX71" s="199">
        <v>3000000</v>
      </c>
      <c r="CY71" s="199">
        <v>142047000</v>
      </c>
      <c r="CZ71" s="199">
        <f>CX71+CY71</f>
        <v>145047000</v>
      </c>
      <c r="DA71" s="191"/>
      <c r="DB71" s="279" t="s">
        <v>55</v>
      </c>
      <c r="DC71" s="279"/>
      <c r="DD71" s="199">
        <v>0</v>
      </c>
      <c r="DE71" s="199">
        <v>0</v>
      </c>
      <c r="DF71" s="199">
        <v>64265000</v>
      </c>
      <c r="DG71" s="199">
        <f>DE71+DF71</f>
        <v>64265000</v>
      </c>
      <c r="DH71" s="191"/>
      <c r="DI71" s="279" t="s">
        <v>55</v>
      </c>
      <c r="DJ71" s="279"/>
      <c r="DK71" s="199">
        <v>0</v>
      </c>
      <c r="DL71" s="199">
        <v>0</v>
      </c>
      <c r="DM71" s="199">
        <v>822300000</v>
      </c>
      <c r="DN71" s="199">
        <f>DL71+DM71</f>
        <v>822300000</v>
      </c>
      <c r="DO71" s="191"/>
      <c r="DP71" s="279" t="s">
        <v>55</v>
      </c>
      <c r="DQ71" s="279"/>
      <c r="DR71" s="199">
        <v>0</v>
      </c>
      <c r="DS71" s="199">
        <v>25694000</v>
      </c>
      <c r="DT71" s="199"/>
      <c r="DU71" s="199">
        <f>DS71+DT71</f>
        <v>25694000</v>
      </c>
      <c r="DV71" s="191"/>
      <c r="DW71" s="279" t="s">
        <v>55</v>
      </c>
      <c r="DX71" s="279"/>
      <c r="DY71" s="199">
        <v>0</v>
      </c>
      <c r="DZ71" s="199">
        <v>0</v>
      </c>
      <c r="EA71" s="199">
        <v>331659000</v>
      </c>
      <c r="EB71" s="199">
        <f>DZ71+EA71</f>
        <v>331659000</v>
      </c>
      <c r="EC71" s="191"/>
      <c r="ED71" s="279" t="s">
        <v>55</v>
      </c>
      <c r="EE71" s="279"/>
      <c r="EF71" s="261">
        <v>3422</v>
      </c>
      <c r="EG71" s="199">
        <v>21972000</v>
      </c>
      <c r="EH71" s="199"/>
      <c r="EI71" s="199">
        <f>EG71+EH71</f>
        <v>21972000</v>
      </c>
      <c r="EJ71" s="191"/>
      <c r="EK71" s="279" t="s">
        <v>55</v>
      </c>
      <c r="EL71" s="279"/>
      <c r="EM71" s="199">
        <v>0</v>
      </c>
      <c r="EN71" s="199">
        <v>100000000</v>
      </c>
      <c r="EO71" s="199"/>
      <c r="EP71" s="199">
        <f>EN71+EO71</f>
        <v>100000000</v>
      </c>
      <c r="EQ71" s="191"/>
      <c r="ER71" s="279" t="s">
        <v>55</v>
      </c>
      <c r="ES71" s="279"/>
      <c r="ET71" s="199">
        <v>20</v>
      </c>
      <c r="EU71" s="199">
        <v>150000000</v>
      </c>
      <c r="EV71" s="199"/>
      <c r="EW71" s="199">
        <f>EU71+EV71</f>
        <v>150000000</v>
      </c>
      <c r="EX71" s="191"/>
      <c r="EY71" s="279" t="s">
        <v>55</v>
      </c>
      <c r="EZ71" s="279"/>
      <c r="FA71" s="199">
        <v>6</v>
      </c>
      <c r="FB71" s="199">
        <v>300000</v>
      </c>
      <c r="FC71" s="199"/>
      <c r="FD71" s="199">
        <f>FB71+FC71</f>
        <v>300000</v>
      </c>
      <c r="FE71" s="191"/>
      <c r="FF71" s="279" t="s">
        <v>55</v>
      </c>
      <c r="FG71" s="279"/>
      <c r="FH71" s="199">
        <v>0</v>
      </c>
      <c r="FI71" s="199">
        <v>662791000</v>
      </c>
      <c r="FJ71" s="199">
        <v>341400000</v>
      </c>
      <c r="FK71" s="199">
        <f>FI71+FJ71</f>
        <v>1004191000</v>
      </c>
      <c r="FL71" s="191"/>
      <c r="FM71" s="279" t="s">
        <v>55</v>
      </c>
      <c r="FN71" s="279"/>
      <c r="FO71" s="199">
        <v>0</v>
      </c>
      <c r="FP71" s="199">
        <v>0</v>
      </c>
      <c r="FQ71" s="199">
        <v>50596000</v>
      </c>
      <c r="FR71" s="199">
        <f>FP71+FQ71</f>
        <v>50596000</v>
      </c>
      <c r="FS71" s="191"/>
      <c r="FT71" s="279" t="s">
        <v>55</v>
      </c>
      <c r="FU71" s="279"/>
      <c r="FV71" s="199">
        <v>36</v>
      </c>
      <c r="FW71" s="199">
        <v>3600000</v>
      </c>
      <c r="FX71" s="199">
        <v>63500000</v>
      </c>
      <c r="FY71" s="199">
        <f>FW71+FX71</f>
        <v>67100000</v>
      </c>
      <c r="FZ71" s="191"/>
      <c r="GA71" s="279" t="s">
        <v>55</v>
      </c>
      <c r="GB71" s="279"/>
      <c r="GC71" s="199">
        <v>0</v>
      </c>
      <c r="GD71" s="199">
        <v>52500000</v>
      </c>
      <c r="GE71" s="199"/>
      <c r="GF71" s="199">
        <f>GD71+GE71</f>
        <v>52500000</v>
      </c>
      <c r="GG71" s="191"/>
      <c r="GH71" s="279" t="s">
        <v>55</v>
      </c>
      <c r="GI71" s="279"/>
      <c r="GJ71" s="199">
        <v>18</v>
      </c>
      <c r="GK71" s="199">
        <v>7200000</v>
      </c>
      <c r="GL71" s="199"/>
      <c r="GM71" s="199">
        <f>GK71+GL71</f>
        <v>7200000</v>
      </c>
      <c r="GN71" s="191"/>
      <c r="GO71" s="279" t="s">
        <v>55</v>
      </c>
      <c r="GP71" s="279"/>
      <c r="GQ71" s="199">
        <v>327</v>
      </c>
      <c r="GR71" s="261">
        <v>1962000</v>
      </c>
      <c r="GS71" s="199"/>
      <c r="GT71" s="199">
        <f>GR71+GS71</f>
        <v>1962000</v>
      </c>
      <c r="GU71" s="191"/>
      <c r="GV71" s="279" t="s">
        <v>55</v>
      </c>
      <c r="GW71" s="279"/>
      <c r="GX71" s="199">
        <v>0</v>
      </c>
      <c r="GY71" s="199">
        <v>0</v>
      </c>
      <c r="GZ71" s="199">
        <v>110958743</v>
      </c>
      <c r="HA71" s="199">
        <f>GY71+GZ71</f>
        <v>110958743</v>
      </c>
      <c r="HB71" s="191"/>
      <c r="HC71" s="279" t="s">
        <v>55</v>
      </c>
      <c r="HD71" s="279"/>
      <c r="HE71" s="199">
        <v>2329</v>
      </c>
      <c r="HF71" s="199">
        <v>27500000</v>
      </c>
      <c r="HG71" s="199"/>
      <c r="HH71" s="199">
        <f>HF71+HG71</f>
        <v>27500000</v>
      </c>
      <c r="HI71" s="191"/>
      <c r="HJ71" s="279" t="s">
        <v>55</v>
      </c>
      <c r="HK71" s="279"/>
      <c r="HL71" s="199">
        <v>0</v>
      </c>
      <c r="HM71" s="199">
        <v>6000000</v>
      </c>
      <c r="HN71" s="199"/>
      <c r="HO71" s="199">
        <f>HM71+HN71</f>
        <v>6000000</v>
      </c>
      <c r="HP71" s="191"/>
      <c r="HQ71" s="279" t="s">
        <v>55</v>
      </c>
      <c r="HR71" s="279"/>
      <c r="HS71" s="199">
        <v>32</v>
      </c>
      <c r="HT71" s="199">
        <v>16000000</v>
      </c>
      <c r="HU71" s="199">
        <v>128000000</v>
      </c>
      <c r="HV71" s="199">
        <f>HT71+HU71</f>
        <v>144000000</v>
      </c>
      <c r="HW71" s="191"/>
      <c r="HX71" s="279" t="s">
        <v>55</v>
      </c>
      <c r="HY71" s="279"/>
      <c r="HZ71" s="199">
        <v>0</v>
      </c>
      <c r="IA71" s="199">
        <f t="shared" si="35"/>
        <v>1590419000</v>
      </c>
      <c r="IB71" s="199">
        <f t="shared" ref="IB71:IC86" si="69">L71+S71+Z71+AG71+AN71+AU71+BB71+BI71+BP71+BW71+CD71+CK71+CR71+CY71+DF71+DM71+DT71+EA71+EH71+EO71+EV71+FC71+FJ71+FQ71+FX71+GE71+GL71+GS71+GZ71+HG71+HN71+HU71</f>
        <v>3515847743</v>
      </c>
      <c r="IC71" s="199">
        <f t="shared" si="69"/>
        <v>5106266743</v>
      </c>
      <c r="ID71" s="191"/>
    </row>
    <row r="72" spans="1:238" ht="18" customHeight="1">
      <c r="A72" s="213">
        <v>1</v>
      </c>
      <c r="B72" s="191" t="s">
        <v>1898</v>
      </c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>
        <f>K72+L72</f>
        <v>0</v>
      </c>
      <c r="N72" s="191"/>
      <c r="O72" s="191"/>
      <c r="P72" s="191"/>
      <c r="Q72" s="191"/>
      <c r="R72" s="191"/>
      <c r="S72" s="191"/>
      <c r="T72" s="191">
        <f>R72+S72</f>
        <v>0</v>
      </c>
      <c r="U72" s="191"/>
      <c r="V72" s="191"/>
      <c r="W72" s="191"/>
      <c r="X72" s="191"/>
      <c r="Y72" s="191"/>
      <c r="Z72" s="191"/>
      <c r="AA72" s="191">
        <f>Y72+Z72</f>
        <v>0</v>
      </c>
      <c r="AB72" s="191"/>
      <c r="AC72" s="191"/>
      <c r="AD72" s="191"/>
      <c r="AE72" s="191"/>
      <c r="AF72" s="191"/>
      <c r="AG72" s="191"/>
      <c r="AH72" s="191">
        <f>AF72+AG72</f>
        <v>0</v>
      </c>
      <c r="AI72" s="191"/>
      <c r="AJ72" s="191"/>
      <c r="AK72" s="191"/>
      <c r="AL72" s="191"/>
      <c r="AM72" s="191"/>
      <c r="AN72" s="191"/>
      <c r="AO72" s="191">
        <f>AM72+AN72</f>
        <v>0</v>
      </c>
      <c r="AP72" s="191"/>
      <c r="AQ72" s="191"/>
      <c r="AR72" s="191"/>
      <c r="AS72" s="191"/>
      <c r="AT72" s="191"/>
      <c r="AU72" s="191"/>
      <c r="AV72" s="191">
        <f>AT72+AU72</f>
        <v>0</v>
      </c>
      <c r="AW72" s="191"/>
      <c r="AX72" s="191"/>
      <c r="AY72" s="191"/>
      <c r="AZ72" s="191"/>
      <c r="BA72" s="191"/>
      <c r="BB72" s="191"/>
      <c r="BC72" s="191">
        <f>BA72+BB72</f>
        <v>0</v>
      </c>
      <c r="BD72" s="191"/>
      <c r="BE72" s="191"/>
      <c r="BF72" s="191"/>
      <c r="BG72" s="191"/>
      <c r="BH72" s="191"/>
      <c r="BI72" s="191"/>
      <c r="BJ72" s="191">
        <f>BH72+BI72</f>
        <v>0</v>
      </c>
      <c r="BK72" s="191"/>
      <c r="BL72" s="191"/>
      <c r="BM72" s="191"/>
      <c r="BN72" s="191"/>
      <c r="BO72" s="191"/>
      <c r="BP72" s="191"/>
      <c r="BQ72" s="191">
        <f>BO72+BP72</f>
        <v>0</v>
      </c>
      <c r="BR72" s="191"/>
      <c r="BS72" s="191"/>
      <c r="BT72" s="191"/>
      <c r="BU72" s="191"/>
      <c r="BV72" s="191"/>
      <c r="BW72" s="191"/>
      <c r="BX72" s="191">
        <f>BV72+BW72</f>
        <v>0</v>
      </c>
      <c r="BY72" s="191"/>
      <c r="BZ72" s="191"/>
      <c r="CA72" s="191"/>
      <c r="CB72" s="191"/>
      <c r="CC72" s="191"/>
      <c r="CD72" s="191"/>
      <c r="CE72" s="191">
        <f>CC72+CD72</f>
        <v>0</v>
      </c>
      <c r="CF72" s="191"/>
      <c r="CG72" s="191"/>
      <c r="CH72" s="191"/>
      <c r="CI72" s="191"/>
      <c r="CJ72" s="191"/>
      <c r="CK72" s="191"/>
      <c r="CL72" s="191">
        <f>CJ72+CK72</f>
        <v>0</v>
      </c>
      <c r="CM72" s="191"/>
      <c r="CN72" s="191"/>
      <c r="CO72" s="191"/>
      <c r="CP72" s="191"/>
      <c r="CQ72" s="191"/>
      <c r="CR72" s="191"/>
      <c r="CS72" s="191">
        <f>CQ72+CR72</f>
        <v>0</v>
      </c>
      <c r="CT72" s="191"/>
      <c r="CU72" s="191"/>
      <c r="CV72" s="191"/>
      <c r="CW72" s="191"/>
      <c r="CX72" s="191"/>
      <c r="CY72" s="191"/>
      <c r="CZ72" s="191">
        <f>CX72+CY72</f>
        <v>0</v>
      </c>
      <c r="DA72" s="191"/>
      <c r="DB72" s="191"/>
      <c r="DC72" s="191"/>
      <c r="DD72" s="191"/>
      <c r="DE72" s="191"/>
      <c r="DF72" s="191"/>
      <c r="DG72" s="191">
        <f>DE72+DF72</f>
        <v>0</v>
      </c>
      <c r="DH72" s="191"/>
      <c r="DI72" s="191"/>
      <c r="DJ72" s="191"/>
      <c r="DK72" s="191"/>
      <c r="DL72" s="191"/>
      <c r="DM72" s="191"/>
      <c r="DN72" s="191">
        <f>DL72+DM72</f>
        <v>0</v>
      </c>
      <c r="DO72" s="191"/>
      <c r="DP72" s="191"/>
      <c r="DQ72" s="191"/>
      <c r="DR72" s="191"/>
      <c r="DS72" s="191"/>
      <c r="DT72" s="191"/>
      <c r="DU72" s="191">
        <f>DS72+DT72</f>
        <v>0</v>
      </c>
      <c r="DV72" s="191"/>
      <c r="DW72" s="191"/>
      <c r="DX72" s="191"/>
      <c r="DY72" s="191"/>
      <c r="DZ72" s="191"/>
      <c r="EA72" s="191"/>
      <c r="EB72" s="191">
        <f>DZ72+EA72</f>
        <v>0</v>
      </c>
      <c r="EC72" s="191"/>
      <c r="ED72" s="191"/>
      <c r="EE72" s="191"/>
      <c r="EF72" s="262">
        <v>17</v>
      </c>
      <c r="EG72" s="191">
        <f>EF72*7200</f>
        <v>122400</v>
      </c>
      <c r="EH72" s="191"/>
      <c r="EI72" s="191">
        <f>EG72+EH72</f>
        <v>122400</v>
      </c>
      <c r="EJ72" s="191">
        <v>20</v>
      </c>
      <c r="EK72" s="191"/>
      <c r="EL72" s="191"/>
      <c r="EM72" s="191"/>
      <c r="EN72" s="191"/>
      <c r="EO72" s="191"/>
      <c r="EP72" s="191">
        <f>EN72+EO72</f>
        <v>0</v>
      </c>
      <c r="EQ72" s="191"/>
      <c r="ER72" s="191"/>
      <c r="ES72" s="191"/>
      <c r="ET72" s="191"/>
      <c r="EU72" s="191"/>
      <c r="EV72" s="191"/>
      <c r="EW72" s="191">
        <f>EU72+EV72</f>
        <v>0</v>
      </c>
      <c r="EX72" s="191"/>
      <c r="EY72" s="191"/>
      <c r="EZ72" s="191"/>
      <c r="FA72" s="191"/>
      <c r="FB72" s="191"/>
      <c r="FC72" s="191"/>
      <c r="FD72" s="191">
        <f>FB72+FC72</f>
        <v>0</v>
      </c>
      <c r="FE72" s="191"/>
      <c r="FF72" s="191"/>
      <c r="FG72" s="191"/>
      <c r="FH72" s="191"/>
      <c r="FI72" s="191"/>
      <c r="FJ72" s="191"/>
      <c r="FK72" s="191">
        <f>FI72+FJ72</f>
        <v>0</v>
      </c>
      <c r="FL72" s="191"/>
      <c r="FM72" s="191"/>
      <c r="FN72" s="191"/>
      <c r="FO72" s="191"/>
      <c r="FP72" s="191"/>
      <c r="FQ72" s="191"/>
      <c r="FR72" s="191">
        <f>FP72+FQ72</f>
        <v>0</v>
      </c>
      <c r="FS72" s="191"/>
      <c r="FT72" s="191"/>
      <c r="FU72" s="191"/>
      <c r="FV72" s="191"/>
      <c r="FW72" s="191"/>
      <c r="FX72" s="191"/>
      <c r="FY72" s="191">
        <f>FW72+FX72</f>
        <v>0</v>
      </c>
      <c r="FZ72" s="191"/>
      <c r="GA72" s="191"/>
      <c r="GB72" s="191"/>
      <c r="GC72" s="191"/>
      <c r="GD72" s="191"/>
      <c r="GE72" s="191"/>
      <c r="GF72" s="191">
        <f>GD72+GE72</f>
        <v>0</v>
      </c>
      <c r="GG72" s="191"/>
      <c r="GH72" s="191"/>
      <c r="GI72" s="191"/>
      <c r="GJ72" s="191"/>
      <c r="GK72" s="191"/>
      <c r="GL72" s="191"/>
      <c r="GM72" s="191">
        <f>GK72+GL72</f>
        <v>0</v>
      </c>
      <c r="GN72" s="191"/>
      <c r="GO72" s="191"/>
      <c r="GP72" s="191"/>
      <c r="GQ72" s="191"/>
      <c r="GR72" s="262"/>
      <c r="GS72" s="191"/>
      <c r="GT72" s="191">
        <f>GR72+GS72</f>
        <v>0</v>
      </c>
      <c r="GU72" s="191"/>
      <c r="GV72" s="191"/>
      <c r="GW72" s="191"/>
      <c r="GX72" s="191"/>
      <c r="GY72" s="191"/>
      <c r="GZ72" s="191"/>
      <c r="HA72" s="191">
        <f>GY72+GZ72</f>
        <v>0</v>
      </c>
      <c r="HB72" s="191"/>
      <c r="HC72" s="191"/>
      <c r="HD72" s="191"/>
      <c r="HE72" s="191"/>
      <c r="HF72" s="191"/>
      <c r="HG72" s="191"/>
      <c r="HH72" s="191">
        <f>HF72+HG72</f>
        <v>0</v>
      </c>
      <c r="HI72" s="191"/>
      <c r="HJ72" s="191"/>
      <c r="HK72" s="191"/>
      <c r="HL72" s="191"/>
      <c r="HM72" s="191"/>
      <c r="HN72" s="191"/>
      <c r="HO72" s="191">
        <f>HM72+HN72</f>
        <v>0</v>
      </c>
      <c r="HP72" s="191"/>
      <c r="HQ72" s="191"/>
      <c r="HR72" s="191"/>
      <c r="HS72" s="191"/>
      <c r="HT72" s="191"/>
      <c r="HU72" s="191"/>
      <c r="HV72" s="191">
        <f>HT72+HU72</f>
        <v>0</v>
      </c>
      <c r="HW72" s="191"/>
      <c r="HX72" s="191"/>
      <c r="HY72" s="191"/>
      <c r="HZ72" s="191"/>
      <c r="IA72" s="190">
        <f t="shared" ref="IA72:IA101" si="70">K72+R72+Y72+AF72+AM72+AT72+BA72+BH72+BO72+BV72+CC72+CJ72+CQ72+CX72+DE72+DL72+DS72+DZ72+EG72+EN72+EU72+FB72+FI72+FP72+FW72+GD72+GK72+GR72+GY72+HF72+HM72+HT72</f>
        <v>122400</v>
      </c>
      <c r="IB72" s="190">
        <f t="shared" si="69"/>
        <v>0</v>
      </c>
      <c r="IC72" s="190">
        <f t="shared" si="69"/>
        <v>122400</v>
      </c>
      <c r="ID72" s="191"/>
    </row>
    <row r="73" spans="1:238" ht="18" customHeight="1">
      <c r="A73" s="213">
        <v>2</v>
      </c>
      <c r="B73" s="191" t="s">
        <v>1899</v>
      </c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>
        <f t="shared" ref="M73:M101" si="71">K73+L73</f>
        <v>0</v>
      </c>
      <c r="N73" s="191"/>
      <c r="O73" s="191"/>
      <c r="P73" s="191"/>
      <c r="Q73" s="191"/>
      <c r="R73" s="191"/>
      <c r="S73" s="191"/>
      <c r="T73" s="191">
        <f t="shared" ref="T73:T101" si="72">R73+S73</f>
        <v>0</v>
      </c>
      <c r="U73" s="191"/>
      <c r="V73" s="191"/>
      <c r="W73" s="191"/>
      <c r="X73" s="191"/>
      <c r="Y73" s="191"/>
      <c r="Z73" s="191"/>
      <c r="AA73" s="191">
        <f t="shared" ref="AA73:AA101" si="73">Y73+Z73</f>
        <v>0</v>
      </c>
      <c r="AB73" s="191"/>
      <c r="AC73" s="191"/>
      <c r="AD73" s="191"/>
      <c r="AE73" s="191"/>
      <c r="AF73" s="191"/>
      <c r="AG73" s="191"/>
      <c r="AH73" s="191">
        <f t="shared" ref="AH73:AH101" si="74">AF73+AG73</f>
        <v>0</v>
      </c>
      <c r="AI73" s="191"/>
      <c r="AJ73" s="191"/>
      <c r="AK73" s="191"/>
      <c r="AL73" s="191"/>
      <c r="AM73" s="191"/>
      <c r="AN73" s="191"/>
      <c r="AO73" s="191">
        <f t="shared" ref="AO73:AO101" si="75">AM73+AN73</f>
        <v>0</v>
      </c>
      <c r="AP73" s="191"/>
      <c r="AQ73" s="191"/>
      <c r="AR73" s="191"/>
      <c r="AS73" s="191"/>
      <c r="AT73" s="191"/>
      <c r="AU73" s="191"/>
      <c r="AV73" s="191">
        <f t="shared" ref="AV73:AV101" si="76">AT73+AU73</f>
        <v>0</v>
      </c>
      <c r="AW73" s="191"/>
      <c r="AX73" s="191"/>
      <c r="AY73" s="191"/>
      <c r="AZ73" s="191"/>
      <c r="BA73" s="191"/>
      <c r="BB73" s="191"/>
      <c r="BC73" s="191">
        <f t="shared" ref="BC73:BC101" si="77">BA73+BB73</f>
        <v>0</v>
      </c>
      <c r="BD73" s="191"/>
      <c r="BE73" s="191"/>
      <c r="BF73" s="191"/>
      <c r="BG73" s="191"/>
      <c r="BH73" s="191"/>
      <c r="BI73" s="191"/>
      <c r="BJ73" s="191">
        <f t="shared" ref="BJ73:BJ101" si="78">BH73+BI73</f>
        <v>0</v>
      </c>
      <c r="BK73" s="191"/>
      <c r="BL73" s="191"/>
      <c r="BM73" s="191"/>
      <c r="BN73" s="191"/>
      <c r="BO73" s="191"/>
      <c r="BP73" s="191"/>
      <c r="BQ73" s="191">
        <f t="shared" ref="BQ73:BQ101" si="79">BO73+BP73</f>
        <v>0</v>
      </c>
      <c r="BR73" s="191"/>
      <c r="BS73" s="191"/>
      <c r="BT73" s="191"/>
      <c r="BU73" s="191"/>
      <c r="BV73" s="191"/>
      <c r="BW73" s="191"/>
      <c r="BX73" s="191">
        <f t="shared" ref="BX73:BX101" si="80">BV73+BW73</f>
        <v>0</v>
      </c>
      <c r="BY73" s="191"/>
      <c r="BZ73" s="191"/>
      <c r="CA73" s="191"/>
      <c r="CB73" s="191"/>
      <c r="CC73" s="191"/>
      <c r="CD73" s="191"/>
      <c r="CE73" s="191">
        <f t="shared" ref="CE73:CE101" si="81">CC73+CD73</f>
        <v>0</v>
      </c>
      <c r="CF73" s="191"/>
      <c r="CG73" s="191"/>
      <c r="CH73" s="191"/>
      <c r="CI73" s="191"/>
      <c r="CJ73" s="191"/>
      <c r="CK73" s="191"/>
      <c r="CL73" s="191">
        <f t="shared" ref="CL73:CL101" si="82">CJ73+CK73</f>
        <v>0</v>
      </c>
      <c r="CM73" s="191"/>
      <c r="CN73" s="191"/>
      <c r="CO73" s="191"/>
      <c r="CP73" s="191"/>
      <c r="CQ73" s="191"/>
      <c r="CR73" s="191"/>
      <c r="CS73" s="191">
        <f t="shared" ref="CS73:CS101" si="83">CQ73+CR73</f>
        <v>0</v>
      </c>
      <c r="CT73" s="191"/>
      <c r="CU73" s="191"/>
      <c r="CV73" s="191"/>
      <c r="CW73" s="191"/>
      <c r="CX73" s="191"/>
      <c r="CY73" s="191"/>
      <c r="CZ73" s="191">
        <f t="shared" ref="CZ73:CZ101" si="84">CX73+CY73</f>
        <v>0</v>
      </c>
      <c r="DA73" s="191"/>
      <c r="DB73" s="191"/>
      <c r="DC73" s="191"/>
      <c r="DD73" s="191"/>
      <c r="DE73" s="191"/>
      <c r="DF73" s="191"/>
      <c r="DG73" s="191">
        <f t="shared" ref="DG73:DG101" si="85">DE73+DF73</f>
        <v>0</v>
      </c>
      <c r="DH73" s="191"/>
      <c r="DI73" s="191"/>
      <c r="DJ73" s="191"/>
      <c r="DK73" s="191"/>
      <c r="DL73" s="191"/>
      <c r="DM73" s="191"/>
      <c r="DN73" s="191">
        <f t="shared" ref="DN73:DN101" si="86">DL73+DM73</f>
        <v>0</v>
      </c>
      <c r="DO73" s="191"/>
      <c r="DP73" s="191"/>
      <c r="DQ73" s="191"/>
      <c r="DR73" s="191"/>
      <c r="DS73" s="191"/>
      <c r="DT73" s="191"/>
      <c r="DU73" s="191">
        <f t="shared" ref="DU73:DU101" si="87">DS73+DT73</f>
        <v>0</v>
      </c>
      <c r="DV73" s="191"/>
      <c r="DW73" s="191"/>
      <c r="DX73" s="191"/>
      <c r="DY73" s="191"/>
      <c r="DZ73" s="191"/>
      <c r="EA73" s="191"/>
      <c r="EB73" s="191">
        <f t="shared" ref="EB73:EB101" si="88">DZ73+EA73</f>
        <v>0</v>
      </c>
      <c r="EC73" s="191"/>
      <c r="ED73" s="191"/>
      <c r="EE73" s="191"/>
      <c r="EF73" s="262">
        <f t="shared" ref="EF73:EF101" si="89">EJ73*82.73/100</f>
        <v>0</v>
      </c>
      <c r="EG73" s="191">
        <f t="shared" ref="EG73:EG101" si="90">EF73*7200</f>
        <v>0</v>
      </c>
      <c r="EH73" s="191"/>
      <c r="EI73" s="191">
        <f t="shared" ref="EI73:EI101" si="91">EG73+EH73</f>
        <v>0</v>
      </c>
      <c r="EJ73" s="191"/>
      <c r="EK73" s="191"/>
      <c r="EL73" s="191"/>
      <c r="EM73" s="191"/>
      <c r="EN73" s="191"/>
      <c r="EO73" s="191"/>
      <c r="EP73" s="191">
        <f t="shared" ref="EP73:EP101" si="92">EN73+EO73</f>
        <v>0</v>
      </c>
      <c r="EQ73" s="191"/>
      <c r="ER73" s="191"/>
      <c r="ES73" s="191"/>
      <c r="ET73" s="191"/>
      <c r="EU73" s="191"/>
      <c r="EV73" s="191"/>
      <c r="EW73" s="191">
        <f t="shared" ref="EW73:EW101" si="93">EU73+EV73</f>
        <v>0</v>
      </c>
      <c r="EX73" s="191"/>
      <c r="EY73" s="191"/>
      <c r="EZ73" s="191"/>
      <c r="FA73" s="191"/>
      <c r="FB73" s="191"/>
      <c r="FC73" s="191"/>
      <c r="FD73" s="191">
        <f t="shared" ref="FD73:FD101" si="94">FB73+FC73</f>
        <v>0</v>
      </c>
      <c r="FE73" s="191"/>
      <c r="FF73" s="191"/>
      <c r="FG73" s="191"/>
      <c r="FH73" s="191"/>
      <c r="FI73" s="191"/>
      <c r="FJ73" s="191"/>
      <c r="FK73" s="191">
        <f t="shared" ref="FK73:FK101" si="95">FI73+FJ73</f>
        <v>0</v>
      </c>
      <c r="FL73" s="191"/>
      <c r="FM73" s="191"/>
      <c r="FN73" s="191"/>
      <c r="FO73" s="191"/>
      <c r="FP73" s="191"/>
      <c r="FQ73" s="191"/>
      <c r="FR73" s="191">
        <f t="shared" ref="FR73:FR101" si="96">FP73+FQ73</f>
        <v>0</v>
      </c>
      <c r="FS73" s="191"/>
      <c r="FT73" s="191"/>
      <c r="FU73" s="191"/>
      <c r="FV73" s="191"/>
      <c r="FW73" s="191"/>
      <c r="FX73" s="191"/>
      <c r="FY73" s="191">
        <f t="shared" ref="FY73:FY101" si="97">FW73+FX73</f>
        <v>0</v>
      </c>
      <c r="FZ73" s="191"/>
      <c r="GA73" s="191"/>
      <c r="GB73" s="191"/>
      <c r="GC73" s="191"/>
      <c r="GD73" s="191"/>
      <c r="GE73" s="191"/>
      <c r="GF73" s="191">
        <f t="shared" ref="GF73:GF101" si="98">GD73+GE73</f>
        <v>0</v>
      </c>
      <c r="GG73" s="191"/>
      <c r="GH73" s="191"/>
      <c r="GI73" s="191"/>
      <c r="GJ73" s="191"/>
      <c r="GK73" s="191"/>
      <c r="GL73" s="191"/>
      <c r="GM73" s="191">
        <f t="shared" ref="GM73:GM101" si="99">GK73+GL73</f>
        <v>0</v>
      </c>
      <c r="GN73" s="191"/>
      <c r="GO73" s="191"/>
      <c r="GP73" s="191"/>
      <c r="GQ73" s="191"/>
      <c r="GR73" s="262"/>
      <c r="GS73" s="191"/>
      <c r="GT73" s="191">
        <f t="shared" ref="GT73:GT101" si="100">GR73+GS73</f>
        <v>0</v>
      </c>
      <c r="GU73" s="191"/>
      <c r="GV73" s="191"/>
      <c r="GW73" s="191"/>
      <c r="GX73" s="191"/>
      <c r="GY73" s="191"/>
      <c r="GZ73" s="191"/>
      <c r="HA73" s="191">
        <f t="shared" ref="HA73:HA101" si="101">GY73+GZ73</f>
        <v>0</v>
      </c>
      <c r="HB73" s="191"/>
      <c r="HC73" s="191"/>
      <c r="HD73" s="191"/>
      <c r="HE73" s="191"/>
      <c r="HF73" s="191"/>
      <c r="HG73" s="191"/>
      <c r="HH73" s="191">
        <f t="shared" ref="HH73:HH101" si="102">HF73+HG73</f>
        <v>0</v>
      </c>
      <c r="HI73" s="191"/>
      <c r="HJ73" s="191"/>
      <c r="HK73" s="191"/>
      <c r="HL73" s="191"/>
      <c r="HM73" s="191"/>
      <c r="HN73" s="191"/>
      <c r="HO73" s="191">
        <f t="shared" ref="HO73:HO101" si="103">HM73+HN73</f>
        <v>0</v>
      </c>
      <c r="HP73" s="191"/>
      <c r="HQ73" s="191"/>
      <c r="HR73" s="191"/>
      <c r="HS73" s="191"/>
      <c r="HT73" s="191"/>
      <c r="HU73" s="191"/>
      <c r="HV73" s="191">
        <f t="shared" ref="HV73:HV101" si="104">HT73+HU73</f>
        <v>0</v>
      </c>
      <c r="HW73" s="191"/>
      <c r="HX73" s="191"/>
      <c r="HY73" s="191"/>
      <c r="HZ73" s="191"/>
      <c r="IA73" s="190">
        <f t="shared" si="70"/>
        <v>0</v>
      </c>
      <c r="IB73" s="190">
        <f t="shared" si="69"/>
        <v>0</v>
      </c>
      <c r="IC73" s="190">
        <f t="shared" si="69"/>
        <v>0</v>
      </c>
      <c r="ID73" s="191"/>
    </row>
    <row r="74" spans="1:238" ht="18" customHeight="1">
      <c r="A74" s="213">
        <v>3</v>
      </c>
      <c r="B74" s="191" t="s">
        <v>1900</v>
      </c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>
        <f t="shared" si="71"/>
        <v>0</v>
      </c>
      <c r="N74" s="191"/>
      <c r="O74" s="191"/>
      <c r="P74" s="191"/>
      <c r="Q74" s="191"/>
      <c r="R74" s="191"/>
      <c r="S74" s="191"/>
      <c r="T74" s="191">
        <f t="shared" si="72"/>
        <v>0</v>
      </c>
      <c r="U74" s="191"/>
      <c r="V74" s="191"/>
      <c r="W74" s="191"/>
      <c r="X74" s="191"/>
      <c r="Y74" s="191"/>
      <c r="Z74" s="191"/>
      <c r="AA74" s="191">
        <f t="shared" si="73"/>
        <v>0</v>
      </c>
      <c r="AB74" s="191"/>
      <c r="AC74" s="191"/>
      <c r="AD74" s="191"/>
      <c r="AE74" s="191"/>
      <c r="AF74" s="191"/>
      <c r="AG74" s="191"/>
      <c r="AH74" s="191">
        <f t="shared" si="74"/>
        <v>0</v>
      </c>
      <c r="AI74" s="191"/>
      <c r="AJ74" s="191"/>
      <c r="AK74" s="191"/>
      <c r="AL74" s="191"/>
      <c r="AM74" s="191"/>
      <c r="AN74" s="191"/>
      <c r="AO74" s="191">
        <f t="shared" si="75"/>
        <v>0</v>
      </c>
      <c r="AP74" s="191"/>
      <c r="AQ74" s="191"/>
      <c r="AR74" s="191"/>
      <c r="AS74" s="191"/>
      <c r="AT74" s="191"/>
      <c r="AU74" s="191"/>
      <c r="AV74" s="191">
        <f t="shared" si="76"/>
        <v>0</v>
      </c>
      <c r="AW74" s="191"/>
      <c r="AX74" s="191"/>
      <c r="AY74" s="191"/>
      <c r="AZ74" s="191"/>
      <c r="BA74" s="191"/>
      <c r="BB74" s="191"/>
      <c r="BC74" s="191">
        <f t="shared" si="77"/>
        <v>0</v>
      </c>
      <c r="BD74" s="191"/>
      <c r="BE74" s="191"/>
      <c r="BF74" s="191"/>
      <c r="BG74" s="191"/>
      <c r="BH74" s="191"/>
      <c r="BI74" s="191"/>
      <c r="BJ74" s="191">
        <f t="shared" si="78"/>
        <v>0</v>
      </c>
      <c r="BK74" s="191"/>
      <c r="BL74" s="191"/>
      <c r="BM74" s="191"/>
      <c r="BN74" s="191"/>
      <c r="BO74" s="191"/>
      <c r="BP74" s="191"/>
      <c r="BQ74" s="191">
        <f t="shared" si="79"/>
        <v>0</v>
      </c>
      <c r="BR74" s="191"/>
      <c r="BS74" s="191"/>
      <c r="BT74" s="191"/>
      <c r="BU74" s="191"/>
      <c r="BV74" s="191"/>
      <c r="BW74" s="191"/>
      <c r="BX74" s="191">
        <f t="shared" si="80"/>
        <v>0</v>
      </c>
      <c r="BY74" s="191"/>
      <c r="BZ74" s="191"/>
      <c r="CA74" s="191"/>
      <c r="CB74" s="191"/>
      <c r="CC74" s="191"/>
      <c r="CD74" s="191"/>
      <c r="CE74" s="191">
        <f t="shared" si="81"/>
        <v>0</v>
      </c>
      <c r="CF74" s="191"/>
      <c r="CG74" s="191"/>
      <c r="CH74" s="191"/>
      <c r="CI74" s="191"/>
      <c r="CJ74" s="191"/>
      <c r="CK74" s="191"/>
      <c r="CL74" s="191">
        <f t="shared" si="82"/>
        <v>0</v>
      </c>
      <c r="CM74" s="191"/>
      <c r="CN74" s="191"/>
      <c r="CO74" s="191"/>
      <c r="CP74" s="191"/>
      <c r="CQ74" s="191"/>
      <c r="CR74" s="191"/>
      <c r="CS74" s="191">
        <f t="shared" si="83"/>
        <v>0</v>
      </c>
      <c r="CT74" s="191"/>
      <c r="CU74" s="191"/>
      <c r="CV74" s="191"/>
      <c r="CW74" s="191"/>
      <c r="CX74" s="191"/>
      <c r="CY74" s="191"/>
      <c r="CZ74" s="191">
        <f t="shared" si="84"/>
        <v>0</v>
      </c>
      <c r="DA74" s="191"/>
      <c r="DB74" s="191"/>
      <c r="DC74" s="191"/>
      <c r="DD74" s="191"/>
      <c r="DE74" s="191"/>
      <c r="DF74" s="191"/>
      <c r="DG74" s="191">
        <f t="shared" si="85"/>
        <v>0</v>
      </c>
      <c r="DH74" s="191"/>
      <c r="DI74" s="191"/>
      <c r="DJ74" s="191"/>
      <c r="DK74" s="191"/>
      <c r="DL74" s="191"/>
      <c r="DM74" s="191"/>
      <c r="DN74" s="191">
        <f t="shared" si="86"/>
        <v>0</v>
      </c>
      <c r="DO74" s="191"/>
      <c r="DP74" s="191"/>
      <c r="DQ74" s="191"/>
      <c r="DR74" s="191"/>
      <c r="DS74" s="191"/>
      <c r="DT74" s="191"/>
      <c r="DU74" s="191">
        <f t="shared" si="87"/>
        <v>0</v>
      </c>
      <c r="DV74" s="191"/>
      <c r="DW74" s="191"/>
      <c r="DX74" s="191"/>
      <c r="DY74" s="191"/>
      <c r="DZ74" s="191"/>
      <c r="EA74" s="191"/>
      <c r="EB74" s="191">
        <f t="shared" si="88"/>
        <v>0</v>
      </c>
      <c r="EC74" s="191"/>
      <c r="ED74" s="191"/>
      <c r="EE74" s="191"/>
      <c r="EF74" s="262">
        <v>12</v>
      </c>
      <c r="EG74" s="191">
        <f t="shared" si="90"/>
        <v>86400</v>
      </c>
      <c r="EH74" s="191"/>
      <c r="EI74" s="191">
        <f t="shared" si="91"/>
        <v>86400</v>
      </c>
      <c r="EJ74" s="191">
        <v>14</v>
      </c>
      <c r="EK74" s="191"/>
      <c r="EL74" s="191"/>
      <c r="EM74" s="191"/>
      <c r="EN74" s="191"/>
      <c r="EO74" s="191"/>
      <c r="EP74" s="191">
        <f t="shared" si="92"/>
        <v>0</v>
      </c>
      <c r="EQ74" s="191"/>
      <c r="ER74" s="191"/>
      <c r="ES74" s="191"/>
      <c r="ET74" s="191"/>
      <c r="EU74" s="191"/>
      <c r="EV74" s="191"/>
      <c r="EW74" s="191">
        <f t="shared" si="93"/>
        <v>0</v>
      </c>
      <c r="EX74" s="191"/>
      <c r="EY74" s="191"/>
      <c r="EZ74" s="191"/>
      <c r="FA74" s="191"/>
      <c r="FB74" s="191"/>
      <c r="FC74" s="191"/>
      <c r="FD74" s="191">
        <f t="shared" si="94"/>
        <v>0</v>
      </c>
      <c r="FE74" s="191"/>
      <c r="FF74" s="191"/>
      <c r="FG74" s="191"/>
      <c r="FH74" s="191"/>
      <c r="FI74" s="191"/>
      <c r="FJ74" s="191"/>
      <c r="FK74" s="191">
        <f t="shared" si="95"/>
        <v>0</v>
      </c>
      <c r="FL74" s="191"/>
      <c r="FM74" s="191"/>
      <c r="FN74" s="191"/>
      <c r="FO74" s="191"/>
      <c r="FP74" s="191"/>
      <c r="FQ74" s="191"/>
      <c r="FR74" s="191">
        <f t="shared" si="96"/>
        <v>0</v>
      </c>
      <c r="FS74" s="191"/>
      <c r="FT74" s="191"/>
      <c r="FU74" s="191"/>
      <c r="FV74" s="191"/>
      <c r="FW74" s="191"/>
      <c r="FX74" s="191"/>
      <c r="FY74" s="191">
        <f t="shared" si="97"/>
        <v>0</v>
      </c>
      <c r="FZ74" s="191"/>
      <c r="GA74" s="191"/>
      <c r="GB74" s="191"/>
      <c r="GC74" s="191"/>
      <c r="GD74" s="191"/>
      <c r="GE74" s="191"/>
      <c r="GF74" s="191">
        <f t="shared" si="98"/>
        <v>0</v>
      </c>
      <c r="GG74" s="191"/>
      <c r="GH74" s="191"/>
      <c r="GI74" s="191"/>
      <c r="GJ74" s="191"/>
      <c r="GK74" s="191"/>
      <c r="GL74" s="191"/>
      <c r="GM74" s="191">
        <f t="shared" si="99"/>
        <v>0</v>
      </c>
      <c r="GN74" s="191"/>
      <c r="GO74" s="191"/>
      <c r="GP74" s="191"/>
      <c r="GQ74" s="191"/>
      <c r="GR74" s="262"/>
      <c r="GS74" s="191"/>
      <c r="GT74" s="191">
        <f t="shared" si="100"/>
        <v>0</v>
      </c>
      <c r="GU74" s="191"/>
      <c r="GV74" s="191"/>
      <c r="GW74" s="191"/>
      <c r="GX74" s="191"/>
      <c r="GY74" s="191"/>
      <c r="GZ74" s="191"/>
      <c r="HA74" s="191">
        <f t="shared" si="101"/>
        <v>0</v>
      </c>
      <c r="HB74" s="191"/>
      <c r="HC74" s="191"/>
      <c r="HD74" s="191"/>
      <c r="HE74" s="191"/>
      <c r="HF74" s="191"/>
      <c r="HG74" s="191"/>
      <c r="HH74" s="191">
        <f t="shared" si="102"/>
        <v>0</v>
      </c>
      <c r="HI74" s="191"/>
      <c r="HJ74" s="191"/>
      <c r="HK74" s="191"/>
      <c r="HL74" s="191"/>
      <c r="HM74" s="191"/>
      <c r="HN74" s="191"/>
      <c r="HO74" s="191">
        <f t="shared" si="103"/>
        <v>0</v>
      </c>
      <c r="HP74" s="191"/>
      <c r="HQ74" s="191"/>
      <c r="HR74" s="191"/>
      <c r="HS74" s="191"/>
      <c r="HT74" s="191"/>
      <c r="HU74" s="191"/>
      <c r="HV74" s="191">
        <f t="shared" si="104"/>
        <v>0</v>
      </c>
      <c r="HW74" s="191"/>
      <c r="HX74" s="191"/>
      <c r="HY74" s="191"/>
      <c r="HZ74" s="191"/>
      <c r="IA74" s="190">
        <f t="shared" si="70"/>
        <v>86400</v>
      </c>
      <c r="IB74" s="190">
        <f t="shared" si="69"/>
        <v>0</v>
      </c>
      <c r="IC74" s="190">
        <f t="shared" si="69"/>
        <v>86400</v>
      </c>
      <c r="ID74" s="191"/>
    </row>
    <row r="75" spans="1:238" ht="18" customHeight="1">
      <c r="A75" s="213">
        <v>4</v>
      </c>
      <c r="B75" s="191" t="s">
        <v>1901</v>
      </c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>
        <f t="shared" si="71"/>
        <v>0</v>
      </c>
      <c r="N75" s="191"/>
      <c r="O75" s="191"/>
      <c r="P75" s="191"/>
      <c r="Q75" s="191"/>
      <c r="R75" s="191"/>
      <c r="S75" s="191"/>
      <c r="T75" s="191">
        <f t="shared" si="72"/>
        <v>0</v>
      </c>
      <c r="U75" s="191"/>
      <c r="V75" s="191"/>
      <c r="W75" s="191"/>
      <c r="X75" s="191"/>
      <c r="Y75" s="191"/>
      <c r="Z75" s="191"/>
      <c r="AA75" s="191">
        <f t="shared" si="73"/>
        <v>0</v>
      </c>
      <c r="AB75" s="191"/>
      <c r="AC75" s="191"/>
      <c r="AD75" s="191"/>
      <c r="AE75" s="191"/>
      <c r="AF75" s="191"/>
      <c r="AG75" s="191"/>
      <c r="AH75" s="191">
        <f t="shared" si="74"/>
        <v>0</v>
      </c>
      <c r="AI75" s="191"/>
      <c r="AJ75" s="191"/>
      <c r="AK75" s="191"/>
      <c r="AL75" s="191"/>
      <c r="AM75" s="191"/>
      <c r="AN75" s="191"/>
      <c r="AO75" s="191">
        <f t="shared" si="75"/>
        <v>0</v>
      </c>
      <c r="AP75" s="191"/>
      <c r="AQ75" s="191"/>
      <c r="AR75" s="191"/>
      <c r="AS75" s="191"/>
      <c r="AT75" s="191"/>
      <c r="AU75" s="191"/>
      <c r="AV75" s="191">
        <f t="shared" si="76"/>
        <v>0</v>
      </c>
      <c r="AW75" s="191"/>
      <c r="AX75" s="191"/>
      <c r="AY75" s="191"/>
      <c r="AZ75" s="191"/>
      <c r="BA75" s="191"/>
      <c r="BB75" s="191"/>
      <c r="BC75" s="191">
        <f t="shared" si="77"/>
        <v>0</v>
      </c>
      <c r="BD75" s="191"/>
      <c r="BE75" s="191"/>
      <c r="BF75" s="191"/>
      <c r="BG75" s="191"/>
      <c r="BH75" s="191"/>
      <c r="BI75" s="191"/>
      <c r="BJ75" s="191">
        <f t="shared" si="78"/>
        <v>0</v>
      </c>
      <c r="BK75" s="191"/>
      <c r="BL75" s="191"/>
      <c r="BM75" s="191"/>
      <c r="BN75" s="191"/>
      <c r="BO75" s="191"/>
      <c r="BP75" s="191"/>
      <c r="BQ75" s="191">
        <f t="shared" si="79"/>
        <v>0</v>
      </c>
      <c r="BR75" s="191"/>
      <c r="BS75" s="191"/>
      <c r="BT75" s="191"/>
      <c r="BU75" s="191"/>
      <c r="BV75" s="191"/>
      <c r="BW75" s="191"/>
      <c r="BX75" s="191">
        <f t="shared" si="80"/>
        <v>0</v>
      </c>
      <c r="BY75" s="191"/>
      <c r="BZ75" s="191"/>
      <c r="CA75" s="191"/>
      <c r="CB75" s="191"/>
      <c r="CC75" s="191"/>
      <c r="CD75" s="191"/>
      <c r="CE75" s="191">
        <f t="shared" si="81"/>
        <v>0</v>
      </c>
      <c r="CF75" s="191"/>
      <c r="CG75" s="191"/>
      <c r="CH75" s="191"/>
      <c r="CI75" s="191"/>
      <c r="CJ75" s="191"/>
      <c r="CK75" s="191"/>
      <c r="CL75" s="191">
        <f t="shared" si="82"/>
        <v>0</v>
      </c>
      <c r="CM75" s="191"/>
      <c r="CN75" s="191"/>
      <c r="CO75" s="191"/>
      <c r="CP75" s="191"/>
      <c r="CQ75" s="191"/>
      <c r="CR75" s="191"/>
      <c r="CS75" s="191">
        <f t="shared" si="83"/>
        <v>0</v>
      </c>
      <c r="CT75" s="191"/>
      <c r="CU75" s="191"/>
      <c r="CV75" s="191"/>
      <c r="CW75" s="191"/>
      <c r="CX75" s="191"/>
      <c r="CY75" s="191"/>
      <c r="CZ75" s="191">
        <f t="shared" si="84"/>
        <v>0</v>
      </c>
      <c r="DA75" s="191"/>
      <c r="DB75" s="191"/>
      <c r="DC75" s="191"/>
      <c r="DD75" s="191"/>
      <c r="DE75" s="191"/>
      <c r="DF75" s="191"/>
      <c r="DG75" s="191">
        <f t="shared" si="85"/>
        <v>0</v>
      </c>
      <c r="DH75" s="191"/>
      <c r="DI75" s="191"/>
      <c r="DJ75" s="191"/>
      <c r="DK75" s="191"/>
      <c r="DL75" s="191"/>
      <c r="DM75" s="191"/>
      <c r="DN75" s="191">
        <f t="shared" si="86"/>
        <v>0</v>
      </c>
      <c r="DO75" s="191"/>
      <c r="DP75" s="191"/>
      <c r="DQ75" s="191"/>
      <c r="DR75" s="191"/>
      <c r="DS75" s="191"/>
      <c r="DT75" s="191"/>
      <c r="DU75" s="191">
        <f t="shared" si="87"/>
        <v>0</v>
      </c>
      <c r="DV75" s="191"/>
      <c r="DW75" s="191"/>
      <c r="DX75" s="191"/>
      <c r="DY75" s="191"/>
      <c r="DZ75" s="191"/>
      <c r="EA75" s="191"/>
      <c r="EB75" s="191">
        <f t="shared" si="88"/>
        <v>0</v>
      </c>
      <c r="EC75" s="191"/>
      <c r="ED75" s="191"/>
      <c r="EE75" s="191"/>
      <c r="EF75" s="262">
        <v>12</v>
      </c>
      <c r="EG75" s="191">
        <f t="shared" si="90"/>
        <v>86400</v>
      </c>
      <c r="EH75" s="191"/>
      <c r="EI75" s="191">
        <f t="shared" si="91"/>
        <v>86400</v>
      </c>
      <c r="EJ75" s="191">
        <v>15</v>
      </c>
      <c r="EK75" s="191"/>
      <c r="EL75" s="191"/>
      <c r="EM75" s="191"/>
      <c r="EN75" s="191"/>
      <c r="EO75" s="191"/>
      <c r="EP75" s="191">
        <f t="shared" si="92"/>
        <v>0</v>
      </c>
      <c r="EQ75" s="191"/>
      <c r="ER75" s="191"/>
      <c r="ES75" s="191"/>
      <c r="ET75" s="191"/>
      <c r="EU75" s="191"/>
      <c r="EV75" s="191"/>
      <c r="EW75" s="191">
        <f t="shared" si="93"/>
        <v>0</v>
      </c>
      <c r="EX75" s="191"/>
      <c r="EY75" s="191"/>
      <c r="EZ75" s="191"/>
      <c r="FA75" s="191"/>
      <c r="FB75" s="191"/>
      <c r="FC75" s="191"/>
      <c r="FD75" s="191">
        <f t="shared" si="94"/>
        <v>0</v>
      </c>
      <c r="FE75" s="191"/>
      <c r="FF75" s="191"/>
      <c r="FG75" s="191"/>
      <c r="FH75" s="191"/>
      <c r="FI75" s="191"/>
      <c r="FJ75" s="191"/>
      <c r="FK75" s="191">
        <f t="shared" si="95"/>
        <v>0</v>
      </c>
      <c r="FL75" s="191"/>
      <c r="FM75" s="191"/>
      <c r="FN75" s="191"/>
      <c r="FO75" s="191"/>
      <c r="FP75" s="191"/>
      <c r="FQ75" s="191"/>
      <c r="FR75" s="191">
        <f t="shared" si="96"/>
        <v>0</v>
      </c>
      <c r="FS75" s="191"/>
      <c r="FT75" s="191"/>
      <c r="FU75" s="191"/>
      <c r="FV75" s="191"/>
      <c r="FW75" s="191"/>
      <c r="FX75" s="191"/>
      <c r="FY75" s="191">
        <f t="shared" si="97"/>
        <v>0</v>
      </c>
      <c r="FZ75" s="191"/>
      <c r="GA75" s="191"/>
      <c r="GB75" s="191"/>
      <c r="GC75" s="191"/>
      <c r="GD75" s="191"/>
      <c r="GE75" s="191"/>
      <c r="GF75" s="191">
        <f t="shared" si="98"/>
        <v>0</v>
      </c>
      <c r="GG75" s="191"/>
      <c r="GH75" s="191"/>
      <c r="GI75" s="191"/>
      <c r="GJ75" s="191"/>
      <c r="GK75" s="191"/>
      <c r="GL75" s="191"/>
      <c r="GM75" s="191">
        <f t="shared" si="99"/>
        <v>0</v>
      </c>
      <c r="GN75" s="191"/>
      <c r="GO75" s="191"/>
      <c r="GP75" s="191"/>
      <c r="GQ75" s="191"/>
      <c r="GR75" s="262"/>
      <c r="GS75" s="191"/>
      <c r="GT75" s="191">
        <f t="shared" si="100"/>
        <v>0</v>
      </c>
      <c r="GU75" s="191"/>
      <c r="GV75" s="191"/>
      <c r="GW75" s="191"/>
      <c r="GX75" s="191"/>
      <c r="GY75" s="191"/>
      <c r="GZ75" s="191"/>
      <c r="HA75" s="191">
        <f t="shared" si="101"/>
        <v>0</v>
      </c>
      <c r="HB75" s="191"/>
      <c r="HC75" s="191"/>
      <c r="HD75" s="191"/>
      <c r="HE75" s="191"/>
      <c r="HF75" s="191"/>
      <c r="HG75" s="191"/>
      <c r="HH75" s="191">
        <f t="shared" si="102"/>
        <v>0</v>
      </c>
      <c r="HI75" s="191"/>
      <c r="HJ75" s="191"/>
      <c r="HK75" s="191"/>
      <c r="HL75" s="191"/>
      <c r="HM75" s="191"/>
      <c r="HN75" s="191"/>
      <c r="HO75" s="191">
        <f t="shared" si="103"/>
        <v>0</v>
      </c>
      <c r="HP75" s="191"/>
      <c r="HQ75" s="191"/>
      <c r="HR75" s="191"/>
      <c r="HS75" s="191"/>
      <c r="HT75" s="191"/>
      <c r="HU75" s="191"/>
      <c r="HV75" s="191">
        <f t="shared" si="104"/>
        <v>0</v>
      </c>
      <c r="HW75" s="191"/>
      <c r="HX75" s="191"/>
      <c r="HY75" s="191"/>
      <c r="HZ75" s="191"/>
      <c r="IA75" s="190">
        <f t="shared" si="70"/>
        <v>86400</v>
      </c>
      <c r="IB75" s="190">
        <f t="shared" si="69"/>
        <v>0</v>
      </c>
      <c r="IC75" s="190">
        <f t="shared" si="69"/>
        <v>86400</v>
      </c>
      <c r="ID75" s="191"/>
    </row>
    <row r="76" spans="1:238" ht="18" customHeight="1">
      <c r="A76" s="213">
        <v>5</v>
      </c>
      <c r="B76" s="191" t="s">
        <v>1902</v>
      </c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>
        <f t="shared" si="71"/>
        <v>0</v>
      </c>
      <c r="N76" s="191"/>
      <c r="O76" s="191"/>
      <c r="P76" s="191"/>
      <c r="Q76" s="191"/>
      <c r="R76" s="191"/>
      <c r="S76" s="191"/>
      <c r="T76" s="191">
        <f t="shared" si="72"/>
        <v>0</v>
      </c>
      <c r="U76" s="191"/>
      <c r="V76" s="191"/>
      <c r="W76" s="191"/>
      <c r="X76" s="191"/>
      <c r="Y76" s="191"/>
      <c r="Z76" s="191"/>
      <c r="AA76" s="191">
        <f t="shared" si="73"/>
        <v>0</v>
      </c>
      <c r="AB76" s="191"/>
      <c r="AC76" s="191"/>
      <c r="AD76" s="191"/>
      <c r="AE76" s="191">
        <v>1</v>
      </c>
      <c r="AF76" s="191">
        <v>700000</v>
      </c>
      <c r="AG76" s="191"/>
      <c r="AH76" s="191">
        <f t="shared" si="74"/>
        <v>700000</v>
      </c>
      <c r="AI76" s="191"/>
      <c r="AJ76" s="191"/>
      <c r="AK76" s="191"/>
      <c r="AL76" s="191"/>
      <c r="AM76" s="191"/>
      <c r="AN76" s="191"/>
      <c r="AO76" s="191">
        <f t="shared" si="75"/>
        <v>0</v>
      </c>
      <c r="AP76" s="191"/>
      <c r="AQ76" s="191"/>
      <c r="AR76" s="191"/>
      <c r="AS76" s="191"/>
      <c r="AT76" s="191"/>
      <c r="AU76" s="191"/>
      <c r="AV76" s="191">
        <f t="shared" si="76"/>
        <v>0</v>
      </c>
      <c r="AW76" s="191"/>
      <c r="AX76" s="191"/>
      <c r="AY76" s="191"/>
      <c r="AZ76" s="191"/>
      <c r="BA76" s="191"/>
      <c r="BB76" s="191"/>
      <c r="BC76" s="191">
        <f t="shared" si="77"/>
        <v>0</v>
      </c>
      <c r="BD76" s="191"/>
      <c r="BE76" s="191"/>
      <c r="BF76" s="191"/>
      <c r="BG76" s="191"/>
      <c r="BH76" s="191"/>
      <c r="BI76" s="191"/>
      <c r="BJ76" s="191">
        <f t="shared" si="78"/>
        <v>0</v>
      </c>
      <c r="BK76" s="191"/>
      <c r="BL76" s="191"/>
      <c r="BM76" s="191"/>
      <c r="BN76" s="191"/>
      <c r="BO76" s="191"/>
      <c r="BP76" s="191"/>
      <c r="BQ76" s="191">
        <f t="shared" si="79"/>
        <v>0</v>
      </c>
      <c r="BR76" s="191"/>
      <c r="BS76" s="191"/>
      <c r="BT76" s="191"/>
      <c r="BU76" s="191"/>
      <c r="BV76" s="191"/>
      <c r="BW76" s="191"/>
      <c r="BX76" s="191">
        <f t="shared" si="80"/>
        <v>0</v>
      </c>
      <c r="BY76" s="191"/>
      <c r="BZ76" s="191"/>
      <c r="CA76" s="191"/>
      <c r="CB76" s="191"/>
      <c r="CC76" s="191"/>
      <c r="CD76" s="191"/>
      <c r="CE76" s="191">
        <f t="shared" si="81"/>
        <v>0</v>
      </c>
      <c r="CF76" s="191"/>
      <c r="CG76" s="191"/>
      <c r="CH76" s="191"/>
      <c r="CI76" s="191"/>
      <c r="CJ76" s="191"/>
      <c r="CK76" s="191"/>
      <c r="CL76" s="191">
        <f t="shared" si="82"/>
        <v>0</v>
      </c>
      <c r="CM76" s="191"/>
      <c r="CN76" s="191"/>
      <c r="CO76" s="191"/>
      <c r="CP76" s="191"/>
      <c r="CQ76" s="191"/>
      <c r="CR76" s="191"/>
      <c r="CS76" s="191">
        <f t="shared" si="83"/>
        <v>0</v>
      </c>
      <c r="CT76" s="191"/>
      <c r="CU76" s="191"/>
      <c r="CV76" s="191"/>
      <c r="CW76" s="191"/>
      <c r="CX76" s="191"/>
      <c r="CY76" s="191"/>
      <c r="CZ76" s="191">
        <f t="shared" si="84"/>
        <v>0</v>
      </c>
      <c r="DA76" s="191"/>
      <c r="DB76" s="191"/>
      <c r="DC76" s="191"/>
      <c r="DD76" s="191"/>
      <c r="DE76" s="191"/>
      <c r="DF76" s="191"/>
      <c r="DG76" s="191">
        <f t="shared" si="85"/>
        <v>0</v>
      </c>
      <c r="DH76" s="191"/>
      <c r="DI76" s="191"/>
      <c r="DJ76" s="191"/>
      <c r="DK76" s="191"/>
      <c r="DL76" s="191"/>
      <c r="DM76" s="191"/>
      <c r="DN76" s="191">
        <f t="shared" si="86"/>
        <v>0</v>
      </c>
      <c r="DO76" s="191"/>
      <c r="DP76" s="191"/>
      <c r="DQ76" s="191"/>
      <c r="DR76" s="191"/>
      <c r="DS76" s="191"/>
      <c r="DT76" s="191"/>
      <c r="DU76" s="191">
        <f t="shared" si="87"/>
        <v>0</v>
      </c>
      <c r="DV76" s="191"/>
      <c r="DW76" s="191"/>
      <c r="DX76" s="191"/>
      <c r="DY76" s="191"/>
      <c r="DZ76" s="191"/>
      <c r="EA76" s="191"/>
      <c r="EB76" s="191">
        <f t="shared" si="88"/>
        <v>0</v>
      </c>
      <c r="EC76" s="191"/>
      <c r="ED76" s="191"/>
      <c r="EE76" s="191"/>
      <c r="EF76" s="262">
        <v>1</v>
      </c>
      <c r="EG76" s="191">
        <f t="shared" si="90"/>
        <v>7200</v>
      </c>
      <c r="EH76" s="191"/>
      <c r="EI76" s="191">
        <f t="shared" si="91"/>
        <v>7200</v>
      </c>
      <c r="EJ76" s="191">
        <v>2</v>
      </c>
      <c r="EK76" s="191"/>
      <c r="EL76" s="191"/>
      <c r="EM76" s="191"/>
      <c r="EN76" s="191"/>
      <c r="EO76" s="191"/>
      <c r="EP76" s="191">
        <f t="shared" si="92"/>
        <v>0</v>
      </c>
      <c r="EQ76" s="191"/>
      <c r="ER76" s="191"/>
      <c r="ES76" s="191"/>
      <c r="ET76" s="191"/>
      <c r="EU76" s="191"/>
      <c r="EV76" s="191"/>
      <c r="EW76" s="191">
        <f t="shared" si="93"/>
        <v>0</v>
      </c>
      <c r="EX76" s="191"/>
      <c r="EY76" s="191"/>
      <c r="EZ76" s="191"/>
      <c r="FA76" s="191"/>
      <c r="FB76" s="191"/>
      <c r="FC76" s="191"/>
      <c r="FD76" s="191">
        <f t="shared" si="94"/>
        <v>0</v>
      </c>
      <c r="FE76" s="191"/>
      <c r="FF76" s="191"/>
      <c r="FG76" s="191"/>
      <c r="FH76" s="191"/>
      <c r="FI76" s="191"/>
      <c r="FJ76" s="191"/>
      <c r="FK76" s="191">
        <f t="shared" si="95"/>
        <v>0</v>
      </c>
      <c r="FL76" s="191"/>
      <c r="FM76" s="191"/>
      <c r="FN76" s="191"/>
      <c r="FO76" s="191"/>
      <c r="FP76" s="191"/>
      <c r="FQ76" s="191"/>
      <c r="FR76" s="191">
        <f t="shared" si="96"/>
        <v>0</v>
      </c>
      <c r="FS76" s="191"/>
      <c r="FT76" s="191"/>
      <c r="FU76" s="191"/>
      <c r="FV76" s="191"/>
      <c r="FW76" s="191"/>
      <c r="FX76" s="191"/>
      <c r="FY76" s="191">
        <f t="shared" si="97"/>
        <v>0</v>
      </c>
      <c r="FZ76" s="191"/>
      <c r="GA76" s="191"/>
      <c r="GB76" s="191"/>
      <c r="GC76" s="191"/>
      <c r="GD76" s="191"/>
      <c r="GE76" s="191"/>
      <c r="GF76" s="191">
        <f t="shared" si="98"/>
        <v>0</v>
      </c>
      <c r="GG76" s="191"/>
      <c r="GH76" s="191"/>
      <c r="GI76" s="191"/>
      <c r="GJ76" s="191"/>
      <c r="GK76" s="191"/>
      <c r="GL76" s="191"/>
      <c r="GM76" s="191">
        <f t="shared" si="99"/>
        <v>0</v>
      </c>
      <c r="GN76" s="191"/>
      <c r="GO76" s="191"/>
      <c r="GP76" s="191"/>
      <c r="GQ76" s="191"/>
      <c r="GR76" s="262"/>
      <c r="GS76" s="191"/>
      <c r="GT76" s="191">
        <f t="shared" si="100"/>
        <v>0</v>
      </c>
      <c r="GU76" s="191"/>
      <c r="GV76" s="191"/>
      <c r="GW76" s="191"/>
      <c r="GX76" s="191"/>
      <c r="GY76" s="191"/>
      <c r="GZ76" s="191"/>
      <c r="HA76" s="191">
        <f t="shared" si="101"/>
        <v>0</v>
      </c>
      <c r="HB76" s="191"/>
      <c r="HC76" s="191"/>
      <c r="HD76" s="191"/>
      <c r="HE76" s="191"/>
      <c r="HF76" s="191"/>
      <c r="HG76" s="191"/>
      <c r="HH76" s="191">
        <f t="shared" si="102"/>
        <v>0</v>
      </c>
      <c r="HI76" s="191"/>
      <c r="HJ76" s="191"/>
      <c r="HK76" s="191"/>
      <c r="HL76" s="191"/>
      <c r="HM76" s="191"/>
      <c r="HN76" s="191"/>
      <c r="HO76" s="191">
        <f t="shared" si="103"/>
        <v>0</v>
      </c>
      <c r="HP76" s="191"/>
      <c r="HQ76" s="191"/>
      <c r="HR76" s="191"/>
      <c r="HS76" s="191"/>
      <c r="HT76" s="191"/>
      <c r="HU76" s="191"/>
      <c r="HV76" s="191">
        <f t="shared" si="104"/>
        <v>0</v>
      </c>
      <c r="HW76" s="191"/>
      <c r="HX76" s="191"/>
      <c r="HY76" s="191"/>
      <c r="HZ76" s="191"/>
      <c r="IA76" s="190">
        <f t="shared" si="70"/>
        <v>707200</v>
      </c>
      <c r="IB76" s="190">
        <f t="shared" si="69"/>
        <v>0</v>
      </c>
      <c r="IC76" s="190">
        <f t="shared" si="69"/>
        <v>707200</v>
      </c>
      <c r="ID76" s="191"/>
    </row>
    <row r="77" spans="1:238" ht="18" customHeight="1">
      <c r="A77" s="213">
        <v>6</v>
      </c>
      <c r="B77" s="191" t="s">
        <v>1903</v>
      </c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>
        <f t="shared" si="71"/>
        <v>0</v>
      </c>
      <c r="N77" s="191"/>
      <c r="O77" s="191"/>
      <c r="P77" s="191"/>
      <c r="Q77" s="191"/>
      <c r="R77" s="191"/>
      <c r="S77" s="191"/>
      <c r="T77" s="191">
        <f t="shared" si="72"/>
        <v>0</v>
      </c>
      <c r="U77" s="191"/>
      <c r="V77" s="191"/>
      <c r="W77" s="191"/>
      <c r="X77" s="191"/>
      <c r="Y77" s="191"/>
      <c r="Z77" s="191"/>
      <c r="AA77" s="191">
        <f t="shared" si="73"/>
        <v>0</v>
      </c>
      <c r="AB77" s="191"/>
      <c r="AC77" s="191"/>
      <c r="AD77" s="191"/>
      <c r="AE77" s="191">
        <v>1</v>
      </c>
      <c r="AF77" s="191">
        <v>700000</v>
      </c>
      <c r="AG77" s="191"/>
      <c r="AH77" s="191">
        <f t="shared" si="74"/>
        <v>700000</v>
      </c>
      <c r="AI77" s="191"/>
      <c r="AJ77" s="191"/>
      <c r="AK77" s="191"/>
      <c r="AL77" s="191"/>
      <c r="AM77" s="191"/>
      <c r="AN77" s="191"/>
      <c r="AO77" s="191">
        <f t="shared" si="75"/>
        <v>0</v>
      </c>
      <c r="AP77" s="191"/>
      <c r="AQ77" s="191"/>
      <c r="AR77" s="191"/>
      <c r="AS77" s="191"/>
      <c r="AT77" s="191"/>
      <c r="AU77" s="191"/>
      <c r="AV77" s="191">
        <f t="shared" si="76"/>
        <v>0</v>
      </c>
      <c r="AW77" s="191"/>
      <c r="AX77" s="191"/>
      <c r="AY77" s="191"/>
      <c r="AZ77" s="191"/>
      <c r="BA77" s="191"/>
      <c r="BB77" s="191"/>
      <c r="BC77" s="191">
        <f t="shared" si="77"/>
        <v>0</v>
      </c>
      <c r="BD77" s="191"/>
      <c r="BE77" s="191"/>
      <c r="BF77" s="191"/>
      <c r="BG77" s="191"/>
      <c r="BH77" s="191"/>
      <c r="BI77" s="191"/>
      <c r="BJ77" s="191">
        <f t="shared" si="78"/>
        <v>0</v>
      </c>
      <c r="BK77" s="191"/>
      <c r="BL77" s="191"/>
      <c r="BM77" s="191"/>
      <c r="BN77" s="191"/>
      <c r="BO77" s="191"/>
      <c r="BP77" s="191"/>
      <c r="BQ77" s="191">
        <f t="shared" si="79"/>
        <v>0</v>
      </c>
      <c r="BR77" s="191"/>
      <c r="BS77" s="191"/>
      <c r="BT77" s="191"/>
      <c r="BU77" s="191"/>
      <c r="BV77" s="191"/>
      <c r="BW77" s="191"/>
      <c r="BX77" s="191">
        <f t="shared" si="80"/>
        <v>0</v>
      </c>
      <c r="BY77" s="191"/>
      <c r="BZ77" s="191"/>
      <c r="CA77" s="191"/>
      <c r="CB77" s="191"/>
      <c r="CC77" s="191"/>
      <c r="CD77" s="191"/>
      <c r="CE77" s="191">
        <f t="shared" si="81"/>
        <v>0</v>
      </c>
      <c r="CF77" s="191"/>
      <c r="CG77" s="191"/>
      <c r="CH77" s="191"/>
      <c r="CI77" s="191"/>
      <c r="CJ77" s="191"/>
      <c r="CK77" s="191"/>
      <c r="CL77" s="191">
        <f t="shared" si="82"/>
        <v>0</v>
      </c>
      <c r="CM77" s="191"/>
      <c r="CN77" s="191"/>
      <c r="CO77" s="191"/>
      <c r="CP77" s="191"/>
      <c r="CQ77" s="191"/>
      <c r="CR77" s="191"/>
      <c r="CS77" s="191">
        <f t="shared" si="83"/>
        <v>0</v>
      </c>
      <c r="CT77" s="191"/>
      <c r="CU77" s="191"/>
      <c r="CV77" s="191"/>
      <c r="CW77" s="191"/>
      <c r="CX77" s="191"/>
      <c r="CY77" s="191"/>
      <c r="CZ77" s="191">
        <f t="shared" si="84"/>
        <v>0</v>
      </c>
      <c r="DA77" s="191"/>
      <c r="DB77" s="191"/>
      <c r="DC77" s="191"/>
      <c r="DD77" s="191"/>
      <c r="DE77" s="191"/>
      <c r="DF77" s="191"/>
      <c r="DG77" s="191">
        <f t="shared" si="85"/>
        <v>0</v>
      </c>
      <c r="DH77" s="191"/>
      <c r="DI77" s="191"/>
      <c r="DJ77" s="191"/>
      <c r="DK77" s="191"/>
      <c r="DL77" s="191"/>
      <c r="DM77" s="191"/>
      <c r="DN77" s="191">
        <f t="shared" si="86"/>
        <v>0</v>
      </c>
      <c r="DO77" s="191"/>
      <c r="DP77" s="191"/>
      <c r="DQ77" s="191"/>
      <c r="DR77" s="191"/>
      <c r="DS77" s="191"/>
      <c r="DT77" s="191"/>
      <c r="DU77" s="191">
        <f t="shared" si="87"/>
        <v>0</v>
      </c>
      <c r="DV77" s="191"/>
      <c r="DW77" s="191"/>
      <c r="DX77" s="191"/>
      <c r="DY77" s="191"/>
      <c r="DZ77" s="191"/>
      <c r="EA77" s="191"/>
      <c r="EB77" s="191">
        <f t="shared" si="88"/>
        <v>0</v>
      </c>
      <c r="EC77" s="191"/>
      <c r="ED77" s="191"/>
      <c r="EE77" s="191"/>
      <c r="EF77" s="262">
        <v>10</v>
      </c>
      <c r="EG77" s="191">
        <f t="shared" si="90"/>
        <v>72000</v>
      </c>
      <c r="EH77" s="191"/>
      <c r="EI77" s="191">
        <f t="shared" si="91"/>
        <v>72000</v>
      </c>
      <c r="EJ77" s="191">
        <v>12</v>
      </c>
      <c r="EK77" s="191"/>
      <c r="EL77" s="191"/>
      <c r="EM77" s="191"/>
      <c r="EN77" s="191"/>
      <c r="EO77" s="191"/>
      <c r="EP77" s="191">
        <f t="shared" si="92"/>
        <v>0</v>
      </c>
      <c r="EQ77" s="191"/>
      <c r="ER77" s="191"/>
      <c r="ES77" s="191"/>
      <c r="ET77" s="191"/>
      <c r="EU77" s="191"/>
      <c r="EV77" s="191"/>
      <c r="EW77" s="191">
        <f t="shared" si="93"/>
        <v>0</v>
      </c>
      <c r="EX77" s="191"/>
      <c r="EY77" s="191"/>
      <c r="EZ77" s="191"/>
      <c r="FA77" s="191"/>
      <c r="FB77" s="191"/>
      <c r="FC77" s="191"/>
      <c r="FD77" s="191">
        <f t="shared" si="94"/>
        <v>0</v>
      </c>
      <c r="FE77" s="191"/>
      <c r="FF77" s="191"/>
      <c r="FG77" s="191"/>
      <c r="FH77" s="191"/>
      <c r="FI77" s="191"/>
      <c r="FJ77" s="191"/>
      <c r="FK77" s="191">
        <f t="shared" si="95"/>
        <v>0</v>
      </c>
      <c r="FL77" s="191"/>
      <c r="FM77" s="191"/>
      <c r="FN77" s="191"/>
      <c r="FO77" s="191"/>
      <c r="FP77" s="191"/>
      <c r="FQ77" s="191"/>
      <c r="FR77" s="191">
        <f t="shared" si="96"/>
        <v>0</v>
      </c>
      <c r="FS77" s="191"/>
      <c r="FT77" s="191"/>
      <c r="FU77" s="191"/>
      <c r="FV77" s="191"/>
      <c r="FW77" s="191"/>
      <c r="FX77" s="191"/>
      <c r="FY77" s="191">
        <f t="shared" si="97"/>
        <v>0</v>
      </c>
      <c r="FZ77" s="191"/>
      <c r="GA77" s="191"/>
      <c r="GB77" s="191"/>
      <c r="GC77" s="191"/>
      <c r="GD77" s="191"/>
      <c r="GE77" s="191"/>
      <c r="GF77" s="191">
        <f t="shared" si="98"/>
        <v>0</v>
      </c>
      <c r="GG77" s="191"/>
      <c r="GH77" s="191"/>
      <c r="GI77" s="191"/>
      <c r="GJ77" s="191"/>
      <c r="GK77" s="191"/>
      <c r="GL77" s="191"/>
      <c r="GM77" s="191">
        <f t="shared" si="99"/>
        <v>0</v>
      </c>
      <c r="GN77" s="191"/>
      <c r="GO77" s="191"/>
      <c r="GP77" s="191"/>
      <c r="GQ77" s="191"/>
      <c r="GR77" s="262"/>
      <c r="GS77" s="191"/>
      <c r="GT77" s="191">
        <f t="shared" si="100"/>
        <v>0</v>
      </c>
      <c r="GU77" s="191"/>
      <c r="GV77" s="191"/>
      <c r="GW77" s="191"/>
      <c r="GX77" s="191"/>
      <c r="GY77" s="191"/>
      <c r="GZ77" s="191"/>
      <c r="HA77" s="191">
        <f t="shared" si="101"/>
        <v>0</v>
      </c>
      <c r="HB77" s="191"/>
      <c r="HC77" s="191"/>
      <c r="HD77" s="191"/>
      <c r="HE77" s="191"/>
      <c r="HF77" s="191"/>
      <c r="HG77" s="191"/>
      <c r="HH77" s="191">
        <f t="shared" si="102"/>
        <v>0</v>
      </c>
      <c r="HI77" s="191"/>
      <c r="HJ77" s="191"/>
      <c r="HK77" s="191"/>
      <c r="HL77" s="191"/>
      <c r="HM77" s="191"/>
      <c r="HN77" s="191"/>
      <c r="HO77" s="191">
        <f t="shared" si="103"/>
        <v>0</v>
      </c>
      <c r="HP77" s="191"/>
      <c r="HQ77" s="191"/>
      <c r="HR77" s="191"/>
      <c r="HS77" s="191"/>
      <c r="HT77" s="191"/>
      <c r="HU77" s="191"/>
      <c r="HV77" s="191">
        <f t="shared" si="104"/>
        <v>0</v>
      </c>
      <c r="HW77" s="191"/>
      <c r="HX77" s="191"/>
      <c r="HY77" s="191"/>
      <c r="HZ77" s="191"/>
      <c r="IA77" s="190">
        <f t="shared" si="70"/>
        <v>772000</v>
      </c>
      <c r="IB77" s="190">
        <f t="shared" si="69"/>
        <v>0</v>
      </c>
      <c r="IC77" s="190">
        <f t="shared" si="69"/>
        <v>772000</v>
      </c>
      <c r="ID77" s="191"/>
    </row>
    <row r="78" spans="1:238" ht="18" customHeight="1">
      <c r="A78" s="213">
        <v>7</v>
      </c>
      <c r="B78" s="191" t="s">
        <v>1904</v>
      </c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>
        <f t="shared" si="71"/>
        <v>0</v>
      </c>
      <c r="N78" s="191"/>
      <c r="O78" s="191"/>
      <c r="P78" s="191"/>
      <c r="Q78" s="191"/>
      <c r="R78" s="191"/>
      <c r="S78" s="191"/>
      <c r="T78" s="191">
        <f t="shared" si="72"/>
        <v>0</v>
      </c>
      <c r="U78" s="191"/>
      <c r="V78" s="191"/>
      <c r="W78" s="191"/>
      <c r="X78" s="191"/>
      <c r="Y78" s="191"/>
      <c r="Z78" s="191"/>
      <c r="AA78" s="191">
        <f t="shared" si="73"/>
        <v>0</v>
      </c>
      <c r="AB78" s="191"/>
      <c r="AC78" s="191"/>
      <c r="AD78" s="191"/>
      <c r="AE78" s="191"/>
      <c r="AF78" s="191"/>
      <c r="AG78" s="191"/>
      <c r="AH78" s="191">
        <f t="shared" si="74"/>
        <v>0</v>
      </c>
      <c r="AI78" s="191"/>
      <c r="AJ78" s="191"/>
      <c r="AK78" s="191"/>
      <c r="AL78" s="191"/>
      <c r="AM78" s="191"/>
      <c r="AN78" s="191"/>
      <c r="AO78" s="191">
        <f t="shared" si="75"/>
        <v>0</v>
      </c>
      <c r="AP78" s="191"/>
      <c r="AQ78" s="191"/>
      <c r="AR78" s="191"/>
      <c r="AS78" s="191"/>
      <c r="AT78" s="191"/>
      <c r="AU78" s="191"/>
      <c r="AV78" s="191">
        <f t="shared" si="76"/>
        <v>0</v>
      </c>
      <c r="AW78" s="191"/>
      <c r="AX78" s="191"/>
      <c r="AY78" s="191"/>
      <c r="AZ78" s="191"/>
      <c r="BA78" s="191"/>
      <c r="BB78" s="191"/>
      <c r="BC78" s="191">
        <f t="shared" si="77"/>
        <v>0</v>
      </c>
      <c r="BD78" s="191"/>
      <c r="BE78" s="191"/>
      <c r="BF78" s="191"/>
      <c r="BG78" s="191"/>
      <c r="BH78" s="191"/>
      <c r="BI78" s="191"/>
      <c r="BJ78" s="191">
        <f t="shared" si="78"/>
        <v>0</v>
      </c>
      <c r="BK78" s="191"/>
      <c r="BL78" s="191"/>
      <c r="BM78" s="191"/>
      <c r="BN78" s="191"/>
      <c r="BO78" s="191"/>
      <c r="BP78" s="191"/>
      <c r="BQ78" s="191">
        <f t="shared" si="79"/>
        <v>0</v>
      </c>
      <c r="BR78" s="191"/>
      <c r="BS78" s="191"/>
      <c r="BT78" s="191"/>
      <c r="BU78" s="191"/>
      <c r="BV78" s="191"/>
      <c r="BW78" s="191"/>
      <c r="BX78" s="191">
        <f t="shared" si="80"/>
        <v>0</v>
      </c>
      <c r="BY78" s="191"/>
      <c r="BZ78" s="191"/>
      <c r="CA78" s="191"/>
      <c r="CB78" s="191"/>
      <c r="CC78" s="191"/>
      <c r="CD78" s="191"/>
      <c r="CE78" s="191">
        <f t="shared" si="81"/>
        <v>0</v>
      </c>
      <c r="CF78" s="191"/>
      <c r="CG78" s="191"/>
      <c r="CH78" s="191"/>
      <c r="CI78" s="191"/>
      <c r="CJ78" s="191"/>
      <c r="CK78" s="191"/>
      <c r="CL78" s="191">
        <f t="shared" si="82"/>
        <v>0</v>
      </c>
      <c r="CM78" s="191"/>
      <c r="CN78" s="191"/>
      <c r="CO78" s="191"/>
      <c r="CP78" s="191"/>
      <c r="CQ78" s="191"/>
      <c r="CR78" s="191"/>
      <c r="CS78" s="191">
        <f t="shared" si="83"/>
        <v>0</v>
      </c>
      <c r="CT78" s="191"/>
      <c r="CU78" s="191"/>
      <c r="CV78" s="191"/>
      <c r="CW78" s="191"/>
      <c r="CX78" s="191"/>
      <c r="CY78" s="191"/>
      <c r="CZ78" s="191">
        <f t="shared" si="84"/>
        <v>0</v>
      </c>
      <c r="DA78" s="191"/>
      <c r="DB78" s="191"/>
      <c r="DC78" s="191"/>
      <c r="DD78" s="191"/>
      <c r="DE78" s="191"/>
      <c r="DF78" s="191"/>
      <c r="DG78" s="191">
        <f t="shared" si="85"/>
        <v>0</v>
      </c>
      <c r="DH78" s="191"/>
      <c r="DI78" s="191"/>
      <c r="DJ78" s="191"/>
      <c r="DK78" s="191"/>
      <c r="DL78" s="191"/>
      <c r="DM78" s="191"/>
      <c r="DN78" s="191">
        <f t="shared" si="86"/>
        <v>0</v>
      </c>
      <c r="DO78" s="191"/>
      <c r="DP78" s="191"/>
      <c r="DQ78" s="191"/>
      <c r="DR78" s="191"/>
      <c r="DS78" s="191"/>
      <c r="DT78" s="191"/>
      <c r="DU78" s="191">
        <f t="shared" si="87"/>
        <v>0</v>
      </c>
      <c r="DV78" s="191"/>
      <c r="DW78" s="191"/>
      <c r="DX78" s="191"/>
      <c r="DY78" s="191"/>
      <c r="DZ78" s="191"/>
      <c r="EA78" s="191"/>
      <c r="EB78" s="191">
        <f t="shared" si="88"/>
        <v>0</v>
      </c>
      <c r="EC78" s="191"/>
      <c r="ED78" s="191"/>
      <c r="EE78" s="191"/>
      <c r="EF78" s="262">
        <v>13</v>
      </c>
      <c r="EG78" s="191">
        <f t="shared" si="90"/>
        <v>93600</v>
      </c>
      <c r="EH78" s="191"/>
      <c r="EI78" s="191">
        <f t="shared" si="91"/>
        <v>93600</v>
      </c>
      <c r="EJ78" s="191">
        <v>16</v>
      </c>
      <c r="EK78" s="191"/>
      <c r="EL78" s="191"/>
      <c r="EM78" s="191"/>
      <c r="EN78" s="191"/>
      <c r="EO78" s="191"/>
      <c r="EP78" s="191">
        <f t="shared" si="92"/>
        <v>0</v>
      </c>
      <c r="EQ78" s="191"/>
      <c r="ER78" s="191"/>
      <c r="ES78" s="191"/>
      <c r="ET78" s="191"/>
      <c r="EU78" s="191"/>
      <c r="EV78" s="191"/>
      <c r="EW78" s="191">
        <f t="shared" si="93"/>
        <v>0</v>
      </c>
      <c r="EX78" s="191"/>
      <c r="EY78" s="191"/>
      <c r="EZ78" s="191"/>
      <c r="FA78" s="191"/>
      <c r="FB78" s="191"/>
      <c r="FC78" s="191"/>
      <c r="FD78" s="191">
        <f t="shared" si="94"/>
        <v>0</v>
      </c>
      <c r="FE78" s="191"/>
      <c r="FF78" s="191"/>
      <c r="FG78" s="191"/>
      <c r="FH78" s="191"/>
      <c r="FI78" s="191"/>
      <c r="FJ78" s="191"/>
      <c r="FK78" s="191">
        <f t="shared" si="95"/>
        <v>0</v>
      </c>
      <c r="FL78" s="191"/>
      <c r="FM78" s="191"/>
      <c r="FN78" s="191"/>
      <c r="FO78" s="191"/>
      <c r="FP78" s="191"/>
      <c r="FQ78" s="191"/>
      <c r="FR78" s="191">
        <f t="shared" si="96"/>
        <v>0</v>
      </c>
      <c r="FS78" s="191"/>
      <c r="FT78" s="191"/>
      <c r="FU78" s="191"/>
      <c r="FV78" s="191"/>
      <c r="FW78" s="191"/>
      <c r="FX78" s="191"/>
      <c r="FY78" s="191">
        <f t="shared" si="97"/>
        <v>0</v>
      </c>
      <c r="FZ78" s="191"/>
      <c r="GA78" s="191"/>
      <c r="GB78" s="191"/>
      <c r="GC78" s="191"/>
      <c r="GD78" s="191"/>
      <c r="GE78" s="191"/>
      <c r="GF78" s="191">
        <f t="shared" si="98"/>
        <v>0</v>
      </c>
      <c r="GG78" s="191"/>
      <c r="GH78" s="191"/>
      <c r="GI78" s="191"/>
      <c r="GJ78" s="191"/>
      <c r="GK78" s="191"/>
      <c r="GL78" s="191"/>
      <c r="GM78" s="191">
        <f t="shared" si="99"/>
        <v>0</v>
      </c>
      <c r="GN78" s="191"/>
      <c r="GO78" s="191"/>
      <c r="GP78" s="191"/>
      <c r="GQ78" s="191"/>
      <c r="GR78" s="262"/>
      <c r="GS78" s="191"/>
      <c r="GT78" s="191">
        <f t="shared" si="100"/>
        <v>0</v>
      </c>
      <c r="GU78" s="191"/>
      <c r="GV78" s="191"/>
      <c r="GW78" s="191"/>
      <c r="GX78" s="191"/>
      <c r="GY78" s="191"/>
      <c r="GZ78" s="191"/>
      <c r="HA78" s="191">
        <f t="shared" si="101"/>
        <v>0</v>
      </c>
      <c r="HB78" s="191"/>
      <c r="HC78" s="191"/>
      <c r="HD78" s="191"/>
      <c r="HE78" s="191"/>
      <c r="HF78" s="191"/>
      <c r="HG78" s="191"/>
      <c r="HH78" s="191">
        <f t="shared" si="102"/>
        <v>0</v>
      </c>
      <c r="HI78" s="191"/>
      <c r="HJ78" s="191"/>
      <c r="HK78" s="191"/>
      <c r="HL78" s="191"/>
      <c r="HM78" s="191"/>
      <c r="HN78" s="191"/>
      <c r="HO78" s="191">
        <f t="shared" si="103"/>
        <v>0</v>
      </c>
      <c r="HP78" s="191"/>
      <c r="HQ78" s="191"/>
      <c r="HR78" s="191"/>
      <c r="HS78" s="191"/>
      <c r="HT78" s="191"/>
      <c r="HU78" s="191"/>
      <c r="HV78" s="191">
        <f t="shared" si="104"/>
        <v>0</v>
      </c>
      <c r="HW78" s="191"/>
      <c r="HX78" s="191"/>
      <c r="HY78" s="191"/>
      <c r="HZ78" s="191"/>
      <c r="IA78" s="190">
        <f t="shared" si="70"/>
        <v>93600</v>
      </c>
      <c r="IB78" s="190">
        <f t="shared" si="69"/>
        <v>0</v>
      </c>
      <c r="IC78" s="190">
        <f t="shared" si="69"/>
        <v>93600</v>
      </c>
      <c r="ID78" s="191"/>
    </row>
    <row r="79" spans="1:238" ht="18" customHeight="1">
      <c r="A79" s="213">
        <v>8</v>
      </c>
      <c r="B79" s="191" t="s">
        <v>1905</v>
      </c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>
        <f t="shared" si="71"/>
        <v>0</v>
      </c>
      <c r="N79" s="191"/>
      <c r="O79" s="191"/>
      <c r="P79" s="191"/>
      <c r="Q79" s="191"/>
      <c r="R79" s="191"/>
      <c r="S79" s="191"/>
      <c r="T79" s="191">
        <f t="shared" si="72"/>
        <v>0</v>
      </c>
      <c r="U79" s="191"/>
      <c r="V79" s="191"/>
      <c r="W79" s="191"/>
      <c r="X79" s="191"/>
      <c r="Y79" s="191"/>
      <c r="Z79" s="191"/>
      <c r="AA79" s="191">
        <f t="shared" si="73"/>
        <v>0</v>
      </c>
      <c r="AB79" s="191"/>
      <c r="AC79" s="191"/>
      <c r="AD79" s="191"/>
      <c r="AE79" s="191"/>
      <c r="AF79" s="191"/>
      <c r="AG79" s="191"/>
      <c r="AH79" s="191">
        <f t="shared" si="74"/>
        <v>0</v>
      </c>
      <c r="AI79" s="191"/>
      <c r="AJ79" s="191"/>
      <c r="AK79" s="191"/>
      <c r="AL79" s="191"/>
      <c r="AM79" s="191"/>
      <c r="AN79" s="191"/>
      <c r="AO79" s="191">
        <f t="shared" si="75"/>
        <v>0</v>
      </c>
      <c r="AP79" s="191"/>
      <c r="AQ79" s="191"/>
      <c r="AR79" s="191"/>
      <c r="AS79" s="191"/>
      <c r="AT79" s="191"/>
      <c r="AU79" s="191"/>
      <c r="AV79" s="191">
        <f t="shared" si="76"/>
        <v>0</v>
      </c>
      <c r="AW79" s="191"/>
      <c r="AX79" s="191"/>
      <c r="AY79" s="191"/>
      <c r="AZ79" s="191"/>
      <c r="BA79" s="191"/>
      <c r="BB79" s="191"/>
      <c r="BC79" s="191">
        <f t="shared" si="77"/>
        <v>0</v>
      </c>
      <c r="BD79" s="191"/>
      <c r="BE79" s="191"/>
      <c r="BF79" s="191"/>
      <c r="BG79" s="191"/>
      <c r="BH79" s="191"/>
      <c r="BI79" s="191"/>
      <c r="BJ79" s="191">
        <f t="shared" si="78"/>
        <v>0</v>
      </c>
      <c r="BK79" s="191"/>
      <c r="BL79" s="191"/>
      <c r="BM79" s="191"/>
      <c r="BN79" s="191"/>
      <c r="BO79" s="191"/>
      <c r="BP79" s="191"/>
      <c r="BQ79" s="191">
        <f t="shared" si="79"/>
        <v>0</v>
      </c>
      <c r="BR79" s="191"/>
      <c r="BS79" s="191"/>
      <c r="BT79" s="191"/>
      <c r="BU79" s="191"/>
      <c r="BV79" s="191"/>
      <c r="BW79" s="191"/>
      <c r="BX79" s="191">
        <f t="shared" si="80"/>
        <v>0</v>
      </c>
      <c r="BY79" s="191"/>
      <c r="BZ79" s="191"/>
      <c r="CA79" s="191"/>
      <c r="CB79" s="191"/>
      <c r="CC79" s="191"/>
      <c r="CD79" s="191"/>
      <c r="CE79" s="191">
        <f t="shared" si="81"/>
        <v>0</v>
      </c>
      <c r="CF79" s="191"/>
      <c r="CG79" s="191"/>
      <c r="CH79" s="191"/>
      <c r="CI79" s="191"/>
      <c r="CJ79" s="191"/>
      <c r="CK79" s="191"/>
      <c r="CL79" s="191">
        <f t="shared" si="82"/>
        <v>0</v>
      </c>
      <c r="CM79" s="191"/>
      <c r="CN79" s="191"/>
      <c r="CO79" s="191"/>
      <c r="CP79" s="191"/>
      <c r="CQ79" s="191"/>
      <c r="CR79" s="191"/>
      <c r="CS79" s="191">
        <f t="shared" si="83"/>
        <v>0</v>
      </c>
      <c r="CT79" s="191"/>
      <c r="CU79" s="191"/>
      <c r="CV79" s="191"/>
      <c r="CW79" s="191"/>
      <c r="CX79" s="191"/>
      <c r="CY79" s="191"/>
      <c r="CZ79" s="191">
        <f t="shared" si="84"/>
        <v>0</v>
      </c>
      <c r="DA79" s="191"/>
      <c r="DB79" s="191"/>
      <c r="DC79" s="191"/>
      <c r="DD79" s="191"/>
      <c r="DE79" s="191"/>
      <c r="DF79" s="191"/>
      <c r="DG79" s="191">
        <f t="shared" si="85"/>
        <v>0</v>
      </c>
      <c r="DH79" s="191"/>
      <c r="DI79" s="191"/>
      <c r="DJ79" s="191"/>
      <c r="DK79" s="191"/>
      <c r="DL79" s="191"/>
      <c r="DM79" s="191"/>
      <c r="DN79" s="191">
        <f t="shared" si="86"/>
        <v>0</v>
      </c>
      <c r="DO79" s="191"/>
      <c r="DP79" s="191"/>
      <c r="DQ79" s="191"/>
      <c r="DR79" s="191"/>
      <c r="DS79" s="191"/>
      <c r="DT79" s="191"/>
      <c r="DU79" s="191">
        <f t="shared" si="87"/>
        <v>0</v>
      </c>
      <c r="DV79" s="191"/>
      <c r="DW79" s="191"/>
      <c r="DX79" s="191"/>
      <c r="DY79" s="191"/>
      <c r="DZ79" s="191"/>
      <c r="EA79" s="191"/>
      <c r="EB79" s="191">
        <f t="shared" si="88"/>
        <v>0</v>
      </c>
      <c r="EC79" s="191"/>
      <c r="ED79" s="191"/>
      <c r="EE79" s="191"/>
      <c r="EF79" s="262">
        <v>5</v>
      </c>
      <c r="EG79" s="191">
        <f t="shared" si="90"/>
        <v>36000</v>
      </c>
      <c r="EH79" s="191"/>
      <c r="EI79" s="191">
        <f t="shared" si="91"/>
        <v>36000</v>
      </c>
      <c r="EJ79" s="191">
        <v>6</v>
      </c>
      <c r="EK79" s="191"/>
      <c r="EL79" s="191"/>
      <c r="EM79" s="191"/>
      <c r="EN79" s="191"/>
      <c r="EO79" s="191"/>
      <c r="EP79" s="191">
        <f t="shared" si="92"/>
        <v>0</v>
      </c>
      <c r="EQ79" s="191"/>
      <c r="ER79" s="191"/>
      <c r="ES79" s="191"/>
      <c r="ET79" s="191"/>
      <c r="EU79" s="191"/>
      <c r="EV79" s="191"/>
      <c r="EW79" s="191">
        <f t="shared" si="93"/>
        <v>0</v>
      </c>
      <c r="EX79" s="191"/>
      <c r="EY79" s="191"/>
      <c r="EZ79" s="191"/>
      <c r="FA79" s="191"/>
      <c r="FB79" s="191"/>
      <c r="FC79" s="191"/>
      <c r="FD79" s="191">
        <f t="shared" si="94"/>
        <v>0</v>
      </c>
      <c r="FE79" s="191"/>
      <c r="FF79" s="191"/>
      <c r="FG79" s="191"/>
      <c r="FH79" s="191"/>
      <c r="FI79" s="191"/>
      <c r="FJ79" s="191"/>
      <c r="FK79" s="191">
        <f t="shared" si="95"/>
        <v>0</v>
      </c>
      <c r="FL79" s="191"/>
      <c r="FM79" s="191"/>
      <c r="FN79" s="191"/>
      <c r="FO79" s="191"/>
      <c r="FP79" s="191"/>
      <c r="FQ79" s="191"/>
      <c r="FR79" s="191">
        <f t="shared" si="96"/>
        <v>0</v>
      </c>
      <c r="FS79" s="191"/>
      <c r="FT79" s="191"/>
      <c r="FU79" s="191"/>
      <c r="FV79" s="191"/>
      <c r="FW79" s="191"/>
      <c r="FX79" s="191"/>
      <c r="FY79" s="191">
        <f t="shared" si="97"/>
        <v>0</v>
      </c>
      <c r="FZ79" s="191"/>
      <c r="GA79" s="191"/>
      <c r="GB79" s="191"/>
      <c r="GC79" s="191"/>
      <c r="GD79" s="191"/>
      <c r="GE79" s="191"/>
      <c r="GF79" s="191">
        <f t="shared" si="98"/>
        <v>0</v>
      </c>
      <c r="GG79" s="191"/>
      <c r="GH79" s="191"/>
      <c r="GI79" s="191"/>
      <c r="GJ79" s="191"/>
      <c r="GK79" s="191"/>
      <c r="GL79" s="191"/>
      <c r="GM79" s="191">
        <f t="shared" si="99"/>
        <v>0</v>
      </c>
      <c r="GN79" s="191"/>
      <c r="GO79" s="191"/>
      <c r="GP79" s="191"/>
      <c r="GQ79" s="191"/>
      <c r="GR79" s="262"/>
      <c r="GS79" s="191"/>
      <c r="GT79" s="191">
        <f t="shared" si="100"/>
        <v>0</v>
      </c>
      <c r="GU79" s="191"/>
      <c r="GV79" s="191"/>
      <c r="GW79" s="191"/>
      <c r="GX79" s="191"/>
      <c r="GY79" s="191"/>
      <c r="GZ79" s="191"/>
      <c r="HA79" s="191">
        <f t="shared" si="101"/>
        <v>0</v>
      </c>
      <c r="HB79" s="191"/>
      <c r="HC79" s="191"/>
      <c r="HD79" s="191"/>
      <c r="HE79" s="191"/>
      <c r="HF79" s="191"/>
      <c r="HG79" s="191"/>
      <c r="HH79" s="191">
        <f t="shared" si="102"/>
        <v>0</v>
      </c>
      <c r="HI79" s="191"/>
      <c r="HJ79" s="191"/>
      <c r="HK79" s="191"/>
      <c r="HL79" s="191"/>
      <c r="HM79" s="191"/>
      <c r="HN79" s="191"/>
      <c r="HO79" s="191">
        <f t="shared" si="103"/>
        <v>0</v>
      </c>
      <c r="HP79" s="191"/>
      <c r="HQ79" s="191"/>
      <c r="HR79" s="191"/>
      <c r="HS79" s="191"/>
      <c r="HT79" s="191"/>
      <c r="HU79" s="191"/>
      <c r="HV79" s="191">
        <f t="shared" si="104"/>
        <v>0</v>
      </c>
      <c r="HW79" s="191"/>
      <c r="HX79" s="191"/>
      <c r="HY79" s="191"/>
      <c r="HZ79" s="191"/>
      <c r="IA79" s="190">
        <f t="shared" si="70"/>
        <v>36000</v>
      </c>
      <c r="IB79" s="190">
        <f t="shared" si="69"/>
        <v>0</v>
      </c>
      <c r="IC79" s="190">
        <f t="shared" si="69"/>
        <v>36000</v>
      </c>
      <c r="ID79" s="191"/>
    </row>
    <row r="80" spans="1:238" ht="18" customHeight="1">
      <c r="A80" s="213">
        <v>9</v>
      </c>
      <c r="B80" s="191" t="s">
        <v>1906</v>
      </c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>
        <f t="shared" si="71"/>
        <v>0</v>
      </c>
      <c r="N80" s="191"/>
      <c r="O80" s="191"/>
      <c r="P80" s="191"/>
      <c r="Q80" s="191"/>
      <c r="R80" s="191"/>
      <c r="S80" s="191"/>
      <c r="T80" s="191">
        <f t="shared" si="72"/>
        <v>0</v>
      </c>
      <c r="U80" s="191"/>
      <c r="V80" s="191"/>
      <c r="W80" s="191"/>
      <c r="X80" s="191"/>
      <c r="Y80" s="191"/>
      <c r="Z80" s="191"/>
      <c r="AA80" s="191">
        <f t="shared" si="73"/>
        <v>0</v>
      </c>
      <c r="AB80" s="191"/>
      <c r="AC80" s="191"/>
      <c r="AD80" s="191"/>
      <c r="AE80" s="191"/>
      <c r="AF80" s="191"/>
      <c r="AG80" s="191"/>
      <c r="AH80" s="191">
        <f t="shared" si="74"/>
        <v>0</v>
      </c>
      <c r="AI80" s="191"/>
      <c r="AJ80" s="191"/>
      <c r="AK80" s="191"/>
      <c r="AL80" s="191"/>
      <c r="AM80" s="191"/>
      <c r="AN80" s="191"/>
      <c r="AO80" s="191">
        <f t="shared" si="75"/>
        <v>0</v>
      </c>
      <c r="AP80" s="191"/>
      <c r="AQ80" s="191"/>
      <c r="AR80" s="191"/>
      <c r="AS80" s="191"/>
      <c r="AT80" s="191"/>
      <c r="AU80" s="191"/>
      <c r="AV80" s="191">
        <f t="shared" si="76"/>
        <v>0</v>
      </c>
      <c r="AW80" s="191"/>
      <c r="AX80" s="191"/>
      <c r="AY80" s="191"/>
      <c r="AZ80" s="191"/>
      <c r="BA80" s="191"/>
      <c r="BB80" s="191"/>
      <c r="BC80" s="191">
        <f t="shared" si="77"/>
        <v>0</v>
      </c>
      <c r="BD80" s="191"/>
      <c r="BE80" s="191"/>
      <c r="BF80" s="191"/>
      <c r="BG80" s="191"/>
      <c r="BH80" s="191"/>
      <c r="BI80" s="191"/>
      <c r="BJ80" s="191">
        <f t="shared" si="78"/>
        <v>0</v>
      </c>
      <c r="BK80" s="191"/>
      <c r="BL80" s="191"/>
      <c r="BM80" s="191"/>
      <c r="BN80" s="191"/>
      <c r="BO80" s="191"/>
      <c r="BP80" s="191"/>
      <c r="BQ80" s="191">
        <f t="shared" si="79"/>
        <v>0</v>
      </c>
      <c r="BR80" s="191"/>
      <c r="BS80" s="191"/>
      <c r="BT80" s="191"/>
      <c r="BU80" s="191"/>
      <c r="BV80" s="191"/>
      <c r="BW80" s="191"/>
      <c r="BX80" s="191">
        <f t="shared" si="80"/>
        <v>0</v>
      </c>
      <c r="BY80" s="191"/>
      <c r="BZ80" s="191"/>
      <c r="CA80" s="191"/>
      <c r="CB80" s="191"/>
      <c r="CC80" s="191"/>
      <c r="CD80" s="191"/>
      <c r="CE80" s="191">
        <f t="shared" si="81"/>
        <v>0</v>
      </c>
      <c r="CF80" s="191"/>
      <c r="CG80" s="191"/>
      <c r="CH80" s="191"/>
      <c r="CI80" s="191"/>
      <c r="CJ80" s="191"/>
      <c r="CK80" s="191"/>
      <c r="CL80" s="191">
        <f t="shared" si="82"/>
        <v>0</v>
      </c>
      <c r="CM80" s="191"/>
      <c r="CN80" s="191"/>
      <c r="CO80" s="191"/>
      <c r="CP80" s="191"/>
      <c r="CQ80" s="191"/>
      <c r="CR80" s="191"/>
      <c r="CS80" s="191">
        <f t="shared" si="83"/>
        <v>0</v>
      </c>
      <c r="CT80" s="191"/>
      <c r="CU80" s="191"/>
      <c r="CV80" s="191"/>
      <c r="CW80" s="191"/>
      <c r="CX80" s="191"/>
      <c r="CY80" s="191"/>
      <c r="CZ80" s="191">
        <f t="shared" si="84"/>
        <v>0</v>
      </c>
      <c r="DA80" s="191"/>
      <c r="DB80" s="191"/>
      <c r="DC80" s="191"/>
      <c r="DD80" s="191"/>
      <c r="DE80" s="191"/>
      <c r="DF80" s="191"/>
      <c r="DG80" s="191">
        <f t="shared" si="85"/>
        <v>0</v>
      </c>
      <c r="DH80" s="191"/>
      <c r="DI80" s="191"/>
      <c r="DJ80" s="191"/>
      <c r="DK80" s="191"/>
      <c r="DL80" s="191"/>
      <c r="DM80" s="191"/>
      <c r="DN80" s="191">
        <f t="shared" si="86"/>
        <v>0</v>
      </c>
      <c r="DO80" s="191"/>
      <c r="DP80" s="191"/>
      <c r="DQ80" s="191"/>
      <c r="DR80" s="191"/>
      <c r="DS80" s="191"/>
      <c r="DT80" s="191"/>
      <c r="DU80" s="191">
        <f t="shared" si="87"/>
        <v>0</v>
      </c>
      <c r="DV80" s="191"/>
      <c r="DW80" s="191"/>
      <c r="DX80" s="191"/>
      <c r="DY80" s="191"/>
      <c r="DZ80" s="191"/>
      <c r="EA80" s="191"/>
      <c r="EB80" s="191">
        <f t="shared" si="88"/>
        <v>0</v>
      </c>
      <c r="EC80" s="191"/>
      <c r="ED80" s="191"/>
      <c r="EE80" s="191"/>
      <c r="EF80" s="262">
        <v>11</v>
      </c>
      <c r="EG80" s="191">
        <f t="shared" si="90"/>
        <v>79200</v>
      </c>
      <c r="EH80" s="191"/>
      <c r="EI80" s="191">
        <f t="shared" si="91"/>
        <v>79200</v>
      </c>
      <c r="EJ80" s="191">
        <v>13</v>
      </c>
      <c r="EK80" s="191"/>
      <c r="EL80" s="191"/>
      <c r="EM80" s="191"/>
      <c r="EN80" s="191"/>
      <c r="EO80" s="191"/>
      <c r="EP80" s="191">
        <f t="shared" si="92"/>
        <v>0</v>
      </c>
      <c r="EQ80" s="191"/>
      <c r="ER80" s="191"/>
      <c r="ES80" s="191"/>
      <c r="ET80" s="191"/>
      <c r="EU80" s="191"/>
      <c r="EV80" s="191"/>
      <c r="EW80" s="191">
        <f t="shared" si="93"/>
        <v>0</v>
      </c>
      <c r="EX80" s="191"/>
      <c r="EY80" s="191"/>
      <c r="EZ80" s="191"/>
      <c r="FA80" s="191"/>
      <c r="FB80" s="191"/>
      <c r="FC80" s="191"/>
      <c r="FD80" s="191">
        <f t="shared" si="94"/>
        <v>0</v>
      </c>
      <c r="FE80" s="191"/>
      <c r="FF80" s="191"/>
      <c r="FG80" s="191"/>
      <c r="FH80" s="191"/>
      <c r="FI80" s="191"/>
      <c r="FJ80" s="191"/>
      <c r="FK80" s="191">
        <f t="shared" si="95"/>
        <v>0</v>
      </c>
      <c r="FL80" s="191"/>
      <c r="FM80" s="191"/>
      <c r="FN80" s="191"/>
      <c r="FO80" s="191"/>
      <c r="FP80" s="191"/>
      <c r="FQ80" s="191"/>
      <c r="FR80" s="191">
        <f t="shared" si="96"/>
        <v>0</v>
      </c>
      <c r="FS80" s="191"/>
      <c r="FT80" s="191"/>
      <c r="FU80" s="191"/>
      <c r="FV80" s="191"/>
      <c r="FW80" s="191"/>
      <c r="FX80" s="191"/>
      <c r="FY80" s="191">
        <f t="shared" si="97"/>
        <v>0</v>
      </c>
      <c r="FZ80" s="191"/>
      <c r="GA80" s="191"/>
      <c r="GB80" s="191"/>
      <c r="GC80" s="191"/>
      <c r="GD80" s="191"/>
      <c r="GE80" s="191"/>
      <c r="GF80" s="191">
        <f t="shared" si="98"/>
        <v>0</v>
      </c>
      <c r="GG80" s="191"/>
      <c r="GH80" s="191"/>
      <c r="GI80" s="191"/>
      <c r="GJ80" s="191"/>
      <c r="GK80" s="191"/>
      <c r="GL80" s="191"/>
      <c r="GM80" s="191">
        <f t="shared" si="99"/>
        <v>0</v>
      </c>
      <c r="GN80" s="191"/>
      <c r="GO80" s="191"/>
      <c r="GP80" s="191"/>
      <c r="GQ80" s="191"/>
      <c r="GR80" s="262"/>
      <c r="GS80" s="191"/>
      <c r="GT80" s="191">
        <f t="shared" si="100"/>
        <v>0</v>
      </c>
      <c r="GU80" s="191"/>
      <c r="GV80" s="191"/>
      <c r="GW80" s="191"/>
      <c r="GX80" s="191"/>
      <c r="GY80" s="191"/>
      <c r="GZ80" s="191"/>
      <c r="HA80" s="191">
        <f t="shared" si="101"/>
        <v>0</v>
      </c>
      <c r="HB80" s="191"/>
      <c r="HC80" s="191"/>
      <c r="HD80" s="191"/>
      <c r="HE80" s="191"/>
      <c r="HF80" s="191"/>
      <c r="HG80" s="191"/>
      <c r="HH80" s="191">
        <f t="shared" si="102"/>
        <v>0</v>
      </c>
      <c r="HI80" s="191"/>
      <c r="HJ80" s="191"/>
      <c r="HK80" s="191"/>
      <c r="HL80" s="191"/>
      <c r="HM80" s="191"/>
      <c r="HN80" s="191"/>
      <c r="HO80" s="191">
        <f t="shared" si="103"/>
        <v>0</v>
      </c>
      <c r="HP80" s="191"/>
      <c r="HQ80" s="191"/>
      <c r="HR80" s="191"/>
      <c r="HS80" s="191"/>
      <c r="HT80" s="191"/>
      <c r="HU80" s="191"/>
      <c r="HV80" s="191">
        <f t="shared" si="104"/>
        <v>0</v>
      </c>
      <c r="HW80" s="191"/>
      <c r="HX80" s="191"/>
      <c r="HY80" s="191"/>
      <c r="HZ80" s="191"/>
      <c r="IA80" s="190">
        <f t="shared" si="70"/>
        <v>79200</v>
      </c>
      <c r="IB80" s="190">
        <f t="shared" si="69"/>
        <v>0</v>
      </c>
      <c r="IC80" s="190">
        <f t="shared" si="69"/>
        <v>79200</v>
      </c>
      <c r="ID80" s="191"/>
    </row>
    <row r="81" spans="1:238" ht="18" customHeight="1">
      <c r="A81" s="213">
        <v>10</v>
      </c>
      <c r="B81" s="191" t="s">
        <v>1907</v>
      </c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>
        <f t="shared" si="71"/>
        <v>0</v>
      </c>
      <c r="N81" s="191"/>
      <c r="O81" s="191"/>
      <c r="P81" s="191"/>
      <c r="Q81" s="191"/>
      <c r="R81" s="191"/>
      <c r="S81" s="191"/>
      <c r="T81" s="191">
        <f t="shared" si="72"/>
        <v>0</v>
      </c>
      <c r="U81" s="191"/>
      <c r="V81" s="191"/>
      <c r="W81" s="191"/>
      <c r="X81" s="191"/>
      <c r="Y81" s="191"/>
      <c r="Z81" s="191"/>
      <c r="AA81" s="191">
        <f t="shared" si="73"/>
        <v>0</v>
      </c>
      <c r="AB81" s="191"/>
      <c r="AC81" s="191"/>
      <c r="AD81" s="191"/>
      <c r="AE81" s="191"/>
      <c r="AF81" s="191"/>
      <c r="AG81" s="191"/>
      <c r="AH81" s="191">
        <f t="shared" si="74"/>
        <v>0</v>
      </c>
      <c r="AI81" s="191"/>
      <c r="AJ81" s="191"/>
      <c r="AK81" s="191"/>
      <c r="AL81" s="191"/>
      <c r="AM81" s="191"/>
      <c r="AN81" s="191"/>
      <c r="AO81" s="191">
        <f t="shared" si="75"/>
        <v>0</v>
      </c>
      <c r="AP81" s="191"/>
      <c r="AQ81" s="191"/>
      <c r="AR81" s="191"/>
      <c r="AS81" s="191"/>
      <c r="AT81" s="191"/>
      <c r="AU81" s="191"/>
      <c r="AV81" s="191">
        <f t="shared" si="76"/>
        <v>0</v>
      </c>
      <c r="AW81" s="191"/>
      <c r="AX81" s="191"/>
      <c r="AY81" s="191"/>
      <c r="AZ81" s="191"/>
      <c r="BA81" s="191"/>
      <c r="BB81" s="191"/>
      <c r="BC81" s="191">
        <f t="shared" si="77"/>
        <v>0</v>
      </c>
      <c r="BD81" s="191"/>
      <c r="BE81" s="191"/>
      <c r="BF81" s="191"/>
      <c r="BG81" s="191"/>
      <c r="BH81" s="191"/>
      <c r="BI81" s="191"/>
      <c r="BJ81" s="191">
        <f t="shared" si="78"/>
        <v>0</v>
      </c>
      <c r="BK81" s="191"/>
      <c r="BL81" s="191"/>
      <c r="BM81" s="191"/>
      <c r="BN81" s="191"/>
      <c r="BO81" s="191"/>
      <c r="BP81" s="191"/>
      <c r="BQ81" s="191">
        <f t="shared" si="79"/>
        <v>0</v>
      </c>
      <c r="BR81" s="191"/>
      <c r="BS81" s="191"/>
      <c r="BT81" s="191"/>
      <c r="BU81" s="191"/>
      <c r="BV81" s="191"/>
      <c r="BW81" s="191"/>
      <c r="BX81" s="191">
        <f t="shared" si="80"/>
        <v>0</v>
      </c>
      <c r="BY81" s="191"/>
      <c r="BZ81" s="191"/>
      <c r="CA81" s="191"/>
      <c r="CB81" s="191"/>
      <c r="CC81" s="191"/>
      <c r="CD81" s="191"/>
      <c r="CE81" s="191">
        <f t="shared" si="81"/>
        <v>0</v>
      </c>
      <c r="CF81" s="191"/>
      <c r="CG81" s="191"/>
      <c r="CH81" s="191"/>
      <c r="CI81" s="191"/>
      <c r="CJ81" s="191"/>
      <c r="CK81" s="191"/>
      <c r="CL81" s="191">
        <f t="shared" si="82"/>
        <v>0</v>
      </c>
      <c r="CM81" s="191"/>
      <c r="CN81" s="191"/>
      <c r="CO81" s="191"/>
      <c r="CP81" s="191"/>
      <c r="CQ81" s="191"/>
      <c r="CR81" s="191"/>
      <c r="CS81" s="191">
        <f t="shared" si="83"/>
        <v>0</v>
      </c>
      <c r="CT81" s="191"/>
      <c r="CU81" s="191"/>
      <c r="CV81" s="191"/>
      <c r="CW81" s="191"/>
      <c r="CX81" s="191"/>
      <c r="CY81" s="191"/>
      <c r="CZ81" s="191">
        <f t="shared" si="84"/>
        <v>0</v>
      </c>
      <c r="DA81" s="191"/>
      <c r="DB81" s="191"/>
      <c r="DC81" s="191"/>
      <c r="DD81" s="191"/>
      <c r="DE81" s="191"/>
      <c r="DF81" s="191"/>
      <c r="DG81" s="191">
        <f t="shared" si="85"/>
        <v>0</v>
      </c>
      <c r="DH81" s="191"/>
      <c r="DI81" s="191"/>
      <c r="DJ81" s="191"/>
      <c r="DK81" s="191"/>
      <c r="DL81" s="191"/>
      <c r="DM81" s="191"/>
      <c r="DN81" s="191">
        <f t="shared" si="86"/>
        <v>0</v>
      </c>
      <c r="DO81" s="191"/>
      <c r="DP81" s="191"/>
      <c r="DQ81" s="191"/>
      <c r="DR81" s="191"/>
      <c r="DS81" s="191"/>
      <c r="DT81" s="191"/>
      <c r="DU81" s="191">
        <f t="shared" si="87"/>
        <v>0</v>
      </c>
      <c r="DV81" s="191"/>
      <c r="DW81" s="191"/>
      <c r="DX81" s="191"/>
      <c r="DY81" s="191"/>
      <c r="DZ81" s="191"/>
      <c r="EA81" s="191"/>
      <c r="EB81" s="191">
        <f t="shared" si="88"/>
        <v>0</v>
      </c>
      <c r="EC81" s="191"/>
      <c r="ED81" s="191"/>
      <c r="EE81" s="191"/>
      <c r="EF81" s="262">
        <v>6</v>
      </c>
      <c r="EG81" s="191">
        <f t="shared" si="90"/>
        <v>43200</v>
      </c>
      <c r="EH81" s="191"/>
      <c r="EI81" s="191">
        <f t="shared" si="91"/>
        <v>43200</v>
      </c>
      <c r="EJ81" s="191">
        <v>7</v>
      </c>
      <c r="EK81" s="191"/>
      <c r="EL81" s="191"/>
      <c r="EM81" s="191"/>
      <c r="EN81" s="191"/>
      <c r="EO81" s="191"/>
      <c r="EP81" s="191">
        <f t="shared" si="92"/>
        <v>0</v>
      </c>
      <c r="EQ81" s="191"/>
      <c r="ER81" s="191"/>
      <c r="ES81" s="191"/>
      <c r="ET81" s="191"/>
      <c r="EU81" s="191"/>
      <c r="EV81" s="191"/>
      <c r="EW81" s="191">
        <f t="shared" si="93"/>
        <v>0</v>
      </c>
      <c r="EX81" s="191"/>
      <c r="EY81" s="191"/>
      <c r="EZ81" s="191"/>
      <c r="FA81" s="191"/>
      <c r="FB81" s="191"/>
      <c r="FC81" s="191"/>
      <c r="FD81" s="191">
        <f t="shared" si="94"/>
        <v>0</v>
      </c>
      <c r="FE81" s="191"/>
      <c r="FF81" s="191"/>
      <c r="FG81" s="191"/>
      <c r="FH81" s="191"/>
      <c r="FI81" s="191"/>
      <c r="FJ81" s="191"/>
      <c r="FK81" s="191">
        <f t="shared" si="95"/>
        <v>0</v>
      </c>
      <c r="FL81" s="191"/>
      <c r="FM81" s="191"/>
      <c r="FN81" s="191"/>
      <c r="FO81" s="191"/>
      <c r="FP81" s="191"/>
      <c r="FQ81" s="191"/>
      <c r="FR81" s="191">
        <f t="shared" si="96"/>
        <v>0</v>
      </c>
      <c r="FS81" s="191"/>
      <c r="FT81" s="191"/>
      <c r="FU81" s="191"/>
      <c r="FV81" s="191"/>
      <c r="FW81" s="191"/>
      <c r="FX81" s="191"/>
      <c r="FY81" s="191">
        <f t="shared" si="97"/>
        <v>0</v>
      </c>
      <c r="FZ81" s="191"/>
      <c r="GA81" s="191"/>
      <c r="GB81" s="191"/>
      <c r="GC81" s="191"/>
      <c r="GD81" s="191"/>
      <c r="GE81" s="191"/>
      <c r="GF81" s="191">
        <f t="shared" si="98"/>
        <v>0</v>
      </c>
      <c r="GG81" s="191"/>
      <c r="GH81" s="191"/>
      <c r="GI81" s="191"/>
      <c r="GJ81" s="191"/>
      <c r="GK81" s="191"/>
      <c r="GL81" s="191"/>
      <c r="GM81" s="191">
        <f t="shared" si="99"/>
        <v>0</v>
      </c>
      <c r="GN81" s="191"/>
      <c r="GO81" s="191"/>
      <c r="GP81" s="191"/>
      <c r="GQ81" s="191"/>
      <c r="GR81" s="262"/>
      <c r="GS81" s="191"/>
      <c r="GT81" s="191">
        <f t="shared" si="100"/>
        <v>0</v>
      </c>
      <c r="GU81" s="191"/>
      <c r="GV81" s="191"/>
      <c r="GW81" s="191"/>
      <c r="GX81" s="191"/>
      <c r="GY81" s="191"/>
      <c r="GZ81" s="191"/>
      <c r="HA81" s="191">
        <f t="shared" si="101"/>
        <v>0</v>
      </c>
      <c r="HB81" s="191"/>
      <c r="HC81" s="191"/>
      <c r="HD81" s="191"/>
      <c r="HE81" s="191"/>
      <c r="HF81" s="191"/>
      <c r="HG81" s="191"/>
      <c r="HH81" s="191">
        <f t="shared" si="102"/>
        <v>0</v>
      </c>
      <c r="HI81" s="191"/>
      <c r="HJ81" s="191"/>
      <c r="HK81" s="191"/>
      <c r="HL81" s="191"/>
      <c r="HM81" s="191"/>
      <c r="HN81" s="191"/>
      <c r="HO81" s="191">
        <f t="shared" si="103"/>
        <v>0</v>
      </c>
      <c r="HP81" s="191"/>
      <c r="HQ81" s="191"/>
      <c r="HR81" s="191"/>
      <c r="HS81" s="191"/>
      <c r="HT81" s="191"/>
      <c r="HU81" s="191"/>
      <c r="HV81" s="191">
        <f t="shared" si="104"/>
        <v>0</v>
      </c>
      <c r="HW81" s="191"/>
      <c r="HX81" s="191"/>
      <c r="HY81" s="191"/>
      <c r="HZ81" s="191"/>
      <c r="IA81" s="190">
        <f t="shared" si="70"/>
        <v>43200</v>
      </c>
      <c r="IB81" s="190">
        <f t="shared" si="69"/>
        <v>0</v>
      </c>
      <c r="IC81" s="190">
        <f t="shared" si="69"/>
        <v>43200</v>
      </c>
      <c r="ID81" s="191"/>
    </row>
    <row r="82" spans="1:238" ht="18" customHeight="1">
      <c r="A82" s="213">
        <v>11</v>
      </c>
      <c r="B82" s="191" t="s">
        <v>1908</v>
      </c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>
        <f t="shared" si="71"/>
        <v>0</v>
      </c>
      <c r="N82" s="191"/>
      <c r="O82" s="191"/>
      <c r="P82" s="191"/>
      <c r="Q82" s="191"/>
      <c r="R82" s="191"/>
      <c r="S82" s="191"/>
      <c r="T82" s="191">
        <f t="shared" si="72"/>
        <v>0</v>
      </c>
      <c r="U82" s="191"/>
      <c r="V82" s="191"/>
      <c r="W82" s="191"/>
      <c r="X82" s="191"/>
      <c r="Y82" s="191"/>
      <c r="Z82" s="191"/>
      <c r="AA82" s="191">
        <f t="shared" si="73"/>
        <v>0</v>
      </c>
      <c r="AB82" s="191"/>
      <c r="AC82" s="191"/>
      <c r="AD82" s="191"/>
      <c r="AE82" s="191"/>
      <c r="AF82" s="191"/>
      <c r="AG82" s="191"/>
      <c r="AH82" s="191">
        <f t="shared" si="74"/>
        <v>0</v>
      </c>
      <c r="AI82" s="191"/>
      <c r="AJ82" s="191"/>
      <c r="AK82" s="191"/>
      <c r="AL82" s="191"/>
      <c r="AM82" s="191"/>
      <c r="AN82" s="191"/>
      <c r="AO82" s="191">
        <f t="shared" si="75"/>
        <v>0</v>
      </c>
      <c r="AP82" s="191"/>
      <c r="AQ82" s="191"/>
      <c r="AR82" s="191"/>
      <c r="AS82" s="191"/>
      <c r="AT82" s="191"/>
      <c r="AU82" s="191"/>
      <c r="AV82" s="191">
        <f t="shared" si="76"/>
        <v>0</v>
      </c>
      <c r="AW82" s="191"/>
      <c r="AX82" s="191"/>
      <c r="AY82" s="191"/>
      <c r="AZ82" s="191"/>
      <c r="BA82" s="191"/>
      <c r="BB82" s="191"/>
      <c r="BC82" s="191">
        <f t="shared" si="77"/>
        <v>0</v>
      </c>
      <c r="BD82" s="191"/>
      <c r="BE82" s="191"/>
      <c r="BF82" s="191"/>
      <c r="BG82" s="191"/>
      <c r="BH82" s="191"/>
      <c r="BI82" s="191"/>
      <c r="BJ82" s="191">
        <f t="shared" si="78"/>
        <v>0</v>
      </c>
      <c r="BK82" s="191"/>
      <c r="BL82" s="191"/>
      <c r="BM82" s="191"/>
      <c r="BN82" s="191"/>
      <c r="BO82" s="191"/>
      <c r="BP82" s="191"/>
      <c r="BQ82" s="191">
        <f t="shared" si="79"/>
        <v>0</v>
      </c>
      <c r="BR82" s="191"/>
      <c r="BS82" s="191"/>
      <c r="BT82" s="191"/>
      <c r="BU82" s="191"/>
      <c r="BV82" s="191"/>
      <c r="BW82" s="191"/>
      <c r="BX82" s="191">
        <f t="shared" si="80"/>
        <v>0</v>
      </c>
      <c r="BY82" s="191"/>
      <c r="BZ82" s="191"/>
      <c r="CA82" s="191"/>
      <c r="CB82" s="191"/>
      <c r="CC82" s="191"/>
      <c r="CD82" s="191"/>
      <c r="CE82" s="191">
        <f t="shared" si="81"/>
        <v>0</v>
      </c>
      <c r="CF82" s="191"/>
      <c r="CG82" s="191"/>
      <c r="CH82" s="191"/>
      <c r="CI82" s="191"/>
      <c r="CJ82" s="191"/>
      <c r="CK82" s="191"/>
      <c r="CL82" s="191">
        <f t="shared" si="82"/>
        <v>0</v>
      </c>
      <c r="CM82" s="191"/>
      <c r="CN82" s="191"/>
      <c r="CO82" s="191"/>
      <c r="CP82" s="191"/>
      <c r="CQ82" s="191"/>
      <c r="CR82" s="191"/>
      <c r="CS82" s="191">
        <f t="shared" si="83"/>
        <v>0</v>
      </c>
      <c r="CT82" s="191"/>
      <c r="CU82" s="191"/>
      <c r="CV82" s="191"/>
      <c r="CW82" s="191"/>
      <c r="CX82" s="191"/>
      <c r="CY82" s="191"/>
      <c r="CZ82" s="191">
        <f t="shared" si="84"/>
        <v>0</v>
      </c>
      <c r="DA82" s="191"/>
      <c r="DB82" s="191"/>
      <c r="DC82" s="191"/>
      <c r="DD82" s="191"/>
      <c r="DE82" s="191"/>
      <c r="DF82" s="191"/>
      <c r="DG82" s="191">
        <f t="shared" si="85"/>
        <v>0</v>
      </c>
      <c r="DH82" s="191"/>
      <c r="DI82" s="191"/>
      <c r="DJ82" s="191"/>
      <c r="DK82" s="191"/>
      <c r="DL82" s="191"/>
      <c r="DM82" s="191"/>
      <c r="DN82" s="191">
        <f t="shared" si="86"/>
        <v>0</v>
      </c>
      <c r="DO82" s="191"/>
      <c r="DP82" s="191"/>
      <c r="DQ82" s="191"/>
      <c r="DR82" s="191"/>
      <c r="DS82" s="191"/>
      <c r="DT82" s="191"/>
      <c r="DU82" s="191">
        <f t="shared" si="87"/>
        <v>0</v>
      </c>
      <c r="DV82" s="191"/>
      <c r="DW82" s="191"/>
      <c r="DX82" s="191"/>
      <c r="DY82" s="191"/>
      <c r="DZ82" s="191"/>
      <c r="EA82" s="191"/>
      <c r="EB82" s="191">
        <f t="shared" si="88"/>
        <v>0</v>
      </c>
      <c r="EC82" s="191"/>
      <c r="ED82" s="191"/>
      <c r="EE82" s="191"/>
      <c r="EF82" s="262">
        <v>3</v>
      </c>
      <c r="EG82" s="191">
        <f t="shared" si="90"/>
        <v>21600</v>
      </c>
      <c r="EH82" s="191"/>
      <c r="EI82" s="191">
        <f t="shared" si="91"/>
        <v>21600</v>
      </c>
      <c r="EJ82" s="191">
        <v>4</v>
      </c>
      <c r="EK82" s="191"/>
      <c r="EL82" s="191"/>
      <c r="EM82" s="191"/>
      <c r="EN82" s="191"/>
      <c r="EO82" s="191"/>
      <c r="EP82" s="191">
        <f t="shared" si="92"/>
        <v>0</v>
      </c>
      <c r="EQ82" s="191"/>
      <c r="ER82" s="191"/>
      <c r="ES82" s="191"/>
      <c r="ET82" s="191"/>
      <c r="EU82" s="191"/>
      <c r="EV82" s="191"/>
      <c r="EW82" s="191">
        <f t="shared" si="93"/>
        <v>0</v>
      </c>
      <c r="EX82" s="191"/>
      <c r="EY82" s="191"/>
      <c r="EZ82" s="191"/>
      <c r="FA82" s="191"/>
      <c r="FB82" s="191"/>
      <c r="FC82" s="191"/>
      <c r="FD82" s="191">
        <f t="shared" si="94"/>
        <v>0</v>
      </c>
      <c r="FE82" s="191"/>
      <c r="FF82" s="191"/>
      <c r="FG82" s="191"/>
      <c r="FH82" s="191"/>
      <c r="FI82" s="191"/>
      <c r="FJ82" s="191"/>
      <c r="FK82" s="191">
        <f t="shared" si="95"/>
        <v>0</v>
      </c>
      <c r="FL82" s="191"/>
      <c r="FM82" s="191"/>
      <c r="FN82" s="191"/>
      <c r="FO82" s="191"/>
      <c r="FP82" s="191"/>
      <c r="FQ82" s="191"/>
      <c r="FR82" s="191">
        <f t="shared" si="96"/>
        <v>0</v>
      </c>
      <c r="FS82" s="191"/>
      <c r="FT82" s="191"/>
      <c r="FU82" s="191"/>
      <c r="FV82" s="191"/>
      <c r="FW82" s="191"/>
      <c r="FX82" s="191"/>
      <c r="FY82" s="191">
        <f t="shared" si="97"/>
        <v>0</v>
      </c>
      <c r="FZ82" s="191"/>
      <c r="GA82" s="191"/>
      <c r="GB82" s="191"/>
      <c r="GC82" s="191"/>
      <c r="GD82" s="191"/>
      <c r="GE82" s="191"/>
      <c r="GF82" s="191">
        <f t="shared" si="98"/>
        <v>0</v>
      </c>
      <c r="GG82" s="191"/>
      <c r="GH82" s="191"/>
      <c r="GI82" s="191"/>
      <c r="GJ82" s="191"/>
      <c r="GK82" s="191"/>
      <c r="GL82" s="191"/>
      <c r="GM82" s="191">
        <f t="shared" si="99"/>
        <v>0</v>
      </c>
      <c r="GN82" s="191"/>
      <c r="GO82" s="191"/>
      <c r="GP82" s="191"/>
      <c r="GQ82" s="191"/>
      <c r="GR82" s="262"/>
      <c r="GS82" s="191"/>
      <c r="GT82" s="191">
        <f t="shared" si="100"/>
        <v>0</v>
      </c>
      <c r="GU82" s="191"/>
      <c r="GV82" s="191"/>
      <c r="GW82" s="191"/>
      <c r="GX82" s="191"/>
      <c r="GY82" s="191"/>
      <c r="GZ82" s="191"/>
      <c r="HA82" s="191">
        <f t="shared" si="101"/>
        <v>0</v>
      </c>
      <c r="HB82" s="191"/>
      <c r="HC82" s="191"/>
      <c r="HD82" s="191"/>
      <c r="HE82" s="191"/>
      <c r="HF82" s="191"/>
      <c r="HG82" s="191"/>
      <c r="HH82" s="191">
        <f t="shared" si="102"/>
        <v>0</v>
      </c>
      <c r="HI82" s="191"/>
      <c r="HJ82" s="191"/>
      <c r="HK82" s="191"/>
      <c r="HL82" s="191"/>
      <c r="HM82" s="191"/>
      <c r="HN82" s="191"/>
      <c r="HO82" s="191">
        <f t="shared" si="103"/>
        <v>0</v>
      </c>
      <c r="HP82" s="191"/>
      <c r="HQ82" s="191"/>
      <c r="HR82" s="191"/>
      <c r="HS82" s="191"/>
      <c r="HT82" s="191"/>
      <c r="HU82" s="191"/>
      <c r="HV82" s="191">
        <f t="shared" si="104"/>
        <v>0</v>
      </c>
      <c r="HW82" s="191"/>
      <c r="HX82" s="191"/>
      <c r="HY82" s="191"/>
      <c r="HZ82" s="191"/>
      <c r="IA82" s="190">
        <f t="shared" si="70"/>
        <v>21600</v>
      </c>
      <c r="IB82" s="190">
        <f t="shared" si="69"/>
        <v>0</v>
      </c>
      <c r="IC82" s="190">
        <f t="shared" si="69"/>
        <v>21600</v>
      </c>
      <c r="ID82" s="191"/>
    </row>
    <row r="83" spans="1:238" ht="18" customHeight="1">
      <c r="A83" s="213">
        <v>12</v>
      </c>
      <c r="B83" s="191" t="s">
        <v>1909</v>
      </c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>
        <f t="shared" si="71"/>
        <v>0</v>
      </c>
      <c r="N83" s="191"/>
      <c r="O83" s="191"/>
      <c r="P83" s="191"/>
      <c r="Q83" s="191"/>
      <c r="R83" s="191"/>
      <c r="S83" s="191"/>
      <c r="T83" s="191">
        <f t="shared" si="72"/>
        <v>0</v>
      </c>
      <c r="U83" s="191"/>
      <c r="V83" s="191"/>
      <c r="W83" s="191"/>
      <c r="X83" s="191"/>
      <c r="Y83" s="191"/>
      <c r="Z83" s="191"/>
      <c r="AA83" s="191">
        <f t="shared" si="73"/>
        <v>0</v>
      </c>
      <c r="AB83" s="191"/>
      <c r="AC83" s="191"/>
      <c r="AD83" s="191"/>
      <c r="AE83" s="191">
        <v>2</v>
      </c>
      <c r="AF83" s="191">
        <v>1400000</v>
      </c>
      <c r="AG83" s="191"/>
      <c r="AH83" s="191">
        <f t="shared" si="74"/>
        <v>1400000</v>
      </c>
      <c r="AI83" s="191"/>
      <c r="AJ83" s="191"/>
      <c r="AK83" s="191"/>
      <c r="AL83" s="191"/>
      <c r="AM83" s="191"/>
      <c r="AN83" s="191"/>
      <c r="AO83" s="191">
        <f t="shared" si="75"/>
        <v>0</v>
      </c>
      <c r="AP83" s="191"/>
      <c r="AQ83" s="191"/>
      <c r="AR83" s="191"/>
      <c r="AS83" s="191"/>
      <c r="AT83" s="191"/>
      <c r="AU83" s="191"/>
      <c r="AV83" s="191">
        <f t="shared" si="76"/>
        <v>0</v>
      </c>
      <c r="AW83" s="191"/>
      <c r="AX83" s="191"/>
      <c r="AY83" s="191"/>
      <c r="AZ83" s="191"/>
      <c r="BA83" s="191"/>
      <c r="BB83" s="191"/>
      <c r="BC83" s="191">
        <f t="shared" si="77"/>
        <v>0</v>
      </c>
      <c r="BD83" s="191"/>
      <c r="BE83" s="191"/>
      <c r="BF83" s="191"/>
      <c r="BG83" s="191"/>
      <c r="BH83" s="191"/>
      <c r="BI83" s="191"/>
      <c r="BJ83" s="191">
        <f t="shared" si="78"/>
        <v>0</v>
      </c>
      <c r="BK83" s="191"/>
      <c r="BL83" s="191"/>
      <c r="BM83" s="191"/>
      <c r="BN83" s="191"/>
      <c r="BO83" s="191"/>
      <c r="BP83" s="191"/>
      <c r="BQ83" s="191">
        <f t="shared" si="79"/>
        <v>0</v>
      </c>
      <c r="BR83" s="191"/>
      <c r="BS83" s="191"/>
      <c r="BT83" s="191"/>
      <c r="BU83" s="191"/>
      <c r="BV83" s="191"/>
      <c r="BW83" s="191"/>
      <c r="BX83" s="191">
        <f t="shared" si="80"/>
        <v>0</v>
      </c>
      <c r="BY83" s="191"/>
      <c r="BZ83" s="191"/>
      <c r="CA83" s="191"/>
      <c r="CB83" s="191"/>
      <c r="CC83" s="191"/>
      <c r="CD83" s="191"/>
      <c r="CE83" s="191">
        <f t="shared" si="81"/>
        <v>0</v>
      </c>
      <c r="CF83" s="191"/>
      <c r="CG83" s="191"/>
      <c r="CH83" s="191"/>
      <c r="CI83" s="191"/>
      <c r="CJ83" s="191"/>
      <c r="CK83" s="191"/>
      <c r="CL83" s="191">
        <f t="shared" si="82"/>
        <v>0</v>
      </c>
      <c r="CM83" s="191"/>
      <c r="CN83" s="191"/>
      <c r="CO83" s="191"/>
      <c r="CP83" s="191"/>
      <c r="CQ83" s="191"/>
      <c r="CR83" s="191"/>
      <c r="CS83" s="191">
        <f t="shared" si="83"/>
        <v>0</v>
      </c>
      <c r="CT83" s="191"/>
      <c r="CU83" s="191"/>
      <c r="CV83" s="191"/>
      <c r="CW83" s="191"/>
      <c r="CX83" s="191"/>
      <c r="CY83" s="191"/>
      <c r="CZ83" s="191">
        <f t="shared" si="84"/>
        <v>0</v>
      </c>
      <c r="DA83" s="191"/>
      <c r="DB83" s="191"/>
      <c r="DC83" s="191"/>
      <c r="DD83" s="191"/>
      <c r="DE83" s="191"/>
      <c r="DF83" s="191"/>
      <c r="DG83" s="191">
        <f t="shared" si="85"/>
        <v>0</v>
      </c>
      <c r="DH83" s="191"/>
      <c r="DI83" s="191"/>
      <c r="DJ83" s="191"/>
      <c r="DK83" s="191"/>
      <c r="DL83" s="191"/>
      <c r="DM83" s="191"/>
      <c r="DN83" s="191">
        <f t="shared" si="86"/>
        <v>0</v>
      </c>
      <c r="DO83" s="191"/>
      <c r="DP83" s="191"/>
      <c r="DQ83" s="191"/>
      <c r="DR83" s="191"/>
      <c r="DS83" s="191"/>
      <c r="DT83" s="191"/>
      <c r="DU83" s="191">
        <f t="shared" si="87"/>
        <v>0</v>
      </c>
      <c r="DV83" s="191"/>
      <c r="DW83" s="191"/>
      <c r="DX83" s="191"/>
      <c r="DY83" s="191"/>
      <c r="DZ83" s="191"/>
      <c r="EA83" s="191"/>
      <c r="EB83" s="191">
        <f t="shared" si="88"/>
        <v>0</v>
      </c>
      <c r="EC83" s="191"/>
      <c r="ED83" s="191"/>
      <c r="EE83" s="191"/>
      <c r="EF83" s="262">
        <v>12</v>
      </c>
      <c r="EG83" s="191">
        <f t="shared" si="90"/>
        <v>86400</v>
      </c>
      <c r="EH83" s="191"/>
      <c r="EI83" s="191">
        <f t="shared" si="91"/>
        <v>86400</v>
      </c>
      <c r="EJ83" s="191">
        <v>15</v>
      </c>
      <c r="EK83" s="191"/>
      <c r="EL83" s="191"/>
      <c r="EM83" s="191"/>
      <c r="EN83" s="191"/>
      <c r="EO83" s="191"/>
      <c r="EP83" s="191">
        <f t="shared" si="92"/>
        <v>0</v>
      </c>
      <c r="EQ83" s="191"/>
      <c r="ER83" s="191"/>
      <c r="ES83" s="191"/>
      <c r="ET83" s="191"/>
      <c r="EU83" s="191"/>
      <c r="EV83" s="191"/>
      <c r="EW83" s="191">
        <f t="shared" si="93"/>
        <v>0</v>
      </c>
      <c r="EX83" s="191"/>
      <c r="EY83" s="191"/>
      <c r="EZ83" s="191"/>
      <c r="FA83" s="191"/>
      <c r="FB83" s="191"/>
      <c r="FC83" s="191"/>
      <c r="FD83" s="191">
        <f t="shared" si="94"/>
        <v>0</v>
      </c>
      <c r="FE83" s="191"/>
      <c r="FF83" s="191"/>
      <c r="FG83" s="191"/>
      <c r="FH83" s="191"/>
      <c r="FI83" s="191"/>
      <c r="FJ83" s="191"/>
      <c r="FK83" s="191">
        <f t="shared" si="95"/>
        <v>0</v>
      </c>
      <c r="FL83" s="191"/>
      <c r="FM83" s="191"/>
      <c r="FN83" s="191"/>
      <c r="FO83" s="191"/>
      <c r="FP83" s="191"/>
      <c r="FQ83" s="191"/>
      <c r="FR83" s="191">
        <f t="shared" si="96"/>
        <v>0</v>
      </c>
      <c r="FS83" s="191"/>
      <c r="FT83" s="191"/>
      <c r="FU83" s="191"/>
      <c r="FV83" s="191"/>
      <c r="FW83" s="191"/>
      <c r="FX83" s="191"/>
      <c r="FY83" s="191">
        <f t="shared" si="97"/>
        <v>0</v>
      </c>
      <c r="FZ83" s="191"/>
      <c r="GA83" s="191"/>
      <c r="GB83" s="191"/>
      <c r="GC83" s="191"/>
      <c r="GD83" s="191"/>
      <c r="GE83" s="191"/>
      <c r="GF83" s="191">
        <f t="shared" si="98"/>
        <v>0</v>
      </c>
      <c r="GG83" s="191"/>
      <c r="GH83" s="191"/>
      <c r="GI83" s="191"/>
      <c r="GJ83" s="191"/>
      <c r="GK83" s="191"/>
      <c r="GL83" s="191"/>
      <c r="GM83" s="191">
        <f t="shared" si="99"/>
        <v>0</v>
      </c>
      <c r="GN83" s="191"/>
      <c r="GO83" s="191"/>
      <c r="GP83" s="191"/>
      <c r="GQ83" s="191"/>
      <c r="GR83" s="262"/>
      <c r="GS83" s="191"/>
      <c r="GT83" s="191">
        <f t="shared" si="100"/>
        <v>0</v>
      </c>
      <c r="GU83" s="191"/>
      <c r="GV83" s="191"/>
      <c r="GW83" s="191"/>
      <c r="GX83" s="191"/>
      <c r="GY83" s="191"/>
      <c r="GZ83" s="191"/>
      <c r="HA83" s="191">
        <f t="shared" si="101"/>
        <v>0</v>
      </c>
      <c r="HB83" s="191"/>
      <c r="HC83" s="191"/>
      <c r="HD83" s="191"/>
      <c r="HE83" s="191"/>
      <c r="HF83" s="191"/>
      <c r="HG83" s="191"/>
      <c r="HH83" s="191">
        <f t="shared" si="102"/>
        <v>0</v>
      </c>
      <c r="HI83" s="191"/>
      <c r="HJ83" s="191"/>
      <c r="HK83" s="191"/>
      <c r="HL83" s="191"/>
      <c r="HM83" s="191"/>
      <c r="HN83" s="191"/>
      <c r="HO83" s="191">
        <f t="shared" si="103"/>
        <v>0</v>
      </c>
      <c r="HP83" s="191"/>
      <c r="HQ83" s="191"/>
      <c r="HR83" s="191"/>
      <c r="HS83" s="191"/>
      <c r="HT83" s="191"/>
      <c r="HU83" s="191"/>
      <c r="HV83" s="191">
        <f t="shared" si="104"/>
        <v>0</v>
      </c>
      <c r="HW83" s="191"/>
      <c r="HX83" s="191"/>
      <c r="HY83" s="191"/>
      <c r="HZ83" s="191"/>
      <c r="IA83" s="190">
        <f t="shared" si="70"/>
        <v>1486400</v>
      </c>
      <c r="IB83" s="190">
        <f t="shared" si="69"/>
        <v>0</v>
      </c>
      <c r="IC83" s="190">
        <f t="shared" si="69"/>
        <v>1486400</v>
      </c>
      <c r="ID83" s="191"/>
    </row>
    <row r="84" spans="1:238" ht="18" customHeight="1">
      <c r="A84" s="213">
        <v>13</v>
      </c>
      <c r="B84" s="191" t="s">
        <v>1910</v>
      </c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>
        <f t="shared" si="71"/>
        <v>0</v>
      </c>
      <c r="N84" s="191"/>
      <c r="O84" s="191"/>
      <c r="P84" s="191"/>
      <c r="Q84" s="191"/>
      <c r="R84" s="191"/>
      <c r="S84" s="191"/>
      <c r="T84" s="191">
        <f t="shared" si="72"/>
        <v>0</v>
      </c>
      <c r="U84" s="191"/>
      <c r="V84" s="191"/>
      <c r="W84" s="191"/>
      <c r="X84" s="191"/>
      <c r="Y84" s="191"/>
      <c r="Z84" s="191"/>
      <c r="AA84" s="191">
        <f t="shared" si="73"/>
        <v>0</v>
      </c>
      <c r="AB84" s="191"/>
      <c r="AC84" s="191"/>
      <c r="AD84" s="191"/>
      <c r="AE84" s="191"/>
      <c r="AF84" s="191"/>
      <c r="AG84" s="191"/>
      <c r="AH84" s="191">
        <f t="shared" si="74"/>
        <v>0</v>
      </c>
      <c r="AI84" s="191"/>
      <c r="AJ84" s="191"/>
      <c r="AK84" s="191"/>
      <c r="AL84" s="191"/>
      <c r="AM84" s="191"/>
      <c r="AN84" s="191"/>
      <c r="AO84" s="191">
        <f t="shared" si="75"/>
        <v>0</v>
      </c>
      <c r="AP84" s="191"/>
      <c r="AQ84" s="191"/>
      <c r="AR84" s="191"/>
      <c r="AS84" s="191"/>
      <c r="AT84" s="191"/>
      <c r="AU84" s="191"/>
      <c r="AV84" s="191">
        <f t="shared" si="76"/>
        <v>0</v>
      </c>
      <c r="AW84" s="191"/>
      <c r="AX84" s="191"/>
      <c r="AY84" s="191"/>
      <c r="AZ84" s="191"/>
      <c r="BA84" s="191"/>
      <c r="BB84" s="191"/>
      <c r="BC84" s="191">
        <f t="shared" si="77"/>
        <v>0</v>
      </c>
      <c r="BD84" s="191"/>
      <c r="BE84" s="191"/>
      <c r="BF84" s="191"/>
      <c r="BG84" s="191"/>
      <c r="BH84" s="191"/>
      <c r="BI84" s="191"/>
      <c r="BJ84" s="191">
        <f t="shared" si="78"/>
        <v>0</v>
      </c>
      <c r="BK84" s="191"/>
      <c r="BL84" s="191"/>
      <c r="BM84" s="191"/>
      <c r="BN84" s="191"/>
      <c r="BO84" s="191"/>
      <c r="BP84" s="191"/>
      <c r="BQ84" s="191">
        <f t="shared" si="79"/>
        <v>0</v>
      </c>
      <c r="BR84" s="191"/>
      <c r="BS84" s="191"/>
      <c r="BT84" s="191"/>
      <c r="BU84" s="191"/>
      <c r="BV84" s="191"/>
      <c r="BW84" s="191"/>
      <c r="BX84" s="191">
        <f t="shared" si="80"/>
        <v>0</v>
      </c>
      <c r="BY84" s="191"/>
      <c r="BZ84" s="191"/>
      <c r="CA84" s="191"/>
      <c r="CB84" s="191"/>
      <c r="CC84" s="191"/>
      <c r="CD84" s="191"/>
      <c r="CE84" s="191">
        <f t="shared" si="81"/>
        <v>0</v>
      </c>
      <c r="CF84" s="191"/>
      <c r="CG84" s="191"/>
      <c r="CH84" s="191"/>
      <c r="CI84" s="191"/>
      <c r="CJ84" s="191"/>
      <c r="CK84" s="191"/>
      <c r="CL84" s="191">
        <f t="shared" si="82"/>
        <v>0</v>
      </c>
      <c r="CM84" s="191"/>
      <c r="CN84" s="191"/>
      <c r="CO84" s="191"/>
      <c r="CP84" s="191"/>
      <c r="CQ84" s="191"/>
      <c r="CR84" s="191"/>
      <c r="CS84" s="191">
        <f t="shared" si="83"/>
        <v>0</v>
      </c>
      <c r="CT84" s="191"/>
      <c r="CU84" s="191"/>
      <c r="CV84" s="191"/>
      <c r="CW84" s="191"/>
      <c r="CX84" s="191"/>
      <c r="CY84" s="191"/>
      <c r="CZ84" s="191">
        <f t="shared" si="84"/>
        <v>0</v>
      </c>
      <c r="DA84" s="191"/>
      <c r="DB84" s="191"/>
      <c r="DC84" s="191"/>
      <c r="DD84" s="191"/>
      <c r="DE84" s="191"/>
      <c r="DF84" s="191"/>
      <c r="DG84" s="191">
        <f t="shared" si="85"/>
        <v>0</v>
      </c>
      <c r="DH84" s="191"/>
      <c r="DI84" s="191"/>
      <c r="DJ84" s="191"/>
      <c r="DK84" s="191"/>
      <c r="DL84" s="191"/>
      <c r="DM84" s="191"/>
      <c r="DN84" s="191">
        <f t="shared" si="86"/>
        <v>0</v>
      </c>
      <c r="DO84" s="191"/>
      <c r="DP84" s="191"/>
      <c r="DQ84" s="191"/>
      <c r="DR84" s="191"/>
      <c r="DS84" s="191"/>
      <c r="DT84" s="191"/>
      <c r="DU84" s="191">
        <f t="shared" si="87"/>
        <v>0</v>
      </c>
      <c r="DV84" s="191"/>
      <c r="DW84" s="191"/>
      <c r="DX84" s="191"/>
      <c r="DY84" s="191"/>
      <c r="DZ84" s="191"/>
      <c r="EA84" s="191"/>
      <c r="EB84" s="191">
        <f t="shared" si="88"/>
        <v>0</v>
      </c>
      <c r="EC84" s="191"/>
      <c r="ED84" s="191"/>
      <c r="EE84" s="191"/>
      <c r="EF84" s="262">
        <f t="shared" si="89"/>
        <v>0</v>
      </c>
      <c r="EG84" s="191">
        <f t="shared" si="90"/>
        <v>0</v>
      </c>
      <c r="EH84" s="191"/>
      <c r="EI84" s="191">
        <f t="shared" si="91"/>
        <v>0</v>
      </c>
      <c r="EJ84" s="191"/>
      <c r="EK84" s="191"/>
      <c r="EL84" s="191"/>
      <c r="EM84" s="191"/>
      <c r="EN84" s="191"/>
      <c r="EO84" s="191"/>
      <c r="EP84" s="191">
        <f t="shared" si="92"/>
        <v>0</v>
      </c>
      <c r="EQ84" s="191"/>
      <c r="ER84" s="191"/>
      <c r="ES84" s="191"/>
      <c r="ET84" s="191"/>
      <c r="EU84" s="191"/>
      <c r="EV84" s="191"/>
      <c r="EW84" s="191">
        <f t="shared" si="93"/>
        <v>0</v>
      </c>
      <c r="EX84" s="191"/>
      <c r="EY84" s="191"/>
      <c r="EZ84" s="191"/>
      <c r="FA84" s="191"/>
      <c r="FB84" s="191"/>
      <c r="FC84" s="191"/>
      <c r="FD84" s="191">
        <f t="shared" si="94"/>
        <v>0</v>
      </c>
      <c r="FE84" s="191"/>
      <c r="FF84" s="191"/>
      <c r="FG84" s="191"/>
      <c r="FH84" s="191"/>
      <c r="FI84" s="191"/>
      <c r="FJ84" s="191"/>
      <c r="FK84" s="191">
        <f t="shared" si="95"/>
        <v>0</v>
      </c>
      <c r="FL84" s="191"/>
      <c r="FM84" s="191"/>
      <c r="FN84" s="191"/>
      <c r="FO84" s="191"/>
      <c r="FP84" s="191"/>
      <c r="FQ84" s="191"/>
      <c r="FR84" s="191">
        <f t="shared" si="96"/>
        <v>0</v>
      </c>
      <c r="FS84" s="191"/>
      <c r="FT84" s="191"/>
      <c r="FU84" s="191"/>
      <c r="FV84" s="191"/>
      <c r="FW84" s="191"/>
      <c r="FX84" s="191"/>
      <c r="FY84" s="191">
        <f t="shared" si="97"/>
        <v>0</v>
      </c>
      <c r="FZ84" s="191"/>
      <c r="GA84" s="191"/>
      <c r="GB84" s="191"/>
      <c r="GC84" s="191"/>
      <c r="GD84" s="191"/>
      <c r="GE84" s="191"/>
      <c r="GF84" s="191">
        <f t="shared" si="98"/>
        <v>0</v>
      </c>
      <c r="GG84" s="191"/>
      <c r="GH84" s="191"/>
      <c r="GI84" s="191"/>
      <c r="GJ84" s="191"/>
      <c r="GK84" s="191"/>
      <c r="GL84" s="191"/>
      <c r="GM84" s="191">
        <f t="shared" si="99"/>
        <v>0</v>
      </c>
      <c r="GN84" s="191"/>
      <c r="GO84" s="191"/>
      <c r="GP84" s="191"/>
      <c r="GQ84" s="191"/>
      <c r="GR84" s="262"/>
      <c r="GS84" s="191"/>
      <c r="GT84" s="191">
        <f t="shared" si="100"/>
        <v>0</v>
      </c>
      <c r="GU84" s="191"/>
      <c r="GV84" s="191"/>
      <c r="GW84" s="191"/>
      <c r="GX84" s="191"/>
      <c r="GY84" s="191"/>
      <c r="GZ84" s="191"/>
      <c r="HA84" s="191">
        <f t="shared" si="101"/>
        <v>0</v>
      </c>
      <c r="HB84" s="191"/>
      <c r="HC84" s="191"/>
      <c r="HD84" s="191"/>
      <c r="HE84" s="191"/>
      <c r="HF84" s="191"/>
      <c r="HG84" s="191"/>
      <c r="HH84" s="191">
        <f t="shared" si="102"/>
        <v>0</v>
      </c>
      <c r="HI84" s="191"/>
      <c r="HJ84" s="191"/>
      <c r="HK84" s="191"/>
      <c r="HL84" s="191"/>
      <c r="HM84" s="191"/>
      <c r="HN84" s="191"/>
      <c r="HO84" s="191">
        <f t="shared" si="103"/>
        <v>0</v>
      </c>
      <c r="HP84" s="191"/>
      <c r="HQ84" s="191"/>
      <c r="HR84" s="191"/>
      <c r="HS84" s="191"/>
      <c r="HT84" s="191"/>
      <c r="HU84" s="191"/>
      <c r="HV84" s="191">
        <f t="shared" si="104"/>
        <v>0</v>
      </c>
      <c r="HW84" s="191"/>
      <c r="HX84" s="191"/>
      <c r="HY84" s="191"/>
      <c r="HZ84" s="191"/>
      <c r="IA84" s="190">
        <f t="shared" si="70"/>
        <v>0</v>
      </c>
      <c r="IB84" s="190">
        <f t="shared" si="69"/>
        <v>0</v>
      </c>
      <c r="IC84" s="190">
        <f t="shared" si="69"/>
        <v>0</v>
      </c>
      <c r="ID84" s="191"/>
    </row>
    <row r="85" spans="1:238" ht="18" customHeight="1">
      <c r="A85" s="213">
        <v>14</v>
      </c>
      <c r="B85" s="191" t="s">
        <v>1911</v>
      </c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>
        <f t="shared" si="71"/>
        <v>0</v>
      </c>
      <c r="N85" s="191"/>
      <c r="O85" s="191"/>
      <c r="P85" s="191"/>
      <c r="Q85" s="191"/>
      <c r="R85" s="191"/>
      <c r="S85" s="191"/>
      <c r="T85" s="191">
        <f t="shared" si="72"/>
        <v>0</v>
      </c>
      <c r="U85" s="191"/>
      <c r="V85" s="191"/>
      <c r="W85" s="191"/>
      <c r="X85" s="191"/>
      <c r="Y85" s="191"/>
      <c r="Z85" s="191"/>
      <c r="AA85" s="191">
        <f t="shared" si="73"/>
        <v>0</v>
      </c>
      <c r="AB85" s="191"/>
      <c r="AC85" s="191"/>
      <c r="AD85" s="191"/>
      <c r="AE85" s="191"/>
      <c r="AF85" s="191"/>
      <c r="AG85" s="191"/>
      <c r="AH85" s="191">
        <f t="shared" si="74"/>
        <v>0</v>
      </c>
      <c r="AI85" s="191"/>
      <c r="AJ85" s="191"/>
      <c r="AK85" s="191"/>
      <c r="AL85" s="191"/>
      <c r="AM85" s="191"/>
      <c r="AN85" s="191"/>
      <c r="AO85" s="191">
        <f t="shared" si="75"/>
        <v>0</v>
      </c>
      <c r="AP85" s="191"/>
      <c r="AQ85" s="191"/>
      <c r="AR85" s="191"/>
      <c r="AS85" s="191"/>
      <c r="AT85" s="191"/>
      <c r="AU85" s="191"/>
      <c r="AV85" s="191">
        <f t="shared" si="76"/>
        <v>0</v>
      </c>
      <c r="AW85" s="191"/>
      <c r="AX85" s="191"/>
      <c r="AY85" s="191"/>
      <c r="AZ85" s="191"/>
      <c r="BA85" s="191"/>
      <c r="BB85" s="191"/>
      <c r="BC85" s="191">
        <f t="shared" si="77"/>
        <v>0</v>
      </c>
      <c r="BD85" s="191"/>
      <c r="BE85" s="191"/>
      <c r="BF85" s="191"/>
      <c r="BG85" s="191"/>
      <c r="BH85" s="191"/>
      <c r="BI85" s="191"/>
      <c r="BJ85" s="191">
        <f t="shared" si="78"/>
        <v>0</v>
      </c>
      <c r="BK85" s="191"/>
      <c r="BL85" s="191"/>
      <c r="BM85" s="191"/>
      <c r="BN85" s="191"/>
      <c r="BO85" s="191"/>
      <c r="BP85" s="191"/>
      <c r="BQ85" s="191">
        <f t="shared" si="79"/>
        <v>0</v>
      </c>
      <c r="BR85" s="191"/>
      <c r="BS85" s="191"/>
      <c r="BT85" s="191"/>
      <c r="BU85" s="191"/>
      <c r="BV85" s="191"/>
      <c r="BW85" s="191"/>
      <c r="BX85" s="191">
        <f t="shared" si="80"/>
        <v>0</v>
      </c>
      <c r="BY85" s="191"/>
      <c r="BZ85" s="191"/>
      <c r="CA85" s="191"/>
      <c r="CB85" s="191"/>
      <c r="CC85" s="191"/>
      <c r="CD85" s="191"/>
      <c r="CE85" s="191">
        <f t="shared" si="81"/>
        <v>0</v>
      </c>
      <c r="CF85" s="191"/>
      <c r="CG85" s="191"/>
      <c r="CH85" s="191"/>
      <c r="CI85" s="191"/>
      <c r="CJ85" s="191"/>
      <c r="CK85" s="191"/>
      <c r="CL85" s="191">
        <f t="shared" si="82"/>
        <v>0</v>
      </c>
      <c r="CM85" s="191"/>
      <c r="CN85" s="191"/>
      <c r="CO85" s="191"/>
      <c r="CP85" s="191"/>
      <c r="CQ85" s="191"/>
      <c r="CR85" s="191"/>
      <c r="CS85" s="191">
        <f t="shared" si="83"/>
        <v>0</v>
      </c>
      <c r="CT85" s="191"/>
      <c r="CU85" s="191"/>
      <c r="CV85" s="191"/>
      <c r="CW85" s="191"/>
      <c r="CX85" s="191"/>
      <c r="CY85" s="191"/>
      <c r="CZ85" s="191">
        <f t="shared" si="84"/>
        <v>0</v>
      </c>
      <c r="DA85" s="191"/>
      <c r="DB85" s="191"/>
      <c r="DC85" s="191"/>
      <c r="DD85" s="191"/>
      <c r="DE85" s="191"/>
      <c r="DF85" s="191"/>
      <c r="DG85" s="191">
        <f t="shared" si="85"/>
        <v>0</v>
      </c>
      <c r="DH85" s="191"/>
      <c r="DI85" s="191"/>
      <c r="DJ85" s="191"/>
      <c r="DK85" s="191"/>
      <c r="DL85" s="191"/>
      <c r="DM85" s="191"/>
      <c r="DN85" s="191">
        <f t="shared" si="86"/>
        <v>0</v>
      </c>
      <c r="DO85" s="191"/>
      <c r="DP85" s="191"/>
      <c r="DQ85" s="191"/>
      <c r="DR85" s="191"/>
      <c r="DS85" s="191"/>
      <c r="DT85" s="191"/>
      <c r="DU85" s="191">
        <f t="shared" si="87"/>
        <v>0</v>
      </c>
      <c r="DV85" s="191"/>
      <c r="DW85" s="191"/>
      <c r="DX85" s="191"/>
      <c r="DY85" s="191"/>
      <c r="DZ85" s="191"/>
      <c r="EA85" s="191"/>
      <c r="EB85" s="191">
        <f t="shared" si="88"/>
        <v>0</v>
      </c>
      <c r="EC85" s="191"/>
      <c r="ED85" s="191"/>
      <c r="EE85" s="191"/>
      <c r="EF85" s="262">
        <v>16</v>
      </c>
      <c r="EG85" s="191">
        <f t="shared" si="90"/>
        <v>115200</v>
      </c>
      <c r="EH85" s="191"/>
      <c r="EI85" s="191">
        <f t="shared" si="91"/>
        <v>115200</v>
      </c>
      <c r="EJ85" s="191">
        <v>19</v>
      </c>
      <c r="EK85" s="191"/>
      <c r="EL85" s="191"/>
      <c r="EM85" s="191"/>
      <c r="EN85" s="191"/>
      <c r="EO85" s="191"/>
      <c r="EP85" s="191">
        <f t="shared" si="92"/>
        <v>0</v>
      </c>
      <c r="EQ85" s="191"/>
      <c r="ER85" s="191"/>
      <c r="ES85" s="191"/>
      <c r="ET85" s="191"/>
      <c r="EU85" s="191"/>
      <c r="EV85" s="191"/>
      <c r="EW85" s="191">
        <f t="shared" si="93"/>
        <v>0</v>
      </c>
      <c r="EX85" s="191"/>
      <c r="EY85" s="191"/>
      <c r="EZ85" s="191"/>
      <c r="FA85" s="191"/>
      <c r="FB85" s="191"/>
      <c r="FC85" s="191"/>
      <c r="FD85" s="191">
        <f t="shared" si="94"/>
        <v>0</v>
      </c>
      <c r="FE85" s="191"/>
      <c r="FF85" s="191"/>
      <c r="FG85" s="191"/>
      <c r="FH85" s="191"/>
      <c r="FI85" s="191"/>
      <c r="FJ85" s="191"/>
      <c r="FK85" s="191">
        <f t="shared" si="95"/>
        <v>0</v>
      </c>
      <c r="FL85" s="191"/>
      <c r="FM85" s="191"/>
      <c r="FN85" s="191"/>
      <c r="FO85" s="191"/>
      <c r="FP85" s="191"/>
      <c r="FQ85" s="191"/>
      <c r="FR85" s="191">
        <f t="shared" si="96"/>
        <v>0</v>
      </c>
      <c r="FS85" s="191"/>
      <c r="FT85" s="191"/>
      <c r="FU85" s="191"/>
      <c r="FV85" s="191"/>
      <c r="FW85" s="191"/>
      <c r="FX85" s="191"/>
      <c r="FY85" s="191">
        <f t="shared" si="97"/>
        <v>0</v>
      </c>
      <c r="FZ85" s="191"/>
      <c r="GA85" s="191"/>
      <c r="GB85" s="191"/>
      <c r="GC85" s="191"/>
      <c r="GD85" s="191"/>
      <c r="GE85" s="191"/>
      <c r="GF85" s="191">
        <f t="shared" si="98"/>
        <v>0</v>
      </c>
      <c r="GG85" s="191"/>
      <c r="GH85" s="191"/>
      <c r="GI85" s="191"/>
      <c r="GJ85" s="191"/>
      <c r="GK85" s="191"/>
      <c r="GL85" s="191"/>
      <c r="GM85" s="191">
        <f t="shared" si="99"/>
        <v>0</v>
      </c>
      <c r="GN85" s="191"/>
      <c r="GO85" s="191"/>
      <c r="GP85" s="191"/>
      <c r="GQ85" s="191"/>
      <c r="GR85" s="262"/>
      <c r="GS85" s="191"/>
      <c r="GT85" s="191">
        <f t="shared" si="100"/>
        <v>0</v>
      </c>
      <c r="GU85" s="191"/>
      <c r="GV85" s="191"/>
      <c r="GW85" s="191"/>
      <c r="GX85" s="191"/>
      <c r="GY85" s="191"/>
      <c r="GZ85" s="191"/>
      <c r="HA85" s="191">
        <f t="shared" si="101"/>
        <v>0</v>
      </c>
      <c r="HB85" s="191"/>
      <c r="HC85" s="191"/>
      <c r="HD85" s="191"/>
      <c r="HE85" s="191"/>
      <c r="HF85" s="191"/>
      <c r="HG85" s="191"/>
      <c r="HH85" s="191">
        <f t="shared" si="102"/>
        <v>0</v>
      </c>
      <c r="HI85" s="191"/>
      <c r="HJ85" s="191"/>
      <c r="HK85" s="191"/>
      <c r="HL85" s="191"/>
      <c r="HM85" s="191"/>
      <c r="HN85" s="191"/>
      <c r="HO85" s="191">
        <f t="shared" si="103"/>
        <v>0</v>
      </c>
      <c r="HP85" s="191"/>
      <c r="HQ85" s="191"/>
      <c r="HR85" s="191"/>
      <c r="HS85" s="191"/>
      <c r="HT85" s="191"/>
      <c r="HU85" s="191"/>
      <c r="HV85" s="191">
        <f t="shared" si="104"/>
        <v>0</v>
      </c>
      <c r="HW85" s="191"/>
      <c r="HX85" s="191"/>
      <c r="HY85" s="191"/>
      <c r="HZ85" s="191"/>
      <c r="IA85" s="190">
        <f t="shared" si="70"/>
        <v>115200</v>
      </c>
      <c r="IB85" s="190">
        <f t="shared" si="69"/>
        <v>0</v>
      </c>
      <c r="IC85" s="190">
        <f t="shared" si="69"/>
        <v>115200</v>
      </c>
      <c r="ID85" s="191"/>
    </row>
    <row r="86" spans="1:238" ht="18" customHeight="1">
      <c r="A86" s="213">
        <v>15</v>
      </c>
      <c r="B86" s="191" t="s">
        <v>1912</v>
      </c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>
        <f t="shared" si="71"/>
        <v>0</v>
      </c>
      <c r="N86" s="191"/>
      <c r="O86" s="191"/>
      <c r="P86" s="191"/>
      <c r="Q86" s="191"/>
      <c r="R86" s="191"/>
      <c r="S86" s="191"/>
      <c r="T86" s="191">
        <f t="shared" si="72"/>
        <v>0</v>
      </c>
      <c r="U86" s="191"/>
      <c r="V86" s="191"/>
      <c r="W86" s="191"/>
      <c r="X86" s="191"/>
      <c r="Y86" s="191"/>
      <c r="Z86" s="191"/>
      <c r="AA86" s="191">
        <f t="shared" si="73"/>
        <v>0</v>
      </c>
      <c r="AB86" s="191"/>
      <c r="AC86" s="191"/>
      <c r="AD86" s="191"/>
      <c r="AE86" s="191"/>
      <c r="AF86" s="191"/>
      <c r="AG86" s="191"/>
      <c r="AH86" s="191">
        <f t="shared" si="74"/>
        <v>0</v>
      </c>
      <c r="AI86" s="191"/>
      <c r="AJ86" s="191"/>
      <c r="AK86" s="191"/>
      <c r="AL86" s="191"/>
      <c r="AM86" s="191"/>
      <c r="AN86" s="191"/>
      <c r="AO86" s="191">
        <f t="shared" si="75"/>
        <v>0</v>
      </c>
      <c r="AP86" s="191"/>
      <c r="AQ86" s="191"/>
      <c r="AR86" s="191"/>
      <c r="AS86" s="191"/>
      <c r="AT86" s="191"/>
      <c r="AU86" s="191"/>
      <c r="AV86" s="191">
        <f t="shared" si="76"/>
        <v>0</v>
      </c>
      <c r="AW86" s="191"/>
      <c r="AX86" s="191"/>
      <c r="AY86" s="191"/>
      <c r="AZ86" s="191"/>
      <c r="BA86" s="191"/>
      <c r="BB86" s="191"/>
      <c r="BC86" s="191">
        <f t="shared" si="77"/>
        <v>0</v>
      </c>
      <c r="BD86" s="191"/>
      <c r="BE86" s="191"/>
      <c r="BF86" s="191"/>
      <c r="BG86" s="191"/>
      <c r="BH86" s="191"/>
      <c r="BI86" s="191"/>
      <c r="BJ86" s="191">
        <f t="shared" si="78"/>
        <v>0</v>
      </c>
      <c r="BK86" s="191"/>
      <c r="BL86" s="191"/>
      <c r="BM86" s="191"/>
      <c r="BN86" s="191"/>
      <c r="BO86" s="191"/>
      <c r="BP86" s="191"/>
      <c r="BQ86" s="191">
        <f t="shared" si="79"/>
        <v>0</v>
      </c>
      <c r="BR86" s="191"/>
      <c r="BS86" s="191"/>
      <c r="BT86" s="191"/>
      <c r="BU86" s="191"/>
      <c r="BV86" s="191"/>
      <c r="BW86" s="191"/>
      <c r="BX86" s="191">
        <f t="shared" si="80"/>
        <v>0</v>
      </c>
      <c r="BY86" s="191"/>
      <c r="BZ86" s="191"/>
      <c r="CA86" s="191"/>
      <c r="CB86" s="191"/>
      <c r="CC86" s="191"/>
      <c r="CD86" s="191"/>
      <c r="CE86" s="191">
        <f t="shared" si="81"/>
        <v>0</v>
      </c>
      <c r="CF86" s="191"/>
      <c r="CG86" s="191"/>
      <c r="CH86" s="191"/>
      <c r="CI86" s="191"/>
      <c r="CJ86" s="191"/>
      <c r="CK86" s="191"/>
      <c r="CL86" s="191">
        <f t="shared" si="82"/>
        <v>0</v>
      </c>
      <c r="CM86" s="191"/>
      <c r="CN86" s="191"/>
      <c r="CO86" s="191"/>
      <c r="CP86" s="191"/>
      <c r="CQ86" s="191"/>
      <c r="CR86" s="191"/>
      <c r="CS86" s="191">
        <f t="shared" si="83"/>
        <v>0</v>
      </c>
      <c r="CT86" s="191"/>
      <c r="CU86" s="191"/>
      <c r="CV86" s="191"/>
      <c r="CW86" s="191"/>
      <c r="CX86" s="191"/>
      <c r="CY86" s="191"/>
      <c r="CZ86" s="191">
        <f t="shared" si="84"/>
        <v>0</v>
      </c>
      <c r="DA86" s="191"/>
      <c r="DB86" s="191"/>
      <c r="DC86" s="191"/>
      <c r="DD86" s="191"/>
      <c r="DE86" s="191"/>
      <c r="DF86" s="191"/>
      <c r="DG86" s="191">
        <f t="shared" si="85"/>
        <v>0</v>
      </c>
      <c r="DH86" s="191"/>
      <c r="DI86" s="191"/>
      <c r="DJ86" s="191"/>
      <c r="DK86" s="191"/>
      <c r="DL86" s="191"/>
      <c r="DM86" s="191"/>
      <c r="DN86" s="191">
        <f t="shared" si="86"/>
        <v>0</v>
      </c>
      <c r="DO86" s="191"/>
      <c r="DP86" s="191"/>
      <c r="DQ86" s="191"/>
      <c r="DR86" s="191"/>
      <c r="DS86" s="191"/>
      <c r="DT86" s="191"/>
      <c r="DU86" s="191">
        <f t="shared" si="87"/>
        <v>0</v>
      </c>
      <c r="DV86" s="191"/>
      <c r="DW86" s="191"/>
      <c r="DX86" s="191"/>
      <c r="DY86" s="191"/>
      <c r="DZ86" s="191"/>
      <c r="EA86" s="191"/>
      <c r="EB86" s="191">
        <f t="shared" si="88"/>
        <v>0</v>
      </c>
      <c r="EC86" s="191"/>
      <c r="ED86" s="191"/>
      <c r="EE86" s="191"/>
      <c r="EF86" s="262">
        <v>5</v>
      </c>
      <c r="EG86" s="191">
        <f t="shared" si="90"/>
        <v>36000</v>
      </c>
      <c r="EH86" s="191"/>
      <c r="EI86" s="191">
        <f t="shared" si="91"/>
        <v>36000</v>
      </c>
      <c r="EJ86" s="191">
        <v>5</v>
      </c>
      <c r="EK86" s="191"/>
      <c r="EL86" s="191"/>
      <c r="EM86" s="191"/>
      <c r="EN86" s="191"/>
      <c r="EO86" s="191"/>
      <c r="EP86" s="191">
        <f t="shared" si="92"/>
        <v>0</v>
      </c>
      <c r="EQ86" s="191"/>
      <c r="ER86" s="191"/>
      <c r="ES86" s="191"/>
      <c r="ET86" s="191"/>
      <c r="EU86" s="191"/>
      <c r="EV86" s="191"/>
      <c r="EW86" s="191">
        <f t="shared" si="93"/>
        <v>0</v>
      </c>
      <c r="EX86" s="191"/>
      <c r="EY86" s="191"/>
      <c r="EZ86" s="191"/>
      <c r="FA86" s="191"/>
      <c r="FB86" s="191"/>
      <c r="FC86" s="191"/>
      <c r="FD86" s="191">
        <f t="shared" si="94"/>
        <v>0</v>
      </c>
      <c r="FE86" s="191"/>
      <c r="FF86" s="191"/>
      <c r="FG86" s="191"/>
      <c r="FH86" s="191"/>
      <c r="FI86" s="191"/>
      <c r="FJ86" s="191"/>
      <c r="FK86" s="191">
        <f t="shared" si="95"/>
        <v>0</v>
      </c>
      <c r="FL86" s="191"/>
      <c r="FM86" s="191"/>
      <c r="FN86" s="191"/>
      <c r="FO86" s="191"/>
      <c r="FP86" s="191"/>
      <c r="FQ86" s="191"/>
      <c r="FR86" s="191">
        <f t="shared" si="96"/>
        <v>0</v>
      </c>
      <c r="FS86" s="191"/>
      <c r="FT86" s="191"/>
      <c r="FU86" s="191"/>
      <c r="FV86" s="191"/>
      <c r="FW86" s="191"/>
      <c r="FX86" s="191"/>
      <c r="FY86" s="191">
        <f t="shared" si="97"/>
        <v>0</v>
      </c>
      <c r="FZ86" s="191"/>
      <c r="GA86" s="191"/>
      <c r="GB86" s="191"/>
      <c r="GC86" s="191"/>
      <c r="GD86" s="191"/>
      <c r="GE86" s="191"/>
      <c r="GF86" s="191">
        <f t="shared" si="98"/>
        <v>0</v>
      </c>
      <c r="GG86" s="191"/>
      <c r="GH86" s="191"/>
      <c r="GI86" s="191"/>
      <c r="GJ86" s="191"/>
      <c r="GK86" s="191"/>
      <c r="GL86" s="191"/>
      <c r="GM86" s="191">
        <f t="shared" si="99"/>
        <v>0</v>
      </c>
      <c r="GN86" s="191"/>
      <c r="GO86" s="191"/>
      <c r="GP86" s="191"/>
      <c r="GQ86" s="191"/>
      <c r="GR86" s="262"/>
      <c r="GS86" s="191"/>
      <c r="GT86" s="191">
        <f t="shared" si="100"/>
        <v>0</v>
      </c>
      <c r="GU86" s="191"/>
      <c r="GV86" s="191"/>
      <c r="GW86" s="191"/>
      <c r="GX86" s="191"/>
      <c r="GY86" s="191"/>
      <c r="GZ86" s="191"/>
      <c r="HA86" s="191">
        <f t="shared" si="101"/>
        <v>0</v>
      </c>
      <c r="HB86" s="191"/>
      <c r="HC86" s="191"/>
      <c r="HD86" s="191"/>
      <c r="HE86" s="191"/>
      <c r="HF86" s="191"/>
      <c r="HG86" s="191"/>
      <c r="HH86" s="191">
        <f t="shared" si="102"/>
        <v>0</v>
      </c>
      <c r="HI86" s="191"/>
      <c r="HJ86" s="191"/>
      <c r="HK86" s="191"/>
      <c r="HL86" s="191"/>
      <c r="HM86" s="191"/>
      <c r="HN86" s="191"/>
      <c r="HO86" s="191">
        <f t="shared" si="103"/>
        <v>0</v>
      </c>
      <c r="HP86" s="191"/>
      <c r="HQ86" s="191"/>
      <c r="HR86" s="191"/>
      <c r="HS86" s="191"/>
      <c r="HT86" s="191"/>
      <c r="HU86" s="191"/>
      <c r="HV86" s="191">
        <f t="shared" si="104"/>
        <v>0</v>
      </c>
      <c r="HW86" s="191"/>
      <c r="HX86" s="191"/>
      <c r="HY86" s="191"/>
      <c r="HZ86" s="191"/>
      <c r="IA86" s="190">
        <f t="shared" si="70"/>
        <v>36000</v>
      </c>
      <c r="IB86" s="190">
        <f t="shared" si="69"/>
        <v>0</v>
      </c>
      <c r="IC86" s="190">
        <f t="shared" si="69"/>
        <v>36000</v>
      </c>
      <c r="ID86" s="191"/>
    </row>
    <row r="87" spans="1:238" ht="18" customHeight="1">
      <c r="A87" s="213">
        <v>16</v>
      </c>
      <c r="B87" s="191" t="s">
        <v>1913</v>
      </c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>
        <f t="shared" si="71"/>
        <v>0</v>
      </c>
      <c r="N87" s="191"/>
      <c r="O87" s="191"/>
      <c r="P87" s="191"/>
      <c r="Q87" s="191"/>
      <c r="R87" s="191"/>
      <c r="S87" s="191"/>
      <c r="T87" s="191">
        <f t="shared" si="72"/>
        <v>0</v>
      </c>
      <c r="U87" s="191"/>
      <c r="V87" s="191"/>
      <c r="W87" s="191"/>
      <c r="X87" s="191"/>
      <c r="Y87" s="191"/>
      <c r="Z87" s="191"/>
      <c r="AA87" s="191">
        <f t="shared" si="73"/>
        <v>0</v>
      </c>
      <c r="AB87" s="191"/>
      <c r="AC87" s="191"/>
      <c r="AD87" s="191"/>
      <c r="AE87" s="191"/>
      <c r="AF87" s="191"/>
      <c r="AG87" s="191"/>
      <c r="AH87" s="191">
        <f t="shared" si="74"/>
        <v>0</v>
      </c>
      <c r="AI87" s="191"/>
      <c r="AJ87" s="191"/>
      <c r="AK87" s="191"/>
      <c r="AL87" s="191"/>
      <c r="AM87" s="191"/>
      <c r="AN87" s="191"/>
      <c r="AO87" s="191">
        <f t="shared" si="75"/>
        <v>0</v>
      </c>
      <c r="AP87" s="191"/>
      <c r="AQ87" s="191"/>
      <c r="AR87" s="191"/>
      <c r="AS87" s="191"/>
      <c r="AT87" s="191"/>
      <c r="AU87" s="191"/>
      <c r="AV87" s="191">
        <f t="shared" si="76"/>
        <v>0</v>
      </c>
      <c r="AW87" s="191"/>
      <c r="AX87" s="191"/>
      <c r="AY87" s="191"/>
      <c r="AZ87" s="191"/>
      <c r="BA87" s="191"/>
      <c r="BB87" s="191"/>
      <c r="BC87" s="191">
        <f t="shared" si="77"/>
        <v>0</v>
      </c>
      <c r="BD87" s="191"/>
      <c r="BE87" s="191"/>
      <c r="BF87" s="191"/>
      <c r="BG87" s="191"/>
      <c r="BH87" s="191"/>
      <c r="BI87" s="191"/>
      <c r="BJ87" s="191">
        <f t="shared" si="78"/>
        <v>0</v>
      </c>
      <c r="BK87" s="191"/>
      <c r="BL87" s="191"/>
      <c r="BM87" s="191"/>
      <c r="BN87" s="191"/>
      <c r="BO87" s="191"/>
      <c r="BP87" s="191"/>
      <c r="BQ87" s="191">
        <f t="shared" si="79"/>
        <v>0</v>
      </c>
      <c r="BR87" s="191"/>
      <c r="BS87" s="191"/>
      <c r="BT87" s="191"/>
      <c r="BU87" s="191"/>
      <c r="BV87" s="191"/>
      <c r="BW87" s="191"/>
      <c r="BX87" s="191">
        <f t="shared" si="80"/>
        <v>0</v>
      </c>
      <c r="BY87" s="191"/>
      <c r="BZ87" s="191"/>
      <c r="CA87" s="191"/>
      <c r="CB87" s="191"/>
      <c r="CC87" s="191"/>
      <c r="CD87" s="191"/>
      <c r="CE87" s="191">
        <f t="shared" si="81"/>
        <v>0</v>
      </c>
      <c r="CF87" s="191"/>
      <c r="CG87" s="191"/>
      <c r="CH87" s="191"/>
      <c r="CI87" s="191"/>
      <c r="CJ87" s="191"/>
      <c r="CK87" s="191"/>
      <c r="CL87" s="191">
        <f t="shared" si="82"/>
        <v>0</v>
      </c>
      <c r="CM87" s="191"/>
      <c r="CN87" s="191"/>
      <c r="CO87" s="191"/>
      <c r="CP87" s="191"/>
      <c r="CQ87" s="191"/>
      <c r="CR87" s="191"/>
      <c r="CS87" s="191">
        <f t="shared" si="83"/>
        <v>0</v>
      </c>
      <c r="CT87" s="191"/>
      <c r="CU87" s="191"/>
      <c r="CV87" s="191"/>
      <c r="CW87" s="191"/>
      <c r="CX87" s="191"/>
      <c r="CY87" s="191"/>
      <c r="CZ87" s="191">
        <f t="shared" si="84"/>
        <v>0</v>
      </c>
      <c r="DA87" s="191"/>
      <c r="DB87" s="191"/>
      <c r="DC87" s="191"/>
      <c r="DD87" s="191"/>
      <c r="DE87" s="191"/>
      <c r="DF87" s="191"/>
      <c r="DG87" s="191">
        <f t="shared" si="85"/>
        <v>0</v>
      </c>
      <c r="DH87" s="191"/>
      <c r="DI87" s="191"/>
      <c r="DJ87" s="191"/>
      <c r="DK87" s="191"/>
      <c r="DL87" s="191"/>
      <c r="DM87" s="191"/>
      <c r="DN87" s="191">
        <f t="shared" si="86"/>
        <v>0</v>
      </c>
      <c r="DO87" s="191"/>
      <c r="DP87" s="191"/>
      <c r="DQ87" s="191"/>
      <c r="DR87" s="191"/>
      <c r="DS87" s="191"/>
      <c r="DT87" s="191"/>
      <c r="DU87" s="191">
        <f t="shared" si="87"/>
        <v>0</v>
      </c>
      <c r="DV87" s="191"/>
      <c r="DW87" s="191"/>
      <c r="DX87" s="191"/>
      <c r="DY87" s="191"/>
      <c r="DZ87" s="191"/>
      <c r="EA87" s="191"/>
      <c r="EB87" s="191">
        <f t="shared" si="88"/>
        <v>0</v>
      </c>
      <c r="EC87" s="191"/>
      <c r="ED87" s="191"/>
      <c r="EE87" s="191"/>
      <c r="EF87" s="262">
        <v>12</v>
      </c>
      <c r="EG87" s="191">
        <f t="shared" si="90"/>
        <v>86400</v>
      </c>
      <c r="EH87" s="191"/>
      <c r="EI87" s="191">
        <f t="shared" si="91"/>
        <v>86400</v>
      </c>
      <c r="EJ87" s="191">
        <v>14</v>
      </c>
      <c r="EK87" s="191"/>
      <c r="EL87" s="191"/>
      <c r="EM87" s="191"/>
      <c r="EN87" s="191"/>
      <c r="EO87" s="191"/>
      <c r="EP87" s="191">
        <f t="shared" si="92"/>
        <v>0</v>
      </c>
      <c r="EQ87" s="191"/>
      <c r="ER87" s="191"/>
      <c r="ES87" s="191"/>
      <c r="ET87" s="191"/>
      <c r="EU87" s="191"/>
      <c r="EV87" s="191"/>
      <c r="EW87" s="191">
        <f t="shared" si="93"/>
        <v>0</v>
      </c>
      <c r="EX87" s="191"/>
      <c r="EY87" s="191"/>
      <c r="EZ87" s="191"/>
      <c r="FA87" s="191"/>
      <c r="FB87" s="191"/>
      <c r="FC87" s="191"/>
      <c r="FD87" s="191">
        <f t="shared" si="94"/>
        <v>0</v>
      </c>
      <c r="FE87" s="191"/>
      <c r="FF87" s="191"/>
      <c r="FG87" s="191"/>
      <c r="FH87" s="191"/>
      <c r="FI87" s="191"/>
      <c r="FJ87" s="191"/>
      <c r="FK87" s="191">
        <f t="shared" si="95"/>
        <v>0</v>
      </c>
      <c r="FL87" s="191"/>
      <c r="FM87" s="191"/>
      <c r="FN87" s="191"/>
      <c r="FO87" s="191"/>
      <c r="FP87" s="191"/>
      <c r="FQ87" s="191"/>
      <c r="FR87" s="191">
        <f t="shared" si="96"/>
        <v>0</v>
      </c>
      <c r="FS87" s="191"/>
      <c r="FT87" s="191"/>
      <c r="FU87" s="191"/>
      <c r="FV87" s="191"/>
      <c r="FW87" s="191"/>
      <c r="FX87" s="191"/>
      <c r="FY87" s="191">
        <f t="shared" si="97"/>
        <v>0</v>
      </c>
      <c r="FZ87" s="191"/>
      <c r="GA87" s="191"/>
      <c r="GB87" s="191"/>
      <c r="GC87" s="191"/>
      <c r="GD87" s="191"/>
      <c r="GE87" s="191"/>
      <c r="GF87" s="191">
        <f t="shared" si="98"/>
        <v>0</v>
      </c>
      <c r="GG87" s="191"/>
      <c r="GH87" s="191"/>
      <c r="GI87" s="191"/>
      <c r="GJ87" s="191"/>
      <c r="GK87" s="191"/>
      <c r="GL87" s="191"/>
      <c r="GM87" s="191">
        <f t="shared" si="99"/>
        <v>0</v>
      </c>
      <c r="GN87" s="191"/>
      <c r="GO87" s="191"/>
      <c r="GP87" s="191"/>
      <c r="GQ87" s="191"/>
      <c r="GR87" s="262"/>
      <c r="GS87" s="191"/>
      <c r="GT87" s="191">
        <f t="shared" si="100"/>
        <v>0</v>
      </c>
      <c r="GU87" s="191"/>
      <c r="GV87" s="191"/>
      <c r="GW87" s="191"/>
      <c r="GX87" s="191"/>
      <c r="GY87" s="191"/>
      <c r="GZ87" s="191"/>
      <c r="HA87" s="191">
        <f t="shared" si="101"/>
        <v>0</v>
      </c>
      <c r="HB87" s="191"/>
      <c r="HC87" s="191"/>
      <c r="HD87" s="191"/>
      <c r="HE87" s="191"/>
      <c r="HF87" s="191"/>
      <c r="HG87" s="191"/>
      <c r="HH87" s="191">
        <f t="shared" si="102"/>
        <v>0</v>
      </c>
      <c r="HI87" s="191"/>
      <c r="HJ87" s="191"/>
      <c r="HK87" s="191"/>
      <c r="HL87" s="191"/>
      <c r="HM87" s="191"/>
      <c r="HN87" s="191"/>
      <c r="HO87" s="191">
        <f t="shared" si="103"/>
        <v>0</v>
      </c>
      <c r="HP87" s="191"/>
      <c r="HQ87" s="191"/>
      <c r="HR87" s="191"/>
      <c r="HS87" s="191"/>
      <c r="HT87" s="191"/>
      <c r="HU87" s="191"/>
      <c r="HV87" s="191">
        <f t="shared" si="104"/>
        <v>0</v>
      </c>
      <c r="HW87" s="191"/>
      <c r="HX87" s="191"/>
      <c r="HY87" s="191"/>
      <c r="HZ87" s="191"/>
      <c r="IA87" s="190">
        <f t="shared" si="70"/>
        <v>86400</v>
      </c>
      <c r="IB87" s="190">
        <f t="shared" ref="IB87:IB101" si="105">L87+S87+Z87+AG87+AN87+AU87+BB87+BI87+BP87+BW87+CD87+CK87+CR87+CY87+DF87+DM87+DT87+EA87+EH87+EO87+EV87+FC87+FJ87+FQ87+FX87+GE87+GL87+GS87+GZ87+HG87+HN87+HU87</f>
        <v>0</v>
      </c>
      <c r="IC87" s="190">
        <f t="shared" ref="IC87:IC101" si="106">M87+T87+AA87+AH87+AO87+AV87+BC87+BJ87+BQ87+BX87+CE87+CL87+CS87+CZ87+DG87+DN87+DU87+EB87+EI87+EP87+EW87+FD87+FK87+FR87+FY87+GF87+GM87+GT87+HA87+HH87+HO87+HV87</f>
        <v>86400</v>
      </c>
      <c r="ID87" s="191"/>
    </row>
    <row r="88" spans="1:238" ht="18" customHeight="1">
      <c r="A88" s="213">
        <v>17</v>
      </c>
      <c r="B88" s="191" t="s">
        <v>1914</v>
      </c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>
        <f t="shared" si="71"/>
        <v>0</v>
      </c>
      <c r="N88" s="191"/>
      <c r="O88" s="191"/>
      <c r="P88" s="191"/>
      <c r="Q88" s="191"/>
      <c r="R88" s="191"/>
      <c r="S88" s="191"/>
      <c r="T88" s="191">
        <f t="shared" si="72"/>
        <v>0</v>
      </c>
      <c r="U88" s="191"/>
      <c r="V88" s="191"/>
      <c r="W88" s="191"/>
      <c r="X88" s="191"/>
      <c r="Y88" s="191"/>
      <c r="Z88" s="191"/>
      <c r="AA88" s="191">
        <f t="shared" si="73"/>
        <v>0</v>
      </c>
      <c r="AB88" s="191"/>
      <c r="AC88" s="191"/>
      <c r="AD88" s="191"/>
      <c r="AE88" s="191"/>
      <c r="AF88" s="191"/>
      <c r="AG88" s="191"/>
      <c r="AH88" s="191">
        <f t="shared" si="74"/>
        <v>0</v>
      </c>
      <c r="AI88" s="191"/>
      <c r="AJ88" s="191"/>
      <c r="AK88" s="191"/>
      <c r="AL88" s="191"/>
      <c r="AM88" s="191"/>
      <c r="AN88" s="191"/>
      <c r="AO88" s="191">
        <f t="shared" si="75"/>
        <v>0</v>
      </c>
      <c r="AP88" s="191"/>
      <c r="AQ88" s="191"/>
      <c r="AR88" s="191"/>
      <c r="AS88" s="191"/>
      <c r="AT88" s="191"/>
      <c r="AU88" s="191"/>
      <c r="AV88" s="191">
        <f t="shared" si="76"/>
        <v>0</v>
      </c>
      <c r="AW88" s="191"/>
      <c r="AX88" s="191"/>
      <c r="AY88" s="191"/>
      <c r="AZ88" s="191"/>
      <c r="BA88" s="191"/>
      <c r="BB88" s="191"/>
      <c r="BC88" s="191">
        <f t="shared" si="77"/>
        <v>0</v>
      </c>
      <c r="BD88" s="191"/>
      <c r="BE88" s="191"/>
      <c r="BF88" s="191"/>
      <c r="BG88" s="191"/>
      <c r="BH88" s="191"/>
      <c r="BI88" s="191"/>
      <c r="BJ88" s="191">
        <f t="shared" si="78"/>
        <v>0</v>
      </c>
      <c r="BK88" s="191"/>
      <c r="BL88" s="191"/>
      <c r="BM88" s="191"/>
      <c r="BN88" s="191"/>
      <c r="BO88" s="191"/>
      <c r="BP88" s="191"/>
      <c r="BQ88" s="191">
        <f t="shared" si="79"/>
        <v>0</v>
      </c>
      <c r="BR88" s="191"/>
      <c r="BS88" s="191"/>
      <c r="BT88" s="191"/>
      <c r="BU88" s="191"/>
      <c r="BV88" s="191"/>
      <c r="BW88" s="191"/>
      <c r="BX88" s="191">
        <f t="shared" si="80"/>
        <v>0</v>
      </c>
      <c r="BY88" s="191"/>
      <c r="BZ88" s="191"/>
      <c r="CA88" s="191"/>
      <c r="CB88" s="191"/>
      <c r="CC88" s="191"/>
      <c r="CD88" s="191"/>
      <c r="CE88" s="191">
        <f t="shared" si="81"/>
        <v>0</v>
      </c>
      <c r="CF88" s="191"/>
      <c r="CG88" s="191"/>
      <c r="CH88" s="191"/>
      <c r="CI88" s="191"/>
      <c r="CJ88" s="191"/>
      <c r="CK88" s="191"/>
      <c r="CL88" s="191">
        <f t="shared" si="82"/>
        <v>0</v>
      </c>
      <c r="CM88" s="191"/>
      <c r="CN88" s="191"/>
      <c r="CO88" s="191"/>
      <c r="CP88" s="191"/>
      <c r="CQ88" s="191"/>
      <c r="CR88" s="191"/>
      <c r="CS88" s="191">
        <f t="shared" si="83"/>
        <v>0</v>
      </c>
      <c r="CT88" s="191"/>
      <c r="CU88" s="191"/>
      <c r="CV88" s="191"/>
      <c r="CW88" s="191"/>
      <c r="CX88" s="191"/>
      <c r="CY88" s="191"/>
      <c r="CZ88" s="191">
        <f t="shared" si="84"/>
        <v>0</v>
      </c>
      <c r="DA88" s="191"/>
      <c r="DB88" s="191"/>
      <c r="DC88" s="191"/>
      <c r="DD88" s="191"/>
      <c r="DE88" s="191"/>
      <c r="DF88" s="191"/>
      <c r="DG88" s="191">
        <f t="shared" si="85"/>
        <v>0</v>
      </c>
      <c r="DH88" s="191"/>
      <c r="DI88" s="191"/>
      <c r="DJ88" s="191"/>
      <c r="DK88" s="191"/>
      <c r="DL88" s="191"/>
      <c r="DM88" s="191"/>
      <c r="DN88" s="191">
        <f t="shared" si="86"/>
        <v>0</v>
      </c>
      <c r="DO88" s="191"/>
      <c r="DP88" s="191"/>
      <c r="DQ88" s="191"/>
      <c r="DR88" s="191"/>
      <c r="DS88" s="191"/>
      <c r="DT88" s="191"/>
      <c r="DU88" s="191">
        <f t="shared" si="87"/>
        <v>0</v>
      </c>
      <c r="DV88" s="191"/>
      <c r="DW88" s="191"/>
      <c r="DX88" s="191"/>
      <c r="DY88" s="191"/>
      <c r="DZ88" s="191"/>
      <c r="EA88" s="191"/>
      <c r="EB88" s="191">
        <f t="shared" si="88"/>
        <v>0</v>
      </c>
      <c r="EC88" s="191"/>
      <c r="ED88" s="191"/>
      <c r="EE88" s="191"/>
      <c r="EF88" s="262">
        <v>12</v>
      </c>
      <c r="EG88" s="191">
        <f t="shared" si="90"/>
        <v>86400</v>
      </c>
      <c r="EH88" s="191"/>
      <c r="EI88" s="191">
        <f t="shared" si="91"/>
        <v>86400</v>
      </c>
      <c r="EJ88" s="191">
        <v>15</v>
      </c>
      <c r="EK88" s="191"/>
      <c r="EL88" s="191"/>
      <c r="EM88" s="191"/>
      <c r="EN88" s="191"/>
      <c r="EO88" s="191"/>
      <c r="EP88" s="191">
        <f t="shared" si="92"/>
        <v>0</v>
      </c>
      <c r="EQ88" s="191"/>
      <c r="ER88" s="191"/>
      <c r="ES88" s="191"/>
      <c r="ET88" s="191"/>
      <c r="EU88" s="191"/>
      <c r="EV88" s="191"/>
      <c r="EW88" s="191">
        <f t="shared" si="93"/>
        <v>0</v>
      </c>
      <c r="EX88" s="191"/>
      <c r="EY88" s="191"/>
      <c r="EZ88" s="191"/>
      <c r="FA88" s="191"/>
      <c r="FB88" s="191"/>
      <c r="FC88" s="191"/>
      <c r="FD88" s="191">
        <f t="shared" si="94"/>
        <v>0</v>
      </c>
      <c r="FE88" s="191"/>
      <c r="FF88" s="191"/>
      <c r="FG88" s="191"/>
      <c r="FH88" s="191"/>
      <c r="FI88" s="191"/>
      <c r="FJ88" s="191"/>
      <c r="FK88" s="191">
        <f t="shared" si="95"/>
        <v>0</v>
      </c>
      <c r="FL88" s="191"/>
      <c r="FM88" s="191"/>
      <c r="FN88" s="191"/>
      <c r="FO88" s="191"/>
      <c r="FP88" s="191"/>
      <c r="FQ88" s="191"/>
      <c r="FR88" s="191">
        <f t="shared" si="96"/>
        <v>0</v>
      </c>
      <c r="FS88" s="191"/>
      <c r="FT88" s="191"/>
      <c r="FU88" s="191"/>
      <c r="FV88" s="191"/>
      <c r="FW88" s="191"/>
      <c r="FX88" s="191"/>
      <c r="FY88" s="191">
        <f t="shared" si="97"/>
        <v>0</v>
      </c>
      <c r="FZ88" s="191"/>
      <c r="GA88" s="191"/>
      <c r="GB88" s="191"/>
      <c r="GC88" s="191"/>
      <c r="GD88" s="191"/>
      <c r="GE88" s="191"/>
      <c r="GF88" s="191">
        <f t="shared" si="98"/>
        <v>0</v>
      </c>
      <c r="GG88" s="191"/>
      <c r="GH88" s="191"/>
      <c r="GI88" s="191"/>
      <c r="GJ88" s="191"/>
      <c r="GK88" s="191"/>
      <c r="GL88" s="191"/>
      <c r="GM88" s="191">
        <f t="shared" si="99"/>
        <v>0</v>
      </c>
      <c r="GN88" s="191"/>
      <c r="GO88" s="191"/>
      <c r="GP88" s="191"/>
      <c r="GQ88" s="191"/>
      <c r="GR88" s="262"/>
      <c r="GS88" s="191"/>
      <c r="GT88" s="191">
        <f t="shared" si="100"/>
        <v>0</v>
      </c>
      <c r="GU88" s="191"/>
      <c r="GV88" s="191"/>
      <c r="GW88" s="191"/>
      <c r="GX88" s="191"/>
      <c r="GY88" s="191"/>
      <c r="GZ88" s="191"/>
      <c r="HA88" s="191">
        <f t="shared" si="101"/>
        <v>0</v>
      </c>
      <c r="HB88" s="191"/>
      <c r="HC88" s="191"/>
      <c r="HD88" s="191"/>
      <c r="HE88" s="191"/>
      <c r="HF88" s="191"/>
      <c r="HG88" s="191"/>
      <c r="HH88" s="191">
        <f t="shared" si="102"/>
        <v>0</v>
      </c>
      <c r="HI88" s="191"/>
      <c r="HJ88" s="191"/>
      <c r="HK88" s="191"/>
      <c r="HL88" s="191"/>
      <c r="HM88" s="191"/>
      <c r="HN88" s="191"/>
      <c r="HO88" s="191">
        <f t="shared" si="103"/>
        <v>0</v>
      </c>
      <c r="HP88" s="191"/>
      <c r="HQ88" s="191"/>
      <c r="HR88" s="191"/>
      <c r="HS88" s="191"/>
      <c r="HT88" s="191"/>
      <c r="HU88" s="191"/>
      <c r="HV88" s="191">
        <f t="shared" si="104"/>
        <v>0</v>
      </c>
      <c r="HW88" s="191"/>
      <c r="HX88" s="191"/>
      <c r="HY88" s="191"/>
      <c r="HZ88" s="191"/>
      <c r="IA88" s="190">
        <f t="shared" si="70"/>
        <v>86400</v>
      </c>
      <c r="IB88" s="190">
        <f t="shared" si="105"/>
        <v>0</v>
      </c>
      <c r="IC88" s="190">
        <f t="shared" si="106"/>
        <v>86400</v>
      </c>
      <c r="ID88" s="191"/>
    </row>
    <row r="89" spans="1:238" ht="18" customHeight="1">
      <c r="A89" s="213">
        <v>18</v>
      </c>
      <c r="B89" s="191" t="s">
        <v>1915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>
        <f t="shared" si="71"/>
        <v>0</v>
      </c>
      <c r="N89" s="191"/>
      <c r="O89" s="191"/>
      <c r="P89" s="191"/>
      <c r="Q89" s="191"/>
      <c r="R89" s="191"/>
      <c r="S89" s="191"/>
      <c r="T89" s="191">
        <f t="shared" si="72"/>
        <v>0</v>
      </c>
      <c r="U89" s="191"/>
      <c r="V89" s="191"/>
      <c r="W89" s="191"/>
      <c r="X89" s="191"/>
      <c r="Y89" s="191"/>
      <c r="Z89" s="191"/>
      <c r="AA89" s="191">
        <f t="shared" si="73"/>
        <v>0</v>
      </c>
      <c r="AB89" s="191"/>
      <c r="AC89" s="191"/>
      <c r="AD89" s="191"/>
      <c r="AE89" s="191">
        <v>1</v>
      </c>
      <c r="AF89" s="191">
        <v>700000</v>
      </c>
      <c r="AG89" s="191"/>
      <c r="AH89" s="191">
        <f t="shared" si="74"/>
        <v>700000</v>
      </c>
      <c r="AI89" s="191"/>
      <c r="AJ89" s="191"/>
      <c r="AK89" s="191"/>
      <c r="AL89" s="191"/>
      <c r="AM89" s="191"/>
      <c r="AN89" s="191"/>
      <c r="AO89" s="191">
        <f t="shared" si="75"/>
        <v>0</v>
      </c>
      <c r="AP89" s="191"/>
      <c r="AQ89" s="191"/>
      <c r="AR89" s="191"/>
      <c r="AS89" s="191"/>
      <c r="AT89" s="191"/>
      <c r="AU89" s="191"/>
      <c r="AV89" s="191">
        <f t="shared" si="76"/>
        <v>0</v>
      </c>
      <c r="AW89" s="191"/>
      <c r="AX89" s="191"/>
      <c r="AY89" s="191"/>
      <c r="AZ89" s="191"/>
      <c r="BA89" s="191"/>
      <c r="BB89" s="191"/>
      <c r="BC89" s="191">
        <f t="shared" si="77"/>
        <v>0</v>
      </c>
      <c r="BD89" s="191"/>
      <c r="BE89" s="191"/>
      <c r="BF89" s="191"/>
      <c r="BG89" s="191"/>
      <c r="BH89" s="191"/>
      <c r="BI89" s="191"/>
      <c r="BJ89" s="191">
        <f t="shared" si="78"/>
        <v>0</v>
      </c>
      <c r="BK89" s="191"/>
      <c r="BL89" s="191"/>
      <c r="BM89" s="191"/>
      <c r="BN89" s="191"/>
      <c r="BO89" s="191"/>
      <c r="BP89" s="191"/>
      <c r="BQ89" s="191">
        <f t="shared" si="79"/>
        <v>0</v>
      </c>
      <c r="BR89" s="191"/>
      <c r="BS89" s="191"/>
      <c r="BT89" s="191"/>
      <c r="BU89" s="191"/>
      <c r="BV89" s="191"/>
      <c r="BW89" s="191"/>
      <c r="BX89" s="191">
        <f t="shared" si="80"/>
        <v>0</v>
      </c>
      <c r="BY89" s="191"/>
      <c r="BZ89" s="191"/>
      <c r="CA89" s="191"/>
      <c r="CB89" s="191"/>
      <c r="CC89" s="191"/>
      <c r="CD89" s="191"/>
      <c r="CE89" s="191">
        <f t="shared" si="81"/>
        <v>0</v>
      </c>
      <c r="CF89" s="191"/>
      <c r="CG89" s="191"/>
      <c r="CH89" s="191"/>
      <c r="CI89" s="191"/>
      <c r="CJ89" s="191"/>
      <c r="CK89" s="191"/>
      <c r="CL89" s="191">
        <f t="shared" si="82"/>
        <v>0</v>
      </c>
      <c r="CM89" s="191"/>
      <c r="CN89" s="191"/>
      <c r="CO89" s="191"/>
      <c r="CP89" s="191"/>
      <c r="CQ89" s="191"/>
      <c r="CR89" s="191"/>
      <c r="CS89" s="191">
        <f t="shared" si="83"/>
        <v>0</v>
      </c>
      <c r="CT89" s="191"/>
      <c r="CU89" s="191"/>
      <c r="CV89" s="191"/>
      <c r="CW89" s="191"/>
      <c r="CX89" s="191"/>
      <c r="CY89" s="191"/>
      <c r="CZ89" s="191">
        <f t="shared" si="84"/>
        <v>0</v>
      </c>
      <c r="DA89" s="191"/>
      <c r="DB89" s="191"/>
      <c r="DC89" s="191"/>
      <c r="DD89" s="191"/>
      <c r="DE89" s="191"/>
      <c r="DF89" s="191"/>
      <c r="DG89" s="191">
        <f t="shared" si="85"/>
        <v>0</v>
      </c>
      <c r="DH89" s="191"/>
      <c r="DI89" s="191"/>
      <c r="DJ89" s="191"/>
      <c r="DK89" s="191"/>
      <c r="DL89" s="191"/>
      <c r="DM89" s="191"/>
      <c r="DN89" s="191">
        <f t="shared" si="86"/>
        <v>0</v>
      </c>
      <c r="DO89" s="191"/>
      <c r="DP89" s="191"/>
      <c r="DQ89" s="191"/>
      <c r="DR89" s="191"/>
      <c r="DS89" s="191"/>
      <c r="DT89" s="191"/>
      <c r="DU89" s="191">
        <f t="shared" si="87"/>
        <v>0</v>
      </c>
      <c r="DV89" s="191"/>
      <c r="DW89" s="191"/>
      <c r="DX89" s="191"/>
      <c r="DY89" s="191"/>
      <c r="DZ89" s="191"/>
      <c r="EA89" s="191"/>
      <c r="EB89" s="191">
        <f t="shared" si="88"/>
        <v>0</v>
      </c>
      <c r="EC89" s="191"/>
      <c r="ED89" s="191"/>
      <c r="EE89" s="191"/>
      <c r="EF89" s="262">
        <v>7</v>
      </c>
      <c r="EG89" s="191">
        <f t="shared" si="90"/>
        <v>50400</v>
      </c>
      <c r="EH89" s="191"/>
      <c r="EI89" s="191">
        <f t="shared" si="91"/>
        <v>50400</v>
      </c>
      <c r="EJ89" s="191">
        <v>8</v>
      </c>
      <c r="EK89" s="191"/>
      <c r="EL89" s="191"/>
      <c r="EM89" s="191"/>
      <c r="EN89" s="191"/>
      <c r="EO89" s="191"/>
      <c r="EP89" s="191">
        <f t="shared" si="92"/>
        <v>0</v>
      </c>
      <c r="EQ89" s="191"/>
      <c r="ER89" s="191"/>
      <c r="ES89" s="191"/>
      <c r="ET89" s="191"/>
      <c r="EU89" s="191"/>
      <c r="EV89" s="191"/>
      <c r="EW89" s="191">
        <f t="shared" si="93"/>
        <v>0</v>
      </c>
      <c r="EX89" s="191"/>
      <c r="EY89" s="191"/>
      <c r="EZ89" s="191"/>
      <c r="FA89" s="191"/>
      <c r="FB89" s="191"/>
      <c r="FC89" s="191"/>
      <c r="FD89" s="191">
        <f t="shared" si="94"/>
        <v>0</v>
      </c>
      <c r="FE89" s="191"/>
      <c r="FF89" s="191"/>
      <c r="FG89" s="191"/>
      <c r="FH89" s="191"/>
      <c r="FI89" s="191"/>
      <c r="FJ89" s="191"/>
      <c r="FK89" s="191">
        <f t="shared" si="95"/>
        <v>0</v>
      </c>
      <c r="FL89" s="191"/>
      <c r="FM89" s="191"/>
      <c r="FN89" s="191"/>
      <c r="FO89" s="191"/>
      <c r="FP89" s="191"/>
      <c r="FQ89" s="191"/>
      <c r="FR89" s="191">
        <f t="shared" si="96"/>
        <v>0</v>
      </c>
      <c r="FS89" s="191"/>
      <c r="FT89" s="191"/>
      <c r="FU89" s="191"/>
      <c r="FV89" s="191"/>
      <c r="FW89" s="191"/>
      <c r="FX89" s="191"/>
      <c r="FY89" s="191">
        <f t="shared" si="97"/>
        <v>0</v>
      </c>
      <c r="FZ89" s="191"/>
      <c r="GA89" s="191"/>
      <c r="GB89" s="191"/>
      <c r="GC89" s="191"/>
      <c r="GD89" s="191"/>
      <c r="GE89" s="191"/>
      <c r="GF89" s="191">
        <f t="shared" si="98"/>
        <v>0</v>
      </c>
      <c r="GG89" s="191"/>
      <c r="GH89" s="191"/>
      <c r="GI89" s="191"/>
      <c r="GJ89" s="191"/>
      <c r="GK89" s="191"/>
      <c r="GL89" s="191"/>
      <c r="GM89" s="191">
        <f t="shared" si="99"/>
        <v>0</v>
      </c>
      <c r="GN89" s="191"/>
      <c r="GO89" s="191"/>
      <c r="GP89" s="191"/>
      <c r="GQ89" s="191"/>
      <c r="GR89" s="262"/>
      <c r="GS89" s="191"/>
      <c r="GT89" s="191">
        <f t="shared" si="100"/>
        <v>0</v>
      </c>
      <c r="GU89" s="191"/>
      <c r="GV89" s="191"/>
      <c r="GW89" s="191"/>
      <c r="GX89" s="191"/>
      <c r="GY89" s="191"/>
      <c r="GZ89" s="191"/>
      <c r="HA89" s="191">
        <f t="shared" si="101"/>
        <v>0</v>
      </c>
      <c r="HB89" s="191"/>
      <c r="HC89" s="191"/>
      <c r="HD89" s="191"/>
      <c r="HE89" s="191"/>
      <c r="HF89" s="191"/>
      <c r="HG89" s="191"/>
      <c r="HH89" s="191">
        <f t="shared" si="102"/>
        <v>0</v>
      </c>
      <c r="HI89" s="191"/>
      <c r="HJ89" s="191"/>
      <c r="HK89" s="191"/>
      <c r="HL89" s="191"/>
      <c r="HM89" s="191"/>
      <c r="HN89" s="191"/>
      <c r="HO89" s="191">
        <f t="shared" si="103"/>
        <v>0</v>
      </c>
      <c r="HP89" s="191"/>
      <c r="HQ89" s="191"/>
      <c r="HR89" s="191"/>
      <c r="HS89" s="191"/>
      <c r="HT89" s="191"/>
      <c r="HU89" s="191"/>
      <c r="HV89" s="191">
        <f t="shared" si="104"/>
        <v>0</v>
      </c>
      <c r="HW89" s="191"/>
      <c r="HX89" s="191"/>
      <c r="HY89" s="191"/>
      <c r="HZ89" s="191"/>
      <c r="IA89" s="190">
        <f t="shared" si="70"/>
        <v>750400</v>
      </c>
      <c r="IB89" s="190">
        <f t="shared" si="105"/>
        <v>0</v>
      </c>
      <c r="IC89" s="190">
        <f t="shared" si="106"/>
        <v>750400</v>
      </c>
      <c r="ID89" s="191"/>
    </row>
    <row r="90" spans="1:238" ht="18" customHeight="1">
      <c r="A90" s="213">
        <v>19</v>
      </c>
      <c r="B90" s="191" t="s">
        <v>1916</v>
      </c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>
        <f t="shared" si="71"/>
        <v>0</v>
      </c>
      <c r="N90" s="191"/>
      <c r="O90" s="191"/>
      <c r="P90" s="191"/>
      <c r="Q90" s="191"/>
      <c r="R90" s="191"/>
      <c r="S90" s="191"/>
      <c r="T90" s="191">
        <f t="shared" si="72"/>
        <v>0</v>
      </c>
      <c r="U90" s="191"/>
      <c r="V90" s="191"/>
      <c r="W90" s="191"/>
      <c r="X90" s="191"/>
      <c r="Y90" s="191"/>
      <c r="Z90" s="191"/>
      <c r="AA90" s="191">
        <f t="shared" si="73"/>
        <v>0</v>
      </c>
      <c r="AB90" s="191"/>
      <c r="AC90" s="191"/>
      <c r="AD90" s="191"/>
      <c r="AE90" s="191"/>
      <c r="AF90" s="191"/>
      <c r="AG90" s="191"/>
      <c r="AH90" s="191">
        <f t="shared" si="74"/>
        <v>0</v>
      </c>
      <c r="AI90" s="191"/>
      <c r="AJ90" s="191"/>
      <c r="AK90" s="191"/>
      <c r="AL90" s="191"/>
      <c r="AM90" s="191"/>
      <c r="AN90" s="191"/>
      <c r="AO90" s="191">
        <f t="shared" si="75"/>
        <v>0</v>
      </c>
      <c r="AP90" s="191"/>
      <c r="AQ90" s="191"/>
      <c r="AR90" s="191"/>
      <c r="AS90" s="191"/>
      <c r="AT90" s="191"/>
      <c r="AU90" s="191"/>
      <c r="AV90" s="191">
        <f t="shared" si="76"/>
        <v>0</v>
      </c>
      <c r="AW90" s="191"/>
      <c r="AX90" s="191"/>
      <c r="AY90" s="191"/>
      <c r="AZ90" s="191"/>
      <c r="BA90" s="191"/>
      <c r="BB90" s="191"/>
      <c r="BC90" s="191">
        <f t="shared" si="77"/>
        <v>0</v>
      </c>
      <c r="BD90" s="191"/>
      <c r="BE90" s="191"/>
      <c r="BF90" s="191"/>
      <c r="BG90" s="191"/>
      <c r="BH90" s="191"/>
      <c r="BI90" s="191"/>
      <c r="BJ90" s="191">
        <f t="shared" si="78"/>
        <v>0</v>
      </c>
      <c r="BK90" s="191"/>
      <c r="BL90" s="191"/>
      <c r="BM90" s="191"/>
      <c r="BN90" s="191"/>
      <c r="BO90" s="191"/>
      <c r="BP90" s="191"/>
      <c r="BQ90" s="191">
        <f t="shared" si="79"/>
        <v>0</v>
      </c>
      <c r="BR90" s="191"/>
      <c r="BS90" s="191"/>
      <c r="BT90" s="191"/>
      <c r="BU90" s="191"/>
      <c r="BV90" s="191"/>
      <c r="BW90" s="191"/>
      <c r="BX90" s="191">
        <f t="shared" si="80"/>
        <v>0</v>
      </c>
      <c r="BY90" s="191"/>
      <c r="BZ90" s="191"/>
      <c r="CA90" s="191"/>
      <c r="CB90" s="191"/>
      <c r="CC90" s="191"/>
      <c r="CD90" s="191"/>
      <c r="CE90" s="191">
        <f t="shared" si="81"/>
        <v>0</v>
      </c>
      <c r="CF90" s="191"/>
      <c r="CG90" s="191"/>
      <c r="CH90" s="191"/>
      <c r="CI90" s="191"/>
      <c r="CJ90" s="191"/>
      <c r="CK90" s="191"/>
      <c r="CL90" s="191">
        <f t="shared" si="82"/>
        <v>0</v>
      </c>
      <c r="CM90" s="191"/>
      <c r="CN90" s="191"/>
      <c r="CO90" s="191"/>
      <c r="CP90" s="191"/>
      <c r="CQ90" s="191"/>
      <c r="CR90" s="191"/>
      <c r="CS90" s="191">
        <f t="shared" si="83"/>
        <v>0</v>
      </c>
      <c r="CT90" s="191"/>
      <c r="CU90" s="191"/>
      <c r="CV90" s="191"/>
      <c r="CW90" s="191"/>
      <c r="CX90" s="191"/>
      <c r="CY90" s="191"/>
      <c r="CZ90" s="191">
        <f t="shared" si="84"/>
        <v>0</v>
      </c>
      <c r="DA90" s="191"/>
      <c r="DB90" s="191"/>
      <c r="DC90" s="191"/>
      <c r="DD90" s="191"/>
      <c r="DE90" s="191"/>
      <c r="DF90" s="191"/>
      <c r="DG90" s="191">
        <f t="shared" si="85"/>
        <v>0</v>
      </c>
      <c r="DH90" s="191"/>
      <c r="DI90" s="191"/>
      <c r="DJ90" s="191"/>
      <c r="DK90" s="191"/>
      <c r="DL90" s="191"/>
      <c r="DM90" s="191"/>
      <c r="DN90" s="191">
        <f t="shared" si="86"/>
        <v>0</v>
      </c>
      <c r="DO90" s="191"/>
      <c r="DP90" s="191"/>
      <c r="DQ90" s="191"/>
      <c r="DR90" s="191"/>
      <c r="DS90" s="191"/>
      <c r="DT90" s="191"/>
      <c r="DU90" s="191">
        <f t="shared" si="87"/>
        <v>0</v>
      </c>
      <c r="DV90" s="191"/>
      <c r="DW90" s="191"/>
      <c r="DX90" s="191"/>
      <c r="DY90" s="191"/>
      <c r="DZ90" s="191"/>
      <c r="EA90" s="191"/>
      <c r="EB90" s="191">
        <f t="shared" si="88"/>
        <v>0</v>
      </c>
      <c r="EC90" s="191"/>
      <c r="ED90" s="191"/>
      <c r="EE90" s="191"/>
      <c r="EF90" s="262">
        <v>4</v>
      </c>
      <c r="EG90" s="191">
        <f t="shared" si="90"/>
        <v>28800</v>
      </c>
      <c r="EH90" s="191"/>
      <c r="EI90" s="191">
        <f t="shared" si="91"/>
        <v>28800</v>
      </c>
      <c r="EJ90" s="191">
        <v>5</v>
      </c>
      <c r="EK90" s="191"/>
      <c r="EL90" s="191"/>
      <c r="EM90" s="191"/>
      <c r="EN90" s="191"/>
      <c r="EO90" s="191"/>
      <c r="EP90" s="191">
        <f t="shared" si="92"/>
        <v>0</v>
      </c>
      <c r="EQ90" s="191"/>
      <c r="ER90" s="191"/>
      <c r="ES90" s="191"/>
      <c r="ET90" s="191"/>
      <c r="EU90" s="191"/>
      <c r="EV90" s="191"/>
      <c r="EW90" s="191">
        <f t="shared" si="93"/>
        <v>0</v>
      </c>
      <c r="EX90" s="191"/>
      <c r="EY90" s="191"/>
      <c r="EZ90" s="191"/>
      <c r="FA90" s="191"/>
      <c r="FB90" s="191"/>
      <c r="FC90" s="191"/>
      <c r="FD90" s="191">
        <f t="shared" si="94"/>
        <v>0</v>
      </c>
      <c r="FE90" s="191"/>
      <c r="FF90" s="191"/>
      <c r="FG90" s="191"/>
      <c r="FH90" s="191"/>
      <c r="FI90" s="191"/>
      <c r="FJ90" s="191"/>
      <c r="FK90" s="191">
        <f t="shared" si="95"/>
        <v>0</v>
      </c>
      <c r="FL90" s="191"/>
      <c r="FM90" s="191"/>
      <c r="FN90" s="191"/>
      <c r="FO90" s="191"/>
      <c r="FP90" s="191"/>
      <c r="FQ90" s="191"/>
      <c r="FR90" s="191">
        <f t="shared" si="96"/>
        <v>0</v>
      </c>
      <c r="FS90" s="191"/>
      <c r="FT90" s="191"/>
      <c r="FU90" s="191"/>
      <c r="FV90" s="191"/>
      <c r="FW90" s="191"/>
      <c r="FX90" s="191"/>
      <c r="FY90" s="191">
        <f t="shared" si="97"/>
        <v>0</v>
      </c>
      <c r="FZ90" s="191"/>
      <c r="GA90" s="191"/>
      <c r="GB90" s="191"/>
      <c r="GC90" s="191"/>
      <c r="GD90" s="191"/>
      <c r="GE90" s="191"/>
      <c r="GF90" s="191">
        <f t="shared" si="98"/>
        <v>0</v>
      </c>
      <c r="GG90" s="191"/>
      <c r="GH90" s="191"/>
      <c r="GI90" s="191"/>
      <c r="GJ90" s="191"/>
      <c r="GK90" s="191"/>
      <c r="GL90" s="191"/>
      <c r="GM90" s="191">
        <f t="shared" si="99"/>
        <v>0</v>
      </c>
      <c r="GN90" s="191"/>
      <c r="GO90" s="191"/>
      <c r="GP90" s="191"/>
      <c r="GQ90" s="191"/>
      <c r="GR90" s="262"/>
      <c r="GS90" s="191"/>
      <c r="GT90" s="191">
        <f t="shared" si="100"/>
        <v>0</v>
      </c>
      <c r="GU90" s="191"/>
      <c r="GV90" s="191"/>
      <c r="GW90" s="191"/>
      <c r="GX90" s="191"/>
      <c r="GY90" s="191"/>
      <c r="GZ90" s="191"/>
      <c r="HA90" s="191">
        <f t="shared" si="101"/>
        <v>0</v>
      </c>
      <c r="HB90" s="191"/>
      <c r="HC90" s="191"/>
      <c r="HD90" s="191"/>
      <c r="HE90" s="191"/>
      <c r="HF90" s="191"/>
      <c r="HG90" s="191"/>
      <c r="HH90" s="191">
        <f t="shared" si="102"/>
        <v>0</v>
      </c>
      <c r="HI90" s="191"/>
      <c r="HJ90" s="191"/>
      <c r="HK90" s="191"/>
      <c r="HL90" s="191"/>
      <c r="HM90" s="191"/>
      <c r="HN90" s="191"/>
      <c r="HO90" s="191">
        <f t="shared" si="103"/>
        <v>0</v>
      </c>
      <c r="HP90" s="191"/>
      <c r="HQ90" s="191"/>
      <c r="HR90" s="191"/>
      <c r="HS90" s="191"/>
      <c r="HT90" s="191"/>
      <c r="HU90" s="191"/>
      <c r="HV90" s="191">
        <f t="shared" si="104"/>
        <v>0</v>
      </c>
      <c r="HW90" s="191"/>
      <c r="HX90" s="191"/>
      <c r="HY90" s="191"/>
      <c r="HZ90" s="191"/>
      <c r="IA90" s="190">
        <f t="shared" si="70"/>
        <v>28800</v>
      </c>
      <c r="IB90" s="190">
        <f t="shared" si="105"/>
        <v>0</v>
      </c>
      <c r="IC90" s="190">
        <f t="shared" si="106"/>
        <v>28800</v>
      </c>
      <c r="ID90" s="191"/>
    </row>
    <row r="91" spans="1:238" ht="18" customHeight="1">
      <c r="A91" s="213">
        <v>20</v>
      </c>
      <c r="B91" s="191" t="s">
        <v>1917</v>
      </c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>
        <f t="shared" si="71"/>
        <v>0</v>
      </c>
      <c r="N91" s="191"/>
      <c r="O91" s="191"/>
      <c r="P91" s="191"/>
      <c r="Q91" s="191"/>
      <c r="R91" s="191"/>
      <c r="S91" s="191"/>
      <c r="T91" s="191">
        <f t="shared" si="72"/>
        <v>0</v>
      </c>
      <c r="U91" s="191"/>
      <c r="V91" s="191"/>
      <c r="W91" s="191"/>
      <c r="X91" s="191"/>
      <c r="Y91" s="191"/>
      <c r="Z91" s="191"/>
      <c r="AA91" s="191">
        <f t="shared" si="73"/>
        <v>0</v>
      </c>
      <c r="AB91" s="191"/>
      <c r="AC91" s="191"/>
      <c r="AD91" s="191"/>
      <c r="AE91" s="191"/>
      <c r="AF91" s="191"/>
      <c r="AG91" s="191"/>
      <c r="AH91" s="191">
        <f t="shared" si="74"/>
        <v>0</v>
      </c>
      <c r="AI91" s="191"/>
      <c r="AJ91" s="191"/>
      <c r="AK91" s="191"/>
      <c r="AL91" s="191"/>
      <c r="AM91" s="191"/>
      <c r="AN91" s="191"/>
      <c r="AO91" s="191">
        <f t="shared" si="75"/>
        <v>0</v>
      </c>
      <c r="AP91" s="191"/>
      <c r="AQ91" s="191"/>
      <c r="AR91" s="191"/>
      <c r="AS91" s="191"/>
      <c r="AT91" s="191"/>
      <c r="AU91" s="191"/>
      <c r="AV91" s="191">
        <f t="shared" si="76"/>
        <v>0</v>
      </c>
      <c r="AW91" s="191"/>
      <c r="AX91" s="191"/>
      <c r="AY91" s="191"/>
      <c r="AZ91" s="191"/>
      <c r="BA91" s="191"/>
      <c r="BB91" s="191"/>
      <c r="BC91" s="191">
        <f t="shared" si="77"/>
        <v>0</v>
      </c>
      <c r="BD91" s="191"/>
      <c r="BE91" s="191"/>
      <c r="BF91" s="191"/>
      <c r="BG91" s="191"/>
      <c r="BH91" s="191"/>
      <c r="BI91" s="191"/>
      <c r="BJ91" s="191">
        <f t="shared" si="78"/>
        <v>0</v>
      </c>
      <c r="BK91" s="191"/>
      <c r="BL91" s="191"/>
      <c r="BM91" s="191"/>
      <c r="BN91" s="191"/>
      <c r="BO91" s="191"/>
      <c r="BP91" s="191"/>
      <c r="BQ91" s="191">
        <f t="shared" si="79"/>
        <v>0</v>
      </c>
      <c r="BR91" s="191"/>
      <c r="BS91" s="191"/>
      <c r="BT91" s="191"/>
      <c r="BU91" s="191"/>
      <c r="BV91" s="191"/>
      <c r="BW91" s="191"/>
      <c r="BX91" s="191">
        <f t="shared" si="80"/>
        <v>0</v>
      </c>
      <c r="BY91" s="191"/>
      <c r="BZ91" s="191"/>
      <c r="CA91" s="191"/>
      <c r="CB91" s="191"/>
      <c r="CC91" s="191"/>
      <c r="CD91" s="191"/>
      <c r="CE91" s="191">
        <f t="shared" si="81"/>
        <v>0</v>
      </c>
      <c r="CF91" s="191"/>
      <c r="CG91" s="191"/>
      <c r="CH91" s="191"/>
      <c r="CI91" s="191"/>
      <c r="CJ91" s="191"/>
      <c r="CK91" s="191"/>
      <c r="CL91" s="191">
        <f t="shared" si="82"/>
        <v>0</v>
      </c>
      <c r="CM91" s="191"/>
      <c r="CN91" s="191"/>
      <c r="CO91" s="191"/>
      <c r="CP91" s="191"/>
      <c r="CQ91" s="191"/>
      <c r="CR91" s="191"/>
      <c r="CS91" s="191">
        <f t="shared" si="83"/>
        <v>0</v>
      </c>
      <c r="CT91" s="191"/>
      <c r="CU91" s="191"/>
      <c r="CV91" s="191"/>
      <c r="CW91" s="191"/>
      <c r="CX91" s="191"/>
      <c r="CY91" s="191"/>
      <c r="CZ91" s="191">
        <f t="shared" si="84"/>
        <v>0</v>
      </c>
      <c r="DA91" s="191"/>
      <c r="DB91" s="191"/>
      <c r="DC91" s="191"/>
      <c r="DD91" s="191"/>
      <c r="DE91" s="191"/>
      <c r="DF91" s="191"/>
      <c r="DG91" s="191">
        <f t="shared" si="85"/>
        <v>0</v>
      </c>
      <c r="DH91" s="191"/>
      <c r="DI91" s="191"/>
      <c r="DJ91" s="191"/>
      <c r="DK91" s="191"/>
      <c r="DL91" s="191"/>
      <c r="DM91" s="191"/>
      <c r="DN91" s="191">
        <f t="shared" si="86"/>
        <v>0</v>
      </c>
      <c r="DO91" s="191"/>
      <c r="DP91" s="191"/>
      <c r="DQ91" s="191"/>
      <c r="DR91" s="191"/>
      <c r="DS91" s="191"/>
      <c r="DT91" s="191"/>
      <c r="DU91" s="191">
        <f t="shared" si="87"/>
        <v>0</v>
      </c>
      <c r="DV91" s="191"/>
      <c r="DW91" s="191"/>
      <c r="DX91" s="191"/>
      <c r="DY91" s="191"/>
      <c r="DZ91" s="191"/>
      <c r="EA91" s="191"/>
      <c r="EB91" s="191">
        <f t="shared" si="88"/>
        <v>0</v>
      </c>
      <c r="EC91" s="191"/>
      <c r="ED91" s="191"/>
      <c r="EE91" s="191"/>
      <c r="EF91" s="262">
        <v>10</v>
      </c>
      <c r="EG91" s="191">
        <f t="shared" si="90"/>
        <v>72000</v>
      </c>
      <c r="EH91" s="191"/>
      <c r="EI91" s="191">
        <f t="shared" si="91"/>
        <v>72000</v>
      </c>
      <c r="EJ91" s="191">
        <v>13</v>
      </c>
      <c r="EK91" s="191"/>
      <c r="EL91" s="191"/>
      <c r="EM91" s="191"/>
      <c r="EN91" s="191"/>
      <c r="EO91" s="191"/>
      <c r="EP91" s="191">
        <f t="shared" si="92"/>
        <v>0</v>
      </c>
      <c r="EQ91" s="191"/>
      <c r="ER91" s="191"/>
      <c r="ES91" s="191"/>
      <c r="ET91" s="191"/>
      <c r="EU91" s="191"/>
      <c r="EV91" s="191"/>
      <c r="EW91" s="191">
        <f t="shared" si="93"/>
        <v>0</v>
      </c>
      <c r="EX91" s="191"/>
      <c r="EY91" s="191"/>
      <c r="EZ91" s="191"/>
      <c r="FA91" s="191"/>
      <c r="FB91" s="191"/>
      <c r="FC91" s="191"/>
      <c r="FD91" s="191">
        <f t="shared" si="94"/>
        <v>0</v>
      </c>
      <c r="FE91" s="191"/>
      <c r="FF91" s="191"/>
      <c r="FG91" s="191"/>
      <c r="FH91" s="191"/>
      <c r="FI91" s="191"/>
      <c r="FJ91" s="191"/>
      <c r="FK91" s="191">
        <f t="shared" si="95"/>
        <v>0</v>
      </c>
      <c r="FL91" s="191"/>
      <c r="FM91" s="191"/>
      <c r="FN91" s="191"/>
      <c r="FO91" s="191"/>
      <c r="FP91" s="191"/>
      <c r="FQ91" s="191"/>
      <c r="FR91" s="191">
        <f t="shared" si="96"/>
        <v>0</v>
      </c>
      <c r="FS91" s="191"/>
      <c r="FT91" s="191"/>
      <c r="FU91" s="191"/>
      <c r="FV91" s="191"/>
      <c r="FW91" s="191"/>
      <c r="FX91" s="191"/>
      <c r="FY91" s="191">
        <f t="shared" si="97"/>
        <v>0</v>
      </c>
      <c r="FZ91" s="191"/>
      <c r="GA91" s="191"/>
      <c r="GB91" s="191"/>
      <c r="GC91" s="191"/>
      <c r="GD91" s="191"/>
      <c r="GE91" s="191"/>
      <c r="GF91" s="191">
        <f t="shared" si="98"/>
        <v>0</v>
      </c>
      <c r="GG91" s="191"/>
      <c r="GH91" s="191"/>
      <c r="GI91" s="191"/>
      <c r="GJ91" s="191"/>
      <c r="GK91" s="191"/>
      <c r="GL91" s="191"/>
      <c r="GM91" s="191">
        <f t="shared" si="99"/>
        <v>0</v>
      </c>
      <c r="GN91" s="191"/>
      <c r="GO91" s="191"/>
      <c r="GP91" s="191"/>
      <c r="GQ91" s="191"/>
      <c r="GR91" s="262"/>
      <c r="GS91" s="191"/>
      <c r="GT91" s="191">
        <f t="shared" si="100"/>
        <v>0</v>
      </c>
      <c r="GU91" s="191"/>
      <c r="GV91" s="191"/>
      <c r="GW91" s="191"/>
      <c r="GX91" s="191"/>
      <c r="GY91" s="191"/>
      <c r="GZ91" s="191"/>
      <c r="HA91" s="191">
        <f t="shared" si="101"/>
        <v>0</v>
      </c>
      <c r="HB91" s="191"/>
      <c r="HC91" s="191"/>
      <c r="HD91" s="191"/>
      <c r="HE91" s="191"/>
      <c r="HF91" s="191"/>
      <c r="HG91" s="191"/>
      <c r="HH91" s="191">
        <f t="shared" si="102"/>
        <v>0</v>
      </c>
      <c r="HI91" s="191"/>
      <c r="HJ91" s="191"/>
      <c r="HK91" s="191"/>
      <c r="HL91" s="191"/>
      <c r="HM91" s="191"/>
      <c r="HN91" s="191"/>
      <c r="HO91" s="191">
        <f t="shared" si="103"/>
        <v>0</v>
      </c>
      <c r="HP91" s="191"/>
      <c r="HQ91" s="191"/>
      <c r="HR91" s="191"/>
      <c r="HS91" s="191"/>
      <c r="HT91" s="191"/>
      <c r="HU91" s="191"/>
      <c r="HV91" s="191">
        <f t="shared" si="104"/>
        <v>0</v>
      </c>
      <c r="HW91" s="191"/>
      <c r="HX91" s="191"/>
      <c r="HY91" s="191"/>
      <c r="HZ91" s="191"/>
      <c r="IA91" s="190">
        <f t="shared" si="70"/>
        <v>72000</v>
      </c>
      <c r="IB91" s="190">
        <f t="shared" si="105"/>
        <v>0</v>
      </c>
      <c r="IC91" s="190">
        <f t="shared" si="106"/>
        <v>72000</v>
      </c>
      <c r="ID91" s="191"/>
    </row>
    <row r="92" spans="1:238" ht="18" customHeight="1">
      <c r="A92" s="213">
        <v>21</v>
      </c>
      <c r="B92" s="191" t="s">
        <v>1918</v>
      </c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>
        <f t="shared" si="71"/>
        <v>0</v>
      </c>
      <c r="N92" s="191"/>
      <c r="O92" s="191"/>
      <c r="P92" s="191"/>
      <c r="Q92" s="191"/>
      <c r="R92" s="191"/>
      <c r="S92" s="191"/>
      <c r="T92" s="191">
        <f t="shared" si="72"/>
        <v>0</v>
      </c>
      <c r="U92" s="191"/>
      <c r="V92" s="191"/>
      <c r="W92" s="191"/>
      <c r="X92" s="191"/>
      <c r="Y92" s="191"/>
      <c r="Z92" s="191"/>
      <c r="AA92" s="191">
        <f t="shared" si="73"/>
        <v>0</v>
      </c>
      <c r="AB92" s="191"/>
      <c r="AC92" s="191"/>
      <c r="AD92" s="191"/>
      <c r="AE92" s="191"/>
      <c r="AF92" s="191"/>
      <c r="AG92" s="191"/>
      <c r="AH92" s="191">
        <f t="shared" si="74"/>
        <v>0</v>
      </c>
      <c r="AI92" s="191"/>
      <c r="AJ92" s="191"/>
      <c r="AK92" s="191"/>
      <c r="AL92" s="191"/>
      <c r="AM92" s="191"/>
      <c r="AN92" s="191"/>
      <c r="AO92" s="191">
        <f t="shared" si="75"/>
        <v>0</v>
      </c>
      <c r="AP92" s="191"/>
      <c r="AQ92" s="191"/>
      <c r="AR92" s="191"/>
      <c r="AS92" s="191"/>
      <c r="AT92" s="191"/>
      <c r="AU92" s="191"/>
      <c r="AV92" s="191">
        <f t="shared" si="76"/>
        <v>0</v>
      </c>
      <c r="AW92" s="191"/>
      <c r="AX92" s="191"/>
      <c r="AY92" s="191"/>
      <c r="AZ92" s="191"/>
      <c r="BA92" s="191"/>
      <c r="BB92" s="191"/>
      <c r="BC92" s="191">
        <f t="shared" si="77"/>
        <v>0</v>
      </c>
      <c r="BD92" s="191"/>
      <c r="BE92" s="191"/>
      <c r="BF92" s="191"/>
      <c r="BG92" s="191"/>
      <c r="BH92" s="191"/>
      <c r="BI92" s="191"/>
      <c r="BJ92" s="191">
        <f t="shared" si="78"/>
        <v>0</v>
      </c>
      <c r="BK92" s="191"/>
      <c r="BL92" s="191"/>
      <c r="BM92" s="191"/>
      <c r="BN92" s="191"/>
      <c r="BO92" s="191"/>
      <c r="BP92" s="191"/>
      <c r="BQ92" s="191">
        <f t="shared" si="79"/>
        <v>0</v>
      </c>
      <c r="BR92" s="191"/>
      <c r="BS92" s="191"/>
      <c r="BT92" s="191"/>
      <c r="BU92" s="191"/>
      <c r="BV92" s="191"/>
      <c r="BW92" s="191"/>
      <c r="BX92" s="191">
        <f t="shared" si="80"/>
        <v>0</v>
      </c>
      <c r="BY92" s="191"/>
      <c r="BZ92" s="191"/>
      <c r="CA92" s="191"/>
      <c r="CB92" s="191"/>
      <c r="CC92" s="191"/>
      <c r="CD92" s="191"/>
      <c r="CE92" s="191">
        <f t="shared" si="81"/>
        <v>0</v>
      </c>
      <c r="CF92" s="191"/>
      <c r="CG92" s="191"/>
      <c r="CH92" s="191"/>
      <c r="CI92" s="191"/>
      <c r="CJ92" s="191"/>
      <c r="CK92" s="191"/>
      <c r="CL92" s="191">
        <f t="shared" si="82"/>
        <v>0</v>
      </c>
      <c r="CM92" s="191"/>
      <c r="CN92" s="191"/>
      <c r="CO92" s="191"/>
      <c r="CP92" s="191"/>
      <c r="CQ92" s="191"/>
      <c r="CR92" s="191"/>
      <c r="CS92" s="191">
        <f t="shared" si="83"/>
        <v>0</v>
      </c>
      <c r="CT92" s="191"/>
      <c r="CU92" s="191"/>
      <c r="CV92" s="191"/>
      <c r="CW92" s="191"/>
      <c r="CX92" s="191"/>
      <c r="CY92" s="191"/>
      <c r="CZ92" s="191">
        <f t="shared" si="84"/>
        <v>0</v>
      </c>
      <c r="DA92" s="191"/>
      <c r="DB92" s="191"/>
      <c r="DC92" s="191"/>
      <c r="DD92" s="191"/>
      <c r="DE92" s="191"/>
      <c r="DF92" s="191"/>
      <c r="DG92" s="191">
        <f t="shared" si="85"/>
        <v>0</v>
      </c>
      <c r="DH92" s="191"/>
      <c r="DI92" s="191"/>
      <c r="DJ92" s="191"/>
      <c r="DK92" s="191"/>
      <c r="DL92" s="191"/>
      <c r="DM92" s="191"/>
      <c r="DN92" s="191">
        <f t="shared" si="86"/>
        <v>0</v>
      </c>
      <c r="DO92" s="191"/>
      <c r="DP92" s="191"/>
      <c r="DQ92" s="191"/>
      <c r="DR92" s="191"/>
      <c r="DS92" s="191"/>
      <c r="DT92" s="191"/>
      <c r="DU92" s="191">
        <f t="shared" si="87"/>
        <v>0</v>
      </c>
      <c r="DV92" s="191"/>
      <c r="DW92" s="191"/>
      <c r="DX92" s="191"/>
      <c r="DY92" s="191"/>
      <c r="DZ92" s="191"/>
      <c r="EA92" s="191"/>
      <c r="EB92" s="191">
        <f t="shared" si="88"/>
        <v>0</v>
      </c>
      <c r="EC92" s="191"/>
      <c r="ED92" s="191"/>
      <c r="EE92" s="191"/>
      <c r="EF92" s="262">
        <f t="shared" si="89"/>
        <v>0</v>
      </c>
      <c r="EG92" s="191">
        <f t="shared" si="90"/>
        <v>0</v>
      </c>
      <c r="EH92" s="191"/>
      <c r="EI92" s="191">
        <f t="shared" si="91"/>
        <v>0</v>
      </c>
      <c r="EJ92" s="191"/>
      <c r="EK92" s="191"/>
      <c r="EL92" s="191"/>
      <c r="EM92" s="191"/>
      <c r="EN92" s="191"/>
      <c r="EO92" s="191"/>
      <c r="EP92" s="191">
        <f t="shared" si="92"/>
        <v>0</v>
      </c>
      <c r="EQ92" s="191"/>
      <c r="ER92" s="191"/>
      <c r="ES92" s="191"/>
      <c r="ET92" s="191"/>
      <c r="EU92" s="191"/>
      <c r="EV92" s="191"/>
      <c r="EW92" s="191">
        <f t="shared" si="93"/>
        <v>0</v>
      </c>
      <c r="EX92" s="191"/>
      <c r="EY92" s="191"/>
      <c r="EZ92" s="191"/>
      <c r="FA92" s="191"/>
      <c r="FB92" s="191"/>
      <c r="FC92" s="191"/>
      <c r="FD92" s="191">
        <f t="shared" si="94"/>
        <v>0</v>
      </c>
      <c r="FE92" s="191"/>
      <c r="FF92" s="191"/>
      <c r="FG92" s="191"/>
      <c r="FH92" s="191"/>
      <c r="FI92" s="191"/>
      <c r="FJ92" s="191"/>
      <c r="FK92" s="191">
        <f t="shared" si="95"/>
        <v>0</v>
      </c>
      <c r="FL92" s="191"/>
      <c r="FM92" s="191"/>
      <c r="FN92" s="191"/>
      <c r="FO92" s="191"/>
      <c r="FP92" s="191"/>
      <c r="FQ92" s="191"/>
      <c r="FR92" s="191">
        <f t="shared" si="96"/>
        <v>0</v>
      </c>
      <c r="FS92" s="191"/>
      <c r="FT92" s="191"/>
      <c r="FU92" s="191"/>
      <c r="FV92" s="191"/>
      <c r="FW92" s="191"/>
      <c r="FX92" s="191"/>
      <c r="FY92" s="191">
        <f t="shared" si="97"/>
        <v>0</v>
      </c>
      <c r="FZ92" s="191"/>
      <c r="GA92" s="191"/>
      <c r="GB92" s="191"/>
      <c r="GC92" s="191"/>
      <c r="GD92" s="191"/>
      <c r="GE92" s="191"/>
      <c r="GF92" s="191">
        <f t="shared" si="98"/>
        <v>0</v>
      </c>
      <c r="GG92" s="191"/>
      <c r="GH92" s="191"/>
      <c r="GI92" s="191"/>
      <c r="GJ92" s="191"/>
      <c r="GK92" s="191"/>
      <c r="GL92" s="191"/>
      <c r="GM92" s="191">
        <f t="shared" si="99"/>
        <v>0</v>
      </c>
      <c r="GN92" s="191"/>
      <c r="GO92" s="191"/>
      <c r="GP92" s="191"/>
      <c r="GQ92" s="191"/>
      <c r="GR92" s="262"/>
      <c r="GS92" s="191"/>
      <c r="GT92" s="191">
        <f t="shared" si="100"/>
        <v>0</v>
      </c>
      <c r="GU92" s="191"/>
      <c r="GV92" s="191"/>
      <c r="GW92" s="191"/>
      <c r="GX92" s="191"/>
      <c r="GY92" s="191"/>
      <c r="GZ92" s="191"/>
      <c r="HA92" s="191">
        <f t="shared" si="101"/>
        <v>0</v>
      </c>
      <c r="HB92" s="191"/>
      <c r="HC92" s="191"/>
      <c r="HD92" s="191"/>
      <c r="HE92" s="191"/>
      <c r="HF92" s="191"/>
      <c r="HG92" s="191"/>
      <c r="HH92" s="191">
        <f t="shared" si="102"/>
        <v>0</v>
      </c>
      <c r="HI92" s="191"/>
      <c r="HJ92" s="191"/>
      <c r="HK92" s="191"/>
      <c r="HL92" s="191"/>
      <c r="HM92" s="191"/>
      <c r="HN92" s="191"/>
      <c r="HO92" s="191">
        <f t="shared" si="103"/>
        <v>0</v>
      </c>
      <c r="HP92" s="191"/>
      <c r="HQ92" s="191"/>
      <c r="HR92" s="191"/>
      <c r="HS92" s="191"/>
      <c r="HT92" s="191"/>
      <c r="HU92" s="191"/>
      <c r="HV92" s="191">
        <f t="shared" si="104"/>
        <v>0</v>
      </c>
      <c r="HW92" s="191"/>
      <c r="HX92" s="191"/>
      <c r="HY92" s="191"/>
      <c r="HZ92" s="191"/>
      <c r="IA92" s="190">
        <f t="shared" si="70"/>
        <v>0</v>
      </c>
      <c r="IB92" s="190">
        <f t="shared" si="105"/>
        <v>0</v>
      </c>
      <c r="IC92" s="190">
        <f t="shared" si="106"/>
        <v>0</v>
      </c>
      <c r="ID92" s="191"/>
    </row>
    <row r="93" spans="1:238" ht="18" customHeight="1">
      <c r="A93" s="213">
        <v>22</v>
      </c>
      <c r="B93" s="191" t="s">
        <v>1919</v>
      </c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>
        <f t="shared" si="71"/>
        <v>0</v>
      </c>
      <c r="N93" s="191"/>
      <c r="O93" s="191"/>
      <c r="P93" s="191"/>
      <c r="Q93" s="191"/>
      <c r="R93" s="191"/>
      <c r="S93" s="191"/>
      <c r="T93" s="191">
        <f t="shared" si="72"/>
        <v>0</v>
      </c>
      <c r="U93" s="191"/>
      <c r="V93" s="191"/>
      <c r="W93" s="191"/>
      <c r="X93" s="191"/>
      <c r="Y93" s="191"/>
      <c r="Z93" s="191"/>
      <c r="AA93" s="191">
        <f t="shared" si="73"/>
        <v>0</v>
      </c>
      <c r="AB93" s="191"/>
      <c r="AC93" s="191"/>
      <c r="AD93" s="191"/>
      <c r="AE93" s="191"/>
      <c r="AF93" s="191"/>
      <c r="AG93" s="191"/>
      <c r="AH93" s="191">
        <f t="shared" si="74"/>
        <v>0</v>
      </c>
      <c r="AI93" s="191"/>
      <c r="AJ93" s="191"/>
      <c r="AK93" s="191"/>
      <c r="AL93" s="191"/>
      <c r="AM93" s="191"/>
      <c r="AN93" s="191"/>
      <c r="AO93" s="191">
        <f t="shared" si="75"/>
        <v>0</v>
      </c>
      <c r="AP93" s="191"/>
      <c r="AQ93" s="191"/>
      <c r="AR93" s="191"/>
      <c r="AS93" s="191"/>
      <c r="AT93" s="191"/>
      <c r="AU93" s="191"/>
      <c r="AV93" s="191">
        <f t="shared" si="76"/>
        <v>0</v>
      </c>
      <c r="AW93" s="191"/>
      <c r="AX93" s="191"/>
      <c r="AY93" s="191"/>
      <c r="AZ93" s="191"/>
      <c r="BA93" s="191"/>
      <c r="BB93" s="191"/>
      <c r="BC93" s="191">
        <f t="shared" si="77"/>
        <v>0</v>
      </c>
      <c r="BD93" s="191"/>
      <c r="BE93" s="191"/>
      <c r="BF93" s="191"/>
      <c r="BG93" s="191"/>
      <c r="BH93" s="191"/>
      <c r="BI93" s="191"/>
      <c r="BJ93" s="191">
        <f t="shared" si="78"/>
        <v>0</v>
      </c>
      <c r="BK93" s="191"/>
      <c r="BL93" s="191"/>
      <c r="BM93" s="191"/>
      <c r="BN93" s="191"/>
      <c r="BO93" s="191"/>
      <c r="BP93" s="191"/>
      <c r="BQ93" s="191">
        <f t="shared" si="79"/>
        <v>0</v>
      </c>
      <c r="BR93" s="191"/>
      <c r="BS93" s="191"/>
      <c r="BT93" s="191"/>
      <c r="BU93" s="191"/>
      <c r="BV93" s="191"/>
      <c r="BW93" s="191"/>
      <c r="BX93" s="191">
        <f t="shared" si="80"/>
        <v>0</v>
      </c>
      <c r="BY93" s="191"/>
      <c r="BZ93" s="191"/>
      <c r="CA93" s="191"/>
      <c r="CB93" s="191"/>
      <c r="CC93" s="191"/>
      <c r="CD93" s="191"/>
      <c r="CE93" s="191">
        <f t="shared" si="81"/>
        <v>0</v>
      </c>
      <c r="CF93" s="191"/>
      <c r="CG93" s="191"/>
      <c r="CH93" s="191"/>
      <c r="CI93" s="191"/>
      <c r="CJ93" s="191"/>
      <c r="CK93" s="191"/>
      <c r="CL93" s="191">
        <f t="shared" si="82"/>
        <v>0</v>
      </c>
      <c r="CM93" s="191"/>
      <c r="CN93" s="191"/>
      <c r="CO93" s="191"/>
      <c r="CP93" s="191"/>
      <c r="CQ93" s="191"/>
      <c r="CR93" s="191"/>
      <c r="CS93" s="191">
        <f t="shared" si="83"/>
        <v>0</v>
      </c>
      <c r="CT93" s="191"/>
      <c r="CU93" s="191"/>
      <c r="CV93" s="191"/>
      <c r="CW93" s="191"/>
      <c r="CX93" s="191"/>
      <c r="CY93" s="191"/>
      <c r="CZ93" s="191">
        <f t="shared" si="84"/>
        <v>0</v>
      </c>
      <c r="DA93" s="191"/>
      <c r="DB93" s="191"/>
      <c r="DC93" s="191"/>
      <c r="DD93" s="191"/>
      <c r="DE93" s="191"/>
      <c r="DF93" s="191"/>
      <c r="DG93" s="191">
        <f t="shared" si="85"/>
        <v>0</v>
      </c>
      <c r="DH93" s="191"/>
      <c r="DI93" s="191"/>
      <c r="DJ93" s="191"/>
      <c r="DK93" s="191"/>
      <c r="DL93" s="191"/>
      <c r="DM93" s="191"/>
      <c r="DN93" s="191">
        <f t="shared" si="86"/>
        <v>0</v>
      </c>
      <c r="DO93" s="191"/>
      <c r="DP93" s="191"/>
      <c r="DQ93" s="191"/>
      <c r="DR93" s="191"/>
      <c r="DS93" s="191"/>
      <c r="DT93" s="191"/>
      <c r="DU93" s="191">
        <f t="shared" si="87"/>
        <v>0</v>
      </c>
      <c r="DV93" s="191"/>
      <c r="DW93" s="191"/>
      <c r="DX93" s="191"/>
      <c r="DY93" s="191"/>
      <c r="DZ93" s="191"/>
      <c r="EA93" s="191"/>
      <c r="EB93" s="191">
        <f t="shared" si="88"/>
        <v>0</v>
      </c>
      <c r="EC93" s="191"/>
      <c r="ED93" s="191"/>
      <c r="EE93" s="191"/>
      <c r="EF93" s="262">
        <f t="shared" si="89"/>
        <v>0</v>
      </c>
      <c r="EG93" s="191">
        <f t="shared" si="90"/>
        <v>0</v>
      </c>
      <c r="EH93" s="191"/>
      <c r="EI93" s="191">
        <f t="shared" si="91"/>
        <v>0</v>
      </c>
      <c r="EJ93" s="191"/>
      <c r="EK93" s="191"/>
      <c r="EL93" s="191"/>
      <c r="EM93" s="191"/>
      <c r="EN93" s="191"/>
      <c r="EO93" s="191"/>
      <c r="EP93" s="191">
        <f t="shared" si="92"/>
        <v>0</v>
      </c>
      <c r="EQ93" s="191"/>
      <c r="ER93" s="191"/>
      <c r="ES93" s="191"/>
      <c r="ET93" s="191"/>
      <c r="EU93" s="191"/>
      <c r="EV93" s="191"/>
      <c r="EW93" s="191">
        <f t="shared" si="93"/>
        <v>0</v>
      </c>
      <c r="EX93" s="191"/>
      <c r="EY93" s="191"/>
      <c r="EZ93" s="191"/>
      <c r="FA93" s="191"/>
      <c r="FB93" s="191"/>
      <c r="FC93" s="191"/>
      <c r="FD93" s="191">
        <f t="shared" si="94"/>
        <v>0</v>
      </c>
      <c r="FE93" s="191"/>
      <c r="FF93" s="191"/>
      <c r="FG93" s="191"/>
      <c r="FH93" s="191"/>
      <c r="FI93" s="191"/>
      <c r="FJ93" s="191"/>
      <c r="FK93" s="191">
        <f t="shared" si="95"/>
        <v>0</v>
      </c>
      <c r="FL93" s="191"/>
      <c r="FM93" s="191"/>
      <c r="FN93" s="191"/>
      <c r="FO93" s="191"/>
      <c r="FP93" s="191"/>
      <c r="FQ93" s="191"/>
      <c r="FR93" s="191">
        <f t="shared" si="96"/>
        <v>0</v>
      </c>
      <c r="FS93" s="191"/>
      <c r="FT93" s="191"/>
      <c r="FU93" s="191"/>
      <c r="FV93" s="191"/>
      <c r="FW93" s="191"/>
      <c r="FX93" s="191"/>
      <c r="FY93" s="191">
        <f t="shared" si="97"/>
        <v>0</v>
      </c>
      <c r="FZ93" s="191"/>
      <c r="GA93" s="191"/>
      <c r="GB93" s="191"/>
      <c r="GC93" s="191"/>
      <c r="GD93" s="191"/>
      <c r="GE93" s="191"/>
      <c r="GF93" s="191">
        <f t="shared" si="98"/>
        <v>0</v>
      </c>
      <c r="GG93" s="191"/>
      <c r="GH93" s="191"/>
      <c r="GI93" s="191"/>
      <c r="GJ93" s="191"/>
      <c r="GK93" s="191"/>
      <c r="GL93" s="191"/>
      <c r="GM93" s="191">
        <f t="shared" si="99"/>
        <v>0</v>
      </c>
      <c r="GN93" s="191"/>
      <c r="GO93" s="191"/>
      <c r="GP93" s="191"/>
      <c r="GQ93" s="191"/>
      <c r="GR93" s="262"/>
      <c r="GS93" s="191"/>
      <c r="GT93" s="191">
        <f t="shared" si="100"/>
        <v>0</v>
      </c>
      <c r="GU93" s="191"/>
      <c r="GV93" s="191"/>
      <c r="GW93" s="191"/>
      <c r="GX93" s="191"/>
      <c r="GY93" s="191"/>
      <c r="GZ93" s="191"/>
      <c r="HA93" s="191">
        <f t="shared" si="101"/>
        <v>0</v>
      </c>
      <c r="HB93" s="191"/>
      <c r="HC93" s="191"/>
      <c r="HD93" s="191"/>
      <c r="HE93" s="191"/>
      <c r="HF93" s="191"/>
      <c r="HG93" s="191"/>
      <c r="HH93" s="191">
        <f t="shared" si="102"/>
        <v>0</v>
      </c>
      <c r="HI93" s="191"/>
      <c r="HJ93" s="191"/>
      <c r="HK93" s="191"/>
      <c r="HL93" s="191"/>
      <c r="HM93" s="191"/>
      <c r="HN93" s="191"/>
      <c r="HO93" s="191">
        <f t="shared" si="103"/>
        <v>0</v>
      </c>
      <c r="HP93" s="191"/>
      <c r="HQ93" s="191"/>
      <c r="HR93" s="191"/>
      <c r="HS93" s="191"/>
      <c r="HT93" s="191"/>
      <c r="HU93" s="191"/>
      <c r="HV93" s="191">
        <f t="shared" si="104"/>
        <v>0</v>
      </c>
      <c r="HW93" s="191"/>
      <c r="HX93" s="191"/>
      <c r="HY93" s="191"/>
      <c r="HZ93" s="191"/>
      <c r="IA93" s="190">
        <f t="shared" si="70"/>
        <v>0</v>
      </c>
      <c r="IB93" s="190">
        <f t="shared" si="105"/>
        <v>0</v>
      </c>
      <c r="IC93" s="190">
        <f t="shared" si="106"/>
        <v>0</v>
      </c>
      <c r="ID93" s="191"/>
    </row>
    <row r="94" spans="1:238" ht="18" customHeight="1">
      <c r="A94" s="213">
        <v>23</v>
      </c>
      <c r="B94" s="191" t="s">
        <v>1920</v>
      </c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>
        <f t="shared" si="71"/>
        <v>0</v>
      </c>
      <c r="N94" s="191"/>
      <c r="O94" s="191"/>
      <c r="P94" s="191"/>
      <c r="Q94" s="191"/>
      <c r="R94" s="191"/>
      <c r="S94" s="191"/>
      <c r="T94" s="191">
        <f t="shared" si="72"/>
        <v>0</v>
      </c>
      <c r="U94" s="191"/>
      <c r="V94" s="191"/>
      <c r="W94" s="191"/>
      <c r="X94" s="191"/>
      <c r="Y94" s="191"/>
      <c r="Z94" s="191"/>
      <c r="AA94" s="191">
        <f t="shared" si="73"/>
        <v>0</v>
      </c>
      <c r="AB94" s="191"/>
      <c r="AC94" s="191"/>
      <c r="AD94" s="191"/>
      <c r="AE94" s="191">
        <v>1</v>
      </c>
      <c r="AF94" s="191">
        <v>700000</v>
      </c>
      <c r="AG94" s="191"/>
      <c r="AH94" s="191">
        <f t="shared" si="74"/>
        <v>700000</v>
      </c>
      <c r="AI94" s="191"/>
      <c r="AJ94" s="191"/>
      <c r="AK94" s="191"/>
      <c r="AL94" s="191"/>
      <c r="AM94" s="191"/>
      <c r="AN94" s="191"/>
      <c r="AO94" s="191">
        <f t="shared" si="75"/>
        <v>0</v>
      </c>
      <c r="AP94" s="191"/>
      <c r="AQ94" s="191"/>
      <c r="AR94" s="191"/>
      <c r="AS94" s="191"/>
      <c r="AT94" s="191"/>
      <c r="AU94" s="191"/>
      <c r="AV94" s="191">
        <f t="shared" si="76"/>
        <v>0</v>
      </c>
      <c r="AW94" s="191"/>
      <c r="AX94" s="191"/>
      <c r="AY94" s="191"/>
      <c r="AZ94" s="191"/>
      <c r="BA94" s="191"/>
      <c r="BB94" s="191"/>
      <c r="BC94" s="191">
        <f t="shared" si="77"/>
        <v>0</v>
      </c>
      <c r="BD94" s="191"/>
      <c r="BE94" s="191"/>
      <c r="BF94" s="191"/>
      <c r="BG94" s="191"/>
      <c r="BH94" s="191"/>
      <c r="BI94" s="191"/>
      <c r="BJ94" s="191">
        <f t="shared" si="78"/>
        <v>0</v>
      </c>
      <c r="BK94" s="191"/>
      <c r="BL94" s="191"/>
      <c r="BM94" s="191"/>
      <c r="BN94" s="191"/>
      <c r="BO94" s="191"/>
      <c r="BP94" s="191"/>
      <c r="BQ94" s="191">
        <f t="shared" si="79"/>
        <v>0</v>
      </c>
      <c r="BR94" s="191"/>
      <c r="BS94" s="191"/>
      <c r="BT94" s="191"/>
      <c r="BU94" s="191"/>
      <c r="BV94" s="191"/>
      <c r="BW94" s="191"/>
      <c r="BX94" s="191">
        <f t="shared" si="80"/>
        <v>0</v>
      </c>
      <c r="BY94" s="191"/>
      <c r="BZ94" s="191"/>
      <c r="CA94" s="191"/>
      <c r="CB94" s="191"/>
      <c r="CC94" s="191"/>
      <c r="CD94" s="191"/>
      <c r="CE94" s="191">
        <f t="shared" si="81"/>
        <v>0</v>
      </c>
      <c r="CF94" s="191"/>
      <c r="CG94" s="191"/>
      <c r="CH94" s="191"/>
      <c r="CI94" s="191"/>
      <c r="CJ94" s="191"/>
      <c r="CK94" s="191"/>
      <c r="CL94" s="191">
        <f t="shared" si="82"/>
        <v>0</v>
      </c>
      <c r="CM94" s="191"/>
      <c r="CN94" s="191"/>
      <c r="CO94" s="191"/>
      <c r="CP94" s="191"/>
      <c r="CQ94" s="191"/>
      <c r="CR94" s="191"/>
      <c r="CS94" s="191">
        <f t="shared" si="83"/>
        <v>0</v>
      </c>
      <c r="CT94" s="191"/>
      <c r="CU94" s="191"/>
      <c r="CV94" s="191"/>
      <c r="CW94" s="191"/>
      <c r="CX94" s="191"/>
      <c r="CY94" s="191"/>
      <c r="CZ94" s="191">
        <f t="shared" si="84"/>
        <v>0</v>
      </c>
      <c r="DA94" s="191"/>
      <c r="DB94" s="191"/>
      <c r="DC94" s="191"/>
      <c r="DD94" s="191"/>
      <c r="DE94" s="191"/>
      <c r="DF94" s="191"/>
      <c r="DG94" s="191">
        <f t="shared" si="85"/>
        <v>0</v>
      </c>
      <c r="DH94" s="191"/>
      <c r="DI94" s="191"/>
      <c r="DJ94" s="191"/>
      <c r="DK94" s="191"/>
      <c r="DL94" s="191"/>
      <c r="DM94" s="191"/>
      <c r="DN94" s="191">
        <f t="shared" si="86"/>
        <v>0</v>
      </c>
      <c r="DO94" s="191"/>
      <c r="DP94" s="191"/>
      <c r="DQ94" s="191"/>
      <c r="DR94" s="191"/>
      <c r="DS94" s="191"/>
      <c r="DT94" s="191"/>
      <c r="DU94" s="191">
        <f t="shared" si="87"/>
        <v>0</v>
      </c>
      <c r="DV94" s="191"/>
      <c r="DW94" s="191"/>
      <c r="DX94" s="191"/>
      <c r="DY94" s="191"/>
      <c r="DZ94" s="191"/>
      <c r="EA94" s="191"/>
      <c r="EB94" s="191">
        <f t="shared" si="88"/>
        <v>0</v>
      </c>
      <c r="EC94" s="191"/>
      <c r="ED94" s="191"/>
      <c r="EE94" s="191"/>
      <c r="EF94" s="262">
        <v>9</v>
      </c>
      <c r="EG94" s="191">
        <f t="shared" si="90"/>
        <v>64800</v>
      </c>
      <c r="EH94" s="191"/>
      <c r="EI94" s="191">
        <f t="shared" si="91"/>
        <v>64800</v>
      </c>
      <c r="EJ94" s="191">
        <v>11</v>
      </c>
      <c r="EK94" s="191"/>
      <c r="EL94" s="191"/>
      <c r="EM94" s="191"/>
      <c r="EN94" s="191"/>
      <c r="EO94" s="191"/>
      <c r="EP94" s="191">
        <f t="shared" si="92"/>
        <v>0</v>
      </c>
      <c r="EQ94" s="191"/>
      <c r="ER94" s="191"/>
      <c r="ES94" s="191"/>
      <c r="ET94" s="191"/>
      <c r="EU94" s="191"/>
      <c r="EV94" s="191"/>
      <c r="EW94" s="191">
        <f t="shared" si="93"/>
        <v>0</v>
      </c>
      <c r="EX94" s="191"/>
      <c r="EY94" s="191"/>
      <c r="EZ94" s="191"/>
      <c r="FA94" s="191"/>
      <c r="FB94" s="191"/>
      <c r="FC94" s="191"/>
      <c r="FD94" s="191">
        <f t="shared" si="94"/>
        <v>0</v>
      </c>
      <c r="FE94" s="191"/>
      <c r="FF94" s="191"/>
      <c r="FG94" s="191"/>
      <c r="FH94" s="191"/>
      <c r="FI94" s="191"/>
      <c r="FJ94" s="191"/>
      <c r="FK94" s="191">
        <f t="shared" si="95"/>
        <v>0</v>
      </c>
      <c r="FL94" s="191"/>
      <c r="FM94" s="191"/>
      <c r="FN94" s="191"/>
      <c r="FO94" s="191"/>
      <c r="FP94" s="191"/>
      <c r="FQ94" s="191"/>
      <c r="FR94" s="191">
        <f t="shared" si="96"/>
        <v>0</v>
      </c>
      <c r="FS94" s="191"/>
      <c r="FT94" s="191"/>
      <c r="FU94" s="191"/>
      <c r="FV94" s="191"/>
      <c r="FW94" s="191"/>
      <c r="FX94" s="191"/>
      <c r="FY94" s="191">
        <f t="shared" si="97"/>
        <v>0</v>
      </c>
      <c r="FZ94" s="191"/>
      <c r="GA94" s="191"/>
      <c r="GB94" s="191"/>
      <c r="GC94" s="191"/>
      <c r="GD94" s="191"/>
      <c r="GE94" s="191"/>
      <c r="GF94" s="191">
        <f t="shared" si="98"/>
        <v>0</v>
      </c>
      <c r="GG94" s="191"/>
      <c r="GH94" s="191"/>
      <c r="GI94" s="191"/>
      <c r="GJ94" s="191"/>
      <c r="GK94" s="191"/>
      <c r="GL94" s="191"/>
      <c r="GM94" s="191">
        <f t="shared" si="99"/>
        <v>0</v>
      </c>
      <c r="GN94" s="191"/>
      <c r="GO94" s="191"/>
      <c r="GP94" s="191"/>
      <c r="GQ94" s="191"/>
      <c r="GR94" s="262"/>
      <c r="GS94" s="191"/>
      <c r="GT94" s="191">
        <f t="shared" si="100"/>
        <v>0</v>
      </c>
      <c r="GU94" s="191"/>
      <c r="GV94" s="191"/>
      <c r="GW94" s="191"/>
      <c r="GX94" s="191"/>
      <c r="GY94" s="191"/>
      <c r="GZ94" s="191"/>
      <c r="HA94" s="191">
        <f t="shared" si="101"/>
        <v>0</v>
      </c>
      <c r="HB94" s="191"/>
      <c r="HC94" s="191"/>
      <c r="HD94" s="191"/>
      <c r="HE94" s="191"/>
      <c r="HF94" s="191"/>
      <c r="HG94" s="191"/>
      <c r="HH94" s="191">
        <f t="shared" si="102"/>
        <v>0</v>
      </c>
      <c r="HI94" s="191"/>
      <c r="HJ94" s="191"/>
      <c r="HK94" s="191"/>
      <c r="HL94" s="191"/>
      <c r="HM94" s="191"/>
      <c r="HN94" s="191"/>
      <c r="HO94" s="191">
        <f t="shared" si="103"/>
        <v>0</v>
      </c>
      <c r="HP94" s="191"/>
      <c r="HQ94" s="191"/>
      <c r="HR94" s="191"/>
      <c r="HS94" s="191"/>
      <c r="HT94" s="191"/>
      <c r="HU94" s="191"/>
      <c r="HV94" s="191">
        <f t="shared" si="104"/>
        <v>0</v>
      </c>
      <c r="HW94" s="191"/>
      <c r="HX94" s="191"/>
      <c r="HY94" s="191"/>
      <c r="HZ94" s="191"/>
      <c r="IA94" s="190">
        <f t="shared" si="70"/>
        <v>764800</v>
      </c>
      <c r="IB94" s="190">
        <f t="shared" si="105"/>
        <v>0</v>
      </c>
      <c r="IC94" s="190">
        <f t="shared" si="106"/>
        <v>764800</v>
      </c>
      <c r="ID94" s="191"/>
    </row>
    <row r="95" spans="1:238" ht="18" customHeight="1">
      <c r="A95" s="213">
        <v>24</v>
      </c>
      <c r="B95" s="191" t="s">
        <v>1921</v>
      </c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>
        <f t="shared" si="71"/>
        <v>0</v>
      </c>
      <c r="N95" s="191"/>
      <c r="O95" s="191"/>
      <c r="P95" s="191"/>
      <c r="Q95" s="191"/>
      <c r="R95" s="191"/>
      <c r="S95" s="191"/>
      <c r="T95" s="191">
        <f t="shared" si="72"/>
        <v>0</v>
      </c>
      <c r="U95" s="191"/>
      <c r="V95" s="191"/>
      <c r="W95" s="191"/>
      <c r="X95" s="191"/>
      <c r="Y95" s="191"/>
      <c r="Z95" s="191"/>
      <c r="AA95" s="191">
        <f t="shared" si="73"/>
        <v>0</v>
      </c>
      <c r="AB95" s="191"/>
      <c r="AC95" s="191"/>
      <c r="AD95" s="191"/>
      <c r="AE95" s="191"/>
      <c r="AF95" s="191"/>
      <c r="AG95" s="191"/>
      <c r="AH95" s="191">
        <f t="shared" si="74"/>
        <v>0</v>
      </c>
      <c r="AI95" s="191"/>
      <c r="AJ95" s="191"/>
      <c r="AK95" s="191"/>
      <c r="AL95" s="191"/>
      <c r="AM95" s="191"/>
      <c r="AN95" s="191"/>
      <c r="AO95" s="191">
        <f t="shared" si="75"/>
        <v>0</v>
      </c>
      <c r="AP95" s="191"/>
      <c r="AQ95" s="191"/>
      <c r="AR95" s="191"/>
      <c r="AS95" s="191"/>
      <c r="AT95" s="191"/>
      <c r="AU95" s="191"/>
      <c r="AV95" s="191">
        <f t="shared" si="76"/>
        <v>0</v>
      </c>
      <c r="AW95" s="191"/>
      <c r="AX95" s="191"/>
      <c r="AY95" s="191"/>
      <c r="AZ95" s="191"/>
      <c r="BA95" s="191"/>
      <c r="BB95" s="191"/>
      <c r="BC95" s="191">
        <f t="shared" si="77"/>
        <v>0</v>
      </c>
      <c r="BD95" s="191"/>
      <c r="BE95" s="191"/>
      <c r="BF95" s="191"/>
      <c r="BG95" s="191"/>
      <c r="BH95" s="191"/>
      <c r="BI95" s="191"/>
      <c r="BJ95" s="191">
        <f t="shared" si="78"/>
        <v>0</v>
      </c>
      <c r="BK95" s="191"/>
      <c r="BL95" s="191"/>
      <c r="BM95" s="191"/>
      <c r="BN95" s="191"/>
      <c r="BO95" s="191"/>
      <c r="BP95" s="191"/>
      <c r="BQ95" s="191">
        <f t="shared" si="79"/>
        <v>0</v>
      </c>
      <c r="BR95" s="191"/>
      <c r="BS95" s="191"/>
      <c r="BT95" s="191"/>
      <c r="BU95" s="191"/>
      <c r="BV95" s="191"/>
      <c r="BW95" s="191"/>
      <c r="BX95" s="191">
        <f t="shared" si="80"/>
        <v>0</v>
      </c>
      <c r="BY95" s="191"/>
      <c r="BZ95" s="191"/>
      <c r="CA95" s="191"/>
      <c r="CB95" s="191"/>
      <c r="CC95" s="191"/>
      <c r="CD95" s="191"/>
      <c r="CE95" s="191">
        <f t="shared" si="81"/>
        <v>0</v>
      </c>
      <c r="CF95" s="191"/>
      <c r="CG95" s="191"/>
      <c r="CH95" s="191"/>
      <c r="CI95" s="191"/>
      <c r="CJ95" s="191"/>
      <c r="CK95" s="191"/>
      <c r="CL95" s="191">
        <f t="shared" si="82"/>
        <v>0</v>
      </c>
      <c r="CM95" s="191"/>
      <c r="CN95" s="191"/>
      <c r="CO95" s="191"/>
      <c r="CP95" s="191"/>
      <c r="CQ95" s="191"/>
      <c r="CR95" s="191"/>
      <c r="CS95" s="191">
        <f t="shared" si="83"/>
        <v>0</v>
      </c>
      <c r="CT95" s="191"/>
      <c r="CU95" s="191"/>
      <c r="CV95" s="191"/>
      <c r="CW95" s="191"/>
      <c r="CX95" s="191"/>
      <c r="CY95" s="191"/>
      <c r="CZ95" s="191">
        <f t="shared" si="84"/>
        <v>0</v>
      </c>
      <c r="DA95" s="191"/>
      <c r="DB95" s="191"/>
      <c r="DC95" s="191"/>
      <c r="DD95" s="191"/>
      <c r="DE95" s="191"/>
      <c r="DF95" s="191"/>
      <c r="DG95" s="191">
        <f t="shared" si="85"/>
        <v>0</v>
      </c>
      <c r="DH95" s="191"/>
      <c r="DI95" s="191"/>
      <c r="DJ95" s="191"/>
      <c r="DK95" s="191"/>
      <c r="DL95" s="191"/>
      <c r="DM95" s="191"/>
      <c r="DN95" s="191">
        <f t="shared" si="86"/>
        <v>0</v>
      </c>
      <c r="DO95" s="191"/>
      <c r="DP95" s="191"/>
      <c r="DQ95" s="191"/>
      <c r="DR95" s="191"/>
      <c r="DS95" s="191"/>
      <c r="DT95" s="191"/>
      <c r="DU95" s="191">
        <f t="shared" si="87"/>
        <v>0</v>
      </c>
      <c r="DV95" s="191"/>
      <c r="DW95" s="191"/>
      <c r="DX95" s="191"/>
      <c r="DY95" s="191"/>
      <c r="DZ95" s="191"/>
      <c r="EA95" s="191"/>
      <c r="EB95" s="191">
        <f t="shared" si="88"/>
        <v>0</v>
      </c>
      <c r="EC95" s="191"/>
      <c r="ED95" s="191"/>
      <c r="EE95" s="191"/>
      <c r="EF95" s="262">
        <f t="shared" si="89"/>
        <v>0</v>
      </c>
      <c r="EG95" s="191">
        <f t="shared" si="90"/>
        <v>0</v>
      </c>
      <c r="EH95" s="191"/>
      <c r="EI95" s="191">
        <f t="shared" si="91"/>
        <v>0</v>
      </c>
      <c r="EJ95" s="191"/>
      <c r="EK95" s="191"/>
      <c r="EL95" s="191"/>
      <c r="EM95" s="191"/>
      <c r="EN95" s="191"/>
      <c r="EO95" s="191"/>
      <c r="EP95" s="191">
        <f t="shared" si="92"/>
        <v>0</v>
      </c>
      <c r="EQ95" s="191"/>
      <c r="ER95" s="191"/>
      <c r="ES95" s="191"/>
      <c r="ET95" s="191"/>
      <c r="EU95" s="191"/>
      <c r="EV95" s="191"/>
      <c r="EW95" s="191">
        <f t="shared" si="93"/>
        <v>0</v>
      </c>
      <c r="EX95" s="191"/>
      <c r="EY95" s="191"/>
      <c r="EZ95" s="191"/>
      <c r="FA95" s="191"/>
      <c r="FB95" s="191"/>
      <c r="FC95" s="191"/>
      <c r="FD95" s="191">
        <f t="shared" si="94"/>
        <v>0</v>
      </c>
      <c r="FE95" s="191"/>
      <c r="FF95" s="191"/>
      <c r="FG95" s="191"/>
      <c r="FH95" s="191"/>
      <c r="FI95" s="191"/>
      <c r="FJ95" s="191"/>
      <c r="FK95" s="191">
        <f t="shared" si="95"/>
        <v>0</v>
      </c>
      <c r="FL95" s="191"/>
      <c r="FM95" s="191"/>
      <c r="FN95" s="191"/>
      <c r="FO95" s="191"/>
      <c r="FP95" s="191"/>
      <c r="FQ95" s="191"/>
      <c r="FR95" s="191">
        <f t="shared" si="96"/>
        <v>0</v>
      </c>
      <c r="FS95" s="191"/>
      <c r="FT95" s="191"/>
      <c r="FU95" s="191"/>
      <c r="FV95" s="191"/>
      <c r="FW95" s="191"/>
      <c r="FX95" s="191"/>
      <c r="FY95" s="191">
        <f t="shared" si="97"/>
        <v>0</v>
      </c>
      <c r="FZ95" s="191"/>
      <c r="GA95" s="191"/>
      <c r="GB95" s="191"/>
      <c r="GC95" s="191"/>
      <c r="GD95" s="191"/>
      <c r="GE95" s="191"/>
      <c r="GF95" s="191">
        <f t="shared" si="98"/>
        <v>0</v>
      </c>
      <c r="GG95" s="191"/>
      <c r="GH95" s="191"/>
      <c r="GI95" s="191"/>
      <c r="GJ95" s="191"/>
      <c r="GK95" s="191"/>
      <c r="GL95" s="191"/>
      <c r="GM95" s="191">
        <f t="shared" si="99"/>
        <v>0</v>
      </c>
      <c r="GN95" s="191"/>
      <c r="GO95" s="191"/>
      <c r="GP95" s="191"/>
      <c r="GQ95" s="191"/>
      <c r="GR95" s="262"/>
      <c r="GS95" s="191"/>
      <c r="GT95" s="191">
        <f t="shared" si="100"/>
        <v>0</v>
      </c>
      <c r="GU95" s="191"/>
      <c r="GV95" s="191"/>
      <c r="GW95" s="191"/>
      <c r="GX95" s="191"/>
      <c r="GY95" s="191"/>
      <c r="GZ95" s="191"/>
      <c r="HA95" s="191">
        <f t="shared" si="101"/>
        <v>0</v>
      </c>
      <c r="HB95" s="191"/>
      <c r="HC95" s="191"/>
      <c r="HD95" s="191"/>
      <c r="HE95" s="191"/>
      <c r="HF95" s="191"/>
      <c r="HG95" s="191"/>
      <c r="HH95" s="191">
        <f t="shared" si="102"/>
        <v>0</v>
      </c>
      <c r="HI95" s="191"/>
      <c r="HJ95" s="191"/>
      <c r="HK95" s="191"/>
      <c r="HL95" s="191"/>
      <c r="HM95" s="191"/>
      <c r="HN95" s="191"/>
      <c r="HO95" s="191">
        <f t="shared" si="103"/>
        <v>0</v>
      </c>
      <c r="HP95" s="191"/>
      <c r="HQ95" s="191"/>
      <c r="HR95" s="191"/>
      <c r="HS95" s="191"/>
      <c r="HT95" s="191"/>
      <c r="HU95" s="191"/>
      <c r="HV95" s="191">
        <f t="shared" si="104"/>
        <v>0</v>
      </c>
      <c r="HW95" s="191"/>
      <c r="HX95" s="191"/>
      <c r="HY95" s="191"/>
      <c r="HZ95" s="191"/>
      <c r="IA95" s="190">
        <f t="shared" si="70"/>
        <v>0</v>
      </c>
      <c r="IB95" s="190">
        <f t="shared" si="105"/>
        <v>0</v>
      </c>
      <c r="IC95" s="190">
        <f t="shared" si="106"/>
        <v>0</v>
      </c>
      <c r="ID95" s="191"/>
    </row>
    <row r="96" spans="1:238" ht="18" customHeight="1">
      <c r="A96" s="213">
        <v>25</v>
      </c>
      <c r="B96" s="191" t="s">
        <v>1922</v>
      </c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>
        <f t="shared" si="71"/>
        <v>0</v>
      </c>
      <c r="N96" s="191"/>
      <c r="O96" s="191"/>
      <c r="P96" s="191"/>
      <c r="Q96" s="191"/>
      <c r="R96" s="191"/>
      <c r="S96" s="191"/>
      <c r="T96" s="191">
        <f t="shared" si="72"/>
        <v>0</v>
      </c>
      <c r="U96" s="191"/>
      <c r="V96" s="191"/>
      <c r="W96" s="191"/>
      <c r="X96" s="191"/>
      <c r="Y96" s="191"/>
      <c r="Z96" s="191"/>
      <c r="AA96" s="191">
        <f t="shared" si="73"/>
        <v>0</v>
      </c>
      <c r="AB96" s="191"/>
      <c r="AC96" s="191"/>
      <c r="AD96" s="191"/>
      <c r="AE96" s="191"/>
      <c r="AF96" s="191"/>
      <c r="AG96" s="191"/>
      <c r="AH96" s="191">
        <f t="shared" si="74"/>
        <v>0</v>
      </c>
      <c r="AI96" s="191"/>
      <c r="AJ96" s="191"/>
      <c r="AK96" s="191"/>
      <c r="AL96" s="191"/>
      <c r="AM96" s="191"/>
      <c r="AN96" s="191"/>
      <c r="AO96" s="191">
        <f t="shared" si="75"/>
        <v>0</v>
      </c>
      <c r="AP96" s="191"/>
      <c r="AQ96" s="191"/>
      <c r="AR96" s="191"/>
      <c r="AS96" s="191"/>
      <c r="AT96" s="191"/>
      <c r="AU96" s="191"/>
      <c r="AV96" s="191">
        <f t="shared" si="76"/>
        <v>0</v>
      </c>
      <c r="AW96" s="191"/>
      <c r="AX96" s="191"/>
      <c r="AY96" s="191"/>
      <c r="AZ96" s="191"/>
      <c r="BA96" s="191"/>
      <c r="BB96" s="191"/>
      <c r="BC96" s="191">
        <f t="shared" si="77"/>
        <v>0</v>
      </c>
      <c r="BD96" s="191"/>
      <c r="BE96" s="191"/>
      <c r="BF96" s="191"/>
      <c r="BG96" s="191"/>
      <c r="BH96" s="191"/>
      <c r="BI96" s="191"/>
      <c r="BJ96" s="191">
        <f t="shared" si="78"/>
        <v>0</v>
      </c>
      <c r="BK96" s="191"/>
      <c r="BL96" s="191"/>
      <c r="BM96" s="191"/>
      <c r="BN96" s="191"/>
      <c r="BO96" s="191"/>
      <c r="BP96" s="191"/>
      <c r="BQ96" s="191">
        <f t="shared" si="79"/>
        <v>0</v>
      </c>
      <c r="BR96" s="191"/>
      <c r="BS96" s="191"/>
      <c r="BT96" s="191"/>
      <c r="BU96" s="191"/>
      <c r="BV96" s="191"/>
      <c r="BW96" s="191"/>
      <c r="BX96" s="191">
        <f t="shared" si="80"/>
        <v>0</v>
      </c>
      <c r="BY96" s="191"/>
      <c r="BZ96" s="191"/>
      <c r="CA96" s="191"/>
      <c r="CB96" s="191"/>
      <c r="CC96" s="191"/>
      <c r="CD96" s="191"/>
      <c r="CE96" s="191">
        <f t="shared" si="81"/>
        <v>0</v>
      </c>
      <c r="CF96" s="191"/>
      <c r="CG96" s="191"/>
      <c r="CH96" s="191"/>
      <c r="CI96" s="191"/>
      <c r="CJ96" s="191"/>
      <c r="CK96" s="191"/>
      <c r="CL96" s="191">
        <f t="shared" si="82"/>
        <v>0</v>
      </c>
      <c r="CM96" s="191"/>
      <c r="CN96" s="191"/>
      <c r="CO96" s="191"/>
      <c r="CP96" s="191"/>
      <c r="CQ96" s="191"/>
      <c r="CR96" s="191"/>
      <c r="CS96" s="191">
        <f t="shared" si="83"/>
        <v>0</v>
      </c>
      <c r="CT96" s="191"/>
      <c r="CU96" s="191"/>
      <c r="CV96" s="191"/>
      <c r="CW96" s="191"/>
      <c r="CX96" s="191"/>
      <c r="CY96" s="191"/>
      <c r="CZ96" s="191">
        <f t="shared" si="84"/>
        <v>0</v>
      </c>
      <c r="DA96" s="191"/>
      <c r="DB96" s="191"/>
      <c r="DC96" s="191"/>
      <c r="DD96" s="191"/>
      <c r="DE96" s="191"/>
      <c r="DF96" s="191"/>
      <c r="DG96" s="191">
        <f t="shared" si="85"/>
        <v>0</v>
      </c>
      <c r="DH96" s="191"/>
      <c r="DI96" s="191"/>
      <c r="DJ96" s="191"/>
      <c r="DK96" s="191"/>
      <c r="DL96" s="191"/>
      <c r="DM96" s="191"/>
      <c r="DN96" s="191">
        <f t="shared" si="86"/>
        <v>0</v>
      </c>
      <c r="DO96" s="191"/>
      <c r="DP96" s="191"/>
      <c r="DQ96" s="191"/>
      <c r="DR96" s="191"/>
      <c r="DS96" s="191"/>
      <c r="DT96" s="191"/>
      <c r="DU96" s="191">
        <f t="shared" si="87"/>
        <v>0</v>
      </c>
      <c r="DV96" s="191"/>
      <c r="DW96" s="191"/>
      <c r="DX96" s="191"/>
      <c r="DY96" s="191"/>
      <c r="DZ96" s="191"/>
      <c r="EA96" s="191"/>
      <c r="EB96" s="191">
        <f t="shared" si="88"/>
        <v>0</v>
      </c>
      <c r="EC96" s="191"/>
      <c r="ED96" s="191"/>
      <c r="EE96" s="191"/>
      <c r="EF96" s="262">
        <v>5</v>
      </c>
      <c r="EG96" s="191">
        <f t="shared" si="90"/>
        <v>36000</v>
      </c>
      <c r="EH96" s="191"/>
      <c r="EI96" s="191">
        <f t="shared" si="91"/>
        <v>36000</v>
      </c>
      <c r="EJ96" s="191">
        <v>6</v>
      </c>
      <c r="EK96" s="191"/>
      <c r="EL96" s="191"/>
      <c r="EM96" s="191"/>
      <c r="EN96" s="191"/>
      <c r="EO96" s="191"/>
      <c r="EP96" s="191">
        <f t="shared" si="92"/>
        <v>0</v>
      </c>
      <c r="EQ96" s="191"/>
      <c r="ER96" s="191"/>
      <c r="ES96" s="191"/>
      <c r="ET96" s="191"/>
      <c r="EU96" s="191"/>
      <c r="EV96" s="191"/>
      <c r="EW96" s="191">
        <f t="shared" si="93"/>
        <v>0</v>
      </c>
      <c r="EX96" s="191"/>
      <c r="EY96" s="191"/>
      <c r="EZ96" s="191"/>
      <c r="FA96" s="191"/>
      <c r="FB96" s="191"/>
      <c r="FC96" s="191"/>
      <c r="FD96" s="191">
        <f t="shared" si="94"/>
        <v>0</v>
      </c>
      <c r="FE96" s="191"/>
      <c r="FF96" s="191"/>
      <c r="FG96" s="191"/>
      <c r="FH96" s="191"/>
      <c r="FI96" s="191"/>
      <c r="FJ96" s="191"/>
      <c r="FK96" s="191">
        <f t="shared" si="95"/>
        <v>0</v>
      </c>
      <c r="FL96" s="191"/>
      <c r="FM96" s="191"/>
      <c r="FN96" s="191"/>
      <c r="FO96" s="191"/>
      <c r="FP96" s="191"/>
      <c r="FQ96" s="191"/>
      <c r="FR96" s="191">
        <f t="shared" si="96"/>
        <v>0</v>
      </c>
      <c r="FS96" s="191"/>
      <c r="FT96" s="191"/>
      <c r="FU96" s="191"/>
      <c r="FV96" s="191"/>
      <c r="FW96" s="191"/>
      <c r="FX96" s="191"/>
      <c r="FY96" s="191">
        <f t="shared" si="97"/>
        <v>0</v>
      </c>
      <c r="FZ96" s="191"/>
      <c r="GA96" s="191"/>
      <c r="GB96" s="191"/>
      <c r="GC96" s="191"/>
      <c r="GD96" s="191"/>
      <c r="GE96" s="191"/>
      <c r="GF96" s="191">
        <f t="shared" si="98"/>
        <v>0</v>
      </c>
      <c r="GG96" s="191"/>
      <c r="GH96" s="191"/>
      <c r="GI96" s="191"/>
      <c r="GJ96" s="191"/>
      <c r="GK96" s="191"/>
      <c r="GL96" s="191"/>
      <c r="GM96" s="191">
        <f t="shared" si="99"/>
        <v>0</v>
      </c>
      <c r="GN96" s="191"/>
      <c r="GO96" s="191"/>
      <c r="GP96" s="191"/>
      <c r="GQ96" s="191"/>
      <c r="GR96" s="262"/>
      <c r="GS96" s="191"/>
      <c r="GT96" s="191">
        <f t="shared" si="100"/>
        <v>0</v>
      </c>
      <c r="GU96" s="191"/>
      <c r="GV96" s="191"/>
      <c r="GW96" s="191"/>
      <c r="GX96" s="191"/>
      <c r="GY96" s="191"/>
      <c r="GZ96" s="191"/>
      <c r="HA96" s="191">
        <f t="shared" si="101"/>
        <v>0</v>
      </c>
      <c r="HB96" s="191"/>
      <c r="HC96" s="191"/>
      <c r="HD96" s="191"/>
      <c r="HE96" s="191"/>
      <c r="HF96" s="191"/>
      <c r="HG96" s="191"/>
      <c r="HH96" s="191">
        <f t="shared" si="102"/>
        <v>0</v>
      </c>
      <c r="HI96" s="191"/>
      <c r="HJ96" s="191"/>
      <c r="HK96" s="191"/>
      <c r="HL96" s="191"/>
      <c r="HM96" s="191"/>
      <c r="HN96" s="191"/>
      <c r="HO96" s="191">
        <f t="shared" si="103"/>
        <v>0</v>
      </c>
      <c r="HP96" s="191"/>
      <c r="HQ96" s="191"/>
      <c r="HR96" s="191"/>
      <c r="HS96" s="191"/>
      <c r="HT96" s="191"/>
      <c r="HU96" s="191"/>
      <c r="HV96" s="191">
        <f t="shared" si="104"/>
        <v>0</v>
      </c>
      <c r="HW96" s="191"/>
      <c r="HX96" s="191"/>
      <c r="HY96" s="191"/>
      <c r="HZ96" s="191"/>
      <c r="IA96" s="190">
        <f t="shared" si="70"/>
        <v>36000</v>
      </c>
      <c r="IB96" s="190">
        <f t="shared" si="105"/>
        <v>0</v>
      </c>
      <c r="IC96" s="190">
        <f t="shared" si="106"/>
        <v>36000</v>
      </c>
      <c r="ID96" s="191"/>
    </row>
    <row r="97" spans="1:238" ht="18" customHeight="1">
      <c r="A97" s="213">
        <v>26</v>
      </c>
      <c r="B97" s="114" t="s">
        <v>1924</v>
      </c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>
        <f t="shared" si="71"/>
        <v>0</v>
      </c>
      <c r="N97" s="191"/>
      <c r="O97" s="191"/>
      <c r="P97" s="191"/>
      <c r="Q97" s="191"/>
      <c r="R97" s="191"/>
      <c r="S97" s="191"/>
      <c r="T97" s="191">
        <f t="shared" si="72"/>
        <v>0</v>
      </c>
      <c r="U97" s="191"/>
      <c r="V97" s="191"/>
      <c r="W97" s="191"/>
      <c r="X97" s="191"/>
      <c r="Y97" s="191"/>
      <c r="Z97" s="191"/>
      <c r="AA97" s="191">
        <f t="shared" si="73"/>
        <v>0</v>
      </c>
      <c r="AB97" s="191"/>
      <c r="AC97" s="191"/>
      <c r="AD97" s="191"/>
      <c r="AE97" s="191"/>
      <c r="AF97" s="191"/>
      <c r="AG97" s="191"/>
      <c r="AH97" s="191">
        <f t="shared" si="74"/>
        <v>0</v>
      </c>
      <c r="AI97" s="191"/>
      <c r="AJ97" s="191"/>
      <c r="AK97" s="191"/>
      <c r="AL97" s="191"/>
      <c r="AM97" s="191"/>
      <c r="AN97" s="191"/>
      <c r="AO97" s="191">
        <f t="shared" si="75"/>
        <v>0</v>
      </c>
      <c r="AP97" s="191"/>
      <c r="AQ97" s="191"/>
      <c r="AR97" s="191"/>
      <c r="AS97" s="191"/>
      <c r="AT97" s="191"/>
      <c r="AU97" s="191"/>
      <c r="AV97" s="191">
        <f t="shared" si="76"/>
        <v>0</v>
      </c>
      <c r="AW97" s="191"/>
      <c r="AX97" s="191"/>
      <c r="AY97" s="191"/>
      <c r="AZ97" s="191"/>
      <c r="BA97" s="191"/>
      <c r="BB97" s="191"/>
      <c r="BC97" s="191">
        <f t="shared" si="77"/>
        <v>0</v>
      </c>
      <c r="BD97" s="191"/>
      <c r="BE97" s="191"/>
      <c r="BF97" s="191"/>
      <c r="BG97" s="191"/>
      <c r="BH97" s="191"/>
      <c r="BI97" s="191"/>
      <c r="BJ97" s="191">
        <f t="shared" si="78"/>
        <v>0</v>
      </c>
      <c r="BK97" s="191"/>
      <c r="BL97" s="191"/>
      <c r="BM97" s="191"/>
      <c r="BN97" s="191"/>
      <c r="BO97" s="191"/>
      <c r="BP97" s="191"/>
      <c r="BQ97" s="191">
        <f t="shared" si="79"/>
        <v>0</v>
      </c>
      <c r="BR97" s="191"/>
      <c r="BS97" s="191"/>
      <c r="BT97" s="191"/>
      <c r="BU97" s="191"/>
      <c r="BV97" s="191"/>
      <c r="BW97" s="191"/>
      <c r="BX97" s="191">
        <f t="shared" si="80"/>
        <v>0</v>
      </c>
      <c r="BY97" s="191"/>
      <c r="BZ97" s="191"/>
      <c r="CA97" s="191"/>
      <c r="CB97" s="191"/>
      <c r="CC97" s="191"/>
      <c r="CD97" s="191"/>
      <c r="CE97" s="191">
        <f t="shared" si="81"/>
        <v>0</v>
      </c>
      <c r="CF97" s="191"/>
      <c r="CG97" s="191"/>
      <c r="CH97" s="191"/>
      <c r="CI97" s="191"/>
      <c r="CJ97" s="191"/>
      <c r="CK97" s="191"/>
      <c r="CL97" s="191">
        <f t="shared" si="82"/>
        <v>0</v>
      </c>
      <c r="CM97" s="191"/>
      <c r="CN97" s="191"/>
      <c r="CO97" s="191"/>
      <c r="CP97" s="191"/>
      <c r="CQ97" s="191"/>
      <c r="CR97" s="191"/>
      <c r="CS97" s="191">
        <f t="shared" si="83"/>
        <v>0</v>
      </c>
      <c r="CT97" s="191"/>
      <c r="CU97" s="191"/>
      <c r="CV97" s="191"/>
      <c r="CW97" s="191"/>
      <c r="CX97" s="191"/>
      <c r="CY97" s="191"/>
      <c r="CZ97" s="191">
        <f t="shared" si="84"/>
        <v>0</v>
      </c>
      <c r="DA97" s="191"/>
      <c r="DB97" s="191"/>
      <c r="DC97" s="191"/>
      <c r="DD97" s="191"/>
      <c r="DE97" s="191"/>
      <c r="DF97" s="191"/>
      <c r="DG97" s="191">
        <f t="shared" si="85"/>
        <v>0</v>
      </c>
      <c r="DH97" s="191"/>
      <c r="DI97" s="191"/>
      <c r="DJ97" s="191"/>
      <c r="DK97" s="191"/>
      <c r="DL97" s="191"/>
      <c r="DM97" s="191"/>
      <c r="DN97" s="191">
        <f t="shared" si="86"/>
        <v>0</v>
      </c>
      <c r="DO97" s="191"/>
      <c r="DP97" s="191"/>
      <c r="DQ97" s="191"/>
      <c r="DR97" s="191"/>
      <c r="DS97" s="191"/>
      <c r="DT97" s="191"/>
      <c r="DU97" s="191">
        <f t="shared" si="87"/>
        <v>0</v>
      </c>
      <c r="DV97" s="191"/>
      <c r="DW97" s="191"/>
      <c r="DX97" s="191"/>
      <c r="DY97" s="191"/>
      <c r="DZ97" s="191"/>
      <c r="EA97" s="191"/>
      <c r="EB97" s="191">
        <f t="shared" si="88"/>
        <v>0</v>
      </c>
      <c r="EC97" s="191"/>
      <c r="ED97" s="191"/>
      <c r="EE97" s="191"/>
      <c r="EF97" s="262">
        <f t="shared" si="89"/>
        <v>0</v>
      </c>
      <c r="EG97" s="191">
        <f t="shared" si="90"/>
        <v>0</v>
      </c>
      <c r="EH97" s="191"/>
      <c r="EI97" s="191">
        <f t="shared" si="91"/>
        <v>0</v>
      </c>
      <c r="EJ97" s="191"/>
      <c r="EK97" s="191"/>
      <c r="EL97" s="191"/>
      <c r="EM97" s="191"/>
      <c r="EN97" s="191"/>
      <c r="EO97" s="191"/>
      <c r="EP97" s="191">
        <f t="shared" si="92"/>
        <v>0</v>
      </c>
      <c r="EQ97" s="191"/>
      <c r="ER97" s="191"/>
      <c r="ES97" s="191"/>
      <c r="ET97" s="191"/>
      <c r="EU97" s="191"/>
      <c r="EV97" s="191"/>
      <c r="EW97" s="191">
        <f t="shared" si="93"/>
        <v>0</v>
      </c>
      <c r="EX97" s="191"/>
      <c r="EY97" s="191"/>
      <c r="EZ97" s="191"/>
      <c r="FA97" s="191"/>
      <c r="FB97" s="191"/>
      <c r="FC97" s="191"/>
      <c r="FD97" s="191">
        <f t="shared" si="94"/>
        <v>0</v>
      </c>
      <c r="FE97" s="191"/>
      <c r="FF97" s="191"/>
      <c r="FG97" s="191"/>
      <c r="FH97" s="191"/>
      <c r="FI97" s="191"/>
      <c r="FJ97" s="191"/>
      <c r="FK97" s="191">
        <f t="shared" si="95"/>
        <v>0</v>
      </c>
      <c r="FL97" s="191"/>
      <c r="FM97" s="191"/>
      <c r="FN97" s="191"/>
      <c r="FO97" s="191"/>
      <c r="FP97" s="191"/>
      <c r="FQ97" s="191"/>
      <c r="FR97" s="191">
        <f t="shared" si="96"/>
        <v>0</v>
      </c>
      <c r="FS97" s="191"/>
      <c r="FT97" s="191"/>
      <c r="FU97" s="191"/>
      <c r="FV97" s="191"/>
      <c r="FW97" s="191"/>
      <c r="FX97" s="191"/>
      <c r="FY97" s="191">
        <f t="shared" si="97"/>
        <v>0</v>
      </c>
      <c r="FZ97" s="191"/>
      <c r="GA97" s="191"/>
      <c r="GB97" s="191"/>
      <c r="GC97" s="191"/>
      <c r="GD97" s="191"/>
      <c r="GE97" s="191"/>
      <c r="GF97" s="191">
        <f t="shared" si="98"/>
        <v>0</v>
      </c>
      <c r="GG97" s="191"/>
      <c r="GH97" s="191"/>
      <c r="GI97" s="191"/>
      <c r="GJ97" s="191"/>
      <c r="GK97" s="191"/>
      <c r="GL97" s="191"/>
      <c r="GM97" s="191">
        <f t="shared" si="99"/>
        <v>0</v>
      </c>
      <c r="GN97" s="191"/>
      <c r="GO97" s="191"/>
      <c r="GP97" s="191"/>
      <c r="GQ97" s="191"/>
      <c r="GR97" s="262"/>
      <c r="GS97" s="191"/>
      <c r="GT97" s="191">
        <f t="shared" si="100"/>
        <v>0</v>
      </c>
      <c r="GU97" s="191"/>
      <c r="GV97" s="191"/>
      <c r="GW97" s="191"/>
      <c r="GX97" s="191"/>
      <c r="GY97" s="191"/>
      <c r="GZ97" s="191"/>
      <c r="HA97" s="191">
        <f t="shared" si="101"/>
        <v>0</v>
      </c>
      <c r="HB97" s="191"/>
      <c r="HC97" s="191"/>
      <c r="HD97" s="191"/>
      <c r="HE97" s="201">
        <v>84.864239999999995</v>
      </c>
      <c r="HF97" s="201">
        <v>584470.24</v>
      </c>
      <c r="HG97" s="201">
        <v>0</v>
      </c>
      <c r="HH97" s="201">
        <f t="shared" si="102"/>
        <v>584470.24</v>
      </c>
      <c r="HI97" s="191"/>
      <c r="HJ97" s="191"/>
      <c r="HK97" s="191"/>
      <c r="HL97" s="191"/>
      <c r="HM97" s="191"/>
      <c r="HN97" s="191"/>
      <c r="HO97" s="191">
        <f t="shared" si="103"/>
        <v>0</v>
      </c>
      <c r="HP97" s="191"/>
      <c r="HQ97" s="191"/>
      <c r="HR97" s="191"/>
      <c r="HS97" s="191"/>
      <c r="HT97" s="191"/>
      <c r="HU97" s="191"/>
      <c r="HV97" s="191">
        <f t="shared" si="104"/>
        <v>0</v>
      </c>
      <c r="HW97" s="191"/>
      <c r="HX97" s="191"/>
      <c r="HY97" s="191"/>
      <c r="HZ97" s="191"/>
      <c r="IA97" s="190">
        <f t="shared" si="70"/>
        <v>584470.24</v>
      </c>
      <c r="IB97" s="190">
        <f t="shared" si="105"/>
        <v>0</v>
      </c>
      <c r="IC97" s="190">
        <f t="shared" si="106"/>
        <v>584470.24</v>
      </c>
      <c r="ID97" s="191"/>
    </row>
    <row r="98" spans="1:238" ht="18" customHeight="1">
      <c r="A98" s="213">
        <v>27</v>
      </c>
      <c r="B98" s="114" t="s">
        <v>1925</v>
      </c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>
        <f t="shared" si="71"/>
        <v>0</v>
      </c>
      <c r="N98" s="191"/>
      <c r="O98" s="191"/>
      <c r="P98" s="191"/>
      <c r="Q98" s="191"/>
      <c r="R98" s="191"/>
      <c r="S98" s="191"/>
      <c r="T98" s="191">
        <f t="shared" si="72"/>
        <v>0</v>
      </c>
      <c r="U98" s="191"/>
      <c r="V98" s="191"/>
      <c r="W98" s="191"/>
      <c r="X98" s="191"/>
      <c r="Y98" s="191"/>
      <c r="Z98" s="191"/>
      <c r="AA98" s="191">
        <f t="shared" si="73"/>
        <v>0</v>
      </c>
      <c r="AB98" s="191"/>
      <c r="AC98" s="191"/>
      <c r="AD98" s="191"/>
      <c r="AE98" s="191"/>
      <c r="AF98" s="191"/>
      <c r="AG98" s="191"/>
      <c r="AH98" s="191">
        <f t="shared" si="74"/>
        <v>0</v>
      </c>
      <c r="AI98" s="191"/>
      <c r="AJ98" s="191"/>
      <c r="AK98" s="191"/>
      <c r="AL98" s="191"/>
      <c r="AM98" s="191"/>
      <c r="AN98" s="191"/>
      <c r="AO98" s="191">
        <f t="shared" si="75"/>
        <v>0</v>
      </c>
      <c r="AP98" s="191"/>
      <c r="AQ98" s="191"/>
      <c r="AR98" s="191"/>
      <c r="AS98" s="191"/>
      <c r="AT98" s="191"/>
      <c r="AU98" s="191"/>
      <c r="AV98" s="191">
        <f t="shared" si="76"/>
        <v>0</v>
      </c>
      <c r="AW98" s="191"/>
      <c r="AX98" s="191"/>
      <c r="AY98" s="191"/>
      <c r="AZ98" s="191"/>
      <c r="BA98" s="191"/>
      <c r="BB98" s="191"/>
      <c r="BC98" s="191">
        <f t="shared" si="77"/>
        <v>0</v>
      </c>
      <c r="BD98" s="191"/>
      <c r="BE98" s="191"/>
      <c r="BF98" s="191"/>
      <c r="BG98" s="191"/>
      <c r="BH98" s="191"/>
      <c r="BI98" s="191"/>
      <c r="BJ98" s="191">
        <f t="shared" si="78"/>
        <v>0</v>
      </c>
      <c r="BK98" s="191"/>
      <c r="BL98" s="191"/>
      <c r="BM98" s="191"/>
      <c r="BN98" s="191"/>
      <c r="BO98" s="191"/>
      <c r="BP98" s="191"/>
      <c r="BQ98" s="191">
        <f t="shared" si="79"/>
        <v>0</v>
      </c>
      <c r="BR98" s="191"/>
      <c r="BS98" s="191"/>
      <c r="BT98" s="191"/>
      <c r="BU98" s="191"/>
      <c r="BV98" s="191"/>
      <c r="BW98" s="191"/>
      <c r="BX98" s="191">
        <f t="shared" si="80"/>
        <v>0</v>
      </c>
      <c r="BY98" s="191"/>
      <c r="BZ98" s="191"/>
      <c r="CA98" s="191"/>
      <c r="CB98" s="191"/>
      <c r="CC98" s="191"/>
      <c r="CD98" s="191"/>
      <c r="CE98" s="191">
        <f t="shared" si="81"/>
        <v>0</v>
      </c>
      <c r="CF98" s="191"/>
      <c r="CG98" s="191"/>
      <c r="CH98" s="191"/>
      <c r="CI98" s="191"/>
      <c r="CJ98" s="191"/>
      <c r="CK98" s="191"/>
      <c r="CL98" s="191">
        <f t="shared" si="82"/>
        <v>0</v>
      </c>
      <c r="CM98" s="191"/>
      <c r="CN98" s="191"/>
      <c r="CO98" s="191"/>
      <c r="CP98" s="191"/>
      <c r="CQ98" s="191"/>
      <c r="CR98" s="191"/>
      <c r="CS98" s="191">
        <f t="shared" si="83"/>
        <v>0</v>
      </c>
      <c r="CT98" s="191"/>
      <c r="CU98" s="191"/>
      <c r="CV98" s="191"/>
      <c r="CW98" s="191"/>
      <c r="CX98" s="191"/>
      <c r="CY98" s="191"/>
      <c r="CZ98" s="191">
        <f t="shared" si="84"/>
        <v>0</v>
      </c>
      <c r="DA98" s="191"/>
      <c r="DB98" s="191"/>
      <c r="DC98" s="191"/>
      <c r="DD98" s="191"/>
      <c r="DE98" s="191"/>
      <c r="DF98" s="191"/>
      <c r="DG98" s="191">
        <f t="shared" si="85"/>
        <v>0</v>
      </c>
      <c r="DH98" s="191"/>
      <c r="DI98" s="191"/>
      <c r="DJ98" s="191"/>
      <c r="DK98" s="191"/>
      <c r="DL98" s="191"/>
      <c r="DM98" s="191"/>
      <c r="DN98" s="191">
        <f t="shared" si="86"/>
        <v>0</v>
      </c>
      <c r="DO98" s="191"/>
      <c r="DP98" s="191"/>
      <c r="DQ98" s="191"/>
      <c r="DR98" s="191"/>
      <c r="DS98" s="191"/>
      <c r="DT98" s="191"/>
      <c r="DU98" s="191">
        <f t="shared" si="87"/>
        <v>0</v>
      </c>
      <c r="DV98" s="191"/>
      <c r="DW98" s="191"/>
      <c r="DX98" s="191"/>
      <c r="DY98" s="191"/>
      <c r="DZ98" s="191"/>
      <c r="EA98" s="191"/>
      <c r="EB98" s="191">
        <f t="shared" si="88"/>
        <v>0</v>
      </c>
      <c r="EC98" s="191"/>
      <c r="ED98" s="191"/>
      <c r="EE98" s="191"/>
      <c r="EF98" s="262">
        <f t="shared" si="89"/>
        <v>0</v>
      </c>
      <c r="EG98" s="191">
        <f t="shared" si="90"/>
        <v>0</v>
      </c>
      <c r="EH98" s="191"/>
      <c r="EI98" s="191">
        <f t="shared" si="91"/>
        <v>0</v>
      </c>
      <c r="EJ98" s="191"/>
      <c r="EK98" s="191"/>
      <c r="EL98" s="191"/>
      <c r="EM98" s="191"/>
      <c r="EN98" s="191"/>
      <c r="EO98" s="191"/>
      <c r="EP98" s="191">
        <f t="shared" si="92"/>
        <v>0</v>
      </c>
      <c r="EQ98" s="191"/>
      <c r="ER98" s="191"/>
      <c r="ES98" s="191"/>
      <c r="ET98" s="191"/>
      <c r="EU98" s="191"/>
      <c r="EV98" s="191"/>
      <c r="EW98" s="191">
        <f t="shared" si="93"/>
        <v>0</v>
      </c>
      <c r="EX98" s="191"/>
      <c r="EY98" s="191"/>
      <c r="EZ98" s="191"/>
      <c r="FA98" s="191"/>
      <c r="FB98" s="191"/>
      <c r="FC98" s="191"/>
      <c r="FD98" s="191">
        <f t="shared" si="94"/>
        <v>0</v>
      </c>
      <c r="FE98" s="191"/>
      <c r="FF98" s="191"/>
      <c r="FG98" s="191"/>
      <c r="FH98" s="191"/>
      <c r="FI98" s="191"/>
      <c r="FJ98" s="191"/>
      <c r="FK98" s="191">
        <f t="shared" si="95"/>
        <v>0</v>
      </c>
      <c r="FL98" s="191"/>
      <c r="FM98" s="191"/>
      <c r="FN98" s="191"/>
      <c r="FO98" s="191"/>
      <c r="FP98" s="191"/>
      <c r="FQ98" s="191"/>
      <c r="FR98" s="191">
        <f t="shared" si="96"/>
        <v>0</v>
      </c>
      <c r="FS98" s="191"/>
      <c r="FT98" s="191"/>
      <c r="FU98" s="191"/>
      <c r="FV98" s="191"/>
      <c r="FW98" s="191"/>
      <c r="FX98" s="191"/>
      <c r="FY98" s="191">
        <f t="shared" si="97"/>
        <v>0</v>
      </c>
      <c r="FZ98" s="191"/>
      <c r="GA98" s="191"/>
      <c r="GB98" s="191"/>
      <c r="GC98" s="191"/>
      <c r="GD98" s="191"/>
      <c r="GE98" s="191"/>
      <c r="GF98" s="191">
        <f t="shared" si="98"/>
        <v>0</v>
      </c>
      <c r="GG98" s="191"/>
      <c r="GH98" s="191"/>
      <c r="GI98" s="191"/>
      <c r="GJ98" s="191"/>
      <c r="GK98" s="191"/>
      <c r="GL98" s="191"/>
      <c r="GM98" s="191">
        <f t="shared" si="99"/>
        <v>0</v>
      </c>
      <c r="GN98" s="191"/>
      <c r="GO98" s="191"/>
      <c r="GP98" s="191"/>
      <c r="GQ98" s="191"/>
      <c r="GR98" s="262"/>
      <c r="GS98" s="191"/>
      <c r="GT98" s="191">
        <f t="shared" si="100"/>
        <v>0</v>
      </c>
      <c r="GU98" s="191"/>
      <c r="GV98" s="191"/>
      <c r="GW98" s="191"/>
      <c r="GX98" s="191"/>
      <c r="GY98" s="191"/>
      <c r="GZ98" s="191"/>
      <c r="HA98" s="191">
        <f t="shared" si="101"/>
        <v>0</v>
      </c>
      <c r="HB98" s="191"/>
      <c r="HC98" s="191"/>
      <c r="HD98" s="191"/>
      <c r="HE98" s="191"/>
      <c r="HF98" s="191"/>
      <c r="HG98" s="191"/>
      <c r="HH98" s="191">
        <f t="shared" si="102"/>
        <v>0</v>
      </c>
      <c r="HI98" s="191"/>
      <c r="HJ98" s="191"/>
      <c r="HK98" s="191"/>
      <c r="HL98" s="191"/>
      <c r="HM98" s="191"/>
      <c r="HN98" s="191"/>
      <c r="HO98" s="191">
        <f t="shared" si="103"/>
        <v>0</v>
      </c>
      <c r="HP98" s="191"/>
      <c r="HQ98" s="191"/>
      <c r="HR98" s="191"/>
      <c r="HS98" s="191"/>
      <c r="HT98" s="191"/>
      <c r="HU98" s="191"/>
      <c r="HV98" s="191">
        <f t="shared" si="104"/>
        <v>0</v>
      </c>
      <c r="HW98" s="191"/>
      <c r="HX98" s="191"/>
      <c r="HY98" s="191"/>
      <c r="HZ98" s="191"/>
      <c r="IA98" s="190">
        <f t="shared" si="70"/>
        <v>0</v>
      </c>
      <c r="IB98" s="190">
        <f t="shared" si="105"/>
        <v>0</v>
      </c>
      <c r="IC98" s="190">
        <f t="shared" si="106"/>
        <v>0</v>
      </c>
      <c r="ID98" s="191"/>
    </row>
    <row r="99" spans="1:238" ht="18" customHeight="1">
      <c r="A99" s="213">
        <v>28</v>
      </c>
      <c r="B99" s="114" t="s">
        <v>1951</v>
      </c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>
        <f t="shared" si="71"/>
        <v>0</v>
      </c>
      <c r="N99" s="191"/>
      <c r="O99" s="191"/>
      <c r="P99" s="191"/>
      <c r="Q99" s="191"/>
      <c r="R99" s="191"/>
      <c r="S99" s="191"/>
      <c r="T99" s="191">
        <f t="shared" si="72"/>
        <v>0</v>
      </c>
      <c r="U99" s="191"/>
      <c r="V99" s="191"/>
      <c r="W99" s="191"/>
      <c r="X99" s="191"/>
      <c r="Y99" s="191"/>
      <c r="Z99" s="191"/>
      <c r="AA99" s="191">
        <f t="shared" si="73"/>
        <v>0</v>
      </c>
      <c r="AB99" s="191"/>
      <c r="AC99" s="191"/>
      <c r="AD99" s="191"/>
      <c r="AE99" s="191"/>
      <c r="AF99" s="191"/>
      <c r="AG99" s="191"/>
      <c r="AH99" s="191">
        <f t="shared" si="74"/>
        <v>0</v>
      </c>
      <c r="AI99" s="191"/>
      <c r="AJ99" s="191"/>
      <c r="AK99" s="191"/>
      <c r="AL99" s="191"/>
      <c r="AM99" s="191"/>
      <c r="AN99" s="191"/>
      <c r="AO99" s="191">
        <f t="shared" si="75"/>
        <v>0</v>
      </c>
      <c r="AP99" s="191"/>
      <c r="AQ99" s="191"/>
      <c r="AR99" s="191"/>
      <c r="AS99" s="191"/>
      <c r="AT99" s="191"/>
      <c r="AU99" s="191"/>
      <c r="AV99" s="191">
        <f t="shared" si="76"/>
        <v>0</v>
      </c>
      <c r="AW99" s="191"/>
      <c r="AX99" s="191"/>
      <c r="AY99" s="191"/>
      <c r="AZ99" s="191"/>
      <c r="BA99" s="191"/>
      <c r="BB99" s="191"/>
      <c r="BC99" s="191">
        <f t="shared" si="77"/>
        <v>0</v>
      </c>
      <c r="BD99" s="191"/>
      <c r="BE99" s="191"/>
      <c r="BF99" s="191"/>
      <c r="BG99" s="191"/>
      <c r="BH99" s="191"/>
      <c r="BI99" s="191"/>
      <c r="BJ99" s="191">
        <f t="shared" si="78"/>
        <v>0</v>
      </c>
      <c r="BK99" s="191"/>
      <c r="BL99" s="191"/>
      <c r="BM99" s="191"/>
      <c r="BN99" s="191"/>
      <c r="BO99" s="191"/>
      <c r="BP99" s="191"/>
      <c r="BQ99" s="191">
        <f t="shared" si="79"/>
        <v>0</v>
      </c>
      <c r="BR99" s="191"/>
      <c r="BS99" s="191"/>
      <c r="BT99" s="191"/>
      <c r="BU99" s="191"/>
      <c r="BV99" s="191"/>
      <c r="BW99" s="191"/>
      <c r="BX99" s="191">
        <f t="shared" si="80"/>
        <v>0</v>
      </c>
      <c r="BY99" s="191"/>
      <c r="BZ99" s="191"/>
      <c r="CA99" s="191"/>
      <c r="CB99" s="191"/>
      <c r="CC99" s="191"/>
      <c r="CD99" s="191"/>
      <c r="CE99" s="191">
        <f t="shared" si="81"/>
        <v>0</v>
      </c>
      <c r="CF99" s="191"/>
      <c r="CG99" s="191"/>
      <c r="CH99" s="191"/>
      <c r="CI99" s="191"/>
      <c r="CJ99" s="191"/>
      <c r="CK99" s="191"/>
      <c r="CL99" s="191">
        <f t="shared" si="82"/>
        <v>0</v>
      </c>
      <c r="CM99" s="191"/>
      <c r="CN99" s="191"/>
      <c r="CO99" s="191"/>
      <c r="CP99" s="191"/>
      <c r="CQ99" s="191"/>
      <c r="CR99" s="191"/>
      <c r="CS99" s="191">
        <f t="shared" si="83"/>
        <v>0</v>
      </c>
      <c r="CT99" s="191"/>
      <c r="CU99" s="191"/>
      <c r="CV99" s="191"/>
      <c r="CW99" s="191"/>
      <c r="CX99" s="191"/>
      <c r="CY99" s="191"/>
      <c r="CZ99" s="191">
        <f t="shared" si="84"/>
        <v>0</v>
      </c>
      <c r="DA99" s="191"/>
      <c r="DB99" s="191"/>
      <c r="DC99" s="191"/>
      <c r="DD99" s="191"/>
      <c r="DE99" s="191"/>
      <c r="DF99" s="191"/>
      <c r="DG99" s="191">
        <f t="shared" si="85"/>
        <v>0</v>
      </c>
      <c r="DH99" s="191"/>
      <c r="DI99" s="191"/>
      <c r="DJ99" s="191"/>
      <c r="DK99" s="191"/>
      <c r="DL99" s="191"/>
      <c r="DM99" s="191"/>
      <c r="DN99" s="191">
        <f t="shared" si="86"/>
        <v>0</v>
      </c>
      <c r="DO99" s="191"/>
      <c r="DP99" s="191"/>
      <c r="DQ99" s="191"/>
      <c r="DR99" s="191"/>
      <c r="DS99" s="191"/>
      <c r="DT99" s="191"/>
      <c r="DU99" s="191">
        <f t="shared" si="87"/>
        <v>0</v>
      </c>
      <c r="DV99" s="191"/>
      <c r="DW99" s="191"/>
      <c r="DX99" s="191"/>
      <c r="DY99" s="191"/>
      <c r="DZ99" s="191"/>
      <c r="EA99" s="191"/>
      <c r="EB99" s="191">
        <f t="shared" si="88"/>
        <v>0</v>
      </c>
      <c r="EC99" s="191"/>
      <c r="ED99" s="191"/>
      <c r="EE99" s="191"/>
      <c r="EF99" s="262">
        <f t="shared" si="89"/>
        <v>0</v>
      </c>
      <c r="EG99" s="191">
        <f t="shared" si="90"/>
        <v>0</v>
      </c>
      <c r="EH99" s="191"/>
      <c r="EI99" s="191">
        <f t="shared" si="91"/>
        <v>0</v>
      </c>
      <c r="EJ99" s="191"/>
      <c r="EK99" s="191"/>
      <c r="EL99" s="191"/>
      <c r="EM99" s="191"/>
      <c r="EN99" s="191"/>
      <c r="EO99" s="191"/>
      <c r="EP99" s="191">
        <f t="shared" si="92"/>
        <v>0</v>
      </c>
      <c r="EQ99" s="191"/>
      <c r="ER99" s="191"/>
      <c r="ES99" s="191"/>
      <c r="ET99" s="191"/>
      <c r="EU99" s="191"/>
      <c r="EV99" s="191"/>
      <c r="EW99" s="191">
        <f t="shared" si="93"/>
        <v>0</v>
      </c>
      <c r="EX99" s="191"/>
      <c r="EY99" s="191"/>
      <c r="EZ99" s="191"/>
      <c r="FA99" s="191"/>
      <c r="FB99" s="191"/>
      <c r="FC99" s="191"/>
      <c r="FD99" s="191">
        <f t="shared" si="94"/>
        <v>0</v>
      </c>
      <c r="FE99" s="191"/>
      <c r="FF99" s="191"/>
      <c r="FG99" s="191"/>
      <c r="FH99" s="191"/>
      <c r="FI99" s="191"/>
      <c r="FJ99" s="191"/>
      <c r="FK99" s="191">
        <f t="shared" si="95"/>
        <v>0</v>
      </c>
      <c r="FL99" s="191"/>
      <c r="FM99" s="191"/>
      <c r="FN99" s="191"/>
      <c r="FO99" s="191"/>
      <c r="FP99" s="191"/>
      <c r="FQ99" s="191"/>
      <c r="FR99" s="191">
        <f t="shared" si="96"/>
        <v>0</v>
      </c>
      <c r="FS99" s="191"/>
      <c r="FT99" s="191"/>
      <c r="FU99" s="191"/>
      <c r="FV99" s="191"/>
      <c r="FW99" s="191"/>
      <c r="FX99" s="191"/>
      <c r="FY99" s="191">
        <f t="shared" si="97"/>
        <v>0</v>
      </c>
      <c r="FZ99" s="191"/>
      <c r="GA99" s="191"/>
      <c r="GB99" s="191"/>
      <c r="GC99" s="191"/>
      <c r="GD99" s="191"/>
      <c r="GE99" s="191"/>
      <c r="GF99" s="191">
        <f t="shared" si="98"/>
        <v>0</v>
      </c>
      <c r="GG99" s="191"/>
      <c r="GH99" s="191"/>
      <c r="GI99" s="191"/>
      <c r="GJ99" s="191"/>
      <c r="GK99" s="191"/>
      <c r="GL99" s="191"/>
      <c r="GM99" s="191">
        <f t="shared" si="99"/>
        <v>0</v>
      </c>
      <c r="GN99" s="191"/>
      <c r="GO99" s="191"/>
      <c r="GP99" s="191"/>
      <c r="GQ99" s="191"/>
      <c r="GR99" s="262"/>
      <c r="GS99" s="191"/>
      <c r="GT99" s="191">
        <f t="shared" si="100"/>
        <v>0</v>
      </c>
      <c r="GU99" s="191"/>
      <c r="GV99" s="191"/>
      <c r="GW99" s="191"/>
      <c r="GX99" s="191"/>
      <c r="GY99" s="191"/>
      <c r="GZ99" s="191"/>
      <c r="HA99" s="191">
        <f t="shared" si="101"/>
        <v>0</v>
      </c>
      <c r="HB99" s="191"/>
      <c r="HC99" s="191"/>
      <c r="HD99" s="191"/>
      <c r="HE99" s="191"/>
      <c r="HF99" s="191"/>
      <c r="HG99" s="191"/>
      <c r="HH99" s="191">
        <f t="shared" si="102"/>
        <v>0</v>
      </c>
      <c r="HI99" s="191"/>
      <c r="HJ99" s="191"/>
      <c r="HK99" s="191"/>
      <c r="HL99" s="191"/>
      <c r="HM99" s="191"/>
      <c r="HN99" s="191"/>
      <c r="HO99" s="191">
        <f t="shared" si="103"/>
        <v>0</v>
      </c>
      <c r="HP99" s="191"/>
      <c r="HQ99" s="191"/>
      <c r="HR99" s="191"/>
      <c r="HS99" s="191"/>
      <c r="HT99" s="191"/>
      <c r="HU99" s="191"/>
      <c r="HV99" s="191">
        <f t="shared" si="104"/>
        <v>0</v>
      </c>
      <c r="HW99" s="191"/>
      <c r="HX99" s="191"/>
      <c r="HY99" s="191"/>
      <c r="HZ99" s="191"/>
      <c r="IA99" s="190">
        <f t="shared" si="70"/>
        <v>0</v>
      </c>
      <c r="IB99" s="190">
        <f t="shared" si="105"/>
        <v>0</v>
      </c>
      <c r="IC99" s="190">
        <f t="shared" si="106"/>
        <v>0</v>
      </c>
      <c r="ID99" s="191"/>
    </row>
    <row r="100" spans="1:238" ht="18" customHeight="1">
      <c r="A100" s="213">
        <v>29</v>
      </c>
      <c r="B100" s="114" t="s">
        <v>1926</v>
      </c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>
        <f t="shared" si="71"/>
        <v>0</v>
      </c>
      <c r="N100" s="191"/>
      <c r="O100" s="191"/>
      <c r="P100" s="191"/>
      <c r="Q100" s="191"/>
      <c r="R100" s="191"/>
      <c r="S100" s="191"/>
      <c r="T100" s="191">
        <f t="shared" si="72"/>
        <v>0</v>
      </c>
      <c r="U100" s="191"/>
      <c r="V100" s="191"/>
      <c r="W100" s="191"/>
      <c r="X100" s="191"/>
      <c r="Y100" s="191"/>
      <c r="Z100" s="191"/>
      <c r="AA100" s="191">
        <f t="shared" si="73"/>
        <v>0</v>
      </c>
      <c r="AB100" s="191"/>
      <c r="AC100" s="191"/>
      <c r="AD100" s="191"/>
      <c r="AE100" s="191"/>
      <c r="AF100" s="191"/>
      <c r="AG100" s="191"/>
      <c r="AH100" s="191">
        <f t="shared" si="74"/>
        <v>0</v>
      </c>
      <c r="AI100" s="191"/>
      <c r="AJ100" s="191"/>
      <c r="AK100" s="191"/>
      <c r="AL100" s="191"/>
      <c r="AM100" s="191"/>
      <c r="AN100" s="191"/>
      <c r="AO100" s="191">
        <f t="shared" si="75"/>
        <v>0</v>
      </c>
      <c r="AP100" s="191"/>
      <c r="AQ100" s="191"/>
      <c r="AR100" s="191"/>
      <c r="AS100" s="191"/>
      <c r="AT100" s="191"/>
      <c r="AU100" s="191"/>
      <c r="AV100" s="191">
        <f t="shared" si="76"/>
        <v>0</v>
      </c>
      <c r="AW100" s="191"/>
      <c r="AX100" s="191"/>
      <c r="AY100" s="191"/>
      <c r="AZ100" s="191"/>
      <c r="BA100" s="191"/>
      <c r="BB100" s="191"/>
      <c r="BC100" s="191">
        <f t="shared" si="77"/>
        <v>0</v>
      </c>
      <c r="BD100" s="191"/>
      <c r="BE100" s="191"/>
      <c r="BF100" s="191"/>
      <c r="BG100" s="191"/>
      <c r="BH100" s="191"/>
      <c r="BI100" s="191"/>
      <c r="BJ100" s="191">
        <f t="shared" si="78"/>
        <v>0</v>
      </c>
      <c r="BK100" s="191"/>
      <c r="BL100" s="191"/>
      <c r="BM100" s="191"/>
      <c r="BN100" s="191"/>
      <c r="BO100" s="191"/>
      <c r="BP100" s="191"/>
      <c r="BQ100" s="191">
        <f t="shared" si="79"/>
        <v>0</v>
      </c>
      <c r="BR100" s="191"/>
      <c r="BS100" s="191"/>
      <c r="BT100" s="191"/>
      <c r="BU100" s="191"/>
      <c r="BV100" s="191"/>
      <c r="BW100" s="191"/>
      <c r="BX100" s="191">
        <f t="shared" si="80"/>
        <v>0</v>
      </c>
      <c r="BY100" s="191"/>
      <c r="BZ100" s="191"/>
      <c r="CA100" s="191"/>
      <c r="CB100" s="191"/>
      <c r="CC100" s="191"/>
      <c r="CD100" s="191"/>
      <c r="CE100" s="191">
        <f t="shared" si="81"/>
        <v>0</v>
      </c>
      <c r="CF100" s="191"/>
      <c r="CG100" s="191"/>
      <c r="CH100" s="191"/>
      <c r="CI100" s="191"/>
      <c r="CJ100" s="191"/>
      <c r="CK100" s="191"/>
      <c r="CL100" s="191">
        <f t="shared" si="82"/>
        <v>0</v>
      </c>
      <c r="CM100" s="191"/>
      <c r="CN100" s="191"/>
      <c r="CO100" s="191"/>
      <c r="CP100" s="191"/>
      <c r="CQ100" s="191"/>
      <c r="CR100" s="191"/>
      <c r="CS100" s="191">
        <f t="shared" si="83"/>
        <v>0</v>
      </c>
      <c r="CT100" s="191"/>
      <c r="CU100" s="191"/>
      <c r="CV100" s="191"/>
      <c r="CW100" s="191"/>
      <c r="CX100" s="191"/>
      <c r="CY100" s="191"/>
      <c r="CZ100" s="191">
        <f t="shared" si="84"/>
        <v>0</v>
      </c>
      <c r="DA100" s="191"/>
      <c r="DB100" s="191"/>
      <c r="DC100" s="191"/>
      <c r="DD100" s="191"/>
      <c r="DE100" s="191"/>
      <c r="DF100" s="191"/>
      <c r="DG100" s="191">
        <f t="shared" si="85"/>
        <v>0</v>
      </c>
      <c r="DH100" s="191"/>
      <c r="DI100" s="191"/>
      <c r="DJ100" s="191"/>
      <c r="DK100" s="191"/>
      <c r="DL100" s="191"/>
      <c r="DM100" s="191"/>
      <c r="DN100" s="191">
        <f t="shared" si="86"/>
        <v>0</v>
      </c>
      <c r="DO100" s="191"/>
      <c r="DP100" s="191"/>
      <c r="DQ100" s="191"/>
      <c r="DR100" s="191"/>
      <c r="DS100" s="191"/>
      <c r="DT100" s="191"/>
      <c r="DU100" s="191">
        <f t="shared" si="87"/>
        <v>0</v>
      </c>
      <c r="DV100" s="191"/>
      <c r="DW100" s="191"/>
      <c r="DX100" s="191"/>
      <c r="DY100" s="191"/>
      <c r="DZ100" s="191"/>
      <c r="EA100" s="191"/>
      <c r="EB100" s="191">
        <f t="shared" si="88"/>
        <v>0</v>
      </c>
      <c r="EC100" s="191"/>
      <c r="ED100" s="191"/>
      <c r="EE100" s="191"/>
      <c r="EF100" s="262">
        <f t="shared" si="89"/>
        <v>0</v>
      </c>
      <c r="EG100" s="191">
        <f t="shared" si="90"/>
        <v>0</v>
      </c>
      <c r="EH100" s="191"/>
      <c r="EI100" s="191">
        <f t="shared" si="91"/>
        <v>0</v>
      </c>
      <c r="EJ100" s="191"/>
      <c r="EK100" s="191"/>
      <c r="EL100" s="191"/>
      <c r="EM100" s="191"/>
      <c r="EN100" s="191"/>
      <c r="EO100" s="191"/>
      <c r="EP100" s="191">
        <f t="shared" si="92"/>
        <v>0</v>
      </c>
      <c r="EQ100" s="191"/>
      <c r="ER100" s="191"/>
      <c r="ES100" s="191"/>
      <c r="ET100" s="191"/>
      <c r="EU100" s="191"/>
      <c r="EV100" s="191"/>
      <c r="EW100" s="191">
        <f t="shared" si="93"/>
        <v>0</v>
      </c>
      <c r="EX100" s="191"/>
      <c r="EY100" s="191"/>
      <c r="EZ100" s="191"/>
      <c r="FA100" s="191"/>
      <c r="FB100" s="191"/>
      <c r="FC100" s="191"/>
      <c r="FD100" s="191">
        <f t="shared" si="94"/>
        <v>0</v>
      </c>
      <c r="FE100" s="191"/>
      <c r="FF100" s="191"/>
      <c r="FG100" s="191"/>
      <c r="FH100" s="191"/>
      <c r="FI100" s="191"/>
      <c r="FJ100" s="191"/>
      <c r="FK100" s="191">
        <f t="shared" si="95"/>
        <v>0</v>
      </c>
      <c r="FL100" s="191"/>
      <c r="FM100" s="191"/>
      <c r="FN100" s="191"/>
      <c r="FO100" s="191"/>
      <c r="FP100" s="191"/>
      <c r="FQ100" s="191"/>
      <c r="FR100" s="191">
        <f t="shared" si="96"/>
        <v>0</v>
      </c>
      <c r="FS100" s="191"/>
      <c r="FT100" s="191"/>
      <c r="FU100" s="191"/>
      <c r="FV100" s="191"/>
      <c r="FW100" s="191"/>
      <c r="FX100" s="191"/>
      <c r="FY100" s="191">
        <f t="shared" si="97"/>
        <v>0</v>
      </c>
      <c r="FZ100" s="191"/>
      <c r="GA100" s="191"/>
      <c r="GB100" s="191"/>
      <c r="GC100" s="191"/>
      <c r="GD100" s="191"/>
      <c r="GE100" s="191"/>
      <c r="GF100" s="191">
        <f t="shared" si="98"/>
        <v>0</v>
      </c>
      <c r="GG100" s="191"/>
      <c r="GH100" s="191"/>
      <c r="GI100" s="191"/>
      <c r="GJ100" s="191"/>
      <c r="GK100" s="191"/>
      <c r="GL100" s="191"/>
      <c r="GM100" s="191">
        <f t="shared" si="99"/>
        <v>0</v>
      </c>
      <c r="GN100" s="191"/>
      <c r="GO100" s="191"/>
      <c r="GP100" s="191"/>
      <c r="GQ100" s="201">
        <v>11</v>
      </c>
      <c r="GR100" s="351">
        <v>66000</v>
      </c>
      <c r="GS100" s="201">
        <v>0</v>
      </c>
      <c r="GT100" s="191">
        <f t="shared" si="100"/>
        <v>66000</v>
      </c>
      <c r="GU100" s="191"/>
      <c r="GV100" s="191"/>
      <c r="GW100" s="191"/>
      <c r="GX100" s="191"/>
      <c r="GY100" s="191"/>
      <c r="GZ100" s="191"/>
      <c r="HA100" s="191">
        <f t="shared" si="101"/>
        <v>0</v>
      </c>
      <c r="HB100" s="191"/>
      <c r="HC100" s="191"/>
      <c r="HD100" s="191"/>
      <c r="HE100" s="191"/>
      <c r="HF100" s="191"/>
      <c r="HG100" s="191"/>
      <c r="HH100" s="191">
        <f t="shared" si="102"/>
        <v>0</v>
      </c>
      <c r="HI100" s="191"/>
      <c r="HJ100" s="191"/>
      <c r="HK100" s="191"/>
      <c r="HL100" s="191"/>
      <c r="HM100" s="191"/>
      <c r="HN100" s="191"/>
      <c r="HO100" s="191">
        <f t="shared" si="103"/>
        <v>0</v>
      </c>
      <c r="HP100" s="191"/>
      <c r="HQ100" s="191"/>
      <c r="HR100" s="191"/>
      <c r="HS100" s="191"/>
      <c r="HT100" s="191"/>
      <c r="HU100" s="191"/>
      <c r="HV100" s="191">
        <f t="shared" si="104"/>
        <v>0</v>
      </c>
      <c r="HW100" s="191"/>
      <c r="HX100" s="191"/>
      <c r="HY100" s="191"/>
      <c r="HZ100" s="191"/>
      <c r="IA100" s="190">
        <f t="shared" si="70"/>
        <v>66000</v>
      </c>
      <c r="IB100" s="190">
        <f t="shared" si="105"/>
        <v>0</v>
      </c>
      <c r="IC100" s="190">
        <f t="shared" si="106"/>
        <v>66000</v>
      </c>
      <c r="ID100" s="191"/>
    </row>
    <row r="101" spans="1:238" ht="18" customHeight="1">
      <c r="A101" s="213">
        <v>30</v>
      </c>
      <c r="B101" s="114" t="s">
        <v>1927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>
        <f t="shared" si="71"/>
        <v>0</v>
      </c>
      <c r="N101" s="191"/>
      <c r="O101" s="191"/>
      <c r="P101" s="191"/>
      <c r="Q101" s="191"/>
      <c r="R101" s="191"/>
      <c r="S101" s="191"/>
      <c r="T101" s="191">
        <f t="shared" si="72"/>
        <v>0</v>
      </c>
      <c r="U101" s="191"/>
      <c r="V101" s="191"/>
      <c r="W101" s="191"/>
      <c r="X101" s="191"/>
      <c r="Y101" s="191"/>
      <c r="Z101" s="191"/>
      <c r="AA101" s="191">
        <f t="shared" si="73"/>
        <v>0</v>
      </c>
      <c r="AB101" s="191"/>
      <c r="AC101" s="191"/>
      <c r="AD101" s="191"/>
      <c r="AE101" s="191"/>
      <c r="AF101" s="191"/>
      <c r="AG101" s="191"/>
      <c r="AH101" s="191">
        <f t="shared" si="74"/>
        <v>0</v>
      </c>
      <c r="AI101" s="191"/>
      <c r="AJ101" s="191"/>
      <c r="AK101" s="191"/>
      <c r="AL101" s="191"/>
      <c r="AM101" s="191"/>
      <c r="AN101" s="191"/>
      <c r="AO101" s="191">
        <f t="shared" si="75"/>
        <v>0</v>
      </c>
      <c r="AP101" s="191"/>
      <c r="AQ101" s="191"/>
      <c r="AR101" s="191"/>
      <c r="AS101" s="191"/>
      <c r="AT101" s="191"/>
      <c r="AU101" s="191"/>
      <c r="AV101" s="191">
        <f t="shared" si="76"/>
        <v>0</v>
      </c>
      <c r="AW101" s="191"/>
      <c r="AX101" s="191"/>
      <c r="AY101" s="191"/>
      <c r="AZ101" s="191"/>
      <c r="BA101" s="191"/>
      <c r="BB101" s="191"/>
      <c r="BC101" s="191">
        <f t="shared" si="77"/>
        <v>0</v>
      </c>
      <c r="BD101" s="191"/>
      <c r="BE101" s="191"/>
      <c r="BF101" s="191"/>
      <c r="BG101" s="191"/>
      <c r="BH101" s="191"/>
      <c r="BI101" s="191"/>
      <c r="BJ101" s="191">
        <f t="shared" si="78"/>
        <v>0</v>
      </c>
      <c r="BK101" s="191"/>
      <c r="BL101" s="191"/>
      <c r="BM101" s="191"/>
      <c r="BN101" s="191"/>
      <c r="BO101" s="191"/>
      <c r="BP101" s="191"/>
      <c r="BQ101" s="191">
        <f t="shared" si="79"/>
        <v>0</v>
      </c>
      <c r="BR101" s="191"/>
      <c r="BS101" s="191"/>
      <c r="BT101" s="191"/>
      <c r="BU101" s="191"/>
      <c r="BV101" s="191"/>
      <c r="BW101" s="191"/>
      <c r="BX101" s="191">
        <f t="shared" si="80"/>
        <v>0</v>
      </c>
      <c r="BY101" s="191"/>
      <c r="BZ101" s="191"/>
      <c r="CA101" s="191"/>
      <c r="CB101" s="191"/>
      <c r="CC101" s="191"/>
      <c r="CD101" s="191"/>
      <c r="CE101" s="191">
        <f t="shared" si="81"/>
        <v>0</v>
      </c>
      <c r="CF101" s="191"/>
      <c r="CG101" s="191"/>
      <c r="CH101" s="191"/>
      <c r="CI101" s="191"/>
      <c r="CJ101" s="191"/>
      <c r="CK101" s="191"/>
      <c r="CL101" s="191">
        <f t="shared" si="82"/>
        <v>0</v>
      </c>
      <c r="CM101" s="191"/>
      <c r="CN101" s="191"/>
      <c r="CO101" s="191"/>
      <c r="CP101" s="191"/>
      <c r="CQ101" s="191"/>
      <c r="CR101" s="191"/>
      <c r="CS101" s="191">
        <f t="shared" si="83"/>
        <v>0</v>
      </c>
      <c r="CT101" s="191"/>
      <c r="CU101" s="191"/>
      <c r="CV101" s="191"/>
      <c r="CW101" s="191"/>
      <c r="CX101" s="191"/>
      <c r="CY101" s="191"/>
      <c r="CZ101" s="191">
        <f t="shared" si="84"/>
        <v>0</v>
      </c>
      <c r="DA101" s="191"/>
      <c r="DB101" s="191"/>
      <c r="DC101" s="191"/>
      <c r="DD101" s="191"/>
      <c r="DE101" s="191"/>
      <c r="DF101" s="191"/>
      <c r="DG101" s="191">
        <f t="shared" si="85"/>
        <v>0</v>
      </c>
      <c r="DH101" s="191"/>
      <c r="DI101" s="191"/>
      <c r="DJ101" s="191"/>
      <c r="DK101" s="191"/>
      <c r="DL101" s="191"/>
      <c r="DM101" s="191"/>
      <c r="DN101" s="191">
        <f t="shared" si="86"/>
        <v>0</v>
      </c>
      <c r="DO101" s="191"/>
      <c r="DP101" s="191"/>
      <c r="DQ101" s="191"/>
      <c r="DR101" s="191"/>
      <c r="DS101" s="191"/>
      <c r="DT101" s="191"/>
      <c r="DU101" s="191">
        <f t="shared" si="87"/>
        <v>0</v>
      </c>
      <c r="DV101" s="191"/>
      <c r="DW101" s="191"/>
      <c r="DX101" s="191"/>
      <c r="DY101" s="191"/>
      <c r="DZ101" s="191"/>
      <c r="EA101" s="191"/>
      <c r="EB101" s="191">
        <f t="shared" si="88"/>
        <v>0</v>
      </c>
      <c r="EC101" s="191"/>
      <c r="ED101" s="191"/>
      <c r="EE101" s="191"/>
      <c r="EF101" s="262">
        <f t="shared" si="89"/>
        <v>0</v>
      </c>
      <c r="EG101" s="191">
        <f t="shared" si="90"/>
        <v>0</v>
      </c>
      <c r="EH101" s="191"/>
      <c r="EI101" s="191">
        <f t="shared" si="91"/>
        <v>0</v>
      </c>
      <c r="EJ101" s="191"/>
      <c r="EK101" s="191"/>
      <c r="EL101" s="191"/>
      <c r="EM101" s="191"/>
      <c r="EN101" s="191"/>
      <c r="EO101" s="191"/>
      <c r="EP101" s="191">
        <f t="shared" si="92"/>
        <v>0</v>
      </c>
      <c r="EQ101" s="191"/>
      <c r="ER101" s="191"/>
      <c r="ES101" s="191"/>
      <c r="ET101" s="191"/>
      <c r="EU101" s="191"/>
      <c r="EV101" s="191"/>
      <c r="EW101" s="191">
        <f t="shared" si="93"/>
        <v>0</v>
      </c>
      <c r="EX101" s="191"/>
      <c r="EY101" s="191"/>
      <c r="EZ101" s="191"/>
      <c r="FA101" s="191"/>
      <c r="FB101" s="191"/>
      <c r="FC101" s="191"/>
      <c r="FD101" s="191">
        <f t="shared" si="94"/>
        <v>0</v>
      </c>
      <c r="FE101" s="191"/>
      <c r="FF101" s="191"/>
      <c r="FG101" s="191"/>
      <c r="FH101" s="191"/>
      <c r="FI101" s="191"/>
      <c r="FJ101" s="191"/>
      <c r="FK101" s="191">
        <f t="shared" si="95"/>
        <v>0</v>
      </c>
      <c r="FL101" s="191"/>
      <c r="FM101" s="191"/>
      <c r="FN101" s="191"/>
      <c r="FO101" s="191"/>
      <c r="FP101" s="191"/>
      <c r="FQ101" s="191"/>
      <c r="FR101" s="191">
        <f t="shared" si="96"/>
        <v>0</v>
      </c>
      <c r="FS101" s="191"/>
      <c r="FT101" s="191"/>
      <c r="FU101" s="191"/>
      <c r="FV101" s="191"/>
      <c r="FW101" s="191"/>
      <c r="FX101" s="191"/>
      <c r="FY101" s="191">
        <f t="shared" si="97"/>
        <v>0</v>
      </c>
      <c r="FZ101" s="191"/>
      <c r="GA101" s="191"/>
      <c r="GB101" s="191"/>
      <c r="GC101" s="191"/>
      <c r="GD101" s="191"/>
      <c r="GE101" s="191"/>
      <c r="GF101" s="191">
        <f t="shared" si="98"/>
        <v>0</v>
      </c>
      <c r="GG101" s="191"/>
      <c r="GH101" s="191"/>
      <c r="GI101" s="191"/>
      <c r="GJ101" s="191"/>
      <c r="GK101" s="191"/>
      <c r="GL101" s="191"/>
      <c r="GM101" s="191">
        <f t="shared" si="99"/>
        <v>0</v>
      </c>
      <c r="GN101" s="191"/>
      <c r="GO101" s="191"/>
      <c r="GP101" s="191"/>
      <c r="GQ101" s="191"/>
      <c r="GR101" s="262"/>
      <c r="GS101" s="191"/>
      <c r="GT101" s="191">
        <f t="shared" si="100"/>
        <v>0</v>
      </c>
      <c r="GU101" s="191"/>
      <c r="GV101" s="191"/>
      <c r="GW101" s="191"/>
      <c r="GX101" s="191"/>
      <c r="GY101" s="191"/>
      <c r="GZ101" s="191"/>
      <c r="HA101" s="191">
        <f t="shared" si="101"/>
        <v>0</v>
      </c>
      <c r="HB101" s="191"/>
      <c r="HC101" s="191"/>
      <c r="HD101" s="191"/>
      <c r="HE101" s="191"/>
      <c r="HF101" s="191"/>
      <c r="HG101" s="191"/>
      <c r="HH101" s="191">
        <f t="shared" si="102"/>
        <v>0</v>
      </c>
      <c r="HI101" s="191"/>
      <c r="HJ101" s="191"/>
      <c r="HK101" s="191"/>
      <c r="HL101" s="191"/>
      <c r="HM101" s="191"/>
      <c r="HN101" s="191"/>
      <c r="HO101" s="191">
        <f t="shared" si="103"/>
        <v>0</v>
      </c>
      <c r="HP101" s="191"/>
      <c r="HQ101" s="191"/>
      <c r="HR101" s="191"/>
      <c r="HS101" s="191"/>
      <c r="HT101" s="191"/>
      <c r="HU101" s="191"/>
      <c r="HV101" s="191">
        <f t="shared" si="104"/>
        <v>0</v>
      </c>
      <c r="HW101" s="191"/>
      <c r="HX101" s="191"/>
      <c r="HY101" s="191"/>
      <c r="HZ101" s="191"/>
      <c r="IA101" s="190">
        <f t="shared" si="70"/>
        <v>0</v>
      </c>
      <c r="IB101" s="190">
        <f t="shared" si="105"/>
        <v>0</v>
      </c>
      <c r="IC101" s="190">
        <f t="shared" si="106"/>
        <v>0</v>
      </c>
      <c r="ID101" s="191"/>
    </row>
    <row r="102" spans="1:238" s="96" customFormat="1" ht="18" customHeight="1">
      <c r="A102" s="233">
        <v>31</v>
      </c>
      <c r="B102" s="204" t="s">
        <v>53</v>
      </c>
      <c r="C102" s="204"/>
      <c r="D102" s="204"/>
      <c r="E102" s="204"/>
      <c r="F102" s="204"/>
      <c r="G102" s="204"/>
      <c r="H102" s="204"/>
      <c r="I102" s="204"/>
      <c r="J102" s="116">
        <f>SUM(J72:J101)</f>
        <v>0</v>
      </c>
      <c r="K102" s="117">
        <f t="shared" ref="K102:L102" si="107">SUM(K72:K101)</f>
        <v>0</v>
      </c>
      <c r="L102" s="118">
        <f t="shared" si="107"/>
        <v>0</v>
      </c>
      <c r="M102" s="83">
        <f t="shared" ref="M102" si="108">K102+L102</f>
        <v>0</v>
      </c>
      <c r="N102" s="204"/>
      <c r="O102" s="204"/>
      <c r="P102" s="204"/>
      <c r="Q102" s="116">
        <f>SUM(Q72:Q101)</f>
        <v>0</v>
      </c>
      <c r="R102" s="117">
        <f t="shared" ref="R102:S102" si="109">SUM(R72:R101)</f>
        <v>0</v>
      </c>
      <c r="S102" s="118">
        <f t="shared" si="109"/>
        <v>0</v>
      </c>
      <c r="T102" s="83">
        <f t="shared" ref="T102" si="110">R102+S102</f>
        <v>0</v>
      </c>
      <c r="U102" s="204"/>
      <c r="V102" s="204"/>
      <c r="W102" s="204"/>
      <c r="X102" s="116">
        <f>SUM(X72:X101)</f>
        <v>0</v>
      </c>
      <c r="Y102" s="117">
        <f t="shared" ref="Y102:Z102" si="111">SUM(Y72:Y101)</f>
        <v>0</v>
      </c>
      <c r="Z102" s="118">
        <f t="shared" si="111"/>
        <v>0</v>
      </c>
      <c r="AA102" s="83">
        <f t="shared" ref="AA102" si="112">Y102+Z102</f>
        <v>0</v>
      </c>
      <c r="AB102" s="204"/>
      <c r="AC102" s="204"/>
      <c r="AD102" s="204"/>
      <c r="AE102" s="116">
        <f>SUM(AE72:AE101)</f>
        <v>6</v>
      </c>
      <c r="AF102" s="117">
        <f t="shared" ref="AF102:AG102" si="113">SUM(AF72:AF101)</f>
        <v>4200000</v>
      </c>
      <c r="AG102" s="118">
        <f t="shared" si="113"/>
        <v>0</v>
      </c>
      <c r="AH102" s="83">
        <f t="shared" ref="AH102" si="114">AF102+AG102</f>
        <v>4200000</v>
      </c>
      <c r="AI102" s="204"/>
      <c r="AJ102" s="204"/>
      <c r="AK102" s="204"/>
      <c r="AL102" s="116">
        <f>SUM(AL72:AL101)</f>
        <v>0</v>
      </c>
      <c r="AM102" s="117">
        <f t="shared" ref="AM102:AN102" si="115">SUM(AM72:AM101)</f>
        <v>0</v>
      </c>
      <c r="AN102" s="118">
        <f t="shared" si="115"/>
        <v>0</v>
      </c>
      <c r="AO102" s="83">
        <f t="shared" ref="AO102" si="116">AM102+AN102</f>
        <v>0</v>
      </c>
      <c r="AP102" s="204"/>
      <c r="AQ102" s="204"/>
      <c r="AR102" s="204"/>
      <c r="AS102" s="116">
        <f>SUM(AS72:AS101)</f>
        <v>0</v>
      </c>
      <c r="AT102" s="117">
        <f t="shared" ref="AT102:AU102" si="117">SUM(AT72:AT101)</f>
        <v>0</v>
      </c>
      <c r="AU102" s="118">
        <f t="shared" si="117"/>
        <v>0</v>
      </c>
      <c r="AV102" s="83">
        <f t="shared" ref="AV102" si="118">AT102+AU102</f>
        <v>0</v>
      </c>
      <c r="AW102" s="204"/>
      <c r="AX102" s="204"/>
      <c r="AY102" s="204"/>
      <c r="AZ102" s="116">
        <f>SUM(AZ72:AZ101)</f>
        <v>0</v>
      </c>
      <c r="BA102" s="117">
        <f t="shared" ref="BA102:BB102" si="119">SUM(BA72:BA101)</f>
        <v>0</v>
      </c>
      <c r="BB102" s="118">
        <f t="shared" si="119"/>
        <v>0</v>
      </c>
      <c r="BC102" s="83">
        <f t="shared" ref="BC102" si="120">BA102+BB102</f>
        <v>0</v>
      </c>
      <c r="BD102" s="204"/>
      <c r="BE102" s="204"/>
      <c r="BF102" s="204"/>
      <c r="BG102" s="116">
        <f>SUM(BG72:BG101)</f>
        <v>0</v>
      </c>
      <c r="BH102" s="117">
        <f t="shared" ref="BH102:BI102" si="121">SUM(BH72:BH101)</f>
        <v>0</v>
      </c>
      <c r="BI102" s="118">
        <f t="shared" si="121"/>
        <v>0</v>
      </c>
      <c r="BJ102" s="83">
        <f t="shared" ref="BJ102" si="122">BH102+BI102</f>
        <v>0</v>
      </c>
      <c r="BK102" s="204"/>
      <c r="BL102" s="204"/>
      <c r="BM102" s="204"/>
      <c r="BN102" s="116">
        <f>SUM(BN72:BN101)</f>
        <v>0</v>
      </c>
      <c r="BO102" s="117">
        <f t="shared" ref="BO102:BP102" si="123">SUM(BO72:BO101)</f>
        <v>0</v>
      </c>
      <c r="BP102" s="118">
        <f t="shared" si="123"/>
        <v>0</v>
      </c>
      <c r="BQ102" s="83">
        <f t="shared" ref="BQ102" si="124">BO102+BP102</f>
        <v>0</v>
      </c>
      <c r="BR102" s="204"/>
      <c r="BS102" s="204"/>
      <c r="BT102" s="204"/>
      <c r="BU102" s="116">
        <f>SUM(BU72:BU101)</f>
        <v>0</v>
      </c>
      <c r="BV102" s="117">
        <f t="shared" ref="BV102:BW102" si="125">SUM(BV72:BV101)</f>
        <v>0</v>
      </c>
      <c r="BW102" s="118">
        <f t="shared" si="125"/>
        <v>0</v>
      </c>
      <c r="BX102" s="83">
        <f t="shared" ref="BX102" si="126">BV102+BW102</f>
        <v>0</v>
      </c>
      <c r="BY102" s="204"/>
      <c r="BZ102" s="204"/>
      <c r="CA102" s="204"/>
      <c r="CB102" s="116">
        <f>SUM(CB72:CB101)</f>
        <v>0</v>
      </c>
      <c r="CC102" s="117">
        <f t="shared" ref="CC102:CD102" si="127">SUM(CC72:CC101)</f>
        <v>0</v>
      </c>
      <c r="CD102" s="118">
        <f t="shared" si="127"/>
        <v>0</v>
      </c>
      <c r="CE102" s="83">
        <f t="shared" ref="CE102" si="128">CC102+CD102</f>
        <v>0</v>
      </c>
      <c r="CF102" s="204"/>
      <c r="CG102" s="204"/>
      <c r="CH102" s="204"/>
      <c r="CI102" s="116">
        <f>SUM(CI72:CI101)</f>
        <v>0</v>
      </c>
      <c r="CJ102" s="117">
        <f t="shared" ref="CJ102:CK102" si="129">SUM(CJ72:CJ101)</f>
        <v>0</v>
      </c>
      <c r="CK102" s="118">
        <f t="shared" si="129"/>
        <v>0</v>
      </c>
      <c r="CL102" s="83">
        <f t="shared" ref="CL102" si="130">CJ102+CK102</f>
        <v>0</v>
      </c>
      <c r="CM102" s="204"/>
      <c r="CN102" s="204"/>
      <c r="CO102" s="204"/>
      <c r="CP102" s="116">
        <f>SUM(CP72:CP101)</f>
        <v>0</v>
      </c>
      <c r="CQ102" s="117">
        <f t="shared" ref="CQ102:CR102" si="131">SUM(CQ72:CQ101)</f>
        <v>0</v>
      </c>
      <c r="CR102" s="118">
        <f t="shared" si="131"/>
        <v>0</v>
      </c>
      <c r="CS102" s="83">
        <f t="shared" ref="CS102" si="132">CQ102+CR102</f>
        <v>0</v>
      </c>
      <c r="CT102" s="204"/>
      <c r="CU102" s="204"/>
      <c r="CV102" s="204"/>
      <c r="CW102" s="116">
        <f>SUM(CW72:CW101)</f>
        <v>0</v>
      </c>
      <c r="CX102" s="117">
        <f t="shared" ref="CX102:CY102" si="133">SUM(CX72:CX101)</f>
        <v>0</v>
      </c>
      <c r="CY102" s="118">
        <f t="shared" si="133"/>
        <v>0</v>
      </c>
      <c r="CZ102" s="83">
        <f t="shared" ref="CZ102" si="134">CX102+CY102</f>
        <v>0</v>
      </c>
      <c r="DA102" s="204"/>
      <c r="DB102" s="204"/>
      <c r="DC102" s="204"/>
      <c r="DD102" s="116">
        <f>SUM(DD72:DD101)</f>
        <v>0</v>
      </c>
      <c r="DE102" s="117">
        <f t="shared" ref="DE102:DF102" si="135">SUM(DE72:DE101)</f>
        <v>0</v>
      </c>
      <c r="DF102" s="118">
        <f t="shared" si="135"/>
        <v>0</v>
      </c>
      <c r="DG102" s="83">
        <f t="shared" ref="DG102" si="136">DE102+DF102</f>
        <v>0</v>
      </c>
      <c r="DH102" s="204"/>
      <c r="DI102" s="204"/>
      <c r="DJ102" s="204"/>
      <c r="DK102" s="116">
        <f>SUM(DK72:DK101)</f>
        <v>0</v>
      </c>
      <c r="DL102" s="117">
        <f t="shared" ref="DL102:DM102" si="137">SUM(DL72:DL101)</f>
        <v>0</v>
      </c>
      <c r="DM102" s="118">
        <f t="shared" si="137"/>
        <v>0</v>
      </c>
      <c r="DN102" s="83">
        <f t="shared" ref="DN102" si="138">DL102+DM102</f>
        <v>0</v>
      </c>
      <c r="DO102" s="204"/>
      <c r="DP102" s="204"/>
      <c r="DQ102" s="204"/>
      <c r="DR102" s="116">
        <f>SUM(DR72:DR101)</f>
        <v>0</v>
      </c>
      <c r="DS102" s="117">
        <f t="shared" ref="DS102:DT102" si="139">SUM(DS72:DS101)</f>
        <v>0</v>
      </c>
      <c r="DT102" s="118">
        <f t="shared" si="139"/>
        <v>0</v>
      </c>
      <c r="DU102" s="83">
        <f t="shared" ref="DU102" si="140">DS102+DT102</f>
        <v>0</v>
      </c>
      <c r="DV102" s="204"/>
      <c r="DW102" s="204"/>
      <c r="DX102" s="204"/>
      <c r="DY102" s="116">
        <f>SUM(DY72:DY101)</f>
        <v>0</v>
      </c>
      <c r="DZ102" s="117">
        <f t="shared" ref="DZ102:EA102" si="141">SUM(DZ72:DZ101)</f>
        <v>0</v>
      </c>
      <c r="EA102" s="118">
        <f t="shared" si="141"/>
        <v>0</v>
      </c>
      <c r="EB102" s="83">
        <f t="shared" ref="EB102" si="142">DZ102+EA102</f>
        <v>0</v>
      </c>
      <c r="EC102" s="204"/>
      <c r="ED102" s="204"/>
      <c r="EE102" s="204"/>
      <c r="EF102" s="116">
        <f>SUM(EF72:EF101)</f>
        <v>182</v>
      </c>
      <c r="EG102" s="117">
        <f t="shared" ref="EG102:EH102" si="143">SUM(EG72:EG101)</f>
        <v>1310400</v>
      </c>
      <c r="EH102" s="118">
        <f t="shared" si="143"/>
        <v>0</v>
      </c>
      <c r="EI102" s="83">
        <f t="shared" ref="EI102" si="144">EG102+EH102</f>
        <v>1310400</v>
      </c>
      <c r="EJ102" s="204"/>
      <c r="EK102" s="204"/>
      <c r="EL102" s="204"/>
      <c r="EM102" s="116">
        <f>SUM(EM72:EM101)</f>
        <v>0</v>
      </c>
      <c r="EN102" s="117">
        <f t="shared" ref="EN102:EO102" si="145">SUM(EN72:EN101)</f>
        <v>0</v>
      </c>
      <c r="EO102" s="118">
        <f t="shared" si="145"/>
        <v>0</v>
      </c>
      <c r="EP102" s="83">
        <f t="shared" ref="EP102" si="146">EN102+EO102</f>
        <v>0</v>
      </c>
      <c r="EQ102" s="204"/>
      <c r="ER102" s="204"/>
      <c r="ES102" s="204"/>
      <c r="ET102" s="116">
        <f>SUM(ET72:ET101)</f>
        <v>0</v>
      </c>
      <c r="EU102" s="117">
        <f t="shared" ref="EU102:EV102" si="147">SUM(EU72:EU101)</f>
        <v>0</v>
      </c>
      <c r="EV102" s="118">
        <f t="shared" si="147"/>
        <v>0</v>
      </c>
      <c r="EW102" s="83">
        <f t="shared" ref="EW102" si="148">EU102+EV102</f>
        <v>0</v>
      </c>
      <c r="EX102" s="204"/>
      <c r="EY102" s="204"/>
      <c r="EZ102" s="204"/>
      <c r="FA102" s="116">
        <f>SUM(FA72:FA101)</f>
        <v>0</v>
      </c>
      <c r="FB102" s="117">
        <f t="shared" ref="FB102:FC102" si="149">SUM(FB72:FB101)</f>
        <v>0</v>
      </c>
      <c r="FC102" s="118">
        <f t="shared" si="149"/>
        <v>0</v>
      </c>
      <c r="FD102" s="83">
        <f t="shared" ref="FD102" si="150">FB102+FC102</f>
        <v>0</v>
      </c>
      <c r="FE102" s="204"/>
      <c r="FF102" s="204"/>
      <c r="FG102" s="204"/>
      <c r="FH102" s="116">
        <f>SUM(FH72:FH101)</f>
        <v>0</v>
      </c>
      <c r="FI102" s="117">
        <f t="shared" ref="FI102:FJ102" si="151">SUM(FI72:FI101)</f>
        <v>0</v>
      </c>
      <c r="FJ102" s="118">
        <f t="shared" si="151"/>
        <v>0</v>
      </c>
      <c r="FK102" s="83">
        <f t="shared" ref="FK102" si="152">FI102+FJ102</f>
        <v>0</v>
      </c>
      <c r="FL102" s="204"/>
      <c r="FM102" s="204"/>
      <c r="FN102" s="204"/>
      <c r="FO102" s="116">
        <f>SUM(FO72:FO101)</f>
        <v>0</v>
      </c>
      <c r="FP102" s="117">
        <f t="shared" ref="FP102:FQ102" si="153">SUM(FP72:FP101)</f>
        <v>0</v>
      </c>
      <c r="FQ102" s="118">
        <f t="shared" si="153"/>
        <v>0</v>
      </c>
      <c r="FR102" s="83">
        <f t="shared" ref="FR102" si="154">FP102+FQ102</f>
        <v>0</v>
      </c>
      <c r="FS102" s="204"/>
      <c r="FT102" s="204"/>
      <c r="FU102" s="204"/>
      <c r="FV102" s="116">
        <f>SUM(FV72:FV101)</f>
        <v>0</v>
      </c>
      <c r="FW102" s="117">
        <f t="shared" ref="FW102:FX102" si="155">SUM(FW72:FW101)</f>
        <v>0</v>
      </c>
      <c r="FX102" s="118">
        <f t="shared" si="155"/>
        <v>0</v>
      </c>
      <c r="FY102" s="83">
        <f t="shared" ref="FY102" si="156">FW102+FX102</f>
        <v>0</v>
      </c>
      <c r="FZ102" s="204"/>
      <c r="GA102" s="204"/>
      <c r="GB102" s="204"/>
      <c r="GC102" s="116">
        <f>SUM(GC72:GC101)</f>
        <v>0</v>
      </c>
      <c r="GD102" s="117">
        <f t="shared" ref="GD102:GE102" si="157">SUM(GD72:GD101)</f>
        <v>0</v>
      </c>
      <c r="GE102" s="118">
        <f t="shared" si="157"/>
        <v>0</v>
      </c>
      <c r="GF102" s="83">
        <f t="shared" ref="GF102" si="158">GD102+GE102</f>
        <v>0</v>
      </c>
      <c r="GG102" s="204"/>
      <c r="GH102" s="204"/>
      <c r="GI102" s="204"/>
      <c r="GJ102" s="116">
        <f>SUM(GJ72:GJ101)</f>
        <v>0</v>
      </c>
      <c r="GK102" s="117">
        <f t="shared" ref="GK102:GL102" si="159">SUM(GK72:GK101)</f>
        <v>0</v>
      </c>
      <c r="GL102" s="118">
        <f t="shared" si="159"/>
        <v>0</v>
      </c>
      <c r="GM102" s="83">
        <f t="shared" ref="GM102" si="160">GK102+GL102</f>
        <v>0</v>
      </c>
      <c r="GN102" s="204"/>
      <c r="GO102" s="204"/>
      <c r="GP102" s="204"/>
      <c r="GQ102" s="116">
        <f>SUM(GQ72:GQ101)</f>
        <v>11</v>
      </c>
      <c r="GR102" s="117">
        <f t="shared" ref="GR102:GS102" si="161">SUM(GR72:GR101)</f>
        <v>66000</v>
      </c>
      <c r="GS102" s="118">
        <f t="shared" si="161"/>
        <v>0</v>
      </c>
      <c r="GT102" s="83">
        <f t="shared" ref="GT102" si="162">GR102+GS102</f>
        <v>66000</v>
      </c>
      <c r="GU102" s="204"/>
      <c r="GV102" s="204"/>
      <c r="GW102" s="204"/>
      <c r="GX102" s="116">
        <f>SUM(GX72:GX101)</f>
        <v>0</v>
      </c>
      <c r="GY102" s="117">
        <f t="shared" ref="GY102:GZ102" si="163">SUM(GY72:GY101)</f>
        <v>0</v>
      </c>
      <c r="GZ102" s="118">
        <f t="shared" si="163"/>
        <v>0</v>
      </c>
      <c r="HA102" s="83">
        <f t="shared" ref="HA102" si="164">GY102+GZ102</f>
        <v>0</v>
      </c>
      <c r="HB102" s="204"/>
      <c r="HC102" s="204"/>
      <c r="HD102" s="204"/>
      <c r="HE102" s="116">
        <f>SUM(HE72:HE101)</f>
        <v>84.864239999999995</v>
      </c>
      <c r="HF102" s="117">
        <f t="shared" ref="HF102:HG102" si="165">SUM(HF72:HF101)</f>
        <v>584470.24</v>
      </c>
      <c r="HG102" s="118">
        <f t="shared" si="165"/>
        <v>0</v>
      </c>
      <c r="HH102" s="83">
        <f t="shared" ref="HH102" si="166">HF102+HG102</f>
        <v>584470.24</v>
      </c>
      <c r="HI102" s="204"/>
      <c r="HJ102" s="204"/>
      <c r="HK102" s="204"/>
      <c r="HL102" s="116">
        <f>SUM(HL72:HL101)</f>
        <v>0</v>
      </c>
      <c r="HM102" s="117">
        <f t="shared" ref="HM102:HN102" si="167">SUM(HM72:HM101)</f>
        <v>0</v>
      </c>
      <c r="HN102" s="118">
        <f t="shared" si="167"/>
        <v>0</v>
      </c>
      <c r="HO102" s="83">
        <f t="shared" ref="HO102" si="168">HM102+HN102</f>
        <v>0</v>
      </c>
      <c r="HP102" s="204"/>
      <c r="HQ102" s="204"/>
      <c r="HR102" s="204"/>
      <c r="HS102" s="116">
        <f>SUM(HS72:HS101)</f>
        <v>0</v>
      </c>
      <c r="HT102" s="117">
        <f t="shared" ref="HT102:HU102" si="169">SUM(HT72:HT101)</f>
        <v>0</v>
      </c>
      <c r="HU102" s="118">
        <f t="shared" si="169"/>
        <v>0</v>
      </c>
      <c r="HV102" s="83">
        <f t="shared" ref="HV102" si="170">HT102+HU102</f>
        <v>0</v>
      </c>
      <c r="HW102" s="204"/>
      <c r="HX102" s="204"/>
      <c r="HY102" s="204"/>
      <c r="HZ102" s="116">
        <f>SUM(HZ72:HZ101)</f>
        <v>0</v>
      </c>
      <c r="IA102" s="117">
        <f t="shared" ref="IA102:IB102" si="171">SUM(IA72:IA101)</f>
        <v>6160870.2400000002</v>
      </c>
      <c r="IB102" s="118">
        <f t="shared" si="171"/>
        <v>0</v>
      </c>
      <c r="IC102" s="83">
        <f t="shared" ref="IC102" si="172">IA102+IB102</f>
        <v>6160870.2400000002</v>
      </c>
      <c r="ID102" s="204"/>
    </row>
    <row r="103" spans="1:238" s="80" customFormat="1" ht="18" customHeight="1">
      <c r="A103" s="235">
        <v>32</v>
      </c>
      <c r="B103" s="132" t="s">
        <v>1923</v>
      </c>
      <c r="C103" s="132"/>
      <c r="D103" s="132"/>
      <c r="E103" s="132"/>
      <c r="F103" s="132"/>
      <c r="G103" s="132"/>
      <c r="H103" s="132"/>
      <c r="I103" s="132"/>
      <c r="J103" s="120">
        <f>J104-J102</f>
        <v>0</v>
      </c>
      <c r="K103" s="132">
        <v>0</v>
      </c>
      <c r="L103" s="132"/>
      <c r="M103" s="85">
        <f>M37-M102</f>
        <v>0</v>
      </c>
      <c r="N103" s="132"/>
      <c r="O103" s="132"/>
      <c r="P103" s="132"/>
      <c r="Q103" s="120">
        <f>Q104-Q102</f>
        <v>0</v>
      </c>
      <c r="R103" s="132">
        <v>0</v>
      </c>
      <c r="S103" s="132"/>
      <c r="T103" s="85">
        <f>T37-T102</f>
        <v>0</v>
      </c>
      <c r="U103" s="132"/>
      <c r="V103" s="132"/>
      <c r="W103" s="132"/>
      <c r="X103" s="120">
        <f>X104-X102</f>
        <v>0</v>
      </c>
      <c r="Y103" s="132">
        <v>0</v>
      </c>
      <c r="Z103" s="132"/>
      <c r="AA103" s="85">
        <f>AA37-AA102</f>
        <v>0</v>
      </c>
      <c r="AB103" s="132"/>
      <c r="AC103" s="132"/>
      <c r="AD103" s="132"/>
      <c r="AE103" s="120">
        <f>AE104-AE102</f>
        <v>9</v>
      </c>
      <c r="AF103" s="240">
        <f>AF37-AF102</f>
        <v>6300000</v>
      </c>
      <c r="AG103" s="132"/>
      <c r="AH103" s="85">
        <f>AH37-AH102</f>
        <v>6300000</v>
      </c>
      <c r="AI103" s="132"/>
      <c r="AJ103" s="132"/>
      <c r="AK103" s="132"/>
      <c r="AL103" s="120">
        <f>AL104-AL102</f>
        <v>0</v>
      </c>
      <c r="AM103" s="132">
        <v>0</v>
      </c>
      <c r="AN103" s="132"/>
      <c r="AO103" s="85">
        <f>AO37-AO102</f>
        <v>0</v>
      </c>
      <c r="AP103" s="132"/>
      <c r="AQ103" s="132"/>
      <c r="AR103" s="132"/>
      <c r="AS103" s="120">
        <f>AS104-AS102</f>
        <v>1</v>
      </c>
      <c r="AT103" s="132">
        <v>300000</v>
      </c>
      <c r="AU103" s="132"/>
      <c r="AV103" s="85">
        <f>AV37-AV102</f>
        <v>300000</v>
      </c>
      <c r="AW103" s="132"/>
      <c r="AX103" s="132"/>
      <c r="AY103" s="132"/>
      <c r="AZ103" s="120">
        <f>AZ104-AZ102</f>
        <v>0</v>
      </c>
      <c r="BA103" s="132">
        <v>0</v>
      </c>
      <c r="BB103" s="132"/>
      <c r="BC103" s="85">
        <f>BC37-BC102</f>
        <v>0</v>
      </c>
      <c r="BD103" s="132"/>
      <c r="BE103" s="132"/>
      <c r="BF103" s="132"/>
      <c r="BG103" s="120">
        <f>BG104-BG102</f>
        <v>0</v>
      </c>
      <c r="BH103" s="132">
        <v>0</v>
      </c>
      <c r="BI103" s="132"/>
      <c r="BJ103" s="85">
        <f>BJ37-BJ102</f>
        <v>0</v>
      </c>
      <c r="BK103" s="132"/>
      <c r="BL103" s="132"/>
      <c r="BM103" s="132"/>
      <c r="BN103" s="120">
        <f>BN104-BN102</f>
        <v>0</v>
      </c>
      <c r="BO103" s="132">
        <v>0</v>
      </c>
      <c r="BP103" s="132"/>
      <c r="BQ103" s="85">
        <f>BQ37-BQ102</f>
        <v>0</v>
      </c>
      <c r="BR103" s="132"/>
      <c r="BS103" s="132"/>
      <c r="BT103" s="132"/>
      <c r="BU103" s="120">
        <f>BU104-BU102</f>
        <v>0</v>
      </c>
      <c r="BV103" s="132">
        <v>0</v>
      </c>
      <c r="BW103" s="132"/>
      <c r="BX103" s="85">
        <f>BX37-BX102</f>
        <v>0</v>
      </c>
      <c r="BY103" s="132"/>
      <c r="BZ103" s="132"/>
      <c r="CA103" s="132"/>
      <c r="CB103" s="120">
        <f>CB104-CB102</f>
        <v>0</v>
      </c>
      <c r="CC103" s="132">
        <v>0</v>
      </c>
      <c r="CD103" s="132"/>
      <c r="CE103" s="85">
        <f>CE37-CE102</f>
        <v>0</v>
      </c>
      <c r="CF103" s="132"/>
      <c r="CG103" s="132"/>
      <c r="CH103" s="132"/>
      <c r="CI103" s="120">
        <f>CI104-CI102</f>
        <v>0</v>
      </c>
      <c r="CJ103" s="132">
        <v>0</v>
      </c>
      <c r="CK103" s="132"/>
      <c r="CL103" s="85">
        <f>CL37-CL102</f>
        <v>0</v>
      </c>
      <c r="CM103" s="132"/>
      <c r="CN103" s="132"/>
      <c r="CO103" s="132"/>
      <c r="CP103" s="120">
        <f>CP104-CP102</f>
        <v>0</v>
      </c>
      <c r="CQ103" s="132">
        <v>0</v>
      </c>
      <c r="CR103" s="132"/>
      <c r="CS103" s="85">
        <f>CS37-CS102</f>
        <v>0</v>
      </c>
      <c r="CT103" s="132"/>
      <c r="CU103" s="132"/>
      <c r="CV103" s="132"/>
      <c r="CW103" s="120">
        <f>CW104-CW102</f>
        <v>0</v>
      </c>
      <c r="CX103" s="132">
        <v>0</v>
      </c>
      <c r="CY103" s="132"/>
      <c r="CZ103" s="85">
        <f>CZ37-CZ102</f>
        <v>0</v>
      </c>
      <c r="DA103" s="132"/>
      <c r="DB103" s="132"/>
      <c r="DC103" s="132"/>
      <c r="DD103" s="120">
        <f>DD104-DD102</f>
        <v>0</v>
      </c>
      <c r="DE103" s="132">
        <v>0</v>
      </c>
      <c r="DF103" s="132"/>
      <c r="DG103" s="85">
        <f>DG37-DG102</f>
        <v>0</v>
      </c>
      <c r="DH103" s="132"/>
      <c r="DI103" s="132"/>
      <c r="DJ103" s="132"/>
      <c r="DK103" s="120">
        <f>DK104-DK102</f>
        <v>0</v>
      </c>
      <c r="DL103" s="132">
        <v>0</v>
      </c>
      <c r="DM103" s="132"/>
      <c r="DN103" s="85">
        <f>DN37-DN102</f>
        <v>0</v>
      </c>
      <c r="DO103" s="132"/>
      <c r="DP103" s="132"/>
      <c r="DQ103" s="132"/>
      <c r="DR103" s="120">
        <f>DR104-DR102</f>
        <v>0</v>
      </c>
      <c r="DS103" s="132">
        <v>0</v>
      </c>
      <c r="DT103" s="132"/>
      <c r="DU103" s="85">
        <f>DU37-DU102</f>
        <v>0</v>
      </c>
      <c r="DV103" s="132"/>
      <c r="DW103" s="132"/>
      <c r="DX103" s="132"/>
      <c r="DY103" s="120">
        <f>DY104-DY102</f>
        <v>0</v>
      </c>
      <c r="DZ103" s="132">
        <v>0</v>
      </c>
      <c r="EA103" s="132"/>
      <c r="EB103" s="85">
        <f>EB37-EB102</f>
        <v>0</v>
      </c>
      <c r="EC103" s="132"/>
      <c r="ED103" s="132"/>
      <c r="EE103" s="132"/>
      <c r="EF103" s="120">
        <f>EF104-EF102</f>
        <v>0</v>
      </c>
      <c r="EG103" s="132">
        <v>0</v>
      </c>
      <c r="EH103" s="132"/>
      <c r="EI103" s="85">
        <f>EI37-EI102</f>
        <v>0</v>
      </c>
      <c r="EJ103" s="132"/>
      <c r="EK103" s="132"/>
      <c r="EL103" s="132"/>
      <c r="EM103" s="120">
        <f>EM104-EM102</f>
        <v>0</v>
      </c>
      <c r="EN103" s="132">
        <v>0</v>
      </c>
      <c r="EO103" s="132"/>
      <c r="EP103" s="85">
        <f>EP37-EP102</f>
        <v>0</v>
      </c>
      <c r="EQ103" s="132"/>
      <c r="ER103" s="132"/>
      <c r="ES103" s="132"/>
      <c r="ET103" s="120">
        <f>ET104-ET102</f>
        <v>0</v>
      </c>
      <c r="EU103" s="132">
        <v>0</v>
      </c>
      <c r="EV103" s="132"/>
      <c r="EW103" s="85">
        <f>EW37-EW102</f>
        <v>0</v>
      </c>
      <c r="EX103" s="132"/>
      <c r="EY103" s="132"/>
      <c r="EZ103" s="132"/>
      <c r="FA103" s="120">
        <f>FA104-FA102</f>
        <v>0</v>
      </c>
      <c r="FB103" s="132">
        <v>0</v>
      </c>
      <c r="FC103" s="132"/>
      <c r="FD103" s="85">
        <f>FD37-FD102</f>
        <v>0</v>
      </c>
      <c r="FE103" s="132"/>
      <c r="FF103" s="132"/>
      <c r="FG103" s="132"/>
      <c r="FH103" s="120">
        <f>FH104-FH102</f>
        <v>0</v>
      </c>
      <c r="FI103" s="132">
        <v>0</v>
      </c>
      <c r="FJ103" s="132"/>
      <c r="FK103" s="85">
        <f>FK37-FK102</f>
        <v>0</v>
      </c>
      <c r="FL103" s="132"/>
      <c r="FM103" s="132"/>
      <c r="FN103" s="132"/>
      <c r="FO103" s="120">
        <f>FO104-FO102</f>
        <v>0</v>
      </c>
      <c r="FP103" s="132">
        <v>0</v>
      </c>
      <c r="FQ103" s="132"/>
      <c r="FR103" s="85">
        <f>FR37-FR102</f>
        <v>0</v>
      </c>
      <c r="FS103" s="132"/>
      <c r="FT103" s="132"/>
      <c r="FU103" s="132"/>
      <c r="FV103" s="120">
        <f>FV104-FV102</f>
        <v>1</v>
      </c>
      <c r="FW103" s="132">
        <v>100000</v>
      </c>
      <c r="FX103" s="132"/>
      <c r="FY103" s="85">
        <f>FY37-FY102</f>
        <v>100000</v>
      </c>
      <c r="FZ103" s="132"/>
      <c r="GA103" s="132"/>
      <c r="GB103" s="132"/>
      <c r="GC103" s="120">
        <f>GC104-GC102</f>
        <v>0</v>
      </c>
      <c r="GD103" s="132">
        <v>0</v>
      </c>
      <c r="GE103" s="132"/>
      <c r="GF103" s="85">
        <f>GF37-GF102</f>
        <v>0</v>
      </c>
      <c r="GG103" s="132"/>
      <c r="GH103" s="132"/>
      <c r="GI103" s="132"/>
      <c r="GJ103" s="120">
        <f>GJ104-GJ102</f>
        <v>0</v>
      </c>
      <c r="GK103" s="132">
        <v>0</v>
      </c>
      <c r="GL103" s="132"/>
      <c r="GM103" s="85">
        <f>GM37-GM102</f>
        <v>0</v>
      </c>
      <c r="GN103" s="132"/>
      <c r="GO103" s="132"/>
      <c r="GP103" s="132"/>
      <c r="GQ103" s="120">
        <f>GQ104-GQ102</f>
        <v>0</v>
      </c>
      <c r="GR103" s="132">
        <v>0</v>
      </c>
      <c r="GS103" s="132"/>
      <c r="GT103" s="85">
        <f>GT37-GT102</f>
        <v>0</v>
      </c>
      <c r="GU103" s="132"/>
      <c r="GV103" s="132"/>
      <c r="GW103" s="132"/>
      <c r="GX103" s="120">
        <f>GX104-GX102</f>
        <v>0</v>
      </c>
      <c r="GY103" s="132">
        <v>0</v>
      </c>
      <c r="GZ103" s="132"/>
      <c r="HA103" s="85">
        <f>HA37-HA102</f>
        <v>0</v>
      </c>
      <c r="HB103" s="132"/>
      <c r="HC103" s="132"/>
      <c r="HD103" s="132"/>
      <c r="HE103" s="120">
        <f>HE104-HE102</f>
        <v>0</v>
      </c>
      <c r="HF103" s="132">
        <v>0</v>
      </c>
      <c r="HG103" s="132"/>
      <c r="HH103" s="85">
        <f>HH37-HH102</f>
        <v>0</v>
      </c>
      <c r="HI103" s="132"/>
      <c r="HJ103" s="132"/>
      <c r="HK103" s="132"/>
      <c r="HL103" s="120">
        <f>HL104-HL102</f>
        <v>0</v>
      </c>
      <c r="HM103" s="132">
        <v>290000</v>
      </c>
      <c r="HN103" s="132"/>
      <c r="HO103" s="85">
        <f>HO37-HO102</f>
        <v>290000</v>
      </c>
      <c r="HP103" s="132"/>
      <c r="HQ103" s="132"/>
      <c r="HR103" s="132"/>
      <c r="HS103" s="120">
        <f>HS104-HS102</f>
        <v>1</v>
      </c>
      <c r="HT103" s="132">
        <v>500000</v>
      </c>
      <c r="HU103" s="132">
        <v>4000000</v>
      </c>
      <c r="HV103" s="85">
        <f>HV37-HV102</f>
        <v>4500000</v>
      </c>
      <c r="HW103" s="132"/>
      <c r="HX103" s="132"/>
      <c r="HY103" s="132"/>
      <c r="HZ103" s="120">
        <f>HZ104-HZ102</f>
        <v>0</v>
      </c>
      <c r="IA103" s="100">
        <f t="shared" ref="IA103" si="173">K103+R103+Y103+AF103+AM103+AT103+BA103+BH103+BO103+BV103+CC103+CJ103+CQ103+CX103+DE103+DL103+DS103+DZ103+EG103+EN103+EU103+FB103+FI103+FP103+FW103+GD103+GK103+GR103+GY103+HF103+HM103+HT103</f>
        <v>7490000</v>
      </c>
      <c r="IB103" s="100">
        <f t="shared" ref="IB103" si="174">L103+S103+Z103+AG103+AN103+AU103+BB103+BI103+BP103+BW103+CD103+CK103+CR103+CY103+DF103+DM103+DT103+EA103+EH103+EO103+EV103+FC103+FJ103+FQ103+FX103+GE103+GL103+GS103+GZ103+HG103+HN103+HU103</f>
        <v>4000000</v>
      </c>
      <c r="IC103" s="85">
        <f>IC37-IC102</f>
        <v>11490000.000000002</v>
      </c>
      <c r="ID103" s="132"/>
    </row>
    <row r="104" spans="1:238" s="97" customFormat="1" ht="18" customHeight="1">
      <c r="A104" s="237">
        <v>33</v>
      </c>
      <c r="B104" s="207" t="s">
        <v>55</v>
      </c>
      <c r="C104" s="207"/>
      <c r="D104" s="207"/>
      <c r="E104" s="207"/>
      <c r="F104" s="207"/>
      <c r="G104" s="207"/>
      <c r="H104" s="207"/>
      <c r="I104" s="207"/>
      <c r="J104" s="123">
        <f>J37</f>
        <v>0</v>
      </c>
      <c r="K104" s="124">
        <f t="shared" ref="K104:M104" si="175">K103+K102</f>
        <v>0</v>
      </c>
      <c r="L104" s="124">
        <f t="shared" si="175"/>
        <v>0</v>
      </c>
      <c r="M104" s="124">
        <f t="shared" si="175"/>
        <v>0</v>
      </c>
      <c r="N104" s="207"/>
      <c r="O104" s="207"/>
      <c r="P104" s="207"/>
      <c r="Q104" s="123">
        <f>Q37</f>
        <v>0</v>
      </c>
      <c r="R104" s="124">
        <f t="shared" ref="R104:T104" si="176">R103+R102</f>
        <v>0</v>
      </c>
      <c r="S104" s="124">
        <f t="shared" si="176"/>
        <v>0</v>
      </c>
      <c r="T104" s="124">
        <f t="shared" si="176"/>
        <v>0</v>
      </c>
      <c r="U104" s="207"/>
      <c r="V104" s="207"/>
      <c r="W104" s="207"/>
      <c r="X104" s="123">
        <f>X37</f>
        <v>0</v>
      </c>
      <c r="Y104" s="124">
        <f t="shared" ref="Y104:AA104" si="177">Y103+Y102</f>
        <v>0</v>
      </c>
      <c r="Z104" s="124">
        <f t="shared" si="177"/>
        <v>0</v>
      </c>
      <c r="AA104" s="124">
        <f t="shared" si="177"/>
        <v>0</v>
      </c>
      <c r="AB104" s="207"/>
      <c r="AC104" s="207"/>
      <c r="AD104" s="207"/>
      <c r="AE104" s="123">
        <f>AE37</f>
        <v>15</v>
      </c>
      <c r="AF104" s="124">
        <f t="shared" ref="AF104:AH104" si="178">AF103+AF102</f>
        <v>10500000</v>
      </c>
      <c r="AG104" s="124">
        <f t="shared" si="178"/>
        <v>0</v>
      </c>
      <c r="AH104" s="124">
        <f t="shared" si="178"/>
        <v>10500000</v>
      </c>
      <c r="AI104" s="207"/>
      <c r="AJ104" s="207"/>
      <c r="AK104" s="207"/>
      <c r="AL104" s="123">
        <f>AL37</f>
        <v>0</v>
      </c>
      <c r="AM104" s="124">
        <f t="shared" ref="AM104:AO104" si="179">AM103+AM102</f>
        <v>0</v>
      </c>
      <c r="AN104" s="124">
        <f t="shared" si="179"/>
        <v>0</v>
      </c>
      <c r="AO104" s="124">
        <f t="shared" si="179"/>
        <v>0</v>
      </c>
      <c r="AP104" s="207"/>
      <c r="AQ104" s="207"/>
      <c r="AR104" s="207"/>
      <c r="AS104" s="123">
        <f>AS37</f>
        <v>1</v>
      </c>
      <c r="AT104" s="124">
        <f t="shared" ref="AT104:AV104" si="180">AT103+AT102</f>
        <v>300000</v>
      </c>
      <c r="AU104" s="124">
        <f t="shared" si="180"/>
        <v>0</v>
      </c>
      <c r="AV104" s="124">
        <f t="shared" si="180"/>
        <v>300000</v>
      </c>
      <c r="AW104" s="207"/>
      <c r="AX104" s="207"/>
      <c r="AY104" s="207"/>
      <c r="AZ104" s="123">
        <f>AZ37</f>
        <v>0</v>
      </c>
      <c r="BA104" s="124">
        <f t="shared" ref="BA104:BC104" si="181">BA103+BA102</f>
        <v>0</v>
      </c>
      <c r="BB104" s="124">
        <f t="shared" si="181"/>
        <v>0</v>
      </c>
      <c r="BC104" s="124">
        <f t="shared" si="181"/>
        <v>0</v>
      </c>
      <c r="BD104" s="207"/>
      <c r="BE104" s="207"/>
      <c r="BF104" s="207"/>
      <c r="BG104" s="123">
        <f>BG37</f>
        <v>0</v>
      </c>
      <c r="BH104" s="124">
        <f t="shared" ref="BH104:BJ104" si="182">BH103+BH102</f>
        <v>0</v>
      </c>
      <c r="BI104" s="124">
        <f t="shared" si="182"/>
        <v>0</v>
      </c>
      <c r="BJ104" s="124">
        <f t="shared" si="182"/>
        <v>0</v>
      </c>
      <c r="BK104" s="207"/>
      <c r="BL104" s="207"/>
      <c r="BM104" s="207"/>
      <c r="BN104" s="123">
        <f>BN37</f>
        <v>0</v>
      </c>
      <c r="BO104" s="124">
        <f t="shared" ref="BO104:BQ104" si="183">BO103+BO102</f>
        <v>0</v>
      </c>
      <c r="BP104" s="124">
        <f t="shared" si="183"/>
        <v>0</v>
      </c>
      <c r="BQ104" s="124">
        <f t="shared" si="183"/>
        <v>0</v>
      </c>
      <c r="BR104" s="207"/>
      <c r="BS104" s="207"/>
      <c r="BT104" s="207"/>
      <c r="BU104" s="123">
        <f>BU37</f>
        <v>0</v>
      </c>
      <c r="BV104" s="124">
        <f t="shared" ref="BV104:BX104" si="184">BV103+BV102</f>
        <v>0</v>
      </c>
      <c r="BW104" s="124">
        <f t="shared" si="184"/>
        <v>0</v>
      </c>
      <c r="BX104" s="124">
        <f t="shared" si="184"/>
        <v>0</v>
      </c>
      <c r="BY104" s="207"/>
      <c r="BZ104" s="207"/>
      <c r="CA104" s="207"/>
      <c r="CB104" s="123">
        <f>CB37</f>
        <v>0</v>
      </c>
      <c r="CC104" s="124">
        <f t="shared" ref="CC104:CE104" si="185">CC103+CC102</f>
        <v>0</v>
      </c>
      <c r="CD104" s="124">
        <f t="shared" si="185"/>
        <v>0</v>
      </c>
      <c r="CE104" s="124">
        <f t="shared" si="185"/>
        <v>0</v>
      </c>
      <c r="CF104" s="207"/>
      <c r="CG104" s="207"/>
      <c r="CH104" s="207"/>
      <c r="CI104" s="123">
        <f>CI37</f>
        <v>0</v>
      </c>
      <c r="CJ104" s="124">
        <f t="shared" ref="CJ104:CL104" si="186">CJ103+CJ102</f>
        <v>0</v>
      </c>
      <c r="CK104" s="124">
        <f t="shared" si="186"/>
        <v>0</v>
      </c>
      <c r="CL104" s="124">
        <f t="shared" si="186"/>
        <v>0</v>
      </c>
      <c r="CM104" s="207"/>
      <c r="CN104" s="207"/>
      <c r="CO104" s="207"/>
      <c r="CP104" s="123">
        <f>CP37</f>
        <v>0</v>
      </c>
      <c r="CQ104" s="124">
        <f t="shared" ref="CQ104:CS104" si="187">CQ103+CQ102</f>
        <v>0</v>
      </c>
      <c r="CR104" s="124">
        <f t="shared" si="187"/>
        <v>0</v>
      </c>
      <c r="CS104" s="124">
        <f t="shared" si="187"/>
        <v>0</v>
      </c>
      <c r="CT104" s="207"/>
      <c r="CU104" s="207"/>
      <c r="CV104" s="207"/>
      <c r="CW104" s="123">
        <f>CW37</f>
        <v>0</v>
      </c>
      <c r="CX104" s="124">
        <f t="shared" ref="CX104:CZ104" si="188">CX103+CX102</f>
        <v>0</v>
      </c>
      <c r="CY104" s="124">
        <f t="shared" si="188"/>
        <v>0</v>
      </c>
      <c r="CZ104" s="124">
        <f t="shared" si="188"/>
        <v>0</v>
      </c>
      <c r="DA104" s="207"/>
      <c r="DB104" s="207"/>
      <c r="DC104" s="207"/>
      <c r="DD104" s="123">
        <f>DD37</f>
        <v>0</v>
      </c>
      <c r="DE104" s="124">
        <f t="shared" ref="DE104:DG104" si="189">DE103+DE102</f>
        <v>0</v>
      </c>
      <c r="DF104" s="124">
        <f t="shared" si="189"/>
        <v>0</v>
      </c>
      <c r="DG104" s="124">
        <f t="shared" si="189"/>
        <v>0</v>
      </c>
      <c r="DH104" s="207"/>
      <c r="DI104" s="207"/>
      <c r="DJ104" s="207"/>
      <c r="DK104" s="123">
        <f>DK37</f>
        <v>0</v>
      </c>
      <c r="DL104" s="124">
        <f t="shared" ref="DL104:DN104" si="190">DL103+DL102</f>
        <v>0</v>
      </c>
      <c r="DM104" s="124">
        <f t="shared" si="190"/>
        <v>0</v>
      </c>
      <c r="DN104" s="124">
        <f t="shared" si="190"/>
        <v>0</v>
      </c>
      <c r="DO104" s="207"/>
      <c r="DP104" s="207"/>
      <c r="DQ104" s="207"/>
      <c r="DR104" s="123">
        <f>DR37</f>
        <v>0</v>
      </c>
      <c r="DS104" s="124">
        <f t="shared" ref="DS104:DU104" si="191">DS103+DS102</f>
        <v>0</v>
      </c>
      <c r="DT104" s="124">
        <f t="shared" si="191"/>
        <v>0</v>
      </c>
      <c r="DU104" s="124">
        <f t="shared" si="191"/>
        <v>0</v>
      </c>
      <c r="DV104" s="207"/>
      <c r="DW104" s="207"/>
      <c r="DX104" s="207"/>
      <c r="DY104" s="123">
        <f>DY37</f>
        <v>0</v>
      </c>
      <c r="DZ104" s="124">
        <f t="shared" ref="DZ104:EB104" si="192">DZ103+DZ102</f>
        <v>0</v>
      </c>
      <c r="EA104" s="124">
        <f t="shared" si="192"/>
        <v>0</v>
      </c>
      <c r="EB104" s="124">
        <f t="shared" si="192"/>
        <v>0</v>
      </c>
      <c r="EC104" s="207"/>
      <c r="ED104" s="207"/>
      <c r="EE104" s="207"/>
      <c r="EF104" s="123">
        <f>EF37</f>
        <v>182</v>
      </c>
      <c r="EG104" s="124">
        <f t="shared" ref="EG104:EI104" si="193">EG103+EG102</f>
        <v>1310400</v>
      </c>
      <c r="EH104" s="124">
        <f t="shared" si="193"/>
        <v>0</v>
      </c>
      <c r="EI104" s="124">
        <f t="shared" si="193"/>
        <v>1310400</v>
      </c>
      <c r="EJ104" s="207"/>
      <c r="EK104" s="207"/>
      <c r="EL104" s="207"/>
      <c r="EM104" s="123">
        <f>EM37</f>
        <v>0</v>
      </c>
      <c r="EN104" s="124">
        <f t="shared" ref="EN104:EP104" si="194">EN103+EN102</f>
        <v>0</v>
      </c>
      <c r="EO104" s="124">
        <f t="shared" si="194"/>
        <v>0</v>
      </c>
      <c r="EP104" s="124">
        <f t="shared" si="194"/>
        <v>0</v>
      </c>
      <c r="EQ104" s="207"/>
      <c r="ER104" s="207"/>
      <c r="ES104" s="207"/>
      <c r="ET104" s="123">
        <f>ET37</f>
        <v>0</v>
      </c>
      <c r="EU104" s="124">
        <f t="shared" ref="EU104:EW104" si="195">EU103+EU102</f>
        <v>0</v>
      </c>
      <c r="EV104" s="124">
        <f t="shared" si="195"/>
        <v>0</v>
      </c>
      <c r="EW104" s="124">
        <f t="shared" si="195"/>
        <v>0</v>
      </c>
      <c r="EX104" s="207"/>
      <c r="EY104" s="207"/>
      <c r="EZ104" s="207"/>
      <c r="FA104" s="123">
        <f>FA37</f>
        <v>0</v>
      </c>
      <c r="FB104" s="124">
        <f t="shared" ref="FB104:FD104" si="196">FB103+FB102</f>
        <v>0</v>
      </c>
      <c r="FC104" s="124">
        <f t="shared" si="196"/>
        <v>0</v>
      </c>
      <c r="FD104" s="124">
        <f t="shared" si="196"/>
        <v>0</v>
      </c>
      <c r="FE104" s="207"/>
      <c r="FF104" s="207"/>
      <c r="FG104" s="207"/>
      <c r="FH104" s="123">
        <f>FH37</f>
        <v>0</v>
      </c>
      <c r="FI104" s="124">
        <f t="shared" ref="FI104:FK104" si="197">FI103+FI102</f>
        <v>0</v>
      </c>
      <c r="FJ104" s="124">
        <f t="shared" si="197"/>
        <v>0</v>
      </c>
      <c r="FK104" s="124">
        <f t="shared" si="197"/>
        <v>0</v>
      </c>
      <c r="FL104" s="207"/>
      <c r="FM104" s="207"/>
      <c r="FN104" s="207"/>
      <c r="FO104" s="123">
        <f>FO37</f>
        <v>0</v>
      </c>
      <c r="FP104" s="124">
        <f t="shared" ref="FP104:FR104" si="198">FP103+FP102</f>
        <v>0</v>
      </c>
      <c r="FQ104" s="124">
        <f t="shared" si="198"/>
        <v>0</v>
      </c>
      <c r="FR104" s="124">
        <f t="shared" si="198"/>
        <v>0</v>
      </c>
      <c r="FS104" s="207"/>
      <c r="FT104" s="207"/>
      <c r="FU104" s="207"/>
      <c r="FV104" s="123">
        <f>FV37</f>
        <v>1</v>
      </c>
      <c r="FW104" s="124">
        <f t="shared" ref="FW104:FY104" si="199">FW103+FW102</f>
        <v>100000</v>
      </c>
      <c r="FX104" s="124">
        <f t="shared" si="199"/>
        <v>0</v>
      </c>
      <c r="FY104" s="124">
        <f t="shared" si="199"/>
        <v>100000</v>
      </c>
      <c r="FZ104" s="207"/>
      <c r="GA104" s="207"/>
      <c r="GB104" s="207"/>
      <c r="GC104" s="123">
        <f>GC37</f>
        <v>0</v>
      </c>
      <c r="GD104" s="124">
        <f t="shared" ref="GD104:GF104" si="200">GD103+GD102</f>
        <v>0</v>
      </c>
      <c r="GE104" s="124">
        <f t="shared" si="200"/>
        <v>0</v>
      </c>
      <c r="GF104" s="124">
        <f t="shared" si="200"/>
        <v>0</v>
      </c>
      <c r="GG104" s="207"/>
      <c r="GH104" s="207"/>
      <c r="GI104" s="207"/>
      <c r="GJ104" s="123">
        <f>GJ37</f>
        <v>0</v>
      </c>
      <c r="GK104" s="124">
        <f t="shared" ref="GK104:GM104" si="201">GK103+GK102</f>
        <v>0</v>
      </c>
      <c r="GL104" s="124">
        <f t="shared" si="201"/>
        <v>0</v>
      </c>
      <c r="GM104" s="124">
        <f t="shared" si="201"/>
        <v>0</v>
      </c>
      <c r="GN104" s="207"/>
      <c r="GO104" s="207"/>
      <c r="GP104" s="207"/>
      <c r="GQ104" s="123">
        <f>GQ37</f>
        <v>11</v>
      </c>
      <c r="GR104" s="124">
        <f t="shared" ref="GR104:GT104" si="202">GR103+GR102</f>
        <v>66000</v>
      </c>
      <c r="GS104" s="124">
        <f t="shared" si="202"/>
        <v>0</v>
      </c>
      <c r="GT104" s="124">
        <f t="shared" si="202"/>
        <v>66000</v>
      </c>
      <c r="GU104" s="207"/>
      <c r="GV104" s="207"/>
      <c r="GW104" s="207"/>
      <c r="GX104" s="123">
        <f>GX37</f>
        <v>0</v>
      </c>
      <c r="GY104" s="124">
        <f t="shared" ref="GY104:HA104" si="203">GY103+GY102</f>
        <v>0</v>
      </c>
      <c r="GZ104" s="124">
        <f t="shared" si="203"/>
        <v>0</v>
      </c>
      <c r="HA104" s="124">
        <f t="shared" si="203"/>
        <v>0</v>
      </c>
      <c r="HB104" s="207"/>
      <c r="HC104" s="207"/>
      <c r="HD104" s="207"/>
      <c r="HE104" s="123">
        <f>HE37</f>
        <v>84.864239999999995</v>
      </c>
      <c r="HF104" s="124">
        <f t="shared" ref="HF104:HH104" si="204">HF103+HF102</f>
        <v>584470.24</v>
      </c>
      <c r="HG104" s="124">
        <f t="shared" si="204"/>
        <v>0</v>
      </c>
      <c r="HH104" s="109">
        <f t="shared" si="204"/>
        <v>584470.24</v>
      </c>
      <c r="HI104" s="207"/>
      <c r="HJ104" s="207"/>
      <c r="HK104" s="207"/>
      <c r="HL104" s="123">
        <f>HL37</f>
        <v>0</v>
      </c>
      <c r="HM104" s="124">
        <f t="shared" ref="HM104:HO104" si="205">HM103+HM102</f>
        <v>290000</v>
      </c>
      <c r="HN104" s="124">
        <f t="shared" si="205"/>
        <v>0</v>
      </c>
      <c r="HO104" s="124">
        <f t="shared" si="205"/>
        <v>290000</v>
      </c>
      <c r="HP104" s="207"/>
      <c r="HQ104" s="207"/>
      <c r="HR104" s="207"/>
      <c r="HS104" s="123">
        <f>HS37</f>
        <v>1</v>
      </c>
      <c r="HT104" s="124">
        <f t="shared" ref="HT104:HV104" si="206">HT103+HT102</f>
        <v>500000</v>
      </c>
      <c r="HU104" s="124">
        <f t="shared" si="206"/>
        <v>4000000</v>
      </c>
      <c r="HV104" s="124">
        <f t="shared" si="206"/>
        <v>4500000</v>
      </c>
      <c r="HW104" s="207"/>
      <c r="HX104" s="207"/>
      <c r="HY104" s="207"/>
      <c r="HZ104" s="123">
        <f>HZ37</f>
        <v>0</v>
      </c>
      <c r="IA104" s="124">
        <f t="shared" ref="IA104:IC104" si="207">IA103+IA102</f>
        <v>13650870.24</v>
      </c>
      <c r="IB104" s="124">
        <f t="shared" si="207"/>
        <v>4000000</v>
      </c>
      <c r="IC104" s="109">
        <f t="shared" si="207"/>
        <v>17650870.240000002</v>
      </c>
      <c r="ID104" s="207"/>
    </row>
  </sheetData>
  <mergeCells count="232">
    <mergeCell ref="AQ1:AW1"/>
    <mergeCell ref="AX1:BD1"/>
    <mergeCell ref="BE1:BK1"/>
    <mergeCell ref="BL1:BR1"/>
    <mergeCell ref="BS1:BY1"/>
    <mergeCell ref="BZ1:CF1"/>
    <mergeCell ref="A1:G4"/>
    <mergeCell ref="H1:N1"/>
    <mergeCell ref="O1:U1"/>
    <mergeCell ref="V1:AB1"/>
    <mergeCell ref="AC1:AI1"/>
    <mergeCell ref="AJ1:AP1"/>
    <mergeCell ref="H2:N2"/>
    <mergeCell ref="O2:U2"/>
    <mergeCell ref="V2:AB2"/>
    <mergeCell ref="AC2:AI2"/>
    <mergeCell ref="AJ2:AP2"/>
    <mergeCell ref="AQ2:AW2"/>
    <mergeCell ref="AX2:BD2"/>
    <mergeCell ref="BS3:BY3"/>
    <mergeCell ref="BZ3:CF3"/>
    <mergeCell ref="EK1:EQ1"/>
    <mergeCell ref="ER1:EX1"/>
    <mergeCell ref="EY1:FE1"/>
    <mergeCell ref="FF1:FL1"/>
    <mergeCell ref="CG1:CM1"/>
    <mergeCell ref="CN1:CT1"/>
    <mergeCell ref="CU1:DA1"/>
    <mergeCell ref="DB1:DH1"/>
    <mergeCell ref="DI1:DO1"/>
    <mergeCell ref="DP1:DV1"/>
    <mergeCell ref="HC1:HI1"/>
    <mergeCell ref="HJ1:HP1"/>
    <mergeCell ref="HQ1:HW1"/>
    <mergeCell ref="BE2:BK2"/>
    <mergeCell ref="BL2:BR2"/>
    <mergeCell ref="BS2:BY2"/>
    <mergeCell ref="BZ2:CF2"/>
    <mergeCell ref="CG2:CM2"/>
    <mergeCell ref="CN2:CT2"/>
    <mergeCell ref="FM1:FS1"/>
    <mergeCell ref="FT1:FZ1"/>
    <mergeCell ref="GA1:GG1"/>
    <mergeCell ref="GH1:GN1"/>
    <mergeCell ref="GO1:GU1"/>
    <mergeCell ref="GV1:HB1"/>
    <mergeCell ref="DW1:EC1"/>
    <mergeCell ref="ED1:EJ1"/>
    <mergeCell ref="EK2:EQ2"/>
    <mergeCell ref="ER2:EX2"/>
    <mergeCell ref="EY2:FE2"/>
    <mergeCell ref="FF2:FL2"/>
    <mergeCell ref="FM2:FS2"/>
    <mergeCell ref="FT2:FZ2"/>
    <mergeCell ref="CU2:DA2"/>
    <mergeCell ref="DB2:DH2"/>
    <mergeCell ref="DI2:DO2"/>
    <mergeCell ref="DP2:DV2"/>
    <mergeCell ref="DW2:EC2"/>
    <mergeCell ref="ED2:EJ2"/>
    <mergeCell ref="HQ2:HW2"/>
    <mergeCell ref="HX1:ID4"/>
    <mergeCell ref="GA2:GG2"/>
    <mergeCell ref="GH2:GN2"/>
    <mergeCell ref="GO2:GU2"/>
    <mergeCell ref="GV2:HB2"/>
    <mergeCell ref="HC2:HI2"/>
    <mergeCell ref="HJ2:HP2"/>
    <mergeCell ref="EY3:FE3"/>
    <mergeCell ref="FF3:FL3"/>
    <mergeCell ref="FM3:FS3"/>
    <mergeCell ref="FT3:FZ3"/>
    <mergeCell ref="GA3:GG3"/>
    <mergeCell ref="GH3:GN3"/>
    <mergeCell ref="DI3:DO3"/>
    <mergeCell ref="DP3:DV3"/>
    <mergeCell ref="DW3:EC3"/>
    <mergeCell ref="ED3:EJ3"/>
    <mergeCell ref="EK3:EQ3"/>
    <mergeCell ref="CG3:CM3"/>
    <mergeCell ref="CN3:CT3"/>
    <mergeCell ref="CU3:DA3"/>
    <mergeCell ref="DB3:DH3"/>
    <mergeCell ref="H3:N3"/>
    <mergeCell ref="O3:U3"/>
    <mergeCell ref="V3:AB3"/>
    <mergeCell ref="AC3:AI3"/>
    <mergeCell ref="AJ3:AP3"/>
    <mergeCell ref="AQ3:AW3"/>
    <mergeCell ref="AX3:BD3"/>
    <mergeCell ref="BE3:BK3"/>
    <mergeCell ref="BL3:BR3"/>
    <mergeCell ref="ER3:EX3"/>
    <mergeCell ref="GO3:GU3"/>
    <mergeCell ref="GV3:HB3"/>
    <mergeCell ref="HC3:HI3"/>
    <mergeCell ref="HJ3:HP3"/>
    <mergeCell ref="HQ3:HW3"/>
    <mergeCell ref="H4:N4"/>
    <mergeCell ref="O4:U4"/>
    <mergeCell ref="V4:AB4"/>
    <mergeCell ref="AC4:AI4"/>
    <mergeCell ref="AJ4:AP4"/>
    <mergeCell ref="CG4:CM4"/>
    <mergeCell ref="CN4:CT4"/>
    <mergeCell ref="CU4:DA4"/>
    <mergeCell ref="DB4:DH4"/>
    <mergeCell ref="DI4:DO4"/>
    <mergeCell ref="DP4:DV4"/>
    <mergeCell ref="AQ4:AW4"/>
    <mergeCell ref="AX4:BD4"/>
    <mergeCell ref="BE4:BK4"/>
    <mergeCell ref="BL4:BR4"/>
    <mergeCell ref="BS4:BY4"/>
    <mergeCell ref="BZ4:CF4"/>
    <mergeCell ref="FM4:FS4"/>
    <mergeCell ref="FT4:FZ4"/>
    <mergeCell ref="GA4:GG4"/>
    <mergeCell ref="GH4:GN4"/>
    <mergeCell ref="GO4:GU4"/>
    <mergeCell ref="GV4:HB4"/>
    <mergeCell ref="DW4:EC4"/>
    <mergeCell ref="ED4:EJ4"/>
    <mergeCell ref="EK4:EQ4"/>
    <mergeCell ref="ER4:EX4"/>
    <mergeCell ref="EY4:FE4"/>
    <mergeCell ref="FF4:FL4"/>
    <mergeCell ref="HC4:HI4"/>
    <mergeCell ref="HJ4:HP4"/>
    <mergeCell ref="HQ4:HW4"/>
    <mergeCell ref="A69:B69"/>
    <mergeCell ref="H69:I69"/>
    <mergeCell ref="O69:P69"/>
    <mergeCell ref="V69:W69"/>
    <mergeCell ref="AC69:AD69"/>
    <mergeCell ref="AJ69:AK69"/>
    <mergeCell ref="AQ69:AR69"/>
    <mergeCell ref="CN69:CO69"/>
    <mergeCell ref="CU69:CV69"/>
    <mergeCell ref="DB69:DC69"/>
    <mergeCell ref="DI69:DJ69"/>
    <mergeCell ref="DP69:DQ69"/>
    <mergeCell ref="DW69:DX69"/>
    <mergeCell ref="AX69:AY69"/>
    <mergeCell ref="BE69:BF69"/>
    <mergeCell ref="BL69:BM69"/>
    <mergeCell ref="BS69:BT69"/>
    <mergeCell ref="BZ69:CA69"/>
    <mergeCell ref="CG69:CH69"/>
    <mergeCell ref="FT69:FU69"/>
    <mergeCell ref="GA69:GB69"/>
    <mergeCell ref="GH69:GI69"/>
    <mergeCell ref="GO69:GP69"/>
    <mergeCell ref="GV69:GW69"/>
    <mergeCell ref="HC69:HD69"/>
    <mergeCell ref="ED69:EE69"/>
    <mergeCell ref="EK69:EL69"/>
    <mergeCell ref="ER69:ES69"/>
    <mergeCell ref="EY69:EZ69"/>
    <mergeCell ref="FF69:FG69"/>
    <mergeCell ref="FM69:FN69"/>
    <mergeCell ref="HJ69:HK69"/>
    <mergeCell ref="HQ69:HR69"/>
    <mergeCell ref="HX69:HY69"/>
    <mergeCell ref="A70:B70"/>
    <mergeCell ref="H70:I70"/>
    <mergeCell ref="O70:P70"/>
    <mergeCell ref="V70:W70"/>
    <mergeCell ref="AC70:AD70"/>
    <mergeCell ref="AJ70:AK70"/>
    <mergeCell ref="AQ70:AR70"/>
    <mergeCell ref="AX70:AY70"/>
    <mergeCell ref="CU70:CV70"/>
    <mergeCell ref="DB70:DC70"/>
    <mergeCell ref="DI70:DJ70"/>
    <mergeCell ref="DP70:DQ70"/>
    <mergeCell ref="DW70:DX70"/>
    <mergeCell ref="ED70:EE70"/>
    <mergeCell ref="BE70:BF70"/>
    <mergeCell ref="BL70:BM70"/>
    <mergeCell ref="BS70:BT70"/>
    <mergeCell ref="BZ70:CA70"/>
    <mergeCell ref="CG70:CH70"/>
    <mergeCell ref="CN70:CO70"/>
    <mergeCell ref="GA70:GB70"/>
    <mergeCell ref="GH70:GI70"/>
    <mergeCell ref="GO70:GP70"/>
    <mergeCell ref="GV70:GW70"/>
    <mergeCell ref="HC70:HD70"/>
    <mergeCell ref="HJ70:HK70"/>
    <mergeCell ref="EK70:EL70"/>
    <mergeCell ref="ER70:ES70"/>
    <mergeCell ref="EY70:EZ70"/>
    <mergeCell ref="FF70:FG70"/>
    <mergeCell ref="FM70:FN70"/>
    <mergeCell ref="FT70:FU70"/>
    <mergeCell ref="HQ70:HR70"/>
    <mergeCell ref="HX70:HY70"/>
    <mergeCell ref="A71:B71"/>
    <mergeCell ref="H71:I71"/>
    <mergeCell ref="O71:P71"/>
    <mergeCell ref="V71:W71"/>
    <mergeCell ref="AC71:AD71"/>
    <mergeCell ref="AJ71:AK71"/>
    <mergeCell ref="AQ71:AR71"/>
    <mergeCell ref="AX71:AY71"/>
    <mergeCell ref="BE71:BF71"/>
    <mergeCell ref="DB71:DC71"/>
    <mergeCell ref="DI71:DJ71"/>
    <mergeCell ref="DP71:DQ71"/>
    <mergeCell ref="DW71:DX71"/>
    <mergeCell ref="ED71:EE71"/>
    <mergeCell ref="EK71:EL71"/>
    <mergeCell ref="BL71:BM71"/>
    <mergeCell ref="BS71:BT71"/>
    <mergeCell ref="BZ71:CA71"/>
    <mergeCell ref="CG71:CH71"/>
    <mergeCell ref="CN71:CO71"/>
    <mergeCell ref="CU71:CV71"/>
    <mergeCell ref="GH71:GI71"/>
    <mergeCell ref="HX71:HY71"/>
    <mergeCell ref="GO71:GP71"/>
    <mergeCell ref="GV71:GW71"/>
    <mergeCell ref="HC71:HD71"/>
    <mergeCell ref="HJ71:HK71"/>
    <mergeCell ref="HQ71:HR71"/>
    <mergeCell ref="ER71:ES71"/>
    <mergeCell ref="EY71:EZ71"/>
    <mergeCell ref="FF71:FG71"/>
    <mergeCell ref="FM71:FN71"/>
    <mergeCell ref="FT71:FU71"/>
    <mergeCell ref="GA71:GB71"/>
  </mergeCells>
  <printOptions gridLines="1"/>
  <pageMargins left="0.78" right="0" top="0.76" bottom="0" header="0.3" footer="0.16"/>
  <pageSetup paperSize="9" scale="80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ZX104"/>
  <sheetViews>
    <sheetView workbookViewId="0">
      <pane xSplit="9" ySplit="71" topLeftCell="NJ72" activePane="bottomRight" state="frozen"/>
      <selection pane="topRight" activeCell="J1" sqref="J1"/>
      <selection pane="bottomLeft" activeCell="A72" sqref="A72"/>
      <selection pane="bottomRight" activeCell="NK73" sqref="NK73"/>
    </sheetView>
  </sheetViews>
  <sheetFormatPr defaultRowHeight="15"/>
  <cols>
    <col min="1" max="1" width="9.140625" style="35"/>
    <col min="2" max="2" width="18.42578125" customWidth="1"/>
    <col min="3" max="3" width="11.28515625" hidden="1" customWidth="1"/>
    <col min="4" max="9" width="0" hidden="1" customWidth="1"/>
    <col min="10" max="37" width="15.7109375" hidden="1" customWidth="1"/>
    <col min="38" max="42" width="15.7109375" customWidth="1"/>
    <col min="43" max="44" width="15.7109375" hidden="1" customWidth="1"/>
    <col min="45" max="49" width="15.7109375" customWidth="1"/>
    <col min="50" max="51" width="15.7109375" hidden="1" customWidth="1"/>
    <col min="52" max="56" width="15.7109375" customWidth="1"/>
    <col min="57" max="58" width="15.7109375" hidden="1" customWidth="1"/>
    <col min="59" max="63" width="15.7109375" customWidth="1"/>
    <col min="64" max="72" width="15.7109375" hidden="1" customWidth="1"/>
    <col min="73" max="77" width="15.7109375" customWidth="1"/>
    <col min="78" max="79" width="15.7109375" hidden="1" customWidth="1"/>
    <col min="80" max="84" width="15.7109375" customWidth="1"/>
    <col min="85" max="86" width="15.7109375" hidden="1" customWidth="1"/>
    <col min="87" max="91" width="15.7109375" customWidth="1"/>
    <col min="92" max="93" width="15.7109375" hidden="1" customWidth="1"/>
    <col min="94" max="98" width="15.7109375" customWidth="1"/>
    <col min="99" max="128" width="15.7109375" hidden="1" customWidth="1"/>
    <col min="129" max="133" width="15.7109375" customWidth="1"/>
    <col min="134" max="156" width="15.7109375" hidden="1" customWidth="1"/>
    <col min="157" max="161" width="15.7109375" customWidth="1"/>
    <col min="162" max="170" width="15.7109375" hidden="1" customWidth="1"/>
    <col min="171" max="175" width="15.7109375" customWidth="1"/>
    <col min="176" max="191" width="15.7109375" hidden="1" customWidth="1"/>
    <col min="192" max="196" width="15.7109375" customWidth="1"/>
    <col min="197" max="198" width="15.7109375" hidden="1" customWidth="1"/>
    <col min="199" max="203" width="15.7109375" customWidth="1"/>
    <col min="204" max="212" width="15.7109375" hidden="1" customWidth="1"/>
    <col min="213" max="217" width="15.7109375" customWidth="1"/>
    <col min="218" max="226" width="15.7109375" hidden="1" customWidth="1"/>
    <col min="227" max="231" width="15.7109375" customWidth="1"/>
    <col min="232" max="261" width="15.7109375" hidden="1" customWidth="1"/>
    <col min="262" max="266" width="15.7109375" customWidth="1"/>
    <col min="267" max="268" width="15.7109375" hidden="1" customWidth="1"/>
    <col min="269" max="273" width="15.7109375" customWidth="1"/>
    <col min="274" max="275" width="15.7109375" hidden="1" customWidth="1"/>
    <col min="276" max="280" width="15.7109375" customWidth="1"/>
    <col min="281" max="282" width="15.7109375" hidden="1" customWidth="1"/>
    <col min="283" max="287" width="15.7109375" customWidth="1"/>
    <col min="288" max="317" width="15.7109375" hidden="1" customWidth="1"/>
    <col min="318" max="322" width="15.7109375" customWidth="1"/>
    <col min="323" max="345" width="15.7109375" hidden="1" customWidth="1"/>
    <col min="346" max="350" width="15.7109375" customWidth="1"/>
    <col min="351" max="366" width="15.7109375" hidden="1" customWidth="1"/>
    <col min="367" max="371" width="15.7109375" customWidth="1"/>
    <col min="372" max="373" width="15.7109375" hidden="1" customWidth="1"/>
    <col min="374" max="378" width="15.7109375" customWidth="1"/>
    <col min="379" max="408" width="15.7109375" hidden="1" customWidth="1"/>
    <col min="409" max="413" width="15.7109375" customWidth="1"/>
    <col min="414" max="436" width="15.7109375" hidden="1" customWidth="1"/>
    <col min="437" max="441" width="15.7109375" customWidth="1"/>
    <col min="442" max="443" width="15.7109375" hidden="1" customWidth="1"/>
    <col min="444" max="448" width="15.7109375" customWidth="1"/>
    <col min="449" max="450" width="15.7109375" hidden="1" customWidth="1"/>
    <col min="451" max="455" width="15.7109375" customWidth="1"/>
    <col min="456" max="457" width="15.7109375" hidden="1" customWidth="1"/>
    <col min="458" max="462" width="15.7109375" customWidth="1"/>
    <col min="463" max="464" width="15.7109375" hidden="1" customWidth="1"/>
    <col min="465" max="469" width="15.7109375" customWidth="1"/>
    <col min="470" max="478" width="15.7109375" hidden="1" customWidth="1"/>
    <col min="479" max="483" width="15.7109375" customWidth="1"/>
    <col min="484" max="485" width="15.7109375" hidden="1" customWidth="1"/>
    <col min="486" max="490" width="15.7109375" customWidth="1"/>
    <col min="491" max="506" width="15.7109375" hidden="1" customWidth="1"/>
    <col min="507" max="511" width="15.7109375" customWidth="1"/>
    <col min="512" max="513" width="15.7109375" hidden="1" customWidth="1"/>
    <col min="514" max="518" width="15.7109375" customWidth="1"/>
    <col min="519" max="520" width="15.7109375" hidden="1" customWidth="1"/>
    <col min="521" max="525" width="15.7109375" customWidth="1"/>
    <col min="526" max="562" width="15.7109375" hidden="1" customWidth="1"/>
    <col min="563" max="567" width="15.7109375" customWidth="1"/>
    <col min="568" max="569" width="15.7109375" hidden="1" customWidth="1"/>
    <col min="570" max="574" width="15.7109375" customWidth="1"/>
    <col min="575" max="576" width="15.7109375" hidden="1" customWidth="1"/>
    <col min="577" max="581" width="15.7109375" customWidth="1"/>
    <col min="582" max="583" width="15.7109375" hidden="1" customWidth="1"/>
    <col min="584" max="588" width="15.7109375" customWidth="1"/>
    <col min="589" max="590" width="15.7109375" hidden="1" customWidth="1"/>
    <col min="591" max="595" width="15.7109375" customWidth="1"/>
    <col min="596" max="597" width="15.7109375" hidden="1" customWidth="1"/>
    <col min="598" max="602" width="15.7109375" customWidth="1"/>
    <col min="603" max="604" width="15.7109375" hidden="1" customWidth="1"/>
    <col min="605" max="609" width="15.7109375" customWidth="1"/>
    <col min="610" max="611" width="15.7109375" hidden="1" customWidth="1"/>
    <col min="612" max="616" width="15.7109375" customWidth="1"/>
    <col min="617" max="618" width="15.7109375" hidden="1" customWidth="1"/>
    <col min="619" max="623" width="15.7109375" customWidth="1"/>
    <col min="624" max="632" width="15.7109375" hidden="1" customWidth="1"/>
    <col min="633" max="637" width="15.7109375" customWidth="1"/>
    <col min="638" max="639" width="15.7109375" hidden="1" customWidth="1"/>
    <col min="640" max="644" width="15.7109375" customWidth="1"/>
    <col min="645" max="653" width="15.7109375" hidden="1" customWidth="1"/>
    <col min="654" max="658" width="15.7109375" customWidth="1"/>
    <col min="659" max="667" width="15.7109375" hidden="1" customWidth="1"/>
    <col min="668" max="672" width="15.7109375" customWidth="1"/>
    <col min="673" max="674" width="15.7109375" hidden="1" customWidth="1"/>
    <col min="675" max="679" width="15.7109375" customWidth="1"/>
    <col min="680" max="681" width="15.7109375" hidden="1" customWidth="1"/>
    <col min="682" max="686" width="15.7109375" customWidth="1"/>
    <col min="687" max="695" width="15.7109375" hidden="1" customWidth="1"/>
    <col min="696" max="699" width="15.7109375" customWidth="1"/>
    <col min="700" max="700" width="9.140625" customWidth="1"/>
  </cols>
  <sheetData>
    <row r="1" spans="1:700" ht="16.5" customHeight="1">
      <c r="A1" s="296" t="s">
        <v>524</v>
      </c>
      <c r="B1" s="297"/>
      <c r="C1" s="297"/>
      <c r="D1" s="297"/>
      <c r="E1" s="297"/>
      <c r="F1" s="297"/>
      <c r="G1" s="298"/>
      <c r="H1" s="282" t="s">
        <v>73</v>
      </c>
      <c r="I1" s="282"/>
      <c r="J1" s="282"/>
      <c r="K1" s="282"/>
      <c r="L1" s="282"/>
      <c r="M1" s="282"/>
      <c r="N1" s="282"/>
      <c r="O1" s="282" t="s">
        <v>73</v>
      </c>
      <c r="P1" s="282"/>
      <c r="Q1" s="282"/>
      <c r="R1" s="282"/>
      <c r="S1" s="282"/>
      <c r="T1" s="282"/>
      <c r="U1" s="282"/>
      <c r="V1" s="282" t="s">
        <v>73</v>
      </c>
      <c r="W1" s="282"/>
      <c r="X1" s="282"/>
      <c r="Y1" s="282"/>
      <c r="Z1" s="282"/>
      <c r="AA1" s="282"/>
      <c r="AB1" s="282"/>
      <c r="AC1" s="282" t="s">
        <v>73</v>
      </c>
      <c r="AD1" s="282"/>
      <c r="AE1" s="282"/>
      <c r="AF1" s="282"/>
      <c r="AG1" s="282"/>
      <c r="AH1" s="282"/>
      <c r="AI1" s="282"/>
      <c r="AJ1" s="282" t="s">
        <v>73</v>
      </c>
      <c r="AK1" s="282"/>
      <c r="AL1" s="282"/>
      <c r="AM1" s="282"/>
      <c r="AN1" s="282"/>
      <c r="AO1" s="282"/>
      <c r="AP1" s="282"/>
      <c r="AQ1" s="282" t="s">
        <v>73</v>
      </c>
      <c r="AR1" s="282"/>
      <c r="AS1" s="282"/>
      <c r="AT1" s="282"/>
      <c r="AU1" s="282"/>
      <c r="AV1" s="282"/>
      <c r="AW1" s="282"/>
      <c r="AX1" s="282" t="s">
        <v>73</v>
      </c>
      <c r="AY1" s="282"/>
      <c r="AZ1" s="282"/>
      <c r="BA1" s="282"/>
      <c r="BB1" s="282"/>
      <c r="BC1" s="282"/>
      <c r="BD1" s="282"/>
      <c r="BE1" s="282" t="s">
        <v>73</v>
      </c>
      <c r="BF1" s="282"/>
      <c r="BG1" s="282"/>
      <c r="BH1" s="282"/>
      <c r="BI1" s="282"/>
      <c r="BJ1" s="282"/>
      <c r="BK1" s="282"/>
      <c r="BL1" s="282" t="s">
        <v>73</v>
      </c>
      <c r="BM1" s="282"/>
      <c r="BN1" s="282"/>
      <c r="BO1" s="282"/>
      <c r="BP1" s="282"/>
      <c r="BQ1" s="282"/>
      <c r="BR1" s="282"/>
      <c r="BS1" s="282" t="s">
        <v>73</v>
      </c>
      <c r="BT1" s="282"/>
      <c r="BU1" s="282"/>
      <c r="BV1" s="282"/>
      <c r="BW1" s="282"/>
      <c r="BX1" s="282"/>
      <c r="BY1" s="282"/>
      <c r="BZ1" s="282" t="s">
        <v>73</v>
      </c>
      <c r="CA1" s="282"/>
      <c r="CB1" s="282"/>
      <c r="CC1" s="282"/>
      <c r="CD1" s="282"/>
      <c r="CE1" s="282"/>
      <c r="CF1" s="282"/>
      <c r="CG1" s="282" t="s">
        <v>73</v>
      </c>
      <c r="CH1" s="282"/>
      <c r="CI1" s="282"/>
      <c r="CJ1" s="282"/>
      <c r="CK1" s="282"/>
      <c r="CL1" s="282"/>
      <c r="CM1" s="282"/>
      <c r="CN1" s="282" t="s">
        <v>73</v>
      </c>
      <c r="CO1" s="282"/>
      <c r="CP1" s="282"/>
      <c r="CQ1" s="282"/>
      <c r="CR1" s="282"/>
      <c r="CS1" s="282"/>
      <c r="CT1" s="282"/>
      <c r="CU1" s="282" t="s">
        <v>73</v>
      </c>
      <c r="CV1" s="282"/>
      <c r="CW1" s="282"/>
      <c r="CX1" s="282"/>
      <c r="CY1" s="282"/>
      <c r="CZ1" s="282"/>
      <c r="DA1" s="282"/>
      <c r="DB1" s="282" t="s">
        <v>73</v>
      </c>
      <c r="DC1" s="282"/>
      <c r="DD1" s="282"/>
      <c r="DE1" s="282"/>
      <c r="DF1" s="282"/>
      <c r="DG1" s="282"/>
      <c r="DH1" s="282"/>
      <c r="DI1" s="282" t="s">
        <v>73</v>
      </c>
      <c r="DJ1" s="282"/>
      <c r="DK1" s="282"/>
      <c r="DL1" s="282"/>
      <c r="DM1" s="282"/>
      <c r="DN1" s="282"/>
      <c r="DO1" s="282"/>
      <c r="DP1" s="282" t="s">
        <v>73</v>
      </c>
      <c r="DQ1" s="282"/>
      <c r="DR1" s="282"/>
      <c r="DS1" s="282"/>
      <c r="DT1" s="282"/>
      <c r="DU1" s="282"/>
      <c r="DV1" s="282"/>
      <c r="DW1" s="282" t="s">
        <v>73</v>
      </c>
      <c r="DX1" s="282"/>
      <c r="DY1" s="282"/>
      <c r="DZ1" s="282"/>
      <c r="EA1" s="282"/>
      <c r="EB1" s="282"/>
      <c r="EC1" s="282"/>
      <c r="ED1" s="282" t="s">
        <v>73</v>
      </c>
      <c r="EE1" s="282"/>
      <c r="EF1" s="282"/>
      <c r="EG1" s="282"/>
      <c r="EH1" s="282"/>
      <c r="EI1" s="282"/>
      <c r="EJ1" s="282"/>
      <c r="EK1" s="282" t="s">
        <v>73</v>
      </c>
      <c r="EL1" s="282"/>
      <c r="EM1" s="282"/>
      <c r="EN1" s="282"/>
      <c r="EO1" s="282"/>
      <c r="EP1" s="282"/>
      <c r="EQ1" s="282"/>
      <c r="ER1" s="282" t="s">
        <v>73</v>
      </c>
      <c r="ES1" s="282"/>
      <c r="ET1" s="282"/>
      <c r="EU1" s="282"/>
      <c r="EV1" s="282"/>
      <c r="EW1" s="282"/>
      <c r="EX1" s="282"/>
      <c r="EY1" s="282" t="s">
        <v>73</v>
      </c>
      <c r="EZ1" s="282"/>
      <c r="FA1" s="282"/>
      <c r="FB1" s="282"/>
      <c r="FC1" s="282"/>
      <c r="FD1" s="282"/>
      <c r="FE1" s="282"/>
      <c r="FF1" s="315" t="s">
        <v>73</v>
      </c>
      <c r="FG1" s="315"/>
      <c r="FH1" s="315"/>
      <c r="FI1" s="315"/>
      <c r="FJ1" s="315"/>
      <c r="FK1" s="315"/>
      <c r="FL1" s="315"/>
      <c r="FM1" s="282" t="s">
        <v>73</v>
      </c>
      <c r="FN1" s="282"/>
      <c r="FO1" s="282"/>
      <c r="FP1" s="282"/>
      <c r="FQ1" s="282"/>
      <c r="FR1" s="282"/>
      <c r="FS1" s="282"/>
      <c r="FT1" s="282" t="s">
        <v>73</v>
      </c>
      <c r="FU1" s="282"/>
      <c r="FV1" s="282"/>
      <c r="FW1" s="282"/>
      <c r="FX1" s="282"/>
      <c r="FY1" s="282"/>
      <c r="FZ1" s="282"/>
      <c r="GA1" s="282" t="s">
        <v>73</v>
      </c>
      <c r="GB1" s="282"/>
      <c r="GC1" s="282"/>
      <c r="GD1" s="282"/>
      <c r="GE1" s="282"/>
      <c r="GF1" s="282"/>
      <c r="GG1" s="282"/>
      <c r="GH1" s="282" t="s">
        <v>73</v>
      </c>
      <c r="GI1" s="282"/>
      <c r="GJ1" s="282"/>
      <c r="GK1" s="282"/>
      <c r="GL1" s="282"/>
      <c r="GM1" s="282"/>
      <c r="GN1" s="282"/>
      <c r="GO1" s="282" t="s">
        <v>73</v>
      </c>
      <c r="GP1" s="282"/>
      <c r="GQ1" s="282"/>
      <c r="GR1" s="282"/>
      <c r="GS1" s="282"/>
      <c r="GT1" s="282"/>
      <c r="GU1" s="282"/>
      <c r="GV1" s="282" t="s">
        <v>73</v>
      </c>
      <c r="GW1" s="282"/>
      <c r="GX1" s="282"/>
      <c r="GY1" s="282"/>
      <c r="GZ1" s="282"/>
      <c r="HA1" s="282"/>
      <c r="HB1" s="282"/>
      <c r="HC1" s="282" t="s">
        <v>73</v>
      </c>
      <c r="HD1" s="282"/>
      <c r="HE1" s="282"/>
      <c r="HF1" s="282"/>
      <c r="HG1" s="282"/>
      <c r="HH1" s="282"/>
      <c r="HI1" s="282"/>
      <c r="HJ1" s="282" t="s">
        <v>73</v>
      </c>
      <c r="HK1" s="282"/>
      <c r="HL1" s="282"/>
      <c r="HM1" s="282"/>
      <c r="HN1" s="282"/>
      <c r="HO1" s="282"/>
      <c r="HP1" s="282"/>
      <c r="HQ1" s="282" t="s">
        <v>73</v>
      </c>
      <c r="HR1" s="282"/>
      <c r="HS1" s="282"/>
      <c r="HT1" s="282"/>
      <c r="HU1" s="282"/>
      <c r="HV1" s="282"/>
      <c r="HW1" s="282"/>
      <c r="HX1" s="282" t="s">
        <v>73</v>
      </c>
      <c r="HY1" s="282"/>
      <c r="HZ1" s="282"/>
      <c r="IA1" s="282"/>
      <c r="IB1" s="282"/>
      <c r="IC1" s="282"/>
      <c r="ID1" s="282"/>
      <c r="IE1" s="282" t="s">
        <v>73</v>
      </c>
      <c r="IF1" s="282"/>
      <c r="IG1" s="282"/>
      <c r="IH1" s="282"/>
      <c r="II1" s="282"/>
      <c r="IJ1" s="282"/>
      <c r="IK1" s="282"/>
      <c r="IL1" s="282" t="s">
        <v>73</v>
      </c>
      <c r="IM1" s="282"/>
      <c r="IN1" s="282"/>
      <c r="IO1" s="282"/>
      <c r="IP1" s="282"/>
      <c r="IQ1" s="282"/>
      <c r="IR1" s="282"/>
      <c r="IS1" s="282" t="s">
        <v>73</v>
      </c>
      <c r="IT1" s="282"/>
      <c r="IU1" s="282"/>
      <c r="IV1" s="282"/>
      <c r="IW1" s="282"/>
      <c r="IX1" s="282"/>
      <c r="IY1" s="282"/>
      <c r="IZ1" s="282" t="s">
        <v>73</v>
      </c>
      <c r="JA1" s="282"/>
      <c r="JB1" s="282"/>
      <c r="JC1" s="282"/>
      <c r="JD1" s="282"/>
      <c r="JE1" s="282"/>
      <c r="JF1" s="282"/>
      <c r="JG1" s="282" t="s">
        <v>73</v>
      </c>
      <c r="JH1" s="282"/>
      <c r="JI1" s="282"/>
      <c r="JJ1" s="282"/>
      <c r="JK1" s="282"/>
      <c r="JL1" s="282"/>
      <c r="JM1" s="282"/>
      <c r="JN1" s="282" t="s">
        <v>73</v>
      </c>
      <c r="JO1" s="282"/>
      <c r="JP1" s="282"/>
      <c r="JQ1" s="282"/>
      <c r="JR1" s="282"/>
      <c r="JS1" s="282"/>
      <c r="JT1" s="282"/>
      <c r="JU1" s="282" t="s">
        <v>73</v>
      </c>
      <c r="JV1" s="282"/>
      <c r="JW1" s="282"/>
      <c r="JX1" s="282"/>
      <c r="JY1" s="282"/>
      <c r="JZ1" s="282"/>
      <c r="KA1" s="282"/>
      <c r="KB1" s="282" t="s">
        <v>73</v>
      </c>
      <c r="KC1" s="282"/>
      <c r="KD1" s="282"/>
      <c r="KE1" s="282"/>
      <c r="KF1" s="282"/>
      <c r="KG1" s="282"/>
      <c r="KH1" s="282"/>
      <c r="KI1" s="282" t="s">
        <v>73</v>
      </c>
      <c r="KJ1" s="282"/>
      <c r="KK1" s="282"/>
      <c r="KL1" s="282"/>
      <c r="KM1" s="282"/>
      <c r="KN1" s="282"/>
      <c r="KO1" s="282"/>
      <c r="KP1" s="282" t="s">
        <v>73</v>
      </c>
      <c r="KQ1" s="282"/>
      <c r="KR1" s="282"/>
      <c r="KS1" s="282"/>
      <c r="KT1" s="282"/>
      <c r="KU1" s="282"/>
      <c r="KV1" s="282"/>
      <c r="KW1" s="282" t="s">
        <v>73</v>
      </c>
      <c r="KX1" s="282"/>
      <c r="KY1" s="282"/>
      <c r="KZ1" s="282"/>
      <c r="LA1" s="282"/>
      <c r="LB1" s="282"/>
      <c r="LC1" s="282"/>
      <c r="LD1" s="282" t="s">
        <v>73</v>
      </c>
      <c r="LE1" s="282"/>
      <c r="LF1" s="282"/>
      <c r="LG1" s="282"/>
      <c r="LH1" s="282"/>
      <c r="LI1" s="282"/>
      <c r="LJ1" s="282"/>
      <c r="LK1" s="282" t="s">
        <v>73</v>
      </c>
      <c r="LL1" s="282"/>
      <c r="LM1" s="282"/>
      <c r="LN1" s="282"/>
      <c r="LO1" s="282"/>
      <c r="LP1" s="282"/>
      <c r="LQ1" s="282"/>
      <c r="LR1" s="282" t="s">
        <v>73</v>
      </c>
      <c r="LS1" s="282"/>
      <c r="LT1" s="282"/>
      <c r="LU1" s="282"/>
      <c r="LV1" s="282"/>
      <c r="LW1" s="282"/>
      <c r="LX1" s="282"/>
      <c r="LY1" s="282" t="s">
        <v>73</v>
      </c>
      <c r="LZ1" s="282"/>
      <c r="MA1" s="282"/>
      <c r="MB1" s="282"/>
      <c r="MC1" s="282"/>
      <c r="MD1" s="282"/>
      <c r="ME1" s="282"/>
      <c r="MF1" s="282" t="s">
        <v>73</v>
      </c>
      <c r="MG1" s="282"/>
      <c r="MH1" s="282"/>
      <c r="MI1" s="282"/>
      <c r="MJ1" s="282"/>
      <c r="MK1" s="282"/>
      <c r="ML1" s="282"/>
      <c r="MM1" s="282" t="s">
        <v>73</v>
      </c>
      <c r="MN1" s="282"/>
      <c r="MO1" s="282"/>
      <c r="MP1" s="282"/>
      <c r="MQ1" s="282"/>
      <c r="MR1" s="282"/>
      <c r="MS1" s="282"/>
      <c r="MT1" s="282" t="s">
        <v>73</v>
      </c>
      <c r="MU1" s="282"/>
      <c r="MV1" s="282"/>
      <c r="MW1" s="282"/>
      <c r="MX1" s="282"/>
      <c r="MY1" s="282"/>
      <c r="MZ1" s="282"/>
      <c r="NA1" s="282" t="s">
        <v>73</v>
      </c>
      <c r="NB1" s="282"/>
      <c r="NC1" s="282"/>
      <c r="ND1" s="282"/>
      <c r="NE1" s="282"/>
      <c r="NF1" s="282"/>
      <c r="NG1" s="282"/>
      <c r="NH1" s="282" t="s">
        <v>73</v>
      </c>
      <c r="NI1" s="282"/>
      <c r="NJ1" s="282"/>
      <c r="NK1" s="282"/>
      <c r="NL1" s="282"/>
      <c r="NM1" s="282"/>
      <c r="NN1" s="282"/>
      <c r="NO1" s="282" t="s">
        <v>73</v>
      </c>
      <c r="NP1" s="282"/>
      <c r="NQ1" s="282"/>
      <c r="NR1" s="282"/>
      <c r="NS1" s="282"/>
      <c r="NT1" s="282"/>
      <c r="NU1" s="282"/>
      <c r="NV1" s="282" t="s">
        <v>73</v>
      </c>
      <c r="NW1" s="282"/>
      <c r="NX1" s="282"/>
      <c r="NY1" s="282"/>
      <c r="NZ1" s="282"/>
      <c r="OA1" s="282"/>
      <c r="OB1" s="282"/>
      <c r="OC1" s="282" t="s">
        <v>73</v>
      </c>
      <c r="OD1" s="282"/>
      <c r="OE1" s="282"/>
      <c r="OF1" s="282"/>
      <c r="OG1" s="282"/>
      <c r="OH1" s="282"/>
      <c r="OI1" s="282"/>
      <c r="OJ1" s="282" t="s">
        <v>73</v>
      </c>
      <c r="OK1" s="282"/>
      <c r="OL1" s="282"/>
      <c r="OM1" s="282"/>
      <c r="ON1" s="282"/>
      <c r="OO1" s="282"/>
      <c r="OP1" s="282"/>
      <c r="OQ1" s="282" t="s">
        <v>73</v>
      </c>
      <c r="OR1" s="282"/>
      <c r="OS1" s="282"/>
      <c r="OT1" s="282"/>
      <c r="OU1" s="282"/>
      <c r="OV1" s="282"/>
      <c r="OW1" s="282"/>
      <c r="OX1" s="282" t="s">
        <v>73</v>
      </c>
      <c r="OY1" s="282"/>
      <c r="OZ1" s="282"/>
      <c r="PA1" s="282"/>
      <c r="PB1" s="282"/>
      <c r="PC1" s="282"/>
      <c r="PD1" s="282"/>
      <c r="PE1" s="282" t="s">
        <v>73</v>
      </c>
      <c r="PF1" s="282"/>
      <c r="PG1" s="282"/>
      <c r="PH1" s="282"/>
      <c r="PI1" s="282"/>
      <c r="PJ1" s="282"/>
      <c r="PK1" s="282"/>
      <c r="PL1" s="282" t="s">
        <v>73</v>
      </c>
      <c r="PM1" s="282"/>
      <c r="PN1" s="282"/>
      <c r="PO1" s="282"/>
      <c r="PP1" s="282"/>
      <c r="PQ1" s="282"/>
      <c r="PR1" s="282"/>
      <c r="PS1" s="282" t="s">
        <v>73</v>
      </c>
      <c r="PT1" s="282"/>
      <c r="PU1" s="282"/>
      <c r="PV1" s="282"/>
      <c r="PW1" s="282"/>
      <c r="PX1" s="282"/>
      <c r="PY1" s="282"/>
      <c r="PZ1" s="282" t="s">
        <v>73</v>
      </c>
      <c r="QA1" s="282"/>
      <c r="QB1" s="282"/>
      <c r="QC1" s="282"/>
      <c r="QD1" s="282"/>
      <c r="QE1" s="282"/>
      <c r="QF1" s="282"/>
      <c r="QG1" s="282" t="s">
        <v>73</v>
      </c>
      <c r="QH1" s="282"/>
      <c r="QI1" s="282"/>
      <c r="QJ1" s="282"/>
      <c r="QK1" s="282"/>
      <c r="QL1" s="282"/>
      <c r="QM1" s="282"/>
      <c r="QN1" s="282" t="s">
        <v>73</v>
      </c>
      <c r="QO1" s="282"/>
      <c r="QP1" s="282"/>
      <c r="QQ1" s="282"/>
      <c r="QR1" s="282"/>
      <c r="QS1" s="282"/>
      <c r="QT1" s="282"/>
      <c r="QU1" s="282" t="s">
        <v>73</v>
      </c>
      <c r="QV1" s="282"/>
      <c r="QW1" s="282"/>
      <c r="QX1" s="282"/>
      <c r="QY1" s="282"/>
      <c r="QZ1" s="282"/>
      <c r="RA1" s="282"/>
      <c r="RB1" s="282" t="s">
        <v>73</v>
      </c>
      <c r="RC1" s="282"/>
      <c r="RD1" s="282"/>
      <c r="RE1" s="282"/>
      <c r="RF1" s="282"/>
      <c r="RG1" s="282"/>
      <c r="RH1" s="282"/>
      <c r="RI1" s="282" t="s">
        <v>73</v>
      </c>
      <c r="RJ1" s="282"/>
      <c r="RK1" s="282"/>
      <c r="RL1" s="282"/>
      <c r="RM1" s="282"/>
      <c r="RN1" s="282"/>
      <c r="RO1" s="282"/>
      <c r="RP1" s="282" t="s">
        <v>73</v>
      </c>
      <c r="RQ1" s="282"/>
      <c r="RR1" s="282"/>
      <c r="RS1" s="282"/>
      <c r="RT1" s="282"/>
      <c r="RU1" s="282"/>
      <c r="RV1" s="282"/>
      <c r="RW1" s="282" t="s">
        <v>73</v>
      </c>
      <c r="RX1" s="282"/>
      <c r="RY1" s="282"/>
      <c r="RZ1" s="282"/>
      <c r="SA1" s="282"/>
      <c r="SB1" s="282"/>
      <c r="SC1" s="282"/>
      <c r="SD1" s="282" t="s">
        <v>73</v>
      </c>
      <c r="SE1" s="282"/>
      <c r="SF1" s="282"/>
      <c r="SG1" s="282"/>
      <c r="SH1" s="282"/>
      <c r="SI1" s="282"/>
      <c r="SJ1" s="282"/>
      <c r="SK1" s="282" t="s">
        <v>73</v>
      </c>
      <c r="SL1" s="282"/>
      <c r="SM1" s="282"/>
      <c r="SN1" s="282"/>
      <c r="SO1" s="282"/>
      <c r="SP1" s="282"/>
      <c r="SQ1" s="282"/>
      <c r="SR1" s="282" t="s">
        <v>73</v>
      </c>
      <c r="SS1" s="282"/>
      <c r="ST1" s="282"/>
      <c r="SU1" s="282"/>
      <c r="SV1" s="282"/>
      <c r="SW1" s="282"/>
      <c r="SX1" s="282"/>
      <c r="SY1" s="282" t="s">
        <v>73</v>
      </c>
      <c r="SZ1" s="282"/>
      <c r="TA1" s="282"/>
      <c r="TB1" s="282"/>
      <c r="TC1" s="282"/>
      <c r="TD1" s="282"/>
      <c r="TE1" s="282"/>
      <c r="TF1" s="282" t="s">
        <v>73</v>
      </c>
      <c r="TG1" s="282"/>
      <c r="TH1" s="282"/>
      <c r="TI1" s="282"/>
      <c r="TJ1" s="282"/>
      <c r="TK1" s="282"/>
      <c r="TL1" s="282"/>
      <c r="TM1" s="282" t="s">
        <v>73</v>
      </c>
      <c r="TN1" s="282"/>
      <c r="TO1" s="282"/>
      <c r="TP1" s="282"/>
      <c r="TQ1" s="282"/>
      <c r="TR1" s="282"/>
      <c r="TS1" s="282"/>
      <c r="TT1" s="282" t="s">
        <v>73</v>
      </c>
      <c r="TU1" s="282"/>
      <c r="TV1" s="282"/>
      <c r="TW1" s="282"/>
      <c r="TX1" s="282"/>
      <c r="TY1" s="282"/>
      <c r="TZ1" s="282"/>
      <c r="UA1" s="282" t="s">
        <v>73</v>
      </c>
      <c r="UB1" s="282"/>
      <c r="UC1" s="282"/>
      <c r="UD1" s="282"/>
      <c r="UE1" s="282"/>
      <c r="UF1" s="282"/>
      <c r="UG1" s="282"/>
      <c r="UH1" s="282" t="s">
        <v>73</v>
      </c>
      <c r="UI1" s="282"/>
      <c r="UJ1" s="282"/>
      <c r="UK1" s="282"/>
      <c r="UL1" s="282"/>
      <c r="UM1" s="282"/>
      <c r="UN1" s="282"/>
      <c r="UO1" s="282" t="s">
        <v>73</v>
      </c>
      <c r="UP1" s="282"/>
      <c r="UQ1" s="282"/>
      <c r="UR1" s="282"/>
      <c r="US1" s="282"/>
      <c r="UT1" s="282"/>
      <c r="UU1" s="282"/>
      <c r="UV1" s="282" t="s">
        <v>73</v>
      </c>
      <c r="UW1" s="282"/>
      <c r="UX1" s="282"/>
      <c r="UY1" s="282"/>
      <c r="UZ1" s="282"/>
      <c r="VA1" s="282"/>
      <c r="VB1" s="282"/>
      <c r="VC1" s="282" t="s">
        <v>73</v>
      </c>
      <c r="VD1" s="282"/>
      <c r="VE1" s="282"/>
      <c r="VF1" s="282"/>
      <c r="VG1" s="282"/>
      <c r="VH1" s="282"/>
      <c r="VI1" s="282"/>
      <c r="VJ1" s="282" t="s">
        <v>73</v>
      </c>
      <c r="VK1" s="282"/>
      <c r="VL1" s="282"/>
      <c r="VM1" s="282"/>
      <c r="VN1" s="282"/>
      <c r="VO1" s="282"/>
      <c r="VP1" s="282"/>
      <c r="VQ1" s="282" t="s">
        <v>73</v>
      </c>
      <c r="VR1" s="282"/>
      <c r="VS1" s="282"/>
      <c r="VT1" s="282"/>
      <c r="VU1" s="282"/>
      <c r="VV1" s="282"/>
      <c r="VW1" s="282"/>
      <c r="VX1" s="282" t="s">
        <v>73</v>
      </c>
      <c r="VY1" s="282"/>
      <c r="VZ1" s="282"/>
      <c r="WA1" s="282"/>
      <c r="WB1" s="282"/>
      <c r="WC1" s="282"/>
      <c r="WD1" s="282"/>
      <c r="WE1" s="282" t="s">
        <v>73</v>
      </c>
      <c r="WF1" s="282"/>
      <c r="WG1" s="282"/>
      <c r="WH1" s="282"/>
      <c r="WI1" s="282"/>
      <c r="WJ1" s="282"/>
      <c r="WK1" s="282"/>
      <c r="WL1" s="282" t="s">
        <v>73</v>
      </c>
      <c r="WM1" s="282"/>
      <c r="WN1" s="282"/>
      <c r="WO1" s="282"/>
      <c r="WP1" s="282"/>
      <c r="WQ1" s="282"/>
      <c r="WR1" s="282"/>
      <c r="WS1" s="282" t="s">
        <v>73</v>
      </c>
      <c r="WT1" s="282"/>
      <c r="WU1" s="282"/>
      <c r="WV1" s="282"/>
      <c r="WW1" s="282"/>
      <c r="WX1" s="282"/>
      <c r="WY1" s="282"/>
      <c r="WZ1" s="282" t="s">
        <v>73</v>
      </c>
      <c r="XA1" s="282"/>
      <c r="XB1" s="282"/>
      <c r="XC1" s="282"/>
      <c r="XD1" s="282"/>
      <c r="XE1" s="282"/>
      <c r="XF1" s="282"/>
      <c r="XG1" s="282" t="s">
        <v>73</v>
      </c>
      <c r="XH1" s="282"/>
      <c r="XI1" s="282"/>
      <c r="XJ1" s="282"/>
      <c r="XK1" s="282"/>
      <c r="XL1" s="282"/>
      <c r="XM1" s="282"/>
      <c r="XN1" s="282" t="s">
        <v>73</v>
      </c>
      <c r="XO1" s="282"/>
      <c r="XP1" s="282"/>
      <c r="XQ1" s="282"/>
      <c r="XR1" s="282"/>
      <c r="XS1" s="282"/>
      <c r="XT1" s="282"/>
      <c r="XU1" s="282" t="s">
        <v>73</v>
      </c>
      <c r="XV1" s="282"/>
      <c r="XW1" s="282"/>
      <c r="XX1" s="282"/>
      <c r="XY1" s="282"/>
      <c r="XZ1" s="282"/>
      <c r="YA1" s="282"/>
      <c r="YB1" s="282" t="s">
        <v>73</v>
      </c>
      <c r="YC1" s="282"/>
      <c r="YD1" s="282"/>
      <c r="YE1" s="282"/>
      <c r="YF1" s="282"/>
      <c r="YG1" s="282"/>
      <c r="YH1" s="282"/>
      <c r="YI1" s="282" t="s">
        <v>73</v>
      </c>
      <c r="YJ1" s="282"/>
      <c r="YK1" s="282"/>
      <c r="YL1" s="282"/>
      <c r="YM1" s="282"/>
      <c r="YN1" s="282"/>
      <c r="YO1" s="282"/>
      <c r="YP1" s="282" t="s">
        <v>73</v>
      </c>
      <c r="YQ1" s="282"/>
      <c r="YR1" s="282"/>
      <c r="YS1" s="282"/>
      <c r="YT1" s="282"/>
      <c r="YU1" s="282"/>
      <c r="YV1" s="282"/>
      <c r="YW1" s="282" t="s">
        <v>73</v>
      </c>
      <c r="YX1" s="282"/>
      <c r="YY1" s="282"/>
      <c r="YZ1" s="282"/>
      <c r="ZA1" s="282"/>
      <c r="ZB1" s="282"/>
      <c r="ZC1" s="282"/>
      <c r="ZD1" s="282" t="s">
        <v>73</v>
      </c>
      <c r="ZE1" s="282"/>
      <c r="ZF1" s="282"/>
      <c r="ZG1" s="282"/>
      <c r="ZH1" s="282"/>
      <c r="ZI1" s="282"/>
      <c r="ZJ1" s="282"/>
      <c r="ZK1" s="282" t="s">
        <v>73</v>
      </c>
      <c r="ZL1" s="282"/>
      <c r="ZM1" s="282"/>
      <c r="ZN1" s="282"/>
      <c r="ZO1" s="282"/>
      <c r="ZP1" s="282"/>
      <c r="ZQ1" s="282"/>
      <c r="ZR1" s="296" t="s">
        <v>524</v>
      </c>
      <c r="ZS1" s="297"/>
      <c r="ZT1" s="297"/>
      <c r="ZU1" s="297"/>
      <c r="ZV1" s="297"/>
      <c r="ZW1" s="297"/>
      <c r="ZX1" s="298"/>
    </row>
    <row r="2" spans="1:700" s="29" customFormat="1" ht="13.5">
      <c r="A2" s="299"/>
      <c r="B2" s="300"/>
      <c r="C2" s="300"/>
      <c r="D2" s="300"/>
      <c r="E2" s="300"/>
      <c r="F2" s="300"/>
      <c r="G2" s="301"/>
      <c r="H2" s="286" t="s">
        <v>525</v>
      </c>
      <c r="I2" s="286"/>
      <c r="J2" s="286"/>
      <c r="K2" s="286"/>
      <c r="L2" s="286"/>
      <c r="M2" s="286"/>
      <c r="N2" s="286"/>
      <c r="O2" s="286" t="s">
        <v>527</v>
      </c>
      <c r="P2" s="286"/>
      <c r="Q2" s="286"/>
      <c r="R2" s="286"/>
      <c r="S2" s="286"/>
      <c r="T2" s="286"/>
      <c r="U2" s="286"/>
      <c r="V2" s="286" t="s">
        <v>529</v>
      </c>
      <c r="W2" s="286"/>
      <c r="X2" s="286"/>
      <c r="Y2" s="286"/>
      <c r="Z2" s="286"/>
      <c r="AA2" s="286"/>
      <c r="AB2" s="286"/>
      <c r="AC2" s="286" t="s">
        <v>532</v>
      </c>
      <c r="AD2" s="286"/>
      <c r="AE2" s="286"/>
      <c r="AF2" s="286"/>
      <c r="AG2" s="286"/>
      <c r="AH2" s="286"/>
      <c r="AI2" s="286"/>
      <c r="AJ2" s="287" t="s">
        <v>535</v>
      </c>
      <c r="AK2" s="287"/>
      <c r="AL2" s="287"/>
      <c r="AM2" s="287"/>
      <c r="AN2" s="287"/>
      <c r="AO2" s="287"/>
      <c r="AP2" s="287"/>
      <c r="AQ2" s="286" t="s">
        <v>538</v>
      </c>
      <c r="AR2" s="286"/>
      <c r="AS2" s="286"/>
      <c r="AT2" s="286"/>
      <c r="AU2" s="286"/>
      <c r="AV2" s="286"/>
      <c r="AW2" s="286"/>
      <c r="AX2" s="286" t="s">
        <v>541</v>
      </c>
      <c r="AY2" s="286"/>
      <c r="AZ2" s="286"/>
      <c r="BA2" s="286"/>
      <c r="BB2" s="286"/>
      <c r="BC2" s="286"/>
      <c r="BD2" s="286"/>
      <c r="BE2" s="286" t="s">
        <v>544</v>
      </c>
      <c r="BF2" s="286"/>
      <c r="BG2" s="286"/>
      <c r="BH2" s="286"/>
      <c r="BI2" s="286"/>
      <c r="BJ2" s="286"/>
      <c r="BK2" s="286"/>
      <c r="BL2" s="286" t="s">
        <v>546</v>
      </c>
      <c r="BM2" s="286"/>
      <c r="BN2" s="286"/>
      <c r="BO2" s="286"/>
      <c r="BP2" s="286"/>
      <c r="BQ2" s="286"/>
      <c r="BR2" s="286"/>
      <c r="BS2" s="286" t="s">
        <v>550</v>
      </c>
      <c r="BT2" s="286"/>
      <c r="BU2" s="286"/>
      <c r="BV2" s="286"/>
      <c r="BW2" s="286"/>
      <c r="BX2" s="286"/>
      <c r="BY2" s="286"/>
      <c r="BZ2" s="286" t="s">
        <v>553</v>
      </c>
      <c r="CA2" s="286"/>
      <c r="CB2" s="286"/>
      <c r="CC2" s="286"/>
      <c r="CD2" s="286"/>
      <c r="CE2" s="286"/>
      <c r="CF2" s="286"/>
      <c r="CG2" s="286" t="s">
        <v>556</v>
      </c>
      <c r="CH2" s="286"/>
      <c r="CI2" s="286"/>
      <c r="CJ2" s="286"/>
      <c r="CK2" s="286"/>
      <c r="CL2" s="286"/>
      <c r="CM2" s="286"/>
      <c r="CN2" s="286" t="s">
        <v>559</v>
      </c>
      <c r="CO2" s="286"/>
      <c r="CP2" s="286"/>
      <c r="CQ2" s="286"/>
      <c r="CR2" s="286"/>
      <c r="CS2" s="286"/>
      <c r="CT2" s="286"/>
      <c r="CU2" s="286" t="s">
        <v>1762</v>
      </c>
      <c r="CV2" s="286"/>
      <c r="CW2" s="286"/>
      <c r="CX2" s="286"/>
      <c r="CY2" s="286"/>
      <c r="CZ2" s="286"/>
      <c r="DA2" s="286"/>
      <c r="DB2" s="286" t="s">
        <v>563</v>
      </c>
      <c r="DC2" s="286"/>
      <c r="DD2" s="286"/>
      <c r="DE2" s="286"/>
      <c r="DF2" s="286"/>
      <c r="DG2" s="286"/>
      <c r="DH2" s="286"/>
      <c r="DI2" s="286" t="s">
        <v>566</v>
      </c>
      <c r="DJ2" s="286"/>
      <c r="DK2" s="286"/>
      <c r="DL2" s="286"/>
      <c r="DM2" s="286"/>
      <c r="DN2" s="286"/>
      <c r="DO2" s="286"/>
      <c r="DP2" s="286" t="s">
        <v>568</v>
      </c>
      <c r="DQ2" s="286"/>
      <c r="DR2" s="286"/>
      <c r="DS2" s="286"/>
      <c r="DT2" s="286"/>
      <c r="DU2" s="286"/>
      <c r="DV2" s="286"/>
      <c r="DW2" s="286" t="s">
        <v>570</v>
      </c>
      <c r="DX2" s="286"/>
      <c r="DY2" s="286"/>
      <c r="DZ2" s="286"/>
      <c r="EA2" s="286"/>
      <c r="EB2" s="286"/>
      <c r="EC2" s="286"/>
      <c r="ED2" s="286" t="s">
        <v>573</v>
      </c>
      <c r="EE2" s="286"/>
      <c r="EF2" s="286"/>
      <c r="EG2" s="286"/>
      <c r="EH2" s="286"/>
      <c r="EI2" s="286"/>
      <c r="EJ2" s="286"/>
      <c r="EK2" s="286" t="s">
        <v>576</v>
      </c>
      <c r="EL2" s="286"/>
      <c r="EM2" s="286"/>
      <c r="EN2" s="286"/>
      <c r="EO2" s="286"/>
      <c r="EP2" s="286"/>
      <c r="EQ2" s="286"/>
      <c r="ER2" s="286" t="s">
        <v>578</v>
      </c>
      <c r="ES2" s="286"/>
      <c r="ET2" s="286"/>
      <c r="EU2" s="286"/>
      <c r="EV2" s="286"/>
      <c r="EW2" s="286"/>
      <c r="EX2" s="286"/>
      <c r="EY2" s="286" t="s">
        <v>581</v>
      </c>
      <c r="EZ2" s="286"/>
      <c r="FA2" s="286"/>
      <c r="FB2" s="286"/>
      <c r="FC2" s="286"/>
      <c r="FD2" s="286"/>
      <c r="FE2" s="286"/>
      <c r="FF2" s="287" t="s">
        <v>584</v>
      </c>
      <c r="FG2" s="287"/>
      <c r="FH2" s="287"/>
      <c r="FI2" s="287"/>
      <c r="FJ2" s="287"/>
      <c r="FK2" s="287"/>
      <c r="FL2" s="287"/>
      <c r="FM2" s="286" t="s">
        <v>587</v>
      </c>
      <c r="FN2" s="286"/>
      <c r="FO2" s="286"/>
      <c r="FP2" s="286"/>
      <c r="FQ2" s="286"/>
      <c r="FR2" s="286"/>
      <c r="FS2" s="286"/>
      <c r="FT2" s="286" t="s">
        <v>590</v>
      </c>
      <c r="FU2" s="286"/>
      <c r="FV2" s="286"/>
      <c r="FW2" s="286"/>
      <c r="FX2" s="286"/>
      <c r="FY2" s="286"/>
      <c r="FZ2" s="286"/>
      <c r="GA2" s="286" t="s">
        <v>594</v>
      </c>
      <c r="GB2" s="286"/>
      <c r="GC2" s="286"/>
      <c r="GD2" s="286"/>
      <c r="GE2" s="286"/>
      <c r="GF2" s="286"/>
      <c r="GG2" s="286"/>
      <c r="GH2" s="286" t="s">
        <v>596</v>
      </c>
      <c r="GI2" s="286"/>
      <c r="GJ2" s="286"/>
      <c r="GK2" s="286"/>
      <c r="GL2" s="286"/>
      <c r="GM2" s="286"/>
      <c r="GN2" s="286"/>
      <c r="GO2" s="286" t="s">
        <v>599</v>
      </c>
      <c r="GP2" s="286"/>
      <c r="GQ2" s="286"/>
      <c r="GR2" s="286"/>
      <c r="GS2" s="286"/>
      <c r="GT2" s="286"/>
      <c r="GU2" s="286"/>
      <c r="GV2" s="286" t="s">
        <v>602</v>
      </c>
      <c r="GW2" s="286"/>
      <c r="GX2" s="286"/>
      <c r="GY2" s="286"/>
      <c r="GZ2" s="286"/>
      <c r="HA2" s="286"/>
      <c r="HB2" s="286"/>
      <c r="HC2" s="286" t="s">
        <v>1717</v>
      </c>
      <c r="HD2" s="286"/>
      <c r="HE2" s="286"/>
      <c r="HF2" s="286"/>
      <c r="HG2" s="286"/>
      <c r="HH2" s="286"/>
      <c r="HI2" s="286"/>
      <c r="HJ2" s="286" t="s">
        <v>605</v>
      </c>
      <c r="HK2" s="286"/>
      <c r="HL2" s="286"/>
      <c r="HM2" s="286"/>
      <c r="HN2" s="286"/>
      <c r="HO2" s="286"/>
      <c r="HP2" s="286"/>
      <c r="HQ2" s="286" t="s">
        <v>607</v>
      </c>
      <c r="HR2" s="286"/>
      <c r="HS2" s="286"/>
      <c r="HT2" s="286"/>
      <c r="HU2" s="286"/>
      <c r="HV2" s="286"/>
      <c r="HW2" s="286"/>
      <c r="HX2" s="286" t="s">
        <v>609</v>
      </c>
      <c r="HY2" s="286"/>
      <c r="HZ2" s="286"/>
      <c r="IA2" s="286"/>
      <c r="IB2" s="286"/>
      <c r="IC2" s="286"/>
      <c r="ID2" s="286"/>
      <c r="IE2" s="286" t="s">
        <v>611</v>
      </c>
      <c r="IF2" s="286"/>
      <c r="IG2" s="286"/>
      <c r="IH2" s="286"/>
      <c r="II2" s="286"/>
      <c r="IJ2" s="286"/>
      <c r="IK2" s="286"/>
      <c r="IL2" s="286" t="s">
        <v>614</v>
      </c>
      <c r="IM2" s="286"/>
      <c r="IN2" s="286"/>
      <c r="IO2" s="286"/>
      <c r="IP2" s="286"/>
      <c r="IQ2" s="286"/>
      <c r="IR2" s="286"/>
      <c r="IS2" s="286" t="s">
        <v>616</v>
      </c>
      <c r="IT2" s="286"/>
      <c r="IU2" s="286"/>
      <c r="IV2" s="286"/>
      <c r="IW2" s="286"/>
      <c r="IX2" s="286"/>
      <c r="IY2" s="286"/>
      <c r="IZ2" s="286" t="s">
        <v>619</v>
      </c>
      <c r="JA2" s="286"/>
      <c r="JB2" s="286"/>
      <c r="JC2" s="286"/>
      <c r="JD2" s="286"/>
      <c r="JE2" s="286"/>
      <c r="JF2" s="286"/>
      <c r="JG2" s="286" t="s">
        <v>622</v>
      </c>
      <c r="JH2" s="286"/>
      <c r="JI2" s="286"/>
      <c r="JJ2" s="286"/>
      <c r="JK2" s="286"/>
      <c r="JL2" s="286"/>
      <c r="JM2" s="286"/>
      <c r="JN2" s="286" t="s">
        <v>625</v>
      </c>
      <c r="JO2" s="286"/>
      <c r="JP2" s="286"/>
      <c r="JQ2" s="286"/>
      <c r="JR2" s="286"/>
      <c r="JS2" s="286"/>
      <c r="JT2" s="286"/>
      <c r="JU2" s="286" t="s">
        <v>628</v>
      </c>
      <c r="JV2" s="286"/>
      <c r="JW2" s="286"/>
      <c r="JX2" s="286"/>
      <c r="JY2" s="286"/>
      <c r="JZ2" s="286"/>
      <c r="KA2" s="286"/>
      <c r="KB2" s="286" t="s">
        <v>630</v>
      </c>
      <c r="KC2" s="286"/>
      <c r="KD2" s="286"/>
      <c r="KE2" s="286"/>
      <c r="KF2" s="286"/>
      <c r="KG2" s="286"/>
      <c r="KH2" s="286"/>
      <c r="KI2" s="286" t="s">
        <v>632</v>
      </c>
      <c r="KJ2" s="286"/>
      <c r="KK2" s="286"/>
      <c r="KL2" s="286"/>
      <c r="KM2" s="286"/>
      <c r="KN2" s="286"/>
      <c r="KO2" s="286"/>
      <c r="KP2" s="286" t="s">
        <v>635</v>
      </c>
      <c r="KQ2" s="286"/>
      <c r="KR2" s="286"/>
      <c r="KS2" s="286"/>
      <c r="KT2" s="286"/>
      <c r="KU2" s="286"/>
      <c r="KV2" s="286"/>
      <c r="KW2" s="286" t="s">
        <v>637</v>
      </c>
      <c r="KX2" s="286"/>
      <c r="KY2" s="286"/>
      <c r="KZ2" s="286"/>
      <c r="LA2" s="286"/>
      <c r="LB2" s="286"/>
      <c r="LC2" s="286"/>
      <c r="LD2" s="286" t="s">
        <v>640</v>
      </c>
      <c r="LE2" s="286"/>
      <c r="LF2" s="286"/>
      <c r="LG2" s="286"/>
      <c r="LH2" s="286"/>
      <c r="LI2" s="286"/>
      <c r="LJ2" s="286"/>
      <c r="LK2" s="286" t="s">
        <v>643</v>
      </c>
      <c r="LL2" s="286"/>
      <c r="LM2" s="286"/>
      <c r="LN2" s="286"/>
      <c r="LO2" s="286"/>
      <c r="LP2" s="286"/>
      <c r="LQ2" s="286"/>
      <c r="LR2" s="286" t="s">
        <v>646</v>
      </c>
      <c r="LS2" s="286"/>
      <c r="LT2" s="286"/>
      <c r="LU2" s="286"/>
      <c r="LV2" s="286"/>
      <c r="LW2" s="286"/>
      <c r="LX2" s="286"/>
      <c r="LY2" s="286" t="s">
        <v>648</v>
      </c>
      <c r="LZ2" s="286"/>
      <c r="MA2" s="286"/>
      <c r="MB2" s="286"/>
      <c r="MC2" s="286"/>
      <c r="MD2" s="286"/>
      <c r="ME2" s="286"/>
      <c r="MF2" s="286" t="s">
        <v>650</v>
      </c>
      <c r="MG2" s="286"/>
      <c r="MH2" s="286"/>
      <c r="MI2" s="286"/>
      <c r="MJ2" s="286"/>
      <c r="MK2" s="286"/>
      <c r="ML2" s="286"/>
      <c r="MM2" s="286" t="s">
        <v>653</v>
      </c>
      <c r="MN2" s="286"/>
      <c r="MO2" s="286"/>
      <c r="MP2" s="286"/>
      <c r="MQ2" s="286"/>
      <c r="MR2" s="286"/>
      <c r="MS2" s="286"/>
      <c r="MT2" s="286" t="s">
        <v>656</v>
      </c>
      <c r="MU2" s="286"/>
      <c r="MV2" s="286"/>
      <c r="MW2" s="286"/>
      <c r="MX2" s="286"/>
      <c r="MY2" s="286"/>
      <c r="MZ2" s="286"/>
      <c r="NA2" s="286" t="s">
        <v>659</v>
      </c>
      <c r="NB2" s="286"/>
      <c r="NC2" s="286"/>
      <c r="ND2" s="286"/>
      <c r="NE2" s="286"/>
      <c r="NF2" s="286"/>
      <c r="NG2" s="286"/>
      <c r="NH2" s="286" t="s">
        <v>662</v>
      </c>
      <c r="NI2" s="286"/>
      <c r="NJ2" s="286"/>
      <c r="NK2" s="286"/>
      <c r="NL2" s="286"/>
      <c r="NM2" s="286"/>
      <c r="NN2" s="286"/>
      <c r="NO2" s="286" t="s">
        <v>665</v>
      </c>
      <c r="NP2" s="286"/>
      <c r="NQ2" s="286"/>
      <c r="NR2" s="286"/>
      <c r="NS2" s="286"/>
      <c r="NT2" s="286"/>
      <c r="NU2" s="286"/>
      <c r="NV2" s="286" t="s">
        <v>668</v>
      </c>
      <c r="NW2" s="286"/>
      <c r="NX2" s="286"/>
      <c r="NY2" s="286"/>
      <c r="NZ2" s="286"/>
      <c r="OA2" s="286"/>
      <c r="OB2" s="286"/>
      <c r="OC2" s="286" t="s">
        <v>671</v>
      </c>
      <c r="OD2" s="286"/>
      <c r="OE2" s="286"/>
      <c r="OF2" s="286"/>
      <c r="OG2" s="286"/>
      <c r="OH2" s="286"/>
      <c r="OI2" s="286"/>
      <c r="OJ2" s="286" t="s">
        <v>675</v>
      </c>
      <c r="OK2" s="286"/>
      <c r="OL2" s="286"/>
      <c r="OM2" s="286"/>
      <c r="ON2" s="286"/>
      <c r="OO2" s="286"/>
      <c r="OP2" s="286"/>
      <c r="OQ2" s="286" t="s">
        <v>678</v>
      </c>
      <c r="OR2" s="286"/>
      <c r="OS2" s="286"/>
      <c r="OT2" s="286"/>
      <c r="OU2" s="286"/>
      <c r="OV2" s="286"/>
      <c r="OW2" s="286"/>
      <c r="OX2" s="286" t="s">
        <v>681</v>
      </c>
      <c r="OY2" s="286"/>
      <c r="OZ2" s="286"/>
      <c r="PA2" s="286"/>
      <c r="PB2" s="286"/>
      <c r="PC2" s="286"/>
      <c r="PD2" s="286"/>
      <c r="PE2" s="286" t="s">
        <v>684</v>
      </c>
      <c r="PF2" s="286"/>
      <c r="PG2" s="286"/>
      <c r="PH2" s="286"/>
      <c r="PI2" s="286"/>
      <c r="PJ2" s="286"/>
      <c r="PK2" s="286"/>
      <c r="PL2" s="286" t="s">
        <v>687</v>
      </c>
      <c r="PM2" s="286"/>
      <c r="PN2" s="286"/>
      <c r="PO2" s="286"/>
      <c r="PP2" s="286"/>
      <c r="PQ2" s="286"/>
      <c r="PR2" s="286"/>
      <c r="PS2" s="286" t="s">
        <v>689</v>
      </c>
      <c r="PT2" s="286"/>
      <c r="PU2" s="286"/>
      <c r="PV2" s="286"/>
      <c r="PW2" s="286"/>
      <c r="PX2" s="286"/>
      <c r="PY2" s="286"/>
      <c r="PZ2" s="286" t="s">
        <v>692</v>
      </c>
      <c r="QA2" s="286"/>
      <c r="QB2" s="286"/>
      <c r="QC2" s="286"/>
      <c r="QD2" s="286"/>
      <c r="QE2" s="286"/>
      <c r="QF2" s="286"/>
      <c r="QG2" s="286" t="s">
        <v>695</v>
      </c>
      <c r="QH2" s="286"/>
      <c r="QI2" s="286"/>
      <c r="QJ2" s="286"/>
      <c r="QK2" s="286"/>
      <c r="QL2" s="286"/>
      <c r="QM2" s="286"/>
      <c r="QN2" s="286" t="s">
        <v>698</v>
      </c>
      <c r="QO2" s="286"/>
      <c r="QP2" s="286"/>
      <c r="QQ2" s="286"/>
      <c r="QR2" s="286"/>
      <c r="QS2" s="286"/>
      <c r="QT2" s="286"/>
      <c r="QU2" s="286" t="s">
        <v>701</v>
      </c>
      <c r="QV2" s="286"/>
      <c r="QW2" s="286"/>
      <c r="QX2" s="286"/>
      <c r="QY2" s="286"/>
      <c r="QZ2" s="286"/>
      <c r="RA2" s="286"/>
      <c r="RB2" s="286" t="s">
        <v>704</v>
      </c>
      <c r="RC2" s="286"/>
      <c r="RD2" s="286"/>
      <c r="RE2" s="286"/>
      <c r="RF2" s="286"/>
      <c r="RG2" s="286"/>
      <c r="RH2" s="286"/>
      <c r="RI2" s="286" t="s">
        <v>706</v>
      </c>
      <c r="RJ2" s="286"/>
      <c r="RK2" s="286"/>
      <c r="RL2" s="286"/>
      <c r="RM2" s="286"/>
      <c r="RN2" s="286"/>
      <c r="RO2" s="286"/>
      <c r="RP2" s="286" t="s">
        <v>709</v>
      </c>
      <c r="RQ2" s="286"/>
      <c r="RR2" s="286"/>
      <c r="RS2" s="286"/>
      <c r="RT2" s="286"/>
      <c r="RU2" s="286"/>
      <c r="RV2" s="286"/>
      <c r="RW2" s="286" t="s">
        <v>1876</v>
      </c>
      <c r="RX2" s="286"/>
      <c r="RY2" s="286"/>
      <c r="RZ2" s="286"/>
      <c r="SA2" s="286"/>
      <c r="SB2" s="286"/>
      <c r="SC2" s="286"/>
      <c r="SD2" s="286" t="s">
        <v>712</v>
      </c>
      <c r="SE2" s="286"/>
      <c r="SF2" s="286"/>
      <c r="SG2" s="286"/>
      <c r="SH2" s="286"/>
      <c r="SI2" s="286"/>
      <c r="SJ2" s="286"/>
      <c r="SK2" s="286" t="s">
        <v>715</v>
      </c>
      <c r="SL2" s="286"/>
      <c r="SM2" s="286"/>
      <c r="SN2" s="286"/>
      <c r="SO2" s="286"/>
      <c r="SP2" s="286"/>
      <c r="SQ2" s="286"/>
      <c r="SR2" s="286" t="s">
        <v>718</v>
      </c>
      <c r="SS2" s="286"/>
      <c r="ST2" s="286"/>
      <c r="SU2" s="286"/>
      <c r="SV2" s="286"/>
      <c r="SW2" s="286"/>
      <c r="SX2" s="286"/>
      <c r="SY2" s="286" t="s">
        <v>721</v>
      </c>
      <c r="SZ2" s="286"/>
      <c r="TA2" s="286"/>
      <c r="TB2" s="286"/>
      <c r="TC2" s="286"/>
      <c r="TD2" s="286"/>
      <c r="TE2" s="286"/>
      <c r="TF2" s="286" t="s">
        <v>724</v>
      </c>
      <c r="TG2" s="286"/>
      <c r="TH2" s="286"/>
      <c r="TI2" s="286"/>
      <c r="TJ2" s="286"/>
      <c r="TK2" s="286"/>
      <c r="TL2" s="286"/>
      <c r="TM2" s="286" t="s">
        <v>727</v>
      </c>
      <c r="TN2" s="286"/>
      <c r="TO2" s="286"/>
      <c r="TP2" s="286"/>
      <c r="TQ2" s="286"/>
      <c r="TR2" s="286"/>
      <c r="TS2" s="286"/>
      <c r="TT2" s="286" t="s">
        <v>730</v>
      </c>
      <c r="TU2" s="286"/>
      <c r="TV2" s="286"/>
      <c r="TW2" s="286"/>
      <c r="TX2" s="286"/>
      <c r="TY2" s="286"/>
      <c r="TZ2" s="286"/>
      <c r="UA2" s="286" t="s">
        <v>733</v>
      </c>
      <c r="UB2" s="286"/>
      <c r="UC2" s="286"/>
      <c r="UD2" s="286"/>
      <c r="UE2" s="286"/>
      <c r="UF2" s="286"/>
      <c r="UG2" s="286"/>
      <c r="UH2" s="286" t="s">
        <v>736</v>
      </c>
      <c r="UI2" s="286"/>
      <c r="UJ2" s="286"/>
      <c r="UK2" s="286"/>
      <c r="UL2" s="286"/>
      <c r="UM2" s="286"/>
      <c r="UN2" s="286"/>
      <c r="UO2" s="286" t="s">
        <v>739</v>
      </c>
      <c r="UP2" s="286"/>
      <c r="UQ2" s="286"/>
      <c r="UR2" s="286"/>
      <c r="US2" s="286"/>
      <c r="UT2" s="286"/>
      <c r="UU2" s="286"/>
      <c r="UV2" s="286" t="s">
        <v>742</v>
      </c>
      <c r="UW2" s="286"/>
      <c r="UX2" s="286"/>
      <c r="UY2" s="286"/>
      <c r="UZ2" s="286"/>
      <c r="VA2" s="286"/>
      <c r="VB2" s="286"/>
      <c r="VC2" s="286" t="s">
        <v>745</v>
      </c>
      <c r="VD2" s="286"/>
      <c r="VE2" s="286"/>
      <c r="VF2" s="286"/>
      <c r="VG2" s="286"/>
      <c r="VH2" s="286"/>
      <c r="VI2" s="286"/>
      <c r="VJ2" s="286" t="s">
        <v>748</v>
      </c>
      <c r="VK2" s="286"/>
      <c r="VL2" s="286"/>
      <c r="VM2" s="286"/>
      <c r="VN2" s="286"/>
      <c r="VO2" s="286"/>
      <c r="VP2" s="286"/>
      <c r="VQ2" s="286" t="s">
        <v>750</v>
      </c>
      <c r="VR2" s="286"/>
      <c r="VS2" s="286"/>
      <c r="VT2" s="286"/>
      <c r="VU2" s="286"/>
      <c r="VV2" s="286"/>
      <c r="VW2" s="286"/>
      <c r="VX2" s="286" t="s">
        <v>753</v>
      </c>
      <c r="VY2" s="286"/>
      <c r="VZ2" s="286"/>
      <c r="WA2" s="286"/>
      <c r="WB2" s="286"/>
      <c r="WC2" s="286"/>
      <c r="WD2" s="286"/>
      <c r="WE2" s="286" t="s">
        <v>755</v>
      </c>
      <c r="WF2" s="286"/>
      <c r="WG2" s="286"/>
      <c r="WH2" s="286"/>
      <c r="WI2" s="286"/>
      <c r="WJ2" s="286"/>
      <c r="WK2" s="286"/>
      <c r="WL2" s="286" t="s">
        <v>757</v>
      </c>
      <c r="WM2" s="286"/>
      <c r="WN2" s="286"/>
      <c r="WO2" s="286"/>
      <c r="WP2" s="286"/>
      <c r="WQ2" s="286"/>
      <c r="WR2" s="286"/>
      <c r="WS2" s="286" t="s">
        <v>760</v>
      </c>
      <c r="WT2" s="286"/>
      <c r="WU2" s="286"/>
      <c r="WV2" s="286"/>
      <c r="WW2" s="286"/>
      <c r="WX2" s="286"/>
      <c r="WY2" s="286"/>
      <c r="WZ2" s="286" t="s">
        <v>763</v>
      </c>
      <c r="XA2" s="286"/>
      <c r="XB2" s="286"/>
      <c r="XC2" s="286"/>
      <c r="XD2" s="286"/>
      <c r="XE2" s="286"/>
      <c r="XF2" s="286"/>
      <c r="XG2" s="286" t="s">
        <v>766</v>
      </c>
      <c r="XH2" s="286"/>
      <c r="XI2" s="286"/>
      <c r="XJ2" s="286"/>
      <c r="XK2" s="286"/>
      <c r="XL2" s="286"/>
      <c r="XM2" s="286"/>
      <c r="XN2" s="286" t="s">
        <v>769</v>
      </c>
      <c r="XO2" s="286"/>
      <c r="XP2" s="286"/>
      <c r="XQ2" s="286"/>
      <c r="XR2" s="286"/>
      <c r="XS2" s="286"/>
      <c r="XT2" s="286"/>
      <c r="XU2" s="286" t="s">
        <v>772</v>
      </c>
      <c r="XV2" s="286"/>
      <c r="XW2" s="286"/>
      <c r="XX2" s="286"/>
      <c r="XY2" s="286"/>
      <c r="XZ2" s="286"/>
      <c r="YA2" s="286"/>
      <c r="YB2" s="286" t="s">
        <v>775</v>
      </c>
      <c r="YC2" s="286"/>
      <c r="YD2" s="286"/>
      <c r="YE2" s="286"/>
      <c r="YF2" s="286"/>
      <c r="YG2" s="286"/>
      <c r="YH2" s="286"/>
      <c r="YI2" s="286" t="s">
        <v>778</v>
      </c>
      <c r="YJ2" s="286"/>
      <c r="YK2" s="286"/>
      <c r="YL2" s="286"/>
      <c r="YM2" s="286"/>
      <c r="YN2" s="286"/>
      <c r="YO2" s="286"/>
      <c r="YP2" s="286" t="s">
        <v>781</v>
      </c>
      <c r="YQ2" s="286"/>
      <c r="YR2" s="286"/>
      <c r="YS2" s="286"/>
      <c r="YT2" s="286"/>
      <c r="YU2" s="286"/>
      <c r="YV2" s="286"/>
      <c r="YW2" s="286" t="s">
        <v>784</v>
      </c>
      <c r="YX2" s="286"/>
      <c r="YY2" s="286"/>
      <c r="YZ2" s="286"/>
      <c r="ZA2" s="286"/>
      <c r="ZB2" s="286"/>
      <c r="ZC2" s="286"/>
      <c r="ZD2" s="286" t="s">
        <v>787</v>
      </c>
      <c r="ZE2" s="286"/>
      <c r="ZF2" s="286"/>
      <c r="ZG2" s="286"/>
      <c r="ZH2" s="286"/>
      <c r="ZI2" s="286"/>
      <c r="ZJ2" s="286"/>
      <c r="ZK2" s="286" t="s">
        <v>790</v>
      </c>
      <c r="ZL2" s="286"/>
      <c r="ZM2" s="286"/>
      <c r="ZN2" s="286"/>
      <c r="ZO2" s="286"/>
      <c r="ZP2" s="286"/>
      <c r="ZQ2" s="286"/>
      <c r="ZR2" s="299"/>
      <c r="ZS2" s="300"/>
      <c r="ZT2" s="300"/>
      <c r="ZU2" s="300"/>
      <c r="ZV2" s="300"/>
      <c r="ZW2" s="300"/>
      <c r="ZX2" s="301"/>
    </row>
    <row r="3" spans="1:700" s="29" customFormat="1" ht="13.5">
      <c r="A3" s="299"/>
      <c r="B3" s="300"/>
      <c r="C3" s="300"/>
      <c r="D3" s="300"/>
      <c r="E3" s="300"/>
      <c r="F3" s="300"/>
      <c r="G3" s="301"/>
      <c r="H3" s="286" t="s">
        <v>80</v>
      </c>
      <c r="I3" s="286"/>
      <c r="J3" s="286"/>
      <c r="K3" s="286"/>
      <c r="L3" s="286"/>
      <c r="M3" s="286"/>
      <c r="N3" s="286"/>
      <c r="O3" s="286" t="s">
        <v>80</v>
      </c>
      <c r="P3" s="286"/>
      <c r="Q3" s="286"/>
      <c r="R3" s="286"/>
      <c r="S3" s="286"/>
      <c r="T3" s="286"/>
      <c r="U3" s="286"/>
      <c r="V3" s="286" t="s">
        <v>530</v>
      </c>
      <c r="W3" s="286"/>
      <c r="X3" s="286"/>
      <c r="Y3" s="286"/>
      <c r="Z3" s="286"/>
      <c r="AA3" s="286"/>
      <c r="AB3" s="286"/>
      <c r="AC3" s="286" t="s">
        <v>533</v>
      </c>
      <c r="AD3" s="286"/>
      <c r="AE3" s="286"/>
      <c r="AF3" s="286"/>
      <c r="AG3" s="286"/>
      <c r="AH3" s="286"/>
      <c r="AI3" s="286"/>
      <c r="AJ3" s="286" t="s">
        <v>536</v>
      </c>
      <c r="AK3" s="286"/>
      <c r="AL3" s="286"/>
      <c r="AM3" s="286"/>
      <c r="AN3" s="286"/>
      <c r="AO3" s="286"/>
      <c r="AP3" s="286"/>
      <c r="AQ3" s="286" t="s">
        <v>539</v>
      </c>
      <c r="AR3" s="286"/>
      <c r="AS3" s="286"/>
      <c r="AT3" s="286"/>
      <c r="AU3" s="286"/>
      <c r="AV3" s="286"/>
      <c r="AW3" s="286"/>
      <c r="AX3" s="286" t="s">
        <v>542</v>
      </c>
      <c r="AY3" s="286"/>
      <c r="AZ3" s="286"/>
      <c r="BA3" s="286"/>
      <c r="BB3" s="286"/>
      <c r="BC3" s="286"/>
      <c r="BD3" s="286"/>
      <c r="BE3" s="286" t="s">
        <v>545</v>
      </c>
      <c r="BF3" s="286"/>
      <c r="BG3" s="286"/>
      <c r="BH3" s="286"/>
      <c r="BI3" s="286"/>
      <c r="BJ3" s="286"/>
      <c r="BK3" s="286"/>
      <c r="BL3" s="286" t="s">
        <v>547</v>
      </c>
      <c r="BM3" s="286"/>
      <c r="BN3" s="286"/>
      <c r="BO3" s="286"/>
      <c r="BP3" s="286"/>
      <c r="BQ3" s="286"/>
      <c r="BR3" s="286"/>
      <c r="BS3" s="286" t="s">
        <v>551</v>
      </c>
      <c r="BT3" s="286"/>
      <c r="BU3" s="286"/>
      <c r="BV3" s="286"/>
      <c r="BW3" s="286"/>
      <c r="BX3" s="286"/>
      <c r="BY3" s="286"/>
      <c r="BZ3" s="286" t="s">
        <v>554</v>
      </c>
      <c r="CA3" s="286"/>
      <c r="CB3" s="286"/>
      <c r="CC3" s="286"/>
      <c r="CD3" s="286"/>
      <c r="CE3" s="286"/>
      <c r="CF3" s="286"/>
      <c r="CG3" s="286" t="s">
        <v>557</v>
      </c>
      <c r="CH3" s="286"/>
      <c r="CI3" s="286"/>
      <c r="CJ3" s="286"/>
      <c r="CK3" s="286"/>
      <c r="CL3" s="286"/>
      <c r="CM3" s="286"/>
      <c r="CN3" s="286" t="s">
        <v>560</v>
      </c>
      <c r="CO3" s="286"/>
      <c r="CP3" s="286"/>
      <c r="CQ3" s="286"/>
      <c r="CR3" s="286"/>
      <c r="CS3" s="286"/>
      <c r="CT3" s="286"/>
      <c r="CU3" s="286" t="s">
        <v>1763</v>
      </c>
      <c r="CV3" s="286"/>
      <c r="CW3" s="286"/>
      <c r="CX3" s="286"/>
      <c r="CY3" s="286"/>
      <c r="CZ3" s="286"/>
      <c r="DA3" s="286"/>
      <c r="DB3" s="286" t="s">
        <v>564</v>
      </c>
      <c r="DC3" s="286"/>
      <c r="DD3" s="286"/>
      <c r="DE3" s="286"/>
      <c r="DF3" s="286"/>
      <c r="DG3" s="286"/>
      <c r="DH3" s="286"/>
      <c r="DI3" s="286" t="s">
        <v>80</v>
      </c>
      <c r="DJ3" s="286"/>
      <c r="DK3" s="286"/>
      <c r="DL3" s="286"/>
      <c r="DM3" s="286"/>
      <c r="DN3" s="286"/>
      <c r="DO3" s="286"/>
      <c r="DP3" s="286" t="s">
        <v>80</v>
      </c>
      <c r="DQ3" s="286"/>
      <c r="DR3" s="286"/>
      <c r="DS3" s="286"/>
      <c r="DT3" s="286"/>
      <c r="DU3" s="286"/>
      <c r="DV3" s="286"/>
      <c r="DW3" s="286" t="s">
        <v>571</v>
      </c>
      <c r="DX3" s="286"/>
      <c r="DY3" s="286"/>
      <c r="DZ3" s="286"/>
      <c r="EA3" s="286"/>
      <c r="EB3" s="286"/>
      <c r="EC3" s="286"/>
      <c r="ED3" s="286" t="s">
        <v>574</v>
      </c>
      <c r="EE3" s="286"/>
      <c r="EF3" s="286"/>
      <c r="EG3" s="286"/>
      <c r="EH3" s="286"/>
      <c r="EI3" s="286"/>
      <c r="EJ3" s="286"/>
      <c r="EK3" s="286" t="s">
        <v>80</v>
      </c>
      <c r="EL3" s="286"/>
      <c r="EM3" s="286"/>
      <c r="EN3" s="286"/>
      <c r="EO3" s="286"/>
      <c r="EP3" s="286"/>
      <c r="EQ3" s="286"/>
      <c r="ER3" s="286" t="s">
        <v>579</v>
      </c>
      <c r="ES3" s="286"/>
      <c r="ET3" s="286"/>
      <c r="EU3" s="286"/>
      <c r="EV3" s="286"/>
      <c r="EW3" s="286"/>
      <c r="EX3" s="286"/>
      <c r="EY3" s="286" t="s">
        <v>582</v>
      </c>
      <c r="EZ3" s="286"/>
      <c r="FA3" s="286"/>
      <c r="FB3" s="286"/>
      <c r="FC3" s="286"/>
      <c r="FD3" s="286"/>
      <c r="FE3" s="286"/>
      <c r="FF3" s="287" t="s">
        <v>585</v>
      </c>
      <c r="FG3" s="287"/>
      <c r="FH3" s="287"/>
      <c r="FI3" s="287"/>
      <c r="FJ3" s="287"/>
      <c r="FK3" s="287"/>
      <c r="FL3" s="287"/>
      <c r="FM3" s="286" t="s">
        <v>588</v>
      </c>
      <c r="FN3" s="286"/>
      <c r="FO3" s="286"/>
      <c r="FP3" s="286"/>
      <c r="FQ3" s="286"/>
      <c r="FR3" s="286"/>
      <c r="FS3" s="286"/>
      <c r="FT3" s="286" t="s">
        <v>591</v>
      </c>
      <c r="FU3" s="286"/>
      <c r="FV3" s="286"/>
      <c r="FW3" s="286"/>
      <c r="FX3" s="286"/>
      <c r="FY3" s="286"/>
      <c r="FZ3" s="286"/>
      <c r="GA3" s="286" t="s">
        <v>595</v>
      </c>
      <c r="GB3" s="286"/>
      <c r="GC3" s="286"/>
      <c r="GD3" s="286"/>
      <c r="GE3" s="286"/>
      <c r="GF3" s="286"/>
      <c r="GG3" s="286"/>
      <c r="GH3" s="286" t="s">
        <v>597</v>
      </c>
      <c r="GI3" s="286"/>
      <c r="GJ3" s="286"/>
      <c r="GK3" s="286"/>
      <c r="GL3" s="286"/>
      <c r="GM3" s="286"/>
      <c r="GN3" s="286"/>
      <c r="GO3" s="286" t="s">
        <v>600</v>
      </c>
      <c r="GP3" s="286"/>
      <c r="GQ3" s="286"/>
      <c r="GR3" s="286"/>
      <c r="GS3" s="286"/>
      <c r="GT3" s="286"/>
      <c r="GU3" s="286"/>
      <c r="GV3" s="286" t="s">
        <v>603</v>
      </c>
      <c r="GW3" s="286"/>
      <c r="GX3" s="286"/>
      <c r="GY3" s="286"/>
      <c r="GZ3" s="286"/>
      <c r="HA3" s="286"/>
      <c r="HB3" s="286"/>
      <c r="HC3" s="286" t="s">
        <v>1718</v>
      </c>
      <c r="HD3" s="286"/>
      <c r="HE3" s="286"/>
      <c r="HF3" s="286"/>
      <c r="HG3" s="286"/>
      <c r="HH3" s="286"/>
      <c r="HI3" s="286"/>
      <c r="HJ3" s="286" t="s">
        <v>80</v>
      </c>
      <c r="HK3" s="286"/>
      <c r="HL3" s="286"/>
      <c r="HM3" s="286"/>
      <c r="HN3" s="286"/>
      <c r="HO3" s="286"/>
      <c r="HP3" s="286"/>
      <c r="HQ3" s="286" t="s">
        <v>80</v>
      </c>
      <c r="HR3" s="286"/>
      <c r="HS3" s="286"/>
      <c r="HT3" s="286"/>
      <c r="HU3" s="286"/>
      <c r="HV3" s="286"/>
      <c r="HW3" s="286"/>
      <c r="HX3" s="286" t="s">
        <v>80</v>
      </c>
      <c r="HY3" s="286"/>
      <c r="HZ3" s="286"/>
      <c r="IA3" s="286"/>
      <c r="IB3" s="286"/>
      <c r="IC3" s="286"/>
      <c r="ID3" s="286"/>
      <c r="IE3" s="286" t="s">
        <v>612</v>
      </c>
      <c r="IF3" s="286"/>
      <c r="IG3" s="286"/>
      <c r="IH3" s="286"/>
      <c r="II3" s="286"/>
      <c r="IJ3" s="286"/>
      <c r="IK3" s="286"/>
      <c r="IL3" s="286" t="s">
        <v>80</v>
      </c>
      <c r="IM3" s="286"/>
      <c r="IN3" s="286"/>
      <c r="IO3" s="286"/>
      <c r="IP3" s="286"/>
      <c r="IQ3" s="286"/>
      <c r="IR3" s="286"/>
      <c r="IS3" s="286" t="s">
        <v>617</v>
      </c>
      <c r="IT3" s="286"/>
      <c r="IU3" s="286"/>
      <c r="IV3" s="286"/>
      <c r="IW3" s="286"/>
      <c r="IX3" s="286"/>
      <c r="IY3" s="286"/>
      <c r="IZ3" s="286" t="s">
        <v>620</v>
      </c>
      <c r="JA3" s="286"/>
      <c r="JB3" s="286"/>
      <c r="JC3" s="286"/>
      <c r="JD3" s="286"/>
      <c r="JE3" s="286"/>
      <c r="JF3" s="286"/>
      <c r="JG3" s="286" t="s">
        <v>623</v>
      </c>
      <c r="JH3" s="286"/>
      <c r="JI3" s="286"/>
      <c r="JJ3" s="286"/>
      <c r="JK3" s="286"/>
      <c r="JL3" s="286"/>
      <c r="JM3" s="286"/>
      <c r="JN3" s="286" t="s">
        <v>626</v>
      </c>
      <c r="JO3" s="286"/>
      <c r="JP3" s="286"/>
      <c r="JQ3" s="286"/>
      <c r="JR3" s="286"/>
      <c r="JS3" s="286"/>
      <c r="JT3" s="286"/>
      <c r="JU3" s="286" t="s">
        <v>80</v>
      </c>
      <c r="JV3" s="286"/>
      <c r="JW3" s="286"/>
      <c r="JX3" s="286"/>
      <c r="JY3" s="286"/>
      <c r="JZ3" s="286"/>
      <c r="KA3" s="286"/>
      <c r="KB3" s="286" t="s">
        <v>80</v>
      </c>
      <c r="KC3" s="286"/>
      <c r="KD3" s="286"/>
      <c r="KE3" s="286"/>
      <c r="KF3" s="286"/>
      <c r="KG3" s="286"/>
      <c r="KH3" s="286"/>
      <c r="KI3" s="286" t="s">
        <v>633</v>
      </c>
      <c r="KJ3" s="286"/>
      <c r="KK3" s="286"/>
      <c r="KL3" s="286"/>
      <c r="KM3" s="286"/>
      <c r="KN3" s="286"/>
      <c r="KO3" s="286"/>
      <c r="KP3" s="286" t="s">
        <v>80</v>
      </c>
      <c r="KQ3" s="286"/>
      <c r="KR3" s="286"/>
      <c r="KS3" s="286"/>
      <c r="KT3" s="286"/>
      <c r="KU3" s="286"/>
      <c r="KV3" s="286"/>
      <c r="KW3" s="286" t="s">
        <v>638</v>
      </c>
      <c r="KX3" s="286"/>
      <c r="KY3" s="286"/>
      <c r="KZ3" s="286"/>
      <c r="LA3" s="286"/>
      <c r="LB3" s="286"/>
      <c r="LC3" s="286"/>
      <c r="LD3" s="286" t="s">
        <v>641</v>
      </c>
      <c r="LE3" s="286"/>
      <c r="LF3" s="286"/>
      <c r="LG3" s="286"/>
      <c r="LH3" s="286"/>
      <c r="LI3" s="286"/>
      <c r="LJ3" s="286"/>
      <c r="LK3" s="286" t="s">
        <v>644</v>
      </c>
      <c r="LL3" s="286"/>
      <c r="LM3" s="286"/>
      <c r="LN3" s="286"/>
      <c r="LO3" s="286"/>
      <c r="LP3" s="286"/>
      <c r="LQ3" s="286"/>
      <c r="LR3" s="286" t="s">
        <v>80</v>
      </c>
      <c r="LS3" s="286"/>
      <c r="LT3" s="286"/>
      <c r="LU3" s="286"/>
      <c r="LV3" s="286"/>
      <c r="LW3" s="286"/>
      <c r="LX3" s="286"/>
      <c r="LY3" s="286" t="s">
        <v>80</v>
      </c>
      <c r="LZ3" s="286"/>
      <c r="MA3" s="286"/>
      <c r="MB3" s="286"/>
      <c r="MC3" s="286"/>
      <c r="MD3" s="286"/>
      <c r="ME3" s="286"/>
      <c r="MF3" s="286" t="s">
        <v>651</v>
      </c>
      <c r="MG3" s="286"/>
      <c r="MH3" s="286"/>
      <c r="MI3" s="286"/>
      <c r="MJ3" s="286"/>
      <c r="MK3" s="286"/>
      <c r="ML3" s="286"/>
      <c r="MM3" s="286" t="s">
        <v>654</v>
      </c>
      <c r="MN3" s="286"/>
      <c r="MO3" s="286"/>
      <c r="MP3" s="286"/>
      <c r="MQ3" s="286"/>
      <c r="MR3" s="286"/>
      <c r="MS3" s="286"/>
      <c r="MT3" s="286" t="s">
        <v>657</v>
      </c>
      <c r="MU3" s="286"/>
      <c r="MV3" s="286"/>
      <c r="MW3" s="286"/>
      <c r="MX3" s="286"/>
      <c r="MY3" s="286"/>
      <c r="MZ3" s="286"/>
      <c r="NA3" s="286" t="s">
        <v>660</v>
      </c>
      <c r="NB3" s="286"/>
      <c r="NC3" s="286"/>
      <c r="ND3" s="286"/>
      <c r="NE3" s="286"/>
      <c r="NF3" s="286"/>
      <c r="NG3" s="286"/>
      <c r="NH3" s="286" t="s">
        <v>663</v>
      </c>
      <c r="NI3" s="286"/>
      <c r="NJ3" s="286"/>
      <c r="NK3" s="286"/>
      <c r="NL3" s="286"/>
      <c r="NM3" s="286"/>
      <c r="NN3" s="286"/>
      <c r="NO3" s="286" t="s">
        <v>666</v>
      </c>
      <c r="NP3" s="286"/>
      <c r="NQ3" s="286"/>
      <c r="NR3" s="286"/>
      <c r="NS3" s="286"/>
      <c r="NT3" s="286"/>
      <c r="NU3" s="286"/>
      <c r="NV3" s="286" t="s">
        <v>669</v>
      </c>
      <c r="NW3" s="286"/>
      <c r="NX3" s="286"/>
      <c r="NY3" s="286"/>
      <c r="NZ3" s="286"/>
      <c r="OA3" s="286"/>
      <c r="OB3" s="286"/>
      <c r="OC3" s="286" t="s">
        <v>672</v>
      </c>
      <c r="OD3" s="286"/>
      <c r="OE3" s="286"/>
      <c r="OF3" s="286"/>
      <c r="OG3" s="286"/>
      <c r="OH3" s="286"/>
      <c r="OI3" s="286"/>
      <c r="OJ3" s="286" t="s">
        <v>676</v>
      </c>
      <c r="OK3" s="286"/>
      <c r="OL3" s="286"/>
      <c r="OM3" s="286"/>
      <c r="ON3" s="286"/>
      <c r="OO3" s="286"/>
      <c r="OP3" s="286"/>
      <c r="OQ3" s="286" t="s">
        <v>679</v>
      </c>
      <c r="OR3" s="286"/>
      <c r="OS3" s="286"/>
      <c r="OT3" s="286"/>
      <c r="OU3" s="286"/>
      <c r="OV3" s="286"/>
      <c r="OW3" s="286"/>
      <c r="OX3" s="286" t="s">
        <v>682</v>
      </c>
      <c r="OY3" s="286"/>
      <c r="OZ3" s="286"/>
      <c r="PA3" s="286"/>
      <c r="PB3" s="286"/>
      <c r="PC3" s="286"/>
      <c r="PD3" s="286"/>
      <c r="PE3" s="286" t="s">
        <v>685</v>
      </c>
      <c r="PF3" s="286"/>
      <c r="PG3" s="286"/>
      <c r="PH3" s="286"/>
      <c r="PI3" s="286"/>
      <c r="PJ3" s="286"/>
      <c r="PK3" s="286"/>
      <c r="PL3" s="286" t="s">
        <v>674</v>
      </c>
      <c r="PM3" s="286"/>
      <c r="PN3" s="286"/>
      <c r="PO3" s="286"/>
      <c r="PP3" s="286"/>
      <c r="PQ3" s="286"/>
      <c r="PR3" s="286"/>
      <c r="PS3" s="286" t="s">
        <v>690</v>
      </c>
      <c r="PT3" s="286"/>
      <c r="PU3" s="286"/>
      <c r="PV3" s="286"/>
      <c r="PW3" s="286"/>
      <c r="PX3" s="286"/>
      <c r="PY3" s="286"/>
      <c r="PZ3" s="286" t="s">
        <v>693</v>
      </c>
      <c r="QA3" s="286"/>
      <c r="QB3" s="286"/>
      <c r="QC3" s="286"/>
      <c r="QD3" s="286"/>
      <c r="QE3" s="286"/>
      <c r="QF3" s="286"/>
      <c r="QG3" s="286" t="s">
        <v>696</v>
      </c>
      <c r="QH3" s="286"/>
      <c r="QI3" s="286"/>
      <c r="QJ3" s="286"/>
      <c r="QK3" s="286"/>
      <c r="QL3" s="286"/>
      <c r="QM3" s="286"/>
      <c r="QN3" s="286" t="s">
        <v>699</v>
      </c>
      <c r="QO3" s="286"/>
      <c r="QP3" s="286"/>
      <c r="QQ3" s="286"/>
      <c r="QR3" s="286"/>
      <c r="QS3" s="286"/>
      <c r="QT3" s="286"/>
      <c r="QU3" s="286" t="s">
        <v>702</v>
      </c>
      <c r="QV3" s="286"/>
      <c r="QW3" s="286"/>
      <c r="QX3" s="286"/>
      <c r="QY3" s="286"/>
      <c r="QZ3" s="286"/>
      <c r="RA3" s="286"/>
      <c r="RB3" s="286" t="s">
        <v>702</v>
      </c>
      <c r="RC3" s="286"/>
      <c r="RD3" s="286"/>
      <c r="RE3" s="286"/>
      <c r="RF3" s="286"/>
      <c r="RG3" s="286"/>
      <c r="RH3" s="286"/>
      <c r="RI3" s="286" t="s">
        <v>707</v>
      </c>
      <c r="RJ3" s="286"/>
      <c r="RK3" s="286"/>
      <c r="RL3" s="286"/>
      <c r="RM3" s="286"/>
      <c r="RN3" s="286"/>
      <c r="RO3" s="286"/>
      <c r="RP3" s="286" t="s">
        <v>710</v>
      </c>
      <c r="RQ3" s="286"/>
      <c r="RR3" s="286"/>
      <c r="RS3" s="286"/>
      <c r="RT3" s="286"/>
      <c r="RU3" s="286"/>
      <c r="RV3" s="286"/>
      <c r="RW3" s="286" t="s">
        <v>674</v>
      </c>
      <c r="RX3" s="286"/>
      <c r="RY3" s="286"/>
      <c r="RZ3" s="286"/>
      <c r="SA3" s="286"/>
      <c r="SB3" s="286"/>
      <c r="SC3" s="286"/>
      <c r="SD3" s="286" t="s">
        <v>713</v>
      </c>
      <c r="SE3" s="286"/>
      <c r="SF3" s="286"/>
      <c r="SG3" s="286"/>
      <c r="SH3" s="286"/>
      <c r="SI3" s="286"/>
      <c r="SJ3" s="286"/>
      <c r="SK3" s="286" t="s">
        <v>716</v>
      </c>
      <c r="SL3" s="286"/>
      <c r="SM3" s="286"/>
      <c r="SN3" s="286"/>
      <c r="SO3" s="286"/>
      <c r="SP3" s="286"/>
      <c r="SQ3" s="286"/>
      <c r="SR3" s="286" t="s">
        <v>719</v>
      </c>
      <c r="SS3" s="286"/>
      <c r="ST3" s="286"/>
      <c r="SU3" s="286"/>
      <c r="SV3" s="286"/>
      <c r="SW3" s="286"/>
      <c r="SX3" s="286"/>
      <c r="SY3" s="286" t="s">
        <v>722</v>
      </c>
      <c r="SZ3" s="286"/>
      <c r="TA3" s="286"/>
      <c r="TB3" s="286"/>
      <c r="TC3" s="286"/>
      <c r="TD3" s="286"/>
      <c r="TE3" s="286"/>
      <c r="TF3" s="286" t="s">
        <v>725</v>
      </c>
      <c r="TG3" s="286"/>
      <c r="TH3" s="286"/>
      <c r="TI3" s="286"/>
      <c r="TJ3" s="286"/>
      <c r="TK3" s="286"/>
      <c r="TL3" s="286"/>
      <c r="TM3" s="286" t="s">
        <v>728</v>
      </c>
      <c r="TN3" s="286"/>
      <c r="TO3" s="286"/>
      <c r="TP3" s="286"/>
      <c r="TQ3" s="286"/>
      <c r="TR3" s="286"/>
      <c r="TS3" s="286"/>
      <c r="TT3" s="286" t="s">
        <v>731</v>
      </c>
      <c r="TU3" s="286"/>
      <c r="TV3" s="286"/>
      <c r="TW3" s="286"/>
      <c r="TX3" s="286"/>
      <c r="TY3" s="286"/>
      <c r="TZ3" s="286"/>
      <c r="UA3" s="286" t="s">
        <v>734</v>
      </c>
      <c r="UB3" s="286"/>
      <c r="UC3" s="286"/>
      <c r="UD3" s="286"/>
      <c r="UE3" s="286"/>
      <c r="UF3" s="286"/>
      <c r="UG3" s="286"/>
      <c r="UH3" s="286" t="s">
        <v>737</v>
      </c>
      <c r="UI3" s="286"/>
      <c r="UJ3" s="286"/>
      <c r="UK3" s="286"/>
      <c r="UL3" s="286"/>
      <c r="UM3" s="286"/>
      <c r="UN3" s="286"/>
      <c r="UO3" s="286" t="s">
        <v>740</v>
      </c>
      <c r="UP3" s="286"/>
      <c r="UQ3" s="286"/>
      <c r="UR3" s="286"/>
      <c r="US3" s="286"/>
      <c r="UT3" s="286"/>
      <c r="UU3" s="286"/>
      <c r="UV3" s="286" t="s">
        <v>743</v>
      </c>
      <c r="UW3" s="286"/>
      <c r="UX3" s="286"/>
      <c r="UY3" s="286"/>
      <c r="UZ3" s="286"/>
      <c r="VA3" s="286"/>
      <c r="VB3" s="286"/>
      <c r="VC3" s="286" t="s">
        <v>746</v>
      </c>
      <c r="VD3" s="286"/>
      <c r="VE3" s="286"/>
      <c r="VF3" s="286"/>
      <c r="VG3" s="286"/>
      <c r="VH3" s="286"/>
      <c r="VI3" s="286"/>
      <c r="VJ3" s="286" t="s">
        <v>674</v>
      </c>
      <c r="VK3" s="286"/>
      <c r="VL3" s="286"/>
      <c r="VM3" s="286"/>
      <c r="VN3" s="286"/>
      <c r="VO3" s="286"/>
      <c r="VP3" s="286"/>
      <c r="VQ3" s="286" t="s">
        <v>751</v>
      </c>
      <c r="VR3" s="286"/>
      <c r="VS3" s="286"/>
      <c r="VT3" s="286"/>
      <c r="VU3" s="286"/>
      <c r="VV3" s="286"/>
      <c r="VW3" s="286"/>
      <c r="VX3" s="286" t="s">
        <v>674</v>
      </c>
      <c r="VY3" s="286"/>
      <c r="VZ3" s="286"/>
      <c r="WA3" s="286"/>
      <c r="WB3" s="286"/>
      <c r="WC3" s="286"/>
      <c r="WD3" s="286"/>
      <c r="WE3" s="286" t="s">
        <v>674</v>
      </c>
      <c r="WF3" s="286"/>
      <c r="WG3" s="286"/>
      <c r="WH3" s="286"/>
      <c r="WI3" s="286"/>
      <c r="WJ3" s="286"/>
      <c r="WK3" s="286"/>
      <c r="WL3" s="286" t="s">
        <v>758</v>
      </c>
      <c r="WM3" s="286"/>
      <c r="WN3" s="286"/>
      <c r="WO3" s="286"/>
      <c r="WP3" s="286"/>
      <c r="WQ3" s="286"/>
      <c r="WR3" s="286"/>
      <c r="WS3" s="286" t="s">
        <v>761</v>
      </c>
      <c r="WT3" s="286"/>
      <c r="WU3" s="286"/>
      <c r="WV3" s="286"/>
      <c r="WW3" s="286"/>
      <c r="WX3" s="286"/>
      <c r="WY3" s="286"/>
      <c r="WZ3" s="286" t="s">
        <v>764</v>
      </c>
      <c r="XA3" s="286"/>
      <c r="XB3" s="286"/>
      <c r="XC3" s="286"/>
      <c r="XD3" s="286"/>
      <c r="XE3" s="286"/>
      <c r="XF3" s="286"/>
      <c r="XG3" s="286" t="s">
        <v>767</v>
      </c>
      <c r="XH3" s="286"/>
      <c r="XI3" s="286"/>
      <c r="XJ3" s="286"/>
      <c r="XK3" s="286"/>
      <c r="XL3" s="286"/>
      <c r="XM3" s="286"/>
      <c r="XN3" s="286" t="s">
        <v>770</v>
      </c>
      <c r="XO3" s="286"/>
      <c r="XP3" s="286"/>
      <c r="XQ3" s="286"/>
      <c r="XR3" s="286"/>
      <c r="XS3" s="286"/>
      <c r="XT3" s="286"/>
      <c r="XU3" s="286" t="s">
        <v>773</v>
      </c>
      <c r="XV3" s="286"/>
      <c r="XW3" s="286"/>
      <c r="XX3" s="286"/>
      <c r="XY3" s="286"/>
      <c r="XZ3" s="286"/>
      <c r="YA3" s="286"/>
      <c r="YB3" s="286" t="s">
        <v>776</v>
      </c>
      <c r="YC3" s="286"/>
      <c r="YD3" s="286"/>
      <c r="YE3" s="286"/>
      <c r="YF3" s="286"/>
      <c r="YG3" s="286"/>
      <c r="YH3" s="286"/>
      <c r="YI3" s="286" t="s">
        <v>779</v>
      </c>
      <c r="YJ3" s="286"/>
      <c r="YK3" s="286"/>
      <c r="YL3" s="286"/>
      <c r="YM3" s="286"/>
      <c r="YN3" s="286"/>
      <c r="YO3" s="286"/>
      <c r="YP3" s="286" t="s">
        <v>782</v>
      </c>
      <c r="YQ3" s="286"/>
      <c r="YR3" s="286"/>
      <c r="YS3" s="286"/>
      <c r="YT3" s="286"/>
      <c r="YU3" s="286"/>
      <c r="YV3" s="286"/>
      <c r="YW3" s="286" t="s">
        <v>785</v>
      </c>
      <c r="YX3" s="286"/>
      <c r="YY3" s="286"/>
      <c r="YZ3" s="286"/>
      <c r="ZA3" s="286"/>
      <c r="ZB3" s="286"/>
      <c r="ZC3" s="286"/>
      <c r="ZD3" s="286" t="s">
        <v>788</v>
      </c>
      <c r="ZE3" s="286"/>
      <c r="ZF3" s="286"/>
      <c r="ZG3" s="286"/>
      <c r="ZH3" s="286"/>
      <c r="ZI3" s="286"/>
      <c r="ZJ3" s="286"/>
      <c r="ZK3" s="286" t="s">
        <v>674</v>
      </c>
      <c r="ZL3" s="286"/>
      <c r="ZM3" s="286"/>
      <c r="ZN3" s="286"/>
      <c r="ZO3" s="286"/>
      <c r="ZP3" s="286"/>
      <c r="ZQ3" s="286"/>
      <c r="ZR3" s="299"/>
      <c r="ZS3" s="300"/>
      <c r="ZT3" s="300"/>
      <c r="ZU3" s="300"/>
      <c r="ZV3" s="300"/>
      <c r="ZW3" s="300"/>
      <c r="ZX3" s="301"/>
    </row>
    <row r="4" spans="1:700" s="29" customFormat="1" ht="13.5">
      <c r="A4" s="302"/>
      <c r="B4" s="303"/>
      <c r="C4" s="303"/>
      <c r="D4" s="303"/>
      <c r="E4" s="303"/>
      <c r="F4" s="303"/>
      <c r="G4" s="304"/>
      <c r="H4" s="286" t="s">
        <v>526</v>
      </c>
      <c r="I4" s="286"/>
      <c r="J4" s="286"/>
      <c r="K4" s="286"/>
      <c r="L4" s="286"/>
      <c r="M4" s="286"/>
      <c r="N4" s="286"/>
      <c r="O4" s="286" t="s">
        <v>528</v>
      </c>
      <c r="P4" s="286"/>
      <c r="Q4" s="286"/>
      <c r="R4" s="286"/>
      <c r="S4" s="286"/>
      <c r="T4" s="286"/>
      <c r="U4" s="286"/>
      <c r="V4" s="286" t="s">
        <v>531</v>
      </c>
      <c r="W4" s="286"/>
      <c r="X4" s="286"/>
      <c r="Y4" s="286"/>
      <c r="Z4" s="286"/>
      <c r="AA4" s="286"/>
      <c r="AB4" s="286"/>
      <c r="AC4" s="286" t="s">
        <v>534</v>
      </c>
      <c r="AD4" s="286"/>
      <c r="AE4" s="286"/>
      <c r="AF4" s="286"/>
      <c r="AG4" s="286"/>
      <c r="AH4" s="286"/>
      <c r="AI4" s="286"/>
      <c r="AJ4" s="286" t="s">
        <v>537</v>
      </c>
      <c r="AK4" s="286"/>
      <c r="AL4" s="286"/>
      <c r="AM4" s="286"/>
      <c r="AN4" s="286"/>
      <c r="AO4" s="286"/>
      <c r="AP4" s="286"/>
      <c r="AQ4" s="286" t="s">
        <v>540</v>
      </c>
      <c r="AR4" s="286"/>
      <c r="AS4" s="286"/>
      <c r="AT4" s="286"/>
      <c r="AU4" s="286"/>
      <c r="AV4" s="286"/>
      <c r="AW4" s="286"/>
      <c r="AX4" s="286" t="s">
        <v>543</v>
      </c>
      <c r="AY4" s="286"/>
      <c r="AZ4" s="286"/>
      <c r="BA4" s="286"/>
      <c r="BB4" s="286"/>
      <c r="BC4" s="286"/>
      <c r="BD4" s="286"/>
      <c r="BE4" s="286" t="s">
        <v>549</v>
      </c>
      <c r="BF4" s="286"/>
      <c r="BG4" s="286"/>
      <c r="BH4" s="286"/>
      <c r="BI4" s="286"/>
      <c r="BJ4" s="286"/>
      <c r="BK4" s="286"/>
      <c r="BL4" s="286" t="s">
        <v>548</v>
      </c>
      <c r="BM4" s="286"/>
      <c r="BN4" s="286"/>
      <c r="BO4" s="286"/>
      <c r="BP4" s="286"/>
      <c r="BQ4" s="286"/>
      <c r="BR4" s="286"/>
      <c r="BS4" s="286" t="s">
        <v>552</v>
      </c>
      <c r="BT4" s="286"/>
      <c r="BU4" s="286"/>
      <c r="BV4" s="286"/>
      <c r="BW4" s="286"/>
      <c r="BX4" s="286"/>
      <c r="BY4" s="286"/>
      <c r="BZ4" s="286" t="s">
        <v>555</v>
      </c>
      <c r="CA4" s="286"/>
      <c r="CB4" s="286"/>
      <c r="CC4" s="286"/>
      <c r="CD4" s="286"/>
      <c r="CE4" s="286"/>
      <c r="CF4" s="286"/>
      <c r="CG4" s="286" t="s">
        <v>558</v>
      </c>
      <c r="CH4" s="286"/>
      <c r="CI4" s="286"/>
      <c r="CJ4" s="286"/>
      <c r="CK4" s="286"/>
      <c r="CL4" s="286"/>
      <c r="CM4" s="286"/>
      <c r="CN4" s="286" t="s">
        <v>561</v>
      </c>
      <c r="CO4" s="286"/>
      <c r="CP4" s="286"/>
      <c r="CQ4" s="286"/>
      <c r="CR4" s="286"/>
      <c r="CS4" s="286"/>
      <c r="CT4" s="286"/>
      <c r="CU4" s="286" t="s">
        <v>562</v>
      </c>
      <c r="CV4" s="286"/>
      <c r="CW4" s="286"/>
      <c r="CX4" s="286"/>
      <c r="CY4" s="286"/>
      <c r="CZ4" s="286"/>
      <c r="DA4" s="286"/>
      <c r="DB4" s="286" t="s">
        <v>565</v>
      </c>
      <c r="DC4" s="286"/>
      <c r="DD4" s="286"/>
      <c r="DE4" s="286"/>
      <c r="DF4" s="286"/>
      <c r="DG4" s="286"/>
      <c r="DH4" s="286"/>
      <c r="DI4" s="286" t="s">
        <v>567</v>
      </c>
      <c r="DJ4" s="286"/>
      <c r="DK4" s="286"/>
      <c r="DL4" s="286"/>
      <c r="DM4" s="286"/>
      <c r="DN4" s="286"/>
      <c r="DO4" s="286"/>
      <c r="DP4" s="286" t="s">
        <v>569</v>
      </c>
      <c r="DQ4" s="286"/>
      <c r="DR4" s="286"/>
      <c r="DS4" s="286"/>
      <c r="DT4" s="286"/>
      <c r="DU4" s="286"/>
      <c r="DV4" s="286"/>
      <c r="DW4" s="286" t="s">
        <v>572</v>
      </c>
      <c r="DX4" s="286"/>
      <c r="DY4" s="286"/>
      <c r="DZ4" s="286"/>
      <c r="EA4" s="286"/>
      <c r="EB4" s="286"/>
      <c r="EC4" s="286"/>
      <c r="ED4" s="286" t="s">
        <v>575</v>
      </c>
      <c r="EE4" s="286"/>
      <c r="EF4" s="286"/>
      <c r="EG4" s="286"/>
      <c r="EH4" s="286"/>
      <c r="EI4" s="286"/>
      <c r="EJ4" s="286"/>
      <c r="EK4" s="286" t="s">
        <v>577</v>
      </c>
      <c r="EL4" s="286"/>
      <c r="EM4" s="286"/>
      <c r="EN4" s="286"/>
      <c r="EO4" s="286"/>
      <c r="EP4" s="286"/>
      <c r="EQ4" s="286"/>
      <c r="ER4" s="286" t="s">
        <v>580</v>
      </c>
      <c r="ES4" s="286"/>
      <c r="ET4" s="286"/>
      <c r="EU4" s="286"/>
      <c r="EV4" s="286"/>
      <c r="EW4" s="286"/>
      <c r="EX4" s="286"/>
      <c r="EY4" s="286" t="s">
        <v>583</v>
      </c>
      <c r="EZ4" s="286"/>
      <c r="FA4" s="286"/>
      <c r="FB4" s="286"/>
      <c r="FC4" s="286"/>
      <c r="FD4" s="286"/>
      <c r="FE4" s="286"/>
      <c r="FF4" s="287" t="s">
        <v>586</v>
      </c>
      <c r="FG4" s="287"/>
      <c r="FH4" s="287"/>
      <c r="FI4" s="287"/>
      <c r="FJ4" s="287"/>
      <c r="FK4" s="287"/>
      <c r="FL4" s="287"/>
      <c r="FM4" s="286" t="s">
        <v>589</v>
      </c>
      <c r="FN4" s="286"/>
      <c r="FO4" s="286"/>
      <c r="FP4" s="286"/>
      <c r="FQ4" s="286"/>
      <c r="FR4" s="286"/>
      <c r="FS4" s="286"/>
      <c r="FT4" s="286" t="s">
        <v>592</v>
      </c>
      <c r="FU4" s="286"/>
      <c r="FV4" s="286"/>
      <c r="FW4" s="286"/>
      <c r="FX4" s="286"/>
      <c r="FY4" s="286"/>
      <c r="FZ4" s="286"/>
      <c r="GA4" s="286" t="s">
        <v>593</v>
      </c>
      <c r="GB4" s="286"/>
      <c r="GC4" s="286"/>
      <c r="GD4" s="286"/>
      <c r="GE4" s="286"/>
      <c r="GF4" s="286"/>
      <c r="GG4" s="286"/>
      <c r="GH4" s="286" t="s">
        <v>598</v>
      </c>
      <c r="GI4" s="286"/>
      <c r="GJ4" s="286"/>
      <c r="GK4" s="286"/>
      <c r="GL4" s="286"/>
      <c r="GM4" s="286"/>
      <c r="GN4" s="286"/>
      <c r="GO4" s="286" t="s">
        <v>601</v>
      </c>
      <c r="GP4" s="286"/>
      <c r="GQ4" s="286"/>
      <c r="GR4" s="286"/>
      <c r="GS4" s="286"/>
      <c r="GT4" s="286"/>
      <c r="GU4" s="286"/>
      <c r="GV4" s="286" t="s">
        <v>604</v>
      </c>
      <c r="GW4" s="286"/>
      <c r="GX4" s="286"/>
      <c r="GY4" s="286"/>
      <c r="GZ4" s="286"/>
      <c r="HA4" s="286"/>
      <c r="HB4" s="286"/>
      <c r="HC4" s="286" t="s">
        <v>1719</v>
      </c>
      <c r="HD4" s="286"/>
      <c r="HE4" s="286"/>
      <c r="HF4" s="286"/>
      <c r="HG4" s="286"/>
      <c r="HH4" s="286"/>
      <c r="HI4" s="286"/>
      <c r="HJ4" s="286" t="s">
        <v>606</v>
      </c>
      <c r="HK4" s="286"/>
      <c r="HL4" s="286"/>
      <c r="HM4" s="286"/>
      <c r="HN4" s="286"/>
      <c r="HO4" s="286"/>
      <c r="HP4" s="286"/>
      <c r="HQ4" s="286" t="s">
        <v>608</v>
      </c>
      <c r="HR4" s="286"/>
      <c r="HS4" s="286"/>
      <c r="HT4" s="286"/>
      <c r="HU4" s="286"/>
      <c r="HV4" s="286"/>
      <c r="HW4" s="286"/>
      <c r="HX4" s="286" t="s">
        <v>610</v>
      </c>
      <c r="HY4" s="286"/>
      <c r="HZ4" s="286"/>
      <c r="IA4" s="286"/>
      <c r="IB4" s="286"/>
      <c r="IC4" s="286"/>
      <c r="ID4" s="286"/>
      <c r="IE4" s="286" t="s">
        <v>613</v>
      </c>
      <c r="IF4" s="286"/>
      <c r="IG4" s="286"/>
      <c r="IH4" s="286"/>
      <c r="II4" s="286"/>
      <c r="IJ4" s="286"/>
      <c r="IK4" s="286"/>
      <c r="IL4" s="286" t="s">
        <v>615</v>
      </c>
      <c r="IM4" s="286"/>
      <c r="IN4" s="286"/>
      <c r="IO4" s="286"/>
      <c r="IP4" s="286"/>
      <c r="IQ4" s="286"/>
      <c r="IR4" s="286"/>
      <c r="IS4" s="286" t="s">
        <v>618</v>
      </c>
      <c r="IT4" s="286"/>
      <c r="IU4" s="286"/>
      <c r="IV4" s="286"/>
      <c r="IW4" s="286"/>
      <c r="IX4" s="286"/>
      <c r="IY4" s="286"/>
      <c r="IZ4" s="286" t="s">
        <v>621</v>
      </c>
      <c r="JA4" s="286"/>
      <c r="JB4" s="286"/>
      <c r="JC4" s="286"/>
      <c r="JD4" s="286"/>
      <c r="JE4" s="286"/>
      <c r="JF4" s="286"/>
      <c r="JG4" s="286" t="s">
        <v>624</v>
      </c>
      <c r="JH4" s="286"/>
      <c r="JI4" s="286"/>
      <c r="JJ4" s="286"/>
      <c r="JK4" s="286"/>
      <c r="JL4" s="286"/>
      <c r="JM4" s="286"/>
      <c r="JN4" s="286" t="s">
        <v>627</v>
      </c>
      <c r="JO4" s="286"/>
      <c r="JP4" s="286"/>
      <c r="JQ4" s="286"/>
      <c r="JR4" s="286"/>
      <c r="JS4" s="286"/>
      <c r="JT4" s="286"/>
      <c r="JU4" s="286" t="s">
        <v>629</v>
      </c>
      <c r="JV4" s="286"/>
      <c r="JW4" s="286"/>
      <c r="JX4" s="286"/>
      <c r="JY4" s="286"/>
      <c r="JZ4" s="286"/>
      <c r="KA4" s="286"/>
      <c r="KB4" s="286" t="s">
        <v>631</v>
      </c>
      <c r="KC4" s="286"/>
      <c r="KD4" s="286"/>
      <c r="KE4" s="286"/>
      <c r="KF4" s="286"/>
      <c r="KG4" s="286"/>
      <c r="KH4" s="286"/>
      <c r="KI4" s="286" t="s">
        <v>634</v>
      </c>
      <c r="KJ4" s="286"/>
      <c r="KK4" s="286"/>
      <c r="KL4" s="286"/>
      <c r="KM4" s="286"/>
      <c r="KN4" s="286"/>
      <c r="KO4" s="286"/>
      <c r="KP4" s="287" t="s">
        <v>636</v>
      </c>
      <c r="KQ4" s="287"/>
      <c r="KR4" s="287"/>
      <c r="KS4" s="287"/>
      <c r="KT4" s="287"/>
      <c r="KU4" s="287"/>
      <c r="KV4" s="287"/>
      <c r="KW4" s="286" t="s">
        <v>639</v>
      </c>
      <c r="KX4" s="286"/>
      <c r="KY4" s="286"/>
      <c r="KZ4" s="286"/>
      <c r="LA4" s="286"/>
      <c r="LB4" s="286"/>
      <c r="LC4" s="286"/>
      <c r="LD4" s="286" t="s">
        <v>642</v>
      </c>
      <c r="LE4" s="286"/>
      <c r="LF4" s="286"/>
      <c r="LG4" s="286"/>
      <c r="LH4" s="286"/>
      <c r="LI4" s="286"/>
      <c r="LJ4" s="286"/>
      <c r="LK4" s="286" t="s">
        <v>645</v>
      </c>
      <c r="LL4" s="286"/>
      <c r="LM4" s="286"/>
      <c r="LN4" s="286"/>
      <c r="LO4" s="286"/>
      <c r="LP4" s="286"/>
      <c r="LQ4" s="286"/>
      <c r="LR4" s="286" t="s">
        <v>647</v>
      </c>
      <c r="LS4" s="286"/>
      <c r="LT4" s="286"/>
      <c r="LU4" s="286"/>
      <c r="LV4" s="286"/>
      <c r="LW4" s="286"/>
      <c r="LX4" s="286"/>
      <c r="LY4" s="286" t="s">
        <v>649</v>
      </c>
      <c r="LZ4" s="286"/>
      <c r="MA4" s="286"/>
      <c r="MB4" s="286"/>
      <c r="MC4" s="286"/>
      <c r="MD4" s="286"/>
      <c r="ME4" s="286"/>
      <c r="MF4" s="286" t="s">
        <v>652</v>
      </c>
      <c r="MG4" s="286"/>
      <c r="MH4" s="286"/>
      <c r="MI4" s="286"/>
      <c r="MJ4" s="286"/>
      <c r="MK4" s="286"/>
      <c r="ML4" s="286"/>
      <c r="MM4" s="286" t="s">
        <v>655</v>
      </c>
      <c r="MN4" s="286"/>
      <c r="MO4" s="286"/>
      <c r="MP4" s="286"/>
      <c r="MQ4" s="286"/>
      <c r="MR4" s="286"/>
      <c r="MS4" s="286"/>
      <c r="MT4" s="286" t="s">
        <v>658</v>
      </c>
      <c r="MU4" s="286"/>
      <c r="MV4" s="286"/>
      <c r="MW4" s="286"/>
      <c r="MX4" s="286"/>
      <c r="MY4" s="286"/>
      <c r="MZ4" s="286"/>
      <c r="NA4" s="286" t="s">
        <v>661</v>
      </c>
      <c r="NB4" s="286"/>
      <c r="NC4" s="286"/>
      <c r="ND4" s="286"/>
      <c r="NE4" s="286"/>
      <c r="NF4" s="286"/>
      <c r="NG4" s="286"/>
      <c r="NH4" s="286" t="s">
        <v>664</v>
      </c>
      <c r="NI4" s="286"/>
      <c r="NJ4" s="286"/>
      <c r="NK4" s="286"/>
      <c r="NL4" s="286"/>
      <c r="NM4" s="286"/>
      <c r="NN4" s="286"/>
      <c r="NO4" s="286" t="s">
        <v>667</v>
      </c>
      <c r="NP4" s="286"/>
      <c r="NQ4" s="286"/>
      <c r="NR4" s="286"/>
      <c r="NS4" s="286"/>
      <c r="NT4" s="286"/>
      <c r="NU4" s="286"/>
      <c r="NV4" s="286" t="s">
        <v>670</v>
      </c>
      <c r="NW4" s="286"/>
      <c r="NX4" s="286"/>
      <c r="NY4" s="286"/>
      <c r="NZ4" s="286"/>
      <c r="OA4" s="286"/>
      <c r="OB4" s="286"/>
      <c r="OC4" s="286" t="s">
        <v>673</v>
      </c>
      <c r="OD4" s="286"/>
      <c r="OE4" s="286"/>
      <c r="OF4" s="286"/>
      <c r="OG4" s="286"/>
      <c r="OH4" s="286"/>
      <c r="OI4" s="286"/>
      <c r="OJ4" s="286" t="s">
        <v>677</v>
      </c>
      <c r="OK4" s="286"/>
      <c r="OL4" s="286"/>
      <c r="OM4" s="286"/>
      <c r="ON4" s="286"/>
      <c r="OO4" s="286"/>
      <c r="OP4" s="286"/>
      <c r="OQ4" s="286" t="s">
        <v>680</v>
      </c>
      <c r="OR4" s="286"/>
      <c r="OS4" s="286"/>
      <c r="OT4" s="286"/>
      <c r="OU4" s="286"/>
      <c r="OV4" s="286"/>
      <c r="OW4" s="286"/>
      <c r="OX4" s="286" t="s">
        <v>683</v>
      </c>
      <c r="OY4" s="286"/>
      <c r="OZ4" s="286"/>
      <c r="PA4" s="286"/>
      <c r="PB4" s="286"/>
      <c r="PC4" s="286"/>
      <c r="PD4" s="286"/>
      <c r="PE4" s="286" t="s">
        <v>686</v>
      </c>
      <c r="PF4" s="286"/>
      <c r="PG4" s="286"/>
      <c r="PH4" s="286"/>
      <c r="PI4" s="286"/>
      <c r="PJ4" s="286"/>
      <c r="PK4" s="286"/>
      <c r="PL4" s="286" t="s">
        <v>688</v>
      </c>
      <c r="PM4" s="286"/>
      <c r="PN4" s="286"/>
      <c r="PO4" s="286"/>
      <c r="PP4" s="286"/>
      <c r="PQ4" s="286"/>
      <c r="PR4" s="286"/>
      <c r="PS4" s="286" t="s">
        <v>691</v>
      </c>
      <c r="PT4" s="286"/>
      <c r="PU4" s="286"/>
      <c r="PV4" s="286"/>
      <c r="PW4" s="286"/>
      <c r="PX4" s="286"/>
      <c r="PY4" s="286"/>
      <c r="PZ4" s="286" t="s">
        <v>694</v>
      </c>
      <c r="QA4" s="286"/>
      <c r="QB4" s="286"/>
      <c r="QC4" s="286"/>
      <c r="QD4" s="286"/>
      <c r="QE4" s="286"/>
      <c r="QF4" s="286"/>
      <c r="QG4" s="286" t="s">
        <v>697</v>
      </c>
      <c r="QH4" s="286"/>
      <c r="QI4" s="286"/>
      <c r="QJ4" s="286"/>
      <c r="QK4" s="286"/>
      <c r="QL4" s="286"/>
      <c r="QM4" s="286"/>
      <c r="QN4" s="286" t="s">
        <v>700</v>
      </c>
      <c r="QO4" s="286"/>
      <c r="QP4" s="286"/>
      <c r="QQ4" s="286"/>
      <c r="QR4" s="286"/>
      <c r="QS4" s="286"/>
      <c r="QT4" s="286"/>
      <c r="QU4" s="286" t="s">
        <v>703</v>
      </c>
      <c r="QV4" s="286"/>
      <c r="QW4" s="286"/>
      <c r="QX4" s="286"/>
      <c r="QY4" s="286"/>
      <c r="QZ4" s="286"/>
      <c r="RA4" s="286"/>
      <c r="RB4" s="286" t="s">
        <v>705</v>
      </c>
      <c r="RC4" s="286"/>
      <c r="RD4" s="286"/>
      <c r="RE4" s="286"/>
      <c r="RF4" s="286"/>
      <c r="RG4" s="286"/>
      <c r="RH4" s="286"/>
      <c r="RI4" s="286" t="s">
        <v>708</v>
      </c>
      <c r="RJ4" s="286"/>
      <c r="RK4" s="286"/>
      <c r="RL4" s="286"/>
      <c r="RM4" s="286"/>
      <c r="RN4" s="286"/>
      <c r="RO4" s="286"/>
      <c r="RP4" s="286" t="s">
        <v>711</v>
      </c>
      <c r="RQ4" s="286"/>
      <c r="RR4" s="286"/>
      <c r="RS4" s="286"/>
      <c r="RT4" s="286"/>
      <c r="RU4" s="286"/>
      <c r="RV4" s="286"/>
      <c r="RW4" s="286" t="s">
        <v>1877</v>
      </c>
      <c r="RX4" s="286"/>
      <c r="RY4" s="286"/>
      <c r="RZ4" s="286"/>
      <c r="SA4" s="286"/>
      <c r="SB4" s="286"/>
      <c r="SC4" s="286"/>
      <c r="SD4" s="286" t="s">
        <v>714</v>
      </c>
      <c r="SE4" s="286"/>
      <c r="SF4" s="286"/>
      <c r="SG4" s="286"/>
      <c r="SH4" s="286"/>
      <c r="SI4" s="286"/>
      <c r="SJ4" s="286"/>
      <c r="SK4" s="286" t="s">
        <v>717</v>
      </c>
      <c r="SL4" s="286"/>
      <c r="SM4" s="286"/>
      <c r="SN4" s="286"/>
      <c r="SO4" s="286"/>
      <c r="SP4" s="286"/>
      <c r="SQ4" s="286"/>
      <c r="SR4" s="286" t="s">
        <v>720</v>
      </c>
      <c r="SS4" s="286"/>
      <c r="ST4" s="286"/>
      <c r="SU4" s="286"/>
      <c r="SV4" s="286"/>
      <c r="SW4" s="286"/>
      <c r="SX4" s="286"/>
      <c r="SY4" s="286" t="s">
        <v>723</v>
      </c>
      <c r="SZ4" s="286"/>
      <c r="TA4" s="286"/>
      <c r="TB4" s="286"/>
      <c r="TC4" s="286"/>
      <c r="TD4" s="286"/>
      <c r="TE4" s="286"/>
      <c r="TF4" s="286" t="s">
        <v>726</v>
      </c>
      <c r="TG4" s="286"/>
      <c r="TH4" s="286"/>
      <c r="TI4" s="286"/>
      <c r="TJ4" s="286"/>
      <c r="TK4" s="286"/>
      <c r="TL4" s="286"/>
      <c r="TM4" s="286" t="s">
        <v>729</v>
      </c>
      <c r="TN4" s="286"/>
      <c r="TO4" s="286"/>
      <c r="TP4" s="286"/>
      <c r="TQ4" s="286"/>
      <c r="TR4" s="286"/>
      <c r="TS4" s="286"/>
      <c r="TT4" s="286" t="s">
        <v>732</v>
      </c>
      <c r="TU4" s="286"/>
      <c r="TV4" s="286"/>
      <c r="TW4" s="286"/>
      <c r="TX4" s="286"/>
      <c r="TY4" s="286"/>
      <c r="TZ4" s="286"/>
      <c r="UA4" s="286" t="s">
        <v>735</v>
      </c>
      <c r="UB4" s="286"/>
      <c r="UC4" s="286"/>
      <c r="UD4" s="286"/>
      <c r="UE4" s="286"/>
      <c r="UF4" s="286"/>
      <c r="UG4" s="286"/>
      <c r="UH4" s="286" t="s">
        <v>738</v>
      </c>
      <c r="UI4" s="286"/>
      <c r="UJ4" s="286"/>
      <c r="UK4" s="286"/>
      <c r="UL4" s="286"/>
      <c r="UM4" s="286"/>
      <c r="UN4" s="286"/>
      <c r="UO4" s="286" t="s">
        <v>741</v>
      </c>
      <c r="UP4" s="286"/>
      <c r="UQ4" s="286"/>
      <c r="UR4" s="286"/>
      <c r="US4" s="286"/>
      <c r="UT4" s="286"/>
      <c r="UU4" s="286"/>
      <c r="UV4" s="286" t="s">
        <v>744</v>
      </c>
      <c r="UW4" s="286"/>
      <c r="UX4" s="286"/>
      <c r="UY4" s="286"/>
      <c r="UZ4" s="286"/>
      <c r="VA4" s="286"/>
      <c r="VB4" s="286"/>
      <c r="VC4" s="286" t="s">
        <v>747</v>
      </c>
      <c r="VD4" s="286"/>
      <c r="VE4" s="286"/>
      <c r="VF4" s="286"/>
      <c r="VG4" s="286"/>
      <c r="VH4" s="286"/>
      <c r="VI4" s="286"/>
      <c r="VJ4" s="286" t="s">
        <v>749</v>
      </c>
      <c r="VK4" s="286"/>
      <c r="VL4" s="286"/>
      <c r="VM4" s="286"/>
      <c r="VN4" s="286"/>
      <c r="VO4" s="286"/>
      <c r="VP4" s="286"/>
      <c r="VQ4" s="286" t="s">
        <v>752</v>
      </c>
      <c r="VR4" s="286"/>
      <c r="VS4" s="286"/>
      <c r="VT4" s="286"/>
      <c r="VU4" s="286"/>
      <c r="VV4" s="286"/>
      <c r="VW4" s="286"/>
      <c r="VX4" s="286" t="s">
        <v>754</v>
      </c>
      <c r="VY4" s="286"/>
      <c r="VZ4" s="286"/>
      <c r="WA4" s="286"/>
      <c r="WB4" s="286"/>
      <c r="WC4" s="286"/>
      <c r="WD4" s="286"/>
      <c r="WE4" s="286" t="s">
        <v>756</v>
      </c>
      <c r="WF4" s="286"/>
      <c r="WG4" s="286"/>
      <c r="WH4" s="286"/>
      <c r="WI4" s="286"/>
      <c r="WJ4" s="286"/>
      <c r="WK4" s="286"/>
      <c r="WL4" s="286" t="s">
        <v>759</v>
      </c>
      <c r="WM4" s="286"/>
      <c r="WN4" s="286"/>
      <c r="WO4" s="286"/>
      <c r="WP4" s="286"/>
      <c r="WQ4" s="286"/>
      <c r="WR4" s="286"/>
      <c r="WS4" s="286" t="s">
        <v>762</v>
      </c>
      <c r="WT4" s="286"/>
      <c r="WU4" s="286"/>
      <c r="WV4" s="286"/>
      <c r="WW4" s="286"/>
      <c r="WX4" s="286"/>
      <c r="WY4" s="286"/>
      <c r="WZ4" s="286" t="s">
        <v>765</v>
      </c>
      <c r="XA4" s="286"/>
      <c r="XB4" s="286"/>
      <c r="XC4" s="286"/>
      <c r="XD4" s="286"/>
      <c r="XE4" s="286"/>
      <c r="XF4" s="286"/>
      <c r="XG4" s="286" t="s">
        <v>768</v>
      </c>
      <c r="XH4" s="286"/>
      <c r="XI4" s="286"/>
      <c r="XJ4" s="286"/>
      <c r="XK4" s="286"/>
      <c r="XL4" s="286"/>
      <c r="XM4" s="286"/>
      <c r="XN4" s="286" t="s">
        <v>771</v>
      </c>
      <c r="XO4" s="286"/>
      <c r="XP4" s="286"/>
      <c r="XQ4" s="286"/>
      <c r="XR4" s="286"/>
      <c r="XS4" s="286"/>
      <c r="XT4" s="286"/>
      <c r="XU4" s="286" t="s">
        <v>774</v>
      </c>
      <c r="XV4" s="286"/>
      <c r="XW4" s="286"/>
      <c r="XX4" s="286"/>
      <c r="XY4" s="286"/>
      <c r="XZ4" s="286"/>
      <c r="YA4" s="286"/>
      <c r="YB4" s="286" t="s">
        <v>777</v>
      </c>
      <c r="YC4" s="286"/>
      <c r="YD4" s="286"/>
      <c r="YE4" s="286"/>
      <c r="YF4" s="286"/>
      <c r="YG4" s="286"/>
      <c r="YH4" s="286"/>
      <c r="YI4" s="286" t="s">
        <v>780</v>
      </c>
      <c r="YJ4" s="286"/>
      <c r="YK4" s="286"/>
      <c r="YL4" s="286"/>
      <c r="YM4" s="286"/>
      <c r="YN4" s="286"/>
      <c r="YO4" s="286"/>
      <c r="YP4" s="286" t="s">
        <v>783</v>
      </c>
      <c r="YQ4" s="286"/>
      <c r="YR4" s="286"/>
      <c r="YS4" s="286"/>
      <c r="YT4" s="286"/>
      <c r="YU4" s="286"/>
      <c r="YV4" s="286"/>
      <c r="YW4" s="286" t="s">
        <v>786</v>
      </c>
      <c r="YX4" s="286"/>
      <c r="YY4" s="286"/>
      <c r="YZ4" s="286"/>
      <c r="ZA4" s="286"/>
      <c r="ZB4" s="286"/>
      <c r="ZC4" s="286"/>
      <c r="ZD4" s="286" t="s">
        <v>789</v>
      </c>
      <c r="ZE4" s="286"/>
      <c r="ZF4" s="286"/>
      <c r="ZG4" s="286"/>
      <c r="ZH4" s="286"/>
      <c r="ZI4" s="286"/>
      <c r="ZJ4" s="286"/>
      <c r="ZK4" s="286" t="s">
        <v>791</v>
      </c>
      <c r="ZL4" s="286"/>
      <c r="ZM4" s="286"/>
      <c r="ZN4" s="286"/>
      <c r="ZO4" s="286"/>
      <c r="ZP4" s="286"/>
      <c r="ZQ4" s="286"/>
      <c r="ZR4" s="302"/>
      <c r="ZS4" s="303"/>
      <c r="ZT4" s="303"/>
      <c r="ZU4" s="303"/>
      <c r="ZV4" s="303"/>
      <c r="ZW4" s="303"/>
      <c r="ZX4" s="304"/>
    </row>
    <row r="5" spans="1:700" s="30" customFormat="1" ht="55.5" customHeight="1">
      <c r="A5" s="73" t="s">
        <v>0</v>
      </c>
      <c r="B5" s="74" t="s">
        <v>1928</v>
      </c>
      <c r="C5" s="27" t="s">
        <v>72</v>
      </c>
      <c r="D5" s="27" t="s">
        <v>69</v>
      </c>
      <c r="E5" s="27" t="s">
        <v>70</v>
      </c>
      <c r="F5" s="27" t="s">
        <v>71</v>
      </c>
      <c r="G5" s="27" t="s">
        <v>74</v>
      </c>
      <c r="H5" s="25" t="s">
        <v>0</v>
      </c>
      <c r="I5" s="25" t="s">
        <v>1</v>
      </c>
      <c r="J5" s="27" t="s">
        <v>1778</v>
      </c>
      <c r="K5" s="27" t="s">
        <v>69</v>
      </c>
      <c r="L5" s="27" t="s">
        <v>70</v>
      </c>
      <c r="M5" s="27" t="s">
        <v>71</v>
      </c>
      <c r="N5" s="27" t="s">
        <v>74</v>
      </c>
      <c r="O5" s="25" t="s">
        <v>0</v>
      </c>
      <c r="P5" s="25" t="s">
        <v>1</v>
      </c>
      <c r="Q5" s="27" t="s">
        <v>1779</v>
      </c>
      <c r="R5" s="27" t="s">
        <v>69</v>
      </c>
      <c r="S5" s="27" t="s">
        <v>70</v>
      </c>
      <c r="T5" s="27" t="s">
        <v>71</v>
      </c>
      <c r="U5" s="27" t="s">
        <v>74</v>
      </c>
      <c r="V5" s="25" t="s">
        <v>0</v>
      </c>
      <c r="W5" s="25" t="s">
        <v>1</v>
      </c>
      <c r="X5" s="27" t="s">
        <v>1780</v>
      </c>
      <c r="Y5" s="27" t="s">
        <v>69</v>
      </c>
      <c r="Z5" s="27" t="s">
        <v>70</v>
      </c>
      <c r="AA5" s="27" t="s">
        <v>71</v>
      </c>
      <c r="AB5" s="27" t="s">
        <v>74</v>
      </c>
      <c r="AC5" s="25" t="s">
        <v>0</v>
      </c>
      <c r="AD5" s="25" t="s">
        <v>1</v>
      </c>
      <c r="AE5" s="43" t="s">
        <v>1879</v>
      </c>
      <c r="AF5" s="27" t="s">
        <v>69</v>
      </c>
      <c r="AG5" s="27" t="s">
        <v>70</v>
      </c>
      <c r="AH5" s="27" t="s">
        <v>71</v>
      </c>
      <c r="AI5" s="27" t="s">
        <v>74</v>
      </c>
      <c r="AJ5" s="25" t="s">
        <v>0</v>
      </c>
      <c r="AK5" s="25" t="s">
        <v>1</v>
      </c>
      <c r="AL5" s="27" t="s">
        <v>72</v>
      </c>
      <c r="AM5" s="27" t="s">
        <v>69</v>
      </c>
      <c r="AN5" s="27" t="s">
        <v>70</v>
      </c>
      <c r="AO5" s="27" t="s">
        <v>71</v>
      </c>
      <c r="AP5" s="27" t="s">
        <v>74</v>
      </c>
      <c r="AQ5" s="25" t="s">
        <v>0</v>
      </c>
      <c r="AR5" s="25" t="s">
        <v>1</v>
      </c>
      <c r="AS5" s="27" t="s">
        <v>72</v>
      </c>
      <c r="AT5" s="27" t="s">
        <v>69</v>
      </c>
      <c r="AU5" s="27" t="s">
        <v>70</v>
      </c>
      <c r="AV5" s="27" t="s">
        <v>71</v>
      </c>
      <c r="AW5" s="27" t="s">
        <v>74</v>
      </c>
      <c r="AX5" s="25" t="s">
        <v>0</v>
      </c>
      <c r="AY5" s="25" t="s">
        <v>1</v>
      </c>
      <c r="AZ5" s="27" t="s">
        <v>1645</v>
      </c>
      <c r="BA5" s="27" t="s">
        <v>69</v>
      </c>
      <c r="BB5" s="27" t="s">
        <v>70</v>
      </c>
      <c r="BC5" s="27" t="s">
        <v>71</v>
      </c>
      <c r="BD5" s="27" t="s">
        <v>74</v>
      </c>
      <c r="BE5" s="25" t="s">
        <v>0</v>
      </c>
      <c r="BF5" s="25" t="s">
        <v>1</v>
      </c>
      <c r="BG5" s="27" t="s">
        <v>1646</v>
      </c>
      <c r="BH5" s="27" t="s">
        <v>69</v>
      </c>
      <c r="BI5" s="27" t="s">
        <v>70</v>
      </c>
      <c r="BJ5" s="27" t="s">
        <v>71</v>
      </c>
      <c r="BK5" s="27" t="s">
        <v>74</v>
      </c>
      <c r="BL5" s="25" t="s">
        <v>0</v>
      </c>
      <c r="BM5" s="25" t="s">
        <v>1</v>
      </c>
      <c r="BN5" s="27" t="s">
        <v>1847</v>
      </c>
      <c r="BO5" s="27" t="s">
        <v>69</v>
      </c>
      <c r="BP5" s="27" t="s">
        <v>70</v>
      </c>
      <c r="BQ5" s="27" t="s">
        <v>71</v>
      </c>
      <c r="BR5" s="27" t="s">
        <v>74</v>
      </c>
      <c r="BS5" s="25" t="s">
        <v>0</v>
      </c>
      <c r="BT5" s="25" t="s">
        <v>1</v>
      </c>
      <c r="BU5" s="27" t="s">
        <v>72</v>
      </c>
      <c r="BV5" s="27" t="s">
        <v>69</v>
      </c>
      <c r="BW5" s="27" t="s">
        <v>70</v>
      </c>
      <c r="BX5" s="27" t="s">
        <v>71</v>
      </c>
      <c r="BY5" s="27" t="s">
        <v>74</v>
      </c>
      <c r="BZ5" s="25" t="s">
        <v>0</v>
      </c>
      <c r="CA5" s="25" t="s">
        <v>1</v>
      </c>
      <c r="CB5" s="27" t="s">
        <v>1647</v>
      </c>
      <c r="CC5" s="27" t="s">
        <v>69</v>
      </c>
      <c r="CD5" s="27" t="s">
        <v>70</v>
      </c>
      <c r="CE5" s="27" t="s">
        <v>71</v>
      </c>
      <c r="CF5" s="27" t="s">
        <v>74</v>
      </c>
      <c r="CG5" s="25" t="s">
        <v>0</v>
      </c>
      <c r="CH5" s="25" t="s">
        <v>1</v>
      </c>
      <c r="CI5" s="27" t="s">
        <v>1704</v>
      </c>
      <c r="CJ5" s="27" t="s">
        <v>69</v>
      </c>
      <c r="CK5" s="27" t="s">
        <v>70</v>
      </c>
      <c r="CL5" s="27" t="s">
        <v>71</v>
      </c>
      <c r="CM5" s="27" t="s">
        <v>74</v>
      </c>
      <c r="CN5" s="25" t="s">
        <v>0</v>
      </c>
      <c r="CO5" s="25" t="s">
        <v>1</v>
      </c>
      <c r="CP5" s="27" t="s">
        <v>1705</v>
      </c>
      <c r="CQ5" s="27" t="s">
        <v>69</v>
      </c>
      <c r="CR5" s="27" t="s">
        <v>70</v>
      </c>
      <c r="CS5" s="27" t="s">
        <v>71</v>
      </c>
      <c r="CT5" s="27" t="s">
        <v>74</v>
      </c>
      <c r="CU5" s="25" t="s">
        <v>0</v>
      </c>
      <c r="CV5" s="25" t="s">
        <v>1</v>
      </c>
      <c r="CW5" s="27" t="s">
        <v>72</v>
      </c>
      <c r="CX5" s="27" t="s">
        <v>69</v>
      </c>
      <c r="CY5" s="27" t="s">
        <v>70</v>
      </c>
      <c r="CZ5" s="27" t="s">
        <v>71</v>
      </c>
      <c r="DA5" s="27" t="s">
        <v>74</v>
      </c>
      <c r="DB5" s="25" t="s">
        <v>0</v>
      </c>
      <c r="DC5" s="25" t="s">
        <v>1</v>
      </c>
      <c r="DD5" s="27" t="s">
        <v>1845</v>
      </c>
      <c r="DE5" s="27" t="s">
        <v>69</v>
      </c>
      <c r="DF5" s="27" t="s">
        <v>70</v>
      </c>
      <c r="DG5" s="27" t="s">
        <v>71</v>
      </c>
      <c r="DH5" s="27" t="s">
        <v>74</v>
      </c>
      <c r="DI5" s="25" t="s">
        <v>0</v>
      </c>
      <c r="DJ5" s="25" t="s">
        <v>1</v>
      </c>
      <c r="DK5" s="27" t="s">
        <v>1848</v>
      </c>
      <c r="DL5" s="27" t="s">
        <v>69</v>
      </c>
      <c r="DM5" s="27" t="s">
        <v>70</v>
      </c>
      <c r="DN5" s="27" t="s">
        <v>71</v>
      </c>
      <c r="DO5" s="27" t="s">
        <v>74</v>
      </c>
      <c r="DP5" s="25" t="s">
        <v>0</v>
      </c>
      <c r="DQ5" s="25" t="s">
        <v>1</v>
      </c>
      <c r="DR5" s="27" t="s">
        <v>1781</v>
      </c>
      <c r="DS5" s="27" t="s">
        <v>69</v>
      </c>
      <c r="DT5" s="27" t="s">
        <v>70</v>
      </c>
      <c r="DU5" s="27" t="s">
        <v>71</v>
      </c>
      <c r="DV5" s="27" t="s">
        <v>74</v>
      </c>
      <c r="DW5" s="25" t="s">
        <v>0</v>
      </c>
      <c r="DX5" s="25" t="s">
        <v>1</v>
      </c>
      <c r="DY5" s="27" t="s">
        <v>1756</v>
      </c>
      <c r="DZ5" s="27" t="s">
        <v>69</v>
      </c>
      <c r="EA5" s="27" t="s">
        <v>70</v>
      </c>
      <c r="EB5" s="27" t="s">
        <v>71</v>
      </c>
      <c r="EC5" s="27" t="s">
        <v>74</v>
      </c>
      <c r="ED5" s="25" t="s">
        <v>0</v>
      </c>
      <c r="EE5" s="25" t="s">
        <v>1</v>
      </c>
      <c r="EF5" s="27" t="s">
        <v>72</v>
      </c>
      <c r="EG5" s="27" t="s">
        <v>69</v>
      </c>
      <c r="EH5" s="27" t="s">
        <v>70</v>
      </c>
      <c r="EI5" s="27" t="s">
        <v>71</v>
      </c>
      <c r="EJ5" s="27" t="s">
        <v>74</v>
      </c>
      <c r="EK5" s="25" t="s">
        <v>0</v>
      </c>
      <c r="EL5" s="25" t="s">
        <v>1</v>
      </c>
      <c r="EM5" s="27" t="s">
        <v>72</v>
      </c>
      <c r="EN5" s="27" t="s">
        <v>69</v>
      </c>
      <c r="EO5" s="27" t="s">
        <v>70</v>
      </c>
      <c r="EP5" s="27" t="s">
        <v>71</v>
      </c>
      <c r="EQ5" s="27" t="s">
        <v>74</v>
      </c>
      <c r="ER5" s="25" t="s">
        <v>0</v>
      </c>
      <c r="ES5" s="25" t="s">
        <v>1</v>
      </c>
      <c r="ET5" s="27" t="s">
        <v>72</v>
      </c>
      <c r="EU5" s="27" t="s">
        <v>69</v>
      </c>
      <c r="EV5" s="27" t="s">
        <v>70</v>
      </c>
      <c r="EW5" s="27" t="s">
        <v>71</v>
      </c>
      <c r="EX5" s="27" t="s">
        <v>74</v>
      </c>
      <c r="EY5" s="25" t="s">
        <v>0</v>
      </c>
      <c r="EZ5" s="25" t="s">
        <v>1</v>
      </c>
      <c r="FA5" s="27" t="s">
        <v>72</v>
      </c>
      <c r="FB5" s="27" t="s">
        <v>69</v>
      </c>
      <c r="FC5" s="27" t="s">
        <v>70</v>
      </c>
      <c r="FD5" s="27" t="s">
        <v>71</v>
      </c>
      <c r="FE5" s="27" t="s">
        <v>74</v>
      </c>
      <c r="FF5" s="25" t="s">
        <v>0</v>
      </c>
      <c r="FG5" s="25" t="s">
        <v>1</v>
      </c>
      <c r="FH5" s="27" t="s">
        <v>1846</v>
      </c>
      <c r="FI5" s="27" t="s">
        <v>69</v>
      </c>
      <c r="FJ5" s="27" t="s">
        <v>70</v>
      </c>
      <c r="FK5" s="27" t="s">
        <v>71</v>
      </c>
      <c r="FL5" s="27" t="s">
        <v>74</v>
      </c>
      <c r="FM5" s="25" t="s">
        <v>0</v>
      </c>
      <c r="FN5" s="25" t="s">
        <v>1</v>
      </c>
      <c r="FO5" s="27" t="s">
        <v>72</v>
      </c>
      <c r="FP5" s="27" t="s">
        <v>69</v>
      </c>
      <c r="FQ5" s="27" t="s">
        <v>70</v>
      </c>
      <c r="FR5" s="27" t="s">
        <v>71</v>
      </c>
      <c r="FS5" s="27" t="s">
        <v>74</v>
      </c>
      <c r="FT5" s="25" t="s">
        <v>0</v>
      </c>
      <c r="FU5" s="25" t="s">
        <v>1</v>
      </c>
      <c r="FV5" s="27" t="s">
        <v>72</v>
      </c>
      <c r="FW5" s="27" t="s">
        <v>69</v>
      </c>
      <c r="FX5" s="27" t="s">
        <v>70</v>
      </c>
      <c r="FY5" s="27" t="s">
        <v>71</v>
      </c>
      <c r="FZ5" s="27"/>
      <c r="GA5" s="25" t="s">
        <v>0</v>
      </c>
      <c r="GB5" s="25" t="s">
        <v>1</v>
      </c>
      <c r="GC5" s="27" t="s">
        <v>72</v>
      </c>
      <c r="GD5" s="27" t="s">
        <v>69</v>
      </c>
      <c r="GE5" s="27" t="s">
        <v>70</v>
      </c>
      <c r="GF5" s="27" t="s">
        <v>71</v>
      </c>
      <c r="GG5" s="27" t="s">
        <v>74</v>
      </c>
      <c r="GH5" s="25" t="s">
        <v>0</v>
      </c>
      <c r="GI5" s="25" t="s">
        <v>1</v>
      </c>
      <c r="GJ5" s="27" t="s">
        <v>72</v>
      </c>
      <c r="GK5" s="27" t="s">
        <v>69</v>
      </c>
      <c r="GL5" s="27" t="s">
        <v>70</v>
      </c>
      <c r="GM5" s="27" t="s">
        <v>71</v>
      </c>
      <c r="GN5" s="27" t="s">
        <v>74</v>
      </c>
      <c r="GO5" s="25" t="s">
        <v>0</v>
      </c>
      <c r="GP5" s="25" t="s">
        <v>1</v>
      </c>
      <c r="GQ5" s="27" t="s">
        <v>72</v>
      </c>
      <c r="GR5" s="27" t="s">
        <v>69</v>
      </c>
      <c r="GS5" s="27" t="s">
        <v>70</v>
      </c>
      <c r="GT5" s="27" t="s">
        <v>71</v>
      </c>
      <c r="GU5" s="27" t="s">
        <v>74</v>
      </c>
      <c r="GV5" s="25" t="s">
        <v>0</v>
      </c>
      <c r="GW5" s="25" t="s">
        <v>1</v>
      </c>
      <c r="GX5" s="27" t="s">
        <v>72</v>
      </c>
      <c r="GY5" s="27" t="s">
        <v>69</v>
      </c>
      <c r="GZ5" s="27" t="s">
        <v>70</v>
      </c>
      <c r="HA5" s="27" t="s">
        <v>71</v>
      </c>
      <c r="HB5" s="27" t="s">
        <v>74</v>
      </c>
      <c r="HC5" s="25" t="s">
        <v>0</v>
      </c>
      <c r="HD5" s="25" t="s">
        <v>1</v>
      </c>
      <c r="HE5" s="27" t="s">
        <v>72</v>
      </c>
      <c r="HF5" s="27" t="s">
        <v>69</v>
      </c>
      <c r="HG5" s="27" t="s">
        <v>70</v>
      </c>
      <c r="HH5" s="27" t="s">
        <v>71</v>
      </c>
      <c r="HI5" s="27" t="s">
        <v>74</v>
      </c>
      <c r="HJ5" s="25" t="s">
        <v>0</v>
      </c>
      <c r="HK5" s="25" t="s">
        <v>1</v>
      </c>
      <c r="HL5" s="27" t="s">
        <v>72</v>
      </c>
      <c r="HM5" s="27" t="s">
        <v>69</v>
      </c>
      <c r="HN5" s="27" t="s">
        <v>70</v>
      </c>
      <c r="HO5" s="27" t="s">
        <v>71</v>
      </c>
      <c r="HP5" s="27" t="s">
        <v>74</v>
      </c>
      <c r="HQ5" s="25" t="s">
        <v>0</v>
      </c>
      <c r="HR5" s="25" t="s">
        <v>1</v>
      </c>
      <c r="HS5" s="40" t="s">
        <v>1808</v>
      </c>
      <c r="HT5" s="27" t="s">
        <v>69</v>
      </c>
      <c r="HU5" s="27" t="s">
        <v>70</v>
      </c>
      <c r="HV5" s="27" t="s">
        <v>71</v>
      </c>
      <c r="HW5" s="27" t="s">
        <v>74</v>
      </c>
      <c r="HX5" s="25" t="s">
        <v>0</v>
      </c>
      <c r="HY5" s="25" t="s">
        <v>1</v>
      </c>
      <c r="HZ5" s="27" t="s">
        <v>1826</v>
      </c>
      <c r="IA5" s="27" t="s">
        <v>69</v>
      </c>
      <c r="IB5" s="27" t="s">
        <v>70</v>
      </c>
      <c r="IC5" s="27" t="s">
        <v>71</v>
      </c>
      <c r="ID5" s="27" t="s">
        <v>74</v>
      </c>
      <c r="IE5" s="25" t="s">
        <v>0</v>
      </c>
      <c r="IF5" s="25" t="s">
        <v>1</v>
      </c>
      <c r="IG5" s="27" t="s">
        <v>72</v>
      </c>
      <c r="IH5" s="27" t="s">
        <v>69</v>
      </c>
      <c r="II5" s="27" t="s">
        <v>70</v>
      </c>
      <c r="IJ5" s="27" t="s">
        <v>71</v>
      </c>
      <c r="IK5" s="27" t="s">
        <v>74</v>
      </c>
      <c r="IL5" s="25" t="s">
        <v>0</v>
      </c>
      <c r="IM5" s="25" t="s">
        <v>1</v>
      </c>
      <c r="IN5" s="27" t="s">
        <v>72</v>
      </c>
      <c r="IO5" s="27" t="s">
        <v>69</v>
      </c>
      <c r="IP5" s="27" t="s">
        <v>70</v>
      </c>
      <c r="IQ5" s="27" t="s">
        <v>71</v>
      </c>
      <c r="IR5" s="27" t="s">
        <v>74</v>
      </c>
      <c r="IS5" s="25" t="s">
        <v>0</v>
      </c>
      <c r="IT5" s="25" t="s">
        <v>1</v>
      </c>
      <c r="IU5" s="27" t="s">
        <v>72</v>
      </c>
      <c r="IV5" s="27" t="s">
        <v>69</v>
      </c>
      <c r="IW5" s="27" t="s">
        <v>70</v>
      </c>
      <c r="IX5" s="27" t="s">
        <v>71</v>
      </c>
      <c r="IY5" s="27" t="s">
        <v>74</v>
      </c>
      <c r="IZ5" s="25" t="s">
        <v>0</v>
      </c>
      <c r="JA5" s="25" t="s">
        <v>1</v>
      </c>
      <c r="JB5" s="27" t="s">
        <v>1849</v>
      </c>
      <c r="JC5" s="27" t="s">
        <v>69</v>
      </c>
      <c r="JD5" s="27" t="s">
        <v>70</v>
      </c>
      <c r="JE5" s="27" t="s">
        <v>71</v>
      </c>
      <c r="JF5" s="27" t="s">
        <v>74</v>
      </c>
      <c r="JG5" s="25" t="s">
        <v>0</v>
      </c>
      <c r="JH5" s="25" t="s">
        <v>1</v>
      </c>
      <c r="JI5" s="27" t="s">
        <v>72</v>
      </c>
      <c r="JJ5" s="27" t="s">
        <v>69</v>
      </c>
      <c r="JK5" s="27" t="s">
        <v>70</v>
      </c>
      <c r="JL5" s="27" t="s">
        <v>71</v>
      </c>
      <c r="JM5" s="27" t="s">
        <v>74</v>
      </c>
      <c r="JN5" s="25" t="s">
        <v>0</v>
      </c>
      <c r="JO5" s="25" t="s">
        <v>1</v>
      </c>
      <c r="JP5" s="27" t="s">
        <v>72</v>
      </c>
      <c r="JQ5" s="27" t="s">
        <v>69</v>
      </c>
      <c r="JR5" s="27" t="s">
        <v>70</v>
      </c>
      <c r="JS5" s="27" t="s">
        <v>71</v>
      </c>
      <c r="JT5" s="27" t="s">
        <v>74</v>
      </c>
      <c r="JU5" s="25" t="s">
        <v>0</v>
      </c>
      <c r="JV5" s="25" t="s">
        <v>1</v>
      </c>
      <c r="JW5" s="27" t="s">
        <v>1805</v>
      </c>
      <c r="JX5" s="27" t="s">
        <v>69</v>
      </c>
      <c r="JY5" s="27" t="s">
        <v>70</v>
      </c>
      <c r="JZ5" s="27" t="s">
        <v>71</v>
      </c>
      <c r="KA5" s="27" t="s">
        <v>74</v>
      </c>
      <c r="KB5" s="25" t="s">
        <v>0</v>
      </c>
      <c r="KC5" s="25" t="s">
        <v>1</v>
      </c>
      <c r="KD5" s="27" t="s">
        <v>72</v>
      </c>
      <c r="KE5" s="27" t="s">
        <v>69</v>
      </c>
      <c r="KF5" s="27" t="s">
        <v>70</v>
      </c>
      <c r="KG5" s="27" t="s">
        <v>71</v>
      </c>
      <c r="KH5" s="27" t="s">
        <v>74</v>
      </c>
      <c r="KI5" s="25" t="s">
        <v>0</v>
      </c>
      <c r="KJ5" s="25" t="s">
        <v>1</v>
      </c>
      <c r="KK5" s="27" t="s">
        <v>72</v>
      </c>
      <c r="KL5" s="27" t="s">
        <v>69</v>
      </c>
      <c r="KM5" s="27" t="s">
        <v>70</v>
      </c>
      <c r="KN5" s="27" t="s">
        <v>71</v>
      </c>
      <c r="KO5" s="27" t="s">
        <v>74</v>
      </c>
      <c r="KP5" s="25" t="s">
        <v>0</v>
      </c>
      <c r="KQ5" s="25" t="s">
        <v>1</v>
      </c>
      <c r="KR5" s="27" t="s">
        <v>72</v>
      </c>
      <c r="KS5" s="27" t="s">
        <v>69</v>
      </c>
      <c r="KT5" s="27" t="s">
        <v>70</v>
      </c>
      <c r="KU5" s="27" t="s">
        <v>71</v>
      </c>
      <c r="KV5" s="27" t="s">
        <v>74</v>
      </c>
      <c r="KW5" s="25" t="s">
        <v>0</v>
      </c>
      <c r="KX5" s="25" t="s">
        <v>1</v>
      </c>
      <c r="KY5" s="27" t="s">
        <v>72</v>
      </c>
      <c r="KZ5" s="27" t="s">
        <v>69</v>
      </c>
      <c r="LA5" s="27" t="s">
        <v>70</v>
      </c>
      <c r="LB5" s="27" t="s">
        <v>71</v>
      </c>
      <c r="LC5" s="27" t="s">
        <v>74</v>
      </c>
      <c r="LD5" s="25" t="s">
        <v>0</v>
      </c>
      <c r="LE5" s="25" t="s">
        <v>1</v>
      </c>
      <c r="LF5" s="27" t="s">
        <v>72</v>
      </c>
      <c r="LG5" s="27" t="s">
        <v>69</v>
      </c>
      <c r="LH5" s="27" t="s">
        <v>70</v>
      </c>
      <c r="LI5" s="27" t="s">
        <v>71</v>
      </c>
      <c r="LJ5" s="27" t="s">
        <v>74</v>
      </c>
      <c r="LK5" s="25" t="s">
        <v>0</v>
      </c>
      <c r="LL5" s="25" t="s">
        <v>1</v>
      </c>
      <c r="LM5" s="27" t="s">
        <v>72</v>
      </c>
      <c r="LN5" s="27" t="s">
        <v>69</v>
      </c>
      <c r="LO5" s="27" t="s">
        <v>70</v>
      </c>
      <c r="LP5" s="27" t="s">
        <v>71</v>
      </c>
      <c r="LQ5" s="27" t="s">
        <v>74</v>
      </c>
      <c r="LR5" s="25" t="s">
        <v>0</v>
      </c>
      <c r="LS5" s="25" t="s">
        <v>1</v>
      </c>
      <c r="LT5" s="27" t="s">
        <v>72</v>
      </c>
      <c r="LU5" s="27" t="s">
        <v>69</v>
      </c>
      <c r="LV5" s="27" t="s">
        <v>70</v>
      </c>
      <c r="LW5" s="27" t="s">
        <v>71</v>
      </c>
      <c r="LX5" s="27" t="s">
        <v>74</v>
      </c>
      <c r="LY5" s="25" t="s">
        <v>0</v>
      </c>
      <c r="LZ5" s="25" t="s">
        <v>1</v>
      </c>
      <c r="MA5" s="27" t="s">
        <v>72</v>
      </c>
      <c r="MB5" s="27" t="s">
        <v>69</v>
      </c>
      <c r="MC5" s="27" t="s">
        <v>70</v>
      </c>
      <c r="MD5" s="27" t="s">
        <v>71</v>
      </c>
      <c r="ME5" s="27" t="s">
        <v>74</v>
      </c>
      <c r="MF5" s="25" t="s">
        <v>0</v>
      </c>
      <c r="MG5" s="25" t="s">
        <v>1</v>
      </c>
      <c r="MH5" s="27" t="s">
        <v>1782</v>
      </c>
      <c r="MI5" s="27" t="s">
        <v>69</v>
      </c>
      <c r="MJ5" s="27" t="s">
        <v>70</v>
      </c>
      <c r="MK5" s="27" t="s">
        <v>71</v>
      </c>
      <c r="ML5" s="27" t="s">
        <v>74</v>
      </c>
      <c r="MM5" s="25" t="s">
        <v>0</v>
      </c>
      <c r="MN5" s="25" t="s">
        <v>1</v>
      </c>
      <c r="MO5" s="27" t="s">
        <v>1783</v>
      </c>
      <c r="MP5" s="27" t="s">
        <v>69</v>
      </c>
      <c r="MQ5" s="27" t="s">
        <v>70</v>
      </c>
      <c r="MR5" s="27" t="s">
        <v>71</v>
      </c>
      <c r="MS5" s="27" t="s">
        <v>74</v>
      </c>
      <c r="MT5" s="25" t="s">
        <v>0</v>
      </c>
      <c r="MU5" s="25" t="s">
        <v>1</v>
      </c>
      <c r="MV5" s="27" t="s">
        <v>1784</v>
      </c>
      <c r="MW5" s="27" t="s">
        <v>69</v>
      </c>
      <c r="MX5" s="27" t="s">
        <v>70</v>
      </c>
      <c r="MY5" s="27" t="s">
        <v>71</v>
      </c>
      <c r="MZ5" s="27" t="s">
        <v>74</v>
      </c>
      <c r="NA5" s="25" t="s">
        <v>0</v>
      </c>
      <c r="NB5" s="25" t="s">
        <v>1</v>
      </c>
      <c r="NC5" s="27" t="s">
        <v>1850</v>
      </c>
      <c r="ND5" s="27" t="s">
        <v>69</v>
      </c>
      <c r="NE5" s="27" t="s">
        <v>70</v>
      </c>
      <c r="NF5" s="27" t="s">
        <v>71</v>
      </c>
      <c r="NG5" s="27" t="s">
        <v>74</v>
      </c>
      <c r="NH5" s="25" t="s">
        <v>0</v>
      </c>
      <c r="NI5" s="25" t="s">
        <v>1</v>
      </c>
      <c r="NJ5" s="27" t="s">
        <v>1827</v>
      </c>
      <c r="NK5" s="27" t="s">
        <v>69</v>
      </c>
      <c r="NL5" s="27" t="s">
        <v>70</v>
      </c>
      <c r="NM5" s="27" t="s">
        <v>71</v>
      </c>
      <c r="NN5" s="27" t="s">
        <v>74</v>
      </c>
      <c r="NO5" s="25" t="s">
        <v>0</v>
      </c>
      <c r="NP5" s="25" t="s">
        <v>1</v>
      </c>
      <c r="NQ5" s="27" t="s">
        <v>72</v>
      </c>
      <c r="NR5" s="27" t="s">
        <v>69</v>
      </c>
      <c r="NS5" s="27" t="s">
        <v>70</v>
      </c>
      <c r="NT5" s="27" t="s">
        <v>71</v>
      </c>
      <c r="NU5" s="27" t="s">
        <v>74</v>
      </c>
      <c r="NV5" s="25" t="s">
        <v>0</v>
      </c>
      <c r="NW5" s="25" t="s">
        <v>1</v>
      </c>
      <c r="NX5" s="27" t="s">
        <v>1828</v>
      </c>
      <c r="NY5" s="27" t="s">
        <v>69</v>
      </c>
      <c r="NZ5" s="27" t="s">
        <v>70</v>
      </c>
      <c r="OA5" s="27" t="s">
        <v>71</v>
      </c>
      <c r="OB5" s="27" t="s">
        <v>74</v>
      </c>
      <c r="OC5" s="25" t="s">
        <v>0</v>
      </c>
      <c r="OD5" s="25" t="s">
        <v>1</v>
      </c>
      <c r="OE5" s="27" t="s">
        <v>1880</v>
      </c>
      <c r="OF5" s="27" t="s">
        <v>69</v>
      </c>
      <c r="OG5" s="27" t="s">
        <v>70</v>
      </c>
      <c r="OH5" s="27" t="s">
        <v>71</v>
      </c>
      <c r="OI5" s="27" t="s">
        <v>74</v>
      </c>
      <c r="OJ5" s="25" t="s">
        <v>0</v>
      </c>
      <c r="OK5" s="25" t="s">
        <v>1</v>
      </c>
      <c r="OL5" s="27" t="s">
        <v>72</v>
      </c>
      <c r="OM5" s="27" t="s">
        <v>69</v>
      </c>
      <c r="ON5" s="27" t="s">
        <v>70</v>
      </c>
      <c r="OO5" s="27" t="s">
        <v>71</v>
      </c>
      <c r="OP5" s="27" t="s">
        <v>74</v>
      </c>
      <c r="OQ5" s="25" t="s">
        <v>0</v>
      </c>
      <c r="OR5" s="25" t="s">
        <v>1</v>
      </c>
      <c r="OS5" s="27" t="s">
        <v>1761</v>
      </c>
      <c r="OT5" s="27" t="s">
        <v>69</v>
      </c>
      <c r="OU5" s="27" t="s">
        <v>70</v>
      </c>
      <c r="OV5" s="27" t="s">
        <v>71</v>
      </c>
      <c r="OW5" s="27" t="s">
        <v>74</v>
      </c>
      <c r="OX5" s="25" t="s">
        <v>0</v>
      </c>
      <c r="OY5" s="25" t="s">
        <v>1</v>
      </c>
      <c r="OZ5" s="27" t="s">
        <v>72</v>
      </c>
      <c r="PA5" s="27" t="s">
        <v>69</v>
      </c>
      <c r="PB5" s="27" t="s">
        <v>70</v>
      </c>
      <c r="PC5" s="27" t="s">
        <v>71</v>
      </c>
      <c r="PD5" s="27" t="s">
        <v>74</v>
      </c>
      <c r="PE5" s="25" t="s">
        <v>0</v>
      </c>
      <c r="PF5" s="25" t="s">
        <v>1</v>
      </c>
      <c r="PG5" s="27" t="s">
        <v>72</v>
      </c>
      <c r="PH5" s="27" t="s">
        <v>69</v>
      </c>
      <c r="PI5" s="27" t="s">
        <v>70</v>
      </c>
      <c r="PJ5" s="27" t="s">
        <v>71</v>
      </c>
      <c r="PK5" s="27" t="s">
        <v>74</v>
      </c>
      <c r="PL5" s="25" t="s">
        <v>0</v>
      </c>
      <c r="PM5" s="25" t="s">
        <v>1</v>
      </c>
      <c r="PN5" s="27" t="s">
        <v>72</v>
      </c>
      <c r="PO5" s="27" t="s">
        <v>69</v>
      </c>
      <c r="PP5" s="27" t="s">
        <v>70</v>
      </c>
      <c r="PQ5" s="27" t="s">
        <v>71</v>
      </c>
      <c r="PR5" s="27" t="s">
        <v>74</v>
      </c>
      <c r="PS5" s="25" t="s">
        <v>0</v>
      </c>
      <c r="PT5" s="25" t="s">
        <v>1</v>
      </c>
      <c r="PU5" s="27" t="s">
        <v>72</v>
      </c>
      <c r="PV5" s="27" t="s">
        <v>69</v>
      </c>
      <c r="PW5" s="27" t="s">
        <v>70</v>
      </c>
      <c r="PX5" s="27" t="s">
        <v>71</v>
      </c>
      <c r="PY5" s="27" t="s">
        <v>74</v>
      </c>
      <c r="PZ5" s="25" t="s">
        <v>0</v>
      </c>
      <c r="QA5" s="25" t="s">
        <v>1</v>
      </c>
      <c r="QB5" s="27" t="s">
        <v>1851</v>
      </c>
      <c r="QC5" s="27" t="s">
        <v>69</v>
      </c>
      <c r="QD5" s="27" t="s">
        <v>70</v>
      </c>
      <c r="QE5" s="27" t="s">
        <v>71</v>
      </c>
      <c r="QF5" s="27" t="s">
        <v>74</v>
      </c>
      <c r="QG5" s="25" t="s">
        <v>0</v>
      </c>
      <c r="QH5" s="25" t="s">
        <v>1</v>
      </c>
      <c r="QI5" s="27" t="s">
        <v>1706</v>
      </c>
      <c r="QJ5" s="27" t="s">
        <v>69</v>
      </c>
      <c r="QK5" s="27" t="s">
        <v>70</v>
      </c>
      <c r="QL5" s="27" t="s">
        <v>71</v>
      </c>
      <c r="QM5" s="27" t="s">
        <v>74</v>
      </c>
      <c r="QN5" s="25" t="s">
        <v>0</v>
      </c>
      <c r="QO5" s="25" t="s">
        <v>1</v>
      </c>
      <c r="QP5" s="27" t="s">
        <v>1690</v>
      </c>
      <c r="QQ5" s="27" t="s">
        <v>69</v>
      </c>
      <c r="QR5" s="27" t="s">
        <v>70</v>
      </c>
      <c r="QS5" s="27" t="s">
        <v>71</v>
      </c>
      <c r="QT5" s="27" t="s">
        <v>74</v>
      </c>
      <c r="QU5" s="25" t="s">
        <v>0</v>
      </c>
      <c r="QV5" s="25" t="s">
        <v>1</v>
      </c>
      <c r="QW5" s="27" t="s">
        <v>1785</v>
      </c>
      <c r="QX5" s="27" t="s">
        <v>69</v>
      </c>
      <c r="QY5" s="27" t="s">
        <v>70</v>
      </c>
      <c r="QZ5" s="27" t="s">
        <v>71</v>
      </c>
      <c r="RA5" s="27" t="s">
        <v>74</v>
      </c>
      <c r="RB5" s="25" t="s">
        <v>0</v>
      </c>
      <c r="RC5" s="25" t="s">
        <v>1</v>
      </c>
      <c r="RD5" s="27" t="s">
        <v>1786</v>
      </c>
      <c r="RE5" s="27" t="s">
        <v>69</v>
      </c>
      <c r="RF5" s="27" t="s">
        <v>70</v>
      </c>
      <c r="RG5" s="27" t="s">
        <v>71</v>
      </c>
      <c r="RH5" s="27" t="s">
        <v>74</v>
      </c>
      <c r="RI5" s="25" t="s">
        <v>0</v>
      </c>
      <c r="RJ5" s="25" t="s">
        <v>1</v>
      </c>
      <c r="RK5" s="27" t="s">
        <v>1750</v>
      </c>
      <c r="RL5" s="27" t="s">
        <v>69</v>
      </c>
      <c r="RM5" s="27" t="s">
        <v>70</v>
      </c>
      <c r="RN5" s="27" t="s">
        <v>71</v>
      </c>
      <c r="RO5" s="27" t="s">
        <v>74</v>
      </c>
      <c r="RP5" s="25" t="s">
        <v>0</v>
      </c>
      <c r="RQ5" s="25" t="s">
        <v>1</v>
      </c>
      <c r="RR5" s="27" t="s">
        <v>1751</v>
      </c>
      <c r="RS5" s="27" t="s">
        <v>69</v>
      </c>
      <c r="RT5" s="27" t="s">
        <v>70</v>
      </c>
      <c r="RU5" s="27" t="s">
        <v>71</v>
      </c>
      <c r="RV5" s="27" t="s">
        <v>74</v>
      </c>
      <c r="RW5" s="25" t="s">
        <v>0</v>
      </c>
      <c r="RX5" s="25" t="s">
        <v>1</v>
      </c>
      <c r="RY5" s="27" t="s">
        <v>72</v>
      </c>
      <c r="RZ5" s="27" t="s">
        <v>69</v>
      </c>
      <c r="SA5" s="27" t="s">
        <v>70</v>
      </c>
      <c r="SB5" s="27" t="s">
        <v>71</v>
      </c>
      <c r="SC5" s="27" t="s">
        <v>74</v>
      </c>
      <c r="SD5" s="25" t="s">
        <v>0</v>
      </c>
      <c r="SE5" s="25" t="s">
        <v>1</v>
      </c>
      <c r="SF5" s="27" t="s">
        <v>1845</v>
      </c>
      <c r="SG5" s="27" t="s">
        <v>69</v>
      </c>
      <c r="SH5" s="27" t="s">
        <v>70</v>
      </c>
      <c r="SI5" s="27" t="s">
        <v>71</v>
      </c>
      <c r="SJ5" s="27" t="s">
        <v>74</v>
      </c>
      <c r="SK5" s="25" t="s">
        <v>0</v>
      </c>
      <c r="SL5" s="25" t="s">
        <v>1</v>
      </c>
      <c r="SM5" s="27" t="s">
        <v>1670</v>
      </c>
      <c r="SN5" s="27" t="s">
        <v>69</v>
      </c>
      <c r="SO5" s="27" t="s">
        <v>70</v>
      </c>
      <c r="SP5" s="27" t="s">
        <v>71</v>
      </c>
      <c r="SQ5" s="27" t="s">
        <v>74</v>
      </c>
      <c r="SR5" s="25" t="s">
        <v>0</v>
      </c>
      <c r="SS5" s="25" t="s">
        <v>1</v>
      </c>
      <c r="ST5" s="27" t="s">
        <v>1670</v>
      </c>
      <c r="SU5" s="27" t="s">
        <v>69</v>
      </c>
      <c r="SV5" s="27" t="s">
        <v>70</v>
      </c>
      <c r="SW5" s="27" t="s">
        <v>71</v>
      </c>
      <c r="SX5" s="27" t="s">
        <v>74</v>
      </c>
      <c r="SY5" s="25" t="s">
        <v>0</v>
      </c>
      <c r="SZ5" s="25" t="s">
        <v>1</v>
      </c>
      <c r="TA5" s="27" t="s">
        <v>1670</v>
      </c>
      <c r="TB5" s="27" t="s">
        <v>69</v>
      </c>
      <c r="TC5" s="27" t="s">
        <v>70</v>
      </c>
      <c r="TD5" s="27" t="s">
        <v>71</v>
      </c>
      <c r="TE5" s="27" t="s">
        <v>74</v>
      </c>
      <c r="TF5" s="25" t="s">
        <v>0</v>
      </c>
      <c r="TG5" s="25" t="s">
        <v>1</v>
      </c>
      <c r="TH5" s="27" t="s">
        <v>1670</v>
      </c>
      <c r="TI5" s="27" t="s">
        <v>69</v>
      </c>
      <c r="TJ5" s="27" t="s">
        <v>70</v>
      </c>
      <c r="TK5" s="27" t="s">
        <v>71</v>
      </c>
      <c r="TL5" s="27" t="s">
        <v>74</v>
      </c>
      <c r="TM5" s="25" t="s">
        <v>0</v>
      </c>
      <c r="TN5" s="25" t="s">
        <v>1</v>
      </c>
      <c r="TO5" s="27" t="s">
        <v>1670</v>
      </c>
      <c r="TP5" s="27" t="s">
        <v>69</v>
      </c>
      <c r="TQ5" s="27" t="s">
        <v>70</v>
      </c>
      <c r="TR5" s="27" t="s">
        <v>71</v>
      </c>
      <c r="TS5" s="27" t="s">
        <v>74</v>
      </c>
      <c r="TT5" s="25" t="s">
        <v>0</v>
      </c>
      <c r="TU5" s="25" t="s">
        <v>1</v>
      </c>
      <c r="TV5" s="27" t="s">
        <v>72</v>
      </c>
      <c r="TW5" s="27" t="s">
        <v>69</v>
      </c>
      <c r="TX5" s="27" t="s">
        <v>70</v>
      </c>
      <c r="TY5" s="27" t="s">
        <v>71</v>
      </c>
      <c r="TZ5" s="27" t="s">
        <v>74</v>
      </c>
      <c r="UA5" s="25" t="s">
        <v>0</v>
      </c>
      <c r="UB5" s="25" t="s">
        <v>1</v>
      </c>
      <c r="UC5" s="27" t="s">
        <v>72</v>
      </c>
      <c r="UD5" s="27" t="s">
        <v>69</v>
      </c>
      <c r="UE5" s="27" t="s">
        <v>70</v>
      </c>
      <c r="UF5" s="27" t="s">
        <v>71</v>
      </c>
      <c r="UG5" s="27" t="s">
        <v>74</v>
      </c>
      <c r="UH5" s="25" t="s">
        <v>0</v>
      </c>
      <c r="UI5" s="25" t="s">
        <v>1</v>
      </c>
      <c r="UJ5" s="27" t="s">
        <v>72</v>
      </c>
      <c r="UK5" s="27" t="s">
        <v>69</v>
      </c>
      <c r="UL5" s="27" t="s">
        <v>70</v>
      </c>
      <c r="UM5" s="27" t="s">
        <v>71</v>
      </c>
      <c r="UN5" s="27" t="s">
        <v>74</v>
      </c>
      <c r="UO5" s="25" t="s">
        <v>0</v>
      </c>
      <c r="UP5" s="25" t="s">
        <v>1</v>
      </c>
      <c r="UQ5" s="27" t="s">
        <v>72</v>
      </c>
      <c r="UR5" s="27" t="s">
        <v>69</v>
      </c>
      <c r="US5" s="27" t="s">
        <v>70</v>
      </c>
      <c r="UT5" s="27" t="s">
        <v>71</v>
      </c>
      <c r="UU5" s="27" t="s">
        <v>74</v>
      </c>
      <c r="UV5" s="25" t="s">
        <v>0</v>
      </c>
      <c r="UW5" s="25" t="s">
        <v>1</v>
      </c>
      <c r="UX5" s="27" t="s">
        <v>72</v>
      </c>
      <c r="UY5" s="27" t="s">
        <v>69</v>
      </c>
      <c r="UZ5" s="27" t="s">
        <v>70</v>
      </c>
      <c r="VA5" s="27" t="s">
        <v>71</v>
      </c>
      <c r="VB5" s="27" t="s">
        <v>74</v>
      </c>
      <c r="VC5" s="25" t="s">
        <v>0</v>
      </c>
      <c r="VD5" s="25" t="s">
        <v>1</v>
      </c>
      <c r="VE5" s="27" t="s">
        <v>72</v>
      </c>
      <c r="VF5" s="27" t="s">
        <v>69</v>
      </c>
      <c r="VG5" s="27" t="s">
        <v>70</v>
      </c>
      <c r="VH5" s="27" t="s">
        <v>71</v>
      </c>
      <c r="VI5" s="27" t="s">
        <v>74</v>
      </c>
      <c r="VJ5" s="25" t="s">
        <v>0</v>
      </c>
      <c r="VK5" s="25" t="s">
        <v>1</v>
      </c>
      <c r="VL5" s="27" t="s">
        <v>72</v>
      </c>
      <c r="VM5" s="27" t="s">
        <v>69</v>
      </c>
      <c r="VN5" s="27" t="s">
        <v>70</v>
      </c>
      <c r="VO5" s="27" t="s">
        <v>71</v>
      </c>
      <c r="VP5" s="27" t="s">
        <v>74</v>
      </c>
      <c r="VQ5" s="25" t="s">
        <v>0</v>
      </c>
      <c r="VR5" s="25" t="s">
        <v>1</v>
      </c>
      <c r="VS5" s="27" t="s">
        <v>1715</v>
      </c>
      <c r="VT5" s="27" t="s">
        <v>69</v>
      </c>
      <c r="VU5" s="27" t="s">
        <v>70</v>
      </c>
      <c r="VV5" s="27" t="s">
        <v>71</v>
      </c>
      <c r="VW5" s="27" t="s">
        <v>74</v>
      </c>
      <c r="VX5" s="25" t="s">
        <v>0</v>
      </c>
      <c r="VY5" s="25" t="s">
        <v>1</v>
      </c>
      <c r="VZ5" s="27" t="s">
        <v>72</v>
      </c>
      <c r="WA5" s="27" t="s">
        <v>69</v>
      </c>
      <c r="WB5" s="27" t="s">
        <v>70</v>
      </c>
      <c r="WC5" s="27" t="s">
        <v>71</v>
      </c>
      <c r="WD5" s="27" t="s">
        <v>74</v>
      </c>
      <c r="WE5" s="25" t="s">
        <v>0</v>
      </c>
      <c r="WF5" s="25" t="s">
        <v>1</v>
      </c>
      <c r="WG5" s="27" t="s">
        <v>72</v>
      </c>
      <c r="WH5" s="27" t="s">
        <v>69</v>
      </c>
      <c r="WI5" s="27" t="s">
        <v>70</v>
      </c>
      <c r="WJ5" s="27" t="s">
        <v>71</v>
      </c>
      <c r="WK5" s="27" t="s">
        <v>74</v>
      </c>
      <c r="WL5" s="25" t="s">
        <v>0</v>
      </c>
      <c r="WM5" s="25" t="s">
        <v>1</v>
      </c>
      <c r="WN5" s="27" t="s">
        <v>72</v>
      </c>
      <c r="WO5" s="27"/>
      <c r="WP5" s="27" t="s">
        <v>70</v>
      </c>
      <c r="WQ5" s="27" t="s">
        <v>71</v>
      </c>
      <c r="WR5" s="27" t="s">
        <v>74</v>
      </c>
      <c r="WS5" s="25" t="s">
        <v>0</v>
      </c>
      <c r="WT5" s="25" t="s">
        <v>1</v>
      </c>
      <c r="WU5" s="27" t="s">
        <v>72</v>
      </c>
      <c r="WV5" s="27" t="s">
        <v>69</v>
      </c>
      <c r="WW5" s="27" t="s">
        <v>70</v>
      </c>
      <c r="WX5" s="27" t="s">
        <v>71</v>
      </c>
      <c r="WY5" s="27" t="s">
        <v>74</v>
      </c>
      <c r="WZ5" s="25" t="s">
        <v>0</v>
      </c>
      <c r="XA5" s="25" t="s">
        <v>1</v>
      </c>
      <c r="XB5" s="27" t="s">
        <v>1852</v>
      </c>
      <c r="XC5" s="27" t="s">
        <v>69</v>
      </c>
      <c r="XD5" s="27" t="s">
        <v>70</v>
      </c>
      <c r="XE5" s="27" t="s">
        <v>71</v>
      </c>
      <c r="XF5" s="27" t="s">
        <v>74</v>
      </c>
      <c r="XG5" s="25" t="s">
        <v>0</v>
      </c>
      <c r="XH5" s="25" t="s">
        <v>1</v>
      </c>
      <c r="XI5" s="27" t="s">
        <v>72</v>
      </c>
      <c r="XJ5" s="27" t="s">
        <v>69</v>
      </c>
      <c r="XK5" s="27" t="s">
        <v>70</v>
      </c>
      <c r="XL5" s="27" t="s">
        <v>71</v>
      </c>
      <c r="XM5" s="27" t="s">
        <v>74</v>
      </c>
      <c r="XN5" s="25" t="s">
        <v>0</v>
      </c>
      <c r="XO5" s="25" t="s">
        <v>1</v>
      </c>
      <c r="XP5" s="27" t="s">
        <v>72</v>
      </c>
      <c r="XQ5" s="27" t="s">
        <v>69</v>
      </c>
      <c r="XR5" s="27" t="s">
        <v>70</v>
      </c>
      <c r="XS5" s="27" t="s">
        <v>71</v>
      </c>
      <c r="XT5" s="27" t="s">
        <v>74</v>
      </c>
      <c r="XU5" s="25" t="s">
        <v>0</v>
      </c>
      <c r="XV5" s="25" t="s">
        <v>1</v>
      </c>
      <c r="XW5" s="27" t="s">
        <v>72</v>
      </c>
      <c r="XX5" s="27" t="s">
        <v>69</v>
      </c>
      <c r="XY5" s="27" t="s">
        <v>70</v>
      </c>
      <c r="XZ5" s="27" t="s">
        <v>71</v>
      </c>
      <c r="YA5" s="27" t="s">
        <v>74</v>
      </c>
      <c r="YB5" s="25" t="s">
        <v>0</v>
      </c>
      <c r="YC5" s="25" t="s">
        <v>1</v>
      </c>
      <c r="YD5" s="27" t="s">
        <v>1806</v>
      </c>
      <c r="YE5" s="27" t="s">
        <v>69</v>
      </c>
      <c r="YF5" s="27" t="s">
        <v>70</v>
      </c>
      <c r="YG5" s="27" t="s">
        <v>71</v>
      </c>
      <c r="YH5" s="27" t="s">
        <v>74</v>
      </c>
      <c r="YI5" s="25" t="s">
        <v>0</v>
      </c>
      <c r="YJ5" s="25" t="s">
        <v>1</v>
      </c>
      <c r="YK5" s="27" t="s">
        <v>1807</v>
      </c>
      <c r="YL5" s="27" t="s">
        <v>69</v>
      </c>
      <c r="YM5" s="27" t="s">
        <v>70</v>
      </c>
      <c r="YN5" s="27" t="s">
        <v>71</v>
      </c>
      <c r="YO5" s="27" t="s">
        <v>74</v>
      </c>
      <c r="YP5" s="25" t="s">
        <v>0</v>
      </c>
      <c r="YQ5" s="25" t="s">
        <v>1</v>
      </c>
      <c r="YR5" s="27" t="s">
        <v>72</v>
      </c>
      <c r="YS5" s="27" t="s">
        <v>69</v>
      </c>
      <c r="YT5" s="27" t="s">
        <v>70</v>
      </c>
      <c r="YU5" s="27" t="s">
        <v>71</v>
      </c>
      <c r="YV5" s="27" t="s">
        <v>74</v>
      </c>
      <c r="YW5" s="25" t="s">
        <v>0</v>
      </c>
      <c r="YX5" s="25" t="s">
        <v>1</v>
      </c>
      <c r="YY5" s="27" t="s">
        <v>72</v>
      </c>
      <c r="YZ5" s="27" t="s">
        <v>69</v>
      </c>
      <c r="ZA5" s="27" t="s">
        <v>70</v>
      </c>
      <c r="ZB5" s="27" t="s">
        <v>71</v>
      </c>
      <c r="ZC5" s="27" t="s">
        <v>74</v>
      </c>
      <c r="ZD5" s="25" t="s">
        <v>0</v>
      </c>
      <c r="ZE5" s="25" t="s">
        <v>1</v>
      </c>
      <c r="ZF5" s="27" t="s">
        <v>72</v>
      </c>
      <c r="ZG5" s="27" t="s">
        <v>69</v>
      </c>
      <c r="ZH5" s="27" t="s">
        <v>70</v>
      </c>
      <c r="ZI5" s="27" t="s">
        <v>71</v>
      </c>
      <c r="ZJ5" s="27" t="s">
        <v>74</v>
      </c>
      <c r="ZK5" s="25" t="s">
        <v>0</v>
      </c>
      <c r="ZL5" s="25" t="s">
        <v>1</v>
      </c>
      <c r="ZM5" s="27" t="s">
        <v>72</v>
      </c>
      <c r="ZN5" s="27" t="s">
        <v>69</v>
      </c>
      <c r="ZO5" s="27" t="s">
        <v>70</v>
      </c>
      <c r="ZP5" s="27" t="s">
        <v>71</v>
      </c>
      <c r="ZQ5" s="27" t="s">
        <v>74</v>
      </c>
      <c r="ZR5" s="25" t="s">
        <v>0</v>
      </c>
      <c r="ZS5" s="25" t="s">
        <v>1</v>
      </c>
      <c r="ZT5" s="27" t="s">
        <v>72</v>
      </c>
      <c r="ZU5" s="27" t="s">
        <v>69</v>
      </c>
      <c r="ZV5" s="27" t="s">
        <v>70</v>
      </c>
      <c r="ZW5" s="27" t="s">
        <v>71</v>
      </c>
      <c r="ZX5" s="27" t="s">
        <v>74</v>
      </c>
    </row>
    <row r="6" spans="1:700" ht="8.25" hidden="1" customHeight="1">
      <c r="A6" s="10"/>
      <c r="B6" s="10"/>
      <c r="C6" s="11"/>
      <c r="D6" s="11"/>
      <c r="E6" s="11"/>
      <c r="F6" s="11"/>
      <c r="G6" s="12"/>
      <c r="H6" s="10"/>
      <c r="I6" s="10"/>
      <c r="J6" s="11"/>
      <c r="K6" s="11"/>
      <c r="L6" s="11"/>
      <c r="M6" s="11"/>
      <c r="N6" s="12"/>
      <c r="O6" s="10"/>
      <c r="P6" s="10"/>
      <c r="Q6" s="11"/>
      <c r="R6" s="11"/>
      <c r="S6" s="11"/>
      <c r="T6" s="11"/>
      <c r="U6" s="12"/>
      <c r="V6" s="10"/>
      <c r="W6" s="10"/>
      <c r="X6" s="11"/>
      <c r="Y6" s="11"/>
      <c r="Z6" s="11"/>
      <c r="AA6" s="11"/>
      <c r="AB6" s="12"/>
      <c r="AC6" s="10"/>
      <c r="AD6" s="10"/>
      <c r="AE6" s="11"/>
      <c r="AF6" s="11"/>
      <c r="AG6" s="11"/>
      <c r="AH6" s="11"/>
      <c r="AI6" s="12"/>
      <c r="AJ6" s="10"/>
      <c r="AK6" s="10"/>
      <c r="AL6" s="11"/>
      <c r="AM6" s="11"/>
      <c r="AN6" s="11"/>
      <c r="AO6" s="11"/>
      <c r="AP6" s="12"/>
      <c r="AQ6" s="10"/>
      <c r="AR6" s="10"/>
      <c r="AS6" s="11"/>
      <c r="AT6" s="11"/>
      <c r="AU6" s="11"/>
      <c r="AV6" s="11"/>
      <c r="AW6" s="12"/>
      <c r="AX6" s="10"/>
      <c r="AY6" s="10"/>
      <c r="AZ6" s="11"/>
      <c r="BA6" s="11"/>
      <c r="BB6" s="11"/>
      <c r="BC6" s="11"/>
      <c r="BD6" s="12"/>
      <c r="BE6" s="10"/>
      <c r="BF6" s="10"/>
      <c r="BG6" s="11"/>
      <c r="BH6" s="11"/>
      <c r="BI6" s="11"/>
      <c r="BJ6" s="11"/>
      <c r="BK6" s="12"/>
      <c r="BL6" s="10"/>
      <c r="BM6" s="10"/>
      <c r="BN6" s="11"/>
      <c r="BO6" s="11"/>
      <c r="BP6" s="11"/>
      <c r="BQ6" s="11"/>
      <c r="BR6" s="12"/>
      <c r="BS6" s="10"/>
      <c r="BT6" s="10"/>
      <c r="BU6" s="11"/>
      <c r="BV6" s="11"/>
      <c r="BW6" s="11"/>
      <c r="BX6" s="11"/>
      <c r="BY6" s="12"/>
      <c r="BZ6" s="10"/>
      <c r="CA6" s="10"/>
      <c r="CB6" s="11"/>
      <c r="CC6" s="11"/>
      <c r="CD6" s="11"/>
      <c r="CE6" s="11"/>
      <c r="CF6" s="12"/>
      <c r="CG6" s="10"/>
      <c r="CH6" s="10"/>
      <c r="CI6" s="11"/>
      <c r="CJ6" s="11"/>
      <c r="CK6" s="11"/>
      <c r="CL6" s="11"/>
      <c r="CM6" s="12"/>
      <c r="CN6" s="10"/>
      <c r="CO6" s="10"/>
      <c r="CP6" s="11"/>
      <c r="CQ6" s="11"/>
      <c r="CR6" s="11"/>
      <c r="CS6" s="11"/>
      <c r="CT6" s="12"/>
      <c r="CU6" s="10"/>
      <c r="CV6" s="10"/>
      <c r="CW6" s="11"/>
      <c r="CX6" s="11"/>
      <c r="CY6" s="11"/>
      <c r="CZ6" s="11"/>
      <c r="DA6" s="12"/>
      <c r="DB6" s="10"/>
      <c r="DC6" s="10"/>
      <c r="DD6" s="11"/>
      <c r="DE6" s="11"/>
      <c r="DF6" s="11"/>
      <c r="DG6" s="11"/>
      <c r="DH6" s="12"/>
      <c r="DI6" s="10"/>
      <c r="DJ6" s="10"/>
      <c r="DK6" s="11"/>
      <c r="DL6" s="11"/>
      <c r="DM6" s="11"/>
      <c r="DN6" s="11"/>
      <c r="DO6" s="12"/>
      <c r="DP6" s="10"/>
      <c r="DQ6" s="10"/>
      <c r="DR6" s="11"/>
      <c r="DS6" s="11"/>
      <c r="DT6" s="11"/>
      <c r="DU6" s="11"/>
      <c r="DV6" s="12"/>
      <c r="DW6" s="10"/>
      <c r="DX6" s="10"/>
      <c r="DY6" s="11"/>
      <c r="DZ6" s="11"/>
      <c r="EA6" s="11"/>
      <c r="EB6" s="11"/>
      <c r="EC6" s="12"/>
      <c r="ED6" s="10"/>
      <c r="EE6" s="10"/>
      <c r="EF6" s="11"/>
      <c r="EG6" s="11"/>
      <c r="EH6" s="11"/>
      <c r="EI6" s="11"/>
      <c r="EJ6" s="12"/>
      <c r="EK6" s="10"/>
      <c r="EL6" s="10"/>
      <c r="EM6" s="11"/>
      <c r="EN6" s="11"/>
      <c r="EO6" s="11"/>
      <c r="EP6" s="11"/>
      <c r="EQ6" s="12"/>
      <c r="ER6" s="10"/>
      <c r="ES6" s="10"/>
      <c r="ET6" s="11"/>
      <c r="EU6" s="11"/>
      <c r="EV6" s="11"/>
      <c r="EW6" s="11"/>
      <c r="EX6" s="12"/>
      <c r="EY6" s="10"/>
      <c r="EZ6" s="10"/>
      <c r="FA6" s="11"/>
      <c r="FB6" s="11"/>
      <c r="FC6" s="11"/>
      <c r="FD6" s="11"/>
      <c r="FE6" s="12"/>
      <c r="FF6" s="10"/>
      <c r="FG6" s="10"/>
      <c r="FH6" s="11"/>
      <c r="FI6" s="11"/>
      <c r="FJ6" s="11"/>
      <c r="FK6" s="11"/>
      <c r="FL6" s="12"/>
      <c r="FM6" s="10"/>
      <c r="FN6" s="10"/>
      <c r="FO6" s="11"/>
      <c r="FP6" s="11"/>
      <c r="FQ6" s="11"/>
      <c r="FR6" s="11"/>
      <c r="FS6" s="12"/>
      <c r="FT6" s="10"/>
      <c r="FU6" s="10"/>
      <c r="FV6" s="11"/>
      <c r="FW6" s="11"/>
      <c r="FX6" s="11"/>
      <c r="FY6" s="11"/>
      <c r="FZ6" s="12"/>
      <c r="GA6" s="10"/>
      <c r="GB6" s="10"/>
      <c r="GC6" s="11"/>
      <c r="GD6" s="11"/>
      <c r="GE6" s="11"/>
      <c r="GF6" s="11"/>
      <c r="GG6" s="12"/>
      <c r="GH6" s="10"/>
      <c r="GI6" s="10"/>
      <c r="GJ6" s="11"/>
      <c r="GK6" s="11"/>
      <c r="GL6" s="11"/>
      <c r="GM6" s="11"/>
      <c r="GN6" s="12"/>
      <c r="GO6" s="10"/>
      <c r="GP6" s="10"/>
      <c r="GQ6" s="11"/>
      <c r="GR6" s="11"/>
      <c r="GS6" s="11"/>
      <c r="GT6" s="11"/>
      <c r="GU6" s="12"/>
      <c r="GV6" s="10"/>
      <c r="GW6" s="10"/>
      <c r="GX6" s="11"/>
      <c r="GY6" s="11"/>
      <c r="GZ6" s="11"/>
      <c r="HA6" s="11"/>
      <c r="HB6" s="12"/>
      <c r="HC6" s="10"/>
      <c r="HD6" s="10"/>
      <c r="HE6" s="11"/>
      <c r="HF6" s="11"/>
      <c r="HG6" s="11"/>
      <c r="HH6" s="11"/>
      <c r="HI6" s="12"/>
      <c r="HJ6" s="10"/>
      <c r="HK6" s="10"/>
      <c r="HL6" s="11"/>
      <c r="HM6" s="11"/>
      <c r="HN6" s="11"/>
      <c r="HO6" s="11"/>
      <c r="HP6" s="12"/>
      <c r="HQ6" s="10"/>
      <c r="HR6" s="10"/>
      <c r="HS6" s="11"/>
      <c r="HT6" s="11"/>
      <c r="HU6" s="11"/>
      <c r="HV6" s="11"/>
      <c r="HW6" s="12"/>
      <c r="HX6" s="10"/>
      <c r="HY6" s="10"/>
      <c r="HZ6" s="11"/>
      <c r="IA6" s="11"/>
      <c r="IB6" s="11"/>
      <c r="IC6" s="11"/>
      <c r="ID6" s="12"/>
      <c r="IE6" s="10"/>
      <c r="IF6" s="10"/>
      <c r="IG6" s="11"/>
      <c r="IH6" s="11"/>
      <c r="II6" s="11"/>
      <c r="IJ6" s="11"/>
      <c r="IK6" s="12"/>
      <c r="IL6" s="10"/>
      <c r="IM6" s="10"/>
      <c r="IN6" s="11"/>
      <c r="IO6" s="11"/>
      <c r="IP6" s="11"/>
      <c r="IQ6" s="11"/>
      <c r="IR6" s="12"/>
      <c r="IS6" s="10"/>
      <c r="IT6" s="10"/>
      <c r="IU6" s="11"/>
      <c r="IV6" s="11"/>
      <c r="IW6" s="11"/>
      <c r="IX6" s="11"/>
      <c r="IY6" s="12"/>
      <c r="IZ6" s="10"/>
      <c r="JA6" s="10"/>
      <c r="JB6" s="11"/>
      <c r="JC6" s="11"/>
      <c r="JD6" s="11"/>
      <c r="JE6" s="11"/>
      <c r="JF6" s="12"/>
      <c r="JG6" s="10"/>
      <c r="JH6" s="10"/>
      <c r="JI6" s="11"/>
      <c r="JJ6" s="11"/>
      <c r="JK6" s="11"/>
      <c r="JL6" s="11"/>
      <c r="JM6" s="12"/>
      <c r="JN6" s="10"/>
      <c r="JO6" s="10"/>
      <c r="JP6" s="11"/>
      <c r="JQ6" s="11"/>
      <c r="JR6" s="11"/>
      <c r="JS6" s="11"/>
      <c r="JT6" s="12"/>
      <c r="JU6" s="10"/>
      <c r="JV6" s="10"/>
      <c r="JW6" s="11"/>
      <c r="JX6" s="11"/>
      <c r="JY6" s="11"/>
      <c r="JZ6" s="11"/>
      <c r="KA6" s="12"/>
      <c r="KB6" s="10"/>
      <c r="KC6" s="10"/>
      <c r="KD6" s="11"/>
      <c r="KE6" s="11"/>
      <c r="KF6" s="11"/>
      <c r="KG6" s="11"/>
      <c r="KH6" s="12"/>
      <c r="KI6" s="10"/>
      <c r="KJ6" s="10"/>
      <c r="KK6" s="11"/>
      <c r="KL6" s="11"/>
      <c r="KM6" s="11"/>
      <c r="KN6" s="11"/>
      <c r="KO6" s="12"/>
      <c r="KP6" s="10"/>
      <c r="KQ6" s="10"/>
      <c r="KR6" s="11"/>
      <c r="KS6" s="11"/>
      <c r="KT6" s="11"/>
      <c r="KU6" s="11"/>
      <c r="KV6" s="12"/>
      <c r="KW6" s="10"/>
      <c r="KX6" s="10"/>
      <c r="KY6" s="11"/>
      <c r="KZ6" s="11"/>
      <c r="LA6" s="11"/>
      <c r="LB6" s="11"/>
      <c r="LC6" s="12"/>
      <c r="LD6" s="10"/>
      <c r="LE6" s="10"/>
      <c r="LF6" s="11"/>
      <c r="LG6" s="11"/>
      <c r="LH6" s="11"/>
      <c r="LI6" s="11"/>
      <c r="LJ6" s="12"/>
      <c r="LK6" s="10"/>
      <c r="LL6" s="10"/>
      <c r="LM6" s="11"/>
      <c r="LN6" s="11"/>
      <c r="LO6" s="11"/>
      <c r="LP6" s="11"/>
      <c r="LQ6" s="12"/>
      <c r="LR6" s="10"/>
      <c r="LS6" s="10"/>
      <c r="LT6" s="11"/>
      <c r="LU6" s="11"/>
      <c r="LV6" s="11"/>
      <c r="LW6" s="11"/>
      <c r="LX6" s="12"/>
      <c r="LY6" s="10"/>
      <c r="LZ6" s="10"/>
      <c r="MA6" s="11"/>
      <c r="MB6" s="11"/>
      <c r="MC6" s="11"/>
      <c r="MD6" s="11"/>
      <c r="ME6" s="12"/>
      <c r="MF6" s="10"/>
      <c r="MG6" s="10"/>
      <c r="MH6" s="11"/>
      <c r="MI6" s="11"/>
      <c r="MJ6" s="11"/>
      <c r="MK6" s="11"/>
      <c r="ML6" s="12"/>
      <c r="MM6" s="10"/>
      <c r="MN6" s="10"/>
      <c r="MO6" s="11"/>
      <c r="MP6" s="11"/>
      <c r="MQ6" s="11"/>
      <c r="MR6" s="11"/>
      <c r="MS6" s="12"/>
      <c r="MT6" s="10"/>
      <c r="MU6" s="10"/>
      <c r="MV6" s="11"/>
      <c r="MW6" s="11"/>
      <c r="MX6" s="11"/>
      <c r="MY6" s="11"/>
      <c r="MZ6" s="12"/>
      <c r="NA6" s="10"/>
      <c r="NB6" s="10"/>
      <c r="NC6" s="11"/>
      <c r="ND6" s="11"/>
      <c r="NE6" s="11"/>
      <c r="NF6" s="11"/>
      <c r="NG6" s="12"/>
      <c r="NH6" s="10"/>
      <c r="NI6" s="10"/>
      <c r="NJ6" s="11"/>
      <c r="NK6" s="11"/>
      <c r="NL6" s="11"/>
      <c r="NM6" s="11"/>
      <c r="NN6" s="12"/>
      <c r="NO6" s="10"/>
      <c r="NP6" s="10"/>
      <c r="NQ6" s="11"/>
      <c r="NR6" s="11"/>
      <c r="NS6" s="11"/>
      <c r="NT6" s="11"/>
      <c r="NU6" s="12"/>
      <c r="NV6" s="10"/>
      <c r="NW6" s="10"/>
      <c r="NX6" s="11"/>
      <c r="NY6" s="11"/>
      <c r="NZ6" s="11"/>
      <c r="OA6" s="11"/>
      <c r="OB6" s="12"/>
      <c r="OC6" s="10"/>
      <c r="OD6" s="10"/>
      <c r="OE6" s="11"/>
      <c r="OF6" s="11"/>
      <c r="OG6" s="11"/>
      <c r="OH6" s="11"/>
      <c r="OI6" s="12"/>
      <c r="OJ6" s="10"/>
      <c r="OK6" s="10"/>
      <c r="OL6" s="11"/>
      <c r="OM6" s="11"/>
      <c r="ON6" s="11"/>
      <c r="OO6" s="11"/>
      <c r="OP6" s="12"/>
      <c r="OQ6" s="10"/>
      <c r="OR6" s="10"/>
      <c r="OS6" s="11"/>
      <c r="OT6" s="11"/>
      <c r="OU6" s="11"/>
      <c r="OV6" s="11"/>
      <c r="OW6" s="12"/>
      <c r="OX6" s="10"/>
      <c r="OY6" s="10"/>
      <c r="OZ6" s="11"/>
      <c r="PA6" s="11"/>
      <c r="PB6" s="11"/>
      <c r="PC6" s="11"/>
      <c r="PD6" s="12"/>
      <c r="PE6" s="10"/>
      <c r="PF6" s="10"/>
      <c r="PG6" s="11"/>
      <c r="PH6" s="11"/>
      <c r="PI6" s="11"/>
      <c r="PJ6" s="11"/>
      <c r="PK6" s="12"/>
      <c r="PL6" s="10"/>
      <c r="PM6" s="10"/>
      <c r="PN6" s="11"/>
      <c r="PO6" s="11"/>
      <c r="PP6" s="11"/>
      <c r="PQ6" s="11"/>
      <c r="PR6" s="12"/>
      <c r="PS6" s="10"/>
      <c r="PT6" s="10"/>
      <c r="PU6" s="11"/>
      <c r="PV6" s="11"/>
      <c r="PW6" s="11"/>
      <c r="PX6" s="11"/>
      <c r="PY6" s="12"/>
      <c r="PZ6" s="10"/>
      <c r="QA6" s="10"/>
      <c r="QB6" s="11"/>
      <c r="QC6" s="11"/>
      <c r="QD6" s="11"/>
      <c r="QE6" s="11"/>
      <c r="QF6" s="12"/>
      <c r="QG6" s="10"/>
      <c r="QH6" s="10"/>
      <c r="QI6" s="11"/>
      <c r="QJ6" s="11"/>
      <c r="QK6" s="11"/>
      <c r="QL6" s="11"/>
      <c r="QM6" s="12"/>
      <c r="QN6" s="10"/>
      <c r="QO6" s="10"/>
      <c r="QP6" s="11"/>
      <c r="QQ6" s="11"/>
      <c r="QR6" s="11"/>
      <c r="QS6" s="11"/>
      <c r="QT6" s="12"/>
      <c r="QU6" s="10"/>
      <c r="QV6" s="10"/>
      <c r="QW6" s="11"/>
      <c r="QX6" s="11"/>
      <c r="QY6" s="11"/>
      <c r="QZ6" s="11"/>
      <c r="RA6" s="12"/>
      <c r="RB6" s="10"/>
      <c r="RC6" s="10"/>
      <c r="RD6" s="11"/>
      <c r="RE6" s="11"/>
      <c r="RF6" s="11"/>
      <c r="RG6" s="11"/>
      <c r="RH6" s="12"/>
      <c r="RI6" s="10"/>
      <c r="RJ6" s="10"/>
      <c r="RK6" s="11"/>
      <c r="RL6" s="11"/>
      <c r="RM6" s="11"/>
      <c r="RN6" s="11"/>
      <c r="RO6" s="12"/>
      <c r="RP6" s="10"/>
      <c r="RQ6" s="10"/>
      <c r="RR6" s="11"/>
      <c r="RS6" s="11"/>
      <c r="RT6" s="11"/>
      <c r="RU6" s="11"/>
      <c r="RV6" s="12"/>
      <c r="RW6" s="10"/>
      <c r="RX6" s="10"/>
      <c r="RY6" s="11"/>
      <c r="RZ6" s="11"/>
      <c r="SA6" s="11"/>
      <c r="SB6" s="11"/>
      <c r="SC6" s="12"/>
      <c r="SD6" s="10"/>
      <c r="SE6" s="10"/>
      <c r="SF6" s="11"/>
      <c r="SG6" s="11"/>
      <c r="SH6" s="11"/>
      <c r="SI6" s="11"/>
      <c r="SJ6" s="12"/>
      <c r="SK6" s="10"/>
      <c r="SL6" s="10"/>
      <c r="SM6" s="11"/>
      <c r="SN6" s="11"/>
      <c r="SO6" s="11"/>
      <c r="SP6" s="11"/>
      <c r="SQ6" s="12"/>
      <c r="SR6" s="10"/>
      <c r="SS6" s="10"/>
      <c r="ST6" s="11"/>
      <c r="SU6" s="11"/>
      <c r="SV6" s="11"/>
      <c r="SW6" s="11"/>
      <c r="SX6" s="12"/>
      <c r="SY6" s="10"/>
      <c r="SZ6" s="10"/>
      <c r="TA6" s="11"/>
      <c r="TB6" s="11"/>
      <c r="TC6" s="11"/>
      <c r="TD6" s="11"/>
      <c r="TE6" s="12"/>
      <c r="TF6" s="10"/>
      <c r="TG6" s="10"/>
      <c r="TH6" s="11"/>
      <c r="TI6" s="11"/>
      <c r="TJ6" s="11"/>
      <c r="TK6" s="11"/>
      <c r="TL6" s="12"/>
      <c r="TM6" s="10"/>
      <c r="TN6" s="10"/>
      <c r="TO6" s="11"/>
      <c r="TP6" s="11"/>
      <c r="TQ6" s="11"/>
      <c r="TR6" s="11"/>
      <c r="TS6" s="12"/>
      <c r="TT6" s="10"/>
      <c r="TU6" s="10"/>
      <c r="TV6" s="11"/>
      <c r="TW6" s="11"/>
      <c r="TX6" s="11"/>
      <c r="TY6" s="11"/>
      <c r="TZ6" s="12"/>
      <c r="UA6" s="10"/>
      <c r="UB6" s="10"/>
      <c r="UC6" s="11"/>
      <c r="UD6" s="11"/>
      <c r="UE6" s="11"/>
      <c r="UF6" s="11"/>
      <c r="UG6" s="12"/>
      <c r="UH6" s="10"/>
      <c r="UI6" s="10"/>
      <c r="UJ6" s="11"/>
      <c r="UK6" s="11"/>
      <c r="UL6" s="11"/>
      <c r="UM6" s="11"/>
      <c r="UN6" s="12"/>
      <c r="UO6" s="10"/>
      <c r="UP6" s="10"/>
      <c r="UQ6" s="11"/>
      <c r="UR6" s="11"/>
      <c r="US6" s="11"/>
      <c r="UT6" s="11"/>
      <c r="UU6" s="12"/>
      <c r="UV6" s="10"/>
      <c r="UW6" s="10"/>
      <c r="UX6" s="11"/>
      <c r="UY6" s="11"/>
      <c r="UZ6" s="11"/>
      <c r="VA6" s="11"/>
      <c r="VB6" s="12"/>
      <c r="VC6" s="10"/>
      <c r="VD6" s="10"/>
      <c r="VE6" s="11"/>
      <c r="VF6" s="11"/>
      <c r="VG6" s="11"/>
      <c r="VH6" s="11"/>
      <c r="VI6" s="12"/>
      <c r="VJ6" s="10"/>
      <c r="VK6" s="10"/>
      <c r="VL6" s="11"/>
      <c r="VM6" s="11"/>
      <c r="VN6" s="11"/>
      <c r="VO6" s="11"/>
      <c r="VP6" s="12"/>
      <c r="VQ6" s="10"/>
      <c r="VR6" s="10"/>
      <c r="VS6" s="11"/>
      <c r="VT6" s="11"/>
      <c r="VU6" s="11"/>
      <c r="VV6" s="11"/>
      <c r="VW6" s="12"/>
      <c r="VX6" s="10"/>
      <c r="VY6" s="10"/>
      <c r="VZ6" s="11"/>
      <c r="WA6" s="11"/>
      <c r="WB6" s="11"/>
      <c r="WC6" s="11"/>
      <c r="WD6" s="12"/>
      <c r="WE6" s="10"/>
      <c r="WF6" s="10"/>
      <c r="WG6" s="11"/>
      <c r="WH6" s="11"/>
      <c r="WI6" s="11"/>
      <c r="WJ6" s="11"/>
      <c r="WK6" s="12"/>
      <c r="WL6" s="10"/>
      <c r="WM6" s="10"/>
      <c r="WN6" s="11"/>
      <c r="WO6" s="11"/>
      <c r="WP6" s="11"/>
      <c r="WQ6" s="11"/>
      <c r="WR6" s="12"/>
      <c r="WS6" s="10"/>
      <c r="WT6" s="10"/>
      <c r="WU6" s="11"/>
      <c r="WV6" s="11"/>
      <c r="WW6" s="11"/>
      <c r="WX6" s="11"/>
      <c r="WY6" s="12"/>
      <c r="WZ6" s="10"/>
      <c r="XA6" s="10"/>
      <c r="XB6" s="11"/>
      <c r="XC6" s="11"/>
      <c r="XD6" s="11"/>
      <c r="XE6" s="11"/>
      <c r="XF6" s="12"/>
      <c r="XG6" s="10"/>
      <c r="XH6" s="10"/>
      <c r="XI6" s="11"/>
      <c r="XJ6" s="11"/>
      <c r="XK6" s="11"/>
      <c r="XL6" s="11"/>
      <c r="XM6" s="12"/>
      <c r="XN6" s="10"/>
      <c r="XO6" s="10"/>
      <c r="XP6" s="11"/>
      <c r="XQ6" s="11"/>
      <c r="XR6" s="11"/>
      <c r="XS6" s="11"/>
      <c r="XT6" s="12"/>
      <c r="XU6" s="10"/>
      <c r="XV6" s="10"/>
      <c r="XW6" s="11"/>
      <c r="XX6" s="11"/>
      <c r="XY6" s="11"/>
      <c r="XZ6" s="11"/>
      <c r="YA6" s="12"/>
      <c r="YB6" s="10"/>
      <c r="YC6" s="10"/>
      <c r="YD6" s="11"/>
      <c r="YE6" s="11"/>
      <c r="YF6" s="11"/>
      <c r="YG6" s="11"/>
      <c r="YH6" s="12"/>
      <c r="YI6" s="10"/>
      <c r="YJ6" s="10"/>
      <c r="YK6" s="11"/>
      <c r="YL6" s="11"/>
      <c r="YM6" s="11"/>
      <c r="YN6" s="11"/>
      <c r="YO6" s="12"/>
      <c r="YP6" s="10"/>
      <c r="YQ6" s="10"/>
      <c r="YR6" s="11"/>
      <c r="YS6" s="11"/>
      <c r="YT6" s="11"/>
      <c r="YU6" s="11"/>
      <c r="YV6" s="12"/>
      <c r="YW6" s="10"/>
      <c r="YX6" s="10"/>
      <c r="YY6" s="11"/>
      <c r="YZ6" s="11"/>
      <c r="ZA6" s="11"/>
      <c r="ZB6" s="11"/>
      <c r="ZC6" s="12"/>
      <c r="ZD6" s="10"/>
      <c r="ZE6" s="10"/>
      <c r="ZF6" s="11"/>
      <c r="ZG6" s="11"/>
      <c r="ZH6" s="11"/>
      <c r="ZI6" s="11"/>
      <c r="ZJ6" s="12"/>
      <c r="ZK6" s="10"/>
      <c r="ZL6" s="10"/>
      <c r="ZM6" s="11"/>
      <c r="ZN6" s="11"/>
      <c r="ZO6" s="11"/>
      <c r="ZP6" s="11"/>
      <c r="ZQ6" s="12"/>
      <c r="ZR6" s="10"/>
      <c r="ZS6" s="10"/>
      <c r="ZT6" s="11"/>
      <c r="ZU6" s="11"/>
      <c r="ZV6" s="11"/>
      <c r="ZW6" s="11"/>
      <c r="ZX6" s="12"/>
    </row>
    <row r="7" spans="1:700" ht="16.5" hidden="1">
      <c r="A7" s="1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0</v>
      </c>
      <c r="K7" s="5">
        <v>0</v>
      </c>
      <c r="L7" s="5">
        <v>0</v>
      </c>
      <c r="M7" s="5">
        <f>K7+L7</f>
        <v>0</v>
      </c>
      <c r="N7" s="9"/>
      <c r="O7" s="1">
        <v>1</v>
      </c>
      <c r="P7" s="2" t="s">
        <v>4</v>
      </c>
      <c r="Q7" s="5">
        <v>0</v>
      </c>
      <c r="R7" s="5">
        <v>0</v>
      </c>
      <c r="S7" s="5">
        <v>0</v>
      </c>
      <c r="T7" s="5">
        <f>R7+S7</f>
        <v>0</v>
      </c>
      <c r="U7" s="9"/>
      <c r="V7" s="1">
        <v>1</v>
      </c>
      <c r="W7" s="2" t="s">
        <v>4</v>
      </c>
      <c r="X7" s="5">
        <v>0</v>
      </c>
      <c r="Y7" s="5">
        <v>0</v>
      </c>
      <c r="Z7" s="5">
        <v>0</v>
      </c>
      <c r="AA7" s="5">
        <f>Y7+Z7</f>
        <v>0</v>
      </c>
      <c r="AB7" s="9"/>
      <c r="AC7" s="1">
        <v>1</v>
      </c>
      <c r="AD7" s="2" t="s">
        <v>4</v>
      </c>
      <c r="AE7" s="5">
        <v>0</v>
      </c>
      <c r="AF7" s="5">
        <v>0</v>
      </c>
      <c r="AG7" s="5">
        <v>0</v>
      </c>
      <c r="AH7" s="5">
        <f>AF7+AG7</f>
        <v>0</v>
      </c>
      <c r="AI7" s="9"/>
      <c r="AJ7" s="1">
        <v>1</v>
      </c>
      <c r="AK7" s="2" t="s">
        <v>4</v>
      </c>
      <c r="AL7" s="5">
        <v>0</v>
      </c>
      <c r="AM7" s="5">
        <v>5406000</v>
      </c>
      <c r="AN7" s="5">
        <v>2266400</v>
      </c>
      <c r="AO7" s="5">
        <f>AM7+AN7</f>
        <v>7672400</v>
      </c>
      <c r="AP7" s="9"/>
      <c r="AQ7" s="1">
        <v>1</v>
      </c>
      <c r="AR7" s="2" t="s">
        <v>4</v>
      </c>
      <c r="AS7" s="5">
        <v>8</v>
      </c>
      <c r="AT7" s="5">
        <v>16000</v>
      </c>
      <c r="AU7" s="5">
        <v>0</v>
      </c>
      <c r="AV7" s="5">
        <f>AT7+AU7</f>
        <v>16000</v>
      </c>
      <c r="AW7" s="9"/>
      <c r="AX7" s="1">
        <v>1</v>
      </c>
      <c r="AY7" s="2" t="s">
        <v>4</v>
      </c>
      <c r="AZ7" s="5">
        <v>60</v>
      </c>
      <c r="BA7" s="5">
        <v>150000</v>
      </c>
      <c r="BB7" s="5">
        <v>0</v>
      </c>
      <c r="BC7" s="5">
        <f>BA7+BB7</f>
        <v>150000</v>
      </c>
      <c r="BD7" s="9"/>
      <c r="BE7" s="1">
        <v>1</v>
      </c>
      <c r="BF7" s="2" t="s">
        <v>4</v>
      </c>
      <c r="BG7" s="5">
        <v>30</v>
      </c>
      <c r="BH7" s="5">
        <v>210000</v>
      </c>
      <c r="BI7" s="5">
        <v>0</v>
      </c>
      <c r="BJ7" s="5">
        <f>BH7+BI7</f>
        <v>210000</v>
      </c>
      <c r="BK7" s="9"/>
      <c r="BL7" s="1">
        <v>1</v>
      </c>
      <c r="BM7" s="2" t="s">
        <v>4</v>
      </c>
      <c r="BN7" s="5">
        <v>0</v>
      </c>
      <c r="BO7" s="5">
        <v>0</v>
      </c>
      <c r="BP7" s="5">
        <v>0</v>
      </c>
      <c r="BQ7" s="5">
        <f>BO7+BP7</f>
        <v>0</v>
      </c>
      <c r="BR7" s="9"/>
      <c r="BS7" s="1">
        <v>1</v>
      </c>
      <c r="BT7" s="2" t="s">
        <v>4</v>
      </c>
      <c r="BU7" s="5">
        <v>22</v>
      </c>
      <c r="BV7" s="5">
        <v>15400</v>
      </c>
      <c r="BW7" s="5">
        <v>0</v>
      </c>
      <c r="BX7" s="5">
        <f>BV7+BW7</f>
        <v>15400</v>
      </c>
      <c r="BY7" s="9"/>
      <c r="BZ7" s="1">
        <v>1</v>
      </c>
      <c r="CA7" s="2" t="s">
        <v>4</v>
      </c>
      <c r="CB7" s="5">
        <v>154</v>
      </c>
      <c r="CC7" s="5">
        <v>115500</v>
      </c>
      <c r="CD7" s="5">
        <v>0</v>
      </c>
      <c r="CE7" s="5">
        <f>CC7+CD7</f>
        <v>115500</v>
      </c>
      <c r="CF7" s="9"/>
      <c r="CG7" s="1">
        <v>1</v>
      </c>
      <c r="CH7" s="2" t="s">
        <v>4</v>
      </c>
      <c r="CI7" s="5">
        <v>9</v>
      </c>
      <c r="CJ7" s="5">
        <v>90000</v>
      </c>
      <c r="CK7" s="5">
        <v>0</v>
      </c>
      <c r="CL7" s="5">
        <f>CJ7+CK7</f>
        <v>90000</v>
      </c>
      <c r="CM7" s="9"/>
      <c r="CN7" s="1">
        <v>1</v>
      </c>
      <c r="CO7" s="2" t="s">
        <v>4</v>
      </c>
      <c r="CP7" s="5">
        <v>0</v>
      </c>
      <c r="CQ7" s="5">
        <v>0</v>
      </c>
      <c r="CR7" s="5">
        <v>0</v>
      </c>
      <c r="CS7" s="5">
        <f>CQ7+CR7</f>
        <v>0</v>
      </c>
      <c r="CT7" s="9"/>
      <c r="CU7" s="1">
        <v>1</v>
      </c>
      <c r="CV7" s="2" t="s">
        <v>4</v>
      </c>
      <c r="CW7" s="5">
        <v>0</v>
      </c>
      <c r="CX7" s="5">
        <v>0</v>
      </c>
      <c r="CY7" s="5">
        <v>0</v>
      </c>
      <c r="CZ7" s="5">
        <f>CX7+CY7</f>
        <v>0</v>
      </c>
      <c r="DA7" s="9"/>
      <c r="DB7" s="1">
        <v>1</v>
      </c>
      <c r="DC7" s="2" t="s">
        <v>4</v>
      </c>
      <c r="DD7" s="5">
        <v>0</v>
      </c>
      <c r="DE7" s="5">
        <v>0</v>
      </c>
      <c r="DF7" s="5">
        <v>0</v>
      </c>
      <c r="DG7" s="5">
        <f>DE7+DF7</f>
        <v>0</v>
      </c>
      <c r="DH7" s="9"/>
      <c r="DI7" s="1">
        <v>1</v>
      </c>
      <c r="DJ7" s="2" t="s">
        <v>4</v>
      </c>
      <c r="DK7" s="5">
        <v>0</v>
      </c>
      <c r="DL7" s="5">
        <v>0</v>
      </c>
      <c r="DM7" s="5">
        <v>0</v>
      </c>
      <c r="DN7" s="5">
        <f>DL7+DM7</f>
        <v>0</v>
      </c>
      <c r="DO7" s="9"/>
      <c r="DP7" s="1">
        <v>1</v>
      </c>
      <c r="DQ7" s="2" t="s">
        <v>4</v>
      </c>
      <c r="DR7" s="5">
        <v>0</v>
      </c>
      <c r="DS7" s="5">
        <v>0</v>
      </c>
      <c r="DT7" s="5">
        <v>0</v>
      </c>
      <c r="DU7" s="5">
        <f>DS7+DT7</f>
        <v>0</v>
      </c>
      <c r="DV7" s="9"/>
      <c r="DW7" s="1">
        <v>1</v>
      </c>
      <c r="DX7" s="2" t="s">
        <v>4</v>
      </c>
      <c r="DY7" s="5">
        <v>1</v>
      </c>
      <c r="DZ7" s="5">
        <v>60000</v>
      </c>
      <c r="EA7" s="5">
        <v>0</v>
      </c>
      <c r="EB7" s="5">
        <f>DZ7+EA7</f>
        <v>60000</v>
      </c>
      <c r="EC7" s="9"/>
      <c r="ED7" s="1">
        <v>1</v>
      </c>
      <c r="EE7" s="2" t="s">
        <v>4</v>
      </c>
      <c r="EF7" s="5">
        <v>0</v>
      </c>
      <c r="EG7" s="5">
        <v>0</v>
      </c>
      <c r="EH7" s="5">
        <v>0</v>
      </c>
      <c r="EI7" s="5">
        <f>EG7+EH7</f>
        <v>0</v>
      </c>
      <c r="EJ7" s="9"/>
      <c r="EK7" s="1">
        <v>1</v>
      </c>
      <c r="EL7" s="2" t="s">
        <v>4</v>
      </c>
      <c r="EM7" s="5">
        <v>0</v>
      </c>
      <c r="EN7" s="5">
        <v>0</v>
      </c>
      <c r="EO7" s="5">
        <v>0</v>
      </c>
      <c r="EP7" s="5">
        <f>EN7+EO7</f>
        <v>0</v>
      </c>
      <c r="EQ7" s="9"/>
      <c r="ER7" s="1">
        <v>1</v>
      </c>
      <c r="ES7" s="2" t="s">
        <v>4</v>
      </c>
      <c r="ET7" s="5">
        <v>0</v>
      </c>
      <c r="EU7" s="5">
        <v>0</v>
      </c>
      <c r="EV7" s="5">
        <v>0</v>
      </c>
      <c r="EW7" s="5">
        <f>EU7+EV7</f>
        <v>0</v>
      </c>
      <c r="EX7" s="9"/>
      <c r="EY7" s="1">
        <v>1</v>
      </c>
      <c r="EZ7" s="2" t="s">
        <v>4</v>
      </c>
      <c r="FA7" s="5">
        <v>1</v>
      </c>
      <c r="FB7" s="5">
        <v>50000</v>
      </c>
      <c r="FC7" s="5">
        <v>0</v>
      </c>
      <c r="FD7" s="5">
        <f>FB7+FC7</f>
        <v>50000</v>
      </c>
      <c r="FE7" s="9"/>
      <c r="FF7" s="1">
        <v>1</v>
      </c>
      <c r="FG7" s="2" t="s">
        <v>4</v>
      </c>
      <c r="FH7" s="5">
        <v>0</v>
      </c>
      <c r="FI7" s="5">
        <v>0</v>
      </c>
      <c r="FJ7" s="5">
        <v>0</v>
      </c>
      <c r="FK7" s="5">
        <f>FI7+FJ7</f>
        <v>0</v>
      </c>
      <c r="FL7" s="9"/>
      <c r="FM7" s="1">
        <v>1</v>
      </c>
      <c r="FN7" s="2" t="s">
        <v>4</v>
      </c>
      <c r="FO7" s="5">
        <v>0</v>
      </c>
      <c r="FP7" s="5">
        <v>120000</v>
      </c>
      <c r="FQ7" s="5">
        <v>0</v>
      </c>
      <c r="FR7" s="5">
        <f>FP7+FQ7</f>
        <v>120000</v>
      </c>
      <c r="FS7" s="9"/>
      <c r="FT7" s="1">
        <v>1</v>
      </c>
      <c r="FU7" s="2" t="s">
        <v>4</v>
      </c>
      <c r="FV7" s="5">
        <v>0</v>
      </c>
      <c r="FW7" s="5">
        <v>0</v>
      </c>
      <c r="FX7" s="5">
        <v>0</v>
      </c>
      <c r="FY7" s="5">
        <f>FW7+FX7</f>
        <v>0</v>
      </c>
      <c r="FZ7" s="9"/>
      <c r="GA7" s="1">
        <v>1</v>
      </c>
      <c r="GB7" s="2" t="s">
        <v>4</v>
      </c>
      <c r="GC7" s="5">
        <v>0</v>
      </c>
      <c r="GD7" s="5">
        <v>0</v>
      </c>
      <c r="GE7" s="5">
        <v>0</v>
      </c>
      <c r="GF7" s="5">
        <f>GD7+GE7</f>
        <v>0</v>
      </c>
      <c r="GG7" s="9"/>
      <c r="GH7" s="1">
        <v>1</v>
      </c>
      <c r="GI7" s="2" t="s">
        <v>4</v>
      </c>
      <c r="GJ7" s="5">
        <v>1</v>
      </c>
      <c r="GK7" s="5">
        <v>100000</v>
      </c>
      <c r="GL7" s="5">
        <v>0</v>
      </c>
      <c r="GM7" s="5">
        <f>GK7+GL7</f>
        <v>100000</v>
      </c>
      <c r="GN7" s="9"/>
      <c r="GO7" s="1">
        <v>1</v>
      </c>
      <c r="GP7" s="2" t="s">
        <v>4</v>
      </c>
      <c r="GQ7" s="5">
        <v>1</v>
      </c>
      <c r="GR7" s="5">
        <v>50000</v>
      </c>
      <c r="GS7" s="5">
        <v>0</v>
      </c>
      <c r="GT7" s="5">
        <f>GR7+GS7</f>
        <v>50000</v>
      </c>
      <c r="GU7" s="9"/>
      <c r="GV7" s="1">
        <v>1</v>
      </c>
      <c r="GW7" s="2" t="s">
        <v>4</v>
      </c>
      <c r="GX7" s="5">
        <v>0</v>
      </c>
      <c r="GY7" s="5">
        <v>0</v>
      </c>
      <c r="GZ7" s="5">
        <v>0</v>
      </c>
      <c r="HA7" s="5">
        <f>GY7+GZ7</f>
        <v>0</v>
      </c>
      <c r="HB7" s="9"/>
      <c r="HC7" s="1">
        <v>1</v>
      </c>
      <c r="HD7" s="2" t="s">
        <v>4</v>
      </c>
      <c r="HE7" s="5">
        <v>0</v>
      </c>
      <c r="HF7" s="5">
        <v>0</v>
      </c>
      <c r="HG7" s="5">
        <v>0</v>
      </c>
      <c r="HH7" s="5">
        <f>HF7+HG7</f>
        <v>0</v>
      </c>
      <c r="HI7" s="9"/>
      <c r="HJ7" s="1">
        <v>1</v>
      </c>
      <c r="HK7" s="2" t="s">
        <v>4</v>
      </c>
      <c r="HL7" s="5">
        <v>0</v>
      </c>
      <c r="HM7" s="5">
        <v>0</v>
      </c>
      <c r="HN7" s="5">
        <v>0</v>
      </c>
      <c r="HO7" s="5">
        <f>HM7+HN7</f>
        <v>0</v>
      </c>
      <c r="HP7" s="9"/>
      <c r="HQ7" s="1">
        <v>1</v>
      </c>
      <c r="HR7" s="2" t="s">
        <v>4</v>
      </c>
      <c r="HS7" s="5">
        <v>3</v>
      </c>
      <c r="HT7" s="5">
        <v>6874500</v>
      </c>
      <c r="HU7" s="5">
        <v>0</v>
      </c>
      <c r="HV7" s="5">
        <f>HT7+HU7</f>
        <v>6874500</v>
      </c>
      <c r="HW7" s="9"/>
      <c r="HX7" s="1">
        <v>1</v>
      </c>
      <c r="HY7" s="2" t="s">
        <v>4</v>
      </c>
      <c r="HZ7" s="5">
        <v>0</v>
      </c>
      <c r="IA7" s="5">
        <v>0</v>
      </c>
      <c r="IB7" s="5">
        <v>0</v>
      </c>
      <c r="IC7" s="5">
        <f>IA7+IB7</f>
        <v>0</v>
      </c>
      <c r="ID7" s="9"/>
      <c r="IE7" s="1">
        <v>1</v>
      </c>
      <c r="IF7" s="2" t="s">
        <v>4</v>
      </c>
      <c r="IG7" s="5">
        <v>0</v>
      </c>
      <c r="IH7" s="5">
        <v>0</v>
      </c>
      <c r="II7" s="5">
        <v>0</v>
      </c>
      <c r="IJ7" s="5">
        <f>IH7+II7</f>
        <v>0</v>
      </c>
      <c r="IK7" s="9"/>
      <c r="IL7" s="1">
        <v>1</v>
      </c>
      <c r="IM7" s="2" t="s">
        <v>4</v>
      </c>
      <c r="IN7" s="5">
        <v>0</v>
      </c>
      <c r="IO7" s="5">
        <v>0</v>
      </c>
      <c r="IP7" s="5">
        <v>0</v>
      </c>
      <c r="IQ7" s="5">
        <f>IO7+IP7</f>
        <v>0</v>
      </c>
      <c r="IR7" s="9"/>
      <c r="IS7" s="1">
        <v>1</v>
      </c>
      <c r="IT7" s="2" t="s">
        <v>4</v>
      </c>
      <c r="IU7" s="5">
        <v>0</v>
      </c>
      <c r="IV7" s="5">
        <v>0</v>
      </c>
      <c r="IW7" s="5">
        <v>0</v>
      </c>
      <c r="IX7" s="5">
        <f>IV7+IW7</f>
        <v>0</v>
      </c>
      <c r="IY7" s="9"/>
      <c r="IZ7" s="1">
        <v>1</v>
      </c>
      <c r="JA7" s="2" t="s">
        <v>4</v>
      </c>
      <c r="JB7" s="5">
        <v>244</v>
      </c>
      <c r="JC7" s="5">
        <v>48800</v>
      </c>
      <c r="JD7" s="5">
        <v>25000</v>
      </c>
      <c r="JE7" s="5">
        <f>JC7+JD7</f>
        <v>73800</v>
      </c>
      <c r="JF7" s="9"/>
      <c r="JG7" s="1">
        <v>1</v>
      </c>
      <c r="JH7" s="2" t="s">
        <v>4</v>
      </c>
      <c r="JI7" s="5">
        <v>774</v>
      </c>
      <c r="JJ7" s="5">
        <v>232200</v>
      </c>
      <c r="JK7" s="5">
        <v>0</v>
      </c>
      <c r="JL7" s="5">
        <f>JJ7+JK7</f>
        <v>232200</v>
      </c>
      <c r="JM7" s="9"/>
      <c r="JN7" s="1">
        <v>1</v>
      </c>
      <c r="JO7" s="2" t="s">
        <v>4</v>
      </c>
      <c r="JP7" s="5">
        <v>0</v>
      </c>
      <c r="JQ7" s="5">
        <v>17000</v>
      </c>
      <c r="JR7" s="5">
        <v>0</v>
      </c>
      <c r="JS7" s="5">
        <f>JQ7+JR7</f>
        <v>17000</v>
      </c>
      <c r="JT7" s="9"/>
      <c r="JU7" s="1">
        <v>1</v>
      </c>
      <c r="JV7" s="2" t="s">
        <v>4</v>
      </c>
      <c r="JW7" s="5">
        <v>12</v>
      </c>
      <c r="JX7" s="5">
        <v>300000</v>
      </c>
      <c r="JY7" s="5">
        <v>0</v>
      </c>
      <c r="JZ7" s="5">
        <f>JX7+JY7</f>
        <v>300000</v>
      </c>
      <c r="KA7" s="9"/>
      <c r="KB7" s="1">
        <v>1</v>
      </c>
      <c r="KC7" s="2" t="s">
        <v>4</v>
      </c>
      <c r="KD7" s="5">
        <v>0</v>
      </c>
      <c r="KE7" s="5">
        <v>0</v>
      </c>
      <c r="KF7" s="5">
        <v>0</v>
      </c>
      <c r="KG7" s="5">
        <f>KE7+KF7</f>
        <v>0</v>
      </c>
      <c r="KH7" s="9"/>
      <c r="KI7" s="1">
        <v>1</v>
      </c>
      <c r="KJ7" s="2" t="s">
        <v>4</v>
      </c>
      <c r="KK7" s="5">
        <v>2</v>
      </c>
      <c r="KL7" s="5">
        <v>76000</v>
      </c>
      <c r="KM7" s="5">
        <v>0</v>
      </c>
      <c r="KN7" s="5">
        <f>KL7+KM7</f>
        <v>76000</v>
      </c>
      <c r="KO7" s="9"/>
      <c r="KP7" s="1">
        <v>1</v>
      </c>
      <c r="KQ7" s="2" t="s">
        <v>4</v>
      </c>
      <c r="KR7" s="5">
        <v>0</v>
      </c>
      <c r="KS7" s="5">
        <v>0</v>
      </c>
      <c r="KT7" s="5">
        <v>0</v>
      </c>
      <c r="KU7" s="5">
        <f>KS7+KT7</f>
        <v>0</v>
      </c>
      <c r="KV7" s="9"/>
      <c r="KW7" s="1">
        <v>1</v>
      </c>
      <c r="KX7" s="2" t="s">
        <v>4</v>
      </c>
      <c r="KY7" s="5">
        <v>0</v>
      </c>
      <c r="KZ7" s="5">
        <v>0</v>
      </c>
      <c r="LA7" s="5">
        <v>0</v>
      </c>
      <c r="LB7" s="5">
        <f>KZ7+LA7</f>
        <v>0</v>
      </c>
      <c r="LC7" s="9"/>
      <c r="LD7" s="1">
        <v>1</v>
      </c>
      <c r="LE7" s="2" t="s">
        <v>4</v>
      </c>
      <c r="LF7" s="5">
        <v>1</v>
      </c>
      <c r="LG7" s="5">
        <v>46000</v>
      </c>
      <c r="LH7" s="5">
        <v>0</v>
      </c>
      <c r="LI7" s="5">
        <f>LG7+LH7</f>
        <v>46000</v>
      </c>
      <c r="LJ7" s="9"/>
      <c r="LK7" s="1">
        <v>1</v>
      </c>
      <c r="LL7" s="2" t="s">
        <v>4</v>
      </c>
      <c r="LM7" s="5">
        <v>0</v>
      </c>
      <c r="LN7" s="5">
        <v>0</v>
      </c>
      <c r="LO7" s="5">
        <v>0</v>
      </c>
      <c r="LP7" s="5">
        <f>LN7+LO7</f>
        <v>0</v>
      </c>
      <c r="LQ7" s="9"/>
      <c r="LR7" s="1">
        <v>1</v>
      </c>
      <c r="LS7" s="2" t="s">
        <v>4</v>
      </c>
      <c r="LT7" s="5">
        <v>0</v>
      </c>
      <c r="LU7" s="5">
        <v>0</v>
      </c>
      <c r="LV7" s="5">
        <v>0</v>
      </c>
      <c r="LW7" s="5">
        <f>LU7+LV7</f>
        <v>0</v>
      </c>
      <c r="LX7" s="9"/>
      <c r="LY7" s="1">
        <v>1</v>
      </c>
      <c r="LZ7" s="2" t="s">
        <v>4</v>
      </c>
      <c r="MA7" s="5">
        <v>0</v>
      </c>
      <c r="MB7" s="5">
        <v>0</v>
      </c>
      <c r="MC7" s="5">
        <v>0</v>
      </c>
      <c r="MD7" s="5">
        <f>MB7+MC7</f>
        <v>0</v>
      </c>
      <c r="ME7" s="9"/>
      <c r="MF7" s="1">
        <v>1</v>
      </c>
      <c r="MG7" s="2" t="s">
        <v>4</v>
      </c>
      <c r="MH7" s="5">
        <v>100</v>
      </c>
      <c r="MI7" s="5">
        <v>6000</v>
      </c>
      <c r="MJ7" s="5">
        <v>0</v>
      </c>
      <c r="MK7" s="5">
        <f>MI7+MJ7</f>
        <v>6000</v>
      </c>
      <c r="ML7" s="9"/>
      <c r="MM7" s="1">
        <v>1</v>
      </c>
      <c r="MN7" s="2" t="s">
        <v>4</v>
      </c>
      <c r="MO7" s="5">
        <v>0</v>
      </c>
      <c r="MP7" s="5">
        <v>0</v>
      </c>
      <c r="MQ7" s="5">
        <v>0</v>
      </c>
      <c r="MR7" s="5">
        <f>MP7+MQ7</f>
        <v>0</v>
      </c>
      <c r="MS7" s="9"/>
      <c r="MT7" s="1">
        <v>1</v>
      </c>
      <c r="MU7" s="2" t="s">
        <v>4</v>
      </c>
      <c r="MV7" s="5">
        <v>0</v>
      </c>
      <c r="MW7" s="5">
        <v>0</v>
      </c>
      <c r="MX7" s="5">
        <v>0</v>
      </c>
      <c r="MY7" s="5">
        <f>MW7+MX7</f>
        <v>0</v>
      </c>
      <c r="MZ7" s="9"/>
      <c r="NA7" s="1">
        <v>1</v>
      </c>
      <c r="NB7" s="2" t="s">
        <v>4</v>
      </c>
      <c r="NC7" s="5">
        <v>53693</v>
      </c>
      <c r="ND7" s="5">
        <v>18980050</v>
      </c>
      <c r="NE7" s="5">
        <v>0</v>
      </c>
      <c r="NF7" s="5">
        <f>ND7+NE7</f>
        <v>18980050</v>
      </c>
      <c r="NG7" s="9"/>
      <c r="NH7" s="1">
        <v>1</v>
      </c>
      <c r="NI7" s="2" t="s">
        <v>4</v>
      </c>
      <c r="NJ7" s="5">
        <v>4513</v>
      </c>
      <c r="NK7" s="5">
        <v>902600</v>
      </c>
      <c r="NL7" s="5">
        <v>0</v>
      </c>
      <c r="NM7" s="5">
        <f>NK7+NL7</f>
        <v>902600</v>
      </c>
      <c r="NN7" s="9"/>
      <c r="NO7" s="1">
        <v>1</v>
      </c>
      <c r="NP7" s="2" t="s">
        <v>4</v>
      </c>
      <c r="NQ7" s="5">
        <v>0</v>
      </c>
      <c r="NR7" s="5">
        <v>0</v>
      </c>
      <c r="NS7" s="5">
        <v>0</v>
      </c>
      <c r="NT7" s="5">
        <f>NR7+NS7</f>
        <v>0</v>
      </c>
      <c r="NU7" s="9"/>
      <c r="NV7" s="1">
        <v>1</v>
      </c>
      <c r="NW7" s="2" t="s">
        <v>4</v>
      </c>
      <c r="NX7" s="5">
        <v>0</v>
      </c>
      <c r="NY7" s="5">
        <v>0</v>
      </c>
      <c r="NZ7" s="5">
        <v>0</v>
      </c>
      <c r="OA7" s="5">
        <f>NY7+NZ7</f>
        <v>0</v>
      </c>
      <c r="OB7" s="9"/>
      <c r="OC7" s="1">
        <v>1</v>
      </c>
      <c r="OD7" s="2" t="s">
        <v>4</v>
      </c>
      <c r="OE7" s="5">
        <v>0</v>
      </c>
      <c r="OF7" s="5">
        <v>0</v>
      </c>
      <c r="OG7" s="5">
        <v>0</v>
      </c>
      <c r="OH7" s="5">
        <f>OF7+OG7</f>
        <v>0</v>
      </c>
      <c r="OI7" s="9"/>
      <c r="OJ7" s="1">
        <v>1</v>
      </c>
      <c r="OK7" s="2" t="s">
        <v>4</v>
      </c>
      <c r="OL7" s="5">
        <v>0</v>
      </c>
      <c r="OM7" s="5">
        <v>0</v>
      </c>
      <c r="ON7" s="5">
        <v>0</v>
      </c>
      <c r="OO7" s="5">
        <f>OM7+ON7</f>
        <v>0</v>
      </c>
      <c r="OP7" s="9"/>
      <c r="OQ7" s="1">
        <v>1</v>
      </c>
      <c r="OR7" s="2" t="s">
        <v>4</v>
      </c>
      <c r="OS7" s="5">
        <v>18268.8</v>
      </c>
      <c r="OT7" s="5">
        <v>1187472</v>
      </c>
      <c r="OU7" s="5">
        <v>0</v>
      </c>
      <c r="OV7" s="5">
        <f>OT7+OU7</f>
        <v>1187472</v>
      </c>
      <c r="OW7" s="9"/>
      <c r="OX7" s="1">
        <v>1</v>
      </c>
      <c r="OY7" s="2" t="s">
        <v>4</v>
      </c>
      <c r="OZ7" s="5">
        <v>0</v>
      </c>
      <c r="PA7" s="5">
        <v>0</v>
      </c>
      <c r="PB7" s="5">
        <v>0</v>
      </c>
      <c r="PC7" s="5">
        <f>PA7+PB7</f>
        <v>0</v>
      </c>
      <c r="PD7" s="9"/>
      <c r="PE7" s="1">
        <v>1</v>
      </c>
      <c r="PF7" s="2" t="s">
        <v>4</v>
      </c>
      <c r="PG7" s="5">
        <v>0</v>
      </c>
      <c r="PH7" s="5">
        <v>0</v>
      </c>
      <c r="PI7" s="5">
        <v>0</v>
      </c>
      <c r="PJ7" s="5">
        <f>PH7+PI7</f>
        <v>0</v>
      </c>
      <c r="PK7" s="9"/>
      <c r="PL7" s="1">
        <v>1</v>
      </c>
      <c r="PM7" s="2" t="s">
        <v>4</v>
      </c>
      <c r="PN7" s="5">
        <v>0</v>
      </c>
      <c r="PO7" s="5">
        <v>0</v>
      </c>
      <c r="PP7" s="5">
        <v>0</v>
      </c>
      <c r="PQ7" s="5">
        <f>PO7+PP7</f>
        <v>0</v>
      </c>
      <c r="PR7" s="9"/>
      <c r="PS7" s="1">
        <v>1</v>
      </c>
      <c r="PT7" s="2" t="s">
        <v>4</v>
      </c>
      <c r="PU7" s="5">
        <v>2290</v>
      </c>
      <c r="PV7" s="5">
        <v>503800</v>
      </c>
      <c r="PW7" s="5">
        <v>0</v>
      </c>
      <c r="PX7" s="5">
        <f>PV7+PW7</f>
        <v>503800</v>
      </c>
      <c r="PY7" s="9"/>
      <c r="PZ7" s="1">
        <v>1</v>
      </c>
      <c r="QA7" s="2" t="s">
        <v>4</v>
      </c>
      <c r="QB7" s="5">
        <v>20049366</v>
      </c>
      <c r="QC7" s="5">
        <v>3207899</v>
      </c>
      <c r="QD7" s="5">
        <v>0</v>
      </c>
      <c r="QE7" s="5">
        <f>QC7+QD7</f>
        <v>3207899</v>
      </c>
      <c r="QF7" s="9"/>
      <c r="QG7" s="1">
        <v>1</v>
      </c>
      <c r="QH7" s="2" t="s">
        <v>4</v>
      </c>
      <c r="QI7" s="5">
        <v>99</v>
      </c>
      <c r="QJ7" s="5">
        <v>349371</v>
      </c>
      <c r="QK7" s="5">
        <v>0</v>
      </c>
      <c r="QL7" s="5">
        <f>QJ7+QK7</f>
        <v>349371</v>
      </c>
      <c r="QM7" s="9"/>
      <c r="QN7" s="1">
        <v>1</v>
      </c>
      <c r="QO7" s="2" t="s">
        <v>4</v>
      </c>
      <c r="QP7" s="5">
        <v>2323</v>
      </c>
      <c r="QQ7" s="5">
        <v>348450</v>
      </c>
      <c r="QR7" s="5">
        <v>0</v>
      </c>
      <c r="QS7" s="5">
        <f>QQ7+QR7</f>
        <v>348450</v>
      </c>
      <c r="QT7" s="9"/>
      <c r="QU7" s="1">
        <v>1</v>
      </c>
      <c r="QV7" s="2" t="s">
        <v>4</v>
      </c>
      <c r="QW7" s="5">
        <v>10</v>
      </c>
      <c r="QX7" s="5">
        <v>20000</v>
      </c>
      <c r="QY7" s="5">
        <v>0</v>
      </c>
      <c r="QZ7" s="5">
        <f>QX7+QY7</f>
        <v>20000</v>
      </c>
      <c r="RA7" s="9"/>
      <c r="RB7" s="1">
        <v>1</v>
      </c>
      <c r="RC7" s="2" t="s">
        <v>4</v>
      </c>
      <c r="RD7" s="5">
        <v>0</v>
      </c>
      <c r="RE7" s="5">
        <v>0</v>
      </c>
      <c r="RF7" s="5">
        <v>0</v>
      </c>
      <c r="RG7" s="5">
        <f>RE7+RF7</f>
        <v>0</v>
      </c>
      <c r="RH7" s="9"/>
      <c r="RI7" s="1">
        <v>1</v>
      </c>
      <c r="RJ7" s="2" t="s">
        <v>4</v>
      </c>
      <c r="RK7" s="5">
        <v>2937</v>
      </c>
      <c r="RL7" s="5">
        <v>246708</v>
      </c>
      <c r="RM7" s="5">
        <v>0</v>
      </c>
      <c r="RN7" s="5">
        <f>RL7+RM7</f>
        <v>246708</v>
      </c>
      <c r="RO7" s="9"/>
      <c r="RP7" s="1">
        <v>1</v>
      </c>
      <c r="RQ7" s="2" t="s">
        <v>4</v>
      </c>
      <c r="RR7" s="5">
        <v>11</v>
      </c>
      <c r="RS7" s="5">
        <v>16500</v>
      </c>
      <c r="RT7" s="5">
        <v>0</v>
      </c>
      <c r="RU7" s="5">
        <f>RS7+RT7</f>
        <v>16500</v>
      </c>
      <c r="RV7" s="9"/>
      <c r="RW7" s="1">
        <v>1</v>
      </c>
      <c r="RX7" s="2" t="s">
        <v>4</v>
      </c>
      <c r="RY7" s="5">
        <v>0</v>
      </c>
      <c r="RZ7" s="5">
        <v>0</v>
      </c>
      <c r="SA7" s="5">
        <v>0</v>
      </c>
      <c r="SB7" s="5">
        <f>RZ7+SA7</f>
        <v>0</v>
      </c>
      <c r="SC7" s="9"/>
      <c r="SD7" s="1">
        <v>1</v>
      </c>
      <c r="SE7" s="2" t="s">
        <v>4</v>
      </c>
      <c r="SF7" s="5">
        <v>0</v>
      </c>
      <c r="SG7" s="5">
        <v>0</v>
      </c>
      <c r="SH7" s="5">
        <v>0</v>
      </c>
      <c r="SI7" s="5">
        <f>SG7+SH7</f>
        <v>0</v>
      </c>
      <c r="SJ7" s="9"/>
      <c r="SK7" s="1">
        <v>1</v>
      </c>
      <c r="SL7" s="2" t="s">
        <v>4</v>
      </c>
      <c r="SM7" s="5">
        <v>0</v>
      </c>
      <c r="SN7" s="5">
        <v>7500</v>
      </c>
      <c r="SO7" s="5">
        <v>0</v>
      </c>
      <c r="SP7" s="5">
        <f>SN7+SO7</f>
        <v>7500</v>
      </c>
      <c r="SQ7" s="9"/>
      <c r="SR7" s="1">
        <v>1</v>
      </c>
      <c r="SS7" s="2" t="s">
        <v>4</v>
      </c>
      <c r="ST7" s="5">
        <v>0</v>
      </c>
      <c r="SU7" s="5">
        <v>2000</v>
      </c>
      <c r="SV7" s="5">
        <v>0</v>
      </c>
      <c r="SW7" s="5">
        <f>SU7+SV7</f>
        <v>2000</v>
      </c>
      <c r="SX7" s="9"/>
      <c r="SY7" s="1">
        <v>1</v>
      </c>
      <c r="SZ7" s="2" t="s">
        <v>4</v>
      </c>
      <c r="TA7" s="5">
        <v>0</v>
      </c>
      <c r="TB7" s="5">
        <v>2000</v>
      </c>
      <c r="TC7" s="5">
        <v>0</v>
      </c>
      <c r="TD7" s="5">
        <f>TB7+TC7</f>
        <v>2000</v>
      </c>
      <c r="TE7" s="9"/>
      <c r="TF7" s="1">
        <v>1</v>
      </c>
      <c r="TG7" s="2" t="s">
        <v>4</v>
      </c>
      <c r="TH7" s="5">
        <v>0</v>
      </c>
      <c r="TI7" s="5">
        <v>0</v>
      </c>
      <c r="TJ7" s="5">
        <v>0</v>
      </c>
      <c r="TK7" s="5">
        <f>TI7+TJ7</f>
        <v>0</v>
      </c>
      <c r="TL7" s="9"/>
      <c r="TM7" s="1">
        <v>1</v>
      </c>
      <c r="TN7" s="2" t="s">
        <v>4</v>
      </c>
      <c r="TO7" s="5">
        <v>0</v>
      </c>
      <c r="TP7" s="5">
        <v>0</v>
      </c>
      <c r="TQ7" s="5">
        <v>0</v>
      </c>
      <c r="TR7" s="5">
        <f>TP7+TQ7</f>
        <v>0</v>
      </c>
      <c r="TS7" s="9"/>
      <c r="TT7" s="1">
        <v>1</v>
      </c>
      <c r="TU7" s="2" t="s">
        <v>4</v>
      </c>
      <c r="TV7" s="5">
        <v>0</v>
      </c>
      <c r="TW7" s="5">
        <v>0</v>
      </c>
      <c r="TX7" s="5">
        <v>0</v>
      </c>
      <c r="TY7" s="5">
        <f>TW7+TX7</f>
        <v>0</v>
      </c>
      <c r="TZ7" s="9"/>
      <c r="UA7" s="1">
        <v>1</v>
      </c>
      <c r="UB7" s="2" t="s">
        <v>4</v>
      </c>
      <c r="UC7" s="5">
        <v>0</v>
      </c>
      <c r="UD7" s="5">
        <v>0</v>
      </c>
      <c r="UE7" s="5">
        <v>0</v>
      </c>
      <c r="UF7" s="5">
        <f>UD7+UE7</f>
        <v>0</v>
      </c>
      <c r="UG7" s="9"/>
      <c r="UH7" s="1">
        <v>1</v>
      </c>
      <c r="UI7" s="2" t="s">
        <v>4</v>
      </c>
      <c r="UJ7" s="5">
        <v>0</v>
      </c>
      <c r="UK7" s="5">
        <v>0</v>
      </c>
      <c r="UL7" s="5">
        <v>0</v>
      </c>
      <c r="UM7" s="5">
        <f>UK7+UL7</f>
        <v>0</v>
      </c>
      <c r="UN7" s="9"/>
      <c r="UO7" s="1">
        <v>1</v>
      </c>
      <c r="UP7" s="2" t="s">
        <v>4</v>
      </c>
      <c r="UQ7" s="5">
        <v>0</v>
      </c>
      <c r="UR7" s="5">
        <v>28400</v>
      </c>
      <c r="US7" s="5">
        <v>0</v>
      </c>
      <c r="UT7" s="5">
        <f>UR7+US7</f>
        <v>28400</v>
      </c>
      <c r="UU7" s="9"/>
      <c r="UV7" s="1">
        <v>1</v>
      </c>
      <c r="UW7" s="2" t="s">
        <v>4</v>
      </c>
      <c r="UX7" s="5">
        <v>15</v>
      </c>
      <c r="UY7" s="5">
        <v>471351.82744565222</v>
      </c>
      <c r="UZ7" s="5">
        <v>0</v>
      </c>
      <c r="VA7" s="5">
        <f>UY7+UZ7</f>
        <v>471351.82744565222</v>
      </c>
      <c r="VB7" s="9"/>
      <c r="VC7" s="1">
        <v>1</v>
      </c>
      <c r="VD7" s="2" t="s">
        <v>4</v>
      </c>
      <c r="VE7" s="5">
        <v>1</v>
      </c>
      <c r="VF7" s="5">
        <v>93500</v>
      </c>
      <c r="VG7" s="5">
        <v>0</v>
      </c>
      <c r="VH7" s="5">
        <f>VF7+VG7</f>
        <v>93500</v>
      </c>
      <c r="VI7" s="9"/>
      <c r="VJ7" s="1">
        <v>1</v>
      </c>
      <c r="VK7" s="2" t="s">
        <v>4</v>
      </c>
      <c r="VL7" s="5">
        <v>1</v>
      </c>
      <c r="VM7" s="5">
        <v>50000</v>
      </c>
      <c r="VN7" s="5">
        <v>0</v>
      </c>
      <c r="VO7" s="5">
        <f>VM7+VN7</f>
        <v>50000</v>
      </c>
      <c r="VP7" s="9"/>
      <c r="VQ7" s="1">
        <v>1</v>
      </c>
      <c r="VR7" s="2" t="s">
        <v>4</v>
      </c>
      <c r="VS7" s="5">
        <v>500</v>
      </c>
      <c r="VT7" s="5">
        <v>500000</v>
      </c>
      <c r="VU7" s="5">
        <v>0</v>
      </c>
      <c r="VV7" s="5">
        <f>VT7+VU7</f>
        <v>500000</v>
      </c>
      <c r="VW7" s="9"/>
      <c r="VX7" s="1">
        <v>1</v>
      </c>
      <c r="VY7" s="2" t="s">
        <v>4</v>
      </c>
      <c r="VZ7" s="5">
        <v>0</v>
      </c>
      <c r="WA7" s="5">
        <v>500000</v>
      </c>
      <c r="WB7" s="5">
        <v>0</v>
      </c>
      <c r="WC7" s="5">
        <f>WA7+WB7</f>
        <v>500000</v>
      </c>
      <c r="WD7" s="9"/>
      <c r="WE7" s="1">
        <v>1</v>
      </c>
      <c r="WF7" s="2" t="s">
        <v>4</v>
      </c>
      <c r="WG7" s="5">
        <v>1</v>
      </c>
      <c r="WH7" s="5">
        <v>500000</v>
      </c>
      <c r="WI7" s="5">
        <v>0</v>
      </c>
      <c r="WJ7" s="5">
        <f>WH7+WI7</f>
        <v>500000</v>
      </c>
      <c r="WK7" s="9"/>
      <c r="WL7" s="1">
        <v>1</v>
      </c>
      <c r="WM7" s="2" t="s">
        <v>4</v>
      </c>
      <c r="WN7" s="5">
        <v>1</v>
      </c>
      <c r="WO7" s="5">
        <v>100000</v>
      </c>
      <c r="WP7" s="5">
        <v>0</v>
      </c>
      <c r="WQ7" s="5">
        <f>WO7+WP7</f>
        <v>100000</v>
      </c>
      <c r="WR7" s="9"/>
      <c r="WS7" s="1">
        <v>1</v>
      </c>
      <c r="WT7" s="2" t="s">
        <v>4</v>
      </c>
      <c r="WU7" s="5">
        <v>1</v>
      </c>
      <c r="WV7" s="5">
        <v>600000</v>
      </c>
      <c r="WW7" s="5">
        <v>0</v>
      </c>
      <c r="WX7" s="5">
        <f>WV7+WW7</f>
        <v>600000</v>
      </c>
      <c r="WY7" s="9"/>
      <c r="WZ7" s="1">
        <v>1</v>
      </c>
      <c r="XA7" s="2" t="s">
        <v>4</v>
      </c>
      <c r="XB7" s="5">
        <v>0</v>
      </c>
      <c r="XC7" s="5">
        <v>0</v>
      </c>
      <c r="XD7" s="5">
        <v>0</v>
      </c>
      <c r="XE7" s="5">
        <f>XC7+XD7</f>
        <v>0</v>
      </c>
      <c r="XF7" s="9"/>
      <c r="XG7" s="1">
        <v>1</v>
      </c>
      <c r="XH7" s="2" t="s">
        <v>4</v>
      </c>
      <c r="XI7" s="5">
        <v>0</v>
      </c>
      <c r="XJ7" s="5">
        <v>0</v>
      </c>
      <c r="XK7" s="5">
        <v>0</v>
      </c>
      <c r="XL7" s="5">
        <f>XJ7+XK7</f>
        <v>0</v>
      </c>
      <c r="XM7" s="9"/>
      <c r="XN7" s="1">
        <v>1</v>
      </c>
      <c r="XO7" s="2" t="s">
        <v>4</v>
      </c>
      <c r="XP7" s="5">
        <v>9</v>
      </c>
      <c r="XQ7" s="5">
        <v>90000</v>
      </c>
      <c r="XR7" s="5">
        <v>0</v>
      </c>
      <c r="XS7" s="5">
        <f>XQ7+XR7</f>
        <v>90000</v>
      </c>
      <c r="XT7" s="9"/>
      <c r="XU7" s="1">
        <v>1</v>
      </c>
      <c r="XV7" s="2" t="s">
        <v>4</v>
      </c>
      <c r="XW7" s="5">
        <v>2</v>
      </c>
      <c r="XX7" s="5">
        <v>28000</v>
      </c>
      <c r="XY7" s="5">
        <v>0</v>
      </c>
      <c r="XZ7" s="5">
        <f>XX7+XY7</f>
        <v>28000</v>
      </c>
      <c r="YA7" s="9"/>
      <c r="YB7" s="1">
        <v>1</v>
      </c>
      <c r="YC7" s="2" t="s">
        <v>4</v>
      </c>
      <c r="YD7" s="5">
        <v>3263323.3797540902</v>
      </c>
      <c r="YE7" s="5">
        <v>14946021.079273734</v>
      </c>
      <c r="YF7" s="5">
        <v>0</v>
      </c>
      <c r="YG7" s="5">
        <f>YE7+YF7</f>
        <v>14946021.079273734</v>
      </c>
      <c r="YH7" s="9"/>
      <c r="YI7" s="1">
        <v>1</v>
      </c>
      <c r="YJ7" s="2" t="s">
        <v>4</v>
      </c>
      <c r="YK7" s="5">
        <v>0</v>
      </c>
      <c r="YL7" s="5">
        <v>0</v>
      </c>
      <c r="YM7" s="5">
        <v>0</v>
      </c>
      <c r="YN7" s="5">
        <f>YL7+YM7</f>
        <v>0</v>
      </c>
      <c r="YO7" s="9"/>
      <c r="YP7" s="1">
        <v>1</v>
      </c>
      <c r="YQ7" s="2" t="s">
        <v>4</v>
      </c>
      <c r="YR7" s="5">
        <v>0</v>
      </c>
      <c r="YS7" s="5">
        <v>0</v>
      </c>
      <c r="YT7" s="22">
        <v>0</v>
      </c>
      <c r="YU7" s="5">
        <f>YS7+YT7</f>
        <v>0</v>
      </c>
      <c r="YV7" s="9"/>
      <c r="YW7" s="1">
        <v>1</v>
      </c>
      <c r="YX7" s="2" t="s">
        <v>4</v>
      </c>
      <c r="YY7" s="5">
        <v>0</v>
      </c>
      <c r="YZ7" s="5">
        <v>4550960</v>
      </c>
      <c r="ZA7" s="5">
        <v>0</v>
      </c>
      <c r="ZB7" s="5">
        <f>YZ7+ZA7</f>
        <v>4550960</v>
      </c>
      <c r="ZC7" s="9"/>
      <c r="ZD7" s="1">
        <v>1</v>
      </c>
      <c r="ZE7" s="2" t="s">
        <v>4</v>
      </c>
      <c r="ZF7" s="5">
        <v>1</v>
      </c>
      <c r="ZG7" s="5">
        <v>65000</v>
      </c>
      <c r="ZH7" s="5">
        <v>0</v>
      </c>
      <c r="ZI7" s="5">
        <f>ZG7+ZH7</f>
        <v>65000</v>
      </c>
      <c r="ZJ7" s="9"/>
      <c r="ZK7" s="1">
        <v>1</v>
      </c>
      <c r="ZL7" s="2" t="s">
        <v>4</v>
      </c>
      <c r="ZM7" s="5">
        <v>0</v>
      </c>
      <c r="ZN7" s="5">
        <v>0</v>
      </c>
      <c r="ZO7" s="5">
        <v>0</v>
      </c>
      <c r="ZP7" s="5">
        <f>ZN7+ZO7</f>
        <v>0</v>
      </c>
      <c r="ZQ7" s="9"/>
      <c r="ZR7" s="1">
        <v>1</v>
      </c>
      <c r="ZS7" s="2" t="s">
        <v>4</v>
      </c>
      <c r="ZT7" s="5">
        <v>0</v>
      </c>
      <c r="ZU7" s="5">
        <f>K7+R7+Y7+AF7+AM7+AT7+BA7+BH7+BO7+BV7+CC7+CJ7+CQ7+CX7+DE7+DL7+DS7+DZ7+EG7+EN7+EU7+FB7+FI7+FP7+FW7+GD7+GK7+GR7+GY7+HF7+HM7+HT7+IA7+IH7+IO7+IV7+JC7+JJ7+JQ7+JX7+KE7+KL7+KS7+KZ7+LG7+LN7+LU7+MB7+MI7+MP7+MW7+ND7+NK7+NR7+NY7+OF7+OM7+OT7+PA7+PH7+PO7+PV7+QC7+QJ7+QQ7+QX7+RE7+RL7+RS7+RZ7+SG7+SN7+SU7+TB7+TI7+TP7+TW7+UD7+UK7+UR7+UY7+VF7+VM7+VT7+WA7+WH7+WO7+WV7+XC7+XJ7+XQ7+XX7+YE7+YL7+YS7+YZ7+ZG7+ZN7</f>
        <v>62280982.906719387</v>
      </c>
      <c r="ZV7" s="5">
        <f t="shared" ref="ZV7:ZV70" si="0">L7+S7+Z7+AG7+AN7+AU7+BB7+BI7+BP7+BW7+CD7+CK7+CR7+CY7+DF7+DM7+DT7+EA7+EH7+EO7+EV7+FC7+FJ7+FQ7+FX7+GE7+GL7+GS7+GZ7+HG7+HN7+HU7+IB7+II7+IP7+IW7+JD7+JK7+JR7+JY7+KF7+KM7+KT7+LA7+LH7+LO7+LV7+MC7+MJ7+MQ7+MX7+NE7+NL7+NS7+NZ7+OG7+ON7+OU7+PB7+PI7+PP7+PW7+QD7+QK7+QR7+QY7+RF7+RM7+RT7+SA7+SH7+SO7+SV7+TC7+TJ7+TQ7+TX7+UE7+UL7+US7+UZ7+VG7+VN7+VU7+WB7+WI7+WP7+WW7+XD7+XK7+XR7+XY7+YF7+YM7+YT7+ZA7+ZH7+ZO7</f>
        <v>2291400</v>
      </c>
      <c r="ZW7" s="5">
        <f t="shared" ref="ZW7:ZW70" si="1">M7+T7+AA7+AH7+AO7+AV7+BC7+BJ7+BQ7+BX7+CE7+CL7+CS7+CZ7+DG7+DN7+DU7+EB7+EI7+EP7+EW7+FD7+FK7+FR7+FY7+GF7+GM7+GT7+HA7+HH7+HO7+HV7+IC7+IJ7+IQ7+IX7+JE7+JL7+JS7+JZ7+KG7+KN7+KU7+LB7+LI7+LP7+LW7+MD7+MK7+MR7+MY7+NF7+NM7+NT7+OA7+OH7+OO7+OV7+PC7+PJ7+PQ7+PX7+QE7+QL7+QS7+QZ7+RG7+RN7+RU7+SB7+SI7+SP7+SW7+TD7+TK7+TR7+TY7+UF7+UM7+UT7+VA7+VH7+VO7+VV7+WC7+WJ7+WQ7+WX7+XE7+XL7+XS7+XZ7+YG7+YN7+YU7+ZB7+ZI7+ZP7</f>
        <v>64572382.906719387</v>
      </c>
      <c r="ZX7" s="9"/>
    </row>
    <row r="8" spans="1:700" ht="16.5" hidden="1">
      <c r="A8" s="1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2">D8+E8</f>
        <v>0</v>
      </c>
      <c r="G8" s="9"/>
      <c r="H8" s="1">
        <v>2</v>
      </c>
      <c r="I8" s="2" t="s">
        <v>5</v>
      </c>
      <c r="J8" s="5">
        <v>0</v>
      </c>
      <c r="K8" s="5">
        <v>0</v>
      </c>
      <c r="L8" s="5">
        <v>0</v>
      </c>
      <c r="M8" s="5">
        <f t="shared" ref="M8:M68" si="3">K8+L8</f>
        <v>0</v>
      </c>
      <c r="N8" s="9"/>
      <c r="O8" s="1">
        <v>2</v>
      </c>
      <c r="P8" s="2" t="s">
        <v>5</v>
      </c>
      <c r="Q8" s="5">
        <v>0</v>
      </c>
      <c r="R8" s="5">
        <v>0</v>
      </c>
      <c r="S8" s="5">
        <v>0</v>
      </c>
      <c r="T8" s="5">
        <f t="shared" ref="T8:T68" si="4">R8+S8</f>
        <v>0</v>
      </c>
      <c r="U8" s="9"/>
      <c r="V8" s="1">
        <v>2</v>
      </c>
      <c r="W8" s="2" t="s">
        <v>5</v>
      </c>
      <c r="X8" s="5">
        <v>0</v>
      </c>
      <c r="Y8" s="5">
        <v>0</v>
      </c>
      <c r="Z8" s="5">
        <v>0</v>
      </c>
      <c r="AA8" s="5">
        <f t="shared" ref="AA8:AA68" si="5">Y8+Z8</f>
        <v>0</v>
      </c>
      <c r="AB8" s="9"/>
      <c r="AC8" s="1">
        <v>2</v>
      </c>
      <c r="AD8" s="2" t="s">
        <v>5</v>
      </c>
      <c r="AE8" s="5">
        <v>0</v>
      </c>
      <c r="AF8" s="5">
        <v>0</v>
      </c>
      <c r="AG8" s="5">
        <v>0</v>
      </c>
      <c r="AH8" s="5">
        <f t="shared" ref="AH8:AH68" si="6">AF8+AG8</f>
        <v>0</v>
      </c>
      <c r="AI8" s="9"/>
      <c r="AJ8" s="1">
        <v>2</v>
      </c>
      <c r="AK8" s="2" t="s">
        <v>5</v>
      </c>
      <c r="AL8" s="5">
        <v>0</v>
      </c>
      <c r="AM8" s="5">
        <v>1031000</v>
      </c>
      <c r="AN8" s="5">
        <v>600000</v>
      </c>
      <c r="AO8" s="5">
        <f t="shared" ref="AO8:AO68" si="7">AM8+AN8</f>
        <v>1631000</v>
      </c>
      <c r="AP8" s="9"/>
      <c r="AQ8" s="1">
        <v>2</v>
      </c>
      <c r="AR8" s="2" t="s">
        <v>5</v>
      </c>
      <c r="AS8" s="5">
        <v>2</v>
      </c>
      <c r="AT8" s="5">
        <v>4000</v>
      </c>
      <c r="AU8" s="5">
        <v>0</v>
      </c>
      <c r="AV8" s="5">
        <f t="shared" ref="AV8:AV68" si="8">AT8+AU8</f>
        <v>4000</v>
      </c>
      <c r="AW8" s="9"/>
      <c r="AX8" s="1">
        <v>2</v>
      </c>
      <c r="AY8" s="2" t="s">
        <v>5</v>
      </c>
      <c r="AZ8" s="5">
        <v>41</v>
      </c>
      <c r="BA8" s="5">
        <v>102500</v>
      </c>
      <c r="BB8" s="5">
        <v>0</v>
      </c>
      <c r="BC8" s="5">
        <f t="shared" ref="BC8:BC68" si="9">BA8+BB8</f>
        <v>102500</v>
      </c>
      <c r="BD8" s="9"/>
      <c r="BE8" s="1">
        <v>2</v>
      </c>
      <c r="BF8" s="2" t="s">
        <v>5</v>
      </c>
      <c r="BG8" s="5">
        <v>13</v>
      </c>
      <c r="BH8" s="5">
        <v>91000</v>
      </c>
      <c r="BI8" s="5">
        <v>0</v>
      </c>
      <c r="BJ8" s="5">
        <f t="shared" ref="BJ8:BJ68" si="10">BH8+BI8</f>
        <v>91000</v>
      </c>
      <c r="BK8" s="9"/>
      <c r="BL8" s="1">
        <v>2</v>
      </c>
      <c r="BM8" s="2" t="s">
        <v>5</v>
      </c>
      <c r="BN8" s="5">
        <v>0</v>
      </c>
      <c r="BO8" s="5">
        <v>0</v>
      </c>
      <c r="BP8" s="5">
        <v>0</v>
      </c>
      <c r="BQ8" s="5">
        <f t="shared" ref="BQ8:BQ68" si="11">BO8+BP8</f>
        <v>0</v>
      </c>
      <c r="BR8" s="9"/>
      <c r="BS8" s="1">
        <v>2</v>
      </c>
      <c r="BT8" s="2" t="s">
        <v>5</v>
      </c>
      <c r="BU8" s="5">
        <v>11</v>
      </c>
      <c r="BV8" s="5">
        <v>7700</v>
      </c>
      <c r="BW8" s="5">
        <v>0</v>
      </c>
      <c r="BX8" s="5">
        <f t="shared" ref="BX8:BX68" si="12">BV8+BW8</f>
        <v>7700</v>
      </c>
      <c r="BY8" s="9"/>
      <c r="BZ8" s="1">
        <v>2</v>
      </c>
      <c r="CA8" s="2" t="s">
        <v>5</v>
      </c>
      <c r="CB8" s="5">
        <v>96</v>
      </c>
      <c r="CC8" s="5">
        <v>72000</v>
      </c>
      <c r="CD8" s="5">
        <v>0</v>
      </c>
      <c r="CE8" s="5">
        <f t="shared" ref="CE8:CE68" si="13">CC8+CD8</f>
        <v>72000</v>
      </c>
      <c r="CF8" s="9"/>
      <c r="CG8" s="1">
        <v>2</v>
      </c>
      <c r="CH8" s="2" t="s">
        <v>5</v>
      </c>
      <c r="CI8" s="5">
        <v>9</v>
      </c>
      <c r="CJ8" s="5">
        <v>90000</v>
      </c>
      <c r="CK8" s="5">
        <v>0</v>
      </c>
      <c r="CL8" s="5">
        <f t="shared" ref="CL8:CL68" si="14">CJ8+CK8</f>
        <v>90000</v>
      </c>
      <c r="CM8" s="9"/>
      <c r="CN8" s="1">
        <v>2</v>
      </c>
      <c r="CO8" s="2" t="s">
        <v>5</v>
      </c>
      <c r="CP8" s="5">
        <v>0</v>
      </c>
      <c r="CQ8" s="5">
        <v>0</v>
      </c>
      <c r="CR8" s="5">
        <v>0</v>
      </c>
      <c r="CS8" s="5">
        <f t="shared" ref="CS8:CS68" si="15">CQ8+CR8</f>
        <v>0</v>
      </c>
      <c r="CT8" s="9"/>
      <c r="CU8" s="1">
        <v>2</v>
      </c>
      <c r="CV8" s="2" t="s">
        <v>5</v>
      </c>
      <c r="CW8" s="5">
        <v>0</v>
      </c>
      <c r="CX8" s="5">
        <v>0</v>
      </c>
      <c r="CY8" s="5">
        <v>0</v>
      </c>
      <c r="CZ8" s="5">
        <f t="shared" ref="CZ8:CZ68" si="16">CX8+CY8</f>
        <v>0</v>
      </c>
      <c r="DA8" s="9"/>
      <c r="DB8" s="1">
        <v>2</v>
      </c>
      <c r="DC8" s="2" t="s">
        <v>5</v>
      </c>
      <c r="DD8" s="5">
        <v>0</v>
      </c>
      <c r="DE8" s="5">
        <v>0</v>
      </c>
      <c r="DF8" s="5">
        <v>0</v>
      </c>
      <c r="DG8" s="5">
        <f t="shared" ref="DG8:DG68" si="17">DE8+DF8</f>
        <v>0</v>
      </c>
      <c r="DH8" s="9"/>
      <c r="DI8" s="1">
        <v>2</v>
      </c>
      <c r="DJ8" s="2" t="s">
        <v>5</v>
      </c>
      <c r="DK8" s="5">
        <v>0</v>
      </c>
      <c r="DL8" s="5">
        <v>0</v>
      </c>
      <c r="DM8" s="5">
        <v>0</v>
      </c>
      <c r="DN8" s="5">
        <f t="shared" ref="DN8:DN68" si="18">DL8+DM8</f>
        <v>0</v>
      </c>
      <c r="DO8" s="9"/>
      <c r="DP8" s="1">
        <v>2</v>
      </c>
      <c r="DQ8" s="2" t="s">
        <v>5</v>
      </c>
      <c r="DR8" s="5">
        <v>0</v>
      </c>
      <c r="DS8" s="5">
        <v>0</v>
      </c>
      <c r="DT8" s="5">
        <v>0</v>
      </c>
      <c r="DU8" s="5">
        <f t="shared" ref="DU8:DU68" si="19">DS8+DT8</f>
        <v>0</v>
      </c>
      <c r="DV8" s="9"/>
      <c r="DW8" s="1">
        <v>2</v>
      </c>
      <c r="DX8" s="2" t="s">
        <v>5</v>
      </c>
      <c r="DY8" s="5">
        <v>1</v>
      </c>
      <c r="DZ8" s="5">
        <v>60000</v>
      </c>
      <c r="EA8" s="5">
        <v>0</v>
      </c>
      <c r="EB8" s="5">
        <f t="shared" ref="EB8:EB68" si="20">DZ8+EA8</f>
        <v>60000</v>
      </c>
      <c r="EC8" s="9"/>
      <c r="ED8" s="1">
        <v>2</v>
      </c>
      <c r="EE8" s="2" t="s">
        <v>5</v>
      </c>
      <c r="EF8" s="5">
        <v>0</v>
      </c>
      <c r="EG8" s="5">
        <v>0</v>
      </c>
      <c r="EH8" s="5">
        <v>0</v>
      </c>
      <c r="EI8" s="5">
        <f t="shared" ref="EI8:EI68" si="21">EG8+EH8</f>
        <v>0</v>
      </c>
      <c r="EJ8" s="9"/>
      <c r="EK8" s="1">
        <v>2</v>
      </c>
      <c r="EL8" s="2" t="s">
        <v>5</v>
      </c>
      <c r="EM8" s="5">
        <v>0</v>
      </c>
      <c r="EN8" s="5">
        <v>0</v>
      </c>
      <c r="EO8" s="5">
        <v>0</v>
      </c>
      <c r="EP8" s="5">
        <f t="shared" ref="EP8:EP68" si="22">EN8+EO8</f>
        <v>0</v>
      </c>
      <c r="EQ8" s="9"/>
      <c r="ER8" s="1">
        <v>2</v>
      </c>
      <c r="ES8" s="2" t="s">
        <v>5</v>
      </c>
      <c r="ET8" s="5">
        <v>0</v>
      </c>
      <c r="EU8" s="5">
        <v>0</v>
      </c>
      <c r="EV8" s="5">
        <v>0</v>
      </c>
      <c r="EW8" s="5">
        <f t="shared" ref="EW8:EW68" si="23">EU8+EV8</f>
        <v>0</v>
      </c>
      <c r="EX8" s="9"/>
      <c r="EY8" s="1">
        <v>2</v>
      </c>
      <c r="EZ8" s="2" t="s">
        <v>5</v>
      </c>
      <c r="FA8" s="5">
        <v>1</v>
      </c>
      <c r="FB8" s="5">
        <v>50000</v>
      </c>
      <c r="FC8" s="5">
        <v>0</v>
      </c>
      <c r="FD8" s="5">
        <f t="shared" ref="FD8:FD68" si="24">FB8+FC8</f>
        <v>50000</v>
      </c>
      <c r="FE8" s="9"/>
      <c r="FF8" s="1">
        <v>2</v>
      </c>
      <c r="FG8" s="2" t="s">
        <v>5</v>
      </c>
      <c r="FH8" s="5">
        <v>0</v>
      </c>
      <c r="FI8" s="5">
        <v>0</v>
      </c>
      <c r="FJ8" s="5">
        <v>0</v>
      </c>
      <c r="FK8" s="5">
        <f t="shared" ref="FK8:FK68" si="25">FI8+FJ8</f>
        <v>0</v>
      </c>
      <c r="FL8" s="9"/>
      <c r="FM8" s="1">
        <v>2</v>
      </c>
      <c r="FN8" s="2" t="s">
        <v>5</v>
      </c>
      <c r="FO8" s="5">
        <v>0</v>
      </c>
      <c r="FP8" s="5">
        <v>0</v>
      </c>
      <c r="FQ8" s="5">
        <v>0</v>
      </c>
      <c r="FR8" s="5">
        <f t="shared" ref="FR8:FR68" si="26">FP8+FQ8</f>
        <v>0</v>
      </c>
      <c r="FS8" s="9"/>
      <c r="FT8" s="1">
        <v>2</v>
      </c>
      <c r="FU8" s="2" t="s">
        <v>5</v>
      </c>
      <c r="FV8" s="5">
        <v>0</v>
      </c>
      <c r="FW8" s="5">
        <v>0</v>
      </c>
      <c r="FX8" s="5">
        <v>0</v>
      </c>
      <c r="FY8" s="5">
        <f t="shared" ref="FY8:FY68" si="27">FW8+FX8</f>
        <v>0</v>
      </c>
      <c r="FZ8" s="9"/>
      <c r="GA8" s="1">
        <v>2</v>
      </c>
      <c r="GB8" s="2" t="s">
        <v>5</v>
      </c>
      <c r="GC8" s="5">
        <v>0</v>
      </c>
      <c r="GD8" s="5">
        <v>0</v>
      </c>
      <c r="GE8" s="5">
        <v>0</v>
      </c>
      <c r="GF8" s="5">
        <f t="shared" ref="GF8:GF68" si="28">GD8+GE8</f>
        <v>0</v>
      </c>
      <c r="GG8" s="9"/>
      <c r="GH8" s="1">
        <v>2</v>
      </c>
      <c r="GI8" s="2" t="s">
        <v>5</v>
      </c>
      <c r="GJ8" s="5">
        <v>1</v>
      </c>
      <c r="GK8" s="5">
        <v>100000</v>
      </c>
      <c r="GL8" s="5">
        <v>0</v>
      </c>
      <c r="GM8" s="5">
        <f t="shared" ref="GM8:GM68" si="29">GK8+GL8</f>
        <v>100000</v>
      </c>
      <c r="GN8" s="9"/>
      <c r="GO8" s="1">
        <v>2</v>
      </c>
      <c r="GP8" s="2" t="s">
        <v>5</v>
      </c>
      <c r="GQ8" s="5">
        <v>1</v>
      </c>
      <c r="GR8" s="5">
        <v>50000</v>
      </c>
      <c r="GS8" s="5">
        <v>0</v>
      </c>
      <c r="GT8" s="5">
        <f t="shared" ref="GT8:GT68" si="30">GR8+GS8</f>
        <v>50000</v>
      </c>
      <c r="GU8" s="9"/>
      <c r="GV8" s="1">
        <v>2</v>
      </c>
      <c r="GW8" s="2" t="s">
        <v>5</v>
      </c>
      <c r="GX8" s="5">
        <v>0</v>
      </c>
      <c r="GY8" s="5">
        <v>0</v>
      </c>
      <c r="GZ8" s="5">
        <v>0</v>
      </c>
      <c r="HA8" s="5">
        <f t="shared" ref="HA8:HA68" si="31">GY8+GZ8</f>
        <v>0</v>
      </c>
      <c r="HB8" s="9"/>
      <c r="HC8" s="1">
        <v>2</v>
      </c>
      <c r="HD8" s="2" t="s">
        <v>5</v>
      </c>
      <c r="HE8" s="5">
        <v>1</v>
      </c>
      <c r="HF8" s="5">
        <v>30000</v>
      </c>
      <c r="HG8" s="5">
        <v>0</v>
      </c>
      <c r="HH8" s="5">
        <f t="shared" ref="HH8:HH68" si="32">HF8+HG8</f>
        <v>30000</v>
      </c>
      <c r="HI8" s="9"/>
      <c r="HJ8" s="1">
        <v>2</v>
      </c>
      <c r="HK8" s="2" t="s">
        <v>5</v>
      </c>
      <c r="HL8" s="5">
        <v>0</v>
      </c>
      <c r="HM8" s="5">
        <v>0</v>
      </c>
      <c r="HN8" s="5">
        <v>0</v>
      </c>
      <c r="HO8" s="5">
        <f t="shared" ref="HO8:HO68" si="33">HM8+HN8</f>
        <v>0</v>
      </c>
      <c r="HP8" s="9"/>
      <c r="HQ8" s="1">
        <v>2</v>
      </c>
      <c r="HR8" s="2" t="s">
        <v>5</v>
      </c>
      <c r="HS8" s="5">
        <v>0</v>
      </c>
      <c r="HT8" s="5">
        <v>0</v>
      </c>
      <c r="HU8" s="5">
        <v>0</v>
      </c>
      <c r="HV8" s="5">
        <f t="shared" ref="HV8:HV68" si="34">HT8+HU8</f>
        <v>0</v>
      </c>
      <c r="HW8" s="9"/>
      <c r="HX8" s="1">
        <v>2</v>
      </c>
      <c r="HY8" s="2" t="s">
        <v>5</v>
      </c>
      <c r="HZ8" s="5">
        <v>0</v>
      </c>
      <c r="IA8" s="5">
        <v>0</v>
      </c>
      <c r="IB8" s="5">
        <v>0</v>
      </c>
      <c r="IC8" s="5">
        <f t="shared" ref="IC8:IC68" si="35">IA8+IB8</f>
        <v>0</v>
      </c>
      <c r="ID8" s="9"/>
      <c r="IE8" s="1">
        <v>2</v>
      </c>
      <c r="IF8" s="2" t="s">
        <v>5</v>
      </c>
      <c r="IG8" s="5">
        <v>0</v>
      </c>
      <c r="IH8" s="5">
        <v>0</v>
      </c>
      <c r="II8" s="5">
        <v>0</v>
      </c>
      <c r="IJ8" s="5">
        <f t="shared" ref="IJ8:IJ68" si="36">IH8+II8</f>
        <v>0</v>
      </c>
      <c r="IK8" s="9"/>
      <c r="IL8" s="1">
        <v>2</v>
      </c>
      <c r="IM8" s="2" t="s">
        <v>5</v>
      </c>
      <c r="IN8" s="5">
        <v>0</v>
      </c>
      <c r="IO8" s="5">
        <v>0</v>
      </c>
      <c r="IP8" s="5">
        <v>0</v>
      </c>
      <c r="IQ8" s="5">
        <f t="shared" ref="IQ8:IQ68" si="37">IO8+IP8</f>
        <v>0</v>
      </c>
      <c r="IR8" s="9"/>
      <c r="IS8" s="1">
        <v>2</v>
      </c>
      <c r="IT8" s="2" t="s">
        <v>5</v>
      </c>
      <c r="IU8" s="5">
        <v>0</v>
      </c>
      <c r="IV8" s="5">
        <v>0</v>
      </c>
      <c r="IW8" s="5">
        <v>0</v>
      </c>
      <c r="IX8" s="5">
        <f t="shared" ref="IX8:IX68" si="38">IV8+IW8</f>
        <v>0</v>
      </c>
      <c r="IY8" s="9"/>
      <c r="IZ8" s="1">
        <v>2</v>
      </c>
      <c r="JA8" s="2" t="s">
        <v>5</v>
      </c>
      <c r="JB8" s="5">
        <v>2</v>
      </c>
      <c r="JC8" s="5">
        <v>1200</v>
      </c>
      <c r="JD8" s="5">
        <v>600</v>
      </c>
      <c r="JE8" s="5">
        <f t="shared" ref="JE8:JE68" si="39">JC8+JD8</f>
        <v>1800</v>
      </c>
      <c r="JF8" s="9"/>
      <c r="JG8" s="1">
        <v>2</v>
      </c>
      <c r="JH8" s="2" t="s">
        <v>5</v>
      </c>
      <c r="JI8" s="5">
        <v>294</v>
      </c>
      <c r="JJ8" s="5">
        <v>88200</v>
      </c>
      <c r="JK8" s="5">
        <v>0</v>
      </c>
      <c r="JL8" s="5">
        <f t="shared" ref="JL8:JL68" si="40">JJ8+JK8</f>
        <v>88200</v>
      </c>
      <c r="JM8" s="9"/>
      <c r="JN8" s="1">
        <v>2</v>
      </c>
      <c r="JO8" s="2" t="s">
        <v>5</v>
      </c>
      <c r="JP8" s="5">
        <v>0</v>
      </c>
      <c r="JQ8" s="5">
        <v>17000</v>
      </c>
      <c r="JR8" s="5">
        <v>0</v>
      </c>
      <c r="JS8" s="5">
        <f t="shared" ref="JS8:JS68" si="41">JQ8+JR8</f>
        <v>17000</v>
      </c>
      <c r="JT8" s="9"/>
      <c r="JU8" s="1">
        <v>2</v>
      </c>
      <c r="JV8" s="2" t="s">
        <v>5</v>
      </c>
      <c r="JW8" s="5">
        <v>7</v>
      </c>
      <c r="JX8" s="5">
        <v>175000</v>
      </c>
      <c r="JY8" s="5">
        <v>0</v>
      </c>
      <c r="JZ8" s="5">
        <f t="shared" ref="JZ8:JZ68" si="42">JX8+JY8</f>
        <v>175000</v>
      </c>
      <c r="KA8" s="9"/>
      <c r="KB8" s="1">
        <v>2</v>
      </c>
      <c r="KC8" s="2" t="s">
        <v>5</v>
      </c>
      <c r="KD8" s="5">
        <v>0</v>
      </c>
      <c r="KE8" s="5">
        <v>0</v>
      </c>
      <c r="KF8" s="5">
        <v>0</v>
      </c>
      <c r="KG8" s="5">
        <f t="shared" ref="KG8:KG68" si="43">KE8+KF8</f>
        <v>0</v>
      </c>
      <c r="KH8" s="9"/>
      <c r="KI8" s="1">
        <v>2</v>
      </c>
      <c r="KJ8" s="2" t="s">
        <v>5</v>
      </c>
      <c r="KK8" s="5">
        <v>0</v>
      </c>
      <c r="KL8" s="5">
        <v>0</v>
      </c>
      <c r="KM8" s="5">
        <v>0</v>
      </c>
      <c r="KN8" s="5">
        <f t="shared" ref="KN8:KN68" si="44">KL8+KM8</f>
        <v>0</v>
      </c>
      <c r="KO8" s="9"/>
      <c r="KP8" s="1">
        <v>2</v>
      </c>
      <c r="KQ8" s="2" t="s">
        <v>5</v>
      </c>
      <c r="KR8" s="5">
        <v>0</v>
      </c>
      <c r="KS8" s="5">
        <v>0</v>
      </c>
      <c r="KT8" s="5">
        <v>250000</v>
      </c>
      <c r="KU8" s="5">
        <f t="shared" ref="KU8:KU68" si="45">KS8+KT8</f>
        <v>250000</v>
      </c>
      <c r="KV8" s="9"/>
      <c r="KW8" s="1">
        <v>2</v>
      </c>
      <c r="KX8" s="2" t="s">
        <v>5</v>
      </c>
      <c r="KY8" s="5">
        <v>0</v>
      </c>
      <c r="KZ8" s="5">
        <v>0</v>
      </c>
      <c r="LA8" s="5">
        <v>0</v>
      </c>
      <c r="LB8" s="5">
        <f t="shared" ref="LB8:LB68" si="46">KZ8+LA8</f>
        <v>0</v>
      </c>
      <c r="LC8" s="9"/>
      <c r="LD8" s="1">
        <v>2</v>
      </c>
      <c r="LE8" s="2" t="s">
        <v>5</v>
      </c>
      <c r="LF8" s="5">
        <v>1</v>
      </c>
      <c r="LG8" s="5">
        <v>46000</v>
      </c>
      <c r="LH8" s="5">
        <v>0</v>
      </c>
      <c r="LI8" s="5">
        <f t="shared" ref="LI8:LI68" si="47">LG8+LH8</f>
        <v>46000</v>
      </c>
      <c r="LJ8" s="9"/>
      <c r="LK8" s="1">
        <v>2</v>
      </c>
      <c r="LL8" s="2" t="s">
        <v>5</v>
      </c>
      <c r="LM8" s="5">
        <v>0</v>
      </c>
      <c r="LN8" s="5">
        <v>0</v>
      </c>
      <c r="LO8" s="5">
        <v>0</v>
      </c>
      <c r="LP8" s="5">
        <f t="shared" ref="LP8:LP68" si="48">LN8+LO8</f>
        <v>0</v>
      </c>
      <c r="LQ8" s="9"/>
      <c r="LR8" s="1">
        <v>2</v>
      </c>
      <c r="LS8" s="2" t="s">
        <v>5</v>
      </c>
      <c r="LT8" s="5">
        <v>0</v>
      </c>
      <c r="LU8" s="5">
        <v>0</v>
      </c>
      <c r="LV8" s="5">
        <v>0</v>
      </c>
      <c r="LW8" s="5">
        <f t="shared" ref="LW8:LW68" si="49">LU8+LV8</f>
        <v>0</v>
      </c>
      <c r="LX8" s="9"/>
      <c r="LY8" s="1">
        <v>2</v>
      </c>
      <c r="LZ8" s="2" t="s">
        <v>5</v>
      </c>
      <c r="MA8" s="5">
        <v>0</v>
      </c>
      <c r="MB8" s="5">
        <v>0</v>
      </c>
      <c r="MC8" s="5">
        <v>0</v>
      </c>
      <c r="MD8" s="5">
        <f t="shared" ref="MD8:MD68" si="50">MB8+MC8</f>
        <v>0</v>
      </c>
      <c r="ME8" s="9"/>
      <c r="MF8" s="1">
        <v>2</v>
      </c>
      <c r="MG8" s="2" t="s">
        <v>5</v>
      </c>
      <c r="MH8" s="5">
        <v>100</v>
      </c>
      <c r="MI8" s="5">
        <v>6000</v>
      </c>
      <c r="MJ8" s="5">
        <v>0</v>
      </c>
      <c r="MK8" s="5">
        <f t="shared" ref="MK8:MK68" si="51">MI8+MJ8</f>
        <v>6000</v>
      </c>
      <c r="ML8" s="9"/>
      <c r="MM8" s="1">
        <v>2</v>
      </c>
      <c r="MN8" s="2" t="s">
        <v>5</v>
      </c>
      <c r="MO8" s="5">
        <v>0</v>
      </c>
      <c r="MP8" s="5">
        <v>0</v>
      </c>
      <c r="MQ8" s="5">
        <v>0</v>
      </c>
      <c r="MR8" s="5">
        <f t="shared" ref="MR8:MR68" si="52">MP8+MQ8</f>
        <v>0</v>
      </c>
      <c r="MS8" s="9"/>
      <c r="MT8" s="1">
        <v>2</v>
      </c>
      <c r="MU8" s="2" t="s">
        <v>5</v>
      </c>
      <c r="MV8" s="5">
        <v>0</v>
      </c>
      <c r="MW8" s="5">
        <v>0</v>
      </c>
      <c r="MX8" s="5">
        <v>0</v>
      </c>
      <c r="MY8" s="5">
        <f t="shared" ref="MY8:MY68" si="53">MW8+MX8</f>
        <v>0</v>
      </c>
      <c r="MZ8" s="9"/>
      <c r="NA8" s="1">
        <v>2</v>
      </c>
      <c r="NB8" s="2" t="s">
        <v>5</v>
      </c>
      <c r="NC8" s="5">
        <v>11417</v>
      </c>
      <c r="ND8" s="5">
        <v>4058450</v>
      </c>
      <c r="NE8" s="5">
        <v>0</v>
      </c>
      <c r="NF8" s="5">
        <f t="shared" ref="NF8:NF68" si="54">ND8+NE8</f>
        <v>4058450</v>
      </c>
      <c r="NG8" s="9"/>
      <c r="NH8" s="1">
        <v>2</v>
      </c>
      <c r="NI8" s="2" t="s">
        <v>5</v>
      </c>
      <c r="NJ8" s="5">
        <v>887</v>
      </c>
      <c r="NK8" s="5">
        <v>177400</v>
      </c>
      <c r="NL8" s="5">
        <v>0</v>
      </c>
      <c r="NM8" s="5">
        <f t="shared" ref="NM8:NM68" si="55">NK8+NL8</f>
        <v>177400</v>
      </c>
      <c r="NN8" s="9"/>
      <c r="NO8" s="1">
        <v>2</v>
      </c>
      <c r="NP8" s="2" t="s">
        <v>5</v>
      </c>
      <c r="NQ8" s="5">
        <v>0</v>
      </c>
      <c r="NR8" s="5">
        <v>0</v>
      </c>
      <c r="NS8" s="5">
        <v>0</v>
      </c>
      <c r="NT8" s="5">
        <f t="shared" ref="NT8:NT68" si="56">NR8+NS8</f>
        <v>0</v>
      </c>
      <c r="NU8" s="9"/>
      <c r="NV8" s="1">
        <v>2</v>
      </c>
      <c r="NW8" s="2" t="s">
        <v>5</v>
      </c>
      <c r="NX8" s="5">
        <v>0</v>
      </c>
      <c r="NY8" s="5">
        <v>0</v>
      </c>
      <c r="NZ8" s="5">
        <v>0</v>
      </c>
      <c r="OA8" s="5">
        <f t="shared" ref="OA8:OA68" si="57">NY8+NZ8</f>
        <v>0</v>
      </c>
      <c r="OB8" s="9"/>
      <c r="OC8" s="1">
        <v>2</v>
      </c>
      <c r="OD8" s="2" t="s">
        <v>5</v>
      </c>
      <c r="OE8" s="5">
        <v>0</v>
      </c>
      <c r="OF8" s="5">
        <v>0</v>
      </c>
      <c r="OG8" s="5">
        <v>0</v>
      </c>
      <c r="OH8" s="5">
        <f t="shared" ref="OH8:OH68" si="58">OF8+OG8</f>
        <v>0</v>
      </c>
      <c r="OI8" s="9"/>
      <c r="OJ8" s="1">
        <v>2</v>
      </c>
      <c r="OK8" s="2" t="s">
        <v>5</v>
      </c>
      <c r="OL8" s="5">
        <v>0</v>
      </c>
      <c r="OM8" s="5">
        <v>0</v>
      </c>
      <c r="ON8" s="5">
        <v>0</v>
      </c>
      <c r="OO8" s="5">
        <f t="shared" ref="OO8:OO68" si="59">OM8+ON8</f>
        <v>0</v>
      </c>
      <c r="OP8" s="9"/>
      <c r="OQ8" s="1">
        <v>2</v>
      </c>
      <c r="OR8" s="2" t="s">
        <v>5</v>
      </c>
      <c r="OS8" s="5">
        <v>3557.4</v>
      </c>
      <c r="OT8" s="5">
        <v>231231</v>
      </c>
      <c r="OU8" s="5">
        <v>0</v>
      </c>
      <c r="OV8" s="5">
        <f t="shared" ref="OV8:OV68" si="60">OT8+OU8</f>
        <v>231231</v>
      </c>
      <c r="OW8" s="9"/>
      <c r="OX8" s="1">
        <v>2</v>
      </c>
      <c r="OY8" s="2" t="s">
        <v>5</v>
      </c>
      <c r="OZ8" s="5">
        <v>0</v>
      </c>
      <c r="PA8" s="5">
        <v>0</v>
      </c>
      <c r="PB8" s="5">
        <v>0</v>
      </c>
      <c r="PC8" s="5">
        <f t="shared" ref="PC8:PC68" si="61">PA8+PB8</f>
        <v>0</v>
      </c>
      <c r="PD8" s="9"/>
      <c r="PE8" s="1">
        <v>2</v>
      </c>
      <c r="PF8" s="2" t="s">
        <v>5</v>
      </c>
      <c r="PG8" s="5">
        <v>0</v>
      </c>
      <c r="PH8" s="5">
        <v>0</v>
      </c>
      <c r="PI8" s="5">
        <v>0</v>
      </c>
      <c r="PJ8" s="5">
        <f t="shared" ref="PJ8:PJ68" si="62">PH8+PI8</f>
        <v>0</v>
      </c>
      <c r="PK8" s="9"/>
      <c r="PL8" s="1">
        <v>2</v>
      </c>
      <c r="PM8" s="2" t="s">
        <v>5</v>
      </c>
      <c r="PN8" s="5">
        <v>0</v>
      </c>
      <c r="PO8" s="5">
        <v>0</v>
      </c>
      <c r="PP8" s="5">
        <v>0</v>
      </c>
      <c r="PQ8" s="5">
        <f t="shared" ref="PQ8:PQ68" si="63">PO8+PP8</f>
        <v>0</v>
      </c>
      <c r="PR8" s="9"/>
      <c r="PS8" s="1">
        <v>2</v>
      </c>
      <c r="PT8" s="2" t="s">
        <v>5</v>
      </c>
      <c r="PU8" s="5">
        <v>740</v>
      </c>
      <c r="PV8" s="5">
        <v>162800</v>
      </c>
      <c r="PW8" s="5">
        <v>0</v>
      </c>
      <c r="PX8" s="5">
        <f t="shared" ref="PX8:PX68" si="64">PV8+PW8</f>
        <v>162800</v>
      </c>
      <c r="PY8" s="9"/>
      <c r="PZ8" s="1">
        <v>2</v>
      </c>
      <c r="QA8" s="2" t="s">
        <v>5</v>
      </c>
      <c r="QB8" s="5">
        <v>7460546</v>
      </c>
      <c r="QC8" s="5">
        <v>1193687</v>
      </c>
      <c r="QD8" s="5">
        <v>0</v>
      </c>
      <c r="QE8" s="5">
        <f t="shared" ref="QE8:QE68" si="65">QC8+QD8</f>
        <v>1193687</v>
      </c>
      <c r="QF8" s="9"/>
      <c r="QG8" s="1">
        <v>2</v>
      </c>
      <c r="QH8" s="2" t="s">
        <v>5</v>
      </c>
      <c r="QI8" s="5">
        <v>99</v>
      </c>
      <c r="QJ8" s="5">
        <v>349371</v>
      </c>
      <c r="QK8" s="5">
        <v>0</v>
      </c>
      <c r="QL8" s="5">
        <f t="shared" ref="QL8:QL68" si="66">QJ8+QK8</f>
        <v>349371</v>
      </c>
      <c r="QM8" s="9"/>
      <c r="QN8" s="1">
        <v>2</v>
      </c>
      <c r="QO8" s="2" t="s">
        <v>5</v>
      </c>
      <c r="QP8" s="5">
        <v>747</v>
      </c>
      <c r="QQ8" s="5">
        <v>112050</v>
      </c>
      <c r="QR8" s="5">
        <v>0</v>
      </c>
      <c r="QS8" s="5">
        <f t="shared" ref="QS8:QS68" si="67">QQ8+QR8</f>
        <v>112050</v>
      </c>
      <c r="QT8" s="9"/>
      <c r="QU8" s="1">
        <v>2</v>
      </c>
      <c r="QV8" s="2" t="s">
        <v>5</v>
      </c>
      <c r="QW8" s="5">
        <v>5</v>
      </c>
      <c r="QX8" s="5">
        <v>10000</v>
      </c>
      <c r="QY8" s="5">
        <v>0</v>
      </c>
      <c r="QZ8" s="5">
        <f t="shared" ref="QZ8:QZ68" si="68">QX8+QY8</f>
        <v>10000</v>
      </c>
      <c r="RA8" s="9"/>
      <c r="RB8" s="1">
        <v>2</v>
      </c>
      <c r="RC8" s="2" t="s">
        <v>5</v>
      </c>
      <c r="RD8" s="5">
        <v>0</v>
      </c>
      <c r="RE8" s="5">
        <v>0</v>
      </c>
      <c r="RF8" s="5">
        <v>0</v>
      </c>
      <c r="RG8" s="5">
        <f t="shared" ref="RG8:RG68" si="69">RE8+RF8</f>
        <v>0</v>
      </c>
      <c r="RH8" s="9"/>
      <c r="RI8" s="1">
        <v>2</v>
      </c>
      <c r="RJ8" s="2" t="s">
        <v>5</v>
      </c>
      <c r="RK8" s="5">
        <v>861</v>
      </c>
      <c r="RL8" s="5">
        <v>72324</v>
      </c>
      <c r="RM8" s="5">
        <v>0</v>
      </c>
      <c r="RN8" s="5">
        <f t="shared" ref="RN8:RN68" si="70">RL8+RM8</f>
        <v>72324</v>
      </c>
      <c r="RO8" s="9"/>
      <c r="RP8" s="1">
        <v>2</v>
      </c>
      <c r="RQ8" s="2" t="s">
        <v>5</v>
      </c>
      <c r="RR8" s="5">
        <v>7</v>
      </c>
      <c r="RS8" s="5">
        <v>10500</v>
      </c>
      <c r="RT8" s="5">
        <v>0</v>
      </c>
      <c r="RU8" s="5">
        <f t="shared" ref="RU8:RU68" si="71">RS8+RT8</f>
        <v>10500</v>
      </c>
      <c r="RV8" s="9"/>
      <c r="RW8" s="1">
        <v>2</v>
      </c>
      <c r="RX8" s="2" t="s">
        <v>5</v>
      </c>
      <c r="RY8" s="5">
        <v>0</v>
      </c>
      <c r="RZ8" s="5">
        <v>0</v>
      </c>
      <c r="SA8" s="5">
        <v>0</v>
      </c>
      <c r="SB8" s="5">
        <f t="shared" ref="SB8:SB68" si="72">RZ8+SA8</f>
        <v>0</v>
      </c>
      <c r="SC8" s="9"/>
      <c r="SD8" s="1">
        <v>2</v>
      </c>
      <c r="SE8" s="2" t="s">
        <v>5</v>
      </c>
      <c r="SF8" s="5">
        <v>0</v>
      </c>
      <c r="SG8" s="5">
        <v>0</v>
      </c>
      <c r="SH8" s="5">
        <v>0</v>
      </c>
      <c r="SI8" s="5">
        <f t="shared" ref="SI8:SI68" si="73">SG8+SH8</f>
        <v>0</v>
      </c>
      <c r="SJ8" s="9"/>
      <c r="SK8" s="1">
        <v>2</v>
      </c>
      <c r="SL8" s="2" t="s">
        <v>5</v>
      </c>
      <c r="SM8" s="5">
        <v>0</v>
      </c>
      <c r="SN8" s="5">
        <v>7500</v>
      </c>
      <c r="SO8" s="5">
        <v>0</v>
      </c>
      <c r="SP8" s="5">
        <f t="shared" ref="SP8:SP68" si="74">SN8+SO8</f>
        <v>7500</v>
      </c>
      <c r="SQ8" s="9"/>
      <c r="SR8" s="1">
        <v>2</v>
      </c>
      <c r="SS8" s="2" t="s">
        <v>5</v>
      </c>
      <c r="ST8" s="5">
        <v>0</v>
      </c>
      <c r="SU8" s="5">
        <v>2000</v>
      </c>
      <c r="SV8" s="5">
        <v>0</v>
      </c>
      <c r="SW8" s="5">
        <f t="shared" ref="SW8:SW68" si="75">SU8+SV8</f>
        <v>2000</v>
      </c>
      <c r="SX8" s="9"/>
      <c r="SY8" s="1">
        <v>2</v>
      </c>
      <c r="SZ8" s="2" t="s">
        <v>5</v>
      </c>
      <c r="TA8" s="5">
        <v>0</v>
      </c>
      <c r="TB8" s="5">
        <v>2000</v>
      </c>
      <c r="TC8" s="5">
        <v>0</v>
      </c>
      <c r="TD8" s="5">
        <f t="shared" ref="TD8:TD68" si="76">TB8+TC8</f>
        <v>2000</v>
      </c>
      <c r="TE8" s="9"/>
      <c r="TF8" s="1">
        <v>2</v>
      </c>
      <c r="TG8" s="2" t="s">
        <v>5</v>
      </c>
      <c r="TH8" s="5">
        <v>0</v>
      </c>
      <c r="TI8" s="5">
        <v>0</v>
      </c>
      <c r="TJ8" s="5">
        <v>0</v>
      </c>
      <c r="TK8" s="5">
        <f t="shared" ref="TK8:TK68" si="77">TI8+TJ8</f>
        <v>0</v>
      </c>
      <c r="TL8" s="9"/>
      <c r="TM8" s="1">
        <v>2</v>
      </c>
      <c r="TN8" s="2" t="s">
        <v>5</v>
      </c>
      <c r="TO8" s="5">
        <v>0</v>
      </c>
      <c r="TP8" s="5">
        <v>0</v>
      </c>
      <c r="TQ8" s="5">
        <v>0</v>
      </c>
      <c r="TR8" s="5">
        <f t="shared" ref="TR8:TR68" si="78">TP8+TQ8</f>
        <v>0</v>
      </c>
      <c r="TS8" s="9"/>
      <c r="TT8" s="1">
        <v>2</v>
      </c>
      <c r="TU8" s="2" t="s">
        <v>5</v>
      </c>
      <c r="TV8" s="5">
        <v>0</v>
      </c>
      <c r="TW8" s="5">
        <v>0</v>
      </c>
      <c r="TX8" s="5">
        <v>0</v>
      </c>
      <c r="TY8" s="5">
        <f t="shared" ref="TY8:TY68" si="79">TW8+TX8</f>
        <v>0</v>
      </c>
      <c r="TZ8" s="9"/>
      <c r="UA8" s="1">
        <v>2</v>
      </c>
      <c r="UB8" s="2" t="s">
        <v>5</v>
      </c>
      <c r="UC8" s="5">
        <v>0</v>
      </c>
      <c r="UD8" s="5">
        <v>0</v>
      </c>
      <c r="UE8" s="5">
        <v>0</v>
      </c>
      <c r="UF8" s="5">
        <f t="shared" ref="UF8:UF68" si="80">UD8+UE8</f>
        <v>0</v>
      </c>
      <c r="UG8" s="9"/>
      <c r="UH8" s="1">
        <v>2</v>
      </c>
      <c r="UI8" s="2" t="s">
        <v>5</v>
      </c>
      <c r="UJ8" s="5">
        <v>0</v>
      </c>
      <c r="UK8" s="5">
        <v>0</v>
      </c>
      <c r="UL8" s="5">
        <v>0</v>
      </c>
      <c r="UM8" s="5">
        <f t="shared" ref="UM8:UM68" si="81">UK8+UL8</f>
        <v>0</v>
      </c>
      <c r="UN8" s="9"/>
      <c r="UO8" s="1">
        <v>2</v>
      </c>
      <c r="UP8" s="2" t="s">
        <v>5</v>
      </c>
      <c r="UQ8" s="5">
        <v>0</v>
      </c>
      <c r="UR8" s="5">
        <v>19600</v>
      </c>
      <c r="US8" s="5">
        <v>0</v>
      </c>
      <c r="UT8" s="5">
        <f t="shared" ref="UT8:UT68" si="82">UR8+US8</f>
        <v>19600</v>
      </c>
      <c r="UU8" s="9"/>
      <c r="UV8" s="1">
        <v>2</v>
      </c>
      <c r="UW8" s="2" t="s">
        <v>5</v>
      </c>
      <c r="UX8" s="5">
        <v>7</v>
      </c>
      <c r="UY8" s="5">
        <v>219964.18614130435</v>
      </c>
      <c r="UZ8" s="5">
        <v>0</v>
      </c>
      <c r="VA8" s="5">
        <f t="shared" ref="VA8:VA68" si="83">UY8+UZ8</f>
        <v>219964.18614130435</v>
      </c>
      <c r="VB8" s="9"/>
      <c r="VC8" s="1">
        <v>2</v>
      </c>
      <c r="VD8" s="2" t="s">
        <v>5</v>
      </c>
      <c r="VE8" s="5">
        <v>1</v>
      </c>
      <c r="VF8" s="5">
        <v>12000</v>
      </c>
      <c r="VG8" s="5">
        <v>0</v>
      </c>
      <c r="VH8" s="5">
        <f t="shared" ref="VH8:VH68" si="84">VF8+VG8</f>
        <v>12000</v>
      </c>
      <c r="VI8" s="9"/>
      <c r="VJ8" s="1">
        <v>2</v>
      </c>
      <c r="VK8" s="2" t="s">
        <v>5</v>
      </c>
      <c r="VL8" s="5">
        <v>1</v>
      </c>
      <c r="VM8" s="5">
        <v>50000</v>
      </c>
      <c r="VN8" s="5">
        <v>0</v>
      </c>
      <c r="VO8" s="5">
        <f t="shared" ref="VO8:VO68" si="85">VM8+VN8</f>
        <v>50000</v>
      </c>
      <c r="VP8" s="9"/>
      <c r="VQ8" s="1">
        <v>2</v>
      </c>
      <c r="VR8" s="2" t="s">
        <v>5</v>
      </c>
      <c r="VS8" s="5">
        <v>700</v>
      </c>
      <c r="VT8" s="5">
        <v>700000</v>
      </c>
      <c r="VU8" s="5">
        <v>0</v>
      </c>
      <c r="VV8" s="5">
        <f t="shared" ref="VV8:VV68" si="86">VT8+VU8</f>
        <v>700000</v>
      </c>
      <c r="VW8" s="9"/>
      <c r="VX8" s="1">
        <v>2</v>
      </c>
      <c r="VY8" s="2" t="s">
        <v>5</v>
      </c>
      <c r="VZ8" s="5">
        <v>0</v>
      </c>
      <c r="WA8" s="5">
        <v>0</v>
      </c>
      <c r="WB8" s="5">
        <v>0</v>
      </c>
      <c r="WC8" s="5">
        <f t="shared" ref="WC8:WC68" si="87">WA8+WB8</f>
        <v>0</v>
      </c>
      <c r="WD8" s="9"/>
      <c r="WE8" s="1">
        <v>2</v>
      </c>
      <c r="WF8" s="2" t="s">
        <v>5</v>
      </c>
      <c r="WG8" s="5">
        <v>1</v>
      </c>
      <c r="WH8" s="5">
        <v>500000</v>
      </c>
      <c r="WI8" s="5">
        <v>0</v>
      </c>
      <c r="WJ8" s="5">
        <f t="shared" ref="WJ8:WJ68" si="88">WH8+WI8</f>
        <v>500000</v>
      </c>
      <c r="WK8" s="9"/>
      <c r="WL8" s="1">
        <v>2</v>
      </c>
      <c r="WM8" s="2" t="s">
        <v>5</v>
      </c>
      <c r="WN8" s="5">
        <v>1</v>
      </c>
      <c r="WO8" s="5">
        <v>100000</v>
      </c>
      <c r="WP8" s="5">
        <v>0</v>
      </c>
      <c r="WQ8" s="5">
        <f t="shared" ref="WQ8:WQ68" si="89">WO8+WP8</f>
        <v>100000</v>
      </c>
      <c r="WR8" s="9"/>
      <c r="WS8" s="1">
        <v>2</v>
      </c>
      <c r="WT8" s="2" t="s">
        <v>5</v>
      </c>
      <c r="WU8" s="5">
        <v>1</v>
      </c>
      <c r="WV8" s="5">
        <v>600000</v>
      </c>
      <c r="WW8" s="5">
        <v>0</v>
      </c>
      <c r="WX8" s="5">
        <f t="shared" ref="WX8:WX68" si="90">WV8+WW8</f>
        <v>600000</v>
      </c>
      <c r="WY8" s="9"/>
      <c r="WZ8" s="1">
        <v>2</v>
      </c>
      <c r="XA8" s="2" t="s">
        <v>5</v>
      </c>
      <c r="XB8" s="5">
        <v>0</v>
      </c>
      <c r="XC8" s="5">
        <v>0</v>
      </c>
      <c r="XD8" s="5">
        <v>0</v>
      </c>
      <c r="XE8" s="5">
        <f t="shared" ref="XE8:XE68" si="91">XC8+XD8</f>
        <v>0</v>
      </c>
      <c r="XF8" s="9"/>
      <c r="XG8" s="1">
        <v>2</v>
      </c>
      <c r="XH8" s="2" t="s">
        <v>5</v>
      </c>
      <c r="XI8" s="5">
        <v>1</v>
      </c>
      <c r="XJ8" s="5">
        <v>50000</v>
      </c>
      <c r="XK8" s="5">
        <v>0</v>
      </c>
      <c r="XL8" s="5">
        <f t="shared" ref="XL8:XL68" si="92">XJ8+XK8</f>
        <v>50000</v>
      </c>
      <c r="XM8" s="9"/>
      <c r="XN8" s="1">
        <v>2</v>
      </c>
      <c r="XO8" s="2" t="s">
        <v>5</v>
      </c>
      <c r="XP8" s="5">
        <v>5</v>
      </c>
      <c r="XQ8" s="5">
        <v>50000</v>
      </c>
      <c r="XR8" s="5">
        <v>0</v>
      </c>
      <c r="XS8" s="5">
        <f t="shared" ref="XS8:XS68" si="93">XQ8+XR8</f>
        <v>50000</v>
      </c>
      <c r="XT8" s="9"/>
      <c r="XU8" s="1">
        <v>2</v>
      </c>
      <c r="XV8" s="2" t="s">
        <v>5</v>
      </c>
      <c r="XW8" s="5">
        <v>0</v>
      </c>
      <c r="XX8" s="5">
        <v>0</v>
      </c>
      <c r="XY8" s="5">
        <v>0</v>
      </c>
      <c r="XZ8" s="5">
        <f t="shared" ref="XZ8:XZ68" si="94">XX8+XY8</f>
        <v>0</v>
      </c>
      <c r="YA8" s="9"/>
      <c r="YB8" s="1">
        <v>2</v>
      </c>
      <c r="YC8" s="2" t="s">
        <v>5</v>
      </c>
      <c r="YD8" s="5">
        <v>769586.1427505028</v>
      </c>
      <c r="YE8" s="5">
        <v>2708943.22248177</v>
      </c>
      <c r="YF8" s="5">
        <v>0</v>
      </c>
      <c r="YG8" s="5">
        <f t="shared" ref="YG8:YG68" si="95">YE8+YF8</f>
        <v>2708943.22248177</v>
      </c>
      <c r="YH8" s="9"/>
      <c r="YI8" s="1">
        <v>2</v>
      </c>
      <c r="YJ8" s="2" t="s">
        <v>5</v>
      </c>
      <c r="YK8" s="5">
        <v>0</v>
      </c>
      <c r="YL8" s="5">
        <v>0</v>
      </c>
      <c r="YM8" s="5">
        <v>0</v>
      </c>
      <c r="YN8" s="5">
        <f t="shared" ref="YN8:YN68" si="96">YL8+YM8</f>
        <v>0</v>
      </c>
      <c r="YO8" s="9"/>
      <c r="YP8" s="1">
        <v>2</v>
      </c>
      <c r="YQ8" s="2" t="s">
        <v>5</v>
      </c>
      <c r="YR8" s="5">
        <v>0</v>
      </c>
      <c r="YS8" s="5">
        <v>0</v>
      </c>
      <c r="YT8" s="22">
        <v>0</v>
      </c>
      <c r="YU8" s="5">
        <f t="shared" ref="YU8:YU68" si="97">YS8+YT8</f>
        <v>0</v>
      </c>
      <c r="YV8" s="9"/>
      <c r="YW8" s="1">
        <v>2</v>
      </c>
      <c r="YX8" s="2" t="s">
        <v>5</v>
      </c>
      <c r="YY8" s="5">
        <v>0</v>
      </c>
      <c r="YZ8" s="5">
        <v>8471670</v>
      </c>
      <c r="ZA8" s="5">
        <v>0</v>
      </c>
      <c r="ZB8" s="5">
        <f t="shared" ref="ZB8:ZB68" si="98">YZ8+ZA8</f>
        <v>8471670</v>
      </c>
      <c r="ZC8" s="9"/>
      <c r="ZD8" s="1">
        <v>2</v>
      </c>
      <c r="ZE8" s="2" t="s">
        <v>5</v>
      </c>
      <c r="ZF8" s="5">
        <v>0</v>
      </c>
      <c r="ZG8" s="5">
        <v>0</v>
      </c>
      <c r="ZH8" s="5">
        <v>0</v>
      </c>
      <c r="ZI8" s="5">
        <f t="shared" ref="ZI8:ZI68" si="99">ZG8+ZH8</f>
        <v>0</v>
      </c>
      <c r="ZJ8" s="9"/>
      <c r="ZK8" s="1">
        <v>2</v>
      </c>
      <c r="ZL8" s="2" t="s">
        <v>5</v>
      </c>
      <c r="ZM8" s="5">
        <v>0</v>
      </c>
      <c r="ZN8" s="5">
        <v>0</v>
      </c>
      <c r="ZO8" s="5">
        <v>0</v>
      </c>
      <c r="ZP8" s="5">
        <f t="shared" ref="ZP8:ZP68" si="100">ZN8+ZO8</f>
        <v>0</v>
      </c>
      <c r="ZQ8" s="9"/>
      <c r="ZR8" s="1">
        <v>2</v>
      </c>
      <c r="ZS8" s="2" t="s">
        <v>5</v>
      </c>
      <c r="ZT8" s="5">
        <v>0</v>
      </c>
      <c r="ZU8" s="5">
        <f t="shared" ref="ZU8:ZU71" si="101">K8+R8+Y8+AF8+AM8+AT8+BA8+BH8+BO8+BV8+CC8+CJ8+CQ8+CX8+DE8+DL8+DS8+DZ8+EG8+EN8+EU8+FB8+FI8+FP8+FW8+GD8+GK8+GR8+GY8+HF8+HM8+HT8+IA8+IH8+IO8+IV8+JC8+JJ8+JQ8+JX8+KE8+KL8+KS8+KZ8+LG8+LN8+LU8+MB8+MI8+MP8+MW8+ND8+NK8+NR8+NY8+OF8+OM8+OT8+PA8+PH8+PO8+PV8+QC8+QJ8+QQ8+QX8+RE8+RL8+RS8+RZ8+SG8+SN8+SU8+TB8+TI8+TP8+TW8+UD8+UK8+UR8+UY8+VF8+VM8+VT8+WA8+WH8+WO8+WV8+XC8+XJ8+XQ8+XX8+YE8+YL8+YS8+YZ8+ZG8+ZN8</f>
        <v>21893090.408623077</v>
      </c>
      <c r="ZV8" s="5">
        <f t="shared" si="0"/>
        <v>850600</v>
      </c>
      <c r="ZW8" s="5">
        <f t="shared" si="1"/>
        <v>22743690.408623077</v>
      </c>
      <c r="ZX8" s="9"/>
    </row>
    <row r="9" spans="1:700" ht="16.5" hidden="1">
      <c r="A9" s="1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2"/>
        <v>0</v>
      </c>
      <c r="G9" s="9"/>
      <c r="H9" s="1">
        <v>3</v>
      </c>
      <c r="I9" s="2" t="s">
        <v>6</v>
      </c>
      <c r="J9" s="5">
        <v>0</v>
      </c>
      <c r="K9" s="5">
        <v>0</v>
      </c>
      <c r="L9" s="5">
        <v>0</v>
      </c>
      <c r="M9" s="5">
        <f t="shared" si="3"/>
        <v>0</v>
      </c>
      <c r="N9" s="9"/>
      <c r="O9" s="1">
        <v>3</v>
      </c>
      <c r="P9" s="2" t="s">
        <v>6</v>
      </c>
      <c r="Q9" s="5">
        <v>0</v>
      </c>
      <c r="R9" s="5">
        <v>0</v>
      </c>
      <c r="S9" s="5">
        <v>0</v>
      </c>
      <c r="T9" s="5">
        <f t="shared" si="4"/>
        <v>0</v>
      </c>
      <c r="U9" s="9"/>
      <c r="V9" s="1">
        <v>3</v>
      </c>
      <c r="W9" s="2" t="s">
        <v>6</v>
      </c>
      <c r="X9" s="5">
        <v>0</v>
      </c>
      <c r="Y9" s="5">
        <v>0</v>
      </c>
      <c r="Z9" s="5">
        <v>0</v>
      </c>
      <c r="AA9" s="5">
        <f t="shared" si="5"/>
        <v>0</v>
      </c>
      <c r="AB9" s="9"/>
      <c r="AC9" s="1">
        <v>3</v>
      </c>
      <c r="AD9" s="2" t="s">
        <v>6</v>
      </c>
      <c r="AE9" s="5">
        <v>0</v>
      </c>
      <c r="AF9" s="5">
        <v>0</v>
      </c>
      <c r="AG9" s="5">
        <v>0</v>
      </c>
      <c r="AH9" s="5">
        <f t="shared" si="6"/>
        <v>0</v>
      </c>
      <c r="AI9" s="9"/>
      <c r="AJ9" s="1">
        <v>3</v>
      </c>
      <c r="AK9" s="2" t="s">
        <v>6</v>
      </c>
      <c r="AL9" s="5">
        <v>0</v>
      </c>
      <c r="AM9" s="5">
        <v>1256000</v>
      </c>
      <c r="AN9" s="5">
        <v>1033200</v>
      </c>
      <c r="AO9" s="5">
        <f t="shared" si="7"/>
        <v>2289200</v>
      </c>
      <c r="AP9" s="9"/>
      <c r="AQ9" s="1">
        <v>3</v>
      </c>
      <c r="AR9" s="2" t="s">
        <v>6</v>
      </c>
      <c r="AS9" s="5">
        <v>10</v>
      </c>
      <c r="AT9" s="5">
        <v>20000</v>
      </c>
      <c r="AU9" s="5">
        <v>0</v>
      </c>
      <c r="AV9" s="5">
        <f t="shared" si="8"/>
        <v>20000</v>
      </c>
      <c r="AW9" s="9"/>
      <c r="AX9" s="1">
        <v>3</v>
      </c>
      <c r="AY9" s="2" t="s">
        <v>6</v>
      </c>
      <c r="AZ9" s="5">
        <v>97</v>
      </c>
      <c r="BA9" s="5">
        <v>242500</v>
      </c>
      <c r="BB9" s="5">
        <v>0</v>
      </c>
      <c r="BC9" s="5">
        <f t="shared" si="9"/>
        <v>242500</v>
      </c>
      <c r="BD9" s="9"/>
      <c r="BE9" s="1">
        <v>3</v>
      </c>
      <c r="BF9" s="2" t="s">
        <v>6</v>
      </c>
      <c r="BG9" s="5">
        <v>37</v>
      </c>
      <c r="BH9" s="5">
        <v>259000</v>
      </c>
      <c r="BI9" s="5">
        <v>0</v>
      </c>
      <c r="BJ9" s="5">
        <f t="shared" si="10"/>
        <v>259000</v>
      </c>
      <c r="BK9" s="9"/>
      <c r="BL9" s="1">
        <v>3</v>
      </c>
      <c r="BM9" s="2" t="s">
        <v>6</v>
      </c>
      <c r="BN9" s="5">
        <v>0</v>
      </c>
      <c r="BO9" s="5">
        <v>0</v>
      </c>
      <c r="BP9" s="5">
        <v>0</v>
      </c>
      <c r="BQ9" s="5">
        <f t="shared" si="11"/>
        <v>0</v>
      </c>
      <c r="BR9" s="9"/>
      <c r="BS9" s="1">
        <v>3</v>
      </c>
      <c r="BT9" s="2" t="s">
        <v>6</v>
      </c>
      <c r="BU9" s="5">
        <v>27</v>
      </c>
      <c r="BV9" s="5">
        <v>18900</v>
      </c>
      <c r="BW9" s="5">
        <v>0</v>
      </c>
      <c r="BX9" s="5">
        <f t="shared" si="12"/>
        <v>18900</v>
      </c>
      <c r="BY9" s="9"/>
      <c r="BZ9" s="1">
        <v>3</v>
      </c>
      <c r="CA9" s="2" t="s">
        <v>6</v>
      </c>
      <c r="CB9" s="5">
        <v>236</v>
      </c>
      <c r="CC9" s="5">
        <v>177000</v>
      </c>
      <c r="CD9" s="5">
        <v>0</v>
      </c>
      <c r="CE9" s="5">
        <f t="shared" si="13"/>
        <v>177000</v>
      </c>
      <c r="CF9" s="9"/>
      <c r="CG9" s="1">
        <v>3</v>
      </c>
      <c r="CH9" s="2" t="s">
        <v>6</v>
      </c>
      <c r="CI9" s="5">
        <v>18</v>
      </c>
      <c r="CJ9" s="5">
        <v>180000</v>
      </c>
      <c r="CK9" s="5">
        <v>0</v>
      </c>
      <c r="CL9" s="5">
        <f t="shared" si="14"/>
        <v>180000</v>
      </c>
      <c r="CM9" s="9"/>
      <c r="CN9" s="1">
        <v>3</v>
      </c>
      <c r="CO9" s="2" t="s">
        <v>6</v>
      </c>
      <c r="CP9" s="5">
        <v>0</v>
      </c>
      <c r="CQ9" s="5">
        <v>0</v>
      </c>
      <c r="CR9" s="5">
        <v>0</v>
      </c>
      <c r="CS9" s="5">
        <f t="shared" si="15"/>
        <v>0</v>
      </c>
      <c r="CT9" s="9"/>
      <c r="CU9" s="1">
        <v>3</v>
      </c>
      <c r="CV9" s="2" t="s">
        <v>6</v>
      </c>
      <c r="CW9" s="5">
        <v>0</v>
      </c>
      <c r="CX9" s="5">
        <v>0</v>
      </c>
      <c r="CY9" s="5">
        <v>0</v>
      </c>
      <c r="CZ9" s="5">
        <f t="shared" si="16"/>
        <v>0</v>
      </c>
      <c r="DA9" s="9"/>
      <c r="DB9" s="1">
        <v>3</v>
      </c>
      <c r="DC9" s="2" t="s">
        <v>6</v>
      </c>
      <c r="DD9" s="5">
        <v>0</v>
      </c>
      <c r="DE9" s="5">
        <v>0</v>
      </c>
      <c r="DF9" s="5">
        <v>0</v>
      </c>
      <c r="DG9" s="5">
        <f t="shared" si="17"/>
        <v>0</v>
      </c>
      <c r="DH9" s="9"/>
      <c r="DI9" s="1">
        <v>3</v>
      </c>
      <c r="DJ9" s="2" t="s">
        <v>6</v>
      </c>
      <c r="DK9" s="5">
        <v>0</v>
      </c>
      <c r="DL9" s="5">
        <v>0</v>
      </c>
      <c r="DM9" s="5">
        <v>0</v>
      </c>
      <c r="DN9" s="5">
        <f t="shared" si="18"/>
        <v>0</v>
      </c>
      <c r="DO9" s="9"/>
      <c r="DP9" s="1">
        <v>3</v>
      </c>
      <c r="DQ9" s="2" t="s">
        <v>6</v>
      </c>
      <c r="DR9" s="5">
        <v>0</v>
      </c>
      <c r="DS9" s="5">
        <v>0</v>
      </c>
      <c r="DT9" s="5">
        <v>0</v>
      </c>
      <c r="DU9" s="5">
        <f t="shared" si="19"/>
        <v>0</v>
      </c>
      <c r="DV9" s="9"/>
      <c r="DW9" s="1">
        <v>3</v>
      </c>
      <c r="DX9" s="2" t="s">
        <v>6</v>
      </c>
      <c r="DY9" s="5">
        <v>2</v>
      </c>
      <c r="DZ9" s="5">
        <v>120000</v>
      </c>
      <c r="EA9" s="5">
        <v>0</v>
      </c>
      <c r="EB9" s="5">
        <f t="shared" si="20"/>
        <v>120000</v>
      </c>
      <c r="EC9" s="9"/>
      <c r="ED9" s="1">
        <v>3</v>
      </c>
      <c r="EE9" s="2" t="s">
        <v>6</v>
      </c>
      <c r="EF9" s="5">
        <v>0</v>
      </c>
      <c r="EG9" s="5">
        <v>0</v>
      </c>
      <c r="EH9" s="5">
        <v>0</v>
      </c>
      <c r="EI9" s="5">
        <f t="shared" si="21"/>
        <v>0</v>
      </c>
      <c r="EJ9" s="9"/>
      <c r="EK9" s="1">
        <v>3</v>
      </c>
      <c r="EL9" s="2" t="s">
        <v>6</v>
      </c>
      <c r="EM9" s="5">
        <v>0</v>
      </c>
      <c r="EN9" s="5">
        <v>0</v>
      </c>
      <c r="EO9" s="5">
        <v>0</v>
      </c>
      <c r="EP9" s="5">
        <f t="shared" si="22"/>
        <v>0</v>
      </c>
      <c r="EQ9" s="9"/>
      <c r="ER9" s="1">
        <v>3</v>
      </c>
      <c r="ES9" s="2" t="s">
        <v>6</v>
      </c>
      <c r="ET9" s="5">
        <v>0</v>
      </c>
      <c r="EU9" s="5">
        <v>0</v>
      </c>
      <c r="EV9" s="5">
        <v>0</v>
      </c>
      <c r="EW9" s="5">
        <f t="shared" si="23"/>
        <v>0</v>
      </c>
      <c r="EX9" s="9"/>
      <c r="EY9" s="1">
        <v>3</v>
      </c>
      <c r="EZ9" s="2" t="s">
        <v>6</v>
      </c>
      <c r="FA9" s="5">
        <v>1</v>
      </c>
      <c r="FB9" s="5">
        <v>50000</v>
      </c>
      <c r="FC9" s="5">
        <v>0</v>
      </c>
      <c r="FD9" s="5">
        <f t="shared" si="24"/>
        <v>50000</v>
      </c>
      <c r="FE9" s="9"/>
      <c r="FF9" s="1">
        <v>3</v>
      </c>
      <c r="FG9" s="2" t="s">
        <v>6</v>
      </c>
      <c r="FH9" s="5">
        <v>0</v>
      </c>
      <c r="FI9" s="5">
        <v>0</v>
      </c>
      <c r="FJ9" s="5">
        <v>0</v>
      </c>
      <c r="FK9" s="5">
        <f t="shared" si="25"/>
        <v>0</v>
      </c>
      <c r="FL9" s="9"/>
      <c r="FM9" s="1">
        <v>3</v>
      </c>
      <c r="FN9" s="2" t="s">
        <v>6</v>
      </c>
      <c r="FO9" s="5">
        <v>0</v>
      </c>
      <c r="FP9" s="5">
        <v>120000</v>
      </c>
      <c r="FQ9" s="5">
        <v>0</v>
      </c>
      <c r="FR9" s="5">
        <f t="shared" si="26"/>
        <v>120000</v>
      </c>
      <c r="FS9" s="9"/>
      <c r="FT9" s="1">
        <v>3</v>
      </c>
      <c r="FU9" s="2" t="s">
        <v>6</v>
      </c>
      <c r="FV9" s="5">
        <v>0</v>
      </c>
      <c r="FW9" s="5">
        <v>0</v>
      </c>
      <c r="FX9" s="5">
        <v>0</v>
      </c>
      <c r="FY9" s="5">
        <f t="shared" si="27"/>
        <v>0</v>
      </c>
      <c r="FZ9" s="9"/>
      <c r="GA9" s="1">
        <v>3</v>
      </c>
      <c r="GB9" s="2" t="s">
        <v>6</v>
      </c>
      <c r="GC9" s="5">
        <v>0</v>
      </c>
      <c r="GD9" s="5">
        <v>0</v>
      </c>
      <c r="GE9" s="5">
        <v>0</v>
      </c>
      <c r="GF9" s="5">
        <f t="shared" si="28"/>
        <v>0</v>
      </c>
      <c r="GG9" s="9"/>
      <c r="GH9" s="1">
        <v>3</v>
      </c>
      <c r="GI9" s="2" t="s">
        <v>6</v>
      </c>
      <c r="GJ9" s="5">
        <v>1</v>
      </c>
      <c r="GK9" s="5">
        <v>100000</v>
      </c>
      <c r="GL9" s="5">
        <v>0</v>
      </c>
      <c r="GM9" s="5">
        <f t="shared" si="29"/>
        <v>100000</v>
      </c>
      <c r="GN9" s="9"/>
      <c r="GO9" s="1">
        <v>3</v>
      </c>
      <c r="GP9" s="2" t="s">
        <v>6</v>
      </c>
      <c r="GQ9" s="5">
        <v>1</v>
      </c>
      <c r="GR9" s="5">
        <v>50000</v>
      </c>
      <c r="GS9" s="5">
        <v>0</v>
      </c>
      <c r="GT9" s="5">
        <f t="shared" si="30"/>
        <v>50000</v>
      </c>
      <c r="GU9" s="9"/>
      <c r="GV9" s="1">
        <v>3</v>
      </c>
      <c r="GW9" s="2" t="s">
        <v>6</v>
      </c>
      <c r="GX9" s="5">
        <v>0</v>
      </c>
      <c r="GY9" s="5">
        <v>0</v>
      </c>
      <c r="GZ9" s="5">
        <v>0</v>
      </c>
      <c r="HA9" s="5">
        <f t="shared" si="31"/>
        <v>0</v>
      </c>
      <c r="HB9" s="9"/>
      <c r="HC9" s="1">
        <v>3</v>
      </c>
      <c r="HD9" s="2" t="s">
        <v>6</v>
      </c>
      <c r="HE9" s="5">
        <v>1</v>
      </c>
      <c r="HF9" s="5">
        <v>30000</v>
      </c>
      <c r="HG9" s="5">
        <v>0</v>
      </c>
      <c r="HH9" s="5">
        <f t="shared" si="32"/>
        <v>30000</v>
      </c>
      <c r="HI9" s="9"/>
      <c r="HJ9" s="1">
        <v>3</v>
      </c>
      <c r="HK9" s="2" t="s">
        <v>6</v>
      </c>
      <c r="HL9" s="5">
        <v>0</v>
      </c>
      <c r="HM9" s="5">
        <v>0</v>
      </c>
      <c r="HN9" s="5">
        <v>0</v>
      </c>
      <c r="HO9" s="5">
        <f t="shared" si="33"/>
        <v>0</v>
      </c>
      <c r="HP9" s="9"/>
      <c r="HQ9" s="1">
        <v>3</v>
      </c>
      <c r="HR9" s="2" t="s">
        <v>6</v>
      </c>
      <c r="HS9" s="5">
        <v>0</v>
      </c>
      <c r="HT9" s="5">
        <v>0</v>
      </c>
      <c r="HU9" s="5">
        <v>0</v>
      </c>
      <c r="HV9" s="5">
        <f t="shared" si="34"/>
        <v>0</v>
      </c>
      <c r="HW9" s="9"/>
      <c r="HX9" s="1">
        <v>3</v>
      </c>
      <c r="HY9" s="2" t="s">
        <v>6</v>
      </c>
      <c r="HZ9" s="5">
        <v>0</v>
      </c>
      <c r="IA9" s="5">
        <v>0</v>
      </c>
      <c r="IB9" s="5">
        <v>0</v>
      </c>
      <c r="IC9" s="5">
        <f t="shared" si="35"/>
        <v>0</v>
      </c>
      <c r="ID9" s="9"/>
      <c r="IE9" s="1">
        <v>3</v>
      </c>
      <c r="IF9" s="2" t="s">
        <v>6</v>
      </c>
      <c r="IG9" s="5">
        <v>0</v>
      </c>
      <c r="IH9" s="5">
        <v>0</v>
      </c>
      <c r="II9" s="5">
        <v>0</v>
      </c>
      <c r="IJ9" s="5">
        <f t="shared" si="36"/>
        <v>0</v>
      </c>
      <c r="IK9" s="9"/>
      <c r="IL9" s="1">
        <v>3</v>
      </c>
      <c r="IM9" s="2" t="s">
        <v>6</v>
      </c>
      <c r="IN9" s="5">
        <v>0</v>
      </c>
      <c r="IO9" s="5">
        <v>0</v>
      </c>
      <c r="IP9" s="5">
        <v>0</v>
      </c>
      <c r="IQ9" s="5">
        <f t="shared" si="37"/>
        <v>0</v>
      </c>
      <c r="IR9" s="9"/>
      <c r="IS9" s="1">
        <v>3</v>
      </c>
      <c r="IT9" s="2" t="s">
        <v>6</v>
      </c>
      <c r="IU9" s="5">
        <v>0</v>
      </c>
      <c r="IV9" s="5">
        <v>0</v>
      </c>
      <c r="IW9" s="5">
        <v>0</v>
      </c>
      <c r="IX9" s="5">
        <f t="shared" si="38"/>
        <v>0</v>
      </c>
      <c r="IY9" s="9"/>
      <c r="IZ9" s="1">
        <v>3</v>
      </c>
      <c r="JA9" s="2" t="s">
        <v>6</v>
      </c>
      <c r="JB9" s="5">
        <v>0</v>
      </c>
      <c r="JC9" s="5">
        <v>0</v>
      </c>
      <c r="JD9" s="5">
        <v>0</v>
      </c>
      <c r="JE9" s="5">
        <f t="shared" si="39"/>
        <v>0</v>
      </c>
      <c r="JF9" s="9"/>
      <c r="JG9" s="1">
        <v>3</v>
      </c>
      <c r="JH9" s="2" t="s">
        <v>6</v>
      </c>
      <c r="JI9" s="5">
        <v>606</v>
      </c>
      <c r="JJ9" s="5">
        <v>181800</v>
      </c>
      <c r="JK9" s="5">
        <v>0</v>
      </c>
      <c r="JL9" s="5">
        <f t="shared" si="40"/>
        <v>181800</v>
      </c>
      <c r="JM9" s="9"/>
      <c r="JN9" s="1">
        <v>3</v>
      </c>
      <c r="JO9" s="2" t="s">
        <v>6</v>
      </c>
      <c r="JP9" s="5">
        <v>0</v>
      </c>
      <c r="JQ9" s="5">
        <v>17000</v>
      </c>
      <c r="JR9" s="5">
        <v>0</v>
      </c>
      <c r="JS9" s="5">
        <f t="shared" si="41"/>
        <v>17000</v>
      </c>
      <c r="JT9" s="9"/>
      <c r="JU9" s="1">
        <v>3</v>
      </c>
      <c r="JV9" s="2" t="s">
        <v>6</v>
      </c>
      <c r="JW9" s="5">
        <v>18</v>
      </c>
      <c r="JX9" s="5">
        <v>450000</v>
      </c>
      <c r="JY9" s="5">
        <v>0</v>
      </c>
      <c r="JZ9" s="5">
        <f t="shared" si="42"/>
        <v>450000</v>
      </c>
      <c r="KA9" s="9"/>
      <c r="KB9" s="1">
        <v>3</v>
      </c>
      <c r="KC9" s="2" t="s">
        <v>6</v>
      </c>
      <c r="KD9" s="5">
        <v>0</v>
      </c>
      <c r="KE9" s="5">
        <v>0</v>
      </c>
      <c r="KF9" s="5">
        <v>0</v>
      </c>
      <c r="KG9" s="5">
        <f t="shared" si="43"/>
        <v>0</v>
      </c>
      <c r="KH9" s="9"/>
      <c r="KI9" s="1">
        <v>3</v>
      </c>
      <c r="KJ9" s="2" t="s">
        <v>6</v>
      </c>
      <c r="KK9" s="5">
        <v>2</v>
      </c>
      <c r="KL9" s="5">
        <v>76000</v>
      </c>
      <c r="KM9" s="5">
        <v>0</v>
      </c>
      <c r="KN9" s="5">
        <f t="shared" si="44"/>
        <v>76000</v>
      </c>
      <c r="KO9" s="9"/>
      <c r="KP9" s="1">
        <v>3</v>
      </c>
      <c r="KQ9" s="2" t="s">
        <v>6</v>
      </c>
      <c r="KR9" s="5">
        <v>0</v>
      </c>
      <c r="KS9" s="5">
        <v>0</v>
      </c>
      <c r="KT9" s="5">
        <v>300000</v>
      </c>
      <c r="KU9" s="5">
        <f t="shared" si="45"/>
        <v>300000</v>
      </c>
      <c r="KV9" s="9"/>
      <c r="KW9" s="1">
        <v>3</v>
      </c>
      <c r="KX9" s="2" t="s">
        <v>6</v>
      </c>
      <c r="KY9" s="5">
        <v>0</v>
      </c>
      <c r="KZ9" s="5">
        <v>0</v>
      </c>
      <c r="LA9" s="5">
        <v>0</v>
      </c>
      <c r="LB9" s="5">
        <f t="shared" si="46"/>
        <v>0</v>
      </c>
      <c r="LC9" s="9"/>
      <c r="LD9" s="1">
        <v>3</v>
      </c>
      <c r="LE9" s="2" t="s">
        <v>6</v>
      </c>
      <c r="LF9" s="5">
        <v>1</v>
      </c>
      <c r="LG9" s="5">
        <v>46000</v>
      </c>
      <c r="LH9" s="5">
        <v>0</v>
      </c>
      <c r="LI9" s="5">
        <f t="shared" si="47"/>
        <v>46000</v>
      </c>
      <c r="LJ9" s="9"/>
      <c r="LK9" s="1">
        <v>3</v>
      </c>
      <c r="LL9" s="2" t="s">
        <v>6</v>
      </c>
      <c r="LM9" s="5">
        <v>0</v>
      </c>
      <c r="LN9" s="5">
        <v>0</v>
      </c>
      <c r="LO9" s="5">
        <v>0</v>
      </c>
      <c r="LP9" s="5">
        <f t="shared" si="48"/>
        <v>0</v>
      </c>
      <c r="LQ9" s="9"/>
      <c r="LR9" s="1">
        <v>3</v>
      </c>
      <c r="LS9" s="2" t="s">
        <v>6</v>
      </c>
      <c r="LT9" s="5">
        <v>0</v>
      </c>
      <c r="LU9" s="5">
        <v>0</v>
      </c>
      <c r="LV9" s="5">
        <v>0</v>
      </c>
      <c r="LW9" s="5">
        <f t="shared" si="49"/>
        <v>0</v>
      </c>
      <c r="LX9" s="9"/>
      <c r="LY9" s="1">
        <v>3</v>
      </c>
      <c r="LZ9" s="2" t="s">
        <v>6</v>
      </c>
      <c r="MA9" s="5">
        <v>0</v>
      </c>
      <c r="MB9" s="5">
        <v>0</v>
      </c>
      <c r="MC9" s="5">
        <v>0</v>
      </c>
      <c r="MD9" s="5">
        <f t="shared" si="50"/>
        <v>0</v>
      </c>
      <c r="ME9" s="9"/>
      <c r="MF9" s="1">
        <v>3</v>
      </c>
      <c r="MG9" s="2" t="s">
        <v>6</v>
      </c>
      <c r="MH9" s="5">
        <v>200</v>
      </c>
      <c r="MI9" s="5">
        <v>12000</v>
      </c>
      <c r="MJ9" s="5">
        <v>0</v>
      </c>
      <c r="MK9" s="5">
        <f t="shared" si="51"/>
        <v>12000</v>
      </c>
      <c r="ML9" s="9"/>
      <c r="MM9" s="1">
        <v>3</v>
      </c>
      <c r="MN9" s="2" t="s">
        <v>6</v>
      </c>
      <c r="MO9" s="5">
        <v>0</v>
      </c>
      <c r="MP9" s="5">
        <v>0</v>
      </c>
      <c r="MQ9" s="5">
        <v>0</v>
      </c>
      <c r="MR9" s="5">
        <f t="shared" si="52"/>
        <v>0</v>
      </c>
      <c r="MS9" s="9"/>
      <c r="MT9" s="1">
        <v>3</v>
      </c>
      <c r="MU9" s="2" t="s">
        <v>6</v>
      </c>
      <c r="MV9" s="5">
        <v>0</v>
      </c>
      <c r="MW9" s="5">
        <v>0</v>
      </c>
      <c r="MX9" s="5">
        <v>0</v>
      </c>
      <c r="MY9" s="5">
        <f t="shared" si="53"/>
        <v>0</v>
      </c>
      <c r="MZ9" s="9"/>
      <c r="NA9" s="1">
        <v>3</v>
      </c>
      <c r="NB9" s="2" t="s">
        <v>6</v>
      </c>
      <c r="NC9" s="5">
        <v>36550</v>
      </c>
      <c r="ND9" s="5">
        <v>13042500</v>
      </c>
      <c r="NE9" s="5">
        <v>0</v>
      </c>
      <c r="NF9" s="5">
        <f t="shared" si="54"/>
        <v>13042500</v>
      </c>
      <c r="NG9" s="9"/>
      <c r="NH9" s="1">
        <v>3</v>
      </c>
      <c r="NI9" s="2" t="s">
        <v>6</v>
      </c>
      <c r="NJ9" s="5">
        <v>3312</v>
      </c>
      <c r="NK9" s="5">
        <v>662400</v>
      </c>
      <c r="NL9" s="5">
        <v>0</v>
      </c>
      <c r="NM9" s="5">
        <f t="shared" si="55"/>
        <v>662400</v>
      </c>
      <c r="NN9" s="9"/>
      <c r="NO9" s="1">
        <v>3</v>
      </c>
      <c r="NP9" s="2" t="s">
        <v>6</v>
      </c>
      <c r="NQ9" s="5">
        <v>0</v>
      </c>
      <c r="NR9" s="5">
        <v>0</v>
      </c>
      <c r="NS9" s="5">
        <v>0</v>
      </c>
      <c r="NT9" s="5">
        <f t="shared" si="56"/>
        <v>0</v>
      </c>
      <c r="NU9" s="9"/>
      <c r="NV9" s="1">
        <v>3</v>
      </c>
      <c r="NW9" s="2" t="s">
        <v>6</v>
      </c>
      <c r="NX9" s="5">
        <v>0</v>
      </c>
      <c r="NY9" s="5">
        <v>0</v>
      </c>
      <c r="NZ9" s="5">
        <v>0</v>
      </c>
      <c r="OA9" s="5">
        <f t="shared" si="57"/>
        <v>0</v>
      </c>
      <c r="OB9" s="9"/>
      <c r="OC9" s="1">
        <v>3</v>
      </c>
      <c r="OD9" s="2" t="s">
        <v>6</v>
      </c>
      <c r="OE9" s="5">
        <v>0</v>
      </c>
      <c r="OF9" s="5">
        <v>0</v>
      </c>
      <c r="OG9" s="5">
        <v>0</v>
      </c>
      <c r="OH9" s="5">
        <f t="shared" si="58"/>
        <v>0</v>
      </c>
      <c r="OI9" s="9"/>
      <c r="OJ9" s="1">
        <v>3</v>
      </c>
      <c r="OK9" s="2" t="s">
        <v>6</v>
      </c>
      <c r="OL9" s="5">
        <v>0</v>
      </c>
      <c r="OM9" s="5">
        <v>0</v>
      </c>
      <c r="ON9" s="5">
        <v>0</v>
      </c>
      <c r="OO9" s="5">
        <f t="shared" si="59"/>
        <v>0</v>
      </c>
      <c r="OP9" s="9"/>
      <c r="OQ9" s="1">
        <v>3</v>
      </c>
      <c r="OR9" s="2" t="s">
        <v>6</v>
      </c>
      <c r="OS9" s="5">
        <v>13321</v>
      </c>
      <c r="OT9" s="5">
        <v>865865</v>
      </c>
      <c r="OU9" s="5">
        <v>0</v>
      </c>
      <c r="OV9" s="5">
        <f t="shared" si="60"/>
        <v>865865</v>
      </c>
      <c r="OW9" s="9"/>
      <c r="OX9" s="1">
        <v>3</v>
      </c>
      <c r="OY9" s="2" t="s">
        <v>6</v>
      </c>
      <c r="OZ9" s="5">
        <v>0</v>
      </c>
      <c r="PA9" s="5">
        <v>0</v>
      </c>
      <c r="PB9" s="5">
        <v>0</v>
      </c>
      <c r="PC9" s="5">
        <f t="shared" si="61"/>
        <v>0</v>
      </c>
      <c r="PD9" s="9"/>
      <c r="PE9" s="1">
        <v>3</v>
      </c>
      <c r="PF9" s="2" t="s">
        <v>6</v>
      </c>
      <c r="PG9" s="5">
        <v>0</v>
      </c>
      <c r="PH9" s="5">
        <v>0</v>
      </c>
      <c r="PI9" s="5">
        <v>0</v>
      </c>
      <c r="PJ9" s="5">
        <f t="shared" si="62"/>
        <v>0</v>
      </c>
      <c r="PK9" s="9"/>
      <c r="PL9" s="1">
        <v>3</v>
      </c>
      <c r="PM9" s="2" t="s">
        <v>6</v>
      </c>
      <c r="PN9" s="5">
        <v>0</v>
      </c>
      <c r="PO9" s="5">
        <v>0</v>
      </c>
      <c r="PP9" s="5">
        <v>0</v>
      </c>
      <c r="PQ9" s="5">
        <f t="shared" si="63"/>
        <v>0</v>
      </c>
      <c r="PR9" s="9"/>
      <c r="PS9" s="1">
        <v>3</v>
      </c>
      <c r="PT9" s="2" t="s">
        <v>6</v>
      </c>
      <c r="PU9" s="5">
        <v>2253</v>
      </c>
      <c r="PV9" s="5">
        <v>495660</v>
      </c>
      <c r="PW9" s="5">
        <v>0</v>
      </c>
      <c r="PX9" s="5">
        <f t="shared" si="64"/>
        <v>495660</v>
      </c>
      <c r="PY9" s="9"/>
      <c r="PZ9" s="1">
        <v>3</v>
      </c>
      <c r="QA9" s="2" t="s">
        <v>6</v>
      </c>
      <c r="QB9" s="5">
        <v>24728909</v>
      </c>
      <c r="QC9" s="5">
        <v>3956625</v>
      </c>
      <c r="QD9" s="5">
        <v>0</v>
      </c>
      <c r="QE9" s="5">
        <f t="shared" si="65"/>
        <v>3956625</v>
      </c>
      <c r="QF9" s="9"/>
      <c r="QG9" s="1">
        <v>3</v>
      </c>
      <c r="QH9" s="2" t="s">
        <v>6</v>
      </c>
      <c r="QI9" s="5">
        <v>198</v>
      </c>
      <c r="QJ9" s="5">
        <v>698742</v>
      </c>
      <c r="QK9" s="5">
        <v>0</v>
      </c>
      <c r="QL9" s="5">
        <f t="shared" si="66"/>
        <v>698742</v>
      </c>
      <c r="QM9" s="9"/>
      <c r="QN9" s="1">
        <v>3</v>
      </c>
      <c r="QO9" s="2" t="s">
        <v>6</v>
      </c>
      <c r="QP9" s="5">
        <v>2271</v>
      </c>
      <c r="QQ9" s="5">
        <v>340650</v>
      </c>
      <c r="QR9" s="5">
        <v>0</v>
      </c>
      <c r="QS9" s="5">
        <f t="shared" si="67"/>
        <v>340650</v>
      </c>
      <c r="QT9" s="9"/>
      <c r="QU9" s="1">
        <v>3</v>
      </c>
      <c r="QV9" s="2" t="s">
        <v>6</v>
      </c>
      <c r="QW9" s="5">
        <v>10</v>
      </c>
      <c r="QX9" s="5">
        <v>20000</v>
      </c>
      <c r="QY9" s="5">
        <v>0</v>
      </c>
      <c r="QZ9" s="5">
        <f t="shared" si="68"/>
        <v>20000</v>
      </c>
      <c r="RA9" s="9"/>
      <c r="RB9" s="1">
        <v>3</v>
      </c>
      <c r="RC9" s="2" t="s">
        <v>6</v>
      </c>
      <c r="RD9" s="5">
        <v>0</v>
      </c>
      <c r="RE9" s="5">
        <v>0</v>
      </c>
      <c r="RF9" s="5">
        <v>0</v>
      </c>
      <c r="RG9" s="5">
        <f t="shared" si="69"/>
        <v>0</v>
      </c>
      <c r="RH9" s="9"/>
      <c r="RI9" s="1">
        <v>3</v>
      </c>
      <c r="RJ9" s="2" t="s">
        <v>6</v>
      </c>
      <c r="RK9" s="5">
        <v>2640</v>
      </c>
      <c r="RL9" s="5">
        <v>221760</v>
      </c>
      <c r="RM9" s="5">
        <v>0</v>
      </c>
      <c r="RN9" s="5">
        <f t="shared" si="70"/>
        <v>221760</v>
      </c>
      <c r="RO9" s="9"/>
      <c r="RP9" s="1">
        <v>3</v>
      </c>
      <c r="RQ9" s="2" t="s">
        <v>6</v>
      </c>
      <c r="RR9" s="5">
        <v>14</v>
      </c>
      <c r="RS9" s="5">
        <v>21000</v>
      </c>
      <c r="RT9" s="5">
        <v>0</v>
      </c>
      <c r="RU9" s="5">
        <f t="shared" si="71"/>
        <v>21000</v>
      </c>
      <c r="RV9" s="9"/>
      <c r="RW9" s="1">
        <v>3</v>
      </c>
      <c r="RX9" s="2" t="s">
        <v>6</v>
      </c>
      <c r="RY9" s="5">
        <v>0</v>
      </c>
      <c r="RZ9" s="5">
        <v>0</v>
      </c>
      <c r="SA9" s="5">
        <v>0</v>
      </c>
      <c r="SB9" s="5">
        <f t="shared" si="72"/>
        <v>0</v>
      </c>
      <c r="SC9" s="9"/>
      <c r="SD9" s="1">
        <v>3</v>
      </c>
      <c r="SE9" s="2" t="s">
        <v>6</v>
      </c>
      <c r="SF9" s="5">
        <v>0</v>
      </c>
      <c r="SG9" s="5">
        <v>0</v>
      </c>
      <c r="SH9" s="5">
        <v>0</v>
      </c>
      <c r="SI9" s="5">
        <f t="shared" si="73"/>
        <v>0</v>
      </c>
      <c r="SJ9" s="9"/>
      <c r="SK9" s="1">
        <v>3</v>
      </c>
      <c r="SL9" s="2" t="s">
        <v>6</v>
      </c>
      <c r="SM9" s="5">
        <v>0</v>
      </c>
      <c r="SN9" s="5">
        <v>20000</v>
      </c>
      <c r="SO9" s="5">
        <v>0</v>
      </c>
      <c r="SP9" s="5">
        <f t="shared" si="74"/>
        <v>20000</v>
      </c>
      <c r="SQ9" s="9"/>
      <c r="SR9" s="1">
        <v>3</v>
      </c>
      <c r="SS9" s="2" t="s">
        <v>6</v>
      </c>
      <c r="ST9" s="5">
        <v>0</v>
      </c>
      <c r="SU9" s="5">
        <v>7000</v>
      </c>
      <c r="SV9" s="5">
        <v>0</v>
      </c>
      <c r="SW9" s="5">
        <f t="shared" si="75"/>
        <v>7000</v>
      </c>
      <c r="SX9" s="9"/>
      <c r="SY9" s="1">
        <v>3</v>
      </c>
      <c r="SZ9" s="2" t="s">
        <v>6</v>
      </c>
      <c r="TA9" s="5">
        <v>0</v>
      </c>
      <c r="TB9" s="5">
        <v>7000</v>
      </c>
      <c r="TC9" s="5">
        <v>0</v>
      </c>
      <c r="TD9" s="5">
        <f t="shared" si="76"/>
        <v>7000</v>
      </c>
      <c r="TE9" s="9"/>
      <c r="TF9" s="1">
        <v>3</v>
      </c>
      <c r="TG9" s="2" t="s">
        <v>6</v>
      </c>
      <c r="TH9" s="5">
        <v>0</v>
      </c>
      <c r="TI9" s="5">
        <v>2000</v>
      </c>
      <c r="TJ9" s="5">
        <v>0</v>
      </c>
      <c r="TK9" s="5">
        <f t="shared" si="77"/>
        <v>2000</v>
      </c>
      <c r="TL9" s="9"/>
      <c r="TM9" s="1">
        <v>3</v>
      </c>
      <c r="TN9" s="2" t="s">
        <v>6</v>
      </c>
      <c r="TO9" s="5">
        <v>0</v>
      </c>
      <c r="TP9" s="5">
        <v>2000</v>
      </c>
      <c r="TQ9" s="5">
        <v>0</v>
      </c>
      <c r="TR9" s="5">
        <f t="shared" si="78"/>
        <v>2000</v>
      </c>
      <c r="TS9" s="9"/>
      <c r="TT9" s="1">
        <v>3</v>
      </c>
      <c r="TU9" s="2" t="s">
        <v>6</v>
      </c>
      <c r="TV9" s="5">
        <v>0</v>
      </c>
      <c r="TW9" s="5">
        <v>0</v>
      </c>
      <c r="TX9" s="5">
        <v>0</v>
      </c>
      <c r="TY9" s="5">
        <f t="shared" si="79"/>
        <v>0</v>
      </c>
      <c r="TZ9" s="9"/>
      <c r="UA9" s="1">
        <v>3</v>
      </c>
      <c r="UB9" s="2" t="s">
        <v>6</v>
      </c>
      <c r="UC9" s="5">
        <v>0</v>
      </c>
      <c r="UD9" s="5">
        <v>0</v>
      </c>
      <c r="UE9" s="5">
        <v>0</v>
      </c>
      <c r="UF9" s="5">
        <f t="shared" si="80"/>
        <v>0</v>
      </c>
      <c r="UG9" s="9"/>
      <c r="UH9" s="1">
        <v>3</v>
      </c>
      <c r="UI9" s="2" t="s">
        <v>6</v>
      </c>
      <c r="UJ9" s="5">
        <v>0</v>
      </c>
      <c r="UK9" s="5">
        <v>0</v>
      </c>
      <c r="UL9" s="5">
        <v>0</v>
      </c>
      <c r="UM9" s="5">
        <f t="shared" si="81"/>
        <v>0</v>
      </c>
      <c r="UN9" s="9"/>
      <c r="UO9" s="1">
        <v>3</v>
      </c>
      <c r="UP9" s="2" t="s">
        <v>6</v>
      </c>
      <c r="UQ9" s="5">
        <v>0</v>
      </c>
      <c r="UR9" s="5">
        <v>32800</v>
      </c>
      <c r="US9" s="5">
        <v>0</v>
      </c>
      <c r="UT9" s="5">
        <f t="shared" si="82"/>
        <v>32800</v>
      </c>
      <c r="UU9" s="9"/>
      <c r="UV9" s="1">
        <v>3</v>
      </c>
      <c r="UW9" s="2" t="s">
        <v>6</v>
      </c>
      <c r="UX9" s="5">
        <v>11</v>
      </c>
      <c r="UY9" s="5">
        <v>345658.00679347827</v>
      </c>
      <c r="UZ9" s="5">
        <v>0</v>
      </c>
      <c r="VA9" s="5">
        <f t="shared" si="83"/>
        <v>345658.00679347827</v>
      </c>
      <c r="VB9" s="9"/>
      <c r="VC9" s="1">
        <v>3</v>
      </c>
      <c r="VD9" s="2" t="s">
        <v>6</v>
      </c>
      <c r="VE9" s="5">
        <v>1</v>
      </c>
      <c r="VF9" s="5">
        <v>5000</v>
      </c>
      <c r="VG9" s="5">
        <v>0</v>
      </c>
      <c r="VH9" s="5">
        <f t="shared" si="84"/>
        <v>5000</v>
      </c>
      <c r="VI9" s="9"/>
      <c r="VJ9" s="1">
        <v>3</v>
      </c>
      <c r="VK9" s="2" t="s">
        <v>6</v>
      </c>
      <c r="VL9" s="5">
        <v>1</v>
      </c>
      <c r="VM9" s="5">
        <v>50000</v>
      </c>
      <c r="VN9" s="5">
        <v>0</v>
      </c>
      <c r="VO9" s="5">
        <f t="shared" si="85"/>
        <v>50000</v>
      </c>
      <c r="VP9" s="9"/>
      <c r="VQ9" s="1">
        <v>3</v>
      </c>
      <c r="VR9" s="2" t="s">
        <v>6</v>
      </c>
      <c r="VS9" s="5">
        <v>700</v>
      </c>
      <c r="VT9" s="5">
        <v>700000</v>
      </c>
      <c r="VU9" s="5">
        <v>0</v>
      </c>
      <c r="VV9" s="5">
        <f t="shared" si="86"/>
        <v>700000</v>
      </c>
      <c r="VW9" s="9"/>
      <c r="VX9" s="1">
        <v>3</v>
      </c>
      <c r="VY9" s="2" t="s">
        <v>6</v>
      </c>
      <c r="VZ9" s="5">
        <v>0</v>
      </c>
      <c r="WA9" s="5">
        <v>500000</v>
      </c>
      <c r="WB9" s="5">
        <v>0</v>
      </c>
      <c r="WC9" s="5">
        <f t="shared" si="87"/>
        <v>500000</v>
      </c>
      <c r="WD9" s="9"/>
      <c r="WE9" s="1">
        <v>3</v>
      </c>
      <c r="WF9" s="2" t="s">
        <v>6</v>
      </c>
      <c r="WG9" s="5">
        <v>1</v>
      </c>
      <c r="WH9" s="5">
        <v>500000</v>
      </c>
      <c r="WI9" s="5">
        <v>0</v>
      </c>
      <c r="WJ9" s="5">
        <f t="shared" si="88"/>
        <v>500000</v>
      </c>
      <c r="WK9" s="9"/>
      <c r="WL9" s="1">
        <v>3</v>
      </c>
      <c r="WM9" s="2" t="s">
        <v>6</v>
      </c>
      <c r="WN9" s="5">
        <v>1</v>
      </c>
      <c r="WO9" s="5">
        <v>100000</v>
      </c>
      <c r="WP9" s="5">
        <v>0</v>
      </c>
      <c r="WQ9" s="5">
        <f t="shared" si="89"/>
        <v>100000</v>
      </c>
      <c r="WR9" s="9"/>
      <c r="WS9" s="1">
        <v>3</v>
      </c>
      <c r="WT9" s="2" t="s">
        <v>6</v>
      </c>
      <c r="WU9" s="5">
        <v>1</v>
      </c>
      <c r="WV9" s="5">
        <v>600000</v>
      </c>
      <c r="WW9" s="5">
        <v>0</v>
      </c>
      <c r="WX9" s="5">
        <f t="shared" si="90"/>
        <v>600000</v>
      </c>
      <c r="WY9" s="9"/>
      <c r="WZ9" s="1">
        <v>3</v>
      </c>
      <c r="XA9" s="2" t="s">
        <v>6</v>
      </c>
      <c r="XB9" s="5">
        <v>0</v>
      </c>
      <c r="XC9" s="5">
        <v>0</v>
      </c>
      <c r="XD9" s="5">
        <v>0</v>
      </c>
      <c r="XE9" s="5">
        <f t="shared" si="91"/>
        <v>0</v>
      </c>
      <c r="XF9" s="9"/>
      <c r="XG9" s="1">
        <v>3</v>
      </c>
      <c r="XH9" s="2" t="s">
        <v>6</v>
      </c>
      <c r="XI9" s="5">
        <v>1</v>
      </c>
      <c r="XJ9" s="5">
        <v>50000</v>
      </c>
      <c r="XK9" s="5">
        <v>0</v>
      </c>
      <c r="XL9" s="5">
        <f t="shared" si="92"/>
        <v>50000</v>
      </c>
      <c r="XM9" s="9"/>
      <c r="XN9" s="1">
        <v>3</v>
      </c>
      <c r="XO9" s="2" t="s">
        <v>6</v>
      </c>
      <c r="XP9" s="5">
        <v>12</v>
      </c>
      <c r="XQ9" s="5">
        <v>120000</v>
      </c>
      <c r="XR9" s="5">
        <v>0</v>
      </c>
      <c r="XS9" s="5">
        <f t="shared" si="93"/>
        <v>120000</v>
      </c>
      <c r="XT9" s="9"/>
      <c r="XU9" s="1">
        <v>3</v>
      </c>
      <c r="XV9" s="2" t="s">
        <v>6</v>
      </c>
      <c r="XW9" s="5">
        <v>2</v>
      </c>
      <c r="XX9" s="5">
        <v>28000</v>
      </c>
      <c r="XY9" s="5">
        <v>0</v>
      </c>
      <c r="XZ9" s="5">
        <f t="shared" si="94"/>
        <v>28000</v>
      </c>
      <c r="YA9" s="9"/>
      <c r="YB9" s="1">
        <v>3</v>
      </c>
      <c r="YC9" s="2" t="s">
        <v>6</v>
      </c>
      <c r="YD9" s="5">
        <v>2890439.9408685686</v>
      </c>
      <c r="YE9" s="5">
        <v>10174348.591857361</v>
      </c>
      <c r="YF9" s="5">
        <v>0</v>
      </c>
      <c r="YG9" s="5">
        <f t="shared" si="95"/>
        <v>10174348.591857361</v>
      </c>
      <c r="YH9" s="9"/>
      <c r="YI9" s="1">
        <v>3</v>
      </c>
      <c r="YJ9" s="2" t="s">
        <v>6</v>
      </c>
      <c r="YK9" s="5">
        <v>0</v>
      </c>
      <c r="YL9" s="5">
        <v>0</v>
      </c>
      <c r="YM9" s="5">
        <v>0</v>
      </c>
      <c r="YN9" s="5">
        <f t="shared" si="96"/>
        <v>0</v>
      </c>
      <c r="YO9" s="9"/>
      <c r="YP9" s="1">
        <v>3</v>
      </c>
      <c r="YQ9" s="2" t="s">
        <v>6</v>
      </c>
      <c r="YR9" s="5">
        <v>0</v>
      </c>
      <c r="YS9" s="5">
        <v>0</v>
      </c>
      <c r="YT9" s="22">
        <v>0</v>
      </c>
      <c r="YU9" s="5">
        <f t="shared" si="97"/>
        <v>0</v>
      </c>
      <c r="YV9" s="9"/>
      <c r="YW9" s="1">
        <v>3</v>
      </c>
      <c r="YX9" s="2" t="s">
        <v>6</v>
      </c>
      <c r="YY9" s="5">
        <v>0</v>
      </c>
      <c r="YZ9" s="5">
        <v>8997051</v>
      </c>
      <c r="ZA9" s="5">
        <v>0</v>
      </c>
      <c r="ZB9" s="5">
        <f t="shared" si="98"/>
        <v>8997051</v>
      </c>
      <c r="ZC9" s="9"/>
      <c r="ZD9" s="1">
        <v>3</v>
      </c>
      <c r="ZE9" s="2" t="s">
        <v>6</v>
      </c>
      <c r="ZF9" s="5">
        <v>5</v>
      </c>
      <c r="ZG9" s="5">
        <v>325000</v>
      </c>
      <c r="ZH9" s="5">
        <v>0</v>
      </c>
      <c r="ZI9" s="5">
        <f t="shared" si="99"/>
        <v>325000</v>
      </c>
      <c r="ZJ9" s="9"/>
      <c r="ZK9" s="1">
        <v>3</v>
      </c>
      <c r="ZL9" s="2" t="s">
        <v>6</v>
      </c>
      <c r="ZM9" s="5">
        <v>0</v>
      </c>
      <c r="ZN9" s="5">
        <v>0</v>
      </c>
      <c r="ZO9" s="5">
        <v>0</v>
      </c>
      <c r="ZP9" s="5">
        <f t="shared" si="100"/>
        <v>0</v>
      </c>
      <c r="ZQ9" s="9"/>
      <c r="ZR9" s="1">
        <v>3</v>
      </c>
      <c r="ZS9" s="2" t="s">
        <v>6</v>
      </c>
      <c r="ZT9" s="5">
        <v>0</v>
      </c>
      <c r="ZU9" s="5">
        <f t="shared" si="101"/>
        <v>46297259.598650835</v>
      </c>
      <c r="ZV9" s="5">
        <f t="shared" si="0"/>
        <v>1333200</v>
      </c>
      <c r="ZW9" s="5">
        <f t="shared" si="1"/>
        <v>47630459.598650835</v>
      </c>
      <c r="ZX9" s="9"/>
    </row>
    <row r="10" spans="1:700" ht="16.5" hidden="1">
      <c r="A10" s="1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2"/>
        <v>0</v>
      </c>
      <c r="G10" s="9"/>
      <c r="H10" s="1">
        <v>4</v>
      </c>
      <c r="I10" s="2" t="s">
        <v>7</v>
      </c>
      <c r="J10" s="5">
        <v>0</v>
      </c>
      <c r="K10" s="5">
        <v>0</v>
      </c>
      <c r="L10" s="5">
        <v>0</v>
      </c>
      <c r="M10" s="5">
        <f t="shared" si="3"/>
        <v>0</v>
      </c>
      <c r="N10" s="9"/>
      <c r="O10" s="1">
        <v>4</v>
      </c>
      <c r="P10" s="2" t="s">
        <v>7</v>
      </c>
      <c r="Q10" s="5">
        <v>0</v>
      </c>
      <c r="R10" s="5">
        <v>0</v>
      </c>
      <c r="S10" s="5">
        <v>0</v>
      </c>
      <c r="T10" s="5">
        <f t="shared" si="4"/>
        <v>0</v>
      </c>
      <c r="U10" s="9"/>
      <c r="V10" s="1">
        <v>4</v>
      </c>
      <c r="W10" s="2" t="s">
        <v>7</v>
      </c>
      <c r="X10" s="5">
        <v>0</v>
      </c>
      <c r="Y10" s="5">
        <v>0</v>
      </c>
      <c r="Z10" s="5">
        <v>0</v>
      </c>
      <c r="AA10" s="5">
        <f t="shared" si="5"/>
        <v>0</v>
      </c>
      <c r="AB10" s="9"/>
      <c r="AC10" s="1">
        <v>4</v>
      </c>
      <c r="AD10" s="2" t="s">
        <v>7</v>
      </c>
      <c r="AE10" s="5">
        <v>1</v>
      </c>
      <c r="AF10" s="5">
        <v>900000</v>
      </c>
      <c r="AG10" s="5">
        <v>0</v>
      </c>
      <c r="AH10" s="5">
        <f t="shared" si="6"/>
        <v>900000</v>
      </c>
      <c r="AI10" s="9"/>
      <c r="AJ10" s="1">
        <v>4</v>
      </c>
      <c r="AK10" s="2" t="s">
        <v>7</v>
      </c>
      <c r="AL10" s="5">
        <v>0</v>
      </c>
      <c r="AM10" s="5">
        <v>2131000</v>
      </c>
      <c r="AN10" s="5">
        <v>600000</v>
      </c>
      <c r="AO10" s="5">
        <f t="shared" si="7"/>
        <v>2731000</v>
      </c>
      <c r="AP10" s="9"/>
      <c r="AQ10" s="1">
        <v>4</v>
      </c>
      <c r="AR10" s="2" t="s">
        <v>7</v>
      </c>
      <c r="AS10" s="5">
        <v>8</v>
      </c>
      <c r="AT10" s="5">
        <v>16000</v>
      </c>
      <c r="AU10" s="5">
        <v>0</v>
      </c>
      <c r="AV10" s="5">
        <f t="shared" si="8"/>
        <v>16000</v>
      </c>
      <c r="AW10" s="9"/>
      <c r="AX10" s="1">
        <v>4</v>
      </c>
      <c r="AY10" s="2" t="s">
        <v>7</v>
      </c>
      <c r="AZ10" s="5">
        <v>66</v>
      </c>
      <c r="BA10" s="5">
        <v>165000</v>
      </c>
      <c r="BB10" s="5">
        <v>0</v>
      </c>
      <c r="BC10" s="5">
        <f t="shared" si="9"/>
        <v>165000</v>
      </c>
      <c r="BD10" s="9"/>
      <c r="BE10" s="1">
        <v>4</v>
      </c>
      <c r="BF10" s="2" t="s">
        <v>7</v>
      </c>
      <c r="BG10" s="5">
        <v>34</v>
      </c>
      <c r="BH10" s="5">
        <v>238000</v>
      </c>
      <c r="BI10" s="5">
        <v>0</v>
      </c>
      <c r="BJ10" s="5">
        <f t="shared" si="10"/>
        <v>238000</v>
      </c>
      <c r="BK10" s="9"/>
      <c r="BL10" s="1">
        <v>4</v>
      </c>
      <c r="BM10" s="2" t="s">
        <v>7</v>
      </c>
      <c r="BN10" s="5">
        <v>0</v>
      </c>
      <c r="BO10" s="5">
        <v>0</v>
      </c>
      <c r="BP10" s="5">
        <v>0</v>
      </c>
      <c r="BQ10" s="5">
        <f t="shared" si="11"/>
        <v>0</v>
      </c>
      <c r="BR10" s="9"/>
      <c r="BS10" s="1">
        <v>4</v>
      </c>
      <c r="BT10" s="2" t="s">
        <v>7</v>
      </c>
      <c r="BU10" s="5">
        <v>26</v>
      </c>
      <c r="BV10" s="5">
        <v>18200</v>
      </c>
      <c r="BW10" s="5">
        <v>0</v>
      </c>
      <c r="BX10" s="5">
        <f t="shared" si="12"/>
        <v>18200</v>
      </c>
      <c r="BY10" s="9"/>
      <c r="BZ10" s="1">
        <v>4</v>
      </c>
      <c r="CA10" s="2" t="s">
        <v>7</v>
      </c>
      <c r="CB10" s="5">
        <v>170</v>
      </c>
      <c r="CC10" s="5">
        <v>127500</v>
      </c>
      <c r="CD10" s="5">
        <v>0</v>
      </c>
      <c r="CE10" s="5">
        <f t="shared" si="13"/>
        <v>127500</v>
      </c>
      <c r="CF10" s="9"/>
      <c r="CG10" s="1">
        <v>4</v>
      </c>
      <c r="CH10" s="2" t="s">
        <v>7</v>
      </c>
      <c r="CI10" s="5">
        <v>15</v>
      </c>
      <c r="CJ10" s="5">
        <v>150000</v>
      </c>
      <c r="CK10" s="5">
        <v>0</v>
      </c>
      <c r="CL10" s="5">
        <f t="shared" si="14"/>
        <v>150000</v>
      </c>
      <c r="CM10" s="9"/>
      <c r="CN10" s="1">
        <v>4</v>
      </c>
      <c r="CO10" s="2" t="s">
        <v>7</v>
      </c>
      <c r="CP10" s="5">
        <v>0</v>
      </c>
      <c r="CQ10" s="5">
        <v>0</v>
      </c>
      <c r="CR10" s="5">
        <v>0</v>
      </c>
      <c r="CS10" s="5">
        <f t="shared" si="15"/>
        <v>0</v>
      </c>
      <c r="CT10" s="9"/>
      <c r="CU10" s="1">
        <v>4</v>
      </c>
      <c r="CV10" s="2" t="s">
        <v>7</v>
      </c>
      <c r="CW10" s="5">
        <v>0</v>
      </c>
      <c r="CX10" s="5">
        <v>0</v>
      </c>
      <c r="CY10" s="5">
        <v>0</v>
      </c>
      <c r="CZ10" s="5">
        <f t="shared" si="16"/>
        <v>0</v>
      </c>
      <c r="DA10" s="9"/>
      <c r="DB10" s="1">
        <v>4</v>
      </c>
      <c r="DC10" s="2" t="s">
        <v>7</v>
      </c>
      <c r="DD10" s="5">
        <v>0</v>
      </c>
      <c r="DE10" s="5">
        <v>0</v>
      </c>
      <c r="DF10" s="5">
        <v>0</v>
      </c>
      <c r="DG10" s="5">
        <f t="shared" si="17"/>
        <v>0</v>
      </c>
      <c r="DH10" s="9"/>
      <c r="DI10" s="1">
        <v>4</v>
      </c>
      <c r="DJ10" s="2" t="s">
        <v>7</v>
      </c>
      <c r="DK10" s="5">
        <v>0</v>
      </c>
      <c r="DL10" s="5">
        <v>0</v>
      </c>
      <c r="DM10" s="5">
        <v>0</v>
      </c>
      <c r="DN10" s="5">
        <f t="shared" si="18"/>
        <v>0</v>
      </c>
      <c r="DO10" s="9"/>
      <c r="DP10" s="1">
        <v>4</v>
      </c>
      <c r="DQ10" s="2" t="s">
        <v>7</v>
      </c>
      <c r="DR10" s="5">
        <v>0</v>
      </c>
      <c r="DS10" s="5">
        <v>0</v>
      </c>
      <c r="DT10" s="5">
        <v>0</v>
      </c>
      <c r="DU10" s="5">
        <f t="shared" si="19"/>
        <v>0</v>
      </c>
      <c r="DV10" s="9"/>
      <c r="DW10" s="1">
        <v>4</v>
      </c>
      <c r="DX10" s="2" t="s">
        <v>7</v>
      </c>
      <c r="DY10" s="5">
        <v>1</v>
      </c>
      <c r="DZ10" s="5">
        <v>60000</v>
      </c>
      <c r="EA10" s="5">
        <v>0</v>
      </c>
      <c r="EB10" s="5">
        <f t="shared" si="20"/>
        <v>60000</v>
      </c>
      <c r="EC10" s="9"/>
      <c r="ED10" s="1">
        <v>4</v>
      </c>
      <c r="EE10" s="2" t="s">
        <v>7</v>
      </c>
      <c r="EF10" s="5">
        <v>0</v>
      </c>
      <c r="EG10" s="5">
        <v>0</v>
      </c>
      <c r="EH10" s="5">
        <v>0</v>
      </c>
      <c r="EI10" s="5">
        <f t="shared" si="21"/>
        <v>0</v>
      </c>
      <c r="EJ10" s="9"/>
      <c r="EK10" s="1">
        <v>4</v>
      </c>
      <c r="EL10" s="2" t="s">
        <v>7</v>
      </c>
      <c r="EM10" s="5">
        <v>0</v>
      </c>
      <c r="EN10" s="5">
        <v>2000000</v>
      </c>
      <c r="EO10" s="5">
        <v>0</v>
      </c>
      <c r="EP10" s="5">
        <f t="shared" si="22"/>
        <v>2000000</v>
      </c>
      <c r="EQ10" s="9"/>
      <c r="ER10" s="1">
        <v>4</v>
      </c>
      <c r="ES10" s="2" t="s">
        <v>7</v>
      </c>
      <c r="ET10" s="5">
        <v>0</v>
      </c>
      <c r="EU10" s="5">
        <v>0</v>
      </c>
      <c r="EV10" s="5">
        <v>0</v>
      </c>
      <c r="EW10" s="5">
        <f t="shared" si="23"/>
        <v>0</v>
      </c>
      <c r="EX10" s="9"/>
      <c r="EY10" s="1">
        <v>4</v>
      </c>
      <c r="EZ10" s="2" t="s">
        <v>7</v>
      </c>
      <c r="FA10" s="5">
        <v>2</v>
      </c>
      <c r="FB10" s="5">
        <v>110000</v>
      </c>
      <c r="FC10" s="5">
        <v>0</v>
      </c>
      <c r="FD10" s="5">
        <f t="shared" si="24"/>
        <v>110000</v>
      </c>
      <c r="FE10" s="9"/>
      <c r="FF10" s="1">
        <v>4</v>
      </c>
      <c r="FG10" s="2" t="s">
        <v>7</v>
      </c>
      <c r="FH10" s="5">
        <v>0</v>
      </c>
      <c r="FI10" s="5">
        <v>0</v>
      </c>
      <c r="FJ10" s="5">
        <v>0</v>
      </c>
      <c r="FK10" s="5">
        <f t="shared" si="25"/>
        <v>0</v>
      </c>
      <c r="FL10" s="9"/>
      <c r="FM10" s="1">
        <v>4</v>
      </c>
      <c r="FN10" s="2" t="s">
        <v>7</v>
      </c>
      <c r="FO10" s="5">
        <v>0</v>
      </c>
      <c r="FP10" s="5">
        <v>120000</v>
      </c>
      <c r="FQ10" s="5">
        <v>0</v>
      </c>
      <c r="FR10" s="5">
        <f t="shared" si="26"/>
        <v>120000</v>
      </c>
      <c r="FS10" s="9"/>
      <c r="FT10" s="1">
        <v>4</v>
      </c>
      <c r="FU10" s="2" t="s">
        <v>7</v>
      </c>
      <c r="FV10" s="5">
        <v>0</v>
      </c>
      <c r="FW10" s="5">
        <v>0</v>
      </c>
      <c r="FX10" s="5">
        <v>0</v>
      </c>
      <c r="FY10" s="5">
        <f t="shared" si="27"/>
        <v>0</v>
      </c>
      <c r="FZ10" s="9"/>
      <c r="GA10" s="1">
        <v>4</v>
      </c>
      <c r="GB10" s="2" t="s">
        <v>7</v>
      </c>
      <c r="GC10" s="5">
        <v>0</v>
      </c>
      <c r="GD10" s="5">
        <v>0</v>
      </c>
      <c r="GE10" s="5">
        <v>0</v>
      </c>
      <c r="GF10" s="5">
        <f t="shared" si="28"/>
        <v>0</v>
      </c>
      <c r="GG10" s="9"/>
      <c r="GH10" s="1">
        <v>4</v>
      </c>
      <c r="GI10" s="2" t="s">
        <v>7</v>
      </c>
      <c r="GJ10" s="5">
        <v>1</v>
      </c>
      <c r="GK10" s="5">
        <v>100000</v>
      </c>
      <c r="GL10" s="5">
        <v>0</v>
      </c>
      <c r="GM10" s="5">
        <f t="shared" si="29"/>
        <v>100000</v>
      </c>
      <c r="GN10" s="9"/>
      <c r="GO10" s="1">
        <v>4</v>
      </c>
      <c r="GP10" s="2" t="s">
        <v>7</v>
      </c>
      <c r="GQ10" s="5">
        <v>1</v>
      </c>
      <c r="GR10" s="5">
        <v>50000</v>
      </c>
      <c r="GS10" s="5">
        <v>0</v>
      </c>
      <c r="GT10" s="5">
        <f t="shared" si="30"/>
        <v>50000</v>
      </c>
      <c r="GU10" s="9"/>
      <c r="GV10" s="1">
        <v>4</v>
      </c>
      <c r="GW10" s="2" t="s">
        <v>7</v>
      </c>
      <c r="GX10" s="5">
        <v>0</v>
      </c>
      <c r="GY10" s="5">
        <v>0</v>
      </c>
      <c r="GZ10" s="5">
        <v>0</v>
      </c>
      <c r="HA10" s="5">
        <f t="shared" si="31"/>
        <v>0</v>
      </c>
      <c r="HB10" s="9"/>
      <c r="HC10" s="1">
        <v>4</v>
      </c>
      <c r="HD10" s="2" t="s">
        <v>7</v>
      </c>
      <c r="HE10" s="5">
        <v>1</v>
      </c>
      <c r="HF10" s="5">
        <v>30000</v>
      </c>
      <c r="HG10" s="5">
        <v>0</v>
      </c>
      <c r="HH10" s="5">
        <f t="shared" si="32"/>
        <v>30000</v>
      </c>
      <c r="HI10" s="9"/>
      <c r="HJ10" s="1">
        <v>4</v>
      </c>
      <c r="HK10" s="2" t="s">
        <v>7</v>
      </c>
      <c r="HL10" s="5">
        <v>0</v>
      </c>
      <c r="HM10" s="5">
        <v>0</v>
      </c>
      <c r="HN10" s="5">
        <v>0</v>
      </c>
      <c r="HO10" s="5">
        <f t="shared" si="33"/>
        <v>0</v>
      </c>
      <c r="HP10" s="9"/>
      <c r="HQ10" s="1">
        <v>4</v>
      </c>
      <c r="HR10" s="2" t="s">
        <v>7</v>
      </c>
      <c r="HS10" s="5">
        <v>0</v>
      </c>
      <c r="HT10" s="5">
        <v>0</v>
      </c>
      <c r="HU10" s="5">
        <v>0</v>
      </c>
      <c r="HV10" s="5">
        <f t="shared" si="34"/>
        <v>0</v>
      </c>
      <c r="HW10" s="9"/>
      <c r="HX10" s="1">
        <v>4</v>
      </c>
      <c r="HY10" s="2" t="s">
        <v>7</v>
      </c>
      <c r="HZ10" s="5">
        <v>1</v>
      </c>
      <c r="IA10" s="5">
        <v>700000</v>
      </c>
      <c r="IB10" s="5">
        <v>0</v>
      </c>
      <c r="IC10" s="5">
        <f t="shared" si="35"/>
        <v>700000</v>
      </c>
      <c r="ID10" s="9"/>
      <c r="IE10" s="1">
        <v>4</v>
      </c>
      <c r="IF10" s="2" t="s">
        <v>7</v>
      </c>
      <c r="IG10" s="5">
        <v>0</v>
      </c>
      <c r="IH10" s="5">
        <v>0</v>
      </c>
      <c r="II10" s="5">
        <v>0</v>
      </c>
      <c r="IJ10" s="5">
        <f t="shared" si="36"/>
        <v>0</v>
      </c>
      <c r="IK10" s="9"/>
      <c r="IL10" s="1">
        <v>4</v>
      </c>
      <c r="IM10" s="2" t="s">
        <v>7</v>
      </c>
      <c r="IN10" s="5">
        <v>0</v>
      </c>
      <c r="IO10" s="5">
        <v>0</v>
      </c>
      <c r="IP10" s="5">
        <v>0</v>
      </c>
      <c r="IQ10" s="5">
        <f t="shared" si="37"/>
        <v>0</v>
      </c>
      <c r="IR10" s="9"/>
      <c r="IS10" s="1">
        <v>4</v>
      </c>
      <c r="IT10" s="2" t="s">
        <v>7</v>
      </c>
      <c r="IU10" s="5">
        <v>0</v>
      </c>
      <c r="IV10" s="5">
        <v>0</v>
      </c>
      <c r="IW10" s="5">
        <v>0</v>
      </c>
      <c r="IX10" s="5">
        <f t="shared" si="38"/>
        <v>0</v>
      </c>
      <c r="IY10" s="9"/>
      <c r="IZ10" s="1">
        <v>4</v>
      </c>
      <c r="JA10" s="2" t="s">
        <v>7</v>
      </c>
      <c r="JB10" s="5">
        <v>2</v>
      </c>
      <c r="JC10" s="5">
        <v>1200</v>
      </c>
      <c r="JD10" s="5">
        <v>300</v>
      </c>
      <c r="JE10" s="5">
        <f t="shared" si="39"/>
        <v>1500</v>
      </c>
      <c r="JF10" s="9"/>
      <c r="JG10" s="1">
        <v>4</v>
      </c>
      <c r="JH10" s="2" t="s">
        <v>7</v>
      </c>
      <c r="JI10" s="5">
        <v>542</v>
      </c>
      <c r="JJ10" s="5">
        <v>162600</v>
      </c>
      <c r="JK10" s="5">
        <v>0</v>
      </c>
      <c r="JL10" s="5">
        <f t="shared" si="40"/>
        <v>162600</v>
      </c>
      <c r="JM10" s="9"/>
      <c r="JN10" s="1">
        <v>4</v>
      </c>
      <c r="JO10" s="2" t="s">
        <v>7</v>
      </c>
      <c r="JP10" s="5">
        <v>0</v>
      </c>
      <c r="JQ10" s="5">
        <v>17000</v>
      </c>
      <c r="JR10" s="5">
        <v>0</v>
      </c>
      <c r="JS10" s="5">
        <f t="shared" si="41"/>
        <v>17000</v>
      </c>
      <c r="JT10" s="9"/>
      <c r="JU10" s="1">
        <v>4</v>
      </c>
      <c r="JV10" s="2" t="s">
        <v>7</v>
      </c>
      <c r="JW10" s="5">
        <v>14</v>
      </c>
      <c r="JX10" s="5">
        <v>350000</v>
      </c>
      <c r="JY10" s="5">
        <v>0</v>
      </c>
      <c r="JZ10" s="5">
        <f t="shared" si="42"/>
        <v>350000</v>
      </c>
      <c r="KA10" s="9"/>
      <c r="KB10" s="1">
        <v>4</v>
      </c>
      <c r="KC10" s="2" t="s">
        <v>7</v>
      </c>
      <c r="KD10" s="5">
        <v>0</v>
      </c>
      <c r="KE10" s="5">
        <v>0</v>
      </c>
      <c r="KF10" s="5">
        <v>0</v>
      </c>
      <c r="KG10" s="5">
        <f t="shared" si="43"/>
        <v>0</v>
      </c>
      <c r="KH10" s="9"/>
      <c r="KI10" s="1">
        <v>4</v>
      </c>
      <c r="KJ10" s="2" t="s">
        <v>7</v>
      </c>
      <c r="KK10" s="5">
        <v>2</v>
      </c>
      <c r="KL10" s="5">
        <v>76000</v>
      </c>
      <c r="KM10" s="5">
        <v>0</v>
      </c>
      <c r="KN10" s="5">
        <f t="shared" si="44"/>
        <v>76000</v>
      </c>
      <c r="KO10" s="9"/>
      <c r="KP10" s="1">
        <v>4</v>
      </c>
      <c r="KQ10" s="2" t="s">
        <v>7</v>
      </c>
      <c r="KR10" s="5">
        <v>0</v>
      </c>
      <c r="KS10" s="5">
        <v>0</v>
      </c>
      <c r="KT10" s="5">
        <v>200000</v>
      </c>
      <c r="KU10" s="5">
        <f t="shared" si="45"/>
        <v>200000</v>
      </c>
      <c r="KV10" s="9"/>
      <c r="KW10" s="1">
        <v>4</v>
      </c>
      <c r="KX10" s="2" t="s">
        <v>7</v>
      </c>
      <c r="KY10" s="5">
        <v>0</v>
      </c>
      <c r="KZ10" s="5">
        <v>0</v>
      </c>
      <c r="LA10" s="5">
        <v>0</v>
      </c>
      <c r="LB10" s="5">
        <f t="shared" si="46"/>
        <v>0</v>
      </c>
      <c r="LC10" s="9"/>
      <c r="LD10" s="1">
        <v>4</v>
      </c>
      <c r="LE10" s="2" t="s">
        <v>7</v>
      </c>
      <c r="LF10" s="5">
        <v>1</v>
      </c>
      <c r="LG10" s="5">
        <v>46000</v>
      </c>
      <c r="LH10" s="5">
        <v>0</v>
      </c>
      <c r="LI10" s="5">
        <f t="shared" si="47"/>
        <v>46000</v>
      </c>
      <c r="LJ10" s="9"/>
      <c r="LK10" s="1">
        <v>4</v>
      </c>
      <c r="LL10" s="2" t="s">
        <v>7</v>
      </c>
      <c r="LM10" s="5">
        <v>0</v>
      </c>
      <c r="LN10" s="5">
        <v>0</v>
      </c>
      <c r="LO10" s="5">
        <v>0</v>
      </c>
      <c r="LP10" s="5">
        <f t="shared" si="48"/>
        <v>0</v>
      </c>
      <c r="LQ10" s="9"/>
      <c r="LR10" s="1">
        <v>4</v>
      </c>
      <c r="LS10" s="2" t="s">
        <v>7</v>
      </c>
      <c r="LT10" s="5">
        <v>0</v>
      </c>
      <c r="LU10" s="5">
        <v>0</v>
      </c>
      <c r="LV10" s="5">
        <v>0</v>
      </c>
      <c r="LW10" s="5">
        <f t="shared" si="49"/>
        <v>0</v>
      </c>
      <c r="LX10" s="9"/>
      <c r="LY10" s="1">
        <v>4</v>
      </c>
      <c r="LZ10" s="2" t="s">
        <v>7</v>
      </c>
      <c r="MA10" s="5">
        <v>0</v>
      </c>
      <c r="MB10" s="5">
        <v>0</v>
      </c>
      <c r="MC10" s="5">
        <v>0</v>
      </c>
      <c r="MD10" s="5">
        <f t="shared" si="50"/>
        <v>0</v>
      </c>
      <c r="ME10" s="9"/>
      <c r="MF10" s="1">
        <v>4</v>
      </c>
      <c r="MG10" s="2" t="s">
        <v>7</v>
      </c>
      <c r="MH10" s="5">
        <v>100</v>
      </c>
      <c r="MI10" s="5">
        <v>6000</v>
      </c>
      <c r="MJ10" s="5">
        <v>0</v>
      </c>
      <c r="MK10" s="5">
        <f t="shared" si="51"/>
        <v>6000</v>
      </c>
      <c r="ML10" s="9"/>
      <c r="MM10" s="1">
        <v>4</v>
      </c>
      <c r="MN10" s="2" t="s">
        <v>7</v>
      </c>
      <c r="MO10" s="5">
        <v>0</v>
      </c>
      <c r="MP10" s="5">
        <v>0</v>
      </c>
      <c r="MQ10" s="5">
        <v>0</v>
      </c>
      <c r="MR10" s="5">
        <f t="shared" si="52"/>
        <v>0</v>
      </c>
      <c r="MS10" s="9"/>
      <c r="MT10" s="1">
        <v>4</v>
      </c>
      <c r="MU10" s="2" t="s">
        <v>7</v>
      </c>
      <c r="MV10" s="5">
        <v>0</v>
      </c>
      <c r="MW10" s="5">
        <v>0</v>
      </c>
      <c r="MX10" s="5">
        <v>0</v>
      </c>
      <c r="MY10" s="5">
        <f t="shared" si="53"/>
        <v>0</v>
      </c>
      <c r="MZ10" s="9"/>
      <c r="NA10" s="1">
        <v>4</v>
      </c>
      <c r="NB10" s="2" t="s">
        <v>7</v>
      </c>
      <c r="NC10" s="5">
        <v>35290</v>
      </c>
      <c r="ND10" s="5">
        <v>12539000</v>
      </c>
      <c r="NE10" s="5">
        <v>0</v>
      </c>
      <c r="NF10" s="5">
        <f t="shared" si="54"/>
        <v>12539000</v>
      </c>
      <c r="NG10" s="9"/>
      <c r="NH10" s="1">
        <v>4</v>
      </c>
      <c r="NI10" s="2" t="s">
        <v>7</v>
      </c>
      <c r="NJ10" s="5">
        <v>2704</v>
      </c>
      <c r="NK10" s="5">
        <v>540800</v>
      </c>
      <c r="NL10" s="5">
        <v>0</v>
      </c>
      <c r="NM10" s="5">
        <f t="shared" si="55"/>
        <v>540800</v>
      </c>
      <c r="NN10" s="9"/>
      <c r="NO10" s="1">
        <v>4</v>
      </c>
      <c r="NP10" s="2" t="s">
        <v>7</v>
      </c>
      <c r="NQ10" s="5">
        <v>0</v>
      </c>
      <c r="NR10" s="5">
        <v>0</v>
      </c>
      <c r="NS10" s="5">
        <v>0</v>
      </c>
      <c r="NT10" s="5">
        <f t="shared" si="56"/>
        <v>0</v>
      </c>
      <c r="NU10" s="9"/>
      <c r="NV10" s="1">
        <v>4</v>
      </c>
      <c r="NW10" s="2" t="s">
        <v>7</v>
      </c>
      <c r="NX10" s="5">
        <v>0</v>
      </c>
      <c r="NY10" s="5">
        <v>0</v>
      </c>
      <c r="NZ10" s="5">
        <v>0</v>
      </c>
      <c r="OA10" s="5">
        <f t="shared" si="57"/>
        <v>0</v>
      </c>
      <c r="OB10" s="9"/>
      <c r="OC10" s="1">
        <v>4</v>
      </c>
      <c r="OD10" s="2" t="s">
        <v>7</v>
      </c>
      <c r="OE10" s="5">
        <v>0</v>
      </c>
      <c r="OF10" s="5">
        <v>0</v>
      </c>
      <c r="OG10" s="5">
        <v>0</v>
      </c>
      <c r="OH10" s="5">
        <f t="shared" si="58"/>
        <v>0</v>
      </c>
      <c r="OI10" s="9"/>
      <c r="OJ10" s="1">
        <v>4</v>
      </c>
      <c r="OK10" s="2" t="s">
        <v>7</v>
      </c>
      <c r="OL10" s="5">
        <v>0</v>
      </c>
      <c r="OM10" s="5">
        <v>0</v>
      </c>
      <c r="ON10" s="5">
        <v>0</v>
      </c>
      <c r="OO10" s="5">
        <f t="shared" si="59"/>
        <v>0</v>
      </c>
      <c r="OP10" s="9"/>
      <c r="OQ10" s="1">
        <v>4</v>
      </c>
      <c r="OR10" s="2" t="s">
        <v>7</v>
      </c>
      <c r="OS10" s="5">
        <v>10843.8</v>
      </c>
      <c r="OT10" s="5">
        <v>704847</v>
      </c>
      <c r="OU10" s="5">
        <v>0</v>
      </c>
      <c r="OV10" s="5">
        <f t="shared" si="60"/>
        <v>704847</v>
      </c>
      <c r="OW10" s="9"/>
      <c r="OX10" s="1">
        <v>4</v>
      </c>
      <c r="OY10" s="2" t="s">
        <v>7</v>
      </c>
      <c r="OZ10" s="5">
        <v>0</v>
      </c>
      <c r="PA10" s="5">
        <v>0</v>
      </c>
      <c r="PB10" s="5">
        <v>0</v>
      </c>
      <c r="PC10" s="5">
        <f t="shared" si="61"/>
        <v>0</v>
      </c>
      <c r="PD10" s="9"/>
      <c r="PE10" s="1">
        <v>4</v>
      </c>
      <c r="PF10" s="2" t="s">
        <v>7</v>
      </c>
      <c r="PG10" s="5">
        <v>0</v>
      </c>
      <c r="PH10" s="5">
        <v>0</v>
      </c>
      <c r="PI10" s="5">
        <v>0</v>
      </c>
      <c r="PJ10" s="5">
        <f t="shared" si="62"/>
        <v>0</v>
      </c>
      <c r="PK10" s="9"/>
      <c r="PL10" s="1">
        <v>4</v>
      </c>
      <c r="PM10" s="2" t="s">
        <v>7</v>
      </c>
      <c r="PN10" s="5">
        <v>0</v>
      </c>
      <c r="PO10" s="5">
        <v>0</v>
      </c>
      <c r="PP10" s="5">
        <v>0</v>
      </c>
      <c r="PQ10" s="5">
        <f t="shared" si="63"/>
        <v>0</v>
      </c>
      <c r="PR10" s="9"/>
      <c r="PS10" s="1">
        <v>4</v>
      </c>
      <c r="PT10" s="2" t="s">
        <v>7</v>
      </c>
      <c r="PU10" s="5">
        <v>1805</v>
      </c>
      <c r="PV10" s="5">
        <v>397100</v>
      </c>
      <c r="PW10" s="5">
        <v>0</v>
      </c>
      <c r="PX10" s="5">
        <f t="shared" si="64"/>
        <v>397100</v>
      </c>
      <c r="PY10" s="9"/>
      <c r="PZ10" s="1">
        <v>4</v>
      </c>
      <c r="QA10" s="2" t="s">
        <v>7</v>
      </c>
      <c r="QB10" s="5">
        <v>16997129</v>
      </c>
      <c r="QC10" s="5">
        <v>2719541</v>
      </c>
      <c r="QD10" s="5">
        <v>0</v>
      </c>
      <c r="QE10" s="5">
        <f t="shared" si="65"/>
        <v>2719541</v>
      </c>
      <c r="QF10" s="9"/>
      <c r="QG10" s="1">
        <v>4</v>
      </c>
      <c r="QH10" s="2" t="s">
        <v>7</v>
      </c>
      <c r="QI10" s="5">
        <v>165</v>
      </c>
      <c r="QJ10" s="5">
        <v>582285</v>
      </c>
      <c r="QK10" s="5">
        <v>0</v>
      </c>
      <c r="QL10" s="5">
        <f t="shared" si="66"/>
        <v>582285</v>
      </c>
      <c r="QM10" s="9"/>
      <c r="QN10" s="1">
        <v>4</v>
      </c>
      <c r="QO10" s="2" t="s">
        <v>7</v>
      </c>
      <c r="QP10" s="5">
        <v>1819</v>
      </c>
      <c r="QQ10" s="5">
        <v>272850</v>
      </c>
      <c r="QR10" s="5">
        <v>0</v>
      </c>
      <c r="QS10" s="5">
        <f t="shared" si="67"/>
        <v>272850</v>
      </c>
      <c r="QT10" s="9"/>
      <c r="QU10" s="1">
        <v>4</v>
      </c>
      <c r="QV10" s="2" t="s">
        <v>7</v>
      </c>
      <c r="QW10" s="5">
        <v>10</v>
      </c>
      <c r="QX10" s="5">
        <v>20000</v>
      </c>
      <c r="QY10" s="5">
        <v>0</v>
      </c>
      <c r="QZ10" s="5">
        <f t="shared" si="68"/>
        <v>20000</v>
      </c>
      <c r="RA10" s="9"/>
      <c r="RB10" s="1">
        <v>4</v>
      </c>
      <c r="RC10" s="2" t="s">
        <v>7</v>
      </c>
      <c r="RD10" s="5">
        <v>0</v>
      </c>
      <c r="RE10" s="5">
        <v>0</v>
      </c>
      <c r="RF10" s="5">
        <v>0</v>
      </c>
      <c r="RG10" s="5">
        <f t="shared" si="69"/>
        <v>0</v>
      </c>
      <c r="RH10" s="9"/>
      <c r="RI10" s="1">
        <v>4</v>
      </c>
      <c r="RJ10" s="2" t="s">
        <v>7</v>
      </c>
      <c r="RK10" s="5">
        <v>2351</v>
      </c>
      <c r="RL10" s="5">
        <v>197484</v>
      </c>
      <c r="RM10" s="5">
        <v>0</v>
      </c>
      <c r="RN10" s="5">
        <f t="shared" si="70"/>
        <v>197484</v>
      </c>
      <c r="RO10" s="9"/>
      <c r="RP10" s="1">
        <v>4</v>
      </c>
      <c r="RQ10" s="2" t="s">
        <v>7</v>
      </c>
      <c r="RR10" s="5">
        <v>13</v>
      </c>
      <c r="RS10" s="5">
        <v>19500</v>
      </c>
      <c r="RT10" s="5">
        <v>0</v>
      </c>
      <c r="RU10" s="5">
        <f t="shared" si="71"/>
        <v>19500</v>
      </c>
      <c r="RV10" s="9"/>
      <c r="RW10" s="1">
        <v>4</v>
      </c>
      <c r="RX10" s="2" t="s">
        <v>7</v>
      </c>
      <c r="RY10" s="5">
        <v>0</v>
      </c>
      <c r="RZ10" s="5">
        <v>0</v>
      </c>
      <c r="SA10" s="5">
        <v>0</v>
      </c>
      <c r="SB10" s="5">
        <f t="shared" si="72"/>
        <v>0</v>
      </c>
      <c r="SC10" s="9"/>
      <c r="SD10" s="1">
        <v>4</v>
      </c>
      <c r="SE10" s="2" t="s">
        <v>7</v>
      </c>
      <c r="SF10" s="5">
        <v>0</v>
      </c>
      <c r="SG10" s="5">
        <v>10000</v>
      </c>
      <c r="SH10" s="5">
        <v>0</v>
      </c>
      <c r="SI10" s="5">
        <f t="shared" si="73"/>
        <v>10000</v>
      </c>
      <c r="SJ10" s="9"/>
      <c r="SK10" s="1">
        <v>4</v>
      </c>
      <c r="SL10" s="2" t="s">
        <v>7</v>
      </c>
      <c r="SM10" s="5">
        <v>0</v>
      </c>
      <c r="SN10" s="5">
        <v>12000</v>
      </c>
      <c r="SO10" s="5">
        <v>0</v>
      </c>
      <c r="SP10" s="5">
        <f t="shared" si="74"/>
        <v>12000</v>
      </c>
      <c r="SQ10" s="9"/>
      <c r="SR10" s="1">
        <v>4</v>
      </c>
      <c r="SS10" s="2" t="s">
        <v>7</v>
      </c>
      <c r="ST10" s="5">
        <v>0</v>
      </c>
      <c r="SU10" s="5">
        <v>2000</v>
      </c>
      <c r="SV10" s="5">
        <v>0</v>
      </c>
      <c r="SW10" s="5">
        <f t="shared" si="75"/>
        <v>2000</v>
      </c>
      <c r="SX10" s="9"/>
      <c r="SY10" s="1">
        <v>4</v>
      </c>
      <c r="SZ10" s="2" t="s">
        <v>7</v>
      </c>
      <c r="TA10" s="5">
        <v>0</v>
      </c>
      <c r="TB10" s="5">
        <v>2000</v>
      </c>
      <c r="TC10" s="5">
        <v>0</v>
      </c>
      <c r="TD10" s="5">
        <f t="shared" si="76"/>
        <v>2000</v>
      </c>
      <c r="TE10" s="9"/>
      <c r="TF10" s="1">
        <v>4</v>
      </c>
      <c r="TG10" s="2" t="s">
        <v>7</v>
      </c>
      <c r="TH10" s="5">
        <v>0</v>
      </c>
      <c r="TI10" s="5">
        <v>0</v>
      </c>
      <c r="TJ10" s="5">
        <v>0</v>
      </c>
      <c r="TK10" s="5">
        <f t="shared" si="77"/>
        <v>0</v>
      </c>
      <c r="TL10" s="9"/>
      <c r="TM10" s="1">
        <v>4</v>
      </c>
      <c r="TN10" s="2" t="s">
        <v>7</v>
      </c>
      <c r="TO10" s="5">
        <v>0</v>
      </c>
      <c r="TP10" s="5">
        <v>0</v>
      </c>
      <c r="TQ10" s="5">
        <v>0</v>
      </c>
      <c r="TR10" s="5">
        <f t="shared" si="78"/>
        <v>0</v>
      </c>
      <c r="TS10" s="9"/>
      <c r="TT10" s="1">
        <v>4</v>
      </c>
      <c r="TU10" s="2" t="s">
        <v>7</v>
      </c>
      <c r="TV10" s="5">
        <v>0</v>
      </c>
      <c r="TW10" s="5">
        <v>0</v>
      </c>
      <c r="TX10" s="5">
        <v>0</v>
      </c>
      <c r="TY10" s="5">
        <f t="shared" si="79"/>
        <v>0</v>
      </c>
      <c r="TZ10" s="9"/>
      <c r="UA10" s="1">
        <v>4</v>
      </c>
      <c r="UB10" s="2" t="s">
        <v>7</v>
      </c>
      <c r="UC10" s="5">
        <v>0</v>
      </c>
      <c r="UD10" s="5">
        <v>0</v>
      </c>
      <c r="UE10" s="5">
        <v>0</v>
      </c>
      <c r="UF10" s="5">
        <f t="shared" si="80"/>
        <v>0</v>
      </c>
      <c r="UG10" s="9"/>
      <c r="UH10" s="1">
        <v>4</v>
      </c>
      <c r="UI10" s="2" t="s">
        <v>7</v>
      </c>
      <c r="UJ10" s="5">
        <v>0</v>
      </c>
      <c r="UK10" s="5">
        <v>0</v>
      </c>
      <c r="UL10" s="5">
        <v>0</v>
      </c>
      <c r="UM10" s="5">
        <f t="shared" si="81"/>
        <v>0</v>
      </c>
      <c r="UN10" s="9"/>
      <c r="UO10" s="1">
        <v>4</v>
      </c>
      <c r="UP10" s="2" t="s">
        <v>7</v>
      </c>
      <c r="UQ10" s="5">
        <v>0</v>
      </c>
      <c r="UR10" s="5">
        <v>32800</v>
      </c>
      <c r="US10" s="5">
        <v>0</v>
      </c>
      <c r="UT10" s="5">
        <f t="shared" si="82"/>
        <v>32800</v>
      </c>
      <c r="UU10" s="9"/>
      <c r="UV10" s="1">
        <v>4</v>
      </c>
      <c r="UW10" s="2" t="s">
        <v>7</v>
      </c>
      <c r="UX10" s="5">
        <v>11</v>
      </c>
      <c r="UY10" s="5">
        <v>345658.00679347827</v>
      </c>
      <c r="UZ10" s="5">
        <v>0</v>
      </c>
      <c r="VA10" s="5">
        <f t="shared" si="83"/>
        <v>345658.00679347827</v>
      </c>
      <c r="VB10" s="9"/>
      <c r="VC10" s="1">
        <v>4</v>
      </c>
      <c r="VD10" s="2" t="s">
        <v>7</v>
      </c>
      <c r="VE10" s="5">
        <v>1</v>
      </c>
      <c r="VF10" s="5">
        <v>19900</v>
      </c>
      <c r="VG10" s="5">
        <v>0</v>
      </c>
      <c r="VH10" s="5">
        <f t="shared" si="84"/>
        <v>19900</v>
      </c>
      <c r="VI10" s="9"/>
      <c r="VJ10" s="1">
        <v>4</v>
      </c>
      <c r="VK10" s="2" t="s">
        <v>7</v>
      </c>
      <c r="VL10" s="5">
        <v>1</v>
      </c>
      <c r="VM10" s="5">
        <v>50000</v>
      </c>
      <c r="VN10" s="5">
        <v>0</v>
      </c>
      <c r="VO10" s="5">
        <f t="shared" si="85"/>
        <v>50000</v>
      </c>
      <c r="VP10" s="9"/>
      <c r="VQ10" s="1">
        <v>4</v>
      </c>
      <c r="VR10" s="2" t="s">
        <v>7</v>
      </c>
      <c r="VS10" s="5">
        <v>400</v>
      </c>
      <c r="VT10" s="5">
        <v>400000</v>
      </c>
      <c r="VU10" s="5">
        <v>0</v>
      </c>
      <c r="VV10" s="5">
        <f t="shared" si="86"/>
        <v>400000</v>
      </c>
      <c r="VW10" s="9"/>
      <c r="VX10" s="1">
        <v>4</v>
      </c>
      <c r="VY10" s="2" t="s">
        <v>7</v>
      </c>
      <c r="VZ10" s="5">
        <v>0</v>
      </c>
      <c r="WA10" s="5">
        <v>500000</v>
      </c>
      <c r="WB10" s="5">
        <v>0</v>
      </c>
      <c r="WC10" s="5">
        <f t="shared" si="87"/>
        <v>500000</v>
      </c>
      <c r="WD10" s="9"/>
      <c r="WE10" s="1">
        <v>4</v>
      </c>
      <c r="WF10" s="2" t="s">
        <v>7</v>
      </c>
      <c r="WG10" s="5">
        <v>1</v>
      </c>
      <c r="WH10" s="5">
        <v>500000</v>
      </c>
      <c r="WI10" s="5">
        <v>0</v>
      </c>
      <c r="WJ10" s="5">
        <f t="shared" si="88"/>
        <v>500000</v>
      </c>
      <c r="WK10" s="9"/>
      <c r="WL10" s="1">
        <v>4</v>
      </c>
      <c r="WM10" s="2" t="s">
        <v>7</v>
      </c>
      <c r="WN10" s="5">
        <v>1</v>
      </c>
      <c r="WO10" s="5">
        <v>100000</v>
      </c>
      <c r="WP10" s="5">
        <v>0</v>
      </c>
      <c r="WQ10" s="5">
        <f t="shared" si="89"/>
        <v>100000</v>
      </c>
      <c r="WR10" s="9"/>
      <c r="WS10" s="1">
        <v>4</v>
      </c>
      <c r="WT10" s="2" t="s">
        <v>7</v>
      </c>
      <c r="WU10" s="5">
        <v>1</v>
      </c>
      <c r="WV10" s="5">
        <v>600000</v>
      </c>
      <c r="WW10" s="5">
        <v>0</v>
      </c>
      <c r="WX10" s="5">
        <f t="shared" si="90"/>
        <v>600000</v>
      </c>
      <c r="WY10" s="9"/>
      <c r="WZ10" s="1">
        <v>4</v>
      </c>
      <c r="XA10" s="2" t="s">
        <v>7</v>
      </c>
      <c r="XB10" s="5">
        <v>0</v>
      </c>
      <c r="XC10" s="5">
        <v>0</v>
      </c>
      <c r="XD10" s="5">
        <v>0</v>
      </c>
      <c r="XE10" s="5">
        <f t="shared" si="91"/>
        <v>0</v>
      </c>
      <c r="XF10" s="9"/>
      <c r="XG10" s="1">
        <v>4</v>
      </c>
      <c r="XH10" s="2" t="s">
        <v>7</v>
      </c>
      <c r="XI10" s="5">
        <v>1</v>
      </c>
      <c r="XJ10" s="5">
        <v>50000</v>
      </c>
      <c r="XK10" s="5">
        <v>0</v>
      </c>
      <c r="XL10" s="5">
        <f t="shared" si="92"/>
        <v>50000</v>
      </c>
      <c r="XM10" s="9"/>
      <c r="XN10" s="1">
        <v>4</v>
      </c>
      <c r="XO10" s="2" t="s">
        <v>7</v>
      </c>
      <c r="XP10" s="5">
        <v>11</v>
      </c>
      <c r="XQ10" s="5">
        <v>110000</v>
      </c>
      <c r="XR10" s="5">
        <v>0</v>
      </c>
      <c r="XS10" s="5">
        <f t="shared" si="93"/>
        <v>110000</v>
      </c>
      <c r="XT10" s="9"/>
      <c r="XU10" s="1">
        <v>4</v>
      </c>
      <c r="XV10" s="2" t="s">
        <v>7</v>
      </c>
      <c r="XW10" s="5">
        <v>2</v>
      </c>
      <c r="XX10" s="5">
        <v>28000</v>
      </c>
      <c r="XY10" s="5">
        <v>0</v>
      </c>
      <c r="XZ10" s="5">
        <f t="shared" si="94"/>
        <v>28000</v>
      </c>
      <c r="YA10" s="9"/>
      <c r="YB10" s="1">
        <v>4</v>
      </c>
      <c r="YC10" s="2" t="s">
        <v>7</v>
      </c>
      <c r="YD10" s="5">
        <v>2318806.8271252755</v>
      </c>
      <c r="YE10" s="5">
        <v>8162200.0314809699</v>
      </c>
      <c r="YF10" s="5">
        <v>0</v>
      </c>
      <c r="YG10" s="5">
        <f t="shared" si="95"/>
        <v>8162200.0314809699</v>
      </c>
      <c r="YH10" s="9"/>
      <c r="YI10" s="1">
        <v>4</v>
      </c>
      <c r="YJ10" s="2" t="s">
        <v>7</v>
      </c>
      <c r="YK10" s="5">
        <v>0</v>
      </c>
      <c r="YL10" s="5">
        <v>0</v>
      </c>
      <c r="YM10" s="5">
        <v>0</v>
      </c>
      <c r="YN10" s="5">
        <f t="shared" si="96"/>
        <v>0</v>
      </c>
      <c r="YO10" s="9"/>
      <c r="YP10" s="1">
        <v>4</v>
      </c>
      <c r="YQ10" s="2" t="s">
        <v>7</v>
      </c>
      <c r="YR10" s="5">
        <v>0</v>
      </c>
      <c r="YS10" s="5">
        <v>0</v>
      </c>
      <c r="YT10" s="22">
        <v>0</v>
      </c>
      <c r="YU10" s="5">
        <f t="shared" si="97"/>
        <v>0</v>
      </c>
      <c r="YV10" s="9"/>
      <c r="YW10" s="1">
        <v>4</v>
      </c>
      <c r="YX10" s="2" t="s">
        <v>7</v>
      </c>
      <c r="YY10" s="5">
        <v>0</v>
      </c>
      <c r="YZ10" s="5">
        <v>2854660</v>
      </c>
      <c r="ZA10" s="5">
        <v>0</v>
      </c>
      <c r="ZB10" s="5">
        <f t="shared" si="98"/>
        <v>2854660</v>
      </c>
      <c r="ZC10" s="9"/>
      <c r="ZD10" s="1">
        <v>4</v>
      </c>
      <c r="ZE10" s="2" t="s">
        <v>7</v>
      </c>
      <c r="ZF10" s="5">
        <v>5</v>
      </c>
      <c r="ZG10" s="5">
        <v>325000</v>
      </c>
      <c r="ZH10" s="5">
        <v>0</v>
      </c>
      <c r="ZI10" s="5">
        <f t="shared" si="99"/>
        <v>325000</v>
      </c>
      <c r="ZJ10" s="9"/>
      <c r="ZK10" s="1">
        <v>4</v>
      </c>
      <c r="ZL10" s="2" t="s">
        <v>7</v>
      </c>
      <c r="ZM10" s="5">
        <v>0</v>
      </c>
      <c r="ZN10" s="5">
        <v>0</v>
      </c>
      <c r="ZO10" s="5">
        <v>0</v>
      </c>
      <c r="ZP10" s="5">
        <f t="shared" si="100"/>
        <v>0</v>
      </c>
      <c r="ZQ10" s="9"/>
      <c r="ZR10" s="1">
        <v>4</v>
      </c>
      <c r="ZS10" s="2" t="s">
        <v>7</v>
      </c>
      <c r="ZT10" s="5">
        <v>0</v>
      </c>
      <c r="ZU10" s="5">
        <f t="shared" si="101"/>
        <v>39672125.038274445</v>
      </c>
      <c r="ZV10" s="5">
        <f t="shared" si="0"/>
        <v>800300</v>
      </c>
      <c r="ZW10" s="5">
        <f t="shared" si="1"/>
        <v>40472425.038274445</v>
      </c>
      <c r="ZX10" s="9"/>
    </row>
    <row r="11" spans="1:700" ht="16.5" hidden="1">
      <c r="A11" s="1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2"/>
        <v>0</v>
      </c>
      <c r="G11" s="9"/>
      <c r="H11" s="1">
        <v>5</v>
      </c>
      <c r="I11" s="2" t="s">
        <v>8</v>
      </c>
      <c r="J11" s="5">
        <v>0</v>
      </c>
      <c r="K11" s="5">
        <v>0</v>
      </c>
      <c r="L11" s="5">
        <v>0</v>
      </c>
      <c r="M11" s="5">
        <f t="shared" si="3"/>
        <v>0</v>
      </c>
      <c r="N11" s="9"/>
      <c r="O11" s="1">
        <v>5</v>
      </c>
      <c r="P11" s="2" t="s">
        <v>8</v>
      </c>
      <c r="Q11" s="5">
        <v>0</v>
      </c>
      <c r="R11" s="5">
        <v>0</v>
      </c>
      <c r="S11" s="5">
        <v>0</v>
      </c>
      <c r="T11" s="5">
        <f t="shared" si="4"/>
        <v>0</v>
      </c>
      <c r="U11" s="9"/>
      <c r="V11" s="1">
        <v>5</v>
      </c>
      <c r="W11" s="2" t="s">
        <v>8</v>
      </c>
      <c r="X11" s="5">
        <v>0</v>
      </c>
      <c r="Y11" s="5">
        <v>0</v>
      </c>
      <c r="Z11" s="5">
        <v>0</v>
      </c>
      <c r="AA11" s="5">
        <f t="shared" si="5"/>
        <v>0</v>
      </c>
      <c r="AB11" s="9"/>
      <c r="AC11" s="1">
        <v>5</v>
      </c>
      <c r="AD11" s="2" t="s">
        <v>8</v>
      </c>
      <c r="AE11" s="5">
        <v>1</v>
      </c>
      <c r="AF11" s="5">
        <v>900000</v>
      </c>
      <c r="AG11" s="5">
        <v>0</v>
      </c>
      <c r="AH11" s="5">
        <f t="shared" si="6"/>
        <v>900000</v>
      </c>
      <c r="AI11" s="9"/>
      <c r="AJ11" s="1">
        <v>5</v>
      </c>
      <c r="AK11" s="2" t="s">
        <v>8</v>
      </c>
      <c r="AL11" s="5">
        <v>0</v>
      </c>
      <c r="AM11" s="5">
        <v>1181000</v>
      </c>
      <c r="AN11" s="5">
        <v>0</v>
      </c>
      <c r="AO11" s="5">
        <f t="shared" si="7"/>
        <v>1181000</v>
      </c>
      <c r="AP11" s="9"/>
      <c r="AQ11" s="1">
        <v>5</v>
      </c>
      <c r="AR11" s="2" t="s">
        <v>8</v>
      </c>
      <c r="AS11" s="5">
        <v>14</v>
      </c>
      <c r="AT11" s="5">
        <v>28000</v>
      </c>
      <c r="AU11" s="5">
        <v>0</v>
      </c>
      <c r="AV11" s="5">
        <f t="shared" si="8"/>
        <v>28000</v>
      </c>
      <c r="AW11" s="9"/>
      <c r="AX11" s="1">
        <v>5</v>
      </c>
      <c r="AY11" s="2" t="s">
        <v>8</v>
      </c>
      <c r="AZ11" s="5">
        <v>79</v>
      </c>
      <c r="BA11" s="5">
        <v>197500</v>
      </c>
      <c r="BB11" s="5">
        <v>0</v>
      </c>
      <c r="BC11" s="5">
        <f t="shared" si="9"/>
        <v>197500</v>
      </c>
      <c r="BD11" s="9"/>
      <c r="BE11" s="1">
        <v>5</v>
      </c>
      <c r="BF11" s="2" t="s">
        <v>8</v>
      </c>
      <c r="BG11" s="5">
        <v>57</v>
      </c>
      <c r="BH11" s="5">
        <v>399000</v>
      </c>
      <c r="BI11" s="5">
        <v>0</v>
      </c>
      <c r="BJ11" s="5">
        <f t="shared" si="10"/>
        <v>399000</v>
      </c>
      <c r="BK11" s="9"/>
      <c r="BL11" s="1">
        <v>5</v>
      </c>
      <c r="BM11" s="2" t="s">
        <v>8</v>
      </c>
      <c r="BN11" s="5">
        <v>0</v>
      </c>
      <c r="BO11" s="5">
        <v>0</v>
      </c>
      <c r="BP11" s="5">
        <v>0</v>
      </c>
      <c r="BQ11" s="5">
        <f t="shared" si="11"/>
        <v>0</v>
      </c>
      <c r="BR11" s="9"/>
      <c r="BS11" s="1">
        <v>5</v>
      </c>
      <c r="BT11" s="2" t="s">
        <v>8</v>
      </c>
      <c r="BU11" s="5">
        <v>43</v>
      </c>
      <c r="BV11" s="5">
        <v>30100</v>
      </c>
      <c r="BW11" s="5">
        <v>0</v>
      </c>
      <c r="BX11" s="5">
        <f t="shared" si="12"/>
        <v>30100</v>
      </c>
      <c r="BY11" s="9"/>
      <c r="BZ11" s="1">
        <v>5</v>
      </c>
      <c r="CA11" s="2" t="s">
        <v>8</v>
      </c>
      <c r="CB11" s="5">
        <v>222</v>
      </c>
      <c r="CC11" s="5">
        <v>166500</v>
      </c>
      <c r="CD11" s="5">
        <v>0</v>
      </c>
      <c r="CE11" s="5">
        <f t="shared" si="13"/>
        <v>166500</v>
      </c>
      <c r="CF11" s="9"/>
      <c r="CG11" s="1">
        <v>5</v>
      </c>
      <c r="CH11" s="2" t="s">
        <v>8</v>
      </c>
      <c r="CI11" s="5">
        <v>25</v>
      </c>
      <c r="CJ11" s="5">
        <v>250000</v>
      </c>
      <c r="CK11" s="5">
        <v>0</v>
      </c>
      <c r="CL11" s="5">
        <f t="shared" si="14"/>
        <v>250000</v>
      </c>
      <c r="CM11" s="9"/>
      <c r="CN11" s="1">
        <v>5</v>
      </c>
      <c r="CO11" s="2" t="s">
        <v>8</v>
      </c>
      <c r="CP11" s="5">
        <v>0</v>
      </c>
      <c r="CQ11" s="5">
        <v>0</v>
      </c>
      <c r="CR11" s="5">
        <v>0</v>
      </c>
      <c r="CS11" s="5">
        <f t="shared" si="15"/>
        <v>0</v>
      </c>
      <c r="CT11" s="9"/>
      <c r="CU11" s="1">
        <v>5</v>
      </c>
      <c r="CV11" s="2" t="s">
        <v>8</v>
      </c>
      <c r="CW11" s="5">
        <v>0</v>
      </c>
      <c r="CX11" s="5">
        <v>0</v>
      </c>
      <c r="CY11" s="5">
        <v>0</v>
      </c>
      <c r="CZ11" s="5">
        <f t="shared" si="16"/>
        <v>0</v>
      </c>
      <c r="DA11" s="9"/>
      <c r="DB11" s="1">
        <v>5</v>
      </c>
      <c r="DC11" s="2" t="s">
        <v>8</v>
      </c>
      <c r="DD11" s="5">
        <v>0</v>
      </c>
      <c r="DE11" s="5">
        <v>0</v>
      </c>
      <c r="DF11" s="5">
        <v>0</v>
      </c>
      <c r="DG11" s="5">
        <f t="shared" si="17"/>
        <v>0</v>
      </c>
      <c r="DH11" s="9"/>
      <c r="DI11" s="1">
        <v>5</v>
      </c>
      <c r="DJ11" s="2" t="s">
        <v>8</v>
      </c>
      <c r="DK11" s="5">
        <v>0</v>
      </c>
      <c r="DL11" s="5">
        <v>0</v>
      </c>
      <c r="DM11" s="5">
        <v>0</v>
      </c>
      <c r="DN11" s="5">
        <f t="shared" si="18"/>
        <v>0</v>
      </c>
      <c r="DO11" s="9"/>
      <c r="DP11" s="1">
        <v>5</v>
      </c>
      <c r="DQ11" s="2" t="s">
        <v>8</v>
      </c>
      <c r="DR11" s="5">
        <v>0</v>
      </c>
      <c r="DS11" s="5">
        <v>0</v>
      </c>
      <c r="DT11" s="5">
        <v>0</v>
      </c>
      <c r="DU11" s="5">
        <f t="shared" si="19"/>
        <v>0</v>
      </c>
      <c r="DV11" s="9"/>
      <c r="DW11" s="1">
        <v>5</v>
      </c>
      <c r="DX11" s="2" t="s">
        <v>8</v>
      </c>
      <c r="DY11" s="5">
        <v>1</v>
      </c>
      <c r="DZ11" s="5">
        <v>60000</v>
      </c>
      <c r="EA11" s="5">
        <v>0</v>
      </c>
      <c r="EB11" s="5">
        <f t="shared" si="20"/>
        <v>60000</v>
      </c>
      <c r="EC11" s="9"/>
      <c r="ED11" s="1">
        <v>5</v>
      </c>
      <c r="EE11" s="2" t="s">
        <v>8</v>
      </c>
      <c r="EF11" s="5">
        <v>0</v>
      </c>
      <c r="EG11" s="5">
        <v>0</v>
      </c>
      <c r="EH11" s="5">
        <v>0</v>
      </c>
      <c r="EI11" s="5">
        <f t="shared" si="21"/>
        <v>0</v>
      </c>
      <c r="EJ11" s="9"/>
      <c r="EK11" s="1">
        <v>5</v>
      </c>
      <c r="EL11" s="2" t="s">
        <v>8</v>
      </c>
      <c r="EM11" s="5">
        <v>0</v>
      </c>
      <c r="EN11" s="5">
        <v>0</v>
      </c>
      <c r="EO11" s="5">
        <v>0</v>
      </c>
      <c r="EP11" s="5">
        <f t="shared" si="22"/>
        <v>0</v>
      </c>
      <c r="EQ11" s="9"/>
      <c r="ER11" s="1">
        <v>5</v>
      </c>
      <c r="ES11" s="2" t="s">
        <v>8</v>
      </c>
      <c r="ET11" s="5">
        <v>0</v>
      </c>
      <c r="EU11" s="5">
        <v>0</v>
      </c>
      <c r="EV11" s="5">
        <v>0</v>
      </c>
      <c r="EW11" s="5">
        <f t="shared" si="23"/>
        <v>0</v>
      </c>
      <c r="EX11" s="9"/>
      <c r="EY11" s="1">
        <v>5</v>
      </c>
      <c r="EZ11" s="2" t="s">
        <v>8</v>
      </c>
      <c r="FA11" s="5">
        <v>1</v>
      </c>
      <c r="FB11" s="5">
        <v>50000</v>
      </c>
      <c r="FC11" s="5">
        <v>0</v>
      </c>
      <c r="FD11" s="5">
        <f t="shared" si="24"/>
        <v>50000</v>
      </c>
      <c r="FE11" s="9"/>
      <c r="FF11" s="1">
        <v>5</v>
      </c>
      <c r="FG11" s="2" t="s">
        <v>8</v>
      </c>
      <c r="FH11" s="5">
        <v>0</v>
      </c>
      <c r="FI11" s="5">
        <v>0</v>
      </c>
      <c r="FJ11" s="5">
        <v>0</v>
      </c>
      <c r="FK11" s="5">
        <f t="shared" si="25"/>
        <v>0</v>
      </c>
      <c r="FL11" s="9"/>
      <c r="FM11" s="1">
        <v>5</v>
      </c>
      <c r="FN11" s="2" t="s">
        <v>8</v>
      </c>
      <c r="FO11" s="5">
        <v>0</v>
      </c>
      <c r="FP11" s="5">
        <v>120000</v>
      </c>
      <c r="FQ11" s="5">
        <v>0</v>
      </c>
      <c r="FR11" s="5">
        <f t="shared" si="26"/>
        <v>120000</v>
      </c>
      <c r="FS11" s="9"/>
      <c r="FT11" s="1">
        <v>5</v>
      </c>
      <c r="FU11" s="2" t="s">
        <v>8</v>
      </c>
      <c r="FV11" s="5">
        <v>0</v>
      </c>
      <c r="FW11" s="5">
        <v>0</v>
      </c>
      <c r="FX11" s="5">
        <v>0</v>
      </c>
      <c r="FY11" s="5">
        <f t="shared" si="27"/>
        <v>0</v>
      </c>
      <c r="FZ11" s="9"/>
      <c r="GA11" s="1">
        <v>5</v>
      </c>
      <c r="GB11" s="2" t="s">
        <v>8</v>
      </c>
      <c r="GC11" s="5">
        <v>0</v>
      </c>
      <c r="GD11" s="5">
        <v>0</v>
      </c>
      <c r="GE11" s="5">
        <v>0</v>
      </c>
      <c r="GF11" s="5">
        <f t="shared" si="28"/>
        <v>0</v>
      </c>
      <c r="GG11" s="9"/>
      <c r="GH11" s="1">
        <v>5</v>
      </c>
      <c r="GI11" s="2" t="s">
        <v>8</v>
      </c>
      <c r="GJ11" s="5">
        <v>1</v>
      </c>
      <c r="GK11" s="5">
        <v>100000</v>
      </c>
      <c r="GL11" s="5">
        <v>0</v>
      </c>
      <c r="GM11" s="5">
        <f t="shared" si="29"/>
        <v>100000</v>
      </c>
      <c r="GN11" s="9"/>
      <c r="GO11" s="1">
        <v>5</v>
      </c>
      <c r="GP11" s="2" t="s">
        <v>8</v>
      </c>
      <c r="GQ11" s="5">
        <v>1</v>
      </c>
      <c r="GR11" s="5">
        <v>50000</v>
      </c>
      <c r="GS11" s="5">
        <v>0</v>
      </c>
      <c r="GT11" s="5">
        <f t="shared" si="30"/>
        <v>50000</v>
      </c>
      <c r="GU11" s="9"/>
      <c r="GV11" s="1">
        <v>5</v>
      </c>
      <c r="GW11" s="2" t="s">
        <v>8</v>
      </c>
      <c r="GX11" s="5">
        <v>0</v>
      </c>
      <c r="GY11" s="5">
        <v>0</v>
      </c>
      <c r="GZ11" s="5">
        <v>0</v>
      </c>
      <c r="HA11" s="5">
        <f t="shared" si="31"/>
        <v>0</v>
      </c>
      <c r="HB11" s="9"/>
      <c r="HC11" s="1">
        <v>5</v>
      </c>
      <c r="HD11" s="2" t="s">
        <v>8</v>
      </c>
      <c r="HE11" s="5">
        <v>1</v>
      </c>
      <c r="HF11" s="5">
        <v>30000</v>
      </c>
      <c r="HG11" s="5">
        <v>0</v>
      </c>
      <c r="HH11" s="5">
        <f t="shared" si="32"/>
        <v>30000</v>
      </c>
      <c r="HI11" s="9"/>
      <c r="HJ11" s="1">
        <v>5</v>
      </c>
      <c r="HK11" s="2" t="s">
        <v>8</v>
      </c>
      <c r="HL11" s="5">
        <v>0</v>
      </c>
      <c r="HM11" s="5">
        <v>0</v>
      </c>
      <c r="HN11" s="5">
        <v>0</v>
      </c>
      <c r="HO11" s="5">
        <f t="shared" si="33"/>
        <v>0</v>
      </c>
      <c r="HP11" s="9"/>
      <c r="HQ11" s="1">
        <v>5</v>
      </c>
      <c r="HR11" s="2" t="s">
        <v>8</v>
      </c>
      <c r="HS11" s="5">
        <v>5</v>
      </c>
      <c r="HT11" s="5">
        <v>11457500</v>
      </c>
      <c r="HU11" s="5">
        <v>0</v>
      </c>
      <c r="HV11" s="5">
        <f t="shared" si="34"/>
        <v>11457500</v>
      </c>
      <c r="HW11" s="9"/>
      <c r="HX11" s="1">
        <v>5</v>
      </c>
      <c r="HY11" s="2" t="s">
        <v>8</v>
      </c>
      <c r="HZ11" s="5">
        <v>1</v>
      </c>
      <c r="IA11" s="5">
        <v>700000</v>
      </c>
      <c r="IB11" s="5">
        <v>0</v>
      </c>
      <c r="IC11" s="5">
        <f t="shared" si="35"/>
        <v>700000</v>
      </c>
      <c r="ID11" s="9"/>
      <c r="IE11" s="1">
        <v>5</v>
      </c>
      <c r="IF11" s="2" t="s">
        <v>8</v>
      </c>
      <c r="IG11" s="5">
        <v>0</v>
      </c>
      <c r="IH11" s="5">
        <v>0</v>
      </c>
      <c r="II11" s="5">
        <v>0</v>
      </c>
      <c r="IJ11" s="5">
        <f t="shared" si="36"/>
        <v>0</v>
      </c>
      <c r="IK11" s="9"/>
      <c r="IL11" s="1">
        <v>5</v>
      </c>
      <c r="IM11" s="2" t="s">
        <v>8</v>
      </c>
      <c r="IN11" s="5">
        <v>0</v>
      </c>
      <c r="IO11" s="5">
        <v>0</v>
      </c>
      <c r="IP11" s="5">
        <v>0</v>
      </c>
      <c r="IQ11" s="5">
        <f t="shared" si="37"/>
        <v>0</v>
      </c>
      <c r="IR11" s="9"/>
      <c r="IS11" s="1">
        <v>5</v>
      </c>
      <c r="IT11" s="2" t="s">
        <v>8</v>
      </c>
      <c r="IU11" s="5">
        <v>0</v>
      </c>
      <c r="IV11" s="5">
        <v>0</v>
      </c>
      <c r="IW11" s="5">
        <v>0</v>
      </c>
      <c r="IX11" s="5">
        <f t="shared" si="38"/>
        <v>0</v>
      </c>
      <c r="IY11" s="9"/>
      <c r="IZ11" s="1">
        <v>5</v>
      </c>
      <c r="JA11" s="2" t="s">
        <v>8</v>
      </c>
      <c r="JB11" s="5">
        <v>140</v>
      </c>
      <c r="JC11" s="5">
        <v>36200</v>
      </c>
      <c r="JD11" s="5">
        <v>20000</v>
      </c>
      <c r="JE11" s="5">
        <f t="shared" si="39"/>
        <v>56200</v>
      </c>
      <c r="JF11" s="9"/>
      <c r="JG11" s="1">
        <v>5</v>
      </c>
      <c r="JH11" s="2" t="s">
        <v>8</v>
      </c>
      <c r="JI11" s="5">
        <v>506</v>
      </c>
      <c r="JJ11" s="5">
        <v>151800</v>
      </c>
      <c r="JK11" s="5">
        <v>0</v>
      </c>
      <c r="JL11" s="5">
        <f t="shared" si="40"/>
        <v>151800</v>
      </c>
      <c r="JM11" s="9"/>
      <c r="JN11" s="1">
        <v>5</v>
      </c>
      <c r="JO11" s="2" t="s">
        <v>8</v>
      </c>
      <c r="JP11" s="5">
        <v>0</v>
      </c>
      <c r="JQ11" s="5">
        <v>17000</v>
      </c>
      <c r="JR11" s="5">
        <v>0</v>
      </c>
      <c r="JS11" s="5">
        <f t="shared" si="41"/>
        <v>17000</v>
      </c>
      <c r="JT11" s="9"/>
      <c r="JU11" s="1">
        <v>5</v>
      </c>
      <c r="JV11" s="2" t="s">
        <v>8</v>
      </c>
      <c r="JW11" s="5">
        <v>16</v>
      </c>
      <c r="JX11" s="5">
        <v>400000</v>
      </c>
      <c r="JY11" s="5">
        <v>0</v>
      </c>
      <c r="JZ11" s="5">
        <f t="shared" si="42"/>
        <v>400000</v>
      </c>
      <c r="KA11" s="9"/>
      <c r="KB11" s="1">
        <v>5</v>
      </c>
      <c r="KC11" s="2" t="s">
        <v>8</v>
      </c>
      <c r="KD11" s="5">
        <v>0</v>
      </c>
      <c r="KE11" s="5">
        <v>0</v>
      </c>
      <c r="KF11" s="5">
        <v>0</v>
      </c>
      <c r="KG11" s="5">
        <f t="shared" si="43"/>
        <v>0</v>
      </c>
      <c r="KH11" s="9"/>
      <c r="KI11" s="1">
        <v>5</v>
      </c>
      <c r="KJ11" s="2" t="s">
        <v>8</v>
      </c>
      <c r="KK11" s="5">
        <v>2</v>
      </c>
      <c r="KL11" s="5">
        <v>76000</v>
      </c>
      <c r="KM11" s="5">
        <v>0</v>
      </c>
      <c r="KN11" s="5">
        <f t="shared" si="44"/>
        <v>76000</v>
      </c>
      <c r="KO11" s="9"/>
      <c r="KP11" s="1">
        <v>5</v>
      </c>
      <c r="KQ11" s="2" t="s">
        <v>8</v>
      </c>
      <c r="KR11" s="5">
        <v>0</v>
      </c>
      <c r="KS11" s="5">
        <v>0</v>
      </c>
      <c r="KT11" s="5">
        <v>0</v>
      </c>
      <c r="KU11" s="5">
        <f t="shared" si="45"/>
        <v>0</v>
      </c>
      <c r="KV11" s="9"/>
      <c r="KW11" s="1">
        <v>5</v>
      </c>
      <c r="KX11" s="2" t="s">
        <v>8</v>
      </c>
      <c r="KY11" s="5">
        <v>0</v>
      </c>
      <c r="KZ11" s="5">
        <v>0</v>
      </c>
      <c r="LA11" s="5">
        <v>0</v>
      </c>
      <c r="LB11" s="5">
        <f t="shared" si="46"/>
        <v>0</v>
      </c>
      <c r="LC11" s="9"/>
      <c r="LD11" s="1">
        <v>5</v>
      </c>
      <c r="LE11" s="2" t="s">
        <v>8</v>
      </c>
      <c r="LF11" s="5">
        <v>1</v>
      </c>
      <c r="LG11" s="5">
        <v>46000</v>
      </c>
      <c r="LH11" s="5">
        <v>0</v>
      </c>
      <c r="LI11" s="5">
        <f t="shared" si="47"/>
        <v>46000</v>
      </c>
      <c r="LJ11" s="9"/>
      <c r="LK11" s="1">
        <v>5</v>
      </c>
      <c r="LL11" s="2" t="s">
        <v>8</v>
      </c>
      <c r="LM11" s="5">
        <v>0</v>
      </c>
      <c r="LN11" s="5">
        <v>0</v>
      </c>
      <c r="LO11" s="5">
        <v>0</v>
      </c>
      <c r="LP11" s="5">
        <f t="shared" si="48"/>
        <v>0</v>
      </c>
      <c r="LQ11" s="9"/>
      <c r="LR11" s="1">
        <v>5</v>
      </c>
      <c r="LS11" s="2" t="s">
        <v>8</v>
      </c>
      <c r="LT11" s="5">
        <v>0</v>
      </c>
      <c r="LU11" s="5">
        <v>0</v>
      </c>
      <c r="LV11" s="5">
        <v>0</v>
      </c>
      <c r="LW11" s="5">
        <f t="shared" si="49"/>
        <v>0</v>
      </c>
      <c r="LX11" s="9"/>
      <c r="LY11" s="1">
        <v>5</v>
      </c>
      <c r="LZ11" s="2" t="s">
        <v>8</v>
      </c>
      <c r="MA11" s="5">
        <v>0</v>
      </c>
      <c r="MB11" s="5">
        <v>0</v>
      </c>
      <c r="MC11" s="5">
        <v>0</v>
      </c>
      <c r="MD11" s="5">
        <f t="shared" si="50"/>
        <v>0</v>
      </c>
      <c r="ME11" s="9"/>
      <c r="MF11" s="1">
        <v>5</v>
      </c>
      <c r="MG11" s="2" t="s">
        <v>8</v>
      </c>
      <c r="MH11" s="5">
        <v>200</v>
      </c>
      <c r="MI11" s="5">
        <v>12000</v>
      </c>
      <c r="MJ11" s="5">
        <v>0</v>
      </c>
      <c r="MK11" s="5">
        <f t="shared" si="51"/>
        <v>12000</v>
      </c>
      <c r="ML11" s="9"/>
      <c r="MM11" s="1">
        <v>5</v>
      </c>
      <c r="MN11" s="2" t="s">
        <v>8</v>
      </c>
      <c r="MO11" s="5">
        <v>0</v>
      </c>
      <c r="MP11" s="5">
        <v>0</v>
      </c>
      <c r="MQ11" s="5">
        <v>0</v>
      </c>
      <c r="MR11" s="5">
        <f t="shared" si="52"/>
        <v>0</v>
      </c>
      <c r="MS11" s="9"/>
      <c r="MT11" s="1">
        <v>5</v>
      </c>
      <c r="MU11" s="2" t="s">
        <v>8</v>
      </c>
      <c r="MV11" s="5">
        <v>0</v>
      </c>
      <c r="MW11" s="5">
        <v>0</v>
      </c>
      <c r="MX11" s="5">
        <v>0</v>
      </c>
      <c r="MY11" s="5">
        <f t="shared" si="53"/>
        <v>0</v>
      </c>
      <c r="MZ11" s="9"/>
      <c r="NA11" s="1">
        <v>5</v>
      </c>
      <c r="NB11" s="2" t="s">
        <v>8</v>
      </c>
      <c r="NC11" s="5">
        <v>58688</v>
      </c>
      <c r="ND11" s="5">
        <v>20665800</v>
      </c>
      <c r="NE11" s="5">
        <v>0</v>
      </c>
      <c r="NF11" s="5">
        <f t="shared" si="54"/>
        <v>20665800</v>
      </c>
      <c r="NG11" s="9"/>
      <c r="NH11" s="1">
        <v>5</v>
      </c>
      <c r="NI11" s="2" t="s">
        <v>8</v>
      </c>
      <c r="NJ11" s="5">
        <v>4056</v>
      </c>
      <c r="NK11" s="5">
        <v>811200</v>
      </c>
      <c r="NL11" s="5">
        <v>0</v>
      </c>
      <c r="NM11" s="5">
        <f t="shared" si="55"/>
        <v>811200</v>
      </c>
      <c r="NN11" s="9"/>
      <c r="NO11" s="1">
        <v>5</v>
      </c>
      <c r="NP11" s="2" t="s">
        <v>8</v>
      </c>
      <c r="NQ11" s="5">
        <v>0</v>
      </c>
      <c r="NR11" s="5">
        <v>0</v>
      </c>
      <c r="NS11" s="5">
        <v>0</v>
      </c>
      <c r="NT11" s="5">
        <f t="shared" si="56"/>
        <v>0</v>
      </c>
      <c r="NU11" s="9"/>
      <c r="NV11" s="1">
        <v>5</v>
      </c>
      <c r="NW11" s="2" t="s">
        <v>8</v>
      </c>
      <c r="NX11" s="5">
        <v>0</v>
      </c>
      <c r="NY11" s="5">
        <v>0</v>
      </c>
      <c r="NZ11" s="5">
        <v>0</v>
      </c>
      <c r="OA11" s="5">
        <f t="shared" si="57"/>
        <v>0</v>
      </c>
      <c r="OB11" s="9"/>
      <c r="OC11" s="1">
        <v>5</v>
      </c>
      <c r="OD11" s="2" t="s">
        <v>8</v>
      </c>
      <c r="OE11" s="5">
        <v>0</v>
      </c>
      <c r="OF11" s="5">
        <v>0</v>
      </c>
      <c r="OG11" s="5">
        <v>0</v>
      </c>
      <c r="OH11" s="5">
        <f t="shared" si="58"/>
        <v>0</v>
      </c>
      <c r="OI11" s="9"/>
      <c r="OJ11" s="1">
        <v>5</v>
      </c>
      <c r="OK11" s="2" t="s">
        <v>8</v>
      </c>
      <c r="OL11" s="5">
        <v>0</v>
      </c>
      <c r="OM11" s="5">
        <v>0</v>
      </c>
      <c r="ON11" s="5">
        <v>0</v>
      </c>
      <c r="OO11" s="5">
        <f t="shared" si="59"/>
        <v>0</v>
      </c>
      <c r="OP11" s="9"/>
      <c r="OQ11" s="1">
        <v>5</v>
      </c>
      <c r="OR11" s="2" t="s">
        <v>8</v>
      </c>
      <c r="OS11" s="5">
        <v>16273.4</v>
      </c>
      <c r="OT11" s="5">
        <v>1057771</v>
      </c>
      <c r="OU11" s="5">
        <v>0</v>
      </c>
      <c r="OV11" s="5">
        <f t="shared" si="60"/>
        <v>1057771</v>
      </c>
      <c r="OW11" s="9"/>
      <c r="OX11" s="1">
        <v>5</v>
      </c>
      <c r="OY11" s="2" t="s">
        <v>8</v>
      </c>
      <c r="OZ11" s="5">
        <v>0</v>
      </c>
      <c r="PA11" s="5">
        <v>0</v>
      </c>
      <c r="PB11" s="5">
        <v>0</v>
      </c>
      <c r="PC11" s="5">
        <f t="shared" si="61"/>
        <v>0</v>
      </c>
      <c r="PD11" s="9"/>
      <c r="PE11" s="1">
        <v>5</v>
      </c>
      <c r="PF11" s="2" t="s">
        <v>8</v>
      </c>
      <c r="PG11" s="5">
        <v>0</v>
      </c>
      <c r="PH11" s="5">
        <v>0</v>
      </c>
      <c r="PI11" s="5">
        <v>0</v>
      </c>
      <c r="PJ11" s="5">
        <f t="shared" si="62"/>
        <v>0</v>
      </c>
      <c r="PK11" s="9"/>
      <c r="PL11" s="1">
        <v>5</v>
      </c>
      <c r="PM11" s="2" t="s">
        <v>8</v>
      </c>
      <c r="PN11" s="5">
        <v>0</v>
      </c>
      <c r="PO11" s="5">
        <v>0</v>
      </c>
      <c r="PP11" s="5">
        <v>0</v>
      </c>
      <c r="PQ11" s="5">
        <f t="shared" si="63"/>
        <v>0</v>
      </c>
      <c r="PR11" s="9"/>
      <c r="PS11" s="1">
        <v>5</v>
      </c>
      <c r="PT11" s="2" t="s">
        <v>8</v>
      </c>
      <c r="PU11" s="5">
        <v>2392</v>
      </c>
      <c r="PV11" s="5">
        <v>526240</v>
      </c>
      <c r="PW11" s="5">
        <v>0</v>
      </c>
      <c r="PX11" s="5">
        <f t="shared" si="64"/>
        <v>526240</v>
      </c>
      <c r="PY11" s="9"/>
      <c r="PZ11" s="1">
        <v>5</v>
      </c>
      <c r="QA11" s="2" t="s">
        <v>8</v>
      </c>
      <c r="QB11" s="5">
        <v>26933640</v>
      </c>
      <c r="QC11" s="5">
        <v>4309382</v>
      </c>
      <c r="QD11" s="5">
        <v>0</v>
      </c>
      <c r="QE11" s="5">
        <f t="shared" si="65"/>
        <v>4309382</v>
      </c>
      <c r="QF11" s="9"/>
      <c r="QG11" s="1">
        <v>5</v>
      </c>
      <c r="QH11" s="2" t="s">
        <v>8</v>
      </c>
      <c r="QI11" s="5">
        <v>275</v>
      </c>
      <c r="QJ11" s="5">
        <v>970475</v>
      </c>
      <c r="QK11" s="5">
        <v>0</v>
      </c>
      <c r="QL11" s="5">
        <f t="shared" si="66"/>
        <v>970475</v>
      </c>
      <c r="QM11" s="9"/>
      <c r="QN11" s="1">
        <v>5</v>
      </c>
      <c r="QO11" s="2" t="s">
        <v>8</v>
      </c>
      <c r="QP11" s="5">
        <v>2410</v>
      </c>
      <c r="QQ11" s="5">
        <v>361500</v>
      </c>
      <c r="QR11" s="5">
        <v>0</v>
      </c>
      <c r="QS11" s="5">
        <f t="shared" si="67"/>
        <v>361500</v>
      </c>
      <c r="QT11" s="9"/>
      <c r="QU11" s="1">
        <v>5</v>
      </c>
      <c r="QV11" s="2" t="s">
        <v>8</v>
      </c>
      <c r="QW11" s="5">
        <v>10</v>
      </c>
      <c r="QX11" s="5">
        <v>20000</v>
      </c>
      <c r="QY11" s="5">
        <v>0</v>
      </c>
      <c r="QZ11" s="5">
        <f t="shared" si="68"/>
        <v>20000</v>
      </c>
      <c r="RA11" s="9"/>
      <c r="RB11" s="1">
        <v>5</v>
      </c>
      <c r="RC11" s="2" t="s">
        <v>8</v>
      </c>
      <c r="RD11" s="5">
        <v>0</v>
      </c>
      <c r="RE11" s="5">
        <v>0</v>
      </c>
      <c r="RF11" s="5">
        <v>0</v>
      </c>
      <c r="RG11" s="5">
        <f t="shared" si="69"/>
        <v>0</v>
      </c>
      <c r="RH11" s="9"/>
      <c r="RI11" s="1">
        <v>5</v>
      </c>
      <c r="RJ11" s="2" t="s">
        <v>8</v>
      </c>
      <c r="RK11" s="5">
        <v>3064</v>
      </c>
      <c r="RL11" s="5">
        <v>257376</v>
      </c>
      <c r="RM11" s="5">
        <v>0</v>
      </c>
      <c r="RN11" s="5">
        <f t="shared" si="70"/>
        <v>257376</v>
      </c>
      <c r="RO11" s="9"/>
      <c r="RP11" s="1">
        <v>5</v>
      </c>
      <c r="RQ11" s="2" t="s">
        <v>8</v>
      </c>
      <c r="RR11" s="5">
        <v>20</v>
      </c>
      <c r="RS11" s="5">
        <v>30000</v>
      </c>
      <c r="RT11" s="5">
        <v>0</v>
      </c>
      <c r="RU11" s="5">
        <f t="shared" si="71"/>
        <v>30000</v>
      </c>
      <c r="RV11" s="9"/>
      <c r="RW11" s="1">
        <v>5</v>
      </c>
      <c r="RX11" s="2" t="s">
        <v>8</v>
      </c>
      <c r="RY11" s="5">
        <v>0</v>
      </c>
      <c r="RZ11" s="5">
        <v>0</v>
      </c>
      <c r="SA11" s="5">
        <v>0</v>
      </c>
      <c r="SB11" s="5">
        <f t="shared" si="72"/>
        <v>0</v>
      </c>
      <c r="SC11" s="9"/>
      <c r="SD11" s="1">
        <v>5</v>
      </c>
      <c r="SE11" s="2" t="s">
        <v>8</v>
      </c>
      <c r="SF11" s="5">
        <v>0</v>
      </c>
      <c r="SG11" s="5">
        <v>0</v>
      </c>
      <c r="SH11" s="5">
        <v>0</v>
      </c>
      <c r="SI11" s="5">
        <f t="shared" si="73"/>
        <v>0</v>
      </c>
      <c r="SJ11" s="9"/>
      <c r="SK11" s="1">
        <v>5</v>
      </c>
      <c r="SL11" s="2" t="s">
        <v>8</v>
      </c>
      <c r="SM11" s="5">
        <v>0</v>
      </c>
      <c r="SN11" s="5">
        <v>7500</v>
      </c>
      <c r="SO11" s="5">
        <v>0</v>
      </c>
      <c r="SP11" s="5">
        <f t="shared" si="74"/>
        <v>7500</v>
      </c>
      <c r="SQ11" s="9"/>
      <c r="SR11" s="1">
        <v>5</v>
      </c>
      <c r="SS11" s="2" t="s">
        <v>8</v>
      </c>
      <c r="ST11" s="5">
        <v>0</v>
      </c>
      <c r="SU11" s="5">
        <v>2000</v>
      </c>
      <c r="SV11" s="5">
        <v>0</v>
      </c>
      <c r="SW11" s="5">
        <f t="shared" si="75"/>
        <v>2000</v>
      </c>
      <c r="SX11" s="9"/>
      <c r="SY11" s="1">
        <v>5</v>
      </c>
      <c r="SZ11" s="2" t="s">
        <v>8</v>
      </c>
      <c r="TA11" s="5">
        <v>0</v>
      </c>
      <c r="TB11" s="5">
        <v>2000</v>
      </c>
      <c r="TC11" s="5">
        <v>0</v>
      </c>
      <c r="TD11" s="5">
        <f t="shared" si="76"/>
        <v>2000</v>
      </c>
      <c r="TE11" s="9"/>
      <c r="TF11" s="1">
        <v>5</v>
      </c>
      <c r="TG11" s="2" t="s">
        <v>8</v>
      </c>
      <c r="TH11" s="5">
        <v>0</v>
      </c>
      <c r="TI11" s="5">
        <v>0</v>
      </c>
      <c r="TJ11" s="5">
        <v>0</v>
      </c>
      <c r="TK11" s="5">
        <f t="shared" si="77"/>
        <v>0</v>
      </c>
      <c r="TL11" s="9"/>
      <c r="TM11" s="1">
        <v>5</v>
      </c>
      <c r="TN11" s="2" t="s">
        <v>8</v>
      </c>
      <c r="TO11" s="5">
        <v>0</v>
      </c>
      <c r="TP11" s="5">
        <v>0</v>
      </c>
      <c r="TQ11" s="5">
        <v>0</v>
      </c>
      <c r="TR11" s="5">
        <f t="shared" si="78"/>
        <v>0</v>
      </c>
      <c r="TS11" s="9"/>
      <c r="TT11" s="1">
        <v>5</v>
      </c>
      <c r="TU11" s="2" t="s">
        <v>8</v>
      </c>
      <c r="TV11" s="5">
        <v>0</v>
      </c>
      <c r="TW11" s="5">
        <v>0</v>
      </c>
      <c r="TX11" s="5">
        <v>0</v>
      </c>
      <c r="TY11" s="5">
        <f t="shared" si="79"/>
        <v>0</v>
      </c>
      <c r="TZ11" s="9"/>
      <c r="UA11" s="1">
        <v>5</v>
      </c>
      <c r="UB11" s="2" t="s">
        <v>8</v>
      </c>
      <c r="UC11" s="5">
        <v>0</v>
      </c>
      <c r="UD11" s="5">
        <v>0</v>
      </c>
      <c r="UE11" s="5">
        <v>0</v>
      </c>
      <c r="UF11" s="5">
        <f t="shared" si="80"/>
        <v>0</v>
      </c>
      <c r="UG11" s="9"/>
      <c r="UH11" s="1">
        <v>5</v>
      </c>
      <c r="UI11" s="2" t="s">
        <v>8</v>
      </c>
      <c r="UJ11" s="5">
        <v>0</v>
      </c>
      <c r="UK11" s="5">
        <v>0</v>
      </c>
      <c r="UL11" s="5">
        <v>0</v>
      </c>
      <c r="UM11" s="5">
        <f t="shared" si="81"/>
        <v>0</v>
      </c>
      <c r="UN11" s="9"/>
      <c r="UO11" s="1">
        <v>5</v>
      </c>
      <c r="UP11" s="2" t="s">
        <v>8</v>
      </c>
      <c r="UQ11" s="5">
        <v>0</v>
      </c>
      <c r="UR11" s="5">
        <v>48200</v>
      </c>
      <c r="US11" s="5">
        <v>0</v>
      </c>
      <c r="UT11" s="5">
        <f t="shared" si="82"/>
        <v>48200</v>
      </c>
      <c r="UU11" s="9"/>
      <c r="UV11" s="1">
        <v>5</v>
      </c>
      <c r="UW11" s="2" t="s">
        <v>8</v>
      </c>
      <c r="UX11" s="5">
        <v>25</v>
      </c>
      <c r="UY11" s="5">
        <v>785586.37907608703</v>
      </c>
      <c r="UZ11" s="5">
        <v>0</v>
      </c>
      <c r="VA11" s="5">
        <f t="shared" si="83"/>
        <v>785586.37907608703</v>
      </c>
      <c r="VB11" s="9"/>
      <c r="VC11" s="1">
        <v>5</v>
      </c>
      <c r="VD11" s="2" t="s">
        <v>8</v>
      </c>
      <c r="VE11" s="5">
        <v>1</v>
      </c>
      <c r="VF11" s="5">
        <v>21900</v>
      </c>
      <c r="VG11" s="5">
        <v>0</v>
      </c>
      <c r="VH11" s="5">
        <f t="shared" si="84"/>
        <v>21900</v>
      </c>
      <c r="VI11" s="9"/>
      <c r="VJ11" s="1">
        <v>5</v>
      </c>
      <c r="VK11" s="2" t="s">
        <v>8</v>
      </c>
      <c r="VL11" s="5">
        <v>1</v>
      </c>
      <c r="VM11" s="5">
        <v>50000</v>
      </c>
      <c r="VN11" s="5">
        <v>0</v>
      </c>
      <c r="VO11" s="5">
        <f t="shared" si="85"/>
        <v>50000</v>
      </c>
      <c r="VP11" s="9"/>
      <c r="VQ11" s="1">
        <v>5</v>
      </c>
      <c r="VR11" s="2" t="s">
        <v>8</v>
      </c>
      <c r="VS11" s="5">
        <v>700</v>
      </c>
      <c r="VT11" s="5">
        <v>700000</v>
      </c>
      <c r="VU11" s="5">
        <v>0</v>
      </c>
      <c r="VV11" s="5">
        <f t="shared" si="86"/>
        <v>700000</v>
      </c>
      <c r="VW11" s="9"/>
      <c r="VX11" s="1">
        <v>5</v>
      </c>
      <c r="VY11" s="2" t="s">
        <v>8</v>
      </c>
      <c r="VZ11" s="5">
        <v>0</v>
      </c>
      <c r="WA11" s="5">
        <v>500000</v>
      </c>
      <c r="WB11" s="5">
        <v>0</v>
      </c>
      <c r="WC11" s="5">
        <f t="shared" si="87"/>
        <v>500000</v>
      </c>
      <c r="WD11" s="9"/>
      <c r="WE11" s="1">
        <v>5</v>
      </c>
      <c r="WF11" s="2" t="s">
        <v>8</v>
      </c>
      <c r="WG11" s="5">
        <v>1</v>
      </c>
      <c r="WH11" s="5">
        <v>500000</v>
      </c>
      <c r="WI11" s="5">
        <v>0</v>
      </c>
      <c r="WJ11" s="5">
        <f t="shared" si="88"/>
        <v>500000</v>
      </c>
      <c r="WK11" s="9"/>
      <c r="WL11" s="1">
        <v>5</v>
      </c>
      <c r="WM11" s="2" t="s">
        <v>8</v>
      </c>
      <c r="WN11" s="5">
        <v>1</v>
      </c>
      <c r="WO11" s="5">
        <v>100000</v>
      </c>
      <c r="WP11" s="5">
        <v>0</v>
      </c>
      <c r="WQ11" s="5">
        <f t="shared" si="89"/>
        <v>100000</v>
      </c>
      <c r="WR11" s="9"/>
      <c r="WS11" s="1">
        <v>5</v>
      </c>
      <c r="WT11" s="2" t="s">
        <v>8</v>
      </c>
      <c r="WU11" s="5">
        <v>1</v>
      </c>
      <c r="WV11" s="5">
        <v>600000</v>
      </c>
      <c r="WW11" s="5">
        <v>0</v>
      </c>
      <c r="WX11" s="5">
        <f t="shared" si="90"/>
        <v>600000</v>
      </c>
      <c r="WY11" s="9"/>
      <c r="WZ11" s="1">
        <v>5</v>
      </c>
      <c r="XA11" s="2" t="s">
        <v>8</v>
      </c>
      <c r="XB11" s="5">
        <v>0</v>
      </c>
      <c r="XC11" s="5">
        <v>0</v>
      </c>
      <c r="XD11" s="5">
        <v>0</v>
      </c>
      <c r="XE11" s="5">
        <f t="shared" si="91"/>
        <v>0</v>
      </c>
      <c r="XF11" s="9"/>
      <c r="XG11" s="1">
        <v>5</v>
      </c>
      <c r="XH11" s="2" t="s">
        <v>8</v>
      </c>
      <c r="XI11" s="5">
        <v>1</v>
      </c>
      <c r="XJ11" s="5">
        <v>50000</v>
      </c>
      <c r="XK11" s="5">
        <v>0</v>
      </c>
      <c r="XL11" s="5">
        <f t="shared" si="92"/>
        <v>50000</v>
      </c>
      <c r="XM11" s="9"/>
      <c r="XN11" s="1">
        <v>5</v>
      </c>
      <c r="XO11" s="2" t="s">
        <v>8</v>
      </c>
      <c r="XP11" s="5">
        <v>22</v>
      </c>
      <c r="XQ11" s="5">
        <v>220000</v>
      </c>
      <c r="XR11" s="5">
        <v>0</v>
      </c>
      <c r="XS11" s="5">
        <f t="shared" si="93"/>
        <v>220000</v>
      </c>
      <c r="XT11" s="9"/>
      <c r="XU11" s="1">
        <v>5</v>
      </c>
      <c r="XV11" s="2" t="s">
        <v>8</v>
      </c>
      <c r="XW11" s="5">
        <v>2</v>
      </c>
      <c r="XX11" s="5">
        <v>28000</v>
      </c>
      <c r="XY11" s="5">
        <v>0</v>
      </c>
      <c r="XZ11" s="5">
        <f t="shared" si="94"/>
        <v>28000</v>
      </c>
      <c r="YA11" s="9"/>
      <c r="YB11" s="1">
        <v>5</v>
      </c>
      <c r="YC11" s="2" t="s">
        <v>8</v>
      </c>
      <c r="YD11" s="5">
        <v>3384570.9905406288</v>
      </c>
      <c r="YE11" s="5">
        <v>11913689.886703013</v>
      </c>
      <c r="YF11" s="5">
        <v>0</v>
      </c>
      <c r="YG11" s="5">
        <f t="shared" si="95"/>
        <v>11913689.886703013</v>
      </c>
      <c r="YH11" s="9"/>
      <c r="YI11" s="1">
        <v>5</v>
      </c>
      <c r="YJ11" s="2" t="s">
        <v>8</v>
      </c>
      <c r="YK11" s="5">
        <v>0</v>
      </c>
      <c r="YL11" s="5">
        <v>0</v>
      </c>
      <c r="YM11" s="5">
        <v>0</v>
      </c>
      <c r="YN11" s="5">
        <f t="shared" si="96"/>
        <v>0</v>
      </c>
      <c r="YO11" s="9"/>
      <c r="YP11" s="1">
        <v>5</v>
      </c>
      <c r="YQ11" s="2" t="s">
        <v>8</v>
      </c>
      <c r="YR11" s="5">
        <v>0</v>
      </c>
      <c r="YS11" s="5">
        <v>0</v>
      </c>
      <c r="YT11" s="22">
        <v>153846.20000000001</v>
      </c>
      <c r="YU11" s="5">
        <f t="shared" si="97"/>
        <v>153846.20000000001</v>
      </c>
      <c r="YV11" s="9"/>
      <c r="YW11" s="1">
        <v>5</v>
      </c>
      <c r="YX11" s="2" t="s">
        <v>8</v>
      </c>
      <c r="YY11" s="5">
        <v>0</v>
      </c>
      <c r="YZ11" s="5">
        <v>9345461</v>
      </c>
      <c r="ZA11" s="5">
        <v>0</v>
      </c>
      <c r="ZB11" s="5">
        <f t="shared" si="98"/>
        <v>9345461</v>
      </c>
      <c r="ZC11" s="9"/>
      <c r="ZD11" s="1">
        <v>5</v>
      </c>
      <c r="ZE11" s="2" t="s">
        <v>8</v>
      </c>
      <c r="ZF11" s="5">
        <v>0</v>
      </c>
      <c r="ZG11" s="5">
        <v>0</v>
      </c>
      <c r="ZH11" s="5">
        <v>0</v>
      </c>
      <c r="ZI11" s="5">
        <f t="shared" si="99"/>
        <v>0</v>
      </c>
      <c r="ZJ11" s="9"/>
      <c r="ZK11" s="1">
        <v>5</v>
      </c>
      <c r="ZL11" s="2" t="s">
        <v>8</v>
      </c>
      <c r="ZM11" s="5">
        <v>0</v>
      </c>
      <c r="ZN11" s="5">
        <v>0</v>
      </c>
      <c r="ZO11" s="5">
        <v>0</v>
      </c>
      <c r="ZP11" s="5">
        <f t="shared" si="100"/>
        <v>0</v>
      </c>
      <c r="ZQ11" s="9"/>
      <c r="ZR11" s="1">
        <v>5</v>
      </c>
      <c r="ZS11" s="2" t="s">
        <v>8</v>
      </c>
      <c r="ZT11" s="5">
        <v>0</v>
      </c>
      <c r="ZU11" s="5">
        <f t="shared" si="101"/>
        <v>70342681.265779108</v>
      </c>
      <c r="ZV11" s="5">
        <f t="shared" si="0"/>
        <v>173846.2</v>
      </c>
      <c r="ZW11" s="5">
        <f t="shared" si="1"/>
        <v>70516527.465779096</v>
      </c>
      <c r="ZX11" s="9"/>
    </row>
    <row r="12" spans="1:700" ht="16.5" hidden="1">
      <c r="A12" s="1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2"/>
        <v>0</v>
      </c>
      <c r="G12" s="9"/>
      <c r="H12" s="1">
        <v>6</v>
      </c>
      <c r="I12" s="2" t="s">
        <v>9</v>
      </c>
      <c r="J12" s="5">
        <v>0</v>
      </c>
      <c r="K12" s="5">
        <v>0</v>
      </c>
      <c r="L12" s="5">
        <v>0</v>
      </c>
      <c r="M12" s="5">
        <f t="shared" si="3"/>
        <v>0</v>
      </c>
      <c r="N12" s="9"/>
      <c r="O12" s="1">
        <v>6</v>
      </c>
      <c r="P12" s="2" t="s">
        <v>9</v>
      </c>
      <c r="Q12" s="5">
        <v>0</v>
      </c>
      <c r="R12" s="5">
        <v>0</v>
      </c>
      <c r="S12" s="5">
        <v>0</v>
      </c>
      <c r="T12" s="5">
        <f t="shared" si="4"/>
        <v>0</v>
      </c>
      <c r="U12" s="9"/>
      <c r="V12" s="1">
        <v>6</v>
      </c>
      <c r="W12" s="2" t="s">
        <v>9</v>
      </c>
      <c r="X12" s="5">
        <v>0</v>
      </c>
      <c r="Y12" s="5">
        <v>0</v>
      </c>
      <c r="Z12" s="5">
        <v>0</v>
      </c>
      <c r="AA12" s="5">
        <f t="shared" si="5"/>
        <v>0</v>
      </c>
      <c r="AB12" s="9"/>
      <c r="AC12" s="1">
        <v>6</v>
      </c>
      <c r="AD12" s="2" t="s">
        <v>9</v>
      </c>
      <c r="AE12" s="5">
        <v>0</v>
      </c>
      <c r="AF12" s="5">
        <v>0</v>
      </c>
      <c r="AG12" s="5">
        <v>0</v>
      </c>
      <c r="AH12" s="5">
        <f t="shared" si="6"/>
        <v>0</v>
      </c>
      <c r="AI12" s="9"/>
      <c r="AJ12" s="1">
        <v>6</v>
      </c>
      <c r="AK12" s="2" t="s">
        <v>9</v>
      </c>
      <c r="AL12" s="5">
        <v>0</v>
      </c>
      <c r="AM12" s="5">
        <v>4131000</v>
      </c>
      <c r="AN12" s="5">
        <v>0</v>
      </c>
      <c r="AO12" s="5">
        <f t="shared" si="7"/>
        <v>4131000</v>
      </c>
      <c r="AP12" s="9"/>
      <c r="AQ12" s="1">
        <v>6</v>
      </c>
      <c r="AR12" s="2" t="s">
        <v>9</v>
      </c>
      <c r="AS12" s="5">
        <v>12</v>
      </c>
      <c r="AT12" s="5">
        <v>24000</v>
      </c>
      <c r="AU12" s="5">
        <v>0</v>
      </c>
      <c r="AV12" s="5">
        <f t="shared" si="8"/>
        <v>24000</v>
      </c>
      <c r="AW12" s="9"/>
      <c r="AX12" s="1">
        <v>6</v>
      </c>
      <c r="AY12" s="2" t="s">
        <v>9</v>
      </c>
      <c r="AZ12" s="5">
        <v>105</v>
      </c>
      <c r="BA12" s="5">
        <v>262500</v>
      </c>
      <c r="BB12" s="5">
        <v>0</v>
      </c>
      <c r="BC12" s="5">
        <f t="shared" si="9"/>
        <v>262500</v>
      </c>
      <c r="BD12" s="9"/>
      <c r="BE12" s="1">
        <v>6</v>
      </c>
      <c r="BF12" s="2" t="s">
        <v>9</v>
      </c>
      <c r="BG12" s="5">
        <v>50</v>
      </c>
      <c r="BH12" s="5">
        <v>350000</v>
      </c>
      <c r="BI12" s="5">
        <v>0</v>
      </c>
      <c r="BJ12" s="5">
        <f t="shared" si="10"/>
        <v>350000</v>
      </c>
      <c r="BK12" s="9"/>
      <c r="BL12" s="1">
        <v>6</v>
      </c>
      <c r="BM12" s="2" t="s">
        <v>9</v>
      </c>
      <c r="BN12" s="5">
        <v>0</v>
      </c>
      <c r="BO12" s="5">
        <v>0</v>
      </c>
      <c r="BP12" s="5">
        <v>0</v>
      </c>
      <c r="BQ12" s="5">
        <f t="shared" si="11"/>
        <v>0</v>
      </c>
      <c r="BR12" s="9"/>
      <c r="BS12" s="1">
        <v>6</v>
      </c>
      <c r="BT12" s="2" t="s">
        <v>9</v>
      </c>
      <c r="BU12" s="5">
        <v>38</v>
      </c>
      <c r="BV12" s="5">
        <v>26600</v>
      </c>
      <c r="BW12" s="5">
        <v>0</v>
      </c>
      <c r="BX12" s="5">
        <f t="shared" si="12"/>
        <v>26600</v>
      </c>
      <c r="BY12" s="9"/>
      <c r="BZ12" s="1">
        <v>6</v>
      </c>
      <c r="CA12" s="2" t="s">
        <v>9</v>
      </c>
      <c r="CB12" s="5">
        <v>266</v>
      </c>
      <c r="CC12" s="5">
        <v>199500</v>
      </c>
      <c r="CD12" s="5">
        <v>0</v>
      </c>
      <c r="CE12" s="5">
        <f t="shared" si="13"/>
        <v>199500</v>
      </c>
      <c r="CF12" s="9"/>
      <c r="CG12" s="1">
        <v>6</v>
      </c>
      <c r="CH12" s="2" t="s">
        <v>9</v>
      </c>
      <c r="CI12" s="5">
        <v>21</v>
      </c>
      <c r="CJ12" s="5">
        <v>210000</v>
      </c>
      <c r="CK12" s="5">
        <v>0</v>
      </c>
      <c r="CL12" s="5">
        <f t="shared" si="14"/>
        <v>210000</v>
      </c>
      <c r="CM12" s="9"/>
      <c r="CN12" s="1">
        <v>6</v>
      </c>
      <c r="CO12" s="2" t="s">
        <v>9</v>
      </c>
      <c r="CP12" s="5">
        <v>1</v>
      </c>
      <c r="CQ12" s="5">
        <v>0</v>
      </c>
      <c r="CR12" s="5">
        <v>1545554</v>
      </c>
      <c r="CS12" s="5">
        <f t="shared" si="15"/>
        <v>1545554</v>
      </c>
      <c r="CT12" s="9"/>
      <c r="CU12" s="1">
        <v>6</v>
      </c>
      <c r="CV12" s="2" t="s">
        <v>9</v>
      </c>
      <c r="CW12" s="5">
        <v>0</v>
      </c>
      <c r="CX12" s="5">
        <v>0</v>
      </c>
      <c r="CY12" s="5">
        <v>0</v>
      </c>
      <c r="CZ12" s="5">
        <f t="shared" si="16"/>
        <v>0</v>
      </c>
      <c r="DA12" s="9"/>
      <c r="DB12" s="1">
        <v>6</v>
      </c>
      <c r="DC12" s="2" t="s">
        <v>9</v>
      </c>
      <c r="DD12" s="5">
        <v>0</v>
      </c>
      <c r="DE12" s="5">
        <v>0</v>
      </c>
      <c r="DF12" s="5">
        <v>0</v>
      </c>
      <c r="DG12" s="5">
        <f t="shared" si="17"/>
        <v>0</v>
      </c>
      <c r="DH12" s="9"/>
      <c r="DI12" s="1">
        <v>6</v>
      </c>
      <c r="DJ12" s="2" t="s">
        <v>9</v>
      </c>
      <c r="DK12" s="5">
        <v>0</v>
      </c>
      <c r="DL12" s="5">
        <v>0</v>
      </c>
      <c r="DM12" s="5">
        <v>0</v>
      </c>
      <c r="DN12" s="5">
        <f t="shared" si="18"/>
        <v>0</v>
      </c>
      <c r="DO12" s="9"/>
      <c r="DP12" s="1">
        <v>6</v>
      </c>
      <c r="DQ12" s="2" t="s">
        <v>9</v>
      </c>
      <c r="DR12" s="5">
        <v>0</v>
      </c>
      <c r="DS12" s="5">
        <v>0</v>
      </c>
      <c r="DT12" s="5">
        <v>0</v>
      </c>
      <c r="DU12" s="5">
        <f t="shared" si="19"/>
        <v>0</v>
      </c>
      <c r="DV12" s="9"/>
      <c r="DW12" s="1">
        <v>6</v>
      </c>
      <c r="DX12" s="2" t="s">
        <v>9</v>
      </c>
      <c r="DY12" s="5">
        <v>2</v>
      </c>
      <c r="DZ12" s="5">
        <v>120000</v>
      </c>
      <c r="EA12" s="5">
        <v>0</v>
      </c>
      <c r="EB12" s="5">
        <f t="shared" si="20"/>
        <v>120000</v>
      </c>
      <c r="EC12" s="9"/>
      <c r="ED12" s="1">
        <v>6</v>
      </c>
      <c r="EE12" s="2" t="s">
        <v>9</v>
      </c>
      <c r="EF12" s="5">
        <v>0</v>
      </c>
      <c r="EG12" s="5">
        <v>0</v>
      </c>
      <c r="EH12" s="5">
        <v>0</v>
      </c>
      <c r="EI12" s="5">
        <f t="shared" si="21"/>
        <v>0</v>
      </c>
      <c r="EJ12" s="9"/>
      <c r="EK12" s="1">
        <v>6</v>
      </c>
      <c r="EL12" s="2" t="s">
        <v>9</v>
      </c>
      <c r="EM12" s="5">
        <v>0</v>
      </c>
      <c r="EN12" s="5">
        <v>0</v>
      </c>
      <c r="EO12" s="5">
        <v>0</v>
      </c>
      <c r="EP12" s="5">
        <f t="shared" si="22"/>
        <v>0</v>
      </c>
      <c r="EQ12" s="9"/>
      <c r="ER12" s="1">
        <v>6</v>
      </c>
      <c r="ES12" s="2" t="s">
        <v>9</v>
      </c>
      <c r="ET12" s="5">
        <v>0</v>
      </c>
      <c r="EU12" s="5">
        <v>0</v>
      </c>
      <c r="EV12" s="5">
        <v>0</v>
      </c>
      <c r="EW12" s="5">
        <f t="shared" si="23"/>
        <v>0</v>
      </c>
      <c r="EX12" s="9"/>
      <c r="EY12" s="1">
        <v>6</v>
      </c>
      <c r="EZ12" s="2" t="s">
        <v>9</v>
      </c>
      <c r="FA12" s="5">
        <v>2</v>
      </c>
      <c r="FB12" s="5">
        <v>110000</v>
      </c>
      <c r="FC12" s="5">
        <v>0</v>
      </c>
      <c r="FD12" s="5">
        <f t="shared" si="24"/>
        <v>110000</v>
      </c>
      <c r="FE12" s="9"/>
      <c r="FF12" s="1">
        <v>6</v>
      </c>
      <c r="FG12" s="2" t="s">
        <v>9</v>
      </c>
      <c r="FH12" s="5">
        <v>0</v>
      </c>
      <c r="FI12" s="5">
        <v>0</v>
      </c>
      <c r="FJ12" s="5">
        <v>0</v>
      </c>
      <c r="FK12" s="5">
        <f t="shared" si="25"/>
        <v>0</v>
      </c>
      <c r="FL12" s="9"/>
      <c r="FM12" s="1">
        <v>6</v>
      </c>
      <c r="FN12" s="2" t="s">
        <v>9</v>
      </c>
      <c r="FO12" s="5">
        <v>0</v>
      </c>
      <c r="FP12" s="5">
        <v>120000</v>
      </c>
      <c r="FQ12" s="5">
        <v>0</v>
      </c>
      <c r="FR12" s="5">
        <f t="shared" si="26"/>
        <v>120000</v>
      </c>
      <c r="FS12" s="9"/>
      <c r="FT12" s="1">
        <v>6</v>
      </c>
      <c r="FU12" s="2" t="s">
        <v>9</v>
      </c>
      <c r="FV12" s="5">
        <v>0</v>
      </c>
      <c r="FW12" s="5">
        <v>0</v>
      </c>
      <c r="FX12" s="5">
        <v>0</v>
      </c>
      <c r="FY12" s="5">
        <f t="shared" si="27"/>
        <v>0</v>
      </c>
      <c r="FZ12" s="9"/>
      <c r="GA12" s="1">
        <v>6</v>
      </c>
      <c r="GB12" s="2" t="s">
        <v>9</v>
      </c>
      <c r="GC12" s="5">
        <v>0</v>
      </c>
      <c r="GD12" s="5">
        <v>0</v>
      </c>
      <c r="GE12" s="5">
        <v>0</v>
      </c>
      <c r="GF12" s="5">
        <f t="shared" si="28"/>
        <v>0</v>
      </c>
      <c r="GG12" s="9"/>
      <c r="GH12" s="1">
        <v>6</v>
      </c>
      <c r="GI12" s="2" t="s">
        <v>9</v>
      </c>
      <c r="GJ12" s="5">
        <v>0</v>
      </c>
      <c r="GK12" s="5">
        <v>0</v>
      </c>
      <c r="GL12" s="5">
        <v>0</v>
      </c>
      <c r="GM12" s="5">
        <f t="shared" si="29"/>
        <v>0</v>
      </c>
      <c r="GN12" s="9"/>
      <c r="GO12" s="1">
        <v>6</v>
      </c>
      <c r="GP12" s="2" t="s">
        <v>9</v>
      </c>
      <c r="GQ12" s="5">
        <v>1</v>
      </c>
      <c r="GR12" s="5">
        <v>50000</v>
      </c>
      <c r="GS12" s="5">
        <v>0</v>
      </c>
      <c r="GT12" s="5">
        <f t="shared" si="30"/>
        <v>50000</v>
      </c>
      <c r="GU12" s="9"/>
      <c r="GV12" s="1">
        <v>6</v>
      </c>
      <c r="GW12" s="2" t="s">
        <v>9</v>
      </c>
      <c r="GX12" s="5">
        <v>0</v>
      </c>
      <c r="GY12" s="5">
        <v>0</v>
      </c>
      <c r="GZ12" s="5">
        <v>0</v>
      </c>
      <c r="HA12" s="5">
        <f t="shared" si="31"/>
        <v>0</v>
      </c>
      <c r="HB12" s="9"/>
      <c r="HC12" s="1">
        <v>6</v>
      </c>
      <c r="HD12" s="2" t="s">
        <v>9</v>
      </c>
      <c r="HE12" s="5">
        <v>1</v>
      </c>
      <c r="HF12" s="5">
        <v>30000</v>
      </c>
      <c r="HG12" s="5">
        <v>0</v>
      </c>
      <c r="HH12" s="5">
        <f t="shared" si="32"/>
        <v>30000</v>
      </c>
      <c r="HI12" s="9"/>
      <c r="HJ12" s="1">
        <v>6</v>
      </c>
      <c r="HK12" s="2" t="s">
        <v>9</v>
      </c>
      <c r="HL12" s="5">
        <v>0</v>
      </c>
      <c r="HM12" s="5">
        <v>0</v>
      </c>
      <c r="HN12" s="5">
        <v>0</v>
      </c>
      <c r="HO12" s="5">
        <f t="shared" si="33"/>
        <v>0</v>
      </c>
      <c r="HP12" s="9"/>
      <c r="HQ12" s="1">
        <v>6</v>
      </c>
      <c r="HR12" s="2" t="s">
        <v>9</v>
      </c>
      <c r="HS12" s="5">
        <v>4</v>
      </c>
      <c r="HT12" s="5">
        <v>9166000</v>
      </c>
      <c r="HU12" s="5">
        <v>0</v>
      </c>
      <c r="HV12" s="5">
        <f t="shared" si="34"/>
        <v>9166000</v>
      </c>
      <c r="HW12" s="9"/>
      <c r="HX12" s="1">
        <v>6</v>
      </c>
      <c r="HY12" s="2" t="s">
        <v>9</v>
      </c>
      <c r="HZ12" s="5">
        <v>0</v>
      </c>
      <c r="IA12" s="5">
        <v>0</v>
      </c>
      <c r="IB12" s="5">
        <v>0</v>
      </c>
      <c r="IC12" s="5">
        <f t="shared" si="35"/>
        <v>0</v>
      </c>
      <c r="ID12" s="9"/>
      <c r="IE12" s="1">
        <v>6</v>
      </c>
      <c r="IF12" s="2" t="s">
        <v>9</v>
      </c>
      <c r="IG12" s="5">
        <v>0</v>
      </c>
      <c r="IH12" s="5">
        <v>0</v>
      </c>
      <c r="II12" s="5">
        <v>0</v>
      </c>
      <c r="IJ12" s="5">
        <f t="shared" si="36"/>
        <v>0</v>
      </c>
      <c r="IK12" s="9"/>
      <c r="IL12" s="1">
        <v>6</v>
      </c>
      <c r="IM12" s="2" t="s">
        <v>9</v>
      </c>
      <c r="IN12" s="5">
        <v>0</v>
      </c>
      <c r="IO12" s="5">
        <v>0</v>
      </c>
      <c r="IP12" s="5">
        <v>0</v>
      </c>
      <c r="IQ12" s="5">
        <f t="shared" si="37"/>
        <v>0</v>
      </c>
      <c r="IR12" s="9"/>
      <c r="IS12" s="1">
        <v>6</v>
      </c>
      <c r="IT12" s="2" t="s">
        <v>9</v>
      </c>
      <c r="IU12" s="5">
        <v>0</v>
      </c>
      <c r="IV12" s="5">
        <v>0</v>
      </c>
      <c r="IW12" s="5">
        <v>0</v>
      </c>
      <c r="IX12" s="5">
        <f t="shared" si="38"/>
        <v>0</v>
      </c>
      <c r="IY12" s="9"/>
      <c r="IZ12" s="1">
        <v>6</v>
      </c>
      <c r="JA12" s="2" t="s">
        <v>9</v>
      </c>
      <c r="JB12" s="5">
        <v>42</v>
      </c>
      <c r="JC12" s="5">
        <v>11000</v>
      </c>
      <c r="JD12" s="5">
        <v>5800</v>
      </c>
      <c r="JE12" s="5">
        <f t="shared" si="39"/>
        <v>16800</v>
      </c>
      <c r="JF12" s="9"/>
      <c r="JG12" s="1">
        <v>6</v>
      </c>
      <c r="JH12" s="2" t="s">
        <v>9</v>
      </c>
      <c r="JI12" s="5">
        <v>530</v>
      </c>
      <c r="JJ12" s="5">
        <v>159000</v>
      </c>
      <c r="JK12" s="5">
        <v>0</v>
      </c>
      <c r="JL12" s="5">
        <f t="shared" si="40"/>
        <v>159000</v>
      </c>
      <c r="JM12" s="9"/>
      <c r="JN12" s="1">
        <v>6</v>
      </c>
      <c r="JO12" s="2" t="s">
        <v>9</v>
      </c>
      <c r="JP12" s="5">
        <v>0</v>
      </c>
      <c r="JQ12" s="5">
        <v>17000</v>
      </c>
      <c r="JR12" s="5">
        <v>0</v>
      </c>
      <c r="JS12" s="5">
        <f t="shared" si="41"/>
        <v>17000</v>
      </c>
      <c r="JT12" s="9"/>
      <c r="JU12" s="1">
        <v>6</v>
      </c>
      <c r="JV12" s="2" t="s">
        <v>9</v>
      </c>
      <c r="JW12" s="5">
        <v>19</v>
      </c>
      <c r="JX12" s="5">
        <v>475000</v>
      </c>
      <c r="JY12" s="5">
        <v>0</v>
      </c>
      <c r="JZ12" s="5">
        <f t="shared" si="42"/>
        <v>475000</v>
      </c>
      <c r="KA12" s="9"/>
      <c r="KB12" s="1">
        <v>6</v>
      </c>
      <c r="KC12" s="2" t="s">
        <v>9</v>
      </c>
      <c r="KD12" s="5">
        <v>0</v>
      </c>
      <c r="KE12" s="5">
        <v>0</v>
      </c>
      <c r="KF12" s="5">
        <v>0</v>
      </c>
      <c r="KG12" s="5">
        <f t="shared" si="43"/>
        <v>0</v>
      </c>
      <c r="KH12" s="9"/>
      <c r="KI12" s="1">
        <v>6</v>
      </c>
      <c r="KJ12" s="2" t="s">
        <v>9</v>
      </c>
      <c r="KK12" s="5">
        <v>0</v>
      </c>
      <c r="KL12" s="5">
        <v>0</v>
      </c>
      <c r="KM12" s="5">
        <v>0</v>
      </c>
      <c r="KN12" s="5">
        <f t="shared" si="44"/>
        <v>0</v>
      </c>
      <c r="KO12" s="9"/>
      <c r="KP12" s="1">
        <v>6</v>
      </c>
      <c r="KQ12" s="2" t="s">
        <v>9</v>
      </c>
      <c r="KR12" s="5">
        <v>0</v>
      </c>
      <c r="KS12" s="5">
        <v>0</v>
      </c>
      <c r="KT12" s="5">
        <v>310834</v>
      </c>
      <c r="KU12" s="5">
        <f t="shared" si="45"/>
        <v>310834</v>
      </c>
      <c r="KV12" s="9"/>
      <c r="KW12" s="1">
        <v>6</v>
      </c>
      <c r="KX12" s="2" t="s">
        <v>9</v>
      </c>
      <c r="KY12" s="5">
        <v>0</v>
      </c>
      <c r="KZ12" s="5">
        <v>0</v>
      </c>
      <c r="LA12" s="5">
        <v>0</v>
      </c>
      <c r="LB12" s="5">
        <f t="shared" si="46"/>
        <v>0</v>
      </c>
      <c r="LC12" s="9"/>
      <c r="LD12" s="1">
        <v>6</v>
      </c>
      <c r="LE12" s="2" t="s">
        <v>9</v>
      </c>
      <c r="LF12" s="5">
        <v>1</v>
      </c>
      <c r="LG12" s="5">
        <v>46000</v>
      </c>
      <c r="LH12" s="5">
        <v>0</v>
      </c>
      <c r="LI12" s="5">
        <f t="shared" si="47"/>
        <v>46000</v>
      </c>
      <c r="LJ12" s="9"/>
      <c r="LK12" s="1">
        <v>6</v>
      </c>
      <c r="LL12" s="2" t="s">
        <v>9</v>
      </c>
      <c r="LM12" s="5">
        <v>0</v>
      </c>
      <c r="LN12" s="5">
        <v>0</v>
      </c>
      <c r="LO12" s="5">
        <v>0</v>
      </c>
      <c r="LP12" s="5">
        <f t="shared" si="48"/>
        <v>0</v>
      </c>
      <c r="LQ12" s="9"/>
      <c r="LR12" s="1">
        <v>6</v>
      </c>
      <c r="LS12" s="2" t="s">
        <v>9</v>
      </c>
      <c r="LT12" s="5">
        <v>0</v>
      </c>
      <c r="LU12" s="5">
        <v>0</v>
      </c>
      <c r="LV12" s="5">
        <v>0</v>
      </c>
      <c r="LW12" s="5">
        <f t="shared" si="49"/>
        <v>0</v>
      </c>
      <c r="LX12" s="9"/>
      <c r="LY12" s="1">
        <v>6</v>
      </c>
      <c r="LZ12" s="2" t="s">
        <v>9</v>
      </c>
      <c r="MA12" s="5">
        <v>0</v>
      </c>
      <c r="MB12" s="5">
        <v>0</v>
      </c>
      <c r="MC12" s="5">
        <v>0</v>
      </c>
      <c r="MD12" s="5">
        <f t="shared" si="50"/>
        <v>0</v>
      </c>
      <c r="ME12" s="9"/>
      <c r="MF12" s="1">
        <v>6</v>
      </c>
      <c r="MG12" s="2" t="s">
        <v>9</v>
      </c>
      <c r="MH12" s="5">
        <v>300</v>
      </c>
      <c r="MI12" s="5">
        <v>18000</v>
      </c>
      <c r="MJ12" s="5">
        <v>0</v>
      </c>
      <c r="MK12" s="5">
        <f t="shared" si="51"/>
        <v>18000</v>
      </c>
      <c r="ML12" s="9"/>
      <c r="MM12" s="1">
        <v>6</v>
      </c>
      <c r="MN12" s="2" t="s">
        <v>9</v>
      </c>
      <c r="MO12" s="5">
        <v>0</v>
      </c>
      <c r="MP12" s="5">
        <v>0</v>
      </c>
      <c r="MQ12" s="5">
        <v>0</v>
      </c>
      <c r="MR12" s="5">
        <f t="shared" si="52"/>
        <v>0</v>
      </c>
      <c r="MS12" s="9"/>
      <c r="MT12" s="1">
        <v>6</v>
      </c>
      <c r="MU12" s="2" t="s">
        <v>9</v>
      </c>
      <c r="MV12" s="5">
        <v>0</v>
      </c>
      <c r="MW12" s="5">
        <v>0</v>
      </c>
      <c r="MX12" s="5">
        <v>0</v>
      </c>
      <c r="MY12" s="5">
        <f t="shared" si="53"/>
        <v>0</v>
      </c>
      <c r="MZ12" s="9"/>
      <c r="NA12" s="1">
        <v>6</v>
      </c>
      <c r="NB12" s="2" t="s">
        <v>9</v>
      </c>
      <c r="NC12" s="5">
        <v>48294</v>
      </c>
      <c r="ND12" s="5">
        <v>17590400</v>
      </c>
      <c r="NE12" s="5">
        <v>0</v>
      </c>
      <c r="NF12" s="5">
        <f t="shared" si="54"/>
        <v>17590400</v>
      </c>
      <c r="NG12" s="9"/>
      <c r="NH12" s="1">
        <v>6</v>
      </c>
      <c r="NI12" s="2" t="s">
        <v>9</v>
      </c>
      <c r="NJ12" s="5">
        <v>4111</v>
      </c>
      <c r="NK12" s="5">
        <v>822200</v>
      </c>
      <c r="NL12" s="5">
        <v>0</v>
      </c>
      <c r="NM12" s="5">
        <f t="shared" si="55"/>
        <v>822200</v>
      </c>
      <c r="NN12" s="9"/>
      <c r="NO12" s="1">
        <v>6</v>
      </c>
      <c r="NP12" s="2" t="s">
        <v>9</v>
      </c>
      <c r="NQ12" s="5">
        <v>0</v>
      </c>
      <c r="NR12" s="5">
        <v>0</v>
      </c>
      <c r="NS12" s="5">
        <v>0</v>
      </c>
      <c r="NT12" s="5">
        <f t="shared" si="56"/>
        <v>0</v>
      </c>
      <c r="NU12" s="9"/>
      <c r="NV12" s="1">
        <v>6</v>
      </c>
      <c r="NW12" s="2" t="s">
        <v>9</v>
      </c>
      <c r="NX12" s="5">
        <v>0</v>
      </c>
      <c r="NY12" s="5">
        <v>0</v>
      </c>
      <c r="NZ12" s="5">
        <v>0</v>
      </c>
      <c r="OA12" s="5">
        <f t="shared" si="57"/>
        <v>0</v>
      </c>
      <c r="OB12" s="9"/>
      <c r="OC12" s="1">
        <v>6</v>
      </c>
      <c r="OD12" s="2" t="s">
        <v>9</v>
      </c>
      <c r="OE12" s="5">
        <v>0</v>
      </c>
      <c r="OF12" s="5">
        <v>0</v>
      </c>
      <c r="OG12" s="5">
        <v>0</v>
      </c>
      <c r="OH12" s="5">
        <f t="shared" si="58"/>
        <v>0</v>
      </c>
      <c r="OI12" s="9"/>
      <c r="OJ12" s="1">
        <v>6</v>
      </c>
      <c r="OK12" s="2" t="s">
        <v>9</v>
      </c>
      <c r="OL12" s="5">
        <v>0</v>
      </c>
      <c r="OM12" s="5">
        <v>0</v>
      </c>
      <c r="ON12" s="5">
        <v>0</v>
      </c>
      <c r="OO12" s="5">
        <f t="shared" si="59"/>
        <v>0</v>
      </c>
      <c r="OP12" s="9"/>
      <c r="OQ12" s="1">
        <v>6</v>
      </c>
      <c r="OR12" s="2" t="s">
        <v>9</v>
      </c>
      <c r="OS12" s="5">
        <v>16449.400000000001</v>
      </c>
      <c r="OT12" s="5">
        <v>1069211</v>
      </c>
      <c r="OU12" s="5">
        <v>0</v>
      </c>
      <c r="OV12" s="5">
        <f t="shared" si="60"/>
        <v>1069211</v>
      </c>
      <c r="OW12" s="9"/>
      <c r="OX12" s="1">
        <v>6</v>
      </c>
      <c r="OY12" s="2" t="s">
        <v>9</v>
      </c>
      <c r="OZ12" s="5">
        <v>0</v>
      </c>
      <c r="PA12" s="5">
        <v>0</v>
      </c>
      <c r="PB12" s="5">
        <v>0</v>
      </c>
      <c r="PC12" s="5">
        <f t="shared" si="61"/>
        <v>0</v>
      </c>
      <c r="PD12" s="9"/>
      <c r="PE12" s="1">
        <v>6</v>
      </c>
      <c r="PF12" s="2" t="s">
        <v>9</v>
      </c>
      <c r="PG12" s="5">
        <v>0</v>
      </c>
      <c r="PH12" s="5">
        <v>0</v>
      </c>
      <c r="PI12" s="5">
        <v>0</v>
      </c>
      <c r="PJ12" s="5">
        <f t="shared" si="62"/>
        <v>0</v>
      </c>
      <c r="PK12" s="9"/>
      <c r="PL12" s="1">
        <v>6</v>
      </c>
      <c r="PM12" s="2" t="s">
        <v>9</v>
      </c>
      <c r="PN12" s="5">
        <v>0</v>
      </c>
      <c r="PO12" s="5">
        <v>0</v>
      </c>
      <c r="PP12" s="5">
        <v>0</v>
      </c>
      <c r="PQ12" s="5">
        <f t="shared" si="63"/>
        <v>0</v>
      </c>
      <c r="PR12" s="9"/>
      <c r="PS12" s="1">
        <v>6</v>
      </c>
      <c r="PT12" s="2" t="s">
        <v>9</v>
      </c>
      <c r="PU12" s="5">
        <v>2219</v>
      </c>
      <c r="PV12" s="5">
        <v>488180</v>
      </c>
      <c r="PW12" s="5">
        <v>0</v>
      </c>
      <c r="PX12" s="5">
        <f t="shared" si="64"/>
        <v>488180</v>
      </c>
      <c r="PY12" s="9"/>
      <c r="PZ12" s="1">
        <v>6</v>
      </c>
      <c r="QA12" s="2" t="s">
        <v>9</v>
      </c>
      <c r="QB12" s="5">
        <v>24285601</v>
      </c>
      <c r="QC12" s="5">
        <v>3885696</v>
      </c>
      <c r="QD12" s="5">
        <v>0</v>
      </c>
      <c r="QE12" s="5">
        <f t="shared" si="65"/>
        <v>3885696</v>
      </c>
      <c r="QF12" s="9"/>
      <c r="QG12" s="1">
        <v>6</v>
      </c>
      <c r="QH12" s="2" t="s">
        <v>9</v>
      </c>
      <c r="QI12" s="5">
        <v>231</v>
      </c>
      <c r="QJ12" s="5">
        <v>815199</v>
      </c>
      <c r="QK12" s="5">
        <v>0</v>
      </c>
      <c r="QL12" s="5">
        <f t="shared" si="66"/>
        <v>815199</v>
      </c>
      <c r="QM12" s="9"/>
      <c r="QN12" s="1">
        <v>6</v>
      </c>
      <c r="QO12" s="2" t="s">
        <v>9</v>
      </c>
      <c r="QP12" s="5">
        <v>2236</v>
      </c>
      <c r="QQ12" s="5">
        <v>335400</v>
      </c>
      <c r="QR12" s="5">
        <v>0</v>
      </c>
      <c r="QS12" s="5">
        <f t="shared" si="67"/>
        <v>335400</v>
      </c>
      <c r="QT12" s="9"/>
      <c r="QU12" s="1">
        <v>6</v>
      </c>
      <c r="QV12" s="2" t="s">
        <v>9</v>
      </c>
      <c r="QW12" s="5">
        <v>10</v>
      </c>
      <c r="QX12" s="5">
        <v>20000</v>
      </c>
      <c r="QY12" s="5">
        <v>0</v>
      </c>
      <c r="QZ12" s="5">
        <f t="shared" si="68"/>
        <v>20000</v>
      </c>
      <c r="RA12" s="9"/>
      <c r="RB12" s="1">
        <v>6</v>
      </c>
      <c r="RC12" s="2" t="s">
        <v>9</v>
      </c>
      <c r="RD12" s="5">
        <v>0</v>
      </c>
      <c r="RE12" s="5">
        <v>0</v>
      </c>
      <c r="RF12" s="5">
        <v>0</v>
      </c>
      <c r="RG12" s="5">
        <f t="shared" si="69"/>
        <v>0</v>
      </c>
      <c r="RH12" s="9"/>
      <c r="RI12" s="1">
        <v>6</v>
      </c>
      <c r="RJ12" s="2" t="s">
        <v>9</v>
      </c>
      <c r="RK12" s="5">
        <v>3023</v>
      </c>
      <c r="RL12" s="5">
        <v>253932</v>
      </c>
      <c r="RM12" s="5">
        <v>0</v>
      </c>
      <c r="RN12" s="5">
        <f t="shared" si="70"/>
        <v>253932</v>
      </c>
      <c r="RO12" s="9"/>
      <c r="RP12" s="1">
        <v>6</v>
      </c>
      <c r="RQ12" s="2" t="s">
        <v>9</v>
      </c>
      <c r="RR12" s="5">
        <v>19</v>
      </c>
      <c r="RS12" s="5">
        <v>28500</v>
      </c>
      <c r="RT12" s="5">
        <v>0</v>
      </c>
      <c r="RU12" s="5">
        <f t="shared" si="71"/>
        <v>28500</v>
      </c>
      <c r="RV12" s="9"/>
      <c r="RW12" s="1">
        <v>6</v>
      </c>
      <c r="RX12" s="2" t="s">
        <v>9</v>
      </c>
      <c r="RY12" s="5">
        <v>0</v>
      </c>
      <c r="RZ12" s="5">
        <v>0</v>
      </c>
      <c r="SA12" s="5">
        <v>0</v>
      </c>
      <c r="SB12" s="5">
        <f t="shared" si="72"/>
        <v>0</v>
      </c>
      <c r="SC12" s="9"/>
      <c r="SD12" s="1">
        <v>6</v>
      </c>
      <c r="SE12" s="2" t="s">
        <v>9</v>
      </c>
      <c r="SF12" s="5">
        <v>0</v>
      </c>
      <c r="SG12" s="5">
        <v>0</v>
      </c>
      <c r="SH12" s="5">
        <v>0</v>
      </c>
      <c r="SI12" s="5">
        <f t="shared" si="73"/>
        <v>0</v>
      </c>
      <c r="SJ12" s="9"/>
      <c r="SK12" s="1">
        <v>6</v>
      </c>
      <c r="SL12" s="2" t="s">
        <v>9</v>
      </c>
      <c r="SM12" s="5">
        <v>0</v>
      </c>
      <c r="SN12" s="5">
        <v>12000</v>
      </c>
      <c r="SO12" s="5">
        <v>0</v>
      </c>
      <c r="SP12" s="5">
        <f t="shared" si="74"/>
        <v>12000</v>
      </c>
      <c r="SQ12" s="9"/>
      <c r="SR12" s="1">
        <v>6</v>
      </c>
      <c r="SS12" s="2" t="s">
        <v>9</v>
      </c>
      <c r="ST12" s="5">
        <v>0</v>
      </c>
      <c r="SU12" s="5">
        <v>2000</v>
      </c>
      <c r="SV12" s="5">
        <v>0</v>
      </c>
      <c r="SW12" s="5">
        <f t="shared" si="75"/>
        <v>2000</v>
      </c>
      <c r="SX12" s="9"/>
      <c r="SY12" s="1">
        <v>6</v>
      </c>
      <c r="SZ12" s="2" t="s">
        <v>9</v>
      </c>
      <c r="TA12" s="5">
        <v>0</v>
      </c>
      <c r="TB12" s="5">
        <v>2000</v>
      </c>
      <c r="TC12" s="5">
        <v>0</v>
      </c>
      <c r="TD12" s="5">
        <f t="shared" si="76"/>
        <v>2000</v>
      </c>
      <c r="TE12" s="9"/>
      <c r="TF12" s="1">
        <v>6</v>
      </c>
      <c r="TG12" s="2" t="s">
        <v>9</v>
      </c>
      <c r="TH12" s="5">
        <v>0</v>
      </c>
      <c r="TI12" s="5">
        <v>0</v>
      </c>
      <c r="TJ12" s="5">
        <v>0</v>
      </c>
      <c r="TK12" s="5">
        <f t="shared" si="77"/>
        <v>0</v>
      </c>
      <c r="TL12" s="9"/>
      <c r="TM12" s="1">
        <v>6</v>
      </c>
      <c r="TN12" s="2" t="s">
        <v>9</v>
      </c>
      <c r="TO12" s="5">
        <v>0</v>
      </c>
      <c r="TP12" s="5">
        <v>0</v>
      </c>
      <c r="TQ12" s="5">
        <v>0</v>
      </c>
      <c r="TR12" s="5">
        <f t="shared" si="78"/>
        <v>0</v>
      </c>
      <c r="TS12" s="9"/>
      <c r="TT12" s="1">
        <v>6</v>
      </c>
      <c r="TU12" s="2" t="s">
        <v>9</v>
      </c>
      <c r="TV12" s="5">
        <v>0</v>
      </c>
      <c r="TW12" s="5">
        <v>0</v>
      </c>
      <c r="TX12" s="5">
        <v>0</v>
      </c>
      <c r="TY12" s="5">
        <f t="shared" si="79"/>
        <v>0</v>
      </c>
      <c r="TZ12" s="9"/>
      <c r="UA12" s="1">
        <v>6</v>
      </c>
      <c r="UB12" s="2" t="s">
        <v>9</v>
      </c>
      <c r="UC12" s="5">
        <v>0</v>
      </c>
      <c r="UD12" s="5">
        <v>0</v>
      </c>
      <c r="UE12" s="5">
        <v>0</v>
      </c>
      <c r="UF12" s="5">
        <f t="shared" si="80"/>
        <v>0</v>
      </c>
      <c r="UG12" s="9"/>
      <c r="UH12" s="1">
        <v>6</v>
      </c>
      <c r="UI12" s="2" t="s">
        <v>9</v>
      </c>
      <c r="UJ12" s="5">
        <v>0</v>
      </c>
      <c r="UK12" s="5">
        <v>0</v>
      </c>
      <c r="UL12" s="5">
        <v>0</v>
      </c>
      <c r="UM12" s="5">
        <f t="shared" si="81"/>
        <v>0</v>
      </c>
      <c r="UN12" s="9"/>
      <c r="UO12" s="1">
        <v>6</v>
      </c>
      <c r="UP12" s="2" t="s">
        <v>9</v>
      </c>
      <c r="UQ12" s="5">
        <v>0</v>
      </c>
      <c r="UR12" s="5">
        <v>43800</v>
      </c>
      <c r="US12" s="5">
        <v>0</v>
      </c>
      <c r="UT12" s="5">
        <f t="shared" si="82"/>
        <v>43800</v>
      </c>
      <c r="UU12" s="9"/>
      <c r="UV12" s="1">
        <v>6</v>
      </c>
      <c r="UW12" s="2" t="s">
        <v>9</v>
      </c>
      <c r="UX12" s="5">
        <v>28</v>
      </c>
      <c r="UY12" s="5">
        <v>879856.74456521741</v>
      </c>
      <c r="UZ12" s="5">
        <v>0</v>
      </c>
      <c r="VA12" s="5">
        <f t="shared" si="83"/>
        <v>879856.74456521741</v>
      </c>
      <c r="VB12" s="9"/>
      <c r="VC12" s="1">
        <v>6</v>
      </c>
      <c r="VD12" s="2" t="s">
        <v>9</v>
      </c>
      <c r="VE12" s="5">
        <v>1</v>
      </c>
      <c r="VF12" s="5">
        <v>213800</v>
      </c>
      <c r="VG12" s="5">
        <v>0</v>
      </c>
      <c r="VH12" s="5">
        <f t="shared" si="84"/>
        <v>213800</v>
      </c>
      <c r="VI12" s="9"/>
      <c r="VJ12" s="1">
        <v>6</v>
      </c>
      <c r="VK12" s="2" t="s">
        <v>9</v>
      </c>
      <c r="VL12" s="5">
        <v>1</v>
      </c>
      <c r="VM12" s="5">
        <v>50000</v>
      </c>
      <c r="VN12" s="5">
        <v>0</v>
      </c>
      <c r="VO12" s="5">
        <f t="shared" si="85"/>
        <v>50000</v>
      </c>
      <c r="VP12" s="9"/>
      <c r="VQ12" s="1">
        <v>6</v>
      </c>
      <c r="VR12" s="2" t="s">
        <v>9</v>
      </c>
      <c r="VS12" s="5">
        <v>750</v>
      </c>
      <c r="VT12" s="5">
        <v>750000</v>
      </c>
      <c r="VU12" s="5">
        <v>0</v>
      </c>
      <c r="VV12" s="5">
        <f t="shared" si="86"/>
        <v>750000</v>
      </c>
      <c r="VW12" s="9"/>
      <c r="VX12" s="1">
        <v>6</v>
      </c>
      <c r="VY12" s="2" t="s">
        <v>9</v>
      </c>
      <c r="VZ12" s="5">
        <v>0</v>
      </c>
      <c r="WA12" s="5">
        <v>500000</v>
      </c>
      <c r="WB12" s="5">
        <v>0</v>
      </c>
      <c r="WC12" s="5">
        <f t="shared" si="87"/>
        <v>500000</v>
      </c>
      <c r="WD12" s="9"/>
      <c r="WE12" s="1">
        <v>6</v>
      </c>
      <c r="WF12" s="2" t="s">
        <v>9</v>
      </c>
      <c r="WG12" s="5">
        <v>1</v>
      </c>
      <c r="WH12" s="5">
        <v>500000</v>
      </c>
      <c r="WI12" s="5">
        <v>0</v>
      </c>
      <c r="WJ12" s="5">
        <f t="shared" si="88"/>
        <v>500000</v>
      </c>
      <c r="WK12" s="9"/>
      <c r="WL12" s="1">
        <v>6</v>
      </c>
      <c r="WM12" s="2" t="s">
        <v>9</v>
      </c>
      <c r="WN12" s="5">
        <v>1</v>
      </c>
      <c r="WO12" s="5">
        <v>100000</v>
      </c>
      <c r="WP12" s="5">
        <v>0</v>
      </c>
      <c r="WQ12" s="5">
        <f t="shared" si="89"/>
        <v>100000</v>
      </c>
      <c r="WR12" s="9"/>
      <c r="WS12" s="1">
        <v>6</v>
      </c>
      <c r="WT12" s="2" t="s">
        <v>9</v>
      </c>
      <c r="WU12" s="5">
        <v>1</v>
      </c>
      <c r="WV12" s="5">
        <v>600000</v>
      </c>
      <c r="WW12" s="5">
        <v>0</v>
      </c>
      <c r="WX12" s="5">
        <f t="shared" si="90"/>
        <v>600000</v>
      </c>
      <c r="WY12" s="9"/>
      <c r="WZ12" s="1">
        <v>6</v>
      </c>
      <c r="XA12" s="2" t="s">
        <v>9</v>
      </c>
      <c r="XB12" s="5">
        <v>0</v>
      </c>
      <c r="XC12" s="5">
        <v>0</v>
      </c>
      <c r="XD12" s="5">
        <v>0</v>
      </c>
      <c r="XE12" s="5">
        <f t="shared" si="91"/>
        <v>0</v>
      </c>
      <c r="XF12" s="9"/>
      <c r="XG12" s="1">
        <v>6</v>
      </c>
      <c r="XH12" s="2" t="s">
        <v>9</v>
      </c>
      <c r="XI12" s="5">
        <v>1</v>
      </c>
      <c r="XJ12" s="5">
        <v>50000</v>
      </c>
      <c r="XK12" s="5">
        <v>0</v>
      </c>
      <c r="XL12" s="5">
        <f t="shared" si="92"/>
        <v>50000</v>
      </c>
      <c r="XM12" s="9"/>
      <c r="XN12" s="1">
        <v>6</v>
      </c>
      <c r="XO12" s="2" t="s">
        <v>9</v>
      </c>
      <c r="XP12" s="5">
        <v>24</v>
      </c>
      <c r="XQ12" s="5">
        <v>240000</v>
      </c>
      <c r="XR12" s="5">
        <v>0</v>
      </c>
      <c r="XS12" s="5">
        <f t="shared" si="93"/>
        <v>240000</v>
      </c>
      <c r="XT12" s="9"/>
      <c r="XU12" s="1">
        <v>6</v>
      </c>
      <c r="XV12" s="2" t="s">
        <v>9</v>
      </c>
      <c r="XW12" s="5">
        <v>0</v>
      </c>
      <c r="XX12" s="5">
        <v>0</v>
      </c>
      <c r="XY12" s="5">
        <v>0</v>
      </c>
      <c r="XZ12" s="5">
        <f t="shared" si="94"/>
        <v>0</v>
      </c>
      <c r="YA12" s="9"/>
      <c r="YB12" s="1">
        <v>6</v>
      </c>
      <c r="YC12" s="2" t="s">
        <v>9</v>
      </c>
      <c r="YD12" s="5">
        <v>3443047.0208512493</v>
      </c>
      <c r="YE12" s="5">
        <v>12119525.513396397</v>
      </c>
      <c r="YF12" s="5">
        <v>0</v>
      </c>
      <c r="YG12" s="5">
        <f t="shared" si="95"/>
        <v>12119525.513396397</v>
      </c>
      <c r="YH12" s="9"/>
      <c r="YI12" s="1">
        <v>6</v>
      </c>
      <c r="YJ12" s="2" t="s">
        <v>9</v>
      </c>
      <c r="YK12" s="5">
        <v>0</v>
      </c>
      <c r="YL12" s="5">
        <v>0</v>
      </c>
      <c r="YM12" s="5">
        <v>0</v>
      </c>
      <c r="YN12" s="5">
        <f t="shared" si="96"/>
        <v>0</v>
      </c>
      <c r="YO12" s="9"/>
      <c r="YP12" s="1">
        <v>6</v>
      </c>
      <c r="YQ12" s="2" t="s">
        <v>9</v>
      </c>
      <c r="YR12" s="5">
        <v>0</v>
      </c>
      <c r="YS12" s="5">
        <v>0</v>
      </c>
      <c r="YT12" s="22">
        <v>153846.20000000001</v>
      </c>
      <c r="YU12" s="5">
        <f t="shared" si="97"/>
        <v>153846.20000000001</v>
      </c>
      <c r="YV12" s="9"/>
      <c r="YW12" s="1">
        <v>6</v>
      </c>
      <c r="YX12" s="2" t="s">
        <v>9</v>
      </c>
      <c r="YY12" s="5">
        <v>0</v>
      </c>
      <c r="YZ12" s="5">
        <v>5250910</v>
      </c>
      <c r="ZA12" s="5">
        <v>0</v>
      </c>
      <c r="ZB12" s="5">
        <f t="shared" si="98"/>
        <v>5250910</v>
      </c>
      <c r="ZC12" s="9"/>
      <c r="ZD12" s="1">
        <v>6</v>
      </c>
      <c r="ZE12" s="2" t="s">
        <v>9</v>
      </c>
      <c r="ZF12" s="5">
        <v>5</v>
      </c>
      <c r="ZG12" s="5">
        <v>325000</v>
      </c>
      <c r="ZH12" s="5">
        <v>0</v>
      </c>
      <c r="ZI12" s="5">
        <f t="shared" si="99"/>
        <v>325000</v>
      </c>
      <c r="ZJ12" s="9"/>
      <c r="ZK12" s="1">
        <v>6</v>
      </c>
      <c r="ZL12" s="2" t="s">
        <v>9</v>
      </c>
      <c r="ZM12" s="5">
        <v>0</v>
      </c>
      <c r="ZN12" s="5">
        <v>0</v>
      </c>
      <c r="ZO12" s="5">
        <v>0</v>
      </c>
      <c r="ZP12" s="5">
        <f t="shared" si="100"/>
        <v>0</v>
      </c>
      <c r="ZQ12" s="9"/>
      <c r="ZR12" s="1">
        <v>6</v>
      </c>
      <c r="ZS12" s="2" t="s">
        <v>9</v>
      </c>
      <c r="ZT12" s="5">
        <v>0</v>
      </c>
      <c r="ZU12" s="5">
        <f t="shared" si="101"/>
        <v>62473210.257961616</v>
      </c>
      <c r="ZV12" s="5">
        <f t="shared" si="0"/>
        <v>2016034.2</v>
      </c>
      <c r="ZW12" s="5">
        <f t="shared" si="1"/>
        <v>64489244.457961619</v>
      </c>
      <c r="ZX12" s="9"/>
    </row>
    <row r="13" spans="1:700" ht="16.5" hidden="1">
      <c r="A13" s="1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2"/>
        <v>0</v>
      </c>
      <c r="G13" s="9"/>
      <c r="H13" s="1">
        <v>7</v>
      </c>
      <c r="I13" s="2" t="s">
        <v>10</v>
      </c>
      <c r="J13" s="5">
        <v>0</v>
      </c>
      <c r="K13" s="5">
        <v>0</v>
      </c>
      <c r="L13" s="5">
        <v>0</v>
      </c>
      <c r="M13" s="5">
        <f t="shared" si="3"/>
        <v>0</v>
      </c>
      <c r="N13" s="9"/>
      <c r="O13" s="1">
        <v>7</v>
      </c>
      <c r="P13" s="2" t="s">
        <v>10</v>
      </c>
      <c r="Q13" s="5">
        <v>0</v>
      </c>
      <c r="R13" s="5">
        <v>0</v>
      </c>
      <c r="S13" s="5">
        <v>0</v>
      </c>
      <c r="T13" s="5">
        <f t="shared" si="4"/>
        <v>0</v>
      </c>
      <c r="U13" s="9"/>
      <c r="V13" s="1">
        <v>7</v>
      </c>
      <c r="W13" s="2" t="s">
        <v>10</v>
      </c>
      <c r="X13" s="5">
        <v>0</v>
      </c>
      <c r="Y13" s="5">
        <v>0</v>
      </c>
      <c r="Z13" s="5">
        <v>0</v>
      </c>
      <c r="AA13" s="5">
        <f t="shared" si="5"/>
        <v>0</v>
      </c>
      <c r="AB13" s="9"/>
      <c r="AC13" s="1">
        <v>7</v>
      </c>
      <c r="AD13" s="2" t="s">
        <v>10</v>
      </c>
      <c r="AE13" s="5">
        <v>0</v>
      </c>
      <c r="AF13" s="5">
        <v>0</v>
      </c>
      <c r="AG13" s="5">
        <v>0</v>
      </c>
      <c r="AH13" s="5">
        <f t="shared" si="6"/>
        <v>0</v>
      </c>
      <c r="AI13" s="9"/>
      <c r="AJ13" s="1">
        <v>7</v>
      </c>
      <c r="AK13" s="2" t="s">
        <v>10</v>
      </c>
      <c r="AL13" s="5">
        <v>0</v>
      </c>
      <c r="AM13" s="5">
        <v>1631000</v>
      </c>
      <c r="AN13" s="45">
        <v>1016600</v>
      </c>
      <c r="AO13" s="5">
        <f t="shared" si="7"/>
        <v>2647600</v>
      </c>
      <c r="AP13" s="9"/>
      <c r="AQ13" s="1">
        <v>7</v>
      </c>
      <c r="AR13" s="2" t="s">
        <v>10</v>
      </c>
      <c r="AS13" s="5">
        <v>12</v>
      </c>
      <c r="AT13" s="5">
        <v>24000</v>
      </c>
      <c r="AU13" s="5">
        <v>0</v>
      </c>
      <c r="AV13" s="5">
        <f t="shared" si="8"/>
        <v>24000</v>
      </c>
      <c r="AW13" s="9"/>
      <c r="AX13" s="1">
        <v>7</v>
      </c>
      <c r="AY13" s="2" t="s">
        <v>10</v>
      </c>
      <c r="AZ13" s="5">
        <v>73</v>
      </c>
      <c r="BA13" s="5">
        <v>182500</v>
      </c>
      <c r="BB13" s="5">
        <v>0</v>
      </c>
      <c r="BC13" s="5">
        <f t="shared" si="9"/>
        <v>182500</v>
      </c>
      <c r="BD13" s="9"/>
      <c r="BE13" s="1">
        <v>7</v>
      </c>
      <c r="BF13" s="2" t="s">
        <v>10</v>
      </c>
      <c r="BG13" s="5">
        <v>46</v>
      </c>
      <c r="BH13" s="5">
        <v>322000</v>
      </c>
      <c r="BI13" s="5">
        <v>0</v>
      </c>
      <c r="BJ13" s="5">
        <f t="shared" si="10"/>
        <v>322000</v>
      </c>
      <c r="BK13" s="9"/>
      <c r="BL13" s="1">
        <v>7</v>
      </c>
      <c r="BM13" s="2" t="s">
        <v>10</v>
      </c>
      <c r="BN13" s="5">
        <v>0</v>
      </c>
      <c r="BO13" s="5">
        <v>0</v>
      </c>
      <c r="BP13" s="5">
        <v>0</v>
      </c>
      <c r="BQ13" s="5">
        <f t="shared" si="11"/>
        <v>0</v>
      </c>
      <c r="BR13" s="9"/>
      <c r="BS13" s="1">
        <v>7</v>
      </c>
      <c r="BT13" s="2" t="s">
        <v>10</v>
      </c>
      <c r="BU13" s="5">
        <v>34</v>
      </c>
      <c r="BV13" s="5">
        <v>23800</v>
      </c>
      <c r="BW13" s="5">
        <v>0</v>
      </c>
      <c r="BX13" s="5">
        <f t="shared" si="12"/>
        <v>23800</v>
      </c>
      <c r="BY13" s="9"/>
      <c r="BZ13" s="1">
        <v>7</v>
      </c>
      <c r="CA13" s="2" t="s">
        <v>10</v>
      </c>
      <c r="CB13" s="5">
        <v>198</v>
      </c>
      <c r="CC13" s="5">
        <v>148500</v>
      </c>
      <c r="CD13" s="5">
        <v>0</v>
      </c>
      <c r="CE13" s="5">
        <f t="shared" si="13"/>
        <v>148500</v>
      </c>
      <c r="CF13" s="9"/>
      <c r="CG13" s="1">
        <v>7</v>
      </c>
      <c r="CH13" s="2" t="s">
        <v>10</v>
      </c>
      <c r="CI13" s="5">
        <v>22</v>
      </c>
      <c r="CJ13" s="5">
        <v>220000</v>
      </c>
      <c r="CK13" s="5">
        <v>0</v>
      </c>
      <c r="CL13" s="5">
        <f t="shared" si="14"/>
        <v>220000</v>
      </c>
      <c r="CM13" s="9"/>
      <c r="CN13" s="1">
        <v>7</v>
      </c>
      <c r="CO13" s="2" t="s">
        <v>10</v>
      </c>
      <c r="CP13" s="5">
        <v>0</v>
      </c>
      <c r="CQ13" s="5">
        <v>0</v>
      </c>
      <c r="CR13" s="5"/>
      <c r="CS13" s="5">
        <f t="shared" si="15"/>
        <v>0</v>
      </c>
      <c r="CT13" s="9"/>
      <c r="CU13" s="1">
        <v>7</v>
      </c>
      <c r="CV13" s="2" t="s">
        <v>10</v>
      </c>
      <c r="CW13" s="5">
        <v>0</v>
      </c>
      <c r="CX13" s="5">
        <v>0</v>
      </c>
      <c r="CY13" s="5">
        <v>0</v>
      </c>
      <c r="CZ13" s="5">
        <f t="shared" si="16"/>
        <v>0</v>
      </c>
      <c r="DA13" s="9"/>
      <c r="DB13" s="1">
        <v>7</v>
      </c>
      <c r="DC13" s="2" t="s">
        <v>10</v>
      </c>
      <c r="DD13" s="5">
        <v>0</v>
      </c>
      <c r="DE13" s="5">
        <v>0</v>
      </c>
      <c r="DF13" s="5">
        <v>0</v>
      </c>
      <c r="DG13" s="5">
        <f t="shared" si="17"/>
        <v>0</v>
      </c>
      <c r="DH13" s="9"/>
      <c r="DI13" s="1">
        <v>7</v>
      </c>
      <c r="DJ13" s="2" t="s">
        <v>10</v>
      </c>
      <c r="DK13" s="5">
        <v>0</v>
      </c>
      <c r="DL13" s="5">
        <v>0</v>
      </c>
      <c r="DM13" s="5">
        <v>0</v>
      </c>
      <c r="DN13" s="5">
        <f t="shared" si="18"/>
        <v>0</v>
      </c>
      <c r="DO13" s="9"/>
      <c r="DP13" s="1">
        <v>7</v>
      </c>
      <c r="DQ13" s="2" t="s">
        <v>10</v>
      </c>
      <c r="DR13" s="5">
        <v>0</v>
      </c>
      <c r="DS13" s="5">
        <v>0</v>
      </c>
      <c r="DT13" s="5">
        <v>0</v>
      </c>
      <c r="DU13" s="5">
        <f t="shared" si="19"/>
        <v>0</v>
      </c>
      <c r="DV13" s="9"/>
      <c r="DW13" s="1">
        <v>7</v>
      </c>
      <c r="DX13" s="2" t="s">
        <v>10</v>
      </c>
      <c r="DY13" s="5">
        <v>1</v>
      </c>
      <c r="DZ13" s="5">
        <v>60000</v>
      </c>
      <c r="EA13" s="5">
        <v>0</v>
      </c>
      <c r="EB13" s="5">
        <f t="shared" si="20"/>
        <v>60000</v>
      </c>
      <c r="EC13" s="9"/>
      <c r="ED13" s="1">
        <v>7</v>
      </c>
      <c r="EE13" s="2" t="s">
        <v>10</v>
      </c>
      <c r="EF13" s="5">
        <v>0</v>
      </c>
      <c r="EG13" s="5">
        <v>0</v>
      </c>
      <c r="EH13" s="5">
        <v>0</v>
      </c>
      <c r="EI13" s="5">
        <f t="shared" si="21"/>
        <v>0</v>
      </c>
      <c r="EJ13" s="9"/>
      <c r="EK13" s="1">
        <v>7</v>
      </c>
      <c r="EL13" s="2" t="s">
        <v>10</v>
      </c>
      <c r="EM13" s="5">
        <v>0</v>
      </c>
      <c r="EN13" s="5">
        <v>0</v>
      </c>
      <c r="EO13" s="5">
        <v>0</v>
      </c>
      <c r="EP13" s="5">
        <f t="shared" si="22"/>
        <v>0</v>
      </c>
      <c r="EQ13" s="9"/>
      <c r="ER13" s="1">
        <v>7</v>
      </c>
      <c r="ES13" s="2" t="s">
        <v>10</v>
      </c>
      <c r="ET13" s="5">
        <v>0</v>
      </c>
      <c r="EU13" s="5">
        <v>0</v>
      </c>
      <c r="EV13" s="5">
        <v>0</v>
      </c>
      <c r="EW13" s="5">
        <f t="shared" si="23"/>
        <v>0</v>
      </c>
      <c r="EX13" s="9"/>
      <c r="EY13" s="1">
        <v>7</v>
      </c>
      <c r="EZ13" s="2" t="s">
        <v>10</v>
      </c>
      <c r="FA13" s="5">
        <v>2</v>
      </c>
      <c r="FB13" s="5">
        <v>110000</v>
      </c>
      <c r="FC13" s="5">
        <v>0</v>
      </c>
      <c r="FD13" s="5">
        <f t="shared" si="24"/>
        <v>110000</v>
      </c>
      <c r="FE13" s="9"/>
      <c r="FF13" s="1">
        <v>7</v>
      </c>
      <c r="FG13" s="2" t="s">
        <v>10</v>
      </c>
      <c r="FH13" s="5">
        <v>0</v>
      </c>
      <c r="FI13" s="5">
        <v>0</v>
      </c>
      <c r="FJ13" s="5">
        <v>0</v>
      </c>
      <c r="FK13" s="5">
        <f t="shared" si="25"/>
        <v>0</v>
      </c>
      <c r="FL13" s="9"/>
      <c r="FM13" s="1">
        <v>7</v>
      </c>
      <c r="FN13" s="2" t="s">
        <v>10</v>
      </c>
      <c r="FO13" s="5">
        <v>0</v>
      </c>
      <c r="FP13" s="5">
        <v>0</v>
      </c>
      <c r="FQ13" s="5">
        <v>0</v>
      </c>
      <c r="FR13" s="5">
        <f t="shared" si="26"/>
        <v>0</v>
      </c>
      <c r="FS13" s="9"/>
      <c r="FT13" s="1">
        <v>7</v>
      </c>
      <c r="FU13" s="2" t="s">
        <v>10</v>
      </c>
      <c r="FV13" s="5">
        <v>0</v>
      </c>
      <c r="FW13" s="5">
        <v>0</v>
      </c>
      <c r="FX13" s="5">
        <v>0</v>
      </c>
      <c r="FY13" s="5">
        <f t="shared" si="27"/>
        <v>0</v>
      </c>
      <c r="FZ13" s="9"/>
      <c r="GA13" s="1">
        <v>7</v>
      </c>
      <c r="GB13" s="2" t="s">
        <v>10</v>
      </c>
      <c r="GC13" s="5">
        <v>0</v>
      </c>
      <c r="GD13" s="5">
        <v>0</v>
      </c>
      <c r="GE13" s="5">
        <v>0</v>
      </c>
      <c r="GF13" s="5">
        <f t="shared" si="28"/>
        <v>0</v>
      </c>
      <c r="GG13" s="9"/>
      <c r="GH13" s="1">
        <v>7</v>
      </c>
      <c r="GI13" s="2" t="s">
        <v>10</v>
      </c>
      <c r="GJ13" s="5">
        <v>1</v>
      </c>
      <c r="GK13" s="5">
        <v>100000</v>
      </c>
      <c r="GL13" s="5">
        <v>0</v>
      </c>
      <c r="GM13" s="5">
        <f t="shared" si="29"/>
        <v>100000</v>
      </c>
      <c r="GN13" s="9"/>
      <c r="GO13" s="1">
        <v>7</v>
      </c>
      <c r="GP13" s="2" t="s">
        <v>10</v>
      </c>
      <c r="GQ13" s="5">
        <v>1</v>
      </c>
      <c r="GR13" s="5">
        <v>50000</v>
      </c>
      <c r="GS13" s="5">
        <v>0</v>
      </c>
      <c r="GT13" s="5">
        <f t="shared" si="30"/>
        <v>50000</v>
      </c>
      <c r="GU13" s="9"/>
      <c r="GV13" s="1">
        <v>7</v>
      </c>
      <c r="GW13" s="2" t="s">
        <v>10</v>
      </c>
      <c r="GX13" s="5">
        <v>0</v>
      </c>
      <c r="GY13" s="5">
        <v>0</v>
      </c>
      <c r="GZ13" s="5">
        <v>0</v>
      </c>
      <c r="HA13" s="5">
        <f t="shared" si="31"/>
        <v>0</v>
      </c>
      <c r="HB13" s="9"/>
      <c r="HC13" s="1">
        <v>7</v>
      </c>
      <c r="HD13" s="2" t="s">
        <v>10</v>
      </c>
      <c r="HE13" s="5">
        <v>1</v>
      </c>
      <c r="HF13" s="5">
        <v>30000</v>
      </c>
      <c r="HG13" s="5">
        <v>0</v>
      </c>
      <c r="HH13" s="5">
        <f t="shared" si="32"/>
        <v>30000</v>
      </c>
      <c r="HI13" s="9"/>
      <c r="HJ13" s="1">
        <v>7</v>
      </c>
      <c r="HK13" s="2" t="s">
        <v>10</v>
      </c>
      <c r="HL13" s="5">
        <v>0</v>
      </c>
      <c r="HM13" s="5">
        <v>0</v>
      </c>
      <c r="HN13" s="5">
        <v>0</v>
      </c>
      <c r="HO13" s="5">
        <f t="shared" si="33"/>
        <v>0</v>
      </c>
      <c r="HP13" s="9"/>
      <c r="HQ13" s="1">
        <v>7</v>
      </c>
      <c r="HR13" s="2" t="s">
        <v>10</v>
      </c>
      <c r="HS13" s="5">
        <v>4</v>
      </c>
      <c r="HT13" s="5">
        <v>9166000</v>
      </c>
      <c r="HU13" s="5">
        <v>0</v>
      </c>
      <c r="HV13" s="5">
        <f t="shared" si="34"/>
        <v>9166000</v>
      </c>
      <c r="HW13" s="9"/>
      <c r="HX13" s="1">
        <v>7</v>
      </c>
      <c r="HY13" s="2" t="s">
        <v>10</v>
      </c>
      <c r="HZ13" s="5">
        <v>0</v>
      </c>
      <c r="IA13" s="5">
        <v>0</v>
      </c>
      <c r="IB13" s="5">
        <v>0</v>
      </c>
      <c r="IC13" s="5">
        <f t="shared" si="35"/>
        <v>0</v>
      </c>
      <c r="ID13" s="9"/>
      <c r="IE13" s="1">
        <v>7</v>
      </c>
      <c r="IF13" s="2" t="s">
        <v>10</v>
      </c>
      <c r="IG13" s="5">
        <v>0</v>
      </c>
      <c r="IH13" s="5">
        <v>0</v>
      </c>
      <c r="II13" s="5">
        <v>0</v>
      </c>
      <c r="IJ13" s="5">
        <f t="shared" si="36"/>
        <v>0</v>
      </c>
      <c r="IK13" s="9"/>
      <c r="IL13" s="1">
        <v>7</v>
      </c>
      <c r="IM13" s="2" t="s">
        <v>10</v>
      </c>
      <c r="IN13" s="5">
        <v>0</v>
      </c>
      <c r="IO13" s="5">
        <v>0</v>
      </c>
      <c r="IP13" s="5">
        <v>0</v>
      </c>
      <c r="IQ13" s="5">
        <f t="shared" si="37"/>
        <v>0</v>
      </c>
      <c r="IR13" s="9"/>
      <c r="IS13" s="1">
        <v>7</v>
      </c>
      <c r="IT13" s="2" t="s">
        <v>10</v>
      </c>
      <c r="IU13" s="5">
        <v>0</v>
      </c>
      <c r="IV13" s="5">
        <v>0</v>
      </c>
      <c r="IW13" s="5">
        <v>0</v>
      </c>
      <c r="IX13" s="5">
        <f t="shared" si="38"/>
        <v>0</v>
      </c>
      <c r="IY13" s="9"/>
      <c r="IZ13" s="1">
        <v>7</v>
      </c>
      <c r="JA13" s="2" t="s">
        <v>10</v>
      </c>
      <c r="JB13" s="5">
        <v>10</v>
      </c>
      <c r="JC13" s="5">
        <v>4700</v>
      </c>
      <c r="JD13" s="5">
        <v>1800</v>
      </c>
      <c r="JE13" s="5">
        <f t="shared" si="39"/>
        <v>6500</v>
      </c>
      <c r="JF13" s="9"/>
      <c r="JG13" s="1">
        <v>7</v>
      </c>
      <c r="JH13" s="2" t="s">
        <v>10</v>
      </c>
      <c r="JI13" s="5">
        <v>410</v>
      </c>
      <c r="JJ13" s="5">
        <v>123000</v>
      </c>
      <c r="JK13" s="5">
        <v>0</v>
      </c>
      <c r="JL13" s="5">
        <f t="shared" si="40"/>
        <v>123000</v>
      </c>
      <c r="JM13" s="9"/>
      <c r="JN13" s="1">
        <v>7</v>
      </c>
      <c r="JO13" s="2" t="s">
        <v>10</v>
      </c>
      <c r="JP13" s="5">
        <v>0</v>
      </c>
      <c r="JQ13" s="5">
        <v>17000</v>
      </c>
      <c r="JR13" s="5">
        <v>0</v>
      </c>
      <c r="JS13" s="5">
        <f t="shared" si="41"/>
        <v>17000</v>
      </c>
      <c r="JT13" s="9"/>
      <c r="JU13" s="1">
        <v>7</v>
      </c>
      <c r="JV13" s="2" t="s">
        <v>10</v>
      </c>
      <c r="JW13" s="5">
        <v>10</v>
      </c>
      <c r="JX13" s="5">
        <v>250000</v>
      </c>
      <c r="JY13" s="5">
        <v>0</v>
      </c>
      <c r="JZ13" s="5">
        <f t="shared" si="42"/>
        <v>250000</v>
      </c>
      <c r="KA13" s="9"/>
      <c r="KB13" s="1">
        <v>7</v>
      </c>
      <c r="KC13" s="2" t="s">
        <v>10</v>
      </c>
      <c r="KD13" s="5">
        <v>0</v>
      </c>
      <c r="KE13" s="5">
        <v>0</v>
      </c>
      <c r="KF13" s="5">
        <v>0</v>
      </c>
      <c r="KG13" s="5">
        <f t="shared" si="43"/>
        <v>0</v>
      </c>
      <c r="KH13" s="9"/>
      <c r="KI13" s="1">
        <v>7</v>
      </c>
      <c r="KJ13" s="2" t="s">
        <v>10</v>
      </c>
      <c r="KK13" s="5">
        <v>0</v>
      </c>
      <c r="KL13" s="5">
        <v>0</v>
      </c>
      <c r="KM13" s="5">
        <v>0</v>
      </c>
      <c r="KN13" s="5">
        <f t="shared" si="44"/>
        <v>0</v>
      </c>
      <c r="KO13" s="9"/>
      <c r="KP13" s="1">
        <v>7</v>
      </c>
      <c r="KQ13" s="2" t="s">
        <v>10</v>
      </c>
      <c r="KR13" s="5">
        <v>0</v>
      </c>
      <c r="KS13" s="5">
        <v>0</v>
      </c>
      <c r="KT13" s="5">
        <v>0</v>
      </c>
      <c r="KU13" s="5">
        <f t="shared" si="45"/>
        <v>0</v>
      </c>
      <c r="KV13" s="9"/>
      <c r="KW13" s="1">
        <v>7</v>
      </c>
      <c r="KX13" s="2" t="s">
        <v>10</v>
      </c>
      <c r="KY13" s="5">
        <v>0</v>
      </c>
      <c r="KZ13" s="5">
        <v>0</v>
      </c>
      <c r="LA13" s="5">
        <v>0</v>
      </c>
      <c r="LB13" s="5">
        <f t="shared" si="46"/>
        <v>0</v>
      </c>
      <c r="LC13" s="9"/>
      <c r="LD13" s="1">
        <v>7</v>
      </c>
      <c r="LE13" s="2" t="s">
        <v>10</v>
      </c>
      <c r="LF13" s="5">
        <v>1</v>
      </c>
      <c r="LG13" s="5">
        <v>46000</v>
      </c>
      <c r="LH13" s="5">
        <v>2889</v>
      </c>
      <c r="LI13" s="5">
        <f t="shared" si="47"/>
        <v>48889</v>
      </c>
      <c r="LJ13" s="9"/>
      <c r="LK13" s="1">
        <v>7</v>
      </c>
      <c r="LL13" s="2" t="s">
        <v>10</v>
      </c>
      <c r="LM13" s="5">
        <v>0</v>
      </c>
      <c r="LN13" s="5">
        <v>0</v>
      </c>
      <c r="LO13" s="5">
        <v>0</v>
      </c>
      <c r="LP13" s="5">
        <f t="shared" si="48"/>
        <v>0</v>
      </c>
      <c r="LQ13" s="9"/>
      <c r="LR13" s="1">
        <v>7</v>
      </c>
      <c r="LS13" s="2" t="s">
        <v>10</v>
      </c>
      <c r="LT13" s="5">
        <v>0</v>
      </c>
      <c r="LU13" s="5">
        <v>0</v>
      </c>
      <c r="LV13" s="5">
        <v>0</v>
      </c>
      <c r="LW13" s="5">
        <f t="shared" si="49"/>
        <v>0</v>
      </c>
      <c r="LX13" s="9"/>
      <c r="LY13" s="1">
        <v>7</v>
      </c>
      <c r="LZ13" s="2" t="s">
        <v>10</v>
      </c>
      <c r="MA13" s="5">
        <v>0</v>
      </c>
      <c r="MB13" s="5">
        <v>0</v>
      </c>
      <c r="MC13" s="5">
        <v>0</v>
      </c>
      <c r="MD13" s="5">
        <f t="shared" si="50"/>
        <v>0</v>
      </c>
      <c r="ME13" s="9"/>
      <c r="MF13" s="1">
        <v>7</v>
      </c>
      <c r="MG13" s="2" t="s">
        <v>10</v>
      </c>
      <c r="MH13" s="5">
        <v>200</v>
      </c>
      <c r="MI13" s="5">
        <v>12000</v>
      </c>
      <c r="MJ13" s="5">
        <v>0</v>
      </c>
      <c r="MK13" s="5">
        <f t="shared" si="51"/>
        <v>12000</v>
      </c>
      <c r="ML13" s="9"/>
      <c r="MM13" s="1">
        <v>7</v>
      </c>
      <c r="MN13" s="2" t="s">
        <v>10</v>
      </c>
      <c r="MO13" s="5">
        <v>0</v>
      </c>
      <c r="MP13" s="5">
        <v>0</v>
      </c>
      <c r="MQ13" s="5">
        <v>0</v>
      </c>
      <c r="MR13" s="5">
        <f t="shared" si="52"/>
        <v>0</v>
      </c>
      <c r="MS13" s="9"/>
      <c r="MT13" s="1">
        <v>7</v>
      </c>
      <c r="MU13" s="2" t="s">
        <v>10</v>
      </c>
      <c r="MV13" s="5">
        <v>0</v>
      </c>
      <c r="MW13" s="5">
        <v>0</v>
      </c>
      <c r="MX13" s="5">
        <v>0</v>
      </c>
      <c r="MY13" s="5">
        <f t="shared" si="53"/>
        <v>0</v>
      </c>
      <c r="MZ13" s="9"/>
      <c r="NA13" s="1">
        <v>7</v>
      </c>
      <c r="NB13" s="2" t="s">
        <v>10</v>
      </c>
      <c r="NC13" s="5">
        <v>39200</v>
      </c>
      <c r="ND13" s="5">
        <v>15220000</v>
      </c>
      <c r="NE13" s="5">
        <v>0</v>
      </c>
      <c r="NF13" s="5">
        <f t="shared" si="54"/>
        <v>15220000</v>
      </c>
      <c r="NG13" s="9"/>
      <c r="NH13" s="1">
        <v>7</v>
      </c>
      <c r="NI13" s="2" t="s">
        <v>10</v>
      </c>
      <c r="NJ13" s="5">
        <v>3424</v>
      </c>
      <c r="NK13" s="5">
        <v>684800</v>
      </c>
      <c r="NL13" s="5">
        <v>0</v>
      </c>
      <c r="NM13" s="5">
        <f t="shared" si="55"/>
        <v>684800</v>
      </c>
      <c r="NN13" s="9"/>
      <c r="NO13" s="1">
        <v>7</v>
      </c>
      <c r="NP13" s="2" t="s">
        <v>10</v>
      </c>
      <c r="NQ13" s="5">
        <v>0</v>
      </c>
      <c r="NR13" s="5">
        <v>0</v>
      </c>
      <c r="NS13" s="5">
        <v>0</v>
      </c>
      <c r="NT13" s="5">
        <f t="shared" si="56"/>
        <v>0</v>
      </c>
      <c r="NU13" s="9"/>
      <c r="NV13" s="1">
        <v>7</v>
      </c>
      <c r="NW13" s="2" t="s">
        <v>10</v>
      </c>
      <c r="NX13" s="5">
        <v>0</v>
      </c>
      <c r="NY13" s="5">
        <v>0</v>
      </c>
      <c r="NZ13" s="5">
        <v>0</v>
      </c>
      <c r="OA13" s="5">
        <f t="shared" si="57"/>
        <v>0</v>
      </c>
      <c r="OB13" s="9"/>
      <c r="OC13" s="1">
        <v>7</v>
      </c>
      <c r="OD13" s="2" t="s">
        <v>10</v>
      </c>
      <c r="OE13" s="5">
        <v>0</v>
      </c>
      <c r="OF13" s="5">
        <v>0</v>
      </c>
      <c r="OG13" s="5">
        <v>0</v>
      </c>
      <c r="OH13" s="5">
        <f t="shared" si="58"/>
        <v>0</v>
      </c>
      <c r="OI13" s="9"/>
      <c r="OJ13" s="1">
        <v>7</v>
      </c>
      <c r="OK13" s="2" t="s">
        <v>10</v>
      </c>
      <c r="OL13" s="5">
        <v>0</v>
      </c>
      <c r="OM13" s="5">
        <v>0</v>
      </c>
      <c r="ON13" s="5">
        <v>0</v>
      </c>
      <c r="OO13" s="5">
        <f t="shared" si="59"/>
        <v>0</v>
      </c>
      <c r="OP13" s="9"/>
      <c r="OQ13" s="1">
        <v>7</v>
      </c>
      <c r="OR13" s="2" t="s">
        <v>10</v>
      </c>
      <c r="OS13" s="5">
        <v>13615.8</v>
      </c>
      <c r="OT13" s="5">
        <v>885027</v>
      </c>
      <c r="OU13" s="5">
        <v>0</v>
      </c>
      <c r="OV13" s="5">
        <f t="shared" si="60"/>
        <v>885027</v>
      </c>
      <c r="OW13" s="9"/>
      <c r="OX13" s="1">
        <v>7</v>
      </c>
      <c r="OY13" s="2" t="s">
        <v>10</v>
      </c>
      <c r="OZ13" s="5">
        <v>0</v>
      </c>
      <c r="PA13" s="5">
        <v>0</v>
      </c>
      <c r="PB13" s="5">
        <v>0</v>
      </c>
      <c r="PC13" s="5">
        <f t="shared" si="61"/>
        <v>0</v>
      </c>
      <c r="PD13" s="9"/>
      <c r="PE13" s="1">
        <v>7</v>
      </c>
      <c r="PF13" s="2" t="s">
        <v>10</v>
      </c>
      <c r="PG13" s="5">
        <v>0</v>
      </c>
      <c r="PH13" s="5">
        <v>0</v>
      </c>
      <c r="PI13" s="5">
        <v>0</v>
      </c>
      <c r="PJ13" s="5">
        <f t="shared" si="62"/>
        <v>0</v>
      </c>
      <c r="PK13" s="9"/>
      <c r="PL13" s="1">
        <v>7</v>
      </c>
      <c r="PM13" s="2" t="s">
        <v>10</v>
      </c>
      <c r="PN13" s="5">
        <v>0</v>
      </c>
      <c r="PO13" s="5">
        <v>0</v>
      </c>
      <c r="PP13" s="5">
        <v>0</v>
      </c>
      <c r="PQ13" s="5">
        <f t="shared" si="63"/>
        <v>0</v>
      </c>
      <c r="PR13" s="9"/>
      <c r="PS13" s="1">
        <v>7</v>
      </c>
      <c r="PT13" s="2" t="s">
        <v>10</v>
      </c>
      <c r="PU13" s="5">
        <v>2226</v>
      </c>
      <c r="PV13" s="5">
        <v>489720</v>
      </c>
      <c r="PW13" s="5">
        <v>0</v>
      </c>
      <c r="PX13" s="5">
        <f t="shared" si="64"/>
        <v>489720</v>
      </c>
      <c r="PY13" s="9"/>
      <c r="PZ13" s="1">
        <v>7</v>
      </c>
      <c r="QA13" s="2" t="s">
        <v>10</v>
      </c>
      <c r="QB13" s="5">
        <v>23210829</v>
      </c>
      <c r="QC13" s="5">
        <v>3713733</v>
      </c>
      <c r="QD13" s="5">
        <v>0</v>
      </c>
      <c r="QE13" s="5">
        <f t="shared" si="65"/>
        <v>3713733</v>
      </c>
      <c r="QF13" s="9"/>
      <c r="QG13" s="1">
        <v>7</v>
      </c>
      <c r="QH13" s="2" t="s">
        <v>10</v>
      </c>
      <c r="QI13" s="5">
        <v>242</v>
      </c>
      <c r="QJ13" s="5">
        <v>854018</v>
      </c>
      <c r="QK13" s="5">
        <v>0</v>
      </c>
      <c r="QL13" s="5">
        <f t="shared" si="66"/>
        <v>854018</v>
      </c>
      <c r="QM13" s="9"/>
      <c r="QN13" s="1">
        <v>7</v>
      </c>
      <c r="QO13" s="2" t="s">
        <v>10</v>
      </c>
      <c r="QP13" s="5">
        <v>2243</v>
      </c>
      <c r="QQ13" s="5">
        <v>336450</v>
      </c>
      <c r="QR13" s="5">
        <v>0</v>
      </c>
      <c r="QS13" s="5">
        <f t="shared" si="67"/>
        <v>336450</v>
      </c>
      <c r="QT13" s="9"/>
      <c r="QU13" s="1">
        <v>7</v>
      </c>
      <c r="QV13" s="2" t="s">
        <v>10</v>
      </c>
      <c r="QW13" s="5">
        <v>10</v>
      </c>
      <c r="QX13" s="5">
        <v>20000</v>
      </c>
      <c r="QY13" s="5">
        <v>0</v>
      </c>
      <c r="QZ13" s="5">
        <f t="shared" si="68"/>
        <v>20000</v>
      </c>
      <c r="RA13" s="9"/>
      <c r="RB13" s="1">
        <v>7</v>
      </c>
      <c r="RC13" s="2" t="s">
        <v>10</v>
      </c>
      <c r="RD13" s="5">
        <v>0</v>
      </c>
      <c r="RE13" s="5">
        <v>0</v>
      </c>
      <c r="RF13" s="5">
        <v>0</v>
      </c>
      <c r="RG13" s="5">
        <f t="shared" si="69"/>
        <v>0</v>
      </c>
      <c r="RH13" s="9"/>
      <c r="RI13" s="1">
        <v>7</v>
      </c>
      <c r="RJ13" s="2" t="s">
        <v>10</v>
      </c>
      <c r="RK13" s="5">
        <v>3267</v>
      </c>
      <c r="RL13" s="5">
        <v>274428</v>
      </c>
      <c r="RM13" s="5">
        <v>0</v>
      </c>
      <c r="RN13" s="5">
        <f t="shared" si="70"/>
        <v>274428</v>
      </c>
      <c r="RO13" s="9"/>
      <c r="RP13" s="1">
        <v>7</v>
      </c>
      <c r="RQ13" s="2" t="s">
        <v>10</v>
      </c>
      <c r="RR13" s="5">
        <v>17</v>
      </c>
      <c r="RS13" s="5">
        <v>25500</v>
      </c>
      <c r="RT13" s="5">
        <v>0</v>
      </c>
      <c r="RU13" s="5">
        <f t="shared" si="71"/>
        <v>25500</v>
      </c>
      <c r="RV13" s="9"/>
      <c r="RW13" s="1">
        <v>7</v>
      </c>
      <c r="RX13" s="2" t="s">
        <v>10</v>
      </c>
      <c r="RY13" s="5">
        <v>0</v>
      </c>
      <c r="RZ13" s="5">
        <v>0</v>
      </c>
      <c r="SA13" s="5">
        <v>0</v>
      </c>
      <c r="SB13" s="5">
        <f t="shared" si="72"/>
        <v>0</v>
      </c>
      <c r="SC13" s="9"/>
      <c r="SD13" s="1">
        <v>7</v>
      </c>
      <c r="SE13" s="2" t="s">
        <v>10</v>
      </c>
      <c r="SF13" s="5">
        <v>0</v>
      </c>
      <c r="SG13" s="5">
        <v>0</v>
      </c>
      <c r="SH13" s="5">
        <v>0</v>
      </c>
      <c r="SI13" s="5">
        <f t="shared" si="73"/>
        <v>0</v>
      </c>
      <c r="SJ13" s="9"/>
      <c r="SK13" s="1">
        <v>7</v>
      </c>
      <c r="SL13" s="2" t="s">
        <v>10</v>
      </c>
      <c r="SM13" s="5">
        <v>0</v>
      </c>
      <c r="SN13" s="5">
        <v>12000</v>
      </c>
      <c r="SO13" s="5">
        <v>0</v>
      </c>
      <c r="SP13" s="5">
        <f t="shared" si="74"/>
        <v>12000</v>
      </c>
      <c r="SQ13" s="9"/>
      <c r="SR13" s="1">
        <v>7</v>
      </c>
      <c r="SS13" s="2" t="s">
        <v>10</v>
      </c>
      <c r="ST13" s="5">
        <v>0</v>
      </c>
      <c r="SU13" s="5">
        <v>2000</v>
      </c>
      <c r="SV13" s="5">
        <v>0</v>
      </c>
      <c r="SW13" s="5">
        <f t="shared" si="75"/>
        <v>2000</v>
      </c>
      <c r="SX13" s="9"/>
      <c r="SY13" s="1">
        <v>7</v>
      </c>
      <c r="SZ13" s="2" t="s">
        <v>10</v>
      </c>
      <c r="TA13" s="5">
        <v>0</v>
      </c>
      <c r="TB13" s="5">
        <v>2000</v>
      </c>
      <c r="TC13" s="5">
        <v>0</v>
      </c>
      <c r="TD13" s="5">
        <f t="shared" si="76"/>
        <v>2000</v>
      </c>
      <c r="TE13" s="9"/>
      <c r="TF13" s="1">
        <v>7</v>
      </c>
      <c r="TG13" s="2" t="s">
        <v>10</v>
      </c>
      <c r="TH13" s="5">
        <v>0</v>
      </c>
      <c r="TI13" s="5">
        <v>0</v>
      </c>
      <c r="TJ13" s="5">
        <v>0</v>
      </c>
      <c r="TK13" s="5">
        <f t="shared" si="77"/>
        <v>0</v>
      </c>
      <c r="TL13" s="9"/>
      <c r="TM13" s="1">
        <v>7</v>
      </c>
      <c r="TN13" s="2" t="s">
        <v>10</v>
      </c>
      <c r="TO13" s="5">
        <v>0</v>
      </c>
      <c r="TP13" s="5">
        <v>0</v>
      </c>
      <c r="TQ13" s="5">
        <v>0</v>
      </c>
      <c r="TR13" s="5">
        <f t="shared" si="78"/>
        <v>0</v>
      </c>
      <c r="TS13" s="9"/>
      <c r="TT13" s="1">
        <v>7</v>
      </c>
      <c r="TU13" s="2" t="s">
        <v>10</v>
      </c>
      <c r="TV13" s="5">
        <v>0</v>
      </c>
      <c r="TW13" s="5">
        <v>0</v>
      </c>
      <c r="TX13" s="5">
        <v>0</v>
      </c>
      <c r="TY13" s="5">
        <f t="shared" si="79"/>
        <v>0</v>
      </c>
      <c r="TZ13" s="9"/>
      <c r="UA13" s="1">
        <v>7</v>
      </c>
      <c r="UB13" s="2" t="s">
        <v>10</v>
      </c>
      <c r="UC13" s="5">
        <v>0</v>
      </c>
      <c r="UD13" s="5">
        <v>0</v>
      </c>
      <c r="UE13" s="5">
        <v>0</v>
      </c>
      <c r="UF13" s="5">
        <f t="shared" si="80"/>
        <v>0</v>
      </c>
      <c r="UG13" s="9"/>
      <c r="UH13" s="1">
        <v>7</v>
      </c>
      <c r="UI13" s="2" t="s">
        <v>10</v>
      </c>
      <c r="UJ13" s="5">
        <v>0</v>
      </c>
      <c r="UK13" s="5">
        <v>0</v>
      </c>
      <c r="UL13" s="5">
        <v>0</v>
      </c>
      <c r="UM13" s="5">
        <f t="shared" si="81"/>
        <v>0</v>
      </c>
      <c r="UN13" s="9"/>
      <c r="UO13" s="1">
        <v>7</v>
      </c>
      <c r="UP13" s="2" t="s">
        <v>10</v>
      </c>
      <c r="UQ13" s="5">
        <v>0</v>
      </c>
      <c r="UR13" s="5">
        <v>39400</v>
      </c>
      <c r="US13" s="5">
        <v>0</v>
      </c>
      <c r="UT13" s="5">
        <f t="shared" si="82"/>
        <v>39400</v>
      </c>
      <c r="UU13" s="9"/>
      <c r="UV13" s="1">
        <v>7</v>
      </c>
      <c r="UW13" s="2" t="s">
        <v>10</v>
      </c>
      <c r="UX13" s="5">
        <v>22</v>
      </c>
      <c r="UY13" s="5">
        <v>691316.01358695654</v>
      </c>
      <c r="UZ13" s="5">
        <v>0</v>
      </c>
      <c r="VA13" s="5">
        <f t="shared" si="83"/>
        <v>691316.01358695654</v>
      </c>
      <c r="VB13" s="9"/>
      <c r="VC13" s="1">
        <v>7</v>
      </c>
      <c r="VD13" s="2" t="s">
        <v>10</v>
      </c>
      <c r="VE13" s="5">
        <v>1</v>
      </c>
      <c r="VF13" s="5">
        <v>51600</v>
      </c>
      <c r="VG13" s="5">
        <v>0</v>
      </c>
      <c r="VH13" s="5">
        <f t="shared" si="84"/>
        <v>51600</v>
      </c>
      <c r="VI13" s="9"/>
      <c r="VJ13" s="1">
        <v>7</v>
      </c>
      <c r="VK13" s="2" t="s">
        <v>10</v>
      </c>
      <c r="VL13" s="5">
        <v>1</v>
      </c>
      <c r="VM13" s="5">
        <v>50000</v>
      </c>
      <c r="VN13" s="5">
        <v>0</v>
      </c>
      <c r="VO13" s="5">
        <f t="shared" si="85"/>
        <v>50000</v>
      </c>
      <c r="VP13" s="9"/>
      <c r="VQ13" s="1">
        <v>7</v>
      </c>
      <c r="VR13" s="2" t="s">
        <v>10</v>
      </c>
      <c r="VS13" s="5">
        <v>400</v>
      </c>
      <c r="VT13" s="5">
        <v>400000</v>
      </c>
      <c r="VU13" s="5">
        <v>0</v>
      </c>
      <c r="VV13" s="5">
        <f t="shared" si="86"/>
        <v>400000</v>
      </c>
      <c r="VW13" s="9"/>
      <c r="VX13" s="1">
        <v>7</v>
      </c>
      <c r="VY13" s="2" t="s">
        <v>10</v>
      </c>
      <c r="VZ13" s="5">
        <v>0</v>
      </c>
      <c r="WA13" s="5">
        <v>0</v>
      </c>
      <c r="WB13" s="5">
        <v>0</v>
      </c>
      <c r="WC13" s="5">
        <f t="shared" si="87"/>
        <v>0</v>
      </c>
      <c r="WD13" s="9"/>
      <c r="WE13" s="1">
        <v>7</v>
      </c>
      <c r="WF13" s="2" t="s">
        <v>10</v>
      </c>
      <c r="WG13" s="5">
        <v>1</v>
      </c>
      <c r="WH13" s="5">
        <v>500000</v>
      </c>
      <c r="WI13" s="5">
        <v>0</v>
      </c>
      <c r="WJ13" s="5">
        <f t="shared" si="88"/>
        <v>500000</v>
      </c>
      <c r="WK13" s="9"/>
      <c r="WL13" s="1">
        <v>7</v>
      </c>
      <c r="WM13" s="2" t="s">
        <v>10</v>
      </c>
      <c r="WN13" s="5">
        <v>1</v>
      </c>
      <c r="WO13" s="5">
        <v>100000</v>
      </c>
      <c r="WP13" s="5">
        <v>0</v>
      </c>
      <c r="WQ13" s="5">
        <f t="shared" si="89"/>
        <v>100000</v>
      </c>
      <c r="WR13" s="9"/>
      <c r="WS13" s="1">
        <v>7</v>
      </c>
      <c r="WT13" s="2" t="s">
        <v>10</v>
      </c>
      <c r="WU13" s="5">
        <v>1</v>
      </c>
      <c r="WV13" s="5">
        <v>600000</v>
      </c>
      <c r="WW13" s="5">
        <v>0</v>
      </c>
      <c r="WX13" s="5">
        <f t="shared" si="90"/>
        <v>600000</v>
      </c>
      <c r="WY13" s="9"/>
      <c r="WZ13" s="1">
        <v>7</v>
      </c>
      <c r="XA13" s="2" t="s">
        <v>10</v>
      </c>
      <c r="XB13" s="5">
        <v>0</v>
      </c>
      <c r="XC13" s="5">
        <v>0</v>
      </c>
      <c r="XD13" s="5">
        <v>0</v>
      </c>
      <c r="XE13" s="5">
        <f t="shared" si="91"/>
        <v>0</v>
      </c>
      <c r="XF13" s="9"/>
      <c r="XG13" s="1">
        <v>7</v>
      </c>
      <c r="XH13" s="2" t="s">
        <v>10</v>
      </c>
      <c r="XI13" s="5">
        <v>1</v>
      </c>
      <c r="XJ13" s="5">
        <v>50000</v>
      </c>
      <c r="XK13" s="5">
        <v>0</v>
      </c>
      <c r="XL13" s="5">
        <f t="shared" si="92"/>
        <v>50000</v>
      </c>
      <c r="XM13" s="9"/>
      <c r="XN13" s="1">
        <v>7</v>
      </c>
      <c r="XO13" s="2" t="s">
        <v>10</v>
      </c>
      <c r="XP13" s="5">
        <v>18</v>
      </c>
      <c r="XQ13" s="5">
        <v>180000</v>
      </c>
      <c r="XR13" s="5">
        <v>0</v>
      </c>
      <c r="XS13" s="5">
        <f t="shared" si="93"/>
        <v>180000</v>
      </c>
      <c r="XT13" s="9"/>
      <c r="XU13" s="1">
        <v>7</v>
      </c>
      <c r="XV13" s="2" t="s">
        <v>10</v>
      </c>
      <c r="XW13" s="5">
        <v>0</v>
      </c>
      <c r="XX13" s="5">
        <v>0</v>
      </c>
      <c r="XY13" s="5">
        <v>0</v>
      </c>
      <c r="XZ13" s="5">
        <f t="shared" si="94"/>
        <v>0</v>
      </c>
      <c r="YA13" s="9"/>
      <c r="YB13" s="1">
        <v>7</v>
      </c>
      <c r="YC13" s="2" t="s">
        <v>10</v>
      </c>
      <c r="YD13" s="5">
        <v>3036575.3719838718</v>
      </c>
      <c r="YE13" s="5">
        <v>10688745.309383228</v>
      </c>
      <c r="YF13" s="5">
        <v>0</v>
      </c>
      <c r="YG13" s="5">
        <f t="shared" si="95"/>
        <v>10688745.309383228</v>
      </c>
      <c r="YH13" s="9"/>
      <c r="YI13" s="1">
        <v>7</v>
      </c>
      <c r="YJ13" s="2" t="s">
        <v>10</v>
      </c>
      <c r="YK13" s="5">
        <v>0</v>
      </c>
      <c r="YL13" s="5">
        <v>0</v>
      </c>
      <c r="YM13" s="5">
        <v>0</v>
      </c>
      <c r="YN13" s="5">
        <f t="shared" si="96"/>
        <v>0</v>
      </c>
      <c r="YO13" s="9"/>
      <c r="YP13" s="1">
        <v>7</v>
      </c>
      <c r="YQ13" s="2" t="s">
        <v>10</v>
      </c>
      <c r="YR13" s="5">
        <v>0</v>
      </c>
      <c r="YS13" s="5">
        <v>0</v>
      </c>
      <c r="YT13" s="22">
        <v>153846.20000000001</v>
      </c>
      <c r="YU13" s="5">
        <f t="shared" si="97"/>
        <v>153846.20000000001</v>
      </c>
      <c r="YV13" s="9"/>
      <c r="YW13" s="1">
        <v>7</v>
      </c>
      <c r="YX13" s="2" t="s">
        <v>10</v>
      </c>
      <c r="YY13" s="5">
        <v>0</v>
      </c>
      <c r="YZ13" s="5">
        <v>9165486</v>
      </c>
      <c r="ZA13" s="5">
        <v>0</v>
      </c>
      <c r="ZB13" s="5">
        <f t="shared" si="98"/>
        <v>9165486</v>
      </c>
      <c r="ZC13" s="9"/>
      <c r="ZD13" s="1">
        <v>7</v>
      </c>
      <c r="ZE13" s="2" t="s">
        <v>10</v>
      </c>
      <c r="ZF13" s="5">
        <v>4</v>
      </c>
      <c r="ZG13" s="5">
        <v>260000</v>
      </c>
      <c r="ZH13" s="5">
        <v>0</v>
      </c>
      <c r="ZI13" s="5">
        <f t="shared" si="99"/>
        <v>260000</v>
      </c>
      <c r="ZJ13" s="9"/>
      <c r="ZK13" s="1">
        <v>7</v>
      </c>
      <c r="ZL13" s="2" t="s">
        <v>10</v>
      </c>
      <c r="ZM13" s="5">
        <v>0</v>
      </c>
      <c r="ZN13" s="5">
        <v>0</v>
      </c>
      <c r="ZO13" s="5">
        <v>0</v>
      </c>
      <c r="ZP13" s="5">
        <f t="shared" si="100"/>
        <v>0</v>
      </c>
      <c r="ZQ13" s="9"/>
      <c r="ZR13" s="1">
        <v>7</v>
      </c>
      <c r="ZS13" s="2" t="s">
        <v>10</v>
      </c>
      <c r="ZT13" s="5">
        <v>0</v>
      </c>
      <c r="ZU13" s="5">
        <f t="shared" si="101"/>
        <v>57816723.322970182</v>
      </c>
      <c r="ZV13" s="5">
        <f t="shared" si="0"/>
        <v>1175135.2</v>
      </c>
      <c r="ZW13" s="5">
        <f t="shared" si="1"/>
        <v>58991858.522970185</v>
      </c>
      <c r="ZX13" s="9"/>
    </row>
    <row r="14" spans="1:700" ht="16.5" hidden="1">
      <c r="A14" s="1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2"/>
        <v>0</v>
      </c>
      <c r="G14" s="9"/>
      <c r="H14" s="1">
        <v>8</v>
      </c>
      <c r="I14" s="2" t="s">
        <v>11</v>
      </c>
      <c r="J14" s="5">
        <v>0</v>
      </c>
      <c r="K14" s="5">
        <v>0</v>
      </c>
      <c r="L14" s="5">
        <v>0</v>
      </c>
      <c r="M14" s="5">
        <f t="shared" si="3"/>
        <v>0</v>
      </c>
      <c r="N14" s="9"/>
      <c r="O14" s="1">
        <v>8</v>
      </c>
      <c r="P14" s="2" t="s">
        <v>11</v>
      </c>
      <c r="Q14" s="5">
        <v>0</v>
      </c>
      <c r="R14" s="5">
        <v>0</v>
      </c>
      <c r="S14" s="5">
        <v>0</v>
      </c>
      <c r="T14" s="5">
        <f t="shared" si="4"/>
        <v>0</v>
      </c>
      <c r="U14" s="9"/>
      <c r="V14" s="1">
        <v>8</v>
      </c>
      <c r="W14" s="2" t="s">
        <v>11</v>
      </c>
      <c r="X14" s="5">
        <v>0</v>
      </c>
      <c r="Y14" s="5">
        <v>0</v>
      </c>
      <c r="Z14" s="5">
        <v>0</v>
      </c>
      <c r="AA14" s="5">
        <f t="shared" si="5"/>
        <v>0</v>
      </c>
      <c r="AB14" s="9"/>
      <c r="AC14" s="1">
        <v>8</v>
      </c>
      <c r="AD14" s="2" t="s">
        <v>11</v>
      </c>
      <c r="AE14" s="5">
        <v>0</v>
      </c>
      <c r="AF14" s="5">
        <v>0</v>
      </c>
      <c r="AG14" s="5">
        <v>0</v>
      </c>
      <c r="AH14" s="5">
        <f t="shared" si="6"/>
        <v>0</v>
      </c>
      <c r="AI14" s="9"/>
      <c r="AJ14" s="1">
        <v>8</v>
      </c>
      <c r="AK14" s="2" t="s">
        <v>11</v>
      </c>
      <c r="AL14" s="5">
        <v>0</v>
      </c>
      <c r="AM14" s="5">
        <v>3531000</v>
      </c>
      <c r="AN14" s="5">
        <v>1002600</v>
      </c>
      <c r="AO14" s="5">
        <f t="shared" si="7"/>
        <v>4533600</v>
      </c>
      <c r="AP14" s="9"/>
      <c r="AQ14" s="1">
        <v>8</v>
      </c>
      <c r="AR14" s="2" t="s">
        <v>11</v>
      </c>
      <c r="AS14" s="5">
        <v>4</v>
      </c>
      <c r="AT14" s="5">
        <v>8000</v>
      </c>
      <c r="AU14" s="5">
        <v>0</v>
      </c>
      <c r="AV14" s="5">
        <f t="shared" si="8"/>
        <v>8000</v>
      </c>
      <c r="AW14" s="9"/>
      <c r="AX14" s="1">
        <v>8</v>
      </c>
      <c r="AY14" s="2" t="s">
        <v>11</v>
      </c>
      <c r="AZ14" s="5">
        <v>56</v>
      </c>
      <c r="BA14" s="5">
        <v>140000</v>
      </c>
      <c r="BB14" s="5">
        <v>0</v>
      </c>
      <c r="BC14" s="5">
        <f t="shared" si="9"/>
        <v>140000</v>
      </c>
      <c r="BD14" s="9"/>
      <c r="BE14" s="1">
        <v>8</v>
      </c>
      <c r="BF14" s="2" t="s">
        <v>11</v>
      </c>
      <c r="BG14" s="5">
        <v>28</v>
      </c>
      <c r="BH14" s="5">
        <v>196000</v>
      </c>
      <c r="BI14" s="5">
        <v>0</v>
      </c>
      <c r="BJ14" s="5">
        <f t="shared" si="10"/>
        <v>196000</v>
      </c>
      <c r="BK14" s="9"/>
      <c r="BL14" s="1">
        <v>8</v>
      </c>
      <c r="BM14" s="2" t="s">
        <v>11</v>
      </c>
      <c r="BN14" s="5">
        <v>0</v>
      </c>
      <c r="BO14" s="5">
        <v>0</v>
      </c>
      <c r="BP14" s="5">
        <v>0</v>
      </c>
      <c r="BQ14" s="5">
        <f t="shared" si="11"/>
        <v>0</v>
      </c>
      <c r="BR14" s="9"/>
      <c r="BS14" s="1">
        <v>8</v>
      </c>
      <c r="BT14" s="2" t="s">
        <v>11</v>
      </c>
      <c r="BU14" s="5">
        <v>24</v>
      </c>
      <c r="BV14" s="5">
        <v>16800</v>
      </c>
      <c r="BW14" s="5">
        <v>0</v>
      </c>
      <c r="BX14" s="5">
        <f t="shared" si="12"/>
        <v>16800</v>
      </c>
      <c r="BY14" s="9"/>
      <c r="BZ14" s="1">
        <v>8</v>
      </c>
      <c r="CA14" s="2" t="s">
        <v>11</v>
      </c>
      <c r="CB14" s="5">
        <v>142</v>
      </c>
      <c r="CC14" s="5">
        <v>106500</v>
      </c>
      <c r="CD14" s="5">
        <v>0</v>
      </c>
      <c r="CE14" s="5">
        <f t="shared" si="13"/>
        <v>106500</v>
      </c>
      <c r="CF14" s="9"/>
      <c r="CG14" s="1">
        <v>8</v>
      </c>
      <c r="CH14" s="2" t="s">
        <v>11</v>
      </c>
      <c r="CI14" s="5">
        <v>17</v>
      </c>
      <c r="CJ14" s="5">
        <v>170000</v>
      </c>
      <c r="CK14" s="5">
        <v>0</v>
      </c>
      <c r="CL14" s="5">
        <f t="shared" si="14"/>
        <v>170000</v>
      </c>
      <c r="CM14" s="9"/>
      <c r="CN14" s="1">
        <v>8</v>
      </c>
      <c r="CO14" s="2" t="s">
        <v>11</v>
      </c>
      <c r="CP14" s="5">
        <v>0</v>
      </c>
      <c r="CQ14" s="5">
        <v>0</v>
      </c>
      <c r="CR14" s="5"/>
      <c r="CS14" s="5">
        <f t="shared" si="15"/>
        <v>0</v>
      </c>
      <c r="CT14" s="9"/>
      <c r="CU14" s="1">
        <v>8</v>
      </c>
      <c r="CV14" s="2" t="s">
        <v>11</v>
      </c>
      <c r="CW14" s="5">
        <v>0</v>
      </c>
      <c r="CX14" s="5">
        <v>0</v>
      </c>
      <c r="CY14" s="5">
        <v>0</v>
      </c>
      <c r="CZ14" s="5">
        <f t="shared" si="16"/>
        <v>0</v>
      </c>
      <c r="DA14" s="9"/>
      <c r="DB14" s="1">
        <v>8</v>
      </c>
      <c r="DC14" s="2" t="s">
        <v>11</v>
      </c>
      <c r="DD14" s="5">
        <v>0</v>
      </c>
      <c r="DE14" s="5">
        <v>0</v>
      </c>
      <c r="DF14" s="5">
        <v>0</v>
      </c>
      <c r="DG14" s="5">
        <f t="shared" si="17"/>
        <v>0</v>
      </c>
      <c r="DH14" s="9"/>
      <c r="DI14" s="1">
        <v>8</v>
      </c>
      <c r="DJ14" s="2" t="s">
        <v>11</v>
      </c>
      <c r="DK14" s="5">
        <v>0</v>
      </c>
      <c r="DL14" s="5">
        <v>0</v>
      </c>
      <c r="DM14" s="5">
        <v>0</v>
      </c>
      <c r="DN14" s="5">
        <f t="shared" si="18"/>
        <v>0</v>
      </c>
      <c r="DO14" s="9"/>
      <c r="DP14" s="1">
        <v>8</v>
      </c>
      <c r="DQ14" s="2" t="s">
        <v>11</v>
      </c>
      <c r="DR14" s="5">
        <v>0</v>
      </c>
      <c r="DS14" s="5">
        <v>0</v>
      </c>
      <c r="DT14" s="5">
        <v>0</v>
      </c>
      <c r="DU14" s="5">
        <f t="shared" si="19"/>
        <v>0</v>
      </c>
      <c r="DV14" s="9"/>
      <c r="DW14" s="1">
        <v>8</v>
      </c>
      <c r="DX14" s="2" t="s">
        <v>11</v>
      </c>
      <c r="DY14" s="5">
        <v>1</v>
      </c>
      <c r="DZ14" s="5">
        <v>60000</v>
      </c>
      <c r="EA14" s="5">
        <v>0</v>
      </c>
      <c r="EB14" s="5">
        <f t="shared" si="20"/>
        <v>60000</v>
      </c>
      <c r="EC14" s="9"/>
      <c r="ED14" s="1">
        <v>8</v>
      </c>
      <c r="EE14" s="2" t="s">
        <v>11</v>
      </c>
      <c r="EF14" s="5">
        <v>0</v>
      </c>
      <c r="EG14" s="5">
        <v>0</v>
      </c>
      <c r="EH14" s="5">
        <v>0</v>
      </c>
      <c r="EI14" s="5">
        <f t="shared" si="21"/>
        <v>0</v>
      </c>
      <c r="EJ14" s="9"/>
      <c r="EK14" s="1">
        <v>8</v>
      </c>
      <c r="EL14" s="2" t="s">
        <v>11</v>
      </c>
      <c r="EM14" s="5">
        <v>0</v>
      </c>
      <c r="EN14" s="5">
        <v>2000000</v>
      </c>
      <c r="EO14" s="5">
        <v>0</v>
      </c>
      <c r="EP14" s="5">
        <f t="shared" si="22"/>
        <v>2000000</v>
      </c>
      <c r="EQ14" s="9"/>
      <c r="ER14" s="1">
        <v>8</v>
      </c>
      <c r="ES14" s="2" t="s">
        <v>11</v>
      </c>
      <c r="ET14" s="5">
        <v>0</v>
      </c>
      <c r="EU14" s="5">
        <v>0</v>
      </c>
      <c r="EV14" s="5">
        <v>0</v>
      </c>
      <c r="EW14" s="5">
        <f t="shared" si="23"/>
        <v>0</v>
      </c>
      <c r="EX14" s="9"/>
      <c r="EY14" s="1">
        <v>8</v>
      </c>
      <c r="EZ14" s="2" t="s">
        <v>11</v>
      </c>
      <c r="FA14" s="5">
        <v>1</v>
      </c>
      <c r="FB14" s="5">
        <v>50000</v>
      </c>
      <c r="FC14" s="5">
        <v>0</v>
      </c>
      <c r="FD14" s="5">
        <f t="shared" si="24"/>
        <v>50000</v>
      </c>
      <c r="FE14" s="9"/>
      <c r="FF14" s="1">
        <v>8</v>
      </c>
      <c r="FG14" s="2" t="s">
        <v>11</v>
      </c>
      <c r="FH14" s="5">
        <v>0</v>
      </c>
      <c r="FI14" s="5">
        <v>0</v>
      </c>
      <c r="FJ14" s="5">
        <v>0</v>
      </c>
      <c r="FK14" s="5">
        <f t="shared" si="25"/>
        <v>0</v>
      </c>
      <c r="FL14" s="9"/>
      <c r="FM14" s="1">
        <v>8</v>
      </c>
      <c r="FN14" s="2" t="s">
        <v>11</v>
      </c>
      <c r="FO14" s="5">
        <v>0</v>
      </c>
      <c r="FP14" s="5">
        <v>120000</v>
      </c>
      <c r="FQ14" s="5">
        <v>0</v>
      </c>
      <c r="FR14" s="5">
        <f t="shared" si="26"/>
        <v>120000</v>
      </c>
      <c r="FS14" s="9"/>
      <c r="FT14" s="1">
        <v>8</v>
      </c>
      <c r="FU14" s="2" t="s">
        <v>11</v>
      </c>
      <c r="FV14" s="5">
        <v>0</v>
      </c>
      <c r="FW14" s="5">
        <v>0</v>
      </c>
      <c r="FX14" s="5">
        <v>0</v>
      </c>
      <c r="FY14" s="5">
        <f t="shared" si="27"/>
        <v>0</v>
      </c>
      <c r="FZ14" s="9"/>
      <c r="GA14" s="1">
        <v>8</v>
      </c>
      <c r="GB14" s="2" t="s">
        <v>11</v>
      </c>
      <c r="GC14" s="5">
        <v>0</v>
      </c>
      <c r="GD14" s="5">
        <v>0</v>
      </c>
      <c r="GE14" s="5">
        <v>0</v>
      </c>
      <c r="GF14" s="5">
        <f t="shared" si="28"/>
        <v>0</v>
      </c>
      <c r="GG14" s="9"/>
      <c r="GH14" s="1">
        <v>8</v>
      </c>
      <c r="GI14" s="2" t="s">
        <v>11</v>
      </c>
      <c r="GJ14" s="5">
        <v>1</v>
      </c>
      <c r="GK14" s="5">
        <v>100000</v>
      </c>
      <c r="GL14" s="5">
        <v>0</v>
      </c>
      <c r="GM14" s="5">
        <f t="shared" si="29"/>
        <v>100000</v>
      </c>
      <c r="GN14" s="9"/>
      <c r="GO14" s="1">
        <v>8</v>
      </c>
      <c r="GP14" s="2" t="s">
        <v>11</v>
      </c>
      <c r="GQ14" s="5">
        <v>1</v>
      </c>
      <c r="GR14" s="5">
        <v>50000</v>
      </c>
      <c r="GS14" s="5">
        <v>0</v>
      </c>
      <c r="GT14" s="5">
        <f t="shared" si="30"/>
        <v>50000</v>
      </c>
      <c r="GU14" s="9"/>
      <c r="GV14" s="1">
        <v>8</v>
      </c>
      <c r="GW14" s="2" t="s">
        <v>11</v>
      </c>
      <c r="GX14" s="5">
        <v>0</v>
      </c>
      <c r="GY14" s="5">
        <v>0</v>
      </c>
      <c r="GZ14" s="5">
        <v>0</v>
      </c>
      <c r="HA14" s="5">
        <f t="shared" si="31"/>
        <v>0</v>
      </c>
      <c r="HB14" s="9"/>
      <c r="HC14" s="1">
        <v>8</v>
      </c>
      <c r="HD14" s="2" t="s">
        <v>11</v>
      </c>
      <c r="HE14" s="5">
        <v>1</v>
      </c>
      <c r="HF14" s="5">
        <v>30000</v>
      </c>
      <c r="HG14" s="5">
        <v>0</v>
      </c>
      <c r="HH14" s="5">
        <f t="shared" si="32"/>
        <v>30000</v>
      </c>
      <c r="HI14" s="9"/>
      <c r="HJ14" s="1">
        <v>8</v>
      </c>
      <c r="HK14" s="2" t="s">
        <v>11</v>
      </c>
      <c r="HL14" s="5">
        <v>0</v>
      </c>
      <c r="HM14" s="5">
        <v>0</v>
      </c>
      <c r="HN14" s="5">
        <v>0</v>
      </c>
      <c r="HO14" s="5">
        <f t="shared" si="33"/>
        <v>0</v>
      </c>
      <c r="HP14" s="9"/>
      <c r="HQ14" s="1">
        <v>8</v>
      </c>
      <c r="HR14" s="2" t="s">
        <v>11</v>
      </c>
      <c r="HS14" s="5">
        <v>1</v>
      </c>
      <c r="HT14" s="5">
        <v>2291500</v>
      </c>
      <c r="HU14" s="5">
        <v>0</v>
      </c>
      <c r="HV14" s="5">
        <f t="shared" si="34"/>
        <v>2291500</v>
      </c>
      <c r="HW14" s="9"/>
      <c r="HX14" s="1">
        <v>8</v>
      </c>
      <c r="HY14" s="2" t="s">
        <v>11</v>
      </c>
      <c r="HZ14" s="5">
        <v>0</v>
      </c>
      <c r="IA14" s="5">
        <v>0</v>
      </c>
      <c r="IB14" s="5">
        <v>0</v>
      </c>
      <c r="IC14" s="5">
        <f t="shared" si="35"/>
        <v>0</v>
      </c>
      <c r="ID14" s="9"/>
      <c r="IE14" s="1">
        <v>8</v>
      </c>
      <c r="IF14" s="2" t="s">
        <v>11</v>
      </c>
      <c r="IG14" s="5">
        <v>0</v>
      </c>
      <c r="IH14" s="5">
        <v>0</v>
      </c>
      <c r="II14" s="5">
        <v>0</v>
      </c>
      <c r="IJ14" s="5">
        <f t="shared" si="36"/>
        <v>0</v>
      </c>
      <c r="IK14" s="9"/>
      <c r="IL14" s="1">
        <v>8</v>
      </c>
      <c r="IM14" s="2" t="s">
        <v>11</v>
      </c>
      <c r="IN14" s="5">
        <v>0</v>
      </c>
      <c r="IO14" s="5">
        <v>0</v>
      </c>
      <c r="IP14" s="5">
        <v>0</v>
      </c>
      <c r="IQ14" s="5">
        <f t="shared" si="37"/>
        <v>0</v>
      </c>
      <c r="IR14" s="9"/>
      <c r="IS14" s="1">
        <v>8</v>
      </c>
      <c r="IT14" s="2" t="s">
        <v>11</v>
      </c>
      <c r="IU14" s="5">
        <v>0</v>
      </c>
      <c r="IV14" s="5">
        <v>0</v>
      </c>
      <c r="IW14" s="5">
        <v>0</v>
      </c>
      <c r="IX14" s="5">
        <f t="shared" si="38"/>
        <v>0</v>
      </c>
      <c r="IY14" s="9"/>
      <c r="IZ14" s="1">
        <v>8</v>
      </c>
      <c r="JA14" s="2" t="s">
        <v>11</v>
      </c>
      <c r="JB14" s="5">
        <v>4</v>
      </c>
      <c r="JC14" s="5">
        <v>1200</v>
      </c>
      <c r="JD14" s="5">
        <v>600</v>
      </c>
      <c r="JE14" s="5">
        <f t="shared" si="39"/>
        <v>1800</v>
      </c>
      <c r="JF14" s="9"/>
      <c r="JG14" s="1">
        <v>8</v>
      </c>
      <c r="JH14" s="2" t="s">
        <v>11</v>
      </c>
      <c r="JI14" s="5">
        <v>342</v>
      </c>
      <c r="JJ14" s="5">
        <v>102600</v>
      </c>
      <c r="JK14" s="5">
        <v>0</v>
      </c>
      <c r="JL14" s="5">
        <f t="shared" si="40"/>
        <v>102600</v>
      </c>
      <c r="JM14" s="9"/>
      <c r="JN14" s="1">
        <v>8</v>
      </c>
      <c r="JO14" s="2" t="s">
        <v>11</v>
      </c>
      <c r="JP14" s="5">
        <v>0</v>
      </c>
      <c r="JQ14" s="5">
        <v>17000</v>
      </c>
      <c r="JR14" s="5">
        <v>0</v>
      </c>
      <c r="JS14" s="5">
        <f t="shared" si="41"/>
        <v>17000</v>
      </c>
      <c r="JT14" s="9"/>
      <c r="JU14" s="1">
        <v>8</v>
      </c>
      <c r="JV14" s="2" t="s">
        <v>11</v>
      </c>
      <c r="JW14" s="5">
        <v>10</v>
      </c>
      <c r="JX14" s="5">
        <v>250000</v>
      </c>
      <c r="JY14" s="5">
        <v>0</v>
      </c>
      <c r="JZ14" s="5">
        <f t="shared" si="42"/>
        <v>250000</v>
      </c>
      <c r="KA14" s="9"/>
      <c r="KB14" s="1">
        <v>8</v>
      </c>
      <c r="KC14" s="2" t="s">
        <v>11</v>
      </c>
      <c r="KD14" s="5">
        <v>0</v>
      </c>
      <c r="KE14" s="5">
        <v>0</v>
      </c>
      <c r="KF14" s="5">
        <v>0</v>
      </c>
      <c r="KG14" s="5">
        <f t="shared" si="43"/>
        <v>0</v>
      </c>
      <c r="KH14" s="9"/>
      <c r="KI14" s="1">
        <v>8</v>
      </c>
      <c r="KJ14" s="2" t="s">
        <v>11</v>
      </c>
      <c r="KK14" s="5">
        <v>0</v>
      </c>
      <c r="KL14" s="5">
        <v>0</v>
      </c>
      <c r="KM14" s="5">
        <v>0</v>
      </c>
      <c r="KN14" s="5">
        <f t="shared" si="44"/>
        <v>0</v>
      </c>
      <c r="KO14" s="9"/>
      <c r="KP14" s="1">
        <v>8</v>
      </c>
      <c r="KQ14" s="2" t="s">
        <v>11</v>
      </c>
      <c r="KR14" s="5">
        <v>0</v>
      </c>
      <c r="KS14" s="5">
        <v>0</v>
      </c>
      <c r="KT14" s="5">
        <v>250000</v>
      </c>
      <c r="KU14" s="5">
        <f t="shared" si="45"/>
        <v>250000</v>
      </c>
      <c r="KV14" s="9"/>
      <c r="KW14" s="1">
        <v>8</v>
      </c>
      <c r="KX14" s="2" t="s">
        <v>11</v>
      </c>
      <c r="KY14" s="5">
        <v>0</v>
      </c>
      <c r="KZ14" s="5">
        <v>0</v>
      </c>
      <c r="LA14" s="5">
        <v>0</v>
      </c>
      <c r="LB14" s="5">
        <f t="shared" si="46"/>
        <v>0</v>
      </c>
      <c r="LC14" s="9"/>
      <c r="LD14" s="1">
        <v>8</v>
      </c>
      <c r="LE14" s="2" t="s">
        <v>11</v>
      </c>
      <c r="LF14" s="5">
        <v>1</v>
      </c>
      <c r="LG14" s="5">
        <v>46000</v>
      </c>
      <c r="LH14" s="5">
        <v>0</v>
      </c>
      <c r="LI14" s="5">
        <f t="shared" si="47"/>
        <v>46000</v>
      </c>
      <c r="LJ14" s="9"/>
      <c r="LK14" s="1">
        <v>8</v>
      </c>
      <c r="LL14" s="2" t="s">
        <v>11</v>
      </c>
      <c r="LM14" s="5">
        <v>0</v>
      </c>
      <c r="LN14" s="5">
        <v>0</v>
      </c>
      <c r="LO14" s="5">
        <v>0</v>
      </c>
      <c r="LP14" s="5">
        <f t="shared" si="48"/>
        <v>0</v>
      </c>
      <c r="LQ14" s="9"/>
      <c r="LR14" s="1">
        <v>8</v>
      </c>
      <c r="LS14" s="2" t="s">
        <v>11</v>
      </c>
      <c r="LT14" s="5">
        <v>0</v>
      </c>
      <c r="LU14" s="5">
        <v>0</v>
      </c>
      <c r="LV14" s="5">
        <v>0</v>
      </c>
      <c r="LW14" s="5">
        <f t="shared" si="49"/>
        <v>0</v>
      </c>
      <c r="LX14" s="9"/>
      <c r="LY14" s="1">
        <v>8</v>
      </c>
      <c r="LZ14" s="2" t="s">
        <v>11</v>
      </c>
      <c r="MA14" s="5">
        <v>0</v>
      </c>
      <c r="MB14" s="5">
        <v>0</v>
      </c>
      <c r="MC14" s="5">
        <v>0</v>
      </c>
      <c r="MD14" s="5">
        <f t="shared" si="50"/>
        <v>0</v>
      </c>
      <c r="ME14" s="9"/>
      <c r="MF14" s="1">
        <v>8</v>
      </c>
      <c r="MG14" s="2" t="s">
        <v>11</v>
      </c>
      <c r="MH14" s="5">
        <v>200</v>
      </c>
      <c r="MI14" s="5">
        <v>12000</v>
      </c>
      <c r="MJ14" s="5">
        <v>0</v>
      </c>
      <c r="MK14" s="5">
        <f t="shared" si="51"/>
        <v>12000</v>
      </c>
      <c r="ML14" s="9"/>
      <c r="MM14" s="1">
        <v>8</v>
      </c>
      <c r="MN14" s="2" t="s">
        <v>11</v>
      </c>
      <c r="MO14" s="5">
        <v>0</v>
      </c>
      <c r="MP14" s="5">
        <v>0</v>
      </c>
      <c r="MQ14" s="5">
        <v>0</v>
      </c>
      <c r="MR14" s="5">
        <f t="shared" si="52"/>
        <v>0</v>
      </c>
      <c r="MS14" s="9"/>
      <c r="MT14" s="1">
        <v>8</v>
      </c>
      <c r="MU14" s="2" t="s">
        <v>11</v>
      </c>
      <c r="MV14" s="5">
        <v>0</v>
      </c>
      <c r="MW14" s="5">
        <v>0</v>
      </c>
      <c r="MX14" s="5">
        <v>0</v>
      </c>
      <c r="MY14" s="5">
        <f t="shared" si="53"/>
        <v>0</v>
      </c>
      <c r="MZ14" s="9"/>
      <c r="NA14" s="1">
        <v>8</v>
      </c>
      <c r="NB14" s="2" t="s">
        <v>11</v>
      </c>
      <c r="NC14" s="5">
        <v>23422</v>
      </c>
      <c r="ND14" s="5">
        <v>8322700</v>
      </c>
      <c r="NE14" s="5">
        <v>0</v>
      </c>
      <c r="NF14" s="5">
        <f t="shared" si="54"/>
        <v>8322700</v>
      </c>
      <c r="NG14" s="9"/>
      <c r="NH14" s="1">
        <v>8</v>
      </c>
      <c r="NI14" s="2" t="s">
        <v>11</v>
      </c>
      <c r="NJ14" s="5">
        <v>2195</v>
      </c>
      <c r="NK14" s="5">
        <v>439000</v>
      </c>
      <c r="NL14" s="5">
        <v>0</v>
      </c>
      <c r="NM14" s="5">
        <f t="shared" si="55"/>
        <v>439000</v>
      </c>
      <c r="NN14" s="9"/>
      <c r="NO14" s="1">
        <v>8</v>
      </c>
      <c r="NP14" s="2" t="s">
        <v>11</v>
      </c>
      <c r="NQ14" s="5">
        <v>0</v>
      </c>
      <c r="NR14" s="5">
        <v>0</v>
      </c>
      <c r="NS14" s="5">
        <v>0</v>
      </c>
      <c r="NT14" s="5">
        <f t="shared" si="56"/>
        <v>0</v>
      </c>
      <c r="NU14" s="9"/>
      <c r="NV14" s="1">
        <v>8</v>
      </c>
      <c r="NW14" s="2" t="s">
        <v>11</v>
      </c>
      <c r="NX14" s="5">
        <v>0</v>
      </c>
      <c r="NY14" s="5">
        <v>0</v>
      </c>
      <c r="NZ14" s="5">
        <v>0</v>
      </c>
      <c r="OA14" s="5">
        <f t="shared" si="57"/>
        <v>0</v>
      </c>
      <c r="OB14" s="9"/>
      <c r="OC14" s="1">
        <v>8</v>
      </c>
      <c r="OD14" s="2" t="s">
        <v>11</v>
      </c>
      <c r="OE14" s="5">
        <v>0</v>
      </c>
      <c r="OF14" s="5">
        <v>0</v>
      </c>
      <c r="OG14" s="5">
        <v>0</v>
      </c>
      <c r="OH14" s="5">
        <f t="shared" si="58"/>
        <v>0</v>
      </c>
      <c r="OI14" s="9"/>
      <c r="OJ14" s="1">
        <v>8</v>
      </c>
      <c r="OK14" s="2" t="s">
        <v>11</v>
      </c>
      <c r="OL14" s="5">
        <v>0</v>
      </c>
      <c r="OM14" s="5">
        <v>0</v>
      </c>
      <c r="ON14" s="5">
        <v>0</v>
      </c>
      <c r="OO14" s="5">
        <f t="shared" si="59"/>
        <v>0</v>
      </c>
      <c r="OP14" s="9"/>
      <c r="OQ14" s="1">
        <v>8</v>
      </c>
      <c r="OR14" s="2" t="s">
        <v>11</v>
      </c>
      <c r="OS14" s="5">
        <v>8731.7999999999993</v>
      </c>
      <c r="OT14" s="5">
        <v>567567</v>
      </c>
      <c r="OU14" s="5">
        <v>0</v>
      </c>
      <c r="OV14" s="5">
        <f t="shared" si="60"/>
        <v>567567</v>
      </c>
      <c r="OW14" s="9"/>
      <c r="OX14" s="1">
        <v>8</v>
      </c>
      <c r="OY14" s="2" t="s">
        <v>11</v>
      </c>
      <c r="OZ14" s="5">
        <v>0</v>
      </c>
      <c r="PA14" s="5">
        <v>0</v>
      </c>
      <c r="PB14" s="5">
        <v>0</v>
      </c>
      <c r="PC14" s="5">
        <f t="shared" si="61"/>
        <v>0</v>
      </c>
      <c r="PD14" s="9"/>
      <c r="PE14" s="1">
        <v>8</v>
      </c>
      <c r="PF14" s="2" t="s">
        <v>11</v>
      </c>
      <c r="PG14" s="5">
        <v>0</v>
      </c>
      <c r="PH14" s="5">
        <v>0</v>
      </c>
      <c r="PI14" s="5">
        <v>0</v>
      </c>
      <c r="PJ14" s="5">
        <f t="shared" si="62"/>
        <v>0</v>
      </c>
      <c r="PK14" s="9"/>
      <c r="PL14" s="1">
        <v>8</v>
      </c>
      <c r="PM14" s="2" t="s">
        <v>11</v>
      </c>
      <c r="PN14" s="5">
        <v>0</v>
      </c>
      <c r="PO14" s="5">
        <v>0</v>
      </c>
      <c r="PP14" s="5">
        <v>0</v>
      </c>
      <c r="PQ14" s="5">
        <f t="shared" si="63"/>
        <v>0</v>
      </c>
      <c r="PR14" s="9"/>
      <c r="PS14" s="1">
        <v>8</v>
      </c>
      <c r="PT14" s="2" t="s">
        <v>11</v>
      </c>
      <c r="PU14" s="5">
        <v>1483</v>
      </c>
      <c r="PV14" s="5">
        <v>326260</v>
      </c>
      <c r="PW14" s="5">
        <v>0</v>
      </c>
      <c r="PX14" s="5">
        <f t="shared" si="64"/>
        <v>326260</v>
      </c>
      <c r="PY14" s="9"/>
      <c r="PZ14" s="1">
        <v>8</v>
      </c>
      <c r="QA14" s="2" t="s">
        <v>11</v>
      </c>
      <c r="QB14" s="5">
        <v>14250015</v>
      </c>
      <c r="QC14" s="5">
        <v>2280002</v>
      </c>
      <c r="QD14" s="5">
        <v>0</v>
      </c>
      <c r="QE14" s="5">
        <f t="shared" si="65"/>
        <v>2280002</v>
      </c>
      <c r="QF14" s="9"/>
      <c r="QG14" s="1">
        <v>8</v>
      </c>
      <c r="QH14" s="2" t="s">
        <v>11</v>
      </c>
      <c r="QI14" s="5">
        <v>187</v>
      </c>
      <c r="QJ14" s="5">
        <v>659923</v>
      </c>
      <c r="QK14" s="5">
        <v>0</v>
      </c>
      <c r="QL14" s="5">
        <f t="shared" si="66"/>
        <v>659923</v>
      </c>
      <c r="QM14" s="9"/>
      <c r="QN14" s="1">
        <v>8</v>
      </c>
      <c r="QO14" s="2" t="s">
        <v>11</v>
      </c>
      <c r="QP14" s="5">
        <v>1494</v>
      </c>
      <c r="QQ14" s="5">
        <v>224100</v>
      </c>
      <c r="QR14" s="5">
        <v>0</v>
      </c>
      <c r="QS14" s="5">
        <f t="shared" si="67"/>
        <v>224100</v>
      </c>
      <c r="QT14" s="9"/>
      <c r="QU14" s="1">
        <v>8</v>
      </c>
      <c r="QV14" s="2" t="s">
        <v>11</v>
      </c>
      <c r="QW14" s="5">
        <v>10</v>
      </c>
      <c r="QX14" s="5">
        <v>20000</v>
      </c>
      <c r="QY14" s="5">
        <v>0</v>
      </c>
      <c r="QZ14" s="5">
        <f t="shared" si="68"/>
        <v>20000</v>
      </c>
      <c r="RA14" s="9"/>
      <c r="RB14" s="1">
        <v>8</v>
      </c>
      <c r="RC14" s="2" t="s">
        <v>11</v>
      </c>
      <c r="RD14" s="5">
        <v>0</v>
      </c>
      <c r="RE14" s="5">
        <v>0</v>
      </c>
      <c r="RF14" s="5">
        <v>0</v>
      </c>
      <c r="RG14" s="5">
        <f t="shared" si="69"/>
        <v>0</v>
      </c>
      <c r="RH14" s="9"/>
      <c r="RI14" s="1">
        <v>8</v>
      </c>
      <c r="RJ14" s="2" t="s">
        <v>11</v>
      </c>
      <c r="RK14" s="5">
        <v>1752</v>
      </c>
      <c r="RL14" s="5">
        <v>147168</v>
      </c>
      <c r="RM14" s="5">
        <v>0</v>
      </c>
      <c r="RN14" s="5">
        <f t="shared" si="70"/>
        <v>147168</v>
      </c>
      <c r="RO14" s="9"/>
      <c r="RP14" s="1">
        <v>8</v>
      </c>
      <c r="RQ14" s="2" t="s">
        <v>11</v>
      </c>
      <c r="RR14" s="5">
        <v>12</v>
      </c>
      <c r="RS14" s="5">
        <v>18000</v>
      </c>
      <c r="RT14" s="5">
        <v>0</v>
      </c>
      <c r="RU14" s="5">
        <f t="shared" si="71"/>
        <v>18000</v>
      </c>
      <c r="RV14" s="9"/>
      <c r="RW14" s="1">
        <v>8</v>
      </c>
      <c r="RX14" s="2" t="s">
        <v>11</v>
      </c>
      <c r="RY14" s="5">
        <v>0</v>
      </c>
      <c r="RZ14" s="5">
        <v>0</v>
      </c>
      <c r="SA14" s="5">
        <v>0</v>
      </c>
      <c r="SB14" s="5">
        <f t="shared" si="72"/>
        <v>0</v>
      </c>
      <c r="SC14" s="9"/>
      <c r="SD14" s="1">
        <v>8</v>
      </c>
      <c r="SE14" s="2" t="s">
        <v>11</v>
      </c>
      <c r="SF14" s="5">
        <v>0</v>
      </c>
      <c r="SG14" s="5">
        <v>0</v>
      </c>
      <c r="SH14" s="5">
        <v>0</v>
      </c>
      <c r="SI14" s="5">
        <f t="shared" si="73"/>
        <v>0</v>
      </c>
      <c r="SJ14" s="9"/>
      <c r="SK14" s="1">
        <v>8</v>
      </c>
      <c r="SL14" s="2" t="s">
        <v>11</v>
      </c>
      <c r="SM14" s="5">
        <v>0</v>
      </c>
      <c r="SN14" s="5">
        <v>12000</v>
      </c>
      <c r="SO14" s="5">
        <v>0</v>
      </c>
      <c r="SP14" s="5">
        <f t="shared" si="74"/>
        <v>12000</v>
      </c>
      <c r="SQ14" s="9"/>
      <c r="SR14" s="1">
        <v>8</v>
      </c>
      <c r="SS14" s="2" t="s">
        <v>11</v>
      </c>
      <c r="ST14" s="5">
        <v>0</v>
      </c>
      <c r="SU14" s="5">
        <v>2000</v>
      </c>
      <c r="SV14" s="5">
        <v>0</v>
      </c>
      <c r="SW14" s="5">
        <f t="shared" si="75"/>
        <v>2000</v>
      </c>
      <c r="SX14" s="9"/>
      <c r="SY14" s="1">
        <v>8</v>
      </c>
      <c r="SZ14" s="2" t="s">
        <v>11</v>
      </c>
      <c r="TA14" s="5">
        <v>0</v>
      </c>
      <c r="TB14" s="5">
        <v>2000</v>
      </c>
      <c r="TC14" s="5">
        <v>0</v>
      </c>
      <c r="TD14" s="5">
        <f t="shared" si="76"/>
        <v>2000</v>
      </c>
      <c r="TE14" s="9"/>
      <c r="TF14" s="1">
        <v>8</v>
      </c>
      <c r="TG14" s="2" t="s">
        <v>11</v>
      </c>
      <c r="TH14" s="5">
        <v>0</v>
      </c>
      <c r="TI14" s="5">
        <v>0</v>
      </c>
      <c r="TJ14" s="5">
        <v>0</v>
      </c>
      <c r="TK14" s="5">
        <f t="shared" si="77"/>
        <v>0</v>
      </c>
      <c r="TL14" s="9"/>
      <c r="TM14" s="1">
        <v>8</v>
      </c>
      <c r="TN14" s="2" t="s">
        <v>11</v>
      </c>
      <c r="TO14" s="5">
        <v>0</v>
      </c>
      <c r="TP14" s="5">
        <v>0</v>
      </c>
      <c r="TQ14" s="5">
        <v>0</v>
      </c>
      <c r="TR14" s="5">
        <f t="shared" si="78"/>
        <v>0</v>
      </c>
      <c r="TS14" s="9"/>
      <c r="TT14" s="1">
        <v>8</v>
      </c>
      <c r="TU14" s="2" t="s">
        <v>11</v>
      </c>
      <c r="TV14" s="5">
        <v>0</v>
      </c>
      <c r="TW14" s="5">
        <v>0</v>
      </c>
      <c r="TX14" s="5">
        <v>0</v>
      </c>
      <c r="TY14" s="5">
        <f t="shared" si="79"/>
        <v>0</v>
      </c>
      <c r="TZ14" s="9"/>
      <c r="UA14" s="1">
        <v>8</v>
      </c>
      <c r="UB14" s="2" t="s">
        <v>11</v>
      </c>
      <c r="UC14" s="5">
        <v>0</v>
      </c>
      <c r="UD14" s="5">
        <v>0</v>
      </c>
      <c r="UE14" s="5">
        <v>0</v>
      </c>
      <c r="UF14" s="5">
        <f t="shared" si="80"/>
        <v>0</v>
      </c>
      <c r="UG14" s="9"/>
      <c r="UH14" s="1">
        <v>8</v>
      </c>
      <c r="UI14" s="2" t="s">
        <v>11</v>
      </c>
      <c r="UJ14" s="5">
        <v>0</v>
      </c>
      <c r="UK14" s="5">
        <v>0</v>
      </c>
      <c r="UL14" s="5">
        <v>0</v>
      </c>
      <c r="UM14" s="5">
        <f t="shared" si="81"/>
        <v>0</v>
      </c>
      <c r="UN14" s="9"/>
      <c r="UO14" s="1">
        <v>8</v>
      </c>
      <c r="UP14" s="2" t="s">
        <v>11</v>
      </c>
      <c r="UQ14" s="5">
        <v>0</v>
      </c>
      <c r="UR14" s="5">
        <v>32800</v>
      </c>
      <c r="US14" s="5">
        <v>0</v>
      </c>
      <c r="UT14" s="5">
        <f t="shared" si="82"/>
        <v>32800</v>
      </c>
      <c r="UU14" s="9"/>
      <c r="UV14" s="1">
        <v>8</v>
      </c>
      <c r="UW14" s="2" t="s">
        <v>11</v>
      </c>
      <c r="UX14" s="5">
        <v>18</v>
      </c>
      <c r="UY14" s="5">
        <v>565622.19293478259</v>
      </c>
      <c r="UZ14" s="5">
        <v>0</v>
      </c>
      <c r="VA14" s="5">
        <f t="shared" si="83"/>
        <v>565622.19293478259</v>
      </c>
      <c r="VB14" s="9"/>
      <c r="VC14" s="1">
        <v>8</v>
      </c>
      <c r="VD14" s="2" t="s">
        <v>11</v>
      </c>
      <c r="VE14" s="5">
        <v>1</v>
      </c>
      <c r="VF14" s="5">
        <v>5000</v>
      </c>
      <c r="VG14" s="5">
        <v>0</v>
      </c>
      <c r="VH14" s="5">
        <f t="shared" si="84"/>
        <v>5000</v>
      </c>
      <c r="VI14" s="9"/>
      <c r="VJ14" s="1">
        <v>8</v>
      </c>
      <c r="VK14" s="2" t="s">
        <v>11</v>
      </c>
      <c r="VL14" s="5">
        <v>1</v>
      </c>
      <c r="VM14" s="5">
        <v>50000</v>
      </c>
      <c r="VN14" s="5">
        <v>0</v>
      </c>
      <c r="VO14" s="5">
        <f t="shared" si="85"/>
        <v>50000</v>
      </c>
      <c r="VP14" s="9"/>
      <c r="VQ14" s="1">
        <v>8</v>
      </c>
      <c r="VR14" s="2" t="s">
        <v>11</v>
      </c>
      <c r="VS14" s="5">
        <v>400</v>
      </c>
      <c r="VT14" s="5">
        <v>400000</v>
      </c>
      <c r="VU14" s="5">
        <v>0</v>
      </c>
      <c r="VV14" s="5">
        <f t="shared" si="86"/>
        <v>400000</v>
      </c>
      <c r="VW14" s="9"/>
      <c r="VX14" s="1">
        <v>8</v>
      </c>
      <c r="VY14" s="2" t="s">
        <v>11</v>
      </c>
      <c r="VZ14" s="5">
        <v>0</v>
      </c>
      <c r="WA14" s="5">
        <v>500000</v>
      </c>
      <c r="WB14" s="5">
        <v>0</v>
      </c>
      <c r="WC14" s="5">
        <f t="shared" si="87"/>
        <v>500000</v>
      </c>
      <c r="WD14" s="9"/>
      <c r="WE14" s="1">
        <v>8</v>
      </c>
      <c r="WF14" s="2" t="s">
        <v>11</v>
      </c>
      <c r="WG14" s="5">
        <v>1</v>
      </c>
      <c r="WH14" s="5">
        <v>500000</v>
      </c>
      <c r="WI14" s="5">
        <v>0</v>
      </c>
      <c r="WJ14" s="5">
        <f t="shared" si="88"/>
        <v>500000</v>
      </c>
      <c r="WK14" s="9"/>
      <c r="WL14" s="1">
        <v>8</v>
      </c>
      <c r="WM14" s="2" t="s">
        <v>11</v>
      </c>
      <c r="WN14" s="5">
        <v>1</v>
      </c>
      <c r="WO14" s="5">
        <v>100000</v>
      </c>
      <c r="WP14" s="5">
        <v>0</v>
      </c>
      <c r="WQ14" s="5">
        <f t="shared" si="89"/>
        <v>100000</v>
      </c>
      <c r="WR14" s="9"/>
      <c r="WS14" s="1">
        <v>8</v>
      </c>
      <c r="WT14" s="2" t="s">
        <v>11</v>
      </c>
      <c r="WU14" s="5">
        <v>1</v>
      </c>
      <c r="WV14" s="5">
        <v>600000</v>
      </c>
      <c r="WW14" s="5">
        <v>0</v>
      </c>
      <c r="WX14" s="5">
        <f t="shared" si="90"/>
        <v>600000</v>
      </c>
      <c r="WY14" s="9"/>
      <c r="WZ14" s="1">
        <v>8</v>
      </c>
      <c r="XA14" s="2" t="s">
        <v>11</v>
      </c>
      <c r="XB14" s="5">
        <v>0</v>
      </c>
      <c r="XC14" s="5">
        <v>0</v>
      </c>
      <c r="XD14" s="5">
        <v>0</v>
      </c>
      <c r="XE14" s="5">
        <f t="shared" si="91"/>
        <v>0</v>
      </c>
      <c r="XF14" s="9"/>
      <c r="XG14" s="1">
        <v>8</v>
      </c>
      <c r="XH14" s="2" t="s">
        <v>11</v>
      </c>
      <c r="XI14" s="5">
        <v>1</v>
      </c>
      <c r="XJ14" s="5">
        <v>50000</v>
      </c>
      <c r="XK14" s="5">
        <v>0</v>
      </c>
      <c r="XL14" s="5">
        <f t="shared" si="92"/>
        <v>50000</v>
      </c>
      <c r="XM14" s="9"/>
      <c r="XN14" s="1">
        <v>8</v>
      </c>
      <c r="XO14" s="2" t="s">
        <v>11</v>
      </c>
      <c r="XP14" s="5">
        <v>12</v>
      </c>
      <c r="XQ14" s="5">
        <v>120000</v>
      </c>
      <c r="XR14" s="5">
        <v>0</v>
      </c>
      <c r="XS14" s="5">
        <f t="shared" si="93"/>
        <v>120000</v>
      </c>
      <c r="XT14" s="9"/>
      <c r="XU14" s="1">
        <v>8</v>
      </c>
      <c r="XV14" s="2" t="s">
        <v>11</v>
      </c>
      <c r="XW14" s="5">
        <v>0</v>
      </c>
      <c r="XX14" s="5">
        <v>0</v>
      </c>
      <c r="XY14" s="5">
        <v>0</v>
      </c>
      <c r="XZ14" s="5">
        <f t="shared" si="94"/>
        <v>0</v>
      </c>
      <c r="YA14" s="9"/>
      <c r="YB14" s="1">
        <v>8</v>
      </c>
      <c r="YC14" s="2" t="s">
        <v>11</v>
      </c>
      <c r="YD14" s="5">
        <v>1899461.2475636506</v>
      </c>
      <c r="YE14" s="5">
        <v>6686103.5914240498</v>
      </c>
      <c r="YF14" s="5">
        <v>0</v>
      </c>
      <c r="YG14" s="5">
        <f t="shared" si="95"/>
        <v>6686103.5914240498</v>
      </c>
      <c r="YH14" s="9"/>
      <c r="YI14" s="1">
        <v>8</v>
      </c>
      <c r="YJ14" s="2" t="s">
        <v>11</v>
      </c>
      <c r="YK14" s="5">
        <v>0</v>
      </c>
      <c r="YL14" s="5">
        <v>0</v>
      </c>
      <c r="YM14" s="5">
        <v>0</v>
      </c>
      <c r="YN14" s="5">
        <f t="shared" si="96"/>
        <v>0</v>
      </c>
      <c r="YO14" s="9"/>
      <c r="YP14" s="1">
        <v>8</v>
      </c>
      <c r="YQ14" s="2" t="s">
        <v>11</v>
      </c>
      <c r="YR14" s="5">
        <v>0</v>
      </c>
      <c r="YS14" s="5">
        <v>0</v>
      </c>
      <c r="YT14" s="22">
        <v>153846.20000000001</v>
      </c>
      <c r="YU14" s="5">
        <f t="shared" si="97"/>
        <v>153846.20000000001</v>
      </c>
      <c r="YV14" s="9"/>
      <c r="YW14" s="1">
        <v>8</v>
      </c>
      <c r="YX14" s="2" t="s">
        <v>11</v>
      </c>
      <c r="YY14" s="5">
        <v>0</v>
      </c>
      <c r="YZ14" s="5">
        <v>4575020</v>
      </c>
      <c r="ZA14" s="5">
        <v>0</v>
      </c>
      <c r="ZB14" s="5">
        <f t="shared" si="98"/>
        <v>4575020</v>
      </c>
      <c r="ZC14" s="9"/>
      <c r="ZD14" s="1">
        <v>8</v>
      </c>
      <c r="ZE14" s="2" t="s">
        <v>11</v>
      </c>
      <c r="ZF14" s="5">
        <v>4</v>
      </c>
      <c r="ZG14" s="5">
        <v>260000</v>
      </c>
      <c r="ZH14" s="5">
        <v>0</v>
      </c>
      <c r="ZI14" s="5">
        <f t="shared" si="99"/>
        <v>260000</v>
      </c>
      <c r="ZJ14" s="9"/>
      <c r="ZK14" s="1">
        <v>8</v>
      </c>
      <c r="ZL14" s="2" t="s">
        <v>11</v>
      </c>
      <c r="ZM14" s="5">
        <v>0</v>
      </c>
      <c r="ZN14" s="5">
        <v>0</v>
      </c>
      <c r="ZO14" s="5">
        <v>0</v>
      </c>
      <c r="ZP14" s="5">
        <f t="shared" si="100"/>
        <v>0</v>
      </c>
      <c r="ZQ14" s="9"/>
      <c r="ZR14" s="1">
        <v>8</v>
      </c>
      <c r="ZS14" s="2" t="s">
        <v>11</v>
      </c>
      <c r="ZT14" s="5">
        <v>0</v>
      </c>
      <c r="ZU14" s="5">
        <f t="shared" si="101"/>
        <v>36763865.784358829</v>
      </c>
      <c r="ZV14" s="5">
        <f t="shared" si="0"/>
        <v>1407046.2</v>
      </c>
      <c r="ZW14" s="5">
        <f t="shared" si="1"/>
        <v>38170911.984358832</v>
      </c>
      <c r="ZX14" s="9"/>
    </row>
    <row r="15" spans="1:700" ht="16.5" hidden="1">
      <c r="A15" s="1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2"/>
        <v>0</v>
      </c>
      <c r="G15" s="9"/>
      <c r="H15" s="1">
        <v>9</v>
      </c>
      <c r="I15" s="2" t="s">
        <v>12</v>
      </c>
      <c r="J15" s="5">
        <v>0</v>
      </c>
      <c r="K15" s="5">
        <v>0</v>
      </c>
      <c r="L15" s="5">
        <v>0</v>
      </c>
      <c r="M15" s="5">
        <f t="shared" si="3"/>
        <v>0</v>
      </c>
      <c r="N15" s="9"/>
      <c r="O15" s="1">
        <v>9</v>
      </c>
      <c r="P15" s="2" t="s">
        <v>12</v>
      </c>
      <c r="Q15" s="5">
        <v>0</v>
      </c>
      <c r="R15" s="5">
        <v>0</v>
      </c>
      <c r="S15" s="5">
        <v>0</v>
      </c>
      <c r="T15" s="5">
        <f t="shared" si="4"/>
        <v>0</v>
      </c>
      <c r="U15" s="9"/>
      <c r="V15" s="1">
        <v>9</v>
      </c>
      <c r="W15" s="2" t="s">
        <v>12</v>
      </c>
      <c r="X15" s="5">
        <v>0</v>
      </c>
      <c r="Y15" s="5">
        <v>0</v>
      </c>
      <c r="Z15" s="5">
        <v>0</v>
      </c>
      <c r="AA15" s="5">
        <f t="shared" si="5"/>
        <v>0</v>
      </c>
      <c r="AB15" s="9"/>
      <c r="AC15" s="1">
        <v>9</v>
      </c>
      <c r="AD15" s="2" t="s">
        <v>12</v>
      </c>
      <c r="AE15" s="5">
        <v>1</v>
      </c>
      <c r="AF15" s="5">
        <v>900000</v>
      </c>
      <c r="AG15" s="5">
        <v>0</v>
      </c>
      <c r="AH15" s="5">
        <f t="shared" si="6"/>
        <v>900000</v>
      </c>
      <c r="AI15" s="9"/>
      <c r="AJ15" s="1">
        <v>9</v>
      </c>
      <c r="AK15" s="2" t="s">
        <v>12</v>
      </c>
      <c r="AL15" s="5">
        <v>0</v>
      </c>
      <c r="AM15" s="5">
        <v>1275000</v>
      </c>
      <c r="AN15" s="5">
        <v>0</v>
      </c>
      <c r="AO15" s="5">
        <f t="shared" si="7"/>
        <v>1275000</v>
      </c>
      <c r="AP15" s="9"/>
      <c r="AQ15" s="1">
        <v>9</v>
      </c>
      <c r="AR15" s="2" t="s">
        <v>12</v>
      </c>
      <c r="AS15" s="5">
        <v>6</v>
      </c>
      <c r="AT15" s="5">
        <v>12000</v>
      </c>
      <c r="AU15" s="5">
        <v>0</v>
      </c>
      <c r="AV15" s="5">
        <f t="shared" si="8"/>
        <v>12000</v>
      </c>
      <c r="AW15" s="9"/>
      <c r="AX15" s="1">
        <v>9</v>
      </c>
      <c r="AY15" s="2" t="s">
        <v>12</v>
      </c>
      <c r="AZ15" s="5">
        <v>95</v>
      </c>
      <c r="BA15" s="5">
        <v>237500</v>
      </c>
      <c r="BB15" s="5">
        <v>0</v>
      </c>
      <c r="BC15" s="5">
        <f t="shared" si="9"/>
        <v>237500</v>
      </c>
      <c r="BD15" s="9"/>
      <c r="BE15" s="1">
        <v>9</v>
      </c>
      <c r="BF15" s="2" t="s">
        <v>12</v>
      </c>
      <c r="BG15" s="5">
        <v>45</v>
      </c>
      <c r="BH15" s="5">
        <v>315000</v>
      </c>
      <c r="BI15" s="5">
        <v>0</v>
      </c>
      <c r="BJ15" s="5">
        <f t="shared" si="10"/>
        <v>315000</v>
      </c>
      <c r="BK15" s="9"/>
      <c r="BL15" s="1">
        <v>9</v>
      </c>
      <c r="BM15" s="2" t="s">
        <v>12</v>
      </c>
      <c r="BN15" s="5">
        <v>0</v>
      </c>
      <c r="BO15" s="5">
        <v>0</v>
      </c>
      <c r="BP15" s="5">
        <v>0</v>
      </c>
      <c r="BQ15" s="5">
        <f t="shared" si="11"/>
        <v>0</v>
      </c>
      <c r="BR15" s="9"/>
      <c r="BS15" s="1">
        <v>9</v>
      </c>
      <c r="BT15" s="2" t="s">
        <v>12</v>
      </c>
      <c r="BU15" s="5">
        <v>39</v>
      </c>
      <c r="BV15" s="5">
        <v>27300</v>
      </c>
      <c r="BW15" s="5">
        <v>0</v>
      </c>
      <c r="BX15" s="5">
        <f t="shared" si="12"/>
        <v>27300</v>
      </c>
      <c r="BY15" s="9"/>
      <c r="BZ15" s="1">
        <v>9</v>
      </c>
      <c r="CA15" s="2" t="s">
        <v>12</v>
      </c>
      <c r="CB15" s="5">
        <v>238</v>
      </c>
      <c r="CC15" s="5">
        <v>178500</v>
      </c>
      <c r="CD15" s="5">
        <v>0</v>
      </c>
      <c r="CE15" s="5">
        <f t="shared" si="13"/>
        <v>178500</v>
      </c>
      <c r="CF15" s="9"/>
      <c r="CG15" s="1">
        <v>9</v>
      </c>
      <c r="CH15" s="2" t="s">
        <v>12</v>
      </c>
      <c r="CI15" s="5">
        <v>28</v>
      </c>
      <c r="CJ15" s="5">
        <v>280000</v>
      </c>
      <c r="CK15" s="5">
        <v>0</v>
      </c>
      <c r="CL15" s="5">
        <f t="shared" si="14"/>
        <v>280000</v>
      </c>
      <c r="CM15" s="9"/>
      <c r="CN15" s="1">
        <v>9</v>
      </c>
      <c r="CO15" s="2" t="s">
        <v>12</v>
      </c>
      <c r="CP15" s="5">
        <v>1</v>
      </c>
      <c r="CQ15" s="5">
        <v>0</v>
      </c>
      <c r="CR15" s="5">
        <v>1545554</v>
      </c>
      <c r="CS15" s="5">
        <f t="shared" si="15"/>
        <v>1545554</v>
      </c>
      <c r="CT15" s="9"/>
      <c r="CU15" s="1">
        <v>9</v>
      </c>
      <c r="CV15" s="2" t="s">
        <v>12</v>
      </c>
      <c r="CW15" s="5">
        <v>0</v>
      </c>
      <c r="CX15" s="5">
        <v>0</v>
      </c>
      <c r="CY15" s="5">
        <v>0</v>
      </c>
      <c r="CZ15" s="5">
        <f t="shared" si="16"/>
        <v>0</v>
      </c>
      <c r="DA15" s="9"/>
      <c r="DB15" s="1">
        <v>9</v>
      </c>
      <c r="DC15" s="2" t="s">
        <v>12</v>
      </c>
      <c r="DD15" s="5">
        <v>0</v>
      </c>
      <c r="DE15" s="5">
        <v>0</v>
      </c>
      <c r="DF15" s="5">
        <v>0</v>
      </c>
      <c r="DG15" s="5">
        <f t="shared" si="17"/>
        <v>0</v>
      </c>
      <c r="DH15" s="9"/>
      <c r="DI15" s="1">
        <v>9</v>
      </c>
      <c r="DJ15" s="2" t="s">
        <v>12</v>
      </c>
      <c r="DK15" s="5">
        <v>0</v>
      </c>
      <c r="DL15" s="5">
        <v>0</v>
      </c>
      <c r="DM15" s="5">
        <v>0</v>
      </c>
      <c r="DN15" s="5">
        <f t="shared" si="18"/>
        <v>0</v>
      </c>
      <c r="DO15" s="9"/>
      <c r="DP15" s="1">
        <v>9</v>
      </c>
      <c r="DQ15" s="2" t="s">
        <v>12</v>
      </c>
      <c r="DR15" s="5">
        <v>0</v>
      </c>
      <c r="DS15" s="5">
        <v>0</v>
      </c>
      <c r="DT15" s="5">
        <v>0</v>
      </c>
      <c r="DU15" s="5">
        <f t="shared" si="19"/>
        <v>0</v>
      </c>
      <c r="DV15" s="9"/>
      <c r="DW15" s="1">
        <v>9</v>
      </c>
      <c r="DX15" s="2" t="s">
        <v>12</v>
      </c>
      <c r="DY15" s="5">
        <v>2</v>
      </c>
      <c r="DZ15" s="5">
        <v>120000</v>
      </c>
      <c r="EA15" s="5">
        <v>0</v>
      </c>
      <c r="EB15" s="5">
        <f t="shared" si="20"/>
        <v>120000</v>
      </c>
      <c r="EC15" s="9"/>
      <c r="ED15" s="1">
        <v>9</v>
      </c>
      <c r="EE15" s="2" t="s">
        <v>12</v>
      </c>
      <c r="EF15" s="5">
        <v>0</v>
      </c>
      <c r="EG15" s="5">
        <v>0</v>
      </c>
      <c r="EH15" s="5">
        <v>0</v>
      </c>
      <c r="EI15" s="5">
        <f t="shared" si="21"/>
        <v>0</v>
      </c>
      <c r="EJ15" s="9"/>
      <c r="EK15" s="1">
        <v>9</v>
      </c>
      <c r="EL15" s="2" t="s">
        <v>12</v>
      </c>
      <c r="EM15" s="5">
        <v>0</v>
      </c>
      <c r="EN15" s="5">
        <v>0</v>
      </c>
      <c r="EO15" s="5">
        <v>0</v>
      </c>
      <c r="EP15" s="5">
        <f t="shared" si="22"/>
        <v>0</v>
      </c>
      <c r="EQ15" s="9"/>
      <c r="ER15" s="1">
        <v>9</v>
      </c>
      <c r="ES15" s="2" t="s">
        <v>12</v>
      </c>
      <c r="ET15" s="5">
        <v>0</v>
      </c>
      <c r="EU15" s="5">
        <v>0</v>
      </c>
      <c r="EV15" s="5">
        <v>0</v>
      </c>
      <c r="EW15" s="5">
        <f t="shared" si="23"/>
        <v>0</v>
      </c>
      <c r="EX15" s="9"/>
      <c r="EY15" s="1">
        <v>9</v>
      </c>
      <c r="EZ15" s="2" t="s">
        <v>12</v>
      </c>
      <c r="FA15" s="5">
        <v>2</v>
      </c>
      <c r="FB15" s="5">
        <v>110000</v>
      </c>
      <c r="FC15" s="5">
        <v>0</v>
      </c>
      <c r="FD15" s="5">
        <f t="shared" si="24"/>
        <v>110000</v>
      </c>
      <c r="FE15" s="9"/>
      <c r="FF15" s="1">
        <v>9</v>
      </c>
      <c r="FG15" s="2" t="s">
        <v>12</v>
      </c>
      <c r="FH15" s="5">
        <v>0</v>
      </c>
      <c r="FI15" s="5">
        <v>0</v>
      </c>
      <c r="FJ15" s="5">
        <v>0</v>
      </c>
      <c r="FK15" s="5">
        <f t="shared" si="25"/>
        <v>0</v>
      </c>
      <c r="FL15" s="9"/>
      <c r="FM15" s="1">
        <v>9</v>
      </c>
      <c r="FN15" s="2" t="s">
        <v>12</v>
      </c>
      <c r="FO15" s="5">
        <v>0</v>
      </c>
      <c r="FP15" s="5">
        <v>0</v>
      </c>
      <c r="FQ15" s="5">
        <v>0</v>
      </c>
      <c r="FR15" s="5">
        <f t="shared" si="26"/>
        <v>0</v>
      </c>
      <c r="FS15" s="9"/>
      <c r="FT15" s="1">
        <v>9</v>
      </c>
      <c r="FU15" s="2" t="s">
        <v>12</v>
      </c>
      <c r="FV15" s="5">
        <v>0</v>
      </c>
      <c r="FW15" s="5">
        <v>0</v>
      </c>
      <c r="FX15" s="5">
        <v>0</v>
      </c>
      <c r="FY15" s="5">
        <f t="shared" si="27"/>
        <v>0</v>
      </c>
      <c r="FZ15" s="9"/>
      <c r="GA15" s="1">
        <v>9</v>
      </c>
      <c r="GB15" s="2" t="s">
        <v>12</v>
      </c>
      <c r="GC15" s="5">
        <v>0</v>
      </c>
      <c r="GD15" s="5">
        <v>0</v>
      </c>
      <c r="GE15" s="5">
        <v>0</v>
      </c>
      <c r="GF15" s="5">
        <f t="shared" si="28"/>
        <v>0</v>
      </c>
      <c r="GG15" s="9"/>
      <c r="GH15" s="1">
        <v>9</v>
      </c>
      <c r="GI15" s="2" t="s">
        <v>12</v>
      </c>
      <c r="GJ15" s="5">
        <v>0</v>
      </c>
      <c r="GK15" s="5">
        <v>0</v>
      </c>
      <c r="GL15" s="5">
        <v>0</v>
      </c>
      <c r="GM15" s="5">
        <f t="shared" si="29"/>
        <v>0</v>
      </c>
      <c r="GN15" s="9"/>
      <c r="GO15" s="1">
        <v>9</v>
      </c>
      <c r="GP15" s="2" t="s">
        <v>12</v>
      </c>
      <c r="GQ15" s="5">
        <v>0</v>
      </c>
      <c r="GR15" s="5">
        <v>0</v>
      </c>
      <c r="GS15" s="5">
        <v>0</v>
      </c>
      <c r="GT15" s="5">
        <f t="shared" si="30"/>
        <v>0</v>
      </c>
      <c r="GU15" s="9"/>
      <c r="GV15" s="1">
        <v>9</v>
      </c>
      <c r="GW15" s="2" t="s">
        <v>12</v>
      </c>
      <c r="GX15" s="5">
        <v>0</v>
      </c>
      <c r="GY15" s="5">
        <v>0</v>
      </c>
      <c r="GZ15" s="5">
        <v>0</v>
      </c>
      <c r="HA15" s="5">
        <f t="shared" si="31"/>
        <v>0</v>
      </c>
      <c r="HB15" s="9"/>
      <c r="HC15" s="1">
        <v>9</v>
      </c>
      <c r="HD15" s="2" t="s">
        <v>12</v>
      </c>
      <c r="HE15" s="5">
        <v>1</v>
      </c>
      <c r="HF15" s="5">
        <v>30000</v>
      </c>
      <c r="HG15" s="5">
        <v>0</v>
      </c>
      <c r="HH15" s="5">
        <f t="shared" si="32"/>
        <v>30000</v>
      </c>
      <c r="HI15" s="9"/>
      <c r="HJ15" s="1">
        <v>9</v>
      </c>
      <c r="HK15" s="2" t="s">
        <v>12</v>
      </c>
      <c r="HL15" s="5">
        <v>0</v>
      </c>
      <c r="HM15" s="5">
        <v>0</v>
      </c>
      <c r="HN15" s="5">
        <v>0</v>
      </c>
      <c r="HO15" s="5">
        <f t="shared" si="33"/>
        <v>0</v>
      </c>
      <c r="HP15" s="9"/>
      <c r="HQ15" s="1">
        <v>9</v>
      </c>
      <c r="HR15" s="2" t="s">
        <v>12</v>
      </c>
      <c r="HS15" s="5">
        <v>0</v>
      </c>
      <c r="HT15" s="5">
        <v>0</v>
      </c>
      <c r="HU15" s="5">
        <v>0</v>
      </c>
      <c r="HV15" s="5">
        <f t="shared" si="34"/>
        <v>0</v>
      </c>
      <c r="HW15" s="9"/>
      <c r="HX15" s="1">
        <v>9</v>
      </c>
      <c r="HY15" s="2" t="s">
        <v>12</v>
      </c>
      <c r="HZ15" s="5">
        <v>1</v>
      </c>
      <c r="IA15" s="5">
        <v>700000</v>
      </c>
      <c r="IB15" s="5">
        <v>0</v>
      </c>
      <c r="IC15" s="5">
        <f t="shared" si="35"/>
        <v>700000</v>
      </c>
      <c r="ID15" s="9"/>
      <c r="IE15" s="1">
        <v>9</v>
      </c>
      <c r="IF15" s="2" t="s">
        <v>12</v>
      </c>
      <c r="IG15" s="5">
        <v>0</v>
      </c>
      <c r="IH15" s="5">
        <v>0</v>
      </c>
      <c r="II15" s="5">
        <v>0</v>
      </c>
      <c r="IJ15" s="5">
        <f t="shared" si="36"/>
        <v>0</v>
      </c>
      <c r="IK15" s="9"/>
      <c r="IL15" s="1">
        <v>9</v>
      </c>
      <c r="IM15" s="2" t="s">
        <v>12</v>
      </c>
      <c r="IN15" s="5">
        <v>0</v>
      </c>
      <c r="IO15" s="5">
        <v>0</v>
      </c>
      <c r="IP15" s="5">
        <v>0</v>
      </c>
      <c r="IQ15" s="5">
        <f t="shared" si="37"/>
        <v>0</v>
      </c>
      <c r="IR15" s="9"/>
      <c r="IS15" s="1">
        <v>9</v>
      </c>
      <c r="IT15" s="2" t="s">
        <v>12</v>
      </c>
      <c r="IU15" s="5">
        <v>0</v>
      </c>
      <c r="IV15" s="5">
        <v>0</v>
      </c>
      <c r="IW15" s="5">
        <v>0</v>
      </c>
      <c r="IX15" s="5">
        <f t="shared" si="38"/>
        <v>0</v>
      </c>
      <c r="IY15" s="9"/>
      <c r="IZ15" s="1">
        <v>9</v>
      </c>
      <c r="JA15" s="2" t="s">
        <v>12</v>
      </c>
      <c r="JB15" s="5">
        <v>202</v>
      </c>
      <c r="JC15" s="5">
        <v>47800</v>
      </c>
      <c r="JD15" s="5">
        <v>25000</v>
      </c>
      <c r="JE15" s="5">
        <f t="shared" si="39"/>
        <v>72800</v>
      </c>
      <c r="JF15" s="9"/>
      <c r="JG15" s="1">
        <v>9</v>
      </c>
      <c r="JH15" s="2" t="s">
        <v>12</v>
      </c>
      <c r="JI15" s="5">
        <v>762</v>
      </c>
      <c r="JJ15" s="5">
        <v>228600</v>
      </c>
      <c r="JK15" s="5">
        <v>0</v>
      </c>
      <c r="JL15" s="5">
        <f t="shared" si="40"/>
        <v>228600</v>
      </c>
      <c r="JM15" s="9"/>
      <c r="JN15" s="1">
        <v>9</v>
      </c>
      <c r="JO15" s="2" t="s">
        <v>12</v>
      </c>
      <c r="JP15" s="5">
        <v>0</v>
      </c>
      <c r="JQ15" s="5">
        <v>17000</v>
      </c>
      <c r="JR15" s="5">
        <v>0</v>
      </c>
      <c r="JS15" s="5">
        <f t="shared" si="41"/>
        <v>17000</v>
      </c>
      <c r="JT15" s="9"/>
      <c r="JU15" s="1">
        <v>9</v>
      </c>
      <c r="JV15" s="2" t="s">
        <v>12</v>
      </c>
      <c r="JW15" s="5">
        <v>18</v>
      </c>
      <c r="JX15" s="5">
        <v>450000</v>
      </c>
      <c r="JY15" s="5">
        <v>0</v>
      </c>
      <c r="JZ15" s="5">
        <f t="shared" si="42"/>
        <v>450000</v>
      </c>
      <c r="KA15" s="9"/>
      <c r="KB15" s="1">
        <v>9</v>
      </c>
      <c r="KC15" s="2" t="s">
        <v>12</v>
      </c>
      <c r="KD15" s="5">
        <v>0</v>
      </c>
      <c r="KE15" s="5">
        <v>0</v>
      </c>
      <c r="KF15" s="5">
        <v>0</v>
      </c>
      <c r="KG15" s="5">
        <f t="shared" si="43"/>
        <v>0</v>
      </c>
      <c r="KH15" s="9"/>
      <c r="KI15" s="1">
        <v>9</v>
      </c>
      <c r="KJ15" s="2" t="s">
        <v>12</v>
      </c>
      <c r="KK15" s="5">
        <v>0</v>
      </c>
      <c r="KL15" s="5">
        <v>0</v>
      </c>
      <c r="KM15" s="5">
        <v>0</v>
      </c>
      <c r="KN15" s="5">
        <f t="shared" si="44"/>
        <v>0</v>
      </c>
      <c r="KO15" s="9"/>
      <c r="KP15" s="1">
        <v>9</v>
      </c>
      <c r="KQ15" s="2" t="s">
        <v>12</v>
      </c>
      <c r="KR15" s="5">
        <v>0</v>
      </c>
      <c r="KS15" s="5">
        <v>0</v>
      </c>
      <c r="KT15" s="5">
        <v>300000</v>
      </c>
      <c r="KU15" s="5">
        <f t="shared" si="45"/>
        <v>300000</v>
      </c>
      <c r="KV15" s="9"/>
      <c r="KW15" s="1">
        <v>9</v>
      </c>
      <c r="KX15" s="2" t="s">
        <v>12</v>
      </c>
      <c r="KY15" s="5">
        <v>0</v>
      </c>
      <c r="KZ15" s="5">
        <v>0</v>
      </c>
      <c r="LA15" s="5">
        <v>0</v>
      </c>
      <c r="LB15" s="5">
        <f t="shared" si="46"/>
        <v>0</v>
      </c>
      <c r="LC15" s="9"/>
      <c r="LD15" s="1">
        <v>9</v>
      </c>
      <c r="LE15" s="2" t="s">
        <v>12</v>
      </c>
      <c r="LF15" s="5">
        <v>1</v>
      </c>
      <c r="LG15" s="5">
        <v>46000</v>
      </c>
      <c r="LH15" s="5">
        <v>0</v>
      </c>
      <c r="LI15" s="5">
        <f t="shared" si="47"/>
        <v>46000</v>
      </c>
      <c r="LJ15" s="9"/>
      <c r="LK15" s="1">
        <v>9</v>
      </c>
      <c r="LL15" s="2" t="s">
        <v>12</v>
      </c>
      <c r="LM15" s="5">
        <v>0</v>
      </c>
      <c r="LN15" s="5">
        <v>0</v>
      </c>
      <c r="LO15" s="5">
        <v>0</v>
      </c>
      <c r="LP15" s="5">
        <f t="shared" si="48"/>
        <v>0</v>
      </c>
      <c r="LQ15" s="9"/>
      <c r="LR15" s="1">
        <v>9</v>
      </c>
      <c r="LS15" s="2" t="s">
        <v>12</v>
      </c>
      <c r="LT15" s="5">
        <v>0</v>
      </c>
      <c r="LU15" s="5">
        <v>0</v>
      </c>
      <c r="LV15" s="5">
        <v>0</v>
      </c>
      <c r="LW15" s="5">
        <f t="shared" si="49"/>
        <v>0</v>
      </c>
      <c r="LX15" s="9"/>
      <c r="LY15" s="1">
        <v>9</v>
      </c>
      <c r="LZ15" s="2" t="s">
        <v>12</v>
      </c>
      <c r="MA15" s="5">
        <v>0</v>
      </c>
      <c r="MB15" s="5">
        <v>0</v>
      </c>
      <c r="MC15" s="5">
        <v>0</v>
      </c>
      <c r="MD15" s="5">
        <f t="shared" si="50"/>
        <v>0</v>
      </c>
      <c r="ME15" s="9"/>
      <c r="MF15" s="1">
        <v>9</v>
      </c>
      <c r="MG15" s="2" t="s">
        <v>12</v>
      </c>
      <c r="MH15" s="5">
        <v>200</v>
      </c>
      <c r="MI15" s="5">
        <v>12000</v>
      </c>
      <c r="MJ15" s="5">
        <v>0</v>
      </c>
      <c r="MK15" s="5">
        <f t="shared" si="51"/>
        <v>12000</v>
      </c>
      <c r="ML15" s="9"/>
      <c r="MM15" s="1">
        <v>9</v>
      </c>
      <c r="MN15" s="2" t="s">
        <v>12</v>
      </c>
      <c r="MO15" s="5">
        <v>0</v>
      </c>
      <c r="MP15" s="5">
        <v>0</v>
      </c>
      <c r="MQ15" s="5">
        <v>0</v>
      </c>
      <c r="MR15" s="5">
        <f t="shared" si="52"/>
        <v>0</v>
      </c>
      <c r="MS15" s="9"/>
      <c r="MT15" s="1">
        <v>9</v>
      </c>
      <c r="MU15" s="2" t="s">
        <v>12</v>
      </c>
      <c r="MV15" s="5">
        <v>0</v>
      </c>
      <c r="MW15" s="5">
        <v>0</v>
      </c>
      <c r="MX15" s="5">
        <v>0</v>
      </c>
      <c r="MY15" s="5">
        <f t="shared" si="53"/>
        <v>0</v>
      </c>
      <c r="MZ15" s="9"/>
      <c r="NA15" s="1">
        <v>9</v>
      </c>
      <c r="NB15" s="2" t="s">
        <v>12</v>
      </c>
      <c r="NC15" s="5">
        <v>43192</v>
      </c>
      <c r="ND15" s="5">
        <v>15117200</v>
      </c>
      <c r="NE15" s="5">
        <v>0</v>
      </c>
      <c r="NF15" s="5">
        <f t="shared" si="54"/>
        <v>15117200</v>
      </c>
      <c r="NG15" s="9"/>
      <c r="NH15" s="1">
        <v>9</v>
      </c>
      <c r="NI15" s="2" t="s">
        <v>12</v>
      </c>
      <c r="NJ15" s="5">
        <v>5294</v>
      </c>
      <c r="NK15" s="5">
        <v>1058800</v>
      </c>
      <c r="NL15" s="5">
        <v>0</v>
      </c>
      <c r="NM15" s="5">
        <f t="shared" si="55"/>
        <v>1058800</v>
      </c>
      <c r="NN15" s="9"/>
      <c r="NO15" s="1">
        <v>9</v>
      </c>
      <c r="NP15" s="2" t="s">
        <v>12</v>
      </c>
      <c r="NQ15" s="5">
        <v>0</v>
      </c>
      <c r="NR15" s="5">
        <v>0</v>
      </c>
      <c r="NS15" s="5">
        <v>0</v>
      </c>
      <c r="NT15" s="5">
        <f t="shared" si="56"/>
        <v>0</v>
      </c>
      <c r="NU15" s="9"/>
      <c r="NV15" s="1">
        <v>9</v>
      </c>
      <c r="NW15" s="2" t="s">
        <v>12</v>
      </c>
      <c r="NX15" s="5">
        <v>0</v>
      </c>
      <c r="NY15" s="5">
        <v>0</v>
      </c>
      <c r="NZ15" s="5">
        <v>0</v>
      </c>
      <c r="OA15" s="5">
        <f t="shared" si="57"/>
        <v>0</v>
      </c>
      <c r="OB15" s="9"/>
      <c r="OC15" s="1">
        <v>9</v>
      </c>
      <c r="OD15" s="2" t="s">
        <v>12</v>
      </c>
      <c r="OE15" s="5">
        <v>0</v>
      </c>
      <c r="OF15" s="5">
        <v>0</v>
      </c>
      <c r="OG15" s="5">
        <v>0</v>
      </c>
      <c r="OH15" s="5">
        <f t="shared" si="58"/>
        <v>0</v>
      </c>
      <c r="OI15" s="9"/>
      <c r="OJ15" s="1">
        <v>9</v>
      </c>
      <c r="OK15" s="2" t="s">
        <v>12</v>
      </c>
      <c r="OL15" s="5">
        <v>0</v>
      </c>
      <c r="OM15" s="5">
        <v>0</v>
      </c>
      <c r="ON15" s="5">
        <v>0</v>
      </c>
      <c r="OO15" s="5">
        <f t="shared" si="59"/>
        <v>0</v>
      </c>
      <c r="OP15" s="9"/>
      <c r="OQ15" s="1">
        <v>9</v>
      </c>
      <c r="OR15" s="2" t="s">
        <v>12</v>
      </c>
      <c r="OS15" s="5">
        <v>21905.4</v>
      </c>
      <c r="OT15" s="5">
        <v>1423851</v>
      </c>
      <c r="OU15" s="5">
        <v>0</v>
      </c>
      <c r="OV15" s="5">
        <f t="shared" si="60"/>
        <v>1423851</v>
      </c>
      <c r="OW15" s="9"/>
      <c r="OX15" s="1">
        <v>9</v>
      </c>
      <c r="OY15" s="2" t="s">
        <v>12</v>
      </c>
      <c r="OZ15" s="5">
        <v>0</v>
      </c>
      <c r="PA15" s="5">
        <v>0</v>
      </c>
      <c r="PB15" s="5">
        <v>0</v>
      </c>
      <c r="PC15" s="5">
        <f t="shared" si="61"/>
        <v>0</v>
      </c>
      <c r="PD15" s="9"/>
      <c r="PE15" s="1">
        <v>9</v>
      </c>
      <c r="PF15" s="2" t="s">
        <v>12</v>
      </c>
      <c r="PG15" s="5">
        <v>0</v>
      </c>
      <c r="PH15" s="5">
        <v>0</v>
      </c>
      <c r="PI15" s="5">
        <v>0</v>
      </c>
      <c r="PJ15" s="5">
        <f t="shared" si="62"/>
        <v>0</v>
      </c>
      <c r="PK15" s="9"/>
      <c r="PL15" s="1">
        <v>9</v>
      </c>
      <c r="PM15" s="2" t="s">
        <v>12</v>
      </c>
      <c r="PN15" s="5">
        <v>0</v>
      </c>
      <c r="PO15" s="5">
        <v>0</v>
      </c>
      <c r="PP15" s="5">
        <v>0</v>
      </c>
      <c r="PQ15" s="5">
        <f t="shared" si="63"/>
        <v>0</v>
      </c>
      <c r="PR15" s="9"/>
      <c r="PS15" s="1">
        <v>9</v>
      </c>
      <c r="PT15" s="2" t="s">
        <v>12</v>
      </c>
      <c r="PU15" s="5">
        <v>3272</v>
      </c>
      <c r="PV15" s="5">
        <v>719840</v>
      </c>
      <c r="PW15" s="5">
        <v>0</v>
      </c>
      <c r="PX15" s="5">
        <f t="shared" si="64"/>
        <v>719840</v>
      </c>
      <c r="PY15" s="9"/>
      <c r="PZ15" s="1">
        <v>9</v>
      </c>
      <c r="QA15" s="2" t="s">
        <v>12</v>
      </c>
      <c r="QB15" s="5">
        <v>28186431</v>
      </c>
      <c r="QC15" s="5">
        <v>4509829</v>
      </c>
      <c r="QD15" s="5">
        <v>0</v>
      </c>
      <c r="QE15" s="5">
        <f t="shared" si="65"/>
        <v>4509829</v>
      </c>
      <c r="QF15" s="9"/>
      <c r="QG15" s="1">
        <v>9</v>
      </c>
      <c r="QH15" s="2" t="s">
        <v>12</v>
      </c>
      <c r="QI15" s="5">
        <v>308</v>
      </c>
      <c r="QJ15" s="5">
        <v>1086932</v>
      </c>
      <c r="QK15" s="5">
        <v>0</v>
      </c>
      <c r="QL15" s="5">
        <f t="shared" si="66"/>
        <v>1086932</v>
      </c>
      <c r="QM15" s="9"/>
      <c r="QN15" s="1">
        <v>9</v>
      </c>
      <c r="QO15" s="2" t="s">
        <v>12</v>
      </c>
      <c r="QP15" s="5">
        <v>3297</v>
      </c>
      <c r="QQ15" s="5">
        <v>494550</v>
      </c>
      <c r="QR15" s="5">
        <v>0</v>
      </c>
      <c r="QS15" s="5">
        <f t="shared" si="67"/>
        <v>494550</v>
      </c>
      <c r="QT15" s="9"/>
      <c r="QU15" s="1">
        <v>9</v>
      </c>
      <c r="QV15" s="2" t="s">
        <v>12</v>
      </c>
      <c r="QW15" s="5">
        <v>10</v>
      </c>
      <c r="QX15" s="5">
        <v>20000</v>
      </c>
      <c r="QY15" s="5">
        <v>0</v>
      </c>
      <c r="QZ15" s="5">
        <f t="shared" si="68"/>
        <v>20000</v>
      </c>
      <c r="RA15" s="9"/>
      <c r="RB15" s="1">
        <v>9</v>
      </c>
      <c r="RC15" s="2" t="s">
        <v>12</v>
      </c>
      <c r="RD15" s="5">
        <v>0</v>
      </c>
      <c r="RE15" s="5">
        <v>0</v>
      </c>
      <c r="RF15" s="5">
        <v>0</v>
      </c>
      <c r="RG15" s="5">
        <f t="shared" si="69"/>
        <v>0</v>
      </c>
      <c r="RH15" s="9"/>
      <c r="RI15" s="1">
        <v>9</v>
      </c>
      <c r="RJ15" s="2" t="s">
        <v>12</v>
      </c>
      <c r="RK15" s="5">
        <v>3753</v>
      </c>
      <c r="RL15" s="5">
        <v>315252</v>
      </c>
      <c r="RM15" s="5">
        <v>0</v>
      </c>
      <c r="RN15" s="5">
        <f t="shared" si="70"/>
        <v>315252</v>
      </c>
      <c r="RO15" s="9"/>
      <c r="RP15" s="1">
        <v>9</v>
      </c>
      <c r="RQ15" s="2" t="s">
        <v>12</v>
      </c>
      <c r="RR15" s="5">
        <v>22</v>
      </c>
      <c r="RS15" s="5">
        <v>33000</v>
      </c>
      <c r="RT15" s="5">
        <v>0</v>
      </c>
      <c r="RU15" s="5">
        <f t="shared" si="71"/>
        <v>33000</v>
      </c>
      <c r="RV15" s="9"/>
      <c r="RW15" s="1">
        <v>9</v>
      </c>
      <c r="RX15" s="2" t="s">
        <v>12</v>
      </c>
      <c r="RY15" s="5">
        <v>0</v>
      </c>
      <c r="RZ15" s="5">
        <v>0</v>
      </c>
      <c r="SA15" s="5">
        <v>0</v>
      </c>
      <c r="SB15" s="5">
        <f t="shared" si="72"/>
        <v>0</v>
      </c>
      <c r="SC15" s="9"/>
      <c r="SD15" s="1">
        <v>9</v>
      </c>
      <c r="SE15" s="2" t="s">
        <v>12</v>
      </c>
      <c r="SF15" s="5">
        <v>0</v>
      </c>
      <c r="SG15" s="5">
        <v>0</v>
      </c>
      <c r="SH15" s="5">
        <v>0</v>
      </c>
      <c r="SI15" s="5">
        <f t="shared" si="73"/>
        <v>0</v>
      </c>
      <c r="SJ15" s="9"/>
      <c r="SK15" s="1">
        <v>9</v>
      </c>
      <c r="SL15" s="2" t="s">
        <v>12</v>
      </c>
      <c r="SM15" s="5">
        <v>0</v>
      </c>
      <c r="SN15" s="5">
        <v>7500</v>
      </c>
      <c r="SO15" s="5">
        <v>0</v>
      </c>
      <c r="SP15" s="5">
        <f t="shared" si="74"/>
        <v>7500</v>
      </c>
      <c r="SQ15" s="9"/>
      <c r="SR15" s="1">
        <v>9</v>
      </c>
      <c r="SS15" s="2" t="s">
        <v>12</v>
      </c>
      <c r="ST15" s="5">
        <v>0</v>
      </c>
      <c r="SU15" s="5">
        <v>2000</v>
      </c>
      <c r="SV15" s="5">
        <v>0</v>
      </c>
      <c r="SW15" s="5">
        <f t="shared" si="75"/>
        <v>2000</v>
      </c>
      <c r="SX15" s="9"/>
      <c r="SY15" s="1">
        <v>9</v>
      </c>
      <c r="SZ15" s="2" t="s">
        <v>12</v>
      </c>
      <c r="TA15" s="5">
        <v>0</v>
      </c>
      <c r="TB15" s="5">
        <v>2000</v>
      </c>
      <c r="TC15" s="5">
        <v>0</v>
      </c>
      <c r="TD15" s="5">
        <f t="shared" si="76"/>
        <v>2000</v>
      </c>
      <c r="TE15" s="9"/>
      <c r="TF15" s="1">
        <v>9</v>
      </c>
      <c r="TG15" s="2" t="s">
        <v>12</v>
      </c>
      <c r="TH15" s="5">
        <v>0</v>
      </c>
      <c r="TI15" s="5">
        <v>0</v>
      </c>
      <c r="TJ15" s="5">
        <v>0</v>
      </c>
      <c r="TK15" s="5">
        <f t="shared" si="77"/>
        <v>0</v>
      </c>
      <c r="TL15" s="9"/>
      <c r="TM15" s="1">
        <v>9</v>
      </c>
      <c r="TN15" s="2" t="s">
        <v>12</v>
      </c>
      <c r="TO15" s="5">
        <v>0</v>
      </c>
      <c r="TP15" s="5">
        <v>0</v>
      </c>
      <c r="TQ15" s="5">
        <v>0</v>
      </c>
      <c r="TR15" s="5">
        <f t="shared" si="78"/>
        <v>0</v>
      </c>
      <c r="TS15" s="9"/>
      <c r="TT15" s="1">
        <v>9</v>
      </c>
      <c r="TU15" s="2" t="s">
        <v>12</v>
      </c>
      <c r="TV15" s="5">
        <v>0</v>
      </c>
      <c r="TW15" s="5">
        <v>0</v>
      </c>
      <c r="TX15" s="5">
        <v>0</v>
      </c>
      <c r="TY15" s="5">
        <f t="shared" si="79"/>
        <v>0</v>
      </c>
      <c r="TZ15" s="9"/>
      <c r="UA15" s="1">
        <v>9</v>
      </c>
      <c r="UB15" s="2" t="s">
        <v>12</v>
      </c>
      <c r="UC15" s="5">
        <v>0</v>
      </c>
      <c r="UD15" s="5">
        <v>0</v>
      </c>
      <c r="UE15" s="5">
        <v>0</v>
      </c>
      <c r="UF15" s="5">
        <f t="shared" si="80"/>
        <v>0</v>
      </c>
      <c r="UG15" s="9"/>
      <c r="UH15" s="1">
        <v>9</v>
      </c>
      <c r="UI15" s="2" t="s">
        <v>12</v>
      </c>
      <c r="UJ15" s="5">
        <v>0</v>
      </c>
      <c r="UK15" s="5">
        <v>0</v>
      </c>
      <c r="UL15" s="5">
        <v>0</v>
      </c>
      <c r="UM15" s="5">
        <f t="shared" si="81"/>
        <v>0</v>
      </c>
      <c r="UN15" s="9"/>
      <c r="UO15" s="1">
        <v>9</v>
      </c>
      <c r="UP15" s="2" t="s">
        <v>12</v>
      </c>
      <c r="UQ15" s="5">
        <v>0</v>
      </c>
      <c r="UR15" s="5">
        <v>48200</v>
      </c>
      <c r="US15" s="5">
        <v>0</v>
      </c>
      <c r="UT15" s="5">
        <f t="shared" si="82"/>
        <v>48200</v>
      </c>
      <c r="UU15" s="9"/>
      <c r="UV15" s="1">
        <v>9</v>
      </c>
      <c r="UW15" s="2" t="s">
        <v>12</v>
      </c>
      <c r="UX15" s="5">
        <v>27</v>
      </c>
      <c r="UY15" s="5">
        <v>848433.28940217395</v>
      </c>
      <c r="UZ15" s="5">
        <v>220188</v>
      </c>
      <c r="VA15" s="5">
        <f t="shared" si="83"/>
        <v>1068621.2894021738</v>
      </c>
      <c r="VB15" s="9"/>
      <c r="VC15" s="1">
        <v>9</v>
      </c>
      <c r="VD15" s="2" t="s">
        <v>12</v>
      </c>
      <c r="VE15" s="5">
        <v>1</v>
      </c>
      <c r="VF15" s="5">
        <v>201200</v>
      </c>
      <c r="VG15" s="5">
        <v>30004</v>
      </c>
      <c r="VH15" s="5">
        <f t="shared" si="84"/>
        <v>231204</v>
      </c>
      <c r="VI15" s="9"/>
      <c r="VJ15" s="1">
        <v>9</v>
      </c>
      <c r="VK15" s="2" t="s">
        <v>12</v>
      </c>
      <c r="VL15" s="5">
        <v>1</v>
      </c>
      <c r="VM15" s="5">
        <v>50000</v>
      </c>
      <c r="VN15" s="5">
        <v>0</v>
      </c>
      <c r="VO15" s="5">
        <f t="shared" si="85"/>
        <v>50000</v>
      </c>
      <c r="VP15" s="9"/>
      <c r="VQ15" s="1">
        <v>9</v>
      </c>
      <c r="VR15" s="2" t="s">
        <v>12</v>
      </c>
      <c r="VS15" s="5">
        <v>400</v>
      </c>
      <c r="VT15" s="5">
        <v>400000</v>
      </c>
      <c r="VU15" s="5">
        <v>0</v>
      </c>
      <c r="VV15" s="5">
        <f t="shared" si="86"/>
        <v>400000</v>
      </c>
      <c r="VW15" s="9"/>
      <c r="VX15" s="1">
        <v>9</v>
      </c>
      <c r="VY15" s="2" t="s">
        <v>12</v>
      </c>
      <c r="VZ15" s="5">
        <v>0</v>
      </c>
      <c r="WA15" s="5">
        <v>0</v>
      </c>
      <c r="WB15" s="5">
        <v>0</v>
      </c>
      <c r="WC15" s="5">
        <f t="shared" si="87"/>
        <v>0</v>
      </c>
      <c r="WD15" s="9"/>
      <c r="WE15" s="1">
        <v>9</v>
      </c>
      <c r="WF15" s="2" t="s">
        <v>12</v>
      </c>
      <c r="WG15" s="5">
        <v>1</v>
      </c>
      <c r="WH15" s="5">
        <v>500000</v>
      </c>
      <c r="WI15" s="5">
        <v>0</v>
      </c>
      <c r="WJ15" s="5">
        <f t="shared" si="88"/>
        <v>500000</v>
      </c>
      <c r="WK15" s="9"/>
      <c r="WL15" s="1">
        <v>9</v>
      </c>
      <c r="WM15" s="2" t="s">
        <v>12</v>
      </c>
      <c r="WN15" s="5">
        <v>0</v>
      </c>
      <c r="WO15" s="5">
        <v>0</v>
      </c>
      <c r="WP15" s="5">
        <v>0</v>
      </c>
      <c r="WQ15" s="5">
        <f t="shared" si="89"/>
        <v>0</v>
      </c>
      <c r="WR15" s="9"/>
      <c r="WS15" s="1">
        <v>9</v>
      </c>
      <c r="WT15" s="2" t="s">
        <v>12</v>
      </c>
      <c r="WU15" s="5">
        <v>1</v>
      </c>
      <c r="WV15" s="5">
        <v>600000</v>
      </c>
      <c r="WW15" s="5">
        <v>0</v>
      </c>
      <c r="WX15" s="5">
        <f t="shared" si="90"/>
        <v>600000</v>
      </c>
      <c r="WY15" s="9"/>
      <c r="WZ15" s="1">
        <v>9</v>
      </c>
      <c r="XA15" s="2" t="s">
        <v>12</v>
      </c>
      <c r="XB15" s="5">
        <v>0</v>
      </c>
      <c r="XC15" s="5">
        <v>0</v>
      </c>
      <c r="XD15" s="5">
        <v>0</v>
      </c>
      <c r="XE15" s="5">
        <f t="shared" si="91"/>
        <v>0</v>
      </c>
      <c r="XF15" s="9"/>
      <c r="XG15" s="1">
        <v>9</v>
      </c>
      <c r="XH15" s="2" t="s">
        <v>12</v>
      </c>
      <c r="XI15" s="5">
        <v>1</v>
      </c>
      <c r="XJ15" s="5">
        <v>50000</v>
      </c>
      <c r="XK15" s="5">
        <v>0</v>
      </c>
      <c r="XL15" s="5">
        <f t="shared" si="92"/>
        <v>50000</v>
      </c>
      <c r="XM15" s="9"/>
      <c r="XN15" s="1">
        <v>9</v>
      </c>
      <c r="XO15" s="2" t="s">
        <v>12</v>
      </c>
      <c r="XP15" s="5">
        <v>24</v>
      </c>
      <c r="XQ15" s="5">
        <v>240000</v>
      </c>
      <c r="XR15" s="5">
        <v>0</v>
      </c>
      <c r="XS15" s="5">
        <f t="shared" si="93"/>
        <v>240000</v>
      </c>
      <c r="XT15" s="9"/>
      <c r="XU15" s="1">
        <v>9</v>
      </c>
      <c r="XV15" s="2" t="s">
        <v>12</v>
      </c>
      <c r="XW15" s="5">
        <v>0</v>
      </c>
      <c r="XX15" s="5">
        <v>0</v>
      </c>
      <c r="XY15" s="5">
        <v>0</v>
      </c>
      <c r="XZ15" s="5">
        <f t="shared" si="94"/>
        <v>0</v>
      </c>
      <c r="YA15" s="9"/>
      <c r="YB15" s="1">
        <v>9</v>
      </c>
      <c r="YC15" s="2" t="s">
        <v>12</v>
      </c>
      <c r="YD15" s="5">
        <v>4335848.0232409053</v>
      </c>
      <c r="YE15" s="5">
        <v>15262185.041807987</v>
      </c>
      <c r="YF15" s="5">
        <v>0</v>
      </c>
      <c r="YG15" s="5">
        <f t="shared" si="95"/>
        <v>15262185.041807987</v>
      </c>
      <c r="YH15" s="9"/>
      <c r="YI15" s="1">
        <v>9</v>
      </c>
      <c r="YJ15" s="2" t="s">
        <v>12</v>
      </c>
      <c r="YK15" s="5">
        <v>0</v>
      </c>
      <c r="YL15" s="5">
        <v>0</v>
      </c>
      <c r="YM15" s="5">
        <v>0</v>
      </c>
      <c r="YN15" s="5">
        <f t="shared" si="96"/>
        <v>0</v>
      </c>
      <c r="YO15" s="9"/>
      <c r="YP15" s="1">
        <v>9</v>
      </c>
      <c r="YQ15" s="2" t="s">
        <v>12</v>
      </c>
      <c r="YR15" s="5">
        <v>0</v>
      </c>
      <c r="YS15" s="5">
        <v>0</v>
      </c>
      <c r="YT15" s="22">
        <v>153846.20000000001</v>
      </c>
      <c r="YU15" s="5">
        <f t="shared" si="97"/>
        <v>153846.20000000001</v>
      </c>
      <c r="YV15" s="9"/>
      <c r="YW15" s="1">
        <v>9</v>
      </c>
      <c r="YX15" s="2" t="s">
        <v>12</v>
      </c>
      <c r="YY15" s="5">
        <v>0</v>
      </c>
      <c r="YZ15" s="5">
        <v>4599070</v>
      </c>
      <c r="ZA15" s="5">
        <v>0</v>
      </c>
      <c r="ZB15" s="5">
        <f t="shared" si="98"/>
        <v>4599070</v>
      </c>
      <c r="ZC15" s="9"/>
      <c r="ZD15" s="1">
        <v>9</v>
      </c>
      <c r="ZE15" s="2" t="s">
        <v>12</v>
      </c>
      <c r="ZF15" s="5">
        <v>0</v>
      </c>
      <c r="ZG15" s="5">
        <v>0</v>
      </c>
      <c r="ZH15" s="5">
        <v>0</v>
      </c>
      <c r="ZI15" s="5">
        <f t="shared" si="99"/>
        <v>0</v>
      </c>
      <c r="ZJ15" s="9"/>
      <c r="ZK15" s="1">
        <v>9</v>
      </c>
      <c r="ZL15" s="2" t="s">
        <v>12</v>
      </c>
      <c r="ZM15" s="5">
        <v>0</v>
      </c>
      <c r="ZN15" s="5">
        <v>0</v>
      </c>
      <c r="ZO15" s="5">
        <v>0</v>
      </c>
      <c r="ZP15" s="5">
        <f t="shared" si="100"/>
        <v>0</v>
      </c>
      <c r="ZQ15" s="9"/>
      <c r="ZR15" s="1">
        <v>9</v>
      </c>
      <c r="ZS15" s="2" t="s">
        <v>12</v>
      </c>
      <c r="ZT15" s="5">
        <v>0</v>
      </c>
      <c r="ZU15" s="5">
        <f t="shared" si="101"/>
        <v>52576542.331210166</v>
      </c>
      <c r="ZV15" s="5">
        <f t="shared" si="0"/>
        <v>2274592.2000000002</v>
      </c>
      <c r="ZW15" s="5">
        <f t="shared" si="1"/>
        <v>54851134.531210162</v>
      </c>
      <c r="ZX15" s="9"/>
    </row>
    <row r="16" spans="1:700" ht="16.5" hidden="1">
      <c r="A16" s="1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2"/>
        <v>0</v>
      </c>
      <c r="G16" s="9"/>
      <c r="H16" s="1">
        <v>10</v>
      </c>
      <c r="I16" s="2" t="s">
        <v>13</v>
      </c>
      <c r="J16" s="5">
        <v>0</v>
      </c>
      <c r="K16" s="5">
        <v>0</v>
      </c>
      <c r="L16" s="5">
        <v>0</v>
      </c>
      <c r="M16" s="5">
        <f t="shared" si="3"/>
        <v>0</v>
      </c>
      <c r="N16" s="9"/>
      <c r="O16" s="1">
        <v>10</v>
      </c>
      <c r="P16" s="2" t="s">
        <v>13</v>
      </c>
      <c r="Q16" s="5">
        <v>0</v>
      </c>
      <c r="R16" s="5">
        <v>0</v>
      </c>
      <c r="S16" s="5">
        <v>0</v>
      </c>
      <c r="T16" s="5">
        <f t="shared" si="4"/>
        <v>0</v>
      </c>
      <c r="U16" s="9"/>
      <c r="V16" s="1">
        <v>10</v>
      </c>
      <c r="W16" s="2" t="s">
        <v>13</v>
      </c>
      <c r="X16" s="5">
        <v>0</v>
      </c>
      <c r="Y16" s="5">
        <v>0</v>
      </c>
      <c r="Z16" s="5">
        <v>0</v>
      </c>
      <c r="AA16" s="5">
        <f t="shared" si="5"/>
        <v>0</v>
      </c>
      <c r="AB16" s="9"/>
      <c r="AC16" s="1">
        <v>10</v>
      </c>
      <c r="AD16" s="2" t="s">
        <v>13</v>
      </c>
      <c r="AE16" s="5">
        <v>1</v>
      </c>
      <c r="AF16" s="5">
        <v>900000</v>
      </c>
      <c r="AG16" s="5">
        <v>0</v>
      </c>
      <c r="AH16" s="5">
        <f t="shared" si="6"/>
        <v>900000</v>
      </c>
      <c r="AI16" s="9"/>
      <c r="AJ16" s="1">
        <v>10</v>
      </c>
      <c r="AK16" s="2" t="s">
        <v>13</v>
      </c>
      <c r="AL16" s="5">
        <v>0</v>
      </c>
      <c r="AM16" s="5">
        <v>1031000</v>
      </c>
      <c r="AN16" s="5">
        <v>3400000</v>
      </c>
      <c r="AO16" s="5">
        <f t="shared" si="7"/>
        <v>4431000</v>
      </c>
      <c r="AP16" s="9"/>
      <c r="AQ16" s="1">
        <v>10</v>
      </c>
      <c r="AR16" s="2" t="s">
        <v>13</v>
      </c>
      <c r="AS16" s="5">
        <v>10</v>
      </c>
      <c r="AT16" s="5">
        <v>20000</v>
      </c>
      <c r="AU16" s="5">
        <v>0</v>
      </c>
      <c r="AV16" s="5">
        <f t="shared" si="8"/>
        <v>20000</v>
      </c>
      <c r="AW16" s="9"/>
      <c r="AX16" s="1">
        <v>10</v>
      </c>
      <c r="AY16" s="2" t="s">
        <v>13</v>
      </c>
      <c r="AZ16" s="5">
        <v>123</v>
      </c>
      <c r="BA16" s="5">
        <v>307500</v>
      </c>
      <c r="BB16" s="5">
        <v>0</v>
      </c>
      <c r="BC16" s="5">
        <f t="shared" si="9"/>
        <v>307500</v>
      </c>
      <c r="BD16" s="9"/>
      <c r="BE16" s="1">
        <v>10</v>
      </c>
      <c r="BF16" s="2" t="s">
        <v>13</v>
      </c>
      <c r="BG16" s="5">
        <v>69</v>
      </c>
      <c r="BH16" s="5">
        <v>483000</v>
      </c>
      <c r="BI16" s="5">
        <v>0</v>
      </c>
      <c r="BJ16" s="5">
        <f t="shared" si="10"/>
        <v>483000</v>
      </c>
      <c r="BK16" s="9"/>
      <c r="BL16" s="1">
        <v>10</v>
      </c>
      <c r="BM16" s="2" t="s">
        <v>13</v>
      </c>
      <c r="BN16" s="5">
        <v>0</v>
      </c>
      <c r="BO16" s="5">
        <v>0</v>
      </c>
      <c r="BP16" s="5">
        <v>0</v>
      </c>
      <c r="BQ16" s="5">
        <f t="shared" si="11"/>
        <v>0</v>
      </c>
      <c r="BR16" s="9"/>
      <c r="BS16" s="1">
        <v>10</v>
      </c>
      <c r="BT16" s="2" t="s">
        <v>13</v>
      </c>
      <c r="BU16" s="5">
        <v>59</v>
      </c>
      <c r="BV16" s="5">
        <v>41300</v>
      </c>
      <c r="BW16" s="5">
        <v>0</v>
      </c>
      <c r="BX16" s="5">
        <f t="shared" si="12"/>
        <v>41300</v>
      </c>
      <c r="BY16" s="9"/>
      <c r="BZ16" s="1">
        <v>10</v>
      </c>
      <c r="CA16" s="2" t="s">
        <v>13</v>
      </c>
      <c r="CB16" s="5">
        <v>320</v>
      </c>
      <c r="CC16" s="5">
        <v>240000</v>
      </c>
      <c r="CD16" s="5">
        <v>0</v>
      </c>
      <c r="CE16" s="5">
        <f t="shared" si="13"/>
        <v>240000</v>
      </c>
      <c r="CF16" s="9"/>
      <c r="CG16" s="1">
        <v>10</v>
      </c>
      <c r="CH16" s="2" t="s">
        <v>13</v>
      </c>
      <c r="CI16" s="5">
        <v>43</v>
      </c>
      <c r="CJ16" s="5">
        <v>430000</v>
      </c>
      <c r="CK16" s="5">
        <v>0</v>
      </c>
      <c r="CL16" s="5">
        <f t="shared" si="14"/>
        <v>430000</v>
      </c>
      <c r="CM16" s="9"/>
      <c r="CN16" s="1">
        <v>10</v>
      </c>
      <c r="CO16" s="2" t="s">
        <v>13</v>
      </c>
      <c r="CP16" s="5">
        <v>0</v>
      </c>
      <c r="CQ16" s="5">
        <v>0</v>
      </c>
      <c r="CR16" s="5"/>
      <c r="CS16" s="5">
        <f t="shared" si="15"/>
        <v>0</v>
      </c>
      <c r="CT16" s="9"/>
      <c r="CU16" s="1">
        <v>10</v>
      </c>
      <c r="CV16" s="2" t="s">
        <v>13</v>
      </c>
      <c r="CW16" s="5">
        <v>0</v>
      </c>
      <c r="CX16" s="5">
        <v>0</v>
      </c>
      <c r="CY16" s="5">
        <v>0</v>
      </c>
      <c r="CZ16" s="5">
        <f t="shared" si="16"/>
        <v>0</v>
      </c>
      <c r="DA16" s="9"/>
      <c r="DB16" s="1">
        <v>10</v>
      </c>
      <c r="DC16" s="2" t="s">
        <v>13</v>
      </c>
      <c r="DD16" s="5">
        <v>0</v>
      </c>
      <c r="DE16" s="5">
        <v>0</v>
      </c>
      <c r="DF16" s="5">
        <v>0</v>
      </c>
      <c r="DG16" s="5">
        <f t="shared" si="17"/>
        <v>0</v>
      </c>
      <c r="DH16" s="9"/>
      <c r="DI16" s="1">
        <v>10</v>
      </c>
      <c r="DJ16" s="2" t="s">
        <v>13</v>
      </c>
      <c r="DK16" s="5">
        <v>0</v>
      </c>
      <c r="DL16" s="5">
        <v>0</v>
      </c>
      <c r="DM16" s="5">
        <v>0</v>
      </c>
      <c r="DN16" s="5">
        <f t="shared" si="18"/>
        <v>0</v>
      </c>
      <c r="DO16" s="9"/>
      <c r="DP16" s="1">
        <v>10</v>
      </c>
      <c r="DQ16" s="2" t="s">
        <v>13</v>
      </c>
      <c r="DR16" s="5">
        <v>0</v>
      </c>
      <c r="DS16" s="5">
        <v>0</v>
      </c>
      <c r="DT16" s="5">
        <v>0</v>
      </c>
      <c r="DU16" s="5">
        <f t="shared" si="19"/>
        <v>0</v>
      </c>
      <c r="DV16" s="9"/>
      <c r="DW16" s="1">
        <v>10</v>
      </c>
      <c r="DX16" s="2" t="s">
        <v>13</v>
      </c>
      <c r="DY16" s="5">
        <v>2</v>
      </c>
      <c r="DZ16" s="5">
        <v>120000</v>
      </c>
      <c r="EA16" s="5">
        <v>0</v>
      </c>
      <c r="EB16" s="5">
        <f t="shared" si="20"/>
        <v>120000</v>
      </c>
      <c r="EC16" s="9"/>
      <c r="ED16" s="1">
        <v>10</v>
      </c>
      <c r="EE16" s="2" t="s">
        <v>13</v>
      </c>
      <c r="EF16" s="5">
        <v>0</v>
      </c>
      <c r="EG16" s="5">
        <v>0</v>
      </c>
      <c r="EH16" s="5">
        <v>0</v>
      </c>
      <c r="EI16" s="5">
        <f t="shared" si="21"/>
        <v>0</v>
      </c>
      <c r="EJ16" s="9"/>
      <c r="EK16" s="1">
        <v>10</v>
      </c>
      <c r="EL16" s="2" t="s">
        <v>13</v>
      </c>
      <c r="EM16" s="5">
        <v>0</v>
      </c>
      <c r="EN16" s="5">
        <v>2000000</v>
      </c>
      <c r="EO16" s="5">
        <v>0</v>
      </c>
      <c r="EP16" s="5">
        <f t="shared" si="22"/>
        <v>2000000</v>
      </c>
      <c r="EQ16" s="9"/>
      <c r="ER16" s="1">
        <v>10</v>
      </c>
      <c r="ES16" s="2" t="s">
        <v>13</v>
      </c>
      <c r="ET16" s="5">
        <v>0</v>
      </c>
      <c r="EU16" s="5">
        <v>0</v>
      </c>
      <c r="EV16" s="5">
        <v>0</v>
      </c>
      <c r="EW16" s="5">
        <f t="shared" si="23"/>
        <v>0</v>
      </c>
      <c r="EX16" s="9"/>
      <c r="EY16" s="1">
        <v>10</v>
      </c>
      <c r="EZ16" s="2" t="s">
        <v>13</v>
      </c>
      <c r="FA16" s="5">
        <v>2</v>
      </c>
      <c r="FB16" s="5">
        <v>110000</v>
      </c>
      <c r="FC16" s="5">
        <v>0</v>
      </c>
      <c r="FD16" s="5">
        <f t="shared" si="24"/>
        <v>110000</v>
      </c>
      <c r="FE16" s="9"/>
      <c r="FF16" s="1">
        <v>10</v>
      </c>
      <c r="FG16" s="2" t="s">
        <v>13</v>
      </c>
      <c r="FH16" s="5">
        <v>0</v>
      </c>
      <c r="FI16" s="5">
        <v>0</v>
      </c>
      <c r="FJ16" s="5">
        <v>0</v>
      </c>
      <c r="FK16" s="5">
        <f t="shared" si="25"/>
        <v>0</v>
      </c>
      <c r="FL16" s="9"/>
      <c r="FM16" s="1">
        <v>10</v>
      </c>
      <c r="FN16" s="2" t="s">
        <v>13</v>
      </c>
      <c r="FO16" s="5">
        <v>0</v>
      </c>
      <c r="FP16" s="5">
        <v>120000</v>
      </c>
      <c r="FQ16" s="5">
        <v>0</v>
      </c>
      <c r="FR16" s="5">
        <f t="shared" si="26"/>
        <v>120000</v>
      </c>
      <c r="FS16" s="9"/>
      <c r="FT16" s="1">
        <v>10</v>
      </c>
      <c r="FU16" s="2" t="s">
        <v>13</v>
      </c>
      <c r="FV16" s="5">
        <v>1</v>
      </c>
      <c r="FW16" s="5">
        <v>150000</v>
      </c>
      <c r="FX16" s="5">
        <v>0</v>
      </c>
      <c r="FY16" s="5">
        <f t="shared" si="27"/>
        <v>150000</v>
      </c>
      <c r="FZ16" s="9"/>
      <c r="GA16" s="1">
        <v>10</v>
      </c>
      <c r="GB16" s="2" t="s">
        <v>13</v>
      </c>
      <c r="GC16" s="5">
        <v>1</v>
      </c>
      <c r="GD16" s="5">
        <v>200000</v>
      </c>
      <c r="GE16" s="5">
        <v>0</v>
      </c>
      <c r="GF16" s="5">
        <f t="shared" si="28"/>
        <v>200000</v>
      </c>
      <c r="GG16" s="9"/>
      <c r="GH16" s="1">
        <v>10</v>
      </c>
      <c r="GI16" s="2" t="s">
        <v>13</v>
      </c>
      <c r="GJ16" s="5">
        <v>0</v>
      </c>
      <c r="GK16" s="5">
        <v>0</v>
      </c>
      <c r="GL16" s="5">
        <v>0</v>
      </c>
      <c r="GM16" s="5">
        <f t="shared" si="29"/>
        <v>0</v>
      </c>
      <c r="GN16" s="9"/>
      <c r="GO16" s="1">
        <v>10</v>
      </c>
      <c r="GP16" s="2" t="s">
        <v>13</v>
      </c>
      <c r="GQ16" s="5">
        <v>1</v>
      </c>
      <c r="GR16" s="5">
        <v>50000</v>
      </c>
      <c r="GS16" s="5">
        <v>0</v>
      </c>
      <c r="GT16" s="5">
        <f t="shared" si="30"/>
        <v>50000</v>
      </c>
      <c r="GU16" s="9"/>
      <c r="GV16" s="1">
        <v>10</v>
      </c>
      <c r="GW16" s="2" t="s">
        <v>13</v>
      </c>
      <c r="GX16" s="5">
        <v>0</v>
      </c>
      <c r="GY16" s="5">
        <v>0</v>
      </c>
      <c r="GZ16" s="5">
        <v>0</v>
      </c>
      <c r="HA16" s="5">
        <f t="shared" si="31"/>
        <v>0</v>
      </c>
      <c r="HB16" s="9"/>
      <c r="HC16" s="1">
        <v>10</v>
      </c>
      <c r="HD16" s="2" t="s">
        <v>13</v>
      </c>
      <c r="HE16" s="5">
        <v>11</v>
      </c>
      <c r="HF16" s="5">
        <v>330000</v>
      </c>
      <c r="HG16" s="5">
        <v>0</v>
      </c>
      <c r="HH16" s="5">
        <f t="shared" si="32"/>
        <v>330000</v>
      </c>
      <c r="HI16" s="9"/>
      <c r="HJ16" s="1">
        <v>10</v>
      </c>
      <c r="HK16" s="2" t="s">
        <v>13</v>
      </c>
      <c r="HL16" s="5">
        <v>0</v>
      </c>
      <c r="HM16" s="5">
        <v>0</v>
      </c>
      <c r="HN16" s="5">
        <v>0</v>
      </c>
      <c r="HO16" s="5">
        <f t="shared" si="33"/>
        <v>0</v>
      </c>
      <c r="HP16" s="9"/>
      <c r="HQ16" s="1">
        <v>10</v>
      </c>
      <c r="HR16" s="2" t="s">
        <v>13</v>
      </c>
      <c r="HS16" s="5">
        <v>2</v>
      </c>
      <c r="HT16" s="5">
        <v>4583000</v>
      </c>
      <c r="HU16" s="5">
        <v>0</v>
      </c>
      <c r="HV16" s="5">
        <f t="shared" si="34"/>
        <v>4583000</v>
      </c>
      <c r="HW16" s="9"/>
      <c r="HX16" s="1">
        <v>10</v>
      </c>
      <c r="HY16" s="2" t="s">
        <v>13</v>
      </c>
      <c r="HZ16" s="5">
        <v>1</v>
      </c>
      <c r="IA16" s="5">
        <v>700000</v>
      </c>
      <c r="IB16" s="5">
        <v>0</v>
      </c>
      <c r="IC16" s="5">
        <f t="shared" si="35"/>
        <v>700000</v>
      </c>
      <c r="ID16" s="9"/>
      <c r="IE16" s="1">
        <v>10</v>
      </c>
      <c r="IF16" s="2" t="s">
        <v>13</v>
      </c>
      <c r="IG16" s="5">
        <v>0</v>
      </c>
      <c r="IH16" s="5">
        <v>0</v>
      </c>
      <c r="II16" s="5">
        <v>0</v>
      </c>
      <c r="IJ16" s="5">
        <f t="shared" si="36"/>
        <v>0</v>
      </c>
      <c r="IK16" s="9"/>
      <c r="IL16" s="1">
        <v>10</v>
      </c>
      <c r="IM16" s="2" t="s">
        <v>13</v>
      </c>
      <c r="IN16" s="5">
        <v>0</v>
      </c>
      <c r="IO16" s="5">
        <v>0</v>
      </c>
      <c r="IP16" s="5">
        <v>0</v>
      </c>
      <c r="IQ16" s="5">
        <f t="shared" si="37"/>
        <v>0</v>
      </c>
      <c r="IR16" s="9"/>
      <c r="IS16" s="1">
        <v>10</v>
      </c>
      <c r="IT16" s="2" t="s">
        <v>13</v>
      </c>
      <c r="IU16" s="5">
        <v>0</v>
      </c>
      <c r="IV16" s="5">
        <v>0</v>
      </c>
      <c r="IW16" s="5">
        <v>0</v>
      </c>
      <c r="IX16" s="5">
        <f t="shared" si="38"/>
        <v>0</v>
      </c>
      <c r="IY16" s="9"/>
      <c r="IZ16" s="1">
        <v>10</v>
      </c>
      <c r="JA16" s="2" t="s">
        <v>13</v>
      </c>
      <c r="JB16" s="5">
        <v>270</v>
      </c>
      <c r="JC16" s="5">
        <v>54200</v>
      </c>
      <c r="JD16" s="5">
        <v>26000</v>
      </c>
      <c r="JE16" s="5">
        <f t="shared" si="39"/>
        <v>80200</v>
      </c>
      <c r="JF16" s="9"/>
      <c r="JG16" s="1">
        <v>10</v>
      </c>
      <c r="JH16" s="2" t="s">
        <v>13</v>
      </c>
      <c r="JI16" s="5">
        <v>734</v>
      </c>
      <c r="JJ16" s="5">
        <v>220200</v>
      </c>
      <c r="JK16" s="5">
        <v>0</v>
      </c>
      <c r="JL16" s="5">
        <f t="shared" si="40"/>
        <v>220200</v>
      </c>
      <c r="JM16" s="9"/>
      <c r="JN16" s="1">
        <v>10</v>
      </c>
      <c r="JO16" s="2" t="s">
        <v>13</v>
      </c>
      <c r="JP16" s="5">
        <v>0</v>
      </c>
      <c r="JQ16" s="5">
        <v>17000</v>
      </c>
      <c r="JR16" s="5">
        <v>0</v>
      </c>
      <c r="JS16" s="5">
        <f t="shared" si="41"/>
        <v>17000</v>
      </c>
      <c r="JT16" s="9"/>
      <c r="JU16" s="1">
        <v>10</v>
      </c>
      <c r="JV16" s="2" t="s">
        <v>13</v>
      </c>
      <c r="JW16" s="5">
        <v>15</v>
      </c>
      <c r="JX16" s="5">
        <v>375000</v>
      </c>
      <c r="JY16" s="5">
        <v>0</v>
      </c>
      <c r="JZ16" s="5">
        <f t="shared" si="42"/>
        <v>375000</v>
      </c>
      <c r="KA16" s="9"/>
      <c r="KB16" s="1">
        <v>10</v>
      </c>
      <c r="KC16" s="2" t="s">
        <v>13</v>
      </c>
      <c r="KD16" s="5">
        <v>0</v>
      </c>
      <c r="KE16" s="5">
        <v>0</v>
      </c>
      <c r="KF16" s="5">
        <v>0</v>
      </c>
      <c r="KG16" s="5">
        <f t="shared" si="43"/>
        <v>0</v>
      </c>
      <c r="KH16" s="9"/>
      <c r="KI16" s="1">
        <v>10</v>
      </c>
      <c r="KJ16" s="2" t="s">
        <v>13</v>
      </c>
      <c r="KK16" s="5">
        <v>7</v>
      </c>
      <c r="KL16" s="5">
        <v>266000</v>
      </c>
      <c r="KM16" s="5">
        <v>0</v>
      </c>
      <c r="KN16" s="5">
        <f t="shared" si="44"/>
        <v>266000</v>
      </c>
      <c r="KO16" s="9"/>
      <c r="KP16" s="1">
        <v>10</v>
      </c>
      <c r="KQ16" s="2" t="s">
        <v>13</v>
      </c>
      <c r="KR16" s="5">
        <v>0</v>
      </c>
      <c r="KS16" s="5">
        <v>0</v>
      </c>
      <c r="KT16" s="5">
        <v>300000</v>
      </c>
      <c r="KU16" s="5">
        <f t="shared" si="45"/>
        <v>300000</v>
      </c>
      <c r="KV16" s="9"/>
      <c r="KW16" s="1">
        <v>10</v>
      </c>
      <c r="KX16" s="2" t="s">
        <v>13</v>
      </c>
      <c r="KY16" s="5">
        <v>0</v>
      </c>
      <c r="KZ16" s="5">
        <v>0</v>
      </c>
      <c r="LA16" s="5">
        <v>0</v>
      </c>
      <c r="LB16" s="5">
        <f t="shared" si="46"/>
        <v>0</v>
      </c>
      <c r="LC16" s="9"/>
      <c r="LD16" s="1">
        <v>10</v>
      </c>
      <c r="LE16" s="2" t="s">
        <v>13</v>
      </c>
      <c r="LF16" s="5">
        <v>1</v>
      </c>
      <c r="LG16" s="5">
        <v>46000</v>
      </c>
      <c r="LH16" s="5">
        <v>0</v>
      </c>
      <c r="LI16" s="5">
        <f t="shared" si="47"/>
        <v>46000</v>
      </c>
      <c r="LJ16" s="9"/>
      <c r="LK16" s="1">
        <v>10</v>
      </c>
      <c r="LL16" s="2" t="s">
        <v>13</v>
      </c>
      <c r="LM16" s="5">
        <v>0</v>
      </c>
      <c r="LN16" s="5">
        <v>0</v>
      </c>
      <c r="LO16" s="5">
        <v>0</v>
      </c>
      <c r="LP16" s="5">
        <f t="shared" si="48"/>
        <v>0</v>
      </c>
      <c r="LQ16" s="9"/>
      <c r="LR16" s="1">
        <v>10</v>
      </c>
      <c r="LS16" s="2" t="s">
        <v>13</v>
      </c>
      <c r="LT16" s="5">
        <v>0</v>
      </c>
      <c r="LU16" s="5">
        <v>0</v>
      </c>
      <c r="LV16" s="5">
        <v>0</v>
      </c>
      <c r="LW16" s="5">
        <f t="shared" si="49"/>
        <v>0</v>
      </c>
      <c r="LX16" s="9"/>
      <c r="LY16" s="1">
        <v>10</v>
      </c>
      <c r="LZ16" s="2" t="s">
        <v>13</v>
      </c>
      <c r="MA16" s="5">
        <v>0</v>
      </c>
      <c r="MB16" s="5">
        <v>0</v>
      </c>
      <c r="MC16" s="5">
        <v>0</v>
      </c>
      <c r="MD16" s="5">
        <f t="shared" si="50"/>
        <v>0</v>
      </c>
      <c r="ME16" s="9"/>
      <c r="MF16" s="1">
        <v>10</v>
      </c>
      <c r="MG16" s="2" t="s">
        <v>13</v>
      </c>
      <c r="MH16" s="5">
        <v>200</v>
      </c>
      <c r="MI16" s="5">
        <v>12000</v>
      </c>
      <c r="MJ16" s="5">
        <v>0</v>
      </c>
      <c r="MK16" s="5">
        <f t="shared" si="51"/>
        <v>12000</v>
      </c>
      <c r="ML16" s="9"/>
      <c r="MM16" s="1">
        <v>10</v>
      </c>
      <c r="MN16" s="2" t="s">
        <v>13</v>
      </c>
      <c r="MO16" s="5">
        <v>0</v>
      </c>
      <c r="MP16" s="5">
        <v>0</v>
      </c>
      <c r="MQ16" s="5">
        <v>0</v>
      </c>
      <c r="MR16" s="5">
        <f t="shared" si="52"/>
        <v>0</v>
      </c>
      <c r="MS16" s="9"/>
      <c r="MT16" s="1">
        <v>10</v>
      </c>
      <c r="MU16" s="2" t="s">
        <v>13</v>
      </c>
      <c r="MV16" s="5">
        <v>0</v>
      </c>
      <c r="MW16" s="5">
        <v>0</v>
      </c>
      <c r="MX16" s="5">
        <v>0</v>
      </c>
      <c r="MY16" s="5">
        <f t="shared" si="53"/>
        <v>0</v>
      </c>
      <c r="MZ16" s="9"/>
      <c r="NA16" s="1">
        <v>10</v>
      </c>
      <c r="NB16" s="2" t="s">
        <v>13</v>
      </c>
      <c r="NC16" s="5">
        <v>75289</v>
      </c>
      <c r="ND16" s="5">
        <v>26976150</v>
      </c>
      <c r="NE16" s="5">
        <v>0</v>
      </c>
      <c r="NF16" s="5">
        <f t="shared" si="54"/>
        <v>26976150</v>
      </c>
      <c r="NG16" s="9"/>
      <c r="NH16" s="1">
        <v>10</v>
      </c>
      <c r="NI16" s="2" t="s">
        <v>13</v>
      </c>
      <c r="NJ16" s="5">
        <v>8026</v>
      </c>
      <c r="NK16" s="5">
        <v>1605200</v>
      </c>
      <c r="NL16" s="5">
        <v>0</v>
      </c>
      <c r="NM16" s="5">
        <f t="shared" si="55"/>
        <v>1605200</v>
      </c>
      <c r="NN16" s="9"/>
      <c r="NO16" s="1">
        <v>10</v>
      </c>
      <c r="NP16" s="2" t="s">
        <v>13</v>
      </c>
      <c r="NQ16" s="5">
        <v>0</v>
      </c>
      <c r="NR16" s="5">
        <v>0</v>
      </c>
      <c r="NS16" s="5">
        <v>0</v>
      </c>
      <c r="NT16" s="5">
        <f t="shared" si="56"/>
        <v>0</v>
      </c>
      <c r="NU16" s="9"/>
      <c r="NV16" s="1">
        <v>10</v>
      </c>
      <c r="NW16" s="2" t="s">
        <v>13</v>
      </c>
      <c r="NX16" s="5">
        <v>0</v>
      </c>
      <c r="NY16" s="5">
        <v>0</v>
      </c>
      <c r="NZ16" s="5">
        <v>0</v>
      </c>
      <c r="OA16" s="5">
        <f t="shared" si="57"/>
        <v>0</v>
      </c>
      <c r="OB16" s="9"/>
      <c r="OC16" s="1">
        <v>10</v>
      </c>
      <c r="OD16" s="2" t="s">
        <v>13</v>
      </c>
      <c r="OE16" s="5">
        <v>0</v>
      </c>
      <c r="OF16" s="5">
        <v>0</v>
      </c>
      <c r="OG16" s="5">
        <v>0</v>
      </c>
      <c r="OH16" s="5">
        <f t="shared" si="58"/>
        <v>0</v>
      </c>
      <c r="OI16" s="9"/>
      <c r="OJ16" s="1">
        <v>10</v>
      </c>
      <c r="OK16" s="2" t="s">
        <v>13</v>
      </c>
      <c r="OL16" s="5">
        <v>0</v>
      </c>
      <c r="OM16" s="5">
        <v>0</v>
      </c>
      <c r="ON16" s="5">
        <v>0</v>
      </c>
      <c r="OO16" s="5">
        <f t="shared" si="59"/>
        <v>0</v>
      </c>
      <c r="OP16" s="9"/>
      <c r="OQ16" s="1">
        <v>10</v>
      </c>
      <c r="OR16" s="2" t="s">
        <v>13</v>
      </c>
      <c r="OS16" s="5">
        <v>31616.2</v>
      </c>
      <c r="OT16" s="5">
        <v>2055053</v>
      </c>
      <c r="OU16" s="5">
        <v>0</v>
      </c>
      <c r="OV16" s="5">
        <f t="shared" si="60"/>
        <v>2055053</v>
      </c>
      <c r="OW16" s="9"/>
      <c r="OX16" s="1">
        <v>10</v>
      </c>
      <c r="OY16" s="2" t="s">
        <v>13</v>
      </c>
      <c r="OZ16" s="5">
        <v>0</v>
      </c>
      <c r="PA16" s="5">
        <v>0</v>
      </c>
      <c r="PB16" s="5">
        <v>0</v>
      </c>
      <c r="PC16" s="5">
        <f t="shared" si="61"/>
        <v>0</v>
      </c>
      <c r="PD16" s="9"/>
      <c r="PE16" s="1">
        <v>10</v>
      </c>
      <c r="PF16" s="2" t="s">
        <v>13</v>
      </c>
      <c r="PG16" s="5">
        <v>0</v>
      </c>
      <c r="PH16" s="5">
        <v>0</v>
      </c>
      <c r="PI16" s="5">
        <v>0</v>
      </c>
      <c r="PJ16" s="5">
        <f t="shared" si="62"/>
        <v>0</v>
      </c>
      <c r="PK16" s="9"/>
      <c r="PL16" s="1">
        <v>10</v>
      </c>
      <c r="PM16" s="2" t="s">
        <v>13</v>
      </c>
      <c r="PN16" s="5">
        <v>0</v>
      </c>
      <c r="PO16" s="5">
        <v>0</v>
      </c>
      <c r="PP16" s="5">
        <v>0</v>
      </c>
      <c r="PQ16" s="5">
        <f t="shared" si="63"/>
        <v>0</v>
      </c>
      <c r="PR16" s="9"/>
      <c r="PS16" s="1">
        <v>10</v>
      </c>
      <c r="PT16" s="2" t="s">
        <v>13</v>
      </c>
      <c r="PU16" s="5">
        <v>4061</v>
      </c>
      <c r="PV16" s="5">
        <v>893420</v>
      </c>
      <c r="PW16" s="5">
        <v>0</v>
      </c>
      <c r="PX16" s="5">
        <f t="shared" si="64"/>
        <v>893420</v>
      </c>
      <c r="PY16" s="9"/>
      <c r="PZ16" s="1">
        <v>10</v>
      </c>
      <c r="QA16" s="2" t="s">
        <v>13</v>
      </c>
      <c r="QB16" s="5">
        <v>40942314</v>
      </c>
      <c r="QC16" s="5">
        <v>6550770</v>
      </c>
      <c r="QD16" s="5">
        <v>0</v>
      </c>
      <c r="QE16" s="5">
        <f t="shared" si="65"/>
        <v>6550770</v>
      </c>
      <c r="QF16" s="9"/>
      <c r="QG16" s="1">
        <v>10</v>
      </c>
      <c r="QH16" s="2" t="s">
        <v>13</v>
      </c>
      <c r="QI16" s="5">
        <v>473</v>
      </c>
      <c r="QJ16" s="5">
        <v>1669217</v>
      </c>
      <c r="QK16" s="5">
        <v>0</v>
      </c>
      <c r="QL16" s="5">
        <f t="shared" si="66"/>
        <v>1669217</v>
      </c>
      <c r="QM16" s="9"/>
      <c r="QN16" s="1">
        <v>10</v>
      </c>
      <c r="QO16" s="2" t="s">
        <v>13</v>
      </c>
      <c r="QP16" s="5">
        <v>4092</v>
      </c>
      <c r="QQ16" s="5">
        <v>613800</v>
      </c>
      <c r="QR16" s="5">
        <v>0</v>
      </c>
      <c r="QS16" s="5">
        <f t="shared" si="67"/>
        <v>613800</v>
      </c>
      <c r="QT16" s="9"/>
      <c r="QU16" s="1">
        <v>10</v>
      </c>
      <c r="QV16" s="2" t="s">
        <v>13</v>
      </c>
      <c r="QW16" s="5">
        <v>15</v>
      </c>
      <c r="QX16" s="5">
        <v>30000</v>
      </c>
      <c r="QY16" s="5">
        <v>0</v>
      </c>
      <c r="QZ16" s="5">
        <f t="shared" si="68"/>
        <v>30000</v>
      </c>
      <c r="RA16" s="9"/>
      <c r="RB16" s="1">
        <v>10</v>
      </c>
      <c r="RC16" s="2" t="s">
        <v>13</v>
      </c>
      <c r="RD16" s="5">
        <v>0</v>
      </c>
      <c r="RE16" s="5">
        <v>0</v>
      </c>
      <c r="RF16" s="5">
        <v>0</v>
      </c>
      <c r="RG16" s="5">
        <f t="shared" si="69"/>
        <v>0</v>
      </c>
      <c r="RH16" s="9"/>
      <c r="RI16" s="1">
        <v>10</v>
      </c>
      <c r="RJ16" s="2" t="s">
        <v>13</v>
      </c>
      <c r="RK16" s="5">
        <v>5052</v>
      </c>
      <c r="RL16" s="5">
        <v>424368</v>
      </c>
      <c r="RM16" s="5">
        <v>0</v>
      </c>
      <c r="RN16" s="5">
        <f t="shared" si="70"/>
        <v>424368</v>
      </c>
      <c r="RO16" s="9"/>
      <c r="RP16" s="1">
        <v>10</v>
      </c>
      <c r="RQ16" s="2" t="s">
        <v>13</v>
      </c>
      <c r="RR16" s="5">
        <v>30</v>
      </c>
      <c r="RS16" s="5">
        <v>45000</v>
      </c>
      <c r="RT16" s="5">
        <v>0</v>
      </c>
      <c r="RU16" s="5">
        <f t="shared" si="71"/>
        <v>45000</v>
      </c>
      <c r="RV16" s="9"/>
      <c r="RW16" s="1">
        <v>10</v>
      </c>
      <c r="RX16" s="2" t="s">
        <v>13</v>
      </c>
      <c r="RY16" s="5">
        <v>0</v>
      </c>
      <c r="RZ16" s="5">
        <v>0</v>
      </c>
      <c r="SA16" s="5">
        <v>0</v>
      </c>
      <c r="SB16" s="5">
        <f t="shared" si="72"/>
        <v>0</v>
      </c>
      <c r="SC16" s="9"/>
      <c r="SD16" s="1">
        <v>10</v>
      </c>
      <c r="SE16" s="2" t="s">
        <v>13</v>
      </c>
      <c r="SF16" s="5">
        <v>0</v>
      </c>
      <c r="SG16" s="5">
        <v>10000</v>
      </c>
      <c r="SH16" s="5">
        <v>0</v>
      </c>
      <c r="SI16" s="5">
        <f t="shared" si="73"/>
        <v>10000</v>
      </c>
      <c r="SJ16" s="9"/>
      <c r="SK16" s="1">
        <v>10</v>
      </c>
      <c r="SL16" s="2" t="s">
        <v>13</v>
      </c>
      <c r="SM16" s="5">
        <v>0</v>
      </c>
      <c r="SN16" s="5">
        <v>7500</v>
      </c>
      <c r="SO16" s="5">
        <v>0</v>
      </c>
      <c r="SP16" s="5">
        <f t="shared" si="74"/>
        <v>7500</v>
      </c>
      <c r="SQ16" s="9"/>
      <c r="SR16" s="1">
        <v>10</v>
      </c>
      <c r="SS16" s="2" t="s">
        <v>13</v>
      </c>
      <c r="ST16" s="5">
        <v>0</v>
      </c>
      <c r="SU16" s="5">
        <v>2000</v>
      </c>
      <c r="SV16" s="5">
        <v>0</v>
      </c>
      <c r="SW16" s="5">
        <f t="shared" si="75"/>
        <v>2000</v>
      </c>
      <c r="SX16" s="9"/>
      <c r="SY16" s="1">
        <v>10</v>
      </c>
      <c r="SZ16" s="2" t="s">
        <v>13</v>
      </c>
      <c r="TA16" s="5">
        <v>0</v>
      </c>
      <c r="TB16" s="5">
        <v>2000</v>
      </c>
      <c r="TC16" s="5">
        <v>0</v>
      </c>
      <c r="TD16" s="5">
        <f t="shared" si="76"/>
        <v>2000</v>
      </c>
      <c r="TE16" s="9"/>
      <c r="TF16" s="1">
        <v>10</v>
      </c>
      <c r="TG16" s="2" t="s">
        <v>13</v>
      </c>
      <c r="TH16" s="5">
        <v>0</v>
      </c>
      <c r="TI16" s="5">
        <v>0</v>
      </c>
      <c r="TJ16" s="5">
        <v>0</v>
      </c>
      <c r="TK16" s="5">
        <f t="shared" si="77"/>
        <v>0</v>
      </c>
      <c r="TL16" s="9"/>
      <c r="TM16" s="1">
        <v>10</v>
      </c>
      <c r="TN16" s="2" t="s">
        <v>13</v>
      </c>
      <c r="TO16" s="5">
        <v>0</v>
      </c>
      <c r="TP16" s="5">
        <v>0</v>
      </c>
      <c r="TQ16" s="5">
        <v>0</v>
      </c>
      <c r="TR16" s="5">
        <f t="shared" si="78"/>
        <v>0</v>
      </c>
      <c r="TS16" s="9"/>
      <c r="TT16" s="1">
        <v>10</v>
      </c>
      <c r="TU16" s="2" t="s">
        <v>13</v>
      </c>
      <c r="TV16" s="5">
        <v>0</v>
      </c>
      <c r="TW16" s="5">
        <v>0</v>
      </c>
      <c r="TX16" s="5">
        <v>0</v>
      </c>
      <c r="TY16" s="5">
        <f t="shared" si="79"/>
        <v>0</v>
      </c>
      <c r="TZ16" s="9"/>
      <c r="UA16" s="1">
        <v>10</v>
      </c>
      <c r="UB16" s="2" t="s">
        <v>13</v>
      </c>
      <c r="UC16" s="5">
        <v>0</v>
      </c>
      <c r="UD16" s="5">
        <v>0</v>
      </c>
      <c r="UE16" s="5">
        <v>0</v>
      </c>
      <c r="UF16" s="5">
        <f t="shared" si="80"/>
        <v>0</v>
      </c>
      <c r="UG16" s="9"/>
      <c r="UH16" s="1">
        <v>10</v>
      </c>
      <c r="UI16" s="2" t="s">
        <v>13</v>
      </c>
      <c r="UJ16" s="5">
        <v>0</v>
      </c>
      <c r="UK16" s="5">
        <v>0</v>
      </c>
      <c r="UL16" s="5">
        <v>0</v>
      </c>
      <c r="UM16" s="5">
        <f t="shared" si="81"/>
        <v>0</v>
      </c>
      <c r="UN16" s="9"/>
      <c r="UO16" s="1">
        <v>10</v>
      </c>
      <c r="UP16" s="2" t="s">
        <v>13</v>
      </c>
      <c r="UQ16" s="5">
        <v>0</v>
      </c>
      <c r="UR16" s="5">
        <v>68000</v>
      </c>
      <c r="US16" s="5">
        <v>0</v>
      </c>
      <c r="UT16" s="5">
        <f t="shared" si="82"/>
        <v>68000</v>
      </c>
      <c r="UU16" s="9"/>
      <c r="UV16" s="1">
        <v>10</v>
      </c>
      <c r="UW16" s="2" t="s">
        <v>13</v>
      </c>
      <c r="UX16" s="5">
        <v>30</v>
      </c>
      <c r="UY16" s="5">
        <v>942703.65489130444</v>
      </c>
      <c r="UZ16" s="5">
        <v>0</v>
      </c>
      <c r="VA16" s="5">
        <f t="shared" si="83"/>
        <v>942703.65489130444</v>
      </c>
      <c r="VB16" s="9"/>
      <c r="VC16" s="1">
        <v>10</v>
      </c>
      <c r="VD16" s="2" t="s">
        <v>13</v>
      </c>
      <c r="VE16" s="5">
        <v>1</v>
      </c>
      <c r="VF16" s="5">
        <v>5000</v>
      </c>
      <c r="VG16" s="5">
        <v>0</v>
      </c>
      <c r="VH16" s="5">
        <f t="shared" si="84"/>
        <v>5000</v>
      </c>
      <c r="VI16" s="9"/>
      <c r="VJ16" s="1">
        <v>10</v>
      </c>
      <c r="VK16" s="2" t="s">
        <v>13</v>
      </c>
      <c r="VL16" s="5">
        <v>1</v>
      </c>
      <c r="VM16" s="5">
        <v>50000</v>
      </c>
      <c r="VN16" s="5">
        <v>0</v>
      </c>
      <c r="VO16" s="5">
        <f t="shared" si="85"/>
        <v>50000</v>
      </c>
      <c r="VP16" s="9"/>
      <c r="VQ16" s="1">
        <v>10</v>
      </c>
      <c r="VR16" s="2" t="s">
        <v>13</v>
      </c>
      <c r="VS16" s="5">
        <v>400</v>
      </c>
      <c r="VT16" s="5">
        <v>400000</v>
      </c>
      <c r="VU16" s="5">
        <v>0</v>
      </c>
      <c r="VV16" s="5">
        <f t="shared" si="86"/>
        <v>400000</v>
      </c>
      <c r="VW16" s="9"/>
      <c r="VX16" s="1">
        <v>10</v>
      </c>
      <c r="VY16" s="2" t="s">
        <v>13</v>
      </c>
      <c r="VZ16" s="5">
        <v>0</v>
      </c>
      <c r="WA16" s="5">
        <v>500000</v>
      </c>
      <c r="WB16" s="5">
        <v>0</v>
      </c>
      <c r="WC16" s="5">
        <f t="shared" si="87"/>
        <v>500000</v>
      </c>
      <c r="WD16" s="9"/>
      <c r="WE16" s="1">
        <v>10</v>
      </c>
      <c r="WF16" s="2" t="s">
        <v>13</v>
      </c>
      <c r="WG16" s="5">
        <v>1</v>
      </c>
      <c r="WH16" s="5">
        <v>500000</v>
      </c>
      <c r="WI16" s="5">
        <v>0</v>
      </c>
      <c r="WJ16" s="5">
        <f t="shared" si="88"/>
        <v>500000</v>
      </c>
      <c r="WK16" s="9"/>
      <c r="WL16" s="1">
        <v>10</v>
      </c>
      <c r="WM16" s="2" t="s">
        <v>13</v>
      </c>
      <c r="WN16" s="5">
        <v>1</v>
      </c>
      <c r="WO16" s="5">
        <v>100000</v>
      </c>
      <c r="WP16" s="5">
        <v>0</v>
      </c>
      <c r="WQ16" s="5">
        <f t="shared" si="89"/>
        <v>100000</v>
      </c>
      <c r="WR16" s="9"/>
      <c r="WS16" s="1">
        <v>10</v>
      </c>
      <c r="WT16" s="2" t="s">
        <v>13</v>
      </c>
      <c r="WU16" s="5">
        <v>1</v>
      </c>
      <c r="WV16" s="5">
        <v>600000</v>
      </c>
      <c r="WW16" s="5">
        <v>0</v>
      </c>
      <c r="WX16" s="5">
        <f t="shared" si="90"/>
        <v>600000</v>
      </c>
      <c r="WY16" s="9"/>
      <c r="WZ16" s="1">
        <v>10</v>
      </c>
      <c r="XA16" s="2" t="s">
        <v>13</v>
      </c>
      <c r="XB16" s="5">
        <v>1</v>
      </c>
      <c r="XC16" s="5">
        <v>560000</v>
      </c>
      <c r="XD16" s="5">
        <v>0</v>
      </c>
      <c r="XE16" s="5">
        <f t="shared" si="91"/>
        <v>560000</v>
      </c>
      <c r="XF16" s="9"/>
      <c r="XG16" s="1">
        <v>10</v>
      </c>
      <c r="XH16" s="2" t="s">
        <v>13</v>
      </c>
      <c r="XI16" s="5">
        <v>11</v>
      </c>
      <c r="XJ16" s="5">
        <v>550000</v>
      </c>
      <c r="XK16" s="5">
        <v>0</v>
      </c>
      <c r="XL16" s="5">
        <f t="shared" si="92"/>
        <v>550000</v>
      </c>
      <c r="XM16" s="9"/>
      <c r="XN16" s="1">
        <v>10</v>
      </c>
      <c r="XO16" s="2" t="s">
        <v>13</v>
      </c>
      <c r="XP16" s="5">
        <v>29</v>
      </c>
      <c r="XQ16" s="5">
        <v>290000</v>
      </c>
      <c r="XR16" s="5">
        <v>0</v>
      </c>
      <c r="XS16" s="5">
        <f t="shared" si="93"/>
        <v>290000</v>
      </c>
      <c r="XT16" s="9"/>
      <c r="XU16" s="1">
        <v>10</v>
      </c>
      <c r="XV16" s="2" t="s">
        <v>13</v>
      </c>
      <c r="XW16" s="5">
        <v>7</v>
      </c>
      <c r="XX16" s="5">
        <v>98000</v>
      </c>
      <c r="XY16" s="5">
        <v>0</v>
      </c>
      <c r="XZ16" s="5">
        <f t="shared" si="94"/>
        <v>98000</v>
      </c>
      <c r="YA16" s="9"/>
      <c r="YB16" s="1">
        <v>10</v>
      </c>
      <c r="YC16" s="2" t="s">
        <v>13</v>
      </c>
      <c r="YD16" s="5">
        <v>5895318.6902573891</v>
      </c>
      <c r="YE16" s="5">
        <v>27000559.601378843</v>
      </c>
      <c r="YF16" s="5">
        <v>0</v>
      </c>
      <c r="YG16" s="5">
        <f t="shared" si="95"/>
        <v>27000559.601378843</v>
      </c>
      <c r="YH16" s="9"/>
      <c r="YI16" s="1">
        <v>10</v>
      </c>
      <c r="YJ16" s="2" t="s">
        <v>13</v>
      </c>
      <c r="YK16" s="5">
        <v>0</v>
      </c>
      <c r="YL16" s="5">
        <v>0</v>
      </c>
      <c r="YM16" s="5">
        <v>0</v>
      </c>
      <c r="YN16" s="5">
        <f t="shared" si="96"/>
        <v>0</v>
      </c>
      <c r="YO16" s="9"/>
      <c r="YP16" s="1">
        <v>10</v>
      </c>
      <c r="YQ16" s="2" t="s">
        <v>13</v>
      </c>
      <c r="YR16" s="5">
        <v>0</v>
      </c>
      <c r="YS16" s="5">
        <v>0</v>
      </c>
      <c r="YT16" s="22">
        <v>0</v>
      </c>
      <c r="YU16" s="5">
        <f t="shared" si="97"/>
        <v>0</v>
      </c>
      <c r="YV16" s="9"/>
      <c r="YW16" s="1">
        <v>10</v>
      </c>
      <c r="YX16" s="2" t="s">
        <v>13</v>
      </c>
      <c r="YY16" s="5">
        <v>0</v>
      </c>
      <c r="YZ16" s="5">
        <v>28404561</v>
      </c>
      <c r="ZA16" s="5">
        <v>0</v>
      </c>
      <c r="ZB16" s="5">
        <f t="shared" si="98"/>
        <v>28404561</v>
      </c>
      <c r="ZC16" s="9"/>
      <c r="ZD16" s="1">
        <v>10</v>
      </c>
      <c r="ZE16" s="2" t="s">
        <v>13</v>
      </c>
      <c r="ZF16" s="5">
        <v>8</v>
      </c>
      <c r="ZG16" s="5">
        <v>520000</v>
      </c>
      <c r="ZH16" s="5">
        <v>0</v>
      </c>
      <c r="ZI16" s="5">
        <f t="shared" si="99"/>
        <v>520000</v>
      </c>
      <c r="ZJ16" s="9"/>
      <c r="ZK16" s="1">
        <v>10</v>
      </c>
      <c r="ZL16" s="2" t="s">
        <v>13</v>
      </c>
      <c r="ZM16" s="5">
        <v>0</v>
      </c>
      <c r="ZN16" s="5">
        <v>0</v>
      </c>
      <c r="ZO16" s="5">
        <v>0</v>
      </c>
      <c r="ZP16" s="5">
        <f t="shared" si="100"/>
        <v>0</v>
      </c>
      <c r="ZQ16" s="9"/>
      <c r="ZR16" s="1">
        <v>10</v>
      </c>
      <c r="ZS16" s="2" t="s">
        <v>13</v>
      </c>
      <c r="ZT16" s="5">
        <v>0</v>
      </c>
      <c r="ZU16" s="5">
        <f t="shared" si="101"/>
        <v>114279502.25627014</v>
      </c>
      <c r="ZV16" s="5">
        <f t="shared" si="0"/>
        <v>3726000</v>
      </c>
      <c r="ZW16" s="5">
        <f t="shared" si="1"/>
        <v>118005502.25627014</v>
      </c>
      <c r="ZX16" s="9"/>
    </row>
    <row r="17" spans="1:700" ht="16.5" hidden="1">
      <c r="A17" s="1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2"/>
        <v>0</v>
      </c>
      <c r="G17" s="9"/>
      <c r="H17" s="1">
        <v>11</v>
      </c>
      <c r="I17" s="2" t="s">
        <v>14</v>
      </c>
      <c r="J17" s="5">
        <v>0</v>
      </c>
      <c r="K17" s="5">
        <v>0</v>
      </c>
      <c r="L17" s="5">
        <v>0</v>
      </c>
      <c r="M17" s="5">
        <f t="shared" si="3"/>
        <v>0</v>
      </c>
      <c r="N17" s="9"/>
      <c r="O17" s="1">
        <v>11</v>
      </c>
      <c r="P17" s="2" t="s">
        <v>14</v>
      </c>
      <c r="Q17" s="5">
        <v>0</v>
      </c>
      <c r="R17" s="5">
        <v>0</v>
      </c>
      <c r="S17" s="5">
        <v>0</v>
      </c>
      <c r="T17" s="5">
        <f t="shared" si="4"/>
        <v>0</v>
      </c>
      <c r="U17" s="9"/>
      <c r="V17" s="1">
        <v>11</v>
      </c>
      <c r="W17" s="2" t="s">
        <v>14</v>
      </c>
      <c r="X17" s="5">
        <v>0</v>
      </c>
      <c r="Y17" s="5">
        <v>0</v>
      </c>
      <c r="Z17" s="5">
        <v>0</v>
      </c>
      <c r="AA17" s="5">
        <f t="shared" si="5"/>
        <v>0</v>
      </c>
      <c r="AB17" s="9"/>
      <c r="AC17" s="1">
        <v>11</v>
      </c>
      <c r="AD17" s="2" t="s">
        <v>14</v>
      </c>
      <c r="AE17" s="5">
        <v>1</v>
      </c>
      <c r="AF17" s="5">
        <v>900000</v>
      </c>
      <c r="AG17" s="5">
        <v>0</v>
      </c>
      <c r="AH17" s="5">
        <f t="shared" si="6"/>
        <v>900000</v>
      </c>
      <c r="AI17" s="9"/>
      <c r="AJ17" s="1">
        <v>11</v>
      </c>
      <c r="AK17" s="2" t="s">
        <v>14</v>
      </c>
      <c r="AL17" s="5">
        <v>0</v>
      </c>
      <c r="AM17" s="5">
        <v>6231000</v>
      </c>
      <c r="AN17" s="5">
        <v>1083200</v>
      </c>
      <c r="AO17" s="5">
        <f t="shared" si="7"/>
        <v>7314200</v>
      </c>
      <c r="AP17" s="9"/>
      <c r="AQ17" s="1">
        <v>11</v>
      </c>
      <c r="AR17" s="2" t="s">
        <v>14</v>
      </c>
      <c r="AS17" s="5">
        <v>10</v>
      </c>
      <c r="AT17" s="5">
        <v>20000</v>
      </c>
      <c r="AU17" s="5">
        <v>0</v>
      </c>
      <c r="AV17" s="5">
        <f t="shared" si="8"/>
        <v>20000</v>
      </c>
      <c r="AW17" s="9"/>
      <c r="AX17" s="1">
        <v>11</v>
      </c>
      <c r="AY17" s="2" t="s">
        <v>14</v>
      </c>
      <c r="AZ17" s="5">
        <v>110</v>
      </c>
      <c r="BA17" s="5">
        <v>275000</v>
      </c>
      <c r="BB17" s="5">
        <v>0</v>
      </c>
      <c r="BC17" s="5">
        <f t="shared" si="9"/>
        <v>275000</v>
      </c>
      <c r="BD17" s="9"/>
      <c r="BE17" s="1">
        <v>11</v>
      </c>
      <c r="BF17" s="2" t="s">
        <v>14</v>
      </c>
      <c r="BG17" s="5">
        <v>63</v>
      </c>
      <c r="BH17" s="5">
        <v>441000</v>
      </c>
      <c r="BI17" s="5">
        <v>0</v>
      </c>
      <c r="BJ17" s="5">
        <f t="shared" si="10"/>
        <v>441000</v>
      </c>
      <c r="BK17" s="9"/>
      <c r="BL17" s="1">
        <v>11</v>
      </c>
      <c r="BM17" s="2" t="s">
        <v>14</v>
      </c>
      <c r="BN17" s="5">
        <v>0</v>
      </c>
      <c r="BO17" s="5">
        <v>0</v>
      </c>
      <c r="BP17" s="5">
        <v>0</v>
      </c>
      <c r="BQ17" s="5">
        <f t="shared" si="11"/>
        <v>0</v>
      </c>
      <c r="BR17" s="9"/>
      <c r="BS17" s="1">
        <v>11</v>
      </c>
      <c r="BT17" s="2" t="s">
        <v>14</v>
      </c>
      <c r="BU17" s="5">
        <v>53</v>
      </c>
      <c r="BV17" s="5">
        <v>37100</v>
      </c>
      <c r="BW17" s="5">
        <v>0</v>
      </c>
      <c r="BX17" s="5">
        <f t="shared" si="12"/>
        <v>37100</v>
      </c>
      <c r="BY17" s="9"/>
      <c r="BZ17" s="1">
        <v>11</v>
      </c>
      <c r="CA17" s="2" t="s">
        <v>14</v>
      </c>
      <c r="CB17" s="5">
        <v>288</v>
      </c>
      <c r="CC17" s="5">
        <v>216000</v>
      </c>
      <c r="CD17" s="5">
        <v>0</v>
      </c>
      <c r="CE17" s="5">
        <f t="shared" si="13"/>
        <v>216000</v>
      </c>
      <c r="CF17" s="9"/>
      <c r="CG17" s="1">
        <v>11</v>
      </c>
      <c r="CH17" s="2" t="s">
        <v>14</v>
      </c>
      <c r="CI17" s="5">
        <v>33</v>
      </c>
      <c r="CJ17" s="5">
        <v>330000</v>
      </c>
      <c r="CK17" s="5">
        <v>0</v>
      </c>
      <c r="CL17" s="5">
        <f t="shared" si="14"/>
        <v>330000</v>
      </c>
      <c r="CM17" s="9"/>
      <c r="CN17" s="1">
        <v>11</v>
      </c>
      <c r="CO17" s="2" t="s">
        <v>14</v>
      </c>
      <c r="CP17" s="5">
        <v>1</v>
      </c>
      <c r="CQ17" s="5">
        <v>0</v>
      </c>
      <c r="CR17" s="5">
        <v>1545554</v>
      </c>
      <c r="CS17" s="5">
        <f t="shared" si="15"/>
        <v>1545554</v>
      </c>
      <c r="CT17" s="9"/>
      <c r="CU17" s="1">
        <v>11</v>
      </c>
      <c r="CV17" s="2" t="s">
        <v>14</v>
      </c>
      <c r="CW17" s="5">
        <v>0</v>
      </c>
      <c r="CX17" s="5">
        <v>0</v>
      </c>
      <c r="CY17" s="5">
        <v>0</v>
      </c>
      <c r="CZ17" s="5">
        <f t="shared" si="16"/>
        <v>0</v>
      </c>
      <c r="DA17" s="9"/>
      <c r="DB17" s="1">
        <v>11</v>
      </c>
      <c r="DC17" s="2" t="s">
        <v>14</v>
      </c>
      <c r="DD17" s="5">
        <v>0</v>
      </c>
      <c r="DE17" s="5">
        <v>0</v>
      </c>
      <c r="DF17" s="5">
        <v>0</v>
      </c>
      <c r="DG17" s="5">
        <f t="shared" si="17"/>
        <v>0</v>
      </c>
      <c r="DH17" s="9"/>
      <c r="DI17" s="1">
        <v>11</v>
      </c>
      <c r="DJ17" s="2" t="s">
        <v>14</v>
      </c>
      <c r="DK17" s="5">
        <v>0</v>
      </c>
      <c r="DL17" s="5">
        <v>0</v>
      </c>
      <c r="DM17" s="5">
        <v>0</v>
      </c>
      <c r="DN17" s="5">
        <f t="shared" si="18"/>
        <v>0</v>
      </c>
      <c r="DO17" s="9"/>
      <c r="DP17" s="1">
        <v>11</v>
      </c>
      <c r="DQ17" s="2" t="s">
        <v>14</v>
      </c>
      <c r="DR17" s="5">
        <v>0</v>
      </c>
      <c r="DS17" s="5">
        <v>0</v>
      </c>
      <c r="DT17" s="5">
        <v>0</v>
      </c>
      <c r="DU17" s="5">
        <f t="shared" si="19"/>
        <v>0</v>
      </c>
      <c r="DV17" s="9"/>
      <c r="DW17" s="1">
        <v>11</v>
      </c>
      <c r="DX17" s="2" t="s">
        <v>14</v>
      </c>
      <c r="DY17" s="5">
        <v>1</v>
      </c>
      <c r="DZ17" s="5">
        <v>60000</v>
      </c>
      <c r="EA17" s="5">
        <v>0</v>
      </c>
      <c r="EB17" s="5">
        <f t="shared" si="20"/>
        <v>60000</v>
      </c>
      <c r="EC17" s="9"/>
      <c r="ED17" s="1">
        <v>11</v>
      </c>
      <c r="EE17" s="2" t="s">
        <v>14</v>
      </c>
      <c r="EF17" s="5">
        <v>0</v>
      </c>
      <c r="EG17" s="5">
        <v>0</v>
      </c>
      <c r="EH17" s="5">
        <v>0</v>
      </c>
      <c r="EI17" s="5">
        <f t="shared" si="21"/>
        <v>0</v>
      </c>
      <c r="EJ17" s="9"/>
      <c r="EK17" s="1">
        <v>11</v>
      </c>
      <c r="EL17" s="2" t="s">
        <v>14</v>
      </c>
      <c r="EM17" s="5">
        <v>0</v>
      </c>
      <c r="EN17" s="5">
        <v>2000000</v>
      </c>
      <c r="EO17" s="5">
        <v>0</v>
      </c>
      <c r="EP17" s="5">
        <f t="shared" si="22"/>
        <v>2000000</v>
      </c>
      <c r="EQ17" s="9"/>
      <c r="ER17" s="1">
        <v>11</v>
      </c>
      <c r="ES17" s="2" t="s">
        <v>14</v>
      </c>
      <c r="ET17" s="5">
        <v>0</v>
      </c>
      <c r="EU17" s="5">
        <v>0</v>
      </c>
      <c r="EV17" s="5">
        <v>0</v>
      </c>
      <c r="EW17" s="5">
        <f t="shared" si="23"/>
        <v>0</v>
      </c>
      <c r="EX17" s="9"/>
      <c r="EY17" s="1">
        <v>11</v>
      </c>
      <c r="EZ17" s="2" t="s">
        <v>14</v>
      </c>
      <c r="FA17" s="5">
        <v>2</v>
      </c>
      <c r="FB17" s="5">
        <v>110000</v>
      </c>
      <c r="FC17" s="5">
        <v>0</v>
      </c>
      <c r="FD17" s="5">
        <f t="shared" si="24"/>
        <v>110000</v>
      </c>
      <c r="FE17" s="9"/>
      <c r="FF17" s="1">
        <v>11</v>
      </c>
      <c r="FG17" s="2" t="s">
        <v>14</v>
      </c>
      <c r="FH17" s="5">
        <v>0</v>
      </c>
      <c r="FI17" s="5">
        <v>0</v>
      </c>
      <c r="FJ17" s="5">
        <v>0</v>
      </c>
      <c r="FK17" s="5">
        <f t="shared" si="25"/>
        <v>0</v>
      </c>
      <c r="FL17" s="9"/>
      <c r="FM17" s="1">
        <v>11</v>
      </c>
      <c r="FN17" s="2" t="s">
        <v>14</v>
      </c>
      <c r="FO17" s="5">
        <v>0</v>
      </c>
      <c r="FP17" s="5">
        <v>120000</v>
      </c>
      <c r="FQ17" s="5">
        <v>0</v>
      </c>
      <c r="FR17" s="5">
        <f t="shared" si="26"/>
        <v>120000</v>
      </c>
      <c r="FS17" s="9"/>
      <c r="FT17" s="1">
        <v>11</v>
      </c>
      <c r="FU17" s="2" t="s">
        <v>14</v>
      </c>
      <c r="FV17" s="5">
        <v>0</v>
      </c>
      <c r="FW17" s="5">
        <v>0</v>
      </c>
      <c r="FX17" s="5">
        <v>0</v>
      </c>
      <c r="FY17" s="5">
        <f t="shared" si="27"/>
        <v>0</v>
      </c>
      <c r="FZ17" s="9"/>
      <c r="GA17" s="1">
        <v>11</v>
      </c>
      <c r="GB17" s="2" t="s">
        <v>14</v>
      </c>
      <c r="GC17" s="5">
        <v>0</v>
      </c>
      <c r="GD17" s="5">
        <v>0</v>
      </c>
      <c r="GE17" s="5">
        <v>0</v>
      </c>
      <c r="GF17" s="5">
        <f t="shared" si="28"/>
        <v>0</v>
      </c>
      <c r="GG17" s="9"/>
      <c r="GH17" s="1">
        <v>11</v>
      </c>
      <c r="GI17" s="2" t="s">
        <v>14</v>
      </c>
      <c r="GJ17" s="5">
        <v>0</v>
      </c>
      <c r="GK17" s="5">
        <v>0</v>
      </c>
      <c r="GL17" s="5">
        <v>0</v>
      </c>
      <c r="GM17" s="5">
        <f t="shared" si="29"/>
        <v>0</v>
      </c>
      <c r="GN17" s="9"/>
      <c r="GO17" s="1">
        <v>11</v>
      </c>
      <c r="GP17" s="2" t="s">
        <v>14</v>
      </c>
      <c r="GQ17" s="5">
        <v>1</v>
      </c>
      <c r="GR17" s="5">
        <v>50000</v>
      </c>
      <c r="GS17" s="5">
        <v>0</v>
      </c>
      <c r="GT17" s="5">
        <f t="shared" si="30"/>
        <v>50000</v>
      </c>
      <c r="GU17" s="9"/>
      <c r="GV17" s="1">
        <v>11</v>
      </c>
      <c r="GW17" s="2" t="s">
        <v>14</v>
      </c>
      <c r="GX17" s="5">
        <v>0</v>
      </c>
      <c r="GY17" s="5">
        <v>0</v>
      </c>
      <c r="GZ17" s="5">
        <v>0</v>
      </c>
      <c r="HA17" s="5">
        <f t="shared" si="31"/>
        <v>0</v>
      </c>
      <c r="HB17" s="9"/>
      <c r="HC17" s="1">
        <v>11</v>
      </c>
      <c r="HD17" s="2" t="s">
        <v>14</v>
      </c>
      <c r="HE17" s="5">
        <v>1</v>
      </c>
      <c r="HF17" s="5">
        <v>30000</v>
      </c>
      <c r="HG17" s="5">
        <v>0</v>
      </c>
      <c r="HH17" s="5">
        <f t="shared" si="32"/>
        <v>30000</v>
      </c>
      <c r="HI17" s="9"/>
      <c r="HJ17" s="1">
        <v>11</v>
      </c>
      <c r="HK17" s="2" t="s">
        <v>14</v>
      </c>
      <c r="HL17" s="5">
        <v>0</v>
      </c>
      <c r="HM17" s="5">
        <v>0</v>
      </c>
      <c r="HN17" s="5">
        <v>0</v>
      </c>
      <c r="HO17" s="5">
        <f t="shared" si="33"/>
        <v>0</v>
      </c>
      <c r="HP17" s="9"/>
      <c r="HQ17" s="1">
        <v>11</v>
      </c>
      <c r="HR17" s="2" t="s">
        <v>14</v>
      </c>
      <c r="HS17" s="5">
        <v>7</v>
      </c>
      <c r="HT17" s="5">
        <v>16040500</v>
      </c>
      <c r="HU17" s="5">
        <v>0</v>
      </c>
      <c r="HV17" s="5">
        <f t="shared" si="34"/>
        <v>16040500</v>
      </c>
      <c r="HW17" s="9"/>
      <c r="HX17" s="1">
        <v>11</v>
      </c>
      <c r="HY17" s="2" t="s">
        <v>14</v>
      </c>
      <c r="HZ17" s="5">
        <v>1</v>
      </c>
      <c r="IA17" s="5">
        <v>700000</v>
      </c>
      <c r="IB17" s="5">
        <v>0</v>
      </c>
      <c r="IC17" s="5">
        <f t="shared" si="35"/>
        <v>700000</v>
      </c>
      <c r="ID17" s="9"/>
      <c r="IE17" s="1">
        <v>11</v>
      </c>
      <c r="IF17" s="2" t="s">
        <v>14</v>
      </c>
      <c r="IG17" s="5">
        <v>0</v>
      </c>
      <c r="IH17" s="5">
        <v>0</v>
      </c>
      <c r="II17" s="5">
        <v>0</v>
      </c>
      <c r="IJ17" s="5">
        <f t="shared" si="36"/>
        <v>0</v>
      </c>
      <c r="IK17" s="9"/>
      <c r="IL17" s="1">
        <v>11</v>
      </c>
      <c r="IM17" s="2" t="s">
        <v>14</v>
      </c>
      <c r="IN17" s="5">
        <v>0</v>
      </c>
      <c r="IO17" s="5">
        <v>0</v>
      </c>
      <c r="IP17" s="5">
        <v>0</v>
      </c>
      <c r="IQ17" s="5">
        <f t="shared" si="37"/>
        <v>0</v>
      </c>
      <c r="IR17" s="9"/>
      <c r="IS17" s="1">
        <v>11</v>
      </c>
      <c r="IT17" s="2" t="s">
        <v>14</v>
      </c>
      <c r="IU17" s="5">
        <v>0</v>
      </c>
      <c r="IV17" s="5">
        <v>0</v>
      </c>
      <c r="IW17" s="5">
        <v>0</v>
      </c>
      <c r="IX17" s="5">
        <f t="shared" si="38"/>
        <v>0</v>
      </c>
      <c r="IY17" s="9"/>
      <c r="IZ17" s="1">
        <v>11</v>
      </c>
      <c r="JA17" s="2" t="s">
        <v>14</v>
      </c>
      <c r="JB17" s="5">
        <v>0</v>
      </c>
      <c r="JC17" s="5">
        <v>0</v>
      </c>
      <c r="JD17" s="5">
        <v>0</v>
      </c>
      <c r="JE17" s="5">
        <f t="shared" si="39"/>
        <v>0</v>
      </c>
      <c r="JF17" s="9"/>
      <c r="JG17" s="1">
        <v>11</v>
      </c>
      <c r="JH17" s="2" t="s">
        <v>14</v>
      </c>
      <c r="JI17" s="5">
        <v>878</v>
      </c>
      <c r="JJ17" s="5">
        <v>263400</v>
      </c>
      <c r="JK17" s="5">
        <v>0</v>
      </c>
      <c r="JL17" s="5">
        <f t="shared" si="40"/>
        <v>263400</v>
      </c>
      <c r="JM17" s="9"/>
      <c r="JN17" s="1">
        <v>11</v>
      </c>
      <c r="JO17" s="2" t="s">
        <v>14</v>
      </c>
      <c r="JP17" s="5">
        <v>0</v>
      </c>
      <c r="JQ17" s="5">
        <v>17000</v>
      </c>
      <c r="JR17" s="5">
        <v>0</v>
      </c>
      <c r="JS17" s="5">
        <f t="shared" si="41"/>
        <v>17000</v>
      </c>
      <c r="JT17" s="9"/>
      <c r="JU17" s="1">
        <v>11</v>
      </c>
      <c r="JV17" s="2" t="s">
        <v>14</v>
      </c>
      <c r="JW17" s="5">
        <v>19</v>
      </c>
      <c r="JX17" s="5">
        <v>475000</v>
      </c>
      <c r="JY17" s="5">
        <v>0</v>
      </c>
      <c r="JZ17" s="5">
        <f t="shared" si="42"/>
        <v>475000</v>
      </c>
      <c r="KA17" s="9"/>
      <c r="KB17" s="1">
        <v>11</v>
      </c>
      <c r="KC17" s="2" t="s">
        <v>14</v>
      </c>
      <c r="KD17" s="5">
        <v>0</v>
      </c>
      <c r="KE17" s="5">
        <v>0</v>
      </c>
      <c r="KF17" s="5">
        <v>0</v>
      </c>
      <c r="KG17" s="5">
        <f t="shared" si="43"/>
        <v>0</v>
      </c>
      <c r="KH17" s="9"/>
      <c r="KI17" s="1">
        <v>11</v>
      </c>
      <c r="KJ17" s="2" t="s">
        <v>14</v>
      </c>
      <c r="KK17" s="5">
        <v>2</v>
      </c>
      <c r="KL17" s="5">
        <v>76000</v>
      </c>
      <c r="KM17" s="5">
        <v>0</v>
      </c>
      <c r="KN17" s="5">
        <f t="shared" si="44"/>
        <v>76000</v>
      </c>
      <c r="KO17" s="9"/>
      <c r="KP17" s="1">
        <v>11</v>
      </c>
      <c r="KQ17" s="2" t="s">
        <v>14</v>
      </c>
      <c r="KR17" s="5">
        <v>0</v>
      </c>
      <c r="KS17" s="5">
        <v>0</v>
      </c>
      <c r="KT17" s="5">
        <v>301000</v>
      </c>
      <c r="KU17" s="5">
        <f t="shared" si="45"/>
        <v>301000</v>
      </c>
      <c r="KV17" s="9"/>
      <c r="KW17" s="1">
        <v>11</v>
      </c>
      <c r="KX17" s="2" t="s">
        <v>14</v>
      </c>
      <c r="KY17" s="5">
        <v>0</v>
      </c>
      <c r="KZ17" s="5">
        <v>0</v>
      </c>
      <c r="LA17" s="5">
        <v>0</v>
      </c>
      <c r="LB17" s="5">
        <f t="shared" si="46"/>
        <v>0</v>
      </c>
      <c r="LC17" s="9"/>
      <c r="LD17" s="1">
        <v>11</v>
      </c>
      <c r="LE17" s="2" t="s">
        <v>14</v>
      </c>
      <c r="LF17" s="5">
        <v>1</v>
      </c>
      <c r="LG17" s="5">
        <v>46000</v>
      </c>
      <c r="LH17" s="5">
        <v>0</v>
      </c>
      <c r="LI17" s="5">
        <f t="shared" si="47"/>
        <v>46000</v>
      </c>
      <c r="LJ17" s="9"/>
      <c r="LK17" s="1">
        <v>11</v>
      </c>
      <c r="LL17" s="2" t="s">
        <v>14</v>
      </c>
      <c r="LM17" s="5">
        <v>0</v>
      </c>
      <c r="LN17" s="5">
        <v>0</v>
      </c>
      <c r="LO17" s="5">
        <v>0</v>
      </c>
      <c r="LP17" s="5">
        <f t="shared" si="48"/>
        <v>0</v>
      </c>
      <c r="LQ17" s="9"/>
      <c r="LR17" s="1">
        <v>11</v>
      </c>
      <c r="LS17" s="2" t="s">
        <v>14</v>
      </c>
      <c r="LT17" s="5">
        <v>0</v>
      </c>
      <c r="LU17" s="5">
        <v>0</v>
      </c>
      <c r="LV17" s="5">
        <v>0</v>
      </c>
      <c r="LW17" s="5">
        <f t="shared" si="49"/>
        <v>0</v>
      </c>
      <c r="LX17" s="9"/>
      <c r="LY17" s="1">
        <v>11</v>
      </c>
      <c r="LZ17" s="2" t="s">
        <v>14</v>
      </c>
      <c r="MA17" s="5">
        <v>0</v>
      </c>
      <c r="MB17" s="5">
        <v>0</v>
      </c>
      <c r="MC17" s="5">
        <v>0</v>
      </c>
      <c r="MD17" s="5">
        <f t="shared" si="50"/>
        <v>0</v>
      </c>
      <c r="ME17" s="9"/>
      <c r="MF17" s="1">
        <v>11</v>
      </c>
      <c r="MG17" s="2" t="s">
        <v>14</v>
      </c>
      <c r="MH17" s="5">
        <v>200</v>
      </c>
      <c r="MI17" s="5">
        <v>12000</v>
      </c>
      <c r="MJ17" s="5">
        <v>0</v>
      </c>
      <c r="MK17" s="5">
        <f t="shared" si="51"/>
        <v>12000</v>
      </c>
      <c r="ML17" s="9"/>
      <c r="MM17" s="1">
        <v>11</v>
      </c>
      <c r="MN17" s="2" t="s">
        <v>14</v>
      </c>
      <c r="MO17" s="5">
        <v>0</v>
      </c>
      <c r="MP17" s="5">
        <v>0</v>
      </c>
      <c r="MQ17" s="5">
        <v>0</v>
      </c>
      <c r="MR17" s="5">
        <f t="shared" si="52"/>
        <v>0</v>
      </c>
      <c r="MS17" s="9"/>
      <c r="MT17" s="1">
        <v>11</v>
      </c>
      <c r="MU17" s="2" t="s">
        <v>14</v>
      </c>
      <c r="MV17" s="5">
        <v>0</v>
      </c>
      <c r="MW17" s="5">
        <v>0</v>
      </c>
      <c r="MX17" s="5">
        <v>0</v>
      </c>
      <c r="MY17" s="5">
        <f t="shared" si="53"/>
        <v>0</v>
      </c>
      <c r="MZ17" s="9"/>
      <c r="NA17" s="1">
        <v>11</v>
      </c>
      <c r="NB17" s="2" t="s">
        <v>14</v>
      </c>
      <c r="NC17" s="5">
        <v>54712</v>
      </c>
      <c r="ND17" s="5">
        <v>20456700</v>
      </c>
      <c r="NE17" s="5">
        <v>0</v>
      </c>
      <c r="NF17" s="5">
        <f t="shared" si="54"/>
        <v>20456700</v>
      </c>
      <c r="NG17" s="9"/>
      <c r="NH17" s="1">
        <v>11</v>
      </c>
      <c r="NI17" s="2" t="s">
        <v>14</v>
      </c>
      <c r="NJ17" s="5">
        <v>5632</v>
      </c>
      <c r="NK17" s="5">
        <v>1126400</v>
      </c>
      <c r="NL17" s="5">
        <v>0</v>
      </c>
      <c r="NM17" s="5">
        <f t="shared" si="55"/>
        <v>1126400</v>
      </c>
      <c r="NN17" s="9"/>
      <c r="NO17" s="1">
        <v>11</v>
      </c>
      <c r="NP17" s="2" t="s">
        <v>14</v>
      </c>
      <c r="NQ17" s="5">
        <v>0</v>
      </c>
      <c r="NR17" s="5">
        <v>0</v>
      </c>
      <c r="NS17" s="5">
        <v>0</v>
      </c>
      <c r="NT17" s="5">
        <f t="shared" si="56"/>
        <v>0</v>
      </c>
      <c r="NU17" s="9"/>
      <c r="NV17" s="1">
        <v>11</v>
      </c>
      <c r="NW17" s="2" t="s">
        <v>14</v>
      </c>
      <c r="NX17" s="5">
        <v>0</v>
      </c>
      <c r="NY17" s="5">
        <v>0</v>
      </c>
      <c r="NZ17" s="5">
        <v>0</v>
      </c>
      <c r="OA17" s="5">
        <f t="shared" si="57"/>
        <v>0</v>
      </c>
      <c r="OB17" s="9"/>
      <c r="OC17" s="1">
        <v>11</v>
      </c>
      <c r="OD17" s="2" t="s">
        <v>14</v>
      </c>
      <c r="OE17" s="5">
        <v>0</v>
      </c>
      <c r="OF17" s="5">
        <v>0</v>
      </c>
      <c r="OG17" s="5">
        <v>0</v>
      </c>
      <c r="OH17" s="5">
        <f t="shared" si="58"/>
        <v>0</v>
      </c>
      <c r="OI17" s="9"/>
      <c r="OJ17" s="1">
        <v>11</v>
      </c>
      <c r="OK17" s="2" t="s">
        <v>14</v>
      </c>
      <c r="OL17" s="5">
        <v>0</v>
      </c>
      <c r="OM17" s="5">
        <v>0</v>
      </c>
      <c r="ON17" s="5">
        <v>0</v>
      </c>
      <c r="OO17" s="5">
        <f t="shared" si="59"/>
        <v>0</v>
      </c>
      <c r="OP17" s="9"/>
      <c r="OQ17" s="1">
        <v>11</v>
      </c>
      <c r="OR17" s="2" t="s">
        <v>14</v>
      </c>
      <c r="OS17" s="5">
        <v>22378.400000000001</v>
      </c>
      <c r="OT17" s="5">
        <v>1454596</v>
      </c>
      <c r="OU17" s="5">
        <v>0</v>
      </c>
      <c r="OV17" s="5">
        <f t="shared" si="60"/>
        <v>1454596</v>
      </c>
      <c r="OW17" s="9"/>
      <c r="OX17" s="1">
        <v>11</v>
      </c>
      <c r="OY17" s="2" t="s">
        <v>14</v>
      </c>
      <c r="OZ17" s="5">
        <v>0</v>
      </c>
      <c r="PA17" s="5">
        <v>0</v>
      </c>
      <c r="PB17" s="5">
        <v>0</v>
      </c>
      <c r="PC17" s="5">
        <f t="shared" si="61"/>
        <v>0</v>
      </c>
      <c r="PD17" s="9"/>
      <c r="PE17" s="1">
        <v>11</v>
      </c>
      <c r="PF17" s="2" t="s">
        <v>14</v>
      </c>
      <c r="PG17" s="5">
        <v>0</v>
      </c>
      <c r="PH17" s="5">
        <v>0</v>
      </c>
      <c r="PI17" s="5">
        <v>0</v>
      </c>
      <c r="PJ17" s="5">
        <f t="shared" si="62"/>
        <v>0</v>
      </c>
      <c r="PK17" s="9"/>
      <c r="PL17" s="1">
        <v>11</v>
      </c>
      <c r="PM17" s="2" t="s">
        <v>14</v>
      </c>
      <c r="PN17" s="5">
        <v>0</v>
      </c>
      <c r="PO17" s="5">
        <v>0</v>
      </c>
      <c r="PP17" s="5">
        <v>0</v>
      </c>
      <c r="PQ17" s="5">
        <f t="shared" si="63"/>
        <v>0</v>
      </c>
      <c r="PR17" s="9"/>
      <c r="PS17" s="1">
        <v>11</v>
      </c>
      <c r="PT17" s="2" t="s">
        <v>14</v>
      </c>
      <c r="PU17" s="5">
        <v>3504</v>
      </c>
      <c r="PV17" s="5">
        <v>770880</v>
      </c>
      <c r="PW17" s="5">
        <v>0</v>
      </c>
      <c r="PX17" s="5">
        <f t="shared" si="64"/>
        <v>770880</v>
      </c>
      <c r="PY17" s="9"/>
      <c r="PZ17" s="1">
        <v>11</v>
      </c>
      <c r="QA17" s="2" t="s">
        <v>14</v>
      </c>
      <c r="QB17" s="5">
        <v>32529135</v>
      </c>
      <c r="QC17" s="5">
        <v>5204662</v>
      </c>
      <c r="QD17" s="5">
        <v>0</v>
      </c>
      <c r="QE17" s="5">
        <f t="shared" si="65"/>
        <v>5204662</v>
      </c>
      <c r="QF17" s="9"/>
      <c r="QG17" s="1">
        <v>11</v>
      </c>
      <c r="QH17" s="2" t="s">
        <v>14</v>
      </c>
      <c r="QI17" s="5">
        <v>363</v>
      </c>
      <c r="QJ17" s="5">
        <v>1281027</v>
      </c>
      <c r="QK17" s="5">
        <v>0</v>
      </c>
      <c r="QL17" s="5">
        <f t="shared" si="66"/>
        <v>1281027</v>
      </c>
      <c r="QM17" s="9"/>
      <c r="QN17" s="1">
        <v>11</v>
      </c>
      <c r="QO17" s="2" t="s">
        <v>14</v>
      </c>
      <c r="QP17" s="5">
        <v>3531</v>
      </c>
      <c r="QQ17" s="5">
        <v>529650</v>
      </c>
      <c r="QR17" s="5">
        <v>0</v>
      </c>
      <c r="QS17" s="5">
        <f t="shared" si="67"/>
        <v>529650</v>
      </c>
      <c r="QT17" s="9"/>
      <c r="QU17" s="1">
        <v>11</v>
      </c>
      <c r="QV17" s="2" t="s">
        <v>14</v>
      </c>
      <c r="QW17" s="5">
        <v>15</v>
      </c>
      <c r="QX17" s="5">
        <v>30000</v>
      </c>
      <c r="QY17" s="5">
        <v>0</v>
      </c>
      <c r="QZ17" s="5">
        <f t="shared" si="68"/>
        <v>30000</v>
      </c>
      <c r="RA17" s="9"/>
      <c r="RB17" s="1">
        <v>11</v>
      </c>
      <c r="RC17" s="2" t="s">
        <v>14</v>
      </c>
      <c r="RD17" s="5">
        <v>0</v>
      </c>
      <c r="RE17" s="5">
        <v>0</v>
      </c>
      <c r="RF17" s="5">
        <v>0</v>
      </c>
      <c r="RG17" s="5">
        <f t="shared" si="69"/>
        <v>0</v>
      </c>
      <c r="RH17" s="9"/>
      <c r="RI17" s="1">
        <v>11</v>
      </c>
      <c r="RJ17" s="2" t="s">
        <v>14</v>
      </c>
      <c r="RK17" s="5">
        <v>5462</v>
      </c>
      <c r="RL17" s="5">
        <v>458808</v>
      </c>
      <c r="RM17" s="5">
        <v>0</v>
      </c>
      <c r="RN17" s="5">
        <f t="shared" si="70"/>
        <v>458808</v>
      </c>
      <c r="RO17" s="9"/>
      <c r="RP17" s="1">
        <v>11</v>
      </c>
      <c r="RQ17" s="2" t="s">
        <v>14</v>
      </c>
      <c r="RR17" s="5">
        <v>28</v>
      </c>
      <c r="RS17" s="5">
        <v>42000</v>
      </c>
      <c r="RT17" s="5">
        <v>0</v>
      </c>
      <c r="RU17" s="5">
        <f t="shared" si="71"/>
        <v>42000</v>
      </c>
      <c r="RV17" s="9"/>
      <c r="RW17" s="1">
        <v>11</v>
      </c>
      <c r="RX17" s="2" t="s">
        <v>14</v>
      </c>
      <c r="RY17" s="5">
        <v>0</v>
      </c>
      <c r="RZ17" s="5">
        <v>0</v>
      </c>
      <c r="SA17" s="5">
        <v>0</v>
      </c>
      <c r="SB17" s="5">
        <f t="shared" si="72"/>
        <v>0</v>
      </c>
      <c r="SC17" s="9"/>
      <c r="SD17" s="1">
        <v>11</v>
      </c>
      <c r="SE17" s="2" t="s">
        <v>14</v>
      </c>
      <c r="SF17" s="5">
        <v>0</v>
      </c>
      <c r="SG17" s="5">
        <v>0</v>
      </c>
      <c r="SH17" s="5">
        <v>0</v>
      </c>
      <c r="SI17" s="5">
        <f t="shared" si="73"/>
        <v>0</v>
      </c>
      <c r="SJ17" s="9"/>
      <c r="SK17" s="1">
        <v>11</v>
      </c>
      <c r="SL17" s="2" t="s">
        <v>14</v>
      </c>
      <c r="SM17" s="5">
        <v>0</v>
      </c>
      <c r="SN17" s="5">
        <v>30500</v>
      </c>
      <c r="SO17" s="5">
        <v>0</v>
      </c>
      <c r="SP17" s="5">
        <f t="shared" si="74"/>
        <v>30500</v>
      </c>
      <c r="SQ17" s="9"/>
      <c r="SR17" s="1">
        <v>11</v>
      </c>
      <c r="SS17" s="2" t="s">
        <v>14</v>
      </c>
      <c r="ST17" s="5">
        <v>0</v>
      </c>
      <c r="SU17" s="5">
        <v>16000</v>
      </c>
      <c r="SV17" s="5">
        <v>0</v>
      </c>
      <c r="SW17" s="5">
        <f t="shared" si="75"/>
        <v>16000</v>
      </c>
      <c r="SX17" s="9"/>
      <c r="SY17" s="1">
        <v>11</v>
      </c>
      <c r="SZ17" s="2" t="s">
        <v>14</v>
      </c>
      <c r="TA17" s="5">
        <v>0</v>
      </c>
      <c r="TB17" s="5">
        <v>16000</v>
      </c>
      <c r="TC17" s="5">
        <v>0</v>
      </c>
      <c r="TD17" s="5">
        <f t="shared" si="76"/>
        <v>16000</v>
      </c>
      <c r="TE17" s="9"/>
      <c r="TF17" s="1">
        <v>11</v>
      </c>
      <c r="TG17" s="2" t="s">
        <v>14</v>
      </c>
      <c r="TH17" s="5">
        <v>0</v>
      </c>
      <c r="TI17" s="5">
        <v>2000</v>
      </c>
      <c r="TJ17" s="5">
        <v>0</v>
      </c>
      <c r="TK17" s="5">
        <f t="shared" si="77"/>
        <v>2000</v>
      </c>
      <c r="TL17" s="9"/>
      <c r="TM17" s="1">
        <v>11</v>
      </c>
      <c r="TN17" s="2" t="s">
        <v>14</v>
      </c>
      <c r="TO17" s="5">
        <v>0</v>
      </c>
      <c r="TP17" s="5">
        <v>2000</v>
      </c>
      <c r="TQ17" s="5">
        <v>0</v>
      </c>
      <c r="TR17" s="5">
        <f t="shared" si="78"/>
        <v>2000</v>
      </c>
      <c r="TS17" s="9"/>
      <c r="TT17" s="1">
        <v>11</v>
      </c>
      <c r="TU17" s="2" t="s">
        <v>14</v>
      </c>
      <c r="TV17" s="5">
        <v>0</v>
      </c>
      <c r="TW17" s="5">
        <v>0</v>
      </c>
      <c r="TX17" s="5">
        <v>0</v>
      </c>
      <c r="TY17" s="5">
        <f t="shared" si="79"/>
        <v>0</v>
      </c>
      <c r="TZ17" s="9"/>
      <c r="UA17" s="1">
        <v>11</v>
      </c>
      <c r="UB17" s="2" t="s">
        <v>14</v>
      </c>
      <c r="UC17" s="5">
        <v>0</v>
      </c>
      <c r="UD17" s="5">
        <v>0</v>
      </c>
      <c r="UE17" s="5">
        <v>0</v>
      </c>
      <c r="UF17" s="5">
        <f t="shared" si="80"/>
        <v>0</v>
      </c>
      <c r="UG17" s="9"/>
      <c r="UH17" s="1">
        <v>11</v>
      </c>
      <c r="UI17" s="2" t="s">
        <v>14</v>
      </c>
      <c r="UJ17" s="5">
        <v>0</v>
      </c>
      <c r="UK17" s="5">
        <v>0</v>
      </c>
      <c r="UL17" s="5">
        <v>0</v>
      </c>
      <c r="UM17" s="5">
        <f t="shared" si="81"/>
        <v>0</v>
      </c>
      <c r="UN17" s="9"/>
      <c r="UO17" s="1">
        <v>11</v>
      </c>
      <c r="UP17" s="2" t="s">
        <v>14</v>
      </c>
      <c r="UQ17" s="5">
        <v>0</v>
      </c>
      <c r="UR17" s="5">
        <v>61400</v>
      </c>
      <c r="US17" s="5">
        <v>0</v>
      </c>
      <c r="UT17" s="5">
        <f t="shared" si="82"/>
        <v>61400</v>
      </c>
      <c r="UU17" s="9"/>
      <c r="UV17" s="1">
        <v>11</v>
      </c>
      <c r="UW17" s="2" t="s">
        <v>14</v>
      </c>
      <c r="UX17" s="5">
        <v>32</v>
      </c>
      <c r="UY17" s="5">
        <v>1005550.5652173914</v>
      </c>
      <c r="UZ17" s="5">
        <v>0</v>
      </c>
      <c r="VA17" s="5">
        <f t="shared" si="83"/>
        <v>1005550.5652173914</v>
      </c>
      <c r="VB17" s="9"/>
      <c r="VC17" s="1">
        <v>11</v>
      </c>
      <c r="VD17" s="2" t="s">
        <v>14</v>
      </c>
      <c r="VE17" s="5">
        <v>1</v>
      </c>
      <c r="VF17" s="5">
        <v>5000</v>
      </c>
      <c r="VG17" s="5">
        <v>0</v>
      </c>
      <c r="VH17" s="5">
        <f t="shared" si="84"/>
        <v>5000</v>
      </c>
      <c r="VI17" s="9"/>
      <c r="VJ17" s="1">
        <v>11</v>
      </c>
      <c r="VK17" s="2" t="s">
        <v>14</v>
      </c>
      <c r="VL17" s="5">
        <v>1</v>
      </c>
      <c r="VM17" s="5">
        <v>50000</v>
      </c>
      <c r="VN17" s="5">
        <v>0</v>
      </c>
      <c r="VO17" s="5">
        <f t="shared" si="85"/>
        <v>50000</v>
      </c>
      <c r="VP17" s="9"/>
      <c r="VQ17" s="1">
        <v>11</v>
      </c>
      <c r="VR17" s="2" t="s">
        <v>14</v>
      </c>
      <c r="VS17" s="5">
        <v>700</v>
      </c>
      <c r="VT17" s="5">
        <v>700000</v>
      </c>
      <c r="VU17" s="5">
        <v>0</v>
      </c>
      <c r="VV17" s="5">
        <f t="shared" si="86"/>
        <v>700000</v>
      </c>
      <c r="VW17" s="9"/>
      <c r="VX17" s="1">
        <v>11</v>
      </c>
      <c r="VY17" s="2" t="s">
        <v>14</v>
      </c>
      <c r="VZ17" s="5">
        <v>0</v>
      </c>
      <c r="WA17" s="5">
        <v>500000</v>
      </c>
      <c r="WB17" s="5">
        <v>0</v>
      </c>
      <c r="WC17" s="5">
        <f t="shared" si="87"/>
        <v>500000</v>
      </c>
      <c r="WD17" s="9"/>
      <c r="WE17" s="1">
        <v>11</v>
      </c>
      <c r="WF17" s="2" t="s">
        <v>14</v>
      </c>
      <c r="WG17" s="5">
        <v>1</v>
      </c>
      <c r="WH17" s="5">
        <v>500000</v>
      </c>
      <c r="WI17" s="5">
        <v>0</v>
      </c>
      <c r="WJ17" s="5">
        <f t="shared" si="88"/>
        <v>500000</v>
      </c>
      <c r="WK17" s="9"/>
      <c r="WL17" s="1">
        <v>11</v>
      </c>
      <c r="WM17" s="2" t="s">
        <v>14</v>
      </c>
      <c r="WN17" s="5">
        <v>1</v>
      </c>
      <c r="WO17" s="5">
        <v>100000</v>
      </c>
      <c r="WP17" s="5">
        <v>0</v>
      </c>
      <c r="WQ17" s="5">
        <f t="shared" si="89"/>
        <v>100000</v>
      </c>
      <c r="WR17" s="9"/>
      <c r="WS17" s="1">
        <v>11</v>
      </c>
      <c r="WT17" s="2" t="s">
        <v>14</v>
      </c>
      <c r="WU17" s="5">
        <v>1</v>
      </c>
      <c r="WV17" s="5">
        <v>600000</v>
      </c>
      <c r="WW17" s="5">
        <v>0</v>
      </c>
      <c r="WX17" s="5">
        <f t="shared" si="90"/>
        <v>600000</v>
      </c>
      <c r="WY17" s="9"/>
      <c r="WZ17" s="1">
        <v>11</v>
      </c>
      <c r="XA17" s="2" t="s">
        <v>14</v>
      </c>
      <c r="XB17" s="5">
        <v>0</v>
      </c>
      <c r="XC17" s="5">
        <v>0</v>
      </c>
      <c r="XD17" s="5">
        <v>0</v>
      </c>
      <c r="XE17" s="5">
        <f t="shared" si="91"/>
        <v>0</v>
      </c>
      <c r="XF17" s="9"/>
      <c r="XG17" s="1">
        <v>11</v>
      </c>
      <c r="XH17" s="2" t="s">
        <v>14</v>
      </c>
      <c r="XI17" s="5">
        <v>1</v>
      </c>
      <c r="XJ17" s="5">
        <v>50000</v>
      </c>
      <c r="XK17" s="5">
        <v>0</v>
      </c>
      <c r="XL17" s="5">
        <f t="shared" si="92"/>
        <v>50000</v>
      </c>
      <c r="XM17" s="9"/>
      <c r="XN17" s="1">
        <v>11</v>
      </c>
      <c r="XO17" s="2" t="s">
        <v>14</v>
      </c>
      <c r="XP17" s="5">
        <v>32</v>
      </c>
      <c r="XQ17" s="5">
        <v>320000</v>
      </c>
      <c r="XR17" s="5">
        <v>0</v>
      </c>
      <c r="XS17" s="5">
        <f t="shared" si="93"/>
        <v>320000</v>
      </c>
      <c r="XT17" s="9"/>
      <c r="XU17" s="1">
        <v>11</v>
      </c>
      <c r="XV17" s="2" t="s">
        <v>14</v>
      </c>
      <c r="XW17" s="5">
        <v>2</v>
      </c>
      <c r="XX17" s="5">
        <v>28000</v>
      </c>
      <c r="XY17" s="5">
        <v>0</v>
      </c>
      <c r="XZ17" s="5">
        <f t="shared" si="94"/>
        <v>28000</v>
      </c>
      <c r="YA17" s="9"/>
      <c r="YB17" s="1">
        <v>11</v>
      </c>
      <c r="YC17" s="2" t="s">
        <v>14</v>
      </c>
      <c r="YD17" s="5">
        <v>5003215.4773779698</v>
      </c>
      <c r="YE17" s="5">
        <v>22914726.886391103</v>
      </c>
      <c r="YF17" s="5">
        <v>0</v>
      </c>
      <c r="YG17" s="5">
        <f t="shared" si="95"/>
        <v>22914726.886391103</v>
      </c>
      <c r="YH17" s="9"/>
      <c r="YI17" s="1">
        <v>11</v>
      </c>
      <c r="YJ17" s="2" t="s">
        <v>14</v>
      </c>
      <c r="YK17" s="5">
        <v>0</v>
      </c>
      <c r="YL17" s="5">
        <v>0</v>
      </c>
      <c r="YM17" s="5">
        <v>0</v>
      </c>
      <c r="YN17" s="5">
        <f t="shared" si="96"/>
        <v>0</v>
      </c>
      <c r="YO17" s="9"/>
      <c r="YP17" s="1">
        <v>11</v>
      </c>
      <c r="YQ17" s="2" t="s">
        <v>14</v>
      </c>
      <c r="YR17" s="5">
        <v>0</v>
      </c>
      <c r="YS17" s="5">
        <v>0</v>
      </c>
      <c r="YT17" s="22">
        <v>0</v>
      </c>
      <c r="YU17" s="5">
        <f t="shared" si="97"/>
        <v>0</v>
      </c>
      <c r="YV17" s="9"/>
      <c r="YW17" s="1">
        <v>11</v>
      </c>
      <c r="YX17" s="2" t="s">
        <v>14</v>
      </c>
      <c r="YY17" s="5">
        <v>0</v>
      </c>
      <c r="YZ17" s="5">
        <v>7279315</v>
      </c>
      <c r="ZA17" s="5">
        <v>0</v>
      </c>
      <c r="ZB17" s="5">
        <f t="shared" si="98"/>
        <v>7279315</v>
      </c>
      <c r="ZC17" s="9"/>
      <c r="ZD17" s="1">
        <v>11</v>
      </c>
      <c r="ZE17" s="2" t="s">
        <v>14</v>
      </c>
      <c r="ZF17" s="5">
        <v>11</v>
      </c>
      <c r="ZG17" s="5">
        <v>715000</v>
      </c>
      <c r="ZH17" s="5">
        <v>0</v>
      </c>
      <c r="ZI17" s="5">
        <f t="shared" si="99"/>
        <v>715000</v>
      </c>
      <c r="ZJ17" s="9"/>
      <c r="ZK17" s="1">
        <v>11</v>
      </c>
      <c r="ZL17" s="2" t="s">
        <v>14</v>
      </c>
      <c r="ZM17" s="5">
        <v>0</v>
      </c>
      <c r="ZN17" s="5">
        <v>0</v>
      </c>
      <c r="ZO17" s="5">
        <v>0</v>
      </c>
      <c r="ZP17" s="5">
        <f t="shared" si="100"/>
        <v>0</v>
      </c>
      <c r="ZQ17" s="9"/>
      <c r="ZR17" s="1">
        <v>11</v>
      </c>
      <c r="ZS17" s="2" t="s">
        <v>14</v>
      </c>
      <c r="ZT17" s="5">
        <v>0</v>
      </c>
      <c r="ZU17" s="5">
        <f t="shared" si="101"/>
        <v>94700215.451608494</v>
      </c>
      <c r="ZV17" s="5">
        <f t="shared" si="0"/>
        <v>2929754</v>
      </c>
      <c r="ZW17" s="5">
        <f t="shared" si="1"/>
        <v>97629969.451608494</v>
      </c>
      <c r="ZX17" s="9"/>
    </row>
    <row r="18" spans="1:700" ht="16.5" hidden="1">
      <c r="A18" s="1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2"/>
        <v>0</v>
      </c>
      <c r="G18" s="9"/>
      <c r="H18" s="1">
        <v>12</v>
      </c>
      <c r="I18" s="2" t="s">
        <v>15</v>
      </c>
      <c r="J18" s="5">
        <v>0</v>
      </c>
      <c r="K18" s="5">
        <v>0</v>
      </c>
      <c r="L18" s="5">
        <v>0</v>
      </c>
      <c r="M18" s="5">
        <f t="shared" si="3"/>
        <v>0</v>
      </c>
      <c r="N18" s="9"/>
      <c r="O18" s="1">
        <v>12</v>
      </c>
      <c r="P18" s="2" t="s">
        <v>15</v>
      </c>
      <c r="Q18" s="5">
        <v>0</v>
      </c>
      <c r="R18" s="5">
        <v>0</v>
      </c>
      <c r="S18" s="5">
        <v>0</v>
      </c>
      <c r="T18" s="5">
        <f t="shared" si="4"/>
        <v>0</v>
      </c>
      <c r="U18" s="9"/>
      <c r="V18" s="1">
        <v>12</v>
      </c>
      <c r="W18" s="2" t="s">
        <v>15</v>
      </c>
      <c r="X18" s="5">
        <v>0</v>
      </c>
      <c r="Y18" s="5">
        <v>0</v>
      </c>
      <c r="Z18" s="5">
        <v>0</v>
      </c>
      <c r="AA18" s="5">
        <f t="shared" si="5"/>
        <v>0</v>
      </c>
      <c r="AB18" s="9"/>
      <c r="AC18" s="1">
        <v>12</v>
      </c>
      <c r="AD18" s="2" t="s">
        <v>15</v>
      </c>
      <c r="AE18" s="5">
        <v>0</v>
      </c>
      <c r="AF18" s="5">
        <v>0</v>
      </c>
      <c r="AG18" s="5">
        <v>0</v>
      </c>
      <c r="AH18" s="5">
        <f t="shared" si="6"/>
        <v>0</v>
      </c>
      <c r="AI18" s="9"/>
      <c r="AJ18" s="1">
        <v>12</v>
      </c>
      <c r="AK18" s="2" t="s">
        <v>15</v>
      </c>
      <c r="AL18" s="5">
        <v>0</v>
      </c>
      <c r="AM18" s="5">
        <v>3531000</v>
      </c>
      <c r="AN18" s="5">
        <v>436000</v>
      </c>
      <c r="AO18" s="5">
        <f t="shared" si="7"/>
        <v>3967000</v>
      </c>
      <c r="AP18" s="9"/>
      <c r="AQ18" s="1">
        <v>12</v>
      </c>
      <c r="AR18" s="2" t="s">
        <v>15</v>
      </c>
      <c r="AS18" s="5">
        <v>10</v>
      </c>
      <c r="AT18" s="5">
        <v>20000</v>
      </c>
      <c r="AU18" s="5">
        <v>0</v>
      </c>
      <c r="AV18" s="5">
        <f t="shared" si="8"/>
        <v>20000</v>
      </c>
      <c r="AW18" s="9"/>
      <c r="AX18" s="1">
        <v>12</v>
      </c>
      <c r="AY18" s="2" t="s">
        <v>15</v>
      </c>
      <c r="AZ18" s="5">
        <v>65</v>
      </c>
      <c r="BA18" s="5">
        <v>162500</v>
      </c>
      <c r="BB18" s="5">
        <v>0</v>
      </c>
      <c r="BC18" s="5">
        <f t="shared" si="9"/>
        <v>162500</v>
      </c>
      <c r="BD18" s="9"/>
      <c r="BE18" s="1">
        <v>12</v>
      </c>
      <c r="BF18" s="2" t="s">
        <v>15</v>
      </c>
      <c r="BG18" s="5">
        <v>43</v>
      </c>
      <c r="BH18" s="5">
        <v>301000</v>
      </c>
      <c r="BI18" s="5">
        <v>0</v>
      </c>
      <c r="BJ18" s="5">
        <f t="shared" si="10"/>
        <v>301000</v>
      </c>
      <c r="BK18" s="9"/>
      <c r="BL18" s="1">
        <v>12</v>
      </c>
      <c r="BM18" s="2" t="s">
        <v>15</v>
      </c>
      <c r="BN18" s="5">
        <v>0</v>
      </c>
      <c r="BO18" s="5">
        <v>0</v>
      </c>
      <c r="BP18" s="5">
        <v>0</v>
      </c>
      <c r="BQ18" s="5">
        <f t="shared" si="11"/>
        <v>0</v>
      </c>
      <c r="BR18" s="9"/>
      <c r="BS18" s="1">
        <v>12</v>
      </c>
      <c r="BT18" s="2" t="s">
        <v>15</v>
      </c>
      <c r="BU18" s="5">
        <v>33</v>
      </c>
      <c r="BV18" s="5">
        <v>23100</v>
      </c>
      <c r="BW18" s="5">
        <v>0</v>
      </c>
      <c r="BX18" s="5">
        <f t="shared" si="12"/>
        <v>23100</v>
      </c>
      <c r="BY18" s="9"/>
      <c r="BZ18" s="1">
        <v>12</v>
      </c>
      <c r="CA18" s="2" t="s">
        <v>15</v>
      </c>
      <c r="CB18" s="5">
        <v>178</v>
      </c>
      <c r="CC18" s="5">
        <v>133500</v>
      </c>
      <c r="CD18" s="5">
        <v>0</v>
      </c>
      <c r="CE18" s="5">
        <f t="shared" si="13"/>
        <v>133500</v>
      </c>
      <c r="CF18" s="9"/>
      <c r="CG18" s="1">
        <v>12</v>
      </c>
      <c r="CH18" s="2" t="s">
        <v>15</v>
      </c>
      <c r="CI18" s="5">
        <v>22</v>
      </c>
      <c r="CJ18" s="5">
        <v>220000</v>
      </c>
      <c r="CK18" s="5">
        <v>0</v>
      </c>
      <c r="CL18" s="5">
        <f t="shared" si="14"/>
        <v>220000</v>
      </c>
      <c r="CM18" s="9"/>
      <c r="CN18" s="1">
        <v>12</v>
      </c>
      <c r="CO18" s="2" t="s">
        <v>15</v>
      </c>
      <c r="CP18" s="5">
        <v>0</v>
      </c>
      <c r="CQ18" s="5">
        <v>0</v>
      </c>
      <c r="CR18" s="5"/>
      <c r="CS18" s="5">
        <f t="shared" si="15"/>
        <v>0</v>
      </c>
      <c r="CT18" s="9"/>
      <c r="CU18" s="1">
        <v>12</v>
      </c>
      <c r="CV18" s="2" t="s">
        <v>15</v>
      </c>
      <c r="CW18" s="5">
        <v>0</v>
      </c>
      <c r="CX18" s="5">
        <v>0</v>
      </c>
      <c r="CY18" s="5">
        <v>0</v>
      </c>
      <c r="CZ18" s="5">
        <f t="shared" si="16"/>
        <v>0</v>
      </c>
      <c r="DA18" s="9"/>
      <c r="DB18" s="1">
        <v>12</v>
      </c>
      <c r="DC18" s="2" t="s">
        <v>15</v>
      </c>
      <c r="DD18" s="5">
        <v>0</v>
      </c>
      <c r="DE18" s="5">
        <v>0</v>
      </c>
      <c r="DF18" s="5">
        <v>0</v>
      </c>
      <c r="DG18" s="5">
        <f t="shared" si="17"/>
        <v>0</v>
      </c>
      <c r="DH18" s="9"/>
      <c r="DI18" s="1">
        <v>12</v>
      </c>
      <c r="DJ18" s="2" t="s">
        <v>15</v>
      </c>
      <c r="DK18" s="5">
        <v>0</v>
      </c>
      <c r="DL18" s="5">
        <v>0</v>
      </c>
      <c r="DM18" s="5">
        <v>0</v>
      </c>
      <c r="DN18" s="5">
        <f t="shared" si="18"/>
        <v>0</v>
      </c>
      <c r="DO18" s="9"/>
      <c r="DP18" s="1">
        <v>12</v>
      </c>
      <c r="DQ18" s="2" t="s">
        <v>15</v>
      </c>
      <c r="DR18" s="5">
        <v>0</v>
      </c>
      <c r="DS18" s="5">
        <v>0</v>
      </c>
      <c r="DT18" s="5">
        <v>0</v>
      </c>
      <c r="DU18" s="5">
        <f t="shared" si="19"/>
        <v>0</v>
      </c>
      <c r="DV18" s="9"/>
      <c r="DW18" s="1">
        <v>12</v>
      </c>
      <c r="DX18" s="2" t="s">
        <v>15</v>
      </c>
      <c r="DY18" s="5">
        <v>1</v>
      </c>
      <c r="DZ18" s="5">
        <v>60000</v>
      </c>
      <c r="EA18" s="5">
        <v>0</v>
      </c>
      <c r="EB18" s="5">
        <f t="shared" si="20"/>
        <v>60000</v>
      </c>
      <c r="EC18" s="9"/>
      <c r="ED18" s="1">
        <v>12</v>
      </c>
      <c r="EE18" s="2" t="s">
        <v>15</v>
      </c>
      <c r="EF18" s="5">
        <v>0</v>
      </c>
      <c r="EG18" s="5">
        <v>0</v>
      </c>
      <c r="EH18" s="5">
        <v>0</v>
      </c>
      <c r="EI18" s="5">
        <f t="shared" si="21"/>
        <v>0</v>
      </c>
      <c r="EJ18" s="9"/>
      <c r="EK18" s="1">
        <v>12</v>
      </c>
      <c r="EL18" s="2" t="s">
        <v>15</v>
      </c>
      <c r="EM18" s="5">
        <v>0</v>
      </c>
      <c r="EN18" s="5">
        <v>2000000</v>
      </c>
      <c r="EO18" s="5">
        <v>0</v>
      </c>
      <c r="EP18" s="5">
        <f t="shared" si="22"/>
        <v>2000000</v>
      </c>
      <c r="EQ18" s="9"/>
      <c r="ER18" s="1">
        <v>12</v>
      </c>
      <c r="ES18" s="2" t="s">
        <v>15</v>
      </c>
      <c r="ET18" s="5">
        <v>0</v>
      </c>
      <c r="EU18" s="5">
        <v>0</v>
      </c>
      <c r="EV18" s="5">
        <v>0</v>
      </c>
      <c r="EW18" s="5">
        <f t="shared" si="23"/>
        <v>0</v>
      </c>
      <c r="EX18" s="9"/>
      <c r="EY18" s="1">
        <v>12</v>
      </c>
      <c r="EZ18" s="2" t="s">
        <v>15</v>
      </c>
      <c r="FA18" s="5">
        <v>1</v>
      </c>
      <c r="FB18" s="5">
        <v>50000</v>
      </c>
      <c r="FC18" s="5">
        <v>0</v>
      </c>
      <c r="FD18" s="5">
        <f t="shared" si="24"/>
        <v>50000</v>
      </c>
      <c r="FE18" s="9"/>
      <c r="FF18" s="1">
        <v>12</v>
      </c>
      <c r="FG18" s="2" t="s">
        <v>15</v>
      </c>
      <c r="FH18" s="5">
        <v>0</v>
      </c>
      <c r="FI18" s="5">
        <v>0</v>
      </c>
      <c r="FJ18" s="5">
        <v>0</v>
      </c>
      <c r="FK18" s="5">
        <f t="shared" si="25"/>
        <v>0</v>
      </c>
      <c r="FL18" s="9"/>
      <c r="FM18" s="1">
        <v>12</v>
      </c>
      <c r="FN18" s="2" t="s">
        <v>15</v>
      </c>
      <c r="FO18" s="5">
        <v>0</v>
      </c>
      <c r="FP18" s="5">
        <v>120000</v>
      </c>
      <c r="FQ18" s="5">
        <v>0</v>
      </c>
      <c r="FR18" s="5">
        <f t="shared" si="26"/>
        <v>120000</v>
      </c>
      <c r="FS18" s="9"/>
      <c r="FT18" s="1">
        <v>12</v>
      </c>
      <c r="FU18" s="2" t="s">
        <v>15</v>
      </c>
      <c r="FV18" s="5">
        <v>0</v>
      </c>
      <c r="FW18" s="5">
        <v>0</v>
      </c>
      <c r="FX18" s="5">
        <v>0</v>
      </c>
      <c r="FY18" s="5">
        <f t="shared" si="27"/>
        <v>0</v>
      </c>
      <c r="FZ18" s="9"/>
      <c r="GA18" s="1">
        <v>12</v>
      </c>
      <c r="GB18" s="2" t="s">
        <v>15</v>
      </c>
      <c r="GC18" s="5">
        <v>0</v>
      </c>
      <c r="GD18" s="5">
        <v>0</v>
      </c>
      <c r="GE18" s="5">
        <v>0</v>
      </c>
      <c r="GF18" s="5">
        <f t="shared" si="28"/>
        <v>0</v>
      </c>
      <c r="GG18" s="9"/>
      <c r="GH18" s="1">
        <v>12</v>
      </c>
      <c r="GI18" s="2" t="s">
        <v>15</v>
      </c>
      <c r="GJ18" s="5">
        <v>1</v>
      </c>
      <c r="GK18" s="5">
        <v>100000</v>
      </c>
      <c r="GL18" s="5">
        <v>0</v>
      </c>
      <c r="GM18" s="5">
        <f t="shared" si="29"/>
        <v>100000</v>
      </c>
      <c r="GN18" s="9"/>
      <c r="GO18" s="1">
        <v>12</v>
      </c>
      <c r="GP18" s="2" t="s">
        <v>15</v>
      </c>
      <c r="GQ18" s="5">
        <v>1</v>
      </c>
      <c r="GR18" s="5">
        <v>50000</v>
      </c>
      <c r="GS18" s="5">
        <v>0</v>
      </c>
      <c r="GT18" s="5">
        <f t="shared" si="30"/>
        <v>50000</v>
      </c>
      <c r="GU18" s="9"/>
      <c r="GV18" s="1">
        <v>12</v>
      </c>
      <c r="GW18" s="2" t="s">
        <v>15</v>
      </c>
      <c r="GX18" s="5">
        <v>0</v>
      </c>
      <c r="GY18" s="5">
        <v>0</v>
      </c>
      <c r="GZ18" s="5">
        <v>0</v>
      </c>
      <c r="HA18" s="5">
        <f t="shared" si="31"/>
        <v>0</v>
      </c>
      <c r="HB18" s="9"/>
      <c r="HC18" s="1">
        <v>12</v>
      </c>
      <c r="HD18" s="2" t="s">
        <v>15</v>
      </c>
      <c r="HE18" s="5">
        <v>1</v>
      </c>
      <c r="HF18" s="5">
        <v>30000</v>
      </c>
      <c r="HG18" s="5">
        <v>0</v>
      </c>
      <c r="HH18" s="5">
        <f t="shared" si="32"/>
        <v>30000</v>
      </c>
      <c r="HI18" s="9"/>
      <c r="HJ18" s="1">
        <v>12</v>
      </c>
      <c r="HK18" s="2" t="s">
        <v>15</v>
      </c>
      <c r="HL18" s="5">
        <v>0</v>
      </c>
      <c r="HM18" s="5">
        <v>0</v>
      </c>
      <c r="HN18" s="5">
        <v>0</v>
      </c>
      <c r="HO18" s="5">
        <f t="shared" si="33"/>
        <v>0</v>
      </c>
      <c r="HP18" s="9"/>
      <c r="HQ18" s="1">
        <v>12</v>
      </c>
      <c r="HR18" s="2" t="s">
        <v>15</v>
      </c>
      <c r="HS18" s="5">
        <v>5</v>
      </c>
      <c r="HT18" s="5">
        <v>11457500</v>
      </c>
      <c r="HU18" s="5">
        <v>0</v>
      </c>
      <c r="HV18" s="5">
        <f t="shared" si="34"/>
        <v>11457500</v>
      </c>
      <c r="HW18" s="9"/>
      <c r="HX18" s="1">
        <v>12</v>
      </c>
      <c r="HY18" s="2" t="s">
        <v>15</v>
      </c>
      <c r="HZ18" s="5">
        <v>0</v>
      </c>
      <c r="IA18" s="5">
        <v>0</v>
      </c>
      <c r="IB18" s="5">
        <v>0</v>
      </c>
      <c r="IC18" s="5">
        <f t="shared" si="35"/>
        <v>0</v>
      </c>
      <c r="ID18" s="9"/>
      <c r="IE18" s="1">
        <v>12</v>
      </c>
      <c r="IF18" s="2" t="s">
        <v>15</v>
      </c>
      <c r="IG18" s="5">
        <v>0</v>
      </c>
      <c r="IH18" s="5">
        <v>0</v>
      </c>
      <c r="II18" s="5">
        <v>0</v>
      </c>
      <c r="IJ18" s="5">
        <f t="shared" si="36"/>
        <v>0</v>
      </c>
      <c r="IK18" s="9"/>
      <c r="IL18" s="1">
        <v>12</v>
      </c>
      <c r="IM18" s="2" t="s">
        <v>15</v>
      </c>
      <c r="IN18" s="5">
        <v>0</v>
      </c>
      <c r="IO18" s="5">
        <v>0</v>
      </c>
      <c r="IP18" s="5">
        <v>0</v>
      </c>
      <c r="IQ18" s="5">
        <f t="shared" si="37"/>
        <v>0</v>
      </c>
      <c r="IR18" s="9"/>
      <c r="IS18" s="1">
        <v>12</v>
      </c>
      <c r="IT18" s="2" t="s">
        <v>15</v>
      </c>
      <c r="IU18" s="5">
        <v>0</v>
      </c>
      <c r="IV18" s="5">
        <v>0</v>
      </c>
      <c r="IW18" s="5">
        <v>0</v>
      </c>
      <c r="IX18" s="5">
        <f t="shared" si="38"/>
        <v>0</v>
      </c>
      <c r="IY18" s="9"/>
      <c r="IZ18" s="1">
        <v>12</v>
      </c>
      <c r="JA18" s="2" t="s">
        <v>15</v>
      </c>
      <c r="JB18" s="5">
        <v>130</v>
      </c>
      <c r="JC18" s="5">
        <v>43100</v>
      </c>
      <c r="JD18" s="5">
        <v>22000</v>
      </c>
      <c r="JE18" s="5">
        <f t="shared" si="39"/>
        <v>65100</v>
      </c>
      <c r="JF18" s="9"/>
      <c r="JG18" s="1">
        <v>12</v>
      </c>
      <c r="JH18" s="2" t="s">
        <v>15</v>
      </c>
      <c r="JI18" s="5">
        <v>450</v>
      </c>
      <c r="JJ18" s="5">
        <v>135000</v>
      </c>
      <c r="JK18" s="5">
        <v>0</v>
      </c>
      <c r="JL18" s="5">
        <f t="shared" si="40"/>
        <v>135000</v>
      </c>
      <c r="JM18" s="9"/>
      <c r="JN18" s="1">
        <v>12</v>
      </c>
      <c r="JO18" s="2" t="s">
        <v>15</v>
      </c>
      <c r="JP18" s="5">
        <v>0</v>
      </c>
      <c r="JQ18" s="5">
        <v>17000</v>
      </c>
      <c r="JR18" s="5">
        <v>0</v>
      </c>
      <c r="JS18" s="5">
        <f t="shared" si="41"/>
        <v>17000</v>
      </c>
      <c r="JT18" s="9"/>
      <c r="JU18" s="1">
        <v>12</v>
      </c>
      <c r="JV18" s="2" t="s">
        <v>15</v>
      </c>
      <c r="JW18" s="5">
        <v>16</v>
      </c>
      <c r="JX18" s="5">
        <v>400000</v>
      </c>
      <c r="JY18" s="5">
        <v>0</v>
      </c>
      <c r="JZ18" s="5">
        <f t="shared" si="42"/>
        <v>400000</v>
      </c>
      <c r="KA18" s="9"/>
      <c r="KB18" s="1">
        <v>12</v>
      </c>
      <c r="KC18" s="2" t="s">
        <v>15</v>
      </c>
      <c r="KD18" s="5">
        <v>0</v>
      </c>
      <c r="KE18" s="5">
        <v>0</v>
      </c>
      <c r="KF18" s="5">
        <v>0</v>
      </c>
      <c r="KG18" s="5">
        <f t="shared" si="43"/>
        <v>0</v>
      </c>
      <c r="KH18" s="9"/>
      <c r="KI18" s="1">
        <v>12</v>
      </c>
      <c r="KJ18" s="2" t="s">
        <v>15</v>
      </c>
      <c r="KK18" s="5">
        <v>0</v>
      </c>
      <c r="KL18" s="5">
        <v>0</v>
      </c>
      <c r="KM18" s="5">
        <v>0</v>
      </c>
      <c r="KN18" s="5">
        <f t="shared" si="44"/>
        <v>0</v>
      </c>
      <c r="KO18" s="9"/>
      <c r="KP18" s="1">
        <v>12</v>
      </c>
      <c r="KQ18" s="2" t="s">
        <v>15</v>
      </c>
      <c r="KR18" s="5">
        <v>0</v>
      </c>
      <c r="KS18" s="5">
        <v>0</v>
      </c>
      <c r="KT18" s="5">
        <v>528330</v>
      </c>
      <c r="KU18" s="5">
        <f t="shared" si="45"/>
        <v>528330</v>
      </c>
      <c r="KV18" s="9"/>
      <c r="KW18" s="1">
        <v>12</v>
      </c>
      <c r="KX18" s="2" t="s">
        <v>15</v>
      </c>
      <c r="KY18" s="5">
        <v>0</v>
      </c>
      <c r="KZ18" s="5">
        <v>0</v>
      </c>
      <c r="LA18" s="5">
        <v>0</v>
      </c>
      <c r="LB18" s="5">
        <f t="shared" si="46"/>
        <v>0</v>
      </c>
      <c r="LC18" s="9"/>
      <c r="LD18" s="1">
        <v>12</v>
      </c>
      <c r="LE18" s="2" t="s">
        <v>15</v>
      </c>
      <c r="LF18" s="5">
        <v>1</v>
      </c>
      <c r="LG18" s="5">
        <v>46000</v>
      </c>
      <c r="LH18" s="5">
        <v>0</v>
      </c>
      <c r="LI18" s="5">
        <f t="shared" si="47"/>
        <v>46000</v>
      </c>
      <c r="LJ18" s="9"/>
      <c r="LK18" s="1">
        <v>12</v>
      </c>
      <c r="LL18" s="2" t="s">
        <v>15</v>
      </c>
      <c r="LM18" s="5">
        <v>0</v>
      </c>
      <c r="LN18" s="5">
        <v>0</v>
      </c>
      <c r="LO18" s="5">
        <v>0</v>
      </c>
      <c r="LP18" s="5">
        <f t="shared" si="48"/>
        <v>0</v>
      </c>
      <c r="LQ18" s="9"/>
      <c r="LR18" s="1">
        <v>12</v>
      </c>
      <c r="LS18" s="2" t="s">
        <v>15</v>
      </c>
      <c r="LT18" s="5">
        <v>0</v>
      </c>
      <c r="LU18" s="5">
        <v>0</v>
      </c>
      <c r="LV18" s="5">
        <v>0</v>
      </c>
      <c r="LW18" s="5">
        <f t="shared" si="49"/>
        <v>0</v>
      </c>
      <c r="LX18" s="9"/>
      <c r="LY18" s="1">
        <v>12</v>
      </c>
      <c r="LZ18" s="2" t="s">
        <v>15</v>
      </c>
      <c r="MA18" s="5">
        <v>0</v>
      </c>
      <c r="MB18" s="5">
        <v>0</v>
      </c>
      <c r="MC18" s="5">
        <v>0</v>
      </c>
      <c r="MD18" s="5">
        <f t="shared" si="50"/>
        <v>0</v>
      </c>
      <c r="ME18" s="9"/>
      <c r="MF18" s="1">
        <v>12</v>
      </c>
      <c r="MG18" s="2" t="s">
        <v>15</v>
      </c>
      <c r="MH18" s="5">
        <v>200</v>
      </c>
      <c r="MI18" s="5">
        <v>12000</v>
      </c>
      <c r="MJ18" s="5">
        <v>0</v>
      </c>
      <c r="MK18" s="5">
        <f t="shared" si="51"/>
        <v>12000</v>
      </c>
      <c r="ML18" s="9"/>
      <c r="MM18" s="1">
        <v>12</v>
      </c>
      <c r="MN18" s="2" t="s">
        <v>15</v>
      </c>
      <c r="MO18" s="5">
        <v>0</v>
      </c>
      <c r="MP18" s="5">
        <v>0</v>
      </c>
      <c r="MQ18" s="5">
        <v>0</v>
      </c>
      <c r="MR18" s="5">
        <f t="shared" si="52"/>
        <v>0</v>
      </c>
      <c r="MS18" s="9"/>
      <c r="MT18" s="1">
        <v>12</v>
      </c>
      <c r="MU18" s="2" t="s">
        <v>15</v>
      </c>
      <c r="MV18" s="5">
        <v>0</v>
      </c>
      <c r="MW18" s="5">
        <v>0</v>
      </c>
      <c r="MX18" s="5">
        <v>0</v>
      </c>
      <c r="MY18" s="5">
        <f t="shared" si="53"/>
        <v>0</v>
      </c>
      <c r="MZ18" s="9"/>
      <c r="NA18" s="1">
        <v>12</v>
      </c>
      <c r="NB18" s="2" t="s">
        <v>15</v>
      </c>
      <c r="NC18" s="5">
        <v>41028</v>
      </c>
      <c r="ND18" s="5">
        <v>14922300</v>
      </c>
      <c r="NE18" s="5">
        <v>0</v>
      </c>
      <c r="NF18" s="5">
        <f t="shared" si="54"/>
        <v>14922300</v>
      </c>
      <c r="NG18" s="9"/>
      <c r="NH18" s="1">
        <v>12</v>
      </c>
      <c r="NI18" s="2" t="s">
        <v>15</v>
      </c>
      <c r="NJ18" s="5">
        <v>3348</v>
      </c>
      <c r="NK18" s="5">
        <v>669600</v>
      </c>
      <c r="NL18" s="5">
        <v>0</v>
      </c>
      <c r="NM18" s="5">
        <f t="shared" si="55"/>
        <v>669600</v>
      </c>
      <c r="NN18" s="9"/>
      <c r="NO18" s="1">
        <v>12</v>
      </c>
      <c r="NP18" s="2" t="s">
        <v>15</v>
      </c>
      <c r="NQ18" s="5">
        <v>0</v>
      </c>
      <c r="NR18" s="5">
        <v>0</v>
      </c>
      <c r="NS18" s="5">
        <v>0</v>
      </c>
      <c r="NT18" s="5">
        <f t="shared" si="56"/>
        <v>0</v>
      </c>
      <c r="NU18" s="9"/>
      <c r="NV18" s="1">
        <v>12</v>
      </c>
      <c r="NW18" s="2" t="s">
        <v>15</v>
      </c>
      <c r="NX18" s="5">
        <v>0</v>
      </c>
      <c r="NY18" s="5">
        <v>0</v>
      </c>
      <c r="NZ18" s="5">
        <v>0</v>
      </c>
      <c r="OA18" s="5">
        <f t="shared" si="57"/>
        <v>0</v>
      </c>
      <c r="OB18" s="9"/>
      <c r="OC18" s="1">
        <v>12</v>
      </c>
      <c r="OD18" s="2" t="s">
        <v>15</v>
      </c>
      <c r="OE18" s="5">
        <v>0</v>
      </c>
      <c r="OF18" s="5">
        <v>0</v>
      </c>
      <c r="OG18" s="5">
        <v>0</v>
      </c>
      <c r="OH18" s="5">
        <f t="shared" si="58"/>
        <v>0</v>
      </c>
      <c r="OI18" s="9"/>
      <c r="OJ18" s="1">
        <v>12</v>
      </c>
      <c r="OK18" s="2" t="s">
        <v>15</v>
      </c>
      <c r="OL18" s="5">
        <v>0</v>
      </c>
      <c r="OM18" s="5">
        <v>0</v>
      </c>
      <c r="ON18" s="5">
        <v>0</v>
      </c>
      <c r="OO18" s="5">
        <f t="shared" si="59"/>
        <v>0</v>
      </c>
      <c r="OP18" s="9"/>
      <c r="OQ18" s="1">
        <v>12</v>
      </c>
      <c r="OR18" s="2" t="s">
        <v>15</v>
      </c>
      <c r="OS18" s="5">
        <v>13598.2</v>
      </c>
      <c r="OT18" s="5">
        <v>883883</v>
      </c>
      <c r="OU18" s="5">
        <v>0</v>
      </c>
      <c r="OV18" s="5">
        <f t="shared" si="60"/>
        <v>883883</v>
      </c>
      <c r="OW18" s="9"/>
      <c r="OX18" s="1">
        <v>12</v>
      </c>
      <c r="OY18" s="2" t="s">
        <v>15</v>
      </c>
      <c r="OZ18" s="5">
        <v>0</v>
      </c>
      <c r="PA18" s="5">
        <v>0</v>
      </c>
      <c r="PB18" s="5">
        <v>0</v>
      </c>
      <c r="PC18" s="5">
        <f t="shared" si="61"/>
        <v>0</v>
      </c>
      <c r="PD18" s="9"/>
      <c r="PE18" s="1">
        <v>12</v>
      </c>
      <c r="PF18" s="2" t="s">
        <v>15</v>
      </c>
      <c r="PG18" s="5">
        <v>0</v>
      </c>
      <c r="PH18" s="5">
        <v>0</v>
      </c>
      <c r="PI18" s="5">
        <v>0</v>
      </c>
      <c r="PJ18" s="5">
        <f t="shared" si="62"/>
        <v>0</v>
      </c>
      <c r="PK18" s="9"/>
      <c r="PL18" s="1">
        <v>12</v>
      </c>
      <c r="PM18" s="2" t="s">
        <v>15</v>
      </c>
      <c r="PN18" s="5">
        <v>0</v>
      </c>
      <c r="PO18" s="5">
        <v>0</v>
      </c>
      <c r="PP18" s="5">
        <v>0</v>
      </c>
      <c r="PQ18" s="5">
        <f t="shared" si="63"/>
        <v>0</v>
      </c>
      <c r="PR18" s="9"/>
      <c r="PS18" s="1">
        <v>12</v>
      </c>
      <c r="PT18" s="2" t="s">
        <v>15</v>
      </c>
      <c r="PU18" s="5">
        <v>2374</v>
      </c>
      <c r="PV18" s="5">
        <v>522280</v>
      </c>
      <c r="PW18" s="5">
        <v>0</v>
      </c>
      <c r="PX18" s="5">
        <f t="shared" si="64"/>
        <v>522280</v>
      </c>
      <c r="PY18" s="9"/>
      <c r="PZ18" s="1">
        <v>12</v>
      </c>
      <c r="QA18" s="2" t="s">
        <v>15</v>
      </c>
      <c r="QB18" s="5">
        <v>21650386</v>
      </c>
      <c r="QC18" s="5">
        <v>3464062</v>
      </c>
      <c r="QD18" s="5">
        <v>0</v>
      </c>
      <c r="QE18" s="5">
        <f t="shared" si="65"/>
        <v>3464062</v>
      </c>
      <c r="QF18" s="9"/>
      <c r="QG18" s="1">
        <v>12</v>
      </c>
      <c r="QH18" s="2" t="s">
        <v>15</v>
      </c>
      <c r="QI18" s="5">
        <v>242</v>
      </c>
      <c r="QJ18" s="5">
        <v>854018</v>
      </c>
      <c r="QK18" s="5">
        <v>0</v>
      </c>
      <c r="QL18" s="5">
        <f t="shared" si="66"/>
        <v>854018</v>
      </c>
      <c r="QM18" s="9"/>
      <c r="QN18" s="1">
        <v>12</v>
      </c>
      <c r="QO18" s="2" t="s">
        <v>15</v>
      </c>
      <c r="QP18" s="5">
        <v>2392</v>
      </c>
      <c r="QQ18" s="5">
        <v>358800</v>
      </c>
      <c r="QR18" s="5">
        <v>0</v>
      </c>
      <c r="QS18" s="5">
        <f t="shared" si="67"/>
        <v>358800</v>
      </c>
      <c r="QT18" s="9"/>
      <c r="QU18" s="1">
        <v>12</v>
      </c>
      <c r="QV18" s="2" t="s">
        <v>15</v>
      </c>
      <c r="QW18" s="5">
        <v>10</v>
      </c>
      <c r="QX18" s="5">
        <v>20000</v>
      </c>
      <c r="QY18" s="5">
        <v>0</v>
      </c>
      <c r="QZ18" s="5">
        <f t="shared" si="68"/>
        <v>20000</v>
      </c>
      <c r="RA18" s="9"/>
      <c r="RB18" s="1">
        <v>12</v>
      </c>
      <c r="RC18" s="2" t="s">
        <v>15</v>
      </c>
      <c r="RD18" s="5">
        <v>0</v>
      </c>
      <c r="RE18" s="5">
        <v>0</v>
      </c>
      <c r="RF18" s="5">
        <v>0</v>
      </c>
      <c r="RG18" s="5">
        <f t="shared" si="69"/>
        <v>0</v>
      </c>
      <c r="RH18" s="9"/>
      <c r="RI18" s="1">
        <v>12</v>
      </c>
      <c r="RJ18" s="2" t="s">
        <v>15</v>
      </c>
      <c r="RK18" s="5">
        <v>2579</v>
      </c>
      <c r="RL18" s="5">
        <v>216636</v>
      </c>
      <c r="RM18" s="5">
        <v>0</v>
      </c>
      <c r="RN18" s="5">
        <f t="shared" si="70"/>
        <v>216636</v>
      </c>
      <c r="RO18" s="9"/>
      <c r="RP18" s="1">
        <v>12</v>
      </c>
      <c r="RQ18" s="2" t="s">
        <v>15</v>
      </c>
      <c r="RR18" s="5">
        <v>17</v>
      </c>
      <c r="RS18" s="5">
        <v>25500</v>
      </c>
      <c r="RT18" s="5">
        <v>0</v>
      </c>
      <c r="RU18" s="5">
        <f t="shared" si="71"/>
        <v>25500</v>
      </c>
      <c r="RV18" s="9"/>
      <c r="RW18" s="1">
        <v>12</v>
      </c>
      <c r="RX18" s="2" t="s">
        <v>15</v>
      </c>
      <c r="RY18" s="5">
        <v>0</v>
      </c>
      <c r="RZ18" s="5">
        <v>0</v>
      </c>
      <c r="SA18" s="5">
        <v>0</v>
      </c>
      <c r="SB18" s="5">
        <f t="shared" si="72"/>
        <v>0</v>
      </c>
      <c r="SC18" s="9"/>
      <c r="SD18" s="1">
        <v>12</v>
      </c>
      <c r="SE18" s="2" t="s">
        <v>15</v>
      </c>
      <c r="SF18" s="5">
        <v>0</v>
      </c>
      <c r="SG18" s="5">
        <v>10000</v>
      </c>
      <c r="SH18" s="5">
        <v>0</v>
      </c>
      <c r="SI18" s="5">
        <f t="shared" si="73"/>
        <v>10000</v>
      </c>
      <c r="SJ18" s="9"/>
      <c r="SK18" s="1">
        <v>12</v>
      </c>
      <c r="SL18" s="2" t="s">
        <v>15</v>
      </c>
      <c r="SM18" s="5">
        <v>0</v>
      </c>
      <c r="SN18" s="5">
        <v>12000</v>
      </c>
      <c r="SO18" s="5">
        <v>0</v>
      </c>
      <c r="SP18" s="5">
        <f t="shared" si="74"/>
        <v>12000</v>
      </c>
      <c r="SQ18" s="9"/>
      <c r="SR18" s="1">
        <v>12</v>
      </c>
      <c r="SS18" s="2" t="s">
        <v>15</v>
      </c>
      <c r="ST18" s="5">
        <v>0</v>
      </c>
      <c r="SU18" s="5">
        <v>2000</v>
      </c>
      <c r="SV18" s="5">
        <v>0</v>
      </c>
      <c r="SW18" s="5">
        <f t="shared" si="75"/>
        <v>2000</v>
      </c>
      <c r="SX18" s="9"/>
      <c r="SY18" s="1">
        <v>12</v>
      </c>
      <c r="SZ18" s="2" t="s">
        <v>15</v>
      </c>
      <c r="TA18" s="5">
        <v>0</v>
      </c>
      <c r="TB18" s="5">
        <v>2000</v>
      </c>
      <c r="TC18" s="5">
        <v>0</v>
      </c>
      <c r="TD18" s="5">
        <f t="shared" si="76"/>
        <v>2000</v>
      </c>
      <c r="TE18" s="9"/>
      <c r="TF18" s="1">
        <v>12</v>
      </c>
      <c r="TG18" s="2" t="s">
        <v>15</v>
      </c>
      <c r="TH18" s="5">
        <v>0</v>
      </c>
      <c r="TI18" s="5">
        <v>0</v>
      </c>
      <c r="TJ18" s="5">
        <v>0</v>
      </c>
      <c r="TK18" s="5">
        <f t="shared" si="77"/>
        <v>0</v>
      </c>
      <c r="TL18" s="9"/>
      <c r="TM18" s="1">
        <v>12</v>
      </c>
      <c r="TN18" s="2" t="s">
        <v>15</v>
      </c>
      <c r="TO18" s="5">
        <v>0</v>
      </c>
      <c r="TP18" s="5">
        <v>0</v>
      </c>
      <c r="TQ18" s="5">
        <v>0</v>
      </c>
      <c r="TR18" s="5">
        <f t="shared" si="78"/>
        <v>0</v>
      </c>
      <c r="TS18" s="9"/>
      <c r="TT18" s="1">
        <v>12</v>
      </c>
      <c r="TU18" s="2" t="s">
        <v>15</v>
      </c>
      <c r="TV18" s="5">
        <v>0</v>
      </c>
      <c r="TW18" s="5">
        <v>0</v>
      </c>
      <c r="TX18" s="5">
        <v>0</v>
      </c>
      <c r="TY18" s="5">
        <f t="shared" si="79"/>
        <v>0</v>
      </c>
      <c r="TZ18" s="9"/>
      <c r="UA18" s="1">
        <v>12</v>
      </c>
      <c r="UB18" s="2" t="s">
        <v>15</v>
      </c>
      <c r="UC18" s="5">
        <v>0</v>
      </c>
      <c r="UD18" s="5">
        <v>0</v>
      </c>
      <c r="UE18" s="5">
        <v>0</v>
      </c>
      <c r="UF18" s="5">
        <f t="shared" si="80"/>
        <v>0</v>
      </c>
      <c r="UG18" s="9"/>
      <c r="UH18" s="1">
        <v>12</v>
      </c>
      <c r="UI18" s="2" t="s">
        <v>15</v>
      </c>
      <c r="UJ18" s="5">
        <v>0</v>
      </c>
      <c r="UK18" s="5">
        <v>0</v>
      </c>
      <c r="UL18" s="5">
        <v>0</v>
      </c>
      <c r="UM18" s="5">
        <f t="shared" si="81"/>
        <v>0</v>
      </c>
      <c r="UN18" s="9"/>
      <c r="UO18" s="1">
        <v>12</v>
      </c>
      <c r="UP18" s="2" t="s">
        <v>15</v>
      </c>
      <c r="UQ18" s="5">
        <v>0</v>
      </c>
      <c r="UR18" s="5">
        <v>41600</v>
      </c>
      <c r="US18" s="5">
        <v>0</v>
      </c>
      <c r="UT18" s="5">
        <f t="shared" si="82"/>
        <v>41600</v>
      </c>
      <c r="UU18" s="9"/>
      <c r="UV18" s="1">
        <v>12</v>
      </c>
      <c r="UW18" s="2" t="s">
        <v>15</v>
      </c>
      <c r="UX18" s="5">
        <v>23</v>
      </c>
      <c r="UY18" s="5">
        <v>722739.46875</v>
      </c>
      <c r="UZ18" s="5">
        <v>0</v>
      </c>
      <c r="VA18" s="5">
        <f t="shared" si="83"/>
        <v>722739.46875</v>
      </c>
      <c r="VB18" s="9"/>
      <c r="VC18" s="1">
        <v>12</v>
      </c>
      <c r="VD18" s="2" t="s">
        <v>15</v>
      </c>
      <c r="VE18" s="5">
        <v>1</v>
      </c>
      <c r="VF18" s="5">
        <v>37200</v>
      </c>
      <c r="VG18" s="5">
        <v>0</v>
      </c>
      <c r="VH18" s="5">
        <f t="shared" si="84"/>
        <v>37200</v>
      </c>
      <c r="VI18" s="9"/>
      <c r="VJ18" s="1">
        <v>12</v>
      </c>
      <c r="VK18" s="2" t="s">
        <v>15</v>
      </c>
      <c r="VL18" s="5">
        <v>1</v>
      </c>
      <c r="VM18" s="5">
        <v>50000</v>
      </c>
      <c r="VN18" s="5">
        <v>0</v>
      </c>
      <c r="VO18" s="5">
        <f t="shared" si="85"/>
        <v>50000</v>
      </c>
      <c r="VP18" s="9"/>
      <c r="VQ18" s="1">
        <v>12</v>
      </c>
      <c r="VR18" s="2" t="s">
        <v>15</v>
      </c>
      <c r="VS18" s="5">
        <v>500</v>
      </c>
      <c r="VT18" s="5">
        <v>500000</v>
      </c>
      <c r="VU18" s="5">
        <v>0</v>
      </c>
      <c r="VV18" s="5">
        <f t="shared" si="86"/>
        <v>500000</v>
      </c>
      <c r="VW18" s="9"/>
      <c r="VX18" s="1">
        <v>12</v>
      </c>
      <c r="VY18" s="2" t="s">
        <v>15</v>
      </c>
      <c r="VZ18" s="5">
        <v>0</v>
      </c>
      <c r="WA18" s="5">
        <v>500000</v>
      </c>
      <c r="WB18" s="5">
        <v>0</v>
      </c>
      <c r="WC18" s="5">
        <f t="shared" si="87"/>
        <v>500000</v>
      </c>
      <c r="WD18" s="9"/>
      <c r="WE18" s="1">
        <v>12</v>
      </c>
      <c r="WF18" s="2" t="s">
        <v>15</v>
      </c>
      <c r="WG18" s="5">
        <v>1</v>
      </c>
      <c r="WH18" s="5">
        <v>500000</v>
      </c>
      <c r="WI18" s="5">
        <v>0</v>
      </c>
      <c r="WJ18" s="5">
        <f t="shared" si="88"/>
        <v>500000</v>
      </c>
      <c r="WK18" s="9"/>
      <c r="WL18" s="1">
        <v>12</v>
      </c>
      <c r="WM18" s="2" t="s">
        <v>15</v>
      </c>
      <c r="WN18" s="5">
        <v>1</v>
      </c>
      <c r="WO18" s="5">
        <v>100000</v>
      </c>
      <c r="WP18" s="5">
        <v>0</v>
      </c>
      <c r="WQ18" s="5">
        <f t="shared" si="89"/>
        <v>100000</v>
      </c>
      <c r="WR18" s="9"/>
      <c r="WS18" s="1">
        <v>12</v>
      </c>
      <c r="WT18" s="2" t="s">
        <v>15</v>
      </c>
      <c r="WU18" s="5">
        <v>1</v>
      </c>
      <c r="WV18" s="5">
        <v>600000</v>
      </c>
      <c r="WW18" s="5">
        <v>0</v>
      </c>
      <c r="WX18" s="5">
        <f t="shared" si="90"/>
        <v>600000</v>
      </c>
      <c r="WY18" s="9"/>
      <c r="WZ18" s="1">
        <v>12</v>
      </c>
      <c r="XA18" s="2" t="s">
        <v>15</v>
      </c>
      <c r="XB18" s="5">
        <v>0</v>
      </c>
      <c r="XC18" s="5">
        <v>0</v>
      </c>
      <c r="XD18" s="5">
        <v>0</v>
      </c>
      <c r="XE18" s="5">
        <f t="shared" si="91"/>
        <v>0</v>
      </c>
      <c r="XF18" s="9"/>
      <c r="XG18" s="1">
        <v>12</v>
      </c>
      <c r="XH18" s="2" t="s">
        <v>15</v>
      </c>
      <c r="XI18" s="5">
        <v>1</v>
      </c>
      <c r="XJ18" s="5">
        <v>50000</v>
      </c>
      <c r="XK18" s="5">
        <v>0</v>
      </c>
      <c r="XL18" s="5">
        <f t="shared" si="92"/>
        <v>50000</v>
      </c>
      <c r="XM18" s="9"/>
      <c r="XN18" s="1">
        <v>12</v>
      </c>
      <c r="XO18" s="2" t="s">
        <v>15</v>
      </c>
      <c r="XP18" s="5">
        <v>14</v>
      </c>
      <c r="XQ18" s="5">
        <v>140000</v>
      </c>
      <c r="XR18" s="5">
        <v>0</v>
      </c>
      <c r="XS18" s="5">
        <f t="shared" si="93"/>
        <v>140000</v>
      </c>
      <c r="XT18" s="9"/>
      <c r="XU18" s="1">
        <v>12</v>
      </c>
      <c r="XV18" s="2" t="s">
        <v>15</v>
      </c>
      <c r="XW18" s="5">
        <v>0</v>
      </c>
      <c r="XX18" s="5">
        <v>0</v>
      </c>
      <c r="XY18" s="5">
        <v>0</v>
      </c>
      <c r="XZ18" s="5">
        <f t="shared" si="94"/>
        <v>0</v>
      </c>
      <c r="YA18" s="9"/>
      <c r="YB18" s="1">
        <v>12</v>
      </c>
      <c r="YC18" s="2" t="s">
        <v>15</v>
      </c>
      <c r="YD18" s="5">
        <v>2815068.5981717431</v>
      </c>
      <c r="YE18" s="5">
        <v>9909041.4655645359</v>
      </c>
      <c r="YF18" s="5">
        <v>0</v>
      </c>
      <c r="YG18" s="5">
        <f t="shared" si="95"/>
        <v>9909041.4655645359</v>
      </c>
      <c r="YH18" s="9"/>
      <c r="YI18" s="1">
        <v>12</v>
      </c>
      <c r="YJ18" s="2" t="s">
        <v>15</v>
      </c>
      <c r="YK18" s="5">
        <v>0</v>
      </c>
      <c r="YL18" s="5">
        <v>0</v>
      </c>
      <c r="YM18" s="5">
        <v>0</v>
      </c>
      <c r="YN18" s="5">
        <f t="shared" si="96"/>
        <v>0</v>
      </c>
      <c r="YO18" s="9"/>
      <c r="YP18" s="1">
        <v>12</v>
      </c>
      <c r="YQ18" s="2" t="s">
        <v>15</v>
      </c>
      <c r="YR18" s="5">
        <v>0</v>
      </c>
      <c r="YS18" s="5">
        <v>0</v>
      </c>
      <c r="YT18" s="22">
        <v>0</v>
      </c>
      <c r="YU18" s="5">
        <f t="shared" si="97"/>
        <v>0</v>
      </c>
      <c r="YV18" s="9"/>
      <c r="YW18" s="1">
        <v>12</v>
      </c>
      <c r="YX18" s="2" t="s">
        <v>15</v>
      </c>
      <c r="YY18" s="5">
        <v>0</v>
      </c>
      <c r="YZ18" s="5">
        <v>5280380</v>
      </c>
      <c r="ZA18" s="5">
        <v>0</v>
      </c>
      <c r="ZB18" s="5">
        <f t="shared" si="98"/>
        <v>5280380</v>
      </c>
      <c r="ZC18" s="9"/>
      <c r="ZD18" s="1">
        <v>12</v>
      </c>
      <c r="ZE18" s="2" t="s">
        <v>15</v>
      </c>
      <c r="ZF18" s="5">
        <v>0</v>
      </c>
      <c r="ZG18" s="5">
        <v>0</v>
      </c>
      <c r="ZH18" s="5">
        <v>0</v>
      </c>
      <c r="ZI18" s="5">
        <f t="shared" si="99"/>
        <v>0</v>
      </c>
      <c r="ZJ18" s="9"/>
      <c r="ZK18" s="1">
        <v>12</v>
      </c>
      <c r="ZL18" s="2" t="s">
        <v>15</v>
      </c>
      <c r="ZM18" s="5">
        <v>0</v>
      </c>
      <c r="ZN18" s="5">
        <v>0</v>
      </c>
      <c r="ZO18" s="5">
        <v>0</v>
      </c>
      <c r="ZP18" s="5">
        <f t="shared" si="100"/>
        <v>0</v>
      </c>
      <c r="ZQ18" s="9"/>
      <c r="ZR18" s="1">
        <v>12</v>
      </c>
      <c r="ZS18" s="2" t="s">
        <v>15</v>
      </c>
      <c r="ZT18" s="5">
        <v>0</v>
      </c>
      <c r="ZU18" s="5">
        <f t="shared" si="101"/>
        <v>59305739.934314534</v>
      </c>
      <c r="ZV18" s="5">
        <f t="shared" si="0"/>
        <v>986330</v>
      </c>
      <c r="ZW18" s="5">
        <f t="shared" si="1"/>
        <v>60292069.934314534</v>
      </c>
      <c r="ZX18" s="9"/>
    </row>
    <row r="19" spans="1:700" ht="16.5" hidden="1">
      <c r="A19" s="1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2"/>
        <v>0</v>
      </c>
      <c r="G19" s="9"/>
      <c r="H19" s="1">
        <v>13</v>
      </c>
      <c r="I19" s="2" t="s">
        <v>16</v>
      </c>
      <c r="J19" s="5">
        <v>0</v>
      </c>
      <c r="K19" s="5">
        <v>0</v>
      </c>
      <c r="L19" s="5">
        <v>0</v>
      </c>
      <c r="M19" s="5">
        <f t="shared" si="3"/>
        <v>0</v>
      </c>
      <c r="N19" s="9"/>
      <c r="O19" s="1">
        <v>13</v>
      </c>
      <c r="P19" s="2" t="s">
        <v>16</v>
      </c>
      <c r="Q19" s="5">
        <v>0</v>
      </c>
      <c r="R19" s="5">
        <v>0</v>
      </c>
      <c r="S19" s="5">
        <v>0</v>
      </c>
      <c r="T19" s="5">
        <f t="shared" si="4"/>
        <v>0</v>
      </c>
      <c r="U19" s="9"/>
      <c r="V19" s="1">
        <v>13</v>
      </c>
      <c r="W19" s="2" t="s">
        <v>16</v>
      </c>
      <c r="X19" s="5">
        <v>0</v>
      </c>
      <c r="Y19" s="5">
        <v>0</v>
      </c>
      <c r="Z19" s="5">
        <v>0</v>
      </c>
      <c r="AA19" s="5">
        <f t="shared" si="5"/>
        <v>0</v>
      </c>
      <c r="AB19" s="9"/>
      <c r="AC19" s="1">
        <v>13</v>
      </c>
      <c r="AD19" s="2" t="s">
        <v>16</v>
      </c>
      <c r="AE19" s="5">
        <v>1</v>
      </c>
      <c r="AF19" s="5">
        <v>900000</v>
      </c>
      <c r="AG19" s="5">
        <v>0</v>
      </c>
      <c r="AH19" s="5">
        <f t="shared" si="6"/>
        <v>900000</v>
      </c>
      <c r="AI19" s="9"/>
      <c r="AJ19" s="1">
        <v>13</v>
      </c>
      <c r="AK19" s="2" t="s">
        <v>16</v>
      </c>
      <c r="AL19" s="5">
        <v>0</v>
      </c>
      <c r="AM19" s="5">
        <v>1256000</v>
      </c>
      <c r="AN19" s="5">
        <v>350000</v>
      </c>
      <c r="AO19" s="5">
        <f t="shared" si="7"/>
        <v>1606000</v>
      </c>
      <c r="AP19" s="9"/>
      <c r="AQ19" s="1">
        <v>13</v>
      </c>
      <c r="AR19" s="2" t="s">
        <v>16</v>
      </c>
      <c r="AS19" s="5">
        <v>6</v>
      </c>
      <c r="AT19" s="5">
        <v>12000</v>
      </c>
      <c r="AU19" s="5">
        <v>0</v>
      </c>
      <c r="AV19" s="5">
        <f t="shared" si="8"/>
        <v>12000</v>
      </c>
      <c r="AW19" s="9"/>
      <c r="AX19" s="1">
        <v>13</v>
      </c>
      <c r="AY19" s="2" t="s">
        <v>16</v>
      </c>
      <c r="AZ19" s="5">
        <v>56</v>
      </c>
      <c r="BA19" s="5">
        <v>140000</v>
      </c>
      <c r="BB19" s="5">
        <v>0</v>
      </c>
      <c r="BC19" s="5">
        <f t="shared" si="9"/>
        <v>140000</v>
      </c>
      <c r="BD19" s="9"/>
      <c r="BE19" s="1">
        <v>13</v>
      </c>
      <c r="BF19" s="2" t="s">
        <v>16</v>
      </c>
      <c r="BG19" s="5">
        <v>29</v>
      </c>
      <c r="BH19" s="5">
        <v>203000</v>
      </c>
      <c r="BI19" s="5">
        <v>0</v>
      </c>
      <c r="BJ19" s="5">
        <f t="shared" si="10"/>
        <v>203000</v>
      </c>
      <c r="BK19" s="9"/>
      <c r="BL19" s="1">
        <v>13</v>
      </c>
      <c r="BM19" s="2" t="s">
        <v>16</v>
      </c>
      <c r="BN19" s="5">
        <v>0</v>
      </c>
      <c r="BO19" s="5">
        <v>0</v>
      </c>
      <c r="BP19" s="5">
        <v>0</v>
      </c>
      <c r="BQ19" s="5">
        <f t="shared" si="11"/>
        <v>0</v>
      </c>
      <c r="BR19" s="9"/>
      <c r="BS19" s="1">
        <v>13</v>
      </c>
      <c r="BT19" s="2" t="s">
        <v>16</v>
      </c>
      <c r="BU19" s="5">
        <v>23</v>
      </c>
      <c r="BV19" s="5">
        <v>16100</v>
      </c>
      <c r="BW19" s="5">
        <v>0</v>
      </c>
      <c r="BX19" s="5">
        <f t="shared" si="12"/>
        <v>16100</v>
      </c>
      <c r="BY19" s="9"/>
      <c r="BZ19" s="1">
        <v>13</v>
      </c>
      <c r="CA19" s="2" t="s">
        <v>16</v>
      </c>
      <c r="CB19" s="5">
        <v>144</v>
      </c>
      <c r="CC19" s="5">
        <v>108000</v>
      </c>
      <c r="CD19" s="5">
        <v>0</v>
      </c>
      <c r="CE19" s="5">
        <f t="shared" si="13"/>
        <v>108000</v>
      </c>
      <c r="CF19" s="9"/>
      <c r="CG19" s="1">
        <v>13</v>
      </c>
      <c r="CH19" s="2" t="s">
        <v>16</v>
      </c>
      <c r="CI19" s="5">
        <v>18</v>
      </c>
      <c r="CJ19" s="5">
        <v>180000</v>
      </c>
      <c r="CK19" s="5">
        <v>0</v>
      </c>
      <c r="CL19" s="5">
        <f t="shared" si="14"/>
        <v>180000</v>
      </c>
      <c r="CM19" s="9"/>
      <c r="CN19" s="1">
        <v>13</v>
      </c>
      <c r="CO19" s="2" t="s">
        <v>16</v>
      </c>
      <c r="CP19" s="5">
        <v>0</v>
      </c>
      <c r="CQ19" s="5">
        <v>0</v>
      </c>
      <c r="CR19" s="5"/>
      <c r="CS19" s="5">
        <f t="shared" si="15"/>
        <v>0</v>
      </c>
      <c r="CT19" s="9"/>
      <c r="CU19" s="1">
        <v>13</v>
      </c>
      <c r="CV19" s="2" t="s">
        <v>16</v>
      </c>
      <c r="CW19" s="5">
        <v>0</v>
      </c>
      <c r="CX19" s="5">
        <v>0</v>
      </c>
      <c r="CY19" s="5">
        <v>0</v>
      </c>
      <c r="CZ19" s="5">
        <f t="shared" si="16"/>
        <v>0</v>
      </c>
      <c r="DA19" s="9"/>
      <c r="DB19" s="1">
        <v>13</v>
      </c>
      <c r="DC19" s="2" t="s">
        <v>16</v>
      </c>
      <c r="DD19" s="5">
        <v>0</v>
      </c>
      <c r="DE19" s="5">
        <v>0</v>
      </c>
      <c r="DF19" s="5">
        <v>0</v>
      </c>
      <c r="DG19" s="5">
        <f t="shared" si="17"/>
        <v>0</v>
      </c>
      <c r="DH19" s="9"/>
      <c r="DI19" s="1">
        <v>13</v>
      </c>
      <c r="DJ19" s="2" t="s">
        <v>16</v>
      </c>
      <c r="DK19" s="5">
        <v>0</v>
      </c>
      <c r="DL19" s="5">
        <v>0</v>
      </c>
      <c r="DM19" s="5">
        <v>0</v>
      </c>
      <c r="DN19" s="5">
        <f t="shared" si="18"/>
        <v>0</v>
      </c>
      <c r="DO19" s="9"/>
      <c r="DP19" s="1">
        <v>13</v>
      </c>
      <c r="DQ19" s="2" t="s">
        <v>16</v>
      </c>
      <c r="DR19" s="5">
        <v>0</v>
      </c>
      <c r="DS19" s="5">
        <v>0</v>
      </c>
      <c r="DT19" s="5">
        <v>0</v>
      </c>
      <c r="DU19" s="5">
        <f t="shared" si="19"/>
        <v>0</v>
      </c>
      <c r="DV19" s="9"/>
      <c r="DW19" s="1">
        <v>13</v>
      </c>
      <c r="DX19" s="2" t="s">
        <v>16</v>
      </c>
      <c r="DY19" s="5">
        <v>1</v>
      </c>
      <c r="DZ19" s="5">
        <v>60000</v>
      </c>
      <c r="EA19" s="5">
        <v>0</v>
      </c>
      <c r="EB19" s="5">
        <f t="shared" si="20"/>
        <v>60000</v>
      </c>
      <c r="EC19" s="9"/>
      <c r="ED19" s="1">
        <v>13</v>
      </c>
      <c r="EE19" s="2" t="s">
        <v>16</v>
      </c>
      <c r="EF19" s="5">
        <v>0</v>
      </c>
      <c r="EG19" s="5">
        <v>0</v>
      </c>
      <c r="EH19" s="5">
        <v>0</v>
      </c>
      <c r="EI19" s="5">
        <f t="shared" si="21"/>
        <v>0</v>
      </c>
      <c r="EJ19" s="9"/>
      <c r="EK19" s="1">
        <v>13</v>
      </c>
      <c r="EL19" s="2" t="s">
        <v>16</v>
      </c>
      <c r="EM19" s="5">
        <v>0</v>
      </c>
      <c r="EN19" s="5">
        <v>2000000</v>
      </c>
      <c r="EO19" s="5">
        <v>0</v>
      </c>
      <c r="EP19" s="5">
        <f t="shared" si="22"/>
        <v>2000000</v>
      </c>
      <c r="EQ19" s="9"/>
      <c r="ER19" s="1">
        <v>13</v>
      </c>
      <c r="ES19" s="2" t="s">
        <v>16</v>
      </c>
      <c r="ET19" s="5">
        <v>0</v>
      </c>
      <c r="EU19" s="5">
        <v>0</v>
      </c>
      <c r="EV19" s="5">
        <v>0</v>
      </c>
      <c r="EW19" s="5">
        <f t="shared" si="23"/>
        <v>0</v>
      </c>
      <c r="EX19" s="9"/>
      <c r="EY19" s="1">
        <v>13</v>
      </c>
      <c r="EZ19" s="2" t="s">
        <v>16</v>
      </c>
      <c r="FA19" s="5">
        <v>2</v>
      </c>
      <c r="FB19" s="5">
        <v>110000</v>
      </c>
      <c r="FC19" s="5">
        <v>0</v>
      </c>
      <c r="FD19" s="5">
        <f t="shared" si="24"/>
        <v>110000</v>
      </c>
      <c r="FE19" s="9"/>
      <c r="FF19" s="1">
        <v>13</v>
      </c>
      <c r="FG19" s="2" t="s">
        <v>16</v>
      </c>
      <c r="FH19" s="5">
        <v>0</v>
      </c>
      <c r="FI19" s="5">
        <v>0</v>
      </c>
      <c r="FJ19" s="5">
        <v>0</v>
      </c>
      <c r="FK19" s="5">
        <f t="shared" si="25"/>
        <v>0</v>
      </c>
      <c r="FL19" s="9"/>
      <c r="FM19" s="1">
        <v>13</v>
      </c>
      <c r="FN19" s="2" t="s">
        <v>16</v>
      </c>
      <c r="FO19" s="5">
        <v>0</v>
      </c>
      <c r="FP19" s="5">
        <v>120000</v>
      </c>
      <c r="FQ19" s="5">
        <v>0</v>
      </c>
      <c r="FR19" s="5">
        <f t="shared" si="26"/>
        <v>120000</v>
      </c>
      <c r="FS19" s="9"/>
      <c r="FT19" s="1">
        <v>13</v>
      </c>
      <c r="FU19" s="2" t="s">
        <v>16</v>
      </c>
      <c r="FV19" s="5">
        <v>0</v>
      </c>
      <c r="FW19" s="5">
        <v>0</v>
      </c>
      <c r="FX19" s="5">
        <v>0</v>
      </c>
      <c r="FY19" s="5">
        <f t="shared" si="27"/>
        <v>0</v>
      </c>
      <c r="FZ19" s="9"/>
      <c r="GA19" s="1">
        <v>13</v>
      </c>
      <c r="GB19" s="2" t="s">
        <v>16</v>
      </c>
      <c r="GC19" s="5">
        <v>0</v>
      </c>
      <c r="GD19" s="5">
        <v>0</v>
      </c>
      <c r="GE19" s="5">
        <v>0</v>
      </c>
      <c r="GF19" s="5">
        <f t="shared" si="28"/>
        <v>0</v>
      </c>
      <c r="GG19" s="9"/>
      <c r="GH19" s="1">
        <v>13</v>
      </c>
      <c r="GI19" s="2" t="s">
        <v>16</v>
      </c>
      <c r="GJ19" s="5">
        <v>1</v>
      </c>
      <c r="GK19" s="5">
        <v>100000</v>
      </c>
      <c r="GL19" s="5">
        <v>0</v>
      </c>
      <c r="GM19" s="5">
        <f t="shared" si="29"/>
        <v>100000</v>
      </c>
      <c r="GN19" s="9"/>
      <c r="GO19" s="1">
        <v>13</v>
      </c>
      <c r="GP19" s="2" t="s">
        <v>16</v>
      </c>
      <c r="GQ19" s="5">
        <v>1</v>
      </c>
      <c r="GR19" s="5">
        <v>50000</v>
      </c>
      <c r="GS19" s="5">
        <v>0</v>
      </c>
      <c r="GT19" s="5">
        <f t="shared" si="30"/>
        <v>50000</v>
      </c>
      <c r="GU19" s="9"/>
      <c r="GV19" s="1">
        <v>13</v>
      </c>
      <c r="GW19" s="2" t="s">
        <v>16</v>
      </c>
      <c r="GX19" s="5">
        <v>0</v>
      </c>
      <c r="GY19" s="5">
        <v>0</v>
      </c>
      <c r="GZ19" s="5">
        <v>0</v>
      </c>
      <c r="HA19" s="5">
        <f t="shared" si="31"/>
        <v>0</v>
      </c>
      <c r="HB19" s="9"/>
      <c r="HC19" s="1">
        <v>13</v>
      </c>
      <c r="HD19" s="2" t="s">
        <v>16</v>
      </c>
      <c r="HE19" s="5">
        <v>1</v>
      </c>
      <c r="HF19" s="5">
        <v>30000</v>
      </c>
      <c r="HG19" s="5">
        <v>0</v>
      </c>
      <c r="HH19" s="5">
        <f t="shared" si="32"/>
        <v>30000</v>
      </c>
      <c r="HI19" s="9"/>
      <c r="HJ19" s="1">
        <v>13</v>
      </c>
      <c r="HK19" s="2" t="s">
        <v>16</v>
      </c>
      <c r="HL19" s="5">
        <v>0</v>
      </c>
      <c r="HM19" s="5">
        <v>0</v>
      </c>
      <c r="HN19" s="5">
        <v>0</v>
      </c>
      <c r="HO19" s="5">
        <f t="shared" si="33"/>
        <v>0</v>
      </c>
      <c r="HP19" s="9"/>
      <c r="HQ19" s="1">
        <v>13</v>
      </c>
      <c r="HR19" s="2" t="s">
        <v>16</v>
      </c>
      <c r="HS19" s="5">
        <v>0</v>
      </c>
      <c r="HT19" s="5">
        <v>0</v>
      </c>
      <c r="HU19" s="5">
        <v>0</v>
      </c>
      <c r="HV19" s="5">
        <f t="shared" si="34"/>
        <v>0</v>
      </c>
      <c r="HW19" s="9"/>
      <c r="HX19" s="1">
        <v>13</v>
      </c>
      <c r="HY19" s="2" t="s">
        <v>16</v>
      </c>
      <c r="HZ19" s="5">
        <v>1</v>
      </c>
      <c r="IA19" s="5">
        <v>700000</v>
      </c>
      <c r="IB19" s="5">
        <v>0</v>
      </c>
      <c r="IC19" s="5">
        <f t="shared" si="35"/>
        <v>700000</v>
      </c>
      <c r="ID19" s="9"/>
      <c r="IE19" s="1">
        <v>13</v>
      </c>
      <c r="IF19" s="2" t="s">
        <v>16</v>
      </c>
      <c r="IG19" s="5">
        <v>0</v>
      </c>
      <c r="IH19" s="5">
        <v>0</v>
      </c>
      <c r="II19" s="5">
        <v>0</v>
      </c>
      <c r="IJ19" s="5">
        <f t="shared" si="36"/>
        <v>0</v>
      </c>
      <c r="IK19" s="9"/>
      <c r="IL19" s="1">
        <v>13</v>
      </c>
      <c r="IM19" s="2" t="s">
        <v>16</v>
      </c>
      <c r="IN19" s="5">
        <v>0</v>
      </c>
      <c r="IO19" s="5">
        <v>0</v>
      </c>
      <c r="IP19" s="5">
        <v>0</v>
      </c>
      <c r="IQ19" s="5">
        <f t="shared" si="37"/>
        <v>0</v>
      </c>
      <c r="IR19" s="9"/>
      <c r="IS19" s="1">
        <v>13</v>
      </c>
      <c r="IT19" s="2" t="s">
        <v>16</v>
      </c>
      <c r="IU19" s="5">
        <v>0</v>
      </c>
      <c r="IV19" s="5">
        <v>0</v>
      </c>
      <c r="IW19" s="5">
        <v>0</v>
      </c>
      <c r="IX19" s="5">
        <f t="shared" si="38"/>
        <v>0</v>
      </c>
      <c r="IY19" s="9"/>
      <c r="IZ19" s="1">
        <v>13</v>
      </c>
      <c r="JA19" s="2" t="s">
        <v>16</v>
      </c>
      <c r="JB19" s="5">
        <v>0</v>
      </c>
      <c r="JC19" s="5">
        <v>0</v>
      </c>
      <c r="JD19" s="5">
        <v>0</v>
      </c>
      <c r="JE19" s="5">
        <f t="shared" si="39"/>
        <v>0</v>
      </c>
      <c r="JF19" s="9"/>
      <c r="JG19" s="1">
        <v>13</v>
      </c>
      <c r="JH19" s="2" t="s">
        <v>16</v>
      </c>
      <c r="JI19" s="5">
        <v>326</v>
      </c>
      <c r="JJ19" s="5">
        <v>97800</v>
      </c>
      <c r="JK19" s="5">
        <v>0</v>
      </c>
      <c r="JL19" s="5">
        <f t="shared" si="40"/>
        <v>97800</v>
      </c>
      <c r="JM19" s="9"/>
      <c r="JN19" s="1">
        <v>13</v>
      </c>
      <c r="JO19" s="2" t="s">
        <v>16</v>
      </c>
      <c r="JP19" s="5">
        <v>0</v>
      </c>
      <c r="JQ19" s="5">
        <v>17000</v>
      </c>
      <c r="JR19" s="5">
        <v>0</v>
      </c>
      <c r="JS19" s="5">
        <f t="shared" si="41"/>
        <v>17000</v>
      </c>
      <c r="JT19" s="9"/>
      <c r="JU19" s="1">
        <v>13</v>
      </c>
      <c r="JV19" s="2" t="s">
        <v>16</v>
      </c>
      <c r="JW19" s="5">
        <v>12</v>
      </c>
      <c r="JX19" s="5">
        <v>300000</v>
      </c>
      <c r="JY19" s="5">
        <v>0</v>
      </c>
      <c r="JZ19" s="5">
        <f t="shared" si="42"/>
        <v>300000</v>
      </c>
      <c r="KA19" s="9"/>
      <c r="KB19" s="1">
        <v>13</v>
      </c>
      <c r="KC19" s="2" t="s">
        <v>16</v>
      </c>
      <c r="KD19" s="5">
        <v>0</v>
      </c>
      <c r="KE19" s="5">
        <v>0</v>
      </c>
      <c r="KF19" s="5">
        <v>0</v>
      </c>
      <c r="KG19" s="5">
        <f t="shared" si="43"/>
        <v>0</v>
      </c>
      <c r="KH19" s="9"/>
      <c r="KI19" s="1">
        <v>13</v>
      </c>
      <c r="KJ19" s="2" t="s">
        <v>16</v>
      </c>
      <c r="KK19" s="5">
        <v>2</v>
      </c>
      <c r="KL19" s="5">
        <v>76000</v>
      </c>
      <c r="KM19" s="5">
        <v>0</v>
      </c>
      <c r="KN19" s="5">
        <f t="shared" si="44"/>
        <v>76000</v>
      </c>
      <c r="KO19" s="9"/>
      <c r="KP19" s="1">
        <v>13</v>
      </c>
      <c r="KQ19" s="2" t="s">
        <v>16</v>
      </c>
      <c r="KR19" s="5">
        <v>0</v>
      </c>
      <c r="KS19" s="5">
        <v>0</v>
      </c>
      <c r="KT19" s="5">
        <v>0</v>
      </c>
      <c r="KU19" s="5">
        <f t="shared" si="45"/>
        <v>0</v>
      </c>
      <c r="KV19" s="9"/>
      <c r="KW19" s="1">
        <v>13</v>
      </c>
      <c r="KX19" s="2" t="s">
        <v>16</v>
      </c>
      <c r="KY19" s="5">
        <v>0</v>
      </c>
      <c r="KZ19" s="5">
        <v>0</v>
      </c>
      <c r="LA19" s="5">
        <v>0</v>
      </c>
      <c r="LB19" s="5">
        <f t="shared" si="46"/>
        <v>0</v>
      </c>
      <c r="LC19" s="9"/>
      <c r="LD19" s="1">
        <v>13</v>
      </c>
      <c r="LE19" s="2" t="s">
        <v>16</v>
      </c>
      <c r="LF19" s="5">
        <v>1</v>
      </c>
      <c r="LG19" s="5">
        <v>46000</v>
      </c>
      <c r="LH19" s="5">
        <v>0</v>
      </c>
      <c r="LI19" s="5">
        <f t="shared" si="47"/>
        <v>46000</v>
      </c>
      <c r="LJ19" s="9"/>
      <c r="LK19" s="1">
        <v>13</v>
      </c>
      <c r="LL19" s="2" t="s">
        <v>16</v>
      </c>
      <c r="LM19" s="5">
        <v>0</v>
      </c>
      <c r="LN19" s="5">
        <v>0</v>
      </c>
      <c r="LO19" s="5">
        <v>0</v>
      </c>
      <c r="LP19" s="5">
        <f t="shared" si="48"/>
        <v>0</v>
      </c>
      <c r="LQ19" s="9"/>
      <c r="LR19" s="1">
        <v>13</v>
      </c>
      <c r="LS19" s="2" t="s">
        <v>16</v>
      </c>
      <c r="LT19" s="5">
        <v>0</v>
      </c>
      <c r="LU19" s="5">
        <v>0</v>
      </c>
      <c r="LV19" s="5">
        <v>0</v>
      </c>
      <c r="LW19" s="5">
        <f t="shared" si="49"/>
        <v>0</v>
      </c>
      <c r="LX19" s="9"/>
      <c r="LY19" s="1">
        <v>13</v>
      </c>
      <c r="LZ19" s="2" t="s">
        <v>16</v>
      </c>
      <c r="MA19" s="5">
        <v>0</v>
      </c>
      <c r="MB19" s="5">
        <v>0</v>
      </c>
      <c r="MC19" s="5">
        <v>0</v>
      </c>
      <c r="MD19" s="5">
        <f t="shared" si="50"/>
        <v>0</v>
      </c>
      <c r="ME19" s="9"/>
      <c r="MF19" s="1">
        <v>13</v>
      </c>
      <c r="MG19" s="2" t="s">
        <v>16</v>
      </c>
      <c r="MH19" s="5">
        <v>100</v>
      </c>
      <c r="MI19" s="5">
        <v>6000</v>
      </c>
      <c r="MJ19" s="5">
        <v>0</v>
      </c>
      <c r="MK19" s="5">
        <f t="shared" si="51"/>
        <v>6000</v>
      </c>
      <c r="ML19" s="9"/>
      <c r="MM19" s="1">
        <v>13</v>
      </c>
      <c r="MN19" s="2" t="s">
        <v>16</v>
      </c>
      <c r="MO19" s="5">
        <v>0</v>
      </c>
      <c r="MP19" s="5">
        <v>0</v>
      </c>
      <c r="MQ19" s="5">
        <v>0</v>
      </c>
      <c r="MR19" s="5">
        <f t="shared" si="52"/>
        <v>0</v>
      </c>
      <c r="MS19" s="9"/>
      <c r="MT19" s="1">
        <v>13</v>
      </c>
      <c r="MU19" s="2" t="s">
        <v>16</v>
      </c>
      <c r="MV19" s="5">
        <v>0</v>
      </c>
      <c r="MW19" s="5">
        <v>0</v>
      </c>
      <c r="MX19" s="5">
        <v>0</v>
      </c>
      <c r="MY19" s="5">
        <f t="shared" si="53"/>
        <v>0</v>
      </c>
      <c r="MZ19" s="9"/>
      <c r="NA19" s="1">
        <v>13</v>
      </c>
      <c r="NB19" s="2" t="s">
        <v>16</v>
      </c>
      <c r="NC19" s="5">
        <v>31426</v>
      </c>
      <c r="ND19" s="5">
        <v>11686600</v>
      </c>
      <c r="NE19" s="5">
        <v>0</v>
      </c>
      <c r="NF19" s="5">
        <f t="shared" si="54"/>
        <v>11686600</v>
      </c>
      <c r="NG19" s="9"/>
      <c r="NH19" s="1">
        <v>13</v>
      </c>
      <c r="NI19" s="2" t="s">
        <v>16</v>
      </c>
      <c r="NJ19" s="5">
        <v>2392</v>
      </c>
      <c r="NK19" s="5">
        <v>478400</v>
      </c>
      <c r="NL19" s="5">
        <v>0</v>
      </c>
      <c r="NM19" s="5">
        <f t="shared" si="55"/>
        <v>478400</v>
      </c>
      <c r="NN19" s="9"/>
      <c r="NO19" s="1">
        <v>13</v>
      </c>
      <c r="NP19" s="2" t="s">
        <v>16</v>
      </c>
      <c r="NQ19" s="5">
        <v>0</v>
      </c>
      <c r="NR19" s="5">
        <v>0</v>
      </c>
      <c r="NS19" s="5">
        <v>0</v>
      </c>
      <c r="NT19" s="5">
        <f t="shared" si="56"/>
        <v>0</v>
      </c>
      <c r="NU19" s="9"/>
      <c r="NV19" s="1">
        <v>13</v>
      </c>
      <c r="NW19" s="2" t="s">
        <v>16</v>
      </c>
      <c r="NX19" s="5">
        <v>0</v>
      </c>
      <c r="NY19" s="5">
        <v>0</v>
      </c>
      <c r="NZ19" s="5">
        <v>0</v>
      </c>
      <c r="OA19" s="5">
        <f t="shared" si="57"/>
        <v>0</v>
      </c>
      <c r="OB19" s="9"/>
      <c r="OC19" s="1">
        <v>13</v>
      </c>
      <c r="OD19" s="2" t="s">
        <v>16</v>
      </c>
      <c r="OE19" s="5">
        <v>0</v>
      </c>
      <c r="OF19" s="5">
        <v>0</v>
      </c>
      <c r="OG19" s="5">
        <v>0</v>
      </c>
      <c r="OH19" s="5">
        <f t="shared" si="58"/>
        <v>0</v>
      </c>
      <c r="OI19" s="9"/>
      <c r="OJ19" s="1">
        <v>13</v>
      </c>
      <c r="OK19" s="2" t="s">
        <v>16</v>
      </c>
      <c r="OL19" s="5">
        <v>0</v>
      </c>
      <c r="OM19" s="5">
        <v>0</v>
      </c>
      <c r="ON19" s="5">
        <v>0</v>
      </c>
      <c r="OO19" s="5">
        <f t="shared" si="59"/>
        <v>0</v>
      </c>
      <c r="OP19" s="9"/>
      <c r="OQ19" s="1">
        <v>13</v>
      </c>
      <c r="OR19" s="2" t="s">
        <v>16</v>
      </c>
      <c r="OS19" s="5">
        <v>9605.2000000000007</v>
      </c>
      <c r="OT19" s="5">
        <v>624338</v>
      </c>
      <c r="OU19" s="5">
        <v>0</v>
      </c>
      <c r="OV19" s="5">
        <f t="shared" si="60"/>
        <v>624338</v>
      </c>
      <c r="OW19" s="9"/>
      <c r="OX19" s="1">
        <v>13</v>
      </c>
      <c r="OY19" s="2" t="s">
        <v>16</v>
      </c>
      <c r="OZ19" s="5">
        <v>0</v>
      </c>
      <c r="PA19" s="5">
        <v>0</v>
      </c>
      <c r="PB19" s="5">
        <v>0</v>
      </c>
      <c r="PC19" s="5">
        <f t="shared" si="61"/>
        <v>0</v>
      </c>
      <c r="PD19" s="9"/>
      <c r="PE19" s="1">
        <v>13</v>
      </c>
      <c r="PF19" s="2" t="s">
        <v>16</v>
      </c>
      <c r="PG19" s="5">
        <v>0</v>
      </c>
      <c r="PH19" s="5">
        <v>0</v>
      </c>
      <c r="PI19" s="5">
        <v>0</v>
      </c>
      <c r="PJ19" s="5">
        <f t="shared" si="62"/>
        <v>0</v>
      </c>
      <c r="PK19" s="9"/>
      <c r="PL19" s="1">
        <v>13</v>
      </c>
      <c r="PM19" s="2" t="s">
        <v>16</v>
      </c>
      <c r="PN19" s="5">
        <v>0</v>
      </c>
      <c r="PO19" s="5">
        <v>0</v>
      </c>
      <c r="PP19" s="5">
        <v>0</v>
      </c>
      <c r="PQ19" s="5">
        <f t="shared" si="63"/>
        <v>0</v>
      </c>
      <c r="PR19" s="9"/>
      <c r="PS19" s="1">
        <v>13</v>
      </c>
      <c r="PT19" s="2" t="s">
        <v>16</v>
      </c>
      <c r="PU19" s="5">
        <v>1498</v>
      </c>
      <c r="PV19" s="5">
        <v>329560</v>
      </c>
      <c r="PW19" s="5">
        <v>0</v>
      </c>
      <c r="PX19" s="5">
        <f t="shared" si="64"/>
        <v>329560</v>
      </c>
      <c r="PY19" s="9"/>
      <c r="PZ19" s="1">
        <v>13</v>
      </c>
      <c r="QA19" s="2" t="s">
        <v>16</v>
      </c>
      <c r="QB19" s="5">
        <v>15417873</v>
      </c>
      <c r="QC19" s="5">
        <v>2466860</v>
      </c>
      <c r="QD19" s="5">
        <v>0</v>
      </c>
      <c r="QE19" s="5">
        <f t="shared" si="65"/>
        <v>2466860</v>
      </c>
      <c r="QF19" s="9"/>
      <c r="QG19" s="1">
        <v>13</v>
      </c>
      <c r="QH19" s="2" t="s">
        <v>16</v>
      </c>
      <c r="QI19" s="5">
        <v>198</v>
      </c>
      <c r="QJ19" s="5">
        <v>698742</v>
      </c>
      <c r="QK19" s="5">
        <v>0</v>
      </c>
      <c r="QL19" s="5">
        <f t="shared" si="66"/>
        <v>698742</v>
      </c>
      <c r="QM19" s="9"/>
      <c r="QN19" s="1">
        <v>13</v>
      </c>
      <c r="QO19" s="2" t="s">
        <v>16</v>
      </c>
      <c r="QP19" s="5">
        <v>1509</v>
      </c>
      <c r="QQ19" s="5">
        <v>226350</v>
      </c>
      <c r="QR19" s="5">
        <v>0</v>
      </c>
      <c r="QS19" s="5">
        <f t="shared" si="67"/>
        <v>226350</v>
      </c>
      <c r="QT19" s="9"/>
      <c r="QU19" s="1">
        <v>13</v>
      </c>
      <c r="QV19" s="2" t="s">
        <v>16</v>
      </c>
      <c r="QW19" s="5">
        <v>10</v>
      </c>
      <c r="QX19" s="5">
        <v>20000</v>
      </c>
      <c r="QY19" s="5">
        <v>0</v>
      </c>
      <c r="QZ19" s="5">
        <f t="shared" si="68"/>
        <v>20000</v>
      </c>
      <c r="RA19" s="9"/>
      <c r="RB19" s="1">
        <v>13</v>
      </c>
      <c r="RC19" s="2" t="s">
        <v>16</v>
      </c>
      <c r="RD19" s="5">
        <v>0</v>
      </c>
      <c r="RE19" s="5">
        <v>0</v>
      </c>
      <c r="RF19" s="5">
        <v>0</v>
      </c>
      <c r="RG19" s="5">
        <f t="shared" si="69"/>
        <v>0</v>
      </c>
      <c r="RH19" s="9"/>
      <c r="RI19" s="1">
        <v>13</v>
      </c>
      <c r="RJ19" s="2" t="s">
        <v>16</v>
      </c>
      <c r="RK19" s="5">
        <v>2362</v>
      </c>
      <c r="RL19" s="5">
        <v>198408</v>
      </c>
      <c r="RM19" s="5">
        <v>0</v>
      </c>
      <c r="RN19" s="5">
        <f t="shared" si="70"/>
        <v>198408</v>
      </c>
      <c r="RO19" s="9"/>
      <c r="RP19" s="1">
        <v>13</v>
      </c>
      <c r="RQ19" s="2" t="s">
        <v>16</v>
      </c>
      <c r="RR19" s="5">
        <v>12</v>
      </c>
      <c r="RS19" s="5">
        <v>18000</v>
      </c>
      <c r="RT19" s="5">
        <v>0</v>
      </c>
      <c r="RU19" s="5">
        <f t="shared" si="71"/>
        <v>18000</v>
      </c>
      <c r="RV19" s="9"/>
      <c r="RW19" s="1">
        <v>13</v>
      </c>
      <c r="RX19" s="2" t="s">
        <v>16</v>
      </c>
      <c r="RY19" s="5">
        <v>0</v>
      </c>
      <c r="RZ19" s="5">
        <v>0</v>
      </c>
      <c r="SA19" s="5">
        <v>0</v>
      </c>
      <c r="SB19" s="5">
        <f t="shared" si="72"/>
        <v>0</v>
      </c>
      <c r="SC19" s="9"/>
      <c r="SD19" s="1">
        <v>13</v>
      </c>
      <c r="SE19" s="2" t="s">
        <v>16</v>
      </c>
      <c r="SF19" s="5">
        <v>0</v>
      </c>
      <c r="SG19" s="5">
        <v>10000</v>
      </c>
      <c r="SH19" s="5">
        <v>0</v>
      </c>
      <c r="SI19" s="5">
        <f t="shared" si="73"/>
        <v>10000</v>
      </c>
      <c r="SJ19" s="9"/>
      <c r="SK19" s="1">
        <v>13</v>
      </c>
      <c r="SL19" s="2" t="s">
        <v>16</v>
      </c>
      <c r="SM19" s="5">
        <v>0</v>
      </c>
      <c r="SN19" s="5">
        <v>15000</v>
      </c>
      <c r="SO19" s="5">
        <v>0</v>
      </c>
      <c r="SP19" s="5">
        <f t="shared" si="74"/>
        <v>15000</v>
      </c>
      <c r="SQ19" s="9"/>
      <c r="SR19" s="1">
        <v>13</v>
      </c>
      <c r="SS19" s="2" t="s">
        <v>16</v>
      </c>
      <c r="ST19" s="5">
        <v>0</v>
      </c>
      <c r="SU19" s="5">
        <v>7000</v>
      </c>
      <c r="SV19" s="5">
        <v>0</v>
      </c>
      <c r="SW19" s="5">
        <f t="shared" si="75"/>
        <v>7000</v>
      </c>
      <c r="SX19" s="9"/>
      <c r="SY19" s="1">
        <v>13</v>
      </c>
      <c r="SZ19" s="2" t="s">
        <v>16</v>
      </c>
      <c r="TA19" s="5">
        <v>0</v>
      </c>
      <c r="TB19" s="5">
        <v>7000</v>
      </c>
      <c r="TC19" s="5">
        <v>0</v>
      </c>
      <c r="TD19" s="5">
        <f t="shared" si="76"/>
        <v>7000</v>
      </c>
      <c r="TE19" s="9"/>
      <c r="TF19" s="1">
        <v>13</v>
      </c>
      <c r="TG19" s="2" t="s">
        <v>16</v>
      </c>
      <c r="TH19" s="5">
        <v>0</v>
      </c>
      <c r="TI19" s="5">
        <v>0</v>
      </c>
      <c r="TJ19" s="5">
        <v>0</v>
      </c>
      <c r="TK19" s="5">
        <f t="shared" si="77"/>
        <v>0</v>
      </c>
      <c r="TL19" s="9"/>
      <c r="TM19" s="1">
        <v>13</v>
      </c>
      <c r="TN19" s="2" t="s">
        <v>16</v>
      </c>
      <c r="TO19" s="5">
        <v>0</v>
      </c>
      <c r="TP19" s="5">
        <v>0</v>
      </c>
      <c r="TQ19" s="5">
        <v>0</v>
      </c>
      <c r="TR19" s="5">
        <f t="shared" si="78"/>
        <v>0</v>
      </c>
      <c r="TS19" s="9"/>
      <c r="TT19" s="1">
        <v>13</v>
      </c>
      <c r="TU19" s="2" t="s">
        <v>16</v>
      </c>
      <c r="TV19" s="5">
        <v>0</v>
      </c>
      <c r="TW19" s="5">
        <v>0</v>
      </c>
      <c r="TX19" s="5">
        <v>0</v>
      </c>
      <c r="TY19" s="5">
        <f t="shared" si="79"/>
        <v>0</v>
      </c>
      <c r="TZ19" s="9"/>
      <c r="UA19" s="1">
        <v>13</v>
      </c>
      <c r="UB19" s="2" t="s">
        <v>16</v>
      </c>
      <c r="UC19" s="5">
        <v>0</v>
      </c>
      <c r="UD19" s="5">
        <v>0</v>
      </c>
      <c r="UE19" s="5">
        <v>0</v>
      </c>
      <c r="UF19" s="5">
        <f t="shared" si="80"/>
        <v>0</v>
      </c>
      <c r="UG19" s="9"/>
      <c r="UH19" s="1">
        <v>13</v>
      </c>
      <c r="UI19" s="2" t="s">
        <v>16</v>
      </c>
      <c r="UJ19" s="5">
        <v>0</v>
      </c>
      <c r="UK19" s="5">
        <v>0</v>
      </c>
      <c r="UL19" s="5">
        <v>0</v>
      </c>
      <c r="UM19" s="5">
        <f t="shared" si="81"/>
        <v>0</v>
      </c>
      <c r="UN19" s="9"/>
      <c r="UO19" s="1">
        <v>13</v>
      </c>
      <c r="UP19" s="2" t="s">
        <v>16</v>
      </c>
      <c r="UQ19" s="5">
        <v>0</v>
      </c>
      <c r="UR19" s="5">
        <v>30600</v>
      </c>
      <c r="US19" s="5">
        <v>0</v>
      </c>
      <c r="UT19" s="5">
        <f t="shared" si="82"/>
        <v>30600</v>
      </c>
      <c r="UU19" s="9"/>
      <c r="UV19" s="1">
        <v>13</v>
      </c>
      <c r="UW19" s="2" t="s">
        <v>16</v>
      </c>
      <c r="UX19" s="5">
        <v>10</v>
      </c>
      <c r="UY19" s="5">
        <v>314234.55163043481</v>
      </c>
      <c r="UZ19" s="5">
        <v>0</v>
      </c>
      <c r="VA19" s="5">
        <f t="shared" si="83"/>
        <v>314234.55163043481</v>
      </c>
      <c r="VB19" s="9"/>
      <c r="VC19" s="1">
        <v>13</v>
      </c>
      <c r="VD19" s="2" t="s">
        <v>16</v>
      </c>
      <c r="VE19" s="5">
        <v>1</v>
      </c>
      <c r="VF19" s="5">
        <v>12200</v>
      </c>
      <c r="VG19" s="5">
        <v>50000</v>
      </c>
      <c r="VH19" s="5">
        <f t="shared" si="84"/>
        <v>62200</v>
      </c>
      <c r="VI19" s="9"/>
      <c r="VJ19" s="1">
        <v>13</v>
      </c>
      <c r="VK19" s="2" t="s">
        <v>16</v>
      </c>
      <c r="VL19" s="5">
        <v>1</v>
      </c>
      <c r="VM19" s="5">
        <v>50000</v>
      </c>
      <c r="VN19" s="5">
        <v>0</v>
      </c>
      <c r="VO19" s="5">
        <f t="shared" si="85"/>
        <v>50000</v>
      </c>
      <c r="VP19" s="9"/>
      <c r="VQ19" s="1">
        <v>13</v>
      </c>
      <c r="VR19" s="2" t="s">
        <v>16</v>
      </c>
      <c r="VS19" s="5">
        <v>400</v>
      </c>
      <c r="VT19" s="5">
        <v>400000</v>
      </c>
      <c r="VU19" s="5">
        <v>0</v>
      </c>
      <c r="VV19" s="5">
        <f t="shared" si="86"/>
        <v>400000</v>
      </c>
      <c r="VW19" s="9"/>
      <c r="VX19" s="1">
        <v>13</v>
      </c>
      <c r="VY19" s="2" t="s">
        <v>16</v>
      </c>
      <c r="VZ19" s="5">
        <v>0</v>
      </c>
      <c r="WA19" s="5">
        <v>500000</v>
      </c>
      <c r="WB19" s="5">
        <v>0</v>
      </c>
      <c r="WC19" s="5">
        <f t="shared" si="87"/>
        <v>500000</v>
      </c>
      <c r="WD19" s="9"/>
      <c r="WE19" s="1">
        <v>13</v>
      </c>
      <c r="WF19" s="2" t="s">
        <v>16</v>
      </c>
      <c r="WG19" s="5">
        <v>1</v>
      </c>
      <c r="WH19" s="5">
        <v>500000</v>
      </c>
      <c r="WI19" s="5">
        <v>0</v>
      </c>
      <c r="WJ19" s="5">
        <f t="shared" si="88"/>
        <v>500000</v>
      </c>
      <c r="WK19" s="9"/>
      <c r="WL19" s="1">
        <v>13</v>
      </c>
      <c r="WM19" s="2" t="s">
        <v>16</v>
      </c>
      <c r="WN19" s="5">
        <v>1</v>
      </c>
      <c r="WO19" s="5">
        <v>100000</v>
      </c>
      <c r="WP19" s="5">
        <v>0</v>
      </c>
      <c r="WQ19" s="5">
        <f t="shared" si="89"/>
        <v>100000</v>
      </c>
      <c r="WR19" s="9"/>
      <c r="WS19" s="1">
        <v>13</v>
      </c>
      <c r="WT19" s="2" t="s">
        <v>16</v>
      </c>
      <c r="WU19" s="5">
        <v>1</v>
      </c>
      <c r="WV19" s="5">
        <v>600000</v>
      </c>
      <c r="WW19" s="5">
        <v>0</v>
      </c>
      <c r="WX19" s="5">
        <f t="shared" si="90"/>
        <v>600000</v>
      </c>
      <c r="WY19" s="9"/>
      <c r="WZ19" s="1">
        <v>13</v>
      </c>
      <c r="XA19" s="2" t="s">
        <v>16</v>
      </c>
      <c r="XB19" s="5">
        <v>0</v>
      </c>
      <c r="XC19" s="5">
        <v>0</v>
      </c>
      <c r="XD19" s="5">
        <v>0</v>
      </c>
      <c r="XE19" s="5">
        <f t="shared" si="91"/>
        <v>0</v>
      </c>
      <c r="XF19" s="9"/>
      <c r="XG19" s="1">
        <v>13</v>
      </c>
      <c r="XH19" s="2" t="s">
        <v>16</v>
      </c>
      <c r="XI19" s="5">
        <v>1</v>
      </c>
      <c r="XJ19" s="5">
        <v>50000</v>
      </c>
      <c r="XK19" s="5">
        <v>0</v>
      </c>
      <c r="XL19" s="5">
        <f t="shared" si="92"/>
        <v>50000</v>
      </c>
      <c r="XM19" s="9"/>
      <c r="XN19" s="1">
        <v>13</v>
      </c>
      <c r="XO19" s="2" t="s">
        <v>16</v>
      </c>
      <c r="XP19" s="5">
        <v>11</v>
      </c>
      <c r="XQ19" s="5">
        <v>110000</v>
      </c>
      <c r="XR19" s="5">
        <v>0</v>
      </c>
      <c r="XS19" s="5">
        <f t="shared" si="93"/>
        <v>110000</v>
      </c>
      <c r="XT19" s="9"/>
      <c r="XU19" s="1">
        <v>13</v>
      </c>
      <c r="XV19" s="2" t="s">
        <v>16</v>
      </c>
      <c r="XW19" s="5">
        <v>2</v>
      </c>
      <c r="XX19" s="5">
        <v>28000</v>
      </c>
      <c r="XY19" s="5">
        <v>0</v>
      </c>
      <c r="XZ19" s="5">
        <f t="shared" si="94"/>
        <v>28000</v>
      </c>
      <c r="YA19" s="9"/>
      <c r="YB19" s="1">
        <v>13</v>
      </c>
      <c r="YC19" s="2" t="s">
        <v>16</v>
      </c>
      <c r="YD19" s="5">
        <v>2000022.9045226122</v>
      </c>
      <c r="YE19" s="5">
        <v>9160104.9027135633</v>
      </c>
      <c r="YF19" s="5">
        <v>0</v>
      </c>
      <c r="YG19" s="5">
        <f t="shared" si="95"/>
        <v>9160104.9027135633</v>
      </c>
      <c r="YH19" s="9"/>
      <c r="YI19" s="1">
        <v>13</v>
      </c>
      <c r="YJ19" s="2" t="s">
        <v>16</v>
      </c>
      <c r="YK19" s="5">
        <v>0</v>
      </c>
      <c r="YL19" s="5">
        <v>0</v>
      </c>
      <c r="YM19" s="5">
        <v>0</v>
      </c>
      <c r="YN19" s="5">
        <f t="shared" si="96"/>
        <v>0</v>
      </c>
      <c r="YO19" s="9"/>
      <c r="YP19" s="1">
        <v>13</v>
      </c>
      <c r="YQ19" s="2" t="s">
        <v>16</v>
      </c>
      <c r="YR19" s="5">
        <v>0</v>
      </c>
      <c r="YS19" s="5">
        <v>0</v>
      </c>
      <c r="YT19" s="22">
        <v>0</v>
      </c>
      <c r="YU19" s="5">
        <f t="shared" si="97"/>
        <v>0</v>
      </c>
      <c r="YV19" s="9"/>
      <c r="YW19" s="1">
        <v>13</v>
      </c>
      <c r="YX19" s="2" t="s">
        <v>16</v>
      </c>
      <c r="YY19" s="5">
        <v>0</v>
      </c>
      <c r="YZ19" s="5">
        <v>2583330</v>
      </c>
      <c r="ZA19" s="5">
        <v>0</v>
      </c>
      <c r="ZB19" s="5">
        <f t="shared" si="98"/>
        <v>2583330</v>
      </c>
      <c r="ZC19" s="9"/>
      <c r="ZD19" s="1">
        <v>13</v>
      </c>
      <c r="ZE19" s="2" t="s">
        <v>16</v>
      </c>
      <c r="ZF19" s="5">
        <v>0</v>
      </c>
      <c r="ZG19" s="5">
        <v>0</v>
      </c>
      <c r="ZH19" s="5">
        <v>0</v>
      </c>
      <c r="ZI19" s="5">
        <f t="shared" si="99"/>
        <v>0</v>
      </c>
      <c r="ZJ19" s="9"/>
      <c r="ZK19" s="1">
        <v>13</v>
      </c>
      <c r="ZL19" s="2" t="s">
        <v>16</v>
      </c>
      <c r="ZM19" s="5">
        <v>0</v>
      </c>
      <c r="ZN19" s="5">
        <v>0</v>
      </c>
      <c r="ZO19" s="5">
        <v>0</v>
      </c>
      <c r="ZP19" s="5">
        <f t="shared" si="100"/>
        <v>0</v>
      </c>
      <c r="ZQ19" s="9"/>
      <c r="ZR19" s="1">
        <v>13</v>
      </c>
      <c r="ZS19" s="2" t="s">
        <v>16</v>
      </c>
      <c r="ZT19" s="5">
        <v>0</v>
      </c>
      <c r="ZU19" s="5">
        <f t="shared" si="101"/>
        <v>37752627.454343997</v>
      </c>
      <c r="ZV19" s="5">
        <f t="shared" si="0"/>
        <v>400000</v>
      </c>
      <c r="ZW19" s="5">
        <f t="shared" si="1"/>
        <v>38152627.454343997</v>
      </c>
      <c r="ZX19" s="9"/>
    </row>
    <row r="20" spans="1:700" ht="16.5" hidden="1">
      <c r="A20" s="1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2"/>
        <v>0</v>
      </c>
      <c r="G20" s="9"/>
      <c r="H20" s="1">
        <v>14</v>
      </c>
      <c r="I20" s="2" t="s">
        <v>17</v>
      </c>
      <c r="J20" s="5">
        <v>0</v>
      </c>
      <c r="K20" s="5">
        <v>0</v>
      </c>
      <c r="L20" s="5">
        <v>0</v>
      </c>
      <c r="M20" s="5">
        <f t="shared" si="3"/>
        <v>0</v>
      </c>
      <c r="N20" s="9"/>
      <c r="O20" s="1">
        <v>14</v>
      </c>
      <c r="P20" s="2" t="s">
        <v>17</v>
      </c>
      <c r="Q20" s="5">
        <v>0</v>
      </c>
      <c r="R20" s="5">
        <v>0</v>
      </c>
      <c r="S20" s="5">
        <v>0</v>
      </c>
      <c r="T20" s="5">
        <f t="shared" si="4"/>
        <v>0</v>
      </c>
      <c r="U20" s="9"/>
      <c r="V20" s="1">
        <v>14</v>
      </c>
      <c r="W20" s="2" t="s">
        <v>17</v>
      </c>
      <c r="X20" s="5">
        <v>0</v>
      </c>
      <c r="Y20" s="5">
        <v>0</v>
      </c>
      <c r="Z20" s="5">
        <v>0</v>
      </c>
      <c r="AA20" s="5">
        <f t="shared" si="5"/>
        <v>0</v>
      </c>
      <c r="AB20" s="9"/>
      <c r="AC20" s="1">
        <v>14</v>
      </c>
      <c r="AD20" s="2" t="s">
        <v>17</v>
      </c>
      <c r="AE20" s="5">
        <v>0</v>
      </c>
      <c r="AF20" s="5">
        <v>0</v>
      </c>
      <c r="AG20" s="5">
        <v>0</v>
      </c>
      <c r="AH20" s="5">
        <f t="shared" si="6"/>
        <v>0</v>
      </c>
      <c r="AI20" s="9"/>
      <c r="AJ20" s="1">
        <v>14</v>
      </c>
      <c r="AK20" s="2" t="s">
        <v>17</v>
      </c>
      <c r="AL20" s="5">
        <v>0</v>
      </c>
      <c r="AM20" s="5">
        <v>2006000</v>
      </c>
      <c r="AN20" s="5">
        <v>1366630</v>
      </c>
      <c r="AO20" s="5">
        <f t="shared" si="7"/>
        <v>3372630</v>
      </c>
      <c r="AP20" s="9"/>
      <c r="AQ20" s="1">
        <v>14</v>
      </c>
      <c r="AR20" s="2" t="s">
        <v>17</v>
      </c>
      <c r="AS20" s="5">
        <v>8</v>
      </c>
      <c r="AT20" s="5">
        <v>16000</v>
      </c>
      <c r="AU20" s="5">
        <v>0</v>
      </c>
      <c r="AV20" s="5">
        <f t="shared" si="8"/>
        <v>16000</v>
      </c>
      <c r="AW20" s="9"/>
      <c r="AX20" s="1">
        <v>14</v>
      </c>
      <c r="AY20" s="2" t="s">
        <v>17</v>
      </c>
      <c r="AZ20" s="5">
        <v>56</v>
      </c>
      <c r="BA20" s="5">
        <v>140000</v>
      </c>
      <c r="BB20" s="5">
        <v>0</v>
      </c>
      <c r="BC20" s="5">
        <f t="shared" si="9"/>
        <v>140000</v>
      </c>
      <c r="BD20" s="9"/>
      <c r="BE20" s="1">
        <v>14</v>
      </c>
      <c r="BF20" s="2" t="s">
        <v>17</v>
      </c>
      <c r="BG20" s="5">
        <v>26</v>
      </c>
      <c r="BH20" s="5">
        <v>182000</v>
      </c>
      <c r="BI20" s="5">
        <v>0</v>
      </c>
      <c r="BJ20" s="5">
        <f t="shared" si="10"/>
        <v>182000</v>
      </c>
      <c r="BK20" s="9"/>
      <c r="BL20" s="1">
        <v>14</v>
      </c>
      <c r="BM20" s="2" t="s">
        <v>17</v>
      </c>
      <c r="BN20" s="5">
        <v>0</v>
      </c>
      <c r="BO20" s="5">
        <v>0</v>
      </c>
      <c r="BP20" s="5">
        <v>0</v>
      </c>
      <c r="BQ20" s="5">
        <f t="shared" si="11"/>
        <v>0</v>
      </c>
      <c r="BR20" s="9"/>
      <c r="BS20" s="1">
        <v>14</v>
      </c>
      <c r="BT20" s="2" t="s">
        <v>17</v>
      </c>
      <c r="BU20" s="5">
        <v>18</v>
      </c>
      <c r="BV20" s="5">
        <v>12600</v>
      </c>
      <c r="BW20" s="5">
        <v>0</v>
      </c>
      <c r="BX20" s="5">
        <f t="shared" si="12"/>
        <v>12600</v>
      </c>
      <c r="BY20" s="9"/>
      <c r="BZ20" s="1">
        <v>14</v>
      </c>
      <c r="CA20" s="2" t="s">
        <v>17</v>
      </c>
      <c r="CB20" s="5">
        <v>142</v>
      </c>
      <c r="CC20" s="5">
        <v>106500</v>
      </c>
      <c r="CD20" s="5">
        <v>0</v>
      </c>
      <c r="CE20" s="5">
        <f t="shared" si="13"/>
        <v>106500</v>
      </c>
      <c r="CF20" s="9"/>
      <c r="CG20" s="1">
        <v>14</v>
      </c>
      <c r="CH20" s="2" t="s">
        <v>17</v>
      </c>
      <c r="CI20" s="5">
        <v>7</v>
      </c>
      <c r="CJ20" s="5">
        <v>70000</v>
      </c>
      <c r="CK20" s="5">
        <v>0</v>
      </c>
      <c r="CL20" s="5">
        <f t="shared" si="14"/>
        <v>70000</v>
      </c>
      <c r="CM20" s="9"/>
      <c r="CN20" s="1">
        <v>14</v>
      </c>
      <c r="CO20" s="2" t="s">
        <v>17</v>
      </c>
      <c r="CP20" s="5">
        <v>0</v>
      </c>
      <c r="CQ20" s="5">
        <v>0</v>
      </c>
      <c r="CR20" s="5"/>
      <c r="CS20" s="5">
        <f t="shared" si="15"/>
        <v>0</v>
      </c>
      <c r="CT20" s="9"/>
      <c r="CU20" s="1">
        <v>14</v>
      </c>
      <c r="CV20" s="2" t="s">
        <v>17</v>
      </c>
      <c r="CW20" s="5">
        <v>0</v>
      </c>
      <c r="CX20" s="5">
        <v>0</v>
      </c>
      <c r="CY20" s="5">
        <v>0</v>
      </c>
      <c r="CZ20" s="5">
        <f t="shared" si="16"/>
        <v>0</v>
      </c>
      <c r="DA20" s="9"/>
      <c r="DB20" s="1">
        <v>14</v>
      </c>
      <c r="DC20" s="2" t="s">
        <v>17</v>
      </c>
      <c r="DD20" s="5">
        <v>0</v>
      </c>
      <c r="DE20" s="5">
        <v>0</v>
      </c>
      <c r="DF20" s="5">
        <v>0</v>
      </c>
      <c r="DG20" s="5">
        <f t="shared" si="17"/>
        <v>0</v>
      </c>
      <c r="DH20" s="9"/>
      <c r="DI20" s="1">
        <v>14</v>
      </c>
      <c r="DJ20" s="2" t="s">
        <v>17</v>
      </c>
      <c r="DK20" s="5">
        <v>0</v>
      </c>
      <c r="DL20" s="5">
        <v>0</v>
      </c>
      <c r="DM20" s="5">
        <v>0</v>
      </c>
      <c r="DN20" s="5">
        <f t="shared" si="18"/>
        <v>0</v>
      </c>
      <c r="DO20" s="9"/>
      <c r="DP20" s="1">
        <v>14</v>
      </c>
      <c r="DQ20" s="2" t="s">
        <v>17</v>
      </c>
      <c r="DR20" s="5">
        <v>0</v>
      </c>
      <c r="DS20" s="5">
        <v>0</v>
      </c>
      <c r="DT20" s="5">
        <v>0</v>
      </c>
      <c r="DU20" s="5">
        <f t="shared" si="19"/>
        <v>0</v>
      </c>
      <c r="DV20" s="9"/>
      <c r="DW20" s="1">
        <v>14</v>
      </c>
      <c r="DX20" s="2" t="s">
        <v>17</v>
      </c>
      <c r="DY20" s="5">
        <v>1</v>
      </c>
      <c r="DZ20" s="5">
        <v>60000</v>
      </c>
      <c r="EA20" s="5">
        <v>0</v>
      </c>
      <c r="EB20" s="5">
        <f t="shared" si="20"/>
        <v>60000</v>
      </c>
      <c r="EC20" s="9"/>
      <c r="ED20" s="1">
        <v>14</v>
      </c>
      <c r="EE20" s="2" t="s">
        <v>17</v>
      </c>
      <c r="EF20" s="5">
        <v>0</v>
      </c>
      <c r="EG20" s="5">
        <v>0</v>
      </c>
      <c r="EH20" s="5">
        <v>0</v>
      </c>
      <c r="EI20" s="5">
        <f t="shared" si="21"/>
        <v>0</v>
      </c>
      <c r="EJ20" s="9"/>
      <c r="EK20" s="1">
        <v>14</v>
      </c>
      <c r="EL20" s="2" t="s">
        <v>17</v>
      </c>
      <c r="EM20" s="5">
        <v>0</v>
      </c>
      <c r="EN20" s="5">
        <v>0</v>
      </c>
      <c r="EO20" s="5">
        <v>0</v>
      </c>
      <c r="EP20" s="5">
        <f t="shared" si="22"/>
        <v>0</v>
      </c>
      <c r="EQ20" s="9"/>
      <c r="ER20" s="1">
        <v>14</v>
      </c>
      <c r="ES20" s="2" t="s">
        <v>17</v>
      </c>
      <c r="ET20" s="5">
        <v>0</v>
      </c>
      <c r="EU20" s="5">
        <v>0</v>
      </c>
      <c r="EV20" s="5">
        <v>0</v>
      </c>
      <c r="EW20" s="5">
        <f t="shared" si="23"/>
        <v>0</v>
      </c>
      <c r="EX20" s="9"/>
      <c r="EY20" s="1">
        <v>14</v>
      </c>
      <c r="EZ20" s="2" t="s">
        <v>17</v>
      </c>
      <c r="FA20" s="5">
        <v>2</v>
      </c>
      <c r="FB20" s="5">
        <v>110000</v>
      </c>
      <c r="FC20" s="5">
        <v>0</v>
      </c>
      <c r="FD20" s="5">
        <f t="shared" si="24"/>
        <v>110000</v>
      </c>
      <c r="FE20" s="9"/>
      <c r="FF20" s="1">
        <v>14</v>
      </c>
      <c r="FG20" s="2" t="s">
        <v>17</v>
      </c>
      <c r="FH20" s="5">
        <v>0</v>
      </c>
      <c r="FI20" s="5">
        <v>0</v>
      </c>
      <c r="FJ20" s="5">
        <v>0</v>
      </c>
      <c r="FK20" s="5">
        <f t="shared" si="25"/>
        <v>0</v>
      </c>
      <c r="FL20" s="9"/>
      <c r="FM20" s="1">
        <v>14</v>
      </c>
      <c r="FN20" s="2" t="s">
        <v>17</v>
      </c>
      <c r="FO20" s="5">
        <v>0</v>
      </c>
      <c r="FP20" s="5">
        <v>0</v>
      </c>
      <c r="FQ20" s="5">
        <v>0</v>
      </c>
      <c r="FR20" s="5">
        <f t="shared" si="26"/>
        <v>0</v>
      </c>
      <c r="FS20" s="9"/>
      <c r="FT20" s="1">
        <v>14</v>
      </c>
      <c r="FU20" s="2" t="s">
        <v>17</v>
      </c>
      <c r="FV20" s="5">
        <v>0</v>
      </c>
      <c r="FW20" s="5">
        <v>0</v>
      </c>
      <c r="FX20" s="5">
        <v>0</v>
      </c>
      <c r="FY20" s="5">
        <f t="shared" si="27"/>
        <v>0</v>
      </c>
      <c r="FZ20" s="9"/>
      <c r="GA20" s="1">
        <v>14</v>
      </c>
      <c r="GB20" s="2" t="s">
        <v>17</v>
      </c>
      <c r="GC20" s="5">
        <v>0</v>
      </c>
      <c r="GD20" s="5">
        <v>0</v>
      </c>
      <c r="GE20" s="5">
        <v>0</v>
      </c>
      <c r="GF20" s="5">
        <f t="shared" si="28"/>
        <v>0</v>
      </c>
      <c r="GG20" s="9"/>
      <c r="GH20" s="1">
        <v>14</v>
      </c>
      <c r="GI20" s="2" t="s">
        <v>17</v>
      </c>
      <c r="GJ20" s="5">
        <v>1</v>
      </c>
      <c r="GK20" s="5">
        <v>100000</v>
      </c>
      <c r="GL20" s="5">
        <v>0</v>
      </c>
      <c r="GM20" s="5">
        <f t="shared" si="29"/>
        <v>100000</v>
      </c>
      <c r="GN20" s="9"/>
      <c r="GO20" s="1">
        <v>14</v>
      </c>
      <c r="GP20" s="2" t="s">
        <v>17</v>
      </c>
      <c r="GQ20" s="5">
        <v>1</v>
      </c>
      <c r="GR20" s="5">
        <v>50000</v>
      </c>
      <c r="GS20" s="5">
        <v>0</v>
      </c>
      <c r="GT20" s="5">
        <f t="shared" si="30"/>
        <v>50000</v>
      </c>
      <c r="GU20" s="9"/>
      <c r="GV20" s="1">
        <v>14</v>
      </c>
      <c r="GW20" s="2" t="s">
        <v>17</v>
      </c>
      <c r="GX20" s="5">
        <v>0</v>
      </c>
      <c r="GY20" s="5">
        <v>0</v>
      </c>
      <c r="GZ20" s="5">
        <v>0</v>
      </c>
      <c r="HA20" s="5">
        <f t="shared" si="31"/>
        <v>0</v>
      </c>
      <c r="HB20" s="9"/>
      <c r="HC20" s="1">
        <v>14</v>
      </c>
      <c r="HD20" s="2" t="s">
        <v>17</v>
      </c>
      <c r="HE20" s="5">
        <v>1</v>
      </c>
      <c r="HF20" s="5">
        <v>30000</v>
      </c>
      <c r="HG20" s="5">
        <v>0</v>
      </c>
      <c r="HH20" s="5">
        <f t="shared" si="32"/>
        <v>30000</v>
      </c>
      <c r="HI20" s="9"/>
      <c r="HJ20" s="1">
        <v>14</v>
      </c>
      <c r="HK20" s="2" t="s">
        <v>17</v>
      </c>
      <c r="HL20" s="5">
        <v>0</v>
      </c>
      <c r="HM20" s="5">
        <v>0</v>
      </c>
      <c r="HN20" s="5">
        <v>0</v>
      </c>
      <c r="HO20" s="5">
        <f t="shared" si="33"/>
        <v>0</v>
      </c>
      <c r="HP20" s="9"/>
      <c r="HQ20" s="1">
        <v>14</v>
      </c>
      <c r="HR20" s="2" t="s">
        <v>17</v>
      </c>
      <c r="HS20" s="5">
        <v>2</v>
      </c>
      <c r="HT20" s="5">
        <v>4583000</v>
      </c>
      <c r="HU20" s="5">
        <v>0</v>
      </c>
      <c r="HV20" s="5">
        <f t="shared" si="34"/>
        <v>4583000</v>
      </c>
      <c r="HW20" s="9"/>
      <c r="HX20" s="1">
        <v>14</v>
      </c>
      <c r="HY20" s="2" t="s">
        <v>17</v>
      </c>
      <c r="HZ20" s="5">
        <v>0</v>
      </c>
      <c r="IA20" s="5">
        <v>0</v>
      </c>
      <c r="IB20" s="5">
        <v>0</v>
      </c>
      <c r="IC20" s="5">
        <f t="shared" si="35"/>
        <v>0</v>
      </c>
      <c r="ID20" s="9"/>
      <c r="IE20" s="1">
        <v>14</v>
      </c>
      <c r="IF20" s="2" t="s">
        <v>17</v>
      </c>
      <c r="IG20" s="5">
        <v>0</v>
      </c>
      <c r="IH20" s="5">
        <v>0</v>
      </c>
      <c r="II20" s="5">
        <v>0</v>
      </c>
      <c r="IJ20" s="5">
        <f t="shared" si="36"/>
        <v>0</v>
      </c>
      <c r="IK20" s="9"/>
      <c r="IL20" s="1">
        <v>14</v>
      </c>
      <c r="IM20" s="2" t="s">
        <v>17</v>
      </c>
      <c r="IN20" s="5">
        <v>0</v>
      </c>
      <c r="IO20" s="5">
        <v>0</v>
      </c>
      <c r="IP20" s="5">
        <v>0</v>
      </c>
      <c r="IQ20" s="5">
        <f t="shared" si="37"/>
        <v>0</v>
      </c>
      <c r="IR20" s="9"/>
      <c r="IS20" s="1">
        <v>14</v>
      </c>
      <c r="IT20" s="2" t="s">
        <v>17</v>
      </c>
      <c r="IU20" s="5">
        <v>0</v>
      </c>
      <c r="IV20" s="5">
        <v>0</v>
      </c>
      <c r="IW20" s="5">
        <v>0</v>
      </c>
      <c r="IX20" s="5">
        <f t="shared" si="38"/>
        <v>0</v>
      </c>
      <c r="IY20" s="9"/>
      <c r="IZ20" s="1">
        <v>14</v>
      </c>
      <c r="JA20" s="2" t="s">
        <v>17</v>
      </c>
      <c r="JB20" s="5">
        <v>4</v>
      </c>
      <c r="JC20" s="5">
        <v>600</v>
      </c>
      <c r="JD20" s="5">
        <v>300</v>
      </c>
      <c r="JE20" s="5">
        <f t="shared" si="39"/>
        <v>900</v>
      </c>
      <c r="JF20" s="9"/>
      <c r="JG20" s="1">
        <v>14</v>
      </c>
      <c r="JH20" s="2" t="s">
        <v>17</v>
      </c>
      <c r="JI20" s="5">
        <v>414</v>
      </c>
      <c r="JJ20" s="5">
        <v>124200</v>
      </c>
      <c r="JK20" s="5">
        <v>0</v>
      </c>
      <c r="JL20" s="5">
        <f t="shared" si="40"/>
        <v>124200</v>
      </c>
      <c r="JM20" s="9"/>
      <c r="JN20" s="1">
        <v>14</v>
      </c>
      <c r="JO20" s="2" t="s">
        <v>17</v>
      </c>
      <c r="JP20" s="5">
        <v>0</v>
      </c>
      <c r="JQ20" s="5">
        <v>17000</v>
      </c>
      <c r="JR20" s="5">
        <v>0</v>
      </c>
      <c r="JS20" s="5">
        <f t="shared" si="41"/>
        <v>17000</v>
      </c>
      <c r="JT20" s="9"/>
      <c r="JU20" s="1">
        <v>14</v>
      </c>
      <c r="JV20" s="2" t="s">
        <v>17</v>
      </c>
      <c r="JW20" s="5">
        <v>11</v>
      </c>
      <c r="JX20" s="5">
        <v>275000</v>
      </c>
      <c r="JY20" s="5">
        <v>0</v>
      </c>
      <c r="JZ20" s="5">
        <f t="shared" si="42"/>
        <v>275000</v>
      </c>
      <c r="KA20" s="9"/>
      <c r="KB20" s="1">
        <v>14</v>
      </c>
      <c r="KC20" s="2" t="s">
        <v>17</v>
      </c>
      <c r="KD20" s="5">
        <v>0</v>
      </c>
      <c r="KE20" s="5">
        <v>0</v>
      </c>
      <c r="KF20" s="5">
        <v>0</v>
      </c>
      <c r="KG20" s="5">
        <f t="shared" si="43"/>
        <v>0</v>
      </c>
      <c r="KH20" s="9"/>
      <c r="KI20" s="1">
        <v>14</v>
      </c>
      <c r="KJ20" s="2" t="s">
        <v>17</v>
      </c>
      <c r="KK20" s="5">
        <v>0</v>
      </c>
      <c r="KL20" s="5">
        <v>0</v>
      </c>
      <c r="KM20" s="5">
        <v>0</v>
      </c>
      <c r="KN20" s="5">
        <f t="shared" si="44"/>
        <v>0</v>
      </c>
      <c r="KO20" s="9"/>
      <c r="KP20" s="1">
        <v>14</v>
      </c>
      <c r="KQ20" s="2" t="s">
        <v>17</v>
      </c>
      <c r="KR20" s="5">
        <v>0</v>
      </c>
      <c r="KS20" s="5">
        <v>0</v>
      </c>
      <c r="KT20" s="5">
        <v>0</v>
      </c>
      <c r="KU20" s="5">
        <f t="shared" si="45"/>
        <v>0</v>
      </c>
      <c r="KV20" s="9"/>
      <c r="KW20" s="1">
        <v>14</v>
      </c>
      <c r="KX20" s="2" t="s">
        <v>17</v>
      </c>
      <c r="KY20" s="5">
        <v>0</v>
      </c>
      <c r="KZ20" s="5">
        <v>0</v>
      </c>
      <c r="LA20" s="5">
        <v>0</v>
      </c>
      <c r="LB20" s="5">
        <f t="shared" si="46"/>
        <v>0</v>
      </c>
      <c r="LC20" s="9"/>
      <c r="LD20" s="1">
        <v>14</v>
      </c>
      <c r="LE20" s="2" t="s">
        <v>17</v>
      </c>
      <c r="LF20" s="5">
        <v>1</v>
      </c>
      <c r="LG20" s="5">
        <v>46000</v>
      </c>
      <c r="LH20" s="5">
        <v>0</v>
      </c>
      <c r="LI20" s="5">
        <f t="shared" si="47"/>
        <v>46000</v>
      </c>
      <c r="LJ20" s="9"/>
      <c r="LK20" s="1">
        <v>14</v>
      </c>
      <c r="LL20" s="2" t="s">
        <v>17</v>
      </c>
      <c r="LM20" s="5">
        <v>0</v>
      </c>
      <c r="LN20" s="5">
        <v>0</v>
      </c>
      <c r="LO20" s="5">
        <v>0</v>
      </c>
      <c r="LP20" s="5">
        <f t="shared" si="48"/>
        <v>0</v>
      </c>
      <c r="LQ20" s="9"/>
      <c r="LR20" s="1">
        <v>14</v>
      </c>
      <c r="LS20" s="2" t="s">
        <v>17</v>
      </c>
      <c r="LT20" s="5">
        <v>0</v>
      </c>
      <c r="LU20" s="5">
        <v>0</v>
      </c>
      <c r="LV20" s="5">
        <v>0</v>
      </c>
      <c r="LW20" s="5">
        <f t="shared" si="49"/>
        <v>0</v>
      </c>
      <c r="LX20" s="9"/>
      <c r="LY20" s="1">
        <v>14</v>
      </c>
      <c r="LZ20" s="2" t="s">
        <v>17</v>
      </c>
      <c r="MA20" s="5">
        <v>0</v>
      </c>
      <c r="MB20" s="5">
        <v>0</v>
      </c>
      <c r="MC20" s="5">
        <v>0</v>
      </c>
      <c r="MD20" s="5">
        <f t="shared" si="50"/>
        <v>0</v>
      </c>
      <c r="ME20" s="9"/>
      <c r="MF20" s="1">
        <v>14</v>
      </c>
      <c r="MG20" s="2" t="s">
        <v>17</v>
      </c>
      <c r="MH20" s="5">
        <v>100</v>
      </c>
      <c r="MI20" s="5">
        <v>6000</v>
      </c>
      <c r="MJ20" s="5">
        <v>0</v>
      </c>
      <c r="MK20" s="5">
        <f t="shared" si="51"/>
        <v>6000</v>
      </c>
      <c r="ML20" s="9"/>
      <c r="MM20" s="1">
        <v>14</v>
      </c>
      <c r="MN20" s="2" t="s">
        <v>17</v>
      </c>
      <c r="MO20" s="5">
        <v>0</v>
      </c>
      <c r="MP20" s="5">
        <v>0</v>
      </c>
      <c r="MQ20" s="5">
        <v>0</v>
      </c>
      <c r="MR20" s="5">
        <f t="shared" si="52"/>
        <v>0</v>
      </c>
      <c r="MS20" s="9"/>
      <c r="MT20" s="1">
        <v>14</v>
      </c>
      <c r="MU20" s="2" t="s">
        <v>17</v>
      </c>
      <c r="MV20" s="5">
        <v>0</v>
      </c>
      <c r="MW20" s="5">
        <v>0</v>
      </c>
      <c r="MX20" s="5">
        <v>0</v>
      </c>
      <c r="MY20" s="5">
        <f t="shared" si="53"/>
        <v>0</v>
      </c>
      <c r="MZ20" s="9"/>
      <c r="NA20" s="1">
        <v>14</v>
      </c>
      <c r="NB20" s="2" t="s">
        <v>17</v>
      </c>
      <c r="NC20" s="5">
        <v>15609</v>
      </c>
      <c r="ND20" s="5">
        <v>5650650</v>
      </c>
      <c r="NE20" s="5">
        <v>0</v>
      </c>
      <c r="NF20" s="5">
        <f t="shared" si="54"/>
        <v>5650650</v>
      </c>
      <c r="NG20" s="9"/>
      <c r="NH20" s="1">
        <v>14</v>
      </c>
      <c r="NI20" s="2" t="s">
        <v>17</v>
      </c>
      <c r="NJ20" s="5">
        <v>1432</v>
      </c>
      <c r="NK20" s="5">
        <v>286400</v>
      </c>
      <c r="NL20" s="5">
        <v>0</v>
      </c>
      <c r="NM20" s="5">
        <f t="shared" si="55"/>
        <v>286400</v>
      </c>
      <c r="NN20" s="9"/>
      <c r="NO20" s="1">
        <v>14</v>
      </c>
      <c r="NP20" s="2" t="s">
        <v>17</v>
      </c>
      <c r="NQ20" s="5">
        <v>0</v>
      </c>
      <c r="NR20" s="5">
        <v>0</v>
      </c>
      <c r="NS20" s="5">
        <v>0</v>
      </c>
      <c r="NT20" s="5">
        <f t="shared" si="56"/>
        <v>0</v>
      </c>
      <c r="NU20" s="9"/>
      <c r="NV20" s="1">
        <v>14</v>
      </c>
      <c r="NW20" s="2" t="s">
        <v>17</v>
      </c>
      <c r="NX20" s="5">
        <v>0</v>
      </c>
      <c r="NY20" s="5">
        <v>0</v>
      </c>
      <c r="NZ20" s="5">
        <v>0</v>
      </c>
      <c r="OA20" s="5">
        <f t="shared" si="57"/>
        <v>0</v>
      </c>
      <c r="OB20" s="9"/>
      <c r="OC20" s="1">
        <v>14</v>
      </c>
      <c r="OD20" s="2" t="s">
        <v>17</v>
      </c>
      <c r="OE20" s="5">
        <v>0</v>
      </c>
      <c r="OF20" s="5">
        <v>0</v>
      </c>
      <c r="OG20" s="5">
        <v>0</v>
      </c>
      <c r="OH20" s="5">
        <f t="shared" si="58"/>
        <v>0</v>
      </c>
      <c r="OI20" s="9"/>
      <c r="OJ20" s="1">
        <v>14</v>
      </c>
      <c r="OK20" s="2" t="s">
        <v>17</v>
      </c>
      <c r="OL20" s="5">
        <v>0</v>
      </c>
      <c r="OM20" s="5">
        <v>0</v>
      </c>
      <c r="ON20" s="5">
        <v>0</v>
      </c>
      <c r="OO20" s="5">
        <f t="shared" si="59"/>
        <v>0</v>
      </c>
      <c r="OP20" s="9"/>
      <c r="OQ20" s="1">
        <v>14</v>
      </c>
      <c r="OR20" s="2" t="s">
        <v>17</v>
      </c>
      <c r="OS20" s="5">
        <v>5711.2</v>
      </c>
      <c r="OT20" s="5">
        <v>371228</v>
      </c>
      <c r="OU20" s="5">
        <v>0</v>
      </c>
      <c r="OV20" s="5">
        <f t="shared" si="60"/>
        <v>371228</v>
      </c>
      <c r="OW20" s="9"/>
      <c r="OX20" s="1">
        <v>14</v>
      </c>
      <c r="OY20" s="2" t="s">
        <v>17</v>
      </c>
      <c r="OZ20" s="5">
        <v>0</v>
      </c>
      <c r="PA20" s="5">
        <v>0</v>
      </c>
      <c r="PB20" s="5">
        <v>0</v>
      </c>
      <c r="PC20" s="5">
        <f t="shared" si="61"/>
        <v>0</v>
      </c>
      <c r="PD20" s="9"/>
      <c r="PE20" s="1">
        <v>14</v>
      </c>
      <c r="PF20" s="2" t="s">
        <v>17</v>
      </c>
      <c r="PG20" s="5">
        <v>0</v>
      </c>
      <c r="PH20" s="5">
        <v>0</v>
      </c>
      <c r="PI20" s="5">
        <v>0</v>
      </c>
      <c r="PJ20" s="5">
        <f t="shared" si="62"/>
        <v>0</v>
      </c>
      <c r="PK20" s="9"/>
      <c r="PL20" s="1">
        <v>14</v>
      </c>
      <c r="PM20" s="2" t="s">
        <v>17</v>
      </c>
      <c r="PN20" s="5">
        <v>0</v>
      </c>
      <c r="PO20" s="5">
        <v>0</v>
      </c>
      <c r="PP20" s="5">
        <v>0</v>
      </c>
      <c r="PQ20" s="5">
        <f t="shared" si="63"/>
        <v>0</v>
      </c>
      <c r="PR20" s="9"/>
      <c r="PS20" s="1">
        <v>14</v>
      </c>
      <c r="PT20" s="2" t="s">
        <v>17</v>
      </c>
      <c r="PU20" s="5">
        <v>863</v>
      </c>
      <c r="PV20" s="5">
        <v>189860</v>
      </c>
      <c r="PW20" s="5">
        <v>0</v>
      </c>
      <c r="PX20" s="5">
        <f t="shared" si="64"/>
        <v>189860</v>
      </c>
      <c r="PY20" s="9"/>
      <c r="PZ20" s="1">
        <v>14</v>
      </c>
      <c r="QA20" s="2" t="s">
        <v>17</v>
      </c>
      <c r="QB20" s="5">
        <v>9059122</v>
      </c>
      <c r="QC20" s="5">
        <v>1449460</v>
      </c>
      <c r="QD20" s="5">
        <v>0</v>
      </c>
      <c r="QE20" s="5">
        <f t="shared" si="65"/>
        <v>1449460</v>
      </c>
      <c r="QF20" s="9"/>
      <c r="QG20" s="1">
        <v>14</v>
      </c>
      <c r="QH20" s="2" t="s">
        <v>17</v>
      </c>
      <c r="QI20" s="5">
        <v>77</v>
      </c>
      <c r="QJ20" s="5">
        <v>271733</v>
      </c>
      <c r="QK20" s="5">
        <v>0</v>
      </c>
      <c r="QL20" s="5">
        <f t="shared" si="66"/>
        <v>271733</v>
      </c>
      <c r="QM20" s="9"/>
      <c r="QN20" s="1">
        <v>14</v>
      </c>
      <c r="QO20" s="2" t="s">
        <v>17</v>
      </c>
      <c r="QP20" s="5">
        <v>870</v>
      </c>
      <c r="QQ20" s="5">
        <v>130500</v>
      </c>
      <c r="QR20" s="5">
        <v>0</v>
      </c>
      <c r="QS20" s="5">
        <f t="shared" si="67"/>
        <v>130500</v>
      </c>
      <c r="QT20" s="9"/>
      <c r="QU20" s="1">
        <v>14</v>
      </c>
      <c r="QV20" s="2" t="s">
        <v>17</v>
      </c>
      <c r="QW20" s="5">
        <v>5</v>
      </c>
      <c r="QX20" s="5">
        <v>10000</v>
      </c>
      <c r="QY20" s="5">
        <v>0</v>
      </c>
      <c r="QZ20" s="5">
        <f t="shared" si="68"/>
        <v>10000</v>
      </c>
      <c r="RA20" s="9"/>
      <c r="RB20" s="1">
        <v>14</v>
      </c>
      <c r="RC20" s="2" t="s">
        <v>17</v>
      </c>
      <c r="RD20" s="5">
        <v>0</v>
      </c>
      <c r="RE20" s="5">
        <v>0</v>
      </c>
      <c r="RF20" s="5">
        <v>0</v>
      </c>
      <c r="RG20" s="5">
        <f t="shared" si="69"/>
        <v>0</v>
      </c>
      <c r="RH20" s="9"/>
      <c r="RI20" s="1">
        <v>14</v>
      </c>
      <c r="RJ20" s="2" t="s">
        <v>17</v>
      </c>
      <c r="RK20" s="5">
        <v>1419</v>
      </c>
      <c r="RL20" s="5">
        <v>119196</v>
      </c>
      <c r="RM20" s="5">
        <v>0</v>
      </c>
      <c r="RN20" s="5">
        <f t="shared" si="70"/>
        <v>119196</v>
      </c>
      <c r="RO20" s="9"/>
      <c r="RP20" s="1">
        <v>14</v>
      </c>
      <c r="RQ20" s="2" t="s">
        <v>17</v>
      </c>
      <c r="RR20" s="5">
        <v>9</v>
      </c>
      <c r="RS20" s="5">
        <v>13500</v>
      </c>
      <c r="RT20" s="5">
        <v>0</v>
      </c>
      <c r="RU20" s="5">
        <f t="shared" si="71"/>
        <v>13500</v>
      </c>
      <c r="RV20" s="9"/>
      <c r="RW20" s="1">
        <v>14</v>
      </c>
      <c r="RX20" s="2" t="s">
        <v>17</v>
      </c>
      <c r="RY20" s="5">
        <v>0</v>
      </c>
      <c r="RZ20" s="5">
        <v>0</v>
      </c>
      <c r="SA20" s="5">
        <v>0</v>
      </c>
      <c r="SB20" s="5">
        <f t="shared" si="72"/>
        <v>0</v>
      </c>
      <c r="SC20" s="9"/>
      <c r="SD20" s="1">
        <v>14</v>
      </c>
      <c r="SE20" s="2" t="s">
        <v>17</v>
      </c>
      <c r="SF20" s="5">
        <v>0</v>
      </c>
      <c r="SG20" s="5">
        <v>0</v>
      </c>
      <c r="SH20" s="5">
        <v>0</v>
      </c>
      <c r="SI20" s="5">
        <f t="shared" si="73"/>
        <v>0</v>
      </c>
      <c r="SJ20" s="9"/>
      <c r="SK20" s="1">
        <v>14</v>
      </c>
      <c r="SL20" s="2" t="s">
        <v>17</v>
      </c>
      <c r="SM20" s="5">
        <v>0</v>
      </c>
      <c r="SN20" s="5">
        <v>12000</v>
      </c>
      <c r="SO20" s="5">
        <v>0</v>
      </c>
      <c r="SP20" s="5">
        <f t="shared" si="74"/>
        <v>12000</v>
      </c>
      <c r="SQ20" s="9"/>
      <c r="SR20" s="1">
        <v>14</v>
      </c>
      <c r="SS20" s="2" t="s">
        <v>17</v>
      </c>
      <c r="ST20" s="5">
        <v>0</v>
      </c>
      <c r="SU20" s="5">
        <v>2000</v>
      </c>
      <c r="SV20" s="5">
        <v>0</v>
      </c>
      <c r="SW20" s="5">
        <f t="shared" si="75"/>
        <v>2000</v>
      </c>
      <c r="SX20" s="9"/>
      <c r="SY20" s="1">
        <v>14</v>
      </c>
      <c r="SZ20" s="2" t="s">
        <v>17</v>
      </c>
      <c r="TA20" s="5">
        <v>0</v>
      </c>
      <c r="TB20" s="5">
        <v>2000</v>
      </c>
      <c r="TC20" s="5">
        <v>0</v>
      </c>
      <c r="TD20" s="5">
        <f t="shared" si="76"/>
        <v>2000</v>
      </c>
      <c r="TE20" s="9"/>
      <c r="TF20" s="1">
        <v>14</v>
      </c>
      <c r="TG20" s="2" t="s">
        <v>17</v>
      </c>
      <c r="TH20" s="5">
        <v>0</v>
      </c>
      <c r="TI20" s="5">
        <v>0</v>
      </c>
      <c r="TJ20" s="5">
        <v>0</v>
      </c>
      <c r="TK20" s="5">
        <f t="shared" si="77"/>
        <v>0</v>
      </c>
      <c r="TL20" s="9"/>
      <c r="TM20" s="1">
        <v>14</v>
      </c>
      <c r="TN20" s="2" t="s">
        <v>17</v>
      </c>
      <c r="TO20" s="5">
        <v>0</v>
      </c>
      <c r="TP20" s="5">
        <v>0</v>
      </c>
      <c r="TQ20" s="5">
        <v>0</v>
      </c>
      <c r="TR20" s="5">
        <f t="shared" si="78"/>
        <v>0</v>
      </c>
      <c r="TS20" s="9"/>
      <c r="TT20" s="1">
        <v>14</v>
      </c>
      <c r="TU20" s="2" t="s">
        <v>17</v>
      </c>
      <c r="TV20" s="5">
        <v>0</v>
      </c>
      <c r="TW20" s="5">
        <v>0</v>
      </c>
      <c r="TX20" s="5">
        <v>0</v>
      </c>
      <c r="TY20" s="5">
        <f t="shared" si="79"/>
        <v>0</v>
      </c>
      <c r="TZ20" s="9"/>
      <c r="UA20" s="1">
        <v>14</v>
      </c>
      <c r="UB20" s="2" t="s">
        <v>17</v>
      </c>
      <c r="UC20" s="5">
        <v>0</v>
      </c>
      <c r="UD20" s="5">
        <v>0</v>
      </c>
      <c r="UE20" s="5">
        <v>0</v>
      </c>
      <c r="UF20" s="5">
        <f t="shared" si="80"/>
        <v>0</v>
      </c>
      <c r="UG20" s="9"/>
      <c r="UH20" s="1">
        <v>14</v>
      </c>
      <c r="UI20" s="2" t="s">
        <v>17</v>
      </c>
      <c r="UJ20" s="5">
        <v>0</v>
      </c>
      <c r="UK20" s="5">
        <v>0</v>
      </c>
      <c r="UL20" s="5">
        <v>0</v>
      </c>
      <c r="UM20" s="5">
        <f t="shared" si="81"/>
        <v>0</v>
      </c>
      <c r="UN20" s="9"/>
      <c r="UO20" s="1">
        <v>14</v>
      </c>
      <c r="UP20" s="2" t="s">
        <v>17</v>
      </c>
      <c r="UQ20" s="5">
        <v>0</v>
      </c>
      <c r="UR20" s="5">
        <v>24000</v>
      </c>
      <c r="US20" s="5">
        <v>0</v>
      </c>
      <c r="UT20" s="5">
        <f t="shared" si="82"/>
        <v>24000</v>
      </c>
      <c r="UU20" s="9"/>
      <c r="UV20" s="1">
        <v>14</v>
      </c>
      <c r="UW20" s="2" t="s">
        <v>17</v>
      </c>
      <c r="UX20" s="5">
        <v>8</v>
      </c>
      <c r="UY20" s="5">
        <v>251387.64130434784</v>
      </c>
      <c r="UZ20" s="5">
        <v>0</v>
      </c>
      <c r="VA20" s="5">
        <f t="shared" si="83"/>
        <v>251387.64130434784</v>
      </c>
      <c r="VB20" s="9"/>
      <c r="VC20" s="1">
        <v>14</v>
      </c>
      <c r="VD20" s="2" t="s">
        <v>17</v>
      </c>
      <c r="VE20" s="5">
        <v>1</v>
      </c>
      <c r="VF20" s="5">
        <v>7900</v>
      </c>
      <c r="VG20" s="5">
        <v>0</v>
      </c>
      <c r="VH20" s="5">
        <f t="shared" si="84"/>
        <v>7900</v>
      </c>
      <c r="VI20" s="9"/>
      <c r="VJ20" s="1">
        <v>14</v>
      </c>
      <c r="VK20" s="2" t="s">
        <v>17</v>
      </c>
      <c r="VL20" s="5">
        <v>1</v>
      </c>
      <c r="VM20" s="5">
        <v>50000</v>
      </c>
      <c r="VN20" s="5">
        <v>0</v>
      </c>
      <c r="VO20" s="5">
        <f t="shared" si="85"/>
        <v>50000</v>
      </c>
      <c r="VP20" s="9"/>
      <c r="VQ20" s="1">
        <v>14</v>
      </c>
      <c r="VR20" s="2" t="s">
        <v>17</v>
      </c>
      <c r="VS20" s="5">
        <v>500</v>
      </c>
      <c r="VT20" s="5">
        <v>500000</v>
      </c>
      <c r="VU20" s="5">
        <v>0</v>
      </c>
      <c r="VV20" s="5">
        <f t="shared" si="86"/>
        <v>500000</v>
      </c>
      <c r="VW20" s="9"/>
      <c r="VX20" s="1">
        <v>14</v>
      </c>
      <c r="VY20" s="2" t="s">
        <v>17</v>
      </c>
      <c r="VZ20" s="5">
        <v>0</v>
      </c>
      <c r="WA20" s="5">
        <v>0</v>
      </c>
      <c r="WB20" s="5">
        <v>0</v>
      </c>
      <c r="WC20" s="5">
        <f t="shared" si="87"/>
        <v>0</v>
      </c>
      <c r="WD20" s="9"/>
      <c r="WE20" s="1">
        <v>14</v>
      </c>
      <c r="WF20" s="2" t="s">
        <v>17</v>
      </c>
      <c r="WG20" s="5">
        <v>1</v>
      </c>
      <c r="WH20" s="5">
        <v>500000</v>
      </c>
      <c r="WI20" s="5">
        <v>0</v>
      </c>
      <c r="WJ20" s="5">
        <f t="shared" si="88"/>
        <v>500000</v>
      </c>
      <c r="WK20" s="9"/>
      <c r="WL20" s="1">
        <v>14</v>
      </c>
      <c r="WM20" s="2" t="s">
        <v>17</v>
      </c>
      <c r="WN20" s="5">
        <v>1</v>
      </c>
      <c r="WO20" s="5">
        <v>100000</v>
      </c>
      <c r="WP20" s="5">
        <v>0</v>
      </c>
      <c r="WQ20" s="5">
        <f t="shared" si="89"/>
        <v>100000</v>
      </c>
      <c r="WR20" s="9"/>
      <c r="WS20" s="1">
        <v>14</v>
      </c>
      <c r="WT20" s="2" t="s">
        <v>17</v>
      </c>
      <c r="WU20" s="5">
        <v>1</v>
      </c>
      <c r="WV20" s="5">
        <v>600000</v>
      </c>
      <c r="WW20" s="5">
        <v>0</v>
      </c>
      <c r="WX20" s="5">
        <f t="shared" si="90"/>
        <v>600000</v>
      </c>
      <c r="WY20" s="9"/>
      <c r="WZ20" s="1">
        <v>14</v>
      </c>
      <c r="XA20" s="2" t="s">
        <v>17</v>
      </c>
      <c r="XB20" s="5">
        <v>0</v>
      </c>
      <c r="XC20" s="5">
        <v>0</v>
      </c>
      <c r="XD20" s="5">
        <v>0</v>
      </c>
      <c r="XE20" s="5">
        <f t="shared" si="91"/>
        <v>0</v>
      </c>
      <c r="XF20" s="9"/>
      <c r="XG20" s="1">
        <v>14</v>
      </c>
      <c r="XH20" s="2" t="s">
        <v>17</v>
      </c>
      <c r="XI20" s="5">
        <v>1</v>
      </c>
      <c r="XJ20" s="5">
        <v>50000</v>
      </c>
      <c r="XK20" s="5">
        <v>0</v>
      </c>
      <c r="XL20" s="5">
        <f t="shared" si="92"/>
        <v>50000</v>
      </c>
      <c r="XM20" s="9"/>
      <c r="XN20" s="1">
        <v>14</v>
      </c>
      <c r="XO20" s="2" t="s">
        <v>17</v>
      </c>
      <c r="XP20" s="5">
        <v>9</v>
      </c>
      <c r="XQ20" s="5">
        <v>90000</v>
      </c>
      <c r="XR20" s="5">
        <v>0</v>
      </c>
      <c r="XS20" s="5">
        <f t="shared" si="93"/>
        <v>90000</v>
      </c>
      <c r="XT20" s="9"/>
      <c r="XU20" s="1">
        <v>14</v>
      </c>
      <c r="XV20" s="2" t="s">
        <v>17</v>
      </c>
      <c r="XW20" s="5">
        <v>0</v>
      </c>
      <c r="XX20" s="5">
        <v>0</v>
      </c>
      <c r="XY20" s="5">
        <v>0</v>
      </c>
      <c r="XZ20" s="5">
        <f t="shared" si="94"/>
        <v>0</v>
      </c>
      <c r="YA20" s="9"/>
      <c r="YB20" s="1">
        <v>14</v>
      </c>
      <c r="YC20" s="2" t="s">
        <v>17</v>
      </c>
      <c r="YD20" s="5">
        <v>1252702.0711448882</v>
      </c>
      <c r="YE20" s="5">
        <v>4409511.2904300066</v>
      </c>
      <c r="YF20" s="5">
        <v>0</v>
      </c>
      <c r="YG20" s="5">
        <f t="shared" si="95"/>
        <v>4409511.2904300066</v>
      </c>
      <c r="YH20" s="9"/>
      <c r="YI20" s="1">
        <v>14</v>
      </c>
      <c r="YJ20" s="2" t="s">
        <v>17</v>
      </c>
      <c r="YK20" s="5">
        <v>0</v>
      </c>
      <c r="YL20" s="5">
        <v>0</v>
      </c>
      <c r="YM20" s="5">
        <v>0</v>
      </c>
      <c r="YN20" s="5">
        <f t="shared" si="96"/>
        <v>0</v>
      </c>
      <c r="YO20" s="9"/>
      <c r="YP20" s="1">
        <v>14</v>
      </c>
      <c r="YQ20" s="2" t="s">
        <v>17</v>
      </c>
      <c r="YR20" s="5">
        <v>0</v>
      </c>
      <c r="YS20" s="5">
        <v>0</v>
      </c>
      <c r="YT20" s="22">
        <v>0</v>
      </c>
      <c r="YU20" s="5">
        <f t="shared" si="97"/>
        <v>0</v>
      </c>
      <c r="YV20" s="9"/>
      <c r="YW20" s="1">
        <v>14</v>
      </c>
      <c r="YX20" s="2" t="s">
        <v>17</v>
      </c>
      <c r="YY20" s="5">
        <v>0</v>
      </c>
      <c r="YZ20" s="5">
        <v>5337148</v>
      </c>
      <c r="ZA20" s="5">
        <v>0</v>
      </c>
      <c r="ZB20" s="5">
        <f t="shared" si="98"/>
        <v>5337148</v>
      </c>
      <c r="ZC20" s="9"/>
      <c r="ZD20" s="1">
        <v>14</v>
      </c>
      <c r="ZE20" s="2" t="s">
        <v>17</v>
      </c>
      <c r="ZF20" s="5">
        <v>2</v>
      </c>
      <c r="ZG20" s="5">
        <v>130000</v>
      </c>
      <c r="ZH20" s="5">
        <v>0</v>
      </c>
      <c r="ZI20" s="5">
        <f t="shared" si="99"/>
        <v>130000</v>
      </c>
      <c r="ZJ20" s="9"/>
      <c r="ZK20" s="1">
        <v>14</v>
      </c>
      <c r="ZL20" s="2" t="s">
        <v>17</v>
      </c>
      <c r="ZM20" s="5">
        <v>0</v>
      </c>
      <c r="ZN20" s="5">
        <v>0</v>
      </c>
      <c r="ZO20" s="5">
        <v>0</v>
      </c>
      <c r="ZP20" s="5">
        <f t="shared" si="100"/>
        <v>0</v>
      </c>
      <c r="ZQ20" s="9"/>
      <c r="ZR20" s="1">
        <v>14</v>
      </c>
      <c r="ZS20" s="2" t="s">
        <v>17</v>
      </c>
      <c r="ZT20" s="5">
        <v>0</v>
      </c>
      <c r="ZU20" s="5">
        <f t="shared" si="101"/>
        <v>28493373.931734353</v>
      </c>
      <c r="ZV20" s="5">
        <f t="shared" si="0"/>
        <v>1366930</v>
      </c>
      <c r="ZW20" s="5">
        <f t="shared" si="1"/>
        <v>29860303.931734353</v>
      </c>
      <c r="ZX20" s="9"/>
    </row>
    <row r="21" spans="1:700" ht="16.5" hidden="1">
      <c r="A21" s="1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2"/>
        <v>0</v>
      </c>
      <c r="G21" s="9"/>
      <c r="H21" s="1">
        <v>15</v>
      </c>
      <c r="I21" s="2" t="s">
        <v>18</v>
      </c>
      <c r="J21" s="5">
        <v>0</v>
      </c>
      <c r="K21" s="5">
        <v>0</v>
      </c>
      <c r="L21" s="5">
        <v>0</v>
      </c>
      <c r="M21" s="5">
        <f t="shared" si="3"/>
        <v>0</v>
      </c>
      <c r="N21" s="9"/>
      <c r="O21" s="1">
        <v>15</v>
      </c>
      <c r="P21" s="2" t="s">
        <v>18</v>
      </c>
      <c r="Q21" s="5">
        <v>0</v>
      </c>
      <c r="R21" s="5">
        <v>0</v>
      </c>
      <c r="S21" s="5">
        <v>0</v>
      </c>
      <c r="T21" s="5">
        <f t="shared" si="4"/>
        <v>0</v>
      </c>
      <c r="U21" s="9"/>
      <c r="V21" s="1">
        <v>15</v>
      </c>
      <c r="W21" s="2" t="s">
        <v>18</v>
      </c>
      <c r="X21" s="5">
        <v>0</v>
      </c>
      <c r="Y21" s="5">
        <v>0</v>
      </c>
      <c r="Z21" s="5">
        <v>0</v>
      </c>
      <c r="AA21" s="5">
        <f t="shared" si="5"/>
        <v>0</v>
      </c>
      <c r="AB21" s="9"/>
      <c r="AC21" s="1">
        <v>15</v>
      </c>
      <c r="AD21" s="2" t="s">
        <v>18</v>
      </c>
      <c r="AE21" s="5">
        <v>0</v>
      </c>
      <c r="AF21" s="5">
        <v>0</v>
      </c>
      <c r="AG21" s="5">
        <v>0</v>
      </c>
      <c r="AH21" s="5">
        <f t="shared" si="6"/>
        <v>0</v>
      </c>
      <c r="AI21" s="9"/>
      <c r="AJ21" s="1">
        <v>15</v>
      </c>
      <c r="AK21" s="2" t="s">
        <v>18</v>
      </c>
      <c r="AL21" s="5">
        <v>0</v>
      </c>
      <c r="AM21" s="5">
        <v>1031000</v>
      </c>
      <c r="AN21" s="5">
        <v>2233200</v>
      </c>
      <c r="AO21" s="5">
        <f t="shared" si="7"/>
        <v>3264200</v>
      </c>
      <c r="AP21" s="9"/>
      <c r="AQ21" s="1">
        <v>15</v>
      </c>
      <c r="AR21" s="2" t="s">
        <v>18</v>
      </c>
      <c r="AS21" s="5">
        <v>8</v>
      </c>
      <c r="AT21" s="5">
        <v>16000</v>
      </c>
      <c r="AU21" s="5">
        <v>0</v>
      </c>
      <c r="AV21" s="5">
        <f t="shared" si="8"/>
        <v>16000</v>
      </c>
      <c r="AW21" s="9"/>
      <c r="AX21" s="1">
        <v>15</v>
      </c>
      <c r="AY21" s="2" t="s">
        <v>18</v>
      </c>
      <c r="AZ21" s="5">
        <v>53</v>
      </c>
      <c r="BA21" s="5">
        <v>132500</v>
      </c>
      <c r="BB21" s="5">
        <v>0</v>
      </c>
      <c r="BC21" s="5">
        <f t="shared" si="9"/>
        <v>132500</v>
      </c>
      <c r="BD21" s="9"/>
      <c r="BE21" s="1">
        <v>15</v>
      </c>
      <c r="BF21" s="2" t="s">
        <v>18</v>
      </c>
      <c r="BG21" s="5">
        <v>34</v>
      </c>
      <c r="BH21" s="5">
        <v>238000</v>
      </c>
      <c r="BI21" s="5">
        <v>0</v>
      </c>
      <c r="BJ21" s="5">
        <f t="shared" si="10"/>
        <v>238000</v>
      </c>
      <c r="BK21" s="9"/>
      <c r="BL21" s="1">
        <v>15</v>
      </c>
      <c r="BM21" s="2" t="s">
        <v>18</v>
      </c>
      <c r="BN21" s="5">
        <v>0</v>
      </c>
      <c r="BO21" s="5">
        <v>0</v>
      </c>
      <c r="BP21" s="5">
        <v>0</v>
      </c>
      <c r="BQ21" s="5">
        <f t="shared" si="11"/>
        <v>0</v>
      </c>
      <c r="BR21" s="9"/>
      <c r="BS21" s="1">
        <v>15</v>
      </c>
      <c r="BT21" s="2" t="s">
        <v>18</v>
      </c>
      <c r="BU21" s="5">
        <v>26</v>
      </c>
      <c r="BV21" s="5">
        <v>18200</v>
      </c>
      <c r="BW21" s="5">
        <v>0</v>
      </c>
      <c r="BX21" s="5">
        <f t="shared" si="12"/>
        <v>18200</v>
      </c>
      <c r="BY21" s="9"/>
      <c r="BZ21" s="1">
        <v>15</v>
      </c>
      <c r="CA21" s="2" t="s">
        <v>18</v>
      </c>
      <c r="CB21" s="5">
        <v>144</v>
      </c>
      <c r="CC21" s="5">
        <v>108000</v>
      </c>
      <c r="CD21" s="5">
        <v>0</v>
      </c>
      <c r="CE21" s="5">
        <f t="shared" si="13"/>
        <v>108000</v>
      </c>
      <c r="CF21" s="9"/>
      <c r="CG21" s="1">
        <v>15</v>
      </c>
      <c r="CH21" s="2" t="s">
        <v>18</v>
      </c>
      <c r="CI21" s="5">
        <v>17</v>
      </c>
      <c r="CJ21" s="5">
        <v>170000</v>
      </c>
      <c r="CK21" s="5">
        <v>0</v>
      </c>
      <c r="CL21" s="5">
        <f t="shared" si="14"/>
        <v>170000</v>
      </c>
      <c r="CM21" s="9"/>
      <c r="CN21" s="1">
        <v>15</v>
      </c>
      <c r="CO21" s="2" t="s">
        <v>18</v>
      </c>
      <c r="CP21" s="5">
        <v>0</v>
      </c>
      <c r="CQ21" s="5">
        <v>0</v>
      </c>
      <c r="CR21" s="5"/>
      <c r="CS21" s="5">
        <f t="shared" si="15"/>
        <v>0</v>
      </c>
      <c r="CT21" s="9"/>
      <c r="CU21" s="1">
        <v>15</v>
      </c>
      <c r="CV21" s="2" t="s">
        <v>18</v>
      </c>
      <c r="CW21" s="5">
        <v>0</v>
      </c>
      <c r="CX21" s="5">
        <v>0</v>
      </c>
      <c r="CY21" s="5">
        <v>0</v>
      </c>
      <c r="CZ21" s="5">
        <f t="shared" si="16"/>
        <v>0</v>
      </c>
      <c r="DA21" s="9"/>
      <c r="DB21" s="1">
        <v>15</v>
      </c>
      <c r="DC21" s="2" t="s">
        <v>18</v>
      </c>
      <c r="DD21" s="5">
        <v>0</v>
      </c>
      <c r="DE21" s="5">
        <v>0</v>
      </c>
      <c r="DF21" s="5">
        <v>0</v>
      </c>
      <c r="DG21" s="5">
        <f t="shared" si="17"/>
        <v>0</v>
      </c>
      <c r="DH21" s="9"/>
      <c r="DI21" s="1">
        <v>15</v>
      </c>
      <c r="DJ21" s="2" t="s">
        <v>18</v>
      </c>
      <c r="DK21" s="5">
        <v>0</v>
      </c>
      <c r="DL21" s="5">
        <v>0</v>
      </c>
      <c r="DM21" s="5">
        <v>0</v>
      </c>
      <c r="DN21" s="5">
        <f t="shared" si="18"/>
        <v>0</v>
      </c>
      <c r="DO21" s="9"/>
      <c r="DP21" s="1">
        <v>15</v>
      </c>
      <c r="DQ21" s="2" t="s">
        <v>18</v>
      </c>
      <c r="DR21" s="5">
        <v>0</v>
      </c>
      <c r="DS21" s="5">
        <v>0</v>
      </c>
      <c r="DT21" s="5">
        <v>0</v>
      </c>
      <c r="DU21" s="5">
        <f t="shared" si="19"/>
        <v>0</v>
      </c>
      <c r="DV21" s="9"/>
      <c r="DW21" s="1">
        <v>15</v>
      </c>
      <c r="DX21" s="2" t="s">
        <v>18</v>
      </c>
      <c r="DY21" s="5">
        <v>1</v>
      </c>
      <c r="DZ21" s="5">
        <v>60000</v>
      </c>
      <c r="EA21" s="5">
        <v>0</v>
      </c>
      <c r="EB21" s="5">
        <f t="shared" si="20"/>
        <v>60000</v>
      </c>
      <c r="EC21" s="9"/>
      <c r="ED21" s="1">
        <v>15</v>
      </c>
      <c r="EE21" s="2" t="s">
        <v>18</v>
      </c>
      <c r="EF21" s="5">
        <v>0</v>
      </c>
      <c r="EG21" s="5">
        <v>0</v>
      </c>
      <c r="EH21" s="5">
        <v>0</v>
      </c>
      <c r="EI21" s="5">
        <f t="shared" si="21"/>
        <v>0</v>
      </c>
      <c r="EJ21" s="9"/>
      <c r="EK21" s="1">
        <v>15</v>
      </c>
      <c r="EL21" s="2" t="s">
        <v>18</v>
      </c>
      <c r="EM21" s="5">
        <v>0</v>
      </c>
      <c r="EN21" s="5">
        <v>2000000</v>
      </c>
      <c r="EO21" s="5">
        <v>0</v>
      </c>
      <c r="EP21" s="5">
        <f t="shared" si="22"/>
        <v>2000000</v>
      </c>
      <c r="EQ21" s="9"/>
      <c r="ER21" s="1">
        <v>15</v>
      </c>
      <c r="ES21" s="2" t="s">
        <v>18</v>
      </c>
      <c r="ET21" s="5">
        <v>0</v>
      </c>
      <c r="EU21" s="5">
        <v>0</v>
      </c>
      <c r="EV21" s="5">
        <v>0</v>
      </c>
      <c r="EW21" s="5">
        <f t="shared" si="23"/>
        <v>0</v>
      </c>
      <c r="EX21" s="9"/>
      <c r="EY21" s="1">
        <v>15</v>
      </c>
      <c r="EZ21" s="2" t="s">
        <v>18</v>
      </c>
      <c r="FA21" s="5">
        <v>1</v>
      </c>
      <c r="FB21" s="5">
        <v>50000</v>
      </c>
      <c r="FC21" s="5">
        <v>0</v>
      </c>
      <c r="FD21" s="5">
        <f t="shared" si="24"/>
        <v>50000</v>
      </c>
      <c r="FE21" s="9"/>
      <c r="FF21" s="1">
        <v>15</v>
      </c>
      <c r="FG21" s="2" t="s">
        <v>18</v>
      </c>
      <c r="FH21" s="5">
        <v>0</v>
      </c>
      <c r="FI21" s="5">
        <v>0</v>
      </c>
      <c r="FJ21" s="5">
        <v>0</v>
      </c>
      <c r="FK21" s="5">
        <f t="shared" si="25"/>
        <v>0</v>
      </c>
      <c r="FL21" s="9"/>
      <c r="FM21" s="1">
        <v>15</v>
      </c>
      <c r="FN21" s="2" t="s">
        <v>18</v>
      </c>
      <c r="FO21" s="5">
        <v>0</v>
      </c>
      <c r="FP21" s="5">
        <v>120000</v>
      </c>
      <c r="FQ21" s="5">
        <v>0</v>
      </c>
      <c r="FR21" s="5">
        <f t="shared" si="26"/>
        <v>120000</v>
      </c>
      <c r="FS21" s="9"/>
      <c r="FT21" s="1">
        <v>15</v>
      </c>
      <c r="FU21" s="2" t="s">
        <v>18</v>
      </c>
      <c r="FV21" s="5">
        <v>1</v>
      </c>
      <c r="FW21" s="5">
        <v>150000</v>
      </c>
      <c r="FX21" s="5">
        <v>0</v>
      </c>
      <c r="FY21" s="5">
        <f t="shared" si="27"/>
        <v>150000</v>
      </c>
      <c r="FZ21" s="9"/>
      <c r="GA21" s="1">
        <v>15</v>
      </c>
      <c r="GB21" s="2" t="s">
        <v>18</v>
      </c>
      <c r="GC21" s="5">
        <v>1</v>
      </c>
      <c r="GD21" s="5">
        <v>200000</v>
      </c>
      <c r="GE21" s="5">
        <v>0</v>
      </c>
      <c r="GF21" s="5">
        <f t="shared" si="28"/>
        <v>200000</v>
      </c>
      <c r="GG21" s="9"/>
      <c r="GH21" s="1">
        <v>15</v>
      </c>
      <c r="GI21" s="2" t="s">
        <v>18</v>
      </c>
      <c r="GJ21" s="5">
        <v>1</v>
      </c>
      <c r="GK21" s="5">
        <v>100000</v>
      </c>
      <c r="GL21" s="5">
        <v>0</v>
      </c>
      <c r="GM21" s="5">
        <f t="shared" si="29"/>
        <v>100000</v>
      </c>
      <c r="GN21" s="9"/>
      <c r="GO21" s="1">
        <v>15</v>
      </c>
      <c r="GP21" s="2" t="s">
        <v>18</v>
      </c>
      <c r="GQ21" s="5">
        <v>1</v>
      </c>
      <c r="GR21" s="5">
        <v>50000</v>
      </c>
      <c r="GS21" s="5">
        <v>0</v>
      </c>
      <c r="GT21" s="5">
        <f t="shared" si="30"/>
        <v>50000</v>
      </c>
      <c r="GU21" s="9"/>
      <c r="GV21" s="1">
        <v>15</v>
      </c>
      <c r="GW21" s="2" t="s">
        <v>18</v>
      </c>
      <c r="GX21" s="5">
        <v>0</v>
      </c>
      <c r="GY21" s="5">
        <v>0</v>
      </c>
      <c r="GZ21" s="5">
        <v>0</v>
      </c>
      <c r="HA21" s="5">
        <f t="shared" si="31"/>
        <v>0</v>
      </c>
      <c r="HB21" s="9"/>
      <c r="HC21" s="1">
        <v>15</v>
      </c>
      <c r="HD21" s="2" t="s">
        <v>18</v>
      </c>
      <c r="HE21" s="5">
        <v>3</v>
      </c>
      <c r="HF21" s="5">
        <v>90000</v>
      </c>
      <c r="HG21" s="5">
        <v>0</v>
      </c>
      <c r="HH21" s="5">
        <f t="shared" si="32"/>
        <v>90000</v>
      </c>
      <c r="HI21" s="9"/>
      <c r="HJ21" s="1">
        <v>15</v>
      </c>
      <c r="HK21" s="2" t="s">
        <v>18</v>
      </c>
      <c r="HL21" s="5">
        <v>0</v>
      </c>
      <c r="HM21" s="5">
        <v>0</v>
      </c>
      <c r="HN21" s="5">
        <v>0</v>
      </c>
      <c r="HO21" s="5">
        <f t="shared" si="33"/>
        <v>0</v>
      </c>
      <c r="HP21" s="9"/>
      <c r="HQ21" s="1">
        <v>15</v>
      </c>
      <c r="HR21" s="2" t="s">
        <v>18</v>
      </c>
      <c r="HS21" s="5">
        <v>3</v>
      </c>
      <c r="HT21" s="5">
        <v>6874500</v>
      </c>
      <c r="HU21" s="5">
        <v>0</v>
      </c>
      <c r="HV21" s="5">
        <f t="shared" si="34"/>
        <v>6874500</v>
      </c>
      <c r="HW21" s="9"/>
      <c r="HX21" s="1">
        <v>15</v>
      </c>
      <c r="HY21" s="2" t="s">
        <v>18</v>
      </c>
      <c r="HZ21" s="5">
        <v>0</v>
      </c>
      <c r="IA21" s="5">
        <v>0</v>
      </c>
      <c r="IB21" s="5">
        <v>0</v>
      </c>
      <c r="IC21" s="5">
        <f t="shared" si="35"/>
        <v>0</v>
      </c>
      <c r="ID21" s="9"/>
      <c r="IE21" s="1">
        <v>15</v>
      </c>
      <c r="IF21" s="2" t="s">
        <v>18</v>
      </c>
      <c r="IG21" s="5">
        <v>0</v>
      </c>
      <c r="IH21" s="5">
        <v>0</v>
      </c>
      <c r="II21" s="5">
        <v>0</v>
      </c>
      <c r="IJ21" s="5">
        <f t="shared" si="36"/>
        <v>0</v>
      </c>
      <c r="IK21" s="9"/>
      <c r="IL21" s="1">
        <v>15</v>
      </c>
      <c r="IM21" s="2" t="s">
        <v>18</v>
      </c>
      <c r="IN21" s="5">
        <v>0</v>
      </c>
      <c r="IO21" s="5">
        <v>0</v>
      </c>
      <c r="IP21" s="5">
        <v>0</v>
      </c>
      <c r="IQ21" s="5">
        <f t="shared" si="37"/>
        <v>0</v>
      </c>
      <c r="IR21" s="9"/>
      <c r="IS21" s="1">
        <v>15</v>
      </c>
      <c r="IT21" s="2" t="s">
        <v>18</v>
      </c>
      <c r="IU21" s="5">
        <v>0</v>
      </c>
      <c r="IV21" s="5">
        <v>0</v>
      </c>
      <c r="IW21" s="5">
        <v>0</v>
      </c>
      <c r="IX21" s="5">
        <f t="shared" si="38"/>
        <v>0</v>
      </c>
      <c r="IY21" s="9"/>
      <c r="IZ21" s="1">
        <v>15</v>
      </c>
      <c r="JA21" s="2" t="s">
        <v>18</v>
      </c>
      <c r="JB21" s="5">
        <v>0</v>
      </c>
      <c r="JC21" s="5">
        <v>0</v>
      </c>
      <c r="JD21" s="5">
        <v>0</v>
      </c>
      <c r="JE21" s="5">
        <f t="shared" si="39"/>
        <v>0</v>
      </c>
      <c r="JF21" s="9"/>
      <c r="JG21" s="1">
        <v>15</v>
      </c>
      <c r="JH21" s="2" t="s">
        <v>18</v>
      </c>
      <c r="JI21" s="5">
        <v>474</v>
      </c>
      <c r="JJ21" s="5">
        <v>142200</v>
      </c>
      <c r="JK21" s="5">
        <v>0</v>
      </c>
      <c r="JL21" s="5">
        <f t="shared" si="40"/>
        <v>142200</v>
      </c>
      <c r="JM21" s="9"/>
      <c r="JN21" s="1">
        <v>15</v>
      </c>
      <c r="JO21" s="2" t="s">
        <v>18</v>
      </c>
      <c r="JP21" s="5">
        <v>0</v>
      </c>
      <c r="JQ21" s="5">
        <v>17000</v>
      </c>
      <c r="JR21" s="5">
        <v>0</v>
      </c>
      <c r="JS21" s="5">
        <f t="shared" si="41"/>
        <v>17000</v>
      </c>
      <c r="JT21" s="9"/>
      <c r="JU21" s="1">
        <v>15</v>
      </c>
      <c r="JV21" s="2" t="s">
        <v>18</v>
      </c>
      <c r="JW21" s="5">
        <v>8</v>
      </c>
      <c r="JX21" s="5">
        <v>200000</v>
      </c>
      <c r="JY21" s="5">
        <v>0</v>
      </c>
      <c r="JZ21" s="5">
        <f t="shared" si="42"/>
        <v>200000</v>
      </c>
      <c r="KA21" s="9"/>
      <c r="KB21" s="1">
        <v>15</v>
      </c>
      <c r="KC21" s="2" t="s">
        <v>18</v>
      </c>
      <c r="KD21" s="5">
        <v>0</v>
      </c>
      <c r="KE21" s="5">
        <v>0</v>
      </c>
      <c r="KF21" s="5">
        <v>0</v>
      </c>
      <c r="KG21" s="5">
        <f t="shared" si="43"/>
        <v>0</v>
      </c>
      <c r="KH21" s="9"/>
      <c r="KI21" s="1">
        <v>15</v>
      </c>
      <c r="KJ21" s="2" t="s">
        <v>18</v>
      </c>
      <c r="KK21" s="5">
        <v>0</v>
      </c>
      <c r="KL21" s="5">
        <v>0</v>
      </c>
      <c r="KM21" s="5">
        <v>0</v>
      </c>
      <c r="KN21" s="5">
        <f t="shared" si="44"/>
        <v>0</v>
      </c>
      <c r="KO21" s="9"/>
      <c r="KP21" s="1">
        <v>15</v>
      </c>
      <c r="KQ21" s="2" t="s">
        <v>18</v>
      </c>
      <c r="KR21" s="5">
        <v>0</v>
      </c>
      <c r="KS21" s="5">
        <v>0</v>
      </c>
      <c r="KT21" s="5">
        <v>0</v>
      </c>
      <c r="KU21" s="5">
        <f t="shared" si="45"/>
        <v>0</v>
      </c>
      <c r="KV21" s="9"/>
      <c r="KW21" s="1">
        <v>15</v>
      </c>
      <c r="KX21" s="2" t="s">
        <v>18</v>
      </c>
      <c r="KY21" s="5">
        <v>0</v>
      </c>
      <c r="KZ21" s="5">
        <v>0</v>
      </c>
      <c r="LA21" s="5">
        <v>0</v>
      </c>
      <c r="LB21" s="5">
        <f t="shared" si="46"/>
        <v>0</v>
      </c>
      <c r="LC21" s="9"/>
      <c r="LD21" s="1">
        <v>15</v>
      </c>
      <c r="LE21" s="2" t="s">
        <v>18</v>
      </c>
      <c r="LF21" s="5">
        <v>1</v>
      </c>
      <c r="LG21" s="5">
        <v>46000</v>
      </c>
      <c r="LH21" s="5">
        <v>0</v>
      </c>
      <c r="LI21" s="5">
        <f t="shared" si="47"/>
        <v>46000</v>
      </c>
      <c r="LJ21" s="9"/>
      <c r="LK21" s="1">
        <v>15</v>
      </c>
      <c r="LL21" s="2" t="s">
        <v>18</v>
      </c>
      <c r="LM21" s="5">
        <v>0</v>
      </c>
      <c r="LN21" s="5">
        <v>0</v>
      </c>
      <c r="LO21" s="5">
        <v>0</v>
      </c>
      <c r="LP21" s="5">
        <f t="shared" si="48"/>
        <v>0</v>
      </c>
      <c r="LQ21" s="9"/>
      <c r="LR21" s="1">
        <v>15</v>
      </c>
      <c r="LS21" s="2" t="s">
        <v>18</v>
      </c>
      <c r="LT21" s="5">
        <v>0</v>
      </c>
      <c r="LU21" s="5">
        <v>0</v>
      </c>
      <c r="LV21" s="5">
        <v>0</v>
      </c>
      <c r="LW21" s="5">
        <f t="shared" si="49"/>
        <v>0</v>
      </c>
      <c r="LX21" s="9"/>
      <c r="LY21" s="1">
        <v>15</v>
      </c>
      <c r="LZ21" s="2" t="s">
        <v>18</v>
      </c>
      <c r="MA21" s="5">
        <v>0</v>
      </c>
      <c r="MB21" s="5">
        <v>0</v>
      </c>
      <c r="MC21" s="5">
        <v>0</v>
      </c>
      <c r="MD21" s="5">
        <f t="shared" si="50"/>
        <v>0</v>
      </c>
      <c r="ME21" s="9"/>
      <c r="MF21" s="1">
        <v>15</v>
      </c>
      <c r="MG21" s="2" t="s">
        <v>18</v>
      </c>
      <c r="MH21" s="5">
        <v>100</v>
      </c>
      <c r="MI21" s="5">
        <v>6000</v>
      </c>
      <c r="MJ21" s="5">
        <v>0</v>
      </c>
      <c r="MK21" s="5">
        <f t="shared" si="51"/>
        <v>6000</v>
      </c>
      <c r="ML21" s="9"/>
      <c r="MM21" s="1">
        <v>15</v>
      </c>
      <c r="MN21" s="2" t="s">
        <v>18</v>
      </c>
      <c r="MO21" s="5">
        <v>0</v>
      </c>
      <c r="MP21" s="5">
        <v>0</v>
      </c>
      <c r="MQ21" s="5">
        <v>0</v>
      </c>
      <c r="MR21" s="5">
        <f t="shared" si="52"/>
        <v>0</v>
      </c>
      <c r="MS21" s="9"/>
      <c r="MT21" s="1">
        <v>15</v>
      </c>
      <c r="MU21" s="2" t="s">
        <v>18</v>
      </c>
      <c r="MV21" s="5">
        <v>0</v>
      </c>
      <c r="MW21" s="5">
        <v>0</v>
      </c>
      <c r="MX21" s="5">
        <v>0</v>
      </c>
      <c r="MY21" s="5">
        <f t="shared" si="53"/>
        <v>0</v>
      </c>
      <c r="MZ21" s="9"/>
      <c r="NA21" s="1">
        <v>15</v>
      </c>
      <c r="NB21" s="2" t="s">
        <v>18</v>
      </c>
      <c r="NC21" s="5">
        <v>27718</v>
      </c>
      <c r="ND21" s="5">
        <v>9888800</v>
      </c>
      <c r="NE21" s="5">
        <v>0</v>
      </c>
      <c r="NF21" s="5">
        <f t="shared" si="54"/>
        <v>9888800</v>
      </c>
      <c r="NG21" s="9"/>
      <c r="NH21" s="1">
        <v>15</v>
      </c>
      <c r="NI21" s="2" t="s">
        <v>18</v>
      </c>
      <c r="NJ21" s="5">
        <v>2107</v>
      </c>
      <c r="NK21" s="5">
        <v>421400</v>
      </c>
      <c r="NL21" s="5">
        <v>0</v>
      </c>
      <c r="NM21" s="5">
        <f t="shared" si="55"/>
        <v>421400</v>
      </c>
      <c r="NN21" s="9"/>
      <c r="NO21" s="1">
        <v>15</v>
      </c>
      <c r="NP21" s="2" t="s">
        <v>18</v>
      </c>
      <c r="NQ21" s="5">
        <v>0</v>
      </c>
      <c r="NR21" s="5">
        <v>0</v>
      </c>
      <c r="NS21" s="5">
        <v>0</v>
      </c>
      <c r="NT21" s="5">
        <f t="shared" si="56"/>
        <v>0</v>
      </c>
      <c r="NU21" s="9"/>
      <c r="NV21" s="1">
        <v>15</v>
      </c>
      <c r="NW21" s="2" t="s">
        <v>18</v>
      </c>
      <c r="NX21" s="5">
        <v>0</v>
      </c>
      <c r="NY21" s="5">
        <v>0</v>
      </c>
      <c r="NZ21" s="5">
        <v>0</v>
      </c>
      <c r="OA21" s="5">
        <f t="shared" si="57"/>
        <v>0</v>
      </c>
      <c r="OB21" s="9"/>
      <c r="OC21" s="1">
        <v>15</v>
      </c>
      <c r="OD21" s="2" t="s">
        <v>18</v>
      </c>
      <c r="OE21" s="5">
        <v>0</v>
      </c>
      <c r="OF21" s="5">
        <v>0</v>
      </c>
      <c r="OG21" s="5">
        <v>0</v>
      </c>
      <c r="OH21" s="5">
        <f t="shared" si="58"/>
        <v>0</v>
      </c>
      <c r="OI21" s="9"/>
      <c r="OJ21" s="1">
        <v>15</v>
      </c>
      <c r="OK21" s="2" t="s">
        <v>18</v>
      </c>
      <c r="OL21" s="5">
        <v>0</v>
      </c>
      <c r="OM21" s="5">
        <v>0</v>
      </c>
      <c r="ON21" s="5">
        <v>0</v>
      </c>
      <c r="OO21" s="5">
        <f t="shared" si="59"/>
        <v>0</v>
      </c>
      <c r="OP21" s="9"/>
      <c r="OQ21" s="1">
        <v>15</v>
      </c>
      <c r="OR21" s="2" t="s">
        <v>18</v>
      </c>
      <c r="OS21" s="5">
        <v>8393</v>
      </c>
      <c r="OT21" s="5">
        <v>545545</v>
      </c>
      <c r="OU21" s="5">
        <v>0</v>
      </c>
      <c r="OV21" s="5">
        <f t="shared" si="60"/>
        <v>545545</v>
      </c>
      <c r="OW21" s="9"/>
      <c r="OX21" s="1">
        <v>15</v>
      </c>
      <c r="OY21" s="2" t="s">
        <v>18</v>
      </c>
      <c r="OZ21" s="5">
        <v>0</v>
      </c>
      <c r="PA21" s="5">
        <v>0</v>
      </c>
      <c r="PB21" s="5">
        <v>0</v>
      </c>
      <c r="PC21" s="5">
        <f t="shared" si="61"/>
        <v>0</v>
      </c>
      <c r="PD21" s="9"/>
      <c r="PE21" s="1">
        <v>15</v>
      </c>
      <c r="PF21" s="2" t="s">
        <v>18</v>
      </c>
      <c r="PG21" s="5">
        <v>0</v>
      </c>
      <c r="PH21" s="5">
        <v>0</v>
      </c>
      <c r="PI21" s="5">
        <v>0</v>
      </c>
      <c r="PJ21" s="5">
        <f t="shared" si="62"/>
        <v>0</v>
      </c>
      <c r="PK21" s="9"/>
      <c r="PL21" s="1">
        <v>15</v>
      </c>
      <c r="PM21" s="2" t="s">
        <v>18</v>
      </c>
      <c r="PN21" s="5">
        <v>0</v>
      </c>
      <c r="PO21" s="5">
        <v>0</v>
      </c>
      <c r="PP21" s="5">
        <v>0</v>
      </c>
      <c r="PQ21" s="5">
        <f t="shared" si="63"/>
        <v>0</v>
      </c>
      <c r="PR21" s="9"/>
      <c r="PS21" s="1">
        <v>15</v>
      </c>
      <c r="PT21" s="2" t="s">
        <v>18</v>
      </c>
      <c r="PU21" s="5">
        <v>1539</v>
      </c>
      <c r="PV21" s="5">
        <v>338580</v>
      </c>
      <c r="PW21" s="5">
        <v>0</v>
      </c>
      <c r="PX21" s="5">
        <f t="shared" si="64"/>
        <v>338580</v>
      </c>
      <c r="PY21" s="9"/>
      <c r="PZ21" s="1">
        <v>15</v>
      </c>
      <c r="QA21" s="2" t="s">
        <v>18</v>
      </c>
      <c r="QB21" s="5">
        <v>15051218</v>
      </c>
      <c r="QC21" s="5">
        <v>2408195</v>
      </c>
      <c r="QD21" s="5">
        <v>0</v>
      </c>
      <c r="QE21" s="5">
        <f t="shared" si="65"/>
        <v>2408195</v>
      </c>
      <c r="QF21" s="9"/>
      <c r="QG21" s="1">
        <v>15</v>
      </c>
      <c r="QH21" s="2" t="s">
        <v>18</v>
      </c>
      <c r="QI21" s="5">
        <v>187</v>
      </c>
      <c r="QJ21" s="5">
        <v>659923</v>
      </c>
      <c r="QK21" s="5">
        <v>0</v>
      </c>
      <c r="QL21" s="5">
        <f t="shared" si="66"/>
        <v>659923</v>
      </c>
      <c r="QM21" s="9"/>
      <c r="QN21" s="1">
        <v>15</v>
      </c>
      <c r="QO21" s="2" t="s">
        <v>18</v>
      </c>
      <c r="QP21" s="5">
        <v>1551</v>
      </c>
      <c r="QQ21" s="5">
        <v>232650</v>
      </c>
      <c r="QR21" s="5">
        <v>0</v>
      </c>
      <c r="QS21" s="5">
        <f t="shared" si="67"/>
        <v>232650</v>
      </c>
      <c r="QT21" s="9"/>
      <c r="QU21" s="1">
        <v>15</v>
      </c>
      <c r="QV21" s="2" t="s">
        <v>18</v>
      </c>
      <c r="QW21" s="5">
        <v>10</v>
      </c>
      <c r="QX21" s="5">
        <v>20000</v>
      </c>
      <c r="QY21" s="5">
        <v>0</v>
      </c>
      <c r="QZ21" s="5">
        <f t="shared" si="68"/>
        <v>20000</v>
      </c>
      <c r="RA21" s="9"/>
      <c r="RB21" s="1">
        <v>15</v>
      </c>
      <c r="RC21" s="2" t="s">
        <v>18</v>
      </c>
      <c r="RD21" s="5">
        <v>0</v>
      </c>
      <c r="RE21" s="5">
        <v>0</v>
      </c>
      <c r="RF21" s="5">
        <v>0</v>
      </c>
      <c r="RG21" s="5">
        <f t="shared" si="69"/>
        <v>0</v>
      </c>
      <c r="RH21" s="9"/>
      <c r="RI21" s="1">
        <v>15</v>
      </c>
      <c r="RJ21" s="2" t="s">
        <v>18</v>
      </c>
      <c r="RK21" s="5">
        <v>1905</v>
      </c>
      <c r="RL21" s="5">
        <v>160020</v>
      </c>
      <c r="RM21" s="5">
        <v>0</v>
      </c>
      <c r="RN21" s="5">
        <f t="shared" si="70"/>
        <v>160020</v>
      </c>
      <c r="RO21" s="9"/>
      <c r="RP21" s="1">
        <v>15</v>
      </c>
      <c r="RQ21" s="2" t="s">
        <v>18</v>
      </c>
      <c r="RR21" s="5">
        <v>14</v>
      </c>
      <c r="RS21" s="5">
        <v>21000</v>
      </c>
      <c r="RT21" s="5">
        <v>0</v>
      </c>
      <c r="RU21" s="5">
        <f t="shared" si="71"/>
        <v>21000</v>
      </c>
      <c r="RV21" s="9"/>
      <c r="RW21" s="1">
        <v>15</v>
      </c>
      <c r="RX21" s="2" t="s">
        <v>18</v>
      </c>
      <c r="RY21" s="5">
        <v>0</v>
      </c>
      <c r="RZ21" s="5">
        <v>0</v>
      </c>
      <c r="SA21" s="5">
        <v>0</v>
      </c>
      <c r="SB21" s="5">
        <f t="shared" si="72"/>
        <v>0</v>
      </c>
      <c r="SC21" s="9"/>
      <c r="SD21" s="1">
        <v>15</v>
      </c>
      <c r="SE21" s="2" t="s">
        <v>18</v>
      </c>
      <c r="SF21" s="5">
        <v>0</v>
      </c>
      <c r="SG21" s="5">
        <v>10000</v>
      </c>
      <c r="SH21" s="5">
        <v>0</v>
      </c>
      <c r="SI21" s="5">
        <f t="shared" si="73"/>
        <v>10000</v>
      </c>
      <c r="SJ21" s="9"/>
      <c r="SK21" s="1">
        <v>15</v>
      </c>
      <c r="SL21" s="2" t="s">
        <v>18</v>
      </c>
      <c r="SM21" s="5">
        <v>0</v>
      </c>
      <c r="SN21" s="5">
        <v>15000</v>
      </c>
      <c r="SO21" s="5">
        <v>0</v>
      </c>
      <c r="SP21" s="5">
        <f t="shared" si="74"/>
        <v>15000</v>
      </c>
      <c r="SQ21" s="9"/>
      <c r="SR21" s="1">
        <v>15</v>
      </c>
      <c r="SS21" s="2" t="s">
        <v>18</v>
      </c>
      <c r="ST21" s="5">
        <v>0</v>
      </c>
      <c r="SU21" s="5">
        <v>7000</v>
      </c>
      <c r="SV21" s="5">
        <v>0</v>
      </c>
      <c r="SW21" s="5">
        <f t="shared" si="75"/>
        <v>7000</v>
      </c>
      <c r="SX21" s="9"/>
      <c r="SY21" s="1">
        <v>15</v>
      </c>
      <c r="SZ21" s="2" t="s">
        <v>18</v>
      </c>
      <c r="TA21" s="5">
        <v>0</v>
      </c>
      <c r="TB21" s="5">
        <v>7000</v>
      </c>
      <c r="TC21" s="5">
        <v>0</v>
      </c>
      <c r="TD21" s="5">
        <f t="shared" si="76"/>
        <v>7000</v>
      </c>
      <c r="TE21" s="9"/>
      <c r="TF21" s="1">
        <v>15</v>
      </c>
      <c r="TG21" s="2" t="s">
        <v>18</v>
      </c>
      <c r="TH21" s="5">
        <v>0</v>
      </c>
      <c r="TI21" s="5">
        <v>0</v>
      </c>
      <c r="TJ21" s="5">
        <v>0</v>
      </c>
      <c r="TK21" s="5">
        <f t="shared" si="77"/>
        <v>0</v>
      </c>
      <c r="TL21" s="9"/>
      <c r="TM21" s="1">
        <v>15</v>
      </c>
      <c r="TN21" s="2" t="s">
        <v>18</v>
      </c>
      <c r="TO21" s="5">
        <v>0</v>
      </c>
      <c r="TP21" s="5">
        <v>0</v>
      </c>
      <c r="TQ21" s="5">
        <v>0</v>
      </c>
      <c r="TR21" s="5">
        <f t="shared" si="78"/>
        <v>0</v>
      </c>
      <c r="TS21" s="9"/>
      <c r="TT21" s="1">
        <v>15</v>
      </c>
      <c r="TU21" s="2" t="s">
        <v>18</v>
      </c>
      <c r="TV21" s="5">
        <v>0</v>
      </c>
      <c r="TW21" s="5">
        <v>0</v>
      </c>
      <c r="TX21" s="5">
        <v>0</v>
      </c>
      <c r="TY21" s="5">
        <f t="shared" si="79"/>
        <v>0</v>
      </c>
      <c r="TZ21" s="9"/>
      <c r="UA21" s="1">
        <v>15</v>
      </c>
      <c r="UB21" s="2" t="s">
        <v>18</v>
      </c>
      <c r="UC21" s="5">
        <v>0</v>
      </c>
      <c r="UD21" s="5">
        <v>0</v>
      </c>
      <c r="UE21" s="5">
        <v>0</v>
      </c>
      <c r="UF21" s="5">
        <f t="shared" si="80"/>
        <v>0</v>
      </c>
      <c r="UG21" s="9"/>
      <c r="UH21" s="1">
        <v>15</v>
      </c>
      <c r="UI21" s="2" t="s">
        <v>18</v>
      </c>
      <c r="UJ21" s="5">
        <v>0</v>
      </c>
      <c r="UK21" s="5">
        <v>0</v>
      </c>
      <c r="UL21" s="5">
        <v>0</v>
      </c>
      <c r="UM21" s="5">
        <f t="shared" si="81"/>
        <v>0</v>
      </c>
      <c r="UN21" s="9"/>
      <c r="UO21" s="1">
        <v>15</v>
      </c>
      <c r="UP21" s="2" t="s">
        <v>18</v>
      </c>
      <c r="UQ21" s="5">
        <v>0</v>
      </c>
      <c r="UR21" s="5">
        <v>32800</v>
      </c>
      <c r="US21" s="5">
        <v>0</v>
      </c>
      <c r="UT21" s="5">
        <f t="shared" si="82"/>
        <v>32800</v>
      </c>
      <c r="UU21" s="9"/>
      <c r="UV21" s="1">
        <v>15</v>
      </c>
      <c r="UW21" s="2" t="s">
        <v>18</v>
      </c>
      <c r="UX21" s="5">
        <v>13</v>
      </c>
      <c r="UY21" s="5">
        <v>408504.91711956525</v>
      </c>
      <c r="UZ21" s="5">
        <v>0</v>
      </c>
      <c r="VA21" s="5">
        <f t="shared" si="83"/>
        <v>408504.91711956525</v>
      </c>
      <c r="VB21" s="9"/>
      <c r="VC21" s="1">
        <v>15</v>
      </c>
      <c r="VD21" s="2" t="s">
        <v>18</v>
      </c>
      <c r="VE21" s="5">
        <v>1</v>
      </c>
      <c r="VF21" s="5">
        <v>6300</v>
      </c>
      <c r="VG21" s="5">
        <v>0</v>
      </c>
      <c r="VH21" s="5">
        <f t="shared" si="84"/>
        <v>6300</v>
      </c>
      <c r="VI21" s="9"/>
      <c r="VJ21" s="1">
        <v>15</v>
      </c>
      <c r="VK21" s="2" t="s">
        <v>18</v>
      </c>
      <c r="VL21" s="5">
        <v>1</v>
      </c>
      <c r="VM21" s="5">
        <v>50000</v>
      </c>
      <c r="VN21" s="5">
        <v>0</v>
      </c>
      <c r="VO21" s="5">
        <f t="shared" si="85"/>
        <v>50000</v>
      </c>
      <c r="VP21" s="9"/>
      <c r="VQ21" s="1">
        <v>15</v>
      </c>
      <c r="VR21" s="2" t="s">
        <v>18</v>
      </c>
      <c r="VS21" s="5">
        <v>400</v>
      </c>
      <c r="VT21" s="5">
        <v>400000</v>
      </c>
      <c r="VU21" s="5">
        <v>0</v>
      </c>
      <c r="VV21" s="5">
        <f t="shared" si="86"/>
        <v>400000</v>
      </c>
      <c r="VW21" s="9"/>
      <c r="VX21" s="1">
        <v>15</v>
      </c>
      <c r="VY21" s="2" t="s">
        <v>18</v>
      </c>
      <c r="VZ21" s="5">
        <v>0</v>
      </c>
      <c r="WA21" s="5">
        <v>500000</v>
      </c>
      <c r="WB21" s="5">
        <v>0</v>
      </c>
      <c r="WC21" s="5">
        <f t="shared" si="87"/>
        <v>500000</v>
      </c>
      <c r="WD21" s="9"/>
      <c r="WE21" s="1">
        <v>15</v>
      </c>
      <c r="WF21" s="2" t="s">
        <v>18</v>
      </c>
      <c r="WG21" s="5">
        <v>1</v>
      </c>
      <c r="WH21" s="5">
        <v>500000</v>
      </c>
      <c r="WI21" s="5">
        <v>0</v>
      </c>
      <c r="WJ21" s="5">
        <f t="shared" si="88"/>
        <v>500000</v>
      </c>
      <c r="WK21" s="9"/>
      <c r="WL21" s="1">
        <v>15</v>
      </c>
      <c r="WM21" s="2" t="s">
        <v>18</v>
      </c>
      <c r="WN21" s="5">
        <v>1</v>
      </c>
      <c r="WO21" s="5">
        <v>100000</v>
      </c>
      <c r="WP21" s="5">
        <v>0</v>
      </c>
      <c r="WQ21" s="5">
        <f t="shared" si="89"/>
        <v>100000</v>
      </c>
      <c r="WR21" s="9"/>
      <c r="WS21" s="1">
        <v>15</v>
      </c>
      <c r="WT21" s="2" t="s">
        <v>18</v>
      </c>
      <c r="WU21" s="5">
        <v>1</v>
      </c>
      <c r="WV21" s="5">
        <v>600000</v>
      </c>
      <c r="WW21" s="5">
        <v>0</v>
      </c>
      <c r="WX21" s="5">
        <f t="shared" si="90"/>
        <v>600000</v>
      </c>
      <c r="WY21" s="9"/>
      <c r="WZ21" s="1">
        <v>15</v>
      </c>
      <c r="XA21" s="2" t="s">
        <v>18</v>
      </c>
      <c r="XB21" s="5">
        <v>1</v>
      </c>
      <c r="XC21" s="5">
        <v>560000</v>
      </c>
      <c r="XD21" s="5">
        <v>0</v>
      </c>
      <c r="XE21" s="5">
        <f t="shared" si="91"/>
        <v>560000</v>
      </c>
      <c r="XF21" s="9"/>
      <c r="XG21" s="1">
        <v>15</v>
      </c>
      <c r="XH21" s="2" t="s">
        <v>18</v>
      </c>
      <c r="XI21" s="5">
        <v>3</v>
      </c>
      <c r="XJ21" s="5">
        <v>150000</v>
      </c>
      <c r="XK21" s="5">
        <v>0</v>
      </c>
      <c r="XL21" s="5">
        <f t="shared" si="92"/>
        <v>150000</v>
      </c>
      <c r="XM21" s="9"/>
      <c r="XN21" s="1">
        <v>15</v>
      </c>
      <c r="XO21" s="2" t="s">
        <v>18</v>
      </c>
      <c r="XP21" s="5">
        <v>11</v>
      </c>
      <c r="XQ21" s="5">
        <v>110000</v>
      </c>
      <c r="XR21" s="5">
        <v>0</v>
      </c>
      <c r="XS21" s="5">
        <f t="shared" si="93"/>
        <v>110000</v>
      </c>
      <c r="XT21" s="9"/>
      <c r="XU21" s="1">
        <v>15</v>
      </c>
      <c r="XV21" s="2" t="s">
        <v>18</v>
      </c>
      <c r="XW21" s="5">
        <v>0</v>
      </c>
      <c r="XX21" s="5">
        <v>0</v>
      </c>
      <c r="XY21" s="5">
        <v>0</v>
      </c>
      <c r="XZ21" s="5">
        <f t="shared" si="94"/>
        <v>0</v>
      </c>
      <c r="YA21" s="9"/>
      <c r="YB21" s="1">
        <v>15</v>
      </c>
      <c r="YC21" s="2" t="s">
        <v>18</v>
      </c>
      <c r="YD21" s="5">
        <v>1850601.8300635847</v>
      </c>
      <c r="YE21" s="5">
        <v>6514118.4418238187</v>
      </c>
      <c r="YF21" s="5">
        <v>0</v>
      </c>
      <c r="YG21" s="5">
        <f t="shared" si="95"/>
        <v>6514118.4418238187</v>
      </c>
      <c r="YH21" s="9"/>
      <c r="YI21" s="1">
        <v>15</v>
      </c>
      <c r="YJ21" s="2" t="s">
        <v>18</v>
      </c>
      <c r="YK21" s="5">
        <v>0</v>
      </c>
      <c r="YL21" s="5">
        <v>0</v>
      </c>
      <c r="YM21" s="5">
        <v>0</v>
      </c>
      <c r="YN21" s="5">
        <f t="shared" si="96"/>
        <v>0</v>
      </c>
      <c r="YO21" s="9"/>
      <c r="YP21" s="1">
        <v>15</v>
      </c>
      <c r="YQ21" s="2" t="s">
        <v>18</v>
      </c>
      <c r="YR21" s="5">
        <v>0</v>
      </c>
      <c r="YS21" s="5">
        <v>0</v>
      </c>
      <c r="YT21" s="22">
        <v>0</v>
      </c>
      <c r="YU21" s="5">
        <f t="shared" si="97"/>
        <v>0</v>
      </c>
      <c r="YV21" s="9"/>
      <c r="YW21" s="1">
        <v>15</v>
      </c>
      <c r="YX21" s="2" t="s">
        <v>18</v>
      </c>
      <c r="YY21" s="5">
        <v>0</v>
      </c>
      <c r="YZ21" s="5">
        <v>9399490</v>
      </c>
      <c r="ZA21" s="5">
        <v>0</v>
      </c>
      <c r="ZB21" s="5">
        <f t="shared" si="98"/>
        <v>9399490</v>
      </c>
      <c r="ZC21" s="9"/>
      <c r="ZD21" s="1">
        <v>15</v>
      </c>
      <c r="ZE21" s="2" t="s">
        <v>18</v>
      </c>
      <c r="ZF21" s="5">
        <v>2</v>
      </c>
      <c r="ZG21" s="5">
        <v>130000</v>
      </c>
      <c r="ZH21" s="5">
        <v>0</v>
      </c>
      <c r="ZI21" s="5">
        <f t="shared" si="99"/>
        <v>130000</v>
      </c>
      <c r="ZJ21" s="9"/>
      <c r="ZK21" s="1">
        <v>15</v>
      </c>
      <c r="ZL21" s="2" t="s">
        <v>18</v>
      </c>
      <c r="ZM21" s="5">
        <v>0</v>
      </c>
      <c r="ZN21" s="5">
        <v>0</v>
      </c>
      <c r="ZO21" s="5">
        <v>0</v>
      </c>
      <c r="ZP21" s="5">
        <f t="shared" si="100"/>
        <v>0</v>
      </c>
      <c r="ZQ21" s="9"/>
      <c r="ZR21" s="1">
        <v>15</v>
      </c>
      <c r="ZS21" s="2" t="s">
        <v>18</v>
      </c>
      <c r="ZT21" s="5">
        <v>0</v>
      </c>
      <c r="ZU21" s="5">
        <f t="shared" si="101"/>
        <v>46015726.358943388</v>
      </c>
      <c r="ZV21" s="5">
        <f t="shared" si="0"/>
        <v>2233200</v>
      </c>
      <c r="ZW21" s="5">
        <f t="shared" si="1"/>
        <v>48248926.358943388</v>
      </c>
      <c r="ZX21" s="9"/>
    </row>
    <row r="22" spans="1:700" ht="16.5" hidden="1">
      <c r="A22" s="1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2"/>
        <v>0</v>
      </c>
      <c r="G22" s="9"/>
      <c r="H22" s="1">
        <v>16</v>
      </c>
      <c r="I22" s="2" t="s">
        <v>19</v>
      </c>
      <c r="J22" s="5">
        <v>0</v>
      </c>
      <c r="K22" s="5">
        <v>0</v>
      </c>
      <c r="L22" s="5">
        <v>0</v>
      </c>
      <c r="M22" s="5">
        <f t="shared" si="3"/>
        <v>0</v>
      </c>
      <c r="N22" s="9"/>
      <c r="O22" s="1">
        <v>16</v>
      </c>
      <c r="P22" s="2" t="s">
        <v>19</v>
      </c>
      <c r="Q22" s="5">
        <v>0</v>
      </c>
      <c r="R22" s="5">
        <v>0</v>
      </c>
      <c r="S22" s="5">
        <v>0</v>
      </c>
      <c r="T22" s="5">
        <f t="shared" si="4"/>
        <v>0</v>
      </c>
      <c r="U22" s="9"/>
      <c r="V22" s="1">
        <v>16</v>
      </c>
      <c r="W22" s="2" t="s">
        <v>19</v>
      </c>
      <c r="X22" s="5">
        <v>0</v>
      </c>
      <c r="Y22" s="5">
        <v>0</v>
      </c>
      <c r="Z22" s="5">
        <v>0</v>
      </c>
      <c r="AA22" s="5">
        <f t="shared" si="5"/>
        <v>0</v>
      </c>
      <c r="AB22" s="9"/>
      <c r="AC22" s="1">
        <v>16</v>
      </c>
      <c r="AD22" s="2" t="s">
        <v>19</v>
      </c>
      <c r="AE22" s="5">
        <v>1</v>
      </c>
      <c r="AF22" s="5">
        <v>900000</v>
      </c>
      <c r="AG22" s="5">
        <v>0</v>
      </c>
      <c r="AH22" s="5">
        <f t="shared" si="6"/>
        <v>900000</v>
      </c>
      <c r="AI22" s="9"/>
      <c r="AJ22" s="1">
        <v>16</v>
      </c>
      <c r="AK22" s="2" t="s">
        <v>19</v>
      </c>
      <c r="AL22" s="5">
        <v>0</v>
      </c>
      <c r="AM22" s="5">
        <v>4206000</v>
      </c>
      <c r="AN22" s="5">
        <v>1016600</v>
      </c>
      <c r="AO22" s="5">
        <f t="shared" si="7"/>
        <v>5222600</v>
      </c>
      <c r="AP22" s="9"/>
      <c r="AQ22" s="1">
        <v>16</v>
      </c>
      <c r="AR22" s="2" t="s">
        <v>19</v>
      </c>
      <c r="AS22" s="5">
        <v>10</v>
      </c>
      <c r="AT22" s="5">
        <v>20000</v>
      </c>
      <c r="AU22" s="5">
        <v>0</v>
      </c>
      <c r="AV22" s="5">
        <f t="shared" si="8"/>
        <v>20000</v>
      </c>
      <c r="AW22" s="9"/>
      <c r="AX22" s="1">
        <v>16</v>
      </c>
      <c r="AY22" s="2" t="s">
        <v>19</v>
      </c>
      <c r="AZ22" s="5">
        <v>92</v>
      </c>
      <c r="BA22" s="5">
        <v>230000</v>
      </c>
      <c r="BB22" s="5">
        <v>0</v>
      </c>
      <c r="BC22" s="5">
        <f t="shared" si="9"/>
        <v>230000</v>
      </c>
      <c r="BD22" s="9"/>
      <c r="BE22" s="1">
        <v>16</v>
      </c>
      <c r="BF22" s="2" t="s">
        <v>19</v>
      </c>
      <c r="BG22" s="5">
        <v>47</v>
      </c>
      <c r="BH22" s="5">
        <v>329000</v>
      </c>
      <c r="BI22" s="5">
        <v>0</v>
      </c>
      <c r="BJ22" s="5">
        <f t="shared" si="10"/>
        <v>329000</v>
      </c>
      <c r="BK22" s="9"/>
      <c r="BL22" s="1">
        <v>16</v>
      </c>
      <c r="BM22" s="2" t="s">
        <v>19</v>
      </c>
      <c r="BN22" s="5">
        <v>0</v>
      </c>
      <c r="BO22" s="5">
        <v>0</v>
      </c>
      <c r="BP22" s="5">
        <v>0</v>
      </c>
      <c r="BQ22" s="5">
        <f t="shared" si="11"/>
        <v>0</v>
      </c>
      <c r="BR22" s="9"/>
      <c r="BS22" s="1">
        <v>16</v>
      </c>
      <c r="BT22" s="2" t="s">
        <v>19</v>
      </c>
      <c r="BU22" s="5">
        <v>37</v>
      </c>
      <c r="BV22" s="5">
        <v>25900</v>
      </c>
      <c r="BW22" s="5">
        <v>0</v>
      </c>
      <c r="BX22" s="5">
        <f t="shared" si="12"/>
        <v>25900</v>
      </c>
      <c r="BY22" s="9"/>
      <c r="BZ22" s="1">
        <v>16</v>
      </c>
      <c r="CA22" s="2" t="s">
        <v>19</v>
      </c>
      <c r="CB22" s="5">
        <v>236</v>
      </c>
      <c r="CC22" s="5">
        <v>177000</v>
      </c>
      <c r="CD22" s="5">
        <v>0</v>
      </c>
      <c r="CE22" s="5">
        <f t="shared" si="13"/>
        <v>177000</v>
      </c>
      <c r="CF22" s="9"/>
      <c r="CG22" s="1">
        <v>16</v>
      </c>
      <c r="CH22" s="2" t="s">
        <v>19</v>
      </c>
      <c r="CI22" s="5">
        <v>20</v>
      </c>
      <c r="CJ22" s="5">
        <v>200000</v>
      </c>
      <c r="CK22" s="5">
        <v>0</v>
      </c>
      <c r="CL22" s="5">
        <f t="shared" si="14"/>
        <v>200000</v>
      </c>
      <c r="CM22" s="9"/>
      <c r="CN22" s="1">
        <v>16</v>
      </c>
      <c r="CO22" s="2" t="s">
        <v>19</v>
      </c>
      <c r="CP22" s="5">
        <v>0</v>
      </c>
      <c r="CQ22" s="5">
        <v>0</v>
      </c>
      <c r="CR22" s="5"/>
      <c r="CS22" s="5">
        <f t="shared" si="15"/>
        <v>0</v>
      </c>
      <c r="CT22" s="9"/>
      <c r="CU22" s="1">
        <v>16</v>
      </c>
      <c r="CV22" s="2" t="s">
        <v>19</v>
      </c>
      <c r="CW22" s="5">
        <v>0</v>
      </c>
      <c r="CX22" s="5">
        <v>0</v>
      </c>
      <c r="CY22" s="5">
        <v>0</v>
      </c>
      <c r="CZ22" s="5">
        <f t="shared" si="16"/>
        <v>0</v>
      </c>
      <c r="DA22" s="9"/>
      <c r="DB22" s="1">
        <v>16</v>
      </c>
      <c r="DC22" s="2" t="s">
        <v>19</v>
      </c>
      <c r="DD22" s="5">
        <v>0</v>
      </c>
      <c r="DE22" s="5">
        <v>0</v>
      </c>
      <c r="DF22" s="5">
        <v>0</v>
      </c>
      <c r="DG22" s="5">
        <f t="shared" si="17"/>
        <v>0</v>
      </c>
      <c r="DH22" s="9"/>
      <c r="DI22" s="1">
        <v>16</v>
      </c>
      <c r="DJ22" s="2" t="s">
        <v>19</v>
      </c>
      <c r="DK22" s="5">
        <v>0</v>
      </c>
      <c r="DL22" s="5">
        <v>0</v>
      </c>
      <c r="DM22" s="5">
        <v>0</v>
      </c>
      <c r="DN22" s="5">
        <f t="shared" si="18"/>
        <v>0</v>
      </c>
      <c r="DO22" s="9"/>
      <c r="DP22" s="1">
        <v>16</v>
      </c>
      <c r="DQ22" s="2" t="s">
        <v>19</v>
      </c>
      <c r="DR22" s="5">
        <v>0</v>
      </c>
      <c r="DS22" s="5">
        <v>0</v>
      </c>
      <c r="DT22" s="5">
        <v>0</v>
      </c>
      <c r="DU22" s="5">
        <f t="shared" si="19"/>
        <v>0</v>
      </c>
      <c r="DV22" s="9"/>
      <c r="DW22" s="1">
        <v>16</v>
      </c>
      <c r="DX22" s="2" t="s">
        <v>19</v>
      </c>
      <c r="DY22" s="5">
        <v>1</v>
      </c>
      <c r="DZ22" s="5">
        <v>60000</v>
      </c>
      <c r="EA22" s="5">
        <v>0</v>
      </c>
      <c r="EB22" s="5">
        <f t="shared" si="20"/>
        <v>60000</v>
      </c>
      <c r="EC22" s="9"/>
      <c r="ED22" s="1">
        <v>16</v>
      </c>
      <c r="EE22" s="2" t="s">
        <v>19</v>
      </c>
      <c r="EF22" s="5">
        <v>0</v>
      </c>
      <c r="EG22" s="5">
        <v>0</v>
      </c>
      <c r="EH22" s="5">
        <v>0</v>
      </c>
      <c r="EI22" s="5">
        <f t="shared" si="21"/>
        <v>0</v>
      </c>
      <c r="EJ22" s="9"/>
      <c r="EK22" s="1">
        <v>16</v>
      </c>
      <c r="EL22" s="2" t="s">
        <v>19</v>
      </c>
      <c r="EM22" s="5">
        <v>0</v>
      </c>
      <c r="EN22" s="5">
        <v>0</v>
      </c>
      <c r="EO22" s="5">
        <v>0</v>
      </c>
      <c r="EP22" s="5">
        <f t="shared" si="22"/>
        <v>0</v>
      </c>
      <c r="EQ22" s="9"/>
      <c r="ER22" s="1">
        <v>16</v>
      </c>
      <c r="ES22" s="2" t="s">
        <v>19</v>
      </c>
      <c r="ET22" s="5">
        <v>0</v>
      </c>
      <c r="EU22" s="5">
        <v>0</v>
      </c>
      <c r="EV22" s="5">
        <v>0</v>
      </c>
      <c r="EW22" s="5">
        <f t="shared" si="23"/>
        <v>0</v>
      </c>
      <c r="EX22" s="9"/>
      <c r="EY22" s="1">
        <v>16</v>
      </c>
      <c r="EZ22" s="2" t="s">
        <v>19</v>
      </c>
      <c r="FA22" s="5">
        <v>1</v>
      </c>
      <c r="FB22" s="5">
        <v>50000</v>
      </c>
      <c r="FC22" s="5">
        <v>0</v>
      </c>
      <c r="FD22" s="5">
        <f t="shared" si="24"/>
        <v>50000</v>
      </c>
      <c r="FE22" s="9"/>
      <c r="FF22" s="1">
        <v>16</v>
      </c>
      <c r="FG22" s="2" t="s">
        <v>19</v>
      </c>
      <c r="FH22" s="5">
        <v>0</v>
      </c>
      <c r="FI22" s="5">
        <v>0</v>
      </c>
      <c r="FJ22" s="5">
        <v>0</v>
      </c>
      <c r="FK22" s="5">
        <f t="shared" si="25"/>
        <v>0</v>
      </c>
      <c r="FL22" s="9"/>
      <c r="FM22" s="1">
        <v>16</v>
      </c>
      <c r="FN22" s="2" t="s">
        <v>19</v>
      </c>
      <c r="FO22" s="5">
        <v>0</v>
      </c>
      <c r="FP22" s="5">
        <v>120000</v>
      </c>
      <c r="FQ22" s="5">
        <v>0</v>
      </c>
      <c r="FR22" s="5">
        <f t="shared" si="26"/>
        <v>120000</v>
      </c>
      <c r="FS22" s="9"/>
      <c r="FT22" s="1">
        <v>16</v>
      </c>
      <c r="FU22" s="2" t="s">
        <v>19</v>
      </c>
      <c r="FV22" s="5">
        <v>0</v>
      </c>
      <c r="FW22" s="5">
        <v>0</v>
      </c>
      <c r="FX22" s="5">
        <v>0</v>
      </c>
      <c r="FY22" s="5">
        <f t="shared" si="27"/>
        <v>0</v>
      </c>
      <c r="FZ22" s="9"/>
      <c r="GA22" s="1">
        <v>16</v>
      </c>
      <c r="GB22" s="2" t="s">
        <v>19</v>
      </c>
      <c r="GC22" s="5">
        <v>0</v>
      </c>
      <c r="GD22" s="5">
        <v>0</v>
      </c>
      <c r="GE22" s="5">
        <v>0</v>
      </c>
      <c r="GF22" s="5">
        <f t="shared" si="28"/>
        <v>0</v>
      </c>
      <c r="GG22" s="9"/>
      <c r="GH22" s="1">
        <v>16</v>
      </c>
      <c r="GI22" s="2" t="s">
        <v>19</v>
      </c>
      <c r="GJ22" s="5">
        <v>0</v>
      </c>
      <c r="GK22" s="5">
        <v>0</v>
      </c>
      <c r="GL22" s="5">
        <v>0</v>
      </c>
      <c r="GM22" s="5">
        <f t="shared" si="29"/>
        <v>0</v>
      </c>
      <c r="GN22" s="9"/>
      <c r="GO22" s="1">
        <v>16</v>
      </c>
      <c r="GP22" s="2" t="s">
        <v>19</v>
      </c>
      <c r="GQ22" s="5">
        <v>1</v>
      </c>
      <c r="GR22" s="5">
        <v>50000</v>
      </c>
      <c r="GS22" s="5">
        <v>0</v>
      </c>
      <c r="GT22" s="5">
        <f t="shared" si="30"/>
        <v>50000</v>
      </c>
      <c r="GU22" s="9"/>
      <c r="GV22" s="1">
        <v>16</v>
      </c>
      <c r="GW22" s="2" t="s">
        <v>19</v>
      </c>
      <c r="GX22" s="5">
        <v>0</v>
      </c>
      <c r="GY22" s="5">
        <v>0</v>
      </c>
      <c r="GZ22" s="5">
        <v>0</v>
      </c>
      <c r="HA22" s="5">
        <f t="shared" si="31"/>
        <v>0</v>
      </c>
      <c r="HB22" s="9"/>
      <c r="HC22" s="1">
        <v>16</v>
      </c>
      <c r="HD22" s="2" t="s">
        <v>19</v>
      </c>
      <c r="HE22" s="5">
        <v>1</v>
      </c>
      <c r="HF22" s="5">
        <v>30000</v>
      </c>
      <c r="HG22" s="5">
        <v>0</v>
      </c>
      <c r="HH22" s="5">
        <f t="shared" si="32"/>
        <v>30000</v>
      </c>
      <c r="HI22" s="9"/>
      <c r="HJ22" s="1">
        <v>16</v>
      </c>
      <c r="HK22" s="2" t="s">
        <v>19</v>
      </c>
      <c r="HL22" s="5">
        <v>0</v>
      </c>
      <c r="HM22" s="5">
        <v>0</v>
      </c>
      <c r="HN22" s="5">
        <v>0</v>
      </c>
      <c r="HO22" s="5">
        <f t="shared" si="33"/>
        <v>0</v>
      </c>
      <c r="HP22" s="9"/>
      <c r="HQ22" s="1">
        <v>16</v>
      </c>
      <c r="HR22" s="2" t="s">
        <v>19</v>
      </c>
      <c r="HS22" s="5">
        <v>1</v>
      </c>
      <c r="HT22" s="5">
        <v>2291500</v>
      </c>
      <c r="HU22" s="5">
        <v>0</v>
      </c>
      <c r="HV22" s="5">
        <f t="shared" si="34"/>
        <v>2291500</v>
      </c>
      <c r="HW22" s="9"/>
      <c r="HX22" s="1">
        <v>16</v>
      </c>
      <c r="HY22" s="2" t="s">
        <v>19</v>
      </c>
      <c r="HZ22" s="5">
        <v>1</v>
      </c>
      <c r="IA22" s="5">
        <v>700000</v>
      </c>
      <c r="IB22" s="5">
        <v>0</v>
      </c>
      <c r="IC22" s="5">
        <f t="shared" si="35"/>
        <v>700000</v>
      </c>
      <c r="ID22" s="9"/>
      <c r="IE22" s="1">
        <v>16</v>
      </c>
      <c r="IF22" s="2" t="s">
        <v>19</v>
      </c>
      <c r="IG22" s="5">
        <v>0</v>
      </c>
      <c r="IH22" s="5">
        <v>0</v>
      </c>
      <c r="II22" s="5">
        <v>0</v>
      </c>
      <c r="IJ22" s="5">
        <f t="shared" si="36"/>
        <v>0</v>
      </c>
      <c r="IK22" s="9"/>
      <c r="IL22" s="1">
        <v>16</v>
      </c>
      <c r="IM22" s="2" t="s">
        <v>19</v>
      </c>
      <c r="IN22" s="5">
        <v>0</v>
      </c>
      <c r="IO22" s="5">
        <v>0</v>
      </c>
      <c r="IP22" s="5">
        <v>0</v>
      </c>
      <c r="IQ22" s="5">
        <f t="shared" si="37"/>
        <v>0</v>
      </c>
      <c r="IR22" s="9"/>
      <c r="IS22" s="1">
        <v>16</v>
      </c>
      <c r="IT22" s="2" t="s">
        <v>19</v>
      </c>
      <c r="IU22" s="5">
        <v>0</v>
      </c>
      <c r="IV22" s="5">
        <v>0</v>
      </c>
      <c r="IW22" s="5">
        <v>0</v>
      </c>
      <c r="IX22" s="5">
        <f t="shared" si="38"/>
        <v>0</v>
      </c>
      <c r="IY22" s="9"/>
      <c r="IZ22" s="1">
        <v>16</v>
      </c>
      <c r="JA22" s="2" t="s">
        <v>19</v>
      </c>
      <c r="JB22" s="5">
        <v>100</v>
      </c>
      <c r="JC22" s="5">
        <v>30800</v>
      </c>
      <c r="JD22" s="5">
        <v>20000</v>
      </c>
      <c r="JE22" s="5">
        <f t="shared" si="39"/>
        <v>50800</v>
      </c>
      <c r="JF22" s="9"/>
      <c r="JG22" s="1">
        <v>16</v>
      </c>
      <c r="JH22" s="2" t="s">
        <v>19</v>
      </c>
      <c r="JI22" s="5">
        <v>342</v>
      </c>
      <c r="JJ22" s="5">
        <v>102600</v>
      </c>
      <c r="JK22" s="5">
        <v>0</v>
      </c>
      <c r="JL22" s="5">
        <f t="shared" si="40"/>
        <v>102600</v>
      </c>
      <c r="JM22" s="9"/>
      <c r="JN22" s="1">
        <v>16</v>
      </c>
      <c r="JO22" s="2" t="s">
        <v>19</v>
      </c>
      <c r="JP22" s="5">
        <v>0</v>
      </c>
      <c r="JQ22" s="5">
        <v>17000</v>
      </c>
      <c r="JR22" s="5">
        <v>0</v>
      </c>
      <c r="JS22" s="5">
        <f t="shared" si="41"/>
        <v>17000</v>
      </c>
      <c r="JT22" s="9"/>
      <c r="JU22" s="1">
        <v>16</v>
      </c>
      <c r="JV22" s="2" t="s">
        <v>19</v>
      </c>
      <c r="JW22" s="5">
        <v>16</v>
      </c>
      <c r="JX22" s="5">
        <v>400000</v>
      </c>
      <c r="JY22" s="5">
        <v>0</v>
      </c>
      <c r="JZ22" s="5">
        <f t="shared" si="42"/>
        <v>400000</v>
      </c>
      <c r="KA22" s="9"/>
      <c r="KB22" s="1">
        <v>16</v>
      </c>
      <c r="KC22" s="2" t="s">
        <v>19</v>
      </c>
      <c r="KD22" s="5">
        <v>0</v>
      </c>
      <c r="KE22" s="5">
        <v>0</v>
      </c>
      <c r="KF22" s="5">
        <v>0</v>
      </c>
      <c r="KG22" s="5">
        <f t="shared" si="43"/>
        <v>0</v>
      </c>
      <c r="KH22" s="9"/>
      <c r="KI22" s="1">
        <v>16</v>
      </c>
      <c r="KJ22" s="2" t="s">
        <v>19</v>
      </c>
      <c r="KK22" s="5">
        <v>2</v>
      </c>
      <c r="KL22" s="5">
        <v>76000</v>
      </c>
      <c r="KM22" s="5">
        <v>0</v>
      </c>
      <c r="KN22" s="5">
        <f t="shared" si="44"/>
        <v>76000</v>
      </c>
      <c r="KO22" s="9"/>
      <c r="KP22" s="1">
        <v>16</v>
      </c>
      <c r="KQ22" s="2" t="s">
        <v>19</v>
      </c>
      <c r="KR22" s="5">
        <v>0</v>
      </c>
      <c r="KS22" s="5">
        <v>0</v>
      </c>
      <c r="KT22" s="5">
        <v>581000</v>
      </c>
      <c r="KU22" s="5">
        <f t="shared" si="45"/>
        <v>581000</v>
      </c>
      <c r="KV22" s="9"/>
      <c r="KW22" s="1">
        <v>16</v>
      </c>
      <c r="KX22" s="2" t="s">
        <v>19</v>
      </c>
      <c r="KY22" s="5">
        <v>0</v>
      </c>
      <c r="KZ22" s="5">
        <v>0</v>
      </c>
      <c r="LA22" s="5">
        <v>0</v>
      </c>
      <c r="LB22" s="5">
        <f t="shared" si="46"/>
        <v>0</v>
      </c>
      <c r="LC22" s="9"/>
      <c r="LD22" s="1">
        <v>16</v>
      </c>
      <c r="LE22" s="2" t="s">
        <v>19</v>
      </c>
      <c r="LF22" s="5">
        <v>1</v>
      </c>
      <c r="LG22" s="5">
        <v>46000</v>
      </c>
      <c r="LH22" s="5">
        <v>0</v>
      </c>
      <c r="LI22" s="5">
        <f t="shared" si="47"/>
        <v>46000</v>
      </c>
      <c r="LJ22" s="9"/>
      <c r="LK22" s="1">
        <v>16</v>
      </c>
      <c r="LL22" s="2" t="s">
        <v>19</v>
      </c>
      <c r="LM22" s="5">
        <v>0</v>
      </c>
      <c r="LN22" s="5">
        <v>0</v>
      </c>
      <c r="LO22" s="5">
        <v>0</v>
      </c>
      <c r="LP22" s="5">
        <f t="shared" si="48"/>
        <v>0</v>
      </c>
      <c r="LQ22" s="9"/>
      <c r="LR22" s="1">
        <v>16</v>
      </c>
      <c r="LS22" s="2" t="s">
        <v>19</v>
      </c>
      <c r="LT22" s="5">
        <v>0</v>
      </c>
      <c r="LU22" s="5">
        <v>0</v>
      </c>
      <c r="LV22" s="5">
        <v>0</v>
      </c>
      <c r="LW22" s="5">
        <f t="shared" si="49"/>
        <v>0</v>
      </c>
      <c r="LX22" s="9"/>
      <c r="LY22" s="1">
        <v>16</v>
      </c>
      <c r="LZ22" s="2" t="s">
        <v>19</v>
      </c>
      <c r="MA22" s="5">
        <v>0</v>
      </c>
      <c r="MB22" s="5">
        <v>0</v>
      </c>
      <c r="MC22" s="5">
        <v>0</v>
      </c>
      <c r="MD22" s="5">
        <f t="shared" si="50"/>
        <v>0</v>
      </c>
      <c r="ME22" s="9"/>
      <c r="MF22" s="1">
        <v>16</v>
      </c>
      <c r="MG22" s="2" t="s">
        <v>19</v>
      </c>
      <c r="MH22" s="5">
        <v>200</v>
      </c>
      <c r="MI22" s="5">
        <v>12000</v>
      </c>
      <c r="MJ22" s="5">
        <v>0</v>
      </c>
      <c r="MK22" s="5">
        <f t="shared" si="51"/>
        <v>12000</v>
      </c>
      <c r="ML22" s="9"/>
      <c r="MM22" s="1">
        <v>16</v>
      </c>
      <c r="MN22" s="2" t="s">
        <v>19</v>
      </c>
      <c r="MO22" s="5">
        <v>0</v>
      </c>
      <c r="MP22" s="5">
        <v>0</v>
      </c>
      <c r="MQ22" s="5">
        <v>0</v>
      </c>
      <c r="MR22" s="5">
        <f t="shared" si="52"/>
        <v>0</v>
      </c>
      <c r="MS22" s="9"/>
      <c r="MT22" s="1">
        <v>16</v>
      </c>
      <c r="MU22" s="2" t="s">
        <v>19</v>
      </c>
      <c r="MV22" s="5">
        <v>0</v>
      </c>
      <c r="MW22" s="5">
        <v>0</v>
      </c>
      <c r="MX22" s="5">
        <v>0</v>
      </c>
      <c r="MY22" s="5">
        <f t="shared" si="53"/>
        <v>0</v>
      </c>
      <c r="MZ22" s="9"/>
      <c r="NA22" s="1">
        <v>16</v>
      </c>
      <c r="NB22" s="2" t="s">
        <v>19</v>
      </c>
      <c r="NC22" s="5">
        <v>50838</v>
      </c>
      <c r="ND22" s="5">
        <v>18793300</v>
      </c>
      <c r="NE22" s="5">
        <v>0</v>
      </c>
      <c r="NF22" s="5">
        <f t="shared" si="54"/>
        <v>18793300</v>
      </c>
      <c r="NG22" s="9"/>
      <c r="NH22" s="1">
        <v>16</v>
      </c>
      <c r="NI22" s="2" t="s">
        <v>19</v>
      </c>
      <c r="NJ22" s="5">
        <v>4583</v>
      </c>
      <c r="NK22" s="5">
        <v>916600</v>
      </c>
      <c r="NL22" s="5">
        <v>0</v>
      </c>
      <c r="NM22" s="5">
        <f t="shared" si="55"/>
        <v>916600</v>
      </c>
      <c r="NN22" s="9"/>
      <c r="NO22" s="1">
        <v>16</v>
      </c>
      <c r="NP22" s="2" t="s">
        <v>19</v>
      </c>
      <c r="NQ22" s="5">
        <v>0</v>
      </c>
      <c r="NR22" s="5">
        <v>0</v>
      </c>
      <c r="NS22" s="5">
        <v>0</v>
      </c>
      <c r="NT22" s="5">
        <f t="shared" si="56"/>
        <v>0</v>
      </c>
      <c r="NU22" s="9"/>
      <c r="NV22" s="1">
        <v>16</v>
      </c>
      <c r="NW22" s="2" t="s">
        <v>19</v>
      </c>
      <c r="NX22" s="5">
        <v>0</v>
      </c>
      <c r="NY22" s="5">
        <v>0</v>
      </c>
      <c r="NZ22" s="5">
        <v>0</v>
      </c>
      <c r="OA22" s="5">
        <f t="shared" si="57"/>
        <v>0</v>
      </c>
      <c r="OB22" s="9"/>
      <c r="OC22" s="1">
        <v>16</v>
      </c>
      <c r="OD22" s="2" t="s">
        <v>19</v>
      </c>
      <c r="OE22" s="5">
        <v>0</v>
      </c>
      <c r="OF22" s="5">
        <v>0</v>
      </c>
      <c r="OG22" s="5">
        <v>0</v>
      </c>
      <c r="OH22" s="5">
        <f t="shared" si="58"/>
        <v>0</v>
      </c>
      <c r="OI22" s="9"/>
      <c r="OJ22" s="1">
        <v>16</v>
      </c>
      <c r="OK22" s="2" t="s">
        <v>19</v>
      </c>
      <c r="OL22" s="5">
        <v>0</v>
      </c>
      <c r="OM22" s="5">
        <v>0</v>
      </c>
      <c r="ON22" s="5">
        <v>0</v>
      </c>
      <c r="OO22" s="5">
        <f t="shared" si="59"/>
        <v>0</v>
      </c>
      <c r="OP22" s="9"/>
      <c r="OQ22" s="1">
        <v>16</v>
      </c>
      <c r="OR22" s="2" t="s">
        <v>19</v>
      </c>
      <c r="OS22" s="5">
        <v>18321.599999999999</v>
      </c>
      <c r="OT22" s="5">
        <v>1190904</v>
      </c>
      <c r="OU22" s="5">
        <v>0</v>
      </c>
      <c r="OV22" s="5">
        <f t="shared" si="60"/>
        <v>1190904</v>
      </c>
      <c r="OW22" s="9"/>
      <c r="OX22" s="1">
        <v>16</v>
      </c>
      <c r="OY22" s="2" t="s">
        <v>19</v>
      </c>
      <c r="OZ22" s="5">
        <v>0</v>
      </c>
      <c r="PA22" s="5">
        <v>0</v>
      </c>
      <c r="PB22" s="5">
        <v>0</v>
      </c>
      <c r="PC22" s="5">
        <f t="shared" si="61"/>
        <v>0</v>
      </c>
      <c r="PD22" s="9"/>
      <c r="PE22" s="1">
        <v>16</v>
      </c>
      <c r="PF22" s="2" t="s">
        <v>19</v>
      </c>
      <c r="PG22" s="5">
        <v>0</v>
      </c>
      <c r="PH22" s="5">
        <v>0</v>
      </c>
      <c r="PI22" s="5">
        <v>0</v>
      </c>
      <c r="PJ22" s="5">
        <f t="shared" si="62"/>
        <v>0</v>
      </c>
      <c r="PK22" s="9"/>
      <c r="PL22" s="1">
        <v>16</v>
      </c>
      <c r="PM22" s="2" t="s">
        <v>19</v>
      </c>
      <c r="PN22" s="5">
        <v>0</v>
      </c>
      <c r="PO22" s="5">
        <v>0</v>
      </c>
      <c r="PP22" s="5">
        <v>0</v>
      </c>
      <c r="PQ22" s="5">
        <f t="shared" si="63"/>
        <v>0</v>
      </c>
      <c r="PR22" s="9"/>
      <c r="PS22" s="1">
        <v>16</v>
      </c>
      <c r="PT22" s="2" t="s">
        <v>19</v>
      </c>
      <c r="PU22" s="5">
        <v>2755</v>
      </c>
      <c r="PV22" s="5">
        <v>606100</v>
      </c>
      <c r="PW22" s="5">
        <v>0</v>
      </c>
      <c r="PX22" s="5">
        <f t="shared" si="64"/>
        <v>606100</v>
      </c>
      <c r="PY22" s="9"/>
      <c r="PZ22" s="1">
        <v>16</v>
      </c>
      <c r="QA22" s="2" t="s">
        <v>19</v>
      </c>
      <c r="QB22" s="5">
        <v>24238279</v>
      </c>
      <c r="QC22" s="5">
        <v>3878125</v>
      </c>
      <c r="QD22" s="5">
        <v>0</v>
      </c>
      <c r="QE22" s="5">
        <f t="shared" si="65"/>
        <v>3878125</v>
      </c>
      <c r="QF22" s="9"/>
      <c r="QG22" s="1">
        <v>16</v>
      </c>
      <c r="QH22" s="2" t="s">
        <v>19</v>
      </c>
      <c r="QI22" s="5">
        <v>220</v>
      </c>
      <c r="QJ22" s="5">
        <v>776380</v>
      </c>
      <c r="QK22" s="5">
        <v>0</v>
      </c>
      <c r="QL22" s="5">
        <f t="shared" si="66"/>
        <v>776380</v>
      </c>
      <c r="QM22" s="9"/>
      <c r="QN22" s="1">
        <v>16</v>
      </c>
      <c r="QO22" s="2" t="s">
        <v>19</v>
      </c>
      <c r="QP22" s="5">
        <v>2776</v>
      </c>
      <c r="QQ22" s="5">
        <v>416400</v>
      </c>
      <c r="QR22" s="5">
        <v>0</v>
      </c>
      <c r="QS22" s="5">
        <f t="shared" si="67"/>
        <v>416400</v>
      </c>
      <c r="QT22" s="9"/>
      <c r="QU22" s="1">
        <v>16</v>
      </c>
      <c r="QV22" s="2" t="s">
        <v>19</v>
      </c>
      <c r="QW22" s="5">
        <v>10</v>
      </c>
      <c r="QX22" s="5">
        <v>20000</v>
      </c>
      <c r="QY22" s="5">
        <v>0</v>
      </c>
      <c r="QZ22" s="5">
        <f t="shared" si="68"/>
        <v>20000</v>
      </c>
      <c r="RA22" s="9"/>
      <c r="RB22" s="1">
        <v>16</v>
      </c>
      <c r="RC22" s="2" t="s">
        <v>19</v>
      </c>
      <c r="RD22" s="5">
        <v>0</v>
      </c>
      <c r="RE22" s="5">
        <v>0</v>
      </c>
      <c r="RF22" s="5">
        <v>0</v>
      </c>
      <c r="RG22" s="5">
        <f t="shared" si="69"/>
        <v>0</v>
      </c>
      <c r="RH22" s="9"/>
      <c r="RI22" s="1">
        <v>16</v>
      </c>
      <c r="RJ22" s="2" t="s">
        <v>19</v>
      </c>
      <c r="RK22" s="5">
        <v>3663</v>
      </c>
      <c r="RL22" s="5">
        <v>307692</v>
      </c>
      <c r="RM22" s="5">
        <v>0</v>
      </c>
      <c r="RN22" s="5">
        <f t="shared" si="70"/>
        <v>307692</v>
      </c>
      <c r="RO22" s="9"/>
      <c r="RP22" s="1">
        <v>16</v>
      </c>
      <c r="RQ22" s="2" t="s">
        <v>19</v>
      </c>
      <c r="RR22" s="5">
        <v>24</v>
      </c>
      <c r="RS22" s="5">
        <v>36000</v>
      </c>
      <c r="RT22" s="5">
        <v>0</v>
      </c>
      <c r="RU22" s="5">
        <f t="shared" si="71"/>
        <v>36000</v>
      </c>
      <c r="RV22" s="9"/>
      <c r="RW22" s="1">
        <v>16</v>
      </c>
      <c r="RX22" s="2" t="s">
        <v>19</v>
      </c>
      <c r="RY22" s="5">
        <v>0</v>
      </c>
      <c r="RZ22" s="5">
        <v>0</v>
      </c>
      <c r="SA22" s="5">
        <v>0</v>
      </c>
      <c r="SB22" s="5">
        <f t="shared" si="72"/>
        <v>0</v>
      </c>
      <c r="SC22" s="9"/>
      <c r="SD22" s="1">
        <v>16</v>
      </c>
      <c r="SE22" s="2" t="s">
        <v>19</v>
      </c>
      <c r="SF22" s="5">
        <v>0</v>
      </c>
      <c r="SG22" s="5">
        <v>0</v>
      </c>
      <c r="SH22" s="5">
        <v>0</v>
      </c>
      <c r="SI22" s="5">
        <f t="shared" si="73"/>
        <v>0</v>
      </c>
      <c r="SJ22" s="9"/>
      <c r="SK22" s="1">
        <v>16</v>
      </c>
      <c r="SL22" s="2" t="s">
        <v>19</v>
      </c>
      <c r="SM22" s="5">
        <v>0</v>
      </c>
      <c r="SN22" s="5">
        <v>12000</v>
      </c>
      <c r="SO22" s="5">
        <v>0</v>
      </c>
      <c r="SP22" s="5">
        <f t="shared" si="74"/>
        <v>12000</v>
      </c>
      <c r="SQ22" s="9"/>
      <c r="SR22" s="1">
        <v>16</v>
      </c>
      <c r="SS22" s="2" t="s">
        <v>19</v>
      </c>
      <c r="ST22" s="5">
        <v>0</v>
      </c>
      <c r="SU22" s="5">
        <v>2000</v>
      </c>
      <c r="SV22" s="5">
        <v>0</v>
      </c>
      <c r="SW22" s="5">
        <f t="shared" si="75"/>
        <v>2000</v>
      </c>
      <c r="SX22" s="9"/>
      <c r="SY22" s="1">
        <v>16</v>
      </c>
      <c r="SZ22" s="2" t="s">
        <v>19</v>
      </c>
      <c r="TA22" s="5">
        <v>0</v>
      </c>
      <c r="TB22" s="5">
        <v>2000</v>
      </c>
      <c r="TC22" s="5">
        <v>0</v>
      </c>
      <c r="TD22" s="5">
        <f t="shared" si="76"/>
        <v>2000</v>
      </c>
      <c r="TE22" s="9"/>
      <c r="TF22" s="1">
        <v>16</v>
      </c>
      <c r="TG22" s="2" t="s">
        <v>19</v>
      </c>
      <c r="TH22" s="5">
        <v>0</v>
      </c>
      <c r="TI22" s="5">
        <v>0</v>
      </c>
      <c r="TJ22" s="5">
        <v>0</v>
      </c>
      <c r="TK22" s="5">
        <f t="shared" si="77"/>
        <v>0</v>
      </c>
      <c r="TL22" s="9"/>
      <c r="TM22" s="1">
        <v>16</v>
      </c>
      <c r="TN22" s="2" t="s">
        <v>19</v>
      </c>
      <c r="TO22" s="5">
        <v>0</v>
      </c>
      <c r="TP22" s="5">
        <v>0</v>
      </c>
      <c r="TQ22" s="5">
        <v>0</v>
      </c>
      <c r="TR22" s="5">
        <f t="shared" si="78"/>
        <v>0</v>
      </c>
      <c r="TS22" s="9"/>
      <c r="TT22" s="1">
        <v>16</v>
      </c>
      <c r="TU22" s="2" t="s">
        <v>19</v>
      </c>
      <c r="TV22" s="5">
        <v>0</v>
      </c>
      <c r="TW22" s="5">
        <v>0</v>
      </c>
      <c r="TX22" s="5">
        <v>0</v>
      </c>
      <c r="TY22" s="5">
        <f t="shared" si="79"/>
        <v>0</v>
      </c>
      <c r="TZ22" s="9"/>
      <c r="UA22" s="1">
        <v>16</v>
      </c>
      <c r="UB22" s="2" t="s">
        <v>19</v>
      </c>
      <c r="UC22" s="5">
        <v>0</v>
      </c>
      <c r="UD22" s="5">
        <v>0</v>
      </c>
      <c r="UE22" s="5">
        <v>0</v>
      </c>
      <c r="UF22" s="5">
        <f t="shared" si="80"/>
        <v>0</v>
      </c>
      <c r="UG22" s="9"/>
      <c r="UH22" s="1">
        <v>16</v>
      </c>
      <c r="UI22" s="2" t="s">
        <v>19</v>
      </c>
      <c r="UJ22" s="5">
        <v>0</v>
      </c>
      <c r="UK22" s="5">
        <v>0</v>
      </c>
      <c r="UL22" s="5">
        <v>0</v>
      </c>
      <c r="UM22" s="5">
        <f t="shared" si="81"/>
        <v>0</v>
      </c>
      <c r="UN22" s="9"/>
      <c r="UO22" s="1">
        <v>16</v>
      </c>
      <c r="UP22" s="2" t="s">
        <v>19</v>
      </c>
      <c r="UQ22" s="5">
        <v>0</v>
      </c>
      <c r="UR22" s="5">
        <v>43800</v>
      </c>
      <c r="US22" s="5">
        <v>0</v>
      </c>
      <c r="UT22" s="5">
        <f t="shared" si="82"/>
        <v>43800</v>
      </c>
      <c r="UU22" s="9"/>
      <c r="UV22" s="1">
        <v>16</v>
      </c>
      <c r="UW22" s="2" t="s">
        <v>19</v>
      </c>
      <c r="UX22" s="5">
        <v>24</v>
      </c>
      <c r="UY22" s="5">
        <v>754162.92391304346</v>
      </c>
      <c r="UZ22" s="5">
        <v>0</v>
      </c>
      <c r="VA22" s="5">
        <f t="shared" si="83"/>
        <v>754162.92391304346</v>
      </c>
      <c r="VB22" s="9"/>
      <c r="VC22" s="1">
        <v>16</v>
      </c>
      <c r="VD22" s="2" t="s">
        <v>19</v>
      </c>
      <c r="VE22" s="5">
        <v>1</v>
      </c>
      <c r="VF22" s="5">
        <v>183000</v>
      </c>
      <c r="VG22" s="5">
        <v>0</v>
      </c>
      <c r="VH22" s="5">
        <f t="shared" si="84"/>
        <v>183000</v>
      </c>
      <c r="VI22" s="9"/>
      <c r="VJ22" s="1">
        <v>16</v>
      </c>
      <c r="VK22" s="2" t="s">
        <v>19</v>
      </c>
      <c r="VL22" s="5">
        <v>1</v>
      </c>
      <c r="VM22" s="5">
        <v>50000</v>
      </c>
      <c r="VN22" s="5">
        <v>0</v>
      </c>
      <c r="VO22" s="5">
        <f t="shared" si="85"/>
        <v>50000</v>
      </c>
      <c r="VP22" s="9"/>
      <c r="VQ22" s="1">
        <v>16</v>
      </c>
      <c r="VR22" s="2" t="s">
        <v>19</v>
      </c>
      <c r="VS22" s="5">
        <v>400</v>
      </c>
      <c r="VT22" s="5">
        <v>400000</v>
      </c>
      <c r="VU22" s="5">
        <v>0</v>
      </c>
      <c r="VV22" s="5">
        <f t="shared" si="86"/>
        <v>400000</v>
      </c>
      <c r="VW22" s="9"/>
      <c r="VX22" s="1">
        <v>16</v>
      </c>
      <c r="VY22" s="2" t="s">
        <v>19</v>
      </c>
      <c r="VZ22" s="5">
        <v>0</v>
      </c>
      <c r="WA22" s="5">
        <v>500000</v>
      </c>
      <c r="WB22" s="5">
        <v>0</v>
      </c>
      <c r="WC22" s="5">
        <f t="shared" si="87"/>
        <v>500000</v>
      </c>
      <c r="WD22" s="9"/>
      <c r="WE22" s="1">
        <v>16</v>
      </c>
      <c r="WF22" s="2" t="s">
        <v>19</v>
      </c>
      <c r="WG22" s="5">
        <v>1</v>
      </c>
      <c r="WH22" s="5">
        <v>500000</v>
      </c>
      <c r="WI22" s="5">
        <v>0</v>
      </c>
      <c r="WJ22" s="5">
        <f t="shared" si="88"/>
        <v>500000</v>
      </c>
      <c r="WK22" s="9"/>
      <c r="WL22" s="1">
        <v>16</v>
      </c>
      <c r="WM22" s="2" t="s">
        <v>19</v>
      </c>
      <c r="WN22" s="5">
        <v>1</v>
      </c>
      <c r="WO22" s="5">
        <v>100000</v>
      </c>
      <c r="WP22" s="5">
        <v>0</v>
      </c>
      <c r="WQ22" s="5">
        <f t="shared" si="89"/>
        <v>100000</v>
      </c>
      <c r="WR22" s="9"/>
      <c r="WS22" s="1">
        <v>16</v>
      </c>
      <c r="WT22" s="2" t="s">
        <v>19</v>
      </c>
      <c r="WU22" s="5">
        <v>1</v>
      </c>
      <c r="WV22" s="5">
        <v>600000</v>
      </c>
      <c r="WW22" s="5">
        <v>0</v>
      </c>
      <c r="WX22" s="5">
        <f t="shared" si="90"/>
        <v>600000</v>
      </c>
      <c r="WY22" s="9"/>
      <c r="WZ22" s="1">
        <v>16</v>
      </c>
      <c r="XA22" s="2" t="s">
        <v>19</v>
      </c>
      <c r="XB22" s="5">
        <v>0</v>
      </c>
      <c r="XC22" s="5">
        <v>0</v>
      </c>
      <c r="XD22" s="5">
        <v>0</v>
      </c>
      <c r="XE22" s="5">
        <f t="shared" si="91"/>
        <v>0</v>
      </c>
      <c r="XF22" s="9"/>
      <c r="XG22" s="1">
        <v>16</v>
      </c>
      <c r="XH22" s="2" t="s">
        <v>19</v>
      </c>
      <c r="XI22" s="5">
        <v>1</v>
      </c>
      <c r="XJ22" s="5">
        <v>50000</v>
      </c>
      <c r="XK22" s="5">
        <v>0</v>
      </c>
      <c r="XL22" s="5">
        <f t="shared" si="92"/>
        <v>50000</v>
      </c>
      <c r="XM22" s="9"/>
      <c r="XN22" s="1">
        <v>16</v>
      </c>
      <c r="XO22" s="2" t="s">
        <v>19</v>
      </c>
      <c r="XP22" s="5">
        <v>17</v>
      </c>
      <c r="XQ22" s="5">
        <v>170000</v>
      </c>
      <c r="XR22" s="5">
        <v>0</v>
      </c>
      <c r="XS22" s="5">
        <f t="shared" si="93"/>
        <v>170000</v>
      </c>
      <c r="XT22" s="9"/>
      <c r="XU22" s="1">
        <v>16</v>
      </c>
      <c r="XV22" s="2" t="s">
        <v>19</v>
      </c>
      <c r="XW22" s="5">
        <v>2</v>
      </c>
      <c r="XX22" s="5">
        <v>28000</v>
      </c>
      <c r="XY22" s="5">
        <v>0</v>
      </c>
      <c r="XZ22" s="5">
        <f t="shared" si="94"/>
        <v>28000</v>
      </c>
      <c r="YA22" s="9"/>
      <c r="YB22" s="1">
        <v>16</v>
      </c>
      <c r="YC22" s="2" t="s">
        <v>19</v>
      </c>
      <c r="YD22" s="5">
        <v>3531795.7091468149</v>
      </c>
      <c r="YE22" s="5">
        <v>16175624.347892413</v>
      </c>
      <c r="YF22" s="5">
        <v>0</v>
      </c>
      <c r="YG22" s="5">
        <f t="shared" si="95"/>
        <v>16175624.347892413</v>
      </c>
      <c r="YH22" s="9"/>
      <c r="YI22" s="1">
        <v>16</v>
      </c>
      <c r="YJ22" s="2" t="s">
        <v>19</v>
      </c>
      <c r="YK22" s="5">
        <v>0</v>
      </c>
      <c r="YL22" s="5">
        <v>0</v>
      </c>
      <c r="YM22" s="5">
        <v>0</v>
      </c>
      <c r="YN22" s="5">
        <f t="shared" si="96"/>
        <v>0</v>
      </c>
      <c r="YO22" s="9"/>
      <c r="YP22" s="1">
        <v>16</v>
      </c>
      <c r="YQ22" s="2" t="s">
        <v>19</v>
      </c>
      <c r="YR22" s="5">
        <v>0</v>
      </c>
      <c r="YS22" s="5">
        <v>0</v>
      </c>
      <c r="YT22" s="22">
        <v>153846.20000000001</v>
      </c>
      <c r="YU22" s="5">
        <f t="shared" si="97"/>
        <v>153846.20000000001</v>
      </c>
      <c r="YV22" s="9"/>
      <c r="YW22" s="1">
        <v>16</v>
      </c>
      <c r="YX22" s="2" t="s">
        <v>19</v>
      </c>
      <c r="YY22" s="5">
        <v>0</v>
      </c>
      <c r="YZ22" s="5">
        <v>12689640</v>
      </c>
      <c r="ZA22" s="5">
        <v>0</v>
      </c>
      <c r="ZB22" s="5">
        <f t="shared" si="98"/>
        <v>12689640</v>
      </c>
      <c r="ZC22" s="9"/>
      <c r="ZD22" s="1">
        <v>16</v>
      </c>
      <c r="ZE22" s="2" t="s">
        <v>19</v>
      </c>
      <c r="ZF22" s="5">
        <v>0</v>
      </c>
      <c r="ZG22" s="5">
        <v>0</v>
      </c>
      <c r="ZH22" s="5">
        <v>0</v>
      </c>
      <c r="ZI22" s="5">
        <f t="shared" si="99"/>
        <v>0</v>
      </c>
      <c r="ZJ22" s="9"/>
      <c r="ZK22" s="1">
        <v>16</v>
      </c>
      <c r="ZL22" s="2" t="s">
        <v>19</v>
      </c>
      <c r="ZM22" s="5">
        <v>0</v>
      </c>
      <c r="ZN22" s="5">
        <v>0</v>
      </c>
      <c r="ZO22" s="5">
        <v>0</v>
      </c>
      <c r="ZP22" s="5">
        <f t="shared" si="100"/>
        <v>0</v>
      </c>
      <c r="ZQ22" s="9"/>
      <c r="ZR22" s="1">
        <v>16</v>
      </c>
      <c r="ZS22" s="2" t="s">
        <v>19</v>
      </c>
      <c r="ZT22" s="5">
        <v>0</v>
      </c>
      <c r="ZU22" s="5">
        <f t="shared" si="101"/>
        <v>69275528.271805465</v>
      </c>
      <c r="ZV22" s="5">
        <f t="shared" si="0"/>
        <v>1771446.2</v>
      </c>
      <c r="ZW22" s="5">
        <f t="shared" si="1"/>
        <v>71046974.471805453</v>
      </c>
      <c r="ZX22" s="9"/>
    </row>
    <row r="23" spans="1:700" ht="16.5" hidden="1">
      <c r="A23" s="1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2"/>
        <v>0</v>
      </c>
      <c r="G23" s="9"/>
      <c r="H23" s="1">
        <v>17</v>
      </c>
      <c r="I23" s="2" t="s">
        <v>20</v>
      </c>
      <c r="J23" s="5">
        <v>0</v>
      </c>
      <c r="K23" s="5">
        <v>0</v>
      </c>
      <c r="L23" s="5">
        <v>0</v>
      </c>
      <c r="M23" s="5">
        <f t="shared" si="3"/>
        <v>0</v>
      </c>
      <c r="N23" s="9"/>
      <c r="O23" s="1">
        <v>17</v>
      </c>
      <c r="P23" s="2" t="s">
        <v>20</v>
      </c>
      <c r="Q23" s="5">
        <v>0</v>
      </c>
      <c r="R23" s="5">
        <v>0</v>
      </c>
      <c r="S23" s="5">
        <v>0</v>
      </c>
      <c r="T23" s="5">
        <f t="shared" si="4"/>
        <v>0</v>
      </c>
      <c r="U23" s="9"/>
      <c r="V23" s="1">
        <v>17</v>
      </c>
      <c r="W23" s="2" t="s">
        <v>20</v>
      </c>
      <c r="X23" s="5">
        <v>0</v>
      </c>
      <c r="Y23" s="5">
        <v>0</v>
      </c>
      <c r="Z23" s="5">
        <v>0</v>
      </c>
      <c r="AA23" s="5">
        <f t="shared" si="5"/>
        <v>0</v>
      </c>
      <c r="AB23" s="9"/>
      <c r="AC23" s="1">
        <v>17</v>
      </c>
      <c r="AD23" s="2" t="s">
        <v>20</v>
      </c>
      <c r="AE23" s="5">
        <v>1</v>
      </c>
      <c r="AF23" s="5">
        <v>900000</v>
      </c>
      <c r="AG23" s="5">
        <v>0</v>
      </c>
      <c r="AH23" s="5">
        <f t="shared" si="6"/>
        <v>900000</v>
      </c>
      <c r="AI23" s="9"/>
      <c r="AJ23" s="1">
        <v>17</v>
      </c>
      <c r="AK23" s="2" t="s">
        <v>20</v>
      </c>
      <c r="AL23" s="5">
        <v>0</v>
      </c>
      <c r="AM23" s="5">
        <v>1181000</v>
      </c>
      <c r="AN23" s="5">
        <v>600000</v>
      </c>
      <c r="AO23" s="5">
        <f t="shared" si="7"/>
        <v>1781000</v>
      </c>
      <c r="AP23" s="9"/>
      <c r="AQ23" s="1">
        <v>17</v>
      </c>
      <c r="AR23" s="2" t="s">
        <v>20</v>
      </c>
      <c r="AS23" s="5">
        <v>4</v>
      </c>
      <c r="AT23" s="5">
        <v>8000</v>
      </c>
      <c r="AU23" s="5">
        <v>0</v>
      </c>
      <c r="AV23" s="5">
        <f t="shared" si="8"/>
        <v>8000</v>
      </c>
      <c r="AW23" s="9"/>
      <c r="AX23" s="1">
        <v>17</v>
      </c>
      <c r="AY23" s="2" t="s">
        <v>20</v>
      </c>
      <c r="AZ23" s="5">
        <v>45</v>
      </c>
      <c r="BA23" s="5">
        <v>112500</v>
      </c>
      <c r="BB23" s="5">
        <v>0</v>
      </c>
      <c r="BC23" s="5">
        <f t="shared" si="9"/>
        <v>112500</v>
      </c>
      <c r="BD23" s="9"/>
      <c r="BE23" s="1">
        <v>17</v>
      </c>
      <c r="BF23" s="2" t="s">
        <v>20</v>
      </c>
      <c r="BG23" s="5">
        <v>20</v>
      </c>
      <c r="BH23" s="5">
        <v>140000</v>
      </c>
      <c r="BI23" s="5">
        <v>0</v>
      </c>
      <c r="BJ23" s="5">
        <f t="shared" si="10"/>
        <v>140000</v>
      </c>
      <c r="BK23" s="9"/>
      <c r="BL23" s="1">
        <v>17</v>
      </c>
      <c r="BM23" s="2" t="s">
        <v>20</v>
      </c>
      <c r="BN23" s="5">
        <v>0</v>
      </c>
      <c r="BO23" s="5">
        <v>0</v>
      </c>
      <c r="BP23" s="5">
        <v>0</v>
      </c>
      <c r="BQ23" s="5">
        <f t="shared" si="11"/>
        <v>0</v>
      </c>
      <c r="BR23" s="9"/>
      <c r="BS23" s="1">
        <v>17</v>
      </c>
      <c r="BT23" s="2" t="s">
        <v>20</v>
      </c>
      <c r="BU23" s="5">
        <v>16</v>
      </c>
      <c r="BV23" s="5">
        <v>11200</v>
      </c>
      <c r="BW23" s="5">
        <v>0</v>
      </c>
      <c r="BX23" s="5">
        <f t="shared" si="12"/>
        <v>11200</v>
      </c>
      <c r="BY23" s="9"/>
      <c r="BZ23" s="1">
        <v>17</v>
      </c>
      <c r="CA23" s="2" t="s">
        <v>20</v>
      </c>
      <c r="CB23" s="5">
        <v>112</v>
      </c>
      <c r="CC23" s="5">
        <v>84000</v>
      </c>
      <c r="CD23" s="5">
        <v>0</v>
      </c>
      <c r="CE23" s="5">
        <f t="shared" si="13"/>
        <v>84000</v>
      </c>
      <c r="CF23" s="9"/>
      <c r="CG23" s="1">
        <v>17</v>
      </c>
      <c r="CH23" s="2" t="s">
        <v>20</v>
      </c>
      <c r="CI23" s="5">
        <v>12</v>
      </c>
      <c r="CJ23" s="5">
        <v>120000</v>
      </c>
      <c r="CK23" s="5">
        <v>0</v>
      </c>
      <c r="CL23" s="5">
        <f t="shared" si="14"/>
        <v>120000</v>
      </c>
      <c r="CM23" s="9"/>
      <c r="CN23" s="1">
        <v>17</v>
      </c>
      <c r="CO23" s="2" t="s">
        <v>20</v>
      </c>
      <c r="CP23" s="5">
        <v>0</v>
      </c>
      <c r="CQ23" s="5">
        <v>0</v>
      </c>
      <c r="CR23" s="5"/>
      <c r="CS23" s="5">
        <f t="shared" si="15"/>
        <v>0</v>
      </c>
      <c r="CT23" s="9"/>
      <c r="CU23" s="1">
        <v>17</v>
      </c>
      <c r="CV23" s="2" t="s">
        <v>20</v>
      </c>
      <c r="CW23" s="5">
        <v>0</v>
      </c>
      <c r="CX23" s="5">
        <v>0</v>
      </c>
      <c r="CY23" s="5">
        <v>0</v>
      </c>
      <c r="CZ23" s="5">
        <f t="shared" si="16"/>
        <v>0</v>
      </c>
      <c r="DA23" s="9"/>
      <c r="DB23" s="1">
        <v>17</v>
      </c>
      <c r="DC23" s="2" t="s">
        <v>20</v>
      </c>
      <c r="DD23" s="5">
        <v>0</v>
      </c>
      <c r="DE23" s="5">
        <v>0</v>
      </c>
      <c r="DF23" s="5">
        <v>0</v>
      </c>
      <c r="DG23" s="5">
        <f t="shared" si="17"/>
        <v>0</v>
      </c>
      <c r="DH23" s="9"/>
      <c r="DI23" s="1">
        <v>17</v>
      </c>
      <c r="DJ23" s="2" t="s">
        <v>20</v>
      </c>
      <c r="DK23" s="5">
        <v>0</v>
      </c>
      <c r="DL23" s="5">
        <v>0</v>
      </c>
      <c r="DM23" s="5">
        <v>0</v>
      </c>
      <c r="DN23" s="5">
        <f t="shared" si="18"/>
        <v>0</v>
      </c>
      <c r="DO23" s="9"/>
      <c r="DP23" s="1">
        <v>17</v>
      </c>
      <c r="DQ23" s="2" t="s">
        <v>20</v>
      </c>
      <c r="DR23" s="5">
        <v>0</v>
      </c>
      <c r="DS23" s="5">
        <v>0</v>
      </c>
      <c r="DT23" s="5">
        <v>0</v>
      </c>
      <c r="DU23" s="5">
        <f t="shared" si="19"/>
        <v>0</v>
      </c>
      <c r="DV23" s="9"/>
      <c r="DW23" s="1">
        <v>17</v>
      </c>
      <c r="DX23" s="2" t="s">
        <v>20</v>
      </c>
      <c r="DY23" s="5">
        <v>1</v>
      </c>
      <c r="DZ23" s="5">
        <v>60000</v>
      </c>
      <c r="EA23" s="5">
        <v>0</v>
      </c>
      <c r="EB23" s="5">
        <f t="shared" si="20"/>
        <v>60000</v>
      </c>
      <c r="EC23" s="9"/>
      <c r="ED23" s="1">
        <v>17</v>
      </c>
      <c r="EE23" s="2" t="s">
        <v>20</v>
      </c>
      <c r="EF23" s="5">
        <v>0</v>
      </c>
      <c r="EG23" s="5">
        <v>0</v>
      </c>
      <c r="EH23" s="5">
        <v>0</v>
      </c>
      <c r="EI23" s="5">
        <f t="shared" si="21"/>
        <v>0</v>
      </c>
      <c r="EJ23" s="9"/>
      <c r="EK23" s="1">
        <v>17</v>
      </c>
      <c r="EL23" s="2" t="s">
        <v>20</v>
      </c>
      <c r="EM23" s="5">
        <v>0</v>
      </c>
      <c r="EN23" s="5">
        <v>0</v>
      </c>
      <c r="EO23" s="5">
        <v>0</v>
      </c>
      <c r="EP23" s="5">
        <f t="shared" si="22"/>
        <v>0</v>
      </c>
      <c r="EQ23" s="9"/>
      <c r="ER23" s="1">
        <v>17</v>
      </c>
      <c r="ES23" s="2" t="s">
        <v>20</v>
      </c>
      <c r="ET23" s="5">
        <v>0</v>
      </c>
      <c r="EU23" s="5">
        <v>0</v>
      </c>
      <c r="EV23" s="5">
        <v>0</v>
      </c>
      <c r="EW23" s="5">
        <f t="shared" si="23"/>
        <v>0</v>
      </c>
      <c r="EX23" s="9"/>
      <c r="EY23" s="1">
        <v>17</v>
      </c>
      <c r="EZ23" s="2" t="s">
        <v>20</v>
      </c>
      <c r="FA23" s="5">
        <v>2</v>
      </c>
      <c r="FB23" s="5">
        <v>110000</v>
      </c>
      <c r="FC23" s="5">
        <v>0</v>
      </c>
      <c r="FD23" s="5">
        <f t="shared" si="24"/>
        <v>110000</v>
      </c>
      <c r="FE23" s="9"/>
      <c r="FF23" s="1">
        <v>17</v>
      </c>
      <c r="FG23" s="2" t="s">
        <v>20</v>
      </c>
      <c r="FH23" s="5">
        <v>0</v>
      </c>
      <c r="FI23" s="5">
        <v>0</v>
      </c>
      <c r="FJ23" s="5">
        <v>0</v>
      </c>
      <c r="FK23" s="5">
        <f t="shared" si="25"/>
        <v>0</v>
      </c>
      <c r="FL23" s="9"/>
      <c r="FM23" s="1">
        <v>17</v>
      </c>
      <c r="FN23" s="2" t="s">
        <v>20</v>
      </c>
      <c r="FO23" s="5">
        <v>0</v>
      </c>
      <c r="FP23" s="5">
        <v>120000</v>
      </c>
      <c r="FQ23" s="5">
        <v>0</v>
      </c>
      <c r="FR23" s="5">
        <f t="shared" si="26"/>
        <v>120000</v>
      </c>
      <c r="FS23" s="9"/>
      <c r="FT23" s="1">
        <v>17</v>
      </c>
      <c r="FU23" s="2" t="s">
        <v>20</v>
      </c>
      <c r="FV23" s="5">
        <v>0</v>
      </c>
      <c r="FW23" s="5">
        <v>0</v>
      </c>
      <c r="FX23" s="5">
        <v>0</v>
      </c>
      <c r="FY23" s="5">
        <f t="shared" si="27"/>
        <v>0</v>
      </c>
      <c r="FZ23" s="9"/>
      <c r="GA23" s="1">
        <v>17</v>
      </c>
      <c r="GB23" s="2" t="s">
        <v>20</v>
      </c>
      <c r="GC23" s="5">
        <v>0</v>
      </c>
      <c r="GD23" s="5">
        <v>0</v>
      </c>
      <c r="GE23" s="5">
        <v>0</v>
      </c>
      <c r="GF23" s="5">
        <f t="shared" si="28"/>
        <v>0</v>
      </c>
      <c r="GG23" s="9"/>
      <c r="GH23" s="1">
        <v>17</v>
      </c>
      <c r="GI23" s="2" t="s">
        <v>20</v>
      </c>
      <c r="GJ23" s="5">
        <v>0</v>
      </c>
      <c r="GK23" s="5">
        <v>0</v>
      </c>
      <c r="GL23" s="5">
        <v>0</v>
      </c>
      <c r="GM23" s="5">
        <f t="shared" si="29"/>
        <v>0</v>
      </c>
      <c r="GN23" s="9"/>
      <c r="GO23" s="1">
        <v>17</v>
      </c>
      <c r="GP23" s="2" t="s">
        <v>20</v>
      </c>
      <c r="GQ23" s="5">
        <v>1</v>
      </c>
      <c r="GR23" s="5">
        <v>50000</v>
      </c>
      <c r="GS23" s="5">
        <v>0</v>
      </c>
      <c r="GT23" s="5">
        <f t="shared" si="30"/>
        <v>50000</v>
      </c>
      <c r="GU23" s="9"/>
      <c r="GV23" s="1">
        <v>17</v>
      </c>
      <c r="GW23" s="2" t="s">
        <v>20</v>
      </c>
      <c r="GX23" s="5">
        <v>0</v>
      </c>
      <c r="GY23" s="5">
        <v>0</v>
      </c>
      <c r="GZ23" s="5">
        <v>0</v>
      </c>
      <c r="HA23" s="5">
        <f t="shared" si="31"/>
        <v>0</v>
      </c>
      <c r="HB23" s="9"/>
      <c r="HC23" s="1">
        <v>17</v>
      </c>
      <c r="HD23" s="2" t="s">
        <v>20</v>
      </c>
      <c r="HE23" s="5">
        <v>1</v>
      </c>
      <c r="HF23" s="5">
        <v>30000</v>
      </c>
      <c r="HG23" s="5">
        <v>0</v>
      </c>
      <c r="HH23" s="5">
        <f t="shared" si="32"/>
        <v>30000</v>
      </c>
      <c r="HI23" s="9"/>
      <c r="HJ23" s="1">
        <v>17</v>
      </c>
      <c r="HK23" s="2" t="s">
        <v>20</v>
      </c>
      <c r="HL23" s="5">
        <v>0</v>
      </c>
      <c r="HM23" s="5">
        <v>0</v>
      </c>
      <c r="HN23" s="5">
        <v>0</v>
      </c>
      <c r="HO23" s="5">
        <f t="shared" si="33"/>
        <v>0</v>
      </c>
      <c r="HP23" s="9"/>
      <c r="HQ23" s="1">
        <v>17</v>
      </c>
      <c r="HR23" s="2" t="s">
        <v>20</v>
      </c>
      <c r="HS23" s="5">
        <v>1</v>
      </c>
      <c r="HT23" s="5">
        <v>2291500</v>
      </c>
      <c r="HU23" s="5">
        <v>0</v>
      </c>
      <c r="HV23" s="5">
        <f t="shared" si="34"/>
        <v>2291500</v>
      </c>
      <c r="HW23" s="9"/>
      <c r="HX23" s="1">
        <v>17</v>
      </c>
      <c r="HY23" s="2" t="s">
        <v>20</v>
      </c>
      <c r="HZ23" s="5">
        <v>1</v>
      </c>
      <c r="IA23" s="5">
        <v>700000</v>
      </c>
      <c r="IB23" s="5">
        <v>0</v>
      </c>
      <c r="IC23" s="5">
        <f t="shared" si="35"/>
        <v>700000</v>
      </c>
      <c r="ID23" s="9"/>
      <c r="IE23" s="1">
        <v>17</v>
      </c>
      <c r="IF23" s="2" t="s">
        <v>20</v>
      </c>
      <c r="IG23" s="5">
        <v>0</v>
      </c>
      <c r="IH23" s="5">
        <v>0</v>
      </c>
      <c r="II23" s="5">
        <v>0</v>
      </c>
      <c r="IJ23" s="5">
        <f t="shared" si="36"/>
        <v>0</v>
      </c>
      <c r="IK23" s="9"/>
      <c r="IL23" s="1">
        <v>17</v>
      </c>
      <c r="IM23" s="2" t="s">
        <v>20</v>
      </c>
      <c r="IN23" s="5">
        <v>0</v>
      </c>
      <c r="IO23" s="5">
        <v>0</v>
      </c>
      <c r="IP23" s="5">
        <v>0</v>
      </c>
      <c r="IQ23" s="5">
        <f t="shared" si="37"/>
        <v>0</v>
      </c>
      <c r="IR23" s="9"/>
      <c r="IS23" s="1">
        <v>17</v>
      </c>
      <c r="IT23" s="2" t="s">
        <v>20</v>
      </c>
      <c r="IU23" s="5">
        <v>0</v>
      </c>
      <c r="IV23" s="5">
        <v>0</v>
      </c>
      <c r="IW23" s="5">
        <v>0</v>
      </c>
      <c r="IX23" s="5">
        <f t="shared" si="38"/>
        <v>0</v>
      </c>
      <c r="IY23" s="9"/>
      <c r="IZ23" s="1">
        <v>17</v>
      </c>
      <c r="JA23" s="2" t="s">
        <v>20</v>
      </c>
      <c r="JB23" s="5">
        <v>76</v>
      </c>
      <c r="JC23" s="5">
        <v>20000</v>
      </c>
      <c r="JD23" s="5">
        <v>10000</v>
      </c>
      <c r="JE23" s="5">
        <f t="shared" si="39"/>
        <v>30000</v>
      </c>
      <c r="JF23" s="9"/>
      <c r="JG23" s="1">
        <v>17</v>
      </c>
      <c r="JH23" s="2" t="s">
        <v>20</v>
      </c>
      <c r="JI23" s="5">
        <v>310</v>
      </c>
      <c r="JJ23" s="5">
        <v>93000</v>
      </c>
      <c r="JK23" s="5">
        <v>0</v>
      </c>
      <c r="JL23" s="5">
        <f t="shared" si="40"/>
        <v>93000</v>
      </c>
      <c r="JM23" s="9"/>
      <c r="JN23" s="1">
        <v>17</v>
      </c>
      <c r="JO23" s="2" t="s">
        <v>20</v>
      </c>
      <c r="JP23" s="5">
        <v>0</v>
      </c>
      <c r="JQ23" s="5">
        <v>17000</v>
      </c>
      <c r="JR23" s="5">
        <v>0</v>
      </c>
      <c r="JS23" s="5">
        <f t="shared" si="41"/>
        <v>17000</v>
      </c>
      <c r="JT23" s="9"/>
      <c r="JU23" s="1">
        <v>17</v>
      </c>
      <c r="JV23" s="2" t="s">
        <v>20</v>
      </c>
      <c r="JW23" s="5">
        <v>12</v>
      </c>
      <c r="JX23" s="5">
        <v>300000</v>
      </c>
      <c r="JY23" s="5">
        <v>0</v>
      </c>
      <c r="JZ23" s="5">
        <f t="shared" si="42"/>
        <v>300000</v>
      </c>
      <c r="KA23" s="9"/>
      <c r="KB23" s="1">
        <v>17</v>
      </c>
      <c r="KC23" s="2" t="s">
        <v>20</v>
      </c>
      <c r="KD23" s="5">
        <v>0</v>
      </c>
      <c r="KE23" s="5">
        <v>0</v>
      </c>
      <c r="KF23" s="5">
        <v>0</v>
      </c>
      <c r="KG23" s="5">
        <f t="shared" si="43"/>
        <v>0</v>
      </c>
      <c r="KH23" s="9"/>
      <c r="KI23" s="1">
        <v>17</v>
      </c>
      <c r="KJ23" s="2" t="s">
        <v>20</v>
      </c>
      <c r="KK23" s="5">
        <v>2</v>
      </c>
      <c r="KL23" s="5">
        <v>76000</v>
      </c>
      <c r="KM23" s="5">
        <v>0</v>
      </c>
      <c r="KN23" s="5">
        <f t="shared" si="44"/>
        <v>76000</v>
      </c>
      <c r="KO23" s="9"/>
      <c r="KP23" s="1">
        <v>17</v>
      </c>
      <c r="KQ23" s="2" t="s">
        <v>20</v>
      </c>
      <c r="KR23" s="5">
        <v>0</v>
      </c>
      <c r="KS23" s="5">
        <v>0</v>
      </c>
      <c r="KT23" s="5">
        <v>120000</v>
      </c>
      <c r="KU23" s="5">
        <f t="shared" si="45"/>
        <v>120000</v>
      </c>
      <c r="KV23" s="9"/>
      <c r="KW23" s="1">
        <v>17</v>
      </c>
      <c r="KX23" s="2" t="s">
        <v>20</v>
      </c>
      <c r="KY23" s="5">
        <v>0</v>
      </c>
      <c r="KZ23" s="5">
        <v>0</v>
      </c>
      <c r="LA23" s="5">
        <v>0</v>
      </c>
      <c r="LB23" s="5">
        <f t="shared" si="46"/>
        <v>0</v>
      </c>
      <c r="LC23" s="9"/>
      <c r="LD23" s="1">
        <v>17</v>
      </c>
      <c r="LE23" s="2" t="s">
        <v>20</v>
      </c>
      <c r="LF23" s="5">
        <v>1</v>
      </c>
      <c r="LG23" s="5">
        <v>46000</v>
      </c>
      <c r="LH23" s="5">
        <v>0</v>
      </c>
      <c r="LI23" s="5">
        <f t="shared" si="47"/>
        <v>46000</v>
      </c>
      <c r="LJ23" s="9"/>
      <c r="LK23" s="1">
        <v>17</v>
      </c>
      <c r="LL23" s="2" t="s">
        <v>20</v>
      </c>
      <c r="LM23" s="5">
        <v>0</v>
      </c>
      <c r="LN23" s="5">
        <v>0</v>
      </c>
      <c r="LO23" s="5">
        <v>0</v>
      </c>
      <c r="LP23" s="5">
        <f t="shared" si="48"/>
        <v>0</v>
      </c>
      <c r="LQ23" s="9"/>
      <c r="LR23" s="1">
        <v>17</v>
      </c>
      <c r="LS23" s="2" t="s">
        <v>20</v>
      </c>
      <c r="LT23" s="5">
        <v>0</v>
      </c>
      <c r="LU23" s="5">
        <v>0</v>
      </c>
      <c r="LV23" s="5">
        <v>0</v>
      </c>
      <c r="LW23" s="5">
        <f t="shared" si="49"/>
        <v>0</v>
      </c>
      <c r="LX23" s="9"/>
      <c r="LY23" s="1">
        <v>17</v>
      </c>
      <c r="LZ23" s="2" t="s">
        <v>20</v>
      </c>
      <c r="MA23" s="5">
        <v>0</v>
      </c>
      <c r="MB23" s="5">
        <v>0</v>
      </c>
      <c r="MC23" s="5">
        <v>0</v>
      </c>
      <c r="MD23" s="5">
        <f t="shared" si="50"/>
        <v>0</v>
      </c>
      <c r="ME23" s="9"/>
      <c r="MF23" s="1">
        <v>17</v>
      </c>
      <c r="MG23" s="2" t="s">
        <v>20</v>
      </c>
      <c r="MH23" s="5">
        <v>100</v>
      </c>
      <c r="MI23" s="5">
        <v>6000</v>
      </c>
      <c r="MJ23" s="5">
        <v>0</v>
      </c>
      <c r="MK23" s="5">
        <f t="shared" si="51"/>
        <v>6000</v>
      </c>
      <c r="ML23" s="9"/>
      <c r="MM23" s="1">
        <v>17</v>
      </c>
      <c r="MN23" s="2" t="s">
        <v>20</v>
      </c>
      <c r="MO23" s="5">
        <v>0</v>
      </c>
      <c r="MP23" s="5">
        <v>0</v>
      </c>
      <c r="MQ23" s="5">
        <v>0</v>
      </c>
      <c r="MR23" s="5">
        <f t="shared" si="52"/>
        <v>0</v>
      </c>
      <c r="MS23" s="9"/>
      <c r="MT23" s="1">
        <v>17</v>
      </c>
      <c r="MU23" s="2" t="s">
        <v>20</v>
      </c>
      <c r="MV23" s="5">
        <v>0</v>
      </c>
      <c r="MW23" s="5">
        <v>0</v>
      </c>
      <c r="MX23" s="5">
        <v>0</v>
      </c>
      <c r="MY23" s="5">
        <f t="shared" si="53"/>
        <v>0</v>
      </c>
      <c r="MZ23" s="9"/>
      <c r="NA23" s="1">
        <v>17</v>
      </c>
      <c r="NB23" s="2" t="s">
        <v>20</v>
      </c>
      <c r="NC23" s="5">
        <v>39544</v>
      </c>
      <c r="ND23" s="5">
        <v>13940400</v>
      </c>
      <c r="NE23" s="5">
        <v>0</v>
      </c>
      <c r="NF23" s="5">
        <f t="shared" si="54"/>
        <v>13940400</v>
      </c>
      <c r="NG23" s="9"/>
      <c r="NH23" s="1">
        <v>17</v>
      </c>
      <c r="NI23" s="2" t="s">
        <v>20</v>
      </c>
      <c r="NJ23" s="5">
        <v>2646</v>
      </c>
      <c r="NK23" s="5">
        <v>529200</v>
      </c>
      <c r="NL23" s="5">
        <v>0</v>
      </c>
      <c r="NM23" s="5">
        <f t="shared" si="55"/>
        <v>529200</v>
      </c>
      <c r="NN23" s="9"/>
      <c r="NO23" s="1">
        <v>17</v>
      </c>
      <c r="NP23" s="2" t="s">
        <v>20</v>
      </c>
      <c r="NQ23" s="5">
        <v>0</v>
      </c>
      <c r="NR23" s="5">
        <v>0</v>
      </c>
      <c r="NS23" s="5">
        <v>0</v>
      </c>
      <c r="NT23" s="5">
        <f t="shared" si="56"/>
        <v>0</v>
      </c>
      <c r="NU23" s="9"/>
      <c r="NV23" s="1">
        <v>17</v>
      </c>
      <c r="NW23" s="2" t="s">
        <v>20</v>
      </c>
      <c r="NX23" s="5">
        <v>0</v>
      </c>
      <c r="NY23" s="5">
        <v>0</v>
      </c>
      <c r="NZ23" s="5">
        <v>0</v>
      </c>
      <c r="OA23" s="5">
        <f t="shared" si="57"/>
        <v>0</v>
      </c>
      <c r="OB23" s="9"/>
      <c r="OC23" s="1">
        <v>17</v>
      </c>
      <c r="OD23" s="2" t="s">
        <v>20</v>
      </c>
      <c r="OE23" s="5">
        <v>0</v>
      </c>
      <c r="OF23" s="5">
        <v>0</v>
      </c>
      <c r="OG23" s="5">
        <v>0</v>
      </c>
      <c r="OH23" s="5">
        <f t="shared" si="58"/>
        <v>0</v>
      </c>
      <c r="OI23" s="9"/>
      <c r="OJ23" s="1">
        <v>17</v>
      </c>
      <c r="OK23" s="2" t="s">
        <v>20</v>
      </c>
      <c r="OL23" s="5">
        <v>0</v>
      </c>
      <c r="OM23" s="5">
        <v>0</v>
      </c>
      <c r="ON23" s="5">
        <v>0</v>
      </c>
      <c r="OO23" s="5">
        <f t="shared" si="59"/>
        <v>0</v>
      </c>
      <c r="OP23" s="9"/>
      <c r="OQ23" s="1">
        <v>17</v>
      </c>
      <c r="OR23" s="2" t="s">
        <v>20</v>
      </c>
      <c r="OS23" s="5">
        <v>10725</v>
      </c>
      <c r="OT23" s="5">
        <v>697125</v>
      </c>
      <c r="OU23" s="5">
        <v>0</v>
      </c>
      <c r="OV23" s="5">
        <f t="shared" si="60"/>
        <v>697125</v>
      </c>
      <c r="OW23" s="9"/>
      <c r="OX23" s="1">
        <v>17</v>
      </c>
      <c r="OY23" s="2" t="s">
        <v>20</v>
      </c>
      <c r="OZ23" s="5">
        <v>0</v>
      </c>
      <c r="PA23" s="5">
        <v>0</v>
      </c>
      <c r="PB23" s="5">
        <v>0</v>
      </c>
      <c r="PC23" s="5">
        <f t="shared" si="61"/>
        <v>0</v>
      </c>
      <c r="PD23" s="9"/>
      <c r="PE23" s="1">
        <v>17</v>
      </c>
      <c r="PF23" s="2" t="s">
        <v>20</v>
      </c>
      <c r="PG23" s="5">
        <v>0</v>
      </c>
      <c r="PH23" s="5">
        <v>0</v>
      </c>
      <c r="PI23" s="5">
        <v>0</v>
      </c>
      <c r="PJ23" s="5">
        <f t="shared" si="62"/>
        <v>0</v>
      </c>
      <c r="PK23" s="9"/>
      <c r="PL23" s="1">
        <v>17</v>
      </c>
      <c r="PM23" s="2" t="s">
        <v>20</v>
      </c>
      <c r="PN23" s="5">
        <v>0</v>
      </c>
      <c r="PO23" s="5">
        <v>0</v>
      </c>
      <c r="PP23" s="5">
        <v>0</v>
      </c>
      <c r="PQ23" s="5">
        <f t="shared" si="63"/>
        <v>0</v>
      </c>
      <c r="PR23" s="9"/>
      <c r="PS23" s="1">
        <v>17</v>
      </c>
      <c r="PT23" s="2" t="s">
        <v>20</v>
      </c>
      <c r="PU23" s="5">
        <v>1502</v>
      </c>
      <c r="PV23" s="5">
        <v>330440</v>
      </c>
      <c r="PW23" s="5">
        <v>0</v>
      </c>
      <c r="PX23" s="5">
        <f t="shared" si="64"/>
        <v>330440</v>
      </c>
      <c r="PY23" s="9"/>
      <c r="PZ23" s="1">
        <v>17</v>
      </c>
      <c r="QA23" s="2" t="s">
        <v>20</v>
      </c>
      <c r="QB23" s="5">
        <v>14383939</v>
      </c>
      <c r="QC23" s="5">
        <v>2301430</v>
      </c>
      <c r="QD23" s="5">
        <v>0</v>
      </c>
      <c r="QE23" s="5">
        <f t="shared" si="65"/>
        <v>2301430</v>
      </c>
      <c r="QF23" s="9"/>
      <c r="QG23" s="1">
        <v>17</v>
      </c>
      <c r="QH23" s="2" t="s">
        <v>20</v>
      </c>
      <c r="QI23" s="5">
        <v>132</v>
      </c>
      <c r="QJ23" s="5">
        <v>465828</v>
      </c>
      <c r="QK23" s="5">
        <v>0</v>
      </c>
      <c r="QL23" s="5">
        <f t="shared" si="66"/>
        <v>465828</v>
      </c>
      <c r="QM23" s="9"/>
      <c r="QN23" s="1">
        <v>17</v>
      </c>
      <c r="QO23" s="2" t="s">
        <v>20</v>
      </c>
      <c r="QP23" s="5">
        <v>1513</v>
      </c>
      <c r="QQ23" s="5">
        <v>226950</v>
      </c>
      <c r="QR23" s="5">
        <v>0</v>
      </c>
      <c r="QS23" s="5">
        <f t="shared" si="67"/>
        <v>226950</v>
      </c>
      <c r="QT23" s="9"/>
      <c r="QU23" s="1">
        <v>17</v>
      </c>
      <c r="QV23" s="2" t="s">
        <v>20</v>
      </c>
      <c r="QW23" s="5">
        <v>5</v>
      </c>
      <c r="QX23" s="5">
        <v>10000</v>
      </c>
      <c r="QY23" s="5">
        <v>0</v>
      </c>
      <c r="QZ23" s="5">
        <f t="shared" si="68"/>
        <v>10000</v>
      </c>
      <c r="RA23" s="9"/>
      <c r="RB23" s="1">
        <v>17</v>
      </c>
      <c r="RC23" s="2" t="s">
        <v>20</v>
      </c>
      <c r="RD23" s="5">
        <v>0</v>
      </c>
      <c r="RE23" s="5">
        <v>0</v>
      </c>
      <c r="RF23" s="5">
        <v>0</v>
      </c>
      <c r="RG23" s="5">
        <f t="shared" si="69"/>
        <v>0</v>
      </c>
      <c r="RH23" s="9"/>
      <c r="RI23" s="1">
        <v>17</v>
      </c>
      <c r="RJ23" s="2" t="s">
        <v>20</v>
      </c>
      <c r="RK23" s="5">
        <v>1760</v>
      </c>
      <c r="RL23" s="5">
        <v>147840</v>
      </c>
      <c r="RM23" s="5">
        <v>0</v>
      </c>
      <c r="RN23" s="5">
        <f t="shared" si="70"/>
        <v>147840</v>
      </c>
      <c r="RO23" s="9"/>
      <c r="RP23" s="1">
        <v>17</v>
      </c>
      <c r="RQ23" s="2" t="s">
        <v>20</v>
      </c>
      <c r="RR23" s="5">
        <v>8</v>
      </c>
      <c r="RS23" s="5">
        <v>12000</v>
      </c>
      <c r="RT23" s="5">
        <v>0</v>
      </c>
      <c r="RU23" s="5">
        <f t="shared" si="71"/>
        <v>12000</v>
      </c>
      <c r="RV23" s="9"/>
      <c r="RW23" s="1">
        <v>17</v>
      </c>
      <c r="RX23" s="2" t="s">
        <v>20</v>
      </c>
      <c r="RY23" s="5">
        <v>0</v>
      </c>
      <c r="RZ23" s="5">
        <v>0</v>
      </c>
      <c r="SA23" s="5">
        <v>0</v>
      </c>
      <c r="SB23" s="5">
        <f t="shared" si="72"/>
        <v>0</v>
      </c>
      <c r="SC23" s="9"/>
      <c r="SD23" s="1">
        <v>17</v>
      </c>
      <c r="SE23" s="2" t="s">
        <v>20</v>
      </c>
      <c r="SF23" s="5">
        <v>0</v>
      </c>
      <c r="SG23" s="5">
        <v>0</v>
      </c>
      <c r="SH23" s="5">
        <v>0</v>
      </c>
      <c r="SI23" s="5">
        <f t="shared" si="73"/>
        <v>0</v>
      </c>
      <c r="SJ23" s="9"/>
      <c r="SK23" s="1">
        <v>17</v>
      </c>
      <c r="SL23" s="2" t="s">
        <v>20</v>
      </c>
      <c r="SM23" s="5">
        <v>0</v>
      </c>
      <c r="SN23" s="5">
        <v>7500</v>
      </c>
      <c r="SO23" s="5">
        <v>0</v>
      </c>
      <c r="SP23" s="5">
        <f t="shared" si="74"/>
        <v>7500</v>
      </c>
      <c r="SQ23" s="9"/>
      <c r="SR23" s="1">
        <v>17</v>
      </c>
      <c r="SS23" s="2" t="s">
        <v>20</v>
      </c>
      <c r="ST23" s="5">
        <v>0</v>
      </c>
      <c r="SU23" s="5">
        <v>2000</v>
      </c>
      <c r="SV23" s="5">
        <v>0</v>
      </c>
      <c r="SW23" s="5">
        <f t="shared" si="75"/>
        <v>2000</v>
      </c>
      <c r="SX23" s="9"/>
      <c r="SY23" s="1">
        <v>17</v>
      </c>
      <c r="SZ23" s="2" t="s">
        <v>20</v>
      </c>
      <c r="TA23" s="5">
        <v>0</v>
      </c>
      <c r="TB23" s="5">
        <v>2000</v>
      </c>
      <c r="TC23" s="5">
        <v>0</v>
      </c>
      <c r="TD23" s="5">
        <f t="shared" si="76"/>
        <v>2000</v>
      </c>
      <c r="TE23" s="9"/>
      <c r="TF23" s="1">
        <v>17</v>
      </c>
      <c r="TG23" s="2" t="s">
        <v>20</v>
      </c>
      <c r="TH23" s="5">
        <v>0</v>
      </c>
      <c r="TI23" s="5">
        <v>0</v>
      </c>
      <c r="TJ23" s="5">
        <v>0</v>
      </c>
      <c r="TK23" s="5">
        <f t="shared" si="77"/>
        <v>0</v>
      </c>
      <c r="TL23" s="9"/>
      <c r="TM23" s="1">
        <v>17</v>
      </c>
      <c r="TN23" s="2" t="s">
        <v>20</v>
      </c>
      <c r="TO23" s="5">
        <v>0</v>
      </c>
      <c r="TP23" s="5">
        <v>0</v>
      </c>
      <c r="TQ23" s="5">
        <v>0</v>
      </c>
      <c r="TR23" s="5">
        <f t="shared" si="78"/>
        <v>0</v>
      </c>
      <c r="TS23" s="9"/>
      <c r="TT23" s="1">
        <v>17</v>
      </c>
      <c r="TU23" s="2" t="s">
        <v>20</v>
      </c>
      <c r="TV23" s="5">
        <v>0</v>
      </c>
      <c r="TW23" s="5">
        <v>0</v>
      </c>
      <c r="TX23" s="5">
        <v>0</v>
      </c>
      <c r="TY23" s="5">
        <f t="shared" si="79"/>
        <v>0</v>
      </c>
      <c r="TZ23" s="9"/>
      <c r="UA23" s="1">
        <v>17</v>
      </c>
      <c r="UB23" s="2" t="s">
        <v>20</v>
      </c>
      <c r="UC23" s="5">
        <v>0</v>
      </c>
      <c r="UD23" s="5">
        <v>0</v>
      </c>
      <c r="UE23" s="5">
        <v>0</v>
      </c>
      <c r="UF23" s="5">
        <f t="shared" si="80"/>
        <v>0</v>
      </c>
      <c r="UG23" s="9"/>
      <c r="UH23" s="1">
        <v>17</v>
      </c>
      <c r="UI23" s="2" t="s">
        <v>20</v>
      </c>
      <c r="UJ23" s="5">
        <v>0</v>
      </c>
      <c r="UK23" s="5">
        <v>0</v>
      </c>
      <c r="UL23" s="5">
        <v>0</v>
      </c>
      <c r="UM23" s="5">
        <f t="shared" si="81"/>
        <v>0</v>
      </c>
      <c r="UN23" s="9"/>
      <c r="UO23" s="1">
        <v>17</v>
      </c>
      <c r="UP23" s="2" t="s">
        <v>20</v>
      </c>
      <c r="UQ23" s="5">
        <v>0</v>
      </c>
      <c r="UR23" s="5">
        <v>24000</v>
      </c>
      <c r="US23" s="5">
        <v>0</v>
      </c>
      <c r="UT23" s="5">
        <f t="shared" si="82"/>
        <v>24000</v>
      </c>
      <c r="UU23" s="9"/>
      <c r="UV23" s="1">
        <v>17</v>
      </c>
      <c r="UW23" s="2" t="s">
        <v>20</v>
      </c>
      <c r="UX23" s="5">
        <v>12</v>
      </c>
      <c r="UY23" s="5">
        <v>377081.46195652173</v>
      </c>
      <c r="UZ23" s="5">
        <v>0</v>
      </c>
      <c r="VA23" s="5">
        <f t="shared" si="83"/>
        <v>377081.46195652173</v>
      </c>
      <c r="VB23" s="9"/>
      <c r="VC23" s="1">
        <v>17</v>
      </c>
      <c r="VD23" s="2" t="s">
        <v>20</v>
      </c>
      <c r="VE23" s="5">
        <v>1</v>
      </c>
      <c r="VF23" s="5">
        <v>14200</v>
      </c>
      <c r="VG23" s="5">
        <v>0</v>
      </c>
      <c r="VH23" s="5">
        <f t="shared" si="84"/>
        <v>14200</v>
      </c>
      <c r="VI23" s="9"/>
      <c r="VJ23" s="1">
        <v>17</v>
      </c>
      <c r="VK23" s="2" t="s">
        <v>20</v>
      </c>
      <c r="VL23" s="5">
        <v>1</v>
      </c>
      <c r="VM23" s="5">
        <v>50000</v>
      </c>
      <c r="VN23" s="5">
        <v>0</v>
      </c>
      <c r="VO23" s="5">
        <f t="shared" si="85"/>
        <v>50000</v>
      </c>
      <c r="VP23" s="9"/>
      <c r="VQ23" s="1">
        <v>17</v>
      </c>
      <c r="VR23" s="2" t="s">
        <v>20</v>
      </c>
      <c r="VS23" s="5">
        <v>500</v>
      </c>
      <c r="VT23" s="5">
        <v>500000</v>
      </c>
      <c r="VU23" s="5">
        <v>0</v>
      </c>
      <c r="VV23" s="5">
        <f t="shared" si="86"/>
        <v>500000</v>
      </c>
      <c r="VW23" s="9"/>
      <c r="VX23" s="1">
        <v>17</v>
      </c>
      <c r="VY23" s="2" t="s">
        <v>20</v>
      </c>
      <c r="VZ23" s="5">
        <v>0</v>
      </c>
      <c r="WA23" s="5">
        <v>500000</v>
      </c>
      <c r="WB23" s="5">
        <v>0</v>
      </c>
      <c r="WC23" s="5">
        <f t="shared" si="87"/>
        <v>500000</v>
      </c>
      <c r="WD23" s="9"/>
      <c r="WE23" s="1">
        <v>17</v>
      </c>
      <c r="WF23" s="2" t="s">
        <v>20</v>
      </c>
      <c r="WG23" s="5">
        <v>1</v>
      </c>
      <c r="WH23" s="5">
        <v>500000</v>
      </c>
      <c r="WI23" s="5">
        <v>0</v>
      </c>
      <c r="WJ23" s="5">
        <f t="shared" si="88"/>
        <v>500000</v>
      </c>
      <c r="WK23" s="9"/>
      <c r="WL23" s="1">
        <v>17</v>
      </c>
      <c r="WM23" s="2" t="s">
        <v>20</v>
      </c>
      <c r="WN23" s="5">
        <v>1</v>
      </c>
      <c r="WO23" s="5">
        <v>100000</v>
      </c>
      <c r="WP23" s="5">
        <v>0</v>
      </c>
      <c r="WQ23" s="5">
        <f t="shared" si="89"/>
        <v>100000</v>
      </c>
      <c r="WR23" s="9"/>
      <c r="WS23" s="1">
        <v>17</v>
      </c>
      <c r="WT23" s="2" t="s">
        <v>20</v>
      </c>
      <c r="WU23" s="5">
        <v>1</v>
      </c>
      <c r="WV23" s="5">
        <v>600000</v>
      </c>
      <c r="WW23" s="5">
        <v>0</v>
      </c>
      <c r="WX23" s="5">
        <f t="shared" si="90"/>
        <v>600000</v>
      </c>
      <c r="WY23" s="9"/>
      <c r="WZ23" s="1">
        <v>17</v>
      </c>
      <c r="XA23" s="2" t="s">
        <v>20</v>
      </c>
      <c r="XB23" s="5">
        <v>0</v>
      </c>
      <c r="XC23" s="5">
        <v>0</v>
      </c>
      <c r="XD23" s="5">
        <v>0</v>
      </c>
      <c r="XE23" s="5">
        <f t="shared" si="91"/>
        <v>0</v>
      </c>
      <c r="XF23" s="9"/>
      <c r="XG23" s="1">
        <v>17</v>
      </c>
      <c r="XH23" s="2" t="s">
        <v>20</v>
      </c>
      <c r="XI23" s="5">
        <v>1</v>
      </c>
      <c r="XJ23" s="5">
        <v>50000</v>
      </c>
      <c r="XK23" s="5">
        <v>0</v>
      </c>
      <c r="XL23" s="5">
        <f t="shared" si="92"/>
        <v>50000</v>
      </c>
      <c r="XM23" s="9"/>
      <c r="XN23" s="1">
        <v>17</v>
      </c>
      <c r="XO23" s="2" t="s">
        <v>20</v>
      </c>
      <c r="XP23" s="5">
        <v>7</v>
      </c>
      <c r="XQ23" s="5">
        <v>70000</v>
      </c>
      <c r="XR23" s="5">
        <v>0</v>
      </c>
      <c r="XS23" s="5">
        <f t="shared" si="93"/>
        <v>70000</v>
      </c>
      <c r="XT23" s="9"/>
      <c r="XU23" s="1">
        <v>17</v>
      </c>
      <c r="XV23" s="2" t="s">
        <v>20</v>
      </c>
      <c r="XW23" s="5">
        <v>2</v>
      </c>
      <c r="XX23" s="5">
        <v>28000</v>
      </c>
      <c r="XY23" s="5">
        <v>0</v>
      </c>
      <c r="XZ23" s="5">
        <f t="shared" si="94"/>
        <v>28000</v>
      </c>
      <c r="YA23" s="9"/>
      <c r="YB23" s="1">
        <v>17</v>
      </c>
      <c r="YC23" s="2" t="s">
        <v>20</v>
      </c>
      <c r="YD23" s="5">
        <v>1934155.6335128043</v>
      </c>
      <c r="YE23" s="5">
        <v>6808227.8299650708</v>
      </c>
      <c r="YF23" s="5">
        <v>0</v>
      </c>
      <c r="YG23" s="5">
        <f t="shared" si="95"/>
        <v>6808227.8299650708</v>
      </c>
      <c r="YH23" s="9"/>
      <c r="YI23" s="1">
        <v>17</v>
      </c>
      <c r="YJ23" s="2" t="s">
        <v>20</v>
      </c>
      <c r="YK23" s="5">
        <v>0</v>
      </c>
      <c r="YL23" s="5">
        <v>0</v>
      </c>
      <c r="YM23" s="5">
        <v>0</v>
      </c>
      <c r="YN23" s="5">
        <f t="shared" si="96"/>
        <v>0</v>
      </c>
      <c r="YO23" s="9"/>
      <c r="YP23" s="1">
        <v>17</v>
      </c>
      <c r="YQ23" s="2" t="s">
        <v>20</v>
      </c>
      <c r="YR23" s="5">
        <v>0</v>
      </c>
      <c r="YS23" s="5">
        <v>0</v>
      </c>
      <c r="YT23" s="22">
        <v>153846.20000000001</v>
      </c>
      <c r="YU23" s="5">
        <f t="shared" si="97"/>
        <v>153846.20000000001</v>
      </c>
      <c r="YV23" s="9"/>
      <c r="YW23" s="1">
        <v>17</v>
      </c>
      <c r="YX23" s="2" t="s">
        <v>20</v>
      </c>
      <c r="YY23" s="5">
        <v>0</v>
      </c>
      <c r="YZ23" s="5">
        <v>6764460</v>
      </c>
      <c r="ZA23" s="5">
        <v>0</v>
      </c>
      <c r="ZB23" s="5">
        <f t="shared" si="98"/>
        <v>6764460</v>
      </c>
      <c r="ZC23" s="9"/>
      <c r="ZD23" s="1">
        <v>17</v>
      </c>
      <c r="ZE23" s="2" t="s">
        <v>20</v>
      </c>
      <c r="ZF23" s="5">
        <v>2</v>
      </c>
      <c r="ZG23" s="5">
        <v>130000</v>
      </c>
      <c r="ZH23" s="5">
        <v>0</v>
      </c>
      <c r="ZI23" s="5">
        <f t="shared" si="99"/>
        <v>130000</v>
      </c>
      <c r="ZJ23" s="9"/>
      <c r="ZK23" s="1">
        <v>17</v>
      </c>
      <c r="ZL23" s="2" t="s">
        <v>20</v>
      </c>
      <c r="ZM23" s="5">
        <v>0</v>
      </c>
      <c r="ZN23" s="5">
        <v>0</v>
      </c>
      <c r="ZO23" s="5">
        <v>0</v>
      </c>
      <c r="ZP23" s="5">
        <f t="shared" si="100"/>
        <v>0</v>
      </c>
      <c r="ZQ23" s="9"/>
      <c r="ZR23" s="1">
        <v>17</v>
      </c>
      <c r="ZS23" s="2" t="s">
        <v>20</v>
      </c>
      <c r="ZT23" s="5">
        <v>0</v>
      </c>
      <c r="ZU23" s="5">
        <f t="shared" si="101"/>
        <v>41664882.291921593</v>
      </c>
      <c r="ZV23" s="5">
        <f t="shared" si="0"/>
        <v>883846.2</v>
      </c>
      <c r="ZW23" s="5">
        <f t="shared" si="1"/>
        <v>42548728.491921596</v>
      </c>
      <c r="ZX23" s="9"/>
    </row>
    <row r="24" spans="1:700" ht="16.5" hidden="1">
      <c r="A24" s="1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2"/>
        <v>0</v>
      </c>
      <c r="G24" s="9"/>
      <c r="H24" s="1">
        <v>18</v>
      </c>
      <c r="I24" s="2" t="s">
        <v>21</v>
      </c>
      <c r="J24" s="5">
        <v>0</v>
      </c>
      <c r="K24" s="5">
        <v>0</v>
      </c>
      <c r="L24" s="5">
        <v>0</v>
      </c>
      <c r="M24" s="5">
        <f t="shared" si="3"/>
        <v>0</v>
      </c>
      <c r="N24" s="9"/>
      <c r="O24" s="1">
        <v>18</v>
      </c>
      <c r="P24" s="2" t="s">
        <v>21</v>
      </c>
      <c r="Q24" s="5">
        <v>0</v>
      </c>
      <c r="R24" s="5">
        <v>0</v>
      </c>
      <c r="S24" s="5">
        <v>0</v>
      </c>
      <c r="T24" s="5">
        <f t="shared" si="4"/>
        <v>0</v>
      </c>
      <c r="U24" s="9"/>
      <c r="V24" s="1">
        <v>18</v>
      </c>
      <c r="W24" s="2" t="s">
        <v>21</v>
      </c>
      <c r="X24" s="5">
        <v>0</v>
      </c>
      <c r="Y24" s="5">
        <v>0</v>
      </c>
      <c r="Z24" s="5">
        <v>0</v>
      </c>
      <c r="AA24" s="5">
        <f t="shared" si="5"/>
        <v>0</v>
      </c>
      <c r="AB24" s="9"/>
      <c r="AC24" s="1">
        <v>18</v>
      </c>
      <c r="AD24" s="2" t="s">
        <v>21</v>
      </c>
      <c r="AE24" s="5">
        <v>1</v>
      </c>
      <c r="AF24" s="5">
        <v>900000</v>
      </c>
      <c r="AG24" s="5">
        <v>0</v>
      </c>
      <c r="AH24" s="5">
        <f t="shared" si="6"/>
        <v>900000</v>
      </c>
      <c r="AI24" s="9"/>
      <c r="AJ24" s="1">
        <v>18</v>
      </c>
      <c r="AK24" s="2" t="s">
        <v>21</v>
      </c>
      <c r="AL24" s="5">
        <v>0</v>
      </c>
      <c r="AM24" s="5">
        <v>956000</v>
      </c>
      <c r="AN24" s="5">
        <v>209000</v>
      </c>
      <c r="AO24" s="5">
        <f t="shared" si="7"/>
        <v>1165000</v>
      </c>
      <c r="AP24" s="9"/>
      <c r="AQ24" s="1">
        <v>18</v>
      </c>
      <c r="AR24" s="2" t="s">
        <v>21</v>
      </c>
      <c r="AS24" s="5">
        <v>4</v>
      </c>
      <c r="AT24" s="5">
        <v>8000</v>
      </c>
      <c r="AU24" s="5">
        <v>0</v>
      </c>
      <c r="AV24" s="5">
        <f t="shared" si="8"/>
        <v>8000</v>
      </c>
      <c r="AW24" s="9"/>
      <c r="AX24" s="1">
        <v>18</v>
      </c>
      <c r="AY24" s="2" t="s">
        <v>21</v>
      </c>
      <c r="AZ24" s="5">
        <v>29</v>
      </c>
      <c r="BA24" s="5">
        <v>72500</v>
      </c>
      <c r="BB24" s="5">
        <v>0</v>
      </c>
      <c r="BC24" s="5">
        <f t="shared" si="9"/>
        <v>72500</v>
      </c>
      <c r="BD24" s="9"/>
      <c r="BE24" s="1">
        <v>18</v>
      </c>
      <c r="BF24" s="2" t="s">
        <v>21</v>
      </c>
      <c r="BG24" s="5">
        <v>20</v>
      </c>
      <c r="BH24" s="5">
        <v>140000</v>
      </c>
      <c r="BI24" s="5">
        <v>0</v>
      </c>
      <c r="BJ24" s="5">
        <f t="shared" si="10"/>
        <v>140000</v>
      </c>
      <c r="BK24" s="9"/>
      <c r="BL24" s="1">
        <v>18</v>
      </c>
      <c r="BM24" s="2" t="s">
        <v>21</v>
      </c>
      <c r="BN24" s="5">
        <v>0</v>
      </c>
      <c r="BO24" s="5">
        <v>0</v>
      </c>
      <c r="BP24" s="5">
        <v>0</v>
      </c>
      <c r="BQ24" s="5">
        <f t="shared" si="11"/>
        <v>0</v>
      </c>
      <c r="BR24" s="9"/>
      <c r="BS24" s="1">
        <v>18</v>
      </c>
      <c r="BT24" s="2" t="s">
        <v>21</v>
      </c>
      <c r="BU24" s="5">
        <v>16</v>
      </c>
      <c r="BV24" s="5">
        <v>11200</v>
      </c>
      <c r="BW24" s="5">
        <v>0</v>
      </c>
      <c r="BX24" s="5">
        <f t="shared" si="12"/>
        <v>11200</v>
      </c>
      <c r="BY24" s="9"/>
      <c r="BZ24" s="1">
        <v>18</v>
      </c>
      <c r="CA24" s="2" t="s">
        <v>21</v>
      </c>
      <c r="CB24" s="5">
        <v>80</v>
      </c>
      <c r="CC24" s="5">
        <v>60000</v>
      </c>
      <c r="CD24" s="5">
        <v>0</v>
      </c>
      <c r="CE24" s="5">
        <f t="shared" si="13"/>
        <v>60000</v>
      </c>
      <c r="CF24" s="9"/>
      <c r="CG24" s="1">
        <v>18</v>
      </c>
      <c r="CH24" s="2" t="s">
        <v>21</v>
      </c>
      <c r="CI24" s="5">
        <v>9</v>
      </c>
      <c r="CJ24" s="5">
        <v>90000</v>
      </c>
      <c r="CK24" s="5">
        <v>0</v>
      </c>
      <c r="CL24" s="5">
        <f t="shared" si="14"/>
        <v>90000</v>
      </c>
      <c r="CM24" s="9"/>
      <c r="CN24" s="1">
        <v>18</v>
      </c>
      <c r="CO24" s="2" t="s">
        <v>21</v>
      </c>
      <c r="CP24" s="5">
        <v>0</v>
      </c>
      <c r="CQ24" s="5">
        <v>0</v>
      </c>
      <c r="CR24" s="5"/>
      <c r="CS24" s="5">
        <f t="shared" si="15"/>
        <v>0</v>
      </c>
      <c r="CT24" s="9"/>
      <c r="CU24" s="1">
        <v>18</v>
      </c>
      <c r="CV24" s="2" t="s">
        <v>21</v>
      </c>
      <c r="CW24" s="5">
        <v>0</v>
      </c>
      <c r="CX24" s="5">
        <v>0</v>
      </c>
      <c r="CY24" s="5">
        <v>0</v>
      </c>
      <c r="CZ24" s="5">
        <f t="shared" si="16"/>
        <v>0</v>
      </c>
      <c r="DA24" s="9"/>
      <c r="DB24" s="1">
        <v>18</v>
      </c>
      <c r="DC24" s="2" t="s">
        <v>21</v>
      </c>
      <c r="DD24" s="5">
        <v>0</v>
      </c>
      <c r="DE24" s="5">
        <v>0</v>
      </c>
      <c r="DF24" s="5">
        <v>0</v>
      </c>
      <c r="DG24" s="5">
        <f t="shared" si="17"/>
        <v>0</v>
      </c>
      <c r="DH24" s="9"/>
      <c r="DI24" s="1">
        <v>18</v>
      </c>
      <c r="DJ24" s="2" t="s">
        <v>21</v>
      </c>
      <c r="DK24" s="5">
        <v>0</v>
      </c>
      <c r="DL24" s="5">
        <v>0</v>
      </c>
      <c r="DM24" s="5">
        <v>0</v>
      </c>
      <c r="DN24" s="5">
        <f t="shared" si="18"/>
        <v>0</v>
      </c>
      <c r="DO24" s="9"/>
      <c r="DP24" s="1">
        <v>18</v>
      </c>
      <c r="DQ24" s="2" t="s">
        <v>21</v>
      </c>
      <c r="DR24" s="5">
        <v>0</v>
      </c>
      <c r="DS24" s="5">
        <v>0</v>
      </c>
      <c r="DT24" s="5">
        <v>0</v>
      </c>
      <c r="DU24" s="5">
        <f t="shared" si="19"/>
        <v>0</v>
      </c>
      <c r="DV24" s="9"/>
      <c r="DW24" s="1">
        <v>18</v>
      </c>
      <c r="DX24" s="2" t="s">
        <v>21</v>
      </c>
      <c r="DY24" s="5">
        <v>1</v>
      </c>
      <c r="DZ24" s="5">
        <v>60000</v>
      </c>
      <c r="EA24" s="5">
        <v>0</v>
      </c>
      <c r="EB24" s="5">
        <f t="shared" si="20"/>
        <v>60000</v>
      </c>
      <c r="EC24" s="9"/>
      <c r="ED24" s="1">
        <v>18</v>
      </c>
      <c r="EE24" s="2" t="s">
        <v>21</v>
      </c>
      <c r="EF24" s="5">
        <v>0</v>
      </c>
      <c r="EG24" s="5">
        <v>0</v>
      </c>
      <c r="EH24" s="5">
        <v>0</v>
      </c>
      <c r="EI24" s="5">
        <f t="shared" si="21"/>
        <v>0</v>
      </c>
      <c r="EJ24" s="9"/>
      <c r="EK24" s="1">
        <v>18</v>
      </c>
      <c r="EL24" s="2" t="s">
        <v>21</v>
      </c>
      <c r="EM24" s="5">
        <v>0</v>
      </c>
      <c r="EN24" s="5">
        <v>0</v>
      </c>
      <c r="EO24" s="5">
        <v>0</v>
      </c>
      <c r="EP24" s="5">
        <f t="shared" si="22"/>
        <v>0</v>
      </c>
      <c r="EQ24" s="9"/>
      <c r="ER24" s="1">
        <v>18</v>
      </c>
      <c r="ES24" s="2" t="s">
        <v>21</v>
      </c>
      <c r="ET24" s="5">
        <v>0</v>
      </c>
      <c r="EU24" s="5">
        <v>0</v>
      </c>
      <c r="EV24" s="5">
        <v>0</v>
      </c>
      <c r="EW24" s="5">
        <f t="shared" si="23"/>
        <v>0</v>
      </c>
      <c r="EX24" s="9"/>
      <c r="EY24" s="1">
        <v>18</v>
      </c>
      <c r="EZ24" s="2" t="s">
        <v>21</v>
      </c>
      <c r="FA24" s="5">
        <v>1</v>
      </c>
      <c r="FB24" s="5">
        <v>50000</v>
      </c>
      <c r="FC24" s="5">
        <v>0</v>
      </c>
      <c r="FD24" s="5">
        <f t="shared" si="24"/>
        <v>50000</v>
      </c>
      <c r="FE24" s="9"/>
      <c r="FF24" s="1">
        <v>18</v>
      </c>
      <c r="FG24" s="2" t="s">
        <v>21</v>
      </c>
      <c r="FH24" s="5">
        <v>0</v>
      </c>
      <c r="FI24" s="5">
        <v>0</v>
      </c>
      <c r="FJ24" s="5">
        <v>0</v>
      </c>
      <c r="FK24" s="5">
        <f t="shared" si="25"/>
        <v>0</v>
      </c>
      <c r="FL24" s="9"/>
      <c r="FM24" s="1">
        <v>18</v>
      </c>
      <c r="FN24" s="2" t="s">
        <v>21</v>
      </c>
      <c r="FO24" s="5">
        <v>0</v>
      </c>
      <c r="FP24" s="5">
        <v>120000</v>
      </c>
      <c r="FQ24" s="5">
        <v>0</v>
      </c>
      <c r="FR24" s="5">
        <f t="shared" si="26"/>
        <v>120000</v>
      </c>
      <c r="FS24" s="9"/>
      <c r="FT24" s="1">
        <v>18</v>
      </c>
      <c r="FU24" s="2" t="s">
        <v>21</v>
      </c>
      <c r="FV24" s="5">
        <v>0</v>
      </c>
      <c r="FW24" s="5">
        <v>0</v>
      </c>
      <c r="FX24" s="5">
        <v>0</v>
      </c>
      <c r="FY24" s="5">
        <f t="shared" si="27"/>
        <v>0</v>
      </c>
      <c r="FZ24" s="9"/>
      <c r="GA24" s="1">
        <v>18</v>
      </c>
      <c r="GB24" s="2" t="s">
        <v>21</v>
      </c>
      <c r="GC24" s="5">
        <v>0</v>
      </c>
      <c r="GD24" s="5">
        <v>0</v>
      </c>
      <c r="GE24" s="5">
        <v>0</v>
      </c>
      <c r="GF24" s="5">
        <f t="shared" si="28"/>
        <v>0</v>
      </c>
      <c r="GG24" s="9"/>
      <c r="GH24" s="1">
        <v>18</v>
      </c>
      <c r="GI24" s="2" t="s">
        <v>21</v>
      </c>
      <c r="GJ24" s="5">
        <v>1</v>
      </c>
      <c r="GK24" s="5">
        <v>100000</v>
      </c>
      <c r="GL24" s="5">
        <v>0</v>
      </c>
      <c r="GM24" s="5">
        <f t="shared" si="29"/>
        <v>100000</v>
      </c>
      <c r="GN24" s="9"/>
      <c r="GO24" s="1">
        <v>18</v>
      </c>
      <c r="GP24" s="2" t="s">
        <v>21</v>
      </c>
      <c r="GQ24" s="5">
        <v>1</v>
      </c>
      <c r="GR24" s="5">
        <v>50000</v>
      </c>
      <c r="GS24" s="5">
        <v>0</v>
      </c>
      <c r="GT24" s="5">
        <f t="shared" si="30"/>
        <v>50000</v>
      </c>
      <c r="GU24" s="9"/>
      <c r="GV24" s="1">
        <v>18</v>
      </c>
      <c r="GW24" s="2" t="s">
        <v>21</v>
      </c>
      <c r="GX24" s="5">
        <v>0</v>
      </c>
      <c r="GY24" s="5">
        <v>0</v>
      </c>
      <c r="GZ24" s="5">
        <v>0</v>
      </c>
      <c r="HA24" s="5">
        <f t="shared" si="31"/>
        <v>0</v>
      </c>
      <c r="HB24" s="9"/>
      <c r="HC24" s="1">
        <v>18</v>
      </c>
      <c r="HD24" s="2" t="s">
        <v>21</v>
      </c>
      <c r="HE24" s="5">
        <v>0</v>
      </c>
      <c r="HF24" s="5">
        <v>0</v>
      </c>
      <c r="HG24" s="5">
        <v>0</v>
      </c>
      <c r="HH24" s="5">
        <f t="shared" si="32"/>
        <v>0</v>
      </c>
      <c r="HI24" s="9"/>
      <c r="HJ24" s="1">
        <v>18</v>
      </c>
      <c r="HK24" s="2" t="s">
        <v>21</v>
      </c>
      <c r="HL24" s="5">
        <v>0</v>
      </c>
      <c r="HM24" s="5">
        <v>0</v>
      </c>
      <c r="HN24" s="5">
        <v>0</v>
      </c>
      <c r="HO24" s="5">
        <f t="shared" si="33"/>
        <v>0</v>
      </c>
      <c r="HP24" s="9"/>
      <c r="HQ24" s="1">
        <v>18</v>
      </c>
      <c r="HR24" s="2" t="s">
        <v>21</v>
      </c>
      <c r="HS24" s="5">
        <v>3</v>
      </c>
      <c r="HT24" s="5">
        <v>6874500</v>
      </c>
      <c r="HU24" s="5">
        <v>0</v>
      </c>
      <c r="HV24" s="5">
        <f t="shared" si="34"/>
        <v>6874500</v>
      </c>
      <c r="HW24" s="9"/>
      <c r="HX24" s="1">
        <v>18</v>
      </c>
      <c r="HY24" s="2" t="s">
        <v>21</v>
      </c>
      <c r="HZ24" s="5">
        <v>1</v>
      </c>
      <c r="IA24" s="5">
        <v>700000</v>
      </c>
      <c r="IB24" s="5">
        <v>0</v>
      </c>
      <c r="IC24" s="5">
        <f t="shared" si="35"/>
        <v>700000</v>
      </c>
      <c r="ID24" s="9"/>
      <c r="IE24" s="1">
        <v>18</v>
      </c>
      <c r="IF24" s="2" t="s">
        <v>21</v>
      </c>
      <c r="IG24" s="5">
        <v>0</v>
      </c>
      <c r="IH24" s="5">
        <v>0</v>
      </c>
      <c r="II24" s="5">
        <v>0</v>
      </c>
      <c r="IJ24" s="5">
        <f t="shared" si="36"/>
        <v>0</v>
      </c>
      <c r="IK24" s="9"/>
      <c r="IL24" s="1">
        <v>18</v>
      </c>
      <c r="IM24" s="2" t="s">
        <v>21</v>
      </c>
      <c r="IN24" s="5">
        <v>0</v>
      </c>
      <c r="IO24" s="5">
        <v>0</v>
      </c>
      <c r="IP24" s="5">
        <v>0</v>
      </c>
      <c r="IQ24" s="5">
        <f t="shared" si="37"/>
        <v>0</v>
      </c>
      <c r="IR24" s="9"/>
      <c r="IS24" s="1">
        <v>18</v>
      </c>
      <c r="IT24" s="2" t="s">
        <v>21</v>
      </c>
      <c r="IU24" s="5">
        <v>0</v>
      </c>
      <c r="IV24" s="5">
        <v>0</v>
      </c>
      <c r="IW24" s="5">
        <v>0</v>
      </c>
      <c r="IX24" s="5">
        <f t="shared" si="38"/>
        <v>0</v>
      </c>
      <c r="IY24" s="9"/>
      <c r="IZ24" s="1">
        <v>18</v>
      </c>
      <c r="JA24" s="2" t="s">
        <v>21</v>
      </c>
      <c r="JB24" s="5">
        <v>86</v>
      </c>
      <c r="JC24" s="5">
        <v>13200</v>
      </c>
      <c r="JD24" s="5">
        <v>8000</v>
      </c>
      <c r="JE24" s="5">
        <f t="shared" si="39"/>
        <v>21200</v>
      </c>
      <c r="JF24" s="9"/>
      <c r="JG24" s="1">
        <v>18</v>
      </c>
      <c r="JH24" s="2" t="s">
        <v>21</v>
      </c>
      <c r="JI24" s="5">
        <v>478</v>
      </c>
      <c r="JJ24" s="5">
        <v>143400</v>
      </c>
      <c r="JK24" s="5">
        <v>0</v>
      </c>
      <c r="JL24" s="5">
        <f t="shared" si="40"/>
        <v>143400</v>
      </c>
      <c r="JM24" s="9"/>
      <c r="JN24" s="1">
        <v>18</v>
      </c>
      <c r="JO24" s="2" t="s">
        <v>21</v>
      </c>
      <c r="JP24" s="5">
        <v>0</v>
      </c>
      <c r="JQ24" s="5">
        <v>17000</v>
      </c>
      <c r="JR24" s="5">
        <v>0</v>
      </c>
      <c r="JS24" s="5">
        <f t="shared" si="41"/>
        <v>17000</v>
      </c>
      <c r="JT24" s="9"/>
      <c r="JU24" s="1">
        <v>18</v>
      </c>
      <c r="JV24" s="2" t="s">
        <v>21</v>
      </c>
      <c r="JW24" s="5">
        <v>10</v>
      </c>
      <c r="JX24" s="5">
        <v>250000</v>
      </c>
      <c r="JY24" s="5">
        <v>0</v>
      </c>
      <c r="JZ24" s="5">
        <f t="shared" si="42"/>
        <v>250000</v>
      </c>
      <c r="KA24" s="9"/>
      <c r="KB24" s="1">
        <v>18</v>
      </c>
      <c r="KC24" s="2" t="s">
        <v>21</v>
      </c>
      <c r="KD24" s="5">
        <v>0</v>
      </c>
      <c r="KE24" s="5">
        <v>0</v>
      </c>
      <c r="KF24" s="5">
        <v>0</v>
      </c>
      <c r="KG24" s="5">
        <f t="shared" si="43"/>
        <v>0</v>
      </c>
      <c r="KH24" s="9"/>
      <c r="KI24" s="1">
        <v>18</v>
      </c>
      <c r="KJ24" s="2" t="s">
        <v>21</v>
      </c>
      <c r="KK24" s="5">
        <v>0</v>
      </c>
      <c r="KL24" s="5">
        <v>0</v>
      </c>
      <c r="KM24" s="5">
        <v>0</v>
      </c>
      <c r="KN24" s="5">
        <f t="shared" si="44"/>
        <v>0</v>
      </c>
      <c r="KO24" s="9"/>
      <c r="KP24" s="1">
        <v>18</v>
      </c>
      <c r="KQ24" s="2" t="s">
        <v>21</v>
      </c>
      <c r="KR24" s="5">
        <v>0</v>
      </c>
      <c r="KS24" s="5">
        <v>0</v>
      </c>
      <c r="KT24" s="5">
        <v>50000</v>
      </c>
      <c r="KU24" s="5">
        <f t="shared" si="45"/>
        <v>50000</v>
      </c>
      <c r="KV24" s="9"/>
      <c r="KW24" s="1">
        <v>18</v>
      </c>
      <c r="KX24" s="2" t="s">
        <v>21</v>
      </c>
      <c r="KY24" s="5">
        <v>0</v>
      </c>
      <c r="KZ24" s="5">
        <v>0</v>
      </c>
      <c r="LA24" s="5">
        <v>0</v>
      </c>
      <c r="LB24" s="5">
        <f t="shared" si="46"/>
        <v>0</v>
      </c>
      <c r="LC24" s="9"/>
      <c r="LD24" s="1">
        <v>18</v>
      </c>
      <c r="LE24" s="2" t="s">
        <v>21</v>
      </c>
      <c r="LF24" s="5">
        <v>1</v>
      </c>
      <c r="LG24" s="5">
        <v>46000</v>
      </c>
      <c r="LH24" s="5">
        <v>0</v>
      </c>
      <c r="LI24" s="5">
        <f t="shared" si="47"/>
        <v>46000</v>
      </c>
      <c r="LJ24" s="9"/>
      <c r="LK24" s="1">
        <v>18</v>
      </c>
      <c r="LL24" s="2" t="s">
        <v>21</v>
      </c>
      <c r="LM24" s="5">
        <v>0</v>
      </c>
      <c r="LN24" s="5">
        <v>0</v>
      </c>
      <c r="LO24" s="5">
        <v>0</v>
      </c>
      <c r="LP24" s="5">
        <f t="shared" si="48"/>
        <v>0</v>
      </c>
      <c r="LQ24" s="9"/>
      <c r="LR24" s="1">
        <v>18</v>
      </c>
      <c r="LS24" s="2" t="s">
        <v>21</v>
      </c>
      <c r="LT24" s="5">
        <v>0</v>
      </c>
      <c r="LU24" s="5">
        <v>0</v>
      </c>
      <c r="LV24" s="5">
        <v>0</v>
      </c>
      <c r="LW24" s="5">
        <f t="shared" si="49"/>
        <v>0</v>
      </c>
      <c r="LX24" s="9"/>
      <c r="LY24" s="1">
        <v>18</v>
      </c>
      <c r="LZ24" s="2" t="s">
        <v>21</v>
      </c>
      <c r="MA24" s="5">
        <v>0</v>
      </c>
      <c r="MB24" s="5">
        <v>0</v>
      </c>
      <c r="MC24" s="5">
        <v>0</v>
      </c>
      <c r="MD24" s="5">
        <f t="shared" si="50"/>
        <v>0</v>
      </c>
      <c r="ME24" s="9"/>
      <c r="MF24" s="1">
        <v>18</v>
      </c>
      <c r="MG24" s="2" t="s">
        <v>21</v>
      </c>
      <c r="MH24" s="5">
        <v>100</v>
      </c>
      <c r="MI24" s="5">
        <v>6000</v>
      </c>
      <c r="MJ24" s="5">
        <v>0</v>
      </c>
      <c r="MK24" s="5">
        <f t="shared" si="51"/>
        <v>6000</v>
      </c>
      <c r="ML24" s="9"/>
      <c r="MM24" s="1">
        <v>18</v>
      </c>
      <c r="MN24" s="2" t="s">
        <v>21</v>
      </c>
      <c r="MO24" s="5">
        <v>0</v>
      </c>
      <c r="MP24" s="5">
        <v>0</v>
      </c>
      <c r="MQ24" s="5">
        <v>0</v>
      </c>
      <c r="MR24" s="5">
        <f t="shared" si="52"/>
        <v>0</v>
      </c>
      <c r="MS24" s="9"/>
      <c r="MT24" s="1">
        <v>18</v>
      </c>
      <c r="MU24" s="2" t="s">
        <v>21</v>
      </c>
      <c r="MV24" s="5">
        <v>0</v>
      </c>
      <c r="MW24" s="5">
        <v>0</v>
      </c>
      <c r="MX24" s="5">
        <v>0</v>
      </c>
      <c r="MY24" s="5">
        <f t="shared" si="53"/>
        <v>0</v>
      </c>
      <c r="MZ24" s="9"/>
      <c r="NA24" s="1">
        <v>18</v>
      </c>
      <c r="NB24" s="2" t="s">
        <v>21</v>
      </c>
      <c r="NC24" s="5">
        <v>26140</v>
      </c>
      <c r="ND24" s="5">
        <v>9336500</v>
      </c>
      <c r="NE24" s="5">
        <v>0</v>
      </c>
      <c r="NF24" s="5">
        <f t="shared" si="54"/>
        <v>9336500</v>
      </c>
      <c r="NG24" s="9"/>
      <c r="NH24" s="1">
        <v>18</v>
      </c>
      <c r="NI24" s="2" t="s">
        <v>21</v>
      </c>
      <c r="NJ24" s="5">
        <v>2686</v>
      </c>
      <c r="NK24" s="5">
        <v>537200</v>
      </c>
      <c r="NL24" s="5">
        <v>0</v>
      </c>
      <c r="NM24" s="5">
        <f t="shared" si="55"/>
        <v>537200</v>
      </c>
      <c r="NN24" s="9"/>
      <c r="NO24" s="1">
        <v>18</v>
      </c>
      <c r="NP24" s="2" t="s">
        <v>21</v>
      </c>
      <c r="NQ24" s="5">
        <v>0</v>
      </c>
      <c r="NR24" s="5">
        <v>0</v>
      </c>
      <c r="NS24" s="5">
        <v>0</v>
      </c>
      <c r="NT24" s="5">
        <f t="shared" si="56"/>
        <v>0</v>
      </c>
      <c r="NU24" s="9"/>
      <c r="NV24" s="1">
        <v>18</v>
      </c>
      <c r="NW24" s="2" t="s">
        <v>21</v>
      </c>
      <c r="NX24" s="5">
        <v>0</v>
      </c>
      <c r="NY24" s="5">
        <v>0</v>
      </c>
      <c r="NZ24" s="5">
        <v>0</v>
      </c>
      <c r="OA24" s="5">
        <f t="shared" si="57"/>
        <v>0</v>
      </c>
      <c r="OB24" s="9"/>
      <c r="OC24" s="1">
        <v>18</v>
      </c>
      <c r="OD24" s="2" t="s">
        <v>21</v>
      </c>
      <c r="OE24" s="5">
        <v>0</v>
      </c>
      <c r="OF24" s="5">
        <v>0</v>
      </c>
      <c r="OG24" s="5">
        <v>0</v>
      </c>
      <c r="OH24" s="5">
        <f t="shared" si="58"/>
        <v>0</v>
      </c>
      <c r="OI24" s="9"/>
      <c r="OJ24" s="1">
        <v>18</v>
      </c>
      <c r="OK24" s="2" t="s">
        <v>21</v>
      </c>
      <c r="OL24" s="5">
        <v>0</v>
      </c>
      <c r="OM24" s="5">
        <v>0</v>
      </c>
      <c r="ON24" s="5">
        <v>0</v>
      </c>
      <c r="OO24" s="5">
        <f t="shared" si="59"/>
        <v>0</v>
      </c>
      <c r="OP24" s="9"/>
      <c r="OQ24" s="1">
        <v>18</v>
      </c>
      <c r="OR24" s="2" t="s">
        <v>21</v>
      </c>
      <c r="OS24" s="5">
        <v>10909.8</v>
      </c>
      <c r="OT24" s="5">
        <v>709137</v>
      </c>
      <c r="OU24" s="5">
        <v>0</v>
      </c>
      <c r="OV24" s="5">
        <f t="shared" si="60"/>
        <v>709137</v>
      </c>
      <c r="OW24" s="9"/>
      <c r="OX24" s="1">
        <v>18</v>
      </c>
      <c r="OY24" s="2" t="s">
        <v>21</v>
      </c>
      <c r="OZ24" s="5">
        <v>0</v>
      </c>
      <c r="PA24" s="5">
        <v>0</v>
      </c>
      <c r="PB24" s="5">
        <v>0</v>
      </c>
      <c r="PC24" s="5">
        <f t="shared" si="61"/>
        <v>0</v>
      </c>
      <c r="PD24" s="9"/>
      <c r="PE24" s="1">
        <v>18</v>
      </c>
      <c r="PF24" s="2" t="s">
        <v>21</v>
      </c>
      <c r="PG24" s="5">
        <v>0</v>
      </c>
      <c r="PH24" s="5">
        <v>0</v>
      </c>
      <c r="PI24" s="5">
        <v>0</v>
      </c>
      <c r="PJ24" s="5">
        <f t="shared" si="62"/>
        <v>0</v>
      </c>
      <c r="PK24" s="9"/>
      <c r="PL24" s="1">
        <v>18</v>
      </c>
      <c r="PM24" s="2" t="s">
        <v>21</v>
      </c>
      <c r="PN24" s="5">
        <v>0</v>
      </c>
      <c r="PO24" s="5">
        <v>0</v>
      </c>
      <c r="PP24" s="5">
        <v>0</v>
      </c>
      <c r="PQ24" s="5">
        <f t="shared" si="63"/>
        <v>0</v>
      </c>
      <c r="PR24" s="9"/>
      <c r="PS24" s="1">
        <v>18</v>
      </c>
      <c r="PT24" s="2" t="s">
        <v>21</v>
      </c>
      <c r="PU24" s="5">
        <v>1318</v>
      </c>
      <c r="PV24" s="5">
        <v>289960</v>
      </c>
      <c r="PW24" s="5">
        <v>0</v>
      </c>
      <c r="PX24" s="5">
        <f t="shared" si="64"/>
        <v>289960</v>
      </c>
      <c r="PY24" s="9"/>
      <c r="PZ24" s="1">
        <v>18</v>
      </c>
      <c r="QA24" s="2" t="s">
        <v>21</v>
      </c>
      <c r="QB24" s="5">
        <v>12861143</v>
      </c>
      <c r="QC24" s="5">
        <v>2057783</v>
      </c>
      <c r="QD24" s="5">
        <v>0</v>
      </c>
      <c r="QE24" s="5">
        <f t="shared" si="65"/>
        <v>2057783</v>
      </c>
      <c r="QF24" s="9"/>
      <c r="QG24" s="1">
        <v>18</v>
      </c>
      <c r="QH24" s="2" t="s">
        <v>21</v>
      </c>
      <c r="QI24" s="5">
        <v>99</v>
      </c>
      <c r="QJ24" s="5">
        <v>349371</v>
      </c>
      <c r="QK24" s="5">
        <v>0</v>
      </c>
      <c r="QL24" s="5">
        <f t="shared" si="66"/>
        <v>349371</v>
      </c>
      <c r="QM24" s="9"/>
      <c r="QN24" s="1">
        <v>18</v>
      </c>
      <c r="QO24" s="2" t="s">
        <v>21</v>
      </c>
      <c r="QP24" s="5">
        <v>1328</v>
      </c>
      <c r="QQ24" s="5">
        <v>199200</v>
      </c>
      <c r="QR24" s="5">
        <v>0</v>
      </c>
      <c r="QS24" s="5">
        <f t="shared" si="67"/>
        <v>199200</v>
      </c>
      <c r="QT24" s="9"/>
      <c r="QU24" s="1">
        <v>18</v>
      </c>
      <c r="QV24" s="2" t="s">
        <v>21</v>
      </c>
      <c r="QW24" s="5">
        <v>5</v>
      </c>
      <c r="QX24" s="5">
        <v>10000</v>
      </c>
      <c r="QY24" s="5">
        <v>0</v>
      </c>
      <c r="QZ24" s="5">
        <f t="shared" si="68"/>
        <v>10000</v>
      </c>
      <c r="RA24" s="9"/>
      <c r="RB24" s="1">
        <v>18</v>
      </c>
      <c r="RC24" s="2" t="s">
        <v>21</v>
      </c>
      <c r="RD24" s="5">
        <v>0</v>
      </c>
      <c r="RE24" s="5">
        <v>0</v>
      </c>
      <c r="RF24" s="5">
        <v>0</v>
      </c>
      <c r="RG24" s="5">
        <f t="shared" si="69"/>
        <v>0</v>
      </c>
      <c r="RH24" s="9"/>
      <c r="RI24" s="1">
        <v>18</v>
      </c>
      <c r="RJ24" s="2" t="s">
        <v>21</v>
      </c>
      <c r="RK24" s="5">
        <v>2248</v>
      </c>
      <c r="RL24" s="5">
        <v>188832</v>
      </c>
      <c r="RM24" s="5">
        <v>0</v>
      </c>
      <c r="RN24" s="5">
        <f t="shared" si="70"/>
        <v>188832</v>
      </c>
      <c r="RO24" s="9"/>
      <c r="RP24" s="1">
        <v>18</v>
      </c>
      <c r="RQ24" s="2" t="s">
        <v>21</v>
      </c>
      <c r="RR24" s="5">
        <v>11</v>
      </c>
      <c r="RS24" s="5">
        <v>16500</v>
      </c>
      <c r="RT24" s="5">
        <v>0</v>
      </c>
      <c r="RU24" s="5">
        <f t="shared" si="71"/>
        <v>16500</v>
      </c>
      <c r="RV24" s="9"/>
      <c r="RW24" s="1">
        <v>18</v>
      </c>
      <c r="RX24" s="2" t="s">
        <v>21</v>
      </c>
      <c r="RY24" s="5">
        <v>0</v>
      </c>
      <c r="RZ24" s="5">
        <v>0</v>
      </c>
      <c r="SA24" s="5">
        <v>0</v>
      </c>
      <c r="SB24" s="5">
        <f t="shared" si="72"/>
        <v>0</v>
      </c>
      <c r="SC24" s="9"/>
      <c r="SD24" s="1">
        <v>18</v>
      </c>
      <c r="SE24" s="2" t="s">
        <v>21</v>
      </c>
      <c r="SF24" s="5">
        <v>0</v>
      </c>
      <c r="SG24" s="5">
        <v>0</v>
      </c>
      <c r="SH24" s="5">
        <v>0</v>
      </c>
      <c r="SI24" s="5">
        <f t="shared" si="73"/>
        <v>0</v>
      </c>
      <c r="SJ24" s="9"/>
      <c r="SK24" s="1">
        <v>18</v>
      </c>
      <c r="SL24" s="2" t="s">
        <v>21</v>
      </c>
      <c r="SM24" s="5">
        <v>0</v>
      </c>
      <c r="SN24" s="5">
        <v>7500</v>
      </c>
      <c r="SO24" s="5">
        <v>0</v>
      </c>
      <c r="SP24" s="5">
        <f t="shared" si="74"/>
        <v>7500</v>
      </c>
      <c r="SQ24" s="9"/>
      <c r="SR24" s="1">
        <v>18</v>
      </c>
      <c r="SS24" s="2" t="s">
        <v>21</v>
      </c>
      <c r="ST24" s="5">
        <v>0</v>
      </c>
      <c r="SU24" s="5">
        <v>2000</v>
      </c>
      <c r="SV24" s="5">
        <v>0</v>
      </c>
      <c r="SW24" s="5">
        <f t="shared" si="75"/>
        <v>2000</v>
      </c>
      <c r="SX24" s="9"/>
      <c r="SY24" s="1">
        <v>18</v>
      </c>
      <c r="SZ24" s="2" t="s">
        <v>21</v>
      </c>
      <c r="TA24" s="5">
        <v>0</v>
      </c>
      <c r="TB24" s="5">
        <v>2000</v>
      </c>
      <c r="TC24" s="5">
        <v>0</v>
      </c>
      <c r="TD24" s="5">
        <f t="shared" si="76"/>
        <v>2000</v>
      </c>
      <c r="TE24" s="9"/>
      <c r="TF24" s="1">
        <v>18</v>
      </c>
      <c r="TG24" s="2" t="s">
        <v>21</v>
      </c>
      <c r="TH24" s="5">
        <v>0</v>
      </c>
      <c r="TI24" s="5">
        <v>0</v>
      </c>
      <c r="TJ24" s="5">
        <v>0</v>
      </c>
      <c r="TK24" s="5">
        <f t="shared" si="77"/>
        <v>0</v>
      </c>
      <c r="TL24" s="9"/>
      <c r="TM24" s="1">
        <v>18</v>
      </c>
      <c r="TN24" s="2" t="s">
        <v>21</v>
      </c>
      <c r="TO24" s="5">
        <v>0</v>
      </c>
      <c r="TP24" s="5">
        <v>0</v>
      </c>
      <c r="TQ24" s="5">
        <v>0</v>
      </c>
      <c r="TR24" s="5">
        <f t="shared" si="78"/>
        <v>0</v>
      </c>
      <c r="TS24" s="9"/>
      <c r="TT24" s="1">
        <v>18</v>
      </c>
      <c r="TU24" s="2" t="s">
        <v>21</v>
      </c>
      <c r="TV24" s="5">
        <v>0</v>
      </c>
      <c r="TW24" s="5">
        <v>0</v>
      </c>
      <c r="TX24" s="5">
        <v>0</v>
      </c>
      <c r="TY24" s="5">
        <f t="shared" si="79"/>
        <v>0</v>
      </c>
      <c r="TZ24" s="9"/>
      <c r="UA24" s="1">
        <v>18</v>
      </c>
      <c r="UB24" s="2" t="s">
        <v>21</v>
      </c>
      <c r="UC24" s="5">
        <v>0</v>
      </c>
      <c r="UD24" s="5">
        <v>0</v>
      </c>
      <c r="UE24" s="5">
        <v>0</v>
      </c>
      <c r="UF24" s="5">
        <f t="shared" si="80"/>
        <v>0</v>
      </c>
      <c r="UG24" s="9"/>
      <c r="UH24" s="1">
        <v>18</v>
      </c>
      <c r="UI24" s="2" t="s">
        <v>21</v>
      </c>
      <c r="UJ24" s="5">
        <v>0</v>
      </c>
      <c r="UK24" s="5">
        <v>0</v>
      </c>
      <c r="UL24" s="5">
        <v>0</v>
      </c>
      <c r="UM24" s="5">
        <f t="shared" si="81"/>
        <v>0</v>
      </c>
      <c r="UN24" s="9"/>
      <c r="UO24" s="1">
        <v>18</v>
      </c>
      <c r="UP24" s="2" t="s">
        <v>21</v>
      </c>
      <c r="UQ24" s="5">
        <v>0</v>
      </c>
      <c r="UR24" s="5">
        <v>24000</v>
      </c>
      <c r="US24" s="5">
        <v>0</v>
      </c>
      <c r="UT24" s="5">
        <f t="shared" si="82"/>
        <v>24000</v>
      </c>
      <c r="UU24" s="9"/>
      <c r="UV24" s="1">
        <v>18</v>
      </c>
      <c r="UW24" s="2" t="s">
        <v>21</v>
      </c>
      <c r="UX24" s="5">
        <v>11</v>
      </c>
      <c r="UY24" s="5">
        <v>345658.00679347827</v>
      </c>
      <c r="UZ24" s="5">
        <v>0</v>
      </c>
      <c r="VA24" s="5">
        <f t="shared" si="83"/>
        <v>345658.00679347827</v>
      </c>
      <c r="VB24" s="9"/>
      <c r="VC24" s="1">
        <v>18</v>
      </c>
      <c r="VD24" s="2" t="s">
        <v>21</v>
      </c>
      <c r="VE24" s="5">
        <v>1</v>
      </c>
      <c r="VF24" s="5">
        <v>5000</v>
      </c>
      <c r="VG24" s="5">
        <v>0</v>
      </c>
      <c r="VH24" s="5">
        <f t="shared" si="84"/>
        <v>5000</v>
      </c>
      <c r="VI24" s="9"/>
      <c r="VJ24" s="1">
        <v>18</v>
      </c>
      <c r="VK24" s="2" t="s">
        <v>21</v>
      </c>
      <c r="VL24" s="5">
        <v>1</v>
      </c>
      <c r="VM24" s="5">
        <v>50000</v>
      </c>
      <c r="VN24" s="5">
        <v>0</v>
      </c>
      <c r="VO24" s="5">
        <f t="shared" si="85"/>
        <v>50000</v>
      </c>
      <c r="VP24" s="9"/>
      <c r="VQ24" s="1">
        <v>18</v>
      </c>
      <c r="VR24" s="2" t="s">
        <v>21</v>
      </c>
      <c r="VS24" s="5">
        <v>400</v>
      </c>
      <c r="VT24" s="5">
        <v>400000</v>
      </c>
      <c r="VU24" s="5">
        <v>0</v>
      </c>
      <c r="VV24" s="5">
        <f t="shared" si="86"/>
        <v>400000</v>
      </c>
      <c r="VW24" s="9"/>
      <c r="VX24" s="1">
        <v>18</v>
      </c>
      <c r="VY24" s="2" t="s">
        <v>21</v>
      </c>
      <c r="VZ24" s="5">
        <v>0</v>
      </c>
      <c r="WA24" s="5">
        <v>500000</v>
      </c>
      <c r="WB24" s="5">
        <v>0</v>
      </c>
      <c r="WC24" s="5">
        <f t="shared" si="87"/>
        <v>500000</v>
      </c>
      <c r="WD24" s="9"/>
      <c r="WE24" s="1">
        <v>18</v>
      </c>
      <c r="WF24" s="2" t="s">
        <v>21</v>
      </c>
      <c r="WG24" s="5">
        <v>1</v>
      </c>
      <c r="WH24" s="5">
        <v>500000</v>
      </c>
      <c r="WI24" s="5">
        <v>0</v>
      </c>
      <c r="WJ24" s="5">
        <f t="shared" si="88"/>
        <v>500000</v>
      </c>
      <c r="WK24" s="9"/>
      <c r="WL24" s="1">
        <v>18</v>
      </c>
      <c r="WM24" s="2" t="s">
        <v>21</v>
      </c>
      <c r="WN24" s="5">
        <v>1</v>
      </c>
      <c r="WO24" s="5">
        <v>100000</v>
      </c>
      <c r="WP24" s="5">
        <v>0</v>
      </c>
      <c r="WQ24" s="5">
        <f t="shared" si="89"/>
        <v>100000</v>
      </c>
      <c r="WR24" s="9"/>
      <c r="WS24" s="1">
        <v>18</v>
      </c>
      <c r="WT24" s="2" t="s">
        <v>21</v>
      </c>
      <c r="WU24" s="5">
        <v>1</v>
      </c>
      <c r="WV24" s="5">
        <v>600000</v>
      </c>
      <c r="WW24" s="5">
        <v>0</v>
      </c>
      <c r="WX24" s="5">
        <f t="shared" si="90"/>
        <v>600000</v>
      </c>
      <c r="WY24" s="9"/>
      <c r="WZ24" s="1">
        <v>18</v>
      </c>
      <c r="XA24" s="2" t="s">
        <v>21</v>
      </c>
      <c r="XB24" s="5">
        <v>0</v>
      </c>
      <c r="XC24" s="5">
        <v>0</v>
      </c>
      <c r="XD24" s="5">
        <v>0</v>
      </c>
      <c r="XE24" s="5">
        <f t="shared" si="91"/>
        <v>0</v>
      </c>
      <c r="XF24" s="9"/>
      <c r="XG24" s="1">
        <v>18</v>
      </c>
      <c r="XH24" s="2" t="s">
        <v>21</v>
      </c>
      <c r="XI24" s="5">
        <v>0</v>
      </c>
      <c r="XJ24" s="5">
        <v>0</v>
      </c>
      <c r="XK24" s="5">
        <v>0</v>
      </c>
      <c r="XL24" s="5">
        <f t="shared" si="92"/>
        <v>0</v>
      </c>
      <c r="XM24" s="9"/>
      <c r="XN24" s="1">
        <v>18</v>
      </c>
      <c r="XO24" s="2" t="s">
        <v>21</v>
      </c>
      <c r="XP24" s="5">
        <v>7</v>
      </c>
      <c r="XQ24" s="5">
        <v>70000</v>
      </c>
      <c r="XR24" s="5">
        <v>0</v>
      </c>
      <c r="XS24" s="5">
        <f t="shared" si="93"/>
        <v>70000</v>
      </c>
      <c r="XT24" s="9"/>
      <c r="XU24" s="1">
        <v>18</v>
      </c>
      <c r="XV24" s="2" t="s">
        <v>21</v>
      </c>
      <c r="XW24" s="5">
        <v>0</v>
      </c>
      <c r="XX24" s="5">
        <v>0</v>
      </c>
      <c r="XY24" s="5">
        <v>0</v>
      </c>
      <c r="XZ24" s="5">
        <f t="shared" si="94"/>
        <v>0</v>
      </c>
      <c r="YA24" s="9"/>
      <c r="YB24" s="1">
        <v>18</v>
      </c>
      <c r="YC24" s="2" t="s">
        <v>21</v>
      </c>
      <c r="YD24" s="5">
        <v>1963417.1966661075</v>
      </c>
      <c r="YE24" s="5">
        <v>8992450.7607307732</v>
      </c>
      <c r="YF24" s="5">
        <v>0</v>
      </c>
      <c r="YG24" s="5">
        <f t="shared" si="95"/>
        <v>8992450.7607307732</v>
      </c>
      <c r="YH24" s="9"/>
      <c r="YI24" s="1">
        <v>18</v>
      </c>
      <c r="YJ24" s="2" t="s">
        <v>21</v>
      </c>
      <c r="YK24" s="5">
        <v>0</v>
      </c>
      <c r="YL24" s="5">
        <v>0</v>
      </c>
      <c r="YM24" s="5">
        <v>0</v>
      </c>
      <c r="YN24" s="5">
        <f t="shared" si="96"/>
        <v>0</v>
      </c>
      <c r="YO24" s="9"/>
      <c r="YP24" s="1">
        <v>18</v>
      </c>
      <c r="YQ24" s="2" t="s">
        <v>21</v>
      </c>
      <c r="YR24" s="5">
        <v>0</v>
      </c>
      <c r="YS24" s="5">
        <v>0</v>
      </c>
      <c r="YT24" s="22">
        <v>0</v>
      </c>
      <c r="YU24" s="5">
        <f t="shared" si="97"/>
        <v>0</v>
      </c>
      <c r="YV24" s="9"/>
      <c r="YW24" s="1">
        <v>18</v>
      </c>
      <c r="YX24" s="2" t="s">
        <v>21</v>
      </c>
      <c r="YY24" s="5">
        <v>0</v>
      </c>
      <c r="YZ24" s="5">
        <v>3097067</v>
      </c>
      <c r="ZA24" s="5">
        <v>0</v>
      </c>
      <c r="ZB24" s="5">
        <f t="shared" si="98"/>
        <v>3097067</v>
      </c>
      <c r="ZC24" s="9"/>
      <c r="ZD24" s="1">
        <v>18</v>
      </c>
      <c r="ZE24" s="2" t="s">
        <v>21</v>
      </c>
      <c r="ZF24" s="5">
        <v>0</v>
      </c>
      <c r="ZG24" s="5">
        <v>0</v>
      </c>
      <c r="ZH24" s="5">
        <v>0</v>
      </c>
      <c r="ZI24" s="5">
        <f t="shared" si="99"/>
        <v>0</v>
      </c>
      <c r="ZJ24" s="9"/>
      <c r="ZK24" s="1">
        <v>18</v>
      </c>
      <c r="ZL24" s="2" t="s">
        <v>21</v>
      </c>
      <c r="ZM24" s="5">
        <v>0</v>
      </c>
      <c r="ZN24" s="5">
        <v>0</v>
      </c>
      <c r="ZO24" s="5">
        <v>0</v>
      </c>
      <c r="ZP24" s="5">
        <f t="shared" si="100"/>
        <v>0</v>
      </c>
      <c r="ZQ24" s="9"/>
      <c r="ZR24" s="1">
        <v>18</v>
      </c>
      <c r="ZS24" s="2" t="s">
        <v>21</v>
      </c>
      <c r="ZT24" s="5">
        <v>0</v>
      </c>
      <c r="ZU24" s="5">
        <f t="shared" si="101"/>
        <v>39057958.76752425</v>
      </c>
      <c r="ZV24" s="5">
        <f t="shared" si="0"/>
        <v>267000</v>
      </c>
      <c r="ZW24" s="5">
        <f t="shared" si="1"/>
        <v>39324958.76752425</v>
      </c>
      <c r="ZX24" s="9"/>
    </row>
    <row r="25" spans="1:700" ht="16.5" hidden="1">
      <c r="A25" s="1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2"/>
        <v>0</v>
      </c>
      <c r="G25" s="9"/>
      <c r="H25" s="1">
        <v>19</v>
      </c>
      <c r="I25" s="2" t="s">
        <v>22</v>
      </c>
      <c r="J25" s="5">
        <v>0</v>
      </c>
      <c r="K25" s="5">
        <v>0</v>
      </c>
      <c r="L25" s="5">
        <v>0</v>
      </c>
      <c r="M25" s="5">
        <f t="shared" si="3"/>
        <v>0</v>
      </c>
      <c r="N25" s="9"/>
      <c r="O25" s="1">
        <v>19</v>
      </c>
      <c r="P25" s="2" t="s">
        <v>22</v>
      </c>
      <c r="Q25" s="5">
        <v>0</v>
      </c>
      <c r="R25" s="5">
        <v>0</v>
      </c>
      <c r="S25" s="5">
        <v>0</v>
      </c>
      <c r="T25" s="5">
        <f t="shared" si="4"/>
        <v>0</v>
      </c>
      <c r="U25" s="9"/>
      <c r="V25" s="1">
        <v>19</v>
      </c>
      <c r="W25" s="2" t="s">
        <v>22</v>
      </c>
      <c r="X25" s="5">
        <v>0</v>
      </c>
      <c r="Y25" s="5">
        <v>0</v>
      </c>
      <c r="Z25" s="5">
        <v>0</v>
      </c>
      <c r="AA25" s="5">
        <f t="shared" si="5"/>
        <v>0</v>
      </c>
      <c r="AB25" s="9"/>
      <c r="AC25" s="1">
        <v>19</v>
      </c>
      <c r="AD25" s="2" t="s">
        <v>22</v>
      </c>
      <c r="AE25" s="5">
        <v>0</v>
      </c>
      <c r="AF25" s="5">
        <v>0</v>
      </c>
      <c r="AG25" s="5">
        <v>0</v>
      </c>
      <c r="AH25" s="5">
        <f t="shared" si="6"/>
        <v>0</v>
      </c>
      <c r="AI25" s="9"/>
      <c r="AJ25" s="1">
        <v>19</v>
      </c>
      <c r="AK25" s="2" t="s">
        <v>22</v>
      </c>
      <c r="AL25" s="5">
        <v>0</v>
      </c>
      <c r="AM25" s="5">
        <v>956000</v>
      </c>
      <c r="AN25" s="5">
        <v>250000</v>
      </c>
      <c r="AO25" s="5">
        <f t="shared" si="7"/>
        <v>1206000</v>
      </c>
      <c r="AP25" s="9"/>
      <c r="AQ25" s="1">
        <v>19</v>
      </c>
      <c r="AR25" s="2" t="s">
        <v>22</v>
      </c>
      <c r="AS25" s="5">
        <v>4</v>
      </c>
      <c r="AT25" s="5">
        <v>8000</v>
      </c>
      <c r="AU25" s="5">
        <v>0</v>
      </c>
      <c r="AV25" s="5">
        <f t="shared" si="8"/>
        <v>8000</v>
      </c>
      <c r="AW25" s="9"/>
      <c r="AX25" s="1">
        <v>19</v>
      </c>
      <c r="AY25" s="2" t="s">
        <v>22</v>
      </c>
      <c r="AZ25" s="5">
        <v>33</v>
      </c>
      <c r="BA25" s="5">
        <v>82500</v>
      </c>
      <c r="BB25" s="5">
        <v>0</v>
      </c>
      <c r="BC25" s="5">
        <f t="shared" si="9"/>
        <v>82500</v>
      </c>
      <c r="BD25" s="9"/>
      <c r="BE25" s="1">
        <v>19</v>
      </c>
      <c r="BF25" s="2" t="s">
        <v>22</v>
      </c>
      <c r="BG25" s="5">
        <v>20</v>
      </c>
      <c r="BH25" s="5">
        <v>140000</v>
      </c>
      <c r="BI25" s="5">
        <v>0</v>
      </c>
      <c r="BJ25" s="5">
        <f t="shared" si="10"/>
        <v>140000</v>
      </c>
      <c r="BK25" s="9"/>
      <c r="BL25" s="1">
        <v>19</v>
      </c>
      <c r="BM25" s="2" t="s">
        <v>22</v>
      </c>
      <c r="BN25" s="5">
        <v>0</v>
      </c>
      <c r="BO25" s="5">
        <v>0</v>
      </c>
      <c r="BP25" s="5">
        <v>0</v>
      </c>
      <c r="BQ25" s="5">
        <f t="shared" si="11"/>
        <v>0</v>
      </c>
      <c r="BR25" s="9"/>
      <c r="BS25" s="1">
        <v>19</v>
      </c>
      <c r="BT25" s="2" t="s">
        <v>22</v>
      </c>
      <c r="BU25" s="5">
        <v>16</v>
      </c>
      <c r="BV25" s="5">
        <v>11200</v>
      </c>
      <c r="BW25" s="5">
        <v>0</v>
      </c>
      <c r="BX25" s="5">
        <f t="shared" si="12"/>
        <v>11200</v>
      </c>
      <c r="BY25" s="9"/>
      <c r="BZ25" s="1">
        <v>19</v>
      </c>
      <c r="CA25" s="2" t="s">
        <v>22</v>
      </c>
      <c r="CB25" s="5">
        <v>88</v>
      </c>
      <c r="CC25" s="5">
        <v>66000</v>
      </c>
      <c r="CD25" s="5">
        <v>0</v>
      </c>
      <c r="CE25" s="5">
        <f t="shared" si="13"/>
        <v>66000</v>
      </c>
      <c r="CF25" s="9"/>
      <c r="CG25" s="1">
        <v>19</v>
      </c>
      <c r="CH25" s="2" t="s">
        <v>22</v>
      </c>
      <c r="CI25" s="5">
        <v>9</v>
      </c>
      <c r="CJ25" s="5">
        <v>90000</v>
      </c>
      <c r="CK25" s="5">
        <v>0</v>
      </c>
      <c r="CL25" s="5">
        <f t="shared" si="14"/>
        <v>90000</v>
      </c>
      <c r="CM25" s="9"/>
      <c r="CN25" s="1">
        <v>19</v>
      </c>
      <c r="CO25" s="2" t="s">
        <v>22</v>
      </c>
      <c r="CP25" s="5">
        <v>0</v>
      </c>
      <c r="CQ25" s="5">
        <v>0</v>
      </c>
      <c r="CR25" s="5"/>
      <c r="CS25" s="5">
        <f t="shared" si="15"/>
        <v>0</v>
      </c>
      <c r="CT25" s="9"/>
      <c r="CU25" s="1">
        <v>19</v>
      </c>
      <c r="CV25" s="2" t="s">
        <v>22</v>
      </c>
      <c r="CW25" s="5">
        <v>0</v>
      </c>
      <c r="CX25" s="5">
        <v>0</v>
      </c>
      <c r="CY25" s="5">
        <v>0</v>
      </c>
      <c r="CZ25" s="5">
        <f t="shared" si="16"/>
        <v>0</v>
      </c>
      <c r="DA25" s="9"/>
      <c r="DB25" s="1">
        <v>19</v>
      </c>
      <c r="DC25" s="2" t="s">
        <v>22</v>
      </c>
      <c r="DD25" s="5">
        <v>0</v>
      </c>
      <c r="DE25" s="5">
        <v>0</v>
      </c>
      <c r="DF25" s="5">
        <v>0</v>
      </c>
      <c r="DG25" s="5">
        <f t="shared" si="17"/>
        <v>0</v>
      </c>
      <c r="DH25" s="9"/>
      <c r="DI25" s="1">
        <v>19</v>
      </c>
      <c r="DJ25" s="2" t="s">
        <v>22</v>
      </c>
      <c r="DK25" s="5">
        <v>0</v>
      </c>
      <c r="DL25" s="5">
        <v>0</v>
      </c>
      <c r="DM25" s="5">
        <v>0</v>
      </c>
      <c r="DN25" s="5">
        <f t="shared" si="18"/>
        <v>0</v>
      </c>
      <c r="DO25" s="9"/>
      <c r="DP25" s="1">
        <v>19</v>
      </c>
      <c r="DQ25" s="2" t="s">
        <v>22</v>
      </c>
      <c r="DR25" s="5">
        <v>0</v>
      </c>
      <c r="DS25" s="5">
        <v>0</v>
      </c>
      <c r="DT25" s="5">
        <v>0</v>
      </c>
      <c r="DU25" s="5">
        <f t="shared" si="19"/>
        <v>0</v>
      </c>
      <c r="DV25" s="9"/>
      <c r="DW25" s="1">
        <v>19</v>
      </c>
      <c r="DX25" s="2" t="s">
        <v>22</v>
      </c>
      <c r="DY25" s="5">
        <v>1</v>
      </c>
      <c r="DZ25" s="5">
        <v>60000</v>
      </c>
      <c r="EA25" s="5">
        <v>0</v>
      </c>
      <c r="EB25" s="5">
        <f t="shared" si="20"/>
        <v>60000</v>
      </c>
      <c r="EC25" s="9"/>
      <c r="ED25" s="1">
        <v>19</v>
      </c>
      <c r="EE25" s="2" t="s">
        <v>22</v>
      </c>
      <c r="EF25" s="5">
        <v>0</v>
      </c>
      <c r="EG25" s="5">
        <v>0</v>
      </c>
      <c r="EH25" s="5">
        <v>0</v>
      </c>
      <c r="EI25" s="5">
        <f t="shared" si="21"/>
        <v>0</v>
      </c>
      <c r="EJ25" s="9"/>
      <c r="EK25" s="1">
        <v>19</v>
      </c>
      <c r="EL25" s="2" t="s">
        <v>22</v>
      </c>
      <c r="EM25" s="5">
        <v>0</v>
      </c>
      <c r="EN25" s="5">
        <v>0</v>
      </c>
      <c r="EO25" s="5">
        <v>0</v>
      </c>
      <c r="EP25" s="5">
        <f t="shared" si="22"/>
        <v>0</v>
      </c>
      <c r="EQ25" s="9"/>
      <c r="ER25" s="1">
        <v>19</v>
      </c>
      <c r="ES25" s="2" t="s">
        <v>22</v>
      </c>
      <c r="ET25" s="5">
        <v>0</v>
      </c>
      <c r="EU25" s="5">
        <v>0</v>
      </c>
      <c r="EV25" s="5">
        <v>0</v>
      </c>
      <c r="EW25" s="5">
        <f t="shared" si="23"/>
        <v>0</v>
      </c>
      <c r="EX25" s="9"/>
      <c r="EY25" s="1">
        <v>19</v>
      </c>
      <c r="EZ25" s="2" t="s">
        <v>22</v>
      </c>
      <c r="FA25" s="5">
        <v>2</v>
      </c>
      <c r="FB25" s="5">
        <v>110000</v>
      </c>
      <c r="FC25" s="5">
        <v>0</v>
      </c>
      <c r="FD25" s="5">
        <f t="shared" si="24"/>
        <v>110000</v>
      </c>
      <c r="FE25" s="9"/>
      <c r="FF25" s="1">
        <v>19</v>
      </c>
      <c r="FG25" s="2" t="s">
        <v>22</v>
      </c>
      <c r="FH25" s="5">
        <v>0</v>
      </c>
      <c r="FI25" s="5">
        <v>0</v>
      </c>
      <c r="FJ25" s="5">
        <v>0</v>
      </c>
      <c r="FK25" s="5">
        <f t="shared" si="25"/>
        <v>0</v>
      </c>
      <c r="FL25" s="9"/>
      <c r="FM25" s="1">
        <v>19</v>
      </c>
      <c r="FN25" s="2" t="s">
        <v>22</v>
      </c>
      <c r="FO25" s="5">
        <v>0</v>
      </c>
      <c r="FP25" s="5">
        <v>0</v>
      </c>
      <c r="FQ25" s="5">
        <v>0</v>
      </c>
      <c r="FR25" s="5">
        <f t="shared" si="26"/>
        <v>0</v>
      </c>
      <c r="FS25" s="9"/>
      <c r="FT25" s="1">
        <v>19</v>
      </c>
      <c r="FU25" s="2" t="s">
        <v>22</v>
      </c>
      <c r="FV25" s="5">
        <v>0</v>
      </c>
      <c r="FW25" s="5">
        <v>0</v>
      </c>
      <c r="FX25" s="5">
        <v>0</v>
      </c>
      <c r="FY25" s="5">
        <f t="shared" si="27"/>
        <v>0</v>
      </c>
      <c r="FZ25" s="9"/>
      <c r="GA25" s="1">
        <v>19</v>
      </c>
      <c r="GB25" s="2" t="s">
        <v>22</v>
      </c>
      <c r="GC25" s="5">
        <v>0</v>
      </c>
      <c r="GD25" s="5">
        <v>0</v>
      </c>
      <c r="GE25" s="5">
        <v>0</v>
      </c>
      <c r="GF25" s="5">
        <f t="shared" si="28"/>
        <v>0</v>
      </c>
      <c r="GG25" s="9"/>
      <c r="GH25" s="1">
        <v>19</v>
      </c>
      <c r="GI25" s="2" t="s">
        <v>22</v>
      </c>
      <c r="GJ25" s="5">
        <v>0</v>
      </c>
      <c r="GK25" s="5">
        <v>0</v>
      </c>
      <c r="GL25" s="5">
        <v>0</v>
      </c>
      <c r="GM25" s="5">
        <f t="shared" si="29"/>
        <v>0</v>
      </c>
      <c r="GN25" s="9"/>
      <c r="GO25" s="1">
        <v>19</v>
      </c>
      <c r="GP25" s="2" t="s">
        <v>22</v>
      </c>
      <c r="GQ25" s="5">
        <v>1</v>
      </c>
      <c r="GR25" s="5">
        <v>50000</v>
      </c>
      <c r="GS25" s="5">
        <v>0</v>
      </c>
      <c r="GT25" s="5">
        <f t="shared" si="30"/>
        <v>50000</v>
      </c>
      <c r="GU25" s="9"/>
      <c r="GV25" s="1">
        <v>19</v>
      </c>
      <c r="GW25" s="2" t="s">
        <v>22</v>
      </c>
      <c r="GX25" s="5">
        <v>0</v>
      </c>
      <c r="GY25" s="5">
        <v>0</v>
      </c>
      <c r="GZ25" s="5">
        <v>0</v>
      </c>
      <c r="HA25" s="5">
        <f t="shared" si="31"/>
        <v>0</v>
      </c>
      <c r="HB25" s="9"/>
      <c r="HC25" s="1">
        <v>19</v>
      </c>
      <c r="HD25" s="2" t="s">
        <v>22</v>
      </c>
      <c r="HE25" s="5">
        <v>1</v>
      </c>
      <c r="HF25" s="5">
        <v>30000</v>
      </c>
      <c r="HG25" s="5">
        <v>0</v>
      </c>
      <c r="HH25" s="5">
        <f t="shared" si="32"/>
        <v>30000</v>
      </c>
      <c r="HI25" s="9"/>
      <c r="HJ25" s="1">
        <v>19</v>
      </c>
      <c r="HK25" s="2" t="s">
        <v>22</v>
      </c>
      <c r="HL25" s="5">
        <v>0</v>
      </c>
      <c r="HM25" s="5">
        <v>0</v>
      </c>
      <c r="HN25" s="5">
        <v>0</v>
      </c>
      <c r="HO25" s="5">
        <f t="shared" si="33"/>
        <v>0</v>
      </c>
      <c r="HP25" s="9"/>
      <c r="HQ25" s="1">
        <v>19</v>
      </c>
      <c r="HR25" s="2" t="s">
        <v>22</v>
      </c>
      <c r="HS25" s="5">
        <v>1</v>
      </c>
      <c r="HT25" s="5">
        <v>2291500</v>
      </c>
      <c r="HU25" s="5">
        <v>0</v>
      </c>
      <c r="HV25" s="5">
        <f t="shared" si="34"/>
        <v>2291500</v>
      </c>
      <c r="HW25" s="9"/>
      <c r="HX25" s="1">
        <v>19</v>
      </c>
      <c r="HY25" s="2" t="s">
        <v>22</v>
      </c>
      <c r="HZ25" s="5">
        <v>0</v>
      </c>
      <c r="IA25" s="5">
        <v>0</v>
      </c>
      <c r="IB25" s="5">
        <v>0</v>
      </c>
      <c r="IC25" s="5">
        <f t="shared" si="35"/>
        <v>0</v>
      </c>
      <c r="ID25" s="9"/>
      <c r="IE25" s="1">
        <v>19</v>
      </c>
      <c r="IF25" s="2" t="s">
        <v>22</v>
      </c>
      <c r="IG25" s="5">
        <v>0</v>
      </c>
      <c r="IH25" s="5">
        <v>0</v>
      </c>
      <c r="II25" s="5">
        <v>0</v>
      </c>
      <c r="IJ25" s="5">
        <f t="shared" si="36"/>
        <v>0</v>
      </c>
      <c r="IK25" s="9"/>
      <c r="IL25" s="1">
        <v>19</v>
      </c>
      <c r="IM25" s="2" t="s">
        <v>22</v>
      </c>
      <c r="IN25" s="5">
        <v>0</v>
      </c>
      <c r="IO25" s="5">
        <v>0</v>
      </c>
      <c r="IP25" s="5">
        <v>0</v>
      </c>
      <c r="IQ25" s="5">
        <f t="shared" si="37"/>
        <v>0</v>
      </c>
      <c r="IR25" s="9"/>
      <c r="IS25" s="1">
        <v>19</v>
      </c>
      <c r="IT25" s="2" t="s">
        <v>22</v>
      </c>
      <c r="IU25" s="5">
        <v>0</v>
      </c>
      <c r="IV25" s="5">
        <v>0</v>
      </c>
      <c r="IW25" s="5">
        <v>0</v>
      </c>
      <c r="IX25" s="5">
        <f t="shared" si="38"/>
        <v>0</v>
      </c>
      <c r="IY25" s="9"/>
      <c r="IZ25" s="1">
        <v>19</v>
      </c>
      <c r="JA25" s="2" t="s">
        <v>22</v>
      </c>
      <c r="JB25" s="5">
        <v>10</v>
      </c>
      <c r="JC25" s="5">
        <v>2400</v>
      </c>
      <c r="JD25" s="5">
        <v>1200</v>
      </c>
      <c r="JE25" s="5">
        <f t="shared" si="39"/>
        <v>3600</v>
      </c>
      <c r="JF25" s="9"/>
      <c r="JG25" s="1">
        <v>19</v>
      </c>
      <c r="JH25" s="2" t="s">
        <v>22</v>
      </c>
      <c r="JI25" s="5">
        <v>346</v>
      </c>
      <c r="JJ25" s="5">
        <v>103800</v>
      </c>
      <c r="JK25" s="5">
        <v>0</v>
      </c>
      <c r="JL25" s="5">
        <f t="shared" si="40"/>
        <v>103800</v>
      </c>
      <c r="JM25" s="9"/>
      <c r="JN25" s="1">
        <v>19</v>
      </c>
      <c r="JO25" s="2" t="s">
        <v>22</v>
      </c>
      <c r="JP25" s="5">
        <v>0</v>
      </c>
      <c r="JQ25" s="5">
        <v>17000</v>
      </c>
      <c r="JR25" s="5">
        <v>0</v>
      </c>
      <c r="JS25" s="5">
        <f t="shared" si="41"/>
        <v>17000</v>
      </c>
      <c r="JT25" s="9"/>
      <c r="JU25" s="1">
        <v>19</v>
      </c>
      <c r="JV25" s="2" t="s">
        <v>22</v>
      </c>
      <c r="JW25" s="5">
        <v>9</v>
      </c>
      <c r="JX25" s="5">
        <v>225000</v>
      </c>
      <c r="JY25" s="5">
        <v>0</v>
      </c>
      <c r="JZ25" s="5">
        <f t="shared" si="42"/>
        <v>225000</v>
      </c>
      <c r="KA25" s="9"/>
      <c r="KB25" s="1">
        <v>19</v>
      </c>
      <c r="KC25" s="2" t="s">
        <v>22</v>
      </c>
      <c r="KD25" s="5">
        <v>0</v>
      </c>
      <c r="KE25" s="5">
        <v>0</v>
      </c>
      <c r="KF25" s="5">
        <v>0</v>
      </c>
      <c r="KG25" s="5">
        <f t="shared" si="43"/>
        <v>0</v>
      </c>
      <c r="KH25" s="9"/>
      <c r="KI25" s="1">
        <v>19</v>
      </c>
      <c r="KJ25" s="2" t="s">
        <v>22</v>
      </c>
      <c r="KK25" s="5">
        <v>0</v>
      </c>
      <c r="KL25" s="5">
        <v>0</v>
      </c>
      <c r="KM25" s="5">
        <v>0</v>
      </c>
      <c r="KN25" s="5">
        <f t="shared" si="44"/>
        <v>0</v>
      </c>
      <c r="KO25" s="9"/>
      <c r="KP25" s="1">
        <v>19</v>
      </c>
      <c r="KQ25" s="2" t="s">
        <v>22</v>
      </c>
      <c r="KR25" s="5">
        <v>0</v>
      </c>
      <c r="KS25" s="5">
        <v>0</v>
      </c>
      <c r="KT25" s="5">
        <v>250000</v>
      </c>
      <c r="KU25" s="5">
        <f t="shared" si="45"/>
        <v>250000</v>
      </c>
      <c r="KV25" s="9"/>
      <c r="KW25" s="1">
        <v>19</v>
      </c>
      <c r="KX25" s="2" t="s">
        <v>22</v>
      </c>
      <c r="KY25" s="5">
        <v>0</v>
      </c>
      <c r="KZ25" s="5">
        <v>0</v>
      </c>
      <c r="LA25" s="5">
        <v>0</v>
      </c>
      <c r="LB25" s="5">
        <f t="shared" si="46"/>
        <v>0</v>
      </c>
      <c r="LC25" s="9"/>
      <c r="LD25" s="1">
        <v>19</v>
      </c>
      <c r="LE25" s="2" t="s">
        <v>22</v>
      </c>
      <c r="LF25" s="5">
        <v>1</v>
      </c>
      <c r="LG25" s="5">
        <v>46000</v>
      </c>
      <c r="LH25" s="5">
        <v>0</v>
      </c>
      <c r="LI25" s="5">
        <f t="shared" si="47"/>
        <v>46000</v>
      </c>
      <c r="LJ25" s="9"/>
      <c r="LK25" s="1">
        <v>19</v>
      </c>
      <c r="LL25" s="2" t="s">
        <v>22</v>
      </c>
      <c r="LM25" s="5">
        <v>0</v>
      </c>
      <c r="LN25" s="5">
        <v>0</v>
      </c>
      <c r="LO25" s="5">
        <v>0</v>
      </c>
      <c r="LP25" s="5">
        <f t="shared" si="48"/>
        <v>0</v>
      </c>
      <c r="LQ25" s="9"/>
      <c r="LR25" s="1">
        <v>19</v>
      </c>
      <c r="LS25" s="2" t="s">
        <v>22</v>
      </c>
      <c r="LT25" s="5">
        <v>0</v>
      </c>
      <c r="LU25" s="5">
        <v>0</v>
      </c>
      <c r="LV25" s="5">
        <v>0</v>
      </c>
      <c r="LW25" s="5">
        <f t="shared" si="49"/>
        <v>0</v>
      </c>
      <c r="LX25" s="9"/>
      <c r="LY25" s="1">
        <v>19</v>
      </c>
      <c r="LZ25" s="2" t="s">
        <v>22</v>
      </c>
      <c r="MA25" s="5">
        <v>0</v>
      </c>
      <c r="MB25" s="5">
        <v>0</v>
      </c>
      <c r="MC25" s="5">
        <v>0</v>
      </c>
      <c r="MD25" s="5">
        <f t="shared" si="50"/>
        <v>0</v>
      </c>
      <c r="ME25" s="9"/>
      <c r="MF25" s="1">
        <v>19</v>
      </c>
      <c r="MG25" s="2" t="s">
        <v>22</v>
      </c>
      <c r="MH25" s="5">
        <v>100</v>
      </c>
      <c r="MI25" s="5">
        <v>6000</v>
      </c>
      <c r="MJ25" s="5">
        <v>0</v>
      </c>
      <c r="MK25" s="5">
        <f t="shared" si="51"/>
        <v>6000</v>
      </c>
      <c r="ML25" s="9"/>
      <c r="MM25" s="1">
        <v>19</v>
      </c>
      <c r="MN25" s="2" t="s">
        <v>22</v>
      </c>
      <c r="MO25" s="5">
        <v>0</v>
      </c>
      <c r="MP25" s="5">
        <v>0</v>
      </c>
      <c r="MQ25" s="5">
        <v>0</v>
      </c>
      <c r="MR25" s="5">
        <f t="shared" si="52"/>
        <v>0</v>
      </c>
      <c r="MS25" s="9"/>
      <c r="MT25" s="1">
        <v>19</v>
      </c>
      <c r="MU25" s="2" t="s">
        <v>22</v>
      </c>
      <c r="MV25" s="5">
        <v>0</v>
      </c>
      <c r="MW25" s="5">
        <v>0</v>
      </c>
      <c r="MX25" s="5">
        <v>0</v>
      </c>
      <c r="MY25" s="5">
        <f t="shared" si="53"/>
        <v>0</v>
      </c>
      <c r="MZ25" s="9"/>
      <c r="NA25" s="1">
        <v>19</v>
      </c>
      <c r="NB25" s="2" t="s">
        <v>22</v>
      </c>
      <c r="NC25" s="5">
        <v>15692</v>
      </c>
      <c r="ND25" s="5">
        <v>5529700</v>
      </c>
      <c r="NE25" s="5">
        <v>0</v>
      </c>
      <c r="NF25" s="5">
        <f t="shared" si="54"/>
        <v>5529700</v>
      </c>
      <c r="NG25" s="9"/>
      <c r="NH25" s="1">
        <v>19</v>
      </c>
      <c r="NI25" s="2" t="s">
        <v>22</v>
      </c>
      <c r="NJ25" s="5">
        <v>1237</v>
      </c>
      <c r="NK25" s="5">
        <v>247400</v>
      </c>
      <c r="NL25" s="5">
        <v>0</v>
      </c>
      <c r="NM25" s="5">
        <f t="shared" si="55"/>
        <v>247400</v>
      </c>
      <c r="NN25" s="9"/>
      <c r="NO25" s="1">
        <v>19</v>
      </c>
      <c r="NP25" s="2" t="s">
        <v>22</v>
      </c>
      <c r="NQ25" s="5">
        <v>0</v>
      </c>
      <c r="NR25" s="5">
        <v>0</v>
      </c>
      <c r="NS25" s="5">
        <v>0</v>
      </c>
      <c r="NT25" s="5">
        <f t="shared" si="56"/>
        <v>0</v>
      </c>
      <c r="NU25" s="9"/>
      <c r="NV25" s="1">
        <v>19</v>
      </c>
      <c r="NW25" s="2" t="s">
        <v>22</v>
      </c>
      <c r="NX25" s="5">
        <v>0</v>
      </c>
      <c r="NY25" s="5">
        <v>0</v>
      </c>
      <c r="NZ25" s="5">
        <v>0</v>
      </c>
      <c r="OA25" s="5">
        <f t="shared" si="57"/>
        <v>0</v>
      </c>
      <c r="OB25" s="9"/>
      <c r="OC25" s="1">
        <v>19</v>
      </c>
      <c r="OD25" s="2" t="s">
        <v>22</v>
      </c>
      <c r="OE25" s="5">
        <v>0</v>
      </c>
      <c r="OF25" s="5">
        <v>0</v>
      </c>
      <c r="OG25" s="5">
        <v>0</v>
      </c>
      <c r="OH25" s="5">
        <f t="shared" si="58"/>
        <v>0</v>
      </c>
      <c r="OI25" s="9"/>
      <c r="OJ25" s="1">
        <v>19</v>
      </c>
      <c r="OK25" s="2" t="s">
        <v>22</v>
      </c>
      <c r="OL25" s="5">
        <v>0</v>
      </c>
      <c r="OM25" s="5">
        <v>0</v>
      </c>
      <c r="ON25" s="5">
        <v>0</v>
      </c>
      <c r="OO25" s="5">
        <f t="shared" si="59"/>
        <v>0</v>
      </c>
      <c r="OP25" s="9"/>
      <c r="OQ25" s="1">
        <v>19</v>
      </c>
      <c r="OR25" s="2" t="s">
        <v>22</v>
      </c>
      <c r="OS25" s="5">
        <v>4930.2</v>
      </c>
      <c r="OT25" s="5">
        <v>320463</v>
      </c>
      <c r="OU25" s="5">
        <v>0</v>
      </c>
      <c r="OV25" s="5">
        <f t="shared" si="60"/>
        <v>320463</v>
      </c>
      <c r="OW25" s="9"/>
      <c r="OX25" s="1">
        <v>19</v>
      </c>
      <c r="OY25" s="2" t="s">
        <v>22</v>
      </c>
      <c r="OZ25" s="5">
        <v>0</v>
      </c>
      <c r="PA25" s="5">
        <v>0</v>
      </c>
      <c r="PB25" s="5">
        <v>0</v>
      </c>
      <c r="PC25" s="5">
        <f t="shared" si="61"/>
        <v>0</v>
      </c>
      <c r="PD25" s="9"/>
      <c r="PE25" s="1">
        <v>19</v>
      </c>
      <c r="PF25" s="2" t="s">
        <v>22</v>
      </c>
      <c r="PG25" s="5">
        <v>0</v>
      </c>
      <c r="PH25" s="5">
        <v>0</v>
      </c>
      <c r="PI25" s="5">
        <v>0</v>
      </c>
      <c r="PJ25" s="5">
        <f t="shared" si="62"/>
        <v>0</v>
      </c>
      <c r="PK25" s="9"/>
      <c r="PL25" s="1">
        <v>19</v>
      </c>
      <c r="PM25" s="2" t="s">
        <v>22</v>
      </c>
      <c r="PN25" s="5">
        <v>0</v>
      </c>
      <c r="PO25" s="5">
        <v>0</v>
      </c>
      <c r="PP25" s="5">
        <v>0</v>
      </c>
      <c r="PQ25" s="5">
        <f t="shared" si="63"/>
        <v>0</v>
      </c>
      <c r="PR25" s="9"/>
      <c r="PS25" s="1">
        <v>19</v>
      </c>
      <c r="PT25" s="2" t="s">
        <v>22</v>
      </c>
      <c r="PU25" s="5">
        <v>891</v>
      </c>
      <c r="PV25" s="5">
        <v>196020</v>
      </c>
      <c r="PW25" s="5">
        <v>0</v>
      </c>
      <c r="PX25" s="5">
        <f t="shared" si="64"/>
        <v>196020</v>
      </c>
      <c r="PY25" s="9"/>
      <c r="PZ25" s="1">
        <v>19</v>
      </c>
      <c r="QA25" s="2" t="s">
        <v>22</v>
      </c>
      <c r="QB25" s="5">
        <v>9142344</v>
      </c>
      <c r="QC25" s="5">
        <v>1462775</v>
      </c>
      <c r="QD25" s="5">
        <v>0</v>
      </c>
      <c r="QE25" s="5">
        <f t="shared" si="65"/>
        <v>1462775</v>
      </c>
      <c r="QF25" s="9"/>
      <c r="QG25" s="1">
        <v>19</v>
      </c>
      <c r="QH25" s="2" t="s">
        <v>22</v>
      </c>
      <c r="QI25" s="5">
        <v>99</v>
      </c>
      <c r="QJ25" s="5">
        <v>349371</v>
      </c>
      <c r="QK25" s="5">
        <v>0</v>
      </c>
      <c r="QL25" s="5">
        <f t="shared" si="66"/>
        <v>349371</v>
      </c>
      <c r="QM25" s="9"/>
      <c r="QN25" s="1">
        <v>19</v>
      </c>
      <c r="QO25" s="2" t="s">
        <v>22</v>
      </c>
      <c r="QP25" s="5">
        <v>898</v>
      </c>
      <c r="QQ25" s="5">
        <v>134700</v>
      </c>
      <c r="QR25" s="5">
        <v>0</v>
      </c>
      <c r="QS25" s="5">
        <f t="shared" si="67"/>
        <v>134700</v>
      </c>
      <c r="QT25" s="9"/>
      <c r="QU25" s="1">
        <v>19</v>
      </c>
      <c r="QV25" s="2" t="s">
        <v>22</v>
      </c>
      <c r="QW25" s="5">
        <v>5</v>
      </c>
      <c r="QX25" s="5">
        <v>10000</v>
      </c>
      <c r="QY25" s="5">
        <v>0</v>
      </c>
      <c r="QZ25" s="5">
        <f t="shared" si="68"/>
        <v>10000</v>
      </c>
      <c r="RA25" s="9"/>
      <c r="RB25" s="1">
        <v>19</v>
      </c>
      <c r="RC25" s="2" t="s">
        <v>22</v>
      </c>
      <c r="RD25" s="5">
        <v>0</v>
      </c>
      <c r="RE25" s="5">
        <v>0</v>
      </c>
      <c r="RF25" s="5">
        <v>0</v>
      </c>
      <c r="RG25" s="5">
        <f t="shared" si="69"/>
        <v>0</v>
      </c>
      <c r="RH25" s="9"/>
      <c r="RI25" s="1">
        <v>19</v>
      </c>
      <c r="RJ25" s="2" t="s">
        <v>22</v>
      </c>
      <c r="RK25" s="5">
        <v>849</v>
      </c>
      <c r="RL25" s="5">
        <v>71316</v>
      </c>
      <c r="RM25" s="5">
        <v>0</v>
      </c>
      <c r="RN25" s="5">
        <f t="shared" si="70"/>
        <v>71316</v>
      </c>
      <c r="RO25" s="9"/>
      <c r="RP25" s="1">
        <v>19</v>
      </c>
      <c r="RQ25" s="2" t="s">
        <v>22</v>
      </c>
      <c r="RR25" s="5">
        <v>9</v>
      </c>
      <c r="RS25" s="5">
        <v>13500</v>
      </c>
      <c r="RT25" s="5">
        <v>0</v>
      </c>
      <c r="RU25" s="5">
        <f t="shared" si="71"/>
        <v>13500</v>
      </c>
      <c r="RV25" s="9"/>
      <c r="RW25" s="1">
        <v>19</v>
      </c>
      <c r="RX25" s="2" t="s">
        <v>22</v>
      </c>
      <c r="RY25" s="5">
        <v>0</v>
      </c>
      <c r="RZ25" s="5">
        <v>0</v>
      </c>
      <c r="SA25" s="5">
        <v>0</v>
      </c>
      <c r="SB25" s="5">
        <f t="shared" si="72"/>
        <v>0</v>
      </c>
      <c r="SC25" s="9"/>
      <c r="SD25" s="1">
        <v>19</v>
      </c>
      <c r="SE25" s="2" t="s">
        <v>22</v>
      </c>
      <c r="SF25" s="5">
        <v>0</v>
      </c>
      <c r="SG25" s="5">
        <v>0</v>
      </c>
      <c r="SH25" s="5">
        <v>0</v>
      </c>
      <c r="SI25" s="5">
        <f t="shared" si="73"/>
        <v>0</v>
      </c>
      <c r="SJ25" s="9"/>
      <c r="SK25" s="1">
        <v>19</v>
      </c>
      <c r="SL25" s="2" t="s">
        <v>22</v>
      </c>
      <c r="SM25" s="5">
        <v>0</v>
      </c>
      <c r="SN25" s="5">
        <v>15000</v>
      </c>
      <c r="SO25" s="5">
        <v>0</v>
      </c>
      <c r="SP25" s="5">
        <f t="shared" si="74"/>
        <v>15000</v>
      </c>
      <c r="SQ25" s="9"/>
      <c r="SR25" s="1">
        <v>19</v>
      </c>
      <c r="SS25" s="2" t="s">
        <v>22</v>
      </c>
      <c r="ST25" s="5">
        <v>0</v>
      </c>
      <c r="SU25" s="5">
        <v>7000</v>
      </c>
      <c r="SV25" s="5">
        <v>0</v>
      </c>
      <c r="SW25" s="5">
        <f t="shared" si="75"/>
        <v>7000</v>
      </c>
      <c r="SX25" s="9"/>
      <c r="SY25" s="1">
        <v>19</v>
      </c>
      <c r="SZ25" s="2" t="s">
        <v>22</v>
      </c>
      <c r="TA25" s="5">
        <v>0</v>
      </c>
      <c r="TB25" s="5">
        <v>7000</v>
      </c>
      <c r="TC25" s="5">
        <v>0</v>
      </c>
      <c r="TD25" s="5">
        <f t="shared" si="76"/>
        <v>7000</v>
      </c>
      <c r="TE25" s="9"/>
      <c r="TF25" s="1">
        <v>19</v>
      </c>
      <c r="TG25" s="2" t="s">
        <v>22</v>
      </c>
      <c r="TH25" s="5">
        <v>0</v>
      </c>
      <c r="TI25" s="5">
        <v>0</v>
      </c>
      <c r="TJ25" s="5">
        <v>0</v>
      </c>
      <c r="TK25" s="5">
        <f t="shared" si="77"/>
        <v>0</v>
      </c>
      <c r="TL25" s="9"/>
      <c r="TM25" s="1">
        <v>19</v>
      </c>
      <c r="TN25" s="2" t="s">
        <v>22</v>
      </c>
      <c r="TO25" s="5">
        <v>0</v>
      </c>
      <c r="TP25" s="5">
        <v>0</v>
      </c>
      <c r="TQ25" s="5">
        <v>0</v>
      </c>
      <c r="TR25" s="5">
        <f t="shared" si="78"/>
        <v>0</v>
      </c>
      <c r="TS25" s="9"/>
      <c r="TT25" s="1">
        <v>19</v>
      </c>
      <c r="TU25" s="2" t="s">
        <v>22</v>
      </c>
      <c r="TV25" s="5">
        <v>0</v>
      </c>
      <c r="TW25" s="5">
        <v>0</v>
      </c>
      <c r="TX25" s="5">
        <v>0</v>
      </c>
      <c r="TY25" s="5">
        <f t="shared" si="79"/>
        <v>0</v>
      </c>
      <c r="TZ25" s="9"/>
      <c r="UA25" s="1">
        <v>19</v>
      </c>
      <c r="UB25" s="2" t="s">
        <v>22</v>
      </c>
      <c r="UC25" s="5">
        <v>0</v>
      </c>
      <c r="UD25" s="5">
        <v>0</v>
      </c>
      <c r="UE25" s="5">
        <v>0</v>
      </c>
      <c r="UF25" s="5">
        <f t="shared" si="80"/>
        <v>0</v>
      </c>
      <c r="UG25" s="9"/>
      <c r="UH25" s="1">
        <v>19</v>
      </c>
      <c r="UI25" s="2" t="s">
        <v>22</v>
      </c>
      <c r="UJ25" s="5">
        <v>0</v>
      </c>
      <c r="UK25" s="5">
        <v>0</v>
      </c>
      <c r="UL25" s="5">
        <v>0</v>
      </c>
      <c r="UM25" s="5">
        <f t="shared" si="81"/>
        <v>0</v>
      </c>
      <c r="UN25" s="9"/>
      <c r="UO25" s="1">
        <v>19</v>
      </c>
      <c r="UP25" s="2" t="s">
        <v>22</v>
      </c>
      <c r="UQ25" s="5">
        <v>0</v>
      </c>
      <c r="UR25" s="5">
        <v>21800</v>
      </c>
      <c r="US25" s="5">
        <v>0</v>
      </c>
      <c r="UT25" s="5">
        <f t="shared" si="82"/>
        <v>21800</v>
      </c>
      <c r="UU25" s="9"/>
      <c r="UV25" s="1">
        <v>19</v>
      </c>
      <c r="UW25" s="2" t="s">
        <v>22</v>
      </c>
      <c r="UX25" s="5">
        <v>6</v>
      </c>
      <c r="UY25" s="5">
        <v>188540.73097826086</v>
      </c>
      <c r="UZ25" s="5">
        <v>0</v>
      </c>
      <c r="VA25" s="5">
        <f t="shared" si="83"/>
        <v>188540.73097826086</v>
      </c>
      <c r="VB25" s="9"/>
      <c r="VC25" s="1">
        <v>19</v>
      </c>
      <c r="VD25" s="2" t="s">
        <v>22</v>
      </c>
      <c r="VE25" s="5">
        <v>1</v>
      </c>
      <c r="VF25" s="5">
        <v>5000</v>
      </c>
      <c r="VG25" s="5">
        <v>0</v>
      </c>
      <c r="VH25" s="5">
        <f t="shared" si="84"/>
        <v>5000</v>
      </c>
      <c r="VI25" s="9"/>
      <c r="VJ25" s="1">
        <v>19</v>
      </c>
      <c r="VK25" s="2" t="s">
        <v>22</v>
      </c>
      <c r="VL25" s="5">
        <v>1</v>
      </c>
      <c r="VM25" s="5">
        <v>50000</v>
      </c>
      <c r="VN25" s="5">
        <v>0</v>
      </c>
      <c r="VO25" s="5">
        <f t="shared" si="85"/>
        <v>50000</v>
      </c>
      <c r="VP25" s="9"/>
      <c r="VQ25" s="1">
        <v>19</v>
      </c>
      <c r="VR25" s="2" t="s">
        <v>22</v>
      </c>
      <c r="VS25" s="5">
        <v>400</v>
      </c>
      <c r="VT25" s="5">
        <v>400000</v>
      </c>
      <c r="VU25" s="5">
        <v>0</v>
      </c>
      <c r="VV25" s="5">
        <f t="shared" si="86"/>
        <v>400000</v>
      </c>
      <c r="VW25" s="9"/>
      <c r="VX25" s="1">
        <v>19</v>
      </c>
      <c r="VY25" s="2" t="s">
        <v>22</v>
      </c>
      <c r="VZ25" s="5">
        <v>0</v>
      </c>
      <c r="WA25" s="5">
        <v>0</v>
      </c>
      <c r="WB25" s="5">
        <v>0</v>
      </c>
      <c r="WC25" s="5">
        <f t="shared" si="87"/>
        <v>0</v>
      </c>
      <c r="WD25" s="9"/>
      <c r="WE25" s="1">
        <v>19</v>
      </c>
      <c r="WF25" s="2" t="s">
        <v>22</v>
      </c>
      <c r="WG25" s="5">
        <v>1</v>
      </c>
      <c r="WH25" s="5">
        <v>500000</v>
      </c>
      <c r="WI25" s="5">
        <v>0</v>
      </c>
      <c r="WJ25" s="5">
        <f t="shared" si="88"/>
        <v>500000</v>
      </c>
      <c r="WK25" s="9"/>
      <c r="WL25" s="1">
        <v>19</v>
      </c>
      <c r="WM25" s="2" t="s">
        <v>22</v>
      </c>
      <c r="WN25" s="5">
        <v>1</v>
      </c>
      <c r="WO25" s="5">
        <v>100000</v>
      </c>
      <c r="WP25" s="5">
        <v>0</v>
      </c>
      <c r="WQ25" s="5">
        <f t="shared" si="89"/>
        <v>100000</v>
      </c>
      <c r="WR25" s="9"/>
      <c r="WS25" s="1">
        <v>19</v>
      </c>
      <c r="WT25" s="2" t="s">
        <v>22</v>
      </c>
      <c r="WU25" s="5">
        <v>1</v>
      </c>
      <c r="WV25" s="5">
        <v>600000</v>
      </c>
      <c r="WW25" s="5">
        <v>0</v>
      </c>
      <c r="WX25" s="5">
        <f t="shared" si="90"/>
        <v>600000</v>
      </c>
      <c r="WY25" s="9"/>
      <c r="WZ25" s="1">
        <v>19</v>
      </c>
      <c r="XA25" s="2" t="s">
        <v>22</v>
      </c>
      <c r="XB25" s="5">
        <v>0</v>
      </c>
      <c r="XC25" s="5">
        <v>0</v>
      </c>
      <c r="XD25" s="5">
        <v>0</v>
      </c>
      <c r="XE25" s="5">
        <f t="shared" si="91"/>
        <v>0</v>
      </c>
      <c r="XF25" s="9"/>
      <c r="XG25" s="1">
        <v>19</v>
      </c>
      <c r="XH25" s="2" t="s">
        <v>22</v>
      </c>
      <c r="XI25" s="5">
        <v>1</v>
      </c>
      <c r="XJ25" s="5">
        <v>50000</v>
      </c>
      <c r="XK25" s="5">
        <v>0</v>
      </c>
      <c r="XL25" s="5">
        <f t="shared" si="92"/>
        <v>50000</v>
      </c>
      <c r="XM25" s="9"/>
      <c r="XN25" s="1">
        <v>19</v>
      </c>
      <c r="XO25" s="2" t="s">
        <v>22</v>
      </c>
      <c r="XP25" s="5">
        <v>6</v>
      </c>
      <c r="XQ25" s="5">
        <v>60000</v>
      </c>
      <c r="XR25" s="5">
        <v>0</v>
      </c>
      <c r="XS25" s="5">
        <f t="shared" si="93"/>
        <v>60000</v>
      </c>
      <c r="XT25" s="9"/>
      <c r="XU25" s="1">
        <v>19</v>
      </c>
      <c r="XV25" s="2" t="s">
        <v>22</v>
      </c>
      <c r="XW25" s="5">
        <v>0</v>
      </c>
      <c r="XX25" s="5">
        <v>0</v>
      </c>
      <c r="XY25" s="5">
        <v>0</v>
      </c>
      <c r="XZ25" s="5">
        <f t="shared" si="94"/>
        <v>0</v>
      </c>
      <c r="YA25" s="9"/>
      <c r="YB25" s="1">
        <v>19</v>
      </c>
      <c r="YC25" s="2" t="s">
        <v>22</v>
      </c>
      <c r="YD25" s="5">
        <v>1131153.4821833135</v>
      </c>
      <c r="YE25" s="5">
        <v>3981660.2572852634</v>
      </c>
      <c r="YF25" s="5">
        <v>0</v>
      </c>
      <c r="YG25" s="5">
        <f t="shared" si="95"/>
        <v>3981660.2572852634</v>
      </c>
      <c r="YH25" s="9"/>
      <c r="YI25" s="1">
        <v>19</v>
      </c>
      <c r="YJ25" s="2" t="s">
        <v>22</v>
      </c>
      <c r="YK25" s="5">
        <v>0</v>
      </c>
      <c r="YL25" s="5">
        <v>0</v>
      </c>
      <c r="YM25" s="5">
        <v>0</v>
      </c>
      <c r="YN25" s="5">
        <f t="shared" si="96"/>
        <v>0</v>
      </c>
      <c r="YO25" s="9"/>
      <c r="YP25" s="1">
        <v>19</v>
      </c>
      <c r="YQ25" s="2" t="s">
        <v>22</v>
      </c>
      <c r="YR25" s="5">
        <v>0</v>
      </c>
      <c r="YS25" s="5">
        <v>0</v>
      </c>
      <c r="YT25" s="22">
        <v>153846.20000000001</v>
      </c>
      <c r="YU25" s="5">
        <f t="shared" si="97"/>
        <v>153846.20000000001</v>
      </c>
      <c r="YV25" s="9"/>
      <c r="YW25" s="1">
        <v>19</v>
      </c>
      <c r="YX25" s="2" t="s">
        <v>22</v>
      </c>
      <c r="YY25" s="5">
        <v>0</v>
      </c>
      <c r="YZ25" s="5">
        <v>7793650</v>
      </c>
      <c r="ZA25" s="5">
        <v>0</v>
      </c>
      <c r="ZB25" s="5">
        <f t="shared" si="98"/>
        <v>7793650</v>
      </c>
      <c r="ZC25" s="9"/>
      <c r="ZD25" s="1">
        <v>19</v>
      </c>
      <c r="ZE25" s="2" t="s">
        <v>22</v>
      </c>
      <c r="ZF25" s="5">
        <v>2</v>
      </c>
      <c r="ZG25" s="5">
        <v>130000</v>
      </c>
      <c r="ZH25" s="5">
        <v>0</v>
      </c>
      <c r="ZI25" s="5">
        <f t="shared" si="99"/>
        <v>130000</v>
      </c>
      <c r="ZJ25" s="9"/>
      <c r="ZK25" s="1">
        <v>19</v>
      </c>
      <c r="ZL25" s="2" t="s">
        <v>22</v>
      </c>
      <c r="ZM25" s="5">
        <v>0</v>
      </c>
      <c r="ZN25" s="5">
        <v>0</v>
      </c>
      <c r="ZO25" s="5">
        <v>0</v>
      </c>
      <c r="ZP25" s="5">
        <f t="shared" si="100"/>
        <v>0</v>
      </c>
      <c r="ZQ25" s="9"/>
      <c r="ZR25" s="1">
        <v>19</v>
      </c>
      <c r="ZS25" s="2" t="s">
        <v>22</v>
      </c>
      <c r="ZT25" s="5">
        <v>0</v>
      </c>
      <c r="ZU25" s="5">
        <f t="shared" si="101"/>
        <v>26540295.988263525</v>
      </c>
      <c r="ZV25" s="5">
        <f t="shared" si="0"/>
        <v>655046.19999999995</v>
      </c>
      <c r="ZW25" s="5">
        <f t="shared" si="1"/>
        <v>27195342.188263524</v>
      </c>
      <c r="ZX25" s="9"/>
    </row>
    <row r="26" spans="1:700" ht="16.5" hidden="1">
      <c r="A26" s="1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2"/>
        <v>0</v>
      </c>
      <c r="G26" s="9"/>
      <c r="H26" s="1">
        <v>20</v>
      </c>
      <c r="I26" s="2" t="s">
        <v>23</v>
      </c>
      <c r="J26" s="5">
        <v>0</v>
      </c>
      <c r="K26" s="5">
        <v>0</v>
      </c>
      <c r="L26" s="5">
        <v>0</v>
      </c>
      <c r="M26" s="5">
        <f t="shared" si="3"/>
        <v>0</v>
      </c>
      <c r="N26" s="9"/>
      <c r="O26" s="1">
        <v>20</v>
      </c>
      <c r="P26" s="2" t="s">
        <v>23</v>
      </c>
      <c r="Q26" s="5">
        <v>0</v>
      </c>
      <c r="R26" s="5">
        <v>0</v>
      </c>
      <c r="S26" s="5">
        <v>0</v>
      </c>
      <c r="T26" s="5">
        <f t="shared" si="4"/>
        <v>0</v>
      </c>
      <c r="U26" s="9"/>
      <c r="V26" s="1">
        <v>20</v>
      </c>
      <c r="W26" s="2" t="s">
        <v>23</v>
      </c>
      <c r="X26" s="5">
        <v>0</v>
      </c>
      <c r="Y26" s="5">
        <v>0</v>
      </c>
      <c r="Z26" s="5">
        <v>0</v>
      </c>
      <c r="AA26" s="5">
        <f t="shared" si="5"/>
        <v>0</v>
      </c>
      <c r="AB26" s="9"/>
      <c r="AC26" s="1">
        <v>20</v>
      </c>
      <c r="AD26" s="2" t="s">
        <v>23</v>
      </c>
      <c r="AE26" s="5">
        <v>1</v>
      </c>
      <c r="AF26" s="5">
        <v>900000</v>
      </c>
      <c r="AG26" s="5">
        <v>0</v>
      </c>
      <c r="AH26" s="5">
        <f t="shared" si="6"/>
        <v>900000</v>
      </c>
      <c r="AI26" s="9"/>
      <c r="AJ26" s="1">
        <v>20</v>
      </c>
      <c r="AK26" s="2" t="s">
        <v>23</v>
      </c>
      <c r="AL26" s="5">
        <v>0</v>
      </c>
      <c r="AM26" s="5">
        <v>781000</v>
      </c>
      <c r="AN26" s="5">
        <v>250000</v>
      </c>
      <c r="AO26" s="5">
        <f t="shared" si="7"/>
        <v>1031000</v>
      </c>
      <c r="AP26" s="9"/>
      <c r="AQ26" s="1">
        <v>20</v>
      </c>
      <c r="AR26" s="2" t="s">
        <v>23</v>
      </c>
      <c r="AS26" s="5">
        <v>4</v>
      </c>
      <c r="AT26" s="5">
        <v>8000</v>
      </c>
      <c r="AU26" s="5">
        <v>0</v>
      </c>
      <c r="AV26" s="5">
        <f t="shared" si="8"/>
        <v>8000</v>
      </c>
      <c r="AW26" s="9"/>
      <c r="AX26" s="1">
        <v>20</v>
      </c>
      <c r="AY26" s="2" t="s">
        <v>23</v>
      </c>
      <c r="AZ26" s="5">
        <v>66</v>
      </c>
      <c r="BA26" s="5">
        <v>165000</v>
      </c>
      <c r="BB26" s="5">
        <v>0</v>
      </c>
      <c r="BC26" s="5">
        <f t="shared" si="9"/>
        <v>165000</v>
      </c>
      <c r="BD26" s="9"/>
      <c r="BE26" s="1">
        <v>20</v>
      </c>
      <c r="BF26" s="2" t="s">
        <v>23</v>
      </c>
      <c r="BG26" s="5">
        <v>32</v>
      </c>
      <c r="BH26" s="5">
        <v>224000</v>
      </c>
      <c r="BI26" s="5">
        <v>0</v>
      </c>
      <c r="BJ26" s="5">
        <f t="shared" si="10"/>
        <v>224000</v>
      </c>
      <c r="BK26" s="9"/>
      <c r="BL26" s="1">
        <v>20</v>
      </c>
      <c r="BM26" s="2" t="s">
        <v>23</v>
      </c>
      <c r="BN26" s="5">
        <v>0</v>
      </c>
      <c r="BO26" s="5">
        <v>0</v>
      </c>
      <c r="BP26" s="5">
        <v>0</v>
      </c>
      <c r="BQ26" s="5">
        <f t="shared" si="11"/>
        <v>0</v>
      </c>
      <c r="BR26" s="9"/>
      <c r="BS26" s="1">
        <v>20</v>
      </c>
      <c r="BT26" s="2" t="s">
        <v>23</v>
      </c>
      <c r="BU26" s="5">
        <v>28</v>
      </c>
      <c r="BV26" s="5">
        <v>19600</v>
      </c>
      <c r="BW26" s="5">
        <v>0</v>
      </c>
      <c r="BX26" s="5">
        <f t="shared" si="12"/>
        <v>19600</v>
      </c>
      <c r="BY26" s="9"/>
      <c r="BZ26" s="1">
        <v>20</v>
      </c>
      <c r="CA26" s="2" t="s">
        <v>23</v>
      </c>
      <c r="CB26" s="5">
        <v>166</v>
      </c>
      <c r="CC26" s="5">
        <v>124500</v>
      </c>
      <c r="CD26" s="5">
        <v>0</v>
      </c>
      <c r="CE26" s="5">
        <f t="shared" si="13"/>
        <v>124500</v>
      </c>
      <c r="CF26" s="9"/>
      <c r="CG26" s="1">
        <v>20</v>
      </c>
      <c r="CH26" s="2" t="s">
        <v>23</v>
      </c>
      <c r="CI26" s="5">
        <v>13</v>
      </c>
      <c r="CJ26" s="5">
        <v>130000</v>
      </c>
      <c r="CK26" s="5">
        <v>0</v>
      </c>
      <c r="CL26" s="5">
        <f t="shared" si="14"/>
        <v>130000</v>
      </c>
      <c r="CM26" s="9"/>
      <c r="CN26" s="1">
        <v>20</v>
      </c>
      <c r="CO26" s="2" t="s">
        <v>23</v>
      </c>
      <c r="CP26" s="5">
        <v>0</v>
      </c>
      <c r="CQ26" s="5">
        <v>0</v>
      </c>
      <c r="CR26" s="5"/>
      <c r="CS26" s="5">
        <f t="shared" si="15"/>
        <v>0</v>
      </c>
      <c r="CT26" s="9"/>
      <c r="CU26" s="1">
        <v>20</v>
      </c>
      <c r="CV26" s="2" t="s">
        <v>23</v>
      </c>
      <c r="CW26" s="5">
        <v>0</v>
      </c>
      <c r="CX26" s="5">
        <v>0</v>
      </c>
      <c r="CY26" s="5">
        <v>0</v>
      </c>
      <c r="CZ26" s="5">
        <f t="shared" si="16"/>
        <v>0</v>
      </c>
      <c r="DA26" s="9"/>
      <c r="DB26" s="1">
        <v>20</v>
      </c>
      <c r="DC26" s="2" t="s">
        <v>23</v>
      </c>
      <c r="DD26" s="5">
        <v>0</v>
      </c>
      <c r="DE26" s="5">
        <v>0</v>
      </c>
      <c r="DF26" s="5">
        <v>0</v>
      </c>
      <c r="DG26" s="5">
        <f t="shared" si="17"/>
        <v>0</v>
      </c>
      <c r="DH26" s="9"/>
      <c r="DI26" s="1">
        <v>20</v>
      </c>
      <c r="DJ26" s="2" t="s">
        <v>23</v>
      </c>
      <c r="DK26" s="5">
        <v>0</v>
      </c>
      <c r="DL26" s="5">
        <v>0</v>
      </c>
      <c r="DM26" s="5">
        <v>0</v>
      </c>
      <c r="DN26" s="5">
        <f t="shared" si="18"/>
        <v>0</v>
      </c>
      <c r="DO26" s="9"/>
      <c r="DP26" s="1">
        <v>20</v>
      </c>
      <c r="DQ26" s="2" t="s">
        <v>23</v>
      </c>
      <c r="DR26" s="5">
        <v>0</v>
      </c>
      <c r="DS26" s="5">
        <v>0</v>
      </c>
      <c r="DT26" s="5">
        <v>0</v>
      </c>
      <c r="DU26" s="5">
        <f t="shared" si="19"/>
        <v>0</v>
      </c>
      <c r="DV26" s="9"/>
      <c r="DW26" s="1">
        <v>20</v>
      </c>
      <c r="DX26" s="2" t="s">
        <v>23</v>
      </c>
      <c r="DY26" s="5">
        <v>1</v>
      </c>
      <c r="DZ26" s="5">
        <v>60000</v>
      </c>
      <c r="EA26" s="5">
        <v>0</v>
      </c>
      <c r="EB26" s="5">
        <f t="shared" si="20"/>
        <v>60000</v>
      </c>
      <c r="EC26" s="9"/>
      <c r="ED26" s="1">
        <v>20</v>
      </c>
      <c r="EE26" s="2" t="s">
        <v>23</v>
      </c>
      <c r="EF26" s="5">
        <v>0</v>
      </c>
      <c r="EG26" s="5">
        <v>0</v>
      </c>
      <c r="EH26" s="5">
        <v>0</v>
      </c>
      <c r="EI26" s="5">
        <f t="shared" si="21"/>
        <v>0</v>
      </c>
      <c r="EJ26" s="9"/>
      <c r="EK26" s="1">
        <v>20</v>
      </c>
      <c r="EL26" s="2" t="s">
        <v>23</v>
      </c>
      <c r="EM26" s="5">
        <v>0</v>
      </c>
      <c r="EN26" s="5">
        <v>0</v>
      </c>
      <c r="EO26" s="5">
        <v>0</v>
      </c>
      <c r="EP26" s="5">
        <f t="shared" si="22"/>
        <v>0</v>
      </c>
      <c r="EQ26" s="9"/>
      <c r="ER26" s="1">
        <v>20</v>
      </c>
      <c r="ES26" s="2" t="s">
        <v>23</v>
      </c>
      <c r="ET26" s="5">
        <v>0</v>
      </c>
      <c r="EU26" s="5">
        <v>0</v>
      </c>
      <c r="EV26" s="5">
        <v>0</v>
      </c>
      <c r="EW26" s="5">
        <f t="shared" si="23"/>
        <v>0</v>
      </c>
      <c r="EX26" s="9"/>
      <c r="EY26" s="1">
        <v>20</v>
      </c>
      <c r="EZ26" s="2" t="s">
        <v>23</v>
      </c>
      <c r="FA26" s="5">
        <v>2</v>
      </c>
      <c r="FB26" s="5">
        <v>110000</v>
      </c>
      <c r="FC26" s="5">
        <v>0</v>
      </c>
      <c r="FD26" s="5">
        <f t="shared" si="24"/>
        <v>110000</v>
      </c>
      <c r="FE26" s="9"/>
      <c r="FF26" s="1">
        <v>20</v>
      </c>
      <c r="FG26" s="2" t="s">
        <v>23</v>
      </c>
      <c r="FH26" s="5">
        <v>0</v>
      </c>
      <c r="FI26" s="5">
        <v>0</v>
      </c>
      <c r="FJ26" s="5">
        <v>0</v>
      </c>
      <c r="FK26" s="5">
        <f t="shared" si="25"/>
        <v>0</v>
      </c>
      <c r="FL26" s="9"/>
      <c r="FM26" s="1">
        <v>20</v>
      </c>
      <c r="FN26" s="2" t="s">
        <v>23</v>
      </c>
      <c r="FO26" s="5">
        <v>0</v>
      </c>
      <c r="FP26" s="5">
        <v>120000</v>
      </c>
      <c r="FQ26" s="5">
        <v>0</v>
      </c>
      <c r="FR26" s="5">
        <f t="shared" si="26"/>
        <v>120000</v>
      </c>
      <c r="FS26" s="9"/>
      <c r="FT26" s="1">
        <v>20</v>
      </c>
      <c r="FU26" s="2" t="s">
        <v>23</v>
      </c>
      <c r="FV26" s="5">
        <v>0</v>
      </c>
      <c r="FW26" s="5">
        <v>0</v>
      </c>
      <c r="FX26" s="5">
        <v>0</v>
      </c>
      <c r="FY26" s="5">
        <f t="shared" si="27"/>
        <v>0</v>
      </c>
      <c r="FZ26" s="9"/>
      <c r="GA26" s="1">
        <v>20</v>
      </c>
      <c r="GB26" s="2" t="s">
        <v>23</v>
      </c>
      <c r="GC26" s="5">
        <v>0</v>
      </c>
      <c r="GD26" s="5">
        <v>0</v>
      </c>
      <c r="GE26" s="5">
        <v>0</v>
      </c>
      <c r="GF26" s="5">
        <f t="shared" si="28"/>
        <v>0</v>
      </c>
      <c r="GG26" s="9"/>
      <c r="GH26" s="1">
        <v>20</v>
      </c>
      <c r="GI26" s="2" t="s">
        <v>23</v>
      </c>
      <c r="GJ26" s="5">
        <v>1</v>
      </c>
      <c r="GK26" s="5">
        <v>100000</v>
      </c>
      <c r="GL26" s="5">
        <v>0</v>
      </c>
      <c r="GM26" s="5">
        <f t="shared" si="29"/>
        <v>100000</v>
      </c>
      <c r="GN26" s="9"/>
      <c r="GO26" s="1">
        <v>20</v>
      </c>
      <c r="GP26" s="2" t="s">
        <v>23</v>
      </c>
      <c r="GQ26" s="5">
        <v>1</v>
      </c>
      <c r="GR26" s="5">
        <v>50000</v>
      </c>
      <c r="GS26" s="5">
        <v>0</v>
      </c>
      <c r="GT26" s="5">
        <f t="shared" si="30"/>
        <v>50000</v>
      </c>
      <c r="GU26" s="9"/>
      <c r="GV26" s="1">
        <v>20</v>
      </c>
      <c r="GW26" s="2" t="s">
        <v>23</v>
      </c>
      <c r="GX26" s="5">
        <v>0</v>
      </c>
      <c r="GY26" s="5">
        <v>0</v>
      </c>
      <c r="GZ26" s="5">
        <v>0</v>
      </c>
      <c r="HA26" s="5">
        <f t="shared" si="31"/>
        <v>0</v>
      </c>
      <c r="HB26" s="9"/>
      <c r="HC26" s="1">
        <v>20</v>
      </c>
      <c r="HD26" s="2" t="s">
        <v>23</v>
      </c>
      <c r="HE26" s="5">
        <v>1</v>
      </c>
      <c r="HF26" s="5">
        <v>30000</v>
      </c>
      <c r="HG26" s="5">
        <v>0</v>
      </c>
      <c r="HH26" s="5">
        <f t="shared" si="32"/>
        <v>30000</v>
      </c>
      <c r="HI26" s="9"/>
      <c r="HJ26" s="1">
        <v>20</v>
      </c>
      <c r="HK26" s="2" t="s">
        <v>23</v>
      </c>
      <c r="HL26" s="5">
        <v>0</v>
      </c>
      <c r="HM26" s="5">
        <v>0</v>
      </c>
      <c r="HN26" s="5">
        <v>0</v>
      </c>
      <c r="HO26" s="5">
        <f t="shared" si="33"/>
        <v>0</v>
      </c>
      <c r="HP26" s="9"/>
      <c r="HQ26" s="1">
        <v>20</v>
      </c>
      <c r="HR26" s="2" t="s">
        <v>23</v>
      </c>
      <c r="HS26" s="5">
        <v>4</v>
      </c>
      <c r="HT26" s="5">
        <v>9166000</v>
      </c>
      <c r="HU26" s="5">
        <v>0</v>
      </c>
      <c r="HV26" s="5">
        <f t="shared" si="34"/>
        <v>9166000</v>
      </c>
      <c r="HW26" s="9"/>
      <c r="HX26" s="1">
        <v>20</v>
      </c>
      <c r="HY26" s="2" t="s">
        <v>23</v>
      </c>
      <c r="HZ26" s="5">
        <v>1</v>
      </c>
      <c r="IA26" s="5">
        <v>700000</v>
      </c>
      <c r="IB26" s="5">
        <v>0</v>
      </c>
      <c r="IC26" s="5">
        <f t="shared" si="35"/>
        <v>700000</v>
      </c>
      <c r="ID26" s="9"/>
      <c r="IE26" s="1">
        <v>20</v>
      </c>
      <c r="IF26" s="2" t="s">
        <v>23</v>
      </c>
      <c r="IG26" s="5">
        <v>0</v>
      </c>
      <c r="IH26" s="5">
        <v>0</v>
      </c>
      <c r="II26" s="5">
        <v>0</v>
      </c>
      <c r="IJ26" s="5">
        <f t="shared" si="36"/>
        <v>0</v>
      </c>
      <c r="IK26" s="9"/>
      <c r="IL26" s="1">
        <v>20</v>
      </c>
      <c r="IM26" s="2" t="s">
        <v>23</v>
      </c>
      <c r="IN26" s="5">
        <v>0</v>
      </c>
      <c r="IO26" s="5">
        <v>0</v>
      </c>
      <c r="IP26" s="5">
        <v>0</v>
      </c>
      <c r="IQ26" s="5">
        <f t="shared" si="37"/>
        <v>0</v>
      </c>
      <c r="IR26" s="9"/>
      <c r="IS26" s="1">
        <v>20</v>
      </c>
      <c r="IT26" s="2" t="s">
        <v>23</v>
      </c>
      <c r="IU26" s="5">
        <v>0</v>
      </c>
      <c r="IV26" s="5">
        <v>0</v>
      </c>
      <c r="IW26" s="5">
        <v>0</v>
      </c>
      <c r="IX26" s="5">
        <f t="shared" si="38"/>
        <v>0</v>
      </c>
      <c r="IY26" s="9"/>
      <c r="IZ26" s="1">
        <v>20</v>
      </c>
      <c r="JA26" s="2" t="s">
        <v>23</v>
      </c>
      <c r="JB26" s="5">
        <v>142</v>
      </c>
      <c r="JC26" s="5">
        <v>36000</v>
      </c>
      <c r="JD26" s="5">
        <v>22000</v>
      </c>
      <c r="JE26" s="5">
        <f t="shared" si="39"/>
        <v>58000</v>
      </c>
      <c r="JF26" s="9"/>
      <c r="JG26" s="1">
        <v>20</v>
      </c>
      <c r="JH26" s="2" t="s">
        <v>23</v>
      </c>
      <c r="JI26" s="5">
        <v>470</v>
      </c>
      <c r="JJ26" s="5">
        <v>141000</v>
      </c>
      <c r="JK26" s="5">
        <v>0</v>
      </c>
      <c r="JL26" s="5">
        <f t="shared" si="40"/>
        <v>141000</v>
      </c>
      <c r="JM26" s="9"/>
      <c r="JN26" s="1">
        <v>20</v>
      </c>
      <c r="JO26" s="2" t="s">
        <v>23</v>
      </c>
      <c r="JP26" s="5">
        <v>0</v>
      </c>
      <c r="JQ26" s="5">
        <v>17000</v>
      </c>
      <c r="JR26" s="5">
        <v>0</v>
      </c>
      <c r="JS26" s="5">
        <f t="shared" si="41"/>
        <v>17000</v>
      </c>
      <c r="JT26" s="9"/>
      <c r="JU26" s="1">
        <v>20</v>
      </c>
      <c r="JV26" s="2" t="s">
        <v>23</v>
      </c>
      <c r="JW26" s="5">
        <v>11</v>
      </c>
      <c r="JX26" s="5">
        <v>275000</v>
      </c>
      <c r="JY26" s="5">
        <v>0</v>
      </c>
      <c r="JZ26" s="5">
        <f t="shared" si="42"/>
        <v>275000</v>
      </c>
      <c r="KA26" s="9"/>
      <c r="KB26" s="1">
        <v>20</v>
      </c>
      <c r="KC26" s="2" t="s">
        <v>23</v>
      </c>
      <c r="KD26" s="5">
        <v>0</v>
      </c>
      <c r="KE26" s="5">
        <v>0</v>
      </c>
      <c r="KF26" s="5">
        <v>0</v>
      </c>
      <c r="KG26" s="5">
        <f t="shared" si="43"/>
        <v>0</v>
      </c>
      <c r="KH26" s="9"/>
      <c r="KI26" s="1">
        <v>20</v>
      </c>
      <c r="KJ26" s="2" t="s">
        <v>23</v>
      </c>
      <c r="KK26" s="5">
        <v>0</v>
      </c>
      <c r="KL26" s="5">
        <v>0</v>
      </c>
      <c r="KM26" s="5">
        <v>0</v>
      </c>
      <c r="KN26" s="5">
        <f t="shared" si="44"/>
        <v>0</v>
      </c>
      <c r="KO26" s="9"/>
      <c r="KP26" s="1">
        <v>20</v>
      </c>
      <c r="KQ26" s="2" t="s">
        <v>23</v>
      </c>
      <c r="KR26" s="5">
        <v>0</v>
      </c>
      <c r="KS26" s="5">
        <v>0</v>
      </c>
      <c r="KT26" s="5">
        <v>300000</v>
      </c>
      <c r="KU26" s="5">
        <f t="shared" si="45"/>
        <v>300000</v>
      </c>
      <c r="KV26" s="9"/>
      <c r="KW26" s="1">
        <v>20</v>
      </c>
      <c r="KX26" s="2" t="s">
        <v>23</v>
      </c>
      <c r="KY26" s="5">
        <v>0</v>
      </c>
      <c r="KZ26" s="5">
        <v>0</v>
      </c>
      <c r="LA26" s="5">
        <v>0</v>
      </c>
      <c r="LB26" s="5">
        <f t="shared" si="46"/>
        <v>0</v>
      </c>
      <c r="LC26" s="9"/>
      <c r="LD26" s="1">
        <v>20</v>
      </c>
      <c r="LE26" s="2" t="s">
        <v>23</v>
      </c>
      <c r="LF26" s="5">
        <v>1</v>
      </c>
      <c r="LG26" s="5">
        <v>46000</v>
      </c>
      <c r="LH26" s="5">
        <v>0</v>
      </c>
      <c r="LI26" s="5">
        <f t="shared" si="47"/>
        <v>46000</v>
      </c>
      <c r="LJ26" s="9"/>
      <c r="LK26" s="1">
        <v>20</v>
      </c>
      <c r="LL26" s="2" t="s">
        <v>23</v>
      </c>
      <c r="LM26" s="5">
        <v>0</v>
      </c>
      <c r="LN26" s="5">
        <v>0</v>
      </c>
      <c r="LO26" s="5">
        <v>0</v>
      </c>
      <c r="LP26" s="5">
        <f t="shared" si="48"/>
        <v>0</v>
      </c>
      <c r="LQ26" s="9"/>
      <c r="LR26" s="1">
        <v>20</v>
      </c>
      <c r="LS26" s="2" t="s">
        <v>23</v>
      </c>
      <c r="LT26" s="5">
        <v>0</v>
      </c>
      <c r="LU26" s="5">
        <v>0</v>
      </c>
      <c r="LV26" s="5">
        <v>0</v>
      </c>
      <c r="LW26" s="5">
        <f t="shared" si="49"/>
        <v>0</v>
      </c>
      <c r="LX26" s="9"/>
      <c r="LY26" s="1">
        <v>20</v>
      </c>
      <c r="LZ26" s="2" t="s">
        <v>23</v>
      </c>
      <c r="MA26" s="5">
        <v>0</v>
      </c>
      <c r="MB26" s="5">
        <v>0</v>
      </c>
      <c r="MC26" s="5">
        <v>0</v>
      </c>
      <c r="MD26" s="5">
        <f t="shared" si="50"/>
        <v>0</v>
      </c>
      <c r="ME26" s="9"/>
      <c r="MF26" s="1">
        <v>20</v>
      </c>
      <c r="MG26" s="2" t="s">
        <v>23</v>
      </c>
      <c r="MH26" s="5">
        <v>300</v>
      </c>
      <c r="MI26" s="5">
        <v>18000</v>
      </c>
      <c r="MJ26" s="5">
        <v>0</v>
      </c>
      <c r="MK26" s="5">
        <f t="shared" si="51"/>
        <v>18000</v>
      </c>
      <c r="ML26" s="9"/>
      <c r="MM26" s="1">
        <v>20</v>
      </c>
      <c r="MN26" s="2" t="s">
        <v>23</v>
      </c>
      <c r="MO26" s="5">
        <v>0</v>
      </c>
      <c r="MP26" s="5">
        <v>0</v>
      </c>
      <c r="MQ26" s="5">
        <v>0</v>
      </c>
      <c r="MR26" s="5">
        <f t="shared" si="52"/>
        <v>0</v>
      </c>
      <c r="MS26" s="9"/>
      <c r="MT26" s="1">
        <v>20</v>
      </c>
      <c r="MU26" s="2" t="s">
        <v>23</v>
      </c>
      <c r="MV26" s="5">
        <v>0</v>
      </c>
      <c r="MW26" s="5">
        <v>0</v>
      </c>
      <c r="MX26" s="5">
        <v>0</v>
      </c>
      <c r="MY26" s="5">
        <f t="shared" si="53"/>
        <v>0</v>
      </c>
      <c r="MZ26" s="9"/>
      <c r="NA26" s="1">
        <v>20</v>
      </c>
      <c r="NB26" s="2" t="s">
        <v>23</v>
      </c>
      <c r="NC26" s="5">
        <v>52426</v>
      </c>
      <c r="ND26" s="5">
        <v>18536600</v>
      </c>
      <c r="NE26" s="5">
        <v>0</v>
      </c>
      <c r="NF26" s="5">
        <f t="shared" si="54"/>
        <v>18536600</v>
      </c>
      <c r="NG26" s="9"/>
      <c r="NH26" s="1">
        <v>20</v>
      </c>
      <c r="NI26" s="2" t="s">
        <v>23</v>
      </c>
      <c r="NJ26" s="5">
        <v>3129</v>
      </c>
      <c r="NK26" s="5">
        <v>625800</v>
      </c>
      <c r="NL26" s="5">
        <v>0</v>
      </c>
      <c r="NM26" s="5">
        <f t="shared" si="55"/>
        <v>625800</v>
      </c>
      <c r="NN26" s="9"/>
      <c r="NO26" s="1">
        <v>20</v>
      </c>
      <c r="NP26" s="2" t="s">
        <v>23</v>
      </c>
      <c r="NQ26" s="5">
        <v>0</v>
      </c>
      <c r="NR26" s="5">
        <v>0</v>
      </c>
      <c r="NS26" s="5">
        <v>0</v>
      </c>
      <c r="NT26" s="5">
        <f t="shared" si="56"/>
        <v>0</v>
      </c>
      <c r="NU26" s="9"/>
      <c r="NV26" s="1">
        <v>20</v>
      </c>
      <c r="NW26" s="2" t="s">
        <v>23</v>
      </c>
      <c r="NX26" s="5">
        <v>0</v>
      </c>
      <c r="NY26" s="5">
        <v>0</v>
      </c>
      <c r="NZ26" s="5">
        <v>0</v>
      </c>
      <c r="OA26" s="5">
        <f t="shared" si="57"/>
        <v>0</v>
      </c>
      <c r="OB26" s="9"/>
      <c r="OC26" s="1">
        <v>20</v>
      </c>
      <c r="OD26" s="2" t="s">
        <v>23</v>
      </c>
      <c r="OE26" s="5">
        <v>0</v>
      </c>
      <c r="OF26" s="5">
        <v>0</v>
      </c>
      <c r="OG26" s="5">
        <v>0</v>
      </c>
      <c r="OH26" s="5">
        <f t="shared" si="58"/>
        <v>0</v>
      </c>
      <c r="OI26" s="9"/>
      <c r="OJ26" s="1">
        <v>20</v>
      </c>
      <c r="OK26" s="2" t="s">
        <v>23</v>
      </c>
      <c r="OL26" s="5">
        <v>0</v>
      </c>
      <c r="OM26" s="5">
        <v>0</v>
      </c>
      <c r="ON26" s="5">
        <v>0</v>
      </c>
      <c r="OO26" s="5">
        <f t="shared" si="59"/>
        <v>0</v>
      </c>
      <c r="OP26" s="9"/>
      <c r="OQ26" s="1">
        <v>20</v>
      </c>
      <c r="OR26" s="2" t="s">
        <v>23</v>
      </c>
      <c r="OS26" s="5">
        <v>12496</v>
      </c>
      <c r="OT26" s="5">
        <v>812240</v>
      </c>
      <c r="OU26" s="5">
        <v>0</v>
      </c>
      <c r="OV26" s="5">
        <f t="shared" si="60"/>
        <v>812240</v>
      </c>
      <c r="OW26" s="9"/>
      <c r="OX26" s="1">
        <v>20</v>
      </c>
      <c r="OY26" s="2" t="s">
        <v>23</v>
      </c>
      <c r="OZ26" s="5">
        <v>0</v>
      </c>
      <c r="PA26" s="5">
        <v>0</v>
      </c>
      <c r="PB26" s="5">
        <v>0</v>
      </c>
      <c r="PC26" s="5">
        <f t="shared" si="61"/>
        <v>0</v>
      </c>
      <c r="PD26" s="9"/>
      <c r="PE26" s="1">
        <v>20</v>
      </c>
      <c r="PF26" s="2" t="s">
        <v>23</v>
      </c>
      <c r="PG26" s="5">
        <v>0</v>
      </c>
      <c r="PH26" s="5">
        <v>0</v>
      </c>
      <c r="PI26" s="5">
        <v>0</v>
      </c>
      <c r="PJ26" s="5">
        <f t="shared" si="62"/>
        <v>0</v>
      </c>
      <c r="PK26" s="9"/>
      <c r="PL26" s="1">
        <v>20</v>
      </c>
      <c r="PM26" s="2" t="s">
        <v>23</v>
      </c>
      <c r="PN26" s="5">
        <v>0</v>
      </c>
      <c r="PO26" s="5">
        <v>0</v>
      </c>
      <c r="PP26" s="5">
        <v>0</v>
      </c>
      <c r="PQ26" s="5">
        <f t="shared" si="63"/>
        <v>0</v>
      </c>
      <c r="PR26" s="9"/>
      <c r="PS26" s="1">
        <v>20</v>
      </c>
      <c r="PT26" s="2" t="s">
        <v>23</v>
      </c>
      <c r="PU26" s="5">
        <v>1691</v>
      </c>
      <c r="PV26" s="5">
        <v>372020</v>
      </c>
      <c r="PW26" s="5">
        <v>0</v>
      </c>
      <c r="PX26" s="5">
        <f t="shared" si="64"/>
        <v>372020</v>
      </c>
      <c r="PY26" s="9"/>
      <c r="PZ26" s="1">
        <v>20</v>
      </c>
      <c r="QA26" s="2" t="s">
        <v>23</v>
      </c>
      <c r="QB26" s="5">
        <v>16876929</v>
      </c>
      <c r="QC26" s="5">
        <v>2700309</v>
      </c>
      <c r="QD26" s="5">
        <v>0</v>
      </c>
      <c r="QE26" s="5">
        <f t="shared" si="65"/>
        <v>2700309</v>
      </c>
      <c r="QF26" s="9"/>
      <c r="QG26" s="1">
        <v>20</v>
      </c>
      <c r="QH26" s="2" t="s">
        <v>23</v>
      </c>
      <c r="QI26" s="5">
        <v>143</v>
      </c>
      <c r="QJ26" s="5">
        <v>504647</v>
      </c>
      <c r="QK26" s="5">
        <v>0</v>
      </c>
      <c r="QL26" s="5">
        <f t="shared" si="66"/>
        <v>504647</v>
      </c>
      <c r="QM26" s="9"/>
      <c r="QN26" s="1">
        <v>20</v>
      </c>
      <c r="QO26" s="2" t="s">
        <v>23</v>
      </c>
      <c r="QP26" s="5">
        <v>1704</v>
      </c>
      <c r="QQ26" s="5">
        <v>255600</v>
      </c>
      <c r="QR26" s="5">
        <v>0</v>
      </c>
      <c r="QS26" s="5">
        <f t="shared" si="67"/>
        <v>255600</v>
      </c>
      <c r="QT26" s="9"/>
      <c r="QU26" s="1">
        <v>20</v>
      </c>
      <c r="QV26" s="2" t="s">
        <v>23</v>
      </c>
      <c r="QW26" s="5">
        <v>10</v>
      </c>
      <c r="QX26" s="5">
        <v>20000</v>
      </c>
      <c r="QY26" s="5">
        <v>0</v>
      </c>
      <c r="QZ26" s="5">
        <f t="shared" si="68"/>
        <v>20000</v>
      </c>
      <c r="RA26" s="9"/>
      <c r="RB26" s="1">
        <v>20</v>
      </c>
      <c r="RC26" s="2" t="s">
        <v>23</v>
      </c>
      <c r="RD26" s="5">
        <v>0</v>
      </c>
      <c r="RE26" s="5">
        <v>0</v>
      </c>
      <c r="RF26" s="5">
        <v>0</v>
      </c>
      <c r="RG26" s="5">
        <f t="shared" si="69"/>
        <v>0</v>
      </c>
      <c r="RH26" s="9"/>
      <c r="RI26" s="1">
        <v>20</v>
      </c>
      <c r="RJ26" s="2" t="s">
        <v>23</v>
      </c>
      <c r="RK26" s="5">
        <v>2138</v>
      </c>
      <c r="RL26" s="5">
        <v>179592</v>
      </c>
      <c r="RM26" s="5">
        <v>0</v>
      </c>
      <c r="RN26" s="5">
        <f t="shared" si="70"/>
        <v>179592</v>
      </c>
      <c r="RO26" s="9"/>
      <c r="RP26" s="1">
        <v>20</v>
      </c>
      <c r="RQ26" s="2" t="s">
        <v>23</v>
      </c>
      <c r="RR26" s="5">
        <v>17</v>
      </c>
      <c r="RS26" s="5">
        <v>25500</v>
      </c>
      <c r="RT26" s="5">
        <v>0</v>
      </c>
      <c r="RU26" s="5">
        <f t="shared" si="71"/>
        <v>25500</v>
      </c>
      <c r="RV26" s="9"/>
      <c r="RW26" s="1">
        <v>20</v>
      </c>
      <c r="RX26" s="2" t="s">
        <v>23</v>
      </c>
      <c r="RY26" s="5">
        <v>0</v>
      </c>
      <c r="RZ26" s="5">
        <v>0</v>
      </c>
      <c r="SA26" s="5">
        <v>0</v>
      </c>
      <c r="SB26" s="5">
        <f t="shared" si="72"/>
        <v>0</v>
      </c>
      <c r="SC26" s="9"/>
      <c r="SD26" s="1">
        <v>20</v>
      </c>
      <c r="SE26" s="2" t="s">
        <v>23</v>
      </c>
      <c r="SF26" s="5">
        <v>0</v>
      </c>
      <c r="SG26" s="5">
        <v>0</v>
      </c>
      <c r="SH26" s="5">
        <v>0</v>
      </c>
      <c r="SI26" s="5">
        <f t="shared" si="73"/>
        <v>0</v>
      </c>
      <c r="SJ26" s="9"/>
      <c r="SK26" s="1">
        <v>20</v>
      </c>
      <c r="SL26" s="2" t="s">
        <v>23</v>
      </c>
      <c r="SM26" s="5">
        <v>0</v>
      </c>
      <c r="SN26" s="5">
        <v>12000</v>
      </c>
      <c r="SO26" s="5">
        <v>0</v>
      </c>
      <c r="SP26" s="5">
        <f t="shared" si="74"/>
        <v>12000</v>
      </c>
      <c r="SQ26" s="9"/>
      <c r="SR26" s="1">
        <v>20</v>
      </c>
      <c r="SS26" s="2" t="s">
        <v>23</v>
      </c>
      <c r="ST26" s="5">
        <v>0</v>
      </c>
      <c r="SU26" s="5">
        <v>2000</v>
      </c>
      <c r="SV26" s="5">
        <v>0</v>
      </c>
      <c r="SW26" s="5">
        <f t="shared" si="75"/>
        <v>2000</v>
      </c>
      <c r="SX26" s="9"/>
      <c r="SY26" s="1">
        <v>20</v>
      </c>
      <c r="SZ26" s="2" t="s">
        <v>23</v>
      </c>
      <c r="TA26" s="5">
        <v>0</v>
      </c>
      <c r="TB26" s="5">
        <v>2000</v>
      </c>
      <c r="TC26" s="5">
        <v>0</v>
      </c>
      <c r="TD26" s="5">
        <f t="shared" si="76"/>
        <v>2000</v>
      </c>
      <c r="TE26" s="9"/>
      <c r="TF26" s="1">
        <v>20</v>
      </c>
      <c r="TG26" s="2" t="s">
        <v>23</v>
      </c>
      <c r="TH26" s="5">
        <v>0</v>
      </c>
      <c r="TI26" s="5">
        <v>0</v>
      </c>
      <c r="TJ26" s="5">
        <v>0</v>
      </c>
      <c r="TK26" s="5">
        <f t="shared" si="77"/>
        <v>0</v>
      </c>
      <c r="TL26" s="9"/>
      <c r="TM26" s="1">
        <v>20</v>
      </c>
      <c r="TN26" s="2" t="s">
        <v>23</v>
      </c>
      <c r="TO26" s="5">
        <v>0</v>
      </c>
      <c r="TP26" s="5">
        <v>0</v>
      </c>
      <c r="TQ26" s="5">
        <v>0</v>
      </c>
      <c r="TR26" s="5">
        <f t="shared" si="78"/>
        <v>0</v>
      </c>
      <c r="TS26" s="9"/>
      <c r="TT26" s="1">
        <v>20</v>
      </c>
      <c r="TU26" s="2" t="s">
        <v>23</v>
      </c>
      <c r="TV26" s="5">
        <v>0</v>
      </c>
      <c r="TW26" s="5">
        <v>0</v>
      </c>
      <c r="TX26" s="5">
        <v>0</v>
      </c>
      <c r="TY26" s="5">
        <f t="shared" si="79"/>
        <v>0</v>
      </c>
      <c r="TZ26" s="9"/>
      <c r="UA26" s="1">
        <v>20</v>
      </c>
      <c r="UB26" s="2" t="s">
        <v>23</v>
      </c>
      <c r="UC26" s="5">
        <v>0</v>
      </c>
      <c r="UD26" s="5">
        <v>0</v>
      </c>
      <c r="UE26" s="5">
        <v>0</v>
      </c>
      <c r="UF26" s="5">
        <f t="shared" si="80"/>
        <v>0</v>
      </c>
      <c r="UG26" s="9"/>
      <c r="UH26" s="1">
        <v>20</v>
      </c>
      <c r="UI26" s="2" t="s">
        <v>23</v>
      </c>
      <c r="UJ26" s="5">
        <v>0</v>
      </c>
      <c r="UK26" s="5">
        <v>0</v>
      </c>
      <c r="UL26" s="5">
        <v>0</v>
      </c>
      <c r="UM26" s="5">
        <f t="shared" si="81"/>
        <v>0</v>
      </c>
      <c r="UN26" s="9"/>
      <c r="UO26" s="1">
        <v>20</v>
      </c>
      <c r="UP26" s="2" t="s">
        <v>23</v>
      </c>
      <c r="UQ26" s="5">
        <v>0</v>
      </c>
      <c r="UR26" s="5">
        <v>37200</v>
      </c>
      <c r="US26" s="5">
        <v>0</v>
      </c>
      <c r="UT26" s="5">
        <f t="shared" si="82"/>
        <v>37200</v>
      </c>
      <c r="UU26" s="9"/>
      <c r="UV26" s="1">
        <v>20</v>
      </c>
      <c r="UW26" s="2" t="s">
        <v>23</v>
      </c>
      <c r="UX26" s="5">
        <v>15</v>
      </c>
      <c r="UY26" s="5">
        <v>471351.82744565222</v>
      </c>
      <c r="UZ26" s="5">
        <v>0</v>
      </c>
      <c r="VA26" s="5">
        <f t="shared" si="83"/>
        <v>471351.82744565222</v>
      </c>
      <c r="VB26" s="9"/>
      <c r="VC26" s="1">
        <v>20</v>
      </c>
      <c r="VD26" s="2" t="s">
        <v>23</v>
      </c>
      <c r="VE26" s="5">
        <v>1</v>
      </c>
      <c r="VF26" s="5">
        <v>5000</v>
      </c>
      <c r="VG26" s="5">
        <v>0</v>
      </c>
      <c r="VH26" s="5">
        <f t="shared" si="84"/>
        <v>5000</v>
      </c>
      <c r="VI26" s="9"/>
      <c r="VJ26" s="1">
        <v>20</v>
      </c>
      <c r="VK26" s="2" t="s">
        <v>23</v>
      </c>
      <c r="VL26" s="5">
        <v>1</v>
      </c>
      <c r="VM26" s="5">
        <v>50000</v>
      </c>
      <c r="VN26" s="5">
        <v>0</v>
      </c>
      <c r="VO26" s="5">
        <f t="shared" si="85"/>
        <v>50000</v>
      </c>
      <c r="VP26" s="9"/>
      <c r="VQ26" s="1">
        <v>20</v>
      </c>
      <c r="VR26" s="2" t="s">
        <v>23</v>
      </c>
      <c r="VS26" s="5">
        <v>700</v>
      </c>
      <c r="VT26" s="5">
        <v>700000</v>
      </c>
      <c r="VU26" s="5">
        <v>0</v>
      </c>
      <c r="VV26" s="5">
        <f t="shared" si="86"/>
        <v>700000</v>
      </c>
      <c r="VW26" s="9"/>
      <c r="VX26" s="1">
        <v>20</v>
      </c>
      <c r="VY26" s="2" t="s">
        <v>23</v>
      </c>
      <c r="VZ26" s="5">
        <v>0</v>
      </c>
      <c r="WA26" s="5">
        <v>500000</v>
      </c>
      <c r="WB26" s="5">
        <v>0</v>
      </c>
      <c r="WC26" s="5">
        <f t="shared" si="87"/>
        <v>500000</v>
      </c>
      <c r="WD26" s="9"/>
      <c r="WE26" s="1">
        <v>20</v>
      </c>
      <c r="WF26" s="2" t="s">
        <v>23</v>
      </c>
      <c r="WG26" s="5">
        <v>1</v>
      </c>
      <c r="WH26" s="5">
        <v>500000</v>
      </c>
      <c r="WI26" s="5">
        <v>0</v>
      </c>
      <c r="WJ26" s="5">
        <f t="shared" si="88"/>
        <v>500000</v>
      </c>
      <c r="WK26" s="9"/>
      <c r="WL26" s="1">
        <v>20</v>
      </c>
      <c r="WM26" s="2" t="s">
        <v>23</v>
      </c>
      <c r="WN26" s="5">
        <v>1</v>
      </c>
      <c r="WO26" s="5">
        <v>100000</v>
      </c>
      <c r="WP26" s="5">
        <v>0</v>
      </c>
      <c r="WQ26" s="5">
        <f t="shared" si="89"/>
        <v>100000</v>
      </c>
      <c r="WR26" s="9"/>
      <c r="WS26" s="1">
        <v>20</v>
      </c>
      <c r="WT26" s="2" t="s">
        <v>23</v>
      </c>
      <c r="WU26" s="5">
        <v>1</v>
      </c>
      <c r="WV26" s="5">
        <v>600000</v>
      </c>
      <c r="WW26" s="5">
        <v>0</v>
      </c>
      <c r="WX26" s="5">
        <f t="shared" si="90"/>
        <v>600000</v>
      </c>
      <c r="WY26" s="9"/>
      <c r="WZ26" s="1">
        <v>20</v>
      </c>
      <c r="XA26" s="2" t="s">
        <v>23</v>
      </c>
      <c r="XB26" s="5">
        <v>0</v>
      </c>
      <c r="XC26" s="5">
        <v>0</v>
      </c>
      <c r="XD26" s="5">
        <v>0</v>
      </c>
      <c r="XE26" s="5">
        <f t="shared" si="91"/>
        <v>0</v>
      </c>
      <c r="XF26" s="9"/>
      <c r="XG26" s="1">
        <v>20</v>
      </c>
      <c r="XH26" s="2" t="s">
        <v>23</v>
      </c>
      <c r="XI26" s="5">
        <v>1</v>
      </c>
      <c r="XJ26" s="5">
        <v>50000</v>
      </c>
      <c r="XK26" s="5">
        <v>0</v>
      </c>
      <c r="XL26" s="5">
        <f t="shared" si="92"/>
        <v>50000</v>
      </c>
      <c r="XM26" s="9"/>
      <c r="XN26" s="1">
        <v>20</v>
      </c>
      <c r="XO26" s="2" t="s">
        <v>23</v>
      </c>
      <c r="XP26" s="5">
        <v>13</v>
      </c>
      <c r="XQ26" s="5">
        <v>130000</v>
      </c>
      <c r="XR26" s="5">
        <v>0</v>
      </c>
      <c r="XS26" s="5">
        <f t="shared" si="93"/>
        <v>130000</v>
      </c>
      <c r="XT26" s="9"/>
      <c r="XU26" s="1">
        <v>20</v>
      </c>
      <c r="XV26" s="2" t="s">
        <v>23</v>
      </c>
      <c r="XW26" s="5">
        <v>0</v>
      </c>
      <c r="XX26" s="5">
        <v>0</v>
      </c>
      <c r="XY26" s="5">
        <v>0</v>
      </c>
      <c r="XZ26" s="5">
        <f t="shared" si="94"/>
        <v>0</v>
      </c>
      <c r="YA26" s="9"/>
      <c r="YB26" s="1">
        <v>20</v>
      </c>
      <c r="YC26" s="2" t="s">
        <v>23</v>
      </c>
      <c r="YD26" s="5">
        <v>2333252.6744646584</v>
      </c>
      <c r="YE26" s="5">
        <v>8213049.4141155975</v>
      </c>
      <c r="YF26" s="5">
        <v>0</v>
      </c>
      <c r="YG26" s="5">
        <f t="shared" si="95"/>
        <v>8213049.4141155975</v>
      </c>
      <c r="YH26" s="9"/>
      <c r="YI26" s="1">
        <v>20</v>
      </c>
      <c r="YJ26" s="2" t="s">
        <v>23</v>
      </c>
      <c r="YK26" s="5">
        <v>0</v>
      </c>
      <c r="YL26" s="5">
        <v>0</v>
      </c>
      <c r="YM26" s="5">
        <v>0</v>
      </c>
      <c r="YN26" s="5">
        <f t="shared" si="96"/>
        <v>0</v>
      </c>
      <c r="YO26" s="9"/>
      <c r="YP26" s="1">
        <v>20</v>
      </c>
      <c r="YQ26" s="2" t="s">
        <v>23</v>
      </c>
      <c r="YR26" s="5">
        <v>0</v>
      </c>
      <c r="YS26" s="5">
        <v>0</v>
      </c>
      <c r="YT26" s="22">
        <v>0</v>
      </c>
      <c r="YU26" s="5">
        <f t="shared" si="97"/>
        <v>0</v>
      </c>
      <c r="YV26" s="9"/>
      <c r="YW26" s="1">
        <v>20</v>
      </c>
      <c r="YX26" s="2" t="s">
        <v>23</v>
      </c>
      <c r="YY26" s="5">
        <v>0</v>
      </c>
      <c r="YZ26" s="5">
        <v>6339586</v>
      </c>
      <c r="ZA26" s="5">
        <v>0</v>
      </c>
      <c r="ZB26" s="5">
        <f t="shared" si="98"/>
        <v>6339586</v>
      </c>
      <c r="ZC26" s="9"/>
      <c r="ZD26" s="1">
        <v>20</v>
      </c>
      <c r="ZE26" s="2" t="s">
        <v>23</v>
      </c>
      <c r="ZF26" s="5">
        <v>3</v>
      </c>
      <c r="ZG26" s="5">
        <v>195000</v>
      </c>
      <c r="ZH26" s="5">
        <v>0</v>
      </c>
      <c r="ZI26" s="5">
        <f t="shared" si="99"/>
        <v>195000</v>
      </c>
      <c r="ZJ26" s="9"/>
      <c r="ZK26" s="1">
        <v>20</v>
      </c>
      <c r="ZL26" s="2" t="s">
        <v>23</v>
      </c>
      <c r="ZM26" s="5">
        <v>0</v>
      </c>
      <c r="ZN26" s="5">
        <v>0</v>
      </c>
      <c r="ZO26" s="5">
        <v>0</v>
      </c>
      <c r="ZP26" s="5">
        <f t="shared" si="100"/>
        <v>0</v>
      </c>
      <c r="ZQ26" s="9"/>
      <c r="ZR26" s="1">
        <v>20</v>
      </c>
      <c r="ZS26" s="2" t="s">
        <v>23</v>
      </c>
      <c r="ZT26" s="5">
        <v>0</v>
      </c>
      <c r="ZU26" s="5">
        <f t="shared" si="101"/>
        <v>55160595.241561249</v>
      </c>
      <c r="ZV26" s="5">
        <f t="shared" si="0"/>
        <v>572000</v>
      </c>
      <c r="ZW26" s="5">
        <f t="shared" si="1"/>
        <v>55732595.241561249</v>
      </c>
      <c r="ZX26" s="9"/>
    </row>
    <row r="27" spans="1:700" ht="16.5" hidden="1">
      <c r="A27" s="1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2"/>
        <v>0</v>
      </c>
      <c r="G27" s="9"/>
      <c r="H27" s="1">
        <v>21</v>
      </c>
      <c r="I27" s="2" t="s">
        <v>24</v>
      </c>
      <c r="J27" s="5">
        <v>0</v>
      </c>
      <c r="K27" s="5">
        <v>0</v>
      </c>
      <c r="L27" s="5">
        <v>0</v>
      </c>
      <c r="M27" s="5">
        <f t="shared" si="3"/>
        <v>0</v>
      </c>
      <c r="N27" s="9"/>
      <c r="O27" s="1">
        <v>21</v>
      </c>
      <c r="P27" s="2" t="s">
        <v>24</v>
      </c>
      <c r="Q27" s="5">
        <v>0</v>
      </c>
      <c r="R27" s="5">
        <v>0</v>
      </c>
      <c r="S27" s="5">
        <v>0</v>
      </c>
      <c r="T27" s="5">
        <f t="shared" si="4"/>
        <v>0</v>
      </c>
      <c r="U27" s="9"/>
      <c r="V27" s="1">
        <v>21</v>
      </c>
      <c r="W27" s="2" t="s">
        <v>24</v>
      </c>
      <c r="X27" s="5">
        <v>0</v>
      </c>
      <c r="Y27" s="5">
        <v>0</v>
      </c>
      <c r="Z27" s="5">
        <v>0</v>
      </c>
      <c r="AA27" s="5">
        <f t="shared" si="5"/>
        <v>0</v>
      </c>
      <c r="AB27" s="9"/>
      <c r="AC27" s="1">
        <v>21</v>
      </c>
      <c r="AD27" s="2" t="s">
        <v>24</v>
      </c>
      <c r="AE27" s="5">
        <v>1</v>
      </c>
      <c r="AF27" s="5">
        <v>900000</v>
      </c>
      <c r="AG27" s="5">
        <v>0</v>
      </c>
      <c r="AH27" s="5">
        <f t="shared" si="6"/>
        <v>900000</v>
      </c>
      <c r="AI27" s="9"/>
      <c r="AJ27" s="1">
        <v>21</v>
      </c>
      <c r="AK27" s="2" t="s">
        <v>24</v>
      </c>
      <c r="AL27" s="5">
        <v>0</v>
      </c>
      <c r="AM27" s="5">
        <v>4881000</v>
      </c>
      <c r="AN27" s="5">
        <v>1213200</v>
      </c>
      <c r="AO27" s="5">
        <f t="shared" si="7"/>
        <v>6094200</v>
      </c>
      <c r="AP27" s="9"/>
      <c r="AQ27" s="1">
        <v>21</v>
      </c>
      <c r="AR27" s="2" t="s">
        <v>24</v>
      </c>
      <c r="AS27" s="5">
        <v>18</v>
      </c>
      <c r="AT27" s="5">
        <v>36000</v>
      </c>
      <c r="AU27" s="5">
        <v>0</v>
      </c>
      <c r="AV27" s="5">
        <f t="shared" si="8"/>
        <v>36000</v>
      </c>
      <c r="AW27" s="9"/>
      <c r="AX27" s="1">
        <v>21</v>
      </c>
      <c r="AY27" s="2" t="s">
        <v>24</v>
      </c>
      <c r="AZ27" s="5">
        <v>138</v>
      </c>
      <c r="BA27" s="5">
        <v>345000</v>
      </c>
      <c r="BB27" s="5">
        <v>0</v>
      </c>
      <c r="BC27" s="5">
        <f t="shared" si="9"/>
        <v>345000</v>
      </c>
      <c r="BD27" s="9"/>
      <c r="BE27" s="1">
        <v>21</v>
      </c>
      <c r="BF27" s="2" t="s">
        <v>24</v>
      </c>
      <c r="BG27" s="5">
        <v>69</v>
      </c>
      <c r="BH27" s="5">
        <v>483000</v>
      </c>
      <c r="BI27" s="5">
        <v>0</v>
      </c>
      <c r="BJ27" s="5">
        <f t="shared" si="10"/>
        <v>483000</v>
      </c>
      <c r="BK27" s="9"/>
      <c r="BL27" s="1">
        <v>21</v>
      </c>
      <c r="BM27" s="2" t="s">
        <v>24</v>
      </c>
      <c r="BN27" s="5">
        <v>0</v>
      </c>
      <c r="BO27" s="5">
        <v>0</v>
      </c>
      <c r="BP27" s="5">
        <v>0</v>
      </c>
      <c r="BQ27" s="5">
        <f t="shared" si="11"/>
        <v>0</v>
      </c>
      <c r="BR27" s="9"/>
      <c r="BS27" s="1">
        <v>21</v>
      </c>
      <c r="BT27" s="2" t="s">
        <v>24</v>
      </c>
      <c r="BU27" s="5">
        <v>51</v>
      </c>
      <c r="BV27" s="5">
        <v>35700</v>
      </c>
      <c r="BW27" s="5">
        <v>0</v>
      </c>
      <c r="BX27" s="5">
        <f t="shared" si="12"/>
        <v>35700</v>
      </c>
      <c r="BY27" s="9"/>
      <c r="BZ27" s="1">
        <v>21</v>
      </c>
      <c r="CA27" s="2" t="s">
        <v>24</v>
      </c>
      <c r="CB27" s="5">
        <v>354</v>
      </c>
      <c r="CC27" s="5">
        <v>265500</v>
      </c>
      <c r="CD27" s="5">
        <v>0</v>
      </c>
      <c r="CE27" s="5">
        <f t="shared" si="13"/>
        <v>265500</v>
      </c>
      <c r="CF27" s="9"/>
      <c r="CG27" s="1">
        <v>21</v>
      </c>
      <c r="CH27" s="2" t="s">
        <v>24</v>
      </c>
      <c r="CI27" s="5">
        <v>27</v>
      </c>
      <c r="CJ27" s="5">
        <v>270000</v>
      </c>
      <c r="CK27" s="5">
        <v>0</v>
      </c>
      <c r="CL27" s="5">
        <f t="shared" si="14"/>
        <v>270000</v>
      </c>
      <c r="CM27" s="9"/>
      <c r="CN27" s="1">
        <v>21</v>
      </c>
      <c r="CO27" s="2" t="s">
        <v>24</v>
      </c>
      <c r="CP27" s="5">
        <v>0</v>
      </c>
      <c r="CQ27" s="5">
        <v>0</v>
      </c>
      <c r="CR27" s="5"/>
      <c r="CS27" s="5">
        <f t="shared" si="15"/>
        <v>0</v>
      </c>
      <c r="CT27" s="9"/>
      <c r="CU27" s="1">
        <v>21</v>
      </c>
      <c r="CV27" s="2" t="s">
        <v>24</v>
      </c>
      <c r="CW27" s="5">
        <v>0</v>
      </c>
      <c r="CX27" s="5">
        <v>0</v>
      </c>
      <c r="CY27" s="5">
        <v>0</v>
      </c>
      <c r="CZ27" s="5">
        <f t="shared" si="16"/>
        <v>0</v>
      </c>
      <c r="DA27" s="9"/>
      <c r="DB27" s="1">
        <v>21</v>
      </c>
      <c r="DC27" s="2" t="s">
        <v>24</v>
      </c>
      <c r="DD27" s="5">
        <v>0</v>
      </c>
      <c r="DE27" s="5">
        <v>0</v>
      </c>
      <c r="DF27" s="5">
        <v>0</v>
      </c>
      <c r="DG27" s="5">
        <f t="shared" si="17"/>
        <v>0</v>
      </c>
      <c r="DH27" s="9"/>
      <c r="DI27" s="1">
        <v>21</v>
      </c>
      <c r="DJ27" s="2" t="s">
        <v>24</v>
      </c>
      <c r="DK27" s="5">
        <v>0</v>
      </c>
      <c r="DL27" s="5">
        <v>0</v>
      </c>
      <c r="DM27" s="5">
        <v>0</v>
      </c>
      <c r="DN27" s="5">
        <f t="shared" si="18"/>
        <v>0</v>
      </c>
      <c r="DO27" s="9"/>
      <c r="DP27" s="1">
        <v>21</v>
      </c>
      <c r="DQ27" s="2" t="s">
        <v>24</v>
      </c>
      <c r="DR27" s="5">
        <v>0</v>
      </c>
      <c r="DS27" s="5">
        <v>0</v>
      </c>
      <c r="DT27" s="5">
        <v>0</v>
      </c>
      <c r="DU27" s="5">
        <f t="shared" si="19"/>
        <v>0</v>
      </c>
      <c r="DV27" s="9"/>
      <c r="DW27" s="1">
        <v>21</v>
      </c>
      <c r="DX27" s="2" t="s">
        <v>24</v>
      </c>
      <c r="DY27" s="5">
        <v>1</v>
      </c>
      <c r="DZ27" s="5">
        <v>60000</v>
      </c>
      <c r="EA27" s="5">
        <v>0</v>
      </c>
      <c r="EB27" s="5">
        <f t="shared" si="20"/>
        <v>60000</v>
      </c>
      <c r="EC27" s="9"/>
      <c r="ED27" s="1">
        <v>21</v>
      </c>
      <c r="EE27" s="2" t="s">
        <v>24</v>
      </c>
      <c r="EF27" s="5">
        <v>0</v>
      </c>
      <c r="EG27" s="5">
        <v>0</v>
      </c>
      <c r="EH27" s="5">
        <v>0</v>
      </c>
      <c r="EI27" s="5">
        <f t="shared" si="21"/>
        <v>0</v>
      </c>
      <c r="EJ27" s="9"/>
      <c r="EK27" s="1">
        <v>21</v>
      </c>
      <c r="EL27" s="2" t="s">
        <v>24</v>
      </c>
      <c r="EM27" s="5">
        <v>0</v>
      </c>
      <c r="EN27" s="5">
        <v>0</v>
      </c>
      <c r="EO27" s="5">
        <v>0</v>
      </c>
      <c r="EP27" s="5">
        <f t="shared" si="22"/>
        <v>0</v>
      </c>
      <c r="EQ27" s="9"/>
      <c r="ER27" s="1">
        <v>21</v>
      </c>
      <c r="ES27" s="2" t="s">
        <v>24</v>
      </c>
      <c r="ET27" s="5">
        <v>0</v>
      </c>
      <c r="EU27" s="5">
        <v>0</v>
      </c>
      <c r="EV27" s="5">
        <v>0</v>
      </c>
      <c r="EW27" s="5">
        <f t="shared" si="23"/>
        <v>0</v>
      </c>
      <c r="EX27" s="9"/>
      <c r="EY27" s="1">
        <v>21</v>
      </c>
      <c r="EZ27" s="2" t="s">
        <v>24</v>
      </c>
      <c r="FA27" s="5">
        <v>1</v>
      </c>
      <c r="FB27" s="5">
        <v>50000</v>
      </c>
      <c r="FC27" s="5">
        <v>0</v>
      </c>
      <c r="FD27" s="5">
        <f t="shared" si="24"/>
        <v>50000</v>
      </c>
      <c r="FE27" s="9"/>
      <c r="FF27" s="1">
        <v>21</v>
      </c>
      <c r="FG27" s="2" t="s">
        <v>24</v>
      </c>
      <c r="FH27" s="5">
        <v>0</v>
      </c>
      <c r="FI27" s="5">
        <v>0</v>
      </c>
      <c r="FJ27" s="5">
        <v>0</v>
      </c>
      <c r="FK27" s="5">
        <f t="shared" si="25"/>
        <v>0</v>
      </c>
      <c r="FL27" s="9"/>
      <c r="FM27" s="1">
        <v>21</v>
      </c>
      <c r="FN27" s="2" t="s">
        <v>24</v>
      </c>
      <c r="FO27" s="5">
        <v>0</v>
      </c>
      <c r="FP27" s="5">
        <v>120000</v>
      </c>
      <c r="FQ27" s="5">
        <v>0</v>
      </c>
      <c r="FR27" s="5">
        <f t="shared" si="26"/>
        <v>120000</v>
      </c>
      <c r="FS27" s="9"/>
      <c r="FT27" s="1">
        <v>21</v>
      </c>
      <c r="FU27" s="2" t="s">
        <v>24</v>
      </c>
      <c r="FV27" s="5">
        <v>0</v>
      </c>
      <c r="FW27" s="5">
        <v>0</v>
      </c>
      <c r="FX27" s="5">
        <v>0</v>
      </c>
      <c r="FY27" s="5">
        <f t="shared" si="27"/>
        <v>0</v>
      </c>
      <c r="FZ27" s="9"/>
      <c r="GA27" s="1">
        <v>21</v>
      </c>
      <c r="GB27" s="2" t="s">
        <v>24</v>
      </c>
      <c r="GC27" s="5">
        <v>0</v>
      </c>
      <c r="GD27" s="5">
        <v>0</v>
      </c>
      <c r="GE27" s="5">
        <v>0</v>
      </c>
      <c r="GF27" s="5">
        <f t="shared" si="28"/>
        <v>0</v>
      </c>
      <c r="GG27" s="9"/>
      <c r="GH27" s="1">
        <v>21</v>
      </c>
      <c r="GI27" s="2" t="s">
        <v>24</v>
      </c>
      <c r="GJ27" s="5">
        <v>0</v>
      </c>
      <c r="GK27" s="5">
        <v>0</v>
      </c>
      <c r="GL27" s="5">
        <v>0</v>
      </c>
      <c r="GM27" s="5">
        <f t="shared" si="29"/>
        <v>0</v>
      </c>
      <c r="GN27" s="9"/>
      <c r="GO27" s="1">
        <v>21</v>
      </c>
      <c r="GP27" s="2" t="s">
        <v>24</v>
      </c>
      <c r="GQ27" s="5">
        <v>1</v>
      </c>
      <c r="GR27" s="5">
        <v>50000</v>
      </c>
      <c r="GS27" s="5">
        <v>0</v>
      </c>
      <c r="GT27" s="5">
        <f t="shared" si="30"/>
        <v>50000</v>
      </c>
      <c r="GU27" s="9"/>
      <c r="GV27" s="1">
        <v>21</v>
      </c>
      <c r="GW27" s="2" t="s">
        <v>24</v>
      </c>
      <c r="GX27" s="5">
        <v>0</v>
      </c>
      <c r="GY27" s="5">
        <v>0</v>
      </c>
      <c r="GZ27" s="5">
        <v>0</v>
      </c>
      <c r="HA27" s="5">
        <f t="shared" si="31"/>
        <v>0</v>
      </c>
      <c r="HB27" s="9"/>
      <c r="HC27" s="1">
        <v>21</v>
      </c>
      <c r="HD27" s="2" t="s">
        <v>24</v>
      </c>
      <c r="HE27" s="5">
        <v>1</v>
      </c>
      <c r="HF27" s="5">
        <v>30000</v>
      </c>
      <c r="HG27" s="5">
        <v>0</v>
      </c>
      <c r="HH27" s="5">
        <f t="shared" si="32"/>
        <v>30000</v>
      </c>
      <c r="HI27" s="9"/>
      <c r="HJ27" s="1">
        <v>21</v>
      </c>
      <c r="HK27" s="2" t="s">
        <v>24</v>
      </c>
      <c r="HL27" s="5">
        <v>0</v>
      </c>
      <c r="HM27" s="5">
        <v>0</v>
      </c>
      <c r="HN27" s="5">
        <v>0</v>
      </c>
      <c r="HO27" s="5">
        <f t="shared" si="33"/>
        <v>0</v>
      </c>
      <c r="HP27" s="9"/>
      <c r="HQ27" s="1">
        <v>21</v>
      </c>
      <c r="HR27" s="2" t="s">
        <v>24</v>
      </c>
      <c r="HS27" s="5">
        <v>8</v>
      </c>
      <c r="HT27" s="5">
        <v>18332000</v>
      </c>
      <c r="HU27" s="5">
        <v>0</v>
      </c>
      <c r="HV27" s="5">
        <f t="shared" si="34"/>
        <v>18332000</v>
      </c>
      <c r="HW27" s="9"/>
      <c r="HX27" s="1">
        <v>21</v>
      </c>
      <c r="HY27" s="2" t="s">
        <v>24</v>
      </c>
      <c r="HZ27" s="5">
        <v>1</v>
      </c>
      <c r="IA27" s="5">
        <v>700000</v>
      </c>
      <c r="IB27" s="5">
        <v>0</v>
      </c>
      <c r="IC27" s="5">
        <f t="shared" si="35"/>
        <v>700000</v>
      </c>
      <c r="ID27" s="9"/>
      <c r="IE27" s="1">
        <v>21</v>
      </c>
      <c r="IF27" s="2" t="s">
        <v>24</v>
      </c>
      <c r="IG27" s="5">
        <v>0</v>
      </c>
      <c r="IH27" s="5">
        <v>0</v>
      </c>
      <c r="II27" s="5">
        <v>0</v>
      </c>
      <c r="IJ27" s="5">
        <f t="shared" si="36"/>
        <v>0</v>
      </c>
      <c r="IK27" s="9"/>
      <c r="IL27" s="1">
        <v>21</v>
      </c>
      <c r="IM27" s="2" t="s">
        <v>24</v>
      </c>
      <c r="IN27" s="5">
        <v>0</v>
      </c>
      <c r="IO27" s="5">
        <v>0</v>
      </c>
      <c r="IP27" s="5">
        <v>0</v>
      </c>
      <c r="IQ27" s="5">
        <f t="shared" si="37"/>
        <v>0</v>
      </c>
      <c r="IR27" s="9"/>
      <c r="IS27" s="1">
        <v>21</v>
      </c>
      <c r="IT27" s="2" t="s">
        <v>24</v>
      </c>
      <c r="IU27" s="5">
        <v>0</v>
      </c>
      <c r="IV27" s="5">
        <v>0</v>
      </c>
      <c r="IW27" s="5">
        <v>0</v>
      </c>
      <c r="IX27" s="5">
        <f t="shared" si="38"/>
        <v>0</v>
      </c>
      <c r="IY27" s="9"/>
      <c r="IZ27" s="1">
        <v>21</v>
      </c>
      <c r="JA27" s="2" t="s">
        <v>24</v>
      </c>
      <c r="JB27" s="5">
        <v>216</v>
      </c>
      <c r="JC27" s="5">
        <v>34000</v>
      </c>
      <c r="JD27" s="5">
        <v>20000</v>
      </c>
      <c r="JE27" s="5">
        <f t="shared" si="39"/>
        <v>54000</v>
      </c>
      <c r="JF27" s="9"/>
      <c r="JG27" s="1">
        <v>21</v>
      </c>
      <c r="JH27" s="2" t="s">
        <v>24</v>
      </c>
      <c r="JI27" s="5">
        <v>842</v>
      </c>
      <c r="JJ27" s="5">
        <v>252600</v>
      </c>
      <c r="JK27" s="5">
        <v>0</v>
      </c>
      <c r="JL27" s="5">
        <f t="shared" si="40"/>
        <v>252600</v>
      </c>
      <c r="JM27" s="9"/>
      <c r="JN27" s="1">
        <v>21</v>
      </c>
      <c r="JO27" s="2" t="s">
        <v>24</v>
      </c>
      <c r="JP27" s="5">
        <v>0</v>
      </c>
      <c r="JQ27" s="5">
        <v>17000</v>
      </c>
      <c r="JR27" s="5">
        <v>0</v>
      </c>
      <c r="JS27" s="5">
        <f t="shared" si="41"/>
        <v>17000</v>
      </c>
      <c r="JT27" s="9"/>
      <c r="JU27" s="1">
        <v>21</v>
      </c>
      <c r="JV27" s="2" t="s">
        <v>24</v>
      </c>
      <c r="JW27" s="5">
        <v>22</v>
      </c>
      <c r="JX27" s="5">
        <v>550000</v>
      </c>
      <c r="JY27" s="5">
        <v>0</v>
      </c>
      <c r="JZ27" s="5">
        <f t="shared" si="42"/>
        <v>550000</v>
      </c>
      <c r="KA27" s="9"/>
      <c r="KB27" s="1">
        <v>21</v>
      </c>
      <c r="KC27" s="2" t="s">
        <v>24</v>
      </c>
      <c r="KD27" s="5">
        <v>0</v>
      </c>
      <c r="KE27" s="5">
        <v>0</v>
      </c>
      <c r="KF27" s="5">
        <v>0</v>
      </c>
      <c r="KG27" s="5">
        <f t="shared" si="43"/>
        <v>0</v>
      </c>
      <c r="KH27" s="9"/>
      <c r="KI27" s="1">
        <v>21</v>
      </c>
      <c r="KJ27" s="2" t="s">
        <v>24</v>
      </c>
      <c r="KK27" s="5">
        <v>0</v>
      </c>
      <c r="KL27" s="5">
        <v>0</v>
      </c>
      <c r="KM27" s="5">
        <v>0</v>
      </c>
      <c r="KN27" s="5">
        <f t="shared" si="44"/>
        <v>0</v>
      </c>
      <c r="KO27" s="9"/>
      <c r="KP27" s="1">
        <v>21</v>
      </c>
      <c r="KQ27" s="2" t="s">
        <v>24</v>
      </c>
      <c r="KR27" s="5">
        <v>0</v>
      </c>
      <c r="KS27" s="5">
        <v>0</v>
      </c>
      <c r="KT27" s="5">
        <v>400000</v>
      </c>
      <c r="KU27" s="5">
        <f t="shared" si="45"/>
        <v>400000</v>
      </c>
      <c r="KV27" s="9"/>
      <c r="KW27" s="1">
        <v>21</v>
      </c>
      <c r="KX27" s="2" t="s">
        <v>24</v>
      </c>
      <c r="KY27" s="5">
        <v>0</v>
      </c>
      <c r="KZ27" s="5">
        <v>0</v>
      </c>
      <c r="LA27" s="5">
        <v>0</v>
      </c>
      <c r="LB27" s="5">
        <f t="shared" si="46"/>
        <v>0</v>
      </c>
      <c r="LC27" s="9"/>
      <c r="LD27" s="1">
        <v>21</v>
      </c>
      <c r="LE27" s="2" t="s">
        <v>24</v>
      </c>
      <c r="LF27" s="5">
        <v>1</v>
      </c>
      <c r="LG27" s="5">
        <v>46000</v>
      </c>
      <c r="LH27" s="5">
        <v>0</v>
      </c>
      <c r="LI27" s="5">
        <f t="shared" si="47"/>
        <v>46000</v>
      </c>
      <c r="LJ27" s="9"/>
      <c r="LK27" s="1">
        <v>21</v>
      </c>
      <c r="LL27" s="2" t="s">
        <v>24</v>
      </c>
      <c r="LM27" s="5">
        <v>0</v>
      </c>
      <c r="LN27" s="5">
        <v>0</v>
      </c>
      <c r="LO27" s="5">
        <v>0</v>
      </c>
      <c r="LP27" s="5">
        <f t="shared" si="48"/>
        <v>0</v>
      </c>
      <c r="LQ27" s="9"/>
      <c r="LR27" s="1">
        <v>21</v>
      </c>
      <c r="LS27" s="2" t="s">
        <v>24</v>
      </c>
      <c r="LT27" s="5">
        <v>0</v>
      </c>
      <c r="LU27" s="5">
        <v>0</v>
      </c>
      <c r="LV27" s="5">
        <v>0</v>
      </c>
      <c r="LW27" s="5">
        <f t="shared" si="49"/>
        <v>0</v>
      </c>
      <c r="LX27" s="9"/>
      <c r="LY27" s="1">
        <v>21</v>
      </c>
      <c r="LZ27" s="2" t="s">
        <v>24</v>
      </c>
      <c r="MA27" s="5">
        <v>0</v>
      </c>
      <c r="MB27" s="5">
        <v>0</v>
      </c>
      <c r="MC27" s="5">
        <v>0</v>
      </c>
      <c r="MD27" s="5">
        <f t="shared" si="50"/>
        <v>0</v>
      </c>
      <c r="ME27" s="9"/>
      <c r="MF27" s="1">
        <v>21</v>
      </c>
      <c r="MG27" s="2" t="s">
        <v>24</v>
      </c>
      <c r="MH27" s="5">
        <v>400</v>
      </c>
      <c r="MI27" s="5">
        <v>24000</v>
      </c>
      <c r="MJ27" s="5">
        <v>0</v>
      </c>
      <c r="MK27" s="5">
        <f t="shared" si="51"/>
        <v>24000</v>
      </c>
      <c r="ML27" s="9"/>
      <c r="MM27" s="1">
        <v>21</v>
      </c>
      <c r="MN27" s="2" t="s">
        <v>24</v>
      </c>
      <c r="MO27" s="5">
        <v>0</v>
      </c>
      <c r="MP27" s="5">
        <v>0</v>
      </c>
      <c r="MQ27" s="5">
        <v>0</v>
      </c>
      <c r="MR27" s="5">
        <f t="shared" si="52"/>
        <v>0</v>
      </c>
      <c r="MS27" s="9"/>
      <c r="MT27" s="1">
        <v>21</v>
      </c>
      <c r="MU27" s="2" t="s">
        <v>24</v>
      </c>
      <c r="MV27" s="5">
        <v>0</v>
      </c>
      <c r="MW27" s="5">
        <v>0</v>
      </c>
      <c r="MX27" s="5">
        <v>0</v>
      </c>
      <c r="MY27" s="5">
        <f t="shared" si="53"/>
        <v>0</v>
      </c>
      <c r="MZ27" s="9"/>
      <c r="NA27" s="1">
        <v>21</v>
      </c>
      <c r="NB27" s="2" t="s">
        <v>24</v>
      </c>
      <c r="NC27" s="5">
        <v>67660</v>
      </c>
      <c r="ND27" s="5">
        <v>23768500</v>
      </c>
      <c r="NE27" s="5">
        <v>0</v>
      </c>
      <c r="NF27" s="5">
        <f t="shared" si="54"/>
        <v>23768500</v>
      </c>
      <c r="NG27" s="9"/>
      <c r="NH27" s="1">
        <v>21</v>
      </c>
      <c r="NI27" s="2" t="s">
        <v>24</v>
      </c>
      <c r="NJ27" s="5">
        <v>5700</v>
      </c>
      <c r="NK27" s="5">
        <v>1140000</v>
      </c>
      <c r="NL27" s="5">
        <v>0</v>
      </c>
      <c r="NM27" s="5">
        <f t="shared" si="55"/>
        <v>1140000</v>
      </c>
      <c r="NN27" s="9"/>
      <c r="NO27" s="1">
        <v>21</v>
      </c>
      <c r="NP27" s="2" t="s">
        <v>24</v>
      </c>
      <c r="NQ27" s="5">
        <v>0</v>
      </c>
      <c r="NR27" s="5">
        <v>0</v>
      </c>
      <c r="NS27" s="5">
        <v>0</v>
      </c>
      <c r="NT27" s="5">
        <f t="shared" si="56"/>
        <v>0</v>
      </c>
      <c r="NU27" s="9"/>
      <c r="NV27" s="1">
        <v>21</v>
      </c>
      <c r="NW27" s="2" t="s">
        <v>24</v>
      </c>
      <c r="NX27" s="5">
        <v>0</v>
      </c>
      <c r="NY27" s="5">
        <v>0</v>
      </c>
      <c r="NZ27" s="5">
        <v>0</v>
      </c>
      <c r="OA27" s="5">
        <f t="shared" si="57"/>
        <v>0</v>
      </c>
      <c r="OB27" s="9"/>
      <c r="OC27" s="1">
        <v>21</v>
      </c>
      <c r="OD27" s="2" t="s">
        <v>24</v>
      </c>
      <c r="OE27" s="5">
        <v>0</v>
      </c>
      <c r="OF27" s="5">
        <v>0</v>
      </c>
      <c r="OG27" s="5">
        <v>0</v>
      </c>
      <c r="OH27" s="5">
        <f t="shared" si="58"/>
        <v>0</v>
      </c>
      <c r="OI27" s="9"/>
      <c r="OJ27" s="1">
        <v>21</v>
      </c>
      <c r="OK27" s="2" t="s">
        <v>24</v>
      </c>
      <c r="OL27" s="5">
        <v>0</v>
      </c>
      <c r="OM27" s="5">
        <v>0</v>
      </c>
      <c r="ON27" s="5">
        <v>0</v>
      </c>
      <c r="OO27" s="5">
        <f t="shared" si="59"/>
        <v>0</v>
      </c>
      <c r="OP27" s="9"/>
      <c r="OQ27" s="1">
        <v>21</v>
      </c>
      <c r="OR27" s="2" t="s">
        <v>24</v>
      </c>
      <c r="OS27" s="5">
        <v>23058.2</v>
      </c>
      <c r="OT27" s="5">
        <v>1498783</v>
      </c>
      <c r="OU27" s="5">
        <v>0</v>
      </c>
      <c r="OV27" s="5">
        <f t="shared" si="60"/>
        <v>1498783</v>
      </c>
      <c r="OW27" s="9"/>
      <c r="OX27" s="1">
        <v>21</v>
      </c>
      <c r="OY27" s="2" t="s">
        <v>24</v>
      </c>
      <c r="OZ27" s="5">
        <v>0</v>
      </c>
      <c r="PA27" s="5">
        <v>0</v>
      </c>
      <c r="PB27" s="5">
        <v>0</v>
      </c>
      <c r="PC27" s="5">
        <f t="shared" si="61"/>
        <v>0</v>
      </c>
      <c r="PD27" s="9"/>
      <c r="PE27" s="1">
        <v>21</v>
      </c>
      <c r="PF27" s="2" t="s">
        <v>24</v>
      </c>
      <c r="PG27" s="5">
        <v>0</v>
      </c>
      <c r="PH27" s="5">
        <v>0</v>
      </c>
      <c r="PI27" s="5">
        <v>0</v>
      </c>
      <c r="PJ27" s="5">
        <f t="shared" si="62"/>
        <v>0</v>
      </c>
      <c r="PK27" s="9"/>
      <c r="PL27" s="1">
        <v>21</v>
      </c>
      <c r="PM27" s="2" t="s">
        <v>24</v>
      </c>
      <c r="PN27" s="5">
        <v>0</v>
      </c>
      <c r="PO27" s="5">
        <v>0</v>
      </c>
      <c r="PP27" s="5">
        <v>0</v>
      </c>
      <c r="PQ27" s="5">
        <f t="shared" si="63"/>
        <v>0</v>
      </c>
      <c r="PR27" s="9"/>
      <c r="PS27" s="1">
        <v>21</v>
      </c>
      <c r="PT27" s="2" t="s">
        <v>24</v>
      </c>
      <c r="PU27" s="5">
        <v>3922</v>
      </c>
      <c r="PV27" s="5">
        <v>862840</v>
      </c>
      <c r="PW27" s="5">
        <v>0</v>
      </c>
      <c r="PX27" s="5">
        <f t="shared" si="64"/>
        <v>862840</v>
      </c>
      <c r="PY27" s="9"/>
      <c r="PZ27" s="1">
        <v>21</v>
      </c>
      <c r="QA27" s="2" t="s">
        <v>24</v>
      </c>
      <c r="QB27" s="5">
        <v>37669470</v>
      </c>
      <c r="QC27" s="5">
        <v>6027115</v>
      </c>
      <c r="QD27" s="5">
        <v>0</v>
      </c>
      <c r="QE27" s="5">
        <f t="shared" si="65"/>
        <v>6027115</v>
      </c>
      <c r="QF27" s="9"/>
      <c r="QG27" s="1">
        <v>21</v>
      </c>
      <c r="QH27" s="2" t="s">
        <v>24</v>
      </c>
      <c r="QI27" s="5">
        <v>297</v>
      </c>
      <c r="QJ27" s="5">
        <v>1048113</v>
      </c>
      <c r="QK27" s="5">
        <v>0</v>
      </c>
      <c r="QL27" s="5">
        <f t="shared" si="66"/>
        <v>1048113</v>
      </c>
      <c r="QM27" s="9"/>
      <c r="QN27" s="1">
        <v>21</v>
      </c>
      <c r="QO27" s="2" t="s">
        <v>24</v>
      </c>
      <c r="QP27" s="5">
        <v>3952</v>
      </c>
      <c r="QQ27" s="5">
        <v>592800</v>
      </c>
      <c r="QR27" s="5">
        <v>0</v>
      </c>
      <c r="QS27" s="5">
        <f t="shared" si="67"/>
        <v>592800</v>
      </c>
      <c r="QT27" s="9"/>
      <c r="QU27" s="1">
        <v>21</v>
      </c>
      <c r="QV27" s="2" t="s">
        <v>24</v>
      </c>
      <c r="QW27" s="5">
        <v>10</v>
      </c>
      <c r="QX27" s="5">
        <v>20000</v>
      </c>
      <c r="QY27" s="5">
        <v>0</v>
      </c>
      <c r="QZ27" s="5">
        <f t="shared" si="68"/>
        <v>20000</v>
      </c>
      <c r="RA27" s="9"/>
      <c r="RB27" s="1">
        <v>21</v>
      </c>
      <c r="RC27" s="2" t="s">
        <v>24</v>
      </c>
      <c r="RD27" s="5">
        <v>0</v>
      </c>
      <c r="RE27" s="5">
        <v>0</v>
      </c>
      <c r="RF27" s="5">
        <v>0</v>
      </c>
      <c r="RG27" s="5">
        <f t="shared" si="69"/>
        <v>0</v>
      </c>
      <c r="RH27" s="9"/>
      <c r="RI27" s="1">
        <v>21</v>
      </c>
      <c r="RJ27" s="2" t="s">
        <v>24</v>
      </c>
      <c r="RK27" s="5">
        <v>3998</v>
      </c>
      <c r="RL27" s="5">
        <v>335832</v>
      </c>
      <c r="RM27" s="5">
        <v>0</v>
      </c>
      <c r="RN27" s="5">
        <f t="shared" si="70"/>
        <v>335832</v>
      </c>
      <c r="RO27" s="9"/>
      <c r="RP27" s="1">
        <v>21</v>
      </c>
      <c r="RQ27" s="2" t="s">
        <v>24</v>
      </c>
      <c r="RR27" s="5">
        <v>23</v>
      </c>
      <c r="RS27" s="5">
        <v>34500</v>
      </c>
      <c r="RT27" s="5">
        <v>0</v>
      </c>
      <c r="RU27" s="5">
        <f t="shared" si="71"/>
        <v>34500</v>
      </c>
      <c r="RV27" s="9"/>
      <c r="RW27" s="1">
        <v>21</v>
      </c>
      <c r="RX27" s="2" t="s">
        <v>24</v>
      </c>
      <c r="RY27" s="5">
        <v>0</v>
      </c>
      <c r="RZ27" s="5">
        <v>0</v>
      </c>
      <c r="SA27" s="5">
        <v>0</v>
      </c>
      <c r="SB27" s="5">
        <f t="shared" si="72"/>
        <v>0</v>
      </c>
      <c r="SC27" s="9"/>
      <c r="SD27" s="1">
        <v>21</v>
      </c>
      <c r="SE27" s="2" t="s">
        <v>24</v>
      </c>
      <c r="SF27" s="5">
        <v>0</v>
      </c>
      <c r="SG27" s="5">
        <v>0</v>
      </c>
      <c r="SH27" s="5">
        <v>0</v>
      </c>
      <c r="SI27" s="5">
        <f t="shared" si="73"/>
        <v>0</v>
      </c>
      <c r="SJ27" s="9"/>
      <c r="SK27" s="1">
        <v>21</v>
      </c>
      <c r="SL27" s="2" t="s">
        <v>24</v>
      </c>
      <c r="SM27" s="5">
        <v>0</v>
      </c>
      <c r="SN27" s="5">
        <v>12000</v>
      </c>
      <c r="SO27" s="5">
        <v>0</v>
      </c>
      <c r="SP27" s="5">
        <f t="shared" si="74"/>
        <v>12000</v>
      </c>
      <c r="SQ27" s="9"/>
      <c r="SR27" s="1">
        <v>21</v>
      </c>
      <c r="SS27" s="2" t="s">
        <v>24</v>
      </c>
      <c r="ST27" s="5">
        <v>0</v>
      </c>
      <c r="SU27" s="5">
        <v>2000</v>
      </c>
      <c r="SV27" s="5">
        <v>0</v>
      </c>
      <c r="SW27" s="5">
        <f t="shared" si="75"/>
        <v>2000</v>
      </c>
      <c r="SX27" s="9"/>
      <c r="SY27" s="1">
        <v>21</v>
      </c>
      <c r="SZ27" s="2" t="s">
        <v>24</v>
      </c>
      <c r="TA27" s="5">
        <v>0</v>
      </c>
      <c r="TB27" s="5">
        <v>2000</v>
      </c>
      <c r="TC27" s="5">
        <v>0</v>
      </c>
      <c r="TD27" s="5">
        <f t="shared" si="76"/>
        <v>2000</v>
      </c>
      <c r="TE27" s="9"/>
      <c r="TF27" s="1">
        <v>21</v>
      </c>
      <c r="TG27" s="2" t="s">
        <v>24</v>
      </c>
      <c r="TH27" s="5">
        <v>0</v>
      </c>
      <c r="TI27" s="5">
        <v>0</v>
      </c>
      <c r="TJ27" s="5">
        <v>0</v>
      </c>
      <c r="TK27" s="5">
        <f t="shared" si="77"/>
        <v>0</v>
      </c>
      <c r="TL27" s="9"/>
      <c r="TM27" s="1">
        <v>21</v>
      </c>
      <c r="TN27" s="2" t="s">
        <v>24</v>
      </c>
      <c r="TO27" s="5">
        <v>0</v>
      </c>
      <c r="TP27" s="5">
        <v>0</v>
      </c>
      <c r="TQ27" s="5">
        <v>0</v>
      </c>
      <c r="TR27" s="5">
        <f t="shared" si="78"/>
        <v>0</v>
      </c>
      <c r="TS27" s="9"/>
      <c r="TT27" s="1">
        <v>21</v>
      </c>
      <c r="TU27" s="2" t="s">
        <v>24</v>
      </c>
      <c r="TV27" s="5">
        <v>0</v>
      </c>
      <c r="TW27" s="5">
        <v>0</v>
      </c>
      <c r="TX27" s="5">
        <v>0</v>
      </c>
      <c r="TY27" s="5">
        <f t="shared" si="79"/>
        <v>0</v>
      </c>
      <c r="TZ27" s="9"/>
      <c r="UA27" s="1">
        <v>21</v>
      </c>
      <c r="UB27" s="2" t="s">
        <v>24</v>
      </c>
      <c r="UC27" s="5">
        <v>0</v>
      </c>
      <c r="UD27" s="5">
        <v>0</v>
      </c>
      <c r="UE27" s="5">
        <v>0</v>
      </c>
      <c r="UF27" s="5">
        <f t="shared" si="80"/>
        <v>0</v>
      </c>
      <c r="UG27" s="9"/>
      <c r="UH27" s="1">
        <v>21</v>
      </c>
      <c r="UI27" s="2" t="s">
        <v>24</v>
      </c>
      <c r="UJ27" s="5">
        <v>0</v>
      </c>
      <c r="UK27" s="5">
        <v>0</v>
      </c>
      <c r="UL27" s="5">
        <v>0</v>
      </c>
      <c r="UM27" s="5">
        <f t="shared" si="81"/>
        <v>0</v>
      </c>
      <c r="UN27" s="9"/>
      <c r="UO27" s="1">
        <v>21</v>
      </c>
      <c r="UP27" s="2" t="s">
        <v>24</v>
      </c>
      <c r="UQ27" s="5">
        <v>0</v>
      </c>
      <c r="UR27" s="5">
        <v>54800</v>
      </c>
      <c r="US27" s="5">
        <v>0</v>
      </c>
      <c r="UT27" s="5">
        <f t="shared" si="82"/>
        <v>54800</v>
      </c>
      <c r="UU27" s="9"/>
      <c r="UV27" s="1">
        <v>21</v>
      </c>
      <c r="UW27" s="2" t="s">
        <v>24</v>
      </c>
      <c r="UX27" s="5">
        <v>23</v>
      </c>
      <c r="UY27" s="5">
        <v>722739.46875</v>
      </c>
      <c r="UZ27" s="5">
        <v>0</v>
      </c>
      <c r="VA27" s="5">
        <f t="shared" si="83"/>
        <v>722739.46875</v>
      </c>
      <c r="VB27" s="9"/>
      <c r="VC27" s="1">
        <v>21</v>
      </c>
      <c r="VD27" s="2" t="s">
        <v>24</v>
      </c>
      <c r="VE27" s="5">
        <v>1</v>
      </c>
      <c r="VF27" s="5">
        <v>40900</v>
      </c>
      <c r="VG27" s="5">
        <v>0</v>
      </c>
      <c r="VH27" s="5">
        <f t="shared" si="84"/>
        <v>40900</v>
      </c>
      <c r="VI27" s="9"/>
      <c r="VJ27" s="1">
        <v>21</v>
      </c>
      <c r="VK27" s="2" t="s">
        <v>24</v>
      </c>
      <c r="VL27" s="5">
        <v>1</v>
      </c>
      <c r="VM27" s="5">
        <v>50000</v>
      </c>
      <c r="VN27" s="5">
        <v>0</v>
      </c>
      <c r="VO27" s="5">
        <f t="shared" si="85"/>
        <v>50000</v>
      </c>
      <c r="VP27" s="9"/>
      <c r="VQ27" s="1">
        <v>21</v>
      </c>
      <c r="VR27" s="2" t="s">
        <v>24</v>
      </c>
      <c r="VS27" s="5">
        <v>400</v>
      </c>
      <c r="VT27" s="5">
        <v>400000</v>
      </c>
      <c r="VU27" s="5">
        <v>0</v>
      </c>
      <c r="VV27" s="5">
        <f t="shared" si="86"/>
        <v>400000</v>
      </c>
      <c r="VW27" s="9"/>
      <c r="VX27" s="1">
        <v>21</v>
      </c>
      <c r="VY27" s="2" t="s">
        <v>24</v>
      </c>
      <c r="VZ27" s="5">
        <v>0</v>
      </c>
      <c r="WA27" s="5">
        <v>500000</v>
      </c>
      <c r="WB27" s="5">
        <v>0</v>
      </c>
      <c r="WC27" s="5">
        <f t="shared" si="87"/>
        <v>500000</v>
      </c>
      <c r="WD27" s="9"/>
      <c r="WE27" s="1">
        <v>21</v>
      </c>
      <c r="WF27" s="2" t="s">
        <v>24</v>
      </c>
      <c r="WG27" s="5">
        <v>1</v>
      </c>
      <c r="WH27" s="5">
        <v>500000</v>
      </c>
      <c r="WI27" s="5">
        <v>0</v>
      </c>
      <c r="WJ27" s="5">
        <f t="shared" si="88"/>
        <v>500000</v>
      </c>
      <c r="WK27" s="9"/>
      <c r="WL27" s="1">
        <v>21</v>
      </c>
      <c r="WM27" s="2" t="s">
        <v>24</v>
      </c>
      <c r="WN27" s="5">
        <v>1</v>
      </c>
      <c r="WO27" s="5">
        <v>100000</v>
      </c>
      <c r="WP27" s="5">
        <v>0</v>
      </c>
      <c r="WQ27" s="5">
        <f t="shared" si="89"/>
        <v>100000</v>
      </c>
      <c r="WR27" s="9"/>
      <c r="WS27" s="1">
        <v>21</v>
      </c>
      <c r="WT27" s="2" t="s">
        <v>24</v>
      </c>
      <c r="WU27" s="5">
        <v>1</v>
      </c>
      <c r="WV27" s="5">
        <v>600000</v>
      </c>
      <c r="WW27" s="5">
        <v>0</v>
      </c>
      <c r="WX27" s="5">
        <f t="shared" si="90"/>
        <v>600000</v>
      </c>
      <c r="WY27" s="9"/>
      <c r="WZ27" s="1">
        <v>21</v>
      </c>
      <c r="XA27" s="2" t="s">
        <v>24</v>
      </c>
      <c r="XB27" s="5">
        <v>0</v>
      </c>
      <c r="XC27" s="5">
        <v>0</v>
      </c>
      <c r="XD27" s="5">
        <v>0</v>
      </c>
      <c r="XE27" s="5">
        <f t="shared" si="91"/>
        <v>0</v>
      </c>
      <c r="XF27" s="9"/>
      <c r="XG27" s="1">
        <v>21</v>
      </c>
      <c r="XH27" s="2" t="s">
        <v>24</v>
      </c>
      <c r="XI27" s="5">
        <v>1</v>
      </c>
      <c r="XJ27" s="5">
        <v>50000</v>
      </c>
      <c r="XK27" s="5">
        <v>0</v>
      </c>
      <c r="XL27" s="5">
        <f t="shared" si="92"/>
        <v>50000</v>
      </c>
      <c r="XM27" s="9"/>
      <c r="XN27" s="1">
        <v>21</v>
      </c>
      <c r="XO27" s="2" t="s">
        <v>24</v>
      </c>
      <c r="XP27" s="5">
        <v>21</v>
      </c>
      <c r="XQ27" s="5">
        <v>210000</v>
      </c>
      <c r="XR27" s="5">
        <v>0</v>
      </c>
      <c r="XS27" s="5">
        <f t="shared" si="93"/>
        <v>210000</v>
      </c>
      <c r="XT27" s="9"/>
      <c r="XU27" s="1">
        <v>21</v>
      </c>
      <c r="XV27" s="2" t="s">
        <v>24</v>
      </c>
      <c r="XW27" s="5">
        <v>0</v>
      </c>
      <c r="XX27" s="5">
        <v>0</v>
      </c>
      <c r="XY27" s="5">
        <v>0</v>
      </c>
      <c r="XZ27" s="5">
        <f t="shared" si="94"/>
        <v>0</v>
      </c>
      <c r="YA27" s="9"/>
      <c r="YB27" s="1">
        <v>21</v>
      </c>
      <c r="YC27" s="2" t="s">
        <v>24</v>
      </c>
      <c r="YD27" s="5">
        <v>5089731.1713176491</v>
      </c>
      <c r="YE27" s="5">
        <v>17915853.723038126</v>
      </c>
      <c r="YF27" s="5">
        <v>0</v>
      </c>
      <c r="YG27" s="5">
        <f t="shared" si="95"/>
        <v>17915853.723038126</v>
      </c>
      <c r="YH27" s="9"/>
      <c r="YI27" s="1">
        <v>21</v>
      </c>
      <c r="YJ27" s="2" t="s">
        <v>24</v>
      </c>
      <c r="YK27" s="5">
        <v>0</v>
      </c>
      <c r="YL27" s="5">
        <v>0</v>
      </c>
      <c r="YM27" s="5">
        <v>0</v>
      </c>
      <c r="YN27" s="5">
        <f t="shared" si="96"/>
        <v>0</v>
      </c>
      <c r="YO27" s="9"/>
      <c r="YP27" s="1">
        <v>21</v>
      </c>
      <c r="YQ27" s="2" t="s">
        <v>24</v>
      </c>
      <c r="YR27" s="5">
        <v>0</v>
      </c>
      <c r="YS27" s="5">
        <v>0</v>
      </c>
      <c r="YT27" s="22">
        <v>0</v>
      </c>
      <c r="YU27" s="5">
        <f t="shared" si="97"/>
        <v>0</v>
      </c>
      <c r="YV27" s="9"/>
      <c r="YW27" s="1">
        <v>21</v>
      </c>
      <c r="YX27" s="2" t="s">
        <v>24</v>
      </c>
      <c r="YY27" s="5">
        <v>0</v>
      </c>
      <c r="YZ27" s="5">
        <v>13637722</v>
      </c>
      <c r="ZA27" s="5">
        <v>0</v>
      </c>
      <c r="ZB27" s="5">
        <f t="shared" si="98"/>
        <v>13637722</v>
      </c>
      <c r="ZC27" s="9"/>
      <c r="ZD27" s="1">
        <v>21</v>
      </c>
      <c r="ZE27" s="2" t="s">
        <v>24</v>
      </c>
      <c r="ZF27" s="5">
        <v>6</v>
      </c>
      <c r="ZG27" s="5">
        <v>390000</v>
      </c>
      <c r="ZH27" s="5">
        <v>0</v>
      </c>
      <c r="ZI27" s="5">
        <f t="shared" si="99"/>
        <v>390000</v>
      </c>
      <c r="ZJ27" s="9"/>
      <c r="ZK27" s="1">
        <v>21</v>
      </c>
      <c r="ZL27" s="2" t="s">
        <v>24</v>
      </c>
      <c r="ZM27" s="5">
        <v>0</v>
      </c>
      <c r="ZN27" s="5">
        <v>0</v>
      </c>
      <c r="ZO27" s="5">
        <v>0</v>
      </c>
      <c r="ZP27" s="5">
        <f t="shared" si="100"/>
        <v>0</v>
      </c>
      <c r="ZQ27" s="9"/>
      <c r="ZR27" s="1">
        <v>21</v>
      </c>
      <c r="ZS27" s="2" t="s">
        <v>24</v>
      </c>
      <c r="ZT27" s="5">
        <v>0</v>
      </c>
      <c r="ZU27" s="5">
        <f t="shared" si="101"/>
        <v>97998298.191788122</v>
      </c>
      <c r="ZV27" s="5">
        <f t="shared" si="0"/>
        <v>1633200</v>
      </c>
      <c r="ZW27" s="5">
        <f t="shared" si="1"/>
        <v>99631498.191788122</v>
      </c>
      <c r="ZX27" s="9"/>
    </row>
    <row r="28" spans="1:700" ht="16.5" hidden="1">
      <c r="A28" s="1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2"/>
        <v>0</v>
      </c>
      <c r="G28" s="9"/>
      <c r="H28" s="1">
        <v>22</v>
      </c>
      <c r="I28" s="2" t="s">
        <v>25</v>
      </c>
      <c r="J28" s="5">
        <v>0</v>
      </c>
      <c r="K28" s="5">
        <v>0</v>
      </c>
      <c r="L28" s="5">
        <v>0</v>
      </c>
      <c r="M28" s="5">
        <f t="shared" si="3"/>
        <v>0</v>
      </c>
      <c r="N28" s="9"/>
      <c r="O28" s="1">
        <v>22</v>
      </c>
      <c r="P28" s="2" t="s">
        <v>25</v>
      </c>
      <c r="Q28" s="5">
        <v>0</v>
      </c>
      <c r="R28" s="5">
        <v>0</v>
      </c>
      <c r="S28" s="5">
        <v>0</v>
      </c>
      <c r="T28" s="5">
        <f t="shared" si="4"/>
        <v>0</v>
      </c>
      <c r="U28" s="9"/>
      <c r="V28" s="1">
        <v>22</v>
      </c>
      <c r="W28" s="2" t="s">
        <v>25</v>
      </c>
      <c r="X28" s="5">
        <v>0</v>
      </c>
      <c r="Y28" s="5">
        <v>0</v>
      </c>
      <c r="Z28" s="5">
        <v>0</v>
      </c>
      <c r="AA28" s="5">
        <f t="shared" si="5"/>
        <v>0</v>
      </c>
      <c r="AB28" s="9"/>
      <c r="AC28" s="1">
        <v>22</v>
      </c>
      <c r="AD28" s="2" t="s">
        <v>25</v>
      </c>
      <c r="AE28" s="5">
        <v>0</v>
      </c>
      <c r="AF28" s="5">
        <v>0</v>
      </c>
      <c r="AG28" s="5">
        <v>0</v>
      </c>
      <c r="AH28" s="5">
        <f t="shared" si="6"/>
        <v>0</v>
      </c>
      <c r="AI28" s="9"/>
      <c r="AJ28" s="1">
        <v>22</v>
      </c>
      <c r="AK28" s="2" t="s">
        <v>25</v>
      </c>
      <c r="AL28" s="5">
        <v>0</v>
      </c>
      <c r="AM28" s="5">
        <v>4056000</v>
      </c>
      <c r="AN28" s="5">
        <v>1483200</v>
      </c>
      <c r="AO28" s="5">
        <f t="shared" si="7"/>
        <v>5539200</v>
      </c>
      <c r="AP28" s="9"/>
      <c r="AQ28" s="1">
        <v>22</v>
      </c>
      <c r="AR28" s="2" t="s">
        <v>25</v>
      </c>
      <c r="AS28" s="5">
        <v>6</v>
      </c>
      <c r="AT28" s="5">
        <v>12000</v>
      </c>
      <c r="AU28" s="5">
        <v>0</v>
      </c>
      <c r="AV28" s="5">
        <f t="shared" si="8"/>
        <v>12000</v>
      </c>
      <c r="AW28" s="9"/>
      <c r="AX28" s="1">
        <v>22</v>
      </c>
      <c r="AY28" s="2" t="s">
        <v>25</v>
      </c>
      <c r="AZ28" s="5">
        <v>48</v>
      </c>
      <c r="BA28" s="5">
        <v>120000</v>
      </c>
      <c r="BB28" s="5">
        <v>0</v>
      </c>
      <c r="BC28" s="5">
        <f t="shared" si="9"/>
        <v>120000</v>
      </c>
      <c r="BD28" s="9"/>
      <c r="BE28" s="1">
        <v>22</v>
      </c>
      <c r="BF28" s="2" t="s">
        <v>25</v>
      </c>
      <c r="BG28" s="5">
        <v>27</v>
      </c>
      <c r="BH28" s="5">
        <v>189000</v>
      </c>
      <c r="BI28" s="5">
        <v>0</v>
      </c>
      <c r="BJ28" s="5">
        <f t="shared" si="10"/>
        <v>189000</v>
      </c>
      <c r="BK28" s="9"/>
      <c r="BL28" s="1">
        <v>22</v>
      </c>
      <c r="BM28" s="2" t="s">
        <v>25</v>
      </c>
      <c r="BN28" s="5">
        <v>0</v>
      </c>
      <c r="BO28" s="5">
        <v>0</v>
      </c>
      <c r="BP28" s="5">
        <v>0</v>
      </c>
      <c r="BQ28" s="5">
        <f t="shared" si="11"/>
        <v>0</v>
      </c>
      <c r="BR28" s="9"/>
      <c r="BS28" s="1">
        <v>22</v>
      </c>
      <c r="BT28" s="2" t="s">
        <v>25</v>
      </c>
      <c r="BU28" s="5">
        <v>21</v>
      </c>
      <c r="BV28" s="5">
        <v>14700</v>
      </c>
      <c r="BW28" s="5">
        <v>0</v>
      </c>
      <c r="BX28" s="5">
        <f t="shared" si="12"/>
        <v>14700</v>
      </c>
      <c r="BY28" s="9"/>
      <c r="BZ28" s="1">
        <v>22</v>
      </c>
      <c r="CA28" s="2" t="s">
        <v>25</v>
      </c>
      <c r="CB28" s="5">
        <v>126</v>
      </c>
      <c r="CC28" s="5">
        <v>94500</v>
      </c>
      <c r="CD28" s="5">
        <v>0</v>
      </c>
      <c r="CE28" s="5">
        <f t="shared" si="13"/>
        <v>94500</v>
      </c>
      <c r="CF28" s="9"/>
      <c r="CG28" s="1">
        <v>22</v>
      </c>
      <c r="CH28" s="2" t="s">
        <v>25</v>
      </c>
      <c r="CI28" s="5">
        <v>11</v>
      </c>
      <c r="CJ28" s="5">
        <v>110000</v>
      </c>
      <c r="CK28" s="5">
        <v>0</v>
      </c>
      <c r="CL28" s="5">
        <f t="shared" si="14"/>
        <v>110000</v>
      </c>
      <c r="CM28" s="9"/>
      <c r="CN28" s="1">
        <v>22</v>
      </c>
      <c r="CO28" s="2" t="s">
        <v>25</v>
      </c>
      <c r="CP28" s="5">
        <v>1</v>
      </c>
      <c r="CQ28" s="5">
        <v>0</v>
      </c>
      <c r="CR28" s="5">
        <v>1545554</v>
      </c>
      <c r="CS28" s="5">
        <f t="shared" si="15"/>
        <v>1545554</v>
      </c>
      <c r="CT28" s="9"/>
      <c r="CU28" s="1">
        <v>22</v>
      </c>
      <c r="CV28" s="2" t="s">
        <v>25</v>
      </c>
      <c r="CW28" s="5">
        <v>0</v>
      </c>
      <c r="CX28" s="5">
        <v>0</v>
      </c>
      <c r="CY28" s="5">
        <v>0</v>
      </c>
      <c r="CZ28" s="5">
        <f t="shared" si="16"/>
        <v>0</v>
      </c>
      <c r="DA28" s="9"/>
      <c r="DB28" s="1">
        <v>22</v>
      </c>
      <c r="DC28" s="2" t="s">
        <v>25</v>
      </c>
      <c r="DD28" s="5">
        <v>0</v>
      </c>
      <c r="DE28" s="5">
        <v>0</v>
      </c>
      <c r="DF28" s="5">
        <v>0</v>
      </c>
      <c r="DG28" s="5">
        <f t="shared" si="17"/>
        <v>0</v>
      </c>
      <c r="DH28" s="9"/>
      <c r="DI28" s="1">
        <v>22</v>
      </c>
      <c r="DJ28" s="2" t="s">
        <v>25</v>
      </c>
      <c r="DK28" s="5">
        <v>0</v>
      </c>
      <c r="DL28" s="5">
        <v>0</v>
      </c>
      <c r="DM28" s="5">
        <v>0</v>
      </c>
      <c r="DN28" s="5">
        <f t="shared" si="18"/>
        <v>0</v>
      </c>
      <c r="DO28" s="9"/>
      <c r="DP28" s="1">
        <v>22</v>
      </c>
      <c r="DQ28" s="2" t="s">
        <v>25</v>
      </c>
      <c r="DR28" s="5">
        <v>0</v>
      </c>
      <c r="DS28" s="5">
        <v>0</v>
      </c>
      <c r="DT28" s="5">
        <v>0</v>
      </c>
      <c r="DU28" s="5">
        <f t="shared" si="19"/>
        <v>0</v>
      </c>
      <c r="DV28" s="9"/>
      <c r="DW28" s="1">
        <v>22</v>
      </c>
      <c r="DX28" s="2" t="s">
        <v>25</v>
      </c>
      <c r="DY28" s="5">
        <v>1</v>
      </c>
      <c r="DZ28" s="5">
        <v>60000</v>
      </c>
      <c r="EA28" s="5">
        <v>0</v>
      </c>
      <c r="EB28" s="5">
        <f t="shared" si="20"/>
        <v>60000</v>
      </c>
      <c r="EC28" s="9"/>
      <c r="ED28" s="1">
        <v>22</v>
      </c>
      <c r="EE28" s="2" t="s">
        <v>25</v>
      </c>
      <c r="EF28" s="5">
        <v>0</v>
      </c>
      <c r="EG28" s="5">
        <v>0</v>
      </c>
      <c r="EH28" s="5">
        <v>0</v>
      </c>
      <c r="EI28" s="5">
        <f t="shared" si="21"/>
        <v>0</v>
      </c>
      <c r="EJ28" s="9"/>
      <c r="EK28" s="1">
        <v>22</v>
      </c>
      <c r="EL28" s="2" t="s">
        <v>25</v>
      </c>
      <c r="EM28" s="5">
        <v>0</v>
      </c>
      <c r="EN28" s="5">
        <v>0</v>
      </c>
      <c r="EO28" s="5">
        <v>0</v>
      </c>
      <c r="EP28" s="5">
        <f t="shared" si="22"/>
        <v>0</v>
      </c>
      <c r="EQ28" s="9"/>
      <c r="ER28" s="1">
        <v>22</v>
      </c>
      <c r="ES28" s="2" t="s">
        <v>25</v>
      </c>
      <c r="ET28" s="5">
        <v>0</v>
      </c>
      <c r="EU28" s="5">
        <v>0</v>
      </c>
      <c r="EV28" s="5">
        <v>0</v>
      </c>
      <c r="EW28" s="5">
        <f t="shared" si="23"/>
        <v>0</v>
      </c>
      <c r="EX28" s="9"/>
      <c r="EY28" s="1">
        <v>22</v>
      </c>
      <c r="EZ28" s="2" t="s">
        <v>25</v>
      </c>
      <c r="FA28" s="5">
        <v>1</v>
      </c>
      <c r="FB28" s="5">
        <v>50000</v>
      </c>
      <c r="FC28" s="5">
        <v>0</v>
      </c>
      <c r="FD28" s="5">
        <f t="shared" si="24"/>
        <v>50000</v>
      </c>
      <c r="FE28" s="9"/>
      <c r="FF28" s="1">
        <v>22</v>
      </c>
      <c r="FG28" s="2" t="s">
        <v>25</v>
      </c>
      <c r="FH28" s="5">
        <v>0</v>
      </c>
      <c r="FI28" s="5">
        <v>0</v>
      </c>
      <c r="FJ28" s="5">
        <v>0</v>
      </c>
      <c r="FK28" s="5">
        <f t="shared" si="25"/>
        <v>0</v>
      </c>
      <c r="FL28" s="9"/>
      <c r="FM28" s="1">
        <v>22</v>
      </c>
      <c r="FN28" s="2" t="s">
        <v>25</v>
      </c>
      <c r="FO28" s="5">
        <v>0</v>
      </c>
      <c r="FP28" s="5">
        <v>120000</v>
      </c>
      <c r="FQ28" s="5">
        <v>0</v>
      </c>
      <c r="FR28" s="5">
        <f t="shared" si="26"/>
        <v>120000</v>
      </c>
      <c r="FS28" s="9"/>
      <c r="FT28" s="1">
        <v>22</v>
      </c>
      <c r="FU28" s="2" t="s">
        <v>25</v>
      </c>
      <c r="FV28" s="5">
        <v>0</v>
      </c>
      <c r="FW28" s="5">
        <v>0</v>
      </c>
      <c r="FX28" s="5">
        <v>0</v>
      </c>
      <c r="FY28" s="5">
        <f t="shared" si="27"/>
        <v>0</v>
      </c>
      <c r="FZ28" s="9"/>
      <c r="GA28" s="1">
        <v>22</v>
      </c>
      <c r="GB28" s="2" t="s">
        <v>25</v>
      </c>
      <c r="GC28" s="5">
        <v>0</v>
      </c>
      <c r="GD28" s="5">
        <v>0</v>
      </c>
      <c r="GE28" s="5">
        <v>0</v>
      </c>
      <c r="GF28" s="5">
        <f t="shared" si="28"/>
        <v>0</v>
      </c>
      <c r="GG28" s="9"/>
      <c r="GH28" s="1">
        <v>22</v>
      </c>
      <c r="GI28" s="2" t="s">
        <v>25</v>
      </c>
      <c r="GJ28" s="5">
        <v>0</v>
      </c>
      <c r="GK28" s="5">
        <v>0</v>
      </c>
      <c r="GL28" s="5">
        <v>0</v>
      </c>
      <c r="GM28" s="5">
        <f t="shared" si="29"/>
        <v>0</v>
      </c>
      <c r="GN28" s="9"/>
      <c r="GO28" s="1">
        <v>22</v>
      </c>
      <c r="GP28" s="2" t="s">
        <v>25</v>
      </c>
      <c r="GQ28" s="5">
        <v>1</v>
      </c>
      <c r="GR28" s="5">
        <v>50000</v>
      </c>
      <c r="GS28" s="5">
        <v>0</v>
      </c>
      <c r="GT28" s="5">
        <f t="shared" si="30"/>
        <v>50000</v>
      </c>
      <c r="GU28" s="9"/>
      <c r="GV28" s="1">
        <v>22</v>
      </c>
      <c r="GW28" s="2" t="s">
        <v>25</v>
      </c>
      <c r="GX28" s="5">
        <v>0</v>
      </c>
      <c r="GY28" s="5">
        <v>0</v>
      </c>
      <c r="GZ28" s="5">
        <v>0</v>
      </c>
      <c r="HA28" s="5">
        <f t="shared" si="31"/>
        <v>0</v>
      </c>
      <c r="HB28" s="9"/>
      <c r="HC28" s="1">
        <v>22</v>
      </c>
      <c r="HD28" s="2" t="s">
        <v>25</v>
      </c>
      <c r="HE28" s="5">
        <v>1</v>
      </c>
      <c r="HF28" s="5">
        <v>30000</v>
      </c>
      <c r="HG28" s="5">
        <v>0</v>
      </c>
      <c r="HH28" s="5">
        <f t="shared" si="32"/>
        <v>30000</v>
      </c>
      <c r="HI28" s="9"/>
      <c r="HJ28" s="1">
        <v>22</v>
      </c>
      <c r="HK28" s="2" t="s">
        <v>25</v>
      </c>
      <c r="HL28" s="5">
        <v>0</v>
      </c>
      <c r="HM28" s="5">
        <v>0</v>
      </c>
      <c r="HN28" s="5">
        <v>0</v>
      </c>
      <c r="HO28" s="5">
        <f t="shared" si="33"/>
        <v>0</v>
      </c>
      <c r="HP28" s="9"/>
      <c r="HQ28" s="1">
        <v>22</v>
      </c>
      <c r="HR28" s="2" t="s">
        <v>25</v>
      </c>
      <c r="HS28" s="5">
        <v>1</v>
      </c>
      <c r="HT28" s="5">
        <v>2291500</v>
      </c>
      <c r="HU28" s="5">
        <v>0</v>
      </c>
      <c r="HV28" s="5">
        <f t="shared" si="34"/>
        <v>2291500</v>
      </c>
      <c r="HW28" s="9"/>
      <c r="HX28" s="1">
        <v>22</v>
      </c>
      <c r="HY28" s="2" t="s">
        <v>25</v>
      </c>
      <c r="HZ28" s="5">
        <v>0</v>
      </c>
      <c r="IA28" s="5">
        <v>0</v>
      </c>
      <c r="IB28" s="5">
        <v>0</v>
      </c>
      <c r="IC28" s="5">
        <f t="shared" si="35"/>
        <v>0</v>
      </c>
      <c r="ID28" s="9"/>
      <c r="IE28" s="1">
        <v>22</v>
      </c>
      <c r="IF28" s="2" t="s">
        <v>25</v>
      </c>
      <c r="IG28" s="5">
        <v>0</v>
      </c>
      <c r="IH28" s="5">
        <v>0</v>
      </c>
      <c r="II28" s="5">
        <v>0</v>
      </c>
      <c r="IJ28" s="5">
        <f t="shared" si="36"/>
        <v>0</v>
      </c>
      <c r="IK28" s="9"/>
      <c r="IL28" s="1">
        <v>22</v>
      </c>
      <c r="IM28" s="2" t="s">
        <v>25</v>
      </c>
      <c r="IN28" s="5">
        <v>0</v>
      </c>
      <c r="IO28" s="5">
        <v>0</v>
      </c>
      <c r="IP28" s="5">
        <v>0</v>
      </c>
      <c r="IQ28" s="5">
        <f t="shared" si="37"/>
        <v>0</v>
      </c>
      <c r="IR28" s="9"/>
      <c r="IS28" s="1">
        <v>22</v>
      </c>
      <c r="IT28" s="2" t="s">
        <v>25</v>
      </c>
      <c r="IU28" s="5">
        <v>0</v>
      </c>
      <c r="IV28" s="5">
        <v>0</v>
      </c>
      <c r="IW28" s="5">
        <v>0</v>
      </c>
      <c r="IX28" s="5">
        <f t="shared" si="38"/>
        <v>0</v>
      </c>
      <c r="IY28" s="9"/>
      <c r="IZ28" s="1">
        <v>22</v>
      </c>
      <c r="JA28" s="2" t="s">
        <v>25</v>
      </c>
      <c r="JB28" s="5">
        <v>8</v>
      </c>
      <c r="JC28" s="5">
        <v>2400</v>
      </c>
      <c r="JD28" s="5">
        <v>1200</v>
      </c>
      <c r="JE28" s="5">
        <f t="shared" si="39"/>
        <v>3600</v>
      </c>
      <c r="JF28" s="9"/>
      <c r="JG28" s="1">
        <v>22</v>
      </c>
      <c r="JH28" s="2" t="s">
        <v>25</v>
      </c>
      <c r="JI28" s="5">
        <v>322</v>
      </c>
      <c r="JJ28" s="5">
        <v>96600</v>
      </c>
      <c r="JK28" s="5">
        <v>0</v>
      </c>
      <c r="JL28" s="5">
        <f t="shared" si="40"/>
        <v>96600</v>
      </c>
      <c r="JM28" s="9"/>
      <c r="JN28" s="1">
        <v>22</v>
      </c>
      <c r="JO28" s="2" t="s">
        <v>25</v>
      </c>
      <c r="JP28" s="5">
        <v>0</v>
      </c>
      <c r="JQ28" s="5">
        <v>17000</v>
      </c>
      <c r="JR28" s="5">
        <v>0</v>
      </c>
      <c r="JS28" s="5">
        <f t="shared" si="41"/>
        <v>17000</v>
      </c>
      <c r="JT28" s="9"/>
      <c r="JU28" s="1">
        <v>22</v>
      </c>
      <c r="JV28" s="2" t="s">
        <v>25</v>
      </c>
      <c r="JW28" s="5">
        <v>10</v>
      </c>
      <c r="JX28" s="5">
        <v>250000</v>
      </c>
      <c r="JY28" s="5">
        <v>0</v>
      </c>
      <c r="JZ28" s="5">
        <f t="shared" si="42"/>
        <v>250000</v>
      </c>
      <c r="KA28" s="9"/>
      <c r="KB28" s="1">
        <v>22</v>
      </c>
      <c r="KC28" s="2" t="s">
        <v>25</v>
      </c>
      <c r="KD28" s="5">
        <v>0</v>
      </c>
      <c r="KE28" s="5">
        <v>0</v>
      </c>
      <c r="KF28" s="5">
        <v>0</v>
      </c>
      <c r="KG28" s="5">
        <f t="shared" si="43"/>
        <v>0</v>
      </c>
      <c r="KH28" s="9"/>
      <c r="KI28" s="1">
        <v>22</v>
      </c>
      <c r="KJ28" s="2" t="s">
        <v>25</v>
      </c>
      <c r="KK28" s="5">
        <v>0</v>
      </c>
      <c r="KL28" s="5">
        <v>0</v>
      </c>
      <c r="KM28" s="5">
        <v>0</v>
      </c>
      <c r="KN28" s="5">
        <f t="shared" si="44"/>
        <v>0</v>
      </c>
      <c r="KO28" s="9"/>
      <c r="KP28" s="1">
        <v>22</v>
      </c>
      <c r="KQ28" s="2" t="s">
        <v>25</v>
      </c>
      <c r="KR28" s="5">
        <v>0</v>
      </c>
      <c r="KS28" s="5">
        <v>0</v>
      </c>
      <c r="KT28" s="5">
        <v>200000</v>
      </c>
      <c r="KU28" s="5">
        <f t="shared" si="45"/>
        <v>200000</v>
      </c>
      <c r="KV28" s="9"/>
      <c r="KW28" s="1">
        <v>22</v>
      </c>
      <c r="KX28" s="2" t="s">
        <v>25</v>
      </c>
      <c r="KY28" s="5">
        <v>0</v>
      </c>
      <c r="KZ28" s="5">
        <v>0</v>
      </c>
      <c r="LA28" s="5">
        <v>0</v>
      </c>
      <c r="LB28" s="5">
        <f t="shared" si="46"/>
        <v>0</v>
      </c>
      <c r="LC28" s="9"/>
      <c r="LD28" s="1">
        <v>22</v>
      </c>
      <c r="LE28" s="2" t="s">
        <v>25</v>
      </c>
      <c r="LF28" s="5">
        <v>1</v>
      </c>
      <c r="LG28" s="5">
        <v>46000</v>
      </c>
      <c r="LH28" s="5">
        <v>0</v>
      </c>
      <c r="LI28" s="5">
        <f t="shared" si="47"/>
        <v>46000</v>
      </c>
      <c r="LJ28" s="9"/>
      <c r="LK28" s="1">
        <v>22</v>
      </c>
      <c r="LL28" s="2" t="s">
        <v>25</v>
      </c>
      <c r="LM28" s="5">
        <v>0</v>
      </c>
      <c r="LN28" s="5">
        <v>0</v>
      </c>
      <c r="LO28" s="5">
        <v>0</v>
      </c>
      <c r="LP28" s="5">
        <f t="shared" si="48"/>
        <v>0</v>
      </c>
      <c r="LQ28" s="9"/>
      <c r="LR28" s="1">
        <v>22</v>
      </c>
      <c r="LS28" s="2" t="s">
        <v>25</v>
      </c>
      <c r="LT28" s="5">
        <v>0</v>
      </c>
      <c r="LU28" s="5">
        <v>0</v>
      </c>
      <c r="LV28" s="5">
        <v>0</v>
      </c>
      <c r="LW28" s="5">
        <f t="shared" si="49"/>
        <v>0</v>
      </c>
      <c r="LX28" s="9"/>
      <c r="LY28" s="1">
        <v>22</v>
      </c>
      <c r="LZ28" s="2" t="s">
        <v>25</v>
      </c>
      <c r="MA28" s="5">
        <v>0</v>
      </c>
      <c r="MB28" s="5">
        <v>0</v>
      </c>
      <c r="MC28" s="5">
        <v>0</v>
      </c>
      <c r="MD28" s="5">
        <f t="shared" si="50"/>
        <v>0</v>
      </c>
      <c r="ME28" s="9"/>
      <c r="MF28" s="1">
        <v>22</v>
      </c>
      <c r="MG28" s="2" t="s">
        <v>25</v>
      </c>
      <c r="MH28" s="5">
        <v>400</v>
      </c>
      <c r="MI28" s="5">
        <v>24000</v>
      </c>
      <c r="MJ28" s="5">
        <v>0</v>
      </c>
      <c r="MK28" s="5">
        <f t="shared" si="51"/>
        <v>24000</v>
      </c>
      <c r="ML28" s="9"/>
      <c r="MM28" s="1">
        <v>22</v>
      </c>
      <c r="MN28" s="2" t="s">
        <v>25</v>
      </c>
      <c r="MO28" s="5">
        <v>0</v>
      </c>
      <c r="MP28" s="5">
        <v>0</v>
      </c>
      <c r="MQ28" s="5">
        <v>0</v>
      </c>
      <c r="MR28" s="5">
        <f t="shared" si="52"/>
        <v>0</v>
      </c>
      <c r="MS28" s="9"/>
      <c r="MT28" s="1">
        <v>22</v>
      </c>
      <c r="MU28" s="2" t="s">
        <v>25</v>
      </c>
      <c r="MV28" s="5">
        <v>0</v>
      </c>
      <c r="MW28" s="5">
        <v>0</v>
      </c>
      <c r="MX28" s="5">
        <v>0</v>
      </c>
      <c r="MY28" s="5">
        <f t="shared" si="53"/>
        <v>0</v>
      </c>
      <c r="MZ28" s="9"/>
      <c r="NA28" s="1">
        <v>22</v>
      </c>
      <c r="NB28" s="2" t="s">
        <v>25</v>
      </c>
      <c r="NC28" s="5">
        <v>23327</v>
      </c>
      <c r="ND28" s="5">
        <v>8226950</v>
      </c>
      <c r="NE28" s="5">
        <v>0</v>
      </c>
      <c r="NF28" s="5">
        <f t="shared" si="54"/>
        <v>8226950</v>
      </c>
      <c r="NG28" s="9"/>
      <c r="NH28" s="1">
        <v>22</v>
      </c>
      <c r="NI28" s="2" t="s">
        <v>25</v>
      </c>
      <c r="NJ28" s="5">
        <v>1732</v>
      </c>
      <c r="NK28" s="5">
        <v>346400</v>
      </c>
      <c r="NL28" s="5">
        <v>0</v>
      </c>
      <c r="NM28" s="5">
        <f t="shared" si="55"/>
        <v>346400</v>
      </c>
      <c r="NN28" s="9"/>
      <c r="NO28" s="1">
        <v>22</v>
      </c>
      <c r="NP28" s="2" t="s">
        <v>25</v>
      </c>
      <c r="NQ28" s="5">
        <v>0</v>
      </c>
      <c r="NR28" s="5">
        <v>0</v>
      </c>
      <c r="NS28" s="5">
        <v>0</v>
      </c>
      <c r="NT28" s="5">
        <f t="shared" si="56"/>
        <v>0</v>
      </c>
      <c r="NU28" s="9"/>
      <c r="NV28" s="1">
        <v>22</v>
      </c>
      <c r="NW28" s="2" t="s">
        <v>25</v>
      </c>
      <c r="NX28" s="5">
        <v>0</v>
      </c>
      <c r="NY28" s="5">
        <v>0</v>
      </c>
      <c r="NZ28" s="5">
        <v>0</v>
      </c>
      <c r="OA28" s="5">
        <f t="shared" si="57"/>
        <v>0</v>
      </c>
      <c r="OB28" s="9"/>
      <c r="OC28" s="1">
        <v>22</v>
      </c>
      <c r="OD28" s="2" t="s">
        <v>25</v>
      </c>
      <c r="OE28" s="5">
        <v>0</v>
      </c>
      <c r="OF28" s="5">
        <v>0</v>
      </c>
      <c r="OG28" s="5">
        <v>0</v>
      </c>
      <c r="OH28" s="5">
        <f t="shared" si="58"/>
        <v>0</v>
      </c>
      <c r="OI28" s="9"/>
      <c r="OJ28" s="1">
        <v>22</v>
      </c>
      <c r="OK28" s="2" t="s">
        <v>25</v>
      </c>
      <c r="OL28" s="5">
        <v>0</v>
      </c>
      <c r="OM28" s="5">
        <v>0</v>
      </c>
      <c r="ON28" s="5">
        <v>0</v>
      </c>
      <c r="OO28" s="5">
        <f t="shared" si="59"/>
        <v>0</v>
      </c>
      <c r="OP28" s="9"/>
      <c r="OQ28" s="1">
        <v>22</v>
      </c>
      <c r="OR28" s="2" t="s">
        <v>25</v>
      </c>
      <c r="OS28" s="5">
        <v>7057.6</v>
      </c>
      <c r="OT28" s="5">
        <v>458744</v>
      </c>
      <c r="OU28" s="5">
        <v>0</v>
      </c>
      <c r="OV28" s="5">
        <f t="shared" si="60"/>
        <v>458744</v>
      </c>
      <c r="OW28" s="9"/>
      <c r="OX28" s="1">
        <v>22</v>
      </c>
      <c r="OY28" s="2" t="s">
        <v>25</v>
      </c>
      <c r="OZ28" s="5">
        <v>0</v>
      </c>
      <c r="PA28" s="5">
        <v>0</v>
      </c>
      <c r="PB28" s="5">
        <v>0</v>
      </c>
      <c r="PC28" s="5">
        <f t="shared" si="61"/>
        <v>0</v>
      </c>
      <c r="PD28" s="9"/>
      <c r="PE28" s="1">
        <v>22</v>
      </c>
      <c r="PF28" s="2" t="s">
        <v>25</v>
      </c>
      <c r="PG28" s="5">
        <v>0</v>
      </c>
      <c r="PH28" s="5">
        <v>0</v>
      </c>
      <c r="PI28" s="5">
        <v>0</v>
      </c>
      <c r="PJ28" s="5">
        <f t="shared" si="62"/>
        <v>0</v>
      </c>
      <c r="PK28" s="9"/>
      <c r="PL28" s="1">
        <v>22</v>
      </c>
      <c r="PM28" s="2" t="s">
        <v>25</v>
      </c>
      <c r="PN28" s="5">
        <v>0</v>
      </c>
      <c r="PO28" s="5">
        <v>0</v>
      </c>
      <c r="PP28" s="5">
        <v>0</v>
      </c>
      <c r="PQ28" s="5">
        <f t="shared" si="63"/>
        <v>0</v>
      </c>
      <c r="PR28" s="9"/>
      <c r="PS28" s="1">
        <v>22</v>
      </c>
      <c r="PT28" s="2" t="s">
        <v>25</v>
      </c>
      <c r="PU28" s="5">
        <v>950</v>
      </c>
      <c r="PV28" s="5">
        <v>209000</v>
      </c>
      <c r="PW28" s="5">
        <v>0</v>
      </c>
      <c r="PX28" s="5">
        <f t="shared" si="64"/>
        <v>209000</v>
      </c>
      <c r="PY28" s="9"/>
      <c r="PZ28" s="1">
        <v>22</v>
      </c>
      <c r="QA28" s="2" t="s">
        <v>25</v>
      </c>
      <c r="QB28" s="5">
        <v>11451374</v>
      </c>
      <c r="QC28" s="5">
        <v>1832220</v>
      </c>
      <c r="QD28" s="5">
        <v>0</v>
      </c>
      <c r="QE28" s="5">
        <f t="shared" si="65"/>
        <v>1832220</v>
      </c>
      <c r="QF28" s="9"/>
      <c r="QG28" s="1">
        <v>22</v>
      </c>
      <c r="QH28" s="2" t="s">
        <v>25</v>
      </c>
      <c r="QI28" s="5">
        <v>121</v>
      </c>
      <c r="QJ28" s="5">
        <v>427009</v>
      </c>
      <c r="QK28" s="5">
        <v>0</v>
      </c>
      <c r="QL28" s="5">
        <f t="shared" si="66"/>
        <v>427009</v>
      </c>
      <c r="QM28" s="9"/>
      <c r="QN28" s="1">
        <v>22</v>
      </c>
      <c r="QO28" s="2" t="s">
        <v>25</v>
      </c>
      <c r="QP28" s="5">
        <v>957</v>
      </c>
      <c r="QQ28" s="5">
        <v>143550</v>
      </c>
      <c r="QR28" s="5">
        <v>0</v>
      </c>
      <c r="QS28" s="5">
        <f t="shared" si="67"/>
        <v>143550</v>
      </c>
      <c r="QT28" s="9"/>
      <c r="QU28" s="1">
        <v>22</v>
      </c>
      <c r="QV28" s="2" t="s">
        <v>25</v>
      </c>
      <c r="QW28" s="5">
        <v>10</v>
      </c>
      <c r="QX28" s="5">
        <v>20000</v>
      </c>
      <c r="QY28" s="5">
        <v>0</v>
      </c>
      <c r="QZ28" s="5">
        <f t="shared" si="68"/>
        <v>20000</v>
      </c>
      <c r="RA28" s="9"/>
      <c r="RB28" s="1">
        <v>22</v>
      </c>
      <c r="RC28" s="2" t="s">
        <v>25</v>
      </c>
      <c r="RD28" s="5">
        <v>0</v>
      </c>
      <c r="RE28" s="5">
        <v>0</v>
      </c>
      <c r="RF28" s="5">
        <v>0</v>
      </c>
      <c r="RG28" s="5">
        <f t="shared" si="69"/>
        <v>0</v>
      </c>
      <c r="RH28" s="9"/>
      <c r="RI28" s="1">
        <v>22</v>
      </c>
      <c r="RJ28" s="2" t="s">
        <v>25</v>
      </c>
      <c r="RK28" s="5">
        <v>1458</v>
      </c>
      <c r="RL28" s="5">
        <v>122472</v>
      </c>
      <c r="RM28" s="5">
        <v>0</v>
      </c>
      <c r="RN28" s="5">
        <f t="shared" si="70"/>
        <v>122472</v>
      </c>
      <c r="RO28" s="9"/>
      <c r="RP28" s="1">
        <v>22</v>
      </c>
      <c r="RQ28" s="2" t="s">
        <v>25</v>
      </c>
      <c r="RR28" s="5">
        <v>11</v>
      </c>
      <c r="RS28" s="5">
        <v>16500</v>
      </c>
      <c r="RT28" s="5">
        <v>0</v>
      </c>
      <c r="RU28" s="5">
        <f t="shared" si="71"/>
        <v>16500</v>
      </c>
      <c r="RV28" s="9"/>
      <c r="RW28" s="1">
        <v>22</v>
      </c>
      <c r="RX28" s="2" t="s">
        <v>25</v>
      </c>
      <c r="RY28" s="5">
        <v>0</v>
      </c>
      <c r="RZ28" s="5">
        <v>0</v>
      </c>
      <c r="SA28" s="5">
        <v>0</v>
      </c>
      <c r="SB28" s="5">
        <f t="shared" si="72"/>
        <v>0</v>
      </c>
      <c r="SC28" s="9"/>
      <c r="SD28" s="1">
        <v>22</v>
      </c>
      <c r="SE28" s="2" t="s">
        <v>25</v>
      </c>
      <c r="SF28" s="5">
        <v>0</v>
      </c>
      <c r="SG28" s="5">
        <v>0</v>
      </c>
      <c r="SH28" s="5">
        <v>0</v>
      </c>
      <c r="SI28" s="5">
        <f t="shared" si="73"/>
        <v>0</v>
      </c>
      <c r="SJ28" s="9"/>
      <c r="SK28" s="1">
        <v>22</v>
      </c>
      <c r="SL28" s="2" t="s">
        <v>25</v>
      </c>
      <c r="SM28" s="5">
        <v>0</v>
      </c>
      <c r="SN28" s="5">
        <v>20000</v>
      </c>
      <c r="SO28" s="5">
        <v>0</v>
      </c>
      <c r="SP28" s="5">
        <f t="shared" si="74"/>
        <v>20000</v>
      </c>
      <c r="SQ28" s="9"/>
      <c r="SR28" s="1">
        <v>22</v>
      </c>
      <c r="SS28" s="2" t="s">
        <v>25</v>
      </c>
      <c r="ST28" s="5">
        <v>0</v>
      </c>
      <c r="SU28" s="5">
        <v>7000</v>
      </c>
      <c r="SV28" s="5">
        <v>0</v>
      </c>
      <c r="SW28" s="5">
        <f t="shared" si="75"/>
        <v>7000</v>
      </c>
      <c r="SX28" s="9"/>
      <c r="SY28" s="1">
        <v>22</v>
      </c>
      <c r="SZ28" s="2" t="s">
        <v>25</v>
      </c>
      <c r="TA28" s="5">
        <v>0</v>
      </c>
      <c r="TB28" s="5">
        <v>7000</v>
      </c>
      <c r="TC28" s="5">
        <v>0</v>
      </c>
      <c r="TD28" s="5">
        <f t="shared" si="76"/>
        <v>7000</v>
      </c>
      <c r="TE28" s="9"/>
      <c r="TF28" s="1">
        <v>22</v>
      </c>
      <c r="TG28" s="2" t="s">
        <v>25</v>
      </c>
      <c r="TH28" s="5">
        <v>0</v>
      </c>
      <c r="TI28" s="5">
        <v>2000</v>
      </c>
      <c r="TJ28" s="5">
        <v>0</v>
      </c>
      <c r="TK28" s="5">
        <f t="shared" si="77"/>
        <v>2000</v>
      </c>
      <c r="TL28" s="9"/>
      <c r="TM28" s="1">
        <v>22</v>
      </c>
      <c r="TN28" s="2" t="s">
        <v>25</v>
      </c>
      <c r="TO28" s="5">
        <v>0</v>
      </c>
      <c r="TP28" s="5">
        <v>2000</v>
      </c>
      <c r="TQ28" s="5">
        <v>0</v>
      </c>
      <c r="TR28" s="5">
        <f t="shared" si="78"/>
        <v>2000</v>
      </c>
      <c r="TS28" s="9"/>
      <c r="TT28" s="1">
        <v>22</v>
      </c>
      <c r="TU28" s="2" t="s">
        <v>25</v>
      </c>
      <c r="TV28" s="5">
        <v>0</v>
      </c>
      <c r="TW28" s="5">
        <v>0</v>
      </c>
      <c r="TX28" s="5">
        <v>0</v>
      </c>
      <c r="TY28" s="5">
        <f t="shared" si="79"/>
        <v>0</v>
      </c>
      <c r="TZ28" s="9"/>
      <c r="UA28" s="1">
        <v>22</v>
      </c>
      <c r="UB28" s="2" t="s">
        <v>25</v>
      </c>
      <c r="UC28" s="5">
        <v>0</v>
      </c>
      <c r="UD28" s="5">
        <v>0</v>
      </c>
      <c r="UE28" s="5">
        <v>0</v>
      </c>
      <c r="UF28" s="5">
        <f t="shared" si="80"/>
        <v>0</v>
      </c>
      <c r="UG28" s="9"/>
      <c r="UH28" s="1">
        <v>22</v>
      </c>
      <c r="UI28" s="2" t="s">
        <v>25</v>
      </c>
      <c r="UJ28" s="5">
        <v>0</v>
      </c>
      <c r="UK28" s="5">
        <v>0</v>
      </c>
      <c r="UL28" s="5">
        <v>0</v>
      </c>
      <c r="UM28" s="5">
        <f t="shared" si="81"/>
        <v>0</v>
      </c>
      <c r="UN28" s="9"/>
      <c r="UO28" s="1">
        <v>22</v>
      </c>
      <c r="UP28" s="2" t="s">
        <v>25</v>
      </c>
      <c r="UQ28" s="5">
        <v>0</v>
      </c>
      <c r="UR28" s="5">
        <v>28400</v>
      </c>
      <c r="US28" s="5">
        <v>0</v>
      </c>
      <c r="UT28" s="5">
        <f t="shared" si="82"/>
        <v>28400</v>
      </c>
      <c r="UU28" s="9"/>
      <c r="UV28" s="1">
        <v>22</v>
      </c>
      <c r="UW28" s="2" t="s">
        <v>25</v>
      </c>
      <c r="UX28" s="5">
        <v>9</v>
      </c>
      <c r="UY28" s="5">
        <v>282811.0964673913</v>
      </c>
      <c r="UZ28" s="5">
        <v>0</v>
      </c>
      <c r="VA28" s="5">
        <f t="shared" si="83"/>
        <v>282811.0964673913</v>
      </c>
      <c r="VB28" s="9"/>
      <c r="VC28" s="1">
        <v>22</v>
      </c>
      <c r="VD28" s="2" t="s">
        <v>25</v>
      </c>
      <c r="VE28" s="5">
        <v>1</v>
      </c>
      <c r="VF28" s="5">
        <v>19700</v>
      </c>
      <c r="VG28" s="5">
        <v>0</v>
      </c>
      <c r="VH28" s="5">
        <f t="shared" si="84"/>
        <v>19700</v>
      </c>
      <c r="VI28" s="9"/>
      <c r="VJ28" s="1">
        <v>22</v>
      </c>
      <c r="VK28" s="2" t="s">
        <v>25</v>
      </c>
      <c r="VL28" s="5">
        <v>1</v>
      </c>
      <c r="VM28" s="5">
        <v>50000</v>
      </c>
      <c r="VN28" s="5">
        <v>0</v>
      </c>
      <c r="VO28" s="5">
        <f t="shared" si="85"/>
        <v>50000</v>
      </c>
      <c r="VP28" s="9"/>
      <c r="VQ28" s="1">
        <v>22</v>
      </c>
      <c r="VR28" s="2" t="s">
        <v>25</v>
      </c>
      <c r="VS28" s="5">
        <v>600</v>
      </c>
      <c r="VT28" s="5">
        <v>600000</v>
      </c>
      <c r="VU28" s="5">
        <v>0</v>
      </c>
      <c r="VV28" s="5">
        <f t="shared" si="86"/>
        <v>600000</v>
      </c>
      <c r="VW28" s="9"/>
      <c r="VX28" s="1">
        <v>22</v>
      </c>
      <c r="VY28" s="2" t="s">
        <v>25</v>
      </c>
      <c r="VZ28" s="5">
        <v>0</v>
      </c>
      <c r="WA28" s="5">
        <v>500000</v>
      </c>
      <c r="WB28" s="5">
        <v>0</v>
      </c>
      <c r="WC28" s="5">
        <f t="shared" si="87"/>
        <v>500000</v>
      </c>
      <c r="WD28" s="9"/>
      <c r="WE28" s="1">
        <v>22</v>
      </c>
      <c r="WF28" s="2" t="s">
        <v>25</v>
      </c>
      <c r="WG28" s="5">
        <v>1</v>
      </c>
      <c r="WH28" s="5">
        <v>500000</v>
      </c>
      <c r="WI28" s="5">
        <v>0</v>
      </c>
      <c r="WJ28" s="5">
        <f t="shared" si="88"/>
        <v>500000</v>
      </c>
      <c r="WK28" s="9"/>
      <c r="WL28" s="1">
        <v>22</v>
      </c>
      <c r="WM28" s="2" t="s">
        <v>25</v>
      </c>
      <c r="WN28" s="5">
        <v>1</v>
      </c>
      <c r="WO28" s="5">
        <v>100000</v>
      </c>
      <c r="WP28" s="5">
        <v>0</v>
      </c>
      <c r="WQ28" s="5">
        <f t="shared" si="89"/>
        <v>100000</v>
      </c>
      <c r="WR28" s="9"/>
      <c r="WS28" s="1">
        <v>22</v>
      </c>
      <c r="WT28" s="2" t="s">
        <v>25</v>
      </c>
      <c r="WU28" s="5">
        <v>1</v>
      </c>
      <c r="WV28" s="5">
        <v>600000</v>
      </c>
      <c r="WW28" s="5">
        <v>0</v>
      </c>
      <c r="WX28" s="5">
        <f t="shared" si="90"/>
        <v>600000</v>
      </c>
      <c r="WY28" s="9"/>
      <c r="WZ28" s="1">
        <v>22</v>
      </c>
      <c r="XA28" s="2" t="s">
        <v>25</v>
      </c>
      <c r="XB28" s="5">
        <v>0</v>
      </c>
      <c r="XC28" s="5">
        <v>0</v>
      </c>
      <c r="XD28" s="5">
        <v>0</v>
      </c>
      <c r="XE28" s="5">
        <f t="shared" si="91"/>
        <v>0</v>
      </c>
      <c r="XF28" s="9"/>
      <c r="XG28" s="1">
        <v>22</v>
      </c>
      <c r="XH28" s="2" t="s">
        <v>25</v>
      </c>
      <c r="XI28" s="5">
        <v>1</v>
      </c>
      <c r="XJ28" s="5">
        <v>50000</v>
      </c>
      <c r="XK28" s="5">
        <v>0</v>
      </c>
      <c r="XL28" s="5">
        <f t="shared" si="92"/>
        <v>50000</v>
      </c>
      <c r="XM28" s="9"/>
      <c r="XN28" s="1">
        <v>22</v>
      </c>
      <c r="XO28" s="2" t="s">
        <v>25</v>
      </c>
      <c r="XP28" s="5">
        <v>14</v>
      </c>
      <c r="XQ28" s="5">
        <v>140000</v>
      </c>
      <c r="XR28" s="5">
        <v>0</v>
      </c>
      <c r="XS28" s="5">
        <f t="shared" si="93"/>
        <v>140000</v>
      </c>
      <c r="XT28" s="9"/>
      <c r="XU28" s="1">
        <v>22</v>
      </c>
      <c r="XV28" s="2" t="s">
        <v>25</v>
      </c>
      <c r="XW28" s="5">
        <v>0</v>
      </c>
      <c r="XX28" s="5">
        <v>0</v>
      </c>
      <c r="XY28" s="5">
        <v>0</v>
      </c>
      <c r="XZ28" s="5">
        <f t="shared" si="94"/>
        <v>0</v>
      </c>
      <c r="YA28" s="9"/>
      <c r="YB28" s="1">
        <v>22</v>
      </c>
      <c r="YC28" s="2" t="s">
        <v>25</v>
      </c>
      <c r="YD28" s="5">
        <v>1511690.7775619852</v>
      </c>
      <c r="YE28" s="5">
        <v>5321151.5370181883</v>
      </c>
      <c r="YF28" s="5">
        <v>0</v>
      </c>
      <c r="YG28" s="5">
        <f t="shared" si="95"/>
        <v>5321151.5370181883</v>
      </c>
      <c r="YH28" s="9"/>
      <c r="YI28" s="1">
        <v>22</v>
      </c>
      <c r="YJ28" s="2" t="s">
        <v>25</v>
      </c>
      <c r="YK28" s="5">
        <v>0</v>
      </c>
      <c r="YL28" s="5">
        <v>0</v>
      </c>
      <c r="YM28" s="5">
        <v>0</v>
      </c>
      <c r="YN28" s="5">
        <f t="shared" si="96"/>
        <v>0</v>
      </c>
      <c r="YO28" s="9"/>
      <c r="YP28" s="1">
        <v>22</v>
      </c>
      <c r="YQ28" s="2" t="s">
        <v>25</v>
      </c>
      <c r="YR28" s="5">
        <v>0</v>
      </c>
      <c r="YS28" s="5">
        <v>0</v>
      </c>
      <c r="YT28" s="22">
        <v>153846.20000000001</v>
      </c>
      <c r="YU28" s="5">
        <f t="shared" si="97"/>
        <v>153846.20000000001</v>
      </c>
      <c r="YV28" s="9"/>
      <c r="YW28" s="1">
        <v>22</v>
      </c>
      <c r="YX28" s="2" t="s">
        <v>25</v>
      </c>
      <c r="YY28" s="5">
        <v>0</v>
      </c>
      <c r="YZ28" s="5">
        <v>7391990</v>
      </c>
      <c r="ZA28" s="5">
        <v>0</v>
      </c>
      <c r="ZB28" s="5">
        <f t="shared" si="98"/>
        <v>7391990</v>
      </c>
      <c r="ZC28" s="9"/>
      <c r="ZD28" s="1">
        <v>22</v>
      </c>
      <c r="ZE28" s="2" t="s">
        <v>25</v>
      </c>
      <c r="ZF28" s="5">
        <v>2</v>
      </c>
      <c r="ZG28" s="5">
        <v>130000</v>
      </c>
      <c r="ZH28" s="5">
        <v>0</v>
      </c>
      <c r="ZI28" s="5">
        <f t="shared" si="99"/>
        <v>130000</v>
      </c>
      <c r="ZJ28" s="9"/>
      <c r="ZK28" s="1">
        <v>22</v>
      </c>
      <c r="ZL28" s="2" t="s">
        <v>25</v>
      </c>
      <c r="ZM28" s="5">
        <v>0</v>
      </c>
      <c r="ZN28" s="5">
        <v>0</v>
      </c>
      <c r="ZO28" s="5">
        <v>0</v>
      </c>
      <c r="ZP28" s="5">
        <f t="shared" si="100"/>
        <v>0</v>
      </c>
      <c r="ZQ28" s="9"/>
      <c r="ZR28" s="1">
        <v>22</v>
      </c>
      <c r="ZS28" s="2" t="s">
        <v>25</v>
      </c>
      <c r="ZT28" s="5">
        <v>0</v>
      </c>
      <c r="ZU28" s="5">
        <f t="shared" si="101"/>
        <v>35188597.633485578</v>
      </c>
      <c r="ZV28" s="5">
        <f t="shared" si="0"/>
        <v>3383800.2</v>
      </c>
      <c r="ZW28" s="5">
        <f t="shared" si="1"/>
        <v>38572397.833485574</v>
      </c>
      <c r="ZX28" s="9"/>
    </row>
    <row r="29" spans="1:700" ht="16.5" hidden="1">
      <c r="A29" s="1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2"/>
        <v>0</v>
      </c>
      <c r="G29" s="9"/>
      <c r="H29" s="1">
        <v>23</v>
      </c>
      <c r="I29" s="2" t="s">
        <v>26</v>
      </c>
      <c r="J29" s="5">
        <v>0</v>
      </c>
      <c r="K29" s="5">
        <v>0</v>
      </c>
      <c r="L29" s="5">
        <v>0</v>
      </c>
      <c r="M29" s="5">
        <f t="shared" si="3"/>
        <v>0</v>
      </c>
      <c r="N29" s="9"/>
      <c r="O29" s="1">
        <v>23</v>
      </c>
      <c r="P29" s="2" t="s">
        <v>26</v>
      </c>
      <c r="Q29" s="5">
        <v>0</v>
      </c>
      <c r="R29" s="5">
        <v>0</v>
      </c>
      <c r="S29" s="5">
        <v>0</v>
      </c>
      <c r="T29" s="5">
        <f t="shared" si="4"/>
        <v>0</v>
      </c>
      <c r="U29" s="9"/>
      <c r="V29" s="1">
        <v>23</v>
      </c>
      <c r="W29" s="2" t="s">
        <v>26</v>
      </c>
      <c r="X29" s="5">
        <v>0</v>
      </c>
      <c r="Y29" s="5">
        <v>0</v>
      </c>
      <c r="Z29" s="5">
        <v>0</v>
      </c>
      <c r="AA29" s="5">
        <f t="shared" si="5"/>
        <v>0</v>
      </c>
      <c r="AB29" s="9"/>
      <c r="AC29" s="1">
        <v>23</v>
      </c>
      <c r="AD29" s="2" t="s">
        <v>26</v>
      </c>
      <c r="AE29" s="5">
        <v>1</v>
      </c>
      <c r="AF29" s="5">
        <v>900000</v>
      </c>
      <c r="AG29" s="5">
        <v>0</v>
      </c>
      <c r="AH29" s="5">
        <f t="shared" si="6"/>
        <v>900000</v>
      </c>
      <c r="AI29" s="9"/>
      <c r="AJ29" s="1">
        <v>23</v>
      </c>
      <c r="AK29" s="2" t="s">
        <v>26</v>
      </c>
      <c r="AL29" s="5">
        <v>0</v>
      </c>
      <c r="AM29" s="5">
        <v>1756000</v>
      </c>
      <c r="AN29" s="45">
        <v>2749600</v>
      </c>
      <c r="AO29" s="5">
        <f t="shared" si="7"/>
        <v>4505600</v>
      </c>
      <c r="AP29" s="9"/>
      <c r="AQ29" s="1">
        <v>23</v>
      </c>
      <c r="AR29" s="2" t="s">
        <v>26</v>
      </c>
      <c r="AS29" s="5">
        <v>6</v>
      </c>
      <c r="AT29" s="5">
        <v>12000</v>
      </c>
      <c r="AU29" s="5">
        <v>0</v>
      </c>
      <c r="AV29" s="5">
        <f t="shared" si="8"/>
        <v>12000</v>
      </c>
      <c r="AW29" s="9"/>
      <c r="AX29" s="1">
        <v>23</v>
      </c>
      <c r="AY29" s="2" t="s">
        <v>26</v>
      </c>
      <c r="AZ29" s="5">
        <v>124</v>
      </c>
      <c r="BA29" s="5">
        <v>310000</v>
      </c>
      <c r="BB29" s="5">
        <v>0</v>
      </c>
      <c r="BC29" s="5">
        <f t="shared" si="9"/>
        <v>310000</v>
      </c>
      <c r="BD29" s="9"/>
      <c r="BE29" s="1">
        <v>23</v>
      </c>
      <c r="BF29" s="2" t="s">
        <v>26</v>
      </c>
      <c r="BG29" s="5">
        <v>41</v>
      </c>
      <c r="BH29" s="5">
        <v>287000</v>
      </c>
      <c r="BI29" s="5">
        <v>0</v>
      </c>
      <c r="BJ29" s="5">
        <f t="shared" si="10"/>
        <v>287000</v>
      </c>
      <c r="BK29" s="9"/>
      <c r="BL29" s="1">
        <v>23</v>
      </c>
      <c r="BM29" s="2" t="s">
        <v>26</v>
      </c>
      <c r="BN29" s="5">
        <v>0</v>
      </c>
      <c r="BO29" s="5">
        <v>0</v>
      </c>
      <c r="BP29" s="5">
        <v>0</v>
      </c>
      <c r="BQ29" s="5">
        <f t="shared" si="11"/>
        <v>0</v>
      </c>
      <c r="BR29" s="9"/>
      <c r="BS29" s="1">
        <v>23</v>
      </c>
      <c r="BT29" s="2" t="s">
        <v>26</v>
      </c>
      <c r="BU29" s="5">
        <v>35</v>
      </c>
      <c r="BV29" s="5">
        <v>24500</v>
      </c>
      <c r="BW29" s="5">
        <v>0</v>
      </c>
      <c r="BX29" s="5">
        <f t="shared" si="12"/>
        <v>24500</v>
      </c>
      <c r="BY29" s="9"/>
      <c r="BZ29" s="1">
        <v>23</v>
      </c>
      <c r="CA29" s="2" t="s">
        <v>26</v>
      </c>
      <c r="CB29" s="5">
        <v>292</v>
      </c>
      <c r="CC29" s="5">
        <v>219000</v>
      </c>
      <c r="CD29" s="5">
        <v>0</v>
      </c>
      <c r="CE29" s="5">
        <f t="shared" si="13"/>
        <v>219000</v>
      </c>
      <c r="CF29" s="9"/>
      <c r="CG29" s="1">
        <v>23</v>
      </c>
      <c r="CH29" s="2" t="s">
        <v>26</v>
      </c>
      <c r="CI29" s="5">
        <v>25</v>
      </c>
      <c r="CJ29" s="5">
        <v>250000</v>
      </c>
      <c r="CK29" s="5">
        <v>0</v>
      </c>
      <c r="CL29" s="5">
        <f t="shared" si="14"/>
        <v>250000</v>
      </c>
      <c r="CM29" s="9"/>
      <c r="CN29" s="1">
        <v>23</v>
      </c>
      <c r="CO29" s="2" t="s">
        <v>26</v>
      </c>
      <c r="CP29" s="5">
        <v>1</v>
      </c>
      <c r="CQ29" s="5">
        <v>0</v>
      </c>
      <c r="CR29" s="5">
        <v>1545554</v>
      </c>
      <c r="CS29" s="5">
        <f t="shared" si="15"/>
        <v>1545554</v>
      </c>
      <c r="CT29" s="9"/>
      <c r="CU29" s="1">
        <v>23</v>
      </c>
      <c r="CV29" s="2" t="s">
        <v>26</v>
      </c>
      <c r="CW29" s="5">
        <v>0</v>
      </c>
      <c r="CX29" s="5">
        <v>0</v>
      </c>
      <c r="CY29" s="5">
        <v>0</v>
      </c>
      <c r="CZ29" s="5">
        <f t="shared" si="16"/>
        <v>0</v>
      </c>
      <c r="DA29" s="9"/>
      <c r="DB29" s="1">
        <v>23</v>
      </c>
      <c r="DC29" s="2" t="s">
        <v>26</v>
      </c>
      <c r="DD29" s="5">
        <v>0</v>
      </c>
      <c r="DE29" s="5">
        <v>0</v>
      </c>
      <c r="DF29" s="5">
        <v>0</v>
      </c>
      <c r="DG29" s="5">
        <f t="shared" si="17"/>
        <v>0</v>
      </c>
      <c r="DH29" s="9"/>
      <c r="DI29" s="1">
        <v>23</v>
      </c>
      <c r="DJ29" s="2" t="s">
        <v>26</v>
      </c>
      <c r="DK29" s="5">
        <v>0</v>
      </c>
      <c r="DL29" s="5">
        <v>0</v>
      </c>
      <c r="DM29" s="5">
        <v>0</v>
      </c>
      <c r="DN29" s="5">
        <f t="shared" si="18"/>
        <v>0</v>
      </c>
      <c r="DO29" s="9"/>
      <c r="DP29" s="1">
        <v>23</v>
      </c>
      <c r="DQ29" s="2" t="s">
        <v>26</v>
      </c>
      <c r="DR29" s="5">
        <v>0</v>
      </c>
      <c r="DS29" s="5">
        <v>0</v>
      </c>
      <c r="DT29" s="5">
        <v>0</v>
      </c>
      <c r="DU29" s="5">
        <f t="shared" si="19"/>
        <v>0</v>
      </c>
      <c r="DV29" s="9"/>
      <c r="DW29" s="1">
        <v>23</v>
      </c>
      <c r="DX29" s="2" t="s">
        <v>26</v>
      </c>
      <c r="DY29" s="5">
        <v>2</v>
      </c>
      <c r="DZ29" s="5">
        <v>120000</v>
      </c>
      <c r="EA29" s="5">
        <v>0</v>
      </c>
      <c r="EB29" s="5">
        <f t="shared" si="20"/>
        <v>120000</v>
      </c>
      <c r="EC29" s="9"/>
      <c r="ED29" s="1">
        <v>23</v>
      </c>
      <c r="EE29" s="2" t="s">
        <v>26</v>
      </c>
      <c r="EF29" s="5">
        <v>0</v>
      </c>
      <c r="EG29" s="5">
        <v>0</v>
      </c>
      <c r="EH29" s="5">
        <v>0</v>
      </c>
      <c r="EI29" s="5">
        <f t="shared" si="21"/>
        <v>0</v>
      </c>
      <c r="EJ29" s="9"/>
      <c r="EK29" s="1">
        <v>23</v>
      </c>
      <c r="EL29" s="2" t="s">
        <v>26</v>
      </c>
      <c r="EM29" s="5">
        <v>0</v>
      </c>
      <c r="EN29" s="5">
        <v>2000000</v>
      </c>
      <c r="EO29" s="5">
        <v>0</v>
      </c>
      <c r="EP29" s="5">
        <f t="shared" si="22"/>
        <v>2000000</v>
      </c>
      <c r="EQ29" s="9"/>
      <c r="ER29" s="1">
        <v>23</v>
      </c>
      <c r="ES29" s="2" t="s">
        <v>26</v>
      </c>
      <c r="ET29" s="5">
        <v>0</v>
      </c>
      <c r="EU29" s="5">
        <v>0</v>
      </c>
      <c r="EV29" s="5">
        <v>0</v>
      </c>
      <c r="EW29" s="5">
        <f t="shared" si="23"/>
        <v>0</v>
      </c>
      <c r="EX29" s="9"/>
      <c r="EY29" s="1">
        <v>23</v>
      </c>
      <c r="EZ29" s="2" t="s">
        <v>26</v>
      </c>
      <c r="FA29" s="5">
        <v>1</v>
      </c>
      <c r="FB29" s="5">
        <v>50000</v>
      </c>
      <c r="FC29" s="5">
        <v>0</v>
      </c>
      <c r="FD29" s="5">
        <f t="shared" si="24"/>
        <v>50000</v>
      </c>
      <c r="FE29" s="9"/>
      <c r="FF29" s="1">
        <v>23</v>
      </c>
      <c r="FG29" s="2" t="s">
        <v>26</v>
      </c>
      <c r="FH29" s="5">
        <v>0</v>
      </c>
      <c r="FI29" s="5">
        <v>0</v>
      </c>
      <c r="FJ29" s="5">
        <v>0</v>
      </c>
      <c r="FK29" s="5">
        <f t="shared" si="25"/>
        <v>0</v>
      </c>
      <c r="FL29" s="9"/>
      <c r="FM29" s="1">
        <v>23</v>
      </c>
      <c r="FN29" s="2" t="s">
        <v>26</v>
      </c>
      <c r="FO29" s="5">
        <v>0</v>
      </c>
      <c r="FP29" s="5">
        <v>120000</v>
      </c>
      <c r="FQ29" s="5">
        <v>0</v>
      </c>
      <c r="FR29" s="5">
        <f t="shared" si="26"/>
        <v>120000</v>
      </c>
      <c r="FS29" s="9"/>
      <c r="FT29" s="1">
        <v>23</v>
      </c>
      <c r="FU29" s="2" t="s">
        <v>26</v>
      </c>
      <c r="FV29" s="5">
        <v>1</v>
      </c>
      <c r="FW29" s="5">
        <v>150000</v>
      </c>
      <c r="FX29" s="5">
        <v>0</v>
      </c>
      <c r="FY29" s="5">
        <f t="shared" si="27"/>
        <v>150000</v>
      </c>
      <c r="FZ29" s="9"/>
      <c r="GA29" s="1">
        <v>23</v>
      </c>
      <c r="GB29" s="2" t="s">
        <v>26</v>
      </c>
      <c r="GC29" s="5">
        <v>1</v>
      </c>
      <c r="GD29" s="5">
        <v>200000</v>
      </c>
      <c r="GE29" s="5">
        <v>0</v>
      </c>
      <c r="GF29" s="5">
        <f t="shared" si="28"/>
        <v>200000</v>
      </c>
      <c r="GG29" s="9"/>
      <c r="GH29" s="1">
        <v>23</v>
      </c>
      <c r="GI29" s="2" t="s">
        <v>26</v>
      </c>
      <c r="GJ29" s="5">
        <v>0</v>
      </c>
      <c r="GK29" s="5">
        <v>0</v>
      </c>
      <c r="GL29" s="5">
        <v>0</v>
      </c>
      <c r="GM29" s="5">
        <f t="shared" si="29"/>
        <v>0</v>
      </c>
      <c r="GN29" s="9"/>
      <c r="GO29" s="1">
        <v>23</v>
      </c>
      <c r="GP29" s="2" t="s">
        <v>26</v>
      </c>
      <c r="GQ29" s="5">
        <v>1</v>
      </c>
      <c r="GR29" s="5">
        <v>50000</v>
      </c>
      <c r="GS29" s="5">
        <v>0</v>
      </c>
      <c r="GT29" s="5">
        <f t="shared" si="30"/>
        <v>50000</v>
      </c>
      <c r="GU29" s="9"/>
      <c r="GV29" s="1">
        <v>23</v>
      </c>
      <c r="GW29" s="2" t="s">
        <v>26</v>
      </c>
      <c r="GX29" s="5">
        <v>0</v>
      </c>
      <c r="GY29" s="5">
        <v>0</v>
      </c>
      <c r="GZ29" s="5">
        <v>0</v>
      </c>
      <c r="HA29" s="5">
        <f t="shared" si="31"/>
        <v>0</v>
      </c>
      <c r="HB29" s="9"/>
      <c r="HC29" s="1">
        <v>23</v>
      </c>
      <c r="HD29" s="2" t="s">
        <v>26</v>
      </c>
      <c r="HE29" s="5">
        <v>9</v>
      </c>
      <c r="HF29" s="5">
        <v>270000</v>
      </c>
      <c r="HG29" s="5">
        <v>0</v>
      </c>
      <c r="HH29" s="5">
        <f t="shared" si="32"/>
        <v>270000</v>
      </c>
      <c r="HI29" s="9"/>
      <c r="HJ29" s="1">
        <v>23</v>
      </c>
      <c r="HK29" s="2" t="s">
        <v>26</v>
      </c>
      <c r="HL29" s="5">
        <v>0</v>
      </c>
      <c r="HM29" s="5">
        <v>0</v>
      </c>
      <c r="HN29" s="5">
        <v>0</v>
      </c>
      <c r="HO29" s="5">
        <f t="shared" si="33"/>
        <v>0</v>
      </c>
      <c r="HP29" s="9"/>
      <c r="HQ29" s="1">
        <v>23</v>
      </c>
      <c r="HR29" s="2" t="s">
        <v>26</v>
      </c>
      <c r="HS29" s="5">
        <v>6</v>
      </c>
      <c r="HT29" s="5">
        <v>13749000</v>
      </c>
      <c r="HU29" s="5">
        <v>0</v>
      </c>
      <c r="HV29" s="5">
        <f t="shared" si="34"/>
        <v>13749000</v>
      </c>
      <c r="HW29" s="9"/>
      <c r="HX29" s="1">
        <v>23</v>
      </c>
      <c r="HY29" s="2" t="s">
        <v>26</v>
      </c>
      <c r="HZ29" s="5">
        <v>1</v>
      </c>
      <c r="IA29" s="5">
        <v>700000</v>
      </c>
      <c r="IB29" s="5">
        <v>0</v>
      </c>
      <c r="IC29" s="5">
        <f t="shared" si="35"/>
        <v>700000</v>
      </c>
      <c r="ID29" s="9"/>
      <c r="IE29" s="1">
        <v>23</v>
      </c>
      <c r="IF29" s="2" t="s">
        <v>26</v>
      </c>
      <c r="IG29" s="5">
        <v>0</v>
      </c>
      <c r="IH29" s="5">
        <v>0</v>
      </c>
      <c r="II29" s="5">
        <v>0</v>
      </c>
      <c r="IJ29" s="5">
        <f t="shared" si="36"/>
        <v>0</v>
      </c>
      <c r="IK29" s="9"/>
      <c r="IL29" s="1">
        <v>23</v>
      </c>
      <c r="IM29" s="2" t="s">
        <v>26</v>
      </c>
      <c r="IN29" s="5">
        <v>0</v>
      </c>
      <c r="IO29" s="5">
        <v>0</v>
      </c>
      <c r="IP29" s="5">
        <v>0</v>
      </c>
      <c r="IQ29" s="5">
        <f t="shared" si="37"/>
        <v>0</v>
      </c>
      <c r="IR29" s="9"/>
      <c r="IS29" s="1">
        <v>23</v>
      </c>
      <c r="IT29" s="2" t="s">
        <v>26</v>
      </c>
      <c r="IU29" s="5">
        <v>0</v>
      </c>
      <c r="IV29" s="5">
        <v>0</v>
      </c>
      <c r="IW29" s="5">
        <v>0</v>
      </c>
      <c r="IX29" s="5">
        <f t="shared" si="38"/>
        <v>0</v>
      </c>
      <c r="IY29" s="9"/>
      <c r="IZ29" s="1">
        <v>23</v>
      </c>
      <c r="JA29" s="2" t="s">
        <v>26</v>
      </c>
      <c r="JB29" s="5">
        <v>264</v>
      </c>
      <c r="JC29" s="5">
        <v>75000</v>
      </c>
      <c r="JD29" s="5">
        <v>40000</v>
      </c>
      <c r="JE29" s="5">
        <f t="shared" si="39"/>
        <v>115000</v>
      </c>
      <c r="JF29" s="9"/>
      <c r="JG29" s="1">
        <v>23</v>
      </c>
      <c r="JH29" s="2" t="s">
        <v>26</v>
      </c>
      <c r="JI29" s="5">
        <v>710</v>
      </c>
      <c r="JJ29" s="5">
        <v>213000</v>
      </c>
      <c r="JK29" s="5">
        <v>0</v>
      </c>
      <c r="JL29" s="5">
        <f t="shared" si="40"/>
        <v>213000</v>
      </c>
      <c r="JM29" s="9"/>
      <c r="JN29" s="1">
        <v>23</v>
      </c>
      <c r="JO29" s="2" t="s">
        <v>26</v>
      </c>
      <c r="JP29" s="5">
        <v>0</v>
      </c>
      <c r="JQ29" s="5">
        <v>17000</v>
      </c>
      <c r="JR29" s="5">
        <v>0</v>
      </c>
      <c r="JS29" s="5">
        <f t="shared" si="41"/>
        <v>17000</v>
      </c>
      <c r="JT29" s="9"/>
      <c r="JU29" s="1">
        <v>23</v>
      </c>
      <c r="JV29" s="2" t="s">
        <v>26</v>
      </c>
      <c r="JW29" s="5">
        <v>20</v>
      </c>
      <c r="JX29" s="5">
        <v>500000</v>
      </c>
      <c r="JY29" s="5">
        <v>0</v>
      </c>
      <c r="JZ29" s="5">
        <f t="shared" si="42"/>
        <v>500000</v>
      </c>
      <c r="KA29" s="9"/>
      <c r="KB29" s="1">
        <v>23</v>
      </c>
      <c r="KC29" s="2" t="s">
        <v>26</v>
      </c>
      <c r="KD29" s="5">
        <v>0</v>
      </c>
      <c r="KE29" s="5">
        <v>0</v>
      </c>
      <c r="KF29" s="5">
        <v>0</v>
      </c>
      <c r="KG29" s="5">
        <f t="shared" si="43"/>
        <v>0</v>
      </c>
      <c r="KH29" s="9"/>
      <c r="KI29" s="1">
        <v>23</v>
      </c>
      <c r="KJ29" s="2" t="s">
        <v>26</v>
      </c>
      <c r="KK29" s="5">
        <v>9</v>
      </c>
      <c r="KL29" s="5">
        <v>342000</v>
      </c>
      <c r="KM29" s="5">
        <v>0</v>
      </c>
      <c r="KN29" s="5">
        <f t="shared" si="44"/>
        <v>342000</v>
      </c>
      <c r="KO29" s="9"/>
      <c r="KP29" s="1">
        <v>23</v>
      </c>
      <c r="KQ29" s="2" t="s">
        <v>26</v>
      </c>
      <c r="KR29" s="5">
        <v>0</v>
      </c>
      <c r="KS29" s="5">
        <v>0</v>
      </c>
      <c r="KT29" s="5">
        <v>500000</v>
      </c>
      <c r="KU29" s="5">
        <f t="shared" si="45"/>
        <v>500000</v>
      </c>
      <c r="KV29" s="9"/>
      <c r="KW29" s="1">
        <v>23</v>
      </c>
      <c r="KX29" s="2" t="s">
        <v>26</v>
      </c>
      <c r="KY29" s="5">
        <v>0</v>
      </c>
      <c r="KZ29" s="5">
        <v>0</v>
      </c>
      <c r="LA29" s="5">
        <v>0</v>
      </c>
      <c r="LB29" s="5">
        <f t="shared" si="46"/>
        <v>0</v>
      </c>
      <c r="LC29" s="9"/>
      <c r="LD29" s="1">
        <v>23</v>
      </c>
      <c r="LE29" s="2" t="s">
        <v>26</v>
      </c>
      <c r="LF29" s="5">
        <v>1</v>
      </c>
      <c r="LG29" s="5">
        <v>46000</v>
      </c>
      <c r="LH29" s="5">
        <v>0</v>
      </c>
      <c r="LI29" s="5">
        <f t="shared" si="47"/>
        <v>46000</v>
      </c>
      <c r="LJ29" s="9"/>
      <c r="LK29" s="1">
        <v>23</v>
      </c>
      <c r="LL29" s="2" t="s">
        <v>26</v>
      </c>
      <c r="LM29" s="5">
        <v>0</v>
      </c>
      <c r="LN29" s="5">
        <v>0</v>
      </c>
      <c r="LO29" s="5">
        <v>0</v>
      </c>
      <c r="LP29" s="5">
        <f t="shared" si="48"/>
        <v>0</v>
      </c>
      <c r="LQ29" s="9"/>
      <c r="LR29" s="1">
        <v>23</v>
      </c>
      <c r="LS29" s="2" t="s">
        <v>26</v>
      </c>
      <c r="LT29" s="5">
        <v>0</v>
      </c>
      <c r="LU29" s="5">
        <v>0</v>
      </c>
      <c r="LV29" s="5">
        <v>0</v>
      </c>
      <c r="LW29" s="5">
        <f t="shared" si="49"/>
        <v>0</v>
      </c>
      <c r="LX29" s="9"/>
      <c r="LY29" s="1">
        <v>23</v>
      </c>
      <c r="LZ29" s="2" t="s">
        <v>26</v>
      </c>
      <c r="MA29" s="5">
        <v>0</v>
      </c>
      <c r="MB29" s="5">
        <v>0</v>
      </c>
      <c r="MC29" s="5">
        <v>0</v>
      </c>
      <c r="MD29" s="5">
        <f t="shared" si="50"/>
        <v>0</v>
      </c>
      <c r="ME29" s="9"/>
      <c r="MF29" s="1">
        <v>23</v>
      </c>
      <c r="MG29" s="2" t="s">
        <v>26</v>
      </c>
      <c r="MH29" s="5">
        <v>200</v>
      </c>
      <c r="MI29" s="5">
        <v>12000</v>
      </c>
      <c r="MJ29" s="5">
        <v>0</v>
      </c>
      <c r="MK29" s="5">
        <f t="shared" si="51"/>
        <v>12000</v>
      </c>
      <c r="ML29" s="9"/>
      <c r="MM29" s="1">
        <v>23</v>
      </c>
      <c r="MN29" s="2" t="s">
        <v>26</v>
      </c>
      <c r="MO29" s="5">
        <v>0</v>
      </c>
      <c r="MP29" s="5">
        <v>0</v>
      </c>
      <c r="MQ29" s="5">
        <v>0</v>
      </c>
      <c r="MR29" s="5">
        <f t="shared" si="52"/>
        <v>0</v>
      </c>
      <c r="MS29" s="9"/>
      <c r="MT29" s="1">
        <v>23</v>
      </c>
      <c r="MU29" s="2" t="s">
        <v>26</v>
      </c>
      <c r="MV29" s="5">
        <v>0</v>
      </c>
      <c r="MW29" s="5">
        <v>0</v>
      </c>
      <c r="MX29" s="5">
        <v>0</v>
      </c>
      <c r="MY29" s="5">
        <f t="shared" si="53"/>
        <v>0</v>
      </c>
      <c r="MZ29" s="9"/>
      <c r="NA29" s="1">
        <v>23</v>
      </c>
      <c r="NB29" s="2" t="s">
        <v>26</v>
      </c>
      <c r="NC29" s="5">
        <v>46454</v>
      </c>
      <c r="ND29" s="5">
        <v>16517650</v>
      </c>
      <c r="NE29" s="5">
        <v>0</v>
      </c>
      <c r="NF29" s="5">
        <f t="shared" si="54"/>
        <v>16517650</v>
      </c>
      <c r="NG29" s="9"/>
      <c r="NH29" s="1">
        <v>23</v>
      </c>
      <c r="NI29" s="2" t="s">
        <v>26</v>
      </c>
      <c r="NJ29" s="5">
        <v>6311</v>
      </c>
      <c r="NK29" s="5">
        <v>1262200</v>
      </c>
      <c r="NL29" s="5">
        <v>0</v>
      </c>
      <c r="NM29" s="5">
        <f t="shared" si="55"/>
        <v>1262200</v>
      </c>
      <c r="NN29" s="9"/>
      <c r="NO29" s="1">
        <v>23</v>
      </c>
      <c r="NP29" s="2" t="s">
        <v>26</v>
      </c>
      <c r="NQ29" s="5">
        <v>0</v>
      </c>
      <c r="NR29" s="5">
        <v>0</v>
      </c>
      <c r="NS29" s="5">
        <v>0</v>
      </c>
      <c r="NT29" s="5">
        <f t="shared" si="56"/>
        <v>0</v>
      </c>
      <c r="NU29" s="9"/>
      <c r="NV29" s="1">
        <v>23</v>
      </c>
      <c r="NW29" s="2" t="s">
        <v>26</v>
      </c>
      <c r="NX29" s="5">
        <v>0</v>
      </c>
      <c r="NY29" s="5">
        <v>0</v>
      </c>
      <c r="NZ29" s="5">
        <v>0</v>
      </c>
      <c r="OA29" s="5">
        <f t="shared" si="57"/>
        <v>0</v>
      </c>
      <c r="OB29" s="9"/>
      <c r="OC29" s="1">
        <v>23</v>
      </c>
      <c r="OD29" s="2" t="s">
        <v>26</v>
      </c>
      <c r="OE29" s="5">
        <v>0</v>
      </c>
      <c r="OF29" s="5">
        <v>0</v>
      </c>
      <c r="OG29" s="5">
        <v>0</v>
      </c>
      <c r="OH29" s="5">
        <f t="shared" si="58"/>
        <v>0</v>
      </c>
      <c r="OI29" s="9"/>
      <c r="OJ29" s="1">
        <v>23</v>
      </c>
      <c r="OK29" s="2" t="s">
        <v>26</v>
      </c>
      <c r="OL29" s="5">
        <v>0</v>
      </c>
      <c r="OM29" s="5">
        <v>0</v>
      </c>
      <c r="ON29" s="5">
        <v>0</v>
      </c>
      <c r="OO29" s="5">
        <f t="shared" si="59"/>
        <v>0</v>
      </c>
      <c r="OP29" s="9"/>
      <c r="OQ29" s="1">
        <v>23</v>
      </c>
      <c r="OR29" s="2" t="s">
        <v>26</v>
      </c>
      <c r="OS29" s="5">
        <v>25383.599999999999</v>
      </c>
      <c r="OT29" s="5">
        <v>1649934</v>
      </c>
      <c r="OU29" s="5">
        <v>0</v>
      </c>
      <c r="OV29" s="5">
        <f t="shared" si="60"/>
        <v>1649934</v>
      </c>
      <c r="OW29" s="9"/>
      <c r="OX29" s="1">
        <v>23</v>
      </c>
      <c r="OY29" s="2" t="s">
        <v>26</v>
      </c>
      <c r="OZ29" s="5">
        <v>0</v>
      </c>
      <c r="PA29" s="5">
        <v>0</v>
      </c>
      <c r="PB29" s="5">
        <v>0</v>
      </c>
      <c r="PC29" s="5">
        <f t="shared" si="61"/>
        <v>0</v>
      </c>
      <c r="PD29" s="9"/>
      <c r="PE29" s="1">
        <v>23</v>
      </c>
      <c r="PF29" s="2" t="s">
        <v>26</v>
      </c>
      <c r="PG29" s="5">
        <v>0</v>
      </c>
      <c r="PH29" s="5">
        <v>0</v>
      </c>
      <c r="PI29" s="5">
        <v>0</v>
      </c>
      <c r="PJ29" s="5">
        <f t="shared" si="62"/>
        <v>0</v>
      </c>
      <c r="PK29" s="9"/>
      <c r="PL29" s="1">
        <v>23</v>
      </c>
      <c r="PM29" s="2" t="s">
        <v>26</v>
      </c>
      <c r="PN29" s="5">
        <v>0</v>
      </c>
      <c r="PO29" s="5">
        <v>0</v>
      </c>
      <c r="PP29" s="5">
        <v>0</v>
      </c>
      <c r="PQ29" s="5">
        <f t="shared" si="63"/>
        <v>0</v>
      </c>
      <c r="PR29" s="9"/>
      <c r="PS29" s="1">
        <v>23</v>
      </c>
      <c r="PT29" s="2" t="s">
        <v>26</v>
      </c>
      <c r="PU29" s="5">
        <v>3851</v>
      </c>
      <c r="PV29" s="5">
        <v>847220</v>
      </c>
      <c r="PW29" s="5">
        <v>0</v>
      </c>
      <c r="PX29" s="5">
        <f t="shared" si="64"/>
        <v>847220</v>
      </c>
      <c r="PY29" s="9"/>
      <c r="PZ29" s="1">
        <v>23</v>
      </c>
      <c r="QA29" s="2" t="s">
        <v>26</v>
      </c>
      <c r="QB29" s="5">
        <v>38589901</v>
      </c>
      <c r="QC29" s="5">
        <v>6174384</v>
      </c>
      <c r="QD29" s="5">
        <v>0</v>
      </c>
      <c r="QE29" s="5">
        <f t="shared" si="65"/>
        <v>6174384</v>
      </c>
      <c r="QF29" s="9"/>
      <c r="QG29" s="1">
        <v>23</v>
      </c>
      <c r="QH29" s="2" t="s">
        <v>26</v>
      </c>
      <c r="QI29" s="5">
        <v>275</v>
      </c>
      <c r="QJ29" s="5">
        <v>970475</v>
      </c>
      <c r="QK29" s="5">
        <v>0</v>
      </c>
      <c r="QL29" s="5">
        <f t="shared" si="66"/>
        <v>970475</v>
      </c>
      <c r="QM29" s="9"/>
      <c r="QN29" s="1">
        <v>23</v>
      </c>
      <c r="QO29" s="2" t="s">
        <v>26</v>
      </c>
      <c r="QP29" s="5">
        <v>3880</v>
      </c>
      <c r="QQ29" s="5">
        <v>582000</v>
      </c>
      <c r="QR29" s="5">
        <v>0</v>
      </c>
      <c r="QS29" s="5">
        <f t="shared" si="67"/>
        <v>582000</v>
      </c>
      <c r="QT29" s="9"/>
      <c r="QU29" s="1">
        <v>23</v>
      </c>
      <c r="QV29" s="2" t="s">
        <v>26</v>
      </c>
      <c r="QW29" s="5">
        <v>10</v>
      </c>
      <c r="QX29" s="5">
        <v>20000</v>
      </c>
      <c r="QY29" s="5">
        <v>0</v>
      </c>
      <c r="QZ29" s="5">
        <f t="shared" si="68"/>
        <v>20000</v>
      </c>
      <c r="RA29" s="9"/>
      <c r="RB29" s="1">
        <v>23</v>
      </c>
      <c r="RC29" s="2" t="s">
        <v>26</v>
      </c>
      <c r="RD29" s="5">
        <v>0</v>
      </c>
      <c r="RE29" s="5">
        <v>0</v>
      </c>
      <c r="RF29" s="5">
        <v>0</v>
      </c>
      <c r="RG29" s="5">
        <f t="shared" si="69"/>
        <v>0</v>
      </c>
      <c r="RH29" s="9"/>
      <c r="RI29" s="1">
        <v>23</v>
      </c>
      <c r="RJ29" s="2" t="s">
        <v>26</v>
      </c>
      <c r="RK29" s="5">
        <v>4542</v>
      </c>
      <c r="RL29" s="5">
        <v>381528</v>
      </c>
      <c r="RM29" s="5">
        <v>0</v>
      </c>
      <c r="RN29" s="5">
        <f t="shared" si="70"/>
        <v>381528</v>
      </c>
      <c r="RO29" s="9"/>
      <c r="RP29" s="1">
        <v>23</v>
      </c>
      <c r="RQ29" s="2" t="s">
        <v>26</v>
      </c>
      <c r="RR29" s="5">
        <v>20</v>
      </c>
      <c r="RS29" s="5">
        <v>30000</v>
      </c>
      <c r="RT29" s="5">
        <v>0</v>
      </c>
      <c r="RU29" s="5">
        <f t="shared" si="71"/>
        <v>30000</v>
      </c>
      <c r="RV29" s="9"/>
      <c r="RW29" s="1">
        <v>23</v>
      </c>
      <c r="RX29" s="2" t="s">
        <v>26</v>
      </c>
      <c r="RY29" s="5">
        <v>0</v>
      </c>
      <c r="RZ29" s="5">
        <v>0</v>
      </c>
      <c r="SA29" s="5">
        <v>0</v>
      </c>
      <c r="SB29" s="5">
        <f t="shared" si="72"/>
        <v>0</v>
      </c>
      <c r="SC29" s="9"/>
      <c r="SD29" s="1">
        <v>23</v>
      </c>
      <c r="SE29" s="2" t="s">
        <v>26</v>
      </c>
      <c r="SF29" s="5">
        <v>0</v>
      </c>
      <c r="SG29" s="5">
        <v>10000</v>
      </c>
      <c r="SH29" s="5">
        <v>0</v>
      </c>
      <c r="SI29" s="5">
        <f t="shared" si="73"/>
        <v>10000</v>
      </c>
      <c r="SJ29" s="9"/>
      <c r="SK29" s="1">
        <v>23</v>
      </c>
      <c r="SL29" s="2" t="s">
        <v>26</v>
      </c>
      <c r="SM29" s="5">
        <v>0</v>
      </c>
      <c r="SN29" s="5">
        <v>7500</v>
      </c>
      <c r="SO29" s="5">
        <v>0</v>
      </c>
      <c r="SP29" s="5">
        <f t="shared" si="74"/>
        <v>7500</v>
      </c>
      <c r="SQ29" s="9"/>
      <c r="SR29" s="1">
        <v>23</v>
      </c>
      <c r="SS29" s="2" t="s">
        <v>26</v>
      </c>
      <c r="ST29" s="5">
        <v>0</v>
      </c>
      <c r="SU29" s="5">
        <v>2000</v>
      </c>
      <c r="SV29" s="5">
        <v>0</v>
      </c>
      <c r="SW29" s="5">
        <f t="shared" si="75"/>
        <v>2000</v>
      </c>
      <c r="SX29" s="9"/>
      <c r="SY29" s="1">
        <v>23</v>
      </c>
      <c r="SZ29" s="2" t="s">
        <v>26</v>
      </c>
      <c r="TA29" s="5">
        <v>0</v>
      </c>
      <c r="TB29" s="5">
        <v>2000</v>
      </c>
      <c r="TC29" s="5">
        <v>0</v>
      </c>
      <c r="TD29" s="5">
        <f t="shared" si="76"/>
        <v>2000</v>
      </c>
      <c r="TE29" s="9"/>
      <c r="TF29" s="1">
        <v>23</v>
      </c>
      <c r="TG29" s="2" t="s">
        <v>26</v>
      </c>
      <c r="TH29" s="5">
        <v>0</v>
      </c>
      <c r="TI29" s="5">
        <v>0</v>
      </c>
      <c r="TJ29" s="5">
        <v>0</v>
      </c>
      <c r="TK29" s="5">
        <f t="shared" si="77"/>
        <v>0</v>
      </c>
      <c r="TL29" s="9"/>
      <c r="TM29" s="1">
        <v>23</v>
      </c>
      <c r="TN29" s="2" t="s">
        <v>26</v>
      </c>
      <c r="TO29" s="5">
        <v>0</v>
      </c>
      <c r="TP29" s="5">
        <v>0</v>
      </c>
      <c r="TQ29" s="5">
        <v>0</v>
      </c>
      <c r="TR29" s="5">
        <f t="shared" si="78"/>
        <v>0</v>
      </c>
      <c r="TS29" s="9"/>
      <c r="TT29" s="1">
        <v>23</v>
      </c>
      <c r="TU29" s="2" t="s">
        <v>26</v>
      </c>
      <c r="TV29" s="5">
        <v>0</v>
      </c>
      <c r="TW29" s="5">
        <v>0</v>
      </c>
      <c r="TX29" s="5">
        <v>0</v>
      </c>
      <c r="TY29" s="5">
        <f t="shared" si="79"/>
        <v>0</v>
      </c>
      <c r="TZ29" s="9"/>
      <c r="UA29" s="1">
        <v>23</v>
      </c>
      <c r="UB29" s="2" t="s">
        <v>26</v>
      </c>
      <c r="UC29" s="5">
        <v>0</v>
      </c>
      <c r="UD29" s="5">
        <v>0</v>
      </c>
      <c r="UE29" s="5">
        <v>0</v>
      </c>
      <c r="UF29" s="5">
        <f t="shared" si="80"/>
        <v>0</v>
      </c>
      <c r="UG29" s="9"/>
      <c r="UH29" s="1">
        <v>23</v>
      </c>
      <c r="UI29" s="2" t="s">
        <v>26</v>
      </c>
      <c r="UJ29" s="5">
        <v>0</v>
      </c>
      <c r="UK29" s="5">
        <v>0</v>
      </c>
      <c r="UL29" s="5">
        <v>0</v>
      </c>
      <c r="UM29" s="5">
        <f t="shared" si="81"/>
        <v>0</v>
      </c>
      <c r="UN29" s="9"/>
      <c r="UO29" s="1">
        <v>23</v>
      </c>
      <c r="UP29" s="2" t="s">
        <v>26</v>
      </c>
      <c r="UQ29" s="5">
        <v>0</v>
      </c>
      <c r="UR29" s="5">
        <v>43800</v>
      </c>
      <c r="US29" s="5">
        <v>0</v>
      </c>
      <c r="UT29" s="5">
        <f t="shared" si="82"/>
        <v>43800</v>
      </c>
      <c r="UU29" s="9"/>
      <c r="UV29" s="1">
        <v>23</v>
      </c>
      <c r="UW29" s="2" t="s">
        <v>26</v>
      </c>
      <c r="UX29" s="5">
        <v>23</v>
      </c>
      <c r="UY29" s="5">
        <v>722739.46875</v>
      </c>
      <c r="UZ29" s="5">
        <v>0</v>
      </c>
      <c r="VA29" s="5">
        <f t="shared" si="83"/>
        <v>722739.46875</v>
      </c>
      <c r="VB29" s="9"/>
      <c r="VC29" s="1">
        <v>23</v>
      </c>
      <c r="VD29" s="2" t="s">
        <v>26</v>
      </c>
      <c r="VE29" s="5">
        <v>1</v>
      </c>
      <c r="VF29" s="5">
        <v>17500</v>
      </c>
      <c r="VG29" s="5">
        <v>0</v>
      </c>
      <c r="VH29" s="5">
        <f t="shared" si="84"/>
        <v>17500</v>
      </c>
      <c r="VI29" s="9"/>
      <c r="VJ29" s="1">
        <v>23</v>
      </c>
      <c r="VK29" s="2" t="s">
        <v>26</v>
      </c>
      <c r="VL29" s="5">
        <v>1</v>
      </c>
      <c r="VM29" s="5">
        <v>50000</v>
      </c>
      <c r="VN29" s="5">
        <v>0</v>
      </c>
      <c r="VO29" s="5">
        <f t="shared" si="85"/>
        <v>50000</v>
      </c>
      <c r="VP29" s="9"/>
      <c r="VQ29" s="1">
        <v>23</v>
      </c>
      <c r="VR29" s="2" t="s">
        <v>26</v>
      </c>
      <c r="VS29" s="5">
        <v>400</v>
      </c>
      <c r="VT29" s="5">
        <v>400000</v>
      </c>
      <c r="VU29" s="5">
        <v>0</v>
      </c>
      <c r="VV29" s="5">
        <f t="shared" si="86"/>
        <v>400000</v>
      </c>
      <c r="VW29" s="9"/>
      <c r="VX29" s="1">
        <v>23</v>
      </c>
      <c r="VY29" s="2" t="s">
        <v>26</v>
      </c>
      <c r="VZ29" s="5">
        <v>0</v>
      </c>
      <c r="WA29" s="5">
        <v>500000</v>
      </c>
      <c r="WB29" s="5">
        <v>0</v>
      </c>
      <c r="WC29" s="5">
        <f t="shared" si="87"/>
        <v>500000</v>
      </c>
      <c r="WD29" s="9"/>
      <c r="WE29" s="1">
        <v>23</v>
      </c>
      <c r="WF29" s="2" t="s">
        <v>26</v>
      </c>
      <c r="WG29" s="5">
        <v>1</v>
      </c>
      <c r="WH29" s="5">
        <v>500000</v>
      </c>
      <c r="WI29" s="5">
        <v>0</v>
      </c>
      <c r="WJ29" s="5">
        <f t="shared" si="88"/>
        <v>500000</v>
      </c>
      <c r="WK29" s="9"/>
      <c r="WL29" s="1">
        <v>23</v>
      </c>
      <c r="WM29" s="2" t="s">
        <v>26</v>
      </c>
      <c r="WN29" s="5">
        <v>1</v>
      </c>
      <c r="WO29" s="5">
        <v>100000</v>
      </c>
      <c r="WP29" s="5">
        <v>0</v>
      </c>
      <c r="WQ29" s="5">
        <f t="shared" si="89"/>
        <v>100000</v>
      </c>
      <c r="WR29" s="9"/>
      <c r="WS29" s="1">
        <v>23</v>
      </c>
      <c r="WT29" s="2" t="s">
        <v>26</v>
      </c>
      <c r="WU29" s="5">
        <v>1</v>
      </c>
      <c r="WV29" s="5">
        <v>600000</v>
      </c>
      <c r="WW29" s="5">
        <v>0</v>
      </c>
      <c r="WX29" s="5">
        <f t="shared" si="90"/>
        <v>600000</v>
      </c>
      <c r="WY29" s="9"/>
      <c r="WZ29" s="1">
        <v>23</v>
      </c>
      <c r="XA29" s="2" t="s">
        <v>26</v>
      </c>
      <c r="XB29" s="5">
        <v>1</v>
      </c>
      <c r="XC29" s="5">
        <v>560000</v>
      </c>
      <c r="XD29" s="5">
        <v>0</v>
      </c>
      <c r="XE29" s="5">
        <f t="shared" si="91"/>
        <v>560000</v>
      </c>
      <c r="XF29" s="9"/>
      <c r="XG29" s="1">
        <v>23</v>
      </c>
      <c r="XH29" s="2" t="s">
        <v>26</v>
      </c>
      <c r="XI29" s="5">
        <v>9</v>
      </c>
      <c r="XJ29" s="5">
        <v>450000</v>
      </c>
      <c r="XK29" s="5">
        <v>0</v>
      </c>
      <c r="XL29" s="5">
        <f t="shared" si="92"/>
        <v>450000</v>
      </c>
      <c r="XM29" s="9"/>
      <c r="XN29" s="1">
        <v>23</v>
      </c>
      <c r="XO29" s="2" t="s">
        <v>26</v>
      </c>
      <c r="XP29" s="5">
        <v>20</v>
      </c>
      <c r="XQ29" s="5">
        <v>200000</v>
      </c>
      <c r="XR29" s="5">
        <v>0</v>
      </c>
      <c r="XS29" s="5">
        <f t="shared" si="93"/>
        <v>200000</v>
      </c>
      <c r="XT29" s="9"/>
      <c r="XU29" s="1">
        <v>23</v>
      </c>
      <c r="XV29" s="2" t="s">
        <v>26</v>
      </c>
      <c r="XW29" s="5">
        <v>9</v>
      </c>
      <c r="XX29" s="5">
        <v>126000</v>
      </c>
      <c r="XY29" s="5">
        <v>0</v>
      </c>
      <c r="XZ29" s="5">
        <f t="shared" si="94"/>
        <v>126000</v>
      </c>
      <c r="YA29" s="9"/>
      <c r="YB29" s="1">
        <v>23</v>
      </c>
      <c r="YC29" s="2" t="s">
        <v>26</v>
      </c>
      <c r="YD29" s="5">
        <v>5515690.2854555268</v>
      </c>
      <c r="YE29" s="5">
        <v>19415229.804803453</v>
      </c>
      <c r="YF29" s="5">
        <v>0</v>
      </c>
      <c r="YG29" s="5">
        <f t="shared" si="95"/>
        <v>19415229.804803453</v>
      </c>
      <c r="YH29" s="9"/>
      <c r="YI29" s="1">
        <v>23</v>
      </c>
      <c r="YJ29" s="2" t="s">
        <v>26</v>
      </c>
      <c r="YK29" s="5">
        <v>0</v>
      </c>
      <c r="YL29" s="5">
        <v>0</v>
      </c>
      <c r="YM29" s="5">
        <v>0</v>
      </c>
      <c r="YN29" s="5">
        <f t="shared" si="96"/>
        <v>0</v>
      </c>
      <c r="YO29" s="9"/>
      <c r="YP29" s="1">
        <v>23</v>
      </c>
      <c r="YQ29" s="2" t="s">
        <v>26</v>
      </c>
      <c r="YR29" s="5">
        <v>0</v>
      </c>
      <c r="YS29" s="5">
        <v>0</v>
      </c>
      <c r="YT29" s="22">
        <v>0</v>
      </c>
      <c r="YU29" s="5">
        <f t="shared" si="97"/>
        <v>0</v>
      </c>
      <c r="YV29" s="9"/>
      <c r="YW29" s="1">
        <v>23</v>
      </c>
      <c r="YX29" s="2" t="s">
        <v>26</v>
      </c>
      <c r="YY29" s="5">
        <v>0</v>
      </c>
      <c r="YZ29" s="5">
        <v>10277110</v>
      </c>
      <c r="ZA29" s="5">
        <v>0</v>
      </c>
      <c r="ZB29" s="5">
        <f t="shared" si="98"/>
        <v>10277110</v>
      </c>
      <c r="ZC29" s="9"/>
      <c r="ZD29" s="1">
        <v>23</v>
      </c>
      <c r="ZE29" s="2" t="s">
        <v>26</v>
      </c>
      <c r="ZF29" s="5">
        <v>5</v>
      </c>
      <c r="ZG29" s="5">
        <v>325000</v>
      </c>
      <c r="ZH29" s="5">
        <v>0</v>
      </c>
      <c r="ZI29" s="5">
        <f t="shared" si="99"/>
        <v>325000</v>
      </c>
      <c r="ZJ29" s="9"/>
      <c r="ZK29" s="1">
        <v>23</v>
      </c>
      <c r="ZL29" s="2" t="s">
        <v>26</v>
      </c>
      <c r="ZM29" s="5">
        <v>0</v>
      </c>
      <c r="ZN29" s="5">
        <v>0</v>
      </c>
      <c r="ZO29" s="5">
        <v>0</v>
      </c>
      <c r="ZP29" s="5">
        <f t="shared" si="100"/>
        <v>0</v>
      </c>
      <c r="ZQ29" s="9"/>
      <c r="ZR29" s="1">
        <v>23</v>
      </c>
      <c r="ZS29" s="2" t="s">
        <v>26</v>
      </c>
      <c r="ZT29" s="5">
        <v>0</v>
      </c>
      <c r="ZU29" s="5">
        <f t="shared" si="101"/>
        <v>85116770.273553461</v>
      </c>
      <c r="ZV29" s="5">
        <f t="shared" si="0"/>
        <v>4835154</v>
      </c>
      <c r="ZW29" s="5">
        <f t="shared" si="1"/>
        <v>89951924.273553461</v>
      </c>
      <c r="ZX29" s="9"/>
    </row>
    <row r="30" spans="1:700" ht="16.5" hidden="1">
      <c r="A30" s="1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2"/>
        <v>0</v>
      </c>
      <c r="G30" s="9"/>
      <c r="H30" s="1">
        <v>24</v>
      </c>
      <c r="I30" s="2" t="s">
        <v>27</v>
      </c>
      <c r="J30" s="5">
        <v>0</v>
      </c>
      <c r="K30" s="5">
        <v>0</v>
      </c>
      <c r="L30" s="5">
        <v>0</v>
      </c>
      <c r="M30" s="5">
        <f t="shared" si="3"/>
        <v>0</v>
      </c>
      <c r="N30" s="9"/>
      <c r="O30" s="1">
        <v>24</v>
      </c>
      <c r="P30" s="2" t="s">
        <v>27</v>
      </c>
      <c r="Q30" s="5">
        <v>0</v>
      </c>
      <c r="R30" s="5">
        <v>0</v>
      </c>
      <c r="S30" s="5">
        <v>0</v>
      </c>
      <c r="T30" s="5">
        <f t="shared" si="4"/>
        <v>0</v>
      </c>
      <c r="U30" s="9"/>
      <c r="V30" s="1">
        <v>24</v>
      </c>
      <c r="W30" s="2" t="s">
        <v>27</v>
      </c>
      <c r="X30" s="5">
        <v>0</v>
      </c>
      <c r="Y30" s="5">
        <v>0</v>
      </c>
      <c r="Z30" s="5">
        <v>0</v>
      </c>
      <c r="AA30" s="5">
        <f t="shared" si="5"/>
        <v>0</v>
      </c>
      <c r="AB30" s="9"/>
      <c r="AC30" s="1">
        <v>24</v>
      </c>
      <c r="AD30" s="2" t="s">
        <v>27</v>
      </c>
      <c r="AE30" s="5">
        <v>0</v>
      </c>
      <c r="AF30" s="5">
        <v>0</v>
      </c>
      <c r="AG30" s="5">
        <v>0</v>
      </c>
      <c r="AH30" s="5">
        <f t="shared" si="6"/>
        <v>0</v>
      </c>
      <c r="AI30" s="9"/>
      <c r="AJ30" s="1">
        <v>24</v>
      </c>
      <c r="AK30" s="2" t="s">
        <v>27</v>
      </c>
      <c r="AL30" s="5">
        <v>0</v>
      </c>
      <c r="AM30" s="5">
        <v>6256000</v>
      </c>
      <c r="AN30" s="5">
        <v>416600</v>
      </c>
      <c r="AO30" s="5">
        <f t="shared" si="7"/>
        <v>6672600</v>
      </c>
      <c r="AP30" s="9"/>
      <c r="AQ30" s="1">
        <v>24</v>
      </c>
      <c r="AR30" s="2" t="s">
        <v>27</v>
      </c>
      <c r="AS30" s="5">
        <v>12</v>
      </c>
      <c r="AT30" s="5">
        <v>24000</v>
      </c>
      <c r="AU30" s="5">
        <v>0</v>
      </c>
      <c r="AV30" s="5">
        <f t="shared" si="8"/>
        <v>24000</v>
      </c>
      <c r="AW30" s="9"/>
      <c r="AX30" s="1">
        <v>24</v>
      </c>
      <c r="AY30" s="2" t="s">
        <v>27</v>
      </c>
      <c r="AZ30" s="5">
        <v>101</v>
      </c>
      <c r="BA30" s="5">
        <v>252500</v>
      </c>
      <c r="BB30" s="5">
        <v>0</v>
      </c>
      <c r="BC30" s="5">
        <f t="shared" si="9"/>
        <v>252500</v>
      </c>
      <c r="BD30" s="9"/>
      <c r="BE30" s="1">
        <v>24</v>
      </c>
      <c r="BF30" s="2" t="s">
        <v>27</v>
      </c>
      <c r="BG30" s="5">
        <v>58</v>
      </c>
      <c r="BH30" s="5">
        <v>406000</v>
      </c>
      <c r="BI30" s="5">
        <v>0</v>
      </c>
      <c r="BJ30" s="5">
        <f t="shared" si="10"/>
        <v>406000</v>
      </c>
      <c r="BK30" s="9"/>
      <c r="BL30" s="1">
        <v>24</v>
      </c>
      <c r="BM30" s="2" t="s">
        <v>27</v>
      </c>
      <c r="BN30" s="5">
        <v>0</v>
      </c>
      <c r="BO30" s="5">
        <v>0</v>
      </c>
      <c r="BP30" s="5">
        <v>0</v>
      </c>
      <c r="BQ30" s="5">
        <f t="shared" si="11"/>
        <v>0</v>
      </c>
      <c r="BR30" s="9"/>
      <c r="BS30" s="1">
        <v>24</v>
      </c>
      <c r="BT30" s="2" t="s">
        <v>27</v>
      </c>
      <c r="BU30" s="5">
        <v>46</v>
      </c>
      <c r="BV30" s="5">
        <v>32200</v>
      </c>
      <c r="BW30" s="5">
        <v>0</v>
      </c>
      <c r="BX30" s="5">
        <f t="shared" si="12"/>
        <v>32200</v>
      </c>
      <c r="BY30" s="9"/>
      <c r="BZ30" s="1">
        <v>24</v>
      </c>
      <c r="CA30" s="2" t="s">
        <v>27</v>
      </c>
      <c r="CB30" s="5">
        <v>266</v>
      </c>
      <c r="CC30" s="5">
        <v>199500</v>
      </c>
      <c r="CD30" s="5">
        <v>0</v>
      </c>
      <c r="CE30" s="5">
        <f t="shared" si="13"/>
        <v>199500</v>
      </c>
      <c r="CF30" s="9"/>
      <c r="CG30" s="1">
        <v>24</v>
      </c>
      <c r="CH30" s="2" t="s">
        <v>27</v>
      </c>
      <c r="CI30" s="5">
        <v>30</v>
      </c>
      <c r="CJ30" s="5">
        <v>300000</v>
      </c>
      <c r="CK30" s="5">
        <v>0</v>
      </c>
      <c r="CL30" s="5">
        <f t="shared" si="14"/>
        <v>300000</v>
      </c>
      <c r="CM30" s="9"/>
      <c r="CN30" s="1">
        <v>24</v>
      </c>
      <c r="CO30" s="2" t="s">
        <v>27</v>
      </c>
      <c r="CP30" s="5">
        <v>0</v>
      </c>
      <c r="CQ30" s="5">
        <v>0</v>
      </c>
      <c r="CR30" s="5"/>
      <c r="CS30" s="5">
        <f t="shared" si="15"/>
        <v>0</v>
      </c>
      <c r="CT30" s="9"/>
      <c r="CU30" s="1">
        <v>24</v>
      </c>
      <c r="CV30" s="2" t="s">
        <v>27</v>
      </c>
      <c r="CW30" s="5">
        <v>0</v>
      </c>
      <c r="CX30" s="5">
        <v>0</v>
      </c>
      <c r="CY30" s="5">
        <v>0</v>
      </c>
      <c r="CZ30" s="5">
        <f t="shared" si="16"/>
        <v>0</v>
      </c>
      <c r="DA30" s="9"/>
      <c r="DB30" s="1">
        <v>24</v>
      </c>
      <c r="DC30" s="2" t="s">
        <v>27</v>
      </c>
      <c r="DD30" s="5">
        <v>0</v>
      </c>
      <c r="DE30" s="5">
        <v>0</v>
      </c>
      <c r="DF30" s="5">
        <v>0</v>
      </c>
      <c r="DG30" s="5">
        <f t="shared" si="17"/>
        <v>0</v>
      </c>
      <c r="DH30" s="9"/>
      <c r="DI30" s="1">
        <v>24</v>
      </c>
      <c r="DJ30" s="2" t="s">
        <v>27</v>
      </c>
      <c r="DK30" s="5">
        <v>0</v>
      </c>
      <c r="DL30" s="5">
        <v>0</v>
      </c>
      <c r="DM30" s="5">
        <v>0</v>
      </c>
      <c r="DN30" s="5">
        <f t="shared" si="18"/>
        <v>0</v>
      </c>
      <c r="DO30" s="9"/>
      <c r="DP30" s="1">
        <v>24</v>
      </c>
      <c r="DQ30" s="2" t="s">
        <v>27</v>
      </c>
      <c r="DR30" s="5">
        <v>0</v>
      </c>
      <c r="DS30" s="5">
        <v>0</v>
      </c>
      <c r="DT30" s="5">
        <v>0</v>
      </c>
      <c r="DU30" s="5">
        <f t="shared" si="19"/>
        <v>0</v>
      </c>
      <c r="DV30" s="9"/>
      <c r="DW30" s="1">
        <v>24</v>
      </c>
      <c r="DX30" s="2" t="s">
        <v>27</v>
      </c>
      <c r="DY30" s="5">
        <v>2</v>
      </c>
      <c r="DZ30" s="5">
        <v>120000</v>
      </c>
      <c r="EA30" s="5">
        <v>0</v>
      </c>
      <c r="EB30" s="5">
        <f t="shared" si="20"/>
        <v>120000</v>
      </c>
      <c r="EC30" s="9"/>
      <c r="ED30" s="1">
        <v>24</v>
      </c>
      <c r="EE30" s="2" t="s">
        <v>27</v>
      </c>
      <c r="EF30" s="5">
        <v>0</v>
      </c>
      <c r="EG30" s="5">
        <v>0</v>
      </c>
      <c r="EH30" s="5">
        <v>0</v>
      </c>
      <c r="EI30" s="5">
        <f t="shared" si="21"/>
        <v>0</v>
      </c>
      <c r="EJ30" s="9"/>
      <c r="EK30" s="1">
        <v>24</v>
      </c>
      <c r="EL30" s="2" t="s">
        <v>27</v>
      </c>
      <c r="EM30" s="5">
        <v>0</v>
      </c>
      <c r="EN30" s="5">
        <v>0</v>
      </c>
      <c r="EO30" s="5">
        <v>0</v>
      </c>
      <c r="EP30" s="5">
        <f t="shared" si="22"/>
        <v>0</v>
      </c>
      <c r="EQ30" s="9"/>
      <c r="ER30" s="1">
        <v>24</v>
      </c>
      <c r="ES30" s="2" t="s">
        <v>27</v>
      </c>
      <c r="ET30" s="5">
        <v>0</v>
      </c>
      <c r="EU30" s="5">
        <v>0</v>
      </c>
      <c r="EV30" s="5">
        <v>0</v>
      </c>
      <c r="EW30" s="5">
        <f t="shared" si="23"/>
        <v>0</v>
      </c>
      <c r="EX30" s="9"/>
      <c r="EY30" s="1">
        <v>24</v>
      </c>
      <c r="EZ30" s="2" t="s">
        <v>27</v>
      </c>
      <c r="FA30" s="5">
        <v>1</v>
      </c>
      <c r="FB30" s="5">
        <v>50000</v>
      </c>
      <c r="FC30" s="5">
        <v>0</v>
      </c>
      <c r="FD30" s="5">
        <f t="shared" si="24"/>
        <v>50000</v>
      </c>
      <c r="FE30" s="9"/>
      <c r="FF30" s="1">
        <v>24</v>
      </c>
      <c r="FG30" s="2" t="s">
        <v>27</v>
      </c>
      <c r="FH30" s="5">
        <v>0</v>
      </c>
      <c r="FI30" s="5">
        <v>0</v>
      </c>
      <c r="FJ30" s="5">
        <v>0</v>
      </c>
      <c r="FK30" s="5">
        <f t="shared" si="25"/>
        <v>0</v>
      </c>
      <c r="FL30" s="9"/>
      <c r="FM30" s="1">
        <v>24</v>
      </c>
      <c r="FN30" s="2" t="s">
        <v>27</v>
      </c>
      <c r="FO30" s="5">
        <v>0</v>
      </c>
      <c r="FP30" s="5">
        <v>0</v>
      </c>
      <c r="FQ30" s="5">
        <v>0</v>
      </c>
      <c r="FR30" s="5">
        <f t="shared" si="26"/>
        <v>0</v>
      </c>
      <c r="FS30" s="9"/>
      <c r="FT30" s="1">
        <v>24</v>
      </c>
      <c r="FU30" s="2" t="s">
        <v>27</v>
      </c>
      <c r="FV30" s="5">
        <v>0</v>
      </c>
      <c r="FW30" s="5">
        <v>0</v>
      </c>
      <c r="FX30" s="5">
        <v>0</v>
      </c>
      <c r="FY30" s="5">
        <f t="shared" si="27"/>
        <v>0</v>
      </c>
      <c r="FZ30" s="9"/>
      <c r="GA30" s="1">
        <v>24</v>
      </c>
      <c r="GB30" s="2" t="s">
        <v>27</v>
      </c>
      <c r="GC30" s="5">
        <v>0</v>
      </c>
      <c r="GD30" s="5">
        <v>0</v>
      </c>
      <c r="GE30" s="5">
        <v>0</v>
      </c>
      <c r="GF30" s="5">
        <f t="shared" si="28"/>
        <v>0</v>
      </c>
      <c r="GG30" s="9"/>
      <c r="GH30" s="1">
        <v>24</v>
      </c>
      <c r="GI30" s="2" t="s">
        <v>27</v>
      </c>
      <c r="GJ30" s="5">
        <v>0</v>
      </c>
      <c r="GK30" s="5">
        <v>0</v>
      </c>
      <c r="GL30" s="5">
        <v>0</v>
      </c>
      <c r="GM30" s="5">
        <f t="shared" si="29"/>
        <v>0</v>
      </c>
      <c r="GN30" s="9"/>
      <c r="GO30" s="1">
        <v>24</v>
      </c>
      <c r="GP30" s="2" t="s">
        <v>27</v>
      </c>
      <c r="GQ30" s="5">
        <v>1</v>
      </c>
      <c r="GR30" s="5">
        <v>50000</v>
      </c>
      <c r="GS30" s="5">
        <v>0</v>
      </c>
      <c r="GT30" s="5">
        <f t="shared" si="30"/>
        <v>50000</v>
      </c>
      <c r="GU30" s="9"/>
      <c r="GV30" s="1">
        <v>24</v>
      </c>
      <c r="GW30" s="2" t="s">
        <v>27</v>
      </c>
      <c r="GX30" s="5">
        <v>0</v>
      </c>
      <c r="GY30" s="5">
        <v>0</v>
      </c>
      <c r="GZ30" s="5">
        <v>0</v>
      </c>
      <c r="HA30" s="5">
        <f t="shared" si="31"/>
        <v>0</v>
      </c>
      <c r="HB30" s="9"/>
      <c r="HC30" s="1">
        <v>24</v>
      </c>
      <c r="HD30" s="2" t="s">
        <v>27</v>
      </c>
      <c r="HE30" s="5">
        <v>1</v>
      </c>
      <c r="HF30" s="5">
        <v>30000</v>
      </c>
      <c r="HG30" s="5">
        <v>0</v>
      </c>
      <c r="HH30" s="5">
        <f t="shared" si="32"/>
        <v>30000</v>
      </c>
      <c r="HI30" s="9"/>
      <c r="HJ30" s="1">
        <v>24</v>
      </c>
      <c r="HK30" s="2" t="s">
        <v>27</v>
      </c>
      <c r="HL30" s="5">
        <v>0</v>
      </c>
      <c r="HM30" s="5">
        <v>0</v>
      </c>
      <c r="HN30" s="5">
        <v>0</v>
      </c>
      <c r="HO30" s="5">
        <f t="shared" si="33"/>
        <v>0</v>
      </c>
      <c r="HP30" s="9"/>
      <c r="HQ30" s="1">
        <v>24</v>
      </c>
      <c r="HR30" s="2" t="s">
        <v>27</v>
      </c>
      <c r="HS30" s="5">
        <v>3</v>
      </c>
      <c r="HT30" s="5">
        <v>6874500</v>
      </c>
      <c r="HU30" s="5">
        <v>0</v>
      </c>
      <c r="HV30" s="5">
        <f t="shared" si="34"/>
        <v>6874500</v>
      </c>
      <c r="HW30" s="9"/>
      <c r="HX30" s="1">
        <v>24</v>
      </c>
      <c r="HY30" s="2" t="s">
        <v>27</v>
      </c>
      <c r="HZ30" s="5">
        <v>0</v>
      </c>
      <c r="IA30" s="5">
        <v>0</v>
      </c>
      <c r="IB30" s="5">
        <v>0</v>
      </c>
      <c r="IC30" s="5">
        <f t="shared" si="35"/>
        <v>0</v>
      </c>
      <c r="ID30" s="9"/>
      <c r="IE30" s="1">
        <v>24</v>
      </c>
      <c r="IF30" s="2" t="s">
        <v>27</v>
      </c>
      <c r="IG30" s="5">
        <v>0</v>
      </c>
      <c r="IH30" s="5">
        <v>0</v>
      </c>
      <c r="II30" s="5">
        <v>0</v>
      </c>
      <c r="IJ30" s="5">
        <f t="shared" si="36"/>
        <v>0</v>
      </c>
      <c r="IK30" s="9"/>
      <c r="IL30" s="1">
        <v>24</v>
      </c>
      <c r="IM30" s="2" t="s">
        <v>27</v>
      </c>
      <c r="IN30" s="5">
        <v>0</v>
      </c>
      <c r="IO30" s="5">
        <v>0</v>
      </c>
      <c r="IP30" s="5">
        <v>0</v>
      </c>
      <c r="IQ30" s="5">
        <f t="shared" si="37"/>
        <v>0</v>
      </c>
      <c r="IR30" s="9"/>
      <c r="IS30" s="1">
        <v>24</v>
      </c>
      <c r="IT30" s="2" t="s">
        <v>27</v>
      </c>
      <c r="IU30" s="5">
        <v>0</v>
      </c>
      <c r="IV30" s="5">
        <v>0</v>
      </c>
      <c r="IW30" s="5">
        <v>0</v>
      </c>
      <c r="IX30" s="5">
        <f t="shared" si="38"/>
        <v>0</v>
      </c>
      <c r="IY30" s="9"/>
      <c r="IZ30" s="1">
        <v>24</v>
      </c>
      <c r="JA30" s="2" t="s">
        <v>27</v>
      </c>
      <c r="JB30" s="5">
        <v>4</v>
      </c>
      <c r="JC30" s="5">
        <v>3000</v>
      </c>
      <c r="JD30" s="5">
        <v>1500</v>
      </c>
      <c r="JE30" s="5">
        <f t="shared" si="39"/>
        <v>4500</v>
      </c>
      <c r="JF30" s="9"/>
      <c r="JG30" s="1">
        <v>24</v>
      </c>
      <c r="JH30" s="2" t="s">
        <v>27</v>
      </c>
      <c r="JI30" s="5">
        <v>798</v>
      </c>
      <c r="JJ30" s="5">
        <v>239400</v>
      </c>
      <c r="JK30" s="5">
        <v>0</v>
      </c>
      <c r="JL30" s="5">
        <f t="shared" si="40"/>
        <v>239400</v>
      </c>
      <c r="JM30" s="9"/>
      <c r="JN30" s="1">
        <v>24</v>
      </c>
      <c r="JO30" s="2" t="s">
        <v>27</v>
      </c>
      <c r="JP30" s="5">
        <v>0</v>
      </c>
      <c r="JQ30" s="5">
        <v>17000</v>
      </c>
      <c r="JR30" s="5">
        <v>0</v>
      </c>
      <c r="JS30" s="5">
        <f t="shared" si="41"/>
        <v>17000</v>
      </c>
      <c r="JT30" s="9"/>
      <c r="JU30" s="1">
        <v>24</v>
      </c>
      <c r="JV30" s="2" t="s">
        <v>27</v>
      </c>
      <c r="JW30" s="5">
        <v>20</v>
      </c>
      <c r="JX30" s="5">
        <v>500000</v>
      </c>
      <c r="JY30" s="5">
        <v>0</v>
      </c>
      <c r="JZ30" s="5">
        <f t="shared" si="42"/>
        <v>500000</v>
      </c>
      <c r="KA30" s="9"/>
      <c r="KB30" s="1">
        <v>24</v>
      </c>
      <c r="KC30" s="2" t="s">
        <v>27</v>
      </c>
      <c r="KD30" s="5">
        <v>0</v>
      </c>
      <c r="KE30" s="5">
        <v>0</v>
      </c>
      <c r="KF30" s="5">
        <v>0</v>
      </c>
      <c r="KG30" s="5">
        <f t="shared" si="43"/>
        <v>0</v>
      </c>
      <c r="KH30" s="9"/>
      <c r="KI30" s="1">
        <v>24</v>
      </c>
      <c r="KJ30" s="2" t="s">
        <v>27</v>
      </c>
      <c r="KK30" s="5">
        <v>2</v>
      </c>
      <c r="KL30" s="5">
        <v>76000</v>
      </c>
      <c r="KM30" s="5">
        <v>0</v>
      </c>
      <c r="KN30" s="5">
        <f t="shared" si="44"/>
        <v>76000</v>
      </c>
      <c r="KO30" s="9"/>
      <c r="KP30" s="1">
        <v>24</v>
      </c>
      <c r="KQ30" s="2" t="s">
        <v>27</v>
      </c>
      <c r="KR30" s="5">
        <v>0</v>
      </c>
      <c r="KS30" s="5">
        <v>0</v>
      </c>
      <c r="KT30" s="5">
        <v>200000</v>
      </c>
      <c r="KU30" s="5">
        <f t="shared" si="45"/>
        <v>200000</v>
      </c>
      <c r="KV30" s="9"/>
      <c r="KW30" s="1">
        <v>24</v>
      </c>
      <c r="KX30" s="2" t="s">
        <v>27</v>
      </c>
      <c r="KY30" s="5">
        <v>0</v>
      </c>
      <c r="KZ30" s="5">
        <v>0</v>
      </c>
      <c r="LA30" s="5">
        <v>0</v>
      </c>
      <c r="LB30" s="5">
        <f t="shared" si="46"/>
        <v>0</v>
      </c>
      <c r="LC30" s="9"/>
      <c r="LD30" s="1">
        <v>24</v>
      </c>
      <c r="LE30" s="2" t="s">
        <v>27</v>
      </c>
      <c r="LF30" s="5">
        <v>1</v>
      </c>
      <c r="LG30" s="5">
        <v>46000</v>
      </c>
      <c r="LH30" s="5">
        <v>0</v>
      </c>
      <c r="LI30" s="5">
        <f t="shared" si="47"/>
        <v>46000</v>
      </c>
      <c r="LJ30" s="9"/>
      <c r="LK30" s="1">
        <v>24</v>
      </c>
      <c r="LL30" s="2" t="s">
        <v>27</v>
      </c>
      <c r="LM30" s="5">
        <v>0</v>
      </c>
      <c r="LN30" s="5">
        <v>0</v>
      </c>
      <c r="LO30" s="5">
        <v>0</v>
      </c>
      <c r="LP30" s="5">
        <f t="shared" si="48"/>
        <v>0</v>
      </c>
      <c r="LQ30" s="9"/>
      <c r="LR30" s="1">
        <v>24</v>
      </c>
      <c r="LS30" s="2" t="s">
        <v>27</v>
      </c>
      <c r="LT30" s="5">
        <v>0</v>
      </c>
      <c r="LU30" s="5">
        <v>0</v>
      </c>
      <c r="LV30" s="5">
        <v>0</v>
      </c>
      <c r="LW30" s="5">
        <f t="shared" si="49"/>
        <v>0</v>
      </c>
      <c r="LX30" s="9"/>
      <c r="LY30" s="1">
        <v>24</v>
      </c>
      <c r="LZ30" s="2" t="s">
        <v>27</v>
      </c>
      <c r="MA30" s="5">
        <v>0</v>
      </c>
      <c r="MB30" s="5">
        <v>0</v>
      </c>
      <c r="MC30" s="5">
        <v>0</v>
      </c>
      <c r="MD30" s="5">
        <f t="shared" si="50"/>
        <v>0</v>
      </c>
      <c r="ME30" s="9"/>
      <c r="MF30" s="1">
        <v>24</v>
      </c>
      <c r="MG30" s="2" t="s">
        <v>27</v>
      </c>
      <c r="MH30" s="5">
        <v>200</v>
      </c>
      <c r="MI30" s="5">
        <v>12000</v>
      </c>
      <c r="MJ30" s="5">
        <v>0</v>
      </c>
      <c r="MK30" s="5">
        <f t="shared" si="51"/>
        <v>12000</v>
      </c>
      <c r="ML30" s="9"/>
      <c r="MM30" s="1">
        <v>24</v>
      </c>
      <c r="MN30" s="2" t="s">
        <v>27</v>
      </c>
      <c r="MO30" s="5">
        <v>0</v>
      </c>
      <c r="MP30" s="5">
        <v>0</v>
      </c>
      <c r="MQ30" s="5">
        <v>0</v>
      </c>
      <c r="MR30" s="5">
        <f t="shared" si="52"/>
        <v>0</v>
      </c>
      <c r="MS30" s="9"/>
      <c r="MT30" s="1">
        <v>24</v>
      </c>
      <c r="MU30" s="2" t="s">
        <v>27</v>
      </c>
      <c r="MV30" s="5">
        <v>0</v>
      </c>
      <c r="MW30" s="5">
        <v>0</v>
      </c>
      <c r="MX30" s="5">
        <v>0</v>
      </c>
      <c r="MY30" s="5">
        <f t="shared" si="53"/>
        <v>0</v>
      </c>
      <c r="MZ30" s="9"/>
      <c r="NA30" s="1">
        <v>24</v>
      </c>
      <c r="NB30" s="2" t="s">
        <v>27</v>
      </c>
      <c r="NC30" s="5">
        <v>49414</v>
      </c>
      <c r="ND30" s="5">
        <v>19169900</v>
      </c>
      <c r="NE30" s="5">
        <v>0</v>
      </c>
      <c r="NF30" s="5">
        <f t="shared" si="54"/>
        <v>19169900</v>
      </c>
      <c r="NG30" s="9"/>
      <c r="NH30" s="1">
        <v>24</v>
      </c>
      <c r="NI30" s="2" t="s">
        <v>27</v>
      </c>
      <c r="NJ30" s="5">
        <v>3865</v>
      </c>
      <c r="NK30" s="5">
        <v>773000</v>
      </c>
      <c r="NL30" s="5">
        <v>0</v>
      </c>
      <c r="NM30" s="5">
        <f t="shared" si="55"/>
        <v>773000</v>
      </c>
      <c r="NN30" s="9"/>
      <c r="NO30" s="1">
        <v>24</v>
      </c>
      <c r="NP30" s="2" t="s">
        <v>27</v>
      </c>
      <c r="NQ30" s="5">
        <v>0</v>
      </c>
      <c r="NR30" s="5">
        <v>0</v>
      </c>
      <c r="NS30" s="5">
        <v>0</v>
      </c>
      <c r="NT30" s="5">
        <f t="shared" si="56"/>
        <v>0</v>
      </c>
      <c r="NU30" s="9"/>
      <c r="NV30" s="1">
        <v>24</v>
      </c>
      <c r="NW30" s="2" t="s">
        <v>27</v>
      </c>
      <c r="NX30" s="5">
        <v>0</v>
      </c>
      <c r="NY30" s="5">
        <v>0</v>
      </c>
      <c r="NZ30" s="5">
        <v>0</v>
      </c>
      <c r="OA30" s="5">
        <f t="shared" si="57"/>
        <v>0</v>
      </c>
      <c r="OB30" s="9"/>
      <c r="OC30" s="1">
        <v>24</v>
      </c>
      <c r="OD30" s="2" t="s">
        <v>27</v>
      </c>
      <c r="OE30" s="5">
        <v>0</v>
      </c>
      <c r="OF30" s="5">
        <v>0</v>
      </c>
      <c r="OG30" s="5">
        <v>0</v>
      </c>
      <c r="OH30" s="5">
        <f t="shared" si="58"/>
        <v>0</v>
      </c>
      <c r="OI30" s="9"/>
      <c r="OJ30" s="1">
        <v>24</v>
      </c>
      <c r="OK30" s="2" t="s">
        <v>27</v>
      </c>
      <c r="OL30" s="5">
        <v>0</v>
      </c>
      <c r="OM30" s="5">
        <v>0</v>
      </c>
      <c r="ON30" s="5">
        <v>0</v>
      </c>
      <c r="OO30" s="5">
        <f t="shared" si="59"/>
        <v>0</v>
      </c>
      <c r="OP30" s="9"/>
      <c r="OQ30" s="1">
        <v>24</v>
      </c>
      <c r="OR30" s="2" t="s">
        <v>27</v>
      </c>
      <c r="OS30" s="5">
        <v>15582.6</v>
      </c>
      <c r="OT30" s="5">
        <v>1012869</v>
      </c>
      <c r="OU30" s="5">
        <v>0</v>
      </c>
      <c r="OV30" s="5">
        <f t="shared" si="60"/>
        <v>1012869</v>
      </c>
      <c r="OW30" s="9"/>
      <c r="OX30" s="1">
        <v>24</v>
      </c>
      <c r="OY30" s="2" t="s">
        <v>27</v>
      </c>
      <c r="OZ30" s="5">
        <v>0</v>
      </c>
      <c r="PA30" s="5">
        <v>0</v>
      </c>
      <c r="PB30" s="5">
        <v>0</v>
      </c>
      <c r="PC30" s="5">
        <f t="shared" si="61"/>
        <v>0</v>
      </c>
      <c r="PD30" s="9"/>
      <c r="PE30" s="1">
        <v>24</v>
      </c>
      <c r="PF30" s="2" t="s">
        <v>27</v>
      </c>
      <c r="PG30" s="5">
        <v>0</v>
      </c>
      <c r="PH30" s="5">
        <v>0</v>
      </c>
      <c r="PI30" s="5">
        <v>0</v>
      </c>
      <c r="PJ30" s="5">
        <f t="shared" si="62"/>
        <v>0</v>
      </c>
      <c r="PK30" s="9"/>
      <c r="PL30" s="1">
        <v>24</v>
      </c>
      <c r="PM30" s="2" t="s">
        <v>27</v>
      </c>
      <c r="PN30" s="5">
        <v>0</v>
      </c>
      <c r="PO30" s="5">
        <v>0</v>
      </c>
      <c r="PP30" s="5">
        <v>0</v>
      </c>
      <c r="PQ30" s="5">
        <f t="shared" si="63"/>
        <v>0</v>
      </c>
      <c r="PR30" s="9"/>
      <c r="PS30" s="1">
        <v>24</v>
      </c>
      <c r="PT30" s="2" t="s">
        <v>27</v>
      </c>
      <c r="PU30" s="5">
        <v>2298</v>
      </c>
      <c r="PV30" s="5">
        <v>505560</v>
      </c>
      <c r="PW30" s="5">
        <v>0</v>
      </c>
      <c r="PX30" s="5">
        <f t="shared" si="64"/>
        <v>505560</v>
      </c>
      <c r="PY30" s="9"/>
      <c r="PZ30" s="1">
        <v>24</v>
      </c>
      <c r="QA30" s="2" t="s">
        <v>27</v>
      </c>
      <c r="QB30" s="5">
        <v>21660770</v>
      </c>
      <c r="QC30" s="5">
        <v>3465723</v>
      </c>
      <c r="QD30" s="5">
        <v>0</v>
      </c>
      <c r="QE30" s="5">
        <f t="shared" si="65"/>
        <v>3465723</v>
      </c>
      <c r="QF30" s="9"/>
      <c r="QG30" s="1">
        <v>24</v>
      </c>
      <c r="QH30" s="2" t="s">
        <v>27</v>
      </c>
      <c r="QI30" s="5">
        <v>330</v>
      </c>
      <c r="QJ30" s="5">
        <v>1164570</v>
      </c>
      <c r="QK30" s="5">
        <v>0</v>
      </c>
      <c r="QL30" s="5">
        <f t="shared" si="66"/>
        <v>1164570</v>
      </c>
      <c r="QM30" s="9"/>
      <c r="QN30" s="1">
        <v>24</v>
      </c>
      <c r="QO30" s="2" t="s">
        <v>27</v>
      </c>
      <c r="QP30" s="5">
        <v>2296</v>
      </c>
      <c r="QQ30" s="5">
        <v>344400</v>
      </c>
      <c r="QR30" s="5">
        <v>0</v>
      </c>
      <c r="QS30" s="5">
        <f t="shared" si="67"/>
        <v>344400</v>
      </c>
      <c r="QT30" s="9"/>
      <c r="QU30" s="1">
        <v>24</v>
      </c>
      <c r="QV30" s="2" t="s">
        <v>27</v>
      </c>
      <c r="QW30" s="5">
        <v>15</v>
      </c>
      <c r="QX30" s="5">
        <v>30000</v>
      </c>
      <c r="QY30" s="5">
        <v>0</v>
      </c>
      <c r="QZ30" s="5">
        <f t="shared" si="68"/>
        <v>30000</v>
      </c>
      <c r="RA30" s="9"/>
      <c r="RB30" s="1">
        <v>24</v>
      </c>
      <c r="RC30" s="2" t="s">
        <v>27</v>
      </c>
      <c r="RD30" s="5">
        <v>0</v>
      </c>
      <c r="RE30" s="5">
        <v>0</v>
      </c>
      <c r="RF30" s="5">
        <v>0</v>
      </c>
      <c r="RG30" s="5">
        <f t="shared" si="69"/>
        <v>0</v>
      </c>
      <c r="RH30" s="9"/>
      <c r="RI30" s="1">
        <v>24</v>
      </c>
      <c r="RJ30" s="2" t="s">
        <v>27</v>
      </c>
      <c r="RK30" s="5">
        <v>3613</v>
      </c>
      <c r="RL30" s="5">
        <v>303492</v>
      </c>
      <c r="RM30" s="5">
        <v>0</v>
      </c>
      <c r="RN30" s="5">
        <f t="shared" si="70"/>
        <v>303492</v>
      </c>
      <c r="RO30" s="9"/>
      <c r="RP30" s="1">
        <v>24</v>
      </c>
      <c r="RQ30" s="2" t="s">
        <v>27</v>
      </c>
      <c r="RR30" s="5">
        <v>23</v>
      </c>
      <c r="RS30" s="5">
        <v>34500</v>
      </c>
      <c r="RT30" s="5">
        <v>0</v>
      </c>
      <c r="RU30" s="5">
        <f t="shared" si="71"/>
        <v>34500</v>
      </c>
      <c r="RV30" s="9"/>
      <c r="RW30" s="1">
        <v>24</v>
      </c>
      <c r="RX30" s="2" t="s">
        <v>27</v>
      </c>
      <c r="RY30" s="5">
        <v>0</v>
      </c>
      <c r="RZ30" s="5">
        <v>0</v>
      </c>
      <c r="SA30" s="5">
        <v>0</v>
      </c>
      <c r="SB30" s="5">
        <f t="shared" si="72"/>
        <v>0</v>
      </c>
      <c r="SC30" s="9"/>
      <c r="SD30" s="1">
        <v>24</v>
      </c>
      <c r="SE30" s="2" t="s">
        <v>27</v>
      </c>
      <c r="SF30" s="5">
        <v>0</v>
      </c>
      <c r="SG30" s="5">
        <v>0</v>
      </c>
      <c r="SH30" s="5">
        <v>0</v>
      </c>
      <c r="SI30" s="5">
        <f t="shared" si="73"/>
        <v>0</v>
      </c>
      <c r="SJ30" s="9"/>
      <c r="SK30" s="1">
        <v>24</v>
      </c>
      <c r="SL30" s="2" t="s">
        <v>27</v>
      </c>
      <c r="SM30" s="5">
        <v>0</v>
      </c>
      <c r="SN30" s="5">
        <v>7500</v>
      </c>
      <c r="SO30" s="5">
        <v>0</v>
      </c>
      <c r="SP30" s="5">
        <f t="shared" si="74"/>
        <v>7500</v>
      </c>
      <c r="SQ30" s="9"/>
      <c r="SR30" s="1">
        <v>24</v>
      </c>
      <c r="SS30" s="2" t="s">
        <v>27</v>
      </c>
      <c r="ST30" s="5">
        <v>0</v>
      </c>
      <c r="SU30" s="5">
        <v>2000</v>
      </c>
      <c r="SV30" s="5">
        <v>0</v>
      </c>
      <c r="SW30" s="5">
        <f t="shared" si="75"/>
        <v>2000</v>
      </c>
      <c r="SX30" s="9"/>
      <c r="SY30" s="1">
        <v>24</v>
      </c>
      <c r="SZ30" s="2" t="s">
        <v>27</v>
      </c>
      <c r="TA30" s="5">
        <v>0</v>
      </c>
      <c r="TB30" s="5">
        <v>2000</v>
      </c>
      <c r="TC30" s="5">
        <v>0</v>
      </c>
      <c r="TD30" s="5">
        <f t="shared" si="76"/>
        <v>2000</v>
      </c>
      <c r="TE30" s="9"/>
      <c r="TF30" s="1">
        <v>24</v>
      </c>
      <c r="TG30" s="2" t="s">
        <v>27</v>
      </c>
      <c r="TH30" s="5">
        <v>0</v>
      </c>
      <c r="TI30" s="5">
        <v>0</v>
      </c>
      <c r="TJ30" s="5">
        <v>0</v>
      </c>
      <c r="TK30" s="5">
        <f t="shared" si="77"/>
        <v>0</v>
      </c>
      <c r="TL30" s="9"/>
      <c r="TM30" s="1">
        <v>24</v>
      </c>
      <c r="TN30" s="2" t="s">
        <v>27</v>
      </c>
      <c r="TO30" s="5">
        <v>0</v>
      </c>
      <c r="TP30" s="5">
        <v>0</v>
      </c>
      <c r="TQ30" s="5">
        <v>0</v>
      </c>
      <c r="TR30" s="5">
        <f t="shared" si="78"/>
        <v>0</v>
      </c>
      <c r="TS30" s="9"/>
      <c r="TT30" s="1">
        <v>24</v>
      </c>
      <c r="TU30" s="2" t="s">
        <v>27</v>
      </c>
      <c r="TV30" s="5">
        <v>0</v>
      </c>
      <c r="TW30" s="5">
        <v>0</v>
      </c>
      <c r="TX30" s="5">
        <v>0</v>
      </c>
      <c r="TY30" s="5">
        <f t="shared" si="79"/>
        <v>0</v>
      </c>
      <c r="TZ30" s="9"/>
      <c r="UA30" s="1">
        <v>24</v>
      </c>
      <c r="UB30" s="2" t="s">
        <v>27</v>
      </c>
      <c r="UC30" s="5">
        <v>0</v>
      </c>
      <c r="UD30" s="5">
        <v>0</v>
      </c>
      <c r="UE30" s="5">
        <v>0</v>
      </c>
      <c r="UF30" s="5">
        <f t="shared" si="80"/>
        <v>0</v>
      </c>
      <c r="UG30" s="9"/>
      <c r="UH30" s="1">
        <v>24</v>
      </c>
      <c r="UI30" s="2" t="s">
        <v>27</v>
      </c>
      <c r="UJ30" s="5">
        <v>0</v>
      </c>
      <c r="UK30" s="5">
        <v>0</v>
      </c>
      <c r="UL30" s="5">
        <v>0</v>
      </c>
      <c r="UM30" s="5">
        <f t="shared" si="81"/>
        <v>0</v>
      </c>
      <c r="UN30" s="9"/>
      <c r="UO30" s="1">
        <v>24</v>
      </c>
      <c r="UP30" s="2" t="s">
        <v>27</v>
      </c>
      <c r="UQ30" s="5">
        <v>0</v>
      </c>
      <c r="UR30" s="5">
        <v>52600</v>
      </c>
      <c r="US30" s="5">
        <v>0</v>
      </c>
      <c r="UT30" s="5">
        <f t="shared" si="82"/>
        <v>52600</v>
      </c>
      <c r="UU30" s="9"/>
      <c r="UV30" s="1">
        <v>24</v>
      </c>
      <c r="UW30" s="2" t="s">
        <v>27</v>
      </c>
      <c r="UX30" s="5">
        <v>25</v>
      </c>
      <c r="UY30" s="5">
        <v>785586.37907608703</v>
      </c>
      <c r="UZ30" s="5">
        <v>0</v>
      </c>
      <c r="VA30" s="5">
        <f t="shared" si="83"/>
        <v>785586.37907608703</v>
      </c>
      <c r="VB30" s="9"/>
      <c r="VC30" s="1">
        <v>24</v>
      </c>
      <c r="VD30" s="2" t="s">
        <v>27</v>
      </c>
      <c r="VE30" s="5">
        <v>1</v>
      </c>
      <c r="VF30" s="5">
        <v>39700</v>
      </c>
      <c r="VG30" s="5">
        <v>0</v>
      </c>
      <c r="VH30" s="5">
        <f t="shared" si="84"/>
        <v>39700</v>
      </c>
      <c r="VI30" s="9"/>
      <c r="VJ30" s="1">
        <v>24</v>
      </c>
      <c r="VK30" s="2" t="s">
        <v>27</v>
      </c>
      <c r="VL30" s="5">
        <v>1</v>
      </c>
      <c r="VM30" s="5">
        <v>50000</v>
      </c>
      <c r="VN30" s="5">
        <v>0</v>
      </c>
      <c r="VO30" s="5">
        <f t="shared" si="85"/>
        <v>50000</v>
      </c>
      <c r="VP30" s="9"/>
      <c r="VQ30" s="1">
        <v>24</v>
      </c>
      <c r="VR30" s="2" t="s">
        <v>27</v>
      </c>
      <c r="VS30" s="5">
        <v>400</v>
      </c>
      <c r="VT30" s="5">
        <v>400000</v>
      </c>
      <c r="VU30" s="5">
        <v>0</v>
      </c>
      <c r="VV30" s="5">
        <f t="shared" si="86"/>
        <v>400000</v>
      </c>
      <c r="VW30" s="9"/>
      <c r="VX30" s="1">
        <v>24</v>
      </c>
      <c r="VY30" s="2" t="s">
        <v>27</v>
      </c>
      <c r="VZ30" s="5">
        <v>0</v>
      </c>
      <c r="WA30" s="5">
        <v>0</v>
      </c>
      <c r="WB30" s="5">
        <v>0</v>
      </c>
      <c r="WC30" s="5">
        <f t="shared" si="87"/>
        <v>0</v>
      </c>
      <c r="WD30" s="9"/>
      <c r="WE30" s="1">
        <v>24</v>
      </c>
      <c r="WF30" s="2" t="s">
        <v>27</v>
      </c>
      <c r="WG30" s="5">
        <v>1</v>
      </c>
      <c r="WH30" s="5">
        <v>500000</v>
      </c>
      <c r="WI30" s="5">
        <v>0</v>
      </c>
      <c r="WJ30" s="5">
        <f t="shared" si="88"/>
        <v>500000</v>
      </c>
      <c r="WK30" s="9"/>
      <c r="WL30" s="1">
        <v>24</v>
      </c>
      <c r="WM30" s="2" t="s">
        <v>27</v>
      </c>
      <c r="WN30" s="5">
        <v>1</v>
      </c>
      <c r="WO30" s="5">
        <v>100000</v>
      </c>
      <c r="WP30" s="5">
        <v>0</v>
      </c>
      <c r="WQ30" s="5">
        <f t="shared" si="89"/>
        <v>100000</v>
      </c>
      <c r="WR30" s="9"/>
      <c r="WS30" s="1">
        <v>24</v>
      </c>
      <c r="WT30" s="2" t="s">
        <v>27</v>
      </c>
      <c r="WU30" s="5">
        <v>1</v>
      </c>
      <c r="WV30" s="5">
        <v>600000</v>
      </c>
      <c r="WW30" s="5">
        <v>0</v>
      </c>
      <c r="WX30" s="5">
        <f t="shared" si="90"/>
        <v>600000</v>
      </c>
      <c r="WY30" s="9"/>
      <c r="WZ30" s="1">
        <v>24</v>
      </c>
      <c r="XA30" s="2" t="s">
        <v>27</v>
      </c>
      <c r="XB30" s="5">
        <v>0</v>
      </c>
      <c r="XC30" s="5">
        <v>0</v>
      </c>
      <c r="XD30" s="5">
        <v>0</v>
      </c>
      <c r="XE30" s="5">
        <f t="shared" si="91"/>
        <v>0</v>
      </c>
      <c r="XF30" s="9"/>
      <c r="XG30" s="1">
        <v>24</v>
      </c>
      <c r="XH30" s="2" t="s">
        <v>27</v>
      </c>
      <c r="XI30" s="5">
        <v>1</v>
      </c>
      <c r="XJ30" s="5">
        <v>50000</v>
      </c>
      <c r="XK30" s="5">
        <v>0</v>
      </c>
      <c r="XL30" s="5">
        <f t="shared" si="92"/>
        <v>50000</v>
      </c>
      <c r="XM30" s="9"/>
      <c r="XN30" s="1">
        <v>24</v>
      </c>
      <c r="XO30" s="2" t="s">
        <v>27</v>
      </c>
      <c r="XP30" s="5">
        <v>24</v>
      </c>
      <c r="XQ30" s="5">
        <v>240000</v>
      </c>
      <c r="XR30" s="5">
        <v>0</v>
      </c>
      <c r="XS30" s="5">
        <f t="shared" si="93"/>
        <v>240000</v>
      </c>
      <c r="XT30" s="9"/>
      <c r="XU30" s="1">
        <v>24</v>
      </c>
      <c r="XV30" s="2" t="s">
        <v>27</v>
      </c>
      <c r="XW30" s="5">
        <v>2</v>
      </c>
      <c r="XX30" s="5">
        <v>28000</v>
      </c>
      <c r="XY30" s="5">
        <v>0</v>
      </c>
      <c r="XZ30" s="5">
        <f t="shared" si="94"/>
        <v>28000</v>
      </c>
      <c r="YA30" s="9"/>
      <c r="YB30" s="1">
        <v>24</v>
      </c>
      <c r="YC30" s="2" t="s">
        <v>27</v>
      </c>
      <c r="YD30" s="5">
        <v>3198914.4450338404</v>
      </c>
      <c r="YE30" s="5">
        <v>11260178.846519118</v>
      </c>
      <c r="YF30" s="5">
        <v>0</v>
      </c>
      <c r="YG30" s="5">
        <f t="shared" si="95"/>
        <v>11260178.846519118</v>
      </c>
      <c r="YH30" s="9"/>
      <c r="YI30" s="1">
        <v>24</v>
      </c>
      <c r="YJ30" s="2" t="s">
        <v>27</v>
      </c>
      <c r="YK30" s="5">
        <v>0</v>
      </c>
      <c r="YL30" s="5">
        <v>0</v>
      </c>
      <c r="YM30" s="5">
        <v>0</v>
      </c>
      <c r="YN30" s="5">
        <f t="shared" si="96"/>
        <v>0</v>
      </c>
      <c r="YO30" s="9"/>
      <c r="YP30" s="1">
        <v>24</v>
      </c>
      <c r="YQ30" s="2" t="s">
        <v>27</v>
      </c>
      <c r="YR30" s="5">
        <v>0</v>
      </c>
      <c r="YS30" s="5">
        <v>0</v>
      </c>
      <c r="YT30" s="22">
        <v>0</v>
      </c>
      <c r="YU30" s="5">
        <f t="shared" si="97"/>
        <v>0</v>
      </c>
      <c r="YV30" s="9"/>
      <c r="YW30" s="1">
        <v>24</v>
      </c>
      <c r="YX30" s="2" t="s">
        <v>27</v>
      </c>
      <c r="YY30" s="5">
        <v>0</v>
      </c>
      <c r="YZ30" s="5">
        <v>6813893</v>
      </c>
      <c r="ZA30" s="5">
        <v>0</v>
      </c>
      <c r="ZB30" s="5">
        <f t="shared" si="98"/>
        <v>6813893</v>
      </c>
      <c r="ZC30" s="9"/>
      <c r="ZD30" s="1">
        <v>24</v>
      </c>
      <c r="ZE30" s="2" t="s">
        <v>27</v>
      </c>
      <c r="ZF30" s="5">
        <v>0</v>
      </c>
      <c r="ZG30" s="5">
        <v>0</v>
      </c>
      <c r="ZH30" s="5">
        <v>0</v>
      </c>
      <c r="ZI30" s="5">
        <f t="shared" si="99"/>
        <v>0</v>
      </c>
      <c r="ZJ30" s="9"/>
      <c r="ZK30" s="1">
        <v>24</v>
      </c>
      <c r="ZL30" s="2" t="s">
        <v>27</v>
      </c>
      <c r="ZM30" s="5">
        <v>0</v>
      </c>
      <c r="ZN30" s="5">
        <v>0</v>
      </c>
      <c r="ZO30" s="5">
        <v>0</v>
      </c>
      <c r="ZP30" s="5">
        <f t="shared" si="100"/>
        <v>0</v>
      </c>
      <c r="ZQ30" s="9"/>
      <c r="ZR30" s="1">
        <v>24</v>
      </c>
      <c r="ZS30" s="2" t="s">
        <v>27</v>
      </c>
      <c r="ZT30" s="5">
        <v>0</v>
      </c>
      <c r="ZU30" s="5">
        <f t="shared" si="101"/>
        <v>63223572.225595206</v>
      </c>
      <c r="ZV30" s="5">
        <f t="shared" si="0"/>
        <v>618100</v>
      </c>
      <c r="ZW30" s="5">
        <f t="shared" si="1"/>
        <v>63841672.225595206</v>
      </c>
      <c r="ZX30" s="9"/>
    </row>
    <row r="31" spans="1:700" ht="16.5" hidden="1">
      <c r="A31" s="1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2"/>
        <v>0</v>
      </c>
      <c r="G31" s="9"/>
      <c r="H31" s="1">
        <v>25</v>
      </c>
      <c r="I31" s="2" t="s">
        <v>28</v>
      </c>
      <c r="J31" s="5">
        <v>0</v>
      </c>
      <c r="K31" s="5">
        <v>0</v>
      </c>
      <c r="L31" s="5">
        <v>0</v>
      </c>
      <c r="M31" s="5">
        <f t="shared" si="3"/>
        <v>0</v>
      </c>
      <c r="N31" s="9"/>
      <c r="O31" s="1">
        <v>25</v>
      </c>
      <c r="P31" s="2" t="s">
        <v>28</v>
      </c>
      <c r="Q31" s="5">
        <v>0</v>
      </c>
      <c r="R31" s="5">
        <v>0</v>
      </c>
      <c r="S31" s="5">
        <v>0</v>
      </c>
      <c r="T31" s="5">
        <f t="shared" si="4"/>
        <v>0</v>
      </c>
      <c r="U31" s="9"/>
      <c r="V31" s="1">
        <v>25</v>
      </c>
      <c r="W31" s="2" t="s">
        <v>28</v>
      </c>
      <c r="X31" s="5">
        <v>0</v>
      </c>
      <c r="Y31" s="5">
        <v>0</v>
      </c>
      <c r="Z31" s="5">
        <v>0</v>
      </c>
      <c r="AA31" s="5">
        <f t="shared" si="5"/>
        <v>0</v>
      </c>
      <c r="AB31" s="9"/>
      <c r="AC31" s="1">
        <v>25</v>
      </c>
      <c r="AD31" s="2" t="s">
        <v>28</v>
      </c>
      <c r="AE31" s="5">
        <v>1</v>
      </c>
      <c r="AF31" s="5">
        <v>900000</v>
      </c>
      <c r="AG31" s="5">
        <v>0</v>
      </c>
      <c r="AH31" s="5">
        <f t="shared" si="6"/>
        <v>900000</v>
      </c>
      <c r="AI31" s="9"/>
      <c r="AJ31" s="1">
        <v>25</v>
      </c>
      <c r="AK31" s="2" t="s">
        <v>28</v>
      </c>
      <c r="AL31" s="5">
        <v>0</v>
      </c>
      <c r="AM31" s="5">
        <v>1856000</v>
      </c>
      <c r="AN31" s="5">
        <v>1016600</v>
      </c>
      <c r="AO31" s="5">
        <f t="shared" si="7"/>
        <v>2872600</v>
      </c>
      <c r="AP31" s="9"/>
      <c r="AQ31" s="1">
        <v>25</v>
      </c>
      <c r="AR31" s="2" t="s">
        <v>28</v>
      </c>
      <c r="AS31" s="5">
        <v>8</v>
      </c>
      <c r="AT31" s="5">
        <v>16000</v>
      </c>
      <c r="AU31" s="5">
        <v>0</v>
      </c>
      <c r="AV31" s="5">
        <f t="shared" si="8"/>
        <v>16000</v>
      </c>
      <c r="AW31" s="9"/>
      <c r="AX31" s="1">
        <v>25</v>
      </c>
      <c r="AY31" s="2" t="s">
        <v>28</v>
      </c>
      <c r="AZ31" s="5">
        <v>74</v>
      </c>
      <c r="BA31" s="5">
        <v>185000</v>
      </c>
      <c r="BB31" s="5">
        <v>0</v>
      </c>
      <c r="BC31" s="5">
        <f t="shared" si="9"/>
        <v>185000</v>
      </c>
      <c r="BD31" s="9"/>
      <c r="BE31" s="1">
        <v>25</v>
      </c>
      <c r="BF31" s="2" t="s">
        <v>28</v>
      </c>
      <c r="BG31" s="5">
        <v>40</v>
      </c>
      <c r="BH31" s="5">
        <v>280000</v>
      </c>
      <c r="BI31" s="5">
        <v>0</v>
      </c>
      <c r="BJ31" s="5">
        <f t="shared" si="10"/>
        <v>280000</v>
      </c>
      <c r="BK31" s="9"/>
      <c r="BL31" s="1">
        <v>25</v>
      </c>
      <c r="BM31" s="2" t="s">
        <v>28</v>
      </c>
      <c r="BN31" s="5">
        <v>0</v>
      </c>
      <c r="BO31" s="5">
        <v>0</v>
      </c>
      <c r="BP31" s="5">
        <v>0</v>
      </c>
      <c r="BQ31" s="5">
        <f t="shared" si="11"/>
        <v>0</v>
      </c>
      <c r="BR31" s="9"/>
      <c r="BS31" s="1">
        <v>25</v>
      </c>
      <c r="BT31" s="2" t="s">
        <v>28</v>
      </c>
      <c r="BU31" s="5">
        <v>32</v>
      </c>
      <c r="BV31" s="5">
        <v>22400</v>
      </c>
      <c r="BW31" s="5">
        <v>0</v>
      </c>
      <c r="BX31" s="5">
        <f t="shared" si="12"/>
        <v>22400</v>
      </c>
      <c r="BY31" s="9"/>
      <c r="BZ31" s="1">
        <v>25</v>
      </c>
      <c r="CA31" s="2" t="s">
        <v>28</v>
      </c>
      <c r="CB31" s="5">
        <v>192</v>
      </c>
      <c r="CC31" s="5">
        <v>144000</v>
      </c>
      <c r="CD31" s="5">
        <v>0</v>
      </c>
      <c r="CE31" s="5">
        <f t="shared" si="13"/>
        <v>144000</v>
      </c>
      <c r="CF31" s="9"/>
      <c r="CG31" s="1">
        <v>25</v>
      </c>
      <c r="CH31" s="2" t="s">
        <v>28</v>
      </c>
      <c r="CI31" s="5">
        <v>17</v>
      </c>
      <c r="CJ31" s="5">
        <v>170000</v>
      </c>
      <c r="CK31" s="5">
        <v>0</v>
      </c>
      <c r="CL31" s="5">
        <f t="shared" si="14"/>
        <v>170000</v>
      </c>
      <c r="CM31" s="9"/>
      <c r="CN31" s="1">
        <v>25</v>
      </c>
      <c r="CO31" s="2" t="s">
        <v>28</v>
      </c>
      <c r="CP31" s="5">
        <v>0</v>
      </c>
      <c r="CQ31" s="5">
        <v>0</v>
      </c>
      <c r="CR31" s="5"/>
      <c r="CS31" s="5">
        <f t="shared" si="15"/>
        <v>0</v>
      </c>
      <c r="CT31" s="9"/>
      <c r="CU31" s="1">
        <v>25</v>
      </c>
      <c r="CV31" s="2" t="s">
        <v>28</v>
      </c>
      <c r="CW31" s="5">
        <v>0</v>
      </c>
      <c r="CX31" s="5">
        <v>0</v>
      </c>
      <c r="CY31" s="5">
        <v>0</v>
      </c>
      <c r="CZ31" s="5">
        <f t="shared" si="16"/>
        <v>0</v>
      </c>
      <c r="DA31" s="9"/>
      <c r="DB31" s="1">
        <v>25</v>
      </c>
      <c r="DC31" s="2" t="s">
        <v>28</v>
      </c>
      <c r="DD31" s="5">
        <v>0</v>
      </c>
      <c r="DE31" s="5">
        <v>0</v>
      </c>
      <c r="DF31" s="5">
        <v>0</v>
      </c>
      <c r="DG31" s="5">
        <f t="shared" si="17"/>
        <v>0</v>
      </c>
      <c r="DH31" s="9"/>
      <c r="DI31" s="1">
        <v>25</v>
      </c>
      <c r="DJ31" s="2" t="s">
        <v>28</v>
      </c>
      <c r="DK31" s="5">
        <v>0</v>
      </c>
      <c r="DL31" s="5">
        <v>0</v>
      </c>
      <c r="DM31" s="5">
        <v>0</v>
      </c>
      <c r="DN31" s="5">
        <f t="shared" si="18"/>
        <v>0</v>
      </c>
      <c r="DO31" s="9"/>
      <c r="DP31" s="1">
        <v>25</v>
      </c>
      <c r="DQ31" s="2" t="s">
        <v>28</v>
      </c>
      <c r="DR31" s="5">
        <v>0</v>
      </c>
      <c r="DS31" s="5">
        <v>0</v>
      </c>
      <c r="DT31" s="5">
        <v>0</v>
      </c>
      <c r="DU31" s="5">
        <f t="shared" si="19"/>
        <v>0</v>
      </c>
      <c r="DV31" s="9"/>
      <c r="DW31" s="1">
        <v>25</v>
      </c>
      <c r="DX31" s="2" t="s">
        <v>28</v>
      </c>
      <c r="DY31" s="5">
        <v>1</v>
      </c>
      <c r="DZ31" s="5">
        <v>60000</v>
      </c>
      <c r="EA31" s="5">
        <v>0</v>
      </c>
      <c r="EB31" s="5">
        <f t="shared" si="20"/>
        <v>60000</v>
      </c>
      <c r="EC31" s="9"/>
      <c r="ED31" s="1">
        <v>25</v>
      </c>
      <c r="EE31" s="2" t="s">
        <v>28</v>
      </c>
      <c r="EF31" s="5">
        <v>0</v>
      </c>
      <c r="EG31" s="5">
        <v>0</v>
      </c>
      <c r="EH31" s="5">
        <v>0</v>
      </c>
      <c r="EI31" s="5">
        <f t="shared" si="21"/>
        <v>0</v>
      </c>
      <c r="EJ31" s="9"/>
      <c r="EK31" s="1">
        <v>25</v>
      </c>
      <c r="EL31" s="2" t="s">
        <v>28</v>
      </c>
      <c r="EM31" s="5">
        <v>0</v>
      </c>
      <c r="EN31" s="5">
        <v>0</v>
      </c>
      <c r="EO31" s="5">
        <v>0</v>
      </c>
      <c r="EP31" s="5">
        <f t="shared" si="22"/>
        <v>0</v>
      </c>
      <c r="EQ31" s="9"/>
      <c r="ER31" s="1">
        <v>25</v>
      </c>
      <c r="ES31" s="2" t="s">
        <v>28</v>
      </c>
      <c r="ET31" s="5">
        <v>0</v>
      </c>
      <c r="EU31" s="5">
        <v>0</v>
      </c>
      <c r="EV31" s="5">
        <v>0</v>
      </c>
      <c r="EW31" s="5">
        <f t="shared" si="23"/>
        <v>0</v>
      </c>
      <c r="EX31" s="9"/>
      <c r="EY31" s="1">
        <v>25</v>
      </c>
      <c r="EZ31" s="2" t="s">
        <v>28</v>
      </c>
      <c r="FA31" s="5">
        <v>1</v>
      </c>
      <c r="FB31" s="5">
        <v>50000</v>
      </c>
      <c r="FC31" s="5">
        <v>0</v>
      </c>
      <c r="FD31" s="5">
        <f t="shared" si="24"/>
        <v>50000</v>
      </c>
      <c r="FE31" s="9"/>
      <c r="FF31" s="1">
        <v>25</v>
      </c>
      <c r="FG31" s="2" t="s">
        <v>28</v>
      </c>
      <c r="FH31" s="5">
        <v>0</v>
      </c>
      <c r="FI31" s="5">
        <v>0</v>
      </c>
      <c r="FJ31" s="5">
        <v>0</v>
      </c>
      <c r="FK31" s="5">
        <f t="shared" si="25"/>
        <v>0</v>
      </c>
      <c r="FL31" s="9"/>
      <c r="FM31" s="1">
        <v>25</v>
      </c>
      <c r="FN31" s="2" t="s">
        <v>28</v>
      </c>
      <c r="FO31" s="5">
        <v>0</v>
      </c>
      <c r="FP31" s="5">
        <v>120000</v>
      </c>
      <c r="FQ31" s="5">
        <v>0</v>
      </c>
      <c r="FR31" s="5">
        <f t="shared" si="26"/>
        <v>120000</v>
      </c>
      <c r="FS31" s="9"/>
      <c r="FT31" s="1">
        <v>25</v>
      </c>
      <c r="FU31" s="2" t="s">
        <v>28</v>
      </c>
      <c r="FV31" s="5">
        <v>0</v>
      </c>
      <c r="FW31" s="5">
        <v>0</v>
      </c>
      <c r="FX31" s="5">
        <v>0</v>
      </c>
      <c r="FY31" s="5">
        <f t="shared" si="27"/>
        <v>0</v>
      </c>
      <c r="FZ31" s="9"/>
      <c r="GA31" s="1">
        <v>25</v>
      </c>
      <c r="GB31" s="2" t="s">
        <v>28</v>
      </c>
      <c r="GC31" s="5">
        <v>0</v>
      </c>
      <c r="GD31" s="5">
        <v>0</v>
      </c>
      <c r="GE31" s="5">
        <v>0</v>
      </c>
      <c r="GF31" s="5">
        <f t="shared" si="28"/>
        <v>0</v>
      </c>
      <c r="GG31" s="9"/>
      <c r="GH31" s="1">
        <v>25</v>
      </c>
      <c r="GI31" s="2" t="s">
        <v>28</v>
      </c>
      <c r="GJ31" s="5">
        <v>1</v>
      </c>
      <c r="GK31" s="5">
        <v>100000</v>
      </c>
      <c r="GL31" s="5">
        <v>0</v>
      </c>
      <c r="GM31" s="5">
        <f t="shared" si="29"/>
        <v>100000</v>
      </c>
      <c r="GN31" s="9"/>
      <c r="GO31" s="1">
        <v>25</v>
      </c>
      <c r="GP31" s="2" t="s">
        <v>28</v>
      </c>
      <c r="GQ31" s="5">
        <v>1</v>
      </c>
      <c r="GR31" s="5">
        <v>50000</v>
      </c>
      <c r="GS31" s="5">
        <v>0</v>
      </c>
      <c r="GT31" s="5">
        <f t="shared" si="30"/>
        <v>50000</v>
      </c>
      <c r="GU31" s="9"/>
      <c r="GV31" s="1">
        <v>25</v>
      </c>
      <c r="GW31" s="2" t="s">
        <v>28</v>
      </c>
      <c r="GX31" s="5">
        <v>0</v>
      </c>
      <c r="GY31" s="5">
        <v>0</v>
      </c>
      <c r="GZ31" s="5">
        <v>0</v>
      </c>
      <c r="HA31" s="5">
        <f t="shared" si="31"/>
        <v>0</v>
      </c>
      <c r="HB31" s="9"/>
      <c r="HC31" s="1">
        <v>25</v>
      </c>
      <c r="HD31" s="2" t="s">
        <v>28</v>
      </c>
      <c r="HE31" s="5">
        <v>1</v>
      </c>
      <c r="HF31" s="5">
        <v>30000</v>
      </c>
      <c r="HG31" s="5">
        <v>0</v>
      </c>
      <c r="HH31" s="5">
        <f t="shared" si="32"/>
        <v>30000</v>
      </c>
      <c r="HI31" s="9"/>
      <c r="HJ31" s="1">
        <v>25</v>
      </c>
      <c r="HK31" s="2" t="s">
        <v>28</v>
      </c>
      <c r="HL31" s="5">
        <v>0</v>
      </c>
      <c r="HM31" s="5">
        <v>0</v>
      </c>
      <c r="HN31" s="5">
        <v>0</v>
      </c>
      <c r="HO31" s="5">
        <f t="shared" si="33"/>
        <v>0</v>
      </c>
      <c r="HP31" s="9"/>
      <c r="HQ31" s="1">
        <v>25</v>
      </c>
      <c r="HR31" s="2" t="s">
        <v>28</v>
      </c>
      <c r="HS31" s="5">
        <v>0</v>
      </c>
      <c r="HT31" s="5">
        <v>0</v>
      </c>
      <c r="HU31" s="5">
        <v>0</v>
      </c>
      <c r="HV31" s="5">
        <f t="shared" si="34"/>
        <v>0</v>
      </c>
      <c r="HW31" s="9"/>
      <c r="HX31" s="1">
        <v>25</v>
      </c>
      <c r="HY31" s="2" t="s">
        <v>28</v>
      </c>
      <c r="HZ31" s="5">
        <v>1</v>
      </c>
      <c r="IA31" s="5">
        <v>700000</v>
      </c>
      <c r="IB31" s="5">
        <v>0</v>
      </c>
      <c r="IC31" s="5">
        <f t="shared" si="35"/>
        <v>700000</v>
      </c>
      <c r="ID31" s="9"/>
      <c r="IE31" s="1">
        <v>25</v>
      </c>
      <c r="IF31" s="2" t="s">
        <v>28</v>
      </c>
      <c r="IG31" s="5">
        <v>0</v>
      </c>
      <c r="IH31" s="5">
        <v>0</v>
      </c>
      <c r="II31" s="5">
        <v>0</v>
      </c>
      <c r="IJ31" s="5">
        <f t="shared" si="36"/>
        <v>0</v>
      </c>
      <c r="IK31" s="9"/>
      <c r="IL31" s="1">
        <v>25</v>
      </c>
      <c r="IM31" s="2" t="s">
        <v>28</v>
      </c>
      <c r="IN31" s="5">
        <v>0</v>
      </c>
      <c r="IO31" s="5">
        <v>0</v>
      </c>
      <c r="IP31" s="5">
        <v>0</v>
      </c>
      <c r="IQ31" s="5">
        <f t="shared" si="37"/>
        <v>0</v>
      </c>
      <c r="IR31" s="9"/>
      <c r="IS31" s="1">
        <v>25</v>
      </c>
      <c r="IT31" s="2" t="s">
        <v>28</v>
      </c>
      <c r="IU31" s="5">
        <v>0</v>
      </c>
      <c r="IV31" s="5">
        <v>0</v>
      </c>
      <c r="IW31" s="5">
        <v>0</v>
      </c>
      <c r="IX31" s="5">
        <f t="shared" si="38"/>
        <v>0</v>
      </c>
      <c r="IY31" s="9"/>
      <c r="IZ31" s="1">
        <v>25</v>
      </c>
      <c r="JA31" s="2" t="s">
        <v>28</v>
      </c>
      <c r="JB31" s="5">
        <v>2</v>
      </c>
      <c r="JC31" s="5">
        <v>600</v>
      </c>
      <c r="JD31" s="5">
        <v>300</v>
      </c>
      <c r="JE31" s="5">
        <f t="shared" si="39"/>
        <v>900</v>
      </c>
      <c r="JF31" s="9"/>
      <c r="JG31" s="1">
        <v>25</v>
      </c>
      <c r="JH31" s="2" t="s">
        <v>28</v>
      </c>
      <c r="JI31" s="5">
        <v>634</v>
      </c>
      <c r="JJ31" s="5">
        <v>190200</v>
      </c>
      <c r="JK31" s="5">
        <v>0</v>
      </c>
      <c r="JL31" s="5">
        <f t="shared" si="40"/>
        <v>190200</v>
      </c>
      <c r="JM31" s="9"/>
      <c r="JN31" s="1">
        <v>25</v>
      </c>
      <c r="JO31" s="2" t="s">
        <v>28</v>
      </c>
      <c r="JP31" s="5">
        <v>0</v>
      </c>
      <c r="JQ31" s="5">
        <v>17000</v>
      </c>
      <c r="JR31" s="5">
        <v>0</v>
      </c>
      <c r="JS31" s="5">
        <f t="shared" si="41"/>
        <v>17000</v>
      </c>
      <c r="JT31" s="9"/>
      <c r="JU31" s="1">
        <v>25</v>
      </c>
      <c r="JV31" s="2" t="s">
        <v>28</v>
      </c>
      <c r="JW31" s="5">
        <v>10</v>
      </c>
      <c r="JX31" s="5">
        <v>250000</v>
      </c>
      <c r="JY31" s="5">
        <v>0</v>
      </c>
      <c r="JZ31" s="5">
        <f t="shared" si="42"/>
        <v>250000</v>
      </c>
      <c r="KA31" s="9"/>
      <c r="KB31" s="1">
        <v>25</v>
      </c>
      <c r="KC31" s="2" t="s">
        <v>28</v>
      </c>
      <c r="KD31" s="5">
        <v>0</v>
      </c>
      <c r="KE31" s="5">
        <v>0</v>
      </c>
      <c r="KF31" s="5">
        <v>0</v>
      </c>
      <c r="KG31" s="5">
        <f t="shared" si="43"/>
        <v>0</v>
      </c>
      <c r="KH31" s="9"/>
      <c r="KI31" s="1">
        <v>25</v>
      </c>
      <c r="KJ31" s="2" t="s">
        <v>28</v>
      </c>
      <c r="KK31" s="5">
        <v>2</v>
      </c>
      <c r="KL31" s="5">
        <v>76000</v>
      </c>
      <c r="KM31" s="5">
        <v>0</v>
      </c>
      <c r="KN31" s="5">
        <f t="shared" si="44"/>
        <v>76000</v>
      </c>
      <c r="KO31" s="9"/>
      <c r="KP31" s="1">
        <v>25</v>
      </c>
      <c r="KQ31" s="2" t="s">
        <v>28</v>
      </c>
      <c r="KR31" s="5">
        <v>0</v>
      </c>
      <c r="KS31" s="5">
        <v>0</v>
      </c>
      <c r="KT31" s="5">
        <v>0</v>
      </c>
      <c r="KU31" s="5">
        <f t="shared" si="45"/>
        <v>0</v>
      </c>
      <c r="KV31" s="9"/>
      <c r="KW31" s="1">
        <v>25</v>
      </c>
      <c r="KX31" s="2" t="s">
        <v>28</v>
      </c>
      <c r="KY31" s="5">
        <v>0</v>
      </c>
      <c r="KZ31" s="5">
        <v>0</v>
      </c>
      <c r="LA31" s="5">
        <v>0</v>
      </c>
      <c r="LB31" s="5">
        <f t="shared" si="46"/>
        <v>0</v>
      </c>
      <c r="LC31" s="9"/>
      <c r="LD31" s="1">
        <v>25</v>
      </c>
      <c r="LE31" s="2" t="s">
        <v>28</v>
      </c>
      <c r="LF31" s="5">
        <v>1</v>
      </c>
      <c r="LG31" s="5">
        <v>46000</v>
      </c>
      <c r="LH31" s="5">
        <v>0</v>
      </c>
      <c r="LI31" s="5">
        <f t="shared" si="47"/>
        <v>46000</v>
      </c>
      <c r="LJ31" s="9"/>
      <c r="LK31" s="1">
        <v>25</v>
      </c>
      <c r="LL31" s="2" t="s">
        <v>28</v>
      </c>
      <c r="LM31" s="5">
        <v>0</v>
      </c>
      <c r="LN31" s="5">
        <v>0</v>
      </c>
      <c r="LO31" s="5">
        <v>0</v>
      </c>
      <c r="LP31" s="5">
        <f t="shared" si="48"/>
        <v>0</v>
      </c>
      <c r="LQ31" s="9"/>
      <c r="LR31" s="1">
        <v>25</v>
      </c>
      <c r="LS31" s="2" t="s">
        <v>28</v>
      </c>
      <c r="LT31" s="5">
        <v>0</v>
      </c>
      <c r="LU31" s="5">
        <v>0</v>
      </c>
      <c r="LV31" s="5">
        <v>0</v>
      </c>
      <c r="LW31" s="5">
        <f t="shared" si="49"/>
        <v>0</v>
      </c>
      <c r="LX31" s="9"/>
      <c r="LY31" s="1">
        <v>25</v>
      </c>
      <c r="LZ31" s="2" t="s">
        <v>28</v>
      </c>
      <c r="MA31" s="5">
        <v>0</v>
      </c>
      <c r="MB31" s="5">
        <v>0</v>
      </c>
      <c r="MC31" s="5">
        <v>0</v>
      </c>
      <c r="MD31" s="5">
        <f t="shared" si="50"/>
        <v>0</v>
      </c>
      <c r="ME31" s="9"/>
      <c r="MF31" s="1">
        <v>25</v>
      </c>
      <c r="MG31" s="2" t="s">
        <v>28</v>
      </c>
      <c r="MH31" s="5">
        <v>200</v>
      </c>
      <c r="MI31" s="5">
        <v>12000</v>
      </c>
      <c r="MJ31" s="5">
        <v>0</v>
      </c>
      <c r="MK31" s="5">
        <f t="shared" si="51"/>
        <v>12000</v>
      </c>
      <c r="ML31" s="9"/>
      <c r="MM31" s="1">
        <v>25</v>
      </c>
      <c r="MN31" s="2" t="s">
        <v>28</v>
      </c>
      <c r="MO31" s="5">
        <v>0</v>
      </c>
      <c r="MP31" s="5">
        <v>0</v>
      </c>
      <c r="MQ31" s="5">
        <v>0</v>
      </c>
      <c r="MR31" s="5">
        <f t="shared" si="52"/>
        <v>0</v>
      </c>
      <c r="MS31" s="9"/>
      <c r="MT31" s="1">
        <v>25</v>
      </c>
      <c r="MU31" s="2" t="s">
        <v>28</v>
      </c>
      <c r="MV31" s="5">
        <v>0</v>
      </c>
      <c r="MW31" s="5">
        <v>0</v>
      </c>
      <c r="MX31" s="5">
        <v>0</v>
      </c>
      <c r="MY31" s="5">
        <f t="shared" si="53"/>
        <v>0</v>
      </c>
      <c r="MZ31" s="9"/>
      <c r="NA31" s="1">
        <v>25</v>
      </c>
      <c r="NB31" s="2" t="s">
        <v>28</v>
      </c>
      <c r="NC31" s="5">
        <v>34518</v>
      </c>
      <c r="ND31" s="5">
        <v>12268800</v>
      </c>
      <c r="NE31" s="5">
        <v>0</v>
      </c>
      <c r="NF31" s="5">
        <f t="shared" si="54"/>
        <v>12268800</v>
      </c>
      <c r="NG31" s="9"/>
      <c r="NH31" s="1">
        <v>25</v>
      </c>
      <c r="NI31" s="2" t="s">
        <v>28</v>
      </c>
      <c r="NJ31" s="5">
        <v>2842</v>
      </c>
      <c r="NK31" s="5">
        <v>568400</v>
      </c>
      <c r="NL31" s="5">
        <v>0</v>
      </c>
      <c r="NM31" s="5">
        <f t="shared" si="55"/>
        <v>568400</v>
      </c>
      <c r="NN31" s="9"/>
      <c r="NO31" s="1">
        <v>25</v>
      </c>
      <c r="NP31" s="2" t="s">
        <v>28</v>
      </c>
      <c r="NQ31" s="5">
        <v>0</v>
      </c>
      <c r="NR31" s="5">
        <v>0</v>
      </c>
      <c r="NS31" s="5">
        <v>0</v>
      </c>
      <c r="NT31" s="5">
        <f t="shared" si="56"/>
        <v>0</v>
      </c>
      <c r="NU31" s="9"/>
      <c r="NV31" s="1">
        <v>25</v>
      </c>
      <c r="NW31" s="2" t="s">
        <v>28</v>
      </c>
      <c r="NX31" s="5">
        <v>0</v>
      </c>
      <c r="NY31" s="5">
        <v>0</v>
      </c>
      <c r="NZ31" s="5">
        <v>0</v>
      </c>
      <c r="OA31" s="5">
        <f t="shared" si="57"/>
        <v>0</v>
      </c>
      <c r="OB31" s="9"/>
      <c r="OC31" s="1">
        <v>25</v>
      </c>
      <c r="OD31" s="2" t="s">
        <v>28</v>
      </c>
      <c r="OE31" s="5">
        <v>0</v>
      </c>
      <c r="OF31" s="5">
        <v>0</v>
      </c>
      <c r="OG31" s="5">
        <v>0</v>
      </c>
      <c r="OH31" s="5">
        <f t="shared" si="58"/>
        <v>0</v>
      </c>
      <c r="OI31" s="9"/>
      <c r="OJ31" s="1">
        <v>25</v>
      </c>
      <c r="OK31" s="2" t="s">
        <v>28</v>
      </c>
      <c r="OL31" s="5">
        <v>0</v>
      </c>
      <c r="OM31" s="5">
        <v>0</v>
      </c>
      <c r="ON31" s="5">
        <v>0</v>
      </c>
      <c r="OO31" s="5">
        <f t="shared" si="59"/>
        <v>0</v>
      </c>
      <c r="OP31" s="9"/>
      <c r="OQ31" s="1">
        <v>25</v>
      </c>
      <c r="OR31" s="2" t="s">
        <v>28</v>
      </c>
      <c r="OS31" s="5">
        <v>11354.2</v>
      </c>
      <c r="OT31" s="5">
        <v>738023</v>
      </c>
      <c r="OU31" s="5">
        <v>0</v>
      </c>
      <c r="OV31" s="5">
        <f t="shared" si="60"/>
        <v>738023</v>
      </c>
      <c r="OW31" s="9"/>
      <c r="OX31" s="1">
        <v>25</v>
      </c>
      <c r="OY31" s="2" t="s">
        <v>28</v>
      </c>
      <c r="OZ31" s="5">
        <v>0</v>
      </c>
      <c r="PA31" s="5">
        <v>0</v>
      </c>
      <c r="PB31" s="5">
        <v>0</v>
      </c>
      <c r="PC31" s="5">
        <f t="shared" si="61"/>
        <v>0</v>
      </c>
      <c r="PD31" s="9"/>
      <c r="PE31" s="1">
        <v>25</v>
      </c>
      <c r="PF31" s="2" t="s">
        <v>28</v>
      </c>
      <c r="PG31" s="5">
        <v>0</v>
      </c>
      <c r="PH31" s="5">
        <v>0</v>
      </c>
      <c r="PI31" s="5">
        <v>0</v>
      </c>
      <c r="PJ31" s="5">
        <f t="shared" si="62"/>
        <v>0</v>
      </c>
      <c r="PK31" s="9"/>
      <c r="PL31" s="1">
        <v>25</v>
      </c>
      <c r="PM31" s="2" t="s">
        <v>28</v>
      </c>
      <c r="PN31" s="5">
        <v>0</v>
      </c>
      <c r="PO31" s="5">
        <v>0</v>
      </c>
      <c r="PP31" s="5">
        <v>0</v>
      </c>
      <c r="PQ31" s="5">
        <f t="shared" si="63"/>
        <v>0</v>
      </c>
      <c r="PR31" s="9"/>
      <c r="PS31" s="1">
        <v>25</v>
      </c>
      <c r="PT31" s="2" t="s">
        <v>28</v>
      </c>
      <c r="PU31" s="5">
        <v>1942</v>
      </c>
      <c r="PV31" s="5">
        <v>427240</v>
      </c>
      <c r="PW31" s="5">
        <v>0</v>
      </c>
      <c r="PX31" s="5">
        <f t="shared" si="64"/>
        <v>427240</v>
      </c>
      <c r="PY31" s="9"/>
      <c r="PZ31" s="1">
        <v>25</v>
      </c>
      <c r="QA31" s="2" t="s">
        <v>28</v>
      </c>
      <c r="QB31" s="5">
        <v>19174603</v>
      </c>
      <c r="QC31" s="5">
        <v>3067936</v>
      </c>
      <c r="QD31" s="5">
        <v>0</v>
      </c>
      <c r="QE31" s="5">
        <f t="shared" si="65"/>
        <v>3067936</v>
      </c>
      <c r="QF31" s="9"/>
      <c r="QG31" s="1">
        <v>25</v>
      </c>
      <c r="QH31" s="2" t="s">
        <v>28</v>
      </c>
      <c r="QI31" s="5">
        <v>187</v>
      </c>
      <c r="QJ31" s="5">
        <v>659923</v>
      </c>
      <c r="QK31" s="5">
        <v>0</v>
      </c>
      <c r="QL31" s="5">
        <f t="shared" si="66"/>
        <v>659923</v>
      </c>
      <c r="QM31" s="9"/>
      <c r="QN31" s="1">
        <v>25</v>
      </c>
      <c r="QO31" s="2" t="s">
        <v>28</v>
      </c>
      <c r="QP31" s="5">
        <v>1957</v>
      </c>
      <c r="QQ31" s="5">
        <v>293550</v>
      </c>
      <c r="QR31" s="5">
        <v>0</v>
      </c>
      <c r="QS31" s="5">
        <f t="shared" si="67"/>
        <v>293550</v>
      </c>
      <c r="QT31" s="9"/>
      <c r="QU31" s="1">
        <v>25</v>
      </c>
      <c r="QV31" s="2" t="s">
        <v>28</v>
      </c>
      <c r="QW31" s="5">
        <v>10</v>
      </c>
      <c r="QX31" s="5">
        <v>20000</v>
      </c>
      <c r="QY31" s="5">
        <v>0</v>
      </c>
      <c r="QZ31" s="5">
        <f t="shared" si="68"/>
        <v>20000</v>
      </c>
      <c r="RA31" s="9"/>
      <c r="RB31" s="1">
        <v>25</v>
      </c>
      <c r="RC31" s="2" t="s">
        <v>28</v>
      </c>
      <c r="RD31" s="5">
        <v>0</v>
      </c>
      <c r="RE31" s="5">
        <v>0</v>
      </c>
      <c r="RF31" s="5">
        <v>0</v>
      </c>
      <c r="RG31" s="5">
        <f t="shared" si="69"/>
        <v>0</v>
      </c>
      <c r="RH31" s="9"/>
      <c r="RI31" s="1">
        <v>25</v>
      </c>
      <c r="RJ31" s="2" t="s">
        <v>28</v>
      </c>
      <c r="RK31" s="5">
        <v>2186</v>
      </c>
      <c r="RL31" s="5">
        <v>183624</v>
      </c>
      <c r="RM31" s="5">
        <v>0</v>
      </c>
      <c r="RN31" s="5">
        <f t="shared" si="70"/>
        <v>183624</v>
      </c>
      <c r="RO31" s="9"/>
      <c r="RP31" s="1">
        <v>25</v>
      </c>
      <c r="RQ31" s="2" t="s">
        <v>28</v>
      </c>
      <c r="RR31" s="5">
        <v>16</v>
      </c>
      <c r="RS31" s="5">
        <v>24000</v>
      </c>
      <c r="RT31" s="5">
        <v>0</v>
      </c>
      <c r="RU31" s="5">
        <f t="shared" si="71"/>
        <v>24000</v>
      </c>
      <c r="RV31" s="9"/>
      <c r="RW31" s="1">
        <v>25</v>
      </c>
      <c r="RX31" s="2" t="s">
        <v>28</v>
      </c>
      <c r="RY31" s="5">
        <v>0</v>
      </c>
      <c r="RZ31" s="5">
        <v>0</v>
      </c>
      <c r="SA31" s="5">
        <v>0</v>
      </c>
      <c r="SB31" s="5">
        <f t="shared" si="72"/>
        <v>0</v>
      </c>
      <c r="SC31" s="9"/>
      <c r="SD31" s="1">
        <v>25</v>
      </c>
      <c r="SE31" s="2" t="s">
        <v>28</v>
      </c>
      <c r="SF31" s="5">
        <v>0</v>
      </c>
      <c r="SG31" s="5">
        <v>0</v>
      </c>
      <c r="SH31" s="5">
        <v>0</v>
      </c>
      <c r="SI31" s="5">
        <f t="shared" si="73"/>
        <v>0</v>
      </c>
      <c r="SJ31" s="9"/>
      <c r="SK31" s="1">
        <v>25</v>
      </c>
      <c r="SL31" s="2" t="s">
        <v>28</v>
      </c>
      <c r="SM31" s="5">
        <v>0</v>
      </c>
      <c r="SN31" s="5">
        <v>15000</v>
      </c>
      <c r="SO31" s="5">
        <v>0</v>
      </c>
      <c r="SP31" s="5">
        <f t="shared" si="74"/>
        <v>15000</v>
      </c>
      <c r="SQ31" s="9"/>
      <c r="SR31" s="1">
        <v>25</v>
      </c>
      <c r="SS31" s="2" t="s">
        <v>28</v>
      </c>
      <c r="ST31" s="5">
        <v>0</v>
      </c>
      <c r="SU31" s="5">
        <v>7000</v>
      </c>
      <c r="SV31" s="5">
        <v>0</v>
      </c>
      <c r="SW31" s="5">
        <f t="shared" si="75"/>
        <v>7000</v>
      </c>
      <c r="SX31" s="9"/>
      <c r="SY31" s="1">
        <v>25</v>
      </c>
      <c r="SZ31" s="2" t="s">
        <v>28</v>
      </c>
      <c r="TA31" s="5">
        <v>0</v>
      </c>
      <c r="TB31" s="5">
        <v>7000</v>
      </c>
      <c r="TC31" s="5">
        <v>0</v>
      </c>
      <c r="TD31" s="5">
        <f t="shared" si="76"/>
        <v>7000</v>
      </c>
      <c r="TE31" s="9"/>
      <c r="TF31" s="1">
        <v>25</v>
      </c>
      <c r="TG31" s="2" t="s">
        <v>28</v>
      </c>
      <c r="TH31" s="5">
        <v>0</v>
      </c>
      <c r="TI31" s="5">
        <v>0</v>
      </c>
      <c r="TJ31" s="5">
        <v>0</v>
      </c>
      <c r="TK31" s="5">
        <f t="shared" si="77"/>
        <v>0</v>
      </c>
      <c r="TL31" s="9"/>
      <c r="TM31" s="1">
        <v>25</v>
      </c>
      <c r="TN31" s="2" t="s">
        <v>28</v>
      </c>
      <c r="TO31" s="5">
        <v>0</v>
      </c>
      <c r="TP31" s="5">
        <v>0</v>
      </c>
      <c r="TQ31" s="5">
        <v>0</v>
      </c>
      <c r="TR31" s="5">
        <f t="shared" si="78"/>
        <v>0</v>
      </c>
      <c r="TS31" s="9"/>
      <c r="TT31" s="1">
        <v>25</v>
      </c>
      <c r="TU31" s="2" t="s">
        <v>28</v>
      </c>
      <c r="TV31" s="5">
        <v>0</v>
      </c>
      <c r="TW31" s="5">
        <v>0</v>
      </c>
      <c r="TX31" s="5">
        <v>0</v>
      </c>
      <c r="TY31" s="5">
        <f t="shared" si="79"/>
        <v>0</v>
      </c>
      <c r="TZ31" s="9"/>
      <c r="UA31" s="1">
        <v>25</v>
      </c>
      <c r="UB31" s="2" t="s">
        <v>28</v>
      </c>
      <c r="UC31" s="5">
        <v>0</v>
      </c>
      <c r="UD31" s="5">
        <v>0</v>
      </c>
      <c r="UE31" s="5">
        <v>0</v>
      </c>
      <c r="UF31" s="5">
        <f t="shared" si="80"/>
        <v>0</v>
      </c>
      <c r="UG31" s="9"/>
      <c r="UH31" s="1">
        <v>25</v>
      </c>
      <c r="UI31" s="2" t="s">
        <v>28</v>
      </c>
      <c r="UJ31" s="5">
        <v>0</v>
      </c>
      <c r="UK31" s="5">
        <v>0</v>
      </c>
      <c r="UL31" s="5">
        <v>0</v>
      </c>
      <c r="UM31" s="5">
        <f t="shared" si="81"/>
        <v>0</v>
      </c>
      <c r="UN31" s="9"/>
      <c r="UO31" s="1">
        <v>25</v>
      </c>
      <c r="UP31" s="2" t="s">
        <v>28</v>
      </c>
      <c r="UQ31" s="5">
        <v>0</v>
      </c>
      <c r="UR31" s="5">
        <v>39400</v>
      </c>
      <c r="US31" s="5">
        <v>0</v>
      </c>
      <c r="UT31" s="5">
        <f t="shared" si="82"/>
        <v>39400</v>
      </c>
      <c r="UU31" s="9"/>
      <c r="UV31" s="1">
        <v>25</v>
      </c>
      <c r="UW31" s="2" t="s">
        <v>28</v>
      </c>
      <c r="UX31" s="5">
        <v>17</v>
      </c>
      <c r="UY31" s="5">
        <v>534198.73777173914</v>
      </c>
      <c r="UZ31" s="5">
        <v>0</v>
      </c>
      <c r="VA31" s="5">
        <f t="shared" si="83"/>
        <v>534198.73777173914</v>
      </c>
      <c r="VB31" s="9"/>
      <c r="VC31" s="1">
        <v>25</v>
      </c>
      <c r="VD31" s="2" t="s">
        <v>28</v>
      </c>
      <c r="VE31" s="5">
        <v>1</v>
      </c>
      <c r="VF31" s="5">
        <v>5000</v>
      </c>
      <c r="VG31" s="5">
        <v>0</v>
      </c>
      <c r="VH31" s="5">
        <f t="shared" si="84"/>
        <v>5000</v>
      </c>
      <c r="VI31" s="9"/>
      <c r="VJ31" s="1">
        <v>25</v>
      </c>
      <c r="VK31" s="2" t="s">
        <v>28</v>
      </c>
      <c r="VL31" s="5">
        <v>1</v>
      </c>
      <c r="VM31" s="5">
        <v>50000</v>
      </c>
      <c r="VN31" s="5">
        <v>0</v>
      </c>
      <c r="VO31" s="5">
        <f t="shared" si="85"/>
        <v>50000</v>
      </c>
      <c r="VP31" s="9"/>
      <c r="VQ31" s="1">
        <v>25</v>
      </c>
      <c r="VR31" s="2" t="s">
        <v>28</v>
      </c>
      <c r="VS31" s="5">
        <v>700</v>
      </c>
      <c r="VT31" s="5">
        <v>700000</v>
      </c>
      <c r="VU31" s="5">
        <v>0</v>
      </c>
      <c r="VV31" s="5">
        <f t="shared" si="86"/>
        <v>700000</v>
      </c>
      <c r="VW31" s="9"/>
      <c r="VX31" s="1">
        <v>25</v>
      </c>
      <c r="VY31" s="2" t="s">
        <v>28</v>
      </c>
      <c r="VZ31" s="5">
        <v>0</v>
      </c>
      <c r="WA31" s="5">
        <v>500000</v>
      </c>
      <c r="WB31" s="5">
        <v>0</v>
      </c>
      <c r="WC31" s="5">
        <f t="shared" si="87"/>
        <v>500000</v>
      </c>
      <c r="WD31" s="9"/>
      <c r="WE31" s="1">
        <v>25</v>
      </c>
      <c r="WF31" s="2" t="s">
        <v>28</v>
      </c>
      <c r="WG31" s="5">
        <v>1</v>
      </c>
      <c r="WH31" s="5">
        <v>500000</v>
      </c>
      <c r="WI31" s="5">
        <v>0</v>
      </c>
      <c r="WJ31" s="5">
        <f t="shared" si="88"/>
        <v>500000</v>
      </c>
      <c r="WK31" s="9"/>
      <c r="WL31" s="1">
        <v>25</v>
      </c>
      <c r="WM31" s="2" t="s">
        <v>28</v>
      </c>
      <c r="WN31" s="5">
        <v>1</v>
      </c>
      <c r="WO31" s="5">
        <v>100000</v>
      </c>
      <c r="WP31" s="5">
        <v>0</v>
      </c>
      <c r="WQ31" s="5">
        <f t="shared" si="89"/>
        <v>100000</v>
      </c>
      <c r="WR31" s="9"/>
      <c r="WS31" s="1">
        <v>25</v>
      </c>
      <c r="WT31" s="2" t="s">
        <v>28</v>
      </c>
      <c r="WU31" s="5">
        <v>1</v>
      </c>
      <c r="WV31" s="5">
        <v>600000</v>
      </c>
      <c r="WW31" s="5">
        <v>0</v>
      </c>
      <c r="WX31" s="5">
        <f t="shared" si="90"/>
        <v>600000</v>
      </c>
      <c r="WY31" s="9"/>
      <c r="WZ31" s="1">
        <v>25</v>
      </c>
      <c r="XA31" s="2" t="s">
        <v>28</v>
      </c>
      <c r="XB31" s="5">
        <v>0</v>
      </c>
      <c r="XC31" s="5">
        <v>0</v>
      </c>
      <c r="XD31" s="5">
        <v>0</v>
      </c>
      <c r="XE31" s="5">
        <f t="shared" si="91"/>
        <v>0</v>
      </c>
      <c r="XF31" s="9"/>
      <c r="XG31" s="1">
        <v>25</v>
      </c>
      <c r="XH31" s="2" t="s">
        <v>28</v>
      </c>
      <c r="XI31" s="5">
        <v>1</v>
      </c>
      <c r="XJ31" s="5">
        <v>50000</v>
      </c>
      <c r="XK31" s="5">
        <v>0</v>
      </c>
      <c r="XL31" s="5">
        <f t="shared" si="92"/>
        <v>50000</v>
      </c>
      <c r="XM31" s="9"/>
      <c r="XN31" s="1">
        <v>25</v>
      </c>
      <c r="XO31" s="2" t="s">
        <v>28</v>
      </c>
      <c r="XP31" s="5">
        <v>16</v>
      </c>
      <c r="XQ31" s="5">
        <v>160000</v>
      </c>
      <c r="XR31" s="5">
        <v>0</v>
      </c>
      <c r="XS31" s="5">
        <f t="shared" si="93"/>
        <v>160000</v>
      </c>
      <c r="XT31" s="9"/>
      <c r="XU31" s="1">
        <v>25</v>
      </c>
      <c r="XV31" s="2" t="s">
        <v>28</v>
      </c>
      <c r="XW31" s="5">
        <v>2</v>
      </c>
      <c r="XX31" s="5">
        <v>28000</v>
      </c>
      <c r="XY31" s="5">
        <v>0</v>
      </c>
      <c r="XZ31" s="5">
        <f t="shared" si="94"/>
        <v>28000</v>
      </c>
      <c r="YA31" s="9"/>
      <c r="YB31" s="1">
        <v>25</v>
      </c>
      <c r="YC31" s="2" t="s">
        <v>28</v>
      </c>
      <c r="YD31" s="5">
        <v>2481810.6340377131</v>
      </c>
      <c r="YE31" s="5">
        <v>8735973.4318127502</v>
      </c>
      <c r="YF31" s="5">
        <v>0</v>
      </c>
      <c r="YG31" s="5">
        <f t="shared" si="95"/>
        <v>8735973.4318127502</v>
      </c>
      <c r="YH31" s="9"/>
      <c r="YI31" s="1">
        <v>25</v>
      </c>
      <c r="YJ31" s="2" t="s">
        <v>28</v>
      </c>
      <c r="YK31" s="5">
        <v>0</v>
      </c>
      <c r="YL31" s="5">
        <v>0</v>
      </c>
      <c r="YM31" s="5">
        <v>0</v>
      </c>
      <c r="YN31" s="5">
        <f t="shared" si="96"/>
        <v>0</v>
      </c>
      <c r="YO31" s="9"/>
      <c r="YP31" s="1">
        <v>25</v>
      </c>
      <c r="YQ31" s="2" t="s">
        <v>28</v>
      </c>
      <c r="YR31" s="5">
        <v>0</v>
      </c>
      <c r="YS31" s="5">
        <v>0</v>
      </c>
      <c r="YT31" s="22">
        <v>0</v>
      </c>
      <c r="YU31" s="5">
        <f t="shared" si="97"/>
        <v>0</v>
      </c>
      <c r="YV31" s="9"/>
      <c r="YW31" s="1">
        <v>25</v>
      </c>
      <c r="YX31" s="2" t="s">
        <v>28</v>
      </c>
      <c r="YY31" s="5">
        <v>0</v>
      </c>
      <c r="YZ31" s="5">
        <v>24830121</v>
      </c>
      <c r="ZA31" s="5">
        <v>0</v>
      </c>
      <c r="ZB31" s="5">
        <f t="shared" si="98"/>
        <v>24830121</v>
      </c>
      <c r="ZC31" s="9"/>
      <c r="ZD31" s="1">
        <v>25</v>
      </c>
      <c r="ZE31" s="2" t="s">
        <v>28</v>
      </c>
      <c r="ZF31" s="5">
        <v>6</v>
      </c>
      <c r="ZG31" s="5">
        <v>390000</v>
      </c>
      <c r="ZH31" s="5">
        <v>0</v>
      </c>
      <c r="ZI31" s="5">
        <f t="shared" si="99"/>
        <v>390000</v>
      </c>
      <c r="ZJ31" s="9"/>
      <c r="ZK31" s="1">
        <v>25</v>
      </c>
      <c r="ZL31" s="2" t="s">
        <v>28</v>
      </c>
      <c r="ZM31" s="5">
        <v>0</v>
      </c>
      <c r="ZN31" s="5">
        <v>0</v>
      </c>
      <c r="ZO31" s="5">
        <v>0</v>
      </c>
      <c r="ZP31" s="5">
        <f t="shared" si="100"/>
        <v>0</v>
      </c>
      <c r="ZQ31" s="9"/>
      <c r="ZR31" s="1">
        <v>25</v>
      </c>
      <c r="ZS31" s="2" t="s">
        <v>28</v>
      </c>
      <c r="ZT31" s="5">
        <v>0</v>
      </c>
      <c r="ZU31" s="5">
        <f t="shared" si="101"/>
        <v>60778389.16958449</v>
      </c>
      <c r="ZV31" s="5">
        <f t="shared" si="0"/>
        <v>1016900</v>
      </c>
      <c r="ZW31" s="5">
        <f t="shared" si="1"/>
        <v>61795289.16958449</v>
      </c>
      <c r="ZX31" s="9"/>
    </row>
    <row r="32" spans="1:700" ht="16.5" hidden="1">
      <c r="A32" s="1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2"/>
        <v>0</v>
      </c>
      <c r="G32" s="9"/>
      <c r="H32" s="1">
        <v>26</v>
      </c>
      <c r="I32" s="2" t="s">
        <v>29</v>
      </c>
      <c r="J32" s="5">
        <v>0</v>
      </c>
      <c r="K32" s="5">
        <v>0</v>
      </c>
      <c r="L32" s="5">
        <v>0</v>
      </c>
      <c r="M32" s="5">
        <f t="shared" si="3"/>
        <v>0</v>
      </c>
      <c r="N32" s="9"/>
      <c r="O32" s="1">
        <v>26</v>
      </c>
      <c r="P32" s="2" t="s">
        <v>29</v>
      </c>
      <c r="Q32" s="5">
        <v>0</v>
      </c>
      <c r="R32" s="5">
        <v>0</v>
      </c>
      <c r="S32" s="5">
        <v>0</v>
      </c>
      <c r="T32" s="5">
        <f t="shared" si="4"/>
        <v>0</v>
      </c>
      <c r="U32" s="9"/>
      <c r="V32" s="1">
        <v>26</v>
      </c>
      <c r="W32" s="2" t="s">
        <v>29</v>
      </c>
      <c r="X32" s="5">
        <v>0</v>
      </c>
      <c r="Y32" s="5">
        <v>0</v>
      </c>
      <c r="Z32" s="5">
        <v>0</v>
      </c>
      <c r="AA32" s="5">
        <f t="shared" si="5"/>
        <v>0</v>
      </c>
      <c r="AB32" s="9"/>
      <c r="AC32" s="1">
        <v>26</v>
      </c>
      <c r="AD32" s="2" t="s">
        <v>29</v>
      </c>
      <c r="AE32" s="5">
        <v>0</v>
      </c>
      <c r="AF32" s="5">
        <v>0</v>
      </c>
      <c r="AG32" s="5">
        <v>0</v>
      </c>
      <c r="AH32" s="5">
        <f t="shared" si="6"/>
        <v>0</v>
      </c>
      <c r="AI32" s="9"/>
      <c r="AJ32" s="1">
        <v>26</v>
      </c>
      <c r="AK32" s="2" t="s">
        <v>29</v>
      </c>
      <c r="AL32" s="5">
        <v>0</v>
      </c>
      <c r="AM32" s="5">
        <v>6050000</v>
      </c>
      <c r="AN32" s="45">
        <v>2000000</v>
      </c>
      <c r="AO32" s="5">
        <f t="shared" si="7"/>
        <v>8050000</v>
      </c>
      <c r="AP32" s="9"/>
      <c r="AQ32" s="1">
        <v>26</v>
      </c>
      <c r="AR32" s="2" t="s">
        <v>29</v>
      </c>
      <c r="AS32" s="5">
        <v>16</v>
      </c>
      <c r="AT32" s="5">
        <v>32000</v>
      </c>
      <c r="AU32" s="5">
        <v>0</v>
      </c>
      <c r="AV32" s="5">
        <f t="shared" si="8"/>
        <v>32000</v>
      </c>
      <c r="AW32" s="9"/>
      <c r="AX32" s="1">
        <v>26</v>
      </c>
      <c r="AY32" s="2" t="s">
        <v>29</v>
      </c>
      <c r="AZ32" s="5">
        <v>137</v>
      </c>
      <c r="BA32" s="5">
        <v>342500</v>
      </c>
      <c r="BB32" s="5">
        <v>0</v>
      </c>
      <c r="BC32" s="5">
        <f t="shared" si="9"/>
        <v>342500</v>
      </c>
      <c r="BD32" s="9"/>
      <c r="BE32" s="1">
        <v>26</v>
      </c>
      <c r="BF32" s="2" t="s">
        <v>29</v>
      </c>
      <c r="BG32" s="5">
        <v>70</v>
      </c>
      <c r="BH32" s="5">
        <v>490000</v>
      </c>
      <c r="BI32" s="5">
        <v>0</v>
      </c>
      <c r="BJ32" s="5">
        <f t="shared" si="10"/>
        <v>490000</v>
      </c>
      <c r="BK32" s="9"/>
      <c r="BL32" s="1">
        <v>26</v>
      </c>
      <c r="BM32" s="2" t="s">
        <v>29</v>
      </c>
      <c r="BN32" s="5">
        <v>0</v>
      </c>
      <c r="BO32" s="5">
        <v>0</v>
      </c>
      <c r="BP32" s="5">
        <v>0</v>
      </c>
      <c r="BQ32" s="5">
        <f t="shared" si="11"/>
        <v>0</v>
      </c>
      <c r="BR32" s="9"/>
      <c r="BS32" s="1">
        <v>26</v>
      </c>
      <c r="BT32" s="2" t="s">
        <v>29</v>
      </c>
      <c r="BU32" s="5">
        <v>54</v>
      </c>
      <c r="BV32" s="5">
        <v>37800</v>
      </c>
      <c r="BW32" s="5">
        <v>0</v>
      </c>
      <c r="BX32" s="5">
        <f t="shared" si="12"/>
        <v>37800</v>
      </c>
      <c r="BY32" s="9"/>
      <c r="BZ32" s="1">
        <v>26</v>
      </c>
      <c r="CA32" s="2" t="s">
        <v>29</v>
      </c>
      <c r="CB32" s="5">
        <v>352</v>
      </c>
      <c r="CC32" s="5">
        <v>264000</v>
      </c>
      <c r="CD32" s="5">
        <v>0</v>
      </c>
      <c r="CE32" s="5">
        <f t="shared" si="13"/>
        <v>264000</v>
      </c>
      <c r="CF32" s="9"/>
      <c r="CG32" s="1">
        <v>26</v>
      </c>
      <c r="CH32" s="2" t="s">
        <v>29</v>
      </c>
      <c r="CI32" s="5">
        <v>39</v>
      </c>
      <c r="CJ32" s="5">
        <v>390000</v>
      </c>
      <c r="CK32" s="5">
        <v>0</v>
      </c>
      <c r="CL32" s="5">
        <f t="shared" si="14"/>
        <v>390000</v>
      </c>
      <c r="CM32" s="9"/>
      <c r="CN32" s="1">
        <v>26</v>
      </c>
      <c r="CO32" s="2" t="s">
        <v>29</v>
      </c>
      <c r="CP32" s="5">
        <v>1</v>
      </c>
      <c r="CQ32" s="5">
        <v>0</v>
      </c>
      <c r="CR32" s="5">
        <v>1545554</v>
      </c>
      <c r="CS32" s="5">
        <f t="shared" si="15"/>
        <v>1545554</v>
      </c>
      <c r="CT32" s="9"/>
      <c r="CU32" s="1">
        <v>26</v>
      </c>
      <c r="CV32" s="2" t="s">
        <v>29</v>
      </c>
      <c r="CW32" s="5">
        <v>0</v>
      </c>
      <c r="CX32" s="5">
        <v>0</v>
      </c>
      <c r="CY32" s="5">
        <v>0</v>
      </c>
      <c r="CZ32" s="5">
        <f t="shared" si="16"/>
        <v>0</v>
      </c>
      <c r="DA32" s="9"/>
      <c r="DB32" s="1">
        <v>26</v>
      </c>
      <c r="DC32" s="2" t="s">
        <v>29</v>
      </c>
      <c r="DD32" s="5">
        <v>0</v>
      </c>
      <c r="DE32" s="5">
        <v>0</v>
      </c>
      <c r="DF32" s="5">
        <v>0</v>
      </c>
      <c r="DG32" s="5">
        <f t="shared" si="17"/>
        <v>0</v>
      </c>
      <c r="DH32" s="9"/>
      <c r="DI32" s="1">
        <v>26</v>
      </c>
      <c r="DJ32" s="2" t="s">
        <v>29</v>
      </c>
      <c r="DK32" s="5">
        <v>0</v>
      </c>
      <c r="DL32" s="5">
        <v>0</v>
      </c>
      <c r="DM32" s="5">
        <v>0</v>
      </c>
      <c r="DN32" s="5">
        <f t="shared" si="18"/>
        <v>0</v>
      </c>
      <c r="DO32" s="9"/>
      <c r="DP32" s="1">
        <v>26</v>
      </c>
      <c r="DQ32" s="2" t="s">
        <v>29</v>
      </c>
      <c r="DR32" s="5">
        <v>0</v>
      </c>
      <c r="DS32" s="5">
        <v>0</v>
      </c>
      <c r="DT32" s="5">
        <v>0</v>
      </c>
      <c r="DU32" s="5">
        <f t="shared" si="19"/>
        <v>0</v>
      </c>
      <c r="DV32" s="9"/>
      <c r="DW32" s="1">
        <v>26</v>
      </c>
      <c r="DX32" s="2" t="s">
        <v>29</v>
      </c>
      <c r="DY32" s="5">
        <v>1</v>
      </c>
      <c r="DZ32" s="5">
        <v>60000</v>
      </c>
      <c r="EA32" s="5">
        <v>0</v>
      </c>
      <c r="EB32" s="5">
        <f t="shared" si="20"/>
        <v>60000</v>
      </c>
      <c r="EC32" s="9"/>
      <c r="ED32" s="1">
        <v>26</v>
      </c>
      <c r="EE32" s="2" t="s">
        <v>29</v>
      </c>
      <c r="EF32" s="5">
        <v>0</v>
      </c>
      <c r="EG32" s="5">
        <v>0</v>
      </c>
      <c r="EH32" s="5">
        <v>0</v>
      </c>
      <c r="EI32" s="5">
        <f t="shared" si="21"/>
        <v>0</v>
      </c>
      <c r="EJ32" s="9"/>
      <c r="EK32" s="1">
        <v>26</v>
      </c>
      <c r="EL32" s="2" t="s">
        <v>29</v>
      </c>
      <c r="EM32" s="5">
        <v>0</v>
      </c>
      <c r="EN32" s="5">
        <v>0</v>
      </c>
      <c r="EO32" s="5">
        <v>0</v>
      </c>
      <c r="EP32" s="5">
        <f t="shared" si="22"/>
        <v>0</v>
      </c>
      <c r="EQ32" s="9"/>
      <c r="ER32" s="1">
        <v>26</v>
      </c>
      <c r="ES32" s="2" t="s">
        <v>29</v>
      </c>
      <c r="ET32" s="5">
        <v>0</v>
      </c>
      <c r="EU32" s="5">
        <v>0</v>
      </c>
      <c r="EV32" s="5">
        <v>0</v>
      </c>
      <c r="EW32" s="5">
        <f t="shared" si="23"/>
        <v>0</v>
      </c>
      <c r="EX32" s="9"/>
      <c r="EY32" s="1">
        <v>26</v>
      </c>
      <c r="EZ32" s="2" t="s">
        <v>29</v>
      </c>
      <c r="FA32" s="5">
        <v>1</v>
      </c>
      <c r="FB32" s="5">
        <v>50000</v>
      </c>
      <c r="FC32" s="5">
        <v>0</v>
      </c>
      <c r="FD32" s="5">
        <f t="shared" si="24"/>
        <v>50000</v>
      </c>
      <c r="FE32" s="9"/>
      <c r="FF32" s="1">
        <v>26</v>
      </c>
      <c r="FG32" s="2" t="s">
        <v>29</v>
      </c>
      <c r="FH32" s="5">
        <v>0</v>
      </c>
      <c r="FI32" s="5">
        <v>0</v>
      </c>
      <c r="FJ32" s="5">
        <v>0</v>
      </c>
      <c r="FK32" s="5">
        <f t="shared" si="25"/>
        <v>0</v>
      </c>
      <c r="FL32" s="9"/>
      <c r="FM32" s="1">
        <v>26</v>
      </c>
      <c r="FN32" s="2" t="s">
        <v>29</v>
      </c>
      <c r="FO32" s="5">
        <v>0</v>
      </c>
      <c r="FP32" s="5">
        <v>0</v>
      </c>
      <c r="FQ32" s="5">
        <v>0</v>
      </c>
      <c r="FR32" s="5">
        <f t="shared" si="26"/>
        <v>0</v>
      </c>
      <c r="FS32" s="9"/>
      <c r="FT32" s="1">
        <v>26</v>
      </c>
      <c r="FU32" s="2" t="s">
        <v>29</v>
      </c>
      <c r="FV32" s="5">
        <v>0</v>
      </c>
      <c r="FW32" s="5">
        <v>0</v>
      </c>
      <c r="FX32" s="5">
        <v>0</v>
      </c>
      <c r="FY32" s="5">
        <f t="shared" si="27"/>
        <v>0</v>
      </c>
      <c r="FZ32" s="9"/>
      <c r="GA32" s="1">
        <v>26</v>
      </c>
      <c r="GB32" s="2" t="s">
        <v>29</v>
      </c>
      <c r="GC32" s="5">
        <v>0</v>
      </c>
      <c r="GD32" s="5">
        <v>0</v>
      </c>
      <c r="GE32" s="5">
        <v>0</v>
      </c>
      <c r="GF32" s="5">
        <f t="shared" si="28"/>
        <v>0</v>
      </c>
      <c r="GG32" s="9"/>
      <c r="GH32" s="1">
        <v>26</v>
      </c>
      <c r="GI32" s="2" t="s">
        <v>29</v>
      </c>
      <c r="GJ32" s="5">
        <v>0</v>
      </c>
      <c r="GK32" s="5">
        <v>0</v>
      </c>
      <c r="GL32" s="5">
        <v>0</v>
      </c>
      <c r="GM32" s="5">
        <f t="shared" si="29"/>
        <v>0</v>
      </c>
      <c r="GN32" s="9"/>
      <c r="GO32" s="1">
        <v>26</v>
      </c>
      <c r="GP32" s="2" t="s">
        <v>29</v>
      </c>
      <c r="GQ32" s="5">
        <v>0</v>
      </c>
      <c r="GR32" s="5">
        <v>0</v>
      </c>
      <c r="GS32" s="5">
        <v>0</v>
      </c>
      <c r="GT32" s="5">
        <f t="shared" si="30"/>
        <v>0</v>
      </c>
      <c r="GU32" s="9"/>
      <c r="GV32" s="1">
        <v>26</v>
      </c>
      <c r="GW32" s="2" t="s">
        <v>29</v>
      </c>
      <c r="GX32" s="5">
        <v>0</v>
      </c>
      <c r="GY32" s="5">
        <v>0</v>
      </c>
      <c r="GZ32" s="5">
        <v>0</v>
      </c>
      <c r="HA32" s="5">
        <f t="shared" si="31"/>
        <v>0</v>
      </c>
      <c r="HB32" s="9"/>
      <c r="HC32" s="1">
        <v>26</v>
      </c>
      <c r="HD32" s="2" t="s">
        <v>29</v>
      </c>
      <c r="HE32" s="5">
        <v>1</v>
      </c>
      <c r="HF32" s="5">
        <v>30000</v>
      </c>
      <c r="HG32" s="5">
        <v>0</v>
      </c>
      <c r="HH32" s="5">
        <f t="shared" si="32"/>
        <v>30000</v>
      </c>
      <c r="HI32" s="9"/>
      <c r="HJ32" s="1">
        <v>26</v>
      </c>
      <c r="HK32" s="2" t="s">
        <v>29</v>
      </c>
      <c r="HL32" s="5">
        <v>0</v>
      </c>
      <c r="HM32" s="5">
        <v>0</v>
      </c>
      <c r="HN32" s="5">
        <v>0</v>
      </c>
      <c r="HO32" s="5">
        <f t="shared" si="33"/>
        <v>0</v>
      </c>
      <c r="HP32" s="9"/>
      <c r="HQ32" s="1">
        <v>26</v>
      </c>
      <c r="HR32" s="2" t="s">
        <v>29</v>
      </c>
      <c r="HS32" s="5">
        <v>3</v>
      </c>
      <c r="HT32" s="5">
        <v>6874500</v>
      </c>
      <c r="HU32" s="5">
        <v>0</v>
      </c>
      <c r="HV32" s="5">
        <f t="shared" si="34"/>
        <v>6874500</v>
      </c>
      <c r="HW32" s="9"/>
      <c r="HX32" s="1">
        <v>26</v>
      </c>
      <c r="HY32" s="2" t="s">
        <v>29</v>
      </c>
      <c r="HZ32" s="5">
        <v>0</v>
      </c>
      <c r="IA32" s="5">
        <v>0</v>
      </c>
      <c r="IB32" s="5">
        <v>0</v>
      </c>
      <c r="IC32" s="5">
        <f t="shared" si="35"/>
        <v>0</v>
      </c>
      <c r="ID32" s="9"/>
      <c r="IE32" s="1">
        <v>26</v>
      </c>
      <c r="IF32" s="2" t="s">
        <v>29</v>
      </c>
      <c r="IG32" s="5">
        <v>0</v>
      </c>
      <c r="IH32" s="5">
        <v>0</v>
      </c>
      <c r="II32" s="5">
        <v>0</v>
      </c>
      <c r="IJ32" s="5">
        <f t="shared" si="36"/>
        <v>0</v>
      </c>
      <c r="IK32" s="9"/>
      <c r="IL32" s="1">
        <v>26</v>
      </c>
      <c r="IM32" s="2" t="s">
        <v>29</v>
      </c>
      <c r="IN32" s="5">
        <v>0</v>
      </c>
      <c r="IO32" s="5">
        <v>0</v>
      </c>
      <c r="IP32" s="5">
        <v>0</v>
      </c>
      <c r="IQ32" s="5">
        <f t="shared" si="37"/>
        <v>0</v>
      </c>
      <c r="IR32" s="9"/>
      <c r="IS32" s="1">
        <v>26</v>
      </c>
      <c r="IT32" s="2" t="s">
        <v>29</v>
      </c>
      <c r="IU32" s="5">
        <v>0</v>
      </c>
      <c r="IV32" s="5">
        <v>0</v>
      </c>
      <c r="IW32" s="5">
        <v>0</v>
      </c>
      <c r="IX32" s="5">
        <f t="shared" si="38"/>
        <v>0</v>
      </c>
      <c r="IY32" s="9"/>
      <c r="IZ32" s="1">
        <v>26</v>
      </c>
      <c r="JA32" s="2" t="s">
        <v>29</v>
      </c>
      <c r="JB32" s="5">
        <v>60</v>
      </c>
      <c r="JC32" s="5">
        <v>25000</v>
      </c>
      <c r="JD32" s="5">
        <v>20000</v>
      </c>
      <c r="JE32" s="5">
        <f t="shared" si="39"/>
        <v>45000</v>
      </c>
      <c r="JF32" s="9"/>
      <c r="JG32" s="1">
        <v>26</v>
      </c>
      <c r="JH32" s="2" t="s">
        <v>29</v>
      </c>
      <c r="JI32" s="5">
        <v>1274</v>
      </c>
      <c r="JJ32" s="5">
        <v>382200</v>
      </c>
      <c r="JK32" s="5">
        <v>0</v>
      </c>
      <c r="JL32" s="5">
        <f t="shared" si="40"/>
        <v>382200</v>
      </c>
      <c r="JM32" s="9"/>
      <c r="JN32" s="1">
        <v>26</v>
      </c>
      <c r="JO32" s="2" t="s">
        <v>29</v>
      </c>
      <c r="JP32" s="5">
        <v>0</v>
      </c>
      <c r="JQ32" s="5">
        <v>17000</v>
      </c>
      <c r="JR32" s="5">
        <v>0</v>
      </c>
      <c r="JS32" s="5">
        <f t="shared" si="41"/>
        <v>17000</v>
      </c>
      <c r="JT32" s="9"/>
      <c r="JU32" s="1">
        <v>26</v>
      </c>
      <c r="JV32" s="2" t="s">
        <v>29</v>
      </c>
      <c r="JW32" s="5">
        <v>20</v>
      </c>
      <c r="JX32" s="5">
        <v>500000</v>
      </c>
      <c r="JY32" s="5">
        <v>0</v>
      </c>
      <c r="JZ32" s="5">
        <f t="shared" si="42"/>
        <v>500000</v>
      </c>
      <c r="KA32" s="9"/>
      <c r="KB32" s="1">
        <v>26</v>
      </c>
      <c r="KC32" s="2" t="s">
        <v>29</v>
      </c>
      <c r="KD32" s="5">
        <v>0</v>
      </c>
      <c r="KE32" s="5">
        <v>0</v>
      </c>
      <c r="KF32" s="5">
        <v>0</v>
      </c>
      <c r="KG32" s="5">
        <f t="shared" si="43"/>
        <v>0</v>
      </c>
      <c r="KH32" s="9"/>
      <c r="KI32" s="1">
        <v>26</v>
      </c>
      <c r="KJ32" s="2" t="s">
        <v>29</v>
      </c>
      <c r="KK32" s="5">
        <v>0</v>
      </c>
      <c r="KL32" s="5">
        <v>0</v>
      </c>
      <c r="KM32" s="5">
        <v>0</v>
      </c>
      <c r="KN32" s="5">
        <f t="shared" si="44"/>
        <v>0</v>
      </c>
      <c r="KO32" s="9"/>
      <c r="KP32" s="1">
        <v>26</v>
      </c>
      <c r="KQ32" s="2" t="s">
        <v>29</v>
      </c>
      <c r="KR32" s="5">
        <v>0</v>
      </c>
      <c r="KS32" s="5">
        <v>0</v>
      </c>
      <c r="KT32" s="5">
        <v>0</v>
      </c>
      <c r="KU32" s="5">
        <f t="shared" si="45"/>
        <v>0</v>
      </c>
      <c r="KV32" s="9"/>
      <c r="KW32" s="1">
        <v>26</v>
      </c>
      <c r="KX32" s="2" t="s">
        <v>29</v>
      </c>
      <c r="KY32" s="5">
        <v>0</v>
      </c>
      <c r="KZ32" s="5">
        <v>0</v>
      </c>
      <c r="LA32" s="5">
        <v>0</v>
      </c>
      <c r="LB32" s="5">
        <f t="shared" si="46"/>
        <v>0</v>
      </c>
      <c r="LC32" s="9"/>
      <c r="LD32" s="1">
        <v>26</v>
      </c>
      <c r="LE32" s="2" t="s">
        <v>29</v>
      </c>
      <c r="LF32" s="5">
        <v>1</v>
      </c>
      <c r="LG32" s="5">
        <v>46000</v>
      </c>
      <c r="LH32" s="5">
        <v>0</v>
      </c>
      <c r="LI32" s="5">
        <f t="shared" si="47"/>
        <v>46000</v>
      </c>
      <c r="LJ32" s="9"/>
      <c r="LK32" s="1">
        <v>26</v>
      </c>
      <c r="LL32" s="2" t="s">
        <v>29</v>
      </c>
      <c r="LM32" s="5">
        <v>0</v>
      </c>
      <c r="LN32" s="5">
        <v>0</v>
      </c>
      <c r="LO32" s="5">
        <v>0</v>
      </c>
      <c r="LP32" s="5">
        <f t="shared" si="48"/>
        <v>0</v>
      </c>
      <c r="LQ32" s="9"/>
      <c r="LR32" s="1">
        <v>26</v>
      </c>
      <c r="LS32" s="2" t="s">
        <v>29</v>
      </c>
      <c r="LT32" s="5">
        <v>0</v>
      </c>
      <c r="LU32" s="5">
        <v>0</v>
      </c>
      <c r="LV32" s="5">
        <v>0</v>
      </c>
      <c r="LW32" s="5">
        <f t="shared" si="49"/>
        <v>0</v>
      </c>
      <c r="LX32" s="9"/>
      <c r="LY32" s="1">
        <v>26</v>
      </c>
      <c r="LZ32" s="2" t="s">
        <v>29</v>
      </c>
      <c r="MA32" s="5">
        <v>0</v>
      </c>
      <c r="MB32" s="5">
        <v>0</v>
      </c>
      <c r="MC32" s="5">
        <v>0</v>
      </c>
      <c r="MD32" s="5">
        <f t="shared" si="50"/>
        <v>0</v>
      </c>
      <c r="ME32" s="9"/>
      <c r="MF32" s="1">
        <v>26</v>
      </c>
      <c r="MG32" s="2" t="s">
        <v>29</v>
      </c>
      <c r="MH32" s="5">
        <v>400</v>
      </c>
      <c r="MI32" s="5">
        <v>24000</v>
      </c>
      <c r="MJ32" s="5">
        <v>0</v>
      </c>
      <c r="MK32" s="5">
        <f t="shared" si="51"/>
        <v>24000</v>
      </c>
      <c r="ML32" s="9"/>
      <c r="MM32" s="1">
        <v>26</v>
      </c>
      <c r="MN32" s="2" t="s">
        <v>29</v>
      </c>
      <c r="MO32" s="5">
        <v>0</v>
      </c>
      <c r="MP32" s="5">
        <v>0</v>
      </c>
      <c r="MQ32" s="5">
        <v>0</v>
      </c>
      <c r="MR32" s="5">
        <f t="shared" si="52"/>
        <v>0</v>
      </c>
      <c r="MS32" s="9"/>
      <c r="MT32" s="1">
        <v>26</v>
      </c>
      <c r="MU32" s="2" t="s">
        <v>29</v>
      </c>
      <c r="MV32" s="5">
        <v>0</v>
      </c>
      <c r="MW32" s="5">
        <v>0</v>
      </c>
      <c r="MX32" s="5">
        <v>0</v>
      </c>
      <c r="MY32" s="5">
        <f t="shared" si="53"/>
        <v>0</v>
      </c>
      <c r="MZ32" s="9"/>
      <c r="NA32" s="1">
        <v>26</v>
      </c>
      <c r="NB32" s="2" t="s">
        <v>29</v>
      </c>
      <c r="NC32" s="5">
        <v>57596</v>
      </c>
      <c r="ND32" s="5">
        <v>20439850</v>
      </c>
      <c r="NE32" s="5">
        <v>0</v>
      </c>
      <c r="NF32" s="5">
        <f t="shared" si="54"/>
        <v>20439850</v>
      </c>
      <c r="NG32" s="9"/>
      <c r="NH32" s="1">
        <v>26</v>
      </c>
      <c r="NI32" s="2" t="s">
        <v>29</v>
      </c>
      <c r="NJ32" s="5">
        <v>6452</v>
      </c>
      <c r="NK32" s="5">
        <v>1290400</v>
      </c>
      <c r="NL32" s="5">
        <v>0</v>
      </c>
      <c r="NM32" s="5">
        <f t="shared" si="55"/>
        <v>1290400</v>
      </c>
      <c r="NN32" s="9"/>
      <c r="NO32" s="1">
        <v>26</v>
      </c>
      <c r="NP32" s="2" t="s">
        <v>29</v>
      </c>
      <c r="NQ32" s="5">
        <v>0</v>
      </c>
      <c r="NR32" s="5">
        <v>0</v>
      </c>
      <c r="NS32" s="5">
        <v>0</v>
      </c>
      <c r="NT32" s="5">
        <f t="shared" si="56"/>
        <v>0</v>
      </c>
      <c r="NU32" s="9"/>
      <c r="NV32" s="1">
        <v>26</v>
      </c>
      <c r="NW32" s="2" t="s">
        <v>29</v>
      </c>
      <c r="NX32" s="5">
        <v>0</v>
      </c>
      <c r="NY32" s="5">
        <v>0</v>
      </c>
      <c r="NZ32" s="5">
        <v>0</v>
      </c>
      <c r="OA32" s="5">
        <f t="shared" si="57"/>
        <v>0</v>
      </c>
      <c r="OB32" s="9"/>
      <c r="OC32" s="1">
        <v>26</v>
      </c>
      <c r="OD32" s="2" t="s">
        <v>29</v>
      </c>
      <c r="OE32" s="5">
        <v>0</v>
      </c>
      <c r="OF32" s="5">
        <v>0</v>
      </c>
      <c r="OG32" s="5">
        <v>0</v>
      </c>
      <c r="OH32" s="5">
        <f t="shared" si="58"/>
        <v>0</v>
      </c>
      <c r="OI32" s="9"/>
      <c r="OJ32" s="1">
        <v>26</v>
      </c>
      <c r="OK32" s="2" t="s">
        <v>29</v>
      </c>
      <c r="OL32" s="5">
        <v>0</v>
      </c>
      <c r="OM32" s="5">
        <v>0</v>
      </c>
      <c r="ON32" s="5">
        <v>0</v>
      </c>
      <c r="OO32" s="5">
        <f t="shared" si="59"/>
        <v>0</v>
      </c>
      <c r="OP32" s="9"/>
      <c r="OQ32" s="1">
        <v>26</v>
      </c>
      <c r="OR32" s="2" t="s">
        <v>29</v>
      </c>
      <c r="OS32" s="5">
        <v>26158</v>
      </c>
      <c r="OT32" s="5">
        <v>1700270</v>
      </c>
      <c r="OU32" s="5">
        <v>0</v>
      </c>
      <c r="OV32" s="5">
        <f t="shared" si="60"/>
        <v>1700270</v>
      </c>
      <c r="OW32" s="9"/>
      <c r="OX32" s="1">
        <v>26</v>
      </c>
      <c r="OY32" s="2" t="s">
        <v>29</v>
      </c>
      <c r="OZ32" s="5">
        <v>0</v>
      </c>
      <c r="PA32" s="5">
        <v>0</v>
      </c>
      <c r="PB32" s="5">
        <v>0</v>
      </c>
      <c r="PC32" s="5">
        <f t="shared" si="61"/>
        <v>0</v>
      </c>
      <c r="PD32" s="9"/>
      <c r="PE32" s="1">
        <v>26</v>
      </c>
      <c r="PF32" s="2" t="s">
        <v>29</v>
      </c>
      <c r="PG32" s="5">
        <v>0</v>
      </c>
      <c r="PH32" s="5">
        <v>0</v>
      </c>
      <c r="PI32" s="5">
        <v>0</v>
      </c>
      <c r="PJ32" s="5">
        <f t="shared" si="62"/>
        <v>0</v>
      </c>
      <c r="PK32" s="9"/>
      <c r="PL32" s="1">
        <v>26</v>
      </c>
      <c r="PM32" s="2" t="s">
        <v>29</v>
      </c>
      <c r="PN32" s="5">
        <v>0</v>
      </c>
      <c r="PO32" s="5">
        <v>0</v>
      </c>
      <c r="PP32" s="5">
        <v>0</v>
      </c>
      <c r="PQ32" s="5">
        <f t="shared" si="63"/>
        <v>0</v>
      </c>
      <c r="PR32" s="9"/>
      <c r="PS32" s="1">
        <v>26</v>
      </c>
      <c r="PT32" s="2" t="s">
        <v>29</v>
      </c>
      <c r="PU32" s="5"/>
      <c r="PV32" s="5">
        <v>0</v>
      </c>
      <c r="PW32" s="5">
        <v>0</v>
      </c>
      <c r="PX32" s="5">
        <f t="shared" si="64"/>
        <v>0</v>
      </c>
      <c r="PY32" s="9"/>
      <c r="PZ32" s="1">
        <v>26</v>
      </c>
      <c r="QA32" s="2" t="s">
        <v>29</v>
      </c>
      <c r="QB32" s="5">
        <v>38619377</v>
      </c>
      <c r="QC32" s="5">
        <v>6179100</v>
      </c>
      <c r="QD32" s="5">
        <v>0</v>
      </c>
      <c r="QE32" s="5">
        <f t="shared" si="65"/>
        <v>6179100</v>
      </c>
      <c r="QF32" s="9"/>
      <c r="QG32" s="1">
        <v>26</v>
      </c>
      <c r="QH32" s="2" t="s">
        <v>29</v>
      </c>
      <c r="QI32" s="5">
        <v>429</v>
      </c>
      <c r="QJ32" s="5">
        <v>1513941</v>
      </c>
      <c r="QK32" s="5">
        <v>0</v>
      </c>
      <c r="QL32" s="5">
        <f t="shared" si="66"/>
        <v>1513941</v>
      </c>
      <c r="QM32" s="9"/>
      <c r="QN32" s="1">
        <v>26</v>
      </c>
      <c r="QO32" s="2" t="s">
        <v>29</v>
      </c>
      <c r="QP32" s="5">
        <v>3024</v>
      </c>
      <c r="QQ32" s="5">
        <v>453600</v>
      </c>
      <c r="QR32" s="5">
        <v>0</v>
      </c>
      <c r="QS32" s="5">
        <f t="shared" si="67"/>
        <v>453600</v>
      </c>
      <c r="QT32" s="9"/>
      <c r="QU32" s="1">
        <v>26</v>
      </c>
      <c r="QV32" s="2" t="s">
        <v>29</v>
      </c>
      <c r="QW32" s="5">
        <v>15</v>
      </c>
      <c r="QX32" s="5">
        <v>30000</v>
      </c>
      <c r="QY32" s="5">
        <v>0</v>
      </c>
      <c r="QZ32" s="5">
        <f t="shared" si="68"/>
        <v>30000</v>
      </c>
      <c r="RA32" s="9"/>
      <c r="RB32" s="1">
        <v>26</v>
      </c>
      <c r="RC32" s="2" t="s">
        <v>29</v>
      </c>
      <c r="RD32" s="5">
        <v>0</v>
      </c>
      <c r="RE32" s="5">
        <v>0</v>
      </c>
      <c r="RF32" s="5">
        <v>0</v>
      </c>
      <c r="RG32" s="5">
        <f t="shared" si="69"/>
        <v>0</v>
      </c>
      <c r="RH32" s="9"/>
      <c r="RI32" s="1">
        <v>26</v>
      </c>
      <c r="RJ32" s="2" t="s">
        <v>29</v>
      </c>
      <c r="RK32" s="5">
        <v>6447</v>
      </c>
      <c r="RL32" s="5">
        <v>541548</v>
      </c>
      <c r="RM32" s="5">
        <v>0</v>
      </c>
      <c r="RN32" s="5">
        <f t="shared" si="70"/>
        <v>541548</v>
      </c>
      <c r="RO32" s="9"/>
      <c r="RP32" s="1">
        <v>26</v>
      </c>
      <c r="RQ32" s="2" t="s">
        <v>29</v>
      </c>
      <c r="RR32" s="5">
        <v>39</v>
      </c>
      <c r="RS32" s="5">
        <v>58500</v>
      </c>
      <c r="RT32" s="5">
        <v>0</v>
      </c>
      <c r="RU32" s="5">
        <f t="shared" si="71"/>
        <v>58500</v>
      </c>
      <c r="RV32" s="9"/>
      <c r="RW32" s="1">
        <v>26</v>
      </c>
      <c r="RX32" s="2" t="s">
        <v>29</v>
      </c>
      <c r="RY32" s="5">
        <v>0</v>
      </c>
      <c r="RZ32" s="5">
        <v>0</v>
      </c>
      <c r="SA32" s="5">
        <v>0</v>
      </c>
      <c r="SB32" s="5">
        <f t="shared" si="72"/>
        <v>0</v>
      </c>
      <c r="SC32" s="9"/>
      <c r="SD32" s="1">
        <v>26</v>
      </c>
      <c r="SE32" s="2" t="s">
        <v>29</v>
      </c>
      <c r="SF32" s="5">
        <v>0</v>
      </c>
      <c r="SG32" s="5">
        <v>0</v>
      </c>
      <c r="SH32" s="5">
        <v>0</v>
      </c>
      <c r="SI32" s="5">
        <f t="shared" si="73"/>
        <v>0</v>
      </c>
      <c r="SJ32" s="9"/>
      <c r="SK32" s="1">
        <v>26</v>
      </c>
      <c r="SL32" s="2" t="s">
        <v>29</v>
      </c>
      <c r="SM32" s="5">
        <v>0</v>
      </c>
      <c r="SN32" s="5">
        <v>7500</v>
      </c>
      <c r="SO32" s="5">
        <v>0</v>
      </c>
      <c r="SP32" s="5">
        <f t="shared" si="74"/>
        <v>7500</v>
      </c>
      <c r="SQ32" s="9"/>
      <c r="SR32" s="1">
        <v>26</v>
      </c>
      <c r="SS32" s="2" t="s">
        <v>29</v>
      </c>
      <c r="ST32" s="5">
        <v>0</v>
      </c>
      <c r="SU32" s="5">
        <v>2000</v>
      </c>
      <c r="SV32" s="5">
        <v>0</v>
      </c>
      <c r="SW32" s="5">
        <f t="shared" si="75"/>
        <v>2000</v>
      </c>
      <c r="SX32" s="9"/>
      <c r="SY32" s="1">
        <v>26</v>
      </c>
      <c r="SZ32" s="2" t="s">
        <v>29</v>
      </c>
      <c r="TA32" s="5">
        <v>0</v>
      </c>
      <c r="TB32" s="5">
        <v>2000</v>
      </c>
      <c r="TC32" s="5">
        <v>0</v>
      </c>
      <c r="TD32" s="5">
        <f t="shared" si="76"/>
        <v>2000</v>
      </c>
      <c r="TE32" s="9"/>
      <c r="TF32" s="1">
        <v>26</v>
      </c>
      <c r="TG32" s="2" t="s">
        <v>29</v>
      </c>
      <c r="TH32" s="5">
        <v>0</v>
      </c>
      <c r="TI32" s="5">
        <v>0</v>
      </c>
      <c r="TJ32" s="5">
        <v>0</v>
      </c>
      <c r="TK32" s="5">
        <f t="shared" si="77"/>
        <v>0</v>
      </c>
      <c r="TL32" s="9"/>
      <c r="TM32" s="1">
        <v>26</v>
      </c>
      <c r="TN32" s="2" t="s">
        <v>29</v>
      </c>
      <c r="TO32" s="5">
        <v>0</v>
      </c>
      <c r="TP32" s="5">
        <v>0</v>
      </c>
      <c r="TQ32" s="5">
        <v>0</v>
      </c>
      <c r="TR32" s="5">
        <f t="shared" si="78"/>
        <v>0</v>
      </c>
      <c r="TS32" s="9"/>
      <c r="TT32" s="1">
        <v>26</v>
      </c>
      <c r="TU32" s="2" t="s">
        <v>29</v>
      </c>
      <c r="TV32" s="5">
        <v>0</v>
      </c>
      <c r="TW32" s="5">
        <v>0</v>
      </c>
      <c r="TX32" s="5">
        <v>0</v>
      </c>
      <c r="TY32" s="5">
        <f t="shared" si="79"/>
        <v>0</v>
      </c>
      <c r="TZ32" s="9"/>
      <c r="UA32" s="1">
        <v>26</v>
      </c>
      <c r="UB32" s="2" t="s">
        <v>29</v>
      </c>
      <c r="UC32" s="5">
        <v>0</v>
      </c>
      <c r="UD32" s="5">
        <v>0</v>
      </c>
      <c r="UE32" s="5">
        <v>0</v>
      </c>
      <c r="UF32" s="5">
        <f t="shared" si="80"/>
        <v>0</v>
      </c>
      <c r="UG32" s="9"/>
      <c r="UH32" s="1">
        <v>26</v>
      </c>
      <c r="UI32" s="2" t="s">
        <v>29</v>
      </c>
      <c r="UJ32" s="5">
        <v>0</v>
      </c>
      <c r="UK32" s="5">
        <v>0</v>
      </c>
      <c r="UL32" s="5">
        <v>0</v>
      </c>
      <c r="UM32" s="5">
        <f t="shared" si="81"/>
        <v>0</v>
      </c>
      <c r="UN32" s="9"/>
      <c r="UO32" s="1">
        <v>26</v>
      </c>
      <c r="UP32" s="2" t="s">
        <v>29</v>
      </c>
      <c r="UQ32" s="5">
        <v>0</v>
      </c>
      <c r="UR32" s="5">
        <v>59200</v>
      </c>
      <c r="US32" s="5">
        <v>0</v>
      </c>
      <c r="UT32" s="5">
        <f t="shared" si="82"/>
        <v>59200</v>
      </c>
      <c r="UU32" s="9"/>
      <c r="UV32" s="1">
        <v>26</v>
      </c>
      <c r="UW32" s="2" t="s">
        <v>29</v>
      </c>
      <c r="UX32" s="5">
        <v>48</v>
      </c>
      <c r="UY32" s="5">
        <v>1508325.8478260869</v>
      </c>
      <c r="UZ32" s="5">
        <v>0</v>
      </c>
      <c r="VA32" s="5">
        <f t="shared" si="83"/>
        <v>1508325.8478260869</v>
      </c>
      <c r="VB32" s="9"/>
      <c r="VC32" s="1">
        <v>26</v>
      </c>
      <c r="VD32" s="2" t="s">
        <v>29</v>
      </c>
      <c r="VE32" s="5">
        <v>1</v>
      </c>
      <c r="VF32" s="5">
        <v>5000</v>
      </c>
      <c r="VG32" s="5">
        <v>0</v>
      </c>
      <c r="VH32" s="5">
        <f t="shared" si="84"/>
        <v>5000</v>
      </c>
      <c r="VI32" s="9"/>
      <c r="VJ32" s="1">
        <v>26</v>
      </c>
      <c r="VK32" s="2" t="s">
        <v>29</v>
      </c>
      <c r="VL32" s="5">
        <v>0</v>
      </c>
      <c r="VM32" s="5">
        <v>0</v>
      </c>
      <c r="VN32" s="5">
        <v>0</v>
      </c>
      <c r="VO32" s="5">
        <f t="shared" si="85"/>
        <v>0</v>
      </c>
      <c r="VP32" s="9"/>
      <c r="VQ32" s="1">
        <v>26</v>
      </c>
      <c r="VR32" s="2" t="s">
        <v>29</v>
      </c>
      <c r="VS32" s="5">
        <v>10000</v>
      </c>
      <c r="VT32" s="5">
        <v>10000000</v>
      </c>
      <c r="VU32" s="5">
        <v>0</v>
      </c>
      <c r="VV32" s="5">
        <f t="shared" si="86"/>
        <v>10000000</v>
      </c>
      <c r="VW32" s="9"/>
      <c r="VX32" s="1">
        <v>26</v>
      </c>
      <c r="VY32" s="2" t="s">
        <v>29</v>
      </c>
      <c r="VZ32" s="5">
        <v>0</v>
      </c>
      <c r="WA32" s="5">
        <v>0</v>
      </c>
      <c r="WB32" s="5">
        <v>0</v>
      </c>
      <c r="WC32" s="5">
        <f t="shared" si="87"/>
        <v>0</v>
      </c>
      <c r="WD32" s="9"/>
      <c r="WE32" s="1">
        <v>26</v>
      </c>
      <c r="WF32" s="2" t="s">
        <v>29</v>
      </c>
      <c r="WG32" s="5">
        <v>1</v>
      </c>
      <c r="WH32" s="5">
        <v>500000</v>
      </c>
      <c r="WI32" s="5">
        <v>0</v>
      </c>
      <c r="WJ32" s="5">
        <f t="shared" si="88"/>
        <v>500000</v>
      </c>
      <c r="WK32" s="9"/>
      <c r="WL32" s="1">
        <v>26</v>
      </c>
      <c r="WM32" s="2" t="s">
        <v>29</v>
      </c>
      <c r="WN32" s="5">
        <v>0</v>
      </c>
      <c r="WO32" s="5">
        <v>0</v>
      </c>
      <c r="WP32" s="5">
        <v>0</v>
      </c>
      <c r="WQ32" s="5">
        <f t="shared" si="89"/>
        <v>0</v>
      </c>
      <c r="WR32" s="9"/>
      <c r="WS32" s="1">
        <v>26</v>
      </c>
      <c r="WT32" s="2" t="s">
        <v>29</v>
      </c>
      <c r="WU32" s="5">
        <v>1</v>
      </c>
      <c r="WV32" s="5">
        <v>600000</v>
      </c>
      <c r="WW32" s="5">
        <v>0</v>
      </c>
      <c r="WX32" s="5">
        <f t="shared" si="90"/>
        <v>600000</v>
      </c>
      <c r="WY32" s="9"/>
      <c r="WZ32" s="1">
        <v>26</v>
      </c>
      <c r="XA32" s="2" t="s">
        <v>29</v>
      </c>
      <c r="XB32" s="5">
        <v>0</v>
      </c>
      <c r="XC32" s="5">
        <v>0</v>
      </c>
      <c r="XD32" s="5">
        <v>0</v>
      </c>
      <c r="XE32" s="5">
        <f t="shared" si="91"/>
        <v>0</v>
      </c>
      <c r="XF32" s="9"/>
      <c r="XG32" s="1">
        <v>26</v>
      </c>
      <c r="XH32" s="2" t="s">
        <v>29</v>
      </c>
      <c r="XI32" s="5">
        <v>1</v>
      </c>
      <c r="XJ32" s="5">
        <v>50000</v>
      </c>
      <c r="XK32" s="5">
        <v>0</v>
      </c>
      <c r="XL32" s="5">
        <f t="shared" si="92"/>
        <v>50000</v>
      </c>
      <c r="XM32" s="9"/>
      <c r="XN32" s="1">
        <v>26</v>
      </c>
      <c r="XO32" s="2" t="s">
        <v>29</v>
      </c>
      <c r="XP32" s="5">
        <v>47</v>
      </c>
      <c r="XQ32" s="5">
        <v>470000</v>
      </c>
      <c r="XR32" s="5">
        <v>0</v>
      </c>
      <c r="XS32" s="5">
        <f t="shared" si="93"/>
        <v>470000</v>
      </c>
      <c r="XT32" s="9"/>
      <c r="XU32" s="1">
        <v>26</v>
      </c>
      <c r="XV32" s="2" t="s">
        <v>29</v>
      </c>
      <c r="XW32" s="5">
        <v>0</v>
      </c>
      <c r="XX32" s="5">
        <v>0</v>
      </c>
      <c r="XY32" s="5">
        <v>0</v>
      </c>
      <c r="XZ32" s="5">
        <f t="shared" si="94"/>
        <v>0</v>
      </c>
      <c r="YA32" s="9"/>
      <c r="YB32" s="1">
        <v>26</v>
      </c>
      <c r="YC32" s="2" t="s">
        <v>29</v>
      </c>
      <c r="YD32" s="5">
        <v>6564968.1849020431</v>
      </c>
      <c r="YE32" s="5">
        <v>23108688.01085519</v>
      </c>
      <c r="YF32" s="5">
        <v>0</v>
      </c>
      <c r="YG32" s="5">
        <f t="shared" si="95"/>
        <v>23108688.01085519</v>
      </c>
      <c r="YH32" s="9"/>
      <c r="YI32" s="1">
        <v>26</v>
      </c>
      <c r="YJ32" s="2" t="s">
        <v>29</v>
      </c>
      <c r="YK32" s="5">
        <v>0</v>
      </c>
      <c r="YL32" s="5">
        <v>0</v>
      </c>
      <c r="YM32" s="5">
        <v>0</v>
      </c>
      <c r="YN32" s="5">
        <f t="shared" si="96"/>
        <v>0</v>
      </c>
      <c r="YO32" s="9"/>
      <c r="YP32" s="1">
        <v>26</v>
      </c>
      <c r="YQ32" s="2" t="s">
        <v>29</v>
      </c>
      <c r="YR32" s="5">
        <v>0</v>
      </c>
      <c r="YS32" s="5">
        <v>0</v>
      </c>
      <c r="YT32" s="22">
        <v>153846.20000000001</v>
      </c>
      <c r="YU32" s="5">
        <f t="shared" si="97"/>
        <v>153846.20000000001</v>
      </c>
      <c r="YV32" s="9"/>
      <c r="YW32" s="1">
        <v>26</v>
      </c>
      <c r="YX32" s="2" t="s">
        <v>29</v>
      </c>
      <c r="YY32" s="5">
        <v>0</v>
      </c>
      <c r="YZ32" s="5">
        <v>6723400</v>
      </c>
      <c r="ZA32" s="5">
        <v>0</v>
      </c>
      <c r="ZB32" s="5">
        <f t="shared" si="98"/>
        <v>6723400</v>
      </c>
      <c r="ZC32" s="9"/>
      <c r="ZD32" s="1">
        <v>26</v>
      </c>
      <c r="ZE32" s="2" t="s">
        <v>29</v>
      </c>
      <c r="ZF32" s="5">
        <v>0</v>
      </c>
      <c r="ZG32" s="5">
        <v>0</v>
      </c>
      <c r="ZH32" s="5">
        <v>0</v>
      </c>
      <c r="ZI32" s="5">
        <f t="shared" si="99"/>
        <v>0</v>
      </c>
      <c r="ZJ32" s="9"/>
      <c r="ZK32" s="1">
        <v>26</v>
      </c>
      <c r="ZL32" s="2" t="s">
        <v>29</v>
      </c>
      <c r="ZM32" s="5">
        <v>0</v>
      </c>
      <c r="ZN32" s="5">
        <v>0</v>
      </c>
      <c r="ZO32" s="5">
        <v>0</v>
      </c>
      <c r="ZP32" s="5">
        <f t="shared" si="100"/>
        <v>0</v>
      </c>
      <c r="ZQ32" s="9"/>
      <c r="ZR32" s="1">
        <v>26</v>
      </c>
      <c r="ZS32" s="2" t="s">
        <v>29</v>
      </c>
      <c r="ZT32" s="5">
        <v>0</v>
      </c>
      <c r="ZU32" s="5">
        <f t="shared" si="101"/>
        <v>90858322.858681276</v>
      </c>
      <c r="ZV32" s="5">
        <f t="shared" si="0"/>
        <v>3719400.2</v>
      </c>
      <c r="ZW32" s="5">
        <f t="shared" si="1"/>
        <v>94577723.058681279</v>
      </c>
      <c r="ZX32" s="9"/>
    </row>
    <row r="33" spans="1:700" ht="16.5" hidden="1">
      <c r="A33" s="1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2"/>
        <v>0</v>
      </c>
      <c r="G33" s="9"/>
      <c r="H33" s="1">
        <v>27</v>
      </c>
      <c r="I33" s="2" t="s">
        <v>30</v>
      </c>
      <c r="J33" s="5">
        <v>0</v>
      </c>
      <c r="K33" s="5">
        <v>0</v>
      </c>
      <c r="L33" s="5">
        <v>0</v>
      </c>
      <c r="M33" s="5">
        <f t="shared" si="3"/>
        <v>0</v>
      </c>
      <c r="N33" s="9"/>
      <c r="O33" s="1">
        <v>27</v>
      </c>
      <c r="P33" s="2" t="s">
        <v>30</v>
      </c>
      <c r="Q33" s="5">
        <v>0</v>
      </c>
      <c r="R33" s="5">
        <v>0</v>
      </c>
      <c r="S33" s="5">
        <v>0</v>
      </c>
      <c r="T33" s="5">
        <f t="shared" si="4"/>
        <v>0</v>
      </c>
      <c r="U33" s="9"/>
      <c r="V33" s="1">
        <v>27</v>
      </c>
      <c r="W33" s="2" t="s">
        <v>30</v>
      </c>
      <c r="X33" s="5">
        <v>0</v>
      </c>
      <c r="Y33" s="5">
        <v>0</v>
      </c>
      <c r="Z33" s="5">
        <v>0</v>
      </c>
      <c r="AA33" s="5">
        <f t="shared" si="5"/>
        <v>0</v>
      </c>
      <c r="AB33" s="9"/>
      <c r="AC33" s="1">
        <v>27</v>
      </c>
      <c r="AD33" s="2" t="s">
        <v>30</v>
      </c>
      <c r="AE33" s="5">
        <v>1</v>
      </c>
      <c r="AF33" s="5">
        <v>900000</v>
      </c>
      <c r="AG33" s="5">
        <v>0</v>
      </c>
      <c r="AH33" s="5">
        <f t="shared" si="6"/>
        <v>900000</v>
      </c>
      <c r="AI33" s="9"/>
      <c r="AJ33" s="1">
        <v>27</v>
      </c>
      <c r="AK33" s="2" t="s">
        <v>30</v>
      </c>
      <c r="AL33" s="5">
        <v>0</v>
      </c>
      <c r="AM33" s="5">
        <v>5156000</v>
      </c>
      <c r="AN33" s="5">
        <v>650000</v>
      </c>
      <c r="AO33" s="5">
        <f t="shared" si="7"/>
        <v>5806000</v>
      </c>
      <c r="AP33" s="9"/>
      <c r="AQ33" s="1">
        <v>27</v>
      </c>
      <c r="AR33" s="2" t="s">
        <v>30</v>
      </c>
      <c r="AS33" s="5">
        <v>12</v>
      </c>
      <c r="AT33" s="5">
        <v>24000</v>
      </c>
      <c r="AU33" s="5">
        <v>0</v>
      </c>
      <c r="AV33" s="5">
        <f t="shared" si="8"/>
        <v>24000</v>
      </c>
      <c r="AW33" s="9"/>
      <c r="AX33" s="1">
        <v>27</v>
      </c>
      <c r="AY33" s="2" t="s">
        <v>30</v>
      </c>
      <c r="AZ33" s="5">
        <v>84</v>
      </c>
      <c r="BA33" s="5">
        <v>210000</v>
      </c>
      <c r="BB33" s="5">
        <v>0</v>
      </c>
      <c r="BC33" s="5">
        <f t="shared" si="9"/>
        <v>210000</v>
      </c>
      <c r="BD33" s="9"/>
      <c r="BE33" s="1">
        <v>27</v>
      </c>
      <c r="BF33" s="2" t="s">
        <v>30</v>
      </c>
      <c r="BG33" s="5">
        <v>46</v>
      </c>
      <c r="BH33" s="5">
        <v>322000</v>
      </c>
      <c r="BI33" s="5">
        <v>0</v>
      </c>
      <c r="BJ33" s="5">
        <f t="shared" si="10"/>
        <v>322000</v>
      </c>
      <c r="BK33" s="9"/>
      <c r="BL33" s="1">
        <v>27</v>
      </c>
      <c r="BM33" s="2" t="s">
        <v>30</v>
      </c>
      <c r="BN33" s="5">
        <v>0</v>
      </c>
      <c r="BO33" s="5">
        <v>0</v>
      </c>
      <c r="BP33" s="5">
        <v>0</v>
      </c>
      <c r="BQ33" s="5">
        <f t="shared" si="11"/>
        <v>0</v>
      </c>
      <c r="BR33" s="9"/>
      <c r="BS33" s="1">
        <v>27</v>
      </c>
      <c r="BT33" s="2" t="s">
        <v>30</v>
      </c>
      <c r="BU33" s="5">
        <v>34</v>
      </c>
      <c r="BV33" s="5">
        <v>23800</v>
      </c>
      <c r="BW33" s="5">
        <v>0</v>
      </c>
      <c r="BX33" s="5">
        <f t="shared" si="12"/>
        <v>23800</v>
      </c>
      <c r="BY33" s="9"/>
      <c r="BZ33" s="1">
        <v>27</v>
      </c>
      <c r="CA33" s="2" t="s">
        <v>30</v>
      </c>
      <c r="CB33" s="5">
        <v>220</v>
      </c>
      <c r="CC33" s="5">
        <v>165000</v>
      </c>
      <c r="CD33" s="5">
        <v>0</v>
      </c>
      <c r="CE33" s="5">
        <f t="shared" si="13"/>
        <v>165000</v>
      </c>
      <c r="CF33" s="9"/>
      <c r="CG33" s="1">
        <v>27</v>
      </c>
      <c r="CH33" s="2" t="s">
        <v>30</v>
      </c>
      <c r="CI33" s="5">
        <v>19</v>
      </c>
      <c r="CJ33" s="5">
        <v>190000</v>
      </c>
      <c r="CK33" s="5">
        <v>0</v>
      </c>
      <c r="CL33" s="5">
        <f t="shared" si="14"/>
        <v>190000</v>
      </c>
      <c r="CM33" s="9"/>
      <c r="CN33" s="1">
        <v>27</v>
      </c>
      <c r="CO33" s="2" t="s">
        <v>30</v>
      </c>
      <c r="CP33" s="5">
        <v>1</v>
      </c>
      <c r="CQ33" s="5">
        <v>0</v>
      </c>
      <c r="CR33" s="5">
        <v>1545554</v>
      </c>
      <c r="CS33" s="5">
        <f t="shared" si="15"/>
        <v>1545554</v>
      </c>
      <c r="CT33" s="9"/>
      <c r="CU33" s="1">
        <v>27</v>
      </c>
      <c r="CV33" s="2" t="s">
        <v>30</v>
      </c>
      <c r="CW33" s="5">
        <v>0</v>
      </c>
      <c r="CX33" s="5">
        <v>0</v>
      </c>
      <c r="CY33" s="5">
        <v>0</v>
      </c>
      <c r="CZ33" s="5">
        <f t="shared" si="16"/>
        <v>0</v>
      </c>
      <c r="DA33" s="9"/>
      <c r="DB33" s="1">
        <v>27</v>
      </c>
      <c r="DC33" s="2" t="s">
        <v>30</v>
      </c>
      <c r="DD33" s="5">
        <v>0</v>
      </c>
      <c r="DE33" s="5">
        <v>0</v>
      </c>
      <c r="DF33" s="5">
        <v>0</v>
      </c>
      <c r="DG33" s="5">
        <f t="shared" si="17"/>
        <v>0</v>
      </c>
      <c r="DH33" s="9"/>
      <c r="DI33" s="1">
        <v>27</v>
      </c>
      <c r="DJ33" s="2" t="s">
        <v>30</v>
      </c>
      <c r="DK33" s="5">
        <v>0</v>
      </c>
      <c r="DL33" s="5">
        <v>0</v>
      </c>
      <c r="DM33" s="5">
        <v>0</v>
      </c>
      <c r="DN33" s="5">
        <f t="shared" si="18"/>
        <v>0</v>
      </c>
      <c r="DO33" s="9"/>
      <c r="DP33" s="1">
        <v>27</v>
      </c>
      <c r="DQ33" s="2" t="s">
        <v>30</v>
      </c>
      <c r="DR33" s="5">
        <v>0</v>
      </c>
      <c r="DS33" s="5">
        <v>0</v>
      </c>
      <c r="DT33" s="5">
        <v>0</v>
      </c>
      <c r="DU33" s="5">
        <f t="shared" si="19"/>
        <v>0</v>
      </c>
      <c r="DV33" s="9"/>
      <c r="DW33" s="1">
        <v>27</v>
      </c>
      <c r="DX33" s="2" t="s">
        <v>30</v>
      </c>
      <c r="DY33" s="5">
        <v>2</v>
      </c>
      <c r="DZ33" s="5">
        <v>120000</v>
      </c>
      <c r="EA33" s="5">
        <v>0</v>
      </c>
      <c r="EB33" s="5">
        <f t="shared" si="20"/>
        <v>120000</v>
      </c>
      <c r="EC33" s="9"/>
      <c r="ED33" s="1">
        <v>27</v>
      </c>
      <c r="EE33" s="2" t="s">
        <v>30</v>
      </c>
      <c r="EF33" s="5">
        <v>0</v>
      </c>
      <c r="EG33" s="5">
        <v>0</v>
      </c>
      <c r="EH33" s="5">
        <v>0</v>
      </c>
      <c r="EI33" s="5">
        <f t="shared" si="21"/>
        <v>0</v>
      </c>
      <c r="EJ33" s="9"/>
      <c r="EK33" s="1">
        <v>27</v>
      </c>
      <c r="EL33" s="2" t="s">
        <v>30</v>
      </c>
      <c r="EM33" s="5">
        <v>0</v>
      </c>
      <c r="EN33" s="5">
        <v>2000000</v>
      </c>
      <c r="EO33" s="5">
        <v>0</v>
      </c>
      <c r="EP33" s="5">
        <f t="shared" si="22"/>
        <v>2000000</v>
      </c>
      <c r="EQ33" s="9"/>
      <c r="ER33" s="1">
        <v>27</v>
      </c>
      <c r="ES33" s="2" t="s">
        <v>30</v>
      </c>
      <c r="ET33" s="5">
        <v>0</v>
      </c>
      <c r="EU33" s="5">
        <v>0</v>
      </c>
      <c r="EV33" s="5">
        <v>0</v>
      </c>
      <c r="EW33" s="5">
        <f t="shared" si="23"/>
        <v>0</v>
      </c>
      <c r="EX33" s="9"/>
      <c r="EY33" s="1">
        <v>27</v>
      </c>
      <c r="EZ33" s="2" t="s">
        <v>30</v>
      </c>
      <c r="FA33" s="5">
        <v>1</v>
      </c>
      <c r="FB33" s="5">
        <v>50000</v>
      </c>
      <c r="FC33" s="5">
        <v>0</v>
      </c>
      <c r="FD33" s="5">
        <f t="shared" si="24"/>
        <v>50000</v>
      </c>
      <c r="FE33" s="9"/>
      <c r="FF33" s="1">
        <v>27</v>
      </c>
      <c r="FG33" s="2" t="s">
        <v>30</v>
      </c>
      <c r="FH33" s="5">
        <v>0</v>
      </c>
      <c r="FI33" s="5">
        <v>0</v>
      </c>
      <c r="FJ33" s="5">
        <v>0</v>
      </c>
      <c r="FK33" s="5">
        <f t="shared" si="25"/>
        <v>0</v>
      </c>
      <c r="FL33" s="9"/>
      <c r="FM33" s="1">
        <v>27</v>
      </c>
      <c r="FN33" s="2" t="s">
        <v>30</v>
      </c>
      <c r="FO33" s="5">
        <v>0</v>
      </c>
      <c r="FP33" s="5">
        <v>120000</v>
      </c>
      <c r="FQ33" s="5">
        <v>0</v>
      </c>
      <c r="FR33" s="5">
        <f t="shared" si="26"/>
        <v>120000</v>
      </c>
      <c r="FS33" s="9"/>
      <c r="FT33" s="1">
        <v>27</v>
      </c>
      <c r="FU33" s="2" t="s">
        <v>30</v>
      </c>
      <c r="FV33" s="5">
        <v>0</v>
      </c>
      <c r="FW33" s="5">
        <v>0</v>
      </c>
      <c r="FX33" s="5">
        <v>0</v>
      </c>
      <c r="FY33" s="5">
        <f t="shared" si="27"/>
        <v>0</v>
      </c>
      <c r="FZ33" s="9"/>
      <c r="GA33" s="1">
        <v>27</v>
      </c>
      <c r="GB33" s="2" t="s">
        <v>30</v>
      </c>
      <c r="GC33" s="5">
        <v>0</v>
      </c>
      <c r="GD33" s="5">
        <v>0</v>
      </c>
      <c r="GE33" s="5">
        <v>0</v>
      </c>
      <c r="GF33" s="5">
        <f t="shared" si="28"/>
        <v>0</v>
      </c>
      <c r="GG33" s="9"/>
      <c r="GH33" s="1">
        <v>27</v>
      </c>
      <c r="GI33" s="2" t="s">
        <v>30</v>
      </c>
      <c r="GJ33" s="5">
        <v>0</v>
      </c>
      <c r="GK33" s="5">
        <v>0</v>
      </c>
      <c r="GL33" s="5">
        <v>0</v>
      </c>
      <c r="GM33" s="5">
        <f t="shared" si="29"/>
        <v>0</v>
      </c>
      <c r="GN33" s="9"/>
      <c r="GO33" s="1">
        <v>27</v>
      </c>
      <c r="GP33" s="2" t="s">
        <v>30</v>
      </c>
      <c r="GQ33" s="5">
        <v>1</v>
      </c>
      <c r="GR33" s="5">
        <v>50000</v>
      </c>
      <c r="GS33" s="5">
        <v>0</v>
      </c>
      <c r="GT33" s="5">
        <f t="shared" si="30"/>
        <v>50000</v>
      </c>
      <c r="GU33" s="9"/>
      <c r="GV33" s="1">
        <v>27</v>
      </c>
      <c r="GW33" s="2" t="s">
        <v>30</v>
      </c>
      <c r="GX33" s="5">
        <v>0</v>
      </c>
      <c r="GY33" s="5">
        <v>0</v>
      </c>
      <c r="GZ33" s="5">
        <v>0</v>
      </c>
      <c r="HA33" s="5">
        <f t="shared" si="31"/>
        <v>0</v>
      </c>
      <c r="HB33" s="9"/>
      <c r="HC33" s="1">
        <v>27</v>
      </c>
      <c r="HD33" s="2" t="s">
        <v>30</v>
      </c>
      <c r="HE33" s="5">
        <v>1</v>
      </c>
      <c r="HF33" s="5">
        <v>30000</v>
      </c>
      <c r="HG33" s="5">
        <v>0</v>
      </c>
      <c r="HH33" s="5">
        <f t="shared" si="32"/>
        <v>30000</v>
      </c>
      <c r="HI33" s="9"/>
      <c r="HJ33" s="1">
        <v>27</v>
      </c>
      <c r="HK33" s="2" t="s">
        <v>30</v>
      </c>
      <c r="HL33" s="5">
        <v>0</v>
      </c>
      <c r="HM33" s="5">
        <v>0</v>
      </c>
      <c r="HN33" s="5">
        <v>0</v>
      </c>
      <c r="HO33" s="5">
        <f t="shared" si="33"/>
        <v>0</v>
      </c>
      <c r="HP33" s="9"/>
      <c r="HQ33" s="1">
        <v>27</v>
      </c>
      <c r="HR33" s="2" t="s">
        <v>30</v>
      </c>
      <c r="HS33" s="5">
        <v>1</v>
      </c>
      <c r="HT33" s="5">
        <v>2291500</v>
      </c>
      <c r="HU33" s="5">
        <v>0</v>
      </c>
      <c r="HV33" s="5">
        <f t="shared" si="34"/>
        <v>2291500</v>
      </c>
      <c r="HW33" s="9"/>
      <c r="HX33" s="1">
        <v>27</v>
      </c>
      <c r="HY33" s="2" t="s">
        <v>30</v>
      </c>
      <c r="HZ33" s="5">
        <v>1</v>
      </c>
      <c r="IA33" s="5">
        <v>700000</v>
      </c>
      <c r="IB33" s="5">
        <v>0</v>
      </c>
      <c r="IC33" s="5">
        <f t="shared" si="35"/>
        <v>700000</v>
      </c>
      <c r="ID33" s="9"/>
      <c r="IE33" s="1">
        <v>27</v>
      </c>
      <c r="IF33" s="2" t="s">
        <v>30</v>
      </c>
      <c r="IG33" s="5">
        <v>0</v>
      </c>
      <c r="IH33" s="5">
        <v>0</v>
      </c>
      <c r="II33" s="5">
        <v>0</v>
      </c>
      <c r="IJ33" s="5">
        <f t="shared" si="36"/>
        <v>0</v>
      </c>
      <c r="IK33" s="9"/>
      <c r="IL33" s="1">
        <v>27</v>
      </c>
      <c r="IM33" s="2" t="s">
        <v>30</v>
      </c>
      <c r="IN33" s="5">
        <v>0</v>
      </c>
      <c r="IO33" s="5">
        <v>0</v>
      </c>
      <c r="IP33" s="5">
        <v>0</v>
      </c>
      <c r="IQ33" s="5">
        <f t="shared" si="37"/>
        <v>0</v>
      </c>
      <c r="IR33" s="9"/>
      <c r="IS33" s="1">
        <v>27</v>
      </c>
      <c r="IT33" s="2" t="s">
        <v>30</v>
      </c>
      <c r="IU33" s="5">
        <v>0</v>
      </c>
      <c r="IV33" s="5">
        <v>0</v>
      </c>
      <c r="IW33" s="5">
        <v>0</v>
      </c>
      <c r="IX33" s="5">
        <f t="shared" si="38"/>
        <v>0</v>
      </c>
      <c r="IY33" s="9"/>
      <c r="IZ33" s="1">
        <v>27</v>
      </c>
      <c r="JA33" s="2" t="s">
        <v>30</v>
      </c>
      <c r="JB33" s="5">
        <v>272</v>
      </c>
      <c r="JC33" s="5">
        <v>75000</v>
      </c>
      <c r="JD33" s="5">
        <v>45000</v>
      </c>
      <c r="JE33" s="5">
        <f t="shared" si="39"/>
        <v>120000</v>
      </c>
      <c r="JF33" s="9"/>
      <c r="JG33" s="1">
        <v>27</v>
      </c>
      <c r="JH33" s="2" t="s">
        <v>30</v>
      </c>
      <c r="JI33" s="5">
        <v>698</v>
      </c>
      <c r="JJ33" s="5">
        <v>209400</v>
      </c>
      <c r="JK33" s="5">
        <v>0</v>
      </c>
      <c r="JL33" s="5">
        <f t="shared" si="40"/>
        <v>209400</v>
      </c>
      <c r="JM33" s="9"/>
      <c r="JN33" s="1">
        <v>27</v>
      </c>
      <c r="JO33" s="2" t="s">
        <v>30</v>
      </c>
      <c r="JP33" s="5">
        <v>0</v>
      </c>
      <c r="JQ33" s="5">
        <v>17000</v>
      </c>
      <c r="JR33" s="5">
        <v>0</v>
      </c>
      <c r="JS33" s="5">
        <f t="shared" si="41"/>
        <v>17000</v>
      </c>
      <c r="JT33" s="9"/>
      <c r="JU33" s="1">
        <v>27</v>
      </c>
      <c r="JV33" s="2" t="s">
        <v>30</v>
      </c>
      <c r="JW33" s="5">
        <v>18</v>
      </c>
      <c r="JX33" s="5">
        <v>450000</v>
      </c>
      <c r="JY33" s="5">
        <v>0</v>
      </c>
      <c r="JZ33" s="5">
        <f t="shared" si="42"/>
        <v>450000</v>
      </c>
      <c r="KA33" s="9"/>
      <c r="KB33" s="1">
        <v>27</v>
      </c>
      <c r="KC33" s="2" t="s">
        <v>30</v>
      </c>
      <c r="KD33" s="5">
        <v>0</v>
      </c>
      <c r="KE33" s="5">
        <v>0</v>
      </c>
      <c r="KF33" s="5">
        <v>0</v>
      </c>
      <c r="KG33" s="5">
        <f t="shared" si="43"/>
        <v>0</v>
      </c>
      <c r="KH33" s="9"/>
      <c r="KI33" s="1">
        <v>27</v>
      </c>
      <c r="KJ33" s="2" t="s">
        <v>30</v>
      </c>
      <c r="KK33" s="5">
        <v>2</v>
      </c>
      <c r="KL33" s="5">
        <v>76000</v>
      </c>
      <c r="KM33" s="5">
        <v>0</v>
      </c>
      <c r="KN33" s="5">
        <f t="shared" si="44"/>
        <v>76000</v>
      </c>
      <c r="KO33" s="9"/>
      <c r="KP33" s="1">
        <v>27</v>
      </c>
      <c r="KQ33" s="2" t="s">
        <v>30</v>
      </c>
      <c r="KR33" s="5">
        <v>0</v>
      </c>
      <c r="KS33" s="5">
        <v>0</v>
      </c>
      <c r="KT33" s="5">
        <v>3700000</v>
      </c>
      <c r="KU33" s="5">
        <f t="shared" si="45"/>
        <v>3700000</v>
      </c>
      <c r="KV33" s="9"/>
      <c r="KW33" s="1">
        <v>27</v>
      </c>
      <c r="KX33" s="2" t="s">
        <v>30</v>
      </c>
      <c r="KY33" s="5">
        <v>0</v>
      </c>
      <c r="KZ33" s="5">
        <v>0</v>
      </c>
      <c r="LA33" s="5">
        <v>0</v>
      </c>
      <c r="LB33" s="5">
        <f t="shared" si="46"/>
        <v>0</v>
      </c>
      <c r="LC33" s="9"/>
      <c r="LD33" s="1">
        <v>27</v>
      </c>
      <c r="LE33" s="2" t="s">
        <v>30</v>
      </c>
      <c r="LF33" s="5">
        <v>1</v>
      </c>
      <c r="LG33" s="5">
        <v>46000</v>
      </c>
      <c r="LH33" s="5">
        <v>0</v>
      </c>
      <c r="LI33" s="5">
        <f t="shared" si="47"/>
        <v>46000</v>
      </c>
      <c r="LJ33" s="9"/>
      <c r="LK33" s="1">
        <v>27</v>
      </c>
      <c r="LL33" s="2" t="s">
        <v>30</v>
      </c>
      <c r="LM33" s="5">
        <v>0</v>
      </c>
      <c r="LN33" s="5">
        <v>0</v>
      </c>
      <c r="LO33" s="5">
        <v>0</v>
      </c>
      <c r="LP33" s="5">
        <f t="shared" si="48"/>
        <v>0</v>
      </c>
      <c r="LQ33" s="9"/>
      <c r="LR33" s="1">
        <v>27</v>
      </c>
      <c r="LS33" s="2" t="s">
        <v>30</v>
      </c>
      <c r="LT33" s="5">
        <v>0</v>
      </c>
      <c r="LU33" s="5">
        <v>0</v>
      </c>
      <c r="LV33" s="5">
        <v>0</v>
      </c>
      <c r="LW33" s="5">
        <f t="shared" si="49"/>
        <v>0</v>
      </c>
      <c r="LX33" s="9"/>
      <c r="LY33" s="1">
        <v>27</v>
      </c>
      <c r="LZ33" s="2" t="s">
        <v>30</v>
      </c>
      <c r="MA33" s="5">
        <v>0</v>
      </c>
      <c r="MB33" s="5">
        <v>0</v>
      </c>
      <c r="MC33" s="5">
        <v>0</v>
      </c>
      <c r="MD33" s="5">
        <f t="shared" si="50"/>
        <v>0</v>
      </c>
      <c r="ME33" s="9"/>
      <c r="MF33" s="1">
        <v>27</v>
      </c>
      <c r="MG33" s="2" t="s">
        <v>30</v>
      </c>
      <c r="MH33" s="5">
        <v>300</v>
      </c>
      <c r="MI33" s="5">
        <v>18000</v>
      </c>
      <c r="MJ33" s="5">
        <v>0</v>
      </c>
      <c r="MK33" s="5">
        <f t="shared" si="51"/>
        <v>18000</v>
      </c>
      <c r="ML33" s="9"/>
      <c r="MM33" s="1">
        <v>27</v>
      </c>
      <c r="MN33" s="2" t="s">
        <v>30</v>
      </c>
      <c r="MO33" s="5">
        <v>0</v>
      </c>
      <c r="MP33" s="5">
        <v>0</v>
      </c>
      <c r="MQ33" s="5">
        <v>0</v>
      </c>
      <c r="MR33" s="5">
        <f t="shared" si="52"/>
        <v>0</v>
      </c>
      <c r="MS33" s="9"/>
      <c r="MT33" s="1">
        <v>27</v>
      </c>
      <c r="MU33" s="2" t="s">
        <v>30</v>
      </c>
      <c r="MV33" s="5">
        <v>0</v>
      </c>
      <c r="MW33" s="5">
        <v>0</v>
      </c>
      <c r="MX33" s="5">
        <v>0</v>
      </c>
      <c r="MY33" s="5">
        <f t="shared" si="53"/>
        <v>0</v>
      </c>
      <c r="MZ33" s="9"/>
      <c r="NA33" s="1">
        <v>27</v>
      </c>
      <c r="NB33" s="2" t="s">
        <v>30</v>
      </c>
      <c r="NC33" s="5">
        <v>78200</v>
      </c>
      <c r="ND33" s="5">
        <v>28245000</v>
      </c>
      <c r="NE33" s="5">
        <v>0</v>
      </c>
      <c r="NF33" s="5">
        <f t="shared" si="54"/>
        <v>28245000</v>
      </c>
      <c r="NG33" s="9"/>
      <c r="NH33" s="1">
        <v>27</v>
      </c>
      <c r="NI33" s="2" t="s">
        <v>30</v>
      </c>
      <c r="NJ33" s="5">
        <v>4692</v>
      </c>
      <c r="NK33" s="5">
        <v>938400</v>
      </c>
      <c r="NL33" s="5">
        <v>0</v>
      </c>
      <c r="NM33" s="5">
        <f t="shared" si="55"/>
        <v>938400</v>
      </c>
      <c r="NN33" s="9"/>
      <c r="NO33" s="1">
        <v>27</v>
      </c>
      <c r="NP33" s="2" t="s">
        <v>30</v>
      </c>
      <c r="NQ33" s="5">
        <v>0</v>
      </c>
      <c r="NR33" s="5">
        <v>0</v>
      </c>
      <c r="NS33" s="5">
        <v>0</v>
      </c>
      <c r="NT33" s="5">
        <f t="shared" si="56"/>
        <v>0</v>
      </c>
      <c r="NU33" s="9"/>
      <c r="NV33" s="1">
        <v>27</v>
      </c>
      <c r="NW33" s="2" t="s">
        <v>30</v>
      </c>
      <c r="NX33" s="5">
        <v>0</v>
      </c>
      <c r="NY33" s="5">
        <v>0</v>
      </c>
      <c r="NZ33" s="5">
        <v>0</v>
      </c>
      <c r="OA33" s="5">
        <f t="shared" si="57"/>
        <v>0</v>
      </c>
      <c r="OB33" s="9"/>
      <c r="OC33" s="1">
        <v>27</v>
      </c>
      <c r="OD33" s="2" t="s">
        <v>30</v>
      </c>
      <c r="OE33" s="5">
        <v>0</v>
      </c>
      <c r="OF33" s="5">
        <v>0</v>
      </c>
      <c r="OG33" s="5">
        <v>0</v>
      </c>
      <c r="OH33" s="5">
        <f t="shared" si="58"/>
        <v>0</v>
      </c>
      <c r="OI33" s="9"/>
      <c r="OJ33" s="1">
        <v>27</v>
      </c>
      <c r="OK33" s="2" t="s">
        <v>30</v>
      </c>
      <c r="OL33" s="5">
        <v>0</v>
      </c>
      <c r="OM33" s="5">
        <v>0</v>
      </c>
      <c r="ON33" s="5">
        <v>0</v>
      </c>
      <c r="OO33" s="5">
        <f t="shared" si="59"/>
        <v>0</v>
      </c>
      <c r="OP33" s="9"/>
      <c r="OQ33" s="1">
        <v>27</v>
      </c>
      <c r="OR33" s="2" t="s">
        <v>30</v>
      </c>
      <c r="OS33" s="5">
        <v>18924.400000000001</v>
      </c>
      <c r="OT33" s="5">
        <v>1230086</v>
      </c>
      <c r="OU33" s="5">
        <v>0</v>
      </c>
      <c r="OV33" s="5">
        <f t="shared" si="60"/>
        <v>1230086</v>
      </c>
      <c r="OW33" s="9"/>
      <c r="OX33" s="1">
        <v>27</v>
      </c>
      <c r="OY33" s="2" t="s">
        <v>30</v>
      </c>
      <c r="OZ33" s="5">
        <v>0</v>
      </c>
      <c r="PA33" s="5">
        <v>0</v>
      </c>
      <c r="PB33" s="5">
        <v>0</v>
      </c>
      <c r="PC33" s="5">
        <f t="shared" si="61"/>
        <v>0</v>
      </c>
      <c r="PD33" s="9"/>
      <c r="PE33" s="1">
        <v>27</v>
      </c>
      <c r="PF33" s="2" t="s">
        <v>30</v>
      </c>
      <c r="PG33" s="5">
        <v>0</v>
      </c>
      <c r="PH33" s="5">
        <v>0</v>
      </c>
      <c r="PI33" s="5">
        <v>0</v>
      </c>
      <c r="PJ33" s="5">
        <f t="shared" si="62"/>
        <v>0</v>
      </c>
      <c r="PK33" s="9"/>
      <c r="PL33" s="1">
        <v>27</v>
      </c>
      <c r="PM33" s="2" t="s">
        <v>30</v>
      </c>
      <c r="PN33" s="5">
        <v>0</v>
      </c>
      <c r="PO33" s="5">
        <v>0</v>
      </c>
      <c r="PP33" s="5">
        <v>0</v>
      </c>
      <c r="PQ33" s="5">
        <f t="shared" si="63"/>
        <v>0</v>
      </c>
      <c r="PR33" s="9"/>
      <c r="PS33" s="1">
        <v>27</v>
      </c>
      <c r="PT33" s="2" t="s">
        <v>30</v>
      </c>
      <c r="PU33" s="5">
        <v>2931</v>
      </c>
      <c r="PV33" s="5">
        <v>644820</v>
      </c>
      <c r="PW33" s="5">
        <v>0</v>
      </c>
      <c r="PX33" s="5">
        <f t="shared" si="64"/>
        <v>644820</v>
      </c>
      <c r="PY33" s="9"/>
      <c r="PZ33" s="1">
        <v>27</v>
      </c>
      <c r="QA33" s="2" t="s">
        <v>30</v>
      </c>
      <c r="QB33" s="5">
        <v>25550248</v>
      </c>
      <c r="QC33" s="5">
        <v>4088040</v>
      </c>
      <c r="QD33" s="5">
        <v>0</v>
      </c>
      <c r="QE33" s="5">
        <f t="shared" si="65"/>
        <v>4088040</v>
      </c>
      <c r="QF33" s="9"/>
      <c r="QG33" s="1">
        <v>27</v>
      </c>
      <c r="QH33" s="2" t="s">
        <v>30</v>
      </c>
      <c r="QI33" s="5">
        <v>209</v>
      </c>
      <c r="QJ33" s="5">
        <v>737561</v>
      </c>
      <c r="QK33" s="5">
        <v>0</v>
      </c>
      <c r="QL33" s="5">
        <f t="shared" si="66"/>
        <v>737561</v>
      </c>
      <c r="QM33" s="9"/>
      <c r="QN33" s="1">
        <v>27</v>
      </c>
      <c r="QO33" s="2" t="s">
        <v>30</v>
      </c>
      <c r="QP33" s="5">
        <v>2953</v>
      </c>
      <c r="QQ33" s="5">
        <v>442950</v>
      </c>
      <c r="QR33" s="5">
        <v>0</v>
      </c>
      <c r="QS33" s="5">
        <f t="shared" si="67"/>
        <v>442950</v>
      </c>
      <c r="QT33" s="9"/>
      <c r="QU33" s="1">
        <v>27</v>
      </c>
      <c r="QV33" s="2" t="s">
        <v>30</v>
      </c>
      <c r="QW33" s="5">
        <v>15</v>
      </c>
      <c r="QX33" s="5">
        <v>30000</v>
      </c>
      <c r="QY33" s="5">
        <v>0</v>
      </c>
      <c r="QZ33" s="5">
        <f t="shared" si="68"/>
        <v>30000</v>
      </c>
      <c r="RA33" s="9"/>
      <c r="RB33" s="1">
        <v>27</v>
      </c>
      <c r="RC33" s="2" t="s">
        <v>30</v>
      </c>
      <c r="RD33" s="5">
        <v>0</v>
      </c>
      <c r="RE33" s="5">
        <v>0</v>
      </c>
      <c r="RF33" s="5">
        <v>0</v>
      </c>
      <c r="RG33" s="5">
        <f t="shared" si="69"/>
        <v>0</v>
      </c>
      <c r="RH33" s="9"/>
      <c r="RI33" s="1">
        <v>27</v>
      </c>
      <c r="RJ33" s="2" t="s">
        <v>30</v>
      </c>
      <c r="RK33" s="5">
        <v>3773</v>
      </c>
      <c r="RL33" s="5">
        <v>316932</v>
      </c>
      <c r="RM33" s="5">
        <v>0</v>
      </c>
      <c r="RN33" s="5">
        <f t="shared" si="70"/>
        <v>316932</v>
      </c>
      <c r="RO33" s="9"/>
      <c r="RP33" s="1">
        <v>27</v>
      </c>
      <c r="RQ33" s="2" t="s">
        <v>30</v>
      </c>
      <c r="RR33" s="5">
        <v>21</v>
      </c>
      <c r="RS33" s="5">
        <v>31500</v>
      </c>
      <c r="RT33" s="5">
        <v>0</v>
      </c>
      <c r="RU33" s="5">
        <f t="shared" si="71"/>
        <v>31500</v>
      </c>
      <c r="RV33" s="9"/>
      <c r="RW33" s="1">
        <v>27</v>
      </c>
      <c r="RX33" s="2" t="s">
        <v>30</v>
      </c>
      <c r="RY33" s="5">
        <v>0</v>
      </c>
      <c r="RZ33" s="5">
        <v>0</v>
      </c>
      <c r="SA33" s="5">
        <v>0</v>
      </c>
      <c r="SB33" s="5">
        <f t="shared" si="72"/>
        <v>0</v>
      </c>
      <c r="SC33" s="9"/>
      <c r="SD33" s="1">
        <v>27</v>
      </c>
      <c r="SE33" s="2" t="s">
        <v>30</v>
      </c>
      <c r="SF33" s="5">
        <v>0</v>
      </c>
      <c r="SG33" s="5">
        <v>10000</v>
      </c>
      <c r="SH33" s="5">
        <v>0</v>
      </c>
      <c r="SI33" s="5">
        <f t="shared" si="73"/>
        <v>10000</v>
      </c>
      <c r="SJ33" s="9"/>
      <c r="SK33" s="1">
        <v>27</v>
      </c>
      <c r="SL33" s="2" t="s">
        <v>30</v>
      </c>
      <c r="SM33" s="5">
        <v>0</v>
      </c>
      <c r="SN33" s="5">
        <v>12000</v>
      </c>
      <c r="SO33" s="5">
        <v>0</v>
      </c>
      <c r="SP33" s="5">
        <f t="shared" si="74"/>
        <v>12000</v>
      </c>
      <c r="SQ33" s="9"/>
      <c r="SR33" s="1">
        <v>27</v>
      </c>
      <c r="SS33" s="2" t="s">
        <v>30</v>
      </c>
      <c r="ST33" s="5">
        <v>0</v>
      </c>
      <c r="SU33" s="5">
        <v>2000</v>
      </c>
      <c r="SV33" s="5">
        <v>0</v>
      </c>
      <c r="SW33" s="5">
        <f t="shared" si="75"/>
        <v>2000</v>
      </c>
      <c r="SX33" s="9"/>
      <c r="SY33" s="1">
        <v>27</v>
      </c>
      <c r="SZ33" s="2" t="s">
        <v>30</v>
      </c>
      <c r="TA33" s="5">
        <v>0</v>
      </c>
      <c r="TB33" s="5">
        <v>2000</v>
      </c>
      <c r="TC33" s="5">
        <v>0</v>
      </c>
      <c r="TD33" s="5">
        <f t="shared" si="76"/>
        <v>2000</v>
      </c>
      <c r="TE33" s="9"/>
      <c r="TF33" s="1">
        <v>27</v>
      </c>
      <c r="TG33" s="2" t="s">
        <v>30</v>
      </c>
      <c r="TH33" s="5">
        <v>0</v>
      </c>
      <c r="TI33" s="5">
        <v>0</v>
      </c>
      <c r="TJ33" s="5">
        <v>0</v>
      </c>
      <c r="TK33" s="5">
        <f t="shared" si="77"/>
        <v>0</v>
      </c>
      <c r="TL33" s="9"/>
      <c r="TM33" s="1">
        <v>27</v>
      </c>
      <c r="TN33" s="2" t="s">
        <v>30</v>
      </c>
      <c r="TO33" s="5">
        <v>0</v>
      </c>
      <c r="TP33" s="5">
        <v>0</v>
      </c>
      <c r="TQ33" s="5">
        <v>0</v>
      </c>
      <c r="TR33" s="5">
        <f t="shared" si="78"/>
        <v>0</v>
      </c>
      <c r="TS33" s="9"/>
      <c r="TT33" s="1">
        <v>27</v>
      </c>
      <c r="TU33" s="2" t="s">
        <v>30</v>
      </c>
      <c r="TV33" s="5">
        <v>0</v>
      </c>
      <c r="TW33" s="5">
        <v>0</v>
      </c>
      <c r="TX33" s="5">
        <v>0</v>
      </c>
      <c r="TY33" s="5">
        <f t="shared" si="79"/>
        <v>0</v>
      </c>
      <c r="TZ33" s="9"/>
      <c r="UA33" s="1">
        <v>27</v>
      </c>
      <c r="UB33" s="2" t="s">
        <v>30</v>
      </c>
      <c r="UC33" s="5">
        <v>0</v>
      </c>
      <c r="UD33" s="5">
        <v>0</v>
      </c>
      <c r="UE33" s="5">
        <v>0</v>
      </c>
      <c r="UF33" s="5">
        <f t="shared" si="80"/>
        <v>0</v>
      </c>
      <c r="UG33" s="9"/>
      <c r="UH33" s="1">
        <v>27</v>
      </c>
      <c r="UI33" s="2" t="s">
        <v>30</v>
      </c>
      <c r="UJ33" s="5">
        <v>0</v>
      </c>
      <c r="UK33" s="5">
        <v>0</v>
      </c>
      <c r="UL33" s="5">
        <v>0</v>
      </c>
      <c r="UM33" s="5">
        <f t="shared" si="81"/>
        <v>0</v>
      </c>
      <c r="UN33" s="9"/>
      <c r="UO33" s="1">
        <v>27</v>
      </c>
      <c r="UP33" s="2" t="s">
        <v>30</v>
      </c>
      <c r="UQ33" s="5">
        <v>0</v>
      </c>
      <c r="UR33" s="5">
        <v>39400</v>
      </c>
      <c r="US33" s="5">
        <v>0</v>
      </c>
      <c r="UT33" s="5">
        <f t="shared" si="82"/>
        <v>39400</v>
      </c>
      <c r="UU33" s="9"/>
      <c r="UV33" s="1">
        <v>27</v>
      </c>
      <c r="UW33" s="2" t="s">
        <v>30</v>
      </c>
      <c r="UX33" s="5">
        <v>27</v>
      </c>
      <c r="UY33" s="5">
        <v>848433.28940217395</v>
      </c>
      <c r="UZ33" s="5">
        <v>250000</v>
      </c>
      <c r="VA33" s="5">
        <f t="shared" si="83"/>
        <v>1098433.2894021738</v>
      </c>
      <c r="VB33" s="9"/>
      <c r="VC33" s="1">
        <v>27</v>
      </c>
      <c r="VD33" s="2" t="s">
        <v>30</v>
      </c>
      <c r="VE33" s="5">
        <v>1</v>
      </c>
      <c r="VF33" s="5">
        <v>37100</v>
      </c>
      <c r="VG33" s="5">
        <v>20000</v>
      </c>
      <c r="VH33" s="5">
        <f t="shared" si="84"/>
        <v>57100</v>
      </c>
      <c r="VI33" s="9"/>
      <c r="VJ33" s="1">
        <v>27</v>
      </c>
      <c r="VK33" s="2" t="s">
        <v>30</v>
      </c>
      <c r="VL33" s="5">
        <v>1</v>
      </c>
      <c r="VM33" s="5">
        <v>50000</v>
      </c>
      <c r="VN33" s="5">
        <v>0</v>
      </c>
      <c r="VO33" s="5">
        <f t="shared" si="85"/>
        <v>50000</v>
      </c>
      <c r="VP33" s="9"/>
      <c r="VQ33" s="1">
        <v>27</v>
      </c>
      <c r="VR33" s="2" t="s">
        <v>30</v>
      </c>
      <c r="VS33" s="5">
        <v>600</v>
      </c>
      <c r="VT33" s="5">
        <v>600000</v>
      </c>
      <c r="VU33" s="5">
        <v>0</v>
      </c>
      <c r="VV33" s="5">
        <f t="shared" si="86"/>
        <v>600000</v>
      </c>
      <c r="VW33" s="9"/>
      <c r="VX33" s="1">
        <v>27</v>
      </c>
      <c r="VY33" s="2" t="s">
        <v>30</v>
      </c>
      <c r="VZ33" s="5">
        <v>0</v>
      </c>
      <c r="WA33" s="5">
        <v>500000</v>
      </c>
      <c r="WB33" s="5">
        <v>0</v>
      </c>
      <c r="WC33" s="5">
        <f t="shared" si="87"/>
        <v>500000</v>
      </c>
      <c r="WD33" s="9"/>
      <c r="WE33" s="1">
        <v>27</v>
      </c>
      <c r="WF33" s="2" t="s">
        <v>30</v>
      </c>
      <c r="WG33" s="5">
        <v>1</v>
      </c>
      <c r="WH33" s="5">
        <v>500000</v>
      </c>
      <c r="WI33" s="5">
        <v>0</v>
      </c>
      <c r="WJ33" s="5">
        <f t="shared" si="88"/>
        <v>500000</v>
      </c>
      <c r="WK33" s="9"/>
      <c r="WL33" s="1">
        <v>27</v>
      </c>
      <c r="WM33" s="2" t="s">
        <v>30</v>
      </c>
      <c r="WN33" s="5">
        <v>1</v>
      </c>
      <c r="WO33" s="5">
        <v>100000</v>
      </c>
      <c r="WP33" s="5">
        <v>0</v>
      </c>
      <c r="WQ33" s="5">
        <f t="shared" si="89"/>
        <v>100000</v>
      </c>
      <c r="WR33" s="9"/>
      <c r="WS33" s="1">
        <v>27</v>
      </c>
      <c r="WT33" s="2" t="s">
        <v>30</v>
      </c>
      <c r="WU33" s="5">
        <v>1</v>
      </c>
      <c r="WV33" s="5">
        <v>600000</v>
      </c>
      <c r="WW33" s="5">
        <v>0</v>
      </c>
      <c r="WX33" s="5">
        <f t="shared" si="90"/>
        <v>600000</v>
      </c>
      <c r="WY33" s="9"/>
      <c r="WZ33" s="1">
        <v>27</v>
      </c>
      <c r="XA33" s="2" t="s">
        <v>30</v>
      </c>
      <c r="XB33" s="5">
        <v>0</v>
      </c>
      <c r="XC33" s="5">
        <v>0</v>
      </c>
      <c r="XD33" s="5">
        <v>0</v>
      </c>
      <c r="XE33" s="5">
        <f t="shared" si="91"/>
        <v>0</v>
      </c>
      <c r="XF33" s="9"/>
      <c r="XG33" s="1">
        <v>27</v>
      </c>
      <c r="XH33" s="2" t="s">
        <v>30</v>
      </c>
      <c r="XI33" s="5">
        <v>1</v>
      </c>
      <c r="XJ33" s="5">
        <v>50000</v>
      </c>
      <c r="XK33" s="5">
        <v>0</v>
      </c>
      <c r="XL33" s="5">
        <f t="shared" si="92"/>
        <v>50000</v>
      </c>
      <c r="XM33" s="9"/>
      <c r="XN33" s="1">
        <v>27</v>
      </c>
      <c r="XO33" s="2" t="s">
        <v>30</v>
      </c>
      <c r="XP33" s="5">
        <v>20</v>
      </c>
      <c r="XQ33" s="5">
        <v>200000</v>
      </c>
      <c r="XR33" s="5">
        <v>0</v>
      </c>
      <c r="XS33" s="5">
        <f t="shared" si="93"/>
        <v>200000</v>
      </c>
      <c r="XT33" s="9"/>
      <c r="XU33" s="1">
        <v>27</v>
      </c>
      <c r="XV33" s="2" t="s">
        <v>30</v>
      </c>
      <c r="XW33" s="5">
        <v>2</v>
      </c>
      <c r="XX33" s="5">
        <v>28000</v>
      </c>
      <c r="XY33" s="5">
        <v>0</v>
      </c>
      <c r="XZ33" s="5">
        <f t="shared" si="94"/>
        <v>28000</v>
      </c>
      <c r="YA33" s="9"/>
      <c r="YB33" s="1">
        <v>27</v>
      </c>
      <c r="YC33" s="2" t="s">
        <v>30</v>
      </c>
      <c r="YD33" s="5">
        <v>3753990.9937205245</v>
      </c>
      <c r="YE33" s="5">
        <v>17193278.751240004</v>
      </c>
      <c r="YF33" s="5">
        <v>0</v>
      </c>
      <c r="YG33" s="5">
        <f t="shared" si="95"/>
        <v>17193278.751240004</v>
      </c>
      <c r="YH33" s="9"/>
      <c r="YI33" s="1">
        <v>27</v>
      </c>
      <c r="YJ33" s="2" t="s">
        <v>30</v>
      </c>
      <c r="YK33" s="5">
        <v>0</v>
      </c>
      <c r="YL33" s="5">
        <v>0</v>
      </c>
      <c r="YM33" s="5">
        <v>0</v>
      </c>
      <c r="YN33" s="5">
        <f t="shared" si="96"/>
        <v>0</v>
      </c>
      <c r="YO33" s="9"/>
      <c r="YP33" s="1">
        <v>27</v>
      </c>
      <c r="YQ33" s="2" t="s">
        <v>30</v>
      </c>
      <c r="YR33" s="5">
        <v>0</v>
      </c>
      <c r="YS33" s="5">
        <v>0</v>
      </c>
      <c r="YT33" s="22">
        <v>0</v>
      </c>
      <c r="YU33" s="5">
        <f t="shared" si="97"/>
        <v>0</v>
      </c>
      <c r="YV33" s="9"/>
      <c r="YW33" s="1">
        <v>27</v>
      </c>
      <c r="YX33" s="2" t="s">
        <v>30</v>
      </c>
      <c r="YY33" s="5">
        <v>0</v>
      </c>
      <c r="YZ33" s="5">
        <v>20008571</v>
      </c>
      <c r="ZA33" s="5">
        <v>0</v>
      </c>
      <c r="ZB33" s="5">
        <f t="shared" si="98"/>
        <v>20008571</v>
      </c>
      <c r="ZC33" s="9"/>
      <c r="ZD33" s="1">
        <v>27</v>
      </c>
      <c r="ZE33" s="2" t="s">
        <v>30</v>
      </c>
      <c r="ZF33" s="5">
        <v>2</v>
      </c>
      <c r="ZG33" s="5">
        <v>130000</v>
      </c>
      <c r="ZH33" s="5">
        <v>0</v>
      </c>
      <c r="ZI33" s="5">
        <f t="shared" si="99"/>
        <v>130000</v>
      </c>
      <c r="ZJ33" s="9"/>
      <c r="ZK33" s="1">
        <v>27</v>
      </c>
      <c r="ZL33" s="2" t="s">
        <v>30</v>
      </c>
      <c r="ZM33" s="5">
        <v>0</v>
      </c>
      <c r="ZN33" s="5">
        <v>0</v>
      </c>
      <c r="ZO33" s="5">
        <v>0</v>
      </c>
      <c r="ZP33" s="5">
        <f t="shared" si="100"/>
        <v>0</v>
      </c>
      <c r="ZQ33" s="9"/>
      <c r="ZR33" s="1">
        <v>27</v>
      </c>
      <c r="ZS33" s="2" t="s">
        <v>30</v>
      </c>
      <c r="ZT33" s="5">
        <v>0</v>
      </c>
      <c r="ZU33" s="5">
        <f t="shared" si="101"/>
        <v>90859772.040642172</v>
      </c>
      <c r="ZV33" s="5">
        <f t="shared" si="0"/>
        <v>6210554</v>
      </c>
      <c r="ZW33" s="5">
        <f t="shared" si="1"/>
        <v>97070326.040642172</v>
      </c>
      <c r="ZX33" s="9"/>
    </row>
    <row r="34" spans="1:700" ht="16.5" hidden="1">
      <c r="A34" s="1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2"/>
        <v>0</v>
      </c>
      <c r="G34" s="9"/>
      <c r="H34" s="1">
        <v>28</v>
      </c>
      <c r="I34" s="2" t="s">
        <v>31</v>
      </c>
      <c r="J34" s="5">
        <v>0</v>
      </c>
      <c r="K34" s="5">
        <v>0</v>
      </c>
      <c r="L34" s="5">
        <v>0</v>
      </c>
      <c r="M34" s="5">
        <f t="shared" si="3"/>
        <v>0</v>
      </c>
      <c r="N34" s="9"/>
      <c r="O34" s="1">
        <v>28</v>
      </c>
      <c r="P34" s="2" t="s">
        <v>31</v>
      </c>
      <c r="Q34" s="5">
        <v>0</v>
      </c>
      <c r="R34" s="5">
        <v>0</v>
      </c>
      <c r="S34" s="5">
        <v>0</v>
      </c>
      <c r="T34" s="5">
        <f t="shared" si="4"/>
        <v>0</v>
      </c>
      <c r="U34" s="9"/>
      <c r="V34" s="1">
        <v>28</v>
      </c>
      <c r="W34" s="2" t="s">
        <v>31</v>
      </c>
      <c r="X34" s="5">
        <v>0</v>
      </c>
      <c r="Y34" s="5">
        <v>0</v>
      </c>
      <c r="Z34" s="5">
        <v>0</v>
      </c>
      <c r="AA34" s="5">
        <f t="shared" si="5"/>
        <v>0</v>
      </c>
      <c r="AB34" s="9"/>
      <c r="AC34" s="1">
        <v>28</v>
      </c>
      <c r="AD34" s="2" t="s">
        <v>31</v>
      </c>
      <c r="AE34" s="5">
        <v>0</v>
      </c>
      <c r="AF34" s="5">
        <v>0</v>
      </c>
      <c r="AG34" s="5">
        <v>0</v>
      </c>
      <c r="AH34" s="5">
        <f t="shared" si="6"/>
        <v>0</v>
      </c>
      <c r="AI34" s="9"/>
      <c r="AJ34" s="1">
        <v>28</v>
      </c>
      <c r="AK34" s="2" t="s">
        <v>31</v>
      </c>
      <c r="AL34" s="5">
        <v>0</v>
      </c>
      <c r="AM34" s="5">
        <v>1031000</v>
      </c>
      <c r="AN34" s="5">
        <v>833200</v>
      </c>
      <c r="AO34" s="5">
        <f t="shared" si="7"/>
        <v>1864200</v>
      </c>
      <c r="AP34" s="9"/>
      <c r="AQ34" s="1">
        <v>28</v>
      </c>
      <c r="AR34" s="2" t="s">
        <v>31</v>
      </c>
      <c r="AS34" s="5">
        <v>10</v>
      </c>
      <c r="AT34" s="5">
        <v>20000</v>
      </c>
      <c r="AU34" s="5">
        <v>0</v>
      </c>
      <c r="AV34" s="5">
        <f t="shared" si="8"/>
        <v>20000</v>
      </c>
      <c r="AW34" s="9"/>
      <c r="AX34" s="1">
        <v>28</v>
      </c>
      <c r="AY34" s="2" t="s">
        <v>31</v>
      </c>
      <c r="AZ34" s="5">
        <v>85</v>
      </c>
      <c r="BA34" s="5">
        <v>212500</v>
      </c>
      <c r="BB34" s="5">
        <v>0</v>
      </c>
      <c r="BC34" s="5">
        <f t="shared" si="9"/>
        <v>212500</v>
      </c>
      <c r="BD34" s="9"/>
      <c r="BE34" s="1">
        <v>28</v>
      </c>
      <c r="BF34" s="2" t="s">
        <v>31</v>
      </c>
      <c r="BG34" s="5">
        <v>53</v>
      </c>
      <c r="BH34" s="5">
        <v>371000</v>
      </c>
      <c r="BI34" s="5">
        <v>0</v>
      </c>
      <c r="BJ34" s="5">
        <f t="shared" si="10"/>
        <v>371000</v>
      </c>
      <c r="BK34" s="9"/>
      <c r="BL34" s="1">
        <v>28</v>
      </c>
      <c r="BM34" s="2" t="s">
        <v>31</v>
      </c>
      <c r="BN34" s="5">
        <v>0</v>
      </c>
      <c r="BO34" s="5">
        <v>0</v>
      </c>
      <c r="BP34" s="5">
        <v>0</v>
      </c>
      <c r="BQ34" s="5">
        <f t="shared" si="11"/>
        <v>0</v>
      </c>
      <c r="BR34" s="9"/>
      <c r="BS34" s="1">
        <v>28</v>
      </c>
      <c r="BT34" s="2" t="s">
        <v>31</v>
      </c>
      <c r="BU34" s="5">
        <v>43</v>
      </c>
      <c r="BV34" s="5">
        <v>30100</v>
      </c>
      <c r="BW34" s="5">
        <v>0</v>
      </c>
      <c r="BX34" s="5">
        <f t="shared" si="12"/>
        <v>30100</v>
      </c>
      <c r="BY34" s="9"/>
      <c r="BZ34" s="1">
        <v>28</v>
      </c>
      <c r="CA34" s="2" t="s">
        <v>31</v>
      </c>
      <c r="CB34" s="5">
        <v>228</v>
      </c>
      <c r="CC34" s="5">
        <v>171000</v>
      </c>
      <c r="CD34" s="5">
        <v>0</v>
      </c>
      <c r="CE34" s="5">
        <f t="shared" si="13"/>
        <v>171000</v>
      </c>
      <c r="CF34" s="9"/>
      <c r="CG34" s="1">
        <v>28</v>
      </c>
      <c r="CH34" s="2" t="s">
        <v>31</v>
      </c>
      <c r="CI34" s="5">
        <v>27</v>
      </c>
      <c r="CJ34" s="5">
        <v>270000</v>
      </c>
      <c r="CK34" s="5">
        <v>0</v>
      </c>
      <c r="CL34" s="5">
        <f t="shared" si="14"/>
        <v>270000</v>
      </c>
      <c r="CM34" s="9"/>
      <c r="CN34" s="1">
        <v>28</v>
      </c>
      <c r="CO34" s="2" t="s">
        <v>31</v>
      </c>
      <c r="CP34" s="5">
        <v>0</v>
      </c>
      <c r="CQ34" s="5">
        <v>0</v>
      </c>
      <c r="CR34" s="5"/>
      <c r="CS34" s="5">
        <f t="shared" si="15"/>
        <v>0</v>
      </c>
      <c r="CT34" s="9"/>
      <c r="CU34" s="1">
        <v>28</v>
      </c>
      <c r="CV34" s="2" t="s">
        <v>31</v>
      </c>
      <c r="CW34" s="5">
        <v>0</v>
      </c>
      <c r="CX34" s="5">
        <v>0</v>
      </c>
      <c r="CY34" s="5">
        <v>0</v>
      </c>
      <c r="CZ34" s="5">
        <f t="shared" si="16"/>
        <v>0</v>
      </c>
      <c r="DA34" s="9"/>
      <c r="DB34" s="1">
        <v>28</v>
      </c>
      <c r="DC34" s="2" t="s">
        <v>31</v>
      </c>
      <c r="DD34" s="5">
        <v>0</v>
      </c>
      <c r="DE34" s="5">
        <v>0</v>
      </c>
      <c r="DF34" s="5">
        <v>0</v>
      </c>
      <c r="DG34" s="5">
        <f t="shared" si="17"/>
        <v>0</v>
      </c>
      <c r="DH34" s="9"/>
      <c r="DI34" s="1">
        <v>28</v>
      </c>
      <c r="DJ34" s="2" t="s">
        <v>31</v>
      </c>
      <c r="DK34" s="5">
        <v>0</v>
      </c>
      <c r="DL34" s="5">
        <v>0</v>
      </c>
      <c r="DM34" s="5">
        <v>0</v>
      </c>
      <c r="DN34" s="5">
        <f t="shared" si="18"/>
        <v>0</v>
      </c>
      <c r="DO34" s="9"/>
      <c r="DP34" s="1">
        <v>28</v>
      </c>
      <c r="DQ34" s="2" t="s">
        <v>31</v>
      </c>
      <c r="DR34" s="5">
        <v>0</v>
      </c>
      <c r="DS34" s="5">
        <v>0</v>
      </c>
      <c r="DT34" s="5">
        <v>0</v>
      </c>
      <c r="DU34" s="5">
        <f t="shared" si="19"/>
        <v>0</v>
      </c>
      <c r="DV34" s="9"/>
      <c r="DW34" s="1">
        <v>28</v>
      </c>
      <c r="DX34" s="2" t="s">
        <v>31</v>
      </c>
      <c r="DY34" s="5">
        <v>1</v>
      </c>
      <c r="DZ34" s="5">
        <v>60000</v>
      </c>
      <c r="EA34" s="5">
        <v>0</v>
      </c>
      <c r="EB34" s="5">
        <f t="shared" si="20"/>
        <v>60000</v>
      </c>
      <c r="EC34" s="9"/>
      <c r="ED34" s="1">
        <v>28</v>
      </c>
      <c r="EE34" s="2" t="s">
        <v>31</v>
      </c>
      <c r="EF34" s="5">
        <v>0</v>
      </c>
      <c r="EG34" s="5">
        <v>0</v>
      </c>
      <c r="EH34" s="5">
        <v>0</v>
      </c>
      <c r="EI34" s="5">
        <f t="shared" si="21"/>
        <v>0</v>
      </c>
      <c r="EJ34" s="9"/>
      <c r="EK34" s="1">
        <v>28</v>
      </c>
      <c r="EL34" s="2" t="s">
        <v>31</v>
      </c>
      <c r="EM34" s="5">
        <v>0</v>
      </c>
      <c r="EN34" s="5">
        <v>2000000</v>
      </c>
      <c r="EO34" s="5">
        <v>0</v>
      </c>
      <c r="EP34" s="5">
        <f t="shared" si="22"/>
        <v>2000000</v>
      </c>
      <c r="EQ34" s="9"/>
      <c r="ER34" s="1">
        <v>28</v>
      </c>
      <c r="ES34" s="2" t="s">
        <v>31</v>
      </c>
      <c r="ET34" s="5">
        <v>0</v>
      </c>
      <c r="EU34" s="5">
        <v>0</v>
      </c>
      <c r="EV34" s="5">
        <v>0</v>
      </c>
      <c r="EW34" s="5">
        <f t="shared" si="23"/>
        <v>0</v>
      </c>
      <c r="EX34" s="9"/>
      <c r="EY34" s="1">
        <v>28</v>
      </c>
      <c r="EZ34" s="2" t="s">
        <v>31</v>
      </c>
      <c r="FA34" s="5">
        <v>1</v>
      </c>
      <c r="FB34" s="5">
        <v>50000</v>
      </c>
      <c r="FC34" s="5">
        <v>0</v>
      </c>
      <c r="FD34" s="5">
        <f t="shared" si="24"/>
        <v>50000</v>
      </c>
      <c r="FE34" s="9"/>
      <c r="FF34" s="1">
        <v>28</v>
      </c>
      <c r="FG34" s="2" t="s">
        <v>31</v>
      </c>
      <c r="FH34" s="5">
        <v>0</v>
      </c>
      <c r="FI34" s="5">
        <v>0</v>
      </c>
      <c r="FJ34" s="5">
        <v>0</v>
      </c>
      <c r="FK34" s="5">
        <f t="shared" si="25"/>
        <v>0</v>
      </c>
      <c r="FL34" s="9"/>
      <c r="FM34" s="1">
        <v>28</v>
      </c>
      <c r="FN34" s="2" t="s">
        <v>31</v>
      </c>
      <c r="FO34" s="5">
        <v>0</v>
      </c>
      <c r="FP34" s="5">
        <v>120000</v>
      </c>
      <c r="FQ34" s="5">
        <v>0</v>
      </c>
      <c r="FR34" s="5">
        <f t="shared" si="26"/>
        <v>120000</v>
      </c>
      <c r="FS34" s="9"/>
      <c r="FT34" s="1">
        <v>28</v>
      </c>
      <c r="FU34" s="2" t="s">
        <v>31</v>
      </c>
      <c r="FV34" s="5">
        <v>1</v>
      </c>
      <c r="FW34" s="5">
        <v>150000</v>
      </c>
      <c r="FX34" s="5">
        <v>0</v>
      </c>
      <c r="FY34" s="5">
        <f t="shared" si="27"/>
        <v>150000</v>
      </c>
      <c r="FZ34" s="9"/>
      <c r="GA34" s="1">
        <v>28</v>
      </c>
      <c r="GB34" s="2" t="s">
        <v>31</v>
      </c>
      <c r="GC34" s="5">
        <v>1</v>
      </c>
      <c r="GD34" s="5">
        <v>200000</v>
      </c>
      <c r="GE34" s="5">
        <v>0</v>
      </c>
      <c r="GF34" s="5">
        <f t="shared" si="28"/>
        <v>200000</v>
      </c>
      <c r="GG34" s="9"/>
      <c r="GH34" s="1">
        <v>28</v>
      </c>
      <c r="GI34" s="2" t="s">
        <v>31</v>
      </c>
      <c r="GJ34" s="5">
        <v>0</v>
      </c>
      <c r="GK34" s="5">
        <v>0</v>
      </c>
      <c r="GL34" s="5">
        <v>0</v>
      </c>
      <c r="GM34" s="5">
        <f t="shared" si="29"/>
        <v>0</v>
      </c>
      <c r="GN34" s="9"/>
      <c r="GO34" s="1">
        <v>28</v>
      </c>
      <c r="GP34" s="2" t="s">
        <v>31</v>
      </c>
      <c r="GQ34" s="5">
        <v>1</v>
      </c>
      <c r="GR34" s="5">
        <v>50000</v>
      </c>
      <c r="GS34" s="5">
        <v>0</v>
      </c>
      <c r="GT34" s="5">
        <f t="shared" si="30"/>
        <v>50000</v>
      </c>
      <c r="GU34" s="9"/>
      <c r="GV34" s="1">
        <v>28</v>
      </c>
      <c r="GW34" s="2" t="s">
        <v>31</v>
      </c>
      <c r="GX34" s="5">
        <v>0</v>
      </c>
      <c r="GY34" s="5">
        <v>0</v>
      </c>
      <c r="GZ34" s="5">
        <v>0</v>
      </c>
      <c r="HA34" s="5">
        <f t="shared" si="31"/>
        <v>0</v>
      </c>
      <c r="HB34" s="9"/>
      <c r="HC34" s="1">
        <v>28</v>
      </c>
      <c r="HD34" s="2" t="s">
        <v>31</v>
      </c>
      <c r="HE34" s="5">
        <v>4</v>
      </c>
      <c r="HF34" s="5">
        <v>120000</v>
      </c>
      <c r="HG34" s="5">
        <v>0</v>
      </c>
      <c r="HH34" s="5">
        <f t="shared" si="32"/>
        <v>120000</v>
      </c>
      <c r="HI34" s="9"/>
      <c r="HJ34" s="1">
        <v>28</v>
      </c>
      <c r="HK34" s="2" t="s">
        <v>31</v>
      </c>
      <c r="HL34" s="5">
        <v>0</v>
      </c>
      <c r="HM34" s="5">
        <v>0</v>
      </c>
      <c r="HN34" s="5">
        <v>0</v>
      </c>
      <c r="HO34" s="5">
        <f t="shared" si="33"/>
        <v>0</v>
      </c>
      <c r="HP34" s="9"/>
      <c r="HQ34" s="1">
        <v>28</v>
      </c>
      <c r="HR34" s="2" t="s">
        <v>31</v>
      </c>
      <c r="HS34" s="5">
        <v>4</v>
      </c>
      <c r="HT34" s="5">
        <v>9166000</v>
      </c>
      <c r="HU34" s="5">
        <v>0</v>
      </c>
      <c r="HV34" s="5">
        <f t="shared" si="34"/>
        <v>9166000</v>
      </c>
      <c r="HW34" s="9"/>
      <c r="HX34" s="1">
        <v>28</v>
      </c>
      <c r="HY34" s="2" t="s">
        <v>31</v>
      </c>
      <c r="HZ34" s="5">
        <v>0</v>
      </c>
      <c r="IA34" s="5">
        <v>0</v>
      </c>
      <c r="IB34" s="5">
        <v>0</v>
      </c>
      <c r="IC34" s="5">
        <f t="shared" si="35"/>
        <v>0</v>
      </c>
      <c r="ID34" s="9"/>
      <c r="IE34" s="1">
        <v>28</v>
      </c>
      <c r="IF34" s="2" t="s">
        <v>31</v>
      </c>
      <c r="IG34" s="5">
        <v>0</v>
      </c>
      <c r="IH34" s="5">
        <v>0</v>
      </c>
      <c r="II34" s="5">
        <v>0</v>
      </c>
      <c r="IJ34" s="5">
        <f t="shared" si="36"/>
        <v>0</v>
      </c>
      <c r="IK34" s="9"/>
      <c r="IL34" s="1">
        <v>28</v>
      </c>
      <c r="IM34" s="2" t="s">
        <v>31</v>
      </c>
      <c r="IN34" s="5">
        <v>0</v>
      </c>
      <c r="IO34" s="5">
        <v>0</v>
      </c>
      <c r="IP34" s="5">
        <v>0</v>
      </c>
      <c r="IQ34" s="5">
        <f t="shared" si="37"/>
        <v>0</v>
      </c>
      <c r="IR34" s="9"/>
      <c r="IS34" s="1">
        <v>28</v>
      </c>
      <c r="IT34" s="2" t="s">
        <v>31</v>
      </c>
      <c r="IU34" s="5">
        <v>0</v>
      </c>
      <c r="IV34" s="5">
        <v>0</v>
      </c>
      <c r="IW34" s="5">
        <v>0</v>
      </c>
      <c r="IX34" s="5">
        <f t="shared" si="38"/>
        <v>0</v>
      </c>
      <c r="IY34" s="9"/>
      <c r="IZ34" s="1">
        <v>28</v>
      </c>
      <c r="JA34" s="2" t="s">
        <v>31</v>
      </c>
      <c r="JB34" s="5">
        <v>0</v>
      </c>
      <c r="JC34" s="5">
        <v>0</v>
      </c>
      <c r="JD34" s="5">
        <v>0</v>
      </c>
      <c r="JE34" s="5">
        <f t="shared" si="39"/>
        <v>0</v>
      </c>
      <c r="JF34" s="9"/>
      <c r="JG34" s="1">
        <v>28</v>
      </c>
      <c r="JH34" s="2" t="s">
        <v>31</v>
      </c>
      <c r="JI34" s="5">
        <v>810</v>
      </c>
      <c r="JJ34" s="5">
        <v>243000</v>
      </c>
      <c r="JK34" s="5">
        <v>0</v>
      </c>
      <c r="JL34" s="5">
        <f t="shared" si="40"/>
        <v>243000</v>
      </c>
      <c r="JM34" s="9"/>
      <c r="JN34" s="1">
        <v>28</v>
      </c>
      <c r="JO34" s="2" t="s">
        <v>31</v>
      </c>
      <c r="JP34" s="5">
        <v>0</v>
      </c>
      <c r="JQ34" s="5">
        <v>17000</v>
      </c>
      <c r="JR34" s="5">
        <v>0</v>
      </c>
      <c r="JS34" s="5">
        <f t="shared" si="41"/>
        <v>17000</v>
      </c>
      <c r="JT34" s="9"/>
      <c r="JU34" s="1">
        <v>28</v>
      </c>
      <c r="JV34" s="2" t="s">
        <v>31</v>
      </c>
      <c r="JW34" s="5">
        <v>11</v>
      </c>
      <c r="JX34" s="5">
        <v>275000</v>
      </c>
      <c r="JY34" s="5">
        <v>0</v>
      </c>
      <c r="JZ34" s="5">
        <f t="shared" si="42"/>
        <v>275000</v>
      </c>
      <c r="KA34" s="9"/>
      <c r="KB34" s="1">
        <v>28</v>
      </c>
      <c r="KC34" s="2" t="s">
        <v>31</v>
      </c>
      <c r="KD34" s="5">
        <v>0</v>
      </c>
      <c r="KE34" s="5">
        <v>0</v>
      </c>
      <c r="KF34" s="5">
        <v>0</v>
      </c>
      <c r="KG34" s="5">
        <f t="shared" si="43"/>
        <v>0</v>
      </c>
      <c r="KH34" s="9"/>
      <c r="KI34" s="1">
        <v>28</v>
      </c>
      <c r="KJ34" s="2" t="s">
        <v>31</v>
      </c>
      <c r="KK34" s="5">
        <v>10</v>
      </c>
      <c r="KL34" s="5">
        <v>380000</v>
      </c>
      <c r="KM34" s="5">
        <v>0</v>
      </c>
      <c r="KN34" s="5">
        <f t="shared" si="44"/>
        <v>380000</v>
      </c>
      <c r="KO34" s="9"/>
      <c r="KP34" s="1">
        <v>28</v>
      </c>
      <c r="KQ34" s="2" t="s">
        <v>31</v>
      </c>
      <c r="KR34" s="5">
        <v>0</v>
      </c>
      <c r="KS34" s="5">
        <v>0</v>
      </c>
      <c r="KT34" s="5">
        <v>0</v>
      </c>
      <c r="KU34" s="5">
        <f t="shared" si="45"/>
        <v>0</v>
      </c>
      <c r="KV34" s="9"/>
      <c r="KW34" s="1">
        <v>28</v>
      </c>
      <c r="KX34" s="2" t="s">
        <v>31</v>
      </c>
      <c r="KY34" s="5">
        <v>0</v>
      </c>
      <c r="KZ34" s="5">
        <v>0</v>
      </c>
      <c r="LA34" s="5">
        <v>0</v>
      </c>
      <c r="LB34" s="5">
        <f t="shared" si="46"/>
        <v>0</v>
      </c>
      <c r="LC34" s="9"/>
      <c r="LD34" s="1">
        <v>28</v>
      </c>
      <c r="LE34" s="2" t="s">
        <v>31</v>
      </c>
      <c r="LF34" s="5">
        <v>1</v>
      </c>
      <c r="LG34" s="5">
        <v>46000</v>
      </c>
      <c r="LH34" s="5">
        <v>0</v>
      </c>
      <c r="LI34" s="5">
        <f t="shared" si="47"/>
        <v>46000</v>
      </c>
      <c r="LJ34" s="9"/>
      <c r="LK34" s="1">
        <v>28</v>
      </c>
      <c r="LL34" s="2" t="s">
        <v>31</v>
      </c>
      <c r="LM34" s="5">
        <v>0</v>
      </c>
      <c r="LN34" s="5">
        <v>0</v>
      </c>
      <c r="LO34" s="5">
        <v>0</v>
      </c>
      <c r="LP34" s="5">
        <f t="shared" si="48"/>
        <v>0</v>
      </c>
      <c r="LQ34" s="9"/>
      <c r="LR34" s="1">
        <v>28</v>
      </c>
      <c r="LS34" s="2" t="s">
        <v>31</v>
      </c>
      <c r="LT34" s="5">
        <v>0</v>
      </c>
      <c r="LU34" s="5">
        <v>0</v>
      </c>
      <c r="LV34" s="5">
        <v>0</v>
      </c>
      <c r="LW34" s="5">
        <f t="shared" si="49"/>
        <v>0</v>
      </c>
      <c r="LX34" s="9"/>
      <c r="LY34" s="1">
        <v>28</v>
      </c>
      <c r="LZ34" s="2" t="s">
        <v>31</v>
      </c>
      <c r="MA34" s="5">
        <v>0</v>
      </c>
      <c r="MB34" s="5">
        <v>0</v>
      </c>
      <c r="MC34" s="5">
        <v>0</v>
      </c>
      <c r="MD34" s="5">
        <f t="shared" si="50"/>
        <v>0</v>
      </c>
      <c r="ME34" s="9"/>
      <c r="MF34" s="1">
        <v>28</v>
      </c>
      <c r="MG34" s="2" t="s">
        <v>31</v>
      </c>
      <c r="MH34" s="5">
        <v>200</v>
      </c>
      <c r="MI34" s="5">
        <v>12000</v>
      </c>
      <c r="MJ34" s="5">
        <v>0</v>
      </c>
      <c r="MK34" s="5">
        <f t="shared" si="51"/>
        <v>12000</v>
      </c>
      <c r="ML34" s="9"/>
      <c r="MM34" s="1">
        <v>28</v>
      </c>
      <c r="MN34" s="2" t="s">
        <v>31</v>
      </c>
      <c r="MO34" s="5">
        <v>0</v>
      </c>
      <c r="MP34" s="5">
        <v>0</v>
      </c>
      <c r="MQ34" s="5">
        <v>0</v>
      </c>
      <c r="MR34" s="5">
        <f t="shared" si="52"/>
        <v>0</v>
      </c>
      <c r="MS34" s="9"/>
      <c r="MT34" s="1">
        <v>28</v>
      </c>
      <c r="MU34" s="2" t="s">
        <v>31</v>
      </c>
      <c r="MV34" s="5">
        <v>0</v>
      </c>
      <c r="MW34" s="5">
        <v>0</v>
      </c>
      <c r="MX34" s="5">
        <v>0</v>
      </c>
      <c r="MY34" s="5">
        <f t="shared" si="53"/>
        <v>0</v>
      </c>
      <c r="MZ34" s="9"/>
      <c r="NA34" s="1">
        <v>28</v>
      </c>
      <c r="NB34" s="2" t="s">
        <v>31</v>
      </c>
      <c r="NC34" s="5">
        <v>27437</v>
      </c>
      <c r="ND34" s="5">
        <v>9727950</v>
      </c>
      <c r="NE34" s="5">
        <v>0</v>
      </c>
      <c r="NF34" s="5">
        <f t="shared" si="54"/>
        <v>9727950</v>
      </c>
      <c r="NG34" s="9"/>
      <c r="NH34" s="1">
        <v>28</v>
      </c>
      <c r="NI34" s="2" t="s">
        <v>31</v>
      </c>
      <c r="NJ34" s="5">
        <v>3918</v>
      </c>
      <c r="NK34" s="5">
        <v>783600</v>
      </c>
      <c r="NL34" s="5">
        <v>0</v>
      </c>
      <c r="NM34" s="5">
        <f t="shared" si="55"/>
        <v>783600</v>
      </c>
      <c r="NN34" s="9"/>
      <c r="NO34" s="1">
        <v>28</v>
      </c>
      <c r="NP34" s="2" t="s">
        <v>31</v>
      </c>
      <c r="NQ34" s="5">
        <v>0</v>
      </c>
      <c r="NR34" s="5">
        <v>0</v>
      </c>
      <c r="NS34" s="5">
        <v>0</v>
      </c>
      <c r="NT34" s="5">
        <f t="shared" si="56"/>
        <v>0</v>
      </c>
      <c r="NU34" s="9"/>
      <c r="NV34" s="1">
        <v>28</v>
      </c>
      <c r="NW34" s="2" t="s">
        <v>31</v>
      </c>
      <c r="NX34" s="5">
        <v>0</v>
      </c>
      <c r="NY34" s="5">
        <v>0</v>
      </c>
      <c r="NZ34" s="5">
        <v>0</v>
      </c>
      <c r="OA34" s="5">
        <f t="shared" si="57"/>
        <v>0</v>
      </c>
      <c r="OB34" s="9"/>
      <c r="OC34" s="1">
        <v>28</v>
      </c>
      <c r="OD34" s="2" t="s">
        <v>31</v>
      </c>
      <c r="OE34" s="5">
        <v>0</v>
      </c>
      <c r="OF34" s="5">
        <v>0</v>
      </c>
      <c r="OG34" s="5">
        <v>0</v>
      </c>
      <c r="OH34" s="5">
        <f t="shared" si="58"/>
        <v>0</v>
      </c>
      <c r="OI34" s="9"/>
      <c r="OJ34" s="1">
        <v>28</v>
      </c>
      <c r="OK34" s="2" t="s">
        <v>31</v>
      </c>
      <c r="OL34" s="5">
        <v>0</v>
      </c>
      <c r="OM34" s="5">
        <v>0</v>
      </c>
      <c r="ON34" s="5">
        <v>0</v>
      </c>
      <c r="OO34" s="5">
        <f t="shared" si="59"/>
        <v>0</v>
      </c>
      <c r="OP34" s="9"/>
      <c r="OQ34" s="1">
        <v>28</v>
      </c>
      <c r="OR34" s="2" t="s">
        <v>31</v>
      </c>
      <c r="OS34" s="5">
        <v>15901.6</v>
      </c>
      <c r="OT34" s="5">
        <v>1033604</v>
      </c>
      <c r="OU34" s="5">
        <v>0</v>
      </c>
      <c r="OV34" s="5">
        <f t="shared" si="60"/>
        <v>1033604</v>
      </c>
      <c r="OW34" s="9"/>
      <c r="OX34" s="1">
        <v>28</v>
      </c>
      <c r="OY34" s="2" t="s">
        <v>31</v>
      </c>
      <c r="OZ34" s="5">
        <v>0</v>
      </c>
      <c r="PA34" s="5">
        <v>0</v>
      </c>
      <c r="PB34" s="5">
        <v>0</v>
      </c>
      <c r="PC34" s="5">
        <f t="shared" si="61"/>
        <v>0</v>
      </c>
      <c r="PD34" s="9"/>
      <c r="PE34" s="1">
        <v>28</v>
      </c>
      <c r="PF34" s="2" t="s">
        <v>31</v>
      </c>
      <c r="PG34" s="5">
        <v>0</v>
      </c>
      <c r="PH34" s="5">
        <v>0</v>
      </c>
      <c r="PI34" s="5">
        <v>0</v>
      </c>
      <c r="PJ34" s="5">
        <f t="shared" si="62"/>
        <v>0</v>
      </c>
      <c r="PK34" s="9"/>
      <c r="PL34" s="1">
        <v>28</v>
      </c>
      <c r="PM34" s="2" t="s">
        <v>31</v>
      </c>
      <c r="PN34" s="5">
        <v>0</v>
      </c>
      <c r="PO34" s="5">
        <v>0</v>
      </c>
      <c r="PP34" s="5">
        <v>0</v>
      </c>
      <c r="PQ34" s="5">
        <f t="shared" si="63"/>
        <v>0</v>
      </c>
      <c r="PR34" s="9"/>
      <c r="PS34" s="1">
        <v>28</v>
      </c>
      <c r="PT34" s="2" t="s">
        <v>31</v>
      </c>
      <c r="PU34" s="5">
        <v>2446</v>
      </c>
      <c r="PV34" s="5">
        <v>538120</v>
      </c>
      <c r="PW34" s="5">
        <v>0</v>
      </c>
      <c r="PX34" s="5">
        <f t="shared" si="64"/>
        <v>538120</v>
      </c>
      <c r="PY34" s="9"/>
      <c r="PZ34" s="1">
        <v>28</v>
      </c>
      <c r="QA34" s="2" t="s">
        <v>31</v>
      </c>
      <c r="QB34" s="5">
        <v>24981134</v>
      </c>
      <c r="QC34" s="5">
        <v>3996981</v>
      </c>
      <c r="QD34" s="5">
        <v>0</v>
      </c>
      <c r="QE34" s="5">
        <f t="shared" si="65"/>
        <v>3996981</v>
      </c>
      <c r="QF34" s="9"/>
      <c r="QG34" s="1">
        <v>28</v>
      </c>
      <c r="QH34" s="2" t="s">
        <v>31</v>
      </c>
      <c r="QI34" s="5">
        <v>297</v>
      </c>
      <c r="QJ34" s="5">
        <v>1048113</v>
      </c>
      <c r="QK34" s="5">
        <v>0</v>
      </c>
      <c r="QL34" s="5">
        <f t="shared" si="66"/>
        <v>1048113</v>
      </c>
      <c r="QM34" s="9"/>
      <c r="QN34" s="1">
        <v>28</v>
      </c>
      <c r="QO34" s="2" t="s">
        <v>31</v>
      </c>
      <c r="QP34" s="5">
        <v>2465</v>
      </c>
      <c r="QQ34" s="5">
        <v>369750</v>
      </c>
      <c r="QR34" s="5">
        <v>0</v>
      </c>
      <c r="QS34" s="5">
        <f t="shared" si="67"/>
        <v>369750</v>
      </c>
      <c r="QT34" s="9"/>
      <c r="QU34" s="1">
        <v>28</v>
      </c>
      <c r="QV34" s="2" t="s">
        <v>31</v>
      </c>
      <c r="QW34" s="5">
        <v>10</v>
      </c>
      <c r="QX34" s="5">
        <v>20000</v>
      </c>
      <c r="QY34" s="5">
        <v>0</v>
      </c>
      <c r="QZ34" s="5">
        <f t="shared" si="68"/>
        <v>20000</v>
      </c>
      <c r="RA34" s="9"/>
      <c r="RB34" s="1">
        <v>28</v>
      </c>
      <c r="RC34" s="2" t="s">
        <v>31</v>
      </c>
      <c r="RD34" s="5">
        <v>0</v>
      </c>
      <c r="RE34" s="5">
        <v>0</v>
      </c>
      <c r="RF34" s="5">
        <v>0</v>
      </c>
      <c r="RG34" s="5">
        <f t="shared" si="69"/>
        <v>0</v>
      </c>
      <c r="RH34" s="9"/>
      <c r="RI34" s="1">
        <v>28</v>
      </c>
      <c r="RJ34" s="2" t="s">
        <v>31</v>
      </c>
      <c r="RK34" s="5">
        <v>2893</v>
      </c>
      <c r="RL34" s="5">
        <v>243012</v>
      </c>
      <c r="RM34" s="5">
        <v>0</v>
      </c>
      <c r="RN34" s="5">
        <f t="shared" si="70"/>
        <v>243012</v>
      </c>
      <c r="RO34" s="9"/>
      <c r="RP34" s="1">
        <v>28</v>
      </c>
      <c r="RQ34" s="2" t="s">
        <v>31</v>
      </c>
      <c r="RR34" s="5">
        <v>20</v>
      </c>
      <c r="RS34" s="5">
        <v>30000</v>
      </c>
      <c r="RT34" s="5">
        <v>0</v>
      </c>
      <c r="RU34" s="5">
        <f t="shared" si="71"/>
        <v>30000</v>
      </c>
      <c r="RV34" s="9"/>
      <c r="RW34" s="1">
        <v>28</v>
      </c>
      <c r="RX34" s="2" t="s">
        <v>31</v>
      </c>
      <c r="RY34" s="5">
        <v>0</v>
      </c>
      <c r="RZ34" s="5">
        <v>0</v>
      </c>
      <c r="SA34" s="5">
        <v>0</v>
      </c>
      <c r="SB34" s="5">
        <f t="shared" si="72"/>
        <v>0</v>
      </c>
      <c r="SC34" s="9"/>
      <c r="SD34" s="1">
        <v>28</v>
      </c>
      <c r="SE34" s="2" t="s">
        <v>31</v>
      </c>
      <c r="SF34" s="5">
        <v>0</v>
      </c>
      <c r="SG34" s="5">
        <v>10000</v>
      </c>
      <c r="SH34" s="5">
        <v>0</v>
      </c>
      <c r="SI34" s="5">
        <f t="shared" si="73"/>
        <v>10000</v>
      </c>
      <c r="SJ34" s="9"/>
      <c r="SK34" s="1">
        <v>28</v>
      </c>
      <c r="SL34" s="2" t="s">
        <v>31</v>
      </c>
      <c r="SM34" s="5">
        <v>0</v>
      </c>
      <c r="SN34" s="5">
        <v>20000</v>
      </c>
      <c r="SO34" s="5">
        <v>0</v>
      </c>
      <c r="SP34" s="5">
        <f t="shared" si="74"/>
        <v>20000</v>
      </c>
      <c r="SQ34" s="9"/>
      <c r="SR34" s="1">
        <v>28</v>
      </c>
      <c r="SS34" s="2" t="s">
        <v>31</v>
      </c>
      <c r="ST34" s="5">
        <v>0</v>
      </c>
      <c r="SU34" s="5">
        <v>7000</v>
      </c>
      <c r="SV34" s="5">
        <v>0</v>
      </c>
      <c r="SW34" s="5">
        <f t="shared" si="75"/>
        <v>7000</v>
      </c>
      <c r="SX34" s="9"/>
      <c r="SY34" s="1">
        <v>28</v>
      </c>
      <c r="SZ34" s="2" t="s">
        <v>31</v>
      </c>
      <c r="TA34" s="5">
        <v>0</v>
      </c>
      <c r="TB34" s="5">
        <v>7000</v>
      </c>
      <c r="TC34" s="5">
        <v>0</v>
      </c>
      <c r="TD34" s="5">
        <f t="shared" si="76"/>
        <v>7000</v>
      </c>
      <c r="TE34" s="9"/>
      <c r="TF34" s="1">
        <v>28</v>
      </c>
      <c r="TG34" s="2" t="s">
        <v>31</v>
      </c>
      <c r="TH34" s="5">
        <v>0</v>
      </c>
      <c r="TI34" s="5">
        <v>2000</v>
      </c>
      <c r="TJ34" s="5">
        <v>0</v>
      </c>
      <c r="TK34" s="5">
        <f t="shared" si="77"/>
        <v>2000</v>
      </c>
      <c r="TL34" s="9"/>
      <c r="TM34" s="1">
        <v>28</v>
      </c>
      <c r="TN34" s="2" t="s">
        <v>31</v>
      </c>
      <c r="TO34" s="5">
        <v>0</v>
      </c>
      <c r="TP34" s="5">
        <v>2000</v>
      </c>
      <c r="TQ34" s="5">
        <v>0</v>
      </c>
      <c r="TR34" s="5">
        <f t="shared" si="78"/>
        <v>2000</v>
      </c>
      <c r="TS34" s="9"/>
      <c r="TT34" s="1">
        <v>28</v>
      </c>
      <c r="TU34" s="2" t="s">
        <v>31</v>
      </c>
      <c r="TV34" s="5">
        <v>0</v>
      </c>
      <c r="TW34" s="5">
        <v>0</v>
      </c>
      <c r="TX34" s="5">
        <v>0</v>
      </c>
      <c r="TY34" s="5">
        <f t="shared" si="79"/>
        <v>0</v>
      </c>
      <c r="TZ34" s="9"/>
      <c r="UA34" s="1">
        <v>28</v>
      </c>
      <c r="UB34" s="2" t="s">
        <v>31</v>
      </c>
      <c r="UC34" s="5">
        <v>0</v>
      </c>
      <c r="UD34" s="5">
        <v>0</v>
      </c>
      <c r="UE34" s="5">
        <v>0</v>
      </c>
      <c r="UF34" s="5">
        <f t="shared" si="80"/>
        <v>0</v>
      </c>
      <c r="UG34" s="9"/>
      <c r="UH34" s="1">
        <v>28</v>
      </c>
      <c r="UI34" s="2" t="s">
        <v>31</v>
      </c>
      <c r="UJ34" s="5">
        <v>0</v>
      </c>
      <c r="UK34" s="5">
        <v>0</v>
      </c>
      <c r="UL34" s="5">
        <v>0</v>
      </c>
      <c r="UM34" s="5">
        <f t="shared" si="81"/>
        <v>0</v>
      </c>
      <c r="UN34" s="9"/>
      <c r="UO34" s="1">
        <v>28</v>
      </c>
      <c r="UP34" s="2" t="s">
        <v>31</v>
      </c>
      <c r="UQ34" s="5">
        <v>0</v>
      </c>
      <c r="UR34" s="5">
        <v>50400</v>
      </c>
      <c r="US34" s="5">
        <v>0</v>
      </c>
      <c r="UT34" s="5">
        <f t="shared" si="82"/>
        <v>50400</v>
      </c>
      <c r="UU34" s="9"/>
      <c r="UV34" s="1">
        <v>28</v>
      </c>
      <c r="UW34" s="2" t="s">
        <v>31</v>
      </c>
      <c r="UX34" s="5">
        <v>23</v>
      </c>
      <c r="UY34" s="5">
        <v>722739.46875</v>
      </c>
      <c r="UZ34" s="5">
        <v>0</v>
      </c>
      <c r="VA34" s="5">
        <f t="shared" si="83"/>
        <v>722739.46875</v>
      </c>
      <c r="VB34" s="9"/>
      <c r="VC34" s="1">
        <v>28</v>
      </c>
      <c r="VD34" s="2" t="s">
        <v>31</v>
      </c>
      <c r="VE34" s="5">
        <v>1</v>
      </c>
      <c r="VF34" s="5">
        <v>27400</v>
      </c>
      <c r="VG34" s="5">
        <v>0</v>
      </c>
      <c r="VH34" s="5">
        <f t="shared" si="84"/>
        <v>27400</v>
      </c>
      <c r="VI34" s="9"/>
      <c r="VJ34" s="1">
        <v>28</v>
      </c>
      <c r="VK34" s="2" t="s">
        <v>31</v>
      </c>
      <c r="VL34" s="5">
        <v>1</v>
      </c>
      <c r="VM34" s="5">
        <v>50000</v>
      </c>
      <c r="VN34" s="5">
        <v>0</v>
      </c>
      <c r="VO34" s="5">
        <f t="shared" si="85"/>
        <v>50000</v>
      </c>
      <c r="VP34" s="9"/>
      <c r="VQ34" s="1">
        <v>28</v>
      </c>
      <c r="VR34" s="2" t="s">
        <v>31</v>
      </c>
      <c r="VS34" s="5">
        <v>400</v>
      </c>
      <c r="VT34" s="5">
        <v>400000</v>
      </c>
      <c r="VU34" s="5">
        <v>0</v>
      </c>
      <c r="VV34" s="5">
        <f t="shared" si="86"/>
        <v>400000</v>
      </c>
      <c r="VW34" s="9"/>
      <c r="VX34" s="1">
        <v>28</v>
      </c>
      <c r="VY34" s="2" t="s">
        <v>31</v>
      </c>
      <c r="VZ34" s="5">
        <v>0</v>
      </c>
      <c r="WA34" s="5">
        <v>500000</v>
      </c>
      <c r="WB34" s="5">
        <v>0</v>
      </c>
      <c r="WC34" s="5">
        <f t="shared" si="87"/>
        <v>500000</v>
      </c>
      <c r="WD34" s="9"/>
      <c r="WE34" s="1">
        <v>28</v>
      </c>
      <c r="WF34" s="2" t="s">
        <v>31</v>
      </c>
      <c r="WG34" s="5">
        <v>1</v>
      </c>
      <c r="WH34" s="5">
        <v>500000</v>
      </c>
      <c r="WI34" s="5">
        <v>0</v>
      </c>
      <c r="WJ34" s="5">
        <f t="shared" si="88"/>
        <v>500000</v>
      </c>
      <c r="WK34" s="9"/>
      <c r="WL34" s="1">
        <v>28</v>
      </c>
      <c r="WM34" s="2" t="s">
        <v>31</v>
      </c>
      <c r="WN34" s="5">
        <v>1</v>
      </c>
      <c r="WO34" s="5">
        <v>100000</v>
      </c>
      <c r="WP34" s="5">
        <v>0</v>
      </c>
      <c r="WQ34" s="5">
        <f t="shared" si="89"/>
        <v>100000</v>
      </c>
      <c r="WR34" s="9"/>
      <c r="WS34" s="1">
        <v>28</v>
      </c>
      <c r="WT34" s="2" t="s">
        <v>31</v>
      </c>
      <c r="WU34" s="5">
        <v>1</v>
      </c>
      <c r="WV34" s="5">
        <v>600000</v>
      </c>
      <c r="WW34" s="5">
        <v>0</v>
      </c>
      <c r="WX34" s="5">
        <f t="shared" si="90"/>
        <v>600000</v>
      </c>
      <c r="WY34" s="9"/>
      <c r="WZ34" s="1">
        <v>28</v>
      </c>
      <c r="XA34" s="2" t="s">
        <v>31</v>
      </c>
      <c r="XB34" s="5">
        <v>1</v>
      </c>
      <c r="XC34" s="5">
        <v>560000</v>
      </c>
      <c r="XD34" s="5">
        <v>0</v>
      </c>
      <c r="XE34" s="5">
        <f t="shared" si="91"/>
        <v>560000</v>
      </c>
      <c r="XF34" s="9"/>
      <c r="XG34" s="1">
        <v>28</v>
      </c>
      <c r="XH34" s="2" t="s">
        <v>31</v>
      </c>
      <c r="XI34" s="5">
        <v>4</v>
      </c>
      <c r="XJ34" s="5">
        <v>200000</v>
      </c>
      <c r="XK34" s="5">
        <v>0</v>
      </c>
      <c r="XL34" s="5">
        <f t="shared" si="92"/>
        <v>200000</v>
      </c>
      <c r="XM34" s="9"/>
      <c r="XN34" s="1">
        <v>28</v>
      </c>
      <c r="XO34" s="2" t="s">
        <v>31</v>
      </c>
      <c r="XP34" s="5">
        <v>24</v>
      </c>
      <c r="XQ34" s="5">
        <v>240000</v>
      </c>
      <c r="XR34" s="5">
        <v>0</v>
      </c>
      <c r="XS34" s="5">
        <f t="shared" si="93"/>
        <v>240000</v>
      </c>
      <c r="XT34" s="9"/>
      <c r="XU34" s="1">
        <v>28</v>
      </c>
      <c r="XV34" s="2" t="s">
        <v>31</v>
      </c>
      <c r="XW34" s="5">
        <v>10</v>
      </c>
      <c r="XX34" s="5">
        <v>140000</v>
      </c>
      <c r="XY34" s="5">
        <v>0</v>
      </c>
      <c r="XZ34" s="5">
        <f t="shared" si="94"/>
        <v>140000</v>
      </c>
      <c r="YA34" s="9"/>
      <c r="YB34" s="1">
        <v>28</v>
      </c>
      <c r="YC34" s="2" t="s">
        <v>31</v>
      </c>
      <c r="YD34" s="5">
        <v>3280440.446364399</v>
      </c>
      <c r="YE34" s="5">
        <v>11547150.371202685</v>
      </c>
      <c r="YF34" s="5">
        <v>0</v>
      </c>
      <c r="YG34" s="5">
        <f t="shared" si="95"/>
        <v>11547150.371202685</v>
      </c>
      <c r="YH34" s="9"/>
      <c r="YI34" s="1">
        <v>28</v>
      </c>
      <c r="YJ34" s="2" t="s">
        <v>31</v>
      </c>
      <c r="YK34" s="5">
        <v>0</v>
      </c>
      <c r="YL34" s="5">
        <v>0</v>
      </c>
      <c r="YM34" s="5">
        <v>0</v>
      </c>
      <c r="YN34" s="5">
        <f t="shared" si="96"/>
        <v>0</v>
      </c>
      <c r="YO34" s="9"/>
      <c r="YP34" s="1">
        <v>28</v>
      </c>
      <c r="YQ34" s="2" t="s">
        <v>31</v>
      </c>
      <c r="YR34" s="5">
        <v>0</v>
      </c>
      <c r="YS34" s="5">
        <v>0</v>
      </c>
      <c r="YT34" s="22">
        <v>0</v>
      </c>
      <c r="YU34" s="5">
        <f t="shared" si="97"/>
        <v>0</v>
      </c>
      <c r="YV34" s="9"/>
      <c r="YW34" s="1">
        <v>28</v>
      </c>
      <c r="YX34" s="2" t="s">
        <v>31</v>
      </c>
      <c r="YY34" s="5">
        <v>0</v>
      </c>
      <c r="YZ34" s="5">
        <v>18079297</v>
      </c>
      <c r="ZA34" s="5">
        <v>0</v>
      </c>
      <c r="ZB34" s="5">
        <f t="shared" si="98"/>
        <v>18079297</v>
      </c>
      <c r="ZC34" s="9"/>
      <c r="ZD34" s="1">
        <v>28</v>
      </c>
      <c r="ZE34" s="2" t="s">
        <v>31</v>
      </c>
      <c r="ZF34" s="5">
        <v>5</v>
      </c>
      <c r="ZG34" s="5">
        <v>325000</v>
      </c>
      <c r="ZH34" s="5">
        <v>0</v>
      </c>
      <c r="ZI34" s="5">
        <f t="shared" si="99"/>
        <v>325000</v>
      </c>
      <c r="ZJ34" s="9"/>
      <c r="ZK34" s="1">
        <v>28</v>
      </c>
      <c r="ZL34" s="2" t="s">
        <v>31</v>
      </c>
      <c r="ZM34" s="5">
        <v>0</v>
      </c>
      <c r="ZN34" s="5">
        <v>0</v>
      </c>
      <c r="ZO34" s="5">
        <v>0</v>
      </c>
      <c r="ZP34" s="5">
        <f t="shared" si="100"/>
        <v>0</v>
      </c>
      <c r="ZQ34" s="9"/>
      <c r="ZR34" s="1">
        <v>28</v>
      </c>
      <c r="ZS34" s="2" t="s">
        <v>31</v>
      </c>
      <c r="ZT34" s="5">
        <v>0</v>
      </c>
      <c r="ZU34" s="5">
        <f t="shared" si="101"/>
        <v>66875716.839952685</v>
      </c>
      <c r="ZV34" s="5">
        <f t="shared" si="0"/>
        <v>833200</v>
      </c>
      <c r="ZW34" s="5">
        <f t="shared" si="1"/>
        <v>67708916.839952677</v>
      </c>
      <c r="ZX34" s="9"/>
    </row>
    <row r="35" spans="1:700" ht="16.5" hidden="1">
      <c r="A35" s="1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2"/>
        <v>0</v>
      </c>
      <c r="G35" s="9"/>
      <c r="H35" s="1">
        <v>29</v>
      </c>
      <c r="I35" s="2" t="s">
        <v>32</v>
      </c>
      <c r="J35" s="5">
        <v>0</v>
      </c>
      <c r="K35" s="5">
        <v>0</v>
      </c>
      <c r="L35" s="5">
        <v>0</v>
      </c>
      <c r="M35" s="5">
        <f t="shared" si="3"/>
        <v>0</v>
      </c>
      <c r="N35" s="9"/>
      <c r="O35" s="1">
        <v>29</v>
      </c>
      <c r="P35" s="2" t="s">
        <v>32</v>
      </c>
      <c r="Q35" s="5">
        <v>0</v>
      </c>
      <c r="R35" s="5">
        <v>0</v>
      </c>
      <c r="S35" s="5">
        <v>0</v>
      </c>
      <c r="T35" s="5">
        <f t="shared" si="4"/>
        <v>0</v>
      </c>
      <c r="U35" s="9"/>
      <c r="V35" s="1">
        <v>29</v>
      </c>
      <c r="W35" s="2" t="s">
        <v>32</v>
      </c>
      <c r="X35" s="5">
        <v>0</v>
      </c>
      <c r="Y35" s="5">
        <v>0</v>
      </c>
      <c r="Z35" s="5">
        <v>0</v>
      </c>
      <c r="AA35" s="5">
        <f t="shared" si="5"/>
        <v>0</v>
      </c>
      <c r="AB35" s="9"/>
      <c r="AC35" s="1">
        <v>29</v>
      </c>
      <c r="AD35" s="2" t="s">
        <v>32</v>
      </c>
      <c r="AE35" s="5">
        <v>1</v>
      </c>
      <c r="AF35" s="5">
        <v>900000</v>
      </c>
      <c r="AG35" s="5">
        <v>0</v>
      </c>
      <c r="AH35" s="5">
        <f t="shared" si="6"/>
        <v>900000</v>
      </c>
      <c r="AI35" s="9"/>
      <c r="AJ35" s="1">
        <v>29</v>
      </c>
      <c r="AK35" s="2" t="s">
        <v>32</v>
      </c>
      <c r="AL35" s="5">
        <v>0</v>
      </c>
      <c r="AM35" s="5">
        <v>1081000</v>
      </c>
      <c r="AN35" s="5">
        <v>1719200</v>
      </c>
      <c r="AO35" s="5">
        <f t="shared" si="7"/>
        <v>2800200</v>
      </c>
      <c r="AP35" s="9"/>
      <c r="AQ35" s="1">
        <v>29</v>
      </c>
      <c r="AR35" s="2" t="s">
        <v>32</v>
      </c>
      <c r="AS35" s="5">
        <v>4</v>
      </c>
      <c r="AT35" s="5">
        <v>8000</v>
      </c>
      <c r="AU35" s="5">
        <v>0</v>
      </c>
      <c r="AV35" s="5">
        <f t="shared" si="8"/>
        <v>8000</v>
      </c>
      <c r="AW35" s="9"/>
      <c r="AX35" s="1">
        <v>29</v>
      </c>
      <c r="AY35" s="2" t="s">
        <v>32</v>
      </c>
      <c r="AZ35" s="5">
        <v>52</v>
      </c>
      <c r="BA35" s="5">
        <v>130000</v>
      </c>
      <c r="BB35" s="5">
        <v>0</v>
      </c>
      <c r="BC35" s="5">
        <f t="shared" si="9"/>
        <v>130000</v>
      </c>
      <c r="BD35" s="9"/>
      <c r="BE35" s="1">
        <v>29</v>
      </c>
      <c r="BF35" s="2" t="s">
        <v>32</v>
      </c>
      <c r="BG35" s="5">
        <v>26</v>
      </c>
      <c r="BH35" s="5">
        <v>182000</v>
      </c>
      <c r="BI35" s="5">
        <v>0</v>
      </c>
      <c r="BJ35" s="5">
        <f t="shared" si="10"/>
        <v>182000</v>
      </c>
      <c r="BK35" s="9"/>
      <c r="BL35" s="1">
        <v>29</v>
      </c>
      <c r="BM35" s="2" t="s">
        <v>32</v>
      </c>
      <c r="BN35" s="5">
        <v>0</v>
      </c>
      <c r="BO35" s="5">
        <v>0</v>
      </c>
      <c r="BP35" s="5">
        <v>0</v>
      </c>
      <c r="BQ35" s="5">
        <f t="shared" si="11"/>
        <v>0</v>
      </c>
      <c r="BR35" s="9"/>
      <c r="BS35" s="1">
        <v>29</v>
      </c>
      <c r="BT35" s="2" t="s">
        <v>32</v>
      </c>
      <c r="BU35" s="5">
        <v>22</v>
      </c>
      <c r="BV35" s="5">
        <v>15400</v>
      </c>
      <c r="BW35" s="5">
        <v>0</v>
      </c>
      <c r="BX35" s="5">
        <f t="shared" si="12"/>
        <v>15400</v>
      </c>
      <c r="BY35" s="9"/>
      <c r="BZ35" s="1">
        <v>29</v>
      </c>
      <c r="CA35" s="2" t="s">
        <v>32</v>
      </c>
      <c r="CB35" s="5">
        <v>132</v>
      </c>
      <c r="CC35" s="5">
        <v>99000</v>
      </c>
      <c r="CD35" s="5">
        <v>0</v>
      </c>
      <c r="CE35" s="5">
        <f t="shared" si="13"/>
        <v>99000</v>
      </c>
      <c r="CF35" s="9"/>
      <c r="CG35" s="1">
        <v>29</v>
      </c>
      <c r="CH35" s="2" t="s">
        <v>32</v>
      </c>
      <c r="CI35" s="5">
        <v>12</v>
      </c>
      <c r="CJ35" s="5">
        <v>120000</v>
      </c>
      <c r="CK35" s="5">
        <v>0</v>
      </c>
      <c r="CL35" s="5">
        <f t="shared" si="14"/>
        <v>120000</v>
      </c>
      <c r="CM35" s="9"/>
      <c r="CN35" s="1">
        <v>29</v>
      </c>
      <c r="CO35" s="2" t="s">
        <v>32</v>
      </c>
      <c r="CP35" s="5">
        <v>1</v>
      </c>
      <c r="CQ35" s="5">
        <v>0</v>
      </c>
      <c r="CR35" s="5">
        <v>1545554</v>
      </c>
      <c r="CS35" s="5">
        <f t="shared" si="15"/>
        <v>1545554</v>
      </c>
      <c r="CT35" s="9"/>
      <c r="CU35" s="1">
        <v>29</v>
      </c>
      <c r="CV35" s="2" t="s">
        <v>32</v>
      </c>
      <c r="CW35" s="5">
        <v>0</v>
      </c>
      <c r="CX35" s="5">
        <v>0</v>
      </c>
      <c r="CY35" s="5">
        <v>0</v>
      </c>
      <c r="CZ35" s="5">
        <f t="shared" si="16"/>
        <v>0</v>
      </c>
      <c r="DA35" s="9"/>
      <c r="DB35" s="1">
        <v>29</v>
      </c>
      <c r="DC35" s="2" t="s">
        <v>32</v>
      </c>
      <c r="DD35" s="5">
        <v>0</v>
      </c>
      <c r="DE35" s="5">
        <v>0</v>
      </c>
      <c r="DF35" s="5">
        <v>0</v>
      </c>
      <c r="DG35" s="5">
        <f t="shared" si="17"/>
        <v>0</v>
      </c>
      <c r="DH35" s="9"/>
      <c r="DI35" s="1">
        <v>29</v>
      </c>
      <c r="DJ35" s="2" t="s">
        <v>32</v>
      </c>
      <c r="DK35" s="5">
        <v>0</v>
      </c>
      <c r="DL35" s="5">
        <v>0</v>
      </c>
      <c r="DM35" s="5">
        <v>0</v>
      </c>
      <c r="DN35" s="5">
        <f t="shared" si="18"/>
        <v>0</v>
      </c>
      <c r="DO35" s="9"/>
      <c r="DP35" s="1">
        <v>29</v>
      </c>
      <c r="DQ35" s="2" t="s">
        <v>32</v>
      </c>
      <c r="DR35" s="5">
        <v>0</v>
      </c>
      <c r="DS35" s="5">
        <v>0</v>
      </c>
      <c r="DT35" s="5">
        <v>0</v>
      </c>
      <c r="DU35" s="5">
        <f t="shared" si="19"/>
        <v>0</v>
      </c>
      <c r="DV35" s="9"/>
      <c r="DW35" s="1">
        <v>29</v>
      </c>
      <c r="DX35" s="2" t="s">
        <v>32</v>
      </c>
      <c r="DY35" s="5">
        <v>2</v>
      </c>
      <c r="DZ35" s="5">
        <v>120000</v>
      </c>
      <c r="EA35" s="5">
        <v>0</v>
      </c>
      <c r="EB35" s="5">
        <f t="shared" si="20"/>
        <v>120000</v>
      </c>
      <c r="EC35" s="9"/>
      <c r="ED35" s="1">
        <v>29</v>
      </c>
      <c r="EE35" s="2" t="s">
        <v>32</v>
      </c>
      <c r="EF35" s="5">
        <v>0</v>
      </c>
      <c r="EG35" s="5">
        <v>0</v>
      </c>
      <c r="EH35" s="5">
        <v>0</v>
      </c>
      <c r="EI35" s="5">
        <f t="shared" si="21"/>
        <v>0</v>
      </c>
      <c r="EJ35" s="9"/>
      <c r="EK35" s="1">
        <v>29</v>
      </c>
      <c r="EL35" s="2" t="s">
        <v>32</v>
      </c>
      <c r="EM35" s="5">
        <v>0</v>
      </c>
      <c r="EN35" s="5">
        <v>0</v>
      </c>
      <c r="EO35" s="5">
        <v>0</v>
      </c>
      <c r="EP35" s="5">
        <f t="shared" si="22"/>
        <v>0</v>
      </c>
      <c r="EQ35" s="9"/>
      <c r="ER35" s="1">
        <v>29</v>
      </c>
      <c r="ES35" s="2" t="s">
        <v>32</v>
      </c>
      <c r="ET35" s="5">
        <v>0</v>
      </c>
      <c r="EU35" s="5">
        <v>0</v>
      </c>
      <c r="EV35" s="5">
        <v>0</v>
      </c>
      <c r="EW35" s="5">
        <f t="shared" si="23"/>
        <v>0</v>
      </c>
      <c r="EX35" s="9"/>
      <c r="EY35" s="1">
        <v>29</v>
      </c>
      <c r="EZ35" s="2" t="s">
        <v>32</v>
      </c>
      <c r="FA35" s="5">
        <v>1</v>
      </c>
      <c r="FB35" s="5">
        <v>50000</v>
      </c>
      <c r="FC35" s="5">
        <v>0</v>
      </c>
      <c r="FD35" s="5">
        <f t="shared" si="24"/>
        <v>50000</v>
      </c>
      <c r="FE35" s="9"/>
      <c r="FF35" s="1">
        <v>29</v>
      </c>
      <c r="FG35" s="2" t="s">
        <v>32</v>
      </c>
      <c r="FH35" s="5">
        <v>0</v>
      </c>
      <c r="FI35" s="5">
        <v>0</v>
      </c>
      <c r="FJ35" s="5">
        <v>0</v>
      </c>
      <c r="FK35" s="5">
        <f t="shared" si="25"/>
        <v>0</v>
      </c>
      <c r="FL35" s="9"/>
      <c r="FM35" s="1">
        <v>29</v>
      </c>
      <c r="FN35" s="2" t="s">
        <v>32</v>
      </c>
      <c r="FO35" s="5">
        <v>0</v>
      </c>
      <c r="FP35" s="5">
        <v>120000</v>
      </c>
      <c r="FQ35" s="5">
        <v>0</v>
      </c>
      <c r="FR35" s="5">
        <f t="shared" si="26"/>
        <v>120000</v>
      </c>
      <c r="FS35" s="9"/>
      <c r="FT35" s="1">
        <v>29</v>
      </c>
      <c r="FU35" s="2" t="s">
        <v>32</v>
      </c>
      <c r="FV35" s="5">
        <v>0</v>
      </c>
      <c r="FW35" s="5">
        <v>0</v>
      </c>
      <c r="FX35" s="5">
        <v>0</v>
      </c>
      <c r="FY35" s="5">
        <f t="shared" si="27"/>
        <v>0</v>
      </c>
      <c r="FZ35" s="9"/>
      <c r="GA35" s="1">
        <v>29</v>
      </c>
      <c r="GB35" s="2" t="s">
        <v>32</v>
      </c>
      <c r="GC35" s="5">
        <v>0</v>
      </c>
      <c r="GD35" s="5">
        <v>0</v>
      </c>
      <c r="GE35" s="5">
        <v>0</v>
      </c>
      <c r="GF35" s="5">
        <f t="shared" si="28"/>
        <v>0</v>
      </c>
      <c r="GG35" s="9"/>
      <c r="GH35" s="1">
        <v>29</v>
      </c>
      <c r="GI35" s="2" t="s">
        <v>32</v>
      </c>
      <c r="GJ35" s="5">
        <v>0</v>
      </c>
      <c r="GK35" s="5">
        <v>0</v>
      </c>
      <c r="GL35" s="5">
        <v>0</v>
      </c>
      <c r="GM35" s="5">
        <f t="shared" si="29"/>
        <v>0</v>
      </c>
      <c r="GN35" s="9"/>
      <c r="GO35" s="1">
        <v>29</v>
      </c>
      <c r="GP35" s="2" t="s">
        <v>32</v>
      </c>
      <c r="GQ35" s="5">
        <v>1</v>
      </c>
      <c r="GR35" s="5">
        <v>50000</v>
      </c>
      <c r="GS35" s="5">
        <v>0</v>
      </c>
      <c r="GT35" s="5">
        <f t="shared" si="30"/>
        <v>50000</v>
      </c>
      <c r="GU35" s="9"/>
      <c r="GV35" s="1">
        <v>29</v>
      </c>
      <c r="GW35" s="2" t="s">
        <v>32</v>
      </c>
      <c r="GX35" s="5">
        <v>0</v>
      </c>
      <c r="GY35" s="5">
        <v>0</v>
      </c>
      <c r="GZ35" s="5">
        <v>0</v>
      </c>
      <c r="HA35" s="5">
        <f t="shared" si="31"/>
        <v>0</v>
      </c>
      <c r="HB35" s="9"/>
      <c r="HC35" s="1">
        <v>29</v>
      </c>
      <c r="HD35" s="2" t="s">
        <v>32</v>
      </c>
      <c r="HE35" s="5">
        <v>1</v>
      </c>
      <c r="HF35" s="5">
        <v>30000</v>
      </c>
      <c r="HG35" s="5">
        <v>0</v>
      </c>
      <c r="HH35" s="5">
        <f t="shared" si="32"/>
        <v>30000</v>
      </c>
      <c r="HI35" s="9"/>
      <c r="HJ35" s="1">
        <v>29</v>
      </c>
      <c r="HK35" s="2" t="s">
        <v>32</v>
      </c>
      <c r="HL35" s="5">
        <v>0</v>
      </c>
      <c r="HM35" s="5">
        <v>0</v>
      </c>
      <c r="HN35" s="5">
        <v>0</v>
      </c>
      <c r="HO35" s="5">
        <f t="shared" si="33"/>
        <v>0</v>
      </c>
      <c r="HP35" s="9"/>
      <c r="HQ35" s="1">
        <v>29</v>
      </c>
      <c r="HR35" s="2" t="s">
        <v>32</v>
      </c>
      <c r="HS35" s="5">
        <v>2</v>
      </c>
      <c r="HT35" s="5">
        <v>4583000</v>
      </c>
      <c r="HU35" s="5">
        <v>0</v>
      </c>
      <c r="HV35" s="5">
        <f t="shared" si="34"/>
        <v>4583000</v>
      </c>
      <c r="HW35" s="9"/>
      <c r="HX35" s="1">
        <v>29</v>
      </c>
      <c r="HY35" s="2" t="s">
        <v>32</v>
      </c>
      <c r="HZ35" s="5">
        <v>1</v>
      </c>
      <c r="IA35" s="5">
        <v>700000</v>
      </c>
      <c r="IB35" s="5">
        <v>0</v>
      </c>
      <c r="IC35" s="5">
        <f t="shared" si="35"/>
        <v>700000</v>
      </c>
      <c r="ID35" s="9"/>
      <c r="IE35" s="1">
        <v>29</v>
      </c>
      <c r="IF35" s="2" t="s">
        <v>32</v>
      </c>
      <c r="IG35" s="5">
        <v>0</v>
      </c>
      <c r="IH35" s="5">
        <v>0</v>
      </c>
      <c r="II35" s="5">
        <v>0</v>
      </c>
      <c r="IJ35" s="5">
        <f t="shared" si="36"/>
        <v>0</v>
      </c>
      <c r="IK35" s="9"/>
      <c r="IL35" s="1">
        <v>29</v>
      </c>
      <c r="IM35" s="2" t="s">
        <v>32</v>
      </c>
      <c r="IN35" s="5">
        <v>0</v>
      </c>
      <c r="IO35" s="5">
        <v>0</v>
      </c>
      <c r="IP35" s="5">
        <v>0</v>
      </c>
      <c r="IQ35" s="5">
        <f t="shared" si="37"/>
        <v>0</v>
      </c>
      <c r="IR35" s="9"/>
      <c r="IS35" s="1">
        <v>29</v>
      </c>
      <c r="IT35" s="2" t="s">
        <v>32</v>
      </c>
      <c r="IU35" s="5">
        <v>0</v>
      </c>
      <c r="IV35" s="5">
        <v>0</v>
      </c>
      <c r="IW35" s="5">
        <v>0</v>
      </c>
      <c r="IX35" s="5">
        <f t="shared" si="38"/>
        <v>0</v>
      </c>
      <c r="IY35" s="9"/>
      <c r="IZ35" s="1">
        <v>29</v>
      </c>
      <c r="JA35" s="2" t="s">
        <v>32</v>
      </c>
      <c r="JB35" s="5">
        <v>148</v>
      </c>
      <c r="JC35" s="5">
        <v>45000</v>
      </c>
      <c r="JD35" s="5">
        <v>30000</v>
      </c>
      <c r="JE35" s="5">
        <f t="shared" si="39"/>
        <v>75000</v>
      </c>
      <c r="JF35" s="9"/>
      <c r="JG35" s="1">
        <v>29</v>
      </c>
      <c r="JH35" s="2" t="s">
        <v>32</v>
      </c>
      <c r="JI35" s="5">
        <v>334</v>
      </c>
      <c r="JJ35" s="5">
        <v>100200</v>
      </c>
      <c r="JK35" s="5">
        <v>0</v>
      </c>
      <c r="JL35" s="5">
        <f t="shared" si="40"/>
        <v>100200</v>
      </c>
      <c r="JM35" s="9"/>
      <c r="JN35" s="1">
        <v>29</v>
      </c>
      <c r="JO35" s="2" t="s">
        <v>32</v>
      </c>
      <c r="JP35" s="5">
        <v>0</v>
      </c>
      <c r="JQ35" s="5">
        <v>17000</v>
      </c>
      <c r="JR35" s="5">
        <v>0</v>
      </c>
      <c r="JS35" s="5">
        <f t="shared" si="41"/>
        <v>17000</v>
      </c>
      <c r="JT35" s="9"/>
      <c r="JU35" s="1">
        <v>29</v>
      </c>
      <c r="JV35" s="2" t="s">
        <v>32</v>
      </c>
      <c r="JW35" s="5">
        <v>10</v>
      </c>
      <c r="JX35" s="5">
        <v>250000</v>
      </c>
      <c r="JY35" s="5">
        <v>0</v>
      </c>
      <c r="JZ35" s="5">
        <f t="shared" si="42"/>
        <v>250000</v>
      </c>
      <c r="KA35" s="9"/>
      <c r="KB35" s="1">
        <v>29</v>
      </c>
      <c r="KC35" s="2" t="s">
        <v>32</v>
      </c>
      <c r="KD35" s="5">
        <v>0</v>
      </c>
      <c r="KE35" s="5">
        <v>0</v>
      </c>
      <c r="KF35" s="5">
        <v>0</v>
      </c>
      <c r="KG35" s="5">
        <f t="shared" si="43"/>
        <v>0</v>
      </c>
      <c r="KH35" s="9"/>
      <c r="KI35" s="1">
        <v>29</v>
      </c>
      <c r="KJ35" s="2" t="s">
        <v>32</v>
      </c>
      <c r="KK35" s="5">
        <v>0</v>
      </c>
      <c r="KL35" s="5">
        <v>0</v>
      </c>
      <c r="KM35" s="5">
        <v>0</v>
      </c>
      <c r="KN35" s="5">
        <f t="shared" si="44"/>
        <v>0</v>
      </c>
      <c r="KO35" s="9"/>
      <c r="KP35" s="1">
        <v>29</v>
      </c>
      <c r="KQ35" s="2" t="s">
        <v>32</v>
      </c>
      <c r="KR35" s="5">
        <v>0</v>
      </c>
      <c r="KS35" s="5">
        <v>0</v>
      </c>
      <c r="KT35" s="5">
        <v>73000</v>
      </c>
      <c r="KU35" s="5">
        <f t="shared" si="45"/>
        <v>73000</v>
      </c>
      <c r="KV35" s="9"/>
      <c r="KW35" s="1">
        <v>29</v>
      </c>
      <c r="KX35" s="2" t="s">
        <v>32</v>
      </c>
      <c r="KY35" s="5">
        <v>0</v>
      </c>
      <c r="KZ35" s="5">
        <v>0</v>
      </c>
      <c r="LA35" s="5">
        <v>0</v>
      </c>
      <c r="LB35" s="5">
        <f t="shared" si="46"/>
        <v>0</v>
      </c>
      <c r="LC35" s="9"/>
      <c r="LD35" s="1">
        <v>29</v>
      </c>
      <c r="LE35" s="2" t="s">
        <v>32</v>
      </c>
      <c r="LF35" s="5">
        <v>1</v>
      </c>
      <c r="LG35" s="5">
        <v>46000</v>
      </c>
      <c r="LH35" s="5">
        <v>0</v>
      </c>
      <c r="LI35" s="5">
        <f t="shared" si="47"/>
        <v>46000</v>
      </c>
      <c r="LJ35" s="9"/>
      <c r="LK35" s="1">
        <v>29</v>
      </c>
      <c r="LL35" s="2" t="s">
        <v>32</v>
      </c>
      <c r="LM35" s="5">
        <v>0</v>
      </c>
      <c r="LN35" s="5">
        <v>0</v>
      </c>
      <c r="LO35" s="5">
        <v>0</v>
      </c>
      <c r="LP35" s="5">
        <f t="shared" si="48"/>
        <v>0</v>
      </c>
      <c r="LQ35" s="9"/>
      <c r="LR35" s="1">
        <v>29</v>
      </c>
      <c r="LS35" s="2" t="s">
        <v>32</v>
      </c>
      <c r="LT35" s="5">
        <v>0</v>
      </c>
      <c r="LU35" s="5">
        <v>0</v>
      </c>
      <c r="LV35" s="5">
        <v>0</v>
      </c>
      <c r="LW35" s="5">
        <f t="shared" si="49"/>
        <v>0</v>
      </c>
      <c r="LX35" s="9"/>
      <c r="LY35" s="1">
        <v>29</v>
      </c>
      <c r="LZ35" s="2" t="s">
        <v>32</v>
      </c>
      <c r="MA35" s="5">
        <v>0</v>
      </c>
      <c r="MB35" s="5">
        <v>0</v>
      </c>
      <c r="MC35" s="5">
        <v>0</v>
      </c>
      <c r="MD35" s="5">
        <f t="shared" si="50"/>
        <v>0</v>
      </c>
      <c r="ME35" s="9"/>
      <c r="MF35" s="1">
        <v>29</v>
      </c>
      <c r="MG35" s="2" t="s">
        <v>32</v>
      </c>
      <c r="MH35" s="5">
        <v>100</v>
      </c>
      <c r="MI35" s="5">
        <v>6000</v>
      </c>
      <c r="MJ35" s="5">
        <v>0</v>
      </c>
      <c r="MK35" s="5">
        <f t="shared" si="51"/>
        <v>6000</v>
      </c>
      <c r="ML35" s="9"/>
      <c r="MM35" s="1">
        <v>29</v>
      </c>
      <c r="MN35" s="2" t="s">
        <v>32</v>
      </c>
      <c r="MO35" s="5">
        <v>0</v>
      </c>
      <c r="MP35" s="5">
        <v>0</v>
      </c>
      <c r="MQ35" s="5">
        <v>0</v>
      </c>
      <c r="MR35" s="5">
        <f t="shared" si="52"/>
        <v>0</v>
      </c>
      <c r="MS35" s="9"/>
      <c r="MT35" s="1">
        <v>29</v>
      </c>
      <c r="MU35" s="2" t="s">
        <v>32</v>
      </c>
      <c r="MV35" s="5">
        <v>0</v>
      </c>
      <c r="MW35" s="5">
        <v>0</v>
      </c>
      <c r="MX35" s="5">
        <v>0</v>
      </c>
      <c r="MY35" s="5">
        <f t="shared" si="53"/>
        <v>0</v>
      </c>
      <c r="MZ35" s="9"/>
      <c r="NA35" s="1">
        <v>29</v>
      </c>
      <c r="NB35" s="2" t="s">
        <v>32</v>
      </c>
      <c r="NC35" s="5">
        <v>43554</v>
      </c>
      <c r="ND35" s="5">
        <v>15618900</v>
      </c>
      <c r="NE35" s="5">
        <v>0</v>
      </c>
      <c r="NF35" s="5">
        <f t="shared" si="54"/>
        <v>15618900</v>
      </c>
      <c r="NG35" s="9"/>
      <c r="NH35" s="1">
        <v>29</v>
      </c>
      <c r="NI35" s="2" t="s">
        <v>32</v>
      </c>
      <c r="NJ35" s="5">
        <v>3143</v>
      </c>
      <c r="NK35" s="5">
        <v>628600</v>
      </c>
      <c r="NL35" s="5">
        <v>0</v>
      </c>
      <c r="NM35" s="5">
        <f t="shared" si="55"/>
        <v>628600</v>
      </c>
      <c r="NN35" s="9"/>
      <c r="NO35" s="1">
        <v>29</v>
      </c>
      <c r="NP35" s="2" t="s">
        <v>32</v>
      </c>
      <c r="NQ35" s="5">
        <v>0</v>
      </c>
      <c r="NR35" s="5">
        <v>0</v>
      </c>
      <c r="NS35" s="5">
        <v>0</v>
      </c>
      <c r="NT35" s="5">
        <f t="shared" si="56"/>
        <v>0</v>
      </c>
      <c r="NU35" s="9"/>
      <c r="NV35" s="1">
        <v>29</v>
      </c>
      <c r="NW35" s="2" t="s">
        <v>32</v>
      </c>
      <c r="NX35" s="5">
        <v>0</v>
      </c>
      <c r="NY35" s="5">
        <v>0</v>
      </c>
      <c r="NZ35" s="5">
        <v>0</v>
      </c>
      <c r="OA35" s="5">
        <f t="shared" si="57"/>
        <v>0</v>
      </c>
      <c r="OB35" s="9"/>
      <c r="OC35" s="1">
        <v>29</v>
      </c>
      <c r="OD35" s="2" t="s">
        <v>32</v>
      </c>
      <c r="OE35" s="5">
        <v>0</v>
      </c>
      <c r="OF35" s="5">
        <v>0</v>
      </c>
      <c r="OG35" s="5">
        <v>0</v>
      </c>
      <c r="OH35" s="5">
        <f t="shared" si="58"/>
        <v>0</v>
      </c>
      <c r="OI35" s="9"/>
      <c r="OJ35" s="1">
        <v>29</v>
      </c>
      <c r="OK35" s="2" t="s">
        <v>32</v>
      </c>
      <c r="OL35" s="5">
        <v>0</v>
      </c>
      <c r="OM35" s="5">
        <v>0</v>
      </c>
      <c r="ON35" s="5">
        <v>0</v>
      </c>
      <c r="OO35" s="5">
        <f t="shared" si="59"/>
        <v>0</v>
      </c>
      <c r="OP35" s="9"/>
      <c r="OQ35" s="1">
        <v>29</v>
      </c>
      <c r="OR35" s="2" t="s">
        <v>32</v>
      </c>
      <c r="OS35" s="5">
        <v>8555.7999999999993</v>
      </c>
      <c r="OT35" s="5">
        <v>556127</v>
      </c>
      <c r="OU35" s="5">
        <v>0</v>
      </c>
      <c r="OV35" s="5">
        <f t="shared" si="60"/>
        <v>556127</v>
      </c>
      <c r="OW35" s="9"/>
      <c r="OX35" s="1">
        <v>29</v>
      </c>
      <c r="OY35" s="2" t="s">
        <v>32</v>
      </c>
      <c r="OZ35" s="5">
        <v>0</v>
      </c>
      <c r="PA35" s="5">
        <v>0</v>
      </c>
      <c r="PB35" s="5">
        <v>0</v>
      </c>
      <c r="PC35" s="5">
        <f t="shared" si="61"/>
        <v>0</v>
      </c>
      <c r="PD35" s="9"/>
      <c r="PE35" s="1">
        <v>29</v>
      </c>
      <c r="PF35" s="2" t="s">
        <v>32</v>
      </c>
      <c r="PG35" s="5">
        <v>0</v>
      </c>
      <c r="PH35" s="5">
        <v>0</v>
      </c>
      <c r="PI35" s="5">
        <v>0</v>
      </c>
      <c r="PJ35" s="5">
        <f t="shared" si="62"/>
        <v>0</v>
      </c>
      <c r="PK35" s="9"/>
      <c r="PL35" s="1">
        <v>29</v>
      </c>
      <c r="PM35" s="2" t="s">
        <v>32</v>
      </c>
      <c r="PN35" s="5">
        <v>0</v>
      </c>
      <c r="PO35" s="5">
        <v>0</v>
      </c>
      <c r="PP35" s="5">
        <v>0</v>
      </c>
      <c r="PQ35" s="5">
        <f t="shared" si="63"/>
        <v>0</v>
      </c>
      <c r="PR35" s="9"/>
      <c r="PS35" s="1">
        <v>29</v>
      </c>
      <c r="PT35" s="2" t="s">
        <v>32</v>
      </c>
      <c r="PU35" s="5">
        <v>1460</v>
      </c>
      <c r="PV35" s="5">
        <v>321200</v>
      </c>
      <c r="PW35" s="5">
        <v>0</v>
      </c>
      <c r="PX35" s="5">
        <f t="shared" si="64"/>
        <v>321200</v>
      </c>
      <c r="PY35" s="9"/>
      <c r="PZ35" s="1">
        <v>29</v>
      </c>
      <c r="QA35" s="2" t="s">
        <v>32</v>
      </c>
      <c r="QB35" s="5">
        <v>15327681</v>
      </c>
      <c r="QC35" s="5">
        <v>2452429</v>
      </c>
      <c r="QD35" s="5">
        <v>0</v>
      </c>
      <c r="QE35" s="5">
        <f t="shared" si="65"/>
        <v>2452429</v>
      </c>
      <c r="QF35" s="9"/>
      <c r="QG35" s="1">
        <v>29</v>
      </c>
      <c r="QH35" s="2" t="s">
        <v>32</v>
      </c>
      <c r="QI35" s="5">
        <v>132</v>
      </c>
      <c r="QJ35" s="5">
        <v>465828</v>
      </c>
      <c r="QK35" s="5">
        <v>0</v>
      </c>
      <c r="QL35" s="5">
        <f t="shared" si="66"/>
        <v>465828</v>
      </c>
      <c r="QM35" s="9"/>
      <c r="QN35" s="1">
        <v>29</v>
      </c>
      <c r="QO35" s="2" t="s">
        <v>32</v>
      </c>
      <c r="QP35" s="5">
        <v>1471</v>
      </c>
      <c r="QQ35" s="5">
        <v>220650</v>
      </c>
      <c r="QR35" s="5">
        <v>0</v>
      </c>
      <c r="QS35" s="5">
        <f t="shared" si="67"/>
        <v>220650</v>
      </c>
      <c r="QT35" s="9"/>
      <c r="QU35" s="1">
        <v>29</v>
      </c>
      <c r="QV35" s="2" t="s">
        <v>32</v>
      </c>
      <c r="QW35" s="5">
        <v>10</v>
      </c>
      <c r="QX35" s="5">
        <v>20000</v>
      </c>
      <c r="QY35" s="5">
        <v>0</v>
      </c>
      <c r="QZ35" s="5">
        <f t="shared" si="68"/>
        <v>20000</v>
      </c>
      <c r="RA35" s="9"/>
      <c r="RB35" s="1">
        <v>29</v>
      </c>
      <c r="RC35" s="2" t="s">
        <v>32</v>
      </c>
      <c r="RD35" s="5">
        <v>0</v>
      </c>
      <c r="RE35" s="5">
        <v>0</v>
      </c>
      <c r="RF35" s="5">
        <v>0</v>
      </c>
      <c r="RG35" s="5">
        <f t="shared" si="69"/>
        <v>0</v>
      </c>
      <c r="RH35" s="9"/>
      <c r="RI35" s="1">
        <v>29</v>
      </c>
      <c r="RJ35" s="2" t="s">
        <v>32</v>
      </c>
      <c r="RK35" s="5">
        <v>2001</v>
      </c>
      <c r="RL35" s="5">
        <v>168084</v>
      </c>
      <c r="RM35" s="5">
        <v>0</v>
      </c>
      <c r="RN35" s="5">
        <f t="shared" si="70"/>
        <v>168084</v>
      </c>
      <c r="RO35" s="9"/>
      <c r="RP35" s="1">
        <v>29</v>
      </c>
      <c r="RQ35" s="2" t="s">
        <v>32</v>
      </c>
      <c r="RR35" s="5">
        <v>13</v>
      </c>
      <c r="RS35" s="5">
        <v>19500</v>
      </c>
      <c r="RT35" s="5">
        <v>0</v>
      </c>
      <c r="RU35" s="5">
        <f t="shared" si="71"/>
        <v>19500</v>
      </c>
      <c r="RV35" s="9"/>
      <c r="RW35" s="1">
        <v>29</v>
      </c>
      <c r="RX35" s="2" t="s">
        <v>32</v>
      </c>
      <c r="RY35" s="5">
        <v>0</v>
      </c>
      <c r="RZ35" s="5">
        <v>0</v>
      </c>
      <c r="SA35" s="5">
        <v>0</v>
      </c>
      <c r="SB35" s="5">
        <f t="shared" si="72"/>
        <v>0</v>
      </c>
      <c r="SC35" s="9"/>
      <c r="SD35" s="1">
        <v>29</v>
      </c>
      <c r="SE35" s="2" t="s">
        <v>32</v>
      </c>
      <c r="SF35" s="5">
        <v>0</v>
      </c>
      <c r="SG35" s="5">
        <v>0</v>
      </c>
      <c r="SH35" s="5">
        <v>0</v>
      </c>
      <c r="SI35" s="5">
        <f t="shared" si="73"/>
        <v>0</v>
      </c>
      <c r="SJ35" s="9"/>
      <c r="SK35" s="1">
        <v>29</v>
      </c>
      <c r="SL35" s="2" t="s">
        <v>32</v>
      </c>
      <c r="SM35" s="5">
        <v>0</v>
      </c>
      <c r="SN35" s="5">
        <v>7500</v>
      </c>
      <c r="SO35" s="5">
        <v>0</v>
      </c>
      <c r="SP35" s="5">
        <f t="shared" si="74"/>
        <v>7500</v>
      </c>
      <c r="SQ35" s="9"/>
      <c r="SR35" s="1">
        <v>29</v>
      </c>
      <c r="SS35" s="2" t="s">
        <v>32</v>
      </c>
      <c r="ST35" s="5">
        <v>0</v>
      </c>
      <c r="SU35" s="5">
        <v>2000</v>
      </c>
      <c r="SV35" s="5">
        <v>0</v>
      </c>
      <c r="SW35" s="5">
        <f t="shared" si="75"/>
        <v>2000</v>
      </c>
      <c r="SX35" s="9"/>
      <c r="SY35" s="1">
        <v>29</v>
      </c>
      <c r="SZ35" s="2" t="s">
        <v>32</v>
      </c>
      <c r="TA35" s="5">
        <v>0</v>
      </c>
      <c r="TB35" s="5">
        <v>2000</v>
      </c>
      <c r="TC35" s="5">
        <v>0</v>
      </c>
      <c r="TD35" s="5">
        <f t="shared" si="76"/>
        <v>2000</v>
      </c>
      <c r="TE35" s="9"/>
      <c r="TF35" s="1">
        <v>29</v>
      </c>
      <c r="TG35" s="2" t="s">
        <v>32</v>
      </c>
      <c r="TH35" s="5">
        <v>0</v>
      </c>
      <c r="TI35" s="5">
        <v>0</v>
      </c>
      <c r="TJ35" s="5">
        <v>0</v>
      </c>
      <c r="TK35" s="5">
        <f t="shared" si="77"/>
        <v>0</v>
      </c>
      <c r="TL35" s="9"/>
      <c r="TM35" s="1">
        <v>29</v>
      </c>
      <c r="TN35" s="2" t="s">
        <v>32</v>
      </c>
      <c r="TO35" s="5">
        <v>0</v>
      </c>
      <c r="TP35" s="5">
        <v>0</v>
      </c>
      <c r="TQ35" s="5">
        <v>0</v>
      </c>
      <c r="TR35" s="5">
        <f t="shared" si="78"/>
        <v>0</v>
      </c>
      <c r="TS35" s="9"/>
      <c r="TT35" s="1">
        <v>29</v>
      </c>
      <c r="TU35" s="2" t="s">
        <v>32</v>
      </c>
      <c r="TV35" s="5">
        <v>0</v>
      </c>
      <c r="TW35" s="5">
        <v>0</v>
      </c>
      <c r="TX35" s="5">
        <v>0</v>
      </c>
      <c r="TY35" s="5">
        <f t="shared" si="79"/>
        <v>0</v>
      </c>
      <c r="TZ35" s="9"/>
      <c r="UA35" s="1">
        <v>29</v>
      </c>
      <c r="UB35" s="2" t="s">
        <v>32</v>
      </c>
      <c r="UC35" s="5">
        <v>0</v>
      </c>
      <c r="UD35" s="5">
        <v>0</v>
      </c>
      <c r="UE35" s="5">
        <v>0</v>
      </c>
      <c r="UF35" s="5">
        <f t="shared" si="80"/>
        <v>0</v>
      </c>
      <c r="UG35" s="9"/>
      <c r="UH35" s="1">
        <v>29</v>
      </c>
      <c r="UI35" s="2" t="s">
        <v>32</v>
      </c>
      <c r="UJ35" s="5">
        <v>0</v>
      </c>
      <c r="UK35" s="5">
        <v>0</v>
      </c>
      <c r="UL35" s="5">
        <v>0</v>
      </c>
      <c r="UM35" s="5">
        <f t="shared" si="81"/>
        <v>0</v>
      </c>
      <c r="UN35" s="9"/>
      <c r="UO35" s="1">
        <v>29</v>
      </c>
      <c r="UP35" s="2" t="s">
        <v>32</v>
      </c>
      <c r="UQ35" s="5">
        <v>0</v>
      </c>
      <c r="UR35" s="5">
        <v>30600</v>
      </c>
      <c r="US35" s="5">
        <v>0</v>
      </c>
      <c r="UT35" s="5">
        <f t="shared" si="82"/>
        <v>30600</v>
      </c>
      <c r="UU35" s="9"/>
      <c r="UV35" s="1">
        <v>29</v>
      </c>
      <c r="UW35" s="2" t="s">
        <v>32</v>
      </c>
      <c r="UX35" s="5">
        <v>13</v>
      </c>
      <c r="UY35" s="5">
        <v>408504.91711956525</v>
      </c>
      <c r="UZ35" s="5">
        <v>0</v>
      </c>
      <c r="VA35" s="5">
        <f t="shared" si="83"/>
        <v>408504.91711956525</v>
      </c>
      <c r="VB35" s="9"/>
      <c r="VC35" s="1">
        <v>29</v>
      </c>
      <c r="VD35" s="2" t="s">
        <v>32</v>
      </c>
      <c r="VE35" s="5">
        <v>1</v>
      </c>
      <c r="VF35" s="5">
        <v>17200</v>
      </c>
      <c r="VG35" s="5">
        <v>0</v>
      </c>
      <c r="VH35" s="5">
        <f t="shared" si="84"/>
        <v>17200</v>
      </c>
      <c r="VI35" s="9"/>
      <c r="VJ35" s="1">
        <v>29</v>
      </c>
      <c r="VK35" s="2" t="s">
        <v>32</v>
      </c>
      <c r="VL35" s="5">
        <v>1</v>
      </c>
      <c r="VM35" s="5">
        <v>50000</v>
      </c>
      <c r="VN35" s="5">
        <v>0</v>
      </c>
      <c r="VO35" s="5">
        <f t="shared" si="85"/>
        <v>50000</v>
      </c>
      <c r="VP35" s="9"/>
      <c r="VQ35" s="1">
        <v>29</v>
      </c>
      <c r="VR35" s="2" t="s">
        <v>32</v>
      </c>
      <c r="VS35" s="5">
        <v>400</v>
      </c>
      <c r="VT35" s="5">
        <v>400000</v>
      </c>
      <c r="VU35" s="5">
        <v>0</v>
      </c>
      <c r="VV35" s="5">
        <f t="shared" si="86"/>
        <v>400000</v>
      </c>
      <c r="VW35" s="9"/>
      <c r="VX35" s="1">
        <v>29</v>
      </c>
      <c r="VY35" s="2" t="s">
        <v>32</v>
      </c>
      <c r="VZ35" s="5">
        <v>0</v>
      </c>
      <c r="WA35" s="5">
        <v>500000</v>
      </c>
      <c r="WB35" s="5">
        <v>0</v>
      </c>
      <c r="WC35" s="5">
        <f t="shared" si="87"/>
        <v>500000</v>
      </c>
      <c r="WD35" s="9"/>
      <c r="WE35" s="1">
        <v>29</v>
      </c>
      <c r="WF35" s="2" t="s">
        <v>32</v>
      </c>
      <c r="WG35" s="5">
        <v>1</v>
      </c>
      <c r="WH35" s="5">
        <v>500000</v>
      </c>
      <c r="WI35" s="5">
        <v>0</v>
      </c>
      <c r="WJ35" s="5">
        <f t="shared" si="88"/>
        <v>500000</v>
      </c>
      <c r="WK35" s="9"/>
      <c r="WL35" s="1">
        <v>29</v>
      </c>
      <c r="WM35" s="2" t="s">
        <v>32</v>
      </c>
      <c r="WN35" s="5">
        <v>1</v>
      </c>
      <c r="WO35" s="5">
        <v>100000</v>
      </c>
      <c r="WP35" s="5">
        <v>0</v>
      </c>
      <c r="WQ35" s="5">
        <f t="shared" si="89"/>
        <v>100000</v>
      </c>
      <c r="WR35" s="9"/>
      <c r="WS35" s="1">
        <v>29</v>
      </c>
      <c r="WT35" s="2" t="s">
        <v>32</v>
      </c>
      <c r="WU35" s="5">
        <v>1</v>
      </c>
      <c r="WV35" s="5">
        <v>600000</v>
      </c>
      <c r="WW35" s="5">
        <v>0</v>
      </c>
      <c r="WX35" s="5">
        <f t="shared" si="90"/>
        <v>600000</v>
      </c>
      <c r="WY35" s="9"/>
      <c r="WZ35" s="1">
        <v>29</v>
      </c>
      <c r="XA35" s="2" t="s">
        <v>32</v>
      </c>
      <c r="XB35" s="5">
        <v>0</v>
      </c>
      <c r="XC35" s="5">
        <v>0</v>
      </c>
      <c r="XD35" s="5">
        <v>0</v>
      </c>
      <c r="XE35" s="5">
        <f t="shared" si="91"/>
        <v>0</v>
      </c>
      <c r="XF35" s="9"/>
      <c r="XG35" s="1">
        <v>29</v>
      </c>
      <c r="XH35" s="2" t="s">
        <v>32</v>
      </c>
      <c r="XI35" s="5">
        <v>1</v>
      </c>
      <c r="XJ35" s="5">
        <v>50000</v>
      </c>
      <c r="XK35" s="5">
        <v>0</v>
      </c>
      <c r="XL35" s="5">
        <f t="shared" si="92"/>
        <v>50000</v>
      </c>
      <c r="XM35" s="9"/>
      <c r="XN35" s="1">
        <v>29</v>
      </c>
      <c r="XO35" s="2" t="s">
        <v>32</v>
      </c>
      <c r="XP35" s="5">
        <v>12</v>
      </c>
      <c r="XQ35" s="5">
        <v>120000</v>
      </c>
      <c r="XR35" s="5">
        <v>0</v>
      </c>
      <c r="XS35" s="5">
        <f t="shared" si="93"/>
        <v>120000</v>
      </c>
      <c r="XT35" s="9"/>
      <c r="XU35" s="1">
        <v>29</v>
      </c>
      <c r="XV35" s="2" t="s">
        <v>32</v>
      </c>
      <c r="XW35" s="5">
        <v>0</v>
      </c>
      <c r="XX35" s="5">
        <v>0</v>
      </c>
      <c r="XY35" s="5">
        <v>0</v>
      </c>
      <c r="XZ35" s="5">
        <f t="shared" si="94"/>
        <v>0</v>
      </c>
      <c r="YA35" s="9"/>
      <c r="YB35" s="1">
        <v>29</v>
      </c>
      <c r="YC35" s="2" t="s">
        <v>32</v>
      </c>
      <c r="YD35" s="5">
        <v>2161179.3952924539</v>
      </c>
      <c r="YE35" s="5">
        <v>9898201.6304394398</v>
      </c>
      <c r="YF35" s="5">
        <v>0</v>
      </c>
      <c r="YG35" s="5">
        <f t="shared" si="95"/>
        <v>9898201.6304394398</v>
      </c>
      <c r="YH35" s="9"/>
      <c r="YI35" s="1">
        <v>29</v>
      </c>
      <c r="YJ35" s="2" t="s">
        <v>32</v>
      </c>
      <c r="YK35" s="5">
        <v>0</v>
      </c>
      <c r="YL35" s="5">
        <v>0</v>
      </c>
      <c r="YM35" s="5">
        <v>0</v>
      </c>
      <c r="YN35" s="5">
        <f t="shared" si="96"/>
        <v>0</v>
      </c>
      <c r="YO35" s="9"/>
      <c r="YP35" s="1">
        <v>29</v>
      </c>
      <c r="YQ35" s="2" t="s">
        <v>32</v>
      </c>
      <c r="YR35" s="5">
        <v>0</v>
      </c>
      <c r="YS35" s="5">
        <v>0</v>
      </c>
      <c r="YT35" s="22">
        <v>0</v>
      </c>
      <c r="YU35" s="5">
        <f t="shared" si="97"/>
        <v>0</v>
      </c>
      <c r="YV35" s="9"/>
      <c r="YW35" s="1">
        <v>29</v>
      </c>
      <c r="YX35" s="2" t="s">
        <v>32</v>
      </c>
      <c r="YY35" s="5">
        <v>0</v>
      </c>
      <c r="YZ35" s="5">
        <v>1504760</v>
      </c>
      <c r="ZA35" s="5">
        <v>0</v>
      </c>
      <c r="ZB35" s="5">
        <f t="shared" si="98"/>
        <v>1504760</v>
      </c>
      <c r="ZC35" s="9"/>
      <c r="ZD35" s="1">
        <v>29</v>
      </c>
      <c r="ZE35" s="2" t="s">
        <v>32</v>
      </c>
      <c r="ZF35" s="5">
        <v>0</v>
      </c>
      <c r="ZG35" s="5">
        <v>0</v>
      </c>
      <c r="ZH35" s="5">
        <v>0</v>
      </c>
      <c r="ZI35" s="5">
        <f t="shared" si="99"/>
        <v>0</v>
      </c>
      <c r="ZJ35" s="9"/>
      <c r="ZK35" s="1">
        <v>29</v>
      </c>
      <c r="ZL35" s="2" t="s">
        <v>32</v>
      </c>
      <c r="ZM35" s="5">
        <v>0</v>
      </c>
      <c r="ZN35" s="5">
        <v>0</v>
      </c>
      <c r="ZO35" s="5">
        <v>0</v>
      </c>
      <c r="ZP35" s="5">
        <f t="shared" si="100"/>
        <v>0</v>
      </c>
      <c r="ZQ35" s="9"/>
      <c r="ZR35" s="1">
        <v>29</v>
      </c>
      <c r="ZS35" s="2" t="s">
        <v>32</v>
      </c>
      <c r="ZT35" s="5">
        <v>0</v>
      </c>
      <c r="ZU35" s="5">
        <f t="shared" si="101"/>
        <v>43314684.547559008</v>
      </c>
      <c r="ZV35" s="5">
        <f t="shared" si="0"/>
        <v>3367754</v>
      </c>
      <c r="ZW35" s="5">
        <f t="shared" si="1"/>
        <v>46682438.547559001</v>
      </c>
      <c r="ZX35" s="9"/>
    </row>
    <row r="36" spans="1:700" ht="16.5" hidden="1">
      <c r="A36" s="1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2"/>
        <v>0</v>
      </c>
      <c r="G36" s="9"/>
      <c r="H36" s="1">
        <v>30</v>
      </c>
      <c r="I36" s="2" t="s">
        <v>33</v>
      </c>
      <c r="J36" s="5">
        <v>0</v>
      </c>
      <c r="K36" s="5">
        <v>0</v>
      </c>
      <c r="L36" s="5">
        <v>0</v>
      </c>
      <c r="M36" s="5">
        <f t="shared" si="3"/>
        <v>0</v>
      </c>
      <c r="N36" s="9"/>
      <c r="O36" s="1">
        <v>30</v>
      </c>
      <c r="P36" s="2" t="s">
        <v>33</v>
      </c>
      <c r="Q36" s="5">
        <v>0</v>
      </c>
      <c r="R36" s="5">
        <v>0</v>
      </c>
      <c r="S36" s="5">
        <v>0</v>
      </c>
      <c r="T36" s="5">
        <f t="shared" si="4"/>
        <v>0</v>
      </c>
      <c r="U36" s="9"/>
      <c r="V36" s="1">
        <v>30</v>
      </c>
      <c r="W36" s="2" t="s">
        <v>33</v>
      </c>
      <c r="X36" s="5">
        <v>0</v>
      </c>
      <c r="Y36" s="5">
        <v>0</v>
      </c>
      <c r="Z36" s="5">
        <v>0</v>
      </c>
      <c r="AA36" s="5">
        <f t="shared" si="5"/>
        <v>0</v>
      </c>
      <c r="AB36" s="9"/>
      <c r="AC36" s="1">
        <v>30</v>
      </c>
      <c r="AD36" s="2" t="s">
        <v>33</v>
      </c>
      <c r="AE36" s="5">
        <v>0</v>
      </c>
      <c r="AF36" s="5">
        <v>0</v>
      </c>
      <c r="AG36" s="5">
        <v>0</v>
      </c>
      <c r="AH36" s="5">
        <f t="shared" si="6"/>
        <v>0</v>
      </c>
      <c r="AI36" s="9"/>
      <c r="AJ36" s="1">
        <v>30</v>
      </c>
      <c r="AK36" s="2" t="s">
        <v>33</v>
      </c>
      <c r="AL36" s="5">
        <v>0</v>
      </c>
      <c r="AM36" s="5">
        <v>6256000</v>
      </c>
      <c r="AN36" s="5">
        <v>1483200</v>
      </c>
      <c r="AO36" s="5">
        <f t="shared" si="7"/>
        <v>7739200</v>
      </c>
      <c r="AP36" s="9"/>
      <c r="AQ36" s="1">
        <v>30</v>
      </c>
      <c r="AR36" s="2" t="s">
        <v>33</v>
      </c>
      <c r="AS36" s="5">
        <v>12</v>
      </c>
      <c r="AT36" s="5">
        <v>24000</v>
      </c>
      <c r="AU36" s="5">
        <v>0</v>
      </c>
      <c r="AV36" s="5">
        <f t="shared" si="8"/>
        <v>24000</v>
      </c>
      <c r="AW36" s="9"/>
      <c r="AX36" s="1">
        <v>30</v>
      </c>
      <c r="AY36" s="2" t="s">
        <v>33</v>
      </c>
      <c r="AZ36" s="5">
        <v>104</v>
      </c>
      <c r="BA36" s="5">
        <v>260000</v>
      </c>
      <c r="BB36" s="5">
        <v>0</v>
      </c>
      <c r="BC36" s="5">
        <f t="shared" si="9"/>
        <v>260000</v>
      </c>
      <c r="BD36" s="9"/>
      <c r="BE36" s="1">
        <v>30</v>
      </c>
      <c r="BF36" s="2" t="s">
        <v>33</v>
      </c>
      <c r="BG36" s="5">
        <v>58</v>
      </c>
      <c r="BH36" s="5">
        <v>406000</v>
      </c>
      <c r="BI36" s="5">
        <v>0</v>
      </c>
      <c r="BJ36" s="5">
        <f t="shared" si="10"/>
        <v>406000</v>
      </c>
      <c r="BK36" s="9"/>
      <c r="BL36" s="1">
        <v>30</v>
      </c>
      <c r="BM36" s="2" t="s">
        <v>33</v>
      </c>
      <c r="BN36" s="5">
        <v>0</v>
      </c>
      <c r="BO36" s="5">
        <v>0</v>
      </c>
      <c r="BP36" s="5">
        <v>0</v>
      </c>
      <c r="BQ36" s="5">
        <f t="shared" si="11"/>
        <v>0</v>
      </c>
      <c r="BR36" s="9"/>
      <c r="BS36" s="1">
        <v>30</v>
      </c>
      <c r="BT36" s="2" t="s">
        <v>33</v>
      </c>
      <c r="BU36" s="5">
        <v>46</v>
      </c>
      <c r="BV36" s="5">
        <v>32200</v>
      </c>
      <c r="BW36" s="5">
        <v>0</v>
      </c>
      <c r="BX36" s="5">
        <f t="shared" si="12"/>
        <v>32200</v>
      </c>
      <c r="BY36" s="9"/>
      <c r="BZ36" s="1">
        <v>30</v>
      </c>
      <c r="CA36" s="2" t="s">
        <v>33</v>
      </c>
      <c r="CB36" s="5">
        <v>272</v>
      </c>
      <c r="CC36" s="5">
        <v>204000</v>
      </c>
      <c r="CD36" s="5">
        <v>0</v>
      </c>
      <c r="CE36" s="5">
        <f t="shared" si="13"/>
        <v>204000</v>
      </c>
      <c r="CF36" s="9"/>
      <c r="CG36" s="1">
        <v>30</v>
      </c>
      <c r="CH36" s="2" t="s">
        <v>33</v>
      </c>
      <c r="CI36" s="5">
        <v>37</v>
      </c>
      <c r="CJ36" s="5">
        <v>370000</v>
      </c>
      <c r="CK36" s="5">
        <v>0</v>
      </c>
      <c r="CL36" s="5">
        <f t="shared" si="14"/>
        <v>370000</v>
      </c>
      <c r="CM36" s="9"/>
      <c r="CN36" s="1">
        <v>30</v>
      </c>
      <c r="CO36" s="2" t="s">
        <v>33</v>
      </c>
      <c r="CP36" s="5">
        <v>0</v>
      </c>
      <c r="CQ36" s="5">
        <v>0</v>
      </c>
      <c r="CR36" s="5"/>
      <c r="CS36" s="5">
        <f t="shared" si="15"/>
        <v>0</v>
      </c>
      <c r="CT36" s="9"/>
      <c r="CU36" s="1">
        <v>30</v>
      </c>
      <c r="CV36" s="2" t="s">
        <v>33</v>
      </c>
      <c r="CW36" s="5">
        <v>0</v>
      </c>
      <c r="CX36" s="5">
        <v>0</v>
      </c>
      <c r="CY36" s="5">
        <v>0</v>
      </c>
      <c r="CZ36" s="5">
        <f t="shared" si="16"/>
        <v>0</v>
      </c>
      <c r="DA36" s="9"/>
      <c r="DB36" s="1">
        <v>30</v>
      </c>
      <c r="DC36" s="2" t="s">
        <v>33</v>
      </c>
      <c r="DD36" s="5">
        <v>0</v>
      </c>
      <c r="DE36" s="5">
        <v>0</v>
      </c>
      <c r="DF36" s="5">
        <v>0</v>
      </c>
      <c r="DG36" s="5">
        <f t="shared" si="17"/>
        <v>0</v>
      </c>
      <c r="DH36" s="9"/>
      <c r="DI36" s="1">
        <v>30</v>
      </c>
      <c r="DJ36" s="2" t="s">
        <v>33</v>
      </c>
      <c r="DK36" s="5">
        <v>0</v>
      </c>
      <c r="DL36" s="5">
        <v>0</v>
      </c>
      <c r="DM36" s="5">
        <v>0</v>
      </c>
      <c r="DN36" s="5">
        <f t="shared" si="18"/>
        <v>0</v>
      </c>
      <c r="DO36" s="9"/>
      <c r="DP36" s="1">
        <v>30</v>
      </c>
      <c r="DQ36" s="2" t="s">
        <v>33</v>
      </c>
      <c r="DR36" s="5">
        <v>0</v>
      </c>
      <c r="DS36" s="5">
        <v>0</v>
      </c>
      <c r="DT36" s="5">
        <v>0</v>
      </c>
      <c r="DU36" s="5">
        <f t="shared" si="19"/>
        <v>0</v>
      </c>
      <c r="DV36" s="9"/>
      <c r="DW36" s="1">
        <v>30</v>
      </c>
      <c r="DX36" s="2" t="s">
        <v>33</v>
      </c>
      <c r="DY36" s="5">
        <v>1</v>
      </c>
      <c r="DZ36" s="5">
        <v>60000</v>
      </c>
      <c r="EA36" s="5">
        <v>0</v>
      </c>
      <c r="EB36" s="5">
        <f t="shared" si="20"/>
        <v>60000</v>
      </c>
      <c r="EC36" s="9"/>
      <c r="ED36" s="1">
        <v>30</v>
      </c>
      <c r="EE36" s="2" t="s">
        <v>33</v>
      </c>
      <c r="EF36" s="5">
        <v>0</v>
      </c>
      <c r="EG36" s="5">
        <v>0</v>
      </c>
      <c r="EH36" s="5">
        <v>0</v>
      </c>
      <c r="EI36" s="5">
        <f t="shared" si="21"/>
        <v>0</v>
      </c>
      <c r="EJ36" s="9"/>
      <c r="EK36" s="1">
        <v>30</v>
      </c>
      <c r="EL36" s="2" t="s">
        <v>33</v>
      </c>
      <c r="EM36" s="5">
        <v>0</v>
      </c>
      <c r="EN36" s="5">
        <v>0</v>
      </c>
      <c r="EO36" s="5">
        <v>0</v>
      </c>
      <c r="EP36" s="5">
        <f t="shared" si="22"/>
        <v>0</v>
      </c>
      <c r="EQ36" s="9"/>
      <c r="ER36" s="1">
        <v>30</v>
      </c>
      <c r="ES36" s="2" t="s">
        <v>33</v>
      </c>
      <c r="ET36" s="5">
        <v>0</v>
      </c>
      <c r="EU36" s="5">
        <v>0</v>
      </c>
      <c r="EV36" s="5">
        <v>0</v>
      </c>
      <c r="EW36" s="5">
        <f t="shared" si="23"/>
        <v>0</v>
      </c>
      <c r="EX36" s="9"/>
      <c r="EY36" s="1">
        <v>30</v>
      </c>
      <c r="EZ36" s="2" t="s">
        <v>33</v>
      </c>
      <c r="FA36" s="5">
        <v>1</v>
      </c>
      <c r="FB36" s="5">
        <v>50000</v>
      </c>
      <c r="FC36" s="5">
        <v>0</v>
      </c>
      <c r="FD36" s="5">
        <f t="shared" si="24"/>
        <v>50000</v>
      </c>
      <c r="FE36" s="9"/>
      <c r="FF36" s="1">
        <v>30</v>
      </c>
      <c r="FG36" s="2" t="s">
        <v>33</v>
      </c>
      <c r="FH36" s="5">
        <v>0</v>
      </c>
      <c r="FI36" s="5">
        <v>0</v>
      </c>
      <c r="FJ36" s="5">
        <v>0</v>
      </c>
      <c r="FK36" s="5">
        <f t="shared" si="25"/>
        <v>0</v>
      </c>
      <c r="FL36" s="9"/>
      <c r="FM36" s="1">
        <v>30</v>
      </c>
      <c r="FN36" s="2" t="s">
        <v>33</v>
      </c>
      <c r="FO36" s="5">
        <v>0</v>
      </c>
      <c r="FP36" s="5">
        <v>120000</v>
      </c>
      <c r="FQ36" s="5">
        <v>0</v>
      </c>
      <c r="FR36" s="5">
        <f t="shared" si="26"/>
        <v>120000</v>
      </c>
      <c r="FS36" s="9"/>
      <c r="FT36" s="1">
        <v>30</v>
      </c>
      <c r="FU36" s="2" t="s">
        <v>33</v>
      </c>
      <c r="FV36" s="5">
        <v>0</v>
      </c>
      <c r="FW36" s="5">
        <v>0</v>
      </c>
      <c r="FX36" s="5">
        <v>0</v>
      </c>
      <c r="FY36" s="5">
        <f t="shared" si="27"/>
        <v>0</v>
      </c>
      <c r="FZ36" s="9"/>
      <c r="GA36" s="1">
        <v>30</v>
      </c>
      <c r="GB36" s="2" t="s">
        <v>33</v>
      </c>
      <c r="GC36" s="5">
        <v>0</v>
      </c>
      <c r="GD36" s="5">
        <v>0</v>
      </c>
      <c r="GE36" s="5">
        <v>0</v>
      </c>
      <c r="GF36" s="5">
        <f t="shared" si="28"/>
        <v>0</v>
      </c>
      <c r="GG36" s="9"/>
      <c r="GH36" s="1">
        <v>30</v>
      </c>
      <c r="GI36" s="2" t="s">
        <v>33</v>
      </c>
      <c r="GJ36" s="5">
        <v>0</v>
      </c>
      <c r="GK36" s="5">
        <v>0</v>
      </c>
      <c r="GL36" s="5">
        <v>0</v>
      </c>
      <c r="GM36" s="5">
        <f t="shared" si="29"/>
        <v>0</v>
      </c>
      <c r="GN36" s="9"/>
      <c r="GO36" s="1">
        <v>30</v>
      </c>
      <c r="GP36" s="2" t="s">
        <v>33</v>
      </c>
      <c r="GQ36" s="5">
        <v>1</v>
      </c>
      <c r="GR36" s="5">
        <v>50000</v>
      </c>
      <c r="GS36" s="5">
        <v>0</v>
      </c>
      <c r="GT36" s="5">
        <f t="shared" si="30"/>
        <v>50000</v>
      </c>
      <c r="GU36" s="9"/>
      <c r="GV36" s="1">
        <v>30</v>
      </c>
      <c r="GW36" s="2" t="s">
        <v>33</v>
      </c>
      <c r="GX36" s="5">
        <v>0</v>
      </c>
      <c r="GY36" s="5">
        <v>0</v>
      </c>
      <c r="GZ36" s="5">
        <v>0</v>
      </c>
      <c r="HA36" s="5">
        <f t="shared" si="31"/>
        <v>0</v>
      </c>
      <c r="HB36" s="9"/>
      <c r="HC36" s="1">
        <v>30</v>
      </c>
      <c r="HD36" s="2" t="s">
        <v>33</v>
      </c>
      <c r="HE36" s="5">
        <v>1</v>
      </c>
      <c r="HF36" s="5">
        <v>30000</v>
      </c>
      <c r="HG36" s="5">
        <v>0</v>
      </c>
      <c r="HH36" s="5">
        <f t="shared" si="32"/>
        <v>30000</v>
      </c>
      <c r="HI36" s="9"/>
      <c r="HJ36" s="1">
        <v>30</v>
      </c>
      <c r="HK36" s="2" t="s">
        <v>33</v>
      </c>
      <c r="HL36" s="5">
        <v>0</v>
      </c>
      <c r="HM36" s="5">
        <v>0</v>
      </c>
      <c r="HN36" s="5">
        <v>0</v>
      </c>
      <c r="HO36" s="5">
        <f t="shared" si="33"/>
        <v>0</v>
      </c>
      <c r="HP36" s="9"/>
      <c r="HQ36" s="1">
        <v>30</v>
      </c>
      <c r="HR36" s="2" t="s">
        <v>33</v>
      </c>
      <c r="HS36" s="5">
        <v>2</v>
      </c>
      <c r="HT36" s="5">
        <v>4583000</v>
      </c>
      <c r="HU36" s="5">
        <v>0</v>
      </c>
      <c r="HV36" s="5">
        <f t="shared" si="34"/>
        <v>4583000</v>
      </c>
      <c r="HW36" s="9"/>
      <c r="HX36" s="1">
        <v>30</v>
      </c>
      <c r="HY36" s="2" t="s">
        <v>33</v>
      </c>
      <c r="HZ36" s="5">
        <v>0</v>
      </c>
      <c r="IA36" s="5">
        <v>0</v>
      </c>
      <c r="IB36" s="5">
        <v>0</v>
      </c>
      <c r="IC36" s="5">
        <f t="shared" si="35"/>
        <v>0</v>
      </c>
      <c r="ID36" s="9"/>
      <c r="IE36" s="1">
        <v>30</v>
      </c>
      <c r="IF36" s="2" t="s">
        <v>33</v>
      </c>
      <c r="IG36" s="5">
        <v>0</v>
      </c>
      <c r="IH36" s="5">
        <v>0</v>
      </c>
      <c r="II36" s="5">
        <v>0</v>
      </c>
      <c r="IJ36" s="5">
        <f t="shared" si="36"/>
        <v>0</v>
      </c>
      <c r="IK36" s="9"/>
      <c r="IL36" s="1">
        <v>30</v>
      </c>
      <c r="IM36" s="2" t="s">
        <v>33</v>
      </c>
      <c r="IN36" s="5">
        <v>0</v>
      </c>
      <c r="IO36" s="5">
        <v>0</v>
      </c>
      <c r="IP36" s="5">
        <v>0</v>
      </c>
      <c r="IQ36" s="5">
        <f t="shared" si="37"/>
        <v>0</v>
      </c>
      <c r="IR36" s="9"/>
      <c r="IS36" s="1">
        <v>30</v>
      </c>
      <c r="IT36" s="2" t="s">
        <v>33</v>
      </c>
      <c r="IU36" s="5">
        <v>0</v>
      </c>
      <c r="IV36" s="5">
        <v>0</v>
      </c>
      <c r="IW36" s="5">
        <v>0</v>
      </c>
      <c r="IX36" s="5">
        <f t="shared" si="38"/>
        <v>0</v>
      </c>
      <c r="IY36" s="9"/>
      <c r="IZ36" s="1">
        <v>30</v>
      </c>
      <c r="JA36" s="2" t="s">
        <v>33</v>
      </c>
      <c r="JB36" s="5">
        <v>248</v>
      </c>
      <c r="JC36" s="5">
        <v>60000</v>
      </c>
      <c r="JD36" s="5">
        <v>40000</v>
      </c>
      <c r="JE36" s="5">
        <f t="shared" si="39"/>
        <v>100000</v>
      </c>
      <c r="JF36" s="9"/>
      <c r="JG36" s="1">
        <v>30</v>
      </c>
      <c r="JH36" s="2" t="s">
        <v>33</v>
      </c>
      <c r="JI36" s="5">
        <v>446</v>
      </c>
      <c r="JJ36" s="5">
        <v>133800</v>
      </c>
      <c r="JK36" s="5">
        <v>0</v>
      </c>
      <c r="JL36" s="5">
        <f t="shared" si="40"/>
        <v>133800</v>
      </c>
      <c r="JM36" s="9"/>
      <c r="JN36" s="1">
        <v>30</v>
      </c>
      <c r="JO36" s="2" t="s">
        <v>33</v>
      </c>
      <c r="JP36" s="5">
        <v>0</v>
      </c>
      <c r="JQ36" s="5">
        <v>17000</v>
      </c>
      <c r="JR36" s="5">
        <v>0</v>
      </c>
      <c r="JS36" s="5">
        <f t="shared" si="41"/>
        <v>17000</v>
      </c>
      <c r="JT36" s="9"/>
      <c r="JU36" s="1">
        <v>30</v>
      </c>
      <c r="JV36" s="2" t="s">
        <v>33</v>
      </c>
      <c r="JW36" s="5">
        <v>12</v>
      </c>
      <c r="JX36" s="5">
        <v>300000</v>
      </c>
      <c r="JY36" s="5">
        <v>0</v>
      </c>
      <c r="JZ36" s="5">
        <f t="shared" si="42"/>
        <v>300000</v>
      </c>
      <c r="KA36" s="9"/>
      <c r="KB36" s="1">
        <v>30</v>
      </c>
      <c r="KC36" s="2" t="s">
        <v>33</v>
      </c>
      <c r="KD36" s="5">
        <v>0</v>
      </c>
      <c r="KE36" s="5">
        <v>0</v>
      </c>
      <c r="KF36" s="5">
        <v>0</v>
      </c>
      <c r="KG36" s="5">
        <f t="shared" si="43"/>
        <v>0</v>
      </c>
      <c r="KH36" s="9"/>
      <c r="KI36" s="1">
        <v>30</v>
      </c>
      <c r="KJ36" s="2" t="s">
        <v>33</v>
      </c>
      <c r="KK36" s="5">
        <v>0</v>
      </c>
      <c r="KL36" s="5">
        <v>0</v>
      </c>
      <c r="KM36" s="5">
        <v>0</v>
      </c>
      <c r="KN36" s="5">
        <f t="shared" si="44"/>
        <v>0</v>
      </c>
      <c r="KO36" s="9"/>
      <c r="KP36" s="1">
        <v>30</v>
      </c>
      <c r="KQ36" s="2" t="s">
        <v>33</v>
      </c>
      <c r="KR36" s="5">
        <v>0</v>
      </c>
      <c r="KS36" s="5">
        <v>0</v>
      </c>
      <c r="KT36" s="5">
        <v>1550000</v>
      </c>
      <c r="KU36" s="5">
        <f t="shared" si="45"/>
        <v>1550000</v>
      </c>
      <c r="KV36" s="9"/>
      <c r="KW36" s="1">
        <v>30</v>
      </c>
      <c r="KX36" s="2" t="s">
        <v>33</v>
      </c>
      <c r="KY36" s="5">
        <v>0</v>
      </c>
      <c r="KZ36" s="5">
        <v>0</v>
      </c>
      <c r="LA36" s="5">
        <v>0</v>
      </c>
      <c r="LB36" s="5">
        <f t="shared" si="46"/>
        <v>0</v>
      </c>
      <c r="LC36" s="9"/>
      <c r="LD36" s="1">
        <v>30</v>
      </c>
      <c r="LE36" s="2" t="s">
        <v>33</v>
      </c>
      <c r="LF36" s="5">
        <v>1</v>
      </c>
      <c r="LG36" s="5">
        <v>46000</v>
      </c>
      <c r="LH36" s="5">
        <v>0</v>
      </c>
      <c r="LI36" s="5">
        <f t="shared" si="47"/>
        <v>46000</v>
      </c>
      <c r="LJ36" s="9"/>
      <c r="LK36" s="1">
        <v>30</v>
      </c>
      <c r="LL36" s="2" t="s">
        <v>33</v>
      </c>
      <c r="LM36" s="5">
        <v>0</v>
      </c>
      <c r="LN36" s="5">
        <v>0</v>
      </c>
      <c r="LO36" s="5">
        <v>0</v>
      </c>
      <c r="LP36" s="5">
        <f t="shared" si="48"/>
        <v>0</v>
      </c>
      <c r="LQ36" s="9"/>
      <c r="LR36" s="1">
        <v>30</v>
      </c>
      <c r="LS36" s="2" t="s">
        <v>33</v>
      </c>
      <c r="LT36" s="5">
        <v>0</v>
      </c>
      <c r="LU36" s="5">
        <v>0</v>
      </c>
      <c r="LV36" s="5">
        <v>0</v>
      </c>
      <c r="LW36" s="5">
        <f t="shared" si="49"/>
        <v>0</v>
      </c>
      <c r="LX36" s="9"/>
      <c r="LY36" s="1">
        <v>30</v>
      </c>
      <c r="LZ36" s="2" t="s">
        <v>33</v>
      </c>
      <c r="MA36" s="5">
        <v>0</v>
      </c>
      <c r="MB36" s="5">
        <v>0</v>
      </c>
      <c r="MC36" s="5">
        <v>0</v>
      </c>
      <c r="MD36" s="5">
        <f t="shared" si="50"/>
        <v>0</v>
      </c>
      <c r="ME36" s="9"/>
      <c r="MF36" s="1">
        <v>30</v>
      </c>
      <c r="MG36" s="2" t="s">
        <v>33</v>
      </c>
      <c r="MH36" s="5">
        <v>300</v>
      </c>
      <c r="MI36" s="5">
        <v>18000</v>
      </c>
      <c r="MJ36" s="5">
        <v>0</v>
      </c>
      <c r="MK36" s="5">
        <f t="shared" si="51"/>
        <v>18000</v>
      </c>
      <c r="ML36" s="9"/>
      <c r="MM36" s="1">
        <v>30</v>
      </c>
      <c r="MN36" s="2" t="s">
        <v>33</v>
      </c>
      <c r="MO36" s="5">
        <v>0</v>
      </c>
      <c r="MP36" s="5">
        <v>0</v>
      </c>
      <c r="MQ36" s="5">
        <v>0</v>
      </c>
      <c r="MR36" s="5">
        <f t="shared" si="52"/>
        <v>0</v>
      </c>
      <c r="MS36" s="9"/>
      <c r="MT36" s="1">
        <v>30</v>
      </c>
      <c r="MU36" s="2" t="s">
        <v>33</v>
      </c>
      <c r="MV36" s="5">
        <v>0</v>
      </c>
      <c r="MW36" s="5">
        <v>0</v>
      </c>
      <c r="MX36" s="5">
        <v>0</v>
      </c>
      <c r="MY36" s="5">
        <f t="shared" si="53"/>
        <v>0</v>
      </c>
      <c r="MZ36" s="9"/>
      <c r="NA36" s="1">
        <v>30</v>
      </c>
      <c r="NB36" s="2" t="s">
        <v>33</v>
      </c>
      <c r="NC36" s="5">
        <v>103266</v>
      </c>
      <c r="ND36" s="5">
        <v>36455600</v>
      </c>
      <c r="NE36" s="5">
        <v>0</v>
      </c>
      <c r="NF36" s="5">
        <f t="shared" si="54"/>
        <v>36455600</v>
      </c>
      <c r="NG36" s="9"/>
      <c r="NH36" s="1">
        <v>30</v>
      </c>
      <c r="NI36" s="2" t="s">
        <v>33</v>
      </c>
      <c r="NJ36" s="5">
        <v>6298</v>
      </c>
      <c r="NK36" s="5">
        <v>1259600</v>
      </c>
      <c r="NL36" s="5">
        <v>0</v>
      </c>
      <c r="NM36" s="5">
        <f t="shared" si="55"/>
        <v>1259600</v>
      </c>
      <c r="NN36" s="9"/>
      <c r="NO36" s="1">
        <v>30</v>
      </c>
      <c r="NP36" s="2" t="s">
        <v>33</v>
      </c>
      <c r="NQ36" s="5">
        <v>0</v>
      </c>
      <c r="NR36" s="5">
        <v>0</v>
      </c>
      <c r="NS36" s="5">
        <v>0</v>
      </c>
      <c r="NT36" s="5">
        <f t="shared" si="56"/>
        <v>0</v>
      </c>
      <c r="NU36" s="9"/>
      <c r="NV36" s="1">
        <v>30</v>
      </c>
      <c r="NW36" s="2" t="s">
        <v>33</v>
      </c>
      <c r="NX36" s="5">
        <v>0</v>
      </c>
      <c r="NY36" s="5">
        <v>0</v>
      </c>
      <c r="NZ36" s="5">
        <v>0</v>
      </c>
      <c r="OA36" s="5">
        <f t="shared" si="57"/>
        <v>0</v>
      </c>
      <c r="OB36" s="9"/>
      <c r="OC36" s="1">
        <v>30</v>
      </c>
      <c r="OD36" s="2" t="s">
        <v>33</v>
      </c>
      <c r="OE36" s="5">
        <v>0</v>
      </c>
      <c r="OF36" s="5">
        <v>0</v>
      </c>
      <c r="OG36" s="5">
        <v>0</v>
      </c>
      <c r="OH36" s="5">
        <f t="shared" si="58"/>
        <v>0</v>
      </c>
      <c r="OI36" s="9"/>
      <c r="OJ36" s="1">
        <v>30</v>
      </c>
      <c r="OK36" s="2" t="s">
        <v>33</v>
      </c>
      <c r="OL36" s="5">
        <v>0</v>
      </c>
      <c r="OM36" s="5">
        <v>0</v>
      </c>
      <c r="ON36" s="5">
        <v>0</v>
      </c>
      <c r="OO36" s="5">
        <f t="shared" si="59"/>
        <v>0</v>
      </c>
      <c r="OP36" s="9"/>
      <c r="OQ36" s="1">
        <v>30</v>
      </c>
      <c r="OR36" s="2" t="s">
        <v>33</v>
      </c>
      <c r="OS36" s="5">
        <v>25608</v>
      </c>
      <c r="OT36" s="5">
        <v>1664520</v>
      </c>
      <c r="OU36" s="5">
        <v>0</v>
      </c>
      <c r="OV36" s="5">
        <f t="shared" si="60"/>
        <v>1664520</v>
      </c>
      <c r="OW36" s="9"/>
      <c r="OX36" s="1">
        <v>30</v>
      </c>
      <c r="OY36" s="2" t="s">
        <v>33</v>
      </c>
      <c r="OZ36" s="5">
        <v>0</v>
      </c>
      <c r="PA36" s="5">
        <v>0</v>
      </c>
      <c r="PB36" s="5">
        <v>0</v>
      </c>
      <c r="PC36" s="5">
        <f t="shared" si="61"/>
        <v>0</v>
      </c>
      <c r="PD36" s="9"/>
      <c r="PE36" s="1">
        <v>30</v>
      </c>
      <c r="PF36" s="2" t="s">
        <v>33</v>
      </c>
      <c r="PG36" s="5">
        <v>0</v>
      </c>
      <c r="PH36" s="5">
        <v>0</v>
      </c>
      <c r="PI36" s="5">
        <v>0</v>
      </c>
      <c r="PJ36" s="5">
        <f t="shared" si="62"/>
        <v>0</v>
      </c>
      <c r="PK36" s="9"/>
      <c r="PL36" s="1">
        <v>30</v>
      </c>
      <c r="PM36" s="2" t="s">
        <v>33</v>
      </c>
      <c r="PN36" s="5">
        <v>0</v>
      </c>
      <c r="PO36" s="5">
        <v>0</v>
      </c>
      <c r="PP36" s="5">
        <v>0</v>
      </c>
      <c r="PQ36" s="5">
        <f t="shared" si="63"/>
        <v>0</v>
      </c>
      <c r="PR36" s="9"/>
      <c r="PS36" s="1">
        <v>30</v>
      </c>
      <c r="PT36" s="2" t="s">
        <v>33</v>
      </c>
      <c r="PU36" s="5">
        <v>3821</v>
      </c>
      <c r="PV36" s="5">
        <v>840620</v>
      </c>
      <c r="PW36" s="5">
        <v>0</v>
      </c>
      <c r="PX36" s="5">
        <f t="shared" si="64"/>
        <v>840620</v>
      </c>
      <c r="PY36" s="9"/>
      <c r="PZ36" s="1">
        <v>30</v>
      </c>
      <c r="QA36" s="2" t="s">
        <v>33</v>
      </c>
      <c r="QB36" s="5">
        <v>34499398</v>
      </c>
      <c r="QC36" s="5">
        <v>5519904</v>
      </c>
      <c r="QD36" s="5">
        <v>0</v>
      </c>
      <c r="QE36" s="5">
        <f t="shared" si="65"/>
        <v>5519904</v>
      </c>
      <c r="QF36" s="9"/>
      <c r="QG36" s="1">
        <v>30</v>
      </c>
      <c r="QH36" s="2" t="s">
        <v>33</v>
      </c>
      <c r="QI36" s="5">
        <v>407</v>
      </c>
      <c r="QJ36" s="5">
        <v>1436303</v>
      </c>
      <c r="QK36" s="5">
        <v>0</v>
      </c>
      <c r="QL36" s="5">
        <f t="shared" si="66"/>
        <v>1436303</v>
      </c>
      <c r="QM36" s="9"/>
      <c r="QN36" s="1">
        <v>30</v>
      </c>
      <c r="QO36" s="2" t="s">
        <v>33</v>
      </c>
      <c r="QP36" s="5">
        <v>3850</v>
      </c>
      <c r="QQ36" s="5">
        <v>577500</v>
      </c>
      <c r="QR36" s="5">
        <v>0</v>
      </c>
      <c r="QS36" s="5">
        <f t="shared" si="67"/>
        <v>577500</v>
      </c>
      <c r="QT36" s="9"/>
      <c r="QU36" s="1">
        <v>30</v>
      </c>
      <c r="QV36" s="2" t="s">
        <v>33</v>
      </c>
      <c r="QW36" s="5">
        <v>15</v>
      </c>
      <c r="QX36" s="5">
        <v>30000</v>
      </c>
      <c r="QY36" s="5">
        <v>0</v>
      </c>
      <c r="QZ36" s="5">
        <f t="shared" si="68"/>
        <v>30000</v>
      </c>
      <c r="RA36" s="9"/>
      <c r="RB36" s="1">
        <v>30</v>
      </c>
      <c r="RC36" s="2" t="s">
        <v>33</v>
      </c>
      <c r="RD36" s="5">
        <v>0</v>
      </c>
      <c r="RE36" s="5">
        <v>0</v>
      </c>
      <c r="RF36" s="5">
        <v>0</v>
      </c>
      <c r="RG36" s="5">
        <f t="shared" si="69"/>
        <v>0</v>
      </c>
      <c r="RH36" s="9"/>
      <c r="RI36" s="1">
        <v>30</v>
      </c>
      <c r="RJ36" s="2" t="s">
        <v>33</v>
      </c>
      <c r="RK36" s="5">
        <v>4188</v>
      </c>
      <c r="RL36" s="5">
        <v>351792</v>
      </c>
      <c r="RM36" s="5">
        <v>0</v>
      </c>
      <c r="RN36" s="5">
        <f t="shared" si="70"/>
        <v>351792</v>
      </c>
      <c r="RO36" s="9"/>
      <c r="RP36" s="1">
        <v>30</v>
      </c>
      <c r="RQ36" s="2" t="s">
        <v>33</v>
      </c>
      <c r="RR36" s="5">
        <v>22</v>
      </c>
      <c r="RS36" s="5">
        <v>33000</v>
      </c>
      <c r="RT36" s="5">
        <v>0</v>
      </c>
      <c r="RU36" s="5">
        <f t="shared" si="71"/>
        <v>33000</v>
      </c>
      <c r="RV36" s="9"/>
      <c r="RW36" s="1">
        <v>30</v>
      </c>
      <c r="RX36" s="2" t="s">
        <v>33</v>
      </c>
      <c r="RY36" s="5">
        <v>0</v>
      </c>
      <c r="RZ36" s="5">
        <v>0</v>
      </c>
      <c r="SA36" s="5">
        <v>0</v>
      </c>
      <c r="SB36" s="5">
        <f t="shared" si="72"/>
        <v>0</v>
      </c>
      <c r="SC36" s="9"/>
      <c r="SD36" s="1">
        <v>30</v>
      </c>
      <c r="SE36" s="2" t="s">
        <v>33</v>
      </c>
      <c r="SF36" s="5">
        <v>0</v>
      </c>
      <c r="SG36" s="5">
        <v>0</v>
      </c>
      <c r="SH36" s="5">
        <v>0</v>
      </c>
      <c r="SI36" s="5">
        <f t="shared" si="73"/>
        <v>0</v>
      </c>
      <c r="SJ36" s="9"/>
      <c r="SK36" s="1">
        <v>30</v>
      </c>
      <c r="SL36" s="2" t="s">
        <v>33</v>
      </c>
      <c r="SM36" s="5">
        <v>0</v>
      </c>
      <c r="SN36" s="5">
        <v>7500</v>
      </c>
      <c r="SO36" s="5">
        <v>0</v>
      </c>
      <c r="SP36" s="5">
        <f t="shared" si="74"/>
        <v>7500</v>
      </c>
      <c r="SQ36" s="9"/>
      <c r="SR36" s="1">
        <v>30</v>
      </c>
      <c r="SS36" s="2" t="s">
        <v>33</v>
      </c>
      <c r="ST36" s="5">
        <v>0</v>
      </c>
      <c r="SU36" s="5">
        <v>2000</v>
      </c>
      <c r="SV36" s="5">
        <v>0</v>
      </c>
      <c r="SW36" s="5">
        <f t="shared" si="75"/>
        <v>2000</v>
      </c>
      <c r="SX36" s="9"/>
      <c r="SY36" s="1">
        <v>30</v>
      </c>
      <c r="SZ36" s="2" t="s">
        <v>33</v>
      </c>
      <c r="TA36" s="5">
        <v>0</v>
      </c>
      <c r="TB36" s="5">
        <v>2000</v>
      </c>
      <c r="TC36" s="5">
        <v>0</v>
      </c>
      <c r="TD36" s="5">
        <f t="shared" si="76"/>
        <v>2000</v>
      </c>
      <c r="TE36" s="9"/>
      <c r="TF36" s="1">
        <v>30</v>
      </c>
      <c r="TG36" s="2" t="s">
        <v>33</v>
      </c>
      <c r="TH36" s="5">
        <v>0</v>
      </c>
      <c r="TI36" s="5">
        <v>0</v>
      </c>
      <c r="TJ36" s="5">
        <v>0</v>
      </c>
      <c r="TK36" s="5">
        <f t="shared" si="77"/>
        <v>0</v>
      </c>
      <c r="TL36" s="9"/>
      <c r="TM36" s="1">
        <v>30</v>
      </c>
      <c r="TN36" s="2" t="s">
        <v>33</v>
      </c>
      <c r="TO36" s="5">
        <v>0</v>
      </c>
      <c r="TP36" s="5">
        <v>0</v>
      </c>
      <c r="TQ36" s="5">
        <v>0</v>
      </c>
      <c r="TR36" s="5">
        <f t="shared" si="78"/>
        <v>0</v>
      </c>
      <c r="TS36" s="9"/>
      <c r="TT36" s="1">
        <v>30</v>
      </c>
      <c r="TU36" s="2" t="s">
        <v>33</v>
      </c>
      <c r="TV36" s="5">
        <v>0</v>
      </c>
      <c r="TW36" s="5">
        <v>0</v>
      </c>
      <c r="TX36" s="5">
        <v>0</v>
      </c>
      <c r="TY36" s="5">
        <f t="shared" si="79"/>
        <v>0</v>
      </c>
      <c r="TZ36" s="9"/>
      <c r="UA36" s="1">
        <v>30</v>
      </c>
      <c r="UB36" s="2" t="s">
        <v>33</v>
      </c>
      <c r="UC36" s="5">
        <v>0</v>
      </c>
      <c r="UD36" s="5">
        <v>0</v>
      </c>
      <c r="UE36" s="5">
        <v>0</v>
      </c>
      <c r="UF36" s="5">
        <f t="shared" si="80"/>
        <v>0</v>
      </c>
      <c r="UG36" s="9"/>
      <c r="UH36" s="1">
        <v>30</v>
      </c>
      <c r="UI36" s="2" t="s">
        <v>33</v>
      </c>
      <c r="UJ36" s="5">
        <v>0</v>
      </c>
      <c r="UK36" s="5">
        <v>0</v>
      </c>
      <c r="UL36" s="5">
        <v>0</v>
      </c>
      <c r="UM36" s="5">
        <f t="shared" si="81"/>
        <v>0</v>
      </c>
      <c r="UN36" s="9"/>
      <c r="UO36" s="1">
        <v>30</v>
      </c>
      <c r="UP36" s="2" t="s">
        <v>33</v>
      </c>
      <c r="UQ36" s="5">
        <v>0</v>
      </c>
      <c r="UR36" s="5">
        <v>52600</v>
      </c>
      <c r="US36" s="5">
        <v>0</v>
      </c>
      <c r="UT36" s="5">
        <f t="shared" si="82"/>
        <v>52600</v>
      </c>
      <c r="UU36" s="9"/>
      <c r="UV36" s="1">
        <v>30</v>
      </c>
      <c r="UW36" s="2" t="s">
        <v>33</v>
      </c>
      <c r="UX36" s="5">
        <v>27</v>
      </c>
      <c r="UY36" s="5">
        <v>848433.28940217395</v>
      </c>
      <c r="UZ36" s="5">
        <v>0</v>
      </c>
      <c r="VA36" s="5">
        <f t="shared" si="83"/>
        <v>848433.28940217395</v>
      </c>
      <c r="VB36" s="9"/>
      <c r="VC36" s="1">
        <v>30</v>
      </c>
      <c r="VD36" s="2" t="s">
        <v>33</v>
      </c>
      <c r="VE36" s="5">
        <v>1</v>
      </c>
      <c r="VF36" s="5">
        <v>5900</v>
      </c>
      <c r="VG36" s="5">
        <v>0</v>
      </c>
      <c r="VH36" s="5">
        <f t="shared" si="84"/>
        <v>5900</v>
      </c>
      <c r="VI36" s="9"/>
      <c r="VJ36" s="1">
        <v>30</v>
      </c>
      <c r="VK36" s="2" t="s">
        <v>33</v>
      </c>
      <c r="VL36" s="5">
        <v>1</v>
      </c>
      <c r="VM36" s="5">
        <v>50000</v>
      </c>
      <c r="VN36" s="5">
        <v>0</v>
      </c>
      <c r="VO36" s="5">
        <f t="shared" si="85"/>
        <v>50000</v>
      </c>
      <c r="VP36" s="9"/>
      <c r="VQ36" s="1">
        <v>30</v>
      </c>
      <c r="VR36" s="2" t="s">
        <v>33</v>
      </c>
      <c r="VS36" s="5">
        <v>500</v>
      </c>
      <c r="VT36" s="5">
        <v>500000</v>
      </c>
      <c r="VU36" s="5">
        <v>0</v>
      </c>
      <c r="VV36" s="5">
        <f t="shared" si="86"/>
        <v>500000</v>
      </c>
      <c r="VW36" s="9"/>
      <c r="VX36" s="1">
        <v>30</v>
      </c>
      <c r="VY36" s="2" t="s">
        <v>33</v>
      </c>
      <c r="VZ36" s="5">
        <v>0</v>
      </c>
      <c r="WA36" s="5">
        <v>500000</v>
      </c>
      <c r="WB36" s="5">
        <v>0</v>
      </c>
      <c r="WC36" s="5">
        <f t="shared" si="87"/>
        <v>500000</v>
      </c>
      <c r="WD36" s="9"/>
      <c r="WE36" s="1">
        <v>30</v>
      </c>
      <c r="WF36" s="2" t="s">
        <v>33</v>
      </c>
      <c r="WG36" s="5">
        <v>1</v>
      </c>
      <c r="WH36" s="5">
        <v>500000</v>
      </c>
      <c r="WI36" s="5">
        <v>0</v>
      </c>
      <c r="WJ36" s="5">
        <f t="shared" si="88"/>
        <v>500000</v>
      </c>
      <c r="WK36" s="9"/>
      <c r="WL36" s="1">
        <v>30</v>
      </c>
      <c r="WM36" s="2" t="s">
        <v>33</v>
      </c>
      <c r="WN36" s="5">
        <v>1</v>
      </c>
      <c r="WO36" s="5">
        <v>100000</v>
      </c>
      <c r="WP36" s="5">
        <v>0</v>
      </c>
      <c r="WQ36" s="5">
        <f t="shared" si="89"/>
        <v>100000</v>
      </c>
      <c r="WR36" s="9"/>
      <c r="WS36" s="1">
        <v>30</v>
      </c>
      <c r="WT36" s="2" t="s">
        <v>33</v>
      </c>
      <c r="WU36" s="5">
        <v>1</v>
      </c>
      <c r="WV36" s="5">
        <v>600000</v>
      </c>
      <c r="WW36" s="5">
        <v>0</v>
      </c>
      <c r="WX36" s="5">
        <f t="shared" si="90"/>
        <v>600000</v>
      </c>
      <c r="WY36" s="9"/>
      <c r="WZ36" s="1">
        <v>30</v>
      </c>
      <c r="XA36" s="2" t="s">
        <v>33</v>
      </c>
      <c r="XB36" s="5">
        <v>0</v>
      </c>
      <c r="XC36" s="5">
        <v>0</v>
      </c>
      <c r="XD36" s="5">
        <v>0</v>
      </c>
      <c r="XE36" s="5">
        <f t="shared" si="91"/>
        <v>0</v>
      </c>
      <c r="XF36" s="9"/>
      <c r="XG36" s="1">
        <v>30</v>
      </c>
      <c r="XH36" s="2" t="s">
        <v>33</v>
      </c>
      <c r="XI36" s="5">
        <v>1</v>
      </c>
      <c r="XJ36" s="5">
        <v>50000</v>
      </c>
      <c r="XK36" s="5">
        <v>0</v>
      </c>
      <c r="XL36" s="5">
        <f t="shared" si="92"/>
        <v>50000</v>
      </c>
      <c r="XM36" s="9"/>
      <c r="XN36" s="1">
        <v>30</v>
      </c>
      <c r="XO36" s="2" t="s">
        <v>33</v>
      </c>
      <c r="XP36" s="5">
        <v>20</v>
      </c>
      <c r="XQ36" s="5">
        <v>200000</v>
      </c>
      <c r="XR36" s="5">
        <v>0</v>
      </c>
      <c r="XS36" s="5">
        <f t="shared" si="93"/>
        <v>200000</v>
      </c>
      <c r="XT36" s="9"/>
      <c r="XU36" s="1">
        <v>30</v>
      </c>
      <c r="XV36" s="2" t="s">
        <v>33</v>
      </c>
      <c r="XW36" s="5">
        <v>0</v>
      </c>
      <c r="XX36" s="5">
        <v>0</v>
      </c>
      <c r="XY36" s="5">
        <v>0</v>
      </c>
      <c r="XZ36" s="5">
        <f t="shared" si="94"/>
        <v>0</v>
      </c>
      <c r="YA36" s="9"/>
      <c r="YB36" s="1">
        <v>30</v>
      </c>
      <c r="YC36" s="2" t="s">
        <v>33</v>
      </c>
      <c r="YD36" s="5">
        <v>4834106.3646619627</v>
      </c>
      <c r="YE36" s="5">
        <v>17016054.40361011</v>
      </c>
      <c r="YF36" s="5">
        <v>0</v>
      </c>
      <c r="YG36" s="5">
        <f t="shared" si="95"/>
        <v>17016054.40361011</v>
      </c>
      <c r="YH36" s="9"/>
      <c r="YI36" s="1">
        <v>30</v>
      </c>
      <c r="YJ36" s="2" t="s">
        <v>33</v>
      </c>
      <c r="YK36" s="5">
        <v>0</v>
      </c>
      <c r="YL36" s="5">
        <v>0</v>
      </c>
      <c r="YM36" s="5">
        <v>0</v>
      </c>
      <c r="YN36" s="5">
        <f t="shared" si="96"/>
        <v>0</v>
      </c>
      <c r="YO36" s="9"/>
      <c r="YP36" s="1">
        <v>30</v>
      </c>
      <c r="YQ36" s="2" t="s">
        <v>33</v>
      </c>
      <c r="YR36" s="5">
        <v>0</v>
      </c>
      <c r="YS36" s="5">
        <v>0</v>
      </c>
      <c r="YT36" s="22">
        <v>153846.20000000001</v>
      </c>
      <c r="YU36" s="5">
        <f t="shared" si="97"/>
        <v>153846.20000000001</v>
      </c>
      <c r="YV36" s="9"/>
      <c r="YW36" s="1">
        <v>30</v>
      </c>
      <c r="YX36" s="2" t="s">
        <v>33</v>
      </c>
      <c r="YY36" s="5">
        <v>0</v>
      </c>
      <c r="YZ36" s="5">
        <v>5531730</v>
      </c>
      <c r="ZA36" s="5">
        <v>0</v>
      </c>
      <c r="ZB36" s="5">
        <f t="shared" si="98"/>
        <v>5531730</v>
      </c>
      <c r="ZC36" s="9"/>
      <c r="ZD36" s="1">
        <v>30</v>
      </c>
      <c r="ZE36" s="2" t="s">
        <v>33</v>
      </c>
      <c r="ZF36" s="5">
        <v>5</v>
      </c>
      <c r="ZG36" s="5">
        <v>325000</v>
      </c>
      <c r="ZH36" s="5">
        <v>0</v>
      </c>
      <c r="ZI36" s="5">
        <f t="shared" si="99"/>
        <v>325000</v>
      </c>
      <c r="ZJ36" s="9"/>
      <c r="ZK36" s="1">
        <v>30</v>
      </c>
      <c r="ZL36" s="2" t="s">
        <v>33</v>
      </c>
      <c r="ZM36" s="5">
        <v>0</v>
      </c>
      <c r="ZN36" s="5">
        <v>0</v>
      </c>
      <c r="ZO36" s="5">
        <v>0</v>
      </c>
      <c r="ZP36" s="5">
        <f t="shared" si="100"/>
        <v>0</v>
      </c>
      <c r="ZQ36" s="9"/>
      <c r="ZR36" s="1">
        <v>30</v>
      </c>
      <c r="ZS36" s="2" t="s">
        <v>33</v>
      </c>
      <c r="ZT36" s="5">
        <v>0</v>
      </c>
      <c r="ZU36" s="5">
        <f t="shared" si="101"/>
        <v>87480056.693012282</v>
      </c>
      <c r="ZV36" s="5">
        <f t="shared" si="0"/>
        <v>3227046.2</v>
      </c>
      <c r="ZW36" s="5">
        <f t="shared" si="1"/>
        <v>90707102.893012285</v>
      </c>
      <c r="ZX36" s="9"/>
    </row>
    <row r="37" spans="1:700" s="71" customFormat="1" ht="16.5" customHeight="1">
      <c r="A37" s="187">
        <v>31</v>
      </c>
      <c r="B37" s="184" t="s">
        <v>34</v>
      </c>
      <c r="C37" s="185">
        <v>0</v>
      </c>
      <c r="D37" s="185">
        <v>0</v>
      </c>
      <c r="E37" s="185">
        <v>0</v>
      </c>
      <c r="F37" s="185">
        <f t="shared" si="2"/>
        <v>0</v>
      </c>
      <c r="G37" s="186"/>
      <c r="H37" s="187">
        <v>31</v>
      </c>
      <c r="I37" s="184" t="s">
        <v>34</v>
      </c>
      <c r="J37" s="185">
        <v>0</v>
      </c>
      <c r="K37" s="185">
        <v>0</v>
      </c>
      <c r="L37" s="185">
        <v>0</v>
      </c>
      <c r="M37" s="185">
        <f t="shared" si="3"/>
        <v>0</v>
      </c>
      <c r="N37" s="186"/>
      <c r="O37" s="187">
        <v>31</v>
      </c>
      <c r="P37" s="184" t="s">
        <v>34</v>
      </c>
      <c r="Q37" s="185">
        <v>0</v>
      </c>
      <c r="R37" s="185">
        <v>0</v>
      </c>
      <c r="S37" s="185">
        <v>0</v>
      </c>
      <c r="T37" s="185">
        <f t="shared" si="4"/>
        <v>0</v>
      </c>
      <c r="U37" s="186"/>
      <c r="V37" s="187">
        <v>31</v>
      </c>
      <c r="W37" s="184" t="s">
        <v>34</v>
      </c>
      <c r="X37" s="185">
        <v>0</v>
      </c>
      <c r="Y37" s="185">
        <v>0</v>
      </c>
      <c r="Z37" s="185">
        <v>0</v>
      </c>
      <c r="AA37" s="185">
        <f t="shared" si="5"/>
        <v>0</v>
      </c>
      <c r="AB37" s="186"/>
      <c r="AC37" s="187">
        <v>31</v>
      </c>
      <c r="AD37" s="184" t="s">
        <v>34</v>
      </c>
      <c r="AE37" s="185">
        <v>0</v>
      </c>
      <c r="AF37" s="185">
        <v>0</v>
      </c>
      <c r="AG37" s="185">
        <v>0</v>
      </c>
      <c r="AH37" s="185">
        <f t="shared" si="6"/>
        <v>0</v>
      </c>
      <c r="AI37" s="186"/>
      <c r="AJ37" s="187">
        <v>31</v>
      </c>
      <c r="AK37" s="184" t="s">
        <v>34</v>
      </c>
      <c r="AL37" s="185">
        <v>0</v>
      </c>
      <c r="AM37" s="185">
        <v>2906000</v>
      </c>
      <c r="AN37" s="185">
        <v>600000</v>
      </c>
      <c r="AO37" s="185">
        <f t="shared" si="7"/>
        <v>3506000</v>
      </c>
      <c r="AP37" s="186"/>
      <c r="AQ37" s="187">
        <v>31</v>
      </c>
      <c r="AR37" s="184" t="s">
        <v>34</v>
      </c>
      <c r="AS37" s="185">
        <v>12</v>
      </c>
      <c r="AT37" s="185">
        <v>24000</v>
      </c>
      <c r="AU37" s="185">
        <v>0</v>
      </c>
      <c r="AV37" s="185">
        <f t="shared" si="8"/>
        <v>24000</v>
      </c>
      <c r="AW37" s="186"/>
      <c r="AX37" s="187">
        <v>31</v>
      </c>
      <c r="AY37" s="184" t="s">
        <v>34</v>
      </c>
      <c r="AZ37" s="185">
        <v>101</v>
      </c>
      <c r="BA37" s="185">
        <v>252500</v>
      </c>
      <c r="BB37" s="185">
        <v>0</v>
      </c>
      <c r="BC37" s="185">
        <f t="shared" si="9"/>
        <v>252500</v>
      </c>
      <c r="BD37" s="186"/>
      <c r="BE37" s="187">
        <v>31</v>
      </c>
      <c r="BF37" s="184" t="s">
        <v>34</v>
      </c>
      <c r="BG37" s="185">
        <v>58</v>
      </c>
      <c r="BH37" s="185">
        <v>406000</v>
      </c>
      <c r="BI37" s="185">
        <v>0</v>
      </c>
      <c r="BJ37" s="185">
        <f t="shared" si="10"/>
        <v>406000</v>
      </c>
      <c r="BK37" s="186"/>
      <c r="BL37" s="187">
        <v>31</v>
      </c>
      <c r="BM37" s="184" t="s">
        <v>34</v>
      </c>
      <c r="BN37" s="185">
        <v>0</v>
      </c>
      <c r="BO37" s="185">
        <v>0</v>
      </c>
      <c r="BP37" s="185">
        <v>0</v>
      </c>
      <c r="BQ37" s="185">
        <f t="shared" si="11"/>
        <v>0</v>
      </c>
      <c r="BR37" s="186"/>
      <c r="BS37" s="187">
        <v>31</v>
      </c>
      <c r="BT37" s="184" t="s">
        <v>34</v>
      </c>
      <c r="BU37" s="185">
        <v>46</v>
      </c>
      <c r="BV37" s="185">
        <v>32200</v>
      </c>
      <c r="BW37" s="185">
        <v>0</v>
      </c>
      <c r="BX37" s="185">
        <f t="shared" si="12"/>
        <v>32200</v>
      </c>
      <c r="BY37" s="186"/>
      <c r="BZ37" s="187">
        <v>31</v>
      </c>
      <c r="CA37" s="184" t="s">
        <v>34</v>
      </c>
      <c r="CB37" s="185">
        <v>266</v>
      </c>
      <c r="CC37" s="185">
        <v>199500</v>
      </c>
      <c r="CD37" s="185">
        <v>0</v>
      </c>
      <c r="CE37" s="185">
        <f t="shared" si="13"/>
        <v>199500</v>
      </c>
      <c r="CF37" s="186"/>
      <c r="CG37" s="187">
        <v>31</v>
      </c>
      <c r="CH37" s="184" t="s">
        <v>34</v>
      </c>
      <c r="CI37" s="185">
        <v>31</v>
      </c>
      <c r="CJ37" s="185">
        <v>310000</v>
      </c>
      <c r="CK37" s="185">
        <v>0</v>
      </c>
      <c r="CL37" s="185">
        <f t="shared" si="14"/>
        <v>310000</v>
      </c>
      <c r="CM37" s="186"/>
      <c r="CN37" s="187">
        <v>31</v>
      </c>
      <c r="CO37" s="184" t="s">
        <v>34</v>
      </c>
      <c r="CP37" s="185">
        <v>1</v>
      </c>
      <c r="CQ37" s="185">
        <v>0</v>
      </c>
      <c r="CR37" s="185">
        <v>1545554</v>
      </c>
      <c r="CS37" s="185">
        <f t="shared" si="15"/>
        <v>1545554</v>
      </c>
      <c r="CT37" s="186"/>
      <c r="CU37" s="187">
        <v>31</v>
      </c>
      <c r="CV37" s="184" t="s">
        <v>34</v>
      </c>
      <c r="CW37" s="185">
        <v>0</v>
      </c>
      <c r="CX37" s="185">
        <v>0</v>
      </c>
      <c r="CY37" s="185">
        <v>0</v>
      </c>
      <c r="CZ37" s="185">
        <f t="shared" si="16"/>
        <v>0</v>
      </c>
      <c r="DA37" s="186"/>
      <c r="DB37" s="187">
        <v>31</v>
      </c>
      <c r="DC37" s="184" t="s">
        <v>34</v>
      </c>
      <c r="DD37" s="185">
        <v>0</v>
      </c>
      <c r="DE37" s="185">
        <v>0</v>
      </c>
      <c r="DF37" s="185">
        <v>0</v>
      </c>
      <c r="DG37" s="185">
        <f t="shared" si="17"/>
        <v>0</v>
      </c>
      <c r="DH37" s="186"/>
      <c r="DI37" s="187">
        <v>31</v>
      </c>
      <c r="DJ37" s="184" t="s">
        <v>34</v>
      </c>
      <c r="DK37" s="185">
        <v>0</v>
      </c>
      <c r="DL37" s="185">
        <v>0</v>
      </c>
      <c r="DM37" s="185">
        <v>0</v>
      </c>
      <c r="DN37" s="185">
        <f t="shared" si="18"/>
        <v>0</v>
      </c>
      <c r="DO37" s="186"/>
      <c r="DP37" s="187">
        <v>31</v>
      </c>
      <c r="DQ37" s="184" t="s">
        <v>34</v>
      </c>
      <c r="DR37" s="185">
        <v>0</v>
      </c>
      <c r="DS37" s="185">
        <v>0</v>
      </c>
      <c r="DT37" s="185">
        <v>0</v>
      </c>
      <c r="DU37" s="185">
        <f t="shared" si="19"/>
        <v>0</v>
      </c>
      <c r="DV37" s="186"/>
      <c r="DW37" s="187">
        <v>31</v>
      </c>
      <c r="DX37" s="184" t="s">
        <v>34</v>
      </c>
      <c r="DY37" s="185">
        <v>2</v>
      </c>
      <c r="DZ37" s="185">
        <v>120000</v>
      </c>
      <c r="EA37" s="185">
        <v>0</v>
      </c>
      <c r="EB37" s="185">
        <f t="shared" si="20"/>
        <v>120000</v>
      </c>
      <c r="EC37" s="186"/>
      <c r="ED37" s="187">
        <v>31</v>
      </c>
      <c r="EE37" s="184" t="s">
        <v>34</v>
      </c>
      <c r="EF37" s="185">
        <v>0</v>
      </c>
      <c r="EG37" s="185">
        <v>0</v>
      </c>
      <c r="EH37" s="185">
        <v>0</v>
      </c>
      <c r="EI37" s="185">
        <f t="shared" si="21"/>
        <v>0</v>
      </c>
      <c r="EJ37" s="186"/>
      <c r="EK37" s="187">
        <v>31</v>
      </c>
      <c r="EL37" s="184" t="s">
        <v>34</v>
      </c>
      <c r="EM37" s="185">
        <v>0</v>
      </c>
      <c r="EN37" s="185">
        <v>0</v>
      </c>
      <c r="EO37" s="185">
        <v>0</v>
      </c>
      <c r="EP37" s="185">
        <f t="shared" si="22"/>
        <v>0</v>
      </c>
      <c r="EQ37" s="186"/>
      <c r="ER37" s="187">
        <v>31</v>
      </c>
      <c r="ES37" s="184" t="s">
        <v>34</v>
      </c>
      <c r="ET37" s="185">
        <v>0</v>
      </c>
      <c r="EU37" s="185">
        <v>0</v>
      </c>
      <c r="EV37" s="185">
        <v>0</v>
      </c>
      <c r="EW37" s="185">
        <f t="shared" si="23"/>
        <v>0</v>
      </c>
      <c r="EX37" s="186"/>
      <c r="EY37" s="187">
        <v>31</v>
      </c>
      <c r="EZ37" s="184" t="s">
        <v>34</v>
      </c>
      <c r="FA37" s="185">
        <v>1</v>
      </c>
      <c r="FB37" s="185">
        <v>50000</v>
      </c>
      <c r="FC37" s="185">
        <v>0</v>
      </c>
      <c r="FD37" s="185">
        <f t="shared" si="24"/>
        <v>50000</v>
      </c>
      <c r="FE37" s="186"/>
      <c r="FF37" s="187">
        <v>31</v>
      </c>
      <c r="FG37" s="184" t="s">
        <v>34</v>
      </c>
      <c r="FH37" s="185">
        <v>0</v>
      </c>
      <c r="FI37" s="185">
        <v>0</v>
      </c>
      <c r="FJ37" s="185">
        <v>0</v>
      </c>
      <c r="FK37" s="185">
        <f t="shared" si="25"/>
        <v>0</v>
      </c>
      <c r="FL37" s="186"/>
      <c r="FM37" s="187">
        <v>31</v>
      </c>
      <c r="FN37" s="184" t="s">
        <v>34</v>
      </c>
      <c r="FO37" s="185">
        <v>0</v>
      </c>
      <c r="FP37" s="185">
        <v>120000</v>
      </c>
      <c r="FQ37" s="185">
        <v>0</v>
      </c>
      <c r="FR37" s="185">
        <f t="shared" si="26"/>
        <v>120000</v>
      </c>
      <c r="FS37" s="186"/>
      <c r="FT37" s="187">
        <v>31</v>
      </c>
      <c r="FU37" s="184" t="s">
        <v>34</v>
      </c>
      <c r="FV37" s="185">
        <v>0</v>
      </c>
      <c r="FW37" s="185">
        <v>0</v>
      </c>
      <c r="FX37" s="185">
        <v>0</v>
      </c>
      <c r="FY37" s="185">
        <f t="shared" si="27"/>
        <v>0</v>
      </c>
      <c r="FZ37" s="186"/>
      <c r="GA37" s="187">
        <v>31</v>
      </c>
      <c r="GB37" s="184" t="s">
        <v>34</v>
      </c>
      <c r="GC37" s="185">
        <v>0</v>
      </c>
      <c r="GD37" s="185">
        <v>0</v>
      </c>
      <c r="GE37" s="185">
        <v>0</v>
      </c>
      <c r="GF37" s="185">
        <f t="shared" si="28"/>
        <v>0</v>
      </c>
      <c r="GG37" s="186"/>
      <c r="GH37" s="187">
        <v>31</v>
      </c>
      <c r="GI37" s="184" t="s">
        <v>34</v>
      </c>
      <c r="GJ37" s="185">
        <v>1</v>
      </c>
      <c r="GK37" s="185">
        <v>100000</v>
      </c>
      <c r="GL37" s="185">
        <v>0</v>
      </c>
      <c r="GM37" s="185">
        <f t="shared" si="29"/>
        <v>100000</v>
      </c>
      <c r="GN37" s="186"/>
      <c r="GO37" s="187">
        <v>31</v>
      </c>
      <c r="GP37" s="184" t="s">
        <v>34</v>
      </c>
      <c r="GQ37" s="185">
        <v>1</v>
      </c>
      <c r="GR37" s="185">
        <v>50000</v>
      </c>
      <c r="GS37" s="185">
        <v>0</v>
      </c>
      <c r="GT37" s="185">
        <f t="shared" si="30"/>
        <v>50000</v>
      </c>
      <c r="GU37" s="186"/>
      <c r="GV37" s="187">
        <v>31</v>
      </c>
      <c r="GW37" s="184" t="s">
        <v>34</v>
      </c>
      <c r="GX37" s="185">
        <v>0</v>
      </c>
      <c r="GY37" s="185">
        <v>0</v>
      </c>
      <c r="GZ37" s="185">
        <v>0</v>
      </c>
      <c r="HA37" s="185">
        <f t="shared" si="31"/>
        <v>0</v>
      </c>
      <c r="HB37" s="186"/>
      <c r="HC37" s="187">
        <v>31</v>
      </c>
      <c r="HD37" s="184" t="s">
        <v>34</v>
      </c>
      <c r="HE37" s="185">
        <v>1</v>
      </c>
      <c r="HF37" s="185">
        <v>30000</v>
      </c>
      <c r="HG37" s="185">
        <v>0</v>
      </c>
      <c r="HH37" s="185">
        <f t="shared" si="32"/>
        <v>30000</v>
      </c>
      <c r="HI37" s="186"/>
      <c r="HJ37" s="187">
        <v>31</v>
      </c>
      <c r="HK37" s="184" t="s">
        <v>34</v>
      </c>
      <c r="HL37" s="185">
        <v>0</v>
      </c>
      <c r="HM37" s="185">
        <v>0</v>
      </c>
      <c r="HN37" s="185">
        <v>0</v>
      </c>
      <c r="HO37" s="185">
        <f t="shared" si="33"/>
        <v>0</v>
      </c>
      <c r="HP37" s="186"/>
      <c r="HQ37" s="187">
        <v>31</v>
      </c>
      <c r="HR37" s="184" t="s">
        <v>34</v>
      </c>
      <c r="HS37" s="185">
        <v>3</v>
      </c>
      <c r="HT37" s="185">
        <v>6874500</v>
      </c>
      <c r="HU37" s="185">
        <v>0</v>
      </c>
      <c r="HV37" s="185">
        <f t="shared" si="34"/>
        <v>6874500</v>
      </c>
      <c r="HW37" s="186"/>
      <c r="HX37" s="187">
        <v>31</v>
      </c>
      <c r="HY37" s="184" t="s">
        <v>34</v>
      </c>
      <c r="HZ37" s="185">
        <v>0</v>
      </c>
      <c r="IA37" s="185">
        <v>0</v>
      </c>
      <c r="IB37" s="185">
        <v>0</v>
      </c>
      <c r="IC37" s="185">
        <f t="shared" si="35"/>
        <v>0</v>
      </c>
      <c r="ID37" s="186"/>
      <c r="IE37" s="187">
        <v>31</v>
      </c>
      <c r="IF37" s="184" t="s">
        <v>34</v>
      </c>
      <c r="IG37" s="185">
        <v>0</v>
      </c>
      <c r="IH37" s="185">
        <v>0</v>
      </c>
      <c r="II37" s="185">
        <v>0</v>
      </c>
      <c r="IJ37" s="185">
        <f t="shared" si="36"/>
        <v>0</v>
      </c>
      <c r="IK37" s="186"/>
      <c r="IL37" s="187">
        <v>31</v>
      </c>
      <c r="IM37" s="184" t="s">
        <v>34</v>
      </c>
      <c r="IN37" s="185">
        <v>0</v>
      </c>
      <c r="IO37" s="185">
        <v>0</v>
      </c>
      <c r="IP37" s="185">
        <v>0</v>
      </c>
      <c r="IQ37" s="185">
        <f t="shared" si="37"/>
        <v>0</v>
      </c>
      <c r="IR37" s="186"/>
      <c r="IS37" s="187">
        <v>31</v>
      </c>
      <c r="IT37" s="184" t="s">
        <v>34</v>
      </c>
      <c r="IU37" s="185">
        <v>0</v>
      </c>
      <c r="IV37" s="185">
        <v>0</v>
      </c>
      <c r="IW37" s="185">
        <v>0</v>
      </c>
      <c r="IX37" s="185">
        <f t="shared" si="38"/>
        <v>0</v>
      </c>
      <c r="IY37" s="186"/>
      <c r="IZ37" s="187">
        <v>31</v>
      </c>
      <c r="JA37" s="184" t="s">
        <v>34</v>
      </c>
      <c r="JB37" s="185">
        <v>214</v>
      </c>
      <c r="JC37" s="185">
        <v>92000</v>
      </c>
      <c r="JD37" s="185">
        <v>60000</v>
      </c>
      <c r="JE37" s="185">
        <f t="shared" si="39"/>
        <v>152000</v>
      </c>
      <c r="JF37" s="186"/>
      <c r="JG37" s="187">
        <v>31</v>
      </c>
      <c r="JH37" s="184" t="s">
        <v>34</v>
      </c>
      <c r="JI37" s="185">
        <v>634</v>
      </c>
      <c r="JJ37" s="185">
        <v>190200</v>
      </c>
      <c r="JK37" s="185">
        <v>0</v>
      </c>
      <c r="JL37" s="185">
        <f t="shared" si="40"/>
        <v>190200</v>
      </c>
      <c r="JM37" s="186"/>
      <c r="JN37" s="187">
        <v>31</v>
      </c>
      <c r="JO37" s="184" t="s">
        <v>34</v>
      </c>
      <c r="JP37" s="185">
        <v>0</v>
      </c>
      <c r="JQ37" s="185">
        <v>17000</v>
      </c>
      <c r="JR37" s="185">
        <v>0</v>
      </c>
      <c r="JS37" s="185">
        <f t="shared" si="41"/>
        <v>17000</v>
      </c>
      <c r="JT37" s="186"/>
      <c r="JU37" s="187">
        <v>31</v>
      </c>
      <c r="JV37" s="184" t="s">
        <v>34</v>
      </c>
      <c r="JW37" s="185">
        <v>14</v>
      </c>
      <c r="JX37" s="185">
        <v>350000</v>
      </c>
      <c r="JY37" s="185">
        <v>0</v>
      </c>
      <c r="JZ37" s="185">
        <f t="shared" si="42"/>
        <v>350000</v>
      </c>
      <c r="KA37" s="186"/>
      <c r="KB37" s="187">
        <v>31</v>
      </c>
      <c r="KC37" s="184" t="s">
        <v>34</v>
      </c>
      <c r="KD37" s="185">
        <v>0</v>
      </c>
      <c r="KE37" s="185">
        <v>0</v>
      </c>
      <c r="KF37" s="185">
        <v>0</v>
      </c>
      <c r="KG37" s="185">
        <f t="shared" si="43"/>
        <v>0</v>
      </c>
      <c r="KH37" s="186"/>
      <c r="KI37" s="187">
        <v>31</v>
      </c>
      <c r="KJ37" s="184" t="s">
        <v>34</v>
      </c>
      <c r="KK37" s="185">
        <v>0</v>
      </c>
      <c r="KL37" s="185">
        <v>0</v>
      </c>
      <c r="KM37" s="185">
        <v>0</v>
      </c>
      <c r="KN37" s="185">
        <f t="shared" si="44"/>
        <v>0</v>
      </c>
      <c r="KO37" s="186"/>
      <c r="KP37" s="187">
        <v>31</v>
      </c>
      <c r="KQ37" s="184" t="s">
        <v>34</v>
      </c>
      <c r="KR37" s="185">
        <v>0</v>
      </c>
      <c r="KS37" s="185">
        <v>0</v>
      </c>
      <c r="KT37" s="185">
        <v>150000</v>
      </c>
      <c r="KU37" s="185">
        <f t="shared" si="45"/>
        <v>150000</v>
      </c>
      <c r="KV37" s="186"/>
      <c r="KW37" s="187">
        <v>31</v>
      </c>
      <c r="KX37" s="184" t="s">
        <v>34</v>
      </c>
      <c r="KY37" s="185">
        <v>0</v>
      </c>
      <c r="KZ37" s="185">
        <v>0</v>
      </c>
      <c r="LA37" s="185">
        <v>0</v>
      </c>
      <c r="LB37" s="185">
        <f t="shared" si="46"/>
        <v>0</v>
      </c>
      <c r="LC37" s="186"/>
      <c r="LD37" s="187">
        <v>31</v>
      </c>
      <c r="LE37" s="184" t="s">
        <v>34</v>
      </c>
      <c r="LF37" s="185">
        <v>1</v>
      </c>
      <c r="LG37" s="185">
        <v>46000</v>
      </c>
      <c r="LH37" s="185">
        <v>0</v>
      </c>
      <c r="LI37" s="185">
        <f t="shared" si="47"/>
        <v>46000</v>
      </c>
      <c r="LJ37" s="186"/>
      <c r="LK37" s="187">
        <v>31</v>
      </c>
      <c r="LL37" s="184" t="s">
        <v>34</v>
      </c>
      <c r="LM37" s="185">
        <v>0</v>
      </c>
      <c r="LN37" s="185">
        <v>0</v>
      </c>
      <c r="LO37" s="185">
        <v>0</v>
      </c>
      <c r="LP37" s="185">
        <f t="shared" si="48"/>
        <v>0</v>
      </c>
      <c r="LQ37" s="186"/>
      <c r="LR37" s="187">
        <v>31</v>
      </c>
      <c r="LS37" s="184" t="s">
        <v>34</v>
      </c>
      <c r="LT37" s="185">
        <v>0</v>
      </c>
      <c r="LU37" s="185">
        <v>0</v>
      </c>
      <c r="LV37" s="185">
        <v>0</v>
      </c>
      <c r="LW37" s="185">
        <f t="shared" si="49"/>
        <v>0</v>
      </c>
      <c r="LX37" s="186"/>
      <c r="LY37" s="187">
        <v>31</v>
      </c>
      <c r="LZ37" s="184" t="s">
        <v>34</v>
      </c>
      <c r="MA37" s="185">
        <v>0</v>
      </c>
      <c r="MB37" s="185">
        <v>0</v>
      </c>
      <c r="MC37" s="185">
        <v>0</v>
      </c>
      <c r="MD37" s="185">
        <f t="shared" si="50"/>
        <v>0</v>
      </c>
      <c r="ME37" s="186"/>
      <c r="MF37" s="187">
        <v>31</v>
      </c>
      <c r="MG37" s="184" t="s">
        <v>34</v>
      </c>
      <c r="MH37" s="185">
        <v>400</v>
      </c>
      <c r="MI37" s="185">
        <v>24000</v>
      </c>
      <c r="MJ37" s="185">
        <v>0</v>
      </c>
      <c r="MK37" s="185">
        <f t="shared" si="51"/>
        <v>24000</v>
      </c>
      <c r="ML37" s="186"/>
      <c r="MM37" s="187">
        <v>31</v>
      </c>
      <c r="MN37" s="184" t="s">
        <v>34</v>
      </c>
      <c r="MO37" s="185">
        <v>0</v>
      </c>
      <c r="MP37" s="185">
        <v>0</v>
      </c>
      <c r="MQ37" s="185">
        <v>0</v>
      </c>
      <c r="MR37" s="185">
        <f t="shared" si="52"/>
        <v>0</v>
      </c>
      <c r="MS37" s="186"/>
      <c r="MT37" s="187">
        <v>31</v>
      </c>
      <c r="MU37" s="184" t="s">
        <v>34</v>
      </c>
      <c r="MV37" s="185">
        <v>0</v>
      </c>
      <c r="MW37" s="185">
        <v>0</v>
      </c>
      <c r="MX37" s="185">
        <v>0</v>
      </c>
      <c r="MY37" s="185">
        <f t="shared" si="53"/>
        <v>0</v>
      </c>
      <c r="MZ37" s="186"/>
      <c r="NA37" s="187">
        <v>31</v>
      </c>
      <c r="NB37" s="184" t="s">
        <v>34</v>
      </c>
      <c r="NC37" s="185">
        <v>49333</v>
      </c>
      <c r="ND37" s="185">
        <v>17891550</v>
      </c>
      <c r="NE37" s="185">
        <v>0</v>
      </c>
      <c r="NF37" s="185">
        <f t="shared" si="54"/>
        <v>17891550</v>
      </c>
      <c r="NG37" s="186"/>
      <c r="NH37" s="187">
        <v>31</v>
      </c>
      <c r="NI37" s="184" t="s">
        <v>34</v>
      </c>
      <c r="NJ37" s="185">
        <v>4944</v>
      </c>
      <c r="NK37" s="185">
        <v>988800</v>
      </c>
      <c r="NL37" s="185">
        <v>0</v>
      </c>
      <c r="NM37" s="185">
        <f t="shared" si="55"/>
        <v>988800</v>
      </c>
      <c r="NN37" s="186"/>
      <c r="NO37" s="187">
        <v>31</v>
      </c>
      <c r="NP37" s="184" t="s">
        <v>34</v>
      </c>
      <c r="NQ37" s="185">
        <v>0</v>
      </c>
      <c r="NR37" s="185">
        <v>0</v>
      </c>
      <c r="NS37" s="185">
        <v>0</v>
      </c>
      <c r="NT37" s="185">
        <f t="shared" si="56"/>
        <v>0</v>
      </c>
      <c r="NU37" s="186"/>
      <c r="NV37" s="187">
        <v>31</v>
      </c>
      <c r="NW37" s="184" t="s">
        <v>34</v>
      </c>
      <c r="NX37" s="185">
        <v>0</v>
      </c>
      <c r="NY37" s="185">
        <v>0</v>
      </c>
      <c r="NZ37" s="185">
        <v>0</v>
      </c>
      <c r="OA37" s="185">
        <f t="shared" si="57"/>
        <v>0</v>
      </c>
      <c r="OB37" s="186"/>
      <c r="OC37" s="187">
        <v>31</v>
      </c>
      <c r="OD37" s="184" t="s">
        <v>34</v>
      </c>
      <c r="OE37" s="185">
        <v>0</v>
      </c>
      <c r="OF37" s="185">
        <v>0</v>
      </c>
      <c r="OG37" s="185">
        <v>0</v>
      </c>
      <c r="OH37" s="185">
        <f t="shared" si="58"/>
        <v>0</v>
      </c>
      <c r="OI37" s="186"/>
      <c r="OJ37" s="187">
        <v>31</v>
      </c>
      <c r="OK37" s="184" t="s">
        <v>34</v>
      </c>
      <c r="OL37" s="185">
        <v>0</v>
      </c>
      <c r="OM37" s="185">
        <v>0</v>
      </c>
      <c r="ON37" s="185">
        <v>0</v>
      </c>
      <c r="OO37" s="185">
        <f t="shared" si="59"/>
        <v>0</v>
      </c>
      <c r="OP37" s="186"/>
      <c r="OQ37" s="187">
        <v>31</v>
      </c>
      <c r="OR37" s="184" t="s">
        <v>34</v>
      </c>
      <c r="OS37" s="185">
        <v>20055.2</v>
      </c>
      <c r="OT37" s="185">
        <v>1303588</v>
      </c>
      <c r="OU37" s="185">
        <v>0</v>
      </c>
      <c r="OV37" s="185">
        <f t="shared" si="60"/>
        <v>1303588</v>
      </c>
      <c r="OW37" s="186"/>
      <c r="OX37" s="187">
        <v>31</v>
      </c>
      <c r="OY37" s="184" t="s">
        <v>34</v>
      </c>
      <c r="OZ37" s="185">
        <v>0</v>
      </c>
      <c r="PA37" s="185">
        <v>0</v>
      </c>
      <c r="PB37" s="185">
        <v>0</v>
      </c>
      <c r="PC37" s="185">
        <f t="shared" si="61"/>
        <v>0</v>
      </c>
      <c r="PD37" s="186"/>
      <c r="PE37" s="187">
        <v>31</v>
      </c>
      <c r="PF37" s="184" t="s">
        <v>34</v>
      </c>
      <c r="PG37" s="185">
        <v>0</v>
      </c>
      <c r="PH37" s="185">
        <v>0</v>
      </c>
      <c r="PI37" s="185">
        <v>0</v>
      </c>
      <c r="PJ37" s="185">
        <f t="shared" si="62"/>
        <v>0</v>
      </c>
      <c r="PK37" s="186"/>
      <c r="PL37" s="187">
        <v>31</v>
      </c>
      <c r="PM37" s="184" t="s">
        <v>34</v>
      </c>
      <c r="PN37" s="185">
        <v>0</v>
      </c>
      <c r="PO37" s="185">
        <v>0</v>
      </c>
      <c r="PP37" s="185">
        <v>0</v>
      </c>
      <c r="PQ37" s="185">
        <f t="shared" si="63"/>
        <v>0</v>
      </c>
      <c r="PR37" s="186"/>
      <c r="PS37" s="187">
        <v>31</v>
      </c>
      <c r="PT37" s="184" t="s">
        <v>34</v>
      </c>
      <c r="PU37" s="185">
        <v>3384</v>
      </c>
      <c r="PV37" s="185">
        <v>744480</v>
      </c>
      <c r="PW37" s="185">
        <v>0</v>
      </c>
      <c r="PX37" s="185">
        <f t="shared" si="64"/>
        <v>744480</v>
      </c>
      <c r="PY37" s="186"/>
      <c r="PZ37" s="187">
        <v>31</v>
      </c>
      <c r="QA37" s="184" t="s">
        <v>34</v>
      </c>
      <c r="QB37" s="185">
        <v>33977933</v>
      </c>
      <c r="QC37" s="185">
        <v>5436469</v>
      </c>
      <c r="QD37" s="185">
        <v>0</v>
      </c>
      <c r="QE37" s="185">
        <f t="shared" si="65"/>
        <v>5436469</v>
      </c>
      <c r="QF37" s="186"/>
      <c r="QG37" s="187">
        <v>31</v>
      </c>
      <c r="QH37" s="184" t="s">
        <v>34</v>
      </c>
      <c r="QI37" s="185">
        <v>341</v>
      </c>
      <c r="QJ37" s="185">
        <v>1203389</v>
      </c>
      <c r="QK37" s="185">
        <v>0</v>
      </c>
      <c r="QL37" s="185">
        <f t="shared" si="66"/>
        <v>1203389</v>
      </c>
      <c r="QM37" s="186"/>
      <c r="QN37" s="187">
        <v>31</v>
      </c>
      <c r="QO37" s="184" t="s">
        <v>34</v>
      </c>
      <c r="QP37" s="185">
        <v>3410</v>
      </c>
      <c r="QQ37" s="185">
        <v>511500</v>
      </c>
      <c r="QR37" s="185">
        <v>0</v>
      </c>
      <c r="QS37" s="185">
        <f t="shared" si="67"/>
        <v>511500</v>
      </c>
      <c r="QT37" s="186"/>
      <c r="QU37" s="187">
        <v>31</v>
      </c>
      <c r="QV37" s="184" t="s">
        <v>34</v>
      </c>
      <c r="QW37" s="185">
        <v>10</v>
      </c>
      <c r="QX37" s="185">
        <v>20000</v>
      </c>
      <c r="QY37" s="185">
        <v>0</v>
      </c>
      <c r="QZ37" s="185">
        <f t="shared" si="68"/>
        <v>20000</v>
      </c>
      <c r="RA37" s="186"/>
      <c r="RB37" s="187">
        <v>31</v>
      </c>
      <c r="RC37" s="184" t="s">
        <v>34</v>
      </c>
      <c r="RD37" s="185">
        <v>0</v>
      </c>
      <c r="RE37" s="185">
        <v>0</v>
      </c>
      <c r="RF37" s="185">
        <v>0</v>
      </c>
      <c r="RG37" s="185">
        <f t="shared" si="69"/>
        <v>0</v>
      </c>
      <c r="RH37" s="186"/>
      <c r="RI37" s="187">
        <v>31</v>
      </c>
      <c r="RJ37" s="184" t="s">
        <v>34</v>
      </c>
      <c r="RK37" s="185">
        <v>4100</v>
      </c>
      <c r="RL37" s="185">
        <v>344400</v>
      </c>
      <c r="RM37" s="185">
        <v>0</v>
      </c>
      <c r="RN37" s="185">
        <f t="shared" si="70"/>
        <v>344400</v>
      </c>
      <c r="RO37" s="186"/>
      <c r="RP37" s="187">
        <v>31</v>
      </c>
      <c r="RQ37" s="184" t="s">
        <v>34</v>
      </c>
      <c r="RR37" s="185">
        <v>23</v>
      </c>
      <c r="RS37" s="185">
        <v>34500</v>
      </c>
      <c r="RT37" s="185">
        <v>0</v>
      </c>
      <c r="RU37" s="185">
        <f t="shared" si="71"/>
        <v>34500</v>
      </c>
      <c r="RV37" s="186"/>
      <c r="RW37" s="187">
        <v>31</v>
      </c>
      <c r="RX37" s="184" t="s">
        <v>34</v>
      </c>
      <c r="RY37" s="185">
        <v>0</v>
      </c>
      <c r="RZ37" s="185">
        <v>0</v>
      </c>
      <c r="SA37" s="185">
        <v>0</v>
      </c>
      <c r="SB37" s="185">
        <f t="shared" si="72"/>
        <v>0</v>
      </c>
      <c r="SC37" s="186"/>
      <c r="SD37" s="187">
        <v>31</v>
      </c>
      <c r="SE37" s="184" t="s">
        <v>34</v>
      </c>
      <c r="SF37" s="185">
        <v>0</v>
      </c>
      <c r="SG37" s="185">
        <v>0</v>
      </c>
      <c r="SH37" s="185">
        <v>0</v>
      </c>
      <c r="SI37" s="185">
        <f t="shared" si="73"/>
        <v>0</v>
      </c>
      <c r="SJ37" s="186"/>
      <c r="SK37" s="187">
        <v>31</v>
      </c>
      <c r="SL37" s="184" t="s">
        <v>34</v>
      </c>
      <c r="SM37" s="185">
        <v>0</v>
      </c>
      <c r="SN37" s="185">
        <v>7500</v>
      </c>
      <c r="SO37" s="185">
        <v>0</v>
      </c>
      <c r="SP37" s="185">
        <f t="shared" si="74"/>
        <v>7500</v>
      </c>
      <c r="SQ37" s="186"/>
      <c r="SR37" s="187">
        <v>31</v>
      </c>
      <c r="SS37" s="184" t="s">
        <v>34</v>
      </c>
      <c r="ST37" s="185">
        <v>0</v>
      </c>
      <c r="SU37" s="185">
        <v>2000</v>
      </c>
      <c r="SV37" s="185">
        <v>0</v>
      </c>
      <c r="SW37" s="185">
        <f t="shared" si="75"/>
        <v>2000</v>
      </c>
      <c r="SX37" s="186"/>
      <c r="SY37" s="187">
        <v>31</v>
      </c>
      <c r="SZ37" s="184" t="s">
        <v>34</v>
      </c>
      <c r="TA37" s="185">
        <v>0</v>
      </c>
      <c r="TB37" s="185">
        <v>2000</v>
      </c>
      <c r="TC37" s="185">
        <v>0</v>
      </c>
      <c r="TD37" s="185">
        <f t="shared" si="76"/>
        <v>2000</v>
      </c>
      <c r="TE37" s="186"/>
      <c r="TF37" s="187">
        <v>31</v>
      </c>
      <c r="TG37" s="184" t="s">
        <v>34</v>
      </c>
      <c r="TH37" s="185">
        <v>0</v>
      </c>
      <c r="TI37" s="185">
        <v>0</v>
      </c>
      <c r="TJ37" s="185">
        <v>0</v>
      </c>
      <c r="TK37" s="185">
        <f t="shared" si="77"/>
        <v>0</v>
      </c>
      <c r="TL37" s="186"/>
      <c r="TM37" s="187">
        <v>31</v>
      </c>
      <c r="TN37" s="184" t="s">
        <v>34</v>
      </c>
      <c r="TO37" s="185">
        <v>0</v>
      </c>
      <c r="TP37" s="185">
        <v>0</v>
      </c>
      <c r="TQ37" s="185">
        <v>0</v>
      </c>
      <c r="TR37" s="185">
        <f t="shared" si="78"/>
        <v>0</v>
      </c>
      <c r="TS37" s="186"/>
      <c r="TT37" s="187">
        <v>31</v>
      </c>
      <c r="TU37" s="184" t="s">
        <v>34</v>
      </c>
      <c r="TV37" s="185">
        <v>0</v>
      </c>
      <c r="TW37" s="185">
        <v>0</v>
      </c>
      <c r="TX37" s="185">
        <v>0</v>
      </c>
      <c r="TY37" s="185">
        <f t="shared" si="79"/>
        <v>0</v>
      </c>
      <c r="TZ37" s="186"/>
      <c r="UA37" s="187">
        <v>31</v>
      </c>
      <c r="UB37" s="184" t="s">
        <v>34</v>
      </c>
      <c r="UC37" s="185">
        <v>0</v>
      </c>
      <c r="UD37" s="185">
        <v>0</v>
      </c>
      <c r="UE37" s="185">
        <v>0</v>
      </c>
      <c r="UF37" s="185">
        <f t="shared" si="80"/>
        <v>0</v>
      </c>
      <c r="UG37" s="186"/>
      <c r="UH37" s="187">
        <v>31</v>
      </c>
      <c r="UI37" s="184" t="s">
        <v>34</v>
      </c>
      <c r="UJ37" s="185">
        <v>0</v>
      </c>
      <c r="UK37" s="185">
        <v>0</v>
      </c>
      <c r="UL37" s="185">
        <v>0</v>
      </c>
      <c r="UM37" s="185">
        <f t="shared" si="81"/>
        <v>0</v>
      </c>
      <c r="UN37" s="186"/>
      <c r="UO37" s="187">
        <v>31</v>
      </c>
      <c r="UP37" s="184" t="s">
        <v>34</v>
      </c>
      <c r="UQ37" s="185">
        <v>0</v>
      </c>
      <c r="UR37" s="185">
        <v>52600</v>
      </c>
      <c r="US37" s="185">
        <v>0</v>
      </c>
      <c r="UT37" s="185">
        <f t="shared" si="82"/>
        <v>52600</v>
      </c>
      <c r="UU37" s="186"/>
      <c r="UV37" s="187">
        <v>31</v>
      </c>
      <c r="UW37" s="184" t="s">
        <v>34</v>
      </c>
      <c r="UX37" s="185">
        <v>29</v>
      </c>
      <c r="UY37" s="185">
        <v>911280.19972826086</v>
      </c>
      <c r="UZ37" s="185">
        <v>0</v>
      </c>
      <c r="VA37" s="185">
        <f t="shared" si="83"/>
        <v>911280.19972826086</v>
      </c>
      <c r="VB37" s="186"/>
      <c r="VC37" s="187">
        <v>31</v>
      </c>
      <c r="VD37" s="184" t="s">
        <v>34</v>
      </c>
      <c r="VE37" s="185">
        <v>1</v>
      </c>
      <c r="VF37" s="185">
        <v>51100</v>
      </c>
      <c r="VG37" s="185">
        <v>0</v>
      </c>
      <c r="VH37" s="185">
        <f t="shared" si="84"/>
        <v>51100</v>
      </c>
      <c r="VI37" s="186"/>
      <c r="VJ37" s="187">
        <v>31</v>
      </c>
      <c r="VK37" s="184" t="s">
        <v>34</v>
      </c>
      <c r="VL37" s="185">
        <v>1</v>
      </c>
      <c r="VM37" s="185">
        <v>50000</v>
      </c>
      <c r="VN37" s="185">
        <v>0</v>
      </c>
      <c r="VO37" s="185">
        <f t="shared" si="85"/>
        <v>50000</v>
      </c>
      <c r="VP37" s="186"/>
      <c r="VQ37" s="187">
        <v>31</v>
      </c>
      <c r="VR37" s="184" t="s">
        <v>34</v>
      </c>
      <c r="VS37" s="185">
        <v>500</v>
      </c>
      <c r="VT37" s="185">
        <v>500000</v>
      </c>
      <c r="VU37" s="185">
        <v>0</v>
      </c>
      <c r="VV37" s="185">
        <f t="shared" si="86"/>
        <v>500000</v>
      </c>
      <c r="VW37" s="186"/>
      <c r="VX37" s="187">
        <v>31</v>
      </c>
      <c r="VY37" s="184" t="s">
        <v>34</v>
      </c>
      <c r="VZ37" s="185">
        <v>0</v>
      </c>
      <c r="WA37" s="185">
        <v>500000</v>
      </c>
      <c r="WB37" s="185">
        <v>0</v>
      </c>
      <c r="WC37" s="185">
        <f t="shared" si="87"/>
        <v>500000</v>
      </c>
      <c r="WD37" s="186"/>
      <c r="WE37" s="187">
        <v>31</v>
      </c>
      <c r="WF37" s="184" t="s">
        <v>34</v>
      </c>
      <c r="WG37" s="185">
        <v>1</v>
      </c>
      <c r="WH37" s="185">
        <v>500000</v>
      </c>
      <c r="WI37" s="185">
        <v>0</v>
      </c>
      <c r="WJ37" s="185">
        <f t="shared" si="88"/>
        <v>500000</v>
      </c>
      <c r="WK37" s="186"/>
      <c r="WL37" s="187">
        <v>31</v>
      </c>
      <c r="WM37" s="184" t="s">
        <v>34</v>
      </c>
      <c r="WN37" s="185">
        <v>1</v>
      </c>
      <c r="WO37" s="185">
        <v>100000</v>
      </c>
      <c r="WP37" s="185">
        <v>0</v>
      </c>
      <c r="WQ37" s="185">
        <f t="shared" si="89"/>
        <v>100000</v>
      </c>
      <c r="WR37" s="186"/>
      <c r="WS37" s="187">
        <v>31</v>
      </c>
      <c r="WT37" s="184" t="s">
        <v>34</v>
      </c>
      <c r="WU37" s="185">
        <v>1</v>
      </c>
      <c r="WV37" s="185">
        <v>600000</v>
      </c>
      <c r="WW37" s="185">
        <v>0</v>
      </c>
      <c r="WX37" s="185">
        <f t="shared" si="90"/>
        <v>600000</v>
      </c>
      <c r="WY37" s="186"/>
      <c r="WZ37" s="187">
        <v>31</v>
      </c>
      <c r="XA37" s="184" t="s">
        <v>34</v>
      </c>
      <c r="XB37" s="185">
        <v>0</v>
      </c>
      <c r="XC37" s="185">
        <v>0</v>
      </c>
      <c r="XD37" s="185">
        <v>0</v>
      </c>
      <c r="XE37" s="185">
        <f t="shared" si="91"/>
        <v>0</v>
      </c>
      <c r="XF37" s="186"/>
      <c r="XG37" s="187">
        <v>31</v>
      </c>
      <c r="XH37" s="184" t="s">
        <v>34</v>
      </c>
      <c r="XI37" s="185">
        <v>1</v>
      </c>
      <c r="XJ37" s="185">
        <v>50000</v>
      </c>
      <c r="XK37" s="185">
        <v>0</v>
      </c>
      <c r="XL37" s="185">
        <f t="shared" si="92"/>
        <v>50000</v>
      </c>
      <c r="XM37" s="186"/>
      <c r="XN37" s="187">
        <v>31</v>
      </c>
      <c r="XO37" s="184" t="s">
        <v>34</v>
      </c>
      <c r="XP37" s="185">
        <v>22</v>
      </c>
      <c r="XQ37" s="185">
        <v>220000</v>
      </c>
      <c r="XR37" s="185">
        <v>0</v>
      </c>
      <c r="XS37" s="185">
        <f t="shared" si="93"/>
        <v>220000</v>
      </c>
      <c r="XT37" s="186"/>
      <c r="XU37" s="187">
        <v>31</v>
      </c>
      <c r="XV37" s="184" t="s">
        <v>34</v>
      </c>
      <c r="XW37" s="185">
        <v>0</v>
      </c>
      <c r="XX37" s="185">
        <v>0</v>
      </c>
      <c r="XY37" s="185">
        <v>0</v>
      </c>
      <c r="XZ37" s="185">
        <f t="shared" si="94"/>
        <v>0</v>
      </c>
      <c r="YA37" s="186"/>
      <c r="YB37" s="187">
        <v>31</v>
      </c>
      <c r="YC37" s="184" t="s">
        <v>34</v>
      </c>
      <c r="YD37" s="185">
        <v>4398458.6114211595</v>
      </c>
      <c r="YE37" s="185">
        <v>15482574.312202482</v>
      </c>
      <c r="YF37" s="185">
        <v>0</v>
      </c>
      <c r="YG37" s="185">
        <f t="shared" si="95"/>
        <v>15482574.312202482</v>
      </c>
      <c r="YH37" s="186"/>
      <c r="YI37" s="187">
        <v>31</v>
      </c>
      <c r="YJ37" s="184" t="s">
        <v>34</v>
      </c>
      <c r="YK37" s="185">
        <v>0</v>
      </c>
      <c r="YL37" s="185">
        <v>0</v>
      </c>
      <c r="YM37" s="185">
        <v>0</v>
      </c>
      <c r="YN37" s="185">
        <f t="shared" si="96"/>
        <v>0</v>
      </c>
      <c r="YO37" s="186"/>
      <c r="YP37" s="187">
        <v>31</v>
      </c>
      <c r="YQ37" s="184" t="s">
        <v>34</v>
      </c>
      <c r="YR37" s="185">
        <v>0</v>
      </c>
      <c r="YS37" s="185">
        <v>0</v>
      </c>
      <c r="YT37" s="216">
        <v>153846.20000000001</v>
      </c>
      <c r="YU37" s="185">
        <f t="shared" si="97"/>
        <v>153846.20000000001</v>
      </c>
      <c r="YV37" s="186"/>
      <c r="YW37" s="187">
        <v>31</v>
      </c>
      <c r="YX37" s="184" t="s">
        <v>34</v>
      </c>
      <c r="YY37" s="185">
        <v>0</v>
      </c>
      <c r="YZ37" s="185">
        <v>15441893</v>
      </c>
      <c r="ZA37" s="185">
        <v>0</v>
      </c>
      <c r="ZB37" s="185">
        <f t="shared" si="98"/>
        <v>15441893</v>
      </c>
      <c r="ZC37" s="186"/>
      <c r="ZD37" s="187">
        <v>31</v>
      </c>
      <c r="ZE37" s="184" t="s">
        <v>34</v>
      </c>
      <c r="ZF37" s="185">
        <v>5</v>
      </c>
      <c r="ZG37" s="185">
        <v>325000</v>
      </c>
      <c r="ZH37" s="185">
        <v>0</v>
      </c>
      <c r="ZI37" s="185">
        <f t="shared" si="99"/>
        <v>325000</v>
      </c>
      <c r="ZJ37" s="186"/>
      <c r="ZK37" s="187">
        <v>31</v>
      </c>
      <c r="ZL37" s="184" t="s">
        <v>34</v>
      </c>
      <c r="ZM37" s="185">
        <v>0</v>
      </c>
      <c r="ZN37" s="185">
        <v>0</v>
      </c>
      <c r="ZO37" s="185">
        <v>0</v>
      </c>
      <c r="ZP37" s="185">
        <f t="shared" si="100"/>
        <v>0</v>
      </c>
      <c r="ZQ37" s="186"/>
      <c r="ZR37" s="187">
        <v>31</v>
      </c>
      <c r="ZS37" s="184" t="s">
        <v>34</v>
      </c>
      <c r="ZT37" s="185">
        <v>0</v>
      </c>
      <c r="ZU37" s="185">
        <f t="shared" si="101"/>
        <v>75468523.511930734</v>
      </c>
      <c r="ZV37" s="185">
        <f t="shared" si="0"/>
        <v>2509400.2000000002</v>
      </c>
      <c r="ZW37" s="185">
        <f t="shared" si="1"/>
        <v>77977923.711930752</v>
      </c>
      <c r="ZX37" s="229"/>
    </row>
    <row r="38" spans="1:700" ht="15.75" hidden="1">
      <c r="A38" s="192">
        <v>32</v>
      </c>
      <c r="B38" s="189" t="s">
        <v>35</v>
      </c>
      <c r="C38" s="190">
        <v>0</v>
      </c>
      <c r="D38" s="190">
        <v>0</v>
      </c>
      <c r="E38" s="190">
        <v>0</v>
      </c>
      <c r="F38" s="190">
        <f t="shared" si="2"/>
        <v>0</v>
      </c>
      <c r="G38" s="191"/>
      <c r="H38" s="192">
        <v>32</v>
      </c>
      <c r="I38" s="189" t="s">
        <v>35</v>
      </c>
      <c r="J38" s="190">
        <v>0</v>
      </c>
      <c r="K38" s="190">
        <v>0</v>
      </c>
      <c r="L38" s="190">
        <v>0</v>
      </c>
      <c r="M38" s="190">
        <f t="shared" si="3"/>
        <v>0</v>
      </c>
      <c r="N38" s="191"/>
      <c r="O38" s="192">
        <v>32</v>
      </c>
      <c r="P38" s="189" t="s">
        <v>35</v>
      </c>
      <c r="Q38" s="190">
        <v>0</v>
      </c>
      <c r="R38" s="190">
        <v>0</v>
      </c>
      <c r="S38" s="190">
        <v>0</v>
      </c>
      <c r="T38" s="190">
        <f t="shared" si="4"/>
        <v>0</v>
      </c>
      <c r="U38" s="191"/>
      <c r="V38" s="192">
        <v>32</v>
      </c>
      <c r="W38" s="189" t="s">
        <v>35</v>
      </c>
      <c r="X38" s="190">
        <v>0</v>
      </c>
      <c r="Y38" s="190">
        <v>0</v>
      </c>
      <c r="Z38" s="190">
        <v>0</v>
      </c>
      <c r="AA38" s="190">
        <f t="shared" si="5"/>
        <v>0</v>
      </c>
      <c r="AB38" s="191"/>
      <c r="AC38" s="192">
        <v>32</v>
      </c>
      <c r="AD38" s="189" t="s">
        <v>35</v>
      </c>
      <c r="AE38" s="190">
        <v>1</v>
      </c>
      <c r="AF38" s="190">
        <v>900000</v>
      </c>
      <c r="AG38" s="190">
        <v>0</v>
      </c>
      <c r="AH38" s="190">
        <f t="shared" si="6"/>
        <v>900000</v>
      </c>
      <c r="AI38" s="191"/>
      <c r="AJ38" s="192">
        <v>32</v>
      </c>
      <c r="AK38" s="189" t="s">
        <v>35</v>
      </c>
      <c r="AL38" s="190">
        <v>0</v>
      </c>
      <c r="AM38" s="190">
        <v>1181000</v>
      </c>
      <c r="AN38" s="190">
        <v>1050000</v>
      </c>
      <c r="AO38" s="190">
        <f t="shared" si="7"/>
        <v>2231000</v>
      </c>
      <c r="AP38" s="191"/>
      <c r="AQ38" s="192">
        <v>32</v>
      </c>
      <c r="AR38" s="189" t="s">
        <v>35</v>
      </c>
      <c r="AS38" s="190">
        <v>4</v>
      </c>
      <c r="AT38" s="190">
        <v>8000</v>
      </c>
      <c r="AU38" s="190">
        <v>0</v>
      </c>
      <c r="AV38" s="190">
        <f t="shared" si="8"/>
        <v>8000</v>
      </c>
      <c r="AW38" s="191"/>
      <c r="AX38" s="192">
        <v>32</v>
      </c>
      <c r="AY38" s="189" t="s">
        <v>35</v>
      </c>
      <c r="AZ38" s="190">
        <v>35</v>
      </c>
      <c r="BA38" s="190">
        <v>87500</v>
      </c>
      <c r="BB38" s="190">
        <v>0</v>
      </c>
      <c r="BC38" s="190">
        <f t="shared" si="9"/>
        <v>87500</v>
      </c>
      <c r="BD38" s="191"/>
      <c r="BE38" s="192">
        <v>32</v>
      </c>
      <c r="BF38" s="189" t="s">
        <v>35</v>
      </c>
      <c r="BG38" s="190">
        <v>18</v>
      </c>
      <c r="BH38" s="190">
        <v>126000</v>
      </c>
      <c r="BI38" s="190">
        <v>0</v>
      </c>
      <c r="BJ38" s="190">
        <f t="shared" si="10"/>
        <v>126000</v>
      </c>
      <c r="BK38" s="191"/>
      <c r="BL38" s="192">
        <v>32</v>
      </c>
      <c r="BM38" s="189" t="s">
        <v>35</v>
      </c>
      <c r="BN38" s="190">
        <v>0</v>
      </c>
      <c r="BO38" s="190">
        <v>0</v>
      </c>
      <c r="BP38" s="190">
        <v>0</v>
      </c>
      <c r="BQ38" s="190">
        <f t="shared" si="11"/>
        <v>0</v>
      </c>
      <c r="BR38" s="191"/>
      <c r="BS38" s="192">
        <v>32</v>
      </c>
      <c r="BT38" s="189" t="s">
        <v>35</v>
      </c>
      <c r="BU38" s="190">
        <v>14</v>
      </c>
      <c r="BV38" s="190">
        <v>9800</v>
      </c>
      <c r="BW38" s="190">
        <v>0</v>
      </c>
      <c r="BX38" s="190">
        <f t="shared" si="12"/>
        <v>9800</v>
      </c>
      <c r="BY38" s="191"/>
      <c r="BZ38" s="192">
        <v>32</v>
      </c>
      <c r="CA38" s="189" t="s">
        <v>35</v>
      </c>
      <c r="CB38" s="190">
        <v>90</v>
      </c>
      <c r="CC38" s="190">
        <v>67500</v>
      </c>
      <c r="CD38" s="190">
        <v>0</v>
      </c>
      <c r="CE38" s="190">
        <f t="shared" si="13"/>
        <v>67500</v>
      </c>
      <c r="CF38" s="191"/>
      <c r="CG38" s="192">
        <v>32</v>
      </c>
      <c r="CH38" s="189" t="s">
        <v>35</v>
      </c>
      <c r="CI38" s="190">
        <v>6</v>
      </c>
      <c r="CJ38" s="190">
        <v>60000</v>
      </c>
      <c r="CK38" s="190">
        <v>0</v>
      </c>
      <c r="CL38" s="190">
        <f t="shared" si="14"/>
        <v>60000</v>
      </c>
      <c r="CM38" s="191"/>
      <c r="CN38" s="192">
        <v>32</v>
      </c>
      <c r="CO38" s="189" t="s">
        <v>35</v>
      </c>
      <c r="CP38" s="190">
        <v>0</v>
      </c>
      <c r="CQ38" s="190">
        <v>0</v>
      </c>
      <c r="CR38" s="190">
        <v>0</v>
      </c>
      <c r="CS38" s="190">
        <f t="shared" si="15"/>
        <v>0</v>
      </c>
      <c r="CT38" s="191"/>
      <c r="CU38" s="192">
        <v>32</v>
      </c>
      <c r="CV38" s="189" t="s">
        <v>35</v>
      </c>
      <c r="CW38" s="190">
        <v>0</v>
      </c>
      <c r="CX38" s="190">
        <v>0</v>
      </c>
      <c r="CY38" s="190">
        <v>0</v>
      </c>
      <c r="CZ38" s="190">
        <f t="shared" si="16"/>
        <v>0</v>
      </c>
      <c r="DA38" s="191"/>
      <c r="DB38" s="192">
        <v>32</v>
      </c>
      <c r="DC38" s="189" t="s">
        <v>35</v>
      </c>
      <c r="DD38" s="190">
        <v>0</v>
      </c>
      <c r="DE38" s="190">
        <v>0</v>
      </c>
      <c r="DF38" s="190">
        <v>0</v>
      </c>
      <c r="DG38" s="190">
        <f t="shared" si="17"/>
        <v>0</v>
      </c>
      <c r="DH38" s="191"/>
      <c r="DI38" s="192">
        <v>32</v>
      </c>
      <c r="DJ38" s="189" t="s">
        <v>35</v>
      </c>
      <c r="DK38" s="190">
        <v>0</v>
      </c>
      <c r="DL38" s="190">
        <v>0</v>
      </c>
      <c r="DM38" s="190">
        <v>0</v>
      </c>
      <c r="DN38" s="190">
        <f t="shared" si="18"/>
        <v>0</v>
      </c>
      <c r="DO38" s="191"/>
      <c r="DP38" s="192">
        <v>32</v>
      </c>
      <c r="DQ38" s="189" t="s">
        <v>35</v>
      </c>
      <c r="DR38" s="190">
        <v>0</v>
      </c>
      <c r="DS38" s="190">
        <v>0</v>
      </c>
      <c r="DT38" s="190">
        <v>0</v>
      </c>
      <c r="DU38" s="190">
        <f t="shared" si="19"/>
        <v>0</v>
      </c>
      <c r="DV38" s="191"/>
      <c r="DW38" s="192">
        <v>32</v>
      </c>
      <c r="DX38" s="189" t="s">
        <v>35</v>
      </c>
      <c r="DY38" s="190">
        <v>1</v>
      </c>
      <c r="DZ38" s="190">
        <v>60000</v>
      </c>
      <c r="EA38" s="190">
        <v>0</v>
      </c>
      <c r="EB38" s="190">
        <f t="shared" si="20"/>
        <v>60000</v>
      </c>
      <c r="EC38" s="191"/>
      <c r="ED38" s="192">
        <v>32</v>
      </c>
      <c r="EE38" s="189" t="s">
        <v>35</v>
      </c>
      <c r="EF38" s="190">
        <v>0</v>
      </c>
      <c r="EG38" s="190">
        <v>0</v>
      </c>
      <c r="EH38" s="190">
        <v>0</v>
      </c>
      <c r="EI38" s="190">
        <f t="shared" si="21"/>
        <v>0</v>
      </c>
      <c r="EJ38" s="191"/>
      <c r="EK38" s="192">
        <v>32</v>
      </c>
      <c r="EL38" s="189" t="s">
        <v>35</v>
      </c>
      <c r="EM38" s="190">
        <v>0</v>
      </c>
      <c r="EN38" s="190">
        <v>0</v>
      </c>
      <c r="EO38" s="190">
        <v>0</v>
      </c>
      <c r="EP38" s="190">
        <f t="shared" si="22"/>
        <v>0</v>
      </c>
      <c r="EQ38" s="191"/>
      <c r="ER38" s="192">
        <v>32</v>
      </c>
      <c r="ES38" s="189" t="s">
        <v>35</v>
      </c>
      <c r="ET38" s="190">
        <v>0</v>
      </c>
      <c r="EU38" s="190">
        <v>0</v>
      </c>
      <c r="EV38" s="190">
        <v>0</v>
      </c>
      <c r="EW38" s="190">
        <f t="shared" si="23"/>
        <v>0</v>
      </c>
      <c r="EX38" s="191"/>
      <c r="EY38" s="192">
        <v>32</v>
      </c>
      <c r="EZ38" s="189" t="s">
        <v>35</v>
      </c>
      <c r="FA38" s="190">
        <v>1</v>
      </c>
      <c r="FB38" s="190">
        <v>50000</v>
      </c>
      <c r="FC38" s="190">
        <v>0</v>
      </c>
      <c r="FD38" s="190">
        <f t="shared" si="24"/>
        <v>50000</v>
      </c>
      <c r="FE38" s="191"/>
      <c r="FF38" s="192">
        <v>32</v>
      </c>
      <c r="FG38" s="189" t="s">
        <v>35</v>
      </c>
      <c r="FH38" s="190">
        <v>0</v>
      </c>
      <c r="FI38" s="190">
        <v>0</v>
      </c>
      <c r="FJ38" s="190">
        <v>0</v>
      </c>
      <c r="FK38" s="190">
        <f t="shared" si="25"/>
        <v>0</v>
      </c>
      <c r="FL38" s="191"/>
      <c r="FM38" s="192">
        <v>32</v>
      </c>
      <c r="FN38" s="189" t="s">
        <v>35</v>
      </c>
      <c r="FO38" s="190">
        <v>0</v>
      </c>
      <c r="FP38" s="190">
        <v>120000</v>
      </c>
      <c r="FQ38" s="190">
        <v>0</v>
      </c>
      <c r="FR38" s="190">
        <f t="shared" si="26"/>
        <v>120000</v>
      </c>
      <c r="FS38" s="191"/>
      <c r="FT38" s="192">
        <v>32</v>
      </c>
      <c r="FU38" s="189" t="s">
        <v>35</v>
      </c>
      <c r="FV38" s="190">
        <v>0</v>
      </c>
      <c r="FW38" s="190">
        <v>0</v>
      </c>
      <c r="FX38" s="190">
        <v>0</v>
      </c>
      <c r="FY38" s="190">
        <f t="shared" si="27"/>
        <v>0</v>
      </c>
      <c r="FZ38" s="191"/>
      <c r="GA38" s="192">
        <v>32</v>
      </c>
      <c r="GB38" s="189" t="s">
        <v>35</v>
      </c>
      <c r="GC38" s="190">
        <v>0</v>
      </c>
      <c r="GD38" s="190">
        <v>0</v>
      </c>
      <c r="GE38" s="190">
        <v>0</v>
      </c>
      <c r="GF38" s="190">
        <f t="shared" si="28"/>
        <v>0</v>
      </c>
      <c r="GG38" s="191"/>
      <c r="GH38" s="192">
        <v>32</v>
      </c>
      <c r="GI38" s="189" t="s">
        <v>35</v>
      </c>
      <c r="GJ38" s="190">
        <v>1</v>
      </c>
      <c r="GK38" s="190">
        <v>100000</v>
      </c>
      <c r="GL38" s="190">
        <v>0</v>
      </c>
      <c r="GM38" s="190">
        <f t="shared" si="29"/>
        <v>100000</v>
      </c>
      <c r="GN38" s="191"/>
      <c r="GO38" s="192">
        <v>32</v>
      </c>
      <c r="GP38" s="189" t="s">
        <v>35</v>
      </c>
      <c r="GQ38" s="190">
        <v>1</v>
      </c>
      <c r="GR38" s="190">
        <v>50000</v>
      </c>
      <c r="GS38" s="190">
        <v>0</v>
      </c>
      <c r="GT38" s="190">
        <f t="shared" si="30"/>
        <v>50000</v>
      </c>
      <c r="GU38" s="191"/>
      <c r="GV38" s="192">
        <v>32</v>
      </c>
      <c r="GW38" s="189" t="s">
        <v>35</v>
      </c>
      <c r="GX38" s="190">
        <v>0</v>
      </c>
      <c r="GY38" s="190">
        <v>0</v>
      </c>
      <c r="GZ38" s="190">
        <v>0</v>
      </c>
      <c r="HA38" s="190">
        <f t="shared" si="31"/>
        <v>0</v>
      </c>
      <c r="HB38" s="191"/>
      <c r="HC38" s="192">
        <v>32</v>
      </c>
      <c r="HD38" s="189" t="s">
        <v>35</v>
      </c>
      <c r="HE38" s="190">
        <v>0</v>
      </c>
      <c r="HF38" s="190">
        <v>0</v>
      </c>
      <c r="HG38" s="190">
        <v>0</v>
      </c>
      <c r="HH38" s="190">
        <f t="shared" si="32"/>
        <v>0</v>
      </c>
      <c r="HI38" s="191"/>
      <c r="HJ38" s="192">
        <v>32</v>
      </c>
      <c r="HK38" s="189" t="s">
        <v>35</v>
      </c>
      <c r="HL38" s="190">
        <v>0</v>
      </c>
      <c r="HM38" s="190">
        <v>0</v>
      </c>
      <c r="HN38" s="190">
        <v>0</v>
      </c>
      <c r="HO38" s="190">
        <f t="shared" si="33"/>
        <v>0</v>
      </c>
      <c r="HP38" s="191"/>
      <c r="HQ38" s="192">
        <v>32</v>
      </c>
      <c r="HR38" s="189" t="s">
        <v>35</v>
      </c>
      <c r="HS38" s="190">
        <v>1</v>
      </c>
      <c r="HT38" s="190">
        <v>2291500</v>
      </c>
      <c r="HU38" s="190">
        <v>0</v>
      </c>
      <c r="HV38" s="190">
        <f t="shared" si="34"/>
        <v>2291500</v>
      </c>
      <c r="HW38" s="191"/>
      <c r="HX38" s="192">
        <v>32</v>
      </c>
      <c r="HY38" s="189" t="s">
        <v>35</v>
      </c>
      <c r="HZ38" s="190">
        <v>1</v>
      </c>
      <c r="IA38" s="190">
        <v>700000</v>
      </c>
      <c r="IB38" s="190">
        <v>0</v>
      </c>
      <c r="IC38" s="190">
        <f t="shared" si="35"/>
        <v>700000</v>
      </c>
      <c r="ID38" s="191"/>
      <c r="IE38" s="192">
        <v>32</v>
      </c>
      <c r="IF38" s="189" t="s">
        <v>35</v>
      </c>
      <c r="IG38" s="190">
        <v>0</v>
      </c>
      <c r="IH38" s="190">
        <v>0</v>
      </c>
      <c r="II38" s="190">
        <v>0</v>
      </c>
      <c r="IJ38" s="190">
        <f t="shared" si="36"/>
        <v>0</v>
      </c>
      <c r="IK38" s="191"/>
      <c r="IL38" s="192">
        <v>32</v>
      </c>
      <c r="IM38" s="189" t="s">
        <v>35</v>
      </c>
      <c r="IN38" s="190">
        <v>0</v>
      </c>
      <c r="IO38" s="190">
        <v>0</v>
      </c>
      <c r="IP38" s="190">
        <v>0</v>
      </c>
      <c r="IQ38" s="190">
        <f t="shared" si="37"/>
        <v>0</v>
      </c>
      <c r="IR38" s="191"/>
      <c r="IS38" s="192">
        <v>32</v>
      </c>
      <c r="IT38" s="189" t="s">
        <v>35</v>
      </c>
      <c r="IU38" s="190">
        <v>0</v>
      </c>
      <c r="IV38" s="190">
        <v>0</v>
      </c>
      <c r="IW38" s="190">
        <v>0</v>
      </c>
      <c r="IX38" s="190">
        <f t="shared" si="38"/>
        <v>0</v>
      </c>
      <c r="IY38" s="191"/>
      <c r="IZ38" s="192">
        <v>32</v>
      </c>
      <c r="JA38" s="189" t="s">
        <v>35</v>
      </c>
      <c r="JB38" s="190">
        <v>2</v>
      </c>
      <c r="JC38" s="190">
        <v>600</v>
      </c>
      <c r="JD38" s="190">
        <v>600</v>
      </c>
      <c r="JE38" s="190">
        <f t="shared" si="39"/>
        <v>1200</v>
      </c>
      <c r="JF38" s="191"/>
      <c r="JG38" s="192">
        <v>32</v>
      </c>
      <c r="JH38" s="189" t="s">
        <v>35</v>
      </c>
      <c r="JI38" s="190">
        <v>246</v>
      </c>
      <c r="JJ38" s="190">
        <v>73800</v>
      </c>
      <c r="JK38" s="190">
        <v>0</v>
      </c>
      <c r="JL38" s="190">
        <f t="shared" si="40"/>
        <v>73800</v>
      </c>
      <c r="JM38" s="191"/>
      <c r="JN38" s="192">
        <v>32</v>
      </c>
      <c r="JO38" s="189" t="s">
        <v>35</v>
      </c>
      <c r="JP38" s="190">
        <v>0</v>
      </c>
      <c r="JQ38" s="190">
        <v>17000</v>
      </c>
      <c r="JR38" s="190">
        <v>0</v>
      </c>
      <c r="JS38" s="190">
        <f t="shared" si="41"/>
        <v>17000</v>
      </c>
      <c r="JT38" s="191"/>
      <c r="JU38" s="192">
        <v>32</v>
      </c>
      <c r="JV38" s="189" t="s">
        <v>35</v>
      </c>
      <c r="JW38" s="190">
        <v>5</v>
      </c>
      <c r="JX38" s="190">
        <v>125000</v>
      </c>
      <c r="JY38" s="190">
        <v>0</v>
      </c>
      <c r="JZ38" s="190">
        <f t="shared" si="42"/>
        <v>125000</v>
      </c>
      <c r="KA38" s="191"/>
      <c r="KB38" s="192">
        <v>32</v>
      </c>
      <c r="KC38" s="189" t="s">
        <v>35</v>
      </c>
      <c r="KD38" s="190">
        <v>0</v>
      </c>
      <c r="KE38" s="190">
        <v>0</v>
      </c>
      <c r="KF38" s="190">
        <v>0</v>
      </c>
      <c r="KG38" s="190">
        <f t="shared" si="43"/>
        <v>0</v>
      </c>
      <c r="KH38" s="191"/>
      <c r="KI38" s="192">
        <v>32</v>
      </c>
      <c r="KJ38" s="189" t="s">
        <v>35</v>
      </c>
      <c r="KK38" s="190">
        <v>2</v>
      </c>
      <c r="KL38" s="190">
        <v>76000</v>
      </c>
      <c r="KM38" s="190">
        <v>0</v>
      </c>
      <c r="KN38" s="190">
        <f t="shared" si="44"/>
        <v>76000</v>
      </c>
      <c r="KO38" s="191"/>
      <c r="KP38" s="192">
        <v>32</v>
      </c>
      <c r="KQ38" s="189" t="s">
        <v>35</v>
      </c>
      <c r="KR38" s="190">
        <v>0</v>
      </c>
      <c r="KS38" s="190">
        <v>0</v>
      </c>
      <c r="KT38" s="190">
        <v>50000</v>
      </c>
      <c r="KU38" s="190">
        <f t="shared" si="45"/>
        <v>50000</v>
      </c>
      <c r="KV38" s="191"/>
      <c r="KW38" s="192">
        <v>32</v>
      </c>
      <c r="KX38" s="189" t="s">
        <v>35</v>
      </c>
      <c r="KY38" s="190">
        <v>0</v>
      </c>
      <c r="KZ38" s="190">
        <v>0</v>
      </c>
      <c r="LA38" s="190">
        <v>0</v>
      </c>
      <c r="LB38" s="190">
        <f t="shared" si="46"/>
        <v>0</v>
      </c>
      <c r="LC38" s="191"/>
      <c r="LD38" s="192">
        <v>32</v>
      </c>
      <c r="LE38" s="189" t="s">
        <v>35</v>
      </c>
      <c r="LF38" s="190">
        <v>1</v>
      </c>
      <c r="LG38" s="190">
        <v>46000</v>
      </c>
      <c r="LH38" s="190">
        <v>0</v>
      </c>
      <c r="LI38" s="190">
        <f t="shared" si="47"/>
        <v>46000</v>
      </c>
      <c r="LJ38" s="191"/>
      <c r="LK38" s="192">
        <v>32</v>
      </c>
      <c r="LL38" s="189" t="s">
        <v>35</v>
      </c>
      <c r="LM38" s="190">
        <v>0</v>
      </c>
      <c r="LN38" s="190">
        <v>0</v>
      </c>
      <c r="LO38" s="190">
        <v>0</v>
      </c>
      <c r="LP38" s="190">
        <f t="shared" si="48"/>
        <v>0</v>
      </c>
      <c r="LQ38" s="191"/>
      <c r="LR38" s="192">
        <v>32</v>
      </c>
      <c r="LS38" s="189" t="s">
        <v>35</v>
      </c>
      <c r="LT38" s="190">
        <v>0</v>
      </c>
      <c r="LU38" s="190">
        <v>0</v>
      </c>
      <c r="LV38" s="190">
        <v>0</v>
      </c>
      <c r="LW38" s="190">
        <f t="shared" si="49"/>
        <v>0</v>
      </c>
      <c r="LX38" s="191"/>
      <c r="LY38" s="192">
        <v>32</v>
      </c>
      <c r="LZ38" s="189" t="s">
        <v>35</v>
      </c>
      <c r="MA38" s="190">
        <v>0</v>
      </c>
      <c r="MB38" s="190">
        <v>0</v>
      </c>
      <c r="MC38" s="190">
        <v>0</v>
      </c>
      <c r="MD38" s="190">
        <f t="shared" si="50"/>
        <v>0</v>
      </c>
      <c r="ME38" s="191"/>
      <c r="MF38" s="192">
        <v>32</v>
      </c>
      <c r="MG38" s="189" t="s">
        <v>35</v>
      </c>
      <c r="MH38" s="190">
        <v>100</v>
      </c>
      <c r="MI38" s="190">
        <v>6000</v>
      </c>
      <c r="MJ38" s="190">
        <v>0</v>
      </c>
      <c r="MK38" s="190">
        <f t="shared" si="51"/>
        <v>6000</v>
      </c>
      <c r="ML38" s="191"/>
      <c r="MM38" s="192">
        <v>32</v>
      </c>
      <c r="MN38" s="189" t="s">
        <v>35</v>
      </c>
      <c r="MO38" s="190">
        <v>0</v>
      </c>
      <c r="MP38" s="190">
        <v>0</v>
      </c>
      <c r="MQ38" s="190">
        <v>0</v>
      </c>
      <c r="MR38" s="190">
        <f t="shared" si="52"/>
        <v>0</v>
      </c>
      <c r="MS38" s="191"/>
      <c r="MT38" s="192">
        <v>32</v>
      </c>
      <c r="MU38" s="189" t="s">
        <v>35</v>
      </c>
      <c r="MV38" s="190">
        <v>0</v>
      </c>
      <c r="MW38" s="190">
        <v>0</v>
      </c>
      <c r="MX38" s="190">
        <v>0</v>
      </c>
      <c r="MY38" s="190">
        <f t="shared" si="53"/>
        <v>0</v>
      </c>
      <c r="MZ38" s="191"/>
      <c r="NA38" s="192">
        <v>32</v>
      </c>
      <c r="NB38" s="189" t="s">
        <v>35</v>
      </c>
      <c r="NC38" s="190">
        <v>15139</v>
      </c>
      <c r="ND38" s="190">
        <v>5423650</v>
      </c>
      <c r="NE38" s="190">
        <v>0</v>
      </c>
      <c r="NF38" s="190">
        <f t="shared" si="54"/>
        <v>5423650</v>
      </c>
      <c r="NG38" s="191"/>
      <c r="NH38" s="192">
        <v>32</v>
      </c>
      <c r="NI38" s="189" t="s">
        <v>35</v>
      </c>
      <c r="NJ38" s="190">
        <v>938</v>
      </c>
      <c r="NK38" s="190">
        <v>187600</v>
      </c>
      <c r="NL38" s="190">
        <v>0</v>
      </c>
      <c r="NM38" s="190">
        <f t="shared" si="55"/>
        <v>187600</v>
      </c>
      <c r="NN38" s="191"/>
      <c r="NO38" s="192">
        <v>32</v>
      </c>
      <c r="NP38" s="189" t="s">
        <v>35</v>
      </c>
      <c r="NQ38" s="190">
        <v>0</v>
      </c>
      <c r="NR38" s="190">
        <v>0</v>
      </c>
      <c r="NS38" s="190">
        <v>0</v>
      </c>
      <c r="NT38" s="190">
        <f t="shared" si="56"/>
        <v>0</v>
      </c>
      <c r="NU38" s="191"/>
      <c r="NV38" s="192">
        <v>32</v>
      </c>
      <c r="NW38" s="189" t="s">
        <v>35</v>
      </c>
      <c r="NX38" s="190">
        <v>0</v>
      </c>
      <c r="NY38" s="190">
        <v>0</v>
      </c>
      <c r="NZ38" s="190">
        <v>0</v>
      </c>
      <c r="OA38" s="190">
        <f t="shared" si="57"/>
        <v>0</v>
      </c>
      <c r="OB38" s="191"/>
      <c r="OC38" s="192">
        <v>32</v>
      </c>
      <c r="OD38" s="189" t="s">
        <v>35</v>
      </c>
      <c r="OE38" s="190">
        <v>0</v>
      </c>
      <c r="OF38" s="190">
        <v>0</v>
      </c>
      <c r="OG38" s="190">
        <v>0</v>
      </c>
      <c r="OH38" s="190">
        <f t="shared" si="58"/>
        <v>0</v>
      </c>
      <c r="OI38" s="191"/>
      <c r="OJ38" s="192">
        <v>32</v>
      </c>
      <c r="OK38" s="189" t="s">
        <v>35</v>
      </c>
      <c r="OL38" s="190">
        <v>0</v>
      </c>
      <c r="OM38" s="190">
        <v>0</v>
      </c>
      <c r="ON38" s="190">
        <v>0</v>
      </c>
      <c r="OO38" s="190">
        <f t="shared" si="59"/>
        <v>0</v>
      </c>
      <c r="OP38" s="191"/>
      <c r="OQ38" s="192">
        <v>32</v>
      </c>
      <c r="OR38" s="189" t="s">
        <v>35</v>
      </c>
      <c r="OS38" s="190">
        <v>3784</v>
      </c>
      <c r="OT38" s="190">
        <v>245960</v>
      </c>
      <c r="OU38" s="190">
        <v>0</v>
      </c>
      <c r="OV38" s="190">
        <f t="shared" si="60"/>
        <v>245960</v>
      </c>
      <c r="OW38" s="191"/>
      <c r="OX38" s="192">
        <v>32</v>
      </c>
      <c r="OY38" s="189" t="s">
        <v>35</v>
      </c>
      <c r="OZ38" s="190">
        <v>0</v>
      </c>
      <c r="PA38" s="190">
        <v>0</v>
      </c>
      <c r="PB38" s="190">
        <v>0</v>
      </c>
      <c r="PC38" s="190">
        <f t="shared" si="61"/>
        <v>0</v>
      </c>
      <c r="PD38" s="191"/>
      <c r="PE38" s="192">
        <v>32</v>
      </c>
      <c r="PF38" s="189" t="s">
        <v>35</v>
      </c>
      <c r="PG38" s="190">
        <v>0</v>
      </c>
      <c r="PH38" s="190">
        <v>0</v>
      </c>
      <c r="PI38" s="190">
        <v>0</v>
      </c>
      <c r="PJ38" s="190">
        <f t="shared" si="62"/>
        <v>0</v>
      </c>
      <c r="PK38" s="191"/>
      <c r="PL38" s="192">
        <v>32</v>
      </c>
      <c r="PM38" s="189" t="s">
        <v>35</v>
      </c>
      <c r="PN38" s="190">
        <v>0</v>
      </c>
      <c r="PO38" s="190">
        <v>0</v>
      </c>
      <c r="PP38" s="190">
        <v>0</v>
      </c>
      <c r="PQ38" s="190">
        <f t="shared" si="63"/>
        <v>0</v>
      </c>
      <c r="PR38" s="191"/>
      <c r="PS38" s="192">
        <v>32</v>
      </c>
      <c r="PT38" s="189" t="s">
        <v>35</v>
      </c>
      <c r="PU38" s="190">
        <v>487</v>
      </c>
      <c r="PV38" s="190">
        <v>107140</v>
      </c>
      <c r="PW38" s="190">
        <v>0</v>
      </c>
      <c r="PX38" s="190">
        <f t="shared" si="64"/>
        <v>107140</v>
      </c>
      <c r="PY38" s="191"/>
      <c r="PZ38" s="192">
        <v>32</v>
      </c>
      <c r="QA38" s="189" t="s">
        <v>35</v>
      </c>
      <c r="QB38" s="190">
        <v>5910226</v>
      </c>
      <c r="QC38" s="190">
        <v>945636</v>
      </c>
      <c r="QD38" s="190">
        <v>0</v>
      </c>
      <c r="QE38" s="190">
        <f t="shared" si="65"/>
        <v>945636</v>
      </c>
      <c r="QF38" s="191"/>
      <c r="QG38" s="192">
        <v>32</v>
      </c>
      <c r="QH38" s="189" t="s">
        <v>35</v>
      </c>
      <c r="QI38" s="190">
        <v>66</v>
      </c>
      <c r="QJ38" s="190">
        <v>232914</v>
      </c>
      <c r="QK38" s="190">
        <v>0</v>
      </c>
      <c r="QL38" s="190">
        <f t="shared" si="66"/>
        <v>232914</v>
      </c>
      <c r="QM38" s="191"/>
      <c r="QN38" s="192">
        <v>32</v>
      </c>
      <c r="QO38" s="189" t="s">
        <v>35</v>
      </c>
      <c r="QP38" s="190">
        <v>491</v>
      </c>
      <c r="QQ38" s="190">
        <v>73650</v>
      </c>
      <c r="QR38" s="190">
        <v>0</v>
      </c>
      <c r="QS38" s="190">
        <f t="shared" si="67"/>
        <v>73650</v>
      </c>
      <c r="QT38" s="191"/>
      <c r="QU38" s="192">
        <v>32</v>
      </c>
      <c r="QV38" s="189" t="s">
        <v>35</v>
      </c>
      <c r="QW38" s="190">
        <v>5</v>
      </c>
      <c r="QX38" s="190">
        <v>10000</v>
      </c>
      <c r="QY38" s="190">
        <v>0</v>
      </c>
      <c r="QZ38" s="190">
        <f t="shared" si="68"/>
        <v>10000</v>
      </c>
      <c r="RA38" s="191"/>
      <c r="RB38" s="192">
        <v>32</v>
      </c>
      <c r="RC38" s="189" t="s">
        <v>35</v>
      </c>
      <c r="RD38" s="190">
        <v>0</v>
      </c>
      <c r="RE38" s="190">
        <v>0</v>
      </c>
      <c r="RF38" s="190">
        <v>0</v>
      </c>
      <c r="RG38" s="190">
        <f t="shared" si="69"/>
        <v>0</v>
      </c>
      <c r="RH38" s="191"/>
      <c r="RI38" s="192">
        <v>32</v>
      </c>
      <c r="RJ38" s="189" t="s">
        <v>35</v>
      </c>
      <c r="RK38" s="190">
        <v>695</v>
      </c>
      <c r="RL38" s="190">
        <v>58380</v>
      </c>
      <c r="RM38" s="190">
        <v>0</v>
      </c>
      <c r="RN38" s="190">
        <f t="shared" si="70"/>
        <v>58380</v>
      </c>
      <c r="RO38" s="191"/>
      <c r="RP38" s="192">
        <v>32</v>
      </c>
      <c r="RQ38" s="189" t="s">
        <v>35</v>
      </c>
      <c r="RR38" s="190">
        <v>8</v>
      </c>
      <c r="RS38" s="190">
        <v>12000</v>
      </c>
      <c r="RT38" s="190">
        <v>0</v>
      </c>
      <c r="RU38" s="190">
        <f t="shared" si="71"/>
        <v>12000</v>
      </c>
      <c r="RV38" s="191"/>
      <c r="RW38" s="192">
        <v>32</v>
      </c>
      <c r="RX38" s="189" t="s">
        <v>35</v>
      </c>
      <c r="RY38" s="190">
        <v>0</v>
      </c>
      <c r="RZ38" s="190">
        <v>0</v>
      </c>
      <c r="SA38" s="190">
        <v>0</v>
      </c>
      <c r="SB38" s="190">
        <f t="shared" si="72"/>
        <v>0</v>
      </c>
      <c r="SC38" s="191"/>
      <c r="SD38" s="192">
        <v>32</v>
      </c>
      <c r="SE38" s="189" t="s">
        <v>35</v>
      </c>
      <c r="SF38" s="190">
        <v>0</v>
      </c>
      <c r="SG38" s="190">
        <v>0</v>
      </c>
      <c r="SH38" s="190">
        <v>0</v>
      </c>
      <c r="SI38" s="190">
        <f t="shared" si="73"/>
        <v>0</v>
      </c>
      <c r="SJ38" s="191"/>
      <c r="SK38" s="192">
        <v>32</v>
      </c>
      <c r="SL38" s="189" t="s">
        <v>35</v>
      </c>
      <c r="SM38" s="190">
        <v>0</v>
      </c>
      <c r="SN38" s="190">
        <v>12000</v>
      </c>
      <c r="SO38" s="190">
        <v>0</v>
      </c>
      <c r="SP38" s="190">
        <f t="shared" si="74"/>
        <v>12000</v>
      </c>
      <c r="SQ38" s="191"/>
      <c r="SR38" s="192">
        <v>32</v>
      </c>
      <c r="SS38" s="189" t="s">
        <v>35</v>
      </c>
      <c r="ST38" s="190">
        <v>0</v>
      </c>
      <c r="SU38" s="190">
        <v>2000</v>
      </c>
      <c r="SV38" s="190">
        <v>0</v>
      </c>
      <c r="SW38" s="190">
        <f t="shared" si="75"/>
        <v>2000</v>
      </c>
      <c r="SX38" s="191"/>
      <c r="SY38" s="192">
        <v>32</v>
      </c>
      <c r="SZ38" s="189" t="s">
        <v>35</v>
      </c>
      <c r="TA38" s="190">
        <v>0</v>
      </c>
      <c r="TB38" s="190">
        <v>2000</v>
      </c>
      <c r="TC38" s="190">
        <v>0</v>
      </c>
      <c r="TD38" s="190">
        <f t="shared" si="76"/>
        <v>2000</v>
      </c>
      <c r="TE38" s="191"/>
      <c r="TF38" s="192">
        <v>32</v>
      </c>
      <c r="TG38" s="189" t="s">
        <v>35</v>
      </c>
      <c r="TH38" s="190">
        <v>0</v>
      </c>
      <c r="TI38" s="190">
        <v>0</v>
      </c>
      <c r="TJ38" s="190">
        <v>0</v>
      </c>
      <c r="TK38" s="190">
        <f t="shared" si="77"/>
        <v>0</v>
      </c>
      <c r="TL38" s="191"/>
      <c r="TM38" s="192">
        <v>32</v>
      </c>
      <c r="TN38" s="189" t="s">
        <v>35</v>
      </c>
      <c r="TO38" s="190">
        <v>0</v>
      </c>
      <c r="TP38" s="190">
        <v>0</v>
      </c>
      <c r="TQ38" s="190">
        <v>0</v>
      </c>
      <c r="TR38" s="190">
        <f t="shared" si="78"/>
        <v>0</v>
      </c>
      <c r="TS38" s="191"/>
      <c r="TT38" s="192">
        <v>32</v>
      </c>
      <c r="TU38" s="189" t="s">
        <v>35</v>
      </c>
      <c r="TV38" s="190">
        <v>0</v>
      </c>
      <c r="TW38" s="190">
        <v>0</v>
      </c>
      <c r="TX38" s="190">
        <v>0</v>
      </c>
      <c r="TY38" s="190">
        <f t="shared" si="79"/>
        <v>0</v>
      </c>
      <c r="TZ38" s="191"/>
      <c r="UA38" s="192">
        <v>32</v>
      </c>
      <c r="UB38" s="189" t="s">
        <v>35</v>
      </c>
      <c r="UC38" s="190">
        <v>0</v>
      </c>
      <c r="UD38" s="190">
        <v>0</v>
      </c>
      <c r="UE38" s="190">
        <v>0</v>
      </c>
      <c r="UF38" s="190">
        <f t="shared" si="80"/>
        <v>0</v>
      </c>
      <c r="UG38" s="191"/>
      <c r="UH38" s="192">
        <v>32</v>
      </c>
      <c r="UI38" s="189" t="s">
        <v>35</v>
      </c>
      <c r="UJ38" s="190">
        <v>0</v>
      </c>
      <c r="UK38" s="190">
        <v>0</v>
      </c>
      <c r="UL38" s="190">
        <v>0</v>
      </c>
      <c r="UM38" s="190">
        <f t="shared" si="81"/>
        <v>0</v>
      </c>
      <c r="UN38" s="191"/>
      <c r="UO38" s="192">
        <v>32</v>
      </c>
      <c r="UP38" s="189" t="s">
        <v>35</v>
      </c>
      <c r="UQ38" s="190">
        <v>0</v>
      </c>
      <c r="UR38" s="190">
        <v>21800</v>
      </c>
      <c r="US38" s="190">
        <v>0</v>
      </c>
      <c r="UT38" s="190">
        <f t="shared" si="82"/>
        <v>21800</v>
      </c>
      <c r="UU38" s="191"/>
      <c r="UV38" s="192">
        <v>32</v>
      </c>
      <c r="UW38" s="189" t="s">
        <v>35</v>
      </c>
      <c r="UX38" s="190">
        <v>6</v>
      </c>
      <c r="UY38" s="190">
        <v>188540.73097826086</v>
      </c>
      <c r="UZ38" s="190">
        <v>0</v>
      </c>
      <c r="VA38" s="190">
        <f t="shared" si="83"/>
        <v>188540.73097826086</v>
      </c>
      <c r="VB38" s="191"/>
      <c r="VC38" s="192">
        <v>32</v>
      </c>
      <c r="VD38" s="189" t="s">
        <v>35</v>
      </c>
      <c r="VE38" s="190">
        <v>1</v>
      </c>
      <c r="VF38" s="190">
        <v>5000</v>
      </c>
      <c r="VG38" s="190">
        <v>0</v>
      </c>
      <c r="VH38" s="190">
        <f t="shared" si="84"/>
        <v>5000</v>
      </c>
      <c r="VI38" s="191"/>
      <c r="VJ38" s="192">
        <v>32</v>
      </c>
      <c r="VK38" s="189" t="s">
        <v>35</v>
      </c>
      <c r="VL38" s="190">
        <v>1</v>
      </c>
      <c r="VM38" s="190">
        <v>50000</v>
      </c>
      <c r="VN38" s="190">
        <v>0</v>
      </c>
      <c r="VO38" s="190">
        <f t="shared" si="85"/>
        <v>50000</v>
      </c>
      <c r="VP38" s="191"/>
      <c r="VQ38" s="192">
        <v>32</v>
      </c>
      <c r="VR38" s="189" t="s">
        <v>35</v>
      </c>
      <c r="VS38" s="190">
        <v>750</v>
      </c>
      <c r="VT38" s="190">
        <v>750000</v>
      </c>
      <c r="VU38" s="190">
        <v>0</v>
      </c>
      <c r="VV38" s="190">
        <f t="shared" si="86"/>
        <v>750000</v>
      </c>
      <c r="VW38" s="191"/>
      <c r="VX38" s="192">
        <v>32</v>
      </c>
      <c r="VY38" s="189" t="s">
        <v>35</v>
      </c>
      <c r="VZ38" s="190">
        <v>0</v>
      </c>
      <c r="WA38" s="190">
        <v>500000</v>
      </c>
      <c r="WB38" s="190">
        <v>0</v>
      </c>
      <c r="WC38" s="190">
        <f t="shared" si="87"/>
        <v>500000</v>
      </c>
      <c r="WD38" s="191"/>
      <c r="WE38" s="192">
        <v>32</v>
      </c>
      <c r="WF38" s="189" t="s">
        <v>35</v>
      </c>
      <c r="WG38" s="190">
        <v>1</v>
      </c>
      <c r="WH38" s="190">
        <v>500000</v>
      </c>
      <c r="WI38" s="190">
        <v>0</v>
      </c>
      <c r="WJ38" s="190">
        <f t="shared" si="88"/>
        <v>500000</v>
      </c>
      <c r="WK38" s="191"/>
      <c r="WL38" s="192">
        <v>32</v>
      </c>
      <c r="WM38" s="189" t="s">
        <v>35</v>
      </c>
      <c r="WN38" s="190">
        <v>1</v>
      </c>
      <c r="WO38" s="190">
        <v>100000</v>
      </c>
      <c r="WP38" s="190">
        <v>0</v>
      </c>
      <c r="WQ38" s="190">
        <f t="shared" si="89"/>
        <v>100000</v>
      </c>
      <c r="WR38" s="191"/>
      <c r="WS38" s="192">
        <v>32</v>
      </c>
      <c r="WT38" s="189" t="s">
        <v>35</v>
      </c>
      <c r="WU38" s="190">
        <v>1</v>
      </c>
      <c r="WV38" s="190">
        <v>600000</v>
      </c>
      <c r="WW38" s="190">
        <v>0</v>
      </c>
      <c r="WX38" s="190">
        <f t="shared" si="90"/>
        <v>600000</v>
      </c>
      <c r="WY38" s="191"/>
      <c r="WZ38" s="192">
        <v>32</v>
      </c>
      <c r="XA38" s="189" t="s">
        <v>35</v>
      </c>
      <c r="XB38" s="190">
        <v>0</v>
      </c>
      <c r="XC38" s="190">
        <v>0</v>
      </c>
      <c r="XD38" s="190">
        <v>0</v>
      </c>
      <c r="XE38" s="190">
        <f t="shared" si="91"/>
        <v>0</v>
      </c>
      <c r="XF38" s="191"/>
      <c r="XG38" s="192">
        <v>32</v>
      </c>
      <c r="XH38" s="189" t="s">
        <v>35</v>
      </c>
      <c r="XI38" s="190">
        <v>0</v>
      </c>
      <c r="XJ38" s="190">
        <v>0</v>
      </c>
      <c r="XK38" s="190">
        <v>0</v>
      </c>
      <c r="XL38" s="190">
        <f t="shared" si="92"/>
        <v>0</v>
      </c>
      <c r="XM38" s="191"/>
      <c r="XN38" s="192">
        <v>32</v>
      </c>
      <c r="XO38" s="189" t="s">
        <v>35</v>
      </c>
      <c r="XP38" s="190">
        <v>6</v>
      </c>
      <c r="XQ38" s="190">
        <v>60000</v>
      </c>
      <c r="XR38" s="190">
        <v>0</v>
      </c>
      <c r="XS38" s="190">
        <f t="shared" si="93"/>
        <v>60000</v>
      </c>
      <c r="XT38" s="191"/>
      <c r="XU38" s="192">
        <v>32</v>
      </c>
      <c r="XV38" s="189" t="s">
        <v>35</v>
      </c>
      <c r="XW38" s="190">
        <v>2</v>
      </c>
      <c r="XX38" s="190">
        <v>28000</v>
      </c>
      <c r="XY38" s="190">
        <v>0</v>
      </c>
      <c r="XZ38" s="190">
        <f t="shared" si="94"/>
        <v>28000</v>
      </c>
      <c r="YA38" s="191"/>
      <c r="YB38" s="192">
        <v>32</v>
      </c>
      <c r="YC38" s="189" t="s">
        <v>35</v>
      </c>
      <c r="YD38" s="190">
        <v>706342.61552159756</v>
      </c>
      <c r="YE38" s="190">
        <v>2486326.0066360235</v>
      </c>
      <c r="YF38" s="190">
        <v>0</v>
      </c>
      <c r="YG38" s="190">
        <f t="shared" si="95"/>
        <v>2486326.0066360235</v>
      </c>
      <c r="YH38" s="191"/>
      <c r="YI38" s="192">
        <v>32</v>
      </c>
      <c r="YJ38" s="189" t="s">
        <v>35</v>
      </c>
      <c r="YK38" s="190">
        <v>0</v>
      </c>
      <c r="YL38" s="190">
        <v>0</v>
      </c>
      <c r="YM38" s="190">
        <v>0</v>
      </c>
      <c r="YN38" s="190">
        <f t="shared" si="96"/>
        <v>0</v>
      </c>
      <c r="YO38" s="191"/>
      <c r="YP38" s="192">
        <v>32</v>
      </c>
      <c r="YQ38" s="189" t="s">
        <v>35</v>
      </c>
      <c r="YR38" s="190">
        <v>0</v>
      </c>
      <c r="YS38" s="190">
        <v>0</v>
      </c>
      <c r="YT38" s="219">
        <v>0</v>
      </c>
      <c r="YU38" s="190">
        <f t="shared" si="97"/>
        <v>0</v>
      </c>
      <c r="YV38" s="191"/>
      <c r="YW38" s="192">
        <v>32</v>
      </c>
      <c r="YX38" s="189" t="s">
        <v>35</v>
      </c>
      <c r="YY38" s="190">
        <v>0</v>
      </c>
      <c r="YZ38" s="190">
        <v>7657539</v>
      </c>
      <c r="ZA38" s="190">
        <v>0</v>
      </c>
      <c r="ZB38" s="190">
        <f t="shared" si="98"/>
        <v>7657539</v>
      </c>
      <c r="ZC38" s="191"/>
      <c r="ZD38" s="192">
        <v>32</v>
      </c>
      <c r="ZE38" s="189" t="s">
        <v>35</v>
      </c>
      <c r="ZF38" s="190">
        <v>2</v>
      </c>
      <c r="ZG38" s="190">
        <v>130000</v>
      </c>
      <c r="ZH38" s="190">
        <v>0</v>
      </c>
      <c r="ZI38" s="190">
        <f t="shared" si="99"/>
        <v>130000</v>
      </c>
      <c r="ZJ38" s="191"/>
      <c r="ZK38" s="192">
        <v>32</v>
      </c>
      <c r="ZL38" s="189" t="s">
        <v>35</v>
      </c>
      <c r="ZM38" s="190">
        <v>0</v>
      </c>
      <c r="ZN38" s="190">
        <v>0</v>
      </c>
      <c r="ZO38" s="190">
        <v>0</v>
      </c>
      <c r="ZP38" s="190">
        <f t="shared" si="100"/>
        <v>0</v>
      </c>
      <c r="ZQ38" s="191"/>
      <c r="ZR38" s="192">
        <v>32</v>
      </c>
      <c r="ZS38" s="189" t="s">
        <v>35</v>
      </c>
      <c r="ZT38" s="190">
        <v>0</v>
      </c>
      <c r="ZU38" s="190">
        <f t="shared" si="101"/>
        <v>26545835.737614285</v>
      </c>
      <c r="ZV38" s="190">
        <f t="shared" si="0"/>
        <v>1100600</v>
      </c>
      <c r="ZW38" s="190">
        <f t="shared" si="1"/>
        <v>27646435.737614285</v>
      </c>
      <c r="ZX38" s="230"/>
    </row>
    <row r="39" spans="1:700" ht="15.75" hidden="1">
      <c r="A39" s="192">
        <v>33</v>
      </c>
      <c r="B39" s="189" t="s">
        <v>36</v>
      </c>
      <c r="C39" s="190">
        <v>0</v>
      </c>
      <c r="D39" s="190">
        <v>0</v>
      </c>
      <c r="E39" s="190">
        <v>0</v>
      </c>
      <c r="F39" s="190">
        <f t="shared" si="2"/>
        <v>0</v>
      </c>
      <c r="G39" s="191"/>
      <c r="H39" s="192">
        <v>33</v>
      </c>
      <c r="I39" s="189" t="s">
        <v>36</v>
      </c>
      <c r="J39" s="190">
        <v>0</v>
      </c>
      <c r="K39" s="190">
        <v>0</v>
      </c>
      <c r="L39" s="190">
        <v>0</v>
      </c>
      <c r="M39" s="190">
        <f t="shared" si="3"/>
        <v>0</v>
      </c>
      <c r="N39" s="191"/>
      <c r="O39" s="192">
        <v>33</v>
      </c>
      <c r="P39" s="189" t="s">
        <v>36</v>
      </c>
      <c r="Q39" s="190">
        <v>0</v>
      </c>
      <c r="R39" s="190">
        <v>0</v>
      </c>
      <c r="S39" s="190">
        <v>0</v>
      </c>
      <c r="T39" s="190">
        <f t="shared" si="4"/>
        <v>0</v>
      </c>
      <c r="U39" s="191"/>
      <c r="V39" s="192">
        <v>33</v>
      </c>
      <c r="W39" s="189" t="s">
        <v>36</v>
      </c>
      <c r="X39" s="190">
        <v>0</v>
      </c>
      <c r="Y39" s="190">
        <v>0</v>
      </c>
      <c r="Z39" s="190">
        <v>0</v>
      </c>
      <c r="AA39" s="190">
        <f t="shared" si="5"/>
        <v>0</v>
      </c>
      <c r="AB39" s="191"/>
      <c r="AC39" s="192">
        <v>33</v>
      </c>
      <c r="AD39" s="189" t="s">
        <v>36</v>
      </c>
      <c r="AE39" s="190">
        <v>1</v>
      </c>
      <c r="AF39" s="190">
        <v>900000</v>
      </c>
      <c r="AG39" s="190">
        <v>0</v>
      </c>
      <c r="AH39" s="190">
        <f t="shared" si="6"/>
        <v>900000</v>
      </c>
      <c r="AI39" s="191"/>
      <c r="AJ39" s="192">
        <v>33</v>
      </c>
      <c r="AK39" s="189" t="s">
        <v>36</v>
      </c>
      <c r="AL39" s="190">
        <v>0</v>
      </c>
      <c r="AM39" s="190">
        <v>1256000</v>
      </c>
      <c r="AN39" s="190">
        <v>2499600</v>
      </c>
      <c r="AO39" s="190">
        <f t="shared" si="7"/>
        <v>3755600</v>
      </c>
      <c r="AP39" s="191"/>
      <c r="AQ39" s="192">
        <v>33</v>
      </c>
      <c r="AR39" s="189" t="s">
        <v>36</v>
      </c>
      <c r="AS39" s="190">
        <v>2</v>
      </c>
      <c r="AT39" s="190">
        <v>4000</v>
      </c>
      <c r="AU39" s="190">
        <v>0</v>
      </c>
      <c r="AV39" s="190">
        <f t="shared" si="8"/>
        <v>4000</v>
      </c>
      <c r="AW39" s="191"/>
      <c r="AX39" s="192">
        <v>33</v>
      </c>
      <c r="AY39" s="189" t="s">
        <v>36</v>
      </c>
      <c r="AZ39" s="190">
        <v>23</v>
      </c>
      <c r="BA39" s="190">
        <v>57500</v>
      </c>
      <c r="BB39" s="190">
        <v>0</v>
      </c>
      <c r="BC39" s="190">
        <f t="shared" si="9"/>
        <v>57500</v>
      </c>
      <c r="BD39" s="191"/>
      <c r="BE39" s="192">
        <v>33</v>
      </c>
      <c r="BF39" s="189" t="s">
        <v>36</v>
      </c>
      <c r="BG39" s="190">
        <v>13</v>
      </c>
      <c r="BH39" s="190">
        <v>91000</v>
      </c>
      <c r="BI39" s="190">
        <v>0</v>
      </c>
      <c r="BJ39" s="190">
        <f t="shared" si="10"/>
        <v>91000</v>
      </c>
      <c r="BK39" s="191"/>
      <c r="BL39" s="192">
        <v>33</v>
      </c>
      <c r="BM39" s="189" t="s">
        <v>36</v>
      </c>
      <c r="BN39" s="190">
        <v>0</v>
      </c>
      <c r="BO39" s="190">
        <v>0</v>
      </c>
      <c r="BP39" s="190">
        <v>0</v>
      </c>
      <c r="BQ39" s="190">
        <f t="shared" si="11"/>
        <v>0</v>
      </c>
      <c r="BR39" s="191"/>
      <c r="BS39" s="192">
        <v>33</v>
      </c>
      <c r="BT39" s="189" t="s">
        <v>36</v>
      </c>
      <c r="BU39" s="190">
        <v>11</v>
      </c>
      <c r="BV39" s="190">
        <v>7700</v>
      </c>
      <c r="BW39" s="190">
        <v>0</v>
      </c>
      <c r="BX39" s="190">
        <f t="shared" si="12"/>
        <v>7700</v>
      </c>
      <c r="BY39" s="191"/>
      <c r="BZ39" s="192">
        <v>33</v>
      </c>
      <c r="CA39" s="189" t="s">
        <v>36</v>
      </c>
      <c r="CB39" s="190">
        <v>60</v>
      </c>
      <c r="CC39" s="190">
        <v>45000</v>
      </c>
      <c r="CD39" s="190">
        <v>0</v>
      </c>
      <c r="CE39" s="190">
        <f t="shared" si="13"/>
        <v>45000</v>
      </c>
      <c r="CF39" s="191"/>
      <c r="CG39" s="192">
        <v>33</v>
      </c>
      <c r="CH39" s="189" t="s">
        <v>36</v>
      </c>
      <c r="CI39" s="190">
        <v>6</v>
      </c>
      <c r="CJ39" s="190">
        <v>60000</v>
      </c>
      <c r="CK39" s="190">
        <v>90000</v>
      </c>
      <c r="CL39" s="190">
        <f t="shared" si="14"/>
        <v>150000</v>
      </c>
      <c r="CM39" s="191"/>
      <c r="CN39" s="192">
        <v>33</v>
      </c>
      <c r="CO39" s="189" t="s">
        <v>36</v>
      </c>
      <c r="CP39" s="190">
        <v>0</v>
      </c>
      <c r="CQ39" s="190">
        <v>0</v>
      </c>
      <c r="CR39" s="190">
        <v>0</v>
      </c>
      <c r="CS39" s="190">
        <f t="shared" si="15"/>
        <v>0</v>
      </c>
      <c r="CT39" s="191"/>
      <c r="CU39" s="192">
        <v>33</v>
      </c>
      <c r="CV39" s="189" t="s">
        <v>36</v>
      </c>
      <c r="CW39" s="190">
        <v>0</v>
      </c>
      <c r="CX39" s="190">
        <v>0</v>
      </c>
      <c r="CY39" s="190">
        <v>0</v>
      </c>
      <c r="CZ39" s="190">
        <f t="shared" si="16"/>
        <v>0</v>
      </c>
      <c r="DA39" s="191"/>
      <c r="DB39" s="192">
        <v>33</v>
      </c>
      <c r="DC39" s="189" t="s">
        <v>36</v>
      </c>
      <c r="DD39" s="190">
        <v>0</v>
      </c>
      <c r="DE39" s="190">
        <v>0</v>
      </c>
      <c r="DF39" s="190">
        <v>0</v>
      </c>
      <c r="DG39" s="190">
        <f t="shared" si="17"/>
        <v>0</v>
      </c>
      <c r="DH39" s="191"/>
      <c r="DI39" s="192">
        <v>33</v>
      </c>
      <c r="DJ39" s="189" t="s">
        <v>36</v>
      </c>
      <c r="DK39" s="190">
        <v>0</v>
      </c>
      <c r="DL39" s="190">
        <v>0</v>
      </c>
      <c r="DM39" s="190">
        <v>0</v>
      </c>
      <c r="DN39" s="190">
        <f t="shared" si="18"/>
        <v>0</v>
      </c>
      <c r="DO39" s="191"/>
      <c r="DP39" s="192">
        <v>33</v>
      </c>
      <c r="DQ39" s="189" t="s">
        <v>36</v>
      </c>
      <c r="DR39" s="190">
        <v>0</v>
      </c>
      <c r="DS39" s="190">
        <v>0</v>
      </c>
      <c r="DT39" s="190">
        <v>0</v>
      </c>
      <c r="DU39" s="190">
        <f t="shared" si="19"/>
        <v>0</v>
      </c>
      <c r="DV39" s="191"/>
      <c r="DW39" s="192">
        <v>33</v>
      </c>
      <c r="DX39" s="189" t="s">
        <v>36</v>
      </c>
      <c r="DY39" s="190">
        <v>1</v>
      </c>
      <c r="DZ39" s="190">
        <v>60000</v>
      </c>
      <c r="EA39" s="190">
        <v>0</v>
      </c>
      <c r="EB39" s="190">
        <f t="shared" si="20"/>
        <v>60000</v>
      </c>
      <c r="EC39" s="191"/>
      <c r="ED39" s="192">
        <v>33</v>
      </c>
      <c r="EE39" s="189" t="s">
        <v>36</v>
      </c>
      <c r="EF39" s="190">
        <v>0</v>
      </c>
      <c r="EG39" s="190">
        <v>0</v>
      </c>
      <c r="EH39" s="190">
        <v>0</v>
      </c>
      <c r="EI39" s="190">
        <f t="shared" si="21"/>
        <v>0</v>
      </c>
      <c r="EJ39" s="191"/>
      <c r="EK39" s="192">
        <v>33</v>
      </c>
      <c r="EL39" s="189" t="s">
        <v>36</v>
      </c>
      <c r="EM39" s="190">
        <v>0</v>
      </c>
      <c r="EN39" s="190">
        <v>0</v>
      </c>
      <c r="EO39" s="190">
        <v>0</v>
      </c>
      <c r="EP39" s="190">
        <f t="shared" si="22"/>
        <v>0</v>
      </c>
      <c r="EQ39" s="191"/>
      <c r="ER39" s="192">
        <v>33</v>
      </c>
      <c r="ES39" s="189" t="s">
        <v>36</v>
      </c>
      <c r="ET39" s="190">
        <v>0</v>
      </c>
      <c r="EU39" s="190">
        <v>0</v>
      </c>
      <c r="EV39" s="190">
        <v>0</v>
      </c>
      <c r="EW39" s="190">
        <f t="shared" si="23"/>
        <v>0</v>
      </c>
      <c r="EX39" s="191"/>
      <c r="EY39" s="192">
        <v>33</v>
      </c>
      <c r="EZ39" s="189" t="s">
        <v>36</v>
      </c>
      <c r="FA39" s="190">
        <v>1</v>
      </c>
      <c r="FB39" s="190">
        <v>50000</v>
      </c>
      <c r="FC39" s="190">
        <v>0</v>
      </c>
      <c r="FD39" s="190">
        <f t="shared" si="24"/>
        <v>50000</v>
      </c>
      <c r="FE39" s="191"/>
      <c r="FF39" s="192">
        <v>33</v>
      </c>
      <c r="FG39" s="189" t="s">
        <v>36</v>
      </c>
      <c r="FH39" s="190">
        <v>0</v>
      </c>
      <c r="FI39" s="190">
        <v>0</v>
      </c>
      <c r="FJ39" s="190">
        <v>0</v>
      </c>
      <c r="FK39" s="190">
        <f t="shared" si="25"/>
        <v>0</v>
      </c>
      <c r="FL39" s="191"/>
      <c r="FM39" s="192">
        <v>33</v>
      </c>
      <c r="FN39" s="189" t="s">
        <v>36</v>
      </c>
      <c r="FO39" s="190">
        <v>0</v>
      </c>
      <c r="FP39" s="190">
        <v>120000</v>
      </c>
      <c r="FQ39" s="190">
        <v>0</v>
      </c>
      <c r="FR39" s="190">
        <f t="shared" si="26"/>
        <v>120000</v>
      </c>
      <c r="FS39" s="191"/>
      <c r="FT39" s="192">
        <v>33</v>
      </c>
      <c r="FU39" s="189" t="s">
        <v>36</v>
      </c>
      <c r="FV39" s="190">
        <v>0</v>
      </c>
      <c r="FW39" s="190">
        <v>0</v>
      </c>
      <c r="FX39" s="190">
        <v>0</v>
      </c>
      <c r="FY39" s="190">
        <f t="shared" si="27"/>
        <v>0</v>
      </c>
      <c r="FZ39" s="191"/>
      <c r="GA39" s="192">
        <v>33</v>
      </c>
      <c r="GB39" s="189" t="s">
        <v>36</v>
      </c>
      <c r="GC39" s="190">
        <v>0</v>
      </c>
      <c r="GD39" s="190">
        <v>0</v>
      </c>
      <c r="GE39" s="190">
        <v>0</v>
      </c>
      <c r="GF39" s="190">
        <f t="shared" si="28"/>
        <v>0</v>
      </c>
      <c r="GG39" s="191"/>
      <c r="GH39" s="192">
        <v>33</v>
      </c>
      <c r="GI39" s="189" t="s">
        <v>36</v>
      </c>
      <c r="GJ39" s="190">
        <v>1</v>
      </c>
      <c r="GK39" s="190">
        <v>100000</v>
      </c>
      <c r="GL39" s="190">
        <v>0</v>
      </c>
      <c r="GM39" s="190">
        <f t="shared" si="29"/>
        <v>100000</v>
      </c>
      <c r="GN39" s="191"/>
      <c r="GO39" s="192">
        <v>33</v>
      </c>
      <c r="GP39" s="189" t="s">
        <v>36</v>
      </c>
      <c r="GQ39" s="190">
        <v>1</v>
      </c>
      <c r="GR39" s="190">
        <v>50000</v>
      </c>
      <c r="GS39" s="190">
        <v>0</v>
      </c>
      <c r="GT39" s="190">
        <f t="shared" si="30"/>
        <v>50000</v>
      </c>
      <c r="GU39" s="191"/>
      <c r="GV39" s="192">
        <v>33</v>
      </c>
      <c r="GW39" s="189" t="s">
        <v>36</v>
      </c>
      <c r="GX39" s="190">
        <v>0</v>
      </c>
      <c r="GY39" s="190">
        <v>0</v>
      </c>
      <c r="GZ39" s="190">
        <v>0</v>
      </c>
      <c r="HA39" s="190">
        <f t="shared" si="31"/>
        <v>0</v>
      </c>
      <c r="HB39" s="191"/>
      <c r="HC39" s="192">
        <v>33</v>
      </c>
      <c r="HD39" s="189" t="s">
        <v>36</v>
      </c>
      <c r="HE39" s="190">
        <v>1</v>
      </c>
      <c r="HF39" s="190">
        <v>30000</v>
      </c>
      <c r="HG39" s="190">
        <v>0</v>
      </c>
      <c r="HH39" s="190">
        <f t="shared" si="32"/>
        <v>30000</v>
      </c>
      <c r="HI39" s="191"/>
      <c r="HJ39" s="192">
        <v>33</v>
      </c>
      <c r="HK39" s="189" t="s">
        <v>36</v>
      </c>
      <c r="HL39" s="190">
        <v>0</v>
      </c>
      <c r="HM39" s="190">
        <v>0</v>
      </c>
      <c r="HN39" s="190">
        <v>0</v>
      </c>
      <c r="HO39" s="190">
        <f t="shared" si="33"/>
        <v>0</v>
      </c>
      <c r="HP39" s="191"/>
      <c r="HQ39" s="192">
        <v>33</v>
      </c>
      <c r="HR39" s="189" t="s">
        <v>36</v>
      </c>
      <c r="HS39" s="190">
        <v>0</v>
      </c>
      <c r="HT39" s="190">
        <v>0</v>
      </c>
      <c r="HU39" s="190">
        <v>0</v>
      </c>
      <c r="HV39" s="190">
        <f t="shared" si="34"/>
        <v>0</v>
      </c>
      <c r="HW39" s="191"/>
      <c r="HX39" s="192">
        <v>33</v>
      </c>
      <c r="HY39" s="189" t="s">
        <v>36</v>
      </c>
      <c r="HZ39" s="190">
        <v>1</v>
      </c>
      <c r="IA39" s="190">
        <v>700000</v>
      </c>
      <c r="IB39" s="190">
        <v>0</v>
      </c>
      <c r="IC39" s="190">
        <f t="shared" si="35"/>
        <v>700000</v>
      </c>
      <c r="ID39" s="191"/>
      <c r="IE39" s="192">
        <v>33</v>
      </c>
      <c r="IF39" s="189" t="s">
        <v>36</v>
      </c>
      <c r="IG39" s="190">
        <v>0</v>
      </c>
      <c r="IH39" s="190">
        <v>0</v>
      </c>
      <c r="II39" s="190">
        <v>0</v>
      </c>
      <c r="IJ39" s="190">
        <f t="shared" si="36"/>
        <v>0</v>
      </c>
      <c r="IK39" s="191"/>
      <c r="IL39" s="192">
        <v>33</v>
      </c>
      <c r="IM39" s="189" t="s">
        <v>36</v>
      </c>
      <c r="IN39" s="190">
        <v>0</v>
      </c>
      <c r="IO39" s="190">
        <v>0</v>
      </c>
      <c r="IP39" s="190">
        <v>0</v>
      </c>
      <c r="IQ39" s="190">
        <f t="shared" si="37"/>
        <v>0</v>
      </c>
      <c r="IR39" s="191"/>
      <c r="IS39" s="192">
        <v>33</v>
      </c>
      <c r="IT39" s="189" t="s">
        <v>36</v>
      </c>
      <c r="IU39" s="190">
        <v>0</v>
      </c>
      <c r="IV39" s="190">
        <v>0</v>
      </c>
      <c r="IW39" s="190">
        <v>0</v>
      </c>
      <c r="IX39" s="190">
        <f t="shared" si="38"/>
        <v>0</v>
      </c>
      <c r="IY39" s="191"/>
      <c r="IZ39" s="192">
        <v>33</v>
      </c>
      <c r="JA39" s="189" t="s">
        <v>36</v>
      </c>
      <c r="JB39" s="190">
        <v>28</v>
      </c>
      <c r="JC39" s="190">
        <v>9000</v>
      </c>
      <c r="JD39" s="190">
        <v>5000</v>
      </c>
      <c r="JE39" s="190">
        <f t="shared" si="39"/>
        <v>14000</v>
      </c>
      <c r="JF39" s="191"/>
      <c r="JG39" s="192">
        <v>33</v>
      </c>
      <c r="JH39" s="189" t="s">
        <v>36</v>
      </c>
      <c r="JI39" s="190">
        <v>214</v>
      </c>
      <c r="JJ39" s="190">
        <v>64200</v>
      </c>
      <c r="JK39" s="190">
        <v>0</v>
      </c>
      <c r="JL39" s="190">
        <f t="shared" si="40"/>
        <v>64200</v>
      </c>
      <c r="JM39" s="191"/>
      <c r="JN39" s="192">
        <v>33</v>
      </c>
      <c r="JO39" s="189" t="s">
        <v>36</v>
      </c>
      <c r="JP39" s="190">
        <v>0</v>
      </c>
      <c r="JQ39" s="190">
        <v>17000</v>
      </c>
      <c r="JR39" s="190">
        <v>0</v>
      </c>
      <c r="JS39" s="190">
        <f t="shared" si="41"/>
        <v>17000</v>
      </c>
      <c r="JT39" s="191"/>
      <c r="JU39" s="192">
        <v>33</v>
      </c>
      <c r="JV39" s="189" t="s">
        <v>36</v>
      </c>
      <c r="JW39" s="190">
        <v>4</v>
      </c>
      <c r="JX39" s="190">
        <v>100000</v>
      </c>
      <c r="JY39" s="190">
        <v>0</v>
      </c>
      <c r="JZ39" s="190">
        <f t="shared" si="42"/>
        <v>100000</v>
      </c>
      <c r="KA39" s="191"/>
      <c r="KB39" s="192">
        <v>33</v>
      </c>
      <c r="KC39" s="189" t="s">
        <v>36</v>
      </c>
      <c r="KD39" s="190">
        <v>0</v>
      </c>
      <c r="KE39" s="190">
        <v>0</v>
      </c>
      <c r="KF39" s="190">
        <v>0</v>
      </c>
      <c r="KG39" s="190">
        <f t="shared" si="43"/>
        <v>0</v>
      </c>
      <c r="KH39" s="191"/>
      <c r="KI39" s="192">
        <v>33</v>
      </c>
      <c r="KJ39" s="189" t="s">
        <v>36</v>
      </c>
      <c r="KK39" s="190">
        <v>0</v>
      </c>
      <c r="KL39" s="190">
        <v>0</v>
      </c>
      <c r="KM39" s="190">
        <v>0</v>
      </c>
      <c r="KN39" s="190">
        <f t="shared" si="44"/>
        <v>0</v>
      </c>
      <c r="KO39" s="191"/>
      <c r="KP39" s="192">
        <v>33</v>
      </c>
      <c r="KQ39" s="189" t="s">
        <v>36</v>
      </c>
      <c r="KR39" s="190">
        <v>0</v>
      </c>
      <c r="KS39" s="190">
        <v>0</v>
      </c>
      <c r="KT39" s="190">
        <v>79681</v>
      </c>
      <c r="KU39" s="190">
        <f t="shared" si="45"/>
        <v>79681</v>
      </c>
      <c r="KV39" s="191"/>
      <c r="KW39" s="192">
        <v>33</v>
      </c>
      <c r="KX39" s="189" t="s">
        <v>36</v>
      </c>
      <c r="KY39" s="190">
        <v>0</v>
      </c>
      <c r="KZ39" s="190">
        <v>0</v>
      </c>
      <c r="LA39" s="190">
        <v>0</v>
      </c>
      <c r="LB39" s="190">
        <f t="shared" si="46"/>
        <v>0</v>
      </c>
      <c r="LC39" s="191"/>
      <c r="LD39" s="192">
        <v>33</v>
      </c>
      <c r="LE39" s="189" t="s">
        <v>36</v>
      </c>
      <c r="LF39" s="190">
        <v>1</v>
      </c>
      <c r="LG39" s="190">
        <v>46000</v>
      </c>
      <c r="LH39" s="190">
        <v>0</v>
      </c>
      <c r="LI39" s="190">
        <f t="shared" si="47"/>
        <v>46000</v>
      </c>
      <c r="LJ39" s="191"/>
      <c r="LK39" s="192">
        <v>33</v>
      </c>
      <c r="LL39" s="189" t="s">
        <v>36</v>
      </c>
      <c r="LM39" s="190">
        <v>0</v>
      </c>
      <c r="LN39" s="190">
        <v>0</v>
      </c>
      <c r="LO39" s="190">
        <v>0</v>
      </c>
      <c r="LP39" s="190">
        <f t="shared" si="48"/>
        <v>0</v>
      </c>
      <c r="LQ39" s="191"/>
      <c r="LR39" s="192">
        <v>33</v>
      </c>
      <c r="LS39" s="189" t="s">
        <v>36</v>
      </c>
      <c r="LT39" s="190">
        <v>0</v>
      </c>
      <c r="LU39" s="190">
        <v>0</v>
      </c>
      <c r="LV39" s="190">
        <v>0</v>
      </c>
      <c r="LW39" s="190">
        <f t="shared" si="49"/>
        <v>0</v>
      </c>
      <c r="LX39" s="191"/>
      <c r="LY39" s="192">
        <v>33</v>
      </c>
      <c r="LZ39" s="189" t="s">
        <v>36</v>
      </c>
      <c r="MA39" s="190">
        <v>0</v>
      </c>
      <c r="MB39" s="190">
        <v>0</v>
      </c>
      <c r="MC39" s="190">
        <v>0</v>
      </c>
      <c r="MD39" s="190">
        <f t="shared" si="50"/>
        <v>0</v>
      </c>
      <c r="ME39" s="191"/>
      <c r="MF39" s="192">
        <v>33</v>
      </c>
      <c r="MG39" s="189" t="s">
        <v>36</v>
      </c>
      <c r="MH39" s="190">
        <v>100</v>
      </c>
      <c r="MI39" s="190">
        <v>6000</v>
      </c>
      <c r="MJ39" s="190">
        <v>0</v>
      </c>
      <c r="MK39" s="190">
        <f t="shared" si="51"/>
        <v>6000</v>
      </c>
      <c r="ML39" s="191"/>
      <c r="MM39" s="192">
        <v>33</v>
      </c>
      <c r="MN39" s="189" t="s">
        <v>36</v>
      </c>
      <c r="MO39" s="190">
        <v>0</v>
      </c>
      <c r="MP39" s="190">
        <v>0</v>
      </c>
      <c r="MQ39" s="190">
        <v>0</v>
      </c>
      <c r="MR39" s="190">
        <f t="shared" si="52"/>
        <v>0</v>
      </c>
      <c r="MS39" s="191"/>
      <c r="MT39" s="192">
        <v>33</v>
      </c>
      <c r="MU39" s="189" t="s">
        <v>36</v>
      </c>
      <c r="MV39" s="190">
        <v>0</v>
      </c>
      <c r="MW39" s="190">
        <v>0</v>
      </c>
      <c r="MX39" s="190">
        <v>0</v>
      </c>
      <c r="MY39" s="190">
        <f t="shared" si="53"/>
        <v>0</v>
      </c>
      <c r="MZ39" s="191"/>
      <c r="NA39" s="192">
        <v>33</v>
      </c>
      <c r="NB39" s="189" t="s">
        <v>36</v>
      </c>
      <c r="NC39" s="190">
        <v>10695</v>
      </c>
      <c r="ND39" s="190">
        <v>3755750</v>
      </c>
      <c r="NE39" s="190">
        <v>0</v>
      </c>
      <c r="NF39" s="190">
        <f t="shared" si="54"/>
        <v>3755750</v>
      </c>
      <c r="NG39" s="191"/>
      <c r="NH39" s="192">
        <v>33</v>
      </c>
      <c r="NI39" s="189" t="s">
        <v>36</v>
      </c>
      <c r="NJ39" s="190">
        <v>1061</v>
      </c>
      <c r="NK39" s="190">
        <v>212200</v>
      </c>
      <c r="NL39" s="190">
        <v>0</v>
      </c>
      <c r="NM39" s="190">
        <f t="shared" si="55"/>
        <v>212200</v>
      </c>
      <c r="NN39" s="191"/>
      <c r="NO39" s="192">
        <v>33</v>
      </c>
      <c r="NP39" s="189" t="s">
        <v>36</v>
      </c>
      <c r="NQ39" s="190">
        <v>0</v>
      </c>
      <c r="NR39" s="190">
        <v>0</v>
      </c>
      <c r="NS39" s="190">
        <v>0</v>
      </c>
      <c r="NT39" s="190">
        <f t="shared" si="56"/>
        <v>0</v>
      </c>
      <c r="NU39" s="191"/>
      <c r="NV39" s="192">
        <v>33</v>
      </c>
      <c r="NW39" s="189" t="s">
        <v>36</v>
      </c>
      <c r="NX39" s="190">
        <v>0</v>
      </c>
      <c r="NY39" s="190">
        <v>0</v>
      </c>
      <c r="NZ39" s="190">
        <v>0</v>
      </c>
      <c r="OA39" s="190">
        <f t="shared" si="57"/>
        <v>0</v>
      </c>
      <c r="OB39" s="191"/>
      <c r="OC39" s="192">
        <v>33</v>
      </c>
      <c r="OD39" s="189" t="s">
        <v>36</v>
      </c>
      <c r="OE39" s="190">
        <v>0</v>
      </c>
      <c r="OF39" s="190">
        <v>0</v>
      </c>
      <c r="OG39" s="190">
        <v>0</v>
      </c>
      <c r="OH39" s="190">
        <f t="shared" si="58"/>
        <v>0</v>
      </c>
      <c r="OI39" s="191"/>
      <c r="OJ39" s="192">
        <v>33</v>
      </c>
      <c r="OK39" s="189" t="s">
        <v>36</v>
      </c>
      <c r="OL39" s="190">
        <v>0</v>
      </c>
      <c r="OM39" s="190">
        <v>0</v>
      </c>
      <c r="ON39" s="190">
        <v>0</v>
      </c>
      <c r="OO39" s="190">
        <f t="shared" si="59"/>
        <v>0</v>
      </c>
      <c r="OP39" s="191"/>
      <c r="OQ39" s="192">
        <v>33</v>
      </c>
      <c r="OR39" s="189" t="s">
        <v>36</v>
      </c>
      <c r="OS39" s="190">
        <v>2884.2</v>
      </c>
      <c r="OT39" s="190">
        <v>187473</v>
      </c>
      <c r="OU39" s="190">
        <v>0</v>
      </c>
      <c r="OV39" s="190">
        <f t="shared" si="60"/>
        <v>187473</v>
      </c>
      <c r="OW39" s="191"/>
      <c r="OX39" s="192">
        <v>33</v>
      </c>
      <c r="OY39" s="189" t="s">
        <v>36</v>
      </c>
      <c r="OZ39" s="190">
        <v>0</v>
      </c>
      <c r="PA39" s="190">
        <v>0</v>
      </c>
      <c r="PB39" s="190">
        <v>0</v>
      </c>
      <c r="PC39" s="190">
        <f t="shared" si="61"/>
        <v>0</v>
      </c>
      <c r="PD39" s="191"/>
      <c r="PE39" s="192">
        <v>33</v>
      </c>
      <c r="PF39" s="189" t="s">
        <v>36</v>
      </c>
      <c r="PG39" s="190">
        <v>0</v>
      </c>
      <c r="PH39" s="190">
        <v>0</v>
      </c>
      <c r="PI39" s="190">
        <v>0</v>
      </c>
      <c r="PJ39" s="190">
        <f t="shared" si="62"/>
        <v>0</v>
      </c>
      <c r="PK39" s="191"/>
      <c r="PL39" s="192">
        <v>33</v>
      </c>
      <c r="PM39" s="189" t="s">
        <v>36</v>
      </c>
      <c r="PN39" s="190">
        <v>0</v>
      </c>
      <c r="PO39" s="190">
        <v>0</v>
      </c>
      <c r="PP39" s="190">
        <v>0</v>
      </c>
      <c r="PQ39" s="190">
        <f t="shared" si="63"/>
        <v>0</v>
      </c>
      <c r="PR39" s="191"/>
      <c r="PS39" s="192">
        <v>33</v>
      </c>
      <c r="PT39" s="189" t="s">
        <v>36</v>
      </c>
      <c r="PU39" s="190">
        <v>568</v>
      </c>
      <c r="PV39" s="190">
        <v>124960</v>
      </c>
      <c r="PW39" s="190">
        <v>0</v>
      </c>
      <c r="PX39" s="190">
        <f t="shared" si="64"/>
        <v>124960</v>
      </c>
      <c r="PY39" s="191"/>
      <c r="PZ39" s="192">
        <v>33</v>
      </c>
      <c r="QA39" s="189" t="s">
        <v>36</v>
      </c>
      <c r="QB39" s="190">
        <v>5447688</v>
      </c>
      <c r="QC39" s="190">
        <v>871630</v>
      </c>
      <c r="QD39" s="190">
        <v>0</v>
      </c>
      <c r="QE39" s="190">
        <f t="shared" si="65"/>
        <v>871630</v>
      </c>
      <c r="QF39" s="191"/>
      <c r="QG39" s="192">
        <v>33</v>
      </c>
      <c r="QH39" s="189" t="s">
        <v>36</v>
      </c>
      <c r="QI39" s="190">
        <v>66</v>
      </c>
      <c r="QJ39" s="190">
        <v>232914</v>
      </c>
      <c r="QK39" s="190">
        <v>0</v>
      </c>
      <c r="QL39" s="190">
        <f t="shared" si="66"/>
        <v>232914</v>
      </c>
      <c r="QM39" s="191"/>
      <c r="QN39" s="192">
        <v>33</v>
      </c>
      <c r="QO39" s="189" t="s">
        <v>36</v>
      </c>
      <c r="QP39" s="190">
        <v>572</v>
      </c>
      <c r="QQ39" s="190">
        <v>85800</v>
      </c>
      <c r="QR39" s="190">
        <v>0</v>
      </c>
      <c r="QS39" s="190">
        <f t="shared" si="67"/>
        <v>85800</v>
      </c>
      <c r="QT39" s="191"/>
      <c r="QU39" s="192">
        <v>33</v>
      </c>
      <c r="QV39" s="189" t="s">
        <v>36</v>
      </c>
      <c r="QW39" s="190">
        <v>5</v>
      </c>
      <c r="QX39" s="190">
        <v>10000</v>
      </c>
      <c r="QY39" s="190">
        <v>0</v>
      </c>
      <c r="QZ39" s="190">
        <f t="shared" si="68"/>
        <v>10000</v>
      </c>
      <c r="RA39" s="191"/>
      <c r="RB39" s="192">
        <v>33</v>
      </c>
      <c r="RC39" s="189" t="s">
        <v>36</v>
      </c>
      <c r="RD39" s="190">
        <v>0</v>
      </c>
      <c r="RE39" s="190">
        <v>0</v>
      </c>
      <c r="RF39" s="190">
        <v>0</v>
      </c>
      <c r="RG39" s="190">
        <f t="shared" si="69"/>
        <v>0</v>
      </c>
      <c r="RH39" s="191"/>
      <c r="RI39" s="192">
        <v>33</v>
      </c>
      <c r="RJ39" s="189" t="s">
        <v>36</v>
      </c>
      <c r="RK39" s="190">
        <v>783</v>
      </c>
      <c r="RL39" s="190">
        <v>65772</v>
      </c>
      <c r="RM39" s="190">
        <v>0</v>
      </c>
      <c r="RN39" s="190">
        <f t="shared" si="70"/>
        <v>65772</v>
      </c>
      <c r="RO39" s="191"/>
      <c r="RP39" s="192">
        <v>33</v>
      </c>
      <c r="RQ39" s="189" t="s">
        <v>36</v>
      </c>
      <c r="RR39" s="190">
        <v>7</v>
      </c>
      <c r="RS39" s="190">
        <v>10500</v>
      </c>
      <c r="RT39" s="190">
        <v>0</v>
      </c>
      <c r="RU39" s="190">
        <f t="shared" si="71"/>
        <v>10500</v>
      </c>
      <c r="RV39" s="191"/>
      <c r="RW39" s="192">
        <v>33</v>
      </c>
      <c r="RX39" s="189" t="s">
        <v>36</v>
      </c>
      <c r="RY39" s="190">
        <v>0</v>
      </c>
      <c r="RZ39" s="190">
        <v>0</v>
      </c>
      <c r="SA39" s="190">
        <v>0</v>
      </c>
      <c r="SB39" s="190">
        <f t="shared" si="72"/>
        <v>0</v>
      </c>
      <c r="SC39" s="191"/>
      <c r="SD39" s="192">
        <v>33</v>
      </c>
      <c r="SE39" s="189" t="s">
        <v>36</v>
      </c>
      <c r="SF39" s="190">
        <v>0</v>
      </c>
      <c r="SG39" s="190">
        <v>0</v>
      </c>
      <c r="SH39" s="190">
        <v>0</v>
      </c>
      <c r="SI39" s="190">
        <f t="shared" si="73"/>
        <v>0</v>
      </c>
      <c r="SJ39" s="191"/>
      <c r="SK39" s="192">
        <v>33</v>
      </c>
      <c r="SL39" s="189" t="s">
        <v>36</v>
      </c>
      <c r="SM39" s="190">
        <v>0</v>
      </c>
      <c r="SN39" s="190">
        <v>7500</v>
      </c>
      <c r="SO39" s="190">
        <v>0</v>
      </c>
      <c r="SP39" s="190">
        <f t="shared" si="74"/>
        <v>7500</v>
      </c>
      <c r="SQ39" s="191"/>
      <c r="SR39" s="192">
        <v>33</v>
      </c>
      <c r="SS39" s="189" t="s">
        <v>36</v>
      </c>
      <c r="ST39" s="190">
        <v>0</v>
      </c>
      <c r="SU39" s="190">
        <v>2000</v>
      </c>
      <c r="SV39" s="190">
        <v>0</v>
      </c>
      <c r="SW39" s="190">
        <f t="shared" si="75"/>
        <v>2000</v>
      </c>
      <c r="SX39" s="191"/>
      <c r="SY39" s="192">
        <v>33</v>
      </c>
      <c r="SZ39" s="189" t="s">
        <v>36</v>
      </c>
      <c r="TA39" s="190">
        <v>0</v>
      </c>
      <c r="TB39" s="190">
        <v>2000</v>
      </c>
      <c r="TC39" s="190">
        <v>0</v>
      </c>
      <c r="TD39" s="190">
        <f t="shared" si="76"/>
        <v>2000</v>
      </c>
      <c r="TE39" s="191"/>
      <c r="TF39" s="192">
        <v>33</v>
      </c>
      <c r="TG39" s="189" t="s">
        <v>36</v>
      </c>
      <c r="TH39" s="190">
        <v>0</v>
      </c>
      <c r="TI39" s="190">
        <v>0</v>
      </c>
      <c r="TJ39" s="190">
        <v>0</v>
      </c>
      <c r="TK39" s="190">
        <f t="shared" si="77"/>
        <v>0</v>
      </c>
      <c r="TL39" s="191"/>
      <c r="TM39" s="192">
        <v>33</v>
      </c>
      <c r="TN39" s="189" t="s">
        <v>36</v>
      </c>
      <c r="TO39" s="190">
        <v>0</v>
      </c>
      <c r="TP39" s="190">
        <v>0</v>
      </c>
      <c r="TQ39" s="190">
        <v>0</v>
      </c>
      <c r="TR39" s="190">
        <f t="shared" si="78"/>
        <v>0</v>
      </c>
      <c r="TS39" s="191"/>
      <c r="TT39" s="192">
        <v>33</v>
      </c>
      <c r="TU39" s="189" t="s">
        <v>36</v>
      </c>
      <c r="TV39" s="190">
        <v>0</v>
      </c>
      <c r="TW39" s="190">
        <v>0</v>
      </c>
      <c r="TX39" s="190">
        <v>0</v>
      </c>
      <c r="TY39" s="190">
        <f t="shared" si="79"/>
        <v>0</v>
      </c>
      <c r="TZ39" s="191"/>
      <c r="UA39" s="192">
        <v>33</v>
      </c>
      <c r="UB39" s="189" t="s">
        <v>36</v>
      </c>
      <c r="UC39" s="190">
        <v>0</v>
      </c>
      <c r="UD39" s="190">
        <v>0</v>
      </c>
      <c r="UE39" s="190">
        <v>0</v>
      </c>
      <c r="UF39" s="190">
        <f t="shared" si="80"/>
        <v>0</v>
      </c>
      <c r="UG39" s="191"/>
      <c r="UH39" s="192">
        <v>33</v>
      </c>
      <c r="UI39" s="189" t="s">
        <v>36</v>
      </c>
      <c r="UJ39" s="190">
        <v>0</v>
      </c>
      <c r="UK39" s="190">
        <v>0</v>
      </c>
      <c r="UL39" s="190">
        <v>0</v>
      </c>
      <c r="UM39" s="190">
        <f t="shared" si="81"/>
        <v>0</v>
      </c>
      <c r="UN39" s="191"/>
      <c r="UO39" s="192">
        <v>33</v>
      </c>
      <c r="UP39" s="189" t="s">
        <v>36</v>
      </c>
      <c r="UQ39" s="190">
        <v>0</v>
      </c>
      <c r="UR39" s="190">
        <v>19600</v>
      </c>
      <c r="US39" s="190">
        <v>0</v>
      </c>
      <c r="UT39" s="190">
        <f t="shared" si="82"/>
        <v>19600</v>
      </c>
      <c r="UU39" s="191"/>
      <c r="UV39" s="192">
        <v>33</v>
      </c>
      <c r="UW39" s="189" t="s">
        <v>36</v>
      </c>
      <c r="UX39" s="190">
        <v>6</v>
      </c>
      <c r="UY39" s="190">
        <v>188540.73097826086</v>
      </c>
      <c r="UZ39" s="190">
        <v>0</v>
      </c>
      <c r="VA39" s="190">
        <f t="shared" si="83"/>
        <v>188540.73097826086</v>
      </c>
      <c r="VB39" s="191"/>
      <c r="VC39" s="192">
        <v>33</v>
      </c>
      <c r="VD39" s="189" t="s">
        <v>36</v>
      </c>
      <c r="VE39" s="190">
        <v>1</v>
      </c>
      <c r="VF39" s="190">
        <v>5000</v>
      </c>
      <c r="VG39" s="190">
        <v>0</v>
      </c>
      <c r="VH39" s="190">
        <f t="shared" si="84"/>
        <v>5000</v>
      </c>
      <c r="VI39" s="191"/>
      <c r="VJ39" s="192">
        <v>33</v>
      </c>
      <c r="VK39" s="189" t="s">
        <v>36</v>
      </c>
      <c r="VL39" s="190">
        <v>1</v>
      </c>
      <c r="VM39" s="190">
        <v>50000</v>
      </c>
      <c r="VN39" s="190">
        <v>0</v>
      </c>
      <c r="VO39" s="190">
        <f t="shared" si="85"/>
        <v>50000</v>
      </c>
      <c r="VP39" s="191"/>
      <c r="VQ39" s="192">
        <v>33</v>
      </c>
      <c r="VR39" s="189" t="s">
        <v>36</v>
      </c>
      <c r="VS39" s="190">
        <v>400</v>
      </c>
      <c r="VT39" s="190">
        <v>400000</v>
      </c>
      <c r="VU39" s="190">
        <v>0</v>
      </c>
      <c r="VV39" s="190">
        <f t="shared" si="86"/>
        <v>400000</v>
      </c>
      <c r="VW39" s="191"/>
      <c r="VX39" s="192">
        <v>33</v>
      </c>
      <c r="VY39" s="189" t="s">
        <v>36</v>
      </c>
      <c r="VZ39" s="190">
        <v>0</v>
      </c>
      <c r="WA39" s="190">
        <v>500000</v>
      </c>
      <c r="WB39" s="190">
        <v>0</v>
      </c>
      <c r="WC39" s="190">
        <f t="shared" si="87"/>
        <v>500000</v>
      </c>
      <c r="WD39" s="191"/>
      <c r="WE39" s="192">
        <v>33</v>
      </c>
      <c r="WF39" s="189" t="s">
        <v>36</v>
      </c>
      <c r="WG39" s="190">
        <v>1</v>
      </c>
      <c r="WH39" s="190">
        <v>500000</v>
      </c>
      <c r="WI39" s="190">
        <v>0</v>
      </c>
      <c r="WJ39" s="190">
        <f t="shared" si="88"/>
        <v>500000</v>
      </c>
      <c r="WK39" s="191"/>
      <c r="WL39" s="192">
        <v>33</v>
      </c>
      <c r="WM39" s="189" t="s">
        <v>36</v>
      </c>
      <c r="WN39" s="190">
        <v>1</v>
      </c>
      <c r="WO39" s="190">
        <v>100000</v>
      </c>
      <c r="WP39" s="190">
        <v>0</v>
      </c>
      <c r="WQ39" s="190">
        <f t="shared" si="89"/>
        <v>100000</v>
      </c>
      <c r="WR39" s="191"/>
      <c r="WS39" s="192">
        <v>33</v>
      </c>
      <c r="WT39" s="189" t="s">
        <v>36</v>
      </c>
      <c r="WU39" s="190">
        <v>1</v>
      </c>
      <c r="WV39" s="190">
        <v>600000</v>
      </c>
      <c r="WW39" s="190">
        <v>0</v>
      </c>
      <c r="WX39" s="190">
        <f t="shared" si="90"/>
        <v>600000</v>
      </c>
      <c r="WY39" s="191"/>
      <c r="WZ39" s="192">
        <v>33</v>
      </c>
      <c r="XA39" s="189" t="s">
        <v>36</v>
      </c>
      <c r="XB39" s="190">
        <v>0</v>
      </c>
      <c r="XC39" s="190">
        <v>0</v>
      </c>
      <c r="XD39" s="190">
        <v>0</v>
      </c>
      <c r="XE39" s="190">
        <f t="shared" si="91"/>
        <v>0</v>
      </c>
      <c r="XF39" s="191"/>
      <c r="XG39" s="192">
        <v>33</v>
      </c>
      <c r="XH39" s="189" t="s">
        <v>36</v>
      </c>
      <c r="XI39" s="190">
        <v>1</v>
      </c>
      <c r="XJ39" s="190">
        <v>50000</v>
      </c>
      <c r="XK39" s="190">
        <v>0</v>
      </c>
      <c r="XL39" s="190">
        <f t="shared" si="92"/>
        <v>50000</v>
      </c>
      <c r="XM39" s="191"/>
      <c r="XN39" s="192">
        <v>33</v>
      </c>
      <c r="XO39" s="189" t="s">
        <v>36</v>
      </c>
      <c r="XP39" s="190">
        <v>5</v>
      </c>
      <c r="XQ39" s="190">
        <v>50000</v>
      </c>
      <c r="XR39" s="190">
        <v>0</v>
      </c>
      <c r="XS39" s="190">
        <f t="shared" si="93"/>
        <v>50000</v>
      </c>
      <c r="XT39" s="191"/>
      <c r="XU39" s="192">
        <v>33</v>
      </c>
      <c r="XV39" s="189" t="s">
        <v>36</v>
      </c>
      <c r="XW39" s="190">
        <v>0</v>
      </c>
      <c r="XX39" s="190">
        <v>0</v>
      </c>
      <c r="XY39" s="190">
        <v>0</v>
      </c>
      <c r="XZ39" s="190">
        <f t="shared" si="94"/>
        <v>0</v>
      </c>
      <c r="YA39" s="191"/>
      <c r="YB39" s="192">
        <v>33</v>
      </c>
      <c r="YC39" s="189" t="s">
        <v>36</v>
      </c>
      <c r="YD39" s="190">
        <v>750444.56754489755</v>
      </c>
      <c r="YE39" s="190">
        <v>3437036.1193556311</v>
      </c>
      <c r="YF39" s="190">
        <v>0</v>
      </c>
      <c r="YG39" s="190">
        <f t="shared" si="95"/>
        <v>3437036.1193556311</v>
      </c>
      <c r="YH39" s="191"/>
      <c r="YI39" s="192">
        <v>33</v>
      </c>
      <c r="YJ39" s="189" t="s">
        <v>36</v>
      </c>
      <c r="YK39" s="190">
        <v>0</v>
      </c>
      <c r="YL39" s="190">
        <v>0</v>
      </c>
      <c r="YM39" s="190">
        <v>0</v>
      </c>
      <c r="YN39" s="190">
        <f t="shared" si="96"/>
        <v>0</v>
      </c>
      <c r="YO39" s="191"/>
      <c r="YP39" s="192">
        <v>33</v>
      </c>
      <c r="YQ39" s="189" t="s">
        <v>36</v>
      </c>
      <c r="YR39" s="190">
        <v>0</v>
      </c>
      <c r="YS39" s="190">
        <v>0</v>
      </c>
      <c r="YT39" s="219">
        <v>0</v>
      </c>
      <c r="YU39" s="190">
        <f t="shared" si="97"/>
        <v>0</v>
      </c>
      <c r="YV39" s="191"/>
      <c r="YW39" s="192">
        <v>33</v>
      </c>
      <c r="YX39" s="189" t="s">
        <v>36</v>
      </c>
      <c r="YY39" s="190">
        <v>0</v>
      </c>
      <c r="YZ39" s="190">
        <v>6483700</v>
      </c>
      <c r="ZA39" s="190">
        <v>0</v>
      </c>
      <c r="ZB39" s="190">
        <f t="shared" si="98"/>
        <v>6483700</v>
      </c>
      <c r="ZC39" s="191"/>
      <c r="ZD39" s="192">
        <v>33</v>
      </c>
      <c r="ZE39" s="189" t="s">
        <v>36</v>
      </c>
      <c r="ZF39" s="190">
        <v>1</v>
      </c>
      <c r="ZG39" s="190">
        <v>65000</v>
      </c>
      <c r="ZH39" s="190">
        <v>0</v>
      </c>
      <c r="ZI39" s="190">
        <f t="shared" si="99"/>
        <v>65000</v>
      </c>
      <c r="ZJ39" s="191"/>
      <c r="ZK39" s="192">
        <v>33</v>
      </c>
      <c r="ZL39" s="189" t="s">
        <v>36</v>
      </c>
      <c r="ZM39" s="190">
        <v>0</v>
      </c>
      <c r="ZN39" s="190">
        <v>0</v>
      </c>
      <c r="ZO39" s="190">
        <v>0</v>
      </c>
      <c r="ZP39" s="190">
        <f t="shared" si="100"/>
        <v>0</v>
      </c>
      <c r="ZQ39" s="191"/>
      <c r="ZR39" s="192">
        <v>33</v>
      </c>
      <c r="ZS39" s="189" t="s">
        <v>36</v>
      </c>
      <c r="ZT39" s="190">
        <v>0</v>
      </c>
      <c r="ZU39" s="190">
        <f t="shared" si="101"/>
        <v>21790775.850333892</v>
      </c>
      <c r="ZV39" s="190">
        <f t="shared" si="0"/>
        <v>2674281</v>
      </c>
      <c r="ZW39" s="190">
        <f t="shared" si="1"/>
        <v>24465056.850333892</v>
      </c>
      <c r="ZX39" s="230"/>
    </row>
    <row r="40" spans="1:700" ht="15.75" hidden="1">
      <c r="A40" s="192">
        <v>34</v>
      </c>
      <c r="B40" s="189" t="s">
        <v>37</v>
      </c>
      <c r="C40" s="190">
        <v>0</v>
      </c>
      <c r="D40" s="190">
        <v>0</v>
      </c>
      <c r="E40" s="190">
        <v>0</v>
      </c>
      <c r="F40" s="190">
        <f t="shared" si="2"/>
        <v>0</v>
      </c>
      <c r="G40" s="191"/>
      <c r="H40" s="192">
        <v>34</v>
      </c>
      <c r="I40" s="189" t="s">
        <v>37</v>
      </c>
      <c r="J40" s="190">
        <v>0</v>
      </c>
      <c r="K40" s="190">
        <v>0</v>
      </c>
      <c r="L40" s="190">
        <v>0</v>
      </c>
      <c r="M40" s="190">
        <f t="shared" si="3"/>
        <v>0</v>
      </c>
      <c r="N40" s="191"/>
      <c r="O40" s="192">
        <v>34</v>
      </c>
      <c r="P40" s="189" t="s">
        <v>37</v>
      </c>
      <c r="Q40" s="190">
        <v>0</v>
      </c>
      <c r="R40" s="190">
        <v>0</v>
      </c>
      <c r="S40" s="190">
        <v>0</v>
      </c>
      <c r="T40" s="190">
        <f t="shared" si="4"/>
        <v>0</v>
      </c>
      <c r="U40" s="191"/>
      <c r="V40" s="192">
        <v>34</v>
      </c>
      <c r="W40" s="189" t="s">
        <v>37</v>
      </c>
      <c r="X40" s="190">
        <v>0</v>
      </c>
      <c r="Y40" s="190">
        <v>0</v>
      </c>
      <c r="Z40" s="190">
        <v>0</v>
      </c>
      <c r="AA40" s="190">
        <f t="shared" si="5"/>
        <v>0</v>
      </c>
      <c r="AB40" s="191"/>
      <c r="AC40" s="192">
        <v>34</v>
      </c>
      <c r="AD40" s="189" t="s">
        <v>37</v>
      </c>
      <c r="AE40" s="190">
        <v>1</v>
      </c>
      <c r="AF40" s="190">
        <v>900000</v>
      </c>
      <c r="AG40" s="190">
        <v>0</v>
      </c>
      <c r="AH40" s="190">
        <f t="shared" si="6"/>
        <v>900000</v>
      </c>
      <c r="AI40" s="191"/>
      <c r="AJ40" s="192">
        <v>34</v>
      </c>
      <c r="AK40" s="189" t="s">
        <v>37</v>
      </c>
      <c r="AL40" s="190">
        <v>0</v>
      </c>
      <c r="AM40" s="190">
        <v>1256000</v>
      </c>
      <c r="AN40" s="190">
        <v>436000</v>
      </c>
      <c r="AO40" s="190">
        <f t="shared" si="7"/>
        <v>1692000</v>
      </c>
      <c r="AP40" s="191"/>
      <c r="AQ40" s="192">
        <v>34</v>
      </c>
      <c r="AR40" s="189" t="s">
        <v>37</v>
      </c>
      <c r="AS40" s="190">
        <v>8</v>
      </c>
      <c r="AT40" s="190">
        <v>16000</v>
      </c>
      <c r="AU40" s="190">
        <v>0</v>
      </c>
      <c r="AV40" s="190">
        <f t="shared" si="8"/>
        <v>16000</v>
      </c>
      <c r="AW40" s="191"/>
      <c r="AX40" s="192">
        <v>34</v>
      </c>
      <c r="AY40" s="189" t="s">
        <v>37</v>
      </c>
      <c r="AZ40" s="190">
        <v>83</v>
      </c>
      <c r="BA40" s="190">
        <v>207500</v>
      </c>
      <c r="BB40" s="190">
        <v>0</v>
      </c>
      <c r="BC40" s="190">
        <f t="shared" si="9"/>
        <v>207500</v>
      </c>
      <c r="BD40" s="191"/>
      <c r="BE40" s="192">
        <v>34</v>
      </c>
      <c r="BF40" s="189" t="s">
        <v>37</v>
      </c>
      <c r="BG40" s="190">
        <v>46</v>
      </c>
      <c r="BH40" s="190">
        <v>322000</v>
      </c>
      <c r="BI40" s="190">
        <v>0</v>
      </c>
      <c r="BJ40" s="190">
        <f t="shared" si="10"/>
        <v>322000</v>
      </c>
      <c r="BK40" s="191"/>
      <c r="BL40" s="192">
        <v>34</v>
      </c>
      <c r="BM40" s="189" t="s">
        <v>37</v>
      </c>
      <c r="BN40" s="190">
        <v>0</v>
      </c>
      <c r="BO40" s="190">
        <v>0</v>
      </c>
      <c r="BP40" s="190">
        <v>0</v>
      </c>
      <c r="BQ40" s="190">
        <f t="shared" si="11"/>
        <v>0</v>
      </c>
      <c r="BR40" s="191"/>
      <c r="BS40" s="192">
        <v>34</v>
      </c>
      <c r="BT40" s="189" t="s">
        <v>37</v>
      </c>
      <c r="BU40" s="190">
        <v>38</v>
      </c>
      <c r="BV40" s="190">
        <v>26600</v>
      </c>
      <c r="BW40" s="190">
        <v>0</v>
      </c>
      <c r="BX40" s="190">
        <f t="shared" si="12"/>
        <v>26600</v>
      </c>
      <c r="BY40" s="191"/>
      <c r="BZ40" s="192">
        <v>34</v>
      </c>
      <c r="CA40" s="189" t="s">
        <v>37</v>
      </c>
      <c r="CB40" s="190">
        <v>216</v>
      </c>
      <c r="CC40" s="190">
        <v>162000</v>
      </c>
      <c r="CD40" s="190">
        <v>0</v>
      </c>
      <c r="CE40" s="190">
        <f t="shared" si="13"/>
        <v>162000</v>
      </c>
      <c r="CF40" s="191"/>
      <c r="CG40" s="192">
        <v>34</v>
      </c>
      <c r="CH40" s="189" t="s">
        <v>37</v>
      </c>
      <c r="CI40" s="190">
        <v>23</v>
      </c>
      <c r="CJ40" s="190">
        <v>230000</v>
      </c>
      <c r="CK40" s="190">
        <v>186000</v>
      </c>
      <c r="CL40" s="190">
        <f t="shared" si="14"/>
        <v>416000</v>
      </c>
      <c r="CM40" s="191"/>
      <c r="CN40" s="192">
        <v>34</v>
      </c>
      <c r="CO40" s="189" t="s">
        <v>37</v>
      </c>
      <c r="CP40" s="190">
        <v>0</v>
      </c>
      <c r="CQ40" s="190">
        <v>0</v>
      </c>
      <c r="CR40" s="190">
        <v>0</v>
      </c>
      <c r="CS40" s="190">
        <f t="shared" si="15"/>
        <v>0</v>
      </c>
      <c r="CT40" s="191"/>
      <c r="CU40" s="192">
        <v>34</v>
      </c>
      <c r="CV40" s="189" t="s">
        <v>37</v>
      </c>
      <c r="CW40" s="190">
        <v>0</v>
      </c>
      <c r="CX40" s="190">
        <v>0</v>
      </c>
      <c r="CY40" s="190">
        <v>0</v>
      </c>
      <c r="CZ40" s="190">
        <f t="shared" si="16"/>
        <v>0</v>
      </c>
      <c r="DA40" s="191"/>
      <c r="DB40" s="192">
        <v>34</v>
      </c>
      <c r="DC40" s="189" t="s">
        <v>37</v>
      </c>
      <c r="DD40" s="190">
        <v>0</v>
      </c>
      <c r="DE40" s="190">
        <v>0</v>
      </c>
      <c r="DF40" s="190">
        <v>0</v>
      </c>
      <c r="DG40" s="190">
        <f t="shared" si="17"/>
        <v>0</v>
      </c>
      <c r="DH40" s="191"/>
      <c r="DI40" s="192">
        <v>34</v>
      </c>
      <c r="DJ40" s="189" t="s">
        <v>37</v>
      </c>
      <c r="DK40" s="190">
        <v>0</v>
      </c>
      <c r="DL40" s="190">
        <v>0</v>
      </c>
      <c r="DM40" s="190">
        <v>0</v>
      </c>
      <c r="DN40" s="190">
        <f t="shared" si="18"/>
        <v>0</v>
      </c>
      <c r="DO40" s="191"/>
      <c r="DP40" s="192">
        <v>34</v>
      </c>
      <c r="DQ40" s="189" t="s">
        <v>37</v>
      </c>
      <c r="DR40" s="190">
        <v>0</v>
      </c>
      <c r="DS40" s="190">
        <v>0</v>
      </c>
      <c r="DT40" s="190">
        <v>0</v>
      </c>
      <c r="DU40" s="190">
        <f t="shared" si="19"/>
        <v>0</v>
      </c>
      <c r="DV40" s="191"/>
      <c r="DW40" s="192">
        <v>34</v>
      </c>
      <c r="DX40" s="189" t="s">
        <v>37</v>
      </c>
      <c r="DY40" s="190">
        <v>1</v>
      </c>
      <c r="DZ40" s="190">
        <v>60000</v>
      </c>
      <c r="EA40" s="190">
        <v>0</v>
      </c>
      <c r="EB40" s="190">
        <f t="shared" si="20"/>
        <v>60000</v>
      </c>
      <c r="EC40" s="191"/>
      <c r="ED40" s="192">
        <v>34</v>
      </c>
      <c r="EE40" s="189" t="s">
        <v>37</v>
      </c>
      <c r="EF40" s="190">
        <v>0</v>
      </c>
      <c r="EG40" s="190">
        <v>0</v>
      </c>
      <c r="EH40" s="190">
        <v>0</v>
      </c>
      <c r="EI40" s="190">
        <f t="shared" si="21"/>
        <v>0</v>
      </c>
      <c r="EJ40" s="191"/>
      <c r="EK40" s="192">
        <v>34</v>
      </c>
      <c r="EL40" s="189" t="s">
        <v>37</v>
      </c>
      <c r="EM40" s="190">
        <v>0</v>
      </c>
      <c r="EN40" s="190">
        <v>0</v>
      </c>
      <c r="EO40" s="190">
        <v>0</v>
      </c>
      <c r="EP40" s="190">
        <f t="shared" si="22"/>
        <v>0</v>
      </c>
      <c r="EQ40" s="191"/>
      <c r="ER40" s="192">
        <v>34</v>
      </c>
      <c r="ES40" s="189" t="s">
        <v>37</v>
      </c>
      <c r="ET40" s="190">
        <v>0</v>
      </c>
      <c r="EU40" s="190">
        <v>0</v>
      </c>
      <c r="EV40" s="190">
        <v>0</v>
      </c>
      <c r="EW40" s="190">
        <f t="shared" si="23"/>
        <v>0</v>
      </c>
      <c r="EX40" s="191"/>
      <c r="EY40" s="192">
        <v>34</v>
      </c>
      <c r="EZ40" s="189" t="s">
        <v>37</v>
      </c>
      <c r="FA40" s="190">
        <v>2</v>
      </c>
      <c r="FB40" s="190">
        <v>110000</v>
      </c>
      <c r="FC40" s="190">
        <v>0</v>
      </c>
      <c r="FD40" s="190">
        <f t="shared" si="24"/>
        <v>110000</v>
      </c>
      <c r="FE40" s="191"/>
      <c r="FF40" s="192">
        <v>34</v>
      </c>
      <c r="FG40" s="189" t="s">
        <v>37</v>
      </c>
      <c r="FH40" s="190">
        <v>0</v>
      </c>
      <c r="FI40" s="190">
        <v>0</v>
      </c>
      <c r="FJ40" s="190">
        <v>0</v>
      </c>
      <c r="FK40" s="190">
        <f t="shared" si="25"/>
        <v>0</v>
      </c>
      <c r="FL40" s="191"/>
      <c r="FM40" s="192">
        <v>34</v>
      </c>
      <c r="FN40" s="189" t="s">
        <v>37</v>
      </c>
      <c r="FO40" s="190">
        <v>0</v>
      </c>
      <c r="FP40" s="190">
        <v>120000</v>
      </c>
      <c r="FQ40" s="190">
        <v>0</v>
      </c>
      <c r="FR40" s="190">
        <f t="shared" si="26"/>
        <v>120000</v>
      </c>
      <c r="FS40" s="191"/>
      <c r="FT40" s="192">
        <v>34</v>
      </c>
      <c r="FU40" s="189" t="s">
        <v>37</v>
      </c>
      <c r="FV40" s="190">
        <v>0</v>
      </c>
      <c r="FW40" s="190">
        <v>0</v>
      </c>
      <c r="FX40" s="190">
        <v>0</v>
      </c>
      <c r="FY40" s="190">
        <f t="shared" si="27"/>
        <v>0</v>
      </c>
      <c r="FZ40" s="191"/>
      <c r="GA40" s="192">
        <v>34</v>
      </c>
      <c r="GB40" s="189" t="s">
        <v>37</v>
      </c>
      <c r="GC40" s="190">
        <v>0</v>
      </c>
      <c r="GD40" s="190">
        <v>0</v>
      </c>
      <c r="GE40" s="190">
        <v>0</v>
      </c>
      <c r="GF40" s="190">
        <f t="shared" si="28"/>
        <v>0</v>
      </c>
      <c r="GG40" s="191"/>
      <c r="GH40" s="192">
        <v>34</v>
      </c>
      <c r="GI40" s="189" t="s">
        <v>37</v>
      </c>
      <c r="GJ40" s="190">
        <v>1</v>
      </c>
      <c r="GK40" s="190">
        <v>100000</v>
      </c>
      <c r="GL40" s="190">
        <v>0</v>
      </c>
      <c r="GM40" s="190">
        <f t="shared" si="29"/>
        <v>100000</v>
      </c>
      <c r="GN40" s="191"/>
      <c r="GO40" s="192">
        <v>34</v>
      </c>
      <c r="GP40" s="189" t="s">
        <v>37</v>
      </c>
      <c r="GQ40" s="190">
        <v>1</v>
      </c>
      <c r="GR40" s="190">
        <v>50000</v>
      </c>
      <c r="GS40" s="190">
        <v>0</v>
      </c>
      <c r="GT40" s="190">
        <f t="shared" si="30"/>
        <v>50000</v>
      </c>
      <c r="GU40" s="191"/>
      <c r="GV40" s="192">
        <v>34</v>
      </c>
      <c r="GW40" s="189" t="s">
        <v>37</v>
      </c>
      <c r="GX40" s="190">
        <v>0</v>
      </c>
      <c r="GY40" s="190">
        <v>0</v>
      </c>
      <c r="GZ40" s="190">
        <v>0</v>
      </c>
      <c r="HA40" s="190">
        <f t="shared" si="31"/>
        <v>0</v>
      </c>
      <c r="HB40" s="191"/>
      <c r="HC40" s="192">
        <v>34</v>
      </c>
      <c r="HD40" s="189" t="s">
        <v>37</v>
      </c>
      <c r="HE40" s="190">
        <v>1</v>
      </c>
      <c r="HF40" s="190">
        <v>30000</v>
      </c>
      <c r="HG40" s="190">
        <v>0</v>
      </c>
      <c r="HH40" s="190">
        <f t="shared" si="32"/>
        <v>30000</v>
      </c>
      <c r="HI40" s="191"/>
      <c r="HJ40" s="192">
        <v>34</v>
      </c>
      <c r="HK40" s="189" t="s">
        <v>37</v>
      </c>
      <c r="HL40" s="190">
        <v>0</v>
      </c>
      <c r="HM40" s="190">
        <v>0</v>
      </c>
      <c r="HN40" s="190">
        <v>0</v>
      </c>
      <c r="HO40" s="190">
        <f t="shared" si="33"/>
        <v>0</v>
      </c>
      <c r="HP40" s="191"/>
      <c r="HQ40" s="192">
        <v>34</v>
      </c>
      <c r="HR40" s="189" t="s">
        <v>37</v>
      </c>
      <c r="HS40" s="190">
        <v>6</v>
      </c>
      <c r="HT40" s="190">
        <v>13749000</v>
      </c>
      <c r="HU40" s="190">
        <v>0</v>
      </c>
      <c r="HV40" s="190">
        <f t="shared" si="34"/>
        <v>13749000</v>
      </c>
      <c r="HW40" s="191"/>
      <c r="HX40" s="192">
        <v>34</v>
      </c>
      <c r="HY40" s="189" t="s">
        <v>37</v>
      </c>
      <c r="HZ40" s="190">
        <v>1</v>
      </c>
      <c r="IA40" s="190">
        <v>700000</v>
      </c>
      <c r="IB40" s="190">
        <v>0</v>
      </c>
      <c r="IC40" s="190">
        <f t="shared" si="35"/>
        <v>700000</v>
      </c>
      <c r="ID40" s="191"/>
      <c r="IE40" s="192">
        <v>34</v>
      </c>
      <c r="IF40" s="189" t="s">
        <v>37</v>
      </c>
      <c r="IG40" s="190">
        <v>0</v>
      </c>
      <c r="IH40" s="190">
        <v>0</v>
      </c>
      <c r="II40" s="190">
        <v>0</v>
      </c>
      <c r="IJ40" s="190">
        <f t="shared" si="36"/>
        <v>0</v>
      </c>
      <c r="IK40" s="191"/>
      <c r="IL40" s="192">
        <v>34</v>
      </c>
      <c r="IM40" s="189" t="s">
        <v>37</v>
      </c>
      <c r="IN40" s="190">
        <v>0</v>
      </c>
      <c r="IO40" s="190">
        <v>0</v>
      </c>
      <c r="IP40" s="190">
        <v>0</v>
      </c>
      <c r="IQ40" s="190">
        <f t="shared" si="37"/>
        <v>0</v>
      </c>
      <c r="IR40" s="191"/>
      <c r="IS40" s="192">
        <v>34</v>
      </c>
      <c r="IT40" s="189" t="s">
        <v>37</v>
      </c>
      <c r="IU40" s="190">
        <v>0</v>
      </c>
      <c r="IV40" s="190">
        <v>0</v>
      </c>
      <c r="IW40" s="190">
        <v>0</v>
      </c>
      <c r="IX40" s="190">
        <f t="shared" si="38"/>
        <v>0</v>
      </c>
      <c r="IY40" s="191"/>
      <c r="IZ40" s="192">
        <v>34</v>
      </c>
      <c r="JA40" s="189" t="s">
        <v>37</v>
      </c>
      <c r="JB40" s="190">
        <v>190</v>
      </c>
      <c r="JC40" s="190">
        <v>50000</v>
      </c>
      <c r="JD40" s="190">
        <v>30000</v>
      </c>
      <c r="JE40" s="190">
        <f t="shared" si="39"/>
        <v>80000</v>
      </c>
      <c r="JF40" s="191"/>
      <c r="JG40" s="192">
        <v>34</v>
      </c>
      <c r="JH40" s="189" t="s">
        <v>37</v>
      </c>
      <c r="JI40" s="190">
        <v>558</v>
      </c>
      <c r="JJ40" s="190">
        <v>167400</v>
      </c>
      <c r="JK40" s="190">
        <v>0</v>
      </c>
      <c r="JL40" s="190">
        <f t="shared" si="40"/>
        <v>167400</v>
      </c>
      <c r="JM40" s="191"/>
      <c r="JN40" s="192">
        <v>34</v>
      </c>
      <c r="JO40" s="189" t="s">
        <v>37</v>
      </c>
      <c r="JP40" s="190">
        <v>0</v>
      </c>
      <c r="JQ40" s="190">
        <v>17000</v>
      </c>
      <c r="JR40" s="190">
        <v>0</v>
      </c>
      <c r="JS40" s="190">
        <f t="shared" si="41"/>
        <v>17000</v>
      </c>
      <c r="JT40" s="191"/>
      <c r="JU40" s="192">
        <v>34</v>
      </c>
      <c r="JV40" s="189" t="s">
        <v>37</v>
      </c>
      <c r="JW40" s="190">
        <v>13</v>
      </c>
      <c r="JX40" s="190">
        <v>325000</v>
      </c>
      <c r="JY40" s="190">
        <v>0</v>
      </c>
      <c r="JZ40" s="190">
        <f t="shared" si="42"/>
        <v>325000</v>
      </c>
      <c r="KA40" s="191"/>
      <c r="KB40" s="192">
        <v>34</v>
      </c>
      <c r="KC40" s="189" t="s">
        <v>37</v>
      </c>
      <c r="KD40" s="190">
        <v>0</v>
      </c>
      <c r="KE40" s="190">
        <v>0</v>
      </c>
      <c r="KF40" s="190">
        <v>0</v>
      </c>
      <c r="KG40" s="190">
        <f t="shared" si="43"/>
        <v>0</v>
      </c>
      <c r="KH40" s="191"/>
      <c r="KI40" s="192">
        <v>34</v>
      </c>
      <c r="KJ40" s="189" t="s">
        <v>37</v>
      </c>
      <c r="KK40" s="190">
        <v>2</v>
      </c>
      <c r="KL40" s="190">
        <v>76000</v>
      </c>
      <c r="KM40" s="190">
        <v>0</v>
      </c>
      <c r="KN40" s="190">
        <f t="shared" si="44"/>
        <v>76000</v>
      </c>
      <c r="KO40" s="191"/>
      <c r="KP40" s="192">
        <v>34</v>
      </c>
      <c r="KQ40" s="189" t="s">
        <v>37</v>
      </c>
      <c r="KR40" s="190">
        <v>0</v>
      </c>
      <c r="KS40" s="190">
        <v>0</v>
      </c>
      <c r="KT40" s="190">
        <v>200000</v>
      </c>
      <c r="KU40" s="190">
        <f t="shared" si="45"/>
        <v>200000</v>
      </c>
      <c r="KV40" s="191"/>
      <c r="KW40" s="192">
        <v>34</v>
      </c>
      <c r="KX40" s="189" t="s">
        <v>37</v>
      </c>
      <c r="KY40" s="190">
        <v>0</v>
      </c>
      <c r="KZ40" s="190">
        <v>0</v>
      </c>
      <c r="LA40" s="190">
        <v>0</v>
      </c>
      <c r="LB40" s="190">
        <f t="shared" si="46"/>
        <v>0</v>
      </c>
      <c r="LC40" s="191"/>
      <c r="LD40" s="192">
        <v>34</v>
      </c>
      <c r="LE40" s="189" t="s">
        <v>37</v>
      </c>
      <c r="LF40" s="190">
        <v>1</v>
      </c>
      <c r="LG40" s="190">
        <v>46000</v>
      </c>
      <c r="LH40" s="190">
        <v>0</v>
      </c>
      <c r="LI40" s="190">
        <f t="shared" si="47"/>
        <v>46000</v>
      </c>
      <c r="LJ40" s="191"/>
      <c r="LK40" s="192">
        <v>34</v>
      </c>
      <c r="LL40" s="189" t="s">
        <v>37</v>
      </c>
      <c r="LM40" s="190">
        <v>0</v>
      </c>
      <c r="LN40" s="190">
        <v>0</v>
      </c>
      <c r="LO40" s="190">
        <v>0</v>
      </c>
      <c r="LP40" s="190">
        <f t="shared" si="48"/>
        <v>0</v>
      </c>
      <c r="LQ40" s="191"/>
      <c r="LR40" s="192">
        <v>34</v>
      </c>
      <c r="LS40" s="189" t="s">
        <v>37</v>
      </c>
      <c r="LT40" s="190">
        <v>0</v>
      </c>
      <c r="LU40" s="190">
        <v>0</v>
      </c>
      <c r="LV40" s="190">
        <v>0</v>
      </c>
      <c r="LW40" s="190">
        <f t="shared" si="49"/>
        <v>0</v>
      </c>
      <c r="LX40" s="191"/>
      <c r="LY40" s="192">
        <v>34</v>
      </c>
      <c r="LZ40" s="189" t="s">
        <v>37</v>
      </c>
      <c r="MA40" s="190">
        <v>0</v>
      </c>
      <c r="MB40" s="190">
        <v>0</v>
      </c>
      <c r="MC40" s="190">
        <v>0</v>
      </c>
      <c r="MD40" s="190">
        <f t="shared" si="50"/>
        <v>0</v>
      </c>
      <c r="ME40" s="191"/>
      <c r="MF40" s="192">
        <v>34</v>
      </c>
      <c r="MG40" s="189" t="s">
        <v>37</v>
      </c>
      <c r="MH40" s="190">
        <v>500</v>
      </c>
      <c r="MI40" s="190">
        <v>30000</v>
      </c>
      <c r="MJ40" s="190">
        <v>0</v>
      </c>
      <c r="MK40" s="190">
        <f t="shared" si="51"/>
        <v>30000</v>
      </c>
      <c r="ML40" s="191"/>
      <c r="MM40" s="192">
        <v>34</v>
      </c>
      <c r="MN40" s="189" t="s">
        <v>37</v>
      </c>
      <c r="MO40" s="190">
        <v>0</v>
      </c>
      <c r="MP40" s="190">
        <v>0</v>
      </c>
      <c r="MQ40" s="190">
        <v>0</v>
      </c>
      <c r="MR40" s="190">
        <f t="shared" si="52"/>
        <v>0</v>
      </c>
      <c r="MS40" s="191"/>
      <c r="MT40" s="192">
        <v>34</v>
      </c>
      <c r="MU40" s="189" t="s">
        <v>37</v>
      </c>
      <c r="MV40" s="190">
        <v>0</v>
      </c>
      <c r="MW40" s="190">
        <v>0</v>
      </c>
      <c r="MX40" s="190">
        <v>0</v>
      </c>
      <c r="MY40" s="190">
        <f t="shared" si="53"/>
        <v>0</v>
      </c>
      <c r="MZ40" s="191"/>
      <c r="NA40" s="192">
        <v>34</v>
      </c>
      <c r="NB40" s="189" t="s">
        <v>37</v>
      </c>
      <c r="NC40" s="190">
        <v>51684</v>
      </c>
      <c r="ND40" s="190">
        <v>18214400</v>
      </c>
      <c r="NE40" s="190">
        <v>0</v>
      </c>
      <c r="NF40" s="190">
        <f t="shared" si="54"/>
        <v>18214400</v>
      </c>
      <c r="NG40" s="191"/>
      <c r="NH40" s="192">
        <v>34</v>
      </c>
      <c r="NI40" s="189" t="s">
        <v>37</v>
      </c>
      <c r="NJ40" s="190">
        <v>4959</v>
      </c>
      <c r="NK40" s="190">
        <v>991800</v>
      </c>
      <c r="NL40" s="190">
        <v>0</v>
      </c>
      <c r="NM40" s="190">
        <f t="shared" si="55"/>
        <v>991800</v>
      </c>
      <c r="NN40" s="191"/>
      <c r="NO40" s="192">
        <v>34</v>
      </c>
      <c r="NP40" s="189" t="s">
        <v>37</v>
      </c>
      <c r="NQ40" s="190">
        <v>0</v>
      </c>
      <c r="NR40" s="190">
        <v>0</v>
      </c>
      <c r="NS40" s="190">
        <v>0</v>
      </c>
      <c r="NT40" s="190">
        <f t="shared" si="56"/>
        <v>0</v>
      </c>
      <c r="NU40" s="191"/>
      <c r="NV40" s="192">
        <v>34</v>
      </c>
      <c r="NW40" s="189" t="s">
        <v>37</v>
      </c>
      <c r="NX40" s="190">
        <v>0</v>
      </c>
      <c r="NY40" s="190">
        <v>0</v>
      </c>
      <c r="NZ40" s="190">
        <v>0</v>
      </c>
      <c r="OA40" s="190">
        <f t="shared" si="57"/>
        <v>0</v>
      </c>
      <c r="OB40" s="191"/>
      <c r="OC40" s="192">
        <v>34</v>
      </c>
      <c r="OD40" s="189" t="s">
        <v>37</v>
      </c>
      <c r="OE40" s="190">
        <v>0</v>
      </c>
      <c r="OF40" s="190">
        <v>0</v>
      </c>
      <c r="OG40" s="190">
        <v>0</v>
      </c>
      <c r="OH40" s="190">
        <f t="shared" si="58"/>
        <v>0</v>
      </c>
      <c r="OI40" s="191"/>
      <c r="OJ40" s="192">
        <v>34</v>
      </c>
      <c r="OK40" s="189" t="s">
        <v>37</v>
      </c>
      <c r="OL40" s="190">
        <v>0</v>
      </c>
      <c r="OM40" s="190">
        <v>0</v>
      </c>
      <c r="ON40" s="190">
        <v>0</v>
      </c>
      <c r="OO40" s="190">
        <f t="shared" si="59"/>
        <v>0</v>
      </c>
      <c r="OP40" s="191"/>
      <c r="OQ40" s="192">
        <v>34</v>
      </c>
      <c r="OR40" s="189" t="s">
        <v>37</v>
      </c>
      <c r="OS40" s="190">
        <v>20061.8</v>
      </c>
      <c r="OT40" s="190">
        <v>1304017</v>
      </c>
      <c r="OU40" s="190">
        <v>0</v>
      </c>
      <c r="OV40" s="190">
        <f t="shared" si="60"/>
        <v>1304017</v>
      </c>
      <c r="OW40" s="191"/>
      <c r="OX40" s="192">
        <v>34</v>
      </c>
      <c r="OY40" s="189" t="s">
        <v>37</v>
      </c>
      <c r="OZ40" s="190">
        <v>0</v>
      </c>
      <c r="PA40" s="190">
        <v>0</v>
      </c>
      <c r="PB40" s="190">
        <v>0</v>
      </c>
      <c r="PC40" s="190">
        <f t="shared" si="61"/>
        <v>0</v>
      </c>
      <c r="PD40" s="191"/>
      <c r="PE40" s="192">
        <v>34</v>
      </c>
      <c r="PF40" s="189" t="s">
        <v>37</v>
      </c>
      <c r="PG40" s="190">
        <v>0</v>
      </c>
      <c r="PH40" s="190">
        <v>0</v>
      </c>
      <c r="PI40" s="190">
        <v>0</v>
      </c>
      <c r="PJ40" s="190">
        <f t="shared" si="62"/>
        <v>0</v>
      </c>
      <c r="PK40" s="191"/>
      <c r="PL40" s="192">
        <v>34</v>
      </c>
      <c r="PM40" s="189" t="s">
        <v>37</v>
      </c>
      <c r="PN40" s="190">
        <v>0</v>
      </c>
      <c r="PO40" s="190">
        <v>0</v>
      </c>
      <c r="PP40" s="190">
        <v>0</v>
      </c>
      <c r="PQ40" s="190">
        <f t="shared" si="63"/>
        <v>0</v>
      </c>
      <c r="PR40" s="191"/>
      <c r="PS40" s="192">
        <v>34</v>
      </c>
      <c r="PT40" s="189" t="s">
        <v>37</v>
      </c>
      <c r="PU40" s="190">
        <v>2897</v>
      </c>
      <c r="PV40" s="190">
        <v>637340</v>
      </c>
      <c r="PW40" s="190">
        <v>0</v>
      </c>
      <c r="PX40" s="190">
        <f t="shared" si="64"/>
        <v>637340</v>
      </c>
      <c r="PY40" s="191"/>
      <c r="PZ40" s="192">
        <v>34</v>
      </c>
      <c r="QA40" s="189" t="s">
        <v>37</v>
      </c>
      <c r="QB40" s="190">
        <v>27326602</v>
      </c>
      <c r="QC40" s="190">
        <v>4372256</v>
      </c>
      <c r="QD40" s="190">
        <v>0</v>
      </c>
      <c r="QE40" s="190">
        <f t="shared" si="65"/>
        <v>4372256</v>
      </c>
      <c r="QF40" s="191"/>
      <c r="QG40" s="192">
        <v>34</v>
      </c>
      <c r="QH40" s="189" t="s">
        <v>37</v>
      </c>
      <c r="QI40" s="190">
        <v>253</v>
      </c>
      <c r="QJ40" s="190">
        <v>892837</v>
      </c>
      <c r="QK40" s="190">
        <v>0</v>
      </c>
      <c r="QL40" s="190">
        <f t="shared" si="66"/>
        <v>892837</v>
      </c>
      <c r="QM40" s="191"/>
      <c r="QN40" s="192">
        <v>34</v>
      </c>
      <c r="QO40" s="189" t="s">
        <v>37</v>
      </c>
      <c r="QP40" s="190">
        <v>2919</v>
      </c>
      <c r="QQ40" s="190">
        <v>437850</v>
      </c>
      <c r="QR40" s="190">
        <v>0</v>
      </c>
      <c r="QS40" s="190">
        <f t="shared" si="67"/>
        <v>437850</v>
      </c>
      <c r="QT40" s="191"/>
      <c r="QU40" s="192">
        <v>34</v>
      </c>
      <c r="QV40" s="189" t="s">
        <v>37</v>
      </c>
      <c r="QW40" s="190">
        <v>10</v>
      </c>
      <c r="QX40" s="190">
        <v>20000</v>
      </c>
      <c r="QY40" s="190">
        <v>0</v>
      </c>
      <c r="QZ40" s="190">
        <f t="shared" si="68"/>
        <v>20000</v>
      </c>
      <c r="RA40" s="191"/>
      <c r="RB40" s="192">
        <v>34</v>
      </c>
      <c r="RC40" s="189" t="s">
        <v>37</v>
      </c>
      <c r="RD40" s="190">
        <v>0</v>
      </c>
      <c r="RE40" s="190">
        <v>0</v>
      </c>
      <c r="RF40" s="190">
        <v>0</v>
      </c>
      <c r="RG40" s="190">
        <f t="shared" si="69"/>
        <v>0</v>
      </c>
      <c r="RH40" s="191"/>
      <c r="RI40" s="192">
        <v>34</v>
      </c>
      <c r="RJ40" s="189" t="s">
        <v>37</v>
      </c>
      <c r="RK40" s="190">
        <v>2875</v>
      </c>
      <c r="RL40" s="190">
        <v>241500</v>
      </c>
      <c r="RM40" s="190">
        <v>0</v>
      </c>
      <c r="RN40" s="190">
        <f t="shared" si="70"/>
        <v>241500</v>
      </c>
      <c r="RO40" s="191"/>
      <c r="RP40" s="192">
        <v>34</v>
      </c>
      <c r="RQ40" s="189" t="s">
        <v>37</v>
      </c>
      <c r="RR40" s="190">
        <v>19</v>
      </c>
      <c r="RS40" s="190">
        <v>28500</v>
      </c>
      <c r="RT40" s="190">
        <v>0</v>
      </c>
      <c r="RU40" s="190">
        <f t="shared" si="71"/>
        <v>28500</v>
      </c>
      <c r="RV40" s="191"/>
      <c r="RW40" s="192">
        <v>34</v>
      </c>
      <c r="RX40" s="189" t="s">
        <v>37</v>
      </c>
      <c r="RY40" s="190">
        <v>0</v>
      </c>
      <c r="RZ40" s="190">
        <v>0</v>
      </c>
      <c r="SA40" s="190">
        <v>0</v>
      </c>
      <c r="SB40" s="190">
        <f t="shared" si="72"/>
        <v>0</v>
      </c>
      <c r="SC40" s="191"/>
      <c r="SD40" s="192">
        <v>34</v>
      </c>
      <c r="SE40" s="189" t="s">
        <v>37</v>
      </c>
      <c r="SF40" s="190">
        <v>0</v>
      </c>
      <c r="SG40" s="190">
        <v>0</v>
      </c>
      <c r="SH40" s="190">
        <v>0</v>
      </c>
      <c r="SI40" s="190">
        <f t="shared" si="73"/>
        <v>0</v>
      </c>
      <c r="SJ40" s="191"/>
      <c r="SK40" s="192">
        <v>34</v>
      </c>
      <c r="SL40" s="189" t="s">
        <v>37</v>
      </c>
      <c r="SM40" s="190">
        <v>0</v>
      </c>
      <c r="SN40" s="190">
        <v>7500</v>
      </c>
      <c r="SO40" s="190">
        <v>0</v>
      </c>
      <c r="SP40" s="190">
        <f t="shared" si="74"/>
        <v>7500</v>
      </c>
      <c r="SQ40" s="191"/>
      <c r="SR40" s="192">
        <v>34</v>
      </c>
      <c r="SS40" s="189" t="s">
        <v>37</v>
      </c>
      <c r="ST40" s="190">
        <v>0</v>
      </c>
      <c r="SU40" s="190">
        <v>2000</v>
      </c>
      <c r="SV40" s="190">
        <v>0</v>
      </c>
      <c r="SW40" s="190">
        <f t="shared" si="75"/>
        <v>2000</v>
      </c>
      <c r="SX40" s="191"/>
      <c r="SY40" s="192">
        <v>34</v>
      </c>
      <c r="SZ40" s="189" t="s">
        <v>37</v>
      </c>
      <c r="TA40" s="190">
        <v>0</v>
      </c>
      <c r="TB40" s="190">
        <v>2000</v>
      </c>
      <c r="TC40" s="190">
        <v>0</v>
      </c>
      <c r="TD40" s="190">
        <f t="shared" si="76"/>
        <v>2000</v>
      </c>
      <c r="TE40" s="191"/>
      <c r="TF40" s="192">
        <v>34</v>
      </c>
      <c r="TG40" s="189" t="s">
        <v>37</v>
      </c>
      <c r="TH40" s="190">
        <v>0</v>
      </c>
      <c r="TI40" s="190">
        <v>0</v>
      </c>
      <c r="TJ40" s="190">
        <v>0</v>
      </c>
      <c r="TK40" s="190">
        <f t="shared" si="77"/>
        <v>0</v>
      </c>
      <c r="TL40" s="191"/>
      <c r="TM40" s="192">
        <v>34</v>
      </c>
      <c r="TN40" s="189" t="s">
        <v>37</v>
      </c>
      <c r="TO40" s="190">
        <v>0</v>
      </c>
      <c r="TP40" s="190">
        <v>0</v>
      </c>
      <c r="TQ40" s="190">
        <v>0</v>
      </c>
      <c r="TR40" s="190">
        <f t="shared" si="78"/>
        <v>0</v>
      </c>
      <c r="TS40" s="191"/>
      <c r="TT40" s="192">
        <v>34</v>
      </c>
      <c r="TU40" s="189" t="s">
        <v>37</v>
      </c>
      <c r="TV40" s="190">
        <v>0</v>
      </c>
      <c r="TW40" s="190">
        <v>0</v>
      </c>
      <c r="TX40" s="190">
        <v>0</v>
      </c>
      <c r="TY40" s="190">
        <f t="shared" si="79"/>
        <v>0</v>
      </c>
      <c r="TZ40" s="191"/>
      <c r="UA40" s="192">
        <v>34</v>
      </c>
      <c r="UB40" s="189" t="s">
        <v>37</v>
      </c>
      <c r="UC40" s="190">
        <v>0</v>
      </c>
      <c r="UD40" s="190">
        <v>0</v>
      </c>
      <c r="UE40" s="190">
        <v>0</v>
      </c>
      <c r="UF40" s="190">
        <f t="shared" si="80"/>
        <v>0</v>
      </c>
      <c r="UG40" s="191"/>
      <c r="UH40" s="192">
        <v>34</v>
      </c>
      <c r="UI40" s="189" t="s">
        <v>37</v>
      </c>
      <c r="UJ40" s="190">
        <v>0</v>
      </c>
      <c r="UK40" s="190">
        <v>0</v>
      </c>
      <c r="UL40" s="190">
        <v>0</v>
      </c>
      <c r="UM40" s="190">
        <f t="shared" si="81"/>
        <v>0</v>
      </c>
      <c r="UN40" s="191"/>
      <c r="UO40" s="192">
        <v>34</v>
      </c>
      <c r="UP40" s="189" t="s">
        <v>37</v>
      </c>
      <c r="UQ40" s="190">
        <v>0</v>
      </c>
      <c r="UR40" s="190">
        <v>46000</v>
      </c>
      <c r="US40" s="190">
        <v>0</v>
      </c>
      <c r="UT40" s="190">
        <f t="shared" si="82"/>
        <v>46000</v>
      </c>
      <c r="UU40" s="191"/>
      <c r="UV40" s="192">
        <v>34</v>
      </c>
      <c r="UW40" s="189" t="s">
        <v>37</v>
      </c>
      <c r="UX40" s="190">
        <v>25</v>
      </c>
      <c r="UY40" s="190">
        <v>785586.37907608703</v>
      </c>
      <c r="UZ40" s="190">
        <v>0</v>
      </c>
      <c r="VA40" s="190">
        <f t="shared" si="83"/>
        <v>785586.37907608703</v>
      </c>
      <c r="VB40" s="191"/>
      <c r="VC40" s="192">
        <v>34</v>
      </c>
      <c r="VD40" s="189" t="s">
        <v>37</v>
      </c>
      <c r="VE40" s="190">
        <v>1</v>
      </c>
      <c r="VF40" s="190">
        <v>76000</v>
      </c>
      <c r="VG40" s="190">
        <v>0</v>
      </c>
      <c r="VH40" s="190">
        <f t="shared" si="84"/>
        <v>76000</v>
      </c>
      <c r="VI40" s="191"/>
      <c r="VJ40" s="192">
        <v>34</v>
      </c>
      <c r="VK40" s="189" t="s">
        <v>37</v>
      </c>
      <c r="VL40" s="190">
        <v>1</v>
      </c>
      <c r="VM40" s="190">
        <v>50000</v>
      </c>
      <c r="VN40" s="190">
        <v>0</v>
      </c>
      <c r="VO40" s="190">
        <f t="shared" si="85"/>
        <v>50000</v>
      </c>
      <c r="VP40" s="191"/>
      <c r="VQ40" s="192">
        <v>34</v>
      </c>
      <c r="VR40" s="189" t="s">
        <v>37</v>
      </c>
      <c r="VS40" s="190">
        <v>400</v>
      </c>
      <c r="VT40" s="190">
        <v>400000</v>
      </c>
      <c r="VU40" s="190">
        <v>0</v>
      </c>
      <c r="VV40" s="190">
        <f t="shared" si="86"/>
        <v>400000</v>
      </c>
      <c r="VW40" s="191"/>
      <c r="VX40" s="192">
        <v>34</v>
      </c>
      <c r="VY40" s="189" t="s">
        <v>37</v>
      </c>
      <c r="VZ40" s="190">
        <v>0</v>
      </c>
      <c r="WA40" s="190">
        <v>500000</v>
      </c>
      <c r="WB40" s="190">
        <v>0</v>
      </c>
      <c r="WC40" s="190">
        <f t="shared" si="87"/>
        <v>500000</v>
      </c>
      <c r="WD40" s="191"/>
      <c r="WE40" s="192">
        <v>34</v>
      </c>
      <c r="WF40" s="189" t="s">
        <v>37</v>
      </c>
      <c r="WG40" s="190">
        <v>1</v>
      </c>
      <c r="WH40" s="190">
        <v>500000</v>
      </c>
      <c r="WI40" s="190">
        <v>0</v>
      </c>
      <c r="WJ40" s="190">
        <f t="shared" si="88"/>
        <v>500000</v>
      </c>
      <c r="WK40" s="191"/>
      <c r="WL40" s="192">
        <v>34</v>
      </c>
      <c r="WM40" s="189" t="s">
        <v>37</v>
      </c>
      <c r="WN40" s="190">
        <v>1</v>
      </c>
      <c r="WO40" s="190">
        <v>100000</v>
      </c>
      <c r="WP40" s="190">
        <v>0</v>
      </c>
      <c r="WQ40" s="190">
        <f t="shared" si="89"/>
        <v>100000</v>
      </c>
      <c r="WR40" s="191"/>
      <c r="WS40" s="192">
        <v>34</v>
      </c>
      <c r="WT40" s="189" t="s">
        <v>37</v>
      </c>
      <c r="WU40" s="190">
        <v>1</v>
      </c>
      <c r="WV40" s="190">
        <v>600000</v>
      </c>
      <c r="WW40" s="190">
        <v>0</v>
      </c>
      <c r="WX40" s="190">
        <f t="shared" si="90"/>
        <v>600000</v>
      </c>
      <c r="WY40" s="191"/>
      <c r="WZ40" s="192">
        <v>34</v>
      </c>
      <c r="XA40" s="189" t="s">
        <v>37</v>
      </c>
      <c r="XB40" s="190">
        <v>0</v>
      </c>
      <c r="XC40" s="190">
        <v>0</v>
      </c>
      <c r="XD40" s="190">
        <v>0</v>
      </c>
      <c r="XE40" s="190">
        <f t="shared" si="91"/>
        <v>0</v>
      </c>
      <c r="XF40" s="191"/>
      <c r="XG40" s="192">
        <v>34</v>
      </c>
      <c r="XH40" s="189" t="s">
        <v>37</v>
      </c>
      <c r="XI40" s="190">
        <v>1</v>
      </c>
      <c r="XJ40" s="190">
        <v>50000</v>
      </c>
      <c r="XK40" s="190">
        <v>0</v>
      </c>
      <c r="XL40" s="190">
        <f t="shared" si="92"/>
        <v>50000</v>
      </c>
      <c r="XM40" s="191"/>
      <c r="XN40" s="192">
        <v>34</v>
      </c>
      <c r="XO40" s="189" t="s">
        <v>37</v>
      </c>
      <c r="XP40" s="190">
        <v>17</v>
      </c>
      <c r="XQ40" s="190">
        <v>170000</v>
      </c>
      <c r="XR40" s="190">
        <v>0</v>
      </c>
      <c r="XS40" s="190">
        <f t="shared" si="93"/>
        <v>170000</v>
      </c>
      <c r="XT40" s="191"/>
      <c r="XU40" s="192">
        <v>34</v>
      </c>
      <c r="XV40" s="189" t="s">
        <v>37</v>
      </c>
      <c r="XW40" s="190">
        <v>2</v>
      </c>
      <c r="XX40" s="190">
        <v>28000</v>
      </c>
      <c r="XY40" s="190">
        <v>0</v>
      </c>
      <c r="XZ40" s="190">
        <f t="shared" si="94"/>
        <v>28000</v>
      </c>
      <c r="YA40" s="191"/>
      <c r="YB40" s="192">
        <v>34</v>
      </c>
      <c r="YC40" s="189" t="s">
        <v>37</v>
      </c>
      <c r="YD40" s="190">
        <v>3923137.5792731219</v>
      </c>
      <c r="YE40" s="190">
        <v>17967970.113070898</v>
      </c>
      <c r="YF40" s="190">
        <v>0</v>
      </c>
      <c r="YG40" s="190">
        <f t="shared" si="95"/>
        <v>17967970.113070898</v>
      </c>
      <c r="YH40" s="191"/>
      <c r="YI40" s="192">
        <v>34</v>
      </c>
      <c r="YJ40" s="189" t="s">
        <v>37</v>
      </c>
      <c r="YK40" s="190">
        <v>0</v>
      </c>
      <c r="YL40" s="190">
        <v>0</v>
      </c>
      <c r="YM40" s="190">
        <v>0</v>
      </c>
      <c r="YN40" s="190">
        <f t="shared" si="96"/>
        <v>0</v>
      </c>
      <c r="YO40" s="191"/>
      <c r="YP40" s="192">
        <v>34</v>
      </c>
      <c r="YQ40" s="189" t="s">
        <v>37</v>
      </c>
      <c r="YR40" s="190">
        <v>0</v>
      </c>
      <c r="YS40" s="190">
        <v>0</v>
      </c>
      <c r="YT40" s="219">
        <v>0</v>
      </c>
      <c r="YU40" s="190">
        <f t="shared" si="97"/>
        <v>0</v>
      </c>
      <c r="YV40" s="191"/>
      <c r="YW40" s="192">
        <v>34</v>
      </c>
      <c r="YX40" s="189" t="s">
        <v>37</v>
      </c>
      <c r="YY40" s="190">
        <v>0</v>
      </c>
      <c r="YZ40" s="190">
        <v>8684480</v>
      </c>
      <c r="ZA40" s="190">
        <v>0</v>
      </c>
      <c r="ZB40" s="190">
        <f t="shared" si="98"/>
        <v>8684480</v>
      </c>
      <c r="ZC40" s="191"/>
      <c r="ZD40" s="192">
        <v>34</v>
      </c>
      <c r="ZE40" s="189" t="s">
        <v>37</v>
      </c>
      <c r="ZF40" s="190">
        <v>1</v>
      </c>
      <c r="ZG40" s="190">
        <v>65000</v>
      </c>
      <c r="ZH40" s="190">
        <v>0</v>
      </c>
      <c r="ZI40" s="190">
        <f t="shared" si="99"/>
        <v>65000</v>
      </c>
      <c r="ZJ40" s="191"/>
      <c r="ZK40" s="192">
        <v>34</v>
      </c>
      <c r="ZL40" s="189" t="s">
        <v>37</v>
      </c>
      <c r="ZM40" s="190">
        <v>0</v>
      </c>
      <c r="ZN40" s="190">
        <v>0</v>
      </c>
      <c r="ZO40" s="190">
        <v>0</v>
      </c>
      <c r="ZP40" s="190">
        <f t="shared" si="100"/>
        <v>0</v>
      </c>
      <c r="ZQ40" s="191"/>
      <c r="ZR40" s="192">
        <v>34</v>
      </c>
      <c r="ZS40" s="189" t="s">
        <v>37</v>
      </c>
      <c r="ZT40" s="190">
        <v>0</v>
      </c>
      <c r="ZU40" s="190">
        <f t="shared" si="101"/>
        <v>75925536.492146984</v>
      </c>
      <c r="ZV40" s="190">
        <f t="shared" si="0"/>
        <v>852000</v>
      </c>
      <c r="ZW40" s="190">
        <f t="shared" si="1"/>
        <v>76777536.492146984</v>
      </c>
      <c r="ZX40" s="230"/>
    </row>
    <row r="41" spans="1:700" ht="15.75" hidden="1">
      <c r="A41" s="192">
        <v>35</v>
      </c>
      <c r="B41" s="189" t="s">
        <v>38</v>
      </c>
      <c r="C41" s="190">
        <v>0</v>
      </c>
      <c r="D41" s="190">
        <v>0</v>
      </c>
      <c r="E41" s="190">
        <v>0</v>
      </c>
      <c r="F41" s="190">
        <f t="shared" si="2"/>
        <v>0</v>
      </c>
      <c r="G41" s="191"/>
      <c r="H41" s="192">
        <v>35</v>
      </c>
      <c r="I41" s="189" t="s">
        <v>38</v>
      </c>
      <c r="J41" s="190">
        <v>0</v>
      </c>
      <c r="K41" s="190">
        <v>0</v>
      </c>
      <c r="L41" s="190">
        <v>0</v>
      </c>
      <c r="M41" s="190">
        <f t="shared" si="3"/>
        <v>0</v>
      </c>
      <c r="N41" s="191"/>
      <c r="O41" s="192">
        <v>35</v>
      </c>
      <c r="P41" s="189" t="s">
        <v>38</v>
      </c>
      <c r="Q41" s="190">
        <v>0</v>
      </c>
      <c r="R41" s="190">
        <v>0</v>
      </c>
      <c r="S41" s="190">
        <v>0</v>
      </c>
      <c r="T41" s="190">
        <f t="shared" si="4"/>
        <v>0</v>
      </c>
      <c r="U41" s="191"/>
      <c r="V41" s="192">
        <v>35</v>
      </c>
      <c r="W41" s="189" t="s">
        <v>38</v>
      </c>
      <c r="X41" s="190">
        <v>0</v>
      </c>
      <c r="Y41" s="190">
        <v>0</v>
      </c>
      <c r="Z41" s="190">
        <v>0</v>
      </c>
      <c r="AA41" s="190">
        <f t="shared" si="5"/>
        <v>0</v>
      </c>
      <c r="AB41" s="191"/>
      <c r="AC41" s="192">
        <v>35</v>
      </c>
      <c r="AD41" s="189" t="s">
        <v>38</v>
      </c>
      <c r="AE41" s="190">
        <v>0</v>
      </c>
      <c r="AF41" s="190">
        <v>0</v>
      </c>
      <c r="AG41" s="190">
        <v>0</v>
      </c>
      <c r="AH41" s="190">
        <f t="shared" si="6"/>
        <v>0</v>
      </c>
      <c r="AI41" s="191"/>
      <c r="AJ41" s="192">
        <v>35</v>
      </c>
      <c r="AK41" s="189" t="s">
        <v>38</v>
      </c>
      <c r="AL41" s="190">
        <v>0</v>
      </c>
      <c r="AM41" s="190">
        <v>1931000</v>
      </c>
      <c r="AN41" s="190">
        <v>1202600</v>
      </c>
      <c r="AO41" s="190">
        <f t="shared" si="7"/>
        <v>3133600</v>
      </c>
      <c r="AP41" s="191"/>
      <c r="AQ41" s="192">
        <v>35</v>
      </c>
      <c r="AR41" s="189" t="s">
        <v>38</v>
      </c>
      <c r="AS41" s="190">
        <v>10</v>
      </c>
      <c r="AT41" s="190">
        <v>20000</v>
      </c>
      <c r="AU41" s="190">
        <v>0</v>
      </c>
      <c r="AV41" s="190">
        <f t="shared" si="8"/>
        <v>20000</v>
      </c>
      <c r="AW41" s="191"/>
      <c r="AX41" s="192">
        <v>35</v>
      </c>
      <c r="AY41" s="189" t="s">
        <v>38</v>
      </c>
      <c r="AZ41" s="190">
        <v>101</v>
      </c>
      <c r="BA41" s="190">
        <v>252500</v>
      </c>
      <c r="BB41" s="190">
        <v>0</v>
      </c>
      <c r="BC41" s="190">
        <f t="shared" si="9"/>
        <v>252500</v>
      </c>
      <c r="BD41" s="191"/>
      <c r="BE41" s="192">
        <v>35</v>
      </c>
      <c r="BF41" s="189" t="s">
        <v>38</v>
      </c>
      <c r="BG41" s="190">
        <v>53</v>
      </c>
      <c r="BH41" s="190">
        <v>371000</v>
      </c>
      <c r="BI41" s="190">
        <v>0</v>
      </c>
      <c r="BJ41" s="190">
        <f t="shared" si="10"/>
        <v>371000</v>
      </c>
      <c r="BK41" s="191"/>
      <c r="BL41" s="192">
        <v>35</v>
      </c>
      <c r="BM41" s="189" t="s">
        <v>38</v>
      </c>
      <c r="BN41" s="190">
        <v>0</v>
      </c>
      <c r="BO41" s="190">
        <v>0</v>
      </c>
      <c r="BP41" s="190">
        <v>0</v>
      </c>
      <c r="BQ41" s="190">
        <f t="shared" si="11"/>
        <v>0</v>
      </c>
      <c r="BR41" s="191"/>
      <c r="BS41" s="192">
        <v>35</v>
      </c>
      <c r="BT41" s="189" t="s">
        <v>38</v>
      </c>
      <c r="BU41" s="190">
        <v>43</v>
      </c>
      <c r="BV41" s="190">
        <v>30100</v>
      </c>
      <c r="BW41" s="190">
        <v>0</v>
      </c>
      <c r="BX41" s="190">
        <f t="shared" si="12"/>
        <v>30100</v>
      </c>
      <c r="BY41" s="191"/>
      <c r="BZ41" s="192">
        <v>35</v>
      </c>
      <c r="CA41" s="189" t="s">
        <v>38</v>
      </c>
      <c r="CB41" s="190">
        <v>260</v>
      </c>
      <c r="CC41" s="190">
        <v>195000</v>
      </c>
      <c r="CD41" s="190">
        <v>0</v>
      </c>
      <c r="CE41" s="190">
        <f t="shared" si="13"/>
        <v>195000</v>
      </c>
      <c r="CF41" s="191"/>
      <c r="CG41" s="192">
        <v>35</v>
      </c>
      <c r="CH41" s="189" t="s">
        <v>38</v>
      </c>
      <c r="CI41" s="190">
        <v>34</v>
      </c>
      <c r="CJ41" s="190">
        <v>340000</v>
      </c>
      <c r="CK41" s="190">
        <v>0</v>
      </c>
      <c r="CL41" s="190">
        <f t="shared" si="14"/>
        <v>340000</v>
      </c>
      <c r="CM41" s="191"/>
      <c r="CN41" s="192">
        <v>35</v>
      </c>
      <c r="CO41" s="189" t="s">
        <v>38</v>
      </c>
      <c r="CP41" s="190">
        <v>0</v>
      </c>
      <c r="CQ41" s="190">
        <v>0</v>
      </c>
      <c r="CR41" s="190">
        <v>0</v>
      </c>
      <c r="CS41" s="190">
        <f t="shared" si="15"/>
        <v>0</v>
      </c>
      <c r="CT41" s="191"/>
      <c r="CU41" s="192">
        <v>35</v>
      </c>
      <c r="CV41" s="189" t="s">
        <v>38</v>
      </c>
      <c r="CW41" s="190">
        <v>0</v>
      </c>
      <c r="CX41" s="190">
        <v>0</v>
      </c>
      <c r="CY41" s="190">
        <v>0</v>
      </c>
      <c r="CZ41" s="190">
        <f t="shared" si="16"/>
        <v>0</v>
      </c>
      <c r="DA41" s="191"/>
      <c r="DB41" s="192">
        <v>35</v>
      </c>
      <c r="DC41" s="189" t="s">
        <v>38</v>
      </c>
      <c r="DD41" s="190">
        <v>0</v>
      </c>
      <c r="DE41" s="190">
        <v>0</v>
      </c>
      <c r="DF41" s="190">
        <v>0</v>
      </c>
      <c r="DG41" s="190">
        <f t="shared" si="17"/>
        <v>0</v>
      </c>
      <c r="DH41" s="191"/>
      <c r="DI41" s="192">
        <v>35</v>
      </c>
      <c r="DJ41" s="189" t="s">
        <v>38</v>
      </c>
      <c r="DK41" s="190">
        <v>0</v>
      </c>
      <c r="DL41" s="190">
        <v>0</v>
      </c>
      <c r="DM41" s="190">
        <v>0</v>
      </c>
      <c r="DN41" s="190">
        <f t="shared" si="18"/>
        <v>0</v>
      </c>
      <c r="DO41" s="191"/>
      <c r="DP41" s="192">
        <v>35</v>
      </c>
      <c r="DQ41" s="189" t="s">
        <v>38</v>
      </c>
      <c r="DR41" s="190">
        <v>0</v>
      </c>
      <c r="DS41" s="190">
        <v>0</v>
      </c>
      <c r="DT41" s="190">
        <v>0</v>
      </c>
      <c r="DU41" s="190">
        <f t="shared" si="19"/>
        <v>0</v>
      </c>
      <c r="DV41" s="191"/>
      <c r="DW41" s="192">
        <v>35</v>
      </c>
      <c r="DX41" s="189" t="s">
        <v>38</v>
      </c>
      <c r="DY41" s="190">
        <v>1</v>
      </c>
      <c r="DZ41" s="190">
        <v>60000</v>
      </c>
      <c r="EA41" s="190">
        <v>0</v>
      </c>
      <c r="EB41" s="190">
        <f t="shared" si="20"/>
        <v>60000</v>
      </c>
      <c r="EC41" s="191"/>
      <c r="ED41" s="192">
        <v>35</v>
      </c>
      <c r="EE41" s="189" t="s">
        <v>38</v>
      </c>
      <c r="EF41" s="190">
        <v>0</v>
      </c>
      <c r="EG41" s="190">
        <v>0</v>
      </c>
      <c r="EH41" s="190">
        <v>0</v>
      </c>
      <c r="EI41" s="190">
        <f t="shared" si="21"/>
        <v>0</v>
      </c>
      <c r="EJ41" s="191"/>
      <c r="EK41" s="192">
        <v>35</v>
      </c>
      <c r="EL41" s="189" t="s">
        <v>38</v>
      </c>
      <c r="EM41" s="190">
        <v>0</v>
      </c>
      <c r="EN41" s="190">
        <v>0</v>
      </c>
      <c r="EO41" s="190">
        <v>0</v>
      </c>
      <c r="EP41" s="190">
        <f t="shared" si="22"/>
        <v>0</v>
      </c>
      <c r="EQ41" s="191"/>
      <c r="ER41" s="192">
        <v>35</v>
      </c>
      <c r="ES41" s="189" t="s">
        <v>38</v>
      </c>
      <c r="ET41" s="190">
        <v>0</v>
      </c>
      <c r="EU41" s="190">
        <v>0</v>
      </c>
      <c r="EV41" s="190">
        <v>0</v>
      </c>
      <c r="EW41" s="190">
        <f t="shared" si="23"/>
        <v>0</v>
      </c>
      <c r="EX41" s="191"/>
      <c r="EY41" s="192">
        <v>35</v>
      </c>
      <c r="EZ41" s="189" t="s">
        <v>38</v>
      </c>
      <c r="FA41" s="190">
        <v>1</v>
      </c>
      <c r="FB41" s="190">
        <v>50000</v>
      </c>
      <c r="FC41" s="190">
        <v>0</v>
      </c>
      <c r="FD41" s="190">
        <f t="shared" si="24"/>
        <v>50000</v>
      </c>
      <c r="FE41" s="191"/>
      <c r="FF41" s="192">
        <v>35</v>
      </c>
      <c r="FG41" s="189" t="s">
        <v>38</v>
      </c>
      <c r="FH41" s="190">
        <v>0</v>
      </c>
      <c r="FI41" s="190">
        <v>0</v>
      </c>
      <c r="FJ41" s="190">
        <v>0</v>
      </c>
      <c r="FK41" s="190">
        <f t="shared" si="25"/>
        <v>0</v>
      </c>
      <c r="FL41" s="191"/>
      <c r="FM41" s="192">
        <v>35</v>
      </c>
      <c r="FN41" s="189" t="s">
        <v>38</v>
      </c>
      <c r="FO41" s="190">
        <v>0</v>
      </c>
      <c r="FP41" s="190">
        <v>120000</v>
      </c>
      <c r="FQ41" s="190">
        <v>0</v>
      </c>
      <c r="FR41" s="190">
        <f t="shared" si="26"/>
        <v>120000</v>
      </c>
      <c r="FS41" s="191"/>
      <c r="FT41" s="192">
        <v>35</v>
      </c>
      <c r="FU41" s="189" t="s">
        <v>38</v>
      </c>
      <c r="FV41" s="190">
        <v>0</v>
      </c>
      <c r="FW41" s="190">
        <v>0</v>
      </c>
      <c r="FX41" s="190">
        <v>0</v>
      </c>
      <c r="FY41" s="190">
        <f t="shared" si="27"/>
        <v>0</v>
      </c>
      <c r="FZ41" s="191"/>
      <c r="GA41" s="192">
        <v>35</v>
      </c>
      <c r="GB41" s="189" t="s">
        <v>38</v>
      </c>
      <c r="GC41" s="190">
        <v>0</v>
      </c>
      <c r="GD41" s="190">
        <v>0</v>
      </c>
      <c r="GE41" s="190">
        <v>0</v>
      </c>
      <c r="GF41" s="190">
        <f t="shared" si="28"/>
        <v>0</v>
      </c>
      <c r="GG41" s="191"/>
      <c r="GH41" s="192">
        <v>35</v>
      </c>
      <c r="GI41" s="189" t="s">
        <v>38</v>
      </c>
      <c r="GJ41" s="190">
        <v>1</v>
      </c>
      <c r="GK41" s="190">
        <v>100000</v>
      </c>
      <c r="GL41" s="190">
        <v>0</v>
      </c>
      <c r="GM41" s="190">
        <f t="shared" si="29"/>
        <v>100000</v>
      </c>
      <c r="GN41" s="191"/>
      <c r="GO41" s="192">
        <v>35</v>
      </c>
      <c r="GP41" s="189" t="s">
        <v>38</v>
      </c>
      <c r="GQ41" s="190">
        <v>1</v>
      </c>
      <c r="GR41" s="190">
        <v>50000</v>
      </c>
      <c r="GS41" s="190">
        <v>0</v>
      </c>
      <c r="GT41" s="190">
        <f t="shared" si="30"/>
        <v>50000</v>
      </c>
      <c r="GU41" s="191"/>
      <c r="GV41" s="192">
        <v>35</v>
      </c>
      <c r="GW41" s="189" t="s">
        <v>38</v>
      </c>
      <c r="GX41" s="190">
        <v>0</v>
      </c>
      <c r="GY41" s="190">
        <v>0</v>
      </c>
      <c r="GZ41" s="190">
        <v>0</v>
      </c>
      <c r="HA41" s="190">
        <f t="shared" si="31"/>
        <v>0</v>
      </c>
      <c r="HB41" s="191"/>
      <c r="HC41" s="192">
        <v>35</v>
      </c>
      <c r="HD41" s="189" t="s">
        <v>38</v>
      </c>
      <c r="HE41" s="190">
        <v>1</v>
      </c>
      <c r="HF41" s="190">
        <v>30000</v>
      </c>
      <c r="HG41" s="190">
        <v>0</v>
      </c>
      <c r="HH41" s="190">
        <f t="shared" si="32"/>
        <v>30000</v>
      </c>
      <c r="HI41" s="191"/>
      <c r="HJ41" s="192">
        <v>35</v>
      </c>
      <c r="HK41" s="189" t="s">
        <v>38</v>
      </c>
      <c r="HL41" s="190">
        <v>0</v>
      </c>
      <c r="HM41" s="190">
        <v>0</v>
      </c>
      <c r="HN41" s="190">
        <v>0</v>
      </c>
      <c r="HO41" s="190">
        <f t="shared" si="33"/>
        <v>0</v>
      </c>
      <c r="HP41" s="191"/>
      <c r="HQ41" s="192">
        <v>35</v>
      </c>
      <c r="HR41" s="189" t="s">
        <v>38</v>
      </c>
      <c r="HS41" s="190">
        <v>4</v>
      </c>
      <c r="HT41" s="190">
        <v>9166000</v>
      </c>
      <c r="HU41" s="190">
        <v>0</v>
      </c>
      <c r="HV41" s="190">
        <f t="shared" si="34"/>
        <v>9166000</v>
      </c>
      <c r="HW41" s="191"/>
      <c r="HX41" s="192">
        <v>35</v>
      </c>
      <c r="HY41" s="189" t="s">
        <v>38</v>
      </c>
      <c r="HZ41" s="190">
        <v>0</v>
      </c>
      <c r="IA41" s="190">
        <v>0</v>
      </c>
      <c r="IB41" s="190">
        <v>0</v>
      </c>
      <c r="IC41" s="190">
        <f t="shared" si="35"/>
        <v>0</v>
      </c>
      <c r="ID41" s="191"/>
      <c r="IE41" s="192">
        <v>35</v>
      </c>
      <c r="IF41" s="189" t="s">
        <v>38</v>
      </c>
      <c r="IG41" s="190">
        <v>0</v>
      </c>
      <c r="IH41" s="190">
        <v>0</v>
      </c>
      <c r="II41" s="190">
        <v>0</v>
      </c>
      <c r="IJ41" s="190">
        <f t="shared" si="36"/>
        <v>0</v>
      </c>
      <c r="IK41" s="191"/>
      <c r="IL41" s="192">
        <v>35</v>
      </c>
      <c r="IM41" s="189" t="s">
        <v>38</v>
      </c>
      <c r="IN41" s="190">
        <v>0</v>
      </c>
      <c r="IO41" s="190">
        <v>0</v>
      </c>
      <c r="IP41" s="190">
        <v>0</v>
      </c>
      <c r="IQ41" s="190">
        <f t="shared" si="37"/>
        <v>0</v>
      </c>
      <c r="IR41" s="191"/>
      <c r="IS41" s="192">
        <v>35</v>
      </c>
      <c r="IT41" s="189" t="s">
        <v>38</v>
      </c>
      <c r="IU41" s="190">
        <v>0</v>
      </c>
      <c r="IV41" s="190">
        <v>0</v>
      </c>
      <c r="IW41" s="190">
        <v>0</v>
      </c>
      <c r="IX41" s="190">
        <f t="shared" si="38"/>
        <v>0</v>
      </c>
      <c r="IY41" s="191"/>
      <c r="IZ41" s="192">
        <v>35</v>
      </c>
      <c r="JA41" s="189" t="s">
        <v>38</v>
      </c>
      <c r="JB41" s="190">
        <v>170</v>
      </c>
      <c r="JC41" s="190">
        <v>52000</v>
      </c>
      <c r="JD41" s="190">
        <v>30000</v>
      </c>
      <c r="JE41" s="190">
        <f t="shared" si="39"/>
        <v>82000</v>
      </c>
      <c r="JF41" s="191"/>
      <c r="JG41" s="192">
        <v>35</v>
      </c>
      <c r="JH41" s="189" t="s">
        <v>38</v>
      </c>
      <c r="JI41" s="190">
        <v>654</v>
      </c>
      <c r="JJ41" s="190">
        <v>196200</v>
      </c>
      <c r="JK41" s="190">
        <v>0</v>
      </c>
      <c r="JL41" s="190">
        <f t="shared" si="40"/>
        <v>196200</v>
      </c>
      <c r="JM41" s="191"/>
      <c r="JN41" s="192">
        <v>35</v>
      </c>
      <c r="JO41" s="189" t="s">
        <v>38</v>
      </c>
      <c r="JP41" s="190">
        <v>0</v>
      </c>
      <c r="JQ41" s="190">
        <v>17000</v>
      </c>
      <c r="JR41" s="190">
        <v>0</v>
      </c>
      <c r="JS41" s="190">
        <f t="shared" si="41"/>
        <v>17000</v>
      </c>
      <c r="JT41" s="191"/>
      <c r="JU41" s="192">
        <v>35</v>
      </c>
      <c r="JV41" s="189" t="s">
        <v>38</v>
      </c>
      <c r="JW41" s="190">
        <v>10</v>
      </c>
      <c r="JX41" s="190">
        <v>250000</v>
      </c>
      <c r="JY41" s="190">
        <v>0</v>
      </c>
      <c r="JZ41" s="190">
        <f t="shared" si="42"/>
        <v>250000</v>
      </c>
      <c r="KA41" s="191"/>
      <c r="KB41" s="192">
        <v>35</v>
      </c>
      <c r="KC41" s="189" t="s">
        <v>38</v>
      </c>
      <c r="KD41" s="190">
        <v>0</v>
      </c>
      <c r="KE41" s="190">
        <v>0</v>
      </c>
      <c r="KF41" s="190">
        <v>0</v>
      </c>
      <c r="KG41" s="190">
        <f t="shared" si="43"/>
        <v>0</v>
      </c>
      <c r="KH41" s="191"/>
      <c r="KI41" s="192">
        <v>35</v>
      </c>
      <c r="KJ41" s="189" t="s">
        <v>38</v>
      </c>
      <c r="KK41" s="190">
        <v>2</v>
      </c>
      <c r="KL41" s="190">
        <v>76000</v>
      </c>
      <c r="KM41" s="190">
        <v>0</v>
      </c>
      <c r="KN41" s="190">
        <f t="shared" si="44"/>
        <v>76000</v>
      </c>
      <c r="KO41" s="191"/>
      <c r="KP41" s="192">
        <v>35</v>
      </c>
      <c r="KQ41" s="189" t="s">
        <v>38</v>
      </c>
      <c r="KR41" s="190">
        <v>0</v>
      </c>
      <c r="KS41" s="190">
        <v>0</v>
      </c>
      <c r="KT41" s="190">
        <v>0</v>
      </c>
      <c r="KU41" s="190">
        <f t="shared" si="45"/>
        <v>0</v>
      </c>
      <c r="KV41" s="191"/>
      <c r="KW41" s="192">
        <v>35</v>
      </c>
      <c r="KX41" s="189" t="s">
        <v>38</v>
      </c>
      <c r="KY41" s="190">
        <v>0</v>
      </c>
      <c r="KZ41" s="190">
        <v>0</v>
      </c>
      <c r="LA41" s="190">
        <v>0</v>
      </c>
      <c r="LB41" s="190">
        <f t="shared" si="46"/>
        <v>0</v>
      </c>
      <c r="LC41" s="191"/>
      <c r="LD41" s="192">
        <v>35</v>
      </c>
      <c r="LE41" s="189" t="s">
        <v>38</v>
      </c>
      <c r="LF41" s="190">
        <v>1</v>
      </c>
      <c r="LG41" s="190">
        <v>46000</v>
      </c>
      <c r="LH41" s="190">
        <v>0</v>
      </c>
      <c r="LI41" s="190">
        <f t="shared" si="47"/>
        <v>46000</v>
      </c>
      <c r="LJ41" s="191"/>
      <c r="LK41" s="192">
        <v>35</v>
      </c>
      <c r="LL41" s="189" t="s">
        <v>38</v>
      </c>
      <c r="LM41" s="190">
        <v>0</v>
      </c>
      <c r="LN41" s="190">
        <v>0</v>
      </c>
      <c r="LO41" s="190">
        <v>0</v>
      </c>
      <c r="LP41" s="190">
        <f t="shared" si="48"/>
        <v>0</v>
      </c>
      <c r="LQ41" s="191"/>
      <c r="LR41" s="192">
        <v>35</v>
      </c>
      <c r="LS41" s="189" t="s">
        <v>38</v>
      </c>
      <c r="LT41" s="190">
        <v>0</v>
      </c>
      <c r="LU41" s="190">
        <v>0</v>
      </c>
      <c r="LV41" s="190">
        <v>0</v>
      </c>
      <c r="LW41" s="190">
        <f t="shared" si="49"/>
        <v>0</v>
      </c>
      <c r="LX41" s="191"/>
      <c r="LY41" s="192">
        <v>35</v>
      </c>
      <c r="LZ41" s="189" t="s">
        <v>38</v>
      </c>
      <c r="MA41" s="190">
        <v>0</v>
      </c>
      <c r="MB41" s="190">
        <v>0</v>
      </c>
      <c r="MC41" s="190">
        <v>0</v>
      </c>
      <c r="MD41" s="190">
        <f t="shared" si="50"/>
        <v>0</v>
      </c>
      <c r="ME41" s="191"/>
      <c r="MF41" s="192">
        <v>35</v>
      </c>
      <c r="MG41" s="189" t="s">
        <v>38</v>
      </c>
      <c r="MH41" s="190">
        <v>300</v>
      </c>
      <c r="MI41" s="190">
        <v>18000</v>
      </c>
      <c r="MJ41" s="190">
        <v>0</v>
      </c>
      <c r="MK41" s="190">
        <f t="shared" si="51"/>
        <v>18000</v>
      </c>
      <c r="ML41" s="191"/>
      <c r="MM41" s="192">
        <v>35</v>
      </c>
      <c r="MN41" s="189" t="s">
        <v>38</v>
      </c>
      <c r="MO41" s="190">
        <v>0</v>
      </c>
      <c r="MP41" s="190">
        <v>0</v>
      </c>
      <c r="MQ41" s="190">
        <v>0</v>
      </c>
      <c r="MR41" s="190">
        <f t="shared" si="52"/>
        <v>0</v>
      </c>
      <c r="MS41" s="191"/>
      <c r="MT41" s="192">
        <v>35</v>
      </c>
      <c r="MU41" s="189" t="s">
        <v>38</v>
      </c>
      <c r="MV41" s="190">
        <v>0</v>
      </c>
      <c r="MW41" s="190">
        <v>0</v>
      </c>
      <c r="MX41" s="190">
        <v>0</v>
      </c>
      <c r="MY41" s="190">
        <f t="shared" si="53"/>
        <v>0</v>
      </c>
      <c r="MZ41" s="191"/>
      <c r="NA41" s="192">
        <v>35</v>
      </c>
      <c r="NB41" s="189" t="s">
        <v>38</v>
      </c>
      <c r="NC41" s="190">
        <v>42002</v>
      </c>
      <c r="ND41" s="190">
        <v>15950700</v>
      </c>
      <c r="NE41" s="190">
        <v>0</v>
      </c>
      <c r="NF41" s="190">
        <f t="shared" si="54"/>
        <v>15950700</v>
      </c>
      <c r="NG41" s="191"/>
      <c r="NH41" s="192">
        <v>35</v>
      </c>
      <c r="NI41" s="189" t="s">
        <v>38</v>
      </c>
      <c r="NJ41" s="190">
        <v>4440</v>
      </c>
      <c r="NK41" s="190">
        <v>888000</v>
      </c>
      <c r="NL41" s="190">
        <v>0</v>
      </c>
      <c r="NM41" s="190">
        <f t="shared" si="55"/>
        <v>888000</v>
      </c>
      <c r="NN41" s="191"/>
      <c r="NO41" s="192">
        <v>35</v>
      </c>
      <c r="NP41" s="189" t="s">
        <v>38</v>
      </c>
      <c r="NQ41" s="190">
        <v>0</v>
      </c>
      <c r="NR41" s="190">
        <v>0</v>
      </c>
      <c r="NS41" s="190">
        <v>0</v>
      </c>
      <c r="NT41" s="190">
        <f t="shared" si="56"/>
        <v>0</v>
      </c>
      <c r="NU41" s="191"/>
      <c r="NV41" s="192">
        <v>35</v>
      </c>
      <c r="NW41" s="189" t="s">
        <v>38</v>
      </c>
      <c r="NX41" s="190">
        <v>0</v>
      </c>
      <c r="NY41" s="190">
        <v>0</v>
      </c>
      <c r="NZ41" s="190">
        <v>0</v>
      </c>
      <c r="OA41" s="190">
        <f t="shared" si="57"/>
        <v>0</v>
      </c>
      <c r="OB41" s="191"/>
      <c r="OC41" s="192">
        <v>35</v>
      </c>
      <c r="OD41" s="189" t="s">
        <v>38</v>
      </c>
      <c r="OE41" s="190">
        <v>0</v>
      </c>
      <c r="OF41" s="190">
        <v>0</v>
      </c>
      <c r="OG41" s="190">
        <v>0</v>
      </c>
      <c r="OH41" s="190">
        <f t="shared" si="58"/>
        <v>0</v>
      </c>
      <c r="OI41" s="191"/>
      <c r="OJ41" s="192">
        <v>35</v>
      </c>
      <c r="OK41" s="189" t="s">
        <v>38</v>
      </c>
      <c r="OL41" s="190">
        <v>0</v>
      </c>
      <c r="OM41" s="190">
        <v>0</v>
      </c>
      <c r="ON41" s="190">
        <v>0</v>
      </c>
      <c r="OO41" s="190">
        <f t="shared" si="59"/>
        <v>0</v>
      </c>
      <c r="OP41" s="191"/>
      <c r="OQ41" s="192">
        <v>35</v>
      </c>
      <c r="OR41" s="189" t="s">
        <v>38</v>
      </c>
      <c r="OS41" s="190">
        <v>18031.2</v>
      </c>
      <c r="OT41" s="190">
        <v>1172028</v>
      </c>
      <c r="OU41" s="190">
        <v>0</v>
      </c>
      <c r="OV41" s="190">
        <f t="shared" si="60"/>
        <v>1172028</v>
      </c>
      <c r="OW41" s="191"/>
      <c r="OX41" s="192">
        <v>35</v>
      </c>
      <c r="OY41" s="189" t="s">
        <v>38</v>
      </c>
      <c r="OZ41" s="190">
        <v>0</v>
      </c>
      <c r="PA41" s="190">
        <v>0</v>
      </c>
      <c r="PB41" s="190">
        <v>0</v>
      </c>
      <c r="PC41" s="190">
        <f t="shared" si="61"/>
        <v>0</v>
      </c>
      <c r="PD41" s="191"/>
      <c r="PE41" s="192">
        <v>35</v>
      </c>
      <c r="PF41" s="189" t="s">
        <v>38</v>
      </c>
      <c r="PG41" s="190">
        <v>0</v>
      </c>
      <c r="PH41" s="190">
        <v>0</v>
      </c>
      <c r="PI41" s="190">
        <v>0</v>
      </c>
      <c r="PJ41" s="190">
        <f t="shared" si="62"/>
        <v>0</v>
      </c>
      <c r="PK41" s="191"/>
      <c r="PL41" s="192">
        <v>35</v>
      </c>
      <c r="PM41" s="189" t="s">
        <v>38</v>
      </c>
      <c r="PN41" s="190">
        <v>0</v>
      </c>
      <c r="PO41" s="190">
        <v>0</v>
      </c>
      <c r="PP41" s="190">
        <v>0</v>
      </c>
      <c r="PQ41" s="190">
        <f t="shared" si="63"/>
        <v>0</v>
      </c>
      <c r="PR41" s="191"/>
      <c r="PS41" s="192">
        <v>35</v>
      </c>
      <c r="PT41" s="189" t="s">
        <v>38</v>
      </c>
      <c r="PU41" s="190">
        <v>2801</v>
      </c>
      <c r="PV41" s="190">
        <v>616220</v>
      </c>
      <c r="PW41" s="190">
        <v>0</v>
      </c>
      <c r="PX41" s="190">
        <f t="shared" si="64"/>
        <v>616220</v>
      </c>
      <c r="PY41" s="191"/>
      <c r="PZ41" s="192">
        <v>35</v>
      </c>
      <c r="QA41" s="189" t="s">
        <v>38</v>
      </c>
      <c r="QB41" s="190">
        <v>26987694</v>
      </c>
      <c r="QC41" s="190">
        <v>4318031</v>
      </c>
      <c r="QD41" s="190">
        <v>0</v>
      </c>
      <c r="QE41" s="190">
        <f t="shared" si="65"/>
        <v>4318031</v>
      </c>
      <c r="QF41" s="191"/>
      <c r="QG41" s="192">
        <v>35</v>
      </c>
      <c r="QH41" s="189" t="s">
        <v>38</v>
      </c>
      <c r="QI41" s="190">
        <v>374</v>
      </c>
      <c r="QJ41" s="190">
        <v>1319846</v>
      </c>
      <c r="QK41" s="190">
        <v>0</v>
      </c>
      <c r="QL41" s="190">
        <f t="shared" si="66"/>
        <v>1319846</v>
      </c>
      <c r="QM41" s="191"/>
      <c r="QN41" s="192">
        <v>35</v>
      </c>
      <c r="QO41" s="189" t="s">
        <v>38</v>
      </c>
      <c r="QP41" s="190">
        <v>2822</v>
      </c>
      <c r="QQ41" s="190">
        <v>423300</v>
      </c>
      <c r="QR41" s="190">
        <v>0</v>
      </c>
      <c r="QS41" s="190">
        <f t="shared" si="67"/>
        <v>423300</v>
      </c>
      <c r="QT41" s="191"/>
      <c r="QU41" s="192">
        <v>35</v>
      </c>
      <c r="QV41" s="189" t="s">
        <v>38</v>
      </c>
      <c r="QW41" s="190">
        <v>10</v>
      </c>
      <c r="QX41" s="190">
        <v>20000</v>
      </c>
      <c r="QY41" s="190">
        <v>0</v>
      </c>
      <c r="QZ41" s="190">
        <f t="shared" si="68"/>
        <v>20000</v>
      </c>
      <c r="RA41" s="191"/>
      <c r="RB41" s="192">
        <v>35</v>
      </c>
      <c r="RC41" s="189" t="s">
        <v>38</v>
      </c>
      <c r="RD41" s="190">
        <v>0</v>
      </c>
      <c r="RE41" s="190">
        <v>0</v>
      </c>
      <c r="RF41" s="190">
        <v>0</v>
      </c>
      <c r="RG41" s="190">
        <f t="shared" si="69"/>
        <v>0</v>
      </c>
      <c r="RH41" s="191"/>
      <c r="RI41" s="192">
        <v>35</v>
      </c>
      <c r="RJ41" s="189" t="s">
        <v>38</v>
      </c>
      <c r="RK41" s="190">
        <v>3600</v>
      </c>
      <c r="RL41" s="190">
        <v>302400</v>
      </c>
      <c r="RM41" s="190">
        <v>0</v>
      </c>
      <c r="RN41" s="190">
        <f t="shared" si="70"/>
        <v>302400</v>
      </c>
      <c r="RO41" s="191"/>
      <c r="RP41" s="192">
        <v>35</v>
      </c>
      <c r="RQ41" s="189" t="s">
        <v>38</v>
      </c>
      <c r="RR41" s="190">
        <v>21</v>
      </c>
      <c r="RS41" s="190">
        <v>31500</v>
      </c>
      <c r="RT41" s="190">
        <v>0</v>
      </c>
      <c r="RU41" s="190">
        <f t="shared" si="71"/>
        <v>31500</v>
      </c>
      <c r="RV41" s="191"/>
      <c r="RW41" s="192">
        <v>35</v>
      </c>
      <c r="RX41" s="189" t="s">
        <v>38</v>
      </c>
      <c r="RY41" s="190">
        <v>0</v>
      </c>
      <c r="RZ41" s="190">
        <v>0</v>
      </c>
      <c r="SA41" s="190">
        <v>0</v>
      </c>
      <c r="SB41" s="190">
        <f t="shared" si="72"/>
        <v>0</v>
      </c>
      <c r="SC41" s="191"/>
      <c r="SD41" s="192">
        <v>35</v>
      </c>
      <c r="SE41" s="189" t="s">
        <v>38</v>
      </c>
      <c r="SF41" s="190">
        <v>0</v>
      </c>
      <c r="SG41" s="190">
        <v>0</v>
      </c>
      <c r="SH41" s="190">
        <v>0</v>
      </c>
      <c r="SI41" s="190">
        <f t="shared" si="73"/>
        <v>0</v>
      </c>
      <c r="SJ41" s="191"/>
      <c r="SK41" s="192">
        <v>35</v>
      </c>
      <c r="SL41" s="189" t="s">
        <v>38</v>
      </c>
      <c r="SM41" s="190">
        <v>0</v>
      </c>
      <c r="SN41" s="190">
        <v>7500</v>
      </c>
      <c r="SO41" s="190">
        <v>0</v>
      </c>
      <c r="SP41" s="190">
        <f t="shared" si="74"/>
        <v>7500</v>
      </c>
      <c r="SQ41" s="191"/>
      <c r="SR41" s="192">
        <v>35</v>
      </c>
      <c r="SS41" s="189" t="s">
        <v>38</v>
      </c>
      <c r="ST41" s="190">
        <v>0</v>
      </c>
      <c r="SU41" s="190">
        <v>2000</v>
      </c>
      <c r="SV41" s="190">
        <v>0</v>
      </c>
      <c r="SW41" s="190">
        <f t="shared" si="75"/>
        <v>2000</v>
      </c>
      <c r="SX41" s="191"/>
      <c r="SY41" s="192">
        <v>35</v>
      </c>
      <c r="SZ41" s="189" t="s">
        <v>38</v>
      </c>
      <c r="TA41" s="190">
        <v>0</v>
      </c>
      <c r="TB41" s="190">
        <v>2000</v>
      </c>
      <c r="TC41" s="190">
        <v>0</v>
      </c>
      <c r="TD41" s="190">
        <f t="shared" si="76"/>
        <v>2000</v>
      </c>
      <c r="TE41" s="191"/>
      <c r="TF41" s="192">
        <v>35</v>
      </c>
      <c r="TG41" s="189" t="s">
        <v>38</v>
      </c>
      <c r="TH41" s="190">
        <v>0</v>
      </c>
      <c r="TI41" s="190">
        <v>0</v>
      </c>
      <c r="TJ41" s="190">
        <v>0</v>
      </c>
      <c r="TK41" s="190">
        <f t="shared" si="77"/>
        <v>0</v>
      </c>
      <c r="TL41" s="191"/>
      <c r="TM41" s="192">
        <v>35</v>
      </c>
      <c r="TN41" s="189" t="s">
        <v>38</v>
      </c>
      <c r="TO41" s="190">
        <v>0</v>
      </c>
      <c r="TP41" s="190">
        <v>0</v>
      </c>
      <c r="TQ41" s="190">
        <v>0</v>
      </c>
      <c r="TR41" s="190">
        <f t="shared" si="78"/>
        <v>0</v>
      </c>
      <c r="TS41" s="191"/>
      <c r="TT41" s="192">
        <v>35</v>
      </c>
      <c r="TU41" s="189" t="s">
        <v>38</v>
      </c>
      <c r="TV41" s="190">
        <v>0</v>
      </c>
      <c r="TW41" s="190">
        <v>0</v>
      </c>
      <c r="TX41" s="190">
        <v>0</v>
      </c>
      <c r="TY41" s="190">
        <f t="shared" si="79"/>
        <v>0</v>
      </c>
      <c r="TZ41" s="191"/>
      <c r="UA41" s="192">
        <v>35</v>
      </c>
      <c r="UB41" s="189" t="s">
        <v>38</v>
      </c>
      <c r="UC41" s="190">
        <v>0</v>
      </c>
      <c r="UD41" s="190">
        <v>0</v>
      </c>
      <c r="UE41" s="190">
        <v>0</v>
      </c>
      <c r="UF41" s="190">
        <f t="shared" si="80"/>
        <v>0</v>
      </c>
      <c r="UG41" s="191"/>
      <c r="UH41" s="192">
        <v>35</v>
      </c>
      <c r="UI41" s="189" t="s">
        <v>38</v>
      </c>
      <c r="UJ41" s="190">
        <v>0</v>
      </c>
      <c r="UK41" s="190">
        <v>0</v>
      </c>
      <c r="UL41" s="190">
        <v>0</v>
      </c>
      <c r="UM41" s="190">
        <f t="shared" si="81"/>
        <v>0</v>
      </c>
      <c r="UN41" s="191"/>
      <c r="UO41" s="192">
        <v>35</v>
      </c>
      <c r="UP41" s="189" t="s">
        <v>38</v>
      </c>
      <c r="UQ41" s="190">
        <v>0</v>
      </c>
      <c r="UR41" s="190">
        <v>50400</v>
      </c>
      <c r="US41" s="190">
        <v>0</v>
      </c>
      <c r="UT41" s="190">
        <f t="shared" si="82"/>
        <v>50400</v>
      </c>
      <c r="UU41" s="191"/>
      <c r="UV41" s="192">
        <v>35</v>
      </c>
      <c r="UW41" s="189" t="s">
        <v>38</v>
      </c>
      <c r="UX41" s="190">
        <v>22</v>
      </c>
      <c r="UY41" s="190">
        <v>691316.01358695654</v>
      </c>
      <c r="UZ41" s="190">
        <v>0</v>
      </c>
      <c r="VA41" s="190">
        <f t="shared" si="83"/>
        <v>691316.01358695654</v>
      </c>
      <c r="VB41" s="191"/>
      <c r="VC41" s="192">
        <v>35</v>
      </c>
      <c r="VD41" s="189" t="s">
        <v>38</v>
      </c>
      <c r="VE41" s="190">
        <v>1</v>
      </c>
      <c r="VF41" s="190">
        <v>5000</v>
      </c>
      <c r="VG41" s="190">
        <v>0</v>
      </c>
      <c r="VH41" s="190">
        <f t="shared" si="84"/>
        <v>5000</v>
      </c>
      <c r="VI41" s="191"/>
      <c r="VJ41" s="192">
        <v>35</v>
      </c>
      <c r="VK41" s="189" t="s">
        <v>38</v>
      </c>
      <c r="VL41" s="190">
        <v>1</v>
      </c>
      <c r="VM41" s="190">
        <v>50000</v>
      </c>
      <c r="VN41" s="190">
        <v>0</v>
      </c>
      <c r="VO41" s="190">
        <f t="shared" si="85"/>
        <v>50000</v>
      </c>
      <c r="VP41" s="191"/>
      <c r="VQ41" s="192">
        <v>35</v>
      </c>
      <c r="VR41" s="189" t="s">
        <v>38</v>
      </c>
      <c r="VS41" s="190">
        <v>500</v>
      </c>
      <c r="VT41" s="190">
        <v>500000</v>
      </c>
      <c r="VU41" s="190">
        <v>0</v>
      </c>
      <c r="VV41" s="190">
        <f t="shared" si="86"/>
        <v>500000</v>
      </c>
      <c r="VW41" s="191"/>
      <c r="VX41" s="192">
        <v>35</v>
      </c>
      <c r="VY41" s="189" t="s">
        <v>38</v>
      </c>
      <c r="VZ41" s="190">
        <v>0</v>
      </c>
      <c r="WA41" s="190">
        <v>500000</v>
      </c>
      <c r="WB41" s="190">
        <v>0</v>
      </c>
      <c r="WC41" s="190">
        <f t="shared" si="87"/>
        <v>500000</v>
      </c>
      <c r="WD41" s="191"/>
      <c r="WE41" s="192">
        <v>35</v>
      </c>
      <c r="WF41" s="189" t="s">
        <v>38</v>
      </c>
      <c r="WG41" s="190">
        <v>1</v>
      </c>
      <c r="WH41" s="190">
        <v>500000</v>
      </c>
      <c r="WI41" s="190">
        <v>0</v>
      </c>
      <c r="WJ41" s="190">
        <f t="shared" si="88"/>
        <v>500000</v>
      </c>
      <c r="WK41" s="191"/>
      <c r="WL41" s="192">
        <v>35</v>
      </c>
      <c r="WM41" s="189" t="s">
        <v>38</v>
      </c>
      <c r="WN41" s="190">
        <v>1</v>
      </c>
      <c r="WO41" s="190">
        <v>100000</v>
      </c>
      <c r="WP41" s="190">
        <v>0</v>
      </c>
      <c r="WQ41" s="190">
        <f t="shared" si="89"/>
        <v>100000</v>
      </c>
      <c r="WR41" s="191"/>
      <c r="WS41" s="192">
        <v>35</v>
      </c>
      <c r="WT41" s="189" t="s">
        <v>38</v>
      </c>
      <c r="WU41" s="190">
        <v>1</v>
      </c>
      <c r="WV41" s="190">
        <v>600000</v>
      </c>
      <c r="WW41" s="190">
        <v>0</v>
      </c>
      <c r="WX41" s="190">
        <f t="shared" si="90"/>
        <v>600000</v>
      </c>
      <c r="WY41" s="191"/>
      <c r="WZ41" s="192">
        <v>35</v>
      </c>
      <c r="XA41" s="189" t="s">
        <v>38</v>
      </c>
      <c r="XB41" s="190">
        <v>0</v>
      </c>
      <c r="XC41" s="190">
        <v>0</v>
      </c>
      <c r="XD41" s="190">
        <v>0</v>
      </c>
      <c r="XE41" s="190">
        <f t="shared" si="91"/>
        <v>0</v>
      </c>
      <c r="XF41" s="191"/>
      <c r="XG41" s="192">
        <v>35</v>
      </c>
      <c r="XH41" s="189" t="s">
        <v>38</v>
      </c>
      <c r="XI41" s="190">
        <v>1</v>
      </c>
      <c r="XJ41" s="190">
        <v>50000</v>
      </c>
      <c r="XK41" s="190">
        <v>0</v>
      </c>
      <c r="XL41" s="190">
        <f t="shared" si="92"/>
        <v>50000</v>
      </c>
      <c r="XM41" s="191"/>
      <c r="XN41" s="192">
        <v>35</v>
      </c>
      <c r="XO41" s="189" t="s">
        <v>38</v>
      </c>
      <c r="XP41" s="190">
        <v>21</v>
      </c>
      <c r="XQ41" s="190">
        <v>210000</v>
      </c>
      <c r="XR41" s="190">
        <v>0</v>
      </c>
      <c r="XS41" s="190">
        <f t="shared" si="93"/>
        <v>210000</v>
      </c>
      <c r="XT41" s="191"/>
      <c r="XU41" s="192">
        <v>35</v>
      </c>
      <c r="XV41" s="189" t="s">
        <v>38</v>
      </c>
      <c r="XW41" s="190">
        <v>2</v>
      </c>
      <c r="XX41" s="190">
        <v>28000</v>
      </c>
      <c r="XY41" s="190">
        <v>0</v>
      </c>
      <c r="XZ41" s="190">
        <f t="shared" si="94"/>
        <v>28000</v>
      </c>
      <c r="YA41" s="191"/>
      <c r="YB41" s="192">
        <v>35</v>
      </c>
      <c r="YC41" s="189" t="s">
        <v>38</v>
      </c>
      <c r="YD41" s="190">
        <v>3725998.8840072262</v>
      </c>
      <c r="YE41" s="190">
        <v>13115516.071705436</v>
      </c>
      <c r="YF41" s="190">
        <v>0</v>
      </c>
      <c r="YG41" s="190">
        <f t="shared" si="95"/>
        <v>13115516.071705436</v>
      </c>
      <c r="YH41" s="191"/>
      <c r="YI41" s="192">
        <v>35</v>
      </c>
      <c r="YJ41" s="189" t="s">
        <v>38</v>
      </c>
      <c r="YK41" s="190">
        <v>0</v>
      </c>
      <c r="YL41" s="190">
        <v>0</v>
      </c>
      <c r="YM41" s="190">
        <v>0</v>
      </c>
      <c r="YN41" s="190">
        <f t="shared" si="96"/>
        <v>0</v>
      </c>
      <c r="YO41" s="191"/>
      <c r="YP41" s="192">
        <v>35</v>
      </c>
      <c r="YQ41" s="189" t="s">
        <v>38</v>
      </c>
      <c r="YR41" s="190">
        <v>0</v>
      </c>
      <c r="YS41" s="190">
        <v>0</v>
      </c>
      <c r="YT41" s="219">
        <v>0</v>
      </c>
      <c r="YU41" s="190">
        <f t="shared" si="97"/>
        <v>0</v>
      </c>
      <c r="YV41" s="191"/>
      <c r="YW41" s="192">
        <v>35</v>
      </c>
      <c r="YX41" s="189" t="s">
        <v>38</v>
      </c>
      <c r="YY41" s="190">
        <v>0</v>
      </c>
      <c r="YZ41" s="190">
        <v>7238090</v>
      </c>
      <c r="ZA41" s="190">
        <v>0</v>
      </c>
      <c r="ZB41" s="190">
        <f t="shared" si="98"/>
        <v>7238090</v>
      </c>
      <c r="ZC41" s="191"/>
      <c r="ZD41" s="192">
        <v>35</v>
      </c>
      <c r="ZE41" s="189" t="s">
        <v>38</v>
      </c>
      <c r="ZF41" s="190">
        <v>3</v>
      </c>
      <c r="ZG41" s="190">
        <v>195000</v>
      </c>
      <c r="ZH41" s="190">
        <v>0</v>
      </c>
      <c r="ZI41" s="190">
        <f t="shared" si="99"/>
        <v>195000</v>
      </c>
      <c r="ZJ41" s="191"/>
      <c r="ZK41" s="192">
        <v>35</v>
      </c>
      <c r="ZL41" s="189" t="s">
        <v>38</v>
      </c>
      <c r="ZM41" s="190">
        <v>0</v>
      </c>
      <c r="ZN41" s="190">
        <v>0</v>
      </c>
      <c r="ZO41" s="190">
        <v>0</v>
      </c>
      <c r="ZP41" s="190">
        <f t="shared" si="100"/>
        <v>0</v>
      </c>
      <c r="ZQ41" s="191"/>
      <c r="ZR41" s="192">
        <v>35</v>
      </c>
      <c r="ZS41" s="189" t="s">
        <v>38</v>
      </c>
      <c r="ZT41" s="190">
        <v>0</v>
      </c>
      <c r="ZU41" s="190">
        <f t="shared" si="101"/>
        <v>62257647.085292391</v>
      </c>
      <c r="ZV41" s="190">
        <f t="shared" si="0"/>
        <v>1232600</v>
      </c>
      <c r="ZW41" s="190">
        <f t="shared" si="1"/>
        <v>63490247.085292391</v>
      </c>
      <c r="ZX41" s="230"/>
    </row>
    <row r="42" spans="1:700" ht="15.75" hidden="1">
      <c r="A42" s="192">
        <v>36</v>
      </c>
      <c r="B42" s="189" t="s">
        <v>39</v>
      </c>
      <c r="C42" s="190">
        <v>0</v>
      </c>
      <c r="D42" s="190">
        <v>0</v>
      </c>
      <c r="E42" s="190">
        <v>0</v>
      </c>
      <c r="F42" s="190">
        <f t="shared" si="2"/>
        <v>0</v>
      </c>
      <c r="G42" s="191"/>
      <c r="H42" s="192">
        <v>36</v>
      </c>
      <c r="I42" s="189" t="s">
        <v>39</v>
      </c>
      <c r="J42" s="190">
        <v>0</v>
      </c>
      <c r="K42" s="190">
        <v>0</v>
      </c>
      <c r="L42" s="190">
        <v>0</v>
      </c>
      <c r="M42" s="190">
        <f t="shared" si="3"/>
        <v>0</v>
      </c>
      <c r="N42" s="191"/>
      <c r="O42" s="192">
        <v>36</v>
      </c>
      <c r="P42" s="189" t="s">
        <v>39</v>
      </c>
      <c r="Q42" s="190">
        <v>0</v>
      </c>
      <c r="R42" s="190">
        <v>0</v>
      </c>
      <c r="S42" s="190">
        <v>0</v>
      </c>
      <c r="T42" s="190">
        <f t="shared" si="4"/>
        <v>0</v>
      </c>
      <c r="U42" s="191"/>
      <c r="V42" s="192">
        <v>36</v>
      </c>
      <c r="W42" s="189" t="s">
        <v>39</v>
      </c>
      <c r="X42" s="190">
        <v>0</v>
      </c>
      <c r="Y42" s="190">
        <v>0</v>
      </c>
      <c r="Z42" s="190">
        <v>0</v>
      </c>
      <c r="AA42" s="190">
        <f t="shared" si="5"/>
        <v>0</v>
      </c>
      <c r="AB42" s="191"/>
      <c r="AC42" s="192">
        <v>36</v>
      </c>
      <c r="AD42" s="189" t="s">
        <v>39</v>
      </c>
      <c r="AE42" s="190">
        <v>0</v>
      </c>
      <c r="AF42" s="190">
        <v>0</v>
      </c>
      <c r="AG42" s="190">
        <v>0</v>
      </c>
      <c r="AH42" s="190">
        <f t="shared" si="6"/>
        <v>0</v>
      </c>
      <c r="AI42" s="191"/>
      <c r="AJ42" s="192">
        <v>36</v>
      </c>
      <c r="AK42" s="189" t="s">
        <v>39</v>
      </c>
      <c r="AL42" s="190">
        <v>0</v>
      </c>
      <c r="AM42" s="190">
        <v>856000</v>
      </c>
      <c r="AN42" s="190">
        <v>2058100</v>
      </c>
      <c r="AO42" s="190">
        <f t="shared" si="7"/>
        <v>2914100</v>
      </c>
      <c r="AP42" s="191"/>
      <c r="AQ42" s="192">
        <v>36</v>
      </c>
      <c r="AR42" s="189" t="s">
        <v>39</v>
      </c>
      <c r="AS42" s="190">
        <v>8</v>
      </c>
      <c r="AT42" s="190">
        <v>16000</v>
      </c>
      <c r="AU42" s="190">
        <v>0</v>
      </c>
      <c r="AV42" s="190">
        <f t="shared" si="8"/>
        <v>16000</v>
      </c>
      <c r="AW42" s="191"/>
      <c r="AX42" s="192">
        <v>36</v>
      </c>
      <c r="AY42" s="189" t="s">
        <v>39</v>
      </c>
      <c r="AZ42" s="190">
        <v>54</v>
      </c>
      <c r="BA42" s="190">
        <v>135000</v>
      </c>
      <c r="BB42" s="190">
        <v>0</v>
      </c>
      <c r="BC42" s="190">
        <f t="shared" si="9"/>
        <v>135000</v>
      </c>
      <c r="BD42" s="191"/>
      <c r="BE42" s="192">
        <v>36</v>
      </c>
      <c r="BF42" s="189" t="s">
        <v>39</v>
      </c>
      <c r="BG42" s="190">
        <v>34</v>
      </c>
      <c r="BH42" s="190">
        <v>238000</v>
      </c>
      <c r="BI42" s="190">
        <v>0</v>
      </c>
      <c r="BJ42" s="190">
        <f t="shared" si="10"/>
        <v>238000</v>
      </c>
      <c r="BK42" s="191"/>
      <c r="BL42" s="192">
        <v>36</v>
      </c>
      <c r="BM42" s="189" t="s">
        <v>39</v>
      </c>
      <c r="BN42" s="190">
        <v>0</v>
      </c>
      <c r="BO42" s="190">
        <v>0</v>
      </c>
      <c r="BP42" s="190">
        <v>0</v>
      </c>
      <c r="BQ42" s="190">
        <f t="shared" si="11"/>
        <v>0</v>
      </c>
      <c r="BR42" s="191"/>
      <c r="BS42" s="192">
        <v>36</v>
      </c>
      <c r="BT42" s="189" t="s">
        <v>39</v>
      </c>
      <c r="BU42" s="190">
        <v>26</v>
      </c>
      <c r="BV42" s="190">
        <v>18200</v>
      </c>
      <c r="BW42" s="190">
        <v>0</v>
      </c>
      <c r="BX42" s="190">
        <f t="shared" si="12"/>
        <v>18200</v>
      </c>
      <c r="BY42" s="191"/>
      <c r="BZ42" s="192">
        <v>36</v>
      </c>
      <c r="CA42" s="189" t="s">
        <v>39</v>
      </c>
      <c r="CB42" s="190">
        <v>146</v>
      </c>
      <c r="CC42" s="190">
        <v>109500</v>
      </c>
      <c r="CD42" s="190">
        <v>0</v>
      </c>
      <c r="CE42" s="190">
        <f t="shared" si="13"/>
        <v>109500</v>
      </c>
      <c r="CF42" s="191"/>
      <c r="CG42" s="192">
        <v>36</v>
      </c>
      <c r="CH42" s="189" t="s">
        <v>39</v>
      </c>
      <c r="CI42" s="190">
        <v>14</v>
      </c>
      <c r="CJ42" s="190">
        <v>140000</v>
      </c>
      <c r="CK42" s="190">
        <v>0</v>
      </c>
      <c r="CL42" s="190">
        <f t="shared" si="14"/>
        <v>140000</v>
      </c>
      <c r="CM42" s="191"/>
      <c r="CN42" s="192">
        <v>36</v>
      </c>
      <c r="CO42" s="189" t="s">
        <v>39</v>
      </c>
      <c r="CP42" s="190">
        <v>0</v>
      </c>
      <c r="CQ42" s="190">
        <v>0</v>
      </c>
      <c r="CR42" s="190">
        <v>0</v>
      </c>
      <c r="CS42" s="190">
        <f t="shared" si="15"/>
        <v>0</v>
      </c>
      <c r="CT42" s="191"/>
      <c r="CU42" s="192">
        <v>36</v>
      </c>
      <c r="CV42" s="189" t="s">
        <v>39</v>
      </c>
      <c r="CW42" s="190">
        <v>0</v>
      </c>
      <c r="CX42" s="190">
        <v>0</v>
      </c>
      <c r="CY42" s="190">
        <v>0</v>
      </c>
      <c r="CZ42" s="190">
        <f t="shared" si="16"/>
        <v>0</v>
      </c>
      <c r="DA42" s="191"/>
      <c r="DB42" s="192">
        <v>36</v>
      </c>
      <c r="DC42" s="189" t="s">
        <v>39</v>
      </c>
      <c r="DD42" s="190">
        <v>0</v>
      </c>
      <c r="DE42" s="190">
        <v>0</v>
      </c>
      <c r="DF42" s="190">
        <v>0</v>
      </c>
      <c r="DG42" s="190">
        <f t="shared" si="17"/>
        <v>0</v>
      </c>
      <c r="DH42" s="191"/>
      <c r="DI42" s="192">
        <v>36</v>
      </c>
      <c r="DJ42" s="189" t="s">
        <v>39</v>
      </c>
      <c r="DK42" s="190">
        <v>0</v>
      </c>
      <c r="DL42" s="190">
        <v>0</v>
      </c>
      <c r="DM42" s="190">
        <v>0</v>
      </c>
      <c r="DN42" s="190">
        <f t="shared" si="18"/>
        <v>0</v>
      </c>
      <c r="DO42" s="191"/>
      <c r="DP42" s="192">
        <v>36</v>
      </c>
      <c r="DQ42" s="189" t="s">
        <v>39</v>
      </c>
      <c r="DR42" s="190">
        <v>0</v>
      </c>
      <c r="DS42" s="190">
        <v>0</v>
      </c>
      <c r="DT42" s="190">
        <v>0</v>
      </c>
      <c r="DU42" s="190">
        <f t="shared" si="19"/>
        <v>0</v>
      </c>
      <c r="DV42" s="191"/>
      <c r="DW42" s="192">
        <v>36</v>
      </c>
      <c r="DX42" s="189" t="s">
        <v>39</v>
      </c>
      <c r="DY42" s="190">
        <v>1</v>
      </c>
      <c r="DZ42" s="190">
        <v>60000</v>
      </c>
      <c r="EA42" s="190">
        <v>0</v>
      </c>
      <c r="EB42" s="190">
        <f t="shared" si="20"/>
        <v>60000</v>
      </c>
      <c r="EC42" s="191"/>
      <c r="ED42" s="192">
        <v>36</v>
      </c>
      <c r="EE42" s="189" t="s">
        <v>39</v>
      </c>
      <c r="EF42" s="190">
        <v>0</v>
      </c>
      <c r="EG42" s="190">
        <v>0</v>
      </c>
      <c r="EH42" s="190">
        <v>0</v>
      </c>
      <c r="EI42" s="190">
        <f t="shared" si="21"/>
        <v>0</v>
      </c>
      <c r="EJ42" s="191"/>
      <c r="EK42" s="192">
        <v>36</v>
      </c>
      <c r="EL42" s="189" t="s">
        <v>39</v>
      </c>
      <c r="EM42" s="190">
        <v>0</v>
      </c>
      <c r="EN42" s="190">
        <v>0</v>
      </c>
      <c r="EO42" s="190">
        <v>0</v>
      </c>
      <c r="EP42" s="190">
        <f t="shared" si="22"/>
        <v>0</v>
      </c>
      <c r="EQ42" s="191"/>
      <c r="ER42" s="192">
        <v>36</v>
      </c>
      <c r="ES42" s="189" t="s">
        <v>39</v>
      </c>
      <c r="ET42" s="190">
        <v>0</v>
      </c>
      <c r="EU42" s="190">
        <v>0</v>
      </c>
      <c r="EV42" s="190">
        <v>0</v>
      </c>
      <c r="EW42" s="190">
        <f t="shared" si="23"/>
        <v>0</v>
      </c>
      <c r="EX42" s="191"/>
      <c r="EY42" s="192">
        <v>36</v>
      </c>
      <c r="EZ42" s="189" t="s">
        <v>39</v>
      </c>
      <c r="FA42" s="190">
        <v>1</v>
      </c>
      <c r="FB42" s="190">
        <v>50000</v>
      </c>
      <c r="FC42" s="190">
        <v>0</v>
      </c>
      <c r="FD42" s="190">
        <f t="shared" si="24"/>
        <v>50000</v>
      </c>
      <c r="FE42" s="191"/>
      <c r="FF42" s="192">
        <v>36</v>
      </c>
      <c r="FG42" s="189" t="s">
        <v>39</v>
      </c>
      <c r="FH42" s="190">
        <v>0</v>
      </c>
      <c r="FI42" s="190">
        <v>0</v>
      </c>
      <c r="FJ42" s="190">
        <v>0</v>
      </c>
      <c r="FK42" s="190">
        <f t="shared" si="25"/>
        <v>0</v>
      </c>
      <c r="FL42" s="191"/>
      <c r="FM42" s="192">
        <v>36</v>
      </c>
      <c r="FN42" s="189" t="s">
        <v>39</v>
      </c>
      <c r="FO42" s="190">
        <v>0</v>
      </c>
      <c r="FP42" s="190">
        <v>120000</v>
      </c>
      <c r="FQ42" s="190">
        <v>0</v>
      </c>
      <c r="FR42" s="190">
        <f t="shared" si="26"/>
        <v>120000</v>
      </c>
      <c r="FS42" s="191"/>
      <c r="FT42" s="192">
        <v>36</v>
      </c>
      <c r="FU42" s="189" t="s">
        <v>39</v>
      </c>
      <c r="FV42" s="190">
        <v>0</v>
      </c>
      <c r="FW42" s="190">
        <v>0</v>
      </c>
      <c r="FX42" s="190">
        <v>0</v>
      </c>
      <c r="FY42" s="190">
        <f t="shared" si="27"/>
        <v>0</v>
      </c>
      <c r="FZ42" s="191"/>
      <c r="GA42" s="192">
        <v>36</v>
      </c>
      <c r="GB42" s="189" t="s">
        <v>39</v>
      </c>
      <c r="GC42" s="190">
        <v>0</v>
      </c>
      <c r="GD42" s="190">
        <v>0</v>
      </c>
      <c r="GE42" s="190">
        <v>0</v>
      </c>
      <c r="GF42" s="190">
        <f t="shared" si="28"/>
        <v>0</v>
      </c>
      <c r="GG42" s="191"/>
      <c r="GH42" s="192">
        <v>36</v>
      </c>
      <c r="GI42" s="189" t="s">
        <v>39</v>
      </c>
      <c r="GJ42" s="190">
        <v>0</v>
      </c>
      <c r="GK42" s="190">
        <v>0</v>
      </c>
      <c r="GL42" s="190">
        <v>0</v>
      </c>
      <c r="GM42" s="190">
        <f t="shared" si="29"/>
        <v>0</v>
      </c>
      <c r="GN42" s="191"/>
      <c r="GO42" s="192">
        <v>36</v>
      </c>
      <c r="GP42" s="189" t="s">
        <v>39</v>
      </c>
      <c r="GQ42" s="190">
        <v>1</v>
      </c>
      <c r="GR42" s="190">
        <v>50000</v>
      </c>
      <c r="GS42" s="190">
        <v>0</v>
      </c>
      <c r="GT42" s="190">
        <f t="shared" si="30"/>
        <v>50000</v>
      </c>
      <c r="GU42" s="191"/>
      <c r="GV42" s="192">
        <v>36</v>
      </c>
      <c r="GW42" s="189" t="s">
        <v>39</v>
      </c>
      <c r="GX42" s="190">
        <v>0</v>
      </c>
      <c r="GY42" s="190">
        <v>0</v>
      </c>
      <c r="GZ42" s="190">
        <v>0</v>
      </c>
      <c r="HA42" s="190">
        <f t="shared" si="31"/>
        <v>0</v>
      </c>
      <c r="HB42" s="191"/>
      <c r="HC42" s="192">
        <v>36</v>
      </c>
      <c r="HD42" s="189" t="s">
        <v>39</v>
      </c>
      <c r="HE42" s="190">
        <v>1</v>
      </c>
      <c r="HF42" s="190">
        <v>30000</v>
      </c>
      <c r="HG42" s="190">
        <v>0</v>
      </c>
      <c r="HH42" s="190">
        <f t="shared" si="32"/>
        <v>30000</v>
      </c>
      <c r="HI42" s="191"/>
      <c r="HJ42" s="192">
        <v>36</v>
      </c>
      <c r="HK42" s="189" t="s">
        <v>39</v>
      </c>
      <c r="HL42" s="190">
        <v>0</v>
      </c>
      <c r="HM42" s="190">
        <v>0</v>
      </c>
      <c r="HN42" s="190">
        <v>0</v>
      </c>
      <c r="HO42" s="190">
        <f t="shared" si="33"/>
        <v>0</v>
      </c>
      <c r="HP42" s="191"/>
      <c r="HQ42" s="192">
        <v>36</v>
      </c>
      <c r="HR42" s="189" t="s">
        <v>39</v>
      </c>
      <c r="HS42" s="190">
        <v>0</v>
      </c>
      <c r="HT42" s="190">
        <v>0</v>
      </c>
      <c r="HU42" s="190">
        <v>0</v>
      </c>
      <c r="HV42" s="190">
        <f t="shared" si="34"/>
        <v>0</v>
      </c>
      <c r="HW42" s="191"/>
      <c r="HX42" s="192">
        <v>36</v>
      </c>
      <c r="HY42" s="189" t="s">
        <v>39</v>
      </c>
      <c r="HZ42" s="190">
        <v>0</v>
      </c>
      <c r="IA42" s="190">
        <v>0</v>
      </c>
      <c r="IB42" s="190">
        <v>0</v>
      </c>
      <c r="IC42" s="190">
        <f t="shared" si="35"/>
        <v>0</v>
      </c>
      <c r="ID42" s="191"/>
      <c r="IE42" s="192">
        <v>36</v>
      </c>
      <c r="IF42" s="189" t="s">
        <v>39</v>
      </c>
      <c r="IG42" s="190">
        <v>0</v>
      </c>
      <c r="IH42" s="190">
        <v>0</v>
      </c>
      <c r="II42" s="190">
        <v>0</v>
      </c>
      <c r="IJ42" s="190">
        <f t="shared" si="36"/>
        <v>0</v>
      </c>
      <c r="IK42" s="191"/>
      <c r="IL42" s="192">
        <v>36</v>
      </c>
      <c r="IM42" s="189" t="s">
        <v>39</v>
      </c>
      <c r="IN42" s="190">
        <v>0</v>
      </c>
      <c r="IO42" s="190">
        <v>0</v>
      </c>
      <c r="IP42" s="190">
        <v>0</v>
      </c>
      <c r="IQ42" s="190">
        <f t="shared" si="37"/>
        <v>0</v>
      </c>
      <c r="IR42" s="191"/>
      <c r="IS42" s="192">
        <v>36</v>
      </c>
      <c r="IT42" s="189" t="s">
        <v>39</v>
      </c>
      <c r="IU42" s="190">
        <v>0</v>
      </c>
      <c r="IV42" s="190">
        <v>0</v>
      </c>
      <c r="IW42" s="190">
        <v>0</v>
      </c>
      <c r="IX42" s="190">
        <f t="shared" si="38"/>
        <v>0</v>
      </c>
      <c r="IY42" s="191"/>
      <c r="IZ42" s="192">
        <v>36</v>
      </c>
      <c r="JA42" s="189" t="s">
        <v>39</v>
      </c>
      <c r="JB42" s="190">
        <v>80</v>
      </c>
      <c r="JC42" s="190">
        <v>24000</v>
      </c>
      <c r="JD42" s="190">
        <v>12000</v>
      </c>
      <c r="JE42" s="190">
        <f t="shared" si="39"/>
        <v>36000</v>
      </c>
      <c r="JF42" s="191"/>
      <c r="JG42" s="192">
        <v>36</v>
      </c>
      <c r="JH42" s="189" t="s">
        <v>39</v>
      </c>
      <c r="JI42" s="190">
        <v>510</v>
      </c>
      <c r="JJ42" s="190">
        <v>153000</v>
      </c>
      <c r="JK42" s="190">
        <v>0</v>
      </c>
      <c r="JL42" s="190">
        <f t="shared" si="40"/>
        <v>153000</v>
      </c>
      <c r="JM42" s="191"/>
      <c r="JN42" s="192">
        <v>36</v>
      </c>
      <c r="JO42" s="189" t="s">
        <v>39</v>
      </c>
      <c r="JP42" s="190">
        <v>0</v>
      </c>
      <c r="JQ42" s="190">
        <v>17000</v>
      </c>
      <c r="JR42" s="190">
        <v>0</v>
      </c>
      <c r="JS42" s="190">
        <f t="shared" si="41"/>
        <v>17000</v>
      </c>
      <c r="JT42" s="191"/>
      <c r="JU42" s="192">
        <v>36</v>
      </c>
      <c r="JV42" s="189" t="s">
        <v>39</v>
      </c>
      <c r="JW42" s="190">
        <v>11</v>
      </c>
      <c r="JX42" s="190">
        <v>275000</v>
      </c>
      <c r="JY42" s="190">
        <v>0</v>
      </c>
      <c r="JZ42" s="190">
        <f t="shared" si="42"/>
        <v>275000</v>
      </c>
      <c r="KA42" s="191"/>
      <c r="KB42" s="192">
        <v>36</v>
      </c>
      <c r="KC42" s="189" t="s">
        <v>39</v>
      </c>
      <c r="KD42" s="190">
        <v>0</v>
      </c>
      <c r="KE42" s="190">
        <v>0</v>
      </c>
      <c r="KF42" s="190">
        <v>0</v>
      </c>
      <c r="KG42" s="190">
        <f t="shared" si="43"/>
        <v>0</v>
      </c>
      <c r="KH42" s="191"/>
      <c r="KI42" s="192">
        <v>36</v>
      </c>
      <c r="KJ42" s="189" t="s">
        <v>39</v>
      </c>
      <c r="KK42" s="190">
        <v>0</v>
      </c>
      <c r="KL42" s="190">
        <v>0</v>
      </c>
      <c r="KM42" s="190">
        <v>0</v>
      </c>
      <c r="KN42" s="190">
        <f t="shared" si="44"/>
        <v>0</v>
      </c>
      <c r="KO42" s="191"/>
      <c r="KP42" s="192">
        <v>36</v>
      </c>
      <c r="KQ42" s="189" t="s">
        <v>39</v>
      </c>
      <c r="KR42" s="190">
        <v>0</v>
      </c>
      <c r="KS42" s="190">
        <v>0</v>
      </c>
      <c r="KT42" s="190">
        <v>50000</v>
      </c>
      <c r="KU42" s="190">
        <f t="shared" si="45"/>
        <v>50000</v>
      </c>
      <c r="KV42" s="191"/>
      <c r="KW42" s="192">
        <v>36</v>
      </c>
      <c r="KX42" s="189" t="s">
        <v>39</v>
      </c>
      <c r="KY42" s="190">
        <v>0</v>
      </c>
      <c r="KZ42" s="190">
        <v>0</v>
      </c>
      <c r="LA42" s="190">
        <v>0</v>
      </c>
      <c r="LB42" s="190">
        <f t="shared" si="46"/>
        <v>0</v>
      </c>
      <c r="LC42" s="191"/>
      <c r="LD42" s="192">
        <v>36</v>
      </c>
      <c r="LE42" s="189" t="s">
        <v>39</v>
      </c>
      <c r="LF42" s="190">
        <v>1</v>
      </c>
      <c r="LG42" s="190">
        <v>46000</v>
      </c>
      <c r="LH42" s="190">
        <v>0</v>
      </c>
      <c r="LI42" s="190">
        <f t="shared" si="47"/>
        <v>46000</v>
      </c>
      <c r="LJ42" s="191"/>
      <c r="LK42" s="192">
        <v>36</v>
      </c>
      <c r="LL42" s="189" t="s">
        <v>39</v>
      </c>
      <c r="LM42" s="190">
        <v>0</v>
      </c>
      <c r="LN42" s="190">
        <v>0</v>
      </c>
      <c r="LO42" s="190">
        <v>0</v>
      </c>
      <c r="LP42" s="190">
        <f t="shared" si="48"/>
        <v>0</v>
      </c>
      <c r="LQ42" s="191"/>
      <c r="LR42" s="192">
        <v>36</v>
      </c>
      <c r="LS42" s="189" t="s">
        <v>39</v>
      </c>
      <c r="LT42" s="190">
        <v>0</v>
      </c>
      <c r="LU42" s="190">
        <v>0</v>
      </c>
      <c r="LV42" s="190">
        <v>0</v>
      </c>
      <c r="LW42" s="190">
        <f t="shared" si="49"/>
        <v>0</v>
      </c>
      <c r="LX42" s="191"/>
      <c r="LY42" s="192">
        <v>36</v>
      </c>
      <c r="LZ42" s="189" t="s">
        <v>39</v>
      </c>
      <c r="MA42" s="190">
        <v>0</v>
      </c>
      <c r="MB42" s="190">
        <v>0</v>
      </c>
      <c r="MC42" s="190">
        <v>0</v>
      </c>
      <c r="MD42" s="190">
        <f t="shared" si="50"/>
        <v>0</v>
      </c>
      <c r="ME42" s="191"/>
      <c r="MF42" s="192">
        <v>36</v>
      </c>
      <c r="MG42" s="189" t="s">
        <v>39</v>
      </c>
      <c r="MH42" s="190">
        <v>300</v>
      </c>
      <c r="MI42" s="190">
        <v>18000</v>
      </c>
      <c r="MJ42" s="190">
        <v>0</v>
      </c>
      <c r="MK42" s="190">
        <f t="shared" si="51"/>
        <v>18000</v>
      </c>
      <c r="ML42" s="191"/>
      <c r="MM42" s="192">
        <v>36</v>
      </c>
      <c r="MN42" s="189" t="s">
        <v>39</v>
      </c>
      <c r="MO42" s="190">
        <v>0</v>
      </c>
      <c r="MP42" s="190">
        <v>0</v>
      </c>
      <c r="MQ42" s="190">
        <v>0</v>
      </c>
      <c r="MR42" s="190">
        <f t="shared" si="52"/>
        <v>0</v>
      </c>
      <c r="MS42" s="191"/>
      <c r="MT42" s="192">
        <v>36</v>
      </c>
      <c r="MU42" s="189" t="s">
        <v>39</v>
      </c>
      <c r="MV42" s="190">
        <v>0</v>
      </c>
      <c r="MW42" s="190">
        <v>0</v>
      </c>
      <c r="MX42" s="190">
        <v>0</v>
      </c>
      <c r="MY42" s="190">
        <f t="shared" si="53"/>
        <v>0</v>
      </c>
      <c r="MZ42" s="191"/>
      <c r="NA42" s="192">
        <v>36</v>
      </c>
      <c r="NB42" s="189" t="s">
        <v>39</v>
      </c>
      <c r="NC42" s="190">
        <v>48982</v>
      </c>
      <c r="ND42" s="190">
        <v>17581200</v>
      </c>
      <c r="NE42" s="190">
        <v>0</v>
      </c>
      <c r="NF42" s="190">
        <f t="shared" si="54"/>
        <v>17581200</v>
      </c>
      <c r="NG42" s="191"/>
      <c r="NH42" s="192">
        <v>36</v>
      </c>
      <c r="NI42" s="189" t="s">
        <v>39</v>
      </c>
      <c r="NJ42" s="190">
        <v>3296</v>
      </c>
      <c r="NK42" s="190">
        <v>659200</v>
      </c>
      <c r="NL42" s="190">
        <v>0</v>
      </c>
      <c r="NM42" s="190">
        <f t="shared" si="55"/>
        <v>659200</v>
      </c>
      <c r="NN42" s="191"/>
      <c r="NO42" s="192">
        <v>36</v>
      </c>
      <c r="NP42" s="189" t="s">
        <v>39</v>
      </c>
      <c r="NQ42" s="190">
        <v>0</v>
      </c>
      <c r="NR42" s="190">
        <v>0</v>
      </c>
      <c r="NS42" s="190">
        <v>0</v>
      </c>
      <c r="NT42" s="190">
        <f t="shared" si="56"/>
        <v>0</v>
      </c>
      <c r="NU42" s="191"/>
      <c r="NV42" s="192">
        <v>36</v>
      </c>
      <c r="NW42" s="189" t="s">
        <v>39</v>
      </c>
      <c r="NX42" s="190">
        <v>0</v>
      </c>
      <c r="NY42" s="190">
        <v>0</v>
      </c>
      <c r="NZ42" s="190">
        <v>0</v>
      </c>
      <c r="OA42" s="190">
        <f t="shared" si="57"/>
        <v>0</v>
      </c>
      <c r="OB42" s="191"/>
      <c r="OC42" s="192">
        <v>36</v>
      </c>
      <c r="OD42" s="189" t="s">
        <v>39</v>
      </c>
      <c r="OE42" s="190">
        <v>0</v>
      </c>
      <c r="OF42" s="190">
        <v>0</v>
      </c>
      <c r="OG42" s="190">
        <v>0</v>
      </c>
      <c r="OH42" s="190">
        <f t="shared" si="58"/>
        <v>0</v>
      </c>
      <c r="OI42" s="191"/>
      <c r="OJ42" s="192">
        <v>36</v>
      </c>
      <c r="OK42" s="189" t="s">
        <v>39</v>
      </c>
      <c r="OL42" s="190">
        <v>0</v>
      </c>
      <c r="OM42" s="190">
        <v>0</v>
      </c>
      <c r="ON42" s="190">
        <v>0</v>
      </c>
      <c r="OO42" s="190">
        <f t="shared" si="59"/>
        <v>0</v>
      </c>
      <c r="OP42" s="191"/>
      <c r="OQ42" s="192">
        <v>36</v>
      </c>
      <c r="OR42" s="189" t="s">
        <v>39</v>
      </c>
      <c r="OS42" s="190">
        <v>13112</v>
      </c>
      <c r="OT42" s="190">
        <v>852280</v>
      </c>
      <c r="OU42" s="190">
        <v>0</v>
      </c>
      <c r="OV42" s="190">
        <f t="shared" si="60"/>
        <v>852280</v>
      </c>
      <c r="OW42" s="191"/>
      <c r="OX42" s="192">
        <v>36</v>
      </c>
      <c r="OY42" s="189" t="s">
        <v>39</v>
      </c>
      <c r="OZ42" s="190">
        <v>0</v>
      </c>
      <c r="PA42" s="190">
        <v>0</v>
      </c>
      <c r="PB42" s="190">
        <v>0</v>
      </c>
      <c r="PC42" s="190">
        <f t="shared" si="61"/>
        <v>0</v>
      </c>
      <c r="PD42" s="191"/>
      <c r="PE42" s="192">
        <v>36</v>
      </c>
      <c r="PF42" s="189" t="s">
        <v>39</v>
      </c>
      <c r="PG42" s="190">
        <v>0</v>
      </c>
      <c r="PH42" s="190">
        <v>0</v>
      </c>
      <c r="PI42" s="190">
        <v>0</v>
      </c>
      <c r="PJ42" s="190">
        <f t="shared" si="62"/>
        <v>0</v>
      </c>
      <c r="PK42" s="191"/>
      <c r="PL42" s="192">
        <v>36</v>
      </c>
      <c r="PM42" s="189" t="s">
        <v>39</v>
      </c>
      <c r="PN42" s="190">
        <v>0</v>
      </c>
      <c r="PO42" s="190">
        <v>0</v>
      </c>
      <c r="PP42" s="190">
        <v>0</v>
      </c>
      <c r="PQ42" s="190">
        <f t="shared" si="63"/>
        <v>0</v>
      </c>
      <c r="PR42" s="191"/>
      <c r="PS42" s="192">
        <v>36</v>
      </c>
      <c r="PT42" s="189" t="s">
        <v>39</v>
      </c>
      <c r="PU42" s="190">
        <v>2095</v>
      </c>
      <c r="PV42" s="190">
        <v>460900</v>
      </c>
      <c r="PW42" s="190">
        <v>0</v>
      </c>
      <c r="PX42" s="190">
        <f t="shared" si="64"/>
        <v>460900</v>
      </c>
      <c r="PY42" s="191"/>
      <c r="PZ42" s="192">
        <v>36</v>
      </c>
      <c r="QA42" s="189" t="s">
        <v>39</v>
      </c>
      <c r="QB42" s="190">
        <v>17551642</v>
      </c>
      <c r="QC42" s="190">
        <v>2808263</v>
      </c>
      <c r="QD42" s="190">
        <v>0</v>
      </c>
      <c r="QE42" s="190">
        <f t="shared" si="65"/>
        <v>2808263</v>
      </c>
      <c r="QF42" s="191"/>
      <c r="QG42" s="192">
        <v>36</v>
      </c>
      <c r="QH42" s="189" t="s">
        <v>39</v>
      </c>
      <c r="QI42" s="190">
        <v>154</v>
      </c>
      <c r="QJ42" s="190">
        <v>543466</v>
      </c>
      <c r="QK42" s="190">
        <v>0</v>
      </c>
      <c r="QL42" s="190">
        <f t="shared" si="66"/>
        <v>543466</v>
      </c>
      <c r="QM42" s="191"/>
      <c r="QN42" s="192">
        <v>36</v>
      </c>
      <c r="QO42" s="189" t="s">
        <v>39</v>
      </c>
      <c r="QP42" s="190">
        <v>2111</v>
      </c>
      <c r="QQ42" s="190">
        <v>316650</v>
      </c>
      <c r="QR42" s="190">
        <v>0</v>
      </c>
      <c r="QS42" s="190">
        <f t="shared" si="67"/>
        <v>316650</v>
      </c>
      <c r="QT42" s="191"/>
      <c r="QU42" s="192">
        <v>36</v>
      </c>
      <c r="QV42" s="189" t="s">
        <v>39</v>
      </c>
      <c r="QW42" s="190">
        <v>10</v>
      </c>
      <c r="QX42" s="190">
        <v>20000</v>
      </c>
      <c r="QY42" s="190">
        <v>0</v>
      </c>
      <c r="QZ42" s="190">
        <f t="shared" si="68"/>
        <v>20000</v>
      </c>
      <c r="RA42" s="191"/>
      <c r="RB42" s="192">
        <v>36</v>
      </c>
      <c r="RC42" s="189" t="s">
        <v>39</v>
      </c>
      <c r="RD42" s="190">
        <v>0</v>
      </c>
      <c r="RE42" s="190">
        <v>0</v>
      </c>
      <c r="RF42" s="190">
        <v>0</v>
      </c>
      <c r="RG42" s="190">
        <f t="shared" si="69"/>
        <v>0</v>
      </c>
      <c r="RH42" s="191"/>
      <c r="RI42" s="192">
        <v>36</v>
      </c>
      <c r="RJ42" s="189" t="s">
        <v>39</v>
      </c>
      <c r="RK42" s="190">
        <v>2540</v>
      </c>
      <c r="RL42" s="190">
        <v>213360</v>
      </c>
      <c r="RM42" s="190">
        <v>0</v>
      </c>
      <c r="RN42" s="190">
        <f t="shared" si="70"/>
        <v>213360</v>
      </c>
      <c r="RO42" s="191"/>
      <c r="RP42" s="192">
        <v>36</v>
      </c>
      <c r="RQ42" s="189" t="s">
        <v>39</v>
      </c>
      <c r="RR42" s="190">
        <v>14</v>
      </c>
      <c r="RS42" s="190">
        <v>21000</v>
      </c>
      <c r="RT42" s="190">
        <v>0</v>
      </c>
      <c r="RU42" s="190">
        <f t="shared" si="71"/>
        <v>21000</v>
      </c>
      <c r="RV42" s="191"/>
      <c r="RW42" s="192">
        <v>36</v>
      </c>
      <c r="RX42" s="189" t="s">
        <v>39</v>
      </c>
      <c r="RY42" s="190">
        <v>0</v>
      </c>
      <c r="RZ42" s="190">
        <v>0</v>
      </c>
      <c r="SA42" s="190">
        <v>0</v>
      </c>
      <c r="SB42" s="190">
        <f t="shared" si="72"/>
        <v>0</v>
      </c>
      <c r="SC42" s="191"/>
      <c r="SD42" s="192">
        <v>36</v>
      </c>
      <c r="SE42" s="189" t="s">
        <v>39</v>
      </c>
      <c r="SF42" s="190">
        <v>0</v>
      </c>
      <c r="SG42" s="190">
        <v>0</v>
      </c>
      <c r="SH42" s="190">
        <v>0</v>
      </c>
      <c r="SI42" s="190">
        <f t="shared" si="73"/>
        <v>0</v>
      </c>
      <c r="SJ42" s="191"/>
      <c r="SK42" s="192">
        <v>36</v>
      </c>
      <c r="SL42" s="189" t="s">
        <v>39</v>
      </c>
      <c r="SM42" s="190">
        <v>0</v>
      </c>
      <c r="SN42" s="190">
        <v>7500</v>
      </c>
      <c r="SO42" s="190">
        <v>0</v>
      </c>
      <c r="SP42" s="190">
        <f t="shared" si="74"/>
        <v>7500</v>
      </c>
      <c r="SQ42" s="191"/>
      <c r="SR42" s="192">
        <v>36</v>
      </c>
      <c r="SS42" s="189" t="s">
        <v>39</v>
      </c>
      <c r="ST42" s="190">
        <v>0</v>
      </c>
      <c r="SU42" s="190">
        <v>2000</v>
      </c>
      <c r="SV42" s="190">
        <v>0</v>
      </c>
      <c r="SW42" s="190">
        <f t="shared" si="75"/>
        <v>2000</v>
      </c>
      <c r="SX42" s="191"/>
      <c r="SY42" s="192">
        <v>36</v>
      </c>
      <c r="SZ42" s="189" t="s">
        <v>39</v>
      </c>
      <c r="TA42" s="190">
        <v>0</v>
      </c>
      <c r="TB42" s="190">
        <v>2000</v>
      </c>
      <c r="TC42" s="190">
        <v>0</v>
      </c>
      <c r="TD42" s="190">
        <f t="shared" si="76"/>
        <v>2000</v>
      </c>
      <c r="TE42" s="191"/>
      <c r="TF42" s="192">
        <v>36</v>
      </c>
      <c r="TG42" s="189" t="s">
        <v>39</v>
      </c>
      <c r="TH42" s="190">
        <v>0</v>
      </c>
      <c r="TI42" s="190">
        <v>0</v>
      </c>
      <c r="TJ42" s="190">
        <v>0</v>
      </c>
      <c r="TK42" s="190">
        <f t="shared" si="77"/>
        <v>0</v>
      </c>
      <c r="TL42" s="191"/>
      <c r="TM42" s="192">
        <v>36</v>
      </c>
      <c r="TN42" s="189" t="s">
        <v>39</v>
      </c>
      <c r="TO42" s="190">
        <v>0</v>
      </c>
      <c r="TP42" s="190">
        <v>0</v>
      </c>
      <c r="TQ42" s="190">
        <v>0</v>
      </c>
      <c r="TR42" s="190">
        <f t="shared" si="78"/>
        <v>0</v>
      </c>
      <c r="TS42" s="191"/>
      <c r="TT42" s="192">
        <v>36</v>
      </c>
      <c r="TU42" s="189" t="s">
        <v>39</v>
      </c>
      <c r="TV42" s="190">
        <v>0</v>
      </c>
      <c r="TW42" s="190">
        <v>0</v>
      </c>
      <c r="TX42" s="190">
        <v>0</v>
      </c>
      <c r="TY42" s="190">
        <f t="shared" si="79"/>
        <v>0</v>
      </c>
      <c r="TZ42" s="191"/>
      <c r="UA42" s="192">
        <v>36</v>
      </c>
      <c r="UB42" s="189" t="s">
        <v>39</v>
      </c>
      <c r="UC42" s="190">
        <v>0</v>
      </c>
      <c r="UD42" s="190">
        <v>0</v>
      </c>
      <c r="UE42" s="190">
        <v>0</v>
      </c>
      <c r="UF42" s="190">
        <f t="shared" si="80"/>
        <v>0</v>
      </c>
      <c r="UG42" s="191"/>
      <c r="UH42" s="192">
        <v>36</v>
      </c>
      <c r="UI42" s="189" t="s">
        <v>39</v>
      </c>
      <c r="UJ42" s="190">
        <v>0</v>
      </c>
      <c r="UK42" s="190">
        <v>0</v>
      </c>
      <c r="UL42" s="190">
        <v>0</v>
      </c>
      <c r="UM42" s="190">
        <f t="shared" si="81"/>
        <v>0</v>
      </c>
      <c r="UN42" s="191"/>
      <c r="UO42" s="192">
        <v>36</v>
      </c>
      <c r="UP42" s="189" t="s">
        <v>39</v>
      </c>
      <c r="UQ42" s="190">
        <v>0</v>
      </c>
      <c r="UR42" s="190">
        <v>32800</v>
      </c>
      <c r="US42" s="190">
        <v>0</v>
      </c>
      <c r="UT42" s="190">
        <f t="shared" si="82"/>
        <v>32800</v>
      </c>
      <c r="UU42" s="191"/>
      <c r="UV42" s="192">
        <v>36</v>
      </c>
      <c r="UW42" s="189" t="s">
        <v>39</v>
      </c>
      <c r="UX42" s="190">
        <v>19</v>
      </c>
      <c r="UY42" s="190">
        <v>597045.64809782617</v>
      </c>
      <c r="UZ42" s="190">
        <v>0</v>
      </c>
      <c r="VA42" s="190">
        <f t="shared" si="83"/>
        <v>597045.64809782617</v>
      </c>
      <c r="VB42" s="191"/>
      <c r="VC42" s="192">
        <v>36</v>
      </c>
      <c r="VD42" s="189" t="s">
        <v>39</v>
      </c>
      <c r="VE42" s="190">
        <v>1</v>
      </c>
      <c r="VF42" s="190">
        <v>13100</v>
      </c>
      <c r="VG42" s="190">
        <v>0</v>
      </c>
      <c r="VH42" s="190">
        <f t="shared" si="84"/>
        <v>13100</v>
      </c>
      <c r="VI42" s="191"/>
      <c r="VJ42" s="192">
        <v>36</v>
      </c>
      <c r="VK42" s="189" t="s">
        <v>39</v>
      </c>
      <c r="VL42" s="190">
        <v>1</v>
      </c>
      <c r="VM42" s="190">
        <v>50000</v>
      </c>
      <c r="VN42" s="190">
        <v>0</v>
      </c>
      <c r="VO42" s="190">
        <f t="shared" si="85"/>
        <v>50000</v>
      </c>
      <c r="VP42" s="191"/>
      <c r="VQ42" s="192">
        <v>36</v>
      </c>
      <c r="VR42" s="189" t="s">
        <v>39</v>
      </c>
      <c r="VS42" s="190">
        <v>400</v>
      </c>
      <c r="VT42" s="190">
        <v>400000</v>
      </c>
      <c r="VU42" s="190">
        <v>0</v>
      </c>
      <c r="VV42" s="190">
        <f t="shared" si="86"/>
        <v>400000</v>
      </c>
      <c r="VW42" s="191"/>
      <c r="VX42" s="192">
        <v>36</v>
      </c>
      <c r="VY42" s="189" t="s">
        <v>39</v>
      </c>
      <c r="VZ42" s="190">
        <v>0</v>
      </c>
      <c r="WA42" s="190">
        <v>500000</v>
      </c>
      <c r="WB42" s="190">
        <v>0</v>
      </c>
      <c r="WC42" s="190">
        <f t="shared" si="87"/>
        <v>500000</v>
      </c>
      <c r="WD42" s="191"/>
      <c r="WE42" s="192">
        <v>36</v>
      </c>
      <c r="WF42" s="189" t="s">
        <v>39</v>
      </c>
      <c r="WG42" s="190">
        <v>1</v>
      </c>
      <c r="WH42" s="190">
        <v>500000</v>
      </c>
      <c r="WI42" s="190">
        <v>0</v>
      </c>
      <c r="WJ42" s="190">
        <f t="shared" si="88"/>
        <v>500000</v>
      </c>
      <c r="WK42" s="191"/>
      <c r="WL42" s="192">
        <v>36</v>
      </c>
      <c r="WM42" s="189" t="s">
        <v>39</v>
      </c>
      <c r="WN42" s="190">
        <v>1</v>
      </c>
      <c r="WO42" s="190">
        <v>100000</v>
      </c>
      <c r="WP42" s="190">
        <v>0</v>
      </c>
      <c r="WQ42" s="190">
        <f t="shared" si="89"/>
        <v>100000</v>
      </c>
      <c r="WR42" s="191"/>
      <c r="WS42" s="192">
        <v>36</v>
      </c>
      <c r="WT42" s="189" t="s">
        <v>39</v>
      </c>
      <c r="WU42" s="190">
        <v>1</v>
      </c>
      <c r="WV42" s="190">
        <v>600000</v>
      </c>
      <c r="WW42" s="190">
        <v>0</v>
      </c>
      <c r="WX42" s="190">
        <f t="shared" si="90"/>
        <v>600000</v>
      </c>
      <c r="WY42" s="191"/>
      <c r="WZ42" s="192">
        <v>36</v>
      </c>
      <c r="XA42" s="189" t="s">
        <v>39</v>
      </c>
      <c r="XB42" s="190">
        <v>0</v>
      </c>
      <c r="XC42" s="190">
        <v>0</v>
      </c>
      <c r="XD42" s="190">
        <v>0</v>
      </c>
      <c r="XE42" s="190">
        <f t="shared" si="91"/>
        <v>0</v>
      </c>
      <c r="XF42" s="191"/>
      <c r="XG42" s="192">
        <v>36</v>
      </c>
      <c r="XH42" s="189" t="s">
        <v>39</v>
      </c>
      <c r="XI42" s="190">
        <v>1</v>
      </c>
      <c r="XJ42" s="190">
        <v>50000</v>
      </c>
      <c r="XK42" s="190">
        <v>0</v>
      </c>
      <c r="XL42" s="190">
        <f t="shared" si="92"/>
        <v>50000</v>
      </c>
      <c r="XM42" s="191"/>
      <c r="XN42" s="192">
        <v>36</v>
      </c>
      <c r="XO42" s="189" t="s">
        <v>39</v>
      </c>
      <c r="XP42" s="190">
        <v>11</v>
      </c>
      <c r="XQ42" s="190">
        <v>110000</v>
      </c>
      <c r="XR42" s="190">
        <v>0</v>
      </c>
      <c r="XS42" s="190">
        <f t="shared" si="93"/>
        <v>110000</v>
      </c>
      <c r="XT42" s="191"/>
      <c r="XU42" s="192">
        <v>36</v>
      </c>
      <c r="XV42" s="189" t="s">
        <v>39</v>
      </c>
      <c r="XW42" s="190">
        <v>0</v>
      </c>
      <c r="XX42" s="190">
        <v>0</v>
      </c>
      <c r="XY42" s="190">
        <v>0</v>
      </c>
      <c r="XZ42" s="190">
        <f t="shared" si="94"/>
        <v>0</v>
      </c>
      <c r="YA42" s="191"/>
      <c r="YB42" s="192">
        <v>36</v>
      </c>
      <c r="YC42" s="189" t="s">
        <v>39</v>
      </c>
      <c r="YD42" s="190">
        <v>2567302.0464669215</v>
      </c>
      <c r="YE42" s="190">
        <v>9036903.2035635635</v>
      </c>
      <c r="YF42" s="190">
        <v>0</v>
      </c>
      <c r="YG42" s="190">
        <f t="shared" si="95"/>
        <v>9036903.2035635635</v>
      </c>
      <c r="YH42" s="191"/>
      <c r="YI42" s="192">
        <v>36</v>
      </c>
      <c r="YJ42" s="189" t="s">
        <v>39</v>
      </c>
      <c r="YK42" s="190">
        <v>0</v>
      </c>
      <c r="YL42" s="190">
        <v>0</v>
      </c>
      <c r="YM42" s="190">
        <v>0</v>
      </c>
      <c r="YN42" s="190">
        <f t="shared" si="96"/>
        <v>0</v>
      </c>
      <c r="YO42" s="191"/>
      <c r="YP42" s="192">
        <v>36</v>
      </c>
      <c r="YQ42" s="189" t="s">
        <v>39</v>
      </c>
      <c r="YR42" s="190">
        <v>0</v>
      </c>
      <c r="YS42" s="190">
        <v>0</v>
      </c>
      <c r="YT42" s="219">
        <v>0</v>
      </c>
      <c r="YU42" s="190">
        <f t="shared" si="97"/>
        <v>0</v>
      </c>
      <c r="YV42" s="191"/>
      <c r="YW42" s="192">
        <v>36</v>
      </c>
      <c r="YX42" s="189" t="s">
        <v>39</v>
      </c>
      <c r="YY42" s="190">
        <v>0</v>
      </c>
      <c r="YZ42" s="190">
        <v>9113840</v>
      </c>
      <c r="ZA42" s="190">
        <v>0</v>
      </c>
      <c r="ZB42" s="190">
        <f t="shared" si="98"/>
        <v>9113840</v>
      </c>
      <c r="ZC42" s="191"/>
      <c r="ZD42" s="192">
        <v>36</v>
      </c>
      <c r="ZE42" s="189" t="s">
        <v>39</v>
      </c>
      <c r="ZF42" s="190">
        <v>0</v>
      </c>
      <c r="ZG42" s="190">
        <v>0</v>
      </c>
      <c r="ZH42" s="190">
        <v>0</v>
      </c>
      <c r="ZI42" s="190">
        <f t="shared" si="99"/>
        <v>0</v>
      </c>
      <c r="ZJ42" s="191"/>
      <c r="ZK42" s="192">
        <v>36</v>
      </c>
      <c r="ZL42" s="189" t="s">
        <v>39</v>
      </c>
      <c r="ZM42" s="190">
        <v>0</v>
      </c>
      <c r="ZN42" s="190">
        <v>0</v>
      </c>
      <c r="ZO42" s="190">
        <v>0</v>
      </c>
      <c r="ZP42" s="190">
        <f t="shared" si="100"/>
        <v>0</v>
      </c>
      <c r="ZQ42" s="191"/>
      <c r="ZR42" s="192">
        <v>36</v>
      </c>
      <c r="ZS42" s="189" t="s">
        <v>39</v>
      </c>
      <c r="ZT42" s="190">
        <v>0</v>
      </c>
      <c r="ZU42" s="190">
        <f t="shared" si="101"/>
        <v>46947207.851661392</v>
      </c>
      <c r="ZV42" s="190">
        <f t="shared" si="0"/>
        <v>2120100</v>
      </c>
      <c r="ZW42" s="190">
        <f t="shared" si="1"/>
        <v>49067307.851661392</v>
      </c>
      <c r="ZX42" s="230"/>
    </row>
    <row r="43" spans="1:700" ht="15.75" hidden="1">
      <c r="A43" s="192">
        <v>37</v>
      </c>
      <c r="B43" s="189" t="s">
        <v>40</v>
      </c>
      <c r="C43" s="190">
        <v>0</v>
      </c>
      <c r="D43" s="190">
        <v>0</v>
      </c>
      <c r="E43" s="190">
        <v>0</v>
      </c>
      <c r="F43" s="190">
        <f t="shared" si="2"/>
        <v>0</v>
      </c>
      <c r="G43" s="191"/>
      <c r="H43" s="192">
        <v>37</v>
      </c>
      <c r="I43" s="189" t="s">
        <v>40</v>
      </c>
      <c r="J43" s="190">
        <v>0</v>
      </c>
      <c r="K43" s="190">
        <v>0</v>
      </c>
      <c r="L43" s="190">
        <v>0</v>
      </c>
      <c r="M43" s="190">
        <f t="shared" si="3"/>
        <v>0</v>
      </c>
      <c r="N43" s="191"/>
      <c r="O43" s="192">
        <v>37</v>
      </c>
      <c r="P43" s="189" t="s">
        <v>40</v>
      </c>
      <c r="Q43" s="190">
        <v>0</v>
      </c>
      <c r="R43" s="190">
        <v>0</v>
      </c>
      <c r="S43" s="190">
        <v>0</v>
      </c>
      <c r="T43" s="190">
        <f t="shared" si="4"/>
        <v>0</v>
      </c>
      <c r="U43" s="191"/>
      <c r="V43" s="192">
        <v>37</v>
      </c>
      <c r="W43" s="189" t="s">
        <v>40</v>
      </c>
      <c r="X43" s="190">
        <v>0</v>
      </c>
      <c r="Y43" s="190">
        <v>0</v>
      </c>
      <c r="Z43" s="190">
        <v>0</v>
      </c>
      <c r="AA43" s="190">
        <f t="shared" si="5"/>
        <v>0</v>
      </c>
      <c r="AB43" s="191"/>
      <c r="AC43" s="192">
        <v>37</v>
      </c>
      <c r="AD43" s="189" t="s">
        <v>40</v>
      </c>
      <c r="AE43" s="190">
        <v>0</v>
      </c>
      <c r="AF43" s="190">
        <v>0</v>
      </c>
      <c r="AG43" s="190">
        <v>0</v>
      </c>
      <c r="AH43" s="190">
        <f t="shared" si="6"/>
        <v>0</v>
      </c>
      <c r="AI43" s="191"/>
      <c r="AJ43" s="192">
        <v>37</v>
      </c>
      <c r="AK43" s="189" t="s">
        <v>40</v>
      </c>
      <c r="AL43" s="190">
        <v>0</v>
      </c>
      <c r="AM43" s="190">
        <v>2906000</v>
      </c>
      <c r="AN43" s="190">
        <v>1066600</v>
      </c>
      <c r="AO43" s="190">
        <f t="shared" si="7"/>
        <v>3972600</v>
      </c>
      <c r="AP43" s="191"/>
      <c r="AQ43" s="192">
        <v>37</v>
      </c>
      <c r="AR43" s="189" t="s">
        <v>40</v>
      </c>
      <c r="AS43" s="190">
        <v>10</v>
      </c>
      <c r="AT43" s="190">
        <v>20000</v>
      </c>
      <c r="AU43" s="190">
        <v>0</v>
      </c>
      <c r="AV43" s="190">
        <f t="shared" si="8"/>
        <v>20000</v>
      </c>
      <c r="AW43" s="191"/>
      <c r="AX43" s="192">
        <v>37</v>
      </c>
      <c r="AY43" s="189" t="s">
        <v>40</v>
      </c>
      <c r="AZ43" s="190">
        <v>75</v>
      </c>
      <c r="BA43" s="190">
        <v>187500</v>
      </c>
      <c r="BB43" s="190">
        <v>0</v>
      </c>
      <c r="BC43" s="190">
        <f t="shared" si="9"/>
        <v>187500</v>
      </c>
      <c r="BD43" s="191"/>
      <c r="BE43" s="192">
        <v>37</v>
      </c>
      <c r="BF43" s="189" t="s">
        <v>40</v>
      </c>
      <c r="BG43" s="190">
        <v>47</v>
      </c>
      <c r="BH43" s="190">
        <v>329000</v>
      </c>
      <c r="BI43" s="190">
        <v>0</v>
      </c>
      <c r="BJ43" s="190">
        <f t="shared" si="10"/>
        <v>329000</v>
      </c>
      <c r="BK43" s="191"/>
      <c r="BL43" s="192">
        <v>37</v>
      </c>
      <c r="BM43" s="189" t="s">
        <v>40</v>
      </c>
      <c r="BN43" s="190">
        <v>0</v>
      </c>
      <c r="BO43" s="190">
        <v>0</v>
      </c>
      <c r="BP43" s="190">
        <v>0</v>
      </c>
      <c r="BQ43" s="190">
        <f t="shared" si="11"/>
        <v>0</v>
      </c>
      <c r="BR43" s="191"/>
      <c r="BS43" s="192">
        <v>37</v>
      </c>
      <c r="BT43" s="189" t="s">
        <v>40</v>
      </c>
      <c r="BU43" s="190">
        <v>37</v>
      </c>
      <c r="BV43" s="190">
        <v>25900</v>
      </c>
      <c r="BW43" s="190">
        <v>0</v>
      </c>
      <c r="BX43" s="190">
        <f t="shared" si="12"/>
        <v>25900</v>
      </c>
      <c r="BY43" s="191"/>
      <c r="BZ43" s="192">
        <v>37</v>
      </c>
      <c r="CA43" s="189" t="s">
        <v>40</v>
      </c>
      <c r="CB43" s="190">
        <v>202</v>
      </c>
      <c r="CC43" s="190">
        <v>151500</v>
      </c>
      <c r="CD43" s="190">
        <v>0</v>
      </c>
      <c r="CE43" s="190">
        <f t="shared" si="13"/>
        <v>151500</v>
      </c>
      <c r="CF43" s="191"/>
      <c r="CG43" s="192">
        <v>37</v>
      </c>
      <c r="CH43" s="189" t="s">
        <v>40</v>
      </c>
      <c r="CI43" s="190">
        <v>28</v>
      </c>
      <c r="CJ43" s="190">
        <v>280000</v>
      </c>
      <c r="CK43" s="190">
        <v>0</v>
      </c>
      <c r="CL43" s="190">
        <f t="shared" si="14"/>
        <v>280000</v>
      </c>
      <c r="CM43" s="191"/>
      <c r="CN43" s="192">
        <v>37</v>
      </c>
      <c r="CO43" s="189" t="s">
        <v>40</v>
      </c>
      <c r="CP43" s="190">
        <v>0</v>
      </c>
      <c r="CQ43" s="190">
        <v>0</v>
      </c>
      <c r="CR43" s="190">
        <v>0</v>
      </c>
      <c r="CS43" s="190">
        <f t="shared" si="15"/>
        <v>0</v>
      </c>
      <c r="CT43" s="191"/>
      <c r="CU43" s="192">
        <v>37</v>
      </c>
      <c r="CV43" s="189" t="s">
        <v>40</v>
      </c>
      <c r="CW43" s="190">
        <v>0</v>
      </c>
      <c r="CX43" s="190">
        <v>0</v>
      </c>
      <c r="CY43" s="190">
        <v>0</v>
      </c>
      <c r="CZ43" s="190">
        <f t="shared" si="16"/>
        <v>0</v>
      </c>
      <c r="DA43" s="191"/>
      <c r="DB43" s="192">
        <v>37</v>
      </c>
      <c r="DC43" s="189" t="s">
        <v>40</v>
      </c>
      <c r="DD43" s="190">
        <v>0</v>
      </c>
      <c r="DE43" s="190">
        <v>0</v>
      </c>
      <c r="DF43" s="190">
        <v>0</v>
      </c>
      <c r="DG43" s="190">
        <f t="shared" si="17"/>
        <v>0</v>
      </c>
      <c r="DH43" s="191"/>
      <c r="DI43" s="192">
        <v>37</v>
      </c>
      <c r="DJ43" s="189" t="s">
        <v>40</v>
      </c>
      <c r="DK43" s="190">
        <v>0</v>
      </c>
      <c r="DL43" s="190">
        <v>0</v>
      </c>
      <c r="DM43" s="190">
        <v>0</v>
      </c>
      <c r="DN43" s="190">
        <f t="shared" si="18"/>
        <v>0</v>
      </c>
      <c r="DO43" s="191"/>
      <c r="DP43" s="192">
        <v>37</v>
      </c>
      <c r="DQ43" s="189" t="s">
        <v>40</v>
      </c>
      <c r="DR43" s="190">
        <v>0</v>
      </c>
      <c r="DS43" s="190">
        <v>0</v>
      </c>
      <c r="DT43" s="190">
        <v>0</v>
      </c>
      <c r="DU43" s="190">
        <f t="shared" si="19"/>
        <v>0</v>
      </c>
      <c r="DV43" s="191"/>
      <c r="DW43" s="192">
        <v>37</v>
      </c>
      <c r="DX43" s="189" t="s">
        <v>40</v>
      </c>
      <c r="DY43" s="190">
        <v>1</v>
      </c>
      <c r="DZ43" s="190">
        <v>60000</v>
      </c>
      <c r="EA43" s="190">
        <v>0</v>
      </c>
      <c r="EB43" s="190">
        <f t="shared" si="20"/>
        <v>60000</v>
      </c>
      <c r="EC43" s="191"/>
      <c r="ED43" s="192">
        <v>37</v>
      </c>
      <c r="EE43" s="189" t="s">
        <v>40</v>
      </c>
      <c r="EF43" s="190">
        <v>0</v>
      </c>
      <c r="EG43" s="190">
        <v>0</v>
      </c>
      <c r="EH43" s="190">
        <v>0</v>
      </c>
      <c r="EI43" s="190">
        <f t="shared" si="21"/>
        <v>0</v>
      </c>
      <c r="EJ43" s="191"/>
      <c r="EK43" s="192">
        <v>37</v>
      </c>
      <c r="EL43" s="189" t="s">
        <v>40</v>
      </c>
      <c r="EM43" s="190">
        <v>0</v>
      </c>
      <c r="EN43" s="190">
        <v>2000000</v>
      </c>
      <c r="EO43" s="190">
        <v>0</v>
      </c>
      <c r="EP43" s="190">
        <f t="shared" si="22"/>
        <v>2000000</v>
      </c>
      <c r="EQ43" s="191"/>
      <c r="ER43" s="192">
        <v>37</v>
      </c>
      <c r="ES43" s="189" t="s">
        <v>40</v>
      </c>
      <c r="ET43" s="190">
        <v>0</v>
      </c>
      <c r="EU43" s="190">
        <v>0</v>
      </c>
      <c r="EV43" s="190">
        <v>0</v>
      </c>
      <c r="EW43" s="190">
        <f t="shared" si="23"/>
        <v>0</v>
      </c>
      <c r="EX43" s="191"/>
      <c r="EY43" s="192">
        <v>37</v>
      </c>
      <c r="EZ43" s="189" t="s">
        <v>40</v>
      </c>
      <c r="FA43" s="190">
        <v>2</v>
      </c>
      <c r="FB43" s="190">
        <v>110000</v>
      </c>
      <c r="FC43" s="190">
        <v>0</v>
      </c>
      <c r="FD43" s="190">
        <f t="shared" si="24"/>
        <v>110000</v>
      </c>
      <c r="FE43" s="191"/>
      <c r="FF43" s="192">
        <v>37</v>
      </c>
      <c r="FG43" s="189" t="s">
        <v>40</v>
      </c>
      <c r="FH43" s="190">
        <v>0</v>
      </c>
      <c r="FI43" s="190">
        <v>0</v>
      </c>
      <c r="FJ43" s="190">
        <v>0</v>
      </c>
      <c r="FK43" s="190">
        <f t="shared" si="25"/>
        <v>0</v>
      </c>
      <c r="FL43" s="191"/>
      <c r="FM43" s="192">
        <v>37</v>
      </c>
      <c r="FN43" s="189" t="s">
        <v>40</v>
      </c>
      <c r="FO43" s="190">
        <v>0</v>
      </c>
      <c r="FP43" s="190">
        <v>120000</v>
      </c>
      <c r="FQ43" s="190">
        <v>0</v>
      </c>
      <c r="FR43" s="190">
        <f t="shared" si="26"/>
        <v>120000</v>
      </c>
      <c r="FS43" s="191"/>
      <c r="FT43" s="192">
        <v>37</v>
      </c>
      <c r="FU43" s="189" t="s">
        <v>40</v>
      </c>
      <c r="FV43" s="190">
        <v>1</v>
      </c>
      <c r="FW43" s="190">
        <v>150000</v>
      </c>
      <c r="FX43" s="190">
        <v>0</v>
      </c>
      <c r="FY43" s="190">
        <f t="shared" si="27"/>
        <v>150000</v>
      </c>
      <c r="FZ43" s="191"/>
      <c r="GA43" s="192">
        <v>37</v>
      </c>
      <c r="GB43" s="189" t="s">
        <v>40</v>
      </c>
      <c r="GC43" s="190">
        <v>1</v>
      </c>
      <c r="GD43" s="190">
        <v>200000</v>
      </c>
      <c r="GE43" s="190">
        <v>0</v>
      </c>
      <c r="GF43" s="190">
        <f t="shared" si="28"/>
        <v>200000</v>
      </c>
      <c r="GG43" s="191"/>
      <c r="GH43" s="192">
        <v>37</v>
      </c>
      <c r="GI43" s="189" t="s">
        <v>40</v>
      </c>
      <c r="GJ43" s="190">
        <v>0</v>
      </c>
      <c r="GK43" s="190">
        <v>0</v>
      </c>
      <c r="GL43" s="190">
        <v>0</v>
      </c>
      <c r="GM43" s="190">
        <f t="shared" si="29"/>
        <v>0</v>
      </c>
      <c r="GN43" s="191"/>
      <c r="GO43" s="192">
        <v>37</v>
      </c>
      <c r="GP43" s="189" t="s">
        <v>40</v>
      </c>
      <c r="GQ43" s="190">
        <v>1</v>
      </c>
      <c r="GR43" s="190">
        <v>50000</v>
      </c>
      <c r="GS43" s="190">
        <v>0</v>
      </c>
      <c r="GT43" s="190">
        <f t="shared" si="30"/>
        <v>50000</v>
      </c>
      <c r="GU43" s="191"/>
      <c r="GV43" s="192">
        <v>37</v>
      </c>
      <c r="GW43" s="189" t="s">
        <v>40</v>
      </c>
      <c r="GX43" s="190">
        <v>0</v>
      </c>
      <c r="GY43" s="190">
        <v>0</v>
      </c>
      <c r="GZ43" s="190">
        <v>0</v>
      </c>
      <c r="HA43" s="190">
        <f t="shared" si="31"/>
        <v>0</v>
      </c>
      <c r="HB43" s="191"/>
      <c r="HC43" s="192">
        <v>37</v>
      </c>
      <c r="HD43" s="189" t="s">
        <v>40</v>
      </c>
      <c r="HE43" s="190">
        <v>1</v>
      </c>
      <c r="HF43" s="190">
        <v>30000</v>
      </c>
      <c r="HG43" s="190">
        <v>0</v>
      </c>
      <c r="HH43" s="190">
        <f t="shared" si="32"/>
        <v>30000</v>
      </c>
      <c r="HI43" s="191"/>
      <c r="HJ43" s="192">
        <v>37</v>
      </c>
      <c r="HK43" s="189" t="s">
        <v>40</v>
      </c>
      <c r="HL43" s="190">
        <v>0</v>
      </c>
      <c r="HM43" s="190">
        <v>0</v>
      </c>
      <c r="HN43" s="190">
        <v>0</v>
      </c>
      <c r="HO43" s="190">
        <f t="shared" si="33"/>
        <v>0</v>
      </c>
      <c r="HP43" s="191"/>
      <c r="HQ43" s="192">
        <v>37</v>
      </c>
      <c r="HR43" s="189" t="s">
        <v>40</v>
      </c>
      <c r="HS43" s="190">
        <v>2</v>
      </c>
      <c r="HT43" s="190">
        <v>4583000</v>
      </c>
      <c r="HU43" s="190">
        <v>0</v>
      </c>
      <c r="HV43" s="190">
        <f t="shared" si="34"/>
        <v>4583000</v>
      </c>
      <c r="HW43" s="191"/>
      <c r="HX43" s="192">
        <v>37</v>
      </c>
      <c r="HY43" s="189" t="s">
        <v>40</v>
      </c>
      <c r="HZ43" s="190">
        <v>0</v>
      </c>
      <c r="IA43" s="190">
        <v>0</v>
      </c>
      <c r="IB43" s="190">
        <v>0</v>
      </c>
      <c r="IC43" s="190">
        <f t="shared" si="35"/>
        <v>0</v>
      </c>
      <c r="ID43" s="191"/>
      <c r="IE43" s="192">
        <v>37</v>
      </c>
      <c r="IF43" s="189" t="s">
        <v>40</v>
      </c>
      <c r="IG43" s="190">
        <v>0</v>
      </c>
      <c r="IH43" s="190">
        <v>0</v>
      </c>
      <c r="II43" s="190">
        <v>0</v>
      </c>
      <c r="IJ43" s="190">
        <f t="shared" si="36"/>
        <v>0</v>
      </c>
      <c r="IK43" s="191"/>
      <c r="IL43" s="192">
        <v>37</v>
      </c>
      <c r="IM43" s="189" t="s">
        <v>40</v>
      </c>
      <c r="IN43" s="190">
        <v>0</v>
      </c>
      <c r="IO43" s="190">
        <v>0</v>
      </c>
      <c r="IP43" s="190">
        <v>0</v>
      </c>
      <c r="IQ43" s="190">
        <f t="shared" si="37"/>
        <v>0</v>
      </c>
      <c r="IR43" s="191"/>
      <c r="IS43" s="192">
        <v>37</v>
      </c>
      <c r="IT43" s="189" t="s">
        <v>40</v>
      </c>
      <c r="IU43" s="190">
        <v>0</v>
      </c>
      <c r="IV43" s="190">
        <v>0</v>
      </c>
      <c r="IW43" s="190">
        <v>0</v>
      </c>
      <c r="IX43" s="190">
        <f t="shared" si="38"/>
        <v>0</v>
      </c>
      <c r="IY43" s="191"/>
      <c r="IZ43" s="192">
        <v>37</v>
      </c>
      <c r="JA43" s="189" t="s">
        <v>40</v>
      </c>
      <c r="JB43" s="190">
        <v>330</v>
      </c>
      <c r="JC43" s="190">
        <v>65000</v>
      </c>
      <c r="JD43" s="190">
        <v>40000</v>
      </c>
      <c r="JE43" s="190">
        <f t="shared" si="39"/>
        <v>105000</v>
      </c>
      <c r="JF43" s="191"/>
      <c r="JG43" s="192">
        <v>37</v>
      </c>
      <c r="JH43" s="189" t="s">
        <v>40</v>
      </c>
      <c r="JI43" s="190">
        <v>474</v>
      </c>
      <c r="JJ43" s="190">
        <v>142200</v>
      </c>
      <c r="JK43" s="190">
        <v>0</v>
      </c>
      <c r="JL43" s="190">
        <f t="shared" si="40"/>
        <v>142200</v>
      </c>
      <c r="JM43" s="191"/>
      <c r="JN43" s="192">
        <v>37</v>
      </c>
      <c r="JO43" s="189" t="s">
        <v>40</v>
      </c>
      <c r="JP43" s="190">
        <v>0</v>
      </c>
      <c r="JQ43" s="190">
        <v>17000</v>
      </c>
      <c r="JR43" s="190">
        <v>0</v>
      </c>
      <c r="JS43" s="190">
        <f t="shared" si="41"/>
        <v>17000</v>
      </c>
      <c r="JT43" s="191"/>
      <c r="JU43" s="192">
        <v>37</v>
      </c>
      <c r="JV43" s="189" t="s">
        <v>40</v>
      </c>
      <c r="JW43" s="190">
        <v>14</v>
      </c>
      <c r="JX43" s="190">
        <v>350000</v>
      </c>
      <c r="JY43" s="190">
        <v>0</v>
      </c>
      <c r="JZ43" s="190">
        <f t="shared" si="42"/>
        <v>350000</v>
      </c>
      <c r="KA43" s="191"/>
      <c r="KB43" s="192">
        <v>37</v>
      </c>
      <c r="KC43" s="189" t="s">
        <v>40</v>
      </c>
      <c r="KD43" s="190">
        <v>0</v>
      </c>
      <c r="KE43" s="190">
        <v>0</v>
      </c>
      <c r="KF43" s="190">
        <v>0</v>
      </c>
      <c r="KG43" s="190">
        <f t="shared" si="43"/>
        <v>0</v>
      </c>
      <c r="KH43" s="191"/>
      <c r="KI43" s="192">
        <v>37</v>
      </c>
      <c r="KJ43" s="189" t="s">
        <v>40</v>
      </c>
      <c r="KK43" s="190">
        <v>10</v>
      </c>
      <c r="KL43" s="190">
        <v>380000</v>
      </c>
      <c r="KM43" s="190">
        <v>0</v>
      </c>
      <c r="KN43" s="190">
        <f t="shared" si="44"/>
        <v>380000</v>
      </c>
      <c r="KO43" s="191"/>
      <c r="KP43" s="192">
        <v>37</v>
      </c>
      <c r="KQ43" s="189" t="s">
        <v>40</v>
      </c>
      <c r="KR43" s="190">
        <v>0</v>
      </c>
      <c r="KS43" s="190">
        <v>0</v>
      </c>
      <c r="KT43" s="190">
        <v>98441</v>
      </c>
      <c r="KU43" s="190">
        <f t="shared" si="45"/>
        <v>98441</v>
      </c>
      <c r="KV43" s="191"/>
      <c r="KW43" s="192">
        <v>37</v>
      </c>
      <c r="KX43" s="189" t="s">
        <v>40</v>
      </c>
      <c r="KY43" s="190">
        <v>0</v>
      </c>
      <c r="KZ43" s="190">
        <v>0</v>
      </c>
      <c r="LA43" s="190">
        <v>0</v>
      </c>
      <c r="LB43" s="190">
        <f t="shared" si="46"/>
        <v>0</v>
      </c>
      <c r="LC43" s="191"/>
      <c r="LD43" s="192">
        <v>37</v>
      </c>
      <c r="LE43" s="189" t="s">
        <v>40</v>
      </c>
      <c r="LF43" s="190">
        <v>1</v>
      </c>
      <c r="LG43" s="190">
        <v>46000</v>
      </c>
      <c r="LH43" s="190">
        <v>0</v>
      </c>
      <c r="LI43" s="190">
        <f t="shared" si="47"/>
        <v>46000</v>
      </c>
      <c r="LJ43" s="191"/>
      <c r="LK43" s="192">
        <v>37</v>
      </c>
      <c r="LL43" s="189" t="s">
        <v>40</v>
      </c>
      <c r="LM43" s="190">
        <v>0</v>
      </c>
      <c r="LN43" s="190">
        <v>0</v>
      </c>
      <c r="LO43" s="190">
        <v>0</v>
      </c>
      <c r="LP43" s="190">
        <f t="shared" si="48"/>
        <v>0</v>
      </c>
      <c r="LQ43" s="191"/>
      <c r="LR43" s="192">
        <v>37</v>
      </c>
      <c r="LS43" s="189" t="s">
        <v>40</v>
      </c>
      <c r="LT43" s="190">
        <v>0</v>
      </c>
      <c r="LU43" s="190">
        <v>0</v>
      </c>
      <c r="LV43" s="190">
        <v>0</v>
      </c>
      <c r="LW43" s="190">
        <f t="shared" si="49"/>
        <v>0</v>
      </c>
      <c r="LX43" s="191"/>
      <c r="LY43" s="192">
        <v>37</v>
      </c>
      <c r="LZ43" s="189" t="s">
        <v>40</v>
      </c>
      <c r="MA43" s="190">
        <v>0</v>
      </c>
      <c r="MB43" s="190">
        <v>0</v>
      </c>
      <c r="MC43" s="190">
        <v>0</v>
      </c>
      <c r="MD43" s="190">
        <f t="shared" si="50"/>
        <v>0</v>
      </c>
      <c r="ME43" s="191"/>
      <c r="MF43" s="192">
        <v>37</v>
      </c>
      <c r="MG43" s="189" t="s">
        <v>40</v>
      </c>
      <c r="MH43" s="190">
        <v>600</v>
      </c>
      <c r="MI43" s="190">
        <v>36000</v>
      </c>
      <c r="MJ43" s="190">
        <v>0</v>
      </c>
      <c r="MK43" s="190">
        <f t="shared" si="51"/>
        <v>36000</v>
      </c>
      <c r="ML43" s="191"/>
      <c r="MM43" s="192">
        <v>37</v>
      </c>
      <c r="MN43" s="189" t="s">
        <v>40</v>
      </c>
      <c r="MO43" s="190">
        <v>0</v>
      </c>
      <c r="MP43" s="190">
        <v>0</v>
      </c>
      <c r="MQ43" s="190">
        <v>0</v>
      </c>
      <c r="MR43" s="190">
        <f t="shared" si="52"/>
        <v>0</v>
      </c>
      <c r="MS43" s="191"/>
      <c r="MT43" s="192">
        <v>37</v>
      </c>
      <c r="MU43" s="189" t="s">
        <v>40</v>
      </c>
      <c r="MV43" s="190">
        <v>0</v>
      </c>
      <c r="MW43" s="190">
        <v>0</v>
      </c>
      <c r="MX43" s="190">
        <v>0</v>
      </c>
      <c r="MY43" s="190">
        <f t="shared" si="53"/>
        <v>0</v>
      </c>
      <c r="MZ43" s="191"/>
      <c r="NA43" s="192">
        <v>37</v>
      </c>
      <c r="NB43" s="189" t="s">
        <v>40</v>
      </c>
      <c r="NC43" s="190">
        <v>52397</v>
      </c>
      <c r="ND43" s="190">
        <v>20213950</v>
      </c>
      <c r="NE43" s="190">
        <v>0</v>
      </c>
      <c r="NF43" s="190">
        <f t="shared" si="54"/>
        <v>20213950</v>
      </c>
      <c r="NG43" s="191"/>
      <c r="NH43" s="192">
        <v>37</v>
      </c>
      <c r="NI43" s="189" t="s">
        <v>40</v>
      </c>
      <c r="NJ43" s="190">
        <v>4952</v>
      </c>
      <c r="NK43" s="190">
        <v>990400</v>
      </c>
      <c r="NL43" s="190">
        <v>0</v>
      </c>
      <c r="NM43" s="190">
        <f t="shared" si="55"/>
        <v>990400</v>
      </c>
      <c r="NN43" s="191"/>
      <c r="NO43" s="192">
        <v>37</v>
      </c>
      <c r="NP43" s="189" t="s">
        <v>40</v>
      </c>
      <c r="NQ43" s="190">
        <v>0</v>
      </c>
      <c r="NR43" s="190">
        <v>0</v>
      </c>
      <c r="NS43" s="190">
        <v>0</v>
      </c>
      <c r="NT43" s="190">
        <f t="shared" si="56"/>
        <v>0</v>
      </c>
      <c r="NU43" s="191"/>
      <c r="NV43" s="192">
        <v>37</v>
      </c>
      <c r="NW43" s="189" t="s">
        <v>40</v>
      </c>
      <c r="NX43" s="190">
        <v>0</v>
      </c>
      <c r="NY43" s="190">
        <v>0</v>
      </c>
      <c r="NZ43" s="190">
        <v>0</v>
      </c>
      <c r="OA43" s="190">
        <f t="shared" si="57"/>
        <v>0</v>
      </c>
      <c r="OB43" s="191"/>
      <c r="OC43" s="192">
        <v>37</v>
      </c>
      <c r="OD43" s="189" t="s">
        <v>40</v>
      </c>
      <c r="OE43" s="190">
        <v>0</v>
      </c>
      <c r="OF43" s="190">
        <v>0</v>
      </c>
      <c r="OG43" s="190">
        <v>0</v>
      </c>
      <c r="OH43" s="190">
        <f t="shared" si="58"/>
        <v>0</v>
      </c>
      <c r="OI43" s="191"/>
      <c r="OJ43" s="192">
        <v>37</v>
      </c>
      <c r="OK43" s="189" t="s">
        <v>40</v>
      </c>
      <c r="OL43" s="190">
        <v>0</v>
      </c>
      <c r="OM43" s="190">
        <v>0</v>
      </c>
      <c r="ON43" s="190">
        <v>0</v>
      </c>
      <c r="OO43" s="190">
        <f t="shared" si="59"/>
        <v>0</v>
      </c>
      <c r="OP43" s="191"/>
      <c r="OQ43" s="192">
        <v>37</v>
      </c>
      <c r="OR43" s="189" t="s">
        <v>40</v>
      </c>
      <c r="OS43" s="190">
        <v>19665.8</v>
      </c>
      <c r="OT43" s="190">
        <v>1278277</v>
      </c>
      <c r="OU43" s="190">
        <v>0</v>
      </c>
      <c r="OV43" s="190">
        <f t="shared" si="60"/>
        <v>1278277</v>
      </c>
      <c r="OW43" s="191"/>
      <c r="OX43" s="192">
        <v>37</v>
      </c>
      <c r="OY43" s="189" t="s">
        <v>40</v>
      </c>
      <c r="OZ43" s="190">
        <v>0</v>
      </c>
      <c r="PA43" s="190">
        <v>0</v>
      </c>
      <c r="PB43" s="190">
        <v>0</v>
      </c>
      <c r="PC43" s="190">
        <f t="shared" si="61"/>
        <v>0</v>
      </c>
      <c r="PD43" s="191"/>
      <c r="PE43" s="192">
        <v>37</v>
      </c>
      <c r="PF43" s="189" t="s">
        <v>40</v>
      </c>
      <c r="PG43" s="190">
        <v>0</v>
      </c>
      <c r="PH43" s="190">
        <v>0</v>
      </c>
      <c r="PI43" s="190">
        <v>0</v>
      </c>
      <c r="PJ43" s="190">
        <f t="shared" si="62"/>
        <v>0</v>
      </c>
      <c r="PK43" s="191"/>
      <c r="PL43" s="192">
        <v>37</v>
      </c>
      <c r="PM43" s="189" t="s">
        <v>40</v>
      </c>
      <c r="PN43" s="190">
        <v>0</v>
      </c>
      <c r="PO43" s="190">
        <v>0</v>
      </c>
      <c r="PP43" s="190">
        <v>0</v>
      </c>
      <c r="PQ43" s="190">
        <f t="shared" si="63"/>
        <v>0</v>
      </c>
      <c r="PR43" s="191"/>
      <c r="PS43" s="192">
        <v>37</v>
      </c>
      <c r="PT43" s="189" t="s">
        <v>40</v>
      </c>
      <c r="PU43" s="190">
        <v>3135</v>
      </c>
      <c r="PV43" s="190">
        <v>689700</v>
      </c>
      <c r="PW43" s="190">
        <v>0</v>
      </c>
      <c r="PX43" s="190">
        <f t="shared" si="64"/>
        <v>689700</v>
      </c>
      <c r="PY43" s="191"/>
      <c r="PZ43" s="192">
        <v>37</v>
      </c>
      <c r="QA43" s="189" t="s">
        <v>40</v>
      </c>
      <c r="QB43" s="190">
        <v>29042049</v>
      </c>
      <c r="QC43" s="190">
        <v>4646728</v>
      </c>
      <c r="QD43" s="190">
        <v>0</v>
      </c>
      <c r="QE43" s="190">
        <f t="shared" si="65"/>
        <v>4646728</v>
      </c>
      <c r="QF43" s="191"/>
      <c r="QG43" s="192">
        <v>37</v>
      </c>
      <c r="QH43" s="189" t="s">
        <v>40</v>
      </c>
      <c r="QI43" s="190">
        <v>308</v>
      </c>
      <c r="QJ43" s="190">
        <v>1086932</v>
      </c>
      <c r="QK43" s="190">
        <v>0</v>
      </c>
      <c r="QL43" s="190">
        <f t="shared" si="66"/>
        <v>1086932</v>
      </c>
      <c r="QM43" s="191"/>
      <c r="QN43" s="192">
        <v>37</v>
      </c>
      <c r="QO43" s="189" t="s">
        <v>40</v>
      </c>
      <c r="QP43" s="190">
        <v>3159</v>
      </c>
      <c r="QQ43" s="190">
        <v>473850</v>
      </c>
      <c r="QR43" s="190">
        <v>0</v>
      </c>
      <c r="QS43" s="190">
        <f t="shared" si="67"/>
        <v>473850</v>
      </c>
      <c r="QT43" s="191"/>
      <c r="QU43" s="192">
        <v>37</v>
      </c>
      <c r="QV43" s="189" t="s">
        <v>40</v>
      </c>
      <c r="QW43" s="190">
        <v>10</v>
      </c>
      <c r="QX43" s="190">
        <v>20000</v>
      </c>
      <c r="QY43" s="190">
        <v>0</v>
      </c>
      <c r="QZ43" s="190">
        <f t="shared" si="68"/>
        <v>20000</v>
      </c>
      <c r="RA43" s="191"/>
      <c r="RB43" s="192">
        <v>37</v>
      </c>
      <c r="RC43" s="189" t="s">
        <v>40</v>
      </c>
      <c r="RD43" s="190">
        <v>0</v>
      </c>
      <c r="RE43" s="190">
        <v>0</v>
      </c>
      <c r="RF43" s="190">
        <v>0</v>
      </c>
      <c r="RG43" s="190">
        <f t="shared" si="69"/>
        <v>0</v>
      </c>
      <c r="RH43" s="191"/>
      <c r="RI43" s="192">
        <v>37</v>
      </c>
      <c r="RJ43" s="189" t="s">
        <v>40</v>
      </c>
      <c r="RK43" s="190">
        <v>3605</v>
      </c>
      <c r="RL43" s="190">
        <v>302820</v>
      </c>
      <c r="RM43" s="190">
        <v>0</v>
      </c>
      <c r="RN43" s="190">
        <f t="shared" si="70"/>
        <v>302820</v>
      </c>
      <c r="RO43" s="191"/>
      <c r="RP43" s="192">
        <v>37</v>
      </c>
      <c r="RQ43" s="189" t="s">
        <v>40</v>
      </c>
      <c r="RR43" s="190">
        <v>18</v>
      </c>
      <c r="RS43" s="190">
        <v>27000</v>
      </c>
      <c r="RT43" s="190">
        <v>0</v>
      </c>
      <c r="RU43" s="190">
        <f t="shared" si="71"/>
        <v>27000</v>
      </c>
      <c r="RV43" s="191"/>
      <c r="RW43" s="192">
        <v>37</v>
      </c>
      <c r="RX43" s="189" t="s">
        <v>40</v>
      </c>
      <c r="RY43" s="190">
        <v>0</v>
      </c>
      <c r="RZ43" s="190">
        <v>0</v>
      </c>
      <c r="SA43" s="190">
        <v>0</v>
      </c>
      <c r="SB43" s="190">
        <f t="shared" si="72"/>
        <v>0</v>
      </c>
      <c r="SC43" s="191"/>
      <c r="SD43" s="192">
        <v>37</v>
      </c>
      <c r="SE43" s="189" t="s">
        <v>40</v>
      </c>
      <c r="SF43" s="190">
        <v>0</v>
      </c>
      <c r="SG43" s="190">
        <v>10000</v>
      </c>
      <c r="SH43" s="190">
        <v>0</v>
      </c>
      <c r="SI43" s="190">
        <f t="shared" si="73"/>
        <v>10000</v>
      </c>
      <c r="SJ43" s="191"/>
      <c r="SK43" s="192">
        <v>37</v>
      </c>
      <c r="SL43" s="189" t="s">
        <v>40</v>
      </c>
      <c r="SM43" s="190">
        <v>0</v>
      </c>
      <c r="SN43" s="190">
        <v>7500</v>
      </c>
      <c r="SO43" s="190">
        <v>0</v>
      </c>
      <c r="SP43" s="190">
        <f t="shared" si="74"/>
        <v>7500</v>
      </c>
      <c r="SQ43" s="191"/>
      <c r="SR43" s="192">
        <v>37</v>
      </c>
      <c r="SS43" s="189" t="s">
        <v>40</v>
      </c>
      <c r="ST43" s="190">
        <v>0</v>
      </c>
      <c r="SU43" s="190">
        <v>2000</v>
      </c>
      <c r="SV43" s="190">
        <v>0</v>
      </c>
      <c r="SW43" s="190">
        <f t="shared" si="75"/>
        <v>2000</v>
      </c>
      <c r="SX43" s="191"/>
      <c r="SY43" s="192">
        <v>37</v>
      </c>
      <c r="SZ43" s="189" t="s">
        <v>40</v>
      </c>
      <c r="TA43" s="190">
        <v>0</v>
      </c>
      <c r="TB43" s="190">
        <v>2000</v>
      </c>
      <c r="TC43" s="190">
        <v>0</v>
      </c>
      <c r="TD43" s="190">
        <f t="shared" si="76"/>
        <v>2000</v>
      </c>
      <c r="TE43" s="191"/>
      <c r="TF43" s="192">
        <v>37</v>
      </c>
      <c r="TG43" s="189" t="s">
        <v>40</v>
      </c>
      <c r="TH43" s="190">
        <v>0</v>
      </c>
      <c r="TI43" s="190">
        <v>0</v>
      </c>
      <c r="TJ43" s="190">
        <v>0</v>
      </c>
      <c r="TK43" s="190">
        <f t="shared" si="77"/>
        <v>0</v>
      </c>
      <c r="TL43" s="191"/>
      <c r="TM43" s="192">
        <v>37</v>
      </c>
      <c r="TN43" s="189" t="s">
        <v>40</v>
      </c>
      <c r="TO43" s="190">
        <v>0</v>
      </c>
      <c r="TP43" s="190">
        <v>0</v>
      </c>
      <c r="TQ43" s="190">
        <v>0</v>
      </c>
      <c r="TR43" s="190">
        <f t="shared" si="78"/>
        <v>0</v>
      </c>
      <c r="TS43" s="191"/>
      <c r="TT43" s="192">
        <v>37</v>
      </c>
      <c r="TU43" s="189" t="s">
        <v>40</v>
      </c>
      <c r="TV43" s="190">
        <v>0</v>
      </c>
      <c r="TW43" s="190">
        <v>0</v>
      </c>
      <c r="TX43" s="190">
        <v>0</v>
      </c>
      <c r="TY43" s="190">
        <f t="shared" si="79"/>
        <v>0</v>
      </c>
      <c r="TZ43" s="191"/>
      <c r="UA43" s="192">
        <v>37</v>
      </c>
      <c r="UB43" s="189" t="s">
        <v>40</v>
      </c>
      <c r="UC43" s="190">
        <v>0</v>
      </c>
      <c r="UD43" s="190">
        <v>0</v>
      </c>
      <c r="UE43" s="190">
        <v>0</v>
      </c>
      <c r="UF43" s="190">
        <f t="shared" si="80"/>
        <v>0</v>
      </c>
      <c r="UG43" s="191"/>
      <c r="UH43" s="192">
        <v>37</v>
      </c>
      <c r="UI43" s="189" t="s">
        <v>40</v>
      </c>
      <c r="UJ43" s="190">
        <v>0</v>
      </c>
      <c r="UK43" s="190">
        <v>0</v>
      </c>
      <c r="UL43" s="190">
        <v>0</v>
      </c>
      <c r="UM43" s="190">
        <f t="shared" si="81"/>
        <v>0</v>
      </c>
      <c r="UN43" s="191"/>
      <c r="UO43" s="192">
        <v>37</v>
      </c>
      <c r="UP43" s="189" t="s">
        <v>40</v>
      </c>
      <c r="UQ43" s="190">
        <v>0</v>
      </c>
      <c r="UR43" s="190">
        <v>43800</v>
      </c>
      <c r="US43" s="190">
        <v>0</v>
      </c>
      <c r="UT43" s="190">
        <f t="shared" si="82"/>
        <v>43800</v>
      </c>
      <c r="UU43" s="191"/>
      <c r="UV43" s="192">
        <v>37</v>
      </c>
      <c r="UW43" s="189" t="s">
        <v>40</v>
      </c>
      <c r="UX43" s="190">
        <v>18</v>
      </c>
      <c r="UY43" s="190">
        <v>565622.19293478259</v>
      </c>
      <c r="UZ43" s="190">
        <v>0</v>
      </c>
      <c r="VA43" s="190">
        <f t="shared" si="83"/>
        <v>565622.19293478259</v>
      </c>
      <c r="VB43" s="191"/>
      <c r="VC43" s="192">
        <v>37</v>
      </c>
      <c r="VD43" s="189" t="s">
        <v>40</v>
      </c>
      <c r="VE43" s="190">
        <v>1</v>
      </c>
      <c r="VF43" s="190">
        <v>42900</v>
      </c>
      <c r="VG43" s="190">
        <v>0</v>
      </c>
      <c r="VH43" s="190">
        <f t="shared" si="84"/>
        <v>42900</v>
      </c>
      <c r="VI43" s="191"/>
      <c r="VJ43" s="192">
        <v>37</v>
      </c>
      <c r="VK43" s="189" t="s">
        <v>40</v>
      </c>
      <c r="VL43" s="190">
        <v>1</v>
      </c>
      <c r="VM43" s="190">
        <v>50000</v>
      </c>
      <c r="VN43" s="190">
        <v>0</v>
      </c>
      <c r="VO43" s="190">
        <f t="shared" si="85"/>
        <v>50000</v>
      </c>
      <c r="VP43" s="191"/>
      <c r="VQ43" s="192">
        <v>37</v>
      </c>
      <c r="VR43" s="189" t="s">
        <v>40</v>
      </c>
      <c r="VS43" s="190">
        <v>500</v>
      </c>
      <c r="VT43" s="190">
        <v>500000</v>
      </c>
      <c r="VU43" s="190">
        <v>0</v>
      </c>
      <c r="VV43" s="190">
        <f t="shared" si="86"/>
        <v>500000</v>
      </c>
      <c r="VW43" s="191"/>
      <c r="VX43" s="192">
        <v>37</v>
      </c>
      <c r="VY43" s="189" t="s">
        <v>40</v>
      </c>
      <c r="VZ43" s="190">
        <v>0</v>
      </c>
      <c r="WA43" s="190">
        <v>500000</v>
      </c>
      <c r="WB43" s="190">
        <v>0</v>
      </c>
      <c r="WC43" s="190">
        <f t="shared" si="87"/>
        <v>500000</v>
      </c>
      <c r="WD43" s="191"/>
      <c r="WE43" s="192">
        <v>37</v>
      </c>
      <c r="WF43" s="189" t="s">
        <v>40</v>
      </c>
      <c r="WG43" s="190">
        <v>1</v>
      </c>
      <c r="WH43" s="190">
        <v>500000</v>
      </c>
      <c r="WI43" s="190">
        <v>0</v>
      </c>
      <c r="WJ43" s="190">
        <f t="shared" si="88"/>
        <v>500000</v>
      </c>
      <c r="WK43" s="191"/>
      <c r="WL43" s="192">
        <v>37</v>
      </c>
      <c r="WM43" s="189" t="s">
        <v>40</v>
      </c>
      <c r="WN43" s="190">
        <v>1</v>
      </c>
      <c r="WO43" s="190">
        <v>100000</v>
      </c>
      <c r="WP43" s="190">
        <v>0</v>
      </c>
      <c r="WQ43" s="190">
        <f t="shared" si="89"/>
        <v>100000</v>
      </c>
      <c r="WR43" s="191"/>
      <c r="WS43" s="192">
        <v>37</v>
      </c>
      <c r="WT43" s="189" t="s">
        <v>40</v>
      </c>
      <c r="WU43" s="190">
        <v>1</v>
      </c>
      <c r="WV43" s="190">
        <v>600000</v>
      </c>
      <c r="WW43" s="190">
        <v>0</v>
      </c>
      <c r="WX43" s="190">
        <f t="shared" si="90"/>
        <v>600000</v>
      </c>
      <c r="WY43" s="191"/>
      <c r="WZ43" s="192">
        <v>37</v>
      </c>
      <c r="XA43" s="189" t="s">
        <v>40</v>
      </c>
      <c r="XB43" s="190">
        <v>1</v>
      </c>
      <c r="XC43" s="190">
        <v>560000</v>
      </c>
      <c r="XD43" s="190">
        <v>0</v>
      </c>
      <c r="XE43" s="190">
        <f t="shared" si="91"/>
        <v>560000</v>
      </c>
      <c r="XF43" s="191"/>
      <c r="XG43" s="192">
        <v>37</v>
      </c>
      <c r="XH43" s="189" t="s">
        <v>40</v>
      </c>
      <c r="XI43" s="190">
        <v>1</v>
      </c>
      <c r="XJ43" s="190">
        <v>50000</v>
      </c>
      <c r="XK43" s="190">
        <v>0</v>
      </c>
      <c r="XL43" s="190">
        <f t="shared" si="92"/>
        <v>50000</v>
      </c>
      <c r="XM43" s="191"/>
      <c r="XN43" s="192">
        <v>37</v>
      </c>
      <c r="XO43" s="189" t="s">
        <v>40</v>
      </c>
      <c r="XP43" s="190">
        <v>18</v>
      </c>
      <c r="XQ43" s="190">
        <v>180000</v>
      </c>
      <c r="XR43" s="190">
        <v>0</v>
      </c>
      <c r="XS43" s="190">
        <f t="shared" si="93"/>
        <v>180000</v>
      </c>
      <c r="XT43" s="191"/>
      <c r="XU43" s="192">
        <v>37</v>
      </c>
      <c r="XV43" s="189" t="s">
        <v>40</v>
      </c>
      <c r="XW43" s="190">
        <v>10</v>
      </c>
      <c r="XX43" s="190">
        <v>140000</v>
      </c>
      <c r="XY43" s="190">
        <v>0</v>
      </c>
      <c r="XZ43" s="190">
        <f t="shared" si="94"/>
        <v>140000</v>
      </c>
      <c r="YA43" s="191"/>
      <c r="YB43" s="192">
        <v>37</v>
      </c>
      <c r="YC43" s="189" t="s">
        <v>40</v>
      </c>
      <c r="YD43" s="190">
        <v>4023601.385437876</v>
      </c>
      <c r="YE43" s="190">
        <v>14163076.876741324</v>
      </c>
      <c r="YF43" s="190">
        <v>0</v>
      </c>
      <c r="YG43" s="190">
        <f t="shared" si="95"/>
        <v>14163076.876741324</v>
      </c>
      <c r="YH43" s="191"/>
      <c r="YI43" s="192">
        <v>37</v>
      </c>
      <c r="YJ43" s="189" t="s">
        <v>40</v>
      </c>
      <c r="YK43" s="190">
        <v>0</v>
      </c>
      <c r="YL43" s="190">
        <v>0</v>
      </c>
      <c r="YM43" s="190">
        <v>0</v>
      </c>
      <c r="YN43" s="190">
        <f t="shared" si="96"/>
        <v>0</v>
      </c>
      <c r="YO43" s="191"/>
      <c r="YP43" s="192">
        <v>37</v>
      </c>
      <c r="YQ43" s="189" t="s">
        <v>40</v>
      </c>
      <c r="YR43" s="190">
        <v>0</v>
      </c>
      <c r="YS43" s="190">
        <v>0</v>
      </c>
      <c r="YT43" s="219">
        <v>153846.20000000001</v>
      </c>
      <c r="YU43" s="190">
        <f t="shared" si="97"/>
        <v>153846.20000000001</v>
      </c>
      <c r="YV43" s="191"/>
      <c r="YW43" s="192">
        <v>37</v>
      </c>
      <c r="YX43" s="189" t="s">
        <v>40</v>
      </c>
      <c r="YY43" s="190">
        <v>0</v>
      </c>
      <c r="YZ43" s="190">
        <v>11194990</v>
      </c>
      <c r="ZA43" s="190">
        <v>0</v>
      </c>
      <c r="ZB43" s="190">
        <f t="shared" si="98"/>
        <v>11194990</v>
      </c>
      <c r="ZC43" s="191"/>
      <c r="ZD43" s="192">
        <v>37</v>
      </c>
      <c r="ZE43" s="189" t="s">
        <v>40</v>
      </c>
      <c r="ZF43" s="190">
        <v>0</v>
      </c>
      <c r="ZG43" s="190">
        <v>0</v>
      </c>
      <c r="ZH43" s="190">
        <v>0</v>
      </c>
      <c r="ZI43" s="190">
        <f t="shared" si="99"/>
        <v>0</v>
      </c>
      <c r="ZJ43" s="191"/>
      <c r="ZK43" s="192">
        <v>37</v>
      </c>
      <c r="ZL43" s="189" t="s">
        <v>40</v>
      </c>
      <c r="ZM43" s="190">
        <v>0</v>
      </c>
      <c r="ZN43" s="190">
        <v>0</v>
      </c>
      <c r="ZO43" s="190">
        <v>0</v>
      </c>
      <c r="ZP43" s="190">
        <f t="shared" si="100"/>
        <v>0</v>
      </c>
      <c r="ZQ43" s="191"/>
      <c r="ZR43" s="192">
        <v>37</v>
      </c>
      <c r="ZS43" s="189" t="s">
        <v>40</v>
      </c>
      <c r="ZT43" s="190">
        <v>0</v>
      </c>
      <c r="ZU43" s="190">
        <f t="shared" si="101"/>
        <v>71180646.069676101</v>
      </c>
      <c r="ZV43" s="190">
        <f t="shared" si="0"/>
        <v>1358887.2</v>
      </c>
      <c r="ZW43" s="190">
        <f t="shared" si="1"/>
        <v>72539533.269676104</v>
      </c>
      <c r="ZX43" s="230"/>
    </row>
    <row r="44" spans="1:700" ht="15.75" hidden="1">
      <c r="A44" s="192">
        <v>38</v>
      </c>
      <c r="B44" s="189" t="s">
        <v>41</v>
      </c>
      <c r="C44" s="190">
        <v>0</v>
      </c>
      <c r="D44" s="190">
        <v>0</v>
      </c>
      <c r="E44" s="190">
        <v>0</v>
      </c>
      <c r="F44" s="190">
        <f t="shared" si="2"/>
        <v>0</v>
      </c>
      <c r="G44" s="191"/>
      <c r="H44" s="192">
        <v>38</v>
      </c>
      <c r="I44" s="189" t="s">
        <v>41</v>
      </c>
      <c r="J44" s="190">
        <v>0</v>
      </c>
      <c r="K44" s="190">
        <v>0</v>
      </c>
      <c r="L44" s="190">
        <v>0</v>
      </c>
      <c r="M44" s="190">
        <f t="shared" si="3"/>
        <v>0</v>
      </c>
      <c r="N44" s="191"/>
      <c r="O44" s="192">
        <v>38</v>
      </c>
      <c r="P44" s="189" t="s">
        <v>41</v>
      </c>
      <c r="Q44" s="190">
        <v>0</v>
      </c>
      <c r="R44" s="190">
        <v>0</v>
      </c>
      <c r="S44" s="190">
        <v>0</v>
      </c>
      <c r="T44" s="190">
        <f t="shared" si="4"/>
        <v>0</v>
      </c>
      <c r="U44" s="191"/>
      <c r="V44" s="192">
        <v>38</v>
      </c>
      <c r="W44" s="189" t="s">
        <v>41</v>
      </c>
      <c r="X44" s="190">
        <v>0</v>
      </c>
      <c r="Y44" s="190">
        <v>0</v>
      </c>
      <c r="Z44" s="190">
        <v>0</v>
      </c>
      <c r="AA44" s="190">
        <f t="shared" si="5"/>
        <v>0</v>
      </c>
      <c r="AB44" s="191"/>
      <c r="AC44" s="192">
        <v>38</v>
      </c>
      <c r="AD44" s="189" t="s">
        <v>41</v>
      </c>
      <c r="AE44" s="190">
        <v>0</v>
      </c>
      <c r="AF44" s="190">
        <v>0</v>
      </c>
      <c r="AG44" s="190">
        <v>0</v>
      </c>
      <c r="AH44" s="190">
        <f t="shared" si="6"/>
        <v>0</v>
      </c>
      <c r="AI44" s="191"/>
      <c r="AJ44" s="192">
        <v>38</v>
      </c>
      <c r="AK44" s="189" t="s">
        <v>41</v>
      </c>
      <c r="AL44" s="190">
        <v>0</v>
      </c>
      <c r="AM44" s="190">
        <v>3281000</v>
      </c>
      <c r="AN44" s="190">
        <v>600000</v>
      </c>
      <c r="AO44" s="190">
        <f t="shared" si="7"/>
        <v>3881000</v>
      </c>
      <c r="AP44" s="191"/>
      <c r="AQ44" s="192">
        <v>38</v>
      </c>
      <c r="AR44" s="189" t="s">
        <v>41</v>
      </c>
      <c r="AS44" s="190">
        <v>10</v>
      </c>
      <c r="AT44" s="190">
        <v>20000</v>
      </c>
      <c r="AU44" s="190">
        <v>0</v>
      </c>
      <c r="AV44" s="190">
        <f t="shared" si="8"/>
        <v>20000</v>
      </c>
      <c r="AW44" s="191"/>
      <c r="AX44" s="192">
        <v>38</v>
      </c>
      <c r="AY44" s="189" t="s">
        <v>41</v>
      </c>
      <c r="AZ44" s="190">
        <v>82</v>
      </c>
      <c r="BA44" s="190">
        <v>205000</v>
      </c>
      <c r="BB44" s="190">
        <v>0</v>
      </c>
      <c r="BC44" s="190">
        <f t="shared" si="9"/>
        <v>205000</v>
      </c>
      <c r="BD44" s="191"/>
      <c r="BE44" s="192">
        <v>38</v>
      </c>
      <c r="BF44" s="189" t="s">
        <v>41</v>
      </c>
      <c r="BG44" s="190">
        <v>51</v>
      </c>
      <c r="BH44" s="190">
        <v>357000</v>
      </c>
      <c r="BI44" s="190">
        <v>0</v>
      </c>
      <c r="BJ44" s="190">
        <f t="shared" si="10"/>
        <v>357000</v>
      </c>
      <c r="BK44" s="191"/>
      <c r="BL44" s="192">
        <v>38</v>
      </c>
      <c r="BM44" s="189" t="s">
        <v>41</v>
      </c>
      <c r="BN44" s="190">
        <v>0</v>
      </c>
      <c r="BO44" s="190">
        <v>0</v>
      </c>
      <c r="BP44" s="190">
        <v>0</v>
      </c>
      <c r="BQ44" s="190">
        <f t="shared" si="11"/>
        <v>0</v>
      </c>
      <c r="BR44" s="191"/>
      <c r="BS44" s="192">
        <v>38</v>
      </c>
      <c r="BT44" s="189" t="s">
        <v>41</v>
      </c>
      <c r="BU44" s="190">
        <v>41</v>
      </c>
      <c r="BV44" s="190">
        <v>28700</v>
      </c>
      <c r="BW44" s="190">
        <v>0</v>
      </c>
      <c r="BX44" s="190">
        <f t="shared" si="12"/>
        <v>28700</v>
      </c>
      <c r="BY44" s="191"/>
      <c r="BZ44" s="192">
        <v>38</v>
      </c>
      <c r="CA44" s="189" t="s">
        <v>41</v>
      </c>
      <c r="CB44" s="190">
        <v>220</v>
      </c>
      <c r="CC44" s="190">
        <v>165000</v>
      </c>
      <c r="CD44" s="190">
        <v>0</v>
      </c>
      <c r="CE44" s="190">
        <f t="shared" si="13"/>
        <v>165000</v>
      </c>
      <c r="CF44" s="191"/>
      <c r="CG44" s="192">
        <v>38</v>
      </c>
      <c r="CH44" s="189" t="s">
        <v>41</v>
      </c>
      <c r="CI44" s="190">
        <v>26</v>
      </c>
      <c r="CJ44" s="190">
        <v>260000</v>
      </c>
      <c r="CK44" s="190">
        <v>0</v>
      </c>
      <c r="CL44" s="190">
        <f t="shared" si="14"/>
        <v>260000</v>
      </c>
      <c r="CM44" s="191"/>
      <c r="CN44" s="192">
        <v>38</v>
      </c>
      <c r="CO44" s="189" t="s">
        <v>41</v>
      </c>
      <c r="CP44" s="190">
        <v>0</v>
      </c>
      <c r="CQ44" s="190">
        <v>0</v>
      </c>
      <c r="CR44" s="190">
        <v>0</v>
      </c>
      <c r="CS44" s="190">
        <f t="shared" si="15"/>
        <v>0</v>
      </c>
      <c r="CT44" s="191"/>
      <c r="CU44" s="192">
        <v>38</v>
      </c>
      <c r="CV44" s="189" t="s">
        <v>41</v>
      </c>
      <c r="CW44" s="190">
        <v>0</v>
      </c>
      <c r="CX44" s="190">
        <v>0</v>
      </c>
      <c r="CY44" s="190">
        <v>0</v>
      </c>
      <c r="CZ44" s="190">
        <f t="shared" si="16"/>
        <v>0</v>
      </c>
      <c r="DA44" s="191"/>
      <c r="DB44" s="192">
        <v>38</v>
      </c>
      <c r="DC44" s="189" t="s">
        <v>41</v>
      </c>
      <c r="DD44" s="190">
        <v>0</v>
      </c>
      <c r="DE44" s="190">
        <v>0</v>
      </c>
      <c r="DF44" s="190">
        <v>0</v>
      </c>
      <c r="DG44" s="190">
        <f t="shared" si="17"/>
        <v>0</v>
      </c>
      <c r="DH44" s="191"/>
      <c r="DI44" s="192">
        <v>38</v>
      </c>
      <c r="DJ44" s="189" t="s">
        <v>41</v>
      </c>
      <c r="DK44" s="190">
        <v>0</v>
      </c>
      <c r="DL44" s="190">
        <v>0</v>
      </c>
      <c r="DM44" s="190">
        <v>0</v>
      </c>
      <c r="DN44" s="190">
        <f t="shared" si="18"/>
        <v>0</v>
      </c>
      <c r="DO44" s="191"/>
      <c r="DP44" s="192">
        <v>38</v>
      </c>
      <c r="DQ44" s="189" t="s">
        <v>41</v>
      </c>
      <c r="DR44" s="190">
        <v>0</v>
      </c>
      <c r="DS44" s="190">
        <v>0</v>
      </c>
      <c r="DT44" s="190">
        <v>0</v>
      </c>
      <c r="DU44" s="190">
        <f t="shared" si="19"/>
        <v>0</v>
      </c>
      <c r="DV44" s="191"/>
      <c r="DW44" s="192">
        <v>38</v>
      </c>
      <c r="DX44" s="189" t="s">
        <v>41</v>
      </c>
      <c r="DY44" s="190">
        <v>1</v>
      </c>
      <c r="DZ44" s="190">
        <v>60000</v>
      </c>
      <c r="EA44" s="190">
        <v>0</v>
      </c>
      <c r="EB44" s="190">
        <f t="shared" si="20"/>
        <v>60000</v>
      </c>
      <c r="EC44" s="191"/>
      <c r="ED44" s="192">
        <v>38</v>
      </c>
      <c r="EE44" s="189" t="s">
        <v>41</v>
      </c>
      <c r="EF44" s="190">
        <v>0</v>
      </c>
      <c r="EG44" s="190">
        <v>0</v>
      </c>
      <c r="EH44" s="190">
        <v>0</v>
      </c>
      <c r="EI44" s="190">
        <f t="shared" si="21"/>
        <v>0</v>
      </c>
      <c r="EJ44" s="191"/>
      <c r="EK44" s="192">
        <v>38</v>
      </c>
      <c r="EL44" s="189" t="s">
        <v>41</v>
      </c>
      <c r="EM44" s="190">
        <v>0</v>
      </c>
      <c r="EN44" s="190">
        <v>2000000</v>
      </c>
      <c r="EO44" s="190">
        <v>0</v>
      </c>
      <c r="EP44" s="190">
        <f t="shared" si="22"/>
        <v>2000000</v>
      </c>
      <c r="EQ44" s="191"/>
      <c r="ER44" s="192">
        <v>38</v>
      </c>
      <c r="ES44" s="189" t="s">
        <v>41</v>
      </c>
      <c r="ET44" s="190">
        <v>0</v>
      </c>
      <c r="EU44" s="190">
        <v>0</v>
      </c>
      <c r="EV44" s="190">
        <v>0</v>
      </c>
      <c r="EW44" s="190">
        <f t="shared" si="23"/>
        <v>0</v>
      </c>
      <c r="EX44" s="191"/>
      <c r="EY44" s="192">
        <v>38</v>
      </c>
      <c r="EZ44" s="189" t="s">
        <v>41</v>
      </c>
      <c r="FA44" s="190">
        <v>1</v>
      </c>
      <c r="FB44" s="190">
        <v>50000</v>
      </c>
      <c r="FC44" s="190">
        <v>0</v>
      </c>
      <c r="FD44" s="190">
        <f t="shared" si="24"/>
        <v>50000</v>
      </c>
      <c r="FE44" s="191"/>
      <c r="FF44" s="192">
        <v>38</v>
      </c>
      <c r="FG44" s="189" t="s">
        <v>41</v>
      </c>
      <c r="FH44" s="190">
        <v>0</v>
      </c>
      <c r="FI44" s="190">
        <v>0</v>
      </c>
      <c r="FJ44" s="190">
        <v>0</v>
      </c>
      <c r="FK44" s="190">
        <f t="shared" si="25"/>
        <v>0</v>
      </c>
      <c r="FL44" s="191"/>
      <c r="FM44" s="192">
        <v>38</v>
      </c>
      <c r="FN44" s="189" t="s">
        <v>41</v>
      </c>
      <c r="FO44" s="190">
        <v>0</v>
      </c>
      <c r="FP44" s="190">
        <v>120000</v>
      </c>
      <c r="FQ44" s="190">
        <v>0</v>
      </c>
      <c r="FR44" s="190">
        <f t="shared" si="26"/>
        <v>120000</v>
      </c>
      <c r="FS44" s="191"/>
      <c r="FT44" s="192">
        <v>38</v>
      </c>
      <c r="FU44" s="189" t="s">
        <v>41</v>
      </c>
      <c r="FV44" s="190">
        <v>1</v>
      </c>
      <c r="FW44" s="190">
        <v>150000</v>
      </c>
      <c r="FX44" s="190">
        <v>0</v>
      </c>
      <c r="FY44" s="190">
        <f t="shared" si="27"/>
        <v>150000</v>
      </c>
      <c r="FZ44" s="191"/>
      <c r="GA44" s="192">
        <v>38</v>
      </c>
      <c r="GB44" s="189" t="s">
        <v>41</v>
      </c>
      <c r="GC44" s="190">
        <v>1</v>
      </c>
      <c r="GD44" s="190">
        <v>200000</v>
      </c>
      <c r="GE44" s="190">
        <v>0</v>
      </c>
      <c r="GF44" s="190">
        <f t="shared" si="28"/>
        <v>200000</v>
      </c>
      <c r="GG44" s="191"/>
      <c r="GH44" s="192">
        <v>38</v>
      </c>
      <c r="GI44" s="189" t="s">
        <v>41</v>
      </c>
      <c r="GJ44" s="190">
        <v>0</v>
      </c>
      <c r="GK44" s="190">
        <v>0</v>
      </c>
      <c r="GL44" s="190">
        <v>0</v>
      </c>
      <c r="GM44" s="190">
        <f t="shared" si="29"/>
        <v>0</v>
      </c>
      <c r="GN44" s="191"/>
      <c r="GO44" s="192">
        <v>38</v>
      </c>
      <c r="GP44" s="189" t="s">
        <v>41</v>
      </c>
      <c r="GQ44" s="190">
        <v>1</v>
      </c>
      <c r="GR44" s="190">
        <v>50000</v>
      </c>
      <c r="GS44" s="190">
        <v>0</v>
      </c>
      <c r="GT44" s="190">
        <f t="shared" si="30"/>
        <v>50000</v>
      </c>
      <c r="GU44" s="191"/>
      <c r="GV44" s="192">
        <v>38</v>
      </c>
      <c r="GW44" s="189" t="s">
        <v>41</v>
      </c>
      <c r="GX44" s="190">
        <v>0</v>
      </c>
      <c r="GY44" s="190">
        <v>0</v>
      </c>
      <c r="GZ44" s="190">
        <v>0</v>
      </c>
      <c r="HA44" s="190">
        <f t="shared" si="31"/>
        <v>0</v>
      </c>
      <c r="HB44" s="191"/>
      <c r="HC44" s="192">
        <v>38</v>
      </c>
      <c r="HD44" s="189" t="s">
        <v>41</v>
      </c>
      <c r="HE44" s="190">
        <v>6</v>
      </c>
      <c r="HF44" s="190">
        <v>180000</v>
      </c>
      <c r="HG44" s="190">
        <v>0</v>
      </c>
      <c r="HH44" s="190">
        <f t="shared" si="32"/>
        <v>180000</v>
      </c>
      <c r="HI44" s="191"/>
      <c r="HJ44" s="192">
        <v>38</v>
      </c>
      <c r="HK44" s="189" t="s">
        <v>41</v>
      </c>
      <c r="HL44" s="190">
        <v>0</v>
      </c>
      <c r="HM44" s="190">
        <v>0</v>
      </c>
      <c r="HN44" s="190">
        <v>0</v>
      </c>
      <c r="HO44" s="190">
        <f t="shared" si="33"/>
        <v>0</v>
      </c>
      <c r="HP44" s="191"/>
      <c r="HQ44" s="192">
        <v>38</v>
      </c>
      <c r="HR44" s="189" t="s">
        <v>41</v>
      </c>
      <c r="HS44" s="190">
        <v>4</v>
      </c>
      <c r="HT44" s="190">
        <v>9166000</v>
      </c>
      <c r="HU44" s="190">
        <v>0</v>
      </c>
      <c r="HV44" s="190">
        <f t="shared" si="34"/>
        <v>9166000</v>
      </c>
      <c r="HW44" s="191"/>
      <c r="HX44" s="192">
        <v>38</v>
      </c>
      <c r="HY44" s="189" t="s">
        <v>41</v>
      </c>
      <c r="HZ44" s="190">
        <v>0</v>
      </c>
      <c r="IA44" s="190">
        <v>0</v>
      </c>
      <c r="IB44" s="190">
        <v>0</v>
      </c>
      <c r="IC44" s="190">
        <f t="shared" si="35"/>
        <v>0</v>
      </c>
      <c r="ID44" s="191"/>
      <c r="IE44" s="192">
        <v>38</v>
      </c>
      <c r="IF44" s="189" t="s">
        <v>41</v>
      </c>
      <c r="IG44" s="190">
        <v>0</v>
      </c>
      <c r="IH44" s="190">
        <v>0</v>
      </c>
      <c r="II44" s="190">
        <v>0</v>
      </c>
      <c r="IJ44" s="190">
        <f t="shared" si="36"/>
        <v>0</v>
      </c>
      <c r="IK44" s="191"/>
      <c r="IL44" s="192">
        <v>38</v>
      </c>
      <c r="IM44" s="189" t="s">
        <v>41</v>
      </c>
      <c r="IN44" s="190">
        <v>0</v>
      </c>
      <c r="IO44" s="190">
        <v>0</v>
      </c>
      <c r="IP44" s="190">
        <v>0</v>
      </c>
      <c r="IQ44" s="190">
        <f t="shared" si="37"/>
        <v>0</v>
      </c>
      <c r="IR44" s="191"/>
      <c r="IS44" s="192">
        <v>38</v>
      </c>
      <c r="IT44" s="189" t="s">
        <v>41</v>
      </c>
      <c r="IU44" s="190">
        <v>0</v>
      </c>
      <c r="IV44" s="190">
        <v>0</v>
      </c>
      <c r="IW44" s="190">
        <v>0</v>
      </c>
      <c r="IX44" s="190">
        <f t="shared" si="38"/>
        <v>0</v>
      </c>
      <c r="IY44" s="191"/>
      <c r="IZ44" s="192">
        <v>38</v>
      </c>
      <c r="JA44" s="189" t="s">
        <v>41</v>
      </c>
      <c r="JB44" s="190">
        <v>46</v>
      </c>
      <c r="JC44" s="190">
        <v>20000</v>
      </c>
      <c r="JD44" s="190">
        <v>10000</v>
      </c>
      <c r="JE44" s="190">
        <f t="shared" si="39"/>
        <v>30000</v>
      </c>
      <c r="JF44" s="191"/>
      <c r="JG44" s="192">
        <v>38</v>
      </c>
      <c r="JH44" s="189" t="s">
        <v>41</v>
      </c>
      <c r="JI44" s="190">
        <v>614</v>
      </c>
      <c r="JJ44" s="190">
        <v>184200</v>
      </c>
      <c r="JK44" s="190">
        <v>0</v>
      </c>
      <c r="JL44" s="190">
        <f t="shared" si="40"/>
        <v>184200</v>
      </c>
      <c r="JM44" s="191"/>
      <c r="JN44" s="192">
        <v>38</v>
      </c>
      <c r="JO44" s="189" t="s">
        <v>41</v>
      </c>
      <c r="JP44" s="190">
        <v>0</v>
      </c>
      <c r="JQ44" s="190">
        <v>17000</v>
      </c>
      <c r="JR44" s="190">
        <v>0</v>
      </c>
      <c r="JS44" s="190">
        <f t="shared" si="41"/>
        <v>17000</v>
      </c>
      <c r="JT44" s="191"/>
      <c r="JU44" s="192">
        <v>38</v>
      </c>
      <c r="JV44" s="189" t="s">
        <v>41</v>
      </c>
      <c r="JW44" s="190">
        <v>23</v>
      </c>
      <c r="JX44" s="190">
        <v>575000</v>
      </c>
      <c r="JY44" s="190">
        <v>0</v>
      </c>
      <c r="JZ44" s="190">
        <f t="shared" si="42"/>
        <v>575000</v>
      </c>
      <c r="KA44" s="191"/>
      <c r="KB44" s="192">
        <v>38</v>
      </c>
      <c r="KC44" s="189" t="s">
        <v>41</v>
      </c>
      <c r="KD44" s="190">
        <v>0</v>
      </c>
      <c r="KE44" s="190">
        <v>0</v>
      </c>
      <c r="KF44" s="190">
        <v>0</v>
      </c>
      <c r="KG44" s="190">
        <f t="shared" si="43"/>
        <v>0</v>
      </c>
      <c r="KH44" s="191"/>
      <c r="KI44" s="192">
        <v>38</v>
      </c>
      <c r="KJ44" s="189" t="s">
        <v>41</v>
      </c>
      <c r="KK44" s="190">
        <v>12</v>
      </c>
      <c r="KL44" s="190">
        <v>456000</v>
      </c>
      <c r="KM44" s="190">
        <v>0</v>
      </c>
      <c r="KN44" s="190">
        <f t="shared" si="44"/>
        <v>456000</v>
      </c>
      <c r="KO44" s="191"/>
      <c r="KP44" s="192">
        <v>38</v>
      </c>
      <c r="KQ44" s="189" t="s">
        <v>41</v>
      </c>
      <c r="KR44" s="190">
        <v>0</v>
      </c>
      <c r="KS44" s="190">
        <v>0</v>
      </c>
      <c r="KT44" s="190">
        <v>514500</v>
      </c>
      <c r="KU44" s="190">
        <f t="shared" si="45"/>
        <v>514500</v>
      </c>
      <c r="KV44" s="191"/>
      <c r="KW44" s="192">
        <v>38</v>
      </c>
      <c r="KX44" s="189" t="s">
        <v>41</v>
      </c>
      <c r="KY44" s="190">
        <v>0</v>
      </c>
      <c r="KZ44" s="190">
        <v>0</v>
      </c>
      <c r="LA44" s="190">
        <v>0</v>
      </c>
      <c r="LB44" s="190">
        <f t="shared" si="46"/>
        <v>0</v>
      </c>
      <c r="LC44" s="191"/>
      <c r="LD44" s="192">
        <v>38</v>
      </c>
      <c r="LE44" s="189" t="s">
        <v>41</v>
      </c>
      <c r="LF44" s="190">
        <v>1</v>
      </c>
      <c r="LG44" s="190">
        <v>46000</v>
      </c>
      <c r="LH44" s="190">
        <v>0</v>
      </c>
      <c r="LI44" s="190">
        <f t="shared" si="47"/>
        <v>46000</v>
      </c>
      <c r="LJ44" s="191"/>
      <c r="LK44" s="192">
        <v>38</v>
      </c>
      <c r="LL44" s="189" t="s">
        <v>41</v>
      </c>
      <c r="LM44" s="190">
        <v>0</v>
      </c>
      <c r="LN44" s="190">
        <v>0</v>
      </c>
      <c r="LO44" s="190">
        <v>0</v>
      </c>
      <c r="LP44" s="190">
        <f t="shared" si="48"/>
        <v>0</v>
      </c>
      <c r="LQ44" s="191"/>
      <c r="LR44" s="192">
        <v>38</v>
      </c>
      <c r="LS44" s="189" t="s">
        <v>41</v>
      </c>
      <c r="LT44" s="190">
        <v>0</v>
      </c>
      <c r="LU44" s="190">
        <v>0</v>
      </c>
      <c r="LV44" s="190">
        <v>0</v>
      </c>
      <c r="LW44" s="190">
        <f t="shared" si="49"/>
        <v>0</v>
      </c>
      <c r="LX44" s="191"/>
      <c r="LY44" s="192">
        <v>38</v>
      </c>
      <c r="LZ44" s="189" t="s">
        <v>41</v>
      </c>
      <c r="MA44" s="190">
        <v>0</v>
      </c>
      <c r="MB44" s="190">
        <v>0</v>
      </c>
      <c r="MC44" s="190">
        <v>0</v>
      </c>
      <c r="MD44" s="190">
        <f t="shared" si="50"/>
        <v>0</v>
      </c>
      <c r="ME44" s="191"/>
      <c r="MF44" s="192">
        <v>38</v>
      </c>
      <c r="MG44" s="189" t="s">
        <v>41</v>
      </c>
      <c r="MH44" s="190">
        <v>300</v>
      </c>
      <c r="MI44" s="190">
        <v>18000</v>
      </c>
      <c r="MJ44" s="190">
        <v>0</v>
      </c>
      <c r="MK44" s="190">
        <f t="shared" si="51"/>
        <v>18000</v>
      </c>
      <c r="ML44" s="191"/>
      <c r="MM44" s="192">
        <v>38</v>
      </c>
      <c r="MN44" s="189" t="s">
        <v>41</v>
      </c>
      <c r="MO44" s="190">
        <v>0</v>
      </c>
      <c r="MP44" s="190">
        <v>0</v>
      </c>
      <c r="MQ44" s="190">
        <v>0</v>
      </c>
      <c r="MR44" s="190">
        <f t="shared" si="52"/>
        <v>0</v>
      </c>
      <c r="MS44" s="191"/>
      <c r="MT44" s="192">
        <v>38</v>
      </c>
      <c r="MU44" s="189" t="s">
        <v>41</v>
      </c>
      <c r="MV44" s="190">
        <v>0</v>
      </c>
      <c r="MW44" s="190">
        <v>0</v>
      </c>
      <c r="MX44" s="190">
        <v>0</v>
      </c>
      <c r="MY44" s="190">
        <f t="shared" si="53"/>
        <v>0</v>
      </c>
      <c r="MZ44" s="191"/>
      <c r="NA44" s="192">
        <v>38</v>
      </c>
      <c r="NB44" s="189" t="s">
        <v>41</v>
      </c>
      <c r="NC44" s="190">
        <v>96304</v>
      </c>
      <c r="ND44" s="190">
        <v>34081400</v>
      </c>
      <c r="NE44" s="190">
        <v>0</v>
      </c>
      <c r="NF44" s="190">
        <f t="shared" si="54"/>
        <v>34081400</v>
      </c>
      <c r="NG44" s="191"/>
      <c r="NH44" s="192">
        <v>38</v>
      </c>
      <c r="NI44" s="189" t="s">
        <v>41</v>
      </c>
      <c r="NJ44" s="190">
        <v>5826</v>
      </c>
      <c r="NK44" s="190">
        <v>1165200</v>
      </c>
      <c r="NL44" s="190">
        <v>0</v>
      </c>
      <c r="NM44" s="190">
        <f t="shared" si="55"/>
        <v>1165200</v>
      </c>
      <c r="NN44" s="191"/>
      <c r="NO44" s="192">
        <v>38</v>
      </c>
      <c r="NP44" s="189" t="s">
        <v>41</v>
      </c>
      <c r="NQ44" s="190">
        <v>0</v>
      </c>
      <c r="NR44" s="190">
        <v>0</v>
      </c>
      <c r="NS44" s="190">
        <v>0</v>
      </c>
      <c r="NT44" s="190">
        <f t="shared" si="56"/>
        <v>0</v>
      </c>
      <c r="NU44" s="191"/>
      <c r="NV44" s="192">
        <v>38</v>
      </c>
      <c r="NW44" s="189" t="s">
        <v>41</v>
      </c>
      <c r="NX44" s="190">
        <v>0</v>
      </c>
      <c r="NY44" s="190">
        <v>0</v>
      </c>
      <c r="NZ44" s="190">
        <v>0</v>
      </c>
      <c r="OA44" s="190">
        <f t="shared" si="57"/>
        <v>0</v>
      </c>
      <c r="OB44" s="191"/>
      <c r="OC44" s="192">
        <v>38</v>
      </c>
      <c r="OD44" s="189" t="s">
        <v>41</v>
      </c>
      <c r="OE44" s="190">
        <v>0</v>
      </c>
      <c r="OF44" s="190">
        <v>0</v>
      </c>
      <c r="OG44" s="190">
        <v>0</v>
      </c>
      <c r="OH44" s="190">
        <f t="shared" si="58"/>
        <v>0</v>
      </c>
      <c r="OI44" s="191"/>
      <c r="OJ44" s="192">
        <v>38</v>
      </c>
      <c r="OK44" s="189" t="s">
        <v>41</v>
      </c>
      <c r="OL44" s="190">
        <v>0</v>
      </c>
      <c r="OM44" s="190">
        <v>0</v>
      </c>
      <c r="ON44" s="190">
        <v>0</v>
      </c>
      <c r="OO44" s="190">
        <f t="shared" si="59"/>
        <v>0</v>
      </c>
      <c r="OP44" s="191"/>
      <c r="OQ44" s="192">
        <v>38</v>
      </c>
      <c r="OR44" s="189" t="s">
        <v>41</v>
      </c>
      <c r="OS44" s="190">
        <v>23394.799999999999</v>
      </c>
      <c r="OT44" s="190">
        <v>1520662</v>
      </c>
      <c r="OU44" s="190">
        <v>0</v>
      </c>
      <c r="OV44" s="190">
        <f t="shared" si="60"/>
        <v>1520662</v>
      </c>
      <c r="OW44" s="191"/>
      <c r="OX44" s="192">
        <v>38</v>
      </c>
      <c r="OY44" s="189" t="s">
        <v>41</v>
      </c>
      <c r="OZ44" s="190">
        <v>0</v>
      </c>
      <c r="PA44" s="190">
        <v>0</v>
      </c>
      <c r="PB44" s="190">
        <v>0</v>
      </c>
      <c r="PC44" s="190">
        <f t="shared" si="61"/>
        <v>0</v>
      </c>
      <c r="PD44" s="191"/>
      <c r="PE44" s="192">
        <v>38</v>
      </c>
      <c r="PF44" s="189" t="s">
        <v>41</v>
      </c>
      <c r="PG44" s="190">
        <v>0</v>
      </c>
      <c r="PH44" s="190">
        <v>0</v>
      </c>
      <c r="PI44" s="190">
        <v>0</v>
      </c>
      <c r="PJ44" s="190">
        <f t="shared" si="62"/>
        <v>0</v>
      </c>
      <c r="PK44" s="191"/>
      <c r="PL44" s="192">
        <v>38</v>
      </c>
      <c r="PM44" s="189" t="s">
        <v>41</v>
      </c>
      <c r="PN44" s="190">
        <v>0</v>
      </c>
      <c r="PO44" s="190">
        <v>0</v>
      </c>
      <c r="PP44" s="190">
        <v>0</v>
      </c>
      <c r="PQ44" s="190">
        <f t="shared" si="63"/>
        <v>0</v>
      </c>
      <c r="PR44" s="191"/>
      <c r="PS44" s="192">
        <v>38</v>
      </c>
      <c r="PT44" s="189" t="s">
        <v>41</v>
      </c>
      <c r="PU44" s="190">
        <v>3183</v>
      </c>
      <c r="PV44" s="190">
        <v>700260</v>
      </c>
      <c r="PW44" s="190">
        <v>0</v>
      </c>
      <c r="PX44" s="190">
        <f t="shared" si="64"/>
        <v>700260</v>
      </c>
      <c r="PY44" s="191"/>
      <c r="PZ44" s="192">
        <v>38</v>
      </c>
      <c r="QA44" s="189" t="s">
        <v>41</v>
      </c>
      <c r="QB44" s="190">
        <v>28602061</v>
      </c>
      <c r="QC44" s="190">
        <v>4576330</v>
      </c>
      <c r="QD44" s="190">
        <v>0</v>
      </c>
      <c r="QE44" s="190">
        <f t="shared" si="65"/>
        <v>4576330</v>
      </c>
      <c r="QF44" s="191"/>
      <c r="QG44" s="192">
        <v>38</v>
      </c>
      <c r="QH44" s="189" t="s">
        <v>41</v>
      </c>
      <c r="QI44" s="190">
        <v>286</v>
      </c>
      <c r="QJ44" s="190">
        <v>1009294</v>
      </c>
      <c r="QK44" s="190">
        <v>0</v>
      </c>
      <c r="QL44" s="190">
        <f t="shared" si="66"/>
        <v>1009294</v>
      </c>
      <c r="QM44" s="191"/>
      <c r="QN44" s="192">
        <v>38</v>
      </c>
      <c r="QO44" s="189" t="s">
        <v>41</v>
      </c>
      <c r="QP44" s="190">
        <v>3207</v>
      </c>
      <c r="QQ44" s="190">
        <v>481050</v>
      </c>
      <c r="QR44" s="190">
        <v>0</v>
      </c>
      <c r="QS44" s="190">
        <f t="shared" si="67"/>
        <v>481050</v>
      </c>
      <c r="QT44" s="191"/>
      <c r="QU44" s="192">
        <v>38</v>
      </c>
      <c r="QV44" s="189" t="s">
        <v>41</v>
      </c>
      <c r="QW44" s="190">
        <v>15</v>
      </c>
      <c r="QX44" s="190">
        <v>30000</v>
      </c>
      <c r="QY44" s="190">
        <v>0</v>
      </c>
      <c r="QZ44" s="190">
        <f t="shared" si="68"/>
        <v>30000</v>
      </c>
      <c r="RA44" s="191"/>
      <c r="RB44" s="192">
        <v>38</v>
      </c>
      <c r="RC44" s="189" t="s">
        <v>41</v>
      </c>
      <c r="RD44" s="190">
        <v>0</v>
      </c>
      <c r="RE44" s="190">
        <v>0</v>
      </c>
      <c r="RF44" s="190">
        <v>0</v>
      </c>
      <c r="RG44" s="190">
        <f t="shared" si="69"/>
        <v>0</v>
      </c>
      <c r="RH44" s="191"/>
      <c r="RI44" s="192">
        <v>38</v>
      </c>
      <c r="RJ44" s="189" t="s">
        <v>41</v>
      </c>
      <c r="RK44" s="190">
        <v>4308</v>
      </c>
      <c r="RL44" s="190">
        <v>361872</v>
      </c>
      <c r="RM44" s="190">
        <v>0</v>
      </c>
      <c r="RN44" s="190">
        <f t="shared" si="70"/>
        <v>361872</v>
      </c>
      <c r="RO44" s="191"/>
      <c r="RP44" s="192">
        <v>38</v>
      </c>
      <c r="RQ44" s="189" t="s">
        <v>41</v>
      </c>
      <c r="RR44" s="190">
        <v>22</v>
      </c>
      <c r="RS44" s="190">
        <v>33000</v>
      </c>
      <c r="RT44" s="190">
        <v>0</v>
      </c>
      <c r="RU44" s="190">
        <f t="shared" si="71"/>
        <v>33000</v>
      </c>
      <c r="RV44" s="191"/>
      <c r="RW44" s="192">
        <v>38</v>
      </c>
      <c r="RX44" s="189" t="s">
        <v>41</v>
      </c>
      <c r="RY44" s="190">
        <v>0</v>
      </c>
      <c r="RZ44" s="190">
        <v>0</v>
      </c>
      <c r="SA44" s="190">
        <v>0</v>
      </c>
      <c r="SB44" s="190">
        <f t="shared" si="72"/>
        <v>0</v>
      </c>
      <c r="SC44" s="191"/>
      <c r="SD44" s="192">
        <v>38</v>
      </c>
      <c r="SE44" s="189" t="s">
        <v>41</v>
      </c>
      <c r="SF44" s="190">
        <v>0</v>
      </c>
      <c r="SG44" s="190">
        <v>10000</v>
      </c>
      <c r="SH44" s="190">
        <v>0</v>
      </c>
      <c r="SI44" s="190">
        <f t="shared" si="73"/>
        <v>10000</v>
      </c>
      <c r="SJ44" s="191"/>
      <c r="SK44" s="192">
        <v>38</v>
      </c>
      <c r="SL44" s="189" t="s">
        <v>41</v>
      </c>
      <c r="SM44" s="190">
        <v>0</v>
      </c>
      <c r="SN44" s="190">
        <v>7500</v>
      </c>
      <c r="SO44" s="190">
        <v>0</v>
      </c>
      <c r="SP44" s="190">
        <f t="shared" si="74"/>
        <v>7500</v>
      </c>
      <c r="SQ44" s="191"/>
      <c r="SR44" s="192">
        <v>38</v>
      </c>
      <c r="SS44" s="189" t="s">
        <v>41</v>
      </c>
      <c r="ST44" s="190">
        <v>0</v>
      </c>
      <c r="SU44" s="190">
        <v>2000</v>
      </c>
      <c r="SV44" s="190">
        <v>0</v>
      </c>
      <c r="SW44" s="190">
        <f t="shared" si="75"/>
        <v>2000</v>
      </c>
      <c r="SX44" s="191"/>
      <c r="SY44" s="192">
        <v>38</v>
      </c>
      <c r="SZ44" s="189" t="s">
        <v>41</v>
      </c>
      <c r="TA44" s="190">
        <v>0</v>
      </c>
      <c r="TB44" s="190">
        <v>2000</v>
      </c>
      <c r="TC44" s="190">
        <v>0</v>
      </c>
      <c r="TD44" s="190">
        <f t="shared" si="76"/>
        <v>2000</v>
      </c>
      <c r="TE44" s="191"/>
      <c r="TF44" s="192">
        <v>38</v>
      </c>
      <c r="TG44" s="189" t="s">
        <v>41</v>
      </c>
      <c r="TH44" s="190">
        <v>0</v>
      </c>
      <c r="TI44" s="190">
        <v>0</v>
      </c>
      <c r="TJ44" s="190">
        <v>0</v>
      </c>
      <c r="TK44" s="190">
        <f t="shared" si="77"/>
        <v>0</v>
      </c>
      <c r="TL44" s="191"/>
      <c r="TM44" s="192">
        <v>38</v>
      </c>
      <c r="TN44" s="189" t="s">
        <v>41</v>
      </c>
      <c r="TO44" s="190">
        <v>0</v>
      </c>
      <c r="TP44" s="190">
        <v>0</v>
      </c>
      <c r="TQ44" s="190">
        <v>0</v>
      </c>
      <c r="TR44" s="190">
        <f t="shared" si="78"/>
        <v>0</v>
      </c>
      <c r="TS44" s="191"/>
      <c r="TT44" s="192">
        <v>38</v>
      </c>
      <c r="TU44" s="189" t="s">
        <v>41</v>
      </c>
      <c r="TV44" s="190">
        <v>0</v>
      </c>
      <c r="TW44" s="190">
        <v>0</v>
      </c>
      <c r="TX44" s="190">
        <v>0</v>
      </c>
      <c r="TY44" s="190">
        <f t="shared" si="79"/>
        <v>0</v>
      </c>
      <c r="TZ44" s="191"/>
      <c r="UA44" s="192">
        <v>38</v>
      </c>
      <c r="UB44" s="189" t="s">
        <v>41</v>
      </c>
      <c r="UC44" s="190">
        <v>0</v>
      </c>
      <c r="UD44" s="190">
        <v>0</v>
      </c>
      <c r="UE44" s="190">
        <v>0</v>
      </c>
      <c r="UF44" s="190">
        <f t="shared" si="80"/>
        <v>0</v>
      </c>
      <c r="UG44" s="191"/>
      <c r="UH44" s="192">
        <v>38</v>
      </c>
      <c r="UI44" s="189" t="s">
        <v>41</v>
      </c>
      <c r="UJ44" s="190">
        <v>0</v>
      </c>
      <c r="UK44" s="190">
        <v>0</v>
      </c>
      <c r="UL44" s="190">
        <v>0</v>
      </c>
      <c r="UM44" s="190">
        <f t="shared" si="81"/>
        <v>0</v>
      </c>
      <c r="UN44" s="191"/>
      <c r="UO44" s="192">
        <v>38</v>
      </c>
      <c r="UP44" s="189" t="s">
        <v>41</v>
      </c>
      <c r="UQ44" s="190">
        <v>0</v>
      </c>
      <c r="UR44" s="190">
        <v>48200</v>
      </c>
      <c r="US44" s="190">
        <v>0</v>
      </c>
      <c r="UT44" s="190">
        <f t="shared" si="82"/>
        <v>48200</v>
      </c>
      <c r="UU44" s="191"/>
      <c r="UV44" s="192">
        <v>38</v>
      </c>
      <c r="UW44" s="189" t="s">
        <v>41</v>
      </c>
      <c r="UX44" s="190">
        <v>28</v>
      </c>
      <c r="UY44" s="190">
        <v>879856.74456521741</v>
      </c>
      <c r="UZ44" s="190">
        <v>0</v>
      </c>
      <c r="VA44" s="190">
        <f t="shared" si="83"/>
        <v>879856.74456521741</v>
      </c>
      <c r="VB44" s="191"/>
      <c r="VC44" s="192">
        <v>38</v>
      </c>
      <c r="VD44" s="189" t="s">
        <v>41</v>
      </c>
      <c r="VE44" s="190">
        <v>1</v>
      </c>
      <c r="VF44" s="190">
        <v>7300</v>
      </c>
      <c r="VG44" s="190">
        <v>0</v>
      </c>
      <c r="VH44" s="190">
        <f t="shared" si="84"/>
        <v>7300</v>
      </c>
      <c r="VI44" s="191"/>
      <c r="VJ44" s="192">
        <v>38</v>
      </c>
      <c r="VK44" s="189" t="s">
        <v>41</v>
      </c>
      <c r="VL44" s="190">
        <v>1</v>
      </c>
      <c r="VM44" s="190">
        <v>50000</v>
      </c>
      <c r="VN44" s="190">
        <v>0</v>
      </c>
      <c r="VO44" s="190">
        <f t="shared" si="85"/>
        <v>50000</v>
      </c>
      <c r="VP44" s="191"/>
      <c r="VQ44" s="192">
        <v>38</v>
      </c>
      <c r="VR44" s="189" t="s">
        <v>41</v>
      </c>
      <c r="VS44" s="190">
        <v>400</v>
      </c>
      <c r="VT44" s="190">
        <v>400000</v>
      </c>
      <c r="VU44" s="190">
        <v>0</v>
      </c>
      <c r="VV44" s="190">
        <f t="shared" si="86"/>
        <v>400000</v>
      </c>
      <c r="VW44" s="191"/>
      <c r="VX44" s="192">
        <v>38</v>
      </c>
      <c r="VY44" s="189" t="s">
        <v>41</v>
      </c>
      <c r="VZ44" s="190">
        <v>0</v>
      </c>
      <c r="WA44" s="190">
        <v>500000</v>
      </c>
      <c r="WB44" s="190">
        <v>0</v>
      </c>
      <c r="WC44" s="190">
        <f t="shared" si="87"/>
        <v>500000</v>
      </c>
      <c r="WD44" s="191"/>
      <c r="WE44" s="192">
        <v>38</v>
      </c>
      <c r="WF44" s="189" t="s">
        <v>41</v>
      </c>
      <c r="WG44" s="190">
        <v>1</v>
      </c>
      <c r="WH44" s="190">
        <v>500000</v>
      </c>
      <c r="WI44" s="190">
        <v>0</v>
      </c>
      <c r="WJ44" s="190">
        <f t="shared" si="88"/>
        <v>500000</v>
      </c>
      <c r="WK44" s="191"/>
      <c r="WL44" s="192">
        <v>38</v>
      </c>
      <c r="WM44" s="189" t="s">
        <v>41</v>
      </c>
      <c r="WN44" s="190">
        <v>1</v>
      </c>
      <c r="WO44" s="190">
        <v>100000</v>
      </c>
      <c r="WP44" s="190">
        <v>0</v>
      </c>
      <c r="WQ44" s="190">
        <f t="shared" si="89"/>
        <v>100000</v>
      </c>
      <c r="WR44" s="191"/>
      <c r="WS44" s="192">
        <v>38</v>
      </c>
      <c r="WT44" s="189" t="s">
        <v>41</v>
      </c>
      <c r="WU44" s="190">
        <v>1</v>
      </c>
      <c r="WV44" s="190">
        <v>600000</v>
      </c>
      <c r="WW44" s="190">
        <v>0</v>
      </c>
      <c r="WX44" s="190">
        <f t="shared" si="90"/>
        <v>600000</v>
      </c>
      <c r="WY44" s="191"/>
      <c r="WZ44" s="192">
        <v>38</v>
      </c>
      <c r="XA44" s="189" t="s">
        <v>41</v>
      </c>
      <c r="XB44" s="190">
        <v>1</v>
      </c>
      <c r="XC44" s="190">
        <v>560000</v>
      </c>
      <c r="XD44" s="190">
        <v>0</v>
      </c>
      <c r="XE44" s="190">
        <f t="shared" si="91"/>
        <v>560000</v>
      </c>
      <c r="XF44" s="191"/>
      <c r="XG44" s="192">
        <v>38</v>
      </c>
      <c r="XH44" s="189" t="s">
        <v>41</v>
      </c>
      <c r="XI44" s="190">
        <v>6</v>
      </c>
      <c r="XJ44" s="190">
        <v>300000</v>
      </c>
      <c r="XK44" s="190">
        <v>0</v>
      </c>
      <c r="XL44" s="190">
        <f t="shared" si="92"/>
        <v>300000</v>
      </c>
      <c r="XM44" s="191"/>
      <c r="XN44" s="192">
        <v>38</v>
      </c>
      <c r="XO44" s="189" t="s">
        <v>41</v>
      </c>
      <c r="XP44" s="190">
        <v>22</v>
      </c>
      <c r="XQ44" s="190">
        <v>220000</v>
      </c>
      <c r="XR44" s="190">
        <v>0</v>
      </c>
      <c r="XS44" s="190">
        <f t="shared" si="93"/>
        <v>220000</v>
      </c>
      <c r="XT44" s="191"/>
      <c r="XU44" s="192">
        <v>38</v>
      </c>
      <c r="XV44" s="189" t="s">
        <v>41</v>
      </c>
      <c r="XW44" s="190">
        <v>12</v>
      </c>
      <c r="XX44" s="190">
        <v>168000</v>
      </c>
      <c r="XY44" s="190">
        <v>0</v>
      </c>
      <c r="XZ44" s="190">
        <f t="shared" si="94"/>
        <v>168000</v>
      </c>
      <c r="YA44" s="191"/>
      <c r="YB44" s="192">
        <v>38</v>
      </c>
      <c r="YC44" s="189" t="s">
        <v>41</v>
      </c>
      <c r="YD44" s="190">
        <v>4546196.2263373043</v>
      </c>
      <c r="YE44" s="190">
        <v>16002610.716707312</v>
      </c>
      <c r="YF44" s="190">
        <v>0</v>
      </c>
      <c r="YG44" s="190">
        <f t="shared" si="95"/>
        <v>16002610.716707312</v>
      </c>
      <c r="YH44" s="191"/>
      <c r="YI44" s="192">
        <v>38</v>
      </c>
      <c r="YJ44" s="189" t="s">
        <v>41</v>
      </c>
      <c r="YK44" s="190">
        <v>0</v>
      </c>
      <c r="YL44" s="190">
        <v>0</v>
      </c>
      <c r="YM44" s="190">
        <v>0</v>
      </c>
      <c r="YN44" s="190">
        <f t="shared" si="96"/>
        <v>0</v>
      </c>
      <c r="YO44" s="191"/>
      <c r="YP44" s="192">
        <v>38</v>
      </c>
      <c r="YQ44" s="189" t="s">
        <v>41</v>
      </c>
      <c r="YR44" s="190">
        <v>0</v>
      </c>
      <c r="YS44" s="190">
        <v>0</v>
      </c>
      <c r="YT44" s="219">
        <v>0</v>
      </c>
      <c r="YU44" s="190">
        <f t="shared" si="97"/>
        <v>0</v>
      </c>
      <c r="YV44" s="191"/>
      <c r="YW44" s="192">
        <v>38</v>
      </c>
      <c r="YX44" s="189" t="s">
        <v>41</v>
      </c>
      <c r="YY44" s="190">
        <v>0</v>
      </c>
      <c r="YZ44" s="190">
        <v>24462140</v>
      </c>
      <c r="ZA44" s="190">
        <v>0</v>
      </c>
      <c r="ZB44" s="190">
        <f t="shared" si="98"/>
        <v>24462140</v>
      </c>
      <c r="ZC44" s="191"/>
      <c r="ZD44" s="192">
        <v>38</v>
      </c>
      <c r="ZE44" s="189" t="s">
        <v>41</v>
      </c>
      <c r="ZF44" s="190">
        <v>3</v>
      </c>
      <c r="ZG44" s="190">
        <v>195000</v>
      </c>
      <c r="ZH44" s="190">
        <v>0</v>
      </c>
      <c r="ZI44" s="190">
        <f t="shared" si="99"/>
        <v>195000</v>
      </c>
      <c r="ZJ44" s="191"/>
      <c r="ZK44" s="192">
        <v>38</v>
      </c>
      <c r="ZL44" s="189" t="s">
        <v>41</v>
      </c>
      <c r="ZM44" s="190">
        <v>0</v>
      </c>
      <c r="ZN44" s="190">
        <v>0</v>
      </c>
      <c r="ZO44" s="190">
        <v>0</v>
      </c>
      <c r="ZP44" s="190">
        <f t="shared" si="100"/>
        <v>0</v>
      </c>
      <c r="ZQ44" s="191"/>
      <c r="ZR44" s="192">
        <v>38</v>
      </c>
      <c r="ZS44" s="189" t="s">
        <v>41</v>
      </c>
      <c r="ZT44" s="190">
        <v>0</v>
      </c>
      <c r="ZU44" s="190">
        <f t="shared" si="101"/>
        <v>106582575.46127254</v>
      </c>
      <c r="ZV44" s="190">
        <f t="shared" si="0"/>
        <v>1124500</v>
      </c>
      <c r="ZW44" s="190">
        <f t="shared" si="1"/>
        <v>107707075.46127254</v>
      </c>
      <c r="ZX44" s="230"/>
    </row>
    <row r="45" spans="1:700" ht="15.75" hidden="1">
      <c r="A45" s="192">
        <v>39</v>
      </c>
      <c r="B45" s="189" t="s">
        <v>56</v>
      </c>
      <c r="C45" s="190">
        <v>0</v>
      </c>
      <c r="D45" s="190">
        <v>0</v>
      </c>
      <c r="E45" s="190">
        <v>0</v>
      </c>
      <c r="F45" s="190">
        <f t="shared" si="2"/>
        <v>0</v>
      </c>
      <c r="G45" s="191"/>
      <c r="H45" s="192">
        <v>39</v>
      </c>
      <c r="I45" s="189" t="s">
        <v>56</v>
      </c>
      <c r="J45" s="190">
        <v>0</v>
      </c>
      <c r="K45" s="190">
        <v>0</v>
      </c>
      <c r="L45" s="190">
        <v>0</v>
      </c>
      <c r="M45" s="190">
        <f t="shared" si="3"/>
        <v>0</v>
      </c>
      <c r="N45" s="191"/>
      <c r="O45" s="192">
        <v>39</v>
      </c>
      <c r="P45" s="189" t="s">
        <v>56</v>
      </c>
      <c r="Q45" s="190">
        <v>0</v>
      </c>
      <c r="R45" s="190">
        <v>0</v>
      </c>
      <c r="S45" s="190">
        <v>0</v>
      </c>
      <c r="T45" s="190">
        <f t="shared" si="4"/>
        <v>0</v>
      </c>
      <c r="U45" s="191"/>
      <c r="V45" s="192">
        <v>39</v>
      </c>
      <c r="W45" s="189" t="s">
        <v>56</v>
      </c>
      <c r="X45" s="190">
        <v>0</v>
      </c>
      <c r="Y45" s="190">
        <v>0</v>
      </c>
      <c r="Z45" s="190">
        <v>0</v>
      </c>
      <c r="AA45" s="190">
        <f t="shared" si="5"/>
        <v>0</v>
      </c>
      <c r="AB45" s="191"/>
      <c r="AC45" s="192">
        <v>39</v>
      </c>
      <c r="AD45" s="189" t="s">
        <v>56</v>
      </c>
      <c r="AE45" s="190">
        <v>0</v>
      </c>
      <c r="AF45" s="190">
        <v>0</v>
      </c>
      <c r="AG45" s="190">
        <v>0</v>
      </c>
      <c r="AH45" s="190">
        <f t="shared" si="6"/>
        <v>0</v>
      </c>
      <c r="AI45" s="191"/>
      <c r="AJ45" s="192">
        <v>39</v>
      </c>
      <c r="AK45" s="189" t="s">
        <v>56</v>
      </c>
      <c r="AL45" s="190">
        <v>0</v>
      </c>
      <c r="AM45" s="190">
        <v>0</v>
      </c>
      <c r="AN45" s="190">
        <v>0</v>
      </c>
      <c r="AO45" s="190">
        <f t="shared" si="7"/>
        <v>0</v>
      </c>
      <c r="AP45" s="191"/>
      <c r="AQ45" s="192">
        <v>39</v>
      </c>
      <c r="AR45" s="189" t="s">
        <v>56</v>
      </c>
      <c r="AS45" s="190">
        <v>5</v>
      </c>
      <c r="AT45" s="190">
        <v>10000</v>
      </c>
      <c r="AU45" s="190">
        <v>0</v>
      </c>
      <c r="AV45" s="190">
        <f t="shared" si="8"/>
        <v>10000</v>
      </c>
      <c r="AW45" s="191"/>
      <c r="AX45" s="192">
        <v>39</v>
      </c>
      <c r="AY45" s="189" t="s">
        <v>56</v>
      </c>
      <c r="AZ45" s="190">
        <v>0</v>
      </c>
      <c r="BA45" s="190">
        <v>0</v>
      </c>
      <c r="BB45" s="190">
        <v>0</v>
      </c>
      <c r="BC45" s="190">
        <f t="shared" si="9"/>
        <v>0</v>
      </c>
      <c r="BD45" s="191"/>
      <c r="BE45" s="192">
        <v>39</v>
      </c>
      <c r="BF45" s="189" t="s">
        <v>56</v>
      </c>
      <c r="BG45" s="190">
        <v>0</v>
      </c>
      <c r="BH45" s="190">
        <v>0</v>
      </c>
      <c r="BI45" s="190">
        <v>0</v>
      </c>
      <c r="BJ45" s="190">
        <f t="shared" si="10"/>
        <v>0</v>
      </c>
      <c r="BK45" s="191"/>
      <c r="BL45" s="192">
        <v>39</v>
      </c>
      <c r="BM45" s="189" t="s">
        <v>56</v>
      </c>
      <c r="BN45" s="190">
        <v>0</v>
      </c>
      <c r="BO45" s="190">
        <v>0</v>
      </c>
      <c r="BP45" s="190">
        <v>0</v>
      </c>
      <c r="BQ45" s="190">
        <f t="shared" si="11"/>
        <v>0</v>
      </c>
      <c r="BR45" s="191"/>
      <c r="BS45" s="192">
        <v>39</v>
      </c>
      <c r="BT45" s="189" t="s">
        <v>56</v>
      </c>
      <c r="BU45" s="190">
        <v>25</v>
      </c>
      <c r="BV45" s="190">
        <v>17500</v>
      </c>
      <c r="BW45" s="190">
        <v>0</v>
      </c>
      <c r="BX45" s="190">
        <f t="shared" si="12"/>
        <v>17500</v>
      </c>
      <c r="BY45" s="191"/>
      <c r="BZ45" s="192">
        <v>39</v>
      </c>
      <c r="CA45" s="189" t="s">
        <v>56</v>
      </c>
      <c r="CB45" s="190">
        <v>0</v>
      </c>
      <c r="CC45" s="190">
        <v>0</v>
      </c>
      <c r="CD45" s="190">
        <v>0</v>
      </c>
      <c r="CE45" s="190">
        <f t="shared" si="13"/>
        <v>0</v>
      </c>
      <c r="CF45" s="191"/>
      <c r="CG45" s="192">
        <v>39</v>
      </c>
      <c r="CH45" s="189" t="s">
        <v>56</v>
      </c>
      <c r="CI45" s="190">
        <v>0</v>
      </c>
      <c r="CJ45" s="190">
        <v>0</v>
      </c>
      <c r="CK45" s="190">
        <v>0</v>
      </c>
      <c r="CL45" s="190">
        <f t="shared" si="14"/>
        <v>0</v>
      </c>
      <c r="CM45" s="191"/>
      <c r="CN45" s="192">
        <v>39</v>
      </c>
      <c r="CO45" s="189" t="s">
        <v>56</v>
      </c>
      <c r="CP45" s="190">
        <v>0</v>
      </c>
      <c r="CQ45" s="190">
        <v>0</v>
      </c>
      <c r="CR45" s="190">
        <v>0</v>
      </c>
      <c r="CS45" s="190">
        <f t="shared" si="15"/>
        <v>0</v>
      </c>
      <c r="CT45" s="191"/>
      <c r="CU45" s="192">
        <v>39</v>
      </c>
      <c r="CV45" s="189" t="s">
        <v>56</v>
      </c>
      <c r="CW45" s="190">
        <v>0</v>
      </c>
      <c r="CX45" s="190">
        <v>0</v>
      </c>
      <c r="CY45" s="190">
        <v>0</v>
      </c>
      <c r="CZ45" s="190">
        <f t="shared" si="16"/>
        <v>0</v>
      </c>
      <c r="DA45" s="191"/>
      <c r="DB45" s="192">
        <v>39</v>
      </c>
      <c r="DC45" s="189" t="s">
        <v>56</v>
      </c>
      <c r="DD45" s="190">
        <v>0</v>
      </c>
      <c r="DE45" s="190">
        <v>0</v>
      </c>
      <c r="DF45" s="190">
        <v>0</v>
      </c>
      <c r="DG45" s="190">
        <f t="shared" si="17"/>
        <v>0</v>
      </c>
      <c r="DH45" s="191"/>
      <c r="DI45" s="192">
        <v>39</v>
      </c>
      <c r="DJ45" s="189" t="s">
        <v>56</v>
      </c>
      <c r="DK45" s="190">
        <v>0</v>
      </c>
      <c r="DL45" s="190">
        <v>0</v>
      </c>
      <c r="DM45" s="190">
        <v>0</v>
      </c>
      <c r="DN45" s="190">
        <f t="shared" si="18"/>
        <v>0</v>
      </c>
      <c r="DO45" s="191"/>
      <c r="DP45" s="192">
        <v>39</v>
      </c>
      <c r="DQ45" s="189" t="s">
        <v>56</v>
      </c>
      <c r="DR45" s="190">
        <v>0</v>
      </c>
      <c r="DS45" s="190">
        <v>0</v>
      </c>
      <c r="DT45" s="190">
        <v>0</v>
      </c>
      <c r="DU45" s="190">
        <f t="shared" si="19"/>
        <v>0</v>
      </c>
      <c r="DV45" s="191"/>
      <c r="DW45" s="192">
        <v>39</v>
      </c>
      <c r="DX45" s="189" t="s">
        <v>56</v>
      </c>
      <c r="DY45" s="190">
        <v>0</v>
      </c>
      <c r="DZ45" s="190">
        <v>0</v>
      </c>
      <c r="EA45" s="190">
        <v>0</v>
      </c>
      <c r="EB45" s="190">
        <f t="shared" si="20"/>
        <v>0</v>
      </c>
      <c r="EC45" s="191"/>
      <c r="ED45" s="192">
        <v>39</v>
      </c>
      <c r="EE45" s="189" t="s">
        <v>56</v>
      </c>
      <c r="EF45" s="190">
        <v>0</v>
      </c>
      <c r="EG45" s="190">
        <v>0</v>
      </c>
      <c r="EH45" s="190">
        <v>0</v>
      </c>
      <c r="EI45" s="190">
        <f t="shared" si="21"/>
        <v>0</v>
      </c>
      <c r="EJ45" s="191"/>
      <c r="EK45" s="192">
        <v>39</v>
      </c>
      <c r="EL45" s="189" t="s">
        <v>56</v>
      </c>
      <c r="EM45" s="190">
        <v>0</v>
      </c>
      <c r="EN45" s="190">
        <v>0</v>
      </c>
      <c r="EO45" s="190">
        <v>0</v>
      </c>
      <c r="EP45" s="190">
        <f t="shared" si="22"/>
        <v>0</v>
      </c>
      <c r="EQ45" s="191"/>
      <c r="ER45" s="192">
        <v>39</v>
      </c>
      <c r="ES45" s="189" t="s">
        <v>56</v>
      </c>
      <c r="ET45" s="190">
        <v>0</v>
      </c>
      <c r="EU45" s="190">
        <v>0</v>
      </c>
      <c r="EV45" s="190">
        <v>0</v>
      </c>
      <c r="EW45" s="190">
        <f t="shared" si="23"/>
        <v>0</v>
      </c>
      <c r="EX45" s="191"/>
      <c r="EY45" s="192">
        <v>39</v>
      </c>
      <c r="EZ45" s="189" t="s">
        <v>56</v>
      </c>
      <c r="FA45" s="190">
        <v>0</v>
      </c>
      <c r="FB45" s="190">
        <v>0</v>
      </c>
      <c r="FC45" s="190">
        <v>0</v>
      </c>
      <c r="FD45" s="190">
        <f t="shared" si="24"/>
        <v>0</v>
      </c>
      <c r="FE45" s="191"/>
      <c r="FF45" s="192">
        <v>39</v>
      </c>
      <c r="FG45" s="189" t="s">
        <v>56</v>
      </c>
      <c r="FH45" s="190">
        <v>0</v>
      </c>
      <c r="FI45" s="190">
        <v>0</v>
      </c>
      <c r="FJ45" s="190">
        <v>0</v>
      </c>
      <c r="FK45" s="190">
        <f t="shared" si="25"/>
        <v>0</v>
      </c>
      <c r="FL45" s="191"/>
      <c r="FM45" s="192">
        <v>39</v>
      </c>
      <c r="FN45" s="189" t="s">
        <v>56</v>
      </c>
      <c r="FO45" s="190">
        <v>0</v>
      </c>
      <c r="FP45" s="190">
        <v>0</v>
      </c>
      <c r="FQ45" s="190">
        <v>0</v>
      </c>
      <c r="FR45" s="190">
        <f t="shared" si="26"/>
        <v>0</v>
      </c>
      <c r="FS45" s="191"/>
      <c r="FT45" s="192">
        <v>39</v>
      </c>
      <c r="FU45" s="189" t="s">
        <v>56</v>
      </c>
      <c r="FV45" s="190">
        <v>0</v>
      </c>
      <c r="FW45" s="190">
        <v>0</v>
      </c>
      <c r="FX45" s="190">
        <v>0</v>
      </c>
      <c r="FY45" s="190">
        <f t="shared" si="27"/>
        <v>0</v>
      </c>
      <c r="FZ45" s="191"/>
      <c r="GA45" s="192">
        <v>39</v>
      </c>
      <c r="GB45" s="189" t="s">
        <v>56</v>
      </c>
      <c r="GC45" s="190">
        <v>0</v>
      </c>
      <c r="GD45" s="190">
        <v>0</v>
      </c>
      <c r="GE45" s="190">
        <v>0</v>
      </c>
      <c r="GF45" s="190">
        <f t="shared" si="28"/>
        <v>0</v>
      </c>
      <c r="GG45" s="191"/>
      <c r="GH45" s="192">
        <v>39</v>
      </c>
      <c r="GI45" s="189" t="s">
        <v>56</v>
      </c>
      <c r="GJ45" s="190">
        <v>0</v>
      </c>
      <c r="GK45" s="190">
        <v>0</v>
      </c>
      <c r="GL45" s="190">
        <v>0</v>
      </c>
      <c r="GM45" s="190">
        <f t="shared" si="29"/>
        <v>0</v>
      </c>
      <c r="GN45" s="191"/>
      <c r="GO45" s="192">
        <v>39</v>
      </c>
      <c r="GP45" s="189" t="s">
        <v>56</v>
      </c>
      <c r="GQ45" s="190">
        <v>0</v>
      </c>
      <c r="GR45" s="190">
        <v>0</v>
      </c>
      <c r="GS45" s="190">
        <v>0</v>
      </c>
      <c r="GT45" s="190">
        <f t="shared" si="30"/>
        <v>0</v>
      </c>
      <c r="GU45" s="191"/>
      <c r="GV45" s="192">
        <v>39</v>
      </c>
      <c r="GW45" s="189" t="s">
        <v>56</v>
      </c>
      <c r="GX45" s="190">
        <v>0</v>
      </c>
      <c r="GY45" s="190">
        <v>0</v>
      </c>
      <c r="GZ45" s="190">
        <v>0</v>
      </c>
      <c r="HA45" s="190">
        <f t="shared" si="31"/>
        <v>0</v>
      </c>
      <c r="HB45" s="191"/>
      <c r="HC45" s="192">
        <v>39</v>
      </c>
      <c r="HD45" s="189" t="s">
        <v>56</v>
      </c>
      <c r="HE45" s="190">
        <v>0</v>
      </c>
      <c r="HF45" s="190">
        <v>0</v>
      </c>
      <c r="HG45" s="190">
        <v>0</v>
      </c>
      <c r="HH45" s="190">
        <f t="shared" si="32"/>
        <v>0</v>
      </c>
      <c r="HI45" s="191"/>
      <c r="HJ45" s="192">
        <v>39</v>
      </c>
      <c r="HK45" s="189" t="s">
        <v>56</v>
      </c>
      <c r="HL45" s="190">
        <v>0</v>
      </c>
      <c r="HM45" s="190">
        <v>0</v>
      </c>
      <c r="HN45" s="190">
        <v>0</v>
      </c>
      <c r="HO45" s="190">
        <f t="shared" si="33"/>
        <v>0</v>
      </c>
      <c r="HP45" s="191"/>
      <c r="HQ45" s="192">
        <v>39</v>
      </c>
      <c r="HR45" s="189" t="s">
        <v>56</v>
      </c>
      <c r="HS45" s="190">
        <v>0</v>
      </c>
      <c r="HT45" s="190">
        <v>0</v>
      </c>
      <c r="HU45" s="190">
        <v>0</v>
      </c>
      <c r="HV45" s="190">
        <f t="shared" si="34"/>
        <v>0</v>
      </c>
      <c r="HW45" s="191"/>
      <c r="HX45" s="192">
        <v>39</v>
      </c>
      <c r="HY45" s="189" t="s">
        <v>56</v>
      </c>
      <c r="HZ45" s="190">
        <v>0</v>
      </c>
      <c r="IA45" s="190">
        <v>0</v>
      </c>
      <c r="IB45" s="190">
        <v>0</v>
      </c>
      <c r="IC45" s="190">
        <f t="shared" si="35"/>
        <v>0</v>
      </c>
      <c r="ID45" s="191"/>
      <c r="IE45" s="192">
        <v>39</v>
      </c>
      <c r="IF45" s="189" t="s">
        <v>56</v>
      </c>
      <c r="IG45" s="190">
        <v>0</v>
      </c>
      <c r="IH45" s="190">
        <v>0</v>
      </c>
      <c r="II45" s="190">
        <v>0</v>
      </c>
      <c r="IJ45" s="190">
        <f t="shared" si="36"/>
        <v>0</v>
      </c>
      <c r="IK45" s="191"/>
      <c r="IL45" s="192">
        <v>39</v>
      </c>
      <c r="IM45" s="189" t="s">
        <v>56</v>
      </c>
      <c r="IN45" s="190">
        <v>0</v>
      </c>
      <c r="IO45" s="190">
        <v>0</v>
      </c>
      <c r="IP45" s="190">
        <v>0</v>
      </c>
      <c r="IQ45" s="190">
        <f t="shared" si="37"/>
        <v>0</v>
      </c>
      <c r="IR45" s="191"/>
      <c r="IS45" s="192">
        <v>39</v>
      </c>
      <c r="IT45" s="189" t="s">
        <v>56</v>
      </c>
      <c r="IU45" s="190">
        <v>0</v>
      </c>
      <c r="IV45" s="190">
        <v>0</v>
      </c>
      <c r="IW45" s="190">
        <v>0</v>
      </c>
      <c r="IX45" s="190">
        <f t="shared" si="38"/>
        <v>0</v>
      </c>
      <c r="IY45" s="191"/>
      <c r="IZ45" s="192">
        <v>39</v>
      </c>
      <c r="JA45" s="189" t="s">
        <v>56</v>
      </c>
      <c r="JB45" s="190">
        <v>0</v>
      </c>
      <c r="JC45" s="190">
        <v>0</v>
      </c>
      <c r="JD45" s="190">
        <v>0</v>
      </c>
      <c r="JE45" s="190">
        <f t="shared" si="39"/>
        <v>0</v>
      </c>
      <c r="JF45" s="191"/>
      <c r="JG45" s="192">
        <v>39</v>
      </c>
      <c r="JH45" s="189" t="s">
        <v>56</v>
      </c>
      <c r="JI45" s="190">
        <v>0</v>
      </c>
      <c r="JJ45" s="190">
        <v>0</v>
      </c>
      <c r="JK45" s="190">
        <v>0</v>
      </c>
      <c r="JL45" s="190">
        <f t="shared" si="40"/>
        <v>0</v>
      </c>
      <c r="JM45" s="191"/>
      <c r="JN45" s="192">
        <v>39</v>
      </c>
      <c r="JO45" s="189" t="s">
        <v>56</v>
      </c>
      <c r="JP45" s="190">
        <v>0</v>
      </c>
      <c r="JQ45" s="190">
        <v>0</v>
      </c>
      <c r="JR45" s="190">
        <v>0</v>
      </c>
      <c r="JS45" s="190">
        <f t="shared" si="41"/>
        <v>0</v>
      </c>
      <c r="JT45" s="191"/>
      <c r="JU45" s="192">
        <v>39</v>
      </c>
      <c r="JV45" s="189" t="s">
        <v>56</v>
      </c>
      <c r="JW45" s="190">
        <v>0</v>
      </c>
      <c r="JX45" s="190">
        <v>0</v>
      </c>
      <c r="JY45" s="190">
        <v>0</v>
      </c>
      <c r="JZ45" s="190">
        <f t="shared" si="42"/>
        <v>0</v>
      </c>
      <c r="KA45" s="191"/>
      <c r="KB45" s="192">
        <v>39</v>
      </c>
      <c r="KC45" s="189" t="s">
        <v>56</v>
      </c>
      <c r="KD45" s="190">
        <v>0</v>
      </c>
      <c r="KE45" s="190">
        <v>0</v>
      </c>
      <c r="KF45" s="190">
        <v>0</v>
      </c>
      <c r="KG45" s="190">
        <f t="shared" si="43"/>
        <v>0</v>
      </c>
      <c r="KH45" s="191"/>
      <c r="KI45" s="192">
        <v>39</v>
      </c>
      <c r="KJ45" s="189" t="s">
        <v>56</v>
      </c>
      <c r="KK45" s="190">
        <v>0</v>
      </c>
      <c r="KL45" s="190">
        <v>0</v>
      </c>
      <c r="KM45" s="190">
        <v>0</v>
      </c>
      <c r="KN45" s="190">
        <f t="shared" si="44"/>
        <v>0</v>
      </c>
      <c r="KO45" s="191"/>
      <c r="KP45" s="192">
        <v>39</v>
      </c>
      <c r="KQ45" s="189" t="s">
        <v>56</v>
      </c>
      <c r="KR45" s="190">
        <v>0</v>
      </c>
      <c r="KS45" s="190">
        <v>0</v>
      </c>
      <c r="KT45" s="190">
        <v>0</v>
      </c>
      <c r="KU45" s="190">
        <f t="shared" si="45"/>
        <v>0</v>
      </c>
      <c r="KV45" s="191"/>
      <c r="KW45" s="192">
        <v>39</v>
      </c>
      <c r="KX45" s="189" t="s">
        <v>56</v>
      </c>
      <c r="KY45" s="190">
        <v>0</v>
      </c>
      <c r="KZ45" s="190">
        <v>0</v>
      </c>
      <c r="LA45" s="190">
        <v>0</v>
      </c>
      <c r="LB45" s="190">
        <f t="shared" si="46"/>
        <v>0</v>
      </c>
      <c r="LC45" s="191"/>
      <c r="LD45" s="192">
        <v>39</v>
      </c>
      <c r="LE45" s="189" t="s">
        <v>56</v>
      </c>
      <c r="LF45" s="190"/>
      <c r="LG45" s="190">
        <v>0</v>
      </c>
      <c r="LH45" s="190">
        <v>0</v>
      </c>
      <c r="LI45" s="190">
        <f t="shared" si="47"/>
        <v>0</v>
      </c>
      <c r="LJ45" s="191"/>
      <c r="LK45" s="192">
        <v>39</v>
      </c>
      <c r="LL45" s="189" t="s">
        <v>56</v>
      </c>
      <c r="LM45" s="190">
        <v>0</v>
      </c>
      <c r="LN45" s="190">
        <v>0</v>
      </c>
      <c r="LO45" s="190">
        <v>0</v>
      </c>
      <c r="LP45" s="190">
        <f t="shared" si="48"/>
        <v>0</v>
      </c>
      <c r="LQ45" s="191"/>
      <c r="LR45" s="192">
        <v>39</v>
      </c>
      <c r="LS45" s="189" t="s">
        <v>56</v>
      </c>
      <c r="LT45" s="190">
        <v>0</v>
      </c>
      <c r="LU45" s="190">
        <v>0</v>
      </c>
      <c r="LV45" s="190">
        <v>0</v>
      </c>
      <c r="LW45" s="190">
        <f t="shared" si="49"/>
        <v>0</v>
      </c>
      <c r="LX45" s="191"/>
      <c r="LY45" s="192">
        <v>39</v>
      </c>
      <c r="LZ45" s="189" t="s">
        <v>56</v>
      </c>
      <c r="MA45" s="190">
        <v>0</v>
      </c>
      <c r="MB45" s="190">
        <v>0</v>
      </c>
      <c r="MC45" s="190">
        <v>0</v>
      </c>
      <c r="MD45" s="190">
        <f t="shared" si="50"/>
        <v>0</v>
      </c>
      <c r="ME45" s="191"/>
      <c r="MF45" s="192">
        <v>39</v>
      </c>
      <c r="MG45" s="189" t="s">
        <v>56</v>
      </c>
      <c r="MH45" s="190"/>
      <c r="MI45" s="190">
        <v>0</v>
      </c>
      <c r="MJ45" s="190">
        <v>0</v>
      </c>
      <c r="MK45" s="190">
        <f t="shared" si="51"/>
        <v>0</v>
      </c>
      <c r="ML45" s="191"/>
      <c r="MM45" s="192">
        <v>39</v>
      </c>
      <c r="MN45" s="189" t="s">
        <v>56</v>
      </c>
      <c r="MO45" s="190">
        <v>0</v>
      </c>
      <c r="MP45" s="190">
        <v>0</v>
      </c>
      <c r="MQ45" s="190">
        <v>0</v>
      </c>
      <c r="MR45" s="190">
        <f t="shared" si="52"/>
        <v>0</v>
      </c>
      <c r="MS45" s="191"/>
      <c r="MT45" s="192">
        <v>39</v>
      </c>
      <c r="MU45" s="189" t="s">
        <v>56</v>
      </c>
      <c r="MV45" s="190">
        <v>0</v>
      </c>
      <c r="MW45" s="190">
        <v>0</v>
      </c>
      <c r="MX45" s="190">
        <v>0</v>
      </c>
      <c r="MY45" s="190">
        <f t="shared" si="53"/>
        <v>0</v>
      </c>
      <c r="MZ45" s="191"/>
      <c r="NA45" s="192">
        <v>39</v>
      </c>
      <c r="NB45" s="189" t="s">
        <v>56</v>
      </c>
      <c r="NC45" s="190">
        <v>0</v>
      </c>
      <c r="ND45" s="190">
        <v>0</v>
      </c>
      <c r="NE45" s="190">
        <v>0</v>
      </c>
      <c r="NF45" s="190">
        <f t="shared" si="54"/>
        <v>0</v>
      </c>
      <c r="NG45" s="191"/>
      <c r="NH45" s="192">
        <v>39</v>
      </c>
      <c r="NI45" s="189" t="s">
        <v>56</v>
      </c>
      <c r="NJ45" s="190">
        <v>0</v>
      </c>
      <c r="NK45" s="190">
        <v>0</v>
      </c>
      <c r="NL45" s="190">
        <v>0</v>
      </c>
      <c r="NM45" s="190">
        <f t="shared" si="55"/>
        <v>0</v>
      </c>
      <c r="NN45" s="191"/>
      <c r="NO45" s="192">
        <v>39</v>
      </c>
      <c r="NP45" s="189" t="s">
        <v>56</v>
      </c>
      <c r="NQ45" s="190">
        <v>0</v>
      </c>
      <c r="NR45" s="190">
        <v>0</v>
      </c>
      <c r="NS45" s="190">
        <v>0</v>
      </c>
      <c r="NT45" s="190">
        <f t="shared" si="56"/>
        <v>0</v>
      </c>
      <c r="NU45" s="191"/>
      <c r="NV45" s="192">
        <v>39</v>
      </c>
      <c r="NW45" s="189" t="s">
        <v>56</v>
      </c>
      <c r="NX45" s="190">
        <v>0</v>
      </c>
      <c r="NY45" s="190">
        <v>0</v>
      </c>
      <c r="NZ45" s="190">
        <v>0</v>
      </c>
      <c r="OA45" s="190">
        <f t="shared" si="57"/>
        <v>0</v>
      </c>
      <c r="OB45" s="191"/>
      <c r="OC45" s="192">
        <v>39</v>
      </c>
      <c r="OD45" s="189" t="s">
        <v>56</v>
      </c>
      <c r="OE45" s="190">
        <v>0</v>
      </c>
      <c r="OF45" s="190">
        <v>0</v>
      </c>
      <c r="OG45" s="190">
        <v>0</v>
      </c>
      <c r="OH45" s="190">
        <f t="shared" si="58"/>
        <v>0</v>
      </c>
      <c r="OI45" s="191"/>
      <c r="OJ45" s="192">
        <v>39</v>
      </c>
      <c r="OK45" s="189" t="s">
        <v>56</v>
      </c>
      <c r="OL45" s="190">
        <v>0</v>
      </c>
      <c r="OM45" s="190">
        <v>0</v>
      </c>
      <c r="ON45" s="190">
        <v>0</v>
      </c>
      <c r="OO45" s="190">
        <f t="shared" si="59"/>
        <v>0</v>
      </c>
      <c r="OP45" s="191"/>
      <c r="OQ45" s="192">
        <v>39</v>
      </c>
      <c r="OR45" s="189" t="s">
        <v>56</v>
      </c>
      <c r="OS45" s="190">
        <v>0</v>
      </c>
      <c r="OT45" s="190"/>
      <c r="OU45" s="190">
        <v>0</v>
      </c>
      <c r="OV45" s="190">
        <f t="shared" si="60"/>
        <v>0</v>
      </c>
      <c r="OW45" s="191"/>
      <c r="OX45" s="192">
        <v>39</v>
      </c>
      <c r="OY45" s="189" t="s">
        <v>56</v>
      </c>
      <c r="OZ45" s="190">
        <v>0</v>
      </c>
      <c r="PA45" s="190">
        <v>0</v>
      </c>
      <c r="PB45" s="190">
        <v>0</v>
      </c>
      <c r="PC45" s="190">
        <f t="shared" si="61"/>
        <v>0</v>
      </c>
      <c r="PD45" s="191"/>
      <c r="PE45" s="192">
        <v>39</v>
      </c>
      <c r="PF45" s="189" t="s">
        <v>56</v>
      </c>
      <c r="PG45" s="190">
        <v>0</v>
      </c>
      <c r="PH45" s="190">
        <v>0</v>
      </c>
      <c r="PI45" s="190">
        <v>0</v>
      </c>
      <c r="PJ45" s="190">
        <f t="shared" si="62"/>
        <v>0</v>
      </c>
      <c r="PK45" s="191"/>
      <c r="PL45" s="192">
        <v>39</v>
      </c>
      <c r="PM45" s="189" t="s">
        <v>56</v>
      </c>
      <c r="PN45" s="190">
        <v>0</v>
      </c>
      <c r="PO45" s="190">
        <v>0</v>
      </c>
      <c r="PP45" s="190">
        <v>0</v>
      </c>
      <c r="PQ45" s="190">
        <f t="shared" si="63"/>
        <v>0</v>
      </c>
      <c r="PR45" s="191"/>
      <c r="PS45" s="192">
        <v>39</v>
      </c>
      <c r="PT45" s="189" t="s">
        <v>56</v>
      </c>
      <c r="PU45" s="190">
        <v>0</v>
      </c>
      <c r="PV45" s="190">
        <v>0</v>
      </c>
      <c r="PW45" s="190">
        <v>0</v>
      </c>
      <c r="PX45" s="190">
        <f t="shared" si="64"/>
        <v>0</v>
      </c>
      <c r="PY45" s="191"/>
      <c r="PZ45" s="192">
        <v>39</v>
      </c>
      <c r="QA45" s="189" t="s">
        <v>56</v>
      </c>
      <c r="QB45" s="190"/>
      <c r="QC45" s="190"/>
      <c r="QD45" s="190">
        <v>0</v>
      </c>
      <c r="QE45" s="190">
        <f t="shared" si="65"/>
        <v>0</v>
      </c>
      <c r="QF45" s="191"/>
      <c r="QG45" s="192">
        <v>39</v>
      </c>
      <c r="QH45" s="189" t="s">
        <v>56</v>
      </c>
      <c r="QI45" s="190">
        <v>0</v>
      </c>
      <c r="QJ45" s="190">
        <v>0</v>
      </c>
      <c r="QK45" s="190">
        <v>0</v>
      </c>
      <c r="QL45" s="190">
        <f t="shared" si="66"/>
        <v>0</v>
      </c>
      <c r="QM45" s="191"/>
      <c r="QN45" s="192">
        <v>39</v>
      </c>
      <c r="QO45" s="189" t="s">
        <v>56</v>
      </c>
      <c r="QP45" s="190">
        <v>0</v>
      </c>
      <c r="QQ45" s="190">
        <v>0</v>
      </c>
      <c r="QR45" s="190">
        <v>0</v>
      </c>
      <c r="QS45" s="190">
        <f t="shared" si="67"/>
        <v>0</v>
      </c>
      <c r="QT45" s="191"/>
      <c r="QU45" s="192">
        <v>39</v>
      </c>
      <c r="QV45" s="189" t="s">
        <v>56</v>
      </c>
      <c r="QW45" s="190">
        <v>0</v>
      </c>
      <c r="QX45" s="190">
        <v>0</v>
      </c>
      <c r="QY45" s="190">
        <v>0</v>
      </c>
      <c r="QZ45" s="190">
        <f t="shared" si="68"/>
        <v>0</v>
      </c>
      <c r="RA45" s="191"/>
      <c r="RB45" s="192">
        <v>39</v>
      </c>
      <c r="RC45" s="189" t="s">
        <v>56</v>
      </c>
      <c r="RD45" s="190">
        <v>0</v>
      </c>
      <c r="RE45" s="190">
        <v>0</v>
      </c>
      <c r="RF45" s="190">
        <v>0</v>
      </c>
      <c r="RG45" s="190">
        <f t="shared" si="69"/>
        <v>0</v>
      </c>
      <c r="RH45" s="191"/>
      <c r="RI45" s="192">
        <v>39</v>
      </c>
      <c r="RJ45" s="189" t="s">
        <v>56</v>
      </c>
      <c r="RK45" s="190">
        <v>0</v>
      </c>
      <c r="RL45" s="190">
        <v>0</v>
      </c>
      <c r="RM45" s="190">
        <v>0</v>
      </c>
      <c r="RN45" s="190">
        <f t="shared" si="70"/>
        <v>0</v>
      </c>
      <c r="RO45" s="191"/>
      <c r="RP45" s="192">
        <v>39</v>
      </c>
      <c r="RQ45" s="189" t="s">
        <v>56</v>
      </c>
      <c r="RR45" s="190">
        <v>0</v>
      </c>
      <c r="RS45" s="190">
        <v>0</v>
      </c>
      <c r="RT45" s="190">
        <v>0</v>
      </c>
      <c r="RU45" s="190">
        <f t="shared" si="71"/>
        <v>0</v>
      </c>
      <c r="RV45" s="191"/>
      <c r="RW45" s="192">
        <v>39</v>
      </c>
      <c r="RX45" s="189" t="s">
        <v>56</v>
      </c>
      <c r="RY45" s="190">
        <v>0</v>
      </c>
      <c r="RZ45" s="190">
        <v>0</v>
      </c>
      <c r="SA45" s="190">
        <v>0</v>
      </c>
      <c r="SB45" s="190">
        <f t="shared" si="72"/>
        <v>0</v>
      </c>
      <c r="SC45" s="191"/>
      <c r="SD45" s="192">
        <v>39</v>
      </c>
      <c r="SE45" s="189" t="s">
        <v>56</v>
      </c>
      <c r="SF45" s="190">
        <v>0</v>
      </c>
      <c r="SG45" s="190">
        <v>0</v>
      </c>
      <c r="SH45" s="190">
        <v>0</v>
      </c>
      <c r="SI45" s="190">
        <f t="shared" si="73"/>
        <v>0</v>
      </c>
      <c r="SJ45" s="191"/>
      <c r="SK45" s="192">
        <v>39</v>
      </c>
      <c r="SL45" s="189" t="s">
        <v>56</v>
      </c>
      <c r="SM45" s="190">
        <v>0</v>
      </c>
      <c r="SN45" s="190">
        <v>0</v>
      </c>
      <c r="SO45" s="190">
        <v>0</v>
      </c>
      <c r="SP45" s="190">
        <f t="shared" si="74"/>
        <v>0</v>
      </c>
      <c r="SQ45" s="191"/>
      <c r="SR45" s="192">
        <v>39</v>
      </c>
      <c r="SS45" s="189" t="s">
        <v>56</v>
      </c>
      <c r="ST45" s="190">
        <v>0</v>
      </c>
      <c r="SU45" s="190">
        <v>0</v>
      </c>
      <c r="SV45" s="190">
        <v>0</v>
      </c>
      <c r="SW45" s="190">
        <f t="shared" si="75"/>
        <v>0</v>
      </c>
      <c r="SX45" s="191"/>
      <c r="SY45" s="192">
        <v>39</v>
      </c>
      <c r="SZ45" s="189" t="s">
        <v>56</v>
      </c>
      <c r="TA45" s="190">
        <v>0</v>
      </c>
      <c r="TB45" s="190">
        <v>0</v>
      </c>
      <c r="TC45" s="190">
        <v>0</v>
      </c>
      <c r="TD45" s="190">
        <f t="shared" si="76"/>
        <v>0</v>
      </c>
      <c r="TE45" s="191"/>
      <c r="TF45" s="192">
        <v>39</v>
      </c>
      <c r="TG45" s="189" t="s">
        <v>56</v>
      </c>
      <c r="TH45" s="190">
        <v>0</v>
      </c>
      <c r="TI45" s="190">
        <v>0</v>
      </c>
      <c r="TJ45" s="190">
        <v>0</v>
      </c>
      <c r="TK45" s="190">
        <f t="shared" si="77"/>
        <v>0</v>
      </c>
      <c r="TL45" s="191"/>
      <c r="TM45" s="192">
        <v>39</v>
      </c>
      <c r="TN45" s="189" t="s">
        <v>56</v>
      </c>
      <c r="TO45" s="190">
        <v>0</v>
      </c>
      <c r="TP45" s="190">
        <v>0</v>
      </c>
      <c r="TQ45" s="190">
        <v>0</v>
      </c>
      <c r="TR45" s="190">
        <f t="shared" si="78"/>
        <v>0</v>
      </c>
      <c r="TS45" s="191"/>
      <c r="TT45" s="192">
        <v>39</v>
      </c>
      <c r="TU45" s="189" t="s">
        <v>56</v>
      </c>
      <c r="TV45" s="190">
        <v>0</v>
      </c>
      <c r="TW45" s="190">
        <v>0</v>
      </c>
      <c r="TX45" s="190">
        <v>0</v>
      </c>
      <c r="TY45" s="190">
        <f t="shared" si="79"/>
        <v>0</v>
      </c>
      <c r="TZ45" s="191"/>
      <c r="UA45" s="192">
        <v>39</v>
      </c>
      <c r="UB45" s="189" t="s">
        <v>56</v>
      </c>
      <c r="UC45" s="190">
        <v>0</v>
      </c>
      <c r="UD45" s="190">
        <v>0</v>
      </c>
      <c r="UE45" s="190">
        <v>0</v>
      </c>
      <c r="UF45" s="190">
        <f t="shared" si="80"/>
        <v>0</v>
      </c>
      <c r="UG45" s="191"/>
      <c r="UH45" s="192">
        <v>39</v>
      </c>
      <c r="UI45" s="189" t="s">
        <v>56</v>
      </c>
      <c r="UJ45" s="190">
        <v>0</v>
      </c>
      <c r="UK45" s="190">
        <v>0</v>
      </c>
      <c r="UL45" s="190">
        <v>0</v>
      </c>
      <c r="UM45" s="190">
        <f t="shared" si="81"/>
        <v>0</v>
      </c>
      <c r="UN45" s="191"/>
      <c r="UO45" s="192">
        <v>39</v>
      </c>
      <c r="UP45" s="189" t="s">
        <v>56</v>
      </c>
      <c r="UQ45" s="190">
        <v>0</v>
      </c>
      <c r="UR45" s="190">
        <v>0</v>
      </c>
      <c r="US45" s="190">
        <v>0</v>
      </c>
      <c r="UT45" s="190">
        <f t="shared" si="82"/>
        <v>0</v>
      </c>
      <c r="UU45" s="191"/>
      <c r="UV45" s="192">
        <v>39</v>
      </c>
      <c r="UW45" s="189" t="s">
        <v>56</v>
      </c>
      <c r="UX45" s="190"/>
      <c r="UY45" s="190">
        <v>0</v>
      </c>
      <c r="UZ45" s="190">
        <v>0</v>
      </c>
      <c r="VA45" s="190">
        <f t="shared" si="83"/>
        <v>0</v>
      </c>
      <c r="VB45" s="191"/>
      <c r="VC45" s="192">
        <v>39</v>
      </c>
      <c r="VD45" s="189" t="s">
        <v>56</v>
      </c>
      <c r="VE45" s="190"/>
      <c r="VF45" s="190">
        <v>0</v>
      </c>
      <c r="VG45" s="190">
        <v>0</v>
      </c>
      <c r="VH45" s="190">
        <f t="shared" si="84"/>
        <v>0</v>
      </c>
      <c r="VI45" s="191"/>
      <c r="VJ45" s="192">
        <v>39</v>
      </c>
      <c r="VK45" s="189" t="s">
        <v>56</v>
      </c>
      <c r="VL45" s="190">
        <v>0</v>
      </c>
      <c r="VM45" s="190">
        <v>0</v>
      </c>
      <c r="VN45" s="190">
        <v>0</v>
      </c>
      <c r="VO45" s="190">
        <f t="shared" si="85"/>
        <v>0</v>
      </c>
      <c r="VP45" s="191"/>
      <c r="VQ45" s="192">
        <v>39</v>
      </c>
      <c r="VR45" s="189" t="s">
        <v>56</v>
      </c>
      <c r="VS45" s="190">
        <v>0</v>
      </c>
      <c r="VT45" s="190">
        <v>0</v>
      </c>
      <c r="VU45" s="190">
        <v>0</v>
      </c>
      <c r="VV45" s="190">
        <f t="shared" si="86"/>
        <v>0</v>
      </c>
      <c r="VW45" s="191"/>
      <c r="VX45" s="192">
        <v>39</v>
      </c>
      <c r="VY45" s="189" t="s">
        <v>56</v>
      </c>
      <c r="VZ45" s="190">
        <v>0</v>
      </c>
      <c r="WA45" s="190">
        <v>0</v>
      </c>
      <c r="WB45" s="190">
        <v>0</v>
      </c>
      <c r="WC45" s="190">
        <f t="shared" si="87"/>
        <v>0</v>
      </c>
      <c r="WD45" s="191"/>
      <c r="WE45" s="192">
        <v>39</v>
      </c>
      <c r="WF45" s="189" t="s">
        <v>56</v>
      </c>
      <c r="WG45" s="190">
        <v>0</v>
      </c>
      <c r="WH45" s="190">
        <v>0</v>
      </c>
      <c r="WI45" s="190">
        <v>0</v>
      </c>
      <c r="WJ45" s="190">
        <f t="shared" si="88"/>
        <v>0</v>
      </c>
      <c r="WK45" s="191"/>
      <c r="WL45" s="192">
        <v>39</v>
      </c>
      <c r="WM45" s="189" t="s">
        <v>56</v>
      </c>
      <c r="WN45" s="190">
        <v>0</v>
      </c>
      <c r="WO45" s="190">
        <v>0</v>
      </c>
      <c r="WP45" s="190">
        <v>0</v>
      </c>
      <c r="WQ45" s="190">
        <f t="shared" si="89"/>
        <v>0</v>
      </c>
      <c r="WR45" s="191"/>
      <c r="WS45" s="192">
        <v>39</v>
      </c>
      <c r="WT45" s="189" t="s">
        <v>56</v>
      </c>
      <c r="WU45" s="190">
        <v>0</v>
      </c>
      <c r="WV45" s="190">
        <v>0</v>
      </c>
      <c r="WW45" s="190">
        <v>0</v>
      </c>
      <c r="WX45" s="190">
        <f t="shared" si="90"/>
        <v>0</v>
      </c>
      <c r="WY45" s="191"/>
      <c r="WZ45" s="192">
        <v>39</v>
      </c>
      <c r="XA45" s="189" t="s">
        <v>56</v>
      </c>
      <c r="XB45" s="190">
        <v>0</v>
      </c>
      <c r="XC45" s="190">
        <v>0</v>
      </c>
      <c r="XD45" s="190">
        <v>0</v>
      </c>
      <c r="XE45" s="190">
        <f t="shared" si="91"/>
        <v>0</v>
      </c>
      <c r="XF45" s="191"/>
      <c r="XG45" s="192">
        <v>39</v>
      </c>
      <c r="XH45" s="189" t="s">
        <v>56</v>
      </c>
      <c r="XI45" s="190">
        <v>0</v>
      </c>
      <c r="XJ45" s="190">
        <v>0</v>
      </c>
      <c r="XK45" s="190">
        <v>0</v>
      </c>
      <c r="XL45" s="190">
        <f t="shared" si="92"/>
        <v>0</v>
      </c>
      <c r="XM45" s="191"/>
      <c r="XN45" s="192">
        <v>39</v>
      </c>
      <c r="XO45" s="189" t="s">
        <v>56</v>
      </c>
      <c r="XP45" s="190">
        <v>0</v>
      </c>
      <c r="XQ45" s="190">
        <v>0</v>
      </c>
      <c r="XR45" s="190">
        <v>0</v>
      </c>
      <c r="XS45" s="190">
        <f t="shared" si="93"/>
        <v>0</v>
      </c>
      <c r="XT45" s="191"/>
      <c r="XU45" s="192">
        <v>39</v>
      </c>
      <c r="XV45" s="189" t="s">
        <v>56</v>
      </c>
      <c r="XW45" s="190">
        <v>0</v>
      </c>
      <c r="XX45" s="190">
        <v>0</v>
      </c>
      <c r="XY45" s="190">
        <v>0</v>
      </c>
      <c r="XZ45" s="190">
        <f t="shared" si="94"/>
        <v>0</v>
      </c>
      <c r="YA45" s="191"/>
      <c r="YB45" s="192">
        <v>39</v>
      </c>
      <c r="YC45" s="189" t="s">
        <v>56</v>
      </c>
      <c r="YD45" s="190">
        <v>0</v>
      </c>
      <c r="YE45" s="190">
        <v>0</v>
      </c>
      <c r="YF45" s="190">
        <v>0</v>
      </c>
      <c r="YG45" s="190">
        <f t="shared" si="95"/>
        <v>0</v>
      </c>
      <c r="YH45" s="191"/>
      <c r="YI45" s="192">
        <v>39</v>
      </c>
      <c r="YJ45" s="189" t="s">
        <v>56</v>
      </c>
      <c r="YK45" s="190">
        <v>0</v>
      </c>
      <c r="YL45" s="190">
        <v>0</v>
      </c>
      <c r="YM45" s="190">
        <v>0</v>
      </c>
      <c r="YN45" s="190">
        <f t="shared" si="96"/>
        <v>0</v>
      </c>
      <c r="YO45" s="191"/>
      <c r="YP45" s="192">
        <v>39</v>
      </c>
      <c r="YQ45" s="189" t="s">
        <v>56</v>
      </c>
      <c r="YR45" s="190">
        <v>0</v>
      </c>
      <c r="YS45" s="190">
        <v>0</v>
      </c>
      <c r="YT45" s="219">
        <v>0</v>
      </c>
      <c r="YU45" s="190">
        <f t="shared" si="97"/>
        <v>0</v>
      </c>
      <c r="YV45" s="191"/>
      <c r="YW45" s="192">
        <v>39</v>
      </c>
      <c r="YX45" s="189" t="s">
        <v>56</v>
      </c>
      <c r="YY45" s="190">
        <v>0</v>
      </c>
      <c r="YZ45" s="190">
        <v>0</v>
      </c>
      <c r="ZA45" s="190">
        <v>0</v>
      </c>
      <c r="ZB45" s="190">
        <f t="shared" si="98"/>
        <v>0</v>
      </c>
      <c r="ZC45" s="191"/>
      <c r="ZD45" s="192">
        <v>39</v>
      </c>
      <c r="ZE45" s="189" t="s">
        <v>56</v>
      </c>
      <c r="ZF45" s="190">
        <v>0</v>
      </c>
      <c r="ZG45" s="190">
        <v>0</v>
      </c>
      <c r="ZH45" s="190">
        <v>0</v>
      </c>
      <c r="ZI45" s="190">
        <f t="shared" si="99"/>
        <v>0</v>
      </c>
      <c r="ZJ45" s="191"/>
      <c r="ZK45" s="192">
        <v>39</v>
      </c>
      <c r="ZL45" s="189" t="s">
        <v>56</v>
      </c>
      <c r="ZM45" s="190">
        <v>0</v>
      </c>
      <c r="ZN45" s="190">
        <v>0</v>
      </c>
      <c r="ZO45" s="190">
        <v>0</v>
      </c>
      <c r="ZP45" s="190">
        <f t="shared" si="100"/>
        <v>0</v>
      </c>
      <c r="ZQ45" s="191"/>
      <c r="ZR45" s="192">
        <v>39</v>
      </c>
      <c r="ZS45" s="189" t="s">
        <v>56</v>
      </c>
      <c r="ZT45" s="190">
        <v>0</v>
      </c>
      <c r="ZU45" s="190">
        <f t="shared" si="101"/>
        <v>27500</v>
      </c>
      <c r="ZV45" s="190">
        <f t="shared" si="0"/>
        <v>0</v>
      </c>
      <c r="ZW45" s="190">
        <f t="shared" si="1"/>
        <v>27500</v>
      </c>
      <c r="ZX45" s="230"/>
    </row>
    <row r="46" spans="1:700" ht="15.75" hidden="1">
      <c r="A46" s="192">
        <v>40</v>
      </c>
      <c r="B46" s="189" t="s">
        <v>57</v>
      </c>
      <c r="C46" s="190">
        <v>0</v>
      </c>
      <c r="D46" s="190">
        <v>0</v>
      </c>
      <c r="E46" s="190">
        <v>0</v>
      </c>
      <c r="F46" s="190">
        <f t="shared" si="2"/>
        <v>0</v>
      </c>
      <c r="G46" s="191"/>
      <c r="H46" s="192">
        <v>40</v>
      </c>
      <c r="I46" s="189" t="s">
        <v>57</v>
      </c>
      <c r="J46" s="190">
        <v>0</v>
      </c>
      <c r="K46" s="190">
        <v>0</v>
      </c>
      <c r="L46" s="190">
        <v>0</v>
      </c>
      <c r="M46" s="190">
        <f t="shared" si="3"/>
        <v>0</v>
      </c>
      <c r="N46" s="191"/>
      <c r="O46" s="192">
        <v>40</v>
      </c>
      <c r="P46" s="189" t="s">
        <v>57</v>
      </c>
      <c r="Q46" s="190">
        <v>0</v>
      </c>
      <c r="R46" s="190">
        <v>0</v>
      </c>
      <c r="S46" s="190">
        <v>0</v>
      </c>
      <c r="T46" s="190">
        <f t="shared" si="4"/>
        <v>0</v>
      </c>
      <c r="U46" s="191"/>
      <c r="V46" s="192">
        <v>40</v>
      </c>
      <c r="W46" s="189" t="s">
        <v>57</v>
      </c>
      <c r="X46" s="190">
        <v>0</v>
      </c>
      <c r="Y46" s="190">
        <v>0</v>
      </c>
      <c r="Z46" s="190">
        <v>0</v>
      </c>
      <c r="AA46" s="190">
        <f t="shared" si="5"/>
        <v>0</v>
      </c>
      <c r="AB46" s="191"/>
      <c r="AC46" s="192">
        <v>40</v>
      </c>
      <c r="AD46" s="189" t="s">
        <v>57</v>
      </c>
      <c r="AE46" s="190">
        <v>0</v>
      </c>
      <c r="AF46" s="190">
        <v>0</v>
      </c>
      <c r="AG46" s="190">
        <v>0</v>
      </c>
      <c r="AH46" s="190">
        <f t="shared" si="6"/>
        <v>0</v>
      </c>
      <c r="AI46" s="191"/>
      <c r="AJ46" s="192">
        <v>40</v>
      </c>
      <c r="AK46" s="189" t="s">
        <v>57</v>
      </c>
      <c r="AL46" s="190">
        <v>0</v>
      </c>
      <c r="AM46" s="190">
        <v>0</v>
      </c>
      <c r="AN46" s="190">
        <v>0</v>
      </c>
      <c r="AO46" s="190">
        <f t="shared" si="7"/>
        <v>0</v>
      </c>
      <c r="AP46" s="191"/>
      <c r="AQ46" s="192">
        <v>40</v>
      </c>
      <c r="AR46" s="189" t="s">
        <v>57</v>
      </c>
      <c r="AS46" s="190">
        <v>5</v>
      </c>
      <c r="AT46" s="190">
        <v>10000</v>
      </c>
      <c r="AU46" s="190">
        <v>0</v>
      </c>
      <c r="AV46" s="190">
        <f t="shared" si="8"/>
        <v>10000</v>
      </c>
      <c r="AW46" s="191"/>
      <c r="AX46" s="192">
        <v>40</v>
      </c>
      <c r="AY46" s="189" t="s">
        <v>57</v>
      </c>
      <c r="AZ46" s="190">
        <v>0</v>
      </c>
      <c r="BA46" s="190">
        <v>0</v>
      </c>
      <c r="BB46" s="190">
        <v>0</v>
      </c>
      <c r="BC46" s="190">
        <f t="shared" si="9"/>
        <v>0</v>
      </c>
      <c r="BD46" s="191"/>
      <c r="BE46" s="192">
        <v>40</v>
      </c>
      <c r="BF46" s="189" t="s">
        <v>57</v>
      </c>
      <c r="BG46" s="190">
        <v>0</v>
      </c>
      <c r="BH46" s="190">
        <v>0</v>
      </c>
      <c r="BI46" s="190">
        <v>0</v>
      </c>
      <c r="BJ46" s="190">
        <f t="shared" si="10"/>
        <v>0</v>
      </c>
      <c r="BK46" s="191"/>
      <c r="BL46" s="192">
        <v>40</v>
      </c>
      <c r="BM46" s="189" t="s">
        <v>57</v>
      </c>
      <c r="BN46" s="190">
        <v>0</v>
      </c>
      <c r="BO46" s="190">
        <v>0</v>
      </c>
      <c r="BP46" s="190">
        <v>0</v>
      </c>
      <c r="BQ46" s="190">
        <f t="shared" si="11"/>
        <v>0</v>
      </c>
      <c r="BR46" s="191"/>
      <c r="BS46" s="192">
        <v>40</v>
      </c>
      <c r="BT46" s="189" t="s">
        <v>57</v>
      </c>
      <c r="BU46" s="190">
        <v>37</v>
      </c>
      <c r="BV46" s="190">
        <v>25900</v>
      </c>
      <c r="BW46" s="190">
        <v>0</v>
      </c>
      <c r="BX46" s="190">
        <f t="shared" si="12"/>
        <v>25900</v>
      </c>
      <c r="BY46" s="191"/>
      <c r="BZ46" s="192">
        <v>40</v>
      </c>
      <c r="CA46" s="189" t="s">
        <v>57</v>
      </c>
      <c r="CB46" s="190">
        <v>0</v>
      </c>
      <c r="CC46" s="190">
        <v>0</v>
      </c>
      <c r="CD46" s="190">
        <v>0</v>
      </c>
      <c r="CE46" s="190">
        <f t="shared" si="13"/>
        <v>0</v>
      </c>
      <c r="CF46" s="191"/>
      <c r="CG46" s="192">
        <v>40</v>
      </c>
      <c r="CH46" s="189" t="s">
        <v>57</v>
      </c>
      <c r="CI46" s="190">
        <v>0</v>
      </c>
      <c r="CJ46" s="190">
        <v>0</v>
      </c>
      <c r="CK46" s="190">
        <v>0</v>
      </c>
      <c r="CL46" s="190">
        <f t="shared" si="14"/>
        <v>0</v>
      </c>
      <c r="CM46" s="191"/>
      <c r="CN46" s="192">
        <v>40</v>
      </c>
      <c r="CO46" s="189" t="s">
        <v>57</v>
      </c>
      <c r="CP46" s="190">
        <v>0</v>
      </c>
      <c r="CQ46" s="190">
        <v>0</v>
      </c>
      <c r="CR46" s="190">
        <v>0</v>
      </c>
      <c r="CS46" s="190">
        <f t="shared" si="15"/>
        <v>0</v>
      </c>
      <c r="CT46" s="191"/>
      <c r="CU46" s="192">
        <v>40</v>
      </c>
      <c r="CV46" s="189" t="s">
        <v>57</v>
      </c>
      <c r="CW46" s="190">
        <v>0</v>
      </c>
      <c r="CX46" s="190">
        <v>0</v>
      </c>
      <c r="CY46" s="190">
        <v>0</v>
      </c>
      <c r="CZ46" s="190">
        <f t="shared" si="16"/>
        <v>0</v>
      </c>
      <c r="DA46" s="191"/>
      <c r="DB46" s="192">
        <v>40</v>
      </c>
      <c r="DC46" s="189" t="s">
        <v>57</v>
      </c>
      <c r="DD46" s="190">
        <v>0</v>
      </c>
      <c r="DE46" s="190">
        <v>0</v>
      </c>
      <c r="DF46" s="190">
        <v>0</v>
      </c>
      <c r="DG46" s="190">
        <f t="shared" si="17"/>
        <v>0</v>
      </c>
      <c r="DH46" s="191"/>
      <c r="DI46" s="192">
        <v>40</v>
      </c>
      <c r="DJ46" s="189" t="s">
        <v>57</v>
      </c>
      <c r="DK46" s="190">
        <v>0</v>
      </c>
      <c r="DL46" s="190">
        <v>0</v>
      </c>
      <c r="DM46" s="190">
        <v>0</v>
      </c>
      <c r="DN46" s="190">
        <f t="shared" si="18"/>
        <v>0</v>
      </c>
      <c r="DO46" s="191"/>
      <c r="DP46" s="192">
        <v>40</v>
      </c>
      <c r="DQ46" s="189" t="s">
        <v>57</v>
      </c>
      <c r="DR46" s="190">
        <v>0</v>
      </c>
      <c r="DS46" s="190">
        <v>0</v>
      </c>
      <c r="DT46" s="190">
        <v>0</v>
      </c>
      <c r="DU46" s="190">
        <f t="shared" si="19"/>
        <v>0</v>
      </c>
      <c r="DV46" s="191"/>
      <c r="DW46" s="192">
        <v>40</v>
      </c>
      <c r="DX46" s="189" t="s">
        <v>57</v>
      </c>
      <c r="DY46" s="190">
        <v>0</v>
      </c>
      <c r="DZ46" s="190">
        <v>0</v>
      </c>
      <c r="EA46" s="190">
        <v>0</v>
      </c>
      <c r="EB46" s="190">
        <f t="shared" si="20"/>
        <v>0</v>
      </c>
      <c r="EC46" s="191"/>
      <c r="ED46" s="192">
        <v>40</v>
      </c>
      <c r="EE46" s="189" t="s">
        <v>57</v>
      </c>
      <c r="EF46" s="190">
        <v>0</v>
      </c>
      <c r="EG46" s="190">
        <v>0</v>
      </c>
      <c r="EH46" s="190">
        <v>0</v>
      </c>
      <c r="EI46" s="190">
        <f t="shared" si="21"/>
        <v>0</v>
      </c>
      <c r="EJ46" s="191"/>
      <c r="EK46" s="192">
        <v>40</v>
      </c>
      <c r="EL46" s="189" t="s">
        <v>57</v>
      </c>
      <c r="EM46" s="190">
        <v>0</v>
      </c>
      <c r="EN46" s="190">
        <v>0</v>
      </c>
      <c r="EO46" s="190">
        <v>0</v>
      </c>
      <c r="EP46" s="190">
        <f t="shared" si="22"/>
        <v>0</v>
      </c>
      <c r="EQ46" s="191"/>
      <c r="ER46" s="192">
        <v>40</v>
      </c>
      <c r="ES46" s="189" t="s">
        <v>57</v>
      </c>
      <c r="ET46" s="190">
        <v>0</v>
      </c>
      <c r="EU46" s="190">
        <v>0</v>
      </c>
      <c r="EV46" s="190">
        <v>0</v>
      </c>
      <c r="EW46" s="190">
        <f t="shared" si="23"/>
        <v>0</v>
      </c>
      <c r="EX46" s="191"/>
      <c r="EY46" s="192">
        <v>40</v>
      </c>
      <c r="EZ46" s="189" t="s">
        <v>57</v>
      </c>
      <c r="FA46" s="190">
        <v>0</v>
      </c>
      <c r="FB46" s="190">
        <v>0</v>
      </c>
      <c r="FC46" s="190">
        <v>0</v>
      </c>
      <c r="FD46" s="190">
        <f t="shared" si="24"/>
        <v>0</v>
      </c>
      <c r="FE46" s="191"/>
      <c r="FF46" s="192">
        <v>40</v>
      </c>
      <c r="FG46" s="189" t="s">
        <v>57</v>
      </c>
      <c r="FH46" s="190">
        <v>0</v>
      </c>
      <c r="FI46" s="190">
        <v>0</v>
      </c>
      <c r="FJ46" s="190">
        <v>0</v>
      </c>
      <c r="FK46" s="190">
        <f t="shared" si="25"/>
        <v>0</v>
      </c>
      <c r="FL46" s="191"/>
      <c r="FM46" s="192">
        <v>40</v>
      </c>
      <c r="FN46" s="189" t="s">
        <v>57</v>
      </c>
      <c r="FO46" s="190">
        <v>0</v>
      </c>
      <c r="FP46" s="190">
        <v>0</v>
      </c>
      <c r="FQ46" s="190">
        <v>0</v>
      </c>
      <c r="FR46" s="190">
        <f t="shared" si="26"/>
        <v>0</v>
      </c>
      <c r="FS46" s="191"/>
      <c r="FT46" s="192">
        <v>40</v>
      </c>
      <c r="FU46" s="189" t="s">
        <v>57</v>
      </c>
      <c r="FV46" s="190">
        <v>0</v>
      </c>
      <c r="FW46" s="190">
        <v>0</v>
      </c>
      <c r="FX46" s="190">
        <v>0</v>
      </c>
      <c r="FY46" s="190">
        <f t="shared" si="27"/>
        <v>0</v>
      </c>
      <c r="FZ46" s="191"/>
      <c r="GA46" s="192">
        <v>40</v>
      </c>
      <c r="GB46" s="189" t="s">
        <v>57</v>
      </c>
      <c r="GC46" s="190">
        <v>0</v>
      </c>
      <c r="GD46" s="190">
        <v>0</v>
      </c>
      <c r="GE46" s="190">
        <v>0</v>
      </c>
      <c r="GF46" s="190">
        <f t="shared" si="28"/>
        <v>0</v>
      </c>
      <c r="GG46" s="191"/>
      <c r="GH46" s="192">
        <v>40</v>
      </c>
      <c r="GI46" s="189" t="s">
        <v>57</v>
      </c>
      <c r="GJ46" s="190">
        <v>0</v>
      </c>
      <c r="GK46" s="190">
        <v>0</v>
      </c>
      <c r="GL46" s="190">
        <v>0</v>
      </c>
      <c r="GM46" s="190">
        <f t="shared" si="29"/>
        <v>0</v>
      </c>
      <c r="GN46" s="191"/>
      <c r="GO46" s="192">
        <v>40</v>
      </c>
      <c r="GP46" s="189" t="s">
        <v>57</v>
      </c>
      <c r="GQ46" s="190">
        <v>0</v>
      </c>
      <c r="GR46" s="190">
        <v>0</v>
      </c>
      <c r="GS46" s="190">
        <v>0</v>
      </c>
      <c r="GT46" s="190">
        <f t="shared" si="30"/>
        <v>0</v>
      </c>
      <c r="GU46" s="191"/>
      <c r="GV46" s="192">
        <v>40</v>
      </c>
      <c r="GW46" s="189" t="s">
        <v>57</v>
      </c>
      <c r="GX46" s="190">
        <v>0</v>
      </c>
      <c r="GY46" s="190">
        <v>0</v>
      </c>
      <c r="GZ46" s="190">
        <v>0</v>
      </c>
      <c r="HA46" s="190">
        <f t="shared" si="31"/>
        <v>0</v>
      </c>
      <c r="HB46" s="191"/>
      <c r="HC46" s="192">
        <v>40</v>
      </c>
      <c r="HD46" s="189" t="s">
        <v>57</v>
      </c>
      <c r="HE46" s="190">
        <v>0</v>
      </c>
      <c r="HF46" s="190">
        <v>0</v>
      </c>
      <c r="HG46" s="190">
        <v>0</v>
      </c>
      <c r="HH46" s="190">
        <f t="shared" si="32"/>
        <v>0</v>
      </c>
      <c r="HI46" s="191"/>
      <c r="HJ46" s="192">
        <v>40</v>
      </c>
      <c r="HK46" s="189" t="s">
        <v>57</v>
      </c>
      <c r="HL46" s="190">
        <v>0</v>
      </c>
      <c r="HM46" s="190">
        <v>0</v>
      </c>
      <c r="HN46" s="190">
        <v>0</v>
      </c>
      <c r="HO46" s="190">
        <f t="shared" si="33"/>
        <v>0</v>
      </c>
      <c r="HP46" s="191"/>
      <c r="HQ46" s="192">
        <v>40</v>
      </c>
      <c r="HR46" s="189" t="s">
        <v>57</v>
      </c>
      <c r="HS46" s="190">
        <v>0</v>
      </c>
      <c r="HT46" s="190">
        <v>0</v>
      </c>
      <c r="HU46" s="190">
        <v>0</v>
      </c>
      <c r="HV46" s="190">
        <f t="shared" si="34"/>
        <v>0</v>
      </c>
      <c r="HW46" s="191"/>
      <c r="HX46" s="192">
        <v>40</v>
      </c>
      <c r="HY46" s="189" t="s">
        <v>57</v>
      </c>
      <c r="HZ46" s="190">
        <v>0</v>
      </c>
      <c r="IA46" s="190">
        <v>0</v>
      </c>
      <c r="IB46" s="190">
        <v>0</v>
      </c>
      <c r="IC46" s="190">
        <f t="shared" si="35"/>
        <v>0</v>
      </c>
      <c r="ID46" s="191"/>
      <c r="IE46" s="192">
        <v>40</v>
      </c>
      <c r="IF46" s="189" t="s">
        <v>57</v>
      </c>
      <c r="IG46" s="190">
        <v>0</v>
      </c>
      <c r="IH46" s="190">
        <v>0</v>
      </c>
      <c r="II46" s="190">
        <v>0</v>
      </c>
      <c r="IJ46" s="190">
        <f t="shared" si="36"/>
        <v>0</v>
      </c>
      <c r="IK46" s="191"/>
      <c r="IL46" s="192">
        <v>40</v>
      </c>
      <c r="IM46" s="189" t="s">
        <v>57</v>
      </c>
      <c r="IN46" s="190">
        <v>0</v>
      </c>
      <c r="IO46" s="190">
        <v>0</v>
      </c>
      <c r="IP46" s="190">
        <v>0</v>
      </c>
      <c r="IQ46" s="190">
        <f t="shared" si="37"/>
        <v>0</v>
      </c>
      <c r="IR46" s="191"/>
      <c r="IS46" s="192">
        <v>40</v>
      </c>
      <c r="IT46" s="189" t="s">
        <v>57</v>
      </c>
      <c r="IU46" s="190">
        <v>0</v>
      </c>
      <c r="IV46" s="190">
        <v>0</v>
      </c>
      <c r="IW46" s="190">
        <v>0</v>
      </c>
      <c r="IX46" s="190">
        <f t="shared" si="38"/>
        <v>0</v>
      </c>
      <c r="IY46" s="191"/>
      <c r="IZ46" s="192">
        <v>40</v>
      </c>
      <c r="JA46" s="189" t="s">
        <v>57</v>
      </c>
      <c r="JB46" s="190">
        <v>0</v>
      </c>
      <c r="JC46" s="190">
        <v>0</v>
      </c>
      <c r="JD46" s="190">
        <v>0</v>
      </c>
      <c r="JE46" s="190">
        <f t="shared" si="39"/>
        <v>0</v>
      </c>
      <c r="JF46" s="191"/>
      <c r="JG46" s="192">
        <v>40</v>
      </c>
      <c r="JH46" s="189" t="s">
        <v>57</v>
      </c>
      <c r="JI46" s="190">
        <v>0</v>
      </c>
      <c r="JJ46" s="190">
        <v>0</v>
      </c>
      <c r="JK46" s="190">
        <v>0</v>
      </c>
      <c r="JL46" s="190">
        <f t="shared" si="40"/>
        <v>0</v>
      </c>
      <c r="JM46" s="191"/>
      <c r="JN46" s="192">
        <v>40</v>
      </c>
      <c r="JO46" s="189" t="s">
        <v>57</v>
      </c>
      <c r="JP46" s="190">
        <v>0</v>
      </c>
      <c r="JQ46" s="190">
        <v>0</v>
      </c>
      <c r="JR46" s="190">
        <v>0</v>
      </c>
      <c r="JS46" s="190">
        <f t="shared" si="41"/>
        <v>0</v>
      </c>
      <c r="JT46" s="191"/>
      <c r="JU46" s="192">
        <v>40</v>
      </c>
      <c r="JV46" s="189" t="s">
        <v>57</v>
      </c>
      <c r="JW46" s="190">
        <v>0</v>
      </c>
      <c r="JX46" s="190">
        <v>0</v>
      </c>
      <c r="JY46" s="190">
        <v>0</v>
      </c>
      <c r="JZ46" s="190">
        <f t="shared" si="42"/>
        <v>0</v>
      </c>
      <c r="KA46" s="191"/>
      <c r="KB46" s="192">
        <v>40</v>
      </c>
      <c r="KC46" s="189" t="s">
        <v>57</v>
      </c>
      <c r="KD46" s="190">
        <v>0</v>
      </c>
      <c r="KE46" s="190">
        <v>0</v>
      </c>
      <c r="KF46" s="190">
        <v>0</v>
      </c>
      <c r="KG46" s="190">
        <f t="shared" si="43"/>
        <v>0</v>
      </c>
      <c r="KH46" s="191"/>
      <c r="KI46" s="192">
        <v>40</v>
      </c>
      <c r="KJ46" s="189" t="s">
        <v>57</v>
      </c>
      <c r="KK46" s="190">
        <v>0</v>
      </c>
      <c r="KL46" s="190">
        <v>0</v>
      </c>
      <c r="KM46" s="190">
        <v>0</v>
      </c>
      <c r="KN46" s="190">
        <f t="shared" si="44"/>
        <v>0</v>
      </c>
      <c r="KO46" s="191"/>
      <c r="KP46" s="192">
        <v>40</v>
      </c>
      <c r="KQ46" s="189" t="s">
        <v>57</v>
      </c>
      <c r="KR46" s="190">
        <v>0</v>
      </c>
      <c r="KS46" s="190">
        <v>0</v>
      </c>
      <c r="KT46" s="190">
        <v>0</v>
      </c>
      <c r="KU46" s="190">
        <f t="shared" si="45"/>
        <v>0</v>
      </c>
      <c r="KV46" s="191"/>
      <c r="KW46" s="192">
        <v>40</v>
      </c>
      <c r="KX46" s="189" t="s">
        <v>57</v>
      </c>
      <c r="KY46" s="190">
        <v>0</v>
      </c>
      <c r="KZ46" s="190">
        <v>0</v>
      </c>
      <c r="LA46" s="190">
        <v>0</v>
      </c>
      <c r="LB46" s="190">
        <f t="shared" si="46"/>
        <v>0</v>
      </c>
      <c r="LC46" s="191"/>
      <c r="LD46" s="192">
        <v>40</v>
      </c>
      <c r="LE46" s="189" t="s">
        <v>57</v>
      </c>
      <c r="LF46" s="190"/>
      <c r="LG46" s="190">
        <v>0</v>
      </c>
      <c r="LH46" s="190">
        <v>0</v>
      </c>
      <c r="LI46" s="190">
        <f t="shared" si="47"/>
        <v>0</v>
      </c>
      <c r="LJ46" s="191"/>
      <c r="LK46" s="192">
        <v>40</v>
      </c>
      <c r="LL46" s="189" t="s">
        <v>57</v>
      </c>
      <c r="LM46" s="190">
        <v>0</v>
      </c>
      <c r="LN46" s="190">
        <v>0</v>
      </c>
      <c r="LO46" s="190">
        <v>0</v>
      </c>
      <c r="LP46" s="190">
        <f t="shared" si="48"/>
        <v>0</v>
      </c>
      <c r="LQ46" s="191"/>
      <c r="LR46" s="192">
        <v>40</v>
      </c>
      <c r="LS46" s="189" t="s">
        <v>57</v>
      </c>
      <c r="LT46" s="190">
        <v>0</v>
      </c>
      <c r="LU46" s="190">
        <v>0</v>
      </c>
      <c r="LV46" s="190">
        <v>0</v>
      </c>
      <c r="LW46" s="190">
        <f t="shared" si="49"/>
        <v>0</v>
      </c>
      <c r="LX46" s="191"/>
      <c r="LY46" s="192">
        <v>40</v>
      </c>
      <c r="LZ46" s="189" t="s">
        <v>57</v>
      </c>
      <c r="MA46" s="190">
        <v>0</v>
      </c>
      <c r="MB46" s="190">
        <v>0</v>
      </c>
      <c r="MC46" s="190">
        <v>0</v>
      </c>
      <c r="MD46" s="190">
        <f t="shared" si="50"/>
        <v>0</v>
      </c>
      <c r="ME46" s="191"/>
      <c r="MF46" s="192">
        <v>40</v>
      </c>
      <c r="MG46" s="189" t="s">
        <v>57</v>
      </c>
      <c r="MH46" s="190"/>
      <c r="MI46" s="190">
        <v>0</v>
      </c>
      <c r="MJ46" s="190">
        <v>0</v>
      </c>
      <c r="MK46" s="190">
        <f t="shared" si="51"/>
        <v>0</v>
      </c>
      <c r="ML46" s="191"/>
      <c r="MM46" s="192">
        <v>40</v>
      </c>
      <c r="MN46" s="189" t="s">
        <v>57</v>
      </c>
      <c r="MO46" s="190">
        <v>0</v>
      </c>
      <c r="MP46" s="190">
        <v>0</v>
      </c>
      <c r="MQ46" s="190">
        <v>0</v>
      </c>
      <c r="MR46" s="190">
        <f t="shared" si="52"/>
        <v>0</v>
      </c>
      <c r="MS46" s="191"/>
      <c r="MT46" s="192">
        <v>40</v>
      </c>
      <c r="MU46" s="189" t="s">
        <v>57</v>
      </c>
      <c r="MV46" s="190">
        <v>0</v>
      </c>
      <c r="MW46" s="190">
        <v>0</v>
      </c>
      <c r="MX46" s="190">
        <v>0</v>
      </c>
      <c r="MY46" s="190">
        <f t="shared" si="53"/>
        <v>0</v>
      </c>
      <c r="MZ46" s="191"/>
      <c r="NA46" s="192">
        <v>40</v>
      </c>
      <c r="NB46" s="189" t="s">
        <v>57</v>
      </c>
      <c r="NC46" s="190">
        <v>0</v>
      </c>
      <c r="ND46" s="190">
        <v>0</v>
      </c>
      <c r="NE46" s="190">
        <v>0</v>
      </c>
      <c r="NF46" s="190">
        <f t="shared" si="54"/>
        <v>0</v>
      </c>
      <c r="NG46" s="191"/>
      <c r="NH46" s="192">
        <v>40</v>
      </c>
      <c r="NI46" s="189" t="s">
        <v>57</v>
      </c>
      <c r="NJ46" s="190">
        <v>0</v>
      </c>
      <c r="NK46" s="190">
        <v>0</v>
      </c>
      <c r="NL46" s="190">
        <v>0</v>
      </c>
      <c r="NM46" s="190">
        <f t="shared" si="55"/>
        <v>0</v>
      </c>
      <c r="NN46" s="191"/>
      <c r="NO46" s="192">
        <v>40</v>
      </c>
      <c r="NP46" s="189" t="s">
        <v>57</v>
      </c>
      <c r="NQ46" s="190">
        <v>0</v>
      </c>
      <c r="NR46" s="190">
        <v>0</v>
      </c>
      <c r="NS46" s="190">
        <v>0</v>
      </c>
      <c r="NT46" s="190">
        <f t="shared" si="56"/>
        <v>0</v>
      </c>
      <c r="NU46" s="191"/>
      <c r="NV46" s="192">
        <v>40</v>
      </c>
      <c r="NW46" s="189" t="s">
        <v>57</v>
      </c>
      <c r="NX46" s="190">
        <v>0</v>
      </c>
      <c r="NY46" s="190">
        <v>0</v>
      </c>
      <c r="NZ46" s="190">
        <v>0</v>
      </c>
      <c r="OA46" s="190">
        <f t="shared" si="57"/>
        <v>0</v>
      </c>
      <c r="OB46" s="191"/>
      <c r="OC46" s="192">
        <v>40</v>
      </c>
      <c r="OD46" s="189" t="s">
        <v>57</v>
      </c>
      <c r="OE46" s="190">
        <v>0</v>
      </c>
      <c r="OF46" s="190">
        <v>0</v>
      </c>
      <c r="OG46" s="190">
        <v>0</v>
      </c>
      <c r="OH46" s="190">
        <f t="shared" si="58"/>
        <v>0</v>
      </c>
      <c r="OI46" s="191"/>
      <c r="OJ46" s="192">
        <v>40</v>
      </c>
      <c r="OK46" s="189" t="s">
        <v>57</v>
      </c>
      <c r="OL46" s="190">
        <v>0</v>
      </c>
      <c r="OM46" s="190">
        <v>0</v>
      </c>
      <c r="ON46" s="190">
        <v>0</v>
      </c>
      <c r="OO46" s="190">
        <f t="shared" si="59"/>
        <v>0</v>
      </c>
      <c r="OP46" s="191"/>
      <c r="OQ46" s="192">
        <v>40</v>
      </c>
      <c r="OR46" s="189" t="s">
        <v>57</v>
      </c>
      <c r="OS46" s="190">
        <v>0</v>
      </c>
      <c r="OT46" s="190">
        <v>0</v>
      </c>
      <c r="OU46" s="190">
        <v>0</v>
      </c>
      <c r="OV46" s="190">
        <f t="shared" si="60"/>
        <v>0</v>
      </c>
      <c r="OW46" s="191"/>
      <c r="OX46" s="192">
        <v>40</v>
      </c>
      <c r="OY46" s="189" t="s">
        <v>57</v>
      </c>
      <c r="OZ46" s="190">
        <v>0</v>
      </c>
      <c r="PA46" s="190">
        <v>0</v>
      </c>
      <c r="PB46" s="190">
        <v>0</v>
      </c>
      <c r="PC46" s="190">
        <f t="shared" si="61"/>
        <v>0</v>
      </c>
      <c r="PD46" s="191"/>
      <c r="PE46" s="192">
        <v>40</v>
      </c>
      <c r="PF46" s="189" t="s">
        <v>57</v>
      </c>
      <c r="PG46" s="190">
        <v>0</v>
      </c>
      <c r="PH46" s="190">
        <v>0</v>
      </c>
      <c r="PI46" s="190">
        <v>0</v>
      </c>
      <c r="PJ46" s="190">
        <f t="shared" si="62"/>
        <v>0</v>
      </c>
      <c r="PK46" s="191"/>
      <c r="PL46" s="192">
        <v>40</v>
      </c>
      <c r="PM46" s="189" t="s">
        <v>57</v>
      </c>
      <c r="PN46" s="190">
        <v>0</v>
      </c>
      <c r="PO46" s="190">
        <v>0</v>
      </c>
      <c r="PP46" s="190">
        <v>0</v>
      </c>
      <c r="PQ46" s="190">
        <f t="shared" si="63"/>
        <v>0</v>
      </c>
      <c r="PR46" s="191"/>
      <c r="PS46" s="192">
        <v>40</v>
      </c>
      <c r="PT46" s="189" t="s">
        <v>57</v>
      </c>
      <c r="PU46" s="190">
        <v>0</v>
      </c>
      <c r="PV46" s="190">
        <v>0</v>
      </c>
      <c r="PW46" s="190">
        <v>0</v>
      </c>
      <c r="PX46" s="190">
        <f t="shared" si="64"/>
        <v>0</v>
      </c>
      <c r="PY46" s="191"/>
      <c r="PZ46" s="192">
        <v>40</v>
      </c>
      <c r="QA46" s="189" t="s">
        <v>57</v>
      </c>
      <c r="QB46" s="190"/>
      <c r="QC46" s="190"/>
      <c r="QD46" s="190">
        <v>0</v>
      </c>
      <c r="QE46" s="190">
        <f t="shared" si="65"/>
        <v>0</v>
      </c>
      <c r="QF46" s="191"/>
      <c r="QG46" s="192">
        <v>40</v>
      </c>
      <c r="QH46" s="189" t="s">
        <v>57</v>
      </c>
      <c r="QI46" s="190">
        <v>0</v>
      </c>
      <c r="QJ46" s="190">
        <v>0</v>
      </c>
      <c r="QK46" s="190">
        <v>0</v>
      </c>
      <c r="QL46" s="190">
        <f t="shared" si="66"/>
        <v>0</v>
      </c>
      <c r="QM46" s="191"/>
      <c r="QN46" s="192">
        <v>40</v>
      </c>
      <c r="QO46" s="189" t="s">
        <v>57</v>
      </c>
      <c r="QP46" s="190">
        <v>0</v>
      </c>
      <c r="QQ46" s="190">
        <v>0</v>
      </c>
      <c r="QR46" s="190">
        <v>0</v>
      </c>
      <c r="QS46" s="190">
        <f t="shared" si="67"/>
        <v>0</v>
      </c>
      <c r="QT46" s="191"/>
      <c r="QU46" s="192">
        <v>40</v>
      </c>
      <c r="QV46" s="189" t="s">
        <v>57</v>
      </c>
      <c r="QW46" s="190">
        <v>0</v>
      </c>
      <c r="QX46" s="190">
        <v>0</v>
      </c>
      <c r="QY46" s="190">
        <v>0</v>
      </c>
      <c r="QZ46" s="190">
        <f t="shared" si="68"/>
        <v>0</v>
      </c>
      <c r="RA46" s="191"/>
      <c r="RB46" s="192">
        <v>40</v>
      </c>
      <c r="RC46" s="189" t="s">
        <v>57</v>
      </c>
      <c r="RD46" s="190">
        <v>0</v>
      </c>
      <c r="RE46" s="190">
        <v>0</v>
      </c>
      <c r="RF46" s="190">
        <v>0</v>
      </c>
      <c r="RG46" s="190">
        <f t="shared" si="69"/>
        <v>0</v>
      </c>
      <c r="RH46" s="191"/>
      <c r="RI46" s="192">
        <v>40</v>
      </c>
      <c r="RJ46" s="189" t="s">
        <v>57</v>
      </c>
      <c r="RK46" s="190">
        <v>0</v>
      </c>
      <c r="RL46" s="190">
        <v>0</v>
      </c>
      <c r="RM46" s="190">
        <v>0</v>
      </c>
      <c r="RN46" s="190">
        <f t="shared" si="70"/>
        <v>0</v>
      </c>
      <c r="RO46" s="191"/>
      <c r="RP46" s="192">
        <v>40</v>
      </c>
      <c r="RQ46" s="189" t="s">
        <v>57</v>
      </c>
      <c r="RR46" s="190">
        <v>0</v>
      </c>
      <c r="RS46" s="190">
        <v>0</v>
      </c>
      <c r="RT46" s="190">
        <v>0</v>
      </c>
      <c r="RU46" s="190">
        <f t="shared" si="71"/>
        <v>0</v>
      </c>
      <c r="RV46" s="191"/>
      <c r="RW46" s="192">
        <v>40</v>
      </c>
      <c r="RX46" s="189" t="s">
        <v>57</v>
      </c>
      <c r="RY46" s="190">
        <v>0</v>
      </c>
      <c r="RZ46" s="190">
        <v>0</v>
      </c>
      <c r="SA46" s="190">
        <v>0</v>
      </c>
      <c r="SB46" s="190">
        <f t="shared" si="72"/>
        <v>0</v>
      </c>
      <c r="SC46" s="191"/>
      <c r="SD46" s="192">
        <v>40</v>
      </c>
      <c r="SE46" s="189" t="s">
        <v>57</v>
      </c>
      <c r="SF46" s="190">
        <v>0</v>
      </c>
      <c r="SG46" s="190">
        <v>0</v>
      </c>
      <c r="SH46" s="190">
        <v>0</v>
      </c>
      <c r="SI46" s="190">
        <f t="shared" si="73"/>
        <v>0</v>
      </c>
      <c r="SJ46" s="191"/>
      <c r="SK46" s="192">
        <v>40</v>
      </c>
      <c r="SL46" s="189" t="s">
        <v>57</v>
      </c>
      <c r="SM46" s="190">
        <v>0</v>
      </c>
      <c r="SN46" s="190">
        <v>0</v>
      </c>
      <c r="SO46" s="190">
        <v>0</v>
      </c>
      <c r="SP46" s="190">
        <f t="shared" si="74"/>
        <v>0</v>
      </c>
      <c r="SQ46" s="191"/>
      <c r="SR46" s="192">
        <v>40</v>
      </c>
      <c r="SS46" s="189" t="s">
        <v>57</v>
      </c>
      <c r="ST46" s="190">
        <v>0</v>
      </c>
      <c r="SU46" s="190">
        <v>0</v>
      </c>
      <c r="SV46" s="190">
        <v>0</v>
      </c>
      <c r="SW46" s="190">
        <f t="shared" si="75"/>
        <v>0</v>
      </c>
      <c r="SX46" s="191"/>
      <c r="SY46" s="192">
        <v>40</v>
      </c>
      <c r="SZ46" s="189" t="s">
        <v>57</v>
      </c>
      <c r="TA46" s="190">
        <v>0</v>
      </c>
      <c r="TB46" s="190">
        <v>0</v>
      </c>
      <c r="TC46" s="190">
        <v>0</v>
      </c>
      <c r="TD46" s="190">
        <f t="shared" si="76"/>
        <v>0</v>
      </c>
      <c r="TE46" s="191"/>
      <c r="TF46" s="192">
        <v>40</v>
      </c>
      <c r="TG46" s="189" t="s">
        <v>57</v>
      </c>
      <c r="TH46" s="190">
        <v>0</v>
      </c>
      <c r="TI46" s="190">
        <v>0</v>
      </c>
      <c r="TJ46" s="190">
        <v>0</v>
      </c>
      <c r="TK46" s="190">
        <f t="shared" si="77"/>
        <v>0</v>
      </c>
      <c r="TL46" s="191"/>
      <c r="TM46" s="192">
        <v>40</v>
      </c>
      <c r="TN46" s="189" t="s">
        <v>57</v>
      </c>
      <c r="TO46" s="190">
        <v>0</v>
      </c>
      <c r="TP46" s="190">
        <v>0</v>
      </c>
      <c r="TQ46" s="190">
        <v>0</v>
      </c>
      <c r="TR46" s="190">
        <f t="shared" si="78"/>
        <v>0</v>
      </c>
      <c r="TS46" s="191"/>
      <c r="TT46" s="192">
        <v>40</v>
      </c>
      <c r="TU46" s="189" t="s">
        <v>57</v>
      </c>
      <c r="TV46" s="190">
        <v>0</v>
      </c>
      <c r="TW46" s="190">
        <v>0</v>
      </c>
      <c r="TX46" s="190">
        <v>0</v>
      </c>
      <c r="TY46" s="190">
        <f t="shared" si="79"/>
        <v>0</v>
      </c>
      <c r="TZ46" s="191"/>
      <c r="UA46" s="192">
        <v>40</v>
      </c>
      <c r="UB46" s="189" t="s">
        <v>57</v>
      </c>
      <c r="UC46" s="190">
        <v>0</v>
      </c>
      <c r="UD46" s="190">
        <v>0</v>
      </c>
      <c r="UE46" s="190">
        <v>0</v>
      </c>
      <c r="UF46" s="190">
        <f t="shared" si="80"/>
        <v>0</v>
      </c>
      <c r="UG46" s="191"/>
      <c r="UH46" s="192">
        <v>40</v>
      </c>
      <c r="UI46" s="189" t="s">
        <v>57</v>
      </c>
      <c r="UJ46" s="190">
        <v>0</v>
      </c>
      <c r="UK46" s="190">
        <v>0</v>
      </c>
      <c r="UL46" s="190">
        <v>0</v>
      </c>
      <c r="UM46" s="190">
        <f t="shared" si="81"/>
        <v>0</v>
      </c>
      <c r="UN46" s="191"/>
      <c r="UO46" s="192">
        <v>40</v>
      </c>
      <c r="UP46" s="189" t="s">
        <v>57</v>
      </c>
      <c r="UQ46" s="190">
        <v>0</v>
      </c>
      <c r="UR46" s="190">
        <v>0</v>
      </c>
      <c r="US46" s="190">
        <v>0</v>
      </c>
      <c r="UT46" s="190">
        <f t="shared" si="82"/>
        <v>0</v>
      </c>
      <c r="UU46" s="191"/>
      <c r="UV46" s="192">
        <v>40</v>
      </c>
      <c r="UW46" s="189" t="s">
        <v>57</v>
      </c>
      <c r="UX46" s="190"/>
      <c r="UY46" s="190">
        <v>0</v>
      </c>
      <c r="UZ46" s="190">
        <v>0</v>
      </c>
      <c r="VA46" s="190">
        <f t="shared" si="83"/>
        <v>0</v>
      </c>
      <c r="VB46" s="191"/>
      <c r="VC46" s="192">
        <v>40</v>
      </c>
      <c r="VD46" s="189" t="s">
        <v>57</v>
      </c>
      <c r="VE46" s="190"/>
      <c r="VF46" s="190">
        <v>0</v>
      </c>
      <c r="VG46" s="190">
        <v>0</v>
      </c>
      <c r="VH46" s="190">
        <f t="shared" si="84"/>
        <v>0</v>
      </c>
      <c r="VI46" s="191"/>
      <c r="VJ46" s="192">
        <v>40</v>
      </c>
      <c r="VK46" s="189" t="s">
        <v>57</v>
      </c>
      <c r="VL46" s="190">
        <v>0</v>
      </c>
      <c r="VM46" s="190">
        <v>0</v>
      </c>
      <c r="VN46" s="190">
        <v>0</v>
      </c>
      <c r="VO46" s="190">
        <f t="shared" si="85"/>
        <v>0</v>
      </c>
      <c r="VP46" s="191"/>
      <c r="VQ46" s="192">
        <v>40</v>
      </c>
      <c r="VR46" s="189" t="s">
        <v>57</v>
      </c>
      <c r="VS46" s="190">
        <v>0</v>
      </c>
      <c r="VT46" s="190">
        <v>0</v>
      </c>
      <c r="VU46" s="190">
        <v>0</v>
      </c>
      <c r="VV46" s="190">
        <f t="shared" si="86"/>
        <v>0</v>
      </c>
      <c r="VW46" s="191"/>
      <c r="VX46" s="192">
        <v>40</v>
      </c>
      <c r="VY46" s="189" t="s">
        <v>57</v>
      </c>
      <c r="VZ46" s="190">
        <v>0</v>
      </c>
      <c r="WA46" s="190">
        <v>0</v>
      </c>
      <c r="WB46" s="190">
        <v>0</v>
      </c>
      <c r="WC46" s="190">
        <f t="shared" si="87"/>
        <v>0</v>
      </c>
      <c r="WD46" s="191"/>
      <c r="WE46" s="192">
        <v>40</v>
      </c>
      <c r="WF46" s="189" t="s">
        <v>57</v>
      </c>
      <c r="WG46" s="190">
        <v>0</v>
      </c>
      <c r="WH46" s="190">
        <v>0</v>
      </c>
      <c r="WI46" s="190">
        <v>0</v>
      </c>
      <c r="WJ46" s="190">
        <f t="shared" si="88"/>
        <v>0</v>
      </c>
      <c r="WK46" s="191"/>
      <c r="WL46" s="192">
        <v>40</v>
      </c>
      <c r="WM46" s="189" t="s">
        <v>57</v>
      </c>
      <c r="WN46" s="190">
        <v>0</v>
      </c>
      <c r="WO46" s="190">
        <v>0</v>
      </c>
      <c r="WP46" s="190">
        <v>0</v>
      </c>
      <c r="WQ46" s="190">
        <f t="shared" si="89"/>
        <v>0</v>
      </c>
      <c r="WR46" s="191"/>
      <c r="WS46" s="192">
        <v>40</v>
      </c>
      <c r="WT46" s="189" t="s">
        <v>57</v>
      </c>
      <c r="WU46" s="190">
        <v>0</v>
      </c>
      <c r="WV46" s="190">
        <v>0</v>
      </c>
      <c r="WW46" s="190">
        <v>0</v>
      </c>
      <c r="WX46" s="190">
        <f t="shared" si="90"/>
        <v>0</v>
      </c>
      <c r="WY46" s="191"/>
      <c r="WZ46" s="192">
        <v>40</v>
      </c>
      <c r="XA46" s="189" t="s">
        <v>57</v>
      </c>
      <c r="XB46" s="190">
        <v>0</v>
      </c>
      <c r="XC46" s="190">
        <v>0</v>
      </c>
      <c r="XD46" s="190">
        <v>0</v>
      </c>
      <c r="XE46" s="190">
        <f t="shared" si="91"/>
        <v>0</v>
      </c>
      <c r="XF46" s="191"/>
      <c r="XG46" s="192">
        <v>40</v>
      </c>
      <c r="XH46" s="189" t="s">
        <v>57</v>
      </c>
      <c r="XI46" s="190">
        <v>0</v>
      </c>
      <c r="XJ46" s="190">
        <v>0</v>
      </c>
      <c r="XK46" s="190">
        <v>0</v>
      </c>
      <c r="XL46" s="190">
        <f t="shared" si="92"/>
        <v>0</v>
      </c>
      <c r="XM46" s="191"/>
      <c r="XN46" s="192">
        <v>40</v>
      </c>
      <c r="XO46" s="189" t="s">
        <v>57</v>
      </c>
      <c r="XP46" s="190">
        <v>0</v>
      </c>
      <c r="XQ46" s="190">
        <v>0</v>
      </c>
      <c r="XR46" s="190">
        <v>0</v>
      </c>
      <c r="XS46" s="190">
        <f t="shared" si="93"/>
        <v>0</v>
      </c>
      <c r="XT46" s="191"/>
      <c r="XU46" s="192">
        <v>40</v>
      </c>
      <c r="XV46" s="189" t="s">
        <v>57</v>
      </c>
      <c r="XW46" s="190">
        <v>0</v>
      </c>
      <c r="XX46" s="190">
        <v>0</v>
      </c>
      <c r="XY46" s="190">
        <v>0</v>
      </c>
      <c r="XZ46" s="190">
        <f t="shared" si="94"/>
        <v>0</v>
      </c>
      <c r="YA46" s="191"/>
      <c r="YB46" s="192">
        <v>40</v>
      </c>
      <c r="YC46" s="189" t="s">
        <v>57</v>
      </c>
      <c r="YD46" s="190">
        <v>0</v>
      </c>
      <c r="YE46" s="190">
        <v>0</v>
      </c>
      <c r="YF46" s="190">
        <v>0</v>
      </c>
      <c r="YG46" s="190">
        <f t="shared" si="95"/>
        <v>0</v>
      </c>
      <c r="YH46" s="191"/>
      <c r="YI46" s="192">
        <v>40</v>
      </c>
      <c r="YJ46" s="189" t="s">
        <v>57</v>
      </c>
      <c r="YK46" s="190">
        <v>0</v>
      </c>
      <c r="YL46" s="190">
        <v>0</v>
      </c>
      <c r="YM46" s="190">
        <v>0</v>
      </c>
      <c r="YN46" s="190">
        <f t="shared" si="96"/>
        <v>0</v>
      </c>
      <c r="YO46" s="191"/>
      <c r="YP46" s="192">
        <v>40</v>
      </c>
      <c r="YQ46" s="189" t="s">
        <v>57</v>
      </c>
      <c r="YR46" s="190">
        <v>0</v>
      </c>
      <c r="YS46" s="190">
        <v>0</v>
      </c>
      <c r="YT46" s="219">
        <v>0</v>
      </c>
      <c r="YU46" s="190">
        <f t="shared" si="97"/>
        <v>0</v>
      </c>
      <c r="YV46" s="191"/>
      <c r="YW46" s="192">
        <v>40</v>
      </c>
      <c r="YX46" s="189" t="s">
        <v>57</v>
      </c>
      <c r="YY46" s="190">
        <v>0</v>
      </c>
      <c r="YZ46" s="190">
        <v>0</v>
      </c>
      <c r="ZA46" s="190">
        <v>0</v>
      </c>
      <c r="ZB46" s="190">
        <f t="shared" si="98"/>
        <v>0</v>
      </c>
      <c r="ZC46" s="191"/>
      <c r="ZD46" s="192">
        <v>40</v>
      </c>
      <c r="ZE46" s="189" t="s">
        <v>57</v>
      </c>
      <c r="ZF46" s="190">
        <v>0</v>
      </c>
      <c r="ZG46" s="190">
        <v>0</v>
      </c>
      <c r="ZH46" s="190">
        <v>0</v>
      </c>
      <c r="ZI46" s="190">
        <f t="shared" si="99"/>
        <v>0</v>
      </c>
      <c r="ZJ46" s="191"/>
      <c r="ZK46" s="192">
        <v>40</v>
      </c>
      <c r="ZL46" s="189" t="s">
        <v>57</v>
      </c>
      <c r="ZM46" s="190">
        <v>0</v>
      </c>
      <c r="ZN46" s="190">
        <v>0</v>
      </c>
      <c r="ZO46" s="190">
        <v>0</v>
      </c>
      <c r="ZP46" s="190">
        <f t="shared" si="100"/>
        <v>0</v>
      </c>
      <c r="ZQ46" s="191"/>
      <c r="ZR46" s="192">
        <v>40</v>
      </c>
      <c r="ZS46" s="189" t="s">
        <v>57</v>
      </c>
      <c r="ZT46" s="190">
        <v>0</v>
      </c>
      <c r="ZU46" s="190">
        <f t="shared" si="101"/>
        <v>35900</v>
      </c>
      <c r="ZV46" s="190">
        <f t="shared" si="0"/>
        <v>0</v>
      </c>
      <c r="ZW46" s="190">
        <f t="shared" si="1"/>
        <v>35900</v>
      </c>
      <c r="ZX46" s="230"/>
    </row>
    <row r="47" spans="1:700" ht="15.75" hidden="1">
      <c r="A47" s="192">
        <v>41</v>
      </c>
      <c r="B47" s="189" t="s">
        <v>58</v>
      </c>
      <c r="C47" s="190">
        <v>0</v>
      </c>
      <c r="D47" s="190">
        <v>0</v>
      </c>
      <c r="E47" s="190">
        <v>0</v>
      </c>
      <c r="F47" s="190">
        <f t="shared" si="2"/>
        <v>0</v>
      </c>
      <c r="G47" s="191"/>
      <c r="H47" s="192">
        <v>41</v>
      </c>
      <c r="I47" s="189" t="s">
        <v>58</v>
      </c>
      <c r="J47" s="190">
        <v>0</v>
      </c>
      <c r="K47" s="190">
        <v>0</v>
      </c>
      <c r="L47" s="190">
        <v>0</v>
      </c>
      <c r="M47" s="190">
        <f t="shared" si="3"/>
        <v>0</v>
      </c>
      <c r="N47" s="191"/>
      <c r="O47" s="192">
        <v>41</v>
      </c>
      <c r="P47" s="189" t="s">
        <v>58</v>
      </c>
      <c r="Q47" s="190">
        <v>0</v>
      </c>
      <c r="R47" s="190">
        <v>0</v>
      </c>
      <c r="S47" s="190">
        <v>0</v>
      </c>
      <c r="T47" s="190">
        <f t="shared" si="4"/>
        <v>0</v>
      </c>
      <c r="U47" s="191"/>
      <c r="V47" s="192">
        <v>41</v>
      </c>
      <c r="W47" s="189" t="s">
        <v>58</v>
      </c>
      <c r="X47" s="190">
        <v>0</v>
      </c>
      <c r="Y47" s="190">
        <v>0</v>
      </c>
      <c r="Z47" s="190">
        <v>0</v>
      </c>
      <c r="AA47" s="190">
        <f t="shared" si="5"/>
        <v>0</v>
      </c>
      <c r="AB47" s="191"/>
      <c r="AC47" s="192">
        <v>41</v>
      </c>
      <c r="AD47" s="189" t="s">
        <v>58</v>
      </c>
      <c r="AE47" s="190">
        <v>0</v>
      </c>
      <c r="AF47" s="190">
        <v>0</v>
      </c>
      <c r="AG47" s="190">
        <v>0</v>
      </c>
      <c r="AH47" s="190">
        <f t="shared" si="6"/>
        <v>0</v>
      </c>
      <c r="AI47" s="191"/>
      <c r="AJ47" s="192">
        <v>41</v>
      </c>
      <c r="AK47" s="189" t="s">
        <v>58</v>
      </c>
      <c r="AL47" s="190">
        <v>0</v>
      </c>
      <c r="AM47" s="190">
        <v>0</v>
      </c>
      <c r="AN47" s="190">
        <v>0</v>
      </c>
      <c r="AO47" s="190">
        <f t="shared" si="7"/>
        <v>0</v>
      </c>
      <c r="AP47" s="191"/>
      <c r="AQ47" s="192">
        <v>41</v>
      </c>
      <c r="AR47" s="189" t="s">
        <v>58</v>
      </c>
      <c r="AS47" s="190">
        <v>5</v>
      </c>
      <c r="AT47" s="190">
        <v>10000</v>
      </c>
      <c r="AU47" s="190">
        <v>0</v>
      </c>
      <c r="AV47" s="190">
        <f t="shared" si="8"/>
        <v>10000</v>
      </c>
      <c r="AW47" s="191"/>
      <c r="AX47" s="192">
        <v>41</v>
      </c>
      <c r="AY47" s="189" t="s">
        <v>58</v>
      </c>
      <c r="AZ47" s="190">
        <v>0</v>
      </c>
      <c r="BA47" s="190">
        <v>0</v>
      </c>
      <c r="BB47" s="190">
        <v>0</v>
      </c>
      <c r="BC47" s="190">
        <f t="shared" si="9"/>
        <v>0</v>
      </c>
      <c r="BD47" s="191"/>
      <c r="BE47" s="192">
        <v>41</v>
      </c>
      <c r="BF47" s="189" t="s">
        <v>58</v>
      </c>
      <c r="BG47" s="190">
        <v>0</v>
      </c>
      <c r="BH47" s="190">
        <v>0</v>
      </c>
      <c r="BI47" s="190">
        <v>0</v>
      </c>
      <c r="BJ47" s="190">
        <f t="shared" si="10"/>
        <v>0</v>
      </c>
      <c r="BK47" s="191"/>
      <c r="BL47" s="192">
        <v>41</v>
      </c>
      <c r="BM47" s="189" t="s">
        <v>58</v>
      </c>
      <c r="BN47" s="190">
        <v>0</v>
      </c>
      <c r="BO47" s="190">
        <v>0</v>
      </c>
      <c r="BP47" s="190">
        <v>0</v>
      </c>
      <c r="BQ47" s="190">
        <f t="shared" si="11"/>
        <v>0</v>
      </c>
      <c r="BR47" s="191"/>
      <c r="BS47" s="192">
        <v>41</v>
      </c>
      <c r="BT47" s="189" t="s">
        <v>58</v>
      </c>
      <c r="BU47" s="190">
        <v>37</v>
      </c>
      <c r="BV47" s="190">
        <v>25900</v>
      </c>
      <c r="BW47" s="190">
        <v>0</v>
      </c>
      <c r="BX47" s="190">
        <f t="shared" si="12"/>
        <v>25900</v>
      </c>
      <c r="BY47" s="191"/>
      <c r="BZ47" s="192">
        <v>41</v>
      </c>
      <c r="CA47" s="189" t="s">
        <v>58</v>
      </c>
      <c r="CB47" s="190">
        <v>0</v>
      </c>
      <c r="CC47" s="190">
        <v>0</v>
      </c>
      <c r="CD47" s="190">
        <v>0</v>
      </c>
      <c r="CE47" s="190">
        <f t="shared" si="13"/>
        <v>0</v>
      </c>
      <c r="CF47" s="191"/>
      <c r="CG47" s="192">
        <v>41</v>
      </c>
      <c r="CH47" s="189" t="s">
        <v>58</v>
      </c>
      <c r="CI47" s="190">
        <v>0</v>
      </c>
      <c r="CJ47" s="190">
        <v>0</v>
      </c>
      <c r="CK47" s="190">
        <v>0</v>
      </c>
      <c r="CL47" s="190">
        <f t="shared" si="14"/>
        <v>0</v>
      </c>
      <c r="CM47" s="191"/>
      <c r="CN47" s="192">
        <v>41</v>
      </c>
      <c r="CO47" s="189" t="s">
        <v>58</v>
      </c>
      <c r="CP47" s="190">
        <v>0</v>
      </c>
      <c r="CQ47" s="190">
        <v>0</v>
      </c>
      <c r="CR47" s="190">
        <v>0</v>
      </c>
      <c r="CS47" s="190">
        <f t="shared" si="15"/>
        <v>0</v>
      </c>
      <c r="CT47" s="191"/>
      <c r="CU47" s="192">
        <v>41</v>
      </c>
      <c r="CV47" s="189" t="s">
        <v>58</v>
      </c>
      <c r="CW47" s="190">
        <v>0</v>
      </c>
      <c r="CX47" s="190">
        <v>0</v>
      </c>
      <c r="CY47" s="190">
        <v>0</v>
      </c>
      <c r="CZ47" s="190">
        <f t="shared" si="16"/>
        <v>0</v>
      </c>
      <c r="DA47" s="191"/>
      <c r="DB47" s="192">
        <v>41</v>
      </c>
      <c r="DC47" s="189" t="s">
        <v>58</v>
      </c>
      <c r="DD47" s="190">
        <v>0</v>
      </c>
      <c r="DE47" s="190">
        <v>0</v>
      </c>
      <c r="DF47" s="190">
        <v>0</v>
      </c>
      <c r="DG47" s="190">
        <f t="shared" si="17"/>
        <v>0</v>
      </c>
      <c r="DH47" s="191"/>
      <c r="DI47" s="192">
        <v>41</v>
      </c>
      <c r="DJ47" s="189" t="s">
        <v>58</v>
      </c>
      <c r="DK47" s="190">
        <v>0</v>
      </c>
      <c r="DL47" s="190">
        <v>0</v>
      </c>
      <c r="DM47" s="190">
        <v>0</v>
      </c>
      <c r="DN47" s="190">
        <f t="shared" si="18"/>
        <v>0</v>
      </c>
      <c r="DO47" s="191"/>
      <c r="DP47" s="192">
        <v>41</v>
      </c>
      <c r="DQ47" s="189" t="s">
        <v>58</v>
      </c>
      <c r="DR47" s="190">
        <v>0</v>
      </c>
      <c r="DS47" s="190">
        <v>0</v>
      </c>
      <c r="DT47" s="190">
        <v>0</v>
      </c>
      <c r="DU47" s="190">
        <f t="shared" si="19"/>
        <v>0</v>
      </c>
      <c r="DV47" s="191"/>
      <c r="DW47" s="192">
        <v>41</v>
      </c>
      <c r="DX47" s="189" t="s">
        <v>58</v>
      </c>
      <c r="DY47" s="190">
        <v>0</v>
      </c>
      <c r="DZ47" s="190">
        <v>0</v>
      </c>
      <c r="EA47" s="190">
        <v>0</v>
      </c>
      <c r="EB47" s="190">
        <f t="shared" si="20"/>
        <v>0</v>
      </c>
      <c r="EC47" s="191"/>
      <c r="ED47" s="192">
        <v>41</v>
      </c>
      <c r="EE47" s="189" t="s">
        <v>58</v>
      </c>
      <c r="EF47" s="190">
        <v>0</v>
      </c>
      <c r="EG47" s="190">
        <v>0</v>
      </c>
      <c r="EH47" s="190">
        <v>0</v>
      </c>
      <c r="EI47" s="190">
        <f t="shared" si="21"/>
        <v>0</v>
      </c>
      <c r="EJ47" s="191"/>
      <c r="EK47" s="192">
        <v>41</v>
      </c>
      <c r="EL47" s="189" t="s">
        <v>58</v>
      </c>
      <c r="EM47" s="190">
        <v>0</v>
      </c>
      <c r="EN47" s="190">
        <v>0</v>
      </c>
      <c r="EO47" s="190">
        <v>0</v>
      </c>
      <c r="EP47" s="190">
        <f t="shared" si="22"/>
        <v>0</v>
      </c>
      <c r="EQ47" s="191"/>
      <c r="ER47" s="192">
        <v>41</v>
      </c>
      <c r="ES47" s="189" t="s">
        <v>58</v>
      </c>
      <c r="ET47" s="190">
        <v>0</v>
      </c>
      <c r="EU47" s="190">
        <v>0</v>
      </c>
      <c r="EV47" s="190">
        <v>0</v>
      </c>
      <c r="EW47" s="190">
        <f t="shared" si="23"/>
        <v>0</v>
      </c>
      <c r="EX47" s="191"/>
      <c r="EY47" s="192">
        <v>41</v>
      </c>
      <c r="EZ47" s="189" t="s">
        <v>58</v>
      </c>
      <c r="FA47" s="190">
        <v>0</v>
      </c>
      <c r="FB47" s="190">
        <v>0</v>
      </c>
      <c r="FC47" s="190">
        <v>0</v>
      </c>
      <c r="FD47" s="190">
        <f t="shared" si="24"/>
        <v>0</v>
      </c>
      <c r="FE47" s="191"/>
      <c r="FF47" s="192">
        <v>41</v>
      </c>
      <c r="FG47" s="189" t="s">
        <v>58</v>
      </c>
      <c r="FH47" s="190">
        <v>0</v>
      </c>
      <c r="FI47" s="190">
        <v>0</v>
      </c>
      <c r="FJ47" s="190">
        <v>0</v>
      </c>
      <c r="FK47" s="190">
        <f t="shared" si="25"/>
        <v>0</v>
      </c>
      <c r="FL47" s="191"/>
      <c r="FM47" s="192">
        <v>41</v>
      </c>
      <c r="FN47" s="189" t="s">
        <v>58</v>
      </c>
      <c r="FO47" s="190">
        <v>0</v>
      </c>
      <c r="FP47" s="190">
        <v>0</v>
      </c>
      <c r="FQ47" s="190">
        <v>0</v>
      </c>
      <c r="FR47" s="190">
        <f t="shared" si="26"/>
        <v>0</v>
      </c>
      <c r="FS47" s="191"/>
      <c r="FT47" s="192">
        <v>41</v>
      </c>
      <c r="FU47" s="189" t="s">
        <v>58</v>
      </c>
      <c r="FV47" s="190">
        <v>0</v>
      </c>
      <c r="FW47" s="190">
        <v>0</v>
      </c>
      <c r="FX47" s="190">
        <v>0</v>
      </c>
      <c r="FY47" s="190">
        <f t="shared" si="27"/>
        <v>0</v>
      </c>
      <c r="FZ47" s="191"/>
      <c r="GA47" s="192">
        <v>41</v>
      </c>
      <c r="GB47" s="189" t="s">
        <v>58</v>
      </c>
      <c r="GC47" s="190">
        <v>0</v>
      </c>
      <c r="GD47" s="190">
        <v>0</v>
      </c>
      <c r="GE47" s="190">
        <v>0</v>
      </c>
      <c r="GF47" s="190">
        <f t="shared" si="28"/>
        <v>0</v>
      </c>
      <c r="GG47" s="191"/>
      <c r="GH47" s="192">
        <v>41</v>
      </c>
      <c r="GI47" s="189" t="s">
        <v>58</v>
      </c>
      <c r="GJ47" s="190">
        <v>0</v>
      </c>
      <c r="GK47" s="190">
        <v>0</v>
      </c>
      <c r="GL47" s="190">
        <v>0</v>
      </c>
      <c r="GM47" s="190">
        <f t="shared" si="29"/>
        <v>0</v>
      </c>
      <c r="GN47" s="191"/>
      <c r="GO47" s="192">
        <v>41</v>
      </c>
      <c r="GP47" s="189" t="s">
        <v>58</v>
      </c>
      <c r="GQ47" s="190">
        <v>0</v>
      </c>
      <c r="GR47" s="190">
        <v>0</v>
      </c>
      <c r="GS47" s="190">
        <v>0</v>
      </c>
      <c r="GT47" s="190">
        <f t="shared" si="30"/>
        <v>0</v>
      </c>
      <c r="GU47" s="191"/>
      <c r="GV47" s="192">
        <v>41</v>
      </c>
      <c r="GW47" s="189" t="s">
        <v>58</v>
      </c>
      <c r="GX47" s="190">
        <v>0</v>
      </c>
      <c r="GY47" s="190">
        <v>0</v>
      </c>
      <c r="GZ47" s="190">
        <v>0</v>
      </c>
      <c r="HA47" s="190">
        <f t="shared" si="31"/>
        <v>0</v>
      </c>
      <c r="HB47" s="191"/>
      <c r="HC47" s="192">
        <v>41</v>
      </c>
      <c r="HD47" s="189" t="s">
        <v>58</v>
      </c>
      <c r="HE47" s="190">
        <v>0</v>
      </c>
      <c r="HF47" s="190">
        <v>0</v>
      </c>
      <c r="HG47" s="190">
        <v>0</v>
      </c>
      <c r="HH47" s="190">
        <f t="shared" si="32"/>
        <v>0</v>
      </c>
      <c r="HI47" s="191"/>
      <c r="HJ47" s="192">
        <v>41</v>
      </c>
      <c r="HK47" s="189" t="s">
        <v>58</v>
      </c>
      <c r="HL47" s="190">
        <v>0</v>
      </c>
      <c r="HM47" s="190">
        <v>0</v>
      </c>
      <c r="HN47" s="190">
        <v>0</v>
      </c>
      <c r="HO47" s="190">
        <f t="shared" si="33"/>
        <v>0</v>
      </c>
      <c r="HP47" s="191"/>
      <c r="HQ47" s="192">
        <v>41</v>
      </c>
      <c r="HR47" s="189" t="s">
        <v>58</v>
      </c>
      <c r="HS47" s="190">
        <v>0</v>
      </c>
      <c r="HT47" s="190">
        <v>0</v>
      </c>
      <c r="HU47" s="190">
        <v>0</v>
      </c>
      <c r="HV47" s="190">
        <f t="shared" si="34"/>
        <v>0</v>
      </c>
      <c r="HW47" s="191"/>
      <c r="HX47" s="192">
        <v>41</v>
      </c>
      <c r="HY47" s="189" t="s">
        <v>58</v>
      </c>
      <c r="HZ47" s="190">
        <v>0</v>
      </c>
      <c r="IA47" s="190">
        <v>0</v>
      </c>
      <c r="IB47" s="190">
        <v>0</v>
      </c>
      <c r="IC47" s="190">
        <f t="shared" si="35"/>
        <v>0</v>
      </c>
      <c r="ID47" s="191"/>
      <c r="IE47" s="192">
        <v>41</v>
      </c>
      <c r="IF47" s="189" t="s">
        <v>58</v>
      </c>
      <c r="IG47" s="190">
        <v>0</v>
      </c>
      <c r="IH47" s="190">
        <v>0</v>
      </c>
      <c r="II47" s="190">
        <v>0</v>
      </c>
      <c r="IJ47" s="190">
        <f t="shared" si="36"/>
        <v>0</v>
      </c>
      <c r="IK47" s="191"/>
      <c r="IL47" s="192">
        <v>41</v>
      </c>
      <c r="IM47" s="189" t="s">
        <v>58</v>
      </c>
      <c r="IN47" s="190">
        <v>0</v>
      </c>
      <c r="IO47" s="190">
        <v>0</v>
      </c>
      <c r="IP47" s="190">
        <v>0</v>
      </c>
      <c r="IQ47" s="190">
        <f t="shared" si="37"/>
        <v>0</v>
      </c>
      <c r="IR47" s="191"/>
      <c r="IS47" s="192">
        <v>41</v>
      </c>
      <c r="IT47" s="189" t="s">
        <v>58</v>
      </c>
      <c r="IU47" s="190">
        <v>0</v>
      </c>
      <c r="IV47" s="190">
        <v>0</v>
      </c>
      <c r="IW47" s="190">
        <v>0</v>
      </c>
      <c r="IX47" s="190">
        <f t="shared" si="38"/>
        <v>0</v>
      </c>
      <c r="IY47" s="191"/>
      <c r="IZ47" s="192">
        <v>41</v>
      </c>
      <c r="JA47" s="189" t="s">
        <v>58</v>
      </c>
      <c r="JB47" s="190">
        <v>0</v>
      </c>
      <c r="JC47" s="190">
        <v>0</v>
      </c>
      <c r="JD47" s="190">
        <v>0</v>
      </c>
      <c r="JE47" s="190">
        <f t="shared" si="39"/>
        <v>0</v>
      </c>
      <c r="JF47" s="191"/>
      <c r="JG47" s="192">
        <v>41</v>
      </c>
      <c r="JH47" s="189" t="s">
        <v>58</v>
      </c>
      <c r="JI47" s="190">
        <v>0</v>
      </c>
      <c r="JJ47" s="190">
        <v>0</v>
      </c>
      <c r="JK47" s="190">
        <v>0</v>
      </c>
      <c r="JL47" s="190">
        <f t="shared" si="40"/>
        <v>0</v>
      </c>
      <c r="JM47" s="191"/>
      <c r="JN47" s="192">
        <v>41</v>
      </c>
      <c r="JO47" s="189" t="s">
        <v>58</v>
      </c>
      <c r="JP47" s="190">
        <v>0</v>
      </c>
      <c r="JQ47" s="190">
        <v>0</v>
      </c>
      <c r="JR47" s="190">
        <v>0</v>
      </c>
      <c r="JS47" s="190">
        <f t="shared" si="41"/>
        <v>0</v>
      </c>
      <c r="JT47" s="191"/>
      <c r="JU47" s="192">
        <v>41</v>
      </c>
      <c r="JV47" s="189" t="s">
        <v>58</v>
      </c>
      <c r="JW47" s="190">
        <v>0</v>
      </c>
      <c r="JX47" s="190">
        <v>0</v>
      </c>
      <c r="JY47" s="190">
        <v>0</v>
      </c>
      <c r="JZ47" s="190">
        <f t="shared" si="42"/>
        <v>0</v>
      </c>
      <c r="KA47" s="191"/>
      <c r="KB47" s="192">
        <v>41</v>
      </c>
      <c r="KC47" s="189" t="s">
        <v>58</v>
      </c>
      <c r="KD47" s="190">
        <v>0</v>
      </c>
      <c r="KE47" s="190">
        <v>0</v>
      </c>
      <c r="KF47" s="190">
        <v>0</v>
      </c>
      <c r="KG47" s="190">
        <f t="shared" si="43"/>
        <v>0</v>
      </c>
      <c r="KH47" s="191"/>
      <c r="KI47" s="192">
        <v>41</v>
      </c>
      <c r="KJ47" s="189" t="s">
        <v>58</v>
      </c>
      <c r="KK47" s="190">
        <v>0</v>
      </c>
      <c r="KL47" s="190">
        <v>0</v>
      </c>
      <c r="KM47" s="190">
        <v>0</v>
      </c>
      <c r="KN47" s="190">
        <f t="shared" si="44"/>
        <v>0</v>
      </c>
      <c r="KO47" s="191"/>
      <c r="KP47" s="192">
        <v>41</v>
      </c>
      <c r="KQ47" s="189" t="s">
        <v>58</v>
      </c>
      <c r="KR47" s="190">
        <v>0</v>
      </c>
      <c r="KS47" s="190">
        <v>0</v>
      </c>
      <c r="KT47" s="190">
        <v>0</v>
      </c>
      <c r="KU47" s="190">
        <f t="shared" si="45"/>
        <v>0</v>
      </c>
      <c r="KV47" s="191"/>
      <c r="KW47" s="192">
        <v>41</v>
      </c>
      <c r="KX47" s="189" t="s">
        <v>58</v>
      </c>
      <c r="KY47" s="190">
        <v>0</v>
      </c>
      <c r="KZ47" s="190">
        <v>0</v>
      </c>
      <c r="LA47" s="190">
        <v>0</v>
      </c>
      <c r="LB47" s="190">
        <f t="shared" si="46"/>
        <v>0</v>
      </c>
      <c r="LC47" s="191"/>
      <c r="LD47" s="192">
        <v>41</v>
      </c>
      <c r="LE47" s="189" t="s">
        <v>58</v>
      </c>
      <c r="LF47" s="190"/>
      <c r="LG47" s="190">
        <v>0</v>
      </c>
      <c r="LH47" s="190">
        <v>0</v>
      </c>
      <c r="LI47" s="190">
        <f t="shared" si="47"/>
        <v>0</v>
      </c>
      <c r="LJ47" s="191"/>
      <c r="LK47" s="192">
        <v>41</v>
      </c>
      <c r="LL47" s="189" t="s">
        <v>58</v>
      </c>
      <c r="LM47" s="190">
        <v>0</v>
      </c>
      <c r="LN47" s="190">
        <v>0</v>
      </c>
      <c r="LO47" s="190">
        <v>0</v>
      </c>
      <c r="LP47" s="190">
        <f t="shared" si="48"/>
        <v>0</v>
      </c>
      <c r="LQ47" s="191"/>
      <c r="LR47" s="192">
        <v>41</v>
      </c>
      <c r="LS47" s="189" t="s">
        <v>58</v>
      </c>
      <c r="LT47" s="190">
        <v>0</v>
      </c>
      <c r="LU47" s="190">
        <v>0</v>
      </c>
      <c r="LV47" s="190">
        <v>0</v>
      </c>
      <c r="LW47" s="190">
        <f t="shared" si="49"/>
        <v>0</v>
      </c>
      <c r="LX47" s="191"/>
      <c r="LY47" s="192">
        <v>41</v>
      </c>
      <c r="LZ47" s="189" t="s">
        <v>58</v>
      </c>
      <c r="MA47" s="190">
        <v>0</v>
      </c>
      <c r="MB47" s="190">
        <v>0</v>
      </c>
      <c r="MC47" s="190">
        <v>0</v>
      </c>
      <c r="MD47" s="190">
        <f t="shared" si="50"/>
        <v>0</v>
      </c>
      <c r="ME47" s="191"/>
      <c r="MF47" s="192">
        <v>41</v>
      </c>
      <c r="MG47" s="189" t="s">
        <v>58</v>
      </c>
      <c r="MH47" s="190"/>
      <c r="MI47" s="190">
        <v>0</v>
      </c>
      <c r="MJ47" s="190">
        <v>0</v>
      </c>
      <c r="MK47" s="190">
        <f t="shared" si="51"/>
        <v>0</v>
      </c>
      <c r="ML47" s="191"/>
      <c r="MM47" s="192">
        <v>41</v>
      </c>
      <c r="MN47" s="189" t="s">
        <v>58</v>
      </c>
      <c r="MO47" s="190">
        <v>0</v>
      </c>
      <c r="MP47" s="190">
        <v>0</v>
      </c>
      <c r="MQ47" s="190">
        <v>0</v>
      </c>
      <c r="MR47" s="190">
        <f t="shared" si="52"/>
        <v>0</v>
      </c>
      <c r="MS47" s="191"/>
      <c r="MT47" s="192">
        <v>41</v>
      </c>
      <c r="MU47" s="189" t="s">
        <v>58</v>
      </c>
      <c r="MV47" s="190">
        <v>0</v>
      </c>
      <c r="MW47" s="190">
        <v>0</v>
      </c>
      <c r="MX47" s="190">
        <v>0</v>
      </c>
      <c r="MY47" s="190">
        <f t="shared" si="53"/>
        <v>0</v>
      </c>
      <c r="MZ47" s="191"/>
      <c r="NA47" s="192">
        <v>41</v>
      </c>
      <c r="NB47" s="189" t="s">
        <v>58</v>
      </c>
      <c r="NC47" s="190">
        <v>0</v>
      </c>
      <c r="ND47" s="190">
        <v>0</v>
      </c>
      <c r="NE47" s="190">
        <v>0</v>
      </c>
      <c r="NF47" s="190">
        <f t="shared" si="54"/>
        <v>0</v>
      </c>
      <c r="NG47" s="191"/>
      <c r="NH47" s="192">
        <v>41</v>
      </c>
      <c r="NI47" s="189" t="s">
        <v>58</v>
      </c>
      <c r="NJ47" s="190">
        <v>0</v>
      </c>
      <c r="NK47" s="190">
        <v>0</v>
      </c>
      <c r="NL47" s="190">
        <v>0</v>
      </c>
      <c r="NM47" s="190">
        <f t="shared" si="55"/>
        <v>0</v>
      </c>
      <c r="NN47" s="191"/>
      <c r="NO47" s="192">
        <v>41</v>
      </c>
      <c r="NP47" s="189" t="s">
        <v>58</v>
      </c>
      <c r="NQ47" s="190">
        <v>0</v>
      </c>
      <c r="NR47" s="190">
        <v>0</v>
      </c>
      <c r="NS47" s="190">
        <v>0</v>
      </c>
      <c r="NT47" s="190">
        <f t="shared" si="56"/>
        <v>0</v>
      </c>
      <c r="NU47" s="191"/>
      <c r="NV47" s="192">
        <v>41</v>
      </c>
      <c r="NW47" s="189" t="s">
        <v>58</v>
      </c>
      <c r="NX47" s="190">
        <v>0</v>
      </c>
      <c r="NY47" s="190">
        <v>0</v>
      </c>
      <c r="NZ47" s="190">
        <v>0</v>
      </c>
      <c r="OA47" s="190">
        <f t="shared" si="57"/>
        <v>0</v>
      </c>
      <c r="OB47" s="191"/>
      <c r="OC47" s="192">
        <v>41</v>
      </c>
      <c r="OD47" s="189" t="s">
        <v>58</v>
      </c>
      <c r="OE47" s="190">
        <v>0</v>
      </c>
      <c r="OF47" s="190">
        <v>0</v>
      </c>
      <c r="OG47" s="190">
        <v>0</v>
      </c>
      <c r="OH47" s="190">
        <f t="shared" si="58"/>
        <v>0</v>
      </c>
      <c r="OI47" s="191"/>
      <c r="OJ47" s="192">
        <v>41</v>
      </c>
      <c r="OK47" s="189" t="s">
        <v>58</v>
      </c>
      <c r="OL47" s="190">
        <v>0</v>
      </c>
      <c r="OM47" s="190">
        <v>0</v>
      </c>
      <c r="ON47" s="190">
        <v>0</v>
      </c>
      <c r="OO47" s="190">
        <f t="shared" si="59"/>
        <v>0</v>
      </c>
      <c r="OP47" s="191"/>
      <c r="OQ47" s="192">
        <v>41</v>
      </c>
      <c r="OR47" s="189" t="s">
        <v>58</v>
      </c>
      <c r="OS47" s="190">
        <v>0</v>
      </c>
      <c r="OT47" s="190">
        <v>0</v>
      </c>
      <c r="OU47" s="190">
        <v>0</v>
      </c>
      <c r="OV47" s="190">
        <f t="shared" si="60"/>
        <v>0</v>
      </c>
      <c r="OW47" s="191"/>
      <c r="OX47" s="192">
        <v>41</v>
      </c>
      <c r="OY47" s="189" t="s">
        <v>58</v>
      </c>
      <c r="OZ47" s="190">
        <v>0</v>
      </c>
      <c r="PA47" s="190">
        <v>0</v>
      </c>
      <c r="PB47" s="190">
        <v>0</v>
      </c>
      <c r="PC47" s="190">
        <f t="shared" si="61"/>
        <v>0</v>
      </c>
      <c r="PD47" s="191"/>
      <c r="PE47" s="192">
        <v>41</v>
      </c>
      <c r="PF47" s="189" t="s">
        <v>58</v>
      </c>
      <c r="PG47" s="190">
        <v>0</v>
      </c>
      <c r="PH47" s="190">
        <v>0</v>
      </c>
      <c r="PI47" s="190">
        <v>0</v>
      </c>
      <c r="PJ47" s="190">
        <f t="shared" si="62"/>
        <v>0</v>
      </c>
      <c r="PK47" s="191"/>
      <c r="PL47" s="192">
        <v>41</v>
      </c>
      <c r="PM47" s="189" t="s">
        <v>58</v>
      </c>
      <c r="PN47" s="190">
        <v>0</v>
      </c>
      <c r="PO47" s="190">
        <v>0</v>
      </c>
      <c r="PP47" s="190">
        <v>0</v>
      </c>
      <c r="PQ47" s="190">
        <f t="shared" si="63"/>
        <v>0</v>
      </c>
      <c r="PR47" s="191"/>
      <c r="PS47" s="192">
        <v>41</v>
      </c>
      <c r="PT47" s="189" t="s">
        <v>58</v>
      </c>
      <c r="PU47" s="190">
        <v>0</v>
      </c>
      <c r="PV47" s="190">
        <v>0</v>
      </c>
      <c r="PW47" s="190">
        <v>0</v>
      </c>
      <c r="PX47" s="190">
        <f t="shared" si="64"/>
        <v>0</v>
      </c>
      <c r="PY47" s="191"/>
      <c r="PZ47" s="192">
        <v>41</v>
      </c>
      <c r="QA47" s="189" t="s">
        <v>58</v>
      </c>
      <c r="QB47" s="190"/>
      <c r="QC47" s="190"/>
      <c r="QD47" s="190">
        <v>0</v>
      </c>
      <c r="QE47" s="190">
        <f t="shared" si="65"/>
        <v>0</v>
      </c>
      <c r="QF47" s="191"/>
      <c r="QG47" s="192">
        <v>41</v>
      </c>
      <c r="QH47" s="189" t="s">
        <v>58</v>
      </c>
      <c r="QI47" s="190">
        <v>0</v>
      </c>
      <c r="QJ47" s="190">
        <v>0</v>
      </c>
      <c r="QK47" s="190">
        <v>0</v>
      </c>
      <c r="QL47" s="190">
        <f t="shared" si="66"/>
        <v>0</v>
      </c>
      <c r="QM47" s="191"/>
      <c r="QN47" s="192">
        <v>41</v>
      </c>
      <c r="QO47" s="189" t="s">
        <v>58</v>
      </c>
      <c r="QP47" s="190">
        <v>0</v>
      </c>
      <c r="QQ47" s="190">
        <v>0</v>
      </c>
      <c r="QR47" s="190">
        <v>0</v>
      </c>
      <c r="QS47" s="190">
        <f t="shared" si="67"/>
        <v>0</v>
      </c>
      <c r="QT47" s="191"/>
      <c r="QU47" s="192">
        <v>41</v>
      </c>
      <c r="QV47" s="189" t="s">
        <v>58</v>
      </c>
      <c r="QW47" s="190">
        <v>0</v>
      </c>
      <c r="QX47" s="190">
        <v>0</v>
      </c>
      <c r="QY47" s="190">
        <v>0</v>
      </c>
      <c r="QZ47" s="190">
        <f t="shared" si="68"/>
        <v>0</v>
      </c>
      <c r="RA47" s="191"/>
      <c r="RB47" s="192">
        <v>41</v>
      </c>
      <c r="RC47" s="189" t="s">
        <v>58</v>
      </c>
      <c r="RD47" s="190">
        <v>0</v>
      </c>
      <c r="RE47" s="190">
        <v>0</v>
      </c>
      <c r="RF47" s="190">
        <v>0</v>
      </c>
      <c r="RG47" s="190">
        <f t="shared" si="69"/>
        <v>0</v>
      </c>
      <c r="RH47" s="191"/>
      <c r="RI47" s="192">
        <v>41</v>
      </c>
      <c r="RJ47" s="189" t="s">
        <v>58</v>
      </c>
      <c r="RK47" s="190">
        <v>0</v>
      </c>
      <c r="RL47" s="190">
        <v>0</v>
      </c>
      <c r="RM47" s="190">
        <v>0</v>
      </c>
      <c r="RN47" s="190">
        <f t="shared" si="70"/>
        <v>0</v>
      </c>
      <c r="RO47" s="191"/>
      <c r="RP47" s="192">
        <v>41</v>
      </c>
      <c r="RQ47" s="189" t="s">
        <v>58</v>
      </c>
      <c r="RR47" s="190">
        <v>0</v>
      </c>
      <c r="RS47" s="190">
        <v>0</v>
      </c>
      <c r="RT47" s="190">
        <v>0</v>
      </c>
      <c r="RU47" s="190">
        <f t="shared" si="71"/>
        <v>0</v>
      </c>
      <c r="RV47" s="191"/>
      <c r="RW47" s="192">
        <v>41</v>
      </c>
      <c r="RX47" s="189" t="s">
        <v>58</v>
      </c>
      <c r="RY47" s="190">
        <v>0</v>
      </c>
      <c r="RZ47" s="190">
        <v>0</v>
      </c>
      <c r="SA47" s="190">
        <v>0</v>
      </c>
      <c r="SB47" s="190">
        <f t="shared" si="72"/>
        <v>0</v>
      </c>
      <c r="SC47" s="191"/>
      <c r="SD47" s="192">
        <v>41</v>
      </c>
      <c r="SE47" s="189" t="s">
        <v>58</v>
      </c>
      <c r="SF47" s="190">
        <v>0</v>
      </c>
      <c r="SG47" s="190">
        <v>0</v>
      </c>
      <c r="SH47" s="190">
        <v>0</v>
      </c>
      <c r="SI47" s="190">
        <f t="shared" si="73"/>
        <v>0</v>
      </c>
      <c r="SJ47" s="191"/>
      <c r="SK47" s="192">
        <v>41</v>
      </c>
      <c r="SL47" s="189" t="s">
        <v>58</v>
      </c>
      <c r="SM47" s="190">
        <v>0</v>
      </c>
      <c r="SN47" s="190">
        <v>0</v>
      </c>
      <c r="SO47" s="190">
        <v>0</v>
      </c>
      <c r="SP47" s="190">
        <f t="shared" si="74"/>
        <v>0</v>
      </c>
      <c r="SQ47" s="191"/>
      <c r="SR47" s="192">
        <v>41</v>
      </c>
      <c r="SS47" s="189" t="s">
        <v>58</v>
      </c>
      <c r="ST47" s="190">
        <v>0</v>
      </c>
      <c r="SU47" s="190">
        <v>0</v>
      </c>
      <c r="SV47" s="190">
        <v>0</v>
      </c>
      <c r="SW47" s="190">
        <f t="shared" si="75"/>
        <v>0</v>
      </c>
      <c r="SX47" s="191"/>
      <c r="SY47" s="192">
        <v>41</v>
      </c>
      <c r="SZ47" s="189" t="s">
        <v>58</v>
      </c>
      <c r="TA47" s="190">
        <v>0</v>
      </c>
      <c r="TB47" s="190">
        <v>0</v>
      </c>
      <c r="TC47" s="190">
        <v>0</v>
      </c>
      <c r="TD47" s="190">
        <f t="shared" si="76"/>
        <v>0</v>
      </c>
      <c r="TE47" s="191"/>
      <c r="TF47" s="192">
        <v>41</v>
      </c>
      <c r="TG47" s="189" t="s">
        <v>58</v>
      </c>
      <c r="TH47" s="190">
        <v>0</v>
      </c>
      <c r="TI47" s="190">
        <v>0</v>
      </c>
      <c r="TJ47" s="190">
        <v>0</v>
      </c>
      <c r="TK47" s="190">
        <f t="shared" si="77"/>
        <v>0</v>
      </c>
      <c r="TL47" s="191"/>
      <c r="TM47" s="192">
        <v>41</v>
      </c>
      <c r="TN47" s="189" t="s">
        <v>58</v>
      </c>
      <c r="TO47" s="190">
        <v>0</v>
      </c>
      <c r="TP47" s="190">
        <v>0</v>
      </c>
      <c r="TQ47" s="190">
        <v>0</v>
      </c>
      <c r="TR47" s="190">
        <f t="shared" si="78"/>
        <v>0</v>
      </c>
      <c r="TS47" s="191"/>
      <c r="TT47" s="192">
        <v>41</v>
      </c>
      <c r="TU47" s="189" t="s">
        <v>58</v>
      </c>
      <c r="TV47" s="190">
        <v>0</v>
      </c>
      <c r="TW47" s="190">
        <v>0</v>
      </c>
      <c r="TX47" s="190">
        <v>0</v>
      </c>
      <c r="TY47" s="190">
        <f t="shared" si="79"/>
        <v>0</v>
      </c>
      <c r="TZ47" s="191"/>
      <c r="UA47" s="192">
        <v>41</v>
      </c>
      <c r="UB47" s="189" t="s">
        <v>58</v>
      </c>
      <c r="UC47" s="190">
        <v>0</v>
      </c>
      <c r="UD47" s="190">
        <v>0</v>
      </c>
      <c r="UE47" s="190">
        <v>0</v>
      </c>
      <c r="UF47" s="190">
        <f t="shared" si="80"/>
        <v>0</v>
      </c>
      <c r="UG47" s="191"/>
      <c r="UH47" s="192">
        <v>41</v>
      </c>
      <c r="UI47" s="189" t="s">
        <v>58</v>
      </c>
      <c r="UJ47" s="190">
        <v>0</v>
      </c>
      <c r="UK47" s="190">
        <v>0</v>
      </c>
      <c r="UL47" s="190">
        <v>0</v>
      </c>
      <c r="UM47" s="190">
        <f t="shared" si="81"/>
        <v>0</v>
      </c>
      <c r="UN47" s="191"/>
      <c r="UO47" s="192">
        <v>41</v>
      </c>
      <c r="UP47" s="189" t="s">
        <v>58</v>
      </c>
      <c r="UQ47" s="190">
        <v>0</v>
      </c>
      <c r="UR47" s="190">
        <v>0</v>
      </c>
      <c r="US47" s="190">
        <v>0</v>
      </c>
      <c r="UT47" s="190">
        <f t="shared" si="82"/>
        <v>0</v>
      </c>
      <c r="UU47" s="191"/>
      <c r="UV47" s="192">
        <v>41</v>
      </c>
      <c r="UW47" s="189" t="s">
        <v>58</v>
      </c>
      <c r="UX47" s="190"/>
      <c r="UY47" s="190">
        <v>0</v>
      </c>
      <c r="UZ47" s="190">
        <v>0</v>
      </c>
      <c r="VA47" s="190">
        <f t="shared" si="83"/>
        <v>0</v>
      </c>
      <c r="VB47" s="191"/>
      <c r="VC47" s="192">
        <v>41</v>
      </c>
      <c r="VD47" s="189" t="s">
        <v>58</v>
      </c>
      <c r="VE47" s="190"/>
      <c r="VF47" s="190">
        <v>0</v>
      </c>
      <c r="VG47" s="190">
        <v>0</v>
      </c>
      <c r="VH47" s="190">
        <f t="shared" si="84"/>
        <v>0</v>
      </c>
      <c r="VI47" s="191"/>
      <c r="VJ47" s="192">
        <v>41</v>
      </c>
      <c r="VK47" s="189" t="s">
        <v>58</v>
      </c>
      <c r="VL47" s="190">
        <v>0</v>
      </c>
      <c r="VM47" s="190">
        <v>0</v>
      </c>
      <c r="VN47" s="190">
        <v>0</v>
      </c>
      <c r="VO47" s="190">
        <f t="shared" si="85"/>
        <v>0</v>
      </c>
      <c r="VP47" s="191"/>
      <c r="VQ47" s="192">
        <v>41</v>
      </c>
      <c r="VR47" s="189" t="s">
        <v>58</v>
      </c>
      <c r="VS47" s="190">
        <v>0</v>
      </c>
      <c r="VT47" s="190">
        <v>0</v>
      </c>
      <c r="VU47" s="190">
        <v>0</v>
      </c>
      <c r="VV47" s="190">
        <f t="shared" si="86"/>
        <v>0</v>
      </c>
      <c r="VW47" s="191"/>
      <c r="VX47" s="192">
        <v>41</v>
      </c>
      <c r="VY47" s="189" t="s">
        <v>58</v>
      </c>
      <c r="VZ47" s="190">
        <v>0</v>
      </c>
      <c r="WA47" s="190">
        <v>0</v>
      </c>
      <c r="WB47" s="190">
        <v>0</v>
      </c>
      <c r="WC47" s="190">
        <f t="shared" si="87"/>
        <v>0</v>
      </c>
      <c r="WD47" s="191"/>
      <c r="WE47" s="192">
        <v>41</v>
      </c>
      <c r="WF47" s="189" t="s">
        <v>58</v>
      </c>
      <c r="WG47" s="190">
        <v>0</v>
      </c>
      <c r="WH47" s="190">
        <v>0</v>
      </c>
      <c r="WI47" s="190">
        <v>0</v>
      </c>
      <c r="WJ47" s="190">
        <f t="shared" si="88"/>
        <v>0</v>
      </c>
      <c r="WK47" s="191"/>
      <c r="WL47" s="192">
        <v>41</v>
      </c>
      <c r="WM47" s="189" t="s">
        <v>58</v>
      </c>
      <c r="WN47" s="190">
        <v>0</v>
      </c>
      <c r="WO47" s="190">
        <v>0</v>
      </c>
      <c r="WP47" s="190">
        <v>0</v>
      </c>
      <c r="WQ47" s="190">
        <f t="shared" si="89"/>
        <v>0</v>
      </c>
      <c r="WR47" s="191"/>
      <c r="WS47" s="192">
        <v>41</v>
      </c>
      <c r="WT47" s="189" t="s">
        <v>58</v>
      </c>
      <c r="WU47" s="190">
        <v>0</v>
      </c>
      <c r="WV47" s="190">
        <v>0</v>
      </c>
      <c r="WW47" s="190">
        <v>0</v>
      </c>
      <c r="WX47" s="190">
        <f t="shared" si="90"/>
        <v>0</v>
      </c>
      <c r="WY47" s="191"/>
      <c r="WZ47" s="192">
        <v>41</v>
      </c>
      <c r="XA47" s="189" t="s">
        <v>58</v>
      </c>
      <c r="XB47" s="190">
        <v>0</v>
      </c>
      <c r="XC47" s="190">
        <v>0</v>
      </c>
      <c r="XD47" s="190">
        <v>0</v>
      </c>
      <c r="XE47" s="190">
        <f t="shared" si="91"/>
        <v>0</v>
      </c>
      <c r="XF47" s="191"/>
      <c r="XG47" s="192">
        <v>41</v>
      </c>
      <c r="XH47" s="189" t="s">
        <v>58</v>
      </c>
      <c r="XI47" s="190">
        <v>0</v>
      </c>
      <c r="XJ47" s="190">
        <v>0</v>
      </c>
      <c r="XK47" s="190">
        <v>0</v>
      </c>
      <c r="XL47" s="190">
        <f t="shared" si="92"/>
        <v>0</v>
      </c>
      <c r="XM47" s="191"/>
      <c r="XN47" s="192">
        <v>41</v>
      </c>
      <c r="XO47" s="189" t="s">
        <v>58</v>
      </c>
      <c r="XP47" s="190">
        <v>0</v>
      </c>
      <c r="XQ47" s="190">
        <v>0</v>
      </c>
      <c r="XR47" s="190">
        <v>0</v>
      </c>
      <c r="XS47" s="190">
        <f t="shared" si="93"/>
        <v>0</v>
      </c>
      <c r="XT47" s="191"/>
      <c r="XU47" s="192">
        <v>41</v>
      </c>
      <c r="XV47" s="189" t="s">
        <v>58</v>
      </c>
      <c r="XW47" s="190">
        <v>0</v>
      </c>
      <c r="XX47" s="190">
        <v>0</v>
      </c>
      <c r="XY47" s="190">
        <v>0</v>
      </c>
      <c r="XZ47" s="190">
        <f t="shared" si="94"/>
        <v>0</v>
      </c>
      <c r="YA47" s="191"/>
      <c r="YB47" s="192">
        <v>41</v>
      </c>
      <c r="YC47" s="189" t="s">
        <v>58</v>
      </c>
      <c r="YD47" s="190">
        <v>0</v>
      </c>
      <c r="YE47" s="190">
        <v>0</v>
      </c>
      <c r="YF47" s="190">
        <v>0</v>
      </c>
      <c r="YG47" s="190">
        <f t="shared" si="95"/>
        <v>0</v>
      </c>
      <c r="YH47" s="191"/>
      <c r="YI47" s="192">
        <v>41</v>
      </c>
      <c r="YJ47" s="189" t="s">
        <v>58</v>
      </c>
      <c r="YK47" s="190">
        <v>0</v>
      </c>
      <c r="YL47" s="190">
        <v>0</v>
      </c>
      <c r="YM47" s="190">
        <v>0</v>
      </c>
      <c r="YN47" s="190">
        <f t="shared" si="96"/>
        <v>0</v>
      </c>
      <c r="YO47" s="191"/>
      <c r="YP47" s="192">
        <v>41</v>
      </c>
      <c r="YQ47" s="189" t="s">
        <v>58</v>
      </c>
      <c r="YR47" s="190">
        <v>0</v>
      </c>
      <c r="YS47" s="190">
        <v>0</v>
      </c>
      <c r="YT47" s="219">
        <v>0</v>
      </c>
      <c r="YU47" s="190">
        <f t="shared" si="97"/>
        <v>0</v>
      </c>
      <c r="YV47" s="191"/>
      <c r="YW47" s="192">
        <v>41</v>
      </c>
      <c r="YX47" s="189" t="s">
        <v>58</v>
      </c>
      <c r="YY47" s="190">
        <v>0</v>
      </c>
      <c r="YZ47" s="190">
        <v>0</v>
      </c>
      <c r="ZA47" s="190">
        <v>0</v>
      </c>
      <c r="ZB47" s="190">
        <f t="shared" si="98"/>
        <v>0</v>
      </c>
      <c r="ZC47" s="191"/>
      <c r="ZD47" s="192">
        <v>41</v>
      </c>
      <c r="ZE47" s="189" t="s">
        <v>58</v>
      </c>
      <c r="ZF47" s="190">
        <v>0</v>
      </c>
      <c r="ZG47" s="190">
        <v>0</v>
      </c>
      <c r="ZH47" s="190">
        <v>0</v>
      </c>
      <c r="ZI47" s="190">
        <f t="shared" si="99"/>
        <v>0</v>
      </c>
      <c r="ZJ47" s="191"/>
      <c r="ZK47" s="192">
        <v>41</v>
      </c>
      <c r="ZL47" s="189" t="s">
        <v>58</v>
      </c>
      <c r="ZM47" s="190">
        <v>0</v>
      </c>
      <c r="ZN47" s="190">
        <v>0</v>
      </c>
      <c r="ZO47" s="190">
        <v>0</v>
      </c>
      <c r="ZP47" s="190">
        <f t="shared" si="100"/>
        <v>0</v>
      </c>
      <c r="ZQ47" s="191"/>
      <c r="ZR47" s="192">
        <v>41</v>
      </c>
      <c r="ZS47" s="189" t="s">
        <v>58</v>
      </c>
      <c r="ZT47" s="190">
        <v>0</v>
      </c>
      <c r="ZU47" s="190">
        <f t="shared" si="101"/>
        <v>35900</v>
      </c>
      <c r="ZV47" s="190">
        <f t="shared" si="0"/>
        <v>0</v>
      </c>
      <c r="ZW47" s="190">
        <f t="shared" si="1"/>
        <v>35900</v>
      </c>
      <c r="ZX47" s="230"/>
    </row>
    <row r="48" spans="1:700" ht="15.75" hidden="1">
      <c r="A48" s="192">
        <v>42</v>
      </c>
      <c r="B48" s="189" t="s">
        <v>59</v>
      </c>
      <c r="C48" s="190">
        <v>0</v>
      </c>
      <c r="D48" s="190">
        <v>0</v>
      </c>
      <c r="E48" s="190">
        <v>0</v>
      </c>
      <c r="F48" s="190">
        <f t="shared" si="2"/>
        <v>0</v>
      </c>
      <c r="G48" s="191"/>
      <c r="H48" s="192">
        <v>42</v>
      </c>
      <c r="I48" s="189" t="s">
        <v>59</v>
      </c>
      <c r="J48" s="190">
        <v>0</v>
      </c>
      <c r="K48" s="190">
        <v>0</v>
      </c>
      <c r="L48" s="190">
        <v>0</v>
      </c>
      <c r="M48" s="190">
        <f t="shared" si="3"/>
        <v>0</v>
      </c>
      <c r="N48" s="191"/>
      <c r="O48" s="192">
        <v>42</v>
      </c>
      <c r="P48" s="189" t="s">
        <v>59</v>
      </c>
      <c r="Q48" s="190">
        <v>0</v>
      </c>
      <c r="R48" s="190">
        <v>0</v>
      </c>
      <c r="S48" s="190">
        <v>0</v>
      </c>
      <c r="T48" s="190">
        <f t="shared" si="4"/>
        <v>0</v>
      </c>
      <c r="U48" s="191"/>
      <c r="V48" s="192">
        <v>42</v>
      </c>
      <c r="W48" s="189" t="s">
        <v>59</v>
      </c>
      <c r="X48" s="190">
        <v>0</v>
      </c>
      <c r="Y48" s="190">
        <v>0</v>
      </c>
      <c r="Z48" s="190">
        <v>0</v>
      </c>
      <c r="AA48" s="190">
        <f t="shared" si="5"/>
        <v>0</v>
      </c>
      <c r="AB48" s="191"/>
      <c r="AC48" s="192">
        <v>42</v>
      </c>
      <c r="AD48" s="189" t="s">
        <v>59</v>
      </c>
      <c r="AE48" s="190">
        <v>0</v>
      </c>
      <c r="AF48" s="190">
        <v>0</v>
      </c>
      <c r="AG48" s="190">
        <v>0</v>
      </c>
      <c r="AH48" s="190">
        <f t="shared" si="6"/>
        <v>0</v>
      </c>
      <c r="AI48" s="191"/>
      <c r="AJ48" s="192">
        <v>42</v>
      </c>
      <c r="AK48" s="189" t="s">
        <v>59</v>
      </c>
      <c r="AL48" s="190">
        <v>0</v>
      </c>
      <c r="AM48" s="190">
        <v>0</v>
      </c>
      <c r="AN48" s="190">
        <v>0</v>
      </c>
      <c r="AO48" s="190">
        <f t="shared" si="7"/>
        <v>0</v>
      </c>
      <c r="AP48" s="191"/>
      <c r="AQ48" s="192">
        <v>42</v>
      </c>
      <c r="AR48" s="189" t="s">
        <v>59</v>
      </c>
      <c r="AS48" s="190">
        <v>5</v>
      </c>
      <c r="AT48" s="190">
        <v>10000</v>
      </c>
      <c r="AU48" s="190">
        <v>0</v>
      </c>
      <c r="AV48" s="190">
        <f t="shared" si="8"/>
        <v>10000</v>
      </c>
      <c r="AW48" s="191"/>
      <c r="AX48" s="192">
        <v>42</v>
      </c>
      <c r="AY48" s="189" t="s">
        <v>59</v>
      </c>
      <c r="AZ48" s="190">
        <v>0</v>
      </c>
      <c r="BA48" s="190">
        <v>0</v>
      </c>
      <c r="BB48" s="190">
        <v>0</v>
      </c>
      <c r="BC48" s="190">
        <f t="shared" si="9"/>
        <v>0</v>
      </c>
      <c r="BD48" s="191"/>
      <c r="BE48" s="192">
        <v>42</v>
      </c>
      <c r="BF48" s="189" t="s">
        <v>59</v>
      </c>
      <c r="BG48" s="190">
        <v>0</v>
      </c>
      <c r="BH48" s="190">
        <v>0</v>
      </c>
      <c r="BI48" s="190">
        <v>0</v>
      </c>
      <c r="BJ48" s="190">
        <f t="shared" si="10"/>
        <v>0</v>
      </c>
      <c r="BK48" s="191"/>
      <c r="BL48" s="192">
        <v>42</v>
      </c>
      <c r="BM48" s="189" t="s">
        <v>59</v>
      </c>
      <c r="BN48" s="190">
        <v>0</v>
      </c>
      <c r="BO48" s="190">
        <v>0</v>
      </c>
      <c r="BP48" s="190">
        <v>0</v>
      </c>
      <c r="BQ48" s="190">
        <f t="shared" si="11"/>
        <v>0</v>
      </c>
      <c r="BR48" s="191"/>
      <c r="BS48" s="192">
        <v>42</v>
      </c>
      <c r="BT48" s="189" t="s">
        <v>59</v>
      </c>
      <c r="BU48" s="190">
        <v>61</v>
      </c>
      <c r="BV48" s="190">
        <v>42700</v>
      </c>
      <c r="BW48" s="190">
        <v>0</v>
      </c>
      <c r="BX48" s="190">
        <f t="shared" si="12"/>
        <v>42700</v>
      </c>
      <c r="BY48" s="191"/>
      <c r="BZ48" s="192">
        <v>42</v>
      </c>
      <c r="CA48" s="189" t="s">
        <v>59</v>
      </c>
      <c r="CB48" s="190">
        <v>0</v>
      </c>
      <c r="CC48" s="190">
        <v>0</v>
      </c>
      <c r="CD48" s="190">
        <v>0</v>
      </c>
      <c r="CE48" s="190">
        <f t="shared" si="13"/>
        <v>0</v>
      </c>
      <c r="CF48" s="191"/>
      <c r="CG48" s="192">
        <v>42</v>
      </c>
      <c r="CH48" s="189" t="s">
        <v>59</v>
      </c>
      <c r="CI48" s="190">
        <v>0</v>
      </c>
      <c r="CJ48" s="190">
        <v>0</v>
      </c>
      <c r="CK48" s="190">
        <v>0</v>
      </c>
      <c r="CL48" s="190">
        <f t="shared" si="14"/>
        <v>0</v>
      </c>
      <c r="CM48" s="191"/>
      <c r="CN48" s="192">
        <v>42</v>
      </c>
      <c r="CO48" s="189" t="s">
        <v>59</v>
      </c>
      <c r="CP48" s="190">
        <v>0</v>
      </c>
      <c r="CQ48" s="190">
        <v>0</v>
      </c>
      <c r="CR48" s="190">
        <v>0</v>
      </c>
      <c r="CS48" s="190">
        <f t="shared" si="15"/>
        <v>0</v>
      </c>
      <c r="CT48" s="191"/>
      <c r="CU48" s="192">
        <v>42</v>
      </c>
      <c r="CV48" s="189" t="s">
        <v>59</v>
      </c>
      <c r="CW48" s="190">
        <v>0</v>
      </c>
      <c r="CX48" s="190">
        <v>0</v>
      </c>
      <c r="CY48" s="190">
        <v>0</v>
      </c>
      <c r="CZ48" s="190">
        <f t="shared" si="16"/>
        <v>0</v>
      </c>
      <c r="DA48" s="191"/>
      <c r="DB48" s="192">
        <v>42</v>
      </c>
      <c r="DC48" s="189" t="s">
        <v>59</v>
      </c>
      <c r="DD48" s="190">
        <v>0</v>
      </c>
      <c r="DE48" s="190">
        <v>0</v>
      </c>
      <c r="DF48" s="190">
        <v>0</v>
      </c>
      <c r="DG48" s="190">
        <f t="shared" si="17"/>
        <v>0</v>
      </c>
      <c r="DH48" s="191"/>
      <c r="DI48" s="192">
        <v>42</v>
      </c>
      <c r="DJ48" s="189" t="s">
        <v>59</v>
      </c>
      <c r="DK48" s="190">
        <v>0</v>
      </c>
      <c r="DL48" s="190">
        <v>0</v>
      </c>
      <c r="DM48" s="190">
        <v>0</v>
      </c>
      <c r="DN48" s="190">
        <f t="shared" si="18"/>
        <v>0</v>
      </c>
      <c r="DO48" s="191"/>
      <c r="DP48" s="192">
        <v>42</v>
      </c>
      <c r="DQ48" s="189" t="s">
        <v>59</v>
      </c>
      <c r="DR48" s="190">
        <v>0</v>
      </c>
      <c r="DS48" s="190">
        <v>0</v>
      </c>
      <c r="DT48" s="190">
        <v>0</v>
      </c>
      <c r="DU48" s="190">
        <f t="shared" si="19"/>
        <v>0</v>
      </c>
      <c r="DV48" s="191"/>
      <c r="DW48" s="192">
        <v>42</v>
      </c>
      <c r="DX48" s="189" t="s">
        <v>59</v>
      </c>
      <c r="DY48" s="190">
        <v>0</v>
      </c>
      <c r="DZ48" s="190">
        <v>0</v>
      </c>
      <c r="EA48" s="190">
        <v>0</v>
      </c>
      <c r="EB48" s="190">
        <f t="shared" si="20"/>
        <v>0</v>
      </c>
      <c r="EC48" s="191"/>
      <c r="ED48" s="192">
        <v>42</v>
      </c>
      <c r="EE48" s="189" t="s">
        <v>59</v>
      </c>
      <c r="EF48" s="190">
        <v>0</v>
      </c>
      <c r="EG48" s="190">
        <v>0</v>
      </c>
      <c r="EH48" s="190">
        <v>0</v>
      </c>
      <c r="EI48" s="190">
        <f t="shared" si="21"/>
        <v>0</v>
      </c>
      <c r="EJ48" s="191"/>
      <c r="EK48" s="192">
        <v>42</v>
      </c>
      <c r="EL48" s="189" t="s">
        <v>59</v>
      </c>
      <c r="EM48" s="190">
        <v>0</v>
      </c>
      <c r="EN48" s="190">
        <v>0</v>
      </c>
      <c r="EO48" s="190">
        <v>0</v>
      </c>
      <c r="EP48" s="190">
        <f t="shared" si="22"/>
        <v>0</v>
      </c>
      <c r="EQ48" s="191"/>
      <c r="ER48" s="192">
        <v>42</v>
      </c>
      <c r="ES48" s="189" t="s">
        <v>59</v>
      </c>
      <c r="ET48" s="190">
        <v>0</v>
      </c>
      <c r="EU48" s="190">
        <v>0</v>
      </c>
      <c r="EV48" s="190">
        <v>0</v>
      </c>
      <c r="EW48" s="190">
        <f t="shared" si="23"/>
        <v>0</v>
      </c>
      <c r="EX48" s="191"/>
      <c r="EY48" s="192">
        <v>42</v>
      </c>
      <c r="EZ48" s="189" t="s">
        <v>59</v>
      </c>
      <c r="FA48" s="190">
        <v>0</v>
      </c>
      <c r="FB48" s="190">
        <v>0</v>
      </c>
      <c r="FC48" s="190">
        <v>0</v>
      </c>
      <c r="FD48" s="190">
        <f t="shared" si="24"/>
        <v>0</v>
      </c>
      <c r="FE48" s="191"/>
      <c r="FF48" s="192">
        <v>42</v>
      </c>
      <c r="FG48" s="189" t="s">
        <v>59</v>
      </c>
      <c r="FH48" s="190">
        <v>0</v>
      </c>
      <c r="FI48" s="190">
        <v>0</v>
      </c>
      <c r="FJ48" s="190">
        <v>0</v>
      </c>
      <c r="FK48" s="190">
        <f t="shared" si="25"/>
        <v>0</v>
      </c>
      <c r="FL48" s="191"/>
      <c r="FM48" s="192">
        <v>42</v>
      </c>
      <c r="FN48" s="189" t="s">
        <v>59</v>
      </c>
      <c r="FO48" s="190">
        <v>0</v>
      </c>
      <c r="FP48" s="190">
        <v>0</v>
      </c>
      <c r="FQ48" s="190">
        <v>0</v>
      </c>
      <c r="FR48" s="190">
        <f t="shared" si="26"/>
        <v>0</v>
      </c>
      <c r="FS48" s="191"/>
      <c r="FT48" s="192">
        <v>42</v>
      </c>
      <c r="FU48" s="189" t="s">
        <v>59</v>
      </c>
      <c r="FV48" s="190">
        <v>0</v>
      </c>
      <c r="FW48" s="190">
        <v>0</v>
      </c>
      <c r="FX48" s="190">
        <v>0</v>
      </c>
      <c r="FY48" s="190">
        <f t="shared" si="27"/>
        <v>0</v>
      </c>
      <c r="FZ48" s="191"/>
      <c r="GA48" s="192">
        <v>42</v>
      </c>
      <c r="GB48" s="189" t="s">
        <v>59</v>
      </c>
      <c r="GC48" s="190">
        <v>0</v>
      </c>
      <c r="GD48" s="190">
        <v>0</v>
      </c>
      <c r="GE48" s="190">
        <v>0</v>
      </c>
      <c r="GF48" s="190">
        <f t="shared" si="28"/>
        <v>0</v>
      </c>
      <c r="GG48" s="191"/>
      <c r="GH48" s="192">
        <v>42</v>
      </c>
      <c r="GI48" s="189" t="s">
        <v>59</v>
      </c>
      <c r="GJ48" s="190">
        <v>0</v>
      </c>
      <c r="GK48" s="190">
        <v>0</v>
      </c>
      <c r="GL48" s="190">
        <v>0</v>
      </c>
      <c r="GM48" s="190">
        <f t="shared" si="29"/>
        <v>0</v>
      </c>
      <c r="GN48" s="191"/>
      <c r="GO48" s="192">
        <v>42</v>
      </c>
      <c r="GP48" s="189" t="s">
        <v>59</v>
      </c>
      <c r="GQ48" s="190">
        <v>0</v>
      </c>
      <c r="GR48" s="190">
        <v>0</v>
      </c>
      <c r="GS48" s="190">
        <v>0</v>
      </c>
      <c r="GT48" s="190">
        <f t="shared" si="30"/>
        <v>0</v>
      </c>
      <c r="GU48" s="191"/>
      <c r="GV48" s="192">
        <v>42</v>
      </c>
      <c r="GW48" s="189" t="s">
        <v>59</v>
      </c>
      <c r="GX48" s="190">
        <v>0</v>
      </c>
      <c r="GY48" s="190">
        <v>0</v>
      </c>
      <c r="GZ48" s="190">
        <v>0</v>
      </c>
      <c r="HA48" s="190">
        <f t="shared" si="31"/>
        <v>0</v>
      </c>
      <c r="HB48" s="191"/>
      <c r="HC48" s="192">
        <v>42</v>
      </c>
      <c r="HD48" s="189" t="s">
        <v>59</v>
      </c>
      <c r="HE48" s="190">
        <v>0</v>
      </c>
      <c r="HF48" s="190">
        <v>0</v>
      </c>
      <c r="HG48" s="190">
        <v>0</v>
      </c>
      <c r="HH48" s="190">
        <f t="shared" si="32"/>
        <v>0</v>
      </c>
      <c r="HI48" s="191"/>
      <c r="HJ48" s="192">
        <v>42</v>
      </c>
      <c r="HK48" s="189" t="s">
        <v>59</v>
      </c>
      <c r="HL48" s="190">
        <v>0</v>
      </c>
      <c r="HM48" s="190">
        <v>0</v>
      </c>
      <c r="HN48" s="190">
        <v>0</v>
      </c>
      <c r="HO48" s="190">
        <f t="shared" si="33"/>
        <v>0</v>
      </c>
      <c r="HP48" s="191"/>
      <c r="HQ48" s="192">
        <v>42</v>
      </c>
      <c r="HR48" s="189" t="s">
        <v>59</v>
      </c>
      <c r="HS48" s="190">
        <v>0</v>
      </c>
      <c r="HT48" s="190">
        <v>0</v>
      </c>
      <c r="HU48" s="190">
        <v>0</v>
      </c>
      <c r="HV48" s="190">
        <f t="shared" si="34"/>
        <v>0</v>
      </c>
      <c r="HW48" s="191"/>
      <c r="HX48" s="192">
        <v>42</v>
      </c>
      <c r="HY48" s="189" t="s">
        <v>59</v>
      </c>
      <c r="HZ48" s="190">
        <v>0</v>
      </c>
      <c r="IA48" s="190">
        <v>0</v>
      </c>
      <c r="IB48" s="190">
        <v>0</v>
      </c>
      <c r="IC48" s="190">
        <f t="shared" si="35"/>
        <v>0</v>
      </c>
      <c r="ID48" s="191"/>
      <c r="IE48" s="192">
        <v>42</v>
      </c>
      <c r="IF48" s="189" t="s">
        <v>59</v>
      </c>
      <c r="IG48" s="190">
        <v>0</v>
      </c>
      <c r="IH48" s="190">
        <v>0</v>
      </c>
      <c r="II48" s="190">
        <v>0</v>
      </c>
      <c r="IJ48" s="190">
        <f t="shared" si="36"/>
        <v>0</v>
      </c>
      <c r="IK48" s="191"/>
      <c r="IL48" s="192">
        <v>42</v>
      </c>
      <c r="IM48" s="189" t="s">
        <v>59</v>
      </c>
      <c r="IN48" s="190">
        <v>0</v>
      </c>
      <c r="IO48" s="190">
        <v>0</v>
      </c>
      <c r="IP48" s="190">
        <v>0</v>
      </c>
      <c r="IQ48" s="190">
        <f t="shared" si="37"/>
        <v>0</v>
      </c>
      <c r="IR48" s="191"/>
      <c r="IS48" s="192">
        <v>42</v>
      </c>
      <c r="IT48" s="189" t="s">
        <v>59</v>
      </c>
      <c r="IU48" s="190">
        <v>0</v>
      </c>
      <c r="IV48" s="190">
        <v>0</v>
      </c>
      <c r="IW48" s="190">
        <v>0</v>
      </c>
      <c r="IX48" s="190">
        <f t="shared" si="38"/>
        <v>0</v>
      </c>
      <c r="IY48" s="191"/>
      <c r="IZ48" s="192">
        <v>42</v>
      </c>
      <c r="JA48" s="189" t="s">
        <v>59</v>
      </c>
      <c r="JB48" s="190">
        <v>0</v>
      </c>
      <c r="JC48" s="190">
        <v>0</v>
      </c>
      <c r="JD48" s="190">
        <v>0</v>
      </c>
      <c r="JE48" s="190">
        <f t="shared" si="39"/>
        <v>0</v>
      </c>
      <c r="JF48" s="191"/>
      <c r="JG48" s="192">
        <v>42</v>
      </c>
      <c r="JH48" s="189" t="s">
        <v>59</v>
      </c>
      <c r="JI48" s="190">
        <v>0</v>
      </c>
      <c r="JJ48" s="190">
        <v>0</v>
      </c>
      <c r="JK48" s="190">
        <v>0</v>
      </c>
      <c r="JL48" s="190">
        <f t="shared" si="40"/>
        <v>0</v>
      </c>
      <c r="JM48" s="191"/>
      <c r="JN48" s="192">
        <v>42</v>
      </c>
      <c r="JO48" s="189" t="s">
        <v>59</v>
      </c>
      <c r="JP48" s="190">
        <v>0</v>
      </c>
      <c r="JQ48" s="190">
        <v>0</v>
      </c>
      <c r="JR48" s="190">
        <v>0</v>
      </c>
      <c r="JS48" s="190">
        <f t="shared" si="41"/>
        <v>0</v>
      </c>
      <c r="JT48" s="191"/>
      <c r="JU48" s="192">
        <v>42</v>
      </c>
      <c r="JV48" s="189" t="s">
        <v>59</v>
      </c>
      <c r="JW48" s="190">
        <v>0</v>
      </c>
      <c r="JX48" s="190">
        <v>0</v>
      </c>
      <c r="JY48" s="190">
        <v>0</v>
      </c>
      <c r="JZ48" s="190">
        <f t="shared" si="42"/>
        <v>0</v>
      </c>
      <c r="KA48" s="191"/>
      <c r="KB48" s="192">
        <v>42</v>
      </c>
      <c r="KC48" s="189" t="s">
        <v>59</v>
      </c>
      <c r="KD48" s="190">
        <v>0</v>
      </c>
      <c r="KE48" s="190">
        <v>0</v>
      </c>
      <c r="KF48" s="190">
        <v>0</v>
      </c>
      <c r="KG48" s="190">
        <f t="shared" si="43"/>
        <v>0</v>
      </c>
      <c r="KH48" s="191"/>
      <c r="KI48" s="192">
        <v>42</v>
      </c>
      <c r="KJ48" s="189" t="s">
        <v>59</v>
      </c>
      <c r="KK48" s="190">
        <v>0</v>
      </c>
      <c r="KL48" s="190">
        <v>0</v>
      </c>
      <c r="KM48" s="190">
        <v>0</v>
      </c>
      <c r="KN48" s="190">
        <f t="shared" si="44"/>
        <v>0</v>
      </c>
      <c r="KO48" s="191"/>
      <c r="KP48" s="192">
        <v>42</v>
      </c>
      <c r="KQ48" s="189" t="s">
        <v>59</v>
      </c>
      <c r="KR48" s="190">
        <v>0</v>
      </c>
      <c r="KS48" s="190">
        <v>0</v>
      </c>
      <c r="KT48" s="190">
        <v>0</v>
      </c>
      <c r="KU48" s="190">
        <f t="shared" si="45"/>
        <v>0</v>
      </c>
      <c r="KV48" s="191"/>
      <c r="KW48" s="192">
        <v>42</v>
      </c>
      <c r="KX48" s="189" t="s">
        <v>59</v>
      </c>
      <c r="KY48" s="190">
        <v>0</v>
      </c>
      <c r="KZ48" s="190">
        <v>0</v>
      </c>
      <c r="LA48" s="190">
        <v>0</v>
      </c>
      <c r="LB48" s="190">
        <f t="shared" si="46"/>
        <v>0</v>
      </c>
      <c r="LC48" s="191"/>
      <c r="LD48" s="192">
        <v>42</v>
      </c>
      <c r="LE48" s="189" t="s">
        <v>59</v>
      </c>
      <c r="LF48" s="190"/>
      <c r="LG48" s="190">
        <v>0</v>
      </c>
      <c r="LH48" s="190">
        <v>0</v>
      </c>
      <c r="LI48" s="190">
        <f t="shared" si="47"/>
        <v>0</v>
      </c>
      <c r="LJ48" s="191"/>
      <c r="LK48" s="192">
        <v>42</v>
      </c>
      <c r="LL48" s="189" t="s">
        <v>59</v>
      </c>
      <c r="LM48" s="190">
        <v>0</v>
      </c>
      <c r="LN48" s="190">
        <v>0</v>
      </c>
      <c r="LO48" s="190">
        <v>0</v>
      </c>
      <c r="LP48" s="190">
        <f t="shared" si="48"/>
        <v>0</v>
      </c>
      <c r="LQ48" s="191"/>
      <c r="LR48" s="192">
        <v>42</v>
      </c>
      <c r="LS48" s="189" t="s">
        <v>59</v>
      </c>
      <c r="LT48" s="190">
        <v>0</v>
      </c>
      <c r="LU48" s="190">
        <v>0</v>
      </c>
      <c r="LV48" s="190">
        <v>0</v>
      </c>
      <c r="LW48" s="190">
        <f t="shared" si="49"/>
        <v>0</v>
      </c>
      <c r="LX48" s="191"/>
      <c r="LY48" s="192">
        <v>42</v>
      </c>
      <c r="LZ48" s="189" t="s">
        <v>59</v>
      </c>
      <c r="MA48" s="190">
        <v>0</v>
      </c>
      <c r="MB48" s="190">
        <v>0</v>
      </c>
      <c r="MC48" s="190">
        <v>0</v>
      </c>
      <c r="MD48" s="190">
        <f t="shared" si="50"/>
        <v>0</v>
      </c>
      <c r="ME48" s="191"/>
      <c r="MF48" s="192">
        <v>42</v>
      </c>
      <c r="MG48" s="189" t="s">
        <v>59</v>
      </c>
      <c r="MH48" s="190"/>
      <c r="MI48" s="190">
        <v>0</v>
      </c>
      <c r="MJ48" s="190">
        <v>0</v>
      </c>
      <c r="MK48" s="190">
        <f t="shared" si="51"/>
        <v>0</v>
      </c>
      <c r="ML48" s="191"/>
      <c r="MM48" s="192">
        <v>42</v>
      </c>
      <c r="MN48" s="189" t="s">
        <v>59</v>
      </c>
      <c r="MO48" s="190">
        <v>0</v>
      </c>
      <c r="MP48" s="190">
        <v>0</v>
      </c>
      <c r="MQ48" s="190">
        <v>0</v>
      </c>
      <c r="MR48" s="190">
        <f t="shared" si="52"/>
        <v>0</v>
      </c>
      <c r="MS48" s="191"/>
      <c r="MT48" s="192">
        <v>42</v>
      </c>
      <c r="MU48" s="189" t="s">
        <v>59</v>
      </c>
      <c r="MV48" s="190">
        <v>0</v>
      </c>
      <c r="MW48" s="190">
        <v>0</v>
      </c>
      <c r="MX48" s="190">
        <v>0</v>
      </c>
      <c r="MY48" s="190">
        <f t="shared" si="53"/>
        <v>0</v>
      </c>
      <c r="MZ48" s="191"/>
      <c r="NA48" s="192">
        <v>42</v>
      </c>
      <c r="NB48" s="189" t="s">
        <v>59</v>
      </c>
      <c r="NC48" s="190">
        <v>0</v>
      </c>
      <c r="ND48" s="190">
        <v>0</v>
      </c>
      <c r="NE48" s="190">
        <v>0</v>
      </c>
      <c r="NF48" s="190">
        <f t="shared" si="54"/>
        <v>0</v>
      </c>
      <c r="NG48" s="191"/>
      <c r="NH48" s="192">
        <v>42</v>
      </c>
      <c r="NI48" s="189" t="s">
        <v>59</v>
      </c>
      <c r="NJ48" s="190">
        <v>0</v>
      </c>
      <c r="NK48" s="190">
        <v>0</v>
      </c>
      <c r="NL48" s="190">
        <v>0</v>
      </c>
      <c r="NM48" s="190">
        <f t="shared" si="55"/>
        <v>0</v>
      </c>
      <c r="NN48" s="191"/>
      <c r="NO48" s="192">
        <v>42</v>
      </c>
      <c r="NP48" s="189" t="s">
        <v>59</v>
      </c>
      <c r="NQ48" s="190">
        <v>0</v>
      </c>
      <c r="NR48" s="190">
        <v>0</v>
      </c>
      <c r="NS48" s="190">
        <v>0</v>
      </c>
      <c r="NT48" s="190">
        <f t="shared" si="56"/>
        <v>0</v>
      </c>
      <c r="NU48" s="191"/>
      <c r="NV48" s="192">
        <v>42</v>
      </c>
      <c r="NW48" s="189" t="s">
        <v>59</v>
      </c>
      <c r="NX48" s="190">
        <v>0</v>
      </c>
      <c r="NY48" s="190">
        <v>0</v>
      </c>
      <c r="NZ48" s="190">
        <v>0</v>
      </c>
      <c r="OA48" s="190">
        <f t="shared" si="57"/>
        <v>0</v>
      </c>
      <c r="OB48" s="191"/>
      <c r="OC48" s="192">
        <v>42</v>
      </c>
      <c r="OD48" s="189" t="s">
        <v>59</v>
      </c>
      <c r="OE48" s="190">
        <v>0</v>
      </c>
      <c r="OF48" s="190">
        <v>0</v>
      </c>
      <c r="OG48" s="190">
        <v>0</v>
      </c>
      <c r="OH48" s="190">
        <f t="shared" si="58"/>
        <v>0</v>
      </c>
      <c r="OI48" s="191"/>
      <c r="OJ48" s="192">
        <v>42</v>
      </c>
      <c r="OK48" s="189" t="s">
        <v>59</v>
      </c>
      <c r="OL48" s="190">
        <v>0</v>
      </c>
      <c r="OM48" s="190">
        <v>0</v>
      </c>
      <c r="ON48" s="190">
        <v>0</v>
      </c>
      <c r="OO48" s="190">
        <f t="shared" si="59"/>
        <v>0</v>
      </c>
      <c r="OP48" s="191"/>
      <c r="OQ48" s="192">
        <v>42</v>
      </c>
      <c r="OR48" s="189" t="s">
        <v>59</v>
      </c>
      <c r="OS48" s="190">
        <v>0</v>
      </c>
      <c r="OT48" s="190">
        <v>0</v>
      </c>
      <c r="OU48" s="190">
        <v>0</v>
      </c>
      <c r="OV48" s="190">
        <f t="shared" si="60"/>
        <v>0</v>
      </c>
      <c r="OW48" s="191"/>
      <c r="OX48" s="192">
        <v>42</v>
      </c>
      <c r="OY48" s="189" t="s">
        <v>59</v>
      </c>
      <c r="OZ48" s="190">
        <v>0</v>
      </c>
      <c r="PA48" s="190">
        <v>0</v>
      </c>
      <c r="PB48" s="190">
        <v>0</v>
      </c>
      <c r="PC48" s="190">
        <f t="shared" si="61"/>
        <v>0</v>
      </c>
      <c r="PD48" s="191"/>
      <c r="PE48" s="192">
        <v>42</v>
      </c>
      <c r="PF48" s="189" t="s">
        <v>59</v>
      </c>
      <c r="PG48" s="190">
        <v>0</v>
      </c>
      <c r="PH48" s="190">
        <v>0</v>
      </c>
      <c r="PI48" s="190">
        <v>0</v>
      </c>
      <c r="PJ48" s="190">
        <f t="shared" si="62"/>
        <v>0</v>
      </c>
      <c r="PK48" s="191"/>
      <c r="PL48" s="192">
        <v>42</v>
      </c>
      <c r="PM48" s="189" t="s">
        <v>59</v>
      </c>
      <c r="PN48" s="190">
        <v>0</v>
      </c>
      <c r="PO48" s="190">
        <v>0</v>
      </c>
      <c r="PP48" s="190">
        <v>0</v>
      </c>
      <c r="PQ48" s="190">
        <f t="shared" si="63"/>
        <v>0</v>
      </c>
      <c r="PR48" s="191"/>
      <c r="PS48" s="192">
        <v>42</v>
      </c>
      <c r="PT48" s="189" t="s">
        <v>59</v>
      </c>
      <c r="PU48" s="190">
        <v>0</v>
      </c>
      <c r="PV48" s="190">
        <v>0</v>
      </c>
      <c r="PW48" s="190">
        <v>0</v>
      </c>
      <c r="PX48" s="190">
        <f t="shared" si="64"/>
        <v>0</v>
      </c>
      <c r="PY48" s="191"/>
      <c r="PZ48" s="192">
        <v>42</v>
      </c>
      <c r="QA48" s="189" t="s">
        <v>59</v>
      </c>
      <c r="QB48" s="190"/>
      <c r="QC48" s="190"/>
      <c r="QD48" s="190">
        <v>0</v>
      </c>
      <c r="QE48" s="190">
        <f t="shared" si="65"/>
        <v>0</v>
      </c>
      <c r="QF48" s="191"/>
      <c r="QG48" s="192">
        <v>42</v>
      </c>
      <c r="QH48" s="189" t="s">
        <v>59</v>
      </c>
      <c r="QI48" s="190">
        <v>0</v>
      </c>
      <c r="QJ48" s="190">
        <v>0</v>
      </c>
      <c r="QK48" s="190">
        <v>0</v>
      </c>
      <c r="QL48" s="190">
        <f t="shared" si="66"/>
        <v>0</v>
      </c>
      <c r="QM48" s="191"/>
      <c r="QN48" s="192">
        <v>42</v>
      </c>
      <c r="QO48" s="189" t="s">
        <v>59</v>
      </c>
      <c r="QP48" s="190">
        <v>0</v>
      </c>
      <c r="QQ48" s="190">
        <v>0</v>
      </c>
      <c r="QR48" s="190">
        <v>0</v>
      </c>
      <c r="QS48" s="190">
        <f t="shared" si="67"/>
        <v>0</v>
      </c>
      <c r="QT48" s="191"/>
      <c r="QU48" s="192">
        <v>42</v>
      </c>
      <c r="QV48" s="189" t="s">
        <v>59</v>
      </c>
      <c r="QW48" s="190">
        <v>0</v>
      </c>
      <c r="QX48" s="190">
        <v>0</v>
      </c>
      <c r="QY48" s="190">
        <v>0</v>
      </c>
      <c r="QZ48" s="190">
        <f t="shared" si="68"/>
        <v>0</v>
      </c>
      <c r="RA48" s="191"/>
      <c r="RB48" s="192">
        <v>42</v>
      </c>
      <c r="RC48" s="189" t="s">
        <v>59</v>
      </c>
      <c r="RD48" s="190">
        <v>0</v>
      </c>
      <c r="RE48" s="190">
        <v>0</v>
      </c>
      <c r="RF48" s="190">
        <v>0</v>
      </c>
      <c r="RG48" s="190">
        <f t="shared" si="69"/>
        <v>0</v>
      </c>
      <c r="RH48" s="191"/>
      <c r="RI48" s="192">
        <v>42</v>
      </c>
      <c r="RJ48" s="189" t="s">
        <v>59</v>
      </c>
      <c r="RK48" s="190">
        <v>0</v>
      </c>
      <c r="RL48" s="190">
        <v>0</v>
      </c>
      <c r="RM48" s="190">
        <v>0</v>
      </c>
      <c r="RN48" s="190">
        <f t="shared" si="70"/>
        <v>0</v>
      </c>
      <c r="RO48" s="191"/>
      <c r="RP48" s="192">
        <v>42</v>
      </c>
      <c r="RQ48" s="189" t="s">
        <v>59</v>
      </c>
      <c r="RR48" s="190">
        <v>0</v>
      </c>
      <c r="RS48" s="190">
        <v>0</v>
      </c>
      <c r="RT48" s="190">
        <v>0</v>
      </c>
      <c r="RU48" s="190">
        <f t="shared" si="71"/>
        <v>0</v>
      </c>
      <c r="RV48" s="191"/>
      <c r="RW48" s="192">
        <v>42</v>
      </c>
      <c r="RX48" s="189" t="s">
        <v>59</v>
      </c>
      <c r="RY48" s="190">
        <v>0</v>
      </c>
      <c r="RZ48" s="190">
        <v>0</v>
      </c>
      <c r="SA48" s="190">
        <v>0</v>
      </c>
      <c r="SB48" s="190">
        <f t="shared" si="72"/>
        <v>0</v>
      </c>
      <c r="SC48" s="191"/>
      <c r="SD48" s="192">
        <v>42</v>
      </c>
      <c r="SE48" s="189" t="s">
        <v>59</v>
      </c>
      <c r="SF48" s="190">
        <v>0</v>
      </c>
      <c r="SG48" s="190">
        <v>0</v>
      </c>
      <c r="SH48" s="190">
        <v>0</v>
      </c>
      <c r="SI48" s="190">
        <f t="shared" si="73"/>
        <v>0</v>
      </c>
      <c r="SJ48" s="191"/>
      <c r="SK48" s="192">
        <v>42</v>
      </c>
      <c r="SL48" s="189" t="s">
        <v>59</v>
      </c>
      <c r="SM48" s="190">
        <v>0</v>
      </c>
      <c r="SN48" s="190">
        <v>0</v>
      </c>
      <c r="SO48" s="190">
        <v>0</v>
      </c>
      <c r="SP48" s="190">
        <f t="shared" si="74"/>
        <v>0</v>
      </c>
      <c r="SQ48" s="191"/>
      <c r="SR48" s="192">
        <v>42</v>
      </c>
      <c r="SS48" s="189" t="s">
        <v>59</v>
      </c>
      <c r="ST48" s="190">
        <v>0</v>
      </c>
      <c r="SU48" s="190">
        <v>0</v>
      </c>
      <c r="SV48" s="190">
        <v>0</v>
      </c>
      <c r="SW48" s="190">
        <f t="shared" si="75"/>
        <v>0</v>
      </c>
      <c r="SX48" s="191"/>
      <c r="SY48" s="192">
        <v>42</v>
      </c>
      <c r="SZ48" s="189" t="s">
        <v>59</v>
      </c>
      <c r="TA48" s="190">
        <v>0</v>
      </c>
      <c r="TB48" s="190">
        <v>0</v>
      </c>
      <c r="TC48" s="190">
        <v>0</v>
      </c>
      <c r="TD48" s="190">
        <f t="shared" si="76"/>
        <v>0</v>
      </c>
      <c r="TE48" s="191"/>
      <c r="TF48" s="192">
        <v>42</v>
      </c>
      <c r="TG48" s="189" t="s">
        <v>59</v>
      </c>
      <c r="TH48" s="190">
        <v>0</v>
      </c>
      <c r="TI48" s="190">
        <v>0</v>
      </c>
      <c r="TJ48" s="190">
        <v>0</v>
      </c>
      <c r="TK48" s="190">
        <f t="shared" si="77"/>
        <v>0</v>
      </c>
      <c r="TL48" s="191"/>
      <c r="TM48" s="192">
        <v>42</v>
      </c>
      <c r="TN48" s="189" t="s">
        <v>59</v>
      </c>
      <c r="TO48" s="190">
        <v>0</v>
      </c>
      <c r="TP48" s="190">
        <v>0</v>
      </c>
      <c r="TQ48" s="190">
        <v>0</v>
      </c>
      <c r="TR48" s="190">
        <f t="shared" si="78"/>
        <v>0</v>
      </c>
      <c r="TS48" s="191"/>
      <c r="TT48" s="192">
        <v>42</v>
      </c>
      <c r="TU48" s="189" t="s">
        <v>59</v>
      </c>
      <c r="TV48" s="190">
        <v>0</v>
      </c>
      <c r="TW48" s="190">
        <v>0</v>
      </c>
      <c r="TX48" s="190">
        <v>0</v>
      </c>
      <c r="TY48" s="190">
        <f t="shared" si="79"/>
        <v>0</v>
      </c>
      <c r="TZ48" s="191"/>
      <c r="UA48" s="192">
        <v>42</v>
      </c>
      <c r="UB48" s="189" t="s">
        <v>59</v>
      </c>
      <c r="UC48" s="190">
        <v>0</v>
      </c>
      <c r="UD48" s="190">
        <v>0</v>
      </c>
      <c r="UE48" s="190">
        <v>0</v>
      </c>
      <c r="UF48" s="190">
        <f t="shared" si="80"/>
        <v>0</v>
      </c>
      <c r="UG48" s="191"/>
      <c r="UH48" s="192">
        <v>42</v>
      </c>
      <c r="UI48" s="189" t="s">
        <v>59</v>
      </c>
      <c r="UJ48" s="190">
        <v>0</v>
      </c>
      <c r="UK48" s="190">
        <v>0</v>
      </c>
      <c r="UL48" s="190">
        <v>0</v>
      </c>
      <c r="UM48" s="190">
        <f t="shared" si="81"/>
        <v>0</v>
      </c>
      <c r="UN48" s="191"/>
      <c r="UO48" s="192">
        <v>42</v>
      </c>
      <c r="UP48" s="189" t="s">
        <v>59</v>
      </c>
      <c r="UQ48" s="190">
        <v>0</v>
      </c>
      <c r="UR48" s="190">
        <v>0</v>
      </c>
      <c r="US48" s="190">
        <v>0</v>
      </c>
      <c r="UT48" s="190">
        <f t="shared" si="82"/>
        <v>0</v>
      </c>
      <c r="UU48" s="191"/>
      <c r="UV48" s="192">
        <v>42</v>
      </c>
      <c r="UW48" s="189" t="s">
        <v>59</v>
      </c>
      <c r="UX48" s="190"/>
      <c r="UY48" s="190">
        <v>0</v>
      </c>
      <c r="UZ48" s="190">
        <v>0</v>
      </c>
      <c r="VA48" s="190">
        <f t="shared" si="83"/>
        <v>0</v>
      </c>
      <c r="VB48" s="191"/>
      <c r="VC48" s="192">
        <v>42</v>
      </c>
      <c r="VD48" s="189" t="s">
        <v>59</v>
      </c>
      <c r="VE48" s="190"/>
      <c r="VF48" s="190">
        <v>0</v>
      </c>
      <c r="VG48" s="190">
        <v>0</v>
      </c>
      <c r="VH48" s="190">
        <f t="shared" si="84"/>
        <v>0</v>
      </c>
      <c r="VI48" s="191"/>
      <c r="VJ48" s="192">
        <v>42</v>
      </c>
      <c r="VK48" s="189" t="s">
        <v>59</v>
      </c>
      <c r="VL48" s="190">
        <v>0</v>
      </c>
      <c r="VM48" s="190">
        <v>0</v>
      </c>
      <c r="VN48" s="190">
        <v>0</v>
      </c>
      <c r="VO48" s="190">
        <f t="shared" si="85"/>
        <v>0</v>
      </c>
      <c r="VP48" s="191"/>
      <c r="VQ48" s="192">
        <v>42</v>
      </c>
      <c r="VR48" s="189" t="s">
        <v>59</v>
      </c>
      <c r="VS48" s="190">
        <v>0</v>
      </c>
      <c r="VT48" s="190">
        <v>0</v>
      </c>
      <c r="VU48" s="190">
        <v>0</v>
      </c>
      <c r="VV48" s="190">
        <f t="shared" si="86"/>
        <v>0</v>
      </c>
      <c r="VW48" s="191"/>
      <c r="VX48" s="192">
        <v>42</v>
      </c>
      <c r="VY48" s="189" t="s">
        <v>59</v>
      </c>
      <c r="VZ48" s="190">
        <v>0</v>
      </c>
      <c r="WA48" s="190">
        <v>0</v>
      </c>
      <c r="WB48" s="190">
        <v>0</v>
      </c>
      <c r="WC48" s="190">
        <f t="shared" si="87"/>
        <v>0</v>
      </c>
      <c r="WD48" s="191"/>
      <c r="WE48" s="192">
        <v>42</v>
      </c>
      <c r="WF48" s="189" t="s">
        <v>59</v>
      </c>
      <c r="WG48" s="190">
        <v>0</v>
      </c>
      <c r="WH48" s="190">
        <v>0</v>
      </c>
      <c r="WI48" s="190">
        <v>0</v>
      </c>
      <c r="WJ48" s="190">
        <f t="shared" si="88"/>
        <v>0</v>
      </c>
      <c r="WK48" s="191"/>
      <c r="WL48" s="192">
        <v>42</v>
      </c>
      <c r="WM48" s="189" t="s">
        <v>59</v>
      </c>
      <c r="WN48" s="190">
        <v>0</v>
      </c>
      <c r="WO48" s="190">
        <v>0</v>
      </c>
      <c r="WP48" s="190">
        <v>0</v>
      </c>
      <c r="WQ48" s="190">
        <f t="shared" si="89"/>
        <v>0</v>
      </c>
      <c r="WR48" s="191"/>
      <c r="WS48" s="192">
        <v>42</v>
      </c>
      <c r="WT48" s="189" t="s">
        <v>59</v>
      </c>
      <c r="WU48" s="190">
        <v>0</v>
      </c>
      <c r="WV48" s="190">
        <v>0</v>
      </c>
      <c r="WW48" s="190">
        <v>0</v>
      </c>
      <c r="WX48" s="190">
        <f t="shared" si="90"/>
        <v>0</v>
      </c>
      <c r="WY48" s="191"/>
      <c r="WZ48" s="192">
        <v>42</v>
      </c>
      <c r="XA48" s="189" t="s">
        <v>59</v>
      </c>
      <c r="XB48" s="190">
        <v>0</v>
      </c>
      <c r="XC48" s="190">
        <v>0</v>
      </c>
      <c r="XD48" s="190">
        <v>0</v>
      </c>
      <c r="XE48" s="190">
        <f t="shared" si="91"/>
        <v>0</v>
      </c>
      <c r="XF48" s="191"/>
      <c r="XG48" s="192">
        <v>42</v>
      </c>
      <c r="XH48" s="189" t="s">
        <v>59</v>
      </c>
      <c r="XI48" s="190">
        <v>0</v>
      </c>
      <c r="XJ48" s="190">
        <v>0</v>
      </c>
      <c r="XK48" s="190">
        <v>0</v>
      </c>
      <c r="XL48" s="190">
        <f t="shared" si="92"/>
        <v>0</v>
      </c>
      <c r="XM48" s="191"/>
      <c r="XN48" s="192">
        <v>42</v>
      </c>
      <c r="XO48" s="189" t="s">
        <v>59</v>
      </c>
      <c r="XP48" s="190">
        <v>0</v>
      </c>
      <c r="XQ48" s="190">
        <v>0</v>
      </c>
      <c r="XR48" s="190">
        <v>0</v>
      </c>
      <c r="XS48" s="190">
        <f t="shared" si="93"/>
        <v>0</v>
      </c>
      <c r="XT48" s="191"/>
      <c r="XU48" s="192">
        <v>42</v>
      </c>
      <c r="XV48" s="189" t="s">
        <v>59</v>
      </c>
      <c r="XW48" s="190">
        <v>0</v>
      </c>
      <c r="XX48" s="190">
        <v>0</v>
      </c>
      <c r="XY48" s="190">
        <v>0</v>
      </c>
      <c r="XZ48" s="190">
        <f t="shared" si="94"/>
        <v>0</v>
      </c>
      <c r="YA48" s="191"/>
      <c r="YB48" s="192">
        <v>42</v>
      </c>
      <c r="YC48" s="189" t="s">
        <v>59</v>
      </c>
      <c r="YD48" s="190">
        <v>0</v>
      </c>
      <c r="YE48" s="190">
        <v>0</v>
      </c>
      <c r="YF48" s="190">
        <v>0</v>
      </c>
      <c r="YG48" s="190">
        <f t="shared" si="95"/>
        <v>0</v>
      </c>
      <c r="YH48" s="191"/>
      <c r="YI48" s="192">
        <v>42</v>
      </c>
      <c r="YJ48" s="189" t="s">
        <v>59</v>
      </c>
      <c r="YK48" s="190">
        <v>0</v>
      </c>
      <c r="YL48" s="190">
        <v>0</v>
      </c>
      <c r="YM48" s="190">
        <v>0</v>
      </c>
      <c r="YN48" s="190">
        <f t="shared" si="96"/>
        <v>0</v>
      </c>
      <c r="YO48" s="191"/>
      <c r="YP48" s="192">
        <v>42</v>
      </c>
      <c r="YQ48" s="189" t="s">
        <v>59</v>
      </c>
      <c r="YR48" s="190">
        <v>0</v>
      </c>
      <c r="YS48" s="190">
        <v>0</v>
      </c>
      <c r="YT48" s="219">
        <v>0</v>
      </c>
      <c r="YU48" s="190">
        <f t="shared" si="97"/>
        <v>0</v>
      </c>
      <c r="YV48" s="191"/>
      <c r="YW48" s="192">
        <v>42</v>
      </c>
      <c r="YX48" s="189" t="s">
        <v>59</v>
      </c>
      <c r="YY48" s="190">
        <v>0</v>
      </c>
      <c r="YZ48" s="190">
        <v>0</v>
      </c>
      <c r="ZA48" s="190">
        <v>0</v>
      </c>
      <c r="ZB48" s="190">
        <f t="shared" si="98"/>
        <v>0</v>
      </c>
      <c r="ZC48" s="191"/>
      <c r="ZD48" s="192">
        <v>42</v>
      </c>
      <c r="ZE48" s="189" t="s">
        <v>59</v>
      </c>
      <c r="ZF48" s="190">
        <v>0</v>
      </c>
      <c r="ZG48" s="190">
        <v>0</v>
      </c>
      <c r="ZH48" s="190">
        <v>0</v>
      </c>
      <c r="ZI48" s="190">
        <f t="shared" si="99"/>
        <v>0</v>
      </c>
      <c r="ZJ48" s="191"/>
      <c r="ZK48" s="192">
        <v>42</v>
      </c>
      <c r="ZL48" s="189" t="s">
        <v>59</v>
      </c>
      <c r="ZM48" s="190">
        <v>0</v>
      </c>
      <c r="ZN48" s="190">
        <v>0</v>
      </c>
      <c r="ZO48" s="190">
        <v>0</v>
      </c>
      <c r="ZP48" s="190">
        <f t="shared" si="100"/>
        <v>0</v>
      </c>
      <c r="ZQ48" s="191"/>
      <c r="ZR48" s="192">
        <v>42</v>
      </c>
      <c r="ZS48" s="189" t="s">
        <v>59</v>
      </c>
      <c r="ZT48" s="190">
        <v>0</v>
      </c>
      <c r="ZU48" s="190">
        <f t="shared" si="101"/>
        <v>52700</v>
      </c>
      <c r="ZV48" s="190">
        <f t="shared" si="0"/>
        <v>0</v>
      </c>
      <c r="ZW48" s="190">
        <f t="shared" si="1"/>
        <v>52700</v>
      </c>
      <c r="ZX48" s="230"/>
    </row>
    <row r="49" spans="1:700" ht="15.75" hidden="1">
      <c r="A49" s="192">
        <v>43</v>
      </c>
      <c r="B49" s="189" t="s">
        <v>60</v>
      </c>
      <c r="C49" s="190">
        <v>0</v>
      </c>
      <c r="D49" s="190">
        <v>0</v>
      </c>
      <c r="E49" s="190">
        <v>0</v>
      </c>
      <c r="F49" s="190">
        <f t="shared" si="2"/>
        <v>0</v>
      </c>
      <c r="G49" s="191"/>
      <c r="H49" s="192">
        <v>43</v>
      </c>
      <c r="I49" s="189" t="s">
        <v>60</v>
      </c>
      <c r="J49" s="190">
        <v>0</v>
      </c>
      <c r="K49" s="190">
        <v>0</v>
      </c>
      <c r="L49" s="190">
        <v>0</v>
      </c>
      <c r="M49" s="190">
        <f t="shared" si="3"/>
        <v>0</v>
      </c>
      <c r="N49" s="191"/>
      <c r="O49" s="192">
        <v>43</v>
      </c>
      <c r="P49" s="189" t="s">
        <v>60</v>
      </c>
      <c r="Q49" s="190">
        <v>0</v>
      </c>
      <c r="R49" s="190">
        <v>0</v>
      </c>
      <c r="S49" s="190">
        <v>0</v>
      </c>
      <c r="T49" s="190">
        <f t="shared" si="4"/>
        <v>0</v>
      </c>
      <c r="U49" s="191"/>
      <c r="V49" s="192">
        <v>43</v>
      </c>
      <c r="W49" s="189" t="s">
        <v>60</v>
      </c>
      <c r="X49" s="190">
        <v>0</v>
      </c>
      <c r="Y49" s="190">
        <v>0</v>
      </c>
      <c r="Z49" s="190">
        <v>0</v>
      </c>
      <c r="AA49" s="190">
        <f t="shared" si="5"/>
        <v>0</v>
      </c>
      <c r="AB49" s="191"/>
      <c r="AC49" s="192">
        <v>43</v>
      </c>
      <c r="AD49" s="189" t="s">
        <v>60</v>
      </c>
      <c r="AE49" s="190">
        <v>0</v>
      </c>
      <c r="AF49" s="190">
        <v>0</v>
      </c>
      <c r="AG49" s="190">
        <v>0</v>
      </c>
      <c r="AH49" s="190">
        <f t="shared" si="6"/>
        <v>0</v>
      </c>
      <c r="AI49" s="191"/>
      <c r="AJ49" s="192">
        <v>43</v>
      </c>
      <c r="AK49" s="189" t="s">
        <v>60</v>
      </c>
      <c r="AL49" s="190">
        <v>0</v>
      </c>
      <c r="AM49" s="190">
        <v>0</v>
      </c>
      <c r="AN49" s="190">
        <v>0</v>
      </c>
      <c r="AO49" s="190">
        <f t="shared" si="7"/>
        <v>0</v>
      </c>
      <c r="AP49" s="191"/>
      <c r="AQ49" s="192">
        <v>43</v>
      </c>
      <c r="AR49" s="189" t="s">
        <v>60</v>
      </c>
      <c r="AS49" s="190">
        <v>5</v>
      </c>
      <c r="AT49" s="190">
        <v>10000</v>
      </c>
      <c r="AU49" s="190">
        <v>0</v>
      </c>
      <c r="AV49" s="190">
        <f t="shared" si="8"/>
        <v>10000</v>
      </c>
      <c r="AW49" s="191"/>
      <c r="AX49" s="192">
        <v>43</v>
      </c>
      <c r="AY49" s="189" t="s">
        <v>60</v>
      </c>
      <c r="AZ49" s="190">
        <v>0</v>
      </c>
      <c r="BA49" s="190">
        <v>0</v>
      </c>
      <c r="BB49" s="190">
        <v>0</v>
      </c>
      <c r="BC49" s="190">
        <f t="shared" si="9"/>
        <v>0</v>
      </c>
      <c r="BD49" s="191"/>
      <c r="BE49" s="192">
        <v>43</v>
      </c>
      <c r="BF49" s="189" t="s">
        <v>60</v>
      </c>
      <c r="BG49" s="190">
        <v>0</v>
      </c>
      <c r="BH49" s="190">
        <v>0</v>
      </c>
      <c r="BI49" s="190">
        <v>0</v>
      </c>
      <c r="BJ49" s="190">
        <f t="shared" si="10"/>
        <v>0</v>
      </c>
      <c r="BK49" s="191"/>
      <c r="BL49" s="192">
        <v>43</v>
      </c>
      <c r="BM49" s="189" t="s">
        <v>60</v>
      </c>
      <c r="BN49" s="190">
        <v>0</v>
      </c>
      <c r="BO49" s="190">
        <v>0</v>
      </c>
      <c r="BP49" s="190">
        <v>0</v>
      </c>
      <c r="BQ49" s="190">
        <f t="shared" si="11"/>
        <v>0</v>
      </c>
      <c r="BR49" s="191"/>
      <c r="BS49" s="192">
        <v>43</v>
      </c>
      <c r="BT49" s="189" t="s">
        <v>60</v>
      </c>
      <c r="BU49" s="190">
        <v>73</v>
      </c>
      <c r="BV49" s="190">
        <v>51100</v>
      </c>
      <c r="BW49" s="190">
        <v>0</v>
      </c>
      <c r="BX49" s="190">
        <f t="shared" si="12"/>
        <v>51100</v>
      </c>
      <c r="BY49" s="191"/>
      <c r="BZ49" s="192">
        <v>43</v>
      </c>
      <c r="CA49" s="189" t="s">
        <v>60</v>
      </c>
      <c r="CB49" s="190">
        <v>0</v>
      </c>
      <c r="CC49" s="190">
        <v>0</v>
      </c>
      <c r="CD49" s="190">
        <v>0</v>
      </c>
      <c r="CE49" s="190">
        <f t="shared" si="13"/>
        <v>0</v>
      </c>
      <c r="CF49" s="191"/>
      <c r="CG49" s="192">
        <v>43</v>
      </c>
      <c r="CH49" s="189" t="s">
        <v>60</v>
      </c>
      <c r="CI49" s="190">
        <v>0</v>
      </c>
      <c r="CJ49" s="190">
        <v>0</v>
      </c>
      <c r="CK49" s="190">
        <v>0</v>
      </c>
      <c r="CL49" s="190">
        <f t="shared" si="14"/>
        <v>0</v>
      </c>
      <c r="CM49" s="191"/>
      <c r="CN49" s="192">
        <v>43</v>
      </c>
      <c r="CO49" s="189" t="s">
        <v>60</v>
      </c>
      <c r="CP49" s="190">
        <v>0</v>
      </c>
      <c r="CQ49" s="190">
        <v>0</v>
      </c>
      <c r="CR49" s="190">
        <v>0</v>
      </c>
      <c r="CS49" s="190">
        <f t="shared" si="15"/>
        <v>0</v>
      </c>
      <c r="CT49" s="191"/>
      <c r="CU49" s="192">
        <v>43</v>
      </c>
      <c r="CV49" s="189" t="s">
        <v>60</v>
      </c>
      <c r="CW49" s="190">
        <v>0</v>
      </c>
      <c r="CX49" s="190">
        <v>0</v>
      </c>
      <c r="CY49" s="190">
        <v>0</v>
      </c>
      <c r="CZ49" s="190">
        <f t="shared" si="16"/>
        <v>0</v>
      </c>
      <c r="DA49" s="191"/>
      <c r="DB49" s="192">
        <v>43</v>
      </c>
      <c r="DC49" s="189" t="s">
        <v>60</v>
      </c>
      <c r="DD49" s="190">
        <v>0</v>
      </c>
      <c r="DE49" s="190">
        <v>0</v>
      </c>
      <c r="DF49" s="190">
        <v>0</v>
      </c>
      <c r="DG49" s="190">
        <f t="shared" si="17"/>
        <v>0</v>
      </c>
      <c r="DH49" s="191"/>
      <c r="DI49" s="192">
        <v>43</v>
      </c>
      <c r="DJ49" s="189" t="s">
        <v>60</v>
      </c>
      <c r="DK49" s="190">
        <v>0</v>
      </c>
      <c r="DL49" s="190">
        <v>0</v>
      </c>
      <c r="DM49" s="190">
        <v>0</v>
      </c>
      <c r="DN49" s="190">
        <f t="shared" si="18"/>
        <v>0</v>
      </c>
      <c r="DO49" s="191"/>
      <c r="DP49" s="192">
        <v>43</v>
      </c>
      <c r="DQ49" s="189" t="s">
        <v>60</v>
      </c>
      <c r="DR49" s="190">
        <v>0</v>
      </c>
      <c r="DS49" s="190">
        <v>0</v>
      </c>
      <c r="DT49" s="190">
        <v>0</v>
      </c>
      <c r="DU49" s="190">
        <f t="shared" si="19"/>
        <v>0</v>
      </c>
      <c r="DV49" s="191"/>
      <c r="DW49" s="192">
        <v>43</v>
      </c>
      <c r="DX49" s="189" t="s">
        <v>60</v>
      </c>
      <c r="DY49" s="190">
        <v>0</v>
      </c>
      <c r="DZ49" s="190">
        <v>0</v>
      </c>
      <c r="EA49" s="190">
        <v>0</v>
      </c>
      <c r="EB49" s="190">
        <f t="shared" si="20"/>
        <v>0</v>
      </c>
      <c r="EC49" s="191"/>
      <c r="ED49" s="192">
        <v>43</v>
      </c>
      <c r="EE49" s="189" t="s">
        <v>60</v>
      </c>
      <c r="EF49" s="190">
        <v>0</v>
      </c>
      <c r="EG49" s="190">
        <v>0</v>
      </c>
      <c r="EH49" s="190">
        <v>0</v>
      </c>
      <c r="EI49" s="190">
        <f t="shared" si="21"/>
        <v>0</v>
      </c>
      <c r="EJ49" s="191"/>
      <c r="EK49" s="192">
        <v>43</v>
      </c>
      <c r="EL49" s="189" t="s">
        <v>60</v>
      </c>
      <c r="EM49" s="190">
        <v>0</v>
      </c>
      <c r="EN49" s="190">
        <v>0</v>
      </c>
      <c r="EO49" s="190">
        <v>0</v>
      </c>
      <c r="EP49" s="190">
        <f t="shared" si="22"/>
        <v>0</v>
      </c>
      <c r="EQ49" s="191"/>
      <c r="ER49" s="192">
        <v>43</v>
      </c>
      <c r="ES49" s="189" t="s">
        <v>60</v>
      </c>
      <c r="ET49" s="190">
        <v>0</v>
      </c>
      <c r="EU49" s="190">
        <v>0</v>
      </c>
      <c r="EV49" s="190">
        <v>0</v>
      </c>
      <c r="EW49" s="190">
        <f t="shared" si="23"/>
        <v>0</v>
      </c>
      <c r="EX49" s="191"/>
      <c r="EY49" s="192">
        <v>43</v>
      </c>
      <c r="EZ49" s="189" t="s">
        <v>60</v>
      </c>
      <c r="FA49" s="190">
        <v>0</v>
      </c>
      <c r="FB49" s="190">
        <v>0</v>
      </c>
      <c r="FC49" s="190">
        <v>0</v>
      </c>
      <c r="FD49" s="190">
        <f t="shared" si="24"/>
        <v>0</v>
      </c>
      <c r="FE49" s="191"/>
      <c r="FF49" s="192">
        <v>43</v>
      </c>
      <c r="FG49" s="189" t="s">
        <v>60</v>
      </c>
      <c r="FH49" s="190">
        <v>0</v>
      </c>
      <c r="FI49" s="190">
        <v>0</v>
      </c>
      <c r="FJ49" s="190">
        <v>0</v>
      </c>
      <c r="FK49" s="190">
        <f t="shared" si="25"/>
        <v>0</v>
      </c>
      <c r="FL49" s="191"/>
      <c r="FM49" s="192">
        <v>43</v>
      </c>
      <c r="FN49" s="189" t="s">
        <v>60</v>
      </c>
      <c r="FO49" s="190">
        <v>0</v>
      </c>
      <c r="FP49" s="190">
        <v>0</v>
      </c>
      <c r="FQ49" s="190">
        <v>0</v>
      </c>
      <c r="FR49" s="190">
        <f t="shared" si="26"/>
        <v>0</v>
      </c>
      <c r="FS49" s="191"/>
      <c r="FT49" s="192">
        <v>43</v>
      </c>
      <c r="FU49" s="189" t="s">
        <v>60</v>
      </c>
      <c r="FV49" s="190">
        <v>0</v>
      </c>
      <c r="FW49" s="190">
        <v>0</v>
      </c>
      <c r="FX49" s="190">
        <v>0</v>
      </c>
      <c r="FY49" s="190">
        <f t="shared" si="27"/>
        <v>0</v>
      </c>
      <c r="FZ49" s="191"/>
      <c r="GA49" s="192">
        <v>43</v>
      </c>
      <c r="GB49" s="189" t="s">
        <v>60</v>
      </c>
      <c r="GC49" s="190">
        <v>0</v>
      </c>
      <c r="GD49" s="190">
        <v>0</v>
      </c>
      <c r="GE49" s="190">
        <v>0</v>
      </c>
      <c r="GF49" s="190">
        <f t="shared" si="28"/>
        <v>0</v>
      </c>
      <c r="GG49" s="191"/>
      <c r="GH49" s="192">
        <v>43</v>
      </c>
      <c r="GI49" s="189" t="s">
        <v>60</v>
      </c>
      <c r="GJ49" s="190">
        <v>0</v>
      </c>
      <c r="GK49" s="190">
        <v>0</v>
      </c>
      <c r="GL49" s="190">
        <v>0</v>
      </c>
      <c r="GM49" s="190">
        <f t="shared" si="29"/>
        <v>0</v>
      </c>
      <c r="GN49" s="191"/>
      <c r="GO49" s="192">
        <v>43</v>
      </c>
      <c r="GP49" s="189" t="s">
        <v>60</v>
      </c>
      <c r="GQ49" s="190">
        <v>0</v>
      </c>
      <c r="GR49" s="190">
        <v>0</v>
      </c>
      <c r="GS49" s="190">
        <v>0</v>
      </c>
      <c r="GT49" s="190">
        <f t="shared" si="30"/>
        <v>0</v>
      </c>
      <c r="GU49" s="191"/>
      <c r="GV49" s="192">
        <v>43</v>
      </c>
      <c r="GW49" s="189" t="s">
        <v>60</v>
      </c>
      <c r="GX49" s="190">
        <v>0</v>
      </c>
      <c r="GY49" s="190">
        <v>0</v>
      </c>
      <c r="GZ49" s="190">
        <v>0</v>
      </c>
      <c r="HA49" s="190">
        <f t="shared" si="31"/>
        <v>0</v>
      </c>
      <c r="HB49" s="191"/>
      <c r="HC49" s="192">
        <v>43</v>
      </c>
      <c r="HD49" s="189" t="s">
        <v>60</v>
      </c>
      <c r="HE49" s="190">
        <v>0</v>
      </c>
      <c r="HF49" s="190">
        <v>0</v>
      </c>
      <c r="HG49" s="190">
        <v>0</v>
      </c>
      <c r="HH49" s="190">
        <f t="shared" si="32"/>
        <v>0</v>
      </c>
      <c r="HI49" s="191"/>
      <c r="HJ49" s="192">
        <v>43</v>
      </c>
      <c r="HK49" s="189" t="s">
        <v>60</v>
      </c>
      <c r="HL49" s="190">
        <v>0</v>
      </c>
      <c r="HM49" s="190">
        <v>0</v>
      </c>
      <c r="HN49" s="190">
        <v>0</v>
      </c>
      <c r="HO49" s="190">
        <f t="shared" si="33"/>
        <v>0</v>
      </c>
      <c r="HP49" s="191"/>
      <c r="HQ49" s="192">
        <v>43</v>
      </c>
      <c r="HR49" s="189" t="s">
        <v>60</v>
      </c>
      <c r="HS49" s="190">
        <v>0</v>
      </c>
      <c r="HT49" s="190">
        <v>0</v>
      </c>
      <c r="HU49" s="190">
        <v>0</v>
      </c>
      <c r="HV49" s="190">
        <f t="shared" si="34"/>
        <v>0</v>
      </c>
      <c r="HW49" s="191"/>
      <c r="HX49" s="192">
        <v>43</v>
      </c>
      <c r="HY49" s="189" t="s">
        <v>60</v>
      </c>
      <c r="HZ49" s="190">
        <v>0</v>
      </c>
      <c r="IA49" s="190">
        <v>0</v>
      </c>
      <c r="IB49" s="190">
        <v>0</v>
      </c>
      <c r="IC49" s="190">
        <f t="shared" si="35"/>
        <v>0</v>
      </c>
      <c r="ID49" s="191"/>
      <c r="IE49" s="192">
        <v>43</v>
      </c>
      <c r="IF49" s="189" t="s">
        <v>60</v>
      </c>
      <c r="IG49" s="190">
        <v>0</v>
      </c>
      <c r="IH49" s="190">
        <v>0</v>
      </c>
      <c r="II49" s="190">
        <v>0</v>
      </c>
      <c r="IJ49" s="190">
        <f t="shared" si="36"/>
        <v>0</v>
      </c>
      <c r="IK49" s="191"/>
      <c r="IL49" s="192">
        <v>43</v>
      </c>
      <c r="IM49" s="189" t="s">
        <v>60</v>
      </c>
      <c r="IN49" s="190">
        <v>0</v>
      </c>
      <c r="IO49" s="190">
        <v>0</v>
      </c>
      <c r="IP49" s="190">
        <v>0</v>
      </c>
      <c r="IQ49" s="190">
        <f t="shared" si="37"/>
        <v>0</v>
      </c>
      <c r="IR49" s="191"/>
      <c r="IS49" s="192">
        <v>43</v>
      </c>
      <c r="IT49" s="189" t="s">
        <v>60</v>
      </c>
      <c r="IU49" s="190">
        <v>0</v>
      </c>
      <c r="IV49" s="190">
        <v>0</v>
      </c>
      <c r="IW49" s="190">
        <v>0</v>
      </c>
      <c r="IX49" s="190">
        <f t="shared" si="38"/>
        <v>0</v>
      </c>
      <c r="IY49" s="191"/>
      <c r="IZ49" s="192">
        <v>43</v>
      </c>
      <c r="JA49" s="189" t="s">
        <v>60</v>
      </c>
      <c r="JB49" s="190">
        <v>0</v>
      </c>
      <c r="JC49" s="190">
        <v>0</v>
      </c>
      <c r="JD49" s="190">
        <v>0</v>
      </c>
      <c r="JE49" s="190">
        <f t="shared" si="39"/>
        <v>0</v>
      </c>
      <c r="JF49" s="191"/>
      <c r="JG49" s="192">
        <v>43</v>
      </c>
      <c r="JH49" s="189" t="s">
        <v>60</v>
      </c>
      <c r="JI49" s="190">
        <v>0</v>
      </c>
      <c r="JJ49" s="190">
        <v>0</v>
      </c>
      <c r="JK49" s="190">
        <v>0</v>
      </c>
      <c r="JL49" s="190">
        <f t="shared" si="40"/>
        <v>0</v>
      </c>
      <c r="JM49" s="191"/>
      <c r="JN49" s="192">
        <v>43</v>
      </c>
      <c r="JO49" s="189" t="s">
        <v>60</v>
      </c>
      <c r="JP49" s="190">
        <v>0</v>
      </c>
      <c r="JQ49" s="190">
        <v>0</v>
      </c>
      <c r="JR49" s="190">
        <v>0</v>
      </c>
      <c r="JS49" s="190">
        <f t="shared" si="41"/>
        <v>0</v>
      </c>
      <c r="JT49" s="191"/>
      <c r="JU49" s="192">
        <v>43</v>
      </c>
      <c r="JV49" s="189" t="s">
        <v>60</v>
      </c>
      <c r="JW49" s="190">
        <v>0</v>
      </c>
      <c r="JX49" s="190">
        <v>0</v>
      </c>
      <c r="JY49" s="190">
        <v>0</v>
      </c>
      <c r="JZ49" s="190">
        <f t="shared" si="42"/>
        <v>0</v>
      </c>
      <c r="KA49" s="191"/>
      <c r="KB49" s="192">
        <v>43</v>
      </c>
      <c r="KC49" s="189" t="s">
        <v>60</v>
      </c>
      <c r="KD49" s="190">
        <v>0</v>
      </c>
      <c r="KE49" s="190">
        <v>0</v>
      </c>
      <c r="KF49" s="190">
        <v>0</v>
      </c>
      <c r="KG49" s="190">
        <f t="shared" si="43"/>
        <v>0</v>
      </c>
      <c r="KH49" s="191"/>
      <c r="KI49" s="192">
        <v>43</v>
      </c>
      <c r="KJ49" s="189" t="s">
        <v>60</v>
      </c>
      <c r="KK49" s="190">
        <v>0</v>
      </c>
      <c r="KL49" s="190">
        <v>0</v>
      </c>
      <c r="KM49" s="190">
        <v>0</v>
      </c>
      <c r="KN49" s="190">
        <f t="shared" si="44"/>
        <v>0</v>
      </c>
      <c r="KO49" s="191"/>
      <c r="KP49" s="192">
        <v>43</v>
      </c>
      <c r="KQ49" s="189" t="s">
        <v>60</v>
      </c>
      <c r="KR49" s="190">
        <v>0</v>
      </c>
      <c r="KS49" s="190">
        <v>0</v>
      </c>
      <c r="KT49" s="190">
        <v>0</v>
      </c>
      <c r="KU49" s="190">
        <f t="shared" si="45"/>
        <v>0</v>
      </c>
      <c r="KV49" s="191"/>
      <c r="KW49" s="192">
        <v>43</v>
      </c>
      <c r="KX49" s="189" t="s">
        <v>60</v>
      </c>
      <c r="KY49" s="190">
        <v>0</v>
      </c>
      <c r="KZ49" s="190">
        <v>0</v>
      </c>
      <c r="LA49" s="190">
        <v>0</v>
      </c>
      <c r="LB49" s="190">
        <f t="shared" si="46"/>
        <v>0</v>
      </c>
      <c r="LC49" s="191"/>
      <c r="LD49" s="192">
        <v>43</v>
      </c>
      <c r="LE49" s="189" t="s">
        <v>60</v>
      </c>
      <c r="LF49" s="190"/>
      <c r="LG49" s="190">
        <v>0</v>
      </c>
      <c r="LH49" s="190">
        <v>0</v>
      </c>
      <c r="LI49" s="190">
        <f t="shared" si="47"/>
        <v>0</v>
      </c>
      <c r="LJ49" s="191"/>
      <c r="LK49" s="192">
        <v>43</v>
      </c>
      <c r="LL49" s="189" t="s">
        <v>60</v>
      </c>
      <c r="LM49" s="190">
        <v>0</v>
      </c>
      <c r="LN49" s="190">
        <v>0</v>
      </c>
      <c r="LO49" s="190">
        <v>0</v>
      </c>
      <c r="LP49" s="190">
        <f t="shared" si="48"/>
        <v>0</v>
      </c>
      <c r="LQ49" s="191"/>
      <c r="LR49" s="192">
        <v>43</v>
      </c>
      <c r="LS49" s="189" t="s">
        <v>60</v>
      </c>
      <c r="LT49" s="190">
        <v>0</v>
      </c>
      <c r="LU49" s="190">
        <v>0</v>
      </c>
      <c r="LV49" s="190">
        <v>0</v>
      </c>
      <c r="LW49" s="190">
        <f t="shared" si="49"/>
        <v>0</v>
      </c>
      <c r="LX49" s="191"/>
      <c r="LY49" s="192">
        <v>43</v>
      </c>
      <c r="LZ49" s="189" t="s">
        <v>60</v>
      </c>
      <c r="MA49" s="190">
        <v>0</v>
      </c>
      <c r="MB49" s="190">
        <v>0</v>
      </c>
      <c r="MC49" s="190">
        <v>0</v>
      </c>
      <c r="MD49" s="190">
        <f t="shared" si="50"/>
        <v>0</v>
      </c>
      <c r="ME49" s="191"/>
      <c r="MF49" s="192">
        <v>43</v>
      </c>
      <c r="MG49" s="189" t="s">
        <v>60</v>
      </c>
      <c r="MH49" s="190">
        <v>0</v>
      </c>
      <c r="MI49" s="190">
        <v>0</v>
      </c>
      <c r="MJ49" s="190">
        <v>0</v>
      </c>
      <c r="MK49" s="190">
        <f t="shared" si="51"/>
        <v>0</v>
      </c>
      <c r="ML49" s="191"/>
      <c r="MM49" s="192">
        <v>43</v>
      </c>
      <c r="MN49" s="189" t="s">
        <v>60</v>
      </c>
      <c r="MO49" s="190">
        <v>0</v>
      </c>
      <c r="MP49" s="190">
        <v>0</v>
      </c>
      <c r="MQ49" s="190">
        <v>0</v>
      </c>
      <c r="MR49" s="190">
        <f t="shared" si="52"/>
        <v>0</v>
      </c>
      <c r="MS49" s="191"/>
      <c r="MT49" s="192">
        <v>43</v>
      </c>
      <c r="MU49" s="189" t="s">
        <v>60</v>
      </c>
      <c r="MV49" s="190">
        <v>0</v>
      </c>
      <c r="MW49" s="190">
        <v>0</v>
      </c>
      <c r="MX49" s="190">
        <v>0</v>
      </c>
      <c r="MY49" s="190">
        <f t="shared" si="53"/>
        <v>0</v>
      </c>
      <c r="MZ49" s="191"/>
      <c r="NA49" s="192">
        <v>43</v>
      </c>
      <c r="NB49" s="189" t="s">
        <v>60</v>
      </c>
      <c r="NC49" s="190">
        <v>0</v>
      </c>
      <c r="ND49" s="190">
        <v>0</v>
      </c>
      <c r="NE49" s="190">
        <v>0</v>
      </c>
      <c r="NF49" s="190">
        <f t="shared" si="54"/>
        <v>0</v>
      </c>
      <c r="NG49" s="191"/>
      <c r="NH49" s="192">
        <v>43</v>
      </c>
      <c r="NI49" s="189" t="s">
        <v>60</v>
      </c>
      <c r="NJ49" s="190">
        <v>0</v>
      </c>
      <c r="NK49" s="190">
        <v>0</v>
      </c>
      <c r="NL49" s="190">
        <v>0</v>
      </c>
      <c r="NM49" s="190">
        <f t="shared" si="55"/>
        <v>0</v>
      </c>
      <c r="NN49" s="191"/>
      <c r="NO49" s="192">
        <v>43</v>
      </c>
      <c r="NP49" s="189" t="s">
        <v>60</v>
      </c>
      <c r="NQ49" s="190">
        <v>0</v>
      </c>
      <c r="NR49" s="190">
        <v>0</v>
      </c>
      <c r="NS49" s="190">
        <v>0</v>
      </c>
      <c r="NT49" s="190">
        <f t="shared" si="56"/>
        <v>0</v>
      </c>
      <c r="NU49" s="191"/>
      <c r="NV49" s="192">
        <v>43</v>
      </c>
      <c r="NW49" s="189" t="s">
        <v>60</v>
      </c>
      <c r="NX49" s="190">
        <v>0</v>
      </c>
      <c r="NY49" s="190">
        <v>0</v>
      </c>
      <c r="NZ49" s="190">
        <v>0</v>
      </c>
      <c r="OA49" s="190">
        <f t="shared" si="57"/>
        <v>0</v>
      </c>
      <c r="OB49" s="191"/>
      <c r="OC49" s="192">
        <v>43</v>
      </c>
      <c r="OD49" s="189" t="s">
        <v>60</v>
      </c>
      <c r="OE49" s="190">
        <v>0</v>
      </c>
      <c r="OF49" s="190">
        <v>0</v>
      </c>
      <c r="OG49" s="190">
        <v>0</v>
      </c>
      <c r="OH49" s="190">
        <f t="shared" si="58"/>
        <v>0</v>
      </c>
      <c r="OI49" s="191"/>
      <c r="OJ49" s="192">
        <v>43</v>
      </c>
      <c r="OK49" s="189" t="s">
        <v>60</v>
      </c>
      <c r="OL49" s="190">
        <v>0</v>
      </c>
      <c r="OM49" s="190">
        <v>0</v>
      </c>
      <c r="ON49" s="190">
        <v>0</v>
      </c>
      <c r="OO49" s="190">
        <f t="shared" si="59"/>
        <v>0</v>
      </c>
      <c r="OP49" s="191"/>
      <c r="OQ49" s="192">
        <v>43</v>
      </c>
      <c r="OR49" s="189" t="s">
        <v>60</v>
      </c>
      <c r="OS49" s="190">
        <v>0</v>
      </c>
      <c r="OT49" s="190">
        <v>0</v>
      </c>
      <c r="OU49" s="190">
        <v>0</v>
      </c>
      <c r="OV49" s="190">
        <f t="shared" si="60"/>
        <v>0</v>
      </c>
      <c r="OW49" s="191"/>
      <c r="OX49" s="192">
        <v>43</v>
      </c>
      <c r="OY49" s="189" t="s">
        <v>60</v>
      </c>
      <c r="OZ49" s="190">
        <v>0</v>
      </c>
      <c r="PA49" s="190">
        <v>0</v>
      </c>
      <c r="PB49" s="190">
        <v>0</v>
      </c>
      <c r="PC49" s="190">
        <f t="shared" si="61"/>
        <v>0</v>
      </c>
      <c r="PD49" s="191"/>
      <c r="PE49" s="192">
        <v>43</v>
      </c>
      <c r="PF49" s="189" t="s">
        <v>60</v>
      </c>
      <c r="PG49" s="190">
        <v>0</v>
      </c>
      <c r="PH49" s="190">
        <v>0</v>
      </c>
      <c r="PI49" s="190">
        <v>0</v>
      </c>
      <c r="PJ49" s="190">
        <f t="shared" si="62"/>
        <v>0</v>
      </c>
      <c r="PK49" s="191"/>
      <c r="PL49" s="192">
        <v>43</v>
      </c>
      <c r="PM49" s="189" t="s">
        <v>60</v>
      </c>
      <c r="PN49" s="190">
        <v>0</v>
      </c>
      <c r="PO49" s="190">
        <v>0</v>
      </c>
      <c r="PP49" s="190">
        <v>0</v>
      </c>
      <c r="PQ49" s="190">
        <f t="shared" si="63"/>
        <v>0</v>
      </c>
      <c r="PR49" s="191"/>
      <c r="PS49" s="192">
        <v>43</v>
      </c>
      <c r="PT49" s="189" t="s">
        <v>60</v>
      </c>
      <c r="PU49" s="190">
        <v>0</v>
      </c>
      <c r="PV49" s="190">
        <v>0</v>
      </c>
      <c r="PW49" s="190">
        <v>0</v>
      </c>
      <c r="PX49" s="190">
        <f t="shared" si="64"/>
        <v>0</v>
      </c>
      <c r="PY49" s="191"/>
      <c r="PZ49" s="192">
        <v>43</v>
      </c>
      <c r="QA49" s="189" t="s">
        <v>60</v>
      </c>
      <c r="QB49" s="190"/>
      <c r="QC49" s="190"/>
      <c r="QD49" s="190">
        <v>0</v>
      </c>
      <c r="QE49" s="190">
        <f t="shared" si="65"/>
        <v>0</v>
      </c>
      <c r="QF49" s="191"/>
      <c r="QG49" s="192">
        <v>43</v>
      </c>
      <c r="QH49" s="189" t="s">
        <v>60</v>
      </c>
      <c r="QI49" s="190">
        <v>0</v>
      </c>
      <c r="QJ49" s="190">
        <v>0</v>
      </c>
      <c r="QK49" s="190">
        <v>0</v>
      </c>
      <c r="QL49" s="190">
        <f t="shared" si="66"/>
        <v>0</v>
      </c>
      <c r="QM49" s="191"/>
      <c r="QN49" s="192">
        <v>43</v>
      </c>
      <c r="QO49" s="189" t="s">
        <v>60</v>
      </c>
      <c r="QP49" s="190">
        <v>0</v>
      </c>
      <c r="QQ49" s="190">
        <v>0</v>
      </c>
      <c r="QR49" s="190">
        <v>0</v>
      </c>
      <c r="QS49" s="190">
        <f t="shared" si="67"/>
        <v>0</v>
      </c>
      <c r="QT49" s="191"/>
      <c r="QU49" s="192">
        <v>43</v>
      </c>
      <c r="QV49" s="189" t="s">
        <v>60</v>
      </c>
      <c r="QW49" s="190">
        <v>0</v>
      </c>
      <c r="QX49" s="190">
        <v>0</v>
      </c>
      <c r="QY49" s="190">
        <v>0</v>
      </c>
      <c r="QZ49" s="190">
        <f t="shared" si="68"/>
        <v>0</v>
      </c>
      <c r="RA49" s="191"/>
      <c r="RB49" s="192">
        <v>43</v>
      </c>
      <c r="RC49" s="189" t="s">
        <v>60</v>
      </c>
      <c r="RD49" s="190">
        <v>0</v>
      </c>
      <c r="RE49" s="190">
        <v>0</v>
      </c>
      <c r="RF49" s="190">
        <v>0</v>
      </c>
      <c r="RG49" s="190">
        <f t="shared" si="69"/>
        <v>0</v>
      </c>
      <c r="RH49" s="191"/>
      <c r="RI49" s="192">
        <v>43</v>
      </c>
      <c r="RJ49" s="189" t="s">
        <v>60</v>
      </c>
      <c r="RK49" s="190">
        <v>0</v>
      </c>
      <c r="RL49" s="190">
        <v>0</v>
      </c>
      <c r="RM49" s="190">
        <v>0</v>
      </c>
      <c r="RN49" s="190">
        <f t="shared" si="70"/>
        <v>0</v>
      </c>
      <c r="RO49" s="191"/>
      <c r="RP49" s="192">
        <v>43</v>
      </c>
      <c r="RQ49" s="189" t="s">
        <v>60</v>
      </c>
      <c r="RR49" s="190">
        <v>0</v>
      </c>
      <c r="RS49" s="190">
        <v>0</v>
      </c>
      <c r="RT49" s="190">
        <v>0</v>
      </c>
      <c r="RU49" s="190">
        <f t="shared" si="71"/>
        <v>0</v>
      </c>
      <c r="RV49" s="191"/>
      <c r="RW49" s="192">
        <v>43</v>
      </c>
      <c r="RX49" s="189" t="s">
        <v>60</v>
      </c>
      <c r="RY49" s="190">
        <v>0</v>
      </c>
      <c r="RZ49" s="190">
        <v>0</v>
      </c>
      <c r="SA49" s="190">
        <v>0</v>
      </c>
      <c r="SB49" s="190">
        <f t="shared" si="72"/>
        <v>0</v>
      </c>
      <c r="SC49" s="191"/>
      <c r="SD49" s="192">
        <v>43</v>
      </c>
      <c r="SE49" s="189" t="s">
        <v>60</v>
      </c>
      <c r="SF49" s="190">
        <v>0</v>
      </c>
      <c r="SG49" s="190">
        <v>0</v>
      </c>
      <c r="SH49" s="190">
        <v>0</v>
      </c>
      <c r="SI49" s="190">
        <f t="shared" si="73"/>
        <v>0</v>
      </c>
      <c r="SJ49" s="191"/>
      <c r="SK49" s="192">
        <v>43</v>
      </c>
      <c r="SL49" s="189" t="s">
        <v>60</v>
      </c>
      <c r="SM49" s="190">
        <v>0</v>
      </c>
      <c r="SN49" s="190">
        <v>0</v>
      </c>
      <c r="SO49" s="190">
        <v>0</v>
      </c>
      <c r="SP49" s="190">
        <f t="shared" si="74"/>
        <v>0</v>
      </c>
      <c r="SQ49" s="191"/>
      <c r="SR49" s="192">
        <v>43</v>
      </c>
      <c r="SS49" s="189" t="s">
        <v>60</v>
      </c>
      <c r="ST49" s="190">
        <v>0</v>
      </c>
      <c r="SU49" s="190">
        <v>0</v>
      </c>
      <c r="SV49" s="190">
        <v>0</v>
      </c>
      <c r="SW49" s="190">
        <f t="shared" si="75"/>
        <v>0</v>
      </c>
      <c r="SX49" s="191"/>
      <c r="SY49" s="192">
        <v>43</v>
      </c>
      <c r="SZ49" s="189" t="s">
        <v>60</v>
      </c>
      <c r="TA49" s="190">
        <v>0</v>
      </c>
      <c r="TB49" s="190">
        <v>0</v>
      </c>
      <c r="TC49" s="190">
        <v>0</v>
      </c>
      <c r="TD49" s="190">
        <f t="shared" si="76"/>
        <v>0</v>
      </c>
      <c r="TE49" s="191"/>
      <c r="TF49" s="192">
        <v>43</v>
      </c>
      <c r="TG49" s="189" t="s">
        <v>60</v>
      </c>
      <c r="TH49" s="190">
        <v>0</v>
      </c>
      <c r="TI49" s="190">
        <v>0</v>
      </c>
      <c r="TJ49" s="190">
        <v>0</v>
      </c>
      <c r="TK49" s="190">
        <f t="shared" si="77"/>
        <v>0</v>
      </c>
      <c r="TL49" s="191"/>
      <c r="TM49" s="192">
        <v>43</v>
      </c>
      <c r="TN49" s="189" t="s">
        <v>60</v>
      </c>
      <c r="TO49" s="190">
        <v>0</v>
      </c>
      <c r="TP49" s="190">
        <v>0</v>
      </c>
      <c r="TQ49" s="190">
        <v>0</v>
      </c>
      <c r="TR49" s="190">
        <f t="shared" si="78"/>
        <v>0</v>
      </c>
      <c r="TS49" s="191"/>
      <c r="TT49" s="192">
        <v>43</v>
      </c>
      <c r="TU49" s="189" t="s">
        <v>60</v>
      </c>
      <c r="TV49" s="190">
        <v>0</v>
      </c>
      <c r="TW49" s="190">
        <v>0</v>
      </c>
      <c r="TX49" s="190">
        <v>0</v>
      </c>
      <c r="TY49" s="190">
        <f t="shared" si="79"/>
        <v>0</v>
      </c>
      <c r="TZ49" s="191"/>
      <c r="UA49" s="192">
        <v>43</v>
      </c>
      <c r="UB49" s="189" t="s">
        <v>60</v>
      </c>
      <c r="UC49" s="190">
        <v>0</v>
      </c>
      <c r="UD49" s="190">
        <v>0</v>
      </c>
      <c r="UE49" s="190">
        <v>0</v>
      </c>
      <c r="UF49" s="190">
        <f t="shared" si="80"/>
        <v>0</v>
      </c>
      <c r="UG49" s="191"/>
      <c r="UH49" s="192">
        <v>43</v>
      </c>
      <c r="UI49" s="189" t="s">
        <v>60</v>
      </c>
      <c r="UJ49" s="190">
        <v>0</v>
      </c>
      <c r="UK49" s="190">
        <v>0</v>
      </c>
      <c r="UL49" s="190">
        <v>0</v>
      </c>
      <c r="UM49" s="190">
        <f t="shared" si="81"/>
        <v>0</v>
      </c>
      <c r="UN49" s="191"/>
      <c r="UO49" s="192">
        <v>43</v>
      </c>
      <c r="UP49" s="189" t="s">
        <v>60</v>
      </c>
      <c r="UQ49" s="190">
        <v>0</v>
      </c>
      <c r="UR49" s="190">
        <v>0</v>
      </c>
      <c r="US49" s="190">
        <v>0</v>
      </c>
      <c r="UT49" s="190">
        <f t="shared" si="82"/>
        <v>0</v>
      </c>
      <c r="UU49" s="191"/>
      <c r="UV49" s="192">
        <v>43</v>
      </c>
      <c r="UW49" s="189" t="s">
        <v>60</v>
      </c>
      <c r="UX49" s="190"/>
      <c r="UY49" s="190">
        <v>0</v>
      </c>
      <c r="UZ49" s="190">
        <v>0</v>
      </c>
      <c r="VA49" s="190">
        <f t="shared" si="83"/>
        <v>0</v>
      </c>
      <c r="VB49" s="191"/>
      <c r="VC49" s="192">
        <v>43</v>
      </c>
      <c r="VD49" s="189" t="s">
        <v>60</v>
      </c>
      <c r="VE49" s="190"/>
      <c r="VF49" s="190">
        <v>0</v>
      </c>
      <c r="VG49" s="190">
        <v>0</v>
      </c>
      <c r="VH49" s="190">
        <f t="shared" si="84"/>
        <v>0</v>
      </c>
      <c r="VI49" s="191"/>
      <c r="VJ49" s="192">
        <v>43</v>
      </c>
      <c r="VK49" s="189" t="s">
        <v>60</v>
      </c>
      <c r="VL49" s="190">
        <v>0</v>
      </c>
      <c r="VM49" s="190">
        <v>0</v>
      </c>
      <c r="VN49" s="190">
        <v>0</v>
      </c>
      <c r="VO49" s="190">
        <f t="shared" si="85"/>
        <v>0</v>
      </c>
      <c r="VP49" s="191"/>
      <c r="VQ49" s="192">
        <v>43</v>
      </c>
      <c r="VR49" s="189" t="s">
        <v>60</v>
      </c>
      <c r="VS49" s="190">
        <v>0</v>
      </c>
      <c r="VT49" s="190">
        <v>0</v>
      </c>
      <c r="VU49" s="190">
        <v>0</v>
      </c>
      <c r="VV49" s="190">
        <f t="shared" si="86"/>
        <v>0</v>
      </c>
      <c r="VW49" s="191"/>
      <c r="VX49" s="192">
        <v>43</v>
      </c>
      <c r="VY49" s="189" t="s">
        <v>60</v>
      </c>
      <c r="VZ49" s="190">
        <v>0</v>
      </c>
      <c r="WA49" s="190">
        <v>0</v>
      </c>
      <c r="WB49" s="190">
        <v>0</v>
      </c>
      <c r="WC49" s="190">
        <f t="shared" si="87"/>
        <v>0</v>
      </c>
      <c r="WD49" s="191"/>
      <c r="WE49" s="192">
        <v>43</v>
      </c>
      <c r="WF49" s="189" t="s">
        <v>60</v>
      </c>
      <c r="WG49" s="190">
        <v>0</v>
      </c>
      <c r="WH49" s="190">
        <v>0</v>
      </c>
      <c r="WI49" s="190">
        <v>0</v>
      </c>
      <c r="WJ49" s="190">
        <f t="shared" si="88"/>
        <v>0</v>
      </c>
      <c r="WK49" s="191"/>
      <c r="WL49" s="192">
        <v>43</v>
      </c>
      <c r="WM49" s="189" t="s">
        <v>60</v>
      </c>
      <c r="WN49" s="190">
        <v>0</v>
      </c>
      <c r="WO49" s="190">
        <v>0</v>
      </c>
      <c r="WP49" s="190">
        <v>0</v>
      </c>
      <c r="WQ49" s="190">
        <f t="shared" si="89"/>
        <v>0</v>
      </c>
      <c r="WR49" s="191"/>
      <c r="WS49" s="192">
        <v>43</v>
      </c>
      <c r="WT49" s="189" t="s">
        <v>60</v>
      </c>
      <c r="WU49" s="190">
        <v>0</v>
      </c>
      <c r="WV49" s="190">
        <v>0</v>
      </c>
      <c r="WW49" s="190">
        <v>0</v>
      </c>
      <c r="WX49" s="190">
        <f t="shared" si="90"/>
        <v>0</v>
      </c>
      <c r="WY49" s="191"/>
      <c r="WZ49" s="192">
        <v>43</v>
      </c>
      <c r="XA49" s="189" t="s">
        <v>60</v>
      </c>
      <c r="XB49" s="190">
        <v>0</v>
      </c>
      <c r="XC49" s="190">
        <v>0</v>
      </c>
      <c r="XD49" s="190">
        <v>0</v>
      </c>
      <c r="XE49" s="190">
        <f t="shared" si="91"/>
        <v>0</v>
      </c>
      <c r="XF49" s="191"/>
      <c r="XG49" s="192">
        <v>43</v>
      </c>
      <c r="XH49" s="189" t="s">
        <v>60</v>
      </c>
      <c r="XI49" s="190">
        <v>0</v>
      </c>
      <c r="XJ49" s="190">
        <v>0</v>
      </c>
      <c r="XK49" s="190">
        <v>0</v>
      </c>
      <c r="XL49" s="190">
        <f t="shared" si="92"/>
        <v>0</v>
      </c>
      <c r="XM49" s="191"/>
      <c r="XN49" s="192">
        <v>43</v>
      </c>
      <c r="XO49" s="189" t="s">
        <v>60</v>
      </c>
      <c r="XP49" s="190">
        <v>0</v>
      </c>
      <c r="XQ49" s="190">
        <v>0</v>
      </c>
      <c r="XR49" s="190">
        <v>0</v>
      </c>
      <c r="XS49" s="190">
        <f t="shared" si="93"/>
        <v>0</v>
      </c>
      <c r="XT49" s="191"/>
      <c r="XU49" s="192">
        <v>43</v>
      </c>
      <c r="XV49" s="189" t="s">
        <v>60</v>
      </c>
      <c r="XW49" s="190">
        <v>0</v>
      </c>
      <c r="XX49" s="190">
        <v>0</v>
      </c>
      <c r="XY49" s="190">
        <v>0</v>
      </c>
      <c r="XZ49" s="190">
        <f t="shared" si="94"/>
        <v>0</v>
      </c>
      <c r="YA49" s="191"/>
      <c r="YB49" s="192">
        <v>43</v>
      </c>
      <c r="YC49" s="189" t="s">
        <v>60</v>
      </c>
      <c r="YD49" s="190">
        <v>0</v>
      </c>
      <c r="YE49" s="190">
        <v>0</v>
      </c>
      <c r="YF49" s="190">
        <v>0</v>
      </c>
      <c r="YG49" s="190">
        <f t="shared" si="95"/>
        <v>0</v>
      </c>
      <c r="YH49" s="191"/>
      <c r="YI49" s="192">
        <v>43</v>
      </c>
      <c r="YJ49" s="189" t="s">
        <v>60</v>
      </c>
      <c r="YK49" s="190">
        <v>0</v>
      </c>
      <c r="YL49" s="190">
        <v>0</v>
      </c>
      <c r="YM49" s="190">
        <v>0</v>
      </c>
      <c r="YN49" s="190">
        <f t="shared" si="96"/>
        <v>0</v>
      </c>
      <c r="YO49" s="191"/>
      <c r="YP49" s="192">
        <v>43</v>
      </c>
      <c r="YQ49" s="189" t="s">
        <v>60</v>
      </c>
      <c r="YR49" s="190">
        <v>0</v>
      </c>
      <c r="YS49" s="190">
        <v>0</v>
      </c>
      <c r="YT49" s="219">
        <v>0</v>
      </c>
      <c r="YU49" s="190">
        <f t="shared" si="97"/>
        <v>0</v>
      </c>
      <c r="YV49" s="191"/>
      <c r="YW49" s="192">
        <v>43</v>
      </c>
      <c r="YX49" s="189" t="s">
        <v>60</v>
      </c>
      <c r="YY49" s="190">
        <v>0</v>
      </c>
      <c r="YZ49" s="190">
        <v>0</v>
      </c>
      <c r="ZA49" s="190">
        <v>0</v>
      </c>
      <c r="ZB49" s="190">
        <f t="shared" si="98"/>
        <v>0</v>
      </c>
      <c r="ZC49" s="191"/>
      <c r="ZD49" s="192">
        <v>43</v>
      </c>
      <c r="ZE49" s="189" t="s">
        <v>60</v>
      </c>
      <c r="ZF49" s="190">
        <v>0</v>
      </c>
      <c r="ZG49" s="190">
        <v>0</v>
      </c>
      <c r="ZH49" s="190">
        <v>0</v>
      </c>
      <c r="ZI49" s="190">
        <f t="shared" si="99"/>
        <v>0</v>
      </c>
      <c r="ZJ49" s="191"/>
      <c r="ZK49" s="192">
        <v>43</v>
      </c>
      <c r="ZL49" s="189" t="s">
        <v>60</v>
      </c>
      <c r="ZM49" s="190">
        <v>0</v>
      </c>
      <c r="ZN49" s="190">
        <v>0</v>
      </c>
      <c r="ZO49" s="190">
        <v>0</v>
      </c>
      <c r="ZP49" s="190">
        <f t="shared" si="100"/>
        <v>0</v>
      </c>
      <c r="ZQ49" s="191"/>
      <c r="ZR49" s="192">
        <v>43</v>
      </c>
      <c r="ZS49" s="189" t="s">
        <v>60</v>
      </c>
      <c r="ZT49" s="190">
        <v>0</v>
      </c>
      <c r="ZU49" s="190">
        <f t="shared" si="101"/>
        <v>61100</v>
      </c>
      <c r="ZV49" s="190">
        <f t="shared" si="0"/>
        <v>0</v>
      </c>
      <c r="ZW49" s="190">
        <f t="shared" si="1"/>
        <v>61100</v>
      </c>
      <c r="ZX49" s="230"/>
    </row>
    <row r="50" spans="1:700" ht="15.75" hidden="1">
      <c r="A50" s="192">
        <v>44</v>
      </c>
      <c r="B50" s="189" t="s">
        <v>61</v>
      </c>
      <c r="C50" s="190">
        <v>0</v>
      </c>
      <c r="D50" s="190">
        <v>0</v>
      </c>
      <c r="E50" s="190">
        <v>0</v>
      </c>
      <c r="F50" s="190">
        <f t="shared" si="2"/>
        <v>0</v>
      </c>
      <c r="G50" s="191"/>
      <c r="H50" s="192">
        <v>44</v>
      </c>
      <c r="I50" s="189" t="s">
        <v>61</v>
      </c>
      <c r="J50" s="190">
        <v>0</v>
      </c>
      <c r="K50" s="190">
        <v>0</v>
      </c>
      <c r="L50" s="190">
        <v>0</v>
      </c>
      <c r="M50" s="190">
        <f t="shared" si="3"/>
        <v>0</v>
      </c>
      <c r="N50" s="191"/>
      <c r="O50" s="192">
        <v>44</v>
      </c>
      <c r="P50" s="189" t="s">
        <v>61</v>
      </c>
      <c r="Q50" s="190">
        <v>0</v>
      </c>
      <c r="R50" s="190">
        <v>0</v>
      </c>
      <c r="S50" s="190">
        <v>0</v>
      </c>
      <c r="T50" s="190">
        <f t="shared" si="4"/>
        <v>0</v>
      </c>
      <c r="U50" s="191"/>
      <c r="V50" s="192">
        <v>44</v>
      </c>
      <c r="W50" s="189" t="s">
        <v>61</v>
      </c>
      <c r="X50" s="190">
        <v>0</v>
      </c>
      <c r="Y50" s="190">
        <v>0</v>
      </c>
      <c r="Z50" s="190">
        <v>0</v>
      </c>
      <c r="AA50" s="190">
        <f t="shared" si="5"/>
        <v>0</v>
      </c>
      <c r="AB50" s="191"/>
      <c r="AC50" s="192">
        <v>44</v>
      </c>
      <c r="AD50" s="189" t="s">
        <v>61</v>
      </c>
      <c r="AE50" s="190">
        <v>0</v>
      </c>
      <c r="AF50" s="190">
        <v>0</v>
      </c>
      <c r="AG50" s="190">
        <v>0</v>
      </c>
      <c r="AH50" s="190">
        <f t="shared" si="6"/>
        <v>0</v>
      </c>
      <c r="AI50" s="191"/>
      <c r="AJ50" s="192">
        <v>44</v>
      </c>
      <c r="AK50" s="189" t="s">
        <v>61</v>
      </c>
      <c r="AL50" s="190">
        <v>0</v>
      </c>
      <c r="AM50" s="190">
        <v>0</v>
      </c>
      <c r="AN50" s="190">
        <v>0</v>
      </c>
      <c r="AO50" s="190">
        <f t="shared" si="7"/>
        <v>0</v>
      </c>
      <c r="AP50" s="191"/>
      <c r="AQ50" s="192">
        <v>44</v>
      </c>
      <c r="AR50" s="189" t="s">
        <v>61</v>
      </c>
      <c r="AS50" s="190">
        <v>5</v>
      </c>
      <c r="AT50" s="190">
        <v>10000</v>
      </c>
      <c r="AU50" s="190">
        <v>0</v>
      </c>
      <c r="AV50" s="190">
        <f t="shared" si="8"/>
        <v>10000</v>
      </c>
      <c r="AW50" s="191"/>
      <c r="AX50" s="192">
        <v>44</v>
      </c>
      <c r="AY50" s="189" t="s">
        <v>61</v>
      </c>
      <c r="AZ50" s="190">
        <v>0</v>
      </c>
      <c r="BA50" s="190">
        <v>0</v>
      </c>
      <c r="BB50" s="190">
        <v>0</v>
      </c>
      <c r="BC50" s="190">
        <f t="shared" si="9"/>
        <v>0</v>
      </c>
      <c r="BD50" s="191"/>
      <c r="BE50" s="192">
        <v>44</v>
      </c>
      <c r="BF50" s="189" t="s">
        <v>61</v>
      </c>
      <c r="BG50" s="190">
        <v>0</v>
      </c>
      <c r="BH50" s="190">
        <v>0</v>
      </c>
      <c r="BI50" s="190">
        <v>0</v>
      </c>
      <c r="BJ50" s="190">
        <f t="shared" si="10"/>
        <v>0</v>
      </c>
      <c r="BK50" s="191"/>
      <c r="BL50" s="192">
        <v>44</v>
      </c>
      <c r="BM50" s="189" t="s">
        <v>61</v>
      </c>
      <c r="BN50" s="190">
        <v>0</v>
      </c>
      <c r="BO50" s="190">
        <v>0</v>
      </c>
      <c r="BP50" s="190">
        <v>0</v>
      </c>
      <c r="BQ50" s="190">
        <f t="shared" si="11"/>
        <v>0</v>
      </c>
      <c r="BR50" s="191"/>
      <c r="BS50" s="192">
        <v>44</v>
      </c>
      <c r="BT50" s="189" t="s">
        <v>61</v>
      </c>
      <c r="BU50" s="190">
        <v>73</v>
      </c>
      <c r="BV50" s="190">
        <v>51100</v>
      </c>
      <c r="BW50" s="190">
        <v>0</v>
      </c>
      <c r="BX50" s="190">
        <f t="shared" si="12"/>
        <v>51100</v>
      </c>
      <c r="BY50" s="191"/>
      <c r="BZ50" s="192">
        <v>44</v>
      </c>
      <c r="CA50" s="189" t="s">
        <v>61</v>
      </c>
      <c r="CB50" s="190">
        <v>0</v>
      </c>
      <c r="CC50" s="190">
        <v>0</v>
      </c>
      <c r="CD50" s="190">
        <v>0</v>
      </c>
      <c r="CE50" s="190">
        <f t="shared" si="13"/>
        <v>0</v>
      </c>
      <c r="CF50" s="191"/>
      <c r="CG50" s="192">
        <v>44</v>
      </c>
      <c r="CH50" s="189" t="s">
        <v>61</v>
      </c>
      <c r="CI50" s="190">
        <v>0</v>
      </c>
      <c r="CJ50" s="190">
        <v>0</v>
      </c>
      <c r="CK50" s="190">
        <v>0</v>
      </c>
      <c r="CL50" s="190">
        <f t="shared" si="14"/>
        <v>0</v>
      </c>
      <c r="CM50" s="191"/>
      <c r="CN50" s="192">
        <v>44</v>
      </c>
      <c r="CO50" s="189" t="s">
        <v>61</v>
      </c>
      <c r="CP50" s="190">
        <v>0</v>
      </c>
      <c r="CQ50" s="190">
        <v>0</v>
      </c>
      <c r="CR50" s="190">
        <v>0</v>
      </c>
      <c r="CS50" s="190">
        <f t="shared" si="15"/>
        <v>0</v>
      </c>
      <c r="CT50" s="191"/>
      <c r="CU50" s="192">
        <v>44</v>
      </c>
      <c r="CV50" s="189" t="s">
        <v>61</v>
      </c>
      <c r="CW50" s="190">
        <v>0</v>
      </c>
      <c r="CX50" s="190">
        <v>0</v>
      </c>
      <c r="CY50" s="190">
        <v>0</v>
      </c>
      <c r="CZ50" s="190">
        <f t="shared" si="16"/>
        <v>0</v>
      </c>
      <c r="DA50" s="191"/>
      <c r="DB50" s="192">
        <v>44</v>
      </c>
      <c r="DC50" s="189" t="s">
        <v>61</v>
      </c>
      <c r="DD50" s="190">
        <v>0</v>
      </c>
      <c r="DE50" s="190">
        <v>0</v>
      </c>
      <c r="DF50" s="190">
        <v>0</v>
      </c>
      <c r="DG50" s="190">
        <f t="shared" si="17"/>
        <v>0</v>
      </c>
      <c r="DH50" s="191"/>
      <c r="DI50" s="192">
        <v>44</v>
      </c>
      <c r="DJ50" s="189" t="s">
        <v>61</v>
      </c>
      <c r="DK50" s="190">
        <v>0</v>
      </c>
      <c r="DL50" s="190">
        <v>0</v>
      </c>
      <c r="DM50" s="190">
        <v>0</v>
      </c>
      <c r="DN50" s="190">
        <f t="shared" si="18"/>
        <v>0</v>
      </c>
      <c r="DO50" s="191"/>
      <c r="DP50" s="192">
        <v>44</v>
      </c>
      <c r="DQ50" s="189" t="s">
        <v>61</v>
      </c>
      <c r="DR50" s="190">
        <v>0</v>
      </c>
      <c r="DS50" s="190">
        <v>0</v>
      </c>
      <c r="DT50" s="190">
        <v>0</v>
      </c>
      <c r="DU50" s="190">
        <f t="shared" si="19"/>
        <v>0</v>
      </c>
      <c r="DV50" s="191"/>
      <c r="DW50" s="192">
        <v>44</v>
      </c>
      <c r="DX50" s="189" t="s">
        <v>61</v>
      </c>
      <c r="DY50" s="190">
        <v>0</v>
      </c>
      <c r="DZ50" s="190">
        <v>0</v>
      </c>
      <c r="EA50" s="190">
        <v>0</v>
      </c>
      <c r="EB50" s="190">
        <f t="shared" si="20"/>
        <v>0</v>
      </c>
      <c r="EC50" s="191"/>
      <c r="ED50" s="192">
        <v>44</v>
      </c>
      <c r="EE50" s="189" t="s">
        <v>61</v>
      </c>
      <c r="EF50" s="190">
        <v>0</v>
      </c>
      <c r="EG50" s="190">
        <v>0</v>
      </c>
      <c r="EH50" s="190">
        <v>0</v>
      </c>
      <c r="EI50" s="190">
        <f t="shared" si="21"/>
        <v>0</v>
      </c>
      <c r="EJ50" s="191"/>
      <c r="EK50" s="192">
        <v>44</v>
      </c>
      <c r="EL50" s="189" t="s">
        <v>61</v>
      </c>
      <c r="EM50" s="190">
        <v>0</v>
      </c>
      <c r="EN50" s="190">
        <v>0</v>
      </c>
      <c r="EO50" s="190">
        <v>0</v>
      </c>
      <c r="EP50" s="190">
        <f t="shared" si="22"/>
        <v>0</v>
      </c>
      <c r="EQ50" s="191"/>
      <c r="ER50" s="192">
        <v>44</v>
      </c>
      <c r="ES50" s="189" t="s">
        <v>61</v>
      </c>
      <c r="ET50" s="190">
        <v>0</v>
      </c>
      <c r="EU50" s="190">
        <v>0</v>
      </c>
      <c r="EV50" s="190">
        <v>0</v>
      </c>
      <c r="EW50" s="190">
        <f t="shared" si="23"/>
        <v>0</v>
      </c>
      <c r="EX50" s="191"/>
      <c r="EY50" s="192">
        <v>44</v>
      </c>
      <c r="EZ50" s="189" t="s">
        <v>61</v>
      </c>
      <c r="FA50" s="190">
        <v>0</v>
      </c>
      <c r="FB50" s="190">
        <v>0</v>
      </c>
      <c r="FC50" s="190">
        <v>0</v>
      </c>
      <c r="FD50" s="190">
        <f t="shared" si="24"/>
        <v>0</v>
      </c>
      <c r="FE50" s="191"/>
      <c r="FF50" s="192">
        <v>44</v>
      </c>
      <c r="FG50" s="189" t="s">
        <v>61</v>
      </c>
      <c r="FH50" s="190">
        <v>0</v>
      </c>
      <c r="FI50" s="190">
        <v>0</v>
      </c>
      <c r="FJ50" s="190">
        <v>0</v>
      </c>
      <c r="FK50" s="190">
        <f t="shared" si="25"/>
        <v>0</v>
      </c>
      <c r="FL50" s="191"/>
      <c r="FM50" s="192">
        <v>44</v>
      </c>
      <c r="FN50" s="189" t="s">
        <v>61</v>
      </c>
      <c r="FO50" s="190">
        <v>0</v>
      </c>
      <c r="FP50" s="190">
        <v>0</v>
      </c>
      <c r="FQ50" s="190">
        <v>0</v>
      </c>
      <c r="FR50" s="190">
        <f t="shared" si="26"/>
        <v>0</v>
      </c>
      <c r="FS50" s="191"/>
      <c r="FT50" s="192">
        <v>44</v>
      </c>
      <c r="FU50" s="189" t="s">
        <v>61</v>
      </c>
      <c r="FV50" s="190">
        <v>0</v>
      </c>
      <c r="FW50" s="190">
        <v>0</v>
      </c>
      <c r="FX50" s="190">
        <v>0</v>
      </c>
      <c r="FY50" s="190">
        <f t="shared" si="27"/>
        <v>0</v>
      </c>
      <c r="FZ50" s="191"/>
      <c r="GA50" s="192">
        <v>44</v>
      </c>
      <c r="GB50" s="189" t="s">
        <v>61</v>
      </c>
      <c r="GC50" s="190">
        <v>0</v>
      </c>
      <c r="GD50" s="190">
        <v>0</v>
      </c>
      <c r="GE50" s="190">
        <v>0</v>
      </c>
      <c r="GF50" s="190">
        <f t="shared" si="28"/>
        <v>0</v>
      </c>
      <c r="GG50" s="191"/>
      <c r="GH50" s="192">
        <v>44</v>
      </c>
      <c r="GI50" s="189" t="s">
        <v>61</v>
      </c>
      <c r="GJ50" s="190">
        <v>0</v>
      </c>
      <c r="GK50" s="190">
        <v>0</v>
      </c>
      <c r="GL50" s="190">
        <v>0</v>
      </c>
      <c r="GM50" s="190">
        <f t="shared" si="29"/>
        <v>0</v>
      </c>
      <c r="GN50" s="191"/>
      <c r="GO50" s="192">
        <v>44</v>
      </c>
      <c r="GP50" s="189" t="s">
        <v>61</v>
      </c>
      <c r="GQ50" s="190">
        <v>0</v>
      </c>
      <c r="GR50" s="190">
        <v>0</v>
      </c>
      <c r="GS50" s="190">
        <v>0</v>
      </c>
      <c r="GT50" s="190">
        <f t="shared" si="30"/>
        <v>0</v>
      </c>
      <c r="GU50" s="191"/>
      <c r="GV50" s="192">
        <v>44</v>
      </c>
      <c r="GW50" s="189" t="s">
        <v>61</v>
      </c>
      <c r="GX50" s="190">
        <v>0</v>
      </c>
      <c r="GY50" s="190">
        <v>0</v>
      </c>
      <c r="GZ50" s="190">
        <v>0</v>
      </c>
      <c r="HA50" s="190">
        <f t="shared" si="31"/>
        <v>0</v>
      </c>
      <c r="HB50" s="191"/>
      <c r="HC50" s="192">
        <v>44</v>
      </c>
      <c r="HD50" s="189" t="s">
        <v>61</v>
      </c>
      <c r="HE50" s="190">
        <v>0</v>
      </c>
      <c r="HF50" s="190">
        <v>0</v>
      </c>
      <c r="HG50" s="190">
        <v>0</v>
      </c>
      <c r="HH50" s="190">
        <f t="shared" si="32"/>
        <v>0</v>
      </c>
      <c r="HI50" s="191"/>
      <c r="HJ50" s="192">
        <v>44</v>
      </c>
      <c r="HK50" s="189" t="s">
        <v>61</v>
      </c>
      <c r="HL50" s="190">
        <v>0</v>
      </c>
      <c r="HM50" s="190">
        <v>0</v>
      </c>
      <c r="HN50" s="190">
        <v>0</v>
      </c>
      <c r="HO50" s="190">
        <f t="shared" si="33"/>
        <v>0</v>
      </c>
      <c r="HP50" s="191"/>
      <c r="HQ50" s="192">
        <v>44</v>
      </c>
      <c r="HR50" s="189" t="s">
        <v>61</v>
      </c>
      <c r="HS50" s="190">
        <v>0</v>
      </c>
      <c r="HT50" s="190">
        <v>0</v>
      </c>
      <c r="HU50" s="190">
        <v>0</v>
      </c>
      <c r="HV50" s="190">
        <f t="shared" si="34"/>
        <v>0</v>
      </c>
      <c r="HW50" s="191"/>
      <c r="HX50" s="192">
        <v>44</v>
      </c>
      <c r="HY50" s="189" t="s">
        <v>61</v>
      </c>
      <c r="HZ50" s="190">
        <v>0</v>
      </c>
      <c r="IA50" s="190">
        <v>0</v>
      </c>
      <c r="IB50" s="190">
        <v>0</v>
      </c>
      <c r="IC50" s="190">
        <f t="shared" si="35"/>
        <v>0</v>
      </c>
      <c r="ID50" s="191"/>
      <c r="IE50" s="192">
        <v>44</v>
      </c>
      <c r="IF50" s="189" t="s">
        <v>61</v>
      </c>
      <c r="IG50" s="190">
        <v>0</v>
      </c>
      <c r="IH50" s="190">
        <v>0</v>
      </c>
      <c r="II50" s="190">
        <v>0</v>
      </c>
      <c r="IJ50" s="190">
        <f t="shared" si="36"/>
        <v>0</v>
      </c>
      <c r="IK50" s="191"/>
      <c r="IL50" s="192">
        <v>44</v>
      </c>
      <c r="IM50" s="189" t="s">
        <v>61</v>
      </c>
      <c r="IN50" s="190">
        <v>0</v>
      </c>
      <c r="IO50" s="190">
        <v>0</v>
      </c>
      <c r="IP50" s="190">
        <v>0</v>
      </c>
      <c r="IQ50" s="190">
        <f t="shared" si="37"/>
        <v>0</v>
      </c>
      <c r="IR50" s="191"/>
      <c r="IS50" s="192">
        <v>44</v>
      </c>
      <c r="IT50" s="189" t="s">
        <v>61</v>
      </c>
      <c r="IU50" s="190">
        <v>0</v>
      </c>
      <c r="IV50" s="190">
        <v>0</v>
      </c>
      <c r="IW50" s="190">
        <v>0</v>
      </c>
      <c r="IX50" s="190">
        <f t="shared" si="38"/>
        <v>0</v>
      </c>
      <c r="IY50" s="191"/>
      <c r="IZ50" s="192">
        <v>44</v>
      </c>
      <c r="JA50" s="189" t="s">
        <v>61</v>
      </c>
      <c r="JB50" s="190">
        <v>0</v>
      </c>
      <c r="JC50" s="190">
        <v>0</v>
      </c>
      <c r="JD50" s="190">
        <v>0</v>
      </c>
      <c r="JE50" s="190">
        <f t="shared" si="39"/>
        <v>0</v>
      </c>
      <c r="JF50" s="191"/>
      <c r="JG50" s="192">
        <v>44</v>
      </c>
      <c r="JH50" s="189" t="s">
        <v>61</v>
      </c>
      <c r="JI50" s="190">
        <v>0</v>
      </c>
      <c r="JJ50" s="190">
        <v>0</v>
      </c>
      <c r="JK50" s="190">
        <v>0</v>
      </c>
      <c r="JL50" s="190">
        <f t="shared" si="40"/>
        <v>0</v>
      </c>
      <c r="JM50" s="191"/>
      <c r="JN50" s="192">
        <v>44</v>
      </c>
      <c r="JO50" s="189" t="s">
        <v>61</v>
      </c>
      <c r="JP50" s="190">
        <v>0</v>
      </c>
      <c r="JQ50" s="190">
        <v>0</v>
      </c>
      <c r="JR50" s="190">
        <v>0</v>
      </c>
      <c r="JS50" s="190">
        <f t="shared" si="41"/>
        <v>0</v>
      </c>
      <c r="JT50" s="191"/>
      <c r="JU50" s="192">
        <v>44</v>
      </c>
      <c r="JV50" s="189" t="s">
        <v>61</v>
      </c>
      <c r="JW50" s="190">
        <v>0</v>
      </c>
      <c r="JX50" s="190">
        <v>0</v>
      </c>
      <c r="JY50" s="190">
        <v>0</v>
      </c>
      <c r="JZ50" s="190">
        <f t="shared" si="42"/>
        <v>0</v>
      </c>
      <c r="KA50" s="191"/>
      <c r="KB50" s="192">
        <v>44</v>
      </c>
      <c r="KC50" s="189" t="s">
        <v>61</v>
      </c>
      <c r="KD50" s="190">
        <v>0</v>
      </c>
      <c r="KE50" s="190">
        <v>0</v>
      </c>
      <c r="KF50" s="190">
        <v>0</v>
      </c>
      <c r="KG50" s="190">
        <f t="shared" si="43"/>
        <v>0</v>
      </c>
      <c r="KH50" s="191"/>
      <c r="KI50" s="192">
        <v>44</v>
      </c>
      <c r="KJ50" s="189" t="s">
        <v>61</v>
      </c>
      <c r="KK50" s="190">
        <v>0</v>
      </c>
      <c r="KL50" s="190">
        <v>0</v>
      </c>
      <c r="KM50" s="190">
        <v>0</v>
      </c>
      <c r="KN50" s="190">
        <f t="shared" si="44"/>
        <v>0</v>
      </c>
      <c r="KO50" s="191"/>
      <c r="KP50" s="192">
        <v>44</v>
      </c>
      <c r="KQ50" s="189" t="s">
        <v>61</v>
      </c>
      <c r="KR50" s="190">
        <v>0</v>
      </c>
      <c r="KS50" s="190">
        <v>0</v>
      </c>
      <c r="KT50" s="190">
        <v>0</v>
      </c>
      <c r="KU50" s="190">
        <f t="shared" si="45"/>
        <v>0</v>
      </c>
      <c r="KV50" s="191"/>
      <c r="KW50" s="192">
        <v>44</v>
      </c>
      <c r="KX50" s="189" t="s">
        <v>61</v>
      </c>
      <c r="KY50" s="190">
        <v>0</v>
      </c>
      <c r="KZ50" s="190">
        <v>0</v>
      </c>
      <c r="LA50" s="190">
        <v>0</v>
      </c>
      <c r="LB50" s="190">
        <f t="shared" si="46"/>
        <v>0</v>
      </c>
      <c r="LC50" s="191"/>
      <c r="LD50" s="192">
        <v>44</v>
      </c>
      <c r="LE50" s="189" t="s">
        <v>61</v>
      </c>
      <c r="LF50" s="190"/>
      <c r="LG50" s="190">
        <v>0</v>
      </c>
      <c r="LH50" s="190">
        <v>0</v>
      </c>
      <c r="LI50" s="190">
        <f t="shared" si="47"/>
        <v>0</v>
      </c>
      <c r="LJ50" s="191"/>
      <c r="LK50" s="192">
        <v>44</v>
      </c>
      <c r="LL50" s="189" t="s">
        <v>61</v>
      </c>
      <c r="LM50" s="190">
        <v>0</v>
      </c>
      <c r="LN50" s="190">
        <v>0</v>
      </c>
      <c r="LO50" s="190">
        <v>0</v>
      </c>
      <c r="LP50" s="190">
        <f t="shared" si="48"/>
        <v>0</v>
      </c>
      <c r="LQ50" s="191"/>
      <c r="LR50" s="192">
        <v>44</v>
      </c>
      <c r="LS50" s="189" t="s">
        <v>61</v>
      </c>
      <c r="LT50" s="190">
        <v>0</v>
      </c>
      <c r="LU50" s="190">
        <v>0</v>
      </c>
      <c r="LV50" s="190">
        <v>0</v>
      </c>
      <c r="LW50" s="190">
        <f t="shared" si="49"/>
        <v>0</v>
      </c>
      <c r="LX50" s="191"/>
      <c r="LY50" s="192">
        <v>44</v>
      </c>
      <c r="LZ50" s="189" t="s">
        <v>61</v>
      </c>
      <c r="MA50" s="190">
        <v>0</v>
      </c>
      <c r="MB50" s="190">
        <v>0</v>
      </c>
      <c r="MC50" s="190">
        <v>0</v>
      </c>
      <c r="MD50" s="190">
        <f t="shared" si="50"/>
        <v>0</v>
      </c>
      <c r="ME50" s="191"/>
      <c r="MF50" s="192">
        <v>44</v>
      </c>
      <c r="MG50" s="189" t="s">
        <v>61</v>
      </c>
      <c r="MH50" s="190">
        <v>0</v>
      </c>
      <c r="MI50" s="190">
        <v>0</v>
      </c>
      <c r="MJ50" s="190">
        <v>0</v>
      </c>
      <c r="MK50" s="190">
        <f t="shared" si="51"/>
        <v>0</v>
      </c>
      <c r="ML50" s="191"/>
      <c r="MM50" s="192">
        <v>44</v>
      </c>
      <c r="MN50" s="189" t="s">
        <v>61</v>
      </c>
      <c r="MO50" s="190">
        <v>0</v>
      </c>
      <c r="MP50" s="190">
        <v>0</v>
      </c>
      <c r="MQ50" s="190">
        <v>0</v>
      </c>
      <c r="MR50" s="190">
        <f t="shared" si="52"/>
        <v>0</v>
      </c>
      <c r="MS50" s="191"/>
      <c r="MT50" s="192">
        <v>44</v>
      </c>
      <c r="MU50" s="189" t="s">
        <v>61</v>
      </c>
      <c r="MV50" s="190">
        <v>0</v>
      </c>
      <c r="MW50" s="190">
        <v>0</v>
      </c>
      <c r="MX50" s="190">
        <v>0</v>
      </c>
      <c r="MY50" s="190">
        <f t="shared" si="53"/>
        <v>0</v>
      </c>
      <c r="MZ50" s="191"/>
      <c r="NA50" s="192">
        <v>44</v>
      </c>
      <c r="NB50" s="189" t="s">
        <v>61</v>
      </c>
      <c r="NC50" s="190">
        <v>0</v>
      </c>
      <c r="ND50" s="190">
        <v>0</v>
      </c>
      <c r="NE50" s="190">
        <v>0</v>
      </c>
      <c r="NF50" s="190">
        <f t="shared" si="54"/>
        <v>0</v>
      </c>
      <c r="NG50" s="191"/>
      <c r="NH50" s="192">
        <v>44</v>
      </c>
      <c r="NI50" s="189" t="s">
        <v>61</v>
      </c>
      <c r="NJ50" s="190">
        <v>0</v>
      </c>
      <c r="NK50" s="190">
        <v>0</v>
      </c>
      <c r="NL50" s="190">
        <v>0</v>
      </c>
      <c r="NM50" s="190">
        <f t="shared" si="55"/>
        <v>0</v>
      </c>
      <c r="NN50" s="191"/>
      <c r="NO50" s="192">
        <v>44</v>
      </c>
      <c r="NP50" s="189" t="s">
        <v>61</v>
      </c>
      <c r="NQ50" s="190">
        <v>0</v>
      </c>
      <c r="NR50" s="190">
        <v>0</v>
      </c>
      <c r="NS50" s="190">
        <v>0</v>
      </c>
      <c r="NT50" s="190">
        <f t="shared" si="56"/>
        <v>0</v>
      </c>
      <c r="NU50" s="191"/>
      <c r="NV50" s="192">
        <v>44</v>
      </c>
      <c r="NW50" s="189" t="s">
        <v>61</v>
      </c>
      <c r="NX50" s="190">
        <v>0</v>
      </c>
      <c r="NY50" s="190">
        <v>0</v>
      </c>
      <c r="NZ50" s="190">
        <v>0</v>
      </c>
      <c r="OA50" s="190">
        <f t="shared" si="57"/>
        <v>0</v>
      </c>
      <c r="OB50" s="191"/>
      <c r="OC50" s="192">
        <v>44</v>
      </c>
      <c r="OD50" s="189" t="s">
        <v>61</v>
      </c>
      <c r="OE50" s="190">
        <v>0</v>
      </c>
      <c r="OF50" s="190">
        <v>0</v>
      </c>
      <c r="OG50" s="190">
        <v>0</v>
      </c>
      <c r="OH50" s="190">
        <f t="shared" si="58"/>
        <v>0</v>
      </c>
      <c r="OI50" s="191"/>
      <c r="OJ50" s="192">
        <v>44</v>
      </c>
      <c r="OK50" s="189" t="s">
        <v>61</v>
      </c>
      <c r="OL50" s="190">
        <v>0</v>
      </c>
      <c r="OM50" s="190">
        <v>0</v>
      </c>
      <c r="ON50" s="190">
        <v>0</v>
      </c>
      <c r="OO50" s="190">
        <f t="shared" si="59"/>
        <v>0</v>
      </c>
      <c r="OP50" s="191"/>
      <c r="OQ50" s="192">
        <v>44</v>
      </c>
      <c r="OR50" s="189" t="s">
        <v>61</v>
      </c>
      <c r="OS50" s="190">
        <v>0</v>
      </c>
      <c r="OT50" s="190">
        <v>0</v>
      </c>
      <c r="OU50" s="190">
        <v>0</v>
      </c>
      <c r="OV50" s="190">
        <f t="shared" si="60"/>
        <v>0</v>
      </c>
      <c r="OW50" s="191"/>
      <c r="OX50" s="192">
        <v>44</v>
      </c>
      <c r="OY50" s="189" t="s">
        <v>61</v>
      </c>
      <c r="OZ50" s="190">
        <v>0</v>
      </c>
      <c r="PA50" s="190">
        <v>0</v>
      </c>
      <c r="PB50" s="190">
        <v>0</v>
      </c>
      <c r="PC50" s="190">
        <f t="shared" si="61"/>
        <v>0</v>
      </c>
      <c r="PD50" s="191"/>
      <c r="PE50" s="192">
        <v>44</v>
      </c>
      <c r="PF50" s="189" t="s">
        <v>61</v>
      </c>
      <c r="PG50" s="190">
        <v>0</v>
      </c>
      <c r="PH50" s="190">
        <v>0</v>
      </c>
      <c r="PI50" s="190">
        <v>0</v>
      </c>
      <c r="PJ50" s="190">
        <f t="shared" si="62"/>
        <v>0</v>
      </c>
      <c r="PK50" s="191"/>
      <c r="PL50" s="192">
        <v>44</v>
      </c>
      <c r="PM50" s="189" t="s">
        <v>61</v>
      </c>
      <c r="PN50" s="190">
        <v>0</v>
      </c>
      <c r="PO50" s="190">
        <v>0</v>
      </c>
      <c r="PP50" s="190">
        <v>0</v>
      </c>
      <c r="PQ50" s="190">
        <f t="shared" si="63"/>
        <v>0</v>
      </c>
      <c r="PR50" s="191"/>
      <c r="PS50" s="192">
        <v>44</v>
      </c>
      <c r="PT50" s="189" t="s">
        <v>61</v>
      </c>
      <c r="PU50" s="190">
        <v>0</v>
      </c>
      <c r="PV50" s="190">
        <v>0</v>
      </c>
      <c r="PW50" s="190">
        <v>0</v>
      </c>
      <c r="PX50" s="190">
        <f t="shared" si="64"/>
        <v>0</v>
      </c>
      <c r="PY50" s="191"/>
      <c r="PZ50" s="192">
        <v>44</v>
      </c>
      <c r="QA50" s="189" t="s">
        <v>61</v>
      </c>
      <c r="QB50" s="190"/>
      <c r="QC50" s="190"/>
      <c r="QD50" s="190">
        <v>0</v>
      </c>
      <c r="QE50" s="190">
        <f t="shared" si="65"/>
        <v>0</v>
      </c>
      <c r="QF50" s="191"/>
      <c r="QG50" s="192">
        <v>44</v>
      </c>
      <c r="QH50" s="189" t="s">
        <v>61</v>
      </c>
      <c r="QI50" s="190">
        <v>0</v>
      </c>
      <c r="QJ50" s="190">
        <v>0</v>
      </c>
      <c r="QK50" s="190">
        <v>0</v>
      </c>
      <c r="QL50" s="190">
        <f t="shared" si="66"/>
        <v>0</v>
      </c>
      <c r="QM50" s="191"/>
      <c r="QN50" s="192">
        <v>44</v>
      </c>
      <c r="QO50" s="189" t="s">
        <v>61</v>
      </c>
      <c r="QP50" s="190">
        <v>0</v>
      </c>
      <c r="QQ50" s="190">
        <v>0</v>
      </c>
      <c r="QR50" s="190">
        <v>0</v>
      </c>
      <c r="QS50" s="190">
        <f t="shared" si="67"/>
        <v>0</v>
      </c>
      <c r="QT50" s="191"/>
      <c r="QU50" s="192">
        <v>44</v>
      </c>
      <c r="QV50" s="189" t="s">
        <v>61</v>
      </c>
      <c r="QW50" s="190">
        <v>0</v>
      </c>
      <c r="QX50" s="190">
        <v>0</v>
      </c>
      <c r="QY50" s="190">
        <v>0</v>
      </c>
      <c r="QZ50" s="190">
        <f t="shared" si="68"/>
        <v>0</v>
      </c>
      <c r="RA50" s="191"/>
      <c r="RB50" s="192">
        <v>44</v>
      </c>
      <c r="RC50" s="189" t="s">
        <v>61</v>
      </c>
      <c r="RD50" s="190">
        <v>0</v>
      </c>
      <c r="RE50" s="190">
        <v>0</v>
      </c>
      <c r="RF50" s="190">
        <v>0</v>
      </c>
      <c r="RG50" s="190">
        <f t="shared" si="69"/>
        <v>0</v>
      </c>
      <c r="RH50" s="191"/>
      <c r="RI50" s="192">
        <v>44</v>
      </c>
      <c r="RJ50" s="189" t="s">
        <v>61</v>
      </c>
      <c r="RK50" s="190">
        <v>0</v>
      </c>
      <c r="RL50" s="190">
        <v>0</v>
      </c>
      <c r="RM50" s="190">
        <v>0</v>
      </c>
      <c r="RN50" s="190">
        <f t="shared" si="70"/>
        <v>0</v>
      </c>
      <c r="RO50" s="191"/>
      <c r="RP50" s="192">
        <v>44</v>
      </c>
      <c r="RQ50" s="189" t="s">
        <v>61</v>
      </c>
      <c r="RR50" s="190">
        <v>0</v>
      </c>
      <c r="RS50" s="190">
        <v>0</v>
      </c>
      <c r="RT50" s="190">
        <v>0</v>
      </c>
      <c r="RU50" s="190">
        <f t="shared" si="71"/>
        <v>0</v>
      </c>
      <c r="RV50" s="191"/>
      <c r="RW50" s="192">
        <v>44</v>
      </c>
      <c r="RX50" s="189" t="s">
        <v>61</v>
      </c>
      <c r="RY50" s="190">
        <v>0</v>
      </c>
      <c r="RZ50" s="190">
        <v>0</v>
      </c>
      <c r="SA50" s="190">
        <v>0</v>
      </c>
      <c r="SB50" s="190">
        <f t="shared" si="72"/>
        <v>0</v>
      </c>
      <c r="SC50" s="191"/>
      <c r="SD50" s="192">
        <v>44</v>
      </c>
      <c r="SE50" s="189" t="s">
        <v>61</v>
      </c>
      <c r="SF50" s="190">
        <v>0</v>
      </c>
      <c r="SG50" s="190">
        <v>0</v>
      </c>
      <c r="SH50" s="190">
        <v>0</v>
      </c>
      <c r="SI50" s="190">
        <f t="shared" si="73"/>
        <v>0</v>
      </c>
      <c r="SJ50" s="191"/>
      <c r="SK50" s="192">
        <v>44</v>
      </c>
      <c r="SL50" s="189" t="s">
        <v>61</v>
      </c>
      <c r="SM50" s="190">
        <v>0</v>
      </c>
      <c r="SN50" s="190">
        <v>0</v>
      </c>
      <c r="SO50" s="190">
        <v>0</v>
      </c>
      <c r="SP50" s="190">
        <f t="shared" si="74"/>
        <v>0</v>
      </c>
      <c r="SQ50" s="191"/>
      <c r="SR50" s="192">
        <v>44</v>
      </c>
      <c r="SS50" s="189" t="s">
        <v>61</v>
      </c>
      <c r="ST50" s="190">
        <v>0</v>
      </c>
      <c r="SU50" s="190">
        <v>0</v>
      </c>
      <c r="SV50" s="190">
        <v>0</v>
      </c>
      <c r="SW50" s="190">
        <f t="shared" si="75"/>
        <v>0</v>
      </c>
      <c r="SX50" s="191"/>
      <c r="SY50" s="192">
        <v>44</v>
      </c>
      <c r="SZ50" s="189" t="s">
        <v>61</v>
      </c>
      <c r="TA50" s="190">
        <v>0</v>
      </c>
      <c r="TB50" s="190">
        <v>0</v>
      </c>
      <c r="TC50" s="190">
        <v>0</v>
      </c>
      <c r="TD50" s="190">
        <f t="shared" si="76"/>
        <v>0</v>
      </c>
      <c r="TE50" s="191"/>
      <c r="TF50" s="192">
        <v>44</v>
      </c>
      <c r="TG50" s="189" t="s">
        <v>61</v>
      </c>
      <c r="TH50" s="190">
        <v>0</v>
      </c>
      <c r="TI50" s="190">
        <v>0</v>
      </c>
      <c r="TJ50" s="190">
        <v>0</v>
      </c>
      <c r="TK50" s="190">
        <f t="shared" si="77"/>
        <v>0</v>
      </c>
      <c r="TL50" s="191"/>
      <c r="TM50" s="192">
        <v>44</v>
      </c>
      <c r="TN50" s="189" t="s">
        <v>61</v>
      </c>
      <c r="TO50" s="190">
        <v>0</v>
      </c>
      <c r="TP50" s="190">
        <v>0</v>
      </c>
      <c r="TQ50" s="190">
        <v>0</v>
      </c>
      <c r="TR50" s="190">
        <f t="shared" si="78"/>
        <v>0</v>
      </c>
      <c r="TS50" s="191"/>
      <c r="TT50" s="192">
        <v>44</v>
      </c>
      <c r="TU50" s="189" t="s">
        <v>61</v>
      </c>
      <c r="TV50" s="190">
        <v>0</v>
      </c>
      <c r="TW50" s="190">
        <v>0</v>
      </c>
      <c r="TX50" s="190">
        <v>0</v>
      </c>
      <c r="TY50" s="190">
        <f t="shared" si="79"/>
        <v>0</v>
      </c>
      <c r="TZ50" s="191"/>
      <c r="UA50" s="192">
        <v>44</v>
      </c>
      <c r="UB50" s="189" t="s">
        <v>61</v>
      </c>
      <c r="UC50" s="190">
        <v>0</v>
      </c>
      <c r="UD50" s="190">
        <v>0</v>
      </c>
      <c r="UE50" s="190">
        <v>0</v>
      </c>
      <c r="UF50" s="190">
        <f t="shared" si="80"/>
        <v>0</v>
      </c>
      <c r="UG50" s="191"/>
      <c r="UH50" s="192">
        <v>44</v>
      </c>
      <c r="UI50" s="189" t="s">
        <v>61</v>
      </c>
      <c r="UJ50" s="190">
        <v>0</v>
      </c>
      <c r="UK50" s="190">
        <v>0</v>
      </c>
      <c r="UL50" s="190">
        <v>0</v>
      </c>
      <c r="UM50" s="190">
        <f t="shared" si="81"/>
        <v>0</v>
      </c>
      <c r="UN50" s="191"/>
      <c r="UO50" s="192">
        <v>44</v>
      </c>
      <c r="UP50" s="189" t="s">
        <v>61</v>
      </c>
      <c r="UQ50" s="190">
        <v>0</v>
      </c>
      <c r="UR50" s="190">
        <v>0</v>
      </c>
      <c r="US50" s="190">
        <v>0</v>
      </c>
      <c r="UT50" s="190">
        <f t="shared" si="82"/>
        <v>0</v>
      </c>
      <c r="UU50" s="191"/>
      <c r="UV50" s="192">
        <v>44</v>
      </c>
      <c r="UW50" s="189" t="s">
        <v>61</v>
      </c>
      <c r="UX50" s="190"/>
      <c r="UY50" s="190">
        <v>0</v>
      </c>
      <c r="UZ50" s="190">
        <v>0</v>
      </c>
      <c r="VA50" s="190">
        <f t="shared" si="83"/>
        <v>0</v>
      </c>
      <c r="VB50" s="191"/>
      <c r="VC50" s="192">
        <v>44</v>
      </c>
      <c r="VD50" s="189" t="s">
        <v>61</v>
      </c>
      <c r="VE50" s="190"/>
      <c r="VF50" s="190">
        <v>0</v>
      </c>
      <c r="VG50" s="190">
        <v>0</v>
      </c>
      <c r="VH50" s="190">
        <f t="shared" si="84"/>
        <v>0</v>
      </c>
      <c r="VI50" s="191"/>
      <c r="VJ50" s="192">
        <v>44</v>
      </c>
      <c r="VK50" s="189" t="s">
        <v>61</v>
      </c>
      <c r="VL50" s="190">
        <v>0</v>
      </c>
      <c r="VM50" s="190">
        <v>0</v>
      </c>
      <c r="VN50" s="190">
        <v>0</v>
      </c>
      <c r="VO50" s="190">
        <f t="shared" si="85"/>
        <v>0</v>
      </c>
      <c r="VP50" s="191"/>
      <c r="VQ50" s="192">
        <v>44</v>
      </c>
      <c r="VR50" s="189" t="s">
        <v>61</v>
      </c>
      <c r="VS50" s="190">
        <v>0</v>
      </c>
      <c r="VT50" s="190">
        <v>0</v>
      </c>
      <c r="VU50" s="190">
        <v>0</v>
      </c>
      <c r="VV50" s="190">
        <f t="shared" si="86"/>
        <v>0</v>
      </c>
      <c r="VW50" s="191"/>
      <c r="VX50" s="192">
        <v>44</v>
      </c>
      <c r="VY50" s="189" t="s">
        <v>61</v>
      </c>
      <c r="VZ50" s="190">
        <v>0</v>
      </c>
      <c r="WA50" s="190">
        <v>0</v>
      </c>
      <c r="WB50" s="190">
        <v>0</v>
      </c>
      <c r="WC50" s="190">
        <f t="shared" si="87"/>
        <v>0</v>
      </c>
      <c r="WD50" s="191"/>
      <c r="WE50" s="192">
        <v>44</v>
      </c>
      <c r="WF50" s="189" t="s">
        <v>61</v>
      </c>
      <c r="WG50" s="190">
        <v>0</v>
      </c>
      <c r="WH50" s="190">
        <v>0</v>
      </c>
      <c r="WI50" s="190">
        <v>0</v>
      </c>
      <c r="WJ50" s="190">
        <f t="shared" si="88"/>
        <v>0</v>
      </c>
      <c r="WK50" s="191"/>
      <c r="WL50" s="192">
        <v>44</v>
      </c>
      <c r="WM50" s="189" t="s">
        <v>61</v>
      </c>
      <c r="WN50" s="190">
        <v>0</v>
      </c>
      <c r="WO50" s="190">
        <v>0</v>
      </c>
      <c r="WP50" s="190">
        <v>0</v>
      </c>
      <c r="WQ50" s="190">
        <f t="shared" si="89"/>
        <v>0</v>
      </c>
      <c r="WR50" s="191"/>
      <c r="WS50" s="192">
        <v>44</v>
      </c>
      <c r="WT50" s="189" t="s">
        <v>61</v>
      </c>
      <c r="WU50" s="190">
        <v>0</v>
      </c>
      <c r="WV50" s="190">
        <v>0</v>
      </c>
      <c r="WW50" s="190">
        <v>0</v>
      </c>
      <c r="WX50" s="190">
        <f t="shared" si="90"/>
        <v>0</v>
      </c>
      <c r="WY50" s="191"/>
      <c r="WZ50" s="192">
        <v>44</v>
      </c>
      <c r="XA50" s="189" t="s">
        <v>61</v>
      </c>
      <c r="XB50" s="190">
        <v>0</v>
      </c>
      <c r="XC50" s="190">
        <v>0</v>
      </c>
      <c r="XD50" s="190">
        <v>0</v>
      </c>
      <c r="XE50" s="190">
        <f t="shared" si="91"/>
        <v>0</v>
      </c>
      <c r="XF50" s="191"/>
      <c r="XG50" s="192">
        <v>44</v>
      </c>
      <c r="XH50" s="189" t="s">
        <v>61</v>
      </c>
      <c r="XI50" s="190">
        <v>0</v>
      </c>
      <c r="XJ50" s="190">
        <v>0</v>
      </c>
      <c r="XK50" s="190">
        <v>0</v>
      </c>
      <c r="XL50" s="190">
        <f t="shared" si="92"/>
        <v>0</v>
      </c>
      <c r="XM50" s="191"/>
      <c r="XN50" s="192">
        <v>44</v>
      </c>
      <c r="XO50" s="189" t="s">
        <v>61</v>
      </c>
      <c r="XP50" s="190">
        <v>0</v>
      </c>
      <c r="XQ50" s="190">
        <v>0</v>
      </c>
      <c r="XR50" s="190">
        <v>0</v>
      </c>
      <c r="XS50" s="190">
        <f t="shared" si="93"/>
        <v>0</v>
      </c>
      <c r="XT50" s="191"/>
      <c r="XU50" s="192">
        <v>44</v>
      </c>
      <c r="XV50" s="189" t="s">
        <v>61</v>
      </c>
      <c r="XW50" s="190">
        <v>0</v>
      </c>
      <c r="XX50" s="190">
        <v>0</v>
      </c>
      <c r="XY50" s="190">
        <v>0</v>
      </c>
      <c r="XZ50" s="190">
        <f t="shared" si="94"/>
        <v>0</v>
      </c>
      <c r="YA50" s="191"/>
      <c r="YB50" s="192">
        <v>44</v>
      </c>
      <c r="YC50" s="189" t="s">
        <v>61</v>
      </c>
      <c r="YD50" s="190">
        <v>0</v>
      </c>
      <c r="YE50" s="190">
        <v>0</v>
      </c>
      <c r="YF50" s="190">
        <v>0</v>
      </c>
      <c r="YG50" s="190">
        <f t="shared" si="95"/>
        <v>0</v>
      </c>
      <c r="YH50" s="191"/>
      <c r="YI50" s="192">
        <v>44</v>
      </c>
      <c r="YJ50" s="189" t="s">
        <v>61</v>
      </c>
      <c r="YK50" s="190">
        <v>0</v>
      </c>
      <c r="YL50" s="190">
        <v>0</v>
      </c>
      <c r="YM50" s="190">
        <v>0</v>
      </c>
      <c r="YN50" s="190">
        <f t="shared" si="96"/>
        <v>0</v>
      </c>
      <c r="YO50" s="191"/>
      <c r="YP50" s="192">
        <v>44</v>
      </c>
      <c r="YQ50" s="189" t="s">
        <v>61</v>
      </c>
      <c r="YR50" s="190">
        <v>0</v>
      </c>
      <c r="YS50" s="190">
        <v>0</v>
      </c>
      <c r="YT50" s="219">
        <v>0</v>
      </c>
      <c r="YU50" s="190">
        <f t="shared" si="97"/>
        <v>0</v>
      </c>
      <c r="YV50" s="191"/>
      <c r="YW50" s="192">
        <v>44</v>
      </c>
      <c r="YX50" s="189" t="s">
        <v>61</v>
      </c>
      <c r="YY50" s="190">
        <v>0</v>
      </c>
      <c r="YZ50" s="190">
        <v>0</v>
      </c>
      <c r="ZA50" s="190">
        <v>0</v>
      </c>
      <c r="ZB50" s="190">
        <f t="shared" si="98"/>
        <v>0</v>
      </c>
      <c r="ZC50" s="191"/>
      <c r="ZD50" s="192">
        <v>44</v>
      </c>
      <c r="ZE50" s="189" t="s">
        <v>61</v>
      </c>
      <c r="ZF50" s="190">
        <v>0</v>
      </c>
      <c r="ZG50" s="190">
        <v>0</v>
      </c>
      <c r="ZH50" s="190">
        <v>0</v>
      </c>
      <c r="ZI50" s="190">
        <f t="shared" si="99"/>
        <v>0</v>
      </c>
      <c r="ZJ50" s="191"/>
      <c r="ZK50" s="192">
        <v>44</v>
      </c>
      <c r="ZL50" s="189" t="s">
        <v>61</v>
      </c>
      <c r="ZM50" s="190">
        <v>0</v>
      </c>
      <c r="ZN50" s="190">
        <v>0</v>
      </c>
      <c r="ZO50" s="190">
        <v>0</v>
      </c>
      <c r="ZP50" s="190">
        <f t="shared" si="100"/>
        <v>0</v>
      </c>
      <c r="ZQ50" s="191"/>
      <c r="ZR50" s="192">
        <v>44</v>
      </c>
      <c r="ZS50" s="189" t="s">
        <v>61</v>
      </c>
      <c r="ZT50" s="190">
        <v>0</v>
      </c>
      <c r="ZU50" s="190">
        <f t="shared" si="101"/>
        <v>61100</v>
      </c>
      <c r="ZV50" s="190">
        <f t="shared" si="0"/>
        <v>0</v>
      </c>
      <c r="ZW50" s="190">
        <f t="shared" si="1"/>
        <v>61100</v>
      </c>
      <c r="ZX50" s="230"/>
    </row>
    <row r="51" spans="1:700" ht="15.75" hidden="1">
      <c r="A51" s="192">
        <v>45</v>
      </c>
      <c r="B51" s="189" t="s">
        <v>62</v>
      </c>
      <c r="C51" s="190">
        <v>0</v>
      </c>
      <c r="D51" s="190">
        <v>0</v>
      </c>
      <c r="E51" s="190">
        <v>0</v>
      </c>
      <c r="F51" s="190">
        <f t="shared" si="2"/>
        <v>0</v>
      </c>
      <c r="G51" s="191"/>
      <c r="H51" s="192">
        <v>45</v>
      </c>
      <c r="I51" s="189" t="s">
        <v>62</v>
      </c>
      <c r="J51" s="190">
        <v>0</v>
      </c>
      <c r="K51" s="190">
        <v>0</v>
      </c>
      <c r="L51" s="190">
        <v>0</v>
      </c>
      <c r="M51" s="190">
        <f t="shared" si="3"/>
        <v>0</v>
      </c>
      <c r="N51" s="191"/>
      <c r="O51" s="192">
        <v>45</v>
      </c>
      <c r="P51" s="189" t="s">
        <v>62</v>
      </c>
      <c r="Q51" s="190">
        <v>0</v>
      </c>
      <c r="R51" s="190">
        <v>0</v>
      </c>
      <c r="S51" s="190">
        <v>0</v>
      </c>
      <c r="T51" s="190">
        <f t="shared" si="4"/>
        <v>0</v>
      </c>
      <c r="U51" s="191"/>
      <c r="V51" s="192">
        <v>45</v>
      </c>
      <c r="W51" s="189" t="s">
        <v>62</v>
      </c>
      <c r="X51" s="190">
        <v>0</v>
      </c>
      <c r="Y51" s="190">
        <v>0</v>
      </c>
      <c r="Z51" s="190">
        <v>0</v>
      </c>
      <c r="AA51" s="190">
        <f t="shared" si="5"/>
        <v>0</v>
      </c>
      <c r="AB51" s="191"/>
      <c r="AC51" s="192">
        <v>45</v>
      </c>
      <c r="AD51" s="189" t="s">
        <v>62</v>
      </c>
      <c r="AE51" s="190">
        <v>0</v>
      </c>
      <c r="AF51" s="190">
        <v>0</v>
      </c>
      <c r="AG51" s="190">
        <v>0</v>
      </c>
      <c r="AH51" s="190">
        <f t="shared" si="6"/>
        <v>0</v>
      </c>
      <c r="AI51" s="191"/>
      <c r="AJ51" s="192">
        <v>45</v>
      </c>
      <c r="AK51" s="189" t="s">
        <v>62</v>
      </c>
      <c r="AL51" s="190">
        <v>0</v>
      </c>
      <c r="AM51" s="190">
        <v>0</v>
      </c>
      <c r="AN51" s="190">
        <v>0</v>
      </c>
      <c r="AO51" s="190">
        <f t="shared" si="7"/>
        <v>0</v>
      </c>
      <c r="AP51" s="191"/>
      <c r="AQ51" s="192">
        <v>45</v>
      </c>
      <c r="AR51" s="189" t="s">
        <v>62</v>
      </c>
      <c r="AS51" s="190">
        <v>5</v>
      </c>
      <c r="AT51" s="190">
        <v>10000</v>
      </c>
      <c r="AU51" s="190">
        <v>0</v>
      </c>
      <c r="AV51" s="190">
        <f t="shared" si="8"/>
        <v>10000</v>
      </c>
      <c r="AW51" s="191"/>
      <c r="AX51" s="192">
        <v>45</v>
      </c>
      <c r="AY51" s="189" t="s">
        <v>62</v>
      </c>
      <c r="AZ51" s="190">
        <v>0</v>
      </c>
      <c r="BA51" s="190">
        <v>0</v>
      </c>
      <c r="BB51" s="190">
        <v>0</v>
      </c>
      <c r="BC51" s="190">
        <f t="shared" si="9"/>
        <v>0</v>
      </c>
      <c r="BD51" s="191"/>
      <c r="BE51" s="192">
        <v>45</v>
      </c>
      <c r="BF51" s="189" t="s">
        <v>62</v>
      </c>
      <c r="BG51" s="190">
        <v>0</v>
      </c>
      <c r="BH51" s="190">
        <v>0</v>
      </c>
      <c r="BI51" s="190">
        <v>0</v>
      </c>
      <c r="BJ51" s="190">
        <f t="shared" si="10"/>
        <v>0</v>
      </c>
      <c r="BK51" s="191"/>
      <c r="BL51" s="192">
        <v>45</v>
      </c>
      <c r="BM51" s="189" t="s">
        <v>62</v>
      </c>
      <c r="BN51" s="190">
        <v>0</v>
      </c>
      <c r="BO51" s="190">
        <v>0</v>
      </c>
      <c r="BP51" s="190">
        <v>0</v>
      </c>
      <c r="BQ51" s="190">
        <f t="shared" si="11"/>
        <v>0</v>
      </c>
      <c r="BR51" s="191"/>
      <c r="BS51" s="192">
        <v>45</v>
      </c>
      <c r="BT51" s="189" t="s">
        <v>62</v>
      </c>
      <c r="BU51" s="190">
        <v>49</v>
      </c>
      <c r="BV51" s="190">
        <v>34300</v>
      </c>
      <c r="BW51" s="190">
        <v>0</v>
      </c>
      <c r="BX51" s="190">
        <f t="shared" si="12"/>
        <v>34300</v>
      </c>
      <c r="BY51" s="191"/>
      <c r="BZ51" s="192">
        <v>45</v>
      </c>
      <c r="CA51" s="189" t="s">
        <v>62</v>
      </c>
      <c r="CB51" s="190">
        <v>0</v>
      </c>
      <c r="CC51" s="190">
        <v>0</v>
      </c>
      <c r="CD51" s="190">
        <v>0</v>
      </c>
      <c r="CE51" s="190">
        <f t="shared" si="13"/>
        <v>0</v>
      </c>
      <c r="CF51" s="191"/>
      <c r="CG51" s="192">
        <v>45</v>
      </c>
      <c r="CH51" s="189" t="s">
        <v>62</v>
      </c>
      <c r="CI51" s="190">
        <v>0</v>
      </c>
      <c r="CJ51" s="190">
        <v>0</v>
      </c>
      <c r="CK51" s="190">
        <v>0</v>
      </c>
      <c r="CL51" s="190">
        <f t="shared" si="14"/>
        <v>0</v>
      </c>
      <c r="CM51" s="191"/>
      <c r="CN51" s="192">
        <v>45</v>
      </c>
      <c r="CO51" s="189" t="s">
        <v>62</v>
      </c>
      <c r="CP51" s="190">
        <v>0</v>
      </c>
      <c r="CQ51" s="190">
        <v>0</v>
      </c>
      <c r="CR51" s="190">
        <v>0</v>
      </c>
      <c r="CS51" s="190">
        <f t="shared" si="15"/>
        <v>0</v>
      </c>
      <c r="CT51" s="191"/>
      <c r="CU51" s="192">
        <v>45</v>
      </c>
      <c r="CV51" s="189" t="s">
        <v>62</v>
      </c>
      <c r="CW51" s="190">
        <v>0</v>
      </c>
      <c r="CX51" s="190">
        <v>0</v>
      </c>
      <c r="CY51" s="190">
        <v>0</v>
      </c>
      <c r="CZ51" s="190">
        <f t="shared" si="16"/>
        <v>0</v>
      </c>
      <c r="DA51" s="191"/>
      <c r="DB51" s="192">
        <v>45</v>
      </c>
      <c r="DC51" s="189" t="s">
        <v>62</v>
      </c>
      <c r="DD51" s="190">
        <v>0</v>
      </c>
      <c r="DE51" s="190">
        <v>0</v>
      </c>
      <c r="DF51" s="190">
        <v>0</v>
      </c>
      <c r="DG51" s="190">
        <f t="shared" si="17"/>
        <v>0</v>
      </c>
      <c r="DH51" s="191"/>
      <c r="DI51" s="192">
        <v>45</v>
      </c>
      <c r="DJ51" s="189" t="s">
        <v>62</v>
      </c>
      <c r="DK51" s="190">
        <v>0</v>
      </c>
      <c r="DL51" s="190">
        <v>0</v>
      </c>
      <c r="DM51" s="190">
        <v>0</v>
      </c>
      <c r="DN51" s="190">
        <f t="shared" si="18"/>
        <v>0</v>
      </c>
      <c r="DO51" s="191"/>
      <c r="DP51" s="192">
        <v>45</v>
      </c>
      <c r="DQ51" s="189" t="s">
        <v>62</v>
      </c>
      <c r="DR51" s="190">
        <v>0</v>
      </c>
      <c r="DS51" s="190">
        <v>0</v>
      </c>
      <c r="DT51" s="190">
        <v>0</v>
      </c>
      <c r="DU51" s="190">
        <f t="shared" si="19"/>
        <v>0</v>
      </c>
      <c r="DV51" s="191"/>
      <c r="DW51" s="192">
        <v>45</v>
      </c>
      <c r="DX51" s="189" t="s">
        <v>62</v>
      </c>
      <c r="DY51" s="190">
        <v>0</v>
      </c>
      <c r="DZ51" s="190">
        <v>0</v>
      </c>
      <c r="EA51" s="190">
        <v>0</v>
      </c>
      <c r="EB51" s="190">
        <f t="shared" si="20"/>
        <v>0</v>
      </c>
      <c r="EC51" s="191"/>
      <c r="ED51" s="192">
        <v>45</v>
      </c>
      <c r="EE51" s="189" t="s">
        <v>62</v>
      </c>
      <c r="EF51" s="190">
        <v>0</v>
      </c>
      <c r="EG51" s="190">
        <v>0</v>
      </c>
      <c r="EH51" s="190">
        <v>0</v>
      </c>
      <c r="EI51" s="190">
        <f t="shared" si="21"/>
        <v>0</v>
      </c>
      <c r="EJ51" s="191"/>
      <c r="EK51" s="192">
        <v>45</v>
      </c>
      <c r="EL51" s="189" t="s">
        <v>62</v>
      </c>
      <c r="EM51" s="190">
        <v>0</v>
      </c>
      <c r="EN51" s="190">
        <v>0</v>
      </c>
      <c r="EO51" s="190">
        <v>0</v>
      </c>
      <c r="EP51" s="190">
        <f t="shared" si="22"/>
        <v>0</v>
      </c>
      <c r="EQ51" s="191"/>
      <c r="ER51" s="192">
        <v>45</v>
      </c>
      <c r="ES51" s="189" t="s">
        <v>62</v>
      </c>
      <c r="ET51" s="190">
        <v>0</v>
      </c>
      <c r="EU51" s="190">
        <v>0</v>
      </c>
      <c r="EV51" s="190">
        <v>0</v>
      </c>
      <c r="EW51" s="190">
        <f t="shared" si="23"/>
        <v>0</v>
      </c>
      <c r="EX51" s="191"/>
      <c r="EY51" s="192">
        <v>45</v>
      </c>
      <c r="EZ51" s="189" t="s">
        <v>62</v>
      </c>
      <c r="FA51" s="190">
        <v>0</v>
      </c>
      <c r="FB51" s="190">
        <v>0</v>
      </c>
      <c r="FC51" s="190">
        <v>0</v>
      </c>
      <c r="FD51" s="190">
        <f t="shared" si="24"/>
        <v>0</v>
      </c>
      <c r="FE51" s="191"/>
      <c r="FF51" s="192">
        <v>45</v>
      </c>
      <c r="FG51" s="189" t="s">
        <v>62</v>
      </c>
      <c r="FH51" s="190">
        <v>0</v>
      </c>
      <c r="FI51" s="190">
        <v>0</v>
      </c>
      <c r="FJ51" s="190">
        <v>0</v>
      </c>
      <c r="FK51" s="190">
        <f t="shared" si="25"/>
        <v>0</v>
      </c>
      <c r="FL51" s="191"/>
      <c r="FM51" s="192">
        <v>45</v>
      </c>
      <c r="FN51" s="189" t="s">
        <v>62</v>
      </c>
      <c r="FO51" s="190">
        <v>0</v>
      </c>
      <c r="FP51" s="190">
        <v>0</v>
      </c>
      <c r="FQ51" s="190">
        <v>0</v>
      </c>
      <c r="FR51" s="190">
        <f t="shared" si="26"/>
        <v>0</v>
      </c>
      <c r="FS51" s="191"/>
      <c r="FT51" s="192">
        <v>45</v>
      </c>
      <c r="FU51" s="189" t="s">
        <v>62</v>
      </c>
      <c r="FV51" s="190">
        <v>0</v>
      </c>
      <c r="FW51" s="190">
        <v>0</v>
      </c>
      <c r="FX51" s="190">
        <v>0</v>
      </c>
      <c r="FY51" s="190">
        <f t="shared" si="27"/>
        <v>0</v>
      </c>
      <c r="FZ51" s="191"/>
      <c r="GA51" s="192">
        <v>45</v>
      </c>
      <c r="GB51" s="189" t="s">
        <v>62</v>
      </c>
      <c r="GC51" s="190">
        <v>0</v>
      </c>
      <c r="GD51" s="190">
        <v>0</v>
      </c>
      <c r="GE51" s="190">
        <v>0</v>
      </c>
      <c r="GF51" s="190">
        <f t="shared" si="28"/>
        <v>0</v>
      </c>
      <c r="GG51" s="191"/>
      <c r="GH51" s="192">
        <v>45</v>
      </c>
      <c r="GI51" s="189" t="s">
        <v>62</v>
      </c>
      <c r="GJ51" s="190">
        <v>0</v>
      </c>
      <c r="GK51" s="190">
        <v>0</v>
      </c>
      <c r="GL51" s="190">
        <v>0</v>
      </c>
      <c r="GM51" s="190">
        <f t="shared" si="29"/>
        <v>0</v>
      </c>
      <c r="GN51" s="191"/>
      <c r="GO51" s="192">
        <v>45</v>
      </c>
      <c r="GP51" s="189" t="s">
        <v>62</v>
      </c>
      <c r="GQ51" s="190">
        <v>0</v>
      </c>
      <c r="GR51" s="190">
        <v>0</v>
      </c>
      <c r="GS51" s="190">
        <v>0</v>
      </c>
      <c r="GT51" s="190">
        <f t="shared" si="30"/>
        <v>0</v>
      </c>
      <c r="GU51" s="191"/>
      <c r="GV51" s="192">
        <v>45</v>
      </c>
      <c r="GW51" s="189" t="s">
        <v>62</v>
      </c>
      <c r="GX51" s="190">
        <v>0</v>
      </c>
      <c r="GY51" s="190">
        <v>0</v>
      </c>
      <c r="GZ51" s="190">
        <v>0</v>
      </c>
      <c r="HA51" s="190">
        <f t="shared" si="31"/>
        <v>0</v>
      </c>
      <c r="HB51" s="191"/>
      <c r="HC51" s="192">
        <v>45</v>
      </c>
      <c r="HD51" s="189" t="s">
        <v>62</v>
      </c>
      <c r="HE51" s="190">
        <v>0</v>
      </c>
      <c r="HF51" s="190">
        <v>0</v>
      </c>
      <c r="HG51" s="190">
        <v>0</v>
      </c>
      <c r="HH51" s="190">
        <f t="shared" si="32"/>
        <v>0</v>
      </c>
      <c r="HI51" s="191"/>
      <c r="HJ51" s="192">
        <v>45</v>
      </c>
      <c r="HK51" s="189" t="s">
        <v>62</v>
      </c>
      <c r="HL51" s="190">
        <v>0</v>
      </c>
      <c r="HM51" s="190">
        <v>0</v>
      </c>
      <c r="HN51" s="190">
        <v>0</v>
      </c>
      <c r="HO51" s="190">
        <f t="shared" si="33"/>
        <v>0</v>
      </c>
      <c r="HP51" s="191"/>
      <c r="HQ51" s="192">
        <v>45</v>
      </c>
      <c r="HR51" s="189" t="s">
        <v>62</v>
      </c>
      <c r="HS51" s="190">
        <v>0</v>
      </c>
      <c r="HT51" s="190">
        <v>0</v>
      </c>
      <c r="HU51" s="190">
        <v>0</v>
      </c>
      <c r="HV51" s="190">
        <f t="shared" si="34"/>
        <v>0</v>
      </c>
      <c r="HW51" s="191"/>
      <c r="HX51" s="192">
        <v>45</v>
      </c>
      <c r="HY51" s="189" t="s">
        <v>62</v>
      </c>
      <c r="HZ51" s="190">
        <v>0</v>
      </c>
      <c r="IA51" s="190">
        <v>0</v>
      </c>
      <c r="IB51" s="190">
        <v>0</v>
      </c>
      <c r="IC51" s="190">
        <f t="shared" si="35"/>
        <v>0</v>
      </c>
      <c r="ID51" s="191"/>
      <c r="IE51" s="192">
        <v>45</v>
      </c>
      <c r="IF51" s="189" t="s">
        <v>62</v>
      </c>
      <c r="IG51" s="190">
        <v>0</v>
      </c>
      <c r="IH51" s="190">
        <v>0</v>
      </c>
      <c r="II51" s="190">
        <v>0</v>
      </c>
      <c r="IJ51" s="190">
        <f t="shared" si="36"/>
        <v>0</v>
      </c>
      <c r="IK51" s="191"/>
      <c r="IL51" s="192">
        <v>45</v>
      </c>
      <c r="IM51" s="189" t="s">
        <v>62</v>
      </c>
      <c r="IN51" s="190">
        <v>0</v>
      </c>
      <c r="IO51" s="190">
        <v>0</v>
      </c>
      <c r="IP51" s="190">
        <v>0</v>
      </c>
      <c r="IQ51" s="190">
        <f t="shared" si="37"/>
        <v>0</v>
      </c>
      <c r="IR51" s="191"/>
      <c r="IS51" s="192">
        <v>45</v>
      </c>
      <c r="IT51" s="189" t="s">
        <v>62</v>
      </c>
      <c r="IU51" s="190">
        <v>0</v>
      </c>
      <c r="IV51" s="190">
        <v>0</v>
      </c>
      <c r="IW51" s="190">
        <v>0</v>
      </c>
      <c r="IX51" s="190">
        <f t="shared" si="38"/>
        <v>0</v>
      </c>
      <c r="IY51" s="191"/>
      <c r="IZ51" s="192">
        <v>45</v>
      </c>
      <c r="JA51" s="189" t="s">
        <v>62</v>
      </c>
      <c r="JB51" s="190">
        <v>0</v>
      </c>
      <c r="JC51" s="190">
        <v>0</v>
      </c>
      <c r="JD51" s="190">
        <v>0</v>
      </c>
      <c r="JE51" s="190">
        <f t="shared" si="39"/>
        <v>0</v>
      </c>
      <c r="JF51" s="191"/>
      <c r="JG51" s="192">
        <v>45</v>
      </c>
      <c r="JH51" s="189" t="s">
        <v>62</v>
      </c>
      <c r="JI51" s="190">
        <v>0</v>
      </c>
      <c r="JJ51" s="190">
        <v>0</v>
      </c>
      <c r="JK51" s="190">
        <v>0</v>
      </c>
      <c r="JL51" s="190">
        <f t="shared" si="40"/>
        <v>0</v>
      </c>
      <c r="JM51" s="191"/>
      <c r="JN51" s="192">
        <v>45</v>
      </c>
      <c r="JO51" s="189" t="s">
        <v>62</v>
      </c>
      <c r="JP51" s="190">
        <v>0</v>
      </c>
      <c r="JQ51" s="190">
        <v>0</v>
      </c>
      <c r="JR51" s="190">
        <v>0</v>
      </c>
      <c r="JS51" s="190">
        <f t="shared" si="41"/>
        <v>0</v>
      </c>
      <c r="JT51" s="191"/>
      <c r="JU51" s="192">
        <v>45</v>
      </c>
      <c r="JV51" s="189" t="s">
        <v>62</v>
      </c>
      <c r="JW51" s="190">
        <v>0</v>
      </c>
      <c r="JX51" s="190">
        <v>0</v>
      </c>
      <c r="JY51" s="190">
        <v>0</v>
      </c>
      <c r="JZ51" s="190">
        <f t="shared" si="42"/>
        <v>0</v>
      </c>
      <c r="KA51" s="191"/>
      <c r="KB51" s="192">
        <v>45</v>
      </c>
      <c r="KC51" s="189" t="s">
        <v>62</v>
      </c>
      <c r="KD51" s="190">
        <v>0</v>
      </c>
      <c r="KE51" s="190">
        <v>0</v>
      </c>
      <c r="KF51" s="190">
        <v>0</v>
      </c>
      <c r="KG51" s="190">
        <f t="shared" si="43"/>
        <v>0</v>
      </c>
      <c r="KH51" s="191"/>
      <c r="KI51" s="192">
        <v>45</v>
      </c>
      <c r="KJ51" s="189" t="s">
        <v>62</v>
      </c>
      <c r="KK51" s="190">
        <v>0</v>
      </c>
      <c r="KL51" s="190">
        <v>0</v>
      </c>
      <c r="KM51" s="190">
        <v>0</v>
      </c>
      <c r="KN51" s="190">
        <f t="shared" si="44"/>
        <v>0</v>
      </c>
      <c r="KO51" s="191"/>
      <c r="KP51" s="192">
        <v>45</v>
      </c>
      <c r="KQ51" s="189" t="s">
        <v>62</v>
      </c>
      <c r="KR51" s="190">
        <v>0</v>
      </c>
      <c r="KS51" s="190">
        <v>0</v>
      </c>
      <c r="KT51" s="190">
        <v>0</v>
      </c>
      <c r="KU51" s="190">
        <f t="shared" si="45"/>
        <v>0</v>
      </c>
      <c r="KV51" s="191"/>
      <c r="KW51" s="192">
        <v>45</v>
      </c>
      <c r="KX51" s="189" t="s">
        <v>62</v>
      </c>
      <c r="KY51" s="190">
        <v>0</v>
      </c>
      <c r="KZ51" s="190">
        <v>0</v>
      </c>
      <c r="LA51" s="190">
        <v>0</v>
      </c>
      <c r="LB51" s="190">
        <f t="shared" si="46"/>
        <v>0</v>
      </c>
      <c r="LC51" s="191"/>
      <c r="LD51" s="192">
        <v>45</v>
      </c>
      <c r="LE51" s="189" t="s">
        <v>62</v>
      </c>
      <c r="LF51" s="190"/>
      <c r="LG51" s="190">
        <v>0</v>
      </c>
      <c r="LH51" s="190">
        <v>0</v>
      </c>
      <c r="LI51" s="190">
        <f t="shared" si="47"/>
        <v>0</v>
      </c>
      <c r="LJ51" s="191"/>
      <c r="LK51" s="192">
        <v>45</v>
      </c>
      <c r="LL51" s="189" t="s">
        <v>62</v>
      </c>
      <c r="LM51" s="190">
        <v>0</v>
      </c>
      <c r="LN51" s="190">
        <v>0</v>
      </c>
      <c r="LO51" s="190">
        <v>0</v>
      </c>
      <c r="LP51" s="190">
        <f t="shared" si="48"/>
        <v>0</v>
      </c>
      <c r="LQ51" s="191"/>
      <c r="LR51" s="192">
        <v>45</v>
      </c>
      <c r="LS51" s="189" t="s">
        <v>62</v>
      </c>
      <c r="LT51" s="190">
        <v>0</v>
      </c>
      <c r="LU51" s="190">
        <v>0</v>
      </c>
      <c r="LV51" s="190">
        <v>0</v>
      </c>
      <c r="LW51" s="190">
        <f t="shared" si="49"/>
        <v>0</v>
      </c>
      <c r="LX51" s="191"/>
      <c r="LY51" s="192">
        <v>45</v>
      </c>
      <c r="LZ51" s="189" t="s">
        <v>62</v>
      </c>
      <c r="MA51" s="190">
        <v>0</v>
      </c>
      <c r="MB51" s="190">
        <v>0</v>
      </c>
      <c r="MC51" s="190">
        <v>0</v>
      </c>
      <c r="MD51" s="190">
        <f t="shared" si="50"/>
        <v>0</v>
      </c>
      <c r="ME51" s="191"/>
      <c r="MF51" s="192">
        <v>45</v>
      </c>
      <c r="MG51" s="189" t="s">
        <v>62</v>
      </c>
      <c r="MH51" s="190">
        <v>0</v>
      </c>
      <c r="MI51" s="190">
        <v>0</v>
      </c>
      <c r="MJ51" s="190">
        <v>0</v>
      </c>
      <c r="MK51" s="190">
        <f t="shared" si="51"/>
        <v>0</v>
      </c>
      <c r="ML51" s="191"/>
      <c r="MM51" s="192">
        <v>45</v>
      </c>
      <c r="MN51" s="189" t="s">
        <v>62</v>
      </c>
      <c r="MO51" s="190">
        <v>0</v>
      </c>
      <c r="MP51" s="190">
        <v>0</v>
      </c>
      <c r="MQ51" s="190">
        <v>0</v>
      </c>
      <c r="MR51" s="190">
        <f t="shared" si="52"/>
        <v>0</v>
      </c>
      <c r="MS51" s="191"/>
      <c r="MT51" s="192">
        <v>45</v>
      </c>
      <c r="MU51" s="189" t="s">
        <v>62</v>
      </c>
      <c r="MV51" s="190">
        <v>0</v>
      </c>
      <c r="MW51" s="190">
        <v>0</v>
      </c>
      <c r="MX51" s="190">
        <v>0</v>
      </c>
      <c r="MY51" s="190">
        <f t="shared" si="53"/>
        <v>0</v>
      </c>
      <c r="MZ51" s="191"/>
      <c r="NA51" s="192">
        <v>45</v>
      </c>
      <c r="NB51" s="189" t="s">
        <v>62</v>
      </c>
      <c r="NC51" s="190">
        <v>0</v>
      </c>
      <c r="ND51" s="190">
        <v>0</v>
      </c>
      <c r="NE51" s="190">
        <v>0</v>
      </c>
      <c r="NF51" s="190">
        <f t="shared" si="54"/>
        <v>0</v>
      </c>
      <c r="NG51" s="191"/>
      <c r="NH51" s="192">
        <v>45</v>
      </c>
      <c r="NI51" s="189" t="s">
        <v>62</v>
      </c>
      <c r="NJ51" s="190">
        <v>0</v>
      </c>
      <c r="NK51" s="190">
        <v>0</v>
      </c>
      <c r="NL51" s="190">
        <v>0</v>
      </c>
      <c r="NM51" s="190">
        <f t="shared" si="55"/>
        <v>0</v>
      </c>
      <c r="NN51" s="191"/>
      <c r="NO51" s="192">
        <v>45</v>
      </c>
      <c r="NP51" s="189" t="s">
        <v>62</v>
      </c>
      <c r="NQ51" s="190">
        <v>0</v>
      </c>
      <c r="NR51" s="190">
        <v>0</v>
      </c>
      <c r="NS51" s="190">
        <v>0</v>
      </c>
      <c r="NT51" s="190">
        <f t="shared" si="56"/>
        <v>0</v>
      </c>
      <c r="NU51" s="191"/>
      <c r="NV51" s="192">
        <v>45</v>
      </c>
      <c r="NW51" s="189" t="s">
        <v>62</v>
      </c>
      <c r="NX51" s="190">
        <v>0</v>
      </c>
      <c r="NY51" s="190">
        <v>0</v>
      </c>
      <c r="NZ51" s="190">
        <v>0</v>
      </c>
      <c r="OA51" s="190">
        <f t="shared" si="57"/>
        <v>0</v>
      </c>
      <c r="OB51" s="191"/>
      <c r="OC51" s="192">
        <v>45</v>
      </c>
      <c r="OD51" s="189" t="s">
        <v>62</v>
      </c>
      <c r="OE51" s="190">
        <v>0</v>
      </c>
      <c r="OF51" s="190">
        <v>0</v>
      </c>
      <c r="OG51" s="190">
        <v>0</v>
      </c>
      <c r="OH51" s="190">
        <f t="shared" si="58"/>
        <v>0</v>
      </c>
      <c r="OI51" s="191"/>
      <c r="OJ51" s="192">
        <v>45</v>
      </c>
      <c r="OK51" s="189" t="s">
        <v>62</v>
      </c>
      <c r="OL51" s="190">
        <v>0</v>
      </c>
      <c r="OM51" s="190">
        <v>0</v>
      </c>
      <c r="ON51" s="190">
        <v>0</v>
      </c>
      <c r="OO51" s="190">
        <f t="shared" si="59"/>
        <v>0</v>
      </c>
      <c r="OP51" s="191"/>
      <c r="OQ51" s="192">
        <v>45</v>
      </c>
      <c r="OR51" s="189" t="s">
        <v>62</v>
      </c>
      <c r="OS51" s="190">
        <v>0</v>
      </c>
      <c r="OT51" s="190">
        <v>0</v>
      </c>
      <c r="OU51" s="190">
        <v>0</v>
      </c>
      <c r="OV51" s="190">
        <f t="shared" si="60"/>
        <v>0</v>
      </c>
      <c r="OW51" s="191"/>
      <c r="OX51" s="192">
        <v>45</v>
      </c>
      <c r="OY51" s="189" t="s">
        <v>62</v>
      </c>
      <c r="OZ51" s="190">
        <v>0</v>
      </c>
      <c r="PA51" s="190">
        <v>0</v>
      </c>
      <c r="PB51" s="190">
        <v>0</v>
      </c>
      <c r="PC51" s="190">
        <f t="shared" si="61"/>
        <v>0</v>
      </c>
      <c r="PD51" s="191"/>
      <c r="PE51" s="192">
        <v>45</v>
      </c>
      <c r="PF51" s="189" t="s">
        <v>62</v>
      </c>
      <c r="PG51" s="190">
        <v>0</v>
      </c>
      <c r="PH51" s="190">
        <v>0</v>
      </c>
      <c r="PI51" s="190">
        <v>0</v>
      </c>
      <c r="PJ51" s="190">
        <f t="shared" si="62"/>
        <v>0</v>
      </c>
      <c r="PK51" s="191"/>
      <c r="PL51" s="192">
        <v>45</v>
      </c>
      <c r="PM51" s="189" t="s">
        <v>62</v>
      </c>
      <c r="PN51" s="190">
        <v>0</v>
      </c>
      <c r="PO51" s="190">
        <v>0</v>
      </c>
      <c r="PP51" s="190">
        <v>0</v>
      </c>
      <c r="PQ51" s="190">
        <f t="shared" si="63"/>
        <v>0</v>
      </c>
      <c r="PR51" s="191"/>
      <c r="PS51" s="192">
        <v>45</v>
      </c>
      <c r="PT51" s="189" t="s">
        <v>62</v>
      </c>
      <c r="PU51" s="190">
        <v>0</v>
      </c>
      <c r="PV51" s="190">
        <v>0</v>
      </c>
      <c r="PW51" s="190">
        <v>0</v>
      </c>
      <c r="PX51" s="190">
        <f t="shared" si="64"/>
        <v>0</v>
      </c>
      <c r="PY51" s="191"/>
      <c r="PZ51" s="192">
        <v>45</v>
      </c>
      <c r="QA51" s="189" t="s">
        <v>62</v>
      </c>
      <c r="QB51" s="190"/>
      <c r="QC51" s="190"/>
      <c r="QD51" s="190">
        <v>0</v>
      </c>
      <c r="QE51" s="190">
        <f t="shared" si="65"/>
        <v>0</v>
      </c>
      <c r="QF51" s="191"/>
      <c r="QG51" s="192">
        <v>45</v>
      </c>
      <c r="QH51" s="189" t="s">
        <v>62</v>
      </c>
      <c r="QI51" s="190">
        <v>0</v>
      </c>
      <c r="QJ51" s="190">
        <v>0</v>
      </c>
      <c r="QK51" s="190">
        <v>0</v>
      </c>
      <c r="QL51" s="190">
        <f t="shared" si="66"/>
        <v>0</v>
      </c>
      <c r="QM51" s="191"/>
      <c r="QN51" s="192">
        <v>45</v>
      </c>
      <c r="QO51" s="189" t="s">
        <v>62</v>
      </c>
      <c r="QP51" s="190">
        <v>0</v>
      </c>
      <c r="QQ51" s="190">
        <v>0</v>
      </c>
      <c r="QR51" s="190">
        <v>0</v>
      </c>
      <c r="QS51" s="190">
        <f t="shared" si="67"/>
        <v>0</v>
      </c>
      <c r="QT51" s="191"/>
      <c r="QU51" s="192">
        <v>45</v>
      </c>
      <c r="QV51" s="189" t="s">
        <v>62</v>
      </c>
      <c r="QW51" s="190">
        <v>0</v>
      </c>
      <c r="QX51" s="190">
        <v>0</v>
      </c>
      <c r="QY51" s="190">
        <v>0</v>
      </c>
      <c r="QZ51" s="190">
        <f t="shared" si="68"/>
        <v>0</v>
      </c>
      <c r="RA51" s="191"/>
      <c r="RB51" s="192">
        <v>45</v>
      </c>
      <c r="RC51" s="189" t="s">
        <v>62</v>
      </c>
      <c r="RD51" s="190">
        <v>0</v>
      </c>
      <c r="RE51" s="190">
        <v>0</v>
      </c>
      <c r="RF51" s="190">
        <v>0</v>
      </c>
      <c r="RG51" s="190">
        <f t="shared" si="69"/>
        <v>0</v>
      </c>
      <c r="RH51" s="191"/>
      <c r="RI51" s="192">
        <v>45</v>
      </c>
      <c r="RJ51" s="189" t="s">
        <v>62</v>
      </c>
      <c r="RK51" s="190">
        <v>0</v>
      </c>
      <c r="RL51" s="190">
        <v>0</v>
      </c>
      <c r="RM51" s="190">
        <v>0</v>
      </c>
      <c r="RN51" s="190">
        <f t="shared" si="70"/>
        <v>0</v>
      </c>
      <c r="RO51" s="191"/>
      <c r="RP51" s="192">
        <v>45</v>
      </c>
      <c r="RQ51" s="189" t="s">
        <v>62</v>
      </c>
      <c r="RR51" s="190">
        <v>0</v>
      </c>
      <c r="RS51" s="190">
        <v>0</v>
      </c>
      <c r="RT51" s="190">
        <v>0</v>
      </c>
      <c r="RU51" s="190">
        <f t="shared" si="71"/>
        <v>0</v>
      </c>
      <c r="RV51" s="191"/>
      <c r="RW51" s="192">
        <v>45</v>
      </c>
      <c r="RX51" s="189" t="s">
        <v>62</v>
      </c>
      <c r="RY51" s="190">
        <v>0</v>
      </c>
      <c r="RZ51" s="190">
        <v>0</v>
      </c>
      <c r="SA51" s="190">
        <v>0</v>
      </c>
      <c r="SB51" s="190">
        <f t="shared" si="72"/>
        <v>0</v>
      </c>
      <c r="SC51" s="191"/>
      <c r="SD51" s="192">
        <v>45</v>
      </c>
      <c r="SE51" s="189" t="s">
        <v>62</v>
      </c>
      <c r="SF51" s="190">
        <v>0</v>
      </c>
      <c r="SG51" s="190">
        <v>0</v>
      </c>
      <c r="SH51" s="190">
        <v>0</v>
      </c>
      <c r="SI51" s="190">
        <f t="shared" si="73"/>
        <v>0</v>
      </c>
      <c r="SJ51" s="191"/>
      <c r="SK51" s="192">
        <v>45</v>
      </c>
      <c r="SL51" s="189" t="s">
        <v>62</v>
      </c>
      <c r="SM51" s="190">
        <v>0</v>
      </c>
      <c r="SN51" s="190">
        <v>0</v>
      </c>
      <c r="SO51" s="190">
        <v>0</v>
      </c>
      <c r="SP51" s="190">
        <f t="shared" si="74"/>
        <v>0</v>
      </c>
      <c r="SQ51" s="191"/>
      <c r="SR51" s="192">
        <v>45</v>
      </c>
      <c r="SS51" s="189" t="s">
        <v>62</v>
      </c>
      <c r="ST51" s="190">
        <v>0</v>
      </c>
      <c r="SU51" s="190">
        <v>0</v>
      </c>
      <c r="SV51" s="190">
        <v>0</v>
      </c>
      <c r="SW51" s="190">
        <f t="shared" si="75"/>
        <v>0</v>
      </c>
      <c r="SX51" s="191"/>
      <c r="SY51" s="192">
        <v>45</v>
      </c>
      <c r="SZ51" s="189" t="s">
        <v>62</v>
      </c>
      <c r="TA51" s="190">
        <v>0</v>
      </c>
      <c r="TB51" s="190">
        <v>0</v>
      </c>
      <c r="TC51" s="190">
        <v>0</v>
      </c>
      <c r="TD51" s="190">
        <f t="shared" si="76"/>
        <v>0</v>
      </c>
      <c r="TE51" s="191"/>
      <c r="TF51" s="192">
        <v>45</v>
      </c>
      <c r="TG51" s="189" t="s">
        <v>62</v>
      </c>
      <c r="TH51" s="190">
        <v>0</v>
      </c>
      <c r="TI51" s="190">
        <v>0</v>
      </c>
      <c r="TJ51" s="190">
        <v>0</v>
      </c>
      <c r="TK51" s="190">
        <f t="shared" si="77"/>
        <v>0</v>
      </c>
      <c r="TL51" s="191"/>
      <c r="TM51" s="192">
        <v>45</v>
      </c>
      <c r="TN51" s="189" t="s">
        <v>62</v>
      </c>
      <c r="TO51" s="190">
        <v>0</v>
      </c>
      <c r="TP51" s="190">
        <v>0</v>
      </c>
      <c r="TQ51" s="190">
        <v>0</v>
      </c>
      <c r="TR51" s="190">
        <f t="shared" si="78"/>
        <v>0</v>
      </c>
      <c r="TS51" s="191"/>
      <c r="TT51" s="192">
        <v>45</v>
      </c>
      <c r="TU51" s="189" t="s">
        <v>62</v>
      </c>
      <c r="TV51" s="190">
        <v>0</v>
      </c>
      <c r="TW51" s="190">
        <v>0</v>
      </c>
      <c r="TX51" s="190">
        <v>0</v>
      </c>
      <c r="TY51" s="190">
        <f t="shared" si="79"/>
        <v>0</v>
      </c>
      <c r="TZ51" s="191"/>
      <c r="UA51" s="192">
        <v>45</v>
      </c>
      <c r="UB51" s="189" t="s">
        <v>62</v>
      </c>
      <c r="UC51" s="190">
        <v>0</v>
      </c>
      <c r="UD51" s="190">
        <v>0</v>
      </c>
      <c r="UE51" s="190">
        <v>0</v>
      </c>
      <c r="UF51" s="190">
        <f t="shared" si="80"/>
        <v>0</v>
      </c>
      <c r="UG51" s="191"/>
      <c r="UH51" s="192">
        <v>45</v>
      </c>
      <c r="UI51" s="189" t="s">
        <v>62</v>
      </c>
      <c r="UJ51" s="190">
        <v>0</v>
      </c>
      <c r="UK51" s="190">
        <v>0</v>
      </c>
      <c r="UL51" s="190">
        <v>0</v>
      </c>
      <c r="UM51" s="190">
        <f t="shared" si="81"/>
        <v>0</v>
      </c>
      <c r="UN51" s="191"/>
      <c r="UO51" s="192">
        <v>45</v>
      </c>
      <c r="UP51" s="189" t="s">
        <v>62</v>
      </c>
      <c r="UQ51" s="190">
        <v>0</v>
      </c>
      <c r="UR51" s="190">
        <v>0</v>
      </c>
      <c r="US51" s="190">
        <v>0</v>
      </c>
      <c r="UT51" s="190">
        <f t="shared" si="82"/>
        <v>0</v>
      </c>
      <c r="UU51" s="191"/>
      <c r="UV51" s="192">
        <v>45</v>
      </c>
      <c r="UW51" s="189" t="s">
        <v>62</v>
      </c>
      <c r="UX51" s="190"/>
      <c r="UY51" s="190">
        <v>0</v>
      </c>
      <c r="UZ51" s="190">
        <v>0</v>
      </c>
      <c r="VA51" s="190">
        <f t="shared" si="83"/>
        <v>0</v>
      </c>
      <c r="VB51" s="191"/>
      <c r="VC51" s="192">
        <v>45</v>
      </c>
      <c r="VD51" s="189" t="s">
        <v>62</v>
      </c>
      <c r="VE51" s="190"/>
      <c r="VF51" s="190">
        <v>0</v>
      </c>
      <c r="VG51" s="190">
        <v>0</v>
      </c>
      <c r="VH51" s="190">
        <f t="shared" si="84"/>
        <v>0</v>
      </c>
      <c r="VI51" s="191"/>
      <c r="VJ51" s="192">
        <v>45</v>
      </c>
      <c r="VK51" s="189" t="s">
        <v>62</v>
      </c>
      <c r="VL51" s="190">
        <v>0</v>
      </c>
      <c r="VM51" s="190">
        <v>0</v>
      </c>
      <c r="VN51" s="190">
        <v>0</v>
      </c>
      <c r="VO51" s="190">
        <f t="shared" si="85"/>
        <v>0</v>
      </c>
      <c r="VP51" s="191"/>
      <c r="VQ51" s="192">
        <v>45</v>
      </c>
      <c r="VR51" s="189" t="s">
        <v>62</v>
      </c>
      <c r="VS51" s="190">
        <v>0</v>
      </c>
      <c r="VT51" s="190">
        <v>0</v>
      </c>
      <c r="VU51" s="190">
        <v>0</v>
      </c>
      <c r="VV51" s="190">
        <f t="shared" si="86"/>
        <v>0</v>
      </c>
      <c r="VW51" s="191"/>
      <c r="VX51" s="192">
        <v>45</v>
      </c>
      <c r="VY51" s="189" t="s">
        <v>62</v>
      </c>
      <c r="VZ51" s="190">
        <v>0</v>
      </c>
      <c r="WA51" s="190">
        <v>0</v>
      </c>
      <c r="WB51" s="190">
        <v>0</v>
      </c>
      <c r="WC51" s="190">
        <f t="shared" si="87"/>
        <v>0</v>
      </c>
      <c r="WD51" s="191"/>
      <c r="WE51" s="192">
        <v>45</v>
      </c>
      <c r="WF51" s="189" t="s">
        <v>62</v>
      </c>
      <c r="WG51" s="190">
        <v>0</v>
      </c>
      <c r="WH51" s="190">
        <v>0</v>
      </c>
      <c r="WI51" s="190">
        <v>0</v>
      </c>
      <c r="WJ51" s="190">
        <f t="shared" si="88"/>
        <v>0</v>
      </c>
      <c r="WK51" s="191"/>
      <c r="WL51" s="192">
        <v>45</v>
      </c>
      <c r="WM51" s="189" t="s">
        <v>62</v>
      </c>
      <c r="WN51" s="190">
        <v>0</v>
      </c>
      <c r="WO51" s="190">
        <v>0</v>
      </c>
      <c r="WP51" s="190">
        <v>0</v>
      </c>
      <c r="WQ51" s="190">
        <f t="shared" si="89"/>
        <v>0</v>
      </c>
      <c r="WR51" s="191"/>
      <c r="WS51" s="192">
        <v>45</v>
      </c>
      <c r="WT51" s="189" t="s">
        <v>62</v>
      </c>
      <c r="WU51" s="190">
        <v>0</v>
      </c>
      <c r="WV51" s="190">
        <v>0</v>
      </c>
      <c r="WW51" s="190">
        <v>0</v>
      </c>
      <c r="WX51" s="190">
        <f t="shared" si="90"/>
        <v>0</v>
      </c>
      <c r="WY51" s="191"/>
      <c r="WZ51" s="192">
        <v>45</v>
      </c>
      <c r="XA51" s="189" t="s">
        <v>62</v>
      </c>
      <c r="XB51" s="190">
        <v>0</v>
      </c>
      <c r="XC51" s="190">
        <v>0</v>
      </c>
      <c r="XD51" s="190">
        <v>0</v>
      </c>
      <c r="XE51" s="190">
        <f t="shared" si="91"/>
        <v>0</v>
      </c>
      <c r="XF51" s="191"/>
      <c r="XG51" s="192">
        <v>45</v>
      </c>
      <c r="XH51" s="189" t="s">
        <v>62</v>
      </c>
      <c r="XI51" s="190">
        <v>0</v>
      </c>
      <c r="XJ51" s="190">
        <v>0</v>
      </c>
      <c r="XK51" s="190">
        <v>0</v>
      </c>
      <c r="XL51" s="190">
        <f t="shared" si="92"/>
        <v>0</v>
      </c>
      <c r="XM51" s="191"/>
      <c r="XN51" s="192">
        <v>45</v>
      </c>
      <c r="XO51" s="189" t="s">
        <v>62</v>
      </c>
      <c r="XP51" s="190">
        <v>0</v>
      </c>
      <c r="XQ51" s="190">
        <v>0</v>
      </c>
      <c r="XR51" s="190">
        <v>0</v>
      </c>
      <c r="XS51" s="190">
        <f t="shared" si="93"/>
        <v>0</v>
      </c>
      <c r="XT51" s="191"/>
      <c r="XU51" s="192">
        <v>45</v>
      </c>
      <c r="XV51" s="189" t="s">
        <v>62</v>
      </c>
      <c r="XW51" s="190">
        <v>0</v>
      </c>
      <c r="XX51" s="190">
        <v>0</v>
      </c>
      <c r="XY51" s="190">
        <v>0</v>
      </c>
      <c r="XZ51" s="190">
        <f t="shared" si="94"/>
        <v>0</v>
      </c>
      <c r="YA51" s="191"/>
      <c r="YB51" s="192">
        <v>45</v>
      </c>
      <c r="YC51" s="189" t="s">
        <v>62</v>
      </c>
      <c r="YD51" s="190">
        <v>0</v>
      </c>
      <c r="YE51" s="190">
        <v>0</v>
      </c>
      <c r="YF51" s="190">
        <v>0</v>
      </c>
      <c r="YG51" s="190">
        <f t="shared" si="95"/>
        <v>0</v>
      </c>
      <c r="YH51" s="191"/>
      <c r="YI51" s="192">
        <v>45</v>
      </c>
      <c r="YJ51" s="189" t="s">
        <v>62</v>
      </c>
      <c r="YK51" s="190">
        <v>0</v>
      </c>
      <c r="YL51" s="190">
        <v>0</v>
      </c>
      <c r="YM51" s="190">
        <v>0</v>
      </c>
      <c r="YN51" s="190">
        <f t="shared" si="96"/>
        <v>0</v>
      </c>
      <c r="YO51" s="191"/>
      <c r="YP51" s="192">
        <v>45</v>
      </c>
      <c r="YQ51" s="189" t="s">
        <v>62</v>
      </c>
      <c r="YR51" s="190">
        <v>0</v>
      </c>
      <c r="YS51" s="190">
        <v>0</v>
      </c>
      <c r="YT51" s="219">
        <v>0</v>
      </c>
      <c r="YU51" s="190">
        <f t="shared" si="97"/>
        <v>0</v>
      </c>
      <c r="YV51" s="191"/>
      <c r="YW51" s="192">
        <v>45</v>
      </c>
      <c r="YX51" s="189" t="s">
        <v>62</v>
      </c>
      <c r="YY51" s="190">
        <v>0</v>
      </c>
      <c r="YZ51" s="190">
        <v>0</v>
      </c>
      <c r="ZA51" s="190">
        <v>0</v>
      </c>
      <c r="ZB51" s="190">
        <f t="shared" si="98"/>
        <v>0</v>
      </c>
      <c r="ZC51" s="191"/>
      <c r="ZD51" s="192">
        <v>45</v>
      </c>
      <c r="ZE51" s="189" t="s">
        <v>62</v>
      </c>
      <c r="ZF51" s="190">
        <v>0</v>
      </c>
      <c r="ZG51" s="190">
        <v>0</v>
      </c>
      <c r="ZH51" s="190">
        <v>0</v>
      </c>
      <c r="ZI51" s="190">
        <f t="shared" si="99"/>
        <v>0</v>
      </c>
      <c r="ZJ51" s="191"/>
      <c r="ZK51" s="192">
        <v>45</v>
      </c>
      <c r="ZL51" s="189" t="s">
        <v>62</v>
      </c>
      <c r="ZM51" s="190">
        <v>0</v>
      </c>
      <c r="ZN51" s="190">
        <v>0</v>
      </c>
      <c r="ZO51" s="190">
        <v>0</v>
      </c>
      <c r="ZP51" s="190">
        <f t="shared" si="100"/>
        <v>0</v>
      </c>
      <c r="ZQ51" s="191"/>
      <c r="ZR51" s="192">
        <v>45</v>
      </c>
      <c r="ZS51" s="189" t="s">
        <v>62</v>
      </c>
      <c r="ZT51" s="190">
        <v>0</v>
      </c>
      <c r="ZU51" s="190">
        <f t="shared" si="101"/>
        <v>44300</v>
      </c>
      <c r="ZV51" s="190">
        <f t="shared" si="0"/>
        <v>0</v>
      </c>
      <c r="ZW51" s="190">
        <f t="shared" si="1"/>
        <v>44300</v>
      </c>
      <c r="ZX51" s="230"/>
    </row>
    <row r="52" spans="1:700" ht="15.75" hidden="1">
      <c r="A52" s="192">
        <v>46</v>
      </c>
      <c r="B52" s="189" t="s">
        <v>63</v>
      </c>
      <c r="C52" s="190">
        <v>0</v>
      </c>
      <c r="D52" s="190">
        <v>0</v>
      </c>
      <c r="E52" s="190">
        <v>0</v>
      </c>
      <c r="F52" s="190">
        <f t="shared" si="2"/>
        <v>0</v>
      </c>
      <c r="G52" s="191"/>
      <c r="H52" s="192">
        <v>46</v>
      </c>
      <c r="I52" s="189" t="s">
        <v>63</v>
      </c>
      <c r="J52" s="190">
        <v>0</v>
      </c>
      <c r="K52" s="190">
        <v>0</v>
      </c>
      <c r="L52" s="190">
        <v>0</v>
      </c>
      <c r="M52" s="190">
        <f t="shared" si="3"/>
        <v>0</v>
      </c>
      <c r="N52" s="191"/>
      <c r="O52" s="192">
        <v>46</v>
      </c>
      <c r="P52" s="189" t="s">
        <v>63</v>
      </c>
      <c r="Q52" s="190">
        <v>0</v>
      </c>
      <c r="R52" s="190">
        <v>0</v>
      </c>
      <c r="S52" s="190">
        <v>0</v>
      </c>
      <c r="T52" s="190">
        <f t="shared" si="4"/>
        <v>0</v>
      </c>
      <c r="U52" s="191"/>
      <c r="V52" s="192">
        <v>46</v>
      </c>
      <c r="W52" s="189" t="s">
        <v>63</v>
      </c>
      <c r="X52" s="190">
        <v>0</v>
      </c>
      <c r="Y52" s="190">
        <v>0</v>
      </c>
      <c r="Z52" s="190">
        <v>0</v>
      </c>
      <c r="AA52" s="190">
        <f t="shared" si="5"/>
        <v>0</v>
      </c>
      <c r="AB52" s="191"/>
      <c r="AC52" s="192">
        <v>46</v>
      </c>
      <c r="AD52" s="189" t="s">
        <v>63</v>
      </c>
      <c r="AE52" s="190">
        <v>0</v>
      </c>
      <c r="AF52" s="190">
        <v>0</v>
      </c>
      <c r="AG52" s="190">
        <v>0</v>
      </c>
      <c r="AH52" s="190">
        <f t="shared" si="6"/>
        <v>0</v>
      </c>
      <c r="AI52" s="191"/>
      <c r="AJ52" s="192">
        <v>46</v>
      </c>
      <c r="AK52" s="189" t="s">
        <v>63</v>
      </c>
      <c r="AL52" s="190">
        <v>0</v>
      </c>
      <c r="AM52" s="190">
        <v>0</v>
      </c>
      <c r="AN52" s="190">
        <v>0</v>
      </c>
      <c r="AO52" s="190">
        <f t="shared" si="7"/>
        <v>0</v>
      </c>
      <c r="AP52" s="191"/>
      <c r="AQ52" s="192">
        <v>46</v>
      </c>
      <c r="AR52" s="189" t="s">
        <v>63</v>
      </c>
      <c r="AS52" s="190">
        <v>5</v>
      </c>
      <c r="AT52" s="190">
        <v>10000</v>
      </c>
      <c r="AU52" s="190">
        <v>0</v>
      </c>
      <c r="AV52" s="190">
        <f t="shared" si="8"/>
        <v>10000</v>
      </c>
      <c r="AW52" s="191"/>
      <c r="AX52" s="192">
        <v>46</v>
      </c>
      <c r="AY52" s="189" t="s">
        <v>63</v>
      </c>
      <c r="AZ52" s="190">
        <v>0</v>
      </c>
      <c r="BA52" s="190">
        <v>0</v>
      </c>
      <c r="BB52" s="190">
        <v>0</v>
      </c>
      <c r="BC52" s="190">
        <f t="shared" si="9"/>
        <v>0</v>
      </c>
      <c r="BD52" s="191"/>
      <c r="BE52" s="192">
        <v>46</v>
      </c>
      <c r="BF52" s="189" t="s">
        <v>63</v>
      </c>
      <c r="BG52" s="190">
        <v>0</v>
      </c>
      <c r="BH52" s="190">
        <v>0</v>
      </c>
      <c r="BI52" s="190">
        <v>0</v>
      </c>
      <c r="BJ52" s="190">
        <f t="shared" si="10"/>
        <v>0</v>
      </c>
      <c r="BK52" s="191"/>
      <c r="BL52" s="192">
        <v>46</v>
      </c>
      <c r="BM52" s="189" t="s">
        <v>63</v>
      </c>
      <c r="BN52" s="190">
        <v>0</v>
      </c>
      <c r="BO52" s="190">
        <v>0</v>
      </c>
      <c r="BP52" s="190">
        <v>0</v>
      </c>
      <c r="BQ52" s="190">
        <f t="shared" si="11"/>
        <v>0</v>
      </c>
      <c r="BR52" s="191"/>
      <c r="BS52" s="192">
        <v>46</v>
      </c>
      <c r="BT52" s="189" t="s">
        <v>63</v>
      </c>
      <c r="BU52" s="190">
        <v>37</v>
      </c>
      <c r="BV52" s="190">
        <v>25900</v>
      </c>
      <c r="BW52" s="190">
        <v>0</v>
      </c>
      <c r="BX52" s="190">
        <f t="shared" si="12"/>
        <v>25900</v>
      </c>
      <c r="BY52" s="191"/>
      <c r="BZ52" s="192">
        <v>46</v>
      </c>
      <c r="CA52" s="189" t="s">
        <v>63</v>
      </c>
      <c r="CB52" s="190">
        <v>0</v>
      </c>
      <c r="CC52" s="190">
        <v>0</v>
      </c>
      <c r="CD52" s="190">
        <v>0</v>
      </c>
      <c r="CE52" s="190">
        <f t="shared" si="13"/>
        <v>0</v>
      </c>
      <c r="CF52" s="191"/>
      <c r="CG52" s="192">
        <v>46</v>
      </c>
      <c r="CH52" s="189" t="s">
        <v>63</v>
      </c>
      <c r="CI52" s="190">
        <v>0</v>
      </c>
      <c r="CJ52" s="190">
        <v>0</v>
      </c>
      <c r="CK52" s="190">
        <v>0</v>
      </c>
      <c r="CL52" s="190">
        <f t="shared" si="14"/>
        <v>0</v>
      </c>
      <c r="CM52" s="191"/>
      <c r="CN52" s="192">
        <v>46</v>
      </c>
      <c r="CO52" s="189" t="s">
        <v>63</v>
      </c>
      <c r="CP52" s="190">
        <v>0</v>
      </c>
      <c r="CQ52" s="190">
        <v>0</v>
      </c>
      <c r="CR52" s="190">
        <v>0</v>
      </c>
      <c r="CS52" s="190">
        <f t="shared" si="15"/>
        <v>0</v>
      </c>
      <c r="CT52" s="191"/>
      <c r="CU52" s="192">
        <v>46</v>
      </c>
      <c r="CV52" s="189" t="s">
        <v>63</v>
      </c>
      <c r="CW52" s="190">
        <v>0</v>
      </c>
      <c r="CX52" s="190">
        <v>0</v>
      </c>
      <c r="CY52" s="190">
        <v>0</v>
      </c>
      <c r="CZ52" s="190">
        <f t="shared" si="16"/>
        <v>0</v>
      </c>
      <c r="DA52" s="191"/>
      <c r="DB52" s="192">
        <v>46</v>
      </c>
      <c r="DC52" s="189" t="s">
        <v>63</v>
      </c>
      <c r="DD52" s="190">
        <v>0</v>
      </c>
      <c r="DE52" s="190">
        <v>0</v>
      </c>
      <c r="DF52" s="190">
        <v>0</v>
      </c>
      <c r="DG52" s="190">
        <f t="shared" si="17"/>
        <v>0</v>
      </c>
      <c r="DH52" s="191"/>
      <c r="DI52" s="192">
        <v>46</v>
      </c>
      <c r="DJ52" s="189" t="s">
        <v>63</v>
      </c>
      <c r="DK52" s="190">
        <v>0</v>
      </c>
      <c r="DL52" s="190">
        <v>0</v>
      </c>
      <c r="DM52" s="190">
        <v>0</v>
      </c>
      <c r="DN52" s="190">
        <f t="shared" si="18"/>
        <v>0</v>
      </c>
      <c r="DO52" s="191"/>
      <c r="DP52" s="192">
        <v>46</v>
      </c>
      <c r="DQ52" s="189" t="s">
        <v>63</v>
      </c>
      <c r="DR52" s="190">
        <v>0</v>
      </c>
      <c r="DS52" s="190">
        <v>0</v>
      </c>
      <c r="DT52" s="190">
        <v>0</v>
      </c>
      <c r="DU52" s="190">
        <f t="shared" si="19"/>
        <v>0</v>
      </c>
      <c r="DV52" s="191"/>
      <c r="DW52" s="192">
        <v>46</v>
      </c>
      <c r="DX52" s="189" t="s">
        <v>63</v>
      </c>
      <c r="DY52" s="190">
        <v>0</v>
      </c>
      <c r="DZ52" s="190">
        <v>0</v>
      </c>
      <c r="EA52" s="190">
        <v>0</v>
      </c>
      <c r="EB52" s="190">
        <f t="shared" si="20"/>
        <v>0</v>
      </c>
      <c r="EC52" s="191"/>
      <c r="ED52" s="192">
        <v>46</v>
      </c>
      <c r="EE52" s="189" t="s">
        <v>63</v>
      </c>
      <c r="EF52" s="190">
        <v>0</v>
      </c>
      <c r="EG52" s="190">
        <v>0</v>
      </c>
      <c r="EH52" s="190">
        <v>0</v>
      </c>
      <c r="EI52" s="190">
        <f t="shared" si="21"/>
        <v>0</v>
      </c>
      <c r="EJ52" s="191"/>
      <c r="EK52" s="192">
        <v>46</v>
      </c>
      <c r="EL52" s="189" t="s">
        <v>63</v>
      </c>
      <c r="EM52" s="190">
        <v>0</v>
      </c>
      <c r="EN52" s="190">
        <v>0</v>
      </c>
      <c r="EO52" s="190">
        <v>0</v>
      </c>
      <c r="EP52" s="190">
        <f t="shared" si="22"/>
        <v>0</v>
      </c>
      <c r="EQ52" s="191"/>
      <c r="ER52" s="192">
        <v>46</v>
      </c>
      <c r="ES52" s="189" t="s">
        <v>63</v>
      </c>
      <c r="ET52" s="190">
        <v>0</v>
      </c>
      <c r="EU52" s="190">
        <v>0</v>
      </c>
      <c r="EV52" s="190">
        <v>0</v>
      </c>
      <c r="EW52" s="190">
        <f t="shared" si="23"/>
        <v>0</v>
      </c>
      <c r="EX52" s="191"/>
      <c r="EY52" s="192">
        <v>46</v>
      </c>
      <c r="EZ52" s="189" t="s">
        <v>63</v>
      </c>
      <c r="FA52" s="190">
        <v>0</v>
      </c>
      <c r="FB52" s="190">
        <v>0</v>
      </c>
      <c r="FC52" s="190">
        <v>0</v>
      </c>
      <c r="FD52" s="190">
        <f t="shared" si="24"/>
        <v>0</v>
      </c>
      <c r="FE52" s="191"/>
      <c r="FF52" s="192">
        <v>46</v>
      </c>
      <c r="FG52" s="189" t="s">
        <v>63</v>
      </c>
      <c r="FH52" s="190">
        <v>0</v>
      </c>
      <c r="FI52" s="190">
        <v>0</v>
      </c>
      <c r="FJ52" s="190">
        <v>0</v>
      </c>
      <c r="FK52" s="190">
        <f t="shared" si="25"/>
        <v>0</v>
      </c>
      <c r="FL52" s="191"/>
      <c r="FM52" s="192">
        <v>46</v>
      </c>
      <c r="FN52" s="189" t="s">
        <v>63</v>
      </c>
      <c r="FO52" s="190">
        <v>0</v>
      </c>
      <c r="FP52" s="190">
        <v>0</v>
      </c>
      <c r="FQ52" s="190">
        <v>0</v>
      </c>
      <c r="FR52" s="190">
        <f t="shared" si="26"/>
        <v>0</v>
      </c>
      <c r="FS52" s="191"/>
      <c r="FT52" s="192">
        <v>46</v>
      </c>
      <c r="FU52" s="189" t="s">
        <v>63</v>
      </c>
      <c r="FV52" s="190">
        <v>0</v>
      </c>
      <c r="FW52" s="190">
        <v>0</v>
      </c>
      <c r="FX52" s="190">
        <v>0</v>
      </c>
      <c r="FY52" s="190">
        <f t="shared" si="27"/>
        <v>0</v>
      </c>
      <c r="FZ52" s="191"/>
      <c r="GA52" s="192">
        <v>46</v>
      </c>
      <c r="GB52" s="189" t="s">
        <v>63</v>
      </c>
      <c r="GC52" s="190">
        <v>0</v>
      </c>
      <c r="GD52" s="190">
        <v>0</v>
      </c>
      <c r="GE52" s="190">
        <v>0</v>
      </c>
      <c r="GF52" s="190">
        <f t="shared" si="28"/>
        <v>0</v>
      </c>
      <c r="GG52" s="191"/>
      <c r="GH52" s="192">
        <v>46</v>
      </c>
      <c r="GI52" s="189" t="s">
        <v>63</v>
      </c>
      <c r="GJ52" s="190">
        <v>0</v>
      </c>
      <c r="GK52" s="190">
        <v>0</v>
      </c>
      <c r="GL52" s="190">
        <v>0</v>
      </c>
      <c r="GM52" s="190">
        <f t="shared" si="29"/>
        <v>0</v>
      </c>
      <c r="GN52" s="191"/>
      <c r="GO52" s="192">
        <v>46</v>
      </c>
      <c r="GP52" s="189" t="s">
        <v>63</v>
      </c>
      <c r="GQ52" s="190">
        <v>0</v>
      </c>
      <c r="GR52" s="190">
        <v>0</v>
      </c>
      <c r="GS52" s="190">
        <v>0</v>
      </c>
      <c r="GT52" s="190">
        <f t="shared" si="30"/>
        <v>0</v>
      </c>
      <c r="GU52" s="191"/>
      <c r="GV52" s="192">
        <v>46</v>
      </c>
      <c r="GW52" s="189" t="s">
        <v>63</v>
      </c>
      <c r="GX52" s="190">
        <v>0</v>
      </c>
      <c r="GY52" s="190">
        <v>0</v>
      </c>
      <c r="GZ52" s="190">
        <v>0</v>
      </c>
      <c r="HA52" s="190">
        <f t="shared" si="31"/>
        <v>0</v>
      </c>
      <c r="HB52" s="191"/>
      <c r="HC52" s="192">
        <v>46</v>
      </c>
      <c r="HD52" s="189" t="s">
        <v>63</v>
      </c>
      <c r="HE52" s="190">
        <v>0</v>
      </c>
      <c r="HF52" s="190">
        <v>0</v>
      </c>
      <c r="HG52" s="190">
        <v>0</v>
      </c>
      <c r="HH52" s="190">
        <f t="shared" si="32"/>
        <v>0</v>
      </c>
      <c r="HI52" s="191"/>
      <c r="HJ52" s="192">
        <v>46</v>
      </c>
      <c r="HK52" s="189" t="s">
        <v>63</v>
      </c>
      <c r="HL52" s="190">
        <v>0</v>
      </c>
      <c r="HM52" s="190">
        <v>0</v>
      </c>
      <c r="HN52" s="190">
        <v>0</v>
      </c>
      <c r="HO52" s="190">
        <f t="shared" si="33"/>
        <v>0</v>
      </c>
      <c r="HP52" s="191"/>
      <c r="HQ52" s="192">
        <v>46</v>
      </c>
      <c r="HR52" s="189" t="s">
        <v>63</v>
      </c>
      <c r="HS52" s="190">
        <v>0</v>
      </c>
      <c r="HT52" s="190">
        <v>0</v>
      </c>
      <c r="HU52" s="190">
        <v>0</v>
      </c>
      <c r="HV52" s="190">
        <f t="shared" si="34"/>
        <v>0</v>
      </c>
      <c r="HW52" s="191"/>
      <c r="HX52" s="192">
        <v>46</v>
      </c>
      <c r="HY52" s="189" t="s">
        <v>63</v>
      </c>
      <c r="HZ52" s="190">
        <v>0</v>
      </c>
      <c r="IA52" s="190">
        <v>0</v>
      </c>
      <c r="IB52" s="190">
        <v>0</v>
      </c>
      <c r="IC52" s="190">
        <f t="shared" si="35"/>
        <v>0</v>
      </c>
      <c r="ID52" s="191"/>
      <c r="IE52" s="192">
        <v>46</v>
      </c>
      <c r="IF52" s="189" t="s">
        <v>63</v>
      </c>
      <c r="IG52" s="190">
        <v>0</v>
      </c>
      <c r="IH52" s="190">
        <v>0</v>
      </c>
      <c r="II52" s="190">
        <v>0</v>
      </c>
      <c r="IJ52" s="190">
        <f t="shared" si="36"/>
        <v>0</v>
      </c>
      <c r="IK52" s="191"/>
      <c r="IL52" s="192">
        <v>46</v>
      </c>
      <c r="IM52" s="189" t="s">
        <v>63</v>
      </c>
      <c r="IN52" s="190">
        <v>0</v>
      </c>
      <c r="IO52" s="190">
        <v>0</v>
      </c>
      <c r="IP52" s="190">
        <v>0</v>
      </c>
      <c r="IQ52" s="190">
        <f t="shared" si="37"/>
        <v>0</v>
      </c>
      <c r="IR52" s="191"/>
      <c r="IS52" s="192">
        <v>46</v>
      </c>
      <c r="IT52" s="189" t="s">
        <v>63</v>
      </c>
      <c r="IU52" s="190">
        <v>0</v>
      </c>
      <c r="IV52" s="190">
        <v>0</v>
      </c>
      <c r="IW52" s="190">
        <v>0</v>
      </c>
      <c r="IX52" s="190">
        <f t="shared" si="38"/>
        <v>0</v>
      </c>
      <c r="IY52" s="191"/>
      <c r="IZ52" s="192">
        <v>46</v>
      </c>
      <c r="JA52" s="189" t="s">
        <v>63</v>
      </c>
      <c r="JB52" s="190">
        <v>0</v>
      </c>
      <c r="JC52" s="190">
        <v>0</v>
      </c>
      <c r="JD52" s="190">
        <v>0</v>
      </c>
      <c r="JE52" s="190">
        <f t="shared" si="39"/>
        <v>0</v>
      </c>
      <c r="JF52" s="191"/>
      <c r="JG52" s="192">
        <v>46</v>
      </c>
      <c r="JH52" s="189" t="s">
        <v>63</v>
      </c>
      <c r="JI52" s="190">
        <v>0</v>
      </c>
      <c r="JJ52" s="190">
        <v>0</v>
      </c>
      <c r="JK52" s="190">
        <v>0</v>
      </c>
      <c r="JL52" s="190">
        <f t="shared" si="40"/>
        <v>0</v>
      </c>
      <c r="JM52" s="191"/>
      <c r="JN52" s="192">
        <v>46</v>
      </c>
      <c r="JO52" s="189" t="s">
        <v>63</v>
      </c>
      <c r="JP52" s="190">
        <v>0</v>
      </c>
      <c r="JQ52" s="190">
        <v>0</v>
      </c>
      <c r="JR52" s="190">
        <v>0</v>
      </c>
      <c r="JS52" s="190">
        <f t="shared" si="41"/>
        <v>0</v>
      </c>
      <c r="JT52" s="191"/>
      <c r="JU52" s="192">
        <v>46</v>
      </c>
      <c r="JV52" s="189" t="s">
        <v>63</v>
      </c>
      <c r="JW52" s="190">
        <v>0</v>
      </c>
      <c r="JX52" s="190">
        <v>0</v>
      </c>
      <c r="JY52" s="190">
        <v>0</v>
      </c>
      <c r="JZ52" s="190">
        <f t="shared" si="42"/>
        <v>0</v>
      </c>
      <c r="KA52" s="191"/>
      <c r="KB52" s="192">
        <v>46</v>
      </c>
      <c r="KC52" s="189" t="s">
        <v>63</v>
      </c>
      <c r="KD52" s="190">
        <v>0</v>
      </c>
      <c r="KE52" s="190">
        <v>0</v>
      </c>
      <c r="KF52" s="190">
        <v>0</v>
      </c>
      <c r="KG52" s="190">
        <f t="shared" si="43"/>
        <v>0</v>
      </c>
      <c r="KH52" s="191"/>
      <c r="KI52" s="192">
        <v>46</v>
      </c>
      <c r="KJ52" s="189" t="s">
        <v>63</v>
      </c>
      <c r="KK52" s="190">
        <v>0</v>
      </c>
      <c r="KL52" s="190">
        <v>0</v>
      </c>
      <c r="KM52" s="190">
        <v>0</v>
      </c>
      <c r="KN52" s="190">
        <f t="shared" si="44"/>
        <v>0</v>
      </c>
      <c r="KO52" s="191"/>
      <c r="KP52" s="192">
        <v>46</v>
      </c>
      <c r="KQ52" s="189" t="s">
        <v>63</v>
      </c>
      <c r="KR52" s="190">
        <v>0</v>
      </c>
      <c r="KS52" s="190">
        <v>0</v>
      </c>
      <c r="KT52" s="190">
        <v>0</v>
      </c>
      <c r="KU52" s="190">
        <f t="shared" si="45"/>
        <v>0</v>
      </c>
      <c r="KV52" s="191"/>
      <c r="KW52" s="192">
        <v>46</v>
      </c>
      <c r="KX52" s="189" t="s">
        <v>63</v>
      </c>
      <c r="KY52" s="190">
        <v>0</v>
      </c>
      <c r="KZ52" s="190">
        <v>0</v>
      </c>
      <c r="LA52" s="190">
        <v>0</v>
      </c>
      <c r="LB52" s="190">
        <f t="shared" si="46"/>
        <v>0</v>
      </c>
      <c r="LC52" s="191"/>
      <c r="LD52" s="192">
        <v>46</v>
      </c>
      <c r="LE52" s="189" t="s">
        <v>63</v>
      </c>
      <c r="LF52" s="190"/>
      <c r="LG52" s="190">
        <v>0</v>
      </c>
      <c r="LH52" s="190">
        <v>0</v>
      </c>
      <c r="LI52" s="190">
        <f t="shared" si="47"/>
        <v>0</v>
      </c>
      <c r="LJ52" s="191"/>
      <c r="LK52" s="192">
        <v>46</v>
      </c>
      <c r="LL52" s="189" t="s">
        <v>63</v>
      </c>
      <c r="LM52" s="190">
        <v>0</v>
      </c>
      <c r="LN52" s="190">
        <v>0</v>
      </c>
      <c r="LO52" s="190">
        <v>0</v>
      </c>
      <c r="LP52" s="190">
        <f t="shared" si="48"/>
        <v>0</v>
      </c>
      <c r="LQ52" s="191"/>
      <c r="LR52" s="192">
        <v>46</v>
      </c>
      <c r="LS52" s="189" t="s">
        <v>63</v>
      </c>
      <c r="LT52" s="190">
        <v>0</v>
      </c>
      <c r="LU52" s="190">
        <v>0</v>
      </c>
      <c r="LV52" s="190">
        <v>0</v>
      </c>
      <c r="LW52" s="190">
        <f t="shared" si="49"/>
        <v>0</v>
      </c>
      <c r="LX52" s="191"/>
      <c r="LY52" s="192">
        <v>46</v>
      </c>
      <c r="LZ52" s="189" t="s">
        <v>63</v>
      </c>
      <c r="MA52" s="190">
        <v>0</v>
      </c>
      <c r="MB52" s="190">
        <v>0</v>
      </c>
      <c r="MC52" s="190">
        <v>0</v>
      </c>
      <c r="MD52" s="190">
        <f t="shared" si="50"/>
        <v>0</v>
      </c>
      <c r="ME52" s="191"/>
      <c r="MF52" s="192">
        <v>46</v>
      </c>
      <c r="MG52" s="189" t="s">
        <v>63</v>
      </c>
      <c r="MH52" s="190">
        <v>0</v>
      </c>
      <c r="MI52" s="190">
        <v>0</v>
      </c>
      <c r="MJ52" s="190">
        <v>0</v>
      </c>
      <c r="MK52" s="190">
        <f t="shared" si="51"/>
        <v>0</v>
      </c>
      <c r="ML52" s="191"/>
      <c r="MM52" s="192">
        <v>46</v>
      </c>
      <c r="MN52" s="189" t="s">
        <v>63</v>
      </c>
      <c r="MO52" s="190">
        <v>0</v>
      </c>
      <c r="MP52" s="190">
        <v>0</v>
      </c>
      <c r="MQ52" s="190">
        <v>0</v>
      </c>
      <c r="MR52" s="190">
        <f t="shared" si="52"/>
        <v>0</v>
      </c>
      <c r="MS52" s="191"/>
      <c r="MT52" s="192">
        <v>46</v>
      </c>
      <c r="MU52" s="189" t="s">
        <v>63</v>
      </c>
      <c r="MV52" s="190">
        <v>0</v>
      </c>
      <c r="MW52" s="190">
        <v>0</v>
      </c>
      <c r="MX52" s="190">
        <v>0</v>
      </c>
      <c r="MY52" s="190">
        <f t="shared" si="53"/>
        <v>0</v>
      </c>
      <c r="MZ52" s="191"/>
      <c r="NA52" s="192">
        <v>46</v>
      </c>
      <c r="NB52" s="189" t="s">
        <v>63</v>
      </c>
      <c r="NC52" s="190">
        <v>0</v>
      </c>
      <c r="ND52" s="190">
        <v>0</v>
      </c>
      <c r="NE52" s="190">
        <v>0</v>
      </c>
      <c r="NF52" s="190">
        <f t="shared" si="54"/>
        <v>0</v>
      </c>
      <c r="NG52" s="191"/>
      <c r="NH52" s="192">
        <v>46</v>
      </c>
      <c r="NI52" s="189" t="s">
        <v>63</v>
      </c>
      <c r="NJ52" s="190">
        <v>0</v>
      </c>
      <c r="NK52" s="190">
        <v>0</v>
      </c>
      <c r="NL52" s="190">
        <v>0</v>
      </c>
      <c r="NM52" s="190">
        <f t="shared" si="55"/>
        <v>0</v>
      </c>
      <c r="NN52" s="191"/>
      <c r="NO52" s="192">
        <v>46</v>
      </c>
      <c r="NP52" s="189" t="s">
        <v>63</v>
      </c>
      <c r="NQ52" s="190">
        <v>0</v>
      </c>
      <c r="NR52" s="190">
        <v>0</v>
      </c>
      <c r="NS52" s="190">
        <v>0</v>
      </c>
      <c r="NT52" s="190">
        <f t="shared" si="56"/>
        <v>0</v>
      </c>
      <c r="NU52" s="191"/>
      <c r="NV52" s="192">
        <v>46</v>
      </c>
      <c r="NW52" s="189" t="s">
        <v>63</v>
      </c>
      <c r="NX52" s="190">
        <v>0</v>
      </c>
      <c r="NY52" s="190">
        <v>0</v>
      </c>
      <c r="NZ52" s="190">
        <v>0</v>
      </c>
      <c r="OA52" s="190">
        <f t="shared" si="57"/>
        <v>0</v>
      </c>
      <c r="OB52" s="191"/>
      <c r="OC52" s="192">
        <v>46</v>
      </c>
      <c r="OD52" s="189" t="s">
        <v>63</v>
      </c>
      <c r="OE52" s="190">
        <v>0</v>
      </c>
      <c r="OF52" s="190">
        <v>0</v>
      </c>
      <c r="OG52" s="190">
        <v>0</v>
      </c>
      <c r="OH52" s="190">
        <f t="shared" si="58"/>
        <v>0</v>
      </c>
      <c r="OI52" s="191"/>
      <c r="OJ52" s="192">
        <v>46</v>
      </c>
      <c r="OK52" s="189" t="s">
        <v>63</v>
      </c>
      <c r="OL52" s="190">
        <v>0</v>
      </c>
      <c r="OM52" s="190">
        <v>0</v>
      </c>
      <c r="ON52" s="190">
        <v>0</v>
      </c>
      <c r="OO52" s="190">
        <f t="shared" si="59"/>
        <v>0</v>
      </c>
      <c r="OP52" s="191"/>
      <c r="OQ52" s="192">
        <v>46</v>
      </c>
      <c r="OR52" s="189" t="s">
        <v>63</v>
      </c>
      <c r="OS52" s="190">
        <v>0</v>
      </c>
      <c r="OT52" s="190">
        <v>0</v>
      </c>
      <c r="OU52" s="190">
        <v>0</v>
      </c>
      <c r="OV52" s="190">
        <f t="shared" si="60"/>
        <v>0</v>
      </c>
      <c r="OW52" s="191"/>
      <c r="OX52" s="192">
        <v>46</v>
      </c>
      <c r="OY52" s="189" t="s">
        <v>63</v>
      </c>
      <c r="OZ52" s="190">
        <v>0</v>
      </c>
      <c r="PA52" s="190">
        <v>0</v>
      </c>
      <c r="PB52" s="190">
        <v>0</v>
      </c>
      <c r="PC52" s="190">
        <f t="shared" si="61"/>
        <v>0</v>
      </c>
      <c r="PD52" s="191"/>
      <c r="PE52" s="192">
        <v>46</v>
      </c>
      <c r="PF52" s="189" t="s">
        <v>63</v>
      </c>
      <c r="PG52" s="190">
        <v>0</v>
      </c>
      <c r="PH52" s="190">
        <v>0</v>
      </c>
      <c r="PI52" s="190">
        <v>0</v>
      </c>
      <c r="PJ52" s="190">
        <f t="shared" si="62"/>
        <v>0</v>
      </c>
      <c r="PK52" s="191"/>
      <c r="PL52" s="192">
        <v>46</v>
      </c>
      <c r="PM52" s="189" t="s">
        <v>63</v>
      </c>
      <c r="PN52" s="190">
        <v>0</v>
      </c>
      <c r="PO52" s="190">
        <v>0</v>
      </c>
      <c r="PP52" s="190">
        <v>0</v>
      </c>
      <c r="PQ52" s="190">
        <f t="shared" si="63"/>
        <v>0</v>
      </c>
      <c r="PR52" s="191"/>
      <c r="PS52" s="192">
        <v>46</v>
      </c>
      <c r="PT52" s="189" t="s">
        <v>63</v>
      </c>
      <c r="PU52" s="190">
        <v>0</v>
      </c>
      <c r="PV52" s="190">
        <v>0</v>
      </c>
      <c r="PW52" s="190">
        <v>0</v>
      </c>
      <c r="PX52" s="190">
        <f t="shared" si="64"/>
        <v>0</v>
      </c>
      <c r="PY52" s="191"/>
      <c r="PZ52" s="192">
        <v>46</v>
      </c>
      <c r="QA52" s="189" t="s">
        <v>63</v>
      </c>
      <c r="QB52" s="190"/>
      <c r="QC52" s="190"/>
      <c r="QD52" s="190">
        <v>0</v>
      </c>
      <c r="QE52" s="190">
        <f t="shared" si="65"/>
        <v>0</v>
      </c>
      <c r="QF52" s="191"/>
      <c r="QG52" s="192">
        <v>46</v>
      </c>
      <c r="QH52" s="189" t="s">
        <v>63</v>
      </c>
      <c r="QI52" s="190">
        <v>0</v>
      </c>
      <c r="QJ52" s="190">
        <v>0</v>
      </c>
      <c r="QK52" s="190">
        <v>0</v>
      </c>
      <c r="QL52" s="190">
        <f t="shared" si="66"/>
        <v>0</v>
      </c>
      <c r="QM52" s="191"/>
      <c r="QN52" s="192">
        <v>46</v>
      </c>
      <c r="QO52" s="189" t="s">
        <v>63</v>
      </c>
      <c r="QP52" s="190">
        <v>0</v>
      </c>
      <c r="QQ52" s="190">
        <v>0</v>
      </c>
      <c r="QR52" s="190">
        <v>0</v>
      </c>
      <c r="QS52" s="190">
        <f t="shared" si="67"/>
        <v>0</v>
      </c>
      <c r="QT52" s="191"/>
      <c r="QU52" s="192">
        <v>46</v>
      </c>
      <c r="QV52" s="189" t="s">
        <v>63</v>
      </c>
      <c r="QW52" s="190">
        <v>0</v>
      </c>
      <c r="QX52" s="190">
        <v>0</v>
      </c>
      <c r="QY52" s="190">
        <v>0</v>
      </c>
      <c r="QZ52" s="190">
        <f t="shared" si="68"/>
        <v>0</v>
      </c>
      <c r="RA52" s="191"/>
      <c r="RB52" s="192">
        <v>46</v>
      </c>
      <c r="RC52" s="189" t="s">
        <v>63</v>
      </c>
      <c r="RD52" s="190">
        <v>0</v>
      </c>
      <c r="RE52" s="190">
        <v>0</v>
      </c>
      <c r="RF52" s="190">
        <v>0</v>
      </c>
      <c r="RG52" s="190">
        <f t="shared" si="69"/>
        <v>0</v>
      </c>
      <c r="RH52" s="191"/>
      <c r="RI52" s="192">
        <v>46</v>
      </c>
      <c r="RJ52" s="189" t="s">
        <v>63</v>
      </c>
      <c r="RK52" s="190">
        <v>0</v>
      </c>
      <c r="RL52" s="190">
        <v>0</v>
      </c>
      <c r="RM52" s="190">
        <v>0</v>
      </c>
      <c r="RN52" s="190">
        <f t="shared" si="70"/>
        <v>0</v>
      </c>
      <c r="RO52" s="191"/>
      <c r="RP52" s="192">
        <v>46</v>
      </c>
      <c r="RQ52" s="189" t="s">
        <v>63</v>
      </c>
      <c r="RR52" s="190">
        <v>0</v>
      </c>
      <c r="RS52" s="190">
        <v>0</v>
      </c>
      <c r="RT52" s="190">
        <v>0</v>
      </c>
      <c r="RU52" s="190">
        <f t="shared" si="71"/>
        <v>0</v>
      </c>
      <c r="RV52" s="191"/>
      <c r="RW52" s="192">
        <v>46</v>
      </c>
      <c r="RX52" s="189" t="s">
        <v>63</v>
      </c>
      <c r="RY52" s="190">
        <v>0</v>
      </c>
      <c r="RZ52" s="190">
        <v>0</v>
      </c>
      <c r="SA52" s="190">
        <v>0</v>
      </c>
      <c r="SB52" s="190">
        <f t="shared" si="72"/>
        <v>0</v>
      </c>
      <c r="SC52" s="191"/>
      <c r="SD52" s="192">
        <v>46</v>
      </c>
      <c r="SE52" s="189" t="s">
        <v>63</v>
      </c>
      <c r="SF52" s="190">
        <v>0</v>
      </c>
      <c r="SG52" s="190">
        <v>0</v>
      </c>
      <c r="SH52" s="190">
        <v>0</v>
      </c>
      <c r="SI52" s="190">
        <f t="shared" si="73"/>
        <v>0</v>
      </c>
      <c r="SJ52" s="191"/>
      <c r="SK52" s="192">
        <v>46</v>
      </c>
      <c r="SL52" s="189" t="s">
        <v>63</v>
      </c>
      <c r="SM52" s="190">
        <v>0</v>
      </c>
      <c r="SN52" s="190">
        <v>0</v>
      </c>
      <c r="SO52" s="190">
        <v>0</v>
      </c>
      <c r="SP52" s="190">
        <f t="shared" si="74"/>
        <v>0</v>
      </c>
      <c r="SQ52" s="191"/>
      <c r="SR52" s="192">
        <v>46</v>
      </c>
      <c r="SS52" s="189" t="s">
        <v>63</v>
      </c>
      <c r="ST52" s="190">
        <v>0</v>
      </c>
      <c r="SU52" s="190">
        <v>0</v>
      </c>
      <c r="SV52" s="190">
        <v>0</v>
      </c>
      <c r="SW52" s="190">
        <f t="shared" si="75"/>
        <v>0</v>
      </c>
      <c r="SX52" s="191"/>
      <c r="SY52" s="192">
        <v>46</v>
      </c>
      <c r="SZ52" s="189" t="s">
        <v>63</v>
      </c>
      <c r="TA52" s="190">
        <v>0</v>
      </c>
      <c r="TB52" s="190">
        <v>0</v>
      </c>
      <c r="TC52" s="190">
        <v>0</v>
      </c>
      <c r="TD52" s="190">
        <f t="shared" si="76"/>
        <v>0</v>
      </c>
      <c r="TE52" s="191"/>
      <c r="TF52" s="192">
        <v>46</v>
      </c>
      <c r="TG52" s="189" t="s">
        <v>63</v>
      </c>
      <c r="TH52" s="190">
        <v>0</v>
      </c>
      <c r="TI52" s="190">
        <v>0</v>
      </c>
      <c r="TJ52" s="190">
        <v>0</v>
      </c>
      <c r="TK52" s="190">
        <f t="shared" si="77"/>
        <v>0</v>
      </c>
      <c r="TL52" s="191"/>
      <c r="TM52" s="192">
        <v>46</v>
      </c>
      <c r="TN52" s="189" t="s">
        <v>63</v>
      </c>
      <c r="TO52" s="190">
        <v>0</v>
      </c>
      <c r="TP52" s="190">
        <v>0</v>
      </c>
      <c r="TQ52" s="190">
        <v>0</v>
      </c>
      <c r="TR52" s="190">
        <f t="shared" si="78"/>
        <v>0</v>
      </c>
      <c r="TS52" s="191"/>
      <c r="TT52" s="192">
        <v>46</v>
      </c>
      <c r="TU52" s="189" t="s">
        <v>63</v>
      </c>
      <c r="TV52" s="190">
        <v>0</v>
      </c>
      <c r="TW52" s="190">
        <v>0</v>
      </c>
      <c r="TX52" s="190">
        <v>0</v>
      </c>
      <c r="TY52" s="190">
        <f t="shared" si="79"/>
        <v>0</v>
      </c>
      <c r="TZ52" s="191"/>
      <c r="UA52" s="192">
        <v>46</v>
      </c>
      <c r="UB52" s="189" t="s">
        <v>63</v>
      </c>
      <c r="UC52" s="190">
        <v>0</v>
      </c>
      <c r="UD52" s="190">
        <v>0</v>
      </c>
      <c r="UE52" s="190">
        <v>0</v>
      </c>
      <c r="UF52" s="190">
        <f t="shared" si="80"/>
        <v>0</v>
      </c>
      <c r="UG52" s="191"/>
      <c r="UH52" s="192">
        <v>46</v>
      </c>
      <c r="UI52" s="189" t="s">
        <v>63</v>
      </c>
      <c r="UJ52" s="190">
        <v>0</v>
      </c>
      <c r="UK52" s="190">
        <v>0</v>
      </c>
      <c r="UL52" s="190">
        <v>0</v>
      </c>
      <c r="UM52" s="190">
        <f t="shared" si="81"/>
        <v>0</v>
      </c>
      <c r="UN52" s="191"/>
      <c r="UO52" s="192">
        <v>46</v>
      </c>
      <c r="UP52" s="189" t="s">
        <v>63</v>
      </c>
      <c r="UQ52" s="190">
        <v>0</v>
      </c>
      <c r="UR52" s="190">
        <v>0</v>
      </c>
      <c r="US52" s="190">
        <v>0</v>
      </c>
      <c r="UT52" s="190">
        <f t="shared" si="82"/>
        <v>0</v>
      </c>
      <c r="UU52" s="191"/>
      <c r="UV52" s="192">
        <v>46</v>
      </c>
      <c r="UW52" s="189" t="s">
        <v>63</v>
      </c>
      <c r="UX52" s="190"/>
      <c r="UY52" s="190">
        <v>0</v>
      </c>
      <c r="UZ52" s="190">
        <v>0</v>
      </c>
      <c r="VA52" s="190">
        <f t="shared" si="83"/>
        <v>0</v>
      </c>
      <c r="VB52" s="191"/>
      <c r="VC52" s="192">
        <v>46</v>
      </c>
      <c r="VD52" s="189" t="s">
        <v>63</v>
      </c>
      <c r="VE52" s="190"/>
      <c r="VF52" s="190">
        <v>0</v>
      </c>
      <c r="VG52" s="190">
        <v>0</v>
      </c>
      <c r="VH52" s="190">
        <f t="shared" si="84"/>
        <v>0</v>
      </c>
      <c r="VI52" s="191"/>
      <c r="VJ52" s="192">
        <v>46</v>
      </c>
      <c r="VK52" s="189" t="s">
        <v>63</v>
      </c>
      <c r="VL52" s="190">
        <v>0</v>
      </c>
      <c r="VM52" s="190">
        <v>0</v>
      </c>
      <c r="VN52" s="190">
        <v>0</v>
      </c>
      <c r="VO52" s="190">
        <f t="shared" si="85"/>
        <v>0</v>
      </c>
      <c r="VP52" s="191"/>
      <c r="VQ52" s="192">
        <v>46</v>
      </c>
      <c r="VR52" s="189" t="s">
        <v>63</v>
      </c>
      <c r="VS52" s="190">
        <v>0</v>
      </c>
      <c r="VT52" s="190">
        <v>0</v>
      </c>
      <c r="VU52" s="190">
        <v>0</v>
      </c>
      <c r="VV52" s="190">
        <f t="shared" si="86"/>
        <v>0</v>
      </c>
      <c r="VW52" s="191"/>
      <c r="VX52" s="192">
        <v>46</v>
      </c>
      <c r="VY52" s="189" t="s">
        <v>63</v>
      </c>
      <c r="VZ52" s="190">
        <v>0</v>
      </c>
      <c r="WA52" s="190">
        <v>0</v>
      </c>
      <c r="WB52" s="190">
        <v>0</v>
      </c>
      <c r="WC52" s="190">
        <f t="shared" si="87"/>
        <v>0</v>
      </c>
      <c r="WD52" s="191"/>
      <c r="WE52" s="192">
        <v>46</v>
      </c>
      <c r="WF52" s="189" t="s">
        <v>63</v>
      </c>
      <c r="WG52" s="190">
        <v>0</v>
      </c>
      <c r="WH52" s="190">
        <v>0</v>
      </c>
      <c r="WI52" s="190">
        <v>0</v>
      </c>
      <c r="WJ52" s="190">
        <f t="shared" si="88"/>
        <v>0</v>
      </c>
      <c r="WK52" s="191"/>
      <c r="WL52" s="192">
        <v>46</v>
      </c>
      <c r="WM52" s="189" t="s">
        <v>63</v>
      </c>
      <c r="WN52" s="190">
        <v>0</v>
      </c>
      <c r="WO52" s="190">
        <v>0</v>
      </c>
      <c r="WP52" s="190">
        <v>0</v>
      </c>
      <c r="WQ52" s="190">
        <f t="shared" si="89"/>
        <v>0</v>
      </c>
      <c r="WR52" s="191"/>
      <c r="WS52" s="192">
        <v>46</v>
      </c>
      <c r="WT52" s="189" t="s">
        <v>63</v>
      </c>
      <c r="WU52" s="190">
        <v>0</v>
      </c>
      <c r="WV52" s="190">
        <v>0</v>
      </c>
      <c r="WW52" s="190">
        <v>0</v>
      </c>
      <c r="WX52" s="190">
        <f t="shared" si="90"/>
        <v>0</v>
      </c>
      <c r="WY52" s="191"/>
      <c r="WZ52" s="192">
        <v>46</v>
      </c>
      <c r="XA52" s="189" t="s">
        <v>63</v>
      </c>
      <c r="XB52" s="190">
        <v>0</v>
      </c>
      <c r="XC52" s="190">
        <v>0</v>
      </c>
      <c r="XD52" s="190">
        <v>0</v>
      </c>
      <c r="XE52" s="190">
        <f t="shared" si="91"/>
        <v>0</v>
      </c>
      <c r="XF52" s="191"/>
      <c r="XG52" s="192">
        <v>46</v>
      </c>
      <c r="XH52" s="189" t="s">
        <v>63</v>
      </c>
      <c r="XI52" s="190">
        <v>0</v>
      </c>
      <c r="XJ52" s="190">
        <v>0</v>
      </c>
      <c r="XK52" s="190">
        <v>0</v>
      </c>
      <c r="XL52" s="190">
        <f t="shared" si="92"/>
        <v>0</v>
      </c>
      <c r="XM52" s="191"/>
      <c r="XN52" s="192">
        <v>46</v>
      </c>
      <c r="XO52" s="189" t="s">
        <v>63</v>
      </c>
      <c r="XP52" s="190">
        <v>0</v>
      </c>
      <c r="XQ52" s="190">
        <v>0</v>
      </c>
      <c r="XR52" s="190">
        <v>0</v>
      </c>
      <c r="XS52" s="190">
        <f t="shared" si="93"/>
        <v>0</v>
      </c>
      <c r="XT52" s="191"/>
      <c r="XU52" s="192">
        <v>46</v>
      </c>
      <c r="XV52" s="189" t="s">
        <v>63</v>
      </c>
      <c r="XW52" s="190">
        <v>0</v>
      </c>
      <c r="XX52" s="190">
        <v>0</v>
      </c>
      <c r="XY52" s="190">
        <v>0</v>
      </c>
      <c r="XZ52" s="190">
        <f t="shared" si="94"/>
        <v>0</v>
      </c>
      <c r="YA52" s="191"/>
      <c r="YB52" s="192">
        <v>46</v>
      </c>
      <c r="YC52" s="189" t="s">
        <v>63</v>
      </c>
      <c r="YD52" s="190">
        <v>0</v>
      </c>
      <c r="YE52" s="190">
        <v>0</v>
      </c>
      <c r="YF52" s="190">
        <v>0</v>
      </c>
      <c r="YG52" s="190">
        <f t="shared" si="95"/>
        <v>0</v>
      </c>
      <c r="YH52" s="191"/>
      <c r="YI52" s="192">
        <v>46</v>
      </c>
      <c r="YJ52" s="189" t="s">
        <v>63</v>
      </c>
      <c r="YK52" s="190">
        <v>0</v>
      </c>
      <c r="YL52" s="190">
        <v>0</v>
      </c>
      <c r="YM52" s="190">
        <v>0</v>
      </c>
      <c r="YN52" s="190">
        <f t="shared" si="96"/>
        <v>0</v>
      </c>
      <c r="YO52" s="191"/>
      <c r="YP52" s="192">
        <v>46</v>
      </c>
      <c r="YQ52" s="189" t="s">
        <v>63</v>
      </c>
      <c r="YR52" s="190">
        <v>0</v>
      </c>
      <c r="YS52" s="190">
        <v>0</v>
      </c>
      <c r="YT52" s="219">
        <v>0</v>
      </c>
      <c r="YU52" s="190">
        <f t="shared" si="97"/>
        <v>0</v>
      </c>
      <c r="YV52" s="191"/>
      <c r="YW52" s="192">
        <v>46</v>
      </c>
      <c r="YX52" s="189" t="s">
        <v>63</v>
      </c>
      <c r="YY52" s="190">
        <v>0</v>
      </c>
      <c r="YZ52" s="190">
        <v>0</v>
      </c>
      <c r="ZA52" s="190">
        <v>0</v>
      </c>
      <c r="ZB52" s="190">
        <f t="shared" si="98"/>
        <v>0</v>
      </c>
      <c r="ZC52" s="191"/>
      <c r="ZD52" s="192">
        <v>46</v>
      </c>
      <c r="ZE52" s="189" t="s">
        <v>63</v>
      </c>
      <c r="ZF52" s="190">
        <v>0</v>
      </c>
      <c r="ZG52" s="190">
        <v>0</v>
      </c>
      <c r="ZH52" s="190">
        <v>0</v>
      </c>
      <c r="ZI52" s="190">
        <f t="shared" si="99"/>
        <v>0</v>
      </c>
      <c r="ZJ52" s="191"/>
      <c r="ZK52" s="192">
        <v>46</v>
      </c>
      <c r="ZL52" s="189" t="s">
        <v>63</v>
      </c>
      <c r="ZM52" s="190">
        <v>0</v>
      </c>
      <c r="ZN52" s="190">
        <v>0</v>
      </c>
      <c r="ZO52" s="190">
        <v>0</v>
      </c>
      <c r="ZP52" s="190">
        <f t="shared" si="100"/>
        <v>0</v>
      </c>
      <c r="ZQ52" s="191"/>
      <c r="ZR52" s="192">
        <v>46</v>
      </c>
      <c r="ZS52" s="189" t="s">
        <v>63</v>
      </c>
      <c r="ZT52" s="190">
        <v>0</v>
      </c>
      <c r="ZU52" s="190">
        <f t="shared" si="101"/>
        <v>35900</v>
      </c>
      <c r="ZV52" s="190">
        <f t="shared" si="0"/>
        <v>0</v>
      </c>
      <c r="ZW52" s="190">
        <f t="shared" si="1"/>
        <v>35900</v>
      </c>
      <c r="ZX52" s="230"/>
    </row>
    <row r="53" spans="1:700" ht="15.75" hidden="1">
      <c r="A53" s="192">
        <v>47</v>
      </c>
      <c r="B53" s="189" t="s">
        <v>64</v>
      </c>
      <c r="C53" s="190">
        <v>0</v>
      </c>
      <c r="D53" s="190">
        <v>0</v>
      </c>
      <c r="E53" s="190">
        <v>0</v>
      </c>
      <c r="F53" s="190">
        <f t="shared" si="2"/>
        <v>0</v>
      </c>
      <c r="G53" s="191"/>
      <c r="H53" s="192">
        <v>47</v>
      </c>
      <c r="I53" s="189" t="s">
        <v>64</v>
      </c>
      <c r="J53" s="190">
        <v>0</v>
      </c>
      <c r="K53" s="190">
        <v>0</v>
      </c>
      <c r="L53" s="190">
        <v>0</v>
      </c>
      <c r="M53" s="190">
        <f t="shared" si="3"/>
        <v>0</v>
      </c>
      <c r="N53" s="191"/>
      <c r="O53" s="192">
        <v>47</v>
      </c>
      <c r="P53" s="189" t="s">
        <v>64</v>
      </c>
      <c r="Q53" s="190">
        <v>0</v>
      </c>
      <c r="R53" s="190">
        <v>0</v>
      </c>
      <c r="S53" s="190">
        <v>0</v>
      </c>
      <c r="T53" s="190">
        <f t="shared" si="4"/>
        <v>0</v>
      </c>
      <c r="U53" s="191"/>
      <c r="V53" s="192">
        <v>47</v>
      </c>
      <c r="W53" s="189" t="s">
        <v>64</v>
      </c>
      <c r="X53" s="190">
        <v>0</v>
      </c>
      <c r="Y53" s="190">
        <v>0</v>
      </c>
      <c r="Z53" s="190">
        <v>0</v>
      </c>
      <c r="AA53" s="190">
        <f t="shared" si="5"/>
        <v>0</v>
      </c>
      <c r="AB53" s="191"/>
      <c r="AC53" s="192">
        <v>47</v>
      </c>
      <c r="AD53" s="189" t="s">
        <v>64</v>
      </c>
      <c r="AE53" s="190">
        <v>0</v>
      </c>
      <c r="AF53" s="190">
        <v>0</v>
      </c>
      <c r="AG53" s="190">
        <v>0</v>
      </c>
      <c r="AH53" s="190">
        <f t="shared" si="6"/>
        <v>0</v>
      </c>
      <c r="AI53" s="191"/>
      <c r="AJ53" s="192">
        <v>47</v>
      </c>
      <c r="AK53" s="189" t="s">
        <v>64</v>
      </c>
      <c r="AL53" s="190">
        <v>0</v>
      </c>
      <c r="AM53" s="190">
        <v>0</v>
      </c>
      <c r="AN53" s="190">
        <v>0</v>
      </c>
      <c r="AO53" s="190">
        <f t="shared" si="7"/>
        <v>0</v>
      </c>
      <c r="AP53" s="191"/>
      <c r="AQ53" s="192">
        <v>47</v>
      </c>
      <c r="AR53" s="189" t="s">
        <v>64</v>
      </c>
      <c r="AS53" s="190">
        <v>5</v>
      </c>
      <c r="AT53" s="190">
        <v>10000</v>
      </c>
      <c r="AU53" s="190">
        <v>0</v>
      </c>
      <c r="AV53" s="190">
        <f t="shared" si="8"/>
        <v>10000</v>
      </c>
      <c r="AW53" s="191"/>
      <c r="AX53" s="192">
        <v>47</v>
      </c>
      <c r="AY53" s="189" t="s">
        <v>64</v>
      </c>
      <c r="AZ53" s="190">
        <v>0</v>
      </c>
      <c r="BA53" s="190">
        <v>0</v>
      </c>
      <c r="BB53" s="190">
        <v>0</v>
      </c>
      <c r="BC53" s="190">
        <f t="shared" si="9"/>
        <v>0</v>
      </c>
      <c r="BD53" s="191"/>
      <c r="BE53" s="192">
        <v>47</v>
      </c>
      <c r="BF53" s="189" t="s">
        <v>64</v>
      </c>
      <c r="BG53" s="190">
        <v>0</v>
      </c>
      <c r="BH53" s="190">
        <v>0</v>
      </c>
      <c r="BI53" s="190">
        <v>0</v>
      </c>
      <c r="BJ53" s="190">
        <f t="shared" si="10"/>
        <v>0</v>
      </c>
      <c r="BK53" s="191"/>
      <c r="BL53" s="192">
        <v>47</v>
      </c>
      <c r="BM53" s="189" t="s">
        <v>64</v>
      </c>
      <c r="BN53" s="190">
        <v>0</v>
      </c>
      <c r="BO53" s="190">
        <v>0</v>
      </c>
      <c r="BP53" s="190">
        <v>0</v>
      </c>
      <c r="BQ53" s="190">
        <f t="shared" si="11"/>
        <v>0</v>
      </c>
      <c r="BR53" s="191"/>
      <c r="BS53" s="192">
        <v>47</v>
      </c>
      <c r="BT53" s="189" t="s">
        <v>64</v>
      </c>
      <c r="BU53" s="190">
        <v>73</v>
      </c>
      <c r="BV53" s="190">
        <v>51100</v>
      </c>
      <c r="BW53" s="190">
        <v>0</v>
      </c>
      <c r="BX53" s="190">
        <f t="shared" si="12"/>
        <v>51100</v>
      </c>
      <c r="BY53" s="191"/>
      <c r="BZ53" s="192">
        <v>47</v>
      </c>
      <c r="CA53" s="189" t="s">
        <v>64</v>
      </c>
      <c r="CB53" s="190">
        <v>0</v>
      </c>
      <c r="CC53" s="190">
        <v>0</v>
      </c>
      <c r="CD53" s="190">
        <v>0</v>
      </c>
      <c r="CE53" s="190">
        <f t="shared" si="13"/>
        <v>0</v>
      </c>
      <c r="CF53" s="191"/>
      <c r="CG53" s="192">
        <v>47</v>
      </c>
      <c r="CH53" s="189" t="s">
        <v>64</v>
      </c>
      <c r="CI53" s="190">
        <v>0</v>
      </c>
      <c r="CJ53" s="190">
        <v>0</v>
      </c>
      <c r="CK53" s="190">
        <v>0</v>
      </c>
      <c r="CL53" s="190">
        <f t="shared" si="14"/>
        <v>0</v>
      </c>
      <c r="CM53" s="191"/>
      <c r="CN53" s="192">
        <v>47</v>
      </c>
      <c r="CO53" s="189" t="s">
        <v>64</v>
      </c>
      <c r="CP53" s="190">
        <v>0</v>
      </c>
      <c r="CQ53" s="190">
        <v>0</v>
      </c>
      <c r="CR53" s="190">
        <v>0</v>
      </c>
      <c r="CS53" s="190">
        <f t="shared" si="15"/>
        <v>0</v>
      </c>
      <c r="CT53" s="191"/>
      <c r="CU53" s="192">
        <v>47</v>
      </c>
      <c r="CV53" s="189" t="s">
        <v>64</v>
      </c>
      <c r="CW53" s="190">
        <v>0</v>
      </c>
      <c r="CX53" s="190">
        <v>0</v>
      </c>
      <c r="CY53" s="190">
        <v>0</v>
      </c>
      <c r="CZ53" s="190">
        <f t="shared" si="16"/>
        <v>0</v>
      </c>
      <c r="DA53" s="191"/>
      <c r="DB53" s="192">
        <v>47</v>
      </c>
      <c r="DC53" s="189" t="s">
        <v>64</v>
      </c>
      <c r="DD53" s="190">
        <v>0</v>
      </c>
      <c r="DE53" s="190">
        <v>0</v>
      </c>
      <c r="DF53" s="190">
        <v>0</v>
      </c>
      <c r="DG53" s="190">
        <f t="shared" si="17"/>
        <v>0</v>
      </c>
      <c r="DH53" s="191"/>
      <c r="DI53" s="192">
        <v>47</v>
      </c>
      <c r="DJ53" s="189" t="s">
        <v>64</v>
      </c>
      <c r="DK53" s="190">
        <v>0</v>
      </c>
      <c r="DL53" s="190">
        <v>0</v>
      </c>
      <c r="DM53" s="190">
        <v>0</v>
      </c>
      <c r="DN53" s="190">
        <f t="shared" si="18"/>
        <v>0</v>
      </c>
      <c r="DO53" s="191"/>
      <c r="DP53" s="192">
        <v>47</v>
      </c>
      <c r="DQ53" s="189" t="s">
        <v>64</v>
      </c>
      <c r="DR53" s="190">
        <v>0</v>
      </c>
      <c r="DS53" s="190">
        <v>0</v>
      </c>
      <c r="DT53" s="190">
        <v>0</v>
      </c>
      <c r="DU53" s="190">
        <f t="shared" si="19"/>
        <v>0</v>
      </c>
      <c r="DV53" s="191"/>
      <c r="DW53" s="192">
        <v>47</v>
      </c>
      <c r="DX53" s="189" t="s">
        <v>64</v>
      </c>
      <c r="DY53" s="190">
        <v>0</v>
      </c>
      <c r="DZ53" s="190">
        <v>0</v>
      </c>
      <c r="EA53" s="190">
        <v>0</v>
      </c>
      <c r="EB53" s="190">
        <f t="shared" si="20"/>
        <v>0</v>
      </c>
      <c r="EC53" s="191"/>
      <c r="ED53" s="192">
        <v>47</v>
      </c>
      <c r="EE53" s="189" t="s">
        <v>64</v>
      </c>
      <c r="EF53" s="190">
        <v>0</v>
      </c>
      <c r="EG53" s="190">
        <v>0</v>
      </c>
      <c r="EH53" s="190">
        <v>0</v>
      </c>
      <c r="EI53" s="190">
        <f t="shared" si="21"/>
        <v>0</v>
      </c>
      <c r="EJ53" s="191"/>
      <c r="EK53" s="192">
        <v>47</v>
      </c>
      <c r="EL53" s="189" t="s">
        <v>64</v>
      </c>
      <c r="EM53" s="190">
        <v>0</v>
      </c>
      <c r="EN53" s="190">
        <v>0</v>
      </c>
      <c r="EO53" s="190">
        <v>0</v>
      </c>
      <c r="EP53" s="190">
        <f t="shared" si="22"/>
        <v>0</v>
      </c>
      <c r="EQ53" s="191"/>
      <c r="ER53" s="192">
        <v>47</v>
      </c>
      <c r="ES53" s="189" t="s">
        <v>64</v>
      </c>
      <c r="ET53" s="190">
        <v>0</v>
      </c>
      <c r="EU53" s="190">
        <v>0</v>
      </c>
      <c r="EV53" s="190">
        <v>0</v>
      </c>
      <c r="EW53" s="190">
        <f t="shared" si="23"/>
        <v>0</v>
      </c>
      <c r="EX53" s="191"/>
      <c r="EY53" s="192">
        <v>47</v>
      </c>
      <c r="EZ53" s="189" t="s">
        <v>64</v>
      </c>
      <c r="FA53" s="190">
        <v>0</v>
      </c>
      <c r="FB53" s="190">
        <v>0</v>
      </c>
      <c r="FC53" s="190">
        <v>0</v>
      </c>
      <c r="FD53" s="190">
        <f t="shared" si="24"/>
        <v>0</v>
      </c>
      <c r="FE53" s="191"/>
      <c r="FF53" s="192">
        <v>47</v>
      </c>
      <c r="FG53" s="189" t="s">
        <v>64</v>
      </c>
      <c r="FH53" s="190">
        <v>0</v>
      </c>
      <c r="FI53" s="190">
        <v>0</v>
      </c>
      <c r="FJ53" s="190">
        <v>0</v>
      </c>
      <c r="FK53" s="190">
        <f t="shared" si="25"/>
        <v>0</v>
      </c>
      <c r="FL53" s="191"/>
      <c r="FM53" s="192">
        <v>47</v>
      </c>
      <c r="FN53" s="189" t="s">
        <v>64</v>
      </c>
      <c r="FO53" s="190">
        <v>0</v>
      </c>
      <c r="FP53" s="190">
        <v>0</v>
      </c>
      <c r="FQ53" s="190">
        <v>0</v>
      </c>
      <c r="FR53" s="190">
        <f t="shared" si="26"/>
        <v>0</v>
      </c>
      <c r="FS53" s="191"/>
      <c r="FT53" s="192">
        <v>47</v>
      </c>
      <c r="FU53" s="189" t="s">
        <v>64</v>
      </c>
      <c r="FV53" s="190">
        <v>0</v>
      </c>
      <c r="FW53" s="190">
        <v>0</v>
      </c>
      <c r="FX53" s="190">
        <v>0</v>
      </c>
      <c r="FY53" s="190">
        <f t="shared" si="27"/>
        <v>0</v>
      </c>
      <c r="FZ53" s="191"/>
      <c r="GA53" s="192">
        <v>47</v>
      </c>
      <c r="GB53" s="189" t="s">
        <v>64</v>
      </c>
      <c r="GC53" s="190">
        <v>0</v>
      </c>
      <c r="GD53" s="190">
        <v>0</v>
      </c>
      <c r="GE53" s="190">
        <v>0</v>
      </c>
      <c r="GF53" s="190">
        <f t="shared" si="28"/>
        <v>0</v>
      </c>
      <c r="GG53" s="191"/>
      <c r="GH53" s="192">
        <v>47</v>
      </c>
      <c r="GI53" s="189" t="s">
        <v>64</v>
      </c>
      <c r="GJ53" s="190">
        <v>0</v>
      </c>
      <c r="GK53" s="190">
        <v>0</v>
      </c>
      <c r="GL53" s="190">
        <v>0</v>
      </c>
      <c r="GM53" s="190">
        <f t="shared" si="29"/>
        <v>0</v>
      </c>
      <c r="GN53" s="191"/>
      <c r="GO53" s="192">
        <v>47</v>
      </c>
      <c r="GP53" s="189" t="s">
        <v>64</v>
      </c>
      <c r="GQ53" s="190">
        <v>0</v>
      </c>
      <c r="GR53" s="190">
        <v>0</v>
      </c>
      <c r="GS53" s="190">
        <v>0</v>
      </c>
      <c r="GT53" s="190">
        <f t="shared" si="30"/>
        <v>0</v>
      </c>
      <c r="GU53" s="191"/>
      <c r="GV53" s="192">
        <v>47</v>
      </c>
      <c r="GW53" s="189" t="s">
        <v>64</v>
      </c>
      <c r="GX53" s="190">
        <v>0</v>
      </c>
      <c r="GY53" s="190">
        <v>0</v>
      </c>
      <c r="GZ53" s="190">
        <v>0</v>
      </c>
      <c r="HA53" s="190">
        <f t="shared" si="31"/>
        <v>0</v>
      </c>
      <c r="HB53" s="191"/>
      <c r="HC53" s="192">
        <v>47</v>
      </c>
      <c r="HD53" s="189" t="s">
        <v>64</v>
      </c>
      <c r="HE53" s="190">
        <v>0</v>
      </c>
      <c r="HF53" s="190">
        <v>0</v>
      </c>
      <c r="HG53" s="190">
        <v>0</v>
      </c>
      <c r="HH53" s="190">
        <f t="shared" si="32"/>
        <v>0</v>
      </c>
      <c r="HI53" s="191"/>
      <c r="HJ53" s="192">
        <v>47</v>
      </c>
      <c r="HK53" s="189" t="s">
        <v>64</v>
      </c>
      <c r="HL53" s="190">
        <v>0</v>
      </c>
      <c r="HM53" s="190">
        <v>0</v>
      </c>
      <c r="HN53" s="190">
        <v>0</v>
      </c>
      <c r="HO53" s="190">
        <f t="shared" si="33"/>
        <v>0</v>
      </c>
      <c r="HP53" s="191"/>
      <c r="HQ53" s="192">
        <v>47</v>
      </c>
      <c r="HR53" s="189" t="s">
        <v>64</v>
      </c>
      <c r="HS53" s="190">
        <v>0</v>
      </c>
      <c r="HT53" s="190">
        <v>0</v>
      </c>
      <c r="HU53" s="190">
        <v>0</v>
      </c>
      <c r="HV53" s="190">
        <f t="shared" si="34"/>
        <v>0</v>
      </c>
      <c r="HW53" s="191"/>
      <c r="HX53" s="192">
        <v>47</v>
      </c>
      <c r="HY53" s="189" t="s">
        <v>64</v>
      </c>
      <c r="HZ53" s="190">
        <v>0</v>
      </c>
      <c r="IA53" s="190">
        <v>0</v>
      </c>
      <c r="IB53" s="190">
        <v>0</v>
      </c>
      <c r="IC53" s="190">
        <f t="shared" si="35"/>
        <v>0</v>
      </c>
      <c r="ID53" s="191"/>
      <c r="IE53" s="192">
        <v>47</v>
      </c>
      <c r="IF53" s="189" t="s">
        <v>64</v>
      </c>
      <c r="IG53" s="190">
        <v>0</v>
      </c>
      <c r="IH53" s="190">
        <v>0</v>
      </c>
      <c r="II53" s="190">
        <v>0</v>
      </c>
      <c r="IJ53" s="190">
        <f t="shared" si="36"/>
        <v>0</v>
      </c>
      <c r="IK53" s="191"/>
      <c r="IL53" s="192">
        <v>47</v>
      </c>
      <c r="IM53" s="189" t="s">
        <v>64</v>
      </c>
      <c r="IN53" s="190">
        <v>0</v>
      </c>
      <c r="IO53" s="190">
        <v>0</v>
      </c>
      <c r="IP53" s="190">
        <v>0</v>
      </c>
      <c r="IQ53" s="190">
        <f t="shared" si="37"/>
        <v>0</v>
      </c>
      <c r="IR53" s="191"/>
      <c r="IS53" s="192">
        <v>47</v>
      </c>
      <c r="IT53" s="189" t="s">
        <v>64</v>
      </c>
      <c r="IU53" s="190">
        <v>0</v>
      </c>
      <c r="IV53" s="190">
        <v>0</v>
      </c>
      <c r="IW53" s="190">
        <v>0</v>
      </c>
      <c r="IX53" s="190">
        <f t="shared" si="38"/>
        <v>0</v>
      </c>
      <c r="IY53" s="191"/>
      <c r="IZ53" s="192">
        <v>47</v>
      </c>
      <c r="JA53" s="189" t="s">
        <v>64</v>
      </c>
      <c r="JB53" s="190">
        <v>0</v>
      </c>
      <c r="JC53" s="190">
        <v>0</v>
      </c>
      <c r="JD53" s="190">
        <v>0</v>
      </c>
      <c r="JE53" s="190">
        <f t="shared" si="39"/>
        <v>0</v>
      </c>
      <c r="JF53" s="191"/>
      <c r="JG53" s="192">
        <v>47</v>
      </c>
      <c r="JH53" s="189" t="s">
        <v>64</v>
      </c>
      <c r="JI53" s="190">
        <v>0</v>
      </c>
      <c r="JJ53" s="190">
        <v>0</v>
      </c>
      <c r="JK53" s="190">
        <v>0</v>
      </c>
      <c r="JL53" s="190">
        <f t="shared" si="40"/>
        <v>0</v>
      </c>
      <c r="JM53" s="191"/>
      <c r="JN53" s="192">
        <v>47</v>
      </c>
      <c r="JO53" s="189" t="s">
        <v>64</v>
      </c>
      <c r="JP53" s="190">
        <v>0</v>
      </c>
      <c r="JQ53" s="190">
        <v>0</v>
      </c>
      <c r="JR53" s="190">
        <v>0</v>
      </c>
      <c r="JS53" s="190">
        <f t="shared" si="41"/>
        <v>0</v>
      </c>
      <c r="JT53" s="191"/>
      <c r="JU53" s="192">
        <v>47</v>
      </c>
      <c r="JV53" s="189" t="s">
        <v>64</v>
      </c>
      <c r="JW53" s="190">
        <v>0</v>
      </c>
      <c r="JX53" s="190">
        <v>0</v>
      </c>
      <c r="JY53" s="190">
        <v>0</v>
      </c>
      <c r="JZ53" s="190">
        <f t="shared" si="42"/>
        <v>0</v>
      </c>
      <c r="KA53" s="191"/>
      <c r="KB53" s="192">
        <v>47</v>
      </c>
      <c r="KC53" s="189" t="s">
        <v>64</v>
      </c>
      <c r="KD53" s="190">
        <v>0</v>
      </c>
      <c r="KE53" s="190">
        <v>0</v>
      </c>
      <c r="KF53" s="190">
        <v>0</v>
      </c>
      <c r="KG53" s="190">
        <f t="shared" si="43"/>
        <v>0</v>
      </c>
      <c r="KH53" s="191"/>
      <c r="KI53" s="192">
        <v>47</v>
      </c>
      <c r="KJ53" s="189" t="s">
        <v>64</v>
      </c>
      <c r="KK53" s="190">
        <v>0</v>
      </c>
      <c r="KL53" s="190">
        <v>0</v>
      </c>
      <c r="KM53" s="190">
        <v>0</v>
      </c>
      <c r="KN53" s="190">
        <f t="shared" si="44"/>
        <v>0</v>
      </c>
      <c r="KO53" s="191"/>
      <c r="KP53" s="192">
        <v>47</v>
      </c>
      <c r="KQ53" s="189" t="s">
        <v>64</v>
      </c>
      <c r="KR53" s="190">
        <v>0</v>
      </c>
      <c r="KS53" s="190">
        <v>0</v>
      </c>
      <c r="KT53" s="190">
        <v>0</v>
      </c>
      <c r="KU53" s="190">
        <f t="shared" si="45"/>
        <v>0</v>
      </c>
      <c r="KV53" s="191"/>
      <c r="KW53" s="192">
        <v>47</v>
      </c>
      <c r="KX53" s="189" t="s">
        <v>64</v>
      </c>
      <c r="KY53" s="190">
        <v>0</v>
      </c>
      <c r="KZ53" s="190">
        <v>0</v>
      </c>
      <c r="LA53" s="190">
        <v>0</v>
      </c>
      <c r="LB53" s="190">
        <f t="shared" si="46"/>
        <v>0</v>
      </c>
      <c r="LC53" s="191"/>
      <c r="LD53" s="192">
        <v>47</v>
      </c>
      <c r="LE53" s="189" t="s">
        <v>64</v>
      </c>
      <c r="LF53" s="190"/>
      <c r="LG53" s="190">
        <v>0</v>
      </c>
      <c r="LH53" s="190">
        <v>0</v>
      </c>
      <c r="LI53" s="190">
        <f t="shared" si="47"/>
        <v>0</v>
      </c>
      <c r="LJ53" s="191"/>
      <c r="LK53" s="192">
        <v>47</v>
      </c>
      <c r="LL53" s="189" t="s">
        <v>64</v>
      </c>
      <c r="LM53" s="190">
        <v>0</v>
      </c>
      <c r="LN53" s="190">
        <v>0</v>
      </c>
      <c r="LO53" s="190">
        <v>0</v>
      </c>
      <c r="LP53" s="190">
        <f t="shared" si="48"/>
        <v>0</v>
      </c>
      <c r="LQ53" s="191"/>
      <c r="LR53" s="192">
        <v>47</v>
      </c>
      <c r="LS53" s="189" t="s">
        <v>64</v>
      </c>
      <c r="LT53" s="190">
        <v>0</v>
      </c>
      <c r="LU53" s="190">
        <v>0</v>
      </c>
      <c r="LV53" s="190">
        <v>0</v>
      </c>
      <c r="LW53" s="190">
        <f t="shared" si="49"/>
        <v>0</v>
      </c>
      <c r="LX53" s="191"/>
      <c r="LY53" s="192">
        <v>47</v>
      </c>
      <c r="LZ53" s="189" t="s">
        <v>64</v>
      </c>
      <c r="MA53" s="190">
        <v>0</v>
      </c>
      <c r="MB53" s="190">
        <v>0</v>
      </c>
      <c r="MC53" s="190">
        <v>0</v>
      </c>
      <c r="MD53" s="190">
        <f t="shared" si="50"/>
        <v>0</v>
      </c>
      <c r="ME53" s="191"/>
      <c r="MF53" s="192">
        <v>47</v>
      </c>
      <c r="MG53" s="189" t="s">
        <v>64</v>
      </c>
      <c r="MH53" s="190">
        <v>0</v>
      </c>
      <c r="MI53" s="190">
        <v>0</v>
      </c>
      <c r="MJ53" s="190">
        <v>0</v>
      </c>
      <c r="MK53" s="190">
        <f t="shared" si="51"/>
        <v>0</v>
      </c>
      <c r="ML53" s="191"/>
      <c r="MM53" s="192">
        <v>47</v>
      </c>
      <c r="MN53" s="189" t="s">
        <v>64</v>
      </c>
      <c r="MO53" s="190">
        <v>0</v>
      </c>
      <c r="MP53" s="190">
        <v>0</v>
      </c>
      <c r="MQ53" s="190">
        <v>0</v>
      </c>
      <c r="MR53" s="190">
        <f t="shared" si="52"/>
        <v>0</v>
      </c>
      <c r="MS53" s="191"/>
      <c r="MT53" s="192">
        <v>47</v>
      </c>
      <c r="MU53" s="189" t="s">
        <v>64</v>
      </c>
      <c r="MV53" s="190">
        <v>0</v>
      </c>
      <c r="MW53" s="190">
        <v>0</v>
      </c>
      <c r="MX53" s="190">
        <v>0</v>
      </c>
      <c r="MY53" s="190">
        <f t="shared" si="53"/>
        <v>0</v>
      </c>
      <c r="MZ53" s="191"/>
      <c r="NA53" s="192">
        <v>47</v>
      </c>
      <c r="NB53" s="189" t="s">
        <v>64</v>
      </c>
      <c r="NC53" s="190">
        <v>0</v>
      </c>
      <c r="ND53" s="190">
        <v>0</v>
      </c>
      <c r="NE53" s="190">
        <v>0</v>
      </c>
      <c r="NF53" s="190">
        <f t="shared" si="54"/>
        <v>0</v>
      </c>
      <c r="NG53" s="191"/>
      <c r="NH53" s="192">
        <v>47</v>
      </c>
      <c r="NI53" s="189" t="s">
        <v>64</v>
      </c>
      <c r="NJ53" s="190">
        <v>0</v>
      </c>
      <c r="NK53" s="190">
        <v>0</v>
      </c>
      <c r="NL53" s="190">
        <v>0</v>
      </c>
      <c r="NM53" s="190">
        <f t="shared" si="55"/>
        <v>0</v>
      </c>
      <c r="NN53" s="191"/>
      <c r="NO53" s="192">
        <v>47</v>
      </c>
      <c r="NP53" s="189" t="s">
        <v>64</v>
      </c>
      <c r="NQ53" s="190">
        <v>0</v>
      </c>
      <c r="NR53" s="190">
        <v>0</v>
      </c>
      <c r="NS53" s="190">
        <v>0</v>
      </c>
      <c r="NT53" s="190">
        <f t="shared" si="56"/>
        <v>0</v>
      </c>
      <c r="NU53" s="191"/>
      <c r="NV53" s="192">
        <v>47</v>
      </c>
      <c r="NW53" s="189" t="s">
        <v>64</v>
      </c>
      <c r="NX53" s="190">
        <v>0</v>
      </c>
      <c r="NY53" s="190">
        <v>0</v>
      </c>
      <c r="NZ53" s="190">
        <v>0</v>
      </c>
      <c r="OA53" s="190">
        <f t="shared" si="57"/>
        <v>0</v>
      </c>
      <c r="OB53" s="191"/>
      <c r="OC53" s="192">
        <v>47</v>
      </c>
      <c r="OD53" s="189" t="s">
        <v>64</v>
      </c>
      <c r="OE53" s="190">
        <v>0</v>
      </c>
      <c r="OF53" s="190">
        <v>0</v>
      </c>
      <c r="OG53" s="190">
        <v>0</v>
      </c>
      <c r="OH53" s="190">
        <f t="shared" si="58"/>
        <v>0</v>
      </c>
      <c r="OI53" s="191"/>
      <c r="OJ53" s="192">
        <v>47</v>
      </c>
      <c r="OK53" s="189" t="s">
        <v>64</v>
      </c>
      <c r="OL53" s="190">
        <v>0</v>
      </c>
      <c r="OM53" s="190">
        <v>0</v>
      </c>
      <c r="ON53" s="190">
        <v>0</v>
      </c>
      <c r="OO53" s="190">
        <f t="shared" si="59"/>
        <v>0</v>
      </c>
      <c r="OP53" s="191"/>
      <c r="OQ53" s="192">
        <v>47</v>
      </c>
      <c r="OR53" s="189" t="s">
        <v>64</v>
      </c>
      <c r="OS53" s="190">
        <v>0</v>
      </c>
      <c r="OT53" s="190">
        <v>0</v>
      </c>
      <c r="OU53" s="190">
        <v>0</v>
      </c>
      <c r="OV53" s="190">
        <f t="shared" si="60"/>
        <v>0</v>
      </c>
      <c r="OW53" s="191"/>
      <c r="OX53" s="192">
        <v>47</v>
      </c>
      <c r="OY53" s="189" t="s">
        <v>64</v>
      </c>
      <c r="OZ53" s="190">
        <v>0</v>
      </c>
      <c r="PA53" s="190">
        <v>0</v>
      </c>
      <c r="PB53" s="190">
        <v>0</v>
      </c>
      <c r="PC53" s="190">
        <f t="shared" si="61"/>
        <v>0</v>
      </c>
      <c r="PD53" s="191"/>
      <c r="PE53" s="192">
        <v>47</v>
      </c>
      <c r="PF53" s="189" t="s">
        <v>64</v>
      </c>
      <c r="PG53" s="190">
        <v>0</v>
      </c>
      <c r="PH53" s="190">
        <v>0</v>
      </c>
      <c r="PI53" s="190">
        <v>0</v>
      </c>
      <c r="PJ53" s="190">
        <f t="shared" si="62"/>
        <v>0</v>
      </c>
      <c r="PK53" s="191"/>
      <c r="PL53" s="192">
        <v>47</v>
      </c>
      <c r="PM53" s="189" t="s">
        <v>64</v>
      </c>
      <c r="PN53" s="190">
        <v>0</v>
      </c>
      <c r="PO53" s="190">
        <v>0</v>
      </c>
      <c r="PP53" s="190">
        <v>0</v>
      </c>
      <c r="PQ53" s="190">
        <f t="shared" si="63"/>
        <v>0</v>
      </c>
      <c r="PR53" s="191"/>
      <c r="PS53" s="192">
        <v>47</v>
      </c>
      <c r="PT53" s="189" t="s">
        <v>64</v>
      </c>
      <c r="PU53" s="190">
        <v>0</v>
      </c>
      <c r="PV53" s="190">
        <v>0</v>
      </c>
      <c r="PW53" s="190">
        <v>0</v>
      </c>
      <c r="PX53" s="190">
        <f t="shared" si="64"/>
        <v>0</v>
      </c>
      <c r="PY53" s="191"/>
      <c r="PZ53" s="192">
        <v>47</v>
      </c>
      <c r="QA53" s="189" t="s">
        <v>64</v>
      </c>
      <c r="QB53" s="190"/>
      <c r="QC53" s="190"/>
      <c r="QD53" s="190">
        <v>0</v>
      </c>
      <c r="QE53" s="190">
        <f t="shared" si="65"/>
        <v>0</v>
      </c>
      <c r="QF53" s="191"/>
      <c r="QG53" s="192">
        <v>47</v>
      </c>
      <c r="QH53" s="189" t="s">
        <v>64</v>
      </c>
      <c r="QI53" s="190">
        <v>0</v>
      </c>
      <c r="QJ53" s="190">
        <v>0</v>
      </c>
      <c r="QK53" s="190">
        <v>0</v>
      </c>
      <c r="QL53" s="190">
        <f t="shared" si="66"/>
        <v>0</v>
      </c>
      <c r="QM53" s="191"/>
      <c r="QN53" s="192">
        <v>47</v>
      </c>
      <c r="QO53" s="189" t="s">
        <v>64</v>
      </c>
      <c r="QP53" s="190">
        <v>0</v>
      </c>
      <c r="QQ53" s="190">
        <v>0</v>
      </c>
      <c r="QR53" s="190">
        <v>0</v>
      </c>
      <c r="QS53" s="190">
        <f t="shared" si="67"/>
        <v>0</v>
      </c>
      <c r="QT53" s="191"/>
      <c r="QU53" s="192">
        <v>47</v>
      </c>
      <c r="QV53" s="189" t="s">
        <v>64</v>
      </c>
      <c r="QW53" s="190">
        <v>0</v>
      </c>
      <c r="QX53" s="190">
        <v>0</v>
      </c>
      <c r="QY53" s="190">
        <v>0</v>
      </c>
      <c r="QZ53" s="190">
        <f t="shared" si="68"/>
        <v>0</v>
      </c>
      <c r="RA53" s="191"/>
      <c r="RB53" s="192">
        <v>47</v>
      </c>
      <c r="RC53" s="189" t="s">
        <v>64</v>
      </c>
      <c r="RD53" s="190">
        <v>0</v>
      </c>
      <c r="RE53" s="190">
        <v>0</v>
      </c>
      <c r="RF53" s="190">
        <v>0</v>
      </c>
      <c r="RG53" s="190">
        <f t="shared" si="69"/>
        <v>0</v>
      </c>
      <c r="RH53" s="191"/>
      <c r="RI53" s="192">
        <v>47</v>
      </c>
      <c r="RJ53" s="189" t="s">
        <v>64</v>
      </c>
      <c r="RK53" s="190">
        <v>0</v>
      </c>
      <c r="RL53" s="190">
        <v>0</v>
      </c>
      <c r="RM53" s="190">
        <v>0</v>
      </c>
      <c r="RN53" s="190">
        <f t="shared" si="70"/>
        <v>0</v>
      </c>
      <c r="RO53" s="191"/>
      <c r="RP53" s="192">
        <v>47</v>
      </c>
      <c r="RQ53" s="189" t="s">
        <v>64</v>
      </c>
      <c r="RR53" s="190">
        <v>0</v>
      </c>
      <c r="RS53" s="190">
        <v>0</v>
      </c>
      <c r="RT53" s="190">
        <v>0</v>
      </c>
      <c r="RU53" s="190">
        <f t="shared" si="71"/>
        <v>0</v>
      </c>
      <c r="RV53" s="191"/>
      <c r="RW53" s="192">
        <v>47</v>
      </c>
      <c r="RX53" s="189" t="s">
        <v>64</v>
      </c>
      <c r="RY53" s="190">
        <v>0</v>
      </c>
      <c r="RZ53" s="190">
        <v>0</v>
      </c>
      <c r="SA53" s="190">
        <v>0</v>
      </c>
      <c r="SB53" s="190">
        <f t="shared" si="72"/>
        <v>0</v>
      </c>
      <c r="SC53" s="191"/>
      <c r="SD53" s="192">
        <v>47</v>
      </c>
      <c r="SE53" s="189" t="s">
        <v>64</v>
      </c>
      <c r="SF53" s="190">
        <v>0</v>
      </c>
      <c r="SG53" s="190">
        <v>0</v>
      </c>
      <c r="SH53" s="190">
        <v>0</v>
      </c>
      <c r="SI53" s="190">
        <f t="shared" si="73"/>
        <v>0</v>
      </c>
      <c r="SJ53" s="191"/>
      <c r="SK53" s="192">
        <v>47</v>
      </c>
      <c r="SL53" s="189" t="s">
        <v>64</v>
      </c>
      <c r="SM53" s="190">
        <v>0</v>
      </c>
      <c r="SN53" s="190">
        <v>0</v>
      </c>
      <c r="SO53" s="190">
        <v>0</v>
      </c>
      <c r="SP53" s="190">
        <f t="shared" si="74"/>
        <v>0</v>
      </c>
      <c r="SQ53" s="191"/>
      <c r="SR53" s="192">
        <v>47</v>
      </c>
      <c r="SS53" s="189" t="s">
        <v>64</v>
      </c>
      <c r="ST53" s="190">
        <v>0</v>
      </c>
      <c r="SU53" s="190">
        <v>0</v>
      </c>
      <c r="SV53" s="190">
        <v>0</v>
      </c>
      <c r="SW53" s="190">
        <f t="shared" si="75"/>
        <v>0</v>
      </c>
      <c r="SX53" s="191"/>
      <c r="SY53" s="192">
        <v>47</v>
      </c>
      <c r="SZ53" s="189" t="s">
        <v>64</v>
      </c>
      <c r="TA53" s="190">
        <v>0</v>
      </c>
      <c r="TB53" s="190">
        <v>0</v>
      </c>
      <c r="TC53" s="190">
        <v>0</v>
      </c>
      <c r="TD53" s="190">
        <f t="shared" si="76"/>
        <v>0</v>
      </c>
      <c r="TE53" s="191"/>
      <c r="TF53" s="192">
        <v>47</v>
      </c>
      <c r="TG53" s="189" t="s">
        <v>64</v>
      </c>
      <c r="TH53" s="190">
        <v>0</v>
      </c>
      <c r="TI53" s="190">
        <v>0</v>
      </c>
      <c r="TJ53" s="190">
        <v>0</v>
      </c>
      <c r="TK53" s="190">
        <f t="shared" si="77"/>
        <v>0</v>
      </c>
      <c r="TL53" s="191"/>
      <c r="TM53" s="192">
        <v>47</v>
      </c>
      <c r="TN53" s="189" t="s">
        <v>64</v>
      </c>
      <c r="TO53" s="190">
        <v>0</v>
      </c>
      <c r="TP53" s="190">
        <v>0</v>
      </c>
      <c r="TQ53" s="190">
        <v>0</v>
      </c>
      <c r="TR53" s="190">
        <f t="shared" si="78"/>
        <v>0</v>
      </c>
      <c r="TS53" s="191"/>
      <c r="TT53" s="192">
        <v>47</v>
      </c>
      <c r="TU53" s="189" t="s">
        <v>64</v>
      </c>
      <c r="TV53" s="190">
        <v>0</v>
      </c>
      <c r="TW53" s="190">
        <v>0</v>
      </c>
      <c r="TX53" s="190">
        <v>0</v>
      </c>
      <c r="TY53" s="190">
        <f t="shared" si="79"/>
        <v>0</v>
      </c>
      <c r="TZ53" s="191"/>
      <c r="UA53" s="192">
        <v>47</v>
      </c>
      <c r="UB53" s="189" t="s">
        <v>64</v>
      </c>
      <c r="UC53" s="190">
        <v>0</v>
      </c>
      <c r="UD53" s="190">
        <v>0</v>
      </c>
      <c r="UE53" s="190">
        <v>0</v>
      </c>
      <c r="UF53" s="190">
        <f t="shared" si="80"/>
        <v>0</v>
      </c>
      <c r="UG53" s="191"/>
      <c r="UH53" s="192">
        <v>47</v>
      </c>
      <c r="UI53" s="189" t="s">
        <v>64</v>
      </c>
      <c r="UJ53" s="190">
        <v>0</v>
      </c>
      <c r="UK53" s="190">
        <v>0</v>
      </c>
      <c r="UL53" s="190">
        <v>0</v>
      </c>
      <c r="UM53" s="190">
        <f t="shared" si="81"/>
        <v>0</v>
      </c>
      <c r="UN53" s="191"/>
      <c r="UO53" s="192">
        <v>47</v>
      </c>
      <c r="UP53" s="189" t="s">
        <v>64</v>
      </c>
      <c r="UQ53" s="190">
        <v>0</v>
      </c>
      <c r="UR53" s="190">
        <v>0</v>
      </c>
      <c r="US53" s="190">
        <v>0</v>
      </c>
      <c r="UT53" s="190">
        <f t="shared" si="82"/>
        <v>0</v>
      </c>
      <c r="UU53" s="191"/>
      <c r="UV53" s="192">
        <v>47</v>
      </c>
      <c r="UW53" s="189" t="s">
        <v>64</v>
      </c>
      <c r="UX53" s="190"/>
      <c r="UY53" s="190">
        <v>0</v>
      </c>
      <c r="UZ53" s="190">
        <v>0</v>
      </c>
      <c r="VA53" s="190">
        <f t="shared" si="83"/>
        <v>0</v>
      </c>
      <c r="VB53" s="191"/>
      <c r="VC53" s="192">
        <v>47</v>
      </c>
      <c r="VD53" s="189" t="s">
        <v>64</v>
      </c>
      <c r="VE53" s="190"/>
      <c r="VF53" s="190">
        <v>0</v>
      </c>
      <c r="VG53" s="190">
        <v>0</v>
      </c>
      <c r="VH53" s="190">
        <f t="shared" si="84"/>
        <v>0</v>
      </c>
      <c r="VI53" s="191"/>
      <c r="VJ53" s="192">
        <v>47</v>
      </c>
      <c r="VK53" s="189" t="s">
        <v>64</v>
      </c>
      <c r="VL53" s="190">
        <v>0</v>
      </c>
      <c r="VM53" s="190">
        <v>0</v>
      </c>
      <c r="VN53" s="190">
        <v>0</v>
      </c>
      <c r="VO53" s="190">
        <f t="shared" si="85"/>
        <v>0</v>
      </c>
      <c r="VP53" s="191"/>
      <c r="VQ53" s="192">
        <v>47</v>
      </c>
      <c r="VR53" s="189" t="s">
        <v>64</v>
      </c>
      <c r="VS53" s="190">
        <v>0</v>
      </c>
      <c r="VT53" s="190">
        <v>0</v>
      </c>
      <c r="VU53" s="190">
        <v>0</v>
      </c>
      <c r="VV53" s="190">
        <f t="shared" si="86"/>
        <v>0</v>
      </c>
      <c r="VW53" s="191"/>
      <c r="VX53" s="192">
        <v>47</v>
      </c>
      <c r="VY53" s="189" t="s">
        <v>64</v>
      </c>
      <c r="VZ53" s="190">
        <v>0</v>
      </c>
      <c r="WA53" s="190">
        <v>0</v>
      </c>
      <c r="WB53" s="190">
        <v>0</v>
      </c>
      <c r="WC53" s="190">
        <f t="shared" si="87"/>
        <v>0</v>
      </c>
      <c r="WD53" s="191"/>
      <c r="WE53" s="192">
        <v>47</v>
      </c>
      <c r="WF53" s="189" t="s">
        <v>64</v>
      </c>
      <c r="WG53" s="190">
        <v>0</v>
      </c>
      <c r="WH53" s="190">
        <v>0</v>
      </c>
      <c r="WI53" s="190">
        <v>0</v>
      </c>
      <c r="WJ53" s="190">
        <f t="shared" si="88"/>
        <v>0</v>
      </c>
      <c r="WK53" s="191"/>
      <c r="WL53" s="192">
        <v>47</v>
      </c>
      <c r="WM53" s="189" t="s">
        <v>64</v>
      </c>
      <c r="WN53" s="190">
        <v>0</v>
      </c>
      <c r="WO53" s="190">
        <v>0</v>
      </c>
      <c r="WP53" s="190">
        <v>0</v>
      </c>
      <c r="WQ53" s="190">
        <f t="shared" si="89"/>
        <v>0</v>
      </c>
      <c r="WR53" s="191"/>
      <c r="WS53" s="192">
        <v>47</v>
      </c>
      <c r="WT53" s="189" t="s">
        <v>64</v>
      </c>
      <c r="WU53" s="190">
        <v>0</v>
      </c>
      <c r="WV53" s="190">
        <v>0</v>
      </c>
      <c r="WW53" s="190">
        <v>0</v>
      </c>
      <c r="WX53" s="190">
        <f t="shared" si="90"/>
        <v>0</v>
      </c>
      <c r="WY53" s="191"/>
      <c r="WZ53" s="192">
        <v>47</v>
      </c>
      <c r="XA53" s="189" t="s">
        <v>64</v>
      </c>
      <c r="XB53" s="190">
        <v>0</v>
      </c>
      <c r="XC53" s="190">
        <v>0</v>
      </c>
      <c r="XD53" s="190">
        <v>0</v>
      </c>
      <c r="XE53" s="190">
        <f t="shared" si="91"/>
        <v>0</v>
      </c>
      <c r="XF53" s="191"/>
      <c r="XG53" s="192">
        <v>47</v>
      </c>
      <c r="XH53" s="189" t="s">
        <v>64</v>
      </c>
      <c r="XI53" s="190">
        <v>0</v>
      </c>
      <c r="XJ53" s="190">
        <v>0</v>
      </c>
      <c r="XK53" s="190">
        <v>0</v>
      </c>
      <c r="XL53" s="190">
        <f t="shared" si="92"/>
        <v>0</v>
      </c>
      <c r="XM53" s="191"/>
      <c r="XN53" s="192">
        <v>47</v>
      </c>
      <c r="XO53" s="189" t="s">
        <v>64</v>
      </c>
      <c r="XP53" s="190">
        <v>0</v>
      </c>
      <c r="XQ53" s="190">
        <v>0</v>
      </c>
      <c r="XR53" s="190">
        <v>0</v>
      </c>
      <c r="XS53" s="190">
        <f t="shared" si="93"/>
        <v>0</v>
      </c>
      <c r="XT53" s="191"/>
      <c r="XU53" s="192">
        <v>47</v>
      </c>
      <c r="XV53" s="189" t="s">
        <v>64</v>
      </c>
      <c r="XW53" s="190">
        <v>0</v>
      </c>
      <c r="XX53" s="190">
        <v>0</v>
      </c>
      <c r="XY53" s="190">
        <v>0</v>
      </c>
      <c r="XZ53" s="190">
        <f t="shared" si="94"/>
        <v>0</v>
      </c>
      <c r="YA53" s="191"/>
      <c r="YB53" s="192">
        <v>47</v>
      </c>
      <c r="YC53" s="189" t="s">
        <v>64</v>
      </c>
      <c r="YD53" s="190">
        <v>0</v>
      </c>
      <c r="YE53" s="190">
        <v>0</v>
      </c>
      <c r="YF53" s="190">
        <v>0</v>
      </c>
      <c r="YG53" s="190">
        <f t="shared" si="95"/>
        <v>0</v>
      </c>
      <c r="YH53" s="191"/>
      <c r="YI53" s="192">
        <v>47</v>
      </c>
      <c r="YJ53" s="189" t="s">
        <v>64</v>
      </c>
      <c r="YK53" s="190">
        <v>0</v>
      </c>
      <c r="YL53" s="190">
        <v>0</v>
      </c>
      <c r="YM53" s="190">
        <v>0</v>
      </c>
      <c r="YN53" s="190">
        <f t="shared" si="96"/>
        <v>0</v>
      </c>
      <c r="YO53" s="191"/>
      <c r="YP53" s="192">
        <v>47</v>
      </c>
      <c r="YQ53" s="189" t="s">
        <v>64</v>
      </c>
      <c r="YR53" s="190">
        <v>0</v>
      </c>
      <c r="YS53" s="190">
        <v>0</v>
      </c>
      <c r="YT53" s="219">
        <v>0</v>
      </c>
      <c r="YU53" s="190">
        <f t="shared" si="97"/>
        <v>0</v>
      </c>
      <c r="YV53" s="191"/>
      <c r="YW53" s="192">
        <v>47</v>
      </c>
      <c r="YX53" s="189" t="s">
        <v>64</v>
      </c>
      <c r="YY53" s="190">
        <v>0</v>
      </c>
      <c r="YZ53" s="190">
        <v>0</v>
      </c>
      <c r="ZA53" s="190">
        <v>0</v>
      </c>
      <c r="ZB53" s="190">
        <f t="shared" si="98"/>
        <v>0</v>
      </c>
      <c r="ZC53" s="191"/>
      <c r="ZD53" s="192">
        <v>47</v>
      </c>
      <c r="ZE53" s="189" t="s">
        <v>64</v>
      </c>
      <c r="ZF53" s="190">
        <v>0</v>
      </c>
      <c r="ZG53" s="190">
        <v>0</v>
      </c>
      <c r="ZH53" s="190">
        <v>0</v>
      </c>
      <c r="ZI53" s="190">
        <f t="shared" si="99"/>
        <v>0</v>
      </c>
      <c r="ZJ53" s="191"/>
      <c r="ZK53" s="192">
        <v>47</v>
      </c>
      <c r="ZL53" s="189" t="s">
        <v>64</v>
      </c>
      <c r="ZM53" s="190">
        <v>0</v>
      </c>
      <c r="ZN53" s="190">
        <v>0</v>
      </c>
      <c r="ZO53" s="190">
        <v>0</v>
      </c>
      <c r="ZP53" s="190">
        <f t="shared" si="100"/>
        <v>0</v>
      </c>
      <c r="ZQ53" s="191"/>
      <c r="ZR53" s="192">
        <v>47</v>
      </c>
      <c r="ZS53" s="189" t="s">
        <v>64</v>
      </c>
      <c r="ZT53" s="190">
        <v>0</v>
      </c>
      <c r="ZU53" s="190">
        <f t="shared" si="101"/>
        <v>61100</v>
      </c>
      <c r="ZV53" s="190">
        <f t="shared" si="0"/>
        <v>0</v>
      </c>
      <c r="ZW53" s="190">
        <f t="shared" si="1"/>
        <v>61100</v>
      </c>
      <c r="ZX53" s="230"/>
    </row>
    <row r="54" spans="1:700" ht="15.75" hidden="1">
      <c r="A54" s="192">
        <v>48</v>
      </c>
      <c r="B54" s="189" t="s">
        <v>42</v>
      </c>
      <c r="C54" s="190">
        <v>0</v>
      </c>
      <c r="D54" s="190">
        <v>0</v>
      </c>
      <c r="E54" s="190">
        <v>0</v>
      </c>
      <c r="F54" s="190">
        <f t="shared" si="2"/>
        <v>0</v>
      </c>
      <c r="G54" s="191"/>
      <c r="H54" s="192">
        <v>48</v>
      </c>
      <c r="I54" s="189" t="s">
        <v>42</v>
      </c>
      <c r="J54" s="190">
        <v>0</v>
      </c>
      <c r="K54" s="190">
        <v>0</v>
      </c>
      <c r="L54" s="190">
        <v>0</v>
      </c>
      <c r="M54" s="190">
        <f t="shared" si="3"/>
        <v>0</v>
      </c>
      <c r="N54" s="191"/>
      <c r="O54" s="192">
        <v>48</v>
      </c>
      <c r="P54" s="189" t="s">
        <v>42</v>
      </c>
      <c r="Q54" s="190">
        <v>0</v>
      </c>
      <c r="R54" s="190">
        <v>0</v>
      </c>
      <c r="S54" s="190">
        <v>0</v>
      </c>
      <c r="T54" s="190">
        <f t="shared" si="4"/>
        <v>0</v>
      </c>
      <c r="U54" s="191"/>
      <c r="V54" s="192">
        <v>48</v>
      </c>
      <c r="W54" s="189" t="s">
        <v>42</v>
      </c>
      <c r="X54" s="190">
        <v>0</v>
      </c>
      <c r="Y54" s="190">
        <v>0</v>
      </c>
      <c r="Z54" s="190">
        <v>0</v>
      </c>
      <c r="AA54" s="190">
        <f t="shared" si="5"/>
        <v>0</v>
      </c>
      <c r="AB54" s="191"/>
      <c r="AC54" s="192">
        <v>48</v>
      </c>
      <c r="AD54" s="189" t="s">
        <v>42</v>
      </c>
      <c r="AE54" s="190">
        <v>0</v>
      </c>
      <c r="AF54" s="190">
        <v>0</v>
      </c>
      <c r="AG54" s="190">
        <v>0</v>
      </c>
      <c r="AH54" s="190">
        <f t="shared" si="6"/>
        <v>0</v>
      </c>
      <c r="AI54" s="191"/>
      <c r="AJ54" s="192">
        <v>48</v>
      </c>
      <c r="AK54" s="189" t="s">
        <v>42</v>
      </c>
      <c r="AL54" s="190">
        <v>0</v>
      </c>
      <c r="AM54" s="190">
        <v>0</v>
      </c>
      <c r="AN54" s="190">
        <v>208300</v>
      </c>
      <c r="AO54" s="190">
        <f t="shared" si="7"/>
        <v>208300</v>
      </c>
      <c r="AP54" s="191"/>
      <c r="AQ54" s="192">
        <v>48</v>
      </c>
      <c r="AR54" s="189" t="s">
        <v>42</v>
      </c>
      <c r="AS54" s="190">
        <v>0</v>
      </c>
      <c r="AT54" s="190">
        <v>0</v>
      </c>
      <c r="AU54" s="190">
        <v>0</v>
      </c>
      <c r="AV54" s="190">
        <f t="shared" si="8"/>
        <v>0</v>
      </c>
      <c r="AW54" s="191"/>
      <c r="AX54" s="192">
        <v>48</v>
      </c>
      <c r="AY54" s="189" t="s">
        <v>42</v>
      </c>
      <c r="AZ54" s="190">
        <v>0</v>
      </c>
      <c r="BA54" s="190">
        <v>0</v>
      </c>
      <c r="BB54" s="190">
        <v>0</v>
      </c>
      <c r="BC54" s="190">
        <f t="shared" si="9"/>
        <v>0</v>
      </c>
      <c r="BD54" s="191"/>
      <c r="BE54" s="192">
        <v>48</v>
      </c>
      <c r="BF54" s="189" t="s">
        <v>42</v>
      </c>
      <c r="BG54" s="190">
        <v>0</v>
      </c>
      <c r="BH54" s="190">
        <v>0</v>
      </c>
      <c r="BI54" s="190">
        <v>0</v>
      </c>
      <c r="BJ54" s="190">
        <f t="shared" si="10"/>
        <v>0</v>
      </c>
      <c r="BK54" s="191"/>
      <c r="BL54" s="192">
        <v>48</v>
      </c>
      <c r="BM54" s="189" t="s">
        <v>42</v>
      </c>
      <c r="BN54" s="190">
        <v>1</v>
      </c>
      <c r="BO54" s="190">
        <v>300000</v>
      </c>
      <c r="BP54" s="190">
        <v>0</v>
      </c>
      <c r="BQ54" s="190">
        <f t="shared" si="11"/>
        <v>300000</v>
      </c>
      <c r="BR54" s="191"/>
      <c r="BS54" s="192">
        <v>48</v>
      </c>
      <c r="BT54" s="189" t="s">
        <v>42</v>
      </c>
      <c r="BU54" s="190">
        <v>0</v>
      </c>
      <c r="BV54" s="190">
        <v>0</v>
      </c>
      <c r="BW54" s="190">
        <v>0</v>
      </c>
      <c r="BX54" s="190">
        <f t="shared" si="12"/>
        <v>0</v>
      </c>
      <c r="BY54" s="191"/>
      <c r="BZ54" s="192">
        <v>48</v>
      </c>
      <c r="CA54" s="189" t="s">
        <v>42</v>
      </c>
      <c r="CB54" s="190">
        <v>0</v>
      </c>
      <c r="CC54" s="190">
        <v>0</v>
      </c>
      <c r="CD54" s="190">
        <v>0</v>
      </c>
      <c r="CE54" s="190">
        <f t="shared" si="13"/>
        <v>0</v>
      </c>
      <c r="CF54" s="191"/>
      <c r="CG54" s="192">
        <v>48</v>
      </c>
      <c r="CH54" s="189" t="s">
        <v>42</v>
      </c>
      <c r="CI54" s="190">
        <v>0</v>
      </c>
      <c r="CJ54" s="190">
        <v>0</v>
      </c>
      <c r="CK54" s="190">
        <v>0</v>
      </c>
      <c r="CL54" s="190">
        <f t="shared" si="14"/>
        <v>0</v>
      </c>
      <c r="CM54" s="191"/>
      <c r="CN54" s="192">
        <v>48</v>
      </c>
      <c r="CO54" s="189" t="s">
        <v>42</v>
      </c>
      <c r="CP54" s="190">
        <v>0</v>
      </c>
      <c r="CQ54" s="190">
        <v>0</v>
      </c>
      <c r="CR54" s="190">
        <v>0</v>
      </c>
      <c r="CS54" s="190">
        <f t="shared" si="15"/>
        <v>0</v>
      </c>
      <c r="CT54" s="191"/>
      <c r="CU54" s="192">
        <v>48</v>
      </c>
      <c r="CV54" s="189" t="s">
        <v>42</v>
      </c>
      <c r="CW54" s="190">
        <v>0</v>
      </c>
      <c r="CX54" s="190">
        <v>0</v>
      </c>
      <c r="CY54" s="190">
        <v>0</v>
      </c>
      <c r="CZ54" s="190">
        <f t="shared" si="16"/>
        <v>0</v>
      </c>
      <c r="DA54" s="191"/>
      <c r="DB54" s="192">
        <v>48</v>
      </c>
      <c r="DC54" s="189" t="s">
        <v>42</v>
      </c>
      <c r="DD54" s="190">
        <v>0</v>
      </c>
      <c r="DE54" s="190">
        <v>0</v>
      </c>
      <c r="DF54" s="190">
        <v>0</v>
      </c>
      <c r="DG54" s="190">
        <f t="shared" si="17"/>
        <v>0</v>
      </c>
      <c r="DH54" s="191"/>
      <c r="DI54" s="192">
        <v>48</v>
      </c>
      <c r="DJ54" s="189" t="s">
        <v>42</v>
      </c>
      <c r="DK54" s="190">
        <v>0</v>
      </c>
      <c r="DL54" s="190">
        <v>0</v>
      </c>
      <c r="DM54" s="190">
        <v>0</v>
      </c>
      <c r="DN54" s="190">
        <f t="shared" si="18"/>
        <v>0</v>
      </c>
      <c r="DO54" s="191"/>
      <c r="DP54" s="192">
        <v>48</v>
      </c>
      <c r="DQ54" s="189" t="s">
        <v>42</v>
      </c>
      <c r="DR54" s="190">
        <v>0</v>
      </c>
      <c r="DS54" s="190">
        <v>0</v>
      </c>
      <c r="DT54" s="190">
        <v>0</v>
      </c>
      <c r="DU54" s="190">
        <f t="shared" si="19"/>
        <v>0</v>
      </c>
      <c r="DV54" s="191"/>
      <c r="DW54" s="192">
        <v>48</v>
      </c>
      <c r="DX54" s="189" t="s">
        <v>42</v>
      </c>
      <c r="DY54" s="190">
        <v>0</v>
      </c>
      <c r="DZ54" s="190">
        <v>0</v>
      </c>
      <c r="EA54" s="190">
        <v>0</v>
      </c>
      <c r="EB54" s="190">
        <f t="shared" si="20"/>
        <v>0</v>
      </c>
      <c r="EC54" s="191"/>
      <c r="ED54" s="192">
        <v>48</v>
      </c>
      <c r="EE54" s="189" t="s">
        <v>42</v>
      </c>
      <c r="EF54" s="190">
        <v>0</v>
      </c>
      <c r="EG54" s="190">
        <v>0</v>
      </c>
      <c r="EH54" s="190">
        <v>0</v>
      </c>
      <c r="EI54" s="190">
        <f t="shared" si="21"/>
        <v>0</v>
      </c>
      <c r="EJ54" s="191"/>
      <c r="EK54" s="192">
        <v>48</v>
      </c>
      <c r="EL54" s="189" t="s">
        <v>42</v>
      </c>
      <c r="EM54" s="190">
        <v>0</v>
      </c>
      <c r="EN54" s="190">
        <v>0</v>
      </c>
      <c r="EO54" s="190">
        <v>0</v>
      </c>
      <c r="EP54" s="190">
        <f t="shared" si="22"/>
        <v>0</v>
      </c>
      <c r="EQ54" s="191"/>
      <c r="ER54" s="192">
        <v>48</v>
      </c>
      <c r="ES54" s="189" t="s">
        <v>42</v>
      </c>
      <c r="ET54" s="190">
        <v>0</v>
      </c>
      <c r="EU54" s="190">
        <v>0</v>
      </c>
      <c r="EV54" s="190">
        <v>0</v>
      </c>
      <c r="EW54" s="190">
        <f t="shared" si="23"/>
        <v>0</v>
      </c>
      <c r="EX54" s="191"/>
      <c r="EY54" s="192">
        <v>48</v>
      </c>
      <c r="EZ54" s="189" t="s">
        <v>42</v>
      </c>
      <c r="FA54" s="190">
        <v>1</v>
      </c>
      <c r="FB54" s="190">
        <v>50000</v>
      </c>
      <c r="FC54" s="190">
        <v>0</v>
      </c>
      <c r="FD54" s="190">
        <f t="shared" si="24"/>
        <v>50000</v>
      </c>
      <c r="FE54" s="191"/>
      <c r="FF54" s="192">
        <v>48</v>
      </c>
      <c r="FG54" s="189" t="s">
        <v>42</v>
      </c>
      <c r="FH54" s="190">
        <v>0</v>
      </c>
      <c r="FI54" s="190">
        <v>0</v>
      </c>
      <c r="FJ54" s="190">
        <v>0</v>
      </c>
      <c r="FK54" s="190">
        <f t="shared" si="25"/>
        <v>0</v>
      </c>
      <c r="FL54" s="191"/>
      <c r="FM54" s="192">
        <v>48</v>
      </c>
      <c r="FN54" s="189" t="s">
        <v>42</v>
      </c>
      <c r="FO54" s="190">
        <v>0</v>
      </c>
      <c r="FP54" s="190">
        <v>0</v>
      </c>
      <c r="FQ54" s="190">
        <v>0</v>
      </c>
      <c r="FR54" s="190">
        <f t="shared" si="26"/>
        <v>0</v>
      </c>
      <c r="FS54" s="191"/>
      <c r="FT54" s="192">
        <v>48</v>
      </c>
      <c r="FU54" s="189" t="s">
        <v>42</v>
      </c>
      <c r="FV54" s="190">
        <v>0</v>
      </c>
      <c r="FW54" s="190">
        <v>0</v>
      </c>
      <c r="FX54" s="190">
        <v>0</v>
      </c>
      <c r="FY54" s="190">
        <f t="shared" si="27"/>
        <v>0</v>
      </c>
      <c r="FZ54" s="191"/>
      <c r="GA54" s="192">
        <v>48</v>
      </c>
      <c r="GB54" s="189" t="s">
        <v>42</v>
      </c>
      <c r="GC54" s="190">
        <v>0</v>
      </c>
      <c r="GD54" s="190">
        <v>0</v>
      </c>
      <c r="GE54" s="190">
        <v>0</v>
      </c>
      <c r="GF54" s="190">
        <f t="shared" si="28"/>
        <v>0</v>
      </c>
      <c r="GG54" s="191"/>
      <c r="GH54" s="192">
        <v>48</v>
      </c>
      <c r="GI54" s="189" t="s">
        <v>42</v>
      </c>
      <c r="GJ54" s="190">
        <v>0</v>
      </c>
      <c r="GK54" s="190">
        <v>0</v>
      </c>
      <c r="GL54" s="190">
        <v>0</v>
      </c>
      <c r="GM54" s="190">
        <f t="shared" si="29"/>
        <v>0</v>
      </c>
      <c r="GN54" s="191"/>
      <c r="GO54" s="192">
        <v>48</v>
      </c>
      <c r="GP54" s="189" t="s">
        <v>42</v>
      </c>
      <c r="GQ54" s="190">
        <v>0</v>
      </c>
      <c r="GR54" s="190">
        <v>0</v>
      </c>
      <c r="GS54" s="190">
        <v>0</v>
      </c>
      <c r="GT54" s="190">
        <f t="shared" si="30"/>
        <v>0</v>
      </c>
      <c r="GU54" s="191"/>
      <c r="GV54" s="192">
        <v>48</v>
      </c>
      <c r="GW54" s="189" t="s">
        <v>42</v>
      </c>
      <c r="GX54" s="190">
        <v>1</v>
      </c>
      <c r="GY54" s="190">
        <v>500000</v>
      </c>
      <c r="GZ54" s="190">
        <v>0</v>
      </c>
      <c r="HA54" s="190">
        <f t="shared" si="31"/>
        <v>500000</v>
      </c>
      <c r="HB54" s="191"/>
      <c r="HC54" s="192">
        <v>48</v>
      </c>
      <c r="HD54" s="189" t="s">
        <v>42</v>
      </c>
      <c r="HE54" s="190">
        <v>0</v>
      </c>
      <c r="HF54" s="190">
        <v>0</v>
      </c>
      <c r="HG54" s="190">
        <v>0</v>
      </c>
      <c r="HH54" s="190">
        <f t="shared" si="32"/>
        <v>0</v>
      </c>
      <c r="HI54" s="191"/>
      <c r="HJ54" s="192">
        <v>48</v>
      </c>
      <c r="HK54" s="189" t="s">
        <v>42</v>
      </c>
      <c r="HL54" s="190">
        <v>0</v>
      </c>
      <c r="HM54" s="190">
        <v>0</v>
      </c>
      <c r="HN54" s="190">
        <v>0</v>
      </c>
      <c r="HO54" s="190">
        <f t="shared" si="33"/>
        <v>0</v>
      </c>
      <c r="HP54" s="191"/>
      <c r="HQ54" s="192">
        <v>48</v>
      </c>
      <c r="HR54" s="189" t="s">
        <v>42</v>
      </c>
      <c r="HS54" s="190">
        <v>0</v>
      </c>
      <c r="HT54" s="190">
        <v>0</v>
      </c>
      <c r="HU54" s="190">
        <v>0</v>
      </c>
      <c r="HV54" s="190">
        <f t="shared" si="34"/>
        <v>0</v>
      </c>
      <c r="HW54" s="191"/>
      <c r="HX54" s="192">
        <v>48</v>
      </c>
      <c r="HY54" s="189" t="s">
        <v>42</v>
      </c>
      <c r="HZ54" s="190">
        <v>0</v>
      </c>
      <c r="IA54" s="190">
        <v>0</v>
      </c>
      <c r="IB54" s="190">
        <v>0</v>
      </c>
      <c r="IC54" s="190">
        <f t="shared" si="35"/>
        <v>0</v>
      </c>
      <c r="ID54" s="191"/>
      <c r="IE54" s="192">
        <v>48</v>
      </c>
      <c r="IF54" s="189" t="s">
        <v>42</v>
      </c>
      <c r="IG54" s="190">
        <v>0</v>
      </c>
      <c r="IH54" s="190">
        <v>0</v>
      </c>
      <c r="II54" s="190">
        <v>0</v>
      </c>
      <c r="IJ54" s="190">
        <f t="shared" si="36"/>
        <v>0</v>
      </c>
      <c r="IK54" s="191"/>
      <c r="IL54" s="192">
        <v>48</v>
      </c>
      <c r="IM54" s="189" t="s">
        <v>42</v>
      </c>
      <c r="IN54" s="190">
        <v>0</v>
      </c>
      <c r="IO54" s="190">
        <v>0</v>
      </c>
      <c r="IP54" s="190">
        <v>0</v>
      </c>
      <c r="IQ54" s="190">
        <f t="shared" si="37"/>
        <v>0</v>
      </c>
      <c r="IR54" s="191"/>
      <c r="IS54" s="192">
        <v>48</v>
      </c>
      <c r="IT54" s="189" t="s">
        <v>42</v>
      </c>
      <c r="IU54" s="190">
        <v>0</v>
      </c>
      <c r="IV54" s="190">
        <v>0</v>
      </c>
      <c r="IW54" s="190">
        <v>0</v>
      </c>
      <c r="IX54" s="190">
        <f t="shared" si="38"/>
        <v>0</v>
      </c>
      <c r="IY54" s="191"/>
      <c r="IZ54" s="192">
        <v>48</v>
      </c>
      <c r="JA54" s="189" t="s">
        <v>42</v>
      </c>
      <c r="JB54" s="190">
        <v>0</v>
      </c>
      <c r="JC54" s="190">
        <v>0</v>
      </c>
      <c r="JD54" s="190">
        <v>0</v>
      </c>
      <c r="JE54" s="190">
        <f t="shared" si="39"/>
        <v>0</v>
      </c>
      <c r="JF54" s="191"/>
      <c r="JG54" s="192">
        <v>48</v>
      </c>
      <c r="JH54" s="189" t="s">
        <v>42</v>
      </c>
      <c r="JI54" s="190">
        <v>0</v>
      </c>
      <c r="JJ54" s="190">
        <v>0</v>
      </c>
      <c r="JK54" s="190">
        <v>0</v>
      </c>
      <c r="JL54" s="190">
        <f t="shared" si="40"/>
        <v>0</v>
      </c>
      <c r="JM54" s="191"/>
      <c r="JN54" s="192">
        <v>48</v>
      </c>
      <c r="JO54" s="189" t="s">
        <v>42</v>
      </c>
      <c r="JP54" s="190">
        <v>0</v>
      </c>
      <c r="JQ54" s="190">
        <v>0</v>
      </c>
      <c r="JR54" s="190">
        <v>0</v>
      </c>
      <c r="JS54" s="190">
        <f t="shared" si="41"/>
        <v>0</v>
      </c>
      <c r="JT54" s="191"/>
      <c r="JU54" s="192">
        <v>48</v>
      </c>
      <c r="JV54" s="189" t="s">
        <v>42</v>
      </c>
      <c r="JW54" s="190">
        <v>0</v>
      </c>
      <c r="JX54" s="190">
        <v>0</v>
      </c>
      <c r="JY54" s="190">
        <v>0</v>
      </c>
      <c r="JZ54" s="190">
        <f t="shared" si="42"/>
        <v>0</v>
      </c>
      <c r="KA54" s="191"/>
      <c r="KB54" s="192">
        <v>48</v>
      </c>
      <c r="KC54" s="189" t="s">
        <v>42</v>
      </c>
      <c r="KD54" s="190">
        <v>0</v>
      </c>
      <c r="KE54" s="190">
        <v>0</v>
      </c>
      <c r="KF54" s="190">
        <v>0</v>
      </c>
      <c r="KG54" s="190">
        <f t="shared" si="43"/>
        <v>0</v>
      </c>
      <c r="KH54" s="191"/>
      <c r="KI54" s="192">
        <v>48</v>
      </c>
      <c r="KJ54" s="189" t="s">
        <v>42</v>
      </c>
      <c r="KK54" s="190">
        <v>0</v>
      </c>
      <c r="KL54" s="190">
        <v>0</v>
      </c>
      <c r="KM54" s="190">
        <v>0</v>
      </c>
      <c r="KN54" s="190">
        <f t="shared" si="44"/>
        <v>0</v>
      </c>
      <c r="KO54" s="191"/>
      <c r="KP54" s="192">
        <v>48</v>
      </c>
      <c r="KQ54" s="189" t="s">
        <v>42</v>
      </c>
      <c r="KR54" s="190">
        <v>0</v>
      </c>
      <c r="KS54" s="190">
        <v>0</v>
      </c>
      <c r="KT54" s="190">
        <v>50000</v>
      </c>
      <c r="KU54" s="190">
        <f t="shared" si="45"/>
        <v>50000</v>
      </c>
      <c r="KV54" s="191"/>
      <c r="KW54" s="192">
        <v>48</v>
      </c>
      <c r="KX54" s="189" t="s">
        <v>42</v>
      </c>
      <c r="KY54" s="190">
        <v>0</v>
      </c>
      <c r="KZ54" s="190">
        <v>0</v>
      </c>
      <c r="LA54" s="190">
        <v>0</v>
      </c>
      <c r="LB54" s="190">
        <f t="shared" si="46"/>
        <v>0</v>
      </c>
      <c r="LC54" s="191"/>
      <c r="LD54" s="192">
        <v>48</v>
      </c>
      <c r="LE54" s="189" t="s">
        <v>42</v>
      </c>
      <c r="LF54" s="190">
        <v>1</v>
      </c>
      <c r="LG54" s="190">
        <v>45000</v>
      </c>
      <c r="LH54" s="190">
        <v>0</v>
      </c>
      <c r="LI54" s="190">
        <f t="shared" si="47"/>
        <v>45000</v>
      </c>
      <c r="LJ54" s="191"/>
      <c r="LK54" s="192">
        <v>48</v>
      </c>
      <c r="LL54" s="189" t="s">
        <v>42</v>
      </c>
      <c r="LM54" s="190">
        <v>0</v>
      </c>
      <c r="LN54" s="190">
        <v>0</v>
      </c>
      <c r="LO54" s="190">
        <v>0</v>
      </c>
      <c r="LP54" s="190">
        <f t="shared" si="48"/>
        <v>0</v>
      </c>
      <c r="LQ54" s="191"/>
      <c r="LR54" s="192">
        <v>48</v>
      </c>
      <c r="LS54" s="189" t="s">
        <v>42</v>
      </c>
      <c r="LT54" s="190">
        <v>0</v>
      </c>
      <c r="LU54" s="190">
        <v>0</v>
      </c>
      <c r="LV54" s="190">
        <v>0</v>
      </c>
      <c r="LW54" s="190">
        <f t="shared" si="49"/>
        <v>0</v>
      </c>
      <c r="LX54" s="191"/>
      <c r="LY54" s="192">
        <v>48</v>
      </c>
      <c r="LZ54" s="189" t="s">
        <v>42</v>
      </c>
      <c r="MA54" s="190">
        <v>0</v>
      </c>
      <c r="MB54" s="190">
        <v>0</v>
      </c>
      <c r="MC54" s="190">
        <v>0</v>
      </c>
      <c r="MD54" s="190">
        <f t="shared" si="50"/>
        <v>0</v>
      </c>
      <c r="ME54" s="191"/>
      <c r="MF54" s="192">
        <v>48</v>
      </c>
      <c r="MG54" s="189" t="s">
        <v>42</v>
      </c>
      <c r="MH54" s="190">
        <v>0</v>
      </c>
      <c r="MI54" s="190">
        <v>0</v>
      </c>
      <c r="MJ54" s="190">
        <v>0</v>
      </c>
      <c r="MK54" s="190">
        <f t="shared" si="51"/>
        <v>0</v>
      </c>
      <c r="ML54" s="191"/>
      <c r="MM54" s="192">
        <v>48</v>
      </c>
      <c r="MN54" s="189" t="s">
        <v>42</v>
      </c>
      <c r="MO54" s="190">
        <v>0</v>
      </c>
      <c r="MP54" s="190">
        <v>0</v>
      </c>
      <c r="MQ54" s="190">
        <v>0</v>
      </c>
      <c r="MR54" s="190">
        <f t="shared" si="52"/>
        <v>0</v>
      </c>
      <c r="MS54" s="191"/>
      <c r="MT54" s="192">
        <v>48</v>
      </c>
      <c r="MU54" s="189" t="s">
        <v>42</v>
      </c>
      <c r="MV54" s="190">
        <v>0</v>
      </c>
      <c r="MW54" s="190">
        <v>0</v>
      </c>
      <c r="MX54" s="190">
        <v>0</v>
      </c>
      <c r="MY54" s="190">
        <f t="shared" si="53"/>
        <v>0</v>
      </c>
      <c r="MZ54" s="191"/>
      <c r="NA54" s="192">
        <v>48</v>
      </c>
      <c r="NB54" s="189" t="s">
        <v>42</v>
      </c>
      <c r="NC54" s="190">
        <v>3481</v>
      </c>
      <c r="ND54" s="190">
        <v>2194600</v>
      </c>
      <c r="NE54" s="190">
        <v>0</v>
      </c>
      <c r="NF54" s="190">
        <f t="shared" si="54"/>
        <v>2194600</v>
      </c>
      <c r="NG54" s="191"/>
      <c r="NH54" s="192">
        <v>48</v>
      </c>
      <c r="NI54" s="189" t="s">
        <v>42</v>
      </c>
      <c r="NJ54" s="190">
        <v>564</v>
      </c>
      <c r="NK54" s="190">
        <v>112800</v>
      </c>
      <c r="NL54" s="190">
        <v>0</v>
      </c>
      <c r="NM54" s="190">
        <f t="shared" si="55"/>
        <v>112800</v>
      </c>
      <c r="NN54" s="191"/>
      <c r="NO54" s="192">
        <v>48</v>
      </c>
      <c r="NP54" s="189" t="s">
        <v>42</v>
      </c>
      <c r="NQ54" s="190">
        <v>0</v>
      </c>
      <c r="NR54" s="190">
        <v>0</v>
      </c>
      <c r="NS54" s="190">
        <v>0</v>
      </c>
      <c r="NT54" s="190">
        <f t="shared" si="56"/>
        <v>0</v>
      </c>
      <c r="NU54" s="191"/>
      <c r="NV54" s="192">
        <v>48</v>
      </c>
      <c r="NW54" s="189" t="s">
        <v>42</v>
      </c>
      <c r="NX54" s="190">
        <v>0</v>
      </c>
      <c r="NY54" s="190">
        <v>0</v>
      </c>
      <c r="NZ54" s="190">
        <v>0</v>
      </c>
      <c r="OA54" s="190">
        <f t="shared" si="57"/>
        <v>0</v>
      </c>
      <c r="OB54" s="191"/>
      <c r="OC54" s="192">
        <v>48</v>
      </c>
      <c r="OD54" s="189" t="s">
        <v>42</v>
      </c>
      <c r="OE54" s="190">
        <v>0</v>
      </c>
      <c r="OF54" s="190">
        <v>0</v>
      </c>
      <c r="OG54" s="190">
        <v>0</v>
      </c>
      <c r="OH54" s="190">
        <f t="shared" si="58"/>
        <v>0</v>
      </c>
      <c r="OI54" s="191"/>
      <c r="OJ54" s="192">
        <v>48</v>
      </c>
      <c r="OK54" s="189" t="s">
        <v>42</v>
      </c>
      <c r="OL54" s="190">
        <v>0</v>
      </c>
      <c r="OM54" s="190">
        <v>0</v>
      </c>
      <c r="ON54" s="190">
        <v>0</v>
      </c>
      <c r="OO54" s="190">
        <f t="shared" si="59"/>
        <v>0</v>
      </c>
      <c r="OP54" s="191"/>
      <c r="OQ54" s="192">
        <v>48</v>
      </c>
      <c r="OR54" s="189" t="s">
        <v>42</v>
      </c>
      <c r="OS54" s="190">
        <v>0</v>
      </c>
      <c r="OT54" s="190">
        <v>0</v>
      </c>
      <c r="OU54" s="190">
        <v>0</v>
      </c>
      <c r="OV54" s="190">
        <f t="shared" si="60"/>
        <v>0</v>
      </c>
      <c r="OW54" s="191"/>
      <c r="OX54" s="192">
        <v>48</v>
      </c>
      <c r="OY54" s="189" t="s">
        <v>42</v>
      </c>
      <c r="OZ54" s="190">
        <v>0</v>
      </c>
      <c r="PA54" s="190">
        <v>0</v>
      </c>
      <c r="PB54" s="190">
        <v>0</v>
      </c>
      <c r="PC54" s="190">
        <f t="shared" si="61"/>
        <v>0</v>
      </c>
      <c r="PD54" s="191"/>
      <c r="PE54" s="192">
        <v>48</v>
      </c>
      <c r="PF54" s="189" t="s">
        <v>42</v>
      </c>
      <c r="PG54" s="190">
        <v>0</v>
      </c>
      <c r="PH54" s="190">
        <v>0</v>
      </c>
      <c r="PI54" s="190">
        <v>0</v>
      </c>
      <c r="PJ54" s="190">
        <f t="shared" si="62"/>
        <v>0</v>
      </c>
      <c r="PK54" s="191"/>
      <c r="PL54" s="192">
        <v>48</v>
      </c>
      <c r="PM54" s="189" t="s">
        <v>42</v>
      </c>
      <c r="PN54" s="190">
        <v>0</v>
      </c>
      <c r="PO54" s="190">
        <v>0</v>
      </c>
      <c r="PP54" s="190">
        <v>0</v>
      </c>
      <c r="PQ54" s="190">
        <f t="shared" si="63"/>
        <v>0</v>
      </c>
      <c r="PR54" s="191"/>
      <c r="PS54" s="192">
        <v>48</v>
      </c>
      <c r="PT54" s="189" t="s">
        <v>42</v>
      </c>
      <c r="PU54" s="190">
        <v>0</v>
      </c>
      <c r="PV54" s="190">
        <v>0</v>
      </c>
      <c r="PW54" s="190">
        <v>0</v>
      </c>
      <c r="PX54" s="190">
        <f t="shared" si="64"/>
        <v>0</v>
      </c>
      <c r="PY54" s="191"/>
      <c r="PZ54" s="192">
        <v>48</v>
      </c>
      <c r="QA54" s="189" t="s">
        <v>42</v>
      </c>
      <c r="QB54" s="190"/>
      <c r="QC54" s="190"/>
      <c r="QD54" s="190">
        <v>0</v>
      </c>
      <c r="QE54" s="190">
        <f t="shared" si="65"/>
        <v>0</v>
      </c>
      <c r="QF54" s="191"/>
      <c r="QG54" s="192">
        <v>48</v>
      </c>
      <c r="QH54" s="189" t="s">
        <v>42</v>
      </c>
      <c r="QI54" s="190">
        <v>0</v>
      </c>
      <c r="QJ54" s="190">
        <v>0</v>
      </c>
      <c r="QK54" s="190">
        <v>0</v>
      </c>
      <c r="QL54" s="190">
        <f t="shared" si="66"/>
        <v>0</v>
      </c>
      <c r="QM54" s="191"/>
      <c r="QN54" s="192">
        <v>48</v>
      </c>
      <c r="QO54" s="189" t="s">
        <v>42</v>
      </c>
      <c r="QP54" s="190">
        <v>0</v>
      </c>
      <c r="QQ54" s="190">
        <v>0</v>
      </c>
      <c r="QR54" s="190">
        <v>0</v>
      </c>
      <c r="QS54" s="190">
        <f t="shared" si="67"/>
        <v>0</v>
      </c>
      <c r="QT54" s="191"/>
      <c r="QU54" s="192">
        <v>48</v>
      </c>
      <c r="QV54" s="189" t="s">
        <v>42</v>
      </c>
      <c r="QW54" s="190">
        <v>0</v>
      </c>
      <c r="QX54" s="190">
        <v>0</v>
      </c>
      <c r="QY54" s="190">
        <v>0</v>
      </c>
      <c r="QZ54" s="190">
        <f t="shared" si="68"/>
        <v>0</v>
      </c>
      <c r="RA54" s="191"/>
      <c r="RB54" s="192">
        <v>48</v>
      </c>
      <c r="RC54" s="189" t="s">
        <v>42</v>
      </c>
      <c r="RD54" s="190">
        <v>0</v>
      </c>
      <c r="RE54" s="190">
        <v>0</v>
      </c>
      <c r="RF54" s="190">
        <v>0</v>
      </c>
      <c r="RG54" s="190">
        <f t="shared" si="69"/>
        <v>0</v>
      </c>
      <c r="RH54" s="191"/>
      <c r="RI54" s="192">
        <v>48</v>
      </c>
      <c r="RJ54" s="189" t="s">
        <v>42</v>
      </c>
      <c r="RK54" s="190">
        <v>0</v>
      </c>
      <c r="RL54" s="190">
        <v>0</v>
      </c>
      <c r="RM54" s="190">
        <v>0</v>
      </c>
      <c r="RN54" s="190">
        <f t="shared" si="70"/>
        <v>0</v>
      </c>
      <c r="RO54" s="191"/>
      <c r="RP54" s="192">
        <v>48</v>
      </c>
      <c r="RQ54" s="189" t="s">
        <v>42</v>
      </c>
      <c r="RR54" s="190">
        <v>0</v>
      </c>
      <c r="RS54" s="190">
        <v>0</v>
      </c>
      <c r="RT54" s="190">
        <v>0</v>
      </c>
      <c r="RU54" s="190">
        <f t="shared" si="71"/>
        <v>0</v>
      </c>
      <c r="RV54" s="191"/>
      <c r="RW54" s="192">
        <v>48</v>
      </c>
      <c r="RX54" s="189" t="s">
        <v>42</v>
      </c>
      <c r="RY54" s="190">
        <v>0</v>
      </c>
      <c r="RZ54" s="190">
        <v>0</v>
      </c>
      <c r="SA54" s="190">
        <v>0</v>
      </c>
      <c r="SB54" s="190">
        <f t="shared" si="72"/>
        <v>0</v>
      </c>
      <c r="SC54" s="191"/>
      <c r="SD54" s="192">
        <v>48</v>
      </c>
      <c r="SE54" s="189" t="s">
        <v>42</v>
      </c>
      <c r="SF54" s="190">
        <v>0</v>
      </c>
      <c r="SG54" s="190">
        <v>0</v>
      </c>
      <c r="SH54" s="190">
        <v>0</v>
      </c>
      <c r="SI54" s="190">
        <f t="shared" si="73"/>
        <v>0</v>
      </c>
      <c r="SJ54" s="191"/>
      <c r="SK54" s="192">
        <v>48</v>
      </c>
      <c r="SL54" s="189" t="s">
        <v>42</v>
      </c>
      <c r="SM54" s="190">
        <v>0</v>
      </c>
      <c r="SN54" s="190">
        <v>0</v>
      </c>
      <c r="SO54" s="190">
        <v>0</v>
      </c>
      <c r="SP54" s="190">
        <f t="shared" si="74"/>
        <v>0</v>
      </c>
      <c r="SQ54" s="191"/>
      <c r="SR54" s="192">
        <v>48</v>
      </c>
      <c r="SS54" s="189" t="s">
        <v>42</v>
      </c>
      <c r="ST54" s="190">
        <v>0</v>
      </c>
      <c r="SU54" s="190">
        <v>0</v>
      </c>
      <c r="SV54" s="190">
        <v>0</v>
      </c>
      <c r="SW54" s="190">
        <f t="shared" si="75"/>
        <v>0</v>
      </c>
      <c r="SX54" s="191"/>
      <c r="SY54" s="192">
        <v>48</v>
      </c>
      <c r="SZ54" s="189" t="s">
        <v>42</v>
      </c>
      <c r="TA54" s="190">
        <v>0</v>
      </c>
      <c r="TB54" s="190">
        <v>0</v>
      </c>
      <c r="TC54" s="190">
        <v>0</v>
      </c>
      <c r="TD54" s="190">
        <f t="shared" si="76"/>
        <v>0</v>
      </c>
      <c r="TE54" s="191"/>
      <c r="TF54" s="192">
        <v>48</v>
      </c>
      <c r="TG54" s="189" t="s">
        <v>42</v>
      </c>
      <c r="TH54" s="190">
        <v>0</v>
      </c>
      <c r="TI54" s="190">
        <v>0</v>
      </c>
      <c r="TJ54" s="190">
        <v>0</v>
      </c>
      <c r="TK54" s="190">
        <f t="shared" si="77"/>
        <v>0</v>
      </c>
      <c r="TL54" s="191"/>
      <c r="TM54" s="192">
        <v>48</v>
      </c>
      <c r="TN54" s="189" t="s">
        <v>42</v>
      </c>
      <c r="TO54" s="190">
        <v>0</v>
      </c>
      <c r="TP54" s="190">
        <v>0</v>
      </c>
      <c r="TQ54" s="190">
        <v>0</v>
      </c>
      <c r="TR54" s="190">
        <f t="shared" si="78"/>
        <v>0</v>
      </c>
      <c r="TS54" s="191"/>
      <c r="TT54" s="192">
        <v>48</v>
      </c>
      <c r="TU54" s="189" t="s">
        <v>42</v>
      </c>
      <c r="TV54" s="190">
        <v>0</v>
      </c>
      <c r="TW54" s="190">
        <v>0</v>
      </c>
      <c r="TX54" s="190">
        <v>0</v>
      </c>
      <c r="TY54" s="190">
        <f t="shared" si="79"/>
        <v>0</v>
      </c>
      <c r="TZ54" s="191"/>
      <c r="UA54" s="192">
        <v>48</v>
      </c>
      <c r="UB54" s="189" t="s">
        <v>42</v>
      </c>
      <c r="UC54" s="190">
        <v>0</v>
      </c>
      <c r="UD54" s="190">
        <v>0</v>
      </c>
      <c r="UE54" s="190">
        <v>0</v>
      </c>
      <c r="UF54" s="190">
        <f t="shared" si="80"/>
        <v>0</v>
      </c>
      <c r="UG54" s="191"/>
      <c r="UH54" s="192">
        <v>48</v>
      </c>
      <c r="UI54" s="189" t="s">
        <v>42</v>
      </c>
      <c r="UJ54" s="190">
        <v>0</v>
      </c>
      <c r="UK54" s="190">
        <v>0</v>
      </c>
      <c r="UL54" s="190">
        <v>0</v>
      </c>
      <c r="UM54" s="190">
        <f t="shared" si="81"/>
        <v>0</v>
      </c>
      <c r="UN54" s="191"/>
      <c r="UO54" s="192">
        <v>48</v>
      </c>
      <c r="UP54" s="189" t="s">
        <v>42</v>
      </c>
      <c r="UQ54" s="190">
        <v>0</v>
      </c>
      <c r="UR54" s="190">
        <v>0</v>
      </c>
      <c r="US54" s="190">
        <v>0</v>
      </c>
      <c r="UT54" s="190">
        <f t="shared" si="82"/>
        <v>0</v>
      </c>
      <c r="UU54" s="191"/>
      <c r="UV54" s="192">
        <v>48</v>
      </c>
      <c r="UW54" s="189" t="s">
        <v>42</v>
      </c>
      <c r="UX54" s="190"/>
      <c r="UY54" s="190">
        <v>0</v>
      </c>
      <c r="UZ54" s="190">
        <v>0</v>
      </c>
      <c r="VA54" s="190">
        <f t="shared" si="83"/>
        <v>0</v>
      </c>
      <c r="VB54" s="191"/>
      <c r="VC54" s="192">
        <v>48</v>
      </c>
      <c r="VD54" s="189" t="s">
        <v>42</v>
      </c>
      <c r="VE54" s="190">
        <v>1</v>
      </c>
      <c r="VF54" s="190">
        <v>55000</v>
      </c>
      <c r="VG54" s="190">
        <v>0</v>
      </c>
      <c r="VH54" s="190">
        <f t="shared" si="84"/>
        <v>55000</v>
      </c>
      <c r="VI54" s="191"/>
      <c r="VJ54" s="192">
        <v>48</v>
      </c>
      <c r="VK54" s="189" t="s">
        <v>42</v>
      </c>
      <c r="VL54" s="190">
        <v>0</v>
      </c>
      <c r="VM54" s="190">
        <v>0</v>
      </c>
      <c r="VN54" s="190">
        <v>0</v>
      </c>
      <c r="VO54" s="190">
        <f t="shared" si="85"/>
        <v>0</v>
      </c>
      <c r="VP54" s="191"/>
      <c r="VQ54" s="192">
        <v>48</v>
      </c>
      <c r="VR54" s="189" t="s">
        <v>42</v>
      </c>
      <c r="VS54" s="190">
        <v>0</v>
      </c>
      <c r="VT54" s="190">
        <v>0</v>
      </c>
      <c r="VU54" s="190">
        <v>0</v>
      </c>
      <c r="VV54" s="190">
        <f t="shared" si="86"/>
        <v>0</v>
      </c>
      <c r="VW54" s="191"/>
      <c r="VX54" s="192">
        <v>48</v>
      </c>
      <c r="VY54" s="189" t="s">
        <v>42</v>
      </c>
      <c r="VZ54" s="190">
        <v>0</v>
      </c>
      <c r="WA54" s="190">
        <v>0</v>
      </c>
      <c r="WB54" s="190">
        <v>0</v>
      </c>
      <c r="WC54" s="190">
        <f t="shared" si="87"/>
        <v>0</v>
      </c>
      <c r="WD54" s="191"/>
      <c r="WE54" s="192">
        <v>48</v>
      </c>
      <c r="WF54" s="189" t="s">
        <v>42</v>
      </c>
      <c r="WG54" s="190">
        <v>0</v>
      </c>
      <c r="WH54" s="190">
        <v>0</v>
      </c>
      <c r="WI54" s="190">
        <v>0</v>
      </c>
      <c r="WJ54" s="190">
        <f t="shared" si="88"/>
        <v>0</v>
      </c>
      <c r="WK54" s="191"/>
      <c r="WL54" s="192">
        <v>48</v>
      </c>
      <c r="WM54" s="189" t="s">
        <v>42</v>
      </c>
      <c r="WN54" s="190">
        <v>0</v>
      </c>
      <c r="WO54" s="190">
        <v>0</v>
      </c>
      <c r="WP54" s="190">
        <v>0</v>
      </c>
      <c r="WQ54" s="190">
        <f t="shared" si="89"/>
        <v>0</v>
      </c>
      <c r="WR54" s="191"/>
      <c r="WS54" s="192">
        <v>48</v>
      </c>
      <c r="WT54" s="189" t="s">
        <v>42</v>
      </c>
      <c r="WU54" s="190">
        <v>0</v>
      </c>
      <c r="WV54" s="190">
        <v>0</v>
      </c>
      <c r="WW54" s="190">
        <v>0</v>
      </c>
      <c r="WX54" s="190">
        <f t="shared" si="90"/>
        <v>0</v>
      </c>
      <c r="WY54" s="191"/>
      <c r="WZ54" s="192">
        <v>48</v>
      </c>
      <c r="XA54" s="189" t="s">
        <v>42</v>
      </c>
      <c r="XB54" s="190">
        <v>0</v>
      </c>
      <c r="XC54" s="190">
        <v>0</v>
      </c>
      <c r="XD54" s="190">
        <v>0</v>
      </c>
      <c r="XE54" s="190">
        <f t="shared" si="91"/>
        <v>0</v>
      </c>
      <c r="XF54" s="191"/>
      <c r="XG54" s="192">
        <v>48</v>
      </c>
      <c r="XH54" s="189" t="s">
        <v>42</v>
      </c>
      <c r="XI54" s="190">
        <v>0</v>
      </c>
      <c r="XJ54" s="190">
        <v>0</v>
      </c>
      <c r="XK54" s="190">
        <v>0</v>
      </c>
      <c r="XL54" s="190">
        <f t="shared" si="92"/>
        <v>0</v>
      </c>
      <c r="XM54" s="191"/>
      <c r="XN54" s="192">
        <v>48</v>
      </c>
      <c r="XO54" s="189" t="s">
        <v>42</v>
      </c>
      <c r="XP54" s="190">
        <v>0</v>
      </c>
      <c r="XQ54" s="190">
        <v>0</v>
      </c>
      <c r="XR54" s="190">
        <v>0</v>
      </c>
      <c r="XS54" s="190">
        <f t="shared" si="93"/>
        <v>0</v>
      </c>
      <c r="XT54" s="191"/>
      <c r="XU54" s="192">
        <v>48</v>
      </c>
      <c r="XV54" s="189" t="s">
        <v>42</v>
      </c>
      <c r="XW54" s="190">
        <v>0</v>
      </c>
      <c r="XX54" s="190">
        <v>0</v>
      </c>
      <c r="XY54" s="190">
        <v>0</v>
      </c>
      <c r="XZ54" s="190">
        <f t="shared" si="94"/>
        <v>0</v>
      </c>
      <c r="YA54" s="191"/>
      <c r="YB54" s="192">
        <v>48</v>
      </c>
      <c r="YC54" s="189" t="s">
        <v>42</v>
      </c>
      <c r="YD54" s="190">
        <v>0</v>
      </c>
      <c r="YE54" s="190">
        <v>0</v>
      </c>
      <c r="YF54" s="190">
        <v>0</v>
      </c>
      <c r="YG54" s="190">
        <f t="shared" si="95"/>
        <v>0</v>
      </c>
      <c r="YH54" s="191"/>
      <c r="YI54" s="192">
        <v>48</v>
      </c>
      <c r="YJ54" s="189" t="s">
        <v>42</v>
      </c>
      <c r="YK54" s="190">
        <v>0</v>
      </c>
      <c r="YL54" s="190">
        <v>0</v>
      </c>
      <c r="YM54" s="190">
        <v>0</v>
      </c>
      <c r="YN54" s="190">
        <f t="shared" si="96"/>
        <v>0</v>
      </c>
      <c r="YO54" s="191"/>
      <c r="YP54" s="192">
        <v>48</v>
      </c>
      <c r="YQ54" s="189" t="s">
        <v>42</v>
      </c>
      <c r="YR54" s="190">
        <v>0</v>
      </c>
      <c r="YS54" s="190">
        <v>0</v>
      </c>
      <c r="YT54" s="219">
        <v>0</v>
      </c>
      <c r="YU54" s="190">
        <f t="shared" si="97"/>
        <v>0</v>
      </c>
      <c r="YV54" s="191"/>
      <c r="YW54" s="192">
        <v>48</v>
      </c>
      <c r="YX54" s="189" t="s">
        <v>42</v>
      </c>
      <c r="YY54" s="190">
        <v>0</v>
      </c>
      <c r="YZ54" s="190">
        <v>0</v>
      </c>
      <c r="ZA54" s="190">
        <v>0</v>
      </c>
      <c r="ZB54" s="190">
        <f t="shared" si="98"/>
        <v>0</v>
      </c>
      <c r="ZC54" s="191"/>
      <c r="ZD54" s="192">
        <v>48</v>
      </c>
      <c r="ZE54" s="189" t="s">
        <v>42</v>
      </c>
      <c r="ZF54" s="190">
        <v>0</v>
      </c>
      <c r="ZG54" s="190">
        <v>0</v>
      </c>
      <c r="ZH54" s="190">
        <v>0</v>
      </c>
      <c r="ZI54" s="190">
        <f t="shared" si="99"/>
        <v>0</v>
      </c>
      <c r="ZJ54" s="191"/>
      <c r="ZK54" s="192">
        <v>48</v>
      </c>
      <c r="ZL54" s="189" t="s">
        <v>42</v>
      </c>
      <c r="ZM54" s="190">
        <v>0</v>
      </c>
      <c r="ZN54" s="190">
        <v>0</v>
      </c>
      <c r="ZO54" s="190">
        <v>0</v>
      </c>
      <c r="ZP54" s="190">
        <f t="shared" si="100"/>
        <v>0</v>
      </c>
      <c r="ZQ54" s="191"/>
      <c r="ZR54" s="192">
        <v>48</v>
      </c>
      <c r="ZS54" s="189" t="s">
        <v>42</v>
      </c>
      <c r="ZT54" s="190">
        <v>0</v>
      </c>
      <c r="ZU54" s="190">
        <f t="shared" si="101"/>
        <v>3257400</v>
      </c>
      <c r="ZV54" s="190">
        <f t="shared" si="0"/>
        <v>258300</v>
      </c>
      <c r="ZW54" s="190">
        <f t="shared" si="1"/>
        <v>3515700</v>
      </c>
      <c r="ZX54" s="230"/>
    </row>
    <row r="55" spans="1:700" ht="15.75" hidden="1">
      <c r="A55" s="192">
        <v>49</v>
      </c>
      <c r="B55" s="189" t="s">
        <v>43</v>
      </c>
      <c r="C55" s="190">
        <v>0</v>
      </c>
      <c r="D55" s="190">
        <v>0</v>
      </c>
      <c r="E55" s="190">
        <v>0</v>
      </c>
      <c r="F55" s="190">
        <f t="shared" si="2"/>
        <v>0</v>
      </c>
      <c r="G55" s="191"/>
      <c r="H55" s="192">
        <v>49</v>
      </c>
      <c r="I55" s="189" t="s">
        <v>43</v>
      </c>
      <c r="J55" s="190">
        <v>0</v>
      </c>
      <c r="K55" s="190">
        <v>0</v>
      </c>
      <c r="L55" s="190">
        <v>0</v>
      </c>
      <c r="M55" s="190">
        <f t="shared" si="3"/>
        <v>0</v>
      </c>
      <c r="N55" s="191"/>
      <c r="O55" s="192">
        <v>49</v>
      </c>
      <c r="P55" s="189" t="s">
        <v>43</v>
      </c>
      <c r="Q55" s="190">
        <v>0</v>
      </c>
      <c r="R55" s="190">
        <v>0</v>
      </c>
      <c r="S55" s="190">
        <v>0</v>
      </c>
      <c r="T55" s="190">
        <f t="shared" si="4"/>
        <v>0</v>
      </c>
      <c r="U55" s="191"/>
      <c r="V55" s="192">
        <v>49</v>
      </c>
      <c r="W55" s="189" t="s">
        <v>43</v>
      </c>
      <c r="X55" s="190">
        <v>0</v>
      </c>
      <c r="Y55" s="190">
        <v>0</v>
      </c>
      <c r="Z55" s="190">
        <v>0</v>
      </c>
      <c r="AA55" s="190">
        <f t="shared" si="5"/>
        <v>0</v>
      </c>
      <c r="AB55" s="191"/>
      <c r="AC55" s="192">
        <v>49</v>
      </c>
      <c r="AD55" s="189" t="s">
        <v>43</v>
      </c>
      <c r="AE55" s="190">
        <v>0</v>
      </c>
      <c r="AF55" s="190">
        <v>0</v>
      </c>
      <c r="AG55" s="190">
        <v>0</v>
      </c>
      <c r="AH55" s="190">
        <f t="shared" si="6"/>
        <v>0</v>
      </c>
      <c r="AI55" s="191"/>
      <c r="AJ55" s="192">
        <v>49</v>
      </c>
      <c r="AK55" s="189" t="s">
        <v>43</v>
      </c>
      <c r="AL55" s="190">
        <v>0</v>
      </c>
      <c r="AM55" s="190">
        <v>0</v>
      </c>
      <c r="AN55" s="190">
        <v>208300</v>
      </c>
      <c r="AO55" s="190">
        <f t="shared" si="7"/>
        <v>208300</v>
      </c>
      <c r="AP55" s="191"/>
      <c r="AQ55" s="192">
        <v>49</v>
      </c>
      <c r="AR55" s="189" t="s">
        <v>43</v>
      </c>
      <c r="AS55" s="190">
        <v>0</v>
      </c>
      <c r="AT55" s="190">
        <v>0</v>
      </c>
      <c r="AU55" s="190">
        <v>0</v>
      </c>
      <c r="AV55" s="190">
        <f t="shared" si="8"/>
        <v>0</v>
      </c>
      <c r="AW55" s="191"/>
      <c r="AX55" s="192">
        <v>49</v>
      </c>
      <c r="AY55" s="189" t="s">
        <v>43</v>
      </c>
      <c r="AZ55" s="190">
        <v>0</v>
      </c>
      <c r="BA55" s="190">
        <v>0</v>
      </c>
      <c r="BB55" s="190">
        <v>0</v>
      </c>
      <c r="BC55" s="190">
        <f t="shared" si="9"/>
        <v>0</v>
      </c>
      <c r="BD55" s="191"/>
      <c r="BE55" s="192">
        <v>49</v>
      </c>
      <c r="BF55" s="189" t="s">
        <v>43</v>
      </c>
      <c r="BG55" s="190">
        <v>0</v>
      </c>
      <c r="BH55" s="190">
        <v>0</v>
      </c>
      <c r="BI55" s="190">
        <v>0</v>
      </c>
      <c r="BJ55" s="190">
        <f t="shared" si="10"/>
        <v>0</v>
      </c>
      <c r="BK55" s="191"/>
      <c r="BL55" s="192">
        <v>49</v>
      </c>
      <c r="BM55" s="189" t="s">
        <v>43</v>
      </c>
      <c r="BN55" s="190">
        <v>1</v>
      </c>
      <c r="BO55" s="190">
        <v>300000</v>
      </c>
      <c r="BP55" s="190">
        <v>0</v>
      </c>
      <c r="BQ55" s="190">
        <f t="shared" si="11"/>
        <v>300000</v>
      </c>
      <c r="BR55" s="191"/>
      <c r="BS55" s="192">
        <v>49</v>
      </c>
      <c r="BT55" s="189" t="s">
        <v>43</v>
      </c>
      <c r="BU55" s="190">
        <v>0</v>
      </c>
      <c r="BV55" s="190">
        <v>0</v>
      </c>
      <c r="BW55" s="190">
        <v>0</v>
      </c>
      <c r="BX55" s="190">
        <f t="shared" si="12"/>
        <v>0</v>
      </c>
      <c r="BY55" s="191"/>
      <c r="BZ55" s="192">
        <v>49</v>
      </c>
      <c r="CA55" s="189" t="s">
        <v>43</v>
      </c>
      <c r="CB55" s="190">
        <v>0</v>
      </c>
      <c r="CC55" s="190">
        <v>0</v>
      </c>
      <c r="CD55" s="190">
        <v>0</v>
      </c>
      <c r="CE55" s="190">
        <f t="shared" si="13"/>
        <v>0</v>
      </c>
      <c r="CF55" s="191"/>
      <c r="CG55" s="192">
        <v>49</v>
      </c>
      <c r="CH55" s="189" t="s">
        <v>43</v>
      </c>
      <c r="CI55" s="190">
        <v>0</v>
      </c>
      <c r="CJ55" s="190">
        <v>0</v>
      </c>
      <c r="CK55" s="190">
        <v>0</v>
      </c>
      <c r="CL55" s="190">
        <f t="shared" si="14"/>
        <v>0</v>
      </c>
      <c r="CM55" s="191"/>
      <c r="CN55" s="192">
        <v>49</v>
      </c>
      <c r="CO55" s="189" t="s">
        <v>43</v>
      </c>
      <c r="CP55" s="190">
        <v>0</v>
      </c>
      <c r="CQ55" s="190">
        <v>0</v>
      </c>
      <c r="CR55" s="190">
        <v>0</v>
      </c>
      <c r="CS55" s="190">
        <f t="shared" si="15"/>
        <v>0</v>
      </c>
      <c r="CT55" s="191"/>
      <c r="CU55" s="192">
        <v>49</v>
      </c>
      <c r="CV55" s="189" t="s">
        <v>43</v>
      </c>
      <c r="CW55" s="190">
        <v>0</v>
      </c>
      <c r="CX55" s="190">
        <v>0</v>
      </c>
      <c r="CY55" s="190">
        <v>0</v>
      </c>
      <c r="CZ55" s="190">
        <f t="shared" si="16"/>
        <v>0</v>
      </c>
      <c r="DA55" s="191"/>
      <c r="DB55" s="192">
        <v>49</v>
      </c>
      <c r="DC55" s="189" t="s">
        <v>43</v>
      </c>
      <c r="DD55" s="190">
        <v>0</v>
      </c>
      <c r="DE55" s="190">
        <v>0</v>
      </c>
      <c r="DF55" s="190">
        <v>0</v>
      </c>
      <c r="DG55" s="190">
        <f t="shared" si="17"/>
        <v>0</v>
      </c>
      <c r="DH55" s="191"/>
      <c r="DI55" s="192">
        <v>49</v>
      </c>
      <c r="DJ55" s="189" t="s">
        <v>43</v>
      </c>
      <c r="DK55" s="190">
        <v>0</v>
      </c>
      <c r="DL55" s="190">
        <v>0</v>
      </c>
      <c r="DM55" s="190">
        <v>0</v>
      </c>
      <c r="DN55" s="190">
        <f t="shared" si="18"/>
        <v>0</v>
      </c>
      <c r="DO55" s="191"/>
      <c r="DP55" s="192">
        <v>49</v>
      </c>
      <c r="DQ55" s="189" t="s">
        <v>43</v>
      </c>
      <c r="DR55" s="190">
        <v>0</v>
      </c>
      <c r="DS55" s="190">
        <v>0</v>
      </c>
      <c r="DT55" s="190">
        <v>0</v>
      </c>
      <c r="DU55" s="190">
        <f t="shared" si="19"/>
        <v>0</v>
      </c>
      <c r="DV55" s="191"/>
      <c r="DW55" s="192">
        <v>49</v>
      </c>
      <c r="DX55" s="189" t="s">
        <v>43</v>
      </c>
      <c r="DY55" s="190">
        <v>0</v>
      </c>
      <c r="DZ55" s="190">
        <v>0</v>
      </c>
      <c r="EA55" s="190">
        <v>0</v>
      </c>
      <c r="EB55" s="190">
        <f t="shared" si="20"/>
        <v>0</v>
      </c>
      <c r="EC55" s="191"/>
      <c r="ED55" s="192">
        <v>49</v>
      </c>
      <c r="EE55" s="189" t="s">
        <v>43</v>
      </c>
      <c r="EF55" s="190">
        <v>0</v>
      </c>
      <c r="EG55" s="190">
        <v>0</v>
      </c>
      <c r="EH55" s="190">
        <v>0</v>
      </c>
      <c r="EI55" s="190">
        <f t="shared" si="21"/>
        <v>0</v>
      </c>
      <c r="EJ55" s="191"/>
      <c r="EK55" s="192">
        <v>49</v>
      </c>
      <c r="EL55" s="189" t="s">
        <v>43</v>
      </c>
      <c r="EM55" s="190">
        <v>0</v>
      </c>
      <c r="EN55" s="190">
        <v>0</v>
      </c>
      <c r="EO55" s="190">
        <v>0</v>
      </c>
      <c r="EP55" s="190">
        <f t="shared" si="22"/>
        <v>0</v>
      </c>
      <c r="EQ55" s="191"/>
      <c r="ER55" s="192">
        <v>49</v>
      </c>
      <c r="ES55" s="189" t="s">
        <v>43</v>
      </c>
      <c r="ET55" s="190">
        <v>0</v>
      </c>
      <c r="EU55" s="190">
        <v>0</v>
      </c>
      <c r="EV55" s="190">
        <v>0</v>
      </c>
      <c r="EW55" s="190">
        <f t="shared" si="23"/>
        <v>0</v>
      </c>
      <c r="EX55" s="191"/>
      <c r="EY55" s="192">
        <v>49</v>
      </c>
      <c r="EZ55" s="189" t="s">
        <v>43</v>
      </c>
      <c r="FA55" s="190">
        <v>1</v>
      </c>
      <c r="FB55" s="190">
        <v>50000</v>
      </c>
      <c r="FC55" s="190">
        <v>0</v>
      </c>
      <c r="FD55" s="190">
        <f t="shared" si="24"/>
        <v>50000</v>
      </c>
      <c r="FE55" s="191"/>
      <c r="FF55" s="192">
        <v>49</v>
      </c>
      <c r="FG55" s="189" t="s">
        <v>43</v>
      </c>
      <c r="FH55" s="190">
        <v>0</v>
      </c>
      <c r="FI55" s="190">
        <v>0</v>
      </c>
      <c r="FJ55" s="190">
        <v>0</v>
      </c>
      <c r="FK55" s="190">
        <f t="shared" si="25"/>
        <v>0</v>
      </c>
      <c r="FL55" s="191"/>
      <c r="FM55" s="192">
        <v>49</v>
      </c>
      <c r="FN55" s="189" t="s">
        <v>43</v>
      </c>
      <c r="FO55" s="190">
        <v>0</v>
      </c>
      <c r="FP55" s="190">
        <v>0</v>
      </c>
      <c r="FQ55" s="190">
        <v>0</v>
      </c>
      <c r="FR55" s="190">
        <f t="shared" si="26"/>
        <v>0</v>
      </c>
      <c r="FS55" s="191"/>
      <c r="FT55" s="192">
        <v>49</v>
      </c>
      <c r="FU55" s="189" t="s">
        <v>43</v>
      </c>
      <c r="FV55" s="190">
        <v>0</v>
      </c>
      <c r="FW55" s="190">
        <v>0</v>
      </c>
      <c r="FX55" s="190">
        <v>0</v>
      </c>
      <c r="FY55" s="190">
        <f t="shared" si="27"/>
        <v>0</v>
      </c>
      <c r="FZ55" s="191"/>
      <c r="GA55" s="192">
        <v>49</v>
      </c>
      <c r="GB55" s="189" t="s">
        <v>43</v>
      </c>
      <c r="GC55" s="190">
        <v>0</v>
      </c>
      <c r="GD55" s="190">
        <v>0</v>
      </c>
      <c r="GE55" s="190">
        <v>0</v>
      </c>
      <c r="GF55" s="190">
        <f t="shared" si="28"/>
        <v>0</v>
      </c>
      <c r="GG55" s="191"/>
      <c r="GH55" s="192">
        <v>49</v>
      </c>
      <c r="GI55" s="189" t="s">
        <v>43</v>
      </c>
      <c r="GJ55" s="190">
        <v>0</v>
      </c>
      <c r="GK55" s="190">
        <v>0</v>
      </c>
      <c r="GL55" s="190">
        <v>0</v>
      </c>
      <c r="GM55" s="190">
        <f t="shared" si="29"/>
        <v>0</v>
      </c>
      <c r="GN55" s="191"/>
      <c r="GO55" s="192">
        <v>49</v>
      </c>
      <c r="GP55" s="189" t="s">
        <v>43</v>
      </c>
      <c r="GQ55" s="190">
        <v>1</v>
      </c>
      <c r="GR55" s="190">
        <v>50000</v>
      </c>
      <c r="GS55" s="190">
        <v>0</v>
      </c>
      <c r="GT55" s="190">
        <f t="shared" si="30"/>
        <v>50000</v>
      </c>
      <c r="GU55" s="191"/>
      <c r="GV55" s="192">
        <v>49</v>
      </c>
      <c r="GW55" s="189" t="s">
        <v>43</v>
      </c>
      <c r="GX55" s="190">
        <v>1</v>
      </c>
      <c r="GY55" s="190">
        <v>500000</v>
      </c>
      <c r="GZ55" s="190">
        <v>0</v>
      </c>
      <c r="HA55" s="190">
        <f t="shared" si="31"/>
        <v>500000</v>
      </c>
      <c r="HB55" s="191"/>
      <c r="HC55" s="192">
        <v>49</v>
      </c>
      <c r="HD55" s="189" t="s">
        <v>43</v>
      </c>
      <c r="HE55" s="190">
        <v>0</v>
      </c>
      <c r="HF55" s="190">
        <v>0</v>
      </c>
      <c r="HG55" s="190">
        <v>0</v>
      </c>
      <c r="HH55" s="190">
        <f t="shared" si="32"/>
        <v>0</v>
      </c>
      <c r="HI55" s="191"/>
      <c r="HJ55" s="192">
        <v>49</v>
      </c>
      <c r="HK55" s="189" t="s">
        <v>43</v>
      </c>
      <c r="HL55" s="190">
        <v>0</v>
      </c>
      <c r="HM55" s="190">
        <v>0</v>
      </c>
      <c r="HN55" s="190">
        <v>0</v>
      </c>
      <c r="HO55" s="190">
        <f t="shared" si="33"/>
        <v>0</v>
      </c>
      <c r="HP55" s="191"/>
      <c r="HQ55" s="192">
        <v>49</v>
      </c>
      <c r="HR55" s="189" t="s">
        <v>43</v>
      </c>
      <c r="HS55" s="190">
        <v>0</v>
      </c>
      <c r="HT55" s="190">
        <v>0</v>
      </c>
      <c r="HU55" s="190">
        <v>0</v>
      </c>
      <c r="HV55" s="190">
        <f t="shared" si="34"/>
        <v>0</v>
      </c>
      <c r="HW55" s="191"/>
      <c r="HX55" s="192">
        <v>49</v>
      </c>
      <c r="HY55" s="189" t="s">
        <v>43</v>
      </c>
      <c r="HZ55" s="190">
        <v>0</v>
      </c>
      <c r="IA55" s="190">
        <v>0</v>
      </c>
      <c r="IB55" s="190">
        <v>0</v>
      </c>
      <c r="IC55" s="190">
        <f t="shared" si="35"/>
        <v>0</v>
      </c>
      <c r="ID55" s="191"/>
      <c r="IE55" s="192">
        <v>49</v>
      </c>
      <c r="IF55" s="189" t="s">
        <v>43</v>
      </c>
      <c r="IG55" s="190">
        <v>0</v>
      </c>
      <c r="IH55" s="190">
        <v>0</v>
      </c>
      <c r="II55" s="190">
        <v>0</v>
      </c>
      <c r="IJ55" s="190">
        <f t="shared" si="36"/>
        <v>0</v>
      </c>
      <c r="IK55" s="191"/>
      <c r="IL55" s="192">
        <v>49</v>
      </c>
      <c r="IM55" s="189" t="s">
        <v>43</v>
      </c>
      <c r="IN55" s="190">
        <v>0</v>
      </c>
      <c r="IO55" s="190">
        <v>0</v>
      </c>
      <c r="IP55" s="190">
        <v>0</v>
      </c>
      <c r="IQ55" s="190">
        <f t="shared" si="37"/>
        <v>0</v>
      </c>
      <c r="IR55" s="191"/>
      <c r="IS55" s="192">
        <v>49</v>
      </c>
      <c r="IT55" s="189" t="s">
        <v>43</v>
      </c>
      <c r="IU55" s="190">
        <v>0</v>
      </c>
      <c r="IV55" s="190">
        <v>0</v>
      </c>
      <c r="IW55" s="190">
        <v>0</v>
      </c>
      <c r="IX55" s="190">
        <f t="shared" si="38"/>
        <v>0</v>
      </c>
      <c r="IY55" s="191"/>
      <c r="IZ55" s="192">
        <v>49</v>
      </c>
      <c r="JA55" s="189" t="s">
        <v>43</v>
      </c>
      <c r="JB55" s="190">
        <v>0</v>
      </c>
      <c r="JC55" s="190">
        <v>0</v>
      </c>
      <c r="JD55" s="190">
        <v>0</v>
      </c>
      <c r="JE55" s="190">
        <f t="shared" si="39"/>
        <v>0</v>
      </c>
      <c r="JF55" s="191"/>
      <c r="JG55" s="192">
        <v>49</v>
      </c>
      <c r="JH55" s="189" t="s">
        <v>43</v>
      </c>
      <c r="JI55" s="190">
        <v>0</v>
      </c>
      <c r="JJ55" s="190">
        <v>0</v>
      </c>
      <c r="JK55" s="190">
        <v>0</v>
      </c>
      <c r="JL55" s="190">
        <f t="shared" si="40"/>
        <v>0</v>
      </c>
      <c r="JM55" s="191"/>
      <c r="JN55" s="192">
        <v>49</v>
      </c>
      <c r="JO55" s="189" t="s">
        <v>43</v>
      </c>
      <c r="JP55" s="190">
        <v>0</v>
      </c>
      <c r="JQ55" s="190">
        <v>0</v>
      </c>
      <c r="JR55" s="190">
        <v>0</v>
      </c>
      <c r="JS55" s="190">
        <f t="shared" si="41"/>
        <v>0</v>
      </c>
      <c r="JT55" s="191"/>
      <c r="JU55" s="192">
        <v>49</v>
      </c>
      <c r="JV55" s="189" t="s">
        <v>43</v>
      </c>
      <c r="JW55" s="190">
        <v>0</v>
      </c>
      <c r="JX55" s="190">
        <v>0</v>
      </c>
      <c r="JY55" s="190">
        <v>0</v>
      </c>
      <c r="JZ55" s="190">
        <f t="shared" si="42"/>
        <v>0</v>
      </c>
      <c r="KA55" s="191"/>
      <c r="KB55" s="192">
        <v>49</v>
      </c>
      <c r="KC55" s="189" t="s">
        <v>43</v>
      </c>
      <c r="KD55" s="190">
        <v>0</v>
      </c>
      <c r="KE55" s="190">
        <v>0</v>
      </c>
      <c r="KF55" s="190">
        <v>0</v>
      </c>
      <c r="KG55" s="190">
        <f t="shared" si="43"/>
        <v>0</v>
      </c>
      <c r="KH55" s="191"/>
      <c r="KI55" s="192">
        <v>49</v>
      </c>
      <c r="KJ55" s="189" t="s">
        <v>43</v>
      </c>
      <c r="KK55" s="190">
        <v>0</v>
      </c>
      <c r="KL55" s="190">
        <v>0</v>
      </c>
      <c r="KM55" s="190">
        <v>0</v>
      </c>
      <c r="KN55" s="190">
        <f t="shared" si="44"/>
        <v>0</v>
      </c>
      <c r="KO55" s="191"/>
      <c r="KP55" s="192">
        <v>49</v>
      </c>
      <c r="KQ55" s="189" t="s">
        <v>43</v>
      </c>
      <c r="KR55" s="190">
        <v>0</v>
      </c>
      <c r="KS55" s="190">
        <v>0</v>
      </c>
      <c r="KT55" s="190">
        <v>1000000</v>
      </c>
      <c r="KU55" s="190">
        <f t="shared" si="45"/>
        <v>1000000</v>
      </c>
      <c r="KV55" s="191"/>
      <c r="KW55" s="192">
        <v>49</v>
      </c>
      <c r="KX55" s="189" t="s">
        <v>43</v>
      </c>
      <c r="KY55" s="190">
        <v>0</v>
      </c>
      <c r="KZ55" s="190">
        <v>0</v>
      </c>
      <c r="LA55" s="190">
        <v>0</v>
      </c>
      <c r="LB55" s="190">
        <f t="shared" si="46"/>
        <v>0</v>
      </c>
      <c r="LC55" s="191"/>
      <c r="LD55" s="192">
        <v>49</v>
      </c>
      <c r="LE55" s="189" t="s">
        <v>43</v>
      </c>
      <c r="LF55" s="190">
        <v>1</v>
      </c>
      <c r="LG55" s="190">
        <v>45000</v>
      </c>
      <c r="LH55" s="190">
        <v>0</v>
      </c>
      <c r="LI55" s="190">
        <f t="shared" si="47"/>
        <v>45000</v>
      </c>
      <c r="LJ55" s="191"/>
      <c r="LK55" s="192">
        <v>49</v>
      </c>
      <c r="LL55" s="189" t="s">
        <v>43</v>
      </c>
      <c r="LM55" s="190">
        <v>0</v>
      </c>
      <c r="LN55" s="190">
        <v>0</v>
      </c>
      <c r="LO55" s="190">
        <v>0</v>
      </c>
      <c r="LP55" s="190">
        <f t="shared" si="48"/>
        <v>0</v>
      </c>
      <c r="LQ55" s="191"/>
      <c r="LR55" s="192">
        <v>49</v>
      </c>
      <c r="LS55" s="189" t="s">
        <v>43</v>
      </c>
      <c r="LT55" s="190">
        <v>0</v>
      </c>
      <c r="LU55" s="190">
        <v>0</v>
      </c>
      <c r="LV55" s="190">
        <v>0</v>
      </c>
      <c r="LW55" s="190">
        <f t="shared" si="49"/>
        <v>0</v>
      </c>
      <c r="LX55" s="191"/>
      <c r="LY55" s="192">
        <v>49</v>
      </c>
      <c r="LZ55" s="189" t="s">
        <v>43</v>
      </c>
      <c r="MA55" s="190">
        <v>0</v>
      </c>
      <c r="MB55" s="190">
        <v>0</v>
      </c>
      <c r="MC55" s="190">
        <v>0</v>
      </c>
      <c r="MD55" s="190">
        <f t="shared" si="50"/>
        <v>0</v>
      </c>
      <c r="ME55" s="191"/>
      <c r="MF55" s="192">
        <v>49</v>
      </c>
      <c r="MG55" s="189" t="s">
        <v>43</v>
      </c>
      <c r="MH55" s="190">
        <v>0</v>
      </c>
      <c r="MI55" s="190">
        <v>0</v>
      </c>
      <c r="MJ55" s="190">
        <v>0</v>
      </c>
      <c r="MK55" s="190">
        <f t="shared" si="51"/>
        <v>0</v>
      </c>
      <c r="ML55" s="191"/>
      <c r="MM55" s="192">
        <v>49</v>
      </c>
      <c r="MN55" s="189" t="s">
        <v>43</v>
      </c>
      <c r="MO55" s="190">
        <v>0</v>
      </c>
      <c r="MP55" s="190">
        <v>0</v>
      </c>
      <c r="MQ55" s="190">
        <v>0</v>
      </c>
      <c r="MR55" s="190">
        <f t="shared" si="52"/>
        <v>0</v>
      </c>
      <c r="MS55" s="191"/>
      <c r="MT55" s="192">
        <v>49</v>
      </c>
      <c r="MU55" s="189" t="s">
        <v>43</v>
      </c>
      <c r="MV55" s="190">
        <v>0</v>
      </c>
      <c r="MW55" s="190">
        <v>0</v>
      </c>
      <c r="MX55" s="190">
        <v>0</v>
      </c>
      <c r="MY55" s="190">
        <f t="shared" si="53"/>
        <v>0</v>
      </c>
      <c r="MZ55" s="191"/>
      <c r="NA55" s="192">
        <v>49</v>
      </c>
      <c r="NB55" s="189" t="s">
        <v>43</v>
      </c>
      <c r="NC55" s="190">
        <v>9599</v>
      </c>
      <c r="ND55" s="190">
        <v>5983400</v>
      </c>
      <c r="NE55" s="190">
        <v>0</v>
      </c>
      <c r="NF55" s="190">
        <f t="shared" si="54"/>
        <v>5983400</v>
      </c>
      <c r="NG55" s="191"/>
      <c r="NH55" s="192">
        <v>49</v>
      </c>
      <c r="NI55" s="189" t="s">
        <v>43</v>
      </c>
      <c r="NJ55" s="190">
        <v>2171</v>
      </c>
      <c r="NK55" s="190">
        <v>434200</v>
      </c>
      <c r="NL55" s="190">
        <v>0</v>
      </c>
      <c r="NM55" s="190">
        <f t="shared" si="55"/>
        <v>434200</v>
      </c>
      <c r="NN55" s="191"/>
      <c r="NO55" s="192">
        <v>49</v>
      </c>
      <c r="NP55" s="189" t="s">
        <v>43</v>
      </c>
      <c r="NQ55" s="190">
        <v>0</v>
      </c>
      <c r="NR55" s="190">
        <v>0</v>
      </c>
      <c r="NS55" s="190">
        <v>0</v>
      </c>
      <c r="NT55" s="190">
        <f t="shared" si="56"/>
        <v>0</v>
      </c>
      <c r="NU55" s="191"/>
      <c r="NV55" s="192">
        <v>49</v>
      </c>
      <c r="NW55" s="189" t="s">
        <v>43</v>
      </c>
      <c r="NX55" s="190">
        <v>0</v>
      </c>
      <c r="NY55" s="190">
        <v>0</v>
      </c>
      <c r="NZ55" s="190">
        <v>0</v>
      </c>
      <c r="OA55" s="190">
        <f t="shared" si="57"/>
        <v>0</v>
      </c>
      <c r="OB55" s="191"/>
      <c r="OC55" s="192">
        <v>49</v>
      </c>
      <c r="OD55" s="189" t="s">
        <v>43</v>
      </c>
      <c r="OE55" s="190">
        <v>0</v>
      </c>
      <c r="OF55" s="190">
        <v>0</v>
      </c>
      <c r="OG55" s="190">
        <v>0</v>
      </c>
      <c r="OH55" s="190">
        <f t="shared" si="58"/>
        <v>0</v>
      </c>
      <c r="OI55" s="191"/>
      <c r="OJ55" s="192">
        <v>49</v>
      </c>
      <c r="OK55" s="189" t="s">
        <v>43</v>
      </c>
      <c r="OL55" s="190">
        <v>0</v>
      </c>
      <c r="OM55" s="190">
        <v>0</v>
      </c>
      <c r="ON55" s="190">
        <v>0</v>
      </c>
      <c r="OO55" s="190">
        <f t="shared" si="59"/>
        <v>0</v>
      </c>
      <c r="OP55" s="191"/>
      <c r="OQ55" s="192">
        <v>49</v>
      </c>
      <c r="OR55" s="189" t="s">
        <v>43</v>
      </c>
      <c r="OS55" s="190">
        <v>0</v>
      </c>
      <c r="OT55" s="190">
        <v>0</v>
      </c>
      <c r="OU55" s="190">
        <v>0</v>
      </c>
      <c r="OV55" s="190">
        <f t="shared" si="60"/>
        <v>0</v>
      </c>
      <c r="OW55" s="191"/>
      <c r="OX55" s="192">
        <v>49</v>
      </c>
      <c r="OY55" s="189" t="s">
        <v>43</v>
      </c>
      <c r="OZ55" s="190">
        <v>0</v>
      </c>
      <c r="PA55" s="190">
        <v>0</v>
      </c>
      <c r="PB55" s="190">
        <v>0</v>
      </c>
      <c r="PC55" s="190">
        <f t="shared" si="61"/>
        <v>0</v>
      </c>
      <c r="PD55" s="191"/>
      <c r="PE55" s="192">
        <v>49</v>
      </c>
      <c r="PF55" s="189" t="s">
        <v>43</v>
      </c>
      <c r="PG55" s="190">
        <v>0</v>
      </c>
      <c r="PH55" s="190">
        <v>0</v>
      </c>
      <c r="PI55" s="190">
        <v>0</v>
      </c>
      <c r="PJ55" s="190">
        <f t="shared" si="62"/>
        <v>0</v>
      </c>
      <c r="PK55" s="191"/>
      <c r="PL55" s="192">
        <v>49</v>
      </c>
      <c r="PM55" s="189" t="s">
        <v>43</v>
      </c>
      <c r="PN55" s="190">
        <v>0</v>
      </c>
      <c r="PO55" s="190">
        <v>0</v>
      </c>
      <c r="PP55" s="190">
        <v>0</v>
      </c>
      <c r="PQ55" s="190">
        <f t="shared" si="63"/>
        <v>0</v>
      </c>
      <c r="PR55" s="191"/>
      <c r="PS55" s="192">
        <v>49</v>
      </c>
      <c r="PT55" s="189" t="s">
        <v>43</v>
      </c>
      <c r="PU55" s="190">
        <v>0</v>
      </c>
      <c r="PV55" s="190">
        <v>0</v>
      </c>
      <c r="PW55" s="190">
        <v>0</v>
      </c>
      <c r="PX55" s="190">
        <f t="shared" si="64"/>
        <v>0</v>
      </c>
      <c r="PY55" s="191"/>
      <c r="PZ55" s="192">
        <v>49</v>
      </c>
      <c r="QA55" s="189" t="s">
        <v>43</v>
      </c>
      <c r="QB55" s="190"/>
      <c r="QC55" s="190"/>
      <c r="QD55" s="190">
        <v>0</v>
      </c>
      <c r="QE55" s="190">
        <f t="shared" si="65"/>
        <v>0</v>
      </c>
      <c r="QF55" s="191"/>
      <c r="QG55" s="192">
        <v>49</v>
      </c>
      <c r="QH55" s="189" t="s">
        <v>43</v>
      </c>
      <c r="QI55" s="190">
        <v>0</v>
      </c>
      <c r="QJ55" s="190">
        <v>0</v>
      </c>
      <c r="QK55" s="190">
        <v>0</v>
      </c>
      <c r="QL55" s="190">
        <f t="shared" si="66"/>
        <v>0</v>
      </c>
      <c r="QM55" s="191"/>
      <c r="QN55" s="192">
        <v>49</v>
      </c>
      <c r="QO55" s="189" t="s">
        <v>43</v>
      </c>
      <c r="QP55" s="190">
        <v>0</v>
      </c>
      <c r="QQ55" s="190">
        <v>0</v>
      </c>
      <c r="QR55" s="190">
        <v>0</v>
      </c>
      <c r="QS55" s="190">
        <f t="shared" si="67"/>
        <v>0</v>
      </c>
      <c r="QT55" s="191"/>
      <c r="QU55" s="192">
        <v>49</v>
      </c>
      <c r="QV55" s="189" t="s">
        <v>43</v>
      </c>
      <c r="QW55" s="190">
        <v>0</v>
      </c>
      <c r="QX55" s="190">
        <v>0</v>
      </c>
      <c r="QY55" s="190">
        <v>0</v>
      </c>
      <c r="QZ55" s="190">
        <f t="shared" si="68"/>
        <v>0</v>
      </c>
      <c r="RA55" s="191"/>
      <c r="RB55" s="192">
        <v>49</v>
      </c>
      <c r="RC55" s="189" t="s">
        <v>43</v>
      </c>
      <c r="RD55" s="190">
        <v>0</v>
      </c>
      <c r="RE55" s="190">
        <v>0</v>
      </c>
      <c r="RF55" s="190">
        <v>0</v>
      </c>
      <c r="RG55" s="190">
        <f t="shared" si="69"/>
        <v>0</v>
      </c>
      <c r="RH55" s="191"/>
      <c r="RI55" s="192">
        <v>49</v>
      </c>
      <c r="RJ55" s="189" t="s">
        <v>43</v>
      </c>
      <c r="RK55" s="190"/>
      <c r="RL55" s="190"/>
      <c r="RM55" s="190">
        <v>0</v>
      </c>
      <c r="RN55" s="190">
        <f t="shared" si="70"/>
        <v>0</v>
      </c>
      <c r="RO55" s="191"/>
      <c r="RP55" s="192">
        <v>49</v>
      </c>
      <c r="RQ55" s="189" t="s">
        <v>43</v>
      </c>
      <c r="RR55" s="190">
        <v>0</v>
      </c>
      <c r="RS55" s="190">
        <v>0</v>
      </c>
      <c r="RT55" s="190">
        <v>0</v>
      </c>
      <c r="RU55" s="190">
        <f t="shared" si="71"/>
        <v>0</v>
      </c>
      <c r="RV55" s="191"/>
      <c r="RW55" s="192">
        <v>49</v>
      </c>
      <c r="RX55" s="189" t="s">
        <v>43</v>
      </c>
      <c r="RY55" s="190">
        <v>0</v>
      </c>
      <c r="RZ55" s="190">
        <v>0</v>
      </c>
      <c r="SA55" s="190">
        <v>0</v>
      </c>
      <c r="SB55" s="190">
        <f t="shared" si="72"/>
        <v>0</v>
      </c>
      <c r="SC55" s="191"/>
      <c r="SD55" s="192">
        <v>49</v>
      </c>
      <c r="SE55" s="189" t="s">
        <v>43</v>
      </c>
      <c r="SF55" s="190">
        <v>0</v>
      </c>
      <c r="SG55" s="190">
        <v>0</v>
      </c>
      <c r="SH55" s="190">
        <v>0</v>
      </c>
      <c r="SI55" s="190">
        <f t="shared" si="73"/>
        <v>0</v>
      </c>
      <c r="SJ55" s="191"/>
      <c r="SK55" s="192">
        <v>49</v>
      </c>
      <c r="SL55" s="189" t="s">
        <v>43</v>
      </c>
      <c r="SM55" s="190">
        <v>0</v>
      </c>
      <c r="SN55" s="190">
        <v>0</v>
      </c>
      <c r="SO55" s="190">
        <v>0</v>
      </c>
      <c r="SP55" s="190">
        <f t="shared" si="74"/>
        <v>0</v>
      </c>
      <c r="SQ55" s="191"/>
      <c r="SR55" s="192">
        <v>49</v>
      </c>
      <c r="SS55" s="189" t="s">
        <v>43</v>
      </c>
      <c r="ST55" s="190">
        <v>0</v>
      </c>
      <c r="SU55" s="190">
        <v>0</v>
      </c>
      <c r="SV55" s="190">
        <v>0</v>
      </c>
      <c r="SW55" s="190">
        <f t="shared" si="75"/>
        <v>0</v>
      </c>
      <c r="SX55" s="191"/>
      <c r="SY55" s="192">
        <v>49</v>
      </c>
      <c r="SZ55" s="189" t="s">
        <v>43</v>
      </c>
      <c r="TA55" s="190">
        <v>0</v>
      </c>
      <c r="TB55" s="190">
        <v>0</v>
      </c>
      <c r="TC55" s="190">
        <v>0</v>
      </c>
      <c r="TD55" s="190">
        <f t="shared" si="76"/>
        <v>0</v>
      </c>
      <c r="TE55" s="191"/>
      <c r="TF55" s="192">
        <v>49</v>
      </c>
      <c r="TG55" s="189" t="s">
        <v>43</v>
      </c>
      <c r="TH55" s="190">
        <v>0</v>
      </c>
      <c r="TI55" s="190">
        <v>0</v>
      </c>
      <c r="TJ55" s="190">
        <v>0</v>
      </c>
      <c r="TK55" s="190">
        <f t="shared" si="77"/>
        <v>0</v>
      </c>
      <c r="TL55" s="191"/>
      <c r="TM55" s="192">
        <v>49</v>
      </c>
      <c r="TN55" s="189" t="s">
        <v>43</v>
      </c>
      <c r="TO55" s="190">
        <v>0</v>
      </c>
      <c r="TP55" s="190">
        <v>0</v>
      </c>
      <c r="TQ55" s="190">
        <v>0</v>
      </c>
      <c r="TR55" s="190">
        <f t="shared" si="78"/>
        <v>0</v>
      </c>
      <c r="TS55" s="191"/>
      <c r="TT55" s="192">
        <v>49</v>
      </c>
      <c r="TU55" s="189" t="s">
        <v>43</v>
      </c>
      <c r="TV55" s="190">
        <v>0</v>
      </c>
      <c r="TW55" s="190">
        <v>0</v>
      </c>
      <c r="TX55" s="190">
        <v>0</v>
      </c>
      <c r="TY55" s="190">
        <f t="shared" si="79"/>
        <v>0</v>
      </c>
      <c r="TZ55" s="191"/>
      <c r="UA55" s="192">
        <v>49</v>
      </c>
      <c r="UB55" s="189" t="s">
        <v>43</v>
      </c>
      <c r="UC55" s="190">
        <v>0</v>
      </c>
      <c r="UD55" s="190">
        <v>0</v>
      </c>
      <c r="UE55" s="190">
        <v>0</v>
      </c>
      <c r="UF55" s="190">
        <f t="shared" si="80"/>
        <v>0</v>
      </c>
      <c r="UG55" s="191"/>
      <c r="UH55" s="192">
        <v>49</v>
      </c>
      <c r="UI55" s="189" t="s">
        <v>43</v>
      </c>
      <c r="UJ55" s="190">
        <v>0</v>
      </c>
      <c r="UK55" s="190">
        <v>0</v>
      </c>
      <c r="UL55" s="190">
        <v>0</v>
      </c>
      <c r="UM55" s="190">
        <f t="shared" si="81"/>
        <v>0</v>
      </c>
      <c r="UN55" s="191"/>
      <c r="UO55" s="192">
        <v>49</v>
      </c>
      <c r="UP55" s="189" t="s">
        <v>43</v>
      </c>
      <c r="UQ55" s="190">
        <v>0</v>
      </c>
      <c r="UR55" s="190">
        <v>0</v>
      </c>
      <c r="US55" s="190">
        <v>0</v>
      </c>
      <c r="UT55" s="190">
        <f t="shared" si="82"/>
        <v>0</v>
      </c>
      <c r="UU55" s="191"/>
      <c r="UV55" s="192">
        <v>49</v>
      </c>
      <c r="UW55" s="189" t="s">
        <v>43</v>
      </c>
      <c r="UX55" s="190"/>
      <c r="UY55" s="190">
        <v>0</v>
      </c>
      <c r="UZ55" s="190">
        <v>0</v>
      </c>
      <c r="VA55" s="190">
        <f t="shared" si="83"/>
        <v>0</v>
      </c>
      <c r="VB55" s="191"/>
      <c r="VC55" s="192">
        <v>49</v>
      </c>
      <c r="VD55" s="189" t="s">
        <v>43</v>
      </c>
      <c r="VE55" s="190">
        <v>1</v>
      </c>
      <c r="VF55" s="190">
        <v>55000</v>
      </c>
      <c r="VG55" s="190">
        <v>0</v>
      </c>
      <c r="VH55" s="190">
        <f t="shared" si="84"/>
        <v>55000</v>
      </c>
      <c r="VI55" s="191"/>
      <c r="VJ55" s="192">
        <v>49</v>
      </c>
      <c r="VK55" s="189" t="s">
        <v>43</v>
      </c>
      <c r="VL55" s="190">
        <v>0</v>
      </c>
      <c r="VM55" s="190">
        <v>0</v>
      </c>
      <c r="VN55" s="190">
        <v>0</v>
      </c>
      <c r="VO55" s="190">
        <f t="shared" si="85"/>
        <v>0</v>
      </c>
      <c r="VP55" s="191"/>
      <c r="VQ55" s="192">
        <v>49</v>
      </c>
      <c r="VR55" s="189" t="s">
        <v>43</v>
      </c>
      <c r="VS55" s="190">
        <v>0</v>
      </c>
      <c r="VT55" s="190">
        <v>0</v>
      </c>
      <c r="VU55" s="190">
        <v>0</v>
      </c>
      <c r="VV55" s="190">
        <f t="shared" si="86"/>
        <v>0</v>
      </c>
      <c r="VW55" s="191"/>
      <c r="VX55" s="192">
        <v>49</v>
      </c>
      <c r="VY55" s="189" t="s">
        <v>43</v>
      </c>
      <c r="VZ55" s="190">
        <v>0</v>
      </c>
      <c r="WA55" s="190">
        <v>0</v>
      </c>
      <c r="WB55" s="190">
        <v>0</v>
      </c>
      <c r="WC55" s="190">
        <f t="shared" si="87"/>
        <v>0</v>
      </c>
      <c r="WD55" s="191"/>
      <c r="WE55" s="192">
        <v>49</v>
      </c>
      <c r="WF55" s="189" t="s">
        <v>43</v>
      </c>
      <c r="WG55" s="190">
        <v>0</v>
      </c>
      <c r="WH55" s="190">
        <v>0</v>
      </c>
      <c r="WI55" s="190">
        <v>0</v>
      </c>
      <c r="WJ55" s="190">
        <f t="shared" si="88"/>
        <v>0</v>
      </c>
      <c r="WK55" s="191"/>
      <c r="WL55" s="192">
        <v>49</v>
      </c>
      <c r="WM55" s="189" t="s">
        <v>43</v>
      </c>
      <c r="WN55" s="190">
        <v>1</v>
      </c>
      <c r="WO55" s="190">
        <v>100000</v>
      </c>
      <c r="WP55" s="190">
        <v>0</v>
      </c>
      <c r="WQ55" s="190">
        <f t="shared" si="89"/>
        <v>100000</v>
      </c>
      <c r="WR55" s="191"/>
      <c r="WS55" s="192">
        <v>49</v>
      </c>
      <c r="WT55" s="189" t="s">
        <v>43</v>
      </c>
      <c r="WU55" s="190">
        <v>0</v>
      </c>
      <c r="WV55" s="190">
        <v>0</v>
      </c>
      <c r="WW55" s="190">
        <v>0</v>
      </c>
      <c r="WX55" s="190">
        <f t="shared" si="90"/>
        <v>0</v>
      </c>
      <c r="WY55" s="191"/>
      <c r="WZ55" s="192">
        <v>49</v>
      </c>
      <c r="XA55" s="189" t="s">
        <v>43</v>
      </c>
      <c r="XB55" s="190">
        <v>0</v>
      </c>
      <c r="XC55" s="190">
        <v>0</v>
      </c>
      <c r="XD55" s="190">
        <v>0</v>
      </c>
      <c r="XE55" s="190">
        <f t="shared" si="91"/>
        <v>0</v>
      </c>
      <c r="XF55" s="191"/>
      <c r="XG55" s="192">
        <v>49</v>
      </c>
      <c r="XH55" s="189" t="s">
        <v>43</v>
      </c>
      <c r="XI55" s="190">
        <v>0</v>
      </c>
      <c r="XJ55" s="190">
        <v>0</v>
      </c>
      <c r="XK55" s="190">
        <v>0</v>
      </c>
      <c r="XL55" s="190">
        <f t="shared" si="92"/>
        <v>0</v>
      </c>
      <c r="XM55" s="191"/>
      <c r="XN55" s="192">
        <v>49</v>
      </c>
      <c r="XO55" s="189" t="s">
        <v>43</v>
      </c>
      <c r="XP55" s="190">
        <v>0</v>
      </c>
      <c r="XQ55" s="190">
        <v>0</v>
      </c>
      <c r="XR55" s="190">
        <v>0</v>
      </c>
      <c r="XS55" s="190">
        <f t="shared" si="93"/>
        <v>0</v>
      </c>
      <c r="XT55" s="191"/>
      <c r="XU55" s="192">
        <v>49</v>
      </c>
      <c r="XV55" s="189" t="s">
        <v>43</v>
      </c>
      <c r="XW55" s="190">
        <v>0</v>
      </c>
      <c r="XX55" s="190">
        <v>0</v>
      </c>
      <c r="XY55" s="190">
        <v>0</v>
      </c>
      <c r="XZ55" s="190">
        <f t="shared" si="94"/>
        <v>0</v>
      </c>
      <c r="YA55" s="191"/>
      <c r="YB55" s="192">
        <v>49</v>
      </c>
      <c r="YC55" s="189" t="s">
        <v>43</v>
      </c>
      <c r="YD55" s="190">
        <v>0</v>
      </c>
      <c r="YE55" s="190">
        <v>0</v>
      </c>
      <c r="YF55" s="190">
        <v>0</v>
      </c>
      <c r="YG55" s="190">
        <f t="shared" si="95"/>
        <v>0</v>
      </c>
      <c r="YH55" s="191"/>
      <c r="YI55" s="192">
        <v>49</v>
      </c>
      <c r="YJ55" s="189" t="s">
        <v>43</v>
      </c>
      <c r="YK55" s="190">
        <v>0</v>
      </c>
      <c r="YL55" s="190">
        <v>0</v>
      </c>
      <c r="YM55" s="190">
        <v>0</v>
      </c>
      <c r="YN55" s="190">
        <f t="shared" si="96"/>
        <v>0</v>
      </c>
      <c r="YO55" s="191"/>
      <c r="YP55" s="192">
        <v>49</v>
      </c>
      <c r="YQ55" s="189" t="s">
        <v>43</v>
      </c>
      <c r="YR55" s="190">
        <v>0</v>
      </c>
      <c r="YS55" s="190">
        <v>0</v>
      </c>
      <c r="YT55" s="219">
        <v>0</v>
      </c>
      <c r="YU55" s="190">
        <f t="shared" si="97"/>
        <v>0</v>
      </c>
      <c r="YV55" s="191"/>
      <c r="YW55" s="192">
        <v>49</v>
      </c>
      <c r="YX55" s="189" t="s">
        <v>43</v>
      </c>
      <c r="YY55" s="190">
        <v>0</v>
      </c>
      <c r="YZ55" s="190">
        <v>0</v>
      </c>
      <c r="ZA55" s="190">
        <v>0</v>
      </c>
      <c r="ZB55" s="190">
        <f t="shared" si="98"/>
        <v>0</v>
      </c>
      <c r="ZC55" s="191"/>
      <c r="ZD55" s="192">
        <v>49</v>
      </c>
      <c r="ZE55" s="189" t="s">
        <v>43</v>
      </c>
      <c r="ZF55" s="190">
        <v>0</v>
      </c>
      <c r="ZG55" s="190">
        <v>0</v>
      </c>
      <c r="ZH55" s="190">
        <v>0</v>
      </c>
      <c r="ZI55" s="190">
        <f t="shared" si="99"/>
        <v>0</v>
      </c>
      <c r="ZJ55" s="191"/>
      <c r="ZK55" s="192">
        <v>49</v>
      </c>
      <c r="ZL55" s="189" t="s">
        <v>43</v>
      </c>
      <c r="ZM55" s="190">
        <v>0</v>
      </c>
      <c r="ZN55" s="190">
        <v>0</v>
      </c>
      <c r="ZO55" s="190">
        <v>0</v>
      </c>
      <c r="ZP55" s="190">
        <f t="shared" si="100"/>
        <v>0</v>
      </c>
      <c r="ZQ55" s="191"/>
      <c r="ZR55" s="192">
        <v>49</v>
      </c>
      <c r="ZS55" s="189" t="s">
        <v>43</v>
      </c>
      <c r="ZT55" s="190">
        <v>0</v>
      </c>
      <c r="ZU55" s="190">
        <f t="shared" si="101"/>
        <v>7517600</v>
      </c>
      <c r="ZV55" s="190">
        <f t="shared" si="0"/>
        <v>1208300</v>
      </c>
      <c r="ZW55" s="190">
        <f t="shared" si="1"/>
        <v>8725900</v>
      </c>
      <c r="ZX55" s="230"/>
    </row>
    <row r="56" spans="1:700" ht="15.75" hidden="1">
      <c r="A56" s="192">
        <v>50</v>
      </c>
      <c r="B56" s="189" t="s">
        <v>44</v>
      </c>
      <c r="C56" s="190">
        <v>0</v>
      </c>
      <c r="D56" s="190">
        <v>0</v>
      </c>
      <c r="E56" s="190">
        <v>0</v>
      </c>
      <c r="F56" s="190">
        <f t="shared" si="2"/>
        <v>0</v>
      </c>
      <c r="G56" s="191"/>
      <c r="H56" s="192">
        <v>50</v>
      </c>
      <c r="I56" s="189" t="s">
        <v>44</v>
      </c>
      <c r="J56" s="190">
        <v>0</v>
      </c>
      <c r="K56" s="190">
        <v>0</v>
      </c>
      <c r="L56" s="190">
        <v>0</v>
      </c>
      <c r="M56" s="190">
        <f t="shared" si="3"/>
        <v>0</v>
      </c>
      <c r="N56" s="191"/>
      <c r="O56" s="192">
        <v>50</v>
      </c>
      <c r="P56" s="189" t="s">
        <v>44</v>
      </c>
      <c r="Q56" s="190">
        <v>0</v>
      </c>
      <c r="R56" s="190">
        <v>0</v>
      </c>
      <c r="S56" s="190">
        <v>0</v>
      </c>
      <c r="T56" s="190">
        <f t="shared" si="4"/>
        <v>0</v>
      </c>
      <c r="U56" s="191"/>
      <c r="V56" s="192">
        <v>50</v>
      </c>
      <c r="W56" s="189" t="s">
        <v>44</v>
      </c>
      <c r="X56" s="190">
        <v>0</v>
      </c>
      <c r="Y56" s="190">
        <v>0</v>
      </c>
      <c r="Z56" s="190">
        <v>0</v>
      </c>
      <c r="AA56" s="190">
        <f t="shared" si="5"/>
        <v>0</v>
      </c>
      <c r="AB56" s="191"/>
      <c r="AC56" s="192">
        <v>50</v>
      </c>
      <c r="AD56" s="189" t="s">
        <v>44</v>
      </c>
      <c r="AE56" s="190">
        <v>0</v>
      </c>
      <c r="AF56" s="190">
        <v>0</v>
      </c>
      <c r="AG56" s="190">
        <v>0</v>
      </c>
      <c r="AH56" s="190">
        <f t="shared" si="6"/>
        <v>0</v>
      </c>
      <c r="AI56" s="191"/>
      <c r="AJ56" s="192">
        <v>50</v>
      </c>
      <c r="AK56" s="189" t="s">
        <v>44</v>
      </c>
      <c r="AL56" s="190">
        <v>0</v>
      </c>
      <c r="AM56" s="190">
        <v>0</v>
      </c>
      <c r="AN56" s="190">
        <v>208300</v>
      </c>
      <c r="AO56" s="190">
        <f t="shared" si="7"/>
        <v>208300</v>
      </c>
      <c r="AP56" s="191"/>
      <c r="AQ56" s="192">
        <v>50</v>
      </c>
      <c r="AR56" s="189" t="s">
        <v>44</v>
      </c>
      <c r="AS56" s="190">
        <v>0</v>
      </c>
      <c r="AT56" s="190">
        <v>0</v>
      </c>
      <c r="AU56" s="190">
        <v>0</v>
      </c>
      <c r="AV56" s="190">
        <f t="shared" si="8"/>
        <v>0</v>
      </c>
      <c r="AW56" s="191"/>
      <c r="AX56" s="192">
        <v>50</v>
      </c>
      <c r="AY56" s="189" t="s">
        <v>44</v>
      </c>
      <c r="AZ56" s="190">
        <v>0</v>
      </c>
      <c r="BA56" s="190">
        <v>0</v>
      </c>
      <c r="BB56" s="190">
        <v>0</v>
      </c>
      <c r="BC56" s="190">
        <f t="shared" si="9"/>
        <v>0</v>
      </c>
      <c r="BD56" s="191"/>
      <c r="BE56" s="192">
        <v>50</v>
      </c>
      <c r="BF56" s="189" t="s">
        <v>44</v>
      </c>
      <c r="BG56" s="190">
        <v>0</v>
      </c>
      <c r="BH56" s="190">
        <v>0</v>
      </c>
      <c r="BI56" s="190">
        <v>0</v>
      </c>
      <c r="BJ56" s="190">
        <f t="shared" si="10"/>
        <v>0</v>
      </c>
      <c r="BK56" s="191"/>
      <c r="BL56" s="192">
        <v>50</v>
      </c>
      <c r="BM56" s="189" t="s">
        <v>44</v>
      </c>
      <c r="BN56" s="190">
        <v>1</v>
      </c>
      <c r="BO56" s="190">
        <v>300000</v>
      </c>
      <c r="BP56" s="190">
        <v>0</v>
      </c>
      <c r="BQ56" s="190">
        <f t="shared" si="11"/>
        <v>300000</v>
      </c>
      <c r="BR56" s="191"/>
      <c r="BS56" s="192">
        <v>50</v>
      </c>
      <c r="BT56" s="189" t="s">
        <v>44</v>
      </c>
      <c r="BU56" s="190">
        <v>0</v>
      </c>
      <c r="BV56" s="190">
        <v>0</v>
      </c>
      <c r="BW56" s="190">
        <v>0</v>
      </c>
      <c r="BX56" s="190">
        <f t="shared" si="12"/>
        <v>0</v>
      </c>
      <c r="BY56" s="191"/>
      <c r="BZ56" s="192">
        <v>50</v>
      </c>
      <c r="CA56" s="189" t="s">
        <v>44</v>
      </c>
      <c r="CB56" s="190">
        <v>0</v>
      </c>
      <c r="CC56" s="190">
        <v>0</v>
      </c>
      <c r="CD56" s="190">
        <v>0</v>
      </c>
      <c r="CE56" s="190">
        <f t="shared" si="13"/>
        <v>0</v>
      </c>
      <c r="CF56" s="191"/>
      <c r="CG56" s="192">
        <v>50</v>
      </c>
      <c r="CH56" s="189" t="s">
        <v>44</v>
      </c>
      <c r="CI56" s="190">
        <v>0</v>
      </c>
      <c r="CJ56" s="190">
        <v>0</v>
      </c>
      <c r="CK56" s="190">
        <v>0</v>
      </c>
      <c r="CL56" s="190">
        <f t="shared" si="14"/>
        <v>0</v>
      </c>
      <c r="CM56" s="191"/>
      <c r="CN56" s="192">
        <v>50</v>
      </c>
      <c r="CO56" s="189" t="s">
        <v>44</v>
      </c>
      <c r="CP56" s="190">
        <v>0</v>
      </c>
      <c r="CQ56" s="190">
        <v>0</v>
      </c>
      <c r="CR56" s="190">
        <v>0</v>
      </c>
      <c r="CS56" s="190">
        <f t="shared" si="15"/>
        <v>0</v>
      </c>
      <c r="CT56" s="191"/>
      <c r="CU56" s="192">
        <v>50</v>
      </c>
      <c r="CV56" s="189" t="s">
        <v>44</v>
      </c>
      <c r="CW56" s="190">
        <v>0</v>
      </c>
      <c r="CX56" s="190">
        <v>0</v>
      </c>
      <c r="CY56" s="190">
        <v>0</v>
      </c>
      <c r="CZ56" s="190">
        <f t="shared" si="16"/>
        <v>0</v>
      </c>
      <c r="DA56" s="191"/>
      <c r="DB56" s="192">
        <v>50</v>
      </c>
      <c r="DC56" s="189" t="s">
        <v>44</v>
      </c>
      <c r="DD56" s="190">
        <v>0</v>
      </c>
      <c r="DE56" s="190">
        <v>0</v>
      </c>
      <c r="DF56" s="190">
        <v>0</v>
      </c>
      <c r="DG56" s="190">
        <f t="shared" si="17"/>
        <v>0</v>
      </c>
      <c r="DH56" s="191"/>
      <c r="DI56" s="192">
        <v>50</v>
      </c>
      <c r="DJ56" s="189" t="s">
        <v>44</v>
      </c>
      <c r="DK56" s="190">
        <v>0</v>
      </c>
      <c r="DL56" s="190">
        <v>0</v>
      </c>
      <c r="DM56" s="190">
        <v>0</v>
      </c>
      <c r="DN56" s="190">
        <f t="shared" si="18"/>
        <v>0</v>
      </c>
      <c r="DO56" s="191"/>
      <c r="DP56" s="192">
        <v>50</v>
      </c>
      <c r="DQ56" s="189" t="s">
        <v>44</v>
      </c>
      <c r="DR56" s="190">
        <v>0</v>
      </c>
      <c r="DS56" s="190">
        <v>0</v>
      </c>
      <c r="DT56" s="190">
        <v>0</v>
      </c>
      <c r="DU56" s="190">
        <f t="shared" si="19"/>
        <v>0</v>
      </c>
      <c r="DV56" s="191"/>
      <c r="DW56" s="192">
        <v>50</v>
      </c>
      <c r="DX56" s="189" t="s">
        <v>44</v>
      </c>
      <c r="DY56" s="190">
        <v>0</v>
      </c>
      <c r="DZ56" s="190">
        <v>0</v>
      </c>
      <c r="EA56" s="190">
        <v>0</v>
      </c>
      <c r="EB56" s="190">
        <f t="shared" si="20"/>
        <v>0</v>
      </c>
      <c r="EC56" s="191"/>
      <c r="ED56" s="192">
        <v>50</v>
      </c>
      <c r="EE56" s="189" t="s">
        <v>44</v>
      </c>
      <c r="EF56" s="190">
        <v>0</v>
      </c>
      <c r="EG56" s="190">
        <v>0</v>
      </c>
      <c r="EH56" s="190">
        <v>0</v>
      </c>
      <c r="EI56" s="190">
        <f t="shared" si="21"/>
        <v>0</v>
      </c>
      <c r="EJ56" s="191"/>
      <c r="EK56" s="192">
        <v>50</v>
      </c>
      <c r="EL56" s="189" t="s">
        <v>44</v>
      </c>
      <c r="EM56" s="190">
        <v>0</v>
      </c>
      <c r="EN56" s="190">
        <v>0</v>
      </c>
      <c r="EO56" s="190">
        <v>0</v>
      </c>
      <c r="EP56" s="190">
        <f t="shared" si="22"/>
        <v>0</v>
      </c>
      <c r="EQ56" s="191"/>
      <c r="ER56" s="192">
        <v>50</v>
      </c>
      <c r="ES56" s="189" t="s">
        <v>44</v>
      </c>
      <c r="ET56" s="190">
        <v>0</v>
      </c>
      <c r="EU56" s="190">
        <v>0</v>
      </c>
      <c r="EV56" s="190">
        <v>0</v>
      </c>
      <c r="EW56" s="190">
        <f t="shared" si="23"/>
        <v>0</v>
      </c>
      <c r="EX56" s="191"/>
      <c r="EY56" s="192">
        <v>50</v>
      </c>
      <c r="EZ56" s="189" t="s">
        <v>44</v>
      </c>
      <c r="FA56" s="190">
        <v>2</v>
      </c>
      <c r="FB56" s="190">
        <v>50000</v>
      </c>
      <c r="FC56" s="190">
        <v>0</v>
      </c>
      <c r="FD56" s="190">
        <f t="shared" si="24"/>
        <v>50000</v>
      </c>
      <c r="FE56" s="191"/>
      <c r="FF56" s="192">
        <v>50</v>
      </c>
      <c r="FG56" s="189" t="s">
        <v>44</v>
      </c>
      <c r="FH56" s="190">
        <v>0</v>
      </c>
      <c r="FI56" s="190">
        <v>0</v>
      </c>
      <c r="FJ56" s="190">
        <v>0</v>
      </c>
      <c r="FK56" s="190">
        <f t="shared" si="25"/>
        <v>0</v>
      </c>
      <c r="FL56" s="191"/>
      <c r="FM56" s="192">
        <v>50</v>
      </c>
      <c r="FN56" s="189" t="s">
        <v>44</v>
      </c>
      <c r="FO56" s="190">
        <v>0</v>
      </c>
      <c r="FP56" s="190">
        <v>0</v>
      </c>
      <c r="FQ56" s="190">
        <v>0</v>
      </c>
      <c r="FR56" s="190">
        <f t="shared" si="26"/>
        <v>0</v>
      </c>
      <c r="FS56" s="191"/>
      <c r="FT56" s="192">
        <v>50</v>
      </c>
      <c r="FU56" s="189" t="s">
        <v>44</v>
      </c>
      <c r="FV56" s="190">
        <v>0</v>
      </c>
      <c r="FW56" s="190">
        <v>0</v>
      </c>
      <c r="FX56" s="190">
        <v>0</v>
      </c>
      <c r="FY56" s="190">
        <f t="shared" si="27"/>
        <v>0</v>
      </c>
      <c r="FZ56" s="191"/>
      <c r="GA56" s="192">
        <v>50</v>
      </c>
      <c r="GB56" s="189" t="s">
        <v>44</v>
      </c>
      <c r="GC56" s="190">
        <v>0</v>
      </c>
      <c r="GD56" s="190">
        <v>0</v>
      </c>
      <c r="GE56" s="190">
        <v>0</v>
      </c>
      <c r="GF56" s="190">
        <f t="shared" si="28"/>
        <v>0</v>
      </c>
      <c r="GG56" s="191"/>
      <c r="GH56" s="192">
        <v>50</v>
      </c>
      <c r="GI56" s="189" t="s">
        <v>44</v>
      </c>
      <c r="GJ56" s="190">
        <v>0</v>
      </c>
      <c r="GK56" s="190">
        <v>0</v>
      </c>
      <c r="GL56" s="190">
        <v>0</v>
      </c>
      <c r="GM56" s="190">
        <f t="shared" si="29"/>
        <v>0</v>
      </c>
      <c r="GN56" s="191"/>
      <c r="GO56" s="192">
        <v>50</v>
      </c>
      <c r="GP56" s="189" t="s">
        <v>44</v>
      </c>
      <c r="GQ56" s="190">
        <v>0</v>
      </c>
      <c r="GR56" s="190">
        <v>0</v>
      </c>
      <c r="GS56" s="190">
        <v>0</v>
      </c>
      <c r="GT56" s="190">
        <f t="shared" si="30"/>
        <v>0</v>
      </c>
      <c r="GU56" s="191"/>
      <c r="GV56" s="192">
        <v>50</v>
      </c>
      <c r="GW56" s="189" t="s">
        <v>44</v>
      </c>
      <c r="GX56" s="190">
        <v>1</v>
      </c>
      <c r="GY56" s="190">
        <v>500000</v>
      </c>
      <c r="GZ56" s="190">
        <v>0</v>
      </c>
      <c r="HA56" s="190">
        <f t="shared" si="31"/>
        <v>500000</v>
      </c>
      <c r="HB56" s="191"/>
      <c r="HC56" s="192">
        <v>50</v>
      </c>
      <c r="HD56" s="189" t="s">
        <v>44</v>
      </c>
      <c r="HE56" s="190">
        <v>0</v>
      </c>
      <c r="HF56" s="190">
        <v>0</v>
      </c>
      <c r="HG56" s="190">
        <v>0</v>
      </c>
      <c r="HH56" s="190">
        <f t="shared" si="32"/>
        <v>0</v>
      </c>
      <c r="HI56" s="191"/>
      <c r="HJ56" s="192">
        <v>50</v>
      </c>
      <c r="HK56" s="189" t="s">
        <v>44</v>
      </c>
      <c r="HL56" s="190">
        <v>0</v>
      </c>
      <c r="HM56" s="190">
        <v>0</v>
      </c>
      <c r="HN56" s="190">
        <v>0</v>
      </c>
      <c r="HO56" s="190">
        <f t="shared" si="33"/>
        <v>0</v>
      </c>
      <c r="HP56" s="191"/>
      <c r="HQ56" s="192">
        <v>50</v>
      </c>
      <c r="HR56" s="189" t="s">
        <v>44</v>
      </c>
      <c r="HS56" s="190">
        <v>0</v>
      </c>
      <c r="HT56" s="190">
        <v>0</v>
      </c>
      <c r="HU56" s="190">
        <v>0</v>
      </c>
      <c r="HV56" s="190">
        <f t="shared" si="34"/>
        <v>0</v>
      </c>
      <c r="HW56" s="191"/>
      <c r="HX56" s="192">
        <v>50</v>
      </c>
      <c r="HY56" s="189" t="s">
        <v>44</v>
      </c>
      <c r="HZ56" s="190">
        <v>0</v>
      </c>
      <c r="IA56" s="190">
        <v>0</v>
      </c>
      <c r="IB56" s="190">
        <v>0</v>
      </c>
      <c r="IC56" s="190">
        <f t="shared" si="35"/>
        <v>0</v>
      </c>
      <c r="ID56" s="191"/>
      <c r="IE56" s="192">
        <v>50</v>
      </c>
      <c r="IF56" s="189" t="s">
        <v>44</v>
      </c>
      <c r="IG56" s="190">
        <v>0</v>
      </c>
      <c r="IH56" s="190">
        <v>0</v>
      </c>
      <c r="II56" s="190">
        <v>0</v>
      </c>
      <c r="IJ56" s="190">
        <f t="shared" si="36"/>
        <v>0</v>
      </c>
      <c r="IK56" s="191"/>
      <c r="IL56" s="192">
        <v>50</v>
      </c>
      <c r="IM56" s="189" t="s">
        <v>44</v>
      </c>
      <c r="IN56" s="190">
        <v>0</v>
      </c>
      <c r="IO56" s="190">
        <v>0</v>
      </c>
      <c r="IP56" s="190">
        <v>0</v>
      </c>
      <c r="IQ56" s="190">
        <f t="shared" si="37"/>
        <v>0</v>
      </c>
      <c r="IR56" s="191"/>
      <c r="IS56" s="192">
        <v>50</v>
      </c>
      <c r="IT56" s="189" t="s">
        <v>44</v>
      </c>
      <c r="IU56" s="190">
        <v>0</v>
      </c>
      <c r="IV56" s="190">
        <v>0</v>
      </c>
      <c r="IW56" s="190">
        <v>0</v>
      </c>
      <c r="IX56" s="190">
        <f t="shared" si="38"/>
        <v>0</v>
      </c>
      <c r="IY56" s="191"/>
      <c r="IZ56" s="192">
        <v>50</v>
      </c>
      <c r="JA56" s="189" t="s">
        <v>44</v>
      </c>
      <c r="JB56" s="190">
        <v>0</v>
      </c>
      <c r="JC56" s="190">
        <v>0</v>
      </c>
      <c r="JD56" s="190">
        <v>0</v>
      </c>
      <c r="JE56" s="190">
        <f t="shared" si="39"/>
        <v>0</v>
      </c>
      <c r="JF56" s="191"/>
      <c r="JG56" s="192">
        <v>50</v>
      </c>
      <c r="JH56" s="189" t="s">
        <v>44</v>
      </c>
      <c r="JI56" s="190">
        <v>0</v>
      </c>
      <c r="JJ56" s="190">
        <v>0</v>
      </c>
      <c r="JK56" s="190">
        <v>0</v>
      </c>
      <c r="JL56" s="190">
        <f t="shared" si="40"/>
        <v>0</v>
      </c>
      <c r="JM56" s="191"/>
      <c r="JN56" s="192">
        <v>50</v>
      </c>
      <c r="JO56" s="189" t="s">
        <v>44</v>
      </c>
      <c r="JP56" s="190">
        <v>0</v>
      </c>
      <c r="JQ56" s="190">
        <v>0</v>
      </c>
      <c r="JR56" s="190">
        <v>0</v>
      </c>
      <c r="JS56" s="190">
        <f t="shared" si="41"/>
        <v>0</v>
      </c>
      <c r="JT56" s="191"/>
      <c r="JU56" s="192">
        <v>50</v>
      </c>
      <c r="JV56" s="189" t="s">
        <v>44</v>
      </c>
      <c r="JW56" s="190">
        <v>0</v>
      </c>
      <c r="JX56" s="190">
        <v>0</v>
      </c>
      <c r="JY56" s="190">
        <v>0</v>
      </c>
      <c r="JZ56" s="190">
        <f t="shared" si="42"/>
        <v>0</v>
      </c>
      <c r="KA56" s="191"/>
      <c r="KB56" s="192">
        <v>50</v>
      </c>
      <c r="KC56" s="189" t="s">
        <v>44</v>
      </c>
      <c r="KD56" s="190">
        <v>0</v>
      </c>
      <c r="KE56" s="190">
        <v>0</v>
      </c>
      <c r="KF56" s="190">
        <v>0</v>
      </c>
      <c r="KG56" s="190">
        <f t="shared" si="43"/>
        <v>0</v>
      </c>
      <c r="KH56" s="191"/>
      <c r="KI56" s="192">
        <v>50</v>
      </c>
      <c r="KJ56" s="189" t="s">
        <v>44</v>
      </c>
      <c r="KK56" s="190">
        <v>0</v>
      </c>
      <c r="KL56" s="190">
        <v>0</v>
      </c>
      <c r="KM56" s="190">
        <v>0</v>
      </c>
      <c r="KN56" s="190">
        <f t="shared" si="44"/>
        <v>0</v>
      </c>
      <c r="KO56" s="191"/>
      <c r="KP56" s="192">
        <v>50</v>
      </c>
      <c r="KQ56" s="189" t="s">
        <v>44</v>
      </c>
      <c r="KR56" s="190">
        <v>0</v>
      </c>
      <c r="KS56" s="190">
        <v>0</v>
      </c>
      <c r="KT56" s="190">
        <v>500000</v>
      </c>
      <c r="KU56" s="190">
        <f t="shared" si="45"/>
        <v>500000</v>
      </c>
      <c r="KV56" s="191"/>
      <c r="KW56" s="192">
        <v>50</v>
      </c>
      <c r="KX56" s="189" t="s">
        <v>44</v>
      </c>
      <c r="KY56" s="190">
        <v>0</v>
      </c>
      <c r="KZ56" s="190">
        <v>0</v>
      </c>
      <c r="LA56" s="190">
        <v>0</v>
      </c>
      <c r="LB56" s="190">
        <f t="shared" si="46"/>
        <v>0</v>
      </c>
      <c r="LC56" s="191"/>
      <c r="LD56" s="192">
        <v>50</v>
      </c>
      <c r="LE56" s="189" t="s">
        <v>44</v>
      </c>
      <c r="LF56" s="190">
        <v>2</v>
      </c>
      <c r="LG56" s="190">
        <v>816000</v>
      </c>
      <c r="LH56" s="190">
        <v>0</v>
      </c>
      <c r="LI56" s="190">
        <f t="shared" si="47"/>
        <v>816000</v>
      </c>
      <c r="LJ56" s="191"/>
      <c r="LK56" s="192">
        <v>50</v>
      </c>
      <c r="LL56" s="189" t="s">
        <v>44</v>
      </c>
      <c r="LM56" s="190">
        <v>0</v>
      </c>
      <c r="LN56" s="190">
        <v>0</v>
      </c>
      <c r="LO56" s="190">
        <v>0</v>
      </c>
      <c r="LP56" s="190">
        <f t="shared" si="48"/>
        <v>0</v>
      </c>
      <c r="LQ56" s="191"/>
      <c r="LR56" s="192">
        <v>50</v>
      </c>
      <c r="LS56" s="189" t="s">
        <v>44</v>
      </c>
      <c r="LT56" s="190">
        <v>0</v>
      </c>
      <c r="LU56" s="190">
        <v>0</v>
      </c>
      <c r="LV56" s="190">
        <v>0</v>
      </c>
      <c r="LW56" s="190">
        <f t="shared" si="49"/>
        <v>0</v>
      </c>
      <c r="LX56" s="191"/>
      <c r="LY56" s="192">
        <v>50</v>
      </c>
      <c r="LZ56" s="189" t="s">
        <v>44</v>
      </c>
      <c r="MA56" s="190">
        <v>0</v>
      </c>
      <c r="MB56" s="190">
        <v>0</v>
      </c>
      <c r="MC56" s="190">
        <v>0</v>
      </c>
      <c r="MD56" s="190">
        <f t="shared" si="50"/>
        <v>0</v>
      </c>
      <c r="ME56" s="191"/>
      <c r="MF56" s="192">
        <v>50</v>
      </c>
      <c r="MG56" s="189" t="s">
        <v>44</v>
      </c>
      <c r="MH56" s="190">
        <v>0</v>
      </c>
      <c r="MI56" s="190">
        <v>0</v>
      </c>
      <c r="MJ56" s="190">
        <v>0</v>
      </c>
      <c r="MK56" s="190">
        <f t="shared" si="51"/>
        <v>0</v>
      </c>
      <c r="ML56" s="191"/>
      <c r="MM56" s="192">
        <v>50</v>
      </c>
      <c r="MN56" s="189" t="s">
        <v>44</v>
      </c>
      <c r="MO56" s="190">
        <v>0</v>
      </c>
      <c r="MP56" s="190">
        <v>0</v>
      </c>
      <c r="MQ56" s="190">
        <v>0</v>
      </c>
      <c r="MR56" s="190">
        <f t="shared" si="52"/>
        <v>0</v>
      </c>
      <c r="MS56" s="191"/>
      <c r="MT56" s="192">
        <v>50</v>
      </c>
      <c r="MU56" s="189" t="s">
        <v>44</v>
      </c>
      <c r="MV56" s="190">
        <v>0</v>
      </c>
      <c r="MW56" s="190">
        <v>0</v>
      </c>
      <c r="MX56" s="190">
        <v>0</v>
      </c>
      <c r="MY56" s="190">
        <f t="shared" si="53"/>
        <v>0</v>
      </c>
      <c r="MZ56" s="191"/>
      <c r="NA56" s="192">
        <v>50</v>
      </c>
      <c r="NB56" s="189" t="s">
        <v>44</v>
      </c>
      <c r="NC56" s="190">
        <v>6082</v>
      </c>
      <c r="ND56" s="190">
        <v>4106200</v>
      </c>
      <c r="NE56" s="190">
        <v>0</v>
      </c>
      <c r="NF56" s="190">
        <f t="shared" si="54"/>
        <v>4106200</v>
      </c>
      <c r="NG56" s="191"/>
      <c r="NH56" s="192">
        <v>50</v>
      </c>
      <c r="NI56" s="189" t="s">
        <v>44</v>
      </c>
      <c r="NJ56" s="190">
        <v>522</v>
      </c>
      <c r="NK56" s="190">
        <v>104400</v>
      </c>
      <c r="NL56" s="190">
        <v>0</v>
      </c>
      <c r="NM56" s="190">
        <f t="shared" si="55"/>
        <v>104400</v>
      </c>
      <c r="NN56" s="191"/>
      <c r="NO56" s="192">
        <v>50</v>
      </c>
      <c r="NP56" s="189" t="s">
        <v>44</v>
      </c>
      <c r="NQ56" s="190">
        <v>0</v>
      </c>
      <c r="NR56" s="190">
        <v>0</v>
      </c>
      <c r="NS56" s="190">
        <v>0</v>
      </c>
      <c r="NT56" s="190">
        <f t="shared" si="56"/>
        <v>0</v>
      </c>
      <c r="NU56" s="191"/>
      <c r="NV56" s="192">
        <v>50</v>
      </c>
      <c r="NW56" s="189" t="s">
        <v>44</v>
      </c>
      <c r="NX56" s="190">
        <v>0</v>
      </c>
      <c r="NY56" s="190">
        <v>0</v>
      </c>
      <c r="NZ56" s="190">
        <v>0</v>
      </c>
      <c r="OA56" s="190">
        <f t="shared" si="57"/>
        <v>0</v>
      </c>
      <c r="OB56" s="191"/>
      <c r="OC56" s="192">
        <v>50</v>
      </c>
      <c r="OD56" s="189" t="s">
        <v>44</v>
      </c>
      <c r="OE56" s="190">
        <v>0</v>
      </c>
      <c r="OF56" s="190">
        <v>0</v>
      </c>
      <c r="OG56" s="190">
        <v>0</v>
      </c>
      <c r="OH56" s="190">
        <f t="shared" si="58"/>
        <v>0</v>
      </c>
      <c r="OI56" s="191"/>
      <c r="OJ56" s="192">
        <v>50</v>
      </c>
      <c r="OK56" s="189" t="s">
        <v>44</v>
      </c>
      <c r="OL56" s="190">
        <v>0</v>
      </c>
      <c r="OM56" s="190">
        <v>0</v>
      </c>
      <c r="ON56" s="190">
        <v>0</v>
      </c>
      <c r="OO56" s="190">
        <f t="shared" si="59"/>
        <v>0</v>
      </c>
      <c r="OP56" s="191"/>
      <c r="OQ56" s="192">
        <v>50</v>
      </c>
      <c r="OR56" s="189" t="s">
        <v>44</v>
      </c>
      <c r="OS56" s="190">
        <v>0</v>
      </c>
      <c r="OT56" s="190">
        <v>0</v>
      </c>
      <c r="OU56" s="190">
        <v>0</v>
      </c>
      <c r="OV56" s="190">
        <f t="shared" si="60"/>
        <v>0</v>
      </c>
      <c r="OW56" s="191"/>
      <c r="OX56" s="192">
        <v>50</v>
      </c>
      <c r="OY56" s="189" t="s">
        <v>44</v>
      </c>
      <c r="OZ56" s="190">
        <v>0</v>
      </c>
      <c r="PA56" s="190">
        <v>0</v>
      </c>
      <c r="PB56" s="190">
        <v>0</v>
      </c>
      <c r="PC56" s="190">
        <f t="shared" si="61"/>
        <v>0</v>
      </c>
      <c r="PD56" s="191"/>
      <c r="PE56" s="192">
        <v>50</v>
      </c>
      <c r="PF56" s="189" t="s">
        <v>44</v>
      </c>
      <c r="PG56" s="190">
        <v>0</v>
      </c>
      <c r="PH56" s="190">
        <v>0</v>
      </c>
      <c r="PI56" s="190">
        <v>0</v>
      </c>
      <c r="PJ56" s="190">
        <f t="shared" si="62"/>
        <v>0</v>
      </c>
      <c r="PK56" s="191"/>
      <c r="PL56" s="192">
        <v>50</v>
      </c>
      <c r="PM56" s="189" t="s">
        <v>44</v>
      </c>
      <c r="PN56" s="190">
        <v>0</v>
      </c>
      <c r="PO56" s="190">
        <v>0</v>
      </c>
      <c r="PP56" s="190">
        <v>0</v>
      </c>
      <c r="PQ56" s="190">
        <f t="shared" si="63"/>
        <v>0</v>
      </c>
      <c r="PR56" s="191"/>
      <c r="PS56" s="192">
        <v>50</v>
      </c>
      <c r="PT56" s="189" t="s">
        <v>44</v>
      </c>
      <c r="PU56" s="190">
        <v>0</v>
      </c>
      <c r="PV56" s="190">
        <v>0</v>
      </c>
      <c r="PW56" s="190">
        <v>0</v>
      </c>
      <c r="PX56" s="190">
        <f t="shared" si="64"/>
        <v>0</v>
      </c>
      <c r="PY56" s="191"/>
      <c r="PZ56" s="192">
        <v>50</v>
      </c>
      <c r="QA56" s="189" t="s">
        <v>44</v>
      </c>
      <c r="QB56" s="190"/>
      <c r="QC56" s="190"/>
      <c r="QD56" s="190">
        <v>0</v>
      </c>
      <c r="QE56" s="190">
        <f t="shared" si="65"/>
        <v>0</v>
      </c>
      <c r="QF56" s="191"/>
      <c r="QG56" s="192">
        <v>50</v>
      </c>
      <c r="QH56" s="189" t="s">
        <v>44</v>
      </c>
      <c r="QI56" s="190">
        <v>0</v>
      </c>
      <c r="QJ56" s="190">
        <v>0</v>
      </c>
      <c r="QK56" s="190">
        <v>0</v>
      </c>
      <c r="QL56" s="190">
        <f t="shared" si="66"/>
        <v>0</v>
      </c>
      <c r="QM56" s="191"/>
      <c r="QN56" s="192">
        <v>50</v>
      </c>
      <c r="QO56" s="189" t="s">
        <v>44</v>
      </c>
      <c r="QP56" s="190">
        <v>0</v>
      </c>
      <c r="QQ56" s="190">
        <v>0</v>
      </c>
      <c r="QR56" s="190">
        <v>0</v>
      </c>
      <c r="QS56" s="190">
        <f t="shared" si="67"/>
        <v>0</v>
      </c>
      <c r="QT56" s="191"/>
      <c r="QU56" s="192">
        <v>50</v>
      </c>
      <c r="QV56" s="189" t="s">
        <v>44</v>
      </c>
      <c r="QW56" s="190">
        <v>0</v>
      </c>
      <c r="QX56" s="190">
        <v>0</v>
      </c>
      <c r="QY56" s="190">
        <v>0</v>
      </c>
      <c r="QZ56" s="190">
        <f t="shared" si="68"/>
        <v>0</v>
      </c>
      <c r="RA56" s="191"/>
      <c r="RB56" s="192">
        <v>50</v>
      </c>
      <c r="RC56" s="189" t="s">
        <v>44</v>
      </c>
      <c r="RD56" s="190">
        <v>0</v>
      </c>
      <c r="RE56" s="190">
        <v>0</v>
      </c>
      <c r="RF56" s="190">
        <v>0</v>
      </c>
      <c r="RG56" s="190">
        <f t="shared" si="69"/>
        <v>0</v>
      </c>
      <c r="RH56" s="191"/>
      <c r="RI56" s="192">
        <v>50</v>
      </c>
      <c r="RJ56" s="189" t="s">
        <v>44</v>
      </c>
      <c r="RK56" s="190"/>
      <c r="RL56" s="190"/>
      <c r="RM56" s="190">
        <v>0</v>
      </c>
      <c r="RN56" s="190">
        <f t="shared" si="70"/>
        <v>0</v>
      </c>
      <c r="RO56" s="191"/>
      <c r="RP56" s="192">
        <v>50</v>
      </c>
      <c r="RQ56" s="189" t="s">
        <v>44</v>
      </c>
      <c r="RR56" s="190">
        <v>0</v>
      </c>
      <c r="RS56" s="190">
        <v>0</v>
      </c>
      <c r="RT56" s="190">
        <v>0</v>
      </c>
      <c r="RU56" s="190">
        <f t="shared" si="71"/>
        <v>0</v>
      </c>
      <c r="RV56" s="191"/>
      <c r="RW56" s="192">
        <v>50</v>
      </c>
      <c r="RX56" s="189" t="s">
        <v>44</v>
      </c>
      <c r="RY56" s="190">
        <v>0</v>
      </c>
      <c r="RZ56" s="190">
        <v>0</v>
      </c>
      <c r="SA56" s="190">
        <v>0</v>
      </c>
      <c r="SB56" s="190">
        <f t="shared" si="72"/>
        <v>0</v>
      </c>
      <c r="SC56" s="191"/>
      <c r="SD56" s="192">
        <v>50</v>
      </c>
      <c r="SE56" s="189" t="s">
        <v>44</v>
      </c>
      <c r="SF56" s="190">
        <v>0</v>
      </c>
      <c r="SG56" s="190">
        <v>0</v>
      </c>
      <c r="SH56" s="190">
        <v>0</v>
      </c>
      <c r="SI56" s="190">
        <f t="shared" si="73"/>
        <v>0</v>
      </c>
      <c r="SJ56" s="191"/>
      <c r="SK56" s="192">
        <v>50</v>
      </c>
      <c r="SL56" s="189" t="s">
        <v>44</v>
      </c>
      <c r="SM56" s="190">
        <v>0</v>
      </c>
      <c r="SN56" s="190">
        <v>0</v>
      </c>
      <c r="SO56" s="190">
        <v>0</v>
      </c>
      <c r="SP56" s="190">
        <f t="shared" si="74"/>
        <v>0</v>
      </c>
      <c r="SQ56" s="191"/>
      <c r="SR56" s="192">
        <v>50</v>
      </c>
      <c r="SS56" s="189" t="s">
        <v>44</v>
      </c>
      <c r="ST56" s="190">
        <v>0</v>
      </c>
      <c r="SU56" s="190">
        <v>0</v>
      </c>
      <c r="SV56" s="190">
        <v>0</v>
      </c>
      <c r="SW56" s="190">
        <f t="shared" si="75"/>
        <v>0</v>
      </c>
      <c r="SX56" s="191"/>
      <c r="SY56" s="192">
        <v>50</v>
      </c>
      <c r="SZ56" s="189" t="s">
        <v>44</v>
      </c>
      <c r="TA56" s="190">
        <v>0</v>
      </c>
      <c r="TB56" s="190">
        <v>0</v>
      </c>
      <c r="TC56" s="190">
        <v>0</v>
      </c>
      <c r="TD56" s="190">
        <f t="shared" si="76"/>
        <v>0</v>
      </c>
      <c r="TE56" s="191"/>
      <c r="TF56" s="192">
        <v>50</v>
      </c>
      <c r="TG56" s="189" t="s">
        <v>44</v>
      </c>
      <c r="TH56" s="190">
        <v>0</v>
      </c>
      <c r="TI56" s="190">
        <v>0</v>
      </c>
      <c r="TJ56" s="190">
        <v>0</v>
      </c>
      <c r="TK56" s="190">
        <f t="shared" si="77"/>
        <v>0</v>
      </c>
      <c r="TL56" s="191"/>
      <c r="TM56" s="192">
        <v>50</v>
      </c>
      <c r="TN56" s="189" t="s">
        <v>44</v>
      </c>
      <c r="TO56" s="190">
        <v>0</v>
      </c>
      <c r="TP56" s="190">
        <v>0</v>
      </c>
      <c r="TQ56" s="190">
        <v>0</v>
      </c>
      <c r="TR56" s="190">
        <f t="shared" si="78"/>
        <v>0</v>
      </c>
      <c r="TS56" s="191"/>
      <c r="TT56" s="192">
        <v>50</v>
      </c>
      <c r="TU56" s="189" t="s">
        <v>44</v>
      </c>
      <c r="TV56" s="190">
        <v>0</v>
      </c>
      <c r="TW56" s="190">
        <v>0</v>
      </c>
      <c r="TX56" s="190">
        <v>0</v>
      </c>
      <c r="TY56" s="190">
        <f t="shared" si="79"/>
        <v>0</v>
      </c>
      <c r="TZ56" s="191"/>
      <c r="UA56" s="192">
        <v>50</v>
      </c>
      <c r="UB56" s="189" t="s">
        <v>44</v>
      </c>
      <c r="UC56" s="190">
        <v>0</v>
      </c>
      <c r="UD56" s="190">
        <v>0</v>
      </c>
      <c r="UE56" s="190">
        <v>0</v>
      </c>
      <c r="UF56" s="190">
        <f t="shared" si="80"/>
        <v>0</v>
      </c>
      <c r="UG56" s="191"/>
      <c r="UH56" s="192">
        <v>50</v>
      </c>
      <c r="UI56" s="189" t="s">
        <v>44</v>
      </c>
      <c r="UJ56" s="190">
        <v>0</v>
      </c>
      <c r="UK56" s="190">
        <v>0</v>
      </c>
      <c r="UL56" s="190">
        <v>0</v>
      </c>
      <c r="UM56" s="190">
        <f t="shared" si="81"/>
        <v>0</v>
      </c>
      <c r="UN56" s="191"/>
      <c r="UO56" s="192">
        <v>50</v>
      </c>
      <c r="UP56" s="189" t="s">
        <v>44</v>
      </c>
      <c r="UQ56" s="190">
        <v>0</v>
      </c>
      <c r="UR56" s="190">
        <v>0</v>
      </c>
      <c r="US56" s="190">
        <v>0</v>
      </c>
      <c r="UT56" s="190">
        <f t="shared" si="82"/>
        <v>0</v>
      </c>
      <c r="UU56" s="191"/>
      <c r="UV56" s="192">
        <v>50</v>
      </c>
      <c r="UW56" s="189" t="s">
        <v>44</v>
      </c>
      <c r="UX56" s="190">
        <v>1</v>
      </c>
      <c r="UY56" s="190">
        <v>1000000</v>
      </c>
      <c r="UZ56" s="190">
        <v>0</v>
      </c>
      <c r="VA56" s="190">
        <f t="shared" si="83"/>
        <v>1000000</v>
      </c>
      <c r="VB56" s="191"/>
      <c r="VC56" s="192">
        <v>50</v>
      </c>
      <c r="VD56" s="189" t="s">
        <v>44</v>
      </c>
      <c r="VE56" s="190">
        <v>1</v>
      </c>
      <c r="VF56" s="190">
        <v>57000</v>
      </c>
      <c r="VG56" s="190">
        <v>0</v>
      </c>
      <c r="VH56" s="190">
        <f t="shared" si="84"/>
        <v>57000</v>
      </c>
      <c r="VI56" s="191"/>
      <c r="VJ56" s="192">
        <v>50</v>
      </c>
      <c r="VK56" s="189" t="s">
        <v>44</v>
      </c>
      <c r="VL56" s="190">
        <v>0</v>
      </c>
      <c r="VM56" s="190">
        <v>0</v>
      </c>
      <c r="VN56" s="190">
        <v>0</v>
      </c>
      <c r="VO56" s="190">
        <f t="shared" si="85"/>
        <v>0</v>
      </c>
      <c r="VP56" s="191"/>
      <c r="VQ56" s="192">
        <v>50</v>
      </c>
      <c r="VR56" s="189" t="s">
        <v>44</v>
      </c>
      <c r="VS56" s="190">
        <v>0</v>
      </c>
      <c r="VT56" s="190">
        <v>0</v>
      </c>
      <c r="VU56" s="190">
        <v>0</v>
      </c>
      <c r="VV56" s="190">
        <f t="shared" si="86"/>
        <v>0</v>
      </c>
      <c r="VW56" s="191"/>
      <c r="VX56" s="192">
        <v>50</v>
      </c>
      <c r="VY56" s="189" t="s">
        <v>44</v>
      </c>
      <c r="VZ56" s="190">
        <v>0</v>
      </c>
      <c r="WA56" s="190">
        <v>0</v>
      </c>
      <c r="WB56" s="190">
        <v>0</v>
      </c>
      <c r="WC56" s="190">
        <f t="shared" si="87"/>
        <v>0</v>
      </c>
      <c r="WD56" s="191"/>
      <c r="WE56" s="192">
        <v>50</v>
      </c>
      <c r="WF56" s="189" t="s">
        <v>44</v>
      </c>
      <c r="WG56" s="190">
        <v>0</v>
      </c>
      <c r="WH56" s="190">
        <v>0</v>
      </c>
      <c r="WI56" s="190">
        <v>0</v>
      </c>
      <c r="WJ56" s="190">
        <f t="shared" si="88"/>
        <v>0</v>
      </c>
      <c r="WK56" s="191"/>
      <c r="WL56" s="192">
        <v>50</v>
      </c>
      <c r="WM56" s="189" t="s">
        <v>44</v>
      </c>
      <c r="WN56" s="190">
        <v>0</v>
      </c>
      <c r="WO56" s="190">
        <v>0</v>
      </c>
      <c r="WP56" s="190">
        <v>0</v>
      </c>
      <c r="WQ56" s="190">
        <f t="shared" si="89"/>
        <v>0</v>
      </c>
      <c r="WR56" s="191"/>
      <c r="WS56" s="192">
        <v>50</v>
      </c>
      <c r="WT56" s="189" t="s">
        <v>44</v>
      </c>
      <c r="WU56" s="190">
        <v>0</v>
      </c>
      <c r="WV56" s="190">
        <v>0</v>
      </c>
      <c r="WW56" s="190">
        <v>0</v>
      </c>
      <c r="WX56" s="190">
        <f t="shared" si="90"/>
        <v>0</v>
      </c>
      <c r="WY56" s="191"/>
      <c r="WZ56" s="192">
        <v>50</v>
      </c>
      <c r="XA56" s="189" t="s">
        <v>44</v>
      </c>
      <c r="XB56" s="190">
        <v>0</v>
      </c>
      <c r="XC56" s="190">
        <v>0</v>
      </c>
      <c r="XD56" s="190">
        <v>0</v>
      </c>
      <c r="XE56" s="190">
        <f t="shared" si="91"/>
        <v>0</v>
      </c>
      <c r="XF56" s="191"/>
      <c r="XG56" s="192">
        <v>50</v>
      </c>
      <c r="XH56" s="189" t="s">
        <v>44</v>
      </c>
      <c r="XI56" s="190">
        <v>0</v>
      </c>
      <c r="XJ56" s="190">
        <v>0</v>
      </c>
      <c r="XK56" s="190">
        <v>0</v>
      </c>
      <c r="XL56" s="190">
        <f t="shared" si="92"/>
        <v>0</v>
      </c>
      <c r="XM56" s="191"/>
      <c r="XN56" s="192">
        <v>50</v>
      </c>
      <c r="XO56" s="189" t="s">
        <v>44</v>
      </c>
      <c r="XP56" s="190">
        <v>0</v>
      </c>
      <c r="XQ56" s="190">
        <v>0</v>
      </c>
      <c r="XR56" s="190">
        <v>0</v>
      </c>
      <c r="XS56" s="190">
        <f t="shared" si="93"/>
        <v>0</v>
      </c>
      <c r="XT56" s="191"/>
      <c r="XU56" s="192">
        <v>50</v>
      </c>
      <c r="XV56" s="189" t="s">
        <v>44</v>
      </c>
      <c r="XW56" s="190">
        <v>0</v>
      </c>
      <c r="XX56" s="190">
        <v>0</v>
      </c>
      <c r="XY56" s="190">
        <v>0</v>
      </c>
      <c r="XZ56" s="190">
        <f t="shared" si="94"/>
        <v>0</v>
      </c>
      <c r="YA56" s="191"/>
      <c r="YB56" s="192">
        <v>50</v>
      </c>
      <c r="YC56" s="189" t="s">
        <v>44</v>
      </c>
      <c r="YD56" s="190">
        <v>0</v>
      </c>
      <c r="YE56" s="190">
        <v>0</v>
      </c>
      <c r="YF56" s="190">
        <v>0</v>
      </c>
      <c r="YG56" s="190">
        <f t="shared" si="95"/>
        <v>0</v>
      </c>
      <c r="YH56" s="191"/>
      <c r="YI56" s="192">
        <v>50</v>
      </c>
      <c r="YJ56" s="189" t="s">
        <v>44</v>
      </c>
      <c r="YK56" s="190">
        <v>0</v>
      </c>
      <c r="YL56" s="190">
        <v>0</v>
      </c>
      <c r="YM56" s="190">
        <v>0</v>
      </c>
      <c r="YN56" s="190">
        <f t="shared" si="96"/>
        <v>0</v>
      </c>
      <c r="YO56" s="191"/>
      <c r="YP56" s="192">
        <v>50</v>
      </c>
      <c r="YQ56" s="189" t="s">
        <v>44</v>
      </c>
      <c r="YR56" s="190">
        <v>0</v>
      </c>
      <c r="YS56" s="190">
        <v>0</v>
      </c>
      <c r="YT56" s="219">
        <v>0</v>
      </c>
      <c r="YU56" s="190">
        <f t="shared" si="97"/>
        <v>0</v>
      </c>
      <c r="YV56" s="191"/>
      <c r="YW56" s="192">
        <v>50</v>
      </c>
      <c r="YX56" s="189" t="s">
        <v>44</v>
      </c>
      <c r="YY56" s="190">
        <v>0</v>
      </c>
      <c r="YZ56" s="190">
        <v>0</v>
      </c>
      <c r="ZA56" s="190">
        <v>0</v>
      </c>
      <c r="ZB56" s="190">
        <f t="shared" si="98"/>
        <v>0</v>
      </c>
      <c r="ZC56" s="191"/>
      <c r="ZD56" s="192">
        <v>50</v>
      </c>
      <c r="ZE56" s="189" t="s">
        <v>44</v>
      </c>
      <c r="ZF56" s="190">
        <v>0</v>
      </c>
      <c r="ZG56" s="190">
        <v>0</v>
      </c>
      <c r="ZH56" s="190">
        <v>0</v>
      </c>
      <c r="ZI56" s="190">
        <f t="shared" si="99"/>
        <v>0</v>
      </c>
      <c r="ZJ56" s="191"/>
      <c r="ZK56" s="192">
        <v>50</v>
      </c>
      <c r="ZL56" s="189" t="s">
        <v>44</v>
      </c>
      <c r="ZM56" s="190">
        <v>0</v>
      </c>
      <c r="ZN56" s="190">
        <v>0</v>
      </c>
      <c r="ZO56" s="190">
        <v>0</v>
      </c>
      <c r="ZP56" s="190">
        <f t="shared" si="100"/>
        <v>0</v>
      </c>
      <c r="ZQ56" s="191"/>
      <c r="ZR56" s="192">
        <v>50</v>
      </c>
      <c r="ZS56" s="189" t="s">
        <v>44</v>
      </c>
      <c r="ZT56" s="190">
        <v>0</v>
      </c>
      <c r="ZU56" s="190">
        <f t="shared" si="101"/>
        <v>6933600</v>
      </c>
      <c r="ZV56" s="190">
        <f t="shared" si="0"/>
        <v>708300</v>
      </c>
      <c r="ZW56" s="190">
        <f t="shared" si="1"/>
        <v>7641900</v>
      </c>
      <c r="ZX56" s="230"/>
    </row>
    <row r="57" spans="1:700" ht="15.75" hidden="1">
      <c r="A57" s="192">
        <v>51</v>
      </c>
      <c r="B57" s="189" t="s">
        <v>45</v>
      </c>
      <c r="C57" s="190">
        <v>0</v>
      </c>
      <c r="D57" s="190">
        <v>0</v>
      </c>
      <c r="E57" s="190">
        <v>0</v>
      </c>
      <c r="F57" s="190">
        <f t="shared" si="2"/>
        <v>0</v>
      </c>
      <c r="G57" s="191"/>
      <c r="H57" s="192">
        <v>51</v>
      </c>
      <c r="I57" s="189" t="s">
        <v>45</v>
      </c>
      <c r="J57" s="190">
        <v>0</v>
      </c>
      <c r="K57" s="190">
        <v>0</v>
      </c>
      <c r="L57" s="190">
        <v>0</v>
      </c>
      <c r="M57" s="190">
        <f t="shared" si="3"/>
        <v>0</v>
      </c>
      <c r="N57" s="191"/>
      <c r="O57" s="192">
        <v>51</v>
      </c>
      <c r="P57" s="189" t="s">
        <v>45</v>
      </c>
      <c r="Q57" s="190">
        <v>0</v>
      </c>
      <c r="R57" s="190">
        <v>0</v>
      </c>
      <c r="S57" s="190">
        <v>0</v>
      </c>
      <c r="T57" s="190">
        <f t="shared" si="4"/>
        <v>0</v>
      </c>
      <c r="U57" s="191"/>
      <c r="V57" s="192">
        <v>51</v>
      </c>
      <c r="W57" s="189" t="s">
        <v>45</v>
      </c>
      <c r="X57" s="190">
        <v>0</v>
      </c>
      <c r="Y57" s="190">
        <v>0</v>
      </c>
      <c r="Z57" s="190">
        <v>0</v>
      </c>
      <c r="AA57" s="190">
        <f t="shared" si="5"/>
        <v>0</v>
      </c>
      <c r="AB57" s="191"/>
      <c r="AC57" s="192">
        <v>51</v>
      </c>
      <c r="AD57" s="189" t="s">
        <v>45</v>
      </c>
      <c r="AE57" s="190">
        <v>0</v>
      </c>
      <c r="AF57" s="190">
        <v>0</v>
      </c>
      <c r="AG57" s="190">
        <v>0</v>
      </c>
      <c r="AH57" s="190">
        <f t="shared" si="6"/>
        <v>0</v>
      </c>
      <c r="AI57" s="191"/>
      <c r="AJ57" s="192">
        <v>51</v>
      </c>
      <c r="AK57" s="189" t="s">
        <v>45</v>
      </c>
      <c r="AL57" s="190">
        <v>0</v>
      </c>
      <c r="AM57" s="190">
        <v>0</v>
      </c>
      <c r="AN57" s="190">
        <v>208300</v>
      </c>
      <c r="AO57" s="190">
        <f t="shared" si="7"/>
        <v>208300</v>
      </c>
      <c r="AP57" s="191"/>
      <c r="AQ57" s="192">
        <v>51</v>
      </c>
      <c r="AR57" s="189" t="s">
        <v>45</v>
      </c>
      <c r="AS57" s="190">
        <v>0</v>
      </c>
      <c r="AT57" s="190">
        <v>0</v>
      </c>
      <c r="AU57" s="190">
        <v>0</v>
      </c>
      <c r="AV57" s="190">
        <f t="shared" si="8"/>
        <v>0</v>
      </c>
      <c r="AW57" s="191"/>
      <c r="AX57" s="192">
        <v>51</v>
      </c>
      <c r="AY57" s="189" t="s">
        <v>45</v>
      </c>
      <c r="AZ57" s="190">
        <v>0</v>
      </c>
      <c r="BA57" s="190">
        <v>0</v>
      </c>
      <c r="BB57" s="190">
        <v>0</v>
      </c>
      <c r="BC57" s="190">
        <f t="shared" si="9"/>
        <v>0</v>
      </c>
      <c r="BD57" s="191"/>
      <c r="BE57" s="192">
        <v>51</v>
      </c>
      <c r="BF57" s="189" t="s">
        <v>45</v>
      </c>
      <c r="BG57" s="190">
        <v>0</v>
      </c>
      <c r="BH57" s="190">
        <v>0</v>
      </c>
      <c r="BI57" s="190">
        <v>0</v>
      </c>
      <c r="BJ57" s="190">
        <f t="shared" si="10"/>
        <v>0</v>
      </c>
      <c r="BK57" s="191"/>
      <c r="BL57" s="192">
        <v>51</v>
      </c>
      <c r="BM57" s="189" t="s">
        <v>45</v>
      </c>
      <c r="BN57" s="190">
        <v>1</v>
      </c>
      <c r="BO57" s="190">
        <v>300000</v>
      </c>
      <c r="BP57" s="190">
        <v>0</v>
      </c>
      <c r="BQ57" s="190">
        <f t="shared" si="11"/>
        <v>300000</v>
      </c>
      <c r="BR57" s="191"/>
      <c r="BS57" s="192">
        <v>51</v>
      </c>
      <c r="BT57" s="189" t="s">
        <v>45</v>
      </c>
      <c r="BU57" s="190">
        <v>0</v>
      </c>
      <c r="BV57" s="190">
        <v>0</v>
      </c>
      <c r="BW57" s="190">
        <v>0</v>
      </c>
      <c r="BX57" s="190">
        <f t="shared" si="12"/>
        <v>0</v>
      </c>
      <c r="BY57" s="191"/>
      <c r="BZ57" s="192">
        <v>51</v>
      </c>
      <c r="CA57" s="189" t="s">
        <v>45</v>
      </c>
      <c r="CB57" s="190">
        <v>0</v>
      </c>
      <c r="CC57" s="190">
        <v>0</v>
      </c>
      <c r="CD57" s="190">
        <v>0</v>
      </c>
      <c r="CE57" s="190">
        <f t="shared" si="13"/>
        <v>0</v>
      </c>
      <c r="CF57" s="191"/>
      <c r="CG57" s="192">
        <v>51</v>
      </c>
      <c r="CH57" s="189" t="s">
        <v>45</v>
      </c>
      <c r="CI57" s="190">
        <v>0</v>
      </c>
      <c r="CJ57" s="190">
        <v>0</v>
      </c>
      <c r="CK57" s="190">
        <v>0</v>
      </c>
      <c r="CL57" s="190">
        <f t="shared" si="14"/>
        <v>0</v>
      </c>
      <c r="CM57" s="191"/>
      <c r="CN57" s="192">
        <v>51</v>
      </c>
      <c r="CO57" s="189" t="s">
        <v>45</v>
      </c>
      <c r="CP57" s="190">
        <v>0</v>
      </c>
      <c r="CQ57" s="190">
        <v>0</v>
      </c>
      <c r="CR57" s="190">
        <v>0</v>
      </c>
      <c r="CS57" s="190">
        <f t="shared" si="15"/>
        <v>0</v>
      </c>
      <c r="CT57" s="191"/>
      <c r="CU57" s="192">
        <v>51</v>
      </c>
      <c r="CV57" s="189" t="s">
        <v>45</v>
      </c>
      <c r="CW57" s="190">
        <v>1</v>
      </c>
      <c r="CX57" s="190">
        <v>600000</v>
      </c>
      <c r="CY57" s="190">
        <v>0</v>
      </c>
      <c r="CZ57" s="190">
        <f t="shared" si="16"/>
        <v>600000</v>
      </c>
      <c r="DA57" s="191"/>
      <c r="DB57" s="192">
        <v>51</v>
      </c>
      <c r="DC57" s="189" t="s">
        <v>45</v>
      </c>
      <c r="DD57" s="190">
        <v>0</v>
      </c>
      <c r="DE57" s="190">
        <v>0</v>
      </c>
      <c r="DF57" s="190">
        <v>0</v>
      </c>
      <c r="DG57" s="190">
        <f t="shared" si="17"/>
        <v>0</v>
      </c>
      <c r="DH57" s="191"/>
      <c r="DI57" s="192">
        <v>51</v>
      </c>
      <c r="DJ57" s="189" t="s">
        <v>45</v>
      </c>
      <c r="DK57" s="190">
        <v>0</v>
      </c>
      <c r="DL57" s="190">
        <v>0</v>
      </c>
      <c r="DM57" s="190">
        <v>0</v>
      </c>
      <c r="DN57" s="190">
        <f t="shared" si="18"/>
        <v>0</v>
      </c>
      <c r="DO57" s="191"/>
      <c r="DP57" s="192">
        <v>51</v>
      </c>
      <c r="DQ57" s="189" t="s">
        <v>45</v>
      </c>
      <c r="DR57" s="190">
        <v>0</v>
      </c>
      <c r="DS57" s="190">
        <v>0</v>
      </c>
      <c r="DT57" s="190">
        <v>0</v>
      </c>
      <c r="DU57" s="190">
        <f t="shared" si="19"/>
        <v>0</v>
      </c>
      <c r="DV57" s="191"/>
      <c r="DW57" s="192">
        <v>51</v>
      </c>
      <c r="DX57" s="189" t="s">
        <v>45</v>
      </c>
      <c r="DY57" s="190">
        <v>0</v>
      </c>
      <c r="DZ57" s="190">
        <v>0</v>
      </c>
      <c r="EA57" s="190">
        <v>0</v>
      </c>
      <c r="EB57" s="190">
        <f t="shared" si="20"/>
        <v>0</v>
      </c>
      <c r="EC57" s="191"/>
      <c r="ED57" s="192">
        <v>51</v>
      </c>
      <c r="EE57" s="189" t="s">
        <v>45</v>
      </c>
      <c r="EF57" s="190">
        <v>0</v>
      </c>
      <c r="EG57" s="190">
        <v>0</v>
      </c>
      <c r="EH57" s="190">
        <v>0</v>
      </c>
      <c r="EI57" s="190">
        <f t="shared" si="21"/>
        <v>0</v>
      </c>
      <c r="EJ57" s="191"/>
      <c r="EK57" s="192">
        <v>51</v>
      </c>
      <c r="EL57" s="189" t="s">
        <v>45</v>
      </c>
      <c r="EM57" s="190">
        <v>0</v>
      </c>
      <c r="EN57" s="190">
        <v>0</v>
      </c>
      <c r="EO57" s="190">
        <v>0</v>
      </c>
      <c r="EP57" s="190">
        <f t="shared" si="22"/>
        <v>0</v>
      </c>
      <c r="EQ57" s="191"/>
      <c r="ER57" s="192">
        <v>51</v>
      </c>
      <c r="ES57" s="189" t="s">
        <v>45</v>
      </c>
      <c r="ET57" s="190">
        <v>0</v>
      </c>
      <c r="EU57" s="190">
        <v>0</v>
      </c>
      <c r="EV57" s="190">
        <v>0</v>
      </c>
      <c r="EW57" s="190">
        <f t="shared" si="23"/>
        <v>0</v>
      </c>
      <c r="EX57" s="191"/>
      <c r="EY57" s="192">
        <v>51</v>
      </c>
      <c r="EZ57" s="189" t="s">
        <v>45</v>
      </c>
      <c r="FA57" s="190">
        <v>0</v>
      </c>
      <c r="FB57" s="190">
        <v>0</v>
      </c>
      <c r="FC57" s="190">
        <v>0</v>
      </c>
      <c r="FD57" s="190">
        <f t="shared" si="24"/>
        <v>0</v>
      </c>
      <c r="FE57" s="191"/>
      <c r="FF57" s="192">
        <v>51</v>
      </c>
      <c r="FG57" s="189" t="s">
        <v>45</v>
      </c>
      <c r="FH57" s="190">
        <v>0</v>
      </c>
      <c r="FI57" s="190">
        <v>0</v>
      </c>
      <c r="FJ57" s="190">
        <v>0</v>
      </c>
      <c r="FK57" s="190">
        <f t="shared" si="25"/>
        <v>0</v>
      </c>
      <c r="FL57" s="191"/>
      <c r="FM57" s="192">
        <v>51</v>
      </c>
      <c r="FN57" s="189" t="s">
        <v>45</v>
      </c>
      <c r="FO57" s="190">
        <v>0</v>
      </c>
      <c r="FP57" s="190">
        <v>0</v>
      </c>
      <c r="FQ57" s="190">
        <v>0</v>
      </c>
      <c r="FR57" s="190">
        <f t="shared" si="26"/>
        <v>0</v>
      </c>
      <c r="FS57" s="191"/>
      <c r="FT57" s="192">
        <v>51</v>
      </c>
      <c r="FU57" s="189" t="s">
        <v>45</v>
      </c>
      <c r="FV57" s="190">
        <v>0</v>
      </c>
      <c r="FW57" s="190">
        <v>0</v>
      </c>
      <c r="FX57" s="190">
        <v>0</v>
      </c>
      <c r="FY57" s="190">
        <f t="shared" si="27"/>
        <v>0</v>
      </c>
      <c r="FZ57" s="191"/>
      <c r="GA57" s="192">
        <v>51</v>
      </c>
      <c r="GB57" s="189" t="s">
        <v>45</v>
      </c>
      <c r="GC57" s="190">
        <v>0</v>
      </c>
      <c r="GD57" s="190">
        <v>0</v>
      </c>
      <c r="GE57" s="190">
        <v>0</v>
      </c>
      <c r="GF57" s="190">
        <f t="shared" si="28"/>
        <v>0</v>
      </c>
      <c r="GG57" s="191"/>
      <c r="GH57" s="192">
        <v>51</v>
      </c>
      <c r="GI57" s="189" t="s">
        <v>45</v>
      </c>
      <c r="GJ57" s="190">
        <v>0</v>
      </c>
      <c r="GK57" s="190">
        <v>0</v>
      </c>
      <c r="GL57" s="190">
        <v>0</v>
      </c>
      <c r="GM57" s="190">
        <f t="shared" si="29"/>
        <v>0</v>
      </c>
      <c r="GN57" s="191"/>
      <c r="GO57" s="192">
        <v>51</v>
      </c>
      <c r="GP57" s="189" t="s">
        <v>45</v>
      </c>
      <c r="GQ57" s="190">
        <v>1</v>
      </c>
      <c r="GR57" s="190">
        <v>50000</v>
      </c>
      <c r="GS57" s="190">
        <v>0</v>
      </c>
      <c r="GT57" s="190">
        <f t="shared" si="30"/>
        <v>50000</v>
      </c>
      <c r="GU57" s="191"/>
      <c r="GV57" s="192">
        <v>51</v>
      </c>
      <c r="GW57" s="189" t="s">
        <v>45</v>
      </c>
      <c r="GX57" s="190">
        <v>1</v>
      </c>
      <c r="GY57" s="190">
        <v>500000</v>
      </c>
      <c r="GZ57" s="190">
        <v>0</v>
      </c>
      <c r="HA57" s="190">
        <f t="shared" si="31"/>
        <v>500000</v>
      </c>
      <c r="HB57" s="191"/>
      <c r="HC57" s="192">
        <v>51</v>
      </c>
      <c r="HD57" s="189" t="s">
        <v>45</v>
      </c>
      <c r="HE57" s="190">
        <v>0</v>
      </c>
      <c r="HF57" s="190">
        <v>0</v>
      </c>
      <c r="HG57" s="190">
        <v>0</v>
      </c>
      <c r="HH57" s="190">
        <f t="shared" si="32"/>
        <v>0</v>
      </c>
      <c r="HI57" s="191"/>
      <c r="HJ57" s="192">
        <v>51</v>
      </c>
      <c r="HK57" s="189" t="s">
        <v>45</v>
      </c>
      <c r="HL57" s="190">
        <v>0</v>
      </c>
      <c r="HM57" s="190">
        <v>0</v>
      </c>
      <c r="HN57" s="190">
        <v>0</v>
      </c>
      <c r="HO57" s="190">
        <f t="shared" si="33"/>
        <v>0</v>
      </c>
      <c r="HP57" s="191"/>
      <c r="HQ57" s="192">
        <v>51</v>
      </c>
      <c r="HR57" s="189" t="s">
        <v>45</v>
      </c>
      <c r="HS57" s="190">
        <v>0</v>
      </c>
      <c r="HT57" s="190">
        <v>0</v>
      </c>
      <c r="HU57" s="190">
        <v>0</v>
      </c>
      <c r="HV57" s="190">
        <f t="shared" si="34"/>
        <v>0</v>
      </c>
      <c r="HW57" s="191"/>
      <c r="HX57" s="192">
        <v>51</v>
      </c>
      <c r="HY57" s="189" t="s">
        <v>45</v>
      </c>
      <c r="HZ57" s="190">
        <v>0</v>
      </c>
      <c r="IA57" s="190">
        <v>0</v>
      </c>
      <c r="IB57" s="190">
        <v>0</v>
      </c>
      <c r="IC57" s="190">
        <f t="shared" si="35"/>
        <v>0</v>
      </c>
      <c r="ID57" s="191"/>
      <c r="IE57" s="192">
        <v>51</v>
      </c>
      <c r="IF57" s="189" t="s">
        <v>45</v>
      </c>
      <c r="IG57" s="190">
        <v>0</v>
      </c>
      <c r="IH57" s="190">
        <v>0</v>
      </c>
      <c r="II57" s="190">
        <v>0</v>
      </c>
      <c r="IJ57" s="190">
        <f t="shared" si="36"/>
        <v>0</v>
      </c>
      <c r="IK57" s="191"/>
      <c r="IL57" s="192">
        <v>51</v>
      </c>
      <c r="IM57" s="189" t="s">
        <v>45</v>
      </c>
      <c r="IN57" s="190">
        <v>0</v>
      </c>
      <c r="IO57" s="190">
        <v>0</v>
      </c>
      <c r="IP57" s="190">
        <v>0</v>
      </c>
      <c r="IQ57" s="190">
        <f t="shared" si="37"/>
        <v>0</v>
      </c>
      <c r="IR57" s="191"/>
      <c r="IS57" s="192">
        <v>51</v>
      </c>
      <c r="IT57" s="189" t="s">
        <v>45</v>
      </c>
      <c r="IU57" s="190">
        <v>0</v>
      </c>
      <c r="IV57" s="190">
        <v>0</v>
      </c>
      <c r="IW57" s="190">
        <v>0</v>
      </c>
      <c r="IX57" s="190">
        <f t="shared" si="38"/>
        <v>0</v>
      </c>
      <c r="IY57" s="191"/>
      <c r="IZ57" s="192">
        <v>51</v>
      </c>
      <c r="JA57" s="189" t="s">
        <v>45</v>
      </c>
      <c r="JB57" s="190">
        <v>0</v>
      </c>
      <c r="JC57" s="190">
        <v>0</v>
      </c>
      <c r="JD57" s="190">
        <v>0</v>
      </c>
      <c r="JE57" s="190">
        <f t="shared" si="39"/>
        <v>0</v>
      </c>
      <c r="JF57" s="191"/>
      <c r="JG57" s="192">
        <v>51</v>
      </c>
      <c r="JH57" s="189" t="s">
        <v>45</v>
      </c>
      <c r="JI57" s="190">
        <v>0</v>
      </c>
      <c r="JJ57" s="190">
        <v>0</v>
      </c>
      <c r="JK57" s="190">
        <v>0</v>
      </c>
      <c r="JL57" s="190">
        <f t="shared" si="40"/>
        <v>0</v>
      </c>
      <c r="JM57" s="191"/>
      <c r="JN57" s="192">
        <v>51</v>
      </c>
      <c r="JO57" s="189" t="s">
        <v>45</v>
      </c>
      <c r="JP57" s="190">
        <v>0</v>
      </c>
      <c r="JQ57" s="190">
        <v>0</v>
      </c>
      <c r="JR57" s="190">
        <v>0</v>
      </c>
      <c r="JS57" s="190">
        <f t="shared" si="41"/>
        <v>0</v>
      </c>
      <c r="JT57" s="191"/>
      <c r="JU57" s="192">
        <v>51</v>
      </c>
      <c r="JV57" s="189" t="s">
        <v>45</v>
      </c>
      <c r="JW57" s="190">
        <v>0</v>
      </c>
      <c r="JX57" s="190">
        <v>0</v>
      </c>
      <c r="JY57" s="190">
        <v>0</v>
      </c>
      <c r="JZ57" s="190">
        <f t="shared" si="42"/>
        <v>0</v>
      </c>
      <c r="KA57" s="191"/>
      <c r="KB57" s="192">
        <v>51</v>
      </c>
      <c r="KC57" s="189" t="s">
        <v>45</v>
      </c>
      <c r="KD57" s="190">
        <v>0</v>
      </c>
      <c r="KE57" s="190">
        <v>0</v>
      </c>
      <c r="KF57" s="190">
        <v>0</v>
      </c>
      <c r="KG57" s="190">
        <f t="shared" si="43"/>
        <v>0</v>
      </c>
      <c r="KH57" s="191"/>
      <c r="KI57" s="192">
        <v>51</v>
      </c>
      <c r="KJ57" s="189" t="s">
        <v>45</v>
      </c>
      <c r="KK57" s="190">
        <v>0</v>
      </c>
      <c r="KL57" s="190">
        <v>0</v>
      </c>
      <c r="KM57" s="190">
        <v>0</v>
      </c>
      <c r="KN57" s="190">
        <f t="shared" si="44"/>
        <v>0</v>
      </c>
      <c r="KO57" s="191"/>
      <c r="KP57" s="192">
        <v>51</v>
      </c>
      <c r="KQ57" s="189" t="s">
        <v>45</v>
      </c>
      <c r="KR57" s="190">
        <v>0</v>
      </c>
      <c r="KS57" s="190">
        <v>0</v>
      </c>
      <c r="KT57" s="190">
        <v>450000</v>
      </c>
      <c r="KU57" s="190">
        <f t="shared" si="45"/>
        <v>450000</v>
      </c>
      <c r="KV57" s="191"/>
      <c r="KW57" s="192">
        <v>51</v>
      </c>
      <c r="KX57" s="189" t="s">
        <v>45</v>
      </c>
      <c r="KY57" s="190">
        <v>0</v>
      </c>
      <c r="KZ57" s="190">
        <v>0</v>
      </c>
      <c r="LA57" s="190">
        <v>0</v>
      </c>
      <c r="LB57" s="190">
        <f t="shared" si="46"/>
        <v>0</v>
      </c>
      <c r="LC57" s="191"/>
      <c r="LD57" s="192">
        <v>51</v>
      </c>
      <c r="LE57" s="189" t="s">
        <v>45</v>
      </c>
      <c r="LF57" s="190"/>
      <c r="LG57" s="190">
        <v>0</v>
      </c>
      <c r="LH57" s="190">
        <v>0</v>
      </c>
      <c r="LI57" s="190">
        <f t="shared" si="47"/>
        <v>0</v>
      </c>
      <c r="LJ57" s="191"/>
      <c r="LK57" s="192">
        <v>51</v>
      </c>
      <c r="LL57" s="189" t="s">
        <v>45</v>
      </c>
      <c r="LM57" s="190">
        <v>0</v>
      </c>
      <c r="LN57" s="190">
        <v>0</v>
      </c>
      <c r="LO57" s="190">
        <v>0</v>
      </c>
      <c r="LP57" s="190">
        <f t="shared" si="48"/>
        <v>0</v>
      </c>
      <c r="LQ57" s="191"/>
      <c r="LR57" s="192">
        <v>51</v>
      </c>
      <c r="LS57" s="189" t="s">
        <v>45</v>
      </c>
      <c r="LT57" s="190">
        <v>0</v>
      </c>
      <c r="LU57" s="190">
        <v>0</v>
      </c>
      <c r="LV57" s="190">
        <v>0</v>
      </c>
      <c r="LW57" s="190">
        <f t="shared" si="49"/>
        <v>0</v>
      </c>
      <c r="LX57" s="191"/>
      <c r="LY57" s="192">
        <v>51</v>
      </c>
      <c r="LZ57" s="189" t="s">
        <v>45</v>
      </c>
      <c r="MA57" s="190">
        <v>0</v>
      </c>
      <c r="MB57" s="190">
        <v>0</v>
      </c>
      <c r="MC57" s="190">
        <v>0</v>
      </c>
      <c r="MD57" s="190">
        <f t="shared" si="50"/>
        <v>0</v>
      </c>
      <c r="ME57" s="191"/>
      <c r="MF57" s="192">
        <v>51</v>
      </c>
      <c r="MG57" s="189" t="s">
        <v>45</v>
      </c>
      <c r="MH57" s="190">
        <v>0</v>
      </c>
      <c r="MI57" s="190">
        <v>0</v>
      </c>
      <c r="MJ57" s="190">
        <v>0</v>
      </c>
      <c r="MK57" s="190">
        <f t="shared" si="51"/>
        <v>0</v>
      </c>
      <c r="ML57" s="191"/>
      <c r="MM57" s="192">
        <v>51</v>
      </c>
      <c r="MN57" s="189" t="s">
        <v>45</v>
      </c>
      <c r="MO57" s="190">
        <v>0</v>
      </c>
      <c r="MP57" s="190">
        <v>0</v>
      </c>
      <c r="MQ57" s="190">
        <v>0</v>
      </c>
      <c r="MR57" s="190">
        <f t="shared" si="52"/>
        <v>0</v>
      </c>
      <c r="MS57" s="191"/>
      <c r="MT57" s="192">
        <v>51</v>
      </c>
      <c r="MU57" s="189" t="s">
        <v>45</v>
      </c>
      <c r="MV57" s="190">
        <v>0</v>
      </c>
      <c r="MW57" s="190">
        <v>0</v>
      </c>
      <c r="MX57" s="190">
        <v>0</v>
      </c>
      <c r="MY57" s="190">
        <f t="shared" si="53"/>
        <v>0</v>
      </c>
      <c r="MZ57" s="191"/>
      <c r="NA57" s="192">
        <v>51</v>
      </c>
      <c r="NB57" s="189" t="s">
        <v>45</v>
      </c>
      <c r="NC57" s="190">
        <v>6374</v>
      </c>
      <c r="ND57" s="190">
        <v>3948400</v>
      </c>
      <c r="NE57" s="190">
        <v>0</v>
      </c>
      <c r="NF57" s="190">
        <f t="shared" si="54"/>
        <v>3948400</v>
      </c>
      <c r="NG57" s="191"/>
      <c r="NH57" s="192">
        <v>51</v>
      </c>
      <c r="NI57" s="189" t="s">
        <v>45</v>
      </c>
      <c r="NJ57" s="190">
        <v>1105</v>
      </c>
      <c r="NK57" s="190">
        <v>221000</v>
      </c>
      <c r="NL57" s="190">
        <v>0</v>
      </c>
      <c r="NM57" s="190">
        <f t="shared" si="55"/>
        <v>221000</v>
      </c>
      <c r="NN57" s="191"/>
      <c r="NO57" s="192">
        <v>51</v>
      </c>
      <c r="NP57" s="189" t="s">
        <v>45</v>
      </c>
      <c r="NQ57" s="190">
        <v>0</v>
      </c>
      <c r="NR57" s="190">
        <v>0</v>
      </c>
      <c r="NS57" s="190">
        <v>0</v>
      </c>
      <c r="NT57" s="190">
        <f t="shared" si="56"/>
        <v>0</v>
      </c>
      <c r="NU57" s="191"/>
      <c r="NV57" s="192">
        <v>51</v>
      </c>
      <c r="NW57" s="189" t="s">
        <v>45</v>
      </c>
      <c r="NX57" s="190">
        <v>0</v>
      </c>
      <c r="NY57" s="190">
        <v>0</v>
      </c>
      <c r="NZ57" s="190">
        <v>0</v>
      </c>
      <c r="OA57" s="190">
        <f t="shared" si="57"/>
        <v>0</v>
      </c>
      <c r="OB57" s="191"/>
      <c r="OC57" s="192">
        <v>51</v>
      </c>
      <c r="OD57" s="189" t="s">
        <v>45</v>
      </c>
      <c r="OE57" s="190">
        <v>0</v>
      </c>
      <c r="OF57" s="190">
        <v>0</v>
      </c>
      <c r="OG57" s="190">
        <v>0</v>
      </c>
      <c r="OH57" s="190">
        <f t="shared" si="58"/>
        <v>0</v>
      </c>
      <c r="OI57" s="191"/>
      <c r="OJ57" s="192">
        <v>51</v>
      </c>
      <c r="OK57" s="189" t="s">
        <v>45</v>
      </c>
      <c r="OL57" s="190">
        <v>0</v>
      </c>
      <c r="OM57" s="190">
        <v>0</v>
      </c>
      <c r="ON57" s="190">
        <v>0</v>
      </c>
      <c r="OO57" s="190">
        <f t="shared" si="59"/>
        <v>0</v>
      </c>
      <c r="OP57" s="191"/>
      <c r="OQ57" s="192">
        <v>51</v>
      </c>
      <c r="OR57" s="189" t="s">
        <v>45</v>
      </c>
      <c r="OS57" s="190">
        <v>0</v>
      </c>
      <c r="OT57" s="190">
        <v>0</v>
      </c>
      <c r="OU57" s="190">
        <v>0</v>
      </c>
      <c r="OV57" s="190">
        <f t="shared" si="60"/>
        <v>0</v>
      </c>
      <c r="OW57" s="191"/>
      <c r="OX57" s="192">
        <v>51</v>
      </c>
      <c r="OY57" s="189" t="s">
        <v>45</v>
      </c>
      <c r="OZ57" s="190">
        <v>0</v>
      </c>
      <c r="PA57" s="190">
        <v>0</v>
      </c>
      <c r="PB57" s="190">
        <v>0</v>
      </c>
      <c r="PC57" s="190">
        <f t="shared" si="61"/>
        <v>0</v>
      </c>
      <c r="PD57" s="191"/>
      <c r="PE57" s="192">
        <v>51</v>
      </c>
      <c r="PF57" s="189" t="s">
        <v>45</v>
      </c>
      <c r="PG57" s="190">
        <v>0</v>
      </c>
      <c r="PH57" s="190">
        <v>0</v>
      </c>
      <c r="PI57" s="190">
        <v>0</v>
      </c>
      <c r="PJ57" s="190">
        <f t="shared" si="62"/>
        <v>0</v>
      </c>
      <c r="PK57" s="191"/>
      <c r="PL57" s="192">
        <v>51</v>
      </c>
      <c r="PM57" s="189" t="s">
        <v>45</v>
      </c>
      <c r="PN57" s="190">
        <v>0</v>
      </c>
      <c r="PO57" s="190">
        <v>0</v>
      </c>
      <c r="PP57" s="190">
        <v>0</v>
      </c>
      <c r="PQ57" s="190">
        <f t="shared" si="63"/>
        <v>0</v>
      </c>
      <c r="PR57" s="191"/>
      <c r="PS57" s="192">
        <v>51</v>
      </c>
      <c r="PT57" s="189" t="s">
        <v>45</v>
      </c>
      <c r="PU57" s="190">
        <v>0</v>
      </c>
      <c r="PV57" s="190">
        <v>0</v>
      </c>
      <c r="PW57" s="190">
        <v>0</v>
      </c>
      <c r="PX57" s="190">
        <f t="shared" si="64"/>
        <v>0</v>
      </c>
      <c r="PY57" s="191"/>
      <c r="PZ57" s="192">
        <v>51</v>
      </c>
      <c r="QA57" s="189" t="s">
        <v>45</v>
      </c>
      <c r="QB57" s="190"/>
      <c r="QC57" s="190"/>
      <c r="QD57" s="190">
        <v>0</v>
      </c>
      <c r="QE57" s="190">
        <f t="shared" si="65"/>
        <v>0</v>
      </c>
      <c r="QF57" s="191"/>
      <c r="QG57" s="192">
        <v>51</v>
      </c>
      <c r="QH57" s="189" t="s">
        <v>45</v>
      </c>
      <c r="QI57" s="190">
        <v>0</v>
      </c>
      <c r="QJ57" s="190">
        <v>0</v>
      </c>
      <c r="QK57" s="190">
        <v>0</v>
      </c>
      <c r="QL57" s="190">
        <f t="shared" si="66"/>
        <v>0</v>
      </c>
      <c r="QM57" s="191"/>
      <c r="QN57" s="192">
        <v>51</v>
      </c>
      <c r="QO57" s="189" t="s">
        <v>45</v>
      </c>
      <c r="QP57" s="190">
        <v>0</v>
      </c>
      <c r="QQ57" s="190">
        <v>0</v>
      </c>
      <c r="QR57" s="190">
        <v>0</v>
      </c>
      <c r="QS57" s="190">
        <f t="shared" si="67"/>
        <v>0</v>
      </c>
      <c r="QT57" s="191"/>
      <c r="QU57" s="192">
        <v>51</v>
      </c>
      <c r="QV57" s="189" t="s">
        <v>45</v>
      </c>
      <c r="QW57" s="190">
        <v>0</v>
      </c>
      <c r="QX57" s="190">
        <v>0</v>
      </c>
      <c r="QY57" s="190">
        <v>0</v>
      </c>
      <c r="QZ57" s="190">
        <f t="shared" si="68"/>
        <v>0</v>
      </c>
      <c r="RA57" s="191"/>
      <c r="RB57" s="192">
        <v>51</v>
      </c>
      <c r="RC57" s="189" t="s">
        <v>45</v>
      </c>
      <c r="RD57" s="190">
        <v>0</v>
      </c>
      <c r="RE57" s="190">
        <v>0</v>
      </c>
      <c r="RF57" s="190">
        <v>0</v>
      </c>
      <c r="RG57" s="190">
        <f t="shared" si="69"/>
        <v>0</v>
      </c>
      <c r="RH57" s="191"/>
      <c r="RI57" s="192">
        <v>51</v>
      </c>
      <c r="RJ57" s="189" t="s">
        <v>45</v>
      </c>
      <c r="RK57" s="190"/>
      <c r="RL57" s="190"/>
      <c r="RM57" s="190">
        <v>0</v>
      </c>
      <c r="RN57" s="190">
        <f t="shared" si="70"/>
        <v>0</v>
      </c>
      <c r="RO57" s="191"/>
      <c r="RP57" s="192">
        <v>51</v>
      </c>
      <c r="RQ57" s="189" t="s">
        <v>45</v>
      </c>
      <c r="RR57" s="190">
        <v>0</v>
      </c>
      <c r="RS57" s="190">
        <v>0</v>
      </c>
      <c r="RT57" s="190">
        <v>0</v>
      </c>
      <c r="RU57" s="190">
        <f t="shared" si="71"/>
        <v>0</v>
      </c>
      <c r="RV57" s="191"/>
      <c r="RW57" s="192">
        <v>51</v>
      </c>
      <c r="RX57" s="189" t="s">
        <v>45</v>
      </c>
      <c r="RY57" s="190">
        <v>0</v>
      </c>
      <c r="RZ57" s="190">
        <v>0</v>
      </c>
      <c r="SA57" s="190">
        <v>0</v>
      </c>
      <c r="SB57" s="190">
        <f t="shared" si="72"/>
        <v>0</v>
      </c>
      <c r="SC57" s="191"/>
      <c r="SD57" s="192">
        <v>51</v>
      </c>
      <c r="SE57" s="189" t="s">
        <v>45</v>
      </c>
      <c r="SF57" s="190">
        <v>0</v>
      </c>
      <c r="SG57" s="190">
        <v>0</v>
      </c>
      <c r="SH57" s="190">
        <v>0</v>
      </c>
      <c r="SI57" s="190">
        <f t="shared" si="73"/>
        <v>0</v>
      </c>
      <c r="SJ57" s="191"/>
      <c r="SK57" s="192">
        <v>51</v>
      </c>
      <c r="SL57" s="189" t="s">
        <v>45</v>
      </c>
      <c r="SM57" s="190">
        <v>0</v>
      </c>
      <c r="SN57" s="190">
        <v>0</v>
      </c>
      <c r="SO57" s="190">
        <v>0</v>
      </c>
      <c r="SP57" s="190">
        <f t="shared" si="74"/>
        <v>0</v>
      </c>
      <c r="SQ57" s="191"/>
      <c r="SR57" s="192">
        <v>51</v>
      </c>
      <c r="SS57" s="189" t="s">
        <v>45</v>
      </c>
      <c r="ST57" s="190">
        <v>0</v>
      </c>
      <c r="SU57" s="190">
        <v>0</v>
      </c>
      <c r="SV57" s="190">
        <v>0</v>
      </c>
      <c r="SW57" s="190">
        <f t="shared" si="75"/>
        <v>0</v>
      </c>
      <c r="SX57" s="191"/>
      <c r="SY57" s="192">
        <v>51</v>
      </c>
      <c r="SZ57" s="189" t="s">
        <v>45</v>
      </c>
      <c r="TA57" s="190">
        <v>0</v>
      </c>
      <c r="TB57" s="190">
        <v>0</v>
      </c>
      <c r="TC57" s="190">
        <v>0</v>
      </c>
      <c r="TD57" s="190">
        <f t="shared" si="76"/>
        <v>0</v>
      </c>
      <c r="TE57" s="191"/>
      <c r="TF57" s="192">
        <v>51</v>
      </c>
      <c r="TG57" s="189" t="s">
        <v>45</v>
      </c>
      <c r="TH57" s="190">
        <v>0</v>
      </c>
      <c r="TI57" s="190">
        <v>0</v>
      </c>
      <c r="TJ57" s="190">
        <v>0</v>
      </c>
      <c r="TK57" s="190">
        <f t="shared" si="77"/>
        <v>0</v>
      </c>
      <c r="TL57" s="191"/>
      <c r="TM57" s="192">
        <v>51</v>
      </c>
      <c r="TN57" s="189" t="s">
        <v>45</v>
      </c>
      <c r="TO57" s="190">
        <v>0</v>
      </c>
      <c r="TP57" s="190">
        <v>0</v>
      </c>
      <c r="TQ57" s="190">
        <v>0</v>
      </c>
      <c r="TR57" s="190">
        <f t="shared" si="78"/>
        <v>0</v>
      </c>
      <c r="TS57" s="191"/>
      <c r="TT57" s="192">
        <v>51</v>
      </c>
      <c r="TU57" s="189" t="s">
        <v>45</v>
      </c>
      <c r="TV57" s="190">
        <v>0</v>
      </c>
      <c r="TW57" s="190">
        <v>0</v>
      </c>
      <c r="TX57" s="190">
        <v>0</v>
      </c>
      <c r="TY57" s="190">
        <f t="shared" si="79"/>
        <v>0</v>
      </c>
      <c r="TZ57" s="191"/>
      <c r="UA57" s="192">
        <v>51</v>
      </c>
      <c r="UB57" s="189" t="s">
        <v>45</v>
      </c>
      <c r="UC57" s="190">
        <v>0</v>
      </c>
      <c r="UD57" s="190">
        <v>0</v>
      </c>
      <c r="UE57" s="190">
        <v>0</v>
      </c>
      <c r="UF57" s="190">
        <f t="shared" si="80"/>
        <v>0</v>
      </c>
      <c r="UG57" s="191"/>
      <c r="UH57" s="192">
        <v>51</v>
      </c>
      <c r="UI57" s="189" t="s">
        <v>45</v>
      </c>
      <c r="UJ57" s="190">
        <v>0</v>
      </c>
      <c r="UK57" s="190">
        <v>0</v>
      </c>
      <c r="UL57" s="190">
        <v>0</v>
      </c>
      <c r="UM57" s="190">
        <f t="shared" si="81"/>
        <v>0</v>
      </c>
      <c r="UN57" s="191"/>
      <c r="UO57" s="192">
        <v>51</v>
      </c>
      <c r="UP57" s="189" t="s">
        <v>45</v>
      </c>
      <c r="UQ57" s="190">
        <v>0</v>
      </c>
      <c r="UR57" s="190">
        <v>0</v>
      </c>
      <c r="US57" s="190">
        <v>0</v>
      </c>
      <c r="UT57" s="190">
        <f t="shared" si="82"/>
        <v>0</v>
      </c>
      <c r="UU57" s="191"/>
      <c r="UV57" s="192">
        <v>51</v>
      </c>
      <c r="UW57" s="189" t="s">
        <v>45</v>
      </c>
      <c r="UX57" s="190"/>
      <c r="UY57" s="190">
        <v>0</v>
      </c>
      <c r="UZ57" s="190">
        <v>0</v>
      </c>
      <c r="VA57" s="190">
        <f t="shared" si="83"/>
        <v>0</v>
      </c>
      <c r="VB57" s="191"/>
      <c r="VC57" s="192">
        <v>51</v>
      </c>
      <c r="VD57" s="189" t="s">
        <v>45</v>
      </c>
      <c r="VE57" s="190"/>
      <c r="VF57" s="190">
        <v>0</v>
      </c>
      <c r="VG57" s="190">
        <v>0</v>
      </c>
      <c r="VH57" s="190">
        <f t="shared" si="84"/>
        <v>0</v>
      </c>
      <c r="VI57" s="191"/>
      <c r="VJ57" s="192">
        <v>51</v>
      </c>
      <c r="VK57" s="189" t="s">
        <v>45</v>
      </c>
      <c r="VL57" s="190">
        <v>0</v>
      </c>
      <c r="VM57" s="190">
        <v>0</v>
      </c>
      <c r="VN57" s="190">
        <v>0</v>
      </c>
      <c r="VO57" s="190">
        <f t="shared" si="85"/>
        <v>0</v>
      </c>
      <c r="VP57" s="191"/>
      <c r="VQ57" s="192">
        <v>51</v>
      </c>
      <c r="VR57" s="189" t="s">
        <v>45</v>
      </c>
      <c r="VS57" s="190">
        <v>0</v>
      </c>
      <c r="VT57" s="190">
        <v>0</v>
      </c>
      <c r="VU57" s="190">
        <v>0</v>
      </c>
      <c r="VV57" s="190">
        <f t="shared" si="86"/>
        <v>0</v>
      </c>
      <c r="VW57" s="191"/>
      <c r="VX57" s="192">
        <v>51</v>
      </c>
      <c r="VY57" s="189" t="s">
        <v>45</v>
      </c>
      <c r="VZ57" s="190">
        <v>0</v>
      </c>
      <c r="WA57" s="190">
        <v>0</v>
      </c>
      <c r="WB57" s="190">
        <v>0</v>
      </c>
      <c r="WC57" s="190">
        <f t="shared" si="87"/>
        <v>0</v>
      </c>
      <c r="WD57" s="191"/>
      <c r="WE57" s="192">
        <v>51</v>
      </c>
      <c r="WF57" s="189" t="s">
        <v>45</v>
      </c>
      <c r="WG57" s="190">
        <v>0</v>
      </c>
      <c r="WH57" s="190">
        <v>0</v>
      </c>
      <c r="WI57" s="190">
        <v>0</v>
      </c>
      <c r="WJ57" s="190">
        <f t="shared" si="88"/>
        <v>0</v>
      </c>
      <c r="WK57" s="191"/>
      <c r="WL57" s="192">
        <v>51</v>
      </c>
      <c r="WM57" s="189" t="s">
        <v>45</v>
      </c>
      <c r="WN57" s="190">
        <v>1</v>
      </c>
      <c r="WO57" s="190">
        <v>100000</v>
      </c>
      <c r="WP57" s="190">
        <v>0</v>
      </c>
      <c r="WQ57" s="190">
        <f t="shared" si="89"/>
        <v>100000</v>
      </c>
      <c r="WR57" s="191"/>
      <c r="WS57" s="192">
        <v>51</v>
      </c>
      <c r="WT57" s="189" t="s">
        <v>45</v>
      </c>
      <c r="WU57" s="190">
        <v>0</v>
      </c>
      <c r="WV57" s="190">
        <v>0</v>
      </c>
      <c r="WW57" s="190">
        <v>0</v>
      </c>
      <c r="WX57" s="190">
        <f t="shared" si="90"/>
        <v>0</v>
      </c>
      <c r="WY57" s="191"/>
      <c r="WZ57" s="192">
        <v>51</v>
      </c>
      <c r="XA57" s="189" t="s">
        <v>45</v>
      </c>
      <c r="XB57" s="190">
        <v>0</v>
      </c>
      <c r="XC57" s="190">
        <v>0</v>
      </c>
      <c r="XD57" s="190">
        <v>0</v>
      </c>
      <c r="XE57" s="190">
        <f t="shared" si="91"/>
        <v>0</v>
      </c>
      <c r="XF57" s="191"/>
      <c r="XG57" s="192">
        <v>51</v>
      </c>
      <c r="XH57" s="189" t="s">
        <v>45</v>
      </c>
      <c r="XI57" s="190">
        <v>0</v>
      </c>
      <c r="XJ57" s="190">
        <v>0</v>
      </c>
      <c r="XK57" s="190">
        <v>0</v>
      </c>
      <c r="XL57" s="190">
        <f t="shared" si="92"/>
        <v>0</v>
      </c>
      <c r="XM57" s="191"/>
      <c r="XN57" s="192">
        <v>51</v>
      </c>
      <c r="XO57" s="189" t="s">
        <v>45</v>
      </c>
      <c r="XP57" s="190">
        <v>0</v>
      </c>
      <c r="XQ57" s="190">
        <v>0</v>
      </c>
      <c r="XR57" s="190">
        <v>0</v>
      </c>
      <c r="XS57" s="190">
        <f t="shared" si="93"/>
        <v>0</v>
      </c>
      <c r="XT57" s="191"/>
      <c r="XU57" s="192">
        <v>51</v>
      </c>
      <c r="XV57" s="189" t="s">
        <v>45</v>
      </c>
      <c r="XW57" s="190">
        <v>0</v>
      </c>
      <c r="XX57" s="190">
        <v>0</v>
      </c>
      <c r="XY57" s="190">
        <v>0</v>
      </c>
      <c r="XZ57" s="190">
        <f t="shared" si="94"/>
        <v>0</v>
      </c>
      <c r="YA57" s="191"/>
      <c r="YB57" s="192">
        <v>51</v>
      </c>
      <c r="YC57" s="189" t="s">
        <v>45</v>
      </c>
      <c r="YD57" s="190">
        <v>0</v>
      </c>
      <c r="YE57" s="190">
        <v>0</v>
      </c>
      <c r="YF57" s="190">
        <v>0</v>
      </c>
      <c r="YG57" s="190">
        <f t="shared" si="95"/>
        <v>0</v>
      </c>
      <c r="YH57" s="191"/>
      <c r="YI57" s="192">
        <v>51</v>
      </c>
      <c r="YJ57" s="189" t="s">
        <v>45</v>
      </c>
      <c r="YK57" s="190">
        <v>0</v>
      </c>
      <c r="YL57" s="190">
        <v>0</v>
      </c>
      <c r="YM57" s="190">
        <v>0</v>
      </c>
      <c r="YN57" s="190">
        <f t="shared" si="96"/>
        <v>0</v>
      </c>
      <c r="YO57" s="191"/>
      <c r="YP57" s="192">
        <v>51</v>
      </c>
      <c r="YQ57" s="189" t="s">
        <v>45</v>
      </c>
      <c r="YR57" s="190">
        <v>0</v>
      </c>
      <c r="YS57" s="190">
        <v>0</v>
      </c>
      <c r="YT57" s="219">
        <v>0</v>
      </c>
      <c r="YU57" s="190">
        <f t="shared" si="97"/>
        <v>0</v>
      </c>
      <c r="YV57" s="191"/>
      <c r="YW57" s="192">
        <v>51</v>
      </c>
      <c r="YX57" s="189" t="s">
        <v>45</v>
      </c>
      <c r="YY57" s="190">
        <v>0</v>
      </c>
      <c r="YZ57" s="190">
        <v>0</v>
      </c>
      <c r="ZA57" s="190">
        <v>0</v>
      </c>
      <c r="ZB57" s="190">
        <f t="shared" si="98"/>
        <v>0</v>
      </c>
      <c r="ZC57" s="191"/>
      <c r="ZD57" s="192">
        <v>51</v>
      </c>
      <c r="ZE57" s="189" t="s">
        <v>45</v>
      </c>
      <c r="ZF57" s="190">
        <v>0</v>
      </c>
      <c r="ZG57" s="190">
        <v>0</v>
      </c>
      <c r="ZH57" s="190">
        <v>0</v>
      </c>
      <c r="ZI57" s="190">
        <f t="shared" si="99"/>
        <v>0</v>
      </c>
      <c r="ZJ57" s="191"/>
      <c r="ZK57" s="192">
        <v>51</v>
      </c>
      <c r="ZL57" s="189" t="s">
        <v>45</v>
      </c>
      <c r="ZM57" s="190">
        <v>0</v>
      </c>
      <c r="ZN57" s="190">
        <v>0</v>
      </c>
      <c r="ZO57" s="190">
        <v>0</v>
      </c>
      <c r="ZP57" s="190">
        <f t="shared" si="100"/>
        <v>0</v>
      </c>
      <c r="ZQ57" s="191"/>
      <c r="ZR57" s="192">
        <v>51</v>
      </c>
      <c r="ZS57" s="189" t="s">
        <v>45</v>
      </c>
      <c r="ZT57" s="190">
        <v>0</v>
      </c>
      <c r="ZU57" s="190">
        <f t="shared" si="101"/>
        <v>5719400</v>
      </c>
      <c r="ZV57" s="190">
        <f t="shared" si="0"/>
        <v>658300</v>
      </c>
      <c r="ZW57" s="190">
        <f t="shared" si="1"/>
        <v>6377700</v>
      </c>
      <c r="ZX57" s="230"/>
    </row>
    <row r="58" spans="1:700" ht="15.75" hidden="1">
      <c r="A58" s="192">
        <v>52</v>
      </c>
      <c r="B58" s="189" t="s">
        <v>46</v>
      </c>
      <c r="C58" s="190">
        <v>0</v>
      </c>
      <c r="D58" s="190">
        <v>0</v>
      </c>
      <c r="E58" s="190">
        <v>0</v>
      </c>
      <c r="F58" s="190">
        <f t="shared" si="2"/>
        <v>0</v>
      </c>
      <c r="G58" s="191"/>
      <c r="H58" s="192">
        <v>52</v>
      </c>
      <c r="I58" s="189" t="s">
        <v>46</v>
      </c>
      <c r="J58" s="190">
        <v>0</v>
      </c>
      <c r="K58" s="190">
        <v>0</v>
      </c>
      <c r="L58" s="190">
        <v>0</v>
      </c>
      <c r="M58" s="190">
        <f t="shared" si="3"/>
        <v>0</v>
      </c>
      <c r="N58" s="191"/>
      <c r="O58" s="192">
        <v>52</v>
      </c>
      <c r="P58" s="189" t="s">
        <v>46</v>
      </c>
      <c r="Q58" s="190">
        <v>0</v>
      </c>
      <c r="R58" s="190">
        <v>0</v>
      </c>
      <c r="S58" s="190">
        <v>0</v>
      </c>
      <c r="T58" s="190">
        <f t="shared" si="4"/>
        <v>0</v>
      </c>
      <c r="U58" s="191"/>
      <c r="V58" s="192">
        <v>52</v>
      </c>
      <c r="W58" s="189" t="s">
        <v>46</v>
      </c>
      <c r="X58" s="190">
        <v>0</v>
      </c>
      <c r="Y58" s="190">
        <v>0</v>
      </c>
      <c r="Z58" s="190">
        <v>0</v>
      </c>
      <c r="AA58" s="190">
        <f t="shared" si="5"/>
        <v>0</v>
      </c>
      <c r="AB58" s="191"/>
      <c r="AC58" s="192">
        <v>52</v>
      </c>
      <c r="AD58" s="189" t="s">
        <v>46</v>
      </c>
      <c r="AE58" s="190">
        <v>0</v>
      </c>
      <c r="AF58" s="190">
        <v>0</v>
      </c>
      <c r="AG58" s="190">
        <v>0</v>
      </c>
      <c r="AH58" s="190">
        <f t="shared" si="6"/>
        <v>0</v>
      </c>
      <c r="AI58" s="191"/>
      <c r="AJ58" s="192">
        <v>52</v>
      </c>
      <c r="AK58" s="189" t="s">
        <v>46</v>
      </c>
      <c r="AL58" s="190">
        <v>0</v>
      </c>
      <c r="AM58" s="190">
        <v>0</v>
      </c>
      <c r="AN58" s="190">
        <v>208300</v>
      </c>
      <c r="AO58" s="190">
        <f t="shared" si="7"/>
        <v>208300</v>
      </c>
      <c r="AP58" s="191"/>
      <c r="AQ58" s="192">
        <v>52</v>
      </c>
      <c r="AR58" s="189" t="s">
        <v>46</v>
      </c>
      <c r="AS58" s="190">
        <v>0</v>
      </c>
      <c r="AT58" s="190">
        <v>0</v>
      </c>
      <c r="AU58" s="190">
        <v>0</v>
      </c>
      <c r="AV58" s="190">
        <f t="shared" si="8"/>
        <v>0</v>
      </c>
      <c r="AW58" s="191"/>
      <c r="AX58" s="192">
        <v>52</v>
      </c>
      <c r="AY58" s="189" t="s">
        <v>46</v>
      </c>
      <c r="AZ58" s="190">
        <v>0</v>
      </c>
      <c r="BA58" s="190">
        <v>0</v>
      </c>
      <c r="BB58" s="190">
        <v>0</v>
      </c>
      <c r="BC58" s="190">
        <f t="shared" si="9"/>
        <v>0</v>
      </c>
      <c r="BD58" s="191"/>
      <c r="BE58" s="192">
        <v>52</v>
      </c>
      <c r="BF58" s="189" t="s">
        <v>46</v>
      </c>
      <c r="BG58" s="190">
        <v>0</v>
      </c>
      <c r="BH58" s="190">
        <v>0</v>
      </c>
      <c r="BI58" s="190">
        <v>0</v>
      </c>
      <c r="BJ58" s="190">
        <f t="shared" si="10"/>
        <v>0</v>
      </c>
      <c r="BK58" s="191"/>
      <c r="BL58" s="192">
        <v>52</v>
      </c>
      <c r="BM58" s="189" t="s">
        <v>46</v>
      </c>
      <c r="BN58" s="190">
        <v>1</v>
      </c>
      <c r="BO58" s="190">
        <v>300000</v>
      </c>
      <c r="BP58" s="190">
        <v>0</v>
      </c>
      <c r="BQ58" s="190">
        <f t="shared" si="11"/>
        <v>300000</v>
      </c>
      <c r="BR58" s="191"/>
      <c r="BS58" s="192">
        <v>52</v>
      </c>
      <c r="BT58" s="189" t="s">
        <v>46</v>
      </c>
      <c r="BU58" s="190">
        <v>0</v>
      </c>
      <c r="BV58" s="190">
        <v>0</v>
      </c>
      <c r="BW58" s="190">
        <v>0</v>
      </c>
      <c r="BX58" s="190">
        <f t="shared" si="12"/>
        <v>0</v>
      </c>
      <c r="BY58" s="191"/>
      <c r="BZ58" s="192">
        <v>52</v>
      </c>
      <c r="CA58" s="189" t="s">
        <v>46</v>
      </c>
      <c r="CB58" s="190">
        <v>0</v>
      </c>
      <c r="CC58" s="190">
        <v>0</v>
      </c>
      <c r="CD58" s="190">
        <v>0</v>
      </c>
      <c r="CE58" s="190">
        <f t="shared" si="13"/>
        <v>0</v>
      </c>
      <c r="CF58" s="191"/>
      <c r="CG58" s="192">
        <v>52</v>
      </c>
      <c r="CH58" s="189" t="s">
        <v>46</v>
      </c>
      <c r="CI58" s="190">
        <v>0</v>
      </c>
      <c r="CJ58" s="190">
        <v>0</v>
      </c>
      <c r="CK58" s="190">
        <v>0</v>
      </c>
      <c r="CL58" s="190">
        <f t="shared" si="14"/>
        <v>0</v>
      </c>
      <c r="CM58" s="191"/>
      <c r="CN58" s="192">
        <v>52</v>
      </c>
      <c r="CO58" s="189" t="s">
        <v>46</v>
      </c>
      <c r="CP58" s="190">
        <v>0</v>
      </c>
      <c r="CQ58" s="190">
        <v>0</v>
      </c>
      <c r="CR58" s="190">
        <v>0</v>
      </c>
      <c r="CS58" s="190">
        <f t="shared" si="15"/>
        <v>0</v>
      </c>
      <c r="CT58" s="191"/>
      <c r="CU58" s="192">
        <v>52</v>
      </c>
      <c r="CV58" s="189" t="s">
        <v>46</v>
      </c>
      <c r="CW58" s="190">
        <v>1</v>
      </c>
      <c r="CX58" s="190">
        <v>600000</v>
      </c>
      <c r="CY58" s="190">
        <v>0</v>
      </c>
      <c r="CZ58" s="190">
        <f t="shared" si="16"/>
        <v>600000</v>
      </c>
      <c r="DA58" s="191"/>
      <c r="DB58" s="192">
        <v>52</v>
      </c>
      <c r="DC58" s="189" t="s">
        <v>46</v>
      </c>
      <c r="DD58" s="190">
        <v>0</v>
      </c>
      <c r="DE58" s="190">
        <v>0</v>
      </c>
      <c r="DF58" s="190">
        <v>0</v>
      </c>
      <c r="DG58" s="190">
        <f t="shared" si="17"/>
        <v>0</v>
      </c>
      <c r="DH58" s="191"/>
      <c r="DI58" s="192">
        <v>52</v>
      </c>
      <c r="DJ58" s="189" t="s">
        <v>46</v>
      </c>
      <c r="DK58" s="190">
        <v>0</v>
      </c>
      <c r="DL58" s="190">
        <v>0</v>
      </c>
      <c r="DM58" s="190">
        <v>0</v>
      </c>
      <c r="DN58" s="190">
        <f t="shared" si="18"/>
        <v>0</v>
      </c>
      <c r="DO58" s="191"/>
      <c r="DP58" s="192">
        <v>52</v>
      </c>
      <c r="DQ58" s="189" t="s">
        <v>46</v>
      </c>
      <c r="DR58" s="190">
        <v>0</v>
      </c>
      <c r="DS58" s="190">
        <v>0</v>
      </c>
      <c r="DT58" s="190">
        <v>0</v>
      </c>
      <c r="DU58" s="190">
        <f t="shared" si="19"/>
        <v>0</v>
      </c>
      <c r="DV58" s="191"/>
      <c r="DW58" s="192">
        <v>52</v>
      </c>
      <c r="DX58" s="189" t="s">
        <v>46</v>
      </c>
      <c r="DY58" s="190">
        <v>0</v>
      </c>
      <c r="DZ58" s="190">
        <v>0</v>
      </c>
      <c r="EA58" s="190">
        <v>0</v>
      </c>
      <c r="EB58" s="190">
        <f t="shared" si="20"/>
        <v>0</v>
      </c>
      <c r="EC58" s="191"/>
      <c r="ED58" s="192">
        <v>52</v>
      </c>
      <c r="EE58" s="189" t="s">
        <v>46</v>
      </c>
      <c r="EF58" s="190">
        <v>0</v>
      </c>
      <c r="EG58" s="190">
        <v>0</v>
      </c>
      <c r="EH58" s="190">
        <v>0</v>
      </c>
      <c r="EI58" s="190">
        <f t="shared" si="21"/>
        <v>0</v>
      </c>
      <c r="EJ58" s="191"/>
      <c r="EK58" s="192">
        <v>52</v>
      </c>
      <c r="EL58" s="189" t="s">
        <v>46</v>
      </c>
      <c r="EM58" s="190">
        <v>0</v>
      </c>
      <c r="EN58" s="190">
        <v>0</v>
      </c>
      <c r="EO58" s="190">
        <v>0</v>
      </c>
      <c r="EP58" s="190">
        <f t="shared" si="22"/>
        <v>0</v>
      </c>
      <c r="EQ58" s="191"/>
      <c r="ER58" s="192">
        <v>52</v>
      </c>
      <c r="ES58" s="189" t="s">
        <v>46</v>
      </c>
      <c r="ET58" s="190">
        <v>0</v>
      </c>
      <c r="EU58" s="190">
        <v>0</v>
      </c>
      <c r="EV58" s="190">
        <v>0</v>
      </c>
      <c r="EW58" s="190">
        <f t="shared" si="23"/>
        <v>0</v>
      </c>
      <c r="EX58" s="191"/>
      <c r="EY58" s="192">
        <v>52</v>
      </c>
      <c r="EZ58" s="189" t="s">
        <v>46</v>
      </c>
      <c r="FA58" s="190">
        <v>0</v>
      </c>
      <c r="FB58" s="190">
        <v>0</v>
      </c>
      <c r="FC58" s="190">
        <v>0</v>
      </c>
      <c r="FD58" s="190">
        <f t="shared" si="24"/>
        <v>0</v>
      </c>
      <c r="FE58" s="191"/>
      <c r="FF58" s="192">
        <v>52</v>
      </c>
      <c r="FG58" s="189" t="s">
        <v>46</v>
      </c>
      <c r="FH58" s="190">
        <v>0</v>
      </c>
      <c r="FI58" s="190">
        <v>0</v>
      </c>
      <c r="FJ58" s="190">
        <v>0</v>
      </c>
      <c r="FK58" s="190">
        <f t="shared" si="25"/>
        <v>0</v>
      </c>
      <c r="FL58" s="191"/>
      <c r="FM58" s="192">
        <v>52</v>
      </c>
      <c r="FN58" s="189" t="s">
        <v>46</v>
      </c>
      <c r="FO58" s="190">
        <v>0</v>
      </c>
      <c r="FP58" s="190">
        <v>0</v>
      </c>
      <c r="FQ58" s="190">
        <v>0</v>
      </c>
      <c r="FR58" s="190">
        <f t="shared" si="26"/>
        <v>0</v>
      </c>
      <c r="FS58" s="191"/>
      <c r="FT58" s="192">
        <v>52</v>
      </c>
      <c r="FU58" s="189" t="s">
        <v>46</v>
      </c>
      <c r="FV58" s="190">
        <v>0</v>
      </c>
      <c r="FW58" s="190">
        <v>0</v>
      </c>
      <c r="FX58" s="190">
        <v>0</v>
      </c>
      <c r="FY58" s="190">
        <f t="shared" si="27"/>
        <v>0</v>
      </c>
      <c r="FZ58" s="191"/>
      <c r="GA58" s="192">
        <v>52</v>
      </c>
      <c r="GB58" s="189" t="s">
        <v>46</v>
      </c>
      <c r="GC58" s="190">
        <v>0</v>
      </c>
      <c r="GD58" s="190">
        <v>0</v>
      </c>
      <c r="GE58" s="190">
        <v>0</v>
      </c>
      <c r="GF58" s="190">
        <f t="shared" si="28"/>
        <v>0</v>
      </c>
      <c r="GG58" s="191"/>
      <c r="GH58" s="192">
        <v>52</v>
      </c>
      <c r="GI58" s="189" t="s">
        <v>46</v>
      </c>
      <c r="GJ58" s="190">
        <v>0</v>
      </c>
      <c r="GK58" s="190">
        <v>0</v>
      </c>
      <c r="GL58" s="190">
        <v>0</v>
      </c>
      <c r="GM58" s="190">
        <f t="shared" si="29"/>
        <v>0</v>
      </c>
      <c r="GN58" s="191"/>
      <c r="GO58" s="192">
        <v>52</v>
      </c>
      <c r="GP58" s="189" t="s">
        <v>46</v>
      </c>
      <c r="GQ58" s="190">
        <v>1</v>
      </c>
      <c r="GR58" s="190">
        <v>50000</v>
      </c>
      <c r="GS58" s="190">
        <v>0</v>
      </c>
      <c r="GT58" s="190">
        <f t="shared" si="30"/>
        <v>50000</v>
      </c>
      <c r="GU58" s="191"/>
      <c r="GV58" s="192">
        <v>52</v>
      </c>
      <c r="GW58" s="189" t="s">
        <v>46</v>
      </c>
      <c r="GX58" s="190">
        <v>1</v>
      </c>
      <c r="GY58" s="190">
        <v>500000</v>
      </c>
      <c r="GZ58" s="190">
        <v>0</v>
      </c>
      <c r="HA58" s="190">
        <f t="shared" si="31"/>
        <v>500000</v>
      </c>
      <c r="HB58" s="191"/>
      <c r="HC58" s="192">
        <v>52</v>
      </c>
      <c r="HD58" s="189" t="s">
        <v>46</v>
      </c>
      <c r="HE58" s="190">
        <v>0</v>
      </c>
      <c r="HF58" s="190">
        <v>0</v>
      </c>
      <c r="HG58" s="190">
        <v>0</v>
      </c>
      <c r="HH58" s="190">
        <f t="shared" si="32"/>
        <v>0</v>
      </c>
      <c r="HI58" s="191"/>
      <c r="HJ58" s="192">
        <v>52</v>
      </c>
      <c r="HK58" s="189" t="s">
        <v>46</v>
      </c>
      <c r="HL58" s="190">
        <v>0</v>
      </c>
      <c r="HM58" s="190">
        <v>0</v>
      </c>
      <c r="HN58" s="190">
        <v>0</v>
      </c>
      <c r="HO58" s="190">
        <f t="shared" si="33"/>
        <v>0</v>
      </c>
      <c r="HP58" s="191"/>
      <c r="HQ58" s="192">
        <v>52</v>
      </c>
      <c r="HR58" s="189" t="s">
        <v>46</v>
      </c>
      <c r="HS58" s="190">
        <v>0</v>
      </c>
      <c r="HT58" s="190">
        <v>0</v>
      </c>
      <c r="HU58" s="190">
        <v>0</v>
      </c>
      <c r="HV58" s="190">
        <f t="shared" si="34"/>
        <v>0</v>
      </c>
      <c r="HW58" s="191"/>
      <c r="HX58" s="192">
        <v>52</v>
      </c>
      <c r="HY58" s="189" t="s">
        <v>46</v>
      </c>
      <c r="HZ58" s="190">
        <v>0</v>
      </c>
      <c r="IA58" s="190">
        <v>0</v>
      </c>
      <c r="IB58" s="190">
        <v>0</v>
      </c>
      <c r="IC58" s="190">
        <f t="shared" si="35"/>
        <v>0</v>
      </c>
      <c r="ID58" s="191"/>
      <c r="IE58" s="192">
        <v>52</v>
      </c>
      <c r="IF58" s="189" t="s">
        <v>46</v>
      </c>
      <c r="IG58" s="190">
        <v>0</v>
      </c>
      <c r="IH58" s="190">
        <v>0</v>
      </c>
      <c r="II58" s="190">
        <v>0</v>
      </c>
      <c r="IJ58" s="190">
        <f t="shared" si="36"/>
        <v>0</v>
      </c>
      <c r="IK58" s="191"/>
      <c r="IL58" s="192">
        <v>52</v>
      </c>
      <c r="IM58" s="189" t="s">
        <v>46</v>
      </c>
      <c r="IN58" s="190">
        <v>0</v>
      </c>
      <c r="IO58" s="190">
        <v>0</v>
      </c>
      <c r="IP58" s="190">
        <v>0</v>
      </c>
      <c r="IQ58" s="190">
        <f t="shared" si="37"/>
        <v>0</v>
      </c>
      <c r="IR58" s="191"/>
      <c r="IS58" s="192">
        <v>52</v>
      </c>
      <c r="IT58" s="189" t="s">
        <v>46</v>
      </c>
      <c r="IU58" s="190">
        <v>0</v>
      </c>
      <c r="IV58" s="190">
        <v>0</v>
      </c>
      <c r="IW58" s="190">
        <v>0</v>
      </c>
      <c r="IX58" s="190">
        <f t="shared" si="38"/>
        <v>0</v>
      </c>
      <c r="IY58" s="191"/>
      <c r="IZ58" s="192">
        <v>52</v>
      </c>
      <c r="JA58" s="189" t="s">
        <v>46</v>
      </c>
      <c r="JB58" s="190">
        <v>0</v>
      </c>
      <c r="JC58" s="190">
        <v>0</v>
      </c>
      <c r="JD58" s="190">
        <v>0</v>
      </c>
      <c r="JE58" s="190">
        <f t="shared" si="39"/>
        <v>0</v>
      </c>
      <c r="JF58" s="191"/>
      <c r="JG58" s="192">
        <v>52</v>
      </c>
      <c r="JH58" s="189" t="s">
        <v>46</v>
      </c>
      <c r="JI58" s="190">
        <v>0</v>
      </c>
      <c r="JJ58" s="190">
        <v>0</v>
      </c>
      <c r="JK58" s="190">
        <v>0</v>
      </c>
      <c r="JL58" s="190">
        <f t="shared" si="40"/>
        <v>0</v>
      </c>
      <c r="JM58" s="191"/>
      <c r="JN58" s="192">
        <v>52</v>
      </c>
      <c r="JO58" s="189" t="s">
        <v>46</v>
      </c>
      <c r="JP58" s="190">
        <v>0</v>
      </c>
      <c r="JQ58" s="190">
        <v>0</v>
      </c>
      <c r="JR58" s="190">
        <v>0</v>
      </c>
      <c r="JS58" s="190">
        <f t="shared" si="41"/>
        <v>0</v>
      </c>
      <c r="JT58" s="191"/>
      <c r="JU58" s="192">
        <v>52</v>
      </c>
      <c r="JV58" s="189" t="s">
        <v>46</v>
      </c>
      <c r="JW58" s="190">
        <v>0</v>
      </c>
      <c r="JX58" s="190">
        <v>0</v>
      </c>
      <c r="JY58" s="190">
        <v>0</v>
      </c>
      <c r="JZ58" s="190">
        <f t="shared" si="42"/>
        <v>0</v>
      </c>
      <c r="KA58" s="191"/>
      <c r="KB58" s="192">
        <v>52</v>
      </c>
      <c r="KC58" s="189" t="s">
        <v>46</v>
      </c>
      <c r="KD58" s="190">
        <v>0</v>
      </c>
      <c r="KE58" s="190">
        <v>0</v>
      </c>
      <c r="KF58" s="190">
        <v>0</v>
      </c>
      <c r="KG58" s="190">
        <f t="shared" si="43"/>
        <v>0</v>
      </c>
      <c r="KH58" s="191"/>
      <c r="KI58" s="192">
        <v>52</v>
      </c>
      <c r="KJ58" s="189" t="s">
        <v>46</v>
      </c>
      <c r="KK58" s="190">
        <v>0</v>
      </c>
      <c r="KL58" s="190">
        <v>0</v>
      </c>
      <c r="KM58" s="190">
        <v>0</v>
      </c>
      <c r="KN58" s="190">
        <f t="shared" si="44"/>
        <v>0</v>
      </c>
      <c r="KO58" s="191"/>
      <c r="KP58" s="192">
        <v>52</v>
      </c>
      <c r="KQ58" s="189" t="s">
        <v>46</v>
      </c>
      <c r="KR58" s="190">
        <v>0</v>
      </c>
      <c r="KS58" s="190">
        <v>0</v>
      </c>
      <c r="KT58" s="190">
        <v>0</v>
      </c>
      <c r="KU58" s="190">
        <f t="shared" si="45"/>
        <v>0</v>
      </c>
      <c r="KV58" s="191"/>
      <c r="KW58" s="192">
        <v>52</v>
      </c>
      <c r="KX58" s="189" t="s">
        <v>46</v>
      </c>
      <c r="KY58" s="190">
        <v>1</v>
      </c>
      <c r="KZ58" s="190">
        <v>24000</v>
      </c>
      <c r="LA58" s="190">
        <v>0</v>
      </c>
      <c r="LB58" s="190">
        <f t="shared" si="46"/>
        <v>24000</v>
      </c>
      <c r="LC58" s="191"/>
      <c r="LD58" s="192">
        <v>52</v>
      </c>
      <c r="LE58" s="189" t="s">
        <v>46</v>
      </c>
      <c r="LF58" s="190"/>
      <c r="LG58" s="190">
        <v>0</v>
      </c>
      <c r="LH58" s="190">
        <v>0</v>
      </c>
      <c r="LI58" s="190">
        <f t="shared" si="47"/>
        <v>0</v>
      </c>
      <c r="LJ58" s="191"/>
      <c r="LK58" s="192">
        <v>52</v>
      </c>
      <c r="LL58" s="189" t="s">
        <v>46</v>
      </c>
      <c r="LM58" s="190">
        <v>0</v>
      </c>
      <c r="LN58" s="190">
        <v>0</v>
      </c>
      <c r="LO58" s="190">
        <v>0</v>
      </c>
      <c r="LP58" s="190">
        <f t="shared" si="48"/>
        <v>0</v>
      </c>
      <c r="LQ58" s="191"/>
      <c r="LR58" s="192">
        <v>52</v>
      </c>
      <c r="LS58" s="189" t="s">
        <v>46</v>
      </c>
      <c r="LT58" s="190">
        <v>0</v>
      </c>
      <c r="LU58" s="190">
        <v>0</v>
      </c>
      <c r="LV58" s="190">
        <v>0</v>
      </c>
      <c r="LW58" s="190">
        <f t="shared" si="49"/>
        <v>0</v>
      </c>
      <c r="LX58" s="191"/>
      <c r="LY58" s="192">
        <v>52</v>
      </c>
      <c r="LZ58" s="189" t="s">
        <v>46</v>
      </c>
      <c r="MA58" s="190">
        <v>0</v>
      </c>
      <c r="MB58" s="190">
        <v>0</v>
      </c>
      <c r="MC58" s="190">
        <v>0</v>
      </c>
      <c r="MD58" s="190">
        <f t="shared" si="50"/>
        <v>0</v>
      </c>
      <c r="ME58" s="191"/>
      <c r="MF58" s="192">
        <v>52</v>
      </c>
      <c r="MG58" s="189" t="s">
        <v>46</v>
      </c>
      <c r="MH58" s="190">
        <v>0</v>
      </c>
      <c r="MI58" s="190">
        <v>0</v>
      </c>
      <c r="MJ58" s="190">
        <v>0</v>
      </c>
      <c r="MK58" s="190">
        <f t="shared" si="51"/>
        <v>0</v>
      </c>
      <c r="ML58" s="191"/>
      <c r="MM58" s="192">
        <v>52</v>
      </c>
      <c r="MN58" s="189" t="s">
        <v>46</v>
      </c>
      <c r="MO58" s="190">
        <v>0</v>
      </c>
      <c r="MP58" s="190">
        <v>0</v>
      </c>
      <c r="MQ58" s="190">
        <v>0</v>
      </c>
      <c r="MR58" s="190">
        <f t="shared" si="52"/>
        <v>0</v>
      </c>
      <c r="MS58" s="191"/>
      <c r="MT58" s="192">
        <v>52</v>
      </c>
      <c r="MU58" s="189" t="s">
        <v>46</v>
      </c>
      <c r="MV58" s="190">
        <v>0</v>
      </c>
      <c r="MW58" s="190">
        <v>0</v>
      </c>
      <c r="MX58" s="190">
        <v>0</v>
      </c>
      <c r="MY58" s="190">
        <f t="shared" si="53"/>
        <v>0</v>
      </c>
      <c r="MZ58" s="191"/>
      <c r="NA58" s="192">
        <v>52</v>
      </c>
      <c r="NB58" s="189" t="s">
        <v>46</v>
      </c>
      <c r="NC58" s="190">
        <v>9536</v>
      </c>
      <c r="ND58" s="190">
        <v>6507600</v>
      </c>
      <c r="NE58" s="190">
        <v>0</v>
      </c>
      <c r="NF58" s="190">
        <f t="shared" si="54"/>
        <v>6507600</v>
      </c>
      <c r="NG58" s="191"/>
      <c r="NH58" s="192">
        <v>52</v>
      </c>
      <c r="NI58" s="189" t="s">
        <v>46</v>
      </c>
      <c r="NJ58" s="190">
        <v>2274</v>
      </c>
      <c r="NK58" s="190">
        <v>454800</v>
      </c>
      <c r="NL58" s="190">
        <v>0</v>
      </c>
      <c r="NM58" s="190">
        <f t="shared" si="55"/>
        <v>454800</v>
      </c>
      <c r="NN58" s="191"/>
      <c r="NO58" s="192">
        <v>52</v>
      </c>
      <c r="NP58" s="189" t="s">
        <v>46</v>
      </c>
      <c r="NQ58" s="190">
        <v>0</v>
      </c>
      <c r="NR58" s="190">
        <v>0</v>
      </c>
      <c r="NS58" s="190">
        <v>0</v>
      </c>
      <c r="NT58" s="190">
        <f t="shared" si="56"/>
        <v>0</v>
      </c>
      <c r="NU58" s="191"/>
      <c r="NV58" s="192">
        <v>52</v>
      </c>
      <c r="NW58" s="189" t="s">
        <v>46</v>
      </c>
      <c r="NX58" s="190">
        <v>0</v>
      </c>
      <c r="NY58" s="190">
        <v>0</v>
      </c>
      <c r="NZ58" s="190">
        <v>0</v>
      </c>
      <c r="OA58" s="190">
        <f t="shared" si="57"/>
        <v>0</v>
      </c>
      <c r="OB58" s="191"/>
      <c r="OC58" s="192">
        <v>52</v>
      </c>
      <c r="OD58" s="189" t="s">
        <v>46</v>
      </c>
      <c r="OE58" s="190">
        <v>0</v>
      </c>
      <c r="OF58" s="190">
        <v>0</v>
      </c>
      <c r="OG58" s="190">
        <v>0</v>
      </c>
      <c r="OH58" s="190">
        <f t="shared" si="58"/>
        <v>0</v>
      </c>
      <c r="OI58" s="191"/>
      <c r="OJ58" s="192">
        <v>52</v>
      </c>
      <c r="OK58" s="189" t="s">
        <v>46</v>
      </c>
      <c r="OL58" s="190">
        <v>0</v>
      </c>
      <c r="OM58" s="190">
        <v>0</v>
      </c>
      <c r="ON58" s="190">
        <v>0</v>
      </c>
      <c r="OO58" s="190">
        <f t="shared" si="59"/>
        <v>0</v>
      </c>
      <c r="OP58" s="191"/>
      <c r="OQ58" s="192">
        <v>52</v>
      </c>
      <c r="OR58" s="189" t="s">
        <v>46</v>
      </c>
      <c r="OS58" s="190">
        <v>0</v>
      </c>
      <c r="OT58" s="190">
        <v>0</v>
      </c>
      <c r="OU58" s="190">
        <v>0</v>
      </c>
      <c r="OV58" s="190">
        <f t="shared" si="60"/>
        <v>0</v>
      </c>
      <c r="OW58" s="191"/>
      <c r="OX58" s="192">
        <v>52</v>
      </c>
      <c r="OY58" s="189" t="s">
        <v>46</v>
      </c>
      <c r="OZ58" s="190">
        <v>0</v>
      </c>
      <c r="PA58" s="190">
        <v>0</v>
      </c>
      <c r="PB58" s="190">
        <v>0</v>
      </c>
      <c r="PC58" s="190">
        <f t="shared" si="61"/>
        <v>0</v>
      </c>
      <c r="PD58" s="191"/>
      <c r="PE58" s="192">
        <v>52</v>
      </c>
      <c r="PF58" s="189" t="s">
        <v>46</v>
      </c>
      <c r="PG58" s="190">
        <v>0</v>
      </c>
      <c r="PH58" s="190">
        <v>0</v>
      </c>
      <c r="PI58" s="190">
        <v>0</v>
      </c>
      <c r="PJ58" s="190">
        <f t="shared" si="62"/>
        <v>0</v>
      </c>
      <c r="PK58" s="191"/>
      <c r="PL58" s="192">
        <v>52</v>
      </c>
      <c r="PM58" s="189" t="s">
        <v>46</v>
      </c>
      <c r="PN58" s="190">
        <v>0</v>
      </c>
      <c r="PO58" s="190">
        <v>0</v>
      </c>
      <c r="PP58" s="190">
        <v>0</v>
      </c>
      <c r="PQ58" s="190">
        <f t="shared" si="63"/>
        <v>0</v>
      </c>
      <c r="PR58" s="191"/>
      <c r="PS58" s="192">
        <v>52</v>
      </c>
      <c r="PT58" s="189" t="s">
        <v>46</v>
      </c>
      <c r="PU58" s="190">
        <v>0</v>
      </c>
      <c r="PV58" s="190">
        <v>0</v>
      </c>
      <c r="PW58" s="190">
        <v>0</v>
      </c>
      <c r="PX58" s="190">
        <f t="shared" si="64"/>
        <v>0</v>
      </c>
      <c r="PY58" s="191"/>
      <c r="PZ58" s="192">
        <v>52</v>
      </c>
      <c r="QA58" s="189" t="s">
        <v>46</v>
      </c>
      <c r="QB58" s="190"/>
      <c r="QC58" s="190"/>
      <c r="QD58" s="190">
        <v>0</v>
      </c>
      <c r="QE58" s="190">
        <f t="shared" si="65"/>
        <v>0</v>
      </c>
      <c r="QF58" s="191"/>
      <c r="QG58" s="192">
        <v>52</v>
      </c>
      <c r="QH58" s="189" t="s">
        <v>46</v>
      </c>
      <c r="QI58" s="190">
        <v>0</v>
      </c>
      <c r="QJ58" s="190">
        <v>0</v>
      </c>
      <c r="QK58" s="190">
        <v>0</v>
      </c>
      <c r="QL58" s="190">
        <f t="shared" si="66"/>
        <v>0</v>
      </c>
      <c r="QM58" s="191"/>
      <c r="QN58" s="192">
        <v>52</v>
      </c>
      <c r="QO58" s="189" t="s">
        <v>46</v>
      </c>
      <c r="QP58" s="190">
        <v>0</v>
      </c>
      <c r="QQ58" s="190">
        <v>0</v>
      </c>
      <c r="QR58" s="190">
        <v>0</v>
      </c>
      <c r="QS58" s="190">
        <f t="shared" si="67"/>
        <v>0</v>
      </c>
      <c r="QT58" s="191"/>
      <c r="QU58" s="192">
        <v>52</v>
      </c>
      <c r="QV58" s="189" t="s">
        <v>46</v>
      </c>
      <c r="QW58" s="190">
        <v>0</v>
      </c>
      <c r="QX58" s="190">
        <v>0</v>
      </c>
      <c r="QY58" s="190">
        <v>0</v>
      </c>
      <c r="QZ58" s="190">
        <f t="shared" si="68"/>
        <v>0</v>
      </c>
      <c r="RA58" s="191"/>
      <c r="RB58" s="192">
        <v>52</v>
      </c>
      <c r="RC58" s="189" t="s">
        <v>46</v>
      </c>
      <c r="RD58" s="190">
        <v>0</v>
      </c>
      <c r="RE58" s="190">
        <v>1600000</v>
      </c>
      <c r="RF58" s="190">
        <v>0</v>
      </c>
      <c r="RG58" s="190">
        <f t="shared" si="69"/>
        <v>1600000</v>
      </c>
      <c r="RH58" s="191"/>
      <c r="RI58" s="192">
        <v>52</v>
      </c>
      <c r="RJ58" s="189" t="s">
        <v>46</v>
      </c>
      <c r="RK58" s="190"/>
      <c r="RL58" s="190"/>
      <c r="RM58" s="190">
        <v>0</v>
      </c>
      <c r="RN58" s="190">
        <f t="shared" si="70"/>
        <v>0</v>
      </c>
      <c r="RO58" s="191"/>
      <c r="RP58" s="192">
        <v>52</v>
      </c>
      <c r="RQ58" s="189" t="s">
        <v>46</v>
      </c>
      <c r="RR58" s="190">
        <v>0</v>
      </c>
      <c r="RS58" s="190">
        <v>0</v>
      </c>
      <c r="RT58" s="190">
        <v>0</v>
      </c>
      <c r="RU58" s="190">
        <f t="shared" si="71"/>
        <v>0</v>
      </c>
      <c r="RV58" s="191"/>
      <c r="RW58" s="192">
        <v>52</v>
      </c>
      <c r="RX58" s="189" t="s">
        <v>46</v>
      </c>
      <c r="RY58" s="190">
        <v>0</v>
      </c>
      <c r="RZ58" s="190">
        <v>0</v>
      </c>
      <c r="SA58" s="190">
        <v>0</v>
      </c>
      <c r="SB58" s="190">
        <f t="shared" si="72"/>
        <v>0</v>
      </c>
      <c r="SC58" s="191"/>
      <c r="SD58" s="192">
        <v>52</v>
      </c>
      <c r="SE58" s="189" t="s">
        <v>46</v>
      </c>
      <c r="SF58" s="190">
        <v>0</v>
      </c>
      <c r="SG58" s="190">
        <v>0</v>
      </c>
      <c r="SH58" s="190">
        <v>0</v>
      </c>
      <c r="SI58" s="190">
        <f t="shared" si="73"/>
        <v>0</v>
      </c>
      <c r="SJ58" s="191"/>
      <c r="SK58" s="192">
        <v>52</v>
      </c>
      <c r="SL58" s="189" t="s">
        <v>46</v>
      </c>
      <c r="SM58" s="190">
        <v>0</v>
      </c>
      <c r="SN58" s="190">
        <v>0</v>
      </c>
      <c r="SO58" s="190">
        <v>0</v>
      </c>
      <c r="SP58" s="190">
        <f t="shared" si="74"/>
        <v>0</v>
      </c>
      <c r="SQ58" s="191"/>
      <c r="SR58" s="192">
        <v>52</v>
      </c>
      <c r="SS58" s="189" t="s">
        <v>46</v>
      </c>
      <c r="ST58" s="190">
        <v>0</v>
      </c>
      <c r="SU58" s="190">
        <v>0</v>
      </c>
      <c r="SV58" s="190">
        <v>0</v>
      </c>
      <c r="SW58" s="190">
        <f t="shared" si="75"/>
        <v>0</v>
      </c>
      <c r="SX58" s="191"/>
      <c r="SY58" s="192">
        <v>52</v>
      </c>
      <c r="SZ58" s="189" t="s">
        <v>46</v>
      </c>
      <c r="TA58" s="190">
        <v>0</v>
      </c>
      <c r="TB58" s="190">
        <v>0</v>
      </c>
      <c r="TC58" s="190">
        <v>0</v>
      </c>
      <c r="TD58" s="190">
        <f t="shared" si="76"/>
        <v>0</v>
      </c>
      <c r="TE58" s="191"/>
      <c r="TF58" s="192">
        <v>52</v>
      </c>
      <c r="TG58" s="189" t="s">
        <v>46</v>
      </c>
      <c r="TH58" s="190">
        <v>0</v>
      </c>
      <c r="TI58" s="190">
        <v>0</v>
      </c>
      <c r="TJ58" s="190">
        <v>0</v>
      </c>
      <c r="TK58" s="190">
        <f t="shared" si="77"/>
        <v>0</v>
      </c>
      <c r="TL58" s="191"/>
      <c r="TM58" s="192">
        <v>52</v>
      </c>
      <c r="TN58" s="189" t="s">
        <v>46</v>
      </c>
      <c r="TO58" s="190">
        <v>0</v>
      </c>
      <c r="TP58" s="190">
        <v>0</v>
      </c>
      <c r="TQ58" s="190">
        <v>0</v>
      </c>
      <c r="TR58" s="190">
        <f t="shared" si="78"/>
        <v>0</v>
      </c>
      <c r="TS58" s="191"/>
      <c r="TT58" s="192">
        <v>52</v>
      </c>
      <c r="TU58" s="189" t="s">
        <v>46</v>
      </c>
      <c r="TV58" s="190">
        <v>0</v>
      </c>
      <c r="TW58" s="190">
        <v>0</v>
      </c>
      <c r="TX58" s="190">
        <v>0</v>
      </c>
      <c r="TY58" s="190">
        <f t="shared" si="79"/>
        <v>0</v>
      </c>
      <c r="TZ58" s="191"/>
      <c r="UA58" s="192">
        <v>52</v>
      </c>
      <c r="UB58" s="189" t="s">
        <v>46</v>
      </c>
      <c r="UC58" s="190">
        <v>0</v>
      </c>
      <c r="UD58" s="190">
        <v>0</v>
      </c>
      <c r="UE58" s="190">
        <v>0</v>
      </c>
      <c r="UF58" s="190">
        <f t="shared" si="80"/>
        <v>0</v>
      </c>
      <c r="UG58" s="191"/>
      <c r="UH58" s="192">
        <v>52</v>
      </c>
      <c r="UI58" s="189" t="s">
        <v>46</v>
      </c>
      <c r="UJ58" s="190">
        <v>0</v>
      </c>
      <c r="UK58" s="190">
        <v>0</v>
      </c>
      <c r="UL58" s="190">
        <v>0</v>
      </c>
      <c r="UM58" s="190">
        <f t="shared" si="81"/>
        <v>0</v>
      </c>
      <c r="UN58" s="191"/>
      <c r="UO58" s="192">
        <v>52</v>
      </c>
      <c r="UP58" s="189" t="s">
        <v>46</v>
      </c>
      <c r="UQ58" s="190">
        <v>0</v>
      </c>
      <c r="UR58" s="190">
        <v>0</v>
      </c>
      <c r="US58" s="190">
        <v>0</v>
      </c>
      <c r="UT58" s="190">
        <f t="shared" si="82"/>
        <v>0</v>
      </c>
      <c r="UU58" s="191"/>
      <c r="UV58" s="192">
        <v>52</v>
      </c>
      <c r="UW58" s="189" t="s">
        <v>46</v>
      </c>
      <c r="UX58" s="190"/>
      <c r="UY58" s="190">
        <v>0</v>
      </c>
      <c r="UZ58" s="190">
        <v>0</v>
      </c>
      <c r="VA58" s="190">
        <f t="shared" si="83"/>
        <v>0</v>
      </c>
      <c r="VB58" s="191"/>
      <c r="VC58" s="192">
        <v>52</v>
      </c>
      <c r="VD58" s="189" t="s">
        <v>46</v>
      </c>
      <c r="VE58" s="190"/>
      <c r="VF58" s="190">
        <v>0</v>
      </c>
      <c r="VG58" s="190">
        <v>0</v>
      </c>
      <c r="VH58" s="190">
        <f t="shared" si="84"/>
        <v>0</v>
      </c>
      <c r="VI58" s="191"/>
      <c r="VJ58" s="192">
        <v>52</v>
      </c>
      <c r="VK58" s="189" t="s">
        <v>46</v>
      </c>
      <c r="VL58" s="190">
        <v>0</v>
      </c>
      <c r="VM58" s="190">
        <v>0</v>
      </c>
      <c r="VN58" s="190">
        <v>0</v>
      </c>
      <c r="VO58" s="190">
        <f t="shared" si="85"/>
        <v>0</v>
      </c>
      <c r="VP58" s="191"/>
      <c r="VQ58" s="192">
        <v>52</v>
      </c>
      <c r="VR58" s="189" t="s">
        <v>46</v>
      </c>
      <c r="VS58" s="190">
        <v>0</v>
      </c>
      <c r="VT58" s="190">
        <v>0</v>
      </c>
      <c r="VU58" s="190">
        <v>0</v>
      </c>
      <c r="VV58" s="190">
        <f t="shared" si="86"/>
        <v>0</v>
      </c>
      <c r="VW58" s="191"/>
      <c r="VX58" s="192">
        <v>52</v>
      </c>
      <c r="VY58" s="189" t="s">
        <v>46</v>
      </c>
      <c r="VZ58" s="190">
        <v>0</v>
      </c>
      <c r="WA58" s="190">
        <v>0</v>
      </c>
      <c r="WB58" s="190">
        <v>0</v>
      </c>
      <c r="WC58" s="190">
        <f t="shared" si="87"/>
        <v>0</v>
      </c>
      <c r="WD58" s="191"/>
      <c r="WE58" s="192">
        <v>52</v>
      </c>
      <c r="WF58" s="189" t="s">
        <v>46</v>
      </c>
      <c r="WG58" s="190">
        <v>0</v>
      </c>
      <c r="WH58" s="190">
        <v>0</v>
      </c>
      <c r="WI58" s="190">
        <v>0</v>
      </c>
      <c r="WJ58" s="190">
        <f t="shared" si="88"/>
        <v>0</v>
      </c>
      <c r="WK58" s="191"/>
      <c r="WL58" s="192">
        <v>52</v>
      </c>
      <c r="WM58" s="189" t="s">
        <v>46</v>
      </c>
      <c r="WN58" s="190">
        <v>1</v>
      </c>
      <c r="WO58" s="190">
        <v>100000</v>
      </c>
      <c r="WP58" s="190">
        <v>0</v>
      </c>
      <c r="WQ58" s="190">
        <f t="shared" si="89"/>
        <v>100000</v>
      </c>
      <c r="WR58" s="191"/>
      <c r="WS58" s="192">
        <v>52</v>
      </c>
      <c r="WT58" s="189" t="s">
        <v>46</v>
      </c>
      <c r="WU58" s="190">
        <v>0</v>
      </c>
      <c r="WV58" s="190">
        <v>0</v>
      </c>
      <c r="WW58" s="190">
        <v>0</v>
      </c>
      <c r="WX58" s="190">
        <f t="shared" si="90"/>
        <v>0</v>
      </c>
      <c r="WY58" s="191"/>
      <c r="WZ58" s="192">
        <v>52</v>
      </c>
      <c r="XA58" s="189" t="s">
        <v>46</v>
      </c>
      <c r="XB58" s="190">
        <v>0</v>
      </c>
      <c r="XC58" s="190">
        <v>0</v>
      </c>
      <c r="XD58" s="190">
        <v>0</v>
      </c>
      <c r="XE58" s="190">
        <f t="shared" si="91"/>
        <v>0</v>
      </c>
      <c r="XF58" s="191"/>
      <c r="XG58" s="192">
        <v>52</v>
      </c>
      <c r="XH58" s="189" t="s">
        <v>46</v>
      </c>
      <c r="XI58" s="190">
        <v>0</v>
      </c>
      <c r="XJ58" s="190">
        <v>0</v>
      </c>
      <c r="XK58" s="190">
        <v>0</v>
      </c>
      <c r="XL58" s="190">
        <f t="shared" si="92"/>
        <v>0</v>
      </c>
      <c r="XM58" s="191"/>
      <c r="XN58" s="192">
        <v>52</v>
      </c>
      <c r="XO58" s="189" t="s">
        <v>46</v>
      </c>
      <c r="XP58" s="190">
        <v>0</v>
      </c>
      <c r="XQ58" s="190">
        <v>0</v>
      </c>
      <c r="XR58" s="190">
        <v>0</v>
      </c>
      <c r="XS58" s="190">
        <f t="shared" si="93"/>
        <v>0</v>
      </c>
      <c r="XT58" s="191"/>
      <c r="XU58" s="192">
        <v>52</v>
      </c>
      <c r="XV58" s="189" t="s">
        <v>46</v>
      </c>
      <c r="XW58" s="190">
        <v>0</v>
      </c>
      <c r="XX58" s="190">
        <v>0</v>
      </c>
      <c r="XY58" s="190">
        <v>0</v>
      </c>
      <c r="XZ58" s="190">
        <f t="shared" si="94"/>
        <v>0</v>
      </c>
      <c r="YA58" s="191"/>
      <c r="YB58" s="192">
        <v>52</v>
      </c>
      <c r="YC58" s="189" t="s">
        <v>46</v>
      </c>
      <c r="YD58" s="190">
        <v>0</v>
      </c>
      <c r="YE58" s="190">
        <v>0</v>
      </c>
      <c r="YF58" s="190">
        <v>0</v>
      </c>
      <c r="YG58" s="190">
        <f t="shared" si="95"/>
        <v>0</v>
      </c>
      <c r="YH58" s="191"/>
      <c r="YI58" s="192">
        <v>52</v>
      </c>
      <c r="YJ58" s="189" t="s">
        <v>46</v>
      </c>
      <c r="YK58" s="190">
        <v>0</v>
      </c>
      <c r="YL58" s="190">
        <v>0</v>
      </c>
      <c r="YM58" s="190">
        <v>0</v>
      </c>
      <c r="YN58" s="190">
        <f t="shared" si="96"/>
        <v>0</v>
      </c>
      <c r="YO58" s="191"/>
      <c r="YP58" s="192">
        <v>52</v>
      </c>
      <c r="YQ58" s="189" t="s">
        <v>46</v>
      </c>
      <c r="YR58" s="190">
        <v>0</v>
      </c>
      <c r="YS58" s="190">
        <v>0</v>
      </c>
      <c r="YT58" s="219">
        <v>0</v>
      </c>
      <c r="YU58" s="190">
        <f t="shared" si="97"/>
        <v>0</v>
      </c>
      <c r="YV58" s="191"/>
      <c r="YW58" s="192">
        <v>52</v>
      </c>
      <c r="YX58" s="189" t="s">
        <v>46</v>
      </c>
      <c r="YY58" s="190">
        <v>0</v>
      </c>
      <c r="YZ58" s="190">
        <v>0</v>
      </c>
      <c r="ZA58" s="190">
        <v>0</v>
      </c>
      <c r="ZB58" s="190">
        <f t="shared" si="98"/>
        <v>0</v>
      </c>
      <c r="ZC58" s="191"/>
      <c r="ZD58" s="192">
        <v>52</v>
      </c>
      <c r="ZE58" s="189" t="s">
        <v>46</v>
      </c>
      <c r="ZF58" s="190">
        <v>0</v>
      </c>
      <c r="ZG58" s="190">
        <v>0</v>
      </c>
      <c r="ZH58" s="190">
        <v>0</v>
      </c>
      <c r="ZI58" s="190">
        <f t="shared" si="99"/>
        <v>0</v>
      </c>
      <c r="ZJ58" s="191"/>
      <c r="ZK58" s="192">
        <v>52</v>
      </c>
      <c r="ZL58" s="189" t="s">
        <v>46</v>
      </c>
      <c r="ZM58" s="190">
        <v>0</v>
      </c>
      <c r="ZN58" s="190">
        <v>0</v>
      </c>
      <c r="ZO58" s="190">
        <v>0</v>
      </c>
      <c r="ZP58" s="190">
        <f t="shared" si="100"/>
        <v>0</v>
      </c>
      <c r="ZQ58" s="191"/>
      <c r="ZR58" s="192">
        <v>52</v>
      </c>
      <c r="ZS58" s="189" t="s">
        <v>46</v>
      </c>
      <c r="ZT58" s="190">
        <v>0</v>
      </c>
      <c r="ZU58" s="190">
        <f t="shared" si="101"/>
        <v>10136400</v>
      </c>
      <c r="ZV58" s="190">
        <f t="shared" si="0"/>
        <v>208300</v>
      </c>
      <c r="ZW58" s="190">
        <f t="shared" si="1"/>
        <v>10344700</v>
      </c>
      <c r="ZX58" s="230"/>
    </row>
    <row r="59" spans="1:700" ht="15.75" hidden="1">
      <c r="A59" s="192">
        <v>53</v>
      </c>
      <c r="B59" s="189" t="s">
        <v>47</v>
      </c>
      <c r="C59" s="190">
        <v>0</v>
      </c>
      <c r="D59" s="190">
        <v>0</v>
      </c>
      <c r="E59" s="190">
        <v>0</v>
      </c>
      <c r="F59" s="190">
        <f t="shared" si="2"/>
        <v>0</v>
      </c>
      <c r="G59" s="191"/>
      <c r="H59" s="192">
        <v>53</v>
      </c>
      <c r="I59" s="189" t="s">
        <v>47</v>
      </c>
      <c r="J59" s="190">
        <v>0</v>
      </c>
      <c r="K59" s="190">
        <v>0</v>
      </c>
      <c r="L59" s="190">
        <v>0</v>
      </c>
      <c r="M59" s="190">
        <f t="shared" si="3"/>
        <v>0</v>
      </c>
      <c r="N59" s="191"/>
      <c r="O59" s="192">
        <v>53</v>
      </c>
      <c r="P59" s="189" t="s">
        <v>47</v>
      </c>
      <c r="Q59" s="190">
        <v>0</v>
      </c>
      <c r="R59" s="190">
        <v>0</v>
      </c>
      <c r="S59" s="190">
        <v>0</v>
      </c>
      <c r="T59" s="190">
        <f t="shared" si="4"/>
        <v>0</v>
      </c>
      <c r="U59" s="191"/>
      <c r="V59" s="192">
        <v>53</v>
      </c>
      <c r="W59" s="189" t="s">
        <v>47</v>
      </c>
      <c r="X59" s="190">
        <v>0</v>
      </c>
      <c r="Y59" s="190">
        <v>0</v>
      </c>
      <c r="Z59" s="190">
        <v>0</v>
      </c>
      <c r="AA59" s="190">
        <f t="shared" si="5"/>
        <v>0</v>
      </c>
      <c r="AB59" s="191"/>
      <c r="AC59" s="192">
        <v>53</v>
      </c>
      <c r="AD59" s="189" t="s">
        <v>47</v>
      </c>
      <c r="AE59" s="190">
        <v>0</v>
      </c>
      <c r="AF59" s="190">
        <v>0</v>
      </c>
      <c r="AG59" s="190">
        <v>0</v>
      </c>
      <c r="AH59" s="190">
        <f t="shared" si="6"/>
        <v>0</v>
      </c>
      <c r="AI59" s="191"/>
      <c r="AJ59" s="192">
        <v>53</v>
      </c>
      <c r="AK59" s="189" t="s">
        <v>47</v>
      </c>
      <c r="AL59" s="190">
        <v>0</v>
      </c>
      <c r="AM59" s="190">
        <v>0</v>
      </c>
      <c r="AN59" s="190">
        <v>208300</v>
      </c>
      <c r="AO59" s="190">
        <f t="shared" si="7"/>
        <v>208300</v>
      </c>
      <c r="AP59" s="191"/>
      <c r="AQ59" s="192">
        <v>53</v>
      </c>
      <c r="AR59" s="189" t="s">
        <v>47</v>
      </c>
      <c r="AS59" s="190">
        <v>0</v>
      </c>
      <c r="AT59" s="190">
        <v>0</v>
      </c>
      <c r="AU59" s="190">
        <v>0</v>
      </c>
      <c r="AV59" s="190">
        <f t="shared" si="8"/>
        <v>0</v>
      </c>
      <c r="AW59" s="191"/>
      <c r="AX59" s="192">
        <v>53</v>
      </c>
      <c r="AY59" s="189" t="s">
        <v>47</v>
      </c>
      <c r="AZ59" s="190">
        <v>0</v>
      </c>
      <c r="BA59" s="190">
        <v>0</v>
      </c>
      <c r="BB59" s="190">
        <v>0</v>
      </c>
      <c r="BC59" s="190">
        <f t="shared" si="9"/>
        <v>0</v>
      </c>
      <c r="BD59" s="191"/>
      <c r="BE59" s="192">
        <v>53</v>
      </c>
      <c r="BF59" s="189" t="s">
        <v>47</v>
      </c>
      <c r="BG59" s="190">
        <v>0</v>
      </c>
      <c r="BH59" s="190">
        <v>0</v>
      </c>
      <c r="BI59" s="190">
        <v>0</v>
      </c>
      <c r="BJ59" s="190">
        <f t="shared" si="10"/>
        <v>0</v>
      </c>
      <c r="BK59" s="191"/>
      <c r="BL59" s="192">
        <v>53</v>
      </c>
      <c r="BM59" s="189" t="s">
        <v>47</v>
      </c>
      <c r="BN59" s="190">
        <v>1</v>
      </c>
      <c r="BO59" s="190">
        <v>300000</v>
      </c>
      <c r="BP59" s="190">
        <v>0</v>
      </c>
      <c r="BQ59" s="190">
        <f t="shared" si="11"/>
        <v>300000</v>
      </c>
      <c r="BR59" s="191"/>
      <c r="BS59" s="192">
        <v>53</v>
      </c>
      <c r="BT59" s="189" t="s">
        <v>47</v>
      </c>
      <c r="BU59" s="190">
        <v>0</v>
      </c>
      <c r="BV59" s="190">
        <v>0</v>
      </c>
      <c r="BW59" s="190">
        <v>0</v>
      </c>
      <c r="BX59" s="190">
        <f t="shared" si="12"/>
        <v>0</v>
      </c>
      <c r="BY59" s="191"/>
      <c r="BZ59" s="192">
        <v>53</v>
      </c>
      <c r="CA59" s="189" t="s">
        <v>47</v>
      </c>
      <c r="CB59" s="190">
        <v>0</v>
      </c>
      <c r="CC59" s="190">
        <v>0</v>
      </c>
      <c r="CD59" s="190">
        <v>0</v>
      </c>
      <c r="CE59" s="190">
        <f t="shared" si="13"/>
        <v>0</v>
      </c>
      <c r="CF59" s="191"/>
      <c r="CG59" s="192">
        <v>53</v>
      </c>
      <c r="CH59" s="189" t="s">
        <v>47</v>
      </c>
      <c r="CI59" s="190">
        <v>0</v>
      </c>
      <c r="CJ59" s="190">
        <v>0</v>
      </c>
      <c r="CK59" s="190">
        <v>0</v>
      </c>
      <c r="CL59" s="190">
        <f t="shared" si="14"/>
        <v>0</v>
      </c>
      <c r="CM59" s="191"/>
      <c r="CN59" s="192">
        <v>53</v>
      </c>
      <c r="CO59" s="189" t="s">
        <v>47</v>
      </c>
      <c r="CP59" s="190">
        <v>0</v>
      </c>
      <c r="CQ59" s="190">
        <v>0</v>
      </c>
      <c r="CR59" s="190">
        <v>0</v>
      </c>
      <c r="CS59" s="190">
        <f t="shared" si="15"/>
        <v>0</v>
      </c>
      <c r="CT59" s="191"/>
      <c r="CU59" s="192">
        <v>53</v>
      </c>
      <c r="CV59" s="189" t="s">
        <v>47</v>
      </c>
      <c r="CW59" s="190">
        <v>0</v>
      </c>
      <c r="CX59" s="190">
        <v>0</v>
      </c>
      <c r="CY59" s="190">
        <v>0</v>
      </c>
      <c r="CZ59" s="190">
        <f t="shared" si="16"/>
        <v>0</v>
      </c>
      <c r="DA59" s="191"/>
      <c r="DB59" s="192">
        <v>53</v>
      </c>
      <c r="DC59" s="189" t="s">
        <v>47</v>
      </c>
      <c r="DD59" s="190">
        <v>0</v>
      </c>
      <c r="DE59" s="190">
        <v>0</v>
      </c>
      <c r="DF59" s="190">
        <v>0</v>
      </c>
      <c r="DG59" s="190">
        <f t="shared" si="17"/>
        <v>0</v>
      </c>
      <c r="DH59" s="191"/>
      <c r="DI59" s="192">
        <v>53</v>
      </c>
      <c r="DJ59" s="189" t="s">
        <v>47</v>
      </c>
      <c r="DK59" s="190">
        <v>0</v>
      </c>
      <c r="DL59" s="190">
        <v>0</v>
      </c>
      <c r="DM59" s="190">
        <v>0</v>
      </c>
      <c r="DN59" s="190">
        <f t="shared" si="18"/>
        <v>0</v>
      </c>
      <c r="DO59" s="191"/>
      <c r="DP59" s="192">
        <v>53</v>
      </c>
      <c r="DQ59" s="189" t="s">
        <v>47</v>
      </c>
      <c r="DR59" s="190">
        <v>0</v>
      </c>
      <c r="DS59" s="190">
        <v>0</v>
      </c>
      <c r="DT59" s="190">
        <v>0</v>
      </c>
      <c r="DU59" s="190">
        <f t="shared" si="19"/>
        <v>0</v>
      </c>
      <c r="DV59" s="191"/>
      <c r="DW59" s="192">
        <v>53</v>
      </c>
      <c r="DX59" s="189" t="s">
        <v>47</v>
      </c>
      <c r="DY59" s="190">
        <v>0</v>
      </c>
      <c r="DZ59" s="190">
        <v>0</v>
      </c>
      <c r="EA59" s="190">
        <v>0</v>
      </c>
      <c r="EB59" s="190">
        <f t="shared" si="20"/>
        <v>0</v>
      </c>
      <c r="EC59" s="191"/>
      <c r="ED59" s="192">
        <v>53</v>
      </c>
      <c r="EE59" s="189" t="s">
        <v>47</v>
      </c>
      <c r="EF59" s="190">
        <v>0</v>
      </c>
      <c r="EG59" s="190">
        <v>0</v>
      </c>
      <c r="EH59" s="190">
        <v>0</v>
      </c>
      <c r="EI59" s="190">
        <f t="shared" si="21"/>
        <v>0</v>
      </c>
      <c r="EJ59" s="191"/>
      <c r="EK59" s="192">
        <v>53</v>
      </c>
      <c r="EL59" s="189" t="s">
        <v>47</v>
      </c>
      <c r="EM59" s="190">
        <v>0</v>
      </c>
      <c r="EN59" s="190">
        <v>0</v>
      </c>
      <c r="EO59" s="190">
        <v>0</v>
      </c>
      <c r="EP59" s="190">
        <f t="shared" si="22"/>
        <v>0</v>
      </c>
      <c r="EQ59" s="191"/>
      <c r="ER59" s="192">
        <v>53</v>
      </c>
      <c r="ES59" s="189" t="s">
        <v>47</v>
      </c>
      <c r="ET59" s="190">
        <v>0</v>
      </c>
      <c r="EU59" s="190">
        <v>0</v>
      </c>
      <c r="EV59" s="190">
        <v>0</v>
      </c>
      <c r="EW59" s="190">
        <f t="shared" si="23"/>
        <v>0</v>
      </c>
      <c r="EX59" s="191"/>
      <c r="EY59" s="192">
        <v>53</v>
      </c>
      <c r="EZ59" s="189" t="s">
        <v>47</v>
      </c>
      <c r="FA59" s="190">
        <v>1</v>
      </c>
      <c r="FB59" s="190">
        <v>50000</v>
      </c>
      <c r="FC59" s="190">
        <v>0</v>
      </c>
      <c r="FD59" s="190">
        <f t="shared" si="24"/>
        <v>50000</v>
      </c>
      <c r="FE59" s="191"/>
      <c r="FF59" s="192">
        <v>53</v>
      </c>
      <c r="FG59" s="189" t="s">
        <v>47</v>
      </c>
      <c r="FH59" s="190">
        <v>0</v>
      </c>
      <c r="FI59" s="190">
        <v>0</v>
      </c>
      <c r="FJ59" s="190">
        <v>0</v>
      </c>
      <c r="FK59" s="190">
        <f t="shared" si="25"/>
        <v>0</v>
      </c>
      <c r="FL59" s="191"/>
      <c r="FM59" s="192">
        <v>53</v>
      </c>
      <c r="FN59" s="189" t="s">
        <v>47</v>
      </c>
      <c r="FO59" s="190">
        <v>0</v>
      </c>
      <c r="FP59" s="190">
        <v>0</v>
      </c>
      <c r="FQ59" s="190">
        <v>0</v>
      </c>
      <c r="FR59" s="190">
        <f t="shared" si="26"/>
        <v>0</v>
      </c>
      <c r="FS59" s="191"/>
      <c r="FT59" s="192">
        <v>53</v>
      </c>
      <c r="FU59" s="189" t="s">
        <v>47</v>
      </c>
      <c r="FV59" s="190">
        <v>0</v>
      </c>
      <c r="FW59" s="190">
        <v>0</v>
      </c>
      <c r="FX59" s="190">
        <v>0</v>
      </c>
      <c r="FY59" s="190">
        <f t="shared" si="27"/>
        <v>0</v>
      </c>
      <c r="FZ59" s="191"/>
      <c r="GA59" s="192">
        <v>53</v>
      </c>
      <c r="GB59" s="189" t="s">
        <v>47</v>
      </c>
      <c r="GC59" s="190">
        <v>0</v>
      </c>
      <c r="GD59" s="190">
        <v>0</v>
      </c>
      <c r="GE59" s="190">
        <v>0</v>
      </c>
      <c r="GF59" s="190">
        <f t="shared" si="28"/>
        <v>0</v>
      </c>
      <c r="GG59" s="191"/>
      <c r="GH59" s="192">
        <v>53</v>
      </c>
      <c r="GI59" s="189" t="s">
        <v>47</v>
      </c>
      <c r="GJ59" s="190">
        <v>0</v>
      </c>
      <c r="GK59" s="190">
        <v>0</v>
      </c>
      <c r="GL59" s="190">
        <v>0</v>
      </c>
      <c r="GM59" s="190">
        <f t="shared" si="29"/>
        <v>0</v>
      </c>
      <c r="GN59" s="191"/>
      <c r="GO59" s="192">
        <v>53</v>
      </c>
      <c r="GP59" s="189" t="s">
        <v>47</v>
      </c>
      <c r="GQ59" s="190">
        <v>0</v>
      </c>
      <c r="GR59" s="190">
        <v>0</v>
      </c>
      <c r="GS59" s="190">
        <v>0</v>
      </c>
      <c r="GT59" s="190">
        <f t="shared" si="30"/>
        <v>0</v>
      </c>
      <c r="GU59" s="191"/>
      <c r="GV59" s="192">
        <v>53</v>
      </c>
      <c r="GW59" s="189" t="s">
        <v>47</v>
      </c>
      <c r="GX59" s="190">
        <v>1</v>
      </c>
      <c r="GY59" s="190">
        <v>500000</v>
      </c>
      <c r="GZ59" s="190">
        <v>0</v>
      </c>
      <c r="HA59" s="190">
        <f t="shared" si="31"/>
        <v>500000</v>
      </c>
      <c r="HB59" s="191"/>
      <c r="HC59" s="192">
        <v>53</v>
      </c>
      <c r="HD59" s="189" t="s">
        <v>47</v>
      </c>
      <c r="HE59" s="190">
        <v>0</v>
      </c>
      <c r="HF59" s="190">
        <v>0</v>
      </c>
      <c r="HG59" s="190">
        <v>0</v>
      </c>
      <c r="HH59" s="190">
        <f t="shared" si="32"/>
        <v>0</v>
      </c>
      <c r="HI59" s="191"/>
      <c r="HJ59" s="192">
        <v>53</v>
      </c>
      <c r="HK59" s="189" t="s">
        <v>47</v>
      </c>
      <c r="HL59" s="190">
        <v>0</v>
      </c>
      <c r="HM59" s="190">
        <v>0</v>
      </c>
      <c r="HN59" s="190">
        <v>0</v>
      </c>
      <c r="HO59" s="190">
        <f t="shared" si="33"/>
        <v>0</v>
      </c>
      <c r="HP59" s="191"/>
      <c r="HQ59" s="192">
        <v>53</v>
      </c>
      <c r="HR59" s="189" t="s">
        <v>47</v>
      </c>
      <c r="HS59" s="190">
        <v>0</v>
      </c>
      <c r="HT59" s="190">
        <v>0</v>
      </c>
      <c r="HU59" s="190">
        <v>0</v>
      </c>
      <c r="HV59" s="190">
        <f t="shared" si="34"/>
        <v>0</v>
      </c>
      <c r="HW59" s="191"/>
      <c r="HX59" s="192">
        <v>53</v>
      </c>
      <c r="HY59" s="189" t="s">
        <v>47</v>
      </c>
      <c r="HZ59" s="190">
        <v>0</v>
      </c>
      <c r="IA59" s="190">
        <v>0</v>
      </c>
      <c r="IB59" s="190">
        <v>0</v>
      </c>
      <c r="IC59" s="190">
        <f t="shared" si="35"/>
        <v>0</v>
      </c>
      <c r="ID59" s="191"/>
      <c r="IE59" s="192">
        <v>53</v>
      </c>
      <c r="IF59" s="189" t="s">
        <v>47</v>
      </c>
      <c r="IG59" s="190">
        <v>0</v>
      </c>
      <c r="IH59" s="190">
        <v>0</v>
      </c>
      <c r="II59" s="190">
        <v>0</v>
      </c>
      <c r="IJ59" s="190">
        <f t="shared" si="36"/>
        <v>0</v>
      </c>
      <c r="IK59" s="191"/>
      <c r="IL59" s="192">
        <v>53</v>
      </c>
      <c r="IM59" s="189" t="s">
        <v>47</v>
      </c>
      <c r="IN59" s="190">
        <v>0</v>
      </c>
      <c r="IO59" s="190">
        <v>0</v>
      </c>
      <c r="IP59" s="190">
        <v>0</v>
      </c>
      <c r="IQ59" s="190">
        <f t="shared" si="37"/>
        <v>0</v>
      </c>
      <c r="IR59" s="191"/>
      <c r="IS59" s="192">
        <v>53</v>
      </c>
      <c r="IT59" s="189" t="s">
        <v>47</v>
      </c>
      <c r="IU59" s="190">
        <v>0</v>
      </c>
      <c r="IV59" s="190">
        <v>0</v>
      </c>
      <c r="IW59" s="190">
        <v>0</v>
      </c>
      <c r="IX59" s="190">
        <f t="shared" si="38"/>
        <v>0</v>
      </c>
      <c r="IY59" s="191"/>
      <c r="IZ59" s="192">
        <v>53</v>
      </c>
      <c r="JA59" s="189" t="s">
        <v>47</v>
      </c>
      <c r="JB59" s="190">
        <v>0</v>
      </c>
      <c r="JC59" s="190">
        <v>0</v>
      </c>
      <c r="JD59" s="190">
        <v>0</v>
      </c>
      <c r="JE59" s="190">
        <f t="shared" si="39"/>
        <v>0</v>
      </c>
      <c r="JF59" s="191"/>
      <c r="JG59" s="192">
        <v>53</v>
      </c>
      <c r="JH59" s="189" t="s">
        <v>47</v>
      </c>
      <c r="JI59" s="190">
        <v>0</v>
      </c>
      <c r="JJ59" s="190">
        <v>0</v>
      </c>
      <c r="JK59" s="190">
        <v>0</v>
      </c>
      <c r="JL59" s="190">
        <f t="shared" si="40"/>
        <v>0</v>
      </c>
      <c r="JM59" s="191"/>
      <c r="JN59" s="192">
        <v>53</v>
      </c>
      <c r="JO59" s="189" t="s">
        <v>47</v>
      </c>
      <c r="JP59" s="190">
        <v>0</v>
      </c>
      <c r="JQ59" s="190">
        <v>0</v>
      </c>
      <c r="JR59" s="190">
        <v>0</v>
      </c>
      <c r="JS59" s="190">
        <f t="shared" si="41"/>
        <v>0</v>
      </c>
      <c r="JT59" s="191"/>
      <c r="JU59" s="192">
        <v>53</v>
      </c>
      <c r="JV59" s="189" t="s">
        <v>47</v>
      </c>
      <c r="JW59" s="190">
        <v>0</v>
      </c>
      <c r="JX59" s="190">
        <v>0</v>
      </c>
      <c r="JY59" s="190">
        <v>0</v>
      </c>
      <c r="JZ59" s="190">
        <f t="shared" si="42"/>
        <v>0</v>
      </c>
      <c r="KA59" s="191"/>
      <c r="KB59" s="192">
        <v>53</v>
      </c>
      <c r="KC59" s="189" t="s">
        <v>47</v>
      </c>
      <c r="KD59" s="190">
        <v>0</v>
      </c>
      <c r="KE59" s="190">
        <v>0</v>
      </c>
      <c r="KF59" s="190">
        <v>0</v>
      </c>
      <c r="KG59" s="190">
        <f t="shared" si="43"/>
        <v>0</v>
      </c>
      <c r="KH59" s="191"/>
      <c r="KI59" s="192">
        <v>53</v>
      </c>
      <c r="KJ59" s="189" t="s">
        <v>47</v>
      </c>
      <c r="KK59" s="190">
        <v>0</v>
      </c>
      <c r="KL59" s="190">
        <v>0</v>
      </c>
      <c r="KM59" s="190">
        <v>0</v>
      </c>
      <c r="KN59" s="190">
        <f t="shared" si="44"/>
        <v>0</v>
      </c>
      <c r="KO59" s="191"/>
      <c r="KP59" s="192">
        <v>53</v>
      </c>
      <c r="KQ59" s="189" t="s">
        <v>47</v>
      </c>
      <c r="KR59" s="190">
        <v>0</v>
      </c>
      <c r="KS59" s="190">
        <v>0</v>
      </c>
      <c r="KT59" s="190">
        <v>1000000</v>
      </c>
      <c r="KU59" s="190">
        <f t="shared" si="45"/>
        <v>1000000</v>
      </c>
      <c r="KV59" s="191"/>
      <c r="KW59" s="192">
        <v>53</v>
      </c>
      <c r="KX59" s="189" t="s">
        <v>47</v>
      </c>
      <c r="KY59" s="190">
        <v>0</v>
      </c>
      <c r="KZ59" s="190">
        <v>0</v>
      </c>
      <c r="LA59" s="190">
        <v>0</v>
      </c>
      <c r="LB59" s="190">
        <f t="shared" si="46"/>
        <v>0</v>
      </c>
      <c r="LC59" s="191"/>
      <c r="LD59" s="192">
        <v>53</v>
      </c>
      <c r="LE59" s="189" t="s">
        <v>47</v>
      </c>
      <c r="LF59" s="190">
        <v>1</v>
      </c>
      <c r="LG59" s="190">
        <v>45000</v>
      </c>
      <c r="LH59" s="190">
        <v>0</v>
      </c>
      <c r="LI59" s="190">
        <f t="shared" si="47"/>
        <v>45000</v>
      </c>
      <c r="LJ59" s="191"/>
      <c r="LK59" s="192">
        <v>53</v>
      </c>
      <c r="LL59" s="189" t="s">
        <v>47</v>
      </c>
      <c r="LM59" s="190">
        <v>0</v>
      </c>
      <c r="LN59" s="190">
        <v>0</v>
      </c>
      <c r="LO59" s="190">
        <v>0</v>
      </c>
      <c r="LP59" s="190">
        <f t="shared" si="48"/>
        <v>0</v>
      </c>
      <c r="LQ59" s="191"/>
      <c r="LR59" s="192">
        <v>53</v>
      </c>
      <c r="LS59" s="189" t="s">
        <v>47</v>
      </c>
      <c r="LT59" s="190">
        <v>0</v>
      </c>
      <c r="LU59" s="190">
        <v>0</v>
      </c>
      <c r="LV59" s="190">
        <v>0</v>
      </c>
      <c r="LW59" s="190">
        <f t="shared" si="49"/>
        <v>0</v>
      </c>
      <c r="LX59" s="191"/>
      <c r="LY59" s="192">
        <v>53</v>
      </c>
      <c r="LZ59" s="189" t="s">
        <v>47</v>
      </c>
      <c r="MA59" s="190">
        <v>0</v>
      </c>
      <c r="MB59" s="190">
        <v>0</v>
      </c>
      <c r="MC59" s="190">
        <v>0</v>
      </c>
      <c r="MD59" s="190">
        <f t="shared" si="50"/>
        <v>0</v>
      </c>
      <c r="ME59" s="191"/>
      <c r="MF59" s="192">
        <v>53</v>
      </c>
      <c r="MG59" s="189" t="s">
        <v>47</v>
      </c>
      <c r="MH59" s="190">
        <v>0</v>
      </c>
      <c r="MI59" s="190">
        <v>0</v>
      </c>
      <c r="MJ59" s="190">
        <v>0</v>
      </c>
      <c r="MK59" s="190">
        <f t="shared" si="51"/>
        <v>0</v>
      </c>
      <c r="ML59" s="191"/>
      <c r="MM59" s="192">
        <v>53</v>
      </c>
      <c r="MN59" s="189" t="s">
        <v>47</v>
      </c>
      <c r="MO59" s="190">
        <v>0</v>
      </c>
      <c r="MP59" s="190">
        <v>0</v>
      </c>
      <c r="MQ59" s="190">
        <v>0</v>
      </c>
      <c r="MR59" s="190">
        <f t="shared" si="52"/>
        <v>0</v>
      </c>
      <c r="MS59" s="191"/>
      <c r="MT59" s="192">
        <v>53</v>
      </c>
      <c r="MU59" s="189" t="s">
        <v>47</v>
      </c>
      <c r="MV59" s="190">
        <v>0</v>
      </c>
      <c r="MW59" s="190">
        <v>0</v>
      </c>
      <c r="MX59" s="190">
        <v>0</v>
      </c>
      <c r="MY59" s="190">
        <f t="shared" si="53"/>
        <v>0</v>
      </c>
      <c r="MZ59" s="191"/>
      <c r="NA59" s="192">
        <v>53</v>
      </c>
      <c r="NB59" s="189" t="s">
        <v>47</v>
      </c>
      <c r="NC59" s="190">
        <v>9993</v>
      </c>
      <c r="ND59" s="190">
        <v>5363800</v>
      </c>
      <c r="NE59" s="190">
        <v>0</v>
      </c>
      <c r="NF59" s="190">
        <f t="shared" si="54"/>
        <v>5363800</v>
      </c>
      <c r="NG59" s="191"/>
      <c r="NH59" s="192">
        <v>53</v>
      </c>
      <c r="NI59" s="189" t="s">
        <v>47</v>
      </c>
      <c r="NJ59" s="190">
        <v>2811</v>
      </c>
      <c r="NK59" s="190">
        <v>562200</v>
      </c>
      <c r="NL59" s="190">
        <v>0</v>
      </c>
      <c r="NM59" s="190">
        <f t="shared" si="55"/>
        <v>562200</v>
      </c>
      <c r="NN59" s="191"/>
      <c r="NO59" s="192">
        <v>53</v>
      </c>
      <c r="NP59" s="189" t="s">
        <v>47</v>
      </c>
      <c r="NQ59" s="190">
        <v>0</v>
      </c>
      <c r="NR59" s="190">
        <v>0</v>
      </c>
      <c r="NS59" s="190">
        <v>0</v>
      </c>
      <c r="NT59" s="190">
        <f t="shared" si="56"/>
        <v>0</v>
      </c>
      <c r="NU59" s="191"/>
      <c r="NV59" s="192">
        <v>53</v>
      </c>
      <c r="NW59" s="189" t="s">
        <v>47</v>
      </c>
      <c r="NX59" s="190">
        <v>0</v>
      </c>
      <c r="NY59" s="190">
        <v>0</v>
      </c>
      <c r="NZ59" s="190">
        <v>0</v>
      </c>
      <c r="OA59" s="190">
        <f t="shared" si="57"/>
        <v>0</v>
      </c>
      <c r="OB59" s="191"/>
      <c r="OC59" s="192">
        <v>53</v>
      </c>
      <c r="OD59" s="189" t="s">
        <v>47</v>
      </c>
      <c r="OE59" s="190">
        <v>0</v>
      </c>
      <c r="OF59" s="190">
        <v>0</v>
      </c>
      <c r="OG59" s="190">
        <v>0</v>
      </c>
      <c r="OH59" s="190">
        <f t="shared" si="58"/>
        <v>0</v>
      </c>
      <c r="OI59" s="191"/>
      <c r="OJ59" s="192">
        <v>53</v>
      </c>
      <c r="OK59" s="189" t="s">
        <v>47</v>
      </c>
      <c r="OL59" s="190">
        <v>0</v>
      </c>
      <c r="OM59" s="190">
        <v>0</v>
      </c>
      <c r="ON59" s="190">
        <v>0</v>
      </c>
      <c r="OO59" s="190">
        <f t="shared" si="59"/>
        <v>0</v>
      </c>
      <c r="OP59" s="191"/>
      <c r="OQ59" s="192">
        <v>53</v>
      </c>
      <c r="OR59" s="189" t="s">
        <v>47</v>
      </c>
      <c r="OS59" s="190">
        <v>0</v>
      </c>
      <c r="OT59" s="190">
        <v>0</v>
      </c>
      <c r="OU59" s="190">
        <v>0</v>
      </c>
      <c r="OV59" s="190">
        <f t="shared" si="60"/>
        <v>0</v>
      </c>
      <c r="OW59" s="191"/>
      <c r="OX59" s="192">
        <v>53</v>
      </c>
      <c r="OY59" s="189" t="s">
        <v>47</v>
      </c>
      <c r="OZ59" s="190">
        <v>0</v>
      </c>
      <c r="PA59" s="190">
        <v>0</v>
      </c>
      <c r="PB59" s="190">
        <v>0</v>
      </c>
      <c r="PC59" s="190">
        <f t="shared" si="61"/>
        <v>0</v>
      </c>
      <c r="PD59" s="191"/>
      <c r="PE59" s="192">
        <v>53</v>
      </c>
      <c r="PF59" s="189" t="s">
        <v>47</v>
      </c>
      <c r="PG59" s="190">
        <v>0</v>
      </c>
      <c r="PH59" s="190">
        <v>0</v>
      </c>
      <c r="PI59" s="190">
        <v>0</v>
      </c>
      <c r="PJ59" s="190">
        <f t="shared" si="62"/>
        <v>0</v>
      </c>
      <c r="PK59" s="191"/>
      <c r="PL59" s="192">
        <v>53</v>
      </c>
      <c r="PM59" s="189" t="s">
        <v>47</v>
      </c>
      <c r="PN59" s="190">
        <v>0</v>
      </c>
      <c r="PO59" s="190">
        <v>0</v>
      </c>
      <c r="PP59" s="190">
        <v>0</v>
      </c>
      <c r="PQ59" s="190">
        <f t="shared" si="63"/>
        <v>0</v>
      </c>
      <c r="PR59" s="191"/>
      <c r="PS59" s="192">
        <v>53</v>
      </c>
      <c r="PT59" s="189" t="s">
        <v>47</v>
      </c>
      <c r="PU59" s="190">
        <v>0</v>
      </c>
      <c r="PV59" s="190">
        <v>0</v>
      </c>
      <c r="PW59" s="190">
        <v>0</v>
      </c>
      <c r="PX59" s="190">
        <f t="shared" si="64"/>
        <v>0</v>
      </c>
      <c r="PY59" s="191"/>
      <c r="PZ59" s="192">
        <v>53</v>
      </c>
      <c r="QA59" s="189" t="s">
        <v>47</v>
      </c>
      <c r="QB59" s="190"/>
      <c r="QC59" s="190"/>
      <c r="QD59" s="190">
        <v>0</v>
      </c>
      <c r="QE59" s="190">
        <f t="shared" si="65"/>
        <v>0</v>
      </c>
      <c r="QF59" s="191"/>
      <c r="QG59" s="192">
        <v>53</v>
      </c>
      <c r="QH59" s="189" t="s">
        <v>47</v>
      </c>
      <c r="QI59" s="190">
        <v>0</v>
      </c>
      <c r="QJ59" s="190">
        <v>0</v>
      </c>
      <c r="QK59" s="190">
        <v>0</v>
      </c>
      <c r="QL59" s="190">
        <f t="shared" si="66"/>
        <v>0</v>
      </c>
      <c r="QM59" s="191"/>
      <c r="QN59" s="192">
        <v>53</v>
      </c>
      <c r="QO59" s="189" t="s">
        <v>47</v>
      </c>
      <c r="QP59" s="190">
        <v>0</v>
      </c>
      <c r="QQ59" s="190">
        <v>0</v>
      </c>
      <c r="QR59" s="190">
        <v>0</v>
      </c>
      <c r="QS59" s="190">
        <f t="shared" si="67"/>
        <v>0</v>
      </c>
      <c r="QT59" s="191"/>
      <c r="QU59" s="192">
        <v>53</v>
      </c>
      <c r="QV59" s="189" t="s">
        <v>47</v>
      </c>
      <c r="QW59" s="190">
        <v>0</v>
      </c>
      <c r="QX59" s="190">
        <v>0</v>
      </c>
      <c r="QY59" s="190">
        <v>0</v>
      </c>
      <c r="QZ59" s="190">
        <f t="shared" si="68"/>
        <v>0</v>
      </c>
      <c r="RA59" s="191"/>
      <c r="RB59" s="192">
        <v>53</v>
      </c>
      <c r="RC59" s="189" t="s">
        <v>47</v>
      </c>
      <c r="RD59" s="190">
        <v>0</v>
      </c>
      <c r="RE59" s="190">
        <v>0</v>
      </c>
      <c r="RF59" s="190">
        <v>0</v>
      </c>
      <c r="RG59" s="190">
        <f t="shared" si="69"/>
        <v>0</v>
      </c>
      <c r="RH59" s="191"/>
      <c r="RI59" s="192">
        <v>53</v>
      </c>
      <c r="RJ59" s="189" t="s">
        <v>47</v>
      </c>
      <c r="RK59" s="190"/>
      <c r="RL59" s="190"/>
      <c r="RM59" s="190">
        <v>0</v>
      </c>
      <c r="RN59" s="190">
        <f t="shared" si="70"/>
        <v>0</v>
      </c>
      <c r="RO59" s="191"/>
      <c r="RP59" s="192">
        <v>53</v>
      </c>
      <c r="RQ59" s="189" t="s">
        <v>47</v>
      </c>
      <c r="RR59" s="190">
        <v>0</v>
      </c>
      <c r="RS59" s="190">
        <v>0</v>
      </c>
      <c r="RT59" s="190">
        <v>0</v>
      </c>
      <c r="RU59" s="190">
        <f t="shared" si="71"/>
        <v>0</v>
      </c>
      <c r="RV59" s="191"/>
      <c r="RW59" s="192">
        <v>53</v>
      </c>
      <c r="RX59" s="189" t="s">
        <v>47</v>
      </c>
      <c r="RY59" s="190">
        <v>0</v>
      </c>
      <c r="RZ59" s="190">
        <v>0</v>
      </c>
      <c r="SA59" s="190">
        <v>0</v>
      </c>
      <c r="SB59" s="190">
        <f t="shared" si="72"/>
        <v>0</v>
      </c>
      <c r="SC59" s="191"/>
      <c r="SD59" s="192">
        <v>53</v>
      </c>
      <c r="SE59" s="189" t="s">
        <v>47</v>
      </c>
      <c r="SF59" s="190">
        <v>0</v>
      </c>
      <c r="SG59" s="190">
        <v>0</v>
      </c>
      <c r="SH59" s="190">
        <v>0</v>
      </c>
      <c r="SI59" s="190">
        <f t="shared" si="73"/>
        <v>0</v>
      </c>
      <c r="SJ59" s="191"/>
      <c r="SK59" s="192">
        <v>53</v>
      </c>
      <c r="SL59" s="189" t="s">
        <v>47</v>
      </c>
      <c r="SM59" s="190">
        <v>0</v>
      </c>
      <c r="SN59" s="190">
        <v>0</v>
      </c>
      <c r="SO59" s="190">
        <v>0</v>
      </c>
      <c r="SP59" s="190">
        <f t="shared" si="74"/>
        <v>0</v>
      </c>
      <c r="SQ59" s="191"/>
      <c r="SR59" s="192">
        <v>53</v>
      </c>
      <c r="SS59" s="189" t="s">
        <v>47</v>
      </c>
      <c r="ST59" s="190">
        <v>0</v>
      </c>
      <c r="SU59" s="190">
        <v>0</v>
      </c>
      <c r="SV59" s="190">
        <v>0</v>
      </c>
      <c r="SW59" s="190">
        <f t="shared" si="75"/>
        <v>0</v>
      </c>
      <c r="SX59" s="191"/>
      <c r="SY59" s="192">
        <v>53</v>
      </c>
      <c r="SZ59" s="189" t="s">
        <v>47</v>
      </c>
      <c r="TA59" s="190">
        <v>0</v>
      </c>
      <c r="TB59" s="190">
        <v>0</v>
      </c>
      <c r="TC59" s="190">
        <v>0</v>
      </c>
      <c r="TD59" s="190">
        <f t="shared" si="76"/>
        <v>0</v>
      </c>
      <c r="TE59" s="191"/>
      <c r="TF59" s="192">
        <v>53</v>
      </c>
      <c r="TG59" s="189" t="s">
        <v>47</v>
      </c>
      <c r="TH59" s="190">
        <v>0</v>
      </c>
      <c r="TI59" s="190">
        <v>0</v>
      </c>
      <c r="TJ59" s="190">
        <v>0</v>
      </c>
      <c r="TK59" s="190">
        <f t="shared" si="77"/>
        <v>0</v>
      </c>
      <c r="TL59" s="191"/>
      <c r="TM59" s="192">
        <v>53</v>
      </c>
      <c r="TN59" s="189" t="s">
        <v>47</v>
      </c>
      <c r="TO59" s="190">
        <v>0</v>
      </c>
      <c r="TP59" s="190">
        <v>0</v>
      </c>
      <c r="TQ59" s="190">
        <v>0</v>
      </c>
      <c r="TR59" s="190">
        <f t="shared" si="78"/>
        <v>0</v>
      </c>
      <c r="TS59" s="191"/>
      <c r="TT59" s="192">
        <v>53</v>
      </c>
      <c r="TU59" s="189" t="s">
        <v>47</v>
      </c>
      <c r="TV59" s="190">
        <v>0</v>
      </c>
      <c r="TW59" s="190">
        <v>0</v>
      </c>
      <c r="TX59" s="190">
        <v>0</v>
      </c>
      <c r="TY59" s="190">
        <f t="shared" si="79"/>
        <v>0</v>
      </c>
      <c r="TZ59" s="191"/>
      <c r="UA59" s="192">
        <v>53</v>
      </c>
      <c r="UB59" s="189" t="s">
        <v>47</v>
      </c>
      <c r="UC59" s="190">
        <v>0</v>
      </c>
      <c r="UD59" s="190">
        <v>0</v>
      </c>
      <c r="UE59" s="190">
        <v>0</v>
      </c>
      <c r="UF59" s="190">
        <f t="shared" si="80"/>
        <v>0</v>
      </c>
      <c r="UG59" s="191"/>
      <c r="UH59" s="192">
        <v>53</v>
      </c>
      <c r="UI59" s="189" t="s">
        <v>47</v>
      </c>
      <c r="UJ59" s="190">
        <v>0</v>
      </c>
      <c r="UK59" s="190">
        <v>0</v>
      </c>
      <c r="UL59" s="190">
        <v>0</v>
      </c>
      <c r="UM59" s="190">
        <f t="shared" si="81"/>
        <v>0</v>
      </c>
      <c r="UN59" s="191"/>
      <c r="UO59" s="192">
        <v>53</v>
      </c>
      <c r="UP59" s="189" t="s">
        <v>47</v>
      </c>
      <c r="UQ59" s="190">
        <v>0</v>
      </c>
      <c r="UR59" s="190">
        <v>0</v>
      </c>
      <c r="US59" s="190">
        <v>0</v>
      </c>
      <c r="UT59" s="190">
        <f t="shared" si="82"/>
        <v>0</v>
      </c>
      <c r="UU59" s="191"/>
      <c r="UV59" s="192">
        <v>53</v>
      </c>
      <c r="UW59" s="189" t="s">
        <v>47</v>
      </c>
      <c r="UX59" s="190">
        <v>0</v>
      </c>
      <c r="UY59" s="190">
        <v>0</v>
      </c>
      <c r="UZ59" s="190">
        <v>0</v>
      </c>
      <c r="VA59" s="190">
        <f t="shared" si="83"/>
        <v>0</v>
      </c>
      <c r="VB59" s="191"/>
      <c r="VC59" s="192">
        <v>53</v>
      </c>
      <c r="VD59" s="189" t="s">
        <v>47</v>
      </c>
      <c r="VE59" s="190">
        <v>1</v>
      </c>
      <c r="VF59" s="190">
        <v>55000</v>
      </c>
      <c r="VG59" s="190">
        <v>0</v>
      </c>
      <c r="VH59" s="190">
        <f t="shared" si="84"/>
        <v>55000</v>
      </c>
      <c r="VI59" s="191"/>
      <c r="VJ59" s="192">
        <v>53</v>
      </c>
      <c r="VK59" s="189" t="s">
        <v>47</v>
      </c>
      <c r="VL59" s="190">
        <v>0</v>
      </c>
      <c r="VM59" s="190">
        <v>0</v>
      </c>
      <c r="VN59" s="190">
        <v>0</v>
      </c>
      <c r="VO59" s="190">
        <f t="shared" si="85"/>
        <v>0</v>
      </c>
      <c r="VP59" s="191"/>
      <c r="VQ59" s="192">
        <v>53</v>
      </c>
      <c r="VR59" s="189" t="s">
        <v>47</v>
      </c>
      <c r="VS59" s="190">
        <v>0</v>
      </c>
      <c r="VT59" s="190">
        <v>0</v>
      </c>
      <c r="VU59" s="190">
        <v>0</v>
      </c>
      <c r="VV59" s="190">
        <f t="shared" si="86"/>
        <v>0</v>
      </c>
      <c r="VW59" s="191"/>
      <c r="VX59" s="192">
        <v>53</v>
      </c>
      <c r="VY59" s="189" t="s">
        <v>47</v>
      </c>
      <c r="VZ59" s="190">
        <v>0</v>
      </c>
      <c r="WA59" s="190">
        <v>0</v>
      </c>
      <c r="WB59" s="190">
        <v>0</v>
      </c>
      <c r="WC59" s="190">
        <f t="shared" si="87"/>
        <v>0</v>
      </c>
      <c r="WD59" s="191"/>
      <c r="WE59" s="192">
        <v>53</v>
      </c>
      <c r="WF59" s="189" t="s">
        <v>47</v>
      </c>
      <c r="WG59" s="190">
        <v>0</v>
      </c>
      <c r="WH59" s="190">
        <v>0</v>
      </c>
      <c r="WI59" s="190">
        <v>0</v>
      </c>
      <c r="WJ59" s="190">
        <f t="shared" si="88"/>
        <v>0</v>
      </c>
      <c r="WK59" s="191"/>
      <c r="WL59" s="192">
        <v>53</v>
      </c>
      <c r="WM59" s="189" t="s">
        <v>47</v>
      </c>
      <c r="WN59" s="190">
        <v>0</v>
      </c>
      <c r="WO59" s="190">
        <v>0</v>
      </c>
      <c r="WP59" s="190">
        <v>0</v>
      </c>
      <c r="WQ59" s="190">
        <f t="shared" si="89"/>
        <v>0</v>
      </c>
      <c r="WR59" s="191"/>
      <c r="WS59" s="192">
        <v>53</v>
      </c>
      <c r="WT59" s="189" t="s">
        <v>47</v>
      </c>
      <c r="WU59" s="190">
        <v>0</v>
      </c>
      <c r="WV59" s="190">
        <v>0</v>
      </c>
      <c r="WW59" s="190">
        <v>0</v>
      </c>
      <c r="WX59" s="190">
        <f t="shared" si="90"/>
        <v>0</v>
      </c>
      <c r="WY59" s="191"/>
      <c r="WZ59" s="192">
        <v>53</v>
      </c>
      <c r="XA59" s="189" t="s">
        <v>47</v>
      </c>
      <c r="XB59" s="190">
        <v>0</v>
      </c>
      <c r="XC59" s="190">
        <v>0</v>
      </c>
      <c r="XD59" s="190">
        <v>0</v>
      </c>
      <c r="XE59" s="190">
        <f t="shared" si="91"/>
        <v>0</v>
      </c>
      <c r="XF59" s="191"/>
      <c r="XG59" s="192">
        <v>53</v>
      </c>
      <c r="XH59" s="189" t="s">
        <v>47</v>
      </c>
      <c r="XI59" s="190">
        <v>0</v>
      </c>
      <c r="XJ59" s="190">
        <v>0</v>
      </c>
      <c r="XK59" s="190">
        <v>0</v>
      </c>
      <c r="XL59" s="190">
        <f t="shared" si="92"/>
        <v>0</v>
      </c>
      <c r="XM59" s="191"/>
      <c r="XN59" s="192">
        <v>53</v>
      </c>
      <c r="XO59" s="189" t="s">
        <v>47</v>
      </c>
      <c r="XP59" s="190">
        <v>0</v>
      </c>
      <c r="XQ59" s="190">
        <v>0</v>
      </c>
      <c r="XR59" s="190">
        <v>0</v>
      </c>
      <c r="XS59" s="190">
        <f t="shared" si="93"/>
        <v>0</v>
      </c>
      <c r="XT59" s="191"/>
      <c r="XU59" s="192">
        <v>53</v>
      </c>
      <c r="XV59" s="189" t="s">
        <v>47</v>
      </c>
      <c r="XW59" s="190">
        <v>0</v>
      </c>
      <c r="XX59" s="190">
        <v>0</v>
      </c>
      <c r="XY59" s="190">
        <v>0</v>
      </c>
      <c r="XZ59" s="190">
        <f t="shared" si="94"/>
        <v>0</v>
      </c>
      <c r="YA59" s="191"/>
      <c r="YB59" s="192">
        <v>53</v>
      </c>
      <c r="YC59" s="189" t="s">
        <v>47</v>
      </c>
      <c r="YD59" s="190">
        <v>0</v>
      </c>
      <c r="YE59" s="190">
        <v>0</v>
      </c>
      <c r="YF59" s="190">
        <v>0</v>
      </c>
      <c r="YG59" s="190">
        <f t="shared" si="95"/>
        <v>0</v>
      </c>
      <c r="YH59" s="191"/>
      <c r="YI59" s="192">
        <v>53</v>
      </c>
      <c r="YJ59" s="189" t="s">
        <v>47</v>
      </c>
      <c r="YK59" s="190">
        <v>0</v>
      </c>
      <c r="YL59" s="190">
        <v>0</v>
      </c>
      <c r="YM59" s="190">
        <v>0</v>
      </c>
      <c r="YN59" s="190">
        <f t="shared" si="96"/>
        <v>0</v>
      </c>
      <c r="YO59" s="191"/>
      <c r="YP59" s="192">
        <v>53</v>
      </c>
      <c r="YQ59" s="189" t="s">
        <v>47</v>
      </c>
      <c r="YR59" s="190">
        <v>0</v>
      </c>
      <c r="YS59" s="190">
        <v>0</v>
      </c>
      <c r="YT59" s="219">
        <v>0</v>
      </c>
      <c r="YU59" s="190">
        <f t="shared" si="97"/>
        <v>0</v>
      </c>
      <c r="YV59" s="191"/>
      <c r="YW59" s="192">
        <v>53</v>
      </c>
      <c r="YX59" s="189" t="s">
        <v>47</v>
      </c>
      <c r="YY59" s="190">
        <v>0</v>
      </c>
      <c r="YZ59" s="190">
        <v>0</v>
      </c>
      <c r="ZA59" s="190">
        <v>0</v>
      </c>
      <c r="ZB59" s="190">
        <f t="shared" si="98"/>
        <v>0</v>
      </c>
      <c r="ZC59" s="191"/>
      <c r="ZD59" s="192">
        <v>53</v>
      </c>
      <c r="ZE59" s="189" t="s">
        <v>47</v>
      </c>
      <c r="ZF59" s="190">
        <v>0</v>
      </c>
      <c r="ZG59" s="190">
        <v>0</v>
      </c>
      <c r="ZH59" s="190">
        <v>0</v>
      </c>
      <c r="ZI59" s="190">
        <f t="shared" si="99"/>
        <v>0</v>
      </c>
      <c r="ZJ59" s="191"/>
      <c r="ZK59" s="192">
        <v>53</v>
      </c>
      <c r="ZL59" s="189" t="s">
        <v>47</v>
      </c>
      <c r="ZM59" s="190">
        <v>0</v>
      </c>
      <c r="ZN59" s="190">
        <v>0</v>
      </c>
      <c r="ZO59" s="190">
        <v>0</v>
      </c>
      <c r="ZP59" s="190">
        <f t="shared" si="100"/>
        <v>0</v>
      </c>
      <c r="ZQ59" s="191"/>
      <c r="ZR59" s="192">
        <v>53</v>
      </c>
      <c r="ZS59" s="189" t="s">
        <v>47</v>
      </c>
      <c r="ZT59" s="190">
        <v>0</v>
      </c>
      <c r="ZU59" s="190">
        <f t="shared" si="101"/>
        <v>6876000</v>
      </c>
      <c r="ZV59" s="190">
        <f t="shared" si="0"/>
        <v>1208300</v>
      </c>
      <c r="ZW59" s="190">
        <f t="shared" si="1"/>
        <v>8084300</v>
      </c>
      <c r="ZX59" s="230"/>
    </row>
    <row r="60" spans="1:700" ht="15" hidden="1" customHeight="1">
      <c r="A60" s="192">
        <v>54</v>
      </c>
      <c r="B60" s="193" t="s">
        <v>68</v>
      </c>
      <c r="C60" s="190">
        <v>0</v>
      </c>
      <c r="D60" s="190">
        <v>0</v>
      </c>
      <c r="E60" s="190">
        <v>0</v>
      </c>
      <c r="F60" s="190">
        <f t="shared" si="2"/>
        <v>0</v>
      </c>
      <c r="G60" s="191"/>
      <c r="H60" s="192">
        <v>54</v>
      </c>
      <c r="I60" s="193" t="s">
        <v>68</v>
      </c>
      <c r="J60" s="190">
        <v>0</v>
      </c>
      <c r="K60" s="190">
        <v>0</v>
      </c>
      <c r="L60" s="190">
        <v>0</v>
      </c>
      <c r="M60" s="190">
        <f t="shared" si="3"/>
        <v>0</v>
      </c>
      <c r="N60" s="191"/>
      <c r="O60" s="192">
        <v>54</v>
      </c>
      <c r="P60" s="193" t="s">
        <v>68</v>
      </c>
      <c r="Q60" s="190">
        <v>0</v>
      </c>
      <c r="R60" s="190">
        <v>0</v>
      </c>
      <c r="S60" s="190">
        <v>0</v>
      </c>
      <c r="T60" s="190">
        <f t="shared" si="4"/>
        <v>0</v>
      </c>
      <c r="U60" s="191"/>
      <c r="V60" s="192">
        <v>54</v>
      </c>
      <c r="W60" s="193" t="s">
        <v>68</v>
      </c>
      <c r="X60" s="190">
        <v>0</v>
      </c>
      <c r="Y60" s="190">
        <v>0</v>
      </c>
      <c r="Z60" s="190">
        <v>0</v>
      </c>
      <c r="AA60" s="190">
        <f t="shared" si="5"/>
        <v>0</v>
      </c>
      <c r="AB60" s="191"/>
      <c r="AC60" s="192">
        <v>54</v>
      </c>
      <c r="AD60" s="193" t="s">
        <v>68</v>
      </c>
      <c r="AE60" s="190">
        <v>0</v>
      </c>
      <c r="AF60" s="190">
        <v>0</v>
      </c>
      <c r="AG60" s="190">
        <v>0</v>
      </c>
      <c r="AH60" s="190">
        <f t="shared" si="6"/>
        <v>0</v>
      </c>
      <c r="AI60" s="191"/>
      <c r="AJ60" s="192">
        <v>54</v>
      </c>
      <c r="AK60" s="193" t="s">
        <v>68</v>
      </c>
      <c r="AL60" s="190">
        <v>0</v>
      </c>
      <c r="AM60" s="190">
        <v>0</v>
      </c>
      <c r="AN60" s="190">
        <v>0</v>
      </c>
      <c r="AO60" s="190">
        <f t="shared" si="7"/>
        <v>0</v>
      </c>
      <c r="AP60" s="191"/>
      <c r="AQ60" s="192">
        <v>54</v>
      </c>
      <c r="AR60" s="193" t="s">
        <v>68</v>
      </c>
      <c r="AS60" s="190">
        <v>0</v>
      </c>
      <c r="AT60" s="190">
        <v>0</v>
      </c>
      <c r="AU60" s="190">
        <v>0</v>
      </c>
      <c r="AV60" s="190">
        <f t="shared" si="8"/>
        <v>0</v>
      </c>
      <c r="AW60" s="191"/>
      <c r="AX60" s="192">
        <v>54</v>
      </c>
      <c r="AY60" s="193" t="s">
        <v>68</v>
      </c>
      <c r="AZ60" s="190">
        <v>0</v>
      </c>
      <c r="BA60" s="190">
        <v>0</v>
      </c>
      <c r="BB60" s="190">
        <v>0</v>
      </c>
      <c r="BC60" s="190">
        <f t="shared" si="9"/>
        <v>0</v>
      </c>
      <c r="BD60" s="191"/>
      <c r="BE60" s="192">
        <v>54</v>
      </c>
      <c r="BF60" s="193" t="s">
        <v>68</v>
      </c>
      <c r="BG60" s="190">
        <v>0</v>
      </c>
      <c r="BH60" s="190">
        <v>0</v>
      </c>
      <c r="BI60" s="190">
        <v>0</v>
      </c>
      <c r="BJ60" s="190">
        <f t="shared" si="10"/>
        <v>0</v>
      </c>
      <c r="BK60" s="191"/>
      <c r="BL60" s="192">
        <v>54</v>
      </c>
      <c r="BM60" s="193" t="s">
        <v>68</v>
      </c>
      <c r="BN60" s="190">
        <v>0</v>
      </c>
      <c r="BO60" s="190">
        <v>0</v>
      </c>
      <c r="BP60" s="190">
        <v>0</v>
      </c>
      <c r="BQ60" s="190">
        <f t="shared" si="11"/>
        <v>0</v>
      </c>
      <c r="BR60" s="191"/>
      <c r="BS60" s="192">
        <v>54</v>
      </c>
      <c r="BT60" s="193" t="s">
        <v>68</v>
      </c>
      <c r="BU60" s="190">
        <v>0</v>
      </c>
      <c r="BV60" s="190">
        <v>0</v>
      </c>
      <c r="BW60" s="190">
        <v>0</v>
      </c>
      <c r="BX60" s="190">
        <f t="shared" si="12"/>
        <v>0</v>
      </c>
      <c r="BY60" s="191"/>
      <c r="BZ60" s="192">
        <v>54</v>
      </c>
      <c r="CA60" s="193" t="s">
        <v>68</v>
      </c>
      <c r="CB60" s="190">
        <v>0</v>
      </c>
      <c r="CC60" s="190">
        <v>0</v>
      </c>
      <c r="CD60" s="190">
        <v>0</v>
      </c>
      <c r="CE60" s="190">
        <f t="shared" si="13"/>
        <v>0</v>
      </c>
      <c r="CF60" s="191"/>
      <c r="CG60" s="192">
        <v>54</v>
      </c>
      <c r="CH60" s="193" t="s">
        <v>68</v>
      </c>
      <c r="CI60" s="190">
        <v>0</v>
      </c>
      <c r="CJ60" s="190">
        <v>0</v>
      </c>
      <c r="CK60" s="190">
        <v>0</v>
      </c>
      <c r="CL60" s="190">
        <f t="shared" si="14"/>
        <v>0</v>
      </c>
      <c r="CM60" s="191"/>
      <c r="CN60" s="192">
        <v>54</v>
      </c>
      <c r="CO60" s="193" t="s">
        <v>68</v>
      </c>
      <c r="CP60" s="190">
        <v>0</v>
      </c>
      <c r="CQ60" s="190">
        <v>0</v>
      </c>
      <c r="CR60" s="190">
        <v>0</v>
      </c>
      <c r="CS60" s="190">
        <f t="shared" si="15"/>
        <v>0</v>
      </c>
      <c r="CT60" s="191"/>
      <c r="CU60" s="192">
        <v>54</v>
      </c>
      <c r="CV60" s="193" t="s">
        <v>68</v>
      </c>
      <c r="CW60" s="190">
        <v>0</v>
      </c>
      <c r="CX60" s="190">
        <v>0</v>
      </c>
      <c r="CY60" s="190">
        <v>0</v>
      </c>
      <c r="CZ60" s="190">
        <f t="shared" si="16"/>
        <v>0</v>
      </c>
      <c r="DA60" s="191"/>
      <c r="DB60" s="192">
        <v>54</v>
      </c>
      <c r="DC60" s="193" t="s">
        <v>68</v>
      </c>
      <c r="DD60" s="190">
        <v>0</v>
      </c>
      <c r="DE60" s="190">
        <v>0</v>
      </c>
      <c r="DF60" s="190">
        <v>0</v>
      </c>
      <c r="DG60" s="190">
        <f t="shared" si="17"/>
        <v>0</v>
      </c>
      <c r="DH60" s="191"/>
      <c r="DI60" s="192">
        <v>54</v>
      </c>
      <c r="DJ60" s="193" t="s">
        <v>68</v>
      </c>
      <c r="DK60" s="190">
        <v>0</v>
      </c>
      <c r="DL60" s="190">
        <v>0</v>
      </c>
      <c r="DM60" s="190">
        <v>0</v>
      </c>
      <c r="DN60" s="190">
        <f t="shared" si="18"/>
        <v>0</v>
      </c>
      <c r="DO60" s="191"/>
      <c r="DP60" s="192">
        <v>54</v>
      </c>
      <c r="DQ60" s="193" t="s">
        <v>68</v>
      </c>
      <c r="DR60" s="190">
        <v>0</v>
      </c>
      <c r="DS60" s="190">
        <v>0</v>
      </c>
      <c r="DT60" s="190">
        <v>0</v>
      </c>
      <c r="DU60" s="190">
        <f t="shared" si="19"/>
        <v>0</v>
      </c>
      <c r="DV60" s="191"/>
      <c r="DW60" s="192">
        <v>54</v>
      </c>
      <c r="DX60" s="193" t="s">
        <v>68</v>
      </c>
      <c r="DY60" s="190">
        <v>0</v>
      </c>
      <c r="DZ60" s="190">
        <v>0</v>
      </c>
      <c r="EA60" s="190">
        <v>0</v>
      </c>
      <c r="EB60" s="190">
        <f t="shared" si="20"/>
        <v>0</v>
      </c>
      <c r="EC60" s="191"/>
      <c r="ED60" s="192">
        <v>54</v>
      </c>
      <c r="EE60" s="193" t="s">
        <v>68</v>
      </c>
      <c r="EF60" s="190">
        <v>0</v>
      </c>
      <c r="EG60" s="190">
        <v>0</v>
      </c>
      <c r="EH60" s="190">
        <v>0</v>
      </c>
      <c r="EI60" s="190">
        <f t="shared" si="21"/>
        <v>0</v>
      </c>
      <c r="EJ60" s="191"/>
      <c r="EK60" s="192">
        <v>54</v>
      </c>
      <c r="EL60" s="193" t="s">
        <v>68</v>
      </c>
      <c r="EM60" s="190">
        <v>0</v>
      </c>
      <c r="EN60" s="190">
        <v>0</v>
      </c>
      <c r="EO60" s="190">
        <v>0</v>
      </c>
      <c r="EP60" s="190">
        <f t="shared" si="22"/>
        <v>0</v>
      </c>
      <c r="EQ60" s="191"/>
      <c r="ER60" s="192">
        <v>54</v>
      </c>
      <c r="ES60" s="193" t="s">
        <v>68</v>
      </c>
      <c r="ET60" s="190">
        <v>0</v>
      </c>
      <c r="EU60" s="190">
        <v>0</v>
      </c>
      <c r="EV60" s="190">
        <v>0</v>
      </c>
      <c r="EW60" s="190">
        <f t="shared" si="23"/>
        <v>0</v>
      </c>
      <c r="EX60" s="191"/>
      <c r="EY60" s="192">
        <v>54</v>
      </c>
      <c r="EZ60" s="193" t="s">
        <v>68</v>
      </c>
      <c r="FA60" s="190">
        <v>0</v>
      </c>
      <c r="FB60" s="190">
        <v>0</v>
      </c>
      <c r="FC60" s="190">
        <v>0</v>
      </c>
      <c r="FD60" s="190">
        <f t="shared" si="24"/>
        <v>0</v>
      </c>
      <c r="FE60" s="191"/>
      <c r="FF60" s="192">
        <v>54</v>
      </c>
      <c r="FG60" s="193" t="s">
        <v>68</v>
      </c>
      <c r="FH60" s="190">
        <v>0</v>
      </c>
      <c r="FI60" s="190">
        <v>0</v>
      </c>
      <c r="FJ60" s="190">
        <v>0</v>
      </c>
      <c r="FK60" s="190">
        <f t="shared" si="25"/>
        <v>0</v>
      </c>
      <c r="FL60" s="191"/>
      <c r="FM60" s="192">
        <v>54</v>
      </c>
      <c r="FN60" s="193" t="s">
        <v>68</v>
      </c>
      <c r="FO60" s="190">
        <v>0</v>
      </c>
      <c r="FP60" s="190">
        <v>0</v>
      </c>
      <c r="FQ60" s="190">
        <v>0</v>
      </c>
      <c r="FR60" s="190">
        <f t="shared" si="26"/>
        <v>0</v>
      </c>
      <c r="FS60" s="191"/>
      <c r="FT60" s="192">
        <v>54</v>
      </c>
      <c r="FU60" s="193" t="s">
        <v>68</v>
      </c>
      <c r="FV60" s="190">
        <v>0</v>
      </c>
      <c r="FW60" s="190">
        <v>0</v>
      </c>
      <c r="FX60" s="190">
        <v>0</v>
      </c>
      <c r="FY60" s="190">
        <f t="shared" si="27"/>
        <v>0</v>
      </c>
      <c r="FZ60" s="191"/>
      <c r="GA60" s="192">
        <v>54</v>
      </c>
      <c r="GB60" s="193" t="s">
        <v>68</v>
      </c>
      <c r="GC60" s="190">
        <v>0</v>
      </c>
      <c r="GD60" s="190">
        <v>0</v>
      </c>
      <c r="GE60" s="190">
        <v>0</v>
      </c>
      <c r="GF60" s="190">
        <f t="shared" si="28"/>
        <v>0</v>
      </c>
      <c r="GG60" s="191"/>
      <c r="GH60" s="192">
        <v>54</v>
      </c>
      <c r="GI60" s="193" t="s">
        <v>68</v>
      </c>
      <c r="GJ60" s="190">
        <v>0</v>
      </c>
      <c r="GK60" s="190">
        <v>0</v>
      </c>
      <c r="GL60" s="190">
        <v>0</v>
      </c>
      <c r="GM60" s="190">
        <f t="shared" si="29"/>
        <v>0</v>
      </c>
      <c r="GN60" s="191"/>
      <c r="GO60" s="192">
        <v>54</v>
      </c>
      <c r="GP60" s="193" t="s">
        <v>68</v>
      </c>
      <c r="GQ60" s="190">
        <v>0</v>
      </c>
      <c r="GR60" s="190">
        <v>0</v>
      </c>
      <c r="GS60" s="190">
        <v>0</v>
      </c>
      <c r="GT60" s="190">
        <f t="shared" si="30"/>
        <v>0</v>
      </c>
      <c r="GU60" s="191"/>
      <c r="GV60" s="192">
        <v>54</v>
      </c>
      <c r="GW60" s="193" t="s">
        <v>68</v>
      </c>
      <c r="GX60" s="190">
        <v>0</v>
      </c>
      <c r="GY60" s="190">
        <v>0</v>
      </c>
      <c r="GZ60" s="190">
        <v>0</v>
      </c>
      <c r="HA60" s="190">
        <f t="shared" si="31"/>
        <v>0</v>
      </c>
      <c r="HB60" s="191"/>
      <c r="HC60" s="192">
        <v>54</v>
      </c>
      <c r="HD60" s="193" t="s">
        <v>68</v>
      </c>
      <c r="HE60" s="190">
        <v>0</v>
      </c>
      <c r="HF60" s="190">
        <v>0</v>
      </c>
      <c r="HG60" s="190">
        <v>0</v>
      </c>
      <c r="HH60" s="190">
        <f t="shared" si="32"/>
        <v>0</v>
      </c>
      <c r="HI60" s="191"/>
      <c r="HJ60" s="192">
        <v>54</v>
      </c>
      <c r="HK60" s="193" t="s">
        <v>68</v>
      </c>
      <c r="HL60" s="190">
        <v>0</v>
      </c>
      <c r="HM60" s="190">
        <v>0</v>
      </c>
      <c r="HN60" s="190">
        <v>0</v>
      </c>
      <c r="HO60" s="190">
        <f t="shared" si="33"/>
        <v>0</v>
      </c>
      <c r="HP60" s="191"/>
      <c r="HQ60" s="192">
        <v>54</v>
      </c>
      <c r="HR60" s="193" t="s">
        <v>68</v>
      </c>
      <c r="HS60" s="190">
        <v>0</v>
      </c>
      <c r="HT60" s="190">
        <v>0</v>
      </c>
      <c r="HU60" s="190">
        <v>0</v>
      </c>
      <c r="HV60" s="190">
        <f t="shared" si="34"/>
        <v>0</v>
      </c>
      <c r="HW60" s="191"/>
      <c r="HX60" s="192">
        <v>54</v>
      </c>
      <c r="HY60" s="193" t="s">
        <v>68</v>
      </c>
      <c r="HZ60" s="190">
        <v>0</v>
      </c>
      <c r="IA60" s="190">
        <v>0</v>
      </c>
      <c r="IB60" s="190">
        <v>0</v>
      </c>
      <c r="IC60" s="190">
        <f t="shared" si="35"/>
        <v>0</v>
      </c>
      <c r="ID60" s="191"/>
      <c r="IE60" s="192">
        <v>54</v>
      </c>
      <c r="IF60" s="193" t="s">
        <v>68</v>
      </c>
      <c r="IG60" s="190">
        <v>0</v>
      </c>
      <c r="IH60" s="190">
        <v>0</v>
      </c>
      <c r="II60" s="190">
        <v>0</v>
      </c>
      <c r="IJ60" s="190">
        <f t="shared" si="36"/>
        <v>0</v>
      </c>
      <c r="IK60" s="191"/>
      <c r="IL60" s="192">
        <v>54</v>
      </c>
      <c r="IM60" s="193" t="s">
        <v>68</v>
      </c>
      <c r="IN60" s="190">
        <v>0</v>
      </c>
      <c r="IO60" s="190">
        <v>0</v>
      </c>
      <c r="IP60" s="190">
        <v>0</v>
      </c>
      <c r="IQ60" s="190">
        <f t="shared" si="37"/>
        <v>0</v>
      </c>
      <c r="IR60" s="191"/>
      <c r="IS60" s="192">
        <v>54</v>
      </c>
      <c r="IT60" s="193" t="s">
        <v>68</v>
      </c>
      <c r="IU60" s="190">
        <v>0</v>
      </c>
      <c r="IV60" s="190">
        <v>0</v>
      </c>
      <c r="IW60" s="190">
        <v>0</v>
      </c>
      <c r="IX60" s="190">
        <f t="shared" si="38"/>
        <v>0</v>
      </c>
      <c r="IY60" s="191"/>
      <c r="IZ60" s="192">
        <v>54</v>
      </c>
      <c r="JA60" s="193" t="s">
        <v>68</v>
      </c>
      <c r="JB60" s="190">
        <v>0</v>
      </c>
      <c r="JC60" s="190">
        <v>0</v>
      </c>
      <c r="JD60" s="190">
        <v>0</v>
      </c>
      <c r="JE60" s="190">
        <f t="shared" si="39"/>
        <v>0</v>
      </c>
      <c r="JF60" s="191"/>
      <c r="JG60" s="192">
        <v>54</v>
      </c>
      <c r="JH60" s="193" t="s">
        <v>68</v>
      </c>
      <c r="JI60" s="190">
        <v>0</v>
      </c>
      <c r="JJ60" s="190">
        <v>0</v>
      </c>
      <c r="JK60" s="190">
        <v>0</v>
      </c>
      <c r="JL60" s="190">
        <f t="shared" si="40"/>
        <v>0</v>
      </c>
      <c r="JM60" s="191"/>
      <c r="JN60" s="192">
        <v>54</v>
      </c>
      <c r="JO60" s="193" t="s">
        <v>68</v>
      </c>
      <c r="JP60" s="190">
        <v>0</v>
      </c>
      <c r="JQ60" s="190">
        <v>0</v>
      </c>
      <c r="JR60" s="190">
        <v>0</v>
      </c>
      <c r="JS60" s="190">
        <f t="shared" si="41"/>
        <v>0</v>
      </c>
      <c r="JT60" s="191"/>
      <c r="JU60" s="192">
        <v>54</v>
      </c>
      <c r="JV60" s="193" t="s">
        <v>68</v>
      </c>
      <c r="JW60" s="190">
        <v>0</v>
      </c>
      <c r="JX60" s="190">
        <v>0</v>
      </c>
      <c r="JY60" s="190">
        <v>0</v>
      </c>
      <c r="JZ60" s="190">
        <f t="shared" si="42"/>
        <v>0</v>
      </c>
      <c r="KA60" s="191"/>
      <c r="KB60" s="192">
        <v>54</v>
      </c>
      <c r="KC60" s="193" t="s">
        <v>68</v>
      </c>
      <c r="KD60" s="190">
        <v>0</v>
      </c>
      <c r="KE60" s="190">
        <v>0</v>
      </c>
      <c r="KF60" s="190">
        <v>0</v>
      </c>
      <c r="KG60" s="190">
        <f t="shared" si="43"/>
        <v>0</v>
      </c>
      <c r="KH60" s="191"/>
      <c r="KI60" s="192">
        <v>54</v>
      </c>
      <c r="KJ60" s="193" t="s">
        <v>68</v>
      </c>
      <c r="KK60" s="190">
        <v>0</v>
      </c>
      <c r="KL60" s="190">
        <v>0</v>
      </c>
      <c r="KM60" s="190">
        <v>0</v>
      </c>
      <c r="KN60" s="190">
        <f t="shared" si="44"/>
        <v>0</v>
      </c>
      <c r="KO60" s="191"/>
      <c r="KP60" s="192">
        <v>54</v>
      </c>
      <c r="KQ60" s="193" t="s">
        <v>68</v>
      </c>
      <c r="KR60" s="190">
        <v>0</v>
      </c>
      <c r="KS60" s="190">
        <v>0</v>
      </c>
      <c r="KT60" s="190">
        <v>1000000</v>
      </c>
      <c r="KU60" s="190">
        <f t="shared" si="45"/>
        <v>1000000</v>
      </c>
      <c r="KV60" s="191"/>
      <c r="KW60" s="192">
        <v>54</v>
      </c>
      <c r="KX60" s="193" t="s">
        <v>68</v>
      </c>
      <c r="KY60" s="190">
        <v>0</v>
      </c>
      <c r="KZ60" s="190">
        <v>0</v>
      </c>
      <c r="LA60" s="190">
        <v>0</v>
      </c>
      <c r="LB60" s="190">
        <f t="shared" si="46"/>
        <v>0</v>
      </c>
      <c r="LC60" s="191"/>
      <c r="LD60" s="192">
        <v>54</v>
      </c>
      <c r="LE60" s="193" t="s">
        <v>68</v>
      </c>
      <c r="LF60" s="190"/>
      <c r="LG60" s="190">
        <v>0</v>
      </c>
      <c r="LH60" s="190">
        <v>0</v>
      </c>
      <c r="LI60" s="190">
        <f t="shared" si="47"/>
        <v>0</v>
      </c>
      <c r="LJ60" s="191"/>
      <c r="LK60" s="192">
        <v>54</v>
      </c>
      <c r="LL60" s="193" t="s">
        <v>68</v>
      </c>
      <c r="LM60" s="190">
        <v>0</v>
      </c>
      <c r="LN60" s="190">
        <v>0</v>
      </c>
      <c r="LO60" s="190">
        <v>0</v>
      </c>
      <c r="LP60" s="190">
        <f t="shared" si="48"/>
        <v>0</v>
      </c>
      <c r="LQ60" s="191"/>
      <c r="LR60" s="192">
        <v>54</v>
      </c>
      <c r="LS60" s="193" t="s">
        <v>68</v>
      </c>
      <c r="LT60" s="190">
        <v>0</v>
      </c>
      <c r="LU60" s="190">
        <v>0</v>
      </c>
      <c r="LV60" s="190">
        <v>0</v>
      </c>
      <c r="LW60" s="190">
        <f t="shared" si="49"/>
        <v>0</v>
      </c>
      <c r="LX60" s="191"/>
      <c r="LY60" s="192">
        <v>54</v>
      </c>
      <c r="LZ60" s="193" t="s">
        <v>68</v>
      </c>
      <c r="MA60" s="190">
        <v>0</v>
      </c>
      <c r="MB60" s="190">
        <v>0</v>
      </c>
      <c r="MC60" s="190">
        <v>0</v>
      </c>
      <c r="MD60" s="190">
        <f t="shared" si="50"/>
        <v>0</v>
      </c>
      <c r="ME60" s="191"/>
      <c r="MF60" s="192">
        <v>54</v>
      </c>
      <c r="MG60" s="193" t="s">
        <v>68</v>
      </c>
      <c r="MH60" s="190">
        <v>0</v>
      </c>
      <c r="MI60" s="190">
        <v>0</v>
      </c>
      <c r="MJ60" s="190">
        <v>0</v>
      </c>
      <c r="MK60" s="190">
        <f t="shared" si="51"/>
        <v>0</v>
      </c>
      <c r="ML60" s="191"/>
      <c r="MM60" s="192">
        <v>54</v>
      </c>
      <c r="MN60" s="193" t="s">
        <v>68</v>
      </c>
      <c r="MO60" s="190">
        <v>0</v>
      </c>
      <c r="MP60" s="190">
        <v>0</v>
      </c>
      <c r="MQ60" s="190">
        <v>0</v>
      </c>
      <c r="MR60" s="190">
        <f t="shared" si="52"/>
        <v>0</v>
      </c>
      <c r="MS60" s="191"/>
      <c r="MT60" s="192">
        <v>54</v>
      </c>
      <c r="MU60" s="193" t="s">
        <v>68</v>
      </c>
      <c r="MV60" s="190">
        <v>0</v>
      </c>
      <c r="MW60" s="190">
        <v>0</v>
      </c>
      <c r="MX60" s="190">
        <v>0</v>
      </c>
      <c r="MY60" s="190">
        <f t="shared" si="53"/>
        <v>0</v>
      </c>
      <c r="MZ60" s="191"/>
      <c r="NA60" s="192">
        <v>54</v>
      </c>
      <c r="NB60" s="193" t="s">
        <v>68</v>
      </c>
      <c r="NC60" s="190">
        <v>850</v>
      </c>
      <c r="ND60" s="190">
        <v>485000</v>
      </c>
      <c r="NE60" s="190">
        <v>0</v>
      </c>
      <c r="NF60" s="190">
        <f t="shared" si="54"/>
        <v>485000</v>
      </c>
      <c r="NG60" s="191"/>
      <c r="NH60" s="192">
        <v>54</v>
      </c>
      <c r="NI60" s="193" t="s">
        <v>68</v>
      </c>
      <c r="NJ60" s="190">
        <v>770</v>
      </c>
      <c r="NK60" s="190">
        <v>154000</v>
      </c>
      <c r="NL60" s="190">
        <v>0</v>
      </c>
      <c r="NM60" s="190">
        <f t="shared" si="55"/>
        <v>154000</v>
      </c>
      <c r="NN60" s="191"/>
      <c r="NO60" s="192">
        <v>54</v>
      </c>
      <c r="NP60" s="193" t="s">
        <v>68</v>
      </c>
      <c r="NQ60" s="190">
        <v>0</v>
      </c>
      <c r="NR60" s="190">
        <v>0</v>
      </c>
      <c r="NS60" s="190">
        <v>0</v>
      </c>
      <c r="NT60" s="190">
        <f t="shared" si="56"/>
        <v>0</v>
      </c>
      <c r="NU60" s="191"/>
      <c r="NV60" s="192">
        <v>54</v>
      </c>
      <c r="NW60" s="193" t="s">
        <v>68</v>
      </c>
      <c r="NX60" s="190">
        <v>0</v>
      </c>
      <c r="NY60" s="190">
        <v>0</v>
      </c>
      <c r="NZ60" s="190">
        <v>0</v>
      </c>
      <c r="OA60" s="190">
        <f t="shared" si="57"/>
        <v>0</v>
      </c>
      <c r="OB60" s="191"/>
      <c r="OC60" s="192">
        <v>54</v>
      </c>
      <c r="OD60" s="193" t="s">
        <v>68</v>
      </c>
      <c r="OE60" s="190">
        <v>0</v>
      </c>
      <c r="OF60" s="190">
        <v>0</v>
      </c>
      <c r="OG60" s="190">
        <v>0</v>
      </c>
      <c r="OH60" s="190">
        <f t="shared" si="58"/>
        <v>0</v>
      </c>
      <c r="OI60" s="191"/>
      <c r="OJ60" s="192">
        <v>54</v>
      </c>
      <c r="OK60" s="193" t="s">
        <v>68</v>
      </c>
      <c r="OL60" s="190">
        <v>0</v>
      </c>
      <c r="OM60" s="190">
        <v>0</v>
      </c>
      <c r="ON60" s="190">
        <v>0</v>
      </c>
      <c r="OO60" s="190">
        <f t="shared" si="59"/>
        <v>0</v>
      </c>
      <c r="OP60" s="191"/>
      <c r="OQ60" s="192">
        <v>54</v>
      </c>
      <c r="OR60" s="193" t="s">
        <v>68</v>
      </c>
      <c r="OS60" s="190">
        <v>0</v>
      </c>
      <c r="OT60" s="190">
        <v>0</v>
      </c>
      <c r="OU60" s="190">
        <v>0</v>
      </c>
      <c r="OV60" s="190">
        <f t="shared" si="60"/>
        <v>0</v>
      </c>
      <c r="OW60" s="191"/>
      <c r="OX60" s="192">
        <v>54</v>
      </c>
      <c r="OY60" s="193" t="s">
        <v>68</v>
      </c>
      <c r="OZ60" s="190">
        <v>0</v>
      </c>
      <c r="PA60" s="190">
        <v>0</v>
      </c>
      <c r="PB60" s="190">
        <v>0</v>
      </c>
      <c r="PC60" s="190">
        <f t="shared" si="61"/>
        <v>0</v>
      </c>
      <c r="PD60" s="191"/>
      <c r="PE60" s="192">
        <v>54</v>
      </c>
      <c r="PF60" s="193" t="s">
        <v>68</v>
      </c>
      <c r="PG60" s="190">
        <v>0</v>
      </c>
      <c r="PH60" s="190">
        <v>0</v>
      </c>
      <c r="PI60" s="190">
        <v>0</v>
      </c>
      <c r="PJ60" s="190">
        <f t="shared" si="62"/>
        <v>0</v>
      </c>
      <c r="PK60" s="191"/>
      <c r="PL60" s="192">
        <v>54</v>
      </c>
      <c r="PM60" s="193" t="s">
        <v>68</v>
      </c>
      <c r="PN60" s="190">
        <v>0</v>
      </c>
      <c r="PO60" s="190">
        <v>0</v>
      </c>
      <c r="PP60" s="190">
        <v>0</v>
      </c>
      <c r="PQ60" s="190">
        <f t="shared" si="63"/>
        <v>0</v>
      </c>
      <c r="PR60" s="191"/>
      <c r="PS60" s="192">
        <v>54</v>
      </c>
      <c r="PT60" s="193" t="s">
        <v>68</v>
      </c>
      <c r="PU60" s="190">
        <v>0</v>
      </c>
      <c r="PV60" s="190">
        <v>0</v>
      </c>
      <c r="PW60" s="190">
        <v>0</v>
      </c>
      <c r="PX60" s="190">
        <f t="shared" si="64"/>
        <v>0</v>
      </c>
      <c r="PY60" s="191"/>
      <c r="PZ60" s="192">
        <v>54</v>
      </c>
      <c r="QA60" s="193" t="s">
        <v>68</v>
      </c>
      <c r="QB60" s="190"/>
      <c r="QC60" s="190"/>
      <c r="QD60" s="190">
        <v>0</v>
      </c>
      <c r="QE60" s="190">
        <f t="shared" si="65"/>
        <v>0</v>
      </c>
      <c r="QF60" s="191"/>
      <c r="QG60" s="192">
        <v>54</v>
      </c>
      <c r="QH60" s="193" t="s">
        <v>68</v>
      </c>
      <c r="QI60" s="190">
        <v>0</v>
      </c>
      <c r="QJ60" s="190">
        <v>0</v>
      </c>
      <c r="QK60" s="190">
        <v>0</v>
      </c>
      <c r="QL60" s="190">
        <f t="shared" si="66"/>
        <v>0</v>
      </c>
      <c r="QM60" s="191"/>
      <c r="QN60" s="192">
        <v>54</v>
      </c>
      <c r="QO60" s="193" t="s">
        <v>68</v>
      </c>
      <c r="QP60" s="190">
        <v>0</v>
      </c>
      <c r="QQ60" s="190">
        <v>0</v>
      </c>
      <c r="QR60" s="190">
        <v>0</v>
      </c>
      <c r="QS60" s="190">
        <f t="shared" si="67"/>
        <v>0</v>
      </c>
      <c r="QT60" s="191"/>
      <c r="QU60" s="192">
        <v>54</v>
      </c>
      <c r="QV60" s="193" t="s">
        <v>68</v>
      </c>
      <c r="QW60" s="190">
        <v>0</v>
      </c>
      <c r="QX60" s="190">
        <v>0</v>
      </c>
      <c r="QY60" s="190">
        <v>0</v>
      </c>
      <c r="QZ60" s="190">
        <f t="shared" si="68"/>
        <v>0</v>
      </c>
      <c r="RA60" s="191"/>
      <c r="RB60" s="192">
        <v>54</v>
      </c>
      <c r="RC60" s="193" t="s">
        <v>68</v>
      </c>
      <c r="RD60" s="190">
        <v>0</v>
      </c>
      <c r="RE60" s="190">
        <v>0</v>
      </c>
      <c r="RF60" s="190">
        <v>0</v>
      </c>
      <c r="RG60" s="190">
        <f t="shared" si="69"/>
        <v>0</v>
      </c>
      <c r="RH60" s="191"/>
      <c r="RI60" s="192">
        <v>54</v>
      </c>
      <c r="RJ60" s="193" t="s">
        <v>68</v>
      </c>
      <c r="RK60" s="190"/>
      <c r="RL60" s="190"/>
      <c r="RM60" s="190">
        <v>0</v>
      </c>
      <c r="RN60" s="190">
        <f t="shared" si="70"/>
        <v>0</v>
      </c>
      <c r="RO60" s="191"/>
      <c r="RP60" s="192">
        <v>54</v>
      </c>
      <c r="RQ60" s="193" t="s">
        <v>68</v>
      </c>
      <c r="RR60" s="190">
        <v>0</v>
      </c>
      <c r="RS60" s="190">
        <v>0</v>
      </c>
      <c r="RT60" s="190">
        <v>0</v>
      </c>
      <c r="RU60" s="190">
        <f t="shared" si="71"/>
        <v>0</v>
      </c>
      <c r="RV60" s="191"/>
      <c r="RW60" s="192">
        <v>54</v>
      </c>
      <c r="RX60" s="193" t="s">
        <v>68</v>
      </c>
      <c r="RY60" s="190">
        <v>0</v>
      </c>
      <c r="RZ60" s="190">
        <v>0</v>
      </c>
      <c r="SA60" s="190">
        <v>0</v>
      </c>
      <c r="SB60" s="190">
        <f t="shared" si="72"/>
        <v>0</v>
      </c>
      <c r="SC60" s="191"/>
      <c r="SD60" s="192">
        <v>54</v>
      </c>
      <c r="SE60" s="193" t="s">
        <v>68</v>
      </c>
      <c r="SF60" s="190">
        <v>0</v>
      </c>
      <c r="SG60" s="190">
        <v>0</v>
      </c>
      <c r="SH60" s="190">
        <v>0</v>
      </c>
      <c r="SI60" s="190">
        <f t="shared" si="73"/>
        <v>0</v>
      </c>
      <c r="SJ60" s="191"/>
      <c r="SK60" s="192">
        <v>54</v>
      </c>
      <c r="SL60" s="193" t="s">
        <v>68</v>
      </c>
      <c r="SM60" s="190">
        <v>0</v>
      </c>
      <c r="SN60" s="190">
        <v>0</v>
      </c>
      <c r="SO60" s="190">
        <v>0</v>
      </c>
      <c r="SP60" s="190">
        <f t="shared" si="74"/>
        <v>0</v>
      </c>
      <c r="SQ60" s="191"/>
      <c r="SR60" s="192">
        <v>54</v>
      </c>
      <c r="SS60" s="193" t="s">
        <v>68</v>
      </c>
      <c r="ST60" s="190">
        <v>0</v>
      </c>
      <c r="SU60" s="190">
        <v>0</v>
      </c>
      <c r="SV60" s="190">
        <v>0</v>
      </c>
      <c r="SW60" s="190">
        <f t="shared" si="75"/>
        <v>0</v>
      </c>
      <c r="SX60" s="191"/>
      <c r="SY60" s="192">
        <v>54</v>
      </c>
      <c r="SZ60" s="193" t="s">
        <v>68</v>
      </c>
      <c r="TA60" s="190">
        <v>0</v>
      </c>
      <c r="TB60" s="190">
        <v>0</v>
      </c>
      <c r="TC60" s="190">
        <v>0</v>
      </c>
      <c r="TD60" s="190">
        <f t="shared" si="76"/>
        <v>0</v>
      </c>
      <c r="TE60" s="191"/>
      <c r="TF60" s="192">
        <v>54</v>
      </c>
      <c r="TG60" s="193" t="s">
        <v>68</v>
      </c>
      <c r="TH60" s="190">
        <v>0</v>
      </c>
      <c r="TI60" s="190">
        <v>0</v>
      </c>
      <c r="TJ60" s="190">
        <v>0</v>
      </c>
      <c r="TK60" s="190">
        <f t="shared" si="77"/>
        <v>0</v>
      </c>
      <c r="TL60" s="191"/>
      <c r="TM60" s="192">
        <v>54</v>
      </c>
      <c r="TN60" s="193" t="s">
        <v>68</v>
      </c>
      <c r="TO60" s="190">
        <v>0</v>
      </c>
      <c r="TP60" s="190">
        <v>0</v>
      </c>
      <c r="TQ60" s="190">
        <v>0</v>
      </c>
      <c r="TR60" s="190">
        <f t="shared" si="78"/>
        <v>0</v>
      </c>
      <c r="TS60" s="191"/>
      <c r="TT60" s="192">
        <v>54</v>
      </c>
      <c r="TU60" s="193" t="s">
        <v>68</v>
      </c>
      <c r="TV60" s="190">
        <v>0</v>
      </c>
      <c r="TW60" s="190">
        <v>0</v>
      </c>
      <c r="TX60" s="190">
        <v>0</v>
      </c>
      <c r="TY60" s="190">
        <f t="shared" si="79"/>
        <v>0</v>
      </c>
      <c r="TZ60" s="191"/>
      <c r="UA60" s="192">
        <v>54</v>
      </c>
      <c r="UB60" s="193" t="s">
        <v>68</v>
      </c>
      <c r="UC60" s="190">
        <v>0</v>
      </c>
      <c r="UD60" s="190">
        <v>0</v>
      </c>
      <c r="UE60" s="190">
        <v>0</v>
      </c>
      <c r="UF60" s="190">
        <f t="shared" si="80"/>
        <v>0</v>
      </c>
      <c r="UG60" s="191"/>
      <c r="UH60" s="192">
        <v>54</v>
      </c>
      <c r="UI60" s="193" t="s">
        <v>68</v>
      </c>
      <c r="UJ60" s="190">
        <v>0</v>
      </c>
      <c r="UK60" s="190">
        <v>0</v>
      </c>
      <c r="UL60" s="190">
        <v>0</v>
      </c>
      <c r="UM60" s="190">
        <f t="shared" si="81"/>
        <v>0</v>
      </c>
      <c r="UN60" s="191"/>
      <c r="UO60" s="192">
        <v>54</v>
      </c>
      <c r="UP60" s="193" t="s">
        <v>68</v>
      </c>
      <c r="UQ60" s="190">
        <v>0</v>
      </c>
      <c r="UR60" s="190">
        <v>0</v>
      </c>
      <c r="US60" s="190">
        <v>0</v>
      </c>
      <c r="UT60" s="190">
        <f t="shared" si="82"/>
        <v>0</v>
      </c>
      <c r="UU60" s="191"/>
      <c r="UV60" s="192">
        <v>54</v>
      </c>
      <c r="UW60" s="193" t="s">
        <v>68</v>
      </c>
      <c r="UX60" s="190"/>
      <c r="UY60" s="190">
        <v>0</v>
      </c>
      <c r="UZ60" s="190">
        <v>0</v>
      </c>
      <c r="VA60" s="190">
        <f t="shared" si="83"/>
        <v>0</v>
      </c>
      <c r="VB60" s="191"/>
      <c r="VC60" s="192">
        <v>54</v>
      </c>
      <c r="VD60" s="193" t="s">
        <v>68</v>
      </c>
      <c r="VE60" s="190"/>
      <c r="VF60" s="190">
        <v>0</v>
      </c>
      <c r="VG60" s="190">
        <v>0</v>
      </c>
      <c r="VH60" s="190">
        <f t="shared" si="84"/>
        <v>0</v>
      </c>
      <c r="VI60" s="191"/>
      <c r="VJ60" s="192">
        <v>54</v>
      </c>
      <c r="VK60" s="193" t="s">
        <v>68</v>
      </c>
      <c r="VL60" s="190">
        <v>0</v>
      </c>
      <c r="VM60" s="190">
        <v>0</v>
      </c>
      <c r="VN60" s="190">
        <v>0</v>
      </c>
      <c r="VO60" s="190">
        <f t="shared" si="85"/>
        <v>0</v>
      </c>
      <c r="VP60" s="191"/>
      <c r="VQ60" s="192">
        <v>54</v>
      </c>
      <c r="VR60" s="193" t="s">
        <v>68</v>
      </c>
      <c r="VS60" s="190">
        <v>0</v>
      </c>
      <c r="VT60" s="190">
        <v>0</v>
      </c>
      <c r="VU60" s="190">
        <v>0</v>
      </c>
      <c r="VV60" s="190">
        <f t="shared" si="86"/>
        <v>0</v>
      </c>
      <c r="VW60" s="191"/>
      <c r="VX60" s="192">
        <v>54</v>
      </c>
      <c r="VY60" s="193" t="s">
        <v>68</v>
      </c>
      <c r="VZ60" s="190">
        <v>0</v>
      </c>
      <c r="WA60" s="190">
        <v>0</v>
      </c>
      <c r="WB60" s="190">
        <v>0</v>
      </c>
      <c r="WC60" s="190">
        <f t="shared" si="87"/>
        <v>0</v>
      </c>
      <c r="WD60" s="191"/>
      <c r="WE60" s="192">
        <v>54</v>
      </c>
      <c r="WF60" s="193" t="s">
        <v>68</v>
      </c>
      <c r="WG60" s="190">
        <v>0</v>
      </c>
      <c r="WH60" s="190">
        <v>0</v>
      </c>
      <c r="WI60" s="190">
        <v>0</v>
      </c>
      <c r="WJ60" s="190">
        <f t="shared" si="88"/>
        <v>0</v>
      </c>
      <c r="WK60" s="191"/>
      <c r="WL60" s="192">
        <v>54</v>
      </c>
      <c r="WM60" s="193" t="s">
        <v>68</v>
      </c>
      <c r="WN60" s="190">
        <v>0</v>
      </c>
      <c r="WO60" s="190">
        <v>0</v>
      </c>
      <c r="WP60" s="190">
        <v>0</v>
      </c>
      <c r="WQ60" s="190">
        <f t="shared" si="89"/>
        <v>0</v>
      </c>
      <c r="WR60" s="191"/>
      <c r="WS60" s="192">
        <v>54</v>
      </c>
      <c r="WT60" s="193" t="s">
        <v>68</v>
      </c>
      <c r="WU60" s="190">
        <v>0</v>
      </c>
      <c r="WV60" s="190">
        <v>0</v>
      </c>
      <c r="WW60" s="190">
        <v>0</v>
      </c>
      <c r="WX60" s="190">
        <f t="shared" si="90"/>
        <v>0</v>
      </c>
      <c r="WY60" s="191"/>
      <c r="WZ60" s="192">
        <v>54</v>
      </c>
      <c r="XA60" s="193" t="s">
        <v>68</v>
      </c>
      <c r="XB60" s="190">
        <v>0</v>
      </c>
      <c r="XC60" s="190">
        <v>0</v>
      </c>
      <c r="XD60" s="190">
        <v>0</v>
      </c>
      <c r="XE60" s="190">
        <f t="shared" si="91"/>
        <v>0</v>
      </c>
      <c r="XF60" s="191"/>
      <c r="XG60" s="192">
        <v>54</v>
      </c>
      <c r="XH60" s="193" t="s">
        <v>68</v>
      </c>
      <c r="XI60" s="190">
        <v>0</v>
      </c>
      <c r="XJ60" s="190">
        <v>0</v>
      </c>
      <c r="XK60" s="190">
        <v>0</v>
      </c>
      <c r="XL60" s="190">
        <f t="shared" si="92"/>
        <v>0</v>
      </c>
      <c r="XM60" s="191"/>
      <c r="XN60" s="192">
        <v>54</v>
      </c>
      <c r="XO60" s="193" t="s">
        <v>68</v>
      </c>
      <c r="XP60" s="190">
        <v>0</v>
      </c>
      <c r="XQ60" s="190">
        <v>0</v>
      </c>
      <c r="XR60" s="190">
        <v>0</v>
      </c>
      <c r="XS60" s="190">
        <f t="shared" si="93"/>
        <v>0</v>
      </c>
      <c r="XT60" s="191"/>
      <c r="XU60" s="192">
        <v>54</v>
      </c>
      <c r="XV60" s="193" t="s">
        <v>68</v>
      </c>
      <c r="XW60" s="190">
        <v>0</v>
      </c>
      <c r="XX60" s="190">
        <v>0</v>
      </c>
      <c r="XY60" s="190">
        <v>0</v>
      </c>
      <c r="XZ60" s="190">
        <f t="shared" si="94"/>
        <v>0</v>
      </c>
      <c r="YA60" s="191"/>
      <c r="YB60" s="192">
        <v>54</v>
      </c>
      <c r="YC60" s="193" t="s">
        <v>68</v>
      </c>
      <c r="YD60" s="190">
        <v>0</v>
      </c>
      <c r="YE60" s="190">
        <v>0</v>
      </c>
      <c r="YF60" s="190">
        <v>0</v>
      </c>
      <c r="YG60" s="190">
        <f t="shared" si="95"/>
        <v>0</v>
      </c>
      <c r="YH60" s="191"/>
      <c r="YI60" s="192">
        <v>54</v>
      </c>
      <c r="YJ60" s="193" t="s">
        <v>68</v>
      </c>
      <c r="YK60" s="190">
        <v>0</v>
      </c>
      <c r="YL60" s="190">
        <v>0</v>
      </c>
      <c r="YM60" s="190">
        <v>0</v>
      </c>
      <c r="YN60" s="190">
        <f t="shared" si="96"/>
        <v>0</v>
      </c>
      <c r="YO60" s="191"/>
      <c r="YP60" s="192">
        <v>54</v>
      </c>
      <c r="YQ60" s="193" t="s">
        <v>68</v>
      </c>
      <c r="YR60" s="190">
        <v>0</v>
      </c>
      <c r="YS60" s="190">
        <v>0</v>
      </c>
      <c r="YT60" s="219">
        <v>0</v>
      </c>
      <c r="YU60" s="190">
        <f t="shared" si="97"/>
        <v>0</v>
      </c>
      <c r="YV60" s="191"/>
      <c r="YW60" s="192">
        <v>54</v>
      </c>
      <c r="YX60" s="193" t="s">
        <v>68</v>
      </c>
      <c r="YY60" s="190">
        <v>0</v>
      </c>
      <c r="YZ60" s="190">
        <v>0</v>
      </c>
      <c r="ZA60" s="190">
        <v>0</v>
      </c>
      <c r="ZB60" s="190">
        <f t="shared" si="98"/>
        <v>0</v>
      </c>
      <c r="ZC60" s="191"/>
      <c r="ZD60" s="192">
        <v>54</v>
      </c>
      <c r="ZE60" s="193" t="s">
        <v>68</v>
      </c>
      <c r="ZF60" s="190">
        <v>0</v>
      </c>
      <c r="ZG60" s="190">
        <v>0</v>
      </c>
      <c r="ZH60" s="190">
        <v>0</v>
      </c>
      <c r="ZI60" s="190">
        <f t="shared" si="99"/>
        <v>0</v>
      </c>
      <c r="ZJ60" s="191"/>
      <c r="ZK60" s="192">
        <v>54</v>
      </c>
      <c r="ZL60" s="193" t="s">
        <v>68</v>
      </c>
      <c r="ZM60" s="190">
        <v>0</v>
      </c>
      <c r="ZN60" s="190">
        <v>0</v>
      </c>
      <c r="ZO60" s="190">
        <v>0</v>
      </c>
      <c r="ZP60" s="190">
        <f t="shared" si="100"/>
        <v>0</v>
      </c>
      <c r="ZQ60" s="191"/>
      <c r="ZR60" s="192">
        <v>54</v>
      </c>
      <c r="ZS60" s="193" t="s">
        <v>68</v>
      </c>
      <c r="ZT60" s="190">
        <v>0</v>
      </c>
      <c r="ZU60" s="190">
        <f t="shared" si="101"/>
        <v>639000</v>
      </c>
      <c r="ZV60" s="190">
        <f t="shared" si="0"/>
        <v>1000000</v>
      </c>
      <c r="ZW60" s="190">
        <f t="shared" si="1"/>
        <v>1639000</v>
      </c>
      <c r="ZX60" s="230"/>
    </row>
    <row r="61" spans="1:700" ht="15" hidden="1" customHeight="1">
      <c r="A61" s="192">
        <v>55</v>
      </c>
      <c r="B61" s="193" t="s">
        <v>67</v>
      </c>
      <c r="C61" s="190">
        <v>0</v>
      </c>
      <c r="D61" s="190">
        <v>0</v>
      </c>
      <c r="E61" s="190">
        <v>0</v>
      </c>
      <c r="F61" s="190">
        <f t="shared" si="2"/>
        <v>0</v>
      </c>
      <c r="G61" s="191"/>
      <c r="H61" s="192">
        <v>55</v>
      </c>
      <c r="I61" s="193" t="s">
        <v>67</v>
      </c>
      <c r="J61" s="190">
        <v>0</v>
      </c>
      <c r="K61" s="190">
        <v>0</v>
      </c>
      <c r="L61" s="190">
        <v>0</v>
      </c>
      <c r="M61" s="190">
        <f t="shared" si="3"/>
        <v>0</v>
      </c>
      <c r="N61" s="191"/>
      <c r="O61" s="192">
        <v>55</v>
      </c>
      <c r="P61" s="193" t="s">
        <v>67</v>
      </c>
      <c r="Q61" s="190">
        <v>0</v>
      </c>
      <c r="R61" s="190">
        <v>0</v>
      </c>
      <c r="S61" s="190">
        <v>0</v>
      </c>
      <c r="T61" s="190">
        <f t="shared" si="4"/>
        <v>0</v>
      </c>
      <c r="U61" s="191"/>
      <c r="V61" s="192">
        <v>55</v>
      </c>
      <c r="W61" s="193" t="s">
        <v>67</v>
      </c>
      <c r="X61" s="190">
        <v>0</v>
      </c>
      <c r="Y61" s="190">
        <v>0</v>
      </c>
      <c r="Z61" s="190">
        <v>0</v>
      </c>
      <c r="AA61" s="190">
        <f t="shared" si="5"/>
        <v>0</v>
      </c>
      <c r="AB61" s="191"/>
      <c r="AC61" s="192">
        <v>55</v>
      </c>
      <c r="AD61" s="193" t="s">
        <v>67</v>
      </c>
      <c r="AE61" s="190">
        <v>0</v>
      </c>
      <c r="AF61" s="190">
        <v>0</v>
      </c>
      <c r="AG61" s="190">
        <v>0</v>
      </c>
      <c r="AH61" s="190">
        <f t="shared" si="6"/>
        <v>0</v>
      </c>
      <c r="AI61" s="191"/>
      <c r="AJ61" s="192">
        <v>55</v>
      </c>
      <c r="AK61" s="193" t="s">
        <v>67</v>
      </c>
      <c r="AL61" s="190">
        <v>0</v>
      </c>
      <c r="AM61" s="190">
        <v>0</v>
      </c>
      <c r="AN61" s="190">
        <v>0</v>
      </c>
      <c r="AO61" s="190">
        <f t="shared" si="7"/>
        <v>0</v>
      </c>
      <c r="AP61" s="191"/>
      <c r="AQ61" s="192">
        <v>55</v>
      </c>
      <c r="AR61" s="193" t="s">
        <v>67</v>
      </c>
      <c r="AS61" s="190">
        <v>0</v>
      </c>
      <c r="AT61" s="190">
        <v>0</v>
      </c>
      <c r="AU61" s="190">
        <v>0</v>
      </c>
      <c r="AV61" s="190">
        <f t="shared" si="8"/>
        <v>0</v>
      </c>
      <c r="AW61" s="191"/>
      <c r="AX61" s="192">
        <v>55</v>
      </c>
      <c r="AY61" s="193" t="s">
        <v>67</v>
      </c>
      <c r="AZ61" s="190">
        <v>0</v>
      </c>
      <c r="BA61" s="190">
        <v>0</v>
      </c>
      <c r="BB61" s="190">
        <v>0</v>
      </c>
      <c r="BC61" s="190">
        <f t="shared" si="9"/>
        <v>0</v>
      </c>
      <c r="BD61" s="191"/>
      <c r="BE61" s="192">
        <v>55</v>
      </c>
      <c r="BF61" s="193" t="s">
        <v>67</v>
      </c>
      <c r="BG61" s="190">
        <v>0</v>
      </c>
      <c r="BH61" s="190">
        <v>0</v>
      </c>
      <c r="BI61" s="190">
        <v>0</v>
      </c>
      <c r="BJ61" s="190">
        <f t="shared" si="10"/>
        <v>0</v>
      </c>
      <c r="BK61" s="191"/>
      <c r="BL61" s="192">
        <v>55</v>
      </c>
      <c r="BM61" s="193" t="s">
        <v>67</v>
      </c>
      <c r="BN61" s="190">
        <v>0</v>
      </c>
      <c r="BO61" s="190">
        <v>0</v>
      </c>
      <c r="BP61" s="190">
        <v>0</v>
      </c>
      <c r="BQ61" s="190">
        <f t="shared" si="11"/>
        <v>0</v>
      </c>
      <c r="BR61" s="191"/>
      <c r="BS61" s="192">
        <v>55</v>
      </c>
      <c r="BT61" s="193" t="s">
        <v>67</v>
      </c>
      <c r="BU61" s="190">
        <v>0</v>
      </c>
      <c r="BV61" s="190">
        <v>0</v>
      </c>
      <c r="BW61" s="190">
        <v>0</v>
      </c>
      <c r="BX61" s="190">
        <f t="shared" si="12"/>
        <v>0</v>
      </c>
      <c r="BY61" s="191"/>
      <c r="BZ61" s="192">
        <v>55</v>
      </c>
      <c r="CA61" s="193" t="s">
        <v>67</v>
      </c>
      <c r="CB61" s="190">
        <v>0</v>
      </c>
      <c r="CC61" s="190">
        <v>0</v>
      </c>
      <c r="CD61" s="190">
        <v>0</v>
      </c>
      <c r="CE61" s="190">
        <f t="shared" si="13"/>
        <v>0</v>
      </c>
      <c r="CF61" s="191"/>
      <c r="CG61" s="192">
        <v>55</v>
      </c>
      <c r="CH61" s="193" t="s">
        <v>67</v>
      </c>
      <c r="CI61" s="190">
        <v>0</v>
      </c>
      <c r="CJ61" s="190">
        <v>0</v>
      </c>
      <c r="CK61" s="190">
        <v>0</v>
      </c>
      <c r="CL61" s="190">
        <f t="shared" si="14"/>
        <v>0</v>
      </c>
      <c r="CM61" s="191"/>
      <c r="CN61" s="192">
        <v>55</v>
      </c>
      <c r="CO61" s="193" t="s">
        <v>67</v>
      </c>
      <c r="CP61" s="190">
        <v>0</v>
      </c>
      <c r="CQ61" s="190">
        <v>0</v>
      </c>
      <c r="CR61" s="190">
        <v>0</v>
      </c>
      <c r="CS61" s="190">
        <f t="shared" si="15"/>
        <v>0</v>
      </c>
      <c r="CT61" s="191"/>
      <c r="CU61" s="192">
        <v>55</v>
      </c>
      <c r="CV61" s="193" t="s">
        <v>67</v>
      </c>
      <c r="CW61" s="190">
        <v>0</v>
      </c>
      <c r="CX61" s="190">
        <v>0</v>
      </c>
      <c r="CY61" s="190">
        <v>0</v>
      </c>
      <c r="CZ61" s="190">
        <f t="shared" si="16"/>
        <v>0</v>
      </c>
      <c r="DA61" s="191"/>
      <c r="DB61" s="192">
        <v>55</v>
      </c>
      <c r="DC61" s="193" t="s">
        <v>67</v>
      </c>
      <c r="DD61" s="190">
        <v>0</v>
      </c>
      <c r="DE61" s="190">
        <v>0</v>
      </c>
      <c r="DF61" s="190">
        <v>0</v>
      </c>
      <c r="DG61" s="190">
        <f t="shared" si="17"/>
        <v>0</v>
      </c>
      <c r="DH61" s="191"/>
      <c r="DI61" s="192">
        <v>55</v>
      </c>
      <c r="DJ61" s="193" t="s">
        <v>67</v>
      </c>
      <c r="DK61" s="190">
        <v>0</v>
      </c>
      <c r="DL61" s="190">
        <v>0</v>
      </c>
      <c r="DM61" s="190">
        <v>0</v>
      </c>
      <c r="DN61" s="190">
        <f t="shared" si="18"/>
        <v>0</v>
      </c>
      <c r="DO61" s="191"/>
      <c r="DP61" s="192">
        <v>55</v>
      </c>
      <c r="DQ61" s="193" t="s">
        <v>67</v>
      </c>
      <c r="DR61" s="190">
        <v>0</v>
      </c>
      <c r="DS61" s="190">
        <v>0</v>
      </c>
      <c r="DT61" s="190">
        <v>0</v>
      </c>
      <c r="DU61" s="190">
        <f t="shared" si="19"/>
        <v>0</v>
      </c>
      <c r="DV61" s="191"/>
      <c r="DW61" s="192">
        <v>55</v>
      </c>
      <c r="DX61" s="193" t="s">
        <v>67</v>
      </c>
      <c r="DY61" s="190">
        <v>0</v>
      </c>
      <c r="DZ61" s="190">
        <v>0</v>
      </c>
      <c r="EA61" s="190">
        <v>0</v>
      </c>
      <c r="EB61" s="190">
        <f t="shared" si="20"/>
        <v>0</v>
      </c>
      <c r="EC61" s="191"/>
      <c r="ED61" s="192">
        <v>55</v>
      </c>
      <c r="EE61" s="193" t="s">
        <v>67</v>
      </c>
      <c r="EF61" s="190">
        <v>0</v>
      </c>
      <c r="EG61" s="190">
        <v>0</v>
      </c>
      <c r="EH61" s="190">
        <v>0</v>
      </c>
      <c r="EI61" s="190">
        <f t="shared" si="21"/>
        <v>0</v>
      </c>
      <c r="EJ61" s="191"/>
      <c r="EK61" s="192">
        <v>55</v>
      </c>
      <c r="EL61" s="193" t="s">
        <v>67</v>
      </c>
      <c r="EM61" s="190">
        <v>0</v>
      </c>
      <c r="EN61" s="190">
        <v>0</v>
      </c>
      <c r="EO61" s="190">
        <v>0</v>
      </c>
      <c r="EP61" s="190">
        <f t="shared" si="22"/>
        <v>0</v>
      </c>
      <c r="EQ61" s="191"/>
      <c r="ER61" s="192">
        <v>55</v>
      </c>
      <c r="ES61" s="193" t="s">
        <v>67</v>
      </c>
      <c r="ET61" s="190">
        <v>0</v>
      </c>
      <c r="EU61" s="190">
        <v>0</v>
      </c>
      <c r="EV61" s="190">
        <v>0</v>
      </c>
      <c r="EW61" s="190">
        <f t="shared" si="23"/>
        <v>0</v>
      </c>
      <c r="EX61" s="191"/>
      <c r="EY61" s="192">
        <v>55</v>
      </c>
      <c r="EZ61" s="193" t="s">
        <v>67</v>
      </c>
      <c r="FA61" s="190">
        <v>0</v>
      </c>
      <c r="FB61" s="190">
        <v>0</v>
      </c>
      <c r="FC61" s="190">
        <v>0</v>
      </c>
      <c r="FD61" s="190">
        <f t="shared" si="24"/>
        <v>0</v>
      </c>
      <c r="FE61" s="191"/>
      <c r="FF61" s="192">
        <v>55</v>
      </c>
      <c r="FG61" s="193" t="s">
        <v>67</v>
      </c>
      <c r="FH61" s="190">
        <v>0</v>
      </c>
      <c r="FI61" s="190">
        <v>0</v>
      </c>
      <c r="FJ61" s="190">
        <v>0</v>
      </c>
      <c r="FK61" s="190">
        <f t="shared" si="25"/>
        <v>0</v>
      </c>
      <c r="FL61" s="191"/>
      <c r="FM61" s="192">
        <v>55</v>
      </c>
      <c r="FN61" s="193" t="s">
        <v>67</v>
      </c>
      <c r="FO61" s="190">
        <v>0</v>
      </c>
      <c r="FP61" s="190">
        <v>0</v>
      </c>
      <c r="FQ61" s="190">
        <v>0</v>
      </c>
      <c r="FR61" s="190">
        <f t="shared" si="26"/>
        <v>0</v>
      </c>
      <c r="FS61" s="191"/>
      <c r="FT61" s="192">
        <v>55</v>
      </c>
      <c r="FU61" s="193" t="s">
        <v>67</v>
      </c>
      <c r="FV61" s="190">
        <v>0</v>
      </c>
      <c r="FW61" s="190">
        <v>0</v>
      </c>
      <c r="FX61" s="190">
        <v>0</v>
      </c>
      <c r="FY61" s="190">
        <f t="shared" si="27"/>
        <v>0</v>
      </c>
      <c r="FZ61" s="191"/>
      <c r="GA61" s="192">
        <v>55</v>
      </c>
      <c r="GB61" s="193" t="s">
        <v>67</v>
      </c>
      <c r="GC61" s="190">
        <v>0</v>
      </c>
      <c r="GD61" s="190">
        <v>0</v>
      </c>
      <c r="GE61" s="190">
        <v>0</v>
      </c>
      <c r="GF61" s="190">
        <f t="shared" si="28"/>
        <v>0</v>
      </c>
      <c r="GG61" s="191"/>
      <c r="GH61" s="192">
        <v>55</v>
      </c>
      <c r="GI61" s="193" t="s">
        <v>67</v>
      </c>
      <c r="GJ61" s="190">
        <v>0</v>
      </c>
      <c r="GK61" s="190">
        <v>0</v>
      </c>
      <c r="GL61" s="190">
        <v>0</v>
      </c>
      <c r="GM61" s="190">
        <f t="shared" si="29"/>
        <v>0</v>
      </c>
      <c r="GN61" s="191"/>
      <c r="GO61" s="192">
        <v>55</v>
      </c>
      <c r="GP61" s="193" t="s">
        <v>67</v>
      </c>
      <c r="GQ61" s="190">
        <v>0</v>
      </c>
      <c r="GR61" s="190">
        <v>0</v>
      </c>
      <c r="GS61" s="190">
        <v>0</v>
      </c>
      <c r="GT61" s="190">
        <f t="shared" si="30"/>
        <v>0</v>
      </c>
      <c r="GU61" s="191"/>
      <c r="GV61" s="192">
        <v>55</v>
      </c>
      <c r="GW61" s="193" t="s">
        <v>67</v>
      </c>
      <c r="GX61" s="190">
        <v>0</v>
      </c>
      <c r="GY61" s="190">
        <v>0</v>
      </c>
      <c r="GZ61" s="190">
        <v>0</v>
      </c>
      <c r="HA61" s="190">
        <f t="shared" si="31"/>
        <v>0</v>
      </c>
      <c r="HB61" s="191"/>
      <c r="HC61" s="192">
        <v>55</v>
      </c>
      <c r="HD61" s="193" t="s">
        <v>67</v>
      </c>
      <c r="HE61" s="190">
        <v>0</v>
      </c>
      <c r="HF61" s="190">
        <v>0</v>
      </c>
      <c r="HG61" s="190">
        <v>0</v>
      </c>
      <c r="HH61" s="190">
        <f t="shared" si="32"/>
        <v>0</v>
      </c>
      <c r="HI61" s="191"/>
      <c r="HJ61" s="192">
        <v>55</v>
      </c>
      <c r="HK61" s="193" t="s">
        <v>67</v>
      </c>
      <c r="HL61" s="190">
        <v>0</v>
      </c>
      <c r="HM61" s="190">
        <v>0</v>
      </c>
      <c r="HN61" s="190">
        <v>0</v>
      </c>
      <c r="HO61" s="190">
        <f t="shared" si="33"/>
        <v>0</v>
      </c>
      <c r="HP61" s="191"/>
      <c r="HQ61" s="192">
        <v>55</v>
      </c>
      <c r="HR61" s="193" t="s">
        <v>67</v>
      </c>
      <c r="HS61" s="190">
        <v>0</v>
      </c>
      <c r="HT61" s="190">
        <v>0</v>
      </c>
      <c r="HU61" s="190">
        <v>0</v>
      </c>
      <c r="HV61" s="190">
        <f t="shared" si="34"/>
        <v>0</v>
      </c>
      <c r="HW61" s="191"/>
      <c r="HX61" s="192">
        <v>55</v>
      </c>
      <c r="HY61" s="193" t="s">
        <v>67</v>
      </c>
      <c r="HZ61" s="190">
        <v>0</v>
      </c>
      <c r="IA61" s="190">
        <v>0</v>
      </c>
      <c r="IB61" s="190">
        <v>0</v>
      </c>
      <c r="IC61" s="190">
        <f t="shared" si="35"/>
        <v>0</v>
      </c>
      <c r="ID61" s="191"/>
      <c r="IE61" s="192">
        <v>55</v>
      </c>
      <c r="IF61" s="193" t="s">
        <v>67</v>
      </c>
      <c r="IG61" s="190">
        <v>0</v>
      </c>
      <c r="IH61" s="190">
        <v>0</v>
      </c>
      <c r="II61" s="190">
        <v>0</v>
      </c>
      <c r="IJ61" s="190">
        <f t="shared" si="36"/>
        <v>0</v>
      </c>
      <c r="IK61" s="191"/>
      <c r="IL61" s="192">
        <v>55</v>
      </c>
      <c r="IM61" s="193" t="s">
        <v>67</v>
      </c>
      <c r="IN61" s="190">
        <v>0</v>
      </c>
      <c r="IO61" s="190">
        <v>0</v>
      </c>
      <c r="IP61" s="190">
        <v>0</v>
      </c>
      <c r="IQ61" s="190">
        <f t="shared" si="37"/>
        <v>0</v>
      </c>
      <c r="IR61" s="191"/>
      <c r="IS61" s="192">
        <v>55</v>
      </c>
      <c r="IT61" s="193" t="s">
        <v>67</v>
      </c>
      <c r="IU61" s="190">
        <v>0</v>
      </c>
      <c r="IV61" s="190">
        <v>0</v>
      </c>
      <c r="IW61" s="190">
        <v>0</v>
      </c>
      <c r="IX61" s="190">
        <f t="shared" si="38"/>
        <v>0</v>
      </c>
      <c r="IY61" s="191"/>
      <c r="IZ61" s="192">
        <v>55</v>
      </c>
      <c r="JA61" s="193" t="s">
        <v>67</v>
      </c>
      <c r="JB61" s="190">
        <v>0</v>
      </c>
      <c r="JC61" s="190">
        <v>0</v>
      </c>
      <c r="JD61" s="190">
        <v>0</v>
      </c>
      <c r="JE61" s="190">
        <f t="shared" si="39"/>
        <v>0</v>
      </c>
      <c r="JF61" s="191"/>
      <c r="JG61" s="192">
        <v>55</v>
      </c>
      <c r="JH61" s="193" t="s">
        <v>67</v>
      </c>
      <c r="JI61" s="190">
        <v>0</v>
      </c>
      <c r="JJ61" s="190">
        <v>0</v>
      </c>
      <c r="JK61" s="190">
        <v>0</v>
      </c>
      <c r="JL61" s="190">
        <f t="shared" si="40"/>
        <v>0</v>
      </c>
      <c r="JM61" s="191"/>
      <c r="JN61" s="192">
        <v>55</v>
      </c>
      <c r="JO61" s="193" t="s">
        <v>67</v>
      </c>
      <c r="JP61" s="190">
        <v>0</v>
      </c>
      <c r="JQ61" s="190">
        <v>0</v>
      </c>
      <c r="JR61" s="190">
        <v>0</v>
      </c>
      <c r="JS61" s="190">
        <f t="shared" si="41"/>
        <v>0</v>
      </c>
      <c r="JT61" s="191"/>
      <c r="JU61" s="192">
        <v>55</v>
      </c>
      <c r="JV61" s="193" t="s">
        <v>67</v>
      </c>
      <c r="JW61" s="190">
        <v>0</v>
      </c>
      <c r="JX61" s="190">
        <v>0</v>
      </c>
      <c r="JY61" s="190">
        <v>0</v>
      </c>
      <c r="JZ61" s="190">
        <f t="shared" si="42"/>
        <v>0</v>
      </c>
      <c r="KA61" s="191"/>
      <c r="KB61" s="192">
        <v>55</v>
      </c>
      <c r="KC61" s="193" t="s">
        <v>67</v>
      </c>
      <c r="KD61" s="190">
        <v>0</v>
      </c>
      <c r="KE61" s="190">
        <v>0</v>
      </c>
      <c r="KF61" s="190">
        <v>0</v>
      </c>
      <c r="KG61" s="190">
        <f t="shared" si="43"/>
        <v>0</v>
      </c>
      <c r="KH61" s="191"/>
      <c r="KI61" s="192">
        <v>55</v>
      </c>
      <c r="KJ61" s="193" t="s">
        <v>67</v>
      </c>
      <c r="KK61" s="190">
        <v>0</v>
      </c>
      <c r="KL61" s="190">
        <v>0</v>
      </c>
      <c r="KM61" s="190">
        <v>0</v>
      </c>
      <c r="KN61" s="190">
        <f t="shared" si="44"/>
        <v>0</v>
      </c>
      <c r="KO61" s="191"/>
      <c r="KP61" s="192">
        <v>55</v>
      </c>
      <c r="KQ61" s="193" t="s">
        <v>67</v>
      </c>
      <c r="KR61" s="190">
        <v>0</v>
      </c>
      <c r="KS61" s="190">
        <v>0</v>
      </c>
      <c r="KT61" s="190">
        <v>686000</v>
      </c>
      <c r="KU61" s="190">
        <f t="shared" si="45"/>
        <v>686000</v>
      </c>
      <c r="KV61" s="191"/>
      <c r="KW61" s="192">
        <v>55</v>
      </c>
      <c r="KX61" s="193" t="s">
        <v>67</v>
      </c>
      <c r="KY61" s="190">
        <v>0</v>
      </c>
      <c r="KZ61" s="190">
        <v>0</v>
      </c>
      <c r="LA61" s="190">
        <v>0</v>
      </c>
      <c r="LB61" s="190">
        <f t="shared" si="46"/>
        <v>0</v>
      </c>
      <c r="LC61" s="191"/>
      <c r="LD61" s="192">
        <v>55</v>
      </c>
      <c r="LE61" s="193" t="s">
        <v>67</v>
      </c>
      <c r="LF61" s="190"/>
      <c r="LG61" s="190">
        <v>0</v>
      </c>
      <c r="LH61" s="190">
        <v>0</v>
      </c>
      <c r="LI61" s="190">
        <f t="shared" si="47"/>
        <v>0</v>
      </c>
      <c r="LJ61" s="191"/>
      <c r="LK61" s="192">
        <v>55</v>
      </c>
      <c r="LL61" s="193" t="s">
        <v>67</v>
      </c>
      <c r="LM61" s="190">
        <v>0</v>
      </c>
      <c r="LN61" s="190">
        <v>0</v>
      </c>
      <c r="LO61" s="190">
        <v>0</v>
      </c>
      <c r="LP61" s="190">
        <f t="shared" si="48"/>
        <v>0</v>
      </c>
      <c r="LQ61" s="191"/>
      <c r="LR61" s="192">
        <v>55</v>
      </c>
      <c r="LS61" s="193" t="s">
        <v>67</v>
      </c>
      <c r="LT61" s="190">
        <v>0</v>
      </c>
      <c r="LU61" s="190">
        <v>0</v>
      </c>
      <c r="LV61" s="190">
        <v>0</v>
      </c>
      <c r="LW61" s="190">
        <f t="shared" si="49"/>
        <v>0</v>
      </c>
      <c r="LX61" s="191"/>
      <c r="LY61" s="192">
        <v>55</v>
      </c>
      <c r="LZ61" s="193" t="s">
        <v>67</v>
      </c>
      <c r="MA61" s="190">
        <v>0</v>
      </c>
      <c r="MB61" s="190">
        <v>0</v>
      </c>
      <c r="MC61" s="190">
        <v>0</v>
      </c>
      <c r="MD61" s="190">
        <f t="shared" si="50"/>
        <v>0</v>
      </c>
      <c r="ME61" s="191"/>
      <c r="MF61" s="192">
        <v>55</v>
      </c>
      <c r="MG61" s="193" t="s">
        <v>67</v>
      </c>
      <c r="MH61" s="190">
        <v>0</v>
      </c>
      <c r="MI61" s="190">
        <v>0</v>
      </c>
      <c r="MJ61" s="190">
        <v>0</v>
      </c>
      <c r="MK61" s="190">
        <f t="shared" si="51"/>
        <v>0</v>
      </c>
      <c r="ML61" s="191"/>
      <c r="MM61" s="192">
        <v>55</v>
      </c>
      <c r="MN61" s="193" t="s">
        <v>67</v>
      </c>
      <c r="MO61" s="190">
        <v>0</v>
      </c>
      <c r="MP61" s="190">
        <v>0</v>
      </c>
      <c r="MQ61" s="190">
        <v>0</v>
      </c>
      <c r="MR61" s="190">
        <f t="shared" si="52"/>
        <v>0</v>
      </c>
      <c r="MS61" s="191"/>
      <c r="MT61" s="192">
        <v>55</v>
      </c>
      <c r="MU61" s="193" t="s">
        <v>67</v>
      </c>
      <c r="MV61" s="190">
        <v>0</v>
      </c>
      <c r="MW61" s="190">
        <v>0</v>
      </c>
      <c r="MX61" s="190">
        <v>0</v>
      </c>
      <c r="MY61" s="190">
        <f t="shared" si="53"/>
        <v>0</v>
      </c>
      <c r="MZ61" s="191"/>
      <c r="NA61" s="192">
        <v>55</v>
      </c>
      <c r="NB61" s="193" t="s">
        <v>67</v>
      </c>
      <c r="NC61" s="190">
        <v>0</v>
      </c>
      <c r="ND61" s="190">
        <v>0</v>
      </c>
      <c r="NE61" s="190">
        <v>0</v>
      </c>
      <c r="NF61" s="190">
        <f t="shared" si="54"/>
        <v>0</v>
      </c>
      <c r="NG61" s="191"/>
      <c r="NH61" s="192">
        <v>55</v>
      </c>
      <c r="NI61" s="193" t="s">
        <v>67</v>
      </c>
      <c r="NJ61" s="190">
        <v>0</v>
      </c>
      <c r="NK61" s="190">
        <v>0</v>
      </c>
      <c r="NL61" s="190">
        <v>0</v>
      </c>
      <c r="NM61" s="190">
        <f t="shared" si="55"/>
        <v>0</v>
      </c>
      <c r="NN61" s="191"/>
      <c r="NO61" s="192">
        <v>55</v>
      </c>
      <c r="NP61" s="193" t="s">
        <v>67</v>
      </c>
      <c r="NQ61" s="190">
        <v>0</v>
      </c>
      <c r="NR61" s="190">
        <v>0</v>
      </c>
      <c r="NS61" s="190">
        <v>0</v>
      </c>
      <c r="NT61" s="190">
        <f t="shared" si="56"/>
        <v>0</v>
      </c>
      <c r="NU61" s="191"/>
      <c r="NV61" s="192">
        <v>55</v>
      </c>
      <c r="NW61" s="193" t="s">
        <v>67</v>
      </c>
      <c r="NX61" s="190">
        <v>0</v>
      </c>
      <c r="NY61" s="190">
        <v>0</v>
      </c>
      <c r="NZ61" s="190">
        <v>0</v>
      </c>
      <c r="OA61" s="190">
        <f t="shared" si="57"/>
        <v>0</v>
      </c>
      <c r="OB61" s="191"/>
      <c r="OC61" s="192">
        <v>55</v>
      </c>
      <c r="OD61" s="193" t="s">
        <v>67</v>
      </c>
      <c r="OE61" s="190">
        <v>0</v>
      </c>
      <c r="OF61" s="190">
        <v>0</v>
      </c>
      <c r="OG61" s="190">
        <v>0</v>
      </c>
      <c r="OH61" s="190">
        <f t="shared" si="58"/>
        <v>0</v>
      </c>
      <c r="OI61" s="191"/>
      <c r="OJ61" s="192">
        <v>55</v>
      </c>
      <c r="OK61" s="193" t="s">
        <v>67</v>
      </c>
      <c r="OL61" s="190">
        <v>0</v>
      </c>
      <c r="OM61" s="190">
        <v>0</v>
      </c>
      <c r="ON61" s="190">
        <v>0</v>
      </c>
      <c r="OO61" s="190">
        <f t="shared" si="59"/>
        <v>0</v>
      </c>
      <c r="OP61" s="191"/>
      <c r="OQ61" s="192">
        <v>55</v>
      </c>
      <c r="OR61" s="193" t="s">
        <v>67</v>
      </c>
      <c r="OS61" s="190">
        <v>0</v>
      </c>
      <c r="OT61" s="190">
        <v>0</v>
      </c>
      <c r="OU61" s="190">
        <v>0</v>
      </c>
      <c r="OV61" s="190">
        <f t="shared" si="60"/>
        <v>0</v>
      </c>
      <c r="OW61" s="191"/>
      <c r="OX61" s="192">
        <v>55</v>
      </c>
      <c r="OY61" s="193" t="s">
        <v>67</v>
      </c>
      <c r="OZ61" s="190">
        <v>0</v>
      </c>
      <c r="PA61" s="190">
        <v>0</v>
      </c>
      <c r="PB61" s="190">
        <v>0</v>
      </c>
      <c r="PC61" s="190">
        <f t="shared" si="61"/>
        <v>0</v>
      </c>
      <c r="PD61" s="191"/>
      <c r="PE61" s="192">
        <v>55</v>
      </c>
      <c r="PF61" s="193" t="s">
        <v>67</v>
      </c>
      <c r="PG61" s="190">
        <v>0</v>
      </c>
      <c r="PH61" s="190">
        <v>0</v>
      </c>
      <c r="PI61" s="190">
        <v>0</v>
      </c>
      <c r="PJ61" s="190">
        <f t="shared" si="62"/>
        <v>0</v>
      </c>
      <c r="PK61" s="191"/>
      <c r="PL61" s="192">
        <v>55</v>
      </c>
      <c r="PM61" s="193" t="s">
        <v>67</v>
      </c>
      <c r="PN61" s="190">
        <v>0</v>
      </c>
      <c r="PO61" s="190">
        <v>0</v>
      </c>
      <c r="PP61" s="190">
        <v>0</v>
      </c>
      <c r="PQ61" s="190">
        <f t="shared" si="63"/>
        <v>0</v>
      </c>
      <c r="PR61" s="191"/>
      <c r="PS61" s="192">
        <v>55</v>
      </c>
      <c r="PT61" s="193" t="s">
        <v>67</v>
      </c>
      <c r="PU61" s="190">
        <v>0</v>
      </c>
      <c r="PV61" s="190">
        <v>0</v>
      </c>
      <c r="PW61" s="190">
        <v>0</v>
      </c>
      <c r="PX61" s="190">
        <f t="shared" si="64"/>
        <v>0</v>
      </c>
      <c r="PY61" s="191"/>
      <c r="PZ61" s="192">
        <v>55</v>
      </c>
      <c r="QA61" s="193" t="s">
        <v>67</v>
      </c>
      <c r="QB61" s="190"/>
      <c r="QC61" s="190"/>
      <c r="QD61" s="190">
        <v>0</v>
      </c>
      <c r="QE61" s="190">
        <f t="shared" si="65"/>
        <v>0</v>
      </c>
      <c r="QF61" s="191"/>
      <c r="QG61" s="192">
        <v>55</v>
      </c>
      <c r="QH61" s="193" t="s">
        <v>67</v>
      </c>
      <c r="QI61" s="190">
        <v>0</v>
      </c>
      <c r="QJ61" s="190">
        <v>0</v>
      </c>
      <c r="QK61" s="190">
        <v>0</v>
      </c>
      <c r="QL61" s="190">
        <f t="shared" si="66"/>
        <v>0</v>
      </c>
      <c r="QM61" s="191"/>
      <c r="QN61" s="192">
        <v>55</v>
      </c>
      <c r="QO61" s="193" t="s">
        <v>67</v>
      </c>
      <c r="QP61" s="190">
        <v>0</v>
      </c>
      <c r="QQ61" s="190">
        <v>0</v>
      </c>
      <c r="QR61" s="190">
        <v>0</v>
      </c>
      <c r="QS61" s="190">
        <f t="shared" si="67"/>
        <v>0</v>
      </c>
      <c r="QT61" s="191"/>
      <c r="QU61" s="192">
        <v>55</v>
      </c>
      <c r="QV61" s="193" t="s">
        <v>67</v>
      </c>
      <c r="QW61" s="190">
        <v>0</v>
      </c>
      <c r="QX61" s="190">
        <v>0</v>
      </c>
      <c r="QY61" s="190">
        <v>0</v>
      </c>
      <c r="QZ61" s="190">
        <f t="shared" si="68"/>
        <v>0</v>
      </c>
      <c r="RA61" s="191"/>
      <c r="RB61" s="192">
        <v>55</v>
      </c>
      <c r="RC61" s="193" t="s">
        <v>67</v>
      </c>
      <c r="RD61" s="190">
        <v>0</v>
      </c>
      <c r="RE61" s="190">
        <v>0</v>
      </c>
      <c r="RF61" s="190">
        <v>0</v>
      </c>
      <c r="RG61" s="190">
        <f t="shared" si="69"/>
        <v>0</v>
      </c>
      <c r="RH61" s="191"/>
      <c r="RI61" s="192">
        <v>55</v>
      </c>
      <c r="RJ61" s="193" t="s">
        <v>67</v>
      </c>
      <c r="RK61" s="190"/>
      <c r="RL61" s="190"/>
      <c r="RM61" s="190">
        <v>0</v>
      </c>
      <c r="RN61" s="190">
        <f t="shared" si="70"/>
        <v>0</v>
      </c>
      <c r="RO61" s="191"/>
      <c r="RP61" s="192">
        <v>55</v>
      </c>
      <c r="RQ61" s="193" t="s">
        <v>67</v>
      </c>
      <c r="RR61" s="190">
        <v>0</v>
      </c>
      <c r="RS61" s="190">
        <v>0</v>
      </c>
      <c r="RT61" s="190">
        <v>0</v>
      </c>
      <c r="RU61" s="190">
        <f t="shared" si="71"/>
        <v>0</v>
      </c>
      <c r="RV61" s="191"/>
      <c r="RW61" s="192">
        <v>55</v>
      </c>
      <c r="RX61" s="193" t="s">
        <v>67</v>
      </c>
      <c r="RY61" s="190">
        <v>0</v>
      </c>
      <c r="RZ61" s="190">
        <v>0</v>
      </c>
      <c r="SA61" s="190">
        <v>0</v>
      </c>
      <c r="SB61" s="190">
        <f t="shared" si="72"/>
        <v>0</v>
      </c>
      <c r="SC61" s="191"/>
      <c r="SD61" s="192">
        <v>55</v>
      </c>
      <c r="SE61" s="193" t="s">
        <v>67</v>
      </c>
      <c r="SF61" s="190">
        <v>0</v>
      </c>
      <c r="SG61" s="190">
        <v>0</v>
      </c>
      <c r="SH61" s="190">
        <v>0</v>
      </c>
      <c r="SI61" s="190">
        <f t="shared" si="73"/>
        <v>0</v>
      </c>
      <c r="SJ61" s="191"/>
      <c r="SK61" s="192">
        <v>55</v>
      </c>
      <c r="SL61" s="193" t="s">
        <v>67</v>
      </c>
      <c r="SM61" s="190">
        <v>0</v>
      </c>
      <c r="SN61" s="190">
        <v>0</v>
      </c>
      <c r="SO61" s="190">
        <v>0</v>
      </c>
      <c r="SP61" s="190">
        <f t="shared" si="74"/>
        <v>0</v>
      </c>
      <c r="SQ61" s="191"/>
      <c r="SR61" s="192">
        <v>55</v>
      </c>
      <c r="SS61" s="193" t="s">
        <v>67</v>
      </c>
      <c r="ST61" s="190">
        <v>0</v>
      </c>
      <c r="SU61" s="190">
        <v>0</v>
      </c>
      <c r="SV61" s="190">
        <v>0</v>
      </c>
      <c r="SW61" s="190">
        <f t="shared" si="75"/>
        <v>0</v>
      </c>
      <c r="SX61" s="191"/>
      <c r="SY61" s="192">
        <v>55</v>
      </c>
      <c r="SZ61" s="193" t="s">
        <v>67</v>
      </c>
      <c r="TA61" s="190">
        <v>0</v>
      </c>
      <c r="TB61" s="190">
        <v>0</v>
      </c>
      <c r="TC61" s="190">
        <v>0</v>
      </c>
      <c r="TD61" s="190">
        <f t="shared" si="76"/>
        <v>0</v>
      </c>
      <c r="TE61" s="191"/>
      <c r="TF61" s="192">
        <v>55</v>
      </c>
      <c r="TG61" s="193" t="s">
        <v>67</v>
      </c>
      <c r="TH61" s="190">
        <v>0</v>
      </c>
      <c r="TI61" s="190">
        <v>0</v>
      </c>
      <c r="TJ61" s="190">
        <v>0</v>
      </c>
      <c r="TK61" s="190">
        <f t="shared" si="77"/>
        <v>0</v>
      </c>
      <c r="TL61" s="191"/>
      <c r="TM61" s="192">
        <v>55</v>
      </c>
      <c r="TN61" s="193" t="s">
        <v>67</v>
      </c>
      <c r="TO61" s="190">
        <v>0</v>
      </c>
      <c r="TP61" s="190">
        <v>0</v>
      </c>
      <c r="TQ61" s="190">
        <v>0</v>
      </c>
      <c r="TR61" s="190">
        <f t="shared" si="78"/>
        <v>0</v>
      </c>
      <c r="TS61" s="191"/>
      <c r="TT61" s="192">
        <v>55</v>
      </c>
      <c r="TU61" s="193" t="s">
        <v>67</v>
      </c>
      <c r="TV61" s="190">
        <v>0</v>
      </c>
      <c r="TW61" s="190">
        <v>0</v>
      </c>
      <c r="TX61" s="190">
        <v>0</v>
      </c>
      <c r="TY61" s="190">
        <f t="shared" si="79"/>
        <v>0</v>
      </c>
      <c r="TZ61" s="191"/>
      <c r="UA61" s="192">
        <v>55</v>
      </c>
      <c r="UB61" s="193" t="s">
        <v>67</v>
      </c>
      <c r="UC61" s="190">
        <v>0</v>
      </c>
      <c r="UD61" s="190">
        <v>0</v>
      </c>
      <c r="UE61" s="190">
        <v>0</v>
      </c>
      <c r="UF61" s="190">
        <f t="shared" si="80"/>
        <v>0</v>
      </c>
      <c r="UG61" s="191"/>
      <c r="UH61" s="192">
        <v>55</v>
      </c>
      <c r="UI61" s="193" t="s">
        <v>67</v>
      </c>
      <c r="UJ61" s="190">
        <v>0</v>
      </c>
      <c r="UK61" s="190">
        <v>0</v>
      </c>
      <c r="UL61" s="190">
        <v>0</v>
      </c>
      <c r="UM61" s="190">
        <f t="shared" si="81"/>
        <v>0</v>
      </c>
      <c r="UN61" s="191"/>
      <c r="UO61" s="192">
        <v>55</v>
      </c>
      <c r="UP61" s="193" t="s">
        <v>67</v>
      </c>
      <c r="UQ61" s="190">
        <v>0</v>
      </c>
      <c r="UR61" s="190">
        <v>0</v>
      </c>
      <c r="US61" s="190">
        <v>0</v>
      </c>
      <c r="UT61" s="190">
        <f t="shared" si="82"/>
        <v>0</v>
      </c>
      <c r="UU61" s="191"/>
      <c r="UV61" s="192">
        <v>55</v>
      </c>
      <c r="UW61" s="193" t="s">
        <v>67</v>
      </c>
      <c r="UX61" s="190"/>
      <c r="UY61" s="190">
        <v>0</v>
      </c>
      <c r="UZ61" s="190">
        <v>0</v>
      </c>
      <c r="VA61" s="190">
        <f t="shared" si="83"/>
        <v>0</v>
      </c>
      <c r="VB61" s="191"/>
      <c r="VC61" s="192">
        <v>55</v>
      </c>
      <c r="VD61" s="193" t="s">
        <v>67</v>
      </c>
      <c r="VE61" s="190"/>
      <c r="VF61" s="190">
        <v>0</v>
      </c>
      <c r="VG61" s="190">
        <v>0</v>
      </c>
      <c r="VH61" s="190">
        <f t="shared" si="84"/>
        <v>0</v>
      </c>
      <c r="VI61" s="191"/>
      <c r="VJ61" s="192">
        <v>55</v>
      </c>
      <c r="VK61" s="193" t="s">
        <v>67</v>
      </c>
      <c r="VL61" s="190">
        <v>0</v>
      </c>
      <c r="VM61" s="190">
        <v>0</v>
      </c>
      <c r="VN61" s="190">
        <v>0</v>
      </c>
      <c r="VO61" s="190">
        <f t="shared" si="85"/>
        <v>0</v>
      </c>
      <c r="VP61" s="191"/>
      <c r="VQ61" s="192">
        <v>55</v>
      </c>
      <c r="VR61" s="193" t="s">
        <v>67</v>
      </c>
      <c r="VS61" s="190">
        <v>0</v>
      </c>
      <c r="VT61" s="190">
        <v>0</v>
      </c>
      <c r="VU61" s="190">
        <v>0</v>
      </c>
      <c r="VV61" s="190">
        <f t="shared" si="86"/>
        <v>0</v>
      </c>
      <c r="VW61" s="191"/>
      <c r="VX61" s="192">
        <v>55</v>
      </c>
      <c r="VY61" s="193" t="s">
        <v>67</v>
      </c>
      <c r="VZ61" s="190">
        <v>0</v>
      </c>
      <c r="WA61" s="190">
        <v>0</v>
      </c>
      <c r="WB61" s="190">
        <v>0</v>
      </c>
      <c r="WC61" s="190">
        <f t="shared" si="87"/>
        <v>0</v>
      </c>
      <c r="WD61" s="191"/>
      <c r="WE61" s="192">
        <v>55</v>
      </c>
      <c r="WF61" s="193" t="s">
        <v>67</v>
      </c>
      <c r="WG61" s="190">
        <v>0</v>
      </c>
      <c r="WH61" s="190">
        <v>0</v>
      </c>
      <c r="WI61" s="190">
        <v>0</v>
      </c>
      <c r="WJ61" s="190">
        <f t="shared" si="88"/>
        <v>0</v>
      </c>
      <c r="WK61" s="191"/>
      <c r="WL61" s="192">
        <v>55</v>
      </c>
      <c r="WM61" s="193" t="s">
        <v>67</v>
      </c>
      <c r="WN61" s="190">
        <v>0</v>
      </c>
      <c r="WO61" s="190">
        <v>0</v>
      </c>
      <c r="WP61" s="190">
        <v>0</v>
      </c>
      <c r="WQ61" s="190">
        <f t="shared" si="89"/>
        <v>0</v>
      </c>
      <c r="WR61" s="191"/>
      <c r="WS61" s="192">
        <v>55</v>
      </c>
      <c r="WT61" s="193" t="s">
        <v>67</v>
      </c>
      <c r="WU61" s="190">
        <v>0</v>
      </c>
      <c r="WV61" s="190">
        <v>0</v>
      </c>
      <c r="WW61" s="190">
        <v>0</v>
      </c>
      <c r="WX61" s="190">
        <f t="shared" si="90"/>
        <v>0</v>
      </c>
      <c r="WY61" s="191"/>
      <c r="WZ61" s="192">
        <v>55</v>
      </c>
      <c r="XA61" s="193" t="s">
        <v>67</v>
      </c>
      <c r="XB61" s="190">
        <v>0</v>
      </c>
      <c r="XC61" s="190">
        <v>0</v>
      </c>
      <c r="XD61" s="190">
        <v>0</v>
      </c>
      <c r="XE61" s="190">
        <f t="shared" si="91"/>
        <v>0</v>
      </c>
      <c r="XF61" s="191"/>
      <c r="XG61" s="192">
        <v>55</v>
      </c>
      <c r="XH61" s="193" t="s">
        <v>67</v>
      </c>
      <c r="XI61" s="190">
        <v>0</v>
      </c>
      <c r="XJ61" s="190">
        <v>0</v>
      </c>
      <c r="XK61" s="190">
        <v>0</v>
      </c>
      <c r="XL61" s="190">
        <f t="shared" si="92"/>
        <v>0</v>
      </c>
      <c r="XM61" s="191"/>
      <c r="XN61" s="192">
        <v>55</v>
      </c>
      <c r="XO61" s="193" t="s">
        <v>67</v>
      </c>
      <c r="XP61" s="190">
        <v>0</v>
      </c>
      <c r="XQ61" s="190">
        <v>0</v>
      </c>
      <c r="XR61" s="190">
        <v>0</v>
      </c>
      <c r="XS61" s="190">
        <f t="shared" si="93"/>
        <v>0</v>
      </c>
      <c r="XT61" s="191"/>
      <c r="XU61" s="192">
        <v>55</v>
      </c>
      <c r="XV61" s="193" t="s">
        <v>67</v>
      </c>
      <c r="XW61" s="190">
        <v>0</v>
      </c>
      <c r="XX61" s="190">
        <v>0</v>
      </c>
      <c r="XY61" s="190">
        <v>0</v>
      </c>
      <c r="XZ61" s="190">
        <f t="shared" si="94"/>
        <v>0</v>
      </c>
      <c r="YA61" s="191"/>
      <c r="YB61" s="192">
        <v>55</v>
      </c>
      <c r="YC61" s="193" t="s">
        <v>67</v>
      </c>
      <c r="YD61" s="190">
        <v>0</v>
      </c>
      <c r="YE61" s="190">
        <v>0</v>
      </c>
      <c r="YF61" s="190">
        <v>0</v>
      </c>
      <c r="YG61" s="190">
        <f t="shared" si="95"/>
        <v>0</v>
      </c>
      <c r="YH61" s="191"/>
      <c r="YI61" s="192">
        <v>55</v>
      </c>
      <c r="YJ61" s="193" t="s">
        <v>67</v>
      </c>
      <c r="YK61" s="190">
        <v>0</v>
      </c>
      <c r="YL61" s="190">
        <v>0</v>
      </c>
      <c r="YM61" s="190">
        <v>0</v>
      </c>
      <c r="YN61" s="190">
        <f t="shared" si="96"/>
        <v>0</v>
      </c>
      <c r="YO61" s="191"/>
      <c r="YP61" s="192">
        <v>55</v>
      </c>
      <c r="YQ61" s="193" t="s">
        <v>67</v>
      </c>
      <c r="YR61" s="190">
        <v>0</v>
      </c>
      <c r="YS61" s="190">
        <v>0</v>
      </c>
      <c r="YT61" s="190">
        <v>0</v>
      </c>
      <c r="YU61" s="190">
        <f t="shared" si="97"/>
        <v>0</v>
      </c>
      <c r="YV61" s="191"/>
      <c r="YW61" s="192">
        <v>55</v>
      </c>
      <c r="YX61" s="193" t="s">
        <v>67</v>
      </c>
      <c r="YY61" s="190">
        <v>0</v>
      </c>
      <c r="YZ61" s="190">
        <v>0</v>
      </c>
      <c r="ZA61" s="190">
        <v>0</v>
      </c>
      <c r="ZB61" s="190">
        <f t="shared" si="98"/>
        <v>0</v>
      </c>
      <c r="ZC61" s="191"/>
      <c r="ZD61" s="192">
        <v>55</v>
      </c>
      <c r="ZE61" s="193" t="s">
        <v>67</v>
      </c>
      <c r="ZF61" s="190">
        <v>0</v>
      </c>
      <c r="ZG61" s="190">
        <v>0</v>
      </c>
      <c r="ZH61" s="190">
        <v>0</v>
      </c>
      <c r="ZI61" s="190">
        <f t="shared" si="99"/>
        <v>0</v>
      </c>
      <c r="ZJ61" s="191"/>
      <c r="ZK61" s="192">
        <v>55</v>
      </c>
      <c r="ZL61" s="193" t="s">
        <v>67</v>
      </c>
      <c r="ZM61" s="190">
        <v>0</v>
      </c>
      <c r="ZN61" s="190">
        <v>0</v>
      </c>
      <c r="ZO61" s="190">
        <v>0</v>
      </c>
      <c r="ZP61" s="190">
        <f t="shared" si="100"/>
        <v>0</v>
      </c>
      <c r="ZQ61" s="191"/>
      <c r="ZR61" s="192">
        <v>55</v>
      </c>
      <c r="ZS61" s="193" t="s">
        <v>67</v>
      </c>
      <c r="ZT61" s="190">
        <v>0</v>
      </c>
      <c r="ZU61" s="190">
        <f t="shared" si="101"/>
        <v>0</v>
      </c>
      <c r="ZV61" s="190">
        <f t="shared" si="0"/>
        <v>686000</v>
      </c>
      <c r="ZW61" s="190">
        <f t="shared" si="1"/>
        <v>686000</v>
      </c>
      <c r="ZX61" s="230"/>
    </row>
    <row r="62" spans="1:700" ht="15.75" hidden="1">
      <c r="A62" s="192">
        <v>56</v>
      </c>
      <c r="B62" s="189" t="s">
        <v>48</v>
      </c>
      <c r="C62" s="190">
        <v>0</v>
      </c>
      <c r="D62" s="190">
        <v>0</v>
      </c>
      <c r="E62" s="190">
        <v>0</v>
      </c>
      <c r="F62" s="190">
        <f t="shared" si="2"/>
        <v>0</v>
      </c>
      <c r="G62" s="191"/>
      <c r="H62" s="192">
        <v>56</v>
      </c>
      <c r="I62" s="189" t="s">
        <v>48</v>
      </c>
      <c r="J62" s="190">
        <v>0</v>
      </c>
      <c r="K62" s="190">
        <v>0</v>
      </c>
      <c r="L62" s="190">
        <v>0</v>
      </c>
      <c r="M62" s="190">
        <f t="shared" si="3"/>
        <v>0</v>
      </c>
      <c r="N62" s="191"/>
      <c r="O62" s="192">
        <v>56</v>
      </c>
      <c r="P62" s="189" t="s">
        <v>48</v>
      </c>
      <c r="Q62" s="190">
        <v>0</v>
      </c>
      <c r="R62" s="190">
        <v>0</v>
      </c>
      <c r="S62" s="190">
        <v>0</v>
      </c>
      <c r="T62" s="190">
        <f t="shared" si="4"/>
        <v>0</v>
      </c>
      <c r="U62" s="191"/>
      <c r="V62" s="192">
        <v>56</v>
      </c>
      <c r="W62" s="189" t="s">
        <v>48</v>
      </c>
      <c r="X62" s="190">
        <v>0</v>
      </c>
      <c r="Y62" s="190">
        <v>0</v>
      </c>
      <c r="Z62" s="190">
        <v>0</v>
      </c>
      <c r="AA62" s="190">
        <f t="shared" si="5"/>
        <v>0</v>
      </c>
      <c r="AB62" s="191"/>
      <c r="AC62" s="192">
        <v>56</v>
      </c>
      <c r="AD62" s="189" t="s">
        <v>48</v>
      </c>
      <c r="AE62" s="190">
        <v>0</v>
      </c>
      <c r="AF62" s="190">
        <v>0</v>
      </c>
      <c r="AG62" s="190">
        <v>0</v>
      </c>
      <c r="AH62" s="190">
        <f t="shared" si="6"/>
        <v>0</v>
      </c>
      <c r="AI62" s="191"/>
      <c r="AJ62" s="192">
        <v>56</v>
      </c>
      <c r="AK62" s="189" t="s">
        <v>48</v>
      </c>
      <c r="AL62" s="190">
        <v>0</v>
      </c>
      <c r="AM62" s="190">
        <v>0</v>
      </c>
      <c r="AN62" s="190">
        <v>0</v>
      </c>
      <c r="AO62" s="190">
        <f t="shared" si="7"/>
        <v>0</v>
      </c>
      <c r="AP62" s="191"/>
      <c r="AQ62" s="192">
        <v>56</v>
      </c>
      <c r="AR62" s="189" t="s">
        <v>48</v>
      </c>
      <c r="AS62" s="190">
        <v>0</v>
      </c>
      <c r="AT62" s="190">
        <v>0</v>
      </c>
      <c r="AU62" s="190">
        <v>0</v>
      </c>
      <c r="AV62" s="190">
        <f t="shared" si="8"/>
        <v>0</v>
      </c>
      <c r="AW62" s="191"/>
      <c r="AX62" s="192">
        <v>56</v>
      </c>
      <c r="AY62" s="189" t="s">
        <v>48</v>
      </c>
      <c r="AZ62" s="190">
        <v>0</v>
      </c>
      <c r="BA62" s="190">
        <v>0</v>
      </c>
      <c r="BB62" s="190">
        <v>0</v>
      </c>
      <c r="BC62" s="190">
        <f t="shared" si="9"/>
        <v>0</v>
      </c>
      <c r="BD62" s="191"/>
      <c r="BE62" s="192">
        <v>56</v>
      </c>
      <c r="BF62" s="189" t="s">
        <v>48</v>
      </c>
      <c r="BG62" s="190">
        <v>0</v>
      </c>
      <c r="BH62" s="190">
        <v>0</v>
      </c>
      <c r="BI62" s="190">
        <v>0</v>
      </c>
      <c r="BJ62" s="190">
        <f t="shared" si="10"/>
        <v>0</v>
      </c>
      <c r="BK62" s="191"/>
      <c r="BL62" s="192">
        <v>56</v>
      </c>
      <c r="BM62" s="189" t="s">
        <v>48</v>
      </c>
      <c r="BN62" s="190">
        <v>0</v>
      </c>
      <c r="BO62" s="190">
        <v>0</v>
      </c>
      <c r="BP62" s="190">
        <v>0</v>
      </c>
      <c r="BQ62" s="190">
        <f t="shared" si="11"/>
        <v>0</v>
      </c>
      <c r="BR62" s="191"/>
      <c r="BS62" s="192">
        <v>56</v>
      </c>
      <c r="BT62" s="189" t="s">
        <v>48</v>
      </c>
      <c r="BU62" s="190">
        <v>0</v>
      </c>
      <c r="BV62" s="190">
        <v>0</v>
      </c>
      <c r="BW62" s="190">
        <v>0</v>
      </c>
      <c r="BX62" s="190">
        <f t="shared" si="12"/>
        <v>0</v>
      </c>
      <c r="BY62" s="191"/>
      <c r="BZ62" s="192">
        <v>56</v>
      </c>
      <c r="CA62" s="189" t="s">
        <v>48</v>
      </c>
      <c r="CB62" s="190">
        <v>0</v>
      </c>
      <c r="CC62" s="190">
        <v>0</v>
      </c>
      <c r="CD62" s="190">
        <v>0</v>
      </c>
      <c r="CE62" s="190">
        <f t="shared" si="13"/>
        <v>0</v>
      </c>
      <c r="CF62" s="191"/>
      <c r="CG62" s="192">
        <v>56</v>
      </c>
      <c r="CH62" s="189" t="s">
        <v>48</v>
      </c>
      <c r="CI62" s="190">
        <v>0</v>
      </c>
      <c r="CJ62" s="190">
        <v>0</v>
      </c>
      <c r="CK62" s="190">
        <v>0</v>
      </c>
      <c r="CL62" s="190">
        <f t="shared" si="14"/>
        <v>0</v>
      </c>
      <c r="CM62" s="191"/>
      <c r="CN62" s="192">
        <v>56</v>
      </c>
      <c r="CO62" s="189" t="s">
        <v>48</v>
      </c>
      <c r="CP62" s="190">
        <v>0</v>
      </c>
      <c r="CQ62" s="190">
        <v>0</v>
      </c>
      <c r="CR62" s="190">
        <v>0</v>
      </c>
      <c r="CS62" s="190">
        <f t="shared" si="15"/>
        <v>0</v>
      </c>
      <c r="CT62" s="191"/>
      <c r="CU62" s="192">
        <v>56</v>
      </c>
      <c r="CV62" s="189" t="s">
        <v>48</v>
      </c>
      <c r="CW62" s="190">
        <v>0</v>
      </c>
      <c r="CX62" s="190">
        <v>0</v>
      </c>
      <c r="CY62" s="190">
        <v>0</v>
      </c>
      <c r="CZ62" s="190">
        <f t="shared" si="16"/>
        <v>0</v>
      </c>
      <c r="DA62" s="191"/>
      <c r="DB62" s="192">
        <v>56</v>
      </c>
      <c r="DC62" s="189" t="s">
        <v>48</v>
      </c>
      <c r="DD62" s="190">
        <v>0</v>
      </c>
      <c r="DE62" s="190">
        <v>0</v>
      </c>
      <c r="DF62" s="190">
        <v>0</v>
      </c>
      <c r="DG62" s="190">
        <f t="shared" si="17"/>
        <v>0</v>
      </c>
      <c r="DH62" s="191"/>
      <c r="DI62" s="192">
        <v>56</v>
      </c>
      <c r="DJ62" s="189" t="s">
        <v>48</v>
      </c>
      <c r="DK62" s="190">
        <v>0</v>
      </c>
      <c r="DL62" s="190">
        <v>0</v>
      </c>
      <c r="DM62" s="190">
        <v>0</v>
      </c>
      <c r="DN62" s="190">
        <f t="shared" si="18"/>
        <v>0</v>
      </c>
      <c r="DO62" s="191"/>
      <c r="DP62" s="192">
        <v>56</v>
      </c>
      <c r="DQ62" s="189" t="s">
        <v>48</v>
      </c>
      <c r="DR62" s="190">
        <v>0</v>
      </c>
      <c r="DS62" s="190">
        <v>0</v>
      </c>
      <c r="DT62" s="190">
        <v>0</v>
      </c>
      <c r="DU62" s="190">
        <f t="shared" si="19"/>
        <v>0</v>
      </c>
      <c r="DV62" s="191"/>
      <c r="DW62" s="192">
        <v>56</v>
      </c>
      <c r="DX62" s="189" t="s">
        <v>48</v>
      </c>
      <c r="DY62" s="190">
        <v>0</v>
      </c>
      <c r="DZ62" s="190">
        <v>0</v>
      </c>
      <c r="EA62" s="190">
        <v>0</v>
      </c>
      <c r="EB62" s="190">
        <f t="shared" si="20"/>
        <v>0</v>
      </c>
      <c r="EC62" s="191"/>
      <c r="ED62" s="192">
        <v>56</v>
      </c>
      <c r="EE62" s="189" t="s">
        <v>48</v>
      </c>
      <c r="EF62" s="190">
        <v>0</v>
      </c>
      <c r="EG62" s="190">
        <v>0</v>
      </c>
      <c r="EH62" s="190">
        <v>0</v>
      </c>
      <c r="EI62" s="190">
        <f t="shared" si="21"/>
        <v>0</v>
      </c>
      <c r="EJ62" s="191"/>
      <c r="EK62" s="192">
        <v>56</v>
      </c>
      <c r="EL62" s="189" t="s">
        <v>48</v>
      </c>
      <c r="EM62" s="190">
        <v>0</v>
      </c>
      <c r="EN62" s="190">
        <v>0</v>
      </c>
      <c r="EO62" s="190">
        <v>0</v>
      </c>
      <c r="EP62" s="190">
        <f t="shared" si="22"/>
        <v>0</v>
      </c>
      <c r="EQ62" s="191"/>
      <c r="ER62" s="192">
        <v>56</v>
      </c>
      <c r="ES62" s="189" t="s">
        <v>48</v>
      </c>
      <c r="ET62" s="190">
        <v>0</v>
      </c>
      <c r="EU62" s="190">
        <v>0</v>
      </c>
      <c r="EV62" s="190">
        <v>0</v>
      </c>
      <c r="EW62" s="190">
        <f t="shared" si="23"/>
        <v>0</v>
      </c>
      <c r="EX62" s="191"/>
      <c r="EY62" s="192">
        <v>56</v>
      </c>
      <c r="EZ62" s="189" t="s">
        <v>48</v>
      </c>
      <c r="FA62" s="190">
        <v>2</v>
      </c>
      <c r="FB62" s="190">
        <v>50000</v>
      </c>
      <c r="FC62" s="190">
        <v>0</v>
      </c>
      <c r="FD62" s="190">
        <f t="shared" si="24"/>
        <v>50000</v>
      </c>
      <c r="FE62" s="191"/>
      <c r="FF62" s="192">
        <v>56</v>
      </c>
      <c r="FG62" s="189" t="s">
        <v>48</v>
      </c>
      <c r="FH62" s="190">
        <v>0</v>
      </c>
      <c r="FI62" s="190">
        <v>0</v>
      </c>
      <c r="FJ62" s="190">
        <v>0</v>
      </c>
      <c r="FK62" s="190">
        <f t="shared" si="25"/>
        <v>0</v>
      </c>
      <c r="FL62" s="191"/>
      <c r="FM62" s="192">
        <v>56</v>
      </c>
      <c r="FN62" s="189" t="s">
        <v>48</v>
      </c>
      <c r="FO62" s="190">
        <v>0</v>
      </c>
      <c r="FP62" s="190">
        <v>0</v>
      </c>
      <c r="FQ62" s="190">
        <v>0</v>
      </c>
      <c r="FR62" s="190">
        <f t="shared" si="26"/>
        <v>0</v>
      </c>
      <c r="FS62" s="191"/>
      <c r="FT62" s="192">
        <v>56</v>
      </c>
      <c r="FU62" s="189" t="s">
        <v>48</v>
      </c>
      <c r="FV62" s="190">
        <v>0</v>
      </c>
      <c r="FW62" s="190">
        <v>0</v>
      </c>
      <c r="FX62" s="190">
        <v>0</v>
      </c>
      <c r="FY62" s="190">
        <f t="shared" si="27"/>
        <v>0</v>
      </c>
      <c r="FZ62" s="191"/>
      <c r="GA62" s="192">
        <v>56</v>
      </c>
      <c r="GB62" s="189" t="s">
        <v>48</v>
      </c>
      <c r="GC62" s="190">
        <v>0</v>
      </c>
      <c r="GD62" s="190">
        <v>0</v>
      </c>
      <c r="GE62" s="190">
        <v>0</v>
      </c>
      <c r="GF62" s="190">
        <f t="shared" si="28"/>
        <v>0</v>
      </c>
      <c r="GG62" s="191"/>
      <c r="GH62" s="192">
        <v>56</v>
      </c>
      <c r="GI62" s="189" t="s">
        <v>48</v>
      </c>
      <c r="GJ62" s="190">
        <v>0</v>
      </c>
      <c r="GK62" s="190">
        <v>0</v>
      </c>
      <c r="GL62" s="190">
        <v>0</v>
      </c>
      <c r="GM62" s="190">
        <f t="shared" si="29"/>
        <v>0</v>
      </c>
      <c r="GN62" s="191"/>
      <c r="GO62" s="192">
        <v>56</v>
      </c>
      <c r="GP62" s="189" t="s">
        <v>48</v>
      </c>
      <c r="GQ62" s="190">
        <v>0</v>
      </c>
      <c r="GR62" s="190">
        <v>0</v>
      </c>
      <c r="GS62" s="190">
        <v>0</v>
      </c>
      <c r="GT62" s="190">
        <f t="shared" si="30"/>
        <v>0</v>
      </c>
      <c r="GU62" s="191"/>
      <c r="GV62" s="192">
        <v>56</v>
      </c>
      <c r="GW62" s="189" t="s">
        <v>48</v>
      </c>
      <c r="GX62" s="190">
        <v>1</v>
      </c>
      <c r="GY62" s="190">
        <v>500000</v>
      </c>
      <c r="GZ62" s="190">
        <v>0</v>
      </c>
      <c r="HA62" s="190">
        <f t="shared" si="31"/>
        <v>500000</v>
      </c>
      <c r="HB62" s="191"/>
      <c r="HC62" s="192">
        <v>56</v>
      </c>
      <c r="HD62" s="189" t="s">
        <v>48</v>
      </c>
      <c r="HE62" s="190">
        <v>0</v>
      </c>
      <c r="HF62" s="190">
        <v>0</v>
      </c>
      <c r="HG62" s="190">
        <v>0</v>
      </c>
      <c r="HH62" s="190">
        <f t="shared" si="32"/>
        <v>0</v>
      </c>
      <c r="HI62" s="191"/>
      <c r="HJ62" s="192">
        <v>56</v>
      </c>
      <c r="HK62" s="189" t="s">
        <v>48</v>
      </c>
      <c r="HL62" s="190">
        <v>0</v>
      </c>
      <c r="HM62" s="190">
        <v>0</v>
      </c>
      <c r="HN62" s="190">
        <v>0</v>
      </c>
      <c r="HO62" s="190">
        <f t="shared" si="33"/>
        <v>0</v>
      </c>
      <c r="HP62" s="191"/>
      <c r="HQ62" s="192">
        <v>56</v>
      </c>
      <c r="HR62" s="189" t="s">
        <v>48</v>
      </c>
      <c r="HS62" s="190">
        <v>0</v>
      </c>
      <c r="HT62" s="190">
        <v>0</v>
      </c>
      <c r="HU62" s="190">
        <v>0</v>
      </c>
      <c r="HV62" s="190">
        <f t="shared" si="34"/>
        <v>0</v>
      </c>
      <c r="HW62" s="191"/>
      <c r="HX62" s="192">
        <v>56</v>
      </c>
      <c r="HY62" s="189" t="s">
        <v>48</v>
      </c>
      <c r="HZ62" s="190">
        <v>0</v>
      </c>
      <c r="IA62" s="190">
        <v>0</v>
      </c>
      <c r="IB62" s="190">
        <v>0</v>
      </c>
      <c r="IC62" s="190">
        <f t="shared" si="35"/>
        <v>0</v>
      </c>
      <c r="ID62" s="191"/>
      <c r="IE62" s="192">
        <v>56</v>
      </c>
      <c r="IF62" s="189" t="s">
        <v>48</v>
      </c>
      <c r="IG62" s="190">
        <v>0</v>
      </c>
      <c r="IH62" s="190">
        <v>0</v>
      </c>
      <c r="II62" s="190">
        <v>0</v>
      </c>
      <c r="IJ62" s="190">
        <f t="shared" si="36"/>
        <v>0</v>
      </c>
      <c r="IK62" s="191"/>
      <c r="IL62" s="192">
        <v>56</v>
      </c>
      <c r="IM62" s="189" t="s">
        <v>48</v>
      </c>
      <c r="IN62" s="190">
        <v>0</v>
      </c>
      <c r="IO62" s="190">
        <v>0</v>
      </c>
      <c r="IP62" s="190">
        <v>0</v>
      </c>
      <c r="IQ62" s="190">
        <f t="shared" si="37"/>
        <v>0</v>
      </c>
      <c r="IR62" s="191"/>
      <c r="IS62" s="192">
        <v>56</v>
      </c>
      <c r="IT62" s="189" t="s">
        <v>48</v>
      </c>
      <c r="IU62" s="190">
        <v>0</v>
      </c>
      <c r="IV62" s="190">
        <v>0</v>
      </c>
      <c r="IW62" s="190">
        <v>0</v>
      </c>
      <c r="IX62" s="190">
        <f t="shared" si="38"/>
        <v>0</v>
      </c>
      <c r="IY62" s="191"/>
      <c r="IZ62" s="192">
        <v>56</v>
      </c>
      <c r="JA62" s="189" t="s">
        <v>48</v>
      </c>
      <c r="JB62" s="190">
        <v>0</v>
      </c>
      <c r="JC62" s="190">
        <v>0</v>
      </c>
      <c r="JD62" s="190">
        <v>0</v>
      </c>
      <c r="JE62" s="190">
        <f t="shared" si="39"/>
        <v>0</v>
      </c>
      <c r="JF62" s="191"/>
      <c r="JG62" s="192">
        <v>56</v>
      </c>
      <c r="JH62" s="189" t="s">
        <v>48</v>
      </c>
      <c r="JI62" s="190">
        <v>0</v>
      </c>
      <c r="JJ62" s="190">
        <v>0</v>
      </c>
      <c r="JK62" s="190">
        <v>0</v>
      </c>
      <c r="JL62" s="190">
        <f t="shared" si="40"/>
        <v>0</v>
      </c>
      <c r="JM62" s="191"/>
      <c r="JN62" s="192">
        <v>56</v>
      </c>
      <c r="JO62" s="189" t="s">
        <v>48</v>
      </c>
      <c r="JP62" s="190">
        <v>0</v>
      </c>
      <c r="JQ62" s="190">
        <v>0</v>
      </c>
      <c r="JR62" s="190">
        <v>0</v>
      </c>
      <c r="JS62" s="190">
        <f t="shared" si="41"/>
        <v>0</v>
      </c>
      <c r="JT62" s="191"/>
      <c r="JU62" s="192">
        <v>56</v>
      </c>
      <c r="JV62" s="189" t="s">
        <v>48</v>
      </c>
      <c r="JW62" s="190">
        <v>0</v>
      </c>
      <c r="JX62" s="190">
        <v>0</v>
      </c>
      <c r="JY62" s="190">
        <v>0</v>
      </c>
      <c r="JZ62" s="190">
        <f t="shared" si="42"/>
        <v>0</v>
      </c>
      <c r="KA62" s="191"/>
      <c r="KB62" s="192">
        <v>56</v>
      </c>
      <c r="KC62" s="189" t="s">
        <v>48</v>
      </c>
      <c r="KD62" s="190">
        <v>0</v>
      </c>
      <c r="KE62" s="190">
        <v>0</v>
      </c>
      <c r="KF62" s="190">
        <v>0</v>
      </c>
      <c r="KG62" s="190">
        <f t="shared" si="43"/>
        <v>0</v>
      </c>
      <c r="KH62" s="191"/>
      <c r="KI62" s="192">
        <v>56</v>
      </c>
      <c r="KJ62" s="189" t="s">
        <v>48</v>
      </c>
      <c r="KK62" s="190">
        <v>0</v>
      </c>
      <c r="KL62" s="190">
        <v>0</v>
      </c>
      <c r="KM62" s="190">
        <v>0</v>
      </c>
      <c r="KN62" s="190">
        <f t="shared" si="44"/>
        <v>0</v>
      </c>
      <c r="KO62" s="191"/>
      <c r="KP62" s="192">
        <v>56</v>
      </c>
      <c r="KQ62" s="189" t="s">
        <v>48</v>
      </c>
      <c r="KR62" s="190">
        <v>0</v>
      </c>
      <c r="KS62" s="190">
        <v>0</v>
      </c>
      <c r="KT62" s="190">
        <v>0</v>
      </c>
      <c r="KU62" s="190">
        <f t="shared" si="45"/>
        <v>0</v>
      </c>
      <c r="KV62" s="191"/>
      <c r="KW62" s="192">
        <v>56</v>
      </c>
      <c r="KX62" s="189" t="s">
        <v>48</v>
      </c>
      <c r="KY62" s="190">
        <v>0</v>
      </c>
      <c r="KZ62" s="190">
        <v>0</v>
      </c>
      <c r="LA62" s="190">
        <v>0</v>
      </c>
      <c r="LB62" s="190">
        <f t="shared" si="46"/>
        <v>0</v>
      </c>
      <c r="LC62" s="191"/>
      <c r="LD62" s="192">
        <v>56</v>
      </c>
      <c r="LE62" s="189" t="s">
        <v>48</v>
      </c>
      <c r="LF62" s="190">
        <v>2</v>
      </c>
      <c r="LG62" s="190">
        <v>135000</v>
      </c>
      <c r="LH62" s="190">
        <v>0</v>
      </c>
      <c r="LI62" s="190">
        <f t="shared" si="47"/>
        <v>135000</v>
      </c>
      <c r="LJ62" s="191"/>
      <c r="LK62" s="192">
        <v>56</v>
      </c>
      <c r="LL62" s="189" t="s">
        <v>48</v>
      </c>
      <c r="LM62" s="190">
        <v>0</v>
      </c>
      <c r="LN62" s="190">
        <v>0</v>
      </c>
      <c r="LO62" s="190">
        <v>0</v>
      </c>
      <c r="LP62" s="190">
        <f t="shared" si="48"/>
        <v>0</v>
      </c>
      <c r="LQ62" s="191"/>
      <c r="LR62" s="192">
        <v>56</v>
      </c>
      <c r="LS62" s="189" t="s">
        <v>48</v>
      </c>
      <c r="LT62" s="190">
        <v>0</v>
      </c>
      <c r="LU62" s="190">
        <v>0</v>
      </c>
      <c r="LV62" s="190">
        <v>0</v>
      </c>
      <c r="LW62" s="190">
        <f t="shared" si="49"/>
        <v>0</v>
      </c>
      <c r="LX62" s="191"/>
      <c r="LY62" s="192">
        <v>56</v>
      </c>
      <c r="LZ62" s="189" t="s">
        <v>48</v>
      </c>
      <c r="MA62" s="190">
        <v>0</v>
      </c>
      <c r="MB62" s="190">
        <v>0</v>
      </c>
      <c r="MC62" s="190">
        <v>0</v>
      </c>
      <c r="MD62" s="190">
        <f t="shared" si="50"/>
        <v>0</v>
      </c>
      <c r="ME62" s="191"/>
      <c r="MF62" s="192">
        <v>56</v>
      </c>
      <c r="MG62" s="189" t="s">
        <v>48</v>
      </c>
      <c r="MH62" s="190">
        <v>0</v>
      </c>
      <c r="MI62" s="190">
        <v>0</v>
      </c>
      <c r="MJ62" s="190">
        <v>0</v>
      </c>
      <c r="MK62" s="190">
        <f t="shared" si="51"/>
        <v>0</v>
      </c>
      <c r="ML62" s="191"/>
      <c r="MM62" s="192">
        <v>56</v>
      </c>
      <c r="MN62" s="189" t="s">
        <v>48</v>
      </c>
      <c r="MO62" s="190">
        <v>0</v>
      </c>
      <c r="MP62" s="190">
        <v>0</v>
      </c>
      <c r="MQ62" s="190">
        <v>0</v>
      </c>
      <c r="MR62" s="190">
        <f t="shared" si="52"/>
        <v>0</v>
      </c>
      <c r="MS62" s="191"/>
      <c r="MT62" s="192">
        <v>56</v>
      </c>
      <c r="MU62" s="189" t="s">
        <v>48</v>
      </c>
      <c r="MV62" s="190">
        <v>0</v>
      </c>
      <c r="MW62" s="190">
        <v>0</v>
      </c>
      <c r="MX62" s="190">
        <v>0</v>
      </c>
      <c r="MY62" s="190">
        <f t="shared" si="53"/>
        <v>0</v>
      </c>
      <c r="MZ62" s="191"/>
      <c r="NA62" s="192">
        <v>56</v>
      </c>
      <c r="NB62" s="189" t="s">
        <v>48</v>
      </c>
      <c r="NC62" s="190">
        <v>1150</v>
      </c>
      <c r="ND62" s="190">
        <v>590000</v>
      </c>
      <c r="NE62" s="190">
        <v>0</v>
      </c>
      <c r="NF62" s="190">
        <f t="shared" si="54"/>
        <v>590000</v>
      </c>
      <c r="NG62" s="191"/>
      <c r="NH62" s="192">
        <v>56</v>
      </c>
      <c r="NI62" s="189" t="s">
        <v>48</v>
      </c>
      <c r="NJ62" s="190">
        <v>0</v>
      </c>
      <c r="NK62" s="190">
        <v>0</v>
      </c>
      <c r="NL62" s="190">
        <v>0</v>
      </c>
      <c r="NM62" s="190">
        <f t="shared" si="55"/>
        <v>0</v>
      </c>
      <c r="NN62" s="191"/>
      <c r="NO62" s="192">
        <v>56</v>
      </c>
      <c r="NP62" s="189" t="s">
        <v>48</v>
      </c>
      <c r="NQ62" s="190">
        <v>0</v>
      </c>
      <c r="NR62" s="190">
        <v>0</v>
      </c>
      <c r="NS62" s="190">
        <v>0</v>
      </c>
      <c r="NT62" s="190">
        <f t="shared" si="56"/>
        <v>0</v>
      </c>
      <c r="NU62" s="191"/>
      <c r="NV62" s="192">
        <v>56</v>
      </c>
      <c r="NW62" s="189" t="s">
        <v>48</v>
      </c>
      <c r="NX62" s="190">
        <v>0</v>
      </c>
      <c r="NY62" s="190">
        <v>0</v>
      </c>
      <c r="NZ62" s="190">
        <v>0</v>
      </c>
      <c r="OA62" s="190">
        <f t="shared" si="57"/>
        <v>0</v>
      </c>
      <c r="OB62" s="191"/>
      <c r="OC62" s="192">
        <v>56</v>
      </c>
      <c r="OD62" s="189" t="s">
        <v>48</v>
      </c>
      <c r="OE62" s="190">
        <v>0</v>
      </c>
      <c r="OF62" s="190">
        <v>0</v>
      </c>
      <c r="OG62" s="190">
        <v>0</v>
      </c>
      <c r="OH62" s="190">
        <f t="shared" si="58"/>
        <v>0</v>
      </c>
      <c r="OI62" s="191"/>
      <c r="OJ62" s="192">
        <v>56</v>
      </c>
      <c r="OK62" s="189" t="s">
        <v>48</v>
      </c>
      <c r="OL62" s="190">
        <v>0</v>
      </c>
      <c r="OM62" s="190">
        <v>0</v>
      </c>
      <c r="ON62" s="190">
        <v>0</v>
      </c>
      <c r="OO62" s="190">
        <f t="shared" si="59"/>
        <v>0</v>
      </c>
      <c r="OP62" s="191"/>
      <c r="OQ62" s="192">
        <v>56</v>
      </c>
      <c r="OR62" s="189" t="s">
        <v>48</v>
      </c>
      <c r="OS62" s="190">
        <v>0</v>
      </c>
      <c r="OT62" s="190">
        <v>0</v>
      </c>
      <c r="OU62" s="190">
        <v>0</v>
      </c>
      <c r="OV62" s="190">
        <f t="shared" si="60"/>
        <v>0</v>
      </c>
      <c r="OW62" s="191"/>
      <c r="OX62" s="192">
        <v>56</v>
      </c>
      <c r="OY62" s="189" t="s">
        <v>48</v>
      </c>
      <c r="OZ62" s="190">
        <v>0</v>
      </c>
      <c r="PA62" s="190">
        <v>0</v>
      </c>
      <c r="PB62" s="190">
        <v>0</v>
      </c>
      <c r="PC62" s="190">
        <f t="shared" si="61"/>
        <v>0</v>
      </c>
      <c r="PD62" s="191"/>
      <c r="PE62" s="192">
        <v>56</v>
      </c>
      <c r="PF62" s="189" t="s">
        <v>48</v>
      </c>
      <c r="PG62" s="190">
        <v>0</v>
      </c>
      <c r="PH62" s="190">
        <v>0</v>
      </c>
      <c r="PI62" s="190">
        <v>0</v>
      </c>
      <c r="PJ62" s="190">
        <f t="shared" si="62"/>
        <v>0</v>
      </c>
      <c r="PK62" s="191"/>
      <c r="PL62" s="192">
        <v>56</v>
      </c>
      <c r="PM62" s="189" t="s">
        <v>48</v>
      </c>
      <c r="PN62" s="190">
        <v>0</v>
      </c>
      <c r="PO62" s="190">
        <v>0</v>
      </c>
      <c r="PP62" s="190">
        <v>0</v>
      </c>
      <c r="PQ62" s="190">
        <f t="shared" si="63"/>
        <v>0</v>
      </c>
      <c r="PR62" s="191"/>
      <c r="PS62" s="192">
        <v>56</v>
      </c>
      <c r="PT62" s="189" t="s">
        <v>48</v>
      </c>
      <c r="PU62" s="190">
        <v>0</v>
      </c>
      <c r="PV62" s="190">
        <v>0</v>
      </c>
      <c r="PW62" s="190">
        <v>0</v>
      </c>
      <c r="PX62" s="190">
        <f t="shared" si="64"/>
        <v>0</v>
      </c>
      <c r="PY62" s="191"/>
      <c r="PZ62" s="192">
        <v>56</v>
      </c>
      <c r="QA62" s="189" t="s">
        <v>48</v>
      </c>
      <c r="QB62" s="190"/>
      <c r="QC62" s="190"/>
      <c r="QD62" s="190">
        <v>0</v>
      </c>
      <c r="QE62" s="190">
        <f t="shared" si="65"/>
        <v>0</v>
      </c>
      <c r="QF62" s="191"/>
      <c r="QG62" s="192">
        <v>56</v>
      </c>
      <c r="QH62" s="189" t="s">
        <v>48</v>
      </c>
      <c r="QI62" s="190">
        <v>0</v>
      </c>
      <c r="QJ62" s="190">
        <v>0</v>
      </c>
      <c r="QK62" s="190">
        <v>0</v>
      </c>
      <c r="QL62" s="190">
        <f t="shared" si="66"/>
        <v>0</v>
      </c>
      <c r="QM62" s="191"/>
      <c r="QN62" s="192">
        <v>56</v>
      </c>
      <c r="QO62" s="189" t="s">
        <v>48</v>
      </c>
      <c r="QP62" s="190">
        <v>0</v>
      </c>
      <c r="QQ62" s="190">
        <v>0</v>
      </c>
      <c r="QR62" s="190">
        <v>0</v>
      </c>
      <c r="QS62" s="190">
        <f t="shared" si="67"/>
        <v>0</v>
      </c>
      <c r="QT62" s="191"/>
      <c r="QU62" s="192">
        <v>56</v>
      </c>
      <c r="QV62" s="189" t="s">
        <v>48</v>
      </c>
      <c r="QW62" s="190">
        <v>0</v>
      </c>
      <c r="QX62" s="190">
        <v>0</v>
      </c>
      <c r="QY62" s="190">
        <v>0</v>
      </c>
      <c r="QZ62" s="190">
        <f t="shared" si="68"/>
        <v>0</v>
      </c>
      <c r="RA62" s="191"/>
      <c r="RB62" s="192">
        <v>56</v>
      </c>
      <c r="RC62" s="189" t="s">
        <v>48</v>
      </c>
      <c r="RD62" s="190">
        <v>0</v>
      </c>
      <c r="RE62" s="190">
        <v>0</v>
      </c>
      <c r="RF62" s="190">
        <v>0</v>
      </c>
      <c r="RG62" s="190">
        <f t="shared" si="69"/>
        <v>0</v>
      </c>
      <c r="RH62" s="191"/>
      <c r="RI62" s="192">
        <v>56</v>
      </c>
      <c r="RJ62" s="189" t="s">
        <v>48</v>
      </c>
      <c r="RK62" s="190">
        <v>0</v>
      </c>
      <c r="RL62" s="190">
        <v>0</v>
      </c>
      <c r="RM62" s="190">
        <v>0</v>
      </c>
      <c r="RN62" s="190">
        <f t="shared" si="70"/>
        <v>0</v>
      </c>
      <c r="RO62" s="191"/>
      <c r="RP62" s="192">
        <v>56</v>
      </c>
      <c r="RQ62" s="189" t="s">
        <v>48</v>
      </c>
      <c r="RR62" s="190">
        <v>0</v>
      </c>
      <c r="RS62" s="190">
        <v>0</v>
      </c>
      <c r="RT62" s="190">
        <v>0</v>
      </c>
      <c r="RU62" s="190">
        <f t="shared" si="71"/>
        <v>0</v>
      </c>
      <c r="RV62" s="191"/>
      <c r="RW62" s="192">
        <v>56</v>
      </c>
      <c r="RX62" s="189" t="s">
        <v>48</v>
      </c>
      <c r="RY62" s="190">
        <v>0</v>
      </c>
      <c r="RZ62" s="190">
        <v>0</v>
      </c>
      <c r="SA62" s="190">
        <v>0</v>
      </c>
      <c r="SB62" s="190">
        <f t="shared" si="72"/>
        <v>0</v>
      </c>
      <c r="SC62" s="191"/>
      <c r="SD62" s="192">
        <v>56</v>
      </c>
      <c r="SE62" s="189" t="s">
        <v>48</v>
      </c>
      <c r="SF62" s="190">
        <v>0</v>
      </c>
      <c r="SG62" s="190">
        <v>0</v>
      </c>
      <c r="SH62" s="190">
        <v>0</v>
      </c>
      <c r="SI62" s="190">
        <f t="shared" si="73"/>
        <v>0</v>
      </c>
      <c r="SJ62" s="191"/>
      <c r="SK62" s="192">
        <v>56</v>
      </c>
      <c r="SL62" s="189" t="s">
        <v>48</v>
      </c>
      <c r="SM62" s="190">
        <v>0</v>
      </c>
      <c r="SN62" s="190">
        <v>0</v>
      </c>
      <c r="SO62" s="190">
        <v>0</v>
      </c>
      <c r="SP62" s="190">
        <f t="shared" si="74"/>
        <v>0</v>
      </c>
      <c r="SQ62" s="191"/>
      <c r="SR62" s="192">
        <v>56</v>
      </c>
      <c r="SS62" s="189" t="s">
        <v>48</v>
      </c>
      <c r="ST62" s="190">
        <v>0</v>
      </c>
      <c r="SU62" s="190">
        <v>0</v>
      </c>
      <c r="SV62" s="190">
        <v>0</v>
      </c>
      <c r="SW62" s="190">
        <f t="shared" si="75"/>
        <v>0</v>
      </c>
      <c r="SX62" s="191"/>
      <c r="SY62" s="192">
        <v>56</v>
      </c>
      <c r="SZ62" s="189" t="s">
        <v>48</v>
      </c>
      <c r="TA62" s="190">
        <v>0</v>
      </c>
      <c r="TB62" s="190">
        <v>0</v>
      </c>
      <c r="TC62" s="190">
        <v>0</v>
      </c>
      <c r="TD62" s="190">
        <f t="shared" si="76"/>
        <v>0</v>
      </c>
      <c r="TE62" s="191"/>
      <c r="TF62" s="192">
        <v>56</v>
      </c>
      <c r="TG62" s="189" t="s">
        <v>48</v>
      </c>
      <c r="TH62" s="190">
        <v>0</v>
      </c>
      <c r="TI62" s="190">
        <v>0</v>
      </c>
      <c r="TJ62" s="190">
        <v>0</v>
      </c>
      <c r="TK62" s="190">
        <f t="shared" si="77"/>
        <v>0</v>
      </c>
      <c r="TL62" s="191"/>
      <c r="TM62" s="192">
        <v>56</v>
      </c>
      <c r="TN62" s="189" t="s">
        <v>48</v>
      </c>
      <c r="TO62" s="190">
        <v>0</v>
      </c>
      <c r="TP62" s="190">
        <v>0</v>
      </c>
      <c r="TQ62" s="190">
        <v>0</v>
      </c>
      <c r="TR62" s="190">
        <f t="shared" si="78"/>
        <v>0</v>
      </c>
      <c r="TS62" s="191"/>
      <c r="TT62" s="192">
        <v>56</v>
      </c>
      <c r="TU62" s="189" t="s">
        <v>48</v>
      </c>
      <c r="TV62" s="190">
        <v>0</v>
      </c>
      <c r="TW62" s="190">
        <v>0</v>
      </c>
      <c r="TX62" s="190">
        <v>0</v>
      </c>
      <c r="TY62" s="190">
        <f t="shared" si="79"/>
        <v>0</v>
      </c>
      <c r="TZ62" s="191"/>
      <c r="UA62" s="192">
        <v>56</v>
      </c>
      <c r="UB62" s="189" t="s">
        <v>48</v>
      </c>
      <c r="UC62" s="190">
        <v>0</v>
      </c>
      <c r="UD62" s="190">
        <v>0</v>
      </c>
      <c r="UE62" s="190">
        <v>0</v>
      </c>
      <c r="UF62" s="190">
        <f t="shared" si="80"/>
        <v>0</v>
      </c>
      <c r="UG62" s="191"/>
      <c r="UH62" s="192">
        <v>56</v>
      </c>
      <c r="UI62" s="189" t="s">
        <v>48</v>
      </c>
      <c r="UJ62" s="190">
        <v>0</v>
      </c>
      <c r="UK62" s="190">
        <v>0</v>
      </c>
      <c r="UL62" s="190">
        <v>0</v>
      </c>
      <c r="UM62" s="190">
        <f t="shared" si="81"/>
        <v>0</v>
      </c>
      <c r="UN62" s="191"/>
      <c r="UO62" s="192">
        <v>56</v>
      </c>
      <c r="UP62" s="189" t="s">
        <v>48</v>
      </c>
      <c r="UQ62" s="190">
        <v>0</v>
      </c>
      <c r="UR62" s="190">
        <v>0</v>
      </c>
      <c r="US62" s="190">
        <v>0</v>
      </c>
      <c r="UT62" s="190">
        <f t="shared" si="82"/>
        <v>0</v>
      </c>
      <c r="UU62" s="191"/>
      <c r="UV62" s="192">
        <v>56</v>
      </c>
      <c r="UW62" s="189" t="s">
        <v>48</v>
      </c>
      <c r="UX62" s="190">
        <v>1</v>
      </c>
      <c r="UY62" s="190">
        <v>1000000</v>
      </c>
      <c r="UZ62" s="190">
        <v>0</v>
      </c>
      <c r="VA62" s="190">
        <f t="shared" si="83"/>
        <v>1000000</v>
      </c>
      <c r="VB62" s="191"/>
      <c r="VC62" s="192">
        <v>56</v>
      </c>
      <c r="VD62" s="189" t="s">
        <v>48</v>
      </c>
      <c r="VE62" s="190">
        <v>1</v>
      </c>
      <c r="VF62" s="190">
        <v>55000</v>
      </c>
      <c r="VG62" s="190">
        <v>0</v>
      </c>
      <c r="VH62" s="190">
        <f t="shared" si="84"/>
        <v>55000</v>
      </c>
      <c r="VI62" s="191"/>
      <c r="VJ62" s="192">
        <v>56</v>
      </c>
      <c r="VK62" s="189" t="s">
        <v>48</v>
      </c>
      <c r="VL62" s="190">
        <v>0</v>
      </c>
      <c r="VM62" s="190">
        <v>0</v>
      </c>
      <c r="VN62" s="190">
        <v>0</v>
      </c>
      <c r="VO62" s="190">
        <f t="shared" si="85"/>
        <v>0</v>
      </c>
      <c r="VP62" s="191"/>
      <c r="VQ62" s="192">
        <v>56</v>
      </c>
      <c r="VR62" s="189" t="s">
        <v>48</v>
      </c>
      <c r="VS62" s="190">
        <v>0</v>
      </c>
      <c r="VT62" s="190">
        <v>0</v>
      </c>
      <c r="VU62" s="190">
        <v>0</v>
      </c>
      <c r="VV62" s="190">
        <f t="shared" si="86"/>
        <v>0</v>
      </c>
      <c r="VW62" s="191"/>
      <c r="VX62" s="192">
        <v>56</v>
      </c>
      <c r="VY62" s="189" t="s">
        <v>48</v>
      </c>
      <c r="VZ62" s="190">
        <v>0</v>
      </c>
      <c r="WA62" s="190">
        <v>0</v>
      </c>
      <c r="WB62" s="190">
        <v>0</v>
      </c>
      <c r="WC62" s="190">
        <f t="shared" si="87"/>
        <v>0</v>
      </c>
      <c r="WD62" s="191"/>
      <c r="WE62" s="192">
        <v>56</v>
      </c>
      <c r="WF62" s="189" t="s">
        <v>48</v>
      </c>
      <c r="WG62" s="190">
        <v>0</v>
      </c>
      <c r="WH62" s="190">
        <v>0</v>
      </c>
      <c r="WI62" s="190">
        <v>0</v>
      </c>
      <c r="WJ62" s="190">
        <f t="shared" si="88"/>
        <v>0</v>
      </c>
      <c r="WK62" s="191"/>
      <c r="WL62" s="192">
        <v>56</v>
      </c>
      <c r="WM62" s="189" t="s">
        <v>48</v>
      </c>
      <c r="WN62" s="190">
        <v>0</v>
      </c>
      <c r="WO62" s="190">
        <v>0</v>
      </c>
      <c r="WP62" s="190">
        <v>0</v>
      </c>
      <c r="WQ62" s="190">
        <f t="shared" si="89"/>
        <v>0</v>
      </c>
      <c r="WR62" s="191"/>
      <c r="WS62" s="192">
        <v>56</v>
      </c>
      <c r="WT62" s="189" t="s">
        <v>48</v>
      </c>
      <c r="WU62" s="190">
        <v>0</v>
      </c>
      <c r="WV62" s="190">
        <v>0</v>
      </c>
      <c r="WW62" s="190">
        <v>0</v>
      </c>
      <c r="WX62" s="190">
        <f t="shared" si="90"/>
        <v>0</v>
      </c>
      <c r="WY62" s="191"/>
      <c r="WZ62" s="192">
        <v>56</v>
      </c>
      <c r="XA62" s="189" t="s">
        <v>48</v>
      </c>
      <c r="XB62" s="190">
        <v>0</v>
      </c>
      <c r="XC62" s="190">
        <v>0</v>
      </c>
      <c r="XD62" s="190">
        <v>0</v>
      </c>
      <c r="XE62" s="190">
        <f t="shared" si="91"/>
        <v>0</v>
      </c>
      <c r="XF62" s="191"/>
      <c r="XG62" s="192">
        <v>56</v>
      </c>
      <c r="XH62" s="189" t="s">
        <v>48</v>
      </c>
      <c r="XI62" s="190">
        <v>0</v>
      </c>
      <c r="XJ62" s="190">
        <v>0</v>
      </c>
      <c r="XK62" s="190">
        <v>0</v>
      </c>
      <c r="XL62" s="190">
        <f t="shared" si="92"/>
        <v>0</v>
      </c>
      <c r="XM62" s="191"/>
      <c r="XN62" s="192">
        <v>56</v>
      </c>
      <c r="XO62" s="189" t="s">
        <v>48</v>
      </c>
      <c r="XP62" s="190">
        <v>0</v>
      </c>
      <c r="XQ62" s="190">
        <v>0</v>
      </c>
      <c r="XR62" s="190">
        <v>0</v>
      </c>
      <c r="XS62" s="190">
        <f t="shared" si="93"/>
        <v>0</v>
      </c>
      <c r="XT62" s="191"/>
      <c r="XU62" s="192">
        <v>56</v>
      </c>
      <c r="XV62" s="189" t="s">
        <v>48</v>
      </c>
      <c r="XW62" s="190">
        <v>0</v>
      </c>
      <c r="XX62" s="190">
        <v>0</v>
      </c>
      <c r="XY62" s="190">
        <v>0</v>
      </c>
      <c r="XZ62" s="190">
        <f t="shared" si="94"/>
        <v>0</v>
      </c>
      <c r="YA62" s="191"/>
      <c r="YB62" s="192">
        <v>56</v>
      </c>
      <c r="YC62" s="189" t="s">
        <v>48</v>
      </c>
      <c r="YD62" s="190">
        <v>0</v>
      </c>
      <c r="YE62" s="190">
        <v>0</v>
      </c>
      <c r="YF62" s="190">
        <v>0</v>
      </c>
      <c r="YG62" s="190">
        <f t="shared" si="95"/>
        <v>0</v>
      </c>
      <c r="YH62" s="191"/>
      <c r="YI62" s="192">
        <v>56</v>
      </c>
      <c r="YJ62" s="189" t="s">
        <v>48</v>
      </c>
      <c r="YK62" s="190">
        <v>0</v>
      </c>
      <c r="YL62" s="190">
        <v>0</v>
      </c>
      <c r="YM62" s="190">
        <v>0</v>
      </c>
      <c r="YN62" s="190">
        <f t="shared" si="96"/>
        <v>0</v>
      </c>
      <c r="YO62" s="191"/>
      <c r="YP62" s="192">
        <v>56</v>
      </c>
      <c r="YQ62" s="189" t="s">
        <v>48</v>
      </c>
      <c r="YR62" s="190">
        <v>0</v>
      </c>
      <c r="YS62" s="190">
        <v>0</v>
      </c>
      <c r="YT62" s="190">
        <v>0</v>
      </c>
      <c r="YU62" s="190">
        <f t="shared" si="97"/>
        <v>0</v>
      </c>
      <c r="YV62" s="191"/>
      <c r="YW62" s="192">
        <v>56</v>
      </c>
      <c r="YX62" s="189" t="s">
        <v>48</v>
      </c>
      <c r="YY62" s="190">
        <v>0</v>
      </c>
      <c r="YZ62" s="190">
        <v>0</v>
      </c>
      <c r="ZA62" s="190">
        <v>0</v>
      </c>
      <c r="ZB62" s="190">
        <f t="shared" si="98"/>
        <v>0</v>
      </c>
      <c r="ZC62" s="191"/>
      <c r="ZD62" s="192">
        <v>56</v>
      </c>
      <c r="ZE62" s="189" t="s">
        <v>48</v>
      </c>
      <c r="ZF62" s="190">
        <v>0</v>
      </c>
      <c r="ZG62" s="190">
        <v>0</v>
      </c>
      <c r="ZH62" s="190">
        <v>0</v>
      </c>
      <c r="ZI62" s="190">
        <f t="shared" si="99"/>
        <v>0</v>
      </c>
      <c r="ZJ62" s="191"/>
      <c r="ZK62" s="192">
        <v>56</v>
      </c>
      <c r="ZL62" s="189" t="s">
        <v>48</v>
      </c>
      <c r="ZM62" s="190">
        <v>0</v>
      </c>
      <c r="ZN62" s="190">
        <v>0</v>
      </c>
      <c r="ZO62" s="190">
        <v>0</v>
      </c>
      <c r="ZP62" s="190">
        <f t="shared" si="100"/>
        <v>0</v>
      </c>
      <c r="ZQ62" s="191"/>
      <c r="ZR62" s="192">
        <v>56</v>
      </c>
      <c r="ZS62" s="189" t="s">
        <v>48</v>
      </c>
      <c r="ZT62" s="190">
        <v>0</v>
      </c>
      <c r="ZU62" s="190">
        <f t="shared" si="101"/>
        <v>2330000</v>
      </c>
      <c r="ZV62" s="190">
        <f t="shared" si="0"/>
        <v>0</v>
      </c>
      <c r="ZW62" s="190">
        <f t="shared" si="1"/>
        <v>2330000</v>
      </c>
      <c r="ZX62" s="230"/>
    </row>
    <row r="63" spans="1:700" ht="15.75" hidden="1">
      <c r="A63" s="192">
        <v>57</v>
      </c>
      <c r="B63" s="189" t="s">
        <v>65</v>
      </c>
      <c r="C63" s="190">
        <v>0</v>
      </c>
      <c r="D63" s="190">
        <v>0</v>
      </c>
      <c r="E63" s="190">
        <v>0</v>
      </c>
      <c r="F63" s="190">
        <f t="shared" si="2"/>
        <v>0</v>
      </c>
      <c r="G63" s="191"/>
      <c r="H63" s="192">
        <v>57</v>
      </c>
      <c r="I63" s="189" t="s">
        <v>65</v>
      </c>
      <c r="J63" s="190">
        <v>0</v>
      </c>
      <c r="K63" s="190">
        <v>0</v>
      </c>
      <c r="L63" s="190">
        <v>0</v>
      </c>
      <c r="M63" s="190">
        <f t="shared" si="3"/>
        <v>0</v>
      </c>
      <c r="N63" s="191"/>
      <c r="O63" s="192">
        <v>57</v>
      </c>
      <c r="P63" s="189" t="s">
        <v>65</v>
      </c>
      <c r="Q63" s="190">
        <v>0</v>
      </c>
      <c r="R63" s="190">
        <v>0</v>
      </c>
      <c r="S63" s="190">
        <v>0</v>
      </c>
      <c r="T63" s="190">
        <f t="shared" si="4"/>
        <v>0</v>
      </c>
      <c r="U63" s="191"/>
      <c r="V63" s="192">
        <v>57</v>
      </c>
      <c r="W63" s="189" t="s">
        <v>65</v>
      </c>
      <c r="X63" s="190">
        <v>0</v>
      </c>
      <c r="Y63" s="190">
        <v>0</v>
      </c>
      <c r="Z63" s="190">
        <v>0</v>
      </c>
      <c r="AA63" s="190">
        <f t="shared" si="5"/>
        <v>0</v>
      </c>
      <c r="AB63" s="191"/>
      <c r="AC63" s="192">
        <v>57</v>
      </c>
      <c r="AD63" s="189" t="s">
        <v>65</v>
      </c>
      <c r="AE63" s="190">
        <v>0</v>
      </c>
      <c r="AF63" s="190">
        <v>0</v>
      </c>
      <c r="AG63" s="190">
        <v>0</v>
      </c>
      <c r="AH63" s="190">
        <f t="shared" si="6"/>
        <v>0</v>
      </c>
      <c r="AI63" s="191"/>
      <c r="AJ63" s="192">
        <v>57</v>
      </c>
      <c r="AK63" s="189" t="s">
        <v>65</v>
      </c>
      <c r="AL63" s="190">
        <v>0</v>
      </c>
      <c r="AM63" s="190">
        <v>0</v>
      </c>
      <c r="AN63" s="190">
        <v>0</v>
      </c>
      <c r="AO63" s="190">
        <f t="shared" si="7"/>
        <v>0</v>
      </c>
      <c r="AP63" s="191"/>
      <c r="AQ63" s="192">
        <v>57</v>
      </c>
      <c r="AR63" s="189" t="s">
        <v>65</v>
      </c>
      <c r="AS63" s="190">
        <v>0</v>
      </c>
      <c r="AT63" s="190">
        <v>0</v>
      </c>
      <c r="AU63" s="190">
        <v>0</v>
      </c>
      <c r="AV63" s="190">
        <f t="shared" si="8"/>
        <v>0</v>
      </c>
      <c r="AW63" s="191"/>
      <c r="AX63" s="192">
        <v>57</v>
      </c>
      <c r="AY63" s="189" t="s">
        <v>65</v>
      </c>
      <c r="AZ63" s="190">
        <v>0</v>
      </c>
      <c r="BA63" s="190">
        <v>0</v>
      </c>
      <c r="BB63" s="190">
        <v>0</v>
      </c>
      <c r="BC63" s="190">
        <f t="shared" si="9"/>
        <v>0</v>
      </c>
      <c r="BD63" s="191"/>
      <c r="BE63" s="192">
        <v>57</v>
      </c>
      <c r="BF63" s="189" t="s">
        <v>65</v>
      </c>
      <c r="BG63" s="190">
        <v>0</v>
      </c>
      <c r="BH63" s="190">
        <v>0</v>
      </c>
      <c r="BI63" s="190">
        <v>0</v>
      </c>
      <c r="BJ63" s="190">
        <f t="shared" si="10"/>
        <v>0</v>
      </c>
      <c r="BK63" s="191"/>
      <c r="BL63" s="192">
        <v>57</v>
      </c>
      <c r="BM63" s="189" t="s">
        <v>65</v>
      </c>
      <c r="BN63" s="190">
        <v>0</v>
      </c>
      <c r="BO63" s="190">
        <v>0</v>
      </c>
      <c r="BP63" s="190">
        <v>0</v>
      </c>
      <c r="BQ63" s="190">
        <f t="shared" si="11"/>
        <v>0</v>
      </c>
      <c r="BR63" s="191"/>
      <c r="BS63" s="192">
        <v>57</v>
      </c>
      <c r="BT63" s="189" t="s">
        <v>65</v>
      </c>
      <c r="BU63" s="190">
        <v>0</v>
      </c>
      <c r="BV63" s="190">
        <v>0</v>
      </c>
      <c r="BW63" s="190">
        <v>0</v>
      </c>
      <c r="BX63" s="190">
        <f t="shared" si="12"/>
        <v>0</v>
      </c>
      <c r="BY63" s="191"/>
      <c r="BZ63" s="192">
        <v>57</v>
      </c>
      <c r="CA63" s="189" t="s">
        <v>65</v>
      </c>
      <c r="CB63" s="190">
        <v>0</v>
      </c>
      <c r="CC63" s="190">
        <v>0</v>
      </c>
      <c r="CD63" s="190">
        <v>0</v>
      </c>
      <c r="CE63" s="190">
        <f t="shared" si="13"/>
        <v>0</v>
      </c>
      <c r="CF63" s="191"/>
      <c r="CG63" s="192">
        <v>57</v>
      </c>
      <c r="CH63" s="189" t="s">
        <v>65</v>
      </c>
      <c r="CI63" s="190">
        <v>0</v>
      </c>
      <c r="CJ63" s="190">
        <v>0</v>
      </c>
      <c r="CK63" s="190">
        <v>0</v>
      </c>
      <c r="CL63" s="190">
        <f t="shared" si="14"/>
        <v>0</v>
      </c>
      <c r="CM63" s="191"/>
      <c r="CN63" s="192">
        <v>57</v>
      </c>
      <c r="CO63" s="189" t="s">
        <v>65</v>
      </c>
      <c r="CP63" s="190">
        <v>0</v>
      </c>
      <c r="CQ63" s="190">
        <v>0</v>
      </c>
      <c r="CR63" s="190">
        <v>0</v>
      </c>
      <c r="CS63" s="190">
        <f t="shared" si="15"/>
        <v>0</v>
      </c>
      <c r="CT63" s="191"/>
      <c r="CU63" s="192">
        <v>57</v>
      </c>
      <c r="CV63" s="189" t="s">
        <v>65</v>
      </c>
      <c r="CW63" s="190">
        <v>0</v>
      </c>
      <c r="CX63" s="190">
        <v>0</v>
      </c>
      <c r="CY63" s="190">
        <v>0</v>
      </c>
      <c r="CZ63" s="190">
        <f t="shared" si="16"/>
        <v>0</v>
      </c>
      <c r="DA63" s="191"/>
      <c r="DB63" s="192">
        <v>57</v>
      </c>
      <c r="DC63" s="189" t="s">
        <v>65</v>
      </c>
      <c r="DD63" s="190">
        <v>0</v>
      </c>
      <c r="DE63" s="190">
        <v>0</v>
      </c>
      <c r="DF63" s="190">
        <v>0</v>
      </c>
      <c r="DG63" s="190">
        <f t="shared" si="17"/>
        <v>0</v>
      </c>
      <c r="DH63" s="191"/>
      <c r="DI63" s="192">
        <v>57</v>
      </c>
      <c r="DJ63" s="189" t="s">
        <v>65</v>
      </c>
      <c r="DK63" s="190">
        <v>0</v>
      </c>
      <c r="DL63" s="190">
        <v>0</v>
      </c>
      <c r="DM63" s="190">
        <v>0</v>
      </c>
      <c r="DN63" s="190">
        <f t="shared" si="18"/>
        <v>0</v>
      </c>
      <c r="DO63" s="191"/>
      <c r="DP63" s="192">
        <v>57</v>
      </c>
      <c r="DQ63" s="189" t="s">
        <v>65</v>
      </c>
      <c r="DR63" s="190">
        <v>0</v>
      </c>
      <c r="DS63" s="190">
        <v>0</v>
      </c>
      <c r="DT63" s="190">
        <v>0</v>
      </c>
      <c r="DU63" s="190">
        <f t="shared" si="19"/>
        <v>0</v>
      </c>
      <c r="DV63" s="191"/>
      <c r="DW63" s="192">
        <v>57</v>
      </c>
      <c r="DX63" s="189" t="s">
        <v>65</v>
      </c>
      <c r="DY63" s="190">
        <v>0</v>
      </c>
      <c r="DZ63" s="190">
        <v>0</v>
      </c>
      <c r="EA63" s="190">
        <v>0</v>
      </c>
      <c r="EB63" s="190">
        <f t="shared" si="20"/>
        <v>0</v>
      </c>
      <c r="EC63" s="191"/>
      <c r="ED63" s="192">
        <v>57</v>
      </c>
      <c r="EE63" s="189" t="s">
        <v>65</v>
      </c>
      <c r="EF63" s="190">
        <v>0</v>
      </c>
      <c r="EG63" s="190">
        <v>0</v>
      </c>
      <c r="EH63" s="190">
        <v>0</v>
      </c>
      <c r="EI63" s="190">
        <f t="shared" si="21"/>
        <v>0</v>
      </c>
      <c r="EJ63" s="191"/>
      <c r="EK63" s="192">
        <v>57</v>
      </c>
      <c r="EL63" s="189" t="s">
        <v>65</v>
      </c>
      <c r="EM63" s="190">
        <v>0</v>
      </c>
      <c r="EN63" s="190">
        <v>0</v>
      </c>
      <c r="EO63" s="190">
        <v>0</v>
      </c>
      <c r="EP63" s="190">
        <f t="shared" si="22"/>
        <v>0</v>
      </c>
      <c r="EQ63" s="191"/>
      <c r="ER63" s="192">
        <v>57</v>
      </c>
      <c r="ES63" s="189" t="s">
        <v>65</v>
      </c>
      <c r="ET63" s="190">
        <v>0</v>
      </c>
      <c r="EU63" s="190">
        <v>0</v>
      </c>
      <c r="EV63" s="190">
        <v>0</v>
      </c>
      <c r="EW63" s="190">
        <f t="shared" si="23"/>
        <v>0</v>
      </c>
      <c r="EX63" s="191"/>
      <c r="EY63" s="192">
        <v>57</v>
      </c>
      <c r="EZ63" s="189" t="s">
        <v>65</v>
      </c>
      <c r="FA63" s="190">
        <v>0</v>
      </c>
      <c r="FB63" s="190">
        <v>0</v>
      </c>
      <c r="FC63" s="190">
        <v>0</v>
      </c>
      <c r="FD63" s="190">
        <f t="shared" si="24"/>
        <v>0</v>
      </c>
      <c r="FE63" s="191"/>
      <c r="FF63" s="192">
        <v>57</v>
      </c>
      <c r="FG63" s="189" t="s">
        <v>65</v>
      </c>
      <c r="FH63" s="190">
        <v>0</v>
      </c>
      <c r="FI63" s="190">
        <v>0</v>
      </c>
      <c r="FJ63" s="190">
        <v>0</v>
      </c>
      <c r="FK63" s="190">
        <f t="shared" si="25"/>
        <v>0</v>
      </c>
      <c r="FL63" s="191"/>
      <c r="FM63" s="192">
        <v>57</v>
      </c>
      <c r="FN63" s="189" t="s">
        <v>65</v>
      </c>
      <c r="FO63" s="190">
        <v>0</v>
      </c>
      <c r="FP63" s="190">
        <v>0</v>
      </c>
      <c r="FQ63" s="190">
        <v>0</v>
      </c>
      <c r="FR63" s="190">
        <f t="shared" si="26"/>
        <v>0</v>
      </c>
      <c r="FS63" s="191"/>
      <c r="FT63" s="192">
        <v>57</v>
      </c>
      <c r="FU63" s="189" t="s">
        <v>65</v>
      </c>
      <c r="FV63" s="190">
        <v>0</v>
      </c>
      <c r="FW63" s="190">
        <v>0</v>
      </c>
      <c r="FX63" s="190">
        <v>0</v>
      </c>
      <c r="FY63" s="190">
        <f t="shared" si="27"/>
        <v>0</v>
      </c>
      <c r="FZ63" s="191"/>
      <c r="GA63" s="192">
        <v>57</v>
      </c>
      <c r="GB63" s="189" t="s">
        <v>65</v>
      </c>
      <c r="GC63" s="190">
        <v>0</v>
      </c>
      <c r="GD63" s="190">
        <v>0</v>
      </c>
      <c r="GE63" s="190">
        <v>0</v>
      </c>
      <c r="GF63" s="190">
        <f t="shared" si="28"/>
        <v>0</v>
      </c>
      <c r="GG63" s="191"/>
      <c r="GH63" s="192">
        <v>57</v>
      </c>
      <c r="GI63" s="189" t="s">
        <v>65</v>
      </c>
      <c r="GJ63" s="190">
        <v>0</v>
      </c>
      <c r="GK63" s="190">
        <v>0</v>
      </c>
      <c r="GL63" s="190">
        <v>0</v>
      </c>
      <c r="GM63" s="190">
        <f t="shared" si="29"/>
        <v>0</v>
      </c>
      <c r="GN63" s="191"/>
      <c r="GO63" s="192">
        <v>57</v>
      </c>
      <c r="GP63" s="189" t="s">
        <v>65</v>
      </c>
      <c r="GQ63" s="190">
        <v>0</v>
      </c>
      <c r="GR63" s="190">
        <v>0</v>
      </c>
      <c r="GS63" s="190">
        <v>0</v>
      </c>
      <c r="GT63" s="190">
        <f t="shared" si="30"/>
        <v>0</v>
      </c>
      <c r="GU63" s="191"/>
      <c r="GV63" s="192">
        <v>57</v>
      </c>
      <c r="GW63" s="189" t="s">
        <v>65</v>
      </c>
      <c r="GX63" s="190">
        <v>0</v>
      </c>
      <c r="GY63" s="190">
        <v>0</v>
      </c>
      <c r="GZ63" s="190">
        <v>0</v>
      </c>
      <c r="HA63" s="190">
        <f t="shared" si="31"/>
        <v>0</v>
      </c>
      <c r="HB63" s="191"/>
      <c r="HC63" s="192">
        <v>57</v>
      </c>
      <c r="HD63" s="189" t="s">
        <v>65</v>
      </c>
      <c r="HE63" s="190">
        <v>0</v>
      </c>
      <c r="HF63" s="190">
        <v>0</v>
      </c>
      <c r="HG63" s="190">
        <v>0</v>
      </c>
      <c r="HH63" s="190">
        <f t="shared" si="32"/>
        <v>0</v>
      </c>
      <c r="HI63" s="191"/>
      <c r="HJ63" s="192">
        <v>57</v>
      </c>
      <c r="HK63" s="189" t="s">
        <v>65</v>
      </c>
      <c r="HL63" s="190">
        <v>0</v>
      </c>
      <c r="HM63" s="190">
        <v>0</v>
      </c>
      <c r="HN63" s="190">
        <v>0</v>
      </c>
      <c r="HO63" s="190">
        <f t="shared" si="33"/>
        <v>0</v>
      </c>
      <c r="HP63" s="191"/>
      <c r="HQ63" s="192">
        <v>57</v>
      </c>
      <c r="HR63" s="189" t="s">
        <v>65</v>
      </c>
      <c r="HS63" s="190">
        <v>0</v>
      </c>
      <c r="HT63" s="190">
        <v>0</v>
      </c>
      <c r="HU63" s="190">
        <v>0</v>
      </c>
      <c r="HV63" s="190">
        <f t="shared" si="34"/>
        <v>0</v>
      </c>
      <c r="HW63" s="191"/>
      <c r="HX63" s="192">
        <v>57</v>
      </c>
      <c r="HY63" s="189" t="s">
        <v>65</v>
      </c>
      <c r="HZ63" s="190">
        <v>0</v>
      </c>
      <c r="IA63" s="190">
        <v>0</v>
      </c>
      <c r="IB63" s="190">
        <v>0</v>
      </c>
      <c r="IC63" s="190">
        <f t="shared" si="35"/>
        <v>0</v>
      </c>
      <c r="ID63" s="191"/>
      <c r="IE63" s="192">
        <v>57</v>
      </c>
      <c r="IF63" s="189" t="s">
        <v>65</v>
      </c>
      <c r="IG63" s="190">
        <v>0</v>
      </c>
      <c r="IH63" s="190">
        <v>0</v>
      </c>
      <c r="II63" s="190">
        <v>0</v>
      </c>
      <c r="IJ63" s="190">
        <f t="shared" si="36"/>
        <v>0</v>
      </c>
      <c r="IK63" s="191"/>
      <c r="IL63" s="192">
        <v>57</v>
      </c>
      <c r="IM63" s="189" t="s">
        <v>65</v>
      </c>
      <c r="IN63" s="190">
        <v>0</v>
      </c>
      <c r="IO63" s="190">
        <v>0</v>
      </c>
      <c r="IP63" s="190">
        <v>0</v>
      </c>
      <c r="IQ63" s="190">
        <f t="shared" si="37"/>
        <v>0</v>
      </c>
      <c r="IR63" s="191"/>
      <c r="IS63" s="192">
        <v>57</v>
      </c>
      <c r="IT63" s="189" t="s">
        <v>65</v>
      </c>
      <c r="IU63" s="190">
        <v>0</v>
      </c>
      <c r="IV63" s="190">
        <v>0</v>
      </c>
      <c r="IW63" s="190">
        <v>0</v>
      </c>
      <c r="IX63" s="190">
        <f t="shared" si="38"/>
        <v>0</v>
      </c>
      <c r="IY63" s="191"/>
      <c r="IZ63" s="192">
        <v>57</v>
      </c>
      <c r="JA63" s="189" t="s">
        <v>65</v>
      </c>
      <c r="JB63" s="190">
        <v>0</v>
      </c>
      <c r="JC63" s="190">
        <v>0</v>
      </c>
      <c r="JD63" s="190">
        <v>0</v>
      </c>
      <c r="JE63" s="190">
        <f t="shared" si="39"/>
        <v>0</v>
      </c>
      <c r="JF63" s="191"/>
      <c r="JG63" s="192">
        <v>57</v>
      </c>
      <c r="JH63" s="189" t="s">
        <v>65</v>
      </c>
      <c r="JI63" s="190">
        <v>0</v>
      </c>
      <c r="JJ63" s="190">
        <v>0</v>
      </c>
      <c r="JK63" s="190">
        <v>0</v>
      </c>
      <c r="JL63" s="190">
        <f t="shared" si="40"/>
        <v>0</v>
      </c>
      <c r="JM63" s="191"/>
      <c r="JN63" s="192">
        <v>57</v>
      </c>
      <c r="JO63" s="189" t="s">
        <v>65</v>
      </c>
      <c r="JP63" s="190">
        <v>0</v>
      </c>
      <c r="JQ63" s="190">
        <v>0</v>
      </c>
      <c r="JR63" s="190">
        <v>0</v>
      </c>
      <c r="JS63" s="190">
        <f t="shared" si="41"/>
        <v>0</v>
      </c>
      <c r="JT63" s="191"/>
      <c r="JU63" s="192">
        <v>57</v>
      </c>
      <c r="JV63" s="189" t="s">
        <v>65</v>
      </c>
      <c r="JW63" s="190">
        <v>0</v>
      </c>
      <c r="JX63" s="190">
        <v>0</v>
      </c>
      <c r="JY63" s="190">
        <v>0</v>
      </c>
      <c r="JZ63" s="190">
        <f t="shared" si="42"/>
        <v>0</v>
      </c>
      <c r="KA63" s="191"/>
      <c r="KB63" s="192">
        <v>57</v>
      </c>
      <c r="KC63" s="189" t="s">
        <v>65</v>
      </c>
      <c r="KD63" s="190">
        <v>0</v>
      </c>
      <c r="KE63" s="190">
        <v>0</v>
      </c>
      <c r="KF63" s="190">
        <v>0</v>
      </c>
      <c r="KG63" s="190">
        <f t="shared" si="43"/>
        <v>0</v>
      </c>
      <c r="KH63" s="191"/>
      <c r="KI63" s="192">
        <v>57</v>
      </c>
      <c r="KJ63" s="189" t="s">
        <v>65</v>
      </c>
      <c r="KK63" s="190">
        <v>0</v>
      </c>
      <c r="KL63" s="190">
        <v>0</v>
      </c>
      <c r="KM63" s="190">
        <v>0</v>
      </c>
      <c r="KN63" s="190">
        <f t="shared" si="44"/>
        <v>0</v>
      </c>
      <c r="KO63" s="191"/>
      <c r="KP63" s="192">
        <v>57</v>
      </c>
      <c r="KQ63" s="189" t="s">
        <v>65</v>
      </c>
      <c r="KR63" s="190">
        <v>0</v>
      </c>
      <c r="KS63" s="190">
        <v>0</v>
      </c>
      <c r="KT63" s="190">
        <v>0</v>
      </c>
      <c r="KU63" s="190">
        <f t="shared" si="45"/>
        <v>0</v>
      </c>
      <c r="KV63" s="191"/>
      <c r="KW63" s="192">
        <v>57</v>
      </c>
      <c r="KX63" s="189" t="s">
        <v>65</v>
      </c>
      <c r="KY63" s="190">
        <v>0</v>
      </c>
      <c r="KZ63" s="190">
        <v>0</v>
      </c>
      <c r="LA63" s="190">
        <v>0</v>
      </c>
      <c r="LB63" s="190">
        <f t="shared" si="46"/>
        <v>0</v>
      </c>
      <c r="LC63" s="191"/>
      <c r="LD63" s="192">
        <v>57</v>
      </c>
      <c r="LE63" s="189" t="s">
        <v>65</v>
      </c>
      <c r="LF63" s="190"/>
      <c r="LG63" s="190">
        <v>0</v>
      </c>
      <c r="LH63" s="190">
        <v>0</v>
      </c>
      <c r="LI63" s="190">
        <f t="shared" si="47"/>
        <v>0</v>
      </c>
      <c r="LJ63" s="191"/>
      <c r="LK63" s="192">
        <v>57</v>
      </c>
      <c r="LL63" s="189" t="s">
        <v>65</v>
      </c>
      <c r="LM63" s="190">
        <v>0</v>
      </c>
      <c r="LN63" s="190">
        <v>0</v>
      </c>
      <c r="LO63" s="190">
        <v>0</v>
      </c>
      <c r="LP63" s="190">
        <f t="shared" si="48"/>
        <v>0</v>
      </c>
      <c r="LQ63" s="191"/>
      <c r="LR63" s="192">
        <v>57</v>
      </c>
      <c r="LS63" s="189" t="s">
        <v>65</v>
      </c>
      <c r="LT63" s="190">
        <v>0</v>
      </c>
      <c r="LU63" s="190">
        <v>0</v>
      </c>
      <c r="LV63" s="190">
        <v>0</v>
      </c>
      <c r="LW63" s="190">
        <f t="shared" si="49"/>
        <v>0</v>
      </c>
      <c r="LX63" s="191"/>
      <c r="LY63" s="192">
        <v>57</v>
      </c>
      <c r="LZ63" s="189" t="s">
        <v>65</v>
      </c>
      <c r="MA63" s="190">
        <v>0</v>
      </c>
      <c r="MB63" s="190">
        <v>0</v>
      </c>
      <c r="MC63" s="190">
        <v>0</v>
      </c>
      <c r="MD63" s="190">
        <f t="shared" si="50"/>
        <v>0</v>
      </c>
      <c r="ME63" s="191"/>
      <c r="MF63" s="192">
        <v>57</v>
      </c>
      <c r="MG63" s="189" t="s">
        <v>65</v>
      </c>
      <c r="MH63" s="190">
        <v>0</v>
      </c>
      <c r="MI63" s="190">
        <v>0</v>
      </c>
      <c r="MJ63" s="190">
        <v>0</v>
      </c>
      <c r="MK63" s="190">
        <f t="shared" si="51"/>
        <v>0</v>
      </c>
      <c r="ML63" s="191"/>
      <c r="MM63" s="192">
        <v>57</v>
      </c>
      <c r="MN63" s="189" t="s">
        <v>65</v>
      </c>
      <c r="MO63" s="190">
        <v>0</v>
      </c>
      <c r="MP63" s="190">
        <v>0</v>
      </c>
      <c r="MQ63" s="190">
        <v>0</v>
      </c>
      <c r="MR63" s="190">
        <f t="shared" si="52"/>
        <v>0</v>
      </c>
      <c r="MS63" s="191"/>
      <c r="MT63" s="192">
        <v>57</v>
      </c>
      <c r="MU63" s="189" t="s">
        <v>65</v>
      </c>
      <c r="MV63" s="190">
        <v>0</v>
      </c>
      <c r="MW63" s="190">
        <v>0</v>
      </c>
      <c r="MX63" s="190">
        <v>0</v>
      </c>
      <c r="MY63" s="190">
        <f t="shared" si="53"/>
        <v>0</v>
      </c>
      <c r="MZ63" s="191"/>
      <c r="NA63" s="192">
        <v>57</v>
      </c>
      <c r="NB63" s="189" t="s">
        <v>65</v>
      </c>
      <c r="NC63" s="190">
        <v>0</v>
      </c>
      <c r="ND63" s="190">
        <v>0</v>
      </c>
      <c r="NE63" s="190">
        <v>0</v>
      </c>
      <c r="NF63" s="190">
        <f t="shared" si="54"/>
        <v>0</v>
      </c>
      <c r="NG63" s="191"/>
      <c r="NH63" s="192">
        <v>57</v>
      </c>
      <c r="NI63" s="189" t="s">
        <v>65</v>
      </c>
      <c r="NJ63" s="190">
        <v>0</v>
      </c>
      <c r="NK63" s="190">
        <v>0</v>
      </c>
      <c r="NL63" s="190">
        <v>0</v>
      </c>
      <c r="NM63" s="190">
        <f t="shared" si="55"/>
        <v>0</v>
      </c>
      <c r="NN63" s="191"/>
      <c r="NO63" s="192">
        <v>57</v>
      </c>
      <c r="NP63" s="189" t="s">
        <v>65</v>
      </c>
      <c r="NQ63" s="190">
        <v>0</v>
      </c>
      <c r="NR63" s="190">
        <v>0</v>
      </c>
      <c r="NS63" s="190">
        <v>0</v>
      </c>
      <c r="NT63" s="190">
        <f t="shared" si="56"/>
        <v>0</v>
      </c>
      <c r="NU63" s="191"/>
      <c r="NV63" s="192">
        <v>57</v>
      </c>
      <c r="NW63" s="189" t="s">
        <v>65</v>
      </c>
      <c r="NX63" s="190">
        <v>0</v>
      </c>
      <c r="NY63" s="190">
        <v>0</v>
      </c>
      <c r="NZ63" s="190">
        <v>0</v>
      </c>
      <c r="OA63" s="190">
        <f t="shared" si="57"/>
        <v>0</v>
      </c>
      <c r="OB63" s="191"/>
      <c r="OC63" s="192">
        <v>57</v>
      </c>
      <c r="OD63" s="189" t="s">
        <v>65</v>
      </c>
      <c r="OE63" s="190">
        <v>0</v>
      </c>
      <c r="OF63" s="190">
        <v>0</v>
      </c>
      <c r="OG63" s="190">
        <v>0</v>
      </c>
      <c r="OH63" s="190">
        <f t="shared" si="58"/>
        <v>0</v>
      </c>
      <c r="OI63" s="191"/>
      <c r="OJ63" s="192">
        <v>57</v>
      </c>
      <c r="OK63" s="189" t="s">
        <v>65</v>
      </c>
      <c r="OL63" s="190">
        <v>0</v>
      </c>
      <c r="OM63" s="190">
        <v>0</v>
      </c>
      <c r="ON63" s="190">
        <v>0</v>
      </c>
      <c r="OO63" s="190">
        <f t="shared" si="59"/>
        <v>0</v>
      </c>
      <c r="OP63" s="191"/>
      <c r="OQ63" s="192">
        <v>57</v>
      </c>
      <c r="OR63" s="189" t="s">
        <v>65</v>
      </c>
      <c r="OS63" s="190">
        <v>0</v>
      </c>
      <c r="OT63" s="190">
        <v>0</v>
      </c>
      <c r="OU63" s="190">
        <v>0</v>
      </c>
      <c r="OV63" s="190">
        <f t="shared" si="60"/>
        <v>0</v>
      </c>
      <c r="OW63" s="191"/>
      <c r="OX63" s="192">
        <v>57</v>
      </c>
      <c r="OY63" s="189" t="s">
        <v>65</v>
      </c>
      <c r="OZ63" s="190">
        <v>0</v>
      </c>
      <c r="PA63" s="190">
        <v>0</v>
      </c>
      <c r="PB63" s="190">
        <v>0</v>
      </c>
      <c r="PC63" s="190">
        <f t="shared" si="61"/>
        <v>0</v>
      </c>
      <c r="PD63" s="191"/>
      <c r="PE63" s="192">
        <v>57</v>
      </c>
      <c r="PF63" s="189" t="s">
        <v>65</v>
      </c>
      <c r="PG63" s="190">
        <v>0</v>
      </c>
      <c r="PH63" s="190">
        <v>0</v>
      </c>
      <c r="PI63" s="190">
        <v>0</v>
      </c>
      <c r="PJ63" s="190">
        <f t="shared" si="62"/>
        <v>0</v>
      </c>
      <c r="PK63" s="191"/>
      <c r="PL63" s="192">
        <v>57</v>
      </c>
      <c r="PM63" s="189" t="s">
        <v>65</v>
      </c>
      <c r="PN63" s="190">
        <v>0</v>
      </c>
      <c r="PO63" s="190">
        <v>0</v>
      </c>
      <c r="PP63" s="190">
        <v>0</v>
      </c>
      <c r="PQ63" s="190">
        <f t="shared" si="63"/>
        <v>0</v>
      </c>
      <c r="PR63" s="191"/>
      <c r="PS63" s="192">
        <v>57</v>
      </c>
      <c r="PT63" s="189" t="s">
        <v>65</v>
      </c>
      <c r="PU63" s="190">
        <v>0</v>
      </c>
      <c r="PV63" s="190">
        <v>0</v>
      </c>
      <c r="PW63" s="190">
        <v>0</v>
      </c>
      <c r="PX63" s="190">
        <f t="shared" si="64"/>
        <v>0</v>
      </c>
      <c r="PY63" s="191"/>
      <c r="PZ63" s="192">
        <v>57</v>
      </c>
      <c r="QA63" s="189" t="s">
        <v>65</v>
      </c>
      <c r="QB63" s="190"/>
      <c r="QC63" s="190"/>
      <c r="QD63" s="190">
        <v>0</v>
      </c>
      <c r="QE63" s="190">
        <f t="shared" si="65"/>
        <v>0</v>
      </c>
      <c r="QF63" s="191"/>
      <c r="QG63" s="192">
        <v>57</v>
      </c>
      <c r="QH63" s="189" t="s">
        <v>65</v>
      </c>
      <c r="QI63" s="190">
        <v>0</v>
      </c>
      <c r="QJ63" s="190">
        <v>0</v>
      </c>
      <c r="QK63" s="190">
        <v>0</v>
      </c>
      <c r="QL63" s="190">
        <f t="shared" si="66"/>
        <v>0</v>
      </c>
      <c r="QM63" s="191"/>
      <c r="QN63" s="192">
        <v>57</v>
      </c>
      <c r="QO63" s="189" t="s">
        <v>65</v>
      </c>
      <c r="QP63" s="190">
        <v>0</v>
      </c>
      <c r="QQ63" s="190">
        <v>0</v>
      </c>
      <c r="QR63" s="190">
        <v>0</v>
      </c>
      <c r="QS63" s="190">
        <f t="shared" si="67"/>
        <v>0</v>
      </c>
      <c r="QT63" s="191"/>
      <c r="QU63" s="192">
        <v>57</v>
      </c>
      <c r="QV63" s="189" t="s">
        <v>65</v>
      </c>
      <c r="QW63" s="190">
        <v>0</v>
      </c>
      <c r="QX63" s="190">
        <v>0</v>
      </c>
      <c r="QY63" s="190">
        <v>0</v>
      </c>
      <c r="QZ63" s="190">
        <f t="shared" si="68"/>
        <v>0</v>
      </c>
      <c r="RA63" s="191"/>
      <c r="RB63" s="192">
        <v>57</v>
      </c>
      <c r="RC63" s="189" t="s">
        <v>65</v>
      </c>
      <c r="RD63" s="190">
        <v>0</v>
      </c>
      <c r="RE63" s="190">
        <v>0</v>
      </c>
      <c r="RF63" s="190">
        <v>0</v>
      </c>
      <c r="RG63" s="190">
        <f t="shared" si="69"/>
        <v>0</v>
      </c>
      <c r="RH63" s="191"/>
      <c r="RI63" s="192">
        <v>57</v>
      </c>
      <c r="RJ63" s="189" t="s">
        <v>65</v>
      </c>
      <c r="RK63" s="190">
        <v>0</v>
      </c>
      <c r="RL63" s="190">
        <v>0</v>
      </c>
      <c r="RM63" s="190">
        <v>0</v>
      </c>
      <c r="RN63" s="190">
        <f t="shared" si="70"/>
        <v>0</v>
      </c>
      <c r="RO63" s="191"/>
      <c r="RP63" s="192">
        <v>57</v>
      </c>
      <c r="RQ63" s="189" t="s">
        <v>65</v>
      </c>
      <c r="RR63" s="190">
        <v>0</v>
      </c>
      <c r="RS63" s="190">
        <v>0</v>
      </c>
      <c r="RT63" s="190">
        <v>0</v>
      </c>
      <c r="RU63" s="190">
        <f t="shared" si="71"/>
        <v>0</v>
      </c>
      <c r="RV63" s="191"/>
      <c r="RW63" s="192">
        <v>57</v>
      </c>
      <c r="RX63" s="189" t="s">
        <v>65</v>
      </c>
      <c r="RY63" s="190">
        <v>0</v>
      </c>
      <c r="RZ63" s="190">
        <v>0</v>
      </c>
      <c r="SA63" s="190">
        <v>0</v>
      </c>
      <c r="SB63" s="190">
        <f t="shared" si="72"/>
        <v>0</v>
      </c>
      <c r="SC63" s="191"/>
      <c r="SD63" s="192">
        <v>57</v>
      </c>
      <c r="SE63" s="189" t="s">
        <v>65</v>
      </c>
      <c r="SF63" s="190">
        <v>0</v>
      </c>
      <c r="SG63" s="190">
        <v>0</v>
      </c>
      <c r="SH63" s="190">
        <v>0</v>
      </c>
      <c r="SI63" s="190">
        <f t="shared" si="73"/>
        <v>0</v>
      </c>
      <c r="SJ63" s="191"/>
      <c r="SK63" s="192">
        <v>57</v>
      </c>
      <c r="SL63" s="189" t="s">
        <v>65</v>
      </c>
      <c r="SM63" s="190">
        <v>0</v>
      </c>
      <c r="SN63" s="190">
        <v>0</v>
      </c>
      <c r="SO63" s="190">
        <v>0</v>
      </c>
      <c r="SP63" s="190">
        <f t="shared" si="74"/>
        <v>0</v>
      </c>
      <c r="SQ63" s="191"/>
      <c r="SR63" s="192">
        <v>57</v>
      </c>
      <c r="SS63" s="189" t="s">
        <v>65</v>
      </c>
      <c r="ST63" s="190">
        <v>0</v>
      </c>
      <c r="SU63" s="190">
        <v>0</v>
      </c>
      <c r="SV63" s="190">
        <v>0</v>
      </c>
      <c r="SW63" s="190">
        <f t="shared" si="75"/>
        <v>0</v>
      </c>
      <c r="SX63" s="191"/>
      <c r="SY63" s="192">
        <v>57</v>
      </c>
      <c r="SZ63" s="189" t="s">
        <v>65</v>
      </c>
      <c r="TA63" s="190">
        <v>0</v>
      </c>
      <c r="TB63" s="190">
        <v>0</v>
      </c>
      <c r="TC63" s="190">
        <v>0</v>
      </c>
      <c r="TD63" s="190">
        <f t="shared" si="76"/>
        <v>0</v>
      </c>
      <c r="TE63" s="191"/>
      <c r="TF63" s="192">
        <v>57</v>
      </c>
      <c r="TG63" s="189" t="s">
        <v>65</v>
      </c>
      <c r="TH63" s="190">
        <v>0</v>
      </c>
      <c r="TI63" s="190">
        <v>0</v>
      </c>
      <c r="TJ63" s="190">
        <v>0</v>
      </c>
      <c r="TK63" s="190">
        <f t="shared" si="77"/>
        <v>0</v>
      </c>
      <c r="TL63" s="191"/>
      <c r="TM63" s="192">
        <v>57</v>
      </c>
      <c r="TN63" s="189" t="s">
        <v>65</v>
      </c>
      <c r="TO63" s="190">
        <v>0</v>
      </c>
      <c r="TP63" s="190">
        <v>0</v>
      </c>
      <c r="TQ63" s="190">
        <v>0</v>
      </c>
      <c r="TR63" s="190">
        <f t="shared" si="78"/>
        <v>0</v>
      </c>
      <c r="TS63" s="191"/>
      <c r="TT63" s="192">
        <v>57</v>
      </c>
      <c r="TU63" s="189" t="s">
        <v>65</v>
      </c>
      <c r="TV63" s="190">
        <v>0</v>
      </c>
      <c r="TW63" s="190">
        <v>0</v>
      </c>
      <c r="TX63" s="190">
        <v>0</v>
      </c>
      <c r="TY63" s="190">
        <f t="shared" si="79"/>
        <v>0</v>
      </c>
      <c r="TZ63" s="191"/>
      <c r="UA63" s="192">
        <v>57</v>
      </c>
      <c r="UB63" s="189" t="s">
        <v>65</v>
      </c>
      <c r="UC63" s="190">
        <v>0</v>
      </c>
      <c r="UD63" s="190">
        <v>0</v>
      </c>
      <c r="UE63" s="190">
        <v>0</v>
      </c>
      <c r="UF63" s="190">
        <f t="shared" si="80"/>
        <v>0</v>
      </c>
      <c r="UG63" s="191"/>
      <c r="UH63" s="192">
        <v>57</v>
      </c>
      <c r="UI63" s="189" t="s">
        <v>65</v>
      </c>
      <c r="UJ63" s="190">
        <v>0</v>
      </c>
      <c r="UK63" s="190">
        <v>0</v>
      </c>
      <c r="UL63" s="190">
        <v>0</v>
      </c>
      <c r="UM63" s="190">
        <f t="shared" si="81"/>
        <v>0</v>
      </c>
      <c r="UN63" s="191"/>
      <c r="UO63" s="192">
        <v>57</v>
      </c>
      <c r="UP63" s="189" t="s">
        <v>65</v>
      </c>
      <c r="UQ63" s="190">
        <v>0</v>
      </c>
      <c r="UR63" s="190">
        <v>0</v>
      </c>
      <c r="US63" s="190">
        <v>0</v>
      </c>
      <c r="UT63" s="190">
        <f t="shared" si="82"/>
        <v>0</v>
      </c>
      <c r="UU63" s="191"/>
      <c r="UV63" s="192">
        <v>57</v>
      </c>
      <c r="UW63" s="189" t="s">
        <v>65</v>
      </c>
      <c r="UX63" s="190"/>
      <c r="UY63" s="190">
        <v>0</v>
      </c>
      <c r="UZ63" s="190">
        <v>0</v>
      </c>
      <c r="VA63" s="190">
        <f t="shared" si="83"/>
        <v>0</v>
      </c>
      <c r="VB63" s="191"/>
      <c r="VC63" s="192">
        <v>57</v>
      </c>
      <c r="VD63" s="189" t="s">
        <v>65</v>
      </c>
      <c r="VE63" s="190"/>
      <c r="VF63" s="190">
        <v>0</v>
      </c>
      <c r="VG63" s="190">
        <v>0</v>
      </c>
      <c r="VH63" s="190">
        <f t="shared" si="84"/>
        <v>0</v>
      </c>
      <c r="VI63" s="191"/>
      <c r="VJ63" s="192">
        <v>57</v>
      </c>
      <c r="VK63" s="189" t="s">
        <v>65</v>
      </c>
      <c r="VL63" s="190">
        <v>0</v>
      </c>
      <c r="VM63" s="190">
        <v>0</v>
      </c>
      <c r="VN63" s="190">
        <v>0</v>
      </c>
      <c r="VO63" s="190">
        <f t="shared" si="85"/>
        <v>0</v>
      </c>
      <c r="VP63" s="191"/>
      <c r="VQ63" s="192">
        <v>57</v>
      </c>
      <c r="VR63" s="189" t="s">
        <v>65</v>
      </c>
      <c r="VS63" s="190">
        <v>0</v>
      </c>
      <c r="VT63" s="190">
        <v>0</v>
      </c>
      <c r="VU63" s="190">
        <v>0</v>
      </c>
      <c r="VV63" s="190">
        <f t="shared" si="86"/>
        <v>0</v>
      </c>
      <c r="VW63" s="191"/>
      <c r="VX63" s="192">
        <v>57</v>
      </c>
      <c r="VY63" s="189" t="s">
        <v>65</v>
      </c>
      <c r="VZ63" s="190">
        <v>0</v>
      </c>
      <c r="WA63" s="190">
        <v>0</v>
      </c>
      <c r="WB63" s="190">
        <v>0</v>
      </c>
      <c r="WC63" s="190">
        <f t="shared" si="87"/>
        <v>0</v>
      </c>
      <c r="WD63" s="191"/>
      <c r="WE63" s="192">
        <v>57</v>
      </c>
      <c r="WF63" s="189" t="s">
        <v>65</v>
      </c>
      <c r="WG63" s="190">
        <v>0</v>
      </c>
      <c r="WH63" s="190">
        <v>0</v>
      </c>
      <c r="WI63" s="190">
        <v>0</v>
      </c>
      <c r="WJ63" s="190">
        <f t="shared" si="88"/>
        <v>0</v>
      </c>
      <c r="WK63" s="191"/>
      <c r="WL63" s="192">
        <v>57</v>
      </c>
      <c r="WM63" s="189" t="s">
        <v>65</v>
      </c>
      <c r="WN63" s="190">
        <v>0</v>
      </c>
      <c r="WO63" s="190">
        <v>0</v>
      </c>
      <c r="WP63" s="190">
        <v>0</v>
      </c>
      <c r="WQ63" s="190">
        <f t="shared" si="89"/>
        <v>0</v>
      </c>
      <c r="WR63" s="191"/>
      <c r="WS63" s="192">
        <v>57</v>
      </c>
      <c r="WT63" s="189" t="s">
        <v>65</v>
      </c>
      <c r="WU63" s="190">
        <v>0</v>
      </c>
      <c r="WV63" s="190">
        <v>0</v>
      </c>
      <c r="WW63" s="190">
        <v>0</v>
      </c>
      <c r="WX63" s="190">
        <f t="shared" si="90"/>
        <v>0</v>
      </c>
      <c r="WY63" s="191"/>
      <c r="WZ63" s="192">
        <v>57</v>
      </c>
      <c r="XA63" s="189" t="s">
        <v>65</v>
      </c>
      <c r="XB63" s="190">
        <v>0</v>
      </c>
      <c r="XC63" s="190">
        <v>0</v>
      </c>
      <c r="XD63" s="190">
        <v>0</v>
      </c>
      <c r="XE63" s="190">
        <f t="shared" si="91"/>
        <v>0</v>
      </c>
      <c r="XF63" s="191"/>
      <c r="XG63" s="192">
        <v>57</v>
      </c>
      <c r="XH63" s="189" t="s">
        <v>65</v>
      </c>
      <c r="XI63" s="190">
        <v>0</v>
      </c>
      <c r="XJ63" s="190">
        <v>0</v>
      </c>
      <c r="XK63" s="190">
        <v>0</v>
      </c>
      <c r="XL63" s="190">
        <f t="shared" si="92"/>
        <v>0</v>
      </c>
      <c r="XM63" s="191"/>
      <c r="XN63" s="192">
        <v>57</v>
      </c>
      <c r="XO63" s="189" t="s">
        <v>65</v>
      </c>
      <c r="XP63" s="190">
        <v>0</v>
      </c>
      <c r="XQ63" s="190">
        <v>0</v>
      </c>
      <c r="XR63" s="190">
        <v>0</v>
      </c>
      <c r="XS63" s="190">
        <f t="shared" si="93"/>
        <v>0</v>
      </c>
      <c r="XT63" s="191"/>
      <c r="XU63" s="192">
        <v>57</v>
      </c>
      <c r="XV63" s="189" t="s">
        <v>65</v>
      </c>
      <c r="XW63" s="190">
        <v>0</v>
      </c>
      <c r="XX63" s="190">
        <v>0</v>
      </c>
      <c r="XY63" s="190">
        <v>0</v>
      </c>
      <c r="XZ63" s="190">
        <f t="shared" si="94"/>
        <v>0</v>
      </c>
      <c r="YA63" s="191"/>
      <c r="YB63" s="192">
        <v>57</v>
      </c>
      <c r="YC63" s="189" t="s">
        <v>65</v>
      </c>
      <c r="YD63" s="190">
        <v>0</v>
      </c>
      <c r="YE63" s="190">
        <v>0</v>
      </c>
      <c r="YF63" s="190">
        <v>0</v>
      </c>
      <c r="YG63" s="190">
        <f t="shared" si="95"/>
        <v>0</v>
      </c>
      <c r="YH63" s="191"/>
      <c r="YI63" s="192">
        <v>57</v>
      </c>
      <c r="YJ63" s="189" t="s">
        <v>65</v>
      </c>
      <c r="YK63" s="190">
        <v>0</v>
      </c>
      <c r="YL63" s="190">
        <v>0</v>
      </c>
      <c r="YM63" s="190">
        <v>0</v>
      </c>
      <c r="YN63" s="190">
        <f t="shared" si="96"/>
        <v>0</v>
      </c>
      <c r="YO63" s="191"/>
      <c r="YP63" s="192">
        <v>57</v>
      </c>
      <c r="YQ63" s="189" t="s">
        <v>65</v>
      </c>
      <c r="YR63" s="190">
        <v>0</v>
      </c>
      <c r="YS63" s="190">
        <v>0</v>
      </c>
      <c r="YT63" s="190">
        <v>0</v>
      </c>
      <c r="YU63" s="190">
        <f t="shared" si="97"/>
        <v>0</v>
      </c>
      <c r="YV63" s="191"/>
      <c r="YW63" s="192">
        <v>57</v>
      </c>
      <c r="YX63" s="189" t="s">
        <v>65</v>
      </c>
      <c r="YY63" s="190">
        <v>0</v>
      </c>
      <c r="YZ63" s="190">
        <v>0</v>
      </c>
      <c r="ZA63" s="190">
        <v>0</v>
      </c>
      <c r="ZB63" s="190">
        <f t="shared" si="98"/>
        <v>0</v>
      </c>
      <c r="ZC63" s="191"/>
      <c r="ZD63" s="192">
        <v>57</v>
      </c>
      <c r="ZE63" s="189" t="s">
        <v>65</v>
      </c>
      <c r="ZF63" s="190">
        <v>0</v>
      </c>
      <c r="ZG63" s="190">
        <v>0</v>
      </c>
      <c r="ZH63" s="190">
        <v>0</v>
      </c>
      <c r="ZI63" s="190">
        <f t="shared" si="99"/>
        <v>0</v>
      </c>
      <c r="ZJ63" s="191"/>
      <c r="ZK63" s="192">
        <v>57</v>
      </c>
      <c r="ZL63" s="189" t="s">
        <v>65</v>
      </c>
      <c r="ZM63" s="190">
        <v>0</v>
      </c>
      <c r="ZN63" s="190">
        <v>0</v>
      </c>
      <c r="ZO63" s="190">
        <v>0</v>
      </c>
      <c r="ZP63" s="190">
        <f t="shared" si="100"/>
        <v>0</v>
      </c>
      <c r="ZQ63" s="191"/>
      <c r="ZR63" s="192">
        <v>57</v>
      </c>
      <c r="ZS63" s="189" t="s">
        <v>65</v>
      </c>
      <c r="ZT63" s="190">
        <v>0</v>
      </c>
      <c r="ZU63" s="190">
        <f t="shared" si="101"/>
        <v>0</v>
      </c>
      <c r="ZV63" s="190">
        <f t="shared" si="0"/>
        <v>0</v>
      </c>
      <c r="ZW63" s="190">
        <f t="shared" si="1"/>
        <v>0</v>
      </c>
      <c r="ZX63" s="230"/>
    </row>
    <row r="64" spans="1:700" ht="15.75" hidden="1">
      <c r="A64" s="192">
        <v>58</v>
      </c>
      <c r="B64" s="189" t="s">
        <v>49</v>
      </c>
      <c r="C64" s="190">
        <v>0</v>
      </c>
      <c r="D64" s="190">
        <v>0</v>
      </c>
      <c r="E64" s="190">
        <v>0</v>
      </c>
      <c r="F64" s="190">
        <f t="shared" si="2"/>
        <v>0</v>
      </c>
      <c r="G64" s="191"/>
      <c r="H64" s="192">
        <v>58</v>
      </c>
      <c r="I64" s="189" t="s">
        <v>49</v>
      </c>
      <c r="J64" s="190">
        <v>0</v>
      </c>
      <c r="K64" s="190">
        <v>0</v>
      </c>
      <c r="L64" s="190">
        <v>0</v>
      </c>
      <c r="M64" s="190">
        <f t="shared" si="3"/>
        <v>0</v>
      </c>
      <c r="N64" s="191"/>
      <c r="O64" s="192">
        <v>58</v>
      </c>
      <c r="P64" s="189" t="s">
        <v>49</v>
      </c>
      <c r="Q64" s="190">
        <v>0</v>
      </c>
      <c r="R64" s="190">
        <v>0</v>
      </c>
      <c r="S64" s="190">
        <v>0</v>
      </c>
      <c r="T64" s="190">
        <f t="shared" si="4"/>
        <v>0</v>
      </c>
      <c r="U64" s="191"/>
      <c r="V64" s="192">
        <v>58</v>
      </c>
      <c r="W64" s="189" t="s">
        <v>49</v>
      </c>
      <c r="X64" s="190">
        <v>0</v>
      </c>
      <c r="Y64" s="190">
        <v>0</v>
      </c>
      <c r="Z64" s="190">
        <v>0</v>
      </c>
      <c r="AA64" s="190">
        <f t="shared" si="5"/>
        <v>0</v>
      </c>
      <c r="AB64" s="191"/>
      <c r="AC64" s="192">
        <v>58</v>
      </c>
      <c r="AD64" s="189" t="s">
        <v>49</v>
      </c>
      <c r="AE64" s="190">
        <v>0</v>
      </c>
      <c r="AF64" s="190">
        <v>0</v>
      </c>
      <c r="AG64" s="190">
        <v>0</v>
      </c>
      <c r="AH64" s="190">
        <f t="shared" si="6"/>
        <v>0</v>
      </c>
      <c r="AI64" s="191"/>
      <c r="AJ64" s="192">
        <v>58</v>
      </c>
      <c r="AK64" s="189" t="s">
        <v>49</v>
      </c>
      <c r="AL64" s="190">
        <v>0</v>
      </c>
      <c r="AM64" s="190">
        <v>0</v>
      </c>
      <c r="AN64" s="190">
        <v>0</v>
      </c>
      <c r="AO64" s="190">
        <f t="shared" si="7"/>
        <v>0</v>
      </c>
      <c r="AP64" s="191"/>
      <c r="AQ64" s="192">
        <v>58</v>
      </c>
      <c r="AR64" s="189" t="s">
        <v>49</v>
      </c>
      <c r="AS64" s="190">
        <v>0</v>
      </c>
      <c r="AT64" s="190">
        <v>0</v>
      </c>
      <c r="AU64" s="190">
        <v>0</v>
      </c>
      <c r="AV64" s="190">
        <f t="shared" si="8"/>
        <v>0</v>
      </c>
      <c r="AW64" s="191"/>
      <c r="AX64" s="192">
        <v>58</v>
      </c>
      <c r="AY64" s="189" t="s">
        <v>49</v>
      </c>
      <c r="AZ64" s="190">
        <v>0</v>
      </c>
      <c r="BA64" s="190">
        <v>0</v>
      </c>
      <c r="BB64" s="190">
        <v>0</v>
      </c>
      <c r="BC64" s="190">
        <f t="shared" si="9"/>
        <v>0</v>
      </c>
      <c r="BD64" s="191"/>
      <c r="BE64" s="192">
        <v>58</v>
      </c>
      <c r="BF64" s="189" t="s">
        <v>49</v>
      </c>
      <c r="BG64" s="190">
        <v>0</v>
      </c>
      <c r="BH64" s="190">
        <v>0</v>
      </c>
      <c r="BI64" s="190">
        <v>0</v>
      </c>
      <c r="BJ64" s="190">
        <f t="shared" si="10"/>
        <v>0</v>
      </c>
      <c r="BK64" s="191"/>
      <c r="BL64" s="192">
        <v>58</v>
      </c>
      <c r="BM64" s="189" t="s">
        <v>49</v>
      </c>
      <c r="BN64" s="190">
        <v>0</v>
      </c>
      <c r="BO64" s="190">
        <v>0</v>
      </c>
      <c r="BP64" s="190">
        <v>0</v>
      </c>
      <c r="BQ64" s="190">
        <f t="shared" si="11"/>
        <v>0</v>
      </c>
      <c r="BR64" s="191"/>
      <c r="BS64" s="192">
        <v>58</v>
      </c>
      <c r="BT64" s="189" t="s">
        <v>49</v>
      </c>
      <c r="BU64" s="190">
        <v>0</v>
      </c>
      <c r="BV64" s="190">
        <v>0</v>
      </c>
      <c r="BW64" s="190">
        <v>0</v>
      </c>
      <c r="BX64" s="190">
        <f t="shared" si="12"/>
        <v>0</v>
      </c>
      <c r="BY64" s="191"/>
      <c r="BZ64" s="192">
        <v>58</v>
      </c>
      <c r="CA64" s="189" t="s">
        <v>49</v>
      </c>
      <c r="CB64" s="190">
        <v>0</v>
      </c>
      <c r="CC64" s="190">
        <v>0</v>
      </c>
      <c r="CD64" s="190">
        <v>0</v>
      </c>
      <c r="CE64" s="190">
        <f t="shared" si="13"/>
        <v>0</v>
      </c>
      <c r="CF64" s="191"/>
      <c r="CG64" s="192">
        <v>58</v>
      </c>
      <c r="CH64" s="189" t="s">
        <v>49</v>
      </c>
      <c r="CI64" s="190">
        <v>0</v>
      </c>
      <c r="CJ64" s="190">
        <v>0</v>
      </c>
      <c r="CK64" s="190">
        <v>0</v>
      </c>
      <c r="CL64" s="190">
        <f t="shared" si="14"/>
        <v>0</v>
      </c>
      <c r="CM64" s="191"/>
      <c r="CN64" s="192">
        <v>58</v>
      </c>
      <c r="CO64" s="189" t="s">
        <v>49</v>
      </c>
      <c r="CP64" s="190">
        <v>0</v>
      </c>
      <c r="CQ64" s="190">
        <v>0</v>
      </c>
      <c r="CR64" s="190">
        <v>0</v>
      </c>
      <c r="CS64" s="190">
        <f t="shared" si="15"/>
        <v>0</v>
      </c>
      <c r="CT64" s="191"/>
      <c r="CU64" s="192">
        <v>58</v>
      </c>
      <c r="CV64" s="189" t="s">
        <v>49</v>
      </c>
      <c r="CW64" s="190">
        <v>0</v>
      </c>
      <c r="CX64" s="190">
        <v>0</v>
      </c>
      <c r="CY64" s="190">
        <v>0</v>
      </c>
      <c r="CZ64" s="190">
        <f t="shared" si="16"/>
        <v>0</v>
      </c>
      <c r="DA64" s="191"/>
      <c r="DB64" s="192">
        <v>58</v>
      </c>
      <c r="DC64" s="189" t="s">
        <v>49</v>
      </c>
      <c r="DD64" s="190">
        <v>0</v>
      </c>
      <c r="DE64" s="190">
        <v>0</v>
      </c>
      <c r="DF64" s="190">
        <v>0</v>
      </c>
      <c r="DG64" s="190">
        <f t="shared" si="17"/>
        <v>0</v>
      </c>
      <c r="DH64" s="191"/>
      <c r="DI64" s="192">
        <v>58</v>
      </c>
      <c r="DJ64" s="189" t="s">
        <v>49</v>
      </c>
      <c r="DK64" s="190">
        <v>0</v>
      </c>
      <c r="DL64" s="190">
        <v>0</v>
      </c>
      <c r="DM64" s="190">
        <v>0</v>
      </c>
      <c r="DN64" s="190">
        <f t="shared" si="18"/>
        <v>0</v>
      </c>
      <c r="DO64" s="191"/>
      <c r="DP64" s="192">
        <v>58</v>
      </c>
      <c r="DQ64" s="189" t="s">
        <v>49</v>
      </c>
      <c r="DR64" s="190">
        <v>0</v>
      </c>
      <c r="DS64" s="190">
        <v>0</v>
      </c>
      <c r="DT64" s="190">
        <v>0</v>
      </c>
      <c r="DU64" s="190">
        <f t="shared" si="19"/>
        <v>0</v>
      </c>
      <c r="DV64" s="191"/>
      <c r="DW64" s="192">
        <v>58</v>
      </c>
      <c r="DX64" s="189" t="s">
        <v>49</v>
      </c>
      <c r="DY64" s="190">
        <v>0</v>
      </c>
      <c r="DZ64" s="190">
        <v>0</v>
      </c>
      <c r="EA64" s="190">
        <v>0</v>
      </c>
      <c r="EB64" s="190">
        <f t="shared" si="20"/>
        <v>0</v>
      </c>
      <c r="EC64" s="191"/>
      <c r="ED64" s="192">
        <v>58</v>
      </c>
      <c r="EE64" s="189" t="s">
        <v>49</v>
      </c>
      <c r="EF64" s="190">
        <v>0</v>
      </c>
      <c r="EG64" s="190">
        <v>0</v>
      </c>
      <c r="EH64" s="190">
        <v>0</v>
      </c>
      <c r="EI64" s="190">
        <f t="shared" si="21"/>
        <v>0</v>
      </c>
      <c r="EJ64" s="191"/>
      <c r="EK64" s="192">
        <v>58</v>
      </c>
      <c r="EL64" s="189" t="s">
        <v>49</v>
      </c>
      <c r="EM64" s="190">
        <v>0</v>
      </c>
      <c r="EN64" s="190">
        <v>0</v>
      </c>
      <c r="EO64" s="190">
        <v>0</v>
      </c>
      <c r="EP64" s="190">
        <f t="shared" si="22"/>
        <v>0</v>
      </c>
      <c r="EQ64" s="191"/>
      <c r="ER64" s="192">
        <v>58</v>
      </c>
      <c r="ES64" s="189" t="s">
        <v>49</v>
      </c>
      <c r="ET64" s="190">
        <v>0</v>
      </c>
      <c r="EU64" s="190">
        <v>0</v>
      </c>
      <c r="EV64" s="190">
        <v>0</v>
      </c>
      <c r="EW64" s="190">
        <f t="shared" si="23"/>
        <v>0</v>
      </c>
      <c r="EX64" s="191"/>
      <c r="EY64" s="192">
        <v>58</v>
      </c>
      <c r="EZ64" s="189" t="s">
        <v>49</v>
      </c>
      <c r="FA64" s="190">
        <v>0</v>
      </c>
      <c r="FB64" s="190">
        <v>0</v>
      </c>
      <c r="FC64" s="190">
        <v>0</v>
      </c>
      <c r="FD64" s="190">
        <f t="shared" si="24"/>
        <v>0</v>
      </c>
      <c r="FE64" s="191"/>
      <c r="FF64" s="192">
        <v>58</v>
      </c>
      <c r="FG64" s="189" t="s">
        <v>49</v>
      </c>
      <c r="FH64" s="190">
        <v>0</v>
      </c>
      <c r="FI64" s="190">
        <v>0</v>
      </c>
      <c r="FJ64" s="190">
        <v>0</v>
      </c>
      <c r="FK64" s="190">
        <f t="shared" si="25"/>
        <v>0</v>
      </c>
      <c r="FL64" s="191"/>
      <c r="FM64" s="192">
        <v>58</v>
      </c>
      <c r="FN64" s="189" t="s">
        <v>49</v>
      </c>
      <c r="FO64" s="190">
        <v>0</v>
      </c>
      <c r="FP64" s="190">
        <v>0</v>
      </c>
      <c r="FQ64" s="190">
        <v>0</v>
      </c>
      <c r="FR64" s="190">
        <f t="shared" si="26"/>
        <v>0</v>
      </c>
      <c r="FS64" s="191"/>
      <c r="FT64" s="192">
        <v>58</v>
      </c>
      <c r="FU64" s="189" t="s">
        <v>49</v>
      </c>
      <c r="FV64" s="190">
        <v>0</v>
      </c>
      <c r="FW64" s="190">
        <v>0</v>
      </c>
      <c r="FX64" s="190">
        <v>0</v>
      </c>
      <c r="FY64" s="190">
        <f t="shared" si="27"/>
        <v>0</v>
      </c>
      <c r="FZ64" s="191"/>
      <c r="GA64" s="192">
        <v>58</v>
      </c>
      <c r="GB64" s="189" t="s">
        <v>49</v>
      </c>
      <c r="GC64" s="190">
        <v>0</v>
      </c>
      <c r="GD64" s="190">
        <v>0</v>
      </c>
      <c r="GE64" s="190">
        <v>0</v>
      </c>
      <c r="GF64" s="190">
        <f t="shared" si="28"/>
        <v>0</v>
      </c>
      <c r="GG64" s="191"/>
      <c r="GH64" s="192">
        <v>58</v>
      </c>
      <c r="GI64" s="189" t="s">
        <v>49</v>
      </c>
      <c r="GJ64" s="190">
        <v>0</v>
      </c>
      <c r="GK64" s="190">
        <v>0</v>
      </c>
      <c r="GL64" s="190">
        <v>0</v>
      </c>
      <c r="GM64" s="190">
        <f t="shared" si="29"/>
        <v>0</v>
      </c>
      <c r="GN64" s="191"/>
      <c r="GO64" s="192">
        <v>58</v>
      </c>
      <c r="GP64" s="189" t="s">
        <v>49</v>
      </c>
      <c r="GQ64" s="190">
        <v>0</v>
      </c>
      <c r="GR64" s="190">
        <v>0</v>
      </c>
      <c r="GS64" s="190">
        <v>0</v>
      </c>
      <c r="GT64" s="190">
        <f t="shared" si="30"/>
        <v>0</v>
      </c>
      <c r="GU64" s="191"/>
      <c r="GV64" s="192">
        <v>58</v>
      </c>
      <c r="GW64" s="189" t="s">
        <v>49</v>
      </c>
      <c r="GX64" s="190">
        <v>0</v>
      </c>
      <c r="GY64" s="190">
        <v>0</v>
      </c>
      <c r="GZ64" s="190">
        <v>0</v>
      </c>
      <c r="HA64" s="190">
        <f t="shared" si="31"/>
        <v>0</v>
      </c>
      <c r="HB64" s="191"/>
      <c r="HC64" s="192">
        <v>58</v>
      </c>
      <c r="HD64" s="189" t="s">
        <v>49</v>
      </c>
      <c r="HE64" s="190">
        <v>0</v>
      </c>
      <c r="HF64" s="190">
        <v>0</v>
      </c>
      <c r="HG64" s="190">
        <v>0</v>
      </c>
      <c r="HH64" s="190">
        <f t="shared" si="32"/>
        <v>0</v>
      </c>
      <c r="HI64" s="191"/>
      <c r="HJ64" s="192">
        <v>58</v>
      </c>
      <c r="HK64" s="189" t="s">
        <v>49</v>
      </c>
      <c r="HL64" s="190">
        <v>0</v>
      </c>
      <c r="HM64" s="190">
        <v>0</v>
      </c>
      <c r="HN64" s="190">
        <v>0</v>
      </c>
      <c r="HO64" s="190">
        <f t="shared" si="33"/>
        <v>0</v>
      </c>
      <c r="HP64" s="191"/>
      <c r="HQ64" s="192">
        <v>58</v>
      </c>
      <c r="HR64" s="189" t="s">
        <v>49</v>
      </c>
      <c r="HS64" s="190">
        <v>0</v>
      </c>
      <c r="HT64" s="190">
        <v>0</v>
      </c>
      <c r="HU64" s="190">
        <v>0</v>
      </c>
      <c r="HV64" s="190">
        <f t="shared" si="34"/>
        <v>0</v>
      </c>
      <c r="HW64" s="191"/>
      <c r="HX64" s="192">
        <v>58</v>
      </c>
      <c r="HY64" s="189" t="s">
        <v>49</v>
      </c>
      <c r="HZ64" s="190">
        <v>0</v>
      </c>
      <c r="IA64" s="190">
        <v>0</v>
      </c>
      <c r="IB64" s="190">
        <v>0</v>
      </c>
      <c r="IC64" s="190">
        <f t="shared" si="35"/>
        <v>0</v>
      </c>
      <c r="ID64" s="191"/>
      <c r="IE64" s="192">
        <v>58</v>
      </c>
      <c r="IF64" s="189" t="s">
        <v>49</v>
      </c>
      <c r="IG64" s="190">
        <v>0</v>
      </c>
      <c r="IH64" s="190">
        <v>0</v>
      </c>
      <c r="II64" s="190">
        <v>0</v>
      </c>
      <c r="IJ64" s="190">
        <f t="shared" si="36"/>
        <v>0</v>
      </c>
      <c r="IK64" s="191"/>
      <c r="IL64" s="192">
        <v>58</v>
      </c>
      <c r="IM64" s="189" t="s">
        <v>49</v>
      </c>
      <c r="IN64" s="190">
        <v>0</v>
      </c>
      <c r="IO64" s="190">
        <v>0</v>
      </c>
      <c r="IP64" s="190">
        <v>0</v>
      </c>
      <c r="IQ64" s="190">
        <f t="shared" si="37"/>
        <v>0</v>
      </c>
      <c r="IR64" s="191"/>
      <c r="IS64" s="192">
        <v>58</v>
      </c>
      <c r="IT64" s="189" t="s">
        <v>49</v>
      </c>
      <c r="IU64" s="190">
        <v>0</v>
      </c>
      <c r="IV64" s="190">
        <v>0</v>
      </c>
      <c r="IW64" s="190">
        <v>0</v>
      </c>
      <c r="IX64" s="190">
        <f t="shared" si="38"/>
        <v>0</v>
      </c>
      <c r="IY64" s="191"/>
      <c r="IZ64" s="192">
        <v>58</v>
      </c>
      <c r="JA64" s="189" t="s">
        <v>49</v>
      </c>
      <c r="JB64" s="190">
        <v>0</v>
      </c>
      <c r="JC64" s="190">
        <v>0</v>
      </c>
      <c r="JD64" s="190">
        <v>0</v>
      </c>
      <c r="JE64" s="190">
        <f t="shared" si="39"/>
        <v>0</v>
      </c>
      <c r="JF64" s="191"/>
      <c r="JG64" s="192">
        <v>58</v>
      </c>
      <c r="JH64" s="189" t="s">
        <v>49</v>
      </c>
      <c r="JI64" s="190">
        <v>0</v>
      </c>
      <c r="JJ64" s="190">
        <v>0</v>
      </c>
      <c r="JK64" s="190">
        <v>0</v>
      </c>
      <c r="JL64" s="190">
        <f t="shared" si="40"/>
        <v>0</v>
      </c>
      <c r="JM64" s="191"/>
      <c r="JN64" s="192">
        <v>58</v>
      </c>
      <c r="JO64" s="189" t="s">
        <v>49</v>
      </c>
      <c r="JP64" s="190">
        <v>0</v>
      </c>
      <c r="JQ64" s="190">
        <v>0</v>
      </c>
      <c r="JR64" s="190">
        <v>0</v>
      </c>
      <c r="JS64" s="190">
        <f t="shared" si="41"/>
        <v>0</v>
      </c>
      <c r="JT64" s="191"/>
      <c r="JU64" s="192">
        <v>58</v>
      </c>
      <c r="JV64" s="189" t="s">
        <v>49</v>
      </c>
      <c r="JW64" s="190">
        <v>0</v>
      </c>
      <c r="JX64" s="190">
        <v>0</v>
      </c>
      <c r="JY64" s="190">
        <v>0</v>
      </c>
      <c r="JZ64" s="190">
        <f t="shared" si="42"/>
        <v>0</v>
      </c>
      <c r="KA64" s="191"/>
      <c r="KB64" s="192">
        <v>58</v>
      </c>
      <c r="KC64" s="189" t="s">
        <v>49</v>
      </c>
      <c r="KD64" s="190">
        <v>0</v>
      </c>
      <c r="KE64" s="190">
        <v>0</v>
      </c>
      <c r="KF64" s="190">
        <v>0</v>
      </c>
      <c r="KG64" s="190">
        <f t="shared" si="43"/>
        <v>0</v>
      </c>
      <c r="KH64" s="191"/>
      <c r="KI64" s="192">
        <v>58</v>
      </c>
      <c r="KJ64" s="189" t="s">
        <v>49</v>
      </c>
      <c r="KK64" s="190">
        <v>0</v>
      </c>
      <c r="KL64" s="190">
        <v>0</v>
      </c>
      <c r="KM64" s="190">
        <v>0</v>
      </c>
      <c r="KN64" s="190">
        <f t="shared" si="44"/>
        <v>0</v>
      </c>
      <c r="KO64" s="191"/>
      <c r="KP64" s="192">
        <v>58</v>
      </c>
      <c r="KQ64" s="189" t="s">
        <v>49</v>
      </c>
      <c r="KR64" s="190">
        <v>0</v>
      </c>
      <c r="KS64" s="190">
        <v>0</v>
      </c>
      <c r="KT64" s="190">
        <v>0</v>
      </c>
      <c r="KU64" s="190">
        <f t="shared" si="45"/>
        <v>0</v>
      </c>
      <c r="KV64" s="191"/>
      <c r="KW64" s="192">
        <v>58</v>
      </c>
      <c r="KX64" s="189" t="s">
        <v>49</v>
      </c>
      <c r="KY64" s="190">
        <v>0</v>
      </c>
      <c r="KZ64" s="190">
        <v>0</v>
      </c>
      <c r="LA64" s="190">
        <v>0</v>
      </c>
      <c r="LB64" s="190">
        <f t="shared" si="46"/>
        <v>0</v>
      </c>
      <c r="LC64" s="191"/>
      <c r="LD64" s="192">
        <v>58</v>
      </c>
      <c r="LE64" s="189" t="s">
        <v>49</v>
      </c>
      <c r="LF64" s="190"/>
      <c r="LG64" s="190">
        <v>0</v>
      </c>
      <c r="LH64" s="190">
        <v>0</v>
      </c>
      <c r="LI64" s="190">
        <f t="shared" si="47"/>
        <v>0</v>
      </c>
      <c r="LJ64" s="191"/>
      <c r="LK64" s="192">
        <v>58</v>
      </c>
      <c r="LL64" s="189" t="s">
        <v>49</v>
      </c>
      <c r="LM64" s="190">
        <v>0</v>
      </c>
      <c r="LN64" s="190">
        <v>0</v>
      </c>
      <c r="LO64" s="190">
        <v>0</v>
      </c>
      <c r="LP64" s="190">
        <f t="shared" si="48"/>
        <v>0</v>
      </c>
      <c r="LQ64" s="191"/>
      <c r="LR64" s="192">
        <v>58</v>
      </c>
      <c r="LS64" s="189" t="s">
        <v>49</v>
      </c>
      <c r="LT64" s="190">
        <v>0</v>
      </c>
      <c r="LU64" s="190">
        <v>0</v>
      </c>
      <c r="LV64" s="190">
        <v>0</v>
      </c>
      <c r="LW64" s="190">
        <f t="shared" si="49"/>
        <v>0</v>
      </c>
      <c r="LX64" s="191"/>
      <c r="LY64" s="192">
        <v>58</v>
      </c>
      <c r="LZ64" s="189" t="s">
        <v>49</v>
      </c>
      <c r="MA64" s="190">
        <v>0</v>
      </c>
      <c r="MB64" s="190">
        <v>0</v>
      </c>
      <c r="MC64" s="190">
        <v>0</v>
      </c>
      <c r="MD64" s="190">
        <f t="shared" si="50"/>
        <v>0</v>
      </c>
      <c r="ME64" s="191"/>
      <c r="MF64" s="192">
        <v>58</v>
      </c>
      <c r="MG64" s="189" t="s">
        <v>49</v>
      </c>
      <c r="MH64" s="190">
        <v>0</v>
      </c>
      <c r="MI64" s="190">
        <v>0</v>
      </c>
      <c r="MJ64" s="190">
        <v>0</v>
      </c>
      <c r="MK64" s="190">
        <f t="shared" si="51"/>
        <v>0</v>
      </c>
      <c r="ML64" s="191"/>
      <c r="MM64" s="192">
        <v>58</v>
      </c>
      <c r="MN64" s="189" t="s">
        <v>49</v>
      </c>
      <c r="MO64" s="190">
        <v>0</v>
      </c>
      <c r="MP64" s="190">
        <v>0</v>
      </c>
      <c r="MQ64" s="190">
        <v>0</v>
      </c>
      <c r="MR64" s="190">
        <f t="shared" si="52"/>
        <v>0</v>
      </c>
      <c r="MS64" s="191"/>
      <c r="MT64" s="192">
        <v>58</v>
      </c>
      <c r="MU64" s="189" t="s">
        <v>49</v>
      </c>
      <c r="MV64" s="190">
        <v>0</v>
      </c>
      <c r="MW64" s="190">
        <v>0</v>
      </c>
      <c r="MX64" s="190">
        <v>0</v>
      </c>
      <c r="MY64" s="190">
        <f t="shared" si="53"/>
        <v>0</v>
      </c>
      <c r="MZ64" s="191"/>
      <c r="NA64" s="192">
        <v>58</v>
      </c>
      <c r="NB64" s="189" t="s">
        <v>49</v>
      </c>
      <c r="NC64" s="190">
        <v>0</v>
      </c>
      <c r="ND64" s="190">
        <v>0</v>
      </c>
      <c r="NE64" s="190">
        <v>0</v>
      </c>
      <c r="NF64" s="190">
        <f t="shared" si="54"/>
        <v>0</v>
      </c>
      <c r="NG64" s="191"/>
      <c r="NH64" s="192">
        <v>58</v>
      </c>
      <c r="NI64" s="189" t="s">
        <v>49</v>
      </c>
      <c r="NJ64" s="190">
        <v>0</v>
      </c>
      <c r="NK64" s="190">
        <v>0</v>
      </c>
      <c r="NL64" s="190">
        <v>0</v>
      </c>
      <c r="NM64" s="190">
        <f t="shared" si="55"/>
        <v>0</v>
      </c>
      <c r="NN64" s="191"/>
      <c r="NO64" s="192">
        <v>58</v>
      </c>
      <c r="NP64" s="189" t="s">
        <v>49</v>
      </c>
      <c r="NQ64" s="190">
        <v>0</v>
      </c>
      <c r="NR64" s="190">
        <v>0</v>
      </c>
      <c r="NS64" s="190">
        <v>0</v>
      </c>
      <c r="NT64" s="190">
        <f t="shared" si="56"/>
        <v>0</v>
      </c>
      <c r="NU64" s="191"/>
      <c r="NV64" s="192">
        <v>58</v>
      </c>
      <c r="NW64" s="189" t="s">
        <v>49</v>
      </c>
      <c r="NX64" s="190">
        <v>0</v>
      </c>
      <c r="NY64" s="190">
        <v>0</v>
      </c>
      <c r="NZ64" s="190">
        <v>0</v>
      </c>
      <c r="OA64" s="190">
        <f t="shared" si="57"/>
        <v>0</v>
      </c>
      <c r="OB64" s="191"/>
      <c r="OC64" s="192">
        <v>58</v>
      </c>
      <c r="OD64" s="189" t="s">
        <v>49</v>
      </c>
      <c r="OE64" s="190">
        <v>0</v>
      </c>
      <c r="OF64" s="190">
        <v>0</v>
      </c>
      <c r="OG64" s="190">
        <v>0</v>
      </c>
      <c r="OH64" s="190">
        <f t="shared" si="58"/>
        <v>0</v>
      </c>
      <c r="OI64" s="191"/>
      <c r="OJ64" s="192">
        <v>58</v>
      </c>
      <c r="OK64" s="189" t="s">
        <v>49</v>
      </c>
      <c r="OL64" s="190">
        <v>0</v>
      </c>
      <c r="OM64" s="190">
        <v>0</v>
      </c>
      <c r="ON64" s="190">
        <v>0</v>
      </c>
      <c r="OO64" s="190">
        <f t="shared" si="59"/>
        <v>0</v>
      </c>
      <c r="OP64" s="191"/>
      <c r="OQ64" s="192">
        <v>58</v>
      </c>
      <c r="OR64" s="189" t="s">
        <v>49</v>
      </c>
      <c r="OS64" s="190">
        <v>0</v>
      </c>
      <c r="OT64" s="190">
        <v>0</v>
      </c>
      <c r="OU64" s="190">
        <v>0</v>
      </c>
      <c r="OV64" s="190">
        <f t="shared" si="60"/>
        <v>0</v>
      </c>
      <c r="OW64" s="191"/>
      <c r="OX64" s="192">
        <v>58</v>
      </c>
      <c r="OY64" s="189" t="s">
        <v>49</v>
      </c>
      <c r="OZ64" s="190">
        <v>0</v>
      </c>
      <c r="PA64" s="190">
        <v>0</v>
      </c>
      <c r="PB64" s="190">
        <v>0</v>
      </c>
      <c r="PC64" s="190">
        <f t="shared" si="61"/>
        <v>0</v>
      </c>
      <c r="PD64" s="191"/>
      <c r="PE64" s="192">
        <v>58</v>
      </c>
      <c r="PF64" s="189" t="s">
        <v>49</v>
      </c>
      <c r="PG64" s="190">
        <v>0</v>
      </c>
      <c r="PH64" s="190">
        <v>0</v>
      </c>
      <c r="PI64" s="190">
        <v>0</v>
      </c>
      <c r="PJ64" s="190">
        <f t="shared" si="62"/>
        <v>0</v>
      </c>
      <c r="PK64" s="191"/>
      <c r="PL64" s="192">
        <v>58</v>
      </c>
      <c r="PM64" s="189" t="s">
        <v>49</v>
      </c>
      <c r="PN64" s="190">
        <v>0</v>
      </c>
      <c r="PO64" s="190">
        <v>0</v>
      </c>
      <c r="PP64" s="190">
        <v>0</v>
      </c>
      <c r="PQ64" s="190">
        <f t="shared" si="63"/>
        <v>0</v>
      </c>
      <c r="PR64" s="191"/>
      <c r="PS64" s="192">
        <v>58</v>
      </c>
      <c r="PT64" s="189" t="s">
        <v>49</v>
      </c>
      <c r="PU64" s="190">
        <v>0</v>
      </c>
      <c r="PV64" s="190">
        <v>0</v>
      </c>
      <c r="PW64" s="190">
        <v>0</v>
      </c>
      <c r="PX64" s="190">
        <f t="shared" si="64"/>
        <v>0</v>
      </c>
      <c r="PY64" s="191"/>
      <c r="PZ64" s="192">
        <v>58</v>
      </c>
      <c r="QA64" s="189" t="s">
        <v>49</v>
      </c>
      <c r="QB64" s="190"/>
      <c r="QC64" s="190"/>
      <c r="QD64" s="190">
        <v>0</v>
      </c>
      <c r="QE64" s="190">
        <f t="shared" si="65"/>
        <v>0</v>
      </c>
      <c r="QF64" s="191"/>
      <c r="QG64" s="192">
        <v>58</v>
      </c>
      <c r="QH64" s="189" t="s">
        <v>49</v>
      </c>
      <c r="QI64" s="190">
        <v>0</v>
      </c>
      <c r="QJ64" s="190">
        <v>0</v>
      </c>
      <c r="QK64" s="190">
        <v>0</v>
      </c>
      <c r="QL64" s="190">
        <f t="shared" si="66"/>
        <v>0</v>
      </c>
      <c r="QM64" s="191"/>
      <c r="QN64" s="192">
        <v>58</v>
      </c>
      <c r="QO64" s="189" t="s">
        <v>49</v>
      </c>
      <c r="QP64" s="190">
        <v>0</v>
      </c>
      <c r="QQ64" s="190">
        <v>0</v>
      </c>
      <c r="QR64" s="190">
        <v>0</v>
      </c>
      <c r="QS64" s="190">
        <f t="shared" si="67"/>
        <v>0</v>
      </c>
      <c r="QT64" s="191"/>
      <c r="QU64" s="192">
        <v>58</v>
      </c>
      <c r="QV64" s="189" t="s">
        <v>49</v>
      </c>
      <c r="QW64" s="190">
        <v>0</v>
      </c>
      <c r="QX64" s="190">
        <v>0</v>
      </c>
      <c r="QY64" s="190">
        <v>0</v>
      </c>
      <c r="QZ64" s="190">
        <f t="shared" si="68"/>
        <v>0</v>
      </c>
      <c r="RA64" s="191"/>
      <c r="RB64" s="192">
        <v>58</v>
      </c>
      <c r="RC64" s="189" t="s">
        <v>49</v>
      </c>
      <c r="RD64" s="190">
        <v>0</v>
      </c>
      <c r="RE64" s="190">
        <v>0</v>
      </c>
      <c r="RF64" s="190">
        <v>0</v>
      </c>
      <c r="RG64" s="190">
        <f t="shared" si="69"/>
        <v>0</v>
      </c>
      <c r="RH64" s="191"/>
      <c r="RI64" s="192">
        <v>58</v>
      </c>
      <c r="RJ64" s="189" t="s">
        <v>49</v>
      </c>
      <c r="RK64" s="190">
        <v>0</v>
      </c>
      <c r="RL64" s="190">
        <v>0</v>
      </c>
      <c r="RM64" s="190">
        <v>0</v>
      </c>
      <c r="RN64" s="190">
        <f t="shared" si="70"/>
        <v>0</v>
      </c>
      <c r="RO64" s="191"/>
      <c r="RP64" s="192">
        <v>58</v>
      </c>
      <c r="RQ64" s="189" t="s">
        <v>49</v>
      </c>
      <c r="RR64" s="190">
        <v>0</v>
      </c>
      <c r="RS64" s="190">
        <v>0</v>
      </c>
      <c r="RT64" s="190">
        <v>0</v>
      </c>
      <c r="RU64" s="190">
        <f t="shared" si="71"/>
        <v>0</v>
      </c>
      <c r="RV64" s="191"/>
      <c r="RW64" s="192">
        <v>58</v>
      </c>
      <c r="RX64" s="189" t="s">
        <v>49</v>
      </c>
      <c r="RY64" s="190">
        <v>0</v>
      </c>
      <c r="RZ64" s="190">
        <v>0</v>
      </c>
      <c r="SA64" s="190">
        <v>0</v>
      </c>
      <c r="SB64" s="190">
        <f t="shared" si="72"/>
        <v>0</v>
      </c>
      <c r="SC64" s="191"/>
      <c r="SD64" s="192">
        <v>58</v>
      </c>
      <c r="SE64" s="189" t="s">
        <v>49</v>
      </c>
      <c r="SF64" s="190">
        <v>0</v>
      </c>
      <c r="SG64" s="190">
        <v>0</v>
      </c>
      <c r="SH64" s="190">
        <v>0</v>
      </c>
      <c r="SI64" s="190">
        <f t="shared" si="73"/>
        <v>0</v>
      </c>
      <c r="SJ64" s="191"/>
      <c r="SK64" s="192">
        <v>58</v>
      </c>
      <c r="SL64" s="189" t="s">
        <v>49</v>
      </c>
      <c r="SM64" s="190">
        <v>0</v>
      </c>
      <c r="SN64" s="190">
        <v>0</v>
      </c>
      <c r="SO64" s="190">
        <v>0</v>
      </c>
      <c r="SP64" s="190">
        <f t="shared" si="74"/>
        <v>0</v>
      </c>
      <c r="SQ64" s="191"/>
      <c r="SR64" s="192">
        <v>58</v>
      </c>
      <c r="SS64" s="189" t="s">
        <v>49</v>
      </c>
      <c r="ST64" s="190">
        <v>0</v>
      </c>
      <c r="SU64" s="190">
        <v>0</v>
      </c>
      <c r="SV64" s="190">
        <v>0</v>
      </c>
      <c r="SW64" s="190">
        <f t="shared" si="75"/>
        <v>0</v>
      </c>
      <c r="SX64" s="191"/>
      <c r="SY64" s="192">
        <v>58</v>
      </c>
      <c r="SZ64" s="189" t="s">
        <v>49</v>
      </c>
      <c r="TA64" s="190">
        <v>0</v>
      </c>
      <c r="TB64" s="190">
        <v>0</v>
      </c>
      <c r="TC64" s="190">
        <v>0</v>
      </c>
      <c r="TD64" s="190">
        <f t="shared" si="76"/>
        <v>0</v>
      </c>
      <c r="TE64" s="191"/>
      <c r="TF64" s="192">
        <v>58</v>
      </c>
      <c r="TG64" s="189" t="s">
        <v>49</v>
      </c>
      <c r="TH64" s="190">
        <v>0</v>
      </c>
      <c r="TI64" s="190">
        <v>0</v>
      </c>
      <c r="TJ64" s="190">
        <v>0</v>
      </c>
      <c r="TK64" s="190">
        <f t="shared" si="77"/>
        <v>0</v>
      </c>
      <c r="TL64" s="191"/>
      <c r="TM64" s="192">
        <v>58</v>
      </c>
      <c r="TN64" s="189" t="s">
        <v>49</v>
      </c>
      <c r="TO64" s="190">
        <v>0</v>
      </c>
      <c r="TP64" s="190">
        <v>0</v>
      </c>
      <c r="TQ64" s="190">
        <v>0</v>
      </c>
      <c r="TR64" s="190">
        <f t="shared" si="78"/>
        <v>0</v>
      </c>
      <c r="TS64" s="191"/>
      <c r="TT64" s="192">
        <v>58</v>
      </c>
      <c r="TU64" s="189" t="s">
        <v>49</v>
      </c>
      <c r="TV64" s="190">
        <v>0</v>
      </c>
      <c r="TW64" s="190">
        <v>0</v>
      </c>
      <c r="TX64" s="190">
        <v>0</v>
      </c>
      <c r="TY64" s="190">
        <f t="shared" si="79"/>
        <v>0</v>
      </c>
      <c r="TZ64" s="191"/>
      <c r="UA64" s="192">
        <v>58</v>
      </c>
      <c r="UB64" s="189" t="s">
        <v>49</v>
      </c>
      <c r="UC64" s="190">
        <v>0</v>
      </c>
      <c r="UD64" s="190">
        <v>0</v>
      </c>
      <c r="UE64" s="190">
        <v>0</v>
      </c>
      <c r="UF64" s="190">
        <f t="shared" si="80"/>
        <v>0</v>
      </c>
      <c r="UG64" s="191"/>
      <c r="UH64" s="192">
        <v>58</v>
      </c>
      <c r="UI64" s="189" t="s">
        <v>49</v>
      </c>
      <c r="UJ64" s="190">
        <v>0</v>
      </c>
      <c r="UK64" s="190">
        <v>0</v>
      </c>
      <c r="UL64" s="190">
        <v>0</v>
      </c>
      <c r="UM64" s="190">
        <f t="shared" si="81"/>
        <v>0</v>
      </c>
      <c r="UN64" s="191"/>
      <c r="UO64" s="192">
        <v>58</v>
      </c>
      <c r="UP64" s="189" t="s">
        <v>49</v>
      </c>
      <c r="UQ64" s="190">
        <v>0</v>
      </c>
      <c r="UR64" s="190">
        <v>0</v>
      </c>
      <c r="US64" s="190">
        <v>0</v>
      </c>
      <c r="UT64" s="190">
        <f t="shared" si="82"/>
        <v>0</v>
      </c>
      <c r="UU64" s="191"/>
      <c r="UV64" s="192">
        <v>58</v>
      </c>
      <c r="UW64" s="189" t="s">
        <v>49</v>
      </c>
      <c r="UX64" s="190"/>
      <c r="UY64" s="190">
        <v>0</v>
      </c>
      <c r="UZ64" s="190">
        <v>0</v>
      </c>
      <c r="VA64" s="190">
        <f t="shared" si="83"/>
        <v>0</v>
      </c>
      <c r="VB64" s="191"/>
      <c r="VC64" s="192">
        <v>58</v>
      </c>
      <c r="VD64" s="189" t="s">
        <v>49</v>
      </c>
      <c r="VE64" s="190"/>
      <c r="VF64" s="190">
        <v>0</v>
      </c>
      <c r="VG64" s="190">
        <v>0</v>
      </c>
      <c r="VH64" s="190">
        <f t="shared" si="84"/>
        <v>0</v>
      </c>
      <c r="VI64" s="191"/>
      <c r="VJ64" s="192">
        <v>58</v>
      </c>
      <c r="VK64" s="189" t="s">
        <v>49</v>
      </c>
      <c r="VL64" s="190">
        <v>0</v>
      </c>
      <c r="VM64" s="190">
        <v>0</v>
      </c>
      <c r="VN64" s="190">
        <v>0</v>
      </c>
      <c r="VO64" s="190">
        <f t="shared" si="85"/>
        <v>0</v>
      </c>
      <c r="VP64" s="191"/>
      <c r="VQ64" s="192">
        <v>58</v>
      </c>
      <c r="VR64" s="189" t="s">
        <v>49</v>
      </c>
      <c r="VS64" s="190">
        <v>0</v>
      </c>
      <c r="VT64" s="190">
        <v>0</v>
      </c>
      <c r="VU64" s="190">
        <v>0</v>
      </c>
      <c r="VV64" s="190">
        <f t="shared" si="86"/>
        <v>0</v>
      </c>
      <c r="VW64" s="191"/>
      <c r="VX64" s="192">
        <v>58</v>
      </c>
      <c r="VY64" s="189" t="s">
        <v>49</v>
      </c>
      <c r="VZ64" s="190">
        <v>0</v>
      </c>
      <c r="WA64" s="190">
        <v>0</v>
      </c>
      <c r="WB64" s="190">
        <v>0</v>
      </c>
      <c r="WC64" s="190">
        <f t="shared" si="87"/>
        <v>0</v>
      </c>
      <c r="WD64" s="191"/>
      <c r="WE64" s="192">
        <v>58</v>
      </c>
      <c r="WF64" s="189" t="s">
        <v>49</v>
      </c>
      <c r="WG64" s="190">
        <v>0</v>
      </c>
      <c r="WH64" s="190">
        <v>0</v>
      </c>
      <c r="WI64" s="190">
        <v>0</v>
      </c>
      <c r="WJ64" s="190">
        <f t="shared" si="88"/>
        <v>0</v>
      </c>
      <c r="WK64" s="191"/>
      <c r="WL64" s="192">
        <v>58</v>
      </c>
      <c r="WM64" s="189" t="s">
        <v>49</v>
      </c>
      <c r="WN64" s="190">
        <v>0</v>
      </c>
      <c r="WO64" s="190">
        <v>0</v>
      </c>
      <c r="WP64" s="190">
        <v>0</v>
      </c>
      <c r="WQ64" s="190">
        <f t="shared" si="89"/>
        <v>0</v>
      </c>
      <c r="WR64" s="191"/>
      <c r="WS64" s="192">
        <v>58</v>
      </c>
      <c r="WT64" s="189" t="s">
        <v>49</v>
      </c>
      <c r="WU64" s="190">
        <v>0</v>
      </c>
      <c r="WV64" s="190">
        <v>0</v>
      </c>
      <c r="WW64" s="190">
        <v>0</v>
      </c>
      <c r="WX64" s="190">
        <f t="shared" si="90"/>
        <v>0</v>
      </c>
      <c r="WY64" s="191"/>
      <c r="WZ64" s="192">
        <v>58</v>
      </c>
      <c r="XA64" s="189" t="s">
        <v>49</v>
      </c>
      <c r="XB64" s="190">
        <v>0</v>
      </c>
      <c r="XC64" s="190">
        <v>0</v>
      </c>
      <c r="XD64" s="190">
        <v>0</v>
      </c>
      <c r="XE64" s="190">
        <f t="shared" si="91"/>
        <v>0</v>
      </c>
      <c r="XF64" s="191"/>
      <c r="XG64" s="192">
        <v>58</v>
      </c>
      <c r="XH64" s="189" t="s">
        <v>49</v>
      </c>
      <c r="XI64" s="190">
        <v>0</v>
      </c>
      <c r="XJ64" s="190">
        <v>0</v>
      </c>
      <c r="XK64" s="190">
        <v>0</v>
      </c>
      <c r="XL64" s="190">
        <f t="shared" si="92"/>
        <v>0</v>
      </c>
      <c r="XM64" s="191"/>
      <c r="XN64" s="192">
        <v>58</v>
      </c>
      <c r="XO64" s="189" t="s">
        <v>49</v>
      </c>
      <c r="XP64" s="190">
        <v>0</v>
      </c>
      <c r="XQ64" s="190">
        <v>0</v>
      </c>
      <c r="XR64" s="190">
        <v>0</v>
      </c>
      <c r="XS64" s="190">
        <f t="shared" si="93"/>
        <v>0</v>
      </c>
      <c r="XT64" s="191"/>
      <c r="XU64" s="192">
        <v>58</v>
      </c>
      <c r="XV64" s="189" t="s">
        <v>49</v>
      </c>
      <c r="XW64" s="190">
        <v>0</v>
      </c>
      <c r="XX64" s="190">
        <v>0</v>
      </c>
      <c r="XY64" s="190">
        <v>0</v>
      </c>
      <c r="XZ64" s="190">
        <f t="shared" si="94"/>
        <v>0</v>
      </c>
      <c r="YA64" s="191"/>
      <c r="YB64" s="192">
        <v>58</v>
      </c>
      <c r="YC64" s="189" t="s">
        <v>49</v>
      </c>
      <c r="YD64" s="190">
        <v>0</v>
      </c>
      <c r="YE64" s="190">
        <v>0</v>
      </c>
      <c r="YF64" s="190">
        <v>0</v>
      </c>
      <c r="YG64" s="190">
        <f t="shared" si="95"/>
        <v>0</v>
      </c>
      <c r="YH64" s="191"/>
      <c r="YI64" s="192">
        <v>58</v>
      </c>
      <c r="YJ64" s="189" t="s">
        <v>49</v>
      </c>
      <c r="YK64" s="190">
        <v>0</v>
      </c>
      <c r="YL64" s="190">
        <v>0</v>
      </c>
      <c r="YM64" s="190">
        <v>0</v>
      </c>
      <c r="YN64" s="190">
        <f t="shared" si="96"/>
        <v>0</v>
      </c>
      <c r="YO64" s="191"/>
      <c r="YP64" s="192">
        <v>58</v>
      </c>
      <c r="YQ64" s="189" t="s">
        <v>49</v>
      </c>
      <c r="YR64" s="190">
        <v>0</v>
      </c>
      <c r="YS64" s="190">
        <v>0</v>
      </c>
      <c r="YT64" s="190">
        <v>0</v>
      </c>
      <c r="YU64" s="190">
        <f t="shared" si="97"/>
        <v>0</v>
      </c>
      <c r="YV64" s="191"/>
      <c r="YW64" s="192">
        <v>58</v>
      </c>
      <c r="YX64" s="189" t="s">
        <v>49</v>
      </c>
      <c r="YY64" s="190">
        <v>0</v>
      </c>
      <c r="YZ64" s="190">
        <v>0</v>
      </c>
      <c r="ZA64" s="190">
        <v>0</v>
      </c>
      <c r="ZB64" s="190">
        <f t="shared" si="98"/>
        <v>0</v>
      </c>
      <c r="ZC64" s="191"/>
      <c r="ZD64" s="192">
        <v>58</v>
      </c>
      <c r="ZE64" s="189" t="s">
        <v>49</v>
      </c>
      <c r="ZF64" s="190">
        <v>0</v>
      </c>
      <c r="ZG64" s="190">
        <v>0</v>
      </c>
      <c r="ZH64" s="190">
        <v>0</v>
      </c>
      <c r="ZI64" s="190">
        <f t="shared" si="99"/>
        <v>0</v>
      </c>
      <c r="ZJ64" s="191"/>
      <c r="ZK64" s="192">
        <v>58</v>
      </c>
      <c r="ZL64" s="189" t="s">
        <v>49</v>
      </c>
      <c r="ZM64" s="190">
        <v>0</v>
      </c>
      <c r="ZN64" s="190">
        <v>0</v>
      </c>
      <c r="ZO64" s="190">
        <v>0</v>
      </c>
      <c r="ZP64" s="190">
        <f t="shared" si="100"/>
        <v>0</v>
      </c>
      <c r="ZQ64" s="191"/>
      <c r="ZR64" s="192">
        <v>58</v>
      </c>
      <c r="ZS64" s="189" t="s">
        <v>49</v>
      </c>
      <c r="ZT64" s="190">
        <v>0</v>
      </c>
      <c r="ZU64" s="190">
        <f t="shared" si="101"/>
        <v>0</v>
      </c>
      <c r="ZV64" s="190">
        <f t="shared" si="0"/>
        <v>0</v>
      </c>
      <c r="ZW64" s="190">
        <f t="shared" si="1"/>
        <v>0</v>
      </c>
      <c r="ZX64" s="230"/>
    </row>
    <row r="65" spans="1:700" ht="15.75" hidden="1">
      <c r="A65" s="192">
        <v>59</v>
      </c>
      <c r="B65" s="189" t="s">
        <v>66</v>
      </c>
      <c r="C65" s="190">
        <v>0</v>
      </c>
      <c r="D65" s="190">
        <v>0</v>
      </c>
      <c r="E65" s="190">
        <v>0</v>
      </c>
      <c r="F65" s="190">
        <f t="shared" si="2"/>
        <v>0</v>
      </c>
      <c r="G65" s="191"/>
      <c r="H65" s="192">
        <v>59</v>
      </c>
      <c r="I65" s="189" t="s">
        <v>66</v>
      </c>
      <c r="J65" s="190">
        <v>0</v>
      </c>
      <c r="K65" s="190">
        <v>0</v>
      </c>
      <c r="L65" s="190">
        <v>0</v>
      </c>
      <c r="M65" s="190">
        <f t="shared" si="3"/>
        <v>0</v>
      </c>
      <c r="N65" s="191"/>
      <c r="O65" s="192">
        <v>59</v>
      </c>
      <c r="P65" s="189" t="s">
        <v>66</v>
      </c>
      <c r="Q65" s="190">
        <v>0</v>
      </c>
      <c r="R65" s="190">
        <v>0</v>
      </c>
      <c r="S65" s="190">
        <v>0</v>
      </c>
      <c r="T65" s="190">
        <f t="shared" si="4"/>
        <v>0</v>
      </c>
      <c r="U65" s="191"/>
      <c r="V65" s="192">
        <v>59</v>
      </c>
      <c r="W65" s="189" t="s">
        <v>66</v>
      </c>
      <c r="X65" s="190">
        <v>0</v>
      </c>
      <c r="Y65" s="190">
        <v>0</v>
      </c>
      <c r="Z65" s="190">
        <v>0</v>
      </c>
      <c r="AA65" s="190">
        <f t="shared" si="5"/>
        <v>0</v>
      </c>
      <c r="AB65" s="191"/>
      <c r="AC65" s="192">
        <v>59</v>
      </c>
      <c r="AD65" s="189" t="s">
        <v>66</v>
      </c>
      <c r="AE65" s="190">
        <v>0</v>
      </c>
      <c r="AF65" s="190">
        <v>0</v>
      </c>
      <c r="AG65" s="190">
        <v>0</v>
      </c>
      <c r="AH65" s="190">
        <f t="shared" si="6"/>
        <v>0</v>
      </c>
      <c r="AI65" s="191"/>
      <c r="AJ65" s="192">
        <v>59</v>
      </c>
      <c r="AK65" s="189" t="s">
        <v>66</v>
      </c>
      <c r="AL65" s="190">
        <v>0</v>
      </c>
      <c r="AM65" s="190">
        <v>0</v>
      </c>
      <c r="AN65" s="190">
        <v>0</v>
      </c>
      <c r="AO65" s="190">
        <f t="shared" si="7"/>
        <v>0</v>
      </c>
      <c r="AP65" s="191"/>
      <c r="AQ65" s="192">
        <v>59</v>
      </c>
      <c r="AR65" s="189" t="s">
        <v>66</v>
      </c>
      <c r="AS65" s="190">
        <v>0</v>
      </c>
      <c r="AT65" s="190">
        <v>0</v>
      </c>
      <c r="AU65" s="190">
        <v>0</v>
      </c>
      <c r="AV65" s="190">
        <f t="shared" si="8"/>
        <v>0</v>
      </c>
      <c r="AW65" s="191"/>
      <c r="AX65" s="192">
        <v>59</v>
      </c>
      <c r="AY65" s="189" t="s">
        <v>66</v>
      </c>
      <c r="AZ65" s="190">
        <v>0</v>
      </c>
      <c r="BA65" s="190">
        <v>0</v>
      </c>
      <c r="BB65" s="190">
        <v>0</v>
      </c>
      <c r="BC65" s="190">
        <f t="shared" si="9"/>
        <v>0</v>
      </c>
      <c r="BD65" s="191"/>
      <c r="BE65" s="192">
        <v>59</v>
      </c>
      <c r="BF65" s="189" t="s">
        <v>66</v>
      </c>
      <c r="BG65" s="190">
        <v>0</v>
      </c>
      <c r="BH65" s="190">
        <v>0</v>
      </c>
      <c r="BI65" s="190">
        <v>0</v>
      </c>
      <c r="BJ65" s="190">
        <f t="shared" si="10"/>
        <v>0</v>
      </c>
      <c r="BK65" s="191"/>
      <c r="BL65" s="192">
        <v>59</v>
      </c>
      <c r="BM65" s="189" t="s">
        <v>66</v>
      </c>
      <c r="BN65" s="190">
        <v>0</v>
      </c>
      <c r="BO65" s="190">
        <v>0</v>
      </c>
      <c r="BP65" s="190">
        <v>0</v>
      </c>
      <c r="BQ65" s="190">
        <f t="shared" si="11"/>
        <v>0</v>
      </c>
      <c r="BR65" s="191"/>
      <c r="BS65" s="192">
        <v>59</v>
      </c>
      <c r="BT65" s="189" t="s">
        <v>66</v>
      </c>
      <c r="BU65" s="190">
        <v>0</v>
      </c>
      <c r="BV65" s="190">
        <v>0</v>
      </c>
      <c r="BW65" s="190">
        <v>0</v>
      </c>
      <c r="BX65" s="190">
        <f t="shared" si="12"/>
        <v>0</v>
      </c>
      <c r="BY65" s="191"/>
      <c r="BZ65" s="192">
        <v>59</v>
      </c>
      <c r="CA65" s="189" t="s">
        <v>66</v>
      </c>
      <c r="CB65" s="190">
        <v>0</v>
      </c>
      <c r="CC65" s="190">
        <v>0</v>
      </c>
      <c r="CD65" s="190">
        <v>0</v>
      </c>
      <c r="CE65" s="190">
        <f t="shared" si="13"/>
        <v>0</v>
      </c>
      <c r="CF65" s="191"/>
      <c r="CG65" s="192">
        <v>59</v>
      </c>
      <c r="CH65" s="189" t="s">
        <v>66</v>
      </c>
      <c r="CI65" s="190">
        <v>0</v>
      </c>
      <c r="CJ65" s="190">
        <v>0</v>
      </c>
      <c r="CK65" s="190">
        <v>0</v>
      </c>
      <c r="CL65" s="190">
        <f t="shared" si="14"/>
        <v>0</v>
      </c>
      <c r="CM65" s="191"/>
      <c r="CN65" s="192">
        <v>59</v>
      </c>
      <c r="CO65" s="189" t="s">
        <v>66</v>
      </c>
      <c r="CP65" s="190">
        <v>0</v>
      </c>
      <c r="CQ65" s="190">
        <v>0</v>
      </c>
      <c r="CR65" s="190">
        <v>0</v>
      </c>
      <c r="CS65" s="190">
        <f t="shared" si="15"/>
        <v>0</v>
      </c>
      <c r="CT65" s="191"/>
      <c r="CU65" s="192">
        <v>59</v>
      </c>
      <c r="CV65" s="189" t="s">
        <v>66</v>
      </c>
      <c r="CW65" s="190">
        <v>0</v>
      </c>
      <c r="CX65" s="190">
        <v>0</v>
      </c>
      <c r="CY65" s="190">
        <v>0</v>
      </c>
      <c r="CZ65" s="190">
        <f t="shared" si="16"/>
        <v>0</v>
      </c>
      <c r="DA65" s="191"/>
      <c r="DB65" s="192">
        <v>59</v>
      </c>
      <c r="DC65" s="189" t="s">
        <v>66</v>
      </c>
      <c r="DD65" s="190">
        <v>0</v>
      </c>
      <c r="DE65" s="190">
        <v>0</v>
      </c>
      <c r="DF65" s="190">
        <v>0</v>
      </c>
      <c r="DG65" s="190">
        <f t="shared" si="17"/>
        <v>0</v>
      </c>
      <c r="DH65" s="191"/>
      <c r="DI65" s="192">
        <v>59</v>
      </c>
      <c r="DJ65" s="189" t="s">
        <v>66</v>
      </c>
      <c r="DK65" s="190">
        <v>0</v>
      </c>
      <c r="DL65" s="190">
        <v>0</v>
      </c>
      <c r="DM65" s="190">
        <v>0</v>
      </c>
      <c r="DN65" s="190">
        <f t="shared" si="18"/>
        <v>0</v>
      </c>
      <c r="DO65" s="191"/>
      <c r="DP65" s="192">
        <v>59</v>
      </c>
      <c r="DQ65" s="189" t="s">
        <v>66</v>
      </c>
      <c r="DR65" s="190">
        <v>0</v>
      </c>
      <c r="DS65" s="190">
        <v>0</v>
      </c>
      <c r="DT65" s="190">
        <v>0</v>
      </c>
      <c r="DU65" s="190">
        <f t="shared" si="19"/>
        <v>0</v>
      </c>
      <c r="DV65" s="191"/>
      <c r="DW65" s="192">
        <v>59</v>
      </c>
      <c r="DX65" s="189" t="s">
        <v>66</v>
      </c>
      <c r="DY65" s="190">
        <v>0</v>
      </c>
      <c r="DZ65" s="190">
        <v>0</v>
      </c>
      <c r="EA65" s="190">
        <v>0</v>
      </c>
      <c r="EB65" s="190">
        <f t="shared" si="20"/>
        <v>0</v>
      </c>
      <c r="EC65" s="191"/>
      <c r="ED65" s="192">
        <v>59</v>
      </c>
      <c r="EE65" s="189" t="s">
        <v>66</v>
      </c>
      <c r="EF65" s="190">
        <v>0</v>
      </c>
      <c r="EG65" s="190">
        <v>0</v>
      </c>
      <c r="EH65" s="190">
        <v>0</v>
      </c>
      <c r="EI65" s="190">
        <f t="shared" si="21"/>
        <v>0</v>
      </c>
      <c r="EJ65" s="191"/>
      <c r="EK65" s="192">
        <v>59</v>
      </c>
      <c r="EL65" s="189" t="s">
        <v>66</v>
      </c>
      <c r="EM65" s="190">
        <v>0</v>
      </c>
      <c r="EN65" s="190">
        <v>0</v>
      </c>
      <c r="EO65" s="190">
        <v>0</v>
      </c>
      <c r="EP65" s="190">
        <f t="shared" si="22"/>
        <v>0</v>
      </c>
      <c r="EQ65" s="191"/>
      <c r="ER65" s="192">
        <v>59</v>
      </c>
      <c r="ES65" s="189" t="s">
        <v>66</v>
      </c>
      <c r="ET65" s="190">
        <v>0</v>
      </c>
      <c r="EU65" s="190">
        <v>0</v>
      </c>
      <c r="EV65" s="190">
        <v>0</v>
      </c>
      <c r="EW65" s="190">
        <f t="shared" si="23"/>
        <v>0</v>
      </c>
      <c r="EX65" s="191"/>
      <c r="EY65" s="192">
        <v>59</v>
      </c>
      <c r="EZ65" s="189" t="s">
        <v>66</v>
      </c>
      <c r="FA65" s="190">
        <v>0</v>
      </c>
      <c r="FB65" s="190">
        <v>0</v>
      </c>
      <c r="FC65" s="190">
        <v>0</v>
      </c>
      <c r="FD65" s="190">
        <f t="shared" si="24"/>
        <v>0</v>
      </c>
      <c r="FE65" s="191"/>
      <c r="FF65" s="192">
        <v>59</v>
      </c>
      <c r="FG65" s="189" t="s">
        <v>66</v>
      </c>
      <c r="FH65" s="24">
        <v>8</v>
      </c>
      <c r="FI65" s="24">
        <v>32000000</v>
      </c>
      <c r="FJ65" s="190">
        <v>0</v>
      </c>
      <c r="FK65" s="242">
        <f t="shared" si="25"/>
        <v>32000000</v>
      </c>
      <c r="FL65" s="191"/>
      <c r="FM65" s="192">
        <v>59</v>
      </c>
      <c r="FN65" s="189" t="s">
        <v>66</v>
      </c>
      <c r="FO65" s="190">
        <v>0</v>
      </c>
      <c r="FP65" s="190">
        <v>0</v>
      </c>
      <c r="FQ65" s="190">
        <v>0</v>
      </c>
      <c r="FR65" s="190">
        <f t="shared" si="26"/>
        <v>0</v>
      </c>
      <c r="FS65" s="191"/>
      <c r="FT65" s="192">
        <v>59</v>
      </c>
      <c r="FU65" s="189" t="s">
        <v>66</v>
      </c>
      <c r="FV65" s="190">
        <v>0</v>
      </c>
      <c r="FW65" s="190">
        <v>0</v>
      </c>
      <c r="FX65" s="190">
        <v>0</v>
      </c>
      <c r="FY65" s="190">
        <f t="shared" si="27"/>
        <v>0</v>
      </c>
      <c r="FZ65" s="191"/>
      <c r="GA65" s="192">
        <v>59</v>
      </c>
      <c r="GB65" s="189" t="s">
        <v>66</v>
      </c>
      <c r="GC65" s="190">
        <v>0</v>
      </c>
      <c r="GD65" s="190">
        <v>0</v>
      </c>
      <c r="GE65" s="190">
        <v>0</v>
      </c>
      <c r="GF65" s="190">
        <f t="shared" si="28"/>
        <v>0</v>
      </c>
      <c r="GG65" s="191"/>
      <c r="GH65" s="192">
        <v>59</v>
      </c>
      <c r="GI65" s="189" t="s">
        <v>66</v>
      </c>
      <c r="GJ65" s="190">
        <v>0</v>
      </c>
      <c r="GK65" s="190">
        <v>0</v>
      </c>
      <c r="GL65" s="190">
        <v>0</v>
      </c>
      <c r="GM65" s="190">
        <f t="shared" si="29"/>
        <v>0</v>
      </c>
      <c r="GN65" s="191"/>
      <c r="GO65" s="192">
        <v>59</v>
      </c>
      <c r="GP65" s="189" t="s">
        <v>66</v>
      </c>
      <c r="GQ65" s="190">
        <v>0</v>
      </c>
      <c r="GR65" s="190">
        <v>0</v>
      </c>
      <c r="GS65" s="190">
        <v>0</v>
      </c>
      <c r="GT65" s="190">
        <f t="shared" si="30"/>
        <v>0</v>
      </c>
      <c r="GU65" s="191"/>
      <c r="GV65" s="192">
        <v>59</v>
      </c>
      <c r="GW65" s="189" t="s">
        <v>66</v>
      </c>
      <c r="GX65" s="190">
        <v>0</v>
      </c>
      <c r="GY65" s="190">
        <v>0</v>
      </c>
      <c r="GZ65" s="190">
        <v>0</v>
      </c>
      <c r="HA65" s="190">
        <f t="shared" si="31"/>
        <v>0</v>
      </c>
      <c r="HB65" s="191"/>
      <c r="HC65" s="192">
        <v>59</v>
      </c>
      <c r="HD65" s="189" t="s">
        <v>66</v>
      </c>
      <c r="HE65" s="190">
        <v>0</v>
      </c>
      <c r="HF65" s="190">
        <v>0</v>
      </c>
      <c r="HG65" s="190">
        <v>0</v>
      </c>
      <c r="HH65" s="190">
        <f t="shared" si="32"/>
        <v>0</v>
      </c>
      <c r="HI65" s="191"/>
      <c r="HJ65" s="192">
        <v>59</v>
      </c>
      <c r="HK65" s="189" t="s">
        <v>66</v>
      </c>
      <c r="HL65" s="190">
        <v>0</v>
      </c>
      <c r="HM65" s="190">
        <v>0</v>
      </c>
      <c r="HN65" s="190">
        <v>0</v>
      </c>
      <c r="HO65" s="190">
        <f t="shared" si="33"/>
        <v>0</v>
      </c>
      <c r="HP65" s="191"/>
      <c r="HQ65" s="192">
        <v>59</v>
      </c>
      <c r="HR65" s="189" t="s">
        <v>66</v>
      </c>
      <c r="HS65" s="190">
        <v>0</v>
      </c>
      <c r="HT65" s="190">
        <v>0</v>
      </c>
      <c r="HU65" s="190">
        <v>0</v>
      </c>
      <c r="HV65" s="190">
        <f t="shared" si="34"/>
        <v>0</v>
      </c>
      <c r="HW65" s="191"/>
      <c r="HX65" s="192">
        <v>59</v>
      </c>
      <c r="HY65" s="189" t="s">
        <v>66</v>
      </c>
      <c r="HZ65" s="190">
        <v>0</v>
      </c>
      <c r="IA65" s="190">
        <v>0</v>
      </c>
      <c r="IB65" s="190">
        <v>0</v>
      </c>
      <c r="IC65" s="190">
        <f t="shared" si="35"/>
        <v>0</v>
      </c>
      <c r="ID65" s="191"/>
      <c r="IE65" s="192">
        <v>59</v>
      </c>
      <c r="IF65" s="189" t="s">
        <v>66</v>
      </c>
      <c r="IG65" s="190">
        <v>0</v>
      </c>
      <c r="IH65" s="190">
        <v>0</v>
      </c>
      <c r="II65" s="190">
        <v>0</v>
      </c>
      <c r="IJ65" s="190">
        <f t="shared" si="36"/>
        <v>0</v>
      </c>
      <c r="IK65" s="191"/>
      <c r="IL65" s="192">
        <v>59</v>
      </c>
      <c r="IM65" s="189" t="s">
        <v>66</v>
      </c>
      <c r="IN65" s="190">
        <v>0</v>
      </c>
      <c r="IO65" s="190">
        <v>0</v>
      </c>
      <c r="IP65" s="190">
        <v>0</v>
      </c>
      <c r="IQ65" s="190">
        <f t="shared" si="37"/>
        <v>0</v>
      </c>
      <c r="IR65" s="191"/>
      <c r="IS65" s="192">
        <v>59</v>
      </c>
      <c r="IT65" s="189" t="s">
        <v>66</v>
      </c>
      <c r="IU65" s="190">
        <v>0</v>
      </c>
      <c r="IV65" s="190">
        <v>700000</v>
      </c>
      <c r="IW65" s="190">
        <v>4200000</v>
      </c>
      <c r="IX65" s="190">
        <f t="shared" si="38"/>
        <v>4900000</v>
      </c>
      <c r="IY65" s="191"/>
      <c r="IZ65" s="192">
        <v>59</v>
      </c>
      <c r="JA65" s="189" t="s">
        <v>66</v>
      </c>
      <c r="JB65" s="190">
        <v>0</v>
      </c>
      <c r="JC65" s="190">
        <v>0</v>
      </c>
      <c r="JD65" s="190">
        <v>0</v>
      </c>
      <c r="JE65" s="190">
        <f t="shared" si="39"/>
        <v>0</v>
      </c>
      <c r="JF65" s="191"/>
      <c r="JG65" s="192">
        <v>59</v>
      </c>
      <c r="JH65" s="189" t="s">
        <v>66</v>
      </c>
      <c r="JI65" s="190">
        <v>0</v>
      </c>
      <c r="JJ65" s="190">
        <v>0</v>
      </c>
      <c r="JK65" s="190">
        <v>0</v>
      </c>
      <c r="JL65" s="190">
        <f t="shared" si="40"/>
        <v>0</v>
      </c>
      <c r="JM65" s="191"/>
      <c r="JN65" s="192">
        <v>59</v>
      </c>
      <c r="JO65" s="189" t="s">
        <v>66</v>
      </c>
      <c r="JP65" s="190">
        <v>0</v>
      </c>
      <c r="JQ65" s="190">
        <v>0</v>
      </c>
      <c r="JR65" s="190">
        <v>0</v>
      </c>
      <c r="JS65" s="190">
        <f t="shared" si="41"/>
        <v>0</v>
      </c>
      <c r="JT65" s="191"/>
      <c r="JU65" s="192">
        <v>59</v>
      </c>
      <c r="JV65" s="189" t="s">
        <v>66</v>
      </c>
      <c r="JW65" s="190">
        <v>0</v>
      </c>
      <c r="JX65" s="190">
        <v>0</v>
      </c>
      <c r="JY65" s="190">
        <v>0</v>
      </c>
      <c r="JZ65" s="190">
        <f t="shared" si="42"/>
        <v>0</v>
      </c>
      <c r="KA65" s="191"/>
      <c r="KB65" s="192">
        <v>59</v>
      </c>
      <c r="KC65" s="189" t="s">
        <v>66</v>
      </c>
      <c r="KD65" s="190">
        <v>0</v>
      </c>
      <c r="KE65" s="190">
        <v>0</v>
      </c>
      <c r="KF65" s="190">
        <v>0</v>
      </c>
      <c r="KG65" s="190">
        <f t="shared" si="43"/>
        <v>0</v>
      </c>
      <c r="KH65" s="191"/>
      <c r="KI65" s="192">
        <v>59</v>
      </c>
      <c r="KJ65" s="189" t="s">
        <v>66</v>
      </c>
      <c r="KK65" s="190">
        <v>0</v>
      </c>
      <c r="KL65" s="190">
        <v>0</v>
      </c>
      <c r="KM65" s="190">
        <v>0</v>
      </c>
      <c r="KN65" s="190">
        <f t="shared" si="44"/>
        <v>0</v>
      </c>
      <c r="KO65" s="191"/>
      <c r="KP65" s="192">
        <v>59</v>
      </c>
      <c r="KQ65" s="189" t="s">
        <v>66</v>
      </c>
      <c r="KR65" s="190">
        <v>0</v>
      </c>
      <c r="KS65" s="190">
        <v>0</v>
      </c>
      <c r="KT65" s="190">
        <v>0</v>
      </c>
      <c r="KU65" s="190">
        <f t="shared" si="45"/>
        <v>0</v>
      </c>
      <c r="KV65" s="191"/>
      <c r="KW65" s="192">
        <v>59</v>
      </c>
      <c r="KX65" s="189" t="s">
        <v>66</v>
      </c>
      <c r="KY65" s="190">
        <v>0</v>
      </c>
      <c r="KZ65" s="190">
        <v>0</v>
      </c>
      <c r="LA65" s="190">
        <v>0</v>
      </c>
      <c r="LB65" s="190">
        <f t="shared" si="46"/>
        <v>0</v>
      </c>
      <c r="LC65" s="191"/>
      <c r="LD65" s="192">
        <v>59</v>
      </c>
      <c r="LE65" s="189" t="s">
        <v>66</v>
      </c>
      <c r="LF65" s="190"/>
      <c r="LG65" s="190">
        <v>0</v>
      </c>
      <c r="LH65" s="190">
        <v>0</v>
      </c>
      <c r="LI65" s="190">
        <f t="shared" si="47"/>
        <v>0</v>
      </c>
      <c r="LJ65" s="191"/>
      <c r="LK65" s="192">
        <v>59</v>
      </c>
      <c r="LL65" s="189" t="s">
        <v>66</v>
      </c>
      <c r="LM65" s="190">
        <v>0</v>
      </c>
      <c r="LN65" s="190">
        <v>0</v>
      </c>
      <c r="LO65" s="190">
        <v>0</v>
      </c>
      <c r="LP65" s="190">
        <f t="shared" si="48"/>
        <v>0</v>
      </c>
      <c r="LQ65" s="191"/>
      <c r="LR65" s="192">
        <v>59</v>
      </c>
      <c r="LS65" s="189" t="s">
        <v>66</v>
      </c>
      <c r="LT65" s="190">
        <v>0</v>
      </c>
      <c r="LU65" s="190">
        <v>0</v>
      </c>
      <c r="LV65" s="190">
        <v>0</v>
      </c>
      <c r="LW65" s="190">
        <f t="shared" si="49"/>
        <v>0</v>
      </c>
      <c r="LX65" s="191"/>
      <c r="LY65" s="192">
        <v>59</v>
      </c>
      <c r="LZ65" s="189" t="s">
        <v>66</v>
      </c>
      <c r="MA65" s="190">
        <v>0</v>
      </c>
      <c r="MB65" s="190">
        <v>0</v>
      </c>
      <c r="MC65" s="190">
        <v>0</v>
      </c>
      <c r="MD65" s="190">
        <f t="shared" si="50"/>
        <v>0</v>
      </c>
      <c r="ME65" s="191"/>
      <c r="MF65" s="192">
        <v>59</v>
      </c>
      <c r="MG65" s="189" t="s">
        <v>66</v>
      </c>
      <c r="MH65" s="190">
        <v>0</v>
      </c>
      <c r="MI65" s="190">
        <v>0</v>
      </c>
      <c r="MJ65" s="190">
        <v>0</v>
      </c>
      <c r="MK65" s="190">
        <f t="shared" si="51"/>
        <v>0</v>
      </c>
      <c r="ML65" s="191"/>
      <c r="MM65" s="192">
        <v>59</v>
      </c>
      <c r="MN65" s="189" t="s">
        <v>66</v>
      </c>
      <c r="MO65" s="190">
        <v>0</v>
      </c>
      <c r="MP65" s="190">
        <v>0</v>
      </c>
      <c r="MQ65" s="190">
        <v>0</v>
      </c>
      <c r="MR65" s="190">
        <f t="shared" si="52"/>
        <v>0</v>
      </c>
      <c r="MS65" s="191"/>
      <c r="MT65" s="192">
        <v>59</v>
      </c>
      <c r="MU65" s="189" t="s">
        <v>66</v>
      </c>
      <c r="MV65" s="190">
        <v>0</v>
      </c>
      <c r="MW65" s="190">
        <v>0</v>
      </c>
      <c r="MX65" s="190">
        <v>0</v>
      </c>
      <c r="MY65" s="190">
        <f t="shared" si="53"/>
        <v>0</v>
      </c>
      <c r="MZ65" s="191"/>
      <c r="NA65" s="192">
        <v>59</v>
      </c>
      <c r="NB65" s="189" t="s">
        <v>66</v>
      </c>
      <c r="NC65" s="190">
        <v>0</v>
      </c>
      <c r="ND65" s="190">
        <v>0</v>
      </c>
      <c r="NE65" s="190">
        <v>0</v>
      </c>
      <c r="NF65" s="190">
        <f t="shared" si="54"/>
        <v>0</v>
      </c>
      <c r="NG65" s="191"/>
      <c r="NH65" s="192">
        <v>59</v>
      </c>
      <c r="NI65" s="189" t="s">
        <v>66</v>
      </c>
      <c r="NJ65" s="190">
        <v>0</v>
      </c>
      <c r="NK65" s="190">
        <v>0</v>
      </c>
      <c r="NL65" s="190">
        <v>0</v>
      </c>
      <c r="NM65" s="190">
        <f t="shared" si="55"/>
        <v>0</v>
      </c>
      <c r="NN65" s="191"/>
      <c r="NO65" s="192">
        <v>59</v>
      </c>
      <c r="NP65" s="189" t="s">
        <v>66</v>
      </c>
      <c r="NQ65" s="190">
        <v>0</v>
      </c>
      <c r="NR65" s="190">
        <v>46510822</v>
      </c>
      <c r="NS65" s="190">
        <v>0</v>
      </c>
      <c r="NT65" s="190">
        <f t="shared" si="56"/>
        <v>46510822</v>
      </c>
      <c r="NU65" s="191"/>
      <c r="NV65" s="192">
        <v>59</v>
      </c>
      <c r="NW65" s="189" t="s">
        <v>66</v>
      </c>
      <c r="NX65" s="190">
        <v>28015614</v>
      </c>
      <c r="NY65" s="190">
        <v>25214000</v>
      </c>
      <c r="NZ65" s="190">
        <v>0</v>
      </c>
      <c r="OA65" s="190">
        <f t="shared" si="57"/>
        <v>25214000</v>
      </c>
      <c r="OB65" s="191"/>
      <c r="OC65" s="192">
        <v>59</v>
      </c>
      <c r="OD65" s="189" t="s">
        <v>66</v>
      </c>
      <c r="OE65" s="190">
        <v>2545540000</v>
      </c>
      <c r="OF65" s="190">
        <v>41321000</v>
      </c>
      <c r="OG65" s="190">
        <v>0</v>
      </c>
      <c r="OH65" s="190">
        <f t="shared" si="58"/>
        <v>41321000</v>
      </c>
      <c r="OI65" s="191"/>
      <c r="OJ65" s="192">
        <v>59</v>
      </c>
      <c r="OK65" s="189" t="s">
        <v>66</v>
      </c>
      <c r="OL65" s="190">
        <v>35701300</v>
      </c>
      <c r="OM65" s="190">
        <v>32131000</v>
      </c>
      <c r="ON65" s="190">
        <v>0</v>
      </c>
      <c r="OO65" s="190">
        <f t="shared" si="59"/>
        <v>32131000</v>
      </c>
      <c r="OP65" s="191"/>
      <c r="OQ65" s="192">
        <v>59</v>
      </c>
      <c r="OR65" s="189" t="s">
        <v>66</v>
      </c>
      <c r="OS65" s="190">
        <v>0</v>
      </c>
      <c r="OT65" s="190">
        <v>0</v>
      </c>
      <c r="OU65" s="190">
        <v>0</v>
      </c>
      <c r="OV65" s="190">
        <f t="shared" si="60"/>
        <v>0</v>
      </c>
      <c r="OW65" s="191"/>
      <c r="OX65" s="192">
        <v>59</v>
      </c>
      <c r="OY65" s="189" t="s">
        <v>66</v>
      </c>
      <c r="OZ65" s="190">
        <v>21657213</v>
      </c>
      <c r="PA65" s="190">
        <v>54143000</v>
      </c>
      <c r="PB65" s="190">
        <v>0</v>
      </c>
      <c r="PC65" s="190">
        <f t="shared" si="61"/>
        <v>54143000</v>
      </c>
      <c r="PD65" s="191"/>
      <c r="PE65" s="192">
        <v>59</v>
      </c>
      <c r="PF65" s="189" t="s">
        <v>66</v>
      </c>
      <c r="PG65" s="190">
        <v>25202709</v>
      </c>
      <c r="PH65" s="190">
        <v>5040000</v>
      </c>
      <c r="PI65" s="190">
        <v>0</v>
      </c>
      <c r="PJ65" s="190">
        <f t="shared" si="62"/>
        <v>5040000</v>
      </c>
      <c r="PK65" s="191"/>
      <c r="PL65" s="192">
        <v>59</v>
      </c>
      <c r="PM65" s="189" t="s">
        <v>66</v>
      </c>
      <c r="PN65" s="190">
        <v>50751818</v>
      </c>
      <c r="PO65" s="190">
        <v>45677000</v>
      </c>
      <c r="PP65" s="190">
        <v>0</v>
      </c>
      <c r="PQ65" s="190">
        <f t="shared" si="63"/>
        <v>45677000</v>
      </c>
      <c r="PR65" s="191"/>
      <c r="PS65" s="192">
        <v>59</v>
      </c>
      <c r="PT65" s="189" t="s">
        <v>66</v>
      </c>
      <c r="PU65" s="190">
        <v>0</v>
      </c>
      <c r="PV65" s="190">
        <v>0</v>
      </c>
      <c r="PW65" s="190">
        <v>0</v>
      </c>
      <c r="PX65" s="190">
        <f t="shared" si="64"/>
        <v>0</v>
      </c>
      <c r="PY65" s="191"/>
      <c r="PZ65" s="192">
        <v>59</v>
      </c>
      <c r="QA65" s="189" t="s">
        <v>66</v>
      </c>
      <c r="QB65" s="190"/>
      <c r="QC65" s="190"/>
      <c r="QD65" s="190">
        <v>0</v>
      </c>
      <c r="QE65" s="190">
        <f t="shared" si="65"/>
        <v>0</v>
      </c>
      <c r="QF65" s="191"/>
      <c r="QG65" s="192">
        <v>59</v>
      </c>
      <c r="QH65" s="189" t="s">
        <v>66</v>
      </c>
      <c r="QI65" s="190">
        <v>0</v>
      </c>
      <c r="QJ65" s="190">
        <v>0</v>
      </c>
      <c r="QK65" s="190">
        <v>0</v>
      </c>
      <c r="QL65" s="190">
        <f t="shared" si="66"/>
        <v>0</v>
      </c>
      <c r="QM65" s="191"/>
      <c r="QN65" s="192">
        <v>59</v>
      </c>
      <c r="QO65" s="189" t="s">
        <v>66</v>
      </c>
      <c r="QP65" s="190">
        <v>0</v>
      </c>
      <c r="QQ65" s="190">
        <v>0</v>
      </c>
      <c r="QR65" s="190">
        <v>0</v>
      </c>
      <c r="QS65" s="190">
        <f t="shared" si="67"/>
        <v>0</v>
      </c>
      <c r="QT65" s="191"/>
      <c r="QU65" s="192">
        <v>59</v>
      </c>
      <c r="QV65" s="189" t="s">
        <v>66</v>
      </c>
      <c r="QW65" s="190">
        <v>0</v>
      </c>
      <c r="QX65" s="190">
        <v>0</v>
      </c>
      <c r="QY65" s="190">
        <v>0</v>
      </c>
      <c r="QZ65" s="190">
        <f t="shared" si="68"/>
        <v>0</v>
      </c>
      <c r="RA65" s="191"/>
      <c r="RB65" s="192">
        <v>59</v>
      </c>
      <c r="RC65" s="189" t="s">
        <v>66</v>
      </c>
      <c r="RD65" s="190">
        <v>0</v>
      </c>
      <c r="RE65" s="190">
        <v>50000000</v>
      </c>
      <c r="RF65" s="190">
        <v>0</v>
      </c>
      <c r="RG65" s="190">
        <f t="shared" si="69"/>
        <v>50000000</v>
      </c>
      <c r="RH65" s="191"/>
      <c r="RI65" s="192">
        <v>59</v>
      </c>
      <c r="RJ65" s="189" t="s">
        <v>66</v>
      </c>
      <c r="RK65" s="190">
        <v>0</v>
      </c>
      <c r="RL65" s="190">
        <v>0</v>
      </c>
      <c r="RM65" s="190">
        <v>0</v>
      </c>
      <c r="RN65" s="190">
        <f t="shared" si="70"/>
        <v>0</v>
      </c>
      <c r="RO65" s="191"/>
      <c r="RP65" s="192">
        <v>59</v>
      </c>
      <c r="RQ65" s="189" t="s">
        <v>66</v>
      </c>
      <c r="RR65" s="190">
        <v>0</v>
      </c>
      <c r="RS65" s="190">
        <v>0</v>
      </c>
      <c r="RT65" s="190">
        <v>0</v>
      </c>
      <c r="RU65" s="190">
        <f t="shared" si="71"/>
        <v>0</v>
      </c>
      <c r="RV65" s="191"/>
      <c r="RW65" s="192">
        <v>59</v>
      </c>
      <c r="RX65" s="189" t="s">
        <v>66</v>
      </c>
      <c r="RY65" s="190">
        <v>0</v>
      </c>
      <c r="RZ65" s="190">
        <v>0</v>
      </c>
      <c r="SA65" s="190">
        <v>0</v>
      </c>
      <c r="SB65" s="190">
        <f t="shared" si="72"/>
        <v>0</v>
      </c>
      <c r="SC65" s="191"/>
      <c r="SD65" s="192">
        <v>59</v>
      </c>
      <c r="SE65" s="189" t="s">
        <v>66</v>
      </c>
      <c r="SF65" s="190">
        <v>0</v>
      </c>
      <c r="SG65" s="190">
        <v>0</v>
      </c>
      <c r="SH65" s="190">
        <v>0</v>
      </c>
      <c r="SI65" s="190">
        <f t="shared" si="73"/>
        <v>0</v>
      </c>
      <c r="SJ65" s="191"/>
      <c r="SK65" s="192">
        <v>59</v>
      </c>
      <c r="SL65" s="189" t="s">
        <v>66</v>
      </c>
      <c r="SM65" s="190">
        <v>0</v>
      </c>
      <c r="SN65" s="190">
        <v>0</v>
      </c>
      <c r="SO65" s="190">
        <v>0</v>
      </c>
      <c r="SP65" s="190">
        <f t="shared" si="74"/>
        <v>0</v>
      </c>
      <c r="SQ65" s="191"/>
      <c r="SR65" s="192">
        <v>59</v>
      </c>
      <c r="SS65" s="189" t="s">
        <v>66</v>
      </c>
      <c r="ST65" s="190">
        <v>0</v>
      </c>
      <c r="SU65" s="190">
        <v>0</v>
      </c>
      <c r="SV65" s="190">
        <v>0</v>
      </c>
      <c r="SW65" s="190">
        <f t="shared" si="75"/>
        <v>0</v>
      </c>
      <c r="SX65" s="191"/>
      <c r="SY65" s="192">
        <v>59</v>
      </c>
      <c r="SZ65" s="189" t="s">
        <v>66</v>
      </c>
      <c r="TA65" s="190">
        <v>0</v>
      </c>
      <c r="TB65" s="190">
        <v>0</v>
      </c>
      <c r="TC65" s="190">
        <v>0</v>
      </c>
      <c r="TD65" s="190">
        <f t="shared" si="76"/>
        <v>0</v>
      </c>
      <c r="TE65" s="191"/>
      <c r="TF65" s="192">
        <v>59</v>
      </c>
      <c r="TG65" s="189" t="s">
        <v>66</v>
      </c>
      <c r="TH65" s="190">
        <v>0</v>
      </c>
      <c r="TI65" s="190">
        <v>0</v>
      </c>
      <c r="TJ65" s="190">
        <v>0</v>
      </c>
      <c r="TK65" s="190">
        <f t="shared" si="77"/>
        <v>0</v>
      </c>
      <c r="TL65" s="191"/>
      <c r="TM65" s="192">
        <v>59</v>
      </c>
      <c r="TN65" s="189" t="s">
        <v>66</v>
      </c>
      <c r="TO65" s="190">
        <v>0</v>
      </c>
      <c r="TP65" s="190">
        <v>0</v>
      </c>
      <c r="TQ65" s="190">
        <v>0</v>
      </c>
      <c r="TR65" s="190">
        <f t="shared" si="78"/>
        <v>0</v>
      </c>
      <c r="TS65" s="191"/>
      <c r="TT65" s="192">
        <v>59</v>
      </c>
      <c r="TU65" s="189" t="s">
        <v>66</v>
      </c>
      <c r="TV65" s="190">
        <v>0</v>
      </c>
      <c r="TW65" s="190">
        <v>200000</v>
      </c>
      <c r="TX65" s="190">
        <v>0</v>
      </c>
      <c r="TY65" s="190">
        <f t="shared" si="79"/>
        <v>200000</v>
      </c>
      <c r="TZ65" s="191"/>
      <c r="UA65" s="192">
        <v>59</v>
      </c>
      <c r="UB65" s="189" t="s">
        <v>66</v>
      </c>
      <c r="UC65" s="190">
        <v>0</v>
      </c>
      <c r="UD65" s="190">
        <v>0</v>
      </c>
      <c r="UE65" s="190">
        <v>0</v>
      </c>
      <c r="UF65" s="190">
        <f t="shared" si="80"/>
        <v>0</v>
      </c>
      <c r="UG65" s="191"/>
      <c r="UH65" s="192">
        <v>59</v>
      </c>
      <c r="UI65" s="189" t="s">
        <v>66</v>
      </c>
      <c r="UJ65" s="190">
        <v>0</v>
      </c>
      <c r="UK65" s="190">
        <v>0</v>
      </c>
      <c r="UL65" s="190">
        <v>0</v>
      </c>
      <c r="UM65" s="190">
        <f t="shared" si="81"/>
        <v>0</v>
      </c>
      <c r="UN65" s="191"/>
      <c r="UO65" s="192">
        <v>59</v>
      </c>
      <c r="UP65" s="189" t="s">
        <v>66</v>
      </c>
      <c r="UQ65" s="190">
        <v>0</v>
      </c>
      <c r="UR65" s="190">
        <v>0</v>
      </c>
      <c r="US65" s="190">
        <v>0</v>
      </c>
      <c r="UT65" s="190">
        <f t="shared" si="82"/>
        <v>0</v>
      </c>
      <c r="UU65" s="191"/>
      <c r="UV65" s="192">
        <v>59</v>
      </c>
      <c r="UW65" s="189" t="s">
        <v>66</v>
      </c>
      <c r="UX65" s="190"/>
      <c r="UY65" s="190">
        <v>0</v>
      </c>
      <c r="UZ65" s="190">
        <v>0</v>
      </c>
      <c r="VA65" s="190">
        <f t="shared" si="83"/>
        <v>0</v>
      </c>
      <c r="VB65" s="191"/>
      <c r="VC65" s="192">
        <v>59</v>
      </c>
      <c r="VD65" s="189" t="s">
        <v>66</v>
      </c>
      <c r="VE65" s="190"/>
      <c r="VF65" s="190">
        <v>0</v>
      </c>
      <c r="VG65" s="190">
        <v>0</v>
      </c>
      <c r="VH65" s="190">
        <f t="shared" si="84"/>
        <v>0</v>
      </c>
      <c r="VI65" s="191"/>
      <c r="VJ65" s="192">
        <v>59</v>
      </c>
      <c r="VK65" s="189" t="s">
        <v>66</v>
      </c>
      <c r="VL65" s="190">
        <v>0</v>
      </c>
      <c r="VM65" s="190">
        <v>0</v>
      </c>
      <c r="VN65" s="190">
        <v>0</v>
      </c>
      <c r="VO65" s="190">
        <f t="shared" si="85"/>
        <v>0</v>
      </c>
      <c r="VP65" s="191"/>
      <c r="VQ65" s="192">
        <v>59</v>
      </c>
      <c r="VR65" s="189" t="s">
        <v>66</v>
      </c>
      <c r="VS65" s="190">
        <v>0</v>
      </c>
      <c r="VT65" s="190">
        <v>0</v>
      </c>
      <c r="VU65" s="190">
        <v>0</v>
      </c>
      <c r="VV65" s="190">
        <f t="shared" si="86"/>
        <v>0</v>
      </c>
      <c r="VW65" s="191"/>
      <c r="VX65" s="192">
        <v>59</v>
      </c>
      <c r="VY65" s="189" t="s">
        <v>66</v>
      </c>
      <c r="VZ65" s="190">
        <v>0</v>
      </c>
      <c r="WA65" s="190">
        <v>0</v>
      </c>
      <c r="WB65" s="190">
        <v>0</v>
      </c>
      <c r="WC65" s="190">
        <f t="shared" si="87"/>
        <v>0</v>
      </c>
      <c r="WD65" s="191"/>
      <c r="WE65" s="192">
        <v>59</v>
      </c>
      <c r="WF65" s="189" t="s">
        <v>66</v>
      </c>
      <c r="WG65" s="190">
        <v>0</v>
      </c>
      <c r="WH65" s="190">
        <v>0</v>
      </c>
      <c r="WI65" s="190">
        <v>0</v>
      </c>
      <c r="WJ65" s="190">
        <f t="shared" si="88"/>
        <v>0</v>
      </c>
      <c r="WK65" s="191"/>
      <c r="WL65" s="192">
        <v>59</v>
      </c>
      <c r="WM65" s="189" t="s">
        <v>66</v>
      </c>
      <c r="WN65" s="190">
        <v>0</v>
      </c>
      <c r="WO65" s="190">
        <v>0</v>
      </c>
      <c r="WP65" s="190">
        <v>0</v>
      </c>
      <c r="WQ65" s="190">
        <f t="shared" si="89"/>
        <v>0</v>
      </c>
      <c r="WR65" s="191"/>
      <c r="WS65" s="192">
        <v>59</v>
      </c>
      <c r="WT65" s="189" t="s">
        <v>66</v>
      </c>
      <c r="WU65" s="190">
        <v>0</v>
      </c>
      <c r="WV65" s="190">
        <v>0</v>
      </c>
      <c r="WW65" s="190">
        <v>0</v>
      </c>
      <c r="WX65" s="190">
        <f t="shared" si="90"/>
        <v>0</v>
      </c>
      <c r="WY65" s="191"/>
      <c r="WZ65" s="192">
        <v>59</v>
      </c>
      <c r="XA65" s="189" t="s">
        <v>66</v>
      </c>
      <c r="XB65" s="190">
        <v>0</v>
      </c>
      <c r="XC65" s="190">
        <v>0</v>
      </c>
      <c r="XD65" s="190">
        <v>0</v>
      </c>
      <c r="XE65" s="190">
        <f t="shared" si="91"/>
        <v>0</v>
      </c>
      <c r="XF65" s="191"/>
      <c r="XG65" s="192">
        <v>59</v>
      </c>
      <c r="XH65" s="189" t="s">
        <v>66</v>
      </c>
      <c r="XI65" s="190">
        <v>0</v>
      </c>
      <c r="XJ65" s="190">
        <v>0</v>
      </c>
      <c r="XK65" s="190">
        <v>0</v>
      </c>
      <c r="XL65" s="190">
        <f t="shared" si="92"/>
        <v>0</v>
      </c>
      <c r="XM65" s="191"/>
      <c r="XN65" s="192">
        <v>59</v>
      </c>
      <c r="XO65" s="189" t="s">
        <v>66</v>
      </c>
      <c r="XP65" s="190">
        <v>0</v>
      </c>
      <c r="XQ65" s="190">
        <v>0</v>
      </c>
      <c r="XR65" s="190">
        <v>0</v>
      </c>
      <c r="XS65" s="190">
        <f t="shared" si="93"/>
        <v>0</v>
      </c>
      <c r="XT65" s="191"/>
      <c r="XU65" s="192">
        <v>59</v>
      </c>
      <c r="XV65" s="189" t="s">
        <v>66</v>
      </c>
      <c r="XW65" s="190">
        <v>0</v>
      </c>
      <c r="XX65" s="190">
        <v>0</v>
      </c>
      <c r="XY65" s="190">
        <v>0</v>
      </c>
      <c r="XZ65" s="190">
        <f t="shared" si="94"/>
        <v>0</v>
      </c>
      <c r="YA65" s="191"/>
      <c r="YB65" s="192">
        <v>59</v>
      </c>
      <c r="YC65" s="189" t="s">
        <v>66</v>
      </c>
      <c r="YD65" s="190">
        <v>0</v>
      </c>
      <c r="YE65" s="190">
        <v>0</v>
      </c>
      <c r="YF65" s="190">
        <v>0</v>
      </c>
      <c r="YG65" s="190">
        <f t="shared" si="95"/>
        <v>0</v>
      </c>
      <c r="YH65" s="191"/>
      <c r="YI65" s="192">
        <v>59</v>
      </c>
      <c r="YJ65" s="189" t="s">
        <v>66</v>
      </c>
      <c r="YK65" s="190">
        <v>0</v>
      </c>
      <c r="YL65" s="190">
        <v>0</v>
      </c>
      <c r="YM65" s="190">
        <v>0</v>
      </c>
      <c r="YN65" s="190">
        <f t="shared" si="96"/>
        <v>0</v>
      </c>
      <c r="YO65" s="191"/>
      <c r="YP65" s="192">
        <v>59</v>
      </c>
      <c r="YQ65" s="189" t="s">
        <v>66</v>
      </c>
      <c r="YR65" s="190">
        <v>0</v>
      </c>
      <c r="YS65" s="190">
        <v>0</v>
      </c>
      <c r="YT65" s="190">
        <v>0</v>
      </c>
      <c r="YU65" s="190">
        <f t="shared" si="97"/>
        <v>0</v>
      </c>
      <c r="YV65" s="191"/>
      <c r="YW65" s="192">
        <v>59</v>
      </c>
      <c r="YX65" s="189" t="s">
        <v>66</v>
      </c>
      <c r="YY65" s="190">
        <v>0</v>
      </c>
      <c r="YZ65" s="190">
        <v>0</v>
      </c>
      <c r="ZA65" s="190">
        <v>0</v>
      </c>
      <c r="ZB65" s="190">
        <f t="shared" si="98"/>
        <v>0</v>
      </c>
      <c r="ZC65" s="191"/>
      <c r="ZD65" s="192">
        <v>59</v>
      </c>
      <c r="ZE65" s="189" t="s">
        <v>66</v>
      </c>
      <c r="ZF65" s="190">
        <v>0</v>
      </c>
      <c r="ZG65" s="190">
        <v>0</v>
      </c>
      <c r="ZH65" s="190">
        <v>0</v>
      </c>
      <c r="ZI65" s="190">
        <f t="shared" si="99"/>
        <v>0</v>
      </c>
      <c r="ZJ65" s="191"/>
      <c r="ZK65" s="192">
        <v>59</v>
      </c>
      <c r="ZL65" s="189" t="s">
        <v>66</v>
      </c>
      <c r="ZM65" s="190">
        <v>0</v>
      </c>
      <c r="ZN65" s="190">
        <v>0</v>
      </c>
      <c r="ZO65" s="190">
        <v>0</v>
      </c>
      <c r="ZP65" s="190">
        <f t="shared" si="100"/>
        <v>0</v>
      </c>
      <c r="ZQ65" s="191"/>
      <c r="ZR65" s="192">
        <v>59</v>
      </c>
      <c r="ZS65" s="189" t="s">
        <v>66</v>
      </c>
      <c r="ZT65" s="190">
        <v>0</v>
      </c>
      <c r="ZU65" s="190">
        <f t="shared" si="101"/>
        <v>332936822</v>
      </c>
      <c r="ZV65" s="190">
        <f t="shared" si="0"/>
        <v>4200000</v>
      </c>
      <c r="ZW65" s="190">
        <f t="shared" si="1"/>
        <v>337136822</v>
      </c>
      <c r="ZX65" s="230"/>
    </row>
    <row r="66" spans="1:700" ht="15.75" hidden="1">
      <c r="A66" s="192">
        <v>60</v>
      </c>
      <c r="B66" s="189" t="s">
        <v>50</v>
      </c>
      <c r="C66" s="190">
        <v>0</v>
      </c>
      <c r="D66" s="190">
        <v>0</v>
      </c>
      <c r="E66" s="190">
        <v>0</v>
      </c>
      <c r="F66" s="190">
        <f t="shared" si="2"/>
        <v>0</v>
      </c>
      <c r="G66" s="191"/>
      <c r="H66" s="192">
        <v>60</v>
      </c>
      <c r="I66" s="189" t="s">
        <v>50</v>
      </c>
      <c r="J66" s="190">
        <v>0</v>
      </c>
      <c r="K66" s="190">
        <v>0</v>
      </c>
      <c r="L66" s="190">
        <v>0</v>
      </c>
      <c r="M66" s="190">
        <f t="shared" si="3"/>
        <v>0</v>
      </c>
      <c r="N66" s="191"/>
      <c r="O66" s="192">
        <v>60</v>
      </c>
      <c r="P66" s="189" t="s">
        <v>50</v>
      </c>
      <c r="Q66" s="190">
        <v>0</v>
      </c>
      <c r="R66" s="190">
        <v>0</v>
      </c>
      <c r="S66" s="190">
        <v>0</v>
      </c>
      <c r="T66" s="190">
        <f t="shared" si="4"/>
        <v>0</v>
      </c>
      <c r="U66" s="191"/>
      <c r="V66" s="192">
        <v>60</v>
      </c>
      <c r="W66" s="189" t="s">
        <v>50</v>
      </c>
      <c r="X66" s="190">
        <v>0</v>
      </c>
      <c r="Y66" s="190">
        <v>0</v>
      </c>
      <c r="Z66" s="190">
        <v>0</v>
      </c>
      <c r="AA66" s="190">
        <f t="shared" si="5"/>
        <v>0</v>
      </c>
      <c r="AB66" s="191"/>
      <c r="AC66" s="192">
        <v>60</v>
      </c>
      <c r="AD66" s="189" t="s">
        <v>50</v>
      </c>
      <c r="AE66" s="190">
        <v>0</v>
      </c>
      <c r="AF66" s="190">
        <v>0</v>
      </c>
      <c r="AG66" s="190">
        <v>0</v>
      </c>
      <c r="AH66" s="190">
        <f t="shared" si="6"/>
        <v>0</v>
      </c>
      <c r="AI66" s="191"/>
      <c r="AJ66" s="192">
        <v>60</v>
      </c>
      <c r="AK66" s="189" t="s">
        <v>50</v>
      </c>
      <c r="AL66" s="190">
        <v>0</v>
      </c>
      <c r="AM66" s="190">
        <v>0</v>
      </c>
      <c r="AN66" s="190">
        <v>0</v>
      </c>
      <c r="AO66" s="190">
        <f t="shared" si="7"/>
        <v>0</v>
      </c>
      <c r="AP66" s="191"/>
      <c r="AQ66" s="192">
        <v>60</v>
      </c>
      <c r="AR66" s="189" t="s">
        <v>50</v>
      </c>
      <c r="AS66" s="190">
        <v>0</v>
      </c>
      <c r="AT66" s="190">
        <v>0</v>
      </c>
      <c r="AU66" s="190">
        <v>0</v>
      </c>
      <c r="AV66" s="190">
        <f t="shared" si="8"/>
        <v>0</v>
      </c>
      <c r="AW66" s="191"/>
      <c r="AX66" s="192">
        <v>60</v>
      </c>
      <c r="AY66" s="189" t="s">
        <v>50</v>
      </c>
      <c r="AZ66" s="190">
        <v>0</v>
      </c>
      <c r="BA66" s="190">
        <v>0</v>
      </c>
      <c r="BB66" s="190">
        <v>0</v>
      </c>
      <c r="BC66" s="190">
        <f t="shared" si="9"/>
        <v>0</v>
      </c>
      <c r="BD66" s="191"/>
      <c r="BE66" s="192">
        <v>60</v>
      </c>
      <c r="BF66" s="189" t="s">
        <v>50</v>
      </c>
      <c r="BG66" s="190">
        <v>0</v>
      </c>
      <c r="BH66" s="190">
        <v>0</v>
      </c>
      <c r="BI66" s="190">
        <v>0</v>
      </c>
      <c r="BJ66" s="190">
        <f t="shared" si="10"/>
        <v>0</v>
      </c>
      <c r="BK66" s="191"/>
      <c r="BL66" s="192">
        <v>60</v>
      </c>
      <c r="BM66" s="189" t="s">
        <v>50</v>
      </c>
      <c r="BN66" s="190">
        <v>0</v>
      </c>
      <c r="BO66" s="190">
        <v>0</v>
      </c>
      <c r="BP66" s="190">
        <v>0</v>
      </c>
      <c r="BQ66" s="190">
        <f t="shared" si="11"/>
        <v>0</v>
      </c>
      <c r="BR66" s="191"/>
      <c r="BS66" s="192">
        <v>60</v>
      </c>
      <c r="BT66" s="189" t="s">
        <v>50</v>
      </c>
      <c r="BU66" s="190">
        <v>0</v>
      </c>
      <c r="BV66" s="190">
        <v>0</v>
      </c>
      <c r="BW66" s="190">
        <v>0</v>
      </c>
      <c r="BX66" s="190">
        <f t="shared" si="12"/>
        <v>0</v>
      </c>
      <c r="BY66" s="191"/>
      <c r="BZ66" s="192">
        <v>60</v>
      </c>
      <c r="CA66" s="189" t="s">
        <v>50</v>
      </c>
      <c r="CB66" s="190">
        <v>0</v>
      </c>
      <c r="CC66" s="190">
        <v>0</v>
      </c>
      <c r="CD66" s="190">
        <v>0</v>
      </c>
      <c r="CE66" s="190">
        <f t="shared" si="13"/>
        <v>0</v>
      </c>
      <c r="CF66" s="191"/>
      <c r="CG66" s="192">
        <v>60</v>
      </c>
      <c r="CH66" s="189" t="s">
        <v>50</v>
      </c>
      <c r="CI66" s="190">
        <v>0</v>
      </c>
      <c r="CJ66" s="190">
        <v>0</v>
      </c>
      <c r="CK66" s="190">
        <v>0</v>
      </c>
      <c r="CL66" s="190">
        <f t="shared" si="14"/>
        <v>0</v>
      </c>
      <c r="CM66" s="191"/>
      <c r="CN66" s="192">
        <v>60</v>
      </c>
      <c r="CO66" s="189" t="s">
        <v>50</v>
      </c>
      <c r="CP66" s="190">
        <v>0</v>
      </c>
      <c r="CQ66" s="190">
        <v>0</v>
      </c>
      <c r="CR66" s="190">
        <v>0</v>
      </c>
      <c r="CS66" s="190">
        <f t="shared" si="15"/>
        <v>0</v>
      </c>
      <c r="CT66" s="191"/>
      <c r="CU66" s="192">
        <v>60</v>
      </c>
      <c r="CV66" s="189" t="s">
        <v>50</v>
      </c>
      <c r="CW66" s="190">
        <v>0</v>
      </c>
      <c r="CX66" s="190">
        <v>0</v>
      </c>
      <c r="CY66" s="190">
        <v>0</v>
      </c>
      <c r="CZ66" s="190">
        <f t="shared" si="16"/>
        <v>0</v>
      </c>
      <c r="DA66" s="191"/>
      <c r="DB66" s="192">
        <v>60</v>
      </c>
      <c r="DC66" s="189" t="s">
        <v>50</v>
      </c>
      <c r="DD66" s="190">
        <v>0</v>
      </c>
      <c r="DE66" s="190">
        <v>0</v>
      </c>
      <c r="DF66" s="190">
        <v>0</v>
      </c>
      <c r="DG66" s="190">
        <f t="shared" si="17"/>
        <v>0</v>
      </c>
      <c r="DH66" s="191"/>
      <c r="DI66" s="192">
        <v>60</v>
      </c>
      <c r="DJ66" s="189" t="s">
        <v>50</v>
      </c>
      <c r="DK66" s="190">
        <v>0</v>
      </c>
      <c r="DL66" s="190">
        <v>0</v>
      </c>
      <c r="DM66" s="190">
        <v>0</v>
      </c>
      <c r="DN66" s="190">
        <f t="shared" si="18"/>
        <v>0</v>
      </c>
      <c r="DO66" s="191"/>
      <c r="DP66" s="192">
        <v>60</v>
      </c>
      <c r="DQ66" s="189" t="s">
        <v>50</v>
      </c>
      <c r="DR66" s="190">
        <v>0</v>
      </c>
      <c r="DS66" s="190">
        <v>0</v>
      </c>
      <c r="DT66" s="190">
        <v>0</v>
      </c>
      <c r="DU66" s="190">
        <f t="shared" si="19"/>
        <v>0</v>
      </c>
      <c r="DV66" s="191"/>
      <c r="DW66" s="192">
        <v>60</v>
      </c>
      <c r="DX66" s="189" t="s">
        <v>50</v>
      </c>
      <c r="DY66" s="190">
        <v>0</v>
      </c>
      <c r="DZ66" s="190">
        <v>0</v>
      </c>
      <c r="EA66" s="190">
        <v>0</v>
      </c>
      <c r="EB66" s="190">
        <f t="shared" si="20"/>
        <v>0</v>
      </c>
      <c r="EC66" s="191"/>
      <c r="ED66" s="192">
        <v>60</v>
      </c>
      <c r="EE66" s="189" t="s">
        <v>50</v>
      </c>
      <c r="EF66" s="190">
        <v>0</v>
      </c>
      <c r="EG66" s="190">
        <v>0</v>
      </c>
      <c r="EH66" s="190">
        <v>0</v>
      </c>
      <c r="EI66" s="190">
        <f t="shared" si="21"/>
        <v>0</v>
      </c>
      <c r="EJ66" s="191"/>
      <c r="EK66" s="192">
        <v>60</v>
      </c>
      <c r="EL66" s="189" t="s">
        <v>50</v>
      </c>
      <c r="EM66" s="190">
        <v>0</v>
      </c>
      <c r="EN66" s="190">
        <v>0</v>
      </c>
      <c r="EO66" s="190">
        <v>0</v>
      </c>
      <c r="EP66" s="190">
        <f t="shared" si="22"/>
        <v>0</v>
      </c>
      <c r="EQ66" s="191"/>
      <c r="ER66" s="192">
        <v>60</v>
      </c>
      <c r="ES66" s="189" t="s">
        <v>50</v>
      </c>
      <c r="ET66" s="190">
        <v>0</v>
      </c>
      <c r="EU66" s="190">
        <v>0</v>
      </c>
      <c r="EV66" s="190">
        <v>0</v>
      </c>
      <c r="EW66" s="190">
        <f t="shared" si="23"/>
        <v>0</v>
      </c>
      <c r="EX66" s="191"/>
      <c r="EY66" s="192">
        <v>60</v>
      </c>
      <c r="EZ66" s="189" t="s">
        <v>50</v>
      </c>
      <c r="FA66" s="190">
        <v>2</v>
      </c>
      <c r="FB66" s="190">
        <v>1245000</v>
      </c>
      <c r="FC66" s="190">
        <v>0</v>
      </c>
      <c r="FD66" s="190">
        <f t="shared" si="24"/>
        <v>1245000</v>
      </c>
      <c r="FE66" s="191"/>
      <c r="FF66" s="192">
        <v>60</v>
      </c>
      <c r="FG66" s="189" t="s">
        <v>50</v>
      </c>
      <c r="FH66" s="190">
        <v>0</v>
      </c>
      <c r="FI66" s="190">
        <v>0</v>
      </c>
      <c r="FJ66" s="190">
        <v>0</v>
      </c>
      <c r="FK66" s="190">
        <f t="shared" si="25"/>
        <v>0</v>
      </c>
      <c r="FL66" s="191"/>
      <c r="FM66" s="192">
        <v>60</v>
      </c>
      <c r="FN66" s="189" t="s">
        <v>50</v>
      </c>
      <c r="FO66" s="190">
        <v>0</v>
      </c>
      <c r="FP66" s="190">
        <v>0</v>
      </c>
      <c r="FQ66" s="190">
        <v>0</v>
      </c>
      <c r="FR66" s="190">
        <f t="shared" si="26"/>
        <v>0</v>
      </c>
      <c r="FS66" s="191"/>
      <c r="FT66" s="192">
        <v>60</v>
      </c>
      <c r="FU66" s="189" t="s">
        <v>50</v>
      </c>
      <c r="FV66" s="190">
        <v>0</v>
      </c>
      <c r="FW66" s="190">
        <v>0</v>
      </c>
      <c r="FX66" s="190">
        <v>0</v>
      </c>
      <c r="FY66" s="190">
        <f t="shared" si="27"/>
        <v>0</v>
      </c>
      <c r="FZ66" s="191"/>
      <c r="GA66" s="192">
        <v>60</v>
      </c>
      <c r="GB66" s="189" t="s">
        <v>50</v>
      </c>
      <c r="GC66" s="190">
        <v>0</v>
      </c>
      <c r="GD66" s="190">
        <v>0</v>
      </c>
      <c r="GE66" s="190">
        <v>0</v>
      </c>
      <c r="GF66" s="190">
        <f t="shared" si="28"/>
        <v>0</v>
      </c>
      <c r="GG66" s="191"/>
      <c r="GH66" s="192">
        <v>60</v>
      </c>
      <c r="GI66" s="189" t="s">
        <v>50</v>
      </c>
      <c r="GJ66" s="190">
        <v>0</v>
      </c>
      <c r="GK66" s="190">
        <v>0</v>
      </c>
      <c r="GL66" s="190">
        <v>0</v>
      </c>
      <c r="GM66" s="190">
        <f t="shared" si="29"/>
        <v>0</v>
      </c>
      <c r="GN66" s="191"/>
      <c r="GO66" s="192">
        <v>60</v>
      </c>
      <c r="GP66" s="189" t="s">
        <v>50</v>
      </c>
      <c r="GQ66" s="190">
        <v>0</v>
      </c>
      <c r="GR66" s="190">
        <v>0</v>
      </c>
      <c r="GS66" s="190">
        <v>0</v>
      </c>
      <c r="GT66" s="190">
        <f t="shared" si="30"/>
        <v>0</v>
      </c>
      <c r="GU66" s="191"/>
      <c r="GV66" s="192">
        <v>60</v>
      </c>
      <c r="GW66" s="189" t="s">
        <v>50</v>
      </c>
      <c r="GX66" s="190">
        <v>0</v>
      </c>
      <c r="GY66" s="190">
        <v>0</v>
      </c>
      <c r="GZ66" s="190">
        <v>0</v>
      </c>
      <c r="HA66" s="190">
        <f t="shared" si="31"/>
        <v>0</v>
      </c>
      <c r="HB66" s="191"/>
      <c r="HC66" s="192">
        <v>60</v>
      </c>
      <c r="HD66" s="189" t="s">
        <v>50</v>
      </c>
      <c r="HE66" s="190">
        <v>0</v>
      </c>
      <c r="HF66" s="190">
        <v>0</v>
      </c>
      <c r="HG66" s="190">
        <v>0</v>
      </c>
      <c r="HH66" s="190">
        <f t="shared" si="32"/>
        <v>0</v>
      </c>
      <c r="HI66" s="191"/>
      <c r="HJ66" s="192">
        <v>60</v>
      </c>
      <c r="HK66" s="189" t="s">
        <v>50</v>
      </c>
      <c r="HL66" s="190">
        <v>0</v>
      </c>
      <c r="HM66" s="190">
        <v>0</v>
      </c>
      <c r="HN66" s="190">
        <v>0</v>
      </c>
      <c r="HO66" s="190">
        <f t="shared" si="33"/>
        <v>0</v>
      </c>
      <c r="HP66" s="191"/>
      <c r="HQ66" s="192">
        <v>60</v>
      </c>
      <c r="HR66" s="189" t="s">
        <v>50</v>
      </c>
      <c r="HS66" s="190">
        <v>0</v>
      </c>
      <c r="HT66" s="190">
        <v>0</v>
      </c>
      <c r="HU66" s="190">
        <v>0</v>
      </c>
      <c r="HV66" s="190">
        <f t="shared" si="34"/>
        <v>0</v>
      </c>
      <c r="HW66" s="191"/>
      <c r="HX66" s="192">
        <v>60</v>
      </c>
      <c r="HY66" s="189" t="s">
        <v>50</v>
      </c>
      <c r="HZ66" s="190">
        <v>0</v>
      </c>
      <c r="IA66" s="190">
        <v>0</v>
      </c>
      <c r="IB66" s="190">
        <v>0</v>
      </c>
      <c r="IC66" s="190">
        <f t="shared" si="35"/>
        <v>0</v>
      </c>
      <c r="ID66" s="191"/>
      <c r="IE66" s="192">
        <v>60</v>
      </c>
      <c r="IF66" s="189" t="s">
        <v>50</v>
      </c>
      <c r="IG66" s="190">
        <v>0</v>
      </c>
      <c r="IH66" s="190">
        <v>0</v>
      </c>
      <c r="II66" s="190">
        <v>0</v>
      </c>
      <c r="IJ66" s="190">
        <f t="shared" si="36"/>
        <v>0</v>
      </c>
      <c r="IK66" s="191"/>
      <c r="IL66" s="192">
        <v>60</v>
      </c>
      <c r="IM66" s="189" t="s">
        <v>50</v>
      </c>
      <c r="IN66" s="190">
        <v>0</v>
      </c>
      <c r="IO66" s="190">
        <v>0</v>
      </c>
      <c r="IP66" s="190">
        <v>0</v>
      </c>
      <c r="IQ66" s="190">
        <f t="shared" si="37"/>
        <v>0</v>
      </c>
      <c r="IR66" s="191"/>
      <c r="IS66" s="192">
        <v>60</v>
      </c>
      <c r="IT66" s="189" t="s">
        <v>50</v>
      </c>
      <c r="IU66" s="190">
        <v>0</v>
      </c>
      <c r="IV66" s="190">
        <v>0</v>
      </c>
      <c r="IW66" s="190">
        <v>0</v>
      </c>
      <c r="IX66" s="190">
        <f t="shared" si="38"/>
        <v>0</v>
      </c>
      <c r="IY66" s="191"/>
      <c r="IZ66" s="192">
        <v>60</v>
      </c>
      <c r="JA66" s="189" t="s">
        <v>50</v>
      </c>
      <c r="JB66" s="190">
        <v>0</v>
      </c>
      <c r="JC66" s="190">
        <v>0</v>
      </c>
      <c r="JD66" s="190">
        <v>0</v>
      </c>
      <c r="JE66" s="190">
        <f t="shared" si="39"/>
        <v>0</v>
      </c>
      <c r="JF66" s="191"/>
      <c r="JG66" s="192">
        <v>60</v>
      </c>
      <c r="JH66" s="189" t="s">
        <v>50</v>
      </c>
      <c r="JI66" s="190">
        <v>0</v>
      </c>
      <c r="JJ66" s="190">
        <v>0</v>
      </c>
      <c r="JK66" s="190">
        <v>0</v>
      </c>
      <c r="JL66" s="190">
        <f t="shared" si="40"/>
        <v>0</v>
      </c>
      <c r="JM66" s="191"/>
      <c r="JN66" s="192">
        <v>60</v>
      </c>
      <c r="JO66" s="189" t="s">
        <v>50</v>
      </c>
      <c r="JP66" s="190">
        <v>0</v>
      </c>
      <c r="JQ66" s="190">
        <v>0</v>
      </c>
      <c r="JR66" s="190">
        <v>0</v>
      </c>
      <c r="JS66" s="190">
        <f t="shared" si="41"/>
        <v>0</v>
      </c>
      <c r="JT66" s="191"/>
      <c r="JU66" s="192">
        <v>60</v>
      </c>
      <c r="JV66" s="189" t="s">
        <v>50</v>
      </c>
      <c r="JW66" s="190">
        <v>0</v>
      </c>
      <c r="JX66" s="190">
        <v>0</v>
      </c>
      <c r="JY66" s="190">
        <v>0</v>
      </c>
      <c r="JZ66" s="190">
        <f t="shared" si="42"/>
        <v>0</v>
      </c>
      <c r="KA66" s="191"/>
      <c r="KB66" s="192">
        <v>60</v>
      </c>
      <c r="KC66" s="189" t="s">
        <v>50</v>
      </c>
      <c r="KD66" s="190">
        <v>0</v>
      </c>
      <c r="KE66" s="190">
        <v>0</v>
      </c>
      <c r="KF66" s="190">
        <v>0</v>
      </c>
      <c r="KG66" s="190">
        <f t="shared" si="43"/>
        <v>0</v>
      </c>
      <c r="KH66" s="191"/>
      <c r="KI66" s="192">
        <v>60</v>
      </c>
      <c r="KJ66" s="189" t="s">
        <v>50</v>
      </c>
      <c r="KK66" s="190">
        <v>0</v>
      </c>
      <c r="KL66" s="190">
        <v>0</v>
      </c>
      <c r="KM66" s="190">
        <v>0</v>
      </c>
      <c r="KN66" s="190">
        <f t="shared" si="44"/>
        <v>0</v>
      </c>
      <c r="KO66" s="191"/>
      <c r="KP66" s="192">
        <v>60</v>
      </c>
      <c r="KQ66" s="189" t="s">
        <v>50</v>
      </c>
      <c r="KR66" s="190">
        <v>0</v>
      </c>
      <c r="KS66" s="190">
        <v>0</v>
      </c>
      <c r="KT66" s="190">
        <v>0</v>
      </c>
      <c r="KU66" s="190">
        <f t="shared" si="45"/>
        <v>0</v>
      </c>
      <c r="KV66" s="191"/>
      <c r="KW66" s="192">
        <v>60</v>
      </c>
      <c r="KX66" s="189" t="s">
        <v>50</v>
      </c>
      <c r="KY66" s="190">
        <v>0</v>
      </c>
      <c r="KZ66" s="190">
        <v>0</v>
      </c>
      <c r="LA66" s="190">
        <v>0</v>
      </c>
      <c r="LB66" s="190">
        <f t="shared" si="46"/>
        <v>0</v>
      </c>
      <c r="LC66" s="191"/>
      <c r="LD66" s="192">
        <v>60</v>
      </c>
      <c r="LE66" s="189" t="s">
        <v>50</v>
      </c>
      <c r="LF66" s="190">
        <v>3</v>
      </c>
      <c r="LG66" s="190">
        <v>984000</v>
      </c>
      <c r="LH66" s="190">
        <v>0</v>
      </c>
      <c r="LI66" s="190">
        <f t="shared" si="47"/>
        <v>984000</v>
      </c>
      <c r="LJ66" s="191"/>
      <c r="LK66" s="192">
        <v>60</v>
      </c>
      <c r="LL66" s="189" t="s">
        <v>50</v>
      </c>
      <c r="LM66" s="190">
        <v>0</v>
      </c>
      <c r="LN66" s="190">
        <v>0</v>
      </c>
      <c r="LO66" s="190">
        <v>0</v>
      </c>
      <c r="LP66" s="190">
        <f t="shared" si="48"/>
        <v>0</v>
      </c>
      <c r="LQ66" s="191"/>
      <c r="LR66" s="192">
        <v>60</v>
      </c>
      <c r="LS66" s="189" t="s">
        <v>50</v>
      </c>
      <c r="LT66" s="190">
        <v>0</v>
      </c>
      <c r="LU66" s="190">
        <v>0</v>
      </c>
      <c r="LV66" s="190">
        <v>0</v>
      </c>
      <c r="LW66" s="190">
        <f t="shared" si="49"/>
        <v>0</v>
      </c>
      <c r="LX66" s="191"/>
      <c r="LY66" s="192">
        <v>60</v>
      </c>
      <c r="LZ66" s="189" t="s">
        <v>50</v>
      </c>
      <c r="MA66" s="190">
        <v>0</v>
      </c>
      <c r="MB66" s="190">
        <v>0</v>
      </c>
      <c r="MC66" s="190">
        <v>0</v>
      </c>
      <c r="MD66" s="190">
        <f t="shared" si="50"/>
        <v>0</v>
      </c>
      <c r="ME66" s="191"/>
      <c r="MF66" s="192">
        <v>60</v>
      </c>
      <c r="MG66" s="189" t="s">
        <v>50</v>
      </c>
      <c r="MH66" s="190">
        <v>0</v>
      </c>
      <c r="MI66" s="190">
        <v>0</v>
      </c>
      <c r="MJ66" s="190">
        <v>0</v>
      </c>
      <c r="MK66" s="190">
        <f t="shared" si="51"/>
        <v>0</v>
      </c>
      <c r="ML66" s="191"/>
      <c r="MM66" s="192">
        <v>60</v>
      </c>
      <c r="MN66" s="189" t="s">
        <v>50</v>
      </c>
      <c r="MO66" s="190">
        <v>0</v>
      </c>
      <c r="MP66" s="190">
        <v>0</v>
      </c>
      <c r="MQ66" s="190">
        <v>0</v>
      </c>
      <c r="MR66" s="190">
        <f t="shared" si="52"/>
        <v>0</v>
      </c>
      <c r="MS66" s="191"/>
      <c r="MT66" s="192">
        <v>60</v>
      </c>
      <c r="MU66" s="189" t="s">
        <v>50</v>
      </c>
      <c r="MV66" s="190">
        <v>0</v>
      </c>
      <c r="MW66" s="190">
        <v>0</v>
      </c>
      <c r="MX66" s="190">
        <v>0</v>
      </c>
      <c r="MY66" s="190">
        <f t="shared" si="53"/>
        <v>0</v>
      </c>
      <c r="MZ66" s="191"/>
      <c r="NA66" s="192">
        <v>60</v>
      </c>
      <c r="NB66" s="189" t="s">
        <v>50</v>
      </c>
      <c r="NC66" s="190">
        <v>0</v>
      </c>
      <c r="ND66" s="190">
        <v>0</v>
      </c>
      <c r="NE66" s="190">
        <v>0</v>
      </c>
      <c r="NF66" s="190">
        <f t="shared" si="54"/>
        <v>0</v>
      </c>
      <c r="NG66" s="191"/>
      <c r="NH66" s="192">
        <v>60</v>
      </c>
      <c r="NI66" s="189" t="s">
        <v>50</v>
      </c>
      <c r="NJ66" s="190">
        <v>0</v>
      </c>
      <c r="NK66" s="190">
        <v>0</v>
      </c>
      <c r="NL66" s="190">
        <v>0</v>
      </c>
      <c r="NM66" s="190">
        <f t="shared" si="55"/>
        <v>0</v>
      </c>
      <c r="NN66" s="191"/>
      <c r="NO66" s="192">
        <v>60</v>
      </c>
      <c r="NP66" s="189" t="s">
        <v>50</v>
      </c>
      <c r="NQ66" s="190">
        <v>0</v>
      </c>
      <c r="NR66" s="190">
        <v>0</v>
      </c>
      <c r="NS66" s="190">
        <v>0</v>
      </c>
      <c r="NT66" s="190">
        <f t="shared" si="56"/>
        <v>0</v>
      </c>
      <c r="NU66" s="191"/>
      <c r="NV66" s="192">
        <v>60</v>
      </c>
      <c r="NW66" s="189" t="s">
        <v>50</v>
      </c>
      <c r="NX66" s="190">
        <v>0</v>
      </c>
      <c r="NY66" s="190">
        <v>0</v>
      </c>
      <c r="NZ66" s="190">
        <v>0</v>
      </c>
      <c r="OA66" s="190">
        <f t="shared" si="57"/>
        <v>0</v>
      </c>
      <c r="OB66" s="191"/>
      <c r="OC66" s="192">
        <v>60</v>
      </c>
      <c r="OD66" s="189" t="s">
        <v>50</v>
      </c>
      <c r="OE66" s="190">
        <v>0</v>
      </c>
      <c r="OF66" s="190">
        <v>0</v>
      </c>
      <c r="OG66" s="190">
        <v>0</v>
      </c>
      <c r="OH66" s="190">
        <f t="shared" si="58"/>
        <v>0</v>
      </c>
      <c r="OI66" s="191"/>
      <c r="OJ66" s="192">
        <v>60</v>
      </c>
      <c r="OK66" s="189" t="s">
        <v>50</v>
      </c>
      <c r="OL66" s="190">
        <v>0</v>
      </c>
      <c r="OM66" s="190">
        <v>0</v>
      </c>
      <c r="ON66" s="190">
        <v>0</v>
      </c>
      <c r="OO66" s="190">
        <f t="shared" si="59"/>
        <v>0</v>
      </c>
      <c r="OP66" s="191"/>
      <c r="OQ66" s="192">
        <v>60</v>
      </c>
      <c r="OR66" s="189" t="s">
        <v>50</v>
      </c>
      <c r="OS66" s="190">
        <v>0</v>
      </c>
      <c r="OT66" s="190">
        <v>0</v>
      </c>
      <c r="OU66" s="190">
        <v>0</v>
      </c>
      <c r="OV66" s="190">
        <f t="shared" si="60"/>
        <v>0</v>
      </c>
      <c r="OW66" s="191"/>
      <c r="OX66" s="192">
        <v>60</v>
      </c>
      <c r="OY66" s="189" t="s">
        <v>50</v>
      </c>
      <c r="OZ66" s="190">
        <v>0</v>
      </c>
      <c r="PA66" s="190">
        <v>0</v>
      </c>
      <c r="PB66" s="190">
        <v>0</v>
      </c>
      <c r="PC66" s="190">
        <f t="shared" si="61"/>
        <v>0</v>
      </c>
      <c r="PD66" s="191"/>
      <c r="PE66" s="192">
        <v>60</v>
      </c>
      <c r="PF66" s="189" t="s">
        <v>50</v>
      </c>
      <c r="PG66" s="190">
        <v>0</v>
      </c>
      <c r="PH66" s="190">
        <v>0</v>
      </c>
      <c r="PI66" s="190">
        <v>0</v>
      </c>
      <c r="PJ66" s="190">
        <f t="shared" si="62"/>
        <v>0</v>
      </c>
      <c r="PK66" s="191"/>
      <c r="PL66" s="192">
        <v>60</v>
      </c>
      <c r="PM66" s="189" t="s">
        <v>50</v>
      </c>
      <c r="PN66" s="190">
        <v>0</v>
      </c>
      <c r="PO66" s="190">
        <v>0</v>
      </c>
      <c r="PP66" s="190">
        <v>0</v>
      </c>
      <c r="PQ66" s="190">
        <f t="shared" si="63"/>
        <v>0</v>
      </c>
      <c r="PR66" s="191"/>
      <c r="PS66" s="192">
        <v>60</v>
      </c>
      <c r="PT66" s="189" t="s">
        <v>50</v>
      </c>
      <c r="PU66" s="190">
        <v>0</v>
      </c>
      <c r="PV66" s="190">
        <v>0</v>
      </c>
      <c r="PW66" s="190">
        <v>0</v>
      </c>
      <c r="PX66" s="190">
        <f t="shared" si="64"/>
        <v>0</v>
      </c>
      <c r="PY66" s="191"/>
      <c r="PZ66" s="192">
        <v>60</v>
      </c>
      <c r="QA66" s="189" t="s">
        <v>50</v>
      </c>
      <c r="QB66" s="190"/>
      <c r="QC66" s="190"/>
      <c r="QD66" s="190">
        <v>0</v>
      </c>
      <c r="QE66" s="190">
        <f t="shared" si="65"/>
        <v>0</v>
      </c>
      <c r="QF66" s="191"/>
      <c r="QG66" s="192">
        <v>60</v>
      </c>
      <c r="QH66" s="189" t="s">
        <v>50</v>
      </c>
      <c r="QI66" s="190">
        <v>0</v>
      </c>
      <c r="QJ66" s="190">
        <v>0</v>
      </c>
      <c r="QK66" s="190">
        <v>0</v>
      </c>
      <c r="QL66" s="190">
        <f t="shared" si="66"/>
        <v>0</v>
      </c>
      <c r="QM66" s="191"/>
      <c r="QN66" s="192">
        <v>60</v>
      </c>
      <c r="QO66" s="189" t="s">
        <v>50</v>
      </c>
      <c r="QP66" s="190">
        <v>0</v>
      </c>
      <c r="QQ66" s="190">
        <v>0</v>
      </c>
      <c r="QR66" s="190">
        <v>0</v>
      </c>
      <c r="QS66" s="190">
        <f t="shared" si="67"/>
        <v>0</v>
      </c>
      <c r="QT66" s="191"/>
      <c r="QU66" s="192">
        <v>60</v>
      </c>
      <c r="QV66" s="189" t="s">
        <v>50</v>
      </c>
      <c r="QW66" s="190">
        <v>0</v>
      </c>
      <c r="QX66" s="190">
        <v>0</v>
      </c>
      <c r="QY66" s="190">
        <v>0</v>
      </c>
      <c r="QZ66" s="190">
        <f t="shared" si="68"/>
        <v>0</v>
      </c>
      <c r="RA66" s="191"/>
      <c r="RB66" s="192">
        <v>60</v>
      </c>
      <c r="RC66" s="189" t="s">
        <v>50</v>
      </c>
      <c r="RD66" s="190">
        <v>0</v>
      </c>
      <c r="RE66" s="190">
        <v>0</v>
      </c>
      <c r="RF66" s="190">
        <v>0</v>
      </c>
      <c r="RG66" s="190">
        <f t="shared" si="69"/>
        <v>0</v>
      </c>
      <c r="RH66" s="191"/>
      <c r="RI66" s="192">
        <v>60</v>
      </c>
      <c r="RJ66" s="189" t="s">
        <v>50</v>
      </c>
      <c r="RK66" s="190">
        <v>0</v>
      </c>
      <c r="RL66" s="190">
        <v>0</v>
      </c>
      <c r="RM66" s="190">
        <v>0</v>
      </c>
      <c r="RN66" s="190">
        <f t="shared" si="70"/>
        <v>0</v>
      </c>
      <c r="RO66" s="191"/>
      <c r="RP66" s="192">
        <v>60</v>
      </c>
      <c r="RQ66" s="189" t="s">
        <v>50</v>
      </c>
      <c r="RR66" s="190">
        <v>0</v>
      </c>
      <c r="RS66" s="190">
        <v>0</v>
      </c>
      <c r="RT66" s="190">
        <v>0</v>
      </c>
      <c r="RU66" s="190">
        <f t="shared" si="71"/>
        <v>0</v>
      </c>
      <c r="RV66" s="191"/>
      <c r="RW66" s="192">
        <v>60</v>
      </c>
      <c r="RX66" s="189" t="s">
        <v>50</v>
      </c>
      <c r="RY66" s="190">
        <v>0</v>
      </c>
      <c r="RZ66" s="190">
        <v>0</v>
      </c>
      <c r="SA66" s="190">
        <v>0</v>
      </c>
      <c r="SB66" s="190">
        <f t="shared" si="72"/>
        <v>0</v>
      </c>
      <c r="SC66" s="191"/>
      <c r="SD66" s="192">
        <v>60</v>
      </c>
      <c r="SE66" s="189" t="s">
        <v>50</v>
      </c>
      <c r="SF66" s="190">
        <v>0</v>
      </c>
      <c r="SG66" s="190">
        <v>0</v>
      </c>
      <c r="SH66" s="190">
        <v>0</v>
      </c>
      <c r="SI66" s="190">
        <f t="shared" si="73"/>
        <v>0</v>
      </c>
      <c r="SJ66" s="191"/>
      <c r="SK66" s="192">
        <v>60</v>
      </c>
      <c r="SL66" s="189" t="s">
        <v>50</v>
      </c>
      <c r="SM66" s="190">
        <v>0</v>
      </c>
      <c r="SN66" s="190">
        <v>0</v>
      </c>
      <c r="SO66" s="190">
        <v>0</v>
      </c>
      <c r="SP66" s="190">
        <f t="shared" si="74"/>
        <v>0</v>
      </c>
      <c r="SQ66" s="191"/>
      <c r="SR66" s="192">
        <v>60</v>
      </c>
      <c r="SS66" s="189" t="s">
        <v>50</v>
      </c>
      <c r="ST66" s="190">
        <v>0</v>
      </c>
      <c r="SU66" s="190">
        <v>0</v>
      </c>
      <c r="SV66" s="190">
        <v>0</v>
      </c>
      <c r="SW66" s="190">
        <f t="shared" si="75"/>
        <v>0</v>
      </c>
      <c r="SX66" s="191"/>
      <c r="SY66" s="192">
        <v>60</v>
      </c>
      <c r="SZ66" s="189" t="s">
        <v>50</v>
      </c>
      <c r="TA66" s="190">
        <v>0</v>
      </c>
      <c r="TB66" s="190">
        <v>0</v>
      </c>
      <c r="TC66" s="190">
        <v>0</v>
      </c>
      <c r="TD66" s="190">
        <f t="shared" si="76"/>
        <v>0</v>
      </c>
      <c r="TE66" s="191"/>
      <c r="TF66" s="192">
        <v>60</v>
      </c>
      <c r="TG66" s="189" t="s">
        <v>50</v>
      </c>
      <c r="TH66" s="190">
        <v>0</v>
      </c>
      <c r="TI66" s="190">
        <v>0</v>
      </c>
      <c r="TJ66" s="190">
        <v>0</v>
      </c>
      <c r="TK66" s="190">
        <f t="shared" si="77"/>
        <v>0</v>
      </c>
      <c r="TL66" s="191"/>
      <c r="TM66" s="192">
        <v>60</v>
      </c>
      <c r="TN66" s="189" t="s">
        <v>50</v>
      </c>
      <c r="TO66" s="190">
        <v>0</v>
      </c>
      <c r="TP66" s="190">
        <v>0</v>
      </c>
      <c r="TQ66" s="190">
        <v>0</v>
      </c>
      <c r="TR66" s="190">
        <f t="shared" si="78"/>
        <v>0</v>
      </c>
      <c r="TS66" s="191"/>
      <c r="TT66" s="192">
        <v>60</v>
      </c>
      <c r="TU66" s="189" t="s">
        <v>50</v>
      </c>
      <c r="TV66" s="190">
        <v>0</v>
      </c>
      <c r="TW66" s="190">
        <v>0</v>
      </c>
      <c r="TX66" s="190">
        <v>0</v>
      </c>
      <c r="TY66" s="190">
        <f t="shared" si="79"/>
        <v>0</v>
      </c>
      <c r="TZ66" s="191"/>
      <c r="UA66" s="192">
        <v>60</v>
      </c>
      <c r="UB66" s="189" t="s">
        <v>50</v>
      </c>
      <c r="UC66" s="190">
        <v>0</v>
      </c>
      <c r="UD66" s="190">
        <v>0</v>
      </c>
      <c r="UE66" s="190">
        <v>0</v>
      </c>
      <c r="UF66" s="190">
        <f t="shared" si="80"/>
        <v>0</v>
      </c>
      <c r="UG66" s="191"/>
      <c r="UH66" s="192">
        <v>60</v>
      </c>
      <c r="UI66" s="189" t="s">
        <v>50</v>
      </c>
      <c r="UJ66" s="190">
        <v>0</v>
      </c>
      <c r="UK66" s="190">
        <v>0</v>
      </c>
      <c r="UL66" s="190">
        <v>0</v>
      </c>
      <c r="UM66" s="190">
        <f t="shared" si="81"/>
        <v>0</v>
      </c>
      <c r="UN66" s="191"/>
      <c r="UO66" s="192">
        <v>60</v>
      </c>
      <c r="UP66" s="189" t="s">
        <v>50</v>
      </c>
      <c r="UQ66" s="190">
        <v>0</v>
      </c>
      <c r="UR66" s="190">
        <v>0</v>
      </c>
      <c r="US66" s="190">
        <v>0</v>
      </c>
      <c r="UT66" s="190">
        <f t="shared" si="82"/>
        <v>0</v>
      </c>
      <c r="UU66" s="191"/>
      <c r="UV66" s="192">
        <v>60</v>
      </c>
      <c r="UW66" s="189" t="s">
        <v>50</v>
      </c>
      <c r="UX66" s="190">
        <v>1</v>
      </c>
      <c r="UY66" s="190">
        <v>1000000</v>
      </c>
      <c r="UZ66" s="190">
        <v>0</v>
      </c>
      <c r="VA66" s="190">
        <f t="shared" si="83"/>
        <v>1000000</v>
      </c>
      <c r="VB66" s="191"/>
      <c r="VC66" s="192">
        <v>60</v>
      </c>
      <c r="VD66" s="189" t="s">
        <v>50</v>
      </c>
      <c r="VE66" s="190">
        <v>1</v>
      </c>
      <c r="VF66" s="190">
        <v>55000</v>
      </c>
      <c r="VG66" s="190">
        <v>0</v>
      </c>
      <c r="VH66" s="190">
        <f t="shared" si="84"/>
        <v>55000</v>
      </c>
      <c r="VI66" s="191"/>
      <c r="VJ66" s="192">
        <v>60</v>
      </c>
      <c r="VK66" s="189" t="s">
        <v>50</v>
      </c>
      <c r="VL66" s="190">
        <v>0</v>
      </c>
      <c r="VM66" s="190">
        <v>0</v>
      </c>
      <c r="VN66" s="190">
        <v>0</v>
      </c>
      <c r="VO66" s="190">
        <f t="shared" si="85"/>
        <v>0</v>
      </c>
      <c r="VP66" s="191"/>
      <c r="VQ66" s="192">
        <v>60</v>
      </c>
      <c r="VR66" s="189" t="s">
        <v>50</v>
      </c>
      <c r="VS66" s="190">
        <v>0</v>
      </c>
      <c r="VT66" s="190">
        <v>0</v>
      </c>
      <c r="VU66" s="190">
        <v>0</v>
      </c>
      <c r="VV66" s="190">
        <f t="shared" si="86"/>
        <v>0</v>
      </c>
      <c r="VW66" s="191"/>
      <c r="VX66" s="192">
        <v>60</v>
      </c>
      <c r="VY66" s="189" t="s">
        <v>50</v>
      </c>
      <c r="VZ66" s="190">
        <v>0</v>
      </c>
      <c r="WA66" s="190">
        <v>0</v>
      </c>
      <c r="WB66" s="190">
        <v>0</v>
      </c>
      <c r="WC66" s="190">
        <f t="shared" si="87"/>
        <v>0</v>
      </c>
      <c r="WD66" s="191"/>
      <c r="WE66" s="192">
        <v>60</v>
      </c>
      <c r="WF66" s="189" t="s">
        <v>50</v>
      </c>
      <c r="WG66" s="190">
        <v>0</v>
      </c>
      <c r="WH66" s="190">
        <v>0</v>
      </c>
      <c r="WI66" s="190">
        <v>0</v>
      </c>
      <c r="WJ66" s="190">
        <f t="shared" si="88"/>
        <v>0</v>
      </c>
      <c r="WK66" s="191"/>
      <c r="WL66" s="192">
        <v>60</v>
      </c>
      <c r="WM66" s="189" t="s">
        <v>50</v>
      </c>
      <c r="WN66" s="190">
        <v>0</v>
      </c>
      <c r="WO66" s="190">
        <v>0</v>
      </c>
      <c r="WP66" s="190">
        <v>0</v>
      </c>
      <c r="WQ66" s="190">
        <f t="shared" si="89"/>
        <v>0</v>
      </c>
      <c r="WR66" s="191"/>
      <c r="WS66" s="192">
        <v>60</v>
      </c>
      <c r="WT66" s="189" t="s">
        <v>50</v>
      </c>
      <c r="WU66" s="190">
        <v>0</v>
      </c>
      <c r="WV66" s="190">
        <v>0</v>
      </c>
      <c r="WW66" s="190">
        <v>0</v>
      </c>
      <c r="WX66" s="190">
        <f t="shared" si="90"/>
        <v>0</v>
      </c>
      <c r="WY66" s="191"/>
      <c r="WZ66" s="192">
        <v>60</v>
      </c>
      <c r="XA66" s="189" t="s">
        <v>50</v>
      </c>
      <c r="XB66" s="190">
        <v>0</v>
      </c>
      <c r="XC66" s="190">
        <v>0</v>
      </c>
      <c r="XD66" s="190">
        <v>0</v>
      </c>
      <c r="XE66" s="190">
        <f t="shared" si="91"/>
        <v>0</v>
      </c>
      <c r="XF66" s="191"/>
      <c r="XG66" s="192">
        <v>60</v>
      </c>
      <c r="XH66" s="189" t="s">
        <v>50</v>
      </c>
      <c r="XI66" s="190">
        <v>0</v>
      </c>
      <c r="XJ66" s="190">
        <v>0</v>
      </c>
      <c r="XK66" s="190">
        <v>0</v>
      </c>
      <c r="XL66" s="190">
        <f t="shared" si="92"/>
        <v>0</v>
      </c>
      <c r="XM66" s="191"/>
      <c r="XN66" s="192">
        <v>60</v>
      </c>
      <c r="XO66" s="189" t="s">
        <v>50</v>
      </c>
      <c r="XP66" s="190">
        <v>0</v>
      </c>
      <c r="XQ66" s="190">
        <v>0</v>
      </c>
      <c r="XR66" s="190">
        <v>0</v>
      </c>
      <c r="XS66" s="190">
        <f t="shared" si="93"/>
        <v>0</v>
      </c>
      <c r="XT66" s="191"/>
      <c r="XU66" s="192">
        <v>60</v>
      </c>
      <c r="XV66" s="189" t="s">
        <v>50</v>
      </c>
      <c r="XW66" s="190">
        <v>0</v>
      </c>
      <c r="XX66" s="190">
        <v>0</v>
      </c>
      <c r="XY66" s="190">
        <v>0</v>
      </c>
      <c r="XZ66" s="190">
        <f t="shared" si="94"/>
        <v>0</v>
      </c>
      <c r="YA66" s="191"/>
      <c r="YB66" s="192">
        <v>60</v>
      </c>
      <c r="YC66" s="189" t="s">
        <v>50</v>
      </c>
      <c r="YD66" s="190">
        <v>0</v>
      </c>
      <c r="YE66" s="190">
        <v>0</v>
      </c>
      <c r="YF66" s="190">
        <v>0</v>
      </c>
      <c r="YG66" s="190">
        <f t="shared" si="95"/>
        <v>0</v>
      </c>
      <c r="YH66" s="191"/>
      <c r="YI66" s="192">
        <v>60</v>
      </c>
      <c r="YJ66" s="189" t="s">
        <v>50</v>
      </c>
      <c r="YK66" s="190">
        <v>0</v>
      </c>
      <c r="YL66" s="190">
        <v>0</v>
      </c>
      <c r="YM66" s="190">
        <v>0</v>
      </c>
      <c r="YN66" s="190">
        <f t="shared" si="96"/>
        <v>0</v>
      </c>
      <c r="YO66" s="191"/>
      <c r="YP66" s="192">
        <v>60</v>
      </c>
      <c r="YQ66" s="189" t="s">
        <v>50</v>
      </c>
      <c r="YR66" s="190">
        <v>0</v>
      </c>
      <c r="YS66" s="190">
        <v>0</v>
      </c>
      <c r="YT66" s="190">
        <v>0</v>
      </c>
      <c r="YU66" s="190">
        <f t="shared" si="97"/>
        <v>0</v>
      </c>
      <c r="YV66" s="191"/>
      <c r="YW66" s="192">
        <v>60</v>
      </c>
      <c r="YX66" s="189" t="s">
        <v>50</v>
      </c>
      <c r="YY66" s="190">
        <v>0</v>
      </c>
      <c r="YZ66" s="190">
        <v>0</v>
      </c>
      <c r="ZA66" s="190">
        <v>0</v>
      </c>
      <c r="ZB66" s="190">
        <f t="shared" si="98"/>
        <v>0</v>
      </c>
      <c r="ZC66" s="191"/>
      <c r="ZD66" s="192">
        <v>60</v>
      </c>
      <c r="ZE66" s="189" t="s">
        <v>50</v>
      </c>
      <c r="ZF66" s="190">
        <v>0</v>
      </c>
      <c r="ZG66" s="190">
        <v>0</v>
      </c>
      <c r="ZH66" s="190">
        <v>0</v>
      </c>
      <c r="ZI66" s="190">
        <f t="shared" si="99"/>
        <v>0</v>
      </c>
      <c r="ZJ66" s="191"/>
      <c r="ZK66" s="192">
        <v>60</v>
      </c>
      <c r="ZL66" s="189" t="s">
        <v>50</v>
      </c>
      <c r="ZM66" s="190">
        <v>0</v>
      </c>
      <c r="ZN66" s="190">
        <v>0</v>
      </c>
      <c r="ZO66" s="190">
        <v>0</v>
      </c>
      <c r="ZP66" s="190">
        <f t="shared" si="100"/>
        <v>0</v>
      </c>
      <c r="ZQ66" s="191"/>
      <c r="ZR66" s="192">
        <v>60</v>
      </c>
      <c r="ZS66" s="189" t="s">
        <v>50</v>
      </c>
      <c r="ZT66" s="190">
        <v>0</v>
      </c>
      <c r="ZU66" s="190">
        <f t="shared" si="101"/>
        <v>3284000</v>
      </c>
      <c r="ZV66" s="190">
        <f t="shared" si="0"/>
        <v>0</v>
      </c>
      <c r="ZW66" s="190">
        <f t="shared" si="1"/>
        <v>3284000</v>
      </c>
      <c r="ZX66" s="230"/>
    </row>
    <row r="67" spans="1:700" ht="15.75" hidden="1">
      <c r="A67" s="192">
        <v>61</v>
      </c>
      <c r="B67" s="189" t="s">
        <v>51</v>
      </c>
      <c r="C67" s="190">
        <v>0</v>
      </c>
      <c r="D67" s="190">
        <v>0</v>
      </c>
      <c r="E67" s="190">
        <v>0</v>
      </c>
      <c r="F67" s="190">
        <f t="shared" si="2"/>
        <v>0</v>
      </c>
      <c r="G67" s="191"/>
      <c r="H67" s="192">
        <v>61</v>
      </c>
      <c r="I67" s="189" t="s">
        <v>51</v>
      </c>
      <c r="J67" s="190">
        <v>0</v>
      </c>
      <c r="K67" s="190">
        <v>0</v>
      </c>
      <c r="L67" s="190">
        <v>0</v>
      </c>
      <c r="M67" s="190">
        <f t="shared" si="3"/>
        <v>0</v>
      </c>
      <c r="N67" s="191"/>
      <c r="O67" s="192">
        <v>61</v>
      </c>
      <c r="P67" s="189" t="s">
        <v>51</v>
      </c>
      <c r="Q67" s="190">
        <v>0</v>
      </c>
      <c r="R67" s="190">
        <v>0</v>
      </c>
      <c r="S67" s="190">
        <v>0</v>
      </c>
      <c r="T67" s="190">
        <f t="shared" si="4"/>
        <v>0</v>
      </c>
      <c r="U67" s="191"/>
      <c r="V67" s="192">
        <v>61</v>
      </c>
      <c r="W67" s="189" t="s">
        <v>51</v>
      </c>
      <c r="X67" s="190">
        <v>0</v>
      </c>
      <c r="Y67" s="190">
        <v>0</v>
      </c>
      <c r="Z67" s="190">
        <v>0</v>
      </c>
      <c r="AA67" s="190">
        <f t="shared" si="5"/>
        <v>0</v>
      </c>
      <c r="AB67" s="191"/>
      <c r="AC67" s="192">
        <v>61</v>
      </c>
      <c r="AD67" s="189" t="s">
        <v>51</v>
      </c>
      <c r="AE67" s="190">
        <v>0</v>
      </c>
      <c r="AF67" s="190">
        <v>0</v>
      </c>
      <c r="AG67" s="190">
        <v>0</v>
      </c>
      <c r="AH67" s="190">
        <f t="shared" si="6"/>
        <v>0</v>
      </c>
      <c r="AI67" s="191"/>
      <c r="AJ67" s="192">
        <v>61</v>
      </c>
      <c r="AK67" s="189" t="s">
        <v>51</v>
      </c>
      <c r="AL67" s="190">
        <v>0</v>
      </c>
      <c r="AM67" s="190">
        <v>0</v>
      </c>
      <c r="AN67" s="190">
        <v>0</v>
      </c>
      <c r="AO67" s="190">
        <f t="shared" si="7"/>
        <v>0</v>
      </c>
      <c r="AP67" s="191"/>
      <c r="AQ67" s="192">
        <v>61</v>
      </c>
      <c r="AR67" s="189" t="s">
        <v>51</v>
      </c>
      <c r="AS67" s="190">
        <v>0</v>
      </c>
      <c r="AT67" s="190">
        <v>0</v>
      </c>
      <c r="AU67" s="190">
        <v>0</v>
      </c>
      <c r="AV67" s="190">
        <f t="shared" si="8"/>
        <v>0</v>
      </c>
      <c r="AW67" s="191"/>
      <c r="AX67" s="192">
        <v>61</v>
      </c>
      <c r="AY67" s="189" t="s">
        <v>51</v>
      </c>
      <c r="AZ67" s="190">
        <v>0</v>
      </c>
      <c r="BA67" s="190">
        <v>0</v>
      </c>
      <c r="BB67" s="190">
        <v>0</v>
      </c>
      <c r="BC67" s="190">
        <f t="shared" si="9"/>
        <v>0</v>
      </c>
      <c r="BD67" s="191"/>
      <c r="BE67" s="192">
        <v>61</v>
      </c>
      <c r="BF67" s="189" t="s">
        <v>51</v>
      </c>
      <c r="BG67" s="190">
        <v>0</v>
      </c>
      <c r="BH67" s="190">
        <v>0</v>
      </c>
      <c r="BI67" s="190">
        <v>0</v>
      </c>
      <c r="BJ67" s="190">
        <f t="shared" si="10"/>
        <v>0</v>
      </c>
      <c r="BK67" s="191"/>
      <c r="BL67" s="192">
        <v>61</v>
      </c>
      <c r="BM67" s="189" t="s">
        <v>51</v>
      </c>
      <c r="BN67" s="190">
        <v>0</v>
      </c>
      <c r="BO67" s="190">
        <v>0</v>
      </c>
      <c r="BP67" s="190">
        <v>0</v>
      </c>
      <c r="BQ67" s="190">
        <f t="shared" si="11"/>
        <v>0</v>
      </c>
      <c r="BR67" s="191"/>
      <c r="BS67" s="192">
        <v>61</v>
      </c>
      <c r="BT67" s="189" t="s">
        <v>51</v>
      </c>
      <c r="BU67" s="190">
        <v>0</v>
      </c>
      <c r="BV67" s="190">
        <v>0</v>
      </c>
      <c r="BW67" s="190">
        <v>0</v>
      </c>
      <c r="BX67" s="190">
        <f t="shared" si="12"/>
        <v>0</v>
      </c>
      <c r="BY67" s="191"/>
      <c r="BZ67" s="192">
        <v>61</v>
      </c>
      <c r="CA67" s="189" t="s">
        <v>51</v>
      </c>
      <c r="CB67" s="190">
        <v>0</v>
      </c>
      <c r="CC67" s="190">
        <v>0</v>
      </c>
      <c r="CD67" s="190">
        <v>0</v>
      </c>
      <c r="CE67" s="190">
        <f t="shared" si="13"/>
        <v>0</v>
      </c>
      <c r="CF67" s="191"/>
      <c r="CG67" s="192">
        <v>61</v>
      </c>
      <c r="CH67" s="189" t="s">
        <v>51</v>
      </c>
      <c r="CI67" s="190">
        <v>0</v>
      </c>
      <c r="CJ67" s="190">
        <v>0</v>
      </c>
      <c r="CK67" s="190">
        <v>0</v>
      </c>
      <c r="CL67" s="190">
        <f t="shared" si="14"/>
        <v>0</v>
      </c>
      <c r="CM67" s="191"/>
      <c r="CN67" s="192">
        <v>61</v>
      </c>
      <c r="CO67" s="189" t="s">
        <v>51</v>
      </c>
      <c r="CP67" s="190">
        <v>0</v>
      </c>
      <c r="CQ67" s="190">
        <v>0</v>
      </c>
      <c r="CR67" s="190">
        <v>0</v>
      </c>
      <c r="CS67" s="190">
        <f t="shared" si="15"/>
        <v>0</v>
      </c>
      <c r="CT67" s="191"/>
      <c r="CU67" s="192">
        <v>61</v>
      </c>
      <c r="CV67" s="189" t="s">
        <v>51</v>
      </c>
      <c r="CW67" s="190">
        <v>0</v>
      </c>
      <c r="CX67" s="190">
        <v>0</v>
      </c>
      <c r="CY67" s="190">
        <v>0</v>
      </c>
      <c r="CZ67" s="190">
        <f t="shared" si="16"/>
        <v>0</v>
      </c>
      <c r="DA67" s="191"/>
      <c r="DB67" s="192">
        <v>61</v>
      </c>
      <c r="DC67" s="189" t="s">
        <v>51</v>
      </c>
      <c r="DD67" s="190">
        <v>0</v>
      </c>
      <c r="DE67" s="190">
        <v>0</v>
      </c>
      <c r="DF67" s="190">
        <v>0</v>
      </c>
      <c r="DG67" s="190">
        <f t="shared" si="17"/>
        <v>0</v>
      </c>
      <c r="DH67" s="191"/>
      <c r="DI67" s="192">
        <v>61</v>
      </c>
      <c r="DJ67" s="189" t="s">
        <v>51</v>
      </c>
      <c r="DK67" s="190">
        <v>0</v>
      </c>
      <c r="DL67" s="190">
        <v>0</v>
      </c>
      <c r="DM67" s="190">
        <v>0</v>
      </c>
      <c r="DN67" s="190">
        <f t="shared" si="18"/>
        <v>0</v>
      </c>
      <c r="DO67" s="191"/>
      <c r="DP67" s="192">
        <v>61</v>
      </c>
      <c r="DQ67" s="189" t="s">
        <v>51</v>
      </c>
      <c r="DR67" s="190">
        <v>0</v>
      </c>
      <c r="DS67" s="190">
        <v>0</v>
      </c>
      <c r="DT67" s="190">
        <v>0</v>
      </c>
      <c r="DU67" s="190">
        <f t="shared" si="19"/>
        <v>0</v>
      </c>
      <c r="DV67" s="191"/>
      <c r="DW67" s="192">
        <v>61</v>
      </c>
      <c r="DX67" s="189" t="s">
        <v>51</v>
      </c>
      <c r="DY67" s="190">
        <v>0</v>
      </c>
      <c r="DZ67" s="190">
        <v>0</v>
      </c>
      <c r="EA67" s="190">
        <v>0</v>
      </c>
      <c r="EB67" s="190">
        <f t="shared" si="20"/>
        <v>0</v>
      </c>
      <c r="EC67" s="191"/>
      <c r="ED67" s="192">
        <v>61</v>
      </c>
      <c r="EE67" s="189" t="s">
        <v>51</v>
      </c>
      <c r="EF67" s="190">
        <v>0</v>
      </c>
      <c r="EG67" s="190">
        <v>0</v>
      </c>
      <c r="EH67" s="190">
        <v>0</v>
      </c>
      <c r="EI67" s="190">
        <f t="shared" si="21"/>
        <v>0</v>
      </c>
      <c r="EJ67" s="191"/>
      <c r="EK67" s="192">
        <v>61</v>
      </c>
      <c r="EL67" s="189" t="s">
        <v>51</v>
      </c>
      <c r="EM67" s="190">
        <v>0</v>
      </c>
      <c r="EN67" s="190">
        <v>0</v>
      </c>
      <c r="EO67" s="190">
        <v>0</v>
      </c>
      <c r="EP67" s="190">
        <f t="shared" si="22"/>
        <v>0</v>
      </c>
      <c r="EQ67" s="191"/>
      <c r="ER67" s="192">
        <v>61</v>
      </c>
      <c r="ES67" s="189" t="s">
        <v>51</v>
      </c>
      <c r="ET67" s="190">
        <v>0</v>
      </c>
      <c r="EU67" s="190">
        <v>0</v>
      </c>
      <c r="EV67" s="190">
        <v>0</v>
      </c>
      <c r="EW67" s="190">
        <f t="shared" si="23"/>
        <v>0</v>
      </c>
      <c r="EX67" s="191"/>
      <c r="EY67" s="192">
        <v>61</v>
      </c>
      <c r="EZ67" s="189" t="s">
        <v>51</v>
      </c>
      <c r="FA67" s="190">
        <v>2</v>
      </c>
      <c r="FB67" s="190">
        <v>220000</v>
      </c>
      <c r="FC67" s="190">
        <v>0</v>
      </c>
      <c r="FD67" s="190">
        <f t="shared" si="24"/>
        <v>220000</v>
      </c>
      <c r="FE67" s="191"/>
      <c r="FF67" s="192">
        <v>61</v>
      </c>
      <c r="FG67" s="189" t="s">
        <v>51</v>
      </c>
      <c r="FH67" s="190">
        <v>0</v>
      </c>
      <c r="FI67" s="190">
        <v>0</v>
      </c>
      <c r="FJ67" s="190">
        <v>0</v>
      </c>
      <c r="FK67" s="190">
        <f t="shared" si="25"/>
        <v>0</v>
      </c>
      <c r="FL67" s="191"/>
      <c r="FM67" s="192">
        <v>61</v>
      </c>
      <c r="FN67" s="189" t="s">
        <v>51</v>
      </c>
      <c r="FO67" s="190">
        <v>0</v>
      </c>
      <c r="FP67" s="190">
        <v>0</v>
      </c>
      <c r="FQ67" s="190">
        <v>0</v>
      </c>
      <c r="FR67" s="190">
        <f t="shared" si="26"/>
        <v>0</v>
      </c>
      <c r="FS67" s="191"/>
      <c r="FT67" s="192">
        <v>61</v>
      </c>
      <c r="FU67" s="189" t="s">
        <v>51</v>
      </c>
      <c r="FV67" s="190">
        <v>0</v>
      </c>
      <c r="FW67" s="190">
        <v>0</v>
      </c>
      <c r="FX67" s="190">
        <v>0</v>
      </c>
      <c r="FY67" s="190">
        <f t="shared" si="27"/>
        <v>0</v>
      </c>
      <c r="FZ67" s="191"/>
      <c r="GA67" s="192">
        <v>61</v>
      </c>
      <c r="GB67" s="189" t="s">
        <v>51</v>
      </c>
      <c r="GC67" s="190">
        <v>0</v>
      </c>
      <c r="GD67" s="190">
        <v>0</v>
      </c>
      <c r="GE67" s="190">
        <v>0</v>
      </c>
      <c r="GF67" s="190">
        <f t="shared" si="28"/>
        <v>0</v>
      </c>
      <c r="GG67" s="191"/>
      <c r="GH67" s="192">
        <v>61</v>
      </c>
      <c r="GI67" s="189" t="s">
        <v>51</v>
      </c>
      <c r="GJ67" s="190">
        <v>0</v>
      </c>
      <c r="GK67" s="190">
        <v>0</v>
      </c>
      <c r="GL67" s="190">
        <v>0</v>
      </c>
      <c r="GM67" s="190">
        <f t="shared" si="29"/>
        <v>0</v>
      </c>
      <c r="GN67" s="191"/>
      <c r="GO67" s="192">
        <v>61</v>
      </c>
      <c r="GP67" s="189" t="s">
        <v>51</v>
      </c>
      <c r="GQ67" s="190">
        <v>0</v>
      </c>
      <c r="GR67" s="190">
        <v>0</v>
      </c>
      <c r="GS67" s="190">
        <v>0</v>
      </c>
      <c r="GT67" s="190">
        <f t="shared" si="30"/>
        <v>0</v>
      </c>
      <c r="GU67" s="191"/>
      <c r="GV67" s="192">
        <v>61</v>
      </c>
      <c r="GW67" s="189" t="s">
        <v>51</v>
      </c>
      <c r="GX67" s="190">
        <v>0</v>
      </c>
      <c r="GY67" s="190">
        <v>0</v>
      </c>
      <c r="GZ67" s="190">
        <v>0</v>
      </c>
      <c r="HA67" s="190">
        <f t="shared" si="31"/>
        <v>0</v>
      </c>
      <c r="HB67" s="191"/>
      <c r="HC67" s="192">
        <v>61</v>
      </c>
      <c r="HD67" s="189" t="s">
        <v>51</v>
      </c>
      <c r="HE67" s="190">
        <v>0</v>
      </c>
      <c r="HF67" s="190">
        <v>0</v>
      </c>
      <c r="HG67" s="190">
        <v>0</v>
      </c>
      <c r="HH67" s="190">
        <f t="shared" si="32"/>
        <v>0</v>
      </c>
      <c r="HI67" s="191"/>
      <c r="HJ67" s="192">
        <v>61</v>
      </c>
      <c r="HK67" s="189" t="s">
        <v>51</v>
      </c>
      <c r="HL67" s="190">
        <v>0</v>
      </c>
      <c r="HM67" s="190">
        <v>0</v>
      </c>
      <c r="HN67" s="190">
        <v>0</v>
      </c>
      <c r="HO67" s="190">
        <f t="shared" si="33"/>
        <v>0</v>
      </c>
      <c r="HP67" s="191"/>
      <c r="HQ67" s="192">
        <v>61</v>
      </c>
      <c r="HR67" s="189" t="s">
        <v>51</v>
      </c>
      <c r="HS67" s="190">
        <v>0</v>
      </c>
      <c r="HT67" s="190">
        <v>0</v>
      </c>
      <c r="HU67" s="190">
        <v>0</v>
      </c>
      <c r="HV67" s="190">
        <f t="shared" si="34"/>
        <v>0</v>
      </c>
      <c r="HW67" s="191"/>
      <c r="HX67" s="192">
        <v>61</v>
      </c>
      <c r="HY67" s="189" t="s">
        <v>51</v>
      </c>
      <c r="HZ67" s="190">
        <v>0</v>
      </c>
      <c r="IA67" s="190">
        <v>0</v>
      </c>
      <c r="IB67" s="190">
        <v>0</v>
      </c>
      <c r="IC67" s="190">
        <f t="shared" si="35"/>
        <v>0</v>
      </c>
      <c r="ID67" s="191"/>
      <c r="IE67" s="192">
        <v>61</v>
      </c>
      <c r="IF67" s="189" t="s">
        <v>51</v>
      </c>
      <c r="IG67" s="190">
        <v>0</v>
      </c>
      <c r="IH67" s="190">
        <v>0</v>
      </c>
      <c r="II67" s="190">
        <v>0</v>
      </c>
      <c r="IJ67" s="190">
        <f t="shared" si="36"/>
        <v>0</v>
      </c>
      <c r="IK67" s="191"/>
      <c r="IL67" s="192">
        <v>61</v>
      </c>
      <c r="IM67" s="189" t="s">
        <v>51</v>
      </c>
      <c r="IN67" s="190">
        <v>0</v>
      </c>
      <c r="IO67" s="190">
        <v>0</v>
      </c>
      <c r="IP67" s="190">
        <v>0</v>
      </c>
      <c r="IQ67" s="190">
        <f t="shared" si="37"/>
        <v>0</v>
      </c>
      <c r="IR67" s="191"/>
      <c r="IS67" s="192">
        <v>61</v>
      </c>
      <c r="IT67" s="189" t="s">
        <v>51</v>
      </c>
      <c r="IU67" s="190">
        <v>0</v>
      </c>
      <c r="IV67" s="190">
        <v>0</v>
      </c>
      <c r="IW67" s="190">
        <v>0</v>
      </c>
      <c r="IX67" s="190">
        <f t="shared" si="38"/>
        <v>0</v>
      </c>
      <c r="IY67" s="191"/>
      <c r="IZ67" s="192">
        <v>61</v>
      </c>
      <c r="JA67" s="189" t="s">
        <v>51</v>
      </c>
      <c r="JB67" s="190">
        <v>0</v>
      </c>
      <c r="JC67" s="190">
        <v>0</v>
      </c>
      <c r="JD67" s="190">
        <v>0</v>
      </c>
      <c r="JE67" s="190">
        <f t="shared" si="39"/>
        <v>0</v>
      </c>
      <c r="JF67" s="191"/>
      <c r="JG67" s="192">
        <v>61</v>
      </c>
      <c r="JH67" s="189" t="s">
        <v>51</v>
      </c>
      <c r="JI67" s="190">
        <v>0</v>
      </c>
      <c r="JJ67" s="190">
        <v>0</v>
      </c>
      <c r="JK67" s="190">
        <v>0</v>
      </c>
      <c r="JL67" s="190">
        <f t="shared" si="40"/>
        <v>0</v>
      </c>
      <c r="JM67" s="191"/>
      <c r="JN67" s="192">
        <v>61</v>
      </c>
      <c r="JO67" s="189" t="s">
        <v>51</v>
      </c>
      <c r="JP67" s="190">
        <v>0</v>
      </c>
      <c r="JQ67" s="190">
        <v>0</v>
      </c>
      <c r="JR67" s="190">
        <v>0</v>
      </c>
      <c r="JS67" s="190">
        <f t="shared" si="41"/>
        <v>0</v>
      </c>
      <c r="JT67" s="191"/>
      <c r="JU67" s="192">
        <v>61</v>
      </c>
      <c r="JV67" s="189" t="s">
        <v>51</v>
      </c>
      <c r="JW67" s="190">
        <v>0</v>
      </c>
      <c r="JX67" s="190">
        <v>0</v>
      </c>
      <c r="JY67" s="190">
        <v>0</v>
      </c>
      <c r="JZ67" s="190">
        <f t="shared" si="42"/>
        <v>0</v>
      </c>
      <c r="KA67" s="191"/>
      <c r="KB67" s="192">
        <v>61</v>
      </c>
      <c r="KC67" s="189" t="s">
        <v>51</v>
      </c>
      <c r="KD67" s="190">
        <v>0</v>
      </c>
      <c r="KE67" s="190">
        <v>0</v>
      </c>
      <c r="KF67" s="190">
        <v>0</v>
      </c>
      <c r="KG67" s="190">
        <f t="shared" si="43"/>
        <v>0</v>
      </c>
      <c r="KH67" s="191"/>
      <c r="KI67" s="192">
        <v>61</v>
      </c>
      <c r="KJ67" s="189" t="s">
        <v>51</v>
      </c>
      <c r="KK67" s="190">
        <v>0</v>
      </c>
      <c r="KL67" s="190">
        <v>0</v>
      </c>
      <c r="KM67" s="190">
        <v>0</v>
      </c>
      <c r="KN67" s="190">
        <f t="shared" si="44"/>
        <v>0</v>
      </c>
      <c r="KO67" s="191"/>
      <c r="KP67" s="192">
        <v>61</v>
      </c>
      <c r="KQ67" s="189" t="s">
        <v>51</v>
      </c>
      <c r="KR67" s="190">
        <v>0</v>
      </c>
      <c r="KS67" s="190">
        <v>0</v>
      </c>
      <c r="KT67" s="190">
        <v>0</v>
      </c>
      <c r="KU67" s="190">
        <f t="shared" si="45"/>
        <v>0</v>
      </c>
      <c r="KV67" s="191"/>
      <c r="KW67" s="192">
        <v>61</v>
      </c>
      <c r="KX67" s="189" t="s">
        <v>51</v>
      </c>
      <c r="KY67" s="190">
        <v>0</v>
      </c>
      <c r="KZ67" s="190">
        <v>0</v>
      </c>
      <c r="LA67" s="190">
        <v>0</v>
      </c>
      <c r="LB67" s="190">
        <f t="shared" si="46"/>
        <v>0</v>
      </c>
      <c r="LC67" s="191"/>
      <c r="LD67" s="192">
        <v>61</v>
      </c>
      <c r="LE67" s="189" t="s">
        <v>51</v>
      </c>
      <c r="LF67" s="190">
        <v>2</v>
      </c>
      <c r="LG67" s="190">
        <v>90000</v>
      </c>
      <c r="LH67" s="190">
        <v>0</v>
      </c>
      <c r="LI67" s="190">
        <f t="shared" si="47"/>
        <v>90000</v>
      </c>
      <c r="LJ67" s="191"/>
      <c r="LK67" s="192">
        <v>61</v>
      </c>
      <c r="LL67" s="189" t="s">
        <v>51</v>
      </c>
      <c r="LM67" s="190">
        <v>0</v>
      </c>
      <c r="LN67" s="190">
        <v>0</v>
      </c>
      <c r="LO67" s="190">
        <v>0</v>
      </c>
      <c r="LP67" s="190">
        <f t="shared" si="48"/>
        <v>0</v>
      </c>
      <c r="LQ67" s="191"/>
      <c r="LR67" s="192">
        <v>61</v>
      </c>
      <c r="LS67" s="189" t="s">
        <v>51</v>
      </c>
      <c r="LT67" s="190">
        <v>0</v>
      </c>
      <c r="LU67" s="190">
        <v>0</v>
      </c>
      <c r="LV67" s="190">
        <v>0</v>
      </c>
      <c r="LW67" s="190">
        <f t="shared" si="49"/>
        <v>0</v>
      </c>
      <c r="LX67" s="191"/>
      <c r="LY67" s="192">
        <v>61</v>
      </c>
      <c r="LZ67" s="189" t="s">
        <v>51</v>
      </c>
      <c r="MA67" s="190">
        <v>0</v>
      </c>
      <c r="MB67" s="190">
        <v>0</v>
      </c>
      <c r="MC67" s="190">
        <v>0</v>
      </c>
      <c r="MD67" s="190">
        <f t="shared" si="50"/>
        <v>0</v>
      </c>
      <c r="ME67" s="191"/>
      <c r="MF67" s="192">
        <v>61</v>
      </c>
      <c r="MG67" s="189" t="s">
        <v>51</v>
      </c>
      <c r="MH67" s="190">
        <v>0</v>
      </c>
      <c r="MI67" s="190">
        <v>0</v>
      </c>
      <c r="MJ67" s="190">
        <v>0</v>
      </c>
      <c r="MK67" s="190">
        <f t="shared" si="51"/>
        <v>0</v>
      </c>
      <c r="ML67" s="191"/>
      <c r="MM67" s="192">
        <v>61</v>
      </c>
      <c r="MN67" s="189" t="s">
        <v>51</v>
      </c>
      <c r="MO67" s="190">
        <v>0</v>
      </c>
      <c r="MP67" s="190">
        <v>0</v>
      </c>
      <c r="MQ67" s="190">
        <v>0</v>
      </c>
      <c r="MR67" s="190">
        <f t="shared" si="52"/>
        <v>0</v>
      </c>
      <c r="MS67" s="191"/>
      <c r="MT67" s="192">
        <v>61</v>
      </c>
      <c r="MU67" s="189" t="s">
        <v>51</v>
      </c>
      <c r="MV67" s="190">
        <v>0</v>
      </c>
      <c r="MW67" s="190">
        <v>0</v>
      </c>
      <c r="MX67" s="190">
        <v>0</v>
      </c>
      <c r="MY67" s="190">
        <f t="shared" si="53"/>
        <v>0</v>
      </c>
      <c r="MZ67" s="191"/>
      <c r="NA67" s="192">
        <v>61</v>
      </c>
      <c r="NB67" s="189" t="s">
        <v>51</v>
      </c>
      <c r="NC67" s="190">
        <v>0</v>
      </c>
      <c r="ND67" s="190">
        <v>0</v>
      </c>
      <c r="NE67" s="190">
        <v>0</v>
      </c>
      <c r="NF67" s="190">
        <f t="shared" si="54"/>
        <v>0</v>
      </c>
      <c r="NG67" s="191"/>
      <c r="NH67" s="192">
        <v>61</v>
      </c>
      <c r="NI67" s="189" t="s">
        <v>51</v>
      </c>
      <c r="NJ67" s="190">
        <v>0</v>
      </c>
      <c r="NK67" s="190">
        <v>0</v>
      </c>
      <c r="NL67" s="190">
        <v>0</v>
      </c>
      <c r="NM67" s="190">
        <f t="shared" si="55"/>
        <v>0</v>
      </c>
      <c r="NN67" s="191"/>
      <c r="NO67" s="192">
        <v>61</v>
      </c>
      <c r="NP67" s="189" t="s">
        <v>51</v>
      </c>
      <c r="NQ67" s="190">
        <v>0</v>
      </c>
      <c r="NR67" s="190">
        <v>0</v>
      </c>
      <c r="NS67" s="190">
        <v>0</v>
      </c>
      <c r="NT67" s="190">
        <f t="shared" si="56"/>
        <v>0</v>
      </c>
      <c r="NU67" s="191"/>
      <c r="NV67" s="192">
        <v>61</v>
      </c>
      <c r="NW67" s="189" t="s">
        <v>51</v>
      </c>
      <c r="NX67" s="190">
        <v>0</v>
      </c>
      <c r="NY67" s="190">
        <v>0</v>
      </c>
      <c r="NZ67" s="190">
        <v>0</v>
      </c>
      <c r="OA67" s="190">
        <f t="shared" si="57"/>
        <v>0</v>
      </c>
      <c r="OB67" s="191"/>
      <c r="OC67" s="192">
        <v>61</v>
      </c>
      <c r="OD67" s="189" t="s">
        <v>51</v>
      </c>
      <c r="OE67" s="190">
        <v>0</v>
      </c>
      <c r="OF67" s="190">
        <v>0</v>
      </c>
      <c r="OG67" s="190">
        <v>0</v>
      </c>
      <c r="OH67" s="190">
        <f t="shared" si="58"/>
        <v>0</v>
      </c>
      <c r="OI67" s="191"/>
      <c r="OJ67" s="192">
        <v>61</v>
      </c>
      <c r="OK67" s="189" t="s">
        <v>51</v>
      </c>
      <c r="OL67" s="190">
        <v>0</v>
      </c>
      <c r="OM67" s="190">
        <v>0</v>
      </c>
      <c r="ON67" s="190">
        <v>0</v>
      </c>
      <c r="OO67" s="190">
        <f t="shared" si="59"/>
        <v>0</v>
      </c>
      <c r="OP67" s="191"/>
      <c r="OQ67" s="192">
        <v>61</v>
      </c>
      <c r="OR67" s="189" t="s">
        <v>51</v>
      </c>
      <c r="OS67" s="190">
        <v>0</v>
      </c>
      <c r="OT67" s="190">
        <v>0</v>
      </c>
      <c r="OU67" s="190">
        <v>0</v>
      </c>
      <c r="OV67" s="190">
        <f t="shared" si="60"/>
        <v>0</v>
      </c>
      <c r="OW67" s="191"/>
      <c r="OX67" s="192">
        <v>61</v>
      </c>
      <c r="OY67" s="189" t="s">
        <v>51</v>
      </c>
      <c r="OZ67" s="190">
        <v>0</v>
      </c>
      <c r="PA67" s="190">
        <v>0</v>
      </c>
      <c r="PB67" s="190">
        <v>0</v>
      </c>
      <c r="PC67" s="190">
        <f t="shared" si="61"/>
        <v>0</v>
      </c>
      <c r="PD67" s="191"/>
      <c r="PE67" s="192">
        <v>61</v>
      </c>
      <c r="PF67" s="189" t="s">
        <v>51</v>
      </c>
      <c r="PG67" s="190">
        <v>0</v>
      </c>
      <c r="PH67" s="190">
        <v>0</v>
      </c>
      <c r="PI67" s="190">
        <v>0</v>
      </c>
      <c r="PJ67" s="190">
        <f t="shared" si="62"/>
        <v>0</v>
      </c>
      <c r="PK67" s="191"/>
      <c r="PL67" s="192">
        <v>61</v>
      </c>
      <c r="PM67" s="189" t="s">
        <v>51</v>
      </c>
      <c r="PN67" s="190">
        <v>0</v>
      </c>
      <c r="PO67" s="190">
        <v>0</v>
      </c>
      <c r="PP67" s="190">
        <v>0</v>
      </c>
      <c r="PQ67" s="190">
        <f t="shared" si="63"/>
        <v>0</v>
      </c>
      <c r="PR67" s="191"/>
      <c r="PS67" s="192">
        <v>61</v>
      </c>
      <c r="PT67" s="189" t="s">
        <v>51</v>
      </c>
      <c r="PU67" s="190">
        <v>0</v>
      </c>
      <c r="PV67" s="190">
        <v>0</v>
      </c>
      <c r="PW67" s="190">
        <v>0</v>
      </c>
      <c r="PX67" s="190">
        <f t="shared" si="64"/>
        <v>0</v>
      </c>
      <c r="PY67" s="191"/>
      <c r="PZ67" s="192">
        <v>61</v>
      </c>
      <c r="QA67" s="189" t="s">
        <v>51</v>
      </c>
      <c r="QB67" s="190"/>
      <c r="QC67" s="190"/>
      <c r="QD67" s="190">
        <v>0</v>
      </c>
      <c r="QE67" s="190">
        <f t="shared" si="65"/>
        <v>0</v>
      </c>
      <c r="QF67" s="191"/>
      <c r="QG67" s="192">
        <v>61</v>
      </c>
      <c r="QH67" s="189" t="s">
        <v>51</v>
      </c>
      <c r="QI67" s="190">
        <v>0</v>
      </c>
      <c r="QJ67" s="190">
        <v>0</v>
      </c>
      <c r="QK67" s="190">
        <v>0</v>
      </c>
      <c r="QL67" s="190">
        <f t="shared" si="66"/>
        <v>0</v>
      </c>
      <c r="QM67" s="191"/>
      <c r="QN67" s="192">
        <v>61</v>
      </c>
      <c r="QO67" s="189" t="s">
        <v>51</v>
      </c>
      <c r="QP67" s="190">
        <v>0</v>
      </c>
      <c r="QQ67" s="190">
        <v>0</v>
      </c>
      <c r="QR67" s="190">
        <v>0</v>
      </c>
      <c r="QS67" s="190">
        <f t="shared" si="67"/>
        <v>0</v>
      </c>
      <c r="QT67" s="191"/>
      <c r="QU67" s="192">
        <v>61</v>
      </c>
      <c r="QV67" s="189" t="s">
        <v>51</v>
      </c>
      <c r="QW67" s="190">
        <v>0</v>
      </c>
      <c r="QX67" s="190">
        <v>0</v>
      </c>
      <c r="QY67" s="190">
        <v>0</v>
      </c>
      <c r="QZ67" s="190">
        <f t="shared" si="68"/>
        <v>0</v>
      </c>
      <c r="RA67" s="191"/>
      <c r="RB67" s="192">
        <v>61</v>
      </c>
      <c r="RC67" s="189" t="s">
        <v>51</v>
      </c>
      <c r="RD67" s="190">
        <v>0</v>
      </c>
      <c r="RE67" s="190">
        <v>0</v>
      </c>
      <c r="RF67" s="190">
        <v>0</v>
      </c>
      <c r="RG67" s="190">
        <f t="shared" si="69"/>
        <v>0</v>
      </c>
      <c r="RH67" s="191"/>
      <c r="RI67" s="192">
        <v>61</v>
      </c>
      <c r="RJ67" s="189" t="s">
        <v>51</v>
      </c>
      <c r="RK67" s="190">
        <v>0</v>
      </c>
      <c r="RL67" s="190">
        <v>0</v>
      </c>
      <c r="RM67" s="190">
        <v>0</v>
      </c>
      <c r="RN67" s="190">
        <f t="shared" si="70"/>
        <v>0</v>
      </c>
      <c r="RO67" s="191"/>
      <c r="RP67" s="192">
        <v>61</v>
      </c>
      <c r="RQ67" s="189" t="s">
        <v>51</v>
      </c>
      <c r="RR67" s="190">
        <v>0</v>
      </c>
      <c r="RS67" s="190">
        <v>0</v>
      </c>
      <c r="RT67" s="190">
        <v>0</v>
      </c>
      <c r="RU67" s="190">
        <f t="shared" si="71"/>
        <v>0</v>
      </c>
      <c r="RV67" s="191"/>
      <c r="RW67" s="192">
        <v>61</v>
      </c>
      <c r="RX67" s="189" t="s">
        <v>51</v>
      </c>
      <c r="RY67" s="190">
        <v>0</v>
      </c>
      <c r="RZ67" s="190">
        <v>0</v>
      </c>
      <c r="SA67" s="190">
        <v>0</v>
      </c>
      <c r="SB67" s="190">
        <f t="shared" si="72"/>
        <v>0</v>
      </c>
      <c r="SC67" s="191"/>
      <c r="SD67" s="192">
        <v>61</v>
      </c>
      <c r="SE67" s="189" t="s">
        <v>51</v>
      </c>
      <c r="SF67" s="190">
        <v>0</v>
      </c>
      <c r="SG67" s="190">
        <v>0</v>
      </c>
      <c r="SH67" s="190">
        <v>0</v>
      </c>
      <c r="SI67" s="190">
        <f t="shared" si="73"/>
        <v>0</v>
      </c>
      <c r="SJ67" s="191"/>
      <c r="SK67" s="192">
        <v>61</v>
      </c>
      <c r="SL67" s="189" t="s">
        <v>51</v>
      </c>
      <c r="SM67" s="190">
        <v>0</v>
      </c>
      <c r="SN67" s="190">
        <v>0</v>
      </c>
      <c r="SO67" s="190">
        <v>0</v>
      </c>
      <c r="SP67" s="190">
        <f t="shared" si="74"/>
        <v>0</v>
      </c>
      <c r="SQ67" s="191"/>
      <c r="SR67" s="192">
        <v>61</v>
      </c>
      <c r="SS67" s="189" t="s">
        <v>51</v>
      </c>
      <c r="ST67" s="190">
        <v>0</v>
      </c>
      <c r="SU67" s="190">
        <v>0</v>
      </c>
      <c r="SV67" s="190">
        <v>0</v>
      </c>
      <c r="SW67" s="190">
        <f t="shared" si="75"/>
        <v>0</v>
      </c>
      <c r="SX67" s="191"/>
      <c r="SY67" s="192">
        <v>61</v>
      </c>
      <c r="SZ67" s="189" t="s">
        <v>51</v>
      </c>
      <c r="TA67" s="190">
        <v>0</v>
      </c>
      <c r="TB67" s="190">
        <v>0</v>
      </c>
      <c r="TC67" s="190">
        <v>0</v>
      </c>
      <c r="TD67" s="190">
        <f t="shared" si="76"/>
        <v>0</v>
      </c>
      <c r="TE67" s="191"/>
      <c r="TF67" s="192">
        <v>61</v>
      </c>
      <c r="TG67" s="189" t="s">
        <v>51</v>
      </c>
      <c r="TH67" s="190">
        <v>0</v>
      </c>
      <c r="TI67" s="190">
        <v>0</v>
      </c>
      <c r="TJ67" s="190">
        <v>0</v>
      </c>
      <c r="TK67" s="190">
        <f t="shared" si="77"/>
        <v>0</v>
      </c>
      <c r="TL67" s="191"/>
      <c r="TM67" s="192">
        <v>61</v>
      </c>
      <c r="TN67" s="189" t="s">
        <v>51</v>
      </c>
      <c r="TO67" s="190">
        <v>0</v>
      </c>
      <c r="TP67" s="190">
        <v>0</v>
      </c>
      <c r="TQ67" s="190">
        <v>0</v>
      </c>
      <c r="TR67" s="190">
        <f t="shared" si="78"/>
        <v>0</v>
      </c>
      <c r="TS67" s="191"/>
      <c r="TT67" s="192">
        <v>61</v>
      </c>
      <c r="TU67" s="189" t="s">
        <v>51</v>
      </c>
      <c r="TV67" s="190">
        <v>0</v>
      </c>
      <c r="TW67" s="190">
        <v>0</v>
      </c>
      <c r="TX67" s="190">
        <v>0</v>
      </c>
      <c r="TY67" s="190">
        <f t="shared" si="79"/>
        <v>0</v>
      </c>
      <c r="TZ67" s="191"/>
      <c r="UA67" s="192">
        <v>61</v>
      </c>
      <c r="UB67" s="189" t="s">
        <v>51</v>
      </c>
      <c r="UC67" s="190">
        <v>0</v>
      </c>
      <c r="UD67" s="190">
        <v>0</v>
      </c>
      <c r="UE67" s="190">
        <v>0</v>
      </c>
      <c r="UF67" s="190">
        <f t="shared" si="80"/>
        <v>0</v>
      </c>
      <c r="UG67" s="191"/>
      <c r="UH67" s="192">
        <v>61</v>
      </c>
      <c r="UI67" s="189" t="s">
        <v>51</v>
      </c>
      <c r="UJ67" s="190">
        <v>0</v>
      </c>
      <c r="UK67" s="190">
        <v>0</v>
      </c>
      <c r="UL67" s="190">
        <v>0</v>
      </c>
      <c r="UM67" s="190">
        <f t="shared" si="81"/>
        <v>0</v>
      </c>
      <c r="UN67" s="191"/>
      <c r="UO67" s="192">
        <v>61</v>
      </c>
      <c r="UP67" s="189" t="s">
        <v>51</v>
      </c>
      <c r="UQ67" s="190">
        <v>0</v>
      </c>
      <c r="UR67" s="190">
        <v>0</v>
      </c>
      <c r="US67" s="190">
        <v>0</v>
      </c>
      <c r="UT67" s="190">
        <f t="shared" si="82"/>
        <v>0</v>
      </c>
      <c r="UU67" s="191"/>
      <c r="UV67" s="192">
        <v>61</v>
      </c>
      <c r="UW67" s="189" t="s">
        <v>51</v>
      </c>
      <c r="UX67" s="190"/>
      <c r="UY67" s="190">
        <v>0</v>
      </c>
      <c r="UZ67" s="190">
        <v>0</v>
      </c>
      <c r="VA67" s="190">
        <f t="shared" si="83"/>
        <v>0</v>
      </c>
      <c r="VB67" s="191"/>
      <c r="VC67" s="192">
        <v>61</v>
      </c>
      <c r="VD67" s="189" t="s">
        <v>51</v>
      </c>
      <c r="VE67" s="190"/>
      <c r="VF67" s="190">
        <v>0</v>
      </c>
      <c r="VG67" s="190">
        <v>0</v>
      </c>
      <c r="VH67" s="190">
        <f t="shared" si="84"/>
        <v>0</v>
      </c>
      <c r="VI67" s="191"/>
      <c r="VJ67" s="192">
        <v>61</v>
      </c>
      <c r="VK67" s="189" t="s">
        <v>51</v>
      </c>
      <c r="VL67" s="190">
        <v>0</v>
      </c>
      <c r="VM67" s="190">
        <v>0</v>
      </c>
      <c r="VN67" s="190">
        <v>0</v>
      </c>
      <c r="VO67" s="190">
        <f t="shared" si="85"/>
        <v>0</v>
      </c>
      <c r="VP67" s="191"/>
      <c r="VQ67" s="192">
        <v>61</v>
      </c>
      <c r="VR67" s="189" t="s">
        <v>51</v>
      </c>
      <c r="VS67" s="190">
        <v>0</v>
      </c>
      <c r="VT67" s="190">
        <v>0</v>
      </c>
      <c r="VU67" s="190">
        <v>0</v>
      </c>
      <c r="VV67" s="190">
        <f t="shared" si="86"/>
        <v>0</v>
      </c>
      <c r="VW67" s="191"/>
      <c r="VX67" s="192">
        <v>61</v>
      </c>
      <c r="VY67" s="189" t="s">
        <v>51</v>
      </c>
      <c r="VZ67" s="190">
        <v>0</v>
      </c>
      <c r="WA67" s="190">
        <v>0</v>
      </c>
      <c r="WB67" s="190">
        <v>0</v>
      </c>
      <c r="WC67" s="190">
        <f t="shared" si="87"/>
        <v>0</v>
      </c>
      <c r="WD67" s="191"/>
      <c r="WE67" s="192">
        <v>61</v>
      </c>
      <c r="WF67" s="189" t="s">
        <v>51</v>
      </c>
      <c r="WG67" s="190">
        <v>0</v>
      </c>
      <c r="WH67" s="190">
        <v>0</v>
      </c>
      <c r="WI67" s="190">
        <v>0</v>
      </c>
      <c r="WJ67" s="190">
        <f t="shared" si="88"/>
        <v>0</v>
      </c>
      <c r="WK67" s="191"/>
      <c r="WL67" s="192">
        <v>61</v>
      </c>
      <c r="WM67" s="189" t="s">
        <v>51</v>
      </c>
      <c r="WN67" s="190">
        <v>0</v>
      </c>
      <c r="WO67" s="190">
        <v>0</v>
      </c>
      <c r="WP67" s="190">
        <v>0</v>
      </c>
      <c r="WQ67" s="190">
        <f t="shared" si="89"/>
        <v>0</v>
      </c>
      <c r="WR67" s="191"/>
      <c r="WS67" s="192">
        <v>61</v>
      </c>
      <c r="WT67" s="189" t="s">
        <v>51</v>
      </c>
      <c r="WU67" s="190">
        <v>0</v>
      </c>
      <c r="WV67" s="190">
        <v>0</v>
      </c>
      <c r="WW67" s="190">
        <v>0</v>
      </c>
      <c r="WX67" s="190">
        <f t="shared" si="90"/>
        <v>0</v>
      </c>
      <c r="WY67" s="191"/>
      <c r="WZ67" s="192">
        <v>61</v>
      </c>
      <c r="XA67" s="189" t="s">
        <v>51</v>
      </c>
      <c r="XB67" s="190">
        <v>0</v>
      </c>
      <c r="XC67" s="190">
        <v>0</v>
      </c>
      <c r="XD67" s="190">
        <v>0</v>
      </c>
      <c r="XE67" s="190">
        <f t="shared" si="91"/>
        <v>0</v>
      </c>
      <c r="XF67" s="191"/>
      <c r="XG67" s="192">
        <v>61</v>
      </c>
      <c r="XH67" s="189" t="s">
        <v>51</v>
      </c>
      <c r="XI67" s="190">
        <v>0</v>
      </c>
      <c r="XJ67" s="190">
        <v>0</v>
      </c>
      <c r="XK67" s="190">
        <v>0</v>
      </c>
      <c r="XL67" s="190">
        <f t="shared" si="92"/>
        <v>0</v>
      </c>
      <c r="XM67" s="191"/>
      <c r="XN67" s="192">
        <v>61</v>
      </c>
      <c r="XO67" s="189" t="s">
        <v>51</v>
      </c>
      <c r="XP67" s="190">
        <v>0</v>
      </c>
      <c r="XQ67" s="190">
        <v>0</v>
      </c>
      <c r="XR67" s="190">
        <v>0</v>
      </c>
      <c r="XS67" s="190">
        <f t="shared" si="93"/>
        <v>0</v>
      </c>
      <c r="XT67" s="191"/>
      <c r="XU67" s="192">
        <v>61</v>
      </c>
      <c r="XV67" s="189" t="s">
        <v>51</v>
      </c>
      <c r="XW67" s="190">
        <v>0</v>
      </c>
      <c r="XX67" s="190">
        <v>0</v>
      </c>
      <c r="XY67" s="190">
        <v>0</v>
      </c>
      <c r="XZ67" s="190">
        <f t="shared" si="94"/>
        <v>0</v>
      </c>
      <c r="YA67" s="191"/>
      <c r="YB67" s="192">
        <v>61</v>
      </c>
      <c r="YC67" s="189" t="s">
        <v>51</v>
      </c>
      <c r="YD67" s="190">
        <v>0</v>
      </c>
      <c r="YE67" s="190">
        <v>0</v>
      </c>
      <c r="YF67" s="190">
        <v>0</v>
      </c>
      <c r="YG67" s="190">
        <f t="shared" si="95"/>
        <v>0</v>
      </c>
      <c r="YH67" s="191"/>
      <c r="YI67" s="192">
        <v>61</v>
      </c>
      <c r="YJ67" s="189" t="s">
        <v>51</v>
      </c>
      <c r="YK67" s="190">
        <v>0</v>
      </c>
      <c r="YL67" s="190">
        <v>0</v>
      </c>
      <c r="YM67" s="190">
        <v>0</v>
      </c>
      <c r="YN67" s="190">
        <f t="shared" si="96"/>
        <v>0</v>
      </c>
      <c r="YO67" s="191"/>
      <c r="YP67" s="192">
        <v>61</v>
      </c>
      <c r="YQ67" s="189" t="s">
        <v>51</v>
      </c>
      <c r="YR67" s="190">
        <v>0</v>
      </c>
      <c r="YS67" s="190">
        <v>0</v>
      </c>
      <c r="YT67" s="190">
        <v>0</v>
      </c>
      <c r="YU67" s="190">
        <f t="shared" si="97"/>
        <v>0</v>
      </c>
      <c r="YV67" s="191"/>
      <c r="YW67" s="192">
        <v>61</v>
      </c>
      <c r="YX67" s="189" t="s">
        <v>51</v>
      </c>
      <c r="YY67" s="190">
        <v>0</v>
      </c>
      <c r="YZ67" s="190">
        <v>0</v>
      </c>
      <c r="ZA67" s="190">
        <v>0</v>
      </c>
      <c r="ZB67" s="190">
        <f t="shared" si="98"/>
        <v>0</v>
      </c>
      <c r="ZC67" s="191"/>
      <c r="ZD67" s="192">
        <v>61</v>
      </c>
      <c r="ZE67" s="189" t="s">
        <v>51</v>
      </c>
      <c r="ZF67" s="190">
        <v>0</v>
      </c>
      <c r="ZG67" s="190">
        <v>0</v>
      </c>
      <c r="ZH67" s="190">
        <v>0</v>
      </c>
      <c r="ZI67" s="190">
        <f t="shared" si="99"/>
        <v>0</v>
      </c>
      <c r="ZJ67" s="191"/>
      <c r="ZK67" s="192">
        <v>61</v>
      </c>
      <c r="ZL67" s="189" t="s">
        <v>51</v>
      </c>
      <c r="ZM67" s="190">
        <v>0</v>
      </c>
      <c r="ZN67" s="190">
        <v>0</v>
      </c>
      <c r="ZO67" s="190">
        <v>0</v>
      </c>
      <c r="ZP67" s="190">
        <f t="shared" si="100"/>
        <v>0</v>
      </c>
      <c r="ZQ67" s="191"/>
      <c r="ZR67" s="192">
        <v>61</v>
      </c>
      <c r="ZS67" s="189" t="s">
        <v>51</v>
      </c>
      <c r="ZT67" s="190">
        <v>0</v>
      </c>
      <c r="ZU67" s="190">
        <f t="shared" si="101"/>
        <v>310000</v>
      </c>
      <c r="ZV67" s="190">
        <f t="shared" si="0"/>
        <v>0</v>
      </c>
      <c r="ZW67" s="190">
        <f t="shared" si="1"/>
        <v>310000</v>
      </c>
      <c r="ZX67" s="230"/>
    </row>
    <row r="68" spans="1:700" ht="15" hidden="1" customHeight="1">
      <c r="A68" s="192">
        <v>62</v>
      </c>
      <c r="B68" s="193" t="s">
        <v>52</v>
      </c>
      <c r="C68" s="190">
        <v>0</v>
      </c>
      <c r="D68" s="190">
        <v>0</v>
      </c>
      <c r="E68" s="190">
        <v>0</v>
      </c>
      <c r="F68" s="190">
        <f t="shared" si="2"/>
        <v>0</v>
      </c>
      <c r="G68" s="191"/>
      <c r="H68" s="192">
        <v>62</v>
      </c>
      <c r="I68" s="193" t="s">
        <v>52</v>
      </c>
      <c r="J68" s="190">
        <v>0</v>
      </c>
      <c r="K68" s="190">
        <v>0</v>
      </c>
      <c r="L68" s="190">
        <v>0</v>
      </c>
      <c r="M68" s="190">
        <f t="shared" si="3"/>
        <v>0</v>
      </c>
      <c r="N68" s="191"/>
      <c r="O68" s="192">
        <v>62</v>
      </c>
      <c r="P68" s="193" t="s">
        <v>52</v>
      </c>
      <c r="Q68" s="190">
        <v>0</v>
      </c>
      <c r="R68" s="190">
        <v>0</v>
      </c>
      <c r="S68" s="190">
        <v>0</v>
      </c>
      <c r="T68" s="190">
        <f t="shared" si="4"/>
        <v>0</v>
      </c>
      <c r="U68" s="191"/>
      <c r="V68" s="192">
        <v>62</v>
      </c>
      <c r="W68" s="193" t="s">
        <v>52</v>
      </c>
      <c r="X68" s="190">
        <v>0</v>
      </c>
      <c r="Y68" s="190">
        <v>0</v>
      </c>
      <c r="Z68" s="190">
        <v>0</v>
      </c>
      <c r="AA68" s="190">
        <f t="shared" si="5"/>
        <v>0</v>
      </c>
      <c r="AB68" s="191"/>
      <c r="AC68" s="192">
        <v>62</v>
      </c>
      <c r="AD68" s="193" t="s">
        <v>52</v>
      </c>
      <c r="AE68" s="190">
        <v>0</v>
      </c>
      <c r="AF68" s="190">
        <v>0</v>
      </c>
      <c r="AG68" s="190">
        <v>0</v>
      </c>
      <c r="AH68" s="190">
        <f t="shared" si="6"/>
        <v>0</v>
      </c>
      <c r="AI68" s="191"/>
      <c r="AJ68" s="192">
        <v>62</v>
      </c>
      <c r="AK68" s="193" t="s">
        <v>52</v>
      </c>
      <c r="AL68" s="190">
        <v>0</v>
      </c>
      <c r="AM68" s="190">
        <v>0</v>
      </c>
      <c r="AN68" s="190">
        <v>0</v>
      </c>
      <c r="AO68" s="190">
        <f t="shared" si="7"/>
        <v>0</v>
      </c>
      <c r="AP68" s="191"/>
      <c r="AQ68" s="192">
        <v>62</v>
      </c>
      <c r="AR68" s="193" t="s">
        <v>52</v>
      </c>
      <c r="AS68" s="190">
        <v>0</v>
      </c>
      <c r="AT68" s="190">
        <v>0</v>
      </c>
      <c r="AU68" s="190">
        <v>0</v>
      </c>
      <c r="AV68" s="190">
        <f t="shared" si="8"/>
        <v>0</v>
      </c>
      <c r="AW68" s="191"/>
      <c r="AX68" s="192">
        <v>62</v>
      </c>
      <c r="AY68" s="193" t="s">
        <v>52</v>
      </c>
      <c r="AZ68" s="190">
        <v>0</v>
      </c>
      <c r="BA68" s="190">
        <v>0</v>
      </c>
      <c r="BB68" s="190">
        <v>0</v>
      </c>
      <c r="BC68" s="190">
        <f t="shared" si="9"/>
        <v>0</v>
      </c>
      <c r="BD68" s="191"/>
      <c r="BE68" s="192">
        <v>62</v>
      </c>
      <c r="BF68" s="193" t="s">
        <v>52</v>
      </c>
      <c r="BG68" s="190">
        <v>0</v>
      </c>
      <c r="BH68" s="190">
        <v>0</v>
      </c>
      <c r="BI68" s="190">
        <v>0</v>
      </c>
      <c r="BJ68" s="190">
        <f t="shared" si="10"/>
        <v>0</v>
      </c>
      <c r="BK68" s="191"/>
      <c r="BL68" s="192">
        <v>62</v>
      </c>
      <c r="BM68" s="193" t="s">
        <v>52</v>
      </c>
      <c r="BN68" s="190">
        <v>0</v>
      </c>
      <c r="BO68" s="190">
        <v>0</v>
      </c>
      <c r="BP68" s="190">
        <v>0</v>
      </c>
      <c r="BQ68" s="190">
        <f t="shared" si="11"/>
        <v>0</v>
      </c>
      <c r="BR68" s="191"/>
      <c r="BS68" s="192">
        <v>62</v>
      </c>
      <c r="BT68" s="193" t="s">
        <v>52</v>
      </c>
      <c r="BU68" s="190">
        <v>0</v>
      </c>
      <c r="BV68" s="190">
        <v>0</v>
      </c>
      <c r="BW68" s="190">
        <v>0</v>
      </c>
      <c r="BX68" s="190">
        <f t="shared" si="12"/>
        <v>0</v>
      </c>
      <c r="BY68" s="191"/>
      <c r="BZ68" s="192">
        <v>62</v>
      </c>
      <c r="CA68" s="193" t="s">
        <v>52</v>
      </c>
      <c r="CB68" s="190">
        <v>0</v>
      </c>
      <c r="CC68" s="190">
        <v>0</v>
      </c>
      <c r="CD68" s="190">
        <v>0</v>
      </c>
      <c r="CE68" s="190">
        <f t="shared" si="13"/>
        <v>0</v>
      </c>
      <c r="CF68" s="191"/>
      <c r="CG68" s="192">
        <v>62</v>
      </c>
      <c r="CH68" s="193" t="s">
        <v>52</v>
      </c>
      <c r="CI68" s="190">
        <v>0</v>
      </c>
      <c r="CJ68" s="190">
        <v>0</v>
      </c>
      <c r="CK68" s="190">
        <v>0</v>
      </c>
      <c r="CL68" s="190">
        <f t="shared" si="14"/>
        <v>0</v>
      </c>
      <c r="CM68" s="191"/>
      <c r="CN68" s="192">
        <v>62</v>
      </c>
      <c r="CO68" s="193" t="s">
        <v>52</v>
      </c>
      <c r="CP68" s="190">
        <v>0</v>
      </c>
      <c r="CQ68" s="190">
        <v>0</v>
      </c>
      <c r="CR68" s="190">
        <v>0</v>
      </c>
      <c r="CS68" s="190">
        <f t="shared" si="15"/>
        <v>0</v>
      </c>
      <c r="CT68" s="191"/>
      <c r="CU68" s="192">
        <v>62</v>
      </c>
      <c r="CV68" s="193" t="s">
        <v>52</v>
      </c>
      <c r="CW68" s="190">
        <v>0</v>
      </c>
      <c r="CX68" s="190">
        <v>0</v>
      </c>
      <c r="CY68" s="190">
        <v>0</v>
      </c>
      <c r="CZ68" s="190">
        <f t="shared" si="16"/>
        <v>0</v>
      </c>
      <c r="DA68" s="191"/>
      <c r="DB68" s="192">
        <v>62</v>
      </c>
      <c r="DC68" s="193" t="s">
        <v>52</v>
      </c>
      <c r="DD68" s="190">
        <v>0</v>
      </c>
      <c r="DE68" s="190">
        <v>0</v>
      </c>
      <c r="DF68" s="190">
        <v>0</v>
      </c>
      <c r="DG68" s="190">
        <f t="shared" si="17"/>
        <v>0</v>
      </c>
      <c r="DH68" s="191"/>
      <c r="DI68" s="192">
        <v>62</v>
      </c>
      <c r="DJ68" s="193" t="s">
        <v>52</v>
      </c>
      <c r="DK68" s="190">
        <v>0</v>
      </c>
      <c r="DL68" s="190">
        <v>0</v>
      </c>
      <c r="DM68" s="190">
        <v>0</v>
      </c>
      <c r="DN68" s="190">
        <f t="shared" si="18"/>
        <v>0</v>
      </c>
      <c r="DO68" s="191"/>
      <c r="DP68" s="192">
        <v>62</v>
      </c>
      <c r="DQ68" s="193" t="s">
        <v>52</v>
      </c>
      <c r="DR68" s="190">
        <v>0</v>
      </c>
      <c r="DS68" s="190">
        <v>0</v>
      </c>
      <c r="DT68" s="190">
        <v>0</v>
      </c>
      <c r="DU68" s="190">
        <f t="shared" si="19"/>
        <v>0</v>
      </c>
      <c r="DV68" s="191"/>
      <c r="DW68" s="192">
        <v>62</v>
      </c>
      <c r="DX68" s="193" t="s">
        <v>52</v>
      </c>
      <c r="DY68" s="190">
        <v>0</v>
      </c>
      <c r="DZ68" s="190">
        <v>0</v>
      </c>
      <c r="EA68" s="190">
        <v>0</v>
      </c>
      <c r="EB68" s="190">
        <f t="shared" si="20"/>
        <v>0</v>
      </c>
      <c r="EC68" s="191"/>
      <c r="ED68" s="192">
        <v>62</v>
      </c>
      <c r="EE68" s="193" t="s">
        <v>52</v>
      </c>
      <c r="EF68" s="190">
        <v>0</v>
      </c>
      <c r="EG68" s="190">
        <v>0</v>
      </c>
      <c r="EH68" s="190">
        <v>0</v>
      </c>
      <c r="EI68" s="190">
        <f t="shared" si="21"/>
        <v>0</v>
      </c>
      <c r="EJ68" s="191"/>
      <c r="EK68" s="192">
        <v>62</v>
      </c>
      <c r="EL68" s="193" t="s">
        <v>52</v>
      </c>
      <c r="EM68" s="190">
        <v>0</v>
      </c>
      <c r="EN68" s="190">
        <v>0</v>
      </c>
      <c r="EO68" s="190">
        <v>0</v>
      </c>
      <c r="EP68" s="190">
        <f t="shared" si="22"/>
        <v>0</v>
      </c>
      <c r="EQ68" s="191"/>
      <c r="ER68" s="192">
        <v>62</v>
      </c>
      <c r="ES68" s="193" t="s">
        <v>52</v>
      </c>
      <c r="ET68" s="190">
        <v>0</v>
      </c>
      <c r="EU68" s="190">
        <v>0</v>
      </c>
      <c r="EV68" s="190">
        <v>0</v>
      </c>
      <c r="EW68" s="190">
        <f t="shared" si="23"/>
        <v>0</v>
      </c>
      <c r="EX68" s="191"/>
      <c r="EY68" s="192">
        <v>62</v>
      </c>
      <c r="EZ68" s="193" t="s">
        <v>52</v>
      </c>
      <c r="FA68" s="190">
        <v>0</v>
      </c>
      <c r="FB68" s="190">
        <v>0</v>
      </c>
      <c r="FC68" s="190">
        <v>0</v>
      </c>
      <c r="FD68" s="190">
        <f t="shared" si="24"/>
        <v>0</v>
      </c>
      <c r="FE68" s="191"/>
      <c r="FF68" s="192">
        <v>62</v>
      </c>
      <c r="FG68" s="193" t="s">
        <v>52</v>
      </c>
      <c r="FH68" s="190">
        <v>0</v>
      </c>
      <c r="FI68" s="190">
        <v>0</v>
      </c>
      <c r="FJ68" s="190">
        <v>0</v>
      </c>
      <c r="FK68" s="190">
        <f t="shared" si="25"/>
        <v>0</v>
      </c>
      <c r="FL68" s="191"/>
      <c r="FM68" s="192">
        <v>62</v>
      </c>
      <c r="FN68" s="193" t="s">
        <v>52</v>
      </c>
      <c r="FO68" s="190">
        <v>0</v>
      </c>
      <c r="FP68" s="190">
        <v>0</v>
      </c>
      <c r="FQ68" s="190">
        <v>0</v>
      </c>
      <c r="FR68" s="190">
        <f t="shared" si="26"/>
        <v>0</v>
      </c>
      <c r="FS68" s="191"/>
      <c r="FT68" s="192">
        <v>62</v>
      </c>
      <c r="FU68" s="193" t="s">
        <v>52</v>
      </c>
      <c r="FV68" s="190">
        <v>0</v>
      </c>
      <c r="FW68" s="190">
        <v>0</v>
      </c>
      <c r="FX68" s="190">
        <v>0</v>
      </c>
      <c r="FY68" s="190">
        <f t="shared" si="27"/>
        <v>0</v>
      </c>
      <c r="FZ68" s="191"/>
      <c r="GA68" s="192">
        <v>62</v>
      </c>
      <c r="GB68" s="193" t="s">
        <v>52</v>
      </c>
      <c r="GC68" s="190">
        <v>0</v>
      </c>
      <c r="GD68" s="190">
        <v>0</v>
      </c>
      <c r="GE68" s="190">
        <v>0</v>
      </c>
      <c r="GF68" s="190">
        <f t="shared" si="28"/>
        <v>0</v>
      </c>
      <c r="GG68" s="191"/>
      <c r="GH68" s="192">
        <v>62</v>
      </c>
      <c r="GI68" s="193" t="s">
        <v>52</v>
      </c>
      <c r="GJ68" s="190">
        <v>0</v>
      </c>
      <c r="GK68" s="190">
        <v>0</v>
      </c>
      <c r="GL68" s="190">
        <v>0</v>
      </c>
      <c r="GM68" s="190">
        <f t="shared" si="29"/>
        <v>0</v>
      </c>
      <c r="GN68" s="191"/>
      <c r="GO68" s="192">
        <v>62</v>
      </c>
      <c r="GP68" s="193" t="s">
        <v>52</v>
      </c>
      <c r="GQ68" s="190">
        <v>0</v>
      </c>
      <c r="GR68" s="190">
        <v>0</v>
      </c>
      <c r="GS68" s="190">
        <v>0</v>
      </c>
      <c r="GT68" s="190">
        <f t="shared" si="30"/>
        <v>0</v>
      </c>
      <c r="GU68" s="191"/>
      <c r="GV68" s="192">
        <v>62</v>
      </c>
      <c r="GW68" s="193" t="s">
        <v>52</v>
      </c>
      <c r="GX68" s="190">
        <v>0</v>
      </c>
      <c r="GY68" s="190">
        <v>0</v>
      </c>
      <c r="GZ68" s="190">
        <v>0</v>
      </c>
      <c r="HA68" s="190">
        <f t="shared" si="31"/>
        <v>0</v>
      </c>
      <c r="HB68" s="191"/>
      <c r="HC68" s="192">
        <v>62</v>
      </c>
      <c r="HD68" s="193" t="s">
        <v>52</v>
      </c>
      <c r="HE68" s="190">
        <v>0</v>
      </c>
      <c r="HF68" s="190">
        <v>0</v>
      </c>
      <c r="HG68" s="190">
        <v>0</v>
      </c>
      <c r="HH68" s="190">
        <f t="shared" si="32"/>
        <v>0</v>
      </c>
      <c r="HI68" s="191"/>
      <c r="HJ68" s="192">
        <v>62</v>
      </c>
      <c r="HK68" s="193" t="s">
        <v>52</v>
      </c>
      <c r="HL68" s="190">
        <v>0</v>
      </c>
      <c r="HM68" s="190">
        <v>0</v>
      </c>
      <c r="HN68" s="190">
        <v>0</v>
      </c>
      <c r="HO68" s="190">
        <f t="shared" si="33"/>
        <v>0</v>
      </c>
      <c r="HP68" s="191"/>
      <c r="HQ68" s="192">
        <v>62</v>
      </c>
      <c r="HR68" s="193" t="s">
        <v>52</v>
      </c>
      <c r="HS68" s="190">
        <v>0</v>
      </c>
      <c r="HT68" s="190">
        <v>0</v>
      </c>
      <c r="HU68" s="190">
        <v>0</v>
      </c>
      <c r="HV68" s="190">
        <f t="shared" si="34"/>
        <v>0</v>
      </c>
      <c r="HW68" s="191"/>
      <c r="HX68" s="192">
        <v>62</v>
      </c>
      <c r="HY68" s="193" t="s">
        <v>52</v>
      </c>
      <c r="HZ68" s="190">
        <v>0</v>
      </c>
      <c r="IA68" s="190">
        <v>0</v>
      </c>
      <c r="IB68" s="190">
        <v>0</v>
      </c>
      <c r="IC68" s="190">
        <f t="shared" si="35"/>
        <v>0</v>
      </c>
      <c r="ID68" s="191"/>
      <c r="IE68" s="192">
        <v>62</v>
      </c>
      <c r="IF68" s="193" t="s">
        <v>52</v>
      </c>
      <c r="IG68" s="190">
        <v>0</v>
      </c>
      <c r="IH68" s="190">
        <v>0</v>
      </c>
      <c r="II68" s="190">
        <v>0</v>
      </c>
      <c r="IJ68" s="190">
        <f t="shared" si="36"/>
        <v>0</v>
      </c>
      <c r="IK68" s="191"/>
      <c r="IL68" s="192">
        <v>62</v>
      </c>
      <c r="IM68" s="193" t="s">
        <v>52</v>
      </c>
      <c r="IN68" s="190">
        <v>0</v>
      </c>
      <c r="IO68" s="190">
        <v>0</v>
      </c>
      <c r="IP68" s="190">
        <v>0</v>
      </c>
      <c r="IQ68" s="190">
        <f t="shared" si="37"/>
        <v>0</v>
      </c>
      <c r="IR68" s="191"/>
      <c r="IS68" s="192">
        <v>62</v>
      </c>
      <c r="IT68" s="193" t="s">
        <v>52</v>
      </c>
      <c r="IU68" s="190">
        <v>0</v>
      </c>
      <c r="IV68" s="190">
        <v>0</v>
      </c>
      <c r="IW68" s="190">
        <v>0</v>
      </c>
      <c r="IX68" s="190">
        <f t="shared" si="38"/>
        <v>0</v>
      </c>
      <c r="IY68" s="191"/>
      <c r="IZ68" s="192">
        <v>62</v>
      </c>
      <c r="JA68" s="193" t="s">
        <v>52</v>
      </c>
      <c r="JB68" s="190">
        <v>0</v>
      </c>
      <c r="JC68" s="190">
        <v>0</v>
      </c>
      <c r="JD68" s="190">
        <v>0</v>
      </c>
      <c r="JE68" s="190">
        <f t="shared" si="39"/>
        <v>0</v>
      </c>
      <c r="JF68" s="191"/>
      <c r="JG68" s="192">
        <v>62</v>
      </c>
      <c r="JH68" s="193" t="s">
        <v>52</v>
      </c>
      <c r="JI68" s="190">
        <v>0</v>
      </c>
      <c r="JJ68" s="190">
        <v>0</v>
      </c>
      <c r="JK68" s="190">
        <v>0</v>
      </c>
      <c r="JL68" s="190">
        <f t="shared" si="40"/>
        <v>0</v>
      </c>
      <c r="JM68" s="191"/>
      <c r="JN68" s="192">
        <v>62</v>
      </c>
      <c r="JO68" s="193" t="s">
        <v>52</v>
      </c>
      <c r="JP68" s="190">
        <v>0</v>
      </c>
      <c r="JQ68" s="190">
        <v>0</v>
      </c>
      <c r="JR68" s="190">
        <v>0</v>
      </c>
      <c r="JS68" s="190">
        <f t="shared" si="41"/>
        <v>0</v>
      </c>
      <c r="JT68" s="191"/>
      <c r="JU68" s="192">
        <v>62</v>
      </c>
      <c r="JV68" s="193" t="s">
        <v>52</v>
      </c>
      <c r="JW68" s="190">
        <v>0</v>
      </c>
      <c r="JX68" s="190">
        <v>0</v>
      </c>
      <c r="JY68" s="190">
        <v>0</v>
      </c>
      <c r="JZ68" s="190">
        <f t="shared" si="42"/>
        <v>0</v>
      </c>
      <c r="KA68" s="191"/>
      <c r="KB68" s="192">
        <v>62</v>
      </c>
      <c r="KC68" s="193" t="s">
        <v>52</v>
      </c>
      <c r="KD68" s="190">
        <v>0</v>
      </c>
      <c r="KE68" s="190">
        <v>0</v>
      </c>
      <c r="KF68" s="190">
        <v>0</v>
      </c>
      <c r="KG68" s="190">
        <f t="shared" si="43"/>
        <v>0</v>
      </c>
      <c r="KH68" s="191"/>
      <c r="KI68" s="192">
        <v>62</v>
      </c>
      <c r="KJ68" s="193" t="s">
        <v>52</v>
      </c>
      <c r="KK68" s="190">
        <v>0</v>
      </c>
      <c r="KL68" s="190">
        <v>0</v>
      </c>
      <c r="KM68" s="190">
        <v>0</v>
      </c>
      <c r="KN68" s="190">
        <f t="shared" si="44"/>
        <v>0</v>
      </c>
      <c r="KO68" s="191"/>
      <c r="KP68" s="192">
        <v>62</v>
      </c>
      <c r="KQ68" s="193" t="s">
        <v>52</v>
      </c>
      <c r="KR68" s="190">
        <v>0</v>
      </c>
      <c r="KS68" s="190">
        <v>0</v>
      </c>
      <c r="KT68" s="190">
        <v>0</v>
      </c>
      <c r="KU68" s="190">
        <f t="shared" si="45"/>
        <v>0</v>
      </c>
      <c r="KV68" s="191"/>
      <c r="KW68" s="192">
        <v>62</v>
      </c>
      <c r="KX68" s="193" t="s">
        <v>52</v>
      </c>
      <c r="KY68" s="190">
        <v>0</v>
      </c>
      <c r="KZ68" s="190">
        <v>0</v>
      </c>
      <c r="LA68" s="190">
        <v>0</v>
      </c>
      <c r="LB68" s="190">
        <f t="shared" si="46"/>
        <v>0</v>
      </c>
      <c r="LC68" s="191"/>
      <c r="LD68" s="192">
        <v>62</v>
      </c>
      <c r="LE68" s="193" t="s">
        <v>52</v>
      </c>
      <c r="LF68" s="190"/>
      <c r="LG68" s="190">
        <v>0</v>
      </c>
      <c r="LH68" s="190">
        <v>0</v>
      </c>
      <c r="LI68" s="190">
        <f t="shared" si="47"/>
        <v>0</v>
      </c>
      <c r="LJ68" s="191"/>
      <c r="LK68" s="192">
        <v>62</v>
      </c>
      <c r="LL68" s="193" t="s">
        <v>52</v>
      </c>
      <c r="LM68" s="190">
        <v>0</v>
      </c>
      <c r="LN68" s="190">
        <v>0</v>
      </c>
      <c r="LO68" s="190">
        <v>0</v>
      </c>
      <c r="LP68" s="190">
        <f t="shared" si="48"/>
        <v>0</v>
      </c>
      <c r="LQ68" s="191"/>
      <c r="LR68" s="192">
        <v>62</v>
      </c>
      <c r="LS68" s="193" t="s">
        <v>52</v>
      </c>
      <c r="LT68" s="190">
        <v>0</v>
      </c>
      <c r="LU68" s="190">
        <v>0</v>
      </c>
      <c r="LV68" s="190">
        <v>0</v>
      </c>
      <c r="LW68" s="190">
        <f t="shared" si="49"/>
        <v>0</v>
      </c>
      <c r="LX68" s="191"/>
      <c r="LY68" s="192">
        <v>62</v>
      </c>
      <c r="LZ68" s="193" t="s">
        <v>52</v>
      </c>
      <c r="MA68" s="190">
        <v>0</v>
      </c>
      <c r="MB68" s="190">
        <v>0</v>
      </c>
      <c r="MC68" s="190">
        <v>0</v>
      </c>
      <c r="MD68" s="190">
        <f t="shared" si="50"/>
        <v>0</v>
      </c>
      <c r="ME68" s="191"/>
      <c r="MF68" s="192">
        <v>62</v>
      </c>
      <c r="MG68" s="193" t="s">
        <v>52</v>
      </c>
      <c r="MH68" s="190">
        <v>0</v>
      </c>
      <c r="MI68" s="190">
        <v>0</v>
      </c>
      <c r="MJ68" s="190">
        <v>0</v>
      </c>
      <c r="MK68" s="190">
        <f t="shared" si="51"/>
        <v>0</v>
      </c>
      <c r="ML68" s="191"/>
      <c r="MM68" s="192">
        <v>62</v>
      </c>
      <c r="MN68" s="193" t="s">
        <v>52</v>
      </c>
      <c r="MO68" s="190">
        <v>0</v>
      </c>
      <c r="MP68" s="190">
        <v>0</v>
      </c>
      <c r="MQ68" s="190">
        <v>0</v>
      </c>
      <c r="MR68" s="190">
        <f t="shared" si="52"/>
        <v>0</v>
      </c>
      <c r="MS68" s="191"/>
      <c r="MT68" s="192">
        <v>62</v>
      </c>
      <c r="MU68" s="193" t="s">
        <v>52</v>
      </c>
      <c r="MV68" s="190">
        <v>0</v>
      </c>
      <c r="MW68" s="190">
        <v>0</v>
      </c>
      <c r="MX68" s="190">
        <v>0</v>
      </c>
      <c r="MY68" s="190">
        <f t="shared" si="53"/>
        <v>0</v>
      </c>
      <c r="MZ68" s="191"/>
      <c r="NA68" s="192">
        <v>62</v>
      </c>
      <c r="NB68" s="193" t="s">
        <v>52</v>
      </c>
      <c r="NC68" s="190">
        <v>0</v>
      </c>
      <c r="ND68" s="190">
        <v>0</v>
      </c>
      <c r="NE68" s="190">
        <v>0</v>
      </c>
      <c r="NF68" s="190">
        <f t="shared" si="54"/>
        <v>0</v>
      </c>
      <c r="NG68" s="191"/>
      <c r="NH68" s="192">
        <v>62</v>
      </c>
      <c r="NI68" s="193" t="s">
        <v>52</v>
      </c>
      <c r="NJ68" s="190">
        <v>0</v>
      </c>
      <c r="NK68" s="190">
        <v>0</v>
      </c>
      <c r="NL68" s="190">
        <v>0</v>
      </c>
      <c r="NM68" s="190">
        <f t="shared" si="55"/>
        <v>0</v>
      </c>
      <c r="NN68" s="191"/>
      <c r="NO68" s="192">
        <v>62</v>
      </c>
      <c r="NP68" s="193" t="s">
        <v>52</v>
      </c>
      <c r="NQ68" s="190">
        <v>0</v>
      </c>
      <c r="NR68" s="190">
        <v>0</v>
      </c>
      <c r="NS68" s="190">
        <v>0</v>
      </c>
      <c r="NT68" s="190">
        <f t="shared" si="56"/>
        <v>0</v>
      </c>
      <c r="NU68" s="191"/>
      <c r="NV68" s="192">
        <v>62</v>
      </c>
      <c r="NW68" s="193" t="s">
        <v>52</v>
      </c>
      <c r="NX68" s="190">
        <v>0</v>
      </c>
      <c r="NY68" s="190">
        <v>0</v>
      </c>
      <c r="NZ68" s="190">
        <v>0</v>
      </c>
      <c r="OA68" s="190">
        <f t="shared" si="57"/>
        <v>0</v>
      </c>
      <c r="OB68" s="191"/>
      <c r="OC68" s="192">
        <v>62</v>
      </c>
      <c r="OD68" s="193" t="s">
        <v>52</v>
      </c>
      <c r="OE68" s="190">
        <v>0</v>
      </c>
      <c r="OF68" s="190">
        <v>0</v>
      </c>
      <c r="OG68" s="190">
        <v>0</v>
      </c>
      <c r="OH68" s="190">
        <f t="shared" si="58"/>
        <v>0</v>
      </c>
      <c r="OI68" s="191"/>
      <c r="OJ68" s="192">
        <v>62</v>
      </c>
      <c r="OK68" s="193" t="s">
        <v>52</v>
      </c>
      <c r="OL68" s="190">
        <v>0</v>
      </c>
      <c r="OM68" s="190">
        <v>0</v>
      </c>
      <c r="ON68" s="190">
        <v>0</v>
      </c>
      <c r="OO68" s="190">
        <f t="shared" si="59"/>
        <v>0</v>
      </c>
      <c r="OP68" s="191"/>
      <c r="OQ68" s="192">
        <v>62</v>
      </c>
      <c r="OR68" s="193" t="s">
        <v>52</v>
      </c>
      <c r="OS68" s="190">
        <v>0</v>
      </c>
      <c r="OT68" s="190">
        <v>0</v>
      </c>
      <c r="OU68" s="190">
        <v>0</v>
      </c>
      <c r="OV68" s="190">
        <f t="shared" si="60"/>
        <v>0</v>
      </c>
      <c r="OW68" s="191"/>
      <c r="OX68" s="192">
        <v>62</v>
      </c>
      <c r="OY68" s="193" t="s">
        <v>52</v>
      </c>
      <c r="OZ68" s="190">
        <v>0</v>
      </c>
      <c r="PA68" s="190">
        <v>0</v>
      </c>
      <c r="PB68" s="190">
        <v>0</v>
      </c>
      <c r="PC68" s="190">
        <f t="shared" si="61"/>
        <v>0</v>
      </c>
      <c r="PD68" s="191"/>
      <c r="PE68" s="192">
        <v>62</v>
      </c>
      <c r="PF68" s="193" t="s">
        <v>52</v>
      </c>
      <c r="PG68" s="190">
        <v>0</v>
      </c>
      <c r="PH68" s="190">
        <v>0</v>
      </c>
      <c r="PI68" s="190">
        <v>0</v>
      </c>
      <c r="PJ68" s="190">
        <f t="shared" si="62"/>
        <v>0</v>
      </c>
      <c r="PK68" s="191"/>
      <c r="PL68" s="192">
        <v>62</v>
      </c>
      <c r="PM68" s="193" t="s">
        <v>52</v>
      </c>
      <c r="PN68" s="190">
        <v>0</v>
      </c>
      <c r="PO68" s="190">
        <v>0</v>
      </c>
      <c r="PP68" s="190">
        <v>0</v>
      </c>
      <c r="PQ68" s="190">
        <f t="shared" si="63"/>
        <v>0</v>
      </c>
      <c r="PR68" s="191"/>
      <c r="PS68" s="192">
        <v>62</v>
      </c>
      <c r="PT68" s="193" t="s">
        <v>52</v>
      </c>
      <c r="PU68" s="190">
        <v>0</v>
      </c>
      <c r="PV68" s="190">
        <v>0</v>
      </c>
      <c r="PW68" s="190">
        <v>0</v>
      </c>
      <c r="PX68" s="190">
        <f t="shared" si="64"/>
        <v>0</v>
      </c>
      <c r="PY68" s="191"/>
      <c r="PZ68" s="192">
        <v>62</v>
      </c>
      <c r="QA68" s="193" t="s">
        <v>52</v>
      </c>
      <c r="QB68" s="190"/>
      <c r="QC68" s="190"/>
      <c r="QD68" s="190">
        <v>0</v>
      </c>
      <c r="QE68" s="190">
        <f t="shared" si="65"/>
        <v>0</v>
      </c>
      <c r="QF68" s="191"/>
      <c r="QG68" s="192">
        <v>62</v>
      </c>
      <c r="QH68" s="193" t="s">
        <v>52</v>
      </c>
      <c r="QI68" s="190">
        <v>0</v>
      </c>
      <c r="QJ68" s="190">
        <v>0</v>
      </c>
      <c r="QK68" s="190">
        <v>0</v>
      </c>
      <c r="QL68" s="190">
        <f t="shared" si="66"/>
        <v>0</v>
      </c>
      <c r="QM68" s="191"/>
      <c r="QN68" s="192">
        <v>62</v>
      </c>
      <c r="QO68" s="193" t="s">
        <v>52</v>
      </c>
      <c r="QP68" s="190">
        <v>0</v>
      </c>
      <c r="QQ68" s="190">
        <v>0</v>
      </c>
      <c r="QR68" s="190">
        <v>0</v>
      </c>
      <c r="QS68" s="190">
        <f t="shared" si="67"/>
        <v>0</v>
      </c>
      <c r="QT68" s="191"/>
      <c r="QU68" s="192">
        <v>62</v>
      </c>
      <c r="QV68" s="193" t="s">
        <v>52</v>
      </c>
      <c r="QW68" s="190">
        <v>0</v>
      </c>
      <c r="QX68" s="190">
        <v>0</v>
      </c>
      <c r="QY68" s="190">
        <v>0</v>
      </c>
      <c r="QZ68" s="190">
        <f t="shared" si="68"/>
        <v>0</v>
      </c>
      <c r="RA68" s="191"/>
      <c r="RB68" s="192">
        <v>62</v>
      </c>
      <c r="RC68" s="193" t="s">
        <v>52</v>
      </c>
      <c r="RD68" s="190">
        <v>0</v>
      </c>
      <c r="RE68" s="190">
        <v>0</v>
      </c>
      <c r="RF68" s="190">
        <v>0</v>
      </c>
      <c r="RG68" s="190">
        <f t="shared" si="69"/>
        <v>0</v>
      </c>
      <c r="RH68" s="191"/>
      <c r="RI68" s="192">
        <v>62</v>
      </c>
      <c r="RJ68" s="193" t="s">
        <v>52</v>
      </c>
      <c r="RK68" s="190">
        <v>0</v>
      </c>
      <c r="RL68" s="190">
        <v>0</v>
      </c>
      <c r="RM68" s="190">
        <v>0</v>
      </c>
      <c r="RN68" s="190">
        <f t="shared" si="70"/>
        <v>0</v>
      </c>
      <c r="RO68" s="191"/>
      <c r="RP68" s="192">
        <v>62</v>
      </c>
      <c r="RQ68" s="193" t="s">
        <v>52</v>
      </c>
      <c r="RR68" s="190">
        <v>0</v>
      </c>
      <c r="RS68" s="190">
        <v>0</v>
      </c>
      <c r="RT68" s="190">
        <v>0</v>
      </c>
      <c r="RU68" s="190">
        <f t="shared" si="71"/>
        <v>0</v>
      </c>
      <c r="RV68" s="191"/>
      <c r="RW68" s="192">
        <v>62</v>
      </c>
      <c r="RX68" s="193" t="s">
        <v>52</v>
      </c>
      <c r="RY68" s="190">
        <v>0</v>
      </c>
      <c r="RZ68" s="190">
        <v>0</v>
      </c>
      <c r="SA68" s="190">
        <v>0</v>
      </c>
      <c r="SB68" s="190">
        <f t="shared" si="72"/>
        <v>0</v>
      </c>
      <c r="SC68" s="191"/>
      <c r="SD68" s="192">
        <v>62</v>
      </c>
      <c r="SE68" s="193" t="s">
        <v>52</v>
      </c>
      <c r="SF68" s="190">
        <v>0</v>
      </c>
      <c r="SG68" s="190">
        <v>0</v>
      </c>
      <c r="SH68" s="190">
        <v>0</v>
      </c>
      <c r="SI68" s="190">
        <f t="shared" si="73"/>
        <v>0</v>
      </c>
      <c r="SJ68" s="191"/>
      <c r="SK68" s="192">
        <v>62</v>
      </c>
      <c r="SL68" s="193" t="s">
        <v>52</v>
      </c>
      <c r="SM68" s="190">
        <v>0</v>
      </c>
      <c r="SN68" s="190">
        <v>0</v>
      </c>
      <c r="SO68" s="190">
        <v>0</v>
      </c>
      <c r="SP68" s="190">
        <f t="shared" si="74"/>
        <v>0</v>
      </c>
      <c r="SQ68" s="191"/>
      <c r="SR68" s="192">
        <v>62</v>
      </c>
      <c r="SS68" s="193" t="s">
        <v>52</v>
      </c>
      <c r="ST68" s="190">
        <v>0</v>
      </c>
      <c r="SU68" s="190">
        <v>0</v>
      </c>
      <c r="SV68" s="190">
        <v>0</v>
      </c>
      <c r="SW68" s="190">
        <f t="shared" si="75"/>
        <v>0</v>
      </c>
      <c r="SX68" s="191"/>
      <c r="SY68" s="192">
        <v>62</v>
      </c>
      <c r="SZ68" s="193" t="s">
        <v>52</v>
      </c>
      <c r="TA68" s="190">
        <v>0</v>
      </c>
      <c r="TB68" s="190">
        <v>0</v>
      </c>
      <c r="TC68" s="190">
        <v>0</v>
      </c>
      <c r="TD68" s="190">
        <f t="shared" si="76"/>
        <v>0</v>
      </c>
      <c r="TE68" s="191"/>
      <c r="TF68" s="192">
        <v>62</v>
      </c>
      <c r="TG68" s="193" t="s">
        <v>52</v>
      </c>
      <c r="TH68" s="190">
        <v>0</v>
      </c>
      <c r="TI68" s="190">
        <v>0</v>
      </c>
      <c r="TJ68" s="190">
        <v>0</v>
      </c>
      <c r="TK68" s="190">
        <f t="shared" si="77"/>
        <v>0</v>
      </c>
      <c r="TL68" s="191"/>
      <c r="TM68" s="192">
        <v>62</v>
      </c>
      <c r="TN68" s="193" t="s">
        <v>52</v>
      </c>
      <c r="TO68" s="190">
        <v>0</v>
      </c>
      <c r="TP68" s="190">
        <v>0</v>
      </c>
      <c r="TQ68" s="190">
        <v>0</v>
      </c>
      <c r="TR68" s="190">
        <f t="shared" si="78"/>
        <v>0</v>
      </c>
      <c r="TS68" s="191"/>
      <c r="TT68" s="192">
        <v>62</v>
      </c>
      <c r="TU68" s="193" t="s">
        <v>52</v>
      </c>
      <c r="TV68" s="190">
        <v>0</v>
      </c>
      <c r="TW68" s="190">
        <v>0</v>
      </c>
      <c r="TX68" s="190">
        <v>0</v>
      </c>
      <c r="TY68" s="190">
        <f t="shared" si="79"/>
        <v>0</v>
      </c>
      <c r="TZ68" s="191"/>
      <c r="UA68" s="192">
        <v>62</v>
      </c>
      <c r="UB68" s="193" t="s">
        <v>52</v>
      </c>
      <c r="UC68" s="190">
        <v>0</v>
      </c>
      <c r="UD68" s="190">
        <v>0</v>
      </c>
      <c r="UE68" s="190">
        <v>0</v>
      </c>
      <c r="UF68" s="190">
        <f t="shared" si="80"/>
        <v>0</v>
      </c>
      <c r="UG68" s="191"/>
      <c r="UH68" s="192">
        <v>62</v>
      </c>
      <c r="UI68" s="193" t="s">
        <v>52</v>
      </c>
      <c r="UJ68" s="190">
        <v>0</v>
      </c>
      <c r="UK68" s="190">
        <v>0</v>
      </c>
      <c r="UL68" s="190">
        <v>0</v>
      </c>
      <c r="UM68" s="190">
        <f t="shared" si="81"/>
        <v>0</v>
      </c>
      <c r="UN68" s="191"/>
      <c r="UO68" s="192">
        <v>62</v>
      </c>
      <c r="UP68" s="193" t="s">
        <v>52</v>
      </c>
      <c r="UQ68" s="190">
        <v>0</v>
      </c>
      <c r="UR68" s="190">
        <v>0</v>
      </c>
      <c r="US68" s="190">
        <v>0</v>
      </c>
      <c r="UT68" s="190">
        <f t="shared" si="82"/>
        <v>0</v>
      </c>
      <c r="UU68" s="191"/>
      <c r="UV68" s="192">
        <v>62</v>
      </c>
      <c r="UW68" s="193" t="s">
        <v>52</v>
      </c>
      <c r="UX68" s="190"/>
      <c r="UY68" s="190">
        <v>0</v>
      </c>
      <c r="UZ68" s="190">
        <v>0</v>
      </c>
      <c r="VA68" s="190">
        <f t="shared" si="83"/>
        <v>0</v>
      </c>
      <c r="VB68" s="191"/>
      <c r="VC68" s="192">
        <v>62</v>
      </c>
      <c r="VD68" s="193" t="s">
        <v>52</v>
      </c>
      <c r="VE68" s="190"/>
      <c r="VF68" s="190">
        <v>0</v>
      </c>
      <c r="VG68" s="190">
        <v>0</v>
      </c>
      <c r="VH68" s="190">
        <f t="shared" si="84"/>
        <v>0</v>
      </c>
      <c r="VI68" s="191"/>
      <c r="VJ68" s="192">
        <v>62</v>
      </c>
      <c r="VK68" s="193" t="s">
        <v>52</v>
      </c>
      <c r="VL68" s="190">
        <v>0</v>
      </c>
      <c r="VM68" s="190">
        <v>0</v>
      </c>
      <c r="VN68" s="190">
        <v>0</v>
      </c>
      <c r="VO68" s="190">
        <f t="shared" si="85"/>
        <v>0</v>
      </c>
      <c r="VP68" s="191"/>
      <c r="VQ68" s="192">
        <v>62</v>
      </c>
      <c r="VR68" s="193" t="s">
        <v>52</v>
      </c>
      <c r="VS68" s="190">
        <v>0</v>
      </c>
      <c r="VT68" s="190">
        <v>0</v>
      </c>
      <c r="VU68" s="190">
        <v>0</v>
      </c>
      <c r="VV68" s="190">
        <f t="shared" si="86"/>
        <v>0</v>
      </c>
      <c r="VW68" s="191"/>
      <c r="VX68" s="192">
        <v>62</v>
      </c>
      <c r="VY68" s="193" t="s">
        <v>52</v>
      </c>
      <c r="VZ68" s="190">
        <v>0</v>
      </c>
      <c r="WA68" s="190">
        <v>0</v>
      </c>
      <c r="WB68" s="190">
        <v>0</v>
      </c>
      <c r="WC68" s="190">
        <f t="shared" si="87"/>
        <v>0</v>
      </c>
      <c r="WD68" s="191"/>
      <c r="WE68" s="192">
        <v>62</v>
      </c>
      <c r="WF68" s="193" t="s">
        <v>52</v>
      </c>
      <c r="WG68" s="190">
        <v>0</v>
      </c>
      <c r="WH68" s="190">
        <v>0</v>
      </c>
      <c r="WI68" s="190">
        <v>0</v>
      </c>
      <c r="WJ68" s="190">
        <f t="shared" si="88"/>
        <v>0</v>
      </c>
      <c r="WK68" s="191"/>
      <c r="WL68" s="192">
        <v>62</v>
      </c>
      <c r="WM68" s="193" t="s">
        <v>52</v>
      </c>
      <c r="WN68" s="190">
        <v>0</v>
      </c>
      <c r="WO68" s="190">
        <v>0</v>
      </c>
      <c r="WP68" s="190">
        <v>0</v>
      </c>
      <c r="WQ68" s="190">
        <f t="shared" si="89"/>
        <v>0</v>
      </c>
      <c r="WR68" s="191"/>
      <c r="WS68" s="192">
        <v>62</v>
      </c>
      <c r="WT68" s="193" t="s">
        <v>52</v>
      </c>
      <c r="WU68" s="190">
        <v>0</v>
      </c>
      <c r="WV68" s="190">
        <v>0</v>
      </c>
      <c r="WW68" s="190">
        <v>0</v>
      </c>
      <c r="WX68" s="190">
        <f t="shared" si="90"/>
        <v>0</v>
      </c>
      <c r="WY68" s="191"/>
      <c r="WZ68" s="192">
        <v>62</v>
      </c>
      <c r="XA68" s="193" t="s">
        <v>52</v>
      </c>
      <c r="XB68" s="190">
        <v>0</v>
      </c>
      <c r="XC68" s="190">
        <v>0</v>
      </c>
      <c r="XD68" s="190">
        <v>0</v>
      </c>
      <c r="XE68" s="190">
        <f t="shared" si="91"/>
        <v>0</v>
      </c>
      <c r="XF68" s="191"/>
      <c r="XG68" s="192">
        <v>62</v>
      </c>
      <c r="XH68" s="193" t="s">
        <v>52</v>
      </c>
      <c r="XI68" s="190">
        <v>0</v>
      </c>
      <c r="XJ68" s="190">
        <v>0</v>
      </c>
      <c r="XK68" s="190">
        <v>0</v>
      </c>
      <c r="XL68" s="190">
        <f t="shared" si="92"/>
        <v>0</v>
      </c>
      <c r="XM68" s="191"/>
      <c r="XN68" s="192">
        <v>62</v>
      </c>
      <c r="XO68" s="193" t="s">
        <v>52</v>
      </c>
      <c r="XP68" s="190">
        <v>0</v>
      </c>
      <c r="XQ68" s="190">
        <v>0</v>
      </c>
      <c r="XR68" s="190">
        <v>0</v>
      </c>
      <c r="XS68" s="190">
        <f t="shared" si="93"/>
        <v>0</v>
      </c>
      <c r="XT68" s="191"/>
      <c r="XU68" s="192">
        <v>62</v>
      </c>
      <c r="XV68" s="193" t="s">
        <v>52</v>
      </c>
      <c r="XW68" s="190">
        <v>0</v>
      </c>
      <c r="XX68" s="190">
        <v>0</v>
      </c>
      <c r="XY68" s="190">
        <v>0</v>
      </c>
      <c r="XZ68" s="190">
        <f t="shared" si="94"/>
        <v>0</v>
      </c>
      <c r="YA68" s="191"/>
      <c r="YB68" s="192">
        <v>62</v>
      </c>
      <c r="YC68" s="193" t="s">
        <v>52</v>
      </c>
      <c r="YD68" s="190">
        <v>0</v>
      </c>
      <c r="YE68" s="190">
        <v>0</v>
      </c>
      <c r="YF68" s="190">
        <v>0</v>
      </c>
      <c r="YG68" s="190">
        <f t="shared" si="95"/>
        <v>0</v>
      </c>
      <c r="YH68" s="191"/>
      <c r="YI68" s="192">
        <v>62</v>
      </c>
      <c r="YJ68" s="193" t="s">
        <v>52</v>
      </c>
      <c r="YK68" s="190">
        <v>0</v>
      </c>
      <c r="YL68" s="190">
        <v>0</v>
      </c>
      <c r="YM68" s="190">
        <v>0</v>
      </c>
      <c r="YN68" s="190">
        <f t="shared" si="96"/>
        <v>0</v>
      </c>
      <c r="YO68" s="191"/>
      <c r="YP68" s="192">
        <v>62</v>
      </c>
      <c r="YQ68" s="193" t="s">
        <v>52</v>
      </c>
      <c r="YR68" s="190">
        <v>0</v>
      </c>
      <c r="YS68" s="190">
        <v>0</v>
      </c>
      <c r="YT68" s="190">
        <v>0</v>
      </c>
      <c r="YU68" s="190">
        <f t="shared" si="97"/>
        <v>0</v>
      </c>
      <c r="YV68" s="191"/>
      <c r="YW68" s="192">
        <v>62</v>
      </c>
      <c r="YX68" s="193" t="s">
        <v>52</v>
      </c>
      <c r="YY68" s="190">
        <v>0</v>
      </c>
      <c r="YZ68" s="190">
        <v>0</v>
      </c>
      <c r="ZA68" s="190">
        <v>0</v>
      </c>
      <c r="ZB68" s="190">
        <f t="shared" si="98"/>
        <v>0</v>
      </c>
      <c r="ZC68" s="191"/>
      <c r="ZD68" s="192">
        <v>62</v>
      </c>
      <c r="ZE68" s="193" t="s">
        <v>52</v>
      </c>
      <c r="ZF68" s="190">
        <v>0</v>
      </c>
      <c r="ZG68" s="190">
        <v>0</v>
      </c>
      <c r="ZH68" s="190">
        <v>0</v>
      </c>
      <c r="ZI68" s="190">
        <f t="shared" si="99"/>
        <v>0</v>
      </c>
      <c r="ZJ68" s="191"/>
      <c r="ZK68" s="192">
        <v>62</v>
      </c>
      <c r="ZL68" s="193" t="s">
        <v>52</v>
      </c>
      <c r="ZM68" s="190">
        <v>0</v>
      </c>
      <c r="ZN68" s="190">
        <v>0</v>
      </c>
      <c r="ZO68" s="190">
        <v>0</v>
      </c>
      <c r="ZP68" s="190">
        <f t="shared" si="100"/>
        <v>0</v>
      </c>
      <c r="ZQ68" s="191"/>
      <c r="ZR68" s="192">
        <v>62</v>
      </c>
      <c r="ZS68" s="193" t="s">
        <v>52</v>
      </c>
      <c r="ZT68" s="190">
        <v>0</v>
      </c>
      <c r="ZU68" s="190">
        <f t="shared" si="101"/>
        <v>0</v>
      </c>
      <c r="ZV68" s="190">
        <f t="shared" si="0"/>
        <v>0</v>
      </c>
      <c r="ZW68" s="190">
        <f t="shared" si="1"/>
        <v>0</v>
      </c>
      <c r="ZX68" s="230"/>
    </row>
    <row r="69" spans="1:700" ht="15.75" hidden="1">
      <c r="A69" s="280" t="s">
        <v>53</v>
      </c>
      <c r="B69" s="280"/>
      <c r="C69" s="195">
        <f>SUM(C7:C68)</f>
        <v>0</v>
      </c>
      <c r="D69" s="195">
        <f>SUM(D7:D68)</f>
        <v>0</v>
      </c>
      <c r="E69" s="195">
        <f>SUM(E7:E68)</f>
        <v>0</v>
      </c>
      <c r="F69" s="195">
        <f>SUM(F7:F68)</f>
        <v>0</v>
      </c>
      <c r="G69" s="191"/>
      <c r="H69" s="280" t="s">
        <v>53</v>
      </c>
      <c r="I69" s="280"/>
      <c r="J69" s="195">
        <f>SUM(J7:J68)</f>
        <v>0</v>
      </c>
      <c r="K69" s="195">
        <f>SUM(K7:K68)</f>
        <v>0</v>
      </c>
      <c r="L69" s="195">
        <f>SUM(L7:L68)</f>
        <v>0</v>
      </c>
      <c r="M69" s="195">
        <f>SUM(M7:M68)</f>
        <v>0</v>
      </c>
      <c r="N69" s="191"/>
      <c r="O69" s="280" t="s">
        <v>53</v>
      </c>
      <c r="P69" s="280"/>
      <c r="Q69" s="195">
        <f>SUM(Q7:Q68)</f>
        <v>0</v>
      </c>
      <c r="R69" s="195">
        <f>SUM(R7:R68)</f>
        <v>0</v>
      </c>
      <c r="S69" s="195">
        <f>SUM(S7:S68)</f>
        <v>0</v>
      </c>
      <c r="T69" s="195">
        <f>SUM(T7:T68)</f>
        <v>0</v>
      </c>
      <c r="U69" s="191"/>
      <c r="V69" s="280" t="s">
        <v>53</v>
      </c>
      <c r="W69" s="280"/>
      <c r="X69" s="195">
        <f>SUM(X7:X68)</f>
        <v>0</v>
      </c>
      <c r="Y69" s="195">
        <f>SUM(Y7:Y68)</f>
        <v>0</v>
      </c>
      <c r="Z69" s="195">
        <f>SUM(Z7:Z68)</f>
        <v>0</v>
      </c>
      <c r="AA69" s="195">
        <f>SUM(AA7:AA68)</f>
        <v>0</v>
      </c>
      <c r="AB69" s="191"/>
      <c r="AC69" s="280" t="s">
        <v>53</v>
      </c>
      <c r="AD69" s="280"/>
      <c r="AE69" s="195">
        <f>SUM(AE7:AE68)</f>
        <v>18</v>
      </c>
      <c r="AF69" s="195">
        <f>SUM(AF7:AF68)</f>
        <v>16200000</v>
      </c>
      <c r="AG69" s="195">
        <f>SUM(AG7:AG68)</f>
        <v>0</v>
      </c>
      <c r="AH69" s="195">
        <f>SUM(AH7:AH68)</f>
        <v>16200000</v>
      </c>
      <c r="AI69" s="191"/>
      <c r="AJ69" s="280" t="s">
        <v>53</v>
      </c>
      <c r="AK69" s="280"/>
      <c r="AL69" s="195">
        <f>SUM(AL7:AL68)</f>
        <v>0</v>
      </c>
      <c r="AM69" s="195">
        <f>SUM(AM7:AM68)</f>
        <v>98691000</v>
      </c>
      <c r="AN69" s="195">
        <f>SUM(AN7:AN68)</f>
        <v>42040930</v>
      </c>
      <c r="AO69" s="195">
        <f>SUM(AO7:AO68)</f>
        <v>140731930</v>
      </c>
      <c r="AP69" s="191"/>
      <c r="AQ69" s="280" t="s">
        <v>53</v>
      </c>
      <c r="AR69" s="280"/>
      <c r="AS69" s="195">
        <f>SUM(AS7:AS68)</f>
        <v>367</v>
      </c>
      <c r="AT69" s="195">
        <f>SUM(AT7:AT68)</f>
        <v>734000</v>
      </c>
      <c r="AU69" s="195">
        <f>SUM(AU7:AU68)</f>
        <v>0</v>
      </c>
      <c r="AV69" s="195">
        <f>SUM(AV7:AV68)</f>
        <v>734000</v>
      </c>
      <c r="AW69" s="191"/>
      <c r="AX69" s="280" t="s">
        <v>53</v>
      </c>
      <c r="AY69" s="280"/>
      <c r="AZ69" s="195">
        <f>SUM(AZ7:AZ68)</f>
        <v>2901</v>
      </c>
      <c r="BA69" s="195">
        <f>SUM(BA7:BA68)</f>
        <v>7252500</v>
      </c>
      <c r="BB69" s="195">
        <f>SUM(BB7:BB68)</f>
        <v>0</v>
      </c>
      <c r="BC69" s="195">
        <f>SUM(BC7:BC68)</f>
        <v>7252500</v>
      </c>
      <c r="BD69" s="191"/>
      <c r="BE69" s="280" t="s">
        <v>53</v>
      </c>
      <c r="BF69" s="280"/>
      <c r="BG69" s="195">
        <f>SUM(BG7:BG68)</f>
        <v>1551</v>
      </c>
      <c r="BH69" s="195">
        <f>SUM(BH7:BH68)</f>
        <v>10857000</v>
      </c>
      <c r="BI69" s="195">
        <f>SUM(BI7:BI68)</f>
        <v>0</v>
      </c>
      <c r="BJ69" s="195">
        <f>SUM(BJ7:BJ68)</f>
        <v>10857000</v>
      </c>
      <c r="BK69" s="191"/>
      <c r="BL69" s="280" t="s">
        <v>53</v>
      </c>
      <c r="BM69" s="280"/>
      <c r="BN69" s="195">
        <f>SUM(BN7:BN68)</f>
        <v>6</v>
      </c>
      <c r="BO69" s="195">
        <f>SUM(BO7:BO68)</f>
        <v>1800000</v>
      </c>
      <c r="BP69" s="195">
        <f>SUM(BP7:BP68)</f>
        <v>0</v>
      </c>
      <c r="BQ69" s="195">
        <f>SUM(BQ7:BQ68)</f>
        <v>1800000</v>
      </c>
      <c r="BR69" s="191"/>
      <c r="BS69" s="280" t="s">
        <v>53</v>
      </c>
      <c r="BT69" s="280"/>
      <c r="BU69" s="195">
        <f>SUM(BU7:BU68)</f>
        <v>1694</v>
      </c>
      <c r="BV69" s="195">
        <f>SUM(BV7:BV68)</f>
        <v>1185800</v>
      </c>
      <c r="BW69" s="195">
        <f>SUM(BW7:BW68)</f>
        <v>0</v>
      </c>
      <c r="BX69" s="195">
        <f>SUM(BX7:BX68)</f>
        <v>1185800</v>
      </c>
      <c r="BY69" s="191"/>
      <c r="BZ69" s="280" t="s">
        <v>53</v>
      </c>
      <c r="CA69" s="280"/>
      <c r="CB69" s="195">
        <f>SUM(CB7:CB68)</f>
        <v>7514</v>
      </c>
      <c r="CC69" s="195">
        <f>SUM(CC7:CC68)</f>
        <v>5635500</v>
      </c>
      <c r="CD69" s="195">
        <f>SUM(CD7:CD68)</f>
        <v>0</v>
      </c>
      <c r="CE69" s="195">
        <f>SUM(CE7:CE68)</f>
        <v>5635500</v>
      </c>
      <c r="CF69" s="191"/>
      <c r="CG69" s="280" t="s">
        <v>53</v>
      </c>
      <c r="CH69" s="280"/>
      <c r="CI69" s="195">
        <f>SUM(CI7:CI68)</f>
        <v>779</v>
      </c>
      <c r="CJ69" s="195">
        <f>SUM(CJ7:CJ68)</f>
        <v>7790000</v>
      </c>
      <c r="CK69" s="195">
        <f>SUM(CK7:CK68)</f>
        <v>276000</v>
      </c>
      <c r="CL69" s="195">
        <f>SUM(CL7:CL68)</f>
        <v>8066000</v>
      </c>
      <c r="CM69" s="191"/>
      <c r="CN69" s="280" t="s">
        <v>53</v>
      </c>
      <c r="CO69" s="280"/>
      <c r="CP69" s="195">
        <f>SUM(CP7:CP68)</f>
        <v>9</v>
      </c>
      <c r="CQ69" s="195">
        <f>SUM(CQ7:CQ68)</f>
        <v>0</v>
      </c>
      <c r="CR69" s="195">
        <f>SUM(CR7:CR68)</f>
        <v>13909986</v>
      </c>
      <c r="CS69" s="195">
        <f>SUM(CS7:CS68)</f>
        <v>13909986</v>
      </c>
      <c r="CT69" s="191"/>
      <c r="CU69" s="280" t="s">
        <v>53</v>
      </c>
      <c r="CV69" s="280"/>
      <c r="CW69" s="195">
        <f>SUM(CW7:CW68)</f>
        <v>2</v>
      </c>
      <c r="CX69" s="195">
        <f>SUM(CX7:CX68)</f>
        <v>1200000</v>
      </c>
      <c r="CY69" s="195">
        <f>SUM(CY7:CY68)</f>
        <v>0</v>
      </c>
      <c r="CZ69" s="195">
        <f>SUM(CZ7:CZ68)</f>
        <v>1200000</v>
      </c>
      <c r="DA69" s="191"/>
      <c r="DB69" s="280" t="s">
        <v>53</v>
      </c>
      <c r="DC69" s="280"/>
      <c r="DD69" s="195">
        <f>SUM(DD7:DD68)</f>
        <v>0</v>
      </c>
      <c r="DE69" s="195">
        <f>SUM(DE7:DE68)</f>
        <v>0</v>
      </c>
      <c r="DF69" s="195">
        <f>SUM(DF7:DF68)</f>
        <v>0</v>
      </c>
      <c r="DG69" s="195">
        <f>SUM(DG7:DG68)</f>
        <v>0</v>
      </c>
      <c r="DH69" s="191"/>
      <c r="DI69" s="280" t="s">
        <v>53</v>
      </c>
      <c r="DJ69" s="280"/>
      <c r="DK69" s="195">
        <f>SUM(DK7:DK68)</f>
        <v>0</v>
      </c>
      <c r="DL69" s="195">
        <f>SUM(DL7:DL68)</f>
        <v>0</v>
      </c>
      <c r="DM69" s="195">
        <f>SUM(DM7:DM68)</f>
        <v>0</v>
      </c>
      <c r="DN69" s="195">
        <f>SUM(DN7:DN68)</f>
        <v>0</v>
      </c>
      <c r="DO69" s="191"/>
      <c r="DP69" s="280" t="s">
        <v>53</v>
      </c>
      <c r="DQ69" s="280"/>
      <c r="DR69" s="195">
        <f>SUM(DR7:DR68)</f>
        <v>0</v>
      </c>
      <c r="DS69" s="195">
        <f>SUM(DS7:DS68)</f>
        <v>0</v>
      </c>
      <c r="DT69" s="195">
        <f>SUM(DT7:DT68)</f>
        <v>0</v>
      </c>
      <c r="DU69" s="195">
        <f>SUM(DU7:DU68)</f>
        <v>0</v>
      </c>
      <c r="DV69" s="191"/>
      <c r="DW69" s="280" t="s">
        <v>53</v>
      </c>
      <c r="DX69" s="280"/>
      <c r="DY69" s="195">
        <f>SUM(DY7:DY68)</f>
        <v>47</v>
      </c>
      <c r="DZ69" s="195">
        <f>SUM(DZ7:DZ68)</f>
        <v>2820000</v>
      </c>
      <c r="EA69" s="195">
        <f>SUM(EA7:EA68)</f>
        <v>0</v>
      </c>
      <c r="EB69" s="195">
        <f>SUM(EB7:EB68)</f>
        <v>2820000</v>
      </c>
      <c r="EC69" s="191"/>
      <c r="ED69" s="280" t="s">
        <v>53</v>
      </c>
      <c r="EE69" s="280"/>
      <c r="EF69" s="195">
        <f>SUM(EF7:EF68)</f>
        <v>0</v>
      </c>
      <c r="EG69" s="195">
        <f>SUM(EG7:EG68)</f>
        <v>0</v>
      </c>
      <c r="EH69" s="195">
        <f>SUM(EH7:EH68)</f>
        <v>0</v>
      </c>
      <c r="EI69" s="195">
        <f>SUM(EI7:EI68)</f>
        <v>0</v>
      </c>
      <c r="EJ69" s="191"/>
      <c r="EK69" s="280" t="s">
        <v>53</v>
      </c>
      <c r="EL69" s="280"/>
      <c r="EM69" s="195">
        <f>SUM(EM7:EM68)</f>
        <v>0</v>
      </c>
      <c r="EN69" s="195">
        <f>SUM(EN7:EN68)</f>
        <v>24000000</v>
      </c>
      <c r="EO69" s="195">
        <f>SUM(EO7:EO68)</f>
        <v>0</v>
      </c>
      <c r="EP69" s="195">
        <f>SUM(EP7:EP68)</f>
        <v>24000000</v>
      </c>
      <c r="EQ69" s="191"/>
      <c r="ER69" s="280" t="s">
        <v>53</v>
      </c>
      <c r="ES69" s="280"/>
      <c r="ET69" s="195">
        <f>SUM(ET7:ET68)</f>
        <v>0</v>
      </c>
      <c r="EU69" s="195">
        <f>SUM(EU7:EU68)</f>
        <v>0</v>
      </c>
      <c r="EV69" s="195">
        <f>SUM(EV7:EV68)</f>
        <v>0</v>
      </c>
      <c r="EW69" s="195">
        <f>SUM(EW7:EW68)</f>
        <v>0</v>
      </c>
      <c r="EX69" s="191"/>
      <c r="EY69" s="280" t="s">
        <v>53</v>
      </c>
      <c r="EZ69" s="280"/>
      <c r="FA69" s="195">
        <f>SUM(FA7:FA68)</f>
        <v>62</v>
      </c>
      <c r="FB69" s="195">
        <f>SUM(FB7:FB68)</f>
        <v>4395000</v>
      </c>
      <c r="FC69" s="195">
        <f>SUM(FC7:FC68)</f>
        <v>0</v>
      </c>
      <c r="FD69" s="195">
        <f>SUM(FD7:FD68)</f>
        <v>4395000</v>
      </c>
      <c r="FE69" s="191"/>
      <c r="FF69" s="280" t="s">
        <v>53</v>
      </c>
      <c r="FG69" s="280"/>
      <c r="FH69" s="195">
        <f>SUM(FH7:FH68)</f>
        <v>8</v>
      </c>
      <c r="FI69" s="195">
        <f>SUM(FI7:FI68)</f>
        <v>32000000</v>
      </c>
      <c r="FJ69" s="195">
        <f>SUM(FJ7:FJ68)</f>
        <v>0</v>
      </c>
      <c r="FK69" s="195">
        <f>SUM(FK7:FK68)</f>
        <v>32000000</v>
      </c>
      <c r="FL69" s="191"/>
      <c r="FM69" s="280" t="s">
        <v>53</v>
      </c>
      <c r="FN69" s="280"/>
      <c r="FO69" s="195">
        <f>SUM(FO7:FO68)</f>
        <v>0</v>
      </c>
      <c r="FP69" s="195">
        <f>SUM(FP7:FP68)</f>
        <v>3720000</v>
      </c>
      <c r="FQ69" s="195">
        <f>SUM(FQ7:FQ68)</f>
        <v>0</v>
      </c>
      <c r="FR69" s="195">
        <f>SUM(FR7:FR68)</f>
        <v>3720000</v>
      </c>
      <c r="FS69" s="191"/>
      <c r="FT69" s="280" t="s">
        <v>53</v>
      </c>
      <c r="FU69" s="280"/>
      <c r="FV69" s="195">
        <f>SUM(FV7:FV68)</f>
        <v>6</v>
      </c>
      <c r="FW69" s="195">
        <f>SUM(FW7:FW68)</f>
        <v>900000</v>
      </c>
      <c r="FX69" s="195">
        <f>SUM(FX7:FX68)</f>
        <v>0</v>
      </c>
      <c r="FY69" s="195">
        <f>SUM(FY7:FY68)</f>
        <v>900000</v>
      </c>
      <c r="FZ69" s="191"/>
      <c r="GA69" s="280" t="s">
        <v>53</v>
      </c>
      <c r="GB69" s="280"/>
      <c r="GC69" s="195">
        <f>SUM(GC7:GC68)</f>
        <v>6</v>
      </c>
      <c r="GD69" s="195">
        <f>SUM(GD7:GD68)</f>
        <v>1200000</v>
      </c>
      <c r="GE69" s="195">
        <f>SUM(GE7:GE68)</f>
        <v>0</v>
      </c>
      <c r="GF69" s="195">
        <f>SUM(GF7:GF68)</f>
        <v>1200000</v>
      </c>
      <c r="GG69" s="191"/>
      <c r="GH69" s="280" t="s">
        <v>53</v>
      </c>
      <c r="GI69" s="280"/>
      <c r="GJ69" s="195">
        <f>SUM(GJ7:GJ68)</f>
        <v>19</v>
      </c>
      <c r="GK69" s="195">
        <f>SUM(GK7:GK68)</f>
        <v>1900000</v>
      </c>
      <c r="GL69" s="195">
        <f>SUM(GL7:GL68)</f>
        <v>0</v>
      </c>
      <c r="GM69" s="195">
        <f>SUM(GM7:GM68)</f>
        <v>1900000</v>
      </c>
      <c r="GN69" s="191"/>
      <c r="GO69" s="280" t="s">
        <v>53</v>
      </c>
      <c r="GP69" s="280"/>
      <c r="GQ69" s="195">
        <f>SUM(GQ7:GQ68)</f>
        <v>39</v>
      </c>
      <c r="GR69" s="195">
        <f>SUM(GR7:GR68)</f>
        <v>1950000</v>
      </c>
      <c r="GS69" s="195">
        <f>SUM(GS7:GS68)</f>
        <v>0</v>
      </c>
      <c r="GT69" s="195">
        <f>SUM(GT7:GT68)</f>
        <v>1950000</v>
      </c>
      <c r="GU69" s="191"/>
      <c r="GV69" s="280" t="s">
        <v>53</v>
      </c>
      <c r="GW69" s="280"/>
      <c r="GX69" s="195">
        <f>SUM(GX7:GX68)</f>
        <v>7</v>
      </c>
      <c r="GY69" s="195">
        <f>SUM(GY7:GY68)</f>
        <v>3500000</v>
      </c>
      <c r="GZ69" s="195">
        <f>SUM(GZ7:GZ68)</f>
        <v>0</v>
      </c>
      <c r="HA69" s="195">
        <f>SUM(HA7:HA68)</f>
        <v>3500000</v>
      </c>
      <c r="HB69" s="191"/>
      <c r="HC69" s="280" t="s">
        <v>53</v>
      </c>
      <c r="HD69" s="280"/>
      <c r="HE69" s="195">
        <f>SUM(HE7:HE68)</f>
        <v>63</v>
      </c>
      <c r="HF69" s="195">
        <f>SUM(HF7:HF68)</f>
        <v>1890000</v>
      </c>
      <c r="HG69" s="195">
        <f>SUM(HG7:HG68)</f>
        <v>0</v>
      </c>
      <c r="HH69" s="195">
        <f>SUM(HH7:HH68)</f>
        <v>1890000</v>
      </c>
      <c r="HI69" s="191"/>
      <c r="HJ69" s="280" t="s">
        <v>53</v>
      </c>
      <c r="HK69" s="280"/>
      <c r="HL69" s="195">
        <f>SUM(HL7:HL68)</f>
        <v>0</v>
      </c>
      <c r="HM69" s="195">
        <f>SUM(HM7:HM68)</f>
        <v>0</v>
      </c>
      <c r="HN69" s="195">
        <f>SUM(HN7:HN68)</f>
        <v>0</v>
      </c>
      <c r="HO69" s="195">
        <f>SUM(HO7:HO68)</f>
        <v>0</v>
      </c>
      <c r="HP69" s="191"/>
      <c r="HQ69" s="280" t="s">
        <v>53</v>
      </c>
      <c r="HR69" s="280"/>
      <c r="HS69" s="195">
        <f>SUM(HS7:HS68)</f>
        <v>96</v>
      </c>
      <c r="HT69" s="195">
        <f>SUM(HT7:HT68)</f>
        <v>219984000</v>
      </c>
      <c r="HU69" s="195">
        <f>SUM(HU7:HU68)</f>
        <v>0</v>
      </c>
      <c r="HV69" s="195">
        <f>SUM(HV7:HV68)</f>
        <v>219984000</v>
      </c>
      <c r="HW69" s="191"/>
      <c r="HX69" s="280" t="s">
        <v>53</v>
      </c>
      <c r="HY69" s="280"/>
      <c r="HZ69" s="195">
        <f>SUM(HZ7:HZ68)</f>
        <v>18</v>
      </c>
      <c r="IA69" s="195">
        <f>SUM(IA7:IA68)</f>
        <v>12600000</v>
      </c>
      <c r="IB69" s="195">
        <f>SUM(IB7:IB68)</f>
        <v>0</v>
      </c>
      <c r="IC69" s="195">
        <f>SUM(IC7:IC68)</f>
        <v>12600000</v>
      </c>
      <c r="ID69" s="191"/>
      <c r="IE69" s="280" t="s">
        <v>53</v>
      </c>
      <c r="IF69" s="280"/>
      <c r="IG69" s="195">
        <f>SUM(IG7:IG68)</f>
        <v>0</v>
      </c>
      <c r="IH69" s="195">
        <f>SUM(IH7:IH68)</f>
        <v>0</v>
      </c>
      <c r="II69" s="195">
        <f>SUM(II7:II68)</f>
        <v>0</v>
      </c>
      <c r="IJ69" s="195">
        <f>SUM(IJ7:IJ68)</f>
        <v>0</v>
      </c>
      <c r="IK69" s="191"/>
      <c r="IL69" s="280" t="s">
        <v>53</v>
      </c>
      <c r="IM69" s="280"/>
      <c r="IN69" s="195">
        <f>SUM(IN7:IN68)</f>
        <v>0</v>
      </c>
      <c r="IO69" s="195">
        <f>SUM(IO7:IO68)</f>
        <v>0</v>
      </c>
      <c r="IP69" s="195">
        <f>SUM(IP7:IP68)</f>
        <v>0</v>
      </c>
      <c r="IQ69" s="195">
        <f>SUM(IQ7:IQ68)</f>
        <v>0</v>
      </c>
      <c r="IR69" s="191"/>
      <c r="IS69" s="280" t="s">
        <v>53</v>
      </c>
      <c r="IT69" s="280"/>
      <c r="IU69" s="195">
        <f>SUM(IU7:IU68)</f>
        <v>0</v>
      </c>
      <c r="IV69" s="195">
        <f>SUM(IV7:IV68)</f>
        <v>700000</v>
      </c>
      <c r="IW69" s="195">
        <f>SUM(IW7:IW68)</f>
        <v>4200000</v>
      </c>
      <c r="IX69" s="195">
        <f>SUM(IX7:IX68)</f>
        <v>4900000</v>
      </c>
      <c r="IY69" s="191"/>
      <c r="IZ69" s="280" t="s">
        <v>53</v>
      </c>
      <c r="JA69" s="280"/>
      <c r="JB69" s="195">
        <f>SUM(JB7:JB68)</f>
        <v>3746</v>
      </c>
      <c r="JC69" s="195">
        <f>SUM(JC7:JC68)</f>
        <v>985000</v>
      </c>
      <c r="JD69" s="195">
        <f>SUM(JD7:JD68)</f>
        <v>574200</v>
      </c>
      <c r="JE69" s="195">
        <f>SUM(JE7:JE68)</f>
        <v>1559200</v>
      </c>
      <c r="JF69" s="191"/>
      <c r="JG69" s="280" t="s">
        <v>53</v>
      </c>
      <c r="JH69" s="280"/>
      <c r="JI69" s="195">
        <f>SUM(JI7:JI68)</f>
        <v>20760</v>
      </c>
      <c r="JJ69" s="195">
        <f>SUM(JJ7:JJ68)</f>
        <v>6228000</v>
      </c>
      <c r="JK69" s="195">
        <f>SUM(JK7:JK68)</f>
        <v>0</v>
      </c>
      <c r="JL69" s="195">
        <f>SUM(JL7:JL68)</f>
        <v>6228000</v>
      </c>
      <c r="JM69" s="191"/>
      <c r="JN69" s="280" t="s">
        <v>53</v>
      </c>
      <c r="JO69" s="280"/>
      <c r="JP69" s="195">
        <f>SUM(JP7:JP68)</f>
        <v>0</v>
      </c>
      <c r="JQ69" s="195">
        <f>SUM(JQ7:JQ68)</f>
        <v>646000</v>
      </c>
      <c r="JR69" s="195">
        <f>SUM(JR7:JR68)</f>
        <v>0</v>
      </c>
      <c r="JS69" s="195">
        <f>SUM(JS7:JS68)</f>
        <v>646000</v>
      </c>
      <c r="JT69" s="191"/>
      <c r="JU69" s="280" t="s">
        <v>53</v>
      </c>
      <c r="JV69" s="280"/>
      <c r="JW69" s="195">
        <f>SUM(JW7:JW68)</f>
        <v>510</v>
      </c>
      <c r="JX69" s="195">
        <f>SUM(JX7:JX68)</f>
        <v>12750000</v>
      </c>
      <c r="JY69" s="195">
        <f>SUM(JY7:JY68)</f>
        <v>0</v>
      </c>
      <c r="JZ69" s="195">
        <f>SUM(JZ7:JZ68)</f>
        <v>12750000</v>
      </c>
      <c r="KA69" s="191"/>
      <c r="KB69" s="280" t="s">
        <v>53</v>
      </c>
      <c r="KC69" s="280"/>
      <c r="KD69" s="195">
        <f>SUM(KD7:KD68)</f>
        <v>0</v>
      </c>
      <c r="KE69" s="195">
        <f>SUM(KE7:KE68)</f>
        <v>0</v>
      </c>
      <c r="KF69" s="195">
        <f>SUM(KF7:KF68)</f>
        <v>0</v>
      </c>
      <c r="KG69" s="195">
        <f>SUM(KG7:KG68)</f>
        <v>0</v>
      </c>
      <c r="KH69" s="191"/>
      <c r="KI69" s="280" t="s">
        <v>53</v>
      </c>
      <c r="KJ69" s="280"/>
      <c r="KK69" s="195">
        <f>SUM(KK7:KK68)</f>
        <v>76</v>
      </c>
      <c r="KL69" s="195">
        <f>SUM(KL7:KL68)</f>
        <v>2888000</v>
      </c>
      <c r="KM69" s="195">
        <f>SUM(KM7:KM68)</f>
        <v>0</v>
      </c>
      <c r="KN69" s="195">
        <f>SUM(KN7:KN68)</f>
        <v>2888000</v>
      </c>
      <c r="KO69" s="191"/>
      <c r="KP69" s="280" t="s">
        <v>53</v>
      </c>
      <c r="KQ69" s="280"/>
      <c r="KR69" s="195">
        <f>SUM(KR7:KR68)</f>
        <v>0</v>
      </c>
      <c r="KS69" s="195">
        <f>SUM(KS7:KS68)</f>
        <v>0</v>
      </c>
      <c r="KT69" s="195">
        <f>SUM(KT7:KT68)</f>
        <v>16492786</v>
      </c>
      <c r="KU69" s="195">
        <f>SUM(KU7:KU68)</f>
        <v>16492786</v>
      </c>
      <c r="KV69" s="191"/>
      <c r="KW69" s="280" t="s">
        <v>53</v>
      </c>
      <c r="KX69" s="280"/>
      <c r="KY69" s="195">
        <f>SUM(KY7:KY68)</f>
        <v>1</v>
      </c>
      <c r="KZ69" s="195">
        <f>SUM(KZ7:KZ68)</f>
        <v>24000</v>
      </c>
      <c r="LA69" s="195">
        <f>SUM(LA7:LA68)</f>
        <v>0</v>
      </c>
      <c r="LB69" s="195">
        <f>SUM(LB7:LB68)</f>
        <v>24000</v>
      </c>
      <c r="LC69" s="191"/>
      <c r="LD69" s="280" t="s">
        <v>53</v>
      </c>
      <c r="LE69" s="280"/>
      <c r="LF69" s="195">
        <f>SUM(LF7:LF68)</f>
        <v>50</v>
      </c>
      <c r="LG69" s="195">
        <f>SUM(LG7:LG68)</f>
        <v>3908000</v>
      </c>
      <c r="LH69" s="195">
        <f>SUM(LH7:LH68)</f>
        <v>2889</v>
      </c>
      <c r="LI69" s="195">
        <f>SUM(LI7:LI68)</f>
        <v>3910889</v>
      </c>
      <c r="LJ69" s="191"/>
      <c r="LK69" s="280" t="s">
        <v>53</v>
      </c>
      <c r="LL69" s="280"/>
      <c r="LM69" s="195">
        <f>SUM(LM7:LM68)</f>
        <v>0</v>
      </c>
      <c r="LN69" s="195">
        <f>SUM(LN7:LN68)</f>
        <v>0</v>
      </c>
      <c r="LO69" s="195">
        <f>SUM(LO7:LO68)</f>
        <v>0</v>
      </c>
      <c r="LP69" s="195">
        <f>SUM(LP7:LP68)</f>
        <v>0</v>
      </c>
      <c r="LQ69" s="191"/>
      <c r="LR69" s="280" t="s">
        <v>53</v>
      </c>
      <c r="LS69" s="280"/>
      <c r="LT69" s="195">
        <f>SUM(LT7:LT68)</f>
        <v>0</v>
      </c>
      <c r="LU69" s="195">
        <f>SUM(LU7:LU68)</f>
        <v>0</v>
      </c>
      <c r="LV69" s="195">
        <f>SUM(LV7:LV68)</f>
        <v>0</v>
      </c>
      <c r="LW69" s="195">
        <f>SUM(LW7:LW68)</f>
        <v>0</v>
      </c>
      <c r="LX69" s="191"/>
      <c r="LY69" s="280" t="s">
        <v>53</v>
      </c>
      <c r="LZ69" s="280"/>
      <c r="MA69" s="195">
        <f>SUM(MA7:MA68)</f>
        <v>0</v>
      </c>
      <c r="MB69" s="195">
        <f>SUM(MB7:MB68)</f>
        <v>0</v>
      </c>
      <c r="MC69" s="195">
        <f>SUM(MC7:MC68)</f>
        <v>0</v>
      </c>
      <c r="MD69" s="195">
        <f>SUM(MD7:MD68)</f>
        <v>0</v>
      </c>
      <c r="ME69" s="191"/>
      <c r="MF69" s="280" t="s">
        <v>53</v>
      </c>
      <c r="MG69" s="280"/>
      <c r="MH69" s="195">
        <f>SUM(MH7:MH68)</f>
        <v>8600</v>
      </c>
      <c r="MI69" s="195">
        <f>SUM(MI7:MI68)</f>
        <v>516000</v>
      </c>
      <c r="MJ69" s="195">
        <f>SUM(MJ7:MJ68)</f>
        <v>0</v>
      </c>
      <c r="MK69" s="195">
        <f>SUM(MK7:MK68)</f>
        <v>516000</v>
      </c>
      <c r="ML69" s="191"/>
      <c r="MM69" s="280" t="s">
        <v>53</v>
      </c>
      <c r="MN69" s="280"/>
      <c r="MO69" s="195">
        <f>SUM(MO7:MO68)</f>
        <v>0</v>
      </c>
      <c r="MP69" s="195">
        <f>SUM(MP7:MP68)</f>
        <v>0</v>
      </c>
      <c r="MQ69" s="195">
        <f>SUM(MQ7:MQ68)</f>
        <v>0</v>
      </c>
      <c r="MR69" s="195">
        <f>SUM(MR7:MR68)</f>
        <v>0</v>
      </c>
      <c r="MS69" s="191"/>
      <c r="MT69" s="280" t="s">
        <v>53</v>
      </c>
      <c r="MU69" s="280"/>
      <c r="MV69" s="195">
        <f>SUM(MV7:MV68)</f>
        <v>0</v>
      </c>
      <c r="MW69" s="195">
        <f>SUM(MW7:MW68)</f>
        <v>0</v>
      </c>
      <c r="MX69" s="195">
        <f>SUM(MX7:MX68)</f>
        <v>0</v>
      </c>
      <c r="MY69" s="195">
        <f>SUM(MY7:MY68)</f>
        <v>0</v>
      </c>
      <c r="MZ69" s="191"/>
      <c r="NA69" s="280" t="s">
        <v>53</v>
      </c>
      <c r="NB69" s="280"/>
      <c r="NC69" s="195">
        <f>SUM(NC7:NC68)</f>
        <v>1725195</v>
      </c>
      <c r="ND69" s="195">
        <f>SUM(ND7:ND68)</f>
        <v>633984500</v>
      </c>
      <c r="NE69" s="195">
        <f>SUM(NE7:NE68)</f>
        <v>0</v>
      </c>
      <c r="NF69" s="195">
        <f>SUM(NF7:NF68)</f>
        <v>633984500</v>
      </c>
      <c r="NG69" s="191"/>
      <c r="NH69" s="280" t="s">
        <v>53</v>
      </c>
      <c r="NI69" s="280"/>
      <c r="NJ69" s="195">
        <f>SUM(NJ7:NJ68)</f>
        <v>153300</v>
      </c>
      <c r="NK69" s="195">
        <f>SUM(NK7:NK68)</f>
        <v>30660000</v>
      </c>
      <c r="NL69" s="195">
        <f>SUM(NL7:NL68)</f>
        <v>0</v>
      </c>
      <c r="NM69" s="195">
        <f>SUM(NM7:NM68)</f>
        <v>30660000</v>
      </c>
      <c r="NN69" s="191"/>
      <c r="NO69" s="280" t="s">
        <v>53</v>
      </c>
      <c r="NP69" s="280"/>
      <c r="NQ69" s="195">
        <f>SUM(NQ7:NQ68)</f>
        <v>0</v>
      </c>
      <c r="NR69" s="195">
        <f>SUM(NR7:NR68)</f>
        <v>46510822</v>
      </c>
      <c r="NS69" s="195">
        <f>SUM(NS7:NS68)</f>
        <v>0</v>
      </c>
      <c r="NT69" s="195">
        <f>SUM(NT7:NT68)</f>
        <v>46510822</v>
      </c>
      <c r="NU69" s="191"/>
      <c r="NV69" s="280" t="s">
        <v>53</v>
      </c>
      <c r="NW69" s="280"/>
      <c r="NX69" s="195">
        <f>SUM(NX7:NX68)</f>
        <v>28015614</v>
      </c>
      <c r="NY69" s="195">
        <f>SUM(NY7:NY68)</f>
        <v>25214000</v>
      </c>
      <c r="NZ69" s="195">
        <f>SUM(NZ7:NZ68)</f>
        <v>0</v>
      </c>
      <c r="OA69" s="195">
        <f>SUM(OA7:OA68)</f>
        <v>25214000</v>
      </c>
      <c r="OB69" s="191"/>
      <c r="OC69" s="280" t="s">
        <v>53</v>
      </c>
      <c r="OD69" s="280"/>
      <c r="OE69" s="195">
        <f>SUM(OE7:OE68)</f>
        <v>2545540000</v>
      </c>
      <c r="OF69" s="195">
        <f>SUM(OF7:OF68)</f>
        <v>41321000</v>
      </c>
      <c r="OG69" s="195">
        <f>SUM(OG7:OG68)</f>
        <v>0</v>
      </c>
      <c r="OH69" s="195">
        <f>SUM(OH7:OH68)</f>
        <v>41321000</v>
      </c>
      <c r="OI69" s="191"/>
      <c r="OJ69" s="280" t="s">
        <v>53</v>
      </c>
      <c r="OK69" s="280"/>
      <c r="OL69" s="195">
        <f>SUM(OL7:OL68)</f>
        <v>35701300</v>
      </c>
      <c r="OM69" s="195">
        <f>SUM(OM7:OM68)</f>
        <v>32131000</v>
      </c>
      <c r="ON69" s="195">
        <f>SUM(ON7:ON68)</f>
        <v>0</v>
      </c>
      <c r="OO69" s="195">
        <f>SUM(OO7:OO68)</f>
        <v>32131000</v>
      </c>
      <c r="OP69" s="191"/>
      <c r="OQ69" s="280" t="s">
        <v>53</v>
      </c>
      <c r="OR69" s="280"/>
      <c r="OS69" s="195">
        <f>SUM(OS7:OS68)</f>
        <v>570224.60000000009</v>
      </c>
      <c r="OT69" s="195">
        <f>SUM(OT7:OT68)</f>
        <v>37064599</v>
      </c>
      <c r="OU69" s="195">
        <f>SUM(OU7:OU68)</f>
        <v>0</v>
      </c>
      <c r="OV69" s="195">
        <f>SUM(OV7:OV68)</f>
        <v>37064599</v>
      </c>
      <c r="OW69" s="191"/>
      <c r="OX69" s="280" t="s">
        <v>53</v>
      </c>
      <c r="OY69" s="280"/>
      <c r="OZ69" s="195">
        <f>SUM(OZ7:OZ68)</f>
        <v>21657213</v>
      </c>
      <c r="PA69" s="195">
        <f>SUM(PA7:PA68)</f>
        <v>54143000</v>
      </c>
      <c r="PB69" s="195">
        <f>SUM(PB7:PB68)</f>
        <v>0</v>
      </c>
      <c r="PC69" s="195">
        <f>SUM(PC7:PC68)</f>
        <v>54143000</v>
      </c>
      <c r="PD69" s="191"/>
      <c r="PE69" s="280" t="s">
        <v>53</v>
      </c>
      <c r="PF69" s="280"/>
      <c r="PG69" s="195">
        <f>SUM(PG7:PG68)</f>
        <v>25202709</v>
      </c>
      <c r="PH69" s="195">
        <f>SUM(PH7:PH68)</f>
        <v>5040000</v>
      </c>
      <c r="PI69" s="195">
        <f>SUM(PI7:PI68)</f>
        <v>0</v>
      </c>
      <c r="PJ69" s="195">
        <f>SUM(PJ7:PJ68)</f>
        <v>5040000</v>
      </c>
      <c r="PK69" s="191"/>
      <c r="PL69" s="280" t="s">
        <v>53</v>
      </c>
      <c r="PM69" s="280"/>
      <c r="PN69" s="195">
        <f>SUM(PN7:PN68)</f>
        <v>50751818</v>
      </c>
      <c r="PO69" s="195">
        <f>SUM(PO7:PO68)</f>
        <v>45677000</v>
      </c>
      <c r="PP69" s="195">
        <f>SUM(PP7:PP68)</f>
        <v>0</v>
      </c>
      <c r="PQ69" s="195">
        <f>SUM(PQ7:PQ68)</f>
        <v>45677000</v>
      </c>
      <c r="PR69" s="191"/>
      <c r="PS69" s="280" t="s">
        <v>53</v>
      </c>
      <c r="PT69" s="280"/>
      <c r="PU69" s="195">
        <f>SUM(PU7:PU68)</f>
        <v>82847</v>
      </c>
      <c r="PV69" s="195">
        <f>SUM(PV7:PV68)</f>
        <v>18226340</v>
      </c>
      <c r="PW69" s="195">
        <f>SUM(PW7:PW68)</f>
        <v>0</v>
      </c>
      <c r="PX69" s="195">
        <f>SUM(PX7:PX68)</f>
        <v>18226340</v>
      </c>
      <c r="PY69" s="191"/>
      <c r="PZ69" s="280" t="s">
        <v>53</v>
      </c>
      <c r="QA69" s="280"/>
      <c r="QB69" s="195">
        <f t="shared" ref="QB69:QC69" si="102">SUM(QB7:QB68)</f>
        <v>840624999</v>
      </c>
      <c r="QC69" s="195">
        <f t="shared" si="102"/>
        <v>134500000</v>
      </c>
      <c r="QD69" s="195">
        <f>SUM(QD7:QD68)</f>
        <v>0</v>
      </c>
      <c r="QE69" s="195">
        <f>SUM(QE7:QE68)</f>
        <v>134500000</v>
      </c>
      <c r="QF69" s="191"/>
      <c r="QG69" s="280" t="s">
        <v>53</v>
      </c>
      <c r="QH69" s="280"/>
      <c r="QI69" s="195">
        <f>SUM(QI7:QI68)</f>
        <v>8569</v>
      </c>
      <c r="QJ69" s="195">
        <f>SUM(QJ7:QJ68)</f>
        <v>30240001</v>
      </c>
      <c r="QK69" s="195">
        <f>SUM(QK7:QK68)</f>
        <v>0</v>
      </c>
      <c r="QL69" s="195">
        <f>SUM(QL7:QL68)</f>
        <v>30240001</v>
      </c>
      <c r="QM69" s="191"/>
      <c r="QN69" s="280" t="s">
        <v>53</v>
      </c>
      <c r="QO69" s="280"/>
      <c r="QP69" s="195">
        <f>SUM(QP7:QP68)</f>
        <v>86500</v>
      </c>
      <c r="QQ69" s="195">
        <f>SUM(QQ7:QQ68)</f>
        <v>12975000</v>
      </c>
      <c r="QR69" s="195">
        <f>SUM(QR7:QR68)</f>
        <v>0</v>
      </c>
      <c r="QS69" s="195">
        <f>SUM(QS7:QS68)</f>
        <v>12975000</v>
      </c>
      <c r="QT69" s="191"/>
      <c r="QU69" s="280" t="s">
        <v>53</v>
      </c>
      <c r="QV69" s="280"/>
      <c r="QW69" s="195">
        <f>SUM(QW7:QW68)</f>
        <v>380</v>
      </c>
      <c r="QX69" s="195">
        <f>SUM(QX7:QX68)</f>
        <v>760000</v>
      </c>
      <c r="QY69" s="195">
        <f>SUM(QY7:QY68)</f>
        <v>0</v>
      </c>
      <c r="QZ69" s="195">
        <f>SUM(QZ7:QZ68)</f>
        <v>760000</v>
      </c>
      <c r="RA69" s="191"/>
      <c r="RB69" s="280" t="s">
        <v>53</v>
      </c>
      <c r="RC69" s="280"/>
      <c r="RD69" s="195">
        <f>SUM(RD7:RD68)</f>
        <v>0</v>
      </c>
      <c r="RE69" s="195">
        <f>SUM(RE7:RE68)</f>
        <v>51600000</v>
      </c>
      <c r="RF69" s="195">
        <f>SUM(RF7:RF68)</f>
        <v>0</v>
      </c>
      <c r="RG69" s="195">
        <f>SUM(RG7:RG68)</f>
        <v>51600000</v>
      </c>
      <c r="RH69" s="191"/>
      <c r="RI69" s="280" t="s">
        <v>53</v>
      </c>
      <c r="RJ69" s="280"/>
      <c r="RK69" s="195">
        <f>SUM(RK7:RK68)</f>
        <v>110690</v>
      </c>
      <c r="RL69" s="195">
        <f>SUM(RL7:RL68)</f>
        <v>9297960</v>
      </c>
      <c r="RM69" s="195">
        <f>SUM(RM7:RM68)</f>
        <v>0</v>
      </c>
      <c r="RN69" s="195">
        <f>SUM(RN7:RN68)</f>
        <v>9297960</v>
      </c>
      <c r="RO69" s="191"/>
      <c r="RP69" s="280" t="s">
        <v>53</v>
      </c>
      <c r="RQ69" s="280"/>
      <c r="RR69" s="195">
        <f>SUM(RR7:RR68)</f>
        <v>654</v>
      </c>
      <c r="RS69" s="195">
        <f>SUM(RS7:RS68)</f>
        <v>981000</v>
      </c>
      <c r="RT69" s="195">
        <f>SUM(RT7:RT68)</f>
        <v>0</v>
      </c>
      <c r="RU69" s="195">
        <f>SUM(RU7:RU68)</f>
        <v>981000</v>
      </c>
      <c r="RV69" s="191"/>
      <c r="RW69" s="280" t="s">
        <v>53</v>
      </c>
      <c r="RX69" s="280"/>
      <c r="RY69" s="195">
        <f>SUM(RY7:RY68)</f>
        <v>0</v>
      </c>
      <c r="RZ69" s="195">
        <f>SUM(RZ7:RZ68)</f>
        <v>0</v>
      </c>
      <c r="SA69" s="195">
        <f>SUM(SA7:SA68)</f>
        <v>0</v>
      </c>
      <c r="SB69" s="195">
        <f>SUM(SB7:SB68)</f>
        <v>0</v>
      </c>
      <c r="SC69" s="191"/>
      <c r="SD69" s="280" t="s">
        <v>53</v>
      </c>
      <c r="SE69" s="280"/>
      <c r="SF69" s="195">
        <f>SUM(SF7:SF68)</f>
        <v>0</v>
      </c>
      <c r="SG69" s="195">
        <f>SUM(SG7:SG68)</f>
        <v>100000</v>
      </c>
      <c r="SH69" s="195">
        <f>SUM(SH7:SH68)</f>
        <v>0</v>
      </c>
      <c r="SI69" s="195">
        <f>SUM(SI7:SI68)</f>
        <v>100000</v>
      </c>
      <c r="SJ69" s="191"/>
      <c r="SK69" s="280" t="s">
        <v>53</v>
      </c>
      <c r="SL69" s="280"/>
      <c r="SM69" s="195">
        <f>SUM(SM7:SM68)</f>
        <v>0</v>
      </c>
      <c r="SN69" s="195">
        <f>SUM(SN7:SN68)</f>
        <v>425000</v>
      </c>
      <c r="SO69" s="195">
        <f>SUM(SO7:SO68)</f>
        <v>0</v>
      </c>
      <c r="SP69" s="195">
        <f>SUM(SP7:SP68)</f>
        <v>425000</v>
      </c>
      <c r="SQ69" s="191"/>
      <c r="SR69" s="280" t="s">
        <v>53</v>
      </c>
      <c r="SS69" s="280"/>
      <c r="ST69" s="195">
        <f>SUM(ST7:ST68)</f>
        <v>0</v>
      </c>
      <c r="SU69" s="195">
        <f>SUM(SU7:SU68)</f>
        <v>125000</v>
      </c>
      <c r="SV69" s="195">
        <f>SUM(SV7:SV68)</f>
        <v>0</v>
      </c>
      <c r="SW69" s="195">
        <f>SUM(SW7:SW68)</f>
        <v>125000</v>
      </c>
      <c r="SX69" s="191"/>
      <c r="SY69" s="280" t="s">
        <v>53</v>
      </c>
      <c r="SZ69" s="280"/>
      <c r="TA69" s="195">
        <f>SUM(TA7:TA68)</f>
        <v>0</v>
      </c>
      <c r="TB69" s="195">
        <f>SUM(TB7:TB68)</f>
        <v>125000</v>
      </c>
      <c r="TC69" s="195">
        <f>SUM(TC7:TC68)</f>
        <v>0</v>
      </c>
      <c r="TD69" s="195">
        <f>SUM(TD7:TD68)</f>
        <v>125000</v>
      </c>
      <c r="TE69" s="191"/>
      <c r="TF69" s="280" t="s">
        <v>53</v>
      </c>
      <c r="TG69" s="280"/>
      <c r="TH69" s="195">
        <f>SUM(TH7:TH68)</f>
        <v>0</v>
      </c>
      <c r="TI69" s="195">
        <f>SUM(TI7:TI68)</f>
        <v>8000</v>
      </c>
      <c r="TJ69" s="195">
        <f>SUM(TJ7:TJ68)</f>
        <v>0</v>
      </c>
      <c r="TK69" s="195">
        <f>SUM(TK7:TK68)</f>
        <v>8000</v>
      </c>
      <c r="TL69" s="191"/>
      <c r="TM69" s="280" t="s">
        <v>53</v>
      </c>
      <c r="TN69" s="280"/>
      <c r="TO69" s="195">
        <f>SUM(TO7:TO68)</f>
        <v>0</v>
      </c>
      <c r="TP69" s="195">
        <f>SUM(TP7:TP68)</f>
        <v>8000</v>
      </c>
      <c r="TQ69" s="195">
        <f>SUM(TQ7:TQ68)</f>
        <v>0</v>
      </c>
      <c r="TR69" s="195">
        <f>SUM(TR7:TR68)</f>
        <v>8000</v>
      </c>
      <c r="TS69" s="191"/>
      <c r="TT69" s="280" t="s">
        <v>53</v>
      </c>
      <c r="TU69" s="280"/>
      <c r="TV69" s="195">
        <f>SUM(TV7:TV68)</f>
        <v>0</v>
      </c>
      <c r="TW69" s="195">
        <f>SUM(TW7:TW68)</f>
        <v>200000</v>
      </c>
      <c r="TX69" s="195">
        <f>SUM(TX7:TX68)</f>
        <v>0</v>
      </c>
      <c r="TY69" s="195">
        <f>SUM(TY7:TY68)</f>
        <v>200000</v>
      </c>
      <c r="TZ69" s="191"/>
      <c r="UA69" s="280" t="s">
        <v>53</v>
      </c>
      <c r="UB69" s="280"/>
      <c r="UC69" s="195">
        <f>SUM(UC7:UC68)</f>
        <v>0</v>
      </c>
      <c r="UD69" s="195">
        <f>SUM(UD7:UD68)</f>
        <v>0</v>
      </c>
      <c r="UE69" s="195">
        <f>SUM(UE7:UE68)</f>
        <v>0</v>
      </c>
      <c r="UF69" s="195">
        <f>SUM(UF7:UF68)</f>
        <v>0</v>
      </c>
      <c r="UG69" s="191"/>
      <c r="UH69" s="280" t="s">
        <v>53</v>
      </c>
      <c r="UI69" s="280"/>
      <c r="UJ69" s="195">
        <f>SUM(UJ7:UJ68)</f>
        <v>0</v>
      </c>
      <c r="UK69" s="195">
        <f>SUM(UK7:UK68)</f>
        <v>0</v>
      </c>
      <c r="UL69" s="195">
        <f>SUM(UL7:UL68)</f>
        <v>0</v>
      </c>
      <c r="UM69" s="195">
        <f>SUM(UM7:UM68)</f>
        <v>0</v>
      </c>
      <c r="UN69" s="191"/>
      <c r="UO69" s="280" t="s">
        <v>53</v>
      </c>
      <c r="UP69" s="280"/>
      <c r="UQ69" s="195">
        <f>SUM(UQ7:UQ68)</f>
        <v>0</v>
      </c>
      <c r="UR69" s="195">
        <f>SUM(UR7:UR68)</f>
        <v>1501600</v>
      </c>
      <c r="US69" s="195">
        <f>SUM(US7:US68)</f>
        <v>0</v>
      </c>
      <c r="UT69" s="195">
        <f>SUM(UT7:UT68)</f>
        <v>1501600</v>
      </c>
      <c r="UU69" s="191"/>
      <c r="UV69" s="280" t="s">
        <v>53</v>
      </c>
      <c r="UW69" s="280"/>
      <c r="UX69" s="195">
        <f>SUM(UX7:UX68)</f>
        <v>739</v>
      </c>
      <c r="UY69" s="195">
        <f>SUM(UY7:UY68)</f>
        <v>26127663.000000007</v>
      </c>
      <c r="UZ69" s="195">
        <f>SUM(UZ7:UZ68)</f>
        <v>470188</v>
      </c>
      <c r="VA69" s="195">
        <f>SUM(VA7:VA68)</f>
        <v>26597851.000000007</v>
      </c>
      <c r="VB69" s="191"/>
      <c r="VC69" s="280" t="s">
        <v>53</v>
      </c>
      <c r="VD69" s="280"/>
      <c r="VE69" s="195">
        <f>SUM(VE7:VE68)</f>
        <v>44</v>
      </c>
      <c r="VF69" s="195">
        <f>SUM(VF7:VF68)</f>
        <v>1662500</v>
      </c>
      <c r="VG69" s="195">
        <f>SUM(VG7:VG68)</f>
        <v>100004</v>
      </c>
      <c r="VH69" s="195">
        <f>SUM(VH7:VH68)</f>
        <v>1762504</v>
      </c>
      <c r="VI69" s="191"/>
      <c r="VJ69" s="280" t="s">
        <v>53</v>
      </c>
      <c r="VK69" s="280"/>
      <c r="VL69" s="195">
        <f>SUM(VL7:VL68)</f>
        <v>37</v>
      </c>
      <c r="VM69" s="195">
        <f>SUM(VM7:VM68)</f>
        <v>1850000</v>
      </c>
      <c r="VN69" s="195">
        <f>SUM(VN7:VN68)</f>
        <v>0</v>
      </c>
      <c r="VO69" s="195">
        <f>SUM(VO7:VO68)</f>
        <v>1850000</v>
      </c>
      <c r="VP69" s="191"/>
      <c r="VQ69" s="280" t="s">
        <v>53</v>
      </c>
      <c r="VR69" s="280"/>
      <c r="VS69" s="195">
        <f>SUM(VS7:VS68)</f>
        <v>28500</v>
      </c>
      <c r="VT69" s="195">
        <f>SUM(VT7:VT68)</f>
        <v>28500000</v>
      </c>
      <c r="VU69" s="195">
        <f>SUM(VU7:VU68)</f>
        <v>0</v>
      </c>
      <c r="VV69" s="195">
        <f>SUM(VV7:VV68)</f>
        <v>28500000</v>
      </c>
      <c r="VW69" s="191"/>
      <c r="VX69" s="280" t="s">
        <v>53</v>
      </c>
      <c r="VY69" s="280"/>
      <c r="VZ69" s="195">
        <f>SUM(VZ7:VZ68)</f>
        <v>0</v>
      </c>
      <c r="WA69" s="195">
        <f>SUM(WA7:WA68)</f>
        <v>15500000</v>
      </c>
      <c r="WB69" s="195">
        <f>SUM(WB7:WB68)</f>
        <v>0</v>
      </c>
      <c r="WC69" s="195">
        <f>SUM(WC7:WC68)</f>
        <v>15500000</v>
      </c>
      <c r="WD69" s="191"/>
      <c r="WE69" s="280" t="s">
        <v>53</v>
      </c>
      <c r="WF69" s="280"/>
      <c r="WG69" s="195">
        <f>SUM(WG7:WG68)</f>
        <v>38</v>
      </c>
      <c r="WH69" s="195">
        <f>SUM(WH7:WH68)</f>
        <v>19000000</v>
      </c>
      <c r="WI69" s="195">
        <f>SUM(WI7:WI68)</f>
        <v>0</v>
      </c>
      <c r="WJ69" s="195">
        <f>SUM(WJ7:WJ68)</f>
        <v>19000000</v>
      </c>
      <c r="WK69" s="191"/>
      <c r="WL69" s="280" t="s">
        <v>53</v>
      </c>
      <c r="WM69" s="280"/>
      <c r="WN69" s="195">
        <f>SUM(WN7:WN68)</f>
        <v>39</v>
      </c>
      <c r="WO69" s="195">
        <f>SUM(WO7:WO68)</f>
        <v>3900000</v>
      </c>
      <c r="WP69" s="195">
        <f>SUM(WP7:WP68)</f>
        <v>0</v>
      </c>
      <c r="WQ69" s="195">
        <f>SUM(WQ7:WQ68)</f>
        <v>3900000</v>
      </c>
      <c r="WR69" s="191"/>
      <c r="WS69" s="280" t="s">
        <v>53</v>
      </c>
      <c r="WT69" s="280"/>
      <c r="WU69" s="195">
        <f>SUM(WU7:WU68)</f>
        <v>38</v>
      </c>
      <c r="WV69" s="195">
        <f>SUM(WV7:WV68)</f>
        <v>22800000</v>
      </c>
      <c r="WW69" s="195">
        <f>SUM(WW7:WW68)</f>
        <v>0</v>
      </c>
      <c r="WX69" s="195">
        <f>SUM(WX7:WX68)</f>
        <v>22800000</v>
      </c>
      <c r="WY69" s="191"/>
      <c r="WZ69" s="280" t="s">
        <v>53</v>
      </c>
      <c r="XA69" s="280"/>
      <c r="XB69" s="195">
        <f>SUM(XB7:XB68)</f>
        <v>6</v>
      </c>
      <c r="XC69" s="195">
        <f>SUM(XC7:XC68)</f>
        <v>3360000</v>
      </c>
      <c r="XD69" s="195">
        <f>SUM(XD7:XD68)</f>
        <v>0</v>
      </c>
      <c r="XE69" s="195">
        <f>SUM(XE7:XE68)</f>
        <v>3360000</v>
      </c>
      <c r="XF69" s="191"/>
      <c r="XG69" s="280" t="s">
        <v>53</v>
      </c>
      <c r="XH69" s="280"/>
      <c r="XI69" s="195">
        <f>SUM(XI7:XI68)</f>
        <v>63</v>
      </c>
      <c r="XJ69" s="195">
        <f>SUM(XJ7:XJ68)</f>
        <v>3150000</v>
      </c>
      <c r="XK69" s="195">
        <f>SUM(XK7:XK68)</f>
        <v>0</v>
      </c>
      <c r="XL69" s="195">
        <f>SUM(XL7:XL68)</f>
        <v>3150000</v>
      </c>
      <c r="XM69" s="191"/>
      <c r="XN69" s="280" t="s">
        <v>53</v>
      </c>
      <c r="XO69" s="280"/>
      <c r="XP69" s="195">
        <f>SUM(XP7:XP68)</f>
        <v>633</v>
      </c>
      <c r="XQ69" s="195">
        <f>SUM(XQ7:XQ68)</f>
        <v>6330000</v>
      </c>
      <c r="XR69" s="195">
        <f>SUM(XR7:XR68)</f>
        <v>0</v>
      </c>
      <c r="XS69" s="195">
        <f>SUM(XS7:XS68)</f>
        <v>6330000</v>
      </c>
      <c r="XT69" s="191"/>
      <c r="XU69" s="280" t="s">
        <v>53</v>
      </c>
      <c r="XV69" s="280"/>
      <c r="XW69" s="195">
        <f>SUM(XW7:XW68)</f>
        <v>76</v>
      </c>
      <c r="XX69" s="195">
        <f>SUM(XX7:XX68)</f>
        <v>1064000</v>
      </c>
      <c r="XY69" s="195">
        <f>SUM(XY7:XY68)</f>
        <v>0</v>
      </c>
      <c r="XZ69" s="195">
        <f>SUM(XZ7:XZ68)</f>
        <v>1064000</v>
      </c>
      <c r="YA69" s="191"/>
      <c r="YB69" s="280" t="s">
        <v>53</v>
      </c>
      <c r="YC69" s="280"/>
      <c r="YD69" s="195">
        <f>SUM(YD7:YD68)</f>
        <v>118086367.82654881</v>
      </c>
      <c r="YE69" s="195">
        <f>SUM(YE7:YE68)</f>
        <v>449844611.39662135</v>
      </c>
      <c r="YF69" s="195">
        <f>SUM(YF7:YF68)</f>
        <v>0</v>
      </c>
      <c r="YG69" s="195">
        <f>SUM(YG7:YG68)</f>
        <v>449844611.39662135</v>
      </c>
      <c r="YH69" s="191"/>
      <c r="YI69" s="280" t="s">
        <v>53</v>
      </c>
      <c r="YJ69" s="280"/>
      <c r="YK69" s="195">
        <f>SUM(YK7:YK68)</f>
        <v>0</v>
      </c>
      <c r="YL69" s="195">
        <f>SUM(YL7:YL68)</f>
        <v>0</v>
      </c>
      <c r="YM69" s="195">
        <f>SUM(YM7:YM68)</f>
        <v>0</v>
      </c>
      <c r="YN69" s="195">
        <f>SUM(YN7:YN68)</f>
        <v>0</v>
      </c>
      <c r="YO69" s="191"/>
      <c r="YP69" s="280" t="s">
        <v>53</v>
      </c>
      <c r="YQ69" s="280"/>
      <c r="YR69" s="195">
        <f>SUM(YR7:YR68)</f>
        <v>0</v>
      </c>
      <c r="YS69" s="195">
        <f>SUM(YS7:YS68)</f>
        <v>0</v>
      </c>
      <c r="YT69" s="195">
        <f>SUM(YT7:YT68)</f>
        <v>2000000.5999999996</v>
      </c>
      <c r="YU69" s="195">
        <f>SUM(YU7:YU68)</f>
        <v>2000000.5999999996</v>
      </c>
      <c r="YV69" s="191"/>
      <c r="YW69" s="280" t="s">
        <v>53</v>
      </c>
      <c r="YX69" s="280"/>
      <c r="YY69" s="195">
        <f>SUM(YY7:YY68)</f>
        <v>0</v>
      </c>
      <c r="YZ69" s="195">
        <f>SUM(YZ7:YZ68)</f>
        <v>357854181</v>
      </c>
      <c r="ZA69" s="195">
        <f>SUM(ZA7:ZA68)</f>
        <v>0</v>
      </c>
      <c r="ZB69" s="195">
        <f>SUM(ZB7:ZB68)</f>
        <v>357854181</v>
      </c>
      <c r="ZC69" s="191"/>
      <c r="ZD69" s="280" t="s">
        <v>53</v>
      </c>
      <c r="ZE69" s="280"/>
      <c r="ZF69" s="195">
        <f>SUM(ZF7:ZF68)</f>
        <v>100</v>
      </c>
      <c r="ZG69" s="195">
        <f>SUM(ZG7:ZG68)</f>
        <v>6500000</v>
      </c>
      <c r="ZH69" s="195">
        <f>SUM(ZH7:ZH68)</f>
        <v>0</v>
      </c>
      <c r="ZI69" s="195">
        <f>SUM(ZI7:ZI68)</f>
        <v>6500000</v>
      </c>
      <c r="ZJ69" s="191"/>
      <c r="ZK69" s="280" t="s">
        <v>53</v>
      </c>
      <c r="ZL69" s="280"/>
      <c r="ZM69" s="195">
        <f>SUM(ZM7:ZM68)</f>
        <v>0</v>
      </c>
      <c r="ZN69" s="195">
        <f>SUM(ZN7:ZN68)</f>
        <v>0</v>
      </c>
      <c r="ZO69" s="195">
        <f>SUM(ZO7:ZO68)</f>
        <v>0</v>
      </c>
      <c r="ZP69" s="195">
        <f>SUM(ZP7:ZP68)</f>
        <v>0</v>
      </c>
      <c r="ZQ69" s="191"/>
      <c r="ZR69" s="280" t="s">
        <v>53</v>
      </c>
      <c r="ZS69" s="280"/>
      <c r="ZT69" s="195">
        <f>SUM(ZT7:ZT68)</f>
        <v>0</v>
      </c>
      <c r="ZU69" s="195">
        <f t="shared" si="101"/>
        <v>2651111577.3966212</v>
      </c>
      <c r="ZV69" s="195">
        <f t="shared" si="0"/>
        <v>80066983.599999994</v>
      </c>
      <c r="ZW69" s="195">
        <f t="shared" si="1"/>
        <v>2731178560.9966211</v>
      </c>
      <c r="ZX69" s="230"/>
    </row>
    <row r="70" spans="1:700" ht="15" hidden="1" customHeight="1">
      <c r="A70" s="281" t="s">
        <v>54</v>
      </c>
      <c r="B70" s="281"/>
      <c r="C70" s="197">
        <f>C71-C69</f>
        <v>0</v>
      </c>
      <c r="D70" s="197">
        <f t="shared" ref="D70:E70" si="103">D71-D69</f>
        <v>0</v>
      </c>
      <c r="E70" s="197">
        <f t="shared" si="103"/>
        <v>0</v>
      </c>
      <c r="F70" s="197">
        <f>F71-F69</f>
        <v>0</v>
      </c>
      <c r="G70" s="191"/>
      <c r="H70" s="281" t="s">
        <v>54</v>
      </c>
      <c r="I70" s="281"/>
      <c r="J70" s="197">
        <f>J71-J69</f>
        <v>426</v>
      </c>
      <c r="K70" s="197">
        <f t="shared" ref="K70:L70" si="104">K71-K69</f>
        <v>775560000</v>
      </c>
      <c r="L70" s="197">
        <f t="shared" si="104"/>
        <v>0</v>
      </c>
      <c r="M70" s="197">
        <f>M71-M69</f>
        <v>775560000</v>
      </c>
      <c r="N70" s="191"/>
      <c r="O70" s="281" t="s">
        <v>54</v>
      </c>
      <c r="P70" s="281"/>
      <c r="Q70" s="197">
        <f>Q71-Q69</f>
        <v>0</v>
      </c>
      <c r="R70" s="197">
        <f t="shared" ref="R70:S70" si="105">R71-R69</f>
        <v>74707000</v>
      </c>
      <c r="S70" s="197">
        <f t="shared" si="105"/>
        <v>0</v>
      </c>
      <c r="T70" s="197">
        <f>T71-T69</f>
        <v>74707000</v>
      </c>
      <c r="U70" s="191"/>
      <c r="V70" s="281" t="s">
        <v>54</v>
      </c>
      <c r="W70" s="281"/>
      <c r="X70" s="197">
        <f>X71-X69</f>
        <v>0</v>
      </c>
      <c r="Y70" s="197">
        <f t="shared" ref="Y70:Z70" si="106">Y71-Y69</f>
        <v>126397000</v>
      </c>
      <c r="Z70" s="197">
        <f t="shared" si="106"/>
        <v>24000000</v>
      </c>
      <c r="AA70" s="197">
        <f>AA71-AA69</f>
        <v>150397000</v>
      </c>
      <c r="AB70" s="191"/>
      <c r="AC70" s="281" t="s">
        <v>54</v>
      </c>
      <c r="AD70" s="281"/>
      <c r="AE70" s="197">
        <f>AE71-AE69</f>
        <v>0</v>
      </c>
      <c r="AF70" s="197">
        <f t="shared" ref="AF70:AG70" si="107">AF71-AF69</f>
        <v>0</v>
      </c>
      <c r="AG70" s="197">
        <f t="shared" si="107"/>
        <v>0</v>
      </c>
      <c r="AH70" s="197">
        <f>AH71-AH69</f>
        <v>0</v>
      </c>
      <c r="AI70" s="191"/>
      <c r="AJ70" s="281" t="s">
        <v>54</v>
      </c>
      <c r="AK70" s="281"/>
      <c r="AL70" s="197">
        <f>AL71-AL69</f>
        <v>0</v>
      </c>
      <c r="AM70" s="197">
        <f t="shared" ref="AM70:AN70" si="108">AM71-AM69</f>
        <v>2400000</v>
      </c>
      <c r="AN70" s="197">
        <f t="shared" si="108"/>
        <v>6232370</v>
      </c>
      <c r="AO70" s="197">
        <f>AO71-AO69</f>
        <v>8632370</v>
      </c>
      <c r="AP70" s="191"/>
      <c r="AQ70" s="281" t="s">
        <v>54</v>
      </c>
      <c r="AR70" s="281"/>
      <c r="AS70" s="197">
        <f>AS71-AS69</f>
        <v>0</v>
      </c>
      <c r="AT70" s="197">
        <f t="shared" ref="AT70:AU70" si="109">AT71-AT69</f>
        <v>0</v>
      </c>
      <c r="AU70" s="197">
        <f t="shared" si="109"/>
        <v>0</v>
      </c>
      <c r="AV70" s="197">
        <f>AV71-AV69</f>
        <v>0</v>
      </c>
      <c r="AW70" s="191"/>
      <c r="AX70" s="281" t="s">
        <v>54</v>
      </c>
      <c r="AY70" s="281"/>
      <c r="AZ70" s="197">
        <f>AZ71-AZ69</f>
        <v>0</v>
      </c>
      <c r="BA70" s="197">
        <f t="shared" ref="BA70:BB70" si="110">BA71-BA69</f>
        <v>500</v>
      </c>
      <c r="BB70" s="197">
        <f t="shared" si="110"/>
        <v>0</v>
      </c>
      <c r="BC70" s="197">
        <f>BC71-BC69</f>
        <v>500</v>
      </c>
      <c r="BD70" s="191"/>
      <c r="BE70" s="281" t="s">
        <v>54</v>
      </c>
      <c r="BF70" s="281"/>
      <c r="BG70" s="197">
        <f>BG71-BG69</f>
        <v>0</v>
      </c>
      <c r="BH70" s="197">
        <f t="shared" ref="BH70:BI70" si="111">BH71-BH69</f>
        <v>0</v>
      </c>
      <c r="BI70" s="197">
        <f t="shared" si="111"/>
        <v>0</v>
      </c>
      <c r="BJ70" s="197">
        <f>BJ71-BJ69</f>
        <v>0</v>
      </c>
      <c r="BK70" s="191"/>
      <c r="BL70" s="281" t="s">
        <v>54</v>
      </c>
      <c r="BM70" s="281"/>
      <c r="BN70" s="197">
        <f>BN71-BN69</f>
        <v>0</v>
      </c>
      <c r="BO70" s="197">
        <f t="shared" ref="BO70:BP70" si="112">BO71-BO69</f>
        <v>0</v>
      </c>
      <c r="BP70" s="197">
        <f t="shared" si="112"/>
        <v>0</v>
      </c>
      <c r="BQ70" s="197">
        <f>BQ71-BQ69</f>
        <v>0</v>
      </c>
      <c r="BR70" s="191"/>
      <c r="BS70" s="281" t="s">
        <v>54</v>
      </c>
      <c r="BT70" s="281"/>
      <c r="BU70" s="197">
        <f>BU71-BU69</f>
        <v>121</v>
      </c>
      <c r="BV70" s="197">
        <f t="shared" ref="BV70:BW70" si="113">BV71-BV69</f>
        <v>85200</v>
      </c>
      <c r="BW70" s="197">
        <f t="shared" si="113"/>
        <v>0</v>
      </c>
      <c r="BX70" s="197">
        <f>BX71-BX69</f>
        <v>85200</v>
      </c>
      <c r="BY70" s="191"/>
      <c r="BZ70" s="281" t="s">
        <v>54</v>
      </c>
      <c r="CA70" s="281"/>
      <c r="CB70" s="197">
        <f>CB71-CB69</f>
        <v>0</v>
      </c>
      <c r="CC70" s="197">
        <f t="shared" ref="CC70:CD70" si="114">CC71-CC69</f>
        <v>500</v>
      </c>
      <c r="CD70" s="197">
        <f t="shared" si="114"/>
        <v>0</v>
      </c>
      <c r="CE70" s="197">
        <f>CE71-CE69</f>
        <v>500</v>
      </c>
      <c r="CF70" s="191"/>
      <c r="CG70" s="281" t="s">
        <v>54</v>
      </c>
      <c r="CH70" s="281"/>
      <c r="CI70" s="197">
        <f>CI71-CI69</f>
        <v>13</v>
      </c>
      <c r="CJ70" s="197">
        <f t="shared" ref="CJ70:CK70" si="115">CJ71-CJ69</f>
        <v>130000</v>
      </c>
      <c r="CK70" s="197">
        <f t="shared" si="115"/>
        <v>0</v>
      </c>
      <c r="CL70" s="197">
        <f>CL71-CL69</f>
        <v>130000</v>
      </c>
      <c r="CM70" s="191"/>
      <c r="CN70" s="281" t="s">
        <v>54</v>
      </c>
      <c r="CO70" s="281"/>
      <c r="CP70" s="197">
        <f>CP71-CP69</f>
        <v>-9</v>
      </c>
      <c r="CQ70" s="197">
        <f t="shared" ref="CQ70:CR70" si="116">CQ71-CQ69</f>
        <v>0</v>
      </c>
      <c r="CR70" s="197">
        <f t="shared" si="116"/>
        <v>14</v>
      </c>
      <c r="CS70" s="197">
        <f>CS71-CS69</f>
        <v>14</v>
      </c>
      <c r="CT70" s="191"/>
      <c r="CU70" s="281" t="s">
        <v>54</v>
      </c>
      <c r="CV70" s="281"/>
      <c r="CW70" s="197">
        <f>CW71-CW69</f>
        <v>0</v>
      </c>
      <c r="CX70" s="197">
        <f t="shared" ref="CX70:CY70" si="117">CX71-CX69</f>
        <v>0</v>
      </c>
      <c r="CY70" s="197">
        <f t="shared" si="117"/>
        <v>0</v>
      </c>
      <c r="CZ70" s="197">
        <f>CZ71-CZ69</f>
        <v>0</v>
      </c>
      <c r="DA70" s="191"/>
      <c r="DB70" s="281" t="s">
        <v>54</v>
      </c>
      <c r="DC70" s="281"/>
      <c r="DD70" s="197">
        <f>DD71-DD69</f>
        <v>0</v>
      </c>
      <c r="DE70" s="197">
        <f t="shared" ref="DE70:DF70" si="118">DE71-DE69</f>
        <v>20000</v>
      </c>
      <c r="DF70" s="197">
        <f t="shared" si="118"/>
        <v>0</v>
      </c>
      <c r="DG70" s="197">
        <f>DG71-DG69</f>
        <v>20000</v>
      </c>
      <c r="DH70" s="191"/>
      <c r="DI70" s="281" t="s">
        <v>54</v>
      </c>
      <c r="DJ70" s="281"/>
      <c r="DK70" s="197">
        <f>DK71-DK69</f>
        <v>0</v>
      </c>
      <c r="DL70" s="197">
        <f t="shared" ref="DL70:DM70" si="119">DL71-DL69</f>
        <v>32000000</v>
      </c>
      <c r="DM70" s="197">
        <f t="shared" si="119"/>
        <v>0</v>
      </c>
      <c r="DN70" s="197">
        <f>DN71-DN69</f>
        <v>32000000</v>
      </c>
      <c r="DO70" s="191"/>
      <c r="DP70" s="281" t="s">
        <v>54</v>
      </c>
      <c r="DQ70" s="281"/>
      <c r="DR70" s="197">
        <f>DR71-DR69</f>
        <v>0</v>
      </c>
      <c r="DS70" s="197">
        <f t="shared" ref="DS70:DT70" si="120">DS71-DS69</f>
        <v>40000000</v>
      </c>
      <c r="DT70" s="197">
        <f t="shared" si="120"/>
        <v>38659000</v>
      </c>
      <c r="DU70" s="197">
        <f>DU71-DU69</f>
        <v>78659000</v>
      </c>
      <c r="DV70" s="191"/>
      <c r="DW70" s="281" t="s">
        <v>54</v>
      </c>
      <c r="DX70" s="281"/>
      <c r="DY70" s="197">
        <f>DY71-DY69</f>
        <v>1</v>
      </c>
      <c r="DZ70" s="197">
        <f t="shared" ref="DZ70:EA70" si="121">DZ71-DZ69</f>
        <v>60000</v>
      </c>
      <c r="EA70" s="197">
        <f t="shared" si="121"/>
        <v>0</v>
      </c>
      <c r="EB70" s="197">
        <f>EB71-EB69</f>
        <v>60000</v>
      </c>
      <c r="EC70" s="191"/>
      <c r="ED70" s="281" t="s">
        <v>54</v>
      </c>
      <c r="EE70" s="281"/>
      <c r="EF70" s="197">
        <f>EF71-EF69</f>
        <v>0</v>
      </c>
      <c r="EG70" s="197">
        <f t="shared" ref="EG70:EH70" si="122">EG71-EG69</f>
        <v>210800000</v>
      </c>
      <c r="EH70" s="197">
        <f t="shared" si="122"/>
        <v>0</v>
      </c>
      <c r="EI70" s="197">
        <f>EI71-EI69</f>
        <v>210800000</v>
      </c>
      <c r="EJ70" s="191"/>
      <c r="EK70" s="281" t="s">
        <v>54</v>
      </c>
      <c r="EL70" s="281"/>
      <c r="EM70" s="197">
        <f>EM71-EM69</f>
        <v>0</v>
      </c>
      <c r="EN70" s="197">
        <f t="shared" ref="EN70:EO70" si="123">EN71-EN69</f>
        <v>0</v>
      </c>
      <c r="EO70" s="197">
        <f t="shared" si="123"/>
        <v>0</v>
      </c>
      <c r="EP70" s="197">
        <f>EP71-EP69</f>
        <v>0</v>
      </c>
      <c r="EQ70" s="191"/>
      <c r="ER70" s="281" t="s">
        <v>54</v>
      </c>
      <c r="ES70" s="281"/>
      <c r="ET70" s="197">
        <f>ET71-ET69</f>
        <v>0</v>
      </c>
      <c r="EU70" s="197">
        <f t="shared" ref="EU70:EV70" si="124">EU71-EU69</f>
        <v>684000</v>
      </c>
      <c r="EV70" s="197">
        <f t="shared" si="124"/>
        <v>20000</v>
      </c>
      <c r="EW70" s="197">
        <f>EW71-EW69</f>
        <v>704000</v>
      </c>
      <c r="EX70" s="191"/>
      <c r="EY70" s="281" t="s">
        <v>54</v>
      </c>
      <c r="EZ70" s="281"/>
      <c r="FA70" s="197">
        <f>FA71-FA69</f>
        <v>0</v>
      </c>
      <c r="FB70" s="197">
        <f t="shared" ref="FB70:FC70" si="125">FB71-FB69</f>
        <v>795000</v>
      </c>
      <c r="FC70" s="197">
        <f t="shared" si="125"/>
        <v>0</v>
      </c>
      <c r="FD70" s="197">
        <f>FD71-FD69</f>
        <v>795000</v>
      </c>
      <c r="FE70" s="191"/>
      <c r="FF70" s="281" t="s">
        <v>54</v>
      </c>
      <c r="FG70" s="281"/>
      <c r="FH70" s="197">
        <f>FH71-FH69</f>
        <v>0</v>
      </c>
      <c r="FI70" s="197">
        <f t="shared" ref="FI70:FJ70" si="126">FI71-FI69</f>
        <v>0</v>
      </c>
      <c r="FJ70" s="197">
        <f t="shared" si="126"/>
        <v>0</v>
      </c>
      <c r="FK70" s="197">
        <f>FK71-FK69</f>
        <v>0</v>
      </c>
      <c r="FL70" s="191"/>
      <c r="FM70" s="281" t="s">
        <v>54</v>
      </c>
      <c r="FN70" s="281"/>
      <c r="FO70" s="197">
        <f>FO71-FO69</f>
        <v>0</v>
      </c>
      <c r="FP70" s="197">
        <f t="shared" ref="FP70:FQ70" si="127">FP71-FP69</f>
        <v>0</v>
      </c>
      <c r="FQ70" s="197">
        <f t="shared" si="127"/>
        <v>0</v>
      </c>
      <c r="FR70" s="197">
        <f>FR71-FR69</f>
        <v>0</v>
      </c>
      <c r="FS70" s="191"/>
      <c r="FT70" s="281" t="s">
        <v>54</v>
      </c>
      <c r="FU70" s="281"/>
      <c r="FV70" s="197">
        <f>FV71-FV69</f>
        <v>0</v>
      </c>
      <c r="FW70" s="197">
        <f t="shared" ref="FW70:FX70" si="128">FW71-FW69</f>
        <v>0</v>
      </c>
      <c r="FX70" s="197">
        <f t="shared" si="128"/>
        <v>0</v>
      </c>
      <c r="FY70" s="197">
        <f>FY71-FY69</f>
        <v>0</v>
      </c>
      <c r="FZ70" s="191"/>
      <c r="GA70" s="281" t="s">
        <v>54</v>
      </c>
      <c r="GB70" s="281"/>
      <c r="GC70" s="197">
        <f>GC71-GC69</f>
        <v>0</v>
      </c>
      <c r="GD70" s="197">
        <f t="shared" ref="GD70:GE70" si="129">GD71-GD69</f>
        <v>0</v>
      </c>
      <c r="GE70" s="197">
        <f t="shared" si="129"/>
        <v>0</v>
      </c>
      <c r="GF70" s="197">
        <f>GF71-GF69</f>
        <v>0</v>
      </c>
      <c r="GG70" s="191"/>
      <c r="GH70" s="281" t="s">
        <v>54</v>
      </c>
      <c r="GI70" s="281"/>
      <c r="GJ70" s="197">
        <f>GJ71-GJ69</f>
        <v>0</v>
      </c>
      <c r="GK70" s="197">
        <f t="shared" ref="GK70:GL70" si="130">GK71-GK69</f>
        <v>0</v>
      </c>
      <c r="GL70" s="197">
        <f t="shared" si="130"/>
        <v>0</v>
      </c>
      <c r="GM70" s="197">
        <f>GM71-GM69</f>
        <v>0</v>
      </c>
      <c r="GN70" s="191"/>
      <c r="GO70" s="281" t="s">
        <v>54</v>
      </c>
      <c r="GP70" s="281"/>
      <c r="GQ70" s="197">
        <f>GQ71-GQ69</f>
        <v>0</v>
      </c>
      <c r="GR70" s="197">
        <f t="shared" ref="GR70:GS70" si="131">GR71-GR69</f>
        <v>0</v>
      </c>
      <c r="GS70" s="197">
        <f t="shared" si="131"/>
        <v>0</v>
      </c>
      <c r="GT70" s="197">
        <f>GT71-GT69</f>
        <v>0</v>
      </c>
      <c r="GU70" s="191"/>
      <c r="GV70" s="281" t="s">
        <v>54</v>
      </c>
      <c r="GW70" s="281"/>
      <c r="GX70" s="197">
        <f>GX71-GX69</f>
        <v>0</v>
      </c>
      <c r="GY70" s="197">
        <f t="shared" ref="GY70:GZ70" si="132">GY71-GY69</f>
        <v>0</v>
      </c>
      <c r="GZ70" s="197">
        <f t="shared" si="132"/>
        <v>0</v>
      </c>
      <c r="HA70" s="197">
        <f>HA71-HA69</f>
        <v>0</v>
      </c>
      <c r="HB70" s="191"/>
      <c r="HC70" s="281" t="s">
        <v>54</v>
      </c>
      <c r="HD70" s="281"/>
      <c r="HE70" s="197">
        <f>HE71-HE69</f>
        <v>0</v>
      </c>
      <c r="HF70" s="197">
        <f t="shared" ref="HF70:HG70" si="133">HF71-HF69</f>
        <v>4410000</v>
      </c>
      <c r="HG70" s="197">
        <f t="shared" si="133"/>
        <v>0</v>
      </c>
      <c r="HH70" s="197">
        <f>HH71-HH69</f>
        <v>4410000</v>
      </c>
      <c r="HI70" s="191"/>
      <c r="HJ70" s="281" t="s">
        <v>54</v>
      </c>
      <c r="HK70" s="281"/>
      <c r="HL70" s="197">
        <f>HL71-HL69</f>
        <v>0</v>
      </c>
      <c r="HM70" s="197">
        <f t="shared" ref="HM70:HN70" si="134">HM71-HM69</f>
        <v>0</v>
      </c>
      <c r="HN70" s="197">
        <f t="shared" si="134"/>
        <v>113300000</v>
      </c>
      <c r="HO70" s="197">
        <f>HO71-HO69</f>
        <v>113300000</v>
      </c>
      <c r="HP70" s="191"/>
      <c r="HQ70" s="281" t="s">
        <v>54</v>
      </c>
      <c r="HR70" s="281"/>
      <c r="HS70" s="197">
        <f>HS71-HS69</f>
        <v>16</v>
      </c>
      <c r="HT70" s="197">
        <f t="shared" ref="HT70:HU70" si="135">HT71-HT69</f>
        <v>36664000</v>
      </c>
      <c r="HU70" s="197">
        <f t="shared" si="135"/>
        <v>0</v>
      </c>
      <c r="HV70" s="197">
        <f>HV71-HV69</f>
        <v>36664000</v>
      </c>
      <c r="HW70" s="191"/>
      <c r="HX70" s="281" t="s">
        <v>54</v>
      </c>
      <c r="HY70" s="281"/>
      <c r="HZ70" s="197">
        <f>HZ71-HZ69</f>
        <v>0</v>
      </c>
      <c r="IA70" s="197">
        <f t="shared" ref="IA70:IB70" si="136">IA71-IA69</f>
        <v>0</v>
      </c>
      <c r="IB70" s="197">
        <f t="shared" si="136"/>
        <v>0</v>
      </c>
      <c r="IC70" s="197">
        <f>IC71-IC69</f>
        <v>0</v>
      </c>
      <c r="ID70" s="191"/>
      <c r="IE70" s="281" t="s">
        <v>54</v>
      </c>
      <c r="IF70" s="281"/>
      <c r="IG70" s="197">
        <f>IG71-IG69</f>
        <v>0</v>
      </c>
      <c r="IH70" s="197">
        <f t="shared" ref="IH70:II70" si="137">IH71-IH69</f>
        <v>660000</v>
      </c>
      <c r="II70" s="197">
        <f t="shared" si="137"/>
        <v>3647999.9999999995</v>
      </c>
      <c r="IJ70" s="197">
        <f>IJ71-IJ69</f>
        <v>4308000</v>
      </c>
      <c r="IK70" s="191"/>
      <c r="IL70" s="281" t="s">
        <v>54</v>
      </c>
      <c r="IM70" s="281"/>
      <c r="IN70" s="197">
        <f>IN71-IN69</f>
        <v>0</v>
      </c>
      <c r="IO70" s="197">
        <f t="shared" ref="IO70:IP70" si="138">IO71-IO69</f>
        <v>15000000</v>
      </c>
      <c r="IP70" s="197">
        <f t="shared" si="138"/>
        <v>0</v>
      </c>
      <c r="IQ70" s="197">
        <f>IQ71-IQ69</f>
        <v>15000000</v>
      </c>
      <c r="IR70" s="191"/>
      <c r="IS70" s="281" t="s">
        <v>54</v>
      </c>
      <c r="IT70" s="281"/>
      <c r="IU70" s="197">
        <f>IU71-IU69</f>
        <v>0</v>
      </c>
      <c r="IV70" s="197">
        <f t="shared" ref="IV70:IW70" si="139">IV71-IV69</f>
        <v>0</v>
      </c>
      <c r="IW70" s="197">
        <f t="shared" si="139"/>
        <v>0</v>
      </c>
      <c r="IX70" s="197">
        <f>IX71-IX69</f>
        <v>0</v>
      </c>
      <c r="IY70" s="191"/>
      <c r="IZ70" s="281" t="s">
        <v>54</v>
      </c>
      <c r="JA70" s="281"/>
      <c r="JB70" s="197">
        <f>JB71-JB69</f>
        <v>0</v>
      </c>
      <c r="JC70" s="197">
        <f t="shared" ref="JC70:JD70" si="140">JC71-JC69</f>
        <v>0</v>
      </c>
      <c r="JD70" s="197">
        <f t="shared" si="140"/>
        <v>0</v>
      </c>
      <c r="JE70" s="197">
        <f>JE71-JE69</f>
        <v>0</v>
      </c>
      <c r="JF70" s="191"/>
      <c r="JG70" s="281" t="s">
        <v>54</v>
      </c>
      <c r="JH70" s="281"/>
      <c r="JI70" s="197">
        <f>JI71-JI69</f>
        <v>0</v>
      </c>
      <c r="JJ70" s="197">
        <f t="shared" ref="JJ70:JK70" si="141">JJ71-JJ69</f>
        <v>0</v>
      </c>
      <c r="JK70" s="197">
        <f t="shared" si="141"/>
        <v>1557000</v>
      </c>
      <c r="JL70" s="197">
        <f>JL71-JL69</f>
        <v>1557000</v>
      </c>
      <c r="JM70" s="191"/>
      <c r="JN70" s="281" t="s">
        <v>54</v>
      </c>
      <c r="JO70" s="281"/>
      <c r="JP70" s="197">
        <f>JP71-JP69</f>
        <v>0</v>
      </c>
      <c r="JQ70" s="197">
        <f t="shared" ref="JQ70:JR70" si="142">JQ71-JQ69</f>
        <v>0</v>
      </c>
      <c r="JR70" s="197">
        <f t="shared" si="142"/>
        <v>0</v>
      </c>
      <c r="JS70" s="197">
        <f>JS71-JS69</f>
        <v>0</v>
      </c>
      <c r="JT70" s="191"/>
      <c r="JU70" s="281" t="s">
        <v>54</v>
      </c>
      <c r="JV70" s="281"/>
      <c r="JW70" s="197">
        <f>JW71-JW69</f>
        <v>0</v>
      </c>
      <c r="JX70" s="197">
        <f t="shared" ref="JX70:JY70" si="143">JX71-JX69</f>
        <v>0</v>
      </c>
      <c r="JY70" s="197">
        <f t="shared" si="143"/>
        <v>0</v>
      </c>
      <c r="JZ70" s="197">
        <f>JZ71-JZ69</f>
        <v>0</v>
      </c>
      <c r="KA70" s="191"/>
      <c r="KB70" s="281" t="s">
        <v>54</v>
      </c>
      <c r="KC70" s="281"/>
      <c r="KD70" s="197">
        <f>KD71-KD69</f>
        <v>0</v>
      </c>
      <c r="KE70" s="197">
        <f t="shared" ref="KE70:KF70" si="144">KE71-KE69</f>
        <v>194157000</v>
      </c>
      <c r="KF70" s="197">
        <f t="shared" si="144"/>
        <v>0</v>
      </c>
      <c r="KG70" s="197">
        <f>KG71-KG69</f>
        <v>194157000</v>
      </c>
      <c r="KH70" s="191"/>
      <c r="KI70" s="281" t="s">
        <v>54</v>
      </c>
      <c r="KJ70" s="281"/>
      <c r="KK70" s="197">
        <f>KK71-KK69</f>
        <v>0</v>
      </c>
      <c r="KL70" s="197">
        <f t="shared" ref="KL70:KM70" si="145">KL71-KL69</f>
        <v>345000</v>
      </c>
      <c r="KM70" s="197">
        <f t="shared" si="145"/>
        <v>1072000</v>
      </c>
      <c r="KN70" s="197">
        <f>KN71-KN69</f>
        <v>1417000</v>
      </c>
      <c r="KO70" s="191"/>
      <c r="KP70" s="281" t="s">
        <v>54</v>
      </c>
      <c r="KQ70" s="281"/>
      <c r="KR70" s="197">
        <f>KR71-KR69</f>
        <v>0</v>
      </c>
      <c r="KS70" s="197">
        <f t="shared" ref="KS70:KT70" si="146">KS71-KS69</f>
        <v>0</v>
      </c>
      <c r="KT70" s="197">
        <f t="shared" si="146"/>
        <v>23507214</v>
      </c>
      <c r="KU70" s="197">
        <f>KU71-KU69</f>
        <v>23507214</v>
      </c>
      <c r="KV70" s="191"/>
      <c r="KW70" s="281" t="s">
        <v>54</v>
      </c>
      <c r="KX70" s="281"/>
      <c r="KY70" s="197">
        <f>KY71-KY69</f>
        <v>0</v>
      </c>
      <c r="KZ70" s="197">
        <f t="shared" ref="KZ70:LA70" si="147">KZ71-KZ69</f>
        <v>0</v>
      </c>
      <c r="LA70" s="197">
        <f t="shared" si="147"/>
        <v>0</v>
      </c>
      <c r="LB70" s="197">
        <f>LB71-LB69</f>
        <v>0</v>
      </c>
      <c r="LC70" s="191"/>
      <c r="LD70" s="281" t="s">
        <v>54</v>
      </c>
      <c r="LE70" s="281"/>
      <c r="LF70" s="197">
        <f>LF71-LF69</f>
        <v>0</v>
      </c>
      <c r="LG70" s="197">
        <f t="shared" ref="LG70:LH70" si="148">LG71-LG69</f>
        <v>2315000</v>
      </c>
      <c r="LH70" s="197">
        <f t="shared" si="148"/>
        <v>0</v>
      </c>
      <c r="LI70" s="197">
        <f>LI71-LI69</f>
        <v>2315000</v>
      </c>
      <c r="LJ70" s="191"/>
      <c r="LK70" s="281" t="s">
        <v>54</v>
      </c>
      <c r="LL70" s="281"/>
      <c r="LM70" s="197">
        <f>LM71-LM69</f>
        <v>0</v>
      </c>
      <c r="LN70" s="197">
        <f t="shared" ref="LN70:LO70" si="149">LN71-LN69</f>
        <v>0</v>
      </c>
      <c r="LO70" s="197">
        <f t="shared" si="149"/>
        <v>0</v>
      </c>
      <c r="LP70" s="197">
        <f>LP71-LP69</f>
        <v>0</v>
      </c>
      <c r="LQ70" s="191"/>
      <c r="LR70" s="281" t="s">
        <v>54</v>
      </c>
      <c r="LS70" s="281"/>
      <c r="LT70" s="197">
        <f>LT71-LT69</f>
        <v>0</v>
      </c>
      <c r="LU70" s="197">
        <f t="shared" ref="LU70:LV70" si="150">LU71-LU69</f>
        <v>90000000</v>
      </c>
      <c r="LV70" s="197">
        <f t="shared" si="150"/>
        <v>0</v>
      </c>
      <c r="LW70" s="197">
        <f>LW71-LW69</f>
        <v>90000000</v>
      </c>
      <c r="LX70" s="191"/>
      <c r="LY70" s="281" t="s">
        <v>54</v>
      </c>
      <c r="LZ70" s="281"/>
      <c r="MA70" s="197">
        <f>MA71-MA69</f>
        <v>0</v>
      </c>
      <c r="MB70" s="197">
        <f t="shared" ref="MB70:MC70" si="151">MB71-MB69</f>
        <v>7600000</v>
      </c>
      <c r="MC70" s="197">
        <f t="shared" si="151"/>
        <v>0</v>
      </c>
      <c r="MD70" s="197">
        <f>MD71-MD69</f>
        <v>7600000</v>
      </c>
      <c r="ME70" s="191"/>
      <c r="MF70" s="281" t="s">
        <v>54</v>
      </c>
      <c r="MG70" s="281"/>
      <c r="MH70" s="197">
        <f>MH71-MH69</f>
        <v>0</v>
      </c>
      <c r="MI70" s="197">
        <f t="shared" ref="MI70:MJ70" si="152">MI71-MI69</f>
        <v>0</v>
      </c>
      <c r="MJ70" s="197">
        <f t="shared" si="152"/>
        <v>0</v>
      </c>
      <c r="MK70" s="197">
        <f>MK71-MK69</f>
        <v>0</v>
      </c>
      <c r="ML70" s="191"/>
      <c r="MM70" s="281" t="s">
        <v>54</v>
      </c>
      <c r="MN70" s="281"/>
      <c r="MO70" s="197">
        <f>MO71-MO69</f>
        <v>0</v>
      </c>
      <c r="MP70" s="197">
        <f t="shared" ref="MP70:MQ70" si="153">MP71-MP69</f>
        <v>62500000</v>
      </c>
      <c r="MQ70" s="197">
        <f t="shared" si="153"/>
        <v>75000000</v>
      </c>
      <c r="MR70" s="197">
        <f>MR71-MR69</f>
        <v>137500000</v>
      </c>
      <c r="MS70" s="191"/>
      <c r="MT70" s="281" t="s">
        <v>54</v>
      </c>
      <c r="MU70" s="281"/>
      <c r="MV70" s="197">
        <f>MV71-MV69</f>
        <v>0</v>
      </c>
      <c r="MW70" s="197">
        <f t="shared" ref="MW70:MX70" si="154">MW71-MW69</f>
        <v>40000000</v>
      </c>
      <c r="MX70" s="197">
        <f t="shared" si="154"/>
        <v>48000000</v>
      </c>
      <c r="MY70" s="197">
        <f>MY71-MY69</f>
        <v>88000000</v>
      </c>
      <c r="MZ70" s="191"/>
      <c r="NA70" s="281" t="s">
        <v>54</v>
      </c>
      <c r="NB70" s="281"/>
      <c r="NC70" s="197">
        <f>NC71-NC69</f>
        <v>145973</v>
      </c>
      <c r="ND70" s="197">
        <f t="shared" ref="ND70:NE70" si="155">ND71-ND69</f>
        <v>52175500</v>
      </c>
      <c r="NE70" s="197">
        <f t="shared" si="155"/>
        <v>0</v>
      </c>
      <c r="NF70" s="197">
        <f>NF71-NF69</f>
        <v>52175500</v>
      </c>
      <c r="NG70" s="191"/>
      <c r="NH70" s="281" t="s">
        <v>54</v>
      </c>
      <c r="NI70" s="281"/>
      <c r="NJ70" s="197">
        <f>NJ71-NJ69</f>
        <v>0</v>
      </c>
      <c r="NK70" s="197">
        <f t="shared" ref="NK70:NL70" si="156">NK71-NK69</f>
        <v>0</v>
      </c>
      <c r="NL70" s="197">
        <f t="shared" si="156"/>
        <v>0</v>
      </c>
      <c r="NM70" s="197">
        <f>NM71-NM69</f>
        <v>0</v>
      </c>
      <c r="NN70" s="191"/>
      <c r="NO70" s="281" t="s">
        <v>54</v>
      </c>
      <c r="NP70" s="281"/>
      <c r="NQ70" s="197">
        <f>NQ71-NQ69</f>
        <v>0</v>
      </c>
      <c r="NR70" s="197">
        <f t="shared" ref="NR70:NS70" si="157">NR71-NR69</f>
        <v>178</v>
      </c>
      <c r="NS70" s="197">
        <f t="shared" si="157"/>
        <v>0</v>
      </c>
      <c r="NT70" s="197">
        <f>NT71-NT69</f>
        <v>178</v>
      </c>
      <c r="NU70" s="191"/>
      <c r="NV70" s="281" t="s">
        <v>54</v>
      </c>
      <c r="NW70" s="281"/>
      <c r="NX70" s="197">
        <f>NX71-NX69</f>
        <v>0</v>
      </c>
      <c r="NY70" s="197">
        <f t="shared" ref="NY70:NZ70" si="158">NY71-NY69</f>
        <v>0</v>
      </c>
      <c r="NZ70" s="197">
        <f t="shared" si="158"/>
        <v>31500000</v>
      </c>
      <c r="OA70" s="197">
        <f>OA71-OA69</f>
        <v>31500000</v>
      </c>
      <c r="OB70" s="191"/>
      <c r="OC70" s="281" t="s">
        <v>54</v>
      </c>
      <c r="OD70" s="281"/>
      <c r="OE70" s="197">
        <f>OE71-OE69</f>
        <v>0</v>
      </c>
      <c r="OF70" s="197">
        <f t="shared" ref="OF70:OG70" si="159">OF71-OF69</f>
        <v>0</v>
      </c>
      <c r="OG70" s="197">
        <f t="shared" si="159"/>
        <v>0</v>
      </c>
      <c r="OH70" s="197">
        <f>OH71-OH69</f>
        <v>0</v>
      </c>
      <c r="OI70" s="191"/>
      <c r="OJ70" s="281" t="s">
        <v>54</v>
      </c>
      <c r="OK70" s="281"/>
      <c r="OL70" s="197">
        <f>OL71-OL69</f>
        <v>0</v>
      </c>
      <c r="OM70" s="197">
        <f t="shared" ref="OM70:ON70" si="160">OM71-OM69</f>
        <v>0</v>
      </c>
      <c r="ON70" s="197">
        <f t="shared" si="160"/>
        <v>32000000</v>
      </c>
      <c r="OO70" s="197">
        <f>OO71-OO69</f>
        <v>32000000</v>
      </c>
      <c r="OP70" s="191"/>
      <c r="OQ70" s="281" t="s">
        <v>54</v>
      </c>
      <c r="OR70" s="281"/>
      <c r="OS70" s="197">
        <f>OS71-OS69</f>
        <v>0.39999999990686774</v>
      </c>
      <c r="OT70" s="197">
        <f t="shared" ref="OT70:OU70" si="161">OT71-OT69</f>
        <v>535401</v>
      </c>
      <c r="OU70" s="197">
        <f t="shared" si="161"/>
        <v>0</v>
      </c>
      <c r="OV70" s="197">
        <f>OV71-OV69</f>
        <v>535401</v>
      </c>
      <c r="OW70" s="191"/>
      <c r="OX70" s="281" t="s">
        <v>54</v>
      </c>
      <c r="OY70" s="281"/>
      <c r="OZ70" s="197">
        <f>OZ71-OZ69</f>
        <v>-21657213</v>
      </c>
      <c r="PA70" s="197">
        <f t="shared" ref="PA70:PB70" si="162">PA71-PA69</f>
        <v>0</v>
      </c>
      <c r="PB70" s="197">
        <f t="shared" si="162"/>
        <v>11500000</v>
      </c>
      <c r="PC70" s="197">
        <f>PC71-PC69</f>
        <v>11499999.999999993</v>
      </c>
      <c r="PD70" s="191"/>
      <c r="PE70" s="281" t="s">
        <v>54</v>
      </c>
      <c r="PF70" s="281"/>
      <c r="PG70" s="197">
        <f>PG71-PG69</f>
        <v>0</v>
      </c>
      <c r="PH70" s="197">
        <f t="shared" ref="PH70:PI70" si="163">PH71-PH69</f>
        <v>0</v>
      </c>
      <c r="PI70" s="197">
        <f t="shared" si="163"/>
        <v>0</v>
      </c>
      <c r="PJ70" s="197">
        <f>PJ71-PJ69</f>
        <v>0</v>
      </c>
      <c r="PK70" s="191"/>
      <c r="PL70" s="281" t="s">
        <v>54</v>
      </c>
      <c r="PM70" s="281"/>
      <c r="PN70" s="197">
        <f>PN71-PN69</f>
        <v>0</v>
      </c>
      <c r="PO70" s="197">
        <f t="shared" ref="PO70:PP70" si="164">PO71-PO69</f>
        <v>0</v>
      </c>
      <c r="PP70" s="197">
        <f t="shared" si="164"/>
        <v>33000000</v>
      </c>
      <c r="PQ70" s="197">
        <f>PQ71-PQ69</f>
        <v>33000000</v>
      </c>
      <c r="PR70" s="191"/>
      <c r="PS70" s="281" t="s">
        <v>54</v>
      </c>
      <c r="PT70" s="281"/>
      <c r="PU70" s="197">
        <f>PU71-PU69</f>
        <v>88849</v>
      </c>
      <c r="PV70" s="197">
        <f t="shared" ref="PV70:PW70" si="165">PV71-PV69</f>
        <v>19546660</v>
      </c>
      <c r="PW70" s="197">
        <f t="shared" si="165"/>
        <v>0</v>
      </c>
      <c r="PX70" s="197">
        <f>PX71-PX69</f>
        <v>19546660</v>
      </c>
      <c r="PY70" s="191"/>
      <c r="PZ70" s="281" t="s">
        <v>54</v>
      </c>
      <c r="QA70" s="281"/>
      <c r="QB70" s="197">
        <f>QB71-QB69</f>
        <v>0</v>
      </c>
      <c r="QC70" s="197">
        <f t="shared" ref="QC70:QD70" si="166">QC71-QC69</f>
        <v>0</v>
      </c>
      <c r="QD70" s="197">
        <f t="shared" si="166"/>
        <v>0</v>
      </c>
      <c r="QE70" s="197">
        <f>QE71-QE69</f>
        <v>0</v>
      </c>
      <c r="QF70" s="191"/>
      <c r="QG70" s="281" t="s">
        <v>54</v>
      </c>
      <c r="QH70" s="281"/>
      <c r="QI70" s="197">
        <f>QI71-QI69</f>
        <v>143</v>
      </c>
      <c r="QJ70" s="197">
        <f t="shared" ref="QJ70:QK70" si="167">QJ71-QJ69</f>
        <v>3299998.9999999963</v>
      </c>
      <c r="QK70" s="197">
        <f t="shared" si="167"/>
        <v>0</v>
      </c>
      <c r="QL70" s="197">
        <f>QL71-QL69</f>
        <v>3299998.9999999963</v>
      </c>
      <c r="QM70" s="191"/>
      <c r="QN70" s="281" t="s">
        <v>54</v>
      </c>
      <c r="QO70" s="281"/>
      <c r="QP70" s="197">
        <f>QP71-QP69</f>
        <v>0</v>
      </c>
      <c r="QQ70" s="197">
        <f t="shared" ref="QQ70:QR70" si="168">QQ71-QQ69</f>
        <v>0</v>
      </c>
      <c r="QR70" s="197">
        <f t="shared" si="168"/>
        <v>0</v>
      </c>
      <c r="QS70" s="197">
        <f>QS71-QS69</f>
        <v>0</v>
      </c>
      <c r="QT70" s="191"/>
      <c r="QU70" s="281" t="s">
        <v>54</v>
      </c>
      <c r="QV70" s="281"/>
      <c r="QW70" s="197">
        <f>QW71-QW69</f>
        <v>0</v>
      </c>
      <c r="QX70" s="197">
        <f t="shared" ref="QX70:QY70" si="169">QX71-QX69</f>
        <v>0</v>
      </c>
      <c r="QY70" s="197">
        <f t="shared" si="169"/>
        <v>0</v>
      </c>
      <c r="QZ70" s="197">
        <f>QZ71-QZ69</f>
        <v>0</v>
      </c>
      <c r="RA70" s="191"/>
      <c r="RB70" s="281" t="s">
        <v>54</v>
      </c>
      <c r="RC70" s="281"/>
      <c r="RD70" s="197">
        <f>RD71-RD69</f>
        <v>0</v>
      </c>
      <c r="RE70" s="197">
        <f t="shared" ref="RE70:RF70" si="170">RE71-RE69</f>
        <v>10040000</v>
      </c>
      <c r="RF70" s="197">
        <f t="shared" si="170"/>
        <v>0</v>
      </c>
      <c r="RG70" s="197">
        <f>RG71-RG69</f>
        <v>10040000</v>
      </c>
      <c r="RH70" s="191"/>
      <c r="RI70" s="281" t="s">
        <v>54</v>
      </c>
      <c r="RJ70" s="281"/>
      <c r="RK70" s="197">
        <f>RK71-RK69</f>
        <v>0</v>
      </c>
      <c r="RL70" s="197">
        <f t="shared" ref="RL70:RM70" si="171">RL71-RL69</f>
        <v>40</v>
      </c>
      <c r="RM70" s="197">
        <f t="shared" si="171"/>
        <v>0</v>
      </c>
      <c r="RN70" s="197">
        <f>RN71-RN69</f>
        <v>40</v>
      </c>
      <c r="RO70" s="191"/>
      <c r="RP70" s="281" t="s">
        <v>54</v>
      </c>
      <c r="RQ70" s="281"/>
      <c r="RR70" s="197">
        <f>RR71-RR69</f>
        <v>0</v>
      </c>
      <c r="RS70" s="197">
        <f t="shared" ref="RS70:RT70" si="172">RS71-RS69</f>
        <v>0</v>
      </c>
      <c r="RT70" s="197">
        <f t="shared" si="172"/>
        <v>0</v>
      </c>
      <c r="RU70" s="197">
        <f>RU71-RU69</f>
        <v>0</v>
      </c>
      <c r="RV70" s="191"/>
      <c r="RW70" s="281" t="s">
        <v>54</v>
      </c>
      <c r="RX70" s="281"/>
      <c r="RY70" s="197">
        <f>RY71-RY69</f>
        <v>0</v>
      </c>
      <c r="RZ70" s="197">
        <f t="shared" ref="RZ70:SA70" si="173">RZ71-RZ69</f>
        <v>29250000</v>
      </c>
      <c r="SA70" s="197">
        <f t="shared" si="173"/>
        <v>0</v>
      </c>
      <c r="SB70" s="197">
        <f>SB71-SB69</f>
        <v>29250000</v>
      </c>
      <c r="SC70" s="191"/>
      <c r="SD70" s="281" t="s">
        <v>54</v>
      </c>
      <c r="SE70" s="281"/>
      <c r="SF70" s="197">
        <f>SF71-SF69</f>
        <v>0</v>
      </c>
      <c r="SG70" s="197">
        <f t="shared" ref="SG70:SH70" si="174">SG71-SG69</f>
        <v>0</v>
      </c>
      <c r="SH70" s="197">
        <f t="shared" si="174"/>
        <v>0</v>
      </c>
      <c r="SI70" s="197">
        <f>SI71-SI69</f>
        <v>0</v>
      </c>
      <c r="SJ70" s="191"/>
      <c r="SK70" s="281" t="s">
        <v>54</v>
      </c>
      <c r="SL70" s="281"/>
      <c r="SM70" s="197">
        <f>SM71-SM69</f>
        <v>0</v>
      </c>
      <c r="SN70" s="197">
        <f t="shared" ref="SN70:SO70" si="175">SN71-SN69</f>
        <v>0</v>
      </c>
      <c r="SO70" s="197">
        <f t="shared" si="175"/>
        <v>0</v>
      </c>
      <c r="SP70" s="197">
        <f>SP71-SP69</f>
        <v>0</v>
      </c>
      <c r="SQ70" s="191"/>
      <c r="SR70" s="281" t="s">
        <v>54</v>
      </c>
      <c r="SS70" s="281"/>
      <c r="ST70" s="197">
        <f>ST71-ST69</f>
        <v>0</v>
      </c>
      <c r="SU70" s="197">
        <f t="shared" ref="SU70:SV70" si="176">SU71-SU69</f>
        <v>0</v>
      </c>
      <c r="SV70" s="197">
        <f t="shared" si="176"/>
        <v>0</v>
      </c>
      <c r="SW70" s="197">
        <f>SW71-SW69</f>
        <v>0</v>
      </c>
      <c r="SX70" s="191"/>
      <c r="SY70" s="281" t="s">
        <v>54</v>
      </c>
      <c r="SZ70" s="281"/>
      <c r="TA70" s="197">
        <f>TA71-TA69</f>
        <v>0</v>
      </c>
      <c r="TB70" s="197">
        <f t="shared" ref="TB70:TC70" si="177">TB71-TB69</f>
        <v>0</v>
      </c>
      <c r="TC70" s="197">
        <f t="shared" si="177"/>
        <v>0</v>
      </c>
      <c r="TD70" s="197">
        <f>TD71-TD69</f>
        <v>0</v>
      </c>
      <c r="TE70" s="191"/>
      <c r="TF70" s="281" t="s">
        <v>54</v>
      </c>
      <c r="TG70" s="281"/>
      <c r="TH70" s="197">
        <f>TH71-TH69</f>
        <v>0</v>
      </c>
      <c r="TI70" s="197">
        <f t="shared" ref="TI70:TJ70" si="178">TI71-TI69</f>
        <v>0</v>
      </c>
      <c r="TJ70" s="197">
        <f t="shared" si="178"/>
        <v>0</v>
      </c>
      <c r="TK70" s="197">
        <f>TK71-TK69</f>
        <v>0</v>
      </c>
      <c r="TL70" s="191"/>
      <c r="TM70" s="281" t="s">
        <v>54</v>
      </c>
      <c r="TN70" s="281"/>
      <c r="TO70" s="197">
        <f>TO71-TO69</f>
        <v>0</v>
      </c>
      <c r="TP70" s="197">
        <f t="shared" ref="TP70:TQ70" si="179">TP71-TP69</f>
        <v>0</v>
      </c>
      <c r="TQ70" s="197">
        <f t="shared" si="179"/>
        <v>0</v>
      </c>
      <c r="TR70" s="197">
        <f>TR71-TR69</f>
        <v>0</v>
      </c>
      <c r="TS70" s="191"/>
      <c r="TT70" s="281" t="s">
        <v>54</v>
      </c>
      <c r="TU70" s="281"/>
      <c r="TV70" s="197">
        <f>TV71-TV69</f>
        <v>0</v>
      </c>
      <c r="TW70" s="197">
        <f t="shared" ref="TW70:TX70" si="180">TW71-TW69</f>
        <v>0</v>
      </c>
      <c r="TX70" s="197">
        <f t="shared" si="180"/>
        <v>0</v>
      </c>
      <c r="TY70" s="197">
        <f>TY71-TY69</f>
        <v>0</v>
      </c>
      <c r="TZ70" s="191"/>
      <c r="UA70" s="281" t="s">
        <v>54</v>
      </c>
      <c r="UB70" s="281"/>
      <c r="UC70" s="197">
        <f>UC71-UC69</f>
        <v>0</v>
      </c>
      <c r="UD70" s="197">
        <f t="shared" ref="UD70:UE70" si="181">UD71-UD69</f>
        <v>5000000</v>
      </c>
      <c r="UE70" s="197">
        <f t="shared" si="181"/>
        <v>0</v>
      </c>
      <c r="UF70" s="197">
        <f>UF71-UF69</f>
        <v>5000000</v>
      </c>
      <c r="UG70" s="191"/>
      <c r="UH70" s="281" t="s">
        <v>54</v>
      </c>
      <c r="UI70" s="281"/>
      <c r="UJ70" s="197">
        <f>UJ71-UJ69</f>
        <v>0</v>
      </c>
      <c r="UK70" s="197">
        <f t="shared" ref="UK70:UL70" si="182">UK71-UK69</f>
        <v>200000</v>
      </c>
      <c r="UL70" s="197">
        <f t="shared" si="182"/>
        <v>0</v>
      </c>
      <c r="UM70" s="197">
        <f>UM71-UM69</f>
        <v>200000</v>
      </c>
      <c r="UN70" s="191"/>
      <c r="UO70" s="281" t="s">
        <v>54</v>
      </c>
      <c r="UP70" s="281"/>
      <c r="UQ70" s="197">
        <f>UQ71-UQ69</f>
        <v>0</v>
      </c>
      <c r="UR70" s="197">
        <f t="shared" ref="UR70:US70" si="183">UR71-UR69</f>
        <v>18400</v>
      </c>
      <c r="US70" s="197">
        <f t="shared" si="183"/>
        <v>0</v>
      </c>
      <c r="UT70" s="197">
        <f>UT71-UT69</f>
        <v>18400</v>
      </c>
      <c r="UU70" s="191"/>
      <c r="UV70" s="281" t="s">
        <v>54</v>
      </c>
      <c r="UW70" s="281"/>
      <c r="UX70" s="197">
        <f>UX71-UX69</f>
        <v>-739</v>
      </c>
      <c r="UY70" s="197">
        <f t="shared" ref="UY70:UZ70" si="184">UY71-UY69</f>
        <v>509336.99999999255</v>
      </c>
      <c r="UZ70" s="197">
        <f t="shared" si="184"/>
        <v>0</v>
      </c>
      <c r="VA70" s="197">
        <f>VA71-VA69</f>
        <v>509336.99999999255</v>
      </c>
      <c r="VB70" s="191"/>
      <c r="VC70" s="281" t="s">
        <v>54</v>
      </c>
      <c r="VD70" s="281"/>
      <c r="VE70" s="197">
        <f>VE71-VE69</f>
        <v>0</v>
      </c>
      <c r="VF70" s="197">
        <f t="shared" ref="VF70:VG70" si="185">VF71-VF69</f>
        <v>637500</v>
      </c>
      <c r="VG70" s="197">
        <f t="shared" si="185"/>
        <v>0</v>
      </c>
      <c r="VH70" s="197">
        <f>VH71-VH69</f>
        <v>637500</v>
      </c>
      <c r="VI70" s="191"/>
      <c r="VJ70" s="281" t="s">
        <v>54</v>
      </c>
      <c r="VK70" s="281"/>
      <c r="VL70" s="197">
        <f>VL71-VL69</f>
        <v>0</v>
      </c>
      <c r="VM70" s="197">
        <f t="shared" ref="VM70:VN70" si="186">VM71-VM69</f>
        <v>1050000</v>
      </c>
      <c r="VN70" s="197">
        <f t="shared" si="186"/>
        <v>0</v>
      </c>
      <c r="VO70" s="197">
        <f>VO71-VO69</f>
        <v>1050000</v>
      </c>
      <c r="VP70" s="191"/>
      <c r="VQ70" s="281" t="s">
        <v>54</v>
      </c>
      <c r="VR70" s="281"/>
      <c r="VS70" s="197">
        <f>VS71-VS69</f>
        <v>0</v>
      </c>
      <c r="VT70" s="197">
        <f t="shared" ref="VT70:VU70" si="187">VT71-VT69</f>
        <v>0</v>
      </c>
      <c r="VU70" s="197">
        <f t="shared" si="187"/>
        <v>0</v>
      </c>
      <c r="VV70" s="197">
        <f>VV71-VV69</f>
        <v>0</v>
      </c>
      <c r="VW70" s="191"/>
      <c r="VX70" s="281" t="s">
        <v>54</v>
      </c>
      <c r="VY70" s="281"/>
      <c r="VZ70" s="197">
        <f>VZ71-VZ69</f>
        <v>0</v>
      </c>
      <c r="WA70" s="197">
        <f t="shared" ref="WA70:WB70" si="188">WA71-WA69</f>
        <v>0</v>
      </c>
      <c r="WB70" s="197">
        <f t="shared" si="188"/>
        <v>0</v>
      </c>
      <c r="WC70" s="197">
        <f>WC71-WC69</f>
        <v>0</v>
      </c>
      <c r="WD70" s="191"/>
      <c r="WE70" s="281" t="s">
        <v>54</v>
      </c>
      <c r="WF70" s="281"/>
      <c r="WG70" s="197">
        <f>WG71-WG69</f>
        <v>0</v>
      </c>
      <c r="WH70" s="197">
        <f t="shared" ref="WH70:WI70" si="189">WH71-WH69</f>
        <v>0</v>
      </c>
      <c r="WI70" s="197">
        <f t="shared" si="189"/>
        <v>0</v>
      </c>
      <c r="WJ70" s="197">
        <f>WJ71-WJ69</f>
        <v>0</v>
      </c>
      <c r="WK70" s="191"/>
      <c r="WL70" s="281" t="s">
        <v>54</v>
      </c>
      <c r="WM70" s="281"/>
      <c r="WN70" s="197">
        <f>WN71-WN69</f>
        <v>0</v>
      </c>
      <c r="WO70" s="197">
        <f t="shared" ref="WO70:WP70" si="190">WO71-WO69</f>
        <v>0</v>
      </c>
      <c r="WP70" s="197">
        <f t="shared" si="190"/>
        <v>0</v>
      </c>
      <c r="WQ70" s="197">
        <f>WQ71-WQ69</f>
        <v>0</v>
      </c>
      <c r="WR70" s="191"/>
      <c r="WS70" s="281" t="s">
        <v>54</v>
      </c>
      <c r="WT70" s="281"/>
      <c r="WU70" s="197">
        <f>WU71-WU69</f>
        <v>0</v>
      </c>
      <c r="WV70" s="197">
        <f t="shared" ref="WV70:WW70" si="191">WV71-WV69</f>
        <v>0</v>
      </c>
      <c r="WW70" s="197">
        <f t="shared" si="191"/>
        <v>0</v>
      </c>
      <c r="WX70" s="197">
        <f>WX71-WX69</f>
        <v>0</v>
      </c>
      <c r="WY70" s="191"/>
      <c r="WZ70" s="281" t="s">
        <v>54</v>
      </c>
      <c r="XA70" s="281"/>
      <c r="XB70" s="197">
        <f>XB71-XB69</f>
        <v>0</v>
      </c>
      <c r="XC70" s="197">
        <f t="shared" ref="XC70:XD70" si="192">XC71-XC69</f>
        <v>0</v>
      </c>
      <c r="XD70" s="197">
        <f t="shared" si="192"/>
        <v>0</v>
      </c>
      <c r="XE70" s="197">
        <f>XE71-XE69</f>
        <v>0</v>
      </c>
      <c r="XF70" s="191"/>
      <c r="XG70" s="281" t="s">
        <v>54</v>
      </c>
      <c r="XH70" s="281"/>
      <c r="XI70" s="197">
        <f>XI71-XI69</f>
        <v>-63</v>
      </c>
      <c r="XJ70" s="197">
        <f t="shared" ref="XJ70:XK70" si="193">XJ71-XJ69</f>
        <v>0</v>
      </c>
      <c r="XK70" s="197">
        <f t="shared" si="193"/>
        <v>0</v>
      </c>
      <c r="XL70" s="197">
        <f>XL71-XL69</f>
        <v>0</v>
      </c>
      <c r="XM70" s="191"/>
      <c r="XN70" s="281" t="s">
        <v>54</v>
      </c>
      <c r="XO70" s="281"/>
      <c r="XP70" s="197">
        <f>XP71-XP69</f>
        <v>0</v>
      </c>
      <c r="XQ70" s="197">
        <f t="shared" ref="XQ70:XR70" si="194">XQ71-XQ69</f>
        <v>0</v>
      </c>
      <c r="XR70" s="197">
        <f t="shared" si="194"/>
        <v>0</v>
      </c>
      <c r="XS70" s="197">
        <f>XS71-XS69</f>
        <v>0</v>
      </c>
      <c r="XT70" s="191"/>
      <c r="XU70" s="281" t="s">
        <v>54</v>
      </c>
      <c r="XV70" s="281"/>
      <c r="XW70" s="197">
        <f>XW71-XW69</f>
        <v>0</v>
      </c>
      <c r="XX70" s="197">
        <f t="shared" ref="XX70:XY70" si="195">XX71-XX69</f>
        <v>0</v>
      </c>
      <c r="XY70" s="197">
        <f t="shared" si="195"/>
        <v>0</v>
      </c>
      <c r="XZ70" s="197">
        <f>XZ71-XZ69</f>
        <v>0</v>
      </c>
      <c r="YA70" s="191"/>
      <c r="YB70" s="281" t="s">
        <v>54</v>
      </c>
      <c r="YC70" s="281"/>
      <c r="YD70" s="197">
        <f>YD71-YD69</f>
        <v>0</v>
      </c>
      <c r="YE70" s="197">
        <f t="shared" ref="YE70:YF70" si="196">YE71-YE69</f>
        <v>52388.603378653526</v>
      </c>
      <c r="YF70" s="197">
        <f t="shared" si="196"/>
        <v>0</v>
      </c>
      <c r="YG70" s="197">
        <f>YG71-YG69</f>
        <v>52388.603378653526</v>
      </c>
      <c r="YH70" s="191"/>
      <c r="YI70" s="281" t="s">
        <v>54</v>
      </c>
      <c r="YJ70" s="281"/>
      <c r="YK70" s="197">
        <f>YK71-YK69</f>
        <v>118086367.82654881</v>
      </c>
      <c r="YL70" s="197">
        <f t="shared" ref="YL70:YM70" si="197">YL71-YL69</f>
        <v>2000000</v>
      </c>
      <c r="YM70" s="197">
        <f t="shared" si="197"/>
        <v>0</v>
      </c>
      <c r="YN70" s="197">
        <f>YN71-YN69</f>
        <v>2000000</v>
      </c>
      <c r="YO70" s="191"/>
      <c r="YP70" s="281" t="s">
        <v>54</v>
      </c>
      <c r="YQ70" s="281"/>
      <c r="YR70" s="197">
        <f>YR71-YR69</f>
        <v>0</v>
      </c>
      <c r="YS70" s="197">
        <f t="shared" ref="YS70:YT70" si="198">YS71-YS69</f>
        <v>0</v>
      </c>
      <c r="YT70" s="197">
        <f t="shared" si="198"/>
        <v>200699999.40000001</v>
      </c>
      <c r="YU70" s="197">
        <f>YU71-YU69</f>
        <v>200699999.40000001</v>
      </c>
      <c r="YV70" s="191"/>
      <c r="YW70" s="281" t="s">
        <v>54</v>
      </c>
      <c r="YX70" s="281"/>
      <c r="YY70" s="197">
        <f>YY71-YY69</f>
        <v>0</v>
      </c>
      <c r="YZ70" s="197">
        <f t="shared" ref="YZ70:ZA70" si="199">YZ71-YZ69</f>
        <v>182145819</v>
      </c>
      <c r="ZA70" s="197">
        <f t="shared" si="199"/>
        <v>0</v>
      </c>
      <c r="ZB70" s="197">
        <f>ZB71-ZB69</f>
        <v>182145819</v>
      </c>
      <c r="ZC70" s="191"/>
      <c r="ZD70" s="281" t="s">
        <v>54</v>
      </c>
      <c r="ZE70" s="281"/>
      <c r="ZF70" s="197">
        <f>ZF71-ZF69</f>
        <v>0</v>
      </c>
      <c r="ZG70" s="197">
        <f t="shared" ref="ZG70:ZH70" si="200">ZG71-ZG69</f>
        <v>0</v>
      </c>
      <c r="ZH70" s="197">
        <f t="shared" si="200"/>
        <v>0</v>
      </c>
      <c r="ZI70" s="197">
        <f>ZI71-ZI69</f>
        <v>0</v>
      </c>
      <c r="ZJ70" s="191"/>
      <c r="ZK70" s="281" t="s">
        <v>54</v>
      </c>
      <c r="ZL70" s="281"/>
      <c r="ZM70" s="197">
        <f>ZM71-ZM69</f>
        <v>0</v>
      </c>
      <c r="ZN70" s="197">
        <f t="shared" ref="ZN70:ZO70" si="201">ZN71-ZN69</f>
        <v>3240000</v>
      </c>
      <c r="ZO70" s="197">
        <f t="shared" si="201"/>
        <v>0</v>
      </c>
      <c r="ZP70" s="197">
        <f>ZP71-ZP69</f>
        <v>3240000</v>
      </c>
      <c r="ZQ70" s="191"/>
      <c r="ZR70" s="281" t="s">
        <v>54</v>
      </c>
      <c r="ZS70" s="281"/>
      <c r="ZT70" s="197">
        <f>ZT71-ZT69</f>
        <v>0</v>
      </c>
      <c r="ZU70" s="197">
        <f t="shared" si="101"/>
        <v>2026991422.6033788</v>
      </c>
      <c r="ZV70" s="197">
        <f t="shared" si="0"/>
        <v>643695597.39999998</v>
      </c>
      <c r="ZW70" s="197">
        <f t="shared" si="1"/>
        <v>2670687020.0033789</v>
      </c>
      <c r="ZX70" s="230"/>
    </row>
    <row r="71" spans="1:700" ht="15" hidden="1" customHeight="1">
      <c r="A71" s="279" t="s">
        <v>55</v>
      </c>
      <c r="B71" s="279"/>
      <c r="C71" s="199">
        <v>0</v>
      </c>
      <c r="D71" s="199">
        <v>0</v>
      </c>
      <c r="E71" s="199">
        <v>0</v>
      </c>
      <c r="F71" s="199">
        <f>D71+E71</f>
        <v>0</v>
      </c>
      <c r="G71" s="191"/>
      <c r="H71" s="279" t="s">
        <v>55</v>
      </c>
      <c r="I71" s="279"/>
      <c r="J71" s="199">
        <v>426</v>
      </c>
      <c r="K71" s="199">
        <v>775560000</v>
      </c>
      <c r="L71" s="199"/>
      <c r="M71" s="199">
        <f>K71+L71</f>
        <v>775560000</v>
      </c>
      <c r="N71" s="191"/>
      <c r="O71" s="279" t="s">
        <v>55</v>
      </c>
      <c r="P71" s="279"/>
      <c r="Q71" s="199">
        <v>0</v>
      </c>
      <c r="R71" s="199">
        <v>74707000</v>
      </c>
      <c r="S71" s="199"/>
      <c r="T71" s="199">
        <f>R71+S71</f>
        <v>74707000</v>
      </c>
      <c r="U71" s="191"/>
      <c r="V71" s="279" t="s">
        <v>55</v>
      </c>
      <c r="W71" s="279"/>
      <c r="X71" s="199">
        <v>0</v>
      </c>
      <c r="Y71" s="199">
        <v>126397000</v>
      </c>
      <c r="Z71" s="199">
        <v>24000000</v>
      </c>
      <c r="AA71" s="199">
        <f>Y71+Z71</f>
        <v>150397000</v>
      </c>
      <c r="AB71" s="191"/>
      <c r="AC71" s="279" t="s">
        <v>55</v>
      </c>
      <c r="AD71" s="279"/>
      <c r="AE71" s="199">
        <v>18</v>
      </c>
      <c r="AF71" s="199">
        <v>16200000</v>
      </c>
      <c r="AG71" s="199"/>
      <c r="AH71" s="199">
        <f>AF71+AG71</f>
        <v>16200000</v>
      </c>
      <c r="AI71" s="191"/>
      <c r="AJ71" s="279" t="s">
        <v>55</v>
      </c>
      <c r="AK71" s="279"/>
      <c r="AL71" s="199">
        <v>0</v>
      </c>
      <c r="AM71" s="199">
        <v>101091000</v>
      </c>
      <c r="AN71" s="199">
        <v>48273300</v>
      </c>
      <c r="AO71" s="199">
        <f>AM71+AN71</f>
        <v>149364300</v>
      </c>
      <c r="AP71" s="191"/>
      <c r="AQ71" s="279" t="s">
        <v>55</v>
      </c>
      <c r="AR71" s="279"/>
      <c r="AS71" s="199">
        <v>367</v>
      </c>
      <c r="AT71" s="199">
        <v>734000</v>
      </c>
      <c r="AU71" s="199"/>
      <c r="AV71" s="199">
        <f>AT71+AU71</f>
        <v>734000</v>
      </c>
      <c r="AW71" s="191"/>
      <c r="AX71" s="279" t="s">
        <v>55</v>
      </c>
      <c r="AY71" s="279"/>
      <c r="AZ71" s="199">
        <v>2901</v>
      </c>
      <c r="BA71" s="199">
        <v>7253000</v>
      </c>
      <c r="BB71" s="199"/>
      <c r="BC71" s="199">
        <f>BA71+BB71</f>
        <v>7253000</v>
      </c>
      <c r="BD71" s="191"/>
      <c r="BE71" s="279" t="s">
        <v>55</v>
      </c>
      <c r="BF71" s="279"/>
      <c r="BG71" s="199">
        <v>1551</v>
      </c>
      <c r="BH71" s="199">
        <v>10857000</v>
      </c>
      <c r="BI71" s="199"/>
      <c r="BJ71" s="199">
        <f>BH71+BI71</f>
        <v>10857000</v>
      </c>
      <c r="BK71" s="191"/>
      <c r="BL71" s="279" t="s">
        <v>55</v>
      </c>
      <c r="BM71" s="279"/>
      <c r="BN71" s="199">
        <v>6</v>
      </c>
      <c r="BO71" s="199">
        <v>1800000</v>
      </c>
      <c r="BP71" s="199"/>
      <c r="BQ71" s="199">
        <f>BO71+BP71</f>
        <v>1800000</v>
      </c>
      <c r="BR71" s="191"/>
      <c r="BS71" s="279" t="s">
        <v>55</v>
      </c>
      <c r="BT71" s="279"/>
      <c r="BU71" s="199">
        <v>1815</v>
      </c>
      <c r="BV71" s="199">
        <v>1271000</v>
      </c>
      <c r="BW71" s="199"/>
      <c r="BX71" s="199">
        <f>BV71+BW71</f>
        <v>1271000</v>
      </c>
      <c r="BY71" s="191"/>
      <c r="BZ71" s="279" t="s">
        <v>55</v>
      </c>
      <c r="CA71" s="279"/>
      <c r="CB71" s="199">
        <v>7514</v>
      </c>
      <c r="CC71" s="199">
        <v>5636000</v>
      </c>
      <c r="CD71" s="199"/>
      <c r="CE71" s="199">
        <f>CC71+CD71</f>
        <v>5636000</v>
      </c>
      <c r="CF71" s="191"/>
      <c r="CG71" s="279" t="s">
        <v>55</v>
      </c>
      <c r="CH71" s="279"/>
      <c r="CI71" s="199">
        <v>792</v>
      </c>
      <c r="CJ71" s="199">
        <v>7920000</v>
      </c>
      <c r="CK71" s="199">
        <v>276000</v>
      </c>
      <c r="CL71" s="199">
        <f>CJ71+CK71</f>
        <v>8196000</v>
      </c>
      <c r="CM71" s="191"/>
      <c r="CN71" s="279" t="s">
        <v>55</v>
      </c>
      <c r="CO71" s="279"/>
      <c r="CP71" s="199">
        <v>0</v>
      </c>
      <c r="CQ71" s="199"/>
      <c r="CR71" s="199">
        <v>13910000</v>
      </c>
      <c r="CS71" s="199">
        <f>CQ71+CR71</f>
        <v>13910000</v>
      </c>
      <c r="CT71" s="191"/>
      <c r="CU71" s="279" t="s">
        <v>55</v>
      </c>
      <c r="CV71" s="279"/>
      <c r="CW71" s="199">
        <v>2</v>
      </c>
      <c r="CX71" s="199">
        <v>1200000</v>
      </c>
      <c r="CY71" s="199"/>
      <c r="CZ71" s="199">
        <f>CX71+CY71</f>
        <v>1200000</v>
      </c>
      <c r="DA71" s="191"/>
      <c r="DB71" s="279" t="s">
        <v>55</v>
      </c>
      <c r="DC71" s="279"/>
      <c r="DD71" s="199">
        <v>0</v>
      </c>
      <c r="DE71" s="199">
        <v>20000</v>
      </c>
      <c r="DF71" s="199"/>
      <c r="DG71" s="199">
        <f>DE71+DF71</f>
        <v>20000</v>
      </c>
      <c r="DH71" s="191"/>
      <c r="DI71" s="279" t="s">
        <v>55</v>
      </c>
      <c r="DJ71" s="279"/>
      <c r="DK71" s="199">
        <v>0</v>
      </c>
      <c r="DL71" s="199">
        <v>32000000</v>
      </c>
      <c r="DM71" s="199">
        <v>0</v>
      </c>
      <c r="DN71" s="199">
        <f>DL71+DM71</f>
        <v>32000000</v>
      </c>
      <c r="DO71" s="191"/>
      <c r="DP71" s="279" t="s">
        <v>55</v>
      </c>
      <c r="DQ71" s="279"/>
      <c r="DR71" s="199">
        <v>0</v>
      </c>
      <c r="DS71" s="199">
        <v>40000000</v>
      </c>
      <c r="DT71" s="199">
        <v>38659000</v>
      </c>
      <c r="DU71" s="199">
        <f>DS71+DT71</f>
        <v>78659000</v>
      </c>
      <c r="DV71" s="191"/>
      <c r="DW71" s="279" t="s">
        <v>55</v>
      </c>
      <c r="DX71" s="279"/>
      <c r="DY71" s="199">
        <v>48</v>
      </c>
      <c r="DZ71" s="199">
        <v>2880000</v>
      </c>
      <c r="EA71" s="199"/>
      <c r="EB71" s="199">
        <f>DZ71+EA71</f>
        <v>2880000</v>
      </c>
      <c r="EC71" s="191"/>
      <c r="ED71" s="279" t="s">
        <v>55</v>
      </c>
      <c r="EE71" s="279"/>
      <c r="EF71" s="199">
        <v>0</v>
      </c>
      <c r="EG71" s="199">
        <v>210800000</v>
      </c>
      <c r="EH71" s="199"/>
      <c r="EI71" s="199">
        <f>EG71+EH71</f>
        <v>210800000</v>
      </c>
      <c r="EJ71" s="191"/>
      <c r="EK71" s="279" t="s">
        <v>55</v>
      </c>
      <c r="EL71" s="279"/>
      <c r="EM71" s="199">
        <v>0</v>
      </c>
      <c r="EN71" s="199">
        <v>24000000</v>
      </c>
      <c r="EO71" s="199"/>
      <c r="EP71" s="199">
        <f>EN71+EO71</f>
        <v>24000000</v>
      </c>
      <c r="EQ71" s="191"/>
      <c r="ER71" s="279" t="s">
        <v>55</v>
      </c>
      <c r="ES71" s="279"/>
      <c r="ET71" s="199">
        <v>0</v>
      </c>
      <c r="EU71" s="199">
        <v>684000</v>
      </c>
      <c r="EV71" s="199">
        <v>20000</v>
      </c>
      <c r="EW71" s="199">
        <f>EU71+EV71</f>
        <v>704000</v>
      </c>
      <c r="EX71" s="191"/>
      <c r="EY71" s="279" t="s">
        <v>55</v>
      </c>
      <c r="EZ71" s="279"/>
      <c r="FA71" s="199">
        <v>62</v>
      </c>
      <c r="FB71" s="199">
        <v>5190000</v>
      </c>
      <c r="FC71" s="199"/>
      <c r="FD71" s="199">
        <f>FB71+FC71</f>
        <v>5190000</v>
      </c>
      <c r="FE71" s="191"/>
      <c r="FF71" s="279" t="s">
        <v>55</v>
      </c>
      <c r="FG71" s="279"/>
      <c r="FH71" s="199">
        <v>8</v>
      </c>
      <c r="FI71" s="199">
        <v>32000000</v>
      </c>
      <c r="FJ71" s="199"/>
      <c r="FK71" s="199">
        <f>FI71+FJ71</f>
        <v>32000000</v>
      </c>
      <c r="FL71" s="191"/>
      <c r="FM71" s="279" t="s">
        <v>55</v>
      </c>
      <c r="FN71" s="279"/>
      <c r="FO71" s="199">
        <v>0</v>
      </c>
      <c r="FP71" s="199">
        <v>3720000.0000000005</v>
      </c>
      <c r="FQ71" s="199"/>
      <c r="FR71" s="199">
        <f>FP71+FQ71</f>
        <v>3720000.0000000005</v>
      </c>
      <c r="FS71" s="191"/>
      <c r="FT71" s="279" t="s">
        <v>55</v>
      </c>
      <c r="FU71" s="279"/>
      <c r="FV71" s="199">
        <v>6</v>
      </c>
      <c r="FW71" s="199">
        <v>900000</v>
      </c>
      <c r="FX71" s="199"/>
      <c r="FY71" s="199">
        <f>FW71+FX71</f>
        <v>900000</v>
      </c>
      <c r="FZ71" s="191"/>
      <c r="GA71" s="279" t="s">
        <v>55</v>
      </c>
      <c r="GB71" s="279"/>
      <c r="GC71" s="199">
        <v>6</v>
      </c>
      <c r="GD71" s="199">
        <v>1200000</v>
      </c>
      <c r="GE71" s="199"/>
      <c r="GF71" s="199">
        <f>GD71+GE71</f>
        <v>1200000</v>
      </c>
      <c r="GG71" s="191"/>
      <c r="GH71" s="279" t="s">
        <v>55</v>
      </c>
      <c r="GI71" s="279"/>
      <c r="GJ71" s="199">
        <v>19</v>
      </c>
      <c r="GK71" s="199">
        <v>1900000</v>
      </c>
      <c r="GL71" s="199"/>
      <c r="GM71" s="199">
        <f>GK71+GL71</f>
        <v>1900000</v>
      </c>
      <c r="GN71" s="191"/>
      <c r="GO71" s="279" t="s">
        <v>55</v>
      </c>
      <c r="GP71" s="279"/>
      <c r="GQ71" s="199">
        <v>39</v>
      </c>
      <c r="GR71" s="199">
        <v>1950000</v>
      </c>
      <c r="GS71" s="199"/>
      <c r="GT71" s="199">
        <f>GR71+GS71</f>
        <v>1950000</v>
      </c>
      <c r="GU71" s="191"/>
      <c r="GV71" s="279" t="s">
        <v>55</v>
      </c>
      <c r="GW71" s="279"/>
      <c r="GX71" s="199">
        <v>7</v>
      </c>
      <c r="GY71" s="199">
        <v>3500000</v>
      </c>
      <c r="GZ71" s="199"/>
      <c r="HA71" s="199">
        <f>GY71+GZ71</f>
        <v>3500000</v>
      </c>
      <c r="HB71" s="191"/>
      <c r="HC71" s="279" t="s">
        <v>55</v>
      </c>
      <c r="HD71" s="279"/>
      <c r="HE71" s="199">
        <v>63</v>
      </c>
      <c r="HF71" s="199">
        <v>6300000</v>
      </c>
      <c r="HG71" s="199"/>
      <c r="HH71" s="199">
        <f>HF71+HG71</f>
        <v>6300000</v>
      </c>
      <c r="HI71" s="191"/>
      <c r="HJ71" s="279" t="s">
        <v>55</v>
      </c>
      <c r="HK71" s="279"/>
      <c r="HL71" s="199">
        <v>0</v>
      </c>
      <c r="HM71" s="199"/>
      <c r="HN71" s="199">
        <v>113300000</v>
      </c>
      <c r="HO71" s="199">
        <f>HM71+HN71</f>
        <v>113300000</v>
      </c>
      <c r="HP71" s="191"/>
      <c r="HQ71" s="279" t="s">
        <v>55</v>
      </c>
      <c r="HR71" s="279"/>
      <c r="HS71" s="199">
        <v>112</v>
      </c>
      <c r="HT71" s="199">
        <v>256648000</v>
      </c>
      <c r="HU71" s="199"/>
      <c r="HV71" s="199">
        <f>HT71+HU71</f>
        <v>256648000</v>
      </c>
      <c r="HW71" s="191"/>
      <c r="HX71" s="279" t="s">
        <v>55</v>
      </c>
      <c r="HY71" s="279"/>
      <c r="HZ71" s="199">
        <v>18</v>
      </c>
      <c r="IA71" s="199">
        <v>12600000</v>
      </c>
      <c r="IB71" s="199"/>
      <c r="IC71" s="199">
        <f>IA71+IB71</f>
        <v>12600000</v>
      </c>
      <c r="ID71" s="191"/>
      <c r="IE71" s="279" t="s">
        <v>55</v>
      </c>
      <c r="IF71" s="279"/>
      <c r="IG71" s="199">
        <v>0</v>
      </c>
      <c r="IH71" s="199">
        <v>660000</v>
      </c>
      <c r="II71" s="199">
        <v>3647999.9999999995</v>
      </c>
      <c r="IJ71" s="199">
        <f>IH71+II71</f>
        <v>4308000</v>
      </c>
      <c r="IK71" s="191"/>
      <c r="IL71" s="279" t="s">
        <v>55</v>
      </c>
      <c r="IM71" s="279"/>
      <c r="IN71" s="199">
        <v>0</v>
      </c>
      <c r="IO71" s="199">
        <v>15000000</v>
      </c>
      <c r="IP71" s="199"/>
      <c r="IQ71" s="199">
        <f>IO71+IP71</f>
        <v>15000000</v>
      </c>
      <c r="IR71" s="191"/>
      <c r="IS71" s="279" t="s">
        <v>55</v>
      </c>
      <c r="IT71" s="279"/>
      <c r="IU71" s="199">
        <v>0</v>
      </c>
      <c r="IV71" s="199">
        <v>700000</v>
      </c>
      <c r="IW71" s="199">
        <v>4200000</v>
      </c>
      <c r="IX71" s="199">
        <f>IV71+IW71</f>
        <v>4900000</v>
      </c>
      <c r="IY71" s="191"/>
      <c r="IZ71" s="279" t="s">
        <v>55</v>
      </c>
      <c r="JA71" s="279"/>
      <c r="JB71" s="199">
        <v>3746</v>
      </c>
      <c r="JC71" s="199">
        <v>985000</v>
      </c>
      <c r="JD71" s="199">
        <v>574200</v>
      </c>
      <c r="JE71" s="199">
        <f>JC71+JD71</f>
        <v>1559200</v>
      </c>
      <c r="JF71" s="191"/>
      <c r="JG71" s="279" t="s">
        <v>55</v>
      </c>
      <c r="JH71" s="279"/>
      <c r="JI71" s="199">
        <v>20760</v>
      </c>
      <c r="JJ71" s="199">
        <v>6228000</v>
      </c>
      <c r="JK71" s="199">
        <v>1557000</v>
      </c>
      <c r="JL71" s="199">
        <f>JJ71+JK71</f>
        <v>7785000</v>
      </c>
      <c r="JM71" s="191"/>
      <c r="JN71" s="279" t="s">
        <v>55</v>
      </c>
      <c r="JO71" s="279"/>
      <c r="JP71" s="199">
        <v>0</v>
      </c>
      <c r="JQ71" s="199">
        <v>646000</v>
      </c>
      <c r="JR71" s="199">
        <v>0</v>
      </c>
      <c r="JS71" s="199">
        <f>JQ71+JR71</f>
        <v>646000</v>
      </c>
      <c r="JT71" s="191"/>
      <c r="JU71" s="279" t="s">
        <v>55</v>
      </c>
      <c r="JV71" s="279"/>
      <c r="JW71" s="199">
        <v>510</v>
      </c>
      <c r="JX71" s="199">
        <v>12750000</v>
      </c>
      <c r="JY71" s="199"/>
      <c r="JZ71" s="199">
        <f>JX71+JY71</f>
        <v>12750000</v>
      </c>
      <c r="KA71" s="191"/>
      <c r="KB71" s="279" t="s">
        <v>55</v>
      </c>
      <c r="KC71" s="279"/>
      <c r="KD71" s="199">
        <v>0</v>
      </c>
      <c r="KE71" s="199">
        <v>194157000</v>
      </c>
      <c r="KF71" s="199"/>
      <c r="KG71" s="199">
        <f>KE71+KF71</f>
        <v>194157000</v>
      </c>
      <c r="KH71" s="191"/>
      <c r="KI71" s="279" t="s">
        <v>55</v>
      </c>
      <c r="KJ71" s="279"/>
      <c r="KK71" s="199">
        <v>76</v>
      </c>
      <c r="KL71" s="199">
        <v>3233000</v>
      </c>
      <c r="KM71" s="199">
        <v>1072000</v>
      </c>
      <c r="KN71" s="199">
        <f>KL71+KM71</f>
        <v>4305000</v>
      </c>
      <c r="KO71" s="191"/>
      <c r="KP71" s="279" t="s">
        <v>55</v>
      </c>
      <c r="KQ71" s="279"/>
      <c r="KR71" s="199">
        <v>0</v>
      </c>
      <c r="KS71" s="199"/>
      <c r="KT71" s="199">
        <v>40000000</v>
      </c>
      <c r="KU71" s="199">
        <f>KS71+KT71</f>
        <v>40000000</v>
      </c>
      <c r="KV71" s="191"/>
      <c r="KW71" s="279" t="s">
        <v>55</v>
      </c>
      <c r="KX71" s="279"/>
      <c r="KY71" s="199">
        <v>1</v>
      </c>
      <c r="KZ71" s="199">
        <v>24000</v>
      </c>
      <c r="LA71" s="199"/>
      <c r="LB71" s="199">
        <f>KZ71+LA71</f>
        <v>24000</v>
      </c>
      <c r="LC71" s="191"/>
      <c r="LD71" s="279" t="s">
        <v>55</v>
      </c>
      <c r="LE71" s="279"/>
      <c r="LF71" s="199">
        <v>50</v>
      </c>
      <c r="LG71" s="199">
        <v>6223000</v>
      </c>
      <c r="LH71" s="199">
        <v>2889</v>
      </c>
      <c r="LI71" s="199">
        <f>LG71+LH71</f>
        <v>6225889</v>
      </c>
      <c r="LJ71" s="191"/>
      <c r="LK71" s="279" t="s">
        <v>55</v>
      </c>
      <c r="LL71" s="279"/>
      <c r="LM71" s="199">
        <v>0</v>
      </c>
      <c r="LN71" s="199">
        <v>0</v>
      </c>
      <c r="LO71" s="199"/>
      <c r="LP71" s="199">
        <f>LN71+LO71</f>
        <v>0</v>
      </c>
      <c r="LQ71" s="191"/>
      <c r="LR71" s="279" t="s">
        <v>55</v>
      </c>
      <c r="LS71" s="279"/>
      <c r="LT71" s="199">
        <v>0</v>
      </c>
      <c r="LU71" s="199">
        <v>90000000</v>
      </c>
      <c r="LV71" s="199"/>
      <c r="LW71" s="199">
        <f>LU71+LV71</f>
        <v>90000000</v>
      </c>
      <c r="LX71" s="191"/>
      <c r="LY71" s="279" t="s">
        <v>55</v>
      </c>
      <c r="LZ71" s="279"/>
      <c r="MA71" s="199">
        <v>0</v>
      </c>
      <c r="MB71" s="199">
        <v>7600000</v>
      </c>
      <c r="MC71" s="199"/>
      <c r="MD71" s="199">
        <f>MB71+MC71</f>
        <v>7600000</v>
      </c>
      <c r="ME71" s="191"/>
      <c r="MF71" s="279" t="s">
        <v>55</v>
      </c>
      <c r="MG71" s="279"/>
      <c r="MH71" s="199">
        <v>8600</v>
      </c>
      <c r="MI71" s="199">
        <v>516000</v>
      </c>
      <c r="MJ71" s="199"/>
      <c r="MK71" s="199">
        <f>MI71+MJ71</f>
        <v>516000</v>
      </c>
      <c r="ML71" s="191"/>
      <c r="MM71" s="279" t="s">
        <v>55</v>
      </c>
      <c r="MN71" s="279"/>
      <c r="MO71" s="199">
        <v>0</v>
      </c>
      <c r="MP71" s="199">
        <v>62500000</v>
      </c>
      <c r="MQ71" s="199">
        <v>75000000</v>
      </c>
      <c r="MR71" s="199">
        <f>MP71+MQ71</f>
        <v>137500000</v>
      </c>
      <c r="MS71" s="191"/>
      <c r="MT71" s="279" t="s">
        <v>55</v>
      </c>
      <c r="MU71" s="279"/>
      <c r="MV71" s="199">
        <v>0</v>
      </c>
      <c r="MW71" s="199">
        <v>40000000</v>
      </c>
      <c r="MX71" s="199">
        <v>48000000</v>
      </c>
      <c r="MY71" s="199">
        <f>MW71+MX71</f>
        <v>88000000</v>
      </c>
      <c r="MZ71" s="191"/>
      <c r="NA71" s="279" t="s">
        <v>55</v>
      </c>
      <c r="NB71" s="279"/>
      <c r="NC71" s="199">
        <v>1871168</v>
      </c>
      <c r="ND71" s="199">
        <v>686160000</v>
      </c>
      <c r="NE71" s="199"/>
      <c r="NF71" s="199">
        <f>ND71+NE71</f>
        <v>686160000</v>
      </c>
      <c r="NG71" s="191"/>
      <c r="NH71" s="279" t="s">
        <v>55</v>
      </c>
      <c r="NI71" s="279"/>
      <c r="NJ71" s="199">
        <v>153300</v>
      </c>
      <c r="NK71" s="199">
        <v>30660000.000000004</v>
      </c>
      <c r="NL71" s="199"/>
      <c r="NM71" s="199">
        <f>NK71+NL71</f>
        <v>30660000.000000004</v>
      </c>
      <c r="NN71" s="191"/>
      <c r="NO71" s="279" t="s">
        <v>55</v>
      </c>
      <c r="NP71" s="279"/>
      <c r="NQ71" s="199">
        <v>0</v>
      </c>
      <c r="NR71" s="199">
        <v>46511000</v>
      </c>
      <c r="NS71" s="199"/>
      <c r="NT71" s="199">
        <f>NR71+NS71</f>
        <v>46511000</v>
      </c>
      <c r="NU71" s="191"/>
      <c r="NV71" s="279" t="s">
        <v>55</v>
      </c>
      <c r="NW71" s="279"/>
      <c r="NX71" s="199">
        <v>28015614</v>
      </c>
      <c r="NY71" s="199">
        <v>25214000</v>
      </c>
      <c r="NZ71" s="199">
        <v>31500000</v>
      </c>
      <c r="OA71" s="199">
        <f>NY71+NZ71</f>
        <v>56714000</v>
      </c>
      <c r="OB71" s="191"/>
      <c r="OC71" s="279" t="s">
        <v>55</v>
      </c>
      <c r="OD71" s="279"/>
      <c r="OE71" s="199">
        <v>2545540000</v>
      </c>
      <c r="OF71" s="199">
        <v>41321000</v>
      </c>
      <c r="OG71" s="199"/>
      <c r="OH71" s="199">
        <f>OF71+OG71</f>
        <v>41321000</v>
      </c>
      <c r="OI71" s="191"/>
      <c r="OJ71" s="279" t="s">
        <v>55</v>
      </c>
      <c r="OK71" s="279"/>
      <c r="OL71" s="199">
        <v>35701300</v>
      </c>
      <c r="OM71" s="199">
        <v>32131000</v>
      </c>
      <c r="ON71" s="199">
        <v>32000000</v>
      </c>
      <c r="OO71" s="199">
        <f>OM71+ON71</f>
        <v>64131000</v>
      </c>
      <c r="OP71" s="191"/>
      <c r="OQ71" s="279" t="s">
        <v>55</v>
      </c>
      <c r="OR71" s="279"/>
      <c r="OS71" s="199">
        <v>570225</v>
      </c>
      <c r="OT71" s="199">
        <v>37600000</v>
      </c>
      <c r="OU71" s="199">
        <v>0</v>
      </c>
      <c r="OV71" s="199">
        <f>OT71+OU71</f>
        <v>37600000</v>
      </c>
      <c r="OW71" s="191"/>
      <c r="OX71" s="279" t="s">
        <v>55</v>
      </c>
      <c r="OY71" s="279"/>
      <c r="OZ71" s="199">
        <v>0</v>
      </c>
      <c r="PA71" s="199">
        <v>54142999.999999993</v>
      </c>
      <c r="PB71" s="199">
        <v>11500000</v>
      </c>
      <c r="PC71" s="199">
        <f>PA71+PB71</f>
        <v>65642999.999999993</v>
      </c>
      <c r="PD71" s="191"/>
      <c r="PE71" s="279" t="s">
        <v>55</v>
      </c>
      <c r="PF71" s="279"/>
      <c r="PG71" s="199">
        <v>25202709</v>
      </c>
      <c r="PH71" s="199">
        <v>5040000</v>
      </c>
      <c r="PI71" s="199">
        <v>0</v>
      </c>
      <c r="PJ71" s="199">
        <f>PH71+PI71</f>
        <v>5040000</v>
      </c>
      <c r="PK71" s="191"/>
      <c r="PL71" s="279" t="s">
        <v>55</v>
      </c>
      <c r="PM71" s="279"/>
      <c r="PN71" s="199">
        <v>50751818</v>
      </c>
      <c r="PO71" s="199">
        <v>45677000</v>
      </c>
      <c r="PP71" s="199">
        <v>33000000</v>
      </c>
      <c r="PQ71" s="199">
        <f>PO71+PP71</f>
        <v>78677000</v>
      </c>
      <c r="PR71" s="191"/>
      <c r="PS71" s="279" t="s">
        <v>55</v>
      </c>
      <c r="PT71" s="279"/>
      <c r="PU71" s="199">
        <v>171696</v>
      </c>
      <c r="PV71" s="199">
        <v>37773000</v>
      </c>
      <c r="PW71" s="199">
        <v>0</v>
      </c>
      <c r="PX71" s="199">
        <f>PV71+PW71</f>
        <v>37773000</v>
      </c>
      <c r="PY71" s="191"/>
      <c r="PZ71" s="279" t="s">
        <v>55</v>
      </c>
      <c r="QA71" s="279"/>
      <c r="QB71" s="199">
        <v>840624999</v>
      </c>
      <c r="QC71" s="199">
        <v>134500000</v>
      </c>
      <c r="QD71" s="199">
        <v>0</v>
      </c>
      <c r="QE71" s="199">
        <f>QC71+QD71</f>
        <v>134500000</v>
      </c>
      <c r="QF71" s="191"/>
      <c r="QG71" s="279" t="s">
        <v>55</v>
      </c>
      <c r="QH71" s="279"/>
      <c r="QI71" s="199">
        <v>8712</v>
      </c>
      <c r="QJ71" s="199">
        <v>33539999.999999996</v>
      </c>
      <c r="QK71" s="199">
        <v>0</v>
      </c>
      <c r="QL71" s="199">
        <f>QJ71+QK71</f>
        <v>33539999.999999996</v>
      </c>
      <c r="QM71" s="191"/>
      <c r="QN71" s="279" t="s">
        <v>55</v>
      </c>
      <c r="QO71" s="279"/>
      <c r="QP71" s="199">
        <v>86500</v>
      </c>
      <c r="QQ71" s="199">
        <v>12975000</v>
      </c>
      <c r="QR71" s="199">
        <v>0</v>
      </c>
      <c r="QS71" s="199">
        <f>QQ71+QR71</f>
        <v>12975000</v>
      </c>
      <c r="QT71" s="191"/>
      <c r="QU71" s="279" t="s">
        <v>55</v>
      </c>
      <c r="QV71" s="279"/>
      <c r="QW71" s="199">
        <v>380</v>
      </c>
      <c r="QX71" s="199">
        <v>760000</v>
      </c>
      <c r="QY71" s="199">
        <v>0</v>
      </c>
      <c r="QZ71" s="199">
        <f>QX71+QY71</f>
        <v>760000</v>
      </c>
      <c r="RA71" s="191"/>
      <c r="RB71" s="279" t="s">
        <v>55</v>
      </c>
      <c r="RC71" s="279"/>
      <c r="RD71" s="199">
        <v>0</v>
      </c>
      <c r="RE71" s="199">
        <v>61640000</v>
      </c>
      <c r="RF71" s="199">
        <v>0</v>
      </c>
      <c r="RG71" s="199">
        <f>RE71+RF71</f>
        <v>61640000</v>
      </c>
      <c r="RH71" s="191"/>
      <c r="RI71" s="279" t="s">
        <v>55</v>
      </c>
      <c r="RJ71" s="279"/>
      <c r="RK71" s="199">
        <v>110690</v>
      </c>
      <c r="RL71" s="199">
        <v>9298000</v>
      </c>
      <c r="RM71" s="199">
        <v>0</v>
      </c>
      <c r="RN71" s="199">
        <f>RL71+RM71</f>
        <v>9298000</v>
      </c>
      <c r="RO71" s="191"/>
      <c r="RP71" s="279" t="s">
        <v>55</v>
      </c>
      <c r="RQ71" s="279"/>
      <c r="RR71" s="199">
        <v>654</v>
      </c>
      <c r="RS71" s="199">
        <v>981000</v>
      </c>
      <c r="RT71" s="199">
        <v>0</v>
      </c>
      <c r="RU71" s="199">
        <f>RS71+RT71</f>
        <v>981000</v>
      </c>
      <c r="RV71" s="191"/>
      <c r="RW71" s="279" t="s">
        <v>55</v>
      </c>
      <c r="RX71" s="279"/>
      <c r="RY71" s="199">
        <v>0</v>
      </c>
      <c r="RZ71" s="199">
        <v>29250000</v>
      </c>
      <c r="SA71" s="199">
        <v>0</v>
      </c>
      <c r="SB71" s="199">
        <f>RZ71+SA71</f>
        <v>29250000</v>
      </c>
      <c r="SC71" s="191"/>
      <c r="SD71" s="279" t="s">
        <v>55</v>
      </c>
      <c r="SE71" s="279"/>
      <c r="SF71" s="199">
        <v>0</v>
      </c>
      <c r="SG71" s="199">
        <v>100000</v>
      </c>
      <c r="SH71" s="199">
        <v>0</v>
      </c>
      <c r="SI71" s="199">
        <f>SG71+SH71</f>
        <v>100000</v>
      </c>
      <c r="SJ71" s="191"/>
      <c r="SK71" s="279" t="s">
        <v>55</v>
      </c>
      <c r="SL71" s="279"/>
      <c r="SM71" s="199">
        <v>0</v>
      </c>
      <c r="SN71" s="199">
        <v>425000</v>
      </c>
      <c r="SO71" s="199">
        <v>0</v>
      </c>
      <c r="SP71" s="199">
        <f>SN71+SO71</f>
        <v>425000</v>
      </c>
      <c r="SQ71" s="191"/>
      <c r="SR71" s="279" t="s">
        <v>55</v>
      </c>
      <c r="SS71" s="279"/>
      <c r="ST71" s="199">
        <v>0</v>
      </c>
      <c r="SU71" s="199">
        <v>125000</v>
      </c>
      <c r="SV71" s="199">
        <v>0</v>
      </c>
      <c r="SW71" s="199">
        <f>SU71+SV71</f>
        <v>125000</v>
      </c>
      <c r="SX71" s="191"/>
      <c r="SY71" s="279" t="s">
        <v>55</v>
      </c>
      <c r="SZ71" s="279"/>
      <c r="TA71" s="199">
        <v>0</v>
      </c>
      <c r="TB71" s="199">
        <v>125000</v>
      </c>
      <c r="TC71" s="199">
        <v>0</v>
      </c>
      <c r="TD71" s="199">
        <f>TB71+TC71</f>
        <v>125000</v>
      </c>
      <c r="TE71" s="191"/>
      <c r="TF71" s="279" t="s">
        <v>55</v>
      </c>
      <c r="TG71" s="279"/>
      <c r="TH71" s="199">
        <v>0</v>
      </c>
      <c r="TI71" s="199">
        <v>8000</v>
      </c>
      <c r="TJ71" s="199">
        <v>0</v>
      </c>
      <c r="TK71" s="199">
        <f>TI71+TJ71</f>
        <v>8000</v>
      </c>
      <c r="TL71" s="191"/>
      <c r="TM71" s="279" t="s">
        <v>55</v>
      </c>
      <c r="TN71" s="279"/>
      <c r="TO71" s="199">
        <v>0</v>
      </c>
      <c r="TP71" s="199">
        <v>8000</v>
      </c>
      <c r="TQ71" s="199">
        <v>0</v>
      </c>
      <c r="TR71" s="199">
        <f>TP71+TQ71</f>
        <v>8000</v>
      </c>
      <c r="TS71" s="191"/>
      <c r="TT71" s="279" t="s">
        <v>55</v>
      </c>
      <c r="TU71" s="279"/>
      <c r="TV71" s="199">
        <v>0</v>
      </c>
      <c r="TW71" s="199">
        <v>200000</v>
      </c>
      <c r="TX71" s="199">
        <v>0</v>
      </c>
      <c r="TY71" s="199">
        <f>TW71+TX71</f>
        <v>200000</v>
      </c>
      <c r="TZ71" s="191"/>
      <c r="UA71" s="279" t="s">
        <v>55</v>
      </c>
      <c r="UB71" s="279"/>
      <c r="UC71" s="199">
        <v>0</v>
      </c>
      <c r="UD71" s="199">
        <v>5000000</v>
      </c>
      <c r="UE71" s="199">
        <v>0</v>
      </c>
      <c r="UF71" s="199">
        <f>UD71+UE71</f>
        <v>5000000</v>
      </c>
      <c r="UG71" s="191"/>
      <c r="UH71" s="279" t="s">
        <v>55</v>
      </c>
      <c r="UI71" s="279"/>
      <c r="UJ71" s="199">
        <v>0</v>
      </c>
      <c r="UK71" s="199">
        <v>200000</v>
      </c>
      <c r="UL71" s="199">
        <v>0</v>
      </c>
      <c r="UM71" s="199">
        <f>UK71+UL71</f>
        <v>200000</v>
      </c>
      <c r="UN71" s="191"/>
      <c r="UO71" s="279" t="s">
        <v>55</v>
      </c>
      <c r="UP71" s="279"/>
      <c r="UQ71" s="199">
        <v>0</v>
      </c>
      <c r="UR71" s="199">
        <v>1520000</v>
      </c>
      <c r="US71" s="199">
        <v>0</v>
      </c>
      <c r="UT71" s="199">
        <f>UR71+US71</f>
        <v>1520000</v>
      </c>
      <c r="UU71" s="191"/>
      <c r="UV71" s="279" t="s">
        <v>55</v>
      </c>
      <c r="UW71" s="279"/>
      <c r="UX71" s="199">
        <v>0</v>
      </c>
      <c r="UY71" s="199">
        <v>26637000</v>
      </c>
      <c r="UZ71" s="199">
        <v>470188</v>
      </c>
      <c r="VA71" s="199">
        <f>UY71+UZ71</f>
        <v>27107188</v>
      </c>
      <c r="VB71" s="191"/>
      <c r="VC71" s="279" t="s">
        <v>55</v>
      </c>
      <c r="VD71" s="279"/>
      <c r="VE71" s="199">
        <v>44</v>
      </c>
      <c r="VF71" s="199">
        <v>2300000</v>
      </c>
      <c r="VG71" s="199">
        <v>100004</v>
      </c>
      <c r="VH71" s="199">
        <f>VF71+VG71</f>
        <v>2400004</v>
      </c>
      <c r="VI71" s="191"/>
      <c r="VJ71" s="279" t="s">
        <v>55</v>
      </c>
      <c r="VK71" s="279"/>
      <c r="VL71" s="199">
        <v>37</v>
      </c>
      <c r="VM71" s="199">
        <v>2900000</v>
      </c>
      <c r="VN71" s="199">
        <v>0</v>
      </c>
      <c r="VO71" s="199">
        <f>VM71+VN71</f>
        <v>2900000</v>
      </c>
      <c r="VP71" s="191"/>
      <c r="VQ71" s="279" t="s">
        <v>55</v>
      </c>
      <c r="VR71" s="279"/>
      <c r="VS71" s="199">
        <v>28500</v>
      </c>
      <c r="VT71" s="199">
        <v>28500000</v>
      </c>
      <c r="VU71" s="199">
        <v>0</v>
      </c>
      <c r="VV71" s="199">
        <f>VT71+VU71</f>
        <v>28500000</v>
      </c>
      <c r="VW71" s="191"/>
      <c r="VX71" s="279" t="s">
        <v>55</v>
      </c>
      <c r="VY71" s="279"/>
      <c r="VZ71" s="199">
        <v>0</v>
      </c>
      <c r="WA71" s="199">
        <v>15500000</v>
      </c>
      <c r="WB71" s="199">
        <v>0</v>
      </c>
      <c r="WC71" s="199">
        <f>WA71+WB71</f>
        <v>15500000</v>
      </c>
      <c r="WD71" s="191"/>
      <c r="WE71" s="279" t="s">
        <v>55</v>
      </c>
      <c r="WF71" s="279"/>
      <c r="WG71" s="199">
        <v>38</v>
      </c>
      <c r="WH71" s="199">
        <v>19000000</v>
      </c>
      <c r="WI71" s="199">
        <v>0</v>
      </c>
      <c r="WJ71" s="199">
        <f>WH71+WI71</f>
        <v>19000000</v>
      </c>
      <c r="WK71" s="191"/>
      <c r="WL71" s="279" t="s">
        <v>55</v>
      </c>
      <c r="WM71" s="279"/>
      <c r="WN71" s="199">
        <v>39</v>
      </c>
      <c r="WO71" s="199">
        <v>3900000</v>
      </c>
      <c r="WP71" s="199">
        <v>0</v>
      </c>
      <c r="WQ71" s="199">
        <f>WO71+WP71</f>
        <v>3900000</v>
      </c>
      <c r="WR71" s="191"/>
      <c r="WS71" s="279" t="s">
        <v>55</v>
      </c>
      <c r="WT71" s="279"/>
      <c r="WU71" s="199">
        <v>38</v>
      </c>
      <c r="WV71" s="199">
        <v>22800000</v>
      </c>
      <c r="WW71" s="199">
        <v>0</v>
      </c>
      <c r="WX71" s="199">
        <f>WV71+WW71</f>
        <v>22800000</v>
      </c>
      <c r="WY71" s="191"/>
      <c r="WZ71" s="279" t="s">
        <v>55</v>
      </c>
      <c r="XA71" s="279"/>
      <c r="XB71" s="199">
        <v>6</v>
      </c>
      <c r="XC71" s="199">
        <v>3360000</v>
      </c>
      <c r="XD71" s="199">
        <v>0</v>
      </c>
      <c r="XE71" s="199">
        <f>XC71+XD71</f>
        <v>3360000</v>
      </c>
      <c r="XF71" s="191"/>
      <c r="XG71" s="279" t="s">
        <v>55</v>
      </c>
      <c r="XH71" s="279"/>
      <c r="XI71" s="199">
        <v>0</v>
      </c>
      <c r="XJ71" s="199">
        <v>3150000</v>
      </c>
      <c r="XK71" s="199">
        <v>0</v>
      </c>
      <c r="XL71" s="199">
        <f>XJ71+XK71</f>
        <v>3150000</v>
      </c>
      <c r="XM71" s="191"/>
      <c r="XN71" s="279" t="s">
        <v>55</v>
      </c>
      <c r="XO71" s="279"/>
      <c r="XP71" s="199">
        <v>633</v>
      </c>
      <c r="XQ71" s="199">
        <v>6330000</v>
      </c>
      <c r="XR71" s="199">
        <v>0</v>
      </c>
      <c r="XS71" s="199">
        <f>XQ71+XR71</f>
        <v>6330000</v>
      </c>
      <c r="XT71" s="191"/>
      <c r="XU71" s="279" t="s">
        <v>55</v>
      </c>
      <c r="XV71" s="279"/>
      <c r="XW71" s="199">
        <v>76</v>
      </c>
      <c r="XX71" s="199">
        <v>1064000</v>
      </c>
      <c r="XY71" s="199">
        <v>0</v>
      </c>
      <c r="XZ71" s="199">
        <f>XX71+XY71</f>
        <v>1064000</v>
      </c>
      <c r="YA71" s="191"/>
      <c r="YB71" s="279" t="s">
        <v>55</v>
      </c>
      <c r="YC71" s="279"/>
      <c r="YD71" s="199">
        <v>118086367.82654881</v>
      </c>
      <c r="YE71" s="199">
        <v>449897000</v>
      </c>
      <c r="YF71" s="199">
        <v>0</v>
      </c>
      <c r="YG71" s="199">
        <f>YE71+YF71</f>
        <v>449897000</v>
      </c>
      <c r="YH71" s="191"/>
      <c r="YI71" s="279" t="s">
        <v>55</v>
      </c>
      <c r="YJ71" s="279"/>
      <c r="YK71" s="199">
        <v>118086367.82654881</v>
      </c>
      <c r="YL71" s="199">
        <v>2000000</v>
      </c>
      <c r="YM71" s="199">
        <v>0</v>
      </c>
      <c r="YN71" s="199">
        <f>YL71+YM71</f>
        <v>2000000</v>
      </c>
      <c r="YO71" s="191"/>
      <c r="YP71" s="279" t="s">
        <v>55</v>
      </c>
      <c r="YQ71" s="279"/>
      <c r="YR71" s="199">
        <v>0</v>
      </c>
      <c r="YS71" s="199">
        <v>0</v>
      </c>
      <c r="YT71" s="199">
        <v>202700000</v>
      </c>
      <c r="YU71" s="199">
        <f>YS71+YT71</f>
        <v>202700000</v>
      </c>
      <c r="YV71" s="191"/>
      <c r="YW71" s="279" t="s">
        <v>55</v>
      </c>
      <c r="YX71" s="279"/>
      <c r="YY71" s="199">
        <v>0</v>
      </c>
      <c r="YZ71" s="199">
        <v>540000000</v>
      </c>
      <c r="ZA71" s="199">
        <v>0</v>
      </c>
      <c r="ZB71" s="199">
        <f>YZ71+ZA71</f>
        <v>540000000</v>
      </c>
      <c r="ZC71" s="191"/>
      <c r="ZD71" s="279" t="s">
        <v>55</v>
      </c>
      <c r="ZE71" s="279"/>
      <c r="ZF71" s="199">
        <v>100</v>
      </c>
      <c r="ZG71" s="199">
        <v>6500000</v>
      </c>
      <c r="ZH71" s="199">
        <v>0</v>
      </c>
      <c r="ZI71" s="199">
        <f>ZG71+ZH71</f>
        <v>6500000</v>
      </c>
      <c r="ZJ71" s="191"/>
      <c r="ZK71" s="279" t="s">
        <v>55</v>
      </c>
      <c r="ZL71" s="279"/>
      <c r="ZM71" s="199">
        <v>0</v>
      </c>
      <c r="ZN71" s="199">
        <v>3240000</v>
      </c>
      <c r="ZO71" s="199">
        <v>0</v>
      </c>
      <c r="ZP71" s="199">
        <f>ZN71+ZO71</f>
        <v>3240000</v>
      </c>
      <c r="ZQ71" s="191"/>
      <c r="ZR71" s="279" t="s">
        <v>55</v>
      </c>
      <c r="ZS71" s="279"/>
      <c r="ZT71" s="199">
        <v>0</v>
      </c>
      <c r="ZU71" s="199">
        <f t="shared" si="101"/>
        <v>4678103000</v>
      </c>
      <c r="ZV71" s="199">
        <f t="shared" ref="ZV71:ZW86" si="202">L71+S71+Z71+AG71+AN71+AU71+BB71+BI71+BP71+BW71+CD71+CK71+CR71+CY71+DF71+DM71+DT71+EA71+EH71+EO71+EV71+FC71+FJ71+FQ71+FX71+GE71+GL71+GS71+GZ71+HG71+HN71+HU71+IB71+II71+IP71+IW71+JD71+JK71+JR71+JY71+KF71+KM71+KT71+LA71+LH71+LO71+LV71+MC71+MJ71+MQ71+MX71+NE71+NL71+NS71+NZ71+OG71+ON71+OU71+PB71+PI71+PP71+PW71+QD71+QK71+QR71+QY71+RF71+RM71+RT71+SA71+SH71+SO71+SV71+TC71+TJ71+TQ71+TX71+UE71+UL71+US71+UZ71+VG71+VN71+VU71+WB71+WI71+WP71+WW71+XD71+XK71+XR71+XY71+YF71+YM71+YT71+ZA71+ZH71+ZO71</f>
        <v>723762581</v>
      </c>
      <c r="ZW71" s="199">
        <f t="shared" si="202"/>
        <v>5401865581</v>
      </c>
      <c r="ZX71" s="230"/>
    </row>
    <row r="72" spans="1:700" ht="18" customHeight="1">
      <c r="A72" s="213">
        <v>1</v>
      </c>
      <c r="B72" s="191" t="s">
        <v>1898</v>
      </c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>
        <f>K72+L72</f>
        <v>0</v>
      </c>
      <c r="N72" s="191"/>
      <c r="O72" s="191"/>
      <c r="P72" s="191"/>
      <c r="Q72" s="191"/>
      <c r="R72" s="191"/>
      <c r="S72" s="191"/>
      <c r="T72" s="191">
        <f>R72+S72</f>
        <v>0</v>
      </c>
      <c r="U72" s="191"/>
      <c r="V72" s="191"/>
      <c r="W72" s="191"/>
      <c r="X72" s="191"/>
      <c r="Y72" s="191"/>
      <c r="Z72" s="191"/>
      <c r="AA72" s="191">
        <f>Z72+Y72</f>
        <v>0</v>
      </c>
      <c r="AB72" s="191"/>
      <c r="AC72" s="191"/>
      <c r="AD72" s="191"/>
      <c r="AE72" s="191"/>
      <c r="AF72" s="191"/>
      <c r="AG72" s="191"/>
      <c r="AH72" s="191">
        <f>AF72+AG72</f>
        <v>0</v>
      </c>
      <c r="AI72" s="191"/>
      <c r="AJ72" s="191"/>
      <c r="AK72" s="191"/>
      <c r="AL72" s="191"/>
      <c r="AM72" s="191"/>
      <c r="AN72" s="191"/>
      <c r="AO72" s="191">
        <f>AM72+AN72</f>
        <v>0</v>
      </c>
      <c r="AP72" s="191"/>
      <c r="AQ72" s="191"/>
      <c r="AR72" s="191"/>
      <c r="AS72" s="191"/>
      <c r="AT72" s="191"/>
      <c r="AU72" s="191"/>
      <c r="AV72" s="191">
        <f>AT72+AU72</f>
        <v>0</v>
      </c>
      <c r="AW72" s="191"/>
      <c r="AX72" s="191"/>
      <c r="AY72" s="191"/>
      <c r="AZ72" s="191"/>
      <c r="BA72" s="191"/>
      <c r="BB72" s="191"/>
      <c r="BC72" s="191">
        <f>BA72+BB72</f>
        <v>0</v>
      </c>
      <c r="BD72" s="191"/>
      <c r="BE72" s="191"/>
      <c r="BF72" s="191"/>
      <c r="BG72" s="191"/>
      <c r="BH72" s="191"/>
      <c r="BI72" s="191"/>
      <c r="BJ72" s="191">
        <f>BH72+BI72</f>
        <v>0</v>
      </c>
      <c r="BK72" s="191"/>
      <c r="BL72" s="191"/>
      <c r="BM72" s="191"/>
      <c r="BN72" s="191"/>
      <c r="BO72" s="191"/>
      <c r="BP72" s="191"/>
      <c r="BQ72" s="191">
        <f>BO72+BP72</f>
        <v>0</v>
      </c>
      <c r="BR72" s="191"/>
      <c r="BS72" s="191"/>
      <c r="BT72" s="191"/>
      <c r="BU72" s="191"/>
      <c r="BV72" s="191"/>
      <c r="BW72" s="191"/>
      <c r="BX72" s="191">
        <f>BV72+BW72</f>
        <v>0</v>
      </c>
      <c r="BY72" s="191"/>
      <c r="BZ72" s="191"/>
      <c r="CA72" s="191"/>
      <c r="CB72" s="191"/>
      <c r="CC72" s="191"/>
      <c r="CD72" s="191"/>
      <c r="CE72" s="191">
        <f>CC72+CD72</f>
        <v>0</v>
      </c>
      <c r="CF72" s="191"/>
      <c r="CG72" s="191"/>
      <c r="CH72" s="191"/>
      <c r="CI72" s="191"/>
      <c r="CJ72" s="191"/>
      <c r="CK72" s="191"/>
      <c r="CL72" s="191">
        <f>CJ72+CK72</f>
        <v>0</v>
      </c>
      <c r="CM72" s="191"/>
      <c r="CN72" s="191"/>
      <c r="CO72" s="191"/>
      <c r="CP72" s="191"/>
      <c r="CQ72" s="191"/>
      <c r="CR72" s="191"/>
      <c r="CS72" s="191">
        <f>CQ72+CR72</f>
        <v>0</v>
      </c>
      <c r="CT72" s="191"/>
      <c r="CU72" s="191"/>
      <c r="CV72" s="191"/>
      <c r="CW72" s="191"/>
      <c r="CX72" s="191"/>
      <c r="CY72" s="191"/>
      <c r="CZ72" s="191">
        <f>CX72+CY72</f>
        <v>0</v>
      </c>
      <c r="DA72" s="191"/>
      <c r="DB72" s="191"/>
      <c r="DC72" s="191"/>
      <c r="DD72" s="191"/>
      <c r="DE72" s="191"/>
      <c r="DF72" s="191"/>
      <c r="DG72" s="191">
        <f>DE72+DF72</f>
        <v>0</v>
      </c>
      <c r="DH72" s="191"/>
      <c r="DI72" s="191"/>
      <c r="DJ72" s="191"/>
      <c r="DK72" s="191"/>
      <c r="DL72" s="191"/>
      <c r="DM72" s="191"/>
      <c r="DN72" s="191">
        <f>DL72+DM72</f>
        <v>0</v>
      </c>
      <c r="DO72" s="191"/>
      <c r="DP72" s="191"/>
      <c r="DQ72" s="191"/>
      <c r="DR72" s="191"/>
      <c r="DS72" s="191"/>
      <c r="DT72" s="191"/>
      <c r="DU72" s="191">
        <f>DS72+DT72</f>
        <v>0</v>
      </c>
      <c r="DV72" s="191"/>
      <c r="DW72" s="191"/>
      <c r="DX72" s="191"/>
      <c r="DY72" s="191"/>
      <c r="DZ72" s="191"/>
      <c r="EA72" s="191"/>
      <c r="EB72" s="191">
        <f>DZ72+EA72</f>
        <v>0</v>
      </c>
      <c r="EC72" s="191"/>
      <c r="ED72" s="191"/>
      <c r="EE72" s="191"/>
      <c r="EF72" s="191"/>
      <c r="EG72" s="191"/>
      <c r="EH72" s="191"/>
      <c r="EI72" s="191">
        <f>EG72+EH72</f>
        <v>0</v>
      </c>
      <c r="EJ72" s="191"/>
      <c r="EK72" s="191"/>
      <c r="EL72" s="191"/>
      <c r="EM72" s="191"/>
      <c r="EN72" s="191"/>
      <c r="EO72" s="191"/>
      <c r="EP72" s="191"/>
      <c r="EQ72" s="191"/>
      <c r="ER72" s="191"/>
      <c r="ES72" s="191"/>
      <c r="ET72" s="191"/>
      <c r="EU72" s="191"/>
      <c r="EV72" s="191"/>
      <c r="EW72" s="191"/>
      <c r="EX72" s="191"/>
      <c r="EY72" s="191"/>
      <c r="EZ72" s="191"/>
      <c r="FA72" s="191"/>
      <c r="FB72" s="191"/>
      <c r="FC72" s="191"/>
      <c r="FD72" s="191"/>
      <c r="FE72" s="191"/>
      <c r="FF72" s="191"/>
      <c r="FG72" s="191"/>
      <c r="FH72" s="191"/>
      <c r="FI72" s="191"/>
      <c r="FJ72" s="191"/>
      <c r="FK72" s="191">
        <f>FI72+FJ72</f>
        <v>0</v>
      </c>
      <c r="FL72" s="191"/>
      <c r="FM72" s="191"/>
      <c r="FN72" s="191"/>
      <c r="FO72" s="191"/>
      <c r="FP72" s="191"/>
      <c r="FQ72" s="191"/>
      <c r="FR72" s="191">
        <f>FP72+FQ72</f>
        <v>0</v>
      </c>
      <c r="FS72" s="191"/>
      <c r="FT72" s="191"/>
      <c r="FU72" s="191"/>
      <c r="FV72" s="191"/>
      <c r="FW72" s="191"/>
      <c r="FX72" s="191"/>
      <c r="FY72" s="191">
        <f>FW72+FX72</f>
        <v>0</v>
      </c>
      <c r="FZ72" s="191"/>
      <c r="GA72" s="191"/>
      <c r="GB72" s="191"/>
      <c r="GC72" s="191"/>
      <c r="GD72" s="191"/>
      <c r="GE72" s="191"/>
      <c r="GF72" s="191"/>
      <c r="GG72" s="191"/>
      <c r="GH72" s="191"/>
      <c r="GI72" s="191"/>
      <c r="GJ72" s="191"/>
      <c r="GK72" s="191"/>
      <c r="GL72" s="191"/>
      <c r="GM72" s="191"/>
      <c r="GN72" s="191"/>
      <c r="GO72" s="191"/>
      <c r="GP72" s="191"/>
      <c r="GQ72" s="191"/>
      <c r="GR72" s="191"/>
      <c r="GS72" s="191"/>
      <c r="GT72" s="191">
        <f>GR72+GS72</f>
        <v>0</v>
      </c>
      <c r="GU72" s="191"/>
      <c r="GV72" s="191"/>
      <c r="GW72" s="191"/>
      <c r="GX72" s="191"/>
      <c r="GY72" s="191"/>
      <c r="GZ72" s="191"/>
      <c r="HA72" s="191">
        <f>GY72+GZ72</f>
        <v>0</v>
      </c>
      <c r="HB72" s="191"/>
      <c r="HC72" s="191"/>
      <c r="HD72" s="191"/>
      <c r="HE72" s="191"/>
      <c r="HF72" s="191"/>
      <c r="HG72" s="191"/>
      <c r="HH72" s="191">
        <f>HF72+HG72</f>
        <v>0</v>
      </c>
      <c r="HI72" s="191"/>
      <c r="HJ72" s="191"/>
      <c r="HK72" s="191"/>
      <c r="HL72" s="191"/>
      <c r="HM72" s="191"/>
      <c r="HN72" s="191"/>
      <c r="HO72" s="191">
        <f>HM72+HN72</f>
        <v>0</v>
      </c>
      <c r="HP72" s="191"/>
      <c r="HQ72" s="191"/>
      <c r="HR72" s="191"/>
      <c r="HS72" s="191"/>
      <c r="HT72" s="191"/>
      <c r="HU72" s="191"/>
      <c r="HV72" s="191">
        <f>HT72+HU72</f>
        <v>0</v>
      </c>
      <c r="HW72" s="191"/>
      <c r="HX72" s="191"/>
      <c r="HY72" s="191"/>
      <c r="HZ72" s="191"/>
      <c r="IA72" s="191"/>
      <c r="IB72" s="191"/>
      <c r="IC72" s="191">
        <f>IA72+IB72</f>
        <v>0</v>
      </c>
      <c r="ID72" s="191"/>
      <c r="IE72" s="191"/>
      <c r="IF72" s="191"/>
      <c r="IG72" s="191"/>
      <c r="IH72" s="191"/>
      <c r="II72" s="191"/>
      <c r="IJ72" s="191">
        <f>IH72+II72</f>
        <v>0</v>
      </c>
      <c r="IK72" s="191"/>
      <c r="IL72" s="191"/>
      <c r="IM72" s="191"/>
      <c r="IN72" s="191"/>
      <c r="IO72" s="191"/>
      <c r="IP72" s="191"/>
      <c r="IQ72" s="191">
        <f>IO72+IP72</f>
        <v>0</v>
      </c>
      <c r="IR72" s="191"/>
      <c r="IS72" s="191"/>
      <c r="IT72" s="191"/>
      <c r="IU72" s="191"/>
      <c r="IV72" s="191"/>
      <c r="IW72" s="191"/>
      <c r="IX72" s="191">
        <f>IV72+IW72</f>
        <v>0</v>
      </c>
      <c r="IY72" s="191"/>
      <c r="IZ72" s="191"/>
      <c r="JA72" s="191"/>
      <c r="JB72" s="191"/>
      <c r="JC72" s="191"/>
      <c r="JD72" s="191"/>
      <c r="JE72" s="191">
        <f>JC72+JD72</f>
        <v>0</v>
      </c>
      <c r="JF72" s="191"/>
      <c r="JG72" s="191"/>
      <c r="JH72" s="191"/>
      <c r="JI72" s="191"/>
      <c r="JJ72" s="191"/>
      <c r="JK72" s="191"/>
      <c r="JL72" s="191">
        <f>JJ72+JK72</f>
        <v>0</v>
      </c>
      <c r="JM72" s="191"/>
      <c r="JN72" s="191"/>
      <c r="JO72" s="191"/>
      <c r="JP72" s="191"/>
      <c r="JQ72" s="191"/>
      <c r="JR72" s="191"/>
      <c r="JS72" s="191">
        <f>JQ72+JR72</f>
        <v>0</v>
      </c>
      <c r="JT72" s="191"/>
      <c r="JU72" s="191"/>
      <c r="JV72" s="191"/>
      <c r="JW72" s="191"/>
      <c r="JX72" s="191"/>
      <c r="JY72" s="191"/>
      <c r="JZ72" s="191">
        <f>JX72+JY72</f>
        <v>0</v>
      </c>
      <c r="KA72" s="191"/>
      <c r="KB72" s="191"/>
      <c r="KC72" s="191"/>
      <c r="KD72" s="191"/>
      <c r="KE72" s="191"/>
      <c r="KF72" s="191"/>
      <c r="KG72" s="191">
        <f>KE72+KF72</f>
        <v>0</v>
      </c>
      <c r="KH72" s="191"/>
      <c r="KI72" s="191"/>
      <c r="KJ72" s="191"/>
      <c r="KK72" s="191"/>
      <c r="KL72" s="191"/>
      <c r="KM72" s="191"/>
      <c r="KN72" s="191">
        <f>KL72+KM72</f>
        <v>0</v>
      </c>
      <c r="KO72" s="191"/>
      <c r="KP72" s="191"/>
      <c r="KQ72" s="191"/>
      <c r="KR72" s="191"/>
      <c r="KS72" s="191"/>
      <c r="KT72" s="191"/>
      <c r="KU72" s="191">
        <f>KT72+KS72</f>
        <v>0</v>
      </c>
      <c r="KV72" s="191"/>
      <c r="KW72" s="191"/>
      <c r="KX72" s="191"/>
      <c r="KY72" s="191"/>
      <c r="KZ72" s="191"/>
      <c r="LA72" s="191"/>
      <c r="LB72" s="191">
        <f>KZ72+LA72</f>
        <v>0</v>
      </c>
      <c r="LC72" s="191"/>
      <c r="LD72" s="191"/>
      <c r="LE72" s="191"/>
      <c r="LF72" s="191"/>
      <c r="LG72" s="191"/>
      <c r="LH72" s="191"/>
      <c r="LI72" s="191">
        <f>LG72+LH72</f>
        <v>0</v>
      </c>
      <c r="LJ72" s="191"/>
      <c r="LK72" s="191"/>
      <c r="LL72" s="191"/>
      <c r="LM72" s="191"/>
      <c r="LN72" s="191"/>
      <c r="LO72" s="191"/>
      <c r="LP72" s="191">
        <f>LN72+LO72</f>
        <v>0</v>
      </c>
      <c r="LQ72" s="191"/>
      <c r="LR72" s="191"/>
      <c r="LS72" s="191"/>
      <c r="LT72" s="191"/>
      <c r="LU72" s="191"/>
      <c r="LV72" s="191"/>
      <c r="LW72" s="191">
        <f>LU72+LV72</f>
        <v>0</v>
      </c>
      <c r="LX72" s="191"/>
      <c r="LY72" s="191"/>
      <c r="LZ72" s="191"/>
      <c r="MA72" s="191"/>
      <c r="MB72" s="191"/>
      <c r="MC72" s="191"/>
      <c r="MD72" s="191">
        <f>MB72+MC72</f>
        <v>0</v>
      </c>
      <c r="ME72" s="191"/>
      <c r="MF72" s="191"/>
      <c r="MG72" s="191"/>
      <c r="MH72" s="191"/>
      <c r="MI72" s="191"/>
      <c r="MJ72" s="191"/>
      <c r="MK72" s="191">
        <f>MI72+MJ72</f>
        <v>0</v>
      </c>
      <c r="ML72" s="191"/>
      <c r="MM72" s="191"/>
      <c r="MN72" s="191"/>
      <c r="MO72" s="191"/>
      <c r="MP72" s="191"/>
      <c r="MQ72" s="191"/>
      <c r="MR72" s="191">
        <f>MP72+MQ72</f>
        <v>0</v>
      </c>
      <c r="MS72" s="191"/>
      <c r="MT72" s="191"/>
      <c r="MU72" s="191"/>
      <c r="MV72" s="191"/>
      <c r="MW72" s="191"/>
      <c r="MX72" s="191"/>
      <c r="MY72" s="191">
        <f>MW72+MX72</f>
        <v>0</v>
      </c>
      <c r="MZ72" s="191"/>
      <c r="NA72" s="191"/>
      <c r="NB72" s="191"/>
      <c r="NC72" s="191">
        <v>1686</v>
      </c>
      <c r="ND72" s="201">
        <f>NC72*145.067</f>
        <v>244582.962</v>
      </c>
      <c r="NE72" s="191"/>
      <c r="NF72" s="201">
        <f>ND72+NE72</f>
        <v>244582.962</v>
      </c>
      <c r="NG72" s="191">
        <v>1572</v>
      </c>
      <c r="NH72" s="191"/>
      <c r="NI72" s="191"/>
      <c r="NJ72" s="191"/>
      <c r="NK72" s="191"/>
      <c r="NL72" s="191"/>
      <c r="NM72" s="191">
        <f>NK72+NL72</f>
        <v>0</v>
      </c>
      <c r="NN72" s="191"/>
      <c r="NO72" s="191"/>
      <c r="NP72" s="191"/>
      <c r="NQ72" s="191"/>
      <c r="NR72" s="191"/>
      <c r="NS72" s="191"/>
      <c r="NT72" s="191">
        <f>NR72+NS72</f>
        <v>0</v>
      </c>
      <c r="NU72" s="191"/>
      <c r="NV72" s="191"/>
      <c r="NW72" s="191"/>
      <c r="NX72" s="191"/>
      <c r="NY72" s="191"/>
      <c r="NZ72" s="191"/>
      <c r="OA72" s="191">
        <f>NY72+NZ72</f>
        <v>0</v>
      </c>
      <c r="OB72" s="191"/>
      <c r="OC72" s="191"/>
      <c r="OD72" s="191"/>
      <c r="OE72" s="191"/>
      <c r="OF72" s="191"/>
      <c r="OG72" s="191"/>
      <c r="OH72" s="191">
        <f>OF72+OG72</f>
        <v>0</v>
      </c>
      <c r="OI72" s="191"/>
      <c r="OJ72" s="191"/>
      <c r="OK72" s="191"/>
      <c r="OL72" s="191"/>
      <c r="OM72" s="191"/>
      <c r="ON72" s="191"/>
      <c r="OO72" s="191">
        <f>OM72+ON72</f>
        <v>0</v>
      </c>
      <c r="OP72" s="191"/>
      <c r="OQ72" s="191"/>
      <c r="OR72" s="191"/>
      <c r="OS72" s="191"/>
      <c r="OT72" s="191"/>
      <c r="OU72" s="191"/>
      <c r="OV72" s="191">
        <f>OT72+OU72</f>
        <v>0</v>
      </c>
      <c r="OW72" s="191"/>
      <c r="OX72" s="191"/>
      <c r="OY72" s="191"/>
      <c r="OZ72" s="191"/>
      <c r="PA72" s="191"/>
      <c r="PB72" s="191"/>
      <c r="PC72" s="191">
        <f>PA72+PB72</f>
        <v>0</v>
      </c>
      <c r="PD72" s="191"/>
      <c r="PE72" s="191"/>
      <c r="PF72" s="191"/>
      <c r="PG72" s="191"/>
      <c r="PH72" s="191"/>
      <c r="PI72" s="191"/>
      <c r="PJ72" s="191">
        <f>PH72+PI72</f>
        <v>0</v>
      </c>
      <c r="PK72" s="191"/>
      <c r="PL72" s="191"/>
      <c r="PM72" s="191"/>
      <c r="PN72" s="191"/>
      <c r="PO72" s="191"/>
      <c r="PP72" s="191"/>
      <c r="PQ72" s="191">
        <f>PO72+PP72</f>
        <v>0</v>
      </c>
      <c r="PR72" s="191"/>
      <c r="PS72" s="191"/>
      <c r="PT72" s="191"/>
      <c r="PU72" s="191"/>
      <c r="PV72" s="191"/>
      <c r="PW72" s="191"/>
      <c r="PX72" s="191">
        <f>PV72+PW72</f>
        <v>0</v>
      </c>
      <c r="PY72" s="191"/>
      <c r="PZ72" s="191"/>
      <c r="QA72" s="191"/>
      <c r="QB72" s="191"/>
      <c r="QC72" s="191"/>
      <c r="QD72" s="191"/>
      <c r="QE72" s="191">
        <f>QC72+QD72</f>
        <v>0</v>
      </c>
      <c r="QF72" s="191"/>
      <c r="QG72" s="191"/>
      <c r="QH72" s="191"/>
      <c r="QI72" s="191"/>
      <c r="QJ72" s="191"/>
      <c r="QK72" s="191"/>
      <c r="QL72" s="191">
        <f>QJ72+QK72</f>
        <v>0</v>
      </c>
      <c r="QM72" s="191"/>
      <c r="QN72" s="191"/>
      <c r="QO72" s="191"/>
      <c r="QP72" s="191"/>
      <c r="QQ72" s="191"/>
      <c r="QR72" s="191"/>
      <c r="QS72" s="191">
        <f>QQ72+QR72</f>
        <v>0</v>
      </c>
      <c r="QT72" s="191"/>
      <c r="QU72" s="191"/>
      <c r="QV72" s="191"/>
      <c r="QW72" s="191"/>
      <c r="QX72" s="191"/>
      <c r="QY72" s="191"/>
      <c r="QZ72" s="191">
        <f>QX72+QY72</f>
        <v>0</v>
      </c>
      <c r="RA72" s="191"/>
      <c r="RB72" s="191"/>
      <c r="RC72" s="191"/>
      <c r="RD72" s="191"/>
      <c r="RE72" s="191"/>
      <c r="RF72" s="191"/>
      <c r="RG72" s="191">
        <f>RE72+RF72</f>
        <v>0</v>
      </c>
      <c r="RH72" s="191"/>
      <c r="RI72" s="191"/>
      <c r="RJ72" s="191"/>
      <c r="RK72" s="191"/>
      <c r="RL72" s="191"/>
      <c r="RM72" s="191"/>
      <c r="RN72" s="191">
        <f>RL72+RM72</f>
        <v>0</v>
      </c>
      <c r="RO72" s="191"/>
      <c r="RP72" s="191"/>
      <c r="RQ72" s="191"/>
      <c r="RR72" s="191"/>
      <c r="RS72" s="191"/>
      <c r="RT72" s="191"/>
      <c r="RU72" s="191">
        <f>RS72+RT72</f>
        <v>0</v>
      </c>
      <c r="RV72" s="191"/>
      <c r="RW72" s="191"/>
      <c r="RX72" s="191"/>
      <c r="RY72" s="191"/>
      <c r="RZ72" s="191"/>
      <c r="SA72" s="191"/>
      <c r="SB72" s="191">
        <f>RZ72+SA72</f>
        <v>0</v>
      </c>
      <c r="SC72" s="191"/>
      <c r="SD72" s="191"/>
      <c r="SE72" s="191"/>
      <c r="SF72" s="191"/>
      <c r="SG72" s="191"/>
      <c r="SH72" s="191"/>
      <c r="SI72" s="191">
        <f>SG72+SH72</f>
        <v>0</v>
      </c>
      <c r="SJ72" s="191"/>
      <c r="SK72" s="191"/>
      <c r="SL72" s="191"/>
      <c r="SM72" s="191"/>
      <c r="SN72" s="191"/>
      <c r="SO72" s="191"/>
      <c r="SP72" s="191">
        <f>SN72+SO72</f>
        <v>0</v>
      </c>
      <c r="SQ72" s="191"/>
      <c r="SR72" s="191"/>
      <c r="SS72" s="191"/>
      <c r="ST72" s="191"/>
      <c r="SU72" s="191"/>
      <c r="SV72" s="191"/>
      <c r="SW72" s="191">
        <f>SU72+SV72</f>
        <v>0</v>
      </c>
      <c r="SX72" s="191"/>
      <c r="SY72" s="191"/>
      <c r="SZ72" s="191"/>
      <c r="TA72" s="191"/>
      <c r="TB72" s="191"/>
      <c r="TC72" s="191"/>
      <c r="TD72" s="191">
        <f>TB72+TC72</f>
        <v>0</v>
      </c>
      <c r="TE72" s="191"/>
      <c r="TF72" s="191"/>
      <c r="TG72" s="191"/>
      <c r="TH72" s="191"/>
      <c r="TI72" s="191"/>
      <c r="TJ72" s="191"/>
      <c r="TK72" s="191">
        <f>TI72+TJ72</f>
        <v>0</v>
      </c>
      <c r="TL72" s="191"/>
      <c r="TM72" s="191"/>
      <c r="TN72" s="191"/>
      <c r="TO72" s="191"/>
      <c r="TP72" s="191"/>
      <c r="TQ72" s="191"/>
      <c r="TR72" s="191">
        <f>TP72+TQ72</f>
        <v>0</v>
      </c>
      <c r="TS72" s="191"/>
      <c r="TT72" s="191"/>
      <c r="TU72" s="191"/>
      <c r="TV72" s="191"/>
      <c r="TW72" s="191"/>
      <c r="TX72" s="191"/>
      <c r="TY72" s="191">
        <f>TW72+TX72</f>
        <v>0</v>
      </c>
      <c r="TZ72" s="191"/>
      <c r="UA72" s="191"/>
      <c r="UB72" s="191"/>
      <c r="UC72" s="191"/>
      <c r="UD72" s="191"/>
      <c r="UE72" s="191"/>
      <c r="UF72" s="191">
        <f>UD72+UE72</f>
        <v>0</v>
      </c>
      <c r="UG72" s="191"/>
      <c r="UH72" s="191"/>
      <c r="UI72" s="191"/>
      <c r="UJ72" s="191"/>
      <c r="UK72" s="191"/>
      <c r="UL72" s="191"/>
      <c r="UM72" s="191">
        <f>UK72+UL72</f>
        <v>0</v>
      </c>
      <c r="UN72" s="191"/>
      <c r="UO72" s="191"/>
      <c r="UP72" s="191"/>
      <c r="UQ72" s="191"/>
      <c r="UR72" s="191"/>
      <c r="US72" s="191"/>
      <c r="UT72" s="191">
        <f>UR72+US72</f>
        <v>0</v>
      </c>
      <c r="UU72" s="191"/>
      <c r="UV72" s="191"/>
      <c r="UW72" s="191"/>
      <c r="UX72" s="191"/>
      <c r="UY72" s="191"/>
      <c r="UZ72" s="191"/>
      <c r="VA72" s="191">
        <f>UY72+UZ72</f>
        <v>0</v>
      </c>
      <c r="VB72" s="191"/>
      <c r="VC72" s="191"/>
      <c r="VD72" s="191"/>
      <c r="VE72" s="191"/>
      <c r="VF72" s="191"/>
      <c r="VG72" s="191"/>
      <c r="VH72" s="191">
        <f>VF72+VG72</f>
        <v>0</v>
      </c>
      <c r="VI72" s="191"/>
      <c r="VJ72" s="191"/>
      <c r="VK72" s="191"/>
      <c r="VL72" s="191"/>
      <c r="VM72" s="191"/>
      <c r="VN72" s="191"/>
      <c r="VO72" s="191">
        <f>VM72+VN72</f>
        <v>0</v>
      </c>
      <c r="VP72" s="191"/>
      <c r="VQ72" s="191"/>
      <c r="VR72" s="191"/>
      <c r="VS72" s="191"/>
      <c r="VT72" s="191"/>
      <c r="VU72" s="191"/>
      <c r="VV72" s="191">
        <f>VT72+VU72</f>
        <v>0</v>
      </c>
      <c r="VW72" s="191"/>
      <c r="VX72" s="191"/>
      <c r="VY72" s="191"/>
      <c r="VZ72" s="191"/>
      <c r="WA72" s="191"/>
      <c r="WB72" s="191"/>
      <c r="WC72" s="191">
        <f>WA72+WB72</f>
        <v>0</v>
      </c>
      <c r="WD72" s="191"/>
      <c r="WE72" s="191"/>
      <c r="WF72" s="191"/>
      <c r="WG72" s="191"/>
      <c r="WH72" s="191"/>
      <c r="WI72" s="191"/>
      <c r="WJ72" s="191">
        <f>WH72+WI72</f>
        <v>0</v>
      </c>
      <c r="WK72" s="191"/>
      <c r="WL72" s="191"/>
      <c r="WM72" s="191"/>
      <c r="WN72" s="191"/>
      <c r="WO72" s="191"/>
      <c r="WP72" s="191"/>
      <c r="WQ72" s="191">
        <f>WO72+WP72</f>
        <v>0</v>
      </c>
      <c r="WR72" s="191"/>
      <c r="WS72" s="191"/>
      <c r="WT72" s="191"/>
      <c r="WU72" s="191"/>
      <c r="WV72" s="191"/>
      <c r="WW72" s="191"/>
      <c r="WX72" s="191">
        <f>WV72+WW72</f>
        <v>0</v>
      </c>
      <c r="WY72" s="191"/>
      <c r="WZ72" s="191"/>
      <c r="XA72" s="191"/>
      <c r="XB72" s="191"/>
      <c r="XC72" s="191"/>
      <c r="XD72" s="191"/>
      <c r="XE72" s="191">
        <f>XC72+XD72</f>
        <v>0</v>
      </c>
      <c r="XF72" s="191"/>
      <c r="XG72" s="191"/>
      <c r="XH72" s="191"/>
      <c r="XI72" s="191"/>
      <c r="XJ72" s="191"/>
      <c r="XK72" s="191"/>
      <c r="XL72" s="191">
        <f>XJ72+XK72</f>
        <v>0</v>
      </c>
      <c r="XM72" s="191"/>
      <c r="XN72" s="191"/>
      <c r="XO72" s="191"/>
      <c r="XP72" s="191">
        <v>1</v>
      </c>
      <c r="XQ72" s="191">
        <f>XP72*10000</f>
        <v>10000</v>
      </c>
      <c r="XR72" s="191"/>
      <c r="XS72" s="191">
        <f>XQ72+XR72</f>
        <v>10000</v>
      </c>
      <c r="XT72" s="191"/>
      <c r="XU72" s="191"/>
      <c r="XV72" s="191"/>
      <c r="XW72" s="191"/>
      <c r="XX72" s="191"/>
      <c r="XY72" s="191"/>
      <c r="XZ72" s="191">
        <f>XX72+XY72</f>
        <v>0</v>
      </c>
      <c r="YA72" s="191"/>
      <c r="YB72" s="191"/>
      <c r="YC72" s="191"/>
      <c r="YD72" s="191"/>
      <c r="YE72" s="191"/>
      <c r="YF72" s="191"/>
      <c r="YG72" s="191">
        <f>YE72+YF72</f>
        <v>0</v>
      </c>
      <c r="YH72" s="191"/>
      <c r="YI72" s="191"/>
      <c r="YJ72" s="191"/>
      <c r="YK72" s="191"/>
      <c r="YL72" s="191"/>
      <c r="YM72" s="191"/>
      <c r="YN72" s="191">
        <f>YL72+YM72</f>
        <v>0</v>
      </c>
      <c r="YO72" s="191"/>
      <c r="YP72" s="191"/>
      <c r="YQ72" s="191"/>
      <c r="YR72" s="191"/>
      <c r="YS72" s="191"/>
      <c r="YT72" s="191"/>
      <c r="YU72" s="191">
        <f>YS72+YT72</f>
        <v>0</v>
      </c>
      <c r="YV72" s="191"/>
      <c r="YW72" s="191"/>
      <c r="YX72" s="191"/>
      <c r="YY72" s="191"/>
      <c r="YZ72" s="191">
        <v>0</v>
      </c>
      <c r="ZA72" s="191"/>
      <c r="ZB72" s="191">
        <f>YZ72+ZA72</f>
        <v>0</v>
      </c>
      <c r="ZC72" s="191"/>
      <c r="ZD72" s="191"/>
      <c r="ZE72" s="191"/>
      <c r="ZF72" s="191"/>
      <c r="ZG72" s="191"/>
      <c r="ZH72" s="191"/>
      <c r="ZI72" s="191">
        <f>ZG72+ZH72</f>
        <v>0</v>
      </c>
      <c r="ZJ72" s="191"/>
      <c r="ZK72" s="191"/>
      <c r="ZL72" s="191"/>
      <c r="ZM72" s="191"/>
      <c r="ZN72" s="191"/>
      <c r="ZO72" s="191"/>
      <c r="ZP72" s="191">
        <f>ZN72+ZO72</f>
        <v>0</v>
      </c>
      <c r="ZQ72" s="191"/>
      <c r="ZR72" s="191"/>
      <c r="ZS72" s="191"/>
      <c r="ZT72" s="191"/>
      <c r="ZU72" s="190">
        <f t="shared" ref="ZU72:ZU101" si="203">K72+R72+Y72+AF72+AM72+AT72+BA72+BH72+BO72+BV72+CC72+CJ72+CQ72+CX72+DE72+DL72+DS72+DZ72+EG72+EN72+EU72+FB72+FI72+FP72+FW72+GD72+GK72+GR72+GY72+HF72+HM72+HT72+IA72+IH72+IO72+IV72+JC72+JJ72+JQ72+JX72+KE72+KL72+KS72+KZ72+LG72+LN72+LU72+MB72+MI72+MP72+MW72+ND72+NK72+NR72+NY72+OF72+OM72+OT72+PA72+PH72+PO72+PV72+QC72+QJ72+QQ72+QX72+RE72+RL72+RS72+RZ72+SG72+SN72+SU72+TB72+TI72+TP72+TW72+UD72+UK72+UR72+UY72+VF72+VM72+VT72+WA72+WH72+WO72+WV72+XC72+XJ72+XQ72+XX72+YE72+YL72+YS72+YZ72+ZG72+ZN72</f>
        <v>254582.962</v>
      </c>
      <c r="ZV72" s="190">
        <f t="shared" si="202"/>
        <v>0</v>
      </c>
      <c r="ZW72" s="190">
        <f t="shared" si="202"/>
        <v>254582.962</v>
      </c>
      <c r="ZX72" s="9"/>
    </row>
    <row r="73" spans="1:700" ht="18" customHeight="1">
      <c r="A73" s="213">
        <v>2</v>
      </c>
      <c r="B73" s="191" t="s">
        <v>1899</v>
      </c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>
        <f t="shared" ref="M73:M101" si="204">K73+L73</f>
        <v>0</v>
      </c>
      <c r="N73" s="191"/>
      <c r="O73" s="191"/>
      <c r="P73" s="191"/>
      <c r="Q73" s="191"/>
      <c r="R73" s="191"/>
      <c r="S73" s="191"/>
      <c r="T73" s="191">
        <f t="shared" ref="T73:T101" si="205">R73+S73</f>
        <v>0</v>
      </c>
      <c r="U73" s="191"/>
      <c r="V73" s="191"/>
      <c r="W73" s="191"/>
      <c r="X73" s="191"/>
      <c r="Y73" s="191"/>
      <c r="Z73" s="191"/>
      <c r="AA73" s="191">
        <f t="shared" ref="AA73:AA101" si="206">Z73+Y73</f>
        <v>0</v>
      </c>
      <c r="AB73" s="191"/>
      <c r="AC73" s="191"/>
      <c r="AD73" s="191"/>
      <c r="AE73" s="191"/>
      <c r="AF73" s="191"/>
      <c r="AG73" s="191"/>
      <c r="AH73" s="191">
        <f t="shared" ref="AH73:AH101" si="207">AF73+AG73</f>
        <v>0</v>
      </c>
      <c r="AI73" s="191"/>
      <c r="AJ73" s="191"/>
      <c r="AK73" s="191"/>
      <c r="AL73" s="191"/>
      <c r="AM73" s="191"/>
      <c r="AN73" s="191"/>
      <c r="AO73" s="191">
        <f t="shared" ref="AO73:AO101" si="208">AM73+AN73</f>
        <v>0</v>
      </c>
      <c r="AP73" s="191"/>
      <c r="AQ73" s="191"/>
      <c r="AR73" s="191"/>
      <c r="AS73" s="191"/>
      <c r="AT73" s="191"/>
      <c r="AU73" s="191"/>
      <c r="AV73" s="191">
        <f t="shared" ref="AV73:AV101" si="209">AT73+AU73</f>
        <v>0</v>
      </c>
      <c r="AW73" s="191"/>
      <c r="AX73" s="191"/>
      <c r="AY73" s="191"/>
      <c r="AZ73" s="191"/>
      <c r="BA73" s="191"/>
      <c r="BB73" s="191"/>
      <c r="BC73" s="191">
        <f t="shared" ref="BC73:BC101" si="210">BA73+BB73</f>
        <v>0</v>
      </c>
      <c r="BD73" s="191"/>
      <c r="BE73" s="191"/>
      <c r="BF73" s="191"/>
      <c r="BG73" s="191"/>
      <c r="BH73" s="191"/>
      <c r="BI73" s="191"/>
      <c r="BJ73" s="191">
        <f t="shared" ref="BJ73:BJ101" si="211">BH73+BI73</f>
        <v>0</v>
      </c>
      <c r="BK73" s="191"/>
      <c r="BL73" s="191"/>
      <c r="BM73" s="191"/>
      <c r="BN73" s="191"/>
      <c r="BO73" s="191"/>
      <c r="BP73" s="191"/>
      <c r="BQ73" s="191">
        <f t="shared" ref="BQ73:BQ101" si="212">BO73+BP73</f>
        <v>0</v>
      </c>
      <c r="BR73" s="191"/>
      <c r="BS73" s="191"/>
      <c r="BT73" s="191"/>
      <c r="BU73" s="191"/>
      <c r="BV73" s="191"/>
      <c r="BW73" s="191"/>
      <c r="BX73" s="191">
        <f t="shared" ref="BX73:BX101" si="213">BV73+BW73</f>
        <v>0</v>
      </c>
      <c r="BY73" s="191"/>
      <c r="BZ73" s="191"/>
      <c r="CA73" s="191"/>
      <c r="CB73" s="191"/>
      <c r="CC73" s="191"/>
      <c r="CD73" s="191"/>
      <c r="CE73" s="191">
        <f t="shared" ref="CE73:CE101" si="214">CC73+CD73</f>
        <v>0</v>
      </c>
      <c r="CF73" s="191"/>
      <c r="CG73" s="191"/>
      <c r="CH73" s="191"/>
      <c r="CI73" s="191"/>
      <c r="CJ73" s="191"/>
      <c r="CK73" s="191"/>
      <c r="CL73" s="191">
        <f t="shared" ref="CL73:CL101" si="215">CJ73+CK73</f>
        <v>0</v>
      </c>
      <c r="CM73" s="191"/>
      <c r="CN73" s="191"/>
      <c r="CO73" s="191"/>
      <c r="CP73" s="191"/>
      <c r="CQ73" s="191"/>
      <c r="CR73" s="191"/>
      <c r="CS73" s="191">
        <f t="shared" ref="CS73:CS101" si="216">CQ73+CR73</f>
        <v>0</v>
      </c>
      <c r="CT73" s="191"/>
      <c r="CU73" s="191"/>
      <c r="CV73" s="191"/>
      <c r="CW73" s="191"/>
      <c r="CX73" s="191"/>
      <c r="CY73" s="191"/>
      <c r="CZ73" s="191">
        <f t="shared" ref="CZ73:CZ101" si="217">CX73+CY73</f>
        <v>0</v>
      </c>
      <c r="DA73" s="191"/>
      <c r="DB73" s="191"/>
      <c r="DC73" s="191"/>
      <c r="DD73" s="191"/>
      <c r="DE73" s="191"/>
      <c r="DF73" s="191"/>
      <c r="DG73" s="191">
        <f t="shared" ref="DG73:DG101" si="218">DE73+DF73</f>
        <v>0</v>
      </c>
      <c r="DH73" s="191"/>
      <c r="DI73" s="191"/>
      <c r="DJ73" s="191"/>
      <c r="DK73" s="191"/>
      <c r="DL73" s="191"/>
      <c r="DM73" s="191"/>
      <c r="DN73" s="191">
        <f t="shared" ref="DN73:DN101" si="219">DL73+DM73</f>
        <v>0</v>
      </c>
      <c r="DO73" s="191"/>
      <c r="DP73" s="191"/>
      <c r="DQ73" s="191"/>
      <c r="DR73" s="191"/>
      <c r="DS73" s="191"/>
      <c r="DT73" s="191"/>
      <c r="DU73" s="191">
        <f t="shared" ref="DU73:DU101" si="220">DS73+DT73</f>
        <v>0</v>
      </c>
      <c r="DV73" s="191"/>
      <c r="DW73" s="191"/>
      <c r="DX73" s="191"/>
      <c r="DY73" s="191"/>
      <c r="DZ73" s="191"/>
      <c r="EA73" s="191"/>
      <c r="EB73" s="191">
        <f t="shared" ref="EB73:EB101" si="221">DZ73+EA73</f>
        <v>0</v>
      </c>
      <c r="EC73" s="191"/>
      <c r="ED73" s="191"/>
      <c r="EE73" s="191"/>
      <c r="EF73" s="191"/>
      <c r="EG73" s="191"/>
      <c r="EH73" s="191"/>
      <c r="EI73" s="191">
        <f t="shared" ref="EI73:EI101" si="222">EG73+EH73</f>
        <v>0</v>
      </c>
      <c r="EJ73" s="191"/>
      <c r="EK73" s="191"/>
      <c r="EL73" s="191"/>
      <c r="EM73" s="191"/>
      <c r="EN73" s="191"/>
      <c r="EO73" s="191"/>
      <c r="EP73" s="191">
        <f>EN73+EO73</f>
        <v>0</v>
      </c>
      <c r="EQ73" s="191"/>
      <c r="ER73" s="191"/>
      <c r="ES73" s="191"/>
      <c r="ET73" s="191"/>
      <c r="EU73" s="191"/>
      <c r="EV73" s="191"/>
      <c r="EW73" s="191">
        <f>EU73+EV73</f>
        <v>0</v>
      </c>
      <c r="EX73" s="191"/>
      <c r="EY73" s="191"/>
      <c r="EZ73" s="191"/>
      <c r="FA73" s="191"/>
      <c r="FB73" s="191"/>
      <c r="FC73" s="191"/>
      <c r="FD73" s="191">
        <f>FB73+FC73</f>
        <v>0</v>
      </c>
      <c r="FE73" s="191"/>
      <c r="FF73" s="191"/>
      <c r="FG73" s="191"/>
      <c r="FH73" s="191"/>
      <c r="FI73" s="191"/>
      <c r="FJ73" s="191"/>
      <c r="FK73" s="191">
        <f t="shared" ref="FK73:FK101" si="223">FI73+FJ73</f>
        <v>0</v>
      </c>
      <c r="FL73" s="191"/>
      <c r="FM73" s="191"/>
      <c r="FN73" s="191"/>
      <c r="FO73" s="191"/>
      <c r="FP73" s="191"/>
      <c r="FQ73" s="191"/>
      <c r="FR73" s="191">
        <f t="shared" ref="FR73:FR101" si="224">FP73+FQ73</f>
        <v>0</v>
      </c>
      <c r="FS73" s="191"/>
      <c r="FT73" s="191"/>
      <c r="FU73" s="191"/>
      <c r="FV73" s="191"/>
      <c r="FW73" s="191"/>
      <c r="FX73" s="191"/>
      <c r="FY73" s="191">
        <f t="shared" ref="FY73:FY101" si="225">FW73+FX73</f>
        <v>0</v>
      </c>
      <c r="FZ73" s="191"/>
      <c r="GA73" s="191"/>
      <c r="GB73" s="191"/>
      <c r="GC73" s="191"/>
      <c r="GD73" s="191"/>
      <c r="GE73" s="191"/>
      <c r="GF73" s="191">
        <f>GD73+GE73</f>
        <v>0</v>
      </c>
      <c r="GG73" s="191"/>
      <c r="GH73" s="191"/>
      <c r="GI73" s="191"/>
      <c r="GJ73" s="191"/>
      <c r="GK73" s="191"/>
      <c r="GL73" s="191"/>
      <c r="GM73" s="191">
        <f>GK73+GL73</f>
        <v>0</v>
      </c>
      <c r="GN73" s="191"/>
      <c r="GO73" s="191"/>
      <c r="GP73" s="191"/>
      <c r="GQ73" s="191"/>
      <c r="GR73" s="191"/>
      <c r="GS73" s="191"/>
      <c r="GT73" s="191">
        <f t="shared" ref="GT73:GT101" si="226">GR73+GS73</f>
        <v>0</v>
      </c>
      <c r="GU73" s="191"/>
      <c r="GV73" s="191"/>
      <c r="GW73" s="191"/>
      <c r="GX73" s="191"/>
      <c r="GY73" s="191"/>
      <c r="GZ73" s="191"/>
      <c r="HA73" s="191">
        <f t="shared" ref="HA73:HA101" si="227">GY73+GZ73</f>
        <v>0</v>
      </c>
      <c r="HB73" s="191"/>
      <c r="HC73" s="191"/>
      <c r="HD73" s="191"/>
      <c r="HE73" s="191"/>
      <c r="HF73" s="191"/>
      <c r="HG73" s="191"/>
      <c r="HH73" s="191">
        <f t="shared" ref="HH73:HH101" si="228">HF73+HG73</f>
        <v>0</v>
      </c>
      <c r="HI73" s="191"/>
      <c r="HJ73" s="191"/>
      <c r="HK73" s="191"/>
      <c r="HL73" s="191"/>
      <c r="HM73" s="191"/>
      <c r="HN73" s="191"/>
      <c r="HO73" s="191">
        <f t="shared" ref="HO73:HO101" si="229">HM73+HN73</f>
        <v>0</v>
      </c>
      <c r="HP73" s="191"/>
      <c r="HQ73" s="191"/>
      <c r="HR73" s="191"/>
      <c r="HS73" s="191"/>
      <c r="HT73" s="191"/>
      <c r="HU73" s="191"/>
      <c r="HV73" s="191">
        <f t="shared" ref="HV73:HV101" si="230">HT73+HU73</f>
        <v>0</v>
      </c>
      <c r="HW73" s="191"/>
      <c r="HX73" s="191"/>
      <c r="HY73" s="191"/>
      <c r="HZ73" s="191"/>
      <c r="IA73" s="191"/>
      <c r="IB73" s="191"/>
      <c r="IC73" s="191">
        <f t="shared" ref="IC73:IC101" si="231">IA73+IB73</f>
        <v>0</v>
      </c>
      <c r="ID73" s="191"/>
      <c r="IE73" s="191"/>
      <c r="IF73" s="191"/>
      <c r="IG73" s="191"/>
      <c r="IH73" s="191"/>
      <c r="II73" s="191"/>
      <c r="IJ73" s="191">
        <f t="shared" ref="IJ73:IJ101" si="232">IH73+II73</f>
        <v>0</v>
      </c>
      <c r="IK73" s="191"/>
      <c r="IL73" s="191"/>
      <c r="IM73" s="191"/>
      <c r="IN73" s="191"/>
      <c r="IO73" s="191"/>
      <c r="IP73" s="191"/>
      <c r="IQ73" s="191">
        <f t="shared" ref="IQ73:IQ101" si="233">IO73+IP73</f>
        <v>0</v>
      </c>
      <c r="IR73" s="191"/>
      <c r="IS73" s="191"/>
      <c r="IT73" s="191"/>
      <c r="IU73" s="191"/>
      <c r="IV73" s="191"/>
      <c r="IW73" s="191"/>
      <c r="IX73" s="191">
        <f t="shared" ref="IX73:IX101" si="234">IV73+IW73</f>
        <v>0</v>
      </c>
      <c r="IY73" s="191"/>
      <c r="IZ73" s="191"/>
      <c r="JA73" s="191"/>
      <c r="JB73" s="191"/>
      <c r="JC73" s="191"/>
      <c r="JD73" s="191"/>
      <c r="JE73" s="191">
        <f t="shared" ref="JE73:JE101" si="235">JC73+JD73</f>
        <v>0</v>
      </c>
      <c r="JF73" s="191"/>
      <c r="JG73" s="191"/>
      <c r="JH73" s="191"/>
      <c r="JI73" s="191"/>
      <c r="JJ73" s="191"/>
      <c r="JK73" s="191"/>
      <c r="JL73" s="191">
        <f t="shared" ref="JL73:JL101" si="236">JJ73+JK73</f>
        <v>0</v>
      </c>
      <c r="JM73" s="191"/>
      <c r="JN73" s="191"/>
      <c r="JO73" s="191"/>
      <c r="JP73" s="191"/>
      <c r="JQ73" s="191"/>
      <c r="JR73" s="191"/>
      <c r="JS73" s="191">
        <f t="shared" ref="JS73:JS101" si="237">JQ73+JR73</f>
        <v>0</v>
      </c>
      <c r="JT73" s="191"/>
      <c r="JU73" s="191"/>
      <c r="JV73" s="191"/>
      <c r="JW73" s="191"/>
      <c r="JX73" s="191"/>
      <c r="JY73" s="191"/>
      <c r="JZ73" s="191">
        <f t="shared" ref="JZ73:JZ101" si="238">JX73+JY73</f>
        <v>0</v>
      </c>
      <c r="KA73" s="191"/>
      <c r="KB73" s="191"/>
      <c r="KC73" s="191"/>
      <c r="KD73" s="191"/>
      <c r="KE73" s="191"/>
      <c r="KF73" s="191"/>
      <c r="KG73" s="191">
        <f t="shared" ref="KG73:KG101" si="239">KE73+KF73</f>
        <v>0</v>
      </c>
      <c r="KH73" s="191"/>
      <c r="KI73" s="191"/>
      <c r="KJ73" s="191"/>
      <c r="KK73" s="191"/>
      <c r="KL73" s="191"/>
      <c r="KM73" s="191"/>
      <c r="KN73" s="191">
        <f t="shared" ref="KN73:KN101" si="240">KL73+KM73</f>
        <v>0</v>
      </c>
      <c r="KO73" s="191"/>
      <c r="KP73" s="191"/>
      <c r="KQ73" s="191"/>
      <c r="KR73" s="191"/>
      <c r="KS73" s="191"/>
      <c r="KT73" s="191"/>
      <c r="KU73" s="191">
        <f t="shared" ref="KU73:KU101" si="241">KT73+KS73</f>
        <v>0</v>
      </c>
      <c r="KV73" s="191"/>
      <c r="KW73" s="191"/>
      <c r="KX73" s="191"/>
      <c r="KY73" s="191"/>
      <c r="KZ73" s="191"/>
      <c r="LA73" s="191"/>
      <c r="LB73" s="191">
        <f t="shared" ref="LB73:LB101" si="242">KZ73+LA73</f>
        <v>0</v>
      </c>
      <c r="LC73" s="191"/>
      <c r="LD73" s="191"/>
      <c r="LE73" s="191"/>
      <c r="LF73" s="191"/>
      <c r="LG73" s="191"/>
      <c r="LH73" s="191"/>
      <c r="LI73" s="191">
        <f t="shared" ref="LI73:LI101" si="243">LG73+LH73</f>
        <v>0</v>
      </c>
      <c r="LJ73" s="191"/>
      <c r="LK73" s="191"/>
      <c r="LL73" s="191"/>
      <c r="LM73" s="191"/>
      <c r="LN73" s="191"/>
      <c r="LO73" s="191"/>
      <c r="LP73" s="191">
        <f t="shared" ref="LP73:LP101" si="244">LN73+LO73</f>
        <v>0</v>
      </c>
      <c r="LQ73" s="191"/>
      <c r="LR73" s="191"/>
      <c r="LS73" s="191"/>
      <c r="LT73" s="191"/>
      <c r="LU73" s="191"/>
      <c r="LV73" s="191"/>
      <c r="LW73" s="191">
        <f t="shared" ref="LW73:LW101" si="245">LU73+LV73</f>
        <v>0</v>
      </c>
      <c r="LX73" s="191"/>
      <c r="LY73" s="191"/>
      <c r="LZ73" s="191"/>
      <c r="MA73" s="191"/>
      <c r="MB73" s="191"/>
      <c r="MC73" s="191"/>
      <c r="MD73" s="191">
        <f t="shared" ref="MD73:MD101" si="246">MB73+MC73</f>
        <v>0</v>
      </c>
      <c r="ME73" s="191"/>
      <c r="MF73" s="191"/>
      <c r="MG73" s="191"/>
      <c r="MH73" s="191"/>
      <c r="MI73" s="191"/>
      <c r="MJ73" s="191"/>
      <c r="MK73" s="191">
        <f t="shared" ref="MK73:MK101" si="247">MI73+MJ73</f>
        <v>0</v>
      </c>
      <c r="ML73" s="191"/>
      <c r="MM73" s="191"/>
      <c r="MN73" s="191"/>
      <c r="MO73" s="191"/>
      <c r="MP73" s="191"/>
      <c r="MQ73" s="191"/>
      <c r="MR73" s="191">
        <f t="shared" ref="MR73:MR101" si="248">MP73+MQ73</f>
        <v>0</v>
      </c>
      <c r="MS73" s="191"/>
      <c r="MT73" s="191"/>
      <c r="MU73" s="191"/>
      <c r="MV73" s="191"/>
      <c r="MW73" s="191"/>
      <c r="MX73" s="191"/>
      <c r="MY73" s="191">
        <f t="shared" ref="MY73:MY101" si="249">MW73+MX73</f>
        <v>0</v>
      </c>
      <c r="MZ73" s="191"/>
      <c r="NA73" s="191"/>
      <c r="NB73" s="191"/>
      <c r="NC73" s="191">
        <v>3050</v>
      </c>
      <c r="ND73" s="201">
        <f t="shared" ref="ND73:ND101" si="250">NC73*145.067</f>
        <v>442454.35000000003</v>
      </c>
      <c r="NE73" s="191"/>
      <c r="NF73" s="201">
        <f t="shared" ref="NF73:NF101" si="251">ND73+NE73</f>
        <v>442454.35000000003</v>
      </c>
      <c r="NG73" s="191">
        <v>2843</v>
      </c>
      <c r="NH73" s="191"/>
      <c r="NI73" s="201"/>
      <c r="NJ73" s="191"/>
      <c r="NK73" s="191"/>
      <c r="NL73" s="191"/>
      <c r="NM73" s="191">
        <f t="shared" ref="NM73:NM101" si="252">NK73+NL73</f>
        <v>0</v>
      </c>
      <c r="NN73" s="191"/>
      <c r="NO73" s="191"/>
      <c r="NP73" s="191"/>
      <c r="NQ73" s="191"/>
      <c r="NR73" s="191"/>
      <c r="NS73" s="191"/>
      <c r="NT73" s="191">
        <f t="shared" ref="NT73:NT101" si="253">NR73+NS73</f>
        <v>0</v>
      </c>
      <c r="NU73" s="191"/>
      <c r="NV73" s="191"/>
      <c r="NW73" s="191"/>
      <c r="NX73" s="191"/>
      <c r="NY73" s="191"/>
      <c r="NZ73" s="191"/>
      <c r="OA73" s="191">
        <f t="shared" ref="OA73:OA101" si="254">NY73+NZ73</f>
        <v>0</v>
      </c>
      <c r="OB73" s="191"/>
      <c r="OC73" s="191"/>
      <c r="OD73" s="191"/>
      <c r="OE73" s="191"/>
      <c r="OF73" s="191"/>
      <c r="OG73" s="191"/>
      <c r="OH73" s="191">
        <f t="shared" ref="OH73:OH101" si="255">OF73+OG73</f>
        <v>0</v>
      </c>
      <c r="OI73" s="191"/>
      <c r="OJ73" s="191"/>
      <c r="OK73" s="191"/>
      <c r="OL73" s="191"/>
      <c r="OM73" s="191"/>
      <c r="ON73" s="191"/>
      <c r="OO73" s="191">
        <f t="shared" ref="OO73:OO101" si="256">OM73+ON73</f>
        <v>0</v>
      </c>
      <c r="OP73" s="191"/>
      <c r="OQ73" s="191"/>
      <c r="OR73" s="191"/>
      <c r="OS73" s="191"/>
      <c r="OT73" s="191"/>
      <c r="OU73" s="191"/>
      <c r="OV73" s="191">
        <f t="shared" ref="OV73:OV101" si="257">OT73+OU73</f>
        <v>0</v>
      </c>
      <c r="OW73" s="191"/>
      <c r="OX73" s="191"/>
      <c r="OY73" s="191"/>
      <c r="OZ73" s="191"/>
      <c r="PA73" s="191"/>
      <c r="PB73" s="191"/>
      <c r="PC73" s="191">
        <f t="shared" ref="PC73:PC101" si="258">PA73+PB73</f>
        <v>0</v>
      </c>
      <c r="PD73" s="191"/>
      <c r="PE73" s="191"/>
      <c r="PF73" s="191"/>
      <c r="PG73" s="191"/>
      <c r="PH73" s="191"/>
      <c r="PI73" s="191"/>
      <c r="PJ73" s="191">
        <f t="shared" ref="PJ73:PJ101" si="259">PH73+PI73</f>
        <v>0</v>
      </c>
      <c r="PK73" s="191"/>
      <c r="PL73" s="191"/>
      <c r="PM73" s="191"/>
      <c r="PN73" s="191"/>
      <c r="PO73" s="191"/>
      <c r="PP73" s="191"/>
      <c r="PQ73" s="191">
        <f t="shared" ref="PQ73:PQ101" si="260">PO73+PP73</f>
        <v>0</v>
      </c>
      <c r="PR73" s="191"/>
      <c r="PS73" s="191"/>
      <c r="PT73" s="191"/>
      <c r="PU73" s="191"/>
      <c r="PV73" s="191"/>
      <c r="PW73" s="191"/>
      <c r="PX73" s="191">
        <f t="shared" ref="PX73:PX101" si="261">PV73+PW73</f>
        <v>0</v>
      </c>
      <c r="PY73" s="191"/>
      <c r="PZ73" s="191"/>
      <c r="QA73" s="191"/>
      <c r="QB73" s="191"/>
      <c r="QC73" s="191"/>
      <c r="QD73" s="191"/>
      <c r="QE73" s="191">
        <f t="shared" ref="QE73:QE101" si="262">QC73+QD73</f>
        <v>0</v>
      </c>
      <c r="QF73" s="191"/>
      <c r="QG73" s="191"/>
      <c r="QH73" s="191"/>
      <c r="QI73" s="191"/>
      <c r="QJ73" s="191"/>
      <c r="QK73" s="191"/>
      <c r="QL73" s="191">
        <f t="shared" ref="QL73:QL101" si="263">QJ73+QK73</f>
        <v>0</v>
      </c>
      <c r="QM73" s="191"/>
      <c r="QN73" s="191"/>
      <c r="QO73" s="191"/>
      <c r="QP73" s="191"/>
      <c r="QQ73" s="191"/>
      <c r="QR73" s="191"/>
      <c r="QS73" s="191">
        <f t="shared" ref="QS73:QS101" si="264">QQ73+QR73</f>
        <v>0</v>
      </c>
      <c r="QT73" s="191"/>
      <c r="QU73" s="191"/>
      <c r="QV73" s="191"/>
      <c r="QW73" s="191"/>
      <c r="QX73" s="191"/>
      <c r="QY73" s="191"/>
      <c r="QZ73" s="191">
        <f t="shared" ref="QZ73:QZ101" si="265">QX73+QY73</f>
        <v>0</v>
      </c>
      <c r="RA73" s="191"/>
      <c r="RB73" s="191"/>
      <c r="RC73" s="191"/>
      <c r="RD73" s="191"/>
      <c r="RE73" s="191"/>
      <c r="RF73" s="191"/>
      <c r="RG73" s="191">
        <f t="shared" ref="RG73:RG101" si="266">RE73+RF73</f>
        <v>0</v>
      </c>
      <c r="RH73" s="191"/>
      <c r="RI73" s="191"/>
      <c r="RJ73" s="191"/>
      <c r="RK73" s="191"/>
      <c r="RL73" s="191"/>
      <c r="RM73" s="191"/>
      <c r="RN73" s="191">
        <f t="shared" ref="RN73:RN101" si="267">RL73+RM73</f>
        <v>0</v>
      </c>
      <c r="RO73" s="191"/>
      <c r="RP73" s="191"/>
      <c r="RQ73" s="191"/>
      <c r="RR73" s="191"/>
      <c r="RS73" s="191"/>
      <c r="RT73" s="191"/>
      <c r="RU73" s="191">
        <f t="shared" ref="RU73:RU101" si="268">RS73+RT73</f>
        <v>0</v>
      </c>
      <c r="RV73" s="191"/>
      <c r="RW73" s="191"/>
      <c r="RX73" s="191"/>
      <c r="RY73" s="191"/>
      <c r="RZ73" s="191"/>
      <c r="SA73" s="191"/>
      <c r="SB73" s="191">
        <f t="shared" ref="SB73:SB101" si="269">RZ73+SA73</f>
        <v>0</v>
      </c>
      <c r="SC73" s="191"/>
      <c r="SD73" s="191"/>
      <c r="SE73" s="191"/>
      <c r="SF73" s="191"/>
      <c r="SG73" s="191"/>
      <c r="SH73" s="191"/>
      <c r="SI73" s="191">
        <f t="shared" ref="SI73:SI101" si="270">SG73+SH73</f>
        <v>0</v>
      </c>
      <c r="SJ73" s="191"/>
      <c r="SK73" s="191"/>
      <c r="SL73" s="191"/>
      <c r="SM73" s="191"/>
      <c r="SN73" s="191"/>
      <c r="SO73" s="191"/>
      <c r="SP73" s="191">
        <f t="shared" ref="SP73:SP101" si="271">SN73+SO73</f>
        <v>0</v>
      </c>
      <c r="SQ73" s="191"/>
      <c r="SR73" s="191"/>
      <c r="SS73" s="191"/>
      <c r="ST73" s="191"/>
      <c r="SU73" s="191"/>
      <c r="SV73" s="191"/>
      <c r="SW73" s="191">
        <f t="shared" ref="SW73:SW101" si="272">SU73+SV73</f>
        <v>0</v>
      </c>
      <c r="SX73" s="191"/>
      <c r="SY73" s="191"/>
      <c r="SZ73" s="191"/>
      <c r="TA73" s="191"/>
      <c r="TB73" s="191"/>
      <c r="TC73" s="191"/>
      <c r="TD73" s="191">
        <f t="shared" ref="TD73:TD101" si="273">TB73+TC73</f>
        <v>0</v>
      </c>
      <c r="TE73" s="191"/>
      <c r="TF73" s="191"/>
      <c r="TG73" s="191"/>
      <c r="TH73" s="191"/>
      <c r="TI73" s="191"/>
      <c r="TJ73" s="191"/>
      <c r="TK73" s="191">
        <f t="shared" ref="TK73:TK101" si="274">TI73+TJ73</f>
        <v>0</v>
      </c>
      <c r="TL73" s="191"/>
      <c r="TM73" s="191"/>
      <c r="TN73" s="191"/>
      <c r="TO73" s="191"/>
      <c r="TP73" s="191"/>
      <c r="TQ73" s="191"/>
      <c r="TR73" s="191">
        <f t="shared" ref="TR73:TR101" si="275">TP73+TQ73</f>
        <v>0</v>
      </c>
      <c r="TS73" s="191"/>
      <c r="TT73" s="191"/>
      <c r="TU73" s="191"/>
      <c r="TV73" s="191"/>
      <c r="TW73" s="191"/>
      <c r="TX73" s="191"/>
      <c r="TY73" s="191">
        <f t="shared" ref="TY73:TY101" si="276">TW73+TX73</f>
        <v>0</v>
      </c>
      <c r="TZ73" s="191"/>
      <c r="UA73" s="191"/>
      <c r="UB73" s="191"/>
      <c r="UC73" s="191"/>
      <c r="UD73" s="191"/>
      <c r="UE73" s="191"/>
      <c r="UF73" s="191">
        <f t="shared" ref="UF73:UF101" si="277">UD73+UE73</f>
        <v>0</v>
      </c>
      <c r="UG73" s="191"/>
      <c r="UH73" s="191"/>
      <c r="UI73" s="191"/>
      <c r="UJ73" s="191"/>
      <c r="UK73" s="191"/>
      <c r="UL73" s="191"/>
      <c r="UM73" s="191">
        <f t="shared" ref="UM73:UM101" si="278">UK73+UL73</f>
        <v>0</v>
      </c>
      <c r="UN73" s="191"/>
      <c r="UO73" s="191"/>
      <c r="UP73" s="191"/>
      <c r="UQ73" s="191"/>
      <c r="UR73" s="191"/>
      <c r="US73" s="191"/>
      <c r="UT73" s="191">
        <f t="shared" ref="UT73:UT101" si="279">UR73+US73</f>
        <v>0</v>
      </c>
      <c r="UU73" s="191"/>
      <c r="UV73" s="191"/>
      <c r="UW73" s="191"/>
      <c r="UX73" s="191"/>
      <c r="UY73" s="191"/>
      <c r="UZ73" s="191"/>
      <c r="VA73" s="191">
        <f t="shared" ref="VA73:VA101" si="280">UY73+UZ73</f>
        <v>0</v>
      </c>
      <c r="VB73" s="191"/>
      <c r="VC73" s="191"/>
      <c r="VD73" s="191"/>
      <c r="VE73" s="191"/>
      <c r="VF73" s="191"/>
      <c r="VG73" s="191"/>
      <c r="VH73" s="191">
        <f t="shared" ref="VH73:VH101" si="281">VF73+VG73</f>
        <v>0</v>
      </c>
      <c r="VI73" s="191"/>
      <c r="VJ73" s="191"/>
      <c r="VK73" s="191"/>
      <c r="VL73" s="191"/>
      <c r="VM73" s="191"/>
      <c r="VN73" s="191"/>
      <c r="VO73" s="191">
        <f t="shared" ref="VO73:VO101" si="282">VM73+VN73</f>
        <v>0</v>
      </c>
      <c r="VP73" s="191"/>
      <c r="VQ73" s="191"/>
      <c r="VR73" s="191"/>
      <c r="VS73" s="191"/>
      <c r="VT73" s="191"/>
      <c r="VU73" s="191"/>
      <c r="VV73" s="191">
        <f t="shared" ref="VV73:VV101" si="283">VT73+VU73</f>
        <v>0</v>
      </c>
      <c r="VW73" s="191"/>
      <c r="VX73" s="191"/>
      <c r="VY73" s="191"/>
      <c r="VZ73" s="191"/>
      <c r="WA73" s="191"/>
      <c r="WB73" s="191"/>
      <c r="WC73" s="191">
        <f t="shared" ref="WC73:WC101" si="284">WA73+WB73</f>
        <v>0</v>
      </c>
      <c r="WD73" s="191"/>
      <c r="WE73" s="191"/>
      <c r="WF73" s="191"/>
      <c r="WG73" s="191"/>
      <c r="WH73" s="191"/>
      <c r="WI73" s="191"/>
      <c r="WJ73" s="191">
        <f t="shared" ref="WJ73:WJ101" si="285">WH73+WI73</f>
        <v>0</v>
      </c>
      <c r="WK73" s="191"/>
      <c r="WL73" s="191"/>
      <c r="WM73" s="191"/>
      <c r="WN73" s="191"/>
      <c r="WO73" s="191"/>
      <c r="WP73" s="191"/>
      <c r="WQ73" s="191">
        <f t="shared" ref="WQ73:WQ101" si="286">WO73+WP73</f>
        <v>0</v>
      </c>
      <c r="WR73" s="191"/>
      <c r="WS73" s="191"/>
      <c r="WT73" s="191"/>
      <c r="WU73" s="191"/>
      <c r="WV73" s="191"/>
      <c r="WW73" s="191"/>
      <c r="WX73" s="191">
        <f t="shared" ref="WX73:WX101" si="287">WV73+WW73</f>
        <v>0</v>
      </c>
      <c r="WY73" s="191"/>
      <c r="WZ73" s="191"/>
      <c r="XA73" s="191"/>
      <c r="XB73" s="191"/>
      <c r="XC73" s="191"/>
      <c r="XD73" s="191"/>
      <c r="XE73" s="191">
        <f t="shared" ref="XE73:XE101" si="288">XC73+XD73</f>
        <v>0</v>
      </c>
      <c r="XF73" s="191"/>
      <c r="XG73" s="191"/>
      <c r="XH73" s="191"/>
      <c r="XI73" s="191"/>
      <c r="XJ73" s="191"/>
      <c r="XK73" s="191"/>
      <c r="XL73" s="191">
        <f t="shared" ref="XL73:XL101" si="289">XJ73+XK73</f>
        <v>0</v>
      </c>
      <c r="XM73" s="191"/>
      <c r="XN73" s="191"/>
      <c r="XO73" s="191"/>
      <c r="XP73" s="191"/>
      <c r="XQ73" s="191">
        <f t="shared" ref="XQ73:XQ101" si="290">XP73*10000</f>
        <v>0</v>
      </c>
      <c r="XR73" s="191"/>
      <c r="XS73" s="191">
        <f t="shared" ref="XS73:XS101" si="291">XQ73+XR73</f>
        <v>0</v>
      </c>
      <c r="XT73" s="191"/>
      <c r="XU73" s="191"/>
      <c r="XV73" s="191"/>
      <c r="XW73" s="191"/>
      <c r="XX73" s="191"/>
      <c r="XY73" s="191"/>
      <c r="XZ73" s="191">
        <f t="shared" ref="XZ73:XZ101" si="292">XX73+XY73</f>
        <v>0</v>
      </c>
      <c r="YA73" s="191"/>
      <c r="YB73" s="191"/>
      <c r="YC73" s="191"/>
      <c r="YD73" s="191"/>
      <c r="YE73" s="191"/>
      <c r="YF73" s="191"/>
      <c r="YG73" s="191">
        <f t="shared" ref="YG73:YG101" si="293">YE73+YF73</f>
        <v>0</v>
      </c>
      <c r="YH73" s="191"/>
      <c r="YI73" s="191"/>
      <c r="YJ73" s="191"/>
      <c r="YK73" s="191"/>
      <c r="YL73" s="191"/>
      <c r="YM73" s="191"/>
      <c r="YN73" s="191">
        <f t="shared" ref="YN73:YN101" si="294">YL73+YM73</f>
        <v>0</v>
      </c>
      <c r="YO73" s="191"/>
      <c r="YP73" s="191"/>
      <c r="YQ73" s="191"/>
      <c r="YR73" s="191"/>
      <c r="YS73" s="191"/>
      <c r="YT73" s="191"/>
      <c r="YU73" s="191">
        <f t="shared" ref="YU73:YU101" si="295">YS73+YT73</f>
        <v>0</v>
      </c>
      <c r="YV73" s="191"/>
      <c r="YW73" s="191"/>
      <c r="YX73" s="191"/>
      <c r="YY73" s="191"/>
      <c r="YZ73" s="191"/>
      <c r="ZA73" s="191"/>
      <c r="ZB73" s="191">
        <f t="shared" ref="ZB73:ZB101" si="296">YZ73+ZA73</f>
        <v>0</v>
      </c>
      <c r="ZC73" s="191"/>
      <c r="ZD73" s="191"/>
      <c r="ZE73" s="191"/>
      <c r="ZF73" s="191"/>
      <c r="ZG73" s="191"/>
      <c r="ZH73" s="191"/>
      <c r="ZI73" s="191">
        <f t="shared" ref="ZI73:ZI101" si="297">ZG73+ZH73</f>
        <v>0</v>
      </c>
      <c r="ZJ73" s="191"/>
      <c r="ZK73" s="191"/>
      <c r="ZL73" s="191"/>
      <c r="ZM73" s="191"/>
      <c r="ZN73" s="191"/>
      <c r="ZO73" s="191"/>
      <c r="ZP73" s="191">
        <f t="shared" ref="ZP73:ZP101" si="298">ZN73+ZO73</f>
        <v>0</v>
      </c>
      <c r="ZQ73" s="191"/>
      <c r="ZR73" s="191"/>
      <c r="ZS73" s="191"/>
      <c r="ZT73" s="191"/>
      <c r="ZU73" s="190">
        <f t="shared" si="203"/>
        <v>442454.35000000003</v>
      </c>
      <c r="ZV73" s="190">
        <f t="shared" si="202"/>
        <v>0</v>
      </c>
      <c r="ZW73" s="190">
        <f t="shared" si="202"/>
        <v>442454.35000000003</v>
      </c>
      <c r="ZX73" s="9"/>
    </row>
    <row r="74" spans="1:700" ht="18" customHeight="1">
      <c r="A74" s="213">
        <v>3</v>
      </c>
      <c r="B74" s="191" t="s">
        <v>1900</v>
      </c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>
        <f t="shared" si="204"/>
        <v>0</v>
      </c>
      <c r="N74" s="191"/>
      <c r="O74" s="191"/>
      <c r="P74" s="191"/>
      <c r="Q74" s="191"/>
      <c r="R74" s="191"/>
      <c r="S74" s="191"/>
      <c r="T74" s="191">
        <f t="shared" si="205"/>
        <v>0</v>
      </c>
      <c r="U74" s="191"/>
      <c r="V74" s="191"/>
      <c r="W74" s="191"/>
      <c r="X74" s="191"/>
      <c r="Y74" s="191"/>
      <c r="Z74" s="191"/>
      <c r="AA74" s="191">
        <f t="shared" si="206"/>
        <v>0</v>
      </c>
      <c r="AB74" s="191"/>
      <c r="AC74" s="191"/>
      <c r="AD74" s="191"/>
      <c r="AE74" s="191"/>
      <c r="AF74" s="191"/>
      <c r="AG74" s="191"/>
      <c r="AH74" s="191">
        <f t="shared" si="207"/>
        <v>0</v>
      </c>
      <c r="AI74" s="191"/>
      <c r="AJ74" s="191"/>
      <c r="AK74" s="191"/>
      <c r="AL74" s="191"/>
      <c r="AM74" s="191"/>
      <c r="AN74" s="191"/>
      <c r="AO74" s="191">
        <f t="shared" si="208"/>
        <v>0</v>
      </c>
      <c r="AP74" s="191"/>
      <c r="AQ74" s="191"/>
      <c r="AR74" s="191"/>
      <c r="AS74" s="191"/>
      <c r="AT74" s="191"/>
      <c r="AU74" s="191"/>
      <c r="AV74" s="191">
        <f t="shared" si="209"/>
        <v>0</v>
      </c>
      <c r="AW74" s="191"/>
      <c r="AX74" s="191"/>
      <c r="AY74" s="191"/>
      <c r="AZ74" s="191"/>
      <c r="BA74" s="191"/>
      <c r="BB74" s="191"/>
      <c r="BC74" s="191">
        <f t="shared" si="210"/>
        <v>0</v>
      </c>
      <c r="BD74" s="191"/>
      <c r="BE74" s="191"/>
      <c r="BF74" s="191"/>
      <c r="BG74" s="191"/>
      <c r="BH74" s="191"/>
      <c r="BI74" s="191"/>
      <c r="BJ74" s="191">
        <f t="shared" si="211"/>
        <v>0</v>
      </c>
      <c r="BK74" s="191"/>
      <c r="BL74" s="191"/>
      <c r="BM74" s="191"/>
      <c r="BN74" s="191"/>
      <c r="BO74" s="191"/>
      <c r="BP74" s="191"/>
      <c r="BQ74" s="191">
        <f t="shared" si="212"/>
        <v>0</v>
      </c>
      <c r="BR74" s="191"/>
      <c r="BS74" s="191"/>
      <c r="BT74" s="191"/>
      <c r="BU74" s="191"/>
      <c r="BV74" s="191"/>
      <c r="BW74" s="191"/>
      <c r="BX74" s="191">
        <f t="shared" si="213"/>
        <v>0</v>
      </c>
      <c r="BY74" s="191"/>
      <c r="BZ74" s="191"/>
      <c r="CA74" s="191"/>
      <c r="CB74" s="191"/>
      <c r="CC74" s="191"/>
      <c r="CD74" s="191"/>
      <c r="CE74" s="191">
        <f t="shared" si="214"/>
        <v>0</v>
      </c>
      <c r="CF74" s="191"/>
      <c r="CG74" s="191"/>
      <c r="CH74" s="191"/>
      <c r="CI74" s="191"/>
      <c r="CJ74" s="191"/>
      <c r="CK74" s="191"/>
      <c r="CL74" s="191">
        <f t="shared" si="215"/>
        <v>0</v>
      </c>
      <c r="CM74" s="191"/>
      <c r="CN74" s="191"/>
      <c r="CO74" s="191"/>
      <c r="CP74" s="191"/>
      <c r="CQ74" s="191"/>
      <c r="CR74" s="191"/>
      <c r="CS74" s="191">
        <f t="shared" si="216"/>
        <v>0</v>
      </c>
      <c r="CT74" s="191"/>
      <c r="CU74" s="191"/>
      <c r="CV74" s="191"/>
      <c r="CW74" s="191"/>
      <c r="CX74" s="191"/>
      <c r="CY74" s="191"/>
      <c r="CZ74" s="191">
        <f t="shared" si="217"/>
        <v>0</v>
      </c>
      <c r="DA74" s="191"/>
      <c r="DB74" s="191"/>
      <c r="DC74" s="191"/>
      <c r="DD74" s="191"/>
      <c r="DE74" s="191"/>
      <c r="DF74" s="191"/>
      <c r="DG74" s="191">
        <f t="shared" si="218"/>
        <v>0</v>
      </c>
      <c r="DH74" s="191"/>
      <c r="DI74" s="191"/>
      <c r="DJ74" s="191"/>
      <c r="DK74" s="191"/>
      <c r="DL74" s="191"/>
      <c r="DM74" s="191"/>
      <c r="DN74" s="191">
        <f t="shared" si="219"/>
        <v>0</v>
      </c>
      <c r="DO74" s="191"/>
      <c r="DP74" s="191"/>
      <c r="DQ74" s="191"/>
      <c r="DR74" s="191"/>
      <c r="DS74" s="191"/>
      <c r="DT74" s="191"/>
      <c r="DU74" s="191">
        <f t="shared" si="220"/>
        <v>0</v>
      </c>
      <c r="DV74" s="191"/>
      <c r="DW74" s="191"/>
      <c r="DX74" s="191"/>
      <c r="DY74" s="191"/>
      <c r="DZ74" s="191"/>
      <c r="EA74" s="191"/>
      <c r="EB74" s="191">
        <f t="shared" si="221"/>
        <v>0</v>
      </c>
      <c r="EC74" s="191"/>
      <c r="ED74" s="191"/>
      <c r="EE74" s="191"/>
      <c r="EF74" s="191"/>
      <c r="EG74" s="191"/>
      <c r="EH74" s="191"/>
      <c r="EI74" s="191">
        <f t="shared" si="222"/>
        <v>0</v>
      </c>
      <c r="EJ74" s="191"/>
      <c r="EK74" s="191"/>
      <c r="EL74" s="191"/>
      <c r="EM74" s="191"/>
      <c r="EN74" s="191"/>
      <c r="EO74" s="191"/>
      <c r="EP74" s="191">
        <f t="shared" ref="EP74:EP101" si="299">EN74+EO74</f>
        <v>0</v>
      </c>
      <c r="EQ74" s="191"/>
      <c r="ER74" s="191"/>
      <c r="ES74" s="191"/>
      <c r="ET74" s="191"/>
      <c r="EU74" s="191"/>
      <c r="EV74" s="191"/>
      <c r="EW74" s="191">
        <f t="shared" ref="EW74:EW101" si="300">EU74+EV74</f>
        <v>0</v>
      </c>
      <c r="EX74" s="191"/>
      <c r="EY74" s="191"/>
      <c r="EZ74" s="191"/>
      <c r="FA74" s="191"/>
      <c r="FB74" s="191"/>
      <c r="FC74" s="191"/>
      <c r="FD74" s="191">
        <f t="shared" ref="FD74:FD101" si="301">FB74+FC74</f>
        <v>0</v>
      </c>
      <c r="FE74" s="191"/>
      <c r="FF74" s="191"/>
      <c r="FG74" s="191"/>
      <c r="FH74" s="191"/>
      <c r="FI74" s="191"/>
      <c r="FJ74" s="191"/>
      <c r="FK74" s="191">
        <f t="shared" si="223"/>
        <v>0</v>
      </c>
      <c r="FL74" s="191"/>
      <c r="FM74" s="191"/>
      <c r="FN74" s="191"/>
      <c r="FO74" s="191"/>
      <c r="FP74" s="191"/>
      <c r="FQ74" s="191"/>
      <c r="FR74" s="191">
        <f t="shared" si="224"/>
        <v>0</v>
      </c>
      <c r="FS74" s="191"/>
      <c r="FT74" s="191"/>
      <c r="FU74" s="191"/>
      <c r="FV74" s="191"/>
      <c r="FW74" s="191"/>
      <c r="FX74" s="191"/>
      <c r="FY74" s="191">
        <f t="shared" si="225"/>
        <v>0</v>
      </c>
      <c r="FZ74" s="191"/>
      <c r="GA74" s="191"/>
      <c r="GB74" s="191"/>
      <c r="GC74" s="191"/>
      <c r="GD74" s="191"/>
      <c r="GE74" s="191"/>
      <c r="GF74" s="191">
        <f t="shared" ref="GF74:GF101" si="302">GD74+GE74</f>
        <v>0</v>
      </c>
      <c r="GG74" s="191"/>
      <c r="GH74" s="191"/>
      <c r="GI74" s="191"/>
      <c r="GJ74" s="191"/>
      <c r="GK74" s="191"/>
      <c r="GL74" s="191"/>
      <c r="GM74" s="191">
        <f t="shared" ref="GM74:GM101" si="303">GK74+GL74</f>
        <v>0</v>
      </c>
      <c r="GN74" s="191"/>
      <c r="GO74" s="191"/>
      <c r="GP74" s="191"/>
      <c r="GQ74" s="191"/>
      <c r="GR74" s="191"/>
      <c r="GS74" s="191"/>
      <c r="GT74" s="191">
        <f t="shared" si="226"/>
        <v>0</v>
      </c>
      <c r="GU74" s="191"/>
      <c r="GV74" s="191"/>
      <c r="GW74" s="191"/>
      <c r="GX74" s="191"/>
      <c r="GY74" s="191"/>
      <c r="GZ74" s="191"/>
      <c r="HA74" s="191">
        <f t="shared" si="227"/>
        <v>0</v>
      </c>
      <c r="HB74" s="191"/>
      <c r="HC74" s="191"/>
      <c r="HD74" s="191"/>
      <c r="HE74" s="191"/>
      <c r="HF74" s="191"/>
      <c r="HG74" s="191"/>
      <c r="HH74" s="191">
        <f t="shared" si="228"/>
        <v>0</v>
      </c>
      <c r="HI74" s="191"/>
      <c r="HJ74" s="191"/>
      <c r="HK74" s="191"/>
      <c r="HL74" s="191"/>
      <c r="HM74" s="191"/>
      <c r="HN74" s="191"/>
      <c r="HO74" s="191">
        <f t="shared" si="229"/>
        <v>0</v>
      </c>
      <c r="HP74" s="191"/>
      <c r="HQ74" s="191"/>
      <c r="HR74" s="191"/>
      <c r="HS74" s="191"/>
      <c r="HT74" s="191"/>
      <c r="HU74" s="191"/>
      <c r="HV74" s="191">
        <f t="shared" si="230"/>
        <v>0</v>
      </c>
      <c r="HW74" s="191"/>
      <c r="HX74" s="191"/>
      <c r="HY74" s="191"/>
      <c r="HZ74" s="191"/>
      <c r="IA74" s="191"/>
      <c r="IB74" s="191"/>
      <c r="IC74" s="191">
        <f t="shared" si="231"/>
        <v>0</v>
      </c>
      <c r="ID74" s="191"/>
      <c r="IE74" s="191"/>
      <c r="IF74" s="191"/>
      <c r="IG74" s="191"/>
      <c r="IH74" s="191"/>
      <c r="II74" s="191"/>
      <c r="IJ74" s="191">
        <f t="shared" si="232"/>
        <v>0</v>
      </c>
      <c r="IK74" s="191"/>
      <c r="IL74" s="191"/>
      <c r="IM74" s="191"/>
      <c r="IN74" s="191"/>
      <c r="IO74" s="191"/>
      <c r="IP74" s="191"/>
      <c r="IQ74" s="191">
        <f t="shared" si="233"/>
        <v>0</v>
      </c>
      <c r="IR74" s="191"/>
      <c r="IS74" s="191"/>
      <c r="IT74" s="191"/>
      <c r="IU74" s="191"/>
      <c r="IV74" s="191"/>
      <c r="IW74" s="191"/>
      <c r="IX74" s="191">
        <f t="shared" si="234"/>
        <v>0</v>
      </c>
      <c r="IY74" s="191"/>
      <c r="IZ74" s="191"/>
      <c r="JA74" s="191"/>
      <c r="JB74" s="191"/>
      <c r="JC74" s="191"/>
      <c r="JD74" s="191"/>
      <c r="JE74" s="191">
        <f t="shared" si="235"/>
        <v>0</v>
      </c>
      <c r="JF74" s="191"/>
      <c r="JG74" s="191"/>
      <c r="JH74" s="191"/>
      <c r="JI74" s="191"/>
      <c r="JJ74" s="191"/>
      <c r="JK74" s="191"/>
      <c r="JL74" s="191">
        <f t="shared" si="236"/>
        <v>0</v>
      </c>
      <c r="JM74" s="191"/>
      <c r="JN74" s="191"/>
      <c r="JO74" s="191"/>
      <c r="JP74" s="191"/>
      <c r="JQ74" s="191"/>
      <c r="JR74" s="191"/>
      <c r="JS74" s="191">
        <f t="shared" si="237"/>
        <v>0</v>
      </c>
      <c r="JT74" s="191"/>
      <c r="JU74" s="191"/>
      <c r="JV74" s="191"/>
      <c r="JW74" s="191"/>
      <c r="JX74" s="191"/>
      <c r="JY74" s="191"/>
      <c r="JZ74" s="191">
        <f t="shared" si="238"/>
        <v>0</v>
      </c>
      <c r="KA74" s="191"/>
      <c r="KB74" s="191"/>
      <c r="KC74" s="191"/>
      <c r="KD74" s="191"/>
      <c r="KE74" s="191"/>
      <c r="KF74" s="191"/>
      <c r="KG74" s="191">
        <f t="shared" si="239"/>
        <v>0</v>
      </c>
      <c r="KH74" s="191"/>
      <c r="KI74" s="191"/>
      <c r="KJ74" s="191"/>
      <c r="KK74" s="191"/>
      <c r="KL74" s="191"/>
      <c r="KM74" s="191"/>
      <c r="KN74" s="191">
        <f t="shared" si="240"/>
        <v>0</v>
      </c>
      <c r="KO74" s="191"/>
      <c r="KP74" s="191"/>
      <c r="KQ74" s="191"/>
      <c r="KR74" s="191"/>
      <c r="KS74" s="191"/>
      <c r="KT74" s="191"/>
      <c r="KU74" s="191">
        <f t="shared" si="241"/>
        <v>0</v>
      </c>
      <c r="KV74" s="191"/>
      <c r="KW74" s="191"/>
      <c r="KX74" s="191"/>
      <c r="KY74" s="191"/>
      <c r="KZ74" s="191"/>
      <c r="LA74" s="191"/>
      <c r="LB74" s="191">
        <f t="shared" si="242"/>
        <v>0</v>
      </c>
      <c r="LC74" s="191"/>
      <c r="LD74" s="191"/>
      <c r="LE74" s="191"/>
      <c r="LF74" s="191"/>
      <c r="LG74" s="191"/>
      <c r="LH74" s="191"/>
      <c r="LI74" s="191">
        <f t="shared" si="243"/>
        <v>0</v>
      </c>
      <c r="LJ74" s="191"/>
      <c r="LK74" s="191"/>
      <c r="LL74" s="191"/>
      <c r="LM74" s="191"/>
      <c r="LN74" s="191"/>
      <c r="LO74" s="191"/>
      <c r="LP74" s="191">
        <f t="shared" si="244"/>
        <v>0</v>
      </c>
      <c r="LQ74" s="191"/>
      <c r="LR74" s="191"/>
      <c r="LS74" s="191"/>
      <c r="LT74" s="191"/>
      <c r="LU74" s="191"/>
      <c r="LV74" s="191"/>
      <c r="LW74" s="191">
        <f t="shared" si="245"/>
        <v>0</v>
      </c>
      <c r="LX74" s="191"/>
      <c r="LY74" s="191"/>
      <c r="LZ74" s="191"/>
      <c r="MA74" s="191"/>
      <c r="MB74" s="191"/>
      <c r="MC74" s="191"/>
      <c r="MD74" s="191">
        <f t="shared" si="246"/>
        <v>0</v>
      </c>
      <c r="ME74" s="191"/>
      <c r="MF74" s="191"/>
      <c r="MG74" s="191"/>
      <c r="MH74" s="191"/>
      <c r="MI74" s="191"/>
      <c r="MJ74" s="191"/>
      <c r="MK74" s="191">
        <f t="shared" si="247"/>
        <v>0</v>
      </c>
      <c r="ML74" s="191"/>
      <c r="MM74" s="191"/>
      <c r="MN74" s="191"/>
      <c r="MO74" s="191"/>
      <c r="MP74" s="191"/>
      <c r="MQ74" s="191"/>
      <c r="MR74" s="191">
        <f t="shared" si="248"/>
        <v>0</v>
      </c>
      <c r="MS74" s="191"/>
      <c r="MT74" s="191"/>
      <c r="MU74" s="191"/>
      <c r="MV74" s="191"/>
      <c r="MW74" s="191"/>
      <c r="MX74" s="191"/>
      <c r="MY74" s="191">
        <f t="shared" si="249"/>
        <v>0</v>
      </c>
      <c r="MZ74" s="191"/>
      <c r="NA74" s="191"/>
      <c r="NB74" s="191"/>
      <c r="NC74" s="191">
        <f t="shared" ref="NC74:NC101" si="304">NG74*107.27/100</f>
        <v>0</v>
      </c>
      <c r="ND74" s="201">
        <f t="shared" si="250"/>
        <v>0</v>
      </c>
      <c r="NE74" s="191"/>
      <c r="NF74" s="201">
        <f t="shared" si="251"/>
        <v>0</v>
      </c>
      <c r="NG74" s="191"/>
      <c r="NH74" s="191"/>
      <c r="NI74" s="191"/>
      <c r="NJ74" s="191"/>
      <c r="NK74" s="191"/>
      <c r="NL74" s="191"/>
      <c r="NM74" s="191">
        <f t="shared" si="252"/>
        <v>0</v>
      </c>
      <c r="NN74" s="191"/>
      <c r="NO74" s="191"/>
      <c r="NP74" s="191"/>
      <c r="NQ74" s="191"/>
      <c r="NR74" s="191"/>
      <c r="NS74" s="191"/>
      <c r="NT74" s="191">
        <f t="shared" si="253"/>
        <v>0</v>
      </c>
      <c r="NU74" s="191"/>
      <c r="NV74" s="191"/>
      <c r="NW74" s="191"/>
      <c r="NX74" s="191"/>
      <c r="NY74" s="191"/>
      <c r="NZ74" s="191"/>
      <c r="OA74" s="191">
        <f t="shared" si="254"/>
        <v>0</v>
      </c>
      <c r="OB74" s="191"/>
      <c r="OC74" s="191"/>
      <c r="OD74" s="191"/>
      <c r="OE74" s="191"/>
      <c r="OF74" s="191"/>
      <c r="OG74" s="191"/>
      <c r="OH74" s="191">
        <f t="shared" si="255"/>
        <v>0</v>
      </c>
      <c r="OI74" s="191"/>
      <c r="OJ74" s="191"/>
      <c r="OK74" s="191"/>
      <c r="OL74" s="191"/>
      <c r="OM74" s="191"/>
      <c r="ON74" s="191"/>
      <c r="OO74" s="191">
        <f t="shared" si="256"/>
        <v>0</v>
      </c>
      <c r="OP74" s="191"/>
      <c r="OQ74" s="191"/>
      <c r="OR74" s="191"/>
      <c r="OS74" s="191"/>
      <c r="OT74" s="191"/>
      <c r="OU74" s="191"/>
      <c r="OV74" s="191">
        <f t="shared" si="257"/>
        <v>0</v>
      </c>
      <c r="OW74" s="191"/>
      <c r="OX74" s="191"/>
      <c r="OY74" s="191"/>
      <c r="OZ74" s="191"/>
      <c r="PA74" s="191"/>
      <c r="PB74" s="191"/>
      <c r="PC74" s="191">
        <f t="shared" si="258"/>
        <v>0</v>
      </c>
      <c r="PD74" s="191"/>
      <c r="PE74" s="191"/>
      <c r="PF74" s="191"/>
      <c r="PG74" s="191"/>
      <c r="PH74" s="191"/>
      <c r="PI74" s="191"/>
      <c r="PJ74" s="191">
        <f t="shared" si="259"/>
        <v>0</v>
      </c>
      <c r="PK74" s="191"/>
      <c r="PL74" s="191"/>
      <c r="PM74" s="191"/>
      <c r="PN74" s="191"/>
      <c r="PO74" s="191"/>
      <c r="PP74" s="191"/>
      <c r="PQ74" s="191">
        <f t="shared" si="260"/>
        <v>0</v>
      </c>
      <c r="PR74" s="191"/>
      <c r="PS74" s="191"/>
      <c r="PT74" s="191"/>
      <c r="PU74" s="191"/>
      <c r="PV74" s="191"/>
      <c r="PW74" s="191"/>
      <c r="PX74" s="191">
        <f t="shared" si="261"/>
        <v>0</v>
      </c>
      <c r="PY74" s="191"/>
      <c r="PZ74" s="191"/>
      <c r="QA74" s="191"/>
      <c r="QB74" s="191"/>
      <c r="QC74" s="191"/>
      <c r="QD74" s="191"/>
      <c r="QE74" s="191">
        <f t="shared" si="262"/>
        <v>0</v>
      </c>
      <c r="QF74" s="191"/>
      <c r="QG74" s="191"/>
      <c r="QH74" s="191"/>
      <c r="QI74" s="191"/>
      <c r="QJ74" s="191"/>
      <c r="QK74" s="191"/>
      <c r="QL74" s="191">
        <f t="shared" si="263"/>
        <v>0</v>
      </c>
      <c r="QM74" s="191"/>
      <c r="QN74" s="191"/>
      <c r="QO74" s="191"/>
      <c r="QP74" s="191"/>
      <c r="QQ74" s="191"/>
      <c r="QR74" s="191"/>
      <c r="QS74" s="191">
        <f t="shared" si="264"/>
        <v>0</v>
      </c>
      <c r="QT74" s="191"/>
      <c r="QU74" s="191"/>
      <c r="QV74" s="191"/>
      <c r="QW74" s="191"/>
      <c r="QX74" s="191"/>
      <c r="QY74" s="191"/>
      <c r="QZ74" s="191">
        <f t="shared" si="265"/>
        <v>0</v>
      </c>
      <c r="RA74" s="191"/>
      <c r="RB74" s="191"/>
      <c r="RC74" s="191"/>
      <c r="RD74" s="191"/>
      <c r="RE74" s="191"/>
      <c r="RF74" s="191"/>
      <c r="RG74" s="191">
        <f t="shared" si="266"/>
        <v>0</v>
      </c>
      <c r="RH74" s="191"/>
      <c r="RI74" s="191"/>
      <c r="RJ74" s="191"/>
      <c r="RK74" s="191"/>
      <c r="RL74" s="191"/>
      <c r="RM74" s="191"/>
      <c r="RN74" s="191">
        <f t="shared" si="267"/>
        <v>0</v>
      </c>
      <c r="RO74" s="191"/>
      <c r="RP74" s="191"/>
      <c r="RQ74" s="191"/>
      <c r="RR74" s="191"/>
      <c r="RS74" s="191"/>
      <c r="RT74" s="191"/>
      <c r="RU74" s="191">
        <f t="shared" si="268"/>
        <v>0</v>
      </c>
      <c r="RV74" s="191"/>
      <c r="RW74" s="191"/>
      <c r="RX74" s="191"/>
      <c r="RY74" s="191"/>
      <c r="RZ74" s="191"/>
      <c r="SA74" s="191"/>
      <c r="SB74" s="191">
        <f t="shared" si="269"/>
        <v>0</v>
      </c>
      <c r="SC74" s="191"/>
      <c r="SD74" s="191"/>
      <c r="SE74" s="191"/>
      <c r="SF74" s="191"/>
      <c r="SG74" s="191"/>
      <c r="SH74" s="191"/>
      <c r="SI74" s="191">
        <f t="shared" si="270"/>
        <v>0</v>
      </c>
      <c r="SJ74" s="191"/>
      <c r="SK74" s="191"/>
      <c r="SL74" s="191"/>
      <c r="SM74" s="191"/>
      <c r="SN74" s="191"/>
      <c r="SO74" s="191"/>
      <c r="SP74" s="191">
        <f t="shared" si="271"/>
        <v>0</v>
      </c>
      <c r="SQ74" s="191"/>
      <c r="SR74" s="191"/>
      <c r="SS74" s="191"/>
      <c r="ST74" s="191"/>
      <c r="SU74" s="191"/>
      <c r="SV74" s="191"/>
      <c r="SW74" s="191">
        <f t="shared" si="272"/>
        <v>0</v>
      </c>
      <c r="SX74" s="191"/>
      <c r="SY74" s="191"/>
      <c r="SZ74" s="191"/>
      <c r="TA74" s="191"/>
      <c r="TB74" s="191"/>
      <c r="TC74" s="191"/>
      <c r="TD74" s="191">
        <f t="shared" si="273"/>
        <v>0</v>
      </c>
      <c r="TE74" s="191"/>
      <c r="TF74" s="191"/>
      <c r="TG74" s="191"/>
      <c r="TH74" s="191"/>
      <c r="TI74" s="191"/>
      <c r="TJ74" s="191"/>
      <c r="TK74" s="191">
        <f t="shared" si="274"/>
        <v>0</v>
      </c>
      <c r="TL74" s="191"/>
      <c r="TM74" s="191"/>
      <c r="TN74" s="191"/>
      <c r="TO74" s="191"/>
      <c r="TP74" s="191"/>
      <c r="TQ74" s="191"/>
      <c r="TR74" s="191">
        <f t="shared" si="275"/>
        <v>0</v>
      </c>
      <c r="TS74" s="191"/>
      <c r="TT74" s="191"/>
      <c r="TU74" s="191"/>
      <c r="TV74" s="191"/>
      <c r="TW74" s="191"/>
      <c r="TX74" s="191"/>
      <c r="TY74" s="191">
        <f t="shared" si="276"/>
        <v>0</v>
      </c>
      <c r="TZ74" s="191"/>
      <c r="UA74" s="191"/>
      <c r="UB74" s="191"/>
      <c r="UC74" s="191"/>
      <c r="UD74" s="191"/>
      <c r="UE74" s="191"/>
      <c r="UF74" s="191">
        <f t="shared" si="277"/>
        <v>0</v>
      </c>
      <c r="UG74" s="191"/>
      <c r="UH74" s="191"/>
      <c r="UI74" s="191"/>
      <c r="UJ74" s="191"/>
      <c r="UK74" s="191"/>
      <c r="UL74" s="191"/>
      <c r="UM74" s="191">
        <f t="shared" si="278"/>
        <v>0</v>
      </c>
      <c r="UN74" s="191"/>
      <c r="UO74" s="191"/>
      <c r="UP74" s="191"/>
      <c r="UQ74" s="191"/>
      <c r="UR74" s="191"/>
      <c r="US74" s="191"/>
      <c r="UT74" s="191">
        <f t="shared" si="279"/>
        <v>0</v>
      </c>
      <c r="UU74" s="191"/>
      <c r="UV74" s="191"/>
      <c r="UW74" s="191"/>
      <c r="UX74" s="191"/>
      <c r="UY74" s="191"/>
      <c r="UZ74" s="191"/>
      <c r="VA74" s="191">
        <f t="shared" si="280"/>
        <v>0</v>
      </c>
      <c r="VB74" s="191"/>
      <c r="VC74" s="191"/>
      <c r="VD74" s="191"/>
      <c r="VE74" s="191"/>
      <c r="VF74" s="191"/>
      <c r="VG74" s="191"/>
      <c r="VH74" s="191">
        <f t="shared" si="281"/>
        <v>0</v>
      </c>
      <c r="VI74" s="191"/>
      <c r="VJ74" s="191"/>
      <c r="VK74" s="191"/>
      <c r="VL74" s="191"/>
      <c r="VM74" s="191"/>
      <c r="VN74" s="191"/>
      <c r="VO74" s="191">
        <f t="shared" si="282"/>
        <v>0</v>
      </c>
      <c r="VP74" s="191"/>
      <c r="VQ74" s="191"/>
      <c r="VR74" s="191"/>
      <c r="VS74" s="191"/>
      <c r="VT74" s="191"/>
      <c r="VU74" s="191"/>
      <c r="VV74" s="191">
        <f t="shared" si="283"/>
        <v>0</v>
      </c>
      <c r="VW74" s="191"/>
      <c r="VX74" s="191"/>
      <c r="VY74" s="191"/>
      <c r="VZ74" s="191"/>
      <c r="WA74" s="191"/>
      <c r="WB74" s="191"/>
      <c r="WC74" s="191">
        <f t="shared" si="284"/>
        <v>0</v>
      </c>
      <c r="WD74" s="191"/>
      <c r="WE74" s="191"/>
      <c r="WF74" s="191"/>
      <c r="WG74" s="191"/>
      <c r="WH74" s="191"/>
      <c r="WI74" s="191"/>
      <c r="WJ74" s="191">
        <f t="shared" si="285"/>
        <v>0</v>
      </c>
      <c r="WK74" s="191"/>
      <c r="WL74" s="191"/>
      <c r="WM74" s="191"/>
      <c r="WN74" s="191"/>
      <c r="WO74" s="191"/>
      <c r="WP74" s="191"/>
      <c r="WQ74" s="191">
        <f t="shared" si="286"/>
        <v>0</v>
      </c>
      <c r="WR74" s="191"/>
      <c r="WS74" s="191"/>
      <c r="WT74" s="191"/>
      <c r="WU74" s="191"/>
      <c r="WV74" s="191"/>
      <c r="WW74" s="191"/>
      <c r="WX74" s="191">
        <f t="shared" si="287"/>
        <v>0</v>
      </c>
      <c r="WY74" s="191"/>
      <c r="WZ74" s="191"/>
      <c r="XA74" s="191"/>
      <c r="XB74" s="191"/>
      <c r="XC74" s="191"/>
      <c r="XD74" s="191"/>
      <c r="XE74" s="191">
        <f t="shared" si="288"/>
        <v>0</v>
      </c>
      <c r="XF74" s="191"/>
      <c r="XG74" s="191"/>
      <c r="XH74" s="191"/>
      <c r="XI74" s="191"/>
      <c r="XJ74" s="191"/>
      <c r="XK74" s="191"/>
      <c r="XL74" s="191">
        <f t="shared" si="289"/>
        <v>0</v>
      </c>
      <c r="XM74" s="191"/>
      <c r="XN74" s="191"/>
      <c r="XO74" s="191"/>
      <c r="XP74" s="191">
        <v>1</v>
      </c>
      <c r="XQ74" s="191">
        <f t="shared" si="290"/>
        <v>10000</v>
      </c>
      <c r="XR74" s="191"/>
      <c r="XS74" s="191">
        <f t="shared" si="291"/>
        <v>10000</v>
      </c>
      <c r="XT74" s="191"/>
      <c r="XU74" s="191"/>
      <c r="XV74" s="191"/>
      <c r="XW74" s="191"/>
      <c r="XX74" s="191"/>
      <c r="XY74" s="191"/>
      <c r="XZ74" s="191">
        <f t="shared" si="292"/>
        <v>0</v>
      </c>
      <c r="YA74" s="191"/>
      <c r="YB74" s="191"/>
      <c r="YC74" s="191"/>
      <c r="YD74" s="191"/>
      <c r="YE74" s="191"/>
      <c r="YF74" s="191"/>
      <c r="YG74" s="191">
        <f t="shared" si="293"/>
        <v>0</v>
      </c>
      <c r="YH74" s="191"/>
      <c r="YI74" s="191"/>
      <c r="YJ74" s="191"/>
      <c r="YK74" s="191"/>
      <c r="YL74" s="191"/>
      <c r="YM74" s="191"/>
      <c r="YN74" s="191">
        <f t="shared" si="294"/>
        <v>0</v>
      </c>
      <c r="YO74" s="191"/>
      <c r="YP74" s="191"/>
      <c r="YQ74" s="191"/>
      <c r="YR74" s="191"/>
      <c r="YS74" s="191"/>
      <c r="YT74" s="191"/>
      <c r="YU74" s="191">
        <f t="shared" si="295"/>
        <v>0</v>
      </c>
      <c r="YV74" s="191"/>
      <c r="YW74" s="191"/>
      <c r="YX74" s="191"/>
      <c r="YY74" s="191"/>
      <c r="YZ74" s="191">
        <v>987610</v>
      </c>
      <c r="ZA74" s="191"/>
      <c r="ZB74" s="191">
        <f t="shared" si="296"/>
        <v>987610</v>
      </c>
      <c r="ZC74" s="191"/>
      <c r="ZD74" s="191"/>
      <c r="ZE74" s="191"/>
      <c r="ZF74" s="191"/>
      <c r="ZG74" s="191"/>
      <c r="ZH74" s="191"/>
      <c r="ZI74" s="191">
        <f t="shared" si="297"/>
        <v>0</v>
      </c>
      <c r="ZJ74" s="191"/>
      <c r="ZK74" s="191"/>
      <c r="ZL74" s="191"/>
      <c r="ZM74" s="191"/>
      <c r="ZN74" s="191"/>
      <c r="ZO74" s="191"/>
      <c r="ZP74" s="191">
        <f t="shared" si="298"/>
        <v>0</v>
      </c>
      <c r="ZQ74" s="191"/>
      <c r="ZR74" s="191"/>
      <c r="ZS74" s="191"/>
      <c r="ZT74" s="191"/>
      <c r="ZU74" s="190">
        <f t="shared" si="203"/>
        <v>997610</v>
      </c>
      <c r="ZV74" s="190">
        <f t="shared" si="202"/>
        <v>0</v>
      </c>
      <c r="ZW74" s="190">
        <f t="shared" si="202"/>
        <v>997610</v>
      </c>
      <c r="ZX74" s="9"/>
    </row>
    <row r="75" spans="1:700" ht="18" customHeight="1">
      <c r="A75" s="213">
        <v>4</v>
      </c>
      <c r="B75" s="191" t="s">
        <v>1901</v>
      </c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>
        <f t="shared" si="204"/>
        <v>0</v>
      </c>
      <c r="N75" s="191"/>
      <c r="O75" s="191"/>
      <c r="P75" s="191"/>
      <c r="Q75" s="191"/>
      <c r="R75" s="191"/>
      <c r="S75" s="191"/>
      <c r="T75" s="191">
        <f t="shared" si="205"/>
        <v>0</v>
      </c>
      <c r="U75" s="191"/>
      <c r="V75" s="191"/>
      <c r="W75" s="191"/>
      <c r="X75" s="191"/>
      <c r="Y75" s="191"/>
      <c r="Z75" s="191"/>
      <c r="AA75" s="191">
        <f t="shared" si="206"/>
        <v>0</v>
      </c>
      <c r="AB75" s="191"/>
      <c r="AC75" s="191"/>
      <c r="AD75" s="191"/>
      <c r="AE75" s="191"/>
      <c r="AF75" s="191"/>
      <c r="AG75" s="191"/>
      <c r="AH75" s="191">
        <f t="shared" si="207"/>
        <v>0</v>
      </c>
      <c r="AI75" s="191"/>
      <c r="AJ75" s="191"/>
      <c r="AK75" s="191"/>
      <c r="AL75" s="191"/>
      <c r="AM75" s="191"/>
      <c r="AN75" s="191"/>
      <c r="AO75" s="191">
        <f t="shared" si="208"/>
        <v>0</v>
      </c>
      <c r="AP75" s="191"/>
      <c r="AQ75" s="191"/>
      <c r="AR75" s="191"/>
      <c r="AS75" s="191"/>
      <c r="AT75" s="191"/>
      <c r="AU75" s="191"/>
      <c r="AV75" s="191">
        <f t="shared" si="209"/>
        <v>0</v>
      </c>
      <c r="AW75" s="191"/>
      <c r="AX75" s="191"/>
      <c r="AY75" s="191"/>
      <c r="AZ75" s="191"/>
      <c r="BA75" s="191"/>
      <c r="BB75" s="191"/>
      <c r="BC75" s="191">
        <f t="shared" si="210"/>
        <v>0</v>
      </c>
      <c r="BD75" s="191"/>
      <c r="BE75" s="191"/>
      <c r="BF75" s="191"/>
      <c r="BG75" s="191"/>
      <c r="BH75" s="191"/>
      <c r="BI75" s="191"/>
      <c r="BJ75" s="191">
        <f t="shared" si="211"/>
        <v>0</v>
      </c>
      <c r="BK75" s="191"/>
      <c r="BL75" s="191"/>
      <c r="BM75" s="191"/>
      <c r="BN75" s="191"/>
      <c r="BO75" s="191"/>
      <c r="BP75" s="191"/>
      <c r="BQ75" s="191">
        <f t="shared" si="212"/>
        <v>0</v>
      </c>
      <c r="BR75" s="191"/>
      <c r="BS75" s="191"/>
      <c r="BT75" s="191"/>
      <c r="BU75" s="191"/>
      <c r="BV75" s="191"/>
      <c r="BW75" s="191"/>
      <c r="BX75" s="191">
        <f t="shared" si="213"/>
        <v>0</v>
      </c>
      <c r="BY75" s="191"/>
      <c r="BZ75" s="191"/>
      <c r="CA75" s="191"/>
      <c r="CB75" s="191"/>
      <c r="CC75" s="191"/>
      <c r="CD75" s="191"/>
      <c r="CE75" s="191">
        <f t="shared" si="214"/>
        <v>0</v>
      </c>
      <c r="CF75" s="191"/>
      <c r="CG75" s="191"/>
      <c r="CH75" s="191"/>
      <c r="CI75" s="191"/>
      <c r="CJ75" s="191"/>
      <c r="CK75" s="191"/>
      <c r="CL75" s="191">
        <f t="shared" si="215"/>
        <v>0</v>
      </c>
      <c r="CM75" s="191"/>
      <c r="CN75" s="191"/>
      <c r="CO75" s="191"/>
      <c r="CP75" s="191"/>
      <c r="CQ75" s="191"/>
      <c r="CR75" s="191"/>
      <c r="CS75" s="191">
        <f t="shared" si="216"/>
        <v>0</v>
      </c>
      <c r="CT75" s="191"/>
      <c r="CU75" s="191"/>
      <c r="CV75" s="191"/>
      <c r="CW75" s="191"/>
      <c r="CX75" s="191"/>
      <c r="CY75" s="191"/>
      <c r="CZ75" s="191">
        <f t="shared" si="217"/>
        <v>0</v>
      </c>
      <c r="DA75" s="191"/>
      <c r="DB75" s="191"/>
      <c r="DC75" s="191"/>
      <c r="DD75" s="191"/>
      <c r="DE75" s="191"/>
      <c r="DF75" s="191"/>
      <c r="DG75" s="191">
        <f t="shared" si="218"/>
        <v>0</v>
      </c>
      <c r="DH75" s="191"/>
      <c r="DI75" s="191"/>
      <c r="DJ75" s="191"/>
      <c r="DK75" s="191"/>
      <c r="DL75" s="191"/>
      <c r="DM75" s="191"/>
      <c r="DN75" s="191">
        <f t="shared" si="219"/>
        <v>0</v>
      </c>
      <c r="DO75" s="191"/>
      <c r="DP75" s="191"/>
      <c r="DQ75" s="191"/>
      <c r="DR75" s="191"/>
      <c r="DS75" s="191"/>
      <c r="DT75" s="191"/>
      <c r="DU75" s="191">
        <f t="shared" si="220"/>
        <v>0</v>
      </c>
      <c r="DV75" s="191"/>
      <c r="DW75" s="191"/>
      <c r="DX75" s="191"/>
      <c r="DY75" s="191"/>
      <c r="DZ75" s="191"/>
      <c r="EA75" s="191"/>
      <c r="EB75" s="191">
        <f t="shared" si="221"/>
        <v>0</v>
      </c>
      <c r="EC75" s="191"/>
      <c r="ED75" s="191"/>
      <c r="EE75" s="191"/>
      <c r="EF75" s="191"/>
      <c r="EG75" s="191"/>
      <c r="EH75" s="191"/>
      <c r="EI75" s="191">
        <f t="shared" si="222"/>
        <v>0</v>
      </c>
      <c r="EJ75" s="191"/>
      <c r="EK75" s="191"/>
      <c r="EL75" s="191"/>
      <c r="EM75" s="191"/>
      <c r="EN75" s="191"/>
      <c r="EO75" s="191"/>
      <c r="EP75" s="191">
        <f t="shared" si="299"/>
        <v>0</v>
      </c>
      <c r="EQ75" s="191"/>
      <c r="ER75" s="191"/>
      <c r="ES75" s="191"/>
      <c r="ET75" s="191"/>
      <c r="EU75" s="191"/>
      <c r="EV75" s="191"/>
      <c r="EW75" s="191">
        <f t="shared" si="300"/>
        <v>0</v>
      </c>
      <c r="EX75" s="191"/>
      <c r="EY75" s="191"/>
      <c r="EZ75" s="191"/>
      <c r="FA75" s="191"/>
      <c r="FB75" s="191"/>
      <c r="FC75" s="191"/>
      <c r="FD75" s="191">
        <f t="shared" si="301"/>
        <v>0</v>
      </c>
      <c r="FE75" s="191"/>
      <c r="FF75" s="191"/>
      <c r="FG75" s="191"/>
      <c r="FH75" s="191"/>
      <c r="FI75" s="191"/>
      <c r="FJ75" s="191"/>
      <c r="FK75" s="191">
        <f t="shared" si="223"/>
        <v>0</v>
      </c>
      <c r="FL75" s="191"/>
      <c r="FM75" s="191"/>
      <c r="FN75" s="191"/>
      <c r="FO75" s="191"/>
      <c r="FP75" s="191"/>
      <c r="FQ75" s="191"/>
      <c r="FR75" s="191">
        <f t="shared" si="224"/>
        <v>0</v>
      </c>
      <c r="FS75" s="191"/>
      <c r="FT75" s="191"/>
      <c r="FU75" s="191"/>
      <c r="FV75" s="191"/>
      <c r="FW75" s="191"/>
      <c r="FX75" s="191"/>
      <c r="FY75" s="191">
        <f t="shared" si="225"/>
        <v>0</v>
      </c>
      <c r="FZ75" s="191"/>
      <c r="GA75" s="191"/>
      <c r="GB75" s="191"/>
      <c r="GC75" s="191"/>
      <c r="GD75" s="191"/>
      <c r="GE75" s="191"/>
      <c r="GF75" s="191">
        <f t="shared" si="302"/>
        <v>0</v>
      </c>
      <c r="GG75" s="191"/>
      <c r="GH75" s="191"/>
      <c r="GI75" s="191"/>
      <c r="GJ75" s="191"/>
      <c r="GK75" s="191"/>
      <c r="GL75" s="191"/>
      <c r="GM75" s="191">
        <f t="shared" si="303"/>
        <v>0</v>
      </c>
      <c r="GN75" s="191"/>
      <c r="GO75" s="191"/>
      <c r="GP75" s="191"/>
      <c r="GQ75" s="191"/>
      <c r="GR75" s="191"/>
      <c r="GS75" s="191"/>
      <c r="GT75" s="191">
        <f t="shared" si="226"/>
        <v>0</v>
      </c>
      <c r="GU75" s="191"/>
      <c r="GV75" s="191"/>
      <c r="GW75" s="191"/>
      <c r="GX75" s="191"/>
      <c r="GY75" s="191"/>
      <c r="GZ75" s="191"/>
      <c r="HA75" s="191">
        <f t="shared" si="227"/>
        <v>0</v>
      </c>
      <c r="HB75" s="191"/>
      <c r="HC75" s="191"/>
      <c r="HD75" s="191"/>
      <c r="HE75" s="191"/>
      <c r="HF75" s="191"/>
      <c r="HG75" s="191"/>
      <c r="HH75" s="191">
        <f t="shared" si="228"/>
        <v>0</v>
      </c>
      <c r="HI75" s="191"/>
      <c r="HJ75" s="191"/>
      <c r="HK75" s="191"/>
      <c r="HL75" s="191"/>
      <c r="HM75" s="191"/>
      <c r="HN75" s="191"/>
      <c r="HO75" s="191">
        <f t="shared" si="229"/>
        <v>0</v>
      </c>
      <c r="HP75" s="191"/>
      <c r="HQ75" s="191"/>
      <c r="HR75" s="191"/>
      <c r="HS75" s="191"/>
      <c r="HT75" s="191"/>
      <c r="HU75" s="191"/>
      <c r="HV75" s="191">
        <f t="shared" si="230"/>
        <v>0</v>
      </c>
      <c r="HW75" s="191"/>
      <c r="HX75" s="191"/>
      <c r="HY75" s="191"/>
      <c r="HZ75" s="191"/>
      <c r="IA75" s="191"/>
      <c r="IB75" s="191"/>
      <c r="IC75" s="191">
        <f t="shared" si="231"/>
        <v>0</v>
      </c>
      <c r="ID75" s="191"/>
      <c r="IE75" s="191"/>
      <c r="IF75" s="191"/>
      <c r="IG75" s="191"/>
      <c r="IH75" s="191"/>
      <c r="II75" s="191"/>
      <c r="IJ75" s="191">
        <f t="shared" si="232"/>
        <v>0</v>
      </c>
      <c r="IK75" s="191"/>
      <c r="IL75" s="191"/>
      <c r="IM75" s="191"/>
      <c r="IN75" s="191"/>
      <c r="IO75" s="191"/>
      <c r="IP75" s="191"/>
      <c r="IQ75" s="191">
        <f t="shared" si="233"/>
        <v>0</v>
      </c>
      <c r="IR75" s="191"/>
      <c r="IS75" s="191"/>
      <c r="IT75" s="191"/>
      <c r="IU75" s="191"/>
      <c r="IV75" s="191"/>
      <c r="IW75" s="191"/>
      <c r="IX75" s="191">
        <f t="shared" si="234"/>
        <v>0</v>
      </c>
      <c r="IY75" s="191"/>
      <c r="IZ75" s="191"/>
      <c r="JA75" s="191"/>
      <c r="JB75" s="191"/>
      <c r="JC75" s="191"/>
      <c r="JD75" s="191"/>
      <c r="JE75" s="191">
        <f t="shared" si="235"/>
        <v>0</v>
      </c>
      <c r="JF75" s="191"/>
      <c r="JG75" s="191"/>
      <c r="JH75" s="191"/>
      <c r="JI75" s="191"/>
      <c r="JJ75" s="191"/>
      <c r="JK75" s="191"/>
      <c r="JL75" s="191">
        <f t="shared" si="236"/>
        <v>0</v>
      </c>
      <c r="JM75" s="191"/>
      <c r="JN75" s="191"/>
      <c r="JO75" s="191"/>
      <c r="JP75" s="191"/>
      <c r="JQ75" s="191"/>
      <c r="JR75" s="191"/>
      <c r="JS75" s="191">
        <f t="shared" si="237"/>
        <v>0</v>
      </c>
      <c r="JT75" s="191"/>
      <c r="JU75" s="191"/>
      <c r="JV75" s="191"/>
      <c r="JW75" s="191"/>
      <c r="JX75" s="191"/>
      <c r="JY75" s="191"/>
      <c r="JZ75" s="191">
        <f t="shared" si="238"/>
        <v>0</v>
      </c>
      <c r="KA75" s="191"/>
      <c r="KB75" s="191"/>
      <c r="KC75" s="191"/>
      <c r="KD75" s="191"/>
      <c r="KE75" s="191"/>
      <c r="KF75" s="191"/>
      <c r="KG75" s="191">
        <f t="shared" si="239"/>
        <v>0</v>
      </c>
      <c r="KH75" s="191"/>
      <c r="KI75" s="191"/>
      <c r="KJ75" s="191"/>
      <c r="KK75" s="191"/>
      <c r="KL75" s="191"/>
      <c r="KM75" s="191"/>
      <c r="KN75" s="191">
        <f t="shared" si="240"/>
        <v>0</v>
      </c>
      <c r="KO75" s="191"/>
      <c r="KP75" s="191"/>
      <c r="KQ75" s="191"/>
      <c r="KR75" s="191"/>
      <c r="KS75" s="191"/>
      <c r="KT75" s="191"/>
      <c r="KU75" s="191">
        <f t="shared" si="241"/>
        <v>0</v>
      </c>
      <c r="KV75" s="191"/>
      <c r="KW75" s="191"/>
      <c r="KX75" s="191"/>
      <c r="KY75" s="191"/>
      <c r="KZ75" s="191"/>
      <c r="LA75" s="191"/>
      <c r="LB75" s="191">
        <f t="shared" si="242"/>
        <v>0</v>
      </c>
      <c r="LC75" s="191"/>
      <c r="LD75" s="191"/>
      <c r="LE75" s="191"/>
      <c r="LF75" s="191"/>
      <c r="LG75" s="191"/>
      <c r="LH75" s="191"/>
      <c r="LI75" s="191">
        <f t="shared" si="243"/>
        <v>0</v>
      </c>
      <c r="LJ75" s="191"/>
      <c r="LK75" s="191"/>
      <c r="LL75" s="191"/>
      <c r="LM75" s="191"/>
      <c r="LN75" s="191"/>
      <c r="LO75" s="191"/>
      <c r="LP75" s="191">
        <f t="shared" si="244"/>
        <v>0</v>
      </c>
      <c r="LQ75" s="191"/>
      <c r="LR75" s="191"/>
      <c r="LS75" s="191"/>
      <c r="LT75" s="191"/>
      <c r="LU75" s="191"/>
      <c r="LV75" s="191"/>
      <c r="LW75" s="191">
        <f t="shared" si="245"/>
        <v>0</v>
      </c>
      <c r="LX75" s="191"/>
      <c r="LY75" s="191"/>
      <c r="LZ75" s="191"/>
      <c r="MA75" s="191"/>
      <c r="MB75" s="191"/>
      <c r="MC75" s="191"/>
      <c r="MD75" s="191">
        <f t="shared" si="246"/>
        <v>0</v>
      </c>
      <c r="ME75" s="191"/>
      <c r="MF75" s="191"/>
      <c r="MG75" s="191"/>
      <c r="MH75" s="191"/>
      <c r="MI75" s="191"/>
      <c r="MJ75" s="191"/>
      <c r="MK75" s="191">
        <f t="shared" si="247"/>
        <v>0</v>
      </c>
      <c r="ML75" s="191"/>
      <c r="MM75" s="191"/>
      <c r="MN75" s="191"/>
      <c r="MO75" s="191"/>
      <c r="MP75" s="191"/>
      <c r="MQ75" s="191"/>
      <c r="MR75" s="191">
        <f t="shared" si="248"/>
        <v>0</v>
      </c>
      <c r="MS75" s="191"/>
      <c r="MT75" s="191"/>
      <c r="MU75" s="191"/>
      <c r="MV75" s="191"/>
      <c r="MW75" s="191"/>
      <c r="MX75" s="191"/>
      <c r="MY75" s="191">
        <f t="shared" si="249"/>
        <v>0</v>
      </c>
      <c r="MZ75" s="191"/>
      <c r="NA75" s="191"/>
      <c r="NB75" s="191"/>
      <c r="NC75" s="191">
        <v>3566</v>
      </c>
      <c r="ND75" s="201">
        <f t="shared" si="250"/>
        <v>517308.92200000002</v>
      </c>
      <c r="NE75" s="191"/>
      <c r="NF75" s="201">
        <f t="shared" si="251"/>
        <v>517308.92200000002</v>
      </c>
      <c r="NG75" s="191">
        <v>3324</v>
      </c>
      <c r="NH75" s="191"/>
      <c r="NI75" s="191"/>
      <c r="NJ75" s="191"/>
      <c r="NK75" s="191"/>
      <c r="NL75" s="191"/>
      <c r="NM75" s="191">
        <f t="shared" si="252"/>
        <v>0</v>
      </c>
      <c r="NN75" s="191"/>
      <c r="NO75" s="191"/>
      <c r="NP75" s="191"/>
      <c r="NQ75" s="191"/>
      <c r="NR75" s="191"/>
      <c r="NS75" s="191"/>
      <c r="NT75" s="191">
        <f t="shared" si="253"/>
        <v>0</v>
      </c>
      <c r="NU75" s="191"/>
      <c r="NV75" s="191"/>
      <c r="NW75" s="191"/>
      <c r="NX75" s="191"/>
      <c r="NY75" s="191"/>
      <c r="NZ75" s="191"/>
      <c r="OA75" s="191">
        <f t="shared" si="254"/>
        <v>0</v>
      </c>
      <c r="OB75" s="191"/>
      <c r="OC75" s="191"/>
      <c r="OD75" s="191"/>
      <c r="OE75" s="191"/>
      <c r="OF75" s="191"/>
      <c r="OG75" s="191"/>
      <c r="OH75" s="191">
        <f t="shared" si="255"/>
        <v>0</v>
      </c>
      <c r="OI75" s="191"/>
      <c r="OJ75" s="191"/>
      <c r="OK75" s="191"/>
      <c r="OL75" s="191"/>
      <c r="OM75" s="191"/>
      <c r="ON75" s="191"/>
      <c r="OO75" s="191">
        <f t="shared" si="256"/>
        <v>0</v>
      </c>
      <c r="OP75" s="191"/>
      <c r="OQ75" s="191"/>
      <c r="OR75" s="191"/>
      <c r="OS75" s="191"/>
      <c r="OT75" s="191"/>
      <c r="OU75" s="191"/>
      <c r="OV75" s="191">
        <f t="shared" si="257"/>
        <v>0</v>
      </c>
      <c r="OW75" s="191"/>
      <c r="OX75" s="191"/>
      <c r="OY75" s="191"/>
      <c r="OZ75" s="191"/>
      <c r="PA75" s="191"/>
      <c r="PB75" s="191"/>
      <c r="PC75" s="191">
        <f t="shared" si="258"/>
        <v>0</v>
      </c>
      <c r="PD75" s="191"/>
      <c r="PE75" s="191"/>
      <c r="PF75" s="191"/>
      <c r="PG75" s="191"/>
      <c r="PH75" s="191"/>
      <c r="PI75" s="191"/>
      <c r="PJ75" s="191">
        <f t="shared" si="259"/>
        <v>0</v>
      </c>
      <c r="PK75" s="191"/>
      <c r="PL75" s="191"/>
      <c r="PM75" s="191"/>
      <c r="PN75" s="191"/>
      <c r="PO75" s="191"/>
      <c r="PP75" s="191"/>
      <c r="PQ75" s="191">
        <f t="shared" si="260"/>
        <v>0</v>
      </c>
      <c r="PR75" s="191"/>
      <c r="PS75" s="191"/>
      <c r="PT75" s="191"/>
      <c r="PU75" s="191"/>
      <c r="PV75" s="191"/>
      <c r="PW75" s="191"/>
      <c r="PX75" s="191">
        <f t="shared" si="261"/>
        <v>0</v>
      </c>
      <c r="PY75" s="191"/>
      <c r="PZ75" s="191"/>
      <c r="QA75" s="191"/>
      <c r="QB75" s="191"/>
      <c r="QC75" s="191"/>
      <c r="QD75" s="191"/>
      <c r="QE75" s="191">
        <f t="shared" si="262"/>
        <v>0</v>
      </c>
      <c r="QF75" s="191"/>
      <c r="QG75" s="191"/>
      <c r="QH75" s="191"/>
      <c r="QI75" s="191"/>
      <c r="QJ75" s="191"/>
      <c r="QK75" s="191"/>
      <c r="QL75" s="191">
        <f t="shared" si="263"/>
        <v>0</v>
      </c>
      <c r="QM75" s="191"/>
      <c r="QN75" s="191"/>
      <c r="QO75" s="191"/>
      <c r="QP75" s="191"/>
      <c r="QQ75" s="191"/>
      <c r="QR75" s="191"/>
      <c r="QS75" s="191">
        <f t="shared" si="264"/>
        <v>0</v>
      </c>
      <c r="QT75" s="191"/>
      <c r="QU75" s="191"/>
      <c r="QV75" s="191"/>
      <c r="QW75" s="191"/>
      <c r="QX75" s="191"/>
      <c r="QY75" s="191"/>
      <c r="QZ75" s="191">
        <f t="shared" si="265"/>
        <v>0</v>
      </c>
      <c r="RA75" s="191"/>
      <c r="RB75" s="191"/>
      <c r="RC75" s="191"/>
      <c r="RD75" s="191"/>
      <c r="RE75" s="191"/>
      <c r="RF75" s="191"/>
      <c r="RG75" s="191">
        <f t="shared" si="266"/>
        <v>0</v>
      </c>
      <c r="RH75" s="191"/>
      <c r="RI75" s="191"/>
      <c r="RJ75" s="191"/>
      <c r="RK75" s="191"/>
      <c r="RL75" s="191"/>
      <c r="RM75" s="191"/>
      <c r="RN75" s="191">
        <f t="shared" si="267"/>
        <v>0</v>
      </c>
      <c r="RO75" s="191"/>
      <c r="RP75" s="191"/>
      <c r="RQ75" s="191"/>
      <c r="RR75" s="191"/>
      <c r="RS75" s="191"/>
      <c r="RT75" s="191"/>
      <c r="RU75" s="191">
        <f t="shared" si="268"/>
        <v>0</v>
      </c>
      <c r="RV75" s="191"/>
      <c r="RW75" s="191"/>
      <c r="RX75" s="191"/>
      <c r="RY75" s="191"/>
      <c r="RZ75" s="191"/>
      <c r="SA75" s="191"/>
      <c r="SB75" s="191">
        <f t="shared" si="269"/>
        <v>0</v>
      </c>
      <c r="SC75" s="191"/>
      <c r="SD75" s="191"/>
      <c r="SE75" s="191"/>
      <c r="SF75" s="191"/>
      <c r="SG75" s="191"/>
      <c r="SH75" s="191"/>
      <c r="SI75" s="191">
        <f t="shared" si="270"/>
        <v>0</v>
      </c>
      <c r="SJ75" s="191"/>
      <c r="SK75" s="191"/>
      <c r="SL75" s="191"/>
      <c r="SM75" s="191"/>
      <c r="SN75" s="191"/>
      <c r="SO75" s="191"/>
      <c r="SP75" s="191">
        <f t="shared" si="271"/>
        <v>0</v>
      </c>
      <c r="SQ75" s="191"/>
      <c r="SR75" s="191"/>
      <c r="SS75" s="191"/>
      <c r="ST75" s="191"/>
      <c r="SU75" s="191"/>
      <c r="SV75" s="191"/>
      <c r="SW75" s="191">
        <f t="shared" si="272"/>
        <v>0</v>
      </c>
      <c r="SX75" s="191"/>
      <c r="SY75" s="191"/>
      <c r="SZ75" s="191"/>
      <c r="TA75" s="191"/>
      <c r="TB75" s="191"/>
      <c r="TC75" s="191"/>
      <c r="TD75" s="191">
        <f t="shared" si="273"/>
        <v>0</v>
      </c>
      <c r="TE75" s="191"/>
      <c r="TF75" s="191"/>
      <c r="TG75" s="191"/>
      <c r="TH75" s="191"/>
      <c r="TI75" s="191"/>
      <c r="TJ75" s="191"/>
      <c r="TK75" s="191">
        <f t="shared" si="274"/>
        <v>0</v>
      </c>
      <c r="TL75" s="191"/>
      <c r="TM75" s="191"/>
      <c r="TN75" s="191"/>
      <c r="TO75" s="191"/>
      <c r="TP75" s="191"/>
      <c r="TQ75" s="191"/>
      <c r="TR75" s="191">
        <f t="shared" si="275"/>
        <v>0</v>
      </c>
      <c r="TS75" s="191"/>
      <c r="TT75" s="191"/>
      <c r="TU75" s="191"/>
      <c r="TV75" s="191"/>
      <c r="TW75" s="191"/>
      <c r="TX75" s="191"/>
      <c r="TY75" s="191">
        <f t="shared" si="276"/>
        <v>0</v>
      </c>
      <c r="TZ75" s="191"/>
      <c r="UA75" s="191"/>
      <c r="UB75" s="191"/>
      <c r="UC75" s="191"/>
      <c r="UD75" s="191"/>
      <c r="UE75" s="191"/>
      <c r="UF75" s="191">
        <f t="shared" si="277"/>
        <v>0</v>
      </c>
      <c r="UG75" s="191"/>
      <c r="UH75" s="191"/>
      <c r="UI75" s="191"/>
      <c r="UJ75" s="191"/>
      <c r="UK75" s="191"/>
      <c r="UL75" s="191"/>
      <c r="UM75" s="191">
        <f t="shared" si="278"/>
        <v>0</v>
      </c>
      <c r="UN75" s="191"/>
      <c r="UO75" s="191"/>
      <c r="UP75" s="191"/>
      <c r="UQ75" s="191"/>
      <c r="UR75" s="191"/>
      <c r="US75" s="191"/>
      <c r="UT75" s="191">
        <f t="shared" si="279"/>
        <v>0</v>
      </c>
      <c r="UU75" s="191"/>
      <c r="UV75" s="191"/>
      <c r="UW75" s="191"/>
      <c r="UX75" s="191"/>
      <c r="UY75" s="191"/>
      <c r="UZ75" s="191"/>
      <c r="VA75" s="191">
        <f t="shared" si="280"/>
        <v>0</v>
      </c>
      <c r="VB75" s="191"/>
      <c r="VC75" s="191"/>
      <c r="VD75" s="191"/>
      <c r="VE75" s="191"/>
      <c r="VF75" s="191"/>
      <c r="VG75" s="191"/>
      <c r="VH75" s="191">
        <f t="shared" si="281"/>
        <v>0</v>
      </c>
      <c r="VI75" s="191"/>
      <c r="VJ75" s="191"/>
      <c r="VK75" s="191"/>
      <c r="VL75" s="191"/>
      <c r="VM75" s="191"/>
      <c r="VN75" s="191"/>
      <c r="VO75" s="191">
        <f t="shared" si="282"/>
        <v>0</v>
      </c>
      <c r="VP75" s="191"/>
      <c r="VQ75" s="191"/>
      <c r="VR75" s="191"/>
      <c r="VS75" s="191"/>
      <c r="VT75" s="191"/>
      <c r="VU75" s="191"/>
      <c r="VV75" s="191">
        <f t="shared" si="283"/>
        <v>0</v>
      </c>
      <c r="VW75" s="191"/>
      <c r="VX75" s="191"/>
      <c r="VY75" s="191"/>
      <c r="VZ75" s="191"/>
      <c r="WA75" s="191"/>
      <c r="WB75" s="191"/>
      <c r="WC75" s="191">
        <f t="shared" si="284"/>
        <v>0</v>
      </c>
      <c r="WD75" s="191"/>
      <c r="WE75" s="191"/>
      <c r="WF75" s="191"/>
      <c r="WG75" s="191"/>
      <c r="WH75" s="191"/>
      <c r="WI75" s="191"/>
      <c r="WJ75" s="191">
        <f t="shared" si="285"/>
        <v>0</v>
      </c>
      <c r="WK75" s="191"/>
      <c r="WL75" s="191"/>
      <c r="WM75" s="191"/>
      <c r="WN75" s="191"/>
      <c r="WO75" s="191"/>
      <c r="WP75" s="191"/>
      <c r="WQ75" s="191">
        <f t="shared" si="286"/>
        <v>0</v>
      </c>
      <c r="WR75" s="191"/>
      <c r="WS75" s="191"/>
      <c r="WT75" s="191"/>
      <c r="WU75" s="191"/>
      <c r="WV75" s="191"/>
      <c r="WW75" s="191"/>
      <c r="WX75" s="191">
        <f t="shared" si="287"/>
        <v>0</v>
      </c>
      <c r="WY75" s="191"/>
      <c r="WZ75" s="191"/>
      <c r="XA75" s="191"/>
      <c r="XB75" s="191"/>
      <c r="XC75" s="191"/>
      <c r="XD75" s="191"/>
      <c r="XE75" s="191">
        <f t="shared" si="288"/>
        <v>0</v>
      </c>
      <c r="XF75" s="191"/>
      <c r="XG75" s="191"/>
      <c r="XH75" s="191"/>
      <c r="XI75" s="191"/>
      <c r="XJ75" s="191"/>
      <c r="XK75" s="191"/>
      <c r="XL75" s="191">
        <f t="shared" si="289"/>
        <v>0</v>
      </c>
      <c r="XM75" s="191"/>
      <c r="XN75" s="191"/>
      <c r="XO75" s="191"/>
      <c r="XP75" s="191">
        <v>1</v>
      </c>
      <c r="XQ75" s="191">
        <f t="shared" si="290"/>
        <v>10000</v>
      </c>
      <c r="XR75" s="191"/>
      <c r="XS75" s="191">
        <f t="shared" si="291"/>
        <v>10000</v>
      </c>
      <c r="XT75" s="191"/>
      <c r="XU75" s="191"/>
      <c r="XV75" s="191"/>
      <c r="XW75" s="191"/>
      <c r="XX75" s="191"/>
      <c r="XY75" s="191"/>
      <c r="XZ75" s="191">
        <f t="shared" si="292"/>
        <v>0</v>
      </c>
      <c r="YA75" s="191"/>
      <c r="YB75" s="191"/>
      <c r="YC75" s="191"/>
      <c r="YD75" s="191"/>
      <c r="YE75" s="191"/>
      <c r="YF75" s="191"/>
      <c r="YG75" s="191">
        <f t="shared" si="293"/>
        <v>0</v>
      </c>
      <c r="YH75" s="191"/>
      <c r="YI75" s="191"/>
      <c r="YJ75" s="191"/>
      <c r="YK75" s="191"/>
      <c r="YL75" s="191"/>
      <c r="YM75" s="191"/>
      <c r="YN75" s="191">
        <f t="shared" si="294"/>
        <v>0</v>
      </c>
      <c r="YO75" s="191"/>
      <c r="YP75" s="191"/>
      <c r="YQ75" s="191"/>
      <c r="YR75" s="191"/>
      <c r="YS75" s="191"/>
      <c r="YT75" s="191"/>
      <c r="YU75" s="191">
        <f t="shared" si="295"/>
        <v>0</v>
      </c>
      <c r="YV75" s="191"/>
      <c r="YW75" s="191"/>
      <c r="YX75" s="191"/>
      <c r="YY75" s="191"/>
      <c r="YZ75" s="191">
        <f>559380+115820</f>
        <v>675200</v>
      </c>
      <c r="ZA75" s="191"/>
      <c r="ZB75" s="191">
        <f t="shared" si="296"/>
        <v>675200</v>
      </c>
      <c r="ZC75" s="191"/>
      <c r="ZD75" s="191"/>
      <c r="ZE75" s="191"/>
      <c r="ZF75" s="191"/>
      <c r="ZG75" s="191"/>
      <c r="ZH75" s="191"/>
      <c r="ZI75" s="191">
        <f t="shared" si="297"/>
        <v>0</v>
      </c>
      <c r="ZJ75" s="191"/>
      <c r="ZK75" s="191"/>
      <c r="ZL75" s="191"/>
      <c r="ZM75" s="191"/>
      <c r="ZN75" s="191"/>
      <c r="ZO75" s="191"/>
      <c r="ZP75" s="191">
        <f t="shared" si="298"/>
        <v>0</v>
      </c>
      <c r="ZQ75" s="191"/>
      <c r="ZR75" s="191"/>
      <c r="ZS75" s="191"/>
      <c r="ZT75" s="191"/>
      <c r="ZU75" s="190">
        <f t="shared" si="203"/>
        <v>1202508.922</v>
      </c>
      <c r="ZV75" s="190">
        <f t="shared" si="202"/>
        <v>0</v>
      </c>
      <c r="ZW75" s="190">
        <f t="shared" si="202"/>
        <v>1202508.922</v>
      </c>
      <c r="ZX75" s="9"/>
    </row>
    <row r="76" spans="1:700" ht="18" customHeight="1">
      <c r="A76" s="213">
        <v>5</v>
      </c>
      <c r="B76" s="191" t="s">
        <v>1902</v>
      </c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>
        <f t="shared" si="204"/>
        <v>0</v>
      </c>
      <c r="N76" s="191"/>
      <c r="O76" s="191"/>
      <c r="P76" s="191"/>
      <c r="Q76" s="191"/>
      <c r="R76" s="191"/>
      <c r="S76" s="191"/>
      <c r="T76" s="191">
        <f t="shared" si="205"/>
        <v>0</v>
      </c>
      <c r="U76" s="191"/>
      <c r="V76" s="191"/>
      <c r="W76" s="191"/>
      <c r="X76" s="191"/>
      <c r="Y76" s="191"/>
      <c r="Z76" s="191"/>
      <c r="AA76" s="191">
        <f t="shared" si="206"/>
        <v>0</v>
      </c>
      <c r="AB76" s="191"/>
      <c r="AC76" s="191"/>
      <c r="AD76" s="191"/>
      <c r="AE76" s="191"/>
      <c r="AF76" s="191"/>
      <c r="AG76" s="191"/>
      <c r="AH76" s="191">
        <f t="shared" si="207"/>
        <v>0</v>
      </c>
      <c r="AI76" s="191"/>
      <c r="AJ76" s="191"/>
      <c r="AK76" s="191"/>
      <c r="AL76" s="191"/>
      <c r="AM76" s="191"/>
      <c r="AN76" s="191"/>
      <c r="AO76" s="191">
        <f t="shared" si="208"/>
        <v>0</v>
      </c>
      <c r="AP76" s="191"/>
      <c r="AQ76" s="191"/>
      <c r="AR76" s="191"/>
      <c r="AS76" s="191"/>
      <c r="AT76" s="191"/>
      <c r="AU76" s="191"/>
      <c r="AV76" s="191">
        <f t="shared" si="209"/>
        <v>0</v>
      </c>
      <c r="AW76" s="191"/>
      <c r="AX76" s="191"/>
      <c r="AY76" s="191"/>
      <c r="AZ76" s="191"/>
      <c r="BA76" s="191"/>
      <c r="BB76" s="191"/>
      <c r="BC76" s="191">
        <f t="shared" si="210"/>
        <v>0</v>
      </c>
      <c r="BD76" s="191"/>
      <c r="BE76" s="191"/>
      <c r="BF76" s="191"/>
      <c r="BG76" s="191"/>
      <c r="BH76" s="191"/>
      <c r="BI76" s="191"/>
      <c r="BJ76" s="191">
        <f t="shared" si="211"/>
        <v>0</v>
      </c>
      <c r="BK76" s="191"/>
      <c r="BL76" s="191"/>
      <c r="BM76" s="191"/>
      <c r="BN76" s="191"/>
      <c r="BO76" s="191"/>
      <c r="BP76" s="191"/>
      <c r="BQ76" s="191">
        <f t="shared" si="212"/>
        <v>0</v>
      </c>
      <c r="BR76" s="191"/>
      <c r="BS76" s="191"/>
      <c r="BT76" s="191"/>
      <c r="BU76" s="191"/>
      <c r="BV76" s="191"/>
      <c r="BW76" s="191"/>
      <c r="BX76" s="191">
        <f t="shared" si="213"/>
        <v>0</v>
      </c>
      <c r="BY76" s="191"/>
      <c r="BZ76" s="191"/>
      <c r="CA76" s="191"/>
      <c r="CB76" s="191"/>
      <c r="CC76" s="191"/>
      <c r="CD76" s="191"/>
      <c r="CE76" s="191">
        <f t="shared" si="214"/>
        <v>0</v>
      </c>
      <c r="CF76" s="191"/>
      <c r="CG76" s="191"/>
      <c r="CH76" s="191"/>
      <c r="CI76" s="191"/>
      <c r="CJ76" s="191"/>
      <c r="CK76" s="191"/>
      <c r="CL76" s="191">
        <f t="shared" si="215"/>
        <v>0</v>
      </c>
      <c r="CM76" s="191"/>
      <c r="CN76" s="191"/>
      <c r="CO76" s="191"/>
      <c r="CP76" s="191"/>
      <c r="CQ76" s="191"/>
      <c r="CR76" s="191"/>
      <c r="CS76" s="191">
        <f t="shared" si="216"/>
        <v>0</v>
      </c>
      <c r="CT76" s="191"/>
      <c r="CU76" s="191"/>
      <c r="CV76" s="191"/>
      <c r="CW76" s="191"/>
      <c r="CX76" s="191"/>
      <c r="CY76" s="191"/>
      <c r="CZ76" s="191">
        <f t="shared" si="217"/>
        <v>0</v>
      </c>
      <c r="DA76" s="191"/>
      <c r="DB76" s="191"/>
      <c r="DC76" s="191"/>
      <c r="DD76" s="191"/>
      <c r="DE76" s="191"/>
      <c r="DF76" s="191"/>
      <c r="DG76" s="191">
        <f t="shared" si="218"/>
        <v>0</v>
      </c>
      <c r="DH76" s="191"/>
      <c r="DI76" s="191"/>
      <c r="DJ76" s="191"/>
      <c r="DK76" s="191"/>
      <c r="DL76" s="191"/>
      <c r="DM76" s="191"/>
      <c r="DN76" s="191">
        <f t="shared" si="219"/>
        <v>0</v>
      </c>
      <c r="DO76" s="191"/>
      <c r="DP76" s="191"/>
      <c r="DQ76" s="191"/>
      <c r="DR76" s="191"/>
      <c r="DS76" s="191"/>
      <c r="DT76" s="191"/>
      <c r="DU76" s="191">
        <f t="shared" si="220"/>
        <v>0</v>
      </c>
      <c r="DV76" s="191"/>
      <c r="DW76" s="191"/>
      <c r="DX76" s="191"/>
      <c r="DY76" s="191"/>
      <c r="DZ76" s="191"/>
      <c r="EA76" s="191"/>
      <c r="EB76" s="191">
        <f t="shared" si="221"/>
        <v>0</v>
      </c>
      <c r="EC76" s="191"/>
      <c r="ED76" s="191"/>
      <c r="EE76" s="191"/>
      <c r="EF76" s="191"/>
      <c r="EG76" s="191"/>
      <c r="EH76" s="191"/>
      <c r="EI76" s="191">
        <f t="shared" si="222"/>
        <v>0</v>
      </c>
      <c r="EJ76" s="191"/>
      <c r="EK76" s="191"/>
      <c r="EL76" s="191"/>
      <c r="EM76" s="191"/>
      <c r="EN76" s="191"/>
      <c r="EO76" s="191"/>
      <c r="EP76" s="191">
        <f t="shared" si="299"/>
        <v>0</v>
      </c>
      <c r="EQ76" s="191"/>
      <c r="ER76" s="191"/>
      <c r="ES76" s="191"/>
      <c r="ET76" s="191"/>
      <c r="EU76" s="191"/>
      <c r="EV76" s="191"/>
      <c r="EW76" s="191">
        <f t="shared" si="300"/>
        <v>0</v>
      </c>
      <c r="EX76" s="191"/>
      <c r="EY76" s="191"/>
      <c r="EZ76" s="191"/>
      <c r="FA76" s="191"/>
      <c r="FB76" s="191"/>
      <c r="FC76" s="191"/>
      <c r="FD76" s="191">
        <f t="shared" si="301"/>
        <v>0</v>
      </c>
      <c r="FE76" s="191"/>
      <c r="FF76" s="191"/>
      <c r="FG76" s="191"/>
      <c r="FH76" s="191"/>
      <c r="FI76" s="191"/>
      <c r="FJ76" s="191"/>
      <c r="FK76" s="191">
        <f t="shared" si="223"/>
        <v>0</v>
      </c>
      <c r="FL76" s="191"/>
      <c r="FM76" s="191"/>
      <c r="FN76" s="191"/>
      <c r="FO76" s="191"/>
      <c r="FP76" s="191"/>
      <c r="FQ76" s="191"/>
      <c r="FR76" s="191">
        <f t="shared" si="224"/>
        <v>0</v>
      </c>
      <c r="FS76" s="191"/>
      <c r="FT76" s="191"/>
      <c r="FU76" s="191"/>
      <c r="FV76" s="191"/>
      <c r="FW76" s="191"/>
      <c r="FX76" s="191"/>
      <c r="FY76" s="191">
        <f t="shared" si="225"/>
        <v>0</v>
      </c>
      <c r="FZ76" s="191"/>
      <c r="GA76" s="191"/>
      <c r="GB76" s="191"/>
      <c r="GC76" s="191"/>
      <c r="GD76" s="191"/>
      <c r="GE76" s="191"/>
      <c r="GF76" s="191">
        <f t="shared" si="302"/>
        <v>0</v>
      </c>
      <c r="GG76" s="191"/>
      <c r="GH76" s="191"/>
      <c r="GI76" s="191"/>
      <c r="GJ76" s="191"/>
      <c r="GK76" s="191"/>
      <c r="GL76" s="191"/>
      <c r="GM76" s="191">
        <f t="shared" si="303"/>
        <v>0</v>
      </c>
      <c r="GN76" s="191"/>
      <c r="GO76" s="191"/>
      <c r="GP76" s="191"/>
      <c r="GQ76" s="191"/>
      <c r="GR76" s="191"/>
      <c r="GS76" s="191"/>
      <c r="GT76" s="191">
        <f t="shared" si="226"/>
        <v>0</v>
      </c>
      <c r="GU76" s="191"/>
      <c r="GV76" s="191"/>
      <c r="GW76" s="191"/>
      <c r="GX76" s="191"/>
      <c r="GY76" s="191"/>
      <c r="GZ76" s="191"/>
      <c r="HA76" s="191">
        <f t="shared" si="227"/>
        <v>0</v>
      </c>
      <c r="HB76" s="191"/>
      <c r="HC76" s="191"/>
      <c r="HD76" s="191"/>
      <c r="HE76" s="191"/>
      <c r="HF76" s="191"/>
      <c r="HG76" s="191"/>
      <c r="HH76" s="191">
        <f t="shared" si="228"/>
        <v>0</v>
      </c>
      <c r="HI76" s="191"/>
      <c r="HJ76" s="191"/>
      <c r="HK76" s="191"/>
      <c r="HL76" s="191"/>
      <c r="HM76" s="191"/>
      <c r="HN76" s="191"/>
      <c r="HO76" s="191">
        <f t="shared" si="229"/>
        <v>0</v>
      </c>
      <c r="HP76" s="191"/>
      <c r="HQ76" s="191"/>
      <c r="HR76" s="191"/>
      <c r="HS76" s="191"/>
      <c r="HT76" s="191"/>
      <c r="HU76" s="191"/>
      <c r="HV76" s="191">
        <f t="shared" si="230"/>
        <v>0</v>
      </c>
      <c r="HW76" s="191"/>
      <c r="HX76" s="191"/>
      <c r="HY76" s="191"/>
      <c r="HZ76" s="191"/>
      <c r="IA76" s="191"/>
      <c r="IB76" s="191"/>
      <c r="IC76" s="191">
        <f t="shared" si="231"/>
        <v>0</v>
      </c>
      <c r="ID76" s="191"/>
      <c r="IE76" s="191"/>
      <c r="IF76" s="191"/>
      <c r="IG76" s="191"/>
      <c r="IH76" s="191"/>
      <c r="II76" s="191"/>
      <c r="IJ76" s="191">
        <f t="shared" si="232"/>
        <v>0</v>
      </c>
      <c r="IK76" s="191"/>
      <c r="IL76" s="191"/>
      <c r="IM76" s="191"/>
      <c r="IN76" s="191"/>
      <c r="IO76" s="191"/>
      <c r="IP76" s="191"/>
      <c r="IQ76" s="191">
        <f t="shared" si="233"/>
        <v>0</v>
      </c>
      <c r="IR76" s="191"/>
      <c r="IS76" s="191"/>
      <c r="IT76" s="191"/>
      <c r="IU76" s="191"/>
      <c r="IV76" s="191"/>
      <c r="IW76" s="191"/>
      <c r="IX76" s="191">
        <f t="shared" si="234"/>
        <v>0</v>
      </c>
      <c r="IY76" s="191"/>
      <c r="IZ76" s="191"/>
      <c r="JA76" s="191"/>
      <c r="JB76" s="191"/>
      <c r="JC76" s="191"/>
      <c r="JD76" s="191"/>
      <c r="JE76" s="191">
        <f t="shared" si="235"/>
        <v>0</v>
      </c>
      <c r="JF76" s="191"/>
      <c r="JG76" s="191"/>
      <c r="JH76" s="191"/>
      <c r="JI76" s="191"/>
      <c r="JJ76" s="191"/>
      <c r="JK76" s="191"/>
      <c r="JL76" s="191">
        <f t="shared" si="236"/>
        <v>0</v>
      </c>
      <c r="JM76" s="191"/>
      <c r="JN76" s="191"/>
      <c r="JO76" s="191"/>
      <c r="JP76" s="191"/>
      <c r="JQ76" s="191"/>
      <c r="JR76" s="191"/>
      <c r="JS76" s="191">
        <f t="shared" si="237"/>
        <v>0</v>
      </c>
      <c r="JT76" s="191"/>
      <c r="JU76" s="191"/>
      <c r="JV76" s="191"/>
      <c r="JW76" s="191"/>
      <c r="JX76" s="191"/>
      <c r="JY76" s="191"/>
      <c r="JZ76" s="191">
        <f t="shared" si="238"/>
        <v>0</v>
      </c>
      <c r="KA76" s="191"/>
      <c r="KB76" s="191"/>
      <c r="KC76" s="191"/>
      <c r="KD76" s="191"/>
      <c r="KE76" s="191"/>
      <c r="KF76" s="191"/>
      <c r="KG76" s="191">
        <f t="shared" si="239"/>
        <v>0</v>
      </c>
      <c r="KH76" s="191"/>
      <c r="KI76" s="191"/>
      <c r="KJ76" s="191"/>
      <c r="KK76" s="191"/>
      <c r="KL76" s="191"/>
      <c r="KM76" s="191"/>
      <c r="KN76" s="191">
        <f t="shared" si="240"/>
        <v>0</v>
      </c>
      <c r="KO76" s="191"/>
      <c r="KP76" s="191"/>
      <c r="KQ76" s="191"/>
      <c r="KR76" s="191"/>
      <c r="KS76" s="191"/>
      <c r="KT76" s="191"/>
      <c r="KU76" s="191">
        <f t="shared" si="241"/>
        <v>0</v>
      </c>
      <c r="KV76" s="191"/>
      <c r="KW76" s="191"/>
      <c r="KX76" s="191"/>
      <c r="KY76" s="191"/>
      <c r="KZ76" s="191"/>
      <c r="LA76" s="191"/>
      <c r="LB76" s="191">
        <f t="shared" si="242"/>
        <v>0</v>
      </c>
      <c r="LC76" s="191"/>
      <c r="LD76" s="191"/>
      <c r="LE76" s="191"/>
      <c r="LF76" s="191"/>
      <c r="LG76" s="191"/>
      <c r="LH76" s="191"/>
      <c r="LI76" s="191">
        <f t="shared" si="243"/>
        <v>0</v>
      </c>
      <c r="LJ76" s="191"/>
      <c r="LK76" s="191"/>
      <c r="LL76" s="191"/>
      <c r="LM76" s="191"/>
      <c r="LN76" s="191"/>
      <c r="LO76" s="191"/>
      <c r="LP76" s="191">
        <f t="shared" si="244"/>
        <v>0</v>
      </c>
      <c r="LQ76" s="191"/>
      <c r="LR76" s="191"/>
      <c r="LS76" s="191"/>
      <c r="LT76" s="191"/>
      <c r="LU76" s="191"/>
      <c r="LV76" s="191"/>
      <c r="LW76" s="191">
        <f t="shared" si="245"/>
        <v>0</v>
      </c>
      <c r="LX76" s="191"/>
      <c r="LY76" s="191"/>
      <c r="LZ76" s="191"/>
      <c r="MA76" s="191"/>
      <c r="MB76" s="191"/>
      <c r="MC76" s="191"/>
      <c r="MD76" s="191">
        <f t="shared" si="246"/>
        <v>0</v>
      </c>
      <c r="ME76" s="191"/>
      <c r="MF76" s="191"/>
      <c r="MG76" s="191"/>
      <c r="MH76" s="191"/>
      <c r="MI76" s="191"/>
      <c r="MJ76" s="191"/>
      <c r="MK76" s="191">
        <f t="shared" si="247"/>
        <v>0</v>
      </c>
      <c r="ML76" s="191"/>
      <c r="MM76" s="191"/>
      <c r="MN76" s="191"/>
      <c r="MO76" s="191"/>
      <c r="MP76" s="191"/>
      <c r="MQ76" s="191"/>
      <c r="MR76" s="191">
        <f t="shared" si="248"/>
        <v>0</v>
      </c>
      <c r="MS76" s="191"/>
      <c r="MT76" s="191"/>
      <c r="MU76" s="191"/>
      <c r="MV76" s="191"/>
      <c r="MW76" s="191"/>
      <c r="MX76" s="191"/>
      <c r="MY76" s="191">
        <f t="shared" si="249"/>
        <v>0</v>
      </c>
      <c r="MZ76" s="191"/>
      <c r="NA76" s="191"/>
      <c r="NB76" s="191"/>
      <c r="NC76" s="191">
        <v>2525</v>
      </c>
      <c r="ND76" s="201">
        <f t="shared" si="250"/>
        <v>366294.17500000005</v>
      </c>
      <c r="NE76" s="191"/>
      <c r="NF76" s="201">
        <f t="shared" si="251"/>
        <v>366294.17500000005</v>
      </c>
      <c r="NG76" s="191">
        <v>2354</v>
      </c>
      <c r="NH76" s="191"/>
      <c r="NI76" s="191"/>
      <c r="NJ76" s="191"/>
      <c r="NK76" s="191"/>
      <c r="NL76" s="191"/>
      <c r="NM76" s="191">
        <f t="shared" si="252"/>
        <v>0</v>
      </c>
      <c r="NN76" s="191"/>
      <c r="NO76" s="191"/>
      <c r="NP76" s="191"/>
      <c r="NQ76" s="191"/>
      <c r="NR76" s="191"/>
      <c r="NS76" s="191"/>
      <c r="NT76" s="191">
        <f t="shared" si="253"/>
        <v>0</v>
      </c>
      <c r="NU76" s="191"/>
      <c r="NV76" s="191"/>
      <c r="NW76" s="191"/>
      <c r="NX76" s="191"/>
      <c r="NY76" s="191"/>
      <c r="NZ76" s="191"/>
      <c r="OA76" s="191">
        <f t="shared" si="254"/>
        <v>0</v>
      </c>
      <c r="OB76" s="191"/>
      <c r="OC76" s="191"/>
      <c r="OD76" s="191"/>
      <c r="OE76" s="191"/>
      <c r="OF76" s="191"/>
      <c r="OG76" s="191"/>
      <c r="OH76" s="191">
        <f t="shared" si="255"/>
        <v>0</v>
      </c>
      <c r="OI76" s="191"/>
      <c r="OJ76" s="191"/>
      <c r="OK76" s="191"/>
      <c r="OL76" s="191"/>
      <c r="OM76" s="191"/>
      <c r="ON76" s="191"/>
      <c r="OO76" s="191">
        <f t="shared" si="256"/>
        <v>0</v>
      </c>
      <c r="OP76" s="191"/>
      <c r="OQ76" s="191"/>
      <c r="OR76" s="191"/>
      <c r="OS76" s="191"/>
      <c r="OT76" s="191"/>
      <c r="OU76" s="191"/>
      <c r="OV76" s="191">
        <f t="shared" si="257"/>
        <v>0</v>
      </c>
      <c r="OW76" s="191"/>
      <c r="OX76" s="191"/>
      <c r="OY76" s="191"/>
      <c r="OZ76" s="191"/>
      <c r="PA76" s="191"/>
      <c r="PB76" s="191"/>
      <c r="PC76" s="191">
        <f t="shared" si="258"/>
        <v>0</v>
      </c>
      <c r="PD76" s="191"/>
      <c r="PE76" s="191"/>
      <c r="PF76" s="191"/>
      <c r="PG76" s="191"/>
      <c r="PH76" s="191"/>
      <c r="PI76" s="191"/>
      <c r="PJ76" s="191">
        <f t="shared" si="259"/>
        <v>0</v>
      </c>
      <c r="PK76" s="191"/>
      <c r="PL76" s="191"/>
      <c r="PM76" s="191"/>
      <c r="PN76" s="191"/>
      <c r="PO76" s="191"/>
      <c r="PP76" s="191"/>
      <c r="PQ76" s="191">
        <f t="shared" si="260"/>
        <v>0</v>
      </c>
      <c r="PR76" s="191"/>
      <c r="PS76" s="191"/>
      <c r="PT76" s="191"/>
      <c r="PU76" s="191"/>
      <c r="PV76" s="191"/>
      <c r="PW76" s="191"/>
      <c r="PX76" s="191">
        <f t="shared" si="261"/>
        <v>0</v>
      </c>
      <c r="PY76" s="191"/>
      <c r="PZ76" s="191"/>
      <c r="QA76" s="191"/>
      <c r="QB76" s="191"/>
      <c r="QC76" s="191"/>
      <c r="QD76" s="191"/>
      <c r="QE76" s="191">
        <f t="shared" si="262"/>
        <v>0</v>
      </c>
      <c r="QF76" s="191"/>
      <c r="QG76" s="191"/>
      <c r="QH76" s="191"/>
      <c r="QI76" s="191"/>
      <c r="QJ76" s="191"/>
      <c r="QK76" s="191"/>
      <c r="QL76" s="191">
        <f t="shared" si="263"/>
        <v>0</v>
      </c>
      <c r="QM76" s="191"/>
      <c r="QN76" s="191"/>
      <c r="QO76" s="191"/>
      <c r="QP76" s="191"/>
      <c r="QQ76" s="191"/>
      <c r="QR76" s="191"/>
      <c r="QS76" s="191">
        <f t="shared" si="264"/>
        <v>0</v>
      </c>
      <c r="QT76" s="191"/>
      <c r="QU76" s="191"/>
      <c r="QV76" s="191"/>
      <c r="QW76" s="191"/>
      <c r="QX76" s="191"/>
      <c r="QY76" s="191"/>
      <c r="QZ76" s="191">
        <f t="shared" si="265"/>
        <v>0</v>
      </c>
      <c r="RA76" s="191"/>
      <c r="RB76" s="191"/>
      <c r="RC76" s="191"/>
      <c r="RD76" s="191"/>
      <c r="RE76" s="191"/>
      <c r="RF76" s="191"/>
      <c r="RG76" s="191">
        <f t="shared" si="266"/>
        <v>0</v>
      </c>
      <c r="RH76" s="191"/>
      <c r="RI76" s="191"/>
      <c r="RJ76" s="191"/>
      <c r="RK76" s="191"/>
      <c r="RL76" s="191"/>
      <c r="RM76" s="191"/>
      <c r="RN76" s="191">
        <f t="shared" si="267"/>
        <v>0</v>
      </c>
      <c r="RO76" s="191"/>
      <c r="RP76" s="191"/>
      <c r="RQ76" s="191"/>
      <c r="RR76" s="191"/>
      <c r="RS76" s="191"/>
      <c r="RT76" s="191"/>
      <c r="RU76" s="191">
        <f t="shared" si="268"/>
        <v>0</v>
      </c>
      <c r="RV76" s="191"/>
      <c r="RW76" s="191"/>
      <c r="RX76" s="191"/>
      <c r="RY76" s="191"/>
      <c r="RZ76" s="191"/>
      <c r="SA76" s="191"/>
      <c r="SB76" s="191">
        <f t="shared" si="269"/>
        <v>0</v>
      </c>
      <c r="SC76" s="191"/>
      <c r="SD76" s="191"/>
      <c r="SE76" s="191"/>
      <c r="SF76" s="191"/>
      <c r="SG76" s="191"/>
      <c r="SH76" s="191"/>
      <c r="SI76" s="191">
        <f t="shared" si="270"/>
        <v>0</v>
      </c>
      <c r="SJ76" s="191"/>
      <c r="SK76" s="191"/>
      <c r="SL76" s="191"/>
      <c r="SM76" s="191"/>
      <c r="SN76" s="191"/>
      <c r="SO76" s="191"/>
      <c r="SP76" s="191">
        <f t="shared" si="271"/>
        <v>0</v>
      </c>
      <c r="SQ76" s="191"/>
      <c r="SR76" s="191"/>
      <c r="SS76" s="191"/>
      <c r="ST76" s="191"/>
      <c r="SU76" s="191"/>
      <c r="SV76" s="191"/>
      <c r="SW76" s="191">
        <f t="shared" si="272"/>
        <v>0</v>
      </c>
      <c r="SX76" s="191"/>
      <c r="SY76" s="191"/>
      <c r="SZ76" s="191"/>
      <c r="TA76" s="191"/>
      <c r="TB76" s="191"/>
      <c r="TC76" s="191"/>
      <c r="TD76" s="191">
        <f t="shared" si="273"/>
        <v>0</v>
      </c>
      <c r="TE76" s="191"/>
      <c r="TF76" s="191"/>
      <c r="TG76" s="191"/>
      <c r="TH76" s="191"/>
      <c r="TI76" s="191"/>
      <c r="TJ76" s="191"/>
      <c r="TK76" s="191">
        <f t="shared" si="274"/>
        <v>0</v>
      </c>
      <c r="TL76" s="191"/>
      <c r="TM76" s="191"/>
      <c r="TN76" s="191"/>
      <c r="TO76" s="191"/>
      <c r="TP76" s="191"/>
      <c r="TQ76" s="191"/>
      <c r="TR76" s="191">
        <f t="shared" si="275"/>
        <v>0</v>
      </c>
      <c r="TS76" s="191"/>
      <c r="TT76" s="191"/>
      <c r="TU76" s="191"/>
      <c r="TV76" s="191"/>
      <c r="TW76" s="191"/>
      <c r="TX76" s="191"/>
      <c r="TY76" s="191">
        <f t="shared" si="276"/>
        <v>0</v>
      </c>
      <c r="TZ76" s="191"/>
      <c r="UA76" s="191"/>
      <c r="UB76" s="191"/>
      <c r="UC76" s="191"/>
      <c r="UD76" s="191"/>
      <c r="UE76" s="191"/>
      <c r="UF76" s="191">
        <f t="shared" si="277"/>
        <v>0</v>
      </c>
      <c r="UG76" s="191"/>
      <c r="UH76" s="191"/>
      <c r="UI76" s="191"/>
      <c r="UJ76" s="191"/>
      <c r="UK76" s="191"/>
      <c r="UL76" s="191"/>
      <c r="UM76" s="191">
        <f t="shared" si="278"/>
        <v>0</v>
      </c>
      <c r="UN76" s="191"/>
      <c r="UO76" s="191"/>
      <c r="UP76" s="191"/>
      <c r="UQ76" s="191"/>
      <c r="UR76" s="191"/>
      <c r="US76" s="191"/>
      <c r="UT76" s="191">
        <f t="shared" si="279"/>
        <v>0</v>
      </c>
      <c r="UU76" s="191"/>
      <c r="UV76" s="191"/>
      <c r="UW76" s="191"/>
      <c r="UX76" s="191"/>
      <c r="UY76" s="191"/>
      <c r="UZ76" s="191"/>
      <c r="VA76" s="191">
        <f t="shared" si="280"/>
        <v>0</v>
      </c>
      <c r="VB76" s="191"/>
      <c r="VC76" s="191"/>
      <c r="VD76" s="191"/>
      <c r="VE76" s="191"/>
      <c r="VF76" s="191"/>
      <c r="VG76" s="191"/>
      <c r="VH76" s="191">
        <f t="shared" si="281"/>
        <v>0</v>
      </c>
      <c r="VI76" s="191"/>
      <c r="VJ76" s="191"/>
      <c r="VK76" s="191"/>
      <c r="VL76" s="191"/>
      <c r="VM76" s="191"/>
      <c r="VN76" s="191"/>
      <c r="VO76" s="191">
        <f t="shared" si="282"/>
        <v>0</v>
      </c>
      <c r="VP76" s="191"/>
      <c r="VQ76" s="191"/>
      <c r="VR76" s="191"/>
      <c r="VS76" s="191"/>
      <c r="VT76" s="191"/>
      <c r="VU76" s="191"/>
      <c r="VV76" s="191">
        <f t="shared" si="283"/>
        <v>0</v>
      </c>
      <c r="VW76" s="191"/>
      <c r="VX76" s="191"/>
      <c r="VY76" s="191"/>
      <c r="VZ76" s="191"/>
      <c r="WA76" s="191"/>
      <c r="WB76" s="191"/>
      <c r="WC76" s="191">
        <f t="shared" si="284"/>
        <v>0</v>
      </c>
      <c r="WD76" s="191"/>
      <c r="WE76" s="191"/>
      <c r="WF76" s="191"/>
      <c r="WG76" s="191"/>
      <c r="WH76" s="191"/>
      <c r="WI76" s="191"/>
      <c r="WJ76" s="191">
        <f t="shared" si="285"/>
        <v>0</v>
      </c>
      <c r="WK76" s="191"/>
      <c r="WL76" s="191"/>
      <c r="WM76" s="191"/>
      <c r="WN76" s="191"/>
      <c r="WO76" s="191"/>
      <c r="WP76" s="191"/>
      <c r="WQ76" s="191">
        <f t="shared" si="286"/>
        <v>0</v>
      </c>
      <c r="WR76" s="191"/>
      <c r="WS76" s="191"/>
      <c r="WT76" s="191"/>
      <c r="WU76" s="191"/>
      <c r="WV76" s="191"/>
      <c r="WW76" s="191"/>
      <c r="WX76" s="191">
        <f t="shared" si="287"/>
        <v>0</v>
      </c>
      <c r="WY76" s="191"/>
      <c r="WZ76" s="191"/>
      <c r="XA76" s="191"/>
      <c r="XB76" s="191"/>
      <c r="XC76" s="191"/>
      <c r="XD76" s="191"/>
      <c r="XE76" s="191">
        <f t="shared" si="288"/>
        <v>0</v>
      </c>
      <c r="XF76" s="191"/>
      <c r="XG76" s="191"/>
      <c r="XH76" s="191"/>
      <c r="XI76" s="191"/>
      <c r="XJ76" s="191"/>
      <c r="XK76" s="191"/>
      <c r="XL76" s="191">
        <f t="shared" si="289"/>
        <v>0</v>
      </c>
      <c r="XM76" s="191"/>
      <c r="XN76" s="191"/>
      <c r="XO76" s="191"/>
      <c r="XP76" s="191">
        <v>1</v>
      </c>
      <c r="XQ76" s="191">
        <f t="shared" si="290"/>
        <v>10000</v>
      </c>
      <c r="XR76" s="191"/>
      <c r="XS76" s="191">
        <f t="shared" si="291"/>
        <v>10000</v>
      </c>
      <c r="XT76" s="191"/>
      <c r="XU76" s="191"/>
      <c r="XV76" s="191"/>
      <c r="XW76" s="191"/>
      <c r="XX76" s="191"/>
      <c r="XY76" s="191"/>
      <c r="XZ76" s="191">
        <f t="shared" si="292"/>
        <v>0</v>
      </c>
      <c r="YA76" s="191"/>
      <c r="YB76" s="191"/>
      <c r="YC76" s="191"/>
      <c r="YD76" s="191"/>
      <c r="YE76" s="191"/>
      <c r="YF76" s="191"/>
      <c r="YG76" s="191">
        <f t="shared" si="293"/>
        <v>0</v>
      </c>
      <c r="YH76" s="191"/>
      <c r="YI76" s="191"/>
      <c r="YJ76" s="191"/>
      <c r="YK76" s="191"/>
      <c r="YL76" s="191"/>
      <c r="YM76" s="191"/>
      <c r="YN76" s="191">
        <f t="shared" si="294"/>
        <v>0</v>
      </c>
      <c r="YO76" s="191"/>
      <c r="YP76" s="191"/>
      <c r="YQ76" s="191"/>
      <c r="YR76" s="191"/>
      <c r="YS76" s="191"/>
      <c r="YT76" s="191"/>
      <c r="YU76" s="191">
        <f t="shared" si="295"/>
        <v>0</v>
      </c>
      <c r="YV76" s="191"/>
      <c r="YW76" s="191"/>
      <c r="YX76" s="191"/>
      <c r="YY76" s="191"/>
      <c r="YZ76" s="191">
        <v>0</v>
      </c>
      <c r="ZA76" s="191"/>
      <c r="ZB76" s="191">
        <f t="shared" si="296"/>
        <v>0</v>
      </c>
      <c r="ZC76" s="191"/>
      <c r="ZD76" s="191"/>
      <c r="ZE76" s="191"/>
      <c r="ZF76" s="191"/>
      <c r="ZG76" s="191"/>
      <c r="ZH76" s="191"/>
      <c r="ZI76" s="191">
        <f t="shared" si="297"/>
        <v>0</v>
      </c>
      <c r="ZJ76" s="191"/>
      <c r="ZK76" s="191"/>
      <c r="ZL76" s="191"/>
      <c r="ZM76" s="191"/>
      <c r="ZN76" s="191"/>
      <c r="ZO76" s="191"/>
      <c r="ZP76" s="191">
        <f t="shared" si="298"/>
        <v>0</v>
      </c>
      <c r="ZQ76" s="191"/>
      <c r="ZR76" s="191"/>
      <c r="ZS76" s="191"/>
      <c r="ZT76" s="191"/>
      <c r="ZU76" s="190">
        <f t="shared" si="203"/>
        <v>376294.17500000005</v>
      </c>
      <c r="ZV76" s="190">
        <f t="shared" si="202"/>
        <v>0</v>
      </c>
      <c r="ZW76" s="190">
        <f t="shared" si="202"/>
        <v>376294.17500000005</v>
      </c>
      <c r="ZX76" s="9"/>
    </row>
    <row r="77" spans="1:700" ht="18" customHeight="1">
      <c r="A77" s="213">
        <v>6</v>
      </c>
      <c r="B77" s="191" t="s">
        <v>1903</v>
      </c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>
        <f t="shared" si="204"/>
        <v>0</v>
      </c>
      <c r="N77" s="191"/>
      <c r="O77" s="191"/>
      <c r="P77" s="191"/>
      <c r="Q77" s="191"/>
      <c r="R77" s="191"/>
      <c r="S77" s="191"/>
      <c r="T77" s="191">
        <f t="shared" si="205"/>
        <v>0</v>
      </c>
      <c r="U77" s="191"/>
      <c r="V77" s="191"/>
      <c r="W77" s="191"/>
      <c r="X77" s="191"/>
      <c r="Y77" s="191"/>
      <c r="Z77" s="191"/>
      <c r="AA77" s="191">
        <f t="shared" si="206"/>
        <v>0</v>
      </c>
      <c r="AB77" s="191"/>
      <c r="AC77" s="191"/>
      <c r="AD77" s="191"/>
      <c r="AE77" s="191"/>
      <c r="AF77" s="191"/>
      <c r="AG77" s="191"/>
      <c r="AH77" s="191">
        <f t="shared" si="207"/>
        <v>0</v>
      </c>
      <c r="AI77" s="191"/>
      <c r="AJ77" s="191"/>
      <c r="AK77" s="191"/>
      <c r="AL77" s="191"/>
      <c r="AM77" s="191"/>
      <c r="AN77" s="191"/>
      <c r="AO77" s="191">
        <f t="shared" si="208"/>
        <v>0</v>
      </c>
      <c r="AP77" s="191"/>
      <c r="AQ77" s="191"/>
      <c r="AR77" s="191"/>
      <c r="AS77" s="191"/>
      <c r="AT77" s="191"/>
      <c r="AU77" s="191"/>
      <c r="AV77" s="191">
        <f t="shared" si="209"/>
        <v>0</v>
      </c>
      <c r="AW77" s="191"/>
      <c r="AX77" s="191"/>
      <c r="AY77" s="191"/>
      <c r="AZ77" s="191"/>
      <c r="BA77" s="191"/>
      <c r="BB77" s="191"/>
      <c r="BC77" s="191">
        <f t="shared" si="210"/>
        <v>0</v>
      </c>
      <c r="BD77" s="191"/>
      <c r="BE77" s="191"/>
      <c r="BF77" s="191"/>
      <c r="BG77" s="191"/>
      <c r="BH77" s="191"/>
      <c r="BI77" s="191"/>
      <c r="BJ77" s="191">
        <f t="shared" si="211"/>
        <v>0</v>
      </c>
      <c r="BK77" s="191"/>
      <c r="BL77" s="191"/>
      <c r="BM77" s="191"/>
      <c r="BN77" s="191"/>
      <c r="BO77" s="191"/>
      <c r="BP77" s="191"/>
      <c r="BQ77" s="191">
        <f t="shared" si="212"/>
        <v>0</v>
      </c>
      <c r="BR77" s="191"/>
      <c r="BS77" s="191"/>
      <c r="BT77" s="191"/>
      <c r="BU77" s="191"/>
      <c r="BV77" s="191"/>
      <c r="BW77" s="191"/>
      <c r="BX77" s="191">
        <f t="shared" si="213"/>
        <v>0</v>
      </c>
      <c r="BY77" s="191"/>
      <c r="BZ77" s="191"/>
      <c r="CA77" s="191"/>
      <c r="CB77" s="191"/>
      <c r="CC77" s="191"/>
      <c r="CD77" s="191"/>
      <c r="CE77" s="191">
        <f t="shared" si="214"/>
        <v>0</v>
      </c>
      <c r="CF77" s="191"/>
      <c r="CG77" s="191"/>
      <c r="CH77" s="191"/>
      <c r="CI77" s="191"/>
      <c r="CJ77" s="191"/>
      <c r="CK77" s="191"/>
      <c r="CL77" s="191">
        <f t="shared" si="215"/>
        <v>0</v>
      </c>
      <c r="CM77" s="191"/>
      <c r="CN77" s="191"/>
      <c r="CO77" s="191"/>
      <c r="CP77" s="191"/>
      <c r="CQ77" s="191"/>
      <c r="CR77" s="191"/>
      <c r="CS77" s="191">
        <f t="shared" si="216"/>
        <v>0</v>
      </c>
      <c r="CT77" s="191"/>
      <c r="CU77" s="191"/>
      <c r="CV77" s="191"/>
      <c r="CW77" s="191"/>
      <c r="CX77" s="191"/>
      <c r="CY77" s="191"/>
      <c r="CZ77" s="191">
        <f t="shared" si="217"/>
        <v>0</v>
      </c>
      <c r="DA77" s="191"/>
      <c r="DB77" s="191"/>
      <c r="DC77" s="191"/>
      <c r="DD77" s="191"/>
      <c r="DE77" s="191"/>
      <c r="DF77" s="191"/>
      <c r="DG77" s="191">
        <f t="shared" si="218"/>
        <v>0</v>
      </c>
      <c r="DH77" s="191"/>
      <c r="DI77" s="191"/>
      <c r="DJ77" s="191"/>
      <c r="DK77" s="191"/>
      <c r="DL77" s="191"/>
      <c r="DM77" s="191"/>
      <c r="DN77" s="191">
        <f t="shared" si="219"/>
        <v>0</v>
      </c>
      <c r="DO77" s="191"/>
      <c r="DP77" s="191"/>
      <c r="DQ77" s="191"/>
      <c r="DR77" s="191"/>
      <c r="DS77" s="191"/>
      <c r="DT77" s="191"/>
      <c r="DU77" s="191">
        <f t="shared" si="220"/>
        <v>0</v>
      </c>
      <c r="DV77" s="191"/>
      <c r="DW77" s="191"/>
      <c r="DX77" s="191"/>
      <c r="DY77" s="191"/>
      <c r="DZ77" s="191"/>
      <c r="EA77" s="191"/>
      <c r="EB77" s="191">
        <f t="shared" si="221"/>
        <v>0</v>
      </c>
      <c r="EC77" s="191"/>
      <c r="ED77" s="191"/>
      <c r="EE77" s="191"/>
      <c r="EF77" s="191"/>
      <c r="EG77" s="191"/>
      <c r="EH77" s="191"/>
      <c r="EI77" s="191">
        <f t="shared" si="222"/>
        <v>0</v>
      </c>
      <c r="EJ77" s="191"/>
      <c r="EK77" s="191"/>
      <c r="EL77" s="191"/>
      <c r="EM77" s="191"/>
      <c r="EN77" s="191"/>
      <c r="EO77" s="191"/>
      <c r="EP77" s="191">
        <f t="shared" si="299"/>
        <v>0</v>
      </c>
      <c r="EQ77" s="191"/>
      <c r="ER77" s="191"/>
      <c r="ES77" s="191"/>
      <c r="ET77" s="191"/>
      <c r="EU77" s="191"/>
      <c r="EV77" s="191"/>
      <c r="EW77" s="191">
        <f t="shared" si="300"/>
        <v>0</v>
      </c>
      <c r="EX77" s="191"/>
      <c r="EY77" s="191"/>
      <c r="EZ77" s="191"/>
      <c r="FA77" s="191"/>
      <c r="FB77" s="191"/>
      <c r="FC77" s="191"/>
      <c r="FD77" s="191">
        <f t="shared" si="301"/>
        <v>0</v>
      </c>
      <c r="FE77" s="191"/>
      <c r="FF77" s="191"/>
      <c r="FG77" s="191"/>
      <c r="FH77" s="191"/>
      <c r="FI77" s="191"/>
      <c r="FJ77" s="191"/>
      <c r="FK77" s="191">
        <f t="shared" si="223"/>
        <v>0</v>
      </c>
      <c r="FL77" s="191"/>
      <c r="FM77" s="191"/>
      <c r="FN77" s="191"/>
      <c r="FO77" s="191"/>
      <c r="FP77" s="191"/>
      <c r="FQ77" s="191"/>
      <c r="FR77" s="191">
        <f t="shared" si="224"/>
        <v>0</v>
      </c>
      <c r="FS77" s="191"/>
      <c r="FT77" s="191"/>
      <c r="FU77" s="191"/>
      <c r="FV77" s="191"/>
      <c r="FW77" s="191"/>
      <c r="FX77" s="191"/>
      <c r="FY77" s="191">
        <f t="shared" si="225"/>
        <v>0</v>
      </c>
      <c r="FZ77" s="191"/>
      <c r="GA77" s="191"/>
      <c r="GB77" s="191"/>
      <c r="GC77" s="191"/>
      <c r="GD77" s="191"/>
      <c r="GE77" s="191"/>
      <c r="GF77" s="191">
        <f t="shared" si="302"/>
        <v>0</v>
      </c>
      <c r="GG77" s="191"/>
      <c r="GH77" s="191"/>
      <c r="GI77" s="191"/>
      <c r="GJ77" s="191"/>
      <c r="GK77" s="191"/>
      <c r="GL77" s="191"/>
      <c r="GM77" s="191">
        <f t="shared" si="303"/>
        <v>0</v>
      </c>
      <c r="GN77" s="191"/>
      <c r="GO77" s="191"/>
      <c r="GP77" s="191"/>
      <c r="GQ77" s="191"/>
      <c r="GR77" s="191"/>
      <c r="GS77" s="191"/>
      <c r="GT77" s="191">
        <f t="shared" si="226"/>
        <v>0</v>
      </c>
      <c r="GU77" s="191"/>
      <c r="GV77" s="191"/>
      <c r="GW77" s="191"/>
      <c r="GX77" s="191"/>
      <c r="GY77" s="191"/>
      <c r="GZ77" s="191"/>
      <c r="HA77" s="191">
        <f t="shared" si="227"/>
        <v>0</v>
      </c>
      <c r="HB77" s="191"/>
      <c r="HC77" s="191"/>
      <c r="HD77" s="191"/>
      <c r="HE77" s="191"/>
      <c r="HF77" s="191"/>
      <c r="HG77" s="191"/>
      <c r="HH77" s="191">
        <f t="shared" si="228"/>
        <v>0</v>
      </c>
      <c r="HI77" s="191"/>
      <c r="HJ77" s="191"/>
      <c r="HK77" s="191"/>
      <c r="HL77" s="191"/>
      <c r="HM77" s="191"/>
      <c r="HN77" s="191"/>
      <c r="HO77" s="191">
        <f t="shared" si="229"/>
        <v>0</v>
      </c>
      <c r="HP77" s="191"/>
      <c r="HQ77" s="191"/>
      <c r="HR77" s="191"/>
      <c r="HS77" s="191"/>
      <c r="HT77" s="191"/>
      <c r="HU77" s="191"/>
      <c r="HV77" s="191">
        <f t="shared" si="230"/>
        <v>0</v>
      </c>
      <c r="HW77" s="191"/>
      <c r="HX77" s="191"/>
      <c r="HY77" s="191"/>
      <c r="HZ77" s="191"/>
      <c r="IA77" s="191"/>
      <c r="IB77" s="191"/>
      <c r="IC77" s="191">
        <f t="shared" si="231"/>
        <v>0</v>
      </c>
      <c r="ID77" s="191"/>
      <c r="IE77" s="191"/>
      <c r="IF77" s="191"/>
      <c r="IG77" s="191"/>
      <c r="IH77" s="191"/>
      <c r="II77" s="191"/>
      <c r="IJ77" s="191">
        <f t="shared" si="232"/>
        <v>0</v>
      </c>
      <c r="IK77" s="191"/>
      <c r="IL77" s="191"/>
      <c r="IM77" s="191"/>
      <c r="IN77" s="191"/>
      <c r="IO77" s="191"/>
      <c r="IP77" s="191"/>
      <c r="IQ77" s="191">
        <f t="shared" si="233"/>
        <v>0</v>
      </c>
      <c r="IR77" s="191"/>
      <c r="IS77" s="191"/>
      <c r="IT77" s="191"/>
      <c r="IU77" s="191"/>
      <c r="IV77" s="191"/>
      <c r="IW77" s="191"/>
      <c r="IX77" s="191">
        <f t="shared" si="234"/>
        <v>0</v>
      </c>
      <c r="IY77" s="191"/>
      <c r="IZ77" s="191"/>
      <c r="JA77" s="191"/>
      <c r="JB77" s="191"/>
      <c r="JC77" s="191"/>
      <c r="JD77" s="191"/>
      <c r="JE77" s="191">
        <f t="shared" si="235"/>
        <v>0</v>
      </c>
      <c r="JF77" s="191"/>
      <c r="JG77" s="191"/>
      <c r="JH77" s="191"/>
      <c r="JI77" s="191"/>
      <c r="JJ77" s="191"/>
      <c r="JK77" s="191"/>
      <c r="JL77" s="191">
        <f t="shared" si="236"/>
        <v>0</v>
      </c>
      <c r="JM77" s="191"/>
      <c r="JN77" s="191"/>
      <c r="JO77" s="191"/>
      <c r="JP77" s="191"/>
      <c r="JQ77" s="191"/>
      <c r="JR77" s="191"/>
      <c r="JS77" s="191">
        <f t="shared" si="237"/>
        <v>0</v>
      </c>
      <c r="JT77" s="191"/>
      <c r="JU77" s="191"/>
      <c r="JV77" s="191"/>
      <c r="JW77" s="191"/>
      <c r="JX77" s="191"/>
      <c r="JY77" s="191"/>
      <c r="JZ77" s="191">
        <f t="shared" si="238"/>
        <v>0</v>
      </c>
      <c r="KA77" s="191"/>
      <c r="KB77" s="191"/>
      <c r="KC77" s="191"/>
      <c r="KD77" s="191"/>
      <c r="KE77" s="191"/>
      <c r="KF77" s="191"/>
      <c r="KG77" s="191">
        <f t="shared" si="239"/>
        <v>0</v>
      </c>
      <c r="KH77" s="191"/>
      <c r="KI77" s="191"/>
      <c r="KJ77" s="191"/>
      <c r="KK77" s="191"/>
      <c r="KL77" s="191"/>
      <c r="KM77" s="191"/>
      <c r="KN77" s="191">
        <f t="shared" si="240"/>
        <v>0</v>
      </c>
      <c r="KO77" s="191"/>
      <c r="KP77" s="191"/>
      <c r="KQ77" s="191"/>
      <c r="KR77" s="191"/>
      <c r="KS77" s="191"/>
      <c r="KT77" s="191"/>
      <c r="KU77" s="191">
        <f t="shared" si="241"/>
        <v>0</v>
      </c>
      <c r="KV77" s="191"/>
      <c r="KW77" s="191"/>
      <c r="KX77" s="191"/>
      <c r="KY77" s="191"/>
      <c r="KZ77" s="191"/>
      <c r="LA77" s="191"/>
      <c r="LB77" s="191">
        <f t="shared" si="242"/>
        <v>0</v>
      </c>
      <c r="LC77" s="191"/>
      <c r="LD77" s="191"/>
      <c r="LE77" s="191"/>
      <c r="LF77" s="191"/>
      <c r="LG77" s="191"/>
      <c r="LH77" s="191"/>
      <c r="LI77" s="191">
        <f t="shared" si="243"/>
        <v>0</v>
      </c>
      <c r="LJ77" s="191"/>
      <c r="LK77" s="191"/>
      <c r="LL77" s="191"/>
      <c r="LM77" s="191"/>
      <c r="LN77" s="191"/>
      <c r="LO77" s="191"/>
      <c r="LP77" s="191">
        <f t="shared" si="244"/>
        <v>0</v>
      </c>
      <c r="LQ77" s="191"/>
      <c r="LR77" s="191"/>
      <c r="LS77" s="191"/>
      <c r="LT77" s="191"/>
      <c r="LU77" s="191"/>
      <c r="LV77" s="191"/>
      <c r="LW77" s="191">
        <f t="shared" si="245"/>
        <v>0</v>
      </c>
      <c r="LX77" s="191"/>
      <c r="LY77" s="191"/>
      <c r="LZ77" s="191"/>
      <c r="MA77" s="191"/>
      <c r="MB77" s="191"/>
      <c r="MC77" s="191"/>
      <c r="MD77" s="191">
        <f t="shared" si="246"/>
        <v>0</v>
      </c>
      <c r="ME77" s="191"/>
      <c r="MF77" s="191"/>
      <c r="MG77" s="191"/>
      <c r="MH77" s="191"/>
      <c r="MI77" s="191"/>
      <c r="MJ77" s="191"/>
      <c r="MK77" s="191">
        <f t="shared" si="247"/>
        <v>0</v>
      </c>
      <c r="ML77" s="191"/>
      <c r="MM77" s="191"/>
      <c r="MN77" s="191"/>
      <c r="MO77" s="191"/>
      <c r="MP77" s="191"/>
      <c r="MQ77" s="191"/>
      <c r="MR77" s="191">
        <f t="shared" si="248"/>
        <v>0</v>
      </c>
      <c r="MS77" s="191"/>
      <c r="MT77" s="191"/>
      <c r="MU77" s="191"/>
      <c r="MV77" s="191"/>
      <c r="MW77" s="191"/>
      <c r="MX77" s="191"/>
      <c r="MY77" s="191">
        <f t="shared" si="249"/>
        <v>0</v>
      </c>
      <c r="MZ77" s="191"/>
      <c r="NA77" s="191"/>
      <c r="NB77" s="191"/>
      <c r="NC77" s="191">
        <v>3560</v>
      </c>
      <c r="ND77" s="201">
        <f t="shared" si="250"/>
        <v>516438.52</v>
      </c>
      <c r="NE77" s="191"/>
      <c r="NF77" s="201">
        <f t="shared" si="251"/>
        <v>516438.52</v>
      </c>
      <c r="NG77" s="191">
        <v>3319</v>
      </c>
      <c r="NH77" s="191"/>
      <c r="NI77" s="191"/>
      <c r="NJ77" s="191"/>
      <c r="NK77" s="191"/>
      <c r="NL77" s="191"/>
      <c r="NM77" s="191">
        <f t="shared" si="252"/>
        <v>0</v>
      </c>
      <c r="NN77" s="191"/>
      <c r="NO77" s="191"/>
      <c r="NP77" s="191"/>
      <c r="NQ77" s="191"/>
      <c r="NR77" s="191"/>
      <c r="NS77" s="191"/>
      <c r="NT77" s="191">
        <f t="shared" si="253"/>
        <v>0</v>
      </c>
      <c r="NU77" s="191"/>
      <c r="NV77" s="191"/>
      <c r="NW77" s="191"/>
      <c r="NX77" s="191"/>
      <c r="NY77" s="191"/>
      <c r="NZ77" s="191"/>
      <c r="OA77" s="191">
        <f t="shared" si="254"/>
        <v>0</v>
      </c>
      <c r="OB77" s="191"/>
      <c r="OC77" s="191"/>
      <c r="OD77" s="191"/>
      <c r="OE77" s="191"/>
      <c r="OF77" s="191"/>
      <c r="OG77" s="191"/>
      <c r="OH77" s="191">
        <f t="shared" si="255"/>
        <v>0</v>
      </c>
      <c r="OI77" s="191"/>
      <c r="OJ77" s="191"/>
      <c r="OK77" s="191"/>
      <c r="OL77" s="191"/>
      <c r="OM77" s="191"/>
      <c r="ON77" s="191"/>
      <c r="OO77" s="191">
        <f t="shared" si="256"/>
        <v>0</v>
      </c>
      <c r="OP77" s="191"/>
      <c r="OQ77" s="191"/>
      <c r="OR77" s="191"/>
      <c r="OS77" s="191"/>
      <c r="OT77" s="191"/>
      <c r="OU77" s="191"/>
      <c r="OV77" s="191">
        <f t="shared" si="257"/>
        <v>0</v>
      </c>
      <c r="OW77" s="191"/>
      <c r="OX77" s="191"/>
      <c r="OY77" s="191"/>
      <c r="OZ77" s="191"/>
      <c r="PA77" s="191"/>
      <c r="PB77" s="191"/>
      <c r="PC77" s="191">
        <f t="shared" si="258"/>
        <v>0</v>
      </c>
      <c r="PD77" s="191"/>
      <c r="PE77" s="191"/>
      <c r="PF77" s="191"/>
      <c r="PG77" s="191"/>
      <c r="PH77" s="191"/>
      <c r="PI77" s="191"/>
      <c r="PJ77" s="191">
        <f t="shared" si="259"/>
        <v>0</v>
      </c>
      <c r="PK77" s="191"/>
      <c r="PL77" s="191"/>
      <c r="PM77" s="191"/>
      <c r="PN77" s="191"/>
      <c r="PO77" s="191"/>
      <c r="PP77" s="191"/>
      <c r="PQ77" s="191">
        <f t="shared" si="260"/>
        <v>0</v>
      </c>
      <c r="PR77" s="191"/>
      <c r="PS77" s="191"/>
      <c r="PT77" s="191"/>
      <c r="PU77" s="191"/>
      <c r="PV77" s="191"/>
      <c r="PW77" s="191"/>
      <c r="PX77" s="191">
        <f t="shared" si="261"/>
        <v>0</v>
      </c>
      <c r="PY77" s="191"/>
      <c r="PZ77" s="191"/>
      <c r="QA77" s="191"/>
      <c r="QB77" s="191"/>
      <c r="QC77" s="191"/>
      <c r="QD77" s="191"/>
      <c r="QE77" s="191">
        <f t="shared" si="262"/>
        <v>0</v>
      </c>
      <c r="QF77" s="191"/>
      <c r="QG77" s="191"/>
      <c r="QH77" s="191"/>
      <c r="QI77" s="191"/>
      <c r="QJ77" s="191"/>
      <c r="QK77" s="191"/>
      <c r="QL77" s="191">
        <f t="shared" si="263"/>
        <v>0</v>
      </c>
      <c r="QM77" s="191"/>
      <c r="QN77" s="191"/>
      <c r="QO77" s="191"/>
      <c r="QP77" s="191"/>
      <c r="QQ77" s="191"/>
      <c r="QR77" s="191"/>
      <c r="QS77" s="191">
        <f t="shared" si="264"/>
        <v>0</v>
      </c>
      <c r="QT77" s="191"/>
      <c r="QU77" s="191"/>
      <c r="QV77" s="191"/>
      <c r="QW77" s="191"/>
      <c r="QX77" s="191"/>
      <c r="QY77" s="191"/>
      <c r="QZ77" s="191">
        <f t="shared" si="265"/>
        <v>0</v>
      </c>
      <c r="RA77" s="191"/>
      <c r="RB77" s="191"/>
      <c r="RC77" s="191"/>
      <c r="RD77" s="191"/>
      <c r="RE77" s="191"/>
      <c r="RF77" s="191"/>
      <c r="RG77" s="191">
        <f t="shared" si="266"/>
        <v>0</v>
      </c>
      <c r="RH77" s="191"/>
      <c r="RI77" s="191"/>
      <c r="RJ77" s="191"/>
      <c r="RK77" s="191"/>
      <c r="RL77" s="191"/>
      <c r="RM77" s="191"/>
      <c r="RN77" s="191">
        <f t="shared" si="267"/>
        <v>0</v>
      </c>
      <c r="RO77" s="191"/>
      <c r="RP77" s="191"/>
      <c r="RQ77" s="191"/>
      <c r="RR77" s="191"/>
      <c r="RS77" s="191"/>
      <c r="RT77" s="191"/>
      <c r="RU77" s="191">
        <f t="shared" si="268"/>
        <v>0</v>
      </c>
      <c r="RV77" s="191"/>
      <c r="RW77" s="191"/>
      <c r="RX77" s="191"/>
      <c r="RY77" s="191"/>
      <c r="RZ77" s="191"/>
      <c r="SA77" s="191"/>
      <c r="SB77" s="191">
        <f t="shared" si="269"/>
        <v>0</v>
      </c>
      <c r="SC77" s="191"/>
      <c r="SD77" s="191"/>
      <c r="SE77" s="191"/>
      <c r="SF77" s="191"/>
      <c r="SG77" s="191"/>
      <c r="SH77" s="191"/>
      <c r="SI77" s="191">
        <f t="shared" si="270"/>
        <v>0</v>
      </c>
      <c r="SJ77" s="191"/>
      <c r="SK77" s="191"/>
      <c r="SL77" s="191"/>
      <c r="SM77" s="191"/>
      <c r="SN77" s="191"/>
      <c r="SO77" s="191"/>
      <c r="SP77" s="191">
        <f t="shared" si="271"/>
        <v>0</v>
      </c>
      <c r="SQ77" s="191"/>
      <c r="SR77" s="191"/>
      <c r="SS77" s="191"/>
      <c r="ST77" s="191"/>
      <c r="SU77" s="191"/>
      <c r="SV77" s="191"/>
      <c r="SW77" s="191">
        <f t="shared" si="272"/>
        <v>0</v>
      </c>
      <c r="SX77" s="191"/>
      <c r="SY77" s="191"/>
      <c r="SZ77" s="191"/>
      <c r="TA77" s="191"/>
      <c r="TB77" s="191"/>
      <c r="TC77" s="191"/>
      <c r="TD77" s="191">
        <f t="shared" si="273"/>
        <v>0</v>
      </c>
      <c r="TE77" s="191"/>
      <c r="TF77" s="191"/>
      <c r="TG77" s="191"/>
      <c r="TH77" s="191"/>
      <c r="TI77" s="191"/>
      <c r="TJ77" s="191"/>
      <c r="TK77" s="191">
        <f t="shared" si="274"/>
        <v>0</v>
      </c>
      <c r="TL77" s="191"/>
      <c r="TM77" s="191"/>
      <c r="TN77" s="191"/>
      <c r="TO77" s="191"/>
      <c r="TP77" s="191"/>
      <c r="TQ77" s="191"/>
      <c r="TR77" s="191">
        <f t="shared" si="275"/>
        <v>0</v>
      </c>
      <c r="TS77" s="191"/>
      <c r="TT77" s="191"/>
      <c r="TU77" s="191"/>
      <c r="TV77" s="191"/>
      <c r="TW77" s="191"/>
      <c r="TX77" s="191"/>
      <c r="TY77" s="191">
        <f t="shared" si="276"/>
        <v>0</v>
      </c>
      <c r="TZ77" s="191"/>
      <c r="UA77" s="191"/>
      <c r="UB77" s="191"/>
      <c r="UC77" s="191"/>
      <c r="UD77" s="191"/>
      <c r="UE77" s="191"/>
      <c r="UF77" s="191">
        <f t="shared" si="277"/>
        <v>0</v>
      </c>
      <c r="UG77" s="191"/>
      <c r="UH77" s="191"/>
      <c r="UI77" s="191"/>
      <c r="UJ77" s="191"/>
      <c r="UK77" s="191"/>
      <c r="UL77" s="191"/>
      <c r="UM77" s="191">
        <f t="shared" si="278"/>
        <v>0</v>
      </c>
      <c r="UN77" s="191"/>
      <c r="UO77" s="191"/>
      <c r="UP77" s="191"/>
      <c r="UQ77" s="191"/>
      <c r="UR77" s="191"/>
      <c r="US77" s="191"/>
      <c r="UT77" s="191">
        <f t="shared" si="279"/>
        <v>0</v>
      </c>
      <c r="UU77" s="191"/>
      <c r="UV77" s="191"/>
      <c r="UW77" s="191"/>
      <c r="UX77" s="191"/>
      <c r="UY77" s="191"/>
      <c r="UZ77" s="191"/>
      <c r="VA77" s="191">
        <f t="shared" si="280"/>
        <v>0</v>
      </c>
      <c r="VB77" s="191"/>
      <c r="VC77" s="191"/>
      <c r="VD77" s="191"/>
      <c r="VE77" s="191"/>
      <c r="VF77" s="191"/>
      <c r="VG77" s="191"/>
      <c r="VH77" s="191">
        <f t="shared" si="281"/>
        <v>0</v>
      </c>
      <c r="VI77" s="191"/>
      <c r="VJ77" s="191"/>
      <c r="VK77" s="191"/>
      <c r="VL77" s="191"/>
      <c r="VM77" s="191"/>
      <c r="VN77" s="191"/>
      <c r="VO77" s="191">
        <f t="shared" si="282"/>
        <v>0</v>
      </c>
      <c r="VP77" s="191"/>
      <c r="VQ77" s="191"/>
      <c r="VR77" s="191"/>
      <c r="VS77" s="191"/>
      <c r="VT77" s="191"/>
      <c r="VU77" s="191"/>
      <c r="VV77" s="191">
        <f t="shared" si="283"/>
        <v>0</v>
      </c>
      <c r="VW77" s="191"/>
      <c r="VX77" s="191"/>
      <c r="VY77" s="191"/>
      <c r="VZ77" s="191"/>
      <c r="WA77" s="191"/>
      <c r="WB77" s="191"/>
      <c r="WC77" s="191">
        <f t="shared" si="284"/>
        <v>0</v>
      </c>
      <c r="WD77" s="191"/>
      <c r="WE77" s="191"/>
      <c r="WF77" s="191"/>
      <c r="WG77" s="191"/>
      <c r="WH77" s="191"/>
      <c r="WI77" s="191"/>
      <c r="WJ77" s="191">
        <f t="shared" si="285"/>
        <v>0</v>
      </c>
      <c r="WK77" s="191"/>
      <c r="WL77" s="191"/>
      <c r="WM77" s="191"/>
      <c r="WN77" s="191"/>
      <c r="WO77" s="191"/>
      <c r="WP77" s="191"/>
      <c r="WQ77" s="191">
        <f t="shared" si="286"/>
        <v>0</v>
      </c>
      <c r="WR77" s="191"/>
      <c r="WS77" s="191"/>
      <c r="WT77" s="191"/>
      <c r="WU77" s="191"/>
      <c r="WV77" s="191"/>
      <c r="WW77" s="191"/>
      <c r="WX77" s="191">
        <f t="shared" si="287"/>
        <v>0</v>
      </c>
      <c r="WY77" s="191"/>
      <c r="WZ77" s="191"/>
      <c r="XA77" s="191"/>
      <c r="XB77" s="191"/>
      <c r="XC77" s="191"/>
      <c r="XD77" s="191"/>
      <c r="XE77" s="191">
        <f t="shared" si="288"/>
        <v>0</v>
      </c>
      <c r="XF77" s="191"/>
      <c r="XG77" s="191"/>
      <c r="XH77" s="191"/>
      <c r="XI77" s="191"/>
      <c r="XJ77" s="191"/>
      <c r="XK77" s="191"/>
      <c r="XL77" s="191">
        <f t="shared" si="289"/>
        <v>0</v>
      </c>
      <c r="XM77" s="191"/>
      <c r="XN77" s="191"/>
      <c r="XO77" s="191"/>
      <c r="XP77" s="191">
        <v>1</v>
      </c>
      <c r="XQ77" s="191">
        <f t="shared" si="290"/>
        <v>10000</v>
      </c>
      <c r="XR77" s="191"/>
      <c r="XS77" s="191">
        <f t="shared" si="291"/>
        <v>10000</v>
      </c>
      <c r="XT77" s="191"/>
      <c r="XU77" s="191"/>
      <c r="XV77" s="191"/>
      <c r="XW77" s="191"/>
      <c r="XX77" s="191"/>
      <c r="XY77" s="191"/>
      <c r="XZ77" s="191">
        <f t="shared" si="292"/>
        <v>0</v>
      </c>
      <c r="YA77" s="191"/>
      <c r="YB77" s="191"/>
      <c r="YC77" s="191"/>
      <c r="YD77" s="191"/>
      <c r="YE77" s="191"/>
      <c r="YF77" s="191"/>
      <c r="YG77" s="191">
        <f t="shared" si="293"/>
        <v>0</v>
      </c>
      <c r="YH77" s="191"/>
      <c r="YI77" s="191"/>
      <c r="YJ77" s="191"/>
      <c r="YK77" s="191"/>
      <c r="YL77" s="191"/>
      <c r="YM77" s="191"/>
      <c r="YN77" s="191">
        <f t="shared" si="294"/>
        <v>0</v>
      </c>
      <c r="YO77" s="191"/>
      <c r="YP77" s="191"/>
      <c r="YQ77" s="191"/>
      <c r="YR77" s="191"/>
      <c r="YS77" s="191"/>
      <c r="YT77" s="191"/>
      <c r="YU77" s="191">
        <f t="shared" si="295"/>
        <v>0</v>
      </c>
      <c r="YV77" s="191"/>
      <c r="YW77" s="191"/>
      <c r="YX77" s="191"/>
      <c r="YY77" s="191"/>
      <c r="YZ77" s="191">
        <v>223140</v>
      </c>
      <c r="ZA77" s="191"/>
      <c r="ZB77" s="191">
        <f t="shared" si="296"/>
        <v>223140</v>
      </c>
      <c r="ZC77" s="191"/>
      <c r="ZD77" s="191"/>
      <c r="ZE77" s="191"/>
      <c r="ZF77" s="191"/>
      <c r="ZG77" s="191"/>
      <c r="ZH77" s="191"/>
      <c r="ZI77" s="191">
        <f t="shared" si="297"/>
        <v>0</v>
      </c>
      <c r="ZJ77" s="191"/>
      <c r="ZK77" s="191"/>
      <c r="ZL77" s="191"/>
      <c r="ZM77" s="191"/>
      <c r="ZN77" s="191"/>
      <c r="ZO77" s="191"/>
      <c r="ZP77" s="191">
        <f t="shared" si="298"/>
        <v>0</v>
      </c>
      <c r="ZQ77" s="191"/>
      <c r="ZR77" s="191"/>
      <c r="ZS77" s="191"/>
      <c r="ZT77" s="191"/>
      <c r="ZU77" s="190">
        <f t="shared" si="203"/>
        <v>749578.52</v>
      </c>
      <c r="ZV77" s="190">
        <f t="shared" si="202"/>
        <v>0</v>
      </c>
      <c r="ZW77" s="190">
        <f t="shared" si="202"/>
        <v>749578.52</v>
      </c>
      <c r="ZX77" s="9"/>
    </row>
    <row r="78" spans="1:700" ht="18" customHeight="1">
      <c r="A78" s="213">
        <v>7</v>
      </c>
      <c r="B78" s="191" t="s">
        <v>1904</v>
      </c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>
        <f t="shared" si="204"/>
        <v>0</v>
      </c>
      <c r="N78" s="191"/>
      <c r="O78" s="191"/>
      <c r="P78" s="191"/>
      <c r="Q78" s="191"/>
      <c r="R78" s="191"/>
      <c r="S78" s="191"/>
      <c r="T78" s="191">
        <f t="shared" si="205"/>
        <v>0</v>
      </c>
      <c r="U78" s="191"/>
      <c r="V78" s="191"/>
      <c r="W78" s="191"/>
      <c r="X78" s="191"/>
      <c r="Y78" s="191"/>
      <c r="Z78" s="191"/>
      <c r="AA78" s="191">
        <f t="shared" si="206"/>
        <v>0</v>
      </c>
      <c r="AB78" s="191"/>
      <c r="AC78" s="191"/>
      <c r="AD78" s="191"/>
      <c r="AE78" s="191"/>
      <c r="AF78" s="191"/>
      <c r="AG78" s="191"/>
      <c r="AH78" s="191">
        <f t="shared" si="207"/>
        <v>0</v>
      </c>
      <c r="AI78" s="191"/>
      <c r="AJ78" s="191"/>
      <c r="AK78" s="191"/>
      <c r="AL78" s="191"/>
      <c r="AM78" s="191"/>
      <c r="AN78" s="191"/>
      <c r="AO78" s="191">
        <f t="shared" si="208"/>
        <v>0</v>
      </c>
      <c r="AP78" s="191"/>
      <c r="AQ78" s="191"/>
      <c r="AR78" s="191"/>
      <c r="AS78" s="191"/>
      <c r="AT78" s="191"/>
      <c r="AU78" s="191"/>
      <c r="AV78" s="191">
        <f t="shared" si="209"/>
        <v>0</v>
      </c>
      <c r="AW78" s="191"/>
      <c r="AX78" s="191"/>
      <c r="AY78" s="191"/>
      <c r="AZ78" s="191"/>
      <c r="BA78" s="191"/>
      <c r="BB78" s="191"/>
      <c r="BC78" s="191">
        <f t="shared" si="210"/>
        <v>0</v>
      </c>
      <c r="BD78" s="191"/>
      <c r="BE78" s="191"/>
      <c r="BF78" s="191"/>
      <c r="BG78" s="191"/>
      <c r="BH78" s="191"/>
      <c r="BI78" s="191"/>
      <c r="BJ78" s="191">
        <f t="shared" si="211"/>
        <v>0</v>
      </c>
      <c r="BK78" s="191"/>
      <c r="BL78" s="191"/>
      <c r="BM78" s="191"/>
      <c r="BN78" s="191"/>
      <c r="BO78" s="191"/>
      <c r="BP78" s="191"/>
      <c r="BQ78" s="191">
        <f t="shared" si="212"/>
        <v>0</v>
      </c>
      <c r="BR78" s="191"/>
      <c r="BS78" s="191"/>
      <c r="BT78" s="191"/>
      <c r="BU78" s="191"/>
      <c r="BV78" s="191"/>
      <c r="BW78" s="191"/>
      <c r="BX78" s="191">
        <f t="shared" si="213"/>
        <v>0</v>
      </c>
      <c r="BY78" s="191"/>
      <c r="BZ78" s="191"/>
      <c r="CA78" s="191"/>
      <c r="CB78" s="191"/>
      <c r="CC78" s="191"/>
      <c r="CD78" s="191"/>
      <c r="CE78" s="191">
        <f t="shared" si="214"/>
        <v>0</v>
      </c>
      <c r="CF78" s="191"/>
      <c r="CG78" s="191"/>
      <c r="CH78" s="191"/>
      <c r="CI78" s="191"/>
      <c r="CJ78" s="191"/>
      <c r="CK78" s="191"/>
      <c r="CL78" s="191">
        <f t="shared" si="215"/>
        <v>0</v>
      </c>
      <c r="CM78" s="191"/>
      <c r="CN78" s="191"/>
      <c r="CO78" s="191"/>
      <c r="CP78" s="191"/>
      <c r="CQ78" s="191"/>
      <c r="CR78" s="191"/>
      <c r="CS78" s="191">
        <f t="shared" si="216"/>
        <v>0</v>
      </c>
      <c r="CT78" s="191"/>
      <c r="CU78" s="191"/>
      <c r="CV78" s="191"/>
      <c r="CW78" s="191"/>
      <c r="CX78" s="191"/>
      <c r="CY78" s="191"/>
      <c r="CZ78" s="191">
        <f t="shared" si="217"/>
        <v>0</v>
      </c>
      <c r="DA78" s="191"/>
      <c r="DB78" s="191"/>
      <c r="DC78" s="191"/>
      <c r="DD78" s="191"/>
      <c r="DE78" s="191"/>
      <c r="DF78" s="191"/>
      <c r="DG78" s="191">
        <f t="shared" si="218"/>
        <v>0</v>
      </c>
      <c r="DH78" s="191"/>
      <c r="DI78" s="191"/>
      <c r="DJ78" s="191"/>
      <c r="DK78" s="191"/>
      <c r="DL78" s="191"/>
      <c r="DM78" s="191"/>
      <c r="DN78" s="191">
        <f t="shared" si="219"/>
        <v>0</v>
      </c>
      <c r="DO78" s="191"/>
      <c r="DP78" s="191"/>
      <c r="DQ78" s="191"/>
      <c r="DR78" s="191"/>
      <c r="DS78" s="191"/>
      <c r="DT78" s="191"/>
      <c r="DU78" s="191">
        <f t="shared" si="220"/>
        <v>0</v>
      </c>
      <c r="DV78" s="191"/>
      <c r="DW78" s="191"/>
      <c r="DX78" s="191"/>
      <c r="DY78" s="191"/>
      <c r="DZ78" s="191"/>
      <c r="EA78" s="191"/>
      <c r="EB78" s="191">
        <f t="shared" si="221"/>
        <v>0</v>
      </c>
      <c r="EC78" s="191"/>
      <c r="ED78" s="191"/>
      <c r="EE78" s="191"/>
      <c r="EF78" s="191"/>
      <c r="EG78" s="191"/>
      <c r="EH78" s="191"/>
      <c r="EI78" s="191">
        <f t="shared" si="222"/>
        <v>0</v>
      </c>
      <c r="EJ78" s="191"/>
      <c r="EK78" s="191"/>
      <c r="EL78" s="191"/>
      <c r="EM78" s="191"/>
      <c r="EN78" s="191"/>
      <c r="EO78" s="191"/>
      <c r="EP78" s="191">
        <f t="shared" si="299"/>
        <v>0</v>
      </c>
      <c r="EQ78" s="191"/>
      <c r="ER78" s="191"/>
      <c r="ES78" s="191"/>
      <c r="ET78" s="191"/>
      <c r="EU78" s="191"/>
      <c r="EV78" s="191"/>
      <c r="EW78" s="191">
        <f t="shared" si="300"/>
        <v>0</v>
      </c>
      <c r="EX78" s="191"/>
      <c r="EY78" s="191"/>
      <c r="EZ78" s="191"/>
      <c r="FA78" s="191"/>
      <c r="FB78" s="191"/>
      <c r="FC78" s="191"/>
      <c r="FD78" s="191">
        <f t="shared" si="301"/>
        <v>0</v>
      </c>
      <c r="FE78" s="191"/>
      <c r="FF78" s="191"/>
      <c r="FG78" s="191"/>
      <c r="FH78" s="191"/>
      <c r="FI78" s="191"/>
      <c r="FJ78" s="191"/>
      <c r="FK78" s="191">
        <f t="shared" si="223"/>
        <v>0</v>
      </c>
      <c r="FL78" s="191"/>
      <c r="FM78" s="191"/>
      <c r="FN78" s="191"/>
      <c r="FO78" s="191"/>
      <c r="FP78" s="191"/>
      <c r="FQ78" s="191"/>
      <c r="FR78" s="191">
        <f t="shared" si="224"/>
        <v>0</v>
      </c>
      <c r="FS78" s="191"/>
      <c r="FT78" s="191"/>
      <c r="FU78" s="191"/>
      <c r="FV78" s="191"/>
      <c r="FW78" s="191"/>
      <c r="FX78" s="191"/>
      <c r="FY78" s="191">
        <f t="shared" si="225"/>
        <v>0</v>
      </c>
      <c r="FZ78" s="191"/>
      <c r="GA78" s="191"/>
      <c r="GB78" s="191"/>
      <c r="GC78" s="191"/>
      <c r="GD78" s="191"/>
      <c r="GE78" s="191"/>
      <c r="GF78" s="191">
        <f t="shared" si="302"/>
        <v>0</v>
      </c>
      <c r="GG78" s="191"/>
      <c r="GH78" s="191"/>
      <c r="GI78" s="191"/>
      <c r="GJ78" s="191"/>
      <c r="GK78" s="191"/>
      <c r="GL78" s="191"/>
      <c r="GM78" s="191">
        <f t="shared" si="303"/>
        <v>0</v>
      </c>
      <c r="GN78" s="191"/>
      <c r="GO78" s="191"/>
      <c r="GP78" s="191"/>
      <c r="GQ78" s="191"/>
      <c r="GR78" s="191"/>
      <c r="GS78" s="191"/>
      <c r="GT78" s="191">
        <f t="shared" si="226"/>
        <v>0</v>
      </c>
      <c r="GU78" s="191"/>
      <c r="GV78" s="191"/>
      <c r="GW78" s="191"/>
      <c r="GX78" s="191"/>
      <c r="GY78" s="191"/>
      <c r="GZ78" s="191"/>
      <c r="HA78" s="191">
        <f t="shared" si="227"/>
        <v>0</v>
      </c>
      <c r="HB78" s="191"/>
      <c r="HC78" s="191"/>
      <c r="HD78" s="191"/>
      <c r="HE78" s="191"/>
      <c r="HF78" s="191"/>
      <c r="HG78" s="191"/>
      <c r="HH78" s="191">
        <f t="shared" si="228"/>
        <v>0</v>
      </c>
      <c r="HI78" s="191"/>
      <c r="HJ78" s="191"/>
      <c r="HK78" s="191"/>
      <c r="HL78" s="191"/>
      <c r="HM78" s="191"/>
      <c r="HN78" s="191"/>
      <c r="HO78" s="191">
        <f t="shared" si="229"/>
        <v>0</v>
      </c>
      <c r="HP78" s="191"/>
      <c r="HQ78" s="191"/>
      <c r="HR78" s="191"/>
      <c r="HS78" s="191"/>
      <c r="HT78" s="191"/>
      <c r="HU78" s="191"/>
      <c r="HV78" s="191">
        <f t="shared" si="230"/>
        <v>0</v>
      </c>
      <c r="HW78" s="191"/>
      <c r="HX78" s="191"/>
      <c r="HY78" s="191"/>
      <c r="HZ78" s="191"/>
      <c r="IA78" s="191"/>
      <c r="IB78" s="191"/>
      <c r="IC78" s="191">
        <f t="shared" si="231"/>
        <v>0</v>
      </c>
      <c r="ID78" s="191"/>
      <c r="IE78" s="191"/>
      <c r="IF78" s="191"/>
      <c r="IG78" s="191"/>
      <c r="IH78" s="191"/>
      <c r="II78" s="191"/>
      <c r="IJ78" s="191">
        <f t="shared" si="232"/>
        <v>0</v>
      </c>
      <c r="IK78" s="191"/>
      <c r="IL78" s="191"/>
      <c r="IM78" s="191"/>
      <c r="IN78" s="191"/>
      <c r="IO78" s="191"/>
      <c r="IP78" s="191"/>
      <c r="IQ78" s="191">
        <f t="shared" si="233"/>
        <v>0</v>
      </c>
      <c r="IR78" s="191"/>
      <c r="IS78" s="191"/>
      <c r="IT78" s="191"/>
      <c r="IU78" s="191"/>
      <c r="IV78" s="191"/>
      <c r="IW78" s="191"/>
      <c r="IX78" s="191">
        <f t="shared" si="234"/>
        <v>0</v>
      </c>
      <c r="IY78" s="191"/>
      <c r="IZ78" s="191"/>
      <c r="JA78" s="191"/>
      <c r="JB78" s="191"/>
      <c r="JC78" s="191"/>
      <c r="JD78" s="191"/>
      <c r="JE78" s="191">
        <f t="shared" si="235"/>
        <v>0</v>
      </c>
      <c r="JF78" s="191"/>
      <c r="JG78" s="191"/>
      <c r="JH78" s="191"/>
      <c r="JI78" s="191"/>
      <c r="JJ78" s="191"/>
      <c r="JK78" s="191"/>
      <c r="JL78" s="191">
        <f t="shared" si="236"/>
        <v>0</v>
      </c>
      <c r="JM78" s="191"/>
      <c r="JN78" s="191"/>
      <c r="JO78" s="191"/>
      <c r="JP78" s="191"/>
      <c r="JQ78" s="191"/>
      <c r="JR78" s="191"/>
      <c r="JS78" s="191">
        <f t="shared" si="237"/>
        <v>0</v>
      </c>
      <c r="JT78" s="191"/>
      <c r="JU78" s="191"/>
      <c r="JV78" s="191"/>
      <c r="JW78" s="191"/>
      <c r="JX78" s="191"/>
      <c r="JY78" s="191"/>
      <c r="JZ78" s="191">
        <f t="shared" si="238"/>
        <v>0</v>
      </c>
      <c r="KA78" s="191"/>
      <c r="KB78" s="191"/>
      <c r="KC78" s="191"/>
      <c r="KD78" s="191"/>
      <c r="KE78" s="191"/>
      <c r="KF78" s="191"/>
      <c r="KG78" s="191">
        <f t="shared" si="239"/>
        <v>0</v>
      </c>
      <c r="KH78" s="191"/>
      <c r="KI78" s="191"/>
      <c r="KJ78" s="191"/>
      <c r="KK78" s="191"/>
      <c r="KL78" s="191"/>
      <c r="KM78" s="191"/>
      <c r="KN78" s="191">
        <f t="shared" si="240"/>
        <v>0</v>
      </c>
      <c r="KO78" s="191"/>
      <c r="KP78" s="191"/>
      <c r="KQ78" s="191"/>
      <c r="KR78" s="191"/>
      <c r="KS78" s="191"/>
      <c r="KT78" s="191"/>
      <c r="KU78" s="191">
        <f t="shared" si="241"/>
        <v>0</v>
      </c>
      <c r="KV78" s="191"/>
      <c r="KW78" s="191"/>
      <c r="KX78" s="191"/>
      <c r="KY78" s="191"/>
      <c r="KZ78" s="191"/>
      <c r="LA78" s="191"/>
      <c r="LB78" s="191">
        <f t="shared" si="242"/>
        <v>0</v>
      </c>
      <c r="LC78" s="191"/>
      <c r="LD78" s="191"/>
      <c r="LE78" s="191"/>
      <c r="LF78" s="191"/>
      <c r="LG78" s="191"/>
      <c r="LH78" s="191"/>
      <c r="LI78" s="191">
        <f t="shared" si="243"/>
        <v>0</v>
      </c>
      <c r="LJ78" s="191"/>
      <c r="LK78" s="191"/>
      <c r="LL78" s="191"/>
      <c r="LM78" s="191"/>
      <c r="LN78" s="191"/>
      <c r="LO78" s="191"/>
      <c r="LP78" s="191">
        <f t="shared" si="244"/>
        <v>0</v>
      </c>
      <c r="LQ78" s="191"/>
      <c r="LR78" s="191"/>
      <c r="LS78" s="191"/>
      <c r="LT78" s="191"/>
      <c r="LU78" s="191"/>
      <c r="LV78" s="191"/>
      <c r="LW78" s="191">
        <f t="shared" si="245"/>
        <v>0</v>
      </c>
      <c r="LX78" s="191"/>
      <c r="LY78" s="191"/>
      <c r="LZ78" s="191"/>
      <c r="MA78" s="191"/>
      <c r="MB78" s="191"/>
      <c r="MC78" s="191"/>
      <c r="MD78" s="191">
        <f t="shared" si="246"/>
        <v>0</v>
      </c>
      <c r="ME78" s="191"/>
      <c r="MF78" s="191"/>
      <c r="MG78" s="191"/>
      <c r="MH78" s="191"/>
      <c r="MI78" s="191"/>
      <c r="MJ78" s="191"/>
      <c r="MK78" s="191">
        <f t="shared" si="247"/>
        <v>0</v>
      </c>
      <c r="ML78" s="191"/>
      <c r="MM78" s="191"/>
      <c r="MN78" s="191"/>
      <c r="MO78" s="191"/>
      <c r="MP78" s="191"/>
      <c r="MQ78" s="191"/>
      <c r="MR78" s="191">
        <f t="shared" si="248"/>
        <v>0</v>
      </c>
      <c r="MS78" s="191"/>
      <c r="MT78" s="191"/>
      <c r="MU78" s="191"/>
      <c r="MV78" s="191"/>
      <c r="MW78" s="191"/>
      <c r="MX78" s="191"/>
      <c r="MY78" s="191">
        <f t="shared" si="249"/>
        <v>0</v>
      </c>
      <c r="MZ78" s="191"/>
      <c r="NA78" s="191"/>
      <c r="NB78" s="191"/>
      <c r="NC78" s="191">
        <v>3862</v>
      </c>
      <c r="ND78" s="201">
        <f t="shared" si="250"/>
        <v>560248.75400000007</v>
      </c>
      <c r="NE78" s="191"/>
      <c r="NF78" s="201">
        <f t="shared" si="251"/>
        <v>560248.75400000007</v>
      </c>
      <c r="NG78" s="191">
        <v>3600</v>
      </c>
      <c r="NH78" s="191"/>
      <c r="NI78" s="191"/>
      <c r="NJ78" s="191"/>
      <c r="NK78" s="191"/>
      <c r="NL78" s="191"/>
      <c r="NM78" s="191">
        <f t="shared" si="252"/>
        <v>0</v>
      </c>
      <c r="NN78" s="191"/>
      <c r="NO78" s="191"/>
      <c r="NP78" s="191"/>
      <c r="NQ78" s="191"/>
      <c r="NR78" s="191"/>
      <c r="NS78" s="191"/>
      <c r="NT78" s="191">
        <f t="shared" si="253"/>
        <v>0</v>
      </c>
      <c r="NU78" s="191"/>
      <c r="NV78" s="191"/>
      <c r="NW78" s="191"/>
      <c r="NX78" s="191"/>
      <c r="NY78" s="191"/>
      <c r="NZ78" s="191"/>
      <c r="OA78" s="191">
        <f t="shared" si="254"/>
        <v>0</v>
      </c>
      <c r="OB78" s="191"/>
      <c r="OC78" s="191"/>
      <c r="OD78" s="191"/>
      <c r="OE78" s="191"/>
      <c r="OF78" s="191"/>
      <c r="OG78" s="191"/>
      <c r="OH78" s="191">
        <f t="shared" si="255"/>
        <v>0</v>
      </c>
      <c r="OI78" s="191"/>
      <c r="OJ78" s="191"/>
      <c r="OK78" s="191"/>
      <c r="OL78" s="191"/>
      <c r="OM78" s="191"/>
      <c r="ON78" s="191"/>
      <c r="OO78" s="191">
        <f t="shared" si="256"/>
        <v>0</v>
      </c>
      <c r="OP78" s="191"/>
      <c r="OQ78" s="191"/>
      <c r="OR78" s="191"/>
      <c r="OS78" s="191"/>
      <c r="OT78" s="191"/>
      <c r="OU78" s="191"/>
      <c r="OV78" s="191">
        <f t="shared" si="257"/>
        <v>0</v>
      </c>
      <c r="OW78" s="191"/>
      <c r="OX78" s="191"/>
      <c r="OY78" s="191"/>
      <c r="OZ78" s="191"/>
      <c r="PA78" s="191"/>
      <c r="PB78" s="191"/>
      <c r="PC78" s="191">
        <f t="shared" si="258"/>
        <v>0</v>
      </c>
      <c r="PD78" s="191"/>
      <c r="PE78" s="191"/>
      <c r="PF78" s="191"/>
      <c r="PG78" s="191"/>
      <c r="PH78" s="191"/>
      <c r="PI78" s="191"/>
      <c r="PJ78" s="191">
        <f t="shared" si="259"/>
        <v>0</v>
      </c>
      <c r="PK78" s="191"/>
      <c r="PL78" s="191"/>
      <c r="PM78" s="191"/>
      <c r="PN78" s="191"/>
      <c r="PO78" s="191"/>
      <c r="PP78" s="191"/>
      <c r="PQ78" s="191">
        <f t="shared" si="260"/>
        <v>0</v>
      </c>
      <c r="PR78" s="191"/>
      <c r="PS78" s="191"/>
      <c r="PT78" s="191"/>
      <c r="PU78" s="191"/>
      <c r="PV78" s="191"/>
      <c r="PW78" s="191"/>
      <c r="PX78" s="191">
        <f t="shared" si="261"/>
        <v>0</v>
      </c>
      <c r="PY78" s="191"/>
      <c r="PZ78" s="191"/>
      <c r="QA78" s="191"/>
      <c r="QB78" s="191"/>
      <c r="QC78" s="191"/>
      <c r="QD78" s="191"/>
      <c r="QE78" s="191">
        <f t="shared" si="262"/>
        <v>0</v>
      </c>
      <c r="QF78" s="191"/>
      <c r="QG78" s="191"/>
      <c r="QH78" s="191"/>
      <c r="QI78" s="191"/>
      <c r="QJ78" s="191"/>
      <c r="QK78" s="191"/>
      <c r="QL78" s="191">
        <f t="shared" si="263"/>
        <v>0</v>
      </c>
      <c r="QM78" s="191"/>
      <c r="QN78" s="191"/>
      <c r="QO78" s="191"/>
      <c r="QP78" s="191"/>
      <c r="QQ78" s="191"/>
      <c r="QR78" s="191"/>
      <c r="QS78" s="191">
        <f t="shared" si="264"/>
        <v>0</v>
      </c>
      <c r="QT78" s="191"/>
      <c r="QU78" s="191"/>
      <c r="QV78" s="191"/>
      <c r="QW78" s="191"/>
      <c r="QX78" s="191"/>
      <c r="QY78" s="191"/>
      <c r="QZ78" s="191">
        <f t="shared" si="265"/>
        <v>0</v>
      </c>
      <c r="RA78" s="191"/>
      <c r="RB78" s="191"/>
      <c r="RC78" s="191"/>
      <c r="RD78" s="191"/>
      <c r="RE78" s="191"/>
      <c r="RF78" s="191"/>
      <c r="RG78" s="191">
        <f t="shared" si="266"/>
        <v>0</v>
      </c>
      <c r="RH78" s="191"/>
      <c r="RI78" s="191"/>
      <c r="RJ78" s="191"/>
      <c r="RK78" s="191"/>
      <c r="RL78" s="191"/>
      <c r="RM78" s="191"/>
      <c r="RN78" s="191">
        <f t="shared" si="267"/>
        <v>0</v>
      </c>
      <c r="RO78" s="191"/>
      <c r="RP78" s="191"/>
      <c r="RQ78" s="191"/>
      <c r="RR78" s="191"/>
      <c r="RS78" s="191"/>
      <c r="RT78" s="191"/>
      <c r="RU78" s="191">
        <f t="shared" si="268"/>
        <v>0</v>
      </c>
      <c r="RV78" s="191"/>
      <c r="RW78" s="191"/>
      <c r="RX78" s="191"/>
      <c r="RY78" s="191"/>
      <c r="RZ78" s="191"/>
      <c r="SA78" s="191"/>
      <c r="SB78" s="191">
        <f t="shared" si="269"/>
        <v>0</v>
      </c>
      <c r="SC78" s="191"/>
      <c r="SD78" s="191"/>
      <c r="SE78" s="191"/>
      <c r="SF78" s="191"/>
      <c r="SG78" s="191"/>
      <c r="SH78" s="191"/>
      <c r="SI78" s="191">
        <f t="shared" si="270"/>
        <v>0</v>
      </c>
      <c r="SJ78" s="191"/>
      <c r="SK78" s="191"/>
      <c r="SL78" s="191"/>
      <c r="SM78" s="191"/>
      <c r="SN78" s="191"/>
      <c r="SO78" s="191"/>
      <c r="SP78" s="191">
        <f t="shared" si="271"/>
        <v>0</v>
      </c>
      <c r="SQ78" s="191"/>
      <c r="SR78" s="191"/>
      <c r="SS78" s="191"/>
      <c r="ST78" s="191"/>
      <c r="SU78" s="191"/>
      <c r="SV78" s="191"/>
      <c r="SW78" s="191">
        <f t="shared" si="272"/>
        <v>0</v>
      </c>
      <c r="SX78" s="191"/>
      <c r="SY78" s="191"/>
      <c r="SZ78" s="191"/>
      <c r="TA78" s="191"/>
      <c r="TB78" s="191"/>
      <c r="TC78" s="191"/>
      <c r="TD78" s="191">
        <f t="shared" si="273"/>
        <v>0</v>
      </c>
      <c r="TE78" s="191"/>
      <c r="TF78" s="191"/>
      <c r="TG78" s="191"/>
      <c r="TH78" s="191"/>
      <c r="TI78" s="191"/>
      <c r="TJ78" s="191"/>
      <c r="TK78" s="191">
        <f t="shared" si="274"/>
        <v>0</v>
      </c>
      <c r="TL78" s="191"/>
      <c r="TM78" s="191"/>
      <c r="TN78" s="191"/>
      <c r="TO78" s="191"/>
      <c r="TP78" s="191"/>
      <c r="TQ78" s="191"/>
      <c r="TR78" s="191">
        <f t="shared" si="275"/>
        <v>0</v>
      </c>
      <c r="TS78" s="191"/>
      <c r="TT78" s="191"/>
      <c r="TU78" s="191"/>
      <c r="TV78" s="191"/>
      <c r="TW78" s="191"/>
      <c r="TX78" s="191"/>
      <c r="TY78" s="191">
        <f t="shared" si="276"/>
        <v>0</v>
      </c>
      <c r="TZ78" s="191"/>
      <c r="UA78" s="191"/>
      <c r="UB78" s="191"/>
      <c r="UC78" s="191"/>
      <c r="UD78" s="191"/>
      <c r="UE78" s="191"/>
      <c r="UF78" s="191">
        <f t="shared" si="277"/>
        <v>0</v>
      </c>
      <c r="UG78" s="191"/>
      <c r="UH78" s="191"/>
      <c r="UI78" s="191"/>
      <c r="UJ78" s="191"/>
      <c r="UK78" s="191"/>
      <c r="UL78" s="191"/>
      <c r="UM78" s="191">
        <f t="shared" si="278"/>
        <v>0</v>
      </c>
      <c r="UN78" s="191"/>
      <c r="UO78" s="191"/>
      <c r="UP78" s="191"/>
      <c r="UQ78" s="191"/>
      <c r="UR78" s="191"/>
      <c r="US78" s="191"/>
      <c r="UT78" s="191">
        <f t="shared" si="279"/>
        <v>0</v>
      </c>
      <c r="UU78" s="191"/>
      <c r="UV78" s="191"/>
      <c r="UW78" s="191"/>
      <c r="UX78" s="191"/>
      <c r="UY78" s="191"/>
      <c r="UZ78" s="191"/>
      <c r="VA78" s="191">
        <f t="shared" si="280"/>
        <v>0</v>
      </c>
      <c r="VB78" s="191"/>
      <c r="VC78" s="191"/>
      <c r="VD78" s="191"/>
      <c r="VE78" s="191"/>
      <c r="VF78" s="191"/>
      <c r="VG78" s="191"/>
      <c r="VH78" s="191">
        <f t="shared" si="281"/>
        <v>0</v>
      </c>
      <c r="VI78" s="191"/>
      <c r="VJ78" s="191"/>
      <c r="VK78" s="191"/>
      <c r="VL78" s="191"/>
      <c r="VM78" s="191"/>
      <c r="VN78" s="191"/>
      <c r="VO78" s="191">
        <f t="shared" si="282"/>
        <v>0</v>
      </c>
      <c r="VP78" s="191"/>
      <c r="VQ78" s="191"/>
      <c r="VR78" s="191"/>
      <c r="VS78" s="191"/>
      <c r="VT78" s="191"/>
      <c r="VU78" s="191"/>
      <c r="VV78" s="191">
        <f t="shared" si="283"/>
        <v>0</v>
      </c>
      <c r="VW78" s="191"/>
      <c r="VX78" s="191"/>
      <c r="VY78" s="191"/>
      <c r="VZ78" s="191"/>
      <c r="WA78" s="191"/>
      <c r="WB78" s="191"/>
      <c r="WC78" s="191">
        <f t="shared" si="284"/>
        <v>0</v>
      </c>
      <c r="WD78" s="191"/>
      <c r="WE78" s="191"/>
      <c r="WF78" s="191"/>
      <c r="WG78" s="191"/>
      <c r="WH78" s="191"/>
      <c r="WI78" s="191"/>
      <c r="WJ78" s="191">
        <f t="shared" si="285"/>
        <v>0</v>
      </c>
      <c r="WK78" s="191"/>
      <c r="WL78" s="191"/>
      <c r="WM78" s="191"/>
      <c r="WN78" s="191"/>
      <c r="WO78" s="191"/>
      <c r="WP78" s="191"/>
      <c r="WQ78" s="191">
        <f t="shared" si="286"/>
        <v>0</v>
      </c>
      <c r="WR78" s="191"/>
      <c r="WS78" s="191"/>
      <c r="WT78" s="191"/>
      <c r="WU78" s="191"/>
      <c r="WV78" s="191"/>
      <c r="WW78" s="191"/>
      <c r="WX78" s="191">
        <f t="shared" si="287"/>
        <v>0</v>
      </c>
      <c r="WY78" s="191"/>
      <c r="WZ78" s="191"/>
      <c r="XA78" s="191"/>
      <c r="XB78" s="191"/>
      <c r="XC78" s="191"/>
      <c r="XD78" s="191"/>
      <c r="XE78" s="191">
        <f t="shared" si="288"/>
        <v>0</v>
      </c>
      <c r="XF78" s="191"/>
      <c r="XG78" s="191"/>
      <c r="XH78" s="191"/>
      <c r="XI78" s="191"/>
      <c r="XJ78" s="191"/>
      <c r="XK78" s="191"/>
      <c r="XL78" s="191">
        <f t="shared" si="289"/>
        <v>0</v>
      </c>
      <c r="XM78" s="191"/>
      <c r="XN78" s="191"/>
      <c r="XO78" s="191"/>
      <c r="XP78" s="191">
        <v>1</v>
      </c>
      <c r="XQ78" s="191">
        <f t="shared" si="290"/>
        <v>10000</v>
      </c>
      <c r="XR78" s="191"/>
      <c r="XS78" s="191">
        <f t="shared" si="291"/>
        <v>10000</v>
      </c>
      <c r="XT78" s="191"/>
      <c r="XU78" s="191"/>
      <c r="XV78" s="191"/>
      <c r="XW78" s="191"/>
      <c r="XX78" s="191"/>
      <c r="XY78" s="191"/>
      <c r="XZ78" s="191">
        <f t="shared" si="292"/>
        <v>0</v>
      </c>
      <c r="YA78" s="191"/>
      <c r="YB78" s="191"/>
      <c r="YC78" s="191"/>
      <c r="YD78" s="191"/>
      <c r="YE78" s="191"/>
      <c r="YF78" s="191"/>
      <c r="YG78" s="191">
        <f t="shared" si="293"/>
        <v>0</v>
      </c>
      <c r="YH78" s="191"/>
      <c r="YI78" s="191"/>
      <c r="YJ78" s="191"/>
      <c r="YK78" s="191"/>
      <c r="YL78" s="191"/>
      <c r="YM78" s="191"/>
      <c r="YN78" s="191">
        <f t="shared" si="294"/>
        <v>0</v>
      </c>
      <c r="YO78" s="191"/>
      <c r="YP78" s="191"/>
      <c r="YQ78" s="191"/>
      <c r="YR78" s="191"/>
      <c r="YS78" s="191"/>
      <c r="YT78" s="191"/>
      <c r="YU78" s="191">
        <f t="shared" si="295"/>
        <v>0</v>
      </c>
      <c r="YV78" s="191"/>
      <c r="YW78" s="191"/>
      <c r="YX78" s="191"/>
      <c r="YY78" s="191"/>
      <c r="YZ78" s="191">
        <f>147346+85000</f>
        <v>232346</v>
      </c>
      <c r="ZA78" s="191"/>
      <c r="ZB78" s="191">
        <f t="shared" si="296"/>
        <v>232346</v>
      </c>
      <c r="ZC78" s="191"/>
      <c r="ZD78" s="191"/>
      <c r="ZE78" s="191"/>
      <c r="ZF78" s="191"/>
      <c r="ZG78" s="191"/>
      <c r="ZH78" s="191"/>
      <c r="ZI78" s="191">
        <f t="shared" si="297"/>
        <v>0</v>
      </c>
      <c r="ZJ78" s="191"/>
      <c r="ZK78" s="191"/>
      <c r="ZL78" s="191"/>
      <c r="ZM78" s="191"/>
      <c r="ZN78" s="191"/>
      <c r="ZO78" s="191"/>
      <c r="ZP78" s="191">
        <f t="shared" si="298"/>
        <v>0</v>
      </c>
      <c r="ZQ78" s="191"/>
      <c r="ZR78" s="191"/>
      <c r="ZS78" s="191"/>
      <c r="ZT78" s="191"/>
      <c r="ZU78" s="190">
        <f t="shared" si="203"/>
        <v>802594.75400000007</v>
      </c>
      <c r="ZV78" s="190">
        <f t="shared" si="202"/>
        <v>0</v>
      </c>
      <c r="ZW78" s="190">
        <f t="shared" si="202"/>
        <v>802594.75400000007</v>
      </c>
      <c r="ZX78" s="9"/>
    </row>
    <row r="79" spans="1:700" ht="18" customHeight="1">
      <c r="A79" s="213">
        <v>8</v>
      </c>
      <c r="B79" s="191" t="s">
        <v>1905</v>
      </c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>
        <f t="shared" si="204"/>
        <v>0</v>
      </c>
      <c r="N79" s="191"/>
      <c r="O79" s="191"/>
      <c r="P79" s="191"/>
      <c r="Q79" s="191"/>
      <c r="R79" s="191"/>
      <c r="S79" s="191"/>
      <c r="T79" s="191">
        <f t="shared" si="205"/>
        <v>0</v>
      </c>
      <c r="U79" s="191"/>
      <c r="V79" s="191"/>
      <c r="W79" s="191"/>
      <c r="X79" s="191"/>
      <c r="Y79" s="191"/>
      <c r="Z79" s="191"/>
      <c r="AA79" s="191">
        <f t="shared" si="206"/>
        <v>0</v>
      </c>
      <c r="AB79" s="191"/>
      <c r="AC79" s="191"/>
      <c r="AD79" s="191"/>
      <c r="AE79" s="191"/>
      <c r="AF79" s="191"/>
      <c r="AG79" s="191"/>
      <c r="AH79" s="191">
        <f t="shared" si="207"/>
        <v>0</v>
      </c>
      <c r="AI79" s="191"/>
      <c r="AJ79" s="191"/>
      <c r="AK79" s="191"/>
      <c r="AL79" s="191"/>
      <c r="AM79" s="191"/>
      <c r="AN79" s="191"/>
      <c r="AO79" s="191">
        <f t="shared" si="208"/>
        <v>0</v>
      </c>
      <c r="AP79" s="191"/>
      <c r="AQ79" s="191"/>
      <c r="AR79" s="191"/>
      <c r="AS79" s="191"/>
      <c r="AT79" s="191"/>
      <c r="AU79" s="191"/>
      <c r="AV79" s="191">
        <f t="shared" si="209"/>
        <v>0</v>
      </c>
      <c r="AW79" s="191"/>
      <c r="AX79" s="191"/>
      <c r="AY79" s="191"/>
      <c r="AZ79" s="191"/>
      <c r="BA79" s="191"/>
      <c r="BB79" s="191"/>
      <c r="BC79" s="191">
        <f t="shared" si="210"/>
        <v>0</v>
      </c>
      <c r="BD79" s="191"/>
      <c r="BE79" s="191"/>
      <c r="BF79" s="191"/>
      <c r="BG79" s="191"/>
      <c r="BH79" s="191"/>
      <c r="BI79" s="191"/>
      <c r="BJ79" s="191">
        <f t="shared" si="211"/>
        <v>0</v>
      </c>
      <c r="BK79" s="191"/>
      <c r="BL79" s="191"/>
      <c r="BM79" s="191"/>
      <c r="BN79" s="191"/>
      <c r="BO79" s="191"/>
      <c r="BP79" s="191"/>
      <c r="BQ79" s="191">
        <f t="shared" si="212"/>
        <v>0</v>
      </c>
      <c r="BR79" s="191"/>
      <c r="BS79" s="191"/>
      <c r="BT79" s="191"/>
      <c r="BU79" s="191"/>
      <c r="BV79" s="191"/>
      <c r="BW79" s="191"/>
      <c r="BX79" s="191">
        <f t="shared" si="213"/>
        <v>0</v>
      </c>
      <c r="BY79" s="191"/>
      <c r="BZ79" s="191"/>
      <c r="CA79" s="191"/>
      <c r="CB79" s="191"/>
      <c r="CC79" s="191"/>
      <c r="CD79" s="191"/>
      <c r="CE79" s="191">
        <f t="shared" si="214"/>
        <v>0</v>
      </c>
      <c r="CF79" s="191"/>
      <c r="CG79" s="191"/>
      <c r="CH79" s="191"/>
      <c r="CI79" s="191"/>
      <c r="CJ79" s="191"/>
      <c r="CK79" s="191"/>
      <c r="CL79" s="191">
        <f t="shared" si="215"/>
        <v>0</v>
      </c>
      <c r="CM79" s="191"/>
      <c r="CN79" s="191"/>
      <c r="CO79" s="191"/>
      <c r="CP79" s="191"/>
      <c r="CQ79" s="191"/>
      <c r="CR79" s="191"/>
      <c r="CS79" s="191">
        <f t="shared" si="216"/>
        <v>0</v>
      </c>
      <c r="CT79" s="191"/>
      <c r="CU79" s="191"/>
      <c r="CV79" s="191"/>
      <c r="CW79" s="191"/>
      <c r="CX79" s="191"/>
      <c r="CY79" s="191"/>
      <c r="CZ79" s="191">
        <f t="shared" si="217"/>
        <v>0</v>
      </c>
      <c r="DA79" s="191"/>
      <c r="DB79" s="191"/>
      <c r="DC79" s="191"/>
      <c r="DD79" s="191"/>
      <c r="DE79" s="191"/>
      <c r="DF79" s="191"/>
      <c r="DG79" s="191">
        <f t="shared" si="218"/>
        <v>0</v>
      </c>
      <c r="DH79" s="191"/>
      <c r="DI79" s="191"/>
      <c r="DJ79" s="191"/>
      <c r="DK79" s="191"/>
      <c r="DL79" s="191"/>
      <c r="DM79" s="191"/>
      <c r="DN79" s="191">
        <f t="shared" si="219"/>
        <v>0</v>
      </c>
      <c r="DO79" s="191"/>
      <c r="DP79" s="191"/>
      <c r="DQ79" s="191"/>
      <c r="DR79" s="191"/>
      <c r="DS79" s="191"/>
      <c r="DT79" s="191"/>
      <c r="DU79" s="191">
        <f t="shared" si="220"/>
        <v>0</v>
      </c>
      <c r="DV79" s="191"/>
      <c r="DW79" s="191"/>
      <c r="DX79" s="191"/>
      <c r="DY79" s="191"/>
      <c r="DZ79" s="191"/>
      <c r="EA79" s="191"/>
      <c r="EB79" s="191">
        <f t="shared" si="221"/>
        <v>0</v>
      </c>
      <c r="EC79" s="191"/>
      <c r="ED79" s="191"/>
      <c r="EE79" s="191"/>
      <c r="EF79" s="191"/>
      <c r="EG79" s="191"/>
      <c r="EH79" s="191"/>
      <c r="EI79" s="191">
        <f t="shared" si="222"/>
        <v>0</v>
      </c>
      <c r="EJ79" s="191"/>
      <c r="EK79" s="191"/>
      <c r="EL79" s="191"/>
      <c r="EM79" s="191"/>
      <c r="EN79" s="191"/>
      <c r="EO79" s="191"/>
      <c r="EP79" s="191">
        <f t="shared" si="299"/>
        <v>0</v>
      </c>
      <c r="EQ79" s="191"/>
      <c r="ER79" s="191"/>
      <c r="ES79" s="191"/>
      <c r="ET79" s="191"/>
      <c r="EU79" s="191"/>
      <c r="EV79" s="191"/>
      <c r="EW79" s="191">
        <f t="shared" si="300"/>
        <v>0</v>
      </c>
      <c r="EX79" s="191"/>
      <c r="EY79" s="191"/>
      <c r="EZ79" s="191"/>
      <c r="FA79" s="191"/>
      <c r="FB79" s="191"/>
      <c r="FC79" s="191"/>
      <c r="FD79" s="191">
        <f t="shared" si="301"/>
        <v>0</v>
      </c>
      <c r="FE79" s="191"/>
      <c r="FF79" s="191"/>
      <c r="FG79" s="191"/>
      <c r="FH79" s="191"/>
      <c r="FI79" s="191"/>
      <c r="FJ79" s="191"/>
      <c r="FK79" s="191">
        <f t="shared" si="223"/>
        <v>0</v>
      </c>
      <c r="FL79" s="191"/>
      <c r="FM79" s="191"/>
      <c r="FN79" s="191"/>
      <c r="FO79" s="191"/>
      <c r="FP79" s="191"/>
      <c r="FQ79" s="191"/>
      <c r="FR79" s="191">
        <f t="shared" si="224"/>
        <v>0</v>
      </c>
      <c r="FS79" s="191"/>
      <c r="FT79" s="191"/>
      <c r="FU79" s="191"/>
      <c r="FV79" s="191"/>
      <c r="FW79" s="191"/>
      <c r="FX79" s="191"/>
      <c r="FY79" s="191">
        <f t="shared" si="225"/>
        <v>0</v>
      </c>
      <c r="FZ79" s="191"/>
      <c r="GA79" s="191"/>
      <c r="GB79" s="191"/>
      <c r="GC79" s="191"/>
      <c r="GD79" s="191"/>
      <c r="GE79" s="191"/>
      <c r="GF79" s="191">
        <f t="shared" si="302"/>
        <v>0</v>
      </c>
      <c r="GG79" s="191"/>
      <c r="GH79" s="191"/>
      <c r="GI79" s="191"/>
      <c r="GJ79" s="191"/>
      <c r="GK79" s="191"/>
      <c r="GL79" s="191"/>
      <c r="GM79" s="191">
        <f t="shared" si="303"/>
        <v>0</v>
      </c>
      <c r="GN79" s="191"/>
      <c r="GO79" s="191"/>
      <c r="GP79" s="191"/>
      <c r="GQ79" s="191"/>
      <c r="GR79" s="191"/>
      <c r="GS79" s="191"/>
      <c r="GT79" s="191">
        <f t="shared" si="226"/>
        <v>0</v>
      </c>
      <c r="GU79" s="191"/>
      <c r="GV79" s="191"/>
      <c r="GW79" s="191"/>
      <c r="GX79" s="191"/>
      <c r="GY79" s="191"/>
      <c r="GZ79" s="191"/>
      <c r="HA79" s="191">
        <f t="shared" si="227"/>
        <v>0</v>
      </c>
      <c r="HB79" s="191"/>
      <c r="HC79" s="191"/>
      <c r="HD79" s="191"/>
      <c r="HE79" s="191"/>
      <c r="HF79" s="191"/>
      <c r="HG79" s="191"/>
      <c r="HH79" s="191">
        <f t="shared" si="228"/>
        <v>0</v>
      </c>
      <c r="HI79" s="191"/>
      <c r="HJ79" s="191"/>
      <c r="HK79" s="191"/>
      <c r="HL79" s="191"/>
      <c r="HM79" s="191"/>
      <c r="HN79" s="191"/>
      <c r="HO79" s="191">
        <f t="shared" si="229"/>
        <v>0</v>
      </c>
      <c r="HP79" s="191"/>
      <c r="HQ79" s="191"/>
      <c r="HR79" s="191"/>
      <c r="HS79" s="191"/>
      <c r="HT79" s="191"/>
      <c r="HU79" s="191"/>
      <c r="HV79" s="191">
        <f t="shared" si="230"/>
        <v>0</v>
      </c>
      <c r="HW79" s="191"/>
      <c r="HX79" s="191"/>
      <c r="HY79" s="191"/>
      <c r="HZ79" s="191"/>
      <c r="IA79" s="191"/>
      <c r="IB79" s="191"/>
      <c r="IC79" s="191">
        <f t="shared" si="231"/>
        <v>0</v>
      </c>
      <c r="ID79" s="191"/>
      <c r="IE79" s="191"/>
      <c r="IF79" s="191"/>
      <c r="IG79" s="191"/>
      <c r="IH79" s="191"/>
      <c r="II79" s="191"/>
      <c r="IJ79" s="191">
        <f t="shared" si="232"/>
        <v>0</v>
      </c>
      <c r="IK79" s="191"/>
      <c r="IL79" s="191"/>
      <c r="IM79" s="191"/>
      <c r="IN79" s="191"/>
      <c r="IO79" s="191"/>
      <c r="IP79" s="191"/>
      <c r="IQ79" s="191">
        <f t="shared" si="233"/>
        <v>0</v>
      </c>
      <c r="IR79" s="191"/>
      <c r="IS79" s="191"/>
      <c r="IT79" s="191"/>
      <c r="IU79" s="191"/>
      <c r="IV79" s="191"/>
      <c r="IW79" s="191"/>
      <c r="IX79" s="191">
        <f t="shared" si="234"/>
        <v>0</v>
      </c>
      <c r="IY79" s="191"/>
      <c r="IZ79" s="191"/>
      <c r="JA79" s="191"/>
      <c r="JB79" s="191"/>
      <c r="JC79" s="191"/>
      <c r="JD79" s="191"/>
      <c r="JE79" s="191">
        <f t="shared" si="235"/>
        <v>0</v>
      </c>
      <c r="JF79" s="191"/>
      <c r="JG79" s="191"/>
      <c r="JH79" s="191"/>
      <c r="JI79" s="191"/>
      <c r="JJ79" s="191"/>
      <c r="JK79" s="191"/>
      <c r="JL79" s="191">
        <f t="shared" si="236"/>
        <v>0</v>
      </c>
      <c r="JM79" s="191"/>
      <c r="JN79" s="191"/>
      <c r="JO79" s="191"/>
      <c r="JP79" s="191"/>
      <c r="JQ79" s="191"/>
      <c r="JR79" s="191"/>
      <c r="JS79" s="191">
        <f t="shared" si="237"/>
        <v>0</v>
      </c>
      <c r="JT79" s="191"/>
      <c r="JU79" s="191"/>
      <c r="JV79" s="191"/>
      <c r="JW79" s="191"/>
      <c r="JX79" s="191"/>
      <c r="JY79" s="191"/>
      <c r="JZ79" s="191">
        <f t="shared" si="238"/>
        <v>0</v>
      </c>
      <c r="KA79" s="191"/>
      <c r="KB79" s="191"/>
      <c r="KC79" s="191"/>
      <c r="KD79" s="191"/>
      <c r="KE79" s="191"/>
      <c r="KF79" s="191"/>
      <c r="KG79" s="191">
        <f t="shared" si="239"/>
        <v>0</v>
      </c>
      <c r="KH79" s="191"/>
      <c r="KI79" s="191"/>
      <c r="KJ79" s="191"/>
      <c r="KK79" s="191"/>
      <c r="KL79" s="191"/>
      <c r="KM79" s="191"/>
      <c r="KN79" s="191">
        <f t="shared" si="240"/>
        <v>0</v>
      </c>
      <c r="KO79" s="191"/>
      <c r="KP79" s="191"/>
      <c r="KQ79" s="191"/>
      <c r="KR79" s="191"/>
      <c r="KS79" s="191"/>
      <c r="KT79" s="191"/>
      <c r="KU79" s="191">
        <f t="shared" si="241"/>
        <v>0</v>
      </c>
      <c r="KV79" s="191"/>
      <c r="KW79" s="191"/>
      <c r="KX79" s="191"/>
      <c r="KY79" s="191"/>
      <c r="KZ79" s="191"/>
      <c r="LA79" s="191"/>
      <c r="LB79" s="191">
        <f t="shared" si="242"/>
        <v>0</v>
      </c>
      <c r="LC79" s="191"/>
      <c r="LD79" s="191"/>
      <c r="LE79" s="191"/>
      <c r="LF79" s="191"/>
      <c r="LG79" s="191"/>
      <c r="LH79" s="191"/>
      <c r="LI79" s="191">
        <f t="shared" si="243"/>
        <v>0</v>
      </c>
      <c r="LJ79" s="191"/>
      <c r="LK79" s="191"/>
      <c r="LL79" s="191"/>
      <c r="LM79" s="191"/>
      <c r="LN79" s="191"/>
      <c r="LO79" s="191"/>
      <c r="LP79" s="191">
        <f t="shared" si="244"/>
        <v>0</v>
      </c>
      <c r="LQ79" s="191"/>
      <c r="LR79" s="191"/>
      <c r="LS79" s="191"/>
      <c r="LT79" s="191"/>
      <c r="LU79" s="191"/>
      <c r="LV79" s="191"/>
      <c r="LW79" s="191">
        <f t="shared" si="245"/>
        <v>0</v>
      </c>
      <c r="LX79" s="191"/>
      <c r="LY79" s="191"/>
      <c r="LZ79" s="191"/>
      <c r="MA79" s="191"/>
      <c r="MB79" s="191"/>
      <c r="MC79" s="191"/>
      <c r="MD79" s="191">
        <f t="shared" si="246"/>
        <v>0</v>
      </c>
      <c r="ME79" s="191"/>
      <c r="MF79" s="191"/>
      <c r="MG79" s="191"/>
      <c r="MH79" s="191"/>
      <c r="MI79" s="191"/>
      <c r="MJ79" s="191"/>
      <c r="MK79" s="191">
        <f t="shared" si="247"/>
        <v>0</v>
      </c>
      <c r="ML79" s="191"/>
      <c r="MM79" s="191"/>
      <c r="MN79" s="191"/>
      <c r="MO79" s="191"/>
      <c r="MP79" s="191"/>
      <c r="MQ79" s="191"/>
      <c r="MR79" s="191">
        <f t="shared" si="248"/>
        <v>0</v>
      </c>
      <c r="MS79" s="191"/>
      <c r="MT79" s="191"/>
      <c r="MU79" s="191"/>
      <c r="MV79" s="191"/>
      <c r="MW79" s="191"/>
      <c r="MX79" s="191"/>
      <c r="MY79" s="191">
        <f t="shared" si="249"/>
        <v>0</v>
      </c>
      <c r="MZ79" s="191"/>
      <c r="NA79" s="191"/>
      <c r="NB79" s="191"/>
      <c r="NC79" s="191">
        <v>1207</v>
      </c>
      <c r="ND79" s="201">
        <f t="shared" si="250"/>
        <v>175095.86900000001</v>
      </c>
      <c r="NE79" s="191"/>
      <c r="NF79" s="201">
        <f t="shared" si="251"/>
        <v>175095.86900000001</v>
      </c>
      <c r="NG79" s="191">
        <v>1125</v>
      </c>
      <c r="NH79" s="191"/>
      <c r="NI79" s="191"/>
      <c r="NJ79" s="191"/>
      <c r="NK79" s="191"/>
      <c r="NL79" s="191"/>
      <c r="NM79" s="191">
        <f t="shared" si="252"/>
        <v>0</v>
      </c>
      <c r="NN79" s="191"/>
      <c r="NO79" s="191"/>
      <c r="NP79" s="191"/>
      <c r="NQ79" s="191"/>
      <c r="NR79" s="191"/>
      <c r="NS79" s="191"/>
      <c r="NT79" s="191">
        <f t="shared" si="253"/>
        <v>0</v>
      </c>
      <c r="NU79" s="191"/>
      <c r="NV79" s="191"/>
      <c r="NW79" s="191"/>
      <c r="NX79" s="191"/>
      <c r="NY79" s="191"/>
      <c r="NZ79" s="191"/>
      <c r="OA79" s="191">
        <f t="shared" si="254"/>
        <v>0</v>
      </c>
      <c r="OB79" s="191"/>
      <c r="OC79" s="191"/>
      <c r="OD79" s="191"/>
      <c r="OE79" s="191"/>
      <c r="OF79" s="191"/>
      <c r="OG79" s="191"/>
      <c r="OH79" s="191">
        <f t="shared" si="255"/>
        <v>0</v>
      </c>
      <c r="OI79" s="191"/>
      <c r="OJ79" s="191"/>
      <c r="OK79" s="191"/>
      <c r="OL79" s="191"/>
      <c r="OM79" s="191"/>
      <c r="ON79" s="191"/>
      <c r="OO79" s="191">
        <f t="shared" si="256"/>
        <v>0</v>
      </c>
      <c r="OP79" s="191"/>
      <c r="OQ79" s="191"/>
      <c r="OR79" s="191"/>
      <c r="OS79" s="191"/>
      <c r="OT79" s="191"/>
      <c r="OU79" s="191"/>
      <c r="OV79" s="191">
        <f t="shared" si="257"/>
        <v>0</v>
      </c>
      <c r="OW79" s="191"/>
      <c r="OX79" s="191"/>
      <c r="OY79" s="191"/>
      <c r="OZ79" s="191"/>
      <c r="PA79" s="191"/>
      <c r="PB79" s="191"/>
      <c r="PC79" s="191">
        <f t="shared" si="258"/>
        <v>0</v>
      </c>
      <c r="PD79" s="191"/>
      <c r="PE79" s="191"/>
      <c r="PF79" s="191"/>
      <c r="PG79" s="191"/>
      <c r="PH79" s="191"/>
      <c r="PI79" s="191"/>
      <c r="PJ79" s="191">
        <f t="shared" si="259"/>
        <v>0</v>
      </c>
      <c r="PK79" s="191"/>
      <c r="PL79" s="191"/>
      <c r="PM79" s="191"/>
      <c r="PN79" s="191"/>
      <c r="PO79" s="191"/>
      <c r="PP79" s="191"/>
      <c r="PQ79" s="191">
        <f t="shared" si="260"/>
        <v>0</v>
      </c>
      <c r="PR79" s="191"/>
      <c r="PS79" s="191"/>
      <c r="PT79" s="191"/>
      <c r="PU79" s="191"/>
      <c r="PV79" s="191"/>
      <c r="PW79" s="191"/>
      <c r="PX79" s="191">
        <f t="shared" si="261"/>
        <v>0</v>
      </c>
      <c r="PY79" s="191"/>
      <c r="PZ79" s="191"/>
      <c r="QA79" s="191"/>
      <c r="QB79" s="191"/>
      <c r="QC79" s="191"/>
      <c r="QD79" s="191"/>
      <c r="QE79" s="191">
        <f t="shared" si="262"/>
        <v>0</v>
      </c>
      <c r="QF79" s="191"/>
      <c r="QG79" s="191"/>
      <c r="QH79" s="191"/>
      <c r="QI79" s="191"/>
      <c r="QJ79" s="191"/>
      <c r="QK79" s="191"/>
      <c r="QL79" s="191">
        <f t="shared" si="263"/>
        <v>0</v>
      </c>
      <c r="QM79" s="191"/>
      <c r="QN79" s="191"/>
      <c r="QO79" s="191"/>
      <c r="QP79" s="191"/>
      <c r="QQ79" s="191"/>
      <c r="QR79" s="191"/>
      <c r="QS79" s="191">
        <f t="shared" si="264"/>
        <v>0</v>
      </c>
      <c r="QT79" s="191"/>
      <c r="QU79" s="191"/>
      <c r="QV79" s="191"/>
      <c r="QW79" s="191"/>
      <c r="QX79" s="191"/>
      <c r="QY79" s="191"/>
      <c r="QZ79" s="191">
        <f t="shared" si="265"/>
        <v>0</v>
      </c>
      <c r="RA79" s="191"/>
      <c r="RB79" s="191"/>
      <c r="RC79" s="191"/>
      <c r="RD79" s="191"/>
      <c r="RE79" s="191"/>
      <c r="RF79" s="191"/>
      <c r="RG79" s="191">
        <f t="shared" si="266"/>
        <v>0</v>
      </c>
      <c r="RH79" s="191"/>
      <c r="RI79" s="191"/>
      <c r="RJ79" s="191"/>
      <c r="RK79" s="191"/>
      <c r="RL79" s="191"/>
      <c r="RM79" s="191"/>
      <c r="RN79" s="191">
        <f t="shared" si="267"/>
        <v>0</v>
      </c>
      <c r="RO79" s="191"/>
      <c r="RP79" s="191"/>
      <c r="RQ79" s="191"/>
      <c r="RR79" s="191"/>
      <c r="RS79" s="191"/>
      <c r="RT79" s="191"/>
      <c r="RU79" s="191">
        <f t="shared" si="268"/>
        <v>0</v>
      </c>
      <c r="RV79" s="191"/>
      <c r="RW79" s="191"/>
      <c r="RX79" s="191"/>
      <c r="RY79" s="191"/>
      <c r="RZ79" s="191"/>
      <c r="SA79" s="191"/>
      <c r="SB79" s="191">
        <f t="shared" si="269"/>
        <v>0</v>
      </c>
      <c r="SC79" s="191"/>
      <c r="SD79" s="191"/>
      <c r="SE79" s="191"/>
      <c r="SF79" s="191"/>
      <c r="SG79" s="191"/>
      <c r="SH79" s="191"/>
      <c r="SI79" s="191">
        <f t="shared" si="270"/>
        <v>0</v>
      </c>
      <c r="SJ79" s="191"/>
      <c r="SK79" s="191"/>
      <c r="SL79" s="191"/>
      <c r="SM79" s="191"/>
      <c r="SN79" s="191"/>
      <c r="SO79" s="191"/>
      <c r="SP79" s="191">
        <f t="shared" si="271"/>
        <v>0</v>
      </c>
      <c r="SQ79" s="191"/>
      <c r="SR79" s="191"/>
      <c r="SS79" s="191"/>
      <c r="ST79" s="191"/>
      <c r="SU79" s="191"/>
      <c r="SV79" s="191"/>
      <c r="SW79" s="191">
        <f t="shared" si="272"/>
        <v>0</v>
      </c>
      <c r="SX79" s="191"/>
      <c r="SY79" s="191"/>
      <c r="SZ79" s="191"/>
      <c r="TA79" s="191"/>
      <c r="TB79" s="191"/>
      <c r="TC79" s="191"/>
      <c r="TD79" s="191">
        <f t="shared" si="273"/>
        <v>0</v>
      </c>
      <c r="TE79" s="191"/>
      <c r="TF79" s="191"/>
      <c r="TG79" s="191"/>
      <c r="TH79" s="191"/>
      <c r="TI79" s="191"/>
      <c r="TJ79" s="191"/>
      <c r="TK79" s="191">
        <f t="shared" si="274"/>
        <v>0</v>
      </c>
      <c r="TL79" s="191"/>
      <c r="TM79" s="191"/>
      <c r="TN79" s="191"/>
      <c r="TO79" s="191"/>
      <c r="TP79" s="191"/>
      <c r="TQ79" s="191"/>
      <c r="TR79" s="191">
        <f t="shared" si="275"/>
        <v>0</v>
      </c>
      <c r="TS79" s="191"/>
      <c r="TT79" s="191"/>
      <c r="TU79" s="191"/>
      <c r="TV79" s="191"/>
      <c r="TW79" s="191"/>
      <c r="TX79" s="191"/>
      <c r="TY79" s="191">
        <f t="shared" si="276"/>
        <v>0</v>
      </c>
      <c r="TZ79" s="191"/>
      <c r="UA79" s="191"/>
      <c r="UB79" s="191"/>
      <c r="UC79" s="191"/>
      <c r="UD79" s="191"/>
      <c r="UE79" s="191"/>
      <c r="UF79" s="191">
        <f t="shared" si="277"/>
        <v>0</v>
      </c>
      <c r="UG79" s="191"/>
      <c r="UH79" s="191"/>
      <c r="UI79" s="191"/>
      <c r="UJ79" s="191"/>
      <c r="UK79" s="191"/>
      <c r="UL79" s="191"/>
      <c r="UM79" s="191">
        <f t="shared" si="278"/>
        <v>0</v>
      </c>
      <c r="UN79" s="191"/>
      <c r="UO79" s="191"/>
      <c r="UP79" s="191"/>
      <c r="UQ79" s="191"/>
      <c r="UR79" s="191"/>
      <c r="US79" s="191"/>
      <c r="UT79" s="191">
        <f t="shared" si="279"/>
        <v>0</v>
      </c>
      <c r="UU79" s="191"/>
      <c r="UV79" s="191"/>
      <c r="UW79" s="191"/>
      <c r="UX79" s="191"/>
      <c r="UY79" s="191"/>
      <c r="UZ79" s="191"/>
      <c r="VA79" s="191">
        <f t="shared" si="280"/>
        <v>0</v>
      </c>
      <c r="VB79" s="191"/>
      <c r="VC79" s="191"/>
      <c r="VD79" s="191"/>
      <c r="VE79" s="191"/>
      <c r="VF79" s="191"/>
      <c r="VG79" s="191"/>
      <c r="VH79" s="191">
        <f t="shared" si="281"/>
        <v>0</v>
      </c>
      <c r="VI79" s="191"/>
      <c r="VJ79" s="191"/>
      <c r="VK79" s="191"/>
      <c r="VL79" s="191"/>
      <c r="VM79" s="191"/>
      <c r="VN79" s="191"/>
      <c r="VO79" s="191">
        <f t="shared" si="282"/>
        <v>0</v>
      </c>
      <c r="VP79" s="191"/>
      <c r="VQ79" s="191"/>
      <c r="VR79" s="191"/>
      <c r="VS79" s="191"/>
      <c r="VT79" s="191"/>
      <c r="VU79" s="191"/>
      <c r="VV79" s="191">
        <f t="shared" si="283"/>
        <v>0</v>
      </c>
      <c r="VW79" s="191"/>
      <c r="VX79" s="191"/>
      <c r="VY79" s="191"/>
      <c r="VZ79" s="191"/>
      <c r="WA79" s="191"/>
      <c r="WB79" s="191"/>
      <c r="WC79" s="191">
        <f t="shared" si="284"/>
        <v>0</v>
      </c>
      <c r="WD79" s="191"/>
      <c r="WE79" s="191"/>
      <c r="WF79" s="191"/>
      <c r="WG79" s="191"/>
      <c r="WH79" s="191"/>
      <c r="WI79" s="191"/>
      <c r="WJ79" s="191">
        <f t="shared" si="285"/>
        <v>0</v>
      </c>
      <c r="WK79" s="191"/>
      <c r="WL79" s="191"/>
      <c r="WM79" s="191"/>
      <c r="WN79" s="191"/>
      <c r="WO79" s="191"/>
      <c r="WP79" s="191"/>
      <c r="WQ79" s="191">
        <f t="shared" si="286"/>
        <v>0</v>
      </c>
      <c r="WR79" s="191"/>
      <c r="WS79" s="191"/>
      <c r="WT79" s="191"/>
      <c r="WU79" s="191"/>
      <c r="WV79" s="191"/>
      <c r="WW79" s="191"/>
      <c r="WX79" s="191">
        <f t="shared" si="287"/>
        <v>0</v>
      </c>
      <c r="WY79" s="191"/>
      <c r="WZ79" s="191"/>
      <c r="XA79" s="191"/>
      <c r="XB79" s="191"/>
      <c r="XC79" s="191"/>
      <c r="XD79" s="191"/>
      <c r="XE79" s="191">
        <f t="shared" si="288"/>
        <v>0</v>
      </c>
      <c r="XF79" s="191"/>
      <c r="XG79" s="191"/>
      <c r="XH79" s="191"/>
      <c r="XI79" s="191"/>
      <c r="XJ79" s="191"/>
      <c r="XK79" s="191"/>
      <c r="XL79" s="191">
        <f t="shared" si="289"/>
        <v>0</v>
      </c>
      <c r="XM79" s="191"/>
      <c r="XN79" s="191"/>
      <c r="XO79" s="191"/>
      <c r="XP79" s="191">
        <v>1</v>
      </c>
      <c r="XQ79" s="191">
        <f t="shared" si="290"/>
        <v>10000</v>
      </c>
      <c r="XR79" s="191"/>
      <c r="XS79" s="191">
        <f t="shared" si="291"/>
        <v>10000</v>
      </c>
      <c r="XT79" s="191"/>
      <c r="XU79" s="191"/>
      <c r="XV79" s="191"/>
      <c r="XW79" s="191"/>
      <c r="XX79" s="191"/>
      <c r="XY79" s="191"/>
      <c r="XZ79" s="191">
        <f t="shared" si="292"/>
        <v>0</v>
      </c>
      <c r="YA79" s="191"/>
      <c r="YB79" s="191"/>
      <c r="YC79" s="191"/>
      <c r="YD79" s="191"/>
      <c r="YE79" s="191"/>
      <c r="YF79" s="191"/>
      <c r="YG79" s="191">
        <f t="shared" si="293"/>
        <v>0</v>
      </c>
      <c r="YH79" s="191"/>
      <c r="YI79" s="191"/>
      <c r="YJ79" s="191"/>
      <c r="YK79" s="191"/>
      <c r="YL79" s="191"/>
      <c r="YM79" s="191"/>
      <c r="YN79" s="191">
        <f t="shared" si="294"/>
        <v>0</v>
      </c>
      <c r="YO79" s="191"/>
      <c r="YP79" s="191"/>
      <c r="YQ79" s="191"/>
      <c r="YR79" s="191"/>
      <c r="YS79" s="191"/>
      <c r="YT79" s="191"/>
      <c r="YU79" s="191">
        <f t="shared" si="295"/>
        <v>0</v>
      </c>
      <c r="YV79" s="191"/>
      <c r="YW79" s="191"/>
      <c r="YX79" s="191"/>
      <c r="YY79" s="191"/>
      <c r="YZ79" s="191">
        <v>0</v>
      </c>
      <c r="ZA79" s="191"/>
      <c r="ZB79" s="191">
        <f t="shared" si="296"/>
        <v>0</v>
      </c>
      <c r="ZC79" s="191"/>
      <c r="ZD79" s="191"/>
      <c r="ZE79" s="191"/>
      <c r="ZF79" s="191"/>
      <c r="ZG79" s="191"/>
      <c r="ZH79" s="191"/>
      <c r="ZI79" s="191">
        <f t="shared" si="297"/>
        <v>0</v>
      </c>
      <c r="ZJ79" s="191"/>
      <c r="ZK79" s="191"/>
      <c r="ZL79" s="191"/>
      <c r="ZM79" s="191"/>
      <c r="ZN79" s="191"/>
      <c r="ZO79" s="191"/>
      <c r="ZP79" s="191">
        <f t="shared" si="298"/>
        <v>0</v>
      </c>
      <c r="ZQ79" s="191"/>
      <c r="ZR79" s="191"/>
      <c r="ZS79" s="191"/>
      <c r="ZT79" s="191"/>
      <c r="ZU79" s="190">
        <f t="shared" si="203"/>
        <v>185095.86900000001</v>
      </c>
      <c r="ZV79" s="190">
        <f t="shared" si="202"/>
        <v>0</v>
      </c>
      <c r="ZW79" s="190">
        <f t="shared" si="202"/>
        <v>185095.86900000001</v>
      </c>
      <c r="ZX79" s="9"/>
    </row>
    <row r="80" spans="1:700" ht="18" customHeight="1">
      <c r="A80" s="213">
        <v>9</v>
      </c>
      <c r="B80" s="191" t="s">
        <v>1906</v>
      </c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>
        <f t="shared" si="204"/>
        <v>0</v>
      </c>
      <c r="N80" s="191"/>
      <c r="O80" s="191"/>
      <c r="P80" s="191"/>
      <c r="Q80" s="191"/>
      <c r="R80" s="191"/>
      <c r="S80" s="191"/>
      <c r="T80" s="191">
        <f t="shared" si="205"/>
        <v>0</v>
      </c>
      <c r="U80" s="191"/>
      <c r="V80" s="191"/>
      <c r="W80" s="191"/>
      <c r="X80" s="191"/>
      <c r="Y80" s="191"/>
      <c r="Z80" s="191"/>
      <c r="AA80" s="191">
        <f t="shared" si="206"/>
        <v>0</v>
      </c>
      <c r="AB80" s="191"/>
      <c r="AC80" s="191"/>
      <c r="AD80" s="191"/>
      <c r="AE80" s="191"/>
      <c r="AF80" s="191"/>
      <c r="AG80" s="191"/>
      <c r="AH80" s="191">
        <f t="shared" si="207"/>
        <v>0</v>
      </c>
      <c r="AI80" s="191"/>
      <c r="AJ80" s="191"/>
      <c r="AK80" s="191"/>
      <c r="AL80" s="191"/>
      <c r="AM80" s="191"/>
      <c r="AN80" s="191"/>
      <c r="AO80" s="191">
        <f t="shared" si="208"/>
        <v>0</v>
      </c>
      <c r="AP80" s="191"/>
      <c r="AQ80" s="191"/>
      <c r="AR80" s="191"/>
      <c r="AS80" s="191"/>
      <c r="AT80" s="191"/>
      <c r="AU80" s="191"/>
      <c r="AV80" s="191">
        <f t="shared" si="209"/>
        <v>0</v>
      </c>
      <c r="AW80" s="191"/>
      <c r="AX80" s="191"/>
      <c r="AY80" s="191"/>
      <c r="AZ80" s="191"/>
      <c r="BA80" s="191"/>
      <c r="BB80" s="191"/>
      <c r="BC80" s="191">
        <f t="shared" si="210"/>
        <v>0</v>
      </c>
      <c r="BD80" s="191"/>
      <c r="BE80" s="191"/>
      <c r="BF80" s="191"/>
      <c r="BG80" s="191"/>
      <c r="BH80" s="191"/>
      <c r="BI80" s="191"/>
      <c r="BJ80" s="191">
        <f t="shared" si="211"/>
        <v>0</v>
      </c>
      <c r="BK80" s="191"/>
      <c r="BL80" s="191"/>
      <c r="BM80" s="191"/>
      <c r="BN80" s="191"/>
      <c r="BO80" s="191"/>
      <c r="BP80" s="191"/>
      <c r="BQ80" s="191">
        <f t="shared" si="212"/>
        <v>0</v>
      </c>
      <c r="BR80" s="191"/>
      <c r="BS80" s="191"/>
      <c r="BT80" s="191"/>
      <c r="BU80" s="191"/>
      <c r="BV80" s="191"/>
      <c r="BW80" s="191"/>
      <c r="BX80" s="191">
        <f t="shared" si="213"/>
        <v>0</v>
      </c>
      <c r="BY80" s="191"/>
      <c r="BZ80" s="191"/>
      <c r="CA80" s="191"/>
      <c r="CB80" s="191"/>
      <c r="CC80" s="191"/>
      <c r="CD80" s="191"/>
      <c r="CE80" s="191">
        <f t="shared" si="214"/>
        <v>0</v>
      </c>
      <c r="CF80" s="191"/>
      <c r="CG80" s="191"/>
      <c r="CH80" s="191"/>
      <c r="CI80" s="191"/>
      <c r="CJ80" s="191"/>
      <c r="CK80" s="191"/>
      <c r="CL80" s="191">
        <f t="shared" si="215"/>
        <v>0</v>
      </c>
      <c r="CM80" s="191"/>
      <c r="CN80" s="191"/>
      <c r="CO80" s="191"/>
      <c r="CP80" s="191"/>
      <c r="CQ80" s="191"/>
      <c r="CR80" s="191"/>
      <c r="CS80" s="191">
        <f t="shared" si="216"/>
        <v>0</v>
      </c>
      <c r="CT80" s="191"/>
      <c r="CU80" s="191"/>
      <c r="CV80" s="191"/>
      <c r="CW80" s="191"/>
      <c r="CX80" s="191"/>
      <c r="CY80" s="191"/>
      <c r="CZ80" s="191">
        <f t="shared" si="217"/>
        <v>0</v>
      </c>
      <c r="DA80" s="191"/>
      <c r="DB80" s="191"/>
      <c r="DC80" s="191"/>
      <c r="DD80" s="191"/>
      <c r="DE80" s="191"/>
      <c r="DF80" s="191"/>
      <c r="DG80" s="191">
        <f t="shared" si="218"/>
        <v>0</v>
      </c>
      <c r="DH80" s="191"/>
      <c r="DI80" s="191"/>
      <c r="DJ80" s="191"/>
      <c r="DK80" s="191"/>
      <c r="DL80" s="191"/>
      <c r="DM80" s="191"/>
      <c r="DN80" s="191">
        <f t="shared" si="219"/>
        <v>0</v>
      </c>
      <c r="DO80" s="191"/>
      <c r="DP80" s="191"/>
      <c r="DQ80" s="191"/>
      <c r="DR80" s="191"/>
      <c r="DS80" s="191"/>
      <c r="DT80" s="191"/>
      <c r="DU80" s="191">
        <f t="shared" si="220"/>
        <v>0</v>
      </c>
      <c r="DV80" s="191"/>
      <c r="DW80" s="191"/>
      <c r="DX80" s="191"/>
      <c r="DY80" s="191"/>
      <c r="DZ80" s="191"/>
      <c r="EA80" s="191"/>
      <c r="EB80" s="191">
        <f t="shared" si="221"/>
        <v>0</v>
      </c>
      <c r="EC80" s="191"/>
      <c r="ED80" s="191"/>
      <c r="EE80" s="191"/>
      <c r="EF80" s="191"/>
      <c r="EG80" s="191"/>
      <c r="EH80" s="191"/>
      <c r="EI80" s="191">
        <f t="shared" si="222"/>
        <v>0</v>
      </c>
      <c r="EJ80" s="191"/>
      <c r="EK80" s="191"/>
      <c r="EL80" s="191"/>
      <c r="EM80" s="191"/>
      <c r="EN80" s="191"/>
      <c r="EO80" s="191"/>
      <c r="EP80" s="191">
        <f t="shared" si="299"/>
        <v>0</v>
      </c>
      <c r="EQ80" s="191"/>
      <c r="ER80" s="191"/>
      <c r="ES80" s="191"/>
      <c r="ET80" s="191"/>
      <c r="EU80" s="191"/>
      <c r="EV80" s="191"/>
      <c r="EW80" s="191">
        <f t="shared" si="300"/>
        <v>0</v>
      </c>
      <c r="EX80" s="191"/>
      <c r="EY80" s="191"/>
      <c r="EZ80" s="191"/>
      <c r="FA80" s="191"/>
      <c r="FB80" s="191"/>
      <c r="FC80" s="191"/>
      <c r="FD80" s="191">
        <f t="shared" si="301"/>
        <v>0</v>
      </c>
      <c r="FE80" s="191"/>
      <c r="FF80" s="191"/>
      <c r="FG80" s="191"/>
      <c r="FH80" s="191"/>
      <c r="FI80" s="191"/>
      <c r="FJ80" s="191"/>
      <c r="FK80" s="191">
        <f t="shared" si="223"/>
        <v>0</v>
      </c>
      <c r="FL80" s="191"/>
      <c r="FM80" s="191"/>
      <c r="FN80" s="191"/>
      <c r="FO80" s="191"/>
      <c r="FP80" s="191"/>
      <c r="FQ80" s="191"/>
      <c r="FR80" s="191">
        <f t="shared" si="224"/>
        <v>0</v>
      </c>
      <c r="FS80" s="191"/>
      <c r="FT80" s="191"/>
      <c r="FU80" s="191"/>
      <c r="FV80" s="191"/>
      <c r="FW80" s="191"/>
      <c r="FX80" s="191"/>
      <c r="FY80" s="191">
        <f t="shared" si="225"/>
        <v>0</v>
      </c>
      <c r="FZ80" s="191"/>
      <c r="GA80" s="191"/>
      <c r="GB80" s="191"/>
      <c r="GC80" s="191"/>
      <c r="GD80" s="191"/>
      <c r="GE80" s="191"/>
      <c r="GF80" s="191">
        <f t="shared" si="302"/>
        <v>0</v>
      </c>
      <c r="GG80" s="191"/>
      <c r="GH80" s="191"/>
      <c r="GI80" s="191"/>
      <c r="GJ80" s="191"/>
      <c r="GK80" s="191"/>
      <c r="GL80" s="191"/>
      <c r="GM80" s="191">
        <f t="shared" si="303"/>
        <v>0</v>
      </c>
      <c r="GN80" s="191"/>
      <c r="GO80" s="191"/>
      <c r="GP80" s="191"/>
      <c r="GQ80" s="191"/>
      <c r="GR80" s="191"/>
      <c r="GS80" s="191"/>
      <c r="GT80" s="191">
        <f t="shared" si="226"/>
        <v>0</v>
      </c>
      <c r="GU80" s="191"/>
      <c r="GV80" s="191"/>
      <c r="GW80" s="191"/>
      <c r="GX80" s="191"/>
      <c r="GY80" s="191"/>
      <c r="GZ80" s="191"/>
      <c r="HA80" s="191">
        <f t="shared" si="227"/>
        <v>0</v>
      </c>
      <c r="HB80" s="191"/>
      <c r="HC80" s="191"/>
      <c r="HD80" s="191"/>
      <c r="HE80" s="191"/>
      <c r="HF80" s="191"/>
      <c r="HG80" s="191"/>
      <c r="HH80" s="191">
        <f t="shared" si="228"/>
        <v>0</v>
      </c>
      <c r="HI80" s="191"/>
      <c r="HJ80" s="191"/>
      <c r="HK80" s="191"/>
      <c r="HL80" s="191"/>
      <c r="HM80" s="191"/>
      <c r="HN80" s="191"/>
      <c r="HO80" s="191">
        <f t="shared" si="229"/>
        <v>0</v>
      </c>
      <c r="HP80" s="191"/>
      <c r="HQ80" s="191"/>
      <c r="HR80" s="191"/>
      <c r="HS80" s="191"/>
      <c r="HT80" s="191"/>
      <c r="HU80" s="191"/>
      <c r="HV80" s="191">
        <f t="shared" si="230"/>
        <v>0</v>
      </c>
      <c r="HW80" s="191"/>
      <c r="HX80" s="191"/>
      <c r="HY80" s="191"/>
      <c r="HZ80" s="191"/>
      <c r="IA80" s="191"/>
      <c r="IB80" s="191"/>
      <c r="IC80" s="191">
        <f t="shared" si="231"/>
        <v>0</v>
      </c>
      <c r="ID80" s="191"/>
      <c r="IE80" s="191"/>
      <c r="IF80" s="191"/>
      <c r="IG80" s="191"/>
      <c r="IH80" s="191"/>
      <c r="II80" s="191"/>
      <c r="IJ80" s="191">
        <f t="shared" si="232"/>
        <v>0</v>
      </c>
      <c r="IK80" s="191"/>
      <c r="IL80" s="191"/>
      <c r="IM80" s="191"/>
      <c r="IN80" s="191"/>
      <c r="IO80" s="191"/>
      <c r="IP80" s="191"/>
      <c r="IQ80" s="191">
        <f t="shared" si="233"/>
        <v>0</v>
      </c>
      <c r="IR80" s="191"/>
      <c r="IS80" s="191"/>
      <c r="IT80" s="191"/>
      <c r="IU80" s="191"/>
      <c r="IV80" s="191"/>
      <c r="IW80" s="191"/>
      <c r="IX80" s="191">
        <f t="shared" si="234"/>
        <v>0</v>
      </c>
      <c r="IY80" s="191"/>
      <c r="IZ80" s="191"/>
      <c r="JA80" s="191"/>
      <c r="JB80" s="191"/>
      <c r="JC80" s="191"/>
      <c r="JD80" s="191"/>
      <c r="JE80" s="191">
        <f t="shared" si="235"/>
        <v>0</v>
      </c>
      <c r="JF80" s="191"/>
      <c r="JG80" s="191"/>
      <c r="JH80" s="191"/>
      <c r="JI80" s="191"/>
      <c r="JJ80" s="191"/>
      <c r="JK80" s="191"/>
      <c r="JL80" s="191">
        <f t="shared" si="236"/>
        <v>0</v>
      </c>
      <c r="JM80" s="191"/>
      <c r="JN80" s="191"/>
      <c r="JO80" s="191"/>
      <c r="JP80" s="191"/>
      <c r="JQ80" s="191"/>
      <c r="JR80" s="191"/>
      <c r="JS80" s="191">
        <f t="shared" si="237"/>
        <v>0</v>
      </c>
      <c r="JT80" s="191"/>
      <c r="JU80" s="191"/>
      <c r="JV80" s="191"/>
      <c r="JW80" s="191"/>
      <c r="JX80" s="191"/>
      <c r="JY80" s="191"/>
      <c r="JZ80" s="191">
        <f t="shared" si="238"/>
        <v>0</v>
      </c>
      <c r="KA80" s="191"/>
      <c r="KB80" s="191"/>
      <c r="KC80" s="191"/>
      <c r="KD80" s="191"/>
      <c r="KE80" s="191"/>
      <c r="KF80" s="191"/>
      <c r="KG80" s="191">
        <f t="shared" si="239"/>
        <v>0</v>
      </c>
      <c r="KH80" s="191"/>
      <c r="KI80" s="191"/>
      <c r="KJ80" s="191"/>
      <c r="KK80" s="191"/>
      <c r="KL80" s="191"/>
      <c r="KM80" s="191"/>
      <c r="KN80" s="191">
        <f t="shared" si="240"/>
        <v>0</v>
      </c>
      <c r="KO80" s="191"/>
      <c r="KP80" s="191"/>
      <c r="KQ80" s="191"/>
      <c r="KR80" s="191"/>
      <c r="KS80" s="191"/>
      <c r="KT80" s="191"/>
      <c r="KU80" s="191">
        <f t="shared" si="241"/>
        <v>0</v>
      </c>
      <c r="KV80" s="191"/>
      <c r="KW80" s="191"/>
      <c r="KX80" s="191"/>
      <c r="KY80" s="191"/>
      <c r="KZ80" s="191"/>
      <c r="LA80" s="191"/>
      <c r="LB80" s="191">
        <f t="shared" si="242"/>
        <v>0</v>
      </c>
      <c r="LC80" s="191"/>
      <c r="LD80" s="191"/>
      <c r="LE80" s="191"/>
      <c r="LF80" s="191"/>
      <c r="LG80" s="191"/>
      <c r="LH80" s="191"/>
      <c r="LI80" s="191">
        <f t="shared" si="243"/>
        <v>0</v>
      </c>
      <c r="LJ80" s="191"/>
      <c r="LK80" s="191"/>
      <c r="LL80" s="191"/>
      <c r="LM80" s="191"/>
      <c r="LN80" s="191"/>
      <c r="LO80" s="191"/>
      <c r="LP80" s="191">
        <f t="shared" si="244"/>
        <v>0</v>
      </c>
      <c r="LQ80" s="191"/>
      <c r="LR80" s="191"/>
      <c r="LS80" s="191"/>
      <c r="LT80" s="191"/>
      <c r="LU80" s="191"/>
      <c r="LV80" s="191"/>
      <c r="LW80" s="191">
        <f t="shared" si="245"/>
        <v>0</v>
      </c>
      <c r="LX80" s="191"/>
      <c r="LY80" s="191"/>
      <c r="LZ80" s="191"/>
      <c r="MA80" s="191"/>
      <c r="MB80" s="191"/>
      <c r="MC80" s="191"/>
      <c r="MD80" s="191">
        <f t="shared" si="246"/>
        <v>0</v>
      </c>
      <c r="ME80" s="191"/>
      <c r="MF80" s="191"/>
      <c r="MG80" s="191"/>
      <c r="MH80" s="191"/>
      <c r="MI80" s="191"/>
      <c r="MJ80" s="191"/>
      <c r="MK80" s="191">
        <f t="shared" si="247"/>
        <v>0</v>
      </c>
      <c r="ML80" s="191"/>
      <c r="MM80" s="191"/>
      <c r="MN80" s="191"/>
      <c r="MO80" s="191"/>
      <c r="MP80" s="191"/>
      <c r="MQ80" s="191"/>
      <c r="MR80" s="191">
        <f t="shared" si="248"/>
        <v>0</v>
      </c>
      <c r="MS80" s="191"/>
      <c r="MT80" s="191"/>
      <c r="MU80" s="191"/>
      <c r="MV80" s="191"/>
      <c r="MW80" s="191"/>
      <c r="MX80" s="191"/>
      <c r="MY80" s="191">
        <f t="shared" si="249"/>
        <v>0</v>
      </c>
      <c r="MZ80" s="191"/>
      <c r="NA80" s="191"/>
      <c r="NB80" s="191"/>
      <c r="NC80" s="191">
        <v>2754</v>
      </c>
      <c r="ND80" s="201">
        <f t="shared" si="250"/>
        <v>399514.51800000004</v>
      </c>
      <c r="NE80" s="191"/>
      <c r="NF80" s="201">
        <f t="shared" si="251"/>
        <v>399514.51800000004</v>
      </c>
      <c r="NG80" s="191">
        <v>2567</v>
      </c>
      <c r="NH80" s="191"/>
      <c r="NI80" s="191"/>
      <c r="NJ80" s="191"/>
      <c r="NK80" s="191"/>
      <c r="NL80" s="191"/>
      <c r="NM80" s="191">
        <f t="shared" si="252"/>
        <v>0</v>
      </c>
      <c r="NN80" s="191"/>
      <c r="NO80" s="191"/>
      <c r="NP80" s="191"/>
      <c r="NQ80" s="191"/>
      <c r="NR80" s="191"/>
      <c r="NS80" s="191"/>
      <c r="NT80" s="191">
        <f t="shared" si="253"/>
        <v>0</v>
      </c>
      <c r="NU80" s="191"/>
      <c r="NV80" s="191"/>
      <c r="NW80" s="191"/>
      <c r="NX80" s="191"/>
      <c r="NY80" s="191"/>
      <c r="NZ80" s="191"/>
      <c r="OA80" s="191">
        <f t="shared" si="254"/>
        <v>0</v>
      </c>
      <c r="OB80" s="191"/>
      <c r="OC80" s="191"/>
      <c r="OD80" s="191"/>
      <c r="OE80" s="191"/>
      <c r="OF80" s="191"/>
      <c r="OG80" s="191"/>
      <c r="OH80" s="191">
        <f t="shared" si="255"/>
        <v>0</v>
      </c>
      <c r="OI80" s="191"/>
      <c r="OJ80" s="191"/>
      <c r="OK80" s="191"/>
      <c r="OL80" s="191"/>
      <c r="OM80" s="191"/>
      <c r="ON80" s="191"/>
      <c r="OO80" s="191">
        <f t="shared" si="256"/>
        <v>0</v>
      </c>
      <c r="OP80" s="191"/>
      <c r="OQ80" s="191"/>
      <c r="OR80" s="191"/>
      <c r="OS80" s="191"/>
      <c r="OT80" s="191"/>
      <c r="OU80" s="191"/>
      <c r="OV80" s="191">
        <f t="shared" si="257"/>
        <v>0</v>
      </c>
      <c r="OW80" s="191"/>
      <c r="OX80" s="191"/>
      <c r="OY80" s="191"/>
      <c r="OZ80" s="191"/>
      <c r="PA80" s="191"/>
      <c r="PB80" s="191"/>
      <c r="PC80" s="191">
        <f t="shared" si="258"/>
        <v>0</v>
      </c>
      <c r="PD80" s="191"/>
      <c r="PE80" s="191"/>
      <c r="PF80" s="191"/>
      <c r="PG80" s="191"/>
      <c r="PH80" s="191"/>
      <c r="PI80" s="191"/>
      <c r="PJ80" s="191">
        <f t="shared" si="259"/>
        <v>0</v>
      </c>
      <c r="PK80" s="191"/>
      <c r="PL80" s="191"/>
      <c r="PM80" s="191"/>
      <c r="PN80" s="191"/>
      <c r="PO80" s="191"/>
      <c r="PP80" s="191"/>
      <c r="PQ80" s="191">
        <f t="shared" si="260"/>
        <v>0</v>
      </c>
      <c r="PR80" s="191"/>
      <c r="PS80" s="191"/>
      <c r="PT80" s="191"/>
      <c r="PU80" s="191"/>
      <c r="PV80" s="191"/>
      <c r="PW80" s="191"/>
      <c r="PX80" s="191">
        <f t="shared" si="261"/>
        <v>0</v>
      </c>
      <c r="PY80" s="191"/>
      <c r="PZ80" s="191"/>
      <c r="QA80" s="191"/>
      <c r="QB80" s="191"/>
      <c r="QC80" s="191"/>
      <c r="QD80" s="191"/>
      <c r="QE80" s="191">
        <f t="shared" si="262"/>
        <v>0</v>
      </c>
      <c r="QF80" s="191"/>
      <c r="QG80" s="191"/>
      <c r="QH80" s="191"/>
      <c r="QI80" s="191"/>
      <c r="QJ80" s="191"/>
      <c r="QK80" s="191"/>
      <c r="QL80" s="191">
        <f t="shared" si="263"/>
        <v>0</v>
      </c>
      <c r="QM80" s="191"/>
      <c r="QN80" s="191"/>
      <c r="QO80" s="191"/>
      <c r="QP80" s="191"/>
      <c r="QQ80" s="191"/>
      <c r="QR80" s="191"/>
      <c r="QS80" s="191">
        <f t="shared" si="264"/>
        <v>0</v>
      </c>
      <c r="QT80" s="191"/>
      <c r="QU80" s="191"/>
      <c r="QV80" s="191"/>
      <c r="QW80" s="191"/>
      <c r="QX80" s="191"/>
      <c r="QY80" s="191"/>
      <c r="QZ80" s="191">
        <f t="shared" si="265"/>
        <v>0</v>
      </c>
      <c r="RA80" s="191"/>
      <c r="RB80" s="191"/>
      <c r="RC80" s="191"/>
      <c r="RD80" s="191"/>
      <c r="RE80" s="191"/>
      <c r="RF80" s="191"/>
      <c r="RG80" s="191">
        <f t="shared" si="266"/>
        <v>0</v>
      </c>
      <c r="RH80" s="191"/>
      <c r="RI80" s="191"/>
      <c r="RJ80" s="191"/>
      <c r="RK80" s="191"/>
      <c r="RL80" s="191"/>
      <c r="RM80" s="191"/>
      <c r="RN80" s="191">
        <f t="shared" si="267"/>
        <v>0</v>
      </c>
      <c r="RO80" s="191"/>
      <c r="RP80" s="191"/>
      <c r="RQ80" s="191"/>
      <c r="RR80" s="191"/>
      <c r="RS80" s="191"/>
      <c r="RT80" s="191"/>
      <c r="RU80" s="191">
        <f t="shared" si="268"/>
        <v>0</v>
      </c>
      <c r="RV80" s="191"/>
      <c r="RW80" s="191"/>
      <c r="RX80" s="191"/>
      <c r="RY80" s="191"/>
      <c r="RZ80" s="191"/>
      <c r="SA80" s="191"/>
      <c r="SB80" s="191">
        <f t="shared" si="269"/>
        <v>0</v>
      </c>
      <c r="SC80" s="191"/>
      <c r="SD80" s="191"/>
      <c r="SE80" s="191"/>
      <c r="SF80" s="191"/>
      <c r="SG80" s="191"/>
      <c r="SH80" s="191"/>
      <c r="SI80" s="191">
        <f t="shared" si="270"/>
        <v>0</v>
      </c>
      <c r="SJ80" s="191"/>
      <c r="SK80" s="191"/>
      <c r="SL80" s="191"/>
      <c r="SM80" s="191"/>
      <c r="SN80" s="191"/>
      <c r="SO80" s="191"/>
      <c r="SP80" s="191">
        <f t="shared" si="271"/>
        <v>0</v>
      </c>
      <c r="SQ80" s="191"/>
      <c r="SR80" s="191"/>
      <c r="SS80" s="191"/>
      <c r="ST80" s="191"/>
      <c r="SU80" s="191"/>
      <c r="SV80" s="191"/>
      <c r="SW80" s="191">
        <f t="shared" si="272"/>
        <v>0</v>
      </c>
      <c r="SX80" s="191"/>
      <c r="SY80" s="191"/>
      <c r="SZ80" s="191"/>
      <c r="TA80" s="191"/>
      <c r="TB80" s="191"/>
      <c r="TC80" s="191"/>
      <c r="TD80" s="191">
        <f t="shared" si="273"/>
        <v>0</v>
      </c>
      <c r="TE80" s="191"/>
      <c r="TF80" s="191"/>
      <c r="TG80" s="191"/>
      <c r="TH80" s="191"/>
      <c r="TI80" s="191"/>
      <c r="TJ80" s="191"/>
      <c r="TK80" s="191">
        <f t="shared" si="274"/>
        <v>0</v>
      </c>
      <c r="TL80" s="191"/>
      <c r="TM80" s="191"/>
      <c r="TN80" s="191"/>
      <c r="TO80" s="191"/>
      <c r="TP80" s="191"/>
      <c r="TQ80" s="191"/>
      <c r="TR80" s="191">
        <f t="shared" si="275"/>
        <v>0</v>
      </c>
      <c r="TS80" s="191"/>
      <c r="TT80" s="191"/>
      <c r="TU80" s="191"/>
      <c r="TV80" s="191"/>
      <c r="TW80" s="191"/>
      <c r="TX80" s="191"/>
      <c r="TY80" s="191">
        <f t="shared" si="276"/>
        <v>0</v>
      </c>
      <c r="TZ80" s="191"/>
      <c r="UA80" s="191"/>
      <c r="UB80" s="191"/>
      <c r="UC80" s="191"/>
      <c r="UD80" s="191"/>
      <c r="UE80" s="191"/>
      <c r="UF80" s="191">
        <f t="shared" si="277"/>
        <v>0</v>
      </c>
      <c r="UG80" s="191"/>
      <c r="UH80" s="191"/>
      <c r="UI80" s="191"/>
      <c r="UJ80" s="191"/>
      <c r="UK80" s="191"/>
      <c r="UL80" s="191"/>
      <c r="UM80" s="191">
        <f t="shared" si="278"/>
        <v>0</v>
      </c>
      <c r="UN80" s="191"/>
      <c r="UO80" s="191"/>
      <c r="UP80" s="191"/>
      <c r="UQ80" s="191"/>
      <c r="UR80" s="191"/>
      <c r="US80" s="191"/>
      <c r="UT80" s="191">
        <f t="shared" si="279"/>
        <v>0</v>
      </c>
      <c r="UU80" s="191"/>
      <c r="UV80" s="191"/>
      <c r="UW80" s="191"/>
      <c r="UX80" s="191"/>
      <c r="UY80" s="191"/>
      <c r="UZ80" s="191"/>
      <c r="VA80" s="191">
        <f t="shared" si="280"/>
        <v>0</v>
      </c>
      <c r="VB80" s="191"/>
      <c r="VC80" s="191"/>
      <c r="VD80" s="191"/>
      <c r="VE80" s="191"/>
      <c r="VF80" s="191"/>
      <c r="VG80" s="191"/>
      <c r="VH80" s="191">
        <f t="shared" si="281"/>
        <v>0</v>
      </c>
      <c r="VI80" s="191"/>
      <c r="VJ80" s="191"/>
      <c r="VK80" s="191"/>
      <c r="VL80" s="191"/>
      <c r="VM80" s="191"/>
      <c r="VN80" s="191"/>
      <c r="VO80" s="191">
        <f t="shared" si="282"/>
        <v>0</v>
      </c>
      <c r="VP80" s="191"/>
      <c r="VQ80" s="191"/>
      <c r="VR80" s="191"/>
      <c r="VS80" s="191"/>
      <c r="VT80" s="191"/>
      <c r="VU80" s="191"/>
      <c r="VV80" s="191">
        <f t="shared" si="283"/>
        <v>0</v>
      </c>
      <c r="VW80" s="191"/>
      <c r="VX80" s="191"/>
      <c r="VY80" s="191"/>
      <c r="VZ80" s="191"/>
      <c r="WA80" s="191"/>
      <c r="WB80" s="191"/>
      <c r="WC80" s="191">
        <f t="shared" si="284"/>
        <v>0</v>
      </c>
      <c r="WD80" s="191"/>
      <c r="WE80" s="191"/>
      <c r="WF80" s="191"/>
      <c r="WG80" s="191"/>
      <c r="WH80" s="191"/>
      <c r="WI80" s="191"/>
      <c r="WJ80" s="191">
        <f t="shared" si="285"/>
        <v>0</v>
      </c>
      <c r="WK80" s="191"/>
      <c r="WL80" s="191"/>
      <c r="WM80" s="191"/>
      <c r="WN80" s="191"/>
      <c r="WO80" s="191"/>
      <c r="WP80" s="191"/>
      <c r="WQ80" s="191">
        <f t="shared" si="286"/>
        <v>0</v>
      </c>
      <c r="WR80" s="191"/>
      <c r="WS80" s="191"/>
      <c r="WT80" s="191"/>
      <c r="WU80" s="191"/>
      <c r="WV80" s="191"/>
      <c r="WW80" s="191"/>
      <c r="WX80" s="191">
        <f t="shared" si="287"/>
        <v>0</v>
      </c>
      <c r="WY80" s="191"/>
      <c r="WZ80" s="191"/>
      <c r="XA80" s="191"/>
      <c r="XB80" s="191"/>
      <c r="XC80" s="191"/>
      <c r="XD80" s="191"/>
      <c r="XE80" s="191">
        <f t="shared" si="288"/>
        <v>0</v>
      </c>
      <c r="XF80" s="191"/>
      <c r="XG80" s="191"/>
      <c r="XH80" s="191"/>
      <c r="XI80" s="191"/>
      <c r="XJ80" s="191"/>
      <c r="XK80" s="191"/>
      <c r="XL80" s="191">
        <f t="shared" si="289"/>
        <v>0</v>
      </c>
      <c r="XM80" s="191"/>
      <c r="XN80" s="191"/>
      <c r="XO80" s="191"/>
      <c r="XP80" s="191">
        <v>1</v>
      </c>
      <c r="XQ80" s="191">
        <f t="shared" si="290"/>
        <v>10000</v>
      </c>
      <c r="XR80" s="191"/>
      <c r="XS80" s="191">
        <f t="shared" si="291"/>
        <v>10000</v>
      </c>
      <c r="XT80" s="191"/>
      <c r="XU80" s="191"/>
      <c r="XV80" s="191"/>
      <c r="XW80" s="191"/>
      <c r="XX80" s="191"/>
      <c r="XY80" s="191"/>
      <c r="XZ80" s="191">
        <f t="shared" si="292"/>
        <v>0</v>
      </c>
      <c r="YA80" s="191"/>
      <c r="YB80" s="191"/>
      <c r="YC80" s="191"/>
      <c r="YD80" s="191"/>
      <c r="YE80" s="191"/>
      <c r="YF80" s="191"/>
      <c r="YG80" s="191">
        <f t="shared" si="293"/>
        <v>0</v>
      </c>
      <c r="YH80" s="191"/>
      <c r="YI80" s="191"/>
      <c r="YJ80" s="191"/>
      <c r="YK80" s="191"/>
      <c r="YL80" s="191"/>
      <c r="YM80" s="191"/>
      <c r="YN80" s="191">
        <f t="shared" si="294"/>
        <v>0</v>
      </c>
      <c r="YO80" s="191"/>
      <c r="YP80" s="191"/>
      <c r="YQ80" s="191"/>
      <c r="YR80" s="191"/>
      <c r="YS80" s="191"/>
      <c r="YT80" s="191"/>
      <c r="YU80" s="191">
        <f t="shared" si="295"/>
        <v>0</v>
      </c>
      <c r="YV80" s="191"/>
      <c r="YW80" s="191"/>
      <c r="YX80" s="191"/>
      <c r="YY80" s="191"/>
      <c r="YZ80" s="191">
        <v>435837</v>
      </c>
      <c r="ZA80" s="191"/>
      <c r="ZB80" s="191">
        <f t="shared" si="296"/>
        <v>435837</v>
      </c>
      <c r="ZC80" s="191"/>
      <c r="ZD80" s="191"/>
      <c r="ZE80" s="191"/>
      <c r="ZF80" s="191"/>
      <c r="ZG80" s="191"/>
      <c r="ZH80" s="191"/>
      <c r="ZI80" s="191">
        <f t="shared" si="297"/>
        <v>0</v>
      </c>
      <c r="ZJ80" s="191"/>
      <c r="ZK80" s="191"/>
      <c r="ZL80" s="191"/>
      <c r="ZM80" s="191"/>
      <c r="ZN80" s="191"/>
      <c r="ZO80" s="191"/>
      <c r="ZP80" s="191">
        <f t="shared" si="298"/>
        <v>0</v>
      </c>
      <c r="ZQ80" s="191"/>
      <c r="ZR80" s="191"/>
      <c r="ZS80" s="191"/>
      <c r="ZT80" s="191"/>
      <c r="ZU80" s="190">
        <f t="shared" si="203"/>
        <v>845351.51800000004</v>
      </c>
      <c r="ZV80" s="190">
        <f t="shared" si="202"/>
        <v>0</v>
      </c>
      <c r="ZW80" s="190">
        <f t="shared" si="202"/>
        <v>845351.51800000004</v>
      </c>
      <c r="ZX80" s="9"/>
    </row>
    <row r="81" spans="1:700" ht="18" customHeight="1">
      <c r="A81" s="213">
        <v>10</v>
      </c>
      <c r="B81" s="191" t="s">
        <v>1907</v>
      </c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>
        <f t="shared" si="204"/>
        <v>0</v>
      </c>
      <c r="N81" s="191"/>
      <c r="O81" s="191"/>
      <c r="P81" s="191"/>
      <c r="Q81" s="191"/>
      <c r="R81" s="191"/>
      <c r="S81" s="191"/>
      <c r="T81" s="191">
        <f t="shared" si="205"/>
        <v>0</v>
      </c>
      <c r="U81" s="191"/>
      <c r="V81" s="191"/>
      <c r="W81" s="191"/>
      <c r="X81" s="191"/>
      <c r="Y81" s="191"/>
      <c r="Z81" s="191"/>
      <c r="AA81" s="191">
        <f t="shared" si="206"/>
        <v>0</v>
      </c>
      <c r="AB81" s="191"/>
      <c r="AC81" s="191"/>
      <c r="AD81" s="191"/>
      <c r="AE81" s="191"/>
      <c r="AF81" s="191"/>
      <c r="AG81" s="191"/>
      <c r="AH81" s="191">
        <f t="shared" si="207"/>
        <v>0</v>
      </c>
      <c r="AI81" s="191"/>
      <c r="AJ81" s="191"/>
      <c r="AK81" s="191"/>
      <c r="AL81" s="191"/>
      <c r="AM81" s="191"/>
      <c r="AN81" s="191"/>
      <c r="AO81" s="191">
        <f t="shared" si="208"/>
        <v>0</v>
      </c>
      <c r="AP81" s="191"/>
      <c r="AQ81" s="191"/>
      <c r="AR81" s="191"/>
      <c r="AS81" s="191"/>
      <c r="AT81" s="191"/>
      <c r="AU81" s="191"/>
      <c r="AV81" s="191">
        <f t="shared" si="209"/>
        <v>0</v>
      </c>
      <c r="AW81" s="191"/>
      <c r="AX81" s="191"/>
      <c r="AY81" s="191"/>
      <c r="AZ81" s="191"/>
      <c r="BA81" s="191"/>
      <c r="BB81" s="191"/>
      <c r="BC81" s="191">
        <f t="shared" si="210"/>
        <v>0</v>
      </c>
      <c r="BD81" s="191"/>
      <c r="BE81" s="191"/>
      <c r="BF81" s="191"/>
      <c r="BG81" s="191"/>
      <c r="BH81" s="191"/>
      <c r="BI81" s="191"/>
      <c r="BJ81" s="191">
        <f t="shared" si="211"/>
        <v>0</v>
      </c>
      <c r="BK81" s="191"/>
      <c r="BL81" s="191"/>
      <c r="BM81" s="191"/>
      <c r="BN81" s="191"/>
      <c r="BO81" s="191"/>
      <c r="BP81" s="191"/>
      <c r="BQ81" s="191">
        <f t="shared" si="212"/>
        <v>0</v>
      </c>
      <c r="BR81" s="191"/>
      <c r="BS81" s="191"/>
      <c r="BT81" s="191"/>
      <c r="BU81" s="191"/>
      <c r="BV81" s="191"/>
      <c r="BW81" s="191"/>
      <c r="BX81" s="191">
        <f t="shared" si="213"/>
        <v>0</v>
      </c>
      <c r="BY81" s="191"/>
      <c r="BZ81" s="191"/>
      <c r="CA81" s="191"/>
      <c r="CB81" s="191"/>
      <c r="CC81" s="191"/>
      <c r="CD81" s="191"/>
      <c r="CE81" s="191">
        <f t="shared" si="214"/>
        <v>0</v>
      </c>
      <c r="CF81" s="191"/>
      <c r="CG81" s="191"/>
      <c r="CH81" s="191"/>
      <c r="CI81" s="191"/>
      <c r="CJ81" s="191"/>
      <c r="CK81" s="191"/>
      <c r="CL81" s="191">
        <f t="shared" si="215"/>
        <v>0</v>
      </c>
      <c r="CM81" s="191"/>
      <c r="CN81" s="191"/>
      <c r="CO81" s="191"/>
      <c r="CP81" s="191"/>
      <c r="CQ81" s="191"/>
      <c r="CR81" s="191"/>
      <c r="CS81" s="191">
        <f t="shared" si="216"/>
        <v>0</v>
      </c>
      <c r="CT81" s="191"/>
      <c r="CU81" s="191"/>
      <c r="CV81" s="191"/>
      <c r="CW81" s="191"/>
      <c r="CX81" s="191"/>
      <c r="CY81" s="191"/>
      <c r="CZ81" s="191">
        <f t="shared" si="217"/>
        <v>0</v>
      </c>
      <c r="DA81" s="191"/>
      <c r="DB81" s="191"/>
      <c r="DC81" s="191"/>
      <c r="DD81" s="191"/>
      <c r="DE81" s="191"/>
      <c r="DF81" s="191"/>
      <c r="DG81" s="191">
        <f t="shared" si="218"/>
        <v>0</v>
      </c>
      <c r="DH81" s="191"/>
      <c r="DI81" s="191"/>
      <c r="DJ81" s="191"/>
      <c r="DK81" s="191"/>
      <c r="DL81" s="191"/>
      <c r="DM81" s="191"/>
      <c r="DN81" s="191">
        <f t="shared" si="219"/>
        <v>0</v>
      </c>
      <c r="DO81" s="191"/>
      <c r="DP81" s="191"/>
      <c r="DQ81" s="191"/>
      <c r="DR81" s="191"/>
      <c r="DS81" s="191"/>
      <c r="DT81" s="191"/>
      <c r="DU81" s="191">
        <f t="shared" si="220"/>
        <v>0</v>
      </c>
      <c r="DV81" s="191"/>
      <c r="DW81" s="191"/>
      <c r="DX81" s="191"/>
      <c r="DY81" s="191"/>
      <c r="DZ81" s="191"/>
      <c r="EA81" s="191"/>
      <c r="EB81" s="191">
        <f t="shared" si="221"/>
        <v>0</v>
      </c>
      <c r="EC81" s="191"/>
      <c r="ED81" s="191"/>
      <c r="EE81" s="191"/>
      <c r="EF81" s="191"/>
      <c r="EG81" s="191"/>
      <c r="EH81" s="191"/>
      <c r="EI81" s="191">
        <f t="shared" si="222"/>
        <v>0</v>
      </c>
      <c r="EJ81" s="191"/>
      <c r="EK81" s="191"/>
      <c r="EL81" s="191"/>
      <c r="EM81" s="191"/>
      <c r="EN81" s="191"/>
      <c r="EO81" s="191"/>
      <c r="EP81" s="191">
        <f t="shared" si="299"/>
        <v>0</v>
      </c>
      <c r="EQ81" s="191"/>
      <c r="ER81" s="191"/>
      <c r="ES81" s="191"/>
      <c r="ET81" s="191"/>
      <c r="EU81" s="191"/>
      <c r="EV81" s="191"/>
      <c r="EW81" s="191">
        <f t="shared" si="300"/>
        <v>0</v>
      </c>
      <c r="EX81" s="191"/>
      <c r="EY81" s="191"/>
      <c r="EZ81" s="191"/>
      <c r="FA81" s="191"/>
      <c r="FB81" s="191"/>
      <c r="FC81" s="191"/>
      <c r="FD81" s="191">
        <f t="shared" si="301"/>
        <v>0</v>
      </c>
      <c r="FE81" s="191"/>
      <c r="FF81" s="191"/>
      <c r="FG81" s="191"/>
      <c r="FH81" s="191"/>
      <c r="FI81" s="191"/>
      <c r="FJ81" s="191"/>
      <c r="FK81" s="191">
        <f t="shared" si="223"/>
        <v>0</v>
      </c>
      <c r="FL81" s="191"/>
      <c r="FM81" s="191"/>
      <c r="FN81" s="191"/>
      <c r="FO81" s="191"/>
      <c r="FP81" s="191"/>
      <c r="FQ81" s="191"/>
      <c r="FR81" s="191">
        <f t="shared" si="224"/>
        <v>0</v>
      </c>
      <c r="FS81" s="191"/>
      <c r="FT81" s="191"/>
      <c r="FU81" s="191"/>
      <c r="FV81" s="191"/>
      <c r="FW81" s="191"/>
      <c r="FX81" s="191"/>
      <c r="FY81" s="191">
        <f t="shared" si="225"/>
        <v>0</v>
      </c>
      <c r="FZ81" s="191"/>
      <c r="GA81" s="191"/>
      <c r="GB81" s="191"/>
      <c r="GC81" s="191"/>
      <c r="GD81" s="191"/>
      <c r="GE81" s="191"/>
      <c r="GF81" s="191">
        <f t="shared" si="302"/>
        <v>0</v>
      </c>
      <c r="GG81" s="191"/>
      <c r="GH81" s="191"/>
      <c r="GI81" s="191"/>
      <c r="GJ81" s="191"/>
      <c r="GK81" s="191"/>
      <c r="GL81" s="191"/>
      <c r="GM81" s="191">
        <f t="shared" si="303"/>
        <v>0</v>
      </c>
      <c r="GN81" s="191"/>
      <c r="GO81" s="191"/>
      <c r="GP81" s="191"/>
      <c r="GQ81" s="191"/>
      <c r="GR81" s="191"/>
      <c r="GS81" s="191"/>
      <c r="GT81" s="191">
        <f t="shared" si="226"/>
        <v>0</v>
      </c>
      <c r="GU81" s="191"/>
      <c r="GV81" s="191"/>
      <c r="GW81" s="191"/>
      <c r="GX81" s="191"/>
      <c r="GY81" s="191"/>
      <c r="GZ81" s="191"/>
      <c r="HA81" s="191">
        <f t="shared" si="227"/>
        <v>0</v>
      </c>
      <c r="HB81" s="191"/>
      <c r="HC81" s="191"/>
      <c r="HD81" s="191"/>
      <c r="HE81" s="191"/>
      <c r="HF81" s="191"/>
      <c r="HG81" s="191"/>
      <c r="HH81" s="191">
        <f t="shared" si="228"/>
        <v>0</v>
      </c>
      <c r="HI81" s="191"/>
      <c r="HJ81" s="191"/>
      <c r="HK81" s="191"/>
      <c r="HL81" s="191"/>
      <c r="HM81" s="191"/>
      <c r="HN81" s="191"/>
      <c r="HO81" s="191">
        <f t="shared" si="229"/>
        <v>0</v>
      </c>
      <c r="HP81" s="191"/>
      <c r="HQ81" s="191"/>
      <c r="HR81" s="191"/>
      <c r="HS81" s="191"/>
      <c r="HT81" s="191"/>
      <c r="HU81" s="191"/>
      <c r="HV81" s="191">
        <f t="shared" si="230"/>
        <v>0</v>
      </c>
      <c r="HW81" s="191"/>
      <c r="HX81" s="191"/>
      <c r="HY81" s="191"/>
      <c r="HZ81" s="191"/>
      <c r="IA81" s="191"/>
      <c r="IB81" s="191"/>
      <c r="IC81" s="191">
        <f t="shared" si="231"/>
        <v>0</v>
      </c>
      <c r="ID81" s="191"/>
      <c r="IE81" s="191"/>
      <c r="IF81" s="191"/>
      <c r="IG81" s="191"/>
      <c r="IH81" s="191"/>
      <c r="II81" s="191"/>
      <c r="IJ81" s="191">
        <f t="shared" si="232"/>
        <v>0</v>
      </c>
      <c r="IK81" s="191"/>
      <c r="IL81" s="191"/>
      <c r="IM81" s="191"/>
      <c r="IN81" s="191"/>
      <c r="IO81" s="191"/>
      <c r="IP81" s="191"/>
      <c r="IQ81" s="191">
        <f t="shared" si="233"/>
        <v>0</v>
      </c>
      <c r="IR81" s="191"/>
      <c r="IS81" s="191"/>
      <c r="IT81" s="191"/>
      <c r="IU81" s="191"/>
      <c r="IV81" s="191"/>
      <c r="IW81" s="191"/>
      <c r="IX81" s="191">
        <f t="shared" si="234"/>
        <v>0</v>
      </c>
      <c r="IY81" s="191"/>
      <c r="IZ81" s="191"/>
      <c r="JA81" s="191"/>
      <c r="JB81" s="191"/>
      <c r="JC81" s="191"/>
      <c r="JD81" s="191"/>
      <c r="JE81" s="191">
        <f t="shared" si="235"/>
        <v>0</v>
      </c>
      <c r="JF81" s="191"/>
      <c r="JG81" s="191"/>
      <c r="JH81" s="191"/>
      <c r="JI81" s="191"/>
      <c r="JJ81" s="191"/>
      <c r="JK81" s="191"/>
      <c r="JL81" s="191">
        <f t="shared" si="236"/>
        <v>0</v>
      </c>
      <c r="JM81" s="191"/>
      <c r="JN81" s="191"/>
      <c r="JO81" s="191"/>
      <c r="JP81" s="191"/>
      <c r="JQ81" s="191"/>
      <c r="JR81" s="191"/>
      <c r="JS81" s="191">
        <f t="shared" si="237"/>
        <v>0</v>
      </c>
      <c r="JT81" s="191"/>
      <c r="JU81" s="191"/>
      <c r="JV81" s="191"/>
      <c r="JW81" s="191"/>
      <c r="JX81" s="191"/>
      <c r="JY81" s="191"/>
      <c r="JZ81" s="191">
        <f t="shared" si="238"/>
        <v>0</v>
      </c>
      <c r="KA81" s="191"/>
      <c r="KB81" s="191"/>
      <c r="KC81" s="191"/>
      <c r="KD81" s="191"/>
      <c r="KE81" s="191"/>
      <c r="KF81" s="191"/>
      <c r="KG81" s="191">
        <f t="shared" si="239"/>
        <v>0</v>
      </c>
      <c r="KH81" s="191"/>
      <c r="KI81" s="191"/>
      <c r="KJ81" s="191"/>
      <c r="KK81" s="191"/>
      <c r="KL81" s="191"/>
      <c r="KM81" s="191"/>
      <c r="KN81" s="191">
        <f t="shared" si="240"/>
        <v>0</v>
      </c>
      <c r="KO81" s="191"/>
      <c r="KP81" s="191"/>
      <c r="KQ81" s="191"/>
      <c r="KR81" s="191"/>
      <c r="KS81" s="191"/>
      <c r="KT81" s="191"/>
      <c r="KU81" s="191">
        <f t="shared" si="241"/>
        <v>0</v>
      </c>
      <c r="KV81" s="191"/>
      <c r="KW81" s="191"/>
      <c r="KX81" s="191"/>
      <c r="KY81" s="191"/>
      <c r="KZ81" s="191"/>
      <c r="LA81" s="191"/>
      <c r="LB81" s="191">
        <f t="shared" si="242"/>
        <v>0</v>
      </c>
      <c r="LC81" s="191"/>
      <c r="LD81" s="191"/>
      <c r="LE81" s="191"/>
      <c r="LF81" s="191"/>
      <c r="LG81" s="191"/>
      <c r="LH81" s="191"/>
      <c r="LI81" s="191">
        <f t="shared" si="243"/>
        <v>0</v>
      </c>
      <c r="LJ81" s="191"/>
      <c r="LK81" s="191"/>
      <c r="LL81" s="191"/>
      <c r="LM81" s="191"/>
      <c r="LN81" s="191"/>
      <c r="LO81" s="191"/>
      <c r="LP81" s="191">
        <f t="shared" si="244"/>
        <v>0</v>
      </c>
      <c r="LQ81" s="191"/>
      <c r="LR81" s="191"/>
      <c r="LS81" s="191"/>
      <c r="LT81" s="191"/>
      <c r="LU81" s="191"/>
      <c r="LV81" s="191"/>
      <c r="LW81" s="191">
        <f t="shared" si="245"/>
        <v>0</v>
      </c>
      <c r="LX81" s="191"/>
      <c r="LY81" s="191"/>
      <c r="LZ81" s="191"/>
      <c r="MA81" s="191"/>
      <c r="MB81" s="191"/>
      <c r="MC81" s="191"/>
      <c r="MD81" s="191">
        <f t="shared" si="246"/>
        <v>0</v>
      </c>
      <c r="ME81" s="191"/>
      <c r="MF81" s="191"/>
      <c r="MG81" s="191"/>
      <c r="MH81" s="191"/>
      <c r="MI81" s="191"/>
      <c r="MJ81" s="191"/>
      <c r="MK81" s="191">
        <f t="shared" si="247"/>
        <v>0</v>
      </c>
      <c r="ML81" s="191"/>
      <c r="MM81" s="191"/>
      <c r="MN81" s="191"/>
      <c r="MO81" s="191"/>
      <c r="MP81" s="191"/>
      <c r="MQ81" s="191"/>
      <c r="MR81" s="191">
        <f t="shared" si="248"/>
        <v>0</v>
      </c>
      <c r="MS81" s="191"/>
      <c r="MT81" s="191"/>
      <c r="MU81" s="191"/>
      <c r="MV81" s="191"/>
      <c r="MW81" s="191"/>
      <c r="MX81" s="191"/>
      <c r="MY81" s="191">
        <f t="shared" si="249"/>
        <v>0</v>
      </c>
      <c r="MZ81" s="191"/>
      <c r="NA81" s="191"/>
      <c r="NB81" s="191"/>
      <c r="NC81" s="191">
        <v>799</v>
      </c>
      <c r="ND81" s="201">
        <f t="shared" si="250"/>
        <v>115908.53300000001</v>
      </c>
      <c r="NE81" s="191"/>
      <c r="NF81" s="201">
        <f t="shared" si="251"/>
        <v>115908.53300000001</v>
      </c>
      <c r="NG81" s="191">
        <v>745</v>
      </c>
      <c r="NH81" s="191"/>
      <c r="NI81" s="191"/>
      <c r="NJ81" s="191"/>
      <c r="NK81" s="191"/>
      <c r="NL81" s="191"/>
      <c r="NM81" s="191">
        <f t="shared" si="252"/>
        <v>0</v>
      </c>
      <c r="NN81" s="191"/>
      <c r="NO81" s="191"/>
      <c r="NP81" s="191"/>
      <c r="NQ81" s="191"/>
      <c r="NR81" s="191"/>
      <c r="NS81" s="191"/>
      <c r="NT81" s="191">
        <f t="shared" si="253"/>
        <v>0</v>
      </c>
      <c r="NU81" s="191"/>
      <c r="NV81" s="191"/>
      <c r="NW81" s="191"/>
      <c r="NX81" s="191"/>
      <c r="NY81" s="191"/>
      <c r="NZ81" s="191"/>
      <c r="OA81" s="191">
        <f t="shared" si="254"/>
        <v>0</v>
      </c>
      <c r="OB81" s="191"/>
      <c r="OC81" s="191"/>
      <c r="OD81" s="191"/>
      <c r="OE81" s="191"/>
      <c r="OF81" s="191"/>
      <c r="OG81" s="191"/>
      <c r="OH81" s="191">
        <f t="shared" si="255"/>
        <v>0</v>
      </c>
      <c r="OI81" s="191"/>
      <c r="OJ81" s="191"/>
      <c r="OK81" s="191"/>
      <c r="OL81" s="191"/>
      <c r="OM81" s="191"/>
      <c r="ON81" s="191"/>
      <c r="OO81" s="191">
        <f t="shared" si="256"/>
        <v>0</v>
      </c>
      <c r="OP81" s="191"/>
      <c r="OQ81" s="191"/>
      <c r="OR81" s="191"/>
      <c r="OS81" s="191"/>
      <c r="OT81" s="191"/>
      <c r="OU81" s="191"/>
      <c r="OV81" s="191">
        <f t="shared" si="257"/>
        <v>0</v>
      </c>
      <c r="OW81" s="191"/>
      <c r="OX81" s="191"/>
      <c r="OY81" s="191"/>
      <c r="OZ81" s="191"/>
      <c r="PA81" s="191"/>
      <c r="PB81" s="191"/>
      <c r="PC81" s="191">
        <f t="shared" si="258"/>
        <v>0</v>
      </c>
      <c r="PD81" s="191"/>
      <c r="PE81" s="191"/>
      <c r="PF81" s="191"/>
      <c r="PG81" s="191"/>
      <c r="PH81" s="191"/>
      <c r="PI81" s="191"/>
      <c r="PJ81" s="191">
        <f t="shared" si="259"/>
        <v>0</v>
      </c>
      <c r="PK81" s="191"/>
      <c r="PL81" s="191"/>
      <c r="PM81" s="191"/>
      <c r="PN81" s="191"/>
      <c r="PO81" s="191"/>
      <c r="PP81" s="191"/>
      <c r="PQ81" s="191">
        <f t="shared" si="260"/>
        <v>0</v>
      </c>
      <c r="PR81" s="191"/>
      <c r="PS81" s="191"/>
      <c r="PT81" s="191"/>
      <c r="PU81" s="191"/>
      <c r="PV81" s="191"/>
      <c r="PW81" s="191"/>
      <c r="PX81" s="191">
        <f t="shared" si="261"/>
        <v>0</v>
      </c>
      <c r="PY81" s="191"/>
      <c r="PZ81" s="191"/>
      <c r="QA81" s="191"/>
      <c r="QB81" s="191"/>
      <c r="QC81" s="191"/>
      <c r="QD81" s="191"/>
      <c r="QE81" s="191">
        <f t="shared" si="262"/>
        <v>0</v>
      </c>
      <c r="QF81" s="191"/>
      <c r="QG81" s="191"/>
      <c r="QH81" s="191"/>
      <c r="QI81" s="191"/>
      <c r="QJ81" s="191"/>
      <c r="QK81" s="191"/>
      <c r="QL81" s="191">
        <f t="shared" si="263"/>
        <v>0</v>
      </c>
      <c r="QM81" s="191"/>
      <c r="QN81" s="191"/>
      <c r="QO81" s="191"/>
      <c r="QP81" s="191"/>
      <c r="QQ81" s="191"/>
      <c r="QR81" s="191"/>
      <c r="QS81" s="191">
        <f t="shared" si="264"/>
        <v>0</v>
      </c>
      <c r="QT81" s="191"/>
      <c r="QU81" s="191"/>
      <c r="QV81" s="191"/>
      <c r="QW81" s="191"/>
      <c r="QX81" s="191"/>
      <c r="QY81" s="191"/>
      <c r="QZ81" s="191">
        <f t="shared" si="265"/>
        <v>0</v>
      </c>
      <c r="RA81" s="191"/>
      <c r="RB81" s="191"/>
      <c r="RC81" s="191"/>
      <c r="RD81" s="191"/>
      <c r="RE81" s="191"/>
      <c r="RF81" s="191"/>
      <c r="RG81" s="191">
        <f t="shared" si="266"/>
        <v>0</v>
      </c>
      <c r="RH81" s="191"/>
      <c r="RI81" s="191"/>
      <c r="RJ81" s="191"/>
      <c r="RK81" s="191"/>
      <c r="RL81" s="191"/>
      <c r="RM81" s="191"/>
      <c r="RN81" s="191">
        <f t="shared" si="267"/>
        <v>0</v>
      </c>
      <c r="RO81" s="191"/>
      <c r="RP81" s="191"/>
      <c r="RQ81" s="191"/>
      <c r="RR81" s="191"/>
      <c r="RS81" s="191"/>
      <c r="RT81" s="191"/>
      <c r="RU81" s="191">
        <f t="shared" si="268"/>
        <v>0</v>
      </c>
      <c r="RV81" s="191"/>
      <c r="RW81" s="191"/>
      <c r="RX81" s="191"/>
      <c r="RY81" s="191"/>
      <c r="RZ81" s="191"/>
      <c r="SA81" s="191"/>
      <c r="SB81" s="191">
        <f t="shared" si="269"/>
        <v>0</v>
      </c>
      <c r="SC81" s="191"/>
      <c r="SD81" s="191"/>
      <c r="SE81" s="191"/>
      <c r="SF81" s="191"/>
      <c r="SG81" s="191"/>
      <c r="SH81" s="191"/>
      <c r="SI81" s="191">
        <f t="shared" si="270"/>
        <v>0</v>
      </c>
      <c r="SJ81" s="191"/>
      <c r="SK81" s="191"/>
      <c r="SL81" s="191"/>
      <c r="SM81" s="191"/>
      <c r="SN81" s="191"/>
      <c r="SO81" s="191"/>
      <c r="SP81" s="191">
        <f t="shared" si="271"/>
        <v>0</v>
      </c>
      <c r="SQ81" s="191"/>
      <c r="SR81" s="191"/>
      <c r="SS81" s="191"/>
      <c r="ST81" s="191"/>
      <c r="SU81" s="191"/>
      <c r="SV81" s="191"/>
      <c r="SW81" s="191">
        <f t="shared" si="272"/>
        <v>0</v>
      </c>
      <c r="SX81" s="191"/>
      <c r="SY81" s="191"/>
      <c r="SZ81" s="191"/>
      <c r="TA81" s="191"/>
      <c r="TB81" s="191"/>
      <c r="TC81" s="191"/>
      <c r="TD81" s="191">
        <f t="shared" si="273"/>
        <v>0</v>
      </c>
      <c r="TE81" s="191"/>
      <c r="TF81" s="191"/>
      <c r="TG81" s="191"/>
      <c r="TH81" s="191"/>
      <c r="TI81" s="191"/>
      <c r="TJ81" s="191"/>
      <c r="TK81" s="191">
        <f t="shared" si="274"/>
        <v>0</v>
      </c>
      <c r="TL81" s="191"/>
      <c r="TM81" s="191"/>
      <c r="TN81" s="191"/>
      <c r="TO81" s="191"/>
      <c r="TP81" s="191"/>
      <c r="TQ81" s="191"/>
      <c r="TR81" s="191">
        <f t="shared" si="275"/>
        <v>0</v>
      </c>
      <c r="TS81" s="191"/>
      <c r="TT81" s="191"/>
      <c r="TU81" s="191"/>
      <c r="TV81" s="191"/>
      <c r="TW81" s="191"/>
      <c r="TX81" s="191"/>
      <c r="TY81" s="191">
        <f t="shared" si="276"/>
        <v>0</v>
      </c>
      <c r="TZ81" s="191"/>
      <c r="UA81" s="191"/>
      <c r="UB81" s="191"/>
      <c r="UC81" s="191"/>
      <c r="UD81" s="191"/>
      <c r="UE81" s="191"/>
      <c r="UF81" s="191">
        <f t="shared" si="277"/>
        <v>0</v>
      </c>
      <c r="UG81" s="191"/>
      <c r="UH81" s="191"/>
      <c r="UI81" s="191"/>
      <c r="UJ81" s="191"/>
      <c r="UK81" s="191"/>
      <c r="UL81" s="191"/>
      <c r="UM81" s="191">
        <f t="shared" si="278"/>
        <v>0</v>
      </c>
      <c r="UN81" s="191"/>
      <c r="UO81" s="191"/>
      <c r="UP81" s="191"/>
      <c r="UQ81" s="191"/>
      <c r="UR81" s="191"/>
      <c r="US81" s="191"/>
      <c r="UT81" s="191">
        <f t="shared" si="279"/>
        <v>0</v>
      </c>
      <c r="UU81" s="191"/>
      <c r="UV81" s="191"/>
      <c r="UW81" s="191"/>
      <c r="UX81" s="191"/>
      <c r="UY81" s="191"/>
      <c r="UZ81" s="191"/>
      <c r="VA81" s="191">
        <f t="shared" si="280"/>
        <v>0</v>
      </c>
      <c r="VB81" s="191"/>
      <c r="VC81" s="191"/>
      <c r="VD81" s="191"/>
      <c r="VE81" s="191"/>
      <c r="VF81" s="191"/>
      <c r="VG81" s="191"/>
      <c r="VH81" s="191">
        <f t="shared" si="281"/>
        <v>0</v>
      </c>
      <c r="VI81" s="191"/>
      <c r="VJ81" s="191"/>
      <c r="VK81" s="191"/>
      <c r="VL81" s="191"/>
      <c r="VM81" s="191"/>
      <c r="VN81" s="191"/>
      <c r="VO81" s="191">
        <f t="shared" si="282"/>
        <v>0</v>
      </c>
      <c r="VP81" s="191"/>
      <c r="VQ81" s="191"/>
      <c r="VR81" s="191"/>
      <c r="VS81" s="191"/>
      <c r="VT81" s="191"/>
      <c r="VU81" s="191"/>
      <c r="VV81" s="191">
        <f t="shared" si="283"/>
        <v>0</v>
      </c>
      <c r="VW81" s="191"/>
      <c r="VX81" s="191"/>
      <c r="VY81" s="191"/>
      <c r="VZ81" s="191"/>
      <c r="WA81" s="191"/>
      <c r="WB81" s="191"/>
      <c r="WC81" s="191">
        <f t="shared" si="284"/>
        <v>0</v>
      </c>
      <c r="WD81" s="191"/>
      <c r="WE81" s="191"/>
      <c r="WF81" s="191"/>
      <c r="WG81" s="191"/>
      <c r="WH81" s="191"/>
      <c r="WI81" s="191"/>
      <c r="WJ81" s="191">
        <f t="shared" si="285"/>
        <v>0</v>
      </c>
      <c r="WK81" s="191"/>
      <c r="WL81" s="191"/>
      <c r="WM81" s="191"/>
      <c r="WN81" s="191"/>
      <c r="WO81" s="191"/>
      <c r="WP81" s="191"/>
      <c r="WQ81" s="191">
        <f t="shared" si="286"/>
        <v>0</v>
      </c>
      <c r="WR81" s="191"/>
      <c r="WS81" s="191"/>
      <c r="WT81" s="191"/>
      <c r="WU81" s="191"/>
      <c r="WV81" s="191"/>
      <c r="WW81" s="191"/>
      <c r="WX81" s="191">
        <f t="shared" si="287"/>
        <v>0</v>
      </c>
      <c r="WY81" s="191"/>
      <c r="WZ81" s="191"/>
      <c r="XA81" s="191"/>
      <c r="XB81" s="191"/>
      <c r="XC81" s="191"/>
      <c r="XD81" s="191"/>
      <c r="XE81" s="191">
        <f t="shared" si="288"/>
        <v>0</v>
      </c>
      <c r="XF81" s="191"/>
      <c r="XG81" s="191"/>
      <c r="XH81" s="191"/>
      <c r="XI81" s="191"/>
      <c r="XJ81" s="191"/>
      <c r="XK81" s="191"/>
      <c r="XL81" s="191">
        <f t="shared" si="289"/>
        <v>0</v>
      </c>
      <c r="XM81" s="191"/>
      <c r="XN81" s="191"/>
      <c r="XO81" s="191"/>
      <c r="XP81" s="191">
        <v>1</v>
      </c>
      <c r="XQ81" s="191">
        <f t="shared" si="290"/>
        <v>10000</v>
      </c>
      <c r="XR81" s="191"/>
      <c r="XS81" s="191">
        <f t="shared" si="291"/>
        <v>10000</v>
      </c>
      <c r="XT81" s="191"/>
      <c r="XU81" s="191"/>
      <c r="XV81" s="191"/>
      <c r="XW81" s="191"/>
      <c r="XX81" s="191"/>
      <c r="XY81" s="191"/>
      <c r="XZ81" s="191">
        <f t="shared" si="292"/>
        <v>0</v>
      </c>
      <c r="YA81" s="191"/>
      <c r="YB81" s="191"/>
      <c r="YC81" s="191"/>
      <c r="YD81" s="191"/>
      <c r="YE81" s="191"/>
      <c r="YF81" s="191"/>
      <c r="YG81" s="191">
        <f t="shared" si="293"/>
        <v>0</v>
      </c>
      <c r="YH81" s="191"/>
      <c r="YI81" s="191"/>
      <c r="YJ81" s="191"/>
      <c r="YK81" s="191"/>
      <c r="YL81" s="191"/>
      <c r="YM81" s="191"/>
      <c r="YN81" s="191">
        <f t="shared" si="294"/>
        <v>0</v>
      </c>
      <c r="YO81" s="191"/>
      <c r="YP81" s="191"/>
      <c r="YQ81" s="191"/>
      <c r="YR81" s="191"/>
      <c r="YS81" s="191"/>
      <c r="YT81" s="191"/>
      <c r="YU81" s="191">
        <f t="shared" si="295"/>
        <v>0</v>
      </c>
      <c r="YV81" s="191"/>
      <c r="YW81" s="191"/>
      <c r="YX81" s="191"/>
      <c r="YY81" s="191"/>
      <c r="YZ81" s="191">
        <v>0</v>
      </c>
      <c r="ZA81" s="191"/>
      <c r="ZB81" s="191">
        <f t="shared" si="296"/>
        <v>0</v>
      </c>
      <c r="ZC81" s="191"/>
      <c r="ZD81" s="191"/>
      <c r="ZE81" s="191"/>
      <c r="ZF81" s="191"/>
      <c r="ZG81" s="191"/>
      <c r="ZH81" s="191"/>
      <c r="ZI81" s="191">
        <f t="shared" si="297"/>
        <v>0</v>
      </c>
      <c r="ZJ81" s="191"/>
      <c r="ZK81" s="191"/>
      <c r="ZL81" s="191"/>
      <c r="ZM81" s="191"/>
      <c r="ZN81" s="191"/>
      <c r="ZO81" s="191"/>
      <c r="ZP81" s="191">
        <f t="shared" si="298"/>
        <v>0</v>
      </c>
      <c r="ZQ81" s="191"/>
      <c r="ZR81" s="191"/>
      <c r="ZS81" s="191"/>
      <c r="ZT81" s="191"/>
      <c r="ZU81" s="190">
        <f t="shared" si="203"/>
        <v>125908.53300000001</v>
      </c>
      <c r="ZV81" s="190">
        <f t="shared" si="202"/>
        <v>0</v>
      </c>
      <c r="ZW81" s="190">
        <f t="shared" si="202"/>
        <v>125908.53300000001</v>
      </c>
      <c r="ZX81" s="9"/>
    </row>
    <row r="82" spans="1:700" ht="18" customHeight="1">
      <c r="A82" s="213">
        <v>11</v>
      </c>
      <c r="B82" s="191" t="s">
        <v>1908</v>
      </c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>
        <f t="shared" si="204"/>
        <v>0</v>
      </c>
      <c r="N82" s="191"/>
      <c r="O82" s="191"/>
      <c r="P82" s="191"/>
      <c r="Q82" s="191"/>
      <c r="R82" s="191"/>
      <c r="S82" s="191"/>
      <c r="T82" s="191">
        <f t="shared" si="205"/>
        <v>0</v>
      </c>
      <c r="U82" s="191"/>
      <c r="V82" s="191"/>
      <c r="W82" s="191"/>
      <c r="X82" s="191"/>
      <c r="Y82" s="191"/>
      <c r="Z82" s="191"/>
      <c r="AA82" s="191">
        <f t="shared" si="206"/>
        <v>0</v>
      </c>
      <c r="AB82" s="191"/>
      <c r="AC82" s="191"/>
      <c r="AD82" s="191"/>
      <c r="AE82" s="191"/>
      <c r="AF82" s="191"/>
      <c r="AG82" s="191"/>
      <c r="AH82" s="191">
        <f t="shared" si="207"/>
        <v>0</v>
      </c>
      <c r="AI82" s="191"/>
      <c r="AJ82" s="191"/>
      <c r="AK82" s="191"/>
      <c r="AL82" s="191"/>
      <c r="AM82" s="191"/>
      <c r="AN82" s="191"/>
      <c r="AO82" s="191">
        <f t="shared" si="208"/>
        <v>0</v>
      </c>
      <c r="AP82" s="191"/>
      <c r="AQ82" s="191"/>
      <c r="AR82" s="191"/>
      <c r="AS82" s="191"/>
      <c r="AT82" s="191"/>
      <c r="AU82" s="191"/>
      <c r="AV82" s="191">
        <f t="shared" si="209"/>
        <v>0</v>
      </c>
      <c r="AW82" s="191"/>
      <c r="AX82" s="191"/>
      <c r="AY82" s="191"/>
      <c r="AZ82" s="191"/>
      <c r="BA82" s="191"/>
      <c r="BB82" s="191"/>
      <c r="BC82" s="191">
        <f t="shared" si="210"/>
        <v>0</v>
      </c>
      <c r="BD82" s="191"/>
      <c r="BE82" s="191"/>
      <c r="BF82" s="191"/>
      <c r="BG82" s="191"/>
      <c r="BH82" s="191"/>
      <c r="BI82" s="191"/>
      <c r="BJ82" s="191">
        <f t="shared" si="211"/>
        <v>0</v>
      </c>
      <c r="BK82" s="191"/>
      <c r="BL82" s="191"/>
      <c r="BM82" s="191"/>
      <c r="BN82" s="191"/>
      <c r="BO82" s="191"/>
      <c r="BP82" s="191"/>
      <c r="BQ82" s="191">
        <f t="shared" si="212"/>
        <v>0</v>
      </c>
      <c r="BR82" s="191"/>
      <c r="BS82" s="191"/>
      <c r="BT82" s="191"/>
      <c r="BU82" s="191"/>
      <c r="BV82" s="191"/>
      <c r="BW82" s="191"/>
      <c r="BX82" s="191">
        <f t="shared" si="213"/>
        <v>0</v>
      </c>
      <c r="BY82" s="191"/>
      <c r="BZ82" s="191"/>
      <c r="CA82" s="191"/>
      <c r="CB82" s="191"/>
      <c r="CC82" s="191"/>
      <c r="CD82" s="191"/>
      <c r="CE82" s="191">
        <f t="shared" si="214"/>
        <v>0</v>
      </c>
      <c r="CF82" s="191"/>
      <c r="CG82" s="191"/>
      <c r="CH82" s="191"/>
      <c r="CI82" s="191"/>
      <c r="CJ82" s="191"/>
      <c r="CK82" s="191"/>
      <c r="CL82" s="191">
        <f t="shared" si="215"/>
        <v>0</v>
      </c>
      <c r="CM82" s="191"/>
      <c r="CN82" s="191"/>
      <c r="CO82" s="191"/>
      <c r="CP82" s="191"/>
      <c r="CQ82" s="191"/>
      <c r="CR82" s="191"/>
      <c r="CS82" s="191">
        <f t="shared" si="216"/>
        <v>0</v>
      </c>
      <c r="CT82" s="191"/>
      <c r="CU82" s="191"/>
      <c r="CV82" s="191"/>
      <c r="CW82" s="191"/>
      <c r="CX82" s="191"/>
      <c r="CY82" s="191"/>
      <c r="CZ82" s="191">
        <f t="shared" si="217"/>
        <v>0</v>
      </c>
      <c r="DA82" s="191"/>
      <c r="DB82" s="191"/>
      <c r="DC82" s="191"/>
      <c r="DD82" s="191"/>
      <c r="DE82" s="191"/>
      <c r="DF82" s="191"/>
      <c r="DG82" s="191">
        <f t="shared" si="218"/>
        <v>0</v>
      </c>
      <c r="DH82" s="191"/>
      <c r="DI82" s="191"/>
      <c r="DJ82" s="191"/>
      <c r="DK82" s="191"/>
      <c r="DL82" s="191"/>
      <c r="DM82" s="191"/>
      <c r="DN82" s="191">
        <f t="shared" si="219"/>
        <v>0</v>
      </c>
      <c r="DO82" s="191"/>
      <c r="DP82" s="191"/>
      <c r="DQ82" s="191"/>
      <c r="DR82" s="191"/>
      <c r="DS82" s="191"/>
      <c r="DT82" s="191"/>
      <c r="DU82" s="191">
        <f t="shared" si="220"/>
        <v>0</v>
      </c>
      <c r="DV82" s="191"/>
      <c r="DW82" s="191"/>
      <c r="DX82" s="191"/>
      <c r="DY82" s="191"/>
      <c r="DZ82" s="191"/>
      <c r="EA82" s="191"/>
      <c r="EB82" s="191">
        <f t="shared" si="221"/>
        <v>0</v>
      </c>
      <c r="EC82" s="191"/>
      <c r="ED82" s="191"/>
      <c r="EE82" s="191"/>
      <c r="EF82" s="191"/>
      <c r="EG82" s="191"/>
      <c r="EH82" s="191"/>
      <c r="EI82" s="191">
        <f t="shared" si="222"/>
        <v>0</v>
      </c>
      <c r="EJ82" s="191"/>
      <c r="EK82" s="191"/>
      <c r="EL82" s="191"/>
      <c r="EM82" s="191"/>
      <c r="EN82" s="191"/>
      <c r="EO82" s="191"/>
      <c r="EP82" s="191">
        <f t="shared" si="299"/>
        <v>0</v>
      </c>
      <c r="EQ82" s="191"/>
      <c r="ER82" s="191"/>
      <c r="ES82" s="191"/>
      <c r="ET82" s="191"/>
      <c r="EU82" s="191"/>
      <c r="EV82" s="191"/>
      <c r="EW82" s="191">
        <f t="shared" si="300"/>
        <v>0</v>
      </c>
      <c r="EX82" s="191"/>
      <c r="EY82" s="191"/>
      <c r="EZ82" s="191"/>
      <c r="FA82" s="191"/>
      <c r="FB82" s="191"/>
      <c r="FC82" s="191"/>
      <c r="FD82" s="191">
        <f t="shared" si="301"/>
        <v>0</v>
      </c>
      <c r="FE82" s="191"/>
      <c r="FF82" s="191"/>
      <c r="FG82" s="191"/>
      <c r="FH82" s="191"/>
      <c r="FI82" s="191"/>
      <c r="FJ82" s="191"/>
      <c r="FK82" s="191">
        <f t="shared" si="223"/>
        <v>0</v>
      </c>
      <c r="FL82" s="191"/>
      <c r="FM82" s="191"/>
      <c r="FN82" s="191"/>
      <c r="FO82" s="191"/>
      <c r="FP82" s="191"/>
      <c r="FQ82" s="191"/>
      <c r="FR82" s="191">
        <f t="shared" si="224"/>
        <v>0</v>
      </c>
      <c r="FS82" s="191"/>
      <c r="FT82" s="191"/>
      <c r="FU82" s="191"/>
      <c r="FV82" s="191"/>
      <c r="FW82" s="191"/>
      <c r="FX82" s="191"/>
      <c r="FY82" s="191">
        <f t="shared" si="225"/>
        <v>0</v>
      </c>
      <c r="FZ82" s="191"/>
      <c r="GA82" s="191"/>
      <c r="GB82" s="191"/>
      <c r="GC82" s="191"/>
      <c r="GD82" s="191"/>
      <c r="GE82" s="191"/>
      <c r="GF82" s="191">
        <f t="shared" si="302"/>
        <v>0</v>
      </c>
      <c r="GG82" s="191"/>
      <c r="GH82" s="191"/>
      <c r="GI82" s="191"/>
      <c r="GJ82" s="191"/>
      <c r="GK82" s="191"/>
      <c r="GL82" s="191"/>
      <c r="GM82" s="191">
        <f t="shared" si="303"/>
        <v>0</v>
      </c>
      <c r="GN82" s="191"/>
      <c r="GO82" s="191"/>
      <c r="GP82" s="191"/>
      <c r="GQ82" s="191"/>
      <c r="GR82" s="191"/>
      <c r="GS82" s="191"/>
      <c r="GT82" s="191">
        <f t="shared" si="226"/>
        <v>0</v>
      </c>
      <c r="GU82" s="191"/>
      <c r="GV82" s="191"/>
      <c r="GW82" s="191"/>
      <c r="GX82" s="191"/>
      <c r="GY82" s="191"/>
      <c r="GZ82" s="191"/>
      <c r="HA82" s="191">
        <f t="shared" si="227"/>
        <v>0</v>
      </c>
      <c r="HB82" s="191"/>
      <c r="HC82" s="191"/>
      <c r="HD82" s="191"/>
      <c r="HE82" s="191"/>
      <c r="HF82" s="191"/>
      <c r="HG82" s="191"/>
      <c r="HH82" s="191">
        <f t="shared" si="228"/>
        <v>0</v>
      </c>
      <c r="HI82" s="191"/>
      <c r="HJ82" s="191"/>
      <c r="HK82" s="191"/>
      <c r="HL82" s="191"/>
      <c r="HM82" s="191"/>
      <c r="HN82" s="191"/>
      <c r="HO82" s="191">
        <f t="shared" si="229"/>
        <v>0</v>
      </c>
      <c r="HP82" s="191"/>
      <c r="HQ82" s="191"/>
      <c r="HR82" s="191"/>
      <c r="HS82" s="191"/>
      <c r="HT82" s="191"/>
      <c r="HU82" s="191"/>
      <c r="HV82" s="191">
        <f t="shared" si="230"/>
        <v>0</v>
      </c>
      <c r="HW82" s="191"/>
      <c r="HX82" s="191"/>
      <c r="HY82" s="191"/>
      <c r="HZ82" s="191"/>
      <c r="IA82" s="191"/>
      <c r="IB82" s="191"/>
      <c r="IC82" s="191">
        <f t="shared" si="231"/>
        <v>0</v>
      </c>
      <c r="ID82" s="191"/>
      <c r="IE82" s="191"/>
      <c r="IF82" s="191"/>
      <c r="IG82" s="191"/>
      <c r="IH82" s="191"/>
      <c r="II82" s="191"/>
      <c r="IJ82" s="191">
        <f t="shared" si="232"/>
        <v>0</v>
      </c>
      <c r="IK82" s="191"/>
      <c r="IL82" s="191"/>
      <c r="IM82" s="191"/>
      <c r="IN82" s="191"/>
      <c r="IO82" s="191"/>
      <c r="IP82" s="191"/>
      <c r="IQ82" s="191">
        <f t="shared" si="233"/>
        <v>0</v>
      </c>
      <c r="IR82" s="191"/>
      <c r="IS82" s="191"/>
      <c r="IT82" s="191"/>
      <c r="IU82" s="191"/>
      <c r="IV82" s="191"/>
      <c r="IW82" s="191"/>
      <c r="IX82" s="191">
        <f t="shared" si="234"/>
        <v>0</v>
      </c>
      <c r="IY82" s="191"/>
      <c r="IZ82" s="191"/>
      <c r="JA82" s="191"/>
      <c r="JB82" s="191"/>
      <c r="JC82" s="191"/>
      <c r="JD82" s="191"/>
      <c r="JE82" s="191">
        <f t="shared" si="235"/>
        <v>0</v>
      </c>
      <c r="JF82" s="191"/>
      <c r="JG82" s="191"/>
      <c r="JH82" s="191"/>
      <c r="JI82" s="191"/>
      <c r="JJ82" s="191"/>
      <c r="JK82" s="191"/>
      <c r="JL82" s="191">
        <f t="shared" si="236"/>
        <v>0</v>
      </c>
      <c r="JM82" s="191"/>
      <c r="JN82" s="191"/>
      <c r="JO82" s="191"/>
      <c r="JP82" s="191"/>
      <c r="JQ82" s="191"/>
      <c r="JR82" s="191"/>
      <c r="JS82" s="191">
        <f t="shared" si="237"/>
        <v>0</v>
      </c>
      <c r="JT82" s="191"/>
      <c r="JU82" s="191"/>
      <c r="JV82" s="191"/>
      <c r="JW82" s="191"/>
      <c r="JX82" s="191"/>
      <c r="JY82" s="191"/>
      <c r="JZ82" s="191">
        <f t="shared" si="238"/>
        <v>0</v>
      </c>
      <c r="KA82" s="191"/>
      <c r="KB82" s="191"/>
      <c r="KC82" s="191"/>
      <c r="KD82" s="191"/>
      <c r="KE82" s="191"/>
      <c r="KF82" s="191"/>
      <c r="KG82" s="191">
        <f t="shared" si="239"/>
        <v>0</v>
      </c>
      <c r="KH82" s="191"/>
      <c r="KI82" s="191"/>
      <c r="KJ82" s="191"/>
      <c r="KK82" s="191"/>
      <c r="KL82" s="191"/>
      <c r="KM82" s="191"/>
      <c r="KN82" s="191">
        <f t="shared" si="240"/>
        <v>0</v>
      </c>
      <c r="KO82" s="191"/>
      <c r="KP82" s="191"/>
      <c r="KQ82" s="191"/>
      <c r="KR82" s="191"/>
      <c r="KS82" s="191"/>
      <c r="KT82" s="191"/>
      <c r="KU82" s="191">
        <f t="shared" si="241"/>
        <v>0</v>
      </c>
      <c r="KV82" s="191"/>
      <c r="KW82" s="191"/>
      <c r="KX82" s="191"/>
      <c r="KY82" s="191"/>
      <c r="KZ82" s="191"/>
      <c r="LA82" s="191"/>
      <c r="LB82" s="191">
        <f t="shared" si="242"/>
        <v>0</v>
      </c>
      <c r="LC82" s="191"/>
      <c r="LD82" s="191"/>
      <c r="LE82" s="191"/>
      <c r="LF82" s="191"/>
      <c r="LG82" s="191"/>
      <c r="LH82" s="191"/>
      <c r="LI82" s="191">
        <f t="shared" si="243"/>
        <v>0</v>
      </c>
      <c r="LJ82" s="191"/>
      <c r="LK82" s="191"/>
      <c r="LL82" s="191"/>
      <c r="LM82" s="191"/>
      <c r="LN82" s="191"/>
      <c r="LO82" s="191"/>
      <c r="LP82" s="191">
        <f t="shared" si="244"/>
        <v>0</v>
      </c>
      <c r="LQ82" s="191"/>
      <c r="LR82" s="191"/>
      <c r="LS82" s="191"/>
      <c r="LT82" s="191"/>
      <c r="LU82" s="191"/>
      <c r="LV82" s="191"/>
      <c r="LW82" s="191">
        <f t="shared" si="245"/>
        <v>0</v>
      </c>
      <c r="LX82" s="191"/>
      <c r="LY82" s="191"/>
      <c r="LZ82" s="191"/>
      <c r="MA82" s="191"/>
      <c r="MB82" s="191"/>
      <c r="MC82" s="191"/>
      <c r="MD82" s="191">
        <f t="shared" si="246"/>
        <v>0</v>
      </c>
      <c r="ME82" s="191"/>
      <c r="MF82" s="191"/>
      <c r="MG82" s="191"/>
      <c r="MH82" s="191"/>
      <c r="MI82" s="191"/>
      <c r="MJ82" s="191"/>
      <c r="MK82" s="191">
        <f t="shared" si="247"/>
        <v>0</v>
      </c>
      <c r="ML82" s="191"/>
      <c r="MM82" s="191"/>
      <c r="MN82" s="191"/>
      <c r="MO82" s="191"/>
      <c r="MP82" s="191"/>
      <c r="MQ82" s="191"/>
      <c r="MR82" s="191">
        <f t="shared" si="248"/>
        <v>0</v>
      </c>
      <c r="MS82" s="191"/>
      <c r="MT82" s="191"/>
      <c r="MU82" s="191"/>
      <c r="MV82" s="191"/>
      <c r="MW82" s="191"/>
      <c r="MX82" s="191"/>
      <c r="MY82" s="191">
        <f t="shared" si="249"/>
        <v>0</v>
      </c>
      <c r="MZ82" s="191"/>
      <c r="NA82" s="191"/>
      <c r="NB82" s="191"/>
      <c r="NC82" s="191">
        <v>1435</v>
      </c>
      <c r="ND82" s="201">
        <f t="shared" si="250"/>
        <v>208171.14500000002</v>
      </c>
      <c r="NE82" s="191"/>
      <c r="NF82" s="201">
        <f t="shared" si="251"/>
        <v>208171.14500000002</v>
      </c>
      <c r="NG82" s="191">
        <v>1338</v>
      </c>
      <c r="NH82" s="191"/>
      <c r="NI82" s="191"/>
      <c r="NJ82" s="191"/>
      <c r="NK82" s="191"/>
      <c r="NL82" s="191"/>
      <c r="NM82" s="191">
        <f t="shared" si="252"/>
        <v>0</v>
      </c>
      <c r="NN82" s="191"/>
      <c r="NO82" s="191"/>
      <c r="NP82" s="191"/>
      <c r="NQ82" s="191"/>
      <c r="NR82" s="191"/>
      <c r="NS82" s="191"/>
      <c r="NT82" s="191">
        <f t="shared" si="253"/>
        <v>0</v>
      </c>
      <c r="NU82" s="191"/>
      <c r="NV82" s="191"/>
      <c r="NW82" s="191"/>
      <c r="NX82" s="191"/>
      <c r="NY82" s="191"/>
      <c r="NZ82" s="191"/>
      <c r="OA82" s="191">
        <f t="shared" si="254"/>
        <v>0</v>
      </c>
      <c r="OB82" s="191"/>
      <c r="OC82" s="191"/>
      <c r="OD82" s="191"/>
      <c r="OE82" s="191"/>
      <c r="OF82" s="191"/>
      <c r="OG82" s="191"/>
      <c r="OH82" s="191">
        <f t="shared" si="255"/>
        <v>0</v>
      </c>
      <c r="OI82" s="191"/>
      <c r="OJ82" s="191"/>
      <c r="OK82" s="191"/>
      <c r="OL82" s="191"/>
      <c r="OM82" s="191"/>
      <c r="ON82" s="191"/>
      <c r="OO82" s="191">
        <f t="shared" si="256"/>
        <v>0</v>
      </c>
      <c r="OP82" s="191"/>
      <c r="OQ82" s="191"/>
      <c r="OR82" s="191"/>
      <c r="OS82" s="191"/>
      <c r="OT82" s="191"/>
      <c r="OU82" s="191"/>
      <c r="OV82" s="191">
        <f t="shared" si="257"/>
        <v>0</v>
      </c>
      <c r="OW82" s="191"/>
      <c r="OX82" s="191"/>
      <c r="OY82" s="191"/>
      <c r="OZ82" s="191"/>
      <c r="PA82" s="191"/>
      <c r="PB82" s="191"/>
      <c r="PC82" s="191">
        <f t="shared" si="258"/>
        <v>0</v>
      </c>
      <c r="PD82" s="191"/>
      <c r="PE82" s="191"/>
      <c r="PF82" s="191"/>
      <c r="PG82" s="191"/>
      <c r="PH82" s="191"/>
      <c r="PI82" s="191"/>
      <c r="PJ82" s="191">
        <f t="shared" si="259"/>
        <v>0</v>
      </c>
      <c r="PK82" s="191"/>
      <c r="PL82" s="191"/>
      <c r="PM82" s="191"/>
      <c r="PN82" s="191"/>
      <c r="PO82" s="191"/>
      <c r="PP82" s="191"/>
      <c r="PQ82" s="191">
        <f t="shared" si="260"/>
        <v>0</v>
      </c>
      <c r="PR82" s="191"/>
      <c r="PS82" s="191"/>
      <c r="PT82" s="191"/>
      <c r="PU82" s="191"/>
      <c r="PV82" s="191"/>
      <c r="PW82" s="191"/>
      <c r="PX82" s="191">
        <f t="shared" si="261"/>
        <v>0</v>
      </c>
      <c r="PY82" s="191"/>
      <c r="PZ82" s="191"/>
      <c r="QA82" s="191"/>
      <c r="QB82" s="191"/>
      <c r="QC82" s="191"/>
      <c r="QD82" s="191"/>
      <c r="QE82" s="191">
        <f t="shared" si="262"/>
        <v>0</v>
      </c>
      <c r="QF82" s="191"/>
      <c r="QG82" s="191"/>
      <c r="QH82" s="191"/>
      <c r="QI82" s="191"/>
      <c r="QJ82" s="191"/>
      <c r="QK82" s="191"/>
      <c r="QL82" s="191">
        <f t="shared" si="263"/>
        <v>0</v>
      </c>
      <c r="QM82" s="191"/>
      <c r="QN82" s="191"/>
      <c r="QO82" s="191"/>
      <c r="QP82" s="191"/>
      <c r="QQ82" s="191"/>
      <c r="QR82" s="191"/>
      <c r="QS82" s="191">
        <f t="shared" si="264"/>
        <v>0</v>
      </c>
      <c r="QT82" s="191"/>
      <c r="QU82" s="191"/>
      <c r="QV82" s="191"/>
      <c r="QW82" s="191"/>
      <c r="QX82" s="191"/>
      <c r="QY82" s="191"/>
      <c r="QZ82" s="191">
        <f t="shared" si="265"/>
        <v>0</v>
      </c>
      <c r="RA82" s="191"/>
      <c r="RB82" s="191"/>
      <c r="RC82" s="191"/>
      <c r="RD82" s="191"/>
      <c r="RE82" s="191"/>
      <c r="RF82" s="191"/>
      <c r="RG82" s="191">
        <f t="shared" si="266"/>
        <v>0</v>
      </c>
      <c r="RH82" s="191"/>
      <c r="RI82" s="191"/>
      <c r="RJ82" s="191"/>
      <c r="RK82" s="191"/>
      <c r="RL82" s="191"/>
      <c r="RM82" s="191"/>
      <c r="RN82" s="191">
        <f t="shared" si="267"/>
        <v>0</v>
      </c>
      <c r="RO82" s="191"/>
      <c r="RP82" s="191"/>
      <c r="RQ82" s="191"/>
      <c r="RR82" s="191"/>
      <c r="RS82" s="191"/>
      <c r="RT82" s="191"/>
      <c r="RU82" s="191">
        <f t="shared" si="268"/>
        <v>0</v>
      </c>
      <c r="RV82" s="191"/>
      <c r="RW82" s="191"/>
      <c r="RX82" s="191"/>
      <c r="RY82" s="191"/>
      <c r="RZ82" s="191"/>
      <c r="SA82" s="191"/>
      <c r="SB82" s="191">
        <f t="shared" si="269"/>
        <v>0</v>
      </c>
      <c r="SC82" s="191"/>
      <c r="SD82" s="191"/>
      <c r="SE82" s="191"/>
      <c r="SF82" s="191"/>
      <c r="SG82" s="191"/>
      <c r="SH82" s="191"/>
      <c r="SI82" s="191">
        <f t="shared" si="270"/>
        <v>0</v>
      </c>
      <c r="SJ82" s="191"/>
      <c r="SK82" s="191"/>
      <c r="SL82" s="191"/>
      <c r="SM82" s="191"/>
      <c r="SN82" s="191"/>
      <c r="SO82" s="191"/>
      <c r="SP82" s="191">
        <f t="shared" si="271"/>
        <v>0</v>
      </c>
      <c r="SQ82" s="191"/>
      <c r="SR82" s="191"/>
      <c r="SS82" s="191"/>
      <c r="ST82" s="191"/>
      <c r="SU82" s="191"/>
      <c r="SV82" s="191"/>
      <c r="SW82" s="191">
        <f t="shared" si="272"/>
        <v>0</v>
      </c>
      <c r="SX82" s="191"/>
      <c r="SY82" s="191"/>
      <c r="SZ82" s="191"/>
      <c r="TA82" s="191"/>
      <c r="TB82" s="191"/>
      <c r="TC82" s="191"/>
      <c r="TD82" s="191">
        <f t="shared" si="273"/>
        <v>0</v>
      </c>
      <c r="TE82" s="191"/>
      <c r="TF82" s="191"/>
      <c r="TG82" s="191"/>
      <c r="TH82" s="191"/>
      <c r="TI82" s="191"/>
      <c r="TJ82" s="191"/>
      <c r="TK82" s="191">
        <f t="shared" si="274"/>
        <v>0</v>
      </c>
      <c r="TL82" s="191"/>
      <c r="TM82" s="191"/>
      <c r="TN82" s="191"/>
      <c r="TO82" s="191"/>
      <c r="TP82" s="191"/>
      <c r="TQ82" s="191"/>
      <c r="TR82" s="191">
        <f t="shared" si="275"/>
        <v>0</v>
      </c>
      <c r="TS82" s="191"/>
      <c r="TT82" s="191"/>
      <c r="TU82" s="191"/>
      <c r="TV82" s="191"/>
      <c r="TW82" s="191"/>
      <c r="TX82" s="191"/>
      <c r="TY82" s="191">
        <f t="shared" si="276"/>
        <v>0</v>
      </c>
      <c r="TZ82" s="191"/>
      <c r="UA82" s="191"/>
      <c r="UB82" s="191"/>
      <c r="UC82" s="191"/>
      <c r="UD82" s="191"/>
      <c r="UE82" s="191"/>
      <c r="UF82" s="191">
        <f t="shared" si="277"/>
        <v>0</v>
      </c>
      <c r="UG82" s="191"/>
      <c r="UH82" s="191"/>
      <c r="UI82" s="191"/>
      <c r="UJ82" s="191"/>
      <c r="UK82" s="191"/>
      <c r="UL82" s="191"/>
      <c r="UM82" s="191">
        <f t="shared" si="278"/>
        <v>0</v>
      </c>
      <c r="UN82" s="191"/>
      <c r="UO82" s="191"/>
      <c r="UP82" s="191"/>
      <c r="UQ82" s="191"/>
      <c r="UR82" s="191"/>
      <c r="US82" s="191"/>
      <c r="UT82" s="191">
        <f t="shared" si="279"/>
        <v>0</v>
      </c>
      <c r="UU82" s="191"/>
      <c r="UV82" s="191"/>
      <c r="UW82" s="191"/>
      <c r="UX82" s="191"/>
      <c r="UY82" s="191"/>
      <c r="UZ82" s="191"/>
      <c r="VA82" s="191">
        <f t="shared" si="280"/>
        <v>0</v>
      </c>
      <c r="VB82" s="191"/>
      <c r="VC82" s="191"/>
      <c r="VD82" s="191"/>
      <c r="VE82" s="191"/>
      <c r="VF82" s="191"/>
      <c r="VG82" s="191"/>
      <c r="VH82" s="191">
        <f t="shared" si="281"/>
        <v>0</v>
      </c>
      <c r="VI82" s="191"/>
      <c r="VJ82" s="191"/>
      <c r="VK82" s="191"/>
      <c r="VL82" s="191"/>
      <c r="VM82" s="191"/>
      <c r="VN82" s="191"/>
      <c r="VO82" s="191">
        <f t="shared" si="282"/>
        <v>0</v>
      </c>
      <c r="VP82" s="191"/>
      <c r="VQ82" s="191"/>
      <c r="VR82" s="191"/>
      <c r="VS82" s="191"/>
      <c r="VT82" s="191"/>
      <c r="VU82" s="191"/>
      <c r="VV82" s="191">
        <f t="shared" si="283"/>
        <v>0</v>
      </c>
      <c r="VW82" s="191"/>
      <c r="VX82" s="191"/>
      <c r="VY82" s="191"/>
      <c r="VZ82" s="191"/>
      <c r="WA82" s="191"/>
      <c r="WB82" s="191"/>
      <c r="WC82" s="191">
        <f t="shared" si="284"/>
        <v>0</v>
      </c>
      <c r="WD82" s="191"/>
      <c r="WE82" s="191"/>
      <c r="WF82" s="191"/>
      <c r="WG82" s="191"/>
      <c r="WH82" s="191"/>
      <c r="WI82" s="191"/>
      <c r="WJ82" s="191">
        <f t="shared" si="285"/>
        <v>0</v>
      </c>
      <c r="WK82" s="191"/>
      <c r="WL82" s="191"/>
      <c r="WM82" s="191"/>
      <c r="WN82" s="191"/>
      <c r="WO82" s="191"/>
      <c r="WP82" s="191"/>
      <c r="WQ82" s="191">
        <f t="shared" si="286"/>
        <v>0</v>
      </c>
      <c r="WR82" s="191"/>
      <c r="WS82" s="191"/>
      <c r="WT82" s="191"/>
      <c r="WU82" s="191"/>
      <c r="WV82" s="191"/>
      <c r="WW82" s="191"/>
      <c r="WX82" s="191">
        <f t="shared" si="287"/>
        <v>0</v>
      </c>
      <c r="WY82" s="191"/>
      <c r="WZ82" s="191"/>
      <c r="XA82" s="191"/>
      <c r="XB82" s="191"/>
      <c r="XC82" s="191"/>
      <c r="XD82" s="191"/>
      <c r="XE82" s="191">
        <f t="shared" si="288"/>
        <v>0</v>
      </c>
      <c r="XF82" s="191"/>
      <c r="XG82" s="191"/>
      <c r="XH82" s="191"/>
      <c r="XI82" s="191"/>
      <c r="XJ82" s="191"/>
      <c r="XK82" s="191"/>
      <c r="XL82" s="191">
        <f t="shared" si="289"/>
        <v>0</v>
      </c>
      <c r="XM82" s="191"/>
      <c r="XN82" s="191"/>
      <c r="XO82" s="191"/>
      <c r="XP82" s="191">
        <v>1</v>
      </c>
      <c r="XQ82" s="191">
        <f t="shared" si="290"/>
        <v>10000</v>
      </c>
      <c r="XR82" s="191"/>
      <c r="XS82" s="191">
        <f t="shared" si="291"/>
        <v>10000</v>
      </c>
      <c r="XT82" s="191"/>
      <c r="XU82" s="191"/>
      <c r="XV82" s="191"/>
      <c r="XW82" s="191"/>
      <c r="XX82" s="191"/>
      <c r="XY82" s="191"/>
      <c r="XZ82" s="191">
        <f t="shared" si="292"/>
        <v>0</v>
      </c>
      <c r="YA82" s="191"/>
      <c r="YB82" s="191"/>
      <c r="YC82" s="191"/>
      <c r="YD82" s="191"/>
      <c r="YE82" s="191"/>
      <c r="YF82" s="191"/>
      <c r="YG82" s="191">
        <f t="shared" si="293"/>
        <v>0</v>
      </c>
      <c r="YH82" s="191"/>
      <c r="YI82" s="191"/>
      <c r="YJ82" s="191"/>
      <c r="YK82" s="191"/>
      <c r="YL82" s="191"/>
      <c r="YM82" s="191"/>
      <c r="YN82" s="191">
        <f t="shared" si="294"/>
        <v>0</v>
      </c>
      <c r="YO82" s="191"/>
      <c r="YP82" s="191"/>
      <c r="YQ82" s="191"/>
      <c r="YR82" s="191"/>
      <c r="YS82" s="191"/>
      <c r="YT82" s="191"/>
      <c r="YU82" s="191">
        <f t="shared" si="295"/>
        <v>0</v>
      </c>
      <c r="YV82" s="191"/>
      <c r="YW82" s="191"/>
      <c r="YX82" s="191"/>
      <c r="YY82" s="191"/>
      <c r="YZ82" s="191">
        <v>24387</v>
      </c>
      <c r="ZA82" s="191"/>
      <c r="ZB82" s="191">
        <f t="shared" si="296"/>
        <v>24387</v>
      </c>
      <c r="ZC82" s="191"/>
      <c r="ZD82" s="191"/>
      <c r="ZE82" s="191"/>
      <c r="ZF82" s="191"/>
      <c r="ZG82" s="191"/>
      <c r="ZH82" s="191"/>
      <c r="ZI82" s="191">
        <f t="shared" si="297"/>
        <v>0</v>
      </c>
      <c r="ZJ82" s="191"/>
      <c r="ZK82" s="191"/>
      <c r="ZL82" s="191"/>
      <c r="ZM82" s="191"/>
      <c r="ZN82" s="191"/>
      <c r="ZO82" s="191"/>
      <c r="ZP82" s="191">
        <f t="shared" si="298"/>
        <v>0</v>
      </c>
      <c r="ZQ82" s="191"/>
      <c r="ZR82" s="191"/>
      <c r="ZS82" s="191"/>
      <c r="ZT82" s="191"/>
      <c r="ZU82" s="190">
        <f t="shared" si="203"/>
        <v>242558.14500000002</v>
      </c>
      <c r="ZV82" s="190">
        <f t="shared" si="202"/>
        <v>0</v>
      </c>
      <c r="ZW82" s="190">
        <f t="shared" si="202"/>
        <v>242558.14500000002</v>
      </c>
      <c r="ZX82" s="9"/>
    </row>
    <row r="83" spans="1:700" ht="18" customHeight="1">
      <c r="A83" s="213">
        <v>12</v>
      </c>
      <c r="B83" s="191" t="s">
        <v>1909</v>
      </c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>
        <f t="shared" si="204"/>
        <v>0</v>
      </c>
      <c r="N83" s="191"/>
      <c r="O83" s="191"/>
      <c r="P83" s="191"/>
      <c r="Q83" s="191"/>
      <c r="R83" s="191"/>
      <c r="S83" s="191"/>
      <c r="T83" s="191">
        <f t="shared" si="205"/>
        <v>0</v>
      </c>
      <c r="U83" s="191"/>
      <c r="V83" s="191"/>
      <c r="W83" s="191"/>
      <c r="X83" s="191"/>
      <c r="Y83" s="191"/>
      <c r="Z83" s="191"/>
      <c r="AA83" s="191">
        <f t="shared" si="206"/>
        <v>0</v>
      </c>
      <c r="AB83" s="191"/>
      <c r="AC83" s="191"/>
      <c r="AD83" s="191"/>
      <c r="AE83" s="191"/>
      <c r="AF83" s="191"/>
      <c r="AG83" s="191"/>
      <c r="AH83" s="191">
        <f t="shared" si="207"/>
        <v>0</v>
      </c>
      <c r="AI83" s="191"/>
      <c r="AJ83" s="191"/>
      <c r="AK83" s="191"/>
      <c r="AL83" s="191"/>
      <c r="AM83" s="191"/>
      <c r="AN83" s="191"/>
      <c r="AO83" s="191">
        <f t="shared" si="208"/>
        <v>0</v>
      </c>
      <c r="AP83" s="191"/>
      <c r="AQ83" s="191"/>
      <c r="AR83" s="191"/>
      <c r="AS83" s="191"/>
      <c r="AT83" s="191"/>
      <c r="AU83" s="191"/>
      <c r="AV83" s="191">
        <f t="shared" si="209"/>
        <v>0</v>
      </c>
      <c r="AW83" s="191"/>
      <c r="AX83" s="191"/>
      <c r="AY83" s="191"/>
      <c r="AZ83" s="191"/>
      <c r="BA83" s="191"/>
      <c r="BB83" s="191"/>
      <c r="BC83" s="191">
        <f t="shared" si="210"/>
        <v>0</v>
      </c>
      <c r="BD83" s="191"/>
      <c r="BE83" s="191"/>
      <c r="BF83" s="191"/>
      <c r="BG83" s="191"/>
      <c r="BH83" s="191"/>
      <c r="BI83" s="191"/>
      <c r="BJ83" s="191">
        <f t="shared" si="211"/>
        <v>0</v>
      </c>
      <c r="BK83" s="191"/>
      <c r="BL83" s="191"/>
      <c r="BM83" s="191"/>
      <c r="BN83" s="191"/>
      <c r="BO83" s="191"/>
      <c r="BP83" s="191"/>
      <c r="BQ83" s="191">
        <f t="shared" si="212"/>
        <v>0</v>
      </c>
      <c r="BR83" s="191"/>
      <c r="BS83" s="191"/>
      <c r="BT83" s="191"/>
      <c r="BU83" s="191"/>
      <c r="BV83" s="191"/>
      <c r="BW83" s="191"/>
      <c r="BX83" s="191">
        <f t="shared" si="213"/>
        <v>0</v>
      </c>
      <c r="BY83" s="191"/>
      <c r="BZ83" s="191"/>
      <c r="CA83" s="191"/>
      <c r="CB83" s="191"/>
      <c r="CC83" s="191"/>
      <c r="CD83" s="191"/>
      <c r="CE83" s="191">
        <f t="shared" si="214"/>
        <v>0</v>
      </c>
      <c r="CF83" s="191"/>
      <c r="CG83" s="191"/>
      <c r="CH83" s="191"/>
      <c r="CI83" s="191"/>
      <c r="CJ83" s="191"/>
      <c r="CK83" s="191"/>
      <c r="CL83" s="191">
        <f t="shared" si="215"/>
        <v>0</v>
      </c>
      <c r="CM83" s="191"/>
      <c r="CN83" s="191"/>
      <c r="CO83" s="191"/>
      <c r="CP83" s="191"/>
      <c r="CQ83" s="191"/>
      <c r="CR83" s="191"/>
      <c r="CS83" s="191">
        <f t="shared" si="216"/>
        <v>0</v>
      </c>
      <c r="CT83" s="191"/>
      <c r="CU83" s="191"/>
      <c r="CV83" s="191"/>
      <c r="CW83" s="191"/>
      <c r="CX83" s="191"/>
      <c r="CY83" s="191"/>
      <c r="CZ83" s="191">
        <f t="shared" si="217"/>
        <v>0</v>
      </c>
      <c r="DA83" s="191"/>
      <c r="DB83" s="191"/>
      <c r="DC83" s="191"/>
      <c r="DD83" s="191"/>
      <c r="DE83" s="191"/>
      <c r="DF83" s="191"/>
      <c r="DG83" s="191">
        <f t="shared" si="218"/>
        <v>0</v>
      </c>
      <c r="DH83" s="191"/>
      <c r="DI83" s="191"/>
      <c r="DJ83" s="191"/>
      <c r="DK83" s="191"/>
      <c r="DL83" s="191"/>
      <c r="DM83" s="191"/>
      <c r="DN83" s="191">
        <f t="shared" si="219"/>
        <v>0</v>
      </c>
      <c r="DO83" s="191"/>
      <c r="DP83" s="191"/>
      <c r="DQ83" s="191"/>
      <c r="DR83" s="191"/>
      <c r="DS83" s="191"/>
      <c r="DT83" s="191"/>
      <c r="DU83" s="191">
        <f t="shared" si="220"/>
        <v>0</v>
      </c>
      <c r="DV83" s="191"/>
      <c r="DW83" s="191"/>
      <c r="DX83" s="191"/>
      <c r="DY83" s="191"/>
      <c r="DZ83" s="191"/>
      <c r="EA83" s="191"/>
      <c r="EB83" s="191">
        <f t="shared" si="221"/>
        <v>0</v>
      </c>
      <c r="EC83" s="191"/>
      <c r="ED83" s="191"/>
      <c r="EE83" s="191"/>
      <c r="EF83" s="191"/>
      <c r="EG83" s="191"/>
      <c r="EH83" s="191"/>
      <c r="EI83" s="191">
        <f t="shared" si="222"/>
        <v>0</v>
      </c>
      <c r="EJ83" s="191"/>
      <c r="EK83" s="191"/>
      <c r="EL83" s="191"/>
      <c r="EM83" s="191"/>
      <c r="EN83" s="191"/>
      <c r="EO83" s="191"/>
      <c r="EP83" s="191">
        <f t="shared" si="299"/>
        <v>0</v>
      </c>
      <c r="EQ83" s="191"/>
      <c r="ER83" s="191"/>
      <c r="ES83" s="191"/>
      <c r="ET83" s="191"/>
      <c r="EU83" s="191"/>
      <c r="EV83" s="191"/>
      <c r="EW83" s="191">
        <f t="shared" si="300"/>
        <v>0</v>
      </c>
      <c r="EX83" s="191"/>
      <c r="EY83" s="191"/>
      <c r="EZ83" s="191"/>
      <c r="FA83" s="191"/>
      <c r="FB83" s="191"/>
      <c r="FC83" s="191"/>
      <c r="FD83" s="191">
        <f t="shared" si="301"/>
        <v>0</v>
      </c>
      <c r="FE83" s="191"/>
      <c r="FF83" s="191"/>
      <c r="FG83" s="191"/>
      <c r="FH83" s="191"/>
      <c r="FI83" s="191"/>
      <c r="FJ83" s="191"/>
      <c r="FK83" s="191">
        <f t="shared" si="223"/>
        <v>0</v>
      </c>
      <c r="FL83" s="191"/>
      <c r="FM83" s="191"/>
      <c r="FN83" s="191"/>
      <c r="FO83" s="191"/>
      <c r="FP83" s="191"/>
      <c r="FQ83" s="191"/>
      <c r="FR83" s="191">
        <f t="shared" si="224"/>
        <v>0</v>
      </c>
      <c r="FS83" s="191"/>
      <c r="FT83" s="191"/>
      <c r="FU83" s="191"/>
      <c r="FV83" s="191"/>
      <c r="FW83" s="191"/>
      <c r="FX83" s="191"/>
      <c r="FY83" s="191">
        <f t="shared" si="225"/>
        <v>0</v>
      </c>
      <c r="FZ83" s="191"/>
      <c r="GA83" s="191"/>
      <c r="GB83" s="191"/>
      <c r="GC83" s="191"/>
      <c r="GD83" s="191"/>
      <c r="GE83" s="191"/>
      <c r="GF83" s="191">
        <f t="shared" si="302"/>
        <v>0</v>
      </c>
      <c r="GG83" s="191"/>
      <c r="GH83" s="191"/>
      <c r="GI83" s="191"/>
      <c r="GJ83" s="191"/>
      <c r="GK83" s="191"/>
      <c r="GL83" s="191"/>
      <c r="GM83" s="191">
        <f t="shared" si="303"/>
        <v>0</v>
      </c>
      <c r="GN83" s="191"/>
      <c r="GO83" s="191"/>
      <c r="GP83" s="191"/>
      <c r="GQ83" s="191"/>
      <c r="GR83" s="191"/>
      <c r="GS83" s="191"/>
      <c r="GT83" s="191">
        <f t="shared" si="226"/>
        <v>0</v>
      </c>
      <c r="GU83" s="191"/>
      <c r="GV83" s="191"/>
      <c r="GW83" s="191"/>
      <c r="GX83" s="191"/>
      <c r="GY83" s="191"/>
      <c r="GZ83" s="191"/>
      <c r="HA83" s="191">
        <f t="shared" si="227"/>
        <v>0</v>
      </c>
      <c r="HB83" s="191"/>
      <c r="HC83" s="191"/>
      <c r="HD83" s="191"/>
      <c r="HE83" s="191"/>
      <c r="HF83" s="191"/>
      <c r="HG83" s="191"/>
      <c r="HH83" s="191">
        <f t="shared" si="228"/>
        <v>0</v>
      </c>
      <c r="HI83" s="191"/>
      <c r="HJ83" s="191"/>
      <c r="HK83" s="191"/>
      <c r="HL83" s="191"/>
      <c r="HM83" s="191"/>
      <c r="HN83" s="191"/>
      <c r="HO83" s="191">
        <f t="shared" si="229"/>
        <v>0</v>
      </c>
      <c r="HP83" s="191"/>
      <c r="HQ83" s="191"/>
      <c r="HR83" s="191"/>
      <c r="HS83" s="191"/>
      <c r="HT83" s="191"/>
      <c r="HU83" s="191"/>
      <c r="HV83" s="191">
        <f t="shared" si="230"/>
        <v>0</v>
      </c>
      <c r="HW83" s="191"/>
      <c r="HX83" s="191"/>
      <c r="HY83" s="191"/>
      <c r="HZ83" s="191"/>
      <c r="IA83" s="191"/>
      <c r="IB83" s="191"/>
      <c r="IC83" s="191">
        <f t="shared" si="231"/>
        <v>0</v>
      </c>
      <c r="ID83" s="191"/>
      <c r="IE83" s="191"/>
      <c r="IF83" s="191"/>
      <c r="IG83" s="191"/>
      <c r="IH83" s="191"/>
      <c r="II83" s="191"/>
      <c r="IJ83" s="191">
        <f t="shared" si="232"/>
        <v>0</v>
      </c>
      <c r="IK83" s="191"/>
      <c r="IL83" s="191"/>
      <c r="IM83" s="191"/>
      <c r="IN83" s="191"/>
      <c r="IO83" s="191"/>
      <c r="IP83" s="191"/>
      <c r="IQ83" s="191">
        <f t="shared" si="233"/>
        <v>0</v>
      </c>
      <c r="IR83" s="191"/>
      <c r="IS83" s="191"/>
      <c r="IT83" s="191"/>
      <c r="IU83" s="191"/>
      <c r="IV83" s="191"/>
      <c r="IW83" s="191"/>
      <c r="IX83" s="191">
        <f t="shared" si="234"/>
        <v>0</v>
      </c>
      <c r="IY83" s="191"/>
      <c r="IZ83" s="191"/>
      <c r="JA83" s="191"/>
      <c r="JB83" s="191"/>
      <c r="JC83" s="191"/>
      <c r="JD83" s="191"/>
      <c r="JE83" s="191">
        <f t="shared" si="235"/>
        <v>0</v>
      </c>
      <c r="JF83" s="191"/>
      <c r="JG83" s="191"/>
      <c r="JH83" s="191"/>
      <c r="JI83" s="191"/>
      <c r="JJ83" s="191"/>
      <c r="JK83" s="191"/>
      <c r="JL83" s="191">
        <f t="shared" si="236"/>
        <v>0</v>
      </c>
      <c r="JM83" s="191"/>
      <c r="JN83" s="191"/>
      <c r="JO83" s="191"/>
      <c r="JP83" s="191"/>
      <c r="JQ83" s="191"/>
      <c r="JR83" s="191"/>
      <c r="JS83" s="191">
        <f t="shared" si="237"/>
        <v>0</v>
      </c>
      <c r="JT83" s="191"/>
      <c r="JU83" s="191"/>
      <c r="JV83" s="191"/>
      <c r="JW83" s="191"/>
      <c r="JX83" s="191"/>
      <c r="JY83" s="191"/>
      <c r="JZ83" s="191">
        <f t="shared" si="238"/>
        <v>0</v>
      </c>
      <c r="KA83" s="191"/>
      <c r="KB83" s="191"/>
      <c r="KC83" s="191"/>
      <c r="KD83" s="191"/>
      <c r="KE83" s="191"/>
      <c r="KF83" s="191"/>
      <c r="KG83" s="191">
        <f t="shared" si="239"/>
        <v>0</v>
      </c>
      <c r="KH83" s="191"/>
      <c r="KI83" s="191"/>
      <c r="KJ83" s="191"/>
      <c r="KK83" s="191"/>
      <c r="KL83" s="191"/>
      <c r="KM83" s="191"/>
      <c r="KN83" s="191">
        <f t="shared" si="240"/>
        <v>0</v>
      </c>
      <c r="KO83" s="191"/>
      <c r="KP83" s="191"/>
      <c r="KQ83" s="191"/>
      <c r="KR83" s="191"/>
      <c r="KS83" s="191"/>
      <c r="KT83" s="191"/>
      <c r="KU83" s="191">
        <f t="shared" si="241"/>
        <v>0</v>
      </c>
      <c r="KV83" s="191"/>
      <c r="KW83" s="191"/>
      <c r="KX83" s="191"/>
      <c r="KY83" s="191"/>
      <c r="KZ83" s="191"/>
      <c r="LA83" s="191"/>
      <c r="LB83" s="191">
        <f t="shared" si="242"/>
        <v>0</v>
      </c>
      <c r="LC83" s="191"/>
      <c r="LD83" s="191"/>
      <c r="LE83" s="191"/>
      <c r="LF83" s="191"/>
      <c r="LG83" s="191"/>
      <c r="LH83" s="191"/>
      <c r="LI83" s="191">
        <f t="shared" si="243"/>
        <v>0</v>
      </c>
      <c r="LJ83" s="191"/>
      <c r="LK83" s="191"/>
      <c r="LL83" s="191"/>
      <c r="LM83" s="191"/>
      <c r="LN83" s="191"/>
      <c r="LO83" s="191"/>
      <c r="LP83" s="191">
        <f t="shared" si="244"/>
        <v>0</v>
      </c>
      <c r="LQ83" s="191"/>
      <c r="LR83" s="191"/>
      <c r="LS83" s="191"/>
      <c r="LT83" s="191"/>
      <c r="LU83" s="191"/>
      <c r="LV83" s="191"/>
      <c r="LW83" s="191">
        <f t="shared" si="245"/>
        <v>0</v>
      </c>
      <c r="LX83" s="191"/>
      <c r="LY83" s="191"/>
      <c r="LZ83" s="191"/>
      <c r="MA83" s="191"/>
      <c r="MB83" s="191"/>
      <c r="MC83" s="191"/>
      <c r="MD83" s="191">
        <f t="shared" si="246"/>
        <v>0</v>
      </c>
      <c r="ME83" s="191"/>
      <c r="MF83" s="191"/>
      <c r="MG83" s="191"/>
      <c r="MH83" s="191"/>
      <c r="MI83" s="191"/>
      <c r="MJ83" s="191"/>
      <c r="MK83" s="191">
        <f t="shared" si="247"/>
        <v>0</v>
      </c>
      <c r="ML83" s="191"/>
      <c r="MM83" s="191"/>
      <c r="MN83" s="191"/>
      <c r="MO83" s="191"/>
      <c r="MP83" s="191"/>
      <c r="MQ83" s="191"/>
      <c r="MR83" s="191">
        <f t="shared" si="248"/>
        <v>0</v>
      </c>
      <c r="MS83" s="191"/>
      <c r="MT83" s="191"/>
      <c r="MU83" s="191"/>
      <c r="MV83" s="191"/>
      <c r="MW83" s="191"/>
      <c r="MX83" s="191"/>
      <c r="MY83" s="191">
        <f t="shared" si="249"/>
        <v>0</v>
      </c>
      <c r="MZ83" s="191"/>
      <c r="NA83" s="191"/>
      <c r="NB83" s="191"/>
      <c r="NC83" s="191">
        <v>1820</v>
      </c>
      <c r="ND83" s="201">
        <f t="shared" si="250"/>
        <v>264021.94</v>
      </c>
      <c r="NE83" s="191"/>
      <c r="NF83" s="201">
        <f t="shared" si="251"/>
        <v>264021.94</v>
      </c>
      <c r="NG83" s="191">
        <v>1697</v>
      </c>
      <c r="NH83" s="191"/>
      <c r="NI83" s="191"/>
      <c r="NJ83" s="191"/>
      <c r="NK83" s="191"/>
      <c r="NL83" s="191"/>
      <c r="NM83" s="191">
        <f t="shared" si="252"/>
        <v>0</v>
      </c>
      <c r="NN83" s="191"/>
      <c r="NO83" s="191"/>
      <c r="NP83" s="191"/>
      <c r="NQ83" s="191"/>
      <c r="NR83" s="191"/>
      <c r="NS83" s="191"/>
      <c r="NT83" s="191">
        <f t="shared" si="253"/>
        <v>0</v>
      </c>
      <c r="NU83" s="191"/>
      <c r="NV83" s="191"/>
      <c r="NW83" s="191"/>
      <c r="NX83" s="191"/>
      <c r="NY83" s="191"/>
      <c r="NZ83" s="191"/>
      <c r="OA83" s="191">
        <f t="shared" si="254"/>
        <v>0</v>
      </c>
      <c r="OB83" s="191"/>
      <c r="OC83" s="191"/>
      <c r="OD83" s="191"/>
      <c r="OE83" s="191"/>
      <c r="OF83" s="191"/>
      <c r="OG83" s="191"/>
      <c r="OH83" s="191">
        <f t="shared" si="255"/>
        <v>0</v>
      </c>
      <c r="OI83" s="191"/>
      <c r="OJ83" s="191"/>
      <c r="OK83" s="191"/>
      <c r="OL83" s="191"/>
      <c r="OM83" s="191"/>
      <c r="ON83" s="191"/>
      <c r="OO83" s="191">
        <f t="shared" si="256"/>
        <v>0</v>
      </c>
      <c r="OP83" s="191"/>
      <c r="OQ83" s="191"/>
      <c r="OR83" s="191"/>
      <c r="OS83" s="191"/>
      <c r="OT83" s="191"/>
      <c r="OU83" s="191"/>
      <c r="OV83" s="191">
        <f t="shared" si="257"/>
        <v>0</v>
      </c>
      <c r="OW83" s="191"/>
      <c r="OX83" s="191"/>
      <c r="OY83" s="191"/>
      <c r="OZ83" s="191"/>
      <c r="PA83" s="191"/>
      <c r="PB83" s="191"/>
      <c r="PC83" s="191">
        <f t="shared" si="258"/>
        <v>0</v>
      </c>
      <c r="PD83" s="191"/>
      <c r="PE83" s="191"/>
      <c r="PF83" s="191"/>
      <c r="PG83" s="191"/>
      <c r="PH83" s="191"/>
      <c r="PI83" s="191"/>
      <c r="PJ83" s="191">
        <f t="shared" si="259"/>
        <v>0</v>
      </c>
      <c r="PK83" s="191"/>
      <c r="PL83" s="191"/>
      <c r="PM83" s="191"/>
      <c r="PN83" s="191"/>
      <c r="PO83" s="191"/>
      <c r="PP83" s="191"/>
      <c r="PQ83" s="191">
        <f t="shared" si="260"/>
        <v>0</v>
      </c>
      <c r="PR83" s="191"/>
      <c r="PS83" s="191"/>
      <c r="PT83" s="191"/>
      <c r="PU83" s="191"/>
      <c r="PV83" s="191"/>
      <c r="PW83" s="191"/>
      <c r="PX83" s="191">
        <f t="shared" si="261"/>
        <v>0</v>
      </c>
      <c r="PY83" s="191"/>
      <c r="PZ83" s="191"/>
      <c r="QA83" s="191"/>
      <c r="QB83" s="191"/>
      <c r="QC83" s="191"/>
      <c r="QD83" s="191"/>
      <c r="QE83" s="191">
        <f t="shared" si="262"/>
        <v>0</v>
      </c>
      <c r="QF83" s="191"/>
      <c r="QG83" s="191"/>
      <c r="QH83" s="191"/>
      <c r="QI83" s="191"/>
      <c r="QJ83" s="191"/>
      <c r="QK83" s="191"/>
      <c r="QL83" s="191">
        <f t="shared" si="263"/>
        <v>0</v>
      </c>
      <c r="QM83" s="191"/>
      <c r="QN83" s="191"/>
      <c r="QO83" s="191"/>
      <c r="QP83" s="191"/>
      <c r="QQ83" s="191"/>
      <c r="QR83" s="191"/>
      <c r="QS83" s="191">
        <f t="shared" si="264"/>
        <v>0</v>
      </c>
      <c r="QT83" s="191"/>
      <c r="QU83" s="191"/>
      <c r="QV83" s="191"/>
      <c r="QW83" s="191"/>
      <c r="QX83" s="191"/>
      <c r="QY83" s="191"/>
      <c r="QZ83" s="191">
        <f t="shared" si="265"/>
        <v>0</v>
      </c>
      <c r="RA83" s="191"/>
      <c r="RB83" s="191"/>
      <c r="RC83" s="191"/>
      <c r="RD83" s="191"/>
      <c r="RE83" s="191"/>
      <c r="RF83" s="191"/>
      <c r="RG83" s="191">
        <f t="shared" si="266"/>
        <v>0</v>
      </c>
      <c r="RH83" s="191"/>
      <c r="RI83" s="191"/>
      <c r="RJ83" s="191"/>
      <c r="RK83" s="191"/>
      <c r="RL83" s="191"/>
      <c r="RM83" s="191"/>
      <c r="RN83" s="191">
        <f t="shared" si="267"/>
        <v>0</v>
      </c>
      <c r="RO83" s="191"/>
      <c r="RP83" s="191"/>
      <c r="RQ83" s="191"/>
      <c r="RR83" s="191"/>
      <c r="RS83" s="191"/>
      <c r="RT83" s="191"/>
      <c r="RU83" s="191">
        <f t="shared" si="268"/>
        <v>0</v>
      </c>
      <c r="RV83" s="191"/>
      <c r="RW83" s="191"/>
      <c r="RX83" s="191"/>
      <c r="RY83" s="191"/>
      <c r="RZ83" s="191"/>
      <c r="SA83" s="191"/>
      <c r="SB83" s="191">
        <f t="shared" si="269"/>
        <v>0</v>
      </c>
      <c r="SC83" s="191"/>
      <c r="SD83" s="191"/>
      <c r="SE83" s="191"/>
      <c r="SF83" s="191"/>
      <c r="SG83" s="191"/>
      <c r="SH83" s="191"/>
      <c r="SI83" s="191">
        <f t="shared" si="270"/>
        <v>0</v>
      </c>
      <c r="SJ83" s="191"/>
      <c r="SK83" s="191"/>
      <c r="SL83" s="191"/>
      <c r="SM83" s="191"/>
      <c r="SN83" s="191"/>
      <c r="SO83" s="191"/>
      <c r="SP83" s="191">
        <f t="shared" si="271"/>
        <v>0</v>
      </c>
      <c r="SQ83" s="191"/>
      <c r="SR83" s="191"/>
      <c r="SS83" s="191"/>
      <c r="ST83" s="191"/>
      <c r="SU83" s="191"/>
      <c r="SV83" s="191"/>
      <c r="SW83" s="191">
        <f t="shared" si="272"/>
        <v>0</v>
      </c>
      <c r="SX83" s="191"/>
      <c r="SY83" s="191"/>
      <c r="SZ83" s="191"/>
      <c r="TA83" s="191"/>
      <c r="TB83" s="191"/>
      <c r="TC83" s="191"/>
      <c r="TD83" s="191">
        <f t="shared" si="273"/>
        <v>0</v>
      </c>
      <c r="TE83" s="191"/>
      <c r="TF83" s="191"/>
      <c r="TG83" s="191"/>
      <c r="TH83" s="191"/>
      <c r="TI83" s="191"/>
      <c r="TJ83" s="191"/>
      <c r="TK83" s="191">
        <f t="shared" si="274"/>
        <v>0</v>
      </c>
      <c r="TL83" s="191"/>
      <c r="TM83" s="191"/>
      <c r="TN83" s="191"/>
      <c r="TO83" s="191"/>
      <c r="TP83" s="191"/>
      <c r="TQ83" s="191"/>
      <c r="TR83" s="191">
        <f t="shared" si="275"/>
        <v>0</v>
      </c>
      <c r="TS83" s="191"/>
      <c r="TT83" s="191"/>
      <c r="TU83" s="191"/>
      <c r="TV83" s="191"/>
      <c r="TW83" s="191"/>
      <c r="TX83" s="191"/>
      <c r="TY83" s="191">
        <f t="shared" si="276"/>
        <v>0</v>
      </c>
      <c r="TZ83" s="191"/>
      <c r="UA83" s="191"/>
      <c r="UB83" s="191"/>
      <c r="UC83" s="191"/>
      <c r="UD83" s="191"/>
      <c r="UE83" s="191"/>
      <c r="UF83" s="191">
        <f t="shared" si="277"/>
        <v>0</v>
      </c>
      <c r="UG83" s="191"/>
      <c r="UH83" s="191"/>
      <c r="UI83" s="191"/>
      <c r="UJ83" s="191"/>
      <c r="UK83" s="191"/>
      <c r="UL83" s="191"/>
      <c r="UM83" s="191">
        <f t="shared" si="278"/>
        <v>0</v>
      </c>
      <c r="UN83" s="191"/>
      <c r="UO83" s="191"/>
      <c r="UP83" s="191"/>
      <c r="UQ83" s="191"/>
      <c r="UR83" s="191"/>
      <c r="US83" s="191"/>
      <c r="UT83" s="191">
        <f t="shared" si="279"/>
        <v>0</v>
      </c>
      <c r="UU83" s="191"/>
      <c r="UV83" s="191"/>
      <c r="UW83" s="191"/>
      <c r="UX83" s="191"/>
      <c r="UY83" s="191"/>
      <c r="UZ83" s="191"/>
      <c r="VA83" s="191">
        <f t="shared" si="280"/>
        <v>0</v>
      </c>
      <c r="VB83" s="191"/>
      <c r="VC83" s="191"/>
      <c r="VD83" s="191"/>
      <c r="VE83" s="191"/>
      <c r="VF83" s="191"/>
      <c r="VG83" s="191"/>
      <c r="VH83" s="191">
        <f t="shared" si="281"/>
        <v>0</v>
      </c>
      <c r="VI83" s="191"/>
      <c r="VJ83" s="191"/>
      <c r="VK83" s="191"/>
      <c r="VL83" s="191"/>
      <c r="VM83" s="191"/>
      <c r="VN83" s="191"/>
      <c r="VO83" s="191">
        <f t="shared" si="282"/>
        <v>0</v>
      </c>
      <c r="VP83" s="191"/>
      <c r="VQ83" s="191"/>
      <c r="VR83" s="191"/>
      <c r="VS83" s="191"/>
      <c r="VT83" s="191"/>
      <c r="VU83" s="191"/>
      <c r="VV83" s="191">
        <f t="shared" si="283"/>
        <v>0</v>
      </c>
      <c r="VW83" s="191"/>
      <c r="VX83" s="191"/>
      <c r="VY83" s="191"/>
      <c r="VZ83" s="191"/>
      <c r="WA83" s="191"/>
      <c r="WB83" s="191"/>
      <c r="WC83" s="191">
        <f t="shared" si="284"/>
        <v>0</v>
      </c>
      <c r="WD83" s="191"/>
      <c r="WE83" s="191"/>
      <c r="WF83" s="191"/>
      <c r="WG83" s="191"/>
      <c r="WH83" s="191"/>
      <c r="WI83" s="191"/>
      <c r="WJ83" s="191">
        <f t="shared" si="285"/>
        <v>0</v>
      </c>
      <c r="WK83" s="191"/>
      <c r="WL83" s="191"/>
      <c r="WM83" s="191"/>
      <c r="WN83" s="191"/>
      <c r="WO83" s="191"/>
      <c r="WP83" s="191"/>
      <c r="WQ83" s="191">
        <f t="shared" si="286"/>
        <v>0</v>
      </c>
      <c r="WR83" s="191"/>
      <c r="WS83" s="191"/>
      <c r="WT83" s="191"/>
      <c r="WU83" s="191"/>
      <c r="WV83" s="191"/>
      <c r="WW83" s="191"/>
      <c r="WX83" s="191">
        <f t="shared" si="287"/>
        <v>0</v>
      </c>
      <c r="WY83" s="191"/>
      <c r="WZ83" s="191"/>
      <c r="XA83" s="191"/>
      <c r="XB83" s="191"/>
      <c r="XC83" s="191"/>
      <c r="XD83" s="191"/>
      <c r="XE83" s="191">
        <f t="shared" si="288"/>
        <v>0</v>
      </c>
      <c r="XF83" s="191"/>
      <c r="XG83" s="191"/>
      <c r="XH83" s="191"/>
      <c r="XI83" s="191"/>
      <c r="XJ83" s="191"/>
      <c r="XK83" s="191"/>
      <c r="XL83" s="191">
        <f t="shared" si="289"/>
        <v>0</v>
      </c>
      <c r="XM83" s="191"/>
      <c r="XN83" s="191"/>
      <c r="XO83" s="191"/>
      <c r="XP83" s="191">
        <v>1</v>
      </c>
      <c r="XQ83" s="191">
        <f t="shared" si="290"/>
        <v>10000</v>
      </c>
      <c r="XR83" s="191"/>
      <c r="XS83" s="191">
        <f t="shared" si="291"/>
        <v>10000</v>
      </c>
      <c r="XT83" s="191"/>
      <c r="XU83" s="191"/>
      <c r="XV83" s="191"/>
      <c r="XW83" s="191"/>
      <c r="XX83" s="191"/>
      <c r="XY83" s="191"/>
      <c r="XZ83" s="191">
        <f t="shared" si="292"/>
        <v>0</v>
      </c>
      <c r="YA83" s="191"/>
      <c r="YB83" s="191"/>
      <c r="YC83" s="191"/>
      <c r="YD83" s="191"/>
      <c r="YE83" s="191"/>
      <c r="YF83" s="191"/>
      <c r="YG83" s="191">
        <f t="shared" si="293"/>
        <v>0</v>
      </c>
      <c r="YH83" s="191"/>
      <c r="YI83" s="191"/>
      <c r="YJ83" s="191"/>
      <c r="YK83" s="191"/>
      <c r="YL83" s="191"/>
      <c r="YM83" s="191"/>
      <c r="YN83" s="191">
        <f t="shared" si="294"/>
        <v>0</v>
      </c>
      <c r="YO83" s="191"/>
      <c r="YP83" s="191"/>
      <c r="YQ83" s="191"/>
      <c r="YR83" s="191"/>
      <c r="YS83" s="191"/>
      <c r="YT83" s="191"/>
      <c r="YU83" s="191">
        <f t="shared" si="295"/>
        <v>0</v>
      </c>
      <c r="YV83" s="191"/>
      <c r="YW83" s="191"/>
      <c r="YX83" s="191"/>
      <c r="YY83" s="191"/>
      <c r="YZ83" s="191">
        <v>639467</v>
      </c>
      <c r="ZA83" s="191"/>
      <c r="ZB83" s="191">
        <f t="shared" si="296"/>
        <v>639467</v>
      </c>
      <c r="ZC83" s="191"/>
      <c r="ZD83" s="191"/>
      <c r="ZE83" s="191"/>
      <c r="ZF83" s="191"/>
      <c r="ZG83" s="191"/>
      <c r="ZH83" s="191"/>
      <c r="ZI83" s="191">
        <f t="shared" si="297"/>
        <v>0</v>
      </c>
      <c r="ZJ83" s="191"/>
      <c r="ZK83" s="191"/>
      <c r="ZL83" s="191"/>
      <c r="ZM83" s="191"/>
      <c r="ZN83" s="191"/>
      <c r="ZO83" s="191"/>
      <c r="ZP83" s="191">
        <f t="shared" si="298"/>
        <v>0</v>
      </c>
      <c r="ZQ83" s="191"/>
      <c r="ZR83" s="191"/>
      <c r="ZS83" s="191"/>
      <c r="ZT83" s="191"/>
      <c r="ZU83" s="190">
        <f t="shared" si="203"/>
        <v>913488.94</v>
      </c>
      <c r="ZV83" s="190">
        <f t="shared" si="202"/>
        <v>0</v>
      </c>
      <c r="ZW83" s="190">
        <f t="shared" si="202"/>
        <v>913488.94</v>
      </c>
      <c r="ZX83" s="9"/>
    </row>
    <row r="84" spans="1:700" ht="18" customHeight="1">
      <c r="A84" s="213">
        <v>13</v>
      </c>
      <c r="B84" s="191" t="s">
        <v>1910</v>
      </c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>
        <f t="shared" si="204"/>
        <v>0</v>
      </c>
      <c r="N84" s="191"/>
      <c r="O84" s="191"/>
      <c r="P84" s="191"/>
      <c r="Q84" s="191"/>
      <c r="R84" s="191"/>
      <c r="S84" s="191"/>
      <c r="T84" s="191">
        <f t="shared" si="205"/>
        <v>0</v>
      </c>
      <c r="U84" s="191"/>
      <c r="V84" s="191"/>
      <c r="W84" s="191"/>
      <c r="X84" s="191"/>
      <c r="Y84" s="191"/>
      <c r="Z84" s="191"/>
      <c r="AA84" s="191">
        <f t="shared" si="206"/>
        <v>0</v>
      </c>
      <c r="AB84" s="191"/>
      <c r="AC84" s="191"/>
      <c r="AD84" s="191"/>
      <c r="AE84" s="191"/>
      <c r="AF84" s="191"/>
      <c r="AG84" s="191"/>
      <c r="AH84" s="191">
        <f t="shared" si="207"/>
        <v>0</v>
      </c>
      <c r="AI84" s="191"/>
      <c r="AJ84" s="191"/>
      <c r="AK84" s="191"/>
      <c r="AL84" s="191"/>
      <c r="AM84" s="191"/>
      <c r="AN84" s="191"/>
      <c r="AO84" s="191">
        <f t="shared" si="208"/>
        <v>0</v>
      </c>
      <c r="AP84" s="191"/>
      <c r="AQ84" s="191"/>
      <c r="AR84" s="191"/>
      <c r="AS84" s="191"/>
      <c r="AT84" s="191"/>
      <c r="AU84" s="191"/>
      <c r="AV84" s="191">
        <f t="shared" si="209"/>
        <v>0</v>
      </c>
      <c r="AW84" s="191"/>
      <c r="AX84" s="191"/>
      <c r="AY84" s="191"/>
      <c r="AZ84" s="191"/>
      <c r="BA84" s="191"/>
      <c r="BB84" s="191"/>
      <c r="BC84" s="191">
        <f t="shared" si="210"/>
        <v>0</v>
      </c>
      <c r="BD84" s="191"/>
      <c r="BE84" s="191"/>
      <c r="BF84" s="191"/>
      <c r="BG84" s="191"/>
      <c r="BH84" s="191"/>
      <c r="BI84" s="191"/>
      <c r="BJ84" s="191">
        <f t="shared" si="211"/>
        <v>0</v>
      </c>
      <c r="BK84" s="191"/>
      <c r="BL84" s="191"/>
      <c r="BM84" s="191"/>
      <c r="BN84" s="191"/>
      <c r="BO84" s="191"/>
      <c r="BP84" s="191"/>
      <c r="BQ84" s="191">
        <f t="shared" si="212"/>
        <v>0</v>
      </c>
      <c r="BR84" s="191"/>
      <c r="BS84" s="191"/>
      <c r="BT84" s="191"/>
      <c r="BU84" s="191"/>
      <c r="BV84" s="191"/>
      <c r="BW84" s="191"/>
      <c r="BX84" s="191">
        <f t="shared" si="213"/>
        <v>0</v>
      </c>
      <c r="BY84" s="191"/>
      <c r="BZ84" s="191"/>
      <c r="CA84" s="191"/>
      <c r="CB84" s="191"/>
      <c r="CC84" s="191"/>
      <c r="CD84" s="191"/>
      <c r="CE84" s="191">
        <f t="shared" si="214"/>
        <v>0</v>
      </c>
      <c r="CF84" s="191"/>
      <c r="CG84" s="191"/>
      <c r="CH84" s="191"/>
      <c r="CI84" s="191"/>
      <c r="CJ84" s="191"/>
      <c r="CK84" s="191"/>
      <c r="CL84" s="191">
        <f t="shared" si="215"/>
        <v>0</v>
      </c>
      <c r="CM84" s="191"/>
      <c r="CN84" s="191"/>
      <c r="CO84" s="191"/>
      <c r="CP84" s="191"/>
      <c r="CQ84" s="191"/>
      <c r="CR84" s="191"/>
      <c r="CS84" s="191">
        <f t="shared" si="216"/>
        <v>0</v>
      </c>
      <c r="CT84" s="191"/>
      <c r="CU84" s="191"/>
      <c r="CV84" s="191"/>
      <c r="CW84" s="191"/>
      <c r="CX84" s="191"/>
      <c r="CY84" s="191"/>
      <c r="CZ84" s="191">
        <f t="shared" si="217"/>
        <v>0</v>
      </c>
      <c r="DA84" s="191"/>
      <c r="DB84" s="191"/>
      <c r="DC84" s="191"/>
      <c r="DD84" s="191"/>
      <c r="DE84" s="191"/>
      <c r="DF84" s="191"/>
      <c r="DG84" s="191">
        <f t="shared" si="218"/>
        <v>0</v>
      </c>
      <c r="DH84" s="191"/>
      <c r="DI84" s="191"/>
      <c r="DJ84" s="191"/>
      <c r="DK84" s="191"/>
      <c r="DL84" s="191"/>
      <c r="DM84" s="191"/>
      <c r="DN84" s="191">
        <f t="shared" si="219"/>
        <v>0</v>
      </c>
      <c r="DO84" s="191"/>
      <c r="DP84" s="191"/>
      <c r="DQ84" s="191"/>
      <c r="DR84" s="191"/>
      <c r="DS84" s="191"/>
      <c r="DT84" s="191"/>
      <c r="DU84" s="191">
        <f t="shared" si="220"/>
        <v>0</v>
      </c>
      <c r="DV84" s="191"/>
      <c r="DW84" s="191"/>
      <c r="DX84" s="191"/>
      <c r="DY84" s="191"/>
      <c r="DZ84" s="191"/>
      <c r="EA84" s="191"/>
      <c r="EB84" s="191">
        <f t="shared" si="221"/>
        <v>0</v>
      </c>
      <c r="EC84" s="191"/>
      <c r="ED84" s="191"/>
      <c r="EE84" s="191"/>
      <c r="EF84" s="191"/>
      <c r="EG84" s="191"/>
      <c r="EH84" s="191"/>
      <c r="EI84" s="191">
        <f t="shared" si="222"/>
        <v>0</v>
      </c>
      <c r="EJ84" s="191"/>
      <c r="EK84" s="191"/>
      <c r="EL84" s="191"/>
      <c r="EM84" s="191"/>
      <c r="EN84" s="191"/>
      <c r="EO84" s="191"/>
      <c r="EP84" s="191">
        <f t="shared" si="299"/>
        <v>0</v>
      </c>
      <c r="EQ84" s="191"/>
      <c r="ER84" s="191"/>
      <c r="ES84" s="191"/>
      <c r="ET84" s="191"/>
      <c r="EU84" s="191"/>
      <c r="EV84" s="191"/>
      <c r="EW84" s="191">
        <f t="shared" si="300"/>
        <v>0</v>
      </c>
      <c r="EX84" s="191"/>
      <c r="EY84" s="191"/>
      <c r="EZ84" s="191"/>
      <c r="FA84" s="191"/>
      <c r="FB84" s="191"/>
      <c r="FC84" s="191"/>
      <c r="FD84" s="191">
        <f t="shared" si="301"/>
        <v>0</v>
      </c>
      <c r="FE84" s="191"/>
      <c r="FF84" s="191"/>
      <c r="FG84" s="191"/>
      <c r="FH84" s="191"/>
      <c r="FI84" s="191"/>
      <c r="FJ84" s="191"/>
      <c r="FK84" s="191">
        <f t="shared" si="223"/>
        <v>0</v>
      </c>
      <c r="FL84" s="191"/>
      <c r="FM84" s="191"/>
      <c r="FN84" s="191"/>
      <c r="FO84" s="191"/>
      <c r="FP84" s="191"/>
      <c r="FQ84" s="191"/>
      <c r="FR84" s="191">
        <f t="shared" si="224"/>
        <v>0</v>
      </c>
      <c r="FS84" s="191"/>
      <c r="FT84" s="191"/>
      <c r="FU84" s="191"/>
      <c r="FV84" s="191"/>
      <c r="FW84" s="191"/>
      <c r="FX84" s="191"/>
      <c r="FY84" s="191">
        <f t="shared" si="225"/>
        <v>0</v>
      </c>
      <c r="FZ84" s="191"/>
      <c r="GA84" s="191"/>
      <c r="GB84" s="191"/>
      <c r="GC84" s="191"/>
      <c r="GD84" s="191"/>
      <c r="GE84" s="191"/>
      <c r="GF84" s="191">
        <f t="shared" si="302"/>
        <v>0</v>
      </c>
      <c r="GG84" s="191"/>
      <c r="GH84" s="191"/>
      <c r="GI84" s="191"/>
      <c r="GJ84" s="191"/>
      <c r="GK84" s="191"/>
      <c r="GL84" s="191"/>
      <c r="GM84" s="191">
        <f t="shared" si="303"/>
        <v>0</v>
      </c>
      <c r="GN84" s="191"/>
      <c r="GO84" s="191"/>
      <c r="GP84" s="191"/>
      <c r="GQ84" s="191"/>
      <c r="GR84" s="191"/>
      <c r="GS84" s="191"/>
      <c r="GT84" s="191">
        <f t="shared" si="226"/>
        <v>0</v>
      </c>
      <c r="GU84" s="191"/>
      <c r="GV84" s="191"/>
      <c r="GW84" s="191"/>
      <c r="GX84" s="191"/>
      <c r="GY84" s="191"/>
      <c r="GZ84" s="191"/>
      <c r="HA84" s="191">
        <f t="shared" si="227"/>
        <v>0</v>
      </c>
      <c r="HB84" s="191"/>
      <c r="HC84" s="191"/>
      <c r="HD84" s="191"/>
      <c r="HE84" s="191"/>
      <c r="HF84" s="191"/>
      <c r="HG84" s="191"/>
      <c r="HH84" s="191">
        <f t="shared" si="228"/>
        <v>0</v>
      </c>
      <c r="HI84" s="191"/>
      <c r="HJ84" s="191"/>
      <c r="HK84" s="191"/>
      <c r="HL84" s="191"/>
      <c r="HM84" s="191"/>
      <c r="HN84" s="191"/>
      <c r="HO84" s="191">
        <f t="shared" si="229"/>
        <v>0</v>
      </c>
      <c r="HP84" s="191"/>
      <c r="HQ84" s="191"/>
      <c r="HR84" s="191"/>
      <c r="HS84" s="191"/>
      <c r="HT84" s="191"/>
      <c r="HU84" s="191"/>
      <c r="HV84" s="191">
        <f t="shared" si="230"/>
        <v>0</v>
      </c>
      <c r="HW84" s="191"/>
      <c r="HX84" s="191"/>
      <c r="HY84" s="191"/>
      <c r="HZ84" s="191"/>
      <c r="IA84" s="191"/>
      <c r="IB84" s="191"/>
      <c r="IC84" s="191">
        <f t="shared" si="231"/>
        <v>0</v>
      </c>
      <c r="ID84" s="191"/>
      <c r="IE84" s="191"/>
      <c r="IF84" s="191"/>
      <c r="IG84" s="191"/>
      <c r="IH84" s="191"/>
      <c r="II84" s="191"/>
      <c r="IJ84" s="191">
        <f t="shared" si="232"/>
        <v>0</v>
      </c>
      <c r="IK84" s="191"/>
      <c r="IL84" s="191"/>
      <c r="IM84" s="191"/>
      <c r="IN84" s="191"/>
      <c r="IO84" s="191"/>
      <c r="IP84" s="191"/>
      <c r="IQ84" s="191">
        <f t="shared" si="233"/>
        <v>0</v>
      </c>
      <c r="IR84" s="191"/>
      <c r="IS84" s="191"/>
      <c r="IT84" s="191"/>
      <c r="IU84" s="191"/>
      <c r="IV84" s="191"/>
      <c r="IW84" s="191"/>
      <c r="IX84" s="191">
        <f t="shared" si="234"/>
        <v>0</v>
      </c>
      <c r="IY84" s="191"/>
      <c r="IZ84" s="191"/>
      <c r="JA84" s="191"/>
      <c r="JB84" s="191"/>
      <c r="JC84" s="191"/>
      <c r="JD84" s="191"/>
      <c r="JE84" s="191">
        <f t="shared" si="235"/>
        <v>0</v>
      </c>
      <c r="JF84" s="191"/>
      <c r="JG84" s="191"/>
      <c r="JH84" s="191"/>
      <c r="JI84" s="191"/>
      <c r="JJ84" s="191"/>
      <c r="JK84" s="191"/>
      <c r="JL84" s="191">
        <f t="shared" si="236"/>
        <v>0</v>
      </c>
      <c r="JM84" s="191"/>
      <c r="JN84" s="191"/>
      <c r="JO84" s="191"/>
      <c r="JP84" s="191"/>
      <c r="JQ84" s="191"/>
      <c r="JR84" s="191"/>
      <c r="JS84" s="191">
        <f t="shared" si="237"/>
        <v>0</v>
      </c>
      <c r="JT84" s="191"/>
      <c r="JU84" s="191"/>
      <c r="JV84" s="191"/>
      <c r="JW84" s="191"/>
      <c r="JX84" s="191"/>
      <c r="JY84" s="191"/>
      <c r="JZ84" s="191">
        <f t="shared" si="238"/>
        <v>0</v>
      </c>
      <c r="KA84" s="191"/>
      <c r="KB84" s="191"/>
      <c r="KC84" s="191"/>
      <c r="KD84" s="191"/>
      <c r="KE84" s="191"/>
      <c r="KF84" s="191"/>
      <c r="KG84" s="191">
        <f t="shared" si="239"/>
        <v>0</v>
      </c>
      <c r="KH84" s="191"/>
      <c r="KI84" s="191"/>
      <c r="KJ84" s="191"/>
      <c r="KK84" s="191"/>
      <c r="KL84" s="191"/>
      <c r="KM84" s="191"/>
      <c r="KN84" s="191">
        <f t="shared" si="240"/>
        <v>0</v>
      </c>
      <c r="KO84" s="191"/>
      <c r="KP84" s="191"/>
      <c r="KQ84" s="191"/>
      <c r="KR84" s="191"/>
      <c r="KS84" s="191"/>
      <c r="KT84" s="191"/>
      <c r="KU84" s="191">
        <f t="shared" si="241"/>
        <v>0</v>
      </c>
      <c r="KV84" s="191"/>
      <c r="KW84" s="191"/>
      <c r="KX84" s="191"/>
      <c r="KY84" s="191"/>
      <c r="KZ84" s="191"/>
      <c r="LA84" s="191"/>
      <c r="LB84" s="191">
        <f t="shared" si="242"/>
        <v>0</v>
      </c>
      <c r="LC84" s="191"/>
      <c r="LD84" s="191"/>
      <c r="LE84" s="191"/>
      <c r="LF84" s="191"/>
      <c r="LG84" s="191"/>
      <c r="LH84" s="191"/>
      <c r="LI84" s="191">
        <f t="shared" si="243"/>
        <v>0</v>
      </c>
      <c r="LJ84" s="191"/>
      <c r="LK84" s="191"/>
      <c r="LL84" s="191"/>
      <c r="LM84" s="191"/>
      <c r="LN84" s="191"/>
      <c r="LO84" s="191"/>
      <c r="LP84" s="191">
        <f t="shared" si="244"/>
        <v>0</v>
      </c>
      <c r="LQ84" s="191"/>
      <c r="LR84" s="191"/>
      <c r="LS84" s="191"/>
      <c r="LT84" s="191"/>
      <c r="LU84" s="191"/>
      <c r="LV84" s="191"/>
      <c r="LW84" s="191">
        <f t="shared" si="245"/>
        <v>0</v>
      </c>
      <c r="LX84" s="191"/>
      <c r="LY84" s="191"/>
      <c r="LZ84" s="191"/>
      <c r="MA84" s="191"/>
      <c r="MB84" s="191"/>
      <c r="MC84" s="191"/>
      <c r="MD84" s="191">
        <f t="shared" si="246"/>
        <v>0</v>
      </c>
      <c r="ME84" s="191"/>
      <c r="MF84" s="191"/>
      <c r="MG84" s="191"/>
      <c r="MH84" s="191"/>
      <c r="MI84" s="191"/>
      <c r="MJ84" s="191"/>
      <c r="MK84" s="191">
        <f t="shared" si="247"/>
        <v>0</v>
      </c>
      <c r="ML84" s="191"/>
      <c r="MM84" s="191"/>
      <c r="MN84" s="191"/>
      <c r="MO84" s="191"/>
      <c r="MP84" s="191"/>
      <c r="MQ84" s="191"/>
      <c r="MR84" s="191">
        <f t="shared" si="248"/>
        <v>0</v>
      </c>
      <c r="MS84" s="191"/>
      <c r="MT84" s="191"/>
      <c r="MU84" s="191"/>
      <c r="MV84" s="191"/>
      <c r="MW84" s="191"/>
      <c r="MX84" s="191"/>
      <c r="MY84" s="191">
        <f t="shared" si="249"/>
        <v>0</v>
      </c>
      <c r="MZ84" s="191"/>
      <c r="NA84" s="191"/>
      <c r="NB84" s="191"/>
      <c r="NC84" s="191">
        <v>3083</v>
      </c>
      <c r="ND84" s="201">
        <f t="shared" si="250"/>
        <v>447241.56100000005</v>
      </c>
      <c r="NE84" s="191"/>
      <c r="NF84" s="201">
        <f t="shared" si="251"/>
        <v>447241.56100000005</v>
      </c>
      <c r="NG84" s="191">
        <v>2874</v>
      </c>
      <c r="NH84" s="191"/>
      <c r="NI84" s="191"/>
      <c r="NJ84" s="191"/>
      <c r="NK84" s="191"/>
      <c r="NL84" s="191"/>
      <c r="NM84" s="191">
        <f t="shared" si="252"/>
        <v>0</v>
      </c>
      <c r="NN84" s="191"/>
      <c r="NO84" s="191"/>
      <c r="NP84" s="191"/>
      <c r="NQ84" s="191"/>
      <c r="NR84" s="191"/>
      <c r="NS84" s="191"/>
      <c r="NT84" s="191">
        <f t="shared" si="253"/>
        <v>0</v>
      </c>
      <c r="NU84" s="191"/>
      <c r="NV84" s="191"/>
      <c r="NW84" s="191"/>
      <c r="NX84" s="191"/>
      <c r="NY84" s="191"/>
      <c r="NZ84" s="191"/>
      <c r="OA84" s="191">
        <f t="shared" si="254"/>
        <v>0</v>
      </c>
      <c r="OB84" s="191"/>
      <c r="OC84" s="191"/>
      <c r="OD84" s="191"/>
      <c r="OE84" s="191"/>
      <c r="OF84" s="191"/>
      <c r="OG84" s="191"/>
      <c r="OH84" s="191">
        <f t="shared" si="255"/>
        <v>0</v>
      </c>
      <c r="OI84" s="191"/>
      <c r="OJ84" s="191"/>
      <c r="OK84" s="191"/>
      <c r="OL84" s="191"/>
      <c r="OM84" s="191"/>
      <c r="ON84" s="191"/>
      <c r="OO84" s="191">
        <f t="shared" si="256"/>
        <v>0</v>
      </c>
      <c r="OP84" s="191"/>
      <c r="OQ84" s="191"/>
      <c r="OR84" s="191"/>
      <c r="OS84" s="191"/>
      <c r="OT84" s="191"/>
      <c r="OU84" s="191"/>
      <c r="OV84" s="191">
        <f t="shared" si="257"/>
        <v>0</v>
      </c>
      <c r="OW84" s="191"/>
      <c r="OX84" s="191"/>
      <c r="OY84" s="191"/>
      <c r="OZ84" s="191"/>
      <c r="PA84" s="191"/>
      <c r="PB84" s="191"/>
      <c r="PC84" s="191">
        <f t="shared" si="258"/>
        <v>0</v>
      </c>
      <c r="PD84" s="191"/>
      <c r="PE84" s="191"/>
      <c r="PF84" s="191"/>
      <c r="PG84" s="191"/>
      <c r="PH84" s="191"/>
      <c r="PI84" s="191"/>
      <c r="PJ84" s="191">
        <f t="shared" si="259"/>
        <v>0</v>
      </c>
      <c r="PK84" s="191"/>
      <c r="PL84" s="191"/>
      <c r="PM84" s="191"/>
      <c r="PN84" s="191"/>
      <c r="PO84" s="191"/>
      <c r="PP84" s="191"/>
      <c r="PQ84" s="191">
        <f t="shared" si="260"/>
        <v>0</v>
      </c>
      <c r="PR84" s="191"/>
      <c r="PS84" s="191"/>
      <c r="PT84" s="191"/>
      <c r="PU84" s="191"/>
      <c r="PV84" s="191"/>
      <c r="PW84" s="191"/>
      <c r="PX84" s="191">
        <f t="shared" si="261"/>
        <v>0</v>
      </c>
      <c r="PY84" s="191"/>
      <c r="PZ84" s="191"/>
      <c r="QA84" s="191"/>
      <c r="QB84" s="191"/>
      <c r="QC84" s="191"/>
      <c r="QD84" s="191"/>
      <c r="QE84" s="191">
        <f t="shared" si="262"/>
        <v>0</v>
      </c>
      <c r="QF84" s="191"/>
      <c r="QG84" s="191"/>
      <c r="QH84" s="191"/>
      <c r="QI84" s="191"/>
      <c r="QJ84" s="191"/>
      <c r="QK84" s="191"/>
      <c r="QL84" s="191">
        <f t="shared" si="263"/>
        <v>0</v>
      </c>
      <c r="QM84" s="191"/>
      <c r="QN84" s="191"/>
      <c r="QO84" s="191"/>
      <c r="QP84" s="191"/>
      <c r="QQ84" s="191"/>
      <c r="QR84" s="191"/>
      <c r="QS84" s="191">
        <f t="shared" si="264"/>
        <v>0</v>
      </c>
      <c r="QT84" s="191"/>
      <c r="QU84" s="191"/>
      <c r="QV84" s="191"/>
      <c r="QW84" s="191"/>
      <c r="QX84" s="191"/>
      <c r="QY84" s="191"/>
      <c r="QZ84" s="191">
        <f t="shared" si="265"/>
        <v>0</v>
      </c>
      <c r="RA84" s="191"/>
      <c r="RB84" s="191"/>
      <c r="RC84" s="191"/>
      <c r="RD84" s="191"/>
      <c r="RE84" s="191"/>
      <c r="RF84" s="191"/>
      <c r="RG84" s="191">
        <f t="shared" si="266"/>
        <v>0</v>
      </c>
      <c r="RH84" s="191"/>
      <c r="RI84" s="191"/>
      <c r="RJ84" s="191"/>
      <c r="RK84" s="191"/>
      <c r="RL84" s="191"/>
      <c r="RM84" s="191"/>
      <c r="RN84" s="191">
        <f t="shared" si="267"/>
        <v>0</v>
      </c>
      <c r="RO84" s="191"/>
      <c r="RP84" s="191"/>
      <c r="RQ84" s="191"/>
      <c r="RR84" s="191"/>
      <c r="RS84" s="191"/>
      <c r="RT84" s="191"/>
      <c r="RU84" s="191">
        <f t="shared" si="268"/>
        <v>0</v>
      </c>
      <c r="RV84" s="191"/>
      <c r="RW84" s="191"/>
      <c r="RX84" s="191"/>
      <c r="RY84" s="191"/>
      <c r="RZ84" s="191"/>
      <c r="SA84" s="191"/>
      <c r="SB84" s="191">
        <f t="shared" si="269"/>
        <v>0</v>
      </c>
      <c r="SC84" s="191"/>
      <c r="SD84" s="191"/>
      <c r="SE84" s="191"/>
      <c r="SF84" s="191"/>
      <c r="SG84" s="191"/>
      <c r="SH84" s="191"/>
      <c r="SI84" s="191">
        <f t="shared" si="270"/>
        <v>0</v>
      </c>
      <c r="SJ84" s="191"/>
      <c r="SK84" s="191"/>
      <c r="SL84" s="191"/>
      <c r="SM84" s="191"/>
      <c r="SN84" s="191"/>
      <c r="SO84" s="191"/>
      <c r="SP84" s="191">
        <f t="shared" si="271"/>
        <v>0</v>
      </c>
      <c r="SQ84" s="191"/>
      <c r="SR84" s="191"/>
      <c r="SS84" s="191"/>
      <c r="ST84" s="191"/>
      <c r="SU84" s="191"/>
      <c r="SV84" s="191"/>
      <c r="SW84" s="191">
        <f t="shared" si="272"/>
        <v>0</v>
      </c>
      <c r="SX84" s="191"/>
      <c r="SY84" s="191"/>
      <c r="SZ84" s="191"/>
      <c r="TA84" s="191"/>
      <c r="TB84" s="191"/>
      <c r="TC84" s="191"/>
      <c r="TD84" s="191">
        <f t="shared" si="273"/>
        <v>0</v>
      </c>
      <c r="TE84" s="191"/>
      <c r="TF84" s="191"/>
      <c r="TG84" s="191"/>
      <c r="TH84" s="191"/>
      <c r="TI84" s="191"/>
      <c r="TJ84" s="191"/>
      <c r="TK84" s="191">
        <f t="shared" si="274"/>
        <v>0</v>
      </c>
      <c r="TL84" s="191"/>
      <c r="TM84" s="191"/>
      <c r="TN84" s="191"/>
      <c r="TO84" s="191"/>
      <c r="TP84" s="191"/>
      <c r="TQ84" s="191"/>
      <c r="TR84" s="191">
        <f t="shared" si="275"/>
        <v>0</v>
      </c>
      <c r="TS84" s="191"/>
      <c r="TT84" s="191"/>
      <c r="TU84" s="191"/>
      <c r="TV84" s="191"/>
      <c r="TW84" s="191"/>
      <c r="TX84" s="191"/>
      <c r="TY84" s="191">
        <f t="shared" si="276"/>
        <v>0</v>
      </c>
      <c r="TZ84" s="191"/>
      <c r="UA84" s="191"/>
      <c r="UB84" s="191"/>
      <c r="UC84" s="191"/>
      <c r="UD84" s="191"/>
      <c r="UE84" s="191"/>
      <c r="UF84" s="191">
        <f t="shared" si="277"/>
        <v>0</v>
      </c>
      <c r="UG84" s="191"/>
      <c r="UH84" s="191"/>
      <c r="UI84" s="191"/>
      <c r="UJ84" s="191"/>
      <c r="UK84" s="191"/>
      <c r="UL84" s="191"/>
      <c r="UM84" s="191">
        <f t="shared" si="278"/>
        <v>0</v>
      </c>
      <c r="UN84" s="191"/>
      <c r="UO84" s="191"/>
      <c r="UP84" s="191"/>
      <c r="UQ84" s="191"/>
      <c r="UR84" s="191"/>
      <c r="US84" s="191"/>
      <c r="UT84" s="191">
        <f t="shared" si="279"/>
        <v>0</v>
      </c>
      <c r="UU84" s="191"/>
      <c r="UV84" s="191"/>
      <c r="UW84" s="191"/>
      <c r="UX84" s="191"/>
      <c r="UY84" s="191"/>
      <c r="UZ84" s="191"/>
      <c r="VA84" s="191">
        <f t="shared" si="280"/>
        <v>0</v>
      </c>
      <c r="VB84" s="191"/>
      <c r="VC84" s="191"/>
      <c r="VD84" s="191"/>
      <c r="VE84" s="191"/>
      <c r="VF84" s="191"/>
      <c r="VG84" s="191"/>
      <c r="VH84" s="191">
        <f t="shared" si="281"/>
        <v>0</v>
      </c>
      <c r="VI84" s="191"/>
      <c r="VJ84" s="191"/>
      <c r="VK84" s="191"/>
      <c r="VL84" s="191"/>
      <c r="VM84" s="191"/>
      <c r="VN84" s="191"/>
      <c r="VO84" s="191">
        <f t="shared" si="282"/>
        <v>0</v>
      </c>
      <c r="VP84" s="191"/>
      <c r="VQ84" s="191"/>
      <c r="VR84" s="191"/>
      <c r="VS84" s="191"/>
      <c r="VT84" s="191"/>
      <c r="VU84" s="191"/>
      <c r="VV84" s="191">
        <f t="shared" si="283"/>
        <v>0</v>
      </c>
      <c r="VW84" s="191"/>
      <c r="VX84" s="191"/>
      <c r="VY84" s="191"/>
      <c r="VZ84" s="191"/>
      <c r="WA84" s="191"/>
      <c r="WB84" s="191"/>
      <c r="WC84" s="191">
        <f t="shared" si="284"/>
        <v>0</v>
      </c>
      <c r="WD84" s="191"/>
      <c r="WE84" s="191"/>
      <c r="WF84" s="191"/>
      <c r="WG84" s="191"/>
      <c r="WH84" s="191"/>
      <c r="WI84" s="191"/>
      <c r="WJ84" s="191">
        <f t="shared" si="285"/>
        <v>0</v>
      </c>
      <c r="WK84" s="191"/>
      <c r="WL84" s="191"/>
      <c r="WM84" s="191"/>
      <c r="WN84" s="191"/>
      <c r="WO84" s="191"/>
      <c r="WP84" s="191"/>
      <c r="WQ84" s="191">
        <f t="shared" si="286"/>
        <v>0</v>
      </c>
      <c r="WR84" s="191"/>
      <c r="WS84" s="191"/>
      <c r="WT84" s="191"/>
      <c r="WU84" s="191"/>
      <c r="WV84" s="191"/>
      <c r="WW84" s="191"/>
      <c r="WX84" s="191">
        <f t="shared" si="287"/>
        <v>0</v>
      </c>
      <c r="WY84" s="191"/>
      <c r="WZ84" s="191"/>
      <c r="XA84" s="191"/>
      <c r="XB84" s="191"/>
      <c r="XC84" s="191"/>
      <c r="XD84" s="191"/>
      <c r="XE84" s="191">
        <f t="shared" si="288"/>
        <v>0</v>
      </c>
      <c r="XF84" s="191"/>
      <c r="XG84" s="191"/>
      <c r="XH84" s="191"/>
      <c r="XI84" s="191"/>
      <c r="XJ84" s="191"/>
      <c r="XK84" s="191"/>
      <c r="XL84" s="191">
        <f t="shared" si="289"/>
        <v>0</v>
      </c>
      <c r="XM84" s="191"/>
      <c r="XN84" s="191"/>
      <c r="XO84" s="191"/>
      <c r="XP84" s="191"/>
      <c r="XQ84" s="191">
        <f t="shared" si="290"/>
        <v>0</v>
      </c>
      <c r="XR84" s="191"/>
      <c r="XS84" s="191">
        <f t="shared" si="291"/>
        <v>0</v>
      </c>
      <c r="XT84" s="191"/>
      <c r="XU84" s="191"/>
      <c r="XV84" s="191"/>
      <c r="XW84" s="191"/>
      <c r="XX84" s="191"/>
      <c r="XY84" s="191"/>
      <c r="XZ84" s="191">
        <f t="shared" si="292"/>
        <v>0</v>
      </c>
      <c r="YA84" s="191"/>
      <c r="YB84" s="191"/>
      <c r="YC84" s="191"/>
      <c r="YD84" s="191"/>
      <c r="YE84" s="191"/>
      <c r="YF84" s="191"/>
      <c r="YG84" s="191">
        <f t="shared" si="293"/>
        <v>0</v>
      </c>
      <c r="YH84" s="191"/>
      <c r="YI84" s="191"/>
      <c r="YJ84" s="191"/>
      <c r="YK84" s="191"/>
      <c r="YL84" s="191"/>
      <c r="YM84" s="191"/>
      <c r="YN84" s="191">
        <f t="shared" si="294"/>
        <v>0</v>
      </c>
      <c r="YO84" s="191"/>
      <c r="YP84" s="191"/>
      <c r="YQ84" s="191"/>
      <c r="YR84" s="191"/>
      <c r="YS84" s="191"/>
      <c r="YT84" s="191"/>
      <c r="YU84" s="191">
        <f t="shared" si="295"/>
        <v>0</v>
      </c>
      <c r="YV84" s="191"/>
      <c r="YW84" s="191"/>
      <c r="YX84" s="191"/>
      <c r="YY84" s="191"/>
      <c r="YZ84" s="191">
        <v>0</v>
      </c>
      <c r="ZA84" s="191"/>
      <c r="ZB84" s="191">
        <f t="shared" si="296"/>
        <v>0</v>
      </c>
      <c r="ZC84" s="191"/>
      <c r="ZD84" s="191"/>
      <c r="ZE84" s="191"/>
      <c r="ZF84" s="191"/>
      <c r="ZG84" s="191"/>
      <c r="ZH84" s="191"/>
      <c r="ZI84" s="191">
        <f t="shared" si="297"/>
        <v>0</v>
      </c>
      <c r="ZJ84" s="191"/>
      <c r="ZK84" s="191"/>
      <c r="ZL84" s="191"/>
      <c r="ZM84" s="191"/>
      <c r="ZN84" s="191"/>
      <c r="ZO84" s="191"/>
      <c r="ZP84" s="191">
        <f t="shared" si="298"/>
        <v>0</v>
      </c>
      <c r="ZQ84" s="191"/>
      <c r="ZR84" s="191"/>
      <c r="ZS84" s="191"/>
      <c r="ZT84" s="191"/>
      <c r="ZU84" s="190">
        <f t="shared" si="203"/>
        <v>447241.56100000005</v>
      </c>
      <c r="ZV84" s="190">
        <f t="shared" si="202"/>
        <v>0</v>
      </c>
      <c r="ZW84" s="190">
        <f t="shared" si="202"/>
        <v>447241.56100000005</v>
      </c>
      <c r="ZX84" s="9"/>
    </row>
    <row r="85" spans="1:700" ht="18" customHeight="1">
      <c r="A85" s="213">
        <v>14</v>
      </c>
      <c r="B85" s="191" t="s">
        <v>1911</v>
      </c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>
        <f t="shared" si="204"/>
        <v>0</v>
      </c>
      <c r="N85" s="191"/>
      <c r="O85" s="191"/>
      <c r="P85" s="191"/>
      <c r="Q85" s="191"/>
      <c r="R85" s="191"/>
      <c r="S85" s="191"/>
      <c r="T85" s="191">
        <f t="shared" si="205"/>
        <v>0</v>
      </c>
      <c r="U85" s="191"/>
      <c r="V85" s="191"/>
      <c r="W85" s="191"/>
      <c r="X85" s="191"/>
      <c r="Y85" s="191"/>
      <c r="Z85" s="191"/>
      <c r="AA85" s="191">
        <f t="shared" si="206"/>
        <v>0</v>
      </c>
      <c r="AB85" s="191"/>
      <c r="AC85" s="191"/>
      <c r="AD85" s="191"/>
      <c r="AE85" s="191"/>
      <c r="AF85" s="191"/>
      <c r="AG85" s="191"/>
      <c r="AH85" s="191">
        <f t="shared" si="207"/>
        <v>0</v>
      </c>
      <c r="AI85" s="191"/>
      <c r="AJ85" s="191"/>
      <c r="AK85" s="191"/>
      <c r="AL85" s="191"/>
      <c r="AM85" s="191"/>
      <c r="AN85" s="191"/>
      <c r="AO85" s="191">
        <f t="shared" si="208"/>
        <v>0</v>
      </c>
      <c r="AP85" s="191"/>
      <c r="AQ85" s="191"/>
      <c r="AR85" s="191"/>
      <c r="AS85" s="191"/>
      <c r="AT85" s="191"/>
      <c r="AU85" s="191"/>
      <c r="AV85" s="191">
        <f t="shared" si="209"/>
        <v>0</v>
      </c>
      <c r="AW85" s="191"/>
      <c r="AX85" s="191"/>
      <c r="AY85" s="191"/>
      <c r="AZ85" s="191"/>
      <c r="BA85" s="191"/>
      <c r="BB85" s="191"/>
      <c r="BC85" s="191">
        <f t="shared" si="210"/>
        <v>0</v>
      </c>
      <c r="BD85" s="191"/>
      <c r="BE85" s="191"/>
      <c r="BF85" s="191"/>
      <c r="BG85" s="191"/>
      <c r="BH85" s="191"/>
      <c r="BI85" s="191"/>
      <c r="BJ85" s="191">
        <f t="shared" si="211"/>
        <v>0</v>
      </c>
      <c r="BK85" s="191"/>
      <c r="BL85" s="191"/>
      <c r="BM85" s="191"/>
      <c r="BN85" s="191"/>
      <c r="BO85" s="191"/>
      <c r="BP85" s="191"/>
      <c r="BQ85" s="191">
        <f t="shared" si="212"/>
        <v>0</v>
      </c>
      <c r="BR85" s="191"/>
      <c r="BS85" s="191"/>
      <c r="BT85" s="191"/>
      <c r="BU85" s="191"/>
      <c r="BV85" s="191"/>
      <c r="BW85" s="191"/>
      <c r="BX85" s="191">
        <f t="shared" si="213"/>
        <v>0</v>
      </c>
      <c r="BY85" s="191"/>
      <c r="BZ85" s="191"/>
      <c r="CA85" s="191"/>
      <c r="CB85" s="191"/>
      <c r="CC85" s="191"/>
      <c r="CD85" s="191"/>
      <c r="CE85" s="191">
        <f t="shared" si="214"/>
        <v>0</v>
      </c>
      <c r="CF85" s="191"/>
      <c r="CG85" s="191"/>
      <c r="CH85" s="191"/>
      <c r="CI85" s="191"/>
      <c r="CJ85" s="191"/>
      <c r="CK85" s="191"/>
      <c r="CL85" s="191">
        <f t="shared" si="215"/>
        <v>0</v>
      </c>
      <c r="CM85" s="191"/>
      <c r="CN85" s="191"/>
      <c r="CO85" s="191"/>
      <c r="CP85" s="191"/>
      <c r="CQ85" s="191"/>
      <c r="CR85" s="191"/>
      <c r="CS85" s="191">
        <f t="shared" si="216"/>
        <v>0</v>
      </c>
      <c r="CT85" s="191"/>
      <c r="CU85" s="191"/>
      <c r="CV85" s="191"/>
      <c r="CW85" s="191"/>
      <c r="CX85" s="191"/>
      <c r="CY85" s="191"/>
      <c r="CZ85" s="191">
        <f t="shared" si="217"/>
        <v>0</v>
      </c>
      <c r="DA85" s="191"/>
      <c r="DB85" s="191"/>
      <c r="DC85" s="191"/>
      <c r="DD85" s="191"/>
      <c r="DE85" s="191"/>
      <c r="DF85" s="191"/>
      <c r="DG85" s="191">
        <f t="shared" si="218"/>
        <v>0</v>
      </c>
      <c r="DH85" s="191"/>
      <c r="DI85" s="191"/>
      <c r="DJ85" s="191"/>
      <c r="DK85" s="191"/>
      <c r="DL85" s="191"/>
      <c r="DM85" s="191"/>
      <c r="DN85" s="191">
        <f t="shared" si="219"/>
        <v>0</v>
      </c>
      <c r="DO85" s="191"/>
      <c r="DP85" s="191"/>
      <c r="DQ85" s="191"/>
      <c r="DR85" s="191"/>
      <c r="DS85" s="191"/>
      <c r="DT85" s="191"/>
      <c r="DU85" s="191">
        <f t="shared" si="220"/>
        <v>0</v>
      </c>
      <c r="DV85" s="191"/>
      <c r="DW85" s="191"/>
      <c r="DX85" s="191"/>
      <c r="DY85" s="191"/>
      <c r="DZ85" s="191"/>
      <c r="EA85" s="191"/>
      <c r="EB85" s="191">
        <f t="shared" si="221"/>
        <v>0</v>
      </c>
      <c r="EC85" s="191"/>
      <c r="ED85" s="191"/>
      <c r="EE85" s="191"/>
      <c r="EF85" s="191"/>
      <c r="EG85" s="191"/>
      <c r="EH85" s="191"/>
      <c r="EI85" s="191">
        <f t="shared" si="222"/>
        <v>0</v>
      </c>
      <c r="EJ85" s="191"/>
      <c r="EK85" s="191"/>
      <c r="EL85" s="191"/>
      <c r="EM85" s="191"/>
      <c r="EN85" s="191"/>
      <c r="EO85" s="191"/>
      <c r="EP85" s="191">
        <f t="shared" si="299"/>
        <v>0</v>
      </c>
      <c r="EQ85" s="191"/>
      <c r="ER85" s="191"/>
      <c r="ES85" s="191"/>
      <c r="ET85" s="191"/>
      <c r="EU85" s="191"/>
      <c r="EV85" s="191"/>
      <c r="EW85" s="191">
        <f t="shared" si="300"/>
        <v>0</v>
      </c>
      <c r="EX85" s="191"/>
      <c r="EY85" s="191"/>
      <c r="EZ85" s="191"/>
      <c r="FA85" s="191"/>
      <c r="FB85" s="191"/>
      <c r="FC85" s="191"/>
      <c r="FD85" s="191">
        <f t="shared" si="301"/>
        <v>0</v>
      </c>
      <c r="FE85" s="191"/>
      <c r="FF85" s="191"/>
      <c r="FG85" s="191"/>
      <c r="FH85" s="191"/>
      <c r="FI85" s="191"/>
      <c r="FJ85" s="191"/>
      <c r="FK85" s="191">
        <f t="shared" si="223"/>
        <v>0</v>
      </c>
      <c r="FL85" s="191"/>
      <c r="FM85" s="191"/>
      <c r="FN85" s="191"/>
      <c r="FO85" s="191"/>
      <c r="FP85" s="191"/>
      <c r="FQ85" s="191"/>
      <c r="FR85" s="191">
        <f t="shared" si="224"/>
        <v>0</v>
      </c>
      <c r="FS85" s="191"/>
      <c r="FT85" s="191"/>
      <c r="FU85" s="191"/>
      <c r="FV85" s="191"/>
      <c r="FW85" s="191"/>
      <c r="FX85" s="191"/>
      <c r="FY85" s="191">
        <f t="shared" si="225"/>
        <v>0</v>
      </c>
      <c r="FZ85" s="191"/>
      <c r="GA85" s="191"/>
      <c r="GB85" s="191"/>
      <c r="GC85" s="191"/>
      <c r="GD85" s="191"/>
      <c r="GE85" s="191"/>
      <c r="GF85" s="191">
        <f t="shared" si="302"/>
        <v>0</v>
      </c>
      <c r="GG85" s="191"/>
      <c r="GH85" s="191"/>
      <c r="GI85" s="191"/>
      <c r="GJ85" s="191"/>
      <c r="GK85" s="191"/>
      <c r="GL85" s="191"/>
      <c r="GM85" s="191">
        <f t="shared" si="303"/>
        <v>0</v>
      </c>
      <c r="GN85" s="191"/>
      <c r="GO85" s="191"/>
      <c r="GP85" s="191"/>
      <c r="GQ85" s="191"/>
      <c r="GR85" s="191"/>
      <c r="GS85" s="191"/>
      <c r="GT85" s="191">
        <f t="shared" si="226"/>
        <v>0</v>
      </c>
      <c r="GU85" s="191"/>
      <c r="GV85" s="191"/>
      <c r="GW85" s="191"/>
      <c r="GX85" s="191"/>
      <c r="GY85" s="191"/>
      <c r="GZ85" s="191"/>
      <c r="HA85" s="191">
        <f t="shared" si="227"/>
        <v>0</v>
      </c>
      <c r="HB85" s="191"/>
      <c r="HC85" s="191"/>
      <c r="HD85" s="191"/>
      <c r="HE85" s="191"/>
      <c r="HF85" s="191"/>
      <c r="HG85" s="191"/>
      <c r="HH85" s="191">
        <f t="shared" si="228"/>
        <v>0</v>
      </c>
      <c r="HI85" s="191"/>
      <c r="HJ85" s="191"/>
      <c r="HK85" s="191"/>
      <c r="HL85" s="191"/>
      <c r="HM85" s="191"/>
      <c r="HN85" s="191"/>
      <c r="HO85" s="191">
        <f t="shared" si="229"/>
        <v>0</v>
      </c>
      <c r="HP85" s="191"/>
      <c r="HQ85" s="191"/>
      <c r="HR85" s="191"/>
      <c r="HS85" s="191"/>
      <c r="HT85" s="191"/>
      <c r="HU85" s="191"/>
      <c r="HV85" s="191">
        <f t="shared" si="230"/>
        <v>0</v>
      </c>
      <c r="HW85" s="191"/>
      <c r="HX85" s="191"/>
      <c r="HY85" s="191"/>
      <c r="HZ85" s="191"/>
      <c r="IA85" s="191"/>
      <c r="IB85" s="191"/>
      <c r="IC85" s="191">
        <f t="shared" si="231"/>
        <v>0</v>
      </c>
      <c r="ID85" s="191"/>
      <c r="IE85" s="191"/>
      <c r="IF85" s="191"/>
      <c r="IG85" s="191"/>
      <c r="IH85" s="191"/>
      <c r="II85" s="191"/>
      <c r="IJ85" s="191">
        <f t="shared" si="232"/>
        <v>0</v>
      </c>
      <c r="IK85" s="191"/>
      <c r="IL85" s="191"/>
      <c r="IM85" s="191"/>
      <c r="IN85" s="191"/>
      <c r="IO85" s="191"/>
      <c r="IP85" s="191"/>
      <c r="IQ85" s="191">
        <f t="shared" si="233"/>
        <v>0</v>
      </c>
      <c r="IR85" s="191"/>
      <c r="IS85" s="191"/>
      <c r="IT85" s="191"/>
      <c r="IU85" s="191"/>
      <c r="IV85" s="191"/>
      <c r="IW85" s="191"/>
      <c r="IX85" s="191">
        <f t="shared" si="234"/>
        <v>0</v>
      </c>
      <c r="IY85" s="191"/>
      <c r="IZ85" s="191"/>
      <c r="JA85" s="191"/>
      <c r="JB85" s="191"/>
      <c r="JC85" s="191"/>
      <c r="JD85" s="191"/>
      <c r="JE85" s="191">
        <f t="shared" si="235"/>
        <v>0</v>
      </c>
      <c r="JF85" s="191"/>
      <c r="JG85" s="191"/>
      <c r="JH85" s="191"/>
      <c r="JI85" s="191"/>
      <c r="JJ85" s="191"/>
      <c r="JK85" s="191"/>
      <c r="JL85" s="191">
        <f t="shared" si="236"/>
        <v>0</v>
      </c>
      <c r="JM85" s="191"/>
      <c r="JN85" s="191"/>
      <c r="JO85" s="191"/>
      <c r="JP85" s="191"/>
      <c r="JQ85" s="191"/>
      <c r="JR85" s="191"/>
      <c r="JS85" s="191">
        <f t="shared" si="237"/>
        <v>0</v>
      </c>
      <c r="JT85" s="191"/>
      <c r="JU85" s="191"/>
      <c r="JV85" s="191"/>
      <c r="JW85" s="191"/>
      <c r="JX85" s="191"/>
      <c r="JY85" s="191"/>
      <c r="JZ85" s="191">
        <f t="shared" si="238"/>
        <v>0</v>
      </c>
      <c r="KA85" s="191"/>
      <c r="KB85" s="191"/>
      <c r="KC85" s="191"/>
      <c r="KD85" s="191"/>
      <c r="KE85" s="191"/>
      <c r="KF85" s="191"/>
      <c r="KG85" s="191">
        <f t="shared" si="239"/>
        <v>0</v>
      </c>
      <c r="KH85" s="191"/>
      <c r="KI85" s="191"/>
      <c r="KJ85" s="191"/>
      <c r="KK85" s="191"/>
      <c r="KL85" s="191"/>
      <c r="KM85" s="191"/>
      <c r="KN85" s="191">
        <f t="shared" si="240"/>
        <v>0</v>
      </c>
      <c r="KO85" s="191"/>
      <c r="KP85" s="191"/>
      <c r="KQ85" s="191"/>
      <c r="KR85" s="191"/>
      <c r="KS85" s="191"/>
      <c r="KT85" s="191"/>
      <c r="KU85" s="191">
        <f t="shared" si="241"/>
        <v>0</v>
      </c>
      <c r="KV85" s="191"/>
      <c r="KW85" s="191"/>
      <c r="KX85" s="191"/>
      <c r="KY85" s="191"/>
      <c r="KZ85" s="191"/>
      <c r="LA85" s="191"/>
      <c r="LB85" s="191">
        <f t="shared" si="242"/>
        <v>0</v>
      </c>
      <c r="LC85" s="191"/>
      <c r="LD85" s="191"/>
      <c r="LE85" s="191"/>
      <c r="LF85" s="191"/>
      <c r="LG85" s="191"/>
      <c r="LH85" s="191"/>
      <c r="LI85" s="191">
        <f t="shared" si="243"/>
        <v>0</v>
      </c>
      <c r="LJ85" s="191"/>
      <c r="LK85" s="191"/>
      <c r="LL85" s="191"/>
      <c r="LM85" s="191"/>
      <c r="LN85" s="191"/>
      <c r="LO85" s="191"/>
      <c r="LP85" s="191">
        <f t="shared" si="244"/>
        <v>0</v>
      </c>
      <c r="LQ85" s="191"/>
      <c r="LR85" s="191"/>
      <c r="LS85" s="191"/>
      <c r="LT85" s="191"/>
      <c r="LU85" s="191"/>
      <c r="LV85" s="191"/>
      <c r="LW85" s="191">
        <f t="shared" si="245"/>
        <v>0</v>
      </c>
      <c r="LX85" s="191"/>
      <c r="LY85" s="191"/>
      <c r="LZ85" s="191"/>
      <c r="MA85" s="191"/>
      <c r="MB85" s="191"/>
      <c r="MC85" s="191"/>
      <c r="MD85" s="191">
        <f t="shared" si="246"/>
        <v>0</v>
      </c>
      <c r="ME85" s="191"/>
      <c r="MF85" s="191"/>
      <c r="MG85" s="191"/>
      <c r="MH85" s="191"/>
      <c r="MI85" s="191"/>
      <c r="MJ85" s="191"/>
      <c r="MK85" s="191">
        <f t="shared" si="247"/>
        <v>0</v>
      </c>
      <c r="ML85" s="191"/>
      <c r="MM85" s="191"/>
      <c r="MN85" s="191"/>
      <c r="MO85" s="191"/>
      <c r="MP85" s="191"/>
      <c r="MQ85" s="191"/>
      <c r="MR85" s="191">
        <f t="shared" si="248"/>
        <v>0</v>
      </c>
      <c r="MS85" s="191"/>
      <c r="MT85" s="191"/>
      <c r="MU85" s="191"/>
      <c r="MV85" s="191"/>
      <c r="MW85" s="191"/>
      <c r="MX85" s="191"/>
      <c r="MY85" s="191">
        <f t="shared" si="249"/>
        <v>0</v>
      </c>
      <c r="MZ85" s="191"/>
      <c r="NA85" s="191"/>
      <c r="NB85" s="191"/>
      <c r="NC85" s="191">
        <f t="shared" si="304"/>
        <v>0</v>
      </c>
      <c r="ND85" s="201">
        <f t="shared" si="250"/>
        <v>0</v>
      </c>
      <c r="NE85" s="191"/>
      <c r="NF85" s="201">
        <f t="shared" si="251"/>
        <v>0</v>
      </c>
      <c r="NG85" s="191"/>
      <c r="NH85" s="191"/>
      <c r="NI85" s="191"/>
      <c r="NJ85" s="191"/>
      <c r="NK85" s="191"/>
      <c r="NL85" s="191"/>
      <c r="NM85" s="191">
        <f t="shared" si="252"/>
        <v>0</v>
      </c>
      <c r="NN85" s="191"/>
      <c r="NO85" s="191"/>
      <c r="NP85" s="191"/>
      <c r="NQ85" s="191"/>
      <c r="NR85" s="191"/>
      <c r="NS85" s="191"/>
      <c r="NT85" s="191">
        <f t="shared" si="253"/>
        <v>0</v>
      </c>
      <c r="NU85" s="191"/>
      <c r="NV85" s="191"/>
      <c r="NW85" s="191"/>
      <c r="NX85" s="191"/>
      <c r="NY85" s="191"/>
      <c r="NZ85" s="191"/>
      <c r="OA85" s="191">
        <f t="shared" si="254"/>
        <v>0</v>
      </c>
      <c r="OB85" s="191"/>
      <c r="OC85" s="191"/>
      <c r="OD85" s="191"/>
      <c r="OE85" s="191"/>
      <c r="OF85" s="191"/>
      <c r="OG85" s="191"/>
      <c r="OH85" s="191">
        <f t="shared" si="255"/>
        <v>0</v>
      </c>
      <c r="OI85" s="191"/>
      <c r="OJ85" s="191"/>
      <c r="OK85" s="191"/>
      <c r="OL85" s="191"/>
      <c r="OM85" s="191"/>
      <c r="ON85" s="191"/>
      <c r="OO85" s="191">
        <f t="shared" si="256"/>
        <v>0</v>
      </c>
      <c r="OP85" s="191"/>
      <c r="OQ85" s="191"/>
      <c r="OR85" s="191"/>
      <c r="OS85" s="191"/>
      <c r="OT85" s="191"/>
      <c r="OU85" s="191"/>
      <c r="OV85" s="191">
        <f t="shared" si="257"/>
        <v>0</v>
      </c>
      <c r="OW85" s="191"/>
      <c r="OX85" s="191"/>
      <c r="OY85" s="191"/>
      <c r="OZ85" s="191"/>
      <c r="PA85" s="191"/>
      <c r="PB85" s="191"/>
      <c r="PC85" s="191">
        <f t="shared" si="258"/>
        <v>0</v>
      </c>
      <c r="PD85" s="191"/>
      <c r="PE85" s="191"/>
      <c r="PF85" s="191"/>
      <c r="PG85" s="191"/>
      <c r="PH85" s="191"/>
      <c r="PI85" s="191"/>
      <c r="PJ85" s="191">
        <f t="shared" si="259"/>
        <v>0</v>
      </c>
      <c r="PK85" s="191"/>
      <c r="PL85" s="191"/>
      <c r="PM85" s="191"/>
      <c r="PN85" s="191"/>
      <c r="PO85" s="191"/>
      <c r="PP85" s="191"/>
      <c r="PQ85" s="191">
        <f t="shared" si="260"/>
        <v>0</v>
      </c>
      <c r="PR85" s="191"/>
      <c r="PS85" s="191"/>
      <c r="PT85" s="191"/>
      <c r="PU85" s="191"/>
      <c r="PV85" s="191"/>
      <c r="PW85" s="191"/>
      <c r="PX85" s="191">
        <f t="shared" si="261"/>
        <v>0</v>
      </c>
      <c r="PY85" s="191"/>
      <c r="PZ85" s="191"/>
      <c r="QA85" s="191"/>
      <c r="QB85" s="191"/>
      <c r="QC85" s="191"/>
      <c r="QD85" s="191"/>
      <c r="QE85" s="191">
        <f t="shared" si="262"/>
        <v>0</v>
      </c>
      <c r="QF85" s="191"/>
      <c r="QG85" s="191"/>
      <c r="QH85" s="191"/>
      <c r="QI85" s="191"/>
      <c r="QJ85" s="191"/>
      <c r="QK85" s="191"/>
      <c r="QL85" s="191">
        <f t="shared" si="263"/>
        <v>0</v>
      </c>
      <c r="QM85" s="191"/>
      <c r="QN85" s="191"/>
      <c r="QO85" s="191"/>
      <c r="QP85" s="191"/>
      <c r="QQ85" s="191"/>
      <c r="QR85" s="191"/>
      <c r="QS85" s="191">
        <f t="shared" si="264"/>
        <v>0</v>
      </c>
      <c r="QT85" s="191"/>
      <c r="QU85" s="191"/>
      <c r="QV85" s="191"/>
      <c r="QW85" s="191"/>
      <c r="QX85" s="191"/>
      <c r="QY85" s="191"/>
      <c r="QZ85" s="191">
        <f t="shared" si="265"/>
        <v>0</v>
      </c>
      <c r="RA85" s="191"/>
      <c r="RB85" s="191"/>
      <c r="RC85" s="191"/>
      <c r="RD85" s="191"/>
      <c r="RE85" s="191"/>
      <c r="RF85" s="191"/>
      <c r="RG85" s="191">
        <f t="shared" si="266"/>
        <v>0</v>
      </c>
      <c r="RH85" s="191"/>
      <c r="RI85" s="191"/>
      <c r="RJ85" s="191"/>
      <c r="RK85" s="191"/>
      <c r="RL85" s="191"/>
      <c r="RM85" s="191"/>
      <c r="RN85" s="191">
        <f t="shared" si="267"/>
        <v>0</v>
      </c>
      <c r="RO85" s="191"/>
      <c r="RP85" s="191"/>
      <c r="RQ85" s="191"/>
      <c r="RR85" s="191"/>
      <c r="RS85" s="191"/>
      <c r="RT85" s="191"/>
      <c r="RU85" s="191">
        <f t="shared" si="268"/>
        <v>0</v>
      </c>
      <c r="RV85" s="191"/>
      <c r="RW85" s="191"/>
      <c r="RX85" s="191"/>
      <c r="RY85" s="191"/>
      <c r="RZ85" s="191"/>
      <c r="SA85" s="191"/>
      <c r="SB85" s="191">
        <f t="shared" si="269"/>
        <v>0</v>
      </c>
      <c r="SC85" s="191"/>
      <c r="SD85" s="191"/>
      <c r="SE85" s="191"/>
      <c r="SF85" s="191"/>
      <c r="SG85" s="191"/>
      <c r="SH85" s="191"/>
      <c r="SI85" s="191">
        <f t="shared" si="270"/>
        <v>0</v>
      </c>
      <c r="SJ85" s="191"/>
      <c r="SK85" s="191"/>
      <c r="SL85" s="191"/>
      <c r="SM85" s="191"/>
      <c r="SN85" s="191"/>
      <c r="SO85" s="191"/>
      <c r="SP85" s="191">
        <f t="shared" si="271"/>
        <v>0</v>
      </c>
      <c r="SQ85" s="191"/>
      <c r="SR85" s="191"/>
      <c r="SS85" s="191"/>
      <c r="ST85" s="191"/>
      <c r="SU85" s="191"/>
      <c r="SV85" s="191"/>
      <c r="SW85" s="191">
        <f t="shared" si="272"/>
        <v>0</v>
      </c>
      <c r="SX85" s="191"/>
      <c r="SY85" s="191"/>
      <c r="SZ85" s="191"/>
      <c r="TA85" s="191"/>
      <c r="TB85" s="191"/>
      <c r="TC85" s="191"/>
      <c r="TD85" s="191">
        <f t="shared" si="273"/>
        <v>0</v>
      </c>
      <c r="TE85" s="191"/>
      <c r="TF85" s="191"/>
      <c r="TG85" s="191"/>
      <c r="TH85" s="191"/>
      <c r="TI85" s="191"/>
      <c r="TJ85" s="191"/>
      <c r="TK85" s="191">
        <f t="shared" si="274"/>
        <v>0</v>
      </c>
      <c r="TL85" s="191"/>
      <c r="TM85" s="191"/>
      <c r="TN85" s="191"/>
      <c r="TO85" s="191"/>
      <c r="TP85" s="191"/>
      <c r="TQ85" s="191"/>
      <c r="TR85" s="191">
        <f t="shared" si="275"/>
        <v>0</v>
      </c>
      <c r="TS85" s="191"/>
      <c r="TT85" s="191"/>
      <c r="TU85" s="191"/>
      <c r="TV85" s="191"/>
      <c r="TW85" s="191"/>
      <c r="TX85" s="191"/>
      <c r="TY85" s="191">
        <f t="shared" si="276"/>
        <v>0</v>
      </c>
      <c r="TZ85" s="191"/>
      <c r="UA85" s="191"/>
      <c r="UB85" s="191"/>
      <c r="UC85" s="191"/>
      <c r="UD85" s="191"/>
      <c r="UE85" s="191"/>
      <c r="UF85" s="191">
        <f t="shared" si="277"/>
        <v>0</v>
      </c>
      <c r="UG85" s="191"/>
      <c r="UH85" s="191"/>
      <c r="UI85" s="191"/>
      <c r="UJ85" s="191"/>
      <c r="UK85" s="191"/>
      <c r="UL85" s="191"/>
      <c r="UM85" s="191">
        <f t="shared" si="278"/>
        <v>0</v>
      </c>
      <c r="UN85" s="191"/>
      <c r="UO85" s="191"/>
      <c r="UP85" s="191"/>
      <c r="UQ85" s="191"/>
      <c r="UR85" s="191"/>
      <c r="US85" s="191"/>
      <c r="UT85" s="191">
        <f t="shared" si="279"/>
        <v>0</v>
      </c>
      <c r="UU85" s="191"/>
      <c r="UV85" s="191"/>
      <c r="UW85" s="191"/>
      <c r="UX85" s="191"/>
      <c r="UY85" s="191"/>
      <c r="UZ85" s="191"/>
      <c r="VA85" s="191">
        <f t="shared" si="280"/>
        <v>0</v>
      </c>
      <c r="VB85" s="191"/>
      <c r="VC85" s="191"/>
      <c r="VD85" s="191"/>
      <c r="VE85" s="191"/>
      <c r="VF85" s="191"/>
      <c r="VG85" s="191"/>
      <c r="VH85" s="191">
        <f t="shared" si="281"/>
        <v>0</v>
      </c>
      <c r="VI85" s="191"/>
      <c r="VJ85" s="191"/>
      <c r="VK85" s="191"/>
      <c r="VL85" s="191"/>
      <c r="VM85" s="191"/>
      <c r="VN85" s="191"/>
      <c r="VO85" s="191">
        <f t="shared" si="282"/>
        <v>0</v>
      </c>
      <c r="VP85" s="191"/>
      <c r="VQ85" s="191"/>
      <c r="VR85" s="191"/>
      <c r="VS85" s="191"/>
      <c r="VT85" s="191"/>
      <c r="VU85" s="191"/>
      <c r="VV85" s="191">
        <f t="shared" si="283"/>
        <v>0</v>
      </c>
      <c r="VW85" s="191"/>
      <c r="VX85" s="191"/>
      <c r="VY85" s="191"/>
      <c r="VZ85" s="191"/>
      <c r="WA85" s="191"/>
      <c r="WB85" s="191"/>
      <c r="WC85" s="191">
        <f t="shared" si="284"/>
        <v>0</v>
      </c>
      <c r="WD85" s="191"/>
      <c r="WE85" s="191"/>
      <c r="WF85" s="191"/>
      <c r="WG85" s="191"/>
      <c r="WH85" s="191"/>
      <c r="WI85" s="191"/>
      <c r="WJ85" s="191">
        <f t="shared" si="285"/>
        <v>0</v>
      </c>
      <c r="WK85" s="191"/>
      <c r="WL85" s="191"/>
      <c r="WM85" s="191"/>
      <c r="WN85" s="191"/>
      <c r="WO85" s="191"/>
      <c r="WP85" s="191"/>
      <c r="WQ85" s="191">
        <f t="shared" si="286"/>
        <v>0</v>
      </c>
      <c r="WR85" s="191"/>
      <c r="WS85" s="191"/>
      <c r="WT85" s="191"/>
      <c r="WU85" s="191"/>
      <c r="WV85" s="191"/>
      <c r="WW85" s="191"/>
      <c r="WX85" s="191">
        <f t="shared" si="287"/>
        <v>0</v>
      </c>
      <c r="WY85" s="191"/>
      <c r="WZ85" s="191"/>
      <c r="XA85" s="191"/>
      <c r="XB85" s="191"/>
      <c r="XC85" s="191"/>
      <c r="XD85" s="191"/>
      <c r="XE85" s="191">
        <f t="shared" si="288"/>
        <v>0</v>
      </c>
      <c r="XF85" s="191"/>
      <c r="XG85" s="191"/>
      <c r="XH85" s="191"/>
      <c r="XI85" s="191"/>
      <c r="XJ85" s="191"/>
      <c r="XK85" s="191"/>
      <c r="XL85" s="191">
        <f t="shared" si="289"/>
        <v>0</v>
      </c>
      <c r="XM85" s="191"/>
      <c r="XN85" s="191"/>
      <c r="XO85" s="191"/>
      <c r="XP85" s="191">
        <v>1</v>
      </c>
      <c r="XQ85" s="191">
        <f t="shared" si="290"/>
        <v>10000</v>
      </c>
      <c r="XR85" s="191"/>
      <c r="XS85" s="191">
        <f t="shared" si="291"/>
        <v>10000</v>
      </c>
      <c r="XT85" s="191"/>
      <c r="XU85" s="191"/>
      <c r="XV85" s="191"/>
      <c r="XW85" s="191"/>
      <c r="XX85" s="191"/>
      <c r="XY85" s="191"/>
      <c r="XZ85" s="191">
        <f t="shared" si="292"/>
        <v>0</v>
      </c>
      <c r="YA85" s="191"/>
      <c r="YB85" s="191"/>
      <c r="YC85" s="191"/>
      <c r="YD85" s="191"/>
      <c r="YE85" s="191"/>
      <c r="YF85" s="191"/>
      <c r="YG85" s="191">
        <f t="shared" si="293"/>
        <v>0</v>
      </c>
      <c r="YH85" s="191"/>
      <c r="YI85" s="191"/>
      <c r="YJ85" s="191"/>
      <c r="YK85" s="191"/>
      <c r="YL85" s="191"/>
      <c r="YM85" s="191"/>
      <c r="YN85" s="191">
        <f t="shared" si="294"/>
        <v>0</v>
      </c>
      <c r="YO85" s="191"/>
      <c r="YP85" s="191"/>
      <c r="YQ85" s="191"/>
      <c r="YR85" s="191"/>
      <c r="YS85" s="191"/>
      <c r="YT85" s="191"/>
      <c r="YU85" s="191">
        <f t="shared" si="295"/>
        <v>0</v>
      </c>
      <c r="YV85" s="191"/>
      <c r="YW85" s="191"/>
      <c r="YX85" s="191"/>
      <c r="YY85" s="191"/>
      <c r="YZ85" s="191">
        <v>1718987</v>
      </c>
      <c r="ZA85" s="191"/>
      <c r="ZB85" s="191">
        <f t="shared" si="296"/>
        <v>1718987</v>
      </c>
      <c r="ZC85" s="191"/>
      <c r="ZD85" s="191"/>
      <c r="ZE85" s="191"/>
      <c r="ZF85" s="191"/>
      <c r="ZG85" s="191"/>
      <c r="ZH85" s="191"/>
      <c r="ZI85" s="191">
        <f t="shared" si="297"/>
        <v>0</v>
      </c>
      <c r="ZJ85" s="191"/>
      <c r="ZK85" s="191"/>
      <c r="ZL85" s="191"/>
      <c r="ZM85" s="191"/>
      <c r="ZN85" s="191"/>
      <c r="ZO85" s="191"/>
      <c r="ZP85" s="191">
        <f t="shared" si="298"/>
        <v>0</v>
      </c>
      <c r="ZQ85" s="191"/>
      <c r="ZR85" s="191"/>
      <c r="ZS85" s="191"/>
      <c r="ZT85" s="191"/>
      <c r="ZU85" s="190">
        <f t="shared" si="203"/>
        <v>1728987</v>
      </c>
      <c r="ZV85" s="190">
        <f t="shared" si="202"/>
        <v>0</v>
      </c>
      <c r="ZW85" s="190">
        <f t="shared" si="202"/>
        <v>1728987</v>
      </c>
      <c r="ZX85" s="9"/>
    </row>
    <row r="86" spans="1:700" ht="18" customHeight="1">
      <c r="A86" s="213">
        <v>15</v>
      </c>
      <c r="B86" s="191" t="s">
        <v>1912</v>
      </c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>
        <f t="shared" si="204"/>
        <v>0</v>
      </c>
      <c r="N86" s="191"/>
      <c r="O86" s="191"/>
      <c r="P86" s="191"/>
      <c r="Q86" s="191"/>
      <c r="R86" s="191"/>
      <c r="S86" s="191"/>
      <c r="T86" s="191">
        <f t="shared" si="205"/>
        <v>0</v>
      </c>
      <c r="U86" s="191"/>
      <c r="V86" s="191"/>
      <c r="W86" s="191"/>
      <c r="X86" s="191"/>
      <c r="Y86" s="191"/>
      <c r="Z86" s="191"/>
      <c r="AA86" s="191">
        <f t="shared" si="206"/>
        <v>0</v>
      </c>
      <c r="AB86" s="191"/>
      <c r="AC86" s="191"/>
      <c r="AD86" s="191"/>
      <c r="AE86" s="191"/>
      <c r="AF86" s="191"/>
      <c r="AG86" s="191"/>
      <c r="AH86" s="191">
        <f t="shared" si="207"/>
        <v>0</v>
      </c>
      <c r="AI86" s="191"/>
      <c r="AJ86" s="191"/>
      <c r="AK86" s="191"/>
      <c r="AL86" s="191"/>
      <c r="AM86" s="191"/>
      <c r="AN86" s="191"/>
      <c r="AO86" s="191">
        <f t="shared" si="208"/>
        <v>0</v>
      </c>
      <c r="AP86" s="191"/>
      <c r="AQ86" s="191"/>
      <c r="AR86" s="191"/>
      <c r="AS86" s="191"/>
      <c r="AT86" s="191"/>
      <c r="AU86" s="191"/>
      <c r="AV86" s="191">
        <f t="shared" si="209"/>
        <v>0</v>
      </c>
      <c r="AW86" s="191"/>
      <c r="AX86" s="191"/>
      <c r="AY86" s="191"/>
      <c r="AZ86" s="191"/>
      <c r="BA86" s="191"/>
      <c r="BB86" s="191"/>
      <c r="BC86" s="191">
        <f t="shared" si="210"/>
        <v>0</v>
      </c>
      <c r="BD86" s="191"/>
      <c r="BE86" s="191"/>
      <c r="BF86" s="191"/>
      <c r="BG86" s="191"/>
      <c r="BH86" s="191"/>
      <c r="BI86" s="191"/>
      <c r="BJ86" s="191">
        <f t="shared" si="211"/>
        <v>0</v>
      </c>
      <c r="BK86" s="191"/>
      <c r="BL86" s="191"/>
      <c r="BM86" s="191"/>
      <c r="BN86" s="191"/>
      <c r="BO86" s="191"/>
      <c r="BP86" s="191"/>
      <c r="BQ86" s="191">
        <f t="shared" si="212"/>
        <v>0</v>
      </c>
      <c r="BR86" s="191"/>
      <c r="BS86" s="191"/>
      <c r="BT86" s="191"/>
      <c r="BU86" s="191"/>
      <c r="BV86" s="191"/>
      <c r="BW86" s="191"/>
      <c r="BX86" s="191">
        <f t="shared" si="213"/>
        <v>0</v>
      </c>
      <c r="BY86" s="191"/>
      <c r="BZ86" s="191"/>
      <c r="CA86" s="191"/>
      <c r="CB86" s="191"/>
      <c r="CC86" s="191"/>
      <c r="CD86" s="191"/>
      <c r="CE86" s="191">
        <f t="shared" si="214"/>
        <v>0</v>
      </c>
      <c r="CF86" s="191"/>
      <c r="CG86" s="191"/>
      <c r="CH86" s="191"/>
      <c r="CI86" s="191"/>
      <c r="CJ86" s="191"/>
      <c r="CK86" s="191"/>
      <c r="CL86" s="191">
        <f t="shared" si="215"/>
        <v>0</v>
      </c>
      <c r="CM86" s="191"/>
      <c r="CN86" s="191"/>
      <c r="CO86" s="191"/>
      <c r="CP86" s="191"/>
      <c r="CQ86" s="191"/>
      <c r="CR86" s="191"/>
      <c r="CS86" s="191">
        <f t="shared" si="216"/>
        <v>0</v>
      </c>
      <c r="CT86" s="191"/>
      <c r="CU86" s="191"/>
      <c r="CV86" s="191"/>
      <c r="CW86" s="191"/>
      <c r="CX86" s="191"/>
      <c r="CY86" s="191"/>
      <c r="CZ86" s="191">
        <f t="shared" si="217"/>
        <v>0</v>
      </c>
      <c r="DA86" s="191"/>
      <c r="DB86" s="191"/>
      <c r="DC86" s="191"/>
      <c r="DD86" s="191"/>
      <c r="DE86" s="191"/>
      <c r="DF86" s="191"/>
      <c r="DG86" s="191">
        <f t="shared" si="218"/>
        <v>0</v>
      </c>
      <c r="DH86" s="191"/>
      <c r="DI86" s="191"/>
      <c r="DJ86" s="191"/>
      <c r="DK86" s="191"/>
      <c r="DL86" s="191"/>
      <c r="DM86" s="191"/>
      <c r="DN86" s="191">
        <f t="shared" si="219"/>
        <v>0</v>
      </c>
      <c r="DO86" s="191"/>
      <c r="DP86" s="191"/>
      <c r="DQ86" s="191"/>
      <c r="DR86" s="191"/>
      <c r="DS86" s="191"/>
      <c r="DT86" s="191"/>
      <c r="DU86" s="191">
        <f t="shared" si="220"/>
        <v>0</v>
      </c>
      <c r="DV86" s="191"/>
      <c r="DW86" s="191"/>
      <c r="DX86" s="191"/>
      <c r="DY86" s="191"/>
      <c r="DZ86" s="191"/>
      <c r="EA86" s="191"/>
      <c r="EB86" s="191">
        <f t="shared" si="221"/>
        <v>0</v>
      </c>
      <c r="EC86" s="191"/>
      <c r="ED86" s="191"/>
      <c r="EE86" s="191"/>
      <c r="EF86" s="191"/>
      <c r="EG86" s="191"/>
      <c r="EH86" s="191"/>
      <c r="EI86" s="191">
        <f t="shared" si="222"/>
        <v>0</v>
      </c>
      <c r="EJ86" s="191"/>
      <c r="EK86" s="191"/>
      <c r="EL86" s="191"/>
      <c r="EM86" s="191"/>
      <c r="EN86" s="191"/>
      <c r="EO86" s="191"/>
      <c r="EP86" s="191">
        <f t="shared" si="299"/>
        <v>0</v>
      </c>
      <c r="EQ86" s="191"/>
      <c r="ER86" s="191"/>
      <c r="ES86" s="191"/>
      <c r="ET86" s="191"/>
      <c r="EU86" s="191"/>
      <c r="EV86" s="191"/>
      <c r="EW86" s="191">
        <f t="shared" si="300"/>
        <v>0</v>
      </c>
      <c r="EX86" s="191"/>
      <c r="EY86" s="191"/>
      <c r="EZ86" s="191"/>
      <c r="FA86" s="191"/>
      <c r="FB86" s="191"/>
      <c r="FC86" s="191"/>
      <c r="FD86" s="191">
        <f t="shared" si="301"/>
        <v>0</v>
      </c>
      <c r="FE86" s="191"/>
      <c r="FF86" s="191"/>
      <c r="FG86" s="191"/>
      <c r="FH86" s="191"/>
      <c r="FI86" s="191"/>
      <c r="FJ86" s="191"/>
      <c r="FK86" s="191">
        <f t="shared" si="223"/>
        <v>0</v>
      </c>
      <c r="FL86" s="191"/>
      <c r="FM86" s="191"/>
      <c r="FN86" s="191"/>
      <c r="FO86" s="191"/>
      <c r="FP86" s="191"/>
      <c r="FQ86" s="191"/>
      <c r="FR86" s="191">
        <f t="shared" si="224"/>
        <v>0</v>
      </c>
      <c r="FS86" s="191"/>
      <c r="FT86" s="191"/>
      <c r="FU86" s="191"/>
      <c r="FV86" s="191"/>
      <c r="FW86" s="191"/>
      <c r="FX86" s="191"/>
      <c r="FY86" s="191">
        <f t="shared" si="225"/>
        <v>0</v>
      </c>
      <c r="FZ86" s="191"/>
      <c r="GA86" s="191"/>
      <c r="GB86" s="191"/>
      <c r="GC86" s="191"/>
      <c r="GD86" s="191"/>
      <c r="GE86" s="191"/>
      <c r="GF86" s="191">
        <f t="shared" si="302"/>
        <v>0</v>
      </c>
      <c r="GG86" s="191"/>
      <c r="GH86" s="191"/>
      <c r="GI86" s="191"/>
      <c r="GJ86" s="191"/>
      <c r="GK86" s="191"/>
      <c r="GL86" s="191"/>
      <c r="GM86" s="191">
        <f t="shared" si="303"/>
        <v>0</v>
      </c>
      <c r="GN86" s="191"/>
      <c r="GO86" s="191"/>
      <c r="GP86" s="191"/>
      <c r="GQ86" s="191"/>
      <c r="GR86" s="191"/>
      <c r="GS86" s="191"/>
      <c r="GT86" s="191">
        <f t="shared" si="226"/>
        <v>0</v>
      </c>
      <c r="GU86" s="191"/>
      <c r="GV86" s="191"/>
      <c r="GW86" s="191"/>
      <c r="GX86" s="191"/>
      <c r="GY86" s="191"/>
      <c r="GZ86" s="191"/>
      <c r="HA86" s="191">
        <f t="shared" si="227"/>
        <v>0</v>
      </c>
      <c r="HB86" s="191"/>
      <c r="HC86" s="191"/>
      <c r="HD86" s="191"/>
      <c r="HE86" s="191"/>
      <c r="HF86" s="191"/>
      <c r="HG86" s="191"/>
      <c r="HH86" s="191">
        <f t="shared" si="228"/>
        <v>0</v>
      </c>
      <c r="HI86" s="191"/>
      <c r="HJ86" s="191"/>
      <c r="HK86" s="191"/>
      <c r="HL86" s="191"/>
      <c r="HM86" s="191"/>
      <c r="HN86" s="191"/>
      <c r="HO86" s="191">
        <f t="shared" si="229"/>
        <v>0</v>
      </c>
      <c r="HP86" s="191"/>
      <c r="HQ86" s="191"/>
      <c r="HR86" s="191"/>
      <c r="HS86" s="191"/>
      <c r="HT86" s="191"/>
      <c r="HU86" s="191"/>
      <c r="HV86" s="191">
        <f t="shared" si="230"/>
        <v>0</v>
      </c>
      <c r="HW86" s="191"/>
      <c r="HX86" s="191"/>
      <c r="HY86" s="191"/>
      <c r="HZ86" s="191"/>
      <c r="IA86" s="191"/>
      <c r="IB86" s="191"/>
      <c r="IC86" s="191">
        <f t="shared" si="231"/>
        <v>0</v>
      </c>
      <c r="ID86" s="191"/>
      <c r="IE86" s="191"/>
      <c r="IF86" s="191"/>
      <c r="IG86" s="191"/>
      <c r="IH86" s="191"/>
      <c r="II86" s="191"/>
      <c r="IJ86" s="191">
        <f t="shared" si="232"/>
        <v>0</v>
      </c>
      <c r="IK86" s="191"/>
      <c r="IL86" s="191"/>
      <c r="IM86" s="191"/>
      <c r="IN86" s="191"/>
      <c r="IO86" s="191"/>
      <c r="IP86" s="191"/>
      <c r="IQ86" s="191">
        <f t="shared" si="233"/>
        <v>0</v>
      </c>
      <c r="IR86" s="191"/>
      <c r="IS86" s="191"/>
      <c r="IT86" s="191"/>
      <c r="IU86" s="191"/>
      <c r="IV86" s="191"/>
      <c r="IW86" s="191"/>
      <c r="IX86" s="191">
        <f t="shared" si="234"/>
        <v>0</v>
      </c>
      <c r="IY86" s="191"/>
      <c r="IZ86" s="191"/>
      <c r="JA86" s="191"/>
      <c r="JB86" s="191"/>
      <c r="JC86" s="191"/>
      <c r="JD86" s="191"/>
      <c r="JE86" s="191">
        <f t="shared" si="235"/>
        <v>0</v>
      </c>
      <c r="JF86" s="191"/>
      <c r="JG86" s="191"/>
      <c r="JH86" s="191"/>
      <c r="JI86" s="191"/>
      <c r="JJ86" s="191"/>
      <c r="JK86" s="191"/>
      <c r="JL86" s="191">
        <f t="shared" si="236"/>
        <v>0</v>
      </c>
      <c r="JM86" s="191"/>
      <c r="JN86" s="191"/>
      <c r="JO86" s="191"/>
      <c r="JP86" s="191"/>
      <c r="JQ86" s="191"/>
      <c r="JR86" s="191"/>
      <c r="JS86" s="191">
        <f t="shared" si="237"/>
        <v>0</v>
      </c>
      <c r="JT86" s="191"/>
      <c r="JU86" s="191"/>
      <c r="JV86" s="191"/>
      <c r="JW86" s="191"/>
      <c r="JX86" s="191"/>
      <c r="JY86" s="191"/>
      <c r="JZ86" s="191">
        <f t="shared" si="238"/>
        <v>0</v>
      </c>
      <c r="KA86" s="191"/>
      <c r="KB86" s="191"/>
      <c r="KC86" s="191"/>
      <c r="KD86" s="191"/>
      <c r="KE86" s="191"/>
      <c r="KF86" s="191"/>
      <c r="KG86" s="191">
        <f t="shared" si="239"/>
        <v>0</v>
      </c>
      <c r="KH86" s="191"/>
      <c r="KI86" s="191"/>
      <c r="KJ86" s="191"/>
      <c r="KK86" s="191"/>
      <c r="KL86" s="191"/>
      <c r="KM86" s="191"/>
      <c r="KN86" s="191">
        <f t="shared" si="240"/>
        <v>0</v>
      </c>
      <c r="KO86" s="191"/>
      <c r="KP86" s="191"/>
      <c r="KQ86" s="191"/>
      <c r="KR86" s="191"/>
      <c r="KS86" s="191"/>
      <c r="KT86" s="191"/>
      <c r="KU86" s="191">
        <f t="shared" si="241"/>
        <v>0</v>
      </c>
      <c r="KV86" s="191"/>
      <c r="KW86" s="191"/>
      <c r="KX86" s="191"/>
      <c r="KY86" s="191"/>
      <c r="KZ86" s="191"/>
      <c r="LA86" s="191"/>
      <c r="LB86" s="191">
        <f t="shared" si="242"/>
        <v>0</v>
      </c>
      <c r="LC86" s="191"/>
      <c r="LD86" s="191"/>
      <c r="LE86" s="191"/>
      <c r="LF86" s="191"/>
      <c r="LG86" s="191"/>
      <c r="LH86" s="191"/>
      <c r="LI86" s="191">
        <f t="shared" si="243"/>
        <v>0</v>
      </c>
      <c r="LJ86" s="191"/>
      <c r="LK86" s="191"/>
      <c r="LL86" s="191"/>
      <c r="LM86" s="191"/>
      <c r="LN86" s="191"/>
      <c r="LO86" s="191"/>
      <c r="LP86" s="191">
        <f t="shared" si="244"/>
        <v>0</v>
      </c>
      <c r="LQ86" s="191"/>
      <c r="LR86" s="191"/>
      <c r="LS86" s="191"/>
      <c r="LT86" s="191"/>
      <c r="LU86" s="191"/>
      <c r="LV86" s="191"/>
      <c r="LW86" s="191">
        <f t="shared" si="245"/>
        <v>0</v>
      </c>
      <c r="LX86" s="191"/>
      <c r="LY86" s="191"/>
      <c r="LZ86" s="191"/>
      <c r="MA86" s="191"/>
      <c r="MB86" s="191"/>
      <c r="MC86" s="191"/>
      <c r="MD86" s="191">
        <f t="shared" si="246"/>
        <v>0</v>
      </c>
      <c r="ME86" s="191"/>
      <c r="MF86" s="191"/>
      <c r="MG86" s="191"/>
      <c r="MH86" s="191"/>
      <c r="MI86" s="191"/>
      <c r="MJ86" s="191"/>
      <c r="MK86" s="191">
        <f t="shared" si="247"/>
        <v>0</v>
      </c>
      <c r="ML86" s="191"/>
      <c r="MM86" s="191"/>
      <c r="MN86" s="191"/>
      <c r="MO86" s="191"/>
      <c r="MP86" s="191"/>
      <c r="MQ86" s="191"/>
      <c r="MR86" s="191">
        <f t="shared" si="248"/>
        <v>0</v>
      </c>
      <c r="MS86" s="191"/>
      <c r="MT86" s="191"/>
      <c r="MU86" s="191"/>
      <c r="MV86" s="191"/>
      <c r="MW86" s="191"/>
      <c r="MX86" s="191"/>
      <c r="MY86" s="191">
        <f t="shared" si="249"/>
        <v>0</v>
      </c>
      <c r="MZ86" s="191"/>
      <c r="NA86" s="191"/>
      <c r="NB86" s="191"/>
      <c r="NC86" s="191">
        <v>2416</v>
      </c>
      <c r="ND86" s="201">
        <f t="shared" si="250"/>
        <v>350481.87200000003</v>
      </c>
      <c r="NE86" s="191"/>
      <c r="NF86" s="201">
        <f t="shared" si="251"/>
        <v>350481.87200000003</v>
      </c>
      <c r="NG86" s="191">
        <v>2252</v>
      </c>
      <c r="NH86" s="191"/>
      <c r="NI86" s="191"/>
      <c r="NJ86" s="191"/>
      <c r="NK86" s="191"/>
      <c r="NL86" s="191"/>
      <c r="NM86" s="191">
        <f t="shared" si="252"/>
        <v>0</v>
      </c>
      <c r="NN86" s="191"/>
      <c r="NO86" s="191"/>
      <c r="NP86" s="191"/>
      <c r="NQ86" s="191"/>
      <c r="NR86" s="191"/>
      <c r="NS86" s="191"/>
      <c r="NT86" s="191">
        <f t="shared" si="253"/>
        <v>0</v>
      </c>
      <c r="NU86" s="191"/>
      <c r="NV86" s="191"/>
      <c r="NW86" s="191"/>
      <c r="NX86" s="191"/>
      <c r="NY86" s="191"/>
      <c r="NZ86" s="191"/>
      <c r="OA86" s="191">
        <f t="shared" si="254"/>
        <v>0</v>
      </c>
      <c r="OB86" s="191"/>
      <c r="OC86" s="191"/>
      <c r="OD86" s="191"/>
      <c r="OE86" s="191"/>
      <c r="OF86" s="191"/>
      <c r="OG86" s="191"/>
      <c r="OH86" s="191">
        <f t="shared" si="255"/>
        <v>0</v>
      </c>
      <c r="OI86" s="191"/>
      <c r="OJ86" s="191"/>
      <c r="OK86" s="191"/>
      <c r="OL86" s="191"/>
      <c r="OM86" s="191"/>
      <c r="ON86" s="191"/>
      <c r="OO86" s="191">
        <f t="shared" si="256"/>
        <v>0</v>
      </c>
      <c r="OP86" s="191"/>
      <c r="OQ86" s="191"/>
      <c r="OR86" s="191"/>
      <c r="OS86" s="191"/>
      <c r="OT86" s="191"/>
      <c r="OU86" s="191"/>
      <c r="OV86" s="191">
        <f t="shared" si="257"/>
        <v>0</v>
      </c>
      <c r="OW86" s="191"/>
      <c r="OX86" s="191"/>
      <c r="OY86" s="191"/>
      <c r="OZ86" s="191"/>
      <c r="PA86" s="191"/>
      <c r="PB86" s="191"/>
      <c r="PC86" s="191">
        <f t="shared" si="258"/>
        <v>0</v>
      </c>
      <c r="PD86" s="191"/>
      <c r="PE86" s="191"/>
      <c r="PF86" s="191"/>
      <c r="PG86" s="191"/>
      <c r="PH86" s="191"/>
      <c r="PI86" s="191"/>
      <c r="PJ86" s="191">
        <f t="shared" si="259"/>
        <v>0</v>
      </c>
      <c r="PK86" s="191"/>
      <c r="PL86" s="191"/>
      <c r="PM86" s="191"/>
      <c r="PN86" s="191"/>
      <c r="PO86" s="191"/>
      <c r="PP86" s="191"/>
      <c r="PQ86" s="191">
        <f t="shared" si="260"/>
        <v>0</v>
      </c>
      <c r="PR86" s="191"/>
      <c r="PS86" s="191"/>
      <c r="PT86" s="191"/>
      <c r="PU86" s="191"/>
      <c r="PV86" s="191"/>
      <c r="PW86" s="191"/>
      <c r="PX86" s="191">
        <f t="shared" si="261"/>
        <v>0</v>
      </c>
      <c r="PY86" s="191"/>
      <c r="PZ86" s="191"/>
      <c r="QA86" s="191"/>
      <c r="QB86" s="191"/>
      <c r="QC86" s="191"/>
      <c r="QD86" s="191"/>
      <c r="QE86" s="191">
        <f t="shared" si="262"/>
        <v>0</v>
      </c>
      <c r="QF86" s="191"/>
      <c r="QG86" s="191"/>
      <c r="QH86" s="191"/>
      <c r="QI86" s="191"/>
      <c r="QJ86" s="191"/>
      <c r="QK86" s="191"/>
      <c r="QL86" s="191">
        <f t="shared" si="263"/>
        <v>0</v>
      </c>
      <c r="QM86" s="191"/>
      <c r="QN86" s="191"/>
      <c r="QO86" s="191"/>
      <c r="QP86" s="191"/>
      <c r="QQ86" s="191"/>
      <c r="QR86" s="191"/>
      <c r="QS86" s="191">
        <f t="shared" si="264"/>
        <v>0</v>
      </c>
      <c r="QT86" s="191"/>
      <c r="QU86" s="191"/>
      <c r="QV86" s="191"/>
      <c r="QW86" s="191"/>
      <c r="QX86" s="191"/>
      <c r="QY86" s="191"/>
      <c r="QZ86" s="191">
        <f t="shared" si="265"/>
        <v>0</v>
      </c>
      <c r="RA86" s="191"/>
      <c r="RB86" s="191"/>
      <c r="RC86" s="191"/>
      <c r="RD86" s="191"/>
      <c r="RE86" s="191"/>
      <c r="RF86" s="191"/>
      <c r="RG86" s="191">
        <f t="shared" si="266"/>
        <v>0</v>
      </c>
      <c r="RH86" s="191"/>
      <c r="RI86" s="191"/>
      <c r="RJ86" s="191"/>
      <c r="RK86" s="191"/>
      <c r="RL86" s="191"/>
      <c r="RM86" s="191"/>
      <c r="RN86" s="191">
        <f t="shared" si="267"/>
        <v>0</v>
      </c>
      <c r="RO86" s="191"/>
      <c r="RP86" s="191"/>
      <c r="RQ86" s="191"/>
      <c r="RR86" s="191"/>
      <c r="RS86" s="191"/>
      <c r="RT86" s="191"/>
      <c r="RU86" s="191">
        <f t="shared" si="268"/>
        <v>0</v>
      </c>
      <c r="RV86" s="191"/>
      <c r="RW86" s="191"/>
      <c r="RX86" s="191"/>
      <c r="RY86" s="191"/>
      <c r="RZ86" s="191"/>
      <c r="SA86" s="191"/>
      <c r="SB86" s="191">
        <f t="shared" si="269"/>
        <v>0</v>
      </c>
      <c r="SC86" s="191"/>
      <c r="SD86" s="191"/>
      <c r="SE86" s="191"/>
      <c r="SF86" s="191"/>
      <c r="SG86" s="191"/>
      <c r="SH86" s="191"/>
      <c r="SI86" s="191">
        <f t="shared" si="270"/>
        <v>0</v>
      </c>
      <c r="SJ86" s="191"/>
      <c r="SK86" s="191"/>
      <c r="SL86" s="191"/>
      <c r="SM86" s="191"/>
      <c r="SN86" s="191"/>
      <c r="SO86" s="191"/>
      <c r="SP86" s="191">
        <f t="shared" si="271"/>
        <v>0</v>
      </c>
      <c r="SQ86" s="191"/>
      <c r="SR86" s="191"/>
      <c r="SS86" s="191"/>
      <c r="ST86" s="191"/>
      <c r="SU86" s="191"/>
      <c r="SV86" s="191"/>
      <c r="SW86" s="191">
        <f t="shared" si="272"/>
        <v>0</v>
      </c>
      <c r="SX86" s="191"/>
      <c r="SY86" s="191"/>
      <c r="SZ86" s="191"/>
      <c r="TA86" s="191"/>
      <c r="TB86" s="191"/>
      <c r="TC86" s="191"/>
      <c r="TD86" s="191">
        <f t="shared" si="273"/>
        <v>0</v>
      </c>
      <c r="TE86" s="191"/>
      <c r="TF86" s="191"/>
      <c r="TG86" s="191"/>
      <c r="TH86" s="191"/>
      <c r="TI86" s="191"/>
      <c r="TJ86" s="191"/>
      <c r="TK86" s="191">
        <f t="shared" si="274"/>
        <v>0</v>
      </c>
      <c r="TL86" s="191"/>
      <c r="TM86" s="191"/>
      <c r="TN86" s="191"/>
      <c r="TO86" s="191"/>
      <c r="TP86" s="191"/>
      <c r="TQ86" s="191"/>
      <c r="TR86" s="191">
        <f t="shared" si="275"/>
        <v>0</v>
      </c>
      <c r="TS86" s="191"/>
      <c r="TT86" s="191"/>
      <c r="TU86" s="191"/>
      <c r="TV86" s="191"/>
      <c r="TW86" s="191"/>
      <c r="TX86" s="191"/>
      <c r="TY86" s="191">
        <f t="shared" si="276"/>
        <v>0</v>
      </c>
      <c r="TZ86" s="191"/>
      <c r="UA86" s="191"/>
      <c r="UB86" s="191"/>
      <c r="UC86" s="191"/>
      <c r="UD86" s="191"/>
      <c r="UE86" s="191"/>
      <c r="UF86" s="191">
        <f t="shared" si="277"/>
        <v>0</v>
      </c>
      <c r="UG86" s="191"/>
      <c r="UH86" s="191"/>
      <c r="UI86" s="191"/>
      <c r="UJ86" s="191"/>
      <c r="UK86" s="191"/>
      <c r="UL86" s="191"/>
      <c r="UM86" s="191">
        <f t="shared" si="278"/>
        <v>0</v>
      </c>
      <c r="UN86" s="191"/>
      <c r="UO86" s="191"/>
      <c r="UP86" s="191"/>
      <c r="UQ86" s="191"/>
      <c r="UR86" s="191"/>
      <c r="US86" s="191"/>
      <c r="UT86" s="191">
        <f t="shared" si="279"/>
        <v>0</v>
      </c>
      <c r="UU86" s="191"/>
      <c r="UV86" s="191"/>
      <c r="UW86" s="191"/>
      <c r="UX86" s="191"/>
      <c r="UY86" s="191"/>
      <c r="UZ86" s="191"/>
      <c r="VA86" s="191">
        <f t="shared" si="280"/>
        <v>0</v>
      </c>
      <c r="VB86" s="191"/>
      <c r="VC86" s="191"/>
      <c r="VD86" s="191"/>
      <c r="VE86" s="191"/>
      <c r="VF86" s="191"/>
      <c r="VG86" s="191"/>
      <c r="VH86" s="191">
        <f t="shared" si="281"/>
        <v>0</v>
      </c>
      <c r="VI86" s="191"/>
      <c r="VJ86" s="191"/>
      <c r="VK86" s="191"/>
      <c r="VL86" s="191"/>
      <c r="VM86" s="191"/>
      <c r="VN86" s="191"/>
      <c r="VO86" s="191">
        <f t="shared" si="282"/>
        <v>0</v>
      </c>
      <c r="VP86" s="191"/>
      <c r="VQ86" s="191"/>
      <c r="VR86" s="191"/>
      <c r="VS86" s="191"/>
      <c r="VT86" s="191"/>
      <c r="VU86" s="191"/>
      <c r="VV86" s="191">
        <f t="shared" si="283"/>
        <v>0</v>
      </c>
      <c r="VW86" s="191"/>
      <c r="VX86" s="191"/>
      <c r="VY86" s="191"/>
      <c r="VZ86" s="191"/>
      <c r="WA86" s="191"/>
      <c r="WB86" s="191"/>
      <c r="WC86" s="191">
        <f t="shared" si="284"/>
        <v>0</v>
      </c>
      <c r="WD86" s="191"/>
      <c r="WE86" s="191"/>
      <c r="WF86" s="191"/>
      <c r="WG86" s="191"/>
      <c r="WH86" s="191"/>
      <c r="WI86" s="191"/>
      <c r="WJ86" s="191">
        <f t="shared" si="285"/>
        <v>0</v>
      </c>
      <c r="WK86" s="191"/>
      <c r="WL86" s="191"/>
      <c r="WM86" s="191"/>
      <c r="WN86" s="191"/>
      <c r="WO86" s="191"/>
      <c r="WP86" s="191"/>
      <c r="WQ86" s="191">
        <f t="shared" si="286"/>
        <v>0</v>
      </c>
      <c r="WR86" s="191"/>
      <c r="WS86" s="191"/>
      <c r="WT86" s="191"/>
      <c r="WU86" s="191"/>
      <c r="WV86" s="191"/>
      <c r="WW86" s="191"/>
      <c r="WX86" s="191">
        <f t="shared" si="287"/>
        <v>0</v>
      </c>
      <c r="WY86" s="191"/>
      <c r="WZ86" s="191"/>
      <c r="XA86" s="191"/>
      <c r="XB86" s="191"/>
      <c r="XC86" s="191"/>
      <c r="XD86" s="191"/>
      <c r="XE86" s="191">
        <f t="shared" si="288"/>
        <v>0</v>
      </c>
      <c r="XF86" s="191"/>
      <c r="XG86" s="191"/>
      <c r="XH86" s="191"/>
      <c r="XI86" s="191"/>
      <c r="XJ86" s="191"/>
      <c r="XK86" s="191"/>
      <c r="XL86" s="191">
        <f t="shared" si="289"/>
        <v>0</v>
      </c>
      <c r="XM86" s="191"/>
      <c r="XN86" s="191"/>
      <c r="XO86" s="191"/>
      <c r="XP86" s="191">
        <v>1</v>
      </c>
      <c r="XQ86" s="191">
        <f t="shared" si="290"/>
        <v>10000</v>
      </c>
      <c r="XR86" s="191"/>
      <c r="XS86" s="191">
        <f t="shared" si="291"/>
        <v>10000</v>
      </c>
      <c r="XT86" s="191"/>
      <c r="XU86" s="191"/>
      <c r="XV86" s="191"/>
      <c r="XW86" s="191"/>
      <c r="XX86" s="191"/>
      <c r="XY86" s="191"/>
      <c r="XZ86" s="191">
        <f t="shared" si="292"/>
        <v>0</v>
      </c>
      <c r="YA86" s="191"/>
      <c r="YB86" s="191"/>
      <c r="YC86" s="191"/>
      <c r="YD86" s="191"/>
      <c r="YE86" s="191"/>
      <c r="YF86" s="191"/>
      <c r="YG86" s="191">
        <f t="shared" si="293"/>
        <v>0</v>
      </c>
      <c r="YH86" s="191"/>
      <c r="YI86" s="191"/>
      <c r="YJ86" s="191"/>
      <c r="YK86" s="191"/>
      <c r="YL86" s="191"/>
      <c r="YM86" s="191"/>
      <c r="YN86" s="191">
        <f t="shared" si="294"/>
        <v>0</v>
      </c>
      <c r="YO86" s="191"/>
      <c r="YP86" s="191"/>
      <c r="YQ86" s="191"/>
      <c r="YR86" s="191"/>
      <c r="YS86" s="191"/>
      <c r="YT86" s="191"/>
      <c r="YU86" s="191">
        <f t="shared" si="295"/>
        <v>0</v>
      </c>
      <c r="YV86" s="191"/>
      <c r="YW86" s="191"/>
      <c r="YX86" s="191"/>
      <c r="YY86" s="191"/>
      <c r="YZ86" s="191">
        <v>278586</v>
      </c>
      <c r="ZA86" s="191"/>
      <c r="ZB86" s="191">
        <f t="shared" si="296"/>
        <v>278586</v>
      </c>
      <c r="ZC86" s="191"/>
      <c r="ZD86" s="191"/>
      <c r="ZE86" s="191"/>
      <c r="ZF86" s="191"/>
      <c r="ZG86" s="191"/>
      <c r="ZH86" s="191"/>
      <c r="ZI86" s="191">
        <f t="shared" si="297"/>
        <v>0</v>
      </c>
      <c r="ZJ86" s="191"/>
      <c r="ZK86" s="191"/>
      <c r="ZL86" s="191"/>
      <c r="ZM86" s="191"/>
      <c r="ZN86" s="191"/>
      <c r="ZO86" s="191"/>
      <c r="ZP86" s="191">
        <f t="shared" si="298"/>
        <v>0</v>
      </c>
      <c r="ZQ86" s="191"/>
      <c r="ZR86" s="191"/>
      <c r="ZS86" s="191"/>
      <c r="ZT86" s="191"/>
      <c r="ZU86" s="190">
        <f t="shared" si="203"/>
        <v>639067.87199999997</v>
      </c>
      <c r="ZV86" s="190">
        <f t="shared" si="202"/>
        <v>0</v>
      </c>
      <c r="ZW86" s="190">
        <f t="shared" si="202"/>
        <v>639067.87199999997</v>
      </c>
      <c r="ZX86" s="9"/>
    </row>
    <row r="87" spans="1:700" ht="18" customHeight="1">
      <c r="A87" s="213">
        <v>16</v>
      </c>
      <c r="B87" s="191" t="s">
        <v>1913</v>
      </c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>
        <f t="shared" si="204"/>
        <v>0</v>
      </c>
      <c r="N87" s="191"/>
      <c r="O87" s="191"/>
      <c r="P87" s="191"/>
      <c r="Q87" s="191"/>
      <c r="R87" s="191"/>
      <c r="S87" s="191"/>
      <c r="T87" s="191">
        <f t="shared" si="205"/>
        <v>0</v>
      </c>
      <c r="U87" s="191"/>
      <c r="V87" s="191"/>
      <c r="W87" s="191"/>
      <c r="X87" s="191"/>
      <c r="Y87" s="191"/>
      <c r="Z87" s="191"/>
      <c r="AA87" s="191">
        <f t="shared" si="206"/>
        <v>0</v>
      </c>
      <c r="AB87" s="191"/>
      <c r="AC87" s="191"/>
      <c r="AD87" s="191"/>
      <c r="AE87" s="191"/>
      <c r="AF87" s="191"/>
      <c r="AG87" s="191"/>
      <c r="AH87" s="191">
        <f t="shared" si="207"/>
        <v>0</v>
      </c>
      <c r="AI87" s="191"/>
      <c r="AJ87" s="191"/>
      <c r="AK87" s="191"/>
      <c r="AL87" s="191"/>
      <c r="AM87" s="191"/>
      <c r="AN87" s="191"/>
      <c r="AO87" s="191">
        <f t="shared" si="208"/>
        <v>0</v>
      </c>
      <c r="AP87" s="191"/>
      <c r="AQ87" s="191"/>
      <c r="AR87" s="191"/>
      <c r="AS87" s="191"/>
      <c r="AT87" s="191"/>
      <c r="AU87" s="191"/>
      <c r="AV87" s="191">
        <f t="shared" si="209"/>
        <v>0</v>
      </c>
      <c r="AW87" s="191"/>
      <c r="AX87" s="191"/>
      <c r="AY87" s="191"/>
      <c r="AZ87" s="191"/>
      <c r="BA87" s="191"/>
      <c r="BB87" s="191"/>
      <c r="BC87" s="191">
        <f t="shared" si="210"/>
        <v>0</v>
      </c>
      <c r="BD87" s="191"/>
      <c r="BE87" s="191"/>
      <c r="BF87" s="191"/>
      <c r="BG87" s="191"/>
      <c r="BH87" s="191"/>
      <c r="BI87" s="191"/>
      <c r="BJ87" s="191">
        <f t="shared" si="211"/>
        <v>0</v>
      </c>
      <c r="BK87" s="191"/>
      <c r="BL87" s="191"/>
      <c r="BM87" s="191"/>
      <c r="BN87" s="191"/>
      <c r="BO87" s="191"/>
      <c r="BP87" s="191"/>
      <c r="BQ87" s="191">
        <f t="shared" si="212"/>
        <v>0</v>
      </c>
      <c r="BR87" s="191"/>
      <c r="BS87" s="191"/>
      <c r="BT87" s="191"/>
      <c r="BU87" s="191"/>
      <c r="BV87" s="191"/>
      <c r="BW87" s="191"/>
      <c r="BX87" s="191">
        <f t="shared" si="213"/>
        <v>0</v>
      </c>
      <c r="BY87" s="191"/>
      <c r="BZ87" s="191"/>
      <c r="CA87" s="191"/>
      <c r="CB87" s="191"/>
      <c r="CC87" s="191"/>
      <c r="CD87" s="191"/>
      <c r="CE87" s="191">
        <f t="shared" si="214"/>
        <v>0</v>
      </c>
      <c r="CF87" s="191"/>
      <c r="CG87" s="191"/>
      <c r="CH87" s="191"/>
      <c r="CI87" s="191"/>
      <c r="CJ87" s="191"/>
      <c r="CK87" s="191"/>
      <c r="CL87" s="191">
        <f t="shared" si="215"/>
        <v>0</v>
      </c>
      <c r="CM87" s="191"/>
      <c r="CN87" s="191"/>
      <c r="CO87" s="191"/>
      <c r="CP87" s="191"/>
      <c r="CQ87" s="191"/>
      <c r="CR87" s="191"/>
      <c r="CS87" s="191">
        <f t="shared" si="216"/>
        <v>0</v>
      </c>
      <c r="CT87" s="191"/>
      <c r="CU87" s="191"/>
      <c r="CV87" s="191"/>
      <c r="CW87" s="191"/>
      <c r="CX87" s="191"/>
      <c r="CY87" s="191"/>
      <c r="CZ87" s="191">
        <f t="shared" si="217"/>
        <v>0</v>
      </c>
      <c r="DA87" s="191"/>
      <c r="DB87" s="191"/>
      <c r="DC87" s="191"/>
      <c r="DD87" s="191"/>
      <c r="DE87" s="191"/>
      <c r="DF87" s="191"/>
      <c r="DG87" s="191">
        <f t="shared" si="218"/>
        <v>0</v>
      </c>
      <c r="DH87" s="191"/>
      <c r="DI87" s="191"/>
      <c r="DJ87" s="191"/>
      <c r="DK87" s="191"/>
      <c r="DL87" s="191"/>
      <c r="DM87" s="191"/>
      <c r="DN87" s="191">
        <f t="shared" si="219"/>
        <v>0</v>
      </c>
      <c r="DO87" s="191"/>
      <c r="DP87" s="191"/>
      <c r="DQ87" s="191"/>
      <c r="DR87" s="191"/>
      <c r="DS87" s="191"/>
      <c r="DT87" s="191"/>
      <c r="DU87" s="191">
        <f t="shared" si="220"/>
        <v>0</v>
      </c>
      <c r="DV87" s="191"/>
      <c r="DW87" s="191"/>
      <c r="DX87" s="191"/>
      <c r="DY87" s="191"/>
      <c r="DZ87" s="191"/>
      <c r="EA87" s="191"/>
      <c r="EB87" s="191">
        <f t="shared" si="221"/>
        <v>0</v>
      </c>
      <c r="EC87" s="191"/>
      <c r="ED87" s="191"/>
      <c r="EE87" s="191"/>
      <c r="EF87" s="191"/>
      <c r="EG87" s="191"/>
      <c r="EH87" s="191"/>
      <c r="EI87" s="191">
        <f t="shared" si="222"/>
        <v>0</v>
      </c>
      <c r="EJ87" s="191"/>
      <c r="EK87" s="191"/>
      <c r="EL87" s="191"/>
      <c r="EM87" s="191"/>
      <c r="EN87" s="191"/>
      <c r="EO87" s="191"/>
      <c r="EP87" s="191">
        <f t="shared" si="299"/>
        <v>0</v>
      </c>
      <c r="EQ87" s="191"/>
      <c r="ER87" s="191"/>
      <c r="ES87" s="191"/>
      <c r="ET87" s="191"/>
      <c r="EU87" s="191"/>
      <c r="EV87" s="191"/>
      <c r="EW87" s="191">
        <f t="shared" si="300"/>
        <v>0</v>
      </c>
      <c r="EX87" s="191"/>
      <c r="EY87" s="191"/>
      <c r="EZ87" s="191"/>
      <c r="FA87" s="191"/>
      <c r="FB87" s="191"/>
      <c r="FC87" s="191"/>
      <c r="FD87" s="191">
        <f t="shared" si="301"/>
        <v>0</v>
      </c>
      <c r="FE87" s="191"/>
      <c r="FF87" s="191"/>
      <c r="FG87" s="191"/>
      <c r="FH87" s="191"/>
      <c r="FI87" s="191"/>
      <c r="FJ87" s="191"/>
      <c r="FK87" s="191">
        <f t="shared" si="223"/>
        <v>0</v>
      </c>
      <c r="FL87" s="191"/>
      <c r="FM87" s="191"/>
      <c r="FN87" s="191"/>
      <c r="FO87" s="191"/>
      <c r="FP87" s="191"/>
      <c r="FQ87" s="191"/>
      <c r="FR87" s="191">
        <f t="shared" si="224"/>
        <v>0</v>
      </c>
      <c r="FS87" s="191"/>
      <c r="FT87" s="191"/>
      <c r="FU87" s="191"/>
      <c r="FV87" s="191"/>
      <c r="FW87" s="191"/>
      <c r="FX87" s="191"/>
      <c r="FY87" s="191">
        <f t="shared" si="225"/>
        <v>0</v>
      </c>
      <c r="FZ87" s="191"/>
      <c r="GA87" s="191"/>
      <c r="GB87" s="191"/>
      <c r="GC87" s="191"/>
      <c r="GD87" s="191"/>
      <c r="GE87" s="191"/>
      <c r="GF87" s="191">
        <f t="shared" si="302"/>
        <v>0</v>
      </c>
      <c r="GG87" s="191"/>
      <c r="GH87" s="191"/>
      <c r="GI87" s="191"/>
      <c r="GJ87" s="191"/>
      <c r="GK87" s="191"/>
      <c r="GL87" s="191"/>
      <c r="GM87" s="191">
        <f t="shared" si="303"/>
        <v>0</v>
      </c>
      <c r="GN87" s="191"/>
      <c r="GO87" s="191"/>
      <c r="GP87" s="191"/>
      <c r="GQ87" s="191"/>
      <c r="GR87" s="191"/>
      <c r="GS87" s="191"/>
      <c r="GT87" s="191">
        <f t="shared" si="226"/>
        <v>0</v>
      </c>
      <c r="GU87" s="191"/>
      <c r="GV87" s="191"/>
      <c r="GW87" s="191"/>
      <c r="GX87" s="191"/>
      <c r="GY87" s="191"/>
      <c r="GZ87" s="191"/>
      <c r="HA87" s="191">
        <f t="shared" si="227"/>
        <v>0</v>
      </c>
      <c r="HB87" s="191"/>
      <c r="HC87" s="191"/>
      <c r="HD87" s="191"/>
      <c r="HE87" s="191"/>
      <c r="HF87" s="191"/>
      <c r="HG87" s="191"/>
      <c r="HH87" s="191">
        <f t="shared" si="228"/>
        <v>0</v>
      </c>
      <c r="HI87" s="191"/>
      <c r="HJ87" s="191"/>
      <c r="HK87" s="191"/>
      <c r="HL87" s="191"/>
      <c r="HM87" s="191"/>
      <c r="HN87" s="191"/>
      <c r="HO87" s="191">
        <f t="shared" si="229"/>
        <v>0</v>
      </c>
      <c r="HP87" s="191"/>
      <c r="HQ87" s="191"/>
      <c r="HR87" s="191"/>
      <c r="HS87" s="191"/>
      <c r="HT87" s="191"/>
      <c r="HU87" s="191"/>
      <c r="HV87" s="191">
        <f t="shared" si="230"/>
        <v>0</v>
      </c>
      <c r="HW87" s="191"/>
      <c r="HX87" s="191"/>
      <c r="HY87" s="191"/>
      <c r="HZ87" s="191"/>
      <c r="IA87" s="191"/>
      <c r="IB87" s="191"/>
      <c r="IC87" s="191">
        <f t="shared" si="231"/>
        <v>0</v>
      </c>
      <c r="ID87" s="191"/>
      <c r="IE87" s="191"/>
      <c r="IF87" s="191"/>
      <c r="IG87" s="191"/>
      <c r="IH87" s="191"/>
      <c r="II87" s="191"/>
      <c r="IJ87" s="191">
        <f t="shared" si="232"/>
        <v>0</v>
      </c>
      <c r="IK87" s="191"/>
      <c r="IL87" s="191"/>
      <c r="IM87" s="191"/>
      <c r="IN87" s="191"/>
      <c r="IO87" s="191"/>
      <c r="IP87" s="191"/>
      <c r="IQ87" s="191">
        <f t="shared" si="233"/>
        <v>0</v>
      </c>
      <c r="IR87" s="191"/>
      <c r="IS87" s="191"/>
      <c r="IT87" s="191"/>
      <c r="IU87" s="191"/>
      <c r="IV87" s="191"/>
      <c r="IW87" s="191"/>
      <c r="IX87" s="191">
        <f t="shared" si="234"/>
        <v>0</v>
      </c>
      <c r="IY87" s="191"/>
      <c r="IZ87" s="191"/>
      <c r="JA87" s="191"/>
      <c r="JB87" s="191"/>
      <c r="JC87" s="191"/>
      <c r="JD87" s="191"/>
      <c r="JE87" s="191">
        <f t="shared" si="235"/>
        <v>0</v>
      </c>
      <c r="JF87" s="191"/>
      <c r="JG87" s="191"/>
      <c r="JH87" s="191"/>
      <c r="JI87" s="191"/>
      <c r="JJ87" s="191"/>
      <c r="JK87" s="191"/>
      <c r="JL87" s="191">
        <f t="shared" si="236"/>
        <v>0</v>
      </c>
      <c r="JM87" s="191"/>
      <c r="JN87" s="191"/>
      <c r="JO87" s="191"/>
      <c r="JP87" s="191"/>
      <c r="JQ87" s="191"/>
      <c r="JR87" s="191"/>
      <c r="JS87" s="191">
        <f t="shared" si="237"/>
        <v>0</v>
      </c>
      <c r="JT87" s="191"/>
      <c r="JU87" s="191"/>
      <c r="JV87" s="191"/>
      <c r="JW87" s="191"/>
      <c r="JX87" s="191"/>
      <c r="JY87" s="191"/>
      <c r="JZ87" s="191">
        <f t="shared" si="238"/>
        <v>0</v>
      </c>
      <c r="KA87" s="191"/>
      <c r="KB87" s="191"/>
      <c r="KC87" s="191"/>
      <c r="KD87" s="191"/>
      <c r="KE87" s="191"/>
      <c r="KF87" s="191"/>
      <c r="KG87" s="191">
        <f t="shared" si="239"/>
        <v>0</v>
      </c>
      <c r="KH87" s="191"/>
      <c r="KI87" s="191"/>
      <c r="KJ87" s="191"/>
      <c r="KK87" s="191"/>
      <c r="KL87" s="191"/>
      <c r="KM87" s="191"/>
      <c r="KN87" s="191">
        <f t="shared" si="240"/>
        <v>0</v>
      </c>
      <c r="KO87" s="191"/>
      <c r="KP87" s="191"/>
      <c r="KQ87" s="191"/>
      <c r="KR87" s="191"/>
      <c r="KS87" s="191"/>
      <c r="KT87" s="191"/>
      <c r="KU87" s="191">
        <f t="shared" si="241"/>
        <v>0</v>
      </c>
      <c r="KV87" s="191"/>
      <c r="KW87" s="191"/>
      <c r="KX87" s="191"/>
      <c r="KY87" s="191"/>
      <c r="KZ87" s="191"/>
      <c r="LA87" s="191"/>
      <c r="LB87" s="191">
        <f t="shared" si="242"/>
        <v>0</v>
      </c>
      <c r="LC87" s="191"/>
      <c r="LD87" s="191"/>
      <c r="LE87" s="191"/>
      <c r="LF87" s="191"/>
      <c r="LG87" s="191"/>
      <c r="LH87" s="191"/>
      <c r="LI87" s="191">
        <f t="shared" si="243"/>
        <v>0</v>
      </c>
      <c r="LJ87" s="191"/>
      <c r="LK87" s="191"/>
      <c r="LL87" s="191"/>
      <c r="LM87" s="191"/>
      <c r="LN87" s="191"/>
      <c r="LO87" s="191"/>
      <c r="LP87" s="191">
        <f t="shared" si="244"/>
        <v>0</v>
      </c>
      <c r="LQ87" s="191"/>
      <c r="LR87" s="191"/>
      <c r="LS87" s="191"/>
      <c r="LT87" s="191"/>
      <c r="LU87" s="191"/>
      <c r="LV87" s="191"/>
      <c r="LW87" s="191">
        <f t="shared" si="245"/>
        <v>0</v>
      </c>
      <c r="LX87" s="191"/>
      <c r="LY87" s="191"/>
      <c r="LZ87" s="191"/>
      <c r="MA87" s="191"/>
      <c r="MB87" s="191"/>
      <c r="MC87" s="191"/>
      <c r="MD87" s="191">
        <f t="shared" si="246"/>
        <v>0</v>
      </c>
      <c r="ME87" s="191"/>
      <c r="MF87" s="191"/>
      <c r="MG87" s="191"/>
      <c r="MH87" s="191"/>
      <c r="MI87" s="191"/>
      <c r="MJ87" s="191"/>
      <c r="MK87" s="191">
        <f t="shared" si="247"/>
        <v>0</v>
      </c>
      <c r="ML87" s="191"/>
      <c r="MM87" s="191"/>
      <c r="MN87" s="191"/>
      <c r="MO87" s="191"/>
      <c r="MP87" s="191"/>
      <c r="MQ87" s="191"/>
      <c r="MR87" s="191">
        <f t="shared" si="248"/>
        <v>0</v>
      </c>
      <c r="MS87" s="191"/>
      <c r="MT87" s="191"/>
      <c r="MU87" s="191"/>
      <c r="MV87" s="191"/>
      <c r="MW87" s="191"/>
      <c r="MX87" s="191"/>
      <c r="MY87" s="191">
        <f t="shared" si="249"/>
        <v>0</v>
      </c>
      <c r="MZ87" s="191"/>
      <c r="NA87" s="191"/>
      <c r="NB87" s="191"/>
      <c r="NC87" s="191">
        <v>1728</v>
      </c>
      <c r="ND87" s="201">
        <f t="shared" si="250"/>
        <v>250675.77600000001</v>
      </c>
      <c r="NE87" s="191"/>
      <c r="NF87" s="201">
        <f t="shared" si="251"/>
        <v>250675.77600000001</v>
      </c>
      <c r="NG87" s="191">
        <v>1611</v>
      </c>
      <c r="NH87" s="191"/>
      <c r="NI87" s="191"/>
      <c r="NJ87" s="191"/>
      <c r="NK87" s="191"/>
      <c r="NL87" s="191"/>
      <c r="NM87" s="191">
        <f t="shared" si="252"/>
        <v>0</v>
      </c>
      <c r="NN87" s="191"/>
      <c r="NO87" s="191"/>
      <c r="NP87" s="191"/>
      <c r="NQ87" s="191"/>
      <c r="NR87" s="191"/>
      <c r="NS87" s="191"/>
      <c r="NT87" s="191">
        <f t="shared" si="253"/>
        <v>0</v>
      </c>
      <c r="NU87" s="191"/>
      <c r="NV87" s="191"/>
      <c r="NW87" s="191"/>
      <c r="NX87" s="191"/>
      <c r="NY87" s="191"/>
      <c r="NZ87" s="191"/>
      <c r="OA87" s="191">
        <f t="shared" si="254"/>
        <v>0</v>
      </c>
      <c r="OB87" s="191"/>
      <c r="OC87" s="191"/>
      <c r="OD87" s="191"/>
      <c r="OE87" s="191"/>
      <c r="OF87" s="191"/>
      <c r="OG87" s="191"/>
      <c r="OH87" s="191">
        <f t="shared" si="255"/>
        <v>0</v>
      </c>
      <c r="OI87" s="191"/>
      <c r="OJ87" s="191"/>
      <c r="OK87" s="191"/>
      <c r="OL87" s="191"/>
      <c r="OM87" s="191"/>
      <c r="ON87" s="191"/>
      <c r="OO87" s="191">
        <f t="shared" si="256"/>
        <v>0</v>
      </c>
      <c r="OP87" s="191"/>
      <c r="OQ87" s="191"/>
      <c r="OR87" s="191"/>
      <c r="OS87" s="191"/>
      <c r="OT87" s="191"/>
      <c r="OU87" s="191"/>
      <c r="OV87" s="191">
        <f t="shared" si="257"/>
        <v>0</v>
      </c>
      <c r="OW87" s="191"/>
      <c r="OX87" s="191"/>
      <c r="OY87" s="191"/>
      <c r="OZ87" s="191"/>
      <c r="PA87" s="191"/>
      <c r="PB87" s="191"/>
      <c r="PC87" s="191">
        <f t="shared" si="258"/>
        <v>0</v>
      </c>
      <c r="PD87" s="191"/>
      <c r="PE87" s="191"/>
      <c r="PF87" s="191"/>
      <c r="PG87" s="191"/>
      <c r="PH87" s="191"/>
      <c r="PI87" s="191"/>
      <c r="PJ87" s="191">
        <f t="shared" si="259"/>
        <v>0</v>
      </c>
      <c r="PK87" s="191"/>
      <c r="PL87" s="191"/>
      <c r="PM87" s="191"/>
      <c r="PN87" s="191"/>
      <c r="PO87" s="191"/>
      <c r="PP87" s="191"/>
      <c r="PQ87" s="191">
        <f t="shared" si="260"/>
        <v>0</v>
      </c>
      <c r="PR87" s="191"/>
      <c r="PS87" s="191"/>
      <c r="PT87" s="191"/>
      <c r="PU87" s="191"/>
      <c r="PV87" s="191"/>
      <c r="PW87" s="191"/>
      <c r="PX87" s="191">
        <f t="shared" si="261"/>
        <v>0</v>
      </c>
      <c r="PY87" s="191"/>
      <c r="PZ87" s="191"/>
      <c r="QA87" s="191"/>
      <c r="QB87" s="191"/>
      <c r="QC87" s="191"/>
      <c r="QD87" s="191"/>
      <c r="QE87" s="191">
        <f t="shared" si="262"/>
        <v>0</v>
      </c>
      <c r="QF87" s="191"/>
      <c r="QG87" s="191"/>
      <c r="QH87" s="191"/>
      <c r="QI87" s="191"/>
      <c r="QJ87" s="191"/>
      <c r="QK87" s="191"/>
      <c r="QL87" s="191">
        <f t="shared" si="263"/>
        <v>0</v>
      </c>
      <c r="QM87" s="191"/>
      <c r="QN87" s="191"/>
      <c r="QO87" s="191"/>
      <c r="QP87" s="191"/>
      <c r="QQ87" s="191"/>
      <c r="QR87" s="191"/>
      <c r="QS87" s="191">
        <f t="shared" si="264"/>
        <v>0</v>
      </c>
      <c r="QT87" s="191"/>
      <c r="QU87" s="191"/>
      <c r="QV87" s="191"/>
      <c r="QW87" s="191"/>
      <c r="QX87" s="191"/>
      <c r="QY87" s="191"/>
      <c r="QZ87" s="191">
        <f t="shared" si="265"/>
        <v>0</v>
      </c>
      <c r="RA87" s="191"/>
      <c r="RB87" s="191"/>
      <c r="RC87" s="191"/>
      <c r="RD87" s="191"/>
      <c r="RE87" s="191"/>
      <c r="RF87" s="191"/>
      <c r="RG87" s="191">
        <f t="shared" si="266"/>
        <v>0</v>
      </c>
      <c r="RH87" s="191"/>
      <c r="RI87" s="191"/>
      <c r="RJ87" s="191"/>
      <c r="RK87" s="191"/>
      <c r="RL87" s="191"/>
      <c r="RM87" s="191"/>
      <c r="RN87" s="191">
        <f t="shared" si="267"/>
        <v>0</v>
      </c>
      <c r="RO87" s="191"/>
      <c r="RP87" s="191"/>
      <c r="RQ87" s="191"/>
      <c r="RR87" s="191"/>
      <c r="RS87" s="191"/>
      <c r="RT87" s="191"/>
      <c r="RU87" s="191">
        <f t="shared" si="268"/>
        <v>0</v>
      </c>
      <c r="RV87" s="191"/>
      <c r="RW87" s="191"/>
      <c r="RX87" s="191"/>
      <c r="RY87" s="191"/>
      <c r="RZ87" s="191"/>
      <c r="SA87" s="191"/>
      <c r="SB87" s="191">
        <f t="shared" si="269"/>
        <v>0</v>
      </c>
      <c r="SC87" s="191"/>
      <c r="SD87" s="191"/>
      <c r="SE87" s="191"/>
      <c r="SF87" s="191"/>
      <c r="SG87" s="191"/>
      <c r="SH87" s="191"/>
      <c r="SI87" s="191">
        <f t="shared" si="270"/>
        <v>0</v>
      </c>
      <c r="SJ87" s="191"/>
      <c r="SK87" s="191"/>
      <c r="SL87" s="191"/>
      <c r="SM87" s="191"/>
      <c r="SN87" s="191"/>
      <c r="SO87" s="191"/>
      <c r="SP87" s="191">
        <f t="shared" si="271"/>
        <v>0</v>
      </c>
      <c r="SQ87" s="191"/>
      <c r="SR87" s="191"/>
      <c r="SS87" s="191"/>
      <c r="ST87" s="191"/>
      <c r="SU87" s="191"/>
      <c r="SV87" s="191"/>
      <c r="SW87" s="191">
        <f t="shared" si="272"/>
        <v>0</v>
      </c>
      <c r="SX87" s="191"/>
      <c r="SY87" s="191"/>
      <c r="SZ87" s="191"/>
      <c r="TA87" s="191"/>
      <c r="TB87" s="191"/>
      <c r="TC87" s="191"/>
      <c r="TD87" s="191">
        <f t="shared" si="273"/>
        <v>0</v>
      </c>
      <c r="TE87" s="191"/>
      <c r="TF87" s="191"/>
      <c r="TG87" s="191"/>
      <c r="TH87" s="191"/>
      <c r="TI87" s="191"/>
      <c r="TJ87" s="191"/>
      <c r="TK87" s="191">
        <f t="shared" si="274"/>
        <v>0</v>
      </c>
      <c r="TL87" s="191"/>
      <c r="TM87" s="191"/>
      <c r="TN87" s="191"/>
      <c r="TO87" s="191"/>
      <c r="TP87" s="191"/>
      <c r="TQ87" s="191"/>
      <c r="TR87" s="191">
        <f t="shared" si="275"/>
        <v>0</v>
      </c>
      <c r="TS87" s="191"/>
      <c r="TT87" s="191"/>
      <c r="TU87" s="191"/>
      <c r="TV87" s="191"/>
      <c r="TW87" s="191"/>
      <c r="TX87" s="191"/>
      <c r="TY87" s="191">
        <f t="shared" si="276"/>
        <v>0</v>
      </c>
      <c r="TZ87" s="191"/>
      <c r="UA87" s="191"/>
      <c r="UB87" s="191"/>
      <c r="UC87" s="191"/>
      <c r="UD87" s="191"/>
      <c r="UE87" s="191"/>
      <c r="UF87" s="191">
        <f t="shared" si="277"/>
        <v>0</v>
      </c>
      <c r="UG87" s="191"/>
      <c r="UH87" s="191"/>
      <c r="UI87" s="191"/>
      <c r="UJ87" s="191"/>
      <c r="UK87" s="191"/>
      <c r="UL87" s="191"/>
      <c r="UM87" s="191">
        <f t="shared" si="278"/>
        <v>0</v>
      </c>
      <c r="UN87" s="191"/>
      <c r="UO87" s="191"/>
      <c r="UP87" s="191"/>
      <c r="UQ87" s="191"/>
      <c r="UR87" s="191"/>
      <c r="US87" s="191"/>
      <c r="UT87" s="191">
        <f t="shared" si="279"/>
        <v>0</v>
      </c>
      <c r="UU87" s="191"/>
      <c r="UV87" s="191"/>
      <c r="UW87" s="191"/>
      <c r="UX87" s="191"/>
      <c r="UY87" s="191"/>
      <c r="UZ87" s="191"/>
      <c r="VA87" s="191">
        <f t="shared" si="280"/>
        <v>0</v>
      </c>
      <c r="VB87" s="191"/>
      <c r="VC87" s="191"/>
      <c r="VD87" s="191"/>
      <c r="VE87" s="191"/>
      <c r="VF87" s="191"/>
      <c r="VG87" s="191"/>
      <c r="VH87" s="191">
        <f t="shared" si="281"/>
        <v>0</v>
      </c>
      <c r="VI87" s="191"/>
      <c r="VJ87" s="191"/>
      <c r="VK87" s="191"/>
      <c r="VL87" s="191"/>
      <c r="VM87" s="191"/>
      <c r="VN87" s="191"/>
      <c r="VO87" s="191">
        <f t="shared" si="282"/>
        <v>0</v>
      </c>
      <c r="VP87" s="191"/>
      <c r="VQ87" s="191"/>
      <c r="VR87" s="191"/>
      <c r="VS87" s="191"/>
      <c r="VT87" s="191"/>
      <c r="VU87" s="191"/>
      <c r="VV87" s="191">
        <f t="shared" si="283"/>
        <v>0</v>
      </c>
      <c r="VW87" s="191"/>
      <c r="VX87" s="191"/>
      <c r="VY87" s="191"/>
      <c r="VZ87" s="191"/>
      <c r="WA87" s="191"/>
      <c r="WB87" s="191"/>
      <c r="WC87" s="191">
        <f t="shared" si="284"/>
        <v>0</v>
      </c>
      <c r="WD87" s="191"/>
      <c r="WE87" s="191"/>
      <c r="WF87" s="191"/>
      <c r="WG87" s="191"/>
      <c r="WH87" s="191"/>
      <c r="WI87" s="191"/>
      <c r="WJ87" s="191">
        <f t="shared" si="285"/>
        <v>0</v>
      </c>
      <c r="WK87" s="191"/>
      <c r="WL87" s="191"/>
      <c r="WM87" s="191"/>
      <c r="WN87" s="191"/>
      <c r="WO87" s="191"/>
      <c r="WP87" s="191"/>
      <c r="WQ87" s="191">
        <f t="shared" si="286"/>
        <v>0</v>
      </c>
      <c r="WR87" s="191"/>
      <c r="WS87" s="191"/>
      <c r="WT87" s="191"/>
      <c r="WU87" s="191"/>
      <c r="WV87" s="191"/>
      <c r="WW87" s="191"/>
      <c r="WX87" s="191">
        <f t="shared" si="287"/>
        <v>0</v>
      </c>
      <c r="WY87" s="191"/>
      <c r="WZ87" s="191"/>
      <c r="XA87" s="191"/>
      <c r="XB87" s="191"/>
      <c r="XC87" s="191"/>
      <c r="XD87" s="191"/>
      <c r="XE87" s="191">
        <f t="shared" si="288"/>
        <v>0</v>
      </c>
      <c r="XF87" s="191"/>
      <c r="XG87" s="191"/>
      <c r="XH87" s="191"/>
      <c r="XI87" s="191"/>
      <c r="XJ87" s="191"/>
      <c r="XK87" s="191"/>
      <c r="XL87" s="191">
        <f t="shared" si="289"/>
        <v>0</v>
      </c>
      <c r="XM87" s="191"/>
      <c r="XN87" s="191"/>
      <c r="XO87" s="191"/>
      <c r="XP87" s="191">
        <v>1</v>
      </c>
      <c r="XQ87" s="191">
        <f t="shared" si="290"/>
        <v>10000</v>
      </c>
      <c r="XR87" s="191"/>
      <c r="XS87" s="191">
        <f t="shared" si="291"/>
        <v>10000</v>
      </c>
      <c r="XT87" s="191"/>
      <c r="XU87" s="191"/>
      <c r="XV87" s="191"/>
      <c r="XW87" s="191"/>
      <c r="XX87" s="191"/>
      <c r="XY87" s="191"/>
      <c r="XZ87" s="191">
        <f t="shared" si="292"/>
        <v>0</v>
      </c>
      <c r="YA87" s="191"/>
      <c r="YB87" s="191"/>
      <c r="YC87" s="191"/>
      <c r="YD87" s="191"/>
      <c r="YE87" s="191"/>
      <c r="YF87" s="191"/>
      <c r="YG87" s="191">
        <f t="shared" si="293"/>
        <v>0</v>
      </c>
      <c r="YH87" s="191"/>
      <c r="YI87" s="191"/>
      <c r="YJ87" s="191"/>
      <c r="YK87" s="191"/>
      <c r="YL87" s="191"/>
      <c r="YM87" s="191"/>
      <c r="YN87" s="191">
        <f t="shared" si="294"/>
        <v>0</v>
      </c>
      <c r="YO87" s="191"/>
      <c r="YP87" s="191"/>
      <c r="YQ87" s="191"/>
      <c r="YR87" s="191"/>
      <c r="YS87" s="191"/>
      <c r="YT87" s="191"/>
      <c r="YU87" s="191">
        <f t="shared" si="295"/>
        <v>0</v>
      </c>
      <c r="YV87" s="191"/>
      <c r="YW87" s="191"/>
      <c r="YX87" s="191"/>
      <c r="YY87" s="191"/>
      <c r="YZ87" s="191">
        <v>257202</v>
      </c>
      <c r="ZA87" s="191"/>
      <c r="ZB87" s="191">
        <f t="shared" si="296"/>
        <v>257202</v>
      </c>
      <c r="ZC87" s="191"/>
      <c r="ZD87" s="191"/>
      <c r="ZE87" s="191"/>
      <c r="ZF87" s="191"/>
      <c r="ZG87" s="191"/>
      <c r="ZH87" s="191"/>
      <c r="ZI87" s="191">
        <f t="shared" si="297"/>
        <v>0</v>
      </c>
      <c r="ZJ87" s="191"/>
      <c r="ZK87" s="191"/>
      <c r="ZL87" s="191"/>
      <c r="ZM87" s="191"/>
      <c r="ZN87" s="191"/>
      <c r="ZO87" s="191"/>
      <c r="ZP87" s="191">
        <f t="shared" si="298"/>
        <v>0</v>
      </c>
      <c r="ZQ87" s="191"/>
      <c r="ZR87" s="191"/>
      <c r="ZS87" s="191"/>
      <c r="ZT87" s="191"/>
      <c r="ZU87" s="190">
        <f t="shared" si="203"/>
        <v>517877.77600000001</v>
      </c>
      <c r="ZV87" s="190">
        <f t="shared" ref="ZV87:ZV101" si="305">L87+S87+Z87+AG87+AN87+AU87+BB87+BI87+BP87+BW87+CD87+CK87+CR87+CY87+DF87+DM87+DT87+EA87+EH87+EO87+EV87+FC87+FJ87+FQ87+FX87+GE87+GL87+GS87+GZ87+HG87+HN87+HU87+IB87+II87+IP87+IW87+JD87+JK87+JR87+JY87+KF87+KM87+KT87+LA87+LH87+LO87+LV87+MC87+MJ87+MQ87+MX87+NE87+NL87+NS87+NZ87+OG87+ON87+OU87+PB87+PI87+PP87+PW87+QD87+QK87+QR87+QY87+RF87+RM87+RT87+SA87+SH87+SO87+SV87+TC87+TJ87+TQ87+TX87+UE87+UL87+US87+UZ87+VG87+VN87+VU87+WB87+WI87+WP87+WW87+XD87+XK87+XR87+XY87+YF87+YM87+YT87+ZA87+ZH87+ZO87</f>
        <v>0</v>
      </c>
      <c r="ZW87" s="190">
        <f t="shared" ref="ZW87:ZW101" si="306">M87+T87+AA87+AH87+AO87+AV87+BC87+BJ87+BQ87+BX87+CE87+CL87+CS87+CZ87+DG87+DN87+DU87+EB87+EI87+EP87+EW87+FD87+FK87+FR87+FY87+GF87+GM87+GT87+HA87+HH87+HO87+HV87+IC87+IJ87+IQ87+IX87+JE87+JL87+JS87+JZ87+KG87+KN87+KU87+LB87+LI87+LP87+LW87+MD87+MK87+MR87+MY87+NF87+NM87+NT87+OA87+OH87+OO87+OV87+PC87+PJ87+PQ87+PX87+QE87+QL87+QS87+QZ87+RG87+RN87+RU87+SB87+SI87+SP87+SW87+TD87+TK87+TR87+TY87+UF87+UM87+UT87+VA87+VH87+VO87+VV87+WC87+WJ87+WQ87+WX87+XE87+XL87+XS87+XZ87+YG87+YN87+YU87+ZB87+ZI87+ZP87</f>
        <v>517877.77600000001</v>
      </c>
      <c r="ZX87" s="9"/>
    </row>
    <row r="88" spans="1:700" ht="18" customHeight="1">
      <c r="A88" s="213">
        <v>17</v>
      </c>
      <c r="B88" s="191" t="s">
        <v>1914</v>
      </c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>
        <f t="shared" si="204"/>
        <v>0</v>
      </c>
      <c r="N88" s="191"/>
      <c r="O88" s="191"/>
      <c r="P88" s="191"/>
      <c r="Q88" s="191"/>
      <c r="R88" s="191"/>
      <c r="S88" s="191"/>
      <c r="T88" s="191">
        <f t="shared" si="205"/>
        <v>0</v>
      </c>
      <c r="U88" s="191"/>
      <c r="V88" s="191"/>
      <c r="W88" s="191"/>
      <c r="X88" s="191"/>
      <c r="Y88" s="191"/>
      <c r="Z88" s="191"/>
      <c r="AA88" s="191">
        <f t="shared" si="206"/>
        <v>0</v>
      </c>
      <c r="AB88" s="191"/>
      <c r="AC88" s="191"/>
      <c r="AD88" s="191"/>
      <c r="AE88" s="191"/>
      <c r="AF88" s="191"/>
      <c r="AG88" s="191"/>
      <c r="AH88" s="191">
        <f t="shared" si="207"/>
        <v>0</v>
      </c>
      <c r="AI88" s="191"/>
      <c r="AJ88" s="191"/>
      <c r="AK88" s="191"/>
      <c r="AL88" s="191"/>
      <c r="AM88" s="191"/>
      <c r="AN88" s="191"/>
      <c r="AO88" s="191">
        <f t="shared" si="208"/>
        <v>0</v>
      </c>
      <c r="AP88" s="191"/>
      <c r="AQ88" s="191"/>
      <c r="AR88" s="191"/>
      <c r="AS88" s="191"/>
      <c r="AT88" s="191"/>
      <c r="AU88" s="191"/>
      <c r="AV88" s="191">
        <f t="shared" si="209"/>
        <v>0</v>
      </c>
      <c r="AW88" s="191"/>
      <c r="AX88" s="191"/>
      <c r="AY88" s="191"/>
      <c r="AZ88" s="191"/>
      <c r="BA88" s="191"/>
      <c r="BB88" s="191"/>
      <c r="BC88" s="191">
        <f t="shared" si="210"/>
        <v>0</v>
      </c>
      <c r="BD88" s="191"/>
      <c r="BE88" s="191"/>
      <c r="BF88" s="191"/>
      <c r="BG88" s="191"/>
      <c r="BH88" s="191"/>
      <c r="BI88" s="191"/>
      <c r="BJ88" s="191">
        <f t="shared" si="211"/>
        <v>0</v>
      </c>
      <c r="BK88" s="191"/>
      <c r="BL88" s="191"/>
      <c r="BM88" s="191"/>
      <c r="BN88" s="191"/>
      <c r="BO88" s="191"/>
      <c r="BP88" s="191"/>
      <c r="BQ88" s="191">
        <f t="shared" si="212"/>
        <v>0</v>
      </c>
      <c r="BR88" s="191"/>
      <c r="BS88" s="191"/>
      <c r="BT88" s="191"/>
      <c r="BU88" s="191"/>
      <c r="BV88" s="191"/>
      <c r="BW88" s="191"/>
      <c r="BX88" s="191">
        <f t="shared" si="213"/>
        <v>0</v>
      </c>
      <c r="BY88" s="191"/>
      <c r="BZ88" s="191"/>
      <c r="CA88" s="191"/>
      <c r="CB88" s="191"/>
      <c r="CC88" s="191"/>
      <c r="CD88" s="191"/>
      <c r="CE88" s="191">
        <f t="shared" si="214"/>
        <v>0</v>
      </c>
      <c r="CF88" s="191"/>
      <c r="CG88" s="191"/>
      <c r="CH88" s="191"/>
      <c r="CI88" s="191"/>
      <c r="CJ88" s="191"/>
      <c r="CK88" s="191"/>
      <c r="CL88" s="191">
        <f t="shared" si="215"/>
        <v>0</v>
      </c>
      <c r="CM88" s="191"/>
      <c r="CN88" s="191"/>
      <c r="CO88" s="191"/>
      <c r="CP88" s="191"/>
      <c r="CQ88" s="191"/>
      <c r="CR88" s="191"/>
      <c r="CS88" s="191">
        <f t="shared" si="216"/>
        <v>0</v>
      </c>
      <c r="CT88" s="191"/>
      <c r="CU88" s="191"/>
      <c r="CV88" s="191"/>
      <c r="CW88" s="191"/>
      <c r="CX88" s="191"/>
      <c r="CY88" s="191"/>
      <c r="CZ88" s="191">
        <f t="shared" si="217"/>
        <v>0</v>
      </c>
      <c r="DA88" s="191"/>
      <c r="DB88" s="191"/>
      <c r="DC88" s="191"/>
      <c r="DD88" s="191"/>
      <c r="DE88" s="191"/>
      <c r="DF88" s="191"/>
      <c r="DG88" s="191">
        <f t="shared" si="218"/>
        <v>0</v>
      </c>
      <c r="DH88" s="191"/>
      <c r="DI88" s="191"/>
      <c r="DJ88" s="191"/>
      <c r="DK88" s="191"/>
      <c r="DL88" s="191"/>
      <c r="DM88" s="191"/>
      <c r="DN88" s="191">
        <f t="shared" si="219"/>
        <v>0</v>
      </c>
      <c r="DO88" s="191"/>
      <c r="DP88" s="191"/>
      <c r="DQ88" s="191"/>
      <c r="DR88" s="191"/>
      <c r="DS88" s="191"/>
      <c r="DT88" s="191"/>
      <c r="DU88" s="191">
        <f t="shared" si="220"/>
        <v>0</v>
      </c>
      <c r="DV88" s="191"/>
      <c r="DW88" s="191"/>
      <c r="DX88" s="191"/>
      <c r="DY88" s="191"/>
      <c r="DZ88" s="191"/>
      <c r="EA88" s="191"/>
      <c r="EB88" s="191">
        <f t="shared" si="221"/>
        <v>0</v>
      </c>
      <c r="EC88" s="191"/>
      <c r="ED88" s="191"/>
      <c r="EE88" s="191"/>
      <c r="EF88" s="191"/>
      <c r="EG88" s="191"/>
      <c r="EH88" s="191"/>
      <c r="EI88" s="191">
        <f t="shared" si="222"/>
        <v>0</v>
      </c>
      <c r="EJ88" s="191"/>
      <c r="EK88" s="191"/>
      <c r="EL88" s="191"/>
      <c r="EM88" s="191"/>
      <c r="EN88" s="191"/>
      <c r="EO88" s="191"/>
      <c r="EP88" s="191">
        <f t="shared" si="299"/>
        <v>0</v>
      </c>
      <c r="EQ88" s="191"/>
      <c r="ER88" s="191"/>
      <c r="ES88" s="191"/>
      <c r="ET88" s="191"/>
      <c r="EU88" s="191"/>
      <c r="EV88" s="191"/>
      <c r="EW88" s="191">
        <f t="shared" si="300"/>
        <v>0</v>
      </c>
      <c r="EX88" s="191"/>
      <c r="EY88" s="191"/>
      <c r="EZ88" s="191"/>
      <c r="FA88" s="191"/>
      <c r="FB88" s="191"/>
      <c r="FC88" s="191"/>
      <c r="FD88" s="191">
        <f t="shared" si="301"/>
        <v>0</v>
      </c>
      <c r="FE88" s="191"/>
      <c r="FF88" s="191"/>
      <c r="FG88" s="191"/>
      <c r="FH88" s="191"/>
      <c r="FI88" s="191"/>
      <c r="FJ88" s="191"/>
      <c r="FK88" s="191">
        <f t="shared" si="223"/>
        <v>0</v>
      </c>
      <c r="FL88" s="191"/>
      <c r="FM88" s="191"/>
      <c r="FN88" s="191"/>
      <c r="FO88" s="191"/>
      <c r="FP88" s="191"/>
      <c r="FQ88" s="191"/>
      <c r="FR88" s="191">
        <f t="shared" si="224"/>
        <v>0</v>
      </c>
      <c r="FS88" s="191"/>
      <c r="FT88" s="191"/>
      <c r="FU88" s="191"/>
      <c r="FV88" s="191"/>
      <c r="FW88" s="191"/>
      <c r="FX88" s="191"/>
      <c r="FY88" s="191">
        <f t="shared" si="225"/>
        <v>0</v>
      </c>
      <c r="FZ88" s="191"/>
      <c r="GA88" s="191"/>
      <c r="GB88" s="191"/>
      <c r="GC88" s="191"/>
      <c r="GD88" s="191"/>
      <c r="GE88" s="191"/>
      <c r="GF88" s="191">
        <f t="shared" si="302"/>
        <v>0</v>
      </c>
      <c r="GG88" s="191"/>
      <c r="GH88" s="191"/>
      <c r="GI88" s="191"/>
      <c r="GJ88" s="191"/>
      <c r="GK88" s="191"/>
      <c r="GL88" s="191"/>
      <c r="GM88" s="191">
        <f t="shared" si="303"/>
        <v>0</v>
      </c>
      <c r="GN88" s="191"/>
      <c r="GO88" s="191"/>
      <c r="GP88" s="191"/>
      <c r="GQ88" s="191"/>
      <c r="GR88" s="191"/>
      <c r="GS88" s="191"/>
      <c r="GT88" s="191">
        <f t="shared" si="226"/>
        <v>0</v>
      </c>
      <c r="GU88" s="191"/>
      <c r="GV88" s="191"/>
      <c r="GW88" s="191"/>
      <c r="GX88" s="191"/>
      <c r="GY88" s="191"/>
      <c r="GZ88" s="191"/>
      <c r="HA88" s="191">
        <f t="shared" si="227"/>
        <v>0</v>
      </c>
      <c r="HB88" s="191"/>
      <c r="HC88" s="191"/>
      <c r="HD88" s="191"/>
      <c r="HE88" s="191"/>
      <c r="HF88" s="191"/>
      <c r="HG88" s="191"/>
      <c r="HH88" s="191">
        <f t="shared" si="228"/>
        <v>0</v>
      </c>
      <c r="HI88" s="191"/>
      <c r="HJ88" s="191"/>
      <c r="HK88" s="191"/>
      <c r="HL88" s="191"/>
      <c r="HM88" s="191"/>
      <c r="HN88" s="191"/>
      <c r="HO88" s="191">
        <f t="shared" si="229"/>
        <v>0</v>
      </c>
      <c r="HP88" s="191"/>
      <c r="HQ88" s="191"/>
      <c r="HR88" s="191"/>
      <c r="HS88" s="191"/>
      <c r="HT88" s="191"/>
      <c r="HU88" s="191"/>
      <c r="HV88" s="191">
        <f t="shared" si="230"/>
        <v>0</v>
      </c>
      <c r="HW88" s="191"/>
      <c r="HX88" s="191"/>
      <c r="HY88" s="191"/>
      <c r="HZ88" s="191"/>
      <c r="IA88" s="191"/>
      <c r="IB88" s="191"/>
      <c r="IC88" s="191">
        <f t="shared" si="231"/>
        <v>0</v>
      </c>
      <c r="ID88" s="191"/>
      <c r="IE88" s="191"/>
      <c r="IF88" s="191"/>
      <c r="IG88" s="191"/>
      <c r="IH88" s="191"/>
      <c r="II88" s="191"/>
      <c r="IJ88" s="191">
        <f t="shared" si="232"/>
        <v>0</v>
      </c>
      <c r="IK88" s="191"/>
      <c r="IL88" s="191"/>
      <c r="IM88" s="191"/>
      <c r="IN88" s="191"/>
      <c r="IO88" s="191"/>
      <c r="IP88" s="191"/>
      <c r="IQ88" s="191">
        <f t="shared" si="233"/>
        <v>0</v>
      </c>
      <c r="IR88" s="191"/>
      <c r="IS88" s="191"/>
      <c r="IT88" s="191"/>
      <c r="IU88" s="191"/>
      <c r="IV88" s="191"/>
      <c r="IW88" s="191"/>
      <c r="IX88" s="191">
        <f t="shared" si="234"/>
        <v>0</v>
      </c>
      <c r="IY88" s="191"/>
      <c r="IZ88" s="191"/>
      <c r="JA88" s="191"/>
      <c r="JB88" s="191"/>
      <c r="JC88" s="191"/>
      <c r="JD88" s="191"/>
      <c r="JE88" s="191">
        <f t="shared" si="235"/>
        <v>0</v>
      </c>
      <c r="JF88" s="191"/>
      <c r="JG88" s="191"/>
      <c r="JH88" s="191"/>
      <c r="JI88" s="191"/>
      <c r="JJ88" s="191"/>
      <c r="JK88" s="191"/>
      <c r="JL88" s="191">
        <f t="shared" si="236"/>
        <v>0</v>
      </c>
      <c r="JM88" s="191"/>
      <c r="JN88" s="191"/>
      <c r="JO88" s="191"/>
      <c r="JP88" s="191"/>
      <c r="JQ88" s="191"/>
      <c r="JR88" s="191"/>
      <c r="JS88" s="191">
        <f t="shared" si="237"/>
        <v>0</v>
      </c>
      <c r="JT88" s="191"/>
      <c r="JU88" s="191"/>
      <c r="JV88" s="191"/>
      <c r="JW88" s="191"/>
      <c r="JX88" s="191"/>
      <c r="JY88" s="191"/>
      <c r="JZ88" s="191">
        <f t="shared" si="238"/>
        <v>0</v>
      </c>
      <c r="KA88" s="191"/>
      <c r="KB88" s="191"/>
      <c r="KC88" s="191"/>
      <c r="KD88" s="191"/>
      <c r="KE88" s="191"/>
      <c r="KF88" s="191"/>
      <c r="KG88" s="191">
        <f t="shared" si="239"/>
        <v>0</v>
      </c>
      <c r="KH88" s="191"/>
      <c r="KI88" s="191"/>
      <c r="KJ88" s="191"/>
      <c r="KK88" s="191"/>
      <c r="KL88" s="191"/>
      <c r="KM88" s="191"/>
      <c r="KN88" s="191">
        <f t="shared" si="240"/>
        <v>0</v>
      </c>
      <c r="KO88" s="191"/>
      <c r="KP88" s="191"/>
      <c r="KQ88" s="191"/>
      <c r="KR88" s="191"/>
      <c r="KS88" s="191"/>
      <c r="KT88" s="191"/>
      <c r="KU88" s="191">
        <f t="shared" si="241"/>
        <v>0</v>
      </c>
      <c r="KV88" s="191"/>
      <c r="KW88" s="191"/>
      <c r="KX88" s="191"/>
      <c r="KY88" s="191"/>
      <c r="KZ88" s="191"/>
      <c r="LA88" s="191"/>
      <c r="LB88" s="191">
        <f t="shared" si="242"/>
        <v>0</v>
      </c>
      <c r="LC88" s="191"/>
      <c r="LD88" s="191"/>
      <c r="LE88" s="191"/>
      <c r="LF88" s="191"/>
      <c r="LG88" s="191"/>
      <c r="LH88" s="191"/>
      <c r="LI88" s="191">
        <f t="shared" si="243"/>
        <v>0</v>
      </c>
      <c r="LJ88" s="191"/>
      <c r="LK88" s="191"/>
      <c r="LL88" s="191"/>
      <c r="LM88" s="191"/>
      <c r="LN88" s="191"/>
      <c r="LO88" s="191"/>
      <c r="LP88" s="191">
        <f t="shared" si="244"/>
        <v>0</v>
      </c>
      <c r="LQ88" s="191"/>
      <c r="LR88" s="191"/>
      <c r="LS88" s="191"/>
      <c r="LT88" s="191"/>
      <c r="LU88" s="191"/>
      <c r="LV88" s="191"/>
      <c r="LW88" s="191">
        <f t="shared" si="245"/>
        <v>0</v>
      </c>
      <c r="LX88" s="191"/>
      <c r="LY88" s="191"/>
      <c r="LZ88" s="191"/>
      <c r="MA88" s="191"/>
      <c r="MB88" s="191"/>
      <c r="MC88" s="191"/>
      <c r="MD88" s="191">
        <f t="shared" si="246"/>
        <v>0</v>
      </c>
      <c r="ME88" s="191"/>
      <c r="MF88" s="191"/>
      <c r="MG88" s="191"/>
      <c r="MH88" s="191"/>
      <c r="MI88" s="191"/>
      <c r="MJ88" s="191"/>
      <c r="MK88" s="191">
        <f t="shared" si="247"/>
        <v>0</v>
      </c>
      <c r="ML88" s="191"/>
      <c r="MM88" s="191"/>
      <c r="MN88" s="191"/>
      <c r="MO88" s="191"/>
      <c r="MP88" s="191"/>
      <c r="MQ88" s="191"/>
      <c r="MR88" s="191">
        <f t="shared" si="248"/>
        <v>0</v>
      </c>
      <c r="MS88" s="191"/>
      <c r="MT88" s="191"/>
      <c r="MU88" s="191"/>
      <c r="MV88" s="191"/>
      <c r="MW88" s="191"/>
      <c r="MX88" s="191"/>
      <c r="MY88" s="191">
        <f t="shared" si="249"/>
        <v>0</v>
      </c>
      <c r="MZ88" s="191"/>
      <c r="NA88" s="191"/>
      <c r="NB88" s="191"/>
      <c r="NC88" s="191">
        <v>710</v>
      </c>
      <c r="ND88" s="201">
        <f t="shared" si="250"/>
        <v>102997.57</v>
      </c>
      <c r="NE88" s="191"/>
      <c r="NF88" s="201">
        <f t="shared" si="251"/>
        <v>102997.57</v>
      </c>
      <c r="NG88" s="191">
        <v>662</v>
      </c>
      <c r="NH88" s="191"/>
      <c r="NI88" s="191"/>
      <c r="NJ88" s="191"/>
      <c r="NK88" s="191"/>
      <c r="NL88" s="191"/>
      <c r="NM88" s="191">
        <f t="shared" si="252"/>
        <v>0</v>
      </c>
      <c r="NN88" s="191"/>
      <c r="NO88" s="191"/>
      <c r="NP88" s="191"/>
      <c r="NQ88" s="191"/>
      <c r="NR88" s="191"/>
      <c r="NS88" s="191"/>
      <c r="NT88" s="191">
        <f t="shared" si="253"/>
        <v>0</v>
      </c>
      <c r="NU88" s="191"/>
      <c r="NV88" s="191"/>
      <c r="NW88" s="191"/>
      <c r="NX88" s="191"/>
      <c r="NY88" s="191"/>
      <c r="NZ88" s="191"/>
      <c r="OA88" s="191">
        <f t="shared" si="254"/>
        <v>0</v>
      </c>
      <c r="OB88" s="191"/>
      <c r="OC88" s="191"/>
      <c r="OD88" s="191"/>
      <c r="OE88" s="191"/>
      <c r="OF88" s="191"/>
      <c r="OG88" s="191"/>
      <c r="OH88" s="191">
        <f t="shared" si="255"/>
        <v>0</v>
      </c>
      <c r="OI88" s="191"/>
      <c r="OJ88" s="191"/>
      <c r="OK88" s="191"/>
      <c r="OL88" s="191"/>
      <c r="OM88" s="191"/>
      <c r="ON88" s="191"/>
      <c r="OO88" s="191">
        <f t="shared" si="256"/>
        <v>0</v>
      </c>
      <c r="OP88" s="191"/>
      <c r="OQ88" s="191"/>
      <c r="OR88" s="191"/>
      <c r="OS88" s="191"/>
      <c r="OT88" s="191"/>
      <c r="OU88" s="191"/>
      <c r="OV88" s="191">
        <f t="shared" si="257"/>
        <v>0</v>
      </c>
      <c r="OW88" s="191"/>
      <c r="OX88" s="191"/>
      <c r="OY88" s="191"/>
      <c r="OZ88" s="191"/>
      <c r="PA88" s="191"/>
      <c r="PB88" s="191"/>
      <c r="PC88" s="191">
        <f t="shared" si="258"/>
        <v>0</v>
      </c>
      <c r="PD88" s="191"/>
      <c r="PE88" s="191"/>
      <c r="PF88" s="191"/>
      <c r="PG88" s="191"/>
      <c r="PH88" s="191"/>
      <c r="PI88" s="191"/>
      <c r="PJ88" s="191">
        <f t="shared" si="259"/>
        <v>0</v>
      </c>
      <c r="PK88" s="191"/>
      <c r="PL88" s="191"/>
      <c r="PM88" s="191"/>
      <c r="PN88" s="191"/>
      <c r="PO88" s="191"/>
      <c r="PP88" s="191"/>
      <c r="PQ88" s="191">
        <f t="shared" si="260"/>
        <v>0</v>
      </c>
      <c r="PR88" s="191"/>
      <c r="PS88" s="191"/>
      <c r="PT88" s="191"/>
      <c r="PU88" s="191"/>
      <c r="PV88" s="191"/>
      <c r="PW88" s="191"/>
      <c r="PX88" s="191">
        <f t="shared" si="261"/>
        <v>0</v>
      </c>
      <c r="PY88" s="191"/>
      <c r="PZ88" s="191"/>
      <c r="QA88" s="191"/>
      <c r="QB88" s="191"/>
      <c r="QC88" s="191"/>
      <c r="QD88" s="191"/>
      <c r="QE88" s="191">
        <f t="shared" si="262"/>
        <v>0</v>
      </c>
      <c r="QF88" s="191"/>
      <c r="QG88" s="191"/>
      <c r="QH88" s="191"/>
      <c r="QI88" s="191"/>
      <c r="QJ88" s="191"/>
      <c r="QK88" s="191"/>
      <c r="QL88" s="191">
        <f t="shared" si="263"/>
        <v>0</v>
      </c>
      <c r="QM88" s="191"/>
      <c r="QN88" s="191"/>
      <c r="QO88" s="191"/>
      <c r="QP88" s="191"/>
      <c r="QQ88" s="191"/>
      <c r="QR88" s="191"/>
      <c r="QS88" s="191">
        <f t="shared" si="264"/>
        <v>0</v>
      </c>
      <c r="QT88" s="191"/>
      <c r="QU88" s="191"/>
      <c r="QV88" s="191"/>
      <c r="QW88" s="191"/>
      <c r="QX88" s="191"/>
      <c r="QY88" s="191"/>
      <c r="QZ88" s="191">
        <f t="shared" si="265"/>
        <v>0</v>
      </c>
      <c r="RA88" s="191"/>
      <c r="RB88" s="191"/>
      <c r="RC88" s="191"/>
      <c r="RD88" s="191"/>
      <c r="RE88" s="191"/>
      <c r="RF88" s="191"/>
      <c r="RG88" s="191">
        <f t="shared" si="266"/>
        <v>0</v>
      </c>
      <c r="RH88" s="191"/>
      <c r="RI88" s="191"/>
      <c r="RJ88" s="191"/>
      <c r="RK88" s="191"/>
      <c r="RL88" s="191"/>
      <c r="RM88" s="191"/>
      <c r="RN88" s="191">
        <f t="shared" si="267"/>
        <v>0</v>
      </c>
      <c r="RO88" s="191"/>
      <c r="RP88" s="191"/>
      <c r="RQ88" s="191"/>
      <c r="RR88" s="191"/>
      <c r="RS88" s="191"/>
      <c r="RT88" s="191"/>
      <c r="RU88" s="191">
        <f t="shared" si="268"/>
        <v>0</v>
      </c>
      <c r="RV88" s="191"/>
      <c r="RW88" s="191"/>
      <c r="RX88" s="191"/>
      <c r="RY88" s="191"/>
      <c r="RZ88" s="191"/>
      <c r="SA88" s="191"/>
      <c r="SB88" s="191">
        <f t="shared" si="269"/>
        <v>0</v>
      </c>
      <c r="SC88" s="191"/>
      <c r="SD88" s="191"/>
      <c r="SE88" s="191"/>
      <c r="SF88" s="191"/>
      <c r="SG88" s="191"/>
      <c r="SH88" s="191"/>
      <c r="SI88" s="191">
        <f t="shared" si="270"/>
        <v>0</v>
      </c>
      <c r="SJ88" s="191"/>
      <c r="SK88" s="191"/>
      <c r="SL88" s="191"/>
      <c r="SM88" s="191"/>
      <c r="SN88" s="191"/>
      <c r="SO88" s="191"/>
      <c r="SP88" s="191">
        <f t="shared" si="271"/>
        <v>0</v>
      </c>
      <c r="SQ88" s="191"/>
      <c r="SR88" s="191"/>
      <c r="SS88" s="191"/>
      <c r="ST88" s="191"/>
      <c r="SU88" s="191"/>
      <c r="SV88" s="191"/>
      <c r="SW88" s="191">
        <f t="shared" si="272"/>
        <v>0</v>
      </c>
      <c r="SX88" s="191"/>
      <c r="SY88" s="191"/>
      <c r="SZ88" s="191"/>
      <c r="TA88" s="191"/>
      <c r="TB88" s="191"/>
      <c r="TC88" s="191"/>
      <c r="TD88" s="191">
        <f t="shared" si="273"/>
        <v>0</v>
      </c>
      <c r="TE88" s="191"/>
      <c r="TF88" s="191"/>
      <c r="TG88" s="191"/>
      <c r="TH88" s="191"/>
      <c r="TI88" s="191"/>
      <c r="TJ88" s="191"/>
      <c r="TK88" s="191">
        <f t="shared" si="274"/>
        <v>0</v>
      </c>
      <c r="TL88" s="191"/>
      <c r="TM88" s="191"/>
      <c r="TN88" s="191"/>
      <c r="TO88" s="191"/>
      <c r="TP88" s="191"/>
      <c r="TQ88" s="191"/>
      <c r="TR88" s="191">
        <f t="shared" si="275"/>
        <v>0</v>
      </c>
      <c r="TS88" s="191"/>
      <c r="TT88" s="191"/>
      <c r="TU88" s="191"/>
      <c r="TV88" s="191"/>
      <c r="TW88" s="191"/>
      <c r="TX88" s="191"/>
      <c r="TY88" s="191">
        <f t="shared" si="276"/>
        <v>0</v>
      </c>
      <c r="TZ88" s="191"/>
      <c r="UA88" s="191"/>
      <c r="UB88" s="191"/>
      <c r="UC88" s="191"/>
      <c r="UD88" s="191"/>
      <c r="UE88" s="191"/>
      <c r="UF88" s="191">
        <f t="shared" si="277"/>
        <v>0</v>
      </c>
      <c r="UG88" s="191"/>
      <c r="UH88" s="191"/>
      <c r="UI88" s="191"/>
      <c r="UJ88" s="191"/>
      <c r="UK88" s="191"/>
      <c r="UL88" s="191"/>
      <c r="UM88" s="191">
        <f t="shared" si="278"/>
        <v>0</v>
      </c>
      <c r="UN88" s="191"/>
      <c r="UO88" s="191"/>
      <c r="UP88" s="191"/>
      <c r="UQ88" s="191"/>
      <c r="UR88" s="191"/>
      <c r="US88" s="191"/>
      <c r="UT88" s="191">
        <f t="shared" si="279"/>
        <v>0</v>
      </c>
      <c r="UU88" s="191"/>
      <c r="UV88" s="191"/>
      <c r="UW88" s="191"/>
      <c r="UX88" s="191"/>
      <c r="UY88" s="191"/>
      <c r="UZ88" s="191"/>
      <c r="VA88" s="191">
        <f t="shared" si="280"/>
        <v>0</v>
      </c>
      <c r="VB88" s="191"/>
      <c r="VC88" s="191"/>
      <c r="VD88" s="191"/>
      <c r="VE88" s="191"/>
      <c r="VF88" s="191"/>
      <c r="VG88" s="191"/>
      <c r="VH88" s="191">
        <f t="shared" si="281"/>
        <v>0</v>
      </c>
      <c r="VI88" s="191"/>
      <c r="VJ88" s="191"/>
      <c r="VK88" s="191"/>
      <c r="VL88" s="191"/>
      <c r="VM88" s="191"/>
      <c r="VN88" s="191"/>
      <c r="VO88" s="191">
        <f t="shared" si="282"/>
        <v>0</v>
      </c>
      <c r="VP88" s="191"/>
      <c r="VQ88" s="191"/>
      <c r="VR88" s="191"/>
      <c r="VS88" s="191"/>
      <c r="VT88" s="191"/>
      <c r="VU88" s="191"/>
      <c r="VV88" s="191">
        <f t="shared" si="283"/>
        <v>0</v>
      </c>
      <c r="VW88" s="191"/>
      <c r="VX88" s="191"/>
      <c r="VY88" s="191"/>
      <c r="VZ88" s="191"/>
      <c r="WA88" s="191"/>
      <c r="WB88" s="191"/>
      <c r="WC88" s="191">
        <f t="shared" si="284"/>
        <v>0</v>
      </c>
      <c r="WD88" s="191"/>
      <c r="WE88" s="191"/>
      <c r="WF88" s="191"/>
      <c r="WG88" s="191"/>
      <c r="WH88" s="191"/>
      <c r="WI88" s="191"/>
      <c r="WJ88" s="191">
        <f t="shared" si="285"/>
        <v>0</v>
      </c>
      <c r="WK88" s="191"/>
      <c r="WL88" s="191"/>
      <c r="WM88" s="191"/>
      <c r="WN88" s="191"/>
      <c r="WO88" s="191"/>
      <c r="WP88" s="191"/>
      <c r="WQ88" s="191">
        <f t="shared" si="286"/>
        <v>0</v>
      </c>
      <c r="WR88" s="191"/>
      <c r="WS88" s="191"/>
      <c r="WT88" s="191"/>
      <c r="WU88" s="191"/>
      <c r="WV88" s="191"/>
      <c r="WW88" s="191"/>
      <c r="WX88" s="191">
        <f t="shared" si="287"/>
        <v>0</v>
      </c>
      <c r="WY88" s="191"/>
      <c r="WZ88" s="191"/>
      <c r="XA88" s="191"/>
      <c r="XB88" s="191"/>
      <c r="XC88" s="191"/>
      <c r="XD88" s="191"/>
      <c r="XE88" s="191">
        <f t="shared" si="288"/>
        <v>0</v>
      </c>
      <c r="XF88" s="191"/>
      <c r="XG88" s="191"/>
      <c r="XH88" s="191"/>
      <c r="XI88" s="191"/>
      <c r="XJ88" s="191"/>
      <c r="XK88" s="191"/>
      <c r="XL88" s="191">
        <f t="shared" si="289"/>
        <v>0</v>
      </c>
      <c r="XM88" s="191"/>
      <c r="XN88" s="191"/>
      <c r="XO88" s="191"/>
      <c r="XP88" s="191">
        <v>1</v>
      </c>
      <c r="XQ88" s="191">
        <f t="shared" si="290"/>
        <v>10000</v>
      </c>
      <c r="XR88" s="191"/>
      <c r="XS88" s="191">
        <f t="shared" si="291"/>
        <v>10000</v>
      </c>
      <c r="XT88" s="191"/>
      <c r="XU88" s="191"/>
      <c r="XV88" s="191"/>
      <c r="XW88" s="191"/>
      <c r="XX88" s="191"/>
      <c r="XY88" s="191"/>
      <c r="XZ88" s="191">
        <f t="shared" si="292"/>
        <v>0</v>
      </c>
      <c r="YA88" s="191"/>
      <c r="YB88" s="191"/>
      <c r="YC88" s="191"/>
      <c r="YD88" s="191"/>
      <c r="YE88" s="191"/>
      <c r="YF88" s="191"/>
      <c r="YG88" s="191">
        <f t="shared" si="293"/>
        <v>0</v>
      </c>
      <c r="YH88" s="191"/>
      <c r="YI88" s="191"/>
      <c r="YJ88" s="191"/>
      <c r="YK88" s="191"/>
      <c r="YL88" s="191"/>
      <c r="YM88" s="191"/>
      <c r="YN88" s="191">
        <f t="shared" si="294"/>
        <v>0</v>
      </c>
      <c r="YO88" s="191"/>
      <c r="YP88" s="191"/>
      <c r="YQ88" s="191"/>
      <c r="YR88" s="191"/>
      <c r="YS88" s="191"/>
      <c r="YT88" s="191"/>
      <c r="YU88" s="191">
        <f t="shared" si="295"/>
        <v>0</v>
      </c>
      <c r="YV88" s="191"/>
      <c r="YW88" s="191"/>
      <c r="YX88" s="191"/>
      <c r="YY88" s="191"/>
      <c r="YZ88" s="191">
        <v>0</v>
      </c>
      <c r="ZA88" s="191"/>
      <c r="ZB88" s="191">
        <f t="shared" si="296"/>
        <v>0</v>
      </c>
      <c r="ZC88" s="191"/>
      <c r="ZD88" s="191"/>
      <c r="ZE88" s="191"/>
      <c r="ZF88" s="191"/>
      <c r="ZG88" s="191"/>
      <c r="ZH88" s="191"/>
      <c r="ZI88" s="191">
        <f t="shared" si="297"/>
        <v>0</v>
      </c>
      <c r="ZJ88" s="191"/>
      <c r="ZK88" s="191"/>
      <c r="ZL88" s="191"/>
      <c r="ZM88" s="191"/>
      <c r="ZN88" s="191"/>
      <c r="ZO88" s="191"/>
      <c r="ZP88" s="191">
        <f t="shared" si="298"/>
        <v>0</v>
      </c>
      <c r="ZQ88" s="191"/>
      <c r="ZR88" s="191"/>
      <c r="ZS88" s="191"/>
      <c r="ZT88" s="191"/>
      <c r="ZU88" s="190">
        <f t="shared" si="203"/>
        <v>112997.57</v>
      </c>
      <c r="ZV88" s="190">
        <f t="shared" si="305"/>
        <v>0</v>
      </c>
      <c r="ZW88" s="190">
        <f t="shared" si="306"/>
        <v>112997.57</v>
      </c>
      <c r="ZX88" s="9"/>
    </row>
    <row r="89" spans="1:700" ht="18" customHeight="1">
      <c r="A89" s="213">
        <v>18</v>
      </c>
      <c r="B89" s="191" t="s">
        <v>1915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>
        <f t="shared" si="204"/>
        <v>0</v>
      </c>
      <c r="N89" s="191"/>
      <c r="O89" s="191"/>
      <c r="P89" s="191"/>
      <c r="Q89" s="191"/>
      <c r="R89" s="191"/>
      <c r="S89" s="191"/>
      <c r="T89" s="191">
        <f t="shared" si="205"/>
        <v>0</v>
      </c>
      <c r="U89" s="191"/>
      <c r="V89" s="191"/>
      <c r="W89" s="191"/>
      <c r="X89" s="191"/>
      <c r="Y89" s="191"/>
      <c r="Z89" s="191"/>
      <c r="AA89" s="191">
        <f t="shared" si="206"/>
        <v>0</v>
      </c>
      <c r="AB89" s="191"/>
      <c r="AC89" s="191"/>
      <c r="AD89" s="191"/>
      <c r="AE89" s="191"/>
      <c r="AF89" s="191"/>
      <c r="AG89" s="191"/>
      <c r="AH89" s="191">
        <f t="shared" si="207"/>
        <v>0</v>
      </c>
      <c r="AI89" s="191"/>
      <c r="AJ89" s="191"/>
      <c r="AK89" s="191"/>
      <c r="AL89" s="191"/>
      <c r="AM89" s="191"/>
      <c r="AN89" s="191"/>
      <c r="AO89" s="191">
        <f t="shared" si="208"/>
        <v>0</v>
      </c>
      <c r="AP89" s="191"/>
      <c r="AQ89" s="191"/>
      <c r="AR89" s="191"/>
      <c r="AS89" s="191"/>
      <c r="AT89" s="191"/>
      <c r="AU89" s="191"/>
      <c r="AV89" s="191">
        <f t="shared" si="209"/>
        <v>0</v>
      </c>
      <c r="AW89" s="191"/>
      <c r="AX89" s="191"/>
      <c r="AY89" s="191"/>
      <c r="AZ89" s="191"/>
      <c r="BA89" s="191"/>
      <c r="BB89" s="191"/>
      <c r="BC89" s="191">
        <f t="shared" si="210"/>
        <v>0</v>
      </c>
      <c r="BD89" s="191"/>
      <c r="BE89" s="191"/>
      <c r="BF89" s="191"/>
      <c r="BG89" s="191"/>
      <c r="BH89" s="191"/>
      <c r="BI89" s="191"/>
      <c r="BJ89" s="191">
        <f t="shared" si="211"/>
        <v>0</v>
      </c>
      <c r="BK89" s="191"/>
      <c r="BL89" s="191"/>
      <c r="BM89" s="191"/>
      <c r="BN89" s="191"/>
      <c r="BO89" s="191"/>
      <c r="BP89" s="191"/>
      <c r="BQ89" s="191">
        <f t="shared" si="212"/>
        <v>0</v>
      </c>
      <c r="BR89" s="191"/>
      <c r="BS89" s="191"/>
      <c r="BT89" s="191"/>
      <c r="BU89" s="191"/>
      <c r="BV89" s="191"/>
      <c r="BW89" s="191"/>
      <c r="BX89" s="191">
        <f t="shared" si="213"/>
        <v>0</v>
      </c>
      <c r="BY89" s="191"/>
      <c r="BZ89" s="191"/>
      <c r="CA89" s="191"/>
      <c r="CB89" s="191"/>
      <c r="CC89" s="191"/>
      <c r="CD89" s="191"/>
      <c r="CE89" s="191">
        <f t="shared" si="214"/>
        <v>0</v>
      </c>
      <c r="CF89" s="191"/>
      <c r="CG89" s="191"/>
      <c r="CH89" s="191"/>
      <c r="CI89" s="191"/>
      <c r="CJ89" s="191"/>
      <c r="CK89" s="191"/>
      <c r="CL89" s="191">
        <f t="shared" si="215"/>
        <v>0</v>
      </c>
      <c r="CM89" s="191"/>
      <c r="CN89" s="191"/>
      <c r="CO89" s="191"/>
      <c r="CP89" s="191"/>
      <c r="CQ89" s="191"/>
      <c r="CR89" s="191"/>
      <c r="CS89" s="191">
        <f t="shared" si="216"/>
        <v>0</v>
      </c>
      <c r="CT89" s="191"/>
      <c r="CU89" s="191"/>
      <c r="CV89" s="191"/>
      <c r="CW89" s="191"/>
      <c r="CX89" s="191"/>
      <c r="CY89" s="191"/>
      <c r="CZ89" s="191">
        <f t="shared" si="217"/>
        <v>0</v>
      </c>
      <c r="DA89" s="191"/>
      <c r="DB89" s="191"/>
      <c r="DC89" s="191"/>
      <c r="DD89" s="191"/>
      <c r="DE89" s="191"/>
      <c r="DF89" s="191"/>
      <c r="DG89" s="191">
        <f t="shared" si="218"/>
        <v>0</v>
      </c>
      <c r="DH89" s="191"/>
      <c r="DI89" s="191"/>
      <c r="DJ89" s="191"/>
      <c r="DK89" s="191"/>
      <c r="DL89" s="191"/>
      <c r="DM89" s="191"/>
      <c r="DN89" s="191">
        <f t="shared" si="219"/>
        <v>0</v>
      </c>
      <c r="DO89" s="191"/>
      <c r="DP89" s="191"/>
      <c r="DQ89" s="191"/>
      <c r="DR89" s="191"/>
      <c r="DS89" s="191"/>
      <c r="DT89" s="191"/>
      <c r="DU89" s="191">
        <f t="shared" si="220"/>
        <v>0</v>
      </c>
      <c r="DV89" s="191"/>
      <c r="DW89" s="191"/>
      <c r="DX89" s="191"/>
      <c r="DY89" s="191"/>
      <c r="DZ89" s="191"/>
      <c r="EA89" s="191"/>
      <c r="EB89" s="191">
        <f t="shared" si="221"/>
        <v>0</v>
      </c>
      <c r="EC89" s="191"/>
      <c r="ED89" s="191"/>
      <c r="EE89" s="191"/>
      <c r="EF89" s="191"/>
      <c r="EG89" s="191"/>
      <c r="EH89" s="191"/>
      <c r="EI89" s="191">
        <f t="shared" si="222"/>
        <v>0</v>
      </c>
      <c r="EJ89" s="191"/>
      <c r="EK89" s="191"/>
      <c r="EL89" s="191"/>
      <c r="EM89" s="191"/>
      <c r="EN89" s="191"/>
      <c r="EO89" s="191"/>
      <c r="EP89" s="191">
        <f t="shared" si="299"/>
        <v>0</v>
      </c>
      <c r="EQ89" s="191"/>
      <c r="ER89" s="191"/>
      <c r="ES89" s="191"/>
      <c r="ET89" s="191"/>
      <c r="EU89" s="191"/>
      <c r="EV89" s="191"/>
      <c r="EW89" s="191">
        <f t="shared" si="300"/>
        <v>0</v>
      </c>
      <c r="EX89" s="191"/>
      <c r="EY89" s="191"/>
      <c r="EZ89" s="191"/>
      <c r="FA89" s="191"/>
      <c r="FB89" s="191"/>
      <c r="FC89" s="191"/>
      <c r="FD89" s="191">
        <f t="shared" si="301"/>
        <v>0</v>
      </c>
      <c r="FE89" s="191"/>
      <c r="FF89" s="191"/>
      <c r="FG89" s="191"/>
      <c r="FH89" s="191"/>
      <c r="FI89" s="191"/>
      <c r="FJ89" s="191"/>
      <c r="FK89" s="191">
        <f t="shared" si="223"/>
        <v>0</v>
      </c>
      <c r="FL89" s="191"/>
      <c r="FM89" s="191"/>
      <c r="FN89" s="191"/>
      <c r="FO89" s="191"/>
      <c r="FP89" s="191"/>
      <c r="FQ89" s="191"/>
      <c r="FR89" s="191">
        <f t="shared" si="224"/>
        <v>0</v>
      </c>
      <c r="FS89" s="191"/>
      <c r="FT89" s="191"/>
      <c r="FU89" s="191"/>
      <c r="FV89" s="191"/>
      <c r="FW89" s="191"/>
      <c r="FX89" s="191"/>
      <c r="FY89" s="191">
        <f t="shared" si="225"/>
        <v>0</v>
      </c>
      <c r="FZ89" s="191"/>
      <c r="GA89" s="191"/>
      <c r="GB89" s="191"/>
      <c r="GC89" s="191"/>
      <c r="GD89" s="191"/>
      <c r="GE89" s="191"/>
      <c r="GF89" s="191">
        <f t="shared" si="302"/>
        <v>0</v>
      </c>
      <c r="GG89" s="191"/>
      <c r="GH89" s="191"/>
      <c r="GI89" s="191"/>
      <c r="GJ89" s="191"/>
      <c r="GK89" s="191"/>
      <c r="GL89" s="191"/>
      <c r="GM89" s="191">
        <f t="shared" si="303"/>
        <v>0</v>
      </c>
      <c r="GN89" s="191"/>
      <c r="GO89" s="191"/>
      <c r="GP89" s="191"/>
      <c r="GQ89" s="191"/>
      <c r="GR89" s="191"/>
      <c r="GS89" s="191"/>
      <c r="GT89" s="191">
        <f t="shared" si="226"/>
        <v>0</v>
      </c>
      <c r="GU89" s="191"/>
      <c r="GV89" s="191"/>
      <c r="GW89" s="191"/>
      <c r="GX89" s="191"/>
      <c r="GY89" s="191"/>
      <c r="GZ89" s="191"/>
      <c r="HA89" s="191">
        <f t="shared" si="227"/>
        <v>0</v>
      </c>
      <c r="HB89" s="191"/>
      <c r="HC89" s="191"/>
      <c r="HD89" s="191"/>
      <c r="HE89" s="191"/>
      <c r="HF89" s="191"/>
      <c r="HG89" s="191"/>
      <c r="HH89" s="191">
        <f t="shared" si="228"/>
        <v>0</v>
      </c>
      <c r="HI89" s="191"/>
      <c r="HJ89" s="191"/>
      <c r="HK89" s="191"/>
      <c r="HL89" s="191"/>
      <c r="HM89" s="191"/>
      <c r="HN89" s="191"/>
      <c r="HO89" s="191">
        <f t="shared" si="229"/>
        <v>0</v>
      </c>
      <c r="HP89" s="191"/>
      <c r="HQ89" s="191"/>
      <c r="HR89" s="191"/>
      <c r="HS89" s="191"/>
      <c r="HT89" s="191"/>
      <c r="HU89" s="191"/>
      <c r="HV89" s="191">
        <f t="shared" si="230"/>
        <v>0</v>
      </c>
      <c r="HW89" s="191"/>
      <c r="HX89" s="191"/>
      <c r="HY89" s="191"/>
      <c r="HZ89" s="191"/>
      <c r="IA89" s="191"/>
      <c r="IB89" s="191"/>
      <c r="IC89" s="191">
        <f t="shared" si="231"/>
        <v>0</v>
      </c>
      <c r="ID89" s="191"/>
      <c r="IE89" s="191"/>
      <c r="IF89" s="191"/>
      <c r="IG89" s="191"/>
      <c r="IH89" s="191"/>
      <c r="II89" s="191"/>
      <c r="IJ89" s="191">
        <f t="shared" si="232"/>
        <v>0</v>
      </c>
      <c r="IK89" s="191"/>
      <c r="IL89" s="191"/>
      <c r="IM89" s="191"/>
      <c r="IN89" s="191"/>
      <c r="IO89" s="191"/>
      <c r="IP89" s="191"/>
      <c r="IQ89" s="191">
        <f t="shared" si="233"/>
        <v>0</v>
      </c>
      <c r="IR89" s="191"/>
      <c r="IS89" s="191"/>
      <c r="IT89" s="191"/>
      <c r="IU89" s="191"/>
      <c r="IV89" s="191"/>
      <c r="IW89" s="191"/>
      <c r="IX89" s="191">
        <f t="shared" si="234"/>
        <v>0</v>
      </c>
      <c r="IY89" s="191"/>
      <c r="IZ89" s="191"/>
      <c r="JA89" s="191"/>
      <c r="JB89" s="191"/>
      <c r="JC89" s="191"/>
      <c r="JD89" s="191"/>
      <c r="JE89" s="191">
        <f t="shared" si="235"/>
        <v>0</v>
      </c>
      <c r="JF89" s="191"/>
      <c r="JG89" s="191"/>
      <c r="JH89" s="191"/>
      <c r="JI89" s="191"/>
      <c r="JJ89" s="191"/>
      <c r="JK89" s="191"/>
      <c r="JL89" s="191">
        <f t="shared" si="236"/>
        <v>0</v>
      </c>
      <c r="JM89" s="191"/>
      <c r="JN89" s="191"/>
      <c r="JO89" s="191"/>
      <c r="JP89" s="191"/>
      <c r="JQ89" s="191"/>
      <c r="JR89" s="191"/>
      <c r="JS89" s="191">
        <f t="shared" si="237"/>
        <v>0</v>
      </c>
      <c r="JT89" s="191"/>
      <c r="JU89" s="191"/>
      <c r="JV89" s="191"/>
      <c r="JW89" s="191"/>
      <c r="JX89" s="191"/>
      <c r="JY89" s="191"/>
      <c r="JZ89" s="191">
        <f t="shared" si="238"/>
        <v>0</v>
      </c>
      <c r="KA89" s="191"/>
      <c r="KB89" s="191"/>
      <c r="KC89" s="191"/>
      <c r="KD89" s="191"/>
      <c r="KE89" s="191"/>
      <c r="KF89" s="191"/>
      <c r="KG89" s="191">
        <f t="shared" si="239"/>
        <v>0</v>
      </c>
      <c r="KH89" s="191"/>
      <c r="KI89" s="191"/>
      <c r="KJ89" s="191"/>
      <c r="KK89" s="191"/>
      <c r="KL89" s="191"/>
      <c r="KM89" s="191"/>
      <c r="KN89" s="191">
        <f t="shared" si="240"/>
        <v>0</v>
      </c>
      <c r="KO89" s="191"/>
      <c r="KP89" s="191"/>
      <c r="KQ89" s="191"/>
      <c r="KR89" s="191"/>
      <c r="KS89" s="191"/>
      <c r="KT89" s="191"/>
      <c r="KU89" s="191">
        <f t="shared" si="241"/>
        <v>0</v>
      </c>
      <c r="KV89" s="191"/>
      <c r="KW89" s="191"/>
      <c r="KX89" s="191"/>
      <c r="KY89" s="191"/>
      <c r="KZ89" s="191"/>
      <c r="LA89" s="191"/>
      <c r="LB89" s="191">
        <f t="shared" si="242"/>
        <v>0</v>
      </c>
      <c r="LC89" s="191"/>
      <c r="LD89" s="191"/>
      <c r="LE89" s="191"/>
      <c r="LF89" s="191"/>
      <c r="LG89" s="191"/>
      <c r="LH89" s="191"/>
      <c r="LI89" s="191">
        <f t="shared" si="243"/>
        <v>0</v>
      </c>
      <c r="LJ89" s="191"/>
      <c r="LK89" s="191"/>
      <c r="LL89" s="191"/>
      <c r="LM89" s="191"/>
      <c r="LN89" s="191"/>
      <c r="LO89" s="191"/>
      <c r="LP89" s="191">
        <f t="shared" si="244"/>
        <v>0</v>
      </c>
      <c r="LQ89" s="191"/>
      <c r="LR89" s="191"/>
      <c r="LS89" s="191"/>
      <c r="LT89" s="191"/>
      <c r="LU89" s="191"/>
      <c r="LV89" s="191"/>
      <c r="LW89" s="191">
        <f t="shared" si="245"/>
        <v>0</v>
      </c>
      <c r="LX89" s="191"/>
      <c r="LY89" s="191"/>
      <c r="LZ89" s="191"/>
      <c r="MA89" s="191"/>
      <c r="MB89" s="191"/>
      <c r="MC89" s="191"/>
      <c r="MD89" s="191">
        <f t="shared" si="246"/>
        <v>0</v>
      </c>
      <c r="ME89" s="191"/>
      <c r="MF89" s="191"/>
      <c r="MG89" s="191"/>
      <c r="MH89" s="191"/>
      <c r="MI89" s="191"/>
      <c r="MJ89" s="191"/>
      <c r="MK89" s="191">
        <f t="shared" si="247"/>
        <v>0</v>
      </c>
      <c r="ML89" s="191"/>
      <c r="MM89" s="191"/>
      <c r="MN89" s="191"/>
      <c r="MO89" s="191"/>
      <c r="MP89" s="191"/>
      <c r="MQ89" s="191"/>
      <c r="MR89" s="191">
        <f t="shared" si="248"/>
        <v>0</v>
      </c>
      <c r="MS89" s="191"/>
      <c r="MT89" s="191"/>
      <c r="MU89" s="191"/>
      <c r="MV89" s="191"/>
      <c r="MW89" s="191"/>
      <c r="MX89" s="191"/>
      <c r="MY89" s="191">
        <f t="shared" si="249"/>
        <v>0</v>
      </c>
      <c r="MZ89" s="191"/>
      <c r="NA89" s="191"/>
      <c r="NB89" s="191"/>
      <c r="NC89" s="191">
        <v>3066</v>
      </c>
      <c r="ND89" s="201">
        <f t="shared" si="250"/>
        <v>444775.42200000002</v>
      </c>
      <c r="NE89" s="191"/>
      <c r="NF89" s="201">
        <f t="shared" si="251"/>
        <v>444775.42200000002</v>
      </c>
      <c r="NG89" s="191">
        <v>2858</v>
      </c>
      <c r="NH89" s="191"/>
      <c r="NI89" s="191"/>
      <c r="NJ89" s="191"/>
      <c r="NK89" s="191"/>
      <c r="NL89" s="191"/>
      <c r="NM89" s="191">
        <f t="shared" si="252"/>
        <v>0</v>
      </c>
      <c r="NN89" s="191"/>
      <c r="NO89" s="191"/>
      <c r="NP89" s="191"/>
      <c r="NQ89" s="191"/>
      <c r="NR89" s="191"/>
      <c r="NS89" s="191"/>
      <c r="NT89" s="191">
        <f t="shared" si="253"/>
        <v>0</v>
      </c>
      <c r="NU89" s="191"/>
      <c r="NV89" s="191"/>
      <c r="NW89" s="191"/>
      <c r="NX89" s="191"/>
      <c r="NY89" s="191"/>
      <c r="NZ89" s="191"/>
      <c r="OA89" s="191">
        <f t="shared" si="254"/>
        <v>0</v>
      </c>
      <c r="OB89" s="191"/>
      <c r="OC89" s="191"/>
      <c r="OD89" s="191"/>
      <c r="OE89" s="191"/>
      <c r="OF89" s="191"/>
      <c r="OG89" s="191"/>
      <c r="OH89" s="191">
        <f t="shared" si="255"/>
        <v>0</v>
      </c>
      <c r="OI89" s="191"/>
      <c r="OJ89" s="191"/>
      <c r="OK89" s="191"/>
      <c r="OL89" s="191"/>
      <c r="OM89" s="191"/>
      <c r="ON89" s="191"/>
      <c r="OO89" s="191">
        <f t="shared" si="256"/>
        <v>0</v>
      </c>
      <c r="OP89" s="191"/>
      <c r="OQ89" s="191"/>
      <c r="OR89" s="191"/>
      <c r="OS89" s="191"/>
      <c r="OT89" s="191"/>
      <c r="OU89" s="191"/>
      <c r="OV89" s="191">
        <f t="shared" si="257"/>
        <v>0</v>
      </c>
      <c r="OW89" s="191"/>
      <c r="OX89" s="191"/>
      <c r="OY89" s="191"/>
      <c r="OZ89" s="191"/>
      <c r="PA89" s="191"/>
      <c r="PB89" s="191"/>
      <c r="PC89" s="191">
        <f t="shared" si="258"/>
        <v>0</v>
      </c>
      <c r="PD89" s="191"/>
      <c r="PE89" s="191"/>
      <c r="PF89" s="191"/>
      <c r="PG89" s="191"/>
      <c r="PH89" s="191"/>
      <c r="PI89" s="191"/>
      <c r="PJ89" s="191">
        <f t="shared" si="259"/>
        <v>0</v>
      </c>
      <c r="PK89" s="191"/>
      <c r="PL89" s="191"/>
      <c r="PM89" s="191"/>
      <c r="PN89" s="191"/>
      <c r="PO89" s="191"/>
      <c r="PP89" s="191"/>
      <c r="PQ89" s="191">
        <f t="shared" si="260"/>
        <v>0</v>
      </c>
      <c r="PR89" s="191"/>
      <c r="PS89" s="191"/>
      <c r="PT89" s="191"/>
      <c r="PU89" s="191"/>
      <c r="PV89" s="191"/>
      <c r="PW89" s="191"/>
      <c r="PX89" s="191">
        <f t="shared" si="261"/>
        <v>0</v>
      </c>
      <c r="PY89" s="191"/>
      <c r="PZ89" s="191"/>
      <c r="QA89" s="191"/>
      <c r="QB89" s="191"/>
      <c r="QC89" s="191"/>
      <c r="QD89" s="191"/>
      <c r="QE89" s="191">
        <f t="shared" si="262"/>
        <v>0</v>
      </c>
      <c r="QF89" s="191"/>
      <c r="QG89" s="191"/>
      <c r="QH89" s="191"/>
      <c r="QI89" s="191"/>
      <c r="QJ89" s="191"/>
      <c r="QK89" s="191"/>
      <c r="QL89" s="191">
        <f t="shared" si="263"/>
        <v>0</v>
      </c>
      <c r="QM89" s="191"/>
      <c r="QN89" s="191"/>
      <c r="QO89" s="191"/>
      <c r="QP89" s="191"/>
      <c r="QQ89" s="191"/>
      <c r="QR89" s="191"/>
      <c r="QS89" s="191">
        <f t="shared" si="264"/>
        <v>0</v>
      </c>
      <c r="QT89" s="191"/>
      <c r="QU89" s="191"/>
      <c r="QV89" s="191"/>
      <c r="QW89" s="191"/>
      <c r="QX89" s="191"/>
      <c r="QY89" s="191"/>
      <c r="QZ89" s="191">
        <f t="shared" si="265"/>
        <v>0</v>
      </c>
      <c r="RA89" s="191"/>
      <c r="RB89" s="191"/>
      <c r="RC89" s="191"/>
      <c r="RD89" s="191"/>
      <c r="RE89" s="191"/>
      <c r="RF89" s="191"/>
      <c r="RG89" s="191">
        <f t="shared" si="266"/>
        <v>0</v>
      </c>
      <c r="RH89" s="191"/>
      <c r="RI89" s="191"/>
      <c r="RJ89" s="191"/>
      <c r="RK89" s="191"/>
      <c r="RL89" s="191"/>
      <c r="RM89" s="191"/>
      <c r="RN89" s="191">
        <f t="shared" si="267"/>
        <v>0</v>
      </c>
      <c r="RO89" s="191"/>
      <c r="RP89" s="191"/>
      <c r="RQ89" s="191"/>
      <c r="RR89" s="191"/>
      <c r="RS89" s="191"/>
      <c r="RT89" s="191"/>
      <c r="RU89" s="191">
        <f t="shared" si="268"/>
        <v>0</v>
      </c>
      <c r="RV89" s="191"/>
      <c r="RW89" s="191"/>
      <c r="RX89" s="191"/>
      <c r="RY89" s="191"/>
      <c r="RZ89" s="191"/>
      <c r="SA89" s="191"/>
      <c r="SB89" s="191">
        <f t="shared" si="269"/>
        <v>0</v>
      </c>
      <c r="SC89" s="191"/>
      <c r="SD89" s="191"/>
      <c r="SE89" s="191"/>
      <c r="SF89" s="191"/>
      <c r="SG89" s="191"/>
      <c r="SH89" s="191"/>
      <c r="SI89" s="191">
        <f t="shared" si="270"/>
        <v>0</v>
      </c>
      <c r="SJ89" s="191"/>
      <c r="SK89" s="191"/>
      <c r="SL89" s="191"/>
      <c r="SM89" s="191"/>
      <c r="SN89" s="191"/>
      <c r="SO89" s="191"/>
      <c r="SP89" s="191">
        <f t="shared" si="271"/>
        <v>0</v>
      </c>
      <c r="SQ89" s="191"/>
      <c r="SR89" s="191"/>
      <c r="SS89" s="191"/>
      <c r="ST89" s="191"/>
      <c r="SU89" s="191"/>
      <c r="SV89" s="191"/>
      <c r="SW89" s="191">
        <f t="shared" si="272"/>
        <v>0</v>
      </c>
      <c r="SX89" s="191"/>
      <c r="SY89" s="191"/>
      <c r="SZ89" s="191"/>
      <c r="TA89" s="191"/>
      <c r="TB89" s="191"/>
      <c r="TC89" s="191"/>
      <c r="TD89" s="191">
        <f t="shared" si="273"/>
        <v>0</v>
      </c>
      <c r="TE89" s="191"/>
      <c r="TF89" s="191"/>
      <c r="TG89" s="191"/>
      <c r="TH89" s="191"/>
      <c r="TI89" s="191"/>
      <c r="TJ89" s="191"/>
      <c r="TK89" s="191">
        <f t="shared" si="274"/>
        <v>0</v>
      </c>
      <c r="TL89" s="191"/>
      <c r="TM89" s="191"/>
      <c r="TN89" s="191"/>
      <c r="TO89" s="191"/>
      <c r="TP89" s="191"/>
      <c r="TQ89" s="191"/>
      <c r="TR89" s="191">
        <f t="shared" si="275"/>
        <v>0</v>
      </c>
      <c r="TS89" s="191"/>
      <c r="TT89" s="191"/>
      <c r="TU89" s="191"/>
      <c r="TV89" s="191"/>
      <c r="TW89" s="191"/>
      <c r="TX89" s="191"/>
      <c r="TY89" s="191">
        <f t="shared" si="276"/>
        <v>0</v>
      </c>
      <c r="TZ89" s="191"/>
      <c r="UA89" s="191"/>
      <c r="UB89" s="191"/>
      <c r="UC89" s="191"/>
      <c r="UD89" s="191"/>
      <c r="UE89" s="191"/>
      <c r="UF89" s="191">
        <f t="shared" si="277"/>
        <v>0</v>
      </c>
      <c r="UG89" s="191"/>
      <c r="UH89" s="191"/>
      <c r="UI89" s="191"/>
      <c r="UJ89" s="191"/>
      <c r="UK89" s="191"/>
      <c r="UL89" s="191"/>
      <c r="UM89" s="191">
        <f t="shared" si="278"/>
        <v>0</v>
      </c>
      <c r="UN89" s="191"/>
      <c r="UO89" s="191"/>
      <c r="UP89" s="191"/>
      <c r="UQ89" s="191"/>
      <c r="UR89" s="191"/>
      <c r="US89" s="191"/>
      <c r="UT89" s="191">
        <f t="shared" si="279"/>
        <v>0</v>
      </c>
      <c r="UU89" s="191"/>
      <c r="UV89" s="191"/>
      <c r="UW89" s="191"/>
      <c r="UX89" s="191"/>
      <c r="UY89" s="191"/>
      <c r="UZ89" s="191"/>
      <c r="VA89" s="191">
        <f t="shared" si="280"/>
        <v>0</v>
      </c>
      <c r="VB89" s="191"/>
      <c r="VC89" s="191"/>
      <c r="VD89" s="191"/>
      <c r="VE89" s="191"/>
      <c r="VF89" s="191"/>
      <c r="VG89" s="191"/>
      <c r="VH89" s="191">
        <f t="shared" si="281"/>
        <v>0</v>
      </c>
      <c r="VI89" s="191"/>
      <c r="VJ89" s="191"/>
      <c r="VK89" s="191"/>
      <c r="VL89" s="191"/>
      <c r="VM89" s="191"/>
      <c r="VN89" s="191"/>
      <c r="VO89" s="191">
        <f t="shared" si="282"/>
        <v>0</v>
      </c>
      <c r="VP89" s="191"/>
      <c r="VQ89" s="191"/>
      <c r="VR89" s="191"/>
      <c r="VS89" s="191"/>
      <c r="VT89" s="191"/>
      <c r="VU89" s="191"/>
      <c r="VV89" s="191">
        <f t="shared" si="283"/>
        <v>0</v>
      </c>
      <c r="VW89" s="191"/>
      <c r="VX89" s="191"/>
      <c r="VY89" s="191"/>
      <c r="VZ89" s="191"/>
      <c r="WA89" s="191"/>
      <c r="WB89" s="191"/>
      <c r="WC89" s="191">
        <f t="shared" si="284"/>
        <v>0</v>
      </c>
      <c r="WD89" s="191"/>
      <c r="WE89" s="191"/>
      <c r="WF89" s="191"/>
      <c r="WG89" s="191"/>
      <c r="WH89" s="191"/>
      <c r="WI89" s="191"/>
      <c r="WJ89" s="191">
        <f t="shared" si="285"/>
        <v>0</v>
      </c>
      <c r="WK89" s="191"/>
      <c r="WL89" s="191"/>
      <c r="WM89" s="191"/>
      <c r="WN89" s="191"/>
      <c r="WO89" s="191"/>
      <c r="WP89" s="191"/>
      <c r="WQ89" s="191">
        <f t="shared" si="286"/>
        <v>0</v>
      </c>
      <c r="WR89" s="191"/>
      <c r="WS89" s="191"/>
      <c r="WT89" s="191"/>
      <c r="WU89" s="191"/>
      <c r="WV89" s="191"/>
      <c r="WW89" s="191"/>
      <c r="WX89" s="191">
        <f t="shared" si="287"/>
        <v>0</v>
      </c>
      <c r="WY89" s="191"/>
      <c r="WZ89" s="191"/>
      <c r="XA89" s="191"/>
      <c r="XB89" s="191"/>
      <c r="XC89" s="191"/>
      <c r="XD89" s="191"/>
      <c r="XE89" s="191">
        <f t="shared" si="288"/>
        <v>0</v>
      </c>
      <c r="XF89" s="191"/>
      <c r="XG89" s="191"/>
      <c r="XH89" s="191"/>
      <c r="XI89" s="191"/>
      <c r="XJ89" s="191"/>
      <c r="XK89" s="191"/>
      <c r="XL89" s="191">
        <f t="shared" si="289"/>
        <v>0</v>
      </c>
      <c r="XM89" s="191"/>
      <c r="XN89" s="191"/>
      <c r="XO89" s="191"/>
      <c r="XP89" s="191">
        <v>1</v>
      </c>
      <c r="XQ89" s="191">
        <f t="shared" si="290"/>
        <v>10000</v>
      </c>
      <c r="XR89" s="191"/>
      <c r="XS89" s="191">
        <f t="shared" si="291"/>
        <v>10000</v>
      </c>
      <c r="XT89" s="191"/>
      <c r="XU89" s="191"/>
      <c r="XV89" s="191"/>
      <c r="XW89" s="191"/>
      <c r="XX89" s="191"/>
      <c r="XY89" s="191"/>
      <c r="XZ89" s="191">
        <f t="shared" si="292"/>
        <v>0</v>
      </c>
      <c r="YA89" s="191"/>
      <c r="YB89" s="191"/>
      <c r="YC89" s="191"/>
      <c r="YD89" s="191"/>
      <c r="YE89" s="191"/>
      <c r="YF89" s="191"/>
      <c r="YG89" s="191">
        <f t="shared" si="293"/>
        <v>0</v>
      </c>
      <c r="YH89" s="191"/>
      <c r="YI89" s="191"/>
      <c r="YJ89" s="191"/>
      <c r="YK89" s="191"/>
      <c r="YL89" s="191"/>
      <c r="YM89" s="191"/>
      <c r="YN89" s="191">
        <f t="shared" si="294"/>
        <v>0</v>
      </c>
      <c r="YO89" s="191"/>
      <c r="YP89" s="191"/>
      <c r="YQ89" s="191"/>
      <c r="YR89" s="191"/>
      <c r="YS89" s="191"/>
      <c r="YT89" s="191"/>
      <c r="YU89" s="191">
        <f t="shared" si="295"/>
        <v>0</v>
      </c>
      <c r="YV89" s="191"/>
      <c r="YW89" s="191"/>
      <c r="YX89" s="191"/>
      <c r="YY89" s="191"/>
      <c r="YZ89" s="191">
        <v>813453</v>
      </c>
      <c r="ZA89" s="191"/>
      <c r="ZB89" s="191">
        <f t="shared" si="296"/>
        <v>813453</v>
      </c>
      <c r="ZC89" s="191"/>
      <c r="ZD89" s="191"/>
      <c r="ZE89" s="191"/>
      <c r="ZF89" s="191"/>
      <c r="ZG89" s="191"/>
      <c r="ZH89" s="191"/>
      <c r="ZI89" s="191">
        <f t="shared" si="297"/>
        <v>0</v>
      </c>
      <c r="ZJ89" s="191"/>
      <c r="ZK89" s="191"/>
      <c r="ZL89" s="191"/>
      <c r="ZM89" s="191"/>
      <c r="ZN89" s="191"/>
      <c r="ZO89" s="191"/>
      <c r="ZP89" s="191">
        <f t="shared" si="298"/>
        <v>0</v>
      </c>
      <c r="ZQ89" s="191"/>
      <c r="ZR89" s="191"/>
      <c r="ZS89" s="191"/>
      <c r="ZT89" s="191"/>
      <c r="ZU89" s="190">
        <f t="shared" si="203"/>
        <v>1268228.422</v>
      </c>
      <c r="ZV89" s="190">
        <f t="shared" si="305"/>
        <v>0</v>
      </c>
      <c r="ZW89" s="190">
        <f t="shared" si="306"/>
        <v>1268228.422</v>
      </c>
      <c r="ZX89" s="9"/>
    </row>
    <row r="90" spans="1:700" ht="18" customHeight="1">
      <c r="A90" s="213">
        <v>19</v>
      </c>
      <c r="B90" s="191" t="s">
        <v>1916</v>
      </c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>
        <f t="shared" si="204"/>
        <v>0</v>
      </c>
      <c r="N90" s="191"/>
      <c r="O90" s="191"/>
      <c r="P90" s="191"/>
      <c r="Q90" s="191"/>
      <c r="R90" s="191"/>
      <c r="S90" s="191"/>
      <c r="T90" s="191">
        <f t="shared" si="205"/>
        <v>0</v>
      </c>
      <c r="U90" s="191"/>
      <c r="V90" s="191"/>
      <c r="W90" s="191"/>
      <c r="X90" s="191"/>
      <c r="Y90" s="191"/>
      <c r="Z90" s="191"/>
      <c r="AA90" s="191">
        <f t="shared" si="206"/>
        <v>0</v>
      </c>
      <c r="AB90" s="191"/>
      <c r="AC90" s="191"/>
      <c r="AD90" s="191"/>
      <c r="AE90" s="191"/>
      <c r="AF90" s="191"/>
      <c r="AG90" s="191"/>
      <c r="AH90" s="191">
        <f t="shared" si="207"/>
        <v>0</v>
      </c>
      <c r="AI90" s="191"/>
      <c r="AJ90" s="191"/>
      <c r="AK90" s="191"/>
      <c r="AL90" s="191"/>
      <c r="AM90" s="191"/>
      <c r="AN90" s="191"/>
      <c r="AO90" s="191">
        <f t="shared" si="208"/>
        <v>0</v>
      </c>
      <c r="AP90" s="191"/>
      <c r="AQ90" s="191"/>
      <c r="AR90" s="191"/>
      <c r="AS90" s="191"/>
      <c r="AT90" s="191"/>
      <c r="AU90" s="191"/>
      <c r="AV90" s="191">
        <f t="shared" si="209"/>
        <v>0</v>
      </c>
      <c r="AW90" s="191"/>
      <c r="AX90" s="191"/>
      <c r="AY90" s="191"/>
      <c r="AZ90" s="191"/>
      <c r="BA90" s="191"/>
      <c r="BB90" s="191"/>
      <c r="BC90" s="191">
        <f t="shared" si="210"/>
        <v>0</v>
      </c>
      <c r="BD90" s="191"/>
      <c r="BE90" s="191"/>
      <c r="BF90" s="191"/>
      <c r="BG90" s="191"/>
      <c r="BH90" s="191"/>
      <c r="BI90" s="191"/>
      <c r="BJ90" s="191">
        <f t="shared" si="211"/>
        <v>0</v>
      </c>
      <c r="BK90" s="191"/>
      <c r="BL90" s="191"/>
      <c r="BM90" s="191"/>
      <c r="BN90" s="191"/>
      <c r="BO90" s="191"/>
      <c r="BP90" s="191"/>
      <c r="BQ90" s="191">
        <f t="shared" si="212"/>
        <v>0</v>
      </c>
      <c r="BR90" s="191"/>
      <c r="BS90" s="191"/>
      <c r="BT90" s="191"/>
      <c r="BU90" s="191"/>
      <c r="BV90" s="191"/>
      <c r="BW90" s="191"/>
      <c r="BX90" s="191">
        <f t="shared" si="213"/>
        <v>0</v>
      </c>
      <c r="BY90" s="191"/>
      <c r="BZ90" s="191"/>
      <c r="CA90" s="191"/>
      <c r="CB90" s="191"/>
      <c r="CC90" s="191"/>
      <c r="CD90" s="191"/>
      <c r="CE90" s="191">
        <f t="shared" si="214"/>
        <v>0</v>
      </c>
      <c r="CF90" s="191"/>
      <c r="CG90" s="191"/>
      <c r="CH90" s="191"/>
      <c r="CI90" s="191"/>
      <c r="CJ90" s="191"/>
      <c r="CK90" s="191"/>
      <c r="CL90" s="191">
        <f t="shared" si="215"/>
        <v>0</v>
      </c>
      <c r="CM90" s="191"/>
      <c r="CN90" s="191"/>
      <c r="CO90" s="191"/>
      <c r="CP90" s="191"/>
      <c r="CQ90" s="191"/>
      <c r="CR90" s="191"/>
      <c r="CS90" s="191">
        <f t="shared" si="216"/>
        <v>0</v>
      </c>
      <c r="CT90" s="191"/>
      <c r="CU90" s="191"/>
      <c r="CV90" s="191"/>
      <c r="CW90" s="191"/>
      <c r="CX90" s="191"/>
      <c r="CY90" s="191"/>
      <c r="CZ90" s="191">
        <f t="shared" si="217"/>
        <v>0</v>
      </c>
      <c r="DA90" s="191"/>
      <c r="DB90" s="191"/>
      <c r="DC90" s="191"/>
      <c r="DD90" s="191"/>
      <c r="DE90" s="191"/>
      <c r="DF90" s="191"/>
      <c r="DG90" s="191">
        <f t="shared" si="218"/>
        <v>0</v>
      </c>
      <c r="DH90" s="191"/>
      <c r="DI90" s="191"/>
      <c r="DJ90" s="191"/>
      <c r="DK90" s="191"/>
      <c r="DL90" s="191"/>
      <c r="DM90" s="191"/>
      <c r="DN90" s="191">
        <f t="shared" si="219"/>
        <v>0</v>
      </c>
      <c r="DO90" s="191"/>
      <c r="DP90" s="191"/>
      <c r="DQ90" s="191"/>
      <c r="DR90" s="191"/>
      <c r="DS90" s="191"/>
      <c r="DT90" s="191"/>
      <c r="DU90" s="191">
        <f t="shared" si="220"/>
        <v>0</v>
      </c>
      <c r="DV90" s="191"/>
      <c r="DW90" s="191"/>
      <c r="DX90" s="191"/>
      <c r="DY90" s="191"/>
      <c r="DZ90" s="191"/>
      <c r="EA90" s="191"/>
      <c r="EB90" s="191">
        <f t="shared" si="221"/>
        <v>0</v>
      </c>
      <c r="EC90" s="191"/>
      <c r="ED90" s="191"/>
      <c r="EE90" s="191"/>
      <c r="EF90" s="191"/>
      <c r="EG90" s="191"/>
      <c r="EH90" s="191"/>
      <c r="EI90" s="191">
        <f t="shared" si="222"/>
        <v>0</v>
      </c>
      <c r="EJ90" s="191"/>
      <c r="EK90" s="191"/>
      <c r="EL90" s="191"/>
      <c r="EM90" s="191"/>
      <c r="EN90" s="191"/>
      <c r="EO90" s="191"/>
      <c r="EP90" s="191">
        <f t="shared" si="299"/>
        <v>0</v>
      </c>
      <c r="EQ90" s="191"/>
      <c r="ER90" s="191"/>
      <c r="ES90" s="191"/>
      <c r="ET90" s="191"/>
      <c r="EU90" s="191"/>
      <c r="EV90" s="191"/>
      <c r="EW90" s="191">
        <f t="shared" si="300"/>
        <v>0</v>
      </c>
      <c r="EX90" s="191"/>
      <c r="EY90" s="191"/>
      <c r="EZ90" s="191"/>
      <c r="FA90" s="191"/>
      <c r="FB90" s="191"/>
      <c r="FC90" s="191"/>
      <c r="FD90" s="191">
        <f t="shared" si="301"/>
        <v>0</v>
      </c>
      <c r="FE90" s="191"/>
      <c r="FF90" s="191"/>
      <c r="FG90" s="191"/>
      <c r="FH90" s="191"/>
      <c r="FI90" s="191"/>
      <c r="FJ90" s="191"/>
      <c r="FK90" s="191">
        <f t="shared" si="223"/>
        <v>0</v>
      </c>
      <c r="FL90" s="191"/>
      <c r="FM90" s="191"/>
      <c r="FN90" s="191"/>
      <c r="FO90" s="191"/>
      <c r="FP90" s="191"/>
      <c r="FQ90" s="191"/>
      <c r="FR90" s="191">
        <f t="shared" si="224"/>
        <v>0</v>
      </c>
      <c r="FS90" s="191"/>
      <c r="FT90" s="191"/>
      <c r="FU90" s="191"/>
      <c r="FV90" s="191"/>
      <c r="FW90" s="191"/>
      <c r="FX90" s="191"/>
      <c r="FY90" s="191">
        <f t="shared" si="225"/>
        <v>0</v>
      </c>
      <c r="FZ90" s="191"/>
      <c r="GA90" s="191"/>
      <c r="GB90" s="191"/>
      <c r="GC90" s="191"/>
      <c r="GD90" s="191"/>
      <c r="GE90" s="191"/>
      <c r="GF90" s="191">
        <f t="shared" si="302"/>
        <v>0</v>
      </c>
      <c r="GG90" s="191"/>
      <c r="GH90" s="191"/>
      <c r="GI90" s="191"/>
      <c r="GJ90" s="191"/>
      <c r="GK90" s="191"/>
      <c r="GL90" s="191"/>
      <c r="GM90" s="191">
        <f t="shared" si="303"/>
        <v>0</v>
      </c>
      <c r="GN90" s="191"/>
      <c r="GO90" s="191"/>
      <c r="GP90" s="191"/>
      <c r="GQ90" s="191"/>
      <c r="GR90" s="191"/>
      <c r="GS90" s="191"/>
      <c r="GT90" s="191">
        <f t="shared" si="226"/>
        <v>0</v>
      </c>
      <c r="GU90" s="191"/>
      <c r="GV90" s="191"/>
      <c r="GW90" s="191"/>
      <c r="GX90" s="191"/>
      <c r="GY90" s="191"/>
      <c r="GZ90" s="191"/>
      <c r="HA90" s="191">
        <f t="shared" si="227"/>
        <v>0</v>
      </c>
      <c r="HB90" s="191"/>
      <c r="HC90" s="191"/>
      <c r="HD90" s="191"/>
      <c r="HE90" s="191"/>
      <c r="HF90" s="191"/>
      <c r="HG90" s="191"/>
      <c r="HH90" s="191">
        <f t="shared" si="228"/>
        <v>0</v>
      </c>
      <c r="HI90" s="191"/>
      <c r="HJ90" s="191"/>
      <c r="HK90" s="191"/>
      <c r="HL90" s="191"/>
      <c r="HM90" s="191"/>
      <c r="HN90" s="191"/>
      <c r="HO90" s="191">
        <f t="shared" si="229"/>
        <v>0</v>
      </c>
      <c r="HP90" s="191"/>
      <c r="HQ90" s="191"/>
      <c r="HR90" s="191"/>
      <c r="HS90" s="191"/>
      <c r="HT90" s="191"/>
      <c r="HU90" s="191"/>
      <c r="HV90" s="191">
        <f t="shared" si="230"/>
        <v>0</v>
      </c>
      <c r="HW90" s="191"/>
      <c r="HX90" s="191"/>
      <c r="HY90" s="191"/>
      <c r="HZ90" s="191"/>
      <c r="IA90" s="191"/>
      <c r="IB90" s="191"/>
      <c r="IC90" s="191">
        <f t="shared" si="231"/>
        <v>0</v>
      </c>
      <c r="ID90" s="191"/>
      <c r="IE90" s="191"/>
      <c r="IF90" s="191"/>
      <c r="IG90" s="191"/>
      <c r="IH90" s="191"/>
      <c r="II90" s="191"/>
      <c r="IJ90" s="191">
        <f t="shared" si="232"/>
        <v>0</v>
      </c>
      <c r="IK90" s="191"/>
      <c r="IL90" s="191"/>
      <c r="IM90" s="191"/>
      <c r="IN90" s="191"/>
      <c r="IO90" s="191"/>
      <c r="IP90" s="191"/>
      <c r="IQ90" s="191">
        <f t="shared" si="233"/>
        <v>0</v>
      </c>
      <c r="IR90" s="191"/>
      <c r="IS90" s="191"/>
      <c r="IT90" s="191"/>
      <c r="IU90" s="191"/>
      <c r="IV90" s="191"/>
      <c r="IW90" s="191"/>
      <c r="IX90" s="191">
        <f t="shared" si="234"/>
        <v>0</v>
      </c>
      <c r="IY90" s="191"/>
      <c r="IZ90" s="191"/>
      <c r="JA90" s="191"/>
      <c r="JB90" s="191"/>
      <c r="JC90" s="191"/>
      <c r="JD90" s="191"/>
      <c r="JE90" s="191">
        <f t="shared" si="235"/>
        <v>0</v>
      </c>
      <c r="JF90" s="191"/>
      <c r="JG90" s="191"/>
      <c r="JH90" s="191"/>
      <c r="JI90" s="191"/>
      <c r="JJ90" s="191"/>
      <c r="JK90" s="191"/>
      <c r="JL90" s="191">
        <f t="shared" si="236"/>
        <v>0</v>
      </c>
      <c r="JM90" s="191"/>
      <c r="JN90" s="191"/>
      <c r="JO90" s="191"/>
      <c r="JP90" s="191"/>
      <c r="JQ90" s="191"/>
      <c r="JR90" s="191"/>
      <c r="JS90" s="191">
        <f t="shared" si="237"/>
        <v>0</v>
      </c>
      <c r="JT90" s="191"/>
      <c r="JU90" s="191"/>
      <c r="JV90" s="191"/>
      <c r="JW90" s="191"/>
      <c r="JX90" s="191"/>
      <c r="JY90" s="191"/>
      <c r="JZ90" s="191">
        <f t="shared" si="238"/>
        <v>0</v>
      </c>
      <c r="KA90" s="191"/>
      <c r="KB90" s="191"/>
      <c r="KC90" s="191"/>
      <c r="KD90" s="191"/>
      <c r="KE90" s="191"/>
      <c r="KF90" s="191"/>
      <c r="KG90" s="191">
        <f t="shared" si="239"/>
        <v>0</v>
      </c>
      <c r="KH90" s="191"/>
      <c r="KI90" s="191"/>
      <c r="KJ90" s="191"/>
      <c r="KK90" s="191"/>
      <c r="KL90" s="191"/>
      <c r="KM90" s="191"/>
      <c r="KN90" s="191">
        <f t="shared" si="240"/>
        <v>0</v>
      </c>
      <c r="KO90" s="191"/>
      <c r="KP90" s="191"/>
      <c r="KQ90" s="191"/>
      <c r="KR90" s="191"/>
      <c r="KS90" s="191"/>
      <c r="KT90" s="191"/>
      <c r="KU90" s="191">
        <f t="shared" si="241"/>
        <v>0</v>
      </c>
      <c r="KV90" s="191"/>
      <c r="KW90" s="191"/>
      <c r="KX90" s="191"/>
      <c r="KY90" s="191"/>
      <c r="KZ90" s="191"/>
      <c r="LA90" s="191"/>
      <c r="LB90" s="191">
        <f t="shared" si="242"/>
        <v>0</v>
      </c>
      <c r="LC90" s="191"/>
      <c r="LD90" s="191"/>
      <c r="LE90" s="191"/>
      <c r="LF90" s="191"/>
      <c r="LG90" s="191"/>
      <c r="LH90" s="191"/>
      <c r="LI90" s="191">
        <f t="shared" si="243"/>
        <v>0</v>
      </c>
      <c r="LJ90" s="191"/>
      <c r="LK90" s="191"/>
      <c r="LL90" s="191"/>
      <c r="LM90" s="191"/>
      <c r="LN90" s="191"/>
      <c r="LO90" s="191"/>
      <c r="LP90" s="191">
        <f t="shared" si="244"/>
        <v>0</v>
      </c>
      <c r="LQ90" s="191"/>
      <c r="LR90" s="191"/>
      <c r="LS90" s="191"/>
      <c r="LT90" s="191"/>
      <c r="LU90" s="191"/>
      <c r="LV90" s="191"/>
      <c r="LW90" s="191">
        <f t="shared" si="245"/>
        <v>0</v>
      </c>
      <c r="LX90" s="191"/>
      <c r="LY90" s="191"/>
      <c r="LZ90" s="191"/>
      <c r="MA90" s="191"/>
      <c r="MB90" s="191"/>
      <c r="MC90" s="191"/>
      <c r="MD90" s="191">
        <f t="shared" si="246"/>
        <v>0</v>
      </c>
      <c r="ME90" s="191"/>
      <c r="MF90" s="191"/>
      <c r="MG90" s="191"/>
      <c r="MH90" s="191"/>
      <c r="MI90" s="191"/>
      <c r="MJ90" s="191"/>
      <c r="MK90" s="191">
        <f t="shared" si="247"/>
        <v>0</v>
      </c>
      <c r="ML90" s="191"/>
      <c r="MM90" s="191"/>
      <c r="MN90" s="191"/>
      <c r="MO90" s="191"/>
      <c r="MP90" s="191"/>
      <c r="MQ90" s="191"/>
      <c r="MR90" s="191">
        <f t="shared" si="248"/>
        <v>0</v>
      </c>
      <c r="MS90" s="191"/>
      <c r="MT90" s="191"/>
      <c r="MU90" s="191"/>
      <c r="MV90" s="191"/>
      <c r="MW90" s="191"/>
      <c r="MX90" s="191"/>
      <c r="MY90" s="191">
        <f t="shared" si="249"/>
        <v>0</v>
      </c>
      <c r="MZ90" s="191"/>
      <c r="NA90" s="191"/>
      <c r="NB90" s="191"/>
      <c r="NC90" s="191">
        <v>929</v>
      </c>
      <c r="ND90" s="201">
        <f t="shared" si="250"/>
        <v>134767.24300000002</v>
      </c>
      <c r="NE90" s="191"/>
      <c r="NF90" s="201">
        <f t="shared" si="251"/>
        <v>134767.24300000002</v>
      </c>
      <c r="NG90" s="191">
        <v>866</v>
      </c>
      <c r="NH90" s="191"/>
      <c r="NI90" s="191"/>
      <c r="NJ90" s="191"/>
      <c r="NK90" s="191"/>
      <c r="NL90" s="191"/>
      <c r="NM90" s="191">
        <f t="shared" si="252"/>
        <v>0</v>
      </c>
      <c r="NN90" s="191"/>
      <c r="NO90" s="191"/>
      <c r="NP90" s="191"/>
      <c r="NQ90" s="191"/>
      <c r="NR90" s="191"/>
      <c r="NS90" s="191"/>
      <c r="NT90" s="191">
        <f t="shared" si="253"/>
        <v>0</v>
      </c>
      <c r="NU90" s="191"/>
      <c r="NV90" s="191"/>
      <c r="NW90" s="191"/>
      <c r="NX90" s="191"/>
      <c r="NY90" s="191"/>
      <c r="NZ90" s="191"/>
      <c r="OA90" s="191">
        <f t="shared" si="254"/>
        <v>0</v>
      </c>
      <c r="OB90" s="191"/>
      <c r="OC90" s="191"/>
      <c r="OD90" s="191"/>
      <c r="OE90" s="191"/>
      <c r="OF90" s="191"/>
      <c r="OG90" s="191"/>
      <c r="OH90" s="191">
        <f t="shared" si="255"/>
        <v>0</v>
      </c>
      <c r="OI90" s="191"/>
      <c r="OJ90" s="191"/>
      <c r="OK90" s="191"/>
      <c r="OL90" s="191"/>
      <c r="OM90" s="191"/>
      <c r="ON90" s="191"/>
      <c r="OO90" s="191">
        <f t="shared" si="256"/>
        <v>0</v>
      </c>
      <c r="OP90" s="191"/>
      <c r="OQ90" s="191"/>
      <c r="OR90" s="191"/>
      <c r="OS90" s="191"/>
      <c r="OT90" s="191"/>
      <c r="OU90" s="191"/>
      <c r="OV90" s="191">
        <f t="shared" si="257"/>
        <v>0</v>
      </c>
      <c r="OW90" s="191"/>
      <c r="OX90" s="191"/>
      <c r="OY90" s="191"/>
      <c r="OZ90" s="191"/>
      <c r="PA90" s="191"/>
      <c r="PB90" s="191"/>
      <c r="PC90" s="191">
        <f t="shared" si="258"/>
        <v>0</v>
      </c>
      <c r="PD90" s="191"/>
      <c r="PE90" s="191"/>
      <c r="PF90" s="191"/>
      <c r="PG90" s="191"/>
      <c r="PH90" s="191"/>
      <c r="PI90" s="191"/>
      <c r="PJ90" s="191">
        <f t="shared" si="259"/>
        <v>0</v>
      </c>
      <c r="PK90" s="191"/>
      <c r="PL90" s="191"/>
      <c r="PM90" s="191"/>
      <c r="PN90" s="191"/>
      <c r="PO90" s="191"/>
      <c r="PP90" s="191"/>
      <c r="PQ90" s="191">
        <f t="shared" si="260"/>
        <v>0</v>
      </c>
      <c r="PR90" s="191"/>
      <c r="PS90" s="191"/>
      <c r="PT90" s="191"/>
      <c r="PU90" s="191"/>
      <c r="PV90" s="191"/>
      <c r="PW90" s="191"/>
      <c r="PX90" s="191">
        <f t="shared" si="261"/>
        <v>0</v>
      </c>
      <c r="PY90" s="191"/>
      <c r="PZ90" s="191"/>
      <c r="QA90" s="191"/>
      <c r="QB90" s="191"/>
      <c r="QC90" s="191"/>
      <c r="QD90" s="191"/>
      <c r="QE90" s="191">
        <f t="shared" si="262"/>
        <v>0</v>
      </c>
      <c r="QF90" s="191"/>
      <c r="QG90" s="191"/>
      <c r="QH90" s="191"/>
      <c r="QI90" s="191"/>
      <c r="QJ90" s="191"/>
      <c r="QK90" s="191"/>
      <c r="QL90" s="191">
        <f t="shared" si="263"/>
        <v>0</v>
      </c>
      <c r="QM90" s="191"/>
      <c r="QN90" s="191"/>
      <c r="QO90" s="191"/>
      <c r="QP90" s="191"/>
      <c r="QQ90" s="191"/>
      <c r="QR90" s="191"/>
      <c r="QS90" s="191">
        <f t="shared" si="264"/>
        <v>0</v>
      </c>
      <c r="QT90" s="191"/>
      <c r="QU90" s="191"/>
      <c r="QV90" s="191"/>
      <c r="QW90" s="191"/>
      <c r="QX90" s="191"/>
      <c r="QY90" s="191"/>
      <c r="QZ90" s="191">
        <f t="shared" si="265"/>
        <v>0</v>
      </c>
      <c r="RA90" s="191"/>
      <c r="RB90" s="191"/>
      <c r="RC90" s="191"/>
      <c r="RD90" s="191"/>
      <c r="RE90" s="191"/>
      <c r="RF90" s="191"/>
      <c r="RG90" s="191">
        <f t="shared" si="266"/>
        <v>0</v>
      </c>
      <c r="RH90" s="191"/>
      <c r="RI90" s="191"/>
      <c r="RJ90" s="191"/>
      <c r="RK90" s="191"/>
      <c r="RL90" s="191"/>
      <c r="RM90" s="191"/>
      <c r="RN90" s="191">
        <f t="shared" si="267"/>
        <v>0</v>
      </c>
      <c r="RO90" s="191"/>
      <c r="RP90" s="191"/>
      <c r="RQ90" s="191"/>
      <c r="RR90" s="191"/>
      <c r="RS90" s="191"/>
      <c r="RT90" s="191"/>
      <c r="RU90" s="191">
        <f t="shared" si="268"/>
        <v>0</v>
      </c>
      <c r="RV90" s="191"/>
      <c r="RW90" s="191"/>
      <c r="RX90" s="191"/>
      <c r="RY90" s="191"/>
      <c r="RZ90" s="191"/>
      <c r="SA90" s="191"/>
      <c r="SB90" s="191">
        <f t="shared" si="269"/>
        <v>0</v>
      </c>
      <c r="SC90" s="191"/>
      <c r="SD90" s="191"/>
      <c r="SE90" s="191"/>
      <c r="SF90" s="191"/>
      <c r="SG90" s="191"/>
      <c r="SH90" s="191"/>
      <c r="SI90" s="191">
        <f t="shared" si="270"/>
        <v>0</v>
      </c>
      <c r="SJ90" s="191"/>
      <c r="SK90" s="191"/>
      <c r="SL90" s="191"/>
      <c r="SM90" s="191"/>
      <c r="SN90" s="191"/>
      <c r="SO90" s="191"/>
      <c r="SP90" s="191">
        <f t="shared" si="271"/>
        <v>0</v>
      </c>
      <c r="SQ90" s="191"/>
      <c r="SR90" s="191"/>
      <c r="SS90" s="191"/>
      <c r="ST90" s="191"/>
      <c r="SU90" s="191"/>
      <c r="SV90" s="191"/>
      <c r="SW90" s="191">
        <f t="shared" si="272"/>
        <v>0</v>
      </c>
      <c r="SX90" s="191"/>
      <c r="SY90" s="191"/>
      <c r="SZ90" s="191"/>
      <c r="TA90" s="191"/>
      <c r="TB90" s="191"/>
      <c r="TC90" s="191"/>
      <c r="TD90" s="191">
        <f t="shared" si="273"/>
        <v>0</v>
      </c>
      <c r="TE90" s="191"/>
      <c r="TF90" s="191"/>
      <c r="TG90" s="191"/>
      <c r="TH90" s="191"/>
      <c r="TI90" s="191"/>
      <c r="TJ90" s="191"/>
      <c r="TK90" s="191">
        <f t="shared" si="274"/>
        <v>0</v>
      </c>
      <c r="TL90" s="191"/>
      <c r="TM90" s="191"/>
      <c r="TN90" s="191"/>
      <c r="TO90" s="191"/>
      <c r="TP90" s="191"/>
      <c r="TQ90" s="191"/>
      <c r="TR90" s="191">
        <f t="shared" si="275"/>
        <v>0</v>
      </c>
      <c r="TS90" s="191"/>
      <c r="TT90" s="191"/>
      <c r="TU90" s="191"/>
      <c r="TV90" s="191"/>
      <c r="TW90" s="191"/>
      <c r="TX90" s="191"/>
      <c r="TY90" s="191">
        <f t="shared" si="276"/>
        <v>0</v>
      </c>
      <c r="TZ90" s="191"/>
      <c r="UA90" s="191"/>
      <c r="UB90" s="191"/>
      <c r="UC90" s="191"/>
      <c r="UD90" s="191"/>
      <c r="UE90" s="191"/>
      <c r="UF90" s="191">
        <f t="shared" si="277"/>
        <v>0</v>
      </c>
      <c r="UG90" s="191"/>
      <c r="UH90" s="191"/>
      <c r="UI90" s="191"/>
      <c r="UJ90" s="191"/>
      <c r="UK90" s="191"/>
      <c r="UL90" s="191"/>
      <c r="UM90" s="191">
        <f t="shared" si="278"/>
        <v>0</v>
      </c>
      <c r="UN90" s="191"/>
      <c r="UO90" s="191"/>
      <c r="UP90" s="191"/>
      <c r="UQ90" s="191"/>
      <c r="UR90" s="191"/>
      <c r="US90" s="191"/>
      <c r="UT90" s="191">
        <f t="shared" si="279"/>
        <v>0</v>
      </c>
      <c r="UU90" s="191"/>
      <c r="UV90" s="191"/>
      <c r="UW90" s="191"/>
      <c r="UX90" s="191"/>
      <c r="UY90" s="191"/>
      <c r="UZ90" s="191"/>
      <c r="VA90" s="191">
        <f t="shared" si="280"/>
        <v>0</v>
      </c>
      <c r="VB90" s="191"/>
      <c r="VC90" s="191"/>
      <c r="VD90" s="191"/>
      <c r="VE90" s="191"/>
      <c r="VF90" s="191"/>
      <c r="VG90" s="191"/>
      <c r="VH90" s="191">
        <f t="shared" si="281"/>
        <v>0</v>
      </c>
      <c r="VI90" s="191"/>
      <c r="VJ90" s="191"/>
      <c r="VK90" s="191"/>
      <c r="VL90" s="191"/>
      <c r="VM90" s="191"/>
      <c r="VN90" s="191"/>
      <c r="VO90" s="191">
        <f t="shared" si="282"/>
        <v>0</v>
      </c>
      <c r="VP90" s="191"/>
      <c r="VQ90" s="191"/>
      <c r="VR90" s="191"/>
      <c r="VS90" s="191"/>
      <c r="VT90" s="191"/>
      <c r="VU90" s="191"/>
      <c r="VV90" s="191">
        <f t="shared" si="283"/>
        <v>0</v>
      </c>
      <c r="VW90" s="191"/>
      <c r="VX90" s="191"/>
      <c r="VY90" s="191"/>
      <c r="VZ90" s="191"/>
      <c r="WA90" s="191"/>
      <c r="WB90" s="191"/>
      <c r="WC90" s="191">
        <f t="shared" si="284"/>
        <v>0</v>
      </c>
      <c r="WD90" s="191"/>
      <c r="WE90" s="191"/>
      <c r="WF90" s="191"/>
      <c r="WG90" s="191"/>
      <c r="WH90" s="191"/>
      <c r="WI90" s="191"/>
      <c r="WJ90" s="191">
        <f t="shared" si="285"/>
        <v>0</v>
      </c>
      <c r="WK90" s="191"/>
      <c r="WL90" s="191"/>
      <c r="WM90" s="191"/>
      <c r="WN90" s="191"/>
      <c r="WO90" s="191"/>
      <c r="WP90" s="191"/>
      <c r="WQ90" s="191">
        <f t="shared" si="286"/>
        <v>0</v>
      </c>
      <c r="WR90" s="191"/>
      <c r="WS90" s="191"/>
      <c r="WT90" s="191"/>
      <c r="WU90" s="191"/>
      <c r="WV90" s="191"/>
      <c r="WW90" s="191"/>
      <c r="WX90" s="191">
        <f t="shared" si="287"/>
        <v>0</v>
      </c>
      <c r="WY90" s="191"/>
      <c r="WZ90" s="191"/>
      <c r="XA90" s="191"/>
      <c r="XB90" s="191"/>
      <c r="XC90" s="191"/>
      <c r="XD90" s="191"/>
      <c r="XE90" s="191">
        <f t="shared" si="288"/>
        <v>0</v>
      </c>
      <c r="XF90" s="191"/>
      <c r="XG90" s="191"/>
      <c r="XH90" s="191"/>
      <c r="XI90" s="191"/>
      <c r="XJ90" s="191"/>
      <c r="XK90" s="191"/>
      <c r="XL90" s="191">
        <f t="shared" si="289"/>
        <v>0</v>
      </c>
      <c r="XM90" s="191"/>
      <c r="XN90" s="191"/>
      <c r="XO90" s="191"/>
      <c r="XP90" s="191">
        <v>1</v>
      </c>
      <c r="XQ90" s="191">
        <f t="shared" si="290"/>
        <v>10000</v>
      </c>
      <c r="XR90" s="191"/>
      <c r="XS90" s="191">
        <f t="shared" si="291"/>
        <v>10000</v>
      </c>
      <c r="XT90" s="191"/>
      <c r="XU90" s="191"/>
      <c r="XV90" s="191"/>
      <c r="XW90" s="191"/>
      <c r="XX90" s="191"/>
      <c r="XY90" s="191"/>
      <c r="XZ90" s="191">
        <f t="shared" si="292"/>
        <v>0</v>
      </c>
      <c r="YA90" s="191"/>
      <c r="YB90" s="191"/>
      <c r="YC90" s="191"/>
      <c r="YD90" s="191"/>
      <c r="YE90" s="191"/>
      <c r="YF90" s="191"/>
      <c r="YG90" s="191">
        <f t="shared" si="293"/>
        <v>0</v>
      </c>
      <c r="YH90" s="191"/>
      <c r="YI90" s="191"/>
      <c r="YJ90" s="191"/>
      <c r="YK90" s="191"/>
      <c r="YL90" s="191"/>
      <c r="YM90" s="191"/>
      <c r="YN90" s="191">
        <f t="shared" si="294"/>
        <v>0</v>
      </c>
      <c r="YO90" s="191"/>
      <c r="YP90" s="191"/>
      <c r="YQ90" s="191"/>
      <c r="YR90" s="191"/>
      <c r="YS90" s="191"/>
      <c r="YT90" s="191"/>
      <c r="YU90" s="191">
        <f t="shared" si="295"/>
        <v>0</v>
      </c>
      <c r="YV90" s="191"/>
      <c r="YW90" s="191"/>
      <c r="YX90" s="191"/>
      <c r="YY90" s="191"/>
      <c r="YZ90" s="191">
        <v>159100</v>
      </c>
      <c r="ZA90" s="191"/>
      <c r="ZB90" s="191">
        <f t="shared" si="296"/>
        <v>159100</v>
      </c>
      <c r="ZC90" s="191"/>
      <c r="ZD90" s="191"/>
      <c r="ZE90" s="191"/>
      <c r="ZF90" s="191"/>
      <c r="ZG90" s="191"/>
      <c r="ZH90" s="191"/>
      <c r="ZI90" s="191">
        <f t="shared" si="297"/>
        <v>0</v>
      </c>
      <c r="ZJ90" s="191"/>
      <c r="ZK90" s="191"/>
      <c r="ZL90" s="191"/>
      <c r="ZM90" s="191"/>
      <c r="ZN90" s="191"/>
      <c r="ZO90" s="191"/>
      <c r="ZP90" s="191">
        <f t="shared" si="298"/>
        <v>0</v>
      </c>
      <c r="ZQ90" s="191"/>
      <c r="ZR90" s="191"/>
      <c r="ZS90" s="191"/>
      <c r="ZT90" s="191"/>
      <c r="ZU90" s="190">
        <f t="shared" si="203"/>
        <v>303867.24300000002</v>
      </c>
      <c r="ZV90" s="190">
        <f t="shared" si="305"/>
        <v>0</v>
      </c>
      <c r="ZW90" s="190">
        <f t="shared" si="306"/>
        <v>303867.24300000002</v>
      </c>
      <c r="ZX90" s="9"/>
    </row>
    <row r="91" spans="1:700" ht="18" customHeight="1">
      <c r="A91" s="213">
        <v>20</v>
      </c>
      <c r="B91" s="191" t="s">
        <v>1917</v>
      </c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>
        <f t="shared" si="204"/>
        <v>0</v>
      </c>
      <c r="N91" s="191"/>
      <c r="O91" s="191"/>
      <c r="P91" s="191"/>
      <c r="Q91" s="191"/>
      <c r="R91" s="191"/>
      <c r="S91" s="191"/>
      <c r="T91" s="191">
        <f t="shared" si="205"/>
        <v>0</v>
      </c>
      <c r="U91" s="191"/>
      <c r="V91" s="191"/>
      <c r="W91" s="191"/>
      <c r="X91" s="191"/>
      <c r="Y91" s="191"/>
      <c r="Z91" s="191"/>
      <c r="AA91" s="191">
        <f t="shared" si="206"/>
        <v>0</v>
      </c>
      <c r="AB91" s="191"/>
      <c r="AC91" s="191"/>
      <c r="AD91" s="191"/>
      <c r="AE91" s="191"/>
      <c r="AF91" s="191"/>
      <c r="AG91" s="191"/>
      <c r="AH91" s="191">
        <f t="shared" si="207"/>
        <v>0</v>
      </c>
      <c r="AI91" s="191"/>
      <c r="AJ91" s="191"/>
      <c r="AK91" s="191"/>
      <c r="AL91" s="191"/>
      <c r="AM91" s="191"/>
      <c r="AN91" s="191"/>
      <c r="AO91" s="191">
        <f t="shared" si="208"/>
        <v>0</v>
      </c>
      <c r="AP91" s="191"/>
      <c r="AQ91" s="191"/>
      <c r="AR91" s="191"/>
      <c r="AS91" s="191"/>
      <c r="AT91" s="191"/>
      <c r="AU91" s="191"/>
      <c r="AV91" s="191">
        <f t="shared" si="209"/>
        <v>0</v>
      </c>
      <c r="AW91" s="191"/>
      <c r="AX91" s="191"/>
      <c r="AY91" s="191"/>
      <c r="AZ91" s="191"/>
      <c r="BA91" s="191"/>
      <c r="BB91" s="191"/>
      <c r="BC91" s="191">
        <f t="shared" si="210"/>
        <v>0</v>
      </c>
      <c r="BD91" s="191"/>
      <c r="BE91" s="191"/>
      <c r="BF91" s="191"/>
      <c r="BG91" s="191"/>
      <c r="BH91" s="191"/>
      <c r="BI91" s="191"/>
      <c r="BJ91" s="191">
        <f t="shared" si="211"/>
        <v>0</v>
      </c>
      <c r="BK91" s="191"/>
      <c r="BL91" s="191"/>
      <c r="BM91" s="191"/>
      <c r="BN91" s="191"/>
      <c r="BO91" s="191"/>
      <c r="BP91" s="191"/>
      <c r="BQ91" s="191">
        <f t="shared" si="212"/>
        <v>0</v>
      </c>
      <c r="BR91" s="191"/>
      <c r="BS91" s="191"/>
      <c r="BT91" s="191"/>
      <c r="BU91" s="191"/>
      <c r="BV91" s="191"/>
      <c r="BW91" s="191"/>
      <c r="BX91" s="191">
        <f t="shared" si="213"/>
        <v>0</v>
      </c>
      <c r="BY91" s="191"/>
      <c r="BZ91" s="191"/>
      <c r="CA91" s="191"/>
      <c r="CB91" s="191"/>
      <c r="CC91" s="191"/>
      <c r="CD91" s="191"/>
      <c r="CE91" s="191">
        <f t="shared" si="214"/>
        <v>0</v>
      </c>
      <c r="CF91" s="191"/>
      <c r="CG91" s="191"/>
      <c r="CH91" s="191"/>
      <c r="CI91" s="191"/>
      <c r="CJ91" s="191"/>
      <c r="CK91" s="191"/>
      <c r="CL91" s="191">
        <f t="shared" si="215"/>
        <v>0</v>
      </c>
      <c r="CM91" s="191"/>
      <c r="CN91" s="191"/>
      <c r="CO91" s="191"/>
      <c r="CP91" s="191"/>
      <c r="CQ91" s="191"/>
      <c r="CR91" s="191"/>
      <c r="CS91" s="191">
        <f t="shared" si="216"/>
        <v>0</v>
      </c>
      <c r="CT91" s="191"/>
      <c r="CU91" s="191"/>
      <c r="CV91" s="191"/>
      <c r="CW91" s="191"/>
      <c r="CX91" s="191"/>
      <c r="CY91" s="191"/>
      <c r="CZ91" s="191">
        <f t="shared" si="217"/>
        <v>0</v>
      </c>
      <c r="DA91" s="191"/>
      <c r="DB91" s="191"/>
      <c r="DC91" s="191"/>
      <c r="DD91" s="191"/>
      <c r="DE91" s="191"/>
      <c r="DF91" s="191"/>
      <c r="DG91" s="191">
        <f t="shared" si="218"/>
        <v>0</v>
      </c>
      <c r="DH91" s="191"/>
      <c r="DI91" s="191"/>
      <c r="DJ91" s="191"/>
      <c r="DK91" s="191"/>
      <c r="DL91" s="191"/>
      <c r="DM91" s="191"/>
      <c r="DN91" s="191">
        <f t="shared" si="219"/>
        <v>0</v>
      </c>
      <c r="DO91" s="191"/>
      <c r="DP91" s="191"/>
      <c r="DQ91" s="191"/>
      <c r="DR91" s="191"/>
      <c r="DS91" s="191"/>
      <c r="DT91" s="191"/>
      <c r="DU91" s="191">
        <f t="shared" si="220"/>
        <v>0</v>
      </c>
      <c r="DV91" s="191"/>
      <c r="DW91" s="191"/>
      <c r="DX91" s="191"/>
      <c r="DY91" s="191"/>
      <c r="DZ91" s="191"/>
      <c r="EA91" s="191"/>
      <c r="EB91" s="191">
        <f t="shared" si="221"/>
        <v>0</v>
      </c>
      <c r="EC91" s="191"/>
      <c r="ED91" s="191"/>
      <c r="EE91" s="191"/>
      <c r="EF91" s="191"/>
      <c r="EG91" s="191"/>
      <c r="EH91" s="191"/>
      <c r="EI91" s="191">
        <f t="shared" si="222"/>
        <v>0</v>
      </c>
      <c r="EJ91" s="191"/>
      <c r="EK91" s="191"/>
      <c r="EL91" s="191"/>
      <c r="EM91" s="191"/>
      <c r="EN91" s="191"/>
      <c r="EO91" s="191"/>
      <c r="EP91" s="191">
        <f t="shared" si="299"/>
        <v>0</v>
      </c>
      <c r="EQ91" s="191"/>
      <c r="ER91" s="191"/>
      <c r="ES91" s="191"/>
      <c r="ET91" s="191"/>
      <c r="EU91" s="191"/>
      <c r="EV91" s="191"/>
      <c r="EW91" s="191">
        <f t="shared" si="300"/>
        <v>0</v>
      </c>
      <c r="EX91" s="191"/>
      <c r="EY91" s="191"/>
      <c r="EZ91" s="191"/>
      <c r="FA91" s="191"/>
      <c r="FB91" s="191"/>
      <c r="FC91" s="191"/>
      <c r="FD91" s="191">
        <f t="shared" si="301"/>
        <v>0</v>
      </c>
      <c r="FE91" s="191"/>
      <c r="FF91" s="191"/>
      <c r="FG91" s="191"/>
      <c r="FH91" s="191"/>
      <c r="FI91" s="191"/>
      <c r="FJ91" s="191"/>
      <c r="FK91" s="191">
        <f t="shared" si="223"/>
        <v>0</v>
      </c>
      <c r="FL91" s="191"/>
      <c r="FM91" s="191"/>
      <c r="FN91" s="191"/>
      <c r="FO91" s="191"/>
      <c r="FP91" s="191"/>
      <c r="FQ91" s="191"/>
      <c r="FR91" s="191">
        <f t="shared" si="224"/>
        <v>0</v>
      </c>
      <c r="FS91" s="191"/>
      <c r="FT91" s="191"/>
      <c r="FU91" s="191"/>
      <c r="FV91" s="191"/>
      <c r="FW91" s="191"/>
      <c r="FX91" s="191"/>
      <c r="FY91" s="191">
        <f t="shared" si="225"/>
        <v>0</v>
      </c>
      <c r="FZ91" s="191"/>
      <c r="GA91" s="191"/>
      <c r="GB91" s="191"/>
      <c r="GC91" s="191"/>
      <c r="GD91" s="191"/>
      <c r="GE91" s="191"/>
      <c r="GF91" s="191">
        <f t="shared" si="302"/>
        <v>0</v>
      </c>
      <c r="GG91" s="191"/>
      <c r="GH91" s="191"/>
      <c r="GI91" s="191"/>
      <c r="GJ91" s="191"/>
      <c r="GK91" s="191"/>
      <c r="GL91" s="191"/>
      <c r="GM91" s="191">
        <f t="shared" si="303"/>
        <v>0</v>
      </c>
      <c r="GN91" s="191"/>
      <c r="GO91" s="191"/>
      <c r="GP91" s="191"/>
      <c r="GQ91" s="191"/>
      <c r="GR91" s="191"/>
      <c r="GS91" s="191"/>
      <c r="GT91" s="191">
        <f t="shared" si="226"/>
        <v>0</v>
      </c>
      <c r="GU91" s="191"/>
      <c r="GV91" s="191"/>
      <c r="GW91" s="191"/>
      <c r="GX91" s="191"/>
      <c r="GY91" s="191"/>
      <c r="GZ91" s="191"/>
      <c r="HA91" s="191">
        <f t="shared" si="227"/>
        <v>0</v>
      </c>
      <c r="HB91" s="191"/>
      <c r="HC91" s="191"/>
      <c r="HD91" s="191"/>
      <c r="HE91" s="191"/>
      <c r="HF91" s="191"/>
      <c r="HG91" s="191"/>
      <c r="HH91" s="191">
        <f t="shared" si="228"/>
        <v>0</v>
      </c>
      <c r="HI91" s="191"/>
      <c r="HJ91" s="191"/>
      <c r="HK91" s="191"/>
      <c r="HL91" s="191"/>
      <c r="HM91" s="191"/>
      <c r="HN91" s="191"/>
      <c r="HO91" s="191">
        <f t="shared" si="229"/>
        <v>0</v>
      </c>
      <c r="HP91" s="191"/>
      <c r="HQ91" s="191"/>
      <c r="HR91" s="191"/>
      <c r="HS91" s="191"/>
      <c r="HT91" s="191"/>
      <c r="HU91" s="191"/>
      <c r="HV91" s="191">
        <f t="shared" si="230"/>
        <v>0</v>
      </c>
      <c r="HW91" s="191"/>
      <c r="HX91" s="191"/>
      <c r="HY91" s="191"/>
      <c r="HZ91" s="191"/>
      <c r="IA91" s="191"/>
      <c r="IB91" s="191"/>
      <c r="IC91" s="191">
        <f t="shared" si="231"/>
        <v>0</v>
      </c>
      <c r="ID91" s="191"/>
      <c r="IE91" s="191"/>
      <c r="IF91" s="191"/>
      <c r="IG91" s="191"/>
      <c r="IH91" s="191"/>
      <c r="II91" s="191"/>
      <c r="IJ91" s="191">
        <f t="shared" si="232"/>
        <v>0</v>
      </c>
      <c r="IK91" s="191"/>
      <c r="IL91" s="191"/>
      <c r="IM91" s="191"/>
      <c r="IN91" s="191"/>
      <c r="IO91" s="191"/>
      <c r="IP91" s="191"/>
      <c r="IQ91" s="191">
        <f t="shared" si="233"/>
        <v>0</v>
      </c>
      <c r="IR91" s="191"/>
      <c r="IS91" s="191"/>
      <c r="IT91" s="191"/>
      <c r="IU91" s="191"/>
      <c r="IV91" s="191"/>
      <c r="IW91" s="191"/>
      <c r="IX91" s="191">
        <f t="shared" si="234"/>
        <v>0</v>
      </c>
      <c r="IY91" s="191"/>
      <c r="IZ91" s="191"/>
      <c r="JA91" s="191"/>
      <c r="JB91" s="191"/>
      <c r="JC91" s="191"/>
      <c r="JD91" s="191"/>
      <c r="JE91" s="191">
        <f t="shared" si="235"/>
        <v>0</v>
      </c>
      <c r="JF91" s="191"/>
      <c r="JG91" s="191"/>
      <c r="JH91" s="191"/>
      <c r="JI91" s="191"/>
      <c r="JJ91" s="191"/>
      <c r="JK91" s="191"/>
      <c r="JL91" s="191">
        <f t="shared" si="236"/>
        <v>0</v>
      </c>
      <c r="JM91" s="191"/>
      <c r="JN91" s="191"/>
      <c r="JO91" s="191"/>
      <c r="JP91" s="191"/>
      <c r="JQ91" s="191"/>
      <c r="JR91" s="191"/>
      <c r="JS91" s="191">
        <f t="shared" si="237"/>
        <v>0</v>
      </c>
      <c r="JT91" s="191"/>
      <c r="JU91" s="191"/>
      <c r="JV91" s="191"/>
      <c r="JW91" s="191"/>
      <c r="JX91" s="191"/>
      <c r="JY91" s="191"/>
      <c r="JZ91" s="191">
        <f t="shared" si="238"/>
        <v>0</v>
      </c>
      <c r="KA91" s="191"/>
      <c r="KB91" s="191"/>
      <c r="KC91" s="191"/>
      <c r="KD91" s="191"/>
      <c r="KE91" s="191"/>
      <c r="KF91" s="191"/>
      <c r="KG91" s="191">
        <f t="shared" si="239"/>
        <v>0</v>
      </c>
      <c r="KH91" s="191"/>
      <c r="KI91" s="191"/>
      <c r="KJ91" s="191"/>
      <c r="KK91" s="191"/>
      <c r="KL91" s="191"/>
      <c r="KM91" s="191"/>
      <c r="KN91" s="191">
        <f t="shared" si="240"/>
        <v>0</v>
      </c>
      <c r="KO91" s="191"/>
      <c r="KP91" s="191"/>
      <c r="KQ91" s="191"/>
      <c r="KR91" s="191"/>
      <c r="KS91" s="191"/>
      <c r="KT91" s="191"/>
      <c r="KU91" s="191">
        <f t="shared" si="241"/>
        <v>0</v>
      </c>
      <c r="KV91" s="191"/>
      <c r="KW91" s="191"/>
      <c r="KX91" s="191"/>
      <c r="KY91" s="191"/>
      <c r="KZ91" s="191"/>
      <c r="LA91" s="191"/>
      <c r="LB91" s="191">
        <f t="shared" si="242"/>
        <v>0</v>
      </c>
      <c r="LC91" s="191"/>
      <c r="LD91" s="191"/>
      <c r="LE91" s="191"/>
      <c r="LF91" s="191"/>
      <c r="LG91" s="191"/>
      <c r="LH91" s="191"/>
      <c r="LI91" s="191">
        <f t="shared" si="243"/>
        <v>0</v>
      </c>
      <c r="LJ91" s="191"/>
      <c r="LK91" s="191"/>
      <c r="LL91" s="191"/>
      <c r="LM91" s="191"/>
      <c r="LN91" s="191"/>
      <c r="LO91" s="191"/>
      <c r="LP91" s="191">
        <f t="shared" si="244"/>
        <v>0</v>
      </c>
      <c r="LQ91" s="191"/>
      <c r="LR91" s="191"/>
      <c r="LS91" s="191"/>
      <c r="LT91" s="191"/>
      <c r="LU91" s="191"/>
      <c r="LV91" s="191"/>
      <c r="LW91" s="191">
        <f t="shared" si="245"/>
        <v>0</v>
      </c>
      <c r="LX91" s="191"/>
      <c r="LY91" s="191"/>
      <c r="LZ91" s="191"/>
      <c r="MA91" s="191"/>
      <c r="MB91" s="191"/>
      <c r="MC91" s="191"/>
      <c r="MD91" s="191">
        <f t="shared" si="246"/>
        <v>0</v>
      </c>
      <c r="ME91" s="191"/>
      <c r="MF91" s="191"/>
      <c r="MG91" s="191"/>
      <c r="MH91" s="191"/>
      <c r="MI91" s="191"/>
      <c r="MJ91" s="191"/>
      <c r="MK91" s="191">
        <f t="shared" si="247"/>
        <v>0</v>
      </c>
      <c r="ML91" s="191"/>
      <c r="MM91" s="191"/>
      <c r="MN91" s="191"/>
      <c r="MO91" s="191"/>
      <c r="MP91" s="191"/>
      <c r="MQ91" s="191"/>
      <c r="MR91" s="191">
        <f t="shared" si="248"/>
        <v>0</v>
      </c>
      <c r="MS91" s="191"/>
      <c r="MT91" s="191"/>
      <c r="MU91" s="191"/>
      <c r="MV91" s="191"/>
      <c r="MW91" s="191"/>
      <c r="MX91" s="191"/>
      <c r="MY91" s="191">
        <f t="shared" si="249"/>
        <v>0</v>
      </c>
      <c r="MZ91" s="191"/>
      <c r="NA91" s="191"/>
      <c r="NB91" s="191"/>
      <c r="NC91" s="191">
        <v>350</v>
      </c>
      <c r="ND91" s="201">
        <f t="shared" si="250"/>
        <v>50773.450000000004</v>
      </c>
      <c r="NE91" s="191"/>
      <c r="NF91" s="201">
        <f t="shared" si="251"/>
        <v>50773.450000000004</v>
      </c>
      <c r="NG91" s="191">
        <v>326</v>
      </c>
      <c r="NH91" s="191"/>
      <c r="NI91" s="191"/>
      <c r="NJ91" s="191"/>
      <c r="NK91" s="191"/>
      <c r="NL91" s="191"/>
      <c r="NM91" s="191">
        <f t="shared" si="252"/>
        <v>0</v>
      </c>
      <c r="NN91" s="191"/>
      <c r="NO91" s="191"/>
      <c r="NP91" s="191"/>
      <c r="NQ91" s="191"/>
      <c r="NR91" s="191"/>
      <c r="NS91" s="191"/>
      <c r="NT91" s="191">
        <f t="shared" si="253"/>
        <v>0</v>
      </c>
      <c r="NU91" s="191"/>
      <c r="NV91" s="191"/>
      <c r="NW91" s="191"/>
      <c r="NX91" s="191"/>
      <c r="NY91" s="191"/>
      <c r="NZ91" s="191"/>
      <c r="OA91" s="191">
        <f t="shared" si="254"/>
        <v>0</v>
      </c>
      <c r="OB91" s="191"/>
      <c r="OC91" s="191"/>
      <c r="OD91" s="191"/>
      <c r="OE91" s="191"/>
      <c r="OF91" s="191"/>
      <c r="OG91" s="191"/>
      <c r="OH91" s="191">
        <f t="shared" si="255"/>
        <v>0</v>
      </c>
      <c r="OI91" s="191"/>
      <c r="OJ91" s="191"/>
      <c r="OK91" s="191"/>
      <c r="OL91" s="191"/>
      <c r="OM91" s="191"/>
      <c r="ON91" s="191"/>
      <c r="OO91" s="191">
        <f t="shared" si="256"/>
        <v>0</v>
      </c>
      <c r="OP91" s="191"/>
      <c r="OQ91" s="191"/>
      <c r="OR91" s="191"/>
      <c r="OS91" s="191"/>
      <c r="OT91" s="191"/>
      <c r="OU91" s="191"/>
      <c r="OV91" s="191">
        <f t="shared" si="257"/>
        <v>0</v>
      </c>
      <c r="OW91" s="191"/>
      <c r="OX91" s="191"/>
      <c r="OY91" s="191"/>
      <c r="OZ91" s="191"/>
      <c r="PA91" s="191"/>
      <c r="PB91" s="191"/>
      <c r="PC91" s="191">
        <f t="shared" si="258"/>
        <v>0</v>
      </c>
      <c r="PD91" s="191"/>
      <c r="PE91" s="191"/>
      <c r="PF91" s="191"/>
      <c r="PG91" s="191"/>
      <c r="PH91" s="191"/>
      <c r="PI91" s="191"/>
      <c r="PJ91" s="191">
        <f t="shared" si="259"/>
        <v>0</v>
      </c>
      <c r="PK91" s="191"/>
      <c r="PL91" s="191"/>
      <c r="PM91" s="191"/>
      <c r="PN91" s="191"/>
      <c r="PO91" s="191"/>
      <c r="PP91" s="191"/>
      <c r="PQ91" s="191">
        <f t="shared" si="260"/>
        <v>0</v>
      </c>
      <c r="PR91" s="191"/>
      <c r="PS91" s="191"/>
      <c r="PT91" s="191"/>
      <c r="PU91" s="191"/>
      <c r="PV91" s="191"/>
      <c r="PW91" s="191"/>
      <c r="PX91" s="191">
        <f t="shared" si="261"/>
        <v>0</v>
      </c>
      <c r="PY91" s="191"/>
      <c r="PZ91" s="191"/>
      <c r="QA91" s="191"/>
      <c r="QB91" s="191"/>
      <c r="QC91" s="191"/>
      <c r="QD91" s="191"/>
      <c r="QE91" s="191">
        <f t="shared" si="262"/>
        <v>0</v>
      </c>
      <c r="QF91" s="191"/>
      <c r="QG91" s="191"/>
      <c r="QH91" s="191"/>
      <c r="QI91" s="191"/>
      <c r="QJ91" s="191"/>
      <c r="QK91" s="191"/>
      <c r="QL91" s="191">
        <f t="shared" si="263"/>
        <v>0</v>
      </c>
      <c r="QM91" s="191"/>
      <c r="QN91" s="191"/>
      <c r="QO91" s="191"/>
      <c r="QP91" s="191"/>
      <c r="QQ91" s="191"/>
      <c r="QR91" s="191"/>
      <c r="QS91" s="191">
        <f t="shared" si="264"/>
        <v>0</v>
      </c>
      <c r="QT91" s="191"/>
      <c r="QU91" s="191"/>
      <c r="QV91" s="191"/>
      <c r="QW91" s="191"/>
      <c r="QX91" s="191"/>
      <c r="QY91" s="191"/>
      <c r="QZ91" s="191">
        <f t="shared" si="265"/>
        <v>0</v>
      </c>
      <c r="RA91" s="191"/>
      <c r="RB91" s="191"/>
      <c r="RC91" s="191"/>
      <c r="RD91" s="191"/>
      <c r="RE91" s="191"/>
      <c r="RF91" s="191"/>
      <c r="RG91" s="191">
        <f t="shared" si="266"/>
        <v>0</v>
      </c>
      <c r="RH91" s="191"/>
      <c r="RI91" s="191"/>
      <c r="RJ91" s="191"/>
      <c r="RK91" s="191"/>
      <c r="RL91" s="191"/>
      <c r="RM91" s="191"/>
      <c r="RN91" s="191">
        <f t="shared" si="267"/>
        <v>0</v>
      </c>
      <c r="RO91" s="191"/>
      <c r="RP91" s="191"/>
      <c r="RQ91" s="191"/>
      <c r="RR91" s="191"/>
      <c r="RS91" s="191"/>
      <c r="RT91" s="191"/>
      <c r="RU91" s="191">
        <f t="shared" si="268"/>
        <v>0</v>
      </c>
      <c r="RV91" s="191"/>
      <c r="RW91" s="191"/>
      <c r="RX91" s="191"/>
      <c r="RY91" s="191"/>
      <c r="RZ91" s="191"/>
      <c r="SA91" s="191"/>
      <c r="SB91" s="191">
        <f t="shared" si="269"/>
        <v>0</v>
      </c>
      <c r="SC91" s="191"/>
      <c r="SD91" s="191"/>
      <c r="SE91" s="191"/>
      <c r="SF91" s="191"/>
      <c r="SG91" s="191"/>
      <c r="SH91" s="191"/>
      <c r="SI91" s="191">
        <f t="shared" si="270"/>
        <v>0</v>
      </c>
      <c r="SJ91" s="191"/>
      <c r="SK91" s="191"/>
      <c r="SL91" s="191"/>
      <c r="SM91" s="191"/>
      <c r="SN91" s="191"/>
      <c r="SO91" s="191"/>
      <c r="SP91" s="191">
        <f t="shared" si="271"/>
        <v>0</v>
      </c>
      <c r="SQ91" s="191"/>
      <c r="SR91" s="191"/>
      <c r="SS91" s="191"/>
      <c r="ST91" s="191"/>
      <c r="SU91" s="191"/>
      <c r="SV91" s="191"/>
      <c r="SW91" s="191">
        <f t="shared" si="272"/>
        <v>0</v>
      </c>
      <c r="SX91" s="191"/>
      <c r="SY91" s="191"/>
      <c r="SZ91" s="191"/>
      <c r="TA91" s="191"/>
      <c r="TB91" s="191"/>
      <c r="TC91" s="191"/>
      <c r="TD91" s="191">
        <f t="shared" si="273"/>
        <v>0</v>
      </c>
      <c r="TE91" s="191"/>
      <c r="TF91" s="191"/>
      <c r="TG91" s="191"/>
      <c r="TH91" s="191"/>
      <c r="TI91" s="191"/>
      <c r="TJ91" s="191"/>
      <c r="TK91" s="191">
        <f t="shared" si="274"/>
        <v>0</v>
      </c>
      <c r="TL91" s="191"/>
      <c r="TM91" s="191"/>
      <c r="TN91" s="191"/>
      <c r="TO91" s="191"/>
      <c r="TP91" s="191"/>
      <c r="TQ91" s="191"/>
      <c r="TR91" s="191">
        <f t="shared" si="275"/>
        <v>0</v>
      </c>
      <c r="TS91" s="191"/>
      <c r="TT91" s="191"/>
      <c r="TU91" s="191"/>
      <c r="TV91" s="191"/>
      <c r="TW91" s="191"/>
      <c r="TX91" s="191"/>
      <c r="TY91" s="191">
        <f t="shared" si="276"/>
        <v>0</v>
      </c>
      <c r="TZ91" s="191"/>
      <c r="UA91" s="191"/>
      <c r="UB91" s="191"/>
      <c r="UC91" s="191"/>
      <c r="UD91" s="191"/>
      <c r="UE91" s="191"/>
      <c r="UF91" s="191">
        <f t="shared" si="277"/>
        <v>0</v>
      </c>
      <c r="UG91" s="191"/>
      <c r="UH91" s="191"/>
      <c r="UI91" s="191"/>
      <c r="UJ91" s="191"/>
      <c r="UK91" s="191"/>
      <c r="UL91" s="191"/>
      <c r="UM91" s="191">
        <f t="shared" si="278"/>
        <v>0</v>
      </c>
      <c r="UN91" s="191"/>
      <c r="UO91" s="191"/>
      <c r="UP91" s="191"/>
      <c r="UQ91" s="191"/>
      <c r="UR91" s="191"/>
      <c r="US91" s="191"/>
      <c r="UT91" s="191">
        <f t="shared" si="279"/>
        <v>0</v>
      </c>
      <c r="UU91" s="191"/>
      <c r="UV91" s="191"/>
      <c r="UW91" s="191"/>
      <c r="UX91" s="191"/>
      <c r="UY91" s="191"/>
      <c r="UZ91" s="191"/>
      <c r="VA91" s="191">
        <f t="shared" si="280"/>
        <v>0</v>
      </c>
      <c r="VB91" s="191"/>
      <c r="VC91" s="191"/>
      <c r="VD91" s="191"/>
      <c r="VE91" s="191"/>
      <c r="VF91" s="191"/>
      <c r="VG91" s="191"/>
      <c r="VH91" s="191">
        <f t="shared" si="281"/>
        <v>0</v>
      </c>
      <c r="VI91" s="191"/>
      <c r="VJ91" s="191"/>
      <c r="VK91" s="191"/>
      <c r="VL91" s="191"/>
      <c r="VM91" s="191"/>
      <c r="VN91" s="191"/>
      <c r="VO91" s="191">
        <f t="shared" si="282"/>
        <v>0</v>
      </c>
      <c r="VP91" s="191"/>
      <c r="VQ91" s="191"/>
      <c r="VR91" s="191"/>
      <c r="VS91" s="191"/>
      <c r="VT91" s="191"/>
      <c r="VU91" s="191"/>
      <c r="VV91" s="191">
        <f t="shared" si="283"/>
        <v>0</v>
      </c>
      <c r="VW91" s="191"/>
      <c r="VX91" s="191"/>
      <c r="VY91" s="191"/>
      <c r="VZ91" s="191"/>
      <c r="WA91" s="191"/>
      <c r="WB91" s="191"/>
      <c r="WC91" s="191">
        <f t="shared" si="284"/>
        <v>0</v>
      </c>
      <c r="WD91" s="191"/>
      <c r="WE91" s="191"/>
      <c r="WF91" s="191"/>
      <c r="WG91" s="191"/>
      <c r="WH91" s="191"/>
      <c r="WI91" s="191"/>
      <c r="WJ91" s="191">
        <f t="shared" si="285"/>
        <v>0</v>
      </c>
      <c r="WK91" s="191"/>
      <c r="WL91" s="191"/>
      <c r="WM91" s="191"/>
      <c r="WN91" s="191"/>
      <c r="WO91" s="191"/>
      <c r="WP91" s="191"/>
      <c r="WQ91" s="191">
        <f t="shared" si="286"/>
        <v>0</v>
      </c>
      <c r="WR91" s="191"/>
      <c r="WS91" s="191"/>
      <c r="WT91" s="191"/>
      <c r="WU91" s="191"/>
      <c r="WV91" s="191"/>
      <c r="WW91" s="191"/>
      <c r="WX91" s="191">
        <f t="shared" si="287"/>
        <v>0</v>
      </c>
      <c r="WY91" s="191"/>
      <c r="WZ91" s="191"/>
      <c r="XA91" s="191"/>
      <c r="XB91" s="191"/>
      <c r="XC91" s="191"/>
      <c r="XD91" s="191"/>
      <c r="XE91" s="191">
        <f t="shared" si="288"/>
        <v>0</v>
      </c>
      <c r="XF91" s="191"/>
      <c r="XG91" s="191"/>
      <c r="XH91" s="191"/>
      <c r="XI91" s="191"/>
      <c r="XJ91" s="191"/>
      <c r="XK91" s="191"/>
      <c r="XL91" s="191">
        <f t="shared" si="289"/>
        <v>0</v>
      </c>
      <c r="XM91" s="191"/>
      <c r="XN91" s="191"/>
      <c r="XO91" s="191"/>
      <c r="XP91" s="191">
        <v>1</v>
      </c>
      <c r="XQ91" s="191">
        <f t="shared" si="290"/>
        <v>10000</v>
      </c>
      <c r="XR91" s="191"/>
      <c r="XS91" s="191">
        <f t="shared" si="291"/>
        <v>10000</v>
      </c>
      <c r="XT91" s="191"/>
      <c r="XU91" s="191"/>
      <c r="XV91" s="191"/>
      <c r="XW91" s="191"/>
      <c r="XX91" s="191"/>
      <c r="XY91" s="191"/>
      <c r="XZ91" s="191">
        <f t="shared" si="292"/>
        <v>0</v>
      </c>
      <c r="YA91" s="191"/>
      <c r="YB91" s="191"/>
      <c r="YC91" s="191"/>
      <c r="YD91" s="191"/>
      <c r="YE91" s="191"/>
      <c r="YF91" s="191"/>
      <c r="YG91" s="191">
        <f t="shared" si="293"/>
        <v>0</v>
      </c>
      <c r="YH91" s="191"/>
      <c r="YI91" s="191"/>
      <c r="YJ91" s="191"/>
      <c r="YK91" s="191"/>
      <c r="YL91" s="191"/>
      <c r="YM91" s="191"/>
      <c r="YN91" s="191">
        <f t="shared" si="294"/>
        <v>0</v>
      </c>
      <c r="YO91" s="191"/>
      <c r="YP91" s="191"/>
      <c r="YQ91" s="191"/>
      <c r="YR91" s="191"/>
      <c r="YS91" s="191"/>
      <c r="YT91" s="191"/>
      <c r="YU91" s="191">
        <f t="shared" si="295"/>
        <v>0</v>
      </c>
      <c r="YV91" s="191"/>
      <c r="YW91" s="191"/>
      <c r="YX91" s="191"/>
      <c r="YY91" s="191"/>
      <c r="YZ91" s="191">
        <v>0</v>
      </c>
      <c r="ZA91" s="191"/>
      <c r="ZB91" s="191">
        <f t="shared" si="296"/>
        <v>0</v>
      </c>
      <c r="ZC91" s="191"/>
      <c r="ZD91" s="191"/>
      <c r="ZE91" s="191"/>
      <c r="ZF91" s="191"/>
      <c r="ZG91" s="191"/>
      <c r="ZH91" s="191"/>
      <c r="ZI91" s="191">
        <f t="shared" si="297"/>
        <v>0</v>
      </c>
      <c r="ZJ91" s="191"/>
      <c r="ZK91" s="191"/>
      <c r="ZL91" s="191"/>
      <c r="ZM91" s="191"/>
      <c r="ZN91" s="191"/>
      <c r="ZO91" s="191"/>
      <c r="ZP91" s="191">
        <f t="shared" si="298"/>
        <v>0</v>
      </c>
      <c r="ZQ91" s="191"/>
      <c r="ZR91" s="191"/>
      <c r="ZS91" s="191"/>
      <c r="ZT91" s="191"/>
      <c r="ZU91" s="190">
        <f t="shared" si="203"/>
        <v>60773.450000000004</v>
      </c>
      <c r="ZV91" s="190">
        <f t="shared" si="305"/>
        <v>0</v>
      </c>
      <c r="ZW91" s="190">
        <f t="shared" si="306"/>
        <v>60773.450000000004</v>
      </c>
      <c r="ZX91" s="9"/>
    </row>
    <row r="92" spans="1:700" ht="18" customHeight="1">
      <c r="A92" s="213">
        <v>21</v>
      </c>
      <c r="B92" s="191" t="s">
        <v>1918</v>
      </c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>
        <f t="shared" si="204"/>
        <v>0</v>
      </c>
      <c r="N92" s="191"/>
      <c r="O92" s="191"/>
      <c r="P92" s="191"/>
      <c r="Q92" s="191"/>
      <c r="R92" s="191"/>
      <c r="S92" s="191"/>
      <c r="T92" s="191">
        <f t="shared" si="205"/>
        <v>0</v>
      </c>
      <c r="U92" s="191"/>
      <c r="V92" s="191"/>
      <c r="W92" s="191"/>
      <c r="X92" s="191"/>
      <c r="Y92" s="191"/>
      <c r="Z92" s="191"/>
      <c r="AA92" s="191">
        <f t="shared" si="206"/>
        <v>0</v>
      </c>
      <c r="AB92" s="191"/>
      <c r="AC92" s="191"/>
      <c r="AD92" s="191"/>
      <c r="AE92" s="191"/>
      <c r="AF92" s="191"/>
      <c r="AG92" s="191"/>
      <c r="AH92" s="191">
        <f t="shared" si="207"/>
        <v>0</v>
      </c>
      <c r="AI92" s="191"/>
      <c r="AJ92" s="191"/>
      <c r="AK92" s="191"/>
      <c r="AL92" s="191"/>
      <c r="AM92" s="191"/>
      <c r="AN92" s="191"/>
      <c r="AO92" s="191">
        <f t="shared" si="208"/>
        <v>0</v>
      </c>
      <c r="AP92" s="191"/>
      <c r="AQ92" s="191"/>
      <c r="AR92" s="191"/>
      <c r="AS92" s="191"/>
      <c r="AT92" s="191"/>
      <c r="AU92" s="191"/>
      <c r="AV92" s="191">
        <f t="shared" si="209"/>
        <v>0</v>
      </c>
      <c r="AW92" s="191"/>
      <c r="AX92" s="191"/>
      <c r="AY92" s="191"/>
      <c r="AZ92" s="191"/>
      <c r="BA92" s="191"/>
      <c r="BB92" s="191"/>
      <c r="BC92" s="191">
        <f t="shared" si="210"/>
        <v>0</v>
      </c>
      <c r="BD92" s="191"/>
      <c r="BE92" s="191"/>
      <c r="BF92" s="191"/>
      <c r="BG92" s="191"/>
      <c r="BH92" s="191"/>
      <c r="BI92" s="191"/>
      <c r="BJ92" s="191">
        <f t="shared" si="211"/>
        <v>0</v>
      </c>
      <c r="BK92" s="191"/>
      <c r="BL92" s="191"/>
      <c r="BM92" s="191"/>
      <c r="BN92" s="191"/>
      <c r="BO92" s="191"/>
      <c r="BP92" s="191"/>
      <c r="BQ92" s="191">
        <f t="shared" si="212"/>
        <v>0</v>
      </c>
      <c r="BR92" s="191"/>
      <c r="BS92" s="191"/>
      <c r="BT92" s="191"/>
      <c r="BU92" s="191"/>
      <c r="BV92" s="191"/>
      <c r="BW92" s="191"/>
      <c r="BX92" s="191">
        <f t="shared" si="213"/>
        <v>0</v>
      </c>
      <c r="BY92" s="191"/>
      <c r="BZ92" s="191"/>
      <c r="CA92" s="191"/>
      <c r="CB92" s="191"/>
      <c r="CC92" s="191"/>
      <c r="CD92" s="191"/>
      <c r="CE92" s="191">
        <f t="shared" si="214"/>
        <v>0</v>
      </c>
      <c r="CF92" s="191"/>
      <c r="CG92" s="191"/>
      <c r="CH92" s="191"/>
      <c r="CI92" s="191"/>
      <c r="CJ92" s="191"/>
      <c r="CK92" s="191"/>
      <c r="CL92" s="191">
        <f t="shared" si="215"/>
        <v>0</v>
      </c>
      <c r="CM92" s="191"/>
      <c r="CN92" s="191"/>
      <c r="CO92" s="191"/>
      <c r="CP92" s="191"/>
      <c r="CQ92" s="191"/>
      <c r="CR92" s="191"/>
      <c r="CS92" s="191">
        <f t="shared" si="216"/>
        <v>0</v>
      </c>
      <c r="CT92" s="191"/>
      <c r="CU92" s="191"/>
      <c r="CV92" s="191"/>
      <c r="CW92" s="191"/>
      <c r="CX92" s="191"/>
      <c r="CY92" s="191"/>
      <c r="CZ92" s="191">
        <f t="shared" si="217"/>
        <v>0</v>
      </c>
      <c r="DA92" s="191"/>
      <c r="DB92" s="191"/>
      <c r="DC92" s="191"/>
      <c r="DD92" s="191"/>
      <c r="DE92" s="191"/>
      <c r="DF92" s="191"/>
      <c r="DG92" s="191">
        <f t="shared" si="218"/>
        <v>0</v>
      </c>
      <c r="DH92" s="191"/>
      <c r="DI92" s="191"/>
      <c r="DJ92" s="191"/>
      <c r="DK92" s="191"/>
      <c r="DL92" s="191"/>
      <c r="DM92" s="191"/>
      <c r="DN92" s="191">
        <f t="shared" si="219"/>
        <v>0</v>
      </c>
      <c r="DO92" s="191"/>
      <c r="DP92" s="191"/>
      <c r="DQ92" s="191"/>
      <c r="DR92" s="191"/>
      <c r="DS92" s="191"/>
      <c r="DT92" s="191"/>
      <c r="DU92" s="191">
        <f t="shared" si="220"/>
        <v>0</v>
      </c>
      <c r="DV92" s="191"/>
      <c r="DW92" s="191"/>
      <c r="DX92" s="191"/>
      <c r="DY92" s="191"/>
      <c r="DZ92" s="191"/>
      <c r="EA92" s="191"/>
      <c r="EB92" s="191">
        <f t="shared" si="221"/>
        <v>0</v>
      </c>
      <c r="EC92" s="191"/>
      <c r="ED92" s="191"/>
      <c r="EE92" s="191"/>
      <c r="EF92" s="191"/>
      <c r="EG92" s="191"/>
      <c r="EH92" s="191"/>
      <c r="EI92" s="191">
        <f t="shared" si="222"/>
        <v>0</v>
      </c>
      <c r="EJ92" s="191"/>
      <c r="EK92" s="191"/>
      <c r="EL92" s="191"/>
      <c r="EM92" s="191"/>
      <c r="EN92" s="191"/>
      <c r="EO92" s="191"/>
      <c r="EP92" s="191">
        <f t="shared" si="299"/>
        <v>0</v>
      </c>
      <c r="EQ92" s="191"/>
      <c r="ER92" s="191"/>
      <c r="ES92" s="191"/>
      <c r="ET92" s="191"/>
      <c r="EU92" s="191"/>
      <c r="EV92" s="191"/>
      <c r="EW92" s="191">
        <f t="shared" si="300"/>
        <v>0</v>
      </c>
      <c r="EX92" s="191"/>
      <c r="EY92" s="191"/>
      <c r="EZ92" s="191"/>
      <c r="FA92" s="191"/>
      <c r="FB92" s="191"/>
      <c r="FC92" s="191"/>
      <c r="FD92" s="191">
        <f t="shared" si="301"/>
        <v>0</v>
      </c>
      <c r="FE92" s="191"/>
      <c r="FF92" s="191"/>
      <c r="FG92" s="191"/>
      <c r="FH92" s="191"/>
      <c r="FI92" s="191"/>
      <c r="FJ92" s="191"/>
      <c r="FK92" s="191">
        <f t="shared" si="223"/>
        <v>0</v>
      </c>
      <c r="FL92" s="191"/>
      <c r="FM92" s="191"/>
      <c r="FN92" s="191"/>
      <c r="FO92" s="191"/>
      <c r="FP92" s="191"/>
      <c r="FQ92" s="191"/>
      <c r="FR92" s="191">
        <f t="shared" si="224"/>
        <v>0</v>
      </c>
      <c r="FS92" s="191"/>
      <c r="FT92" s="191"/>
      <c r="FU92" s="191"/>
      <c r="FV92" s="191"/>
      <c r="FW92" s="191"/>
      <c r="FX92" s="191"/>
      <c r="FY92" s="191">
        <f t="shared" si="225"/>
        <v>0</v>
      </c>
      <c r="FZ92" s="191"/>
      <c r="GA92" s="191"/>
      <c r="GB92" s="191"/>
      <c r="GC92" s="191"/>
      <c r="GD92" s="191"/>
      <c r="GE92" s="191"/>
      <c r="GF92" s="191">
        <f t="shared" si="302"/>
        <v>0</v>
      </c>
      <c r="GG92" s="191"/>
      <c r="GH92" s="191"/>
      <c r="GI92" s="191"/>
      <c r="GJ92" s="191"/>
      <c r="GK92" s="191"/>
      <c r="GL92" s="191"/>
      <c r="GM92" s="191">
        <f t="shared" si="303"/>
        <v>0</v>
      </c>
      <c r="GN92" s="191"/>
      <c r="GO92" s="191"/>
      <c r="GP92" s="191"/>
      <c r="GQ92" s="191"/>
      <c r="GR92" s="191"/>
      <c r="GS92" s="191"/>
      <c r="GT92" s="191">
        <f t="shared" si="226"/>
        <v>0</v>
      </c>
      <c r="GU92" s="191"/>
      <c r="GV92" s="191"/>
      <c r="GW92" s="191"/>
      <c r="GX92" s="191"/>
      <c r="GY92" s="191"/>
      <c r="GZ92" s="191"/>
      <c r="HA92" s="191">
        <f t="shared" si="227"/>
        <v>0</v>
      </c>
      <c r="HB92" s="191"/>
      <c r="HC92" s="191"/>
      <c r="HD92" s="191"/>
      <c r="HE92" s="191"/>
      <c r="HF92" s="191"/>
      <c r="HG92" s="191"/>
      <c r="HH92" s="191">
        <f t="shared" si="228"/>
        <v>0</v>
      </c>
      <c r="HI92" s="191"/>
      <c r="HJ92" s="191"/>
      <c r="HK92" s="191"/>
      <c r="HL92" s="191"/>
      <c r="HM92" s="191"/>
      <c r="HN92" s="191"/>
      <c r="HO92" s="191">
        <f t="shared" si="229"/>
        <v>0</v>
      </c>
      <c r="HP92" s="191"/>
      <c r="HQ92" s="191"/>
      <c r="HR92" s="191"/>
      <c r="HS92" s="191"/>
      <c r="HT92" s="191"/>
      <c r="HU92" s="191"/>
      <c r="HV92" s="191">
        <f t="shared" si="230"/>
        <v>0</v>
      </c>
      <c r="HW92" s="191"/>
      <c r="HX92" s="191"/>
      <c r="HY92" s="191"/>
      <c r="HZ92" s="191"/>
      <c r="IA92" s="191"/>
      <c r="IB92" s="191"/>
      <c r="IC92" s="191">
        <f t="shared" si="231"/>
        <v>0</v>
      </c>
      <c r="ID92" s="191"/>
      <c r="IE92" s="191"/>
      <c r="IF92" s="191"/>
      <c r="IG92" s="191"/>
      <c r="IH92" s="191"/>
      <c r="II92" s="191"/>
      <c r="IJ92" s="191">
        <f t="shared" si="232"/>
        <v>0</v>
      </c>
      <c r="IK92" s="191"/>
      <c r="IL92" s="191"/>
      <c r="IM92" s="191"/>
      <c r="IN92" s="191"/>
      <c r="IO92" s="191"/>
      <c r="IP92" s="191"/>
      <c r="IQ92" s="191">
        <f t="shared" si="233"/>
        <v>0</v>
      </c>
      <c r="IR92" s="191"/>
      <c r="IS92" s="191"/>
      <c r="IT92" s="191"/>
      <c r="IU92" s="191"/>
      <c r="IV92" s="191"/>
      <c r="IW92" s="191"/>
      <c r="IX92" s="191">
        <f t="shared" si="234"/>
        <v>0</v>
      </c>
      <c r="IY92" s="191"/>
      <c r="IZ92" s="191"/>
      <c r="JA92" s="191"/>
      <c r="JB92" s="191"/>
      <c r="JC92" s="191"/>
      <c r="JD92" s="191"/>
      <c r="JE92" s="191">
        <f t="shared" si="235"/>
        <v>0</v>
      </c>
      <c r="JF92" s="191"/>
      <c r="JG92" s="191"/>
      <c r="JH92" s="191"/>
      <c r="JI92" s="191"/>
      <c r="JJ92" s="191"/>
      <c r="JK92" s="191"/>
      <c r="JL92" s="191">
        <f t="shared" si="236"/>
        <v>0</v>
      </c>
      <c r="JM92" s="191"/>
      <c r="JN92" s="191"/>
      <c r="JO92" s="191"/>
      <c r="JP92" s="191"/>
      <c r="JQ92" s="191"/>
      <c r="JR92" s="191"/>
      <c r="JS92" s="191">
        <f t="shared" si="237"/>
        <v>0</v>
      </c>
      <c r="JT92" s="191"/>
      <c r="JU92" s="191"/>
      <c r="JV92" s="191"/>
      <c r="JW92" s="191"/>
      <c r="JX92" s="191"/>
      <c r="JY92" s="191"/>
      <c r="JZ92" s="191">
        <f t="shared" si="238"/>
        <v>0</v>
      </c>
      <c r="KA92" s="191"/>
      <c r="KB92" s="191"/>
      <c r="KC92" s="191"/>
      <c r="KD92" s="191"/>
      <c r="KE92" s="191"/>
      <c r="KF92" s="191"/>
      <c r="KG92" s="191">
        <f t="shared" si="239"/>
        <v>0</v>
      </c>
      <c r="KH92" s="191"/>
      <c r="KI92" s="191"/>
      <c r="KJ92" s="191"/>
      <c r="KK92" s="191"/>
      <c r="KL92" s="191"/>
      <c r="KM92" s="191"/>
      <c r="KN92" s="191">
        <f t="shared" si="240"/>
        <v>0</v>
      </c>
      <c r="KO92" s="191"/>
      <c r="KP92" s="191"/>
      <c r="KQ92" s="191"/>
      <c r="KR92" s="191"/>
      <c r="KS92" s="191"/>
      <c r="KT92" s="191"/>
      <c r="KU92" s="191">
        <f t="shared" si="241"/>
        <v>0</v>
      </c>
      <c r="KV92" s="191"/>
      <c r="KW92" s="191"/>
      <c r="KX92" s="191"/>
      <c r="KY92" s="191"/>
      <c r="KZ92" s="191"/>
      <c r="LA92" s="191"/>
      <c r="LB92" s="191">
        <f t="shared" si="242"/>
        <v>0</v>
      </c>
      <c r="LC92" s="191"/>
      <c r="LD92" s="191"/>
      <c r="LE92" s="191"/>
      <c r="LF92" s="191"/>
      <c r="LG92" s="191"/>
      <c r="LH92" s="191"/>
      <c r="LI92" s="191">
        <f t="shared" si="243"/>
        <v>0</v>
      </c>
      <c r="LJ92" s="191"/>
      <c r="LK92" s="191"/>
      <c r="LL92" s="191"/>
      <c r="LM92" s="191"/>
      <c r="LN92" s="191"/>
      <c r="LO92" s="191"/>
      <c r="LP92" s="191">
        <f t="shared" si="244"/>
        <v>0</v>
      </c>
      <c r="LQ92" s="191"/>
      <c r="LR92" s="191"/>
      <c r="LS92" s="191"/>
      <c r="LT92" s="191"/>
      <c r="LU92" s="191"/>
      <c r="LV92" s="191"/>
      <c r="LW92" s="191">
        <f t="shared" si="245"/>
        <v>0</v>
      </c>
      <c r="LX92" s="191"/>
      <c r="LY92" s="191"/>
      <c r="LZ92" s="191"/>
      <c r="MA92" s="191"/>
      <c r="MB92" s="191"/>
      <c r="MC92" s="191"/>
      <c r="MD92" s="191">
        <f t="shared" si="246"/>
        <v>0</v>
      </c>
      <c r="ME92" s="191"/>
      <c r="MF92" s="191"/>
      <c r="MG92" s="191"/>
      <c r="MH92" s="191"/>
      <c r="MI92" s="191"/>
      <c r="MJ92" s="191"/>
      <c r="MK92" s="191">
        <f t="shared" si="247"/>
        <v>0</v>
      </c>
      <c r="ML92" s="191"/>
      <c r="MM92" s="191"/>
      <c r="MN92" s="191"/>
      <c r="MO92" s="191"/>
      <c r="MP92" s="191"/>
      <c r="MQ92" s="191"/>
      <c r="MR92" s="191">
        <f t="shared" si="248"/>
        <v>0</v>
      </c>
      <c r="MS92" s="191"/>
      <c r="MT92" s="191"/>
      <c r="MU92" s="191"/>
      <c r="MV92" s="191"/>
      <c r="MW92" s="191"/>
      <c r="MX92" s="191"/>
      <c r="MY92" s="191">
        <f t="shared" si="249"/>
        <v>0</v>
      </c>
      <c r="MZ92" s="191"/>
      <c r="NA92" s="191"/>
      <c r="NB92" s="191"/>
      <c r="NC92" s="191">
        <v>5594</v>
      </c>
      <c r="ND92" s="201">
        <f t="shared" si="250"/>
        <v>811504.79800000007</v>
      </c>
      <c r="NE92" s="191"/>
      <c r="NF92" s="201">
        <f t="shared" si="251"/>
        <v>811504.79800000007</v>
      </c>
      <c r="NG92" s="191">
        <v>5215</v>
      </c>
      <c r="NH92" s="191"/>
      <c r="NI92" s="191"/>
      <c r="NJ92" s="191"/>
      <c r="NK92" s="191"/>
      <c r="NL92" s="191"/>
      <c r="NM92" s="191">
        <f t="shared" si="252"/>
        <v>0</v>
      </c>
      <c r="NN92" s="191"/>
      <c r="NO92" s="191"/>
      <c r="NP92" s="191"/>
      <c r="NQ92" s="191"/>
      <c r="NR92" s="191"/>
      <c r="NS92" s="191"/>
      <c r="NT92" s="191">
        <f t="shared" si="253"/>
        <v>0</v>
      </c>
      <c r="NU92" s="191"/>
      <c r="NV92" s="191"/>
      <c r="NW92" s="191"/>
      <c r="NX92" s="191"/>
      <c r="NY92" s="191"/>
      <c r="NZ92" s="191"/>
      <c r="OA92" s="191">
        <f t="shared" si="254"/>
        <v>0</v>
      </c>
      <c r="OB92" s="191"/>
      <c r="OC92" s="191"/>
      <c r="OD92" s="191"/>
      <c r="OE92" s="191"/>
      <c r="OF92" s="191"/>
      <c r="OG92" s="191"/>
      <c r="OH92" s="191">
        <f t="shared" si="255"/>
        <v>0</v>
      </c>
      <c r="OI92" s="191"/>
      <c r="OJ92" s="191"/>
      <c r="OK92" s="191"/>
      <c r="OL92" s="191"/>
      <c r="OM92" s="191"/>
      <c r="ON92" s="191"/>
      <c r="OO92" s="191">
        <f t="shared" si="256"/>
        <v>0</v>
      </c>
      <c r="OP92" s="191"/>
      <c r="OQ92" s="191"/>
      <c r="OR92" s="191"/>
      <c r="OS92" s="191"/>
      <c r="OT92" s="191"/>
      <c r="OU92" s="191"/>
      <c r="OV92" s="191">
        <f t="shared" si="257"/>
        <v>0</v>
      </c>
      <c r="OW92" s="191"/>
      <c r="OX92" s="191"/>
      <c r="OY92" s="191"/>
      <c r="OZ92" s="191"/>
      <c r="PA92" s="191"/>
      <c r="PB92" s="191"/>
      <c r="PC92" s="191">
        <f t="shared" si="258"/>
        <v>0</v>
      </c>
      <c r="PD92" s="191"/>
      <c r="PE92" s="191"/>
      <c r="PF92" s="191"/>
      <c r="PG92" s="191"/>
      <c r="PH92" s="191"/>
      <c r="PI92" s="191"/>
      <c r="PJ92" s="191">
        <f t="shared" si="259"/>
        <v>0</v>
      </c>
      <c r="PK92" s="191"/>
      <c r="PL92" s="191"/>
      <c r="PM92" s="191"/>
      <c r="PN92" s="191"/>
      <c r="PO92" s="191"/>
      <c r="PP92" s="191"/>
      <c r="PQ92" s="191">
        <f t="shared" si="260"/>
        <v>0</v>
      </c>
      <c r="PR92" s="191"/>
      <c r="PS92" s="191"/>
      <c r="PT92" s="191"/>
      <c r="PU92" s="191"/>
      <c r="PV92" s="191"/>
      <c r="PW92" s="191"/>
      <c r="PX92" s="191">
        <f t="shared" si="261"/>
        <v>0</v>
      </c>
      <c r="PY92" s="191"/>
      <c r="PZ92" s="191"/>
      <c r="QA92" s="191"/>
      <c r="QB92" s="191"/>
      <c r="QC92" s="191"/>
      <c r="QD92" s="191"/>
      <c r="QE92" s="191">
        <f t="shared" si="262"/>
        <v>0</v>
      </c>
      <c r="QF92" s="191"/>
      <c r="QG92" s="191"/>
      <c r="QH92" s="191"/>
      <c r="QI92" s="191"/>
      <c r="QJ92" s="191"/>
      <c r="QK92" s="191"/>
      <c r="QL92" s="191">
        <f t="shared" si="263"/>
        <v>0</v>
      </c>
      <c r="QM92" s="191"/>
      <c r="QN92" s="191"/>
      <c r="QO92" s="191"/>
      <c r="QP92" s="191"/>
      <c r="QQ92" s="191"/>
      <c r="QR92" s="191"/>
      <c r="QS92" s="191">
        <f t="shared" si="264"/>
        <v>0</v>
      </c>
      <c r="QT92" s="191"/>
      <c r="QU92" s="191"/>
      <c r="QV92" s="191"/>
      <c r="QW92" s="191">
        <v>10</v>
      </c>
      <c r="QX92" s="191">
        <v>20000</v>
      </c>
      <c r="QY92" s="191">
        <v>0</v>
      </c>
      <c r="QZ92" s="191">
        <f t="shared" si="265"/>
        <v>20000</v>
      </c>
      <c r="RA92" s="191"/>
      <c r="RB92" s="191"/>
      <c r="RC92" s="191"/>
      <c r="RD92" s="191"/>
      <c r="RE92" s="191"/>
      <c r="RF92" s="191"/>
      <c r="RG92" s="191">
        <f t="shared" si="266"/>
        <v>0</v>
      </c>
      <c r="RH92" s="191"/>
      <c r="RI92" s="191"/>
      <c r="RJ92" s="191"/>
      <c r="RK92" s="191"/>
      <c r="RL92" s="191"/>
      <c r="RM92" s="191"/>
      <c r="RN92" s="191">
        <f t="shared" si="267"/>
        <v>0</v>
      </c>
      <c r="RO92" s="191"/>
      <c r="RP92" s="191"/>
      <c r="RQ92" s="191"/>
      <c r="RR92" s="191"/>
      <c r="RS92" s="191"/>
      <c r="RT92" s="191"/>
      <c r="RU92" s="191">
        <f t="shared" si="268"/>
        <v>0</v>
      </c>
      <c r="RV92" s="191"/>
      <c r="RW92" s="191"/>
      <c r="RX92" s="191"/>
      <c r="RY92" s="191"/>
      <c r="RZ92" s="191"/>
      <c r="SA92" s="191"/>
      <c r="SB92" s="191">
        <f t="shared" si="269"/>
        <v>0</v>
      </c>
      <c r="SC92" s="191"/>
      <c r="SD92" s="191"/>
      <c r="SE92" s="191"/>
      <c r="SF92" s="191"/>
      <c r="SG92" s="191"/>
      <c r="SH92" s="191"/>
      <c r="SI92" s="191">
        <f t="shared" si="270"/>
        <v>0</v>
      </c>
      <c r="SJ92" s="191"/>
      <c r="SK92" s="191"/>
      <c r="SL92" s="191"/>
      <c r="SM92" s="191"/>
      <c r="SN92" s="191"/>
      <c r="SO92" s="191"/>
      <c r="SP92" s="191">
        <f t="shared" si="271"/>
        <v>0</v>
      </c>
      <c r="SQ92" s="191"/>
      <c r="SR92" s="191"/>
      <c r="SS92" s="191"/>
      <c r="ST92" s="191"/>
      <c r="SU92" s="191"/>
      <c r="SV92" s="191"/>
      <c r="SW92" s="191">
        <f t="shared" si="272"/>
        <v>0</v>
      </c>
      <c r="SX92" s="191"/>
      <c r="SY92" s="191"/>
      <c r="SZ92" s="191"/>
      <c r="TA92" s="191"/>
      <c r="TB92" s="191"/>
      <c r="TC92" s="191"/>
      <c r="TD92" s="191">
        <f t="shared" si="273"/>
        <v>0</v>
      </c>
      <c r="TE92" s="191"/>
      <c r="TF92" s="191"/>
      <c r="TG92" s="191"/>
      <c r="TH92" s="191"/>
      <c r="TI92" s="191"/>
      <c r="TJ92" s="191"/>
      <c r="TK92" s="191">
        <f t="shared" si="274"/>
        <v>0</v>
      </c>
      <c r="TL92" s="191"/>
      <c r="TM92" s="191"/>
      <c r="TN92" s="191"/>
      <c r="TO92" s="191"/>
      <c r="TP92" s="191"/>
      <c r="TQ92" s="191"/>
      <c r="TR92" s="191">
        <f t="shared" si="275"/>
        <v>0</v>
      </c>
      <c r="TS92" s="191"/>
      <c r="TT92" s="191"/>
      <c r="TU92" s="191"/>
      <c r="TV92" s="191"/>
      <c r="TW92" s="191"/>
      <c r="TX92" s="191"/>
      <c r="TY92" s="191">
        <f t="shared" si="276"/>
        <v>0</v>
      </c>
      <c r="TZ92" s="191"/>
      <c r="UA92" s="191"/>
      <c r="UB92" s="191"/>
      <c r="UC92" s="191"/>
      <c r="UD92" s="191"/>
      <c r="UE92" s="191"/>
      <c r="UF92" s="191">
        <f t="shared" si="277"/>
        <v>0</v>
      </c>
      <c r="UG92" s="191"/>
      <c r="UH92" s="191"/>
      <c r="UI92" s="191"/>
      <c r="UJ92" s="191"/>
      <c r="UK92" s="191"/>
      <c r="UL92" s="191"/>
      <c r="UM92" s="191">
        <f t="shared" si="278"/>
        <v>0</v>
      </c>
      <c r="UN92" s="191"/>
      <c r="UO92" s="191"/>
      <c r="UP92" s="191"/>
      <c r="UQ92" s="191"/>
      <c r="UR92" s="191"/>
      <c r="US92" s="191"/>
      <c r="UT92" s="191">
        <f t="shared" si="279"/>
        <v>0</v>
      </c>
      <c r="UU92" s="191"/>
      <c r="UV92" s="191"/>
      <c r="UW92" s="191"/>
      <c r="UX92" s="191"/>
      <c r="UY92" s="191"/>
      <c r="UZ92" s="191"/>
      <c r="VA92" s="191">
        <f t="shared" si="280"/>
        <v>0</v>
      </c>
      <c r="VB92" s="191"/>
      <c r="VC92" s="191"/>
      <c r="VD92" s="191"/>
      <c r="VE92" s="191"/>
      <c r="VF92" s="191"/>
      <c r="VG92" s="191"/>
      <c r="VH92" s="191">
        <f t="shared" si="281"/>
        <v>0</v>
      </c>
      <c r="VI92" s="191"/>
      <c r="VJ92" s="191"/>
      <c r="VK92" s="191"/>
      <c r="VL92" s="191"/>
      <c r="VM92" s="191"/>
      <c r="VN92" s="191"/>
      <c r="VO92" s="191">
        <f t="shared" si="282"/>
        <v>0</v>
      </c>
      <c r="VP92" s="191"/>
      <c r="VQ92" s="191"/>
      <c r="VR92" s="191"/>
      <c r="VS92" s="191"/>
      <c r="VT92" s="191"/>
      <c r="VU92" s="191"/>
      <c r="VV92" s="191">
        <f t="shared" si="283"/>
        <v>0</v>
      </c>
      <c r="VW92" s="191"/>
      <c r="VX92" s="191"/>
      <c r="VY92" s="191"/>
      <c r="VZ92" s="191"/>
      <c r="WA92" s="191"/>
      <c r="WB92" s="191"/>
      <c r="WC92" s="191">
        <f t="shared" si="284"/>
        <v>0</v>
      </c>
      <c r="WD92" s="191"/>
      <c r="WE92" s="191"/>
      <c r="WF92" s="191"/>
      <c r="WG92" s="191"/>
      <c r="WH92" s="191"/>
      <c r="WI92" s="191"/>
      <c r="WJ92" s="191">
        <f t="shared" si="285"/>
        <v>0</v>
      </c>
      <c r="WK92" s="191"/>
      <c r="WL92" s="191"/>
      <c r="WM92" s="191"/>
      <c r="WN92" s="191"/>
      <c r="WO92" s="191"/>
      <c r="WP92" s="191"/>
      <c r="WQ92" s="191">
        <f t="shared" si="286"/>
        <v>0</v>
      </c>
      <c r="WR92" s="191"/>
      <c r="WS92" s="191"/>
      <c r="WT92" s="191"/>
      <c r="WU92" s="191"/>
      <c r="WV92" s="191"/>
      <c r="WW92" s="191"/>
      <c r="WX92" s="191">
        <f t="shared" si="287"/>
        <v>0</v>
      </c>
      <c r="WY92" s="191"/>
      <c r="WZ92" s="191"/>
      <c r="XA92" s="191"/>
      <c r="XB92" s="191"/>
      <c r="XC92" s="191"/>
      <c r="XD92" s="191"/>
      <c r="XE92" s="191">
        <f t="shared" si="288"/>
        <v>0</v>
      </c>
      <c r="XF92" s="191"/>
      <c r="XG92" s="191"/>
      <c r="XH92" s="191"/>
      <c r="XI92" s="191"/>
      <c r="XJ92" s="191"/>
      <c r="XK92" s="191"/>
      <c r="XL92" s="191">
        <f t="shared" si="289"/>
        <v>0</v>
      </c>
      <c r="XM92" s="191"/>
      <c r="XN92" s="191"/>
      <c r="XO92" s="191"/>
      <c r="XP92" s="191">
        <v>0</v>
      </c>
      <c r="XQ92" s="191">
        <f t="shared" si="290"/>
        <v>0</v>
      </c>
      <c r="XR92" s="191"/>
      <c r="XS92" s="191">
        <f t="shared" si="291"/>
        <v>0</v>
      </c>
      <c r="XT92" s="191"/>
      <c r="XU92" s="191"/>
      <c r="XV92" s="191"/>
      <c r="XW92" s="191"/>
      <c r="XX92" s="191"/>
      <c r="XY92" s="191"/>
      <c r="XZ92" s="191">
        <f t="shared" si="292"/>
        <v>0</v>
      </c>
      <c r="YA92" s="191"/>
      <c r="YB92" s="191"/>
      <c r="YC92" s="191"/>
      <c r="YD92" s="191"/>
      <c r="YE92" s="191"/>
      <c r="YF92" s="191"/>
      <c r="YG92" s="191">
        <f t="shared" si="293"/>
        <v>0</v>
      </c>
      <c r="YH92" s="191"/>
      <c r="YI92" s="191"/>
      <c r="YJ92" s="191"/>
      <c r="YK92" s="191"/>
      <c r="YL92" s="191"/>
      <c r="YM92" s="191"/>
      <c r="YN92" s="191">
        <f t="shared" si="294"/>
        <v>0</v>
      </c>
      <c r="YO92" s="191"/>
      <c r="YP92" s="191"/>
      <c r="YQ92" s="191"/>
      <c r="YR92" s="191"/>
      <c r="YS92" s="191"/>
      <c r="YT92" s="191"/>
      <c r="YU92" s="191">
        <f t="shared" si="295"/>
        <v>0</v>
      </c>
      <c r="YV92" s="191"/>
      <c r="YW92" s="191"/>
      <c r="YX92" s="191"/>
      <c r="YY92" s="191"/>
      <c r="YZ92" s="191">
        <v>2243010</v>
      </c>
      <c r="ZA92" s="191"/>
      <c r="ZB92" s="191">
        <f t="shared" si="296"/>
        <v>2243010</v>
      </c>
      <c r="ZC92" s="191"/>
      <c r="ZD92" s="191"/>
      <c r="ZE92" s="191"/>
      <c r="ZF92" s="191"/>
      <c r="ZG92" s="191"/>
      <c r="ZH92" s="191"/>
      <c r="ZI92" s="191">
        <f t="shared" si="297"/>
        <v>0</v>
      </c>
      <c r="ZJ92" s="191"/>
      <c r="ZK92" s="191"/>
      <c r="ZL92" s="191"/>
      <c r="ZM92" s="191"/>
      <c r="ZN92" s="191"/>
      <c r="ZO92" s="191"/>
      <c r="ZP92" s="191">
        <f t="shared" si="298"/>
        <v>0</v>
      </c>
      <c r="ZQ92" s="191"/>
      <c r="ZR92" s="191"/>
      <c r="ZS92" s="191"/>
      <c r="ZT92" s="191"/>
      <c r="ZU92" s="190">
        <f t="shared" si="203"/>
        <v>3074514.798</v>
      </c>
      <c r="ZV92" s="190">
        <f t="shared" si="305"/>
        <v>0</v>
      </c>
      <c r="ZW92" s="190">
        <f t="shared" si="306"/>
        <v>3074514.798</v>
      </c>
      <c r="ZX92" s="9"/>
    </row>
    <row r="93" spans="1:700" ht="18" customHeight="1">
      <c r="A93" s="213">
        <v>22</v>
      </c>
      <c r="B93" s="191" t="s">
        <v>1919</v>
      </c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>
        <f t="shared" si="204"/>
        <v>0</v>
      </c>
      <c r="N93" s="191"/>
      <c r="O93" s="191"/>
      <c r="P93" s="191"/>
      <c r="Q93" s="191"/>
      <c r="R93" s="191"/>
      <c r="S93" s="191"/>
      <c r="T93" s="191">
        <f t="shared" si="205"/>
        <v>0</v>
      </c>
      <c r="U93" s="191"/>
      <c r="V93" s="191"/>
      <c r="W93" s="191"/>
      <c r="X93" s="191"/>
      <c r="Y93" s="191"/>
      <c r="Z93" s="191"/>
      <c r="AA93" s="191">
        <f t="shared" si="206"/>
        <v>0</v>
      </c>
      <c r="AB93" s="191"/>
      <c r="AC93" s="191"/>
      <c r="AD93" s="191"/>
      <c r="AE93" s="191"/>
      <c r="AF93" s="191"/>
      <c r="AG93" s="191"/>
      <c r="AH93" s="191">
        <f t="shared" si="207"/>
        <v>0</v>
      </c>
      <c r="AI93" s="191"/>
      <c r="AJ93" s="191"/>
      <c r="AK93" s="191"/>
      <c r="AL93" s="191"/>
      <c r="AM93" s="191"/>
      <c r="AN93" s="191"/>
      <c r="AO93" s="191">
        <f t="shared" si="208"/>
        <v>0</v>
      </c>
      <c r="AP93" s="191"/>
      <c r="AQ93" s="191"/>
      <c r="AR93" s="191"/>
      <c r="AS93" s="191"/>
      <c r="AT93" s="191"/>
      <c r="AU93" s="191"/>
      <c r="AV93" s="191">
        <f t="shared" si="209"/>
        <v>0</v>
      </c>
      <c r="AW93" s="191"/>
      <c r="AX93" s="191"/>
      <c r="AY93" s="191"/>
      <c r="AZ93" s="191"/>
      <c r="BA93" s="191"/>
      <c r="BB93" s="191"/>
      <c r="BC93" s="191">
        <f t="shared" si="210"/>
        <v>0</v>
      </c>
      <c r="BD93" s="191"/>
      <c r="BE93" s="191"/>
      <c r="BF93" s="191"/>
      <c r="BG93" s="191"/>
      <c r="BH93" s="191"/>
      <c r="BI93" s="191"/>
      <c r="BJ93" s="191">
        <f t="shared" si="211"/>
        <v>0</v>
      </c>
      <c r="BK93" s="191"/>
      <c r="BL93" s="191"/>
      <c r="BM93" s="191"/>
      <c r="BN93" s="191"/>
      <c r="BO93" s="191"/>
      <c r="BP93" s="191"/>
      <c r="BQ93" s="191">
        <f t="shared" si="212"/>
        <v>0</v>
      </c>
      <c r="BR93" s="191"/>
      <c r="BS93" s="191"/>
      <c r="BT93" s="191"/>
      <c r="BU93" s="191"/>
      <c r="BV93" s="191"/>
      <c r="BW93" s="191"/>
      <c r="BX93" s="191">
        <f t="shared" si="213"/>
        <v>0</v>
      </c>
      <c r="BY93" s="191"/>
      <c r="BZ93" s="191"/>
      <c r="CA93" s="191"/>
      <c r="CB93" s="191"/>
      <c r="CC93" s="191"/>
      <c r="CD93" s="191"/>
      <c r="CE93" s="191">
        <f t="shared" si="214"/>
        <v>0</v>
      </c>
      <c r="CF93" s="191"/>
      <c r="CG93" s="191"/>
      <c r="CH93" s="191"/>
      <c r="CI93" s="191"/>
      <c r="CJ93" s="191"/>
      <c r="CK93" s="191"/>
      <c r="CL93" s="191">
        <f t="shared" si="215"/>
        <v>0</v>
      </c>
      <c r="CM93" s="191"/>
      <c r="CN93" s="191"/>
      <c r="CO93" s="191"/>
      <c r="CP93" s="191"/>
      <c r="CQ93" s="191"/>
      <c r="CR93" s="191"/>
      <c r="CS93" s="191">
        <f t="shared" si="216"/>
        <v>0</v>
      </c>
      <c r="CT93" s="191"/>
      <c r="CU93" s="191"/>
      <c r="CV93" s="191"/>
      <c r="CW93" s="191"/>
      <c r="CX93" s="191"/>
      <c r="CY93" s="191"/>
      <c r="CZ93" s="191">
        <f t="shared" si="217"/>
        <v>0</v>
      </c>
      <c r="DA93" s="191"/>
      <c r="DB93" s="191"/>
      <c r="DC93" s="191"/>
      <c r="DD93" s="191"/>
      <c r="DE93" s="191"/>
      <c r="DF93" s="191"/>
      <c r="DG93" s="191">
        <f t="shared" si="218"/>
        <v>0</v>
      </c>
      <c r="DH93" s="191"/>
      <c r="DI93" s="191"/>
      <c r="DJ93" s="191"/>
      <c r="DK93" s="191"/>
      <c r="DL93" s="191"/>
      <c r="DM93" s="191"/>
      <c r="DN93" s="191">
        <f t="shared" si="219"/>
        <v>0</v>
      </c>
      <c r="DO93" s="191"/>
      <c r="DP93" s="191"/>
      <c r="DQ93" s="191"/>
      <c r="DR93" s="191"/>
      <c r="DS93" s="191"/>
      <c r="DT93" s="191"/>
      <c r="DU93" s="191">
        <f t="shared" si="220"/>
        <v>0</v>
      </c>
      <c r="DV93" s="191"/>
      <c r="DW93" s="191"/>
      <c r="DX93" s="191"/>
      <c r="DY93" s="191"/>
      <c r="DZ93" s="191"/>
      <c r="EA93" s="191"/>
      <c r="EB93" s="191">
        <f t="shared" si="221"/>
        <v>0</v>
      </c>
      <c r="EC93" s="191"/>
      <c r="ED93" s="191"/>
      <c r="EE93" s="191"/>
      <c r="EF93" s="191"/>
      <c r="EG93" s="191"/>
      <c r="EH93" s="191"/>
      <c r="EI93" s="191">
        <f t="shared" si="222"/>
        <v>0</v>
      </c>
      <c r="EJ93" s="191"/>
      <c r="EK93" s="191"/>
      <c r="EL93" s="191"/>
      <c r="EM93" s="191"/>
      <c r="EN93" s="191"/>
      <c r="EO93" s="191"/>
      <c r="EP93" s="191">
        <f t="shared" si="299"/>
        <v>0</v>
      </c>
      <c r="EQ93" s="191"/>
      <c r="ER93" s="191"/>
      <c r="ES93" s="191"/>
      <c r="ET93" s="191"/>
      <c r="EU93" s="191"/>
      <c r="EV93" s="191"/>
      <c r="EW93" s="191">
        <f t="shared" si="300"/>
        <v>0</v>
      </c>
      <c r="EX93" s="191"/>
      <c r="EY93" s="191"/>
      <c r="EZ93" s="191"/>
      <c r="FA93" s="191"/>
      <c r="FB93" s="191"/>
      <c r="FC93" s="191"/>
      <c r="FD93" s="191">
        <f t="shared" si="301"/>
        <v>0</v>
      </c>
      <c r="FE93" s="191"/>
      <c r="FF93" s="191"/>
      <c r="FG93" s="191"/>
      <c r="FH93" s="191"/>
      <c r="FI93" s="191"/>
      <c r="FJ93" s="191"/>
      <c r="FK93" s="191">
        <f t="shared" si="223"/>
        <v>0</v>
      </c>
      <c r="FL93" s="191"/>
      <c r="FM93" s="191"/>
      <c r="FN93" s="191"/>
      <c r="FO93" s="191"/>
      <c r="FP93" s="191"/>
      <c r="FQ93" s="191"/>
      <c r="FR93" s="191">
        <f t="shared" si="224"/>
        <v>0</v>
      </c>
      <c r="FS93" s="191"/>
      <c r="FT93" s="191"/>
      <c r="FU93" s="191"/>
      <c r="FV93" s="191"/>
      <c r="FW93" s="191"/>
      <c r="FX93" s="191"/>
      <c r="FY93" s="191">
        <f t="shared" si="225"/>
        <v>0</v>
      </c>
      <c r="FZ93" s="191"/>
      <c r="GA93" s="191"/>
      <c r="GB93" s="191"/>
      <c r="GC93" s="191"/>
      <c r="GD93" s="191"/>
      <c r="GE93" s="191"/>
      <c r="GF93" s="191">
        <f t="shared" si="302"/>
        <v>0</v>
      </c>
      <c r="GG93" s="191"/>
      <c r="GH93" s="191"/>
      <c r="GI93" s="191"/>
      <c r="GJ93" s="191"/>
      <c r="GK93" s="191"/>
      <c r="GL93" s="191"/>
      <c r="GM93" s="191">
        <f t="shared" si="303"/>
        <v>0</v>
      </c>
      <c r="GN93" s="191"/>
      <c r="GO93" s="191"/>
      <c r="GP93" s="191"/>
      <c r="GQ93" s="191"/>
      <c r="GR93" s="191"/>
      <c r="GS93" s="191"/>
      <c r="GT93" s="191">
        <f t="shared" si="226"/>
        <v>0</v>
      </c>
      <c r="GU93" s="191"/>
      <c r="GV93" s="191"/>
      <c r="GW93" s="191"/>
      <c r="GX93" s="191"/>
      <c r="GY93" s="191"/>
      <c r="GZ93" s="191"/>
      <c r="HA93" s="191">
        <f t="shared" si="227"/>
        <v>0</v>
      </c>
      <c r="HB93" s="191"/>
      <c r="HC93" s="191"/>
      <c r="HD93" s="191"/>
      <c r="HE93" s="191"/>
      <c r="HF93" s="191"/>
      <c r="HG93" s="191"/>
      <c r="HH93" s="191">
        <f t="shared" si="228"/>
        <v>0</v>
      </c>
      <c r="HI93" s="191"/>
      <c r="HJ93" s="191"/>
      <c r="HK93" s="191"/>
      <c r="HL93" s="191"/>
      <c r="HM93" s="191"/>
      <c r="HN93" s="191"/>
      <c r="HO93" s="191">
        <f t="shared" si="229"/>
        <v>0</v>
      </c>
      <c r="HP93" s="191"/>
      <c r="HQ93" s="191"/>
      <c r="HR93" s="191"/>
      <c r="HS93" s="191"/>
      <c r="HT93" s="191"/>
      <c r="HU93" s="191"/>
      <c r="HV93" s="191">
        <f t="shared" si="230"/>
        <v>0</v>
      </c>
      <c r="HW93" s="191"/>
      <c r="HX93" s="191"/>
      <c r="HY93" s="191"/>
      <c r="HZ93" s="191"/>
      <c r="IA93" s="191"/>
      <c r="IB93" s="191"/>
      <c r="IC93" s="191">
        <f t="shared" si="231"/>
        <v>0</v>
      </c>
      <c r="ID93" s="191"/>
      <c r="IE93" s="191"/>
      <c r="IF93" s="191"/>
      <c r="IG93" s="191"/>
      <c r="IH93" s="191"/>
      <c r="II93" s="191"/>
      <c r="IJ93" s="191">
        <f t="shared" si="232"/>
        <v>0</v>
      </c>
      <c r="IK93" s="191"/>
      <c r="IL93" s="191"/>
      <c r="IM93" s="191"/>
      <c r="IN93" s="191"/>
      <c r="IO93" s="191"/>
      <c r="IP93" s="191"/>
      <c r="IQ93" s="191">
        <f t="shared" si="233"/>
        <v>0</v>
      </c>
      <c r="IR93" s="191"/>
      <c r="IS93" s="191"/>
      <c r="IT93" s="191"/>
      <c r="IU93" s="191"/>
      <c r="IV93" s="191"/>
      <c r="IW93" s="191"/>
      <c r="IX93" s="191">
        <f t="shared" si="234"/>
        <v>0</v>
      </c>
      <c r="IY93" s="191"/>
      <c r="IZ93" s="191"/>
      <c r="JA93" s="191"/>
      <c r="JB93" s="191"/>
      <c r="JC93" s="191"/>
      <c r="JD93" s="191"/>
      <c r="JE93" s="191">
        <f t="shared" si="235"/>
        <v>0</v>
      </c>
      <c r="JF93" s="191"/>
      <c r="JG93" s="191"/>
      <c r="JH93" s="191"/>
      <c r="JI93" s="191"/>
      <c r="JJ93" s="191"/>
      <c r="JK93" s="191"/>
      <c r="JL93" s="191">
        <f t="shared" si="236"/>
        <v>0</v>
      </c>
      <c r="JM93" s="191"/>
      <c r="JN93" s="191"/>
      <c r="JO93" s="191"/>
      <c r="JP93" s="191"/>
      <c r="JQ93" s="191"/>
      <c r="JR93" s="191"/>
      <c r="JS93" s="191">
        <f t="shared" si="237"/>
        <v>0</v>
      </c>
      <c r="JT93" s="191"/>
      <c r="JU93" s="191"/>
      <c r="JV93" s="191"/>
      <c r="JW93" s="191"/>
      <c r="JX93" s="191"/>
      <c r="JY93" s="191"/>
      <c r="JZ93" s="191">
        <f t="shared" si="238"/>
        <v>0</v>
      </c>
      <c r="KA93" s="191"/>
      <c r="KB93" s="191"/>
      <c r="KC93" s="191"/>
      <c r="KD93" s="191"/>
      <c r="KE93" s="191"/>
      <c r="KF93" s="191"/>
      <c r="KG93" s="191">
        <f t="shared" si="239"/>
        <v>0</v>
      </c>
      <c r="KH93" s="191"/>
      <c r="KI93" s="191"/>
      <c r="KJ93" s="191"/>
      <c r="KK93" s="191"/>
      <c r="KL93" s="191"/>
      <c r="KM93" s="191"/>
      <c r="KN93" s="191">
        <f t="shared" si="240"/>
        <v>0</v>
      </c>
      <c r="KO93" s="191"/>
      <c r="KP93" s="191"/>
      <c r="KQ93" s="191"/>
      <c r="KR93" s="191"/>
      <c r="KS93" s="191"/>
      <c r="KT93" s="191"/>
      <c r="KU93" s="191">
        <f t="shared" si="241"/>
        <v>0</v>
      </c>
      <c r="KV93" s="191"/>
      <c r="KW93" s="191"/>
      <c r="KX93" s="191"/>
      <c r="KY93" s="191"/>
      <c r="KZ93" s="191"/>
      <c r="LA93" s="191"/>
      <c r="LB93" s="191">
        <f t="shared" si="242"/>
        <v>0</v>
      </c>
      <c r="LC93" s="191"/>
      <c r="LD93" s="191"/>
      <c r="LE93" s="191"/>
      <c r="LF93" s="191"/>
      <c r="LG93" s="191"/>
      <c r="LH93" s="191"/>
      <c r="LI93" s="191">
        <f t="shared" si="243"/>
        <v>0</v>
      </c>
      <c r="LJ93" s="191"/>
      <c r="LK93" s="191"/>
      <c r="LL93" s="191"/>
      <c r="LM93" s="191"/>
      <c r="LN93" s="191"/>
      <c r="LO93" s="191"/>
      <c r="LP93" s="191">
        <f t="shared" si="244"/>
        <v>0</v>
      </c>
      <c r="LQ93" s="191"/>
      <c r="LR93" s="191"/>
      <c r="LS93" s="191"/>
      <c r="LT93" s="191"/>
      <c r="LU93" s="191"/>
      <c r="LV93" s="191"/>
      <c r="LW93" s="191">
        <f t="shared" si="245"/>
        <v>0</v>
      </c>
      <c r="LX93" s="191"/>
      <c r="LY93" s="191"/>
      <c r="LZ93" s="191"/>
      <c r="MA93" s="191"/>
      <c r="MB93" s="191"/>
      <c r="MC93" s="191"/>
      <c r="MD93" s="191">
        <f t="shared" si="246"/>
        <v>0</v>
      </c>
      <c r="ME93" s="191"/>
      <c r="MF93" s="191"/>
      <c r="MG93" s="191"/>
      <c r="MH93" s="191"/>
      <c r="MI93" s="191"/>
      <c r="MJ93" s="191"/>
      <c r="MK93" s="191">
        <f t="shared" si="247"/>
        <v>0</v>
      </c>
      <c r="ML93" s="191"/>
      <c r="MM93" s="191"/>
      <c r="MN93" s="191"/>
      <c r="MO93" s="191"/>
      <c r="MP93" s="191"/>
      <c r="MQ93" s="191"/>
      <c r="MR93" s="191">
        <f t="shared" si="248"/>
        <v>0</v>
      </c>
      <c r="MS93" s="191"/>
      <c r="MT93" s="191"/>
      <c r="MU93" s="191"/>
      <c r="MV93" s="191"/>
      <c r="MW93" s="191"/>
      <c r="MX93" s="191"/>
      <c r="MY93" s="191">
        <f t="shared" si="249"/>
        <v>0</v>
      </c>
      <c r="MZ93" s="191"/>
      <c r="NA93" s="191"/>
      <c r="NB93" s="191"/>
      <c r="NC93" s="191">
        <v>3805</v>
      </c>
      <c r="ND93" s="201">
        <f t="shared" si="250"/>
        <v>551979.93500000006</v>
      </c>
      <c r="NE93" s="191"/>
      <c r="NF93" s="201">
        <f t="shared" si="251"/>
        <v>551979.93500000006</v>
      </c>
      <c r="NG93" s="191">
        <v>3547</v>
      </c>
      <c r="NH93" s="191"/>
      <c r="NI93" s="191"/>
      <c r="NJ93" s="191"/>
      <c r="NK93" s="191"/>
      <c r="NL93" s="191"/>
      <c r="NM93" s="191">
        <f t="shared" si="252"/>
        <v>0</v>
      </c>
      <c r="NN93" s="191"/>
      <c r="NO93" s="191"/>
      <c r="NP93" s="191"/>
      <c r="NQ93" s="191"/>
      <c r="NR93" s="191"/>
      <c r="NS93" s="191"/>
      <c r="NT93" s="191">
        <f t="shared" si="253"/>
        <v>0</v>
      </c>
      <c r="NU93" s="191"/>
      <c r="NV93" s="191"/>
      <c r="NW93" s="191"/>
      <c r="NX93" s="191"/>
      <c r="NY93" s="191"/>
      <c r="NZ93" s="191"/>
      <c r="OA93" s="191">
        <f t="shared" si="254"/>
        <v>0</v>
      </c>
      <c r="OB93" s="191"/>
      <c r="OC93" s="191"/>
      <c r="OD93" s="191"/>
      <c r="OE93" s="191"/>
      <c r="OF93" s="191"/>
      <c r="OG93" s="191"/>
      <c r="OH93" s="191">
        <f t="shared" si="255"/>
        <v>0</v>
      </c>
      <c r="OI93" s="191"/>
      <c r="OJ93" s="191"/>
      <c r="OK93" s="191"/>
      <c r="OL93" s="191"/>
      <c r="OM93" s="191"/>
      <c r="ON93" s="191"/>
      <c r="OO93" s="191">
        <f t="shared" si="256"/>
        <v>0</v>
      </c>
      <c r="OP93" s="191"/>
      <c r="OQ93" s="191"/>
      <c r="OR93" s="191"/>
      <c r="OS93" s="191"/>
      <c r="OT93" s="191"/>
      <c r="OU93" s="191"/>
      <c r="OV93" s="191">
        <f t="shared" si="257"/>
        <v>0</v>
      </c>
      <c r="OW93" s="191"/>
      <c r="OX93" s="191"/>
      <c r="OY93" s="191"/>
      <c r="OZ93" s="191"/>
      <c r="PA93" s="191"/>
      <c r="PB93" s="191"/>
      <c r="PC93" s="191">
        <f t="shared" si="258"/>
        <v>0</v>
      </c>
      <c r="PD93" s="191"/>
      <c r="PE93" s="191"/>
      <c r="PF93" s="191"/>
      <c r="PG93" s="191"/>
      <c r="PH93" s="191"/>
      <c r="PI93" s="191"/>
      <c r="PJ93" s="191">
        <f t="shared" si="259"/>
        <v>0</v>
      </c>
      <c r="PK93" s="191"/>
      <c r="PL93" s="191"/>
      <c r="PM93" s="191"/>
      <c r="PN93" s="191"/>
      <c r="PO93" s="191"/>
      <c r="PP93" s="191"/>
      <c r="PQ93" s="191">
        <f t="shared" si="260"/>
        <v>0</v>
      </c>
      <c r="PR93" s="191"/>
      <c r="PS93" s="191"/>
      <c r="PT93" s="191"/>
      <c r="PU93" s="191"/>
      <c r="PV93" s="191"/>
      <c r="PW93" s="191"/>
      <c r="PX93" s="191">
        <f t="shared" si="261"/>
        <v>0</v>
      </c>
      <c r="PY93" s="191"/>
      <c r="PZ93" s="191"/>
      <c r="QA93" s="191"/>
      <c r="QB93" s="191"/>
      <c r="QC93" s="191"/>
      <c r="QD93" s="191"/>
      <c r="QE93" s="191">
        <f t="shared" si="262"/>
        <v>0</v>
      </c>
      <c r="QF93" s="191"/>
      <c r="QG93" s="191"/>
      <c r="QH93" s="191"/>
      <c r="QI93" s="191"/>
      <c r="QJ93" s="191"/>
      <c r="QK93" s="191"/>
      <c r="QL93" s="191">
        <f t="shared" si="263"/>
        <v>0</v>
      </c>
      <c r="QM93" s="191"/>
      <c r="QN93" s="191"/>
      <c r="QO93" s="191"/>
      <c r="QP93" s="191"/>
      <c r="QQ93" s="191"/>
      <c r="QR93" s="191"/>
      <c r="QS93" s="191">
        <f t="shared" si="264"/>
        <v>0</v>
      </c>
      <c r="QT93" s="191"/>
      <c r="QU93" s="191"/>
      <c r="QV93" s="191"/>
      <c r="QW93" s="191"/>
      <c r="QX93" s="191"/>
      <c r="QY93" s="191"/>
      <c r="QZ93" s="191">
        <f t="shared" si="265"/>
        <v>0</v>
      </c>
      <c r="RA93" s="191"/>
      <c r="RB93" s="191"/>
      <c r="RC93" s="191"/>
      <c r="RD93" s="191"/>
      <c r="RE93" s="191"/>
      <c r="RF93" s="191"/>
      <c r="RG93" s="191">
        <f t="shared" si="266"/>
        <v>0</v>
      </c>
      <c r="RH93" s="191"/>
      <c r="RI93" s="191"/>
      <c r="RJ93" s="191"/>
      <c r="RK93" s="191"/>
      <c r="RL93" s="191"/>
      <c r="RM93" s="191"/>
      <c r="RN93" s="191">
        <f t="shared" si="267"/>
        <v>0</v>
      </c>
      <c r="RO93" s="191"/>
      <c r="RP93" s="191"/>
      <c r="RQ93" s="191"/>
      <c r="RR93" s="191"/>
      <c r="RS93" s="191"/>
      <c r="RT93" s="191"/>
      <c r="RU93" s="191">
        <f t="shared" si="268"/>
        <v>0</v>
      </c>
      <c r="RV93" s="191"/>
      <c r="RW93" s="191"/>
      <c r="RX93" s="191"/>
      <c r="RY93" s="191"/>
      <c r="RZ93" s="191"/>
      <c r="SA93" s="191"/>
      <c r="SB93" s="191">
        <f t="shared" si="269"/>
        <v>0</v>
      </c>
      <c r="SC93" s="191"/>
      <c r="SD93" s="191"/>
      <c r="SE93" s="191"/>
      <c r="SF93" s="191"/>
      <c r="SG93" s="191"/>
      <c r="SH93" s="191"/>
      <c r="SI93" s="191">
        <f t="shared" si="270"/>
        <v>0</v>
      </c>
      <c r="SJ93" s="191"/>
      <c r="SK93" s="191"/>
      <c r="SL93" s="191"/>
      <c r="SM93" s="191"/>
      <c r="SN93" s="191"/>
      <c r="SO93" s="191"/>
      <c r="SP93" s="191">
        <f t="shared" si="271"/>
        <v>0</v>
      </c>
      <c r="SQ93" s="191"/>
      <c r="SR93" s="191"/>
      <c r="SS93" s="191"/>
      <c r="ST93" s="191"/>
      <c r="SU93" s="191"/>
      <c r="SV93" s="191"/>
      <c r="SW93" s="191">
        <f t="shared" si="272"/>
        <v>0</v>
      </c>
      <c r="SX93" s="191"/>
      <c r="SY93" s="191"/>
      <c r="SZ93" s="191"/>
      <c r="TA93" s="191"/>
      <c r="TB93" s="191"/>
      <c r="TC93" s="191"/>
      <c r="TD93" s="191">
        <f t="shared" si="273"/>
        <v>0</v>
      </c>
      <c r="TE93" s="191"/>
      <c r="TF93" s="191"/>
      <c r="TG93" s="191"/>
      <c r="TH93" s="191"/>
      <c r="TI93" s="191"/>
      <c r="TJ93" s="191"/>
      <c r="TK93" s="191">
        <f t="shared" si="274"/>
        <v>0</v>
      </c>
      <c r="TL93" s="191"/>
      <c r="TM93" s="191"/>
      <c r="TN93" s="191"/>
      <c r="TO93" s="191"/>
      <c r="TP93" s="191"/>
      <c r="TQ93" s="191"/>
      <c r="TR93" s="191">
        <f t="shared" si="275"/>
        <v>0</v>
      </c>
      <c r="TS93" s="191"/>
      <c r="TT93" s="191"/>
      <c r="TU93" s="191"/>
      <c r="TV93" s="191"/>
      <c r="TW93" s="191"/>
      <c r="TX93" s="191"/>
      <c r="TY93" s="191">
        <f t="shared" si="276"/>
        <v>0</v>
      </c>
      <c r="TZ93" s="191"/>
      <c r="UA93" s="191"/>
      <c r="UB93" s="191"/>
      <c r="UC93" s="191"/>
      <c r="UD93" s="191"/>
      <c r="UE93" s="191"/>
      <c r="UF93" s="191">
        <f t="shared" si="277"/>
        <v>0</v>
      </c>
      <c r="UG93" s="191"/>
      <c r="UH93" s="191"/>
      <c r="UI93" s="191"/>
      <c r="UJ93" s="191"/>
      <c r="UK93" s="191"/>
      <c r="UL93" s="191"/>
      <c r="UM93" s="191">
        <f t="shared" si="278"/>
        <v>0</v>
      </c>
      <c r="UN93" s="191"/>
      <c r="UO93" s="191"/>
      <c r="UP93" s="191"/>
      <c r="UQ93" s="191"/>
      <c r="UR93" s="191"/>
      <c r="US93" s="191"/>
      <c r="UT93" s="191">
        <f t="shared" si="279"/>
        <v>0</v>
      </c>
      <c r="UU93" s="191"/>
      <c r="UV93" s="191"/>
      <c r="UW93" s="191"/>
      <c r="UX93" s="191"/>
      <c r="UY93" s="191"/>
      <c r="UZ93" s="191"/>
      <c r="VA93" s="191">
        <f t="shared" si="280"/>
        <v>0</v>
      </c>
      <c r="VB93" s="191"/>
      <c r="VC93" s="191"/>
      <c r="VD93" s="191"/>
      <c r="VE93" s="191"/>
      <c r="VF93" s="191"/>
      <c r="VG93" s="191"/>
      <c r="VH93" s="191">
        <f t="shared" si="281"/>
        <v>0</v>
      </c>
      <c r="VI93" s="191"/>
      <c r="VJ93" s="191"/>
      <c r="VK93" s="191"/>
      <c r="VL93" s="191"/>
      <c r="VM93" s="191"/>
      <c r="VN93" s="191"/>
      <c r="VO93" s="191">
        <f t="shared" si="282"/>
        <v>0</v>
      </c>
      <c r="VP93" s="191"/>
      <c r="VQ93" s="191"/>
      <c r="VR93" s="191"/>
      <c r="VS93" s="191"/>
      <c r="VT93" s="191"/>
      <c r="VU93" s="191"/>
      <c r="VV93" s="191">
        <f t="shared" si="283"/>
        <v>0</v>
      </c>
      <c r="VW93" s="191"/>
      <c r="VX93" s="191"/>
      <c r="VY93" s="191"/>
      <c r="VZ93" s="191"/>
      <c r="WA93" s="191"/>
      <c r="WB93" s="191"/>
      <c r="WC93" s="191">
        <f t="shared" si="284"/>
        <v>0</v>
      </c>
      <c r="WD93" s="191"/>
      <c r="WE93" s="191"/>
      <c r="WF93" s="191"/>
      <c r="WG93" s="191"/>
      <c r="WH93" s="191"/>
      <c r="WI93" s="191"/>
      <c r="WJ93" s="191">
        <f t="shared" si="285"/>
        <v>0</v>
      </c>
      <c r="WK93" s="191"/>
      <c r="WL93" s="191"/>
      <c r="WM93" s="191"/>
      <c r="WN93" s="191"/>
      <c r="WO93" s="191"/>
      <c r="WP93" s="191"/>
      <c r="WQ93" s="191">
        <f t="shared" si="286"/>
        <v>0</v>
      </c>
      <c r="WR93" s="191"/>
      <c r="WS93" s="191"/>
      <c r="WT93" s="191"/>
      <c r="WU93" s="191"/>
      <c r="WV93" s="191"/>
      <c r="WW93" s="191"/>
      <c r="WX93" s="191">
        <f t="shared" si="287"/>
        <v>0</v>
      </c>
      <c r="WY93" s="191"/>
      <c r="WZ93" s="191"/>
      <c r="XA93" s="191"/>
      <c r="XB93" s="191"/>
      <c r="XC93" s="191"/>
      <c r="XD93" s="191"/>
      <c r="XE93" s="191">
        <f t="shared" si="288"/>
        <v>0</v>
      </c>
      <c r="XF93" s="191"/>
      <c r="XG93" s="191"/>
      <c r="XH93" s="191"/>
      <c r="XI93" s="191"/>
      <c r="XJ93" s="191"/>
      <c r="XK93" s="191"/>
      <c r="XL93" s="191">
        <f t="shared" si="289"/>
        <v>0</v>
      </c>
      <c r="XM93" s="191"/>
      <c r="XN93" s="191"/>
      <c r="XO93" s="191"/>
      <c r="XP93" s="191"/>
      <c r="XQ93" s="191">
        <f t="shared" si="290"/>
        <v>0</v>
      </c>
      <c r="XR93" s="191"/>
      <c r="XS93" s="191">
        <f t="shared" si="291"/>
        <v>0</v>
      </c>
      <c r="XT93" s="191"/>
      <c r="XU93" s="191"/>
      <c r="XV93" s="191"/>
      <c r="XW93" s="191"/>
      <c r="XX93" s="191"/>
      <c r="XY93" s="191"/>
      <c r="XZ93" s="191">
        <f t="shared" si="292"/>
        <v>0</v>
      </c>
      <c r="YA93" s="191"/>
      <c r="YB93" s="191"/>
      <c r="YC93" s="191"/>
      <c r="YD93" s="191"/>
      <c r="YE93" s="191"/>
      <c r="YF93" s="191"/>
      <c r="YG93" s="191">
        <f t="shared" si="293"/>
        <v>0</v>
      </c>
      <c r="YH93" s="191"/>
      <c r="YI93" s="191"/>
      <c r="YJ93" s="191"/>
      <c r="YK93" s="191"/>
      <c r="YL93" s="191"/>
      <c r="YM93" s="191"/>
      <c r="YN93" s="191">
        <f t="shared" si="294"/>
        <v>0</v>
      </c>
      <c r="YO93" s="191"/>
      <c r="YP93" s="191"/>
      <c r="YQ93" s="191"/>
      <c r="YR93" s="191"/>
      <c r="YS93" s="191"/>
      <c r="YT93" s="191"/>
      <c r="YU93" s="191">
        <f t="shared" si="295"/>
        <v>0</v>
      </c>
      <c r="YV93" s="191"/>
      <c r="YW93" s="191"/>
      <c r="YX93" s="191"/>
      <c r="YY93" s="191"/>
      <c r="YZ93" s="191">
        <v>3704020</v>
      </c>
      <c r="ZA93" s="191"/>
      <c r="ZB93" s="191">
        <f t="shared" si="296"/>
        <v>3704020</v>
      </c>
      <c r="ZC93" s="191"/>
      <c r="ZD93" s="191"/>
      <c r="ZE93" s="191"/>
      <c r="ZF93" s="191"/>
      <c r="ZG93" s="191"/>
      <c r="ZH93" s="191"/>
      <c r="ZI93" s="191">
        <f t="shared" si="297"/>
        <v>0</v>
      </c>
      <c r="ZJ93" s="191"/>
      <c r="ZK93" s="191"/>
      <c r="ZL93" s="191"/>
      <c r="ZM93" s="191"/>
      <c r="ZN93" s="191"/>
      <c r="ZO93" s="191"/>
      <c r="ZP93" s="191">
        <f t="shared" si="298"/>
        <v>0</v>
      </c>
      <c r="ZQ93" s="191"/>
      <c r="ZR93" s="191"/>
      <c r="ZS93" s="191"/>
      <c r="ZT93" s="191"/>
      <c r="ZU93" s="190">
        <f t="shared" si="203"/>
        <v>4255999.9350000005</v>
      </c>
      <c r="ZV93" s="190">
        <f t="shared" si="305"/>
        <v>0</v>
      </c>
      <c r="ZW93" s="190">
        <f t="shared" si="306"/>
        <v>4255999.9350000005</v>
      </c>
      <c r="ZX93" s="9"/>
    </row>
    <row r="94" spans="1:700" ht="18" customHeight="1">
      <c r="A94" s="213">
        <v>23</v>
      </c>
      <c r="B94" s="191" t="s">
        <v>1920</v>
      </c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>
        <f t="shared" si="204"/>
        <v>0</v>
      </c>
      <c r="N94" s="191"/>
      <c r="O94" s="191"/>
      <c r="P94" s="191"/>
      <c r="Q94" s="191"/>
      <c r="R94" s="191"/>
      <c r="S94" s="191"/>
      <c r="T94" s="191">
        <f t="shared" si="205"/>
        <v>0</v>
      </c>
      <c r="U94" s="191"/>
      <c r="V94" s="191"/>
      <c r="W94" s="191"/>
      <c r="X94" s="191"/>
      <c r="Y94" s="191"/>
      <c r="Z94" s="191"/>
      <c r="AA94" s="191">
        <f t="shared" si="206"/>
        <v>0</v>
      </c>
      <c r="AB94" s="191"/>
      <c r="AC94" s="191"/>
      <c r="AD94" s="191"/>
      <c r="AE94" s="191"/>
      <c r="AF94" s="191"/>
      <c r="AG94" s="191"/>
      <c r="AH94" s="191">
        <f t="shared" si="207"/>
        <v>0</v>
      </c>
      <c r="AI94" s="191"/>
      <c r="AJ94" s="191"/>
      <c r="AK94" s="191"/>
      <c r="AL94" s="191"/>
      <c r="AM94" s="191"/>
      <c r="AN94" s="191"/>
      <c r="AO94" s="191">
        <f t="shared" si="208"/>
        <v>0</v>
      </c>
      <c r="AP94" s="191"/>
      <c r="AQ94" s="191"/>
      <c r="AR94" s="191"/>
      <c r="AS94" s="191"/>
      <c r="AT94" s="191"/>
      <c r="AU94" s="191"/>
      <c r="AV94" s="191">
        <f t="shared" si="209"/>
        <v>0</v>
      </c>
      <c r="AW94" s="191"/>
      <c r="AX94" s="191"/>
      <c r="AY94" s="191"/>
      <c r="AZ94" s="191"/>
      <c r="BA94" s="191"/>
      <c r="BB94" s="191"/>
      <c r="BC94" s="191">
        <f t="shared" si="210"/>
        <v>0</v>
      </c>
      <c r="BD94" s="191"/>
      <c r="BE94" s="191"/>
      <c r="BF94" s="191"/>
      <c r="BG94" s="191"/>
      <c r="BH94" s="191"/>
      <c r="BI94" s="191"/>
      <c r="BJ94" s="191">
        <f t="shared" si="211"/>
        <v>0</v>
      </c>
      <c r="BK94" s="191"/>
      <c r="BL94" s="191"/>
      <c r="BM94" s="191"/>
      <c r="BN94" s="191"/>
      <c r="BO94" s="191"/>
      <c r="BP94" s="191"/>
      <c r="BQ94" s="191">
        <f t="shared" si="212"/>
        <v>0</v>
      </c>
      <c r="BR94" s="191"/>
      <c r="BS94" s="191"/>
      <c r="BT94" s="191"/>
      <c r="BU94" s="191"/>
      <c r="BV94" s="191"/>
      <c r="BW94" s="191"/>
      <c r="BX94" s="191">
        <f t="shared" si="213"/>
        <v>0</v>
      </c>
      <c r="BY94" s="191"/>
      <c r="BZ94" s="191"/>
      <c r="CA94" s="191"/>
      <c r="CB94" s="191"/>
      <c r="CC94" s="191"/>
      <c r="CD94" s="191"/>
      <c r="CE94" s="191">
        <f t="shared" si="214"/>
        <v>0</v>
      </c>
      <c r="CF94" s="191"/>
      <c r="CG94" s="191"/>
      <c r="CH94" s="191"/>
      <c r="CI94" s="191"/>
      <c r="CJ94" s="191"/>
      <c r="CK94" s="191"/>
      <c r="CL94" s="191">
        <f t="shared" si="215"/>
        <v>0</v>
      </c>
      <c r="CM94" s="191"/>
      <c r="CN94" s="191"/>
      <c r="CO94" s="191"/>
      <c r="CP94" s="191"/>
      <c r="CQ94" s="191"/>
      <c r="CR94" s="191"/>
      <c r="CS94" s="191">
        <f t="shared" si="216"/>
        <v>0</v>
      </c>
      <c r="CT94" s="191"/>
      <c r="CU94" s="191"/>
      <c r="CV94" s="191"/>
      <c r="CW94" s="191"/>
      <c r="CX94" s="191"/>
      <c r="CY94" s="191"/>
      <c r="CZ94" s="191">
        <f t="shared" si="217"/>
        <v>0</v>
      </c>
      <c r="DA94" s="191"/>
      <c r="DB94" s="191"/>
      <c r="DC94" s="191"/>
      <c r="DD94" s="191"/>
      <c r="DE94" s="191"/>
      <c r="DF94" s="191"/>
      <c r="DG94" s="191">
        <f t="shared" si="218"/>
        <v>0</v>
      </c>
      <c r="DH94" s="191"/>
      <c r="DI94" s="191"/>
      <c r="DJ94" s="191"/>
      <c r="DK94" s="191"/>
      <c r="DL94" s="191"/>
      <c r="DM94" s="191"/>
      <c r="DN94" s="191">
        <f t="shared" si="219"/>
        <v>0</v>
      </c>
      <c r="DO94" s="191"/>
      <c r="DP94" s="191"/>
      <c r="DQ94" s="191"/>
      <c r="DR94" s="191"/>
      <c r="DS94" s="191"/>
      <c r="DT94" s="191"/>
      <c r="DU94" s="191">
        <f t="shared" si="220"/>
        <v>0</v>
      </c>
      <c r="DV94" s="191"/>
      <c r="DW94" s="191"/>
      <c r="DX94" s="191"/>
      <c r="DY94" s="191"/>
      <c r="DZ94" s="191"/>
      <c r="EA94" s="191"/>
      <c r="EB94" s="191">
        <f t="shared" si="221"/>
        <v>0</v>
      </c>
      <c r="EC94" s="191"/>
      <c r="ED94" s="191"/>
      <c r="EE94" s="191"/>
      <c r="EF94" s="191"/>
      <c r="EG94" s="191"/>
      <c r="EH94" s="191"/>
      <c r="EI94" s="191">
        <f t="shared" si="222"/>
        <v>0</v>
      </c>
      <c r="EJ94" s="191"/>
      <c r="EK94" s="191"/>
      <c r="EL94" s="191"/>
      <c r="EM94" s="191"/>
      <c r="EN94" s="191"/>
      <c r="EO94" s="191"/>
      <c r="EP94" s="191">
        <f t="shared" si="299"/>
        <v>0</v>
      </c>
      <c r="EQ94" s="191"/>
      <c r="ER94" s="191"/>
      <c r="ES94" s="191"/>
      <c r="ET94" s="191"/>
      <c r="EU94" s="191"/>
      <c r="EV94" s="191"/>
      <c r="EW94" s="191">
        <f t="shared" si="300"/>
        <v>0</v>
      </c>
      <c r="EX94" s="191"/>
      <c r="EY94" s="191"/>
      <c r="EZ94" s="191"/>
      <c r="FA94" s="191"/>
      <c r="FB94" s="191"/>
      <c r="FC94" s="191"/>
      <c r="FD94" s="191">
        <f t="shared" si="301"/>
        <v>0</v>
      </c>
      <c r="FE94" s="191"/>
      <c r="FF94" s="191"/>
      <c r="FG94" s="191"/>
      <c r="FH94" s="191"/>
      <c r="FI94" s="191"/>
      <c r="FJ94" s="191"/>
      <c r="FK94" s="191">
        <f t="shared" si="223"/>
        <v>0</v>
      </c>
      <c r="FL94" s="191"/>
      <c r="FM94" s="191"/>
      <c r="FN94" s="191"/>
      <c r="FO94" s="191"/>
      <c r="FP94" s="191"/>
      <c r="FQ94" s="191"/>
      <c r="FR94" s="191">
        <f t="shared" si="224"/>
        <v>0</v>
      </c>
      <c r="FS94" s="191"/>
      <c r="FT94" s="191"/>
      <c r="FU94" s="191"/>
      <c r="FV94" s="191"/>
      <c r="FW94" s="191"/>
      <c r="FX94" s="191"/>
      <c r="FY94" s="191">
        <f t="shared" si="225"/>
        <v>0</v>
      </c>
      <c r="FZ94" s="191"/>
      <c r="GA94" s="191"/>
      <c r="GB94" s="191"/>
      <c r="GC94" s="191"/>
      <c r="GD94" s="191"/>
      <c r="GE94" s="191"/>
      <c r="GF94" s="191">
        <f t="shared" si="302"/>
        <v>0</v>
      </c>
      <c r="GG94" s="191"/>
      <c r="GH94" s="191"/>
      <c r="GI94" s="191"/>
      <c r="GJ94" s="191"/>
      <c r="GK94" s="191"/>
      <c r="GL94" s="191"/>
      <c r="GM94" s="191">
        <f t="shared" si="303"/>
        <v>0</v>
      </c>
      <c r="GN94" s="191"/>
      <c r="GO94" s="191"/>
      <c r="GP94" s="191"/>
      <c r="GQ94" s="191"/>
      <c r="GR94" s="191"/>
      <c r="GS94" s="191"/>
      <c r="GT94" s="191">
        <f t="shared" si="226"/>
        <v>0</v>
      </c>
      <c r="GU94" s="191"/>
      <c r="GV94" s="191"/>
      <c r="GW94" s="191"/>
      <c r="GX94" s="191"/>
      <c r="GY94" s="191"/>
      <c r="GZ94" s="191"/>
      <c r="HA94" s="191">
        <f t="shared" si="227"/>
        <v>0</v>
      </c>
      <c r="HB94" s="191"/>
      <c r="HC94" s="191"/>
      <c r="HD94" s="191"/>
      <c r="HE94" s="191"/>
      <c r="HF94" s="191"/>
      <c r="HG94" s="191"/>
      <c r="HH94" s="191">
        <f t="shared" si="228"/>
        <v>0</v>
      </c>
      <c r="HI94" s="191"/>
      <c r="HJ94" s="191"/>
      <c r="HK94" s="191"/>
      <c r="HL94" s="191"/>
      <c r="HM94" s="191"/>
      <c r="HN94" s="191"/>
      <c r="HO94" s="191">
        <f t="shared" si="229"/>
        <v>0</v>
      </c>
      <c r="HP94" s="191"/>
      <c r="HQ94" s="191"/>
      <c r="HR94" s="191"/>
      <c r="HS94" s="191"/>
      <c r="HT94" s="191"/>
      <c r="HU94" s="191"/>
      <c r="HV94" s="191">
        <f t="shared" si="230"/>
        <v>0</v>
      </c>
      <c r="HW94" s="191"/>
      <c r="HX94" s="191"/>
      <c r="HY94" s="191"/>
      <c r="HZ94" s="191"/>
      <c r="IA94" s="191"/>
      <c r="IB94" s="191"/>
      <c r="IC94" s="191">
        <f t="shared" si="231"/>
        <v>0</v>
      </c>
      <c r="ID94" s="191"/>
      <c r="IE94" s="191"/>
      <c r="IF94" s="191"/>
      <c r="IG94" s="191"/>
      <c r="IH94" s="191"/>
      <c r="II94" s="191"/>
      <c r="IJ94" s="191">
        <f t="shared" si="232"/>
        <v>0</v>
      </c>
      <c r="IK94" s="191"/>
      <c r="IL94" s="191"/>
      <c r="IM94" s="191"/>
      <c r="IN94" s="191"/>
      <c r="IO94" s="191"/>
      <c r="IP94" s="191"/>
      <c r="IQ94" s="191">
        <f t="shared" si="233"/>
        <v>0</v>
      </c>
      <c r="IR94" s="191"/>
      <c r="IS94" s="191"/>
      <c r="IT94" s="191"/>
      <c r="IU94" s="191"/>
      <c r="IV94" s="191"/>
      <c r="IW94" s="191"/>
      <c r="IX94" s="191">
        <f t="shared" si="234"/>
        <v>0</v>
      </c>
      <c r="IY94" s="191"/>
      <c r="IZ94" s="191"/>
      <c r="JA94" s="191"/>
      <c r="JB94" s="191"/>
      <c r="JC94" s="191"/>
      <c r="JD94" s="191"/>
      <c r="JE94" s="191">
        <f t="shared" si="235"/>
        <v>0</v>
      </c>
      <c r="JF94" s="191"/>
      <c r="JG94" s="191"/>
      <c r="JH94" s="191"/>
      <c r="JI94" s="191"/>
      <c r="JJ94" s="191"/>
      <c r="JK94" s="191"/>
      <c r="JL94" s="191">
        <f t="shared" si="236"/>
        <v>0</v>
      </c>
      <c r="JM94" s="191"/>
      <c r="JN94" s="191"/>
      <c r="JO94" s="191"/>
      <c r="JP94" s="191"/>
      <c r="JQ94" s="191"/>
      <c r="JR94" s="191"/>
      <c r="JS94" s="191">
        <f t="shared" si="237"/>
        <v>0</v>
      </c>
      <c r="JT94" s="191"/>
      <c r="JU94" s="191"/>
      <c r="JV94" s="191"/>
      <c r="JW94" s="191"/>
      <c r="JX94" s="191"/>
      <c r="JY94" s="191"/>
      <c r="JZ94" s="191">
        <f t="shared" si="238"/>
        <v>0</v>
      </c>
      <c r="KA94" s="191"/>
      <c r="KB94" s="191"/>
      <c r="KC94" s="191"/>
      <c r="KD94" s="191"/>
      <c r="KE94" s="191"/>
      <c r="KF94" s="191"/>
      <c r="KG94" s="191">
        <f t="shared" si="239"/>
        <v>0</v>
      </c>
      <c r="KH94" s="191"/>
      <c r="KI94" s="191"/>
      <c r="KJ94" s="191"/>
      <c r="KK94" s="191"/>
      <c r="KL94" s="191"/>
      <c r="KM94" s="191"/>
      <c r="KN94" s="191">
        <f t="shared" si="240"/>
        <v>0</v>
      </c>
      <c r="KO94" s="191"/>
      <c r="KP94" s="191"/>
      <c r="KQ94" s="191"/>
      <c r="KR94" s="191"/>
      <c r="KS94" s="191"/>
      <c r="KT94" s="191"/>
      <c r="KU94" s="191">
        <f t="shared" si="241"/>
        <v>0</v>
      </c>
      <c r="KV94" s="191"/>
      <c r="KW94" s="191"/>
      <c r="KX94" s="191"/>
      <c r="KY94" s="191"/>
      <c r="KZ94" s="191"/>
      <c r="LA94" s="191"/>
      <c r="LB94" s="191">
        <f t="shared" si="242"/>
        <v>0</v>
      </c>
      <c r="LC94" s="191"/>
      <c r="LD94" s="191"/>
      <c r="LE94" s="191"/>
      <c r="LF94" s="191"/>
      <c r="LG94" s="191"/>
      <c r="LH94" s="191"/>
      <c r="LI94" s="191">
        <f t="shared" si="243"/>
        <v>0</v>
      </c>
      <c r="LJ94" s="191"/>
      <c r="LK94" s="191"/>
      <c r="LL94" s="191"/>
      <c r="LM94" s="191"/>
      <c r="LN94" s="191"/>
      <c r="LO94" s="191"/>
      <c r="LP94" s="191">
        <f t="shared" si="244"/>
        <v>0</v>
      </c>
      <c r="LQ94" s="191"/>
      <c r="LR94" s="191"/>
      <c r="LS94" s="191"/>
      <c r="LT94" s="191"/>
      <c r="LU94" s="191"/>
      <c r="LV94" s="191"/>
      <c r="LW94" s="191">
        <f t="shared" si="245"/>
        <v>0</v>
      </c>
      <c r="LX94" s="191"/>
      <c r="LY94" s="191"/>
      <c r="LZ94" s="191"/>
      <c r="MA94" s="191"/>
      <c r="MB94" s="191"/>
      <c r="MC94" s="191"/>
      <c r="MD94" s="191">
        <f t="shared" si="246"/>
        <v>0</v>
      </c>
      <c r="ME94" s="191"/>
      <c r="MF94" s="191"/>
      <c r="MG94" s="191"/>
      <c r="MH94" s="191"/>
      <c r="MI94" s="191"/>
      <c r="MJ94" s="191"/>
      <c r="MK94" s="191">
        <f t="shared" si="247"/>
        <v>0</v>
      </c>
      <c r="ML94" s="191"/>
      <c r="MM94" s="191"/>
      <c r="MN94" s="191"/>
      <c r="MO94" s="191"/>
      <c r="MP94" s="191"/>
      <c r="MQ94" s="191"/>
      <c r="MR94" s="191">
        <f t="shared" si="248"/>
        <v>0</v>
      </c>
      <c r="MS94" s="191"/>
      <c r="MT94" s="191"/>
      <c r="MU94" s="191"/>
      <c r="MV94" s="191"/>
      <c r="MW94" s="191"/>
      <c r="MX94" s="191"/>
      <c r="MY94" s="191">
        <f t="shared" si="249"/>
        <v>0</v>
      </c>
      <c r="MZ94" s="191"/>
      <c r="NA94" s="191"/>
      <c r="NB94" s="191"/>
      <c r="NC94" s="191">
        <f t="shared" si="304"/>
        <v>0</v>
      </c>
      <c r="ND94" s="201">
        <f t="shared" si="250"/>
        <v>0</v>
      </c>
      <c r="NE94" s="191"/>
      <c r="NF94" s="201">
        <f t="shared" si="251"/>
        <v>0</v>
      </c>
      <c r="NG94" s="191"/>
      <c r="NH94" s="191"/>
      <c r="NI94" s="191"/>
      <c r="NJ94" s="191"/>
      <c r="NK94" s="191"/>
      <c r="NL94" s="191"/>
      <c r="NM94" s="191">
        <f t="shared" si="252"/>
        <v>0</v>
      </c>
      <c r="NN94" s="191"/>
      <c r="NO94" s="191"/>
      <c r="NP94" s="191"/>
      <c r="NQ94" s="191"/>
      <c r="NR94" s="191"/>
      <c r="NS94" s="191"/>
      <c r="NT94" s="191">
        <f t="shared" si="253"/>
        <v>0</v>
      </c>
      <c r="NU94" s="191"/>
      <c r="NV94" s="191"/>
      <c r="NW94" s="191"/>
      <c r="NX94" s="191"/>
      <c r="NY94" s="191"/>
      <c r="NZ94" s="191"/>
      <c r="OA94" s="191">
        <f t="shared" si="254"/>
        <v>0</v>
      </c>
      <c r="OB94" s="191"/>
      <c r="OC94" s="191"/>
      <c r="OD94" s="191"/>
      <c r="OE94" s="191"/>
      <c r="OF94" s="191"/>
      <c r="OG94" s="191"/>
      <c r="OH94" s="191">
        <f t="shared" si="255"/>
        <v>0</v>
      </c>
      <c r="OI94" s="191"/>
      <c r="OJ94" s="191"/>
      <c r="OK94" s="191"/>
      <c r="OL94" s="191"/>
      <c r="OM94" s="191"/>
      <c r="ON94" s="191"/>
      <c r="OO94" s="191">
        <f t="shared" si="256"/>
        <v>0</v>
      </c>
      <c r="OP94" s="191"/>
      <c r="OQ94" s="191"/>
      <c r="OR94" s="191"/>
      <c r="OS94" s="191"/>
      <c r="OT94" s="191"/>
      <c r="OU94" s="191"/>
      <c r="OV94" s="191">
        <f t="shared" si="257"/>
        <v>0</v>
      </c>
      <c r="OW94" s="191"/>
      <c r="OX94" s="191"/>
      <c r="OY94" s="191"/>
      <c r="OZ94" s="191"/>
      <c r="PA94" s="191"/>
      <c r="PB94" s="191"/>
      <c r="PC94" s="191">
        <f t="shared" si="258"/>
        <v>0</v>
      </c>
      <c r="PD94" s="191"/>
      <c r="PE94" s="191"/>
      <c r="PF94" s="191"/>
      <c r="PG94" s="191"/>
      <c r="PH94" s="191"/>
      <c r="PI94" s="191"/>
      <c r="PJ94" s="191">
        <f t="shared" si="259"/>
        <v>0</v>
      </c>
      <c r="PK94" s="191"/>
      <c r="PL94" s="191"/>
      <c r="PM94" s="191"/>
      <c r="PN94" s="191"/>
      <c r="PO94" s="191"/>
      <c r="PP94" s="191"/>
      <c r="PQ94" s="191">
        <f t="shared" si="260"/>
        <v>0</v>
      </c>
      <c r="PR94" s="191"/>
      <c r="PS94" s="191"/>
      <c r="PT94" s="191"/>
      <c r="PU94" s="191"/>
      <c r="PV94" s="191"/>
      <c r="PW94" s="191"/>
      <c r="PX94" s="191">
        <f t="shared" si="261"/>
        <v>0</v>
      </c>
      <c r="PY94" s="191"/>
      <c r="PZ94" s="191"/>
      <c r="QA94" s="191"/>
      <c r="QB94" s="191"/>
      <c r="QC94" s="191"/>
      <c r="QD94" s="191"/>
      <c r="QE94" s="191">
        <f t="shared" si="262"/>
        <v>0</v>
      </c>
      <c r="QF94" s="191"/>
      <c r="QG94" s="191"/>
      <c r="QH94" s="191"/>
      <c r="QI94" s="191"/>
      <c r="QJ94" s="191"/>
      <c r="QK94" s="191"/>
      <c r="QL94" s="191">
        <f t="shared" si="263"/>
        <v>0</v>
      </c>
      <c r="QM94" s="191"/>
      <c r="QN94" s="191"/>
      <c r="QO94" s="191"/>
      <c r="QP94" s="191"/>
      <c r="QQ94" s="191"/>
      <c r="QR94" s="191"/>
      <c r="QS94" s="191">
        <f t="shared" si="264"/>
        <v>0</v>
      </c>
      <c r="QT94" s="191"/>
      <c r="QU94" s="191"/>
      <c r="QV94" s="191"/>
      <c r="QW94" s="191"/>
      <c r="QX94" s="191"/>
      <c r="QY94" s="191"/>
      <c r="QZ94" s="191">
        <f t="shared" si="265"/>
        <v>0</v>
      </c>
      <c r="RA94" s="191"/>
      <c r="RB94" s="191"/>
      <c r="RC94" s="191"/>
      <c r="RD94" s="191"/>
      <c r="RE94" s="191"/>
      <c r="RF94" s="191"/>
      <c r="RG94" s="191">
        <f t="shared" si="266"/>
        <v>0</v>
      </c>
      <c r="RH94" s="191"/>
      <c r="RI94" s="191"/>
      <c r="RJ94" s="191"/>
      <c r="RK94" s="191"/>
      <c r="RL94" s="191"/>
      <c r="RM94" s="191"/>
      <c r="RN94" s="191">
        <f t="shared" si="267"/>
        <v>0</v>
      </c>
      <c r="RO94" s="191"/>
      <c r="RP94" s="191"/>
      <c r="RQ94" s="191"/>
      <c r="RR94" s="191"/>
      <c r="RS94" s="191"/>
      <c r="RT94" s="191"/>
      <c r="RU94" s="191">
        <f t="shared" si="268"/>
        <v>0</v>
      </c>
      <c r="RV94" s="191"/>
      <c r="RW94" s="191"/>
      <c r="RX94" s="191"/>
      <c r="RY94" s="191"/>
      <c r="RZ94" s="191"/>
      <c r="SA94" s="191"/>
      <c r="SB94" s="191">
        <f t="shared" si="269"/>
        <v>0</v>
      </c>
      <c r="SC94" s="191"/>
      <c r="SD94" s="191"/>
      <c r="SE94" s="191"/>
      <c r="SF94" s="191"/>
      <c r="SG94" s="191"/>
      <c r="SH94" s="191"/>
      <c r="SI94" s="191">
        <f t="shared" si="270"/>
        <v>0</v>
      </c>
      <c r="SJ94" s="191"/>
      <c r="SK94" s="191"/>
      <c r="SL94" s="191"/>
      <c r="SM94" s="191"/>
      <c r="SN94" s="191"/>
      <c r="SO94" s="191"/>
      <c r="SP94" s="191">
        <f t="shared" si="271"/>
        <v>0</v>
      </c>
      <c r="SQ94" s="191"/>
      <c r="SR94" s="191"/>
      <c r="SS94" s="191"/>
      <c r="ST94" s="191"/>
      <c r="SU94" s="191"/>
      <c r="SV94" s="191"/>
      <c r="SW94" s="191">
        <f t="shared" si="272"/>
        <v>0</v>
      </c>
      <c r="SX94" s="191"/>
      <c r="SY94" s="191"/>
      <c r="SZ94" s="191"/>
      <c r="TA94" s="191"/>
      <c r="TB94" s="191"/>
      <c r="TC94" s="191"/>
      <c r="TD94" s="191">
        <f t="shared" si="273"/>
        <v>0</v>
      </c>
      <c r="TE94" s="191"/>
      <c r="TF94" s="191"/>
      <c r="TG94" s="191"/>
      <c r="TH94" s="191"/>
      <c r="TI94" s="191"/>
      <c r="TJ94" s="191"/>
      <c r="TK94" s="191">
        <f t="shared" si="274"/>
        <v>0</v>
      </c>
      <c r="TL94" s="191"/>
      <c r="TM94" s="191"/>
      <c r="TN94" s="191"/>
      <c r="TO94" s="191"/>
      <c r="TP94" s="191"/>
      <c r="TQ94" s="191"/>
      <c r="TR94" s="191">
        <f t="shared" si="275"/>
        <v>0</v>
      </c>
      <c r="TS94" s="191"/>
      <c r="TT94" s="191"/>
      <c r="TU94" s="191"/>
      <c r="TV94" s="191"/>
      <c r="TW94" s="191"/>
      <c r="TX94" s="191"/>
      <c r="TY94" s="191">
        <f t="shared" si="276"/>
        <v>0</v>
      </c>
      <c r="TZ94" s="191"/>
      <c r="UA94" s="191"/>
      <c r="UB94" s="191"/>
      <c r="UC94" s="191"/>
      <c r="UD94" s="191"/>
      <c r="UE94" s="191"/>
      <c r="UF94" s="191">
        <f t="shared" si="277"/>
        <v>0</v>
      </c>
      <c r="UG94" s="191"/>
      <c r="UH94" s="191"/>
      <c r="UI94" s="191"/>
      <c r="UJ94" s="191"/>
      <c r="UK94" s="191"/>
      <c r="UL94" s="191"/>
      <c r="UM94" s="191">
        <f t="shared" si="278"/>
        <v>0</v>
      </c>
      <c r="UN94" s="191"/>
      <c r="UO94" s="191"/>
      <c r="UP94" s="191"/>
      <c r="UQ94" s="191"/>
      <c r="UR94" s="191"/>
      <c r="US94" s="191"/>
      <c r="UT94" s="191">
        <f t="shared" si="279"/>
        <v>0</v>
      </c>
      <c r="UU94" s="191"/>
      <c r="UV94" s="191"/>
      <c r="UW94" s="191"/>
      <c r="UX94" s="191"/>
      <c r="UY94" s="191"/>
      <c r="UZ94" s="191"/>
      <c r="VA94" s="191">
        <f t="shared" si="280"/>
        <v>0</v>
      </c>
      <c r="VB94" s="191"/>
      <c r="VC94" s="191"/>
      <c r="VD94" s="191"/>
      <c r="VE94" s="191"/>
      <c r="VF94" s="191"/>
      <c r="VG94" s="191"/>
      <c r="VH94" s="191">
        <f t="shared" si="281"/>
        <v>0</v>
      </c>
      <c r="VI94" s="191"/>
      <c r="VJ94" s="191"/>
      <c r="VK94" s="191"/>
      <c r="VL94" s="191"/>
      <c r="VM94" s="191"/>
      <c r="VN94" s="191"/>
      <c r="VO94" s="191">
        <f t="shared" si="282"/>
        <v>0</v>
      </c>
      <c r="VP94" s="191"/>
      <c r="VQ94" s="191"/>
      <c r="VR94" s="191"/>
      <c r="VS94" s="191"/>
      <c r="VT94" s="191"/>
      <c r="VU94" s="191"/>
      <c r="VV94" s="191">
        <f t="shared" si="283"/>
        <v>0</v>
      </c>
      <c r="VW94" s="191"/>
      <c r="VX94" s="191"/>
      <c r="VY94" s="191"/>
      <c r="VZ94" s="191"/>
      <c r="WA94" s="191"/>
      <c r="WB94" s="191"/>
      <c r="WC94" s="191">
        <f t="shared" si="284"/>
        <v>0</v>
      </c>
      <c r="WD94" s="191"/>
      <c r="WE94" s="191"/>
      <c r="WF94" s="191"/>
      <c r="WG94" s="191"/>
      <c r="WH94" s="191"/>
      <c r="WI94" s="191"/>
      <c r="WJ94" s="191">
        <f t="shared" si="285"/>
        <v>0</v>
      </c>
      <c r="WK94" s="191"/>
      <c r="WL94" s="191"/>
      <c r="WM94" s="191"/>
      <c r="WN94" s="191"/>
      <c r="WO94" s="191"/>
      <c r="WP94" s="191"/>
      <c r="WQ94" s="191">
        <f t="shared" si="286"/>
        <v>0</v>
      </c>
      <c r="WR94" s="191"/>
      <c r="WS94" s="191"/>
      <c r="WT94" s="191"/>
      <c r="WU94" s="191"/>
      <c r="WV94" s="191"/>
      <c r="WW94" s="191"/>
      <c r="WX94" s="191">
        <f t="shared" si="287"/>
        <v>0</v>
      </c>
      <c r="WY94" s="191"/>
      <c r="WZ94" s="191"/>
      <c r="XA94" s="191"/>
      <c r="XB94" s="191"/>
      <c r="XC94" s="191"/>
      <c r="XD94" s="191"/>
      <c r="XE94" s="191">
        <f t="shared" si="288"/>
        <v>0</v>
      </c>
      <c r="XF94" s="191"/>
      <c r="XG94" s="191"/>
      <c r="XH94" s="191"/>
      <c r="XI94" s="191"/>
      <c r="XJ94" s="191"/>
      <c r="XK94" s="191"/>
      <c r="XL94" s="191">
        <f t="shared" si="289"/>
        <v>0</v>
      </c>
      <c r="XM94" s="191"/>
      <c r="XN94" s="191"/>
      <c r="XO94" s="191"/>
      <c r="XP94" s="191">
        <v>1</v>
      </c>
      <c r="XQ94" s="191">
        <f t="shared" si="290"/>
        <v>10000</v>
      </c>
      <c r="XR94" s="191"/>
      <c r="XS94" s="191">
        <f t="shared" si="291"/>
        <v>10000</v>
      </c>
      <c r="XT94" s="191"/>
      <c r="XU94" s="191"/>
      <c r="XV94" s="191"/>
      <c r="XW94" s="191"/>
      <c r="XX94" s="191"/>
      <c r="XY94" s="191"/>
      <c r="XZ94" s="191">
        <f t="shared" si="292"/>
        <v>0</v>
      </c>
      <c r="YA94" s="191"/>
      <c r="YB94" s="191"/>
      <c r="YC94" s="191"/>
      <c r="YD94" s="191"/>
      <c r="YE94" s="191"/>
      <c r="YF94" s="191"/>
      <c r="YG94" s="191">
        <f t="shared" si="293"/>
        <v>0</v>
      </c>
      <c r="YH94" s="191"/>
      <c r="YI94" s="191"/>
      <c r="YJ94" s="191"/>
      <c r="YK94" s="191"/>
      <c r="YL94" s="191"/>
      <c r="YM94" s="191"/>
      <c r="YN94" s="191">
        <f t="shared" si="294"/>
        <v>0</v>
      </c>
      <c r="YO94" s="191"/>
      <c r="YP94" s="191"/>
      <c r="YQ94" s="191"/>
      <c r="YR94" s="191"/>
      <c r="YS94" s="191"/>
      <c r="YT94" s="191"/>
      <c r="YU94" s="191">
        <f t="shared" si="295"/>
        <v>0</v>
      </c>
      <c r="YV94" s="191"/>
      <c r="YW94" s="191"/>
      <c r="YX94" s="191"/>
      <c r="YY94" s="191"/>
      <c r="YZ94" s="191">
        <v>0</v>
      </c>
      <c r="ZA94" s="191"/>
      <c r="ZB94" s="191">
        <f t="shared" si="296"/>
        <v>0</v>
      </c>
      <c r="ZC94" s="191"/>
      <c r="ZD94" s="191"/>
      <c r="ZE94" s="191"/>
      <c r="ZF94" s="191"/>
      <c r="ZG94" s="191"/>
      <c r="ZH94" s="191"/>
      <c r="ZI94" s="191">
        <f t="shared" si="297"/>
        <v>0</v>
      </c>
      <c r="ZJ94" s="191"/>
      <c r="ZK94" s="191"/>
      <c r="ZL94" s="191"/>
      <c r="ZM94" s="191"/>
      <c r="ZN94" s="191"/>
      <c r="ZO94" s="191"/>
      <c r="ZP94" s="191">
        <f t="shared" si="298"/>
        <v>0</v>
      </c>
      <c r="ZQ94" s="191"/>
      <c r="ZR94" s="191"/>
      <c r="ZS94" s="191"/>
      <c r="ZT94" s="191"/>
      <c r="ZU94" s="190">
        <f t="shared" si="203"/>
        <v>10000</v>
      </c>
      <c r="ZV94" s="190">
        <f t="shared" si="305"/>
        <v>0</v>
      </c>
      <c r="ZW94" s="190">
        <f t="shared" si="306"/>
        <v>10000</v>
      </c>
      <c r="ZX94" s="9"/>
    </row>
    <row r="95" spans="1:700" ht="18" customHeight="1">
      <c r="A95" s="213">
        <v>24</v>
      </c>
      <c r="B95" s="191" t="s">
        <v>1921</v>
      </c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>
        <f t="shared" si="204"/>
        <v>0</v>
      </c>
      <c r="N95" s="191"/>
      <c r="O95" s="191"/>
      <c r="P95" s="191"/>
      <c r="Q95" s="191"/>
      <c r="R95" s="191"/>
      <c r="S95" s="191"/>
      <c r="T95" s="191">
        <f t="shared" si="205"/>
        <v>0</v>
      </c>
      <c r="U95" s="191"/>
      <c r="V95" s="191"/>
      <c r="W95" s="191"/>
      <c r="X95" s="191"/>
      <c r="Y95" s="191"/>
      <c r="Z95" s="191"/>
      <c r="AA95" s="191">
        <f t="shared" si="206"/>
        <v>0</v>
      </c>
      <c r="AB95" s="191"/>
      <c r="AC95" s="191"/>
      <c r="AD95" s="191"/>
      <c r="AE95" s="191"/>
      <c r="AF95" s="191"/>
      <c r="AG95" s="191"/>
      <c r="AH95" s="191">
        <f t="shared" si="207"/>
        <v>0</v>
      </c>
      <c r="AI95" s="191"/>
      <c r="AJ95" s="191"/>
      <c r="AK95" s="191"/>
      <c r="AL95" s="191"/>
      <c r="AM95" s="191"/>
      <c r="AN95" s="191"/>
      <c r="AO95" s="191">
        <f t="shared" si="208"/>
        <v>0</v>
      </c>
      <c r="AP95" s="191"/>
      <c r="AQ95" s="191"/>
      <c r="AR95" s="191"/>
      <c r="AS95" s="191"/>
      <c r="AT95" s="191"/>
      <c r="AU95" s="191"/>
      <c r="AV95" s="191">
        <f t="shared" si="209"/>
        <v>0</v>
      </c>
      <c r="AW95" s="191"/>
      <c r="AX95" s="191"/>
      <c r="AY95" s="191"/>
      <c r="AZ95" s="191"/>
      <c r="BA95" s="191"/>
      <c r="BB95" s="191"/>
      <c r="BC95" s="191">
        <f t="shared" si="210"/>
        <v>0</v>
      </c>
      <c r="BD95" s="191"/>
      <c r="BE95" s="191"/>
      <c r="BF95" s="191"/>
      <c r="BG95" s="191"/>
      <c r="BH95" s="191"/>
      <c r="BI95" s="191"/>
      <c r="BJ95" s="191">
        <f t="shared" si="211"/>
        <v>0</v>
      </c>
      <c r="BK95" s="191"/>
      <c r="BL95" s="191"/>
      <c r="BM95" s="191"/>
      <c r="BN95" s="191"/>
      <c r="BO95" s="191"/>
      <c r="BP95" s="191"/>
      <c r="BQ95" s="191">
        <f t="shared" si="212"/>
        <v>0</v>
      </c>
      <c r="BR95" s="191"/>
      <c r="BS95" s="191"/>
      <c r="BT95" s="191"/>
      <c r="BU95" s="191"/>
      <c r="BV95" s="191"/>
      <c r="BW95" s="191"/>
      <c r="BX95" s="191">
        <f t="shared" si="213"/>
        <v>0</v>
      </c>
      <c r="BY95" s="191"/>
      <c r="BZ95" s="191"/>
      <c r="CA95" s="191"/>
      <c r="CB95" s="191"/>
      <c r="CC95" s="191"/>
      <c r="CD95" s="191"/>
      <c r="CE95" s="191">
        <f t="shared" si="214"/>
        <v>0</v>
      </c>
      <c r="CF95" s="191"/>
      <c r="CG95" s="191"/>
      <c r="CH95" s="191"/>
      <c r="CI95" s="191"/>
      <c r="CJ95" s="191"/>
      <c r="CK95" s="191"/>
      <c r="CL95" s="191">
        <f t="shared" si="215"/>
        <v>0</v>
      </c>
      <c r="CM95" s="191"/>
      <c r="CN95" s="191"/>
      <c r="CO95" s="191"/>
      <c r="CP95" s="191"/>
      <c r="CQ95" s="191"/>
      <c r="CR95" s="191"/>
      <c r="CS95" s="191">
        <f t="shared" si="216"/>
        <v>0</v>
      </c>
      <c r="CT95" s="191"/>
      <c r="CU95" s="191"/>
      <c r="CV95" s="191"/>
      <c r="CW95" s="191"/>
      <c r="CX95" s="191"/>
      <c r="CY95" s="191"/>
      <c r="CZ95" s="191">
        <f t="shared" si="217"/>
        <v>0</v>
      </c>
      <c r="DA95" s="191"/>
      <c r="DB95" s="191"/>
      <c r="DC95" s="191"/>
      <c r="DD95" s="191"/>
      <c r="DE95" s="191"/>
      <c r="DF95" s="191"/>
      <c r="DG95" s="191">
        <f t="shared" si="218"/>
        <v>0</v>
      </c>
      <c r="DH95" s="191"/>
      <c r="DI95" s="191"/>
      <c r="DJ95" s="191"/>
      <c r="DK95" s="191"/>
      <c r="DL95" s="191"/>
      <c r="DM95" s="191"/>
      <c r="DN95" s="191">
        <f t="shared" si="219"/>
        <v>0</v>
      </c>
      <c r="DO95" s="191"/>
      <c r="DP95" s="191"/>
      <c r="DQ95" s="191"/>
      <c r="DR95" s="191"/>
      <c r="DS95" s="191"/>
      <c r="DT95" s="191"/>
      <c r="DU95" s="191">
        <f t="shared" si="220"/>
        <v>0</v>
      </c>
      <c r="DV95" s="191"/>
      <c r="DW95" s="191"/>
      <c r="DX95" s="191"/>
      <c r="DY95" s="191"/>
      <c r="DZ95" s="191"/>
      <c r="EA95" s="191"/>
      <c r="EB95" s="191">
        <f t="shared" si="221"/>
        <v>0</v>
      </c>
      <c r="EC95" s="191"/>
      <c r="ED95" s="191"/>
      <c r="EE95" s="191"/>
      <c r="EF95" s="191"/>
      <c r="EG95" s="191"/>
      <c r="EH95" s="191"/>
      <c r="EI95" s="191">
        <f t="shared" si="222"/>
        <v>0</v>
      </c>
      <c r="EJ95" s="191"/>
      <c r="EK95" s="191"/>
      <c r="EL95" s="191"/>
      <c r="EM95" s="191"/>
      <c r="EN95" s="191"/>
      <c r="EO95" s="191"/>
      <c r="EP95" s="191">
        <f t="shared" si="299"/>
        <v>0</v>
      </c>
      <c r="EQ95" s="191"/>
      <c r="ER95" s="191"/>
      <c r="ES95" s="191"/>
      <c r="ET95" s="191"/>
      <c r="EU95" s="191"/>
      <c r="EV95" s="191"/>
      <c r="EW95" s="191">
        <f t="shared" si="300"/>
        <v>0</v>
      </c>
      <c r="EX95" s="191"/>
      <c r="EY95" s="191"/>
      <c r="EZ95" s="191"/>
      <c r="FA95" s="191"/>
      <c r="FB95" s="191"/>
      <c r="FC95" s="191"/>
      <c r="FD95" s="191">
        <f t="shared" si="301"/>
        <v>0</v>
      </c>
      <c r="FE95" s="191"/>
      <c r="FF95" s="191"/>
      <c r="FG95" s="191"/>
      <c r="FH95" s="191"/>
      <c r="FI95" s="191"/>
      <c r="FJ95" s="191"/>
      <c r="FK95" s="191">
        <f t="shared" si="223"/>
        <v>0</v>
      </c>
      <c r="FL95" s="191"/>
      <c r="FM95" s="191"/>
      <c r="FN95" s="191"/>
      <c r="FO95" s="191"/>
      <c r="FP95" s="191"/>
      <c r="FQ95" s="191"/>
      <c r="FR95" s="191">
        <f t="shared" si="224"/>
        <v>0</v>
      </c>
      <c r="FS95" s="191"/>
      <c r="FT95" s="191"/>
      <c r="FU95" s="191"/>
      <c r="FV95" s="191"/>
      <c r="FW95" s="191"/>
      <c r="FX95" s="191"/>
      <c r="FY95" s="191">
        <f t="shared" si="225"/>
        <v>0</v>
      </c>
      <c r="FZ95" s="191"/>
      <c r="GA95" s="191"/>
      <c r="GB95" s="191"/>
      <c r="GC95" s="191"/>
      <c r="GD95" s="191"/>
      <c r="GE95" s="191"/>
      <c r="GF95" s="191">
        <f t="shared" si="302"/>
        <v>0</v>
      </c>
      <c r="GG95" s="191"/>
      <c r="GH95" s="191"/>
      <c r="GI95" s="191"/>
      <c r="GJ95" s="191"/>
      <c r="GK95" s="191"/>
      <c r="GL95" s="191"/>
      <c r="GM95" s="191">
        <f t="shared" si="303"/>
        <v>0</v>
      </c>
      <c r="GN95" s="191"/>
      <c r="GO95" s="191"/>
      <c r="GP95" s="191"/>
      <c r="GQ95" s="191"/>
      <c r="GR95" s="191"/>
      <c r="GS95" s="191"/>
      <c r="GT95" s="191">
        <f t="shared" si="226"/>
        <v>0</v>
      </c>
      <c r="GU95" s="191"/>
      <c r="GV95" s="191"/>
      <c r="GW95" s="191"/>
      <c r="GX95" s="191"/>
      <c r="GY95" s="191"/>
      <c r="GZ95" s="191"/>
      <c r="HA95" s="191">
        <f t="shared" si="227"/>
        <v>0</v>
      </c>
      <c r="HB95" s="191"/>
      <c r="HC95" s="191"/>
      <c r="HD95" s="191"/>
      <c r="HE95" s="191"/>
      <c r="HF95" s="191"/>
      <c r="HG95" s="191"/>
      <c r="HH95" s="191">
        <f t="shared" si="228"/>
        <v>0</v>
      </c>
      <c r="HI95" s="191"/>
      <c r="HJ95" s="191"/>
      <c r="HK95" s="191"/>
      <c r="HL95" s="191"/>
      <c r="HM95" s="191"/>
      <c r="HN95" s="191"/>
      <c r="HO95" s="191">
        <f t="shared" si="229"/>
        <v>0</v>
      </c>
      <c r="HP95" s="191"/>
      <c r="HQ95" s="191"/>
      <c r="HR95" s="191"/>
      <c r="HS95" s="191"/>
      <c r="HT95" s="191"/>
      <c r="HU95" s="191"/>
      <c r="HV95" s="191">
        <f t="shared" si="230"/>
        <v>0</v>
      </c>
      <c r="HW95" s="191"/>
      <c r="HX95" s="191"/>
      <c r="HY95" s="191"/>
      <c r="HZ95" s="191"/>
      <c r="IA95" s="191"/>
      <c r="IB95" s="191"/>
      <c r="IC95" s="191">
        <f t="shared" si="231"/>
        <v>0</v>
      </c>
      <c r="ID95" s="191"/>
      <c r="IE95" s="191"/>
      <c r="IF95" s="191"/>
      <c r="IG95" s="191"/>
      <c r="IH95" s="191"/>
      <c r="II95" s="191"/>
      <c r="IJ95" s="191">
        <f t="shared" si="232"/>
        <v>0</v>
      </c>
      <c r="IK95" s="191"/>
      <c r="IL95" s="191"/>
      <c r="IM95" s="191"/>
      <c r="IN95" s="191"/>
      <c r="IO95" s="191"/>
      <c r="IP95" s="191"/>
      <c r="IQ95" s="191">
        <f t="shared" si="233"/>
        <v>0</v>
      </c>
      <c r="IR95" s="191"/>
      <c r="IS95" s="191"/>
      <c r="IT95" s="191"/>
      <c r="IU95" s="191"/>
      <c r="IV95" s="191"/>
      <c r="IW95" s="191"/>
      <c r="IX95" s="191">
        <f t="shared" si="234"/>
        <v>0</v>
      </c>
      <c r="IY95" s="191"/>
      <c r="IZ95" s="191"/>
      <c r="JA95" s="191"/>
      <c r="JB95" s="191"/>
      <c r="JC95" s="191"/>
      <c r="JD95" s="191"/>
      <c r="JE95" s="191">
        <f t="shared" si="235"/>
        <v>0</v>
      </c>
      <c r="JF95" s="191"/>
      <c r="JG95" s="191"/>
      <c r="JH95" s="191"/>
      <c r="JI95" s="191"/>
      <c r="JJ95" s="191"/>
      <c r="JK95" s="191"/>
      <c r="JL95" s="191">
        <f t="shared" si="236"/>
        <v>0</v>
      </c>
      <c r="JM95" s="191"/>
      <c r="JN95" s="191"/>
      <c r="JO95" s="191"/>
      <c r="JP95" s="191"/>
      <c r="JQ95" s="191"/>
      <c r="JR95" s="191"/>
      <c r="JS95" s="191">
        <f t="shared" si="237"/>
        <v>0</v>
      </c>
      <c r="JT95" s="191"/>
      <c r="JU95" s="191"/>
      <c r="JV95" s="191"/>
      <c r="JW95" s="191"/>
      <c r="JX95" s="191"/>
      <c r="JY95" s="191"/>
      <c r="JZ95" s="191">
        <f t="shared" si="238"/>
        <v>0</v>
      </c>
      <c r="KA95" s="191"/>
      <c r="KB95" s="191"/>
      <c r="KC95" s="191"/>
      <c r="KD95" s="191"/>
      <c r="KE95" s="191"/>
      <c r="KF95" s="191"/>
      <c r="KG95" s="191">
        <f t="shared" si="239"/>
        <v>0</v>
      </c>
      <c r="KH95" s="191"/>
      <c r="KI95" s="191"/>
      <c r="KJ95" s="191"/>
      <c r="KK95" s="191"/>
      <c r="KL95" s="191"/>
      <c r="KM95" s="191"/>
      <c r="KN95" s="191">
        <f t="shared" si="240"/>
        <v>0</v>
      </c>
      <c r="KO95" s="191"/>
      <c r="KP95" s="191"/>
      <c r="KQ95" s="191"/>
      <c r="KR95" s="191"/>
      <c r="KS95" s="191"/>
      <c r="KT95" s="191"/>
      <c r="KU95" s="191">
        <f t="shared" si="241"/>
        <v>0</v>
      </c>
      <c r="KV95" s="191"/>
      <c r="KW95" s="191"/>
      <c r="KX95" s="191"/>
      <c r="KY95" s="191"/>
      <c r="KZ95" s="191"/>
      <c r="LA95" s="191"/>
      <c r="LB95" s="191">
        <f t="shared" si="242"/>
        <v>0</v>
      </c>
      <c r="LC95" s="191"/>
      <c r="LD95" s="191"/>
      <c r="LE95" s="191"/>
      <c r="LF95" s="191"/>
      <c r="LG95" s="191"/>
      <c r="LH95" s="191"/>
      <c r="LI95" s="191">
        <f t="shared" si="243"/>
        <v>0</v>
      </c>
      <c r="LJ95" s="191"/>
      <c r="LK95" s="191"/>
      <c r="LL95" s="191"/>
      <c r="LM95" s="191"/>
      <c r="LN95" s="191"/>
      <c r="LO95" s="191"/>
      <c r="LP95" s="191">
        <f t="shared" si="244"/>
        <v>0</v>
      </c>
      <c r="LQ95" s="191"/>
      <c r="LR95" s="191"/>
      <c r="LS95" s="191"/>
      <c r="LT95" s="191"/>
      <c r="LU95" s="191"/>
      <c r="LV95" s="191"/>
      <c r="LW95" s="191">
        <f t="shared" si="245"/>
        <v>0</v>
      </c>
      <c r="LX95" s="191"/>
      <c r="LY95" s="191"/>
      <c r="LZ95" s="191"/>
      <c r="MA95" s="191"/>
      <c r="MB95" s="191"/>
      <c r="MC95" s="191"/>
      <c r="MD95" s="191">
        <f t="shared" si="246"/>
        <v>0</v>
      </c>
      <c r="ME95" s="191"/>
      <c r="MF95" s="191"/>
      <c r="MG95" s="191"/>
      <c r="MH95" s="191"/>
      <c r="MI95" s="191"/>
      <c r="MJ95" s="191"/>
      <c r="MK95" s="191">
        <f t="shared" si="247"/>
        <v>0</v>
      </c>
      <c r="ML95" s="191"/>
      <c r="MM95" s="191"/>
      <c r="MN95" s="191"/>
      <c r="MO95" s="191"/>
      <c r="MP95" s="191"/>
      <c r="MQ95" s="191"/>
      <c r="MR95" s="191">
        <f t="shared" si="248"/>
        <v>0</v>
      </c>
      <c r="MS95" s="191"/>
      <c r="MT95" s="191"/>
      <c r="MU95" s="191"/>
      <c r="MV95" s="191"/>
      <c r="MW95" s="191"/>
      <c r="MX95" s="191"/>
      <c r="MY95" s="191">
        <f t="shared" si="249"/>
        <v>0</v>
      </c>
      <c r="MZ95" s="191"/>
      <c r="NA95" s="191"/>
      <c r="NB95" s="191"/>
      <c r="NC95" s="191">
        <v>1388</v>
      </c>
      <c r="ND95" s="201">
        <f>NC95*145.067+30</f>
        <v>201382.99600000001</v>
      </c>
      <c r="NE95" s="191"/>
      <c r="NF95" s="201">
        <f t="shared" si="251"/>
        <v>201382.99600000001</v>
      </c>
      <c r="NG95" s="191">
        <v>1294</v>
      </c>
      <c r="NH95" s="191"/>
      <c r="NI95" s="191"/>
      <c r="NJ95" s="191"/>
      <c r="NK95" s="191"/>
      <c r="NL95" s="191"/>
      <c r="NM95" s="191">
        <f t="shared" si="252"/>
        <v>0</v>
      </c>
      <c r="NN95" s="191"/>
      <c r="NO95" s="191"/>
      <c r="NP95" s="191"/>
      <c r="NQ95" s="191"/>
      <c r="NR95" s="191"/>
      <c r="NS95" s="191"/>
      <c r="NT95" s="191">
        <f t="shared" si="253"/>
        <v>0</v>
      </c>
      <c r="NU95" s="191"/>
      <c r="NV95" s="191"/>
      <c r="NW95" s="191"/>
      <c r="NX95" s="191"/>
      <c r="NY95" s="191"/>
      <c r="NZ95" s="191"/>
      <c r="OA95" s="191">
        <f t="shared" si="254"/>
        <v>0</v>
      </c>
      <c r="OB95" s="191"/>
      <c r="OC95" s="191"/>
      <c r="OD95" s="191"/>
      <c r="OE95" s="191"/>
      <c r="OF95" s="191"/>
      <c r="OG95" s="191"/>
      <c r="OH95" s="191">
        <f t="shared" si="255"/>
        <v>0</v>
      </c>
      <c r="OI95" s="191"/>
      <c r="OJ95" s="191"/>
      <c r="OK95" s="191"/>
      <c r="OL95" s="191"/>
      <c r="OM95" s="191"/>
      <c r="ON95" s="191"/>
      <c r="OO95" s="191">
        <f t="shared" si="256"/>
        <v>0</v>
      </c>
      <c r="OP95" s="191"/>
      <c r="OQ95" s="191"/>
      <c r="OR95" s="191"/>
      <c r="OS95" s="191"/>
      <c r="OT95" s="191"/>
      <c r="OU95" s="191"/>
      <c r="OV95" s="191">
        <f t="shared" si="257"/>
        <v>0</v>
      </c>
      <c r="OW95" s="191"/>
      <c r="OX95" s="191"/>
      <c r="OY95" s="191"/>
      <c r="OZ95" s="191"/>
      <c r="PA95" s="191"/>
      <c r="PB95" s="191"/>
      <c r="PC95" s="191">
        <f t="shared" si="258"/>
        <v>0</v>
      </c>
      <c r="PD95" s="191"/>
      <c r="PE95" s="191"/>
      <c r="PF95" s="191"/>
      <c r="PG95" s="191"/>
      <c r="PH95" s="191"/>
      <c r="PI95" s="191"/>
      <c r="PJ95" s="191">
        <f t="shared" si="259"/>
        <v>0</v>
      </c>
      <c r="PK95" s="191"/>
      <c r="PL95" s="191"/>
      <c r="PM95" s="191"/>
      <c r="PN95" s="191"/>
      <c r="PO95" s="191"/>
      <c r="PP95" s="191"/>
      <c r="PQ95" s="191">
        <f t="shared" si="260"/>
        <v>0</v>
      </c>
      <c r="PR95" s="191"/>
      <c r="PS95" s="191"/>
      <c r="PT95" s="191"/>
      <c r="PU95" s="191"/>
      <c r="PV95" s="191"/>
      <c r="PW95" s="191"/>
      <c r="PX95" s="191">
        <f t="shared" si="261"/>
        <v>0</v>
      </c>
      <c r="PY95" s="191"/>
      <c r="PZ95" s="191"/>
      <c r="QA95" s="191"/>
      <c r="QB95" s="191"/>
      <c r="QC95" s="191"/>
      <c r="QD95" s="191"/>
      <c r="QE95" s="191">
        <f t="shared" si="262"/>
        <v>0</v>
      </c>
      <c r="QF95" s="191"/>
      <c r="QG95" s="191"/>
      <c r="QH95" s="191"/>
      <c r="QI95" s="191"/>
      <c r="QJ95" s="191"/>
      <c r="QK95" s="191"/>
      <c r="QL95" s="191">
        <f t="shared" si="263"/>
        <v>0</v>
      </c>
      <c r="QM95" s="191"/>
      <c r="QN95" s="191"/>
      <c r="QO95" s="191"/>
      <c r="QP95" s="191"/>
      <c r="QQ95" s="191"/>
      <c r="QR95" s="191"/>
      <c r="QS95" s="191">
        <f t="shared" si="264"/>
        <v>0</v>
      </c>
      <c r="QT95" s="191"/>
      <c r="QU95" s="191"/>
      <c r="QV95" s="191"/>
      <c r="QW95" s="191"/>
      <c r="QX95" s="191"/>
      <c r="QY95" s="191"/>
      <c r="QZ95" s="191">
        <f t="shared" si="265"/>
        <v>0</v>
      </c>
      <c r="RA95" s="191"/>
      <c r="RB95" s="191"/>
      <c r="RC95" s="191"/>
      <c r="RD95" s="191"/>
      <c r="RE95" s="191"/>
      <c r="RF95" s="191"/>
      <c r="RG95" s="191">
        <f t="shared" si="266"/>
        <v>0</v>
      </c>
      <c r="RH95" s="191"/>
      <c r="RI95" s="191"/>
      <c r="RJ95" s="191"/>
      <c r="RK95" s="191"/>
      <c r="RL95" s="191"/>
      <c r="RM95" s="191"/>
      <c r="RN95" s="191">
        <f t="shared" si="267"/>
        <v>0</v>
      </c>
      <c r="RO95" s="191"/>
      <c r="RP95" s="191"/>
      <c r="RQ95" s="191"/>
      <c r="RR95" s="191"/>
      <c r="RS95" s="191"/>
      <c r="RT95" s="191"/>
      <c r="RU95" s="191">
        <f t="shared" si="268"/>
        <v>0</v>
      </c>
      <c r="RV95" s="191"/>
      <c r="RW95" s="191"/>
      <c r="RX95" s="191"/>
      <c r="RY95" s="191"/>
      <c r="RZ95" s="191"/>
      <c r="SA95" s="191"/>
      <c r="SB95" s="191">
        <f t="shared" si="269"/>
        <v>0</v>
      </c>
      <c r="SC95" s="191"/>
      <c r="SD95" s="191"/>
      <c r="SE95" s="191"/>
      <c r="SF95" s="191"/>
      <c r="SG95" s="191"/>
      <c r="SH95" s="191"/>
      <c r="SI95" s="191">
        <f t="shared" si="270"/>
        <v>0</v>
      </c>
      <c r="SJ95" s="191"/>
      <c r="SK95" s="191"/>
      <c r="SL95" s="191"/>
      <c r="SM95" s="191"/>
      <c r="SN95" s="191"/>
      <c r="SO95" s="191"/>
      <c r="SP95" s="191">
        <f t="shared" si="271"/>
        <v>0</v>
      </c>
      <c r="SQ95" s="191"/>
      <c r="SR95" s="191"/>
      <c r="SS95" s="191"/>
      <c r="ST95" s="191"/>
      <c r="SU95" s="191"/>
      <c r="SV95" s="191"/>
      <c r="SW95" s="191">
        <f t="shared" si="272"/>
        <v>0</v>
      </c>
      <c r="SX95" s="191"/>
      <c r="SY95" s="191"/>
      <c r="SZ95" s="191"/>
      <c r="TA95" s="191"/>
      <c r="TB95" s="191"/>
      <c r="TC95" s="191"/>
      <c r="TD95" s="191">
        <f t="shared" si="273"/>
        <v>0</v>
      </c>
      <c r="TE95" s="191"/>
      <c r="TF95" s="191"/>
      <c r="TG95" s="191"/>
      <c r="TH95" s="191"/>
      <c r="TI95" s="191"/>
      <c r="TJ95" s="191"/>
      <c r="TK95" s="191">
        <f t="shared" si="274"/>
        <v>0</v>
      </c>
      <c r="TL95" s="191"/>
      <c r="TM95" s="191"/>
      <c r="TN95" s="191"/>
      <c r="TO95" s="191"/>
      <c r="TP95" s="191"/>
      <c r="TQ95" s="191"/>
      <c r="TR95" s="191">
        <f t="shared" si="275"/>
        <v>0</v>
      </c>
      <c r="TS95" s="191"/>
      <c r="TT95" s="191"/>
      <c r="TU95" s="191"/>
      <c r="TV95" s="191"/>
      <c r="TW95" s="191"/>
      <c r="TX95" s="191"/>
      <c r="TY95" s="191">
        <f t="shared" si="276"/>
        <v>0</v>
      </c>
      <c r="TZ95" s="191"/>
      <c r="UA95" s="191"/>
      <c r="UB95" s="191"/>
      <c r="UC95" s="191"/>
      <c r="UD95" s="191"/>
      <c r="UE95" s="191"/>
      <c r="UF95" s="191">
        <f t="shared" si="277"/>
        <v>0</v>
      </c>
      <c r="UG95" s="191"/>
      <c r="UH95" s="191"/>
      <c r="UI95" s="191"/>
      <c r="UJ95" s="191"/>
      <c r="UK95" s="191"/>
      <c r="UL95" s="191"/>
      <c r="UM95" s="191">
        <f t="shared" si="278"/>
        <v>0</v>
      </c>
      <c r="UN95" s="191"/>
      <c r="UO95" s="191"/>
      <c r="UP95" s="191"/>
      <c r="UQ95" s="191"/>
      <c r="UR95" s="191"/>
      <c r="US95" s="191"/>
      <c r="UT95" s="191">
        <f t="shared" si="279"/>
        <v>0</v>
      </c>
      <c r="UU95" s="191"/>
      <c r="UV95" s="191"/>
      <c r="UW95" s="191"/>
      <c r="UX95" s="191"/>
      <c r="UY95" s="191"/>
      <c r="UZ95" s="191"/>
      <c r="VA95" s="191">
        <f t="shared" si="280"/>
        <v>0</v>
      </c>
      <c r="VB95" s="191"/>
      <c r="VC95" s="191"/>
      <c r="VD95" s="191"/>
      <c r="VE95" s="191"/>
      <c r="VF95" s="191"/>
      <c r="VG95" s="191"/>
      <c r="VH95" s="191">
        <f t="shared" si="281"/>
        <v>0</v>
      </c>
      <c r="VI95" s="191"/>
      <c r="VJ95" s="191"/>
      <c r="VK95" s="191"/>
      <c r="VL95" s="191"/>
      <c r="VM95" s="191"/>
      <c r="VN95" s="191"/>
      <c r="VO95" s="191">
        <f t="shared" si="282"/>
        <v>0</v>
      </c>
      <c r="VP95" s="191"/>
      <c r="VQ95" s="191"/>
      <c r="VR95" s="191"/>
      <c r="VS95" s="191"/>
      <c r="VT95" s="191"/>
      <c r="VU95" s="191"/>
      <c r="VV95" s="191">
        <f t="shared" si="283"/>
        <v>0</v>
      </c>
      <c r="VW95" s="191"/>
      <c r="VX95" s="191"/>
      <c r="VY95" s="191"/>
      <c r="VZ95" s="191"/>
      <c r="WA95" s="191"/>
      <c r="WB95" s="191"/>
      <c r="WC95" s="191">
        <f t="shared" si="284"/>
        <v>0</v>
      </c>
      <c r="WD95" s="191"/>
      <c r="WE95" s="191"/>
      <c r="WF95" s="191"/>
      <c r="WG95" s="191"/>
      <c r="WH95" s="191"/>
      <c r="WI95" s="191"/>
      <c r="WJ95" s="191">
        <f t="shared" si="285"/>
        <v>0</v>
      </c>
      <c r="WK95" s="191"/>
      <c r="WL95" s="191"/>
      <c r="WM95" s="191"/>
      <c r="WN95" s="191"/>
      <c r="WO95" s="191"/>
      <c r="WP95" s="191"/>
      <c r="WQ95" s="191">
        <f t="shared" si="286"/>
        <v>0</v>
      </c>
      <c r="WR95" s="191"/>
      <c r="WS95" s="191"/>
      <c r="WT95" s="191"/>
      <c r="WU95" s="191"/>
      <c r="WV95" s="191"/>
      <c r="WW95" s="191"/>
      <c r="WX95" s="191">
        <f t="shared" si="287"/>
        <v>0</v>
      </c>
      <c r="WY95" s="191"/>
      <c r="WZ95" s="191"/>
      <c r="XA95" s="191"/>
      <c r="XB95" s="191"/>
      <c r="XC95" s="191"/>
      <c r="XD95" s="191"/>
      <c r="XE95" s="191">
        <f t="shared" si="288"/>
        <v>0</v>
      </c>
      <c r="XF95" s="191"/>
      <c r="XG95" s="191"/>
      <c r="XH95" s="191"/>
      <c r="XI95" s="191"/>
      <c r="XJ95" s="191"/>
      <c r="XK95" s="191"/>
      <c r="XL95" s="191">
        <f t="shared" si="289"/>
        <v>0</v>
      </c>
      <c r="XM95" s="191"/>
      <c r="XN95" s="191"/>
      <c r="XO95" s="191"/>
      <c r="XP95" s="191"/>
      <c r="XQ95" s="191">
        <f t="shared" si="290"/>
        <v>0</v>
      </c>
      <c r="XR95" s="191"/>
      <c r="XS95" s="191">
        <f t="shared" si="291"/>
        <v>0</v>
      </c>
      <c r="XT95" s="191"/>
      <c r="XU95" s="191"/>
      <c r="XV95" s="191"/>
      <c r="XW95" s="191"/>
      <c r="XX95" s="191"/>
      <c r="XY95" s="191"/>
      <c r="XZ95" s="191">
        <f t="shared" si="292"/>
        <v>0</v>
      </c>
      <c r="YA95" s="191"/>
      <c r="YB95" s="191"/>
      <c r="YC95" s="191"/>
      <c r="YD95" s="191"/>
      <c r="YE95" s="191"/>
      <c r="YF95" s="191"/>
      <c r="YG95" s="191">
        <f t="shared" si="293"/>
        <v>0</v>
      </c>
      <c r="YH95" s="191"/>
      <c r="YI95" s="191"/>
      <c r="YJ95" s="191"/>
      <c r="YK95" s="191"/>
      <c r="YL95" s="191"/>
      <c r="YM95" s="191"/>
      <c r="YN95" s="191">
        <f t="shared" si="294"/>
        <v>0</v>
      </c>
      <c r="YO95" s="191"/>
      <c r="YP95" s="191"/>
      <c r="YQ95" s="191"/>
      <c r="YR95" s="191"/>
      <c r="YS95" s="191"/>
      <c r="YT95" s="191"/>
      <c r="YU95" s="191">
        <f t="shared" si="295"/>
        <v>0</v>
      </c>
      <c r="YV95" s="191"/>
      <c r="YW95" s="191"/>
      <c r="YX95" s="191"/>
      <c r="YY95" s="191"/>
      <c r="YZ95" s="191">
        <v>0</v>
      </c>
      <c r="ZA95" s="191"/>
      <c r="ZB95" s="191">
        <f t="shared" si="296"/>
        <v>0</v>
      </c>
      <c r="ZC95" s="191"/>
      <c r="ZD95" s="191"/>
      <c r="ZE95" s="191"/>
      <c r="ZF95" s="191"/>
      <c r="ZG95" s="191"/>
      <c r="ZH95" s="191"/>
      <c r="ZI95" s="191">
        <f t="shared" si="297"/>
        <v>0</v>
      </c>
      <c r="ZJ95" s="191"/>
      <c r="ZK95" s="191"/>
      <c r="ZL95" s="191"/>
      <c r="ZM95" s="191"/>
      <c r="ZN95" s="191"/>
      <c r="ZO95" s="191"/>
      <c r="ZP95" s="191">
        <f t="shared" si="298"/>
        <v>0</v>
      </c>
      <c r="ZQ95" s="191"/>
      <c r="ZR95" s="191"/>
      <c r="ZS95" s="191"/>
      <c r="ZT95" s="191"/>
      <c r="ZU95" s="190">
        <f t="shared" si="203"/>
        <v>201382.99600000001</v>
      </c>
      <c r="ZV95" s="190">
        <f t="shared" si="305"/>
        <v>0</v>
      </c>
      <c r="ZW95" s="190">
        <f t="shared" si="306"/>
        <v>201382.99600000001</v>
      </c>
      <c r="ZX95" s="9"/>
    </row>
    <row r="96" spans="1:700" ht="18" customHeight="1">
      <c r="A96" s="213">
        <v>25</v>
      </c>
      <c r="B96" s="191" t="s">
        <v>1922</v>
      </c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>
        <f t="shared" si="204"/>
        <v>0</v>
      </c>
      <c r="N96" s="191"/>
      <c r="O96" s="191"/>
      <c r="P96" s="191"/>
      <c r="Q96" s="191"/>
      <c r="R96" s="191"/>
      <c r="S96" s="191"/>
      <c r="T96" s="191">
        <f t="shared" si="205"/>
        <v>0</v>
      </c>
      <c r="U96" s="191"/>
      <c r="V96" s="191"/>
      <c r="W96" s="191"/>
      <c r="X96" s="191"/>
      <c r="Y96" s="191"/>
      <c r="Z96" s="191"/>
      <c r="AA96" s="191">
        <f t="shared" si="206"/>
        <v>0</v>
      </c>
      <c r="AB96" s="191"/>
      <c r="AC96" s="191"/>
      <c r="AD96" s="191"/>
      <c r="AE96" s="191"/>
      <c r="AF96" s="191"/>
      <c r="AG96" s="191"/>
      <c r="AH96" s="191">
        <f t="shared" si="207"/>
        <v>0</v>
      </c>
      <c r="AI96" s="191"/>
      <c r="AJ96" s="191"/>
      <c r="AK96" s="191"/>
      <c r="AL96" s="191"/>
      <c r="AM96" s="191"/>
      <c r="AN96" s="191"/>
      <c r="AO96" s="191">
        <f t="shared" si="208"/>
        <v>0</v>
      </c>
      <c r="AP96" s="191"/>
      <c r="AQ96" s="191"/>
      <c r="AR96" s="191"/>
      <c r="AS96" s="191"/>
      <c r="AT96" s="191"/>
      <c r="AU96" s="191"/>
      <c r="AV96" s="191">
        <f t="shared" si="209"/>
        <v>0</v>
      </c>
      <c r="AW96" s="191"/>
      <c r="AX96" s="191"/>
      <c r="AY96" s="191"/>
      <c r="AZ96" s="191"/>
      <c r="BA96" s="191"/>
      <c r="BB96" s="191"/>
      <c r="BC96" s="191">
        <f t="shared" si="210"/>
        <v>0</v>
      </c>
      <c r="BD96" s="191"/>
      <c r="BE96" s="191"/>
      <c r="BF96" s="191"/>
      <c r="BG96" s="191"/>
      <c r="BH96" s="191"/>
      <c r="BI96" s="191"/>
      <c r="BJ96" s="191">
        <f t="shared" si="211"/>
        <v>0</v>
      </c>
      <c r="BK96" s="191"/>
      <c r="BL96" s="191"/>
      <c r="BM96" s="191"/>
      <c r="BN96" s="191"/>
      <c r="BO96" s="191"/>
      <c r="BP96" s="191"/>
      <c r="BQ96" s="191">
        <f t="shared" si="212"/>
        <v>0</v>
      </c>
      <c r="BR96" s="191"/>
      <c r="BS96" s="191"/>
      <c r="BT96" s="191"/>
      <c r="BU96" s="191"/>
      <c r="BV96" s="191"/>
      <c r="BW96" s="191"/>
      <c r="BX96" s="191">
        <f t="shared" si="213"/>
        <v>0</v>
      </c>
      <c r="BY96" s="191"/>
      <c r="BZ96" s="191"/>
      <c r="CA96" s="191"/>
      <c r="CB96" s="191"/>
      <c r="CC96" s="191"/>
      <c r="CD96" s="191"/>
      <c r="CE96" s="191">
        <f t="shared" si="214"/>
        <v>0</v>
      </c>
      <c r="CF96" s="191"/>
      <c r="CG96" s="191"/>
      <c r="CH96" s="191"/>
      <c r="CI96" s="191"/>
      <c r="CJ96" s="191"/>
      <c r="CK96" s="191"/>
      <c r="CL96" s="191">
        <f t="shared" si="215"/>
        <v>0</v>
      </c>
      <c r="CM96" s="191"/>
      <c r="CN96" s="191"/>
      <c r="CO96" s="191"/>
      <c r="CP96" s="191"/>
      <c r="CQ96" s="191"/>
      <c r="CR96" s="191"/>
      <c r="CS96" s="191">
        <f t="shared" si="216"/>
        <v>0</v>
      </c>
      <c r="CT96" s="191"/>
      <c r="CU96" s="191"/>
      <c r="CV96" s="191"/>
      <c r="CW96" s="191"/>
      <c r="CX96" s="191"/>
      <c r="CY96" s="191"/>
      <c r="CZ96" s="191">
        <f t="shared" si="217"/>
        <v>0</v>
      </c>
      <c r="DA96" s="191"/>
      <c r="DB96" s="191"/>
      <c r="DC96" s="191"/>
      <c r="DD96" s="191"/>
      <c r="DE96" s="191"/>
      <c r="DF96" s="191"/>
      <c r="DG96" s="191">
        <f t="shared" si="218"/>
        <v>0</v>
      </c>
      <c r="DH96" s="191"/>
      <c r="DI96" s="191"/>
      <c r="DJ96" s="191"/>
      <c r="DK96" s="191"/>
      <c r="DL96" s="191"/>
      <c r="DM96" s="191"/>
      <c r="DN96" s="191">
        <f t="shared" si="219"/>
        <v>0</v>
      </c>
      <c r="DO96" s="191"/>
      <c r="DP96" s="191"/>
      <c r="DQ96" s="191"/>
      <c r="DR96" s="191"/>
      <c r="DS96" s="191"/>
      <c r="DT96" s="191"/>
      <c r="DU96" s="191">
        <f t="shared" si="220"/>
        <v>0</v>
      </c>
      <c r="DV96" s="191"/>
      <c r="DW96" s="191"/>
      <c r="DX96" s="191"/>
      <c r="DY96" s="191"/>
      <c r="DZ96" s="191"/>
      <c r="EA96" s="191"/>
      <c r="EB96" s="191">
        <f t="shared" si="221"/>
        <v>0</v>
      </c>
      <c r="EC96" s="191"/>
      <c r="ED96" s="191"/>
      <c r="EE96" s="191"/>
      <c r="EF96" s="191"/>
      <c r="EG96" s="191"/>
      <c r="EH96" s="191"/>
      <c r="EI96" s="191">
        <f t="shared" si="222"/>
        <v>0</v>
      </c>
      <c r="EJ96" s="191"/>
      <c r="EK96" s="191"/>
      <c r="EL96" s="191"/>
      <c r="EM96" s="191"/>
      <c r="EN96" s="191"/>
      <c r="EO96" s="191"/>
      <c r="EP96" s="191">
        <f t="shared" si="299"/>
        <v>0</v>
      </c>
      <c r="EQ96" s="191"/>
      <c r="ER96" s="191"/>
      <c r="ES96" s="191"/>
      <c r="ET96" s="191"/>
      <c r="EU96" s="191"/>
      <c r="EV96" s="191"/>
      <c r="EW96" s="191">
        <f t="shared" si="300"/>
        <v>0</v>
      </c>
      <c r="EX96" s="191"/>
      <c r="EY96" s="191"/>
      <c r="EZ96" s="191"/>
      <c r="FA96" s="191"/>
      <c r="FB96" s="191"/>
      <c r="FC96" s="191"/>
      <c r="FD96" s="191">
        <f t="shared" si="301"/>
        <v>0</v>
      </c>
      <c r="FE96" s="191"/>
      <c r="FF96" s="191"/>
      <c r="FG96" s="191"/>
      <c r="FH96" s="191"/>
      <c r="FI96" s="191"/>
      <c r="FJ96" s="191"/>
      <c r="FK96" s="191">
        <f t="shared" si="223"/>
        <v>0</v>
      </c>
      <c r="FL96" s="191"/>
      <c r="FM96" s="191"/>
      <c r="FN96" s="191"/>
      <c r="FO96" s="191"/>
      <c r="FP96" s="191"/>
      <c r="FQ96" s="191"/>
      <c r="FR96" s="191">
        <f t="shared" si="224"/>
        <v>0</v>
      </c>
      <c r="FS96" s="191"/>
      <c r="FT96" s="191"/>
      <c r="FU96" s="191"/>
      <c r="FV96" s="191"/>
      <c r="FW96" s="191"/>
      <c r="FX96" s="191"/>
      <c r="FY96" s="191">
        <f t="shared" si="225"/>
        <v>0</v>
      </c>
      <c r="FZ96" s="191"/>
      <c r="GA96" s="191"/>
      <c r="GB96" s="191"/>
      <c r="GC96" s="191"/>
      <c r="GD96" s="191"/>
      <c r="GE96" s="191"/>
      <c r="GF96" s="191">
        <f t="shared" si="302"/>
        <v>0</v>
      </c>
      <c r="GG96" s="191"/>
      <c r="GH96" s="191"/>
      <c r="GI96" s="191"/>
      <c r="GJ96" s="191"/>
      <c r="GK96" s="191"/>
      <c r="GL96" s="191"/>
      <c r="GM96" s="191">
        <f t="shared" si="303"/>
        <v>0</v>
      </c>
      <c r="GN96" s="191"/>
      <c r="GO96" s="191"/>
      <c r="GP96" s="191"/>
      <c r="GQ96" s="191"/>
      <c r="GR96" s="191"/>
      <c r="GS96" s="191"/>
      <c r="GT96" s="191">
        <f t="shared" si="226"/>
        <v>0</v>
      </c>
      <c r="GU96" s="191"/>
      <c r="GV96" s="191"/>
      <c r="GW96" s="191"/>
      <c r="GX96" s="191"/>
      <c r="GY96" s="191"/>
      <c r="GZ96" s="191"/>
      <c r="HA96" s="191">
        <f t="shared" si="227"/>
        <v>0</v>
      </c>
      <c r="HB96" s="191"/>
      <c r="HC96" s="191"/>
      <c r="HD96" s="191"/>
      <c r="HE96" s="191"/>
      <c r="HF96" s="191"/>
      <c r="HG96" s="191"/>
      <c r="HH96" s="191">
        <f t="shared" si="228"/>
        <v>0</v>
      </c>
      <c r="HI96" s="191"/>
      <c r="HJ96" s="191"/>
      <c r="HK96" s="191"/>
      <c r="HL96" s="191"/>
      <c r="HM96" s="191"/>
      <c r="HN96" s="191"/>
      <c r="HO96" s="191">
        <f t="shared" si="229"/>
        <v>0</v>
      </c>
      <c r="HP96" s="191"/>
      <c r="HQ96" s="191"/>
      <c r="HR96" s="191"/>
      <c r="HS96" s="191"/>
      <c r="HT96" s="191"/>
      <c r="HU96" s="191"/>
      <c r="HV96" s="191">
        <f t="shared" si="230"/>
        <v>0</v>
      </c>
      <c r="HW96" s="191"/>
      <c r="HX96" s="191"/>
      <c r="HY96" s="191"/>
      <c r="HZ96" s="191"/>
      <c r="IA96" s="191"/>
      <c r="IB96" s="191"/>
      <c r="IC96" s="191">
        <f t="shared" si="231"/>
        <v>0</v>
      </c>
      <c r="ID96" s="191"/>
      <c r="IE96" s="191"/>
      <c r="IF96" s="191"/>
      <c r="IG96" s="191"/>
      <c r="IH96" s="191"/>
      <c r="II96" s="191"/>
      <c r="IJ96" s="191">
        <f t="shared" si="232"/>
        <v>0</v>
      </c>
      <c r="IK96" s="191"/>
      <c r="IL96" s="191"/>
      <c r="IM96" s="191"/>
      <c r="IN96" s="191"/>
      <c r="IO96" s="191"/>
      <c r="IP96" s="191"/>
      <c r="IQ96" s="191">
        <f t="shared" si="233"/>
        <v>0</v>
      </c>
      <c r="IR96" s="191"/>
      <c r="IS96" s="191"/>
      <c r="IT96" s="191"/>
      <c r="IU96" s="191"/>
      <c r="IV96" s="191"/>
      <c r="IW96" s="191"/>
      <c r="IX96" s="191">
        <f t="shared" si="234"/>
        <v>0</v>
      </c>
      <c r="IY96" s="191"/>
      <c r="IZ96" s="191"/>
      <c r="JA96" s="191"/>
      <c r="JB96" s="191"/>
      <c r="JC96" s="191"/>
      <c r="JD96" s="191"/>
      <c r="JE96" s="191">
        <f t="shared" si="235"/>
        <v>0</v>
      </c>
      <c r="JF96" s="191"/>
      <c r="JG96" s="191"/>
      <c r="JH96" s="191"/>
      <c r="JI96" s="191"/>
      <c r="JJ96" s="191"/>
      <c r="JK96" s="191"/>
      <c r="JL96" s="191">
        <f t="shared" si="236"/>
        <v>0</v>
      </c>
      <c r="JM96" s="191"/>
      <c r="JN96" s="191"/>
      <c r="JO96" s="191"/>
      <c r="JP96" s="191"/>
      <c r="JQ96" s="191"/>
      <c r="JR96" s="191"/>
      <c r="JS96" s="191">
        <f t="shared" si="237"/>
        <v>0</v>
      </c>
      <c r="JT96" s="191"/>
      <c r="JU96" s="191"/>
      <c r="JV96" s="191"/>
      <c r="JW96" s="191"/>
      <c r="JX96" s="191"/>
      <c r="JY96" s="191"/>
      <c r="JZ96" s="191">
        <f t="shared" si="238"/>
        <v>0</v>
      </c>
      <c r="KA96" s="191"/>
      <c r="KB96" s="191"/>
      <c r="KC96" s="191"/>
      <c r="KD96" s="191"/>
      <c r="KE96" s="191"/>
      <c r="KF96" s="191"/>
      <c r="KG96" s="191">
        <f t="shared" si="239"/>
        <v>0</v>
      </c>
      <c r="KH96" s="191"/>
      <c r="KI96" s="191"/>
      <c r="KJ96" s="191"/>
      <c r="KK96" s="191"/>
      <c r="KL96" s="191"/>
      <c r="KM96" s="191"/>
      <c r="KN96" s="191">
        <f t="shared" si="240"/>
        <v>0</v>
      </c>
      <c r="KO96" s="191"/>
      <c r="KP96" s="191"/>
      <c r="KQ96" s="191"/>
      <c r="KR96" s="191"/>
      <c r="KS96" s="191"/>
      <c r="KT96" s="191"/>
      <c r="KU96" s="191">
        <f t="shared" si="241"/>
        <v>0</v>
      </c>
      <c r="KV96" s="191"/>
      <c r="KW96" s="191"/>
      <c r="KX96" s="191"/>
      <c r="KY96" s="191"/>
      <c r="KZ96" s="191"/>
      <c r="LA96" s="191"/>
      <c r="LB96" s="191">
        <f t="shared" si="242"/>
        <v>0</v>
      </c>
      <c r="LC96" s="191"/>
      <c r="LD96" s="191"/>
      <c r="LE96" s="191"/>
      <c r="LF96" s="191"/>
      <c r="LG96" s="191"/>
      <c r="LH96" s="191"/>
      <c r="LI96" s="191">
        <f t="shared" si="243"/>
        <v>0</v>
      </c>
      <c r="LJ96" s="191"/>
      <c r="LK96" s="191"/>
      <c r="LL96" s="191"/>
      <c r="LM96" s="191"/>
      <c r="LN96" s="191"/>
      <c r="LO96" s="191"/>
      <c r="LP96" s="191">
        <f t="shared" si="244"/>
        <v>0</v>
      </c>
      <c r="LQ96" s="191"/>
      <c r="LR96" s="191"/>
      <c r="LS96" s="191"/>
      <c r="LT96" s="191"/>
      <c r="LU96" s="191"/>
      <c r="LV96" s="191"/>
      <c r="LW96" s="191">
        <f t="shared" si="245"/>
        <v>0</v>
      </c>
      <c r="LX96" s="191"/>
      <c r="LY96" s="191"/>
      <c r="LZ96" s="191"/>
      <c r="MA96" s="191"/>
      <c r="MB96" s="191"/>
      <c r="MC96" s="191"/>
      <c r="MD96" s="191">
        <f t="shared" si="246"/>
        <v>0</v>
      </c>
      <c r="ME96" s="191"/>
      <c r="MF96" s="191"/>
      <c r="MG96" s="191"/>
      <c r="MH96" s="191"/>
      <c r="MI96" s="191"/>
      <c r="MJ96" s="191"/>
      <c r="MK96" s="191">
        <f t="shared" si="247"/>
        <v>0</v>
      </c>
      <c r="ML96" s="191"/>
      <c r="MM96" s="191"/>
      <c r="MN96" s="191"/>
      <c r="MO96" s="191"/>
      <c r="MP96" s="191"/>
      <c r="MQ96" s="191"/>
      <c r="MR96" s="191">
        <f t="shared" si="248"/>
        <v>0</v>
      </c>
      <c r="MS96" s="191"/>
      <c r="MT96" s="191"/>
      <c r="MU96" s="191"/>
      <c r="MV96" s="191"/>
      <c r="MW96" s="191"/>
      <c r="MX96" s="191"/>
      <c r="MY96" s="191">
        <f t="shared" si="249"/>
        <v>0</v>
      </c>
      <c r="MZ96" s="191"/>
      <c r="NA96" s="191"/>
      <c r="NB96" s="191"/>
      <c r="NC96" s="191">
        <f t="shared" si="304"/>
        <v>0</v>
      </c>
      <c r="ND96" s="201">
        <f t="shared" si="250"/>
        <v>0</v>
      </c>
      <c r="NE96" s="191"/>
      <c r="NF96" s="201">
        <f t="shared" si="251"/>
        <v>0</v>
      </c>
      <c r="NG96" s="191"/>
      <c r="NH96" s="191"/>
      <c r="NI96" s="191"/>
      <c r="NJ96" s="191"/>
      <c r="NK96" s="191"/>
      <c r="NL96" s="191"/>
      <c r="NM96" s="191">
        <f t="shared" si="252"/>
        <v>0</v>
      </c>
      <c r="NN96" s="191"/>
      <c r="NO96" s="191"/>
      <c r="NP96" s="191"/>
      <c r="NQ96" s="191"/>
      <c r="NR96" s="191"/>
      <c r="NS96" s="191"/>
      <c r="NT96" s="191">
        <f t="shared" si="253"/>
        <v>0</v>
      </c>
      <c r="NU96" s="191"/>
      <c r="NV96" s="191"/>
      <c r="NW96" s="191"/>
      <c r="NX96" s="191"/>
      <c r="NY96" s="191"/>
      <c r="NZ96" s="191"/>
      <c r="OA96" s="191">
        <f t="shared" si="254"/>
        <v>0</v>
      </c>
      <c r="OB96" s="191"/>
      <c r="OC96" s="191"/>
      <c r="OD96" s="191"/>
      <c r="OE96" s="191"/>
      <c r="OF96" s="191"/>
      <c r="OG96" s="191"/>
      <c r="OH96" s="191">
        <f t="shared" si="255"/>
        <v>0</v>
      </c>
      <c r="OI96" s="191"/>
      <c r="OJ96" s="191"/>
      <c r="OK96" s="191"/>
      <c r="OL96" s="191"/>
      <c r="OM96" s="191"/>
      <c r="ON96" s="191"/>
      <c r="OO96" s="191">
        <f t="shared" si="256"/>
        <v>0</v>
      </c>
      <c r="OP96" s="191"/>
      <c r="OQ96" s="191"/>
      <c r="OR96" s="191"/>
      <c r="OS96" s="191"/>
      <c r="OT96" s="191"/>
      <c r="OU96" s="191"/>
      <c r="OV96" s="191">
        <f t="shared" si="257"/>
        <v>0</v>
      </c>
      <c r="OW96" s="191"/>
      <c r="OX96" s="191"/>
      <c r="OY96" s="191"/>
      <c r="OZ96" s="191"/>
      <c r="PA96" s="191"/>
      <c r="PB96" s="191"/>
      <c r="PC96" s="191">
        <f t="shared" si="258"/>
        <v>0</v>
      </c>
      <c r="PD96" s="191"/>
      <c r="PE96" s="191"/>
      <c r="PF96" s="191"/>
      <c r="PG96" s="191"/>
      <c r="PH96" s="191"/>
      <c r="PI96" s="191"/>
      <c r="PJ96" s="191">
        <f t="shared" si="259"/>
        <v>0</v>
      </c>
      <c r="PK96" s="191"/>
      <c r="PL96" s="191"/>
      <c r="PM96" s="191"/>
      <c r="PN96" s="191"/>
      <c r="PO96" s="191"/>
      <c r="PP96" s="191"/>
      <c r="PQ96" s="191">
        <f t="shared" si="260"/>
        <v>0</v>
      </c>
      <c r="PR96" s="191"/>
      <c r="PS96" s="191"/>
      <c r="PT96" s="191"/>
      <c r="PU96" s="191"/>
      <c r="PV96" s="191"/>
      <c r="PW96" s="191"/>
      <c r="PX96" s="191">
        <f t="shared" si="261"/>
        <v>0</v>
      </c>
      <c r="PY96" s="191"/>
      <c r="PZ96" s="191"/>
      <c r="QA96" s="191"/>
      <c r="QB96" s="191"/>
      <c r="QC96" s="191"/>
      <c r="QD96" s="191"/>
      <c r="QE96" s="191">
        <f t="shared" si="262"/>
        <v>0</v>
      </c>
      <c r="QF96" s="191"/>
      <c r="QG96" s="191"/>
      <c r="QH96" s="191"/>
      <c r="QI96" s="191"/>
      <c r="QJ96" s="191"/>
      <c r="QK96" s="191"/>
      <c r="QL96" s="191">
        <f t="shared" si="263"/>
        <v>0</v>
      </c>
      <c r="QM96" s="191"/>
      <c r="QN96" s="191"/>
      <c r="QO96" s="191"/>
      <c r="QP96" s="191"/>
      <c r="QQ96" s="191"/>
      <c r="QR96" s="191"/>
      <c r="QS96" s="191">
        <f t="shared" si="264"/>
        <v>0</v>
      </c>
      <c r="QT96" s="191"/>
      <c r="QU96" s="191"/>
      <c r="QV96" s="191"/>
      <c r="QW96" s="191"/>
      <c r="QX96" s="191"/>
      <c r="QY96" s="191"/>
      <c r="QZ96" s="191">
        <f t="shared" si="265"/>
        <v>0</v>
      </c>
      <c r="RA96" s="191"/>
      <c r="RB96" s="191"/>
      <c r="RC96" s="191"/>
      <c r="RD96" s="191"/>
      <c r="RE96" s="191"/>
      <c r="RF96" s="191"/>
      <c r="RG96" s="191">
        <f t="shared" si="266"/>
        <v>0</v>
      </c>
      <c r="RH96" s="191"/>
      <c r="RI96" s="191"/>
      <c r="RJ96" s="191"/>
      <c r="RK96" s="191"/>
      <c r="RL96" s="191"/>
      <c r="RM96" s="191"/>
      <c r="RN96" s="191">
        <f t="shared" si="267"/>
        <v>0</v>
      </c>
      <c r="RO96" s="191"/>
      <c r="RP96" s="191"/>
      <c r="RQ96" s="191"/>
      <c r="RR96" s="191"/>
      <c r="RS96" s="191"/>
      <c r="RT96" s="191"/>
      <c r="RU96" s="191">
        <f t="shared" si="268"/>
        <v>0</v>
      </c>
      <c r="RV96" s="191"/>
      <c r="RW96" s="191"/>
      <c r="RX96" s="191"/>
      <c r="RY96" s="191"/>
      <c r="RZ96" s="191"/>
      <c r="SA96" s="191"/>
      <c r="SB96" s="191">
        <f t="shared" si="269"/>
        <v>0</v>
      </c>
      <c r="SC96" s="191"/>
      <c r="SD96" s="191"/>
      <c r="SE96" s="191"/>
      <c r="SF96" s="191"/>
      <c r="SG96" s="191"/>
      <c r="SH96" s="191"/>
      <c r="SI96" s="191">
        <f t="shared" si="270"/>
        <v>0</v>
      </c>
      <c r="SJ96" s="191"/>
      <c r="SK96" s="191"/>
      <c r="SL96" s="191"/>
      <c r="SM96" s="191"/>
      <c r="SN96" s="191"/>
      <c r="SO96" s="191"/>
      <c r="SP96" s="191">
        <f t="shared" si="271"/>
        <v>0</v>
      </c>
      <c r="SQ96" s="191"/>
      <c r="SR96" s="191"/>
      <c r="SS96" s="191"/>
      <c r="ST96" s="191"/>
      <c r="SU96" s="191"/>
      <c r="SV96" s="191"/>
      <c r="SW96" s="191">
        <f t="shared" si="272"/>
        <v>0</v>
      </c>
      <c r="SX96" s="191"/>
      <c r="SY96" s="191"/>
      <c r="SZ96" s="191"/>
      <c r="TA96" s="191"/>
      <c r="TB96" s="191"/>
      <c r="TC96" s="191"/>
      <c r="TD96" s="191">
        <f t="shared" si="273"/>
        <v>0</v>
      </c>
      <c r="TE96" s="191"/>
      <c r="TF96" s="191"/>
      <c r="TG96" s="191"/>
      <c r="TH96" s="191"/>
      <c r="TI96" s="191"/>
      <c r="TJ96" s="191"/>
      <c r="TK96" s="191">
        <f t="shared" si="274"/>
        <v>0</v>
      </c>
      <c r="TL96" s="191"/>
      <c r="TM96" s="191"/>
      <c r="TN96" s="191"/>
      <c r="TO96" s="191"/>
      <c r="TP96" s="191"/>
      <c r="TQ96" s="191"/>
      <c r="TR96" s="191">
        <f t="shared" si="275"/>
        <v>0</v>
      </c>
      <c r="TS96" s="191"/>
      <c r="TT96" s="191"/>
      <c r="TU96" s="191"/>
      <c r="TV96" s="191"/>
      <c r="TW96" s="191"/>
      <c r="TX96" s="191"/>
      <c r="TY96" s="191">
        <f t="shared" si="276"/>
        <v>0</v>
      </c>
      <c r="TZ96" s="191"/>
      <c r="UA96" s="191"/>
      <c r="UB96" s="191"/>
      <c r="UC96" s="191"/>
      <c r="UD96" s="191"/>
      <c r="UE96" s="191"/>
      <c r="UF96" s="191">
        <f t="shared" si="277"/>
        <v>0</v>
      </c>
      <c r="UG96" s="191"/>
      <c r="UH96" s="191"/>
      <c r="UI96" s="191"/>
      <c r="UJ96" s="191"/>
      <c r="UK96" s="191"/>
      <c r="UL96" s="191"/>
      <c r="UM96" s="191">
        <f t="shared" si="278"/>
        <v>0</v>
      </c>
      <c r="UN96" s="191"/>
      <c r="UO96" s="191"/>
      <c r="UP96" s="191"/>
      <c r="UQ96" s="191"/>
      <c r="UR96" s="191"/>
      <c r="US96" s="191"/>
      <c r="UT96" s="191">
        <f t="shared" si="279"/>
        <v>0</v>
      </c>
      <c r="UU96" s="191"/>
      <c r="UV96" s="191"/>
      <c r="UW96" s="191"/>
      <c r="UX96" s="191"/>
      <c r="UY96" s="191"/>
      <c r="UZ96" s="191"/>
      <c r="VA96" s="191">
        <f t="shared" si="280"/>
        <v>0</v>
      </c>
      <c r="VB96" s="191"/>
      <c r="VC96" s="191"/>
      <c r="VD96" s="191"/>
      <c r="VE96" s="191"/>
      <c r="VF96" s="191"/>
      <c r="VG96" s="191"/>
      <c r="VH96" s="191">
        <f t="shared" si="281"/>
        <v>0</v>
      </c>
      <c r="VI96" s="191"/>
      <c r="VJ96" s="191"/>
      <c r="VK96" s="191"/>
      <c r="VL96" s="191"/>
      <c r="VM96" s="191"/>
      <c r="VN96" s="191"/>
      <c r="VO96" s="191">
        <f t="shared" si="282"/>
        <v>0</v>
      </c>
      <c r="VP96" s="191"/>
      <c r="VQ96" s="191"/>
      <c r="VR96" s="191"/>
      <c r="VS96" s="191"/>
      <c r="VT96" s="191"/>
      <c r="VU96" s="191"/>
      <c r="VV96" s="191">
        <f t="shared" si="283"/>
        <v>0</v>
      </c>
      <c r="VW96" s="191"/>
      <c r="VX96" s="191"/>
      <c r="VY96" s="191"/>
      <c r="VZ96" s="191"/>
      <c r="WA96" s="191"/>
      <c r="WB96" s="191"/>
      <c r="WC96" s="191">
        <f t="shared" si="284"/>
        <v>0</v>
      </c>
      <c r="WD96" s="191"/>
      <c r="WE96" s="191"/>
      <c r="WF96" s="191"/>
      <c r="WG96" s="191"/>
      <c r="WH96" s="191"/>
      <c r="WI96" s="191"/>
      <c r="WJ96" s="191">
        <f t="shared" si="285"/>
        <v>0</v>
      </c>
      <c r="WK96" s="191"/>
      <c r="WL96" s="191"/>
      <c r="WM96" s="191"/>
      <c r="WN96" s="191"/>
      <c r="WO96" s="191"/>
      <c r="WP96" s="191"/>
      <c r="WQ96" s="191">
        <f t="shared" si="286"/>
        <v>0</v>
      </c>
      <c r="WR96" s="191"/>
      <c r="WS96" s="191"/>
      <c r="WT96" s="191"/>
      <c r="WU96" s="191"/>
      <c r="WV96" s="191"/>
      <c r="WW96" s="191"/>
      <c r="WX96" s="191">
        <f t="shared" si="287"/>
        <v>0</v>
      </c>
      <c r="WY96" s="191"/>
      <c r="WZ96" s="191"/>
      <c r="XA96" s="191"/>
      <c r="XB96" s="191"/>
      <c r="XC96" s="191"/>
      <c r="XD96" s="191"/>
      <c r="XE96" s="191">
        <f t="shared" si="288"/>
        <v>0</v>
      </c>
      <c r="XF96" s="191"/>
      <c r="XG96" s="191"/>
      <c r="XH96" s="191"/>
      <c r="XI96" s="191"/>
      <c r="XJ96" s="191"/>
      <c r="XK96" s="191"/>
      <c r="XL96" s="191">
        <f t="shared" si="289"/>
        <v>0</v>
      </c>
      <c r="XM96" s="191"/>
      <c r="XN96" s="191"/>
      <c r="XO96" s="191"/>
      <c r="XP96" s="191">
        <v>1</v>
      </c>
      <c r="XQ96" s="191">
        <f t="shared" si="290"/>
        <v>10000</v>
      </c>
      <c r="XR96" s="191"/>
      <c r="XS96" s="191">
        <f t="shared" si="291"/>
        <v>10000</v>
      </c>
      <c r="XT96" s="191"/>
      <c r="XU96" s="191"/>
      <c r="XV96" s="191"/>
      <c r="XW96" s="191"/>
      <c r="XX96" s="191"/>
      <c r="XY96" s="191"/>
      <c r="XZ96" s="191">
        <f t="shared" si="292"/>
        <v>0</v>
      </c>
      <c r="YA96" s="191"/>
      <c r="YB96" s="191"/>
      <c r="YC96" s="191"/>
      <c r="YD96" s="191"/>
      <c r="YE96" s="191"/>
      <c r="YF96" s="191"/>
      <c r="YG96" s="191">
        <f t="shared" si="293"/>
        <v>0</v>
      </c>
      <c r="YH96" s="191"/>
      <c r="YI96" s="191"/>
      <c r="YJ96" s="191"/>
      <c r="YK96" s="191"/>
      <c r="YL96" s="191"/>
      <c r="YM96" s="191"/>
      <c r="YN96" s="191">
        <f t="shared" si="294"/>
        <v>0</v>
      </c>
      <c r="YO96" s="191"/>
      <c r="YP96" s="191"/>
      <c r="YQ96" s="191"/>
      <c r="YR96" s="191"/>
      <c r="YS96" s="191"/>
      <c r="YT96" s="191"/>
      <c r="YU96" s="191">
        <f t="shared" si="295"/>
        <v>0</v>
      </c>
      <c r="YV96" s="191"/>
      <c r="YW96" s="191"/>
      <c r="YX96" s="191"/>
      <c r="YY96" s="191"/>
      <c r="YZ96" s="191">
        <v>1448142</v>
      </c>
      <c r="ZA96" s="191"/>
      <c r="ZB96" s="191">
        <f t="shared" si="296"/>
        <v>1448142</v>
      </c>
      <c r="ZC96" s="191"/>
      <c r="ZD96" s="191"/>
      <c r="ZE96" s="191"/>
      <c r="ZF96" s="191"/>
      <c r="ZG96" s="191"/>
      <c r="ZH96" s="191"/>
      <c r="ZI96" s="191">
        <f t="shared" si="297"/>
        <v>0</v>
      </c>
      <c r="ZJ96" s="191"/>
      <c r="ZK96" s="191"/>
      <c r="ZL96" s="191"/>
      <c r="ZM96" s="191"/>
      <c r="ZN96" s="191"/>
      <c r="ZO96" s="191"/>
      <c r="ZP96" s="191">
        <f t="shared" si="298"/>
        <v>0</v>
      </c>
      <c r="ZQ96" s="191"/>
      <c r="ZR96" s="191"/>
      <c r="ZS96" s="191"/>
      <c r="ZT96" s="191"/>
      <c r="ZU96" s="190">
        <f t="shared" si="203"/>
        <v>1458142</v>
      </c>
      <c r="ZV96" s="190">
        <f t="shared" si="305"/>
        <v>0</v>
      </c>
      <c r="ZW96" s="190">
        <f t="shared" si="306"/>
        <v>1458142</v>
      </c>
      <c r="ZX96" s="9"/>
    </row>
    <row r="97" spans="1:700" ht="18" customHeight="1">
      <c r="A97" s="213">
        <v>26</v>
      </c>
      <c r="B97" s="114" t="s">
        <v>1924</v>
      </c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>
        <f t="shared" si="204"/>
        <v>0</v>
      </c>
      <c r="N97" s="191"/>
      <c r="O97" s="191"/>
      <c r="P97" s="191"/>
      <c r="Q97" s="191"/>
      <c r="R97" s="191"/>
      <c r="S97" s="191"/>
      <c r="T97" s="191">
        <f t="shared" si="205"/>
        <v>0</v>
      </c>
      <c r="U97" s="191"/>
      <c r="V97" s="191"/>
      <c r="W97" s="191"/>
      <c r="X97" s="191"/>
      <c r="Y97" s="191"/>
      <c r="Z97" s="191"/>
      <c r="AA97" s="191">
        <f t="shared" si="206"/>
        <v>0</v>
      </c>
      <c r="AB97" s="191"/>
      <c r="AC97" s="191"/>
      <c r="AD97" s="191"/>
      <c r="AE97" s="191"/>
      <c r="AF97" s="191"/>
      <c r="AG97" s="191"/>
      <c r="AH97" s="191">
        <f t="shared" si="207"/>
        <v>0</v>
      </c>
      <c r="AI97" s="191"/>
      <c r="AJ97" s="191"/>
      <c r="AK97" s="191"/>
      <c r="AL97" s="191"/>
      <c r="AM97" s="191"/>
      <c r="AN97" s="191"/>
      <c r="AO97" s="191">
        <f t="shared" si="208"/>
        <v>0</v>
      </c>
      <c r="AP97" s="191"/>
      <c r="AQ97" s="191"/>
      <c r="AR97" s="191"/>
      <c r="AS97" s="191"/>
      <c r="AT97" s="191"/>
      <c r="AU97" s="191"/>
      <c r="AV97" s="191">
        <f t="shared" si="209"/>
        <v>0</v>
      </c>
      <c r="AW97" s="191"/>
      <c r="AX97" s="191"/>
      <c r="AY97" s="191"/>
      <c r="AZ97" s="191"/>
      <c r="BA97" s="191"/>
      <c r="BB97" s="191"/>
      <c r="BC97" s="191">
        <f t="shared" si="210"/>
        <v>0</v>
      </c>
      <c r="BD97" s="191"/>
      <c r="BE97" s="191"/>
      <c r="BF97" s="191"/>
      <c r="BG97" s="191"/>
      <c r="BH97" s="191"/>
      <c r="BI97" s="191"/>
      <c r="BJ97" s="191">
        <f t="shared" si="211"/>
        <v>0</v>
      </c>
      <c r="BK97" s="191"/>
      <c r="BL97" s="191"/>
      <c r="BM97" s="191"/>
      <c r="BN97" s="191"/>
      <c r="BO97" s="191"/>
      <c r="BP97" s="191"/>
      <c r="BQ97" s="191">
        <f t="shared" si="212"/>
        <v>0</v>
      </c>
      <c r="BR97" s="191"/>
      <c r="BS97" s="191"/>
      <c r="BT97" s="191"/>
      <c r="BU97" s="191"/>
      <c r="BV97" s="191"/>
      <c r="BW97" s="191"/>
      <c r="BX97" s="191">
        <f t="shared" si="213"/>
        <v>0</v>
      </c>
      <c r="BY97" s="191"/>
      <c r="BZ97" s="191"/>
      <c r="CA97" s="191"/>
      <c r="CB97" s="191"/>
      <c r="CC97" s="191"/>
      <c r="CD97" s="191"/>
      <c r="CE97" s="191">
        <f t="shared" si="214"/>
        <v>0</v>
      </c>
      <c r="CF97" s="191"/>
      <c r="CG97" s="191"/>
      <c r="CH97" s="191"/>
      <c r="CI97" s="191"/>
      <c r="CJ97" s="191"/>
      <c r="CK97" s="191"/>
      <c r="CL97" s="191">
        <f t="shared" si="215"/>
        <v>0</v>
      </c>
      <c r="CM97" s="191"/>
      <c r="CN97" s="191"/>
      <c r="CO97" s="191"/>
      <c r="CP97" s="191"/>
      <c r="CQ97" s="191"/>
      <c r="CR97" s="191"/>
      <c r="CS97" s="191">
        <f t="shared" si="216"/>
        <v>0</v>
      </c>
      <c r="CT97" s="191"/>
      <c r="CU97" s="191"/>
      <c r="CV97" s="191"/>
      <c r="CW97" s="191"/>
      <c r="CX97" s="191"/>
      <c r="CY97" s="191"/>
      <c r="CZ97" s="191">
        <f t="shared" si="217"/>
        <v>0</v>
      </c>
      <c r="DA97" s="191"/>
      <c r="DB97" s="191"/>
      <c r="DC97" s="191"/>
      <c r="DD97" s="191"/>
      <c r="DE97" s="191"/>
      <c r="DF97" s="191"/>
      <c r="DG97" s="191">
        <f t="shared" si="218"/>
        <v>0</v>
      </c>
      <c r="DH97" s="191"/>
      <c r="DI97" s="191"/>
      <c r="DJ97" s="191"/>
      <c r="DK97" s="191"/>
      <c r="DL97" s="191"/>
      <c r="DM97" s="191"/>
      <c r="DN97" s="191">
        <f t="shared" si="219"/>
        <v>0</v>
      </c>
      <c r="DO97" s="191"/>
      <c r="DP97" s="191"/>
      <c r="DQ97" s="191"/>
      <c r="DR97" s="191"/>
      <c r="DS97" s="191"/>
      <c r="DT97" s="191"/>
      <c r="DU97" s="191">
        <f t="shared" si="220"/>
        <v>0</v>
      </c>
      <c r="DV97" s="191"/>
      <c r="DW97" s="191"/>
      <c r="DX97" s="191"/>
      <c r="DY97" s="191"/>
      <c r="DZ97" s="191"/>
      <c r="EA97" s="191"/>
      <c r="EB97" s="191">
        <f t="shared" si="221"/>
        <v>0</v>
      </c>
      <c r="EC97" s="191"/>
      <c r="ED97" s="191"/>
      <c r="EE97" s="191"/>
      <c r="EF97" s="191"/>
      <c r="EG97" s="191"/>
      <c r="EH97" s="191"/>
      <c r="EI97" s="191">
        <f t="shared" si="222"/>
        <v>0</v>
      </c>
      <c r="EJ97" s="191"/>
      <c r="EK97" s="191"/>
      <c r="EL97" s="191"/>
      <c r="EM97" s="191"/>
      <c r="EN97" s="191"/>
      <c r="EO97" s="191"/>
      <c r="EP97" s="191">
        <f t="shared" si="299"/>
        <v>0</v>
      </c>
      <c r="EQ97" s="191"/>
      <c r="ER97" s="191"/>
      <c r="ES97" s="191"/>
      <c r="ET97" s="191"/>
      <c r="EU97" s="191"/>
      <c r="EV97" s="191"/>
      <c r="EW97" s="191">
        <f t="shared" si="300"/>
        <v>0</v>
      </c>
      <c r="EX97" s="191"/>
      <c r="EY97" s="191"/>
      <c r="EZ97" s="191"/>
      <c r="FA97" s="201">
        <v>1</v>
      </c>
      <c r="FB97" s="201">
        <v>50000</v>
      </c>
      <c r="FC97" s="201">
        <v>0</v>
      </c>
      <c r="FD97" s="191">
        <f t="shared" si="301"/>
        <v>50000</v>
      </c>
      <c r="FE97" s="191"/>
      <c r="FF97" s="191"/>
      <c r="FG97" s="191"/>
      <c r="FH97" s="191"/>
      <c r="FI97" s="191"/>
      <c r="FJ97" s="191"/>
      <c r="FK97" s="191">
        <f t="shared" si="223"/>
        <v>0</v>
      </c>
      <c r="FL97" s="191"/>
      <c r="FM97" s="191"/>
      <c r="FN97" s="191"/>
      <c r="FO97" s="191"/>
      <c r="FP97" s="191"/>
      <c r="FQ97" s="191"/>
      <c r="FR97" s="191">
        <f t="shared" si="224"/>
        <v>0</v>
      </c>
      <c r="FS97" s="191"/>
      <c r="FT97" s="191"/>
      <c r="FU97" s="191"/>
      <c r="FV97" s="191"/>
      <c r="FW97" s="191"/>
      <c r="FX97" s="191"/>
      <c r="FY97" s="191">
        <f t="shared" si="225"/>
        <v>0</v>
      </c>
      <c r="FZ97" s="191"/>
      <c r="GA97" s="191"/>
      <c r="GB97" s="191"/>
      <c r="GC97" s="191"/>
      <c r="GD97" s="191"/>
      <c r="GE97" s="191"/>
      <c r="GF97" s="191">
        <f t="shared" si="302"/>
        <v>0</v>
      </c>
      <c r="GG97" s="191"/>
      <c r="GH97" s="191"/>
      <c r="GI97" s="191"/>
      <c r="GJ97" s="191"/>
      <c r="GK97" s="191"/>
      <c r="GL97" s="191"/>
      <c r="GM97" s="191">
        <f t="shared" si="303"/>
        <v>0</v>
      </c>
      <c r="GN97" s="191"/>
      <c r="GO97" s="191"/>
      <c r="GP97" s="191"/>
      <c r="GQ97" s="191"/>
      <c r="GR97" s="191"/>
      <c r="GS97" s="191"/>
      <c r="GT97" s="191">
        <f t="shared" si="226"/>
        <v>0</v>
      </c>
      <c r="GU97" s="191"/>
      <c r="GV97" s="191"/>
      <c r="GW97" s="191"/>
      <c r="GX97" s="191"/>
      <c r="GY97" s="191"/>
      <c r="GZ97" s="191"/>
      <c r="HA97" s="191">
        <f t="shared" si="227"/>
        <v>0</v>
      </c>
      <c r="HB97" s="191"/>
      <c r="HC97" s="191"/>
      <c r="HD97" s="191"/>
      <c r="HE97" s="191"/>
      <c r="HF97" s="191"/>
      <c r="HG97" s="191"/>
      <c r="HH97" s="191">
        <f t="shared" si="228"/>
        <v>0</v>
      </c>
      <c r="HI97" s="191"/>
      <c r="HJ97" s="191"/>
      <c r="HK97" s="191"/>
      <c r="HL97" s="191"/>
      <c r="HM97" s="191"/>
      <c r="HN97" s="191"/>
      <c r="HO97" s="191">
        <f t="shared" si="229"/>
        <v>0</v>
      </c>
      <c r="HP97" s="191"/>
      <c r="HQ97" s="191"/>
      <c r="HR97" s="191"/>
      <c r="HS97" s="191"/>
      <c r="HT97" s="191"/>
      <c r="HU97" s="191"/>
      <c r="HV97" s="191">
        <f t="shared" si="230"/>
        <v>0</v>
      </c>
      <c r="HW97" s="191"/>
      <c r="HX97" s="191"/>
      <c r="HY97" s="191"/>
      <c r="HZ97" s="191"/>
      <c r="IA97" s="191"/>
      <c r="IB97" s="191"/>
      <c r="IC97" s="191">
        <f t="shared" si="231"/>
        <v>0</v>
      </c>
      <c r="ID97" s="191"/>
      <c r="IE97" s="191"/>
      <c r="IF97" s="191"/>
      <c r="IG97" s="191"/>
      <c r="IH97" s="191"/>
      <c r="II97" s="191"/>
      <c r="IJ97" s="191">
        <f t="shared" si="232"/>
        <v>0</v>
      </c>
      <c r="IK97" s="191"/>
      <c r="IL97" s="191"/>
      <c r="IM97" s="191"/>
      <c r="IN97" s="191"/>
      <c r="IO97" s="191"/>
      <c r="IP97" s="191"/>
      <c r="IQ97" s="191">
        <f t="shared" si="233"/>
        <v>0</v>
      </c>
      <c r="IR97" s="191"/>
      <c r="IS97" s="191"/>
      <c r="IT97" s="191"/>
      <c r="IU97" s="191"/>
      <c r="IV97" s="191"/>
      <c r="IW97" s="191"/>
      <c r="IX97" s="191">
        <f t="shared" si="234"/>
        <v>0</v>
      </c>
      <c r="IY97" s="191"/>
      <c r="IZ97" s="191"/>
      <c r="JA97" s="191"/>
      <c r="JB97" s="191"/>
      <c r="JC97" s="191"/>
      <c r="JD97" s="191"/>
      <c r="JE97" s="191">
        <f t="shared" si="235"/>
        <v>0</v>
      </c>
      <c r="JF97" s="191"/>
      <c r="JG97" s="191"/>
      <c r="JH97" s="191"/>
      <c r="JI97" s="191"/>
      <c r="JJ97" s="191"/>
      <c r="JK97" s="191"/>
      <c r="JL97" s="191">
        <f t="shared" si="236"/>
        <v>0</v>
      </c>
      <c r="JM97" s="191"/>
      <c r="JN97" s="191"/>
      <c r="JO97" s="191"/>
      <c r="JP97" s="191"/>
      <c r="JQ97" s="191"/>
      <c r="JR97" s="191"/>
      <c r="JS97" s="191">
        <f t="shared" si="237"/>
        <v>0</v>
      </c>
      <c r="JT97" s="191"/>
      <c r="JU97" s="191"/>
      <c r="JV97" s="191"/>
      <c r="JW97" s="191"/>
      <c r="JX97" s="191"/>
      <c r="JY97" s="191"/>
      <c r="JZ97" s="191">
        <f t="shared" si="238"/>
        <v>0</v>
      </c>
      <c r="KA97" s="191"/>
      <c r="KB97" s="191"/>
      <c r="KC97" s="191"/>
      <c r="KD97" s="191"/>
      <c r="KE97" s="191"/>
      <c r="KF97" s="191"/>
      <c r="KG97" s="191">
        <f t="shared" si="239"/>
        <v>0</v>
      </c>
      <c r="KH97" s="191"/>
      <c r="KI97" s="191"/>
      <c r="KJ97" s="191"/>
      <c r="KK97" s="191"/>
      <c r="KL97" s="191"/>
      <c r="KM97" s="191"/>
      <c r="KN97" s="191">
        <f t="shared" si="240"/>
        <v>0</v>
      </c>
      <c r="KO97" s="191"/>
      <c r="KP97" s="191"/>
      <c r="KQ97" s="191"/>
      <c r="KR97" s="191"/>
      <c r="KS97" s="191"/>
      <c r="KT97" s="191"/>
      <c r="KU97" s="191">
        <f t="shared" si="241"/>
        <v>0</v>
      </c>
      <c r="KV97" s="191"/>
      <c r="KW97" s="191"/>
      <c r="KX97" s="191"/>
      <c r="KY97" s="191"/>
      <c r="KZ97" s="191"/>
      <c r="LA97" s="191"/>
      <c r="LB97" s="191">
        <f t="shared" si="242"/>
        <v>0</v>
      </c>
      <c r="LC97" s="191"/>
      <c r="LD97" s="191"/>
      <c r="LE97" s="191"/>
      <c r="LF97" s="191">
        <v>1</v>
      </c>
      <c r="LG97" s="191">
        <v>46000</v>
      </c>
      <c r="LH97" s="191"/>
      <c r="LI97" s="191">
        <f t="shared" si="243"/>
        <v>46000</v>
      </c>
      <c r="LJ97" s="191"/>
      <c r="LK97" s="191"/>
      <c r="LL97" s="191"/>
      <c r="LM97" s="191"/>
      <c r="LN97" s="191"/>
      <c r="LO97" s="191"/>
      <c r="LP97" s="191">
        <f t="shared" si="244"/>
        <v>0</v>
      </c>
      <c r="LQ97" s="191"/>
      <c r="LR97" s="191"/>
      <c r="LS97" s="191"/>
      <c r="LT97" s="191"/>
      <c r="LU97" s="191"/>
      <c r="LV97" s="191"/>
      <c r="LW97" s="191">
        <f t="shared" si="245"/>
        <v>0</v>
      </c>
      <c r="LX97" s="191"/>
      <c r="LY97" s="191"/>
      <c r="LZ97" s="191"/>
      <c r="MA97" s="191"/>
      <c r="MB97" s="191"/>
      <c r="MC97" s="191"/>
      <c r="MD97" s="191">
        <f t="shared" si="246"/>
        <v>0</v>
      </c>
      <c r="ME97" s="191"/>
      <c r="MF97" s="191"/>
      <c r="MG97" s="191"/>
      <c r="MH97" s="191"/>
      <c r="MI97" s="191"/>
      <c r="MJ97" s="191"/>
      <c r="MK97" s="191">
        <f t="shared" si="247"/>
        <v>0</v>
      </c>
      <c r="ML97" s="191"/>
      <c r="MM97" s="191"/>
      <c r="MN97" s="191"/>
      <c r="MO97" s="191"/>
      <c r="MP97" s="191"/>
      <c r="MQ97" s="191"/>
      <c r="MR97" s="191">
        <f t="shared" si="248"/>
        <v>0</v>
      </c>
      <c r="MS97" s="191"/>
      <c r="MT97" s="191"/>
      <c r="MU97" s="191"/>
      <c r="MV97" s="191"/>
      <c r="MW97" s="191"/>
      <c r="MX97" s="191"/>
      <c r="MY97" s="191">
        <f t="shared" si="249"/>
        <v>0</v>
      </c>
      <c r="MZ97" s="191"/>
      <c r="NA97" s="191"/>
      <c r="NB97" s="191"/>
      <c r="NC97" s="191">
        <f t="shared" si="304"/>
        <v>0</v>
      </c>
      <c r="ND97" s="201">
        <f t="shared" si="250"/>
        <v>0</v>
      </c>
      <c r="NE97" s="191"/>
      <c r="NF97" s="201">
        <f t="shared" si="251"/>
        <v>0</v>
      </c>
      <c r="NG97" s="191"/>
      <c r="NH97" s="191"/>
      <c r="NI97" s="191"/>
      <c r="NJ97" s="191"/>
      <c r="NK97" s="191"/>
      <c r="NL97" s="191"/>
      <c r="NM97" s="191">
        <f t="shared" si="252"/>
        <v>0</v>
      </c>
      <c r="NN97" s="191"/>
      <c r="NO97" s="191"/>
      <c r="NP97" s="191"/>
      <c r="NQ97" s="191"/>
      <c r="NR97" s="191"/>
      <c r="NS97" s="191"/>
      <c r="NT97" s="191">
        <f t="shared" si="253"/>
        <v>0</v>
      </c>
      <c r="NU97" s="191"/>
      <c r="NV97" s="191"/>
      <c r="NW97" s="191"/>
      <c r="NX97" s="191"/>
      <c r="NY97" s="191"/>
      <c r="NZ97" s="191"/>
      <c r="OA97" s="191">
        <f t="shared" si="254"/>
        <v>0</v>
      </c>
      <c r="OB97" s="191"/>
      <c r="OC97" s="191"/>
      <c r="OD97" s="191"/>
      <c r="OE97" s="191"/>
      <c r="OF97" s="191"/>
      <c r="OG97" s="191"/>
      <c r="OH97" s="191">
        <f t="shared" si="255"/>
        <v>0</v>
      </c>
      <c r="OI97" s="191"/>
      <c r="OJ97" s="191"/>
      <c r="OK97" s="191"/>
      <c r="OL97" s="191"/>
      <c r="OM97" s="191"/>
      <c r="ON97" s="191"/>
      <c r="OO97" s="191">
        <f t="shared" si="256"/>
        <v>0</v>
      </c>
      <c r="OP97" s="191"/>
      <c r="OQ97" s="191"/>
      <c r="OR97" s="191"/>
      <c r="OS97" s="191"/>
      <c r="OT97" s="191"/>
      <c r="OU97" s="191"/>
      <c r="OV97" s="191">
        <f t="shared" si="257"/>
        <v>0</v>
      </c>
      <c r="OW97" s="191"/>
      <c r="OX97" s="191"/>
      <c r="OY97" s="191"/>
      <c r="OZ97" s="191"/>
      <c r="PA97" s="191"/>
      <c r="PB97" s="191"/>
      <c r="PC97" s="191">
        <f t="shared" si="258"/>
        <v>0</v>
      </c>
      <c r="PD97" s="191"/>
      <c r="PE97" s="191"/>
      <c r="PF97" s="191"/>
      <c r="PG97" s="191"/>
      <c r="PH97" s="191"/>
      <c r="PI97" s="191"/>
      <c r="PJ97" s="191">
        <f t="shared" si="259"/>
        <v>0</v>
      </c>
      <c r="PK97" s="191"/>
      <c r="PL97" s="191"/>
      <c r="PM97" s="191"/>
      <c r="PN97" s="191"/>
      <c r="PO97" s="191"/>
      <c r="PP97" s="191"/>
      <c r="PQ97" s="191">
        <f t="shared" si="260"/>
        <v>0</v>
      </c>
      <c r="PR97" s="191"/>
      <c r="PS97" s="191"/>
      <c r="PT97" s="191"/>
      <c r="PU97" s="191"/>
      <c r="PV97" s="191"/>
      <c r="PW97" s="191"/>
      <c r="PX97" s="191">
        <f t="shared" si="261"/>
        <v>0</v>
      </c>
      <c r="PY97" s="191"/>
      <c r="PZ97" s="191"/>
      <c r="QA97" s="191"/>
      <c r="QB97" s="191"/>
      <c r="QC97" s="191"/>
      <c r="QD97" s="191"/>
      <c r="QE97" s="191">
        <f t="shared" si="262"/>
        <v>0</v>
      </c>
      <c r="QF97" s="191"/>
      <c r="QG97" s="191"/>
      <c r="QH97" s="191"/>
      <c r="QI97" s="191"/>
      <c r="QJ97" s="191"/>
      <c r="QK97" s="191"/>
      <c r="QL97" s="191">
        <f t="shared" si="263"/>
        <v>0</v>
      </c>
      <c r="QM97" s="191"/>
      <c r="QN97" s="191"/>
      <c r="QO97" s="191"/>
      <c r="QP97" s="191"/>
      <c r="QQ97" s="191"/>
      <c r="QR97" s="191"/>
      <c r="QS97" s="191">
        <f t="shared" si="264"/>
        <v>0</v>
      </c>
      <c r="QT97" s="191"/>
      <c r="QU97" s="191"/>
      <c r="QV97" s="191"/>
      <c r="QW97" s="191"/>
      <c r="QX97" s="191"/>
      <c r="QY97" s="191"/>
      <c r="QZ97" s="191">
        <f t="shared" si="265"/>
        <v>0</v>
      </c>
      <c r="RA97" s="191"/>
      <c r="RB97" s="191"/>
      <c r="RC97" s="191"/>
      <c r="RD97" s="191"/>
      <c r="RE97" s="191"/>
      <c r="RF97" s="191"/>
      <c r="RG97" s="191">
        <f t="shared" si="266"/>
        <v>0</v>
      </c>
      <c r="RH97" s="191"/>
      <c r="RI97" s="191"/>
      <c r="RJ97" s="191"/>
      <c r="RK97" s="191"/>
      <c r="RL97" s="191"/>
      <c r="RM97" s="191"/>
      <c r="RN97" s="191">
        <f t="shared" si="267"/>
        <v>0</v>
      </c>
      <c r="RO97" s="191"/>
      <c r="RP97" s="191"/>
      <c r="RQ97" s="191"/>
      <c r="RR97" s="191"/>
      <c r="RS97" s="191"/>
      <c r="RT97" s="191"/>
      <c r="RU97" s="191">
        <f t="shared" si="268"/>
        <v>0</v>
      </c>
      <c r="RV97" s="191"/>
      <c r="RW97" s="191"/>
      <c r="RX97" s="191"/>
      <c r="RY97" s="191"/>
      <c r="RZ97" s="191"/>
      <c r="SA97" s="191"/>
      <c r="SB97" s="191">
        <f t="shared" si="269"/>
        <v>0</v>
      </c>
      <c r="SC97" s="191"/>
      <c r="SD97" s="191"/>
      <c r="SE97" s="191"/>
      <c r="SF97" s="191"/>
      <c r="SG97" s="191"/>
      <c r="SH97" s="191"/>
      <c r="SI97" s="191">
        <f t="shared" si="270"/>
        <v>0</v>
      </c>
      <c r="SJ97" s="191"/>
      <c r="SK97" s="191"/>
      <c r="SL97" s="191"/>
      <c r="SM97" s="191"/>
      <c r="SN97" s="191"/>
      <c r="SO97" s="191"/>
      <c r="SP97" s="191">
        <f t="shared" si="271"/>
        <v>0</v>
      </c>
      <c r="SQ97" s="191"/>
      <c r="SR97" s="191"/>
      <c r="SS97" s="191"/>
      <c r="ST97" s="191"/>
      <c r="SU97" s="191"/>
      <c r="SV97" s="191"/>
      <c r="SW97" s="191">
        <f t="shared" si="272"/>
        <v>0</v>
      </c>
      <c r="SX97" s="191"/>
      <c r="SY97" s="191"/>
      <c r="SZ97" s="191"/>
      <c r="TA97" s="191"/>
      <c r="TB97" s="191"/>
      <c r="TC97" s="191"/>
      <c r="TD97" s="191">
        <f t="shared" si="273"/>
        <v>0</v>
      </c>
      <c r="TE97" s="191"/>
      <c r="TF97" s="191"/>
      <c r="TG97" s="191"/>
      <c r="TH97" s="191"/>
      <c r="TI97" s="191"/>
      <c r="TJ97" s="191"/>
      <c r="TK97" s="191">
        <f t="shared" si="274"/>
        <v>0</v>
      </c>
      <c r="TL97" s="191"/>
      <c r="TM97" s="191"/>
      <c r="TN97" s="191"/>
      <c r="TO97" s="191"/>
      <c r="TP97" s="191"/>
      <c r="TQ97" s="191"/>
      <c r="TR97" s="191">
        <f t="shared" si="275"/>
        <v>0</v>
      </c>
      <c r="TS97" s="191"/>
      <c r="TT97" s="191"/>
      <c r="TU97" s="191"/>
      <c r="TV97" s="191"/>
      <c r="TW97" s="191"/>
      <c r="TX97" s="191"/>
      <c r="TY97" s="191">
        <f t="shared" si="276"/>
        <v>0</v>
      </c>
      <c r="TZ97" s="191"/>
      <c r="UA97" s="191"/>
      <c r="UB97" s="191"/>
      <c r="UC97" s="191"/>
      <c r="UD97" s="191"/>
      <c r="UE97" s="191"/>
      <c r="UF97" s="191">
        <f t="shared" si="277"/>
        <v>0</v>
      </c>
      <c r="UG97" s="191"/>
      <c r="UH97" s="191"/>
      <c r="UI97" s="191"/>
      <c r="UJ97" s="191"/>
      <c r="UK97" s="191"/>
      <c r="UL97" s="191"/>
      <c r="UM97" s="191">
        <f t="shared" si="278"/>
        <v>0</v>
      </c>
      <c r="UN97" s="191"/>
      <c r="UO97" s="191"/>
      <c r="UP97" s="191"/>
      <c r="UQ97" s="191"/>
      <c r="UR97" s="191"/>
      <c r="US97" s="191"/>
      <c r="UT97" s="191">
        <f t="shared" si="279"/>
        <v>0</v>
      </c>
      <c r="UU97" s="191"/>
      <c r="UV97" s="191"/>
      <c r="UW97" s="191"/>
      <c r="UX97" s="191">
        <v>29</v>
      </c>
      <c r="UY97" s="191">
        <v>911280</v>
      </c>
      <c r="UZ97" s="191"/>
      <c r="VA97" s="191">
        <f t="shared" si="280"/>
        <v>911280</v>
      </c>
      <c r="VB97" s="191"/>
      <c r="VC97" s="191"/>
      <c r="VD97" s="191"/>
      <c r="VE97" s="191">
        <v>1</v>
      </c>
      <c r="VF97" s="191">
        <v>51100</v>
      </c>
      <c r="VG97" s="191"/>
      <c r="VH97" s="191">
        <f t="shared" si="281"/>
        <v>51100</v>
      </c>
      <c r="VI97" s="191"/>
      <c r="VJ97" s="191"/>
      <c r="VK97" s="191"/>
      <c r="VL97" s="191">
        <v>1</v>
      </c>
      <c r="VM97" s="191">
        <v>50000</v>
      </c>
      <c r="VN97" s="191"/>
      <c r="VO97" s="191">
        <f t="shared" si="282"/>
        <v>50000</v>
      </c>
      <c r="VP97" s="191"/>
      <c r="VQ97" s="191"/>
      <c r="VR97" s="191"/>
      <c r="VS97" s="191"/>
      <c r="VT97" s="191"/>
      <c r="VU97" s="191"/>
      <c r="VV97" s="191">
        <f t="shared" si="283"/>
        <v>0</v>
      </c>
      <c r="VW97" s="191"/>
      <c r="VX97" s="191"/>
      <c r="VY97" s="191"/>
      <c r="VZ97" s="191"/>
      <c r="WA97" s="191"/>
      <c r="WB97" s="191"/>
      <c r="WC97" s="191">
        <f t="shared" si="284"/>
        <v>0</v>
      </c>
      <c r="WD97" s="191"/>
      <c r="WE97" s="191"/>
      <c r="WF97" s="191"/>
      <c r="WG97" s="191"/>
      <c r="WH97" s="191"/>
      <c r="WI97" s="191"/>
      <c r="WJ97" s="191">
        <f t="shared" si="285"/>
        <v>0</v>
      </c>
      <c r="WK97" s="191"/>
      <c r="WL97" s="191"/>
      <c r="WM97" s="191"/>
      <c r="WN97" s="191"/>
      <c r="WO97" s="191"/>
      <c r="WP97" s="191"/>
      <c r="WQ97" s="191">
        <f t="shared" si="286"/>
        <v>0</v>
      </c>
      <c r="WR97" s="191"/>
      <c r="WS97" s="191"/>
      <c r="WT97" s="191"/>
      <c r="WU97" s="191"/>
      <c r="WV97" s="191"/>
      <c r="WW97" s="191"/>
      <c r="WX97" s="191">
        <f t="shared" si="287"/>
        <v>0</v>
      </c>
      <c r="WY97" s="191"/>
      <c r="WZ97" s="191"/>
      <c r="XA97" s="191"/>
      <c r="XB97" s="191"/>
      <c r="XC97" s="191"/>
      <c r="XD97" s="191"/>
      <c r="XE97" s="191">
        <f t="shared" si="288"/>
        <v>0</v>
      </c>
      <c r="XF97" s="191"/>
      <c r="XG97" s="191"/>
      <c r="XH97" s="191"/>
      <c r="XI97" s="191"/>
      <c r="XJ97" s="191"/>
      <c r="XK97" s="191"/>
      <c r="XL97" s="191">
        <f t="shared" si="289"/>
        <v>0</v>
      </c>
      <c r="XM97" s="191"/>
      <c r="XN97" s="191"/>
      <c r="XO97" s="191"/>
      <c r="XP97" s="191"/>
      <c r="XQ97" s="191">
        <f t="shared" si="290"/>
        <v>0</v>
      </c>
      <c r="XR97" s="191"/>
      <c r="XS97" s="191">
        <f t="shared" si="291"/>
        <v>0</v>
      </c>
      <c r="XT97" s="191"/>
      <c r="XU97" s="191"/>
      <c r="XV97" s="191"/>
      <c r="XW97" s="191"/>
      <c r="XX97" s="191"/>
      <c r="XY97" s="191"/>
      <c r="XZ97" s="191">
        <f t="shared" si="292"/>
        <v>0</v>
      </c>
      <c r="YA97" s="191"/>
      <c r="YB97" s="191"/>
      <c r="YC97" s="191"/>
      <c r="YD97" s="191"/>
      <c r="YE97" s="191"/>
      <c r="YF97" s="191"/>
      <c r="YG97" s="191">
        <f t="shared" si="293"/>
        <v>0</v>
      </c>
      <c r="YH97" s="191"/>
      <c r="YI97" s="191"/>
      <c r="YJ97" s="191"/>
      <c r="YK97" s="191"/>
      <c r="YL97" s="191"/>
      <c r="YM97" s="191"/>
      <c r="YN97" s="191">
        <f t="shared" si="294"/>
        <v>0</v>
      </c>
      <c r="YO97" s="191"/>
      <c r="YP97" s="191"/>
      <c r="YQ97" s="191"/>
      <c r="YR97" s="191"/>
      <c r="YS97" s="191"/>
      <c r="YT97" s="191"/>
      <c r="YU97" s="191">
        <f t="shared" si="295"/>
        <v>0</v>
      </c>
      <c r="YV97" s="191"/>
      <c r="YW97" s="191"/>
      <c r="YX97" s="191"/>
      <c r="YY97" s="191"/>
      <c r="YZ97" s="191"/>
      <c r="ZA97" s="191"/>
      <c r="ZB97" s="191">
        <f t="shared" si="296"/>
        <v>0</v>
      </c>
      <c r="ZC97" s="191"/>
      <c r="ZD97" s="191"/>
      <c r="ZE97" s="191"/>
      <c r="ZF97" s="191">
        <v>5</v>
      </c>
      <c r="ZG97" s="191">
        <v>325000</v>
      </c>
      <c r="ZH97" s="191"/>
      <c r="ZI97" s="191">
        <f t="shared" si="297"/>
        <v>325000</v>
      </c>
      <c r="ZJ97" s="191"/>
      <c r="ZK97" s="191"/>
      <c r="ZL97" s="191"/>
      <c r="ZM97" s="191"/>
      <c r="ZN97" s="191"/>
      <c r="ZO97" s="191"/>
      <c r="ZP97" s="191">
        <f t="shared" si="298"/>
        <v>0</v>
      </c>
      <c r="ZQ97" s="191"/>
      <c r="ZR97" s="191"/>
      <c r="ZS97" s="191"/>
      <c r="ZT97" s="191"/>
      <c r="ZU97" s="190">
        <f t="shared" si="203"/>
        <v>1433380</v>
      </c>
      <c r="ZV97" s="190">
        <f t="shared" si="305"/>
        <v>0</v>
      </c>
      <c r="ZW97" s="190">
        <f t="shared" si="306"/>
        <v>1433380</v>
      </c>
      <c r="ZX97" s="9"/>
    </row>
    <row r="98" spans="1:700" ht="18" customHeight="1">
      <c r="A98" s="213">
        <v>27</v>
      </c>
      <c r="B98" s="114" t="s">
        <v>1925</v>
      </c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>
        <f t="shared" si="204"/>
        <v>0</v>
      </c>
      <c r="N98" s="191"/>
      <c r="O98" s="191"/>
      <c r="P98" s="191"/>
      <c r="Q98" s="191"/>
      <c r="R98" s="191"/>
      <c r="S98" s="191"/>
      <c r="T98" s="191">
        <f t="shared" si="205"/>
        <v>0</v>
      </c>
      <c r="U98" s="191"/>
      <c r="V98" s="191"/>
      <c r="W98" s="191"/>
      <c r="X98" s="191"/>
      <c r="Y98" s="191"/>
      <c r="Z98" s="191"/>
      <c r="AA98" s="191">
        <f t="shared" si="206"/>
        <v>0</v>
      </c>
      <c r="AB98" s="191"/>
      <c r="AC98" s="191"/>
      <c r="AD98" s="191"/>
      <c r="AE98" s="191"/>
      <c r="AF98" s="191"/>
      <c r="AG98" s="191"/>
      <c r="AH98" s="191">
        <f t="shared" si="207"/>
        <v>0</v>
      </c>
      <c r="AI98" s="191"/>
      <c r="AJ98" s="191"/>
      <c r="AK98" s="191"/>
      <c r="AL98" s="191"/>
      <c r="AM98" s="191"/>
      <c r="AN98" s="191"/>
      <c r="AO98" s="191">
        <f t="shared" si="208"/>
        <v>0</v>
      </c>
      <c r="AP98" s="191"/>
      <c r="AQ98" s="191"/>
      <c r="AR98" s="191"/>
      <c r="AS98" s="191"/>
      <c r="AT98" s="191"/>
      <c r="AU98" s="191"/>
      <c r="AV98" s="191">
        <f t="shared" si="209"/>
        <v>0</v>
      </c>
      <c r="AW98" s="191"/>
      <c r="AX98" s="191"/>
      <c r="AY98" s="191"/>
      <c r="AZ98" s="191"/>
      <c r="BA98" s="191"/>
      <c r="BB98" s="191"/>
      <c r="BC98" s="191">
        <f t="shared" si="210"/>
        <v>0</v>
      </c>
      <c r="BD98" s="191"/>
      <c r="BE98" s="191"/>
      <c r="BF98" s="191"/>
      <c r="BG98" s="191"/>
      <c r="BH98" s="191"/>
      <c r="BI98" s="191"/>
      <c r="BJ98" s="191">
        <f t="shared" si="211"/>
        <v>0</v>
      </c>
      <c r="BK98" s="191"/>
      <c r="BL98" s="191"/>
      <c r="BM98" s="191"/>
      <c r="BN98" s="191"/>
      <c r="BO98" s="191"/>
      <c r="BP98" s="191"/>
      <c r="BQ98" s="191">
        <f t="shared" si="212"/>
        <v>0</v>
      </c>
      <c r="BR98" s="191"/>
      <c r="BS98" s="191"/>
      <c r="BT98" s="191"/>
      <c r="BU98" s="191"/>
      <c r="BV98" s="191"/>
      <c r="BW98" s="191"/>
      <c r="BX98" s="191">
        <f t="shared" si="213"/>
        <v>0</v>
      </c>
      <c r="BY98" s="191"/>
      <c r="BZ98" s="191"/>
      <c r="CA98" s="191"/>
      <c r="CB98" s="191"/>
      <c r="CC98" s="191"/>
      <c r="CD98" s="191"/>
      <c r="CE98" s="191">
        <f t="shared" si="214"/>
        <v>0</v>
      </c>
      <c r="CF98" s="191"/>
      <c r="CG98" s="191"/>
      <c r="CH98" s="191"/>
      <c r="CI98" s="191"/>
      <c r="CJ98" s="191"/>
      <c r="CK98" s="191"/>
      <c r="CL98" s="191">
        <f t="shared" si="215"/>
        <v>0</v>
      </c>
      <c r="CM98" s="191"/>
      <c r="CN98" s="191"/>
      <c r="CO98" s="191"/>
      <c r="CP98" s="191"/>
      <c r="CQ98" s="191"/>
      <c r="CR98" s="191"/>
      <c r="CS98" s="191">
        <f t="shared" si="216"/>
        <v>0</v>
      </c>
      <c r="CT98" s="191"/>
      <c r="CU98" s="191"/>
      <c r="CV98" s="191"/>
      <c r="CW98" s="191"/>
      <c r="CX98" s="191"/>
      <c r="CY98" s="191"/>
      <c r="CZ98" s="191">
        <f t="shared" si="217"/>
        <v>0</v>
      </c>
      <c r="DA98" s="191"/>
      <c r="DB98" s="191"/>
      <c r="DC98" s="191"/>
      <c r="DD98" s="191"/>
      <c r="DE98" s="191"/>
      <c r="DF98" s="191"/>
      <c r="DG98" s="191">
        <f t="shared" si="218"/>
        <v>0</v>
      </c>
      <c r="DH98" s="191"/>
      <c r="DI98" s="191"/>
      <c r="DJ98" s="191"/>
      <c r="DK98" s="191"/>
      <c r="DL98" s="191"/>
      <c r="DM98" s="191"/>
      <c r="DN98" s="191">
        <f t="shared" si="219"/>
        <v>0</v>
      </c>
      <c r="DO98" s="191"/>
      <c r="DP98" s="191"/>
      <c r="DQ98" s="191"/>
      <c r="DR98" s="191"/>
      <c r="DS98" s="191"/>
      <c r="DT98" s="191"/>
      <c r="DU98" s="191">
        <f t="shared" si="220"/>
        <v>0</v>
      </c>
      <c r="DV98" s="191"/>
      <c r="DW98" s="191"/>
      <c r="DX98" s="191"/>
      <c r="DY98" s="191"/>
      <c r="DZ98" s="191"/>
      <c r="EA98" s="191"/>
      <c r="EB98" s="191">
        <f t="shared" si="221"/>
        <v>0</v>
      </c>
      <c r="EC98" s="191"/>
      <c r="ED98" s="191"/>
      <c r="EE98" s="191"/>
      <c r="EF98" s="191"/>
      <c r="EG98" s="191"/>
      <c r="EH98" s="191"/>
      <c r="EI98" s="191">
        <f t="shared" si="222"/>
        <v>0</v>
      </c>
      <c r="EJ98" s="191"/>
      <c r="EK98" s="191"/>
      <c r="EL98" s="191"/>
      <c r="EM98" s="191"/>
      <c r="EN98" s="191"/>
      <c r="EO98" s="191"/>
      <c r="EP98" s="191">
        <f t="shared" si="299"/>
        <v>0</v>
      </c>
      <c r="EQ98" s="191"/>
      <c r="ER98" s="191"/>
      <c r="ES98" s="191"/>
      <c r="ET98" s="191"/>
      <c r="EU98" s="191"/>
      <c r="EV98" s="191"/>
      <c r="EW98" s="191">
        <f t="shared" si="300"/>
        <v>0</v>
      </c>
      <c r="EX98" s="191"/>
      <c r="EY98" s="191"/>
      <c r="EZ98" s="191"/>
      <c r="FA98" s="191"/>
      <c r="FB98" s="191"/>
      <c r="FC98" s="191"/>
      <c r="FD98" s="191">
        <f t="shared" si="301"/>
        <v>0</v>
      </c>
      <c r="FE98" s="191"/>
      <c r="FF98" s="191"/>
      <c r="FG98" s="191"/>
      <c r="FH98" s="191"/>
      <c r="FI98" s="191"/>
      <c r="FJ98" s="191"/>
      <c r="FK98" s="191">
        <f t="shared" si="223"/>
        <v>0</v>
      </c>
      <c r="FL98" s="191"/>
      <c r="FM98" s="191"/>
      <c r="FN98" s="191"/>
      <c r="FO98" s="191"/>
      <c r="FP98" s="191"/>
      <c r="FQ98" s="191"/>
      <c r="FR98" s="191">
        <f t="shared" si="224"/>
        <v>0</v>
      </c>
      <c r="FS98" s="191"/>
      <c r="FT98" s="191"/>
      <c r="FU98" s="191"/>
      <c r="FV98" s="191"/>
      <c r="FW98" s="191"/>
      <c r="FX98" s="191"/>
      <c r="FY98" s="191">
        <f t="shared" si="225"/>
        <v>0</v>
      </c>
      <c r="FZ98" s="191"/>
      <c r="GA98" s="191"/>
      <c r="GB98" s="191"/>
      <c r="GC98" s="191"/>
      <c r="GD98" s="191"/>
      <c r="GE98" s="191"/>
      <c r="GF98" s="191">
        <f t="shared" si="302"/>
        <v>0</v>
      </c>
      <c r="GG98" s="191"/>
      <c r="GH98" s="191"/>
      <c r="GI98" s="191"/>
      <c r="GJ98" s="191"/>
      <c r="GK98" s="191"/>
      <c r="GL98" s="191"/>
      <c r="GM98" s="191">
        <f t="shared" si="303"/>
        <v>0</v>
      </c>
      <c r="GN98" s="191"/>
      <c r="GO98" s="191"/>
      <c r="GP98" s="191"/>
      <c r="GQ98" s="191"/>
      <c r="GR98" s="191"/>
      <c r="GS98" s="191"/>
      <c r="GT98" s="191">
        <f t="shared" si="226"/>
        <v>0</v>
      </c>
      <c r="GU98" s="191"/>
      <c r="GV98" s="191"/>
      <c r="GW98" s="191"/>
      <c r="GX98" s="191"/>
      <c r="GY98" s="191"/>
      <c r="GZ98" s="191"/>
      <c r="HA98" s="191">
        <f t="shared" si="227"/>
        <v>0</v>
      </c>
      <c r="HB98" s="191"/>
      <c r="HC98" s="191"/>
      <c r="HD98" s="191"/>
      <c r="HE98" s="191"/>
      <c r="HF98" s="191"/>
      <c r="HG98" s="191"/>
      <c r="HH98" s="191">
        <f t="shared" si="228"/>
        <v>0</v>
      </c>
      <c r="HI98" s="191"/>
      <c r="HJ98" s="191"/>
      <c r="HK98" s="191"/>
      <c r="HL98" s="191"/>
      <c r="HM98" s="191"/>
      <c r="HN98" s="191"/>
      <c r="HO98" s="191">
        <f t="shared" si="229"/>
        <v>0</v>
      </c>
      <c r="HP98" s="191"/>
      <c r="HQ98" s="191"/>
      <c r="HR98" s="191"/>
      <c r="HS98" s="191"/>
      <c r="HT98" s="191"/>
      <c r="HU98" s="191"/>
      <c r="HV98" s="191">
        <f t="shared" si="230"/>
        <v>0</v>
      </c>
      <c r="HW98" s="191"/>
      <c r="HX98" s="191"/>
      <c r="HY98" s="191"/>
      <c r="HZ98" s="191"/>
      <c r="IA98" s="191"/>
      <c r="IB98" s="191"/>
      <c r="IC98" s="191">
        <f t="shared" si="231"/>
        <v>0</v>
      </c>
      <c r="ID98" s="191"/>
      <c r="IE98" s="191"/>
      <c r="IF98" s="191"/>
      <c r="IG98" s="191"/>
      <c r="IH98" s="191"/>
      <c r="II98" s="191"/>
      <c r="IJ98" s="191">
        <f t="shared" si="232"/>
        <v>0</v>
      </c>
      <c r="IK98" s="191"/>
      <c r="IL98" s="191"/>
      <c r="IM98" s="191"/>
      <c r="IN98" s="191"/>
      <c r="IO98" s="191"/>
      <c r="IP98" s="191"/>
      <c r="IQ98" s="191">
        <f t="shared" si="233"/>
        <v>0</v>
      </c>
      <c r="IR98" s="191"/>
      <c r="IS98" s="191"/>
      <c r="IT98" s="191"/>
      <c r="IU98" s="191"/>
      <c r="IV98" s="191"/>
      <c r="IW98" s="191"/>
      <c r="IX98" s="191">
        <f t="shared" si="234"/>
        <v>0</v>
      </c>
      <c r="IY98" s="191"/>
      <c r="IZ98" s="191"/>
      <c r="JA98" s="191"/>
      <c r="JB98" s="191"/>
      <c r="JC98" s="191"/>
      <c r="JD98" s="191"/>
      <c r="JE98" s="191">
        <f t="shared" si="235"/>
        <v>0</v>
      </c>
      <c r="JF98" s="191"/>
      <c r="JG98" s="191"/>
      <c r="JH98" s="191"/>
      <c r="JI98" s="201">
        <v>634</v>
      </c>
      <c r="JJ98" s="201">
        <v>190200</v>
      </c>
      <c r="JK98" s="201">
        <v>0</v>
      </c>
      <c r="JL98" s="191">
        <f t="shared" si="236"/>
        <v>190200</v>
      </c>
      <c r="JM98" s="191"/>
      <c r="JN98" s="191"/>
      <c r="JO98" s="191"/>
      <c r="JP98" s="191"/>
      <c r="JQ98" s="201">
        <v>17000</v>
      </c>
      <c r="JR98" s="201">
        <v>0</v>
      </c>
      <c r="JS98" s="191">
        <f t="shared" si="237"/>
        <v>17000</v>
      </c>
      <c r="JT98" s="191"/>
      <c r="JU98" s="191"/>
      <c r="JV98" s="191"/>
      <c r="JW98" s="191"/>
      <c r="JX98" s="191"/>
      <c r="JY98" s="191"/>
      <c r="JZ98" s="191">
        <f t="shared" si="238"/>
        <v>0</v>
      </c>
      <c r="KA98" s="191"/>
      <c r="KB98" s="191"/>
      <c r="KC98" s="191"/>
      <c r="KD98" s="191"/>
      <c r="KE98" s="191"/>
      <c r="KF98" s="191"/>
      <c r="KG98" s="191">
        <f t="shared" si="239"/>
        <v>0</v>
      </c>
      <c r="KH98" s="191"/>
      <c r="KI98" s="191"/>
      <c r="KJ98" s="191"/>
      <c r="KK98" s="191"/>
      <c r="KL98" s="191"/>
      <c r="KM98" s="191"/>
      <c r="KN98" s="191">
        <f t="shared" si="240"/>
        <v>0</v>
      </c>
      <c r="KO98" s="191"/>
      <c r="KP98" s="191"/>
      <c r="KQ98" s="191"/>
      <c r="KR98" s="191"/>
      <c r="KS98" s="191"/>
      <c r="KT98" s="191"/>
      <c r="KU98" s="191">
        <f t="shared" si="241"/>
        <v>0</v>
      </c>
      <c r="KV98" s="191"/>
      <c r="KW98" s="191"/>
      <c r="KX98" s="191"/>
      <c r="KY98" s="191"/>
      <c r="KZ98" s="191"/>
      <c r="LA98" s="191"/>
      <c r="LB98" s="191">
        <f t="shared" si="242"/>
        <v>0</v>
      </c>
      <c r="LC98" s="191"/>
      <c r="LD98" s="191"/>
      <c r="LE98" s="191"/>
      <c r="LF98" s="191"/>
      <c r="LG98" s="191"/>
      <c r="LH98" s="191"/>
      <c r="LI98" s="191">
        <f t="shared" si="243"/>
        <v>0</v>
      </c>
      <c r="LJ98" s="191"/>
      <c r="LK98" s="191"/>
      <c r="LL98" s="191"/>
      <c r="LM98" s="191"/>
      <c r="LN98" s="191"/>
      <c r="LO98" s="191"/>
      <c r="LP98" s="191">
        <f t="shared" si="244"/>
        <v>0</v>
      </c>
      <c r="LQ98" s="191"/>
      <c r="LR98" s="191"/>
      <c r="LS98" s="191"/>
      <c r="LT98" s="191"/>
      <c r="LU98" s="191"/>
      <c r="LV98" s="191"/>
      <c r="LW98" s="191">
        <f t="shared" si="245"/>
        <v>0</v>
      </c>
      <c r="LX98" s="191"/>
      <c r="LY98" s="191"/>
      <c r="LZ98" s="191"/>
      <c r="MA98" s="191"/>
      <c r="MB98" s="191"/>
      <c r="MC98" s="191"/>
      <c r="MD98" s="191">
        <f t="shared" si="246"/>
        <v>0</v>
      </c>
      <c r="ME98" s="191"/>
      <c r="MF98" s="191"/>
      <c r="MG98" s="191"/>
      <c r="MH98" s="191"/>
      <c r="MI98" s="191"/>
      <c r="MJ98" s="191"/>
      <c r="MK98" s="191">
        <f t="shared" si="247"/>
        <v>0</v>
      </c>
      <c r="ML98" s="191"/>
      <c r="MM98" s="191"/>
      <c r="MN98" s="191"/>
      <c r="MO98" s="191"/>
      <c r="MP98" s="191"/>
      <c r="MQ98" s="191"/>
      <c r="MR98" s="191">
        <f t="shared" si="248"/>
        <v>0</v>
      </c>
      <c r="MS98" s="191"/>
      <c r="MT98" s="191"/>
      <c r="MU98" s="191"/>
      <c r="MV98" s="191"/>
      <c r="MW98" s="191"/>
      <c r="MX98" s="191"/>
      <c r="MY98" s="191">
        <f t="shared" si="249"/>
        <v>0</v>
      </c>
      <c r="MZ98" s="191"/>
      <c r="NA98" s="191"/>
      <c r="NB98" s="191"/>
      <c r="NC98" s="191">
        <f t="shared" si="304"/>
        <v>0</v>
      </c>
      <c r="ND98" s="201">
        <f t="shared" si="250"/>
        <v>0</v>
      </c>
      <c r="NE98" s="191"/>
      <c r="NF98" s="201">
        <f t="shared" si="251"/>
        <v>0</v>
      </c>
      <c r="NG98" s="191"/>
      <c r="NH98" s="191"/>
      <c r="NI98" s="191"/>
      <c r="NJ98" s="191"/>
      <c r="NK98" s="191"/>
      <c r="NL98" s="191"/>
      <c r="NM98" s="191">
        <f t="shared" si="252"/>
        <v>0</v>
      </c>
      <c r="NN98" s="191"/>
      <c r="NO98" s="191"/>
      <c r="NP98" s="191"/>
      <c r="NQ98" s="191"/>
      <c r="NR98" s="191"/>
      <c r="NS98" s="191"/>
      <c r="NT98" s="191">
        <f t="shared" si="253"/>
        <v>0</v>
      </c>
      <c r="NU98" s="191"/>
      <c r="NV98" s="191"/>
      <c r="NW98" s="191"/>
      <c r="NX98" s="191"/>
      <c r="NY98" s="191"/>
      <c r="NZ98" s="191"/>
      <c r="OA98" s="191">
        <f t="shared" si="254"/>
        <v>0</v>
      </c>
      <c r="OB98" s="191"/>
      <c r="OC98" s="191"/>
      <c r="OD98" s="191"/>
      <c r="OE98" s="191"/>
      <c r="OF98" s="191"/>
      <c r="OG98" s="191"/>
      <c r="OH98" s="191">
        <f t="shared" si="255"/>
        <v>0</v>
      </c>
      <c r="OI98" s="191"/>
      <c r="OJ98" s="191"/>
      <c r="OK98" s="191"/>
      <c r="OL98" s="191"/>
      <c r="OM98" s="191"/>
      <c r="ON98" s="191"/>
      <c r="OO98" s="191">
        <f t="shared" si="256"/>
        <v>0</v>
      </c>
      <c r="OP98" s="191"/>
      <c r="OQ98" s="191"/>
      <c r="OR98" s="191"/>
      <c r="OS98" s="191"/>
      <c r="OT98" s="191"/>
      <c r="OU98" s="191"/>
      <c r="OV98" s="191">
        <f t="shared" si="257"/>
        <v>0</v>
      </c>
      <c r="OW98" s="191"/>
      <c r="OX98" s="191"/>
      <c r="OY98" s="191"/>
      <c r="OZ98" s="191"/>
      <c r="PA98" s="191"/>
      <c r="PB98" s="191"/>
      <c r="PC98" s="191">
        <f t="shared" si="258"/>
        <v>0</v>
      </c>
      <c r="PD98" s="191"/>
      <c r="PE98" s="191"/>
      <c r="PF98" s="191"/>
      <c r="PG98" s="191"/>
      <c r="PH98" s="191"/>
      <c r="PI98" s="191"/>
      <c r="PJ98" s="191">
        <f t="shared" si="259"/>
        <v>0</v>
      </c>
      <c r="PK98" s="191"/>
      <c r="PL98" s="191"/>
      <c r="PM98" s="191"/>
      <c r="PN98" s="191"/>
      <c r="PO98" s="191"/>
      <c r="PP98" s="191"/>
      <c r="PQ98" s="191">
        <f t="shared" si="260"/>
        <v>0</v>
      </c>
      <c r="PR98" s="191"/>
      <c r="PS98" s="191"/>
      <c r="PT98" s="191"/>
      <c r="PU98" s="191"/>
      <c r="PV98" s="191"/>
      <c r="PW98" s="191"/>
      <c r="PX98" s="191">
        <f t="shared" si="261"/>
        <v>0</v>
      </c>
      <c r="PY98" s="191"/>
      <c r="PZ98" s="191"/>
      <c r="QA98" s="191"/>
      <c r="QB98" s="191"/>
      <c r="QC98" s="191"/>
      <c r="QD98" s="191"/>
      <c r="QE98" s="191">
        <f t="shared" si="262"/>
        <v>0</v>
      </c>
      <c r="QF98" s="191"/>
      <c r="QG98" s="191"/>
      <c r="QH98" s="191"/>
      <c r="QI98" s="191"/>
      <c r="QJ98" s="191"/>
      <c r="QK98" s="191"/>
      <c r="QL98" s="191">
        <f t="shared" si="263"/>
        <v>0</v>
      </c>
      <c r="QM98" s="191"/>
      <c r="QN98" s="191"/>
      <c r="QO98" s="191"/>
      <c r="QP98" s="191"/>
      <c r="QQ98" s="191"/>
      <c r="QR98" s="191"/>
      <c r="QS98" s="191">
        <f t="shared" si="264"/>
        <v>0</v>
      </c>
      <c r="QT98" s="191"/>
      <c r="QU98" s="191"/>
      <c r="QV98" s="191"/>
      <c r="QW98" s="191"/>
      <c r="QX98" s="191"/>
      <c r="QY98" s="191"/>
      <c r="QZ98" s="191">
        <f t="shared" si="265"/>
        <v>0</v>
      </c>
      <c r="RA98" s="191"/>
      <c r="RB98" s="191"/>
      <c r="RC98" s="191"/>
      <c r="RD98" s="191"/>
      <c r="RE98" s="191"/>
      <c r="RF98" s="191"/>
      <c r="RG98" s="191">
        <f t="shared" si="266"/>
        <v>0</v>
      </c>
      <c r="RH98" s="191"/>
      <c r="RI98" s="191"/>
      <c r="RJ98" s="191"/>
      <c r="RK98" s="191"/>
      <c r="RL98" s="191"/>
      <c r="RM98" s="191"/>
      <c r="RN98" s="191">
        <f t="shared" si="267"/>
        <v>0</v>
      </c>
      <c r="RO98" s="191"/>
      <c r="RP98" s="191"/>
      <c r="RQ98" s="191"/>
      <c r="RR98" s="191"/>
      <c r="RS98" s="191"/>
      <c r="RT98" s="191"/>
      <c r="RU98" s="191">
        <f t="shared" si="268"/>
        <v>0</v>
      </c>
      <c r="RV98" s="191"/>
      <c r="RW98" s="191"/>
      <c r="RX98" s="191"/>
      <c r="RY98" s="191"/>
      <c r="RZ98" s="191"/>
      <c r="SA98" s="191"/>
      <c r="SB98" s="191">
        <f t="shared" si="269"/>
        <v>0</v>
      </c>
      <c r="SC98" s="191"/>
      <c r="SD98" s="191"/>
      <c r="SE98" s="191"/>
      <c r="SF98" s="191"/>
      <c r="SG98" s="191"/>
      <c r="SH98" s="191"/>
      <c r="SI98" s="191">
        <f t="shared" si="270"/>
        <v>0</v>
      </c>
      <c r="SJ98" s="191"/>
      <c r="SK98" s="191"/>
      <c r="SL98" s="191"/>
      <c r="SM98" s="191"/>
      <c r="SN98" s="191"/>
      <c r="SO98" s="191"/>
      <c r="SP98" s="191">
        <f t="shared" si="271"/>
        <v>0</v>
      </c>
      <c r="SQ98" s="191"/>
      <c r="SR98" s="191"/>
      <c r="SS98" s="191"/>
      <c r="ST98" s="191"/>
      <c r="SU98" s="191"/>
      <c r="SV98" s="191"/>
      <c r="SW98" s="191">
        <f t="shared" si="272"/>
        <v>0</v>
      </c>
      <c r="SX98" s="191"/>
      <c r="SY98" s="191"/>
      <c r="SZ98" s="191"/>
      <c r="TA98" s="191"/>
      <c r="TB98" s="191"/>
      <c r="TC98" s="191"/>
      <c r="TD98" s="191">
        <f t="shared" si="273"/>
        <v>0</v>
      </c>
      <c r="TE98" s="191"/>
      <c r="TF98" s="191"/>
      <c r="TG98" s="191"/>
      <c r="TH98" s="191"/>
      <c r="TI98" s="191"/>
      <c r="TJ98" s="191"/>
      <c r="TK98" s="191">
        <f t="shared" si="274"/>
        <v>0</v>
      </c>
      <c r="TL98" s="191"/>
      <c r="TM98" s="191"/>
      <c r="TN98" s="191"/>
      <c r="TO98" s="191"/>
      <c r="TP98" s="191"/>
      <c r="TQ98" s="191"/>
      <c r="TR98" s="191">
        <f t="shared" si="275"/>
        <v>0</v>
      </c>
      <c r="TS98" s="191"/>
      <c r="TT98" s="191"/>
      <c r="TU98" s="191"/>
      <c r="TV98" s="191"/>
      <c r="TW98" s="191"/>
      <c r="TX98" s="191"/>
      <c r="TY98" s="191">
        <f t="shared" si="276"/>
        <v>0</v>
      </c>
      <c r="TZ98" s="191"/>
      <c r="UA98" s="191"/>
      <c r="UB98" s="191"/>
      <c r="UC98" s="191"/>
      <c r="UD98" s="191"/>
      <c r="UE98" s="191"/>
      <c r="UF98" s="191">
        <f t="shared" si="277"/>
        <v>0</v>
      </c>
      <c r="UG98" s="191"/>
      <c r="UH98" s="191"/>
      <c r="UI98" s="191"/>
      <c r="UJ98" s="191"/>
      <c r="UK98" s="191"/>
      <c r="UL98" s="191"/>
      <c r="UM98" s="191">
        <f t="shared" si="278"/>
        <v>0</v>
      </c>
      <c r="UN98" s="191"/>
      <c r="UO98" s="191"/>
      <c r="UP98" s="191"/>
      <c r="UQ98" s="191"/>
      <c r="UR98" s="191">
        <v>52600</v>
      </c>
      <c r="US98" s="191"/>
      <c r="UT98" s="191">
        <f t="shared" si="279"/>
        <v>52600</v>
      </c>
      <c r="UU98" s="191"/>
      <c r="UV98" s="191"/>
      <c r="UW98" s="191"/>
      <c r="UX98" s="191"/>
      <c r="UY98" s="191"/>
      <c r="UZ98" s="191"/>
      <c r="VA98" s="191">
        <f t="shared" si="280"/>
        <v>0</v>
      </c>
      <c r="VB98" s="191"/>
      <c r="VC98" s="191"/>
      <c r="VD98" s="191"/>
      <c r="VE98" s="191"/>
      <c r="VF98" s="191"/>
      <c r="VG98" s="191"/>
      <c r="VH98" s="191">
        <f t="shared" si="281"/>
        <v>0</v>
      </c>
      <c r="VI98" s="191"/>
      <c r="VJ98" s="191"/>
      <c r="VK98" s="191"/>
      <c r="VL98" s="191"/>
      <c r="VM98" s="191"/>
      <c r="VN98" s="191"/>
      <c r="VO98" s="191">
        <f t="shared" si="282"/>
        <v>0</v>
      </c>
      <c r="VP98" s="191"/>
      <c r="VQ98" s="191"/>
      <c r="VR98" s="191"/>
      <c r="VS98" s="191"/>
      <c r="VT98" s="191"/>
      <c r="VU98" s="191"/>
      <c r="VV98" s="191">
        <f t="shared" si="283"/>
        <v>0</v>
      </c>
      <c r="VW98" s="191"/>
      <c r="VX98" s="191"/>
      <c r="VY98" s="191"/>
      <c r="VZ98" s="191"/>
      <c r="WA98" s="191"/>
      <c r="WB98" s="191"/>
      <c r="WC98" s="191">
        <f t="shared" si="284"/>
        <v>0</v>
      </c>
      <c r="WD98" s="191"/>
      <c r="WE98" s="191"/>
      <c r="WF98" s="191"/>
      <c r="WG98" s="191"/>
      <c r="WH98" s="191"/>
      <c r="WI98" s="191"/>
      <c r="WJ98" s="191">
        <f t="shared" si="285"/>
        <v>0</v>
      </c>
      <c r="WK98" s="191"/>
      <c r="WL98" s="191"/>
      <c r="WM98" s="191"/>
      <c r="WN98" s="191"/>
      <c r="WO98" s="191"/>
      <c r="WP98" s="191"/>
      <c r="WQ98" s="191">
        <f t="shared" si="286"/>
        <v>0</v>
      </c>
      <c r="WR98" s="191"/>
      <c r="WS98" s="191"/>
      <c r="WT98" s="191"/>
      <c r="WU98" s="191"/>
      <c r="WV98" s="191"/>
      <c r="WW98" s="191"/>
      <c r="WX98" s="191">
        <f t="shared" si="287"/>
        <v>0</v>
      </c>
      <c r="WY98" s="191"/>
      <c r="WZ98" s="191"/>
      <c r="XA98" s="191"/>
      <c r="XB98" s="191"/>
      <c r="XC98" s="191"/>
      <c r="XD98" s="191"/>
      <c r="XE98" s="191">
        <f t="shared" si="288"/>
        <v>0</v>
      </c>
      <c r="XF98" s="191"/>
      <c r="XG98" s="191"/>
      <c r="XH98" s="191"/>
      <c r="XI98" s="191"/>
      <c r="XJ98" s="191"/>
      <c r="XK98" s="191"/>
      <c r="XL98" s="191">
        <f t="shared" si="289"/>
        <v>0</v>
      </c>
      <c r="XM98" s="191"/>
      <c r="XN98" s="191"/>
      <c r="XO98" s="191"/>
      <c r="XP98" s="191"/>
      <c r="XQ98" s="191">
        <f t="shared" si="290"/>
        <v>0</v>
      </c>
      <c r="XR98" s="191"/>
      <c r="XS98" s="191">
        <f t="shared" si="291"/>
        <v>0</v>
      </c>
      <c r="XT98" s="191"/>
      <c r="XU98" s="191"/>
      <c r="XV98" s="191"/>
      <c r="XW98" s="191"/>
      <c r="XX98" s="191"/>
      <c r="XY98" s="191"/>
      <c r="XZ98" s="191">
        <f t="shared" si="292"/>
        <v>0</v>
      </c>
      <c r="YA98" s="191"/>
      <c r="YB98" s="191"/>
      <c r="YC98" s="191"/>
      <c r="YD98" s="191"/>
      <c r="YE98" s="191"/>
      <c r="YF98" s="191"/>
      <c r="YG98" s="191">
        <f t="shared" si="293"/>
        <v>0</v>
      </c>
      <c r="YH98" s="191"/>
      <c r="YI98" s="191"/>
      <c r="YJ98" s="191"/>
      <c r="YK98" s="191"/>
      <c r="YL98" s="191"/>
      <c r="YM98" s="191"/>
      <c r="YN98" s="191">
        <f t="shared" si="294"/>
        <v>0</v>
      </c>
      <c r="YO98" s="191"/>
      <c r="YP98" s="191"/>
      <c r="YQ98" s="191"/>
      <c r="YR98" s="191"/>
      <c r="YS98" s="191"/>
      <c r="YT98" s="191"/>
      <c r="YU98" s="191">
        <f t="shared" si="295"/>
        <v>0</v>
      </c>
      <c r="YV98" s="191"/>
      <c r="YW98" s="191"/>
      <c r="YX98" s="191"/>
      <c r="YY98" s="191"/>
      <c r="YZ98" s="191"/>
      <c r="ZA98" s="191"/>
      <c r="ZB98" s="191">
        <f t="shared" si="296"/>
        <v>0</v>
      </c>
      <c r="ZC98" s="191"/>
      <c r="ZD98" s="191"/>
      <c r="ZE98" s="191"/>
      <c r="ZF98" s="191"/>
      <c r="ZG98" s="191"/>
      <c r="ZH98" s="191"/>
      <c r="ZI98" s="191">
        <f t="shared" si="297"/>
        <v>0</v>
      </c>
      <c r="ZJ98" s="191"/>
      <c r="ZK98" s="191"/>
      <c r="ZL98" s="191"/>
      <c r="ZM98" s="191"/>
      <c r="ZN98" s="191"/>
      <c r="ZO98" s="191"/>
      <c r="ZP98" s="191">
        <f t="shared" si="298"/>
        <v>0</v>
      </c>
      <c r="ZQ98" s="191"/>
      <c r="ZR98" s="191"/>
      <c r="ZS98" s="191"/>
      <c r="ZT98" s="191"/>
      <c r="ZU98" s="190">
        <f t="shared" si="203"/>
        <v>259800</v>
      </c>
      <c r="ZV98" s="190">
        <f t="shared" si="305"/>
        <v>0</v>
      </c>
      <c r="ZW98" s="190">
        <f t="shared" si="306"/>
        <v>259800</v>
      </c>
      <c r="ZX98" s="9"/>
    </row>
    <row r="99" spans="1:700" ht="18" customHeight="1">
      <c r="A99" s="213">
        <v>28</v>
      </c>
      <c r="B99" s="114" t="s">
        <v>1951</v>
      </c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>
        <f t="shared" si="204"/>
        <v>0</v>
      </c>
      <c r="N99" s="191"/>
      <c r="O99" s="191"/>
      <c r="P99" s="191"/>
      <c r="Q99" s="191"/>
      <c r="R99" s="191"/>
      <c r="S99" s="191"/>
      <c r="T99" s="191">
        <f t="shared" si="205"/>
        <v>0</v>
      </c>
      <c r="U99" s="191"/>
      <c r="V99" s="191"/>
      <c r="W99" s="191"/>
      <c r="X99" s="191"/>
      <c r="Y99" s="191"/>
      <c r="Z99" s="191"/>
      <c r="AA99" s="191">
        <f t="shared" si="206"/>
        <v>0</v>
      </c>
      <c r="AB99" s="191"/>
      <c r="AC99" s="191"/>
      <c r="AD99" s="191"/>
      <c r="AE99" s="191"/>
      <c r="AF99" s="191"/>
      <c r="AG99" s="191"/>
      <c r="AH99" s="191">
        <f t="shared" si="207"/>
        <v>0</v>
      </c>
      <c r="AI99" s="191"/>
      <c r="AJ99" s="191"/>
      <c r="AK99" s="191"/>
      <c r="AL99" s="191"/>
      <c r="AM99" s="191"/>
      <c r="AN99" s="191"/>
      <c r="AO99" s="191">
        <f t="shared" si="208"/>
        <v>0</v>
      </c>
      <c r="AP99" s="191"/>
      <c r="AQ99" s="191"/>
      <c r="AR99" s="191"/>
      <c r="AS99" s="191"/>
      <c r="AT99" s="191"/>
      <c r="AU99" s="191"/>
      <c r="AV99" s="191">
        <f t="shared" si="209"/>
        <v>0</v>
      </c>
      <c r="AW99" s="191"/>
      <c r="AX99" s="191"/>
      <c r="AY99" s="191"/>
      <c r="AZ99" s="191"/>
      <c r="BA99" s="191"/>
      <c r="BB99" s="191"/>
      <c r="BC99" s="191">
        <f t="shared" si="210"/>
        <v>0</v>
      </c>
      <c r="BD99" s="191"/>
      <c r="BE99" s="191"/>
      <c r="BF99" s="191"/>
      <c r="BG99" s="191"/>
      <c r="BH99" s="191"/>
      <c r="BI99" s="191"/>
      <c r="BJ99" s="191">
        <f t="shared" si="211"/>
        <v>0</v>
      </c>
      <c r="BK99" s="191"/>
      <c r="BL99" s="191"/>
      <c r="BM99" s="191"/>
      <c r="BN99" s="191"/>
      <c r="BO99" s="191"/>
      <c r="BP99" s="191"/>
      <c r="BQ99" s="191">
        <f t="shared" si="212"/>
        <v>0</v>
      </c>
      <c r="BR99" s="191"/>
      <c r="BS99" s="191"/>
      <c r="BT99" s="191"/>
      <c r="BU99" s="191"/>
      <c r="BV99" s="191"/>
      <c r="BW99" s="191"/>
      <c r="BX99" s="191">
        <f t="shared" si="213"/>
        <v>0</v>
      </c>
      <c r="BY99" s="191"/>
      <c r="BZ99" s="191"/>
      <c r="CA99" s="191"/>
      <c r="CB99" s="191"/>
      <c r="CC99" s="191"/>
      <c r="CD99" s="191"/>
      <c r="CE99" s="191">
        <f t="shared" si="214"/>
        <v>0</v>
      </c>
      <c r="CF99" s="191"/>
      <c r="CG99" s="191"/>
      <c r="CH99" s="191"/>
      <c r="CI99" s="191"/>
      <c r="CJ99" s="191"/>
      <c r="CK99" s="191"/>
      <c r="CL99" s="191">
        <f t="shared" si="215"/>
        <v>0</v>
      </c>
      <c r="CM99" s="191"/>
      <c r="CN99" s="191"/>
      <c r="CO99" s="191"/>
      <c r="CP99" s="191"/>
      <c r="CQ99" s="191"/>
      <c r="CR99" s="191"/>
      <c r="CS99" s="191">
        <f t="shared" si="216"/>
        <v>0</v>
      </c>
      <c r="CT99" s="191"/>
      <c r="CU99" s="191"/>
      <c r="CV99" s="191"/>
      <c r="CW99" s="191"/>
      <c r="CX99" s="191"/>
      <c r="CY99" s="191"/>
      <c r="CZ99" s="191">
        <f t="shared" si="217"/>
        <v>0</v>
      </c>
      <c r="DA99" s="191"/>
      <c r="DB99" s="191"/>
      <c r="DC99" s="191"/>
      <c r="DD99" s="191"/>
      <c r="DE99" s="191"/>
      <c r="DF99" s="191"/>
      <c r="DG99" s="191">
        <f t="shared" si="218"/>
        <v>0</v>
      </c>
      <c r="DH99" s="191"/>
      <c r="DI99" s="191"/>
      <c r="DJ99" s="191"/>
      <c r="DK99" s="191"/>
      <c r="DL99" s="191"/>
      <c r="DM99" s="191"/>
      <c r="DN99" s="191">
        <f t="shared" si="219"/>
        <v>0</v>
      </c>
      <c r="DO99" s="191"/>
      <c r="DP99" s="191"/>
      <c r="DQ99" s="191"/>
      <c r="DR99" s="191"/>
      <c r="DS99" s="191"/>
      <c r="DT99" s="191"/>
      <c r="DU99" s="191">
        <f t="shared" si="220"/>
        <v>0</v>
      </c>
      <c r="DV99" s="191"/>
      <c r="DW99" s="191"/>
      <c r="DX99" s="191"/>
      <c r="DY99" s="191"/>
      <c r="DZ99" s="191"/>
      <c r="EA99" s="191"/>
      <c r="EB99" s="191">
        <f t="shared" si="221"/>
        <v>0</v>
      </c>
      <c r="EC99" s="191"/>
      <c r="ED99" s="191"/>
      <c r="EE99" s="191"/>
      <c r="EF99" s="191"/>
      <c r="EG99" s="191"/>
      <c r="EH99" s="191"/>
      <c r="EI99" s="191">
        <f t="shared" si="222"/>
        <v>0</v>
      </c>
      <c r="EJ99" s="191"/>
      <c r="EK99" s="191"/>
      <c r="EL99" s="191"/>
      <c r="EM99" s="191"/>
      <c r="EN99" s="191"/>
      <c r="EO99" s="191"/>
      <c r="EP99" s="191">
        <f t="shared" si="299"/>
        <v>0</v>
      </c>
      <c r="EQ99" s="191"/>
      <c r="ER99" s="191"/>
      <c r="ES99" s="191"/>
      <c r="ET99" s="191"/>
      <c r="EU99" s="191"/>
      <c r="EV99" s="191"/>
      <c r="EW99" s="191">
        <f t="shared" si="300"/>
        <v>0</v>
      </c>
      <c r="EX99" s="191"/>
      <c r="EY99" s="191"/>
      <c r="EZ99" s="191"/>
      <c r="FA99" s="191"/>
      <c r="FB99" s="191"/>
      <c r="FC99" s="191"/>
      <c r="FD99" s="191">
        <f t="shared" si="301"/>
        <v>0</v>
      </c>
      <c r="FE99" s="191"/>
      <c r="FF99" s="191"/>
      <c r="FG99" s="191"/>
      <c r="FH99" s="191"/>
      <c r="FI99" s="191"/>
      <c r="FJ99" s="191"/>
      <c r="FK99" s="191">
        <f t="shared" si="223"/>
        <v>0</v>
      </c>
      <c r="FL99" s="191"/>
      <c r="FM99" s="191"/>
      <c r="FN99" s="191"/>
      <c r="FO99" s="191"/>
      <c r="FP99" s="191"/>
      <c r="FQ99" s="191"/>
      <c r="FR99" s="191">
        <f t="shared" si="224"/>
        <v>0</v>
      </c>
      <c r="FS99" s="191"/>
      <c r="FT99" s="191"/>
      <c r="FU99" s="191"/>
      <c r="FV99" s="191"/>
      <c r="FW99" s="191"/>
      <c r="FX99" s="191"/>
      <c r="FY99" s="191">
        <f t="shared" si="225"/>
        <v>0</v>
      </c>
      <c r="FZ99" s="191"/>
      <c r="GA99" s="191"/>
      <c r="GB99" s="191"/>
      <c r="GC99" s="191"/>
      <c r="GD99" s="191"/>
      <c r="GE99" s="191"/>
      <c r="GF99" s="191">
        <f t="shared" si="302"/>
        <v>0</v>
      </c>
      <c r="GG99" s="191"/>
      <c r="GH99" s="191"/>
      <c r="GI99" s="191"/>
      <c r="GJ99" s="191"/>
      <c r="GK99" s="191"/>
      <c r="GL99" s="191"/>
      <c r="GM99" s="191">
        <f t="shared" si="303"/>
        <v>0</v>
      </c>
      <c r="GN99" s="191"/>
      <c r="GO99" s="191"/>
      <c r="GP99" s="191"/>
      <c r="GQ99" s="191"/>
      <c r="GR99" s="191"/>
      <c r="GS99" s="191"/>
      <c r="GT99" s="191">
        <f t="shared" si="226"/>
        <v>0</v>
      </c>
      <c r="GU99" s="191"/>
      <c r="GV99" s="191"/>
      <c r="GW99" s="191"/>
      <c r="GX99" s="191"/>
      <c r="GY99" s="191"/>
      <c r="GZ99" s="191"/>
      <c r="HA99" s="191">
        <f t="shared" si="227"/>
        <v>0</v>
      </c>
      <c r="HB99" s="191"/>
      <c r="HC99" s="191"/>
      <c r="HD99" s="191"/>
      <c r="HE99" s="191"/>
      <c r="HF99" s="191"/>
      <c r="HG99" s="191"/>
      <c r="HH99" s="191">
        <f t="shared" si="228"/>
        <v>0</v>
      </c>
      <c r="HI99" s="191"/>
      <c r="HJ99" s="191"/>
      <c r="HK99" s="191"/>
      <c r="HL99" s="191"/>
      <c r="HM99" s="191"/>
      <c r="HN99" s="191"/>
      <c r="HO99" s="191">
        <f t="shared" si="229"/>
        <v>0</v>
      </c>
      <c r="HP99" s="191"/>
      <c r="HQ99" s="191"/>
      <c r="HR99" s="191"/>
      <c r="HS99" s="191"/>
      <c r="HT99" s="191"/>
      <c r="HU99" s="191"/>
      <c r="HV99" s="191">
        <f t="shared" si="230"/>
        <v>0</v>
      </c>
      <c r="HW99" s="191"/>
      <c r="HX99" s="191"/>
      <c r="HY99" s="191"/>
      <c r="HZ99" s="191"/>
      <c r="IA99" s="191"/>
      <c r="IB99" s="191"/>
      <c r="IC99" s="191">
        <f t="shared" si="231"/>
        <v>0</v>
      </c>
      <c r="ID99" s="191"/>
      <c r="IE99" s="191"/>
      <c r="IF99" s="191"/>
      <c r="IG99" s="191"/>
      <c r="IH99" s="191"/>
      <c r="II99" s="191"/>
      <c r="IJ99" s="191">
        <f t="shared" si="232"/>
        <v>0</v>
      </c>
      <c r="IK99" s="191"/>
      <c r="IL99" s="191"/>
      <c r="IM99" s="191"/>
      <c r="IN99" s="191"/>
      <c r="IO99" s="191"/>
      <c r="IP99" s="191"/>
      <c r="IQ99" s="191">
        <f t="shared" si="233"/>
        <v>0</v>
      </c>
      <c r="IR99" s="191"/>
      <c r="IS99" s="191"/>
      <c r="IT99" s="191"/>
      <c r="IU99" s="191"/>
      <c r="IV99" s="191"/>
      <c r="IW99" s="191"/>
      <c r="IX99" s="191">
        <f t="shared" si="234"/>
        <v>0</v>
      </c>
      <c r="IY99" s="191"/>
      <c r="IZ99" s="191"/>
      <c r="JA99" s="191"/>
      <c r="JB99" s="201">
        <v>214</v>
      </c>
      <c r="JC99" s="201">
        <v>92000</v>
      </c>
      <c r="JD99" s="201">
        <v>60000</v>
      </c>
      <c r="JE99" s="191">
        <f t="shared" si="235"/>
        <v>152000</v>
      </c>
      <c r="JF99" s="191"/>
      <c r="JG99" s="191"/>
      <c r="JH99" s="191"/>
      <c r="JI99" s="191"/>
      <c r="JJ99" s="191"/>
      <c r="JK99" s="191"/>
      <c r="JL99" s="191">
        <f t="shared" si="236"/>
        <v>0</v>
      </c>
      <c r="JM99" s="191"/>
      <c r="JN99" s="191"/>
      <c r="JO99" s="191"/>
      <c r="JP99" s="191"/>
      <c r="JQ99" s="191"/>
      <c r="JR99" s="191"/>
      <c r="JS99" s="191">
        <f t="shared" si="237"/>
        <v>0</v>
      </c>
      <c r="JT99" s="191"/>
      <c r="JU99" s="191"/>
      <c r="JV99" s="191"/>
      <c r="JW99" s="191"/>
      <c r="JX99" s="191"/>
      <c r="JY99" s="191"/>
      <c r="JZ99" s="191">
        <f t="shared" si="238"/>
        <v>0</v>
      </c>
      <c r="KA99" s="191"/>
      <c r="KB99" s="191"/>
      <c r="KC99" s="191"/>
      <c r="KD99" s="191"/>
      <c r="KE99" s="191"/>
      <c r="KF99" s="191"/>
      <c r="KG99" s="191">
        <f t="shared" si="239"/>
        <v>0</v>
      </c>
      <c r="KH99" s="191"/>
      <c r="KI99" s="191"/>
      <c r="KJ99" s="191"/>
      <c r="KK99" s="191"/>
      <c r="KL99" s="191"/>
      <c r="KM99" s="191"/>
      <c r="KN99" s="191">
        <f t="shared" si="240"/>
        <v>0</v>
      </c>
      <c r="KO99" s="191"/>
      <c r="KP99" s="191"/>
      <c r="KQ99" s="191"/>
      <c r="KR99" s="191"/>
      <c r="KS99" s="191"/>
      <c r="KT99" s="191"/>
      <c r="KU99" s="191">
        <f t="shared" si="241"/>
        <v>0</v>
      </c>
      <c r="KV99" s="191"/>
      <c r="KW99" s="191"/>
      <c r="KX99" s="191"/>
      <c r="KY99" s="191"/>
      <c r="KZ99" s="191"/>
      <c r="LA99" s="191"/>
      <c r="LB99" s="191">
        <f t="shared" si="242"/>
        <v>0</v>
      </c>
      <c r="LC99" s="191"/>
      <c r="LD99" s="191"/>
      <c r="LE99" s="191"/>
      <c r="LF99" s="191"/>
      <c r="LG99" s="191"/>
      <c r="LH99" s="191"/>
      <c r="LI99" s="191">
        <f t="shared" si="243"/>
        <v>0</v>
      </c>
      <c r="LJ99" s="191"/>
      <c r="LK99" s="191"/>
      <c r="LL99" s="191"/>
      <c r="LM99" s="191"/>
      <c r="LN99" s="191"/>
      <c r="LO99" s="191"/>
      <c r="LP99" s="191">
        <f t="shared" si="244"/>
        <v>0</v>
      </c>
      <c r="LQ99" s="191"/>
      <c r="LR99" s="191"/>
      <c r="LS99" s="191"/>
      <c r="LT99" s="191"/>
      <c r="LU99" s="191"/>
      <c r="LV99" s="191"/>
      <c r="LW99" s="191">
        <f t="shared" si="245"/>
        <v>0</v>
      </c>
      <c r="LX99" s="191"/>
      <c r="LY99" s="191"/>
      <c r="LZ99" s="191"/>
      <c r="MA99" s="191"/>
      <c r="MB99" s="191"/>
      <c r="MC99" s="191"/>
      <c r="MD99" s="191">
        <f t="shared" si="246"/>
        <v>0</v>
      </c>
      <c r="ME99" s="191"/>
      <c r="MF99" s="191"/>
      <c r="MG99" s="191"/>
      <c r="MH99" s="191"/>
      <c r="MI99" s="191"/>
      <c r="MJ99" s="191"/>
      <c r="MK99" s="191">
        <f t="shared" si="247"/>
        <v>0</v>
      </c>
      <c r="ML99" s="191"/>
      <c r="MM99" s="191"/>
      <c r="MN99" s="191"/>
      <c r="MO99" s="191"/>
      <c r="MP99" s="191"/>
      <c r="MQ99" s="191"/>
      <c r="MR99" s="191">
        <f t="shared" si="248"/>
        <v>0</v>
      </c>
      <c r="MS99" s="191"/>
      <c r="MT99" s="191"/>
      <c r="MU99" s="191"/>
      <c r="MV99" s="191"/>
      <c r="MW99" s="191"/>
      <c r="MX99" s="191"/>
      <c r="MY99" s="191">
        <f t="shared" si="249"/>
        <v>0</v>
      </c>
      <c r="MZ99" s="191"/>
      <c r="NA99" s="191"/>
      <c r="NB99" s="191"/>
      <c r="NC99" s="191">
        <f t="shared" si="304"/>
        <v>0</v>
      </c>
      <c r="ND99" s="201">
        <f t="shared" si="250"/>
        <v>0</v>
      </c>
      <c r="NE99" s="191"/>
      <c r="NF99" s="201">
        <f t="shared" si="251"/>
        <v>0</v>
      </c>
      <c r="NG99" s="191"/>
      <c r="NH99" s="191"/>
      <c r="NI99" s="191"/>
      <c r="NJ99" s="191"/>
      <c r="NK99" s="191"/>
      <c r="NL99" s="191"/>
      <c r="NM99" s="191">
        <f t="shared" si="252"/>
        <v>0</v>
      </c>
      <c r="NN99" s="191"/>
      <c r="NO99" s="191"/>
      <c r="NP99" s="191"/>
      <c r="NQ99" s="191"/>
      <c r="NR99" s="191"/>
      <c r="NS99" s="191"/>
      <c r="NT99" s="191">
        <f t="shared" si="253"/>
        <v>0</v>
      </c>
      <c r="NU99" s="191"/>
      <c r="NV99" s="191"/>
      <c r="NW99" s="191"/>
      <c r="NX99" s="191"/>
      <c r="NY99" s="191"/>
      <c r="NZ99" s="191"/>
      <c r="OA99" s="191">
        <f t="shared" si="254"/>
        <v>0</v>
      </c>
      <c r="OB99" s="191"/>
      <c r="OC99" s="191"/>
      <c r="OD99" s="191"/>
      <c r="OE99" s="191"/>
      <c r="OF99" s="191"/>
      <c r="OG99" s="191"/>
      <c r="OH99" s="191">
        <f t="shared" si="255"/>
        <v>0</v>
      </c>
      <c r="OI99" s="191"/>
      <c r="OJ99" s="191"/>
      <c r="OK99" s="191"/>
      <c r="OL99" s="191"/>
      <c r="OM99" s="191"/>
      <c r="ON99" s="191"/>
      <c r="OO99" s="191">
        <f t="shared" si="256"/>
        <v>0</v>
      </c>
      <c r="OP99" s="191"/>
      <c r="OQ99" s="191"/>
      <c r="OR99" s="191"/>
      <c r="OS99" s="191"/>
      <c r="OT99" s="191"/>
      <c r="OU99" s="191"/>
      <c r="OV99" s="191">
        <f t="shared" si="257"/>
        <v>0</v>
      </c>
      <c r="OW99" s="191"/>
      <c r="OX99" s="191"/>
      <c r="OY99" s="191"/>
      <c r="OZ99" s="191"/>
      <c r="PA99" s="191"/>
      <c r="PB99" s="191"/>
      <c r="PC99" s="191">
        <f t="shared" si="258"/>
        <v>0</v>
      </c>
      <c r="PD99" s="191"/>
      <c r="PE99" s="191"/>
      <c r="PF99" s="191"/>
      <c r="PG99" s="191"/>
      <c r="PH99" s="191"/>
      <c r="PI99" s="191"/>
      <c r="PJ99" s="191">
        <f t="shared" si="259"/>
        <v>0</v>
      </c>
      <c r="PK99" s="191"/>
      <c r="PL99" s="191"/>
      <c r="PM99" s="191"/>
      <c r="PN99" s="191"/>
      <c r="PO99" s="191"/>
      <c r="PP99" s="191"/>
      <c r="PQ99" s="191">
        <f t="shared" si="260"/>
        <v>0</v>
      </c>
      <c r="PR99" s="191"/>
      <c r="PS99" s="191"/>
      <c r="PT99" s="191"/>
      <c r="PU99" s="191"/>
      <c r="PV99" s="191"/>
      <c r="PW99" s="191"/>
      <c r="PX99" s="191">
        <f t="shared" si="261"/>
        <v>0</v>
      </c>
      <c r="PY99" s="191"/>
      <c r="PZ99" s="191"/>
      <c r="QA99" s="191"/>
      <c r="QB99" s="191"/>
      <c r="QC99" s="191"/>
      <c r="QD99" s="191"/>
      <c r="QE99" s="191">
        <f t="shared" si="262"/>
        <v>0</v>
      </c>
      <c r="QF99" s="191"/>
      <c r="QG99" s="191"/>
      <c r="QH99" s="191"/>
      <c r="QI99" s="191"/>
      <c r="QJ99" s="191"/>
      <c r="QK99" s="191"/>
      <c r="QL99" s="191">
        <f t="shared" si="263"/>
        <v>0</v>
      </c>
      <c r="QM99" s="191"/>
      <c r="QN99" s="191"/>
      <c r="QO99" s="191"/>
      <c r="QP99" s="191"/>
      <c r="QQ99" s="191"/>
      <c r="QR99" s="191"/>
      <c r="QS99" s="191">
        <f t="shared" si="264"/>
        <v>0</v>
      </c>
      <c r="QT99" s="191"/>
      <c r="QU99" s="191"/>
      <c r="QV99" s="191"/>
      <c r="QW99" s="191"/>
      <c r="QX99" s="191"/>
      <c r="QY99" s="191"/>
      <c r="QZ99" s="191">
        <f t="shared" si="265"/>
        <v>0</v>
      </c>
      <c r="RA99" s="191"/>
      <c r="RB99" s="191"/>
      <c r="RC99" s="191"/>
      <c r="RD99" s="191"/>
      <c r="RE99" s="191"/>
      <c r="RF99" s="191"/>
      <c r="RG99" s="191">
        <f t="shared" si="266"/>
        <v>0</v>
      </c>
      <c r="RH99" s="191"/>
      <c r="RI99" s="191"/>
      <c r="RJ99" s="191"/>
      <c r="RK99" s="191"/>
      <c r="RL99" s="191"/>
      <c r="RM99" s="191"/>
      <c r="RN99" s="191">
        <f t="shared" si="267"/>
        <v>0</v>
      </c>
      <c r="RO99" s="191"/>
      <c r="RP99" s="191"/>
      <c r="RQ99" s="191"/>
      <c r="RR99" s="191">
        <v>0</v>
      </c>
      <c r="RS99" s="191">
        <v>0</v>
      </c>
      <c r="RT99" s="191"/>
      <c r="RU99" s="191">
        <f t="shared" si="268"/>
        <v>0</v>
      </c>
      <c r="RV99" s="191"/>
      <c r="RW99" s="191"/>
      <c r="RX99" s="191"/>
      <c r="RY99" s="191"/>
      <c r="RZ99" s="191"/>
      <c r="SA99" s="191"/>
      <c r="SB99" s="191">
        <f t="shared" si="269"/>
        <v>0</v>
      </c>
      <c r="SC99" s="191"/>
      <c r="SD99" s="191"/>
      <c r="SE99" s="191"/>
      <c r="SF99" s="191"/>
      <c r="SG99" s="191"/>
      <c r="SH99" s="191"/>
      <c r="SI99" s="191">
        <f t="shared" si="270"/>
        <v>0</v>
      </c>
      <c r="SJ99" s="191"/>
      <c r="SK99" s="191"/>
      <c r="SL99" s="191"/>
      <c r="SM99" s="191"/>
      <c r="SN99" s="191">
        <v>7500</v>
      </c>
      <c r="SO99" s="191"/>
      <c r="SP99" s="191">
        <f t="shared" si="271"/>
        <v>7500</v>
      </c>
      <c r="SQ99" s="191"/>
      <c r="SR99" s="191"/>
      <c r="SS99" s="191"/>
      <c r="ST99" s="191"/>
      <c r="SU99" s="191">
        <v>2000</v>
      </c>
      <c r="SV99" s="191"/>
      <c r="SW99" s="191">
        <f t="shared" si="272"/>
        <v>2000</v>
      </c>
      <c r="SX99" s="191"/>
      <c r="SY99" s="191"/>
      <c r="SZ99" s="191"/>
      <c r="TA99" s="191"/>
      <c r="TB99" s="191">
        <v>2000</v>
      </c>
      <c r="TC99" s="191"/>
      <c r="TD99" s="191">
        <f t="shared" si="273"/>
        <v>2000</v>
      </c>
      <c r="TE99" s="191"/>
      <c r="TF99" s="191"/>
      <c r="TG99" s="191"/>
      <c r="TH99" s="191"/>
      <c r="TI99" s="191"/>
      <c r="TJ99" s="191"/>
      <c r="TK99" s="191">
        <f t="shared" si="274"/>
        <v>0</v>
      </c>
      <c r="TL99" s="191"/>
      <c r="TM99" s="191"/>
      <c r="TN99" s="191"/>
      <c r="TO99" s="191"/>
      <c r="TP99" s="191"/>
      <c r="TQ99" s="191"/>
      <c r="TR99" s="191">
        <f t="shared" si="275"/>
        <v>0</v>
      </c>
      <c r="TS99" s="191"/>
      <c r="TT99" s="191"/>
      <c r="TU99" s="191"/>
      <c r="TV99" s="191"/>
      <c r="TW99" s="191"/>
      <c r="TX99" s="191"/>
      <c r="TY99" s="191">
        <f t="shared" si="276"/>
        <v>0</v>
      </c>
      <c r="TZ99" s="191"/>
      <c r="UA99" s="191"/>
      <c r="UB99" s="191"/>
      <c r="UC99" s="191"/>
      <c r="UD99" s="191"/>
      <c r="UE99" s="191"/>
      <c r="UF99" s="191">
        <f t="shared" si="277"/>
        <v>0</v>
      </c>
      <c r="UG99" s="191"/>
      <c r="UH99" s="191"/>
      <c r="UI99" s="191"/>
      <c r="UJ99" s="191"/>
      <c r="UK99" s="191"/>
      <c r="UL99" s="191"/>
      <c r="UM99" s="191">
        <f t="shared" si="278"/>
        <v>0</v>
      </c>
      <c r="UN99" s="191"/>
      <c r="UO99" s="191"/>
      <c r="UP99" s="191"/>
      <c r="UQ99" s="191"/>
      <c r="UR99" s="191">
        <v>0</v>
      </c>
      <c r="US99" s="191"/>
      <c r="UT99" s="191">
        <f t="shared" si="279"/>
        <v>0</v>
      </c>
      <c r="UU99" s="191"/>
      <c r="UV99" s="191"/>
      <c r="UW99" s="191"/>
      <c r="UX99" s="191"/>
      <c r="UY99" s="191"/>
      <c r="UZ99" s="191"/>
      <c r="VA99" s="191">
        <f t="shared" si="280"/>
        <v>0</v>
      </c>
      <c r="VB99" s="191"/>
      <c r="VC99" s="191"/>
      <c r="VD99" s="191"/>
      <c r="VE99" s="191"/>
      <c r="VF99" s="191"/>
      <c r="VG99" s="191"/>
      <c r="VH99" s="191">
        <f t="shared" si="281"/>
        <v>0</v>
      </c>
      <c r="VI99" s="191"/>
      <c r="VJ99" s="191"/>
      <c r="VK99" s="191"/>
      <c r="VL99" s="191"/>
      <c r="VM99" s="191"/>
      <c r="VN99" s="191"/>
      <c r="VO99" s="191">
        <f t="shared" si="282"/>
        <v>0</v>
      </c>
      <c r="VP99" s="191"/>
      <c r="VQ99" s="191"/>
      <c r="VR99" s="191"/>
      <c r="VS99" s="191"/>
      <c r="VT99" s="191"/>
      <c r="VU99" s="191"/>
      <c r="VV99" s="191">
        <f t="shared" si="283"/>
        <v>0</v>
      </c>
      <c r="VW99" s="191"/>
      <c r="VX99" s="191"/>
      <c r="VY99" s="191"/>
      <c r="VZ99" s="191"/>
      <c r="WA99" s="191"/>
      <c r="WB99" s="191"/>
      <c r="WC99" s="191">
        <f t="shared" si="284"/>
        <v>0</v>
      </c>
      <c r="WD99" s="191"/>
      <c r="WE99" s="191"/>
      <c r="WF99" s="191"/>
      <c r="WG99" s="191"/>
      <c r="WH99" s="191"/>
      <c r="WI99" s="191"/>
      <c r="WJ99" s="191">
        <f t="shared" si="285"/>
        <v>0</v>
      </c>
      <c r="WK99" s="191"/>
      <c r="WL99" s="191"/>
      <c r="WM99" s="191"/>
      <c r="WN99" s="191"/>
      <c r="WO99" s="191"/>
      <c r="WP99" s="191"/>
      <c r="WQ99" s="191">
        <f t="shared" si="286"/>
        <v>0</v>
      </c>
      <c r="WR99" s="191"/>
      <c r="WS99" s="191"/>
      <c r="WT99" s="191"/>
      <c r="WU99" s="191"/>
      <c r="WV99" s="191"/>
      <c r="WW99" s="191"/>
      <c r="WX99" s="191">
        <f t="shared" si="287"/>
        <v>0</v>
      </c>
      <c r="WY99" s="191"/>
      <c r="WZ99" s="191"/>
      <c r="XA99" s="191"/>
      <c r="XB99" s="191"/>
      <c r="XC99" s="191"/>
      <c r="XD99" s="191"/>
      <c r="XE99" s="191">
        <f t="shared" si="288"/>
        <v>0</v>
      </c>
      <c r="XF99" s="191"/>
      <c r="XG99" s="191"/>
      <c r="XH99" s="191"/>
      <c r="XI99" s="191"/>
      <c r="XJ99" s="191"/>
      <c r="XK99" s="191"/>
      <c r="XL99" s="191">
        <f t="shared" si="289"/>
        <v>0</v>
      </c>
      <c r="XM99" s="191"/>
      <c r="XN99" s="191"/>
      <c r="XO99" s="191"/>
      <c r="XP99" s="191"/>
      <c r="XQ99" s="191">
        <f t="shared" si="290"/>
        <v>0</v>
      </c>
      <c r="XR99" s="191"/>
      <c r="XS99" s="191">
        <f t="shared" si="291"/>
        <v>0</v>
      </c>
      <c r="XT99" s="191"/>
      <c r="XU99" s="191"/>
      <c r="XV99" s="191"/>
      <c r="XW99" s="191"/>
      <c r="XX99" s="191"/>
      <c r="XY99" s="191"/>
      <c r="XZ99" s="191">
        <f t="shared" si="292"/>
        <v>0</v>
      </c>
      <c r="YA99" s="191"/>
      <c r="YB99" s="191"/>
      <c r="YC99" s="191"/>
      <c r="YD99" s="191"/>
      <c r="YE99" s="191"/>
      <c r="YF99" s="191"/>
      <c r="YG99" s="191">
        <f t="shared" si="293"/>
        <v>0</v>
      </c>
      <c r="YH99" s="191"/>
      <c r="YI99" s="191"/>
      <c r="YJ99" s="191"/>
      <c r="YK99" s="191"/>
      <c r="YL99" s="191"/>
      <c r="YM99" s="191"/>
      <c r="YN99" s="191">
        <f t="shared" si="294"/>
        <v>0</v>
      </c>
      <c r="YO99" s="191"/>
      <c r="YP99" s="191"/>
      <c r="YQ99" s="191"/>
      <c r="YR99" s="191"/>
      <c r="YS99" s="191"/>
      <c r="YT99" s="191"/>
      <c r="YU99" s="191">
        <f t="shared" si="295"/>
        <v>0</v>
      </c>
      <c r="YV99" s="191"/>
      <c r="YW99" s="191"/>
      <c r="YX99" s="191"/>
      <c r="YY99" s="191"/>
      <c r="YZ99" s="191"/>
      <c r="ZA99" s="191"/>
      <c r="ZB99" s="191">
        <f t="shared" si="296"/>
        <v>0</v>
      </c>
      <c r="ZC99" s="191"/>
      <c r="ZD99" s="191"/>
      <c r="ZE99" s="191"/>
      <c r="ZF99" s="191"/>
      <c r="ZG99" s="191"/>
      <c r="ZH99" s="191"/>
      <c r="ZI99" s="191">
        <f t="shared" si="297"/>
        <v>0</v>
      </c>
      <c r="ZJ99" s="191"/>
      <c r="ZK99" s="191"/>
      <c r="ZL99" s="191"/>
      <c r="ZM99" s="191"/>
      <c r="ZN99" s="191"/>
      <c r="ZO99" s="191"/>
      <c r="ZP99" s="191">
        <f t="shared" si="298"/>
        <v>0</v>
      </c>
      <c r="ZQ99" s="191"/>
      <c r="ZR99" s="191"/>
      <c r="ZS99" s="191"/>
      <c r="ZT99" s="191"/>
      <c r="ZU99" s="190">
        <f t="shared" si="203"/>
        <v>103500</v>
      </c>
      <c r="ZV99" s="190">
        <f t="shared" si="305"/>
        <v>60000</v>
      </c>
      <c r="ZW99" s="190">
        <f t="shared" si="306"/>
        <v>163500</v>
      </c>
      <c r="ZX99" s="9"/>
    </row>
    <row r="100" spans="1:700" ht="18" customHeight="1">
      <c r="A100" s="213">
        <v>29</v>
      </c>
      <c r="B100" s="114" t="s">
        <v>1926</v>
      </c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>
        <f t="shared" si="204"/>
        <v>0</v>
      </c>
      <c r="N100" s="191"/>
      <c r="O100" s="191"/>
      <c r="P100" s="191"/>
      <c r="Q100" s="191"/>
      <c r="R100" s="191"/>
      <c r="S100" s="191"/>
      <c r="T100" s="191">
        <f t="shared" si="205"/>
        <v>0</v>
      </c>
      <c r="U100" s="191"/>
      <c r="V100" s="191"/>
      <c r="W100" s="191"/>
      <c r="X100" s="191"/>
      <c r="Y100" s="191"/>
      <c r="Z100" s="191"/>
      <c r="AA100" s="191">
        <f t="shared" si="206"/>
        <v>0</v>
      </c>
      <c r="AB100" s="191"/>
      <c r="AC100" s="191"/>
      <c r="AD100" s="191"/>
      <c r="AE100" s="191"/>
      <c r="AF100" s="191"/>
      <c r="AG100" s="191"/>
      <c r="AH100" s="191">
        <f t="shared" si="207"/>
        <v>0</v>
      </c>
      <c r="AI100" s="191"/>
      <c r="AJ100" s="191"/>
      <c r="AK100" s="191"/>
      <c r="AL100" s="191"/>
      <c r="AM100" s="191"/>
      <c r="AN100" s="191"/>
      <c r="AO100" s="191">
        <f t="shared" si="208"/>
        <v>0</v>
      </c>
      <c r="AP100" s="191"/>
      <c r="AQ100" s="191"/>
      <c r="AR100" s="191"/>
      <c r="AS100" s="191"/>
      <c r="AT100" s="191"/>
      <c r="AU100" s="191"/>
      <c r="AV100" s="191">
        <f t="shared" si="209"/>
        <v>0</v>
      </c>
      <c r="AW100" s="191"/>
      <c r="AX100" s="191"/>
      <c r="AY100" s="191"/>
      <c r="AZ100" s="191"/>
      <c r="BA100" s="191"/>
      <c r="BB100" s="191"/>
      <c r="BC100" s="191">
        <f t="shared" si="210"/>
        <v>0</v>
      </c>
      <c r="BD100" s="191"/>
      <c r="BE100" s="191"/>
      <c r="BF100" s="191"/>
      <c r="BG100" s="191"/>
      <c r="BH100" s="191"/>
      <c r="BI100" s="191"/>
      <c r="BJ100" s="191">
        <f t="shared" si="211"/>
        <v>0</v>
      </c>
      <c r="BK100" s="191"/>
      <c r="BL100" s="191"/>
      <c r="BM100" s="191"/>
      <c r="BN100" s="191"/>
      <c r="BO100" s="191"/>
      <c r="BP100" s="191"/>
      <c r="BQ100" s="191">
        <f t="shared" si="212"/>
        <v>0</v>
      </c>
      <c r="BR100" s="191"/>
      <c r="BS100" s="191"/>
      <c r="BT100" s="191"/>
      <c r="BU100" s="191"/>
      <c r="BV100" s="191"/>
      <c r="BW100" s="191"/>
      <c r="BX100" s="191">
        <f t="shared" si="213"/>
        <v>0</v>
      </c>
      <c r="BY100" s="191"/>
      <c r="BZ100" s="191"/>
      <c r="CA100" s="191"/>
      <c r="CB100" s="191"/>
      <c r="CC100" s="191"/>
      <c r="CD100" s="191"/>
      <c r="CE100" s="191">
        <f t="shared" si="214"/>
        <v>0</v>
      </c>
      <c r="CF100" s="191"/>
      <c r="CG100" s="191"/>
      <c r="CH100" s="191"/>
      <c r="CI100" s="191"/>
      <c r="CJ100" s="191"/>
      <c r="CK100" s="191"/>
      <c r="CL100" s="191">
        <f t="shared" si="215"/>
        <v>0</v>
      </c>
      <c r="CM100" s="191"/>
      <c r="CN100" s="191"/>
      <c r="CO100" s="191"/>
      <c r="CP100" s="191"/>
      <c r="CQ100" s="191"/>
      <c r="CR100" s="191"/>
      <c r="CS100" s="191">
        <f t="shared" si="216"/>
        <v>0</v>
      </c>
      <c r="CT100" s="191"/>
      <c r="CU100" s="191"/>
      <c r="CV100" s="191"/>
      <c r="CW100" s="191"/>
      <c r="CX100" s="191"/>
      <c r="CY100" s="191"/>
      <c r="CZ100" s="191">
        <f t="shared" si="217"/>
        <v>0</v>
      </c>
      <c r="DA100" s="191"/>
      <c r="DB100" s="191"/>
      <c r="DC100" s="191"/>
      <c r="DD100" s="191"/>
      <c r="DE100" s="191"/>
      <c r="DF100" s="191"/>
      <c r="DG100" s="191">
        <f t="shared" si="218"/>
        <v>0</v>
      </c>
      <c r="DH100" s="191"/>
      <c r="DI100" s="191"/>
      <c r="DJ100" s="191"/>
      <c r="DK100" s="191"/>
      <c r="DL100" s="191"/>
      <c r="DM100" s="191"/>
      <c r="DN100" s="191">
        <f t="shared" si="219"/>
        <v>0</v>
      </c>
      <c r="DO100" s="191"/>
      <c r="DP100" s="191"/>
      <c r="DQ100" s="191"/>
      <c r="DR100" s="191"/>
      <c r="DS100" s="191"/>
      <c r="DT100" s="191"/>
      <c r="DU100" s="191">
        <f t="shared" si="220"/>
        <v>0</v>
      </c>
      <c r="DV100" s="191"/>
      <c r="DW100" s="191"/>
      <c r="DX100" s="191"/>
      <c r="DY100" s="201">
        <v>2</v>
      </c>
      <c r="DZ100" s="201">
        <v>120000</v>
      </c>
      <c r="EA100" s="201">
        <v>0</v>
      </c>
      <c r="EB100" s="191">
        <f t="shared" si="221"/>
        <v>120000</v>
      </c>
      <c r="EC100" s="191"/>
      <c r="ED100" s="191"/>
      <c r="EE100" s="191"/>
      <c r="EF100" s="191"/>
      <c r="EG100" s="191"/>
      <c r="EH100" s="191"/>
      <c r="EI100" s="191">
        <f t="shared" si="222"/>
        <v>0</v>
      </c>
      <c r="EJ100" s="191"/>
      <c r="EK100" s="191"/>
      <c r="EL100" s="191"/>
      <c r="EM100" s="191"/>
      <c r="EN100" s="191"/>
      <c r="EO100" s="191"/>
      <c r="EP100" s="191">
        <f t="shared" si="299"/>
        <v>0</v>
      </c>
      <c r="EQ100" s="191"/>
      <c r="ER100" s="191"/>
      <c r="ES100" s="191"/>
      <c r="ET100" s="191"/>
      <c r="EU100" s="191"/>
      <c r="EV100" s="191"/>
      <c r="EW100" s="191">
        <f t="shared" si="300"/>
        <v>0</v>
      </c>
      <c r="EX100" s="191"/>
      <c r="EY100" s="191"/>
      <c r="EZ100" s="191"/>
      <c r="FA100" s="191"/>
      <c r="FB100" s="191"/>
      <c r="FC100" s="191"/>
      <c r="FD100" s="191">
        <f t="shared" si="301"/>
        <v>0</v>
      </c>
      <c r="FE100" s="191"/>
      <c r="FF100" s="191"/>
      <c r="FG100" s="191"/>
      <c r="FH100" s="191"/>
      <c r="FI100" s="191"/>
      <c r="FJ100" s="191"/>
      <c r="FK100" s="191">
        <f t="shared" si="223"/>
        <v>0</v>
      </c>
      <c r="FL100" s="191"/>
      <c r="FM100" s="191"/>
      <c r="FN100" s="191"/>
      <c r="FO100" s="191"/>
      <c r="FP100" s="191"/>
      <c r="FQ100" s="191"/>
      <c r="FR100" s="191">
        <f t="shared" si="224"/>
        <v>0</v>
      </c>
      <c r="FS100" s="191"/>
      <c r="FT100" s="191"/>
      <c r="FU100" s="191"/>
      <c r="FV100" s="191"/>
      <c r="FW100" s="191"/>
      <c r="FX100" s="191"/>
      <c r="FY100" s="191">
        <f t="shared" si="225"/>
        <v>0</v>
      </c>
      <c r="FZ100" s="191"/>
      <c r="GA100" s="191"/>
      <c r="GB100" s="191"/>
      <c r="GC100" s="191"/>
      <c r="GD100" s="191"/>
      <c r="GE100" s="191"/>
      <c r="GF100" s="191">
        <f t="shared" si="302"/>
        <v>0</v>
      </c>
      <c r="GG100" s="191"/>
      <c r="GH100" s="191"/>
      <c r="GI100" s="191"/>
      <c r="GJ100" s="191"/>
      <c r="GK100" s="191"/>
      <c r="GL100" s="191"/>
      <c r="GM100" s="191">
        <f t="shared" si="303"/>
        <v>0</v>
      </c>
      <c r="GN100" s="191"/>
      <c r="GO100" s="191"/>
      <c r="GP100" s="191"/>
      <c r="GQ100" s="191"/>
      <c r="GR100" s="191"/>
      <c r="GS100" s="191"/>
      <c r="GT100" s="191">
        <f t="shared" si="226"/>
        <v>0</v>
      </c>
      <c r="GU100" s="191"/>
      <c r="GV100" s="191"/>
      <c r="GW100" s="191"/>
      <c r="GX100" s="191"/>
      <c r="GY100" s="191"/>
      <c r="GZ100" s="191"/>
      <c r="HA100" s="191">
        <f t="shared" si="227"/>
        <v>0</v>
      </c>
      <c r="HB100" s="191"/>
      <c r="HC100" s="191"/>
      <c r="HD100" s="191"/>
      <c r="HE100" s="191"/>
      <c r="HF100" s="191"/>
      <c r="HG100" s="191"/>
      <c r="HH100" s="191">
        <f t="shared" si="228"/>
        <v>0</v>
      </c>
      <c r="HI100" s="191"/>
      <c r="HJ100" s="191"/>
      <c r="HK100" s="191"/>
      <c r="HL100" s="191"/>
      <c r="HM100" s="191"/>
      <c r="HN100" s="191"/>
      <c r="HO100" s="191">
        <f t="shared" si="229"/>
        <v>0</v>
      </c>
      <c r="HP100" s="191"/>
      <c r="HQ100" s="191"/>
      <c r="HR100" s="191"/>
      <c r="HS100" s="191"/>
      <c r="HT100" s="191"/>
      <c r="HU100" s="191"/>
      <c r="HV100" s="191">
        <f t="shared" si="230"/>
        <v>0</v>
      </c>
      <c r="HW100" s="191"/>
      <c r="HX100" s="191"/>
      <c r="HY100" s="191"/>
      <c r="HZ100" s="191"/>
      <c r="IA100" s="191"/>
      <c r="IB100" s="191"/>
      <c r="IC100" s="191">
        <f t="shared" si="231"/>
        <v>0</v>
      </c>
      <c r="ID100" s="191"/>
      <c r="IE100" s="191"/>
      <c r="IF100" s="191"/>
      <c r="IG100" s="191"/>
      <c r="IH100" s="191"/>
      <c r="II100" s="191"/>
      <c r="IJ100" s="191">
        <f t="shared" si="232"/>
        <v>0</v>
      </c>
      <c r="IK100" s="191"/>
      <c r="IL100" s="191"/>
      <c r="IM100" s="191"/>
      <c r="IN100" s="191"/>
      <c r="IO100" s="191"/>
      <c r="IP100" s="191"/>
      <c r="IQ100" s="191">
        <f t="shared" si="233"/>
        <v>0</v>
      </c>
      <c r="IR100" s="191"/>
      <c r="IS100" s="191"/>
      <c r="IT100" s="191"/>
      <c r="IU100" s="191"/>
      <c r="IV100" s="191"/>
      <c r="IW100" s="191"/>
      <c r="IX100" s="191">
        <f t="shared" si="234"/>
        <v>0</v>
      </c>
      <c r="IY100" s="191"/>
      <c r="IZ100" s="191"/>
      <c r="JA100" s="191"/>
      <c r="JB100" s="191"/>
      <c r="JC100" s="191"/>
      <c r="JD100" s="191"/>
      <c r="JE100" s="191">
        <f t="shared" si="235"/>
        <v>0</v>
      </c>
      <c r="JF100" s="191"/>
      <c r="JG100" s="191"/>
      <c r="JH100" s="191"/>
      <c r="JI100" s="191"/>
      <c r="JJ100" s="191"/>
      <c r="JK100" s="191"/>
      <c r="JL100" s="191">
        <f t="shared" si="236"/>
        <v>0</v>
      </c>
      <c r="JM100" s="191"/>
      <c r="JN100" s="191"/>
      <c r="JO100" s="191"/>
      <c r="JP100" s="191"/>
      <c r="JQ100" s="191"/>
      <c r="JR100" s="191"/>
      <c r="JS100" s="191">
        <f t="shared" si="237"/>
        <v>0</v>
      </c>
      <c r="JT100" s="191"/>
      <c r="JU100" s="191"/>
      <c r="JV100" s="191"/>
      <c r="JW100" s="191"/>
      <c r="JX100" s="191"/>
      <c r="JY100" s="191"/>
      <c r="JZ100" s="191">
        <f t="shared" si="238"/>
        <v>0</v>
      </c>
      <c r="KA100" s="191"/>
      <c r="KB100" s="191"/>
      <c r="KC100" s="191"/>
      <c r="KD100" s="191"/>
      <c r="KE100" s="191"/>
      <c r="KF100" s="191"/>
      <c r="KG100" s="191">
        <f t="shared" si="239"/>
        <v>0</v>
      </c>
      <c r="KH100" s="191"/>
      <c r="KI100" s="191"/>
      <c r="KJ100" s="191"/>
      <c r="KK100" s="191"/>
      <c r="KL100" s="191"/>
      <c r="KM100" s="191"/>
      <c r="KN100" s="191">
        <f t="shared" si="240"/>
        <v>0</v>
      </c>
      <c r="KO100" s="191"/>
      <c r="KP100" s="191"/>
      <c r="KQ100" s="191"/>
      <c r="KR100" s="191"/>
      <c r="KS100" s="191"/>
      <c r="KT100" s="191"/>
      <c r="KU100" s="191">
        <f t="shared" si="241"/>
        <v>0</v>
      </c>
      <c r="KV100" s="191"/>
      <c r="KW100" s="191"/>
      <c r="KX100" s="191"/>
      <c r="KY100" s="191"/>
      <c r="KZ100" s="191"/>
      <c r="LA100" s="191"/>
      <c r="LB100" s="191">
        <f t="shared" si="242"/>
        <v>0</v>
      </c>
      <c r="LC100" s="191"/>
      <c r="LD100" s="191"/>
      <c r="LE100" s="191"/>
      <c r="LF100" s="191"/>
      <c r="LG100" s="191"/>
      <c r="LH100" s="191"/>
      <c r="LI100" s="191">
        <f t="shared" si="243"/>
        <v>0</v>
      </c>
      <c r="LJ100" s="191"/>
      <c r="LK100" s="191"/>
      <c r="LL100" s="191"/>
      <c r="LM100" s="191"/>
      <c r="LN100" s="191"/>
      <c r="LO100" s="191"/>
      <c r="LP100" s="191">
        <f t="shared" si="244"/>
        <v>0</v>
      </c>
      <c r="LQ100" s="191"/>
      <c r="LR100" s="191"/>
      <c r="LS100" s="191"/>
      <c r="LT100" s="191"/>
      <c r="LU100" s="191"/>
      <c r="LV100" s="191"/>
      <c r="LW100" s="191">
        <f t="shared" si="245"/>
        <v>0</v>
      </c>
      <c r="LX100" s="191"/>
      <c r="LY100" s="191"/>
      <c r="LZ100" s="191"/>
      <c r="MA100" s="191"/>
      <c r="MB100" s="191"/>
      <c r="MC100" s="191"/>
      <c r="MD100" s="191">
        <f t="shared" si="246"/>
        <v>0</v>
      </c>
      <c r="ME100" s="191"/>
      <c r="MF100" s="191"/>
      <c r="MG100" s="191"/>
      <c r="MH100" s="191"/>
      <c r="MI100" s="191"/>
      <c r="MJ100" s="191"/>
      <c r="MK100" s="191">
        <f t="shared" si="247"/>
        <v>0</v>
      </c>
      <c r="ML100" s="191"/>
      <c r="MM100" s="191"/>
      <c r="MN100" s="191"/>
      <c r="MO100" s="191"/>
      <c r="MP100" s="191"/>
      <c r="MQ100" s="191"/>
      <c r="MR100" s="191">
        <f t="shared" si="248"/>
        <v>0</v>
      </c>
      <c r="MS100" s="191"/>
      <c r="MT100" s="191"/>
      <c r="MU100" s="191"/>
      <c r="MV100" s="191"/>
      <c r="MW100" s="191"/>
      <c r="MX100" s="191"/>
      <c r="MY100" s="191">
        <f t="shared" si="249"/>
        <v>0</v>
      </c>
      <c r="MZ100" s="191"/>
      <c r="NA100" s="191"/>
      <c r="NB100" s="191"/>
      <c r="NC100" s="191">
        <f t="shared" si="304"/>
        <v>0</v>
      </c>
      <c r="ND100" s="201">
        <f t="shared" si="250"/>
        <v>0</v>
      </c>
      <c r="NE100" s="191"/>
      <c r="NF100" s="201">
        <f t="shared" si="251"/>
        <v>0</v>
      </c>
      <c r="NG100" s="191"/>
      <c r="NH100" s="191"/>
      <c r="NI100" s="191"/>
      <c r="NJ100" s="191"/>
      <c r="NK100" s="191"/>
      <c r="NL100" s="191"/>
      <c r="NM100" s="191">
        <f t="shared" si="252"/>
        <v>0</v>
      </c>
      <c r="NN100" s="191"/>
      <c r="NO100" s="191"/>
      <c r="NP100" s="191"/>
      <c r="NQ100" s="191"/>
      <c r="NR100" s="191"/>
      <c r="NS100" s="191"/>
      <c r="NT100" s="191">
        <f t="shared" si="253"/>
        <v>0</v>
      </c>
      <c r="NU100" s="191"/>
      <c r="NV100" s="191"/>
      <c r="NW100" s="191"/>
      <c r="NX100" s="191"/>
      <c r="NY100" s="191"/>
      <c r="NZ100" s="191"/>
      <c r="OA100" s="191">
        <f t="shared" si="254"/>
        <v>0</v>
      </c>
      <c r="OB100" s="191"/>
      <c r="OC100" s="191"/>
      <c r="OD100" s="191"/>
      <c r="OE100" s="191"/>
      <c r="OF100" s="191"/>
      <c r="OG100" s="191"/>
      <c r="OH100" s="191">
        <f t="shared" si="255"/>
        <v>0</v>
      </c>
      <c r="OI100" s="191"/>
      <c r="OJ100" s="191"/>
      <c r="OK100" s="191"/>
      <c r="OL100" s="191"/>
      <c r="OM100" s="191"/>
      <c r="ON100" s="191"/>
      <c r="OO100" s="191">
        <f t="shared" si="256"/>
        <v>0</v>
      </c>
      <c r="OP100" s="191"/>
      <c r="OQ100" s="191"/>
      <c r="OR100" s="191"/>
      <c r="OS100" s="191"/>
      <c r="OT100" s="191"/>
      <c r="OU100" s="191"/>
      <c r="OV100" s="191">
        <f t="shared" si="257"/>
        <v>0</v>
      </c>
      <c r="OW100" s="191"/>
      <c r="OX100" s="191"/>
      <c r="OY100" s="191"/>
      <c r="OZ100" s="191"/>
      <c r="PA100" s="191"/>
      <c r="PB100" s="191"/>
      <c r="PC100" s="191">
        <f t="shared" si="258"/>
        <v>0</v>
      </c>
      <c r="PD100" s="191"/>
      <c r="PE100" s="191"/>
      <c r="PF100" s="191"/>
      <c r="PG100" s="191"/>
      <c r="PH100" s="191"/>
      <c r="PI100" s="191"/>
      <c r="PJ100" s="191">
        <f t="shared" si="259"/>
        <v>0</v>
      </c>
      <c r="PK100" s="191"/>
      <c r="PL100" s="191"/>
      <c r="PM100" s="191"/>
      <c r="PN100" s="191"/>
      <c r="PO100" s="191"/>
      <c r="PP100" s="191"/>
      <c r="PQ100" s="191">
        <f t="shared" si="260"/>
        <v>0</v>
      </c>
      <c r="PR100" s="191"/>
      <c r="PS100" s="191"/>
      <c r="PT100" s="191"/>
      <c r="PU100" s="191"/>
      <c r="PV100" s="191"/>
      <c r="PW100" s="191"/>
      <c r="PX100" s="191">
        <f t="shared" si="261"/>
        <v>0</v>
      </c>
      <c r="PY100" s="191"/>
      <c r="PZ100" s="191"/>
      <c r="QA100" s="191"/>
      <c r="QB100" s="191"/>
      <c r="QC100" s="191"/>
      <c r="QD100" s="191"/>
      <c r="QE100" s="191">
        <f t="shared" si="262"/>
        <v>0</v>
      </c>
      <c r="QF100" s="191"/>
      <c r="QG100" s="191"/>
      <c r="QH100" s="191"/>
      <c r="QI100" s="191"/>
      <c r="QJ100" s="191"/>
      <c r="QK100" s="191"/>
      <c r="QL100" s="191">
        <f t="shared" si="263"/>
        <v>0</v>
      </c>
      <c r="QM100" s="191"/>
      <c r="QN100" s="191"/>
      <c r="QO100" s="191"/>
      <c r="QP100" s="191"/>
      <c r="QQ100" s="191"/>
      <c r="QR100" s="191"/>
      <c r="QS100" s="191">
        <f t="shared" si="264"/>
        <v>0</v>
      </c>
      <c r="QT100" s="191"/>
      <c r="QU100" s="191"/>
      <c r="QV100" s="191"/>
      <c r="QW100" s="191"/>
      <c r="QX100" s="191"/>
      <c r="QY100" s="191"/>
      <c r="QZ100" s="191">
        <f t="shared" si="265"/>
        <v>0</v>
      </c>
      <c r="RA100" s="191"/>
      <c r="RB100" s="191"/>
      <c r="RC100" s="191"/>
      <c r="RD100" s="191"/>
      <c r="RE100" s="191"/>
      <c r="RF100" s="191"/>
      <c r="RG100" s="191">
        <f t="shared" si="266"/>
        <v>0</v>
      </c>
      <c r="RH100" s="191"/>
      <c r="RI100" s="191"/>
      <c r="RJ100" s="191"/>
      <c r="RK100" s="191">
        <v>4100</v>
      </c>
      <c r="RL100" s="191">
        <v>344400</v>
      </c>
      <c r="RM100" s="191"/>
      <c r="RN100" s="191">
        <f t="shared" si="267"/>
        <v>344400</v>
      </c>
      <c r="RO100" s="191"/>
      <c r="RP100" s="191"/>
      <c r="RQ100" s="191"/>
      <c r="RR100" s="191">
        <v>23</v>
      </c>
      <c r="RS100" s="191">
        <v>34500</v>
      </c>
      <c r="RT100" s="191"/>
      <c r="RU100" s="191">
        <f t="shared" si="268"/>
        <v>34500</v>
      </c>
      <c r="RV100" s="191"/>
      <c r="RW100" s="191"/>
      <c r="RX100" s="191"/>
      <c r="RY100" s="191"/>
      <c r="RZ100" s="191"/>
      <c r="SA100" s="191"/>
      <c r="SB100" s="191">
        <f t="shared" si="269"/>
        <v>0</v>
      </c>
      <c r="SC100" s="191"/>
      <c r="SD100" s="191"/>
      <c r="SE100" s="191"/>
      <c r="SF100" s="191"/>
      <c r="SG100" s="191"/>
      <c r="SH100" s="191"/>
      <c r="SI100" s="191">
        <f t="shared" si="270"/>
        <v>0</v>
      </c>
      <c r="SJ100" s="191"/>
      <c r="SK100" s="191"/>
      <c r="SL100" s="191"/>
      <c r="SM100" s="191"/>
      <c r="SN100" s="191"/>
      <c r="SO100" s="191"/>
      <c r="SP100" s="191">
        <f t="shared" si="271"/>
        <v>0</v>
      </c>
      <c r="SQ100" s="191"/>
      <c r="SR100" s="191"/>
      <c r="SS100" s="191"/>
      <c r="ST100" s="191"/>
      <c r="SU100" s="191"/>
      <c r="SV100" s="191"/>
      <c r="SW100" s="191">
        <f t="shared" si="272"/>
        <v>0</v>
      </c>
      <c r="SX100" s="191"/>
      <c r="SY100" s="191"/>
      <c r="SZ100" s="191"/>
      <c r="TA100" s="191"/>
      <c r="TB100" s="191"/>
      <c r="TC100" s="191"/>
      <c r="TD100" s="191">
        <f t="shared" si="273"/>
        <v>0</v>
      </c>
      <c r="TE100" s="191"/>
      <c r="TF100" s="191"/>
      <c r="TG100" s="191"/>
      <c r="TH100" s="191"/>
      <c r="TI100" s="191"/>
      <c r="TJ100" s="191"/>
      <c r="TK100" s="191">
        <f t="shared" si="274"/>
        <v>0</v>
      </c>
      <c r="TL100" s="191"/>
      <c r="TM100" s="191"/>
      <c r="TN100" s="191"/>
      <c r="TO100" s="191"/>
      <c r="TP100" s="191"/>
      <c r="TQ100" s="191"/>
      <c r="TR100" s="191">
        <f t="shared" si="275"/>
        <v>0</v>
      </c>
      <c r="TS100" s="191"/>
      <c r="TT100" s="191"/>
      <c r="TU100" s="191"/>
      <c r="TV100" s="191"/>
      <c r="TW100" s="191"/>
      <c r="TX100" s="191"/>
      <c r="TY100" s="191">
        <f t="shared" si="276"/>
        <v>0</v>
      </c>
      <c r="TZ100" s="191"/>
      <c r="UA100" s="191"/>
      <c r="UB100" s="191"/>
      <c r="UC100" s="191"/>
      <c r="UD100" s="191"/>
      <c r="UE100" s="191"/>
      <c r="UF100" s="191">
        <f t="shared" si="277"/>
        <v>0</v>
      </c>
      <c r="UG100" s="191"/>
      <c r="UH100" s="191"/>
      <c r="UI100" s="191"/>
      <c r="UJ100" s="191"/>
      <c r="UK100" s="191"/>
      <c r="UL100" s="191"/>
      <c r="UM100" s="191">
        <f t="shared" si="278"/>
        <v>0</v>
      </c>
      <c r="UN100" s="191"/>
      <c r="UO100" s="191"/>
      <c r="UP100" s="191"/>
      <c r="UQ100" s="191"/>
      <c r="UR100" s="191"/>
      <c r="US100" s="191"/>
      <c r="UT100" s="191">
        <f t="shared" si="279"/>
        <v>0</v>
      </c>
      <c r="UU100" s="191"/>
      <c r="UV100" s="191"/>
      <c r="UW100" s="191"/>
      <c r="UX100" s="191"/>
      <c r="UY100" s="191"/>
      <c r="UZ100" s="191"/>
      <c r="VA100" s="191">
        <f t="shared" si="280"/>
        <v>0</v>
      </c>
      <c r="VB100" s="191"/>
      <c r="VC100" s="191"/>
      <c r="VD100" s="191"/>
      <c r="VE100" s="191"/>
      <c r="VF100" s="191"/>
      <c r="VG100" s="191"/>
      <c r="VH100" s="191">
        <f t="shared" si="281"/>
        <v>0</v>
      </c>
      <c r="VI100" s="191"/>
      <c r="VJ100" s="191"/>
      <c r="VK100" s="191"/>
      <c r="VL100" s="191"/>
      <c r="VM100" s="191"/>
      <c r="VN100" s="191"/>
      <c r="VO100" s="191">
        <f t="shared" si="282"/>
        <v>0</v>
      </c>
      <c r="VP100" s="191"/>
      <c r="VQ100" s="191"/>
      <c r="VR100" s="191"/>
      <c r="VS100" s="191"/>
      <c r="VT100" s="191"/>
      <c r="VU100" s="191"/>
      <c r="VV100" s="191">
        <f t="shared" si="283"/>
        <v>0</v>
      </c>
      <c r="VW100" s="191"/>
      <c r="VX100" s="191"/>
      <c r="VY100" s="191"/>
      <c r="VZ100" s="191"/>
      <c r="WA100" s="191"/>
      <c r="WB100" s="191"/>
      <c r="WC100" s="191">
        <f t="shared" si="284"/>
        <v>0</v>
      </c>
      <c r="WD100" s="191"/>
      <c r="WE100" s="191"/>
      <c r="WF100" s="191"/>
      <c r="WG100" s="191"/>
      <c r="WH100" s="191"/>
      <c r="WI100" s="191"/>
      <c r="WJ100" s="191">
        <f t="shared" si="285"/>
        <v>0</v>
      </c>
      <c r="WK100" s="191"/>
      <c r="WL100" s="191"/>
      <c r="WM100" s="191"/>
      <c r="WN100" s="191"/>
      <c r="WO100" s="191"/>
      <c r="WP100" s="191"/>
      <c r="WQ100" s="191">
        <f t="shared" si="286"/>
        <v>0</v>
      </c>
      <c r="WR100" s="191"/>
      <c r="WS100" s="191"/>
      <c r="WT100" s="191"/>
      <c r="WU100" s="191"/>
      <c r="WV100" s="191"/>
      <c r="WW100" s="191"/>
      <c r="WX100" s="191">
        <f t="shared" si="287"/>
        <v>0</v>
      </c>
      <c r="WY100" s="191"/>
      <c r="WZ100" s="191"/>
      <c r="XA100" s="191"/>
      <c r="XB100" s="191"/>
      <c r="XC100" s="191"/>
      <c r="XD100" s="191"/>
      <c r="XE100" s="191">
        <f t="shared" si="288"/>
        <v>0</v>
      </c>
      <c r="XF100" s="191"/>
      <c r="XG100" s="191"/>
      <c r="XH100" s="191"/>
      <c r="XI100" s="191"/>
      <c r="XJ100" s="191"/>
      <c r="XK100" s="191"/>
      <c r="XL100" s="191">
        <f t="shared" si="289"/>
        <v>0</v>
      </c>
      <c r="XM100" s="191"/>
      <c r="XN100" s="191"/>
      <c r="XO100" s="191"/>
      <c r="XP100" s="191"/>
      <c r="XQ100" s="191">
        <f t="shared" si="290"/>
        <v>0</v>
      </c>
      <c r="XR100" s="191"/>
      <c r="XS100" s="191">
        <f t="shared" si="291"/>
        <v>0</v>
      </c>
      <c r="XT100" s="191"/>
      <c r="XU100" s="191"/>
      <c r="XV100" s="191"/>
      <c r="XW100" s="191"/>
      <c r="XX100" s="191"/>
      <c r="XY100" s="191"/>
      <c r="XZ100" s="191">
        <f t="shared" si="292"/>
        <v>0</v>
      </c>
      <c r="YA100" s="191"/>
      <c r="YB100" s="191"/>
      <c r="YC100" s="191"/>
      <c r="YD100" s="191"/>
      <c r="YE100" s="191"/>
      <c r="YF100" s="191"/>
      <c r="YG100" s="191">
        <f t="shared" si="293"/>
        <v>0</v>
      </c>
      <c r="YH100" s="191"/>
      <c r="YI100" s="191"/>
      <c r="YJ100" s="191"/>
      <c r="YK100" s="191"/>
      <c r="YL100" s="191"/>
      <c r="YM100" s="191"/>
      <c r="YN100" s="191">
        <f t="shared" si="294"/>
        <v>0</v>
      </c>
      <c r="YO100" s="191"/>
      <c r="YP100" s="191"/>
      <c r="YQ100" s="191"/>
      <c r="YR100" s="191"/>
      <c r="YS100" s="191"/>
      <c r="YT100" s="191"/>
      <c r="YU100" s="191">
        <f t="shared" si="295"/>
        <v>0</v>
      </c>
      <c r="YV100" s="191"/>
      <c r="YW100" s="191"/>
      <c r="YX100" s="191"/>
      <c r="YY100" s="191"/>
      <c r="YZ100" s="191"/>
      <c r="ZA100" s="191"/>
      <c r="ZB100" s="191">
        <f t="shared" si="296"/>
        <v>0</v>
      </c>
      <c r="ZC100" s="191"/>
      <c r="ZD100" s="191"/>
      <c r="ZE100" s="191"/>
      <c r="ZF100" s="191"/>
      <c r="ZG100" s="191"/>
      <c r="ZH100" s="191"/>
      <c r="ZI100" s="191">
        <f t="shared" si="297"/>
        <v>0</v>
      </c>
      <c r="ZJ100" s="191"/>
      <c r="ZK100" s="191"/>
      <c r="ZL100" s="191"/>
      <c r="ZM100" s="191"/>
      <c r="ZN100" s="191"/>
      <c r="ZO100" s="191"/>
      <c r="ZP100" s="191">
        <f t="shared" si="298"/>
        <v>0</v>
      </c>
      <c r="ZQ100" s="191"/>
      <c r="ZR100" s="191"/>
      <c r="ZS100" s="191"/>
      <c r="ZT100" s="191"/>
      <c r="ZU100" s="190">
        <f t="shared" si="203"/>
        <v>498900</v>
      </c>
      <c r="ZV100" s="190">
        <f t="shared" si="305"/>
        <v>0</v>
      </c>
      <c r="ZW100" s="190">
        <f t="shared" si="306"/>
        <v>498900</v>
      </c>
      <c r="ZX100" s="9"/>
    </row>
    <row r="101" spans="1:700" ht="18" customHeight="1">
      <c r="A101" s="213">
        <v>30</v>
      </c>
      <c r="B101" s="114" t="s">
        <v>1927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>
        <f t="shared" si="204"/>
        <v>0</v>
      </c>
      <c r="N101" s="191"/>
      <c r="O101" s="191"/>
      <c r="P101" s="191"/>
      <c r="Q101" s="191"/>
      <c r="R101" s="191"/>
      <c r="S101" s="191"/>
      <c r="T101" s="191">
        <f t="shared" si="205"/>
        <v>0</v>
      </c>
      <c r="U101" s="191"/>
      <c r="V101" s="191"/>
      <c r="W101" s="191"/>
      <c r="X101" s="191"/>
      <c r="Y101" s="191"/>
      <c r="Z101" s="191"/>
      <c r="AA101" s="191">
        <f t="shared" si="206"/>
        <v>0</v>
      </c>
      <c r="AB101" s="191"/>
      <c r="AC101" s="191"/>
      <c r="AD101" s="191"/>
      <c r="AE101" s="191"/>
      <c r="AF101" s="191"/>
      <c r="AG101" s="191"/>
      <c r="AH101" s="191">
        <f t="shared" si="207"/>
        <v>0</v>
      </c>
      <c r="AI101" s="191"/>
      <c r="AJ101" s="191"/>
      <c r="AK101" s="191"/>
      <c r="AL101" s="191"/>
      <c r="AM101" s="191"/>
      <c r="AN101" s="191"/>
      <c r="AO101" s="191">
        <f t="shared" si="208"/>
        <v>0</v>
      </c>
      <c r="AP101" s="191"/>
      <c r="AQ101" s="191"/>
      <c r="AR101" s="191"/>
      <c r="AS101" s="191"/>
      <c r="AT101" s="191"/>
      <c r="AU101" s="191"/>
      <c r="AV101" s="191">
        <f t="shared" si="209"/>
        <v>0</v>
      </c>
      <c r="AW101" s="191"/>
      <c r="AX101" s="191"/>
      <c r="AY101" s="191"/>
      <c r="AZ101" s="191"/>
      <c r="BA101" s="191"/>
      <c r="BB101" s="191"/>
      <c r="BC101" s="191">
        <f t="shared" si="210"/>
        <v>0</v>
      </c>
      <c r="BD101" s="191"/>
      <c r="BE101" s="191"/>
      <c r="BF101" s="191"/>
      <c r="BG101" s="191"/>
      <c r="BH101" s="191"/>
      <c r="BI101" s="191"/>
      <c r="BJ101" s="191">
        <f t="shared" si="211"/>
        <v>0</v>
      </c>
      <c r="BK101" s="191"/>
      <c r="BL101" s="191"/>
      <c r="BM101" s="191"/>
      <c r="BN101" s="191"/>
      <c r="BO101" s="191"/>
      <c r="BP101" s="191"/>
      <c r="BQ101" s="191">
        <f t="shared" si="212"/>
        <v>0</v>
      </c>
      <c r="BR101" s="191"/>
      <c r="BS101" s="191"/>
      <c r="BT101" s="191"/>
      <c r="BU101" s="191"/>
      <c r="BV101" s="191"/>
      <c r="BW101" s="191"/>
      <c r="BX101" s="191">
        <f t="shared" si="213"/>
        <v>0</v>
      </c>
      <c r="BY101" s="191"/>
      <c r="BZ101" s="191"/>
      <c r="CA101" s="191"/>
      <c r="CB101" s="191"/>
      <c r="CC101" s="191"/>
      <c r="CD101" s="191"/>
      <c r="CE101" s="191">
        <f t="shared" si="214"/>
        <v>0</v>
      </c>
      <c r="CF101" s="191"/>
      <c r="CG101" s="191"/>
      <c r="CH101" s="191"/>
      <c r="CI101" s="191"/>
      <c r="CJ101" s="191"/>
      <c r="CK101" s="191"/>
      <c r="CL101" s="191">
        <f t="shared" si="215"/>
        <v>0</v>
      </c>
      <c r="CM101" s="191"/>
      <c r="CN101" s="191"/>
      <c r="CO101" s="191"/>
      <c r="CP101" s="191"/>
      <c r="CQ101" s="191"/>
      <c r="CR101" s="191"/>
      <c r="CS101" s="191">
        <f t="shared" si="216"/>
        <v>0</v>
      </c>
      <c r="CT101" s="191"/>
      <c r="CU101" s="191"/>
      <c r="CV101" s="191"/>
      <c r="CW101" s="191"/>
      <c r="CX101" s="191"/>
      <c r="CY101" s="191"/>
      <c r="CZ101" s="191">
        <f t="shared" si="217"/>
        <v>0</v>
      </c>
      <c r="DA101" s="191"/>
      <c r="DB101" s="191"/>
      <c r="DC101" s="191"/>
      <c r="DD101" s="191"/>
      <c r="DE101" s="191"/>
      <c r="DF101" s="191"/>
      <c r="DG101" s="191">
        <f t="shared" si="218"/>
        <v>0</v>
      </c>
      <c r="DH101" s="191"/>
      <c r="DI101" s="191"/>
      <c r="DJ101" s="191"/>
      <c r="DK101" s="191"/>
      <c r="DL101" s="191"/>
      <c r="DM101" s="191"/>
      <c r="DN101" s="191">
        <f t="shared" si="219"/>
        <v>0</v>
      </c>
      <c r="DO101" s="191"/>
      <c r="DP101" s="191"/>
      <c r="DQ101" s="191"/>
      <c r="DR101" s="191"/>
      <c r="DS101" s="191"/>
      <c r="DT101" s="191"/>
      <c r="DU101" s="191">
        <f t="shared" si="220"/>
        <v>0</v>
      </c>
      <c r="DV101" s="191"/>
      <c r="DW101" s="191"/>
      <c r="DX101" s="191"/>
      <c r="DY101" s="191"/>
      <c r="DZ101" s="191"/>
      <c r="EA101" s="191"/>
      <c r="EB101" s="191">
        <f t="shared" si="221"/>
        <v>0</v>
      </c>
      <c r="EC101" s="191"/>
      <c r="ED101" s="191"/>
      <c r="EE101" s="191"/>
      <c r="EF101" s="191"/>
      <c r="EG101" s="191"/>
      <c r="EH101" s="191"/>
      <c r="EI101" s="191">
        <f t="shared" si="222"/>
        <v>0</v>
      </c>
      <c r="EJ101" s="191"/>
      <c r="EK101" s="191"/>
      <c r="EL101" s="191"/>
      <c r="EM101" s="191"/>
      <c r="EN101" s="191"/>
      <c r="EO101" s="191"/>
      <c r="EP101" s="191">
        <f t="shared" si="299"/>
        <v>0</v>
      </c>
      <c r="EQ101" s="191"/>
      <c r="ER101" s="191"/>
      <c r="ES101" s="191"/>
      <c r="ET101" s="191"/>
      <c r="EU101" s="191"/>
      <c r="EV101" s="191"/>
      <c r="EW101" s="191">
        <f t="shared" si="300"/>
        <v>0</v>
      </c>
      <c r="EX101" s="191"/>
      <c r="EY101" s="191"/>
      <c r="EZ101" s="191"/>
      <c r="FA101" s="191"/>
      <c r="FB101" s="191"/>
      <c r="FC101" s="191"/>
      <c r="FD101" s="191">
        <f t="shared" si="301"/>
        <v>0</v>
      </c>
      <c r="FE101" s="191"/>
      <c r="FF101" s="191"/>
      <c r="FG101" s="191"/>
      <c r="FH101" s="191"/>
      <c r="FI101" s="191"/>
      <c r="FJ101" s="191"/>
      <c r="FK101" s="191">
        <f t="shared" si="223"/>
        <v>0</v>
      </c>
      <c r="FL101" s="191"/>
      <c r="FM101" s="191"/>
      <c r="FN101" s="191"/>
      <c r="FO101" s="191"/>
      <c r="FP101" s="191"/>
      <c r="FQ101" s="191"/>
      <c r="FR101" s="191">
        <f t="shared" si="224"/>
        <v>0</v>
      </c>
      <c r="FS101" s="191"/>
      <c r="FT101" s="191"/>
      <c r="FU101" s="191"/>
      <c r="FV101" s="191"/>
      <c r="FW101" s="191"/>
      <c r="FX101" s="191"/>
      <c r="FY101" s="191">
        <f t="shared" si="225"/>
        <v>0</v>
      </c>
      <c r="FZ101" s="191"/>
      <c r="GA101" s="191"/>
      <c r="GB101" s="191"/>
      <c r="GC101" s="191"/>
      <c r="GD101" s="191"/>
      <c r="GE101" s="191"/>
      <c r="GF101" s="191">
        <f t="shared" si="302"/>
        <v>0</v>
      </c>
      <c r="GG101" s="191"/>
      <c r="GH101" s="191"/>
      <c r="GI101" s="191"/>
      <c r="GJ101" s="191"/>
      <c r="GK101" s="191"/>
      <c r="GL101" s="191"/>
      <c r="GM101" s="191">
        <f t="shared" si="303"/>
        <v>0</v>
      </c>
      <c r="GN101" s="191"/>
      <c r="GO101" s="191"/>
      <c r="GP101" s="191"/>
      <c r="GQ101" s="191"/>
      <c r="GR101" s="191"/>
      <c r="GS101" s="191"/>
      <c r="GT101" s="191">
        <f t="shared" si="226"/>
        <v>0</v>
      </c>
      <c r="GU101" s="191"/>
      <c r="GV101" s="191"/>
      <c r="GW101" s="191"/>
      <c r="GX101" s="191"/>
      <c r="GY101" s="191"/>
      <c r="GZ101" s="191"/>
      <c r="HA101" s="191">
        <f t="shared" si="227"/>
        <v>0</v>
      </c>
      <c r="HB101" s="191"/>
      <c r="HC101" s="191"/>
      <c r="HD101" s="191"/>
      <c r="HE101" s="191"/>
      <c r="HF101" s="191"/>
      <c r="HG101" s="191"/>
      <c r="HH101" s="191">
        <f t="shared" si="228"/>
        <v>0</v>
      </c>
      <c r="HI101" s="191"/>
      <c r="HJ101" s="191"/>
      <c r="HK101" s="191"/>
      <c r="HL101" s="191"/>
      <c r="HM101" s="191"/>
      <c r="HN101" s="191"/>
      <c r="HO101" s="191">
        <f t="shared" si="229"/>
        <v>0</v>
      </c>
      <c r="HP101" s="191"/>
      <c r="HQ101" s="191"/>
      <c r="HR101" s="191"/>
      <c r="HS101" s="191"/>
      <c r="HT101" s="191"/>
      <c r="HU101" s="191"/>
      <c r="HV101" s="191">
        <f t="shared" si="230"/>
        <v>0</v>
      </c>
      <c r="HW101" s="191"/>
      <c r="HX101" s="191"/>
      <c r="HY101" s="191"/>
      <c r="HZ101" s="191"/>
      <c r="IA101" s="191"/>
      <c r="IB101" s="191"/>
      <c r="IC101" s="191">
        <f t="shared" si="231"/>
        <v>0</v>
      </c>
      <c r="ID101" s="191"/>
      <c r="IE101" s="191"/>
      <c r="IF101" s="191"/>
      <c r="IG101" s="191"/>
      <c r="IH101" s="191"/>
      <c r="II101" s="191"/>
      <c r="IJ101" s="191">
        <f t="shared" si="232"/>
        <v>0</v>
      </c>
      <c r="IK101" s="191"/>
      <c r="IL101" s="191"/>
      <c r="IM101" s="191"/>
      <c r="IN101" s="191"/>
      <c r="IO101" s="191"/>
      <c r="IP101" s="191"/>
      <c r="IQ101" s="191">
        <f t="shared" si="233"/>
        <v>0</v>
      </c>
      <c r="IR101" s="191"/>
      <c r="IS101" s="191"/>
      <c r="IT101" s="191"/>
      <c r="IU101" s="191"/>
      <c r="IV101" s="191"/>
      <c r="IW101" s="191"/>
      <c r="IX101" s="191">
        <f t="shared" si="234"/>
        <v>0</v>
      </c>
      <c r="IY101" s="191"/>
      <c r="IZ101" s="191"/>
      <c r="JA101" s="191"/>
      <c r="JB101" s="191"/>
      <c r="JC101" s="191"/>
      <c r="JD101" s="191"/>
      <c r="JE101" s="191">
        <f t="shared" si="235"/>
        <v>0</v>
      </c>
      <c r="JF101" s="191"/>
      <c r="JG101" s="191"/>
      <c r="JH101" s="191"/>
      <c r="JI101" s="191"/>
      <c r="JJ101" s="191"/>
      <c r="JK101" s="191"/>
      <c r="JL101" s="191">
        <f t="shared" si="236"/>
        <v>0</v>
      </c>
      <c r="JM101" s="191"/>
      <c r="JN101" s="191"/>
      <c r="JO101" s="191"/>
      <c r="JP101" s="191"/>
      <c r="JQ101" s="191"/>
      <c r="JR101" s="191"/>
      <c r="JS101" s="191">
        <f t="shared" si="237"/>
        <v>0</v>
      </c>
      <c r="JT101" s="191"/>
      <c r="JU101" s="191"/>
      <c r="JV101" s="191"/>
      <c r="JW101" s="191"/>
      <c r="JX101" s="191"/>
      <c r="JY101" s="191"/>
      <c r="JZ101" s="191">
        <f t="shared" si="238"/>
        <v>0</v>
      </c>
      <c r="KA101" s="191"/>
      <c r="KB101" s="191"/>
      <c r="KC101" s="191"/>
      <c r="KD101" s="191"/>
      <c r="KE101" s="191"/>
      <c r="KF101" s="191"/>
      <c r="KG101" s="191">
        <f t="shared" si="239"/>
        <v>0</v>
      </c>
      <c r="KH101" s="191"/>
      <c r="KI101" s="191"/>
      <c r="KJ101" s="191"/>
      <c r="KK101" s="191"/>
      <c r="KL101" s="191"/>
      <c r="KM101" s="191"/>
      <c r="KN101" s="191">
        <f t="shared" si="240"/>
        <v>0</v>
      </c>
      <c r="KO101" s="191"/>
      <c r="KP101" s="191"/>
      <c r="KQ101" s="191"/>
      <c r="KR101" s="191"/>
      <c r="KS101" s="191"/>
      <c r="KT101" s="191"/>
      <c r="KU101" s="191">
        <f t="shared" si="241"/>
        <v>0</v>
      </c>
      <c r="KV101" s="191"/>
      <c r="KW101" s="191"/>
      <c r="KX101" s="191"/>
      <c r="KY101" s="191"/>
      <c r="KZ101" s="191"/>
      <c r="LA101" s="191"/>
      <c r="LB101" s="191">
        <f t="shared" si="242"/>
        <v>0</v>
      </c>
      <c r="LC101" s="191"/>
      <c r="LD101" s="191"/>
      <c r="LE101" s="191"/>
      <c r="LF101" s="191"/>
      <c r="LG101" s="191"/>
      <c r="LH101" s="191"/>
      <c r="LI101" s="191">
        <f t="shared" si="243"/>
        <v>0</v>
      </c>
      <c r="LJ101" s="191"/>
      <c r="LK101" s="191"/>
      <c r="LL101" s="191"/>
      <c r="LM101" s="191"/>
      <c r="LN101" s="191"/>
      <c r="LO101" s="191"/>
      <c r="LP101" s="191">
        <f t="shared" si="244"/>
        <v>0</v>
      </c>
      <c r="LQ101" s="191"/>
      <c r="LR101" s="191"/>
      <c r="LS101" s="191"/>
      <c r="LT101" s="191"/>
      <c r="LU101" s="191"/>
      <c r="LV101" s="191"/>
      <c r="LW101" s="191">
        <f t="shared" si="245"/>
        <v>0</v>
      </c>
      <c r="LX101" s="191"/>
      <c r="LY101" s="191"/>
      <c r="LZ101" s="191"/>
      <c r="MA101" s="191"/>
      <c r="MB101" s="191"/>
      <c r="MC101" s="191"/>
      <c r="MD101" s="191">
        <f t="shared" si="246"/>
        <v>0</v>
      </c>
      <c r="ME101" s="191"/>
      <c r="MF101" s="191"/>
      <c r="MG101" s="191"/>
      <c r="MH101" s="191"/>
      <c r="MI101" s="191"/>
      <c r="MJ101" s="191"/>
      <c r="MK101" s="191">
        <f t="shared" si="247"/>
        <v>0</v>
      </c>
      <c r="ML101" s="191"/>
      <c r="MM101" s="191"/>
      <c r="MN101" s="191"/>
      <c r="MO101" s="191"/>
      <c r="MP101" s="191"/>
      <c r="MQ101" s="191"/>
      <c r="MR101" s="191">
        <f t="shared" si="248"/>
        <v>0</v>
      </c>
      <c r="MS101" s="191"/>
      <c r="MT101" s="191"/>
      <c r="MU101" s="191"/>
      <c r="MV101" s="191"/>
      <c r="MW101" s="191"/>
      <c r="MX101" s="191"/>
      <c r="MY101" s="191">
        <f t="shared" si="249"/>
        <v>0</v>
      </c>
      <c r="MZ101" s="191"/>
      <c r="NA101" s="191"/>
      <c r="NB101" s="191"/>
      <c r="NC101" s="191">
        <f t="shared" si="304"/>
        <v>0</v>
      </c>
      <c r="ND101" s="201">
        <f t="shared" si="250"/>
        <v>0</v>
      </c>
      <c r="NE101" s="191"/>
      <c r="NF101" s="201">
        <f t="shared" si="251"/>
        <v>0</v>
      </c>
      <c r="NG101" s="191"/>
      <c r="NH101" s="191"/>
      <c r="NI101" s="191"/>
      <c r="NJ101" s="191"/>
      <c r="NK101" s="191"/>
      <c r="NL101" s="191"/>
      <c r="NM101" s="191">
        <f t="shared" si="252"/>
        <v>0</v>
      </c>
      <c r="NN101" s="191"/>
      <c r="NO101" s="191"/>
      <c r="NP101" s="191"/>
      <c r="NQ101" s="191"/>
      <c r="NR101" s="191"/>
      <c r="NS101" s="191"/>
      <c r="NT101" s="191">
        <f t="shared" si="253"/>
        <v>0</v>
      </c>
      <c r="NU101" s="191"/>
      <c r="NV101" s="191"/>
      <c r="NW101" s="191"/>
      <c r="NX101" s="191"/>
      <c r="NY101" s="191"/>
      <c r="NZ101" s="191"/>
      <c r="OA101" s="191">
        <f t="shared" si="254"/>
        <v>0</v>
      </c>
      <c r="OB101" s="191"/>
      <c r="OC101" s="191"/>
      <c r="OD101" s="191"/>
      <c r="OE101" s="191"/>
      <c r="OF101" s="191"/>
      <c r="OG101" s="191"/>
      <c r="OH101" s="191">
        <f t="shared" si="255"/>
        <v>0</v>
      </c>
      <c r="OI101" s="191"/>
      <c r="OJ101" s="191"/>
      <c r="OK101" s="191"/>
      <c r="OL101" s="191"/>
      <c r="OM101" s="191"/>
      <c r="ON101" s="191"/>
      <c r="OO101" s="191">
        <f t="shared" si="256"/>
        <v>0</v>
      </c>
      <c r="OP101" s="191"/>
      <c r="OQ101" s="191"/>
      <c r="OR101" s="191"/>
      <c r="OS101" s="191"/>
      <c r="OT101" s="191"/>
      <c r="OU101" s="191"/>
      <c r="OV101" s="191">
        <f t="shared" si="257"/>
        <v>0</v>
      </c>
      <c r="OW101" s="191"/>
      <c r="OX101" s="191"/>
      <c r="OY101" s="191"/>
      <c r="OZ101" s="191"/>
      <c r="PA101" s="191"/>
      <c r="PB101" s="191"/>
      <c r="PC101" s="191">
        <f t="shared" si="258"/>
        <v>0</v>
      </c>
      <c r="PD101" s="191"/>
      <c r="PE101" s="191"/>
      <c r="PF101" s="191"/>
      <c r="PG101" s="191"/>
      <c r="PH101" s="191"/>
      <c r="PI101" s="191"/>
      <c r="PJ101" s="191">
        <f t="shared" si="259"/>
        <v>0</v>
      </c>
      <c r="PK101" s="191"/>
      <c r="PL101" s="191"/>
      <c r="PM101" s="191"/>
      <c r="PN101" s="191"/>
      <c r="PO101" s="191"/>
      <c r="PP101" s="191"/>
      <c r="PQ101" s="191">
        <f t="shared" si="260"/>
        <v>0</v>
      </c>
      <c r="PR101" s="191"/>
      <c r="PS101" s="191"/>
      <c r="PT101" s="191"/>
      <c r="PU101" s="191"/>
      <c r="PV101" s="191"/>
      <c r="PW101" s="191"/>
      <c r="PX101" s="191">
        <f t="shared" si="261"/>
        <v>0</v>
      </c>
      <c r="PY101" s="191"/>
      <c r="PZ101" s="191"/>
      <c r="QA101" s="191"/>
      <c r="QB101" s="191"/>
      <c r="QC101" s="191"/>
      <c r="QD101" s="191"/>
      <c r="QE101" s="191">
        <f t="shared" si="262"/>
        <v>0</v>
      </c>
      <c r="QF101" s="191"/>
      <c r="QG101" s="191"/>
      <c r="QH101" s="191"/>
      <c r="QI101" s="191"/>
      <c r="QJ101" s="191"/>
      <c r="QK101" s="191"/>
      <c r="QL101" s="191">
        <f t="shared" si="263"/>
        <v>0</v>
      </c>
      <c r="QM101" s="191"/>
      <c r="QN101" s="191"/>
      <c r="QO101" s="191"/>
      <c r="QP101" s="191"/>
      <c r="QQ101" s="191"/>
      <c r="QR101" s="191"/>
      <c r="QS101" s="191">
        <f t="shared" si="264"/>
        <v>0</v>
      </c>
      <c r="QT101" s="191"/>
      <c r="QU101" s="191"/>
      <c r="QV101" s="191"/>
      <c r="QW101" s="191"/>
      <c r="QX101" s="191"/>
      <c r="QY101" s="191"/>
      <c r="QZ101" s="191">
        <f t="shared" si="265"/>
        <v>0</v>
      </c>
      <c r="RA101" s="191"/>
      <c r="RB101" s="191"/>
      <c r="RC101" s="191"/>
      <c r="RD101" s="191"/>
      <c r="RE101" s="191"/>
      <c r="RF101" s="191"/>
      <c r="RG101" s="191">
        <f t="shared" si="266"/>
        <v>0</v>
      </c>
      <c r="RH101" s="191"/>
      <c r="RI101" s="191"/>
      <c r="RJ101" s="191"/>
      <c r="RK101" s="191"/>
      <c r="RL101" s="191"/>
      <c r="RM101" s="191"/>
      <c r="RN101" s="191">
        <f t="shared" si="267"/>
        <v>0</v>
      </c>
      <c r="RO101" s="191"/>
      <c r="RP101" s="191"/>
      <c r="RQ101" s="191"/>
      <c r="RR101" s="191"/>
      <c r="RS101" s="191"/>
      <c r="RT101" s="191"/>
      <c r="RU101" s="191">
        <f t="shared" si="268"/>
        <v>0</v>
      </c>
      <c r="RV101" s="191"/>
      <c r="RW101" s="191"/>
      <c r="RX101" s="191"/>
      <c r="RY101" s="191"/>
      <c r="RZ101" s="191"/>
      <c r="SA101" s="191"/>
      <c r="SB101" s="191">
        <f t="shared" si="269"/>
        <v>0</v>
      </c>
      <c r="SC101" s="191"/>
      <c r="SD101" s="191"/>
      <c r="SE101" s="191"/>
      <c r="SF101" s="191"/>
      <c r="SG101" s="191"/>
      <c r="SH101" s="191"/>
      <c r="SI101" s="191">
        <f t="shared" si="270"/>
        <v>0</v>
      </c>
      <c r="SJ101" s="191"/>
      <c r="SK101" s="191"/>
      <c r="SL101" s="191"/>
      <c r="SM101" s="191"/>
      <c r="SN101" s="191"/>
      <c r="SO101" s="191"/>
      <c r="SP101" s="191">
        <f t="shared" si="271"/>
        <v>0</v>
      </c>
      <c r="SQ101" s="191"/>
      <c r="SR101" s="191"/>
      <c r="SS101" s="191"/>
      <c r="ST101" s="191"/>
      <c r="SU101" s="191"/>
      <c r="SV101" s="191"/>
      <c r="SW101" s="191">
        <f t="shared" si="272"/>
        <v>0</v>
      </c>
      <c r="SX101" s="191"/>
      <c r="SY101" s="191"/>
      <c r="SZ101" s="191"/>
      <c r="TA101" s="191"/>
      <c r="TB101" s="191"/>
      <c r="TC101" s="191"/>
      <c r="TD101" s="191">
        <f t="shared" si="273"/>
        <v>0</v>
      </c>
      <c r="TE101" s="191"/>
      <c r="TF101" s="191"/>
      <c r="TG101" s="191"/>
      <c r="TH101" s="191"/>
      <c r="TI101" s="191"/>
      <c r="TJ101" s="191"/>
      <c r="TK101" s="191">
        <f t="shared" si="274"/>
        <v>0</v>
      </c>
      <c r="TL101" s="191"/>
      <c r="TM101" s="191"/>
      <c r="TN101" s="191"/>
      <c r="TO101" s="191"/>
      <c r="TP101" s="191"/>
      <c r="TQ101" s="191"/>
      <c r="TR101" s="191">
        <f t="shared" si="275"/>
        <v>0</v>
      </c>
      <c r="TS101" s="191"/>
      <c r="TT101" s="191"/>
      <c r="TU101" s="191"/>
      <c r="TV101" s="191"/>
      <c r="TW101" s="191"/>
      <c r="TX101" s="191"/>
      <c r="TY101" s="191">
        <f t="shared" si="276"/>
        <v>0</v>
      </c>
      <c r="TZ101" s="191"/>
      <c r="UA101" s="191"/>
      <c r="UB101" s="191"/>
      <c r="UC101" s="191"/>
      <c r="UD101" s="191"/>
      <c r="UE101" s="191"/>
      <c r="UF101" s="191">
        <f t="shared" si="277"/>
        <v>0</v>
      </c>
      <c r="UG101" s="191"/>
      <c r="UH101" s="191"/>
      <c r="UI101" s="191"/>
      <c r="UJ101" s="191"/>
      <c r="UK101" s="191"/>
      <c r="UL101" s="191"/>
      <c r="UM101" s="191">
        <f t="shared" si="278"/>
        <v>0</v>
      </c>
      <c r="UN101" s="191"/>
      <c r="UO101" s="191"/>
      <c r="UP101" s="191"/>
      <c r="UQ101" s="191"/>
      <c r="UR101" s="191"/>
      <c r="US101" s="191"/>
      <c r="UT101" s="191">
        <f t="shared" si="279"/>
        <v>0</v>
      </c>
      <c r="UU101" s="191"/>
      <c r="UV101" s="191"/>
      <c r="UW101" s="191"/>
      <c r="UX101" s="191"/>
      <c r="UY101" s="191"/>
      <c r="UZ101" s="191"/>
      <c r="VA101" s="191">
        <f t="shared" si="280"/>
        <v>0</v>
      </c>
      <c r="VB101" s="191"/>
      <c r="VC101" s="191"/>
      <c r="VD101" s="191"/>
      <c r="VE101" s="191"/>
      <c r="VF101" s="191"/>
      <c r="VG101" s="191"/>
      <c r="VH101" s="191">
        <f t="shared" si="281"/>
        <v>0</v>
      </c>
      <c r="VI101" s="191"/>
      <c r="VJ101" s="191"/>
      <c r="VK101" s="191"/>
      <c r="VL101" s="191"/>
      <c r="VM101" s="191"/>
      <c r="VN101" s="191"/>
      <c r="VO101" s="191">
        <f t="shared" si="282"/>
        <v>0</v>
      </c>
      <c r="VP101" s="191"/>
      <c r="VQ101" s="191"/>
      <c r="VR101" s="191"/>
      <c r="VS101" s="191"/>
      <c r="VT101" s="191"/>
      <c r="VU101" s="191"/>
      <c r="VV101" s="191">
        <f t="shared" si="283"/>
        <v>0</v>
      </c>
      <c r="VW101" s="191"/>
      <c r="VX101" s="191"/>
      <c r="VY101" s="191"/>
      <c r="VZ101" s="191"/>
      <c r="WA101" s="191"/>
      <c r="WB101" s="191"/>
      <c r="WC101" s="191">
        <f t="shared" si="284"/>
        <v>0</v>
      </c>
      <c r="WD101" s="191"/>
      <c r="WE101" s="191"/>
      <c r="WF101" s="191"/>
      <c r="WG101" s="191"/>
      <c r="WH101" s="191"/>
      <c r="WI101" s="191"/>
      <c r="WJ101" s="191">
        <f t="shared" si="285"/>
        <v>0</v>
      </c>
      <c r="WK101" s="191"/>
      <c r="WL101" s="191"/>
      <c r="WM101" s="191"/>
      <c r="WN101" s="191"/>
      <c r="WO101" s="191"/>
      <c r="WP101" s="191"/>
      <c r="WQ101" s="191">
        <f t="shared" si="286"/>
        <v>0</v>
      </c>
      <c r="WR101" s="191"/>
      <c r="WS101" s="191"/>
      <c r="WT101" s="191"/>
      <c r="WU101" s="191"/>
      <c r="WV101" s="191"/>
      <c r="WW101" s="191"/>
      <c r="WX101" s="191">
        <f t="shared" si="287"/>
        <v>0</v>
      </c>
      <c r="WY101" s="191"/>
      <c r="WZ101" s="191"/>
      <c r="XA101" s="191"/>
      <c r="XB101" s="191"/>
      <c r="XC101" s="191"/>
      <c r="XD101" s="191"/>
      <c r="XE101" s="191">
        <f t="shared" si="288"/>
        <v>0</v>
      </c>
      <c r="XF101" s="191"/>
      <c r="XG101" s="191"/>
      <c r="XH101" s="191"/>
      <c r="XI101" s="191"/>
      <c r="XJ101" s="191"/>
      <c r="XK101" s="191"/>
      <c r="XL101" s="191">
        <f t="shared" si="289"/>
        <v>0</v>
      </c>
      <c r="XM101" s="191"/>
      <c r="XN101" s="191"/>
      <c r="XO101" s="191"/>
      <c r="XP101" s="191"/>
      <c r="XQ101" s="191">
        <f t="shared" si="290"/>
        <v>0</v>
      </c>
      <c r="XR101" s="191"/>
      <c r="XS101" s="191">
        <f t="shared" si="291"/>
        <v>0</v>
      </c>
      <c r="XT101" s="191"/>
      <c r="XU101" s="191"/>
      <c r="XV101" s="191"/>
      <c r="XW101" s="191"/>
      <c r="XX101" s="191"/>
      <c r="XY101" s="191"/>
      <c r="XZ101" s="191">
        <f t="shared" si="292"/>
        <v>0</v>
      </c>
      <c r="YA101" s="191"/>
      <c r="YB101" s="191"/>
      <c r="YC101" s="191"/>
      <c r="YD101" s="191"/>
      <c r="YE101" s="191"/>
      <c r="YF101" s="191"/>
      <c r="YG101" s="191">
        <f t="shared" si="293"/>
        <v>0</v>
      </c>
      <c r="YH101" s="191"/>
      <c r="YI101" s="191"/>
      <c r="YJ101" s="191"/>
      <c r="YK101" s="191"/>
      <c r="YL101" s="191"/>
      <c r="YM101" s="191"/>
      <c r="YN101" s="191">
        <f t="shared" si="294"/>
        <v>0</v>
      </c>
      <c r="YO101" s="191"/>
      <c r="YP101" s="191"/>
      <c r="YQ101" s="191"/>
      <c r="YR101" s="191"/>
      <c r="YS101" s="191"/>
      <c r="YT101" s="191"/>
      <c r="YU101" s="191">
        <f t="shared" si="295"/>
        <v>0</v>
      </c>
      <c r="YV101" s="191"/>
      <c r="YW101" s="191"/>
      <c r="YX101" s="191"/>
      <c r="YY101" s="191"/>
      <c r="YZ101" s="191"/>
      <c r="ZA101" s="191"/>
      <c r="ZB101" s="191">
        <f t="shared" si="296"/>
        <v>0</v>
      </c>
      <c r="ZC101" s="191"/>
      <c r="ZD101" s="191"/>
      <c r="ZE101" s="191"/>
      <c r="ZF101" s="191"/>
      <c r="ZG101" s="191"/>
      <c r="ZH101" s="191"/>
      <c r="ZI101" s="191">
        <f t="shared" si="297"/>
        <v>0</v>
      </c>
      <c r="ZJ101" s="191"/>
      <c r="ZK101" s="191"/>
      <c r="ZL101" s="191"/>
      <c r="ZM101" s="191"/>
      <c r="ZN101" s="191"/>
      <c r="ZO101" s="191"/>
      <c r="ZP101" s="191">
        <f t="shared" si="298"/>
        <v>0</v>
      </c>
      <c r="ZQ101" s="191"/>
      <c r="ZR101" s="191"/>
      <c r="ZS101" s="191"/>
      <c r="ZT101" s="191"/>
      <c r="ZU101" s="190">
        <f t="shared" si="203"/>
        <v>0</v>
      </c>
      <c r="ZV101" s="190">
        <f t="shared" si="305"/>
        <v>0</v>
      </c>
      <c r="ZW101" s="190">
        <f t="shared" si="306"/>
        <v>0</v>
      </c>
      <c r="ZX101" s="9"/>
    </row>
    <row r="102" spans="1:700" s="96" customFormat="1" ht="18" customHeight="1">
      <c r="A102" s="233">
        <v>31</v>
      </c>
      <c r="B102" s="204" t="s">
        <v>53</v>
      </c>
      <c r="C102" s="204"/>
      <c r="D102" s="204"/>
      <c r="E102" s="204"/>
      <c r="F102" s="204"/>
      <c r="G102" s="204"/>
      <c r="H102" s="204"/>
      <c r="I102" s="204"/>
      <c r="J102" s="116">
        <f>SUM(J72:J101)</f>
        <v>0</v>
      </c>
      <c r="K102" s="117">
        <f t="shared" ref="K102:L102" si="307">SUM(K72:K101)</f>
        <v>0</v>
      </c>
      <c r="L102" s="118">
        <f t="shared" si="307"/>
        <v>0</v>
      </c>
      <c r="M102" s="83">
        <f t="shared" ref="M102" si="308">K102+L102</f>
        <v>0</v>
      </c>
      <c r="N102" s="204"/>
      <c r="O102" s="204"/>
      <c r="P102" s="204"/>
      <c r="Q102" s="116">
        <f>SUM(Q72:Q101)</f>
        <v>0</v>
      </c>
      <c r="R102" s="117">
        <f t="shared" ref="R102:S102" si="309">SUM(R72:R101)</f>
        <v>0</v>
      </c>
      <c r="S102" s="118">
        <f t="shared" si="309"/>
        <v>0</v>
      </c>
      <c r="T102" s="83">
        <f t="shared" ref="T102" si="310">R102+S102</f>
        <v>0</v>
      </c>
      <c r="U102" s="204"/>
      <c r="V102" s="204"/>
      <c r="W102" s="204"/>
      <c r="X102" s="116">
        <f>SUM(X72:X101)</f>
        <v>0</v>
      </c>
      <c r="Y102" s="117">
        <f t="shared" ref="Y102:Z102" si="311">SUM(Y72:Y101)</f>
        <v>0</v>
      </c>
      <c r="Z102" s="118">
        <f t="shared" si="311"/>
        <v>0</v>
      </c>
      <c r="AA102" s="83">
        <f t="shared" ref="AA102" si="312">Y102+Z102</f>
        <v>0</v>
      </c>
      <c r="AB102" s="204"/>
      <c r="AC102" s="204"/>
      <c r="AD102" s="204"/>
      <c r="AE102" s="116">
        <f>SUM(AE72:AE101)</f>
        <v>0</v>
      </c>
      <c r="AF102" s="117">
        <f t="shared" ref="AF102:AG102" si="313">SUM(AF72:AF101)</f>
        <v>0</v>
      </c>
      <c r="AG102" s="118">
        <f t="shared" si="313"/>
        <v>0</v>
      </c>
      <c r="AH102" s="83">
        <f t="shared" ref="AH102" si="314">AF102+AG102</f>
        <v>0</v>
      </c>
      <c r="AI102" s="204"/>
      <c r="AJ102" s="204"/>
      <c r="AK102" s="204"/>
      <c r="AL102" s="116">
        <f>SUM(AL72:AL101)</f>
        <v>0</v>
      </c>
      <c r="AM102" s="117">
        <f t="shared" ref="AM102:AN102" si="315">SUM(AM72:AM101)</f>
        <v>0</v>
      </c>
      <c r="AN102" s="118">
        <f t="shared" si="315"/>
        <v>0</v>
      </c>
      <c r="AO102" s="83">
        <f t="shared" ref="AO102" si="316">AM102+AN102</f>
        <v>0</v>
      </c>
      <c r="AP102" s="204"/>
      <c r="AQ102" s="204"/>
      <c r="AR102" s="204"/>
      <c r="AS102" s="116">
        <f>SUM(AS72:AS101)</f>
        <v>0</v>
      </c>
      <c r="AT102" s="117">
        <f t="shared" ref="AT102:AU102" si="317">SUM(AT72:AT101)</f>
        <v>0</v>
      </c>
      <c r="AU102" s="118">
        <f t="shared" si="317"/>
        <v>0</v>
      </c>
      <c r="AV102" s="83">
        <f t="shared" ref="AV102" si="318">AT102+AU102</f>
        <v>0</v>
      </c>
      <c r="AW102" s="204"/>
      <c r="AX102" s="204"/>
      <c r="AY102" s="204"/>
      <c r="AZ102" s="116">
        <f>SUM(AZ72:AZ101)</f>
        <v>0</v>
      </c>
      <c r="BA102" s="117">
        <f t="shared" ref="BA102:BB102" si="319">SUM(BA72:BA101)</f>
        <v>0</v>
      </c>
      <c r="BB102" s="118">
        <f t="shared" si="319"/>
        <v>0</v>
      </c>
      <c r="BC102" s="83">
        <f t="shared" ref="BC102" si="320">BA102+BB102</f>
        <v>0</v>
      </c>
      <c r="BD102" s="204"/>
      <c r="BE102" s="204"/>
      <c r="BF102" s="204"/>
      <c r="BG102" s="116">
        <f>SUM(BG72:BG101)</f>
        <v>0</v>
      </c>
      <c r="BH102" s="117">
        <f t="shared" ref="BH102:BI102" si="321">SUM(BH72:BH101)</f>
        <v>0</v>
      </c>
      <c r="BI102" s="118">
        <f t="shared" si="321"/>
        <v>0</v>
      </c>
      <c r="BJ102" s="83">
        <f t="shared" ref="BJ102" si="322">BH102+BI102</f>
        <v>0</v>
      </c>
      <c r="BK102" s="204"/>
      <c r="BL102" s="204"/>
      <c r="BM102" s="204"/>
      <c r="BN102" s="116">
        <f>SUM(BN72:BN101)</f>
        <v>0</v>
      </c>
      <c r="BO102" s="117">
        <f t="shared" ref="BO102:BP102" si="323">SUM(BO72:BO101)</f>
        <v>0</v>
      </c>
      <c r="BP102" s="118">
        <f t="shared" si="323"/>
        <v>0</v>
      </c>
      <c r="BQ102" s="83">
        <f t="shared" ref="BQ102" si="324">BO102+BP102</f>
        <v>0</v>
      </c>
      <c r="BR102" s="204"/>
      <c r="BS102" s="204"/>
      <c r="BT102" s="204"/>
      <c r="BU102" s="116">
        <f>SUM(BU72:BU101)</f>
        <v>0</v>
      </c>
      <c r="BV102" s="117">
        <f t="shared" ref="BV102:BW102" si="325">SUM(BV72:BV101)</f>
        <v>0</v>
      </c>
      <c r="BW102" s="118">
        <f t="shared" si="325"/>
        <v>0</v>
      </c>
      <c r="BX102" s="83">
        <f t="shared" ref="BX102" si="326">BV102+BW102</f>
        <v>0</v>
      </c>
      <c r="BY102" s="204"/>
      <c r="BZ102" s="204"/>
      <c r="CA102" s="204"/>
      <c r="CB102" s="116">
        <f>SUM(CB72:CB101)</f>
        <v>0</v>
      </c>
      <c r="CC102" s="117">
        <f t="shared" ref="CC102:CD102" si="327">SUM(CC72:CC101)</f>
        <v>0</v>
      </c>
      <c r="CD102" s="118">
        <f t="shared" si="327"/>
        <v>0</v>
      </c>
      <c r="CE102" s="83">
        <f t="shared" ref="CE102" si="328">CC102+CD102</f>
        <v>0</v>
      </c>
      <c r="CF102" s="204"/>
      <c r="CG102" s="204"/>
      <c r="CH102" s="204"/>
      <c r="CI102" s="116">
        <f>SUM(CI72:CI101)</f>
        <v>0</v>
      </c>
      <c r="CJ102" s="117">
        <f t="shared" ref="CJ102:CK102" si="329">SUM(CJ72:CJ101)</f>
        <v>0</v>
      </c>
      <c r="CK102" s="118">
        <f t="shared" si="329"/>
        <v>0</v>
      </c>
      <c r="CL102" s="83">
        <f t="shared" ref="CL102" si="330">CJ102+CK102</f>
        <v>0</v>
      </c>
      <c r="CM102" s="204"/>
      <c r="CN102" s="204"/>
      <c r="CO102" s="204"/>
      <c r="CP102" s="116">
        <f>SUM(CP72:CP101)</f>
        <v>0</v>
      </c>
      <c r="CQ102" s="117">
        <f t="shared" ref="CQ102:CR102" si="331">SUM(CQ72:CQ101)</f>
        <v>0</v>
      </c>
      <c r="CR102" s="118">
        <f t="shared" si="331"/>
        <v>0</v>
      </c>
      <c r="CS102" s="83">
        <f t="shared" ref="CS102" si="332">CQ102+CR102</f>
        <v>0</v>
      </c>
      <c r="CT102" s="204"/>
      <c r="CU102" s="204"/>
      <c r="CV102" s="204"/>
      <c r="CW102" s="116">
        <f>SUM(CW72:CW101)</f>
        <v>0</v>
      </c>
      <c r="CX102" s="117">
        <f t="shared" ref="CX102:CY102" si="333">SUM(CX72:CX101)</f>
        <v>0</v>
      </c>
      <c r="CY102" s="118">
        <f t="shared" si="333"/>
        <v>0</v>
      </c>
      <c r="CZ102" s="83">
        <f t="shared" ref="CZ102" si="334">CX102+CY102</f>
        <v>0</v>
      </c>
      <c r="DA102" s="204"/>
      <c r="DB102" s="204"/>
      <c r="DC102" s="204"/>
      <c r="DD102" s="116">
        <f>SUM(DD72:DD101)</f>
        <v>0</v>
      </c>
      <c r="DE102" s="117">
        <f t="shared" ref="DE102:DF102" si="335">SUM(DE72:DE101)</f>
        <v>0</v>
      </c>
      <c r="DF102" s="118">
        <f t="shared" si="335"/>
        <v>0</v>
      </c>
      <c r="DG102" s="83">
        <f t="shared" ref="DG102" si="336">DE102+DF102</f>
        <v>0</v>
      </c>
      <c r="DH102" s="204"/>
      <c r="DI102" s="204"/>
      <c r="DJ102" s="204"/>
      <c r="DK102" s="116">
        <f>SUM(DK72:DK101)</f>
        <v>0</v>
      </c>
      <c r="DL102" s="117">
        <f t="shared" ref="DL102:DM102" si="337">SUM(DL72:DL101)</f>
        <v>0</v>
      </c>
      <c r="DM102" s="118">
        <f t="shared" si="337"/>
        <v>0</v>
      </c>
      <c r="DN102" s="83">
        <f t="shared" ref="DN102" si="338">DL102+DM102</f>
        <v>0</v>
      </c>
      <c r="DO102" s="204"/>
      <c r="DP102" s="204"/>
      <c r="DQ102" s="204"/>
      <c r="DR102" s="116">
        <f>SUM(DR72:DR101)</f>
        <v>0</v>
      </c>
      <c r="DS102" s="117">
        <f t="shared" ref="DS102:DT102" si="339">SUM(DS72:DS101)</f>
        <v>0</v>
      </c>
      <c r="DT102" s="118">
        <f t="shared" si="339"/>
        <v>0</v>
      </c>
      <c r="DU102" s="83">
        <f t="shared" ref="DU102" si="340">DS102+DT102</f>
        <v>0</v>
      </c>
      <c r="DV102" s="204"/>
      <c r="DW102" s="204"/>
      <c r="DX102" s="204"/>
      <c r="DY102" s="116">
        <f>SUM(DY72:DY101)</f>
        <v>2</v>
      </c>
      <c r="DZ102" s="117">
        <f t="shared" ref="DZ102:EA102" si="341">SUM(DZ72:DZ101)</f>
        <v>120000</v>
      </c>
      <c r="EA102" s="118">
        <f t="shared" si="341"/>
        <v>0</v>
      </c>
      <c r="EB102" s="83">
        <f t="shared" ref="EB102" si="342">DZ102+EA102</f>
        <v>120000</v>
      </c>
      <c r="EC102" s="204"/>
      <c r="ED102" s="204"/>
      <c r="EE102" s="204"/>
      <c r="EF102" s="116">
        <f>SUM(EF72:EF101)</f>
        <v>0</v>
      </c>
      <c r="EG102" s="117">
        <f t="shared" ref="EG102:EH102" si="343">SUM(EG72:EG101)</f>
        <v>0</v>
      </c>
      <c r="EH102" s="118">
        <f t="shared" si="343"/>
        <v>0</v>
      </c>
      <c r="EI102" s="83">
        <f t="shared" ref="EI102" si="344">EG102+EH102</f>
        <v>0</v>
      </c>
      <c r="EJ102" s="204"/>
      <c r="EK102" s="204"/>
      <c r="EL102" s="204"/>
      <c r="EM102" s="116">
        <f>SUM(EM72:EM101)</f>
        <v>0</v>
      </c>
      <c r="EN102" s="117">
        <f t="shared" ref="EN102:EO102" si="345">SUM(EN72:EN101)</f>
        <v>0</v>
      </c>
      <c r="EO102" s="118">
        <f t="shared" si="345"/>
        <v>0</v>
      </c>
      <c r="EP102" s="83">
        <f t="shared" ref="EP102" si="346">EN102+EO102</f>
        <v>0</v>
      </c>
      <c r="EQ102" s="204"/>
      <c r="ER102" s="204"/>
      <c r="ES102" s="204"/>
      <c r="ET102" s="116">
        <f>SUM(ET72:ET101)</f>
        <v>0</v>
      </c>
      <c r="EU102" s="117">
        <f t="shared" ref="EU102:EV102" si="347">SUM(EU72:EU101)</f>
        <v>0</v>
      </c>
      <c r="EV102" s="118">
        <f t="shared" si="347"/>
        <v>0</v>
      </c>
      <c r="EW102" s="83">
        <f t="shared" ref="EW102" si="348">EU102+EV102</f>
        <v>0</v>
      </c>
      <c r="EX102" s="204"/>
      <c r="EY102" s="204"/>
      <c r="EZ102" s="204"/>
      <c r="FA102" s="116">
        <f>SUM(FA72:FA101)</f>
        <v>1</v>
      </c>
      <c r="FB102" s="117">
        <f t="shared" ref="FB102:FC102" si="349">SUM(FB72:FB101)</f>
        <v>50000</v>
      </c>
      <c r="FC102" s="118">
        <f t="shared" si="349"/>
        <v>0</v>
      </c>
      <c r="FD102" s="83">
        <f t="shared" ref="FD102" si="350">FB102+FC102</f>
        <v>50000</v>
      </c>
      <c r="FE102" s="204"/>
      <c r="FF102" s="204"/>
      <c r="FG102" s="204"/>
      <c r="FH102" s="116">
        <f>SUM(FH72:FH101)</f>
        <v>0</v>
      </c>
      <c r="FI102" s="117">
        <f t="shared" ref="FI102:FJ102" si="351">SUM(FI72:FI101)</f>
        <v>0</v>
      </c>
      <c r="FJ102" s="118">
        <f t="shared" si="351"/>
        <v>0</v>
      </c>
      <c r="FK102" s="83">
        <f t="shared" ref="FK102" si="352">FI102+FJ102</f>
        <v>0</v>
      </c>
      <c r="FL102" s="204"/>
      <c r="FM102" s="204"/>
      <c r="FN102" s="204"/>
      <c r="FO102" s="116">
        <f>SUM(FO72:FO101)</f>
        <v>0</v>
      </c>
      <c r="FP102" s="117">
        <f t="shared" ref="FP102:FQ102" si="353">SUM(FP72:FP101)</f>
        <v>0</v>
      </c>
      <c r="FQ102" s="118">
        <f t="shared" si="353"/>
        <v>0</v>
      </c>
      <c r="FR102" s="83">
        <f t="shared" ref="FR102" si="354">FP102+FQ102</f>
        <v>0</v>
      </c>
      <c r="FS102" s="204"/>
      <c r="FT102" s="204"/>
      <c r="FU102" s="204"/>
      <c r="FV102" s="116">
        <f>SUM(FV72:FV101)</f>
        <v>0</v>
      </c>
      <c r="FW102" s="117">
        <f t="shared" ref="FW102:FX102" si="355">SUM(FW72:FW101)</f>
        <v>0</v>
      </c>
      <c r="FX102" s="118">
        <f t="shared" si="355"/>
        <v>0</v>
      </c>
      <c r="FY102" s="83">
        <f t="shared" ref="FY102" si="356">FW102+FX102</f>
        <v>0</v>
      </c>
      <c r="FZ102" s="204"/>
      <c r="GA102" s="204"/>
      <c r="GB102" s="204"/>
      <c r="GC102" s="116">
        <f>SUM(GC72:GC101)</f>
        <v>0</v>
      </c>
      <c r="GD102" s="117">
        <f t="shared" ref="GD102:GE102" si="357">SUM(GD72:GD101)</f>
        <v>0</v>
      </c>
      <c r="GE102" s="118">
        <f t="shared" si="357"/>
        <v>0</v>
      </c>
      <c r="GF102" s="83">
        <f t="shared" ref="GF102" si="358">GD102+GE102</f>
        <v>0</v>
      </c>
      <c r="GG102" s="204"/>
      <c r="GH102" s="204"/>
      <c r="GI102" s="204"/>
      <c r="GJ102" s="116">
        <f>SUM(GJ72:GJ101)</f>
        <v>0</v>
      </c>
      <c r="GK102" s="117">
        <f t="shared" ref="GK102:GL102" si="359">SUM(GK72:GK101)</f>
        <v>0</v>
      </c>
      <c r="GL102" s="118">
        <f t="shared" si="359"/>
        <v>0</v>
      </c>
      <c r="GM102" s="83">
        <f t="shared" ref="GM102" si="360">GK102+GL102</f>
        <v>0</v>
      </c>
      <c r="GN102" s="204"/>
      <c r="GO102" s="204"/>
      <c r="GP102" s="204"/>
      <c r="GQ102" s="116">
        <f>SUM(GQ72:GQ101)</f>
        <v>0</v>
      </c>
      <c r="GR102" s="117">
        <f t="shared" ref="GR102:GS102" si="361">SUM(GR72:GR101)</f>
        <v>0</v>
      </c>
      <c r="GS102" s="118">
        <f t="shared" si="361"/>
        <v>0</v>
      </c>
      <c r="GT102" s="83">
        <f t="shared" ref="GT102" si="362">GR102+GS102</f>
        <v>0</v>
      </c>
      <c r="GU102" s="204"/>
      <c r="GV102" s="204"/>
      <c r="GW102" s="204"/>
      <c r="GX102" s="116">
        <f>SUM(GX72:GX101)</f>
        <v>0</v>
      </c>
      <c r="GY102" s="117">
        <f t="shared" ref="GY102:GZ102" si="363">SUM(GY72:GY101)</f>
        <v>0</v>
      </c>
      <c r="GZ102" s="118">
        <f t="shared" si="363"/>
        <v>0</v>
      </c>
      <c r="HA102" s="83">
        <f t="shared" ref="HA102" si="364">GY102+GZ102</f>
        <v>0</v>
      </c>
      <c r="HB102" s="204"/>
      <c r="HC102" s="204"/>
      <c r="HD102" s="204"/>
      <c r="HE102" s="116">
        <f>SUM(HE72:HE101)</f>
        <v>0</v>
      </c>
      <c r="HF102" s="117">
        <f t="shared" ref="HF102:HG102" si="365">SUM(HF72:HF101)</f>
        <v>0</v>
      </c>
      <c r="HG102" s="118">
        <f t="shared" si="365"/>
        <v>0</v>
      </c>
      <c r="HH102" s="83">
        <f t="shared" ref="HH102" si="366">HF102+HG102</f>
        <v>0</v>
      </c>
      <c r="HI102" s="204"/>
      <c r="HJ102" s="204"/>
      <c r="HK102" s="204"/>
      <c r="HL102" s="116">
        <f>SUM(HL72:HL101)</f>
        <v>0</v>
      </c>
      <c r="HM102" s="117">
        <f t="shared" ref="HM102:HN102" si="367">SUM(HM72:HM101)</f>
        <v>0</v>
      </c>
      <c r="HN102" s="118">
        <f t="shared" si="367"/>
        <v>0</v>
      </c>
      <c r="HO102" s="83">
        <f t="shared" ref="HO102" si="368">HM102+HN102</f>
        <v>0</v>
      </c>
      <c r="HP102" s="204"/>
      <c r="HQ102" s="204"/>
      <c r="HR102" s="204"/>
      <c r="HS102" s="116">
        <f>SUM(HS72:HS101)</f>
        <v>0</v>
      </c>
      <c r="HT102" s="117">
        <f t="shared" ref="HT102:HU102" si="369">SUM(HT72:HT101)</f>
        <v>0</v>
      </c>
      <c r="HU102" s="118">
        <f t="shared" si="369"/>
        <v>0</v>
      </c>
      <c r="HV102" s="83">
        <f t="shared" ref="HV102" si="370">HT102+HU102</f>
        <v>0</v>
      </c>
      <c r="HW102" s="204"/>
      <c r="HX102" s="204"/>
      <c r="HY102" s="204"/>
      <c r="HZ102" s="116">
        <f>SUM(HZ72:HZ101)</f>
        <v>0</v>
      </c>
      <c r="IA102" s="117">
        <f t="shared" ref="IA102:IB102" si="371">SUM(IA72:IA101)</f>
        <v>0</v>
      </c>
      <c r="IB102" s="118">
        <f t="shared" si="371"/>
        <v>0</v>
      </c>
      <c r="IC102" s="83">
        <f t="shared" ref="IC102" si="372">IA102+IB102</f>
        <v>0</v>
      </c>
      <c r="ID102" s="204"/>
      <c r="IE102" s="204"/>
      <c r="IF102" s="204"/>
      <c r="IG102" s="116">
        <f>SUM(IG72:IG101)</f>
        <v>0</v>
      </c>
      <c r="IH102" s="117">
        <f t="shared" ref="IH102:II102" si="373">SUM(IH72:IH101)</f>
        <v>0</v>
      </c>
      <c r="II102" s="118">
        <f t="shared" si="373"/>
        <v>0</v>
      </c>
      <c r="IJ102" s="83">
        <f t="shared" ref="IJ102" si="374">IH102+II102</f>
        <v>0</v>
      </c>
      <c r="IK102" s="204"/>
      <c r="IL102" s="204"/>
      <c r="IM102" s="204"/>
      <c r="IN102" s="116">
        <f>SUM(IN72:IN101)</f>
        <v>0</v>
      </c>
      <c r="IO102" s="117">
        <f t="shared" ref="IO102:IP102" si="375">SUM(IO72:IO101)</f>
        <v>0</v>
      </c>
      <c r="IP102" s="118">
        <f t="shared" si="375"/>
        <v>0</v>
      </c>
      <c r="IQ102" s="83">
        <f t="shared" ref="IQ102" si="376">IO102+IP102</f>
        <v>0</v>
      </c>
      <c r="IR102" s="204"/>
      <c r="IS102" s="204"/>
      <c r="IT102" s="204"/>
      <c r="IU102" s="116">
        <f>SUM(IU72:IU101)</f>
        <v>0</v>
      </c>
      <c r="IV102" s="117">
        <f t="shared" ref="IV102:IW102" si="377">SUM(IV72:IV101)</f>
        <v>0</v>
      </c>
      <c r="IW102" s="118">
        <f t="shared" si="377"/>
        <v>0</v>
      </c>
      <c r="IX102" s="83">
        <f t="shared" ref="IX102" si="378">IV102+IW102</f>
        <v>0</v>
      </c>
      <c r="IY102" s="204"/>
      <c r="IZ102" s="204"/>
      <c r="JA102" s="204"/>
      <c r="JB102" s="116">
        <f>SUM(JB72:JB101)</f>
        <v>214</v>
      </c>
      <c r="JC102" s="117">
        <f t="shared" ref="JC102:JD102" si="379">SUM(JC72:JC101)</f>
        <v>92000</v>
      </c>
      <c r="JD102" s="118">
        <f t="shared" si="379"/>
        <v>60000</v>
      </c>
      <c r="JE102" s="83">
        <f t="shared" ref="JE102" si="380">JC102+JD102</f>
        <v>152000</v>
      </c>
      <c r="JF102" s="204"/>
      <c r="JG102" s="204"/>
      <c r="JH102" s="204"/>
      <c r="JI102" s="116">
        <f>SUM(JI72:JI101)</f>
        <v>634</v>
      </c>
      <c r="JJ102" s="117">
        <f t="shared" ref="JJ102:JK102" si="381">SUM(JJ72:JJ101)</f>
        <v>190200</v>
      </c>
      <c r="JK102" s="118">
        <f t="shared" si="381"/>
        <v>0</v>
      </c>
      <c r="JL102" s="83">
        <f t="shared" ref="JL102" si="382">JJ102+JK102</f>
        <v>190200</v>
      </c>
      <c r="JM102" s="204"/>
      <c r="JN102" s="204"/>
      <c r="JO102" s="204"/>
      <c r="JP102" s="116">
        <f>SUM(JP72:JP101)</f>
        <v>0</v>
      </c>
      <c r="JQ102" s="117">
        <f t="shared" ref="JQ102:JR102" si="383">SUM(JQ72:JQ101)</f>
        <v>17000</v>
      </c>
      <c r="JR102" s="118">
        <f t="shared" si="383"/>
        <v>0</v>
      </c>
      <c r="JS102" s="83">
        <f t="shared" ref="JS102" si="384">JQ102+JR102</f>
        <v>17000</v>
      </c>
      <c r="JT102" s="204"/>
      <c r="JU102" s="204"/>
      <c r="JV102" s="204"/>
      <c r="JW102" s="116">
        <f>SUM(JW72:JW101)</f>
        <v>0</v>
      </c>
      <c r="JX102" s="117">
        <f t="shared" ref="JX102:JY102" si="385">SUM(JX72:JX101)</f>
        <v>0</v>
      </c>
      <c r="JY102" s="118">
        <f t="shared" si="385"/>
        <v>0</v>
      </c>
      <c r="JZ102" s="83">
        <f t="shared" ref="JZ102" si="386">JX102+JY102</f>
        <v>0</v>
      </c>
      <c r="KA102" s="204"/>
      <c r="KB102" s="204"/>
      <c r="KC102" s="204"/>
      <c r="KD102" s="116">
        <f>SUM(KD72:KD101)</f>
        <v>0</v>
      </c>
      <c r="KE102" s="117">
        <f t="shared" ref="KE102:KF102" si="387">SUM(KE72:KE101)</f>
        <v>0</v>
      </c>
      <c r="KF102" s="118">
        <f t="shared" si="387"/>
        <v>0</v>
      </c>
      <c r="KG102" s="83">
        <f t="shared" ref="KG102" si="388">KE102+KF102</f>
        <v>0</v>
      </c>
      <c r="KH102" s="204"/>
      <c r="KI102" s="204"/>
      <c r="KJ102" s="204"/>
      <c r="KK102" s="116">
        <f>SUM(KK72:KK101)</f>
        <v>0</v>
      </c>
      <c r="KL102" s="117">
        <f t="shared" ref="KL102:KM102" si="389">SUM(KL72:KL101)</f>
        <v>0</v>
      </c>
      <c r="KM102" s="118">
        <f t="shared" si="389"/>
        <v>0</v>
      </c>
      <c r="KN102" s="83">
        <f t="shared" ref="KN102" si="390">KL102+KM102</f>
        <v>0</v>
      </c>
      <c r="KO102" s="204"/>
      <c r="KP102" s="204"/>
      <c r="KQ102" s="204"/>
      <c r="KR102" s="116">
        <f>SUM(KR72:KR101)</f>
        <v>0</v>
      </c>
      <c r="KS102" s="117">
        <f t="shared" ref="KS102:KT102" si="391">SUM(KS72:KS101)</f>
        <v>0</v>
      </c>
      <c r="KT102" s="118">
        <f t="shared" si="391"/>
        <v>0</v>
      </c>
      <c r="KU102" s="83">
        <f t="shared" ref="KU102" si="392">KS102+KT102</f>
        <v>0</v>
      </c>
      <c r="KV102" s="204"/>
      <c r="KW102" s="204"/>
      <c r="KX102" s="204"/>
      <c r="KY102" s="116">
        <f>SUM(KY72:KY101)</f>
        <v>0</v>
      </c>
      <c r="KZ102" s="117">
        <f t="shared" ref="KZ102:LA102" si="393">SUM(KZ72:KZ101)</f>
        <v>0</v>
      </c>
      <c r="LA102" s="118">
        <f t="shared" si="393"/>
        <v>0</v>
      </c>
      <c r="LB102" s="83">
        <f t="shared" ref="LB102" si="394">KZ102+LA102</f>
        <v>0</v>
      </c>
      <c r="LC102" s="204"/>
      <c r="LD102" s="204"/>
      <c r="LE102" s="204"/>
      <c r="LF102" s="116">
        <f>SUM(LF72:LF101)</f>
        <v>1</v>
      </c>
      <c r="LG102" s="117">
        <f t="shared" ref="LG102:LH102" si="395">SUM(LG72:LG101)</f>
        <v>46000</v>
      </c>
      <c r="LH102" s="118">
        <f t="shared" si="395"/>
        <v>0</v>
      </c>
      <c r="LI102" s="83">
        <f t="shared" ref="LI102" si="396">LG102+LH102</f>
        <v>46000</v>
      </c>
      <c r="LJ102" s="204"/>
      <c r="LK102" s="204"/>
      <c r="LL102" s="204"/>
      <c r="LM102" s="116">
        <f>SUM(LM72:LM101)</f>
        <v>0</v>
      </c>
      <c r="LN102" s="117">
        <f t="shared" ref="LN102:LO102" si="397">SUM(LN72:LN101)</f>
        <v>0</v>
      </c>
      <c r="LO102" s="118">
        <f t="shared" si="397"/>
        <v>0</v>
      </c>
      <c r="LP102" s="83">
        <f t="shared" ref="LP102" si="398">LN102+LO102</f>
        <v>0</v>
      </c>
      <c r="LQ102" s="204"/>
      <c r="LR102" s="204"/>
      <c r="LS102" s="204"/>
      <c r="LT102" s="116">
        <f>SUM(LT72:LT101)</f>
        <v>0</v>
      </c>
      <c r="LU102" s="117">
        <f t="shared" ref="LU102:LV102" si="399">SUM(LU72:LU101)</f>
        <v>0</v>
      </c>
      <c r="LV102" s="118">
        <f t="shared" si="399"/>
        <v>0</v>
      </c>
      <c r="LW102" s="83">
        <f t="shared" ref="LW102" si="400">LU102+LV102</f>
        <v>0</v>
      </c>
      <c r="LX102" s="204"/>
      <c r="LY102" s="204"/>
      <c r="LZ102" s="204"/>
      <c r="MA102" s="116">
        <f>SUM(MA72:MA101)</f>
        <v>0</v>
      </c>
      <c r="MB102" s="117">
        <f t="shared" ref="MB102:MC102" si="401">SUM(MB72:MB101)</f>
        <v>0</v>
      </c>
      <c r="MC102" s="118">
        <f t="shared" si="401"/>
        <v>0</v>
      </c>
      <c r="MD102" s="83">
        <f t="shared" ref="MD102" si="402">MB102+MC102</f>
        <v>0</v>
      </c>
      <c r="ME102" s="204"/>
      <c r="MF102" s="204"/>
      <c r="MG102" s="204"/>
      <c r="MH102" s="116">
        <f>SUM(MH72:MH101)</f>
        <v>0</v>
      </c>
      <c r="MI102" s="117">
        <f t="shared" ref="MI102:MJ102" si="403">SUM(MI72:MI101)</f>
        <v>0</v>
      </c>
      <c r="MJ102" s="118">
        <f t="shared" si="403"/>
        <v>0</v>
      </c>
      <c r="MK102" s="83">
        <f t="shared" ref="MK102" si="404">MI102+MJ102</f>
        <v>0</v>
      </c>
      <c r="ML102" s="204"/>
      <c r="MM102" s="204"/>
      <c r="MN102" s="204"/>
      <c r="MO102" s="116">
        <f>SUM(MO72:MO101)</f>
        <v>0</v>
      </c>
      <c r="MP102" s="117">
        <f t="shared" ref="MP102:MQ102" si="405">SUM(MP72:MP101)</f>
        <v>0</v>
      </c>
      <c r="MQ102" s="118">
        <f t="shared" si="405"/>
        <v>0</v>
      </c>
      <c r="MR102" s="83">
        <f t="shared" ref="MR102" si="406">MP102+MQ102</f>
        <v>0</v>
      </c>
      <c r="MS102" s="204"/>
      <c r="MT102" s="204"/>
      <c r="MU102" s="204"/>
      <c r="MV102" s="116">
        <f>SUM(MV72:MV101)</f>
        <v>0</v>
      </c>
      <c r="MW102" s="117">
        <f t="shared" ref="MW102:MX102" si="407">SUM(MW72:MW101)</f>
        <v>0</v>
      </c>
      <c r="MX102" s="118">
        <f t="shared" si="407"/>
        <v>0</v>
      </c>
      <c r="MY102" s="83">
        <f t="shared" ref="MY102" si="408">MW102+MX102</f>
        <v>0</v>
      </c>
      <c r="MZ102" s="204"/>
      <c r="NA102" s="204"/>
      <c r="NB102" s="204"/>
      <c r="NC102" s="116">
        <f>SUM(NC72:NC101)</f>
        <v>49333</v>
      </c>
      <c r="ND102" s="117">
        <f t="shared" ref="ND102:NE102" si="409">SUM(ND72:ND101)</f>
        <v>7156620.3110000016</v>
      </c>
      <c r="NE102" s="118">
        <f t="shared" si="409"/>
        <v>0</v>
      </c>
      <c r="NF102" s="83">
        <f t="shared" ref="NF102" si="410">ND102+NE102</f>
        <v>7156620.3110000016</v>
      </c>
      <c r="NG102" s="204"/>
      <c r="NH102" s="204"/>
      <c r="NI102" s="204"/>
      <c r="NJ102" s="116">
        <f>SUM(NJ72:NJ101)</f>
        <v>0</v>
      </c>
      <c r="NK102" s="117">
        <f t="shared" ref="NK102:NL102" si="411">SUM(NK72:NK101)</f>
        <v>0</v>
      </c>
      <c r="NL102" s="118">
        <f t="shared" si="411"/>
        <v>0</v>
      </c>
      <c r="NM102" s="83">
        <f t="shared" ref="NM102" si="412">NK102+NL102</f>
        <v>0</v>
      </c>
      <c r="NN102" s="204"/>
      <c r="NO102" s="204"/>
      <c r="NP102" s="204"/>
      <c r="NQ102" s="116">
        <f>SUM(NQ72:NQ101)</f>
        <v>0</v>
      </c>
      <c r="NR102" s="117">
        <f t="shared" ref="NR102:NS102" si="413">SUM(NR72:NR101)</f>
        <v>0</v>
      </c>
      <c r="NS102" s="118">
        <f t="shared" si="413"/>
        <v>0</v>
      </c>
      <c r="NT102" s="83">
        <f t="shared" ref="NT102" si="414">NR102+NS102</f>
        <v>0</v>
      </c>
      <c r="NU102" s="204"/>
      <c r="NV102" s="204"/>
      <c r="NW102" s="204"/>
      <c r="NX102" s="116">
        <f>SUM(NX72:NX101)</f>
        <v>0</v>
      </c>
      <c r="NY102" s="117">
        <f t="shared" ref="NY102:NZ102" si="415">SUM(NY72:NY101)</f>
        <v>0</v>
      </c>
      <c r="NZ102" s="118">
        <f t="shared" si="415"/>
        <v>0</v>
      </c>
      <c r="OA102" s="83">
        <f t="shared" ref="OA102" si="416">NY102+NZ102</f>
        <v>0</v>
      </c>
      <c r="OB102" s="204"/>
      <c r="OC102" s="204"/>
      <c r="OD102" s="204"/>
      <c r="OE102" s="116">
        <f>SUM(OE72:OE101)</f>
        <v>0</v>
      </c>
      <c r="OF102" s="117">
        <f t="shared" ref="OF102:OG102" si="417">SUM(OF72:OF101)</f>
        <v>0</v>
      </c>
      <c r="OG102" s="118">
        <f t="shared" si="417"/>
        <v>0</v>
      </c>
      <c r="OH102" s="83">
        <f t="shared" ref="OH102" si="418">OF102+OG102</f>
        <v>0</v>
      </c>
      <c r="OI102" s="204"/>
      <c r="OJ102" s="204"/>
      <c r="OK102" s="204"/>
      <c r="OL102" s="116">
        <f>SUM(OL72:OL101)</f>
        <v>0</v>
      </c>
      <c r="OM102" s="117">
        <f t="shared" ref="OM102:ON102" si="419">SUM(OM72:OM101)</f>
        <v>0</v>
      </c>
      <c r="ON102" s="118">
        <f t="shared" si="419"/>
        <v>0</v>
      </c>
      <c r="OO102" s="83">
        <f t="shared" ref="OO102" si="420">OM102+ON102</f>
        <v>0</v>
      </c>
      <c r="OP102" s="204"/>
      <c r="OQ102" s="204"/>
      <c r="OR102" s="204"/>
      <c r="OS102" s="116">
        <f>SUM(OS72:OS101)</f>
        <v>0</v>
      </c>
      <c r="OT102" s="117">
        <f t="shared" ref="OT102:OU102" si="421">SUM(OT72:OT101)</f>
        <v>0</v>
      </c>
      <c r="OU102" s="118">
        <f t="shared" si="421"/>
        <v>0</v>
      </c>
      <c r="OV102" s="83">
        <f t="shared" ref="OV102" si="422">OT102+OU102</f>
        <v>0</v>
      </c>
      <c r="OW102" s="204"/>
      <c r="OX102" s="204"/>
      <c r="OY102" s="204"/>
      <c r="OZ102" s="116">
        <f>SUM(OZ72:OZ101)</f>
        <v>0</v>
      </c>
      <c r="PA102" s="117">
        <f t="shared" ref="PA102:PB102" si="423">SUM(PA72:PA101)</f>
        <v>0</v>
      </c>
      <c r="PB102" s="118">
        <f t="shared" si="423"/>
        <v>0</v>
      </c>
      <c r="PC102" s="83">
        <f t="shared" ref="PC102" si="424">PA102+PB102</f>
        <v>0</v>
      </c>
      <c r="PD102" s="204"/>
      <c r="PE102" s="204"/>
      <c r="PF102" s="204"/>
      <c r="PG102" s="116">
        <f>SUM(PG72:PG101)</f>
        <v>0</v>
      </c>
      <c r="PH102" s="117">
        <f t="shared" ref="PH102:PI102" si="425">SUM(PH72:PH101)</f>
        <v>0</v>
      </c>
      <c r="PI102" s="118">
        <f t="shared" si="425"/>
        <v>0</v>
      </c>
      <c r="PJ102" s="83">
        <f t="shared" ref="PJ102" si="426">PH102+PI102</f>
        <v>0</v>
      </c>
      <c r="PK102" s="204"/>
      <c r="PL102" s="204"/>
      <c r="PM102" s="204"/>
      <c r="PN102" s="116">
        <f>SUM(PN72:PN101)</f>
        <v>0</v>
      </c>
      <c r="PO102" s="117">
        <f t="shared" ref="PO102:PP102" si="427">SUM(PO72:PO101)</f>
        <v>0</v>
      </c>
      <c r="PP102" s="118">
        <f t="shared" si="427"/>
        <v>0</v>
      </c>
      <c r="PQ102" s="83">
        <f t="shared" ref="PQ102" si="428">PO102+PP102</f>
        <v>0</v>
      </c>
      <c r="PR102" s="204"/>
      <c r="PS102" s="204"/>
      <c r="PT102" s="204"/>
      <c r="PU102" s="116">
        <f>SUM(PU72:PU101)</f>
        <v>0</v>
      </c>
      <c r="PV102" s="117">
        <f t="shared" ref="PV102:PW102" si="429">SUM(PV72:PV101)</f>
        <v>0</v>
      </c>
      <c r="PW102" s="118">
        <f t="shared" si="429"/>
        <v>0</v>
      </c>
      <c r="PX102" s="83">
        <f t="shared" ref="PX102" si="430">PV102+PW102</f>
        <v>0</v>
      </c>
      <c r="PY102" s="204"/>
      <c r="PZ102" s="204"/>
      <c r="QA102" s="204"/>
      <c r="QB102" s="116">
        <f>SUM(QB72:QB101)</f>
        <v>0</v>
      </c>
      <c r="QC102" s="117">
        <f t="shared" ref="QC102:QD102" si="431">SUM(QC72:QC101)</f>
        <v>0</v>
      </c>
      <c r="QD102" s="118">
        <f t="shared" si="431"/>
        <v>0</v>
      </c>
      <c r="QE102" s="83">
        <f t="shared" ref="QE102" si="432">QC102+QD102</f>
        <v>0</v>
      </c>
      <c r="QF102" s="204"/>
      <c r="QG102" s="204"/>
      <c r="QH102" s="204"/>
      <c r="QI102" s="116">
        <f>SUM(QI72:QI101)</f>
        <v>0</v>
      </c>
      <c r="QJ102" s="117">
        <f t="shared" ref="QJ102:QK102" si="433">SUM(QJ72:QJ101)</f>
        <v>0</v>
      </c>
      <c r="QK102" s="118">
        <f t="shared" si="433"/>
        <v>0</v>
      </c>
      <c r="QL102" s="83">
        <f t="shared" ref="QL102" si="434">QJ102+QK102</f>
        <v>0</v>
      </c>
      <c r="QM102" s="204"/>
      <c r="QN102" s="204"/>
      <c r="QO102" s="204"/>
      <c r="QP102" s="116">
        <f>SUM(QP72:QP101)</f>
        <v>0</v>
      </c>
      <c r="QQ102" s="117">
        <f t="shared" ref="QQ102:QR102" si="435">SUM(QQ72:QQ101)</f>
        <v>0</v>
      </c>
      <c r="QR102" s="118">
        <f t="shared" si="435"/>
        <v>0</v>
      </c>
      <c r="QS102" s="83">
        <f t="shared" ref="QS102" si="436">QQ102+QR102</f>
        <v>0</v>
      </c>
      <c r="QT102" s="204"/>
      <c r="QU102" s="204"/>
      <c r="QV102" s="204"/>
      <c r="QW102" s="116">
        <f>SUM(QW72:QW101)</f>
        <v>10</v>
      </c>
      <c r="QX102" s="117">
        <f t="shared" ref="QX102:QY102" si="437">SUM(QX72:QX101)</f>
        <v>20000</v>
      </c>
      <c r="QY102" s="118">
        <f t="shared" si="437"/>
        <v>0</v>
      </c>
      <c r="QZ102" s="83">
        <f t="shared" ref="QZ102" si="438">QX102+QY102</f>
        <v>20000</v>
      </c>
      <c r="RA102" s="204"/>
      <c r="RB102" s="204"/>
      <c r="RC102" s="204"/>
      <c r="RD102" s="116">
        <f>SUM(RD72:RD101)</f>
        <v>0</v>
      </c>
      <c r="RE102" s="117">
        <f t="shared" ref="RE102:RF102" si="439">SUM(RE72:RE101)</f>
        <v>0</v>
      </c>
      <c r="RF102" s="118">
        <f t="shared" si="439"/>
        <v>0</v>
      </c>
      <c r="RG102" s="83">
        <f t="shared" ref="RG102" si="440">RE102+RF102</f>
        <v>0</v>
      </c>
      <c r="RH102" s="204"/>
      <c r="RI102" s="204"/>
      <c r="RJ102" s="204"/>
      <c r="RK102" s="116">
        <f>SUM(RK72:RK101)</f>
        <v>4100</v>
      </c>
      <c r="RL102" s="117">
        <f t="shared" ref="RL102:RM102" si="441">SUM(RL72:RL101)</f>
        <v>344400</v>
      </c>
      <c r="RM102" s="118">
        <f t="shared" si="441"/>
        <v>0</v>
      </c>
      <c r="RN102" s="83">
        <f t="shared" ref="RN102" si="442">RL102+RM102</f>
        <v>344400</v>
      </c>
      <c r="RO102" s="204"/>
      <c r="RP102" s="204"/>
      <c r="RQ102" s="204"/>
      <c r="RR102" s="116">
        <f>SUM(RR72:RR101)</f>
        <v>23</v>
      </c>
      <c r="RS102" s="117">
        <f t="shared" ref="RS102:RT102" si="443">SUM(RS72:RS101)</f>
        <v>34500</v>
      </c>
      <c r="RT102" s="118">
        <f t="shared" si="443"/>
        <v>0</v>
      </c>
      <c r="RU102" s="83">
        <f t="shared" ref="RU102" si="444">RS102+RT102</f>
        <v>34500</v>
      </c>
      <c r="RV102" s="204"/>
      <c r="RW102" s="204"/>
      <c r="RX102" s="204"/>
      <c r="RY102" s="116">
        <f>SUM(RY72:RY101)</f>
        <v>0</v>
      </c>
      <c r="RZ102" s="117">
        <f t="shared" ref="RZ102:SA102" si="445">SUM(RZ72:RZ101)</f>
        <v>0</v>
      </c>
      <c r="SA102" s="118">
        <f t="shared" si="445"/>
        <v>0</v>
      </c>
      <c r="SB102" s="83">
        <f t="shared" ref="SB102" si="446">RZ102+SA102</f>
        <v>0</v>
      </c>
      <c r="SC102" s="204"/>
      <c r="SD102" s="204"/>
      <c r="SE102" s="204"/>
      <c r="SF102" s="116">
        <f>SUM(SF72:SF101)</f>
        <v>0</v>
      </c>
      <c r="SG102" s="117">
        <f t="shared" ref="SG102:SH102" si="447">SUM(SG72:SG101)</f>
        <v>0</v>
      </c>
      <c r="SH102" s="118">
        <f t="shared" si="447"/>
        <v>0</v>
      </c>
      <c r="SI102" s="83">
        <f t="shared" ref="SI102" si="448">SG102+SH102</f>
        <v>0</v>
      </c>
      <c r="SJ102" s="204"/>
      <c r="SK102" s="204"/>
      <c r="SL102" s="204"/>
      <c r="SM102" s="116">
        <f>SUM(SM72:SM101)</f>
        <v>0</v>
      </c>
      <c r="SN102" s="117">
        <f t="shared" ref="SN102:SO102" si="449">SUM(SN72:SN101)</f>
        <v>7500</v>
      </c>
      <c r="SO102" s="118">
        <f t="shared" si="449"/>
        <v>0</v>
      </c>
      <c r="SP102" s="83">
        <f t="shared" ref="SP102" si="450">SN102+SO102</f>
        <v>7500</v>
      </c>
      <c r="SQ102" s="204"/>
      <c r="SR102" s="204"/>
      <c r="SS102" s="204"/>
      <c r="ST102" s="116">
        <f>SUM(ST72:ST101)</f>
        <v>0</v>
      </c>
      <c r="SU102" s="117">
        <f t="shared" ref="SU102:SV102" si="451">SUM(SU72:SU101)</f>
        <v>2000</v>
      </c>
      <c r="SV102" s="118">
        <f t="shared" si="451"/>
        <v>0</v>
      </c>
      <c r="SW102" s="83">
        <f t="shared" ref="SW102" si="452">SU102+SV102</f>
        <v>2000</v>
      </c>
      <c r="SX102" s="204"/>
      <c r="SY102" s="204"/>
      <c r="SZ102" s="204"/>
      <c r="TA102" s="116">
        <f>SUM(TA72:TA101)</f>
        <v>0</v>
      </c>
      <c r="TB102" s="117">
        <f t="shared" ref="TB102:TC102" si="453">SUM(TB72:TB101)</f>
        <v>2000</v>
      </c>
      <c r="TC102" s="118">
        <f t="shared" si="453"/>
        <v>0</v>
      </c>
      <c r="TD102" s="83">
        <f t="shared" ref="TD102" si="454">TB102+TC102</f>
        <v>2000</v>
      </c>
      <c r="TE102" s="204"/>
      <c r="TF102" s="204"/>
      <c r="TG102" s="204"/>
      <c r="TH102" s="116">
        <f>SUM(TH72:TH101)</f>
        <v>0</v>
      </c>
      <c r="TI102" s="117">
        <f t="shared" ref="TI102:TJ102" si="455">SUM(TI72:TI101)</f>
        <v>0</v>
      </c>
      <c r="TJ102" s="118">
        <f t="shared" si="455"/>
        <v>0</v>
      </c>
      <c r="TK102" s="83">
        <f t="shared" ref="TK102" si="456">TI102+TJ102</f>
        <v>0</v>
      </c>
      <c r="TL102" s="204"/>
      <c r="TM102" s="204"/>
      <c r="TN102" s="204"/>
      <c r="TO102" s="116">
        <f>SUM(TO72:TO101)</f>
        <v>0</v>
      </c>
      <c r="TP102" s="117">
        <f t="shared" ref="TP102:TQ102" si="457">SUM(TP72:TP101)</f>
        <v>0</v>
      </c>
      <c r="TQ102" s="118">
        <f t="shared" si="457"/>
        <v>0</v>
      </c>
      <c r="TR102" s="83">
        <f t="shared" ref="TR102" si="458">TP102+TQ102</f>
        <v>0</v>
      </c>
      <c r="TS102" s="204"/>
      <c r="TT102" s="204"/>
      <c r="TU102" s="204"/>
      <c r="TV102" s="116">
        <f>SUM(TV72:TV101)</f>
        <v>0</v>
      </c>
      <c r="TW102" s="117">
        <f t="shared" ref="TW102:TX102" si="459">SUM(TW72:TW101)</f>
        <v>0</v>
      </c>
      <c r="TX102" s="118">
        <f t="shared" si="459"/>
        <v>0</v>
      </c>
      <c r="TY102" s="83">
        <f t="shared" ref="TY102" si="460">TW102+TX102</f>
        <v>0</v>
      </c>
      <c r="TZ102" s="204"/>
      <c r="UA102" s="204"/>
      <c r="UB102" s="204"/>
      <c r="UC102" s="116">
        <f>SUM(UC72:UC101)</f>
        <v>0</v>
      </c>
      <c r="UD102" s="117">
        <f t="shared" ref="UD102:UE102" si="461">SUM(UD72:UD101)</f>
        <v>0</v>
      </c>
      <c r="UE102" s="118">
        <f t="shared" si="461"/>
        <v>0</v>
      </c>
      <c r="UF102" s="83">
        <f t="shared" ref="UF102" si="462">UD102+UE102</f>
        <v>0</v>
      </c>
      <c r="UG102" s="204"/>
      <c r="UH102" s="204"/>
      <c r="UI102" s="204"/>
      <c r="UJ102" s="116">
        <f>SUM(UJ72:UJ101)</f>
        <v>0</v>
      </c>
      <c r="UK102" s="117">
        <f t="shared" ref="UK102:UL102" si="463">SUM(UK72:UK101)</f>
        <v>0</v>
      </c>
      <c r="UL102" s="118">
        <f t="shared" si="463"/>
        <v>0</v>
      </c>
      <c r="UM102" s="83">
        <f t="shared" ref="UM102" si="464">UK102+UL102</f>
        <v>0</v>
      </c>
      <c r="UN102" s="204"/>
      <c r="UO102" s="204"/>
      <c r="UP102" s="204"/>
      <c r="UQ102" s="116">
        <f>SUM(UQ72:UQ101)</f>
        <v>0</v>
      </c>
      <c r="UR102" s="117">
        <f t="shared" ref="UR102:US102" si="465">SUM(UR72:UR101)</f>
        <v>52600</v>
      </c>
      <c r="US102" s="118">
        <f t="shared" si="465"/>
        <v>0</v>
      </c>
      <c r="UT102" s="83">
        <f t="shared" ref="UT102" si="466">UR102+US102</f>
        <v>52600</v>
      </c>
      <c r="UU102" s="204"/>
      <c r="UV102" s="204"/>
      <c r="UW102" s="204"/>
      <c r="UX102" s="116">
        <f>SUM(UX72:UX101)</f>
        <v>29</v>
      </c>
      <c r="UY102" s="117">
        <f t="shared" ref="UY102:UZ102" si="467">SUM(UY72:UY101)</f>
        <v>911280</v>
      </c>
      <c r="UZ102" s="118">
        <f t="shared" si="467"/>
        <v>0</v>
      </c>
      <c r="VA102" s="83">
        <f t="shared" ref="VA102" si="468">UY102+UZ102</f>
        <v>911280</v>
      </c>
      <c r="VB102" s="204"/>
      <c r="VC102" s="204"/>
      <c r="VD102" s="204"/>
      <c r="VE102" s="116">
        <f>SUM(VE72:VE101)</f>
        <v>1</v>
      </c>
      <c r="VF102" s="117">
        <f t="shared" ref="VF102:VG102" si="469">SUM(VF72:VF101)</f>
        <v>51100</v>
      </c>
      <c r="VG102" s="118">
        <f t="shared" si="469"/>
        <v>0</v>
      </c>
      <c r="VH102" s="83">
        <f t="shared" ref="VH102" si="470">VF102+VG102</f>
        <v>51100</v>
      </c>
      <c r="VI102" s="204"/>
      <c r="VJ102" s="204"/>
      <c r="VK102" s="204"/>
      <c r="VL102" s="116">
        <f>SUM(VL72:VL101)</f>
        <v>1</v>
      </c>
      <c r="VM102" s="117">
        <f t="shared" ref="VM102:VN102" si="471">SUM(VM72:VM101)</f>
        <v>50000</v>
      </c>
      <c r="VN102" s="118">
        <f t="shared" si="471"/>
        <v>0</v>
      </c>
      <c r="VO102" s="83">
        <f t="shared" ref="VO102" si="472">VM102+VN102</f>
        <v>50000</v>
      </c>
      <c r="VP102" s="204"/>
      <c r="VQ102" s="204"/>
      <c r="VR102" s="204"/>
      <c r="VS102" s="116">
        <f>SUM(VS72:VS101)</f>
        <v>0</v>
      </c>
      <c r="VT102" s="117">
        <f t="shared" ref="VT102:VU102" si="473">SUM(VT72:VT101)</f>
        <v>0</v>
      </c>
      <c r="VU102" s="118">
        <f t="shared" si="473"/>
        <v>0</v>
      </c>
      <c r="VV102" s="83">
        <f t="shared" ref="VV102" si="474">VT102+VU102</f>
        <v>0</v>
      </c>
      <c r="VW102" s="204"/>
      <c r="VX102" s="204"/>
      <c r="VY102" s="204"/>
      <c r="VZ102" s="116">
        <f>SUM(VZ72:VZ101)</f>
        <v>0</v>
      </c>
      <c r="WA102" s="117">
        <f t="shared" ref="WA102:WB102" si="475">SUM(WA72:WA101)</f>
        <v>0</v>
      </c>
      <c r="WB102" s="118">
        <f t="shared" si="475"/>
        <v>0</v>
      </c>
      <c r="WC102" s="83">
        <f t="shared" ref="WC102" si="476">WA102+WB102</f>
        <v>0</v>
      </c>
      <c r="WD102" s="204"/>
      <c r="WE102" s="204"/>
      <c r="WF102" s="204"/>
      <c r="WG102" s="116">
        <f>SUM(WG72:WG101)</f>
        <v>0</v>
      </c>
      <c r="WH102" s="117">
        <f t="shared" ref="WH102:WI102" si="477">SUM(WH72:WH101)</f>
        <v>0</v>
      </c>
      <c r="WI102" s="118">
        <f t="shared" si="477"/>
        <v>0</v>
      </c>
      <c r="WJ102" s="83">
        <f t="shared" ref="WJ102" si="478">WH102+WI102</f>
        <v>0</v>
      </c>
      <c r="WK102" s="204"/>
      <c r="WL102" s="204"/>
      <c r="WM102" s="204"/>
      <c r="WN102" s="116">
        <f>SUM(WN72:WN101)</f>
        <v>0</v>
      </c>
      <c r="WO102" s="117">
        <f t="shared" ref="WO102:WP102" si="479">SUM(WO72:WO101)</f>
        <v>0</v>
      </c>
      <c r="WP102" s="118">
        <f t="shared" si="479"/>
        <v>0</v>
      </c>
      <c r="WQ102" s="83">
        <f t="shared" ref="WQ102" si="480">WO102+WP102</f>
        <v>0</v>
      </c>
      <c r="WR102" s="204"/>
      <c r="WS102" s="204"/>
      <c r="WT102" s="204"/>
      <c r="WU102" s="116">
        <f>SUM(WU72:WU101)</f>
        <v>0</v>
      </c>
      <c r="WV102" s="117">
        <f t="shared" ref="WV102:WW102" si="481">SUM(WV72:WV101)</f>
        <v>0</v>
      </c>
      <c r="WW102" s="118">
        <f t="shared" si="481"/>
        <v>0</v>
      </c>
      <c r="WX102" s="83">
        <f t="shared" ref="WX102" si="482">WV102+WW102</f>
        <v>0</v>
      </c>
      <c r="WY102" s="204"/>
      <c r="WZ102" s="204"/>
      <c r="XA102" s="204"/>
      <c r="XB102" s="116">
        <f>SUM(XB72:XB101)</f>
        <v>0</v>
      </c>
      <c r="XC102" s="117">
        <f t="shared" ref="XC102:XD102" si="483">SUM(XC72:XC101)</f>
        <v>0</v>
      </c>
      <c r="XD102" s="118">
        <f t="shared" si="483"/>
        <v>0</v>
      </c>
      <c r="XE102" s="83">
        <f t="shared" ref="XE102" si="484">XC102+XD102</f>
        <v>0</v>
      </c>
      <c r="XF102" s="204"/>
      <c r="XG102" s="204"/>
      <c r="XH102" s="204"/>
      <c r="XI102" s="116">
        <f>SUM(XI72:XI101)</f>
        <v>0</v>
      </c>
      <c r="XJ102" s="117">
        <f t="shared" ref="XJ102:XK102" si="485">SUM(XJ72:XJ101)</f>
        <v>0</v>
      </c>
      <c r="XK102" s="118">
        <f t="shared" si="485"/>
        <v>0</v>
      </c>
      <c r="XL102" s="83">
        <f t="shared" ref="XL102" si="486">XJ102+XK102</f>
        <v>0</v>
      </c>
      <c r="XM102" s="204"/>
      <c r="XN102" s="204"/>
      <c r="XO102" s="204"/>
      <c r="XP102" s="116">
        <f>SUM(XP72:XP101)</f>
        <v>20</v>
      </c>
      <c r="XQ102" s="117">
        <f t="shared" ref="XQ102:XR102" si="487">SUM(XQ72:XQ101)</f>
        <v>200000</v>
      </c>
      <c r="XR102" s="118">
        <f t="shared" si="487"/>
        <v>0</v>
      </c>
      <c r="XS102" s="83">
        <f t="shared" ref="XS102" si="488">XQ102+XR102</f>
        <v>200000</v>
      </c>
      <c r="XT102" s="204"/>
      <c r="XU102" s="204"/>
      <c r="XV102" s="204"/>
      <c r="XW102" s="116">
        <f>SUM(XW72:XW101)</f>
        <v>0</v>
      </c>
      <c r="XX102" s="117">
        <f t="shared" ref="XX102:XY102" si="489">SUM(XX72:XX101)</f>
        <v>0</v>
      </c>
      <c r="XY102" s="118">
        <f t="shared" si="489"/>
        <v>0</v>
      </c>
      <c r="XZ102" s="83">
        <f t="shared" ref="XZ102" si="490">XX102+XY102</f>
        <v>0</v>
      </c>
      <c r="YA102" s="204"/>
      <c r="YB102" s="204"/>
      <c r="YC102" s="204"/>
      <c r="YD102" s="116">
        <f>SUM(YD72:YD101)</f>
        <v>0</v>
      </c>
      <c r="YE102" s="117">
        <f t="shared" ref="YE102:YF102" si="491">SUM(YE72:YE101)</f>
        <v>0</v>
      </c>
      <c r="YF102" s="118">
        <f t="shared" si="491"/>
        <v>0</v>
      </c>
      <c r="YG102" s="83">
        <f t="shared" ref="YG102" si="492">YE102+YF102</f>
        <v>0</v>
      </c>
      <c r="YH102" s="204"/>
      <c r="YI102" s="204"/>
      <c r="YJ102" s="204"/>
      <c r="YK102" s="116">
        <f>SUM(YK72:YK101)</f>
        <v>0</v>
      </c>
      <c r="YL102" s="117">
        <f t="shared" ref="YL102:YM102" si="493">SUM(YL72:YL101)</f>
        <v>0</v>
      </c>
      <c r="YM102" s="118">
        <f t="shared" si="493"/>
        <v>0</v>
      </c>
      <c r="YN102" s="83">
        <f t="shared" ref="YN102" si="494">YL102+YM102</f>
        <v>0</v>
      </c>
      <c r="YO102" s="204"/>
      <c r="YP102" s="204"/>
      <c r="YQ102" s="204"/>
      <c r="YR102" s="116">
        <f>SUM(YR72:YR101)</f>
        <v>0</v>
      </c>
      <c r="YS102" s="117">
        <f t="shared" ref="YS102:YT102" si="495">SUM(YS72:YS101)</f>
        <v>0</v>
      </c>
      <c r="YT102" s="118">
        <f t="shared" si="495"/>
        <v>0</v>
      </c>
      <c r="YU102" s="83">
        <f t="shared" ref="YU102" si="496">YS102+YT102</f>
        <v>0</v>
      </c>
      <c r="YV102" s="204"/>
      <c r="YW102" s="204"/>
      <c r="YX102" s="204"/>
      <c r="YY102" s="116">
        <f>SUM(YY72:YY101)</f>
        <v>0</v>
      </c>
      <c r="YZ102" s="117">
        <f t="shared" ref="YZ102:ZA102" si="497">SUM(YZ72:YZ101)</f>
        <v>13840487</v>
      </c>
      <c r="ZA102" s="118">
        <f t="shared" si="497"/>
        <v>0</v>
      </c>
      <c r="ZB102" s="83">
        <f t="shared" ref="ZB102" si="498">YZ102+ZA102</f>
        <v>13840487</v>
      </c>
      <c r="ZC102" s="204"/>
      <c r="ZD102" s="204"/>
      <c r="ZE102" s="204"/>
      <c r="ZF102" s="116">
        <f>SUM(ZF72:ZF101)</f>
        <v>5</v>
      </c>
      <c r="ZG102" s="117">
        <f t="shared" ref="ZG102:ZH102" si="499">SUM(ZG72:ZG101)</f>
        <v>325000</v>
      </c>
      <c r="ZH102" s="118">
        <f t="shared" si="499"/>
        <v>0</v>
      </c>
      <c r="ZI102" s="83">
        <f t="shared" ref="ZI102" si="500">ZG102+ZH102</f>
        <v>325000</v>
      </c>
      <c r="ZJ102" s="204"/>
      <c r="ZK102" s="204"/>
      <c r="ZL102" s="204"/>
      <c r="ZM102" s="116">
        <f>SUM(ZM72:ZM101)</f>
        <v>0</v>
      </c>
      <c r="ZN102" s="117">
        <f t="shared" ref="ZN102:ZO102" si="501">SUM(ZN72:ZN101)</f>
        <v>0</v>
      </c>
      <c r="ZO102" s="118">
        <f t="shared" si="501"/>
        <v>0</v>
      </c>
      <c r="ZP102" s="83">
        <f t="shared" ref="ZP102" si="502">ZN102+ZO102</f>
        <v>0</v>
      </c>
      <c r="ZQ102" s="204"/>
      <c r="ZR102" s="204"/>
      <c r="ZS102" s="204"/>
      <c r="ZT102" s="116">
        <f>SUM(ZT72:ZT101)</f>
        <v>0</v>
      </c>
      <c r="ZU102" s="117">
        <f t="shared" ref="ZU102:ZV102" si="503">SUM(ZU72:ZU101)</f>
        <v>23512687.310999997</v>
      </c>
      <c r="ZV102" s="118">
        <f t="shared" si="503"/>
        <v>60000</v>
      </c>
      <c r="ZW102" s="83">
        <f t="shared" ref="ZW102" si="504">ZU102+ZV102</f>
        <v>23572687.310999997</v>
      </c>
      <c r="ZX102" s="107"/>
    </row>
    <row r="103" spans="1:700" s="80" customFormat="1" ht="18" customHeight="1">
      <c r="A103" s="235">
        <v>32</v>
      </c>
      <c r="B103" s="132" t="s">
        <v>1923</v>
      </c>
      <c r="C103" s="132"/>
      <c r="D103" s="132"/>
      <c r="E103" s="132"/>
      <c r="F103" s="132"/>
      <c r="G103" s="132"/>
      <c r="H103" s="132"/>
      <c r="I103" s="132"/>
      <c r="J103" s="120">
        <f>J104-J102</f>
        <v>0</v>
      </c>
      <c r="K103" s="132">
        <v>0</v>
      </c>
      <c r="L103" s="132"/>
      <c r="M103" s="85">
        <f>M37-M102</f>
        <v>0</v>
      </c>
      <c r="N103" s="132"/>
      <c r="O103" s="132"/>
      <c r="P103" s="132"/>
      <c r="Q103" s="120">
        <f>Q104-Q102</f>
        <v>0</v>
      </c>
      <c r="R103" s="132">
        <v>0</v>
      </c>
      <c r="S103" s="132"/>
      <c r="T103" s="85">
        <f>T37-T102</f>
        <v>0</v>
      </c>
      <c r="U103" s="132"/>
      <c r="V103" s="132"/>
      <c r="W103" s="132"/>
      <c r="X103" s="120">
        <f>X104-X102</f>
        <v>0</v>
      </c>
      <c r="Y103" s="132">
        <v>0</v>
      </c>
      <c r="Z103" s="132"/>
      <c r="AA103" s="85">
        <f>AA37-AA102</f>
        <v>0</v>
      </c>
      <c r="AB103" s="132"/>
      <c r="AC103" s="132"/>
      <c r="AD103" s="132"/>
      <c r="AE103" s="120">
        <f>AE104-AE102</f>
        <v>0</v>
      </c>
      <c r="AF103" s="132">
        <v>0</v>
      </c>
      <c r="AG103" s="132"/>
      <c r="AH103" s="85">
        <f>AH37-AH102</f>
        <v>0</v>
      </c>
      <c r="AI103" s="132"/>
      <c r="AJ103" s="132"/>
      <c r="AK103" s="132"/>
      <c r="AL103" s="120">
        <f>AL104-AL102</f>
        <v>0</v>
      </c>
      <c r="AM103" s="132">
        <v>2906000</v>
      </c>
      <c r="AN103" s="132">
        <v>600000</v>
      </c>
      <c r="AO103" s="85">
        <f>AO37-AO102</f>
        <v>3506000</v>
      </c>
      <c r="AP103" s="132"/>
      <c r="AQ103" s="132"/>
      <c r="AR103" s="132"/>
      <c r="AS103" s="120">
        <f>AS104-AS102</f>
        <v>12</v>
      </c>
      <c r="AT103" s="132">
        <v>24000</v>
      </c>
      <c r="AU103" s="132"/>
      <c r="AV103" s="85">
        <f>AV37-AV102</f>
        <v>24000</v>
      </c>
      <c r="AW103" s="132"/>
      <c r="AX103" s="132"/>
      <c r="AY103" s="132"/>
      <c r="AZ103" s="120">
        <f>AZ104-AZ102</f>
        <v>101</v>
      </c>
      <c r="BA103" s="132">
        <v>252500</v>
      </c>
      <c r="BB103" s="132"/>
      <c r="BC103" s="85">
        <f>BC37-BC102</f>
        <v>252500</v>
      </c>
      <c r="BD103" s="132"/>
      <c r="BE103" s="132"/>
      <c r="BF103" s="132"/>
      <c r="BG103" s="120">
        <f>BG104-BG102</f>
        <v>58</v>
      </c>
      <c r="BH103" s="132">
        <v>406000</v>
      </c>
      <c r="BI103" s="132"/>
      <c r="BJ103" s="85">
        <f>BJ37-BJ102</f>
        <v>406000</v>
      </c>
      <c r="BK103" s="132"/>
      <c r="BL103" s="132"/>
      <c r="BM103" s="132"/>
      <c r="BN103" s="120">
        <f>BN104-BN102</f>
        <v>0</v>
      </c>
      <c r="BO103" s="132">
        <v>0</v>
      </c>
      <c r="BP103" s="132"/>
      <c r="BQ103" s="85">
        <f>BQ37-BQ102</f>
        <v>0</v>
      </c>
      <c r="BR103" s="132"/>
      <c r="BS103" s="132"/>
      <c r="BT103" s="132"/>
      <c r="BU103" s="120">
        <f>BU104-BU102</f>
        <v>46</v>
      </c>
      <c r="BV103" s="132">
        <v>32200</v>
      </c>
      <c r="BW103" s="132"/>
      <c r="BX103" s="85">
        <f>BX37-BX102</f>
        <v>32200</v>
      </c>
      <c r="BY103" s="132"/>
      <c r="BZ103" s="132"/>
      <c r="CA103" s="132"/>
      <c r="CB103" s="120">
        <f>CB104-CB102</f>
        <v>266</v>
      </c>
      <c r="CC103" s="132">
        <v>199500</v>
      </c>
      <c r="CD103" s="132"/>
      <c r="CE103" s="85">
        <f>CE37-CE102</f>
        <v>199500</v>
      </c>
      <c r="CF103" s="132"/>
      <c r="CG103" s="132"/>
      <c r="CH103" s="132"/>
      <c r="CI103" s="120">
        <f>CI104-CI102</f>
        <v>31</v>
      </c>
      <c r="CJ103" s="132">
        <v>310000</v>
      </c>
      <c r="CK103" s="132"/>
      <c r="CL103" s="85">
        <f>CL37-CL102</f>
        <v>310000</v>
      </c>
      <c r="CM103" s="132"/>
      <c r="CN103" s="132"/>
      <c r="CO103" s="132"/>
      <c r="CP103" s="120">
        <f>CP104-CP102</f>
        <v>1</v>
      </c>
      <c r="CQ103" s="132">
        <v>1545554</v>
      </c>
      <c r="CR103" s="132"/>
      <c r="CS103" s="85">
        <f>CS37-CS102</f>
        <v>1545554</v>
      </c>
      <c r="CT103" s="132"/>
      <c r="CU103" s="132"/>
      <c r="CV103" s="132"/>
      <c r="CW103" s="120">
        <f>CW104-CW102</f>
        <v>0</v>
      </c>
      <c r="CX103" s="132">
        <v>0</v>
      </c>
      <c r="CY103" s="132"/>
      <c r="CZ103" s="85">
        <f>CZ37-CZ102</f>
        <v>0</v>
      </c>
      <c r="DA103" s="132"/>
      <c r="DB103" s="132"/>
      <c r="DC103" s="132"/>
      <c r="DD103" s="120">
        <f>DD104-DD102</f>
        <v>0</v>
      </c>
      <c r="DE103" s="132">
        <v>0</v>
      </c>
      <c r="DF103" s="132"/>
      <c r="DG103" s="85">
        <f>DG37-DG102</f>
        <v>0</v>
      </c>
      <c r="DH103" s="132"/>
      <c r="DI103" s="132"/>
      <c r="DJ103" s="132"/>
      <c r="DK103" s="120">
        <f>DK104-DK102</f>
        <v>0</v>
      </c>
      <c r="DL103" s="132">
        <v>0</v>
      </c>
      <c r="DM103" s="132"/>
      <c r="DN103" s="85">
        <f>DN37-DN102</f>
        <v>0</v>
      </c>
      <c r="DO103" s="132"/>
      <c r="DP103" s="132"/>
      <c r="DQ103" s="132"/>
      <c r="DR103" s="120">
        <f>DR104-DR102</f>
        <v>0</v>
      </c>
      <c r="DS103" s="132">
        <v>0</v>
      </c>
      <c r="DT103" s="132"/>
      <c r="DU103" s="85">
        <f>DU37-DU102</f>
        <v>0</v>
      </c>
      <c r="DV103" s="132"/>
      <c r="DW103" s="132"/>
      <c r="DX103" s="132"/>
      <c r="DY103" s="120">
        <f>DY104-DY102</f>
        <v>0</v>
      </c>
      <c r="DZ103" s="132">
        <v>0</v>
      </c>
      <c r="EA103" s="132"/>
      <c r="EB103" s="85">
        <f>EB37-EB102</f>
        <v>0</v>
      </c>
      <c r="EC103" s="132"/>
      <c r="ED103" s="132"/>
      <c r="EE103" s="132"/>
      <c r="EF103" s="120">
        <f>EF104-EF102</f>
        <v>0</v>
      </c>
      <c r="EG103" s="132">
        <v>0</v>
      </c>
      <c r="EH103" s="132"/>
      <c r="EI103" s="85">
        <f>EI37-EI102</f>
        <v>0</v>
      </c>
      <c r="EJ103" s="132"/>
      <c r="EK103" s="132"/>
      <c r="EL103" s="132"/>
      <c r="EM103" s="120">
        <f>EM104-EM102</f>
        <v>0</v>
      </c>
      <c r="EN103" s="132">
        <v>0</v>
      </c>
      <c r="EO103" s="132"/>
      <c r="EP103" s="85">
        <f>EP37-EP102</f>
        <v>0</v>
      </c>
      <c r="EQ103" s="132"/>
      <c r="ER103" s="132"/>
      <c r="ES103" s="132"/>
      <c r="ET103" s="120">
        <f>ET104-ET102</f>
        <v>0</v>
      </c>
      <c r="EU103" s="132">
        <v>0</v>
      </c>
      <c r="EV103" s="132"/>
      <c r="EW103" s="85">
        <f>EW37-EW102</f>
        <v>0</v>
      </c>
      <c r="EX103" s="132"/>
      <c r="EY103" s="132"/>
      <c r="EZ103" s="132"/>
      <c r="FA103" s="120">
        <f>FA104-FA102</f>
        <v>0</v>
      </c>
      <c r="FB103" s="132">
        <v>0</v>
      </c>
      <c r="FC103" s="132"/>
      <c r="FD103" s="85">
        <f>FD37-FD102</f>
        <v>0</v>
      </c>
      <c r="FE103" s="132"/>
      <c r="FF103" s="132"/>
      <c r="FG103" s="132"/>
      <c r="FH103" s="120">
        <f>FH104-FH102</f>
        <v>0</v>
      </c>
      <c r="FI103" s="132">
        <v>0</v>
      </c>
      <c r="FJ103" s="132"/>
      <c r="FK103" s="85">
        <f>FK37-FK102</f>
        <v>0</v>
      </c>
      <c r="FL103" s="132"/>
      <c r="FM103" s="132"/>
      <c r="FN103" s="132"/>
      <c r="FO103" s="120">
        <f>FO104-FO102</f>
        <v>0</v>
      </c>
      <c r="FP103" s="132">
        <v>120000</v>
      </c>
      <c r="FQ103" s="132"/>
      <c r="FR103" s="85">
        <f>FR37-FR102</f>
        <v>120000</v>
      </c>
      <c r="FS103" s="132"/>
      <c r="FT103" s="132"/>
      <c r="FU103" s="132"/>
      <c r="FV103" s="120">
        <f>FV104-FV102</f>
        <v>0</v>
      </c>
      <c r="FW103" s="132">
        <v>0</v>
      </c>
      <c r="FX103" s="132"/>
      <c r="FY103" s="85">
        <f>FY37-FY102</f>
        <v>0</v>
      </c>
      <c r="FZ103" s="132"/>
      <c r="GA103" s="132"/>
      <c r="GB103" s="132"/>
      <c r="GC103" s="120">
        <f>GC104-GC102</f>
        <v>0</v>
      </c>
      <c r="GD103" s="132">
        <v>0</v>
      </c>
      <c r="GE103" s="132"/>
      <c r="GF103" s="85">
        <f>GF37-GF102</f>
        <v>0</v>
      </c>
      <c r="GG103" s="132"/>
      <c r="GH103" s="132"/>
      <c r="GI103" s="132"/>
      <c r="GJ103" s="120">
        <f>GJ104-GJ102</f>
        <v>1</v>
      </c>
      <c r="GK103" s="132">
        <v>100000</v>
      </c>
      <c r="GL103" s="132"/>
      <c r="GM103" s="85">
        <f>GM37-GM102</f>
        <v>100000</v>
      </c>
      <c r="GN103" s="132"/>
      <c r="GO103" s="132"/>
      <c r="GP103" s="132"/>
      <c r="GQ103" s="120">
        <f>GQ104-GQ102</f>
        <v>1</v>
      </c>
      <c r="GR103" s="132">
        <v>50000</v>
      </c>
      <c r="GS103" s="132"/>
      <c r="GT103" s="85">
        <f>GT37-GT102</f>
        <v>50000</v>
      </c>
      <c r="GU103" s="132"/>
      <c r="GV103" s="132"/>
      <c r="GW103" s="132"/>
      <c r="GX103" s="120">
        <f>GX104-GX102</f>
        <v>0</v>
      </c>
      <c r="GY103" s="132">
        <v>0</v>
      </c>
      <c r="GZ103" s="132"/>
      <c r="HA103" s="85">
        <f>HA37-HA102</f>
        <v>0</v>
      </c>
      <c r="HB103" s="132"/>
      <c r="HC103" s="132"/>
      <c r="HD103" s="132"/>
      <c r="HE103" s="120">
        <f>HE104-HE102</f>
        <v>1</v>
      </c>
      <c r="HF103" s="132">
        <v>30000</v>
      </c>
      <c r="HG103" s="132"/>
      <c r="HH103" s="85">
        <f>HH37-HH102</f>
        <v>30000</v>
      </c>
      <c r="HI103" s="132"/>
      <c r="HJ103" s="132"/>
      <c r="HK103" s="132"/>
      <c r="HL103" s="120">
        <f>HL104-HL102</f>
        <v>0</v>
      </c>
      <c r="HM103" s="132">
        <v>0</v>
      </c>
      <c r="HN103" s="132"/>
      <c r="HO103" s="85">
        <f>HO37-HO102</f>
        <v>0</v>
      </c>
      <c r="HP103" s="132"/>
      <c r="HQ103" s="132"/>
      <c r="HR103" s="132"/>
      <c r="HS103" s="120">
        <f>HS104-HS102</f>
        <v>3</v>
      </c>
      <c r="HT103" s="132">
        <v>6874500</v>
      </c>
      <c r="HU103" s="132"/>
      <c r="HV103" s="85">
        <f>HV37-HV102</f>
        <v>6874500</v>
      </c>
      <c r="HW103" s="132"/>
      <c r="HX103" s="132"/>
      <c r="HY103" s="132"/>
      <c r="HZ103" s="120">
        <f>HZ104-HZ102</f>
        <v>0</v>
      </c>
      <c r="IA103" s="132">
        <v>0</v>
      </c>
      <c r="IB103" s="132"/>
      <c r="IC103" s="85">
        <f>IC37-IC102</f>
        <v>0</v>
      </c>
      <c r="ID103" s="132"/>
      <c r="IE103" s="132"/>
      <c r="IF103" s="132"/>
      <c r="IG103" s="120">
        <f>IG104-IG102</f>
        <v>0</v>
      </c>
      <c r="IH103" s="132">
        <v>0</v>
      </c>
      <c r="II103" s="132"/>
      <c r="IJ103" s="85">
        <f>IJ37-IJ102</f>
        <v>0</v>
      </c>
      <c r="IK103" s="132"/>
      <c r="IL103" s="132"/>
      <c r="IM103" s="132"/>
      <c r="IN103" s="120">
        <f>IN104-IN102</f>
        <v>0</v>
      </c>
      <c r="IO103" s="132">
        <v>0</v>
      </c>
      <c r="IP103" s="132"/>
      <c r="IQ103" s="85">
        <f>IQ37-IQ102</f>
        <v>0</v>
      </c>
      <c r="IR103" s="132"/>
      <c r="IS103" s="132"/>
      <c r="IT103" s="132"/>
      <c r="IU103" s="120">
        <f>IU104-IU102</f>
        <v>0</v>
      </c>
      <c r="IV103" s="132">
        <v>0</v>
      </c>
      <c r="IW103" s="132"/>
      <c r="IX103" s="85">
        <f>IX37-IX102</f>
        <v>0</v>
      </c>
      <c r="IY103" s="132"/>
      <c r="IZ103" s="132"/>
      <c r="JA103" s="132"/>
      <c r="JB103" s="120">
        <f>JB104-JB102</f>
        <v>0</v>
      </c>
      <c r="JC103" s="132">
        <v>0</v>
      </c>
      <c r="JD103" s="132"/>
      <c r="JE103" s="85">
        <f>JE37-JE102</f>
        <v>0</v>
      </c>
      <c r="JF103" s="132"/>
      <c r="JG103" s="132"/>
      <c r="JH103" s="132"/>
      <c r="JI103" s="120">
        <f>JI104-JI102</f>
        <v>0</v>
      </c>
      <c r="JJ103" s="132">
        <v>0</v>
      </c>
      <c r="JK103" s="132"/>
      <c r="JL103" s="85">
        <f>JL37-JL102</f>
        <v>0</v>
      </c>
      <c r="JM103" s="132"/>
      <c r="JN103" s="132"/>
      <c r="JO103" s="132"/>
      <c r="JP103" s="120">
        <f>JP104-JP102</f>
        <v>0</v>
      </c>
      <c r="JQ103" s="132">
        <v>0</v>
      </c>
      <c r="JR103" s="132"/>
      <c r="JS103" s="85">
        <f>JS37-JS102</f>
        <v>0</v>
      </c>
      <c r="JT103" s="132"/>
      <c r="JU103" s="132"/>
      <c r="JV103" s="132"/>
      <c r="JW103" s="120">
        <f>JW104-JW102</f>
        <v>14</v>
      </c>
      <c r="JX103" s="132">
        <v>350000</v>
      </c>
      <c r="JY103" s="132"/>
      <c r="JZ103" s="85">
        <f>JZ37-JZ102</f>
        <v>350000</v>
      </c>
      <c r="KA103" s="132"/>
      <c r="KB103" s="132"/>
      <c r="KC103" s="132"/>
      <c r="KD103" s="120">
        <f>KD104-KD102</f>
        <v>0</v>
      </c>
      <c r="KE103" s="132">
        <v>0</v>
      </c>
      <c r="KF103" s="132"/>
      <c r="KG103" s="85">
        <f>KG37-KG102</f>
        <v>0</v>
      </c>
      <c r="KH103" s="132"/>
      <c r="KI103" s="132"/>
      <c r="KJ103" s="132"/>
      <c r="KK103" s="120">
        <f>KK104-KK102</f>
        <v>0</v>
      </c>
      <c r="KL103" s="132">
        <v>0</v>
      </c>
      <c r="KM103" s="132"/>
      <c r="KN103" s="85">
        <f>KN37-KN102</f>
        <v>0</v>
      </c>
      <c r="KO103" s="132"/>
      <c r="KP103" s="132"/>
      <c r="KQ103" s="132"/>
      <c r="KR103" s="120">
        <f>KR104-KR102</f>
        <v>0</v>
      </c>
      <c r="KS103" s="132">
        <v>150000</v>
      </c>
      <c r="KT103" s="132"/>
      <c r="KU103" s="85">
        <f>KU37-KU102</f>
        <v>150000</v>
      </c>
      <c r="KV103" s="132"/>
      <c r="KW103" s="132"/>
      <c r="KX103" s="132"/>
      <c r="KY103" s="120">
        <f>KY104-KY102</f>
        <v>0</v>
      </c>
      <c r="KZ103" s="132">
        <v>0</v>
      </c>
      <c r="LA103" s="132"/>
      <c r="LB103" s="85">
        <f>LB37-LB102</f>
        <v>0</v>
      </c>
      <c r="LC103" s="132"/>
      <c r="LD103" s="132"/>
      <c r="LE103" s="132"/>
      <c r="LF103" s="120">
        <f>LF104-LF102</f>
        <v>0</v>
      </c>
      <c r="LG103" s="132">
        <v>0</v>
      </c>
      <c r="LH103" s="132"/>
      <c r="LI103" s="85">
        <f>LI37-LI102</f>
        <v>0</v>
      </c>
      <c r="LJ103" s="132"/>
      <c r="LK103" s="132"/>
      <c r="LL103" s="132"/>
      <c r="LM103" s="120">
        <f>LM104-LM102</f>
        <v>0</v>
      </c>
      <c r="LN103" s="132">
        <v>0</v>
      </c>
      <c r="LO103" s="132"/>
      <c r="LP103" s="85">
        <f>LP37-LP102</f>
        <v>0</v>
      </c>
      <c r="LQ103" s="132"/>
      <c r="LR103" s="132"/>
      <c r="LS103" s="132"/>
      <c r="LT103" s="120">
        <f>LT104-LT102</f>
        <v>0</v>
      </c>
      <c r="LU103" s="132">
        <v>0</v>
      </c>
      <c r="LV103" s="132"/>
      <c r="LW103" s="85">
        <f>LW37-LW102</f>
        <v>0</v>
      </c>
      <c r="LX103" s="132"/>
      <c r="LY103" s="132"/>
      <c r="LZ103" s="132"/>
      <c r="MA103" s="120">
        <f>MA104-MA102</f>
        <v>0</v>
      </c>
      <c r="MB103" s="132">
        <v>0</v>
      </c>
      <c r="MC103" s="132"/>
      <c r="MD103" s="85">
        <f>MD37-MD102</f>
        <v>0</v>
      </c>
      <c r="ME103" s="132"/>
      <c r="MF103" s="132"/>
      <c r="MG103" s="132"/>
      <c r="MH103" s="120">
        <f>MH104-MH102</f>
        <v>400</v>
      </c>
      <c r="MI103" s="132">
        <v>24000</v>
      </c>
      <c r="MJ103" s="132"/>
      <c r="MK103" s="85">
        <f>MK37-MK102</f>
        <v>24000</v>
      </c>
      <c r="ML103" s="132"/>
      <c r="MM103" s="132"/>
      <c r="MN103" s="132"/>
      <c r="MO103" s="120">
        <f>MO104-MO102</f>
        <v>0</v>
      </c>
      <c r="MP103" s="132">
        <v>0</v>
      </c>
      <c r="MQ103" s="132"/>
      <c r="MR103" s="85">
        <f>MR37-MR102</f>
        <v>0</v>
      </c>
      <c r="MS103" s="132"/>
      <c r="MT103" s="132"/>
      <c r="MU103" s="132"/>
      <c r="MV103" s="120">
        <f>MV104-MV102</f>
        <v>0</v>
      </c>
      <c r="MW103" s="132">
        <v>0</v>
      </c>
      <c r="MX103" s="132"/>
      <c r="MY103" s="85">
        <f>MY37-MY102</f>
        <v>0</v>
      </c>
      <c r="MZ103" s="132"/>
      <c r="NA103" s="132"/>
      <c r="NB103" s="132"/>
      <c r="NC103" s="120">
        <f>NC104-NC102</f>
        <v>0</v>
      </c>
      <c r="ND103" s="132">
        <v>10734930</v>
      </c>
      <c r="NE103" s="132"/>
      <c r="NF103" s="85">
        <f>NF37-NF102</f>
        <v>10734929.688999999</v>
      </c>
      <c r="NG103" s="132"/>
      <c r="NH103" s="132"/>
      <c r="NI103" s="132"/>
      <c r="NJ103" s="120">
        <f>NJ104-NJ102</f>
        <v>4944</v>
      </c>
      <c r="NK103" s="132">
        <v>988800</v>
      </c>
      <c r="NL103" s="132"/>
      <c r="NM103" s="85">
        <f>NM37-NM102</f>
        <v>988800</v>
      </c>
      <c r="NN103" s="132"/>
      <c r="NO103" s="132"/>
      <c r="NP103" s="132"/>
      <c r="NQ103" s="120">
        <f>NQ104-NQ102</f>
        <v>0</v>
      </c>
      <c r="NR103" s="132">
        <v>0</v>
      </c>
      <c r="NS103" s="132"/>
      <c r="NT103" s="85">
        <f>NT37-NT102</f>
        <v>0</v>
      </c>
      <c r="NU103" s="132"/>
      <c r="NV103" s="132"/>
      <c r="NW103" s="132"/>
      <c r="NX103" s="120">
        <f>NX104-NX102</f>
        <v>0</v>
      </c>
      <c r="NY103" s="132">
        <v>0</v>
      </c>
      <c r="NZ103" s="132"/>
      <c r="OA103" s="85">
        <f>OA37-OA102</f>
        <v>0</v>
      </c>
      <c r="OB103" s="132"/>
      <c r="OC103" s="132"/>
      <c r="OD103" s="132"/>
      <c r="OE103" s="120">
        <f>OE104-OE102</f>
        <v>0</v>
      </c>
      <c r="OF103" s="132">
        <v>0</v>
      </c>
      <c r="OG103" s="132"/>
      <c r="OH103" s="85">
        <f>OH37-OH102</f>
        <v>0</v>
      </c>
      <c r="OI103" s="132"/>
      <c r="OJ103" s="132"/>
      <c r="OK103" s="132"/>
      <c r="OL103" s="120">
        <f>OL104-OL102</f>
        <v>0</v>
      </c>
      <c r="OM103" s="132">
        <v>0</v>
      </c>
      <c r="ON103" s="132"/>
      <c r="OO103" s="85">
        <f>OO37-OO102</f>
        <v>0</v>
      </c>
      <c r="OP103" s="132"/>
      <c r="OQ103" s="132"/>
      <c r="OR103" s="132"/>
      <c r="OS103" s="120">
        <f>OS104-OS102</f>
        <v>20055.2</v>
      </c>
      <c r="OT103" s="132">
        <v>1303588</v>
      </c>
      <c r="OU103" s="132"/>
      <c r="OV103" s="85">
        <f>OV37-OV102</f>
        <v>1303588</v>
      </c>
      <c r="OW103" s="132"/>
      <c r="OX103" s="132"/>
      <c r="OY103" s="132"/>
      <c r="OZ103" s="120">
        <f>OZ104-OZ102</f>
        <v>0</v>
      </c>
      <c r="PA103" s="132">
        <v>0</v>
      </c>
      <c r="PB103" s="132"/>
      <c r="PC103" s="85">
        <f>PC37-PC102</f>
        <v>0</v>
      </c>
      <c r="PD103" s="132"/>
      <c r="PE103" s="132"/>
      <c r="PF103" s="132"/>
      <c r="PG103" s="120">
        <f>PG104-PG102</f>
        <v>0</v>
      </c>
      <c r="PH103" s="132">
        <v>0</v>
      </c>
      <c r="PI103" s="132"/>
      <c r="PJ103" s="85">
        <f>PJ37-PJ102</f>
        <v>0</v>
      </c>
      <c r="PK103" s="132"/>
      <c r="PL103" s="132"/>
      <c r="PM103" s="132"/>
      <c r="PN103" s="120">
        <f>PN104-PN102</f>
        <v>0</v>
      </c>
      <c r="PO103" s="132">
        <v>0</v>
      </c>
      <c r="PP103" s="132"/>
      <c r="PQ103" s="85">
        <f>PQ37-PQ102</f>
        <v>0</v>
      </c>
      <c r="PR103" s="132"/>
      <c r="PS103" s="132"/>
      <c r="PT103" s="132"/>
      <c r="PU103" s="120">
        <f>PU104-PU102</f>
        <v>3384</v>
      </c>
      <c r="PV103" s="132">
        <v>744480</v>
      </c>
      <c r="PW103" s="132"/>
      <c r="PX103" s="85">
        <f>PX37-PX102</f>
        <v>744480</v>
      </c>
      <c r="PY103" s="132"/>
      <c r="PZ103" s="132"/>
      <c r="QA103" s="132"/>
      <c r="QB103" s="120">
        <f>QB104-QB102</f>
        <v>33977933</v>
      </c>
      <c r="QC103" s="132">
        <v>5436469</v>
      </c>
      <c r="QD103" s="132"/>
      <c r="QE103" s="85">
        <f>QE37-QE102</f>
        <v>5436469</v>
      </c>
      <c r="QF103" s="132"/>
      <c r="QG103" s="132"/>
      <c r="QH103" s="132"/>
      <c r="QI103" s="120">
        <f>QI104-QI102</f>
        <v>341</v>
      </c>
      <c r="QJ103" s="132">
        <v>1203389</v>
      </c>
      <c r="QK103" s="132"/>
      <c r="QL103" s="85">
        <f>QL37-QL102</f>
        <v>1203389</v>
      </c>
      <c r="QM103" s="132"/>
      <c r="QN103" s="132"/>
      <c r="QO103" s="132"/>
      <c r="QP103" s="120">
        <f>QP104-QP102</f>
        <v>3410</v>
      </c>
      <c r="QQ103" s="132">
        <v>511500</v>
      </c>
      <c r="QR103" s="132"/>
      <c r="QS103" s="85">
        <f>QS37-QS102</f>
        <v>511500</v>
      </c>
      <c r="QT103" s="132"/>
      <c r="QU103" s="132"/>
      <c r="QV103" s="132"/>
      <c r="QW103" s="120">
        <f>QW104-QW102</f>
        <v>0</v>
      </c>
      <c r="QX103" s="132">
        <v>0</v>
      </c>
      <c r="QY103" s="132"/>
      <c r="QZ103" s="85">
        <f>QZ37-QZ102</f>
        <v>0</v>
      </c>
      <c r="RA103" s="132"/>
      <c r="RB103" s="132"/>
      <c r="RC103" s="132"/>
      <c r="RD103" s="120">
        <f>RD104-RD102</f>
        <v>0</v>
      </c>
      <c r="RE103" s="132">
        <v>0</v>
      </c>
      <c r="RF103" s="132"/>
      <c r="RG103" s="85">
        <f>RG37-RG102</f>
        <v>0</v>
      </c>
      <c r="RH103" s="132"/>
      <c r="RI103" s="132"/>
      <c r="RJ103" s="132"/>
      <c r="RK103" s="120">
        <f>RK104-RK102</f>
        <v>0</v>
      </c>
      <c r="RL103" s="132">
        <v>0</v>
      </c>
      <c r="RM103" s="132"/>
      <c r="RN103" s="85">
        <f>RN37-RN102</f>
        <v>0</v>
      </c>
      <c r="RO103" s="132"/>
      <c r="RP103" s="132"/>
      <c r="RQ103" s="132"/>
      <c r="RR103" s="120">
        <f>RR104-RR102</f>
        <v>0</v>
      </c>
      <c r="RS103" s="132">
        <v>0</v>
      </c>
      <c r="RT103" s="132"/>
      <c r="RU103" s="85">
        <f>RU37-RU102</f>
        <v>0</v>
      </c>
      <c r="RV103" s="132"/>
      <c r="RW103" s="132"/>
      <c r="RX103" s="132"/>
      <c r="RY103" s="120">
        <f>RY104-RY102</f>
        <v>0</v>
      </c>
      <c r="RZ103" s="132">
        <v>0</v>
      </c>
      <c r="SA103" s="132"/>
      <c r="SB103" s="85">
        <f>SB37-SB102</f>
        <v>0</v>
      </c>
      <c r="SC103" s="132"/>
      <c r="SD103" s="132"/>
      <c r="SE103" s="132"/>
      <c r="SF103" s="120">
        <f>SF104-SF102</f>
        <v>0</v>
      </c>
      <c r="SG103" s="132">
        <v>0</v>
      </c>
      <c r="SH103" s="132"/>
      <c r="SI103" s="85">
        <f>SI37-SI102</f>
        <v>0</v>
      </c>
      <c r="SJ103" s="132"/>
      <c r="SK103" s="132"/>
      <c r="SL103" s="132"/>
      <c r="SM103" s="120">
        <f>SM104-SM102</f>
        <v>0</v>
      </c>
      <c r="SN103" s="132">
        <v>0</v>
      </c>
      <c r="SO103" s="132"/>
      <c r="SP103" s="85">
        <f>SP37-SP102</f>
        <v>0</v>
      </c>
      <c r="SQ103" s="132"/>
      <c r="SR103" s="132"/>
      <c r="SS103" s="132"/>
      <c r="ST103" s="120">
        <f>ST104-ST102</f>
        <v>0</v>
      </c>
      <c r="SU103" s="132">
        <v>0</v>
      </c>
      <c r="SV103" s="132"/>
      <c r="SW103" s="85">
        <f>SW37-SW102</f>
        <v>0</v>
      </c>
      <c r="SX103" s="132"/>
      <c r="SY103" s="132"/>
      <c r="SZ103" s="132"/>
      <c r="TA103" s="120">
        <f>TA104-TA102</f>
        <v>0</v>
      </c>
      <c r="TB103" s="132">
        <v>0</v>
      </c>
      <c r="TC103" s="132"/>
      <c r="TD103" s="85">
        <f>TD37-TD102</f>
        <v>0</v>
      </c>
      <c r="TE103" s="132"/>
      <c r="TF103" s="132"/>
      <c r="TG103" s="132"/>
      <c r="TH103" s="120">
        <f>TH104-TH102</f>
        <v>0</v>
      </c>
      <c r="TI103" s="132">
        <v>0</v>
      </c>
      <c r="TJ103" s="132"/>
      <c r="TK103" s="85">
        <f>TK37-TK102</f>
        <v>0</v>
      </c>
      <c r="TL103" s="132"/>
      <c r="TM103" s="132"/>
      <c r="TN103" s="132"/>
      <c r="TO103" s="120">
        <f>TO104-TO102</f>
        <v>0</v>
      </c>
      <c r="TP103" s="132">
        <v>0</v>
      </c>
      <c r="TQ103" s="132"/>
      <c r="TR103" s="85">
        <f>TR37-TR102</f>
        <v>0</v>
      </c>
      <c r="TS103" s="132"/>
      <c r="TT103" s="132"/>
      <c r="TU103" s="132"/>
      <c r="TV103" s="120">
        <f>TV104-TV102</f>
        <v>0</v>
      </c>
      <c r="TW103" s="132">
        <v>0</v>
      </c>
      <c r="TX103" s="132"/>
      <c r="TY103" s="85">
        <f>TY37-TY102</f>
        <v>0</v>
      </c>
      <c r="TZ103" s="132"/>
      <c r="UA103" s="132"/>
      <c r="UB103" s="132"/>
      <c r="UC103" s="120">
        <f>UC104-UC102</f>
        <v>0</v>
      </c>
      <c r="UD103" s="132">
        <v>0</v>
      </c>
      <c r="UE103" s="132"/>
      <c r="UF103" s="85">
        <f>UF37-UF102</f>
        <v>0</v>
      </c>
      <c r="UG103" s="132"/>
      <c r="UH103" s="132"/>
      <c r="UI103" s="132"/>
      <c r="UJ103" s="120">
        <f>UJ104-UJ102</f>
        <v>0</v>
      </c>
      <c r="UK103" s="132">
        <v>0</v>
      </c>
      <c r="UL103" s="132"/>
      <c r="UM103" s="85">
        <f>UM37-UM102</f>
        <v>0</v>
      </c>
      <c r="UN103" s="132"/>
      <c r="UO103" s="132"/>
      <c r="UP103" s="132"/>
      <c r="UQ103" s="120">
        <f>UQ104-UQ102</f>
        <v>0</v>
      </c>
      <c r="UR103" s="132">
        <v>0</v>
      </c>
      <c r="US103" s="132"/>
      <c r="UT103" s="85">
        <f>UT37-UT102</f>
        <v>0</v>
      </c>
      <c r="UU103" s="132"/>
      <c r="UV103" s="132"/>
      <c r="UW103" s="132"/>
      <c r="UX103" s="120">
        <f>UX104-UX102</f>
        <v>0</v>
      </c>
      <c r="UY103" s="132">
        <v>0</v>
      </c>
      <c r="UZ103" s="132"/>
      <c r="VA103" s="85">
        <f>VA37-VA102</f>
        <v>0.19972826086450368</v>
      </c>
      <c r="VB103" s="132"/>
      <c r="VC103" s="132"/>
      <c r="VD103" s="132"/>
      <c r="VE103" s="120">
        <f>VE104-VE102</f>
        <v>0</v>
      </c>
      <c r="VF103" s="132">
        <v>0</v>
      </c>
      <c r="VG103" s="132"/>
      <c r="VH103" s="85">
        <f>VH37-VH102</f>
        <v>0</v>
      </c>
      <c r="VI103" s="132"/>
      <c r="VJ103" s="132"/>
      <c r="VK103" s="132"/>
      <c r="VL103" s="120">
        <f>VL104-VL102</f>
        <v>0</v>
      </c>
      <c r="VM103" s="132">
        <v>0</v>
      </c>
      <c r="VN103" s="132"/>
      <c r="VO103" s="85">
        <f>VO37-VO102</f>
        <v>0</v>
      </c>
      <c r="VP103" s="132"/>
      <c r="VQ103" s="132"/>
      <c r="VR103" s="132"/>
      <c r="VS103" s="120">
        <f>VS104-VS102</f>
        <v>500</v>
      </c>
      <c r="VT103" s="132">
        <v>500000</v>
      </c>
      <c r="VU103" s="132"/>
      <c r="VV103" s="85">
        <f>VV37-VV102</f>
        <v>500000</v>
      </c>
      <c r="VW103" s="132"/>
      <c r="VX103" s="132"/>
      <c r="VY103" s="132"/>
      <c r="VZ103" s="120">
        <f>VZ104-VZ102</f>
        <v>0</v>
      </c>
      <c r="WA103" s="132">
        <v>500000</v>
      </c>
      <c r="WB103" s="132"/>
      <c r="WC103" s="85">
        <f>WC37-WC102</f>
        <v>500000</v>
      </c>
      <c r="WD103" s="132"/>
      <c r="WE103" s="132"/>
      <c r="WF103" s="132"/>
      <c r="WG103" s="120">
        <f>WG104-WG102</f>
        <v>1</v>
      </c>
      <c r="WH103" s="132">
        <v>500000</v>
      </c>
      <c r="WI103" s="132"/>
      <c r="WJ103" s="85">
        <f>WJ37-WJ102</f>
        <v>500000</v>
      </c>
      <c r="WK103" s="132"/>
      <c r="WL103" s="132"/>
      <c r="WM103" s="132"/>
      <c r="WN103" s="120">
        <f>WN104-WN102</f>
        <v>1</v>
      </c>
      <c r="WO103" s="132">
        <v>100000</v>
      </c>
      <c r="WP103" s="132"/>
      <c r="WQ103" s="85">
        <f>WQ37-WQ102</f>
        <v>100000</v>
      </c>
      <c r="WR103" s="132"/>
      <c r="WS103" s="132"/>
      <c r="WT103" s="132"/>
      <c r="WU103" s="120">
        <f>WU104-WU102</f>
        <v>1</v>
      </c>
      <c r="WV103" s="132">
        <v>600000</v>
      </c>
      <c r="WW103" s="132"/>
      <c r="WX103" s="85">
        <f>WX37-WX102</f>
        <v>600000</v>
      </c>
      <c r="WY103" s="132"/>
      <c r="WZ103" s="132"/>
      <c r="XA103" s="132"/>
      <c r="XB103" s="120">
        <f>XB104-XB102</f>
        <v>0</v>
      </c>
      <c r="XC103" s="132">
        <v>0</v>
      </c>
      <c r="XD103" s="132"/>
      <c r="XE103" s="85">
        <f>XE37-XE102</f>
        <v>0</v>
      </c>
      <c r="XF103" s="132"/>
      <c r="XG103" s="132"/>
      <c r="XH103" s="132"/>
      <c r="XI103" s="120">
        <f>XI104-XI102</f>
        <v>1</v>
      </c>
      <c r="XJ103" s="132">
        <v>50000</v>
      </c>
      <c r="XK103" s="132"/>
      <c r="XL103" s="85">
        <f>XL37-XL102</f>
        <v>50000</v>
      </c>
      <c r="XM103" s="132"/>
      <c r="XN103" s="132"/>
      <c r="XO103" s="132"/>
      <c r="XP103" s="120">
        <f>XP104-XP102</f>
        <v>2</v>
      </c>
      <c r="XQ103" s="132">
        <v>20000</v>
      </c>
      <c r="XR103" s="132"/>
      <c r="XS103" s="85">
        <f>XS37-XS102</f>
        <v>20000</v>
      </c>
      <c r="XT103" s="132"/>
      <c r="XU103" s="132"/>
      <c r="XV103" s="132"/>
      <c r="XW103" s="120">
        <f>XW104-XW102</f>
        <v>0</v>
      </c>
      <c r="XX103" s="132">
        <v>0</v>
      </c>
      <c r="XY103" s="132"/>
      <c r="XZ103" s="85">
        <f>XZ37-XZ102</f>
        <v>0</v>
      </c>
      <c r="YA103" s="132"/>
      <c r="YB103" s="132"/>
      <c r="YC103" s="132"/>
      <c r="YD103" s="120">
        <f>YD104-YD102</f>
        <v>4398458.6114211595</v>
      </c>
      <c r="YE103" s="132">
        <v>15482574</v>
      </c>
      <c r="YF103" s="132"/>
      <c r="YG103" s="85">
        <f>YG37-YG102</f>
        <v>15482574.312202482</v>
      </c>
      <c r="YH103" s="132"/>
      <c r="YI103" s="132"/>
      <c r="YJ103" s="132"/>
      <c r="YK103" s="120">
        <f>YK104-YK102</f>
        <v>0</v>
      </c>
      <c r="YL103" s="132">
        <v>0</v>
      </c>
      <c r="YM103" s="132"/>
      <c r="YN103" s="85">
        <f>YN37-YN102</f>
        <v>0</v>
      </c>
      <c r="YO103" s="132"/>
      <c r="YP103" s="132"/>
      <c r="YQ103" s="132"/>
      <c r="YR103" s="120">
        <f>YR104-YR102</f>
        <v>0</v>
      </c>
      <c r="YS103" s="132">
        <v>0</v>
      </c>
      <c r="YT103" s="132">
        <v>153846</v>
      </c>
      <c r="YU103" s="85">
        <f>YU37-YU102</f>
        <v>153846.20000000001</v>
      </c>
      <c r="YV103" s="132"/>
      <c r="YW103" s="132"/>
      <c r="YX103" s="132"/>
      <c r="YY103" s="120">
        <f>YY104-YY102</f>
        <v>0</v>
      </c>
      <c r="YZ103" s="132">
        <v>1601406</v>
      </c>
      <c r="ZA103" s="132"/>
      <c r="ZB103" s="85">
        <f>ZB37-ZB102</f>
        <v>1601406</v>
      </c>
      <c r="ZC103" s="132"/>
      <c r="ZD103" s="132"/>
      <c r="ZE103" s="132"/>
      <c r="ZF103" s="120">
        <f>ZF104-ZF102</f>
        <v>0</v>
      </c>
      <c r="ZG103" s="132">
        <v>0</v>
      </c>
      <c r="ZH103" s="132"/>
      <c r="ZI103" s="85">
        <f>ZI37-ZI102</f>
        <v>0</v>
      </c>
      <c r="ZJ103" s="132"/>
      <c r="ZK103" s="132"/>
      <c r="ZL103" s="132"/>
      <c r="ZM103" s="120">
        <f>ZM104-ZM102</f>
        <v>0</v>
      </c>
      <c r="ZN103" s="132">
        <v>0</v>
      </c>
      <c r="ZO103" s="132"/>
      <c r="ZP103" s="85">
        <f>ZP37-ZP102</f>
        <v>0</v>
      </c>
      <c r="ZQ103" s="132"/>
      <c r="ZR103" s="132"/>
      <c r="ZS103" s="132"/>
      <c r="ZT103" s="120">
        <f>ZT104-ZT102</f>
        <v>0</v>
      </c>
      <c r="ZU103" s="100">
        <f t="shared" ref="ZU103" si="505">K103+R103+Y103+AF103+AM103+AT103+BA103+BH103+BO103+BV103+CC103+CJ103+CQ103+CX103+DE103+DL103+DS103+DZ103+EG103+EN103+EU103+FB103+FI103+FP103+FW103+GD103+GK103+GR103+GY103+HF103+HM103+HT103+IA103+IH103+IO103+IV103+JC103+JJ103+JQ103+JX103+KE103+KL103+KS103+KZ103+LG103+LN103+LU103+MB103+MI103+MP103+MW103+ND103+NK103+NR103+NY103+OF103+OM103+OT103+PA103+PH103+PO103+PV103+QC103+QJ103+QQ103+QX103+RE103+RL103+RS103+RZ103+SG103+SN103+SU103+TB103+TI103+TP103+TW103+UD103+UK103+UR103+UY103+VF103+VM103+VT103+WA103+WH103+WO103+WV103+XC103+XJ103+XQ103+XX103+YE103+YL103+YS103+YZ103+ZG103+ZN103</f>
        <v>53651390</v>
      </c>
      <c r="ZV103" s="100">
        <f t="shared" ref="ZV103" si="506">L103+S103+Z103+AG103+AN103+AU103+BB103+BI103+BP103+BW103+CD103+CK103+CR103+CY103+DF103+DM103+DT103+EA103+EH103+EO103+EV103+FC103+FJ103+FQ103+FX103+GE103+GL103+GS103+GZ103+HG103+HN103+HU103+IB103+II103+IP103+IW103+JD103+JK103+JR103+JY103+KF103+KM103+KT103+LA103+LH103+LO103+LV103+MC103+MJ103+MQ103+MX103+NE103+NL103+NS103+NZ103+OG103+ON103+OU103+PB103+PI103+PP103+PW103+QD103+QK103+QR103+QY103+RF103+RM103+RT103+SA103+SH103+SO103+SV103+TC103+TJ103+TQ103+TX103+UE103+UL103+US103+UZ103+VG103+VN103+VU103+WB103+WI103+WP103+WW103+XD103+XK103+XR103+XY103+YF103+YM103+YT103+ZA103+ZH103+ZO103</f>
        <v>753846</v>
      </c>
      <c r="ZW103" s="85">
        <f>ZW37-ZW102</f>
        <v>54405236.400930755</v>
      </c>
      <c r="ZX103" s="108"/>
    </row>
    <row r="104" spans="1:700" s="97" customFormat="1" ht="18" customHeight="1">
      <c r="A104" s="237">
        <v>33</v>
      </c>
      <c r="B104" s="207" t="s">
        <v>55</v>
      </c>
      <c r="C104" s="207"/>
      <c r="D104" s="207"/>
      <c r="E104" s="207"/>
      <c r="F104" s="207"/>
      <c r="G104" s="207"/>
      <c r="H104" s="207"/>
      <c r="I104" s="207"/>
      <c r="J104" s="123">
        <f>J37</f>
        <v>0</v>
      </c>
      <c r="K104" s="124">
        <f t="shared" ref="K104:M104" si="507">K103+K102</f>
        <v>0</v>
      </c>
      <c r="L104" s="124">
        <f t="shared" si="507"/>
        <v>0</v>
      </c>
      <c r="M104" s="124">
        <f t="shared" si="507"/>
        <v>0</v>
      </c>
      <c r="N104" s="207"/>
      <c r="O104" s="207"/>
      <c r="P104" s="207"/>
      <c r="Q104" s="123">
        <f>Q37</f>
        <v>0</v>
      </c>
      <c r="R104" s="124">
        <f t="shared" ref="R104:T104" si="508">R103+R102</f>
        <v>0</v>
      </c>
      <c r="S104" s="124">
        <f t="shared" si="508"/>
        <v>0</v>
      </c>
      <c r="T104" s="124">
        <f t="shared" si="508"/>
        <v>0</v>
      </c>
      <c r="U104" s="207"/>
      <c r="V104" s="207"/>
      <c r="W104" s="207"/>
      <c r="X104" s="123">
        <f>X37</f>
        <v>0</v>
      </c>
      <c r="Y104" s="124">
        <f t="shared" ref="Y104:AA104" si="509">Y103+Y102</f>
        <v>0</v>
      </c>
      <c r="Z104" s="124">
        <f t="shared" si="509"/>
        <v>0</v>
      </c>
      <c r="AA104" s="124">
        <f t="shared" si="509"/>
        <v>0</v>
      </c>
      <c r="AB104" s="207"/>
      <c r="AC104" s="207"/>
      <c r="AD104" s="207"/>
      <c r="AE104" s="123">
        <f>AE37</f>
        <v>0</v>
      </c>
      <c r="AF104" s="124">
        <f t="shared" ref="AF104:AH104" si="510">AF103+AF102</f>
        <v>0</v>
      </c>
      <c r="AG104" s="124">
        <f t="shared" si="510"/>
        <v>0</v>
      </c>
      <c r="AH104" s="124">
        <f t="shared" si="510"/>
        <v>0</v>
      </c>
      <c r="AI104" s="207"/>
      <c r="AJ104" s="207"/>
      <c r="AK104" s="207"/>
      <c r="AL104" s="123">
        <f>AL37</f>
        <v>0</v>
      </c>
      <c r="AM104" s="124">
        <f t="shared" ref="AM104:AO104" si="511">AM103+AM102</f>
        <v>2906000</v>
      </c>
      <c r="AN104" s="124">
        <f t="shared" si="511"/>
        <v>600000</v>
      </c>
      <c r="AO104" s="124">
        <f t="shared" si="511"/>
        <v>3506000</v>
      </c>
      <c r="AP104" s="207"/>
      <c r="AQ104" s="207"/>
      <c r="AR104" s="207"/>
      <c r="AS104" s="123">
        <f>AS37</f>
        <v>12</v>
      </c>
      <c r="AT104" s="124">
        <f t="shared" ref="AT104:AV104" si="512">AT103+AT102</f>
        <v>24000</v>
      </c>
      <c r="AU104" s="124">
        <f t="shared" si="512"/>
        <v>0</v>
      </c>
      <c r="AV104" s="124">
        <f t="shared" si="512"/>
        <v>24000</v>
      </c>
      <c r="AW104" s="207"/>
      <c r="AX104" s="207"/>
      <c r="AY104" s="207"/>
      <c r="AZ104" s="123">
        <f>AZ37</f>
        <v>101</v>
      </c>
      <c r="BA104" s="124">
        <f t="shared" ref="BA104:BC104" si="513">BA103+BA102</f>
        <v>252500</v>
      </c>
      <c r="BB104" s="124">
        <f t="shared" si="513"/>
        <v>0</v>
      </c>
      <c r="BC104" s="124">
        <f t="shared" si="513"/>
        <v>252500</v>
      </c>
      <c r="BD104" s="207"/>
      <c r="BE104" s="207"/>
      <c r="BF104" s="207"/>
      <c r="BG104" s="123">
        <f>BG37</f>
        <v>58</v>
      </c>
      <c r="BH104" s="124">
        <f t="shared" ref="BH104:BJ104" si="514">BH103+BH102</f>
        <v>406000</v>
      </c>
      <c r="BI104" s="124">
        <f t="shared" si="514"/>
        <v>0</v>
      </c>
      <c r="BJ104" s="124">
        <f t="shared" si="514"/>
        <v>406000</v>
      </c>
      <c r="BK104" s="207"/>
      <c r="BL104" s="207"/>
      <c r="BM104" s="207"/>
      <c r="BN104" s="123">
        <f>BN37</f>
        <v>0</v>
      </c>
      <c r="BO104" s="124">
        <f t="shared" ref="BO104:BQ104" si="515">BO103+BO102</f>
        <v>0</v>
      </c>
      <c r="BP104" s="124">
        <f t="shared" si="515"/>
        <v>0</v>
      </c>
      <c r="BQ104" s="124">
        <f t="shared" si="515"/>
        <v>0</v>
      </c>
      <c r="BR104" s="207"/>
      <c r="BS104" s="207"/>
      <c r="BT104" s="207"/>
      <c r="BU104" s="123">
        <f>BU37</f>
        <v>46</v>
      </c>
      <c r="BV104" s="124">
        <f t="shared" ref="BV104:BX104" si="516">BV103+BV102</f>
        <v>32200</v>
      </c>
      <c r="BW104" s="124">
        <f t="shared" si="516"/>
        <v>0</v>
      </c>
      <c r="BX104" s="124">
        <f t="shared" si="516"/>
        <v>32200</v>
      </c>
      <c r="BY104" s="207"/>
      <c r="BZ104" s="207"/>
      <c r="CA104" s="207"/>
      <c r="CB104" s="123">
        <f>CB37</f>
        <v>266</v>
      </c>
      <c r="CC104" s="124">
        <f t="shared" ref="CC104:CE104" si="517">CC103+CC102</f>
        <v>199500</v>
      </c>
      <c r="CD104" s="124">
        <f t="shared" si="517"/>
        <v>0</v>
      </c>
      <c r="CE104" s="124">
        <f t="shared" si="517"/>
        <v>199500</v>
      </c>
      <c r="CF104" s="207"/>
      <c r="CG104" s="207"/>
      <c r="CH104" s="207"/>
      <c r="CI104" s="123">
        <f>CI37</f>
        <v>31</v>
      </c>
      <c r="CJ104" s="124">
        <f t="shared" ref="CJ104:CL104" si="518">CJ103+CJ102</f>
        <v>310000</v>
      </c>
      <c r="CK104" s="124">
        <f t="shared" si="518"/>
        <v>0</v>
      </c>
      <c r="CL104" s="124">
        <f t="shared" si="518"/>
        <v>310000</v>
      </c>
      <c r="CM104" s="207"/>
      <c r="CN104" s="207"/>
      <c r="CO104" s="207"/>
      <c r="CP104" s="123">
        <f>CP37</f>
        <v>1</v>
      </c>
      <c r="CQ104" s="124">
        <f t="shared" ref="CQ104:CS104" si="519">CQ103+CQ102</f>
        <v>1545554</v>
      </c>
      <c r="CR104" s="124">
        <f t="shared" si="519"/>
        <v>0</v>
      </c>
      <c r="CS104" s="124">
        <f t="shared" si="519"/>
        <v>1545554</v>
      </c>
      <c r="CT104" s="207"/>
      <c r="CU104" s="207"/>
      <c r="CV104" s="207"/>
      <c r="CW104" s="123">
        <f>CW37</f>
        <v>0</v>
      </c>
      <c r="CX104" s="124">
        <f t="shared" ref="CX104:CZ104" si="520">CX103+CX102</f>
        <v>0</v>
      </c>
      <c r="CY104" s="124">
        <f t="shared" si="520"/>
        <v>0</v>
      </c>
      <c r="CZ104" s="124">
        <f t="shared" si="520"/>
        <v>0</v>
      </c>
      <c r="DA104" s="207"/>
      <c r="DB104" s="207"/>
      <c r="DC104" s="207"/>
      <c r="DD104" s="123">
        <f>DD37</f>
        <v>0</v>
      </c>
      <c r="DE104" s="124">
        <f t="shared" ref="DE104:DG104" si="521">DE103+DE102</f>
        <v>0</v>
      </c>
      <c r="DF104" s="124">
        <f t="shared" si="521"/>
        <v>0</v>
      </c>
      <c r="DG104" s="124">
        <f t="shared" si="521"/>
        <v>0</v>
      </c>
      <c r="DH104" s="207"/>
      <c r="DI104" s="207"/>
      <c r="DJ104" s="207"/>
      <c r="DK104" s="123">
        <f>DK37</f>
        <v>0</v>
      </c>
      <c r="DL104" s="124">
        <f t="shared" ref="DL104:DN104" si="522">DL103+DL102</f>
        <v>0</v>
      </c>
      <c r="DM104" s="124">
        <f t="shared" si="522"/>
        <v>0</v>
      </c>
      <c r="DN104" s="124">
        <f t="shared" si="522"/>
        <v>0</v>
      </c>
      <c r="DO104" s="207"/>
      <c r="DP104" s="207"/>
      <c r="DQ104" s="207"/>
      <c r="DR104" s="123">
        <f>DR37</f>
        <v>0</v>
      </c>
      <c r="DS104" s="124">
        <f t="shared" ref="DS104:DU104" si="523">DS103+DS102</f>
        <v>0</v>
      </c>
      <c r="DT104" s="124">
        <f t="shared" si="523"/>
        <v>0</v>
      </c>
      <c r="DU104" s="124">
        <f t="shared" si="523"/>
        <v>0</v>
      </c>
      <c r="DV104" s="207"/>
      <c r="DW104" s="207"/>
      <c r="DX104" s="207"/>
      <c r="DY104" s="123">
        <f>DY37</f>
        <v>2</v>
      </c>
      <c r="DZ104" s="124">
        <f t="shared" ref="DZ104:EB104" si="524">DZ103+DZ102</f>
        <v>120000</v>
      </c>
      <c r="EA104" s="124">
        <f t="shared" si="524"/>
        <v>0</v>
      </c>
      <c r="EB104" s="124">
        <f t="shared" si="524"/>
        <v>120000</v>
      </c>
      <c r="EC104" s="207"/>
      <c r="ED104" s="207"/>
      <c r="EE104" s="207"/>
      <c r="EF104" s="123">
        <f>EF37</f>
        <v>0</v>
      </c>
      <c r="EG104" s="124">
        <f t="shared" ref="EG104:EI104" si="525">EG103+EG102</f>
        <v>0</v>
      </c>
      <c r="EH104" s="124">
        <f t="shared" si="525"/>
        <v>0</v>
      </c>
      <c r="EI104" s="124">
        <f t="shared" si="525"/>
        <v>0</v>
      </c>
      <c r="EJ104" s="207"/>
      <c r="EK104" s="207"/>
      <c r="EL104" s="207"/>
      <c r="EM104" s="123">
        <f>EM37</f>
        <v>0</v>
      </c>
      <c r="EN104" s="124">
        <f t="shared" ref="EN104:EP104" si="526">EN103+EN102</f>
        <v>0</v>
      </c>
      <c r="EO104" s="124">
        <f t="shared" si="526"/>
        <v>0</v>
      </c>
      <c r="EP104" s="124">
        <f t="shared" si="526"/>
        <v>0</v>
      </c>
      <c r="EQ104" s="207"/>
      <c r="ER104" s="207"/>
      <c r="ES104" s="207"/>
      <c r="ET104" s="123">
        <f>ET37</f>
        <v>0</v>
      </c>
      <c r="EU104" s="124">
        <f t="shared" ref="EU104:EW104" si="527">EU103+EU102</f>
        <v>0</v>
      </c>
      <c r="EV104" s="124">
        <f t="shared" si="527"/>
        <v>0</v>
      </c>
      <c r="EW104" s="124">
        <f t="shared" si="527"/>
        <v>0</v>
      </c>
      <c r="EX104" s="207"/>
      <c r="EY104" s="207"/>
      <c r="EZ104" s="207"/>
      <c r="FA104" s="123">
        <f>FA37</f>
        <v>1</v>
      </c>
      <c r="FB104" s="124">
        <f t="shared" ref="FB104:FD104" si="528">FB103+FB102</f>
        <v>50000</v>
      </c>
      <c r="FC104" s="124">
        <f t="shared" si="528"/>
        <v>0</v>
      </c>
      <c r="FD104" s="124">
        <f t="shared" si="528"/>
        <v>50000</v>
      </c>
      <c r="FE104" s="207"/>
      <c r="FF104" s="207"/>
      <c r="FG104" s="207"/>
      <c r="FH104" s="123">
        <f>FH37</f>
        <v>0</v>
      </c>
      <c r="FI104" s="124">
        <f t="shared" ref="FI104:FK104" si="529">FI103+FI102</f>
        <v>0</v>
      </c>
      <c r="FJ104" s="124">
        <f t="shared" si="529"/>
        <v>0</v>
      </c>
      <c r="FK104" s="124">
        <f t="shared" si="529"/>
        <v>0</v>
      </c>
      <c r="FL104" s="207"/>
      <c r="FM104" s="207"/>
      <c r="FN104" s="207"/>
      <c r="FO104" s="123">
        <f>FO37</f>
        <v>0</v>
      </c>
      <c r="FP104" s="124">
        <f t="shared" ref="FP104:FR104" si="530">FP103+FP102</f>
        <v>120000</v>
      </c>
      <c r="FQ104" s="124">
        <f t="shared" si="530"/>
        <v>0</v>
      </c>
      <c r="FR104" s="124">
        <f t="shared" si="530"/>
        <v>120000</v>
      </c>
      <c r="FS104" s="207"/>
      <c r="FT104" s="207"/>
      <c r="FU104" s="207"/>
      <c r="FV104" s="123">
        <f>FV37</f>
        <v>0</v>
      </c>
      <c r="FW104" s="124">
        <f t="shared" ref="FW104:FY104" si="531">FW103+FW102</f>
        <v>0</v>
      </c>
      <c r="FX104" s="124">
        <f t="shared" si="531"/>
        <v>0</v>
      </c>
      <c r="FY104" s="124">
        <f t="shared" si="531"/>
        <v>0</v>
      </c>
      <c r="FZ104" s="207"/>
      <c r="GA104" s="207"/>
      <c r="GB104" s="207"/>
      <c r="GC104" s="123">
        <f>GC37</f>
        <v>0</v>
      </c>
      <c r="GD104" s="124">
        <f t="shared" ref="GD104:GF104" si="532">GD103+GD102</f>
        <v>0</v>
      </c>
      <c r="GE104" s="124">
        <f t="shared" si="532"/>
        <v>0</v>
      </c>
      <c r="GF104" s="124">
        <f t="shared" si="532"/>
        <v>0</v>
      </c>
      <c r="GG104" s="207"/>
      <c r="GH104" s="207"/>
      <c r="GI104" s="207"/>
      <c r="GJ104" s="123">
        <f>GJ37</f>
        <v>1</v>
      </c>
      <c r="GK104" s="124">
        <f t="shared" ref="GK104:GM104" si="533">GK103+GK102</f>
        <v>100000</v>
      </c>
      <c r="GL104" s="124">
        <f t="shared" si="533"/>
        <v>0</v>
      </c>
      <c r="GM104" s="124">
        <f t="shared" si="533"/>
        <v>100000</v>
      </c>
      <c r="GN104" s="207"/>
      <c r="GO104" s="207"/>
      <c r="GP104" s="207"/>
      <c r="GQ104" s="123">
        <f>GQ37</f>
        <v>1</v>
      </c>
      <c r="GR104" s="124">
        <f t="shared" ref="GR104:GT104" si="534">GR103+GR102</f>
        <v>50000</v>
      </c>
      <c r="GS104" s="124">
        <f t="shared" si="534"/>
        <v>0</v>
      </c>
      <c r="GT104" s="124">
        <f t="shared" si="534"/>
        <v>50000</v>
      </c>
      <c r="GU104" s="207"/>
      <c r="GV104" s="207"/>
      <c r="GW104" s="207"/>
      <c r="GX104" s="123">
        <f>GX37</f>
        <v>0</v>
      </c>
      <c r="GY104" s="124">
        <f t="shared" ref="GY104:HA104" si="535">GY103+GY102</f>
        <v>0</v>
      </c>
      <c r="GZ104" s="124">
        <f t="shared" si="535"/>
        <v>0</v>
      </c>
      <c r="HA104" s="124">
        <f t="shared" si="535"/>
        <v>0</v>
      </c>
      <c r="HB104" s="207"/>
      <c r="HC104" s="207"/>
      <c r="HD104" s="207"/>
      <c r="HE104" s="123">
        <f>HE37</f>
        <v>1</v>
      </c>
      <c r="HF104" s="124">
        <f t="shared" ref="HF104:HH104" si="536">HF103+HF102</f>
        <v>30000</v>
      </c>
      <c r="HG104" s="124">
        <f t="shared" si="536"/>
        <v>0</v>
      </c>
      <c r="HH104" s="124">
        <f t="shared" si="536"/>
        <v>30000</v>
      </c>
      <c r="HI104" s="207"/>
      <c r="HJ104" s="207"/>
      <c r="HK104" s="207"/>
      <c r="HL104" s="123">
        <f>HL37</f>
        <v>0</v>
      </c>
      <c r="HM104" s="124">
        <f t="shared" ref="HM104:HO104" si="537">HM103+HM102</f>
        <v>0</v>
      </c>
      <c r="HN104" s="124">
        <f t="shared" si="537"/>
        <v>0</v>
      </c>
      <c r="HO104" s="124">
        <f t="shared" si="537"/>
        <v>0</v>
      </c>
      <c r="HP104" s="207"/>
      <c r="HQ104" s="207"/>
      <c r="HR104" s="207"/>
      <c r="HS104" s="123">
        <f>HS37</f>
        <v>3</v>
      </c>
      <c r="HT104" s="124">
        <f t="shared" ref="HT104:HV104" si="538">HT103+HT102</f>
        <v>6874500</v>
      </c>
      <c r="HU104" s="124">
        <f t="shared" si="538"/>
        <v>0</v>
      </c>
      <c r="HV104" s="124">
        <f t="shared" si="538"/>
        <v>6874500</v>
      </c>
      <c r="HW104" s="207"/>
      <c r="HX104" s="207"/>
      <c r="HY104" s="207"/>
      <c r="HZ104" s="123">
        <f>HZ37</f>
        <v>0</v>
      </c>
      <c r="IA104" s="124">
        <f t="shared" ref="IA104:IC104" si="539">IA103+IA102</f>
        <v>0</v>
      </c>
      <c r="IB104" s="124">
        <f t="shared" si="539"/>
        <v>0</v>
      </c>
      <c r="IC104" s="124">
        <f t="shared" si="539"/>
        <v>0</v>
      </c>
      <c r="ID104" s="207"/>
      <c r="IE104" s="207"/>
      <c r="IF104" s="207"/>
      <c r="IG104" s="123">
        <f>IG37</f>
        <v>0</v>
      </c>
      <c r="IH104" s="124">
        <f t="shared" ref="IH104:IJ104" si="540">IH103+IH102</f>
        <v>0</v>
      </c>
      <c r="II104" s="124">
        <f t="shared" si="540"/>
        <v>0</v>
      </c>
      <c r="IJ104" s="124">
        <f t="shared" si="540"/>
        <v>0</v>
      </c>
      <c r="IK104" s="207"/>
      <c r="IL104" s="207"/>
      <c r="IM104" s="207"/>
      <c r="IN104" s="123">
        <f>IN37</f>
        <v>0</v>
      </c>
      <c r="IO104" s="124">
        <f t="shared" ref="IO104:IQ104" si="541">IO103+IO102</f>
        <v>0</v>
      </c>
      <c r="IP104" s="124">
        <f t="shared" si="541"/>
        <v>0</v>
      </c>
      <c r="IQ104" s="124">
        <f t="shared" si="541"/>
        <v>0</v>
      </c>
      <c r="IR104" s="207"/>
      <c r="IS104" s="207"/>
      <c r="IT104" s="207"/>
      <c r="IU104" s="123">
        <f>IU37</f>
        <v>0</v>
      </c>
      <c r="IV104" s="124">
        <f t="shared" ref="IV104:IX104" si="542">IV103+IV102</f>
        <v>0</v>
      </c>
      <c r="IW104" s="124">
        <f t="shared" si="542"/>
        <v>0</v>
      </c>
      <c r="IX104" s="124">
        <f t="shared" si="542"/>
        <v>0</v>
      </c>
      <c r="IY104" s="207"/>
      <c r="IZ104" s="207"/>
      <c r="JA104" s="207"/>
      <c r="JB104" s="123">
        <f>JB37</f>
        <v>214</v>
      </c>
      <c r="JC104" s="124">
        <f t="shared" ref="JC104:JE104" si="543">JC103+JC102</f>
        <v>92000</v>
      </c>
      <c r="JD104" s="124">
        <f t="shared" si="543"/>
        <v>60000</v>
      </c>
      <c r="JE104" s="124">
        <f t="shared" si="543"/>
        <v>152000</v>
      </c>
      <c r="JF104" s="207"/>
      <c r="JG104" s="207"/>
      <c r="JH104" s="207"/>
      <c r="JI104" s="123">
        <f>JI37</f>
        <v>634</v>
      </c>
      <c r="JJ104" s="124">
        <f t="shared" ref="JJ104:JL104" si="544">JJ103+JJ102</f>
        <v>190200</v>
      </c>
      <c r="JK104" s="124">
        <f t="shared" si="544"/>
        <v>0</v>
      </c>
      <c r="JL104" s="124">
        <f t="shared" si="544"/>
        <v>190200</v>
      </c>
      <c r="JM104" s="207"/>
      <c r="JN104" s="207"/>
      <c r="JO104" s="207"/>
      <c r="JP104" s="123">
        <f>JP37</f>
        <v>0</v>
      </c>
      <c r="JQ104" s="124">
        <f t="shared" ref="JQ104:JS104" si="545">JQ103+JQ102</f>
        <v>17000</v>
      </c>
      <c r="JR104" s="124">
        <f t="shared" si="545"/>
        <v>0</v>
      </c>
      <c r="JS104" s="124">
        <f t="shared" si="545"/>
        <v>17000</v>
      </c>
      <c r="JT104" s="207"/>
      <c r="JU104" s="207"/>
      <c r="JV104" s="207"/>
      <c r="JW104" s="123">
        <f>JW37</f>
        <v>14</v>
      </c>
      <c r="JX104" s="124">
        <f t="shared" ref="JX104:JZ104" si="546">JX103+JX102</f>
        <v>350000</v>
      </c>
      <c r="JY104" s="124">
        <f t="shared" si="546"/>
        <v>0</v>
      </c>
      <c r="JZ104" s="124">
        <f t="shared" si="546"/>
        <v>350000</v>
      </c>
      <c r="KA104" s="207"/>
      <c r="KB104" s="207"/>
      <c r="KC104" s="207"/>
      <c r="KD104" s="123">
        <f>KD37</f>
        <v>0</v>
      </c>
      <c r="KE104" s="124">
        <f t="shared" ref="KE104:KG104" si="547">KE103+KE102</f>
        <v>0</v>
      </c>
      <c r="KF104" s="124">
        <f t="shared" si="547"/>
        <v>0</v>
      </c>
      <c r="KG104" s="124">
        <f t="shared" si="547"/>
        <v>0</v>
      </c>
      <c r="KH104" s="207"/>
      <c r="KI104" s="207"/>
      <c r="KJ104" s="207"/>
      <c r="KK104" s="123">
        <f>KK37</f>
        <v>0</v>
      </c>
      <c r="KL104" s="124">
        <f t="shared" ref="KL104:KN104" si="548">KL103+KL102</f>
        <v>0</v>
      </c>
      <c r="KM104" s="124">
        <f t="shared" si="548"/>
        <v>0</v>
      </c>
      <c r="KN104" s="124">
        <f t="shared" si="548"/>
        <v>0</v>
      </c>
      <c r="KO104" s="207"/>
      <c r="KP104" s="207"/>
      <c r="KQ104" s="207"/>
      <c r="KR104" s="123">
        <f>KR37</f>
        <v>0</v>
      </c>
      <c r="KS104" s="124">
        <f t="shared" ref="KS104:KU104" si="549">KS103+KS102</f>
        <v>150000</v>
      </c>
      <c r="KT104" s="124">
        <f t="shared" si="549"/>
        <v>0</v>
      </c>
      <c r="KU104" s="124">
        <f t="shared" si="549"/>
        <v>150000</v>
      </c>
      <c r="KV104" s="207"/>
      <c r="KW104" s="207"/>
      <c r="KX104" s="207"/>
      <c r="KY104" s="123">
        <f>KY37</f>
        <v>0</v>
      </c>
      <c r="KZ104" s="124">
        <f t="shared" ref="KZ104:LB104" si="550">KZ103+KZ102</f>
        <v>0</v>
      </c>
      <c r="LA104" s="124">
        <f t="shared" si="550"/>
        <v>0</v>
      </c>
      <c r="LB104" s="124">
        <f t="shared" si="550"/>
        <v>0</v>
      </c>
      <c r="LC104" s="207"/>
      <c r="LD104" s="207"/>
      <c r="LE104" s="207"/>
      <c r="LF104" s="123">
        <f>LF37</f>
        <v>1</v>
      </c>
      <c r="LG104" s="124">
        <f t="shared" ref="LG104:LI104" si="551">LG103+LG102</f>
        <v>46000</v>
      </c>
      <c r="LH104" s="124">
        <f t="shared" si="551"/>
        <v>0</v>
      </c>
      <c r="LI104" s="124">
        <f t="shared" si="551"/>
        <v>46000</v>
      </c>
      <c r="LJ104" s="207"/>
      <c r="LK104" s="207"/>
      <c r="LL104" s="207"/>
      <c r="LM104" s="123">
        <f>LM37</f>
        <v>0</v>
      </c>
      <c r="LN104" s="124">
        <f t="shared" ref="LN104:LP104" si="552">LN103+LN102</f>
        <v>0</v>
      </c>
      <c r="LO104" s="124">
        <f t="shared" si="552"/>
        <v>0</v>
      </c>
      <c r="LP104" s="124">
        <f t="shared" si="552"/>
        <v>0</v>
      </c>
      <c r="LQ104" s="207"/>
      <c r="LR104" s="207"/>
      <c r="LS104" s="207"/>
      <c r="LT104" s="123">
        <f>LT37</f>
        <v>0</v>
      </c>
      <c r="LU104" s="124">
        <f t="shared" ref="LU104:LW104" si="553">LU103+LU102</f>
        <v>0</v>
      </c>
      <c r="LV104" s="124">
        <f t="shared" si="553"/>
        <v>0</v>
      </c>
      <c r="LW104" s="124">
        <f t="shared" si="553"/>
        <v>0</v>
      </c>
      <c r="LX104" s="207"/>
      <c r="LY104" s="207"/>
      <c r="LZ104" s="207"/>
      <c r="MA104" s="123">
        <f>MA37</f>
        <v>0</v>
      </c>
      <c r="MB104" s="124">
        <f t="shared" ref="MB104:MD104" si="554">MB103+MB102</f>
        <v>0</v>
      </c>
      <c r="MC104" s="124">
        <f t="shared" si="554"/>
        <v>0</v>
      </c>
      <c r="MD104" s="124">
        <f t="shared" si="554"/>
        <v>0</v>
      </c>
      <c r="ME104" s="207"/>
      <c r="MF104" s="207"/>
      <c r="MG104" s="207"/>
      <c r="MH104" s="123">
        <f>MH37</f>
        <v>400</v>
      </c>
      <c r="MI104" s="124">
        <f t="shared" ref="MI104:MK104" si="555">MI103+MI102</f>
        <v>24000</v>
      </c>
      <c r="MJ104" s="124">
        <f t="shared" si="555"/>
        <v>0</v>
      </c>
      <c r="MK104" s="124">
        <f t="shared" si="555"/>
        <v>24000</v>
      </c>
      <c r="ML104" s="207"/>
      <c r="MM104" s="207"/>
      <c r="MN104" s="207"/>
      <c r="MO104" s="123">
        <f>MO37</f>
        <v>0</v>
      </c>
      <c r="MP104" s="124">
        <f t="shared" ref="MP104:MR104" si="556">MP103+MP102</f>
        <v>0</v>
      </c>
      <c r="MQ104" s="124">
        <f t="shared" si="556"/>
        <v>0</v>
      </c>
      <c r="MR104" s="124">
        <f t="shared" si="556"/>
        <v>0</v>
      </c>
      <c r="MS104" s="207"/>
      <c r="MT104" s="207"/>
      <c r="MU104" s="207"/>
      <c r="MV104" s="123">
        <f>MV37</f>
        <v>0</v>
      </c>
      <c r="MW104" s="124">
        <f t="shared" ref="MW104:MY104" si="557">MW103+MW102</f>
        <v>0</v>
      </c>
      <c r="MX104" s="124">
        <f t="shared" si="557"/>
        <v>0</v>
      </c>
      <c r="MY104" s="124">
        <f t="shared" si="557"/>
        <v>0</v>
      </c>
      <c r="MZ104" s="207"/>
      <c r="NA104" s="207"/>
      <c r="NB104" s="207"/>
      <c r="NC104" s="123">
        <f>NC37</f>
        <v>49333</v>
      </c>
      <c r="ND104" s="109">
        <f t="shared" ref="ND104:NF104" si="558">ND103+ND102</f>
        <v>17891550.311000001</v>
      </c>
      <c r="NE104" s="124">
        <f t="shared" si="558"/>
        <v>0</v>
      </c>
      <c r="NF104" s="109">
        <f t="shared" si="558"/>
        <v>17891550</v>
      </c>
      <c r="NG104" s="207"/>
      <c r="NH104" s="207"/>
      <c r="NI104" s="207"/>
      <c r="NJ104" s="123">
        <f>NJ37</f>
        <v>4944</v>
      </c>
      <c r="NK104" s="124">
        <f t="shared" ref="NK104:NM104" si="559">NK103+NK102</f>
        <v>988800</v>
      </c>
      <c r="NL104" s="124">
        <f t="shared" si="559"/>
        <v>0</v>
      </c>
      <c r="NM104" s="124">
        <f t="shared" si="559"/>
        <v>988800</v>
      </c>
      <c r="NN104" s="207"/>
      <c r="NO104" s="207"/>
      <c r="NP104" s="207"/>
      <c r="NQ104" s="123">
        <f>NQ37</f>
        <v>0</v>
      </c>
      <c r="NR104" s="124">
        <f t="shared" ref="NR104:NT104" si="560">NR103+NR102</f>
        <v>0</v>
      </c>
      <c r="NS104" s="124">
        <f t="shared" si="560"/>
        <v>0</v>
      </c>
      <c r="NT104" s="124">
        <f t="shared" si="560"/>
        <v>0</v>
      </c>
      <c r="NU104" s="207"/>
      <c r="NV104" s="207"/>
      <c r="NW104" s="207"/>
      <c r="NX104" s="123">
        <f>NX37</f>
        <v>0</v>
      </c>
      <c r="NY104" s="124">
        <f t="shared" ref="NY104:OA104" si="561">NY103+NY102</f>
        <v>0</v>
      </c>
      <c r="NZ104" s="124">
        <f t="shared" si="561"/>
        <v>0</v>
      </c>
      <c r="OA104" s="124">
        <f t="shared" si="561"/>
        <v>0</v>
      </c>
      <c r="OB104" s="207"/>
      <c r="OC104" s="207"/>
      <c r="OD104" s="207"/>
      <c r="OE104" s="123">
        <f>OE37</f>
        <v>0</v>
      </c>
      <c r="OF104" s="124">
        <f t="shared" ref="OF104:OH104" si="562">OF103+OF102</f>
        <v>0</v>
      </c>
      <c r="OG104" s="124">
        <f t="shared" si="562"/>
        <v>0</v>
      </c>
      <c r="OH104" s="124">
        <f t="shared" si="562"/>
        <v>0</v>
      </c>
      <c r="OI104" s="207"/>
      <c r="OJ104" s="207"/>
      <c r="OK104" s="207"/>
      <c r="OL104" s="123">
        <f>OL37</f>
        <v>0</v>
      </c>
      <c r="OM104" s="124">
        <f t="shared" ref="OM104:OO104" si="563">OM103+OM102</f>
        <v>0</v>
      </c>
      <c r="ON104" s="124">
        <f t="shared" si="563"/>
        <v>0</v>
      </c>
      <c r="OO104" s="124">
        <f t="shared" si="563"/>
        <v>0</v>
      </c>
      <c r="OP104" s="207"/>
      <c r="OQ104" s="207"/>
      <c r="OR104" s="207"/>
      <c r="OS104" s="123">
        <f>OS37</f>
        <v>20055.2</v>
      </c>
      <c r="OT104" s="124">
        <f t="shared" ref="OT104:OV104" si="564">OT103+OT102</f>
        <v>1303588</v>
      </c>
      <c r="OU104" s="124">
        <f t="shared" si="564"/>
        <v>0</v>
      </c>
      <c r="OV104" s="124">
        <f t="shared" si="564"/>
        <v>1303588</v>
      </c>
      <c r="OW104" s="207"/>
      <c r="OX104" s="207"/>
      <c r="OY104" s="207"/>
      <c r="OZ104" s="123">
        <f>OZ37</f>
        <v>0</v>
      </c>
      <c r="PA104" s="124">
        <f t="shared" ref="PA104:PC104" si="565">PA103+PA102</f>
        <v>0</v>
      </c>
      <c r="PB104" s="124">
        <f t="shared" si="565"/>
        <v>0</v>
      </c>
      <c r="PC104" s="124">
        <f t="shared" si="565"/>
        <v>0</v>
      </c>
      <c r="PD104" s="207"/>
      <c r="PE104" s="207"/>
      <c r="PF104" s="207"/>
      <c r="PG104" s="123">
        <f>PG37</f>
        <v>0</v>
      </c>
      <c r="PH104" s="124">
        <f t="shared" ref="PH104:PJ104" si="566">PH103+PH102</f>
        <v>0</v>
      </c>
      <c r="PI104" s="124">
        <f t="shared" si="566"/>
        <v>0</v>
      </c>
      <c r="PJ104" s="124">
        <f t="shared" si="566"/>
        <v>0</v>
      </c>
      <c r="PK104" s="207"/>
      <c r="PL104" s="207"/>
      <c r="PM104" s="207"/>
      <c r="PN104" s="123">
        <f>PN37</f>
        <v>0</v>
      </c>
      <c r="PO104" s="124">
        <f t="shared" ref="PO104:PQ104" si="567">PO103+PO102</f>
        <v>0</v>
      </c>
      <c r="PP104" s="124">
        <f t="shared" si="567"/>
        <v>0</v>
      </c>
      <c r="PQ104" s="124">
        <f t="shared" si="567"/>
        <v>0</v>
      </c>
      <c r="PR104" s="207"/>
      <c r="PS104" s="207"/>
      <c r="PT104" s="207"/>
      <c r="PU104" s="123">
        <f>PU37</f>
        <v>3384</v>
      </c>
      <c r="PV104" s="124">
        <f t="shared" ref="PV104:PX104" si="568">PV103+PV102</f>
        <v>744480</v>
      </c>
      <c r="PW104" s="124">
        <f t="shared" si="568"/>
        <v>0</v>
      </c>
      <c r="PX104" s="124">
        <f t="shared" si="568"/>
        <v>744480</v>
      </c>
      <c r="PY104" s="207"/>
      <c r="PZ104" s="207"/>
      <c r="QA104" s="207"/>
      <c r="QB104" s="123">
        <f>QB37</f>
        <v>33977933</v>
      </c>
      <c r="QC104" s="124">
        <f t="shared" ref="QC104:QE104" si="569">QC103+QC102</f>
        <v>5436469</v>
      </c>
      <c r="QD104" s="124">
        <f t="shared" si="569"/>
        <v>0</v>
      </c>
      <c r="QE104" s="124">
        <f t="shared" si="569"/>
        <v>5436469</v>
      </c>
      <c r="QF104" s="207"/>
      <c r="QG104" s="207"/>
      <c r="QH104" s="207"/>
      <c r="QI104" s="123">
        <f>QI37</f>
        <v>341</v>
      </c>
      <c r="QJ104" s="124">
        <f t="shared" ref="QJ104:QL104" si="570">QJ103+QJ102</f>
        <v>1203389</v>
      </c>
      <c r="QK104" s="124">
        <f t="shared" si="570"/>
        <v>0</v>
      </c>
      <c r="QL104" s="124">
        <f t="shared" si="570"/>
        <v>1203389</v>
      </c>
      <c r="QM104" s="207"/>
      <c r="QN104" s="207"/>
      <c r="QO104" s="207"/>
      <c r="QP104" s="123">
        <f>QP37</f>
        <v>3410</v>
      </c>
      <c r="QQ104" s="124">
        <f t="shared" ref="QQ104:QS104" si="571">QQ103+QQ102</f>
        <v>511500</v>
      </c>
      <c r="QR104" s="124">
        <f t="shared" si="571"/>
        <v>0</v>
      </c>
      <c r="QS104" s="124">
        <f t="shared" si="571"/>
        <v>511500</v>
      </c>
      <c r="QT104" s="207"/>
      <c r="QU104" s="207"/>
      <c r="QV104" s="207"/>
      <c r="QW104" s="123">
        <f>QW37</f>
        <v>10</v>
      </c>
      <c r="QX104" s="124">
        <f t="shared" ref="QX104:QZ104" si="572">QX103+QX102</f>
        <v>20000</v>
      </c>
      <c r="QY104" s="124">
        <f t="shared" si="572"/>
        <v>0</v>
      </c>
      <c r="QZ104" s="124">
        <f t="shared" si="572"/>
        <v>20000</v>
      </c>
      <c r="RA104" s="207"/>
      <c r="RB104" s="207"/>
      <c r="RC104" s="207"/>
      <c r="RD104" s="123">
        <f>RD37</f>
        <v>0</v>
      </c>
      <c r="RE104" s="124">
        <f t="shared" ref="RE104:RG104" si="573">RE103+RE102</f>
        <v>0</v>
      </c>
      <c r="RF104" s="124">
        <f t="shared" si="573"/>
        <v>0</v>
      </c>
      <c r="RG104" s="124">
        <f t="shared" si="573"/>
        <v>0</v>
      </c>
      <c r="RH104" s="207"/>
      <c r="RI104" s="207"/>
      <c r="RJ104" s="207"/>
      <c r="RK104" s="123">
        <f>RK37</f>
        <v>4100</v>
      </c>
      <c r="RL104" s="124">
        <f t="shared" ref="RL104:RN104" si="574">RL103+RL102</f>
        <v>344400</v>
      </c>
      <c r="RM104" s="124">
        <f t="shared" si="574"/>
        <v>0</v>
      </c>
      <c r="RN104" s="124">
        <f t="shared" si="574"/>
        <v>344400</v>
      </c>
      <c r="RO104" s="207"/>
      <c r="RP104" s="207"/>
      <c r="RQ104" s="207"/>
      <c r="RR104" s="123">
        <f>RR37</f>
        <v>23</v>
      </c>
      <c r="RS104" s="124">
        <f t="shared" ref="RS104:RU104" si="575">RS103+RS102</f>
        <v>34500</v>
      </c>
      <c r="RT104" s="124">
        <f t="shared" si="575"/>
        <v>0</v>
      </c>
      <c r="RU104" s="124">
        <f t="shared" si="575"/>
        <v>34500</v>
      </c>
      <c r="RV104" s="207"/>
      <c r="RW104" s="207"/>
      <c r="RX104" s="207"/>
      <c r="RY104" s="123">
        <f>RY37</f>
        <v>0</v>
      </c>
      <c r="RZ104" s="124">
        <f t="shared" ref="RZ104:SB104" si="576">RZ103+RZ102</f>
        <v>0</v>
      </c>
      <c r="SA104" s="124">
        <f t="shared" si="576"/>
        <v>0</v>
      </c>
      <c r="SB104" s="124">
        <f t="shared" si="576"/>
        <v>0</v>
      </c>
      <c r="SC104" s="207"/>
      <c r="SD104" s="207"/>
      <c r="SE104" s="207"/>
      <c r="SF104" s="123">
        <f>SF37</f>
        <v>0</v>
      </c>
      <c r="SG104" s="124">
        <f t="shared" ref="SG104:SI104" si="577">SG103+SG102</f>
        <v>0</v>
      </c>
      <c r="SH104" s="124">
        <f t="shared" si="577"/>
        <v>0</v>
      </c>
      <c r="SI104" s="124">
        <f t="shared" si="577"/>
        <v>0</v>
      </c>
      <c r="SJ104" s="207"/>
      <c r="SK104" s="207"/>
      <c r="SL104" s="207"/>
      <c r="SM104" s="123">
        <f>SM37</f>
        <v>0</v>
      </c>
      <c r="SN104" s="124">
        <f t="shared" ref="SN104:SP104" si="578">SN103+SN102</f>
        <v>7500</v>
      </c>
      <c r="SO104" s="124">
        <f t="shared" si="578"/>
        <v>0</v>
      </c>
      <c r="SP104" s="124">
        <f t="shared" si="578"/>
        <v>7500</v>
      </c>
      <c r="SQ104" s="207"/>
      <c r="SR104" s="207"/>
      <c r="SS104" s="207"/>
      <c r="ST104" s="123">
        <f>ST37</f>
        <v>0</v>
      </c>
      <c r="SU104" s="124">
        <f t="shared" ref="SU104:SW104" si="579">SU103+SU102</f>
        <v>2000</v>
      </c>
      <c r="SV104" s="124">
        <f t="shared" si="579"/>
        <v>0</v>
      </c>
      <c r="SW104" s="124">
        <f t="shared" si="579"/>
        <v>2000</v>
      </c>
      <c r="SX104" s="207"/>
      <c r="SY104" s="207"/>
      <c r="SZ104" s="207"/>
      <c r="TA104" s="123">
        <f>TA37</f>
        <v>0</v>
      </c>
      <c r="TB104" s="124">
        <f t="shared" ref="TB104:TD104" si="580">TB103+TB102</f>
        <v>2000</v>
      </c>
      <c r="TC104" s="124">
        <f t="shared" si="580"/>
        <v>0</v>
      </c>
      <c r="TD104" s="124">
        <f t="shared" si="580"/>
        <v>2000</v>
      </c>
      <c r="TE104" s="207"/>
      <c r="TF104" s="207"/>
      <c r="TG104" s="207"/>
      <c r="TH104" s="123">
        <f>TH37</f>
        <v>0</v>
      </c>
      <c r="TI104" s="124">
        <f t="shared" ref="TI104:TK104" si="581">TI103+TI102</f>
        <v>0</v>
      </c>
      <c r="TJ104" s="124">
        <f t="shared" si="581"/>
        <v>0</v>
      </c>
      <c r="TK104" s="124">
        <f t="shared" si="581"/>
        <v>0</v>
      </c>
      <c r="TL104" s="207"/>
      <c r="TM104" s="207"/>
      <c r="TN104" s="207"/>
      <c r="TO104" s="123">
        <f>TO37</f>
        <v>0</v>
      </c>
      <c r="TP104" s="124">
        <f t="shared" ref="TP104:TR104" si="582">TP103+TP102</f>
        <v>0</v>
      </c>
      <c r="TQ104" s="124">
        <f t="shared" si="582"/>
        <v>0</v>
      </c>
      <c r="TR104" s="124">
        <f t="shared" si="582"/>
        <v>0</v>
      </c>
      <c r="TS104" s="207"/>
      <c r="TT104" s="207"/>
      <c r="TU104" s="207"/>
      <c r="TV104" s="123">
        <f>TV37</f>
        <v>0</v>
      </c>
      <c r="TW104" s="124">
        <f t="shared" ref="TW104:TY104" si="583">TW103+TW102</f>
        <v>0</v>
      </c>
      <c r="TX104" s="124">
        <f t="shared" si="583"/>
        <v>0</v>
      </c>
      <c r="TY104" s="124">
        <f t="shared" si="583"/>
        <v>0</v>
      </c>
      <c r="TZ104" s="207"/>
      <c r="UA104" s="207"/>
      <c r="UB104" s="207"/>
      <c r="UC104" s="123">
        <f>UC37</f>
        <v>0</v>
      </c>
      <c r="UD104" s="124">
        <f t="shared" ref="UD104:UF104" si="584">UD103+UD102</f>
        <v>0</v>
      </c>
      <c r="UE104" s="124">
        <f t="shared" si="584"/>
        <v>0</v>
      </c>
      <c r="UF104" s="124">
        <f t="shared" si="584"/>
        <v>0</v>
      </c>
      <c r="UG104" s="207"/>
      <c r="UH104" s="207"/>
      <c r="UI104" s="207"/>
      <c r="UJ104" s="123">
        <f>UJ37</f>
        <v>0</v>
      </c>
      <c r="UK104" s="124">
        <f t="shared" ref="UK104:UM104" si="585">UK103+UK102</f>
        <v>0</v>
      </c>
      <c r="UL104" s="124">
        <f t="shared" si="585"/>
        <v>0</v>
      </c>
      <c r="UM104" s="124">
        <f t="shared" si="585"/>
        <v>0</v>
      </c>
      <c r="UN104" s="207"/>
      <c r="UO104" s="207"/>
      <c r="UP104" s="207"/>
      <c r="UQ104" s="123">
        <f>UQ37</f>
        <v>0</v>
      </c>
      <c r="UR104" s="124">
        <f t="shared" ref="UR104:UT104" si="586">UR103+UR102</f>
        <v>52600</v>
      </c>
      <c r="US104" s="124">
        <f t="shared" si="586"/>
        <v>0</v>
      </c>
      <c r="UT104" s="124">
        <f t="shared" si="586"/>
        <v>52600</v>
      </c>
      <c r="UU104" s="207"/>
      <c r="UV104" s="207"/>
      <c r="UW104" s="207"/>
      <c r="UX104" s="123">
        <f>UX37</f>
        <v>29</v>
      </c>
      <c r="UY104" s="124">
        <f t="shared" ref="UY104:VA104" si="587">UY103+UY102</f>
        <v>911280</v>
      </c>
      <c r="UZ104" s="124">
        <f t="shared" si="587"/>
        <v>0</v>
      </c>
      <c r="VA104" s="124">
        <f t="shared" si="587"/>
        <v>911280.19972826086</v>
      </c>
      <c r="VB104" s="207"/>
      <c r="VC104" s="207"/>
      <c r="VD104" s="207"/>
      <c r="VE104" s="123">
        <f>VE37</f>
        <v>1</v>
      </c>
      <c r="VF104" s="124">
        <f t="shared" ref="VF104:VH104" si="588">VF103+VF102</f>
        <v>51100</v>
      </c>
      <c r="VG104" s="124">
        <f t="shared" si="588"/>
        <v>0</v>
      </c>
      <c r="VH104" s="124">
        <f t="shared" si="588"/>
        <v>51100</v>
      </c>
      <c r="VI104" s="207"/>
      <c r="VJ104" s="207"/>
      <c r="VK104" s="207"/>
      <c r="VL104" s="123">
        <f>VL37</f>
        <v>1</v>
      </c>
      <c r="VM104" s="124">
        <f t="shared" ref="VM104:VO104" si="589">VM103+VM102</f>
        <v>50000</v>
      </c>
      <c r="VN104" s="124">
        <f t="shared" si="589"/>
        <v>0</v>
      </c>
      <c r="VO104" s="124">
        <f t="shared" si="589"/>
        <v>50000</v>
      </c>
      <c r="VP104" s="207"/>
      <c r="VQ104" s="207"/>
      <c r="VR104" s="207"/>
      <c r="VS104" s="123">
        <f>VS37</f>
        <v>500</v>
      </c>
      <c r="VT104" s="124">
        <f t="shared" ref="VT104:VV104" si="590">VT103+VT102</f>
        <v>500000</v>
      </c>
      <c r="VU104" s="124">
        <f t="shared" si="590"/>
        <v>0</v>
      </c>
      <c r="VV104" s="124">
        <f t="shared" si="590"/>
        <v>500000</v>
      </c>
      <c r="VW104" s="207"/>
      <c r="VX104" s="207"/>
      <c r="VY104" s="207"/>
      <c r="VZ104" s="123">
        <f>VZ37</f>
        <v>0</v>
      </c>
      <c r="WA104" s="124">
        <f t="shared" ref="WA104:WC104" si="591">WA103+WA102</f>
        <v>500000</v>
      </c>
      <c r="WB104" s="124">
        <f t="shared" si="591"/>
        <v>0</v>
      </c>
      <c r="WC104" s="124">
        <f t="shared" si="591"/>
        <v>500000</v>
      </c>
      <c r="WD104" s="207"/>
      <c r="WE104" s="207"/>
      <c r="WF104" s="207"/>
      <c r="WG104" s="123">
        <f>WG37</f>
        <v>1</v>
      </c>
      <c r="WH104" s="124">
        <f t="shared" ref="WH104:WJ104" si="592">WH103+WH102</f>
        <v>500000</v>
      </c>
      <c r="WI104" s="124">
        <f t="shared" si="592"/>
        <v>0</v>
      </c>
      <c r="WJ104" s="124">
        <f t="shared" si="592"/>
        <v>500000</v>
      </c>
      <c r="WK104" s="207"/>
      <c r="WL104" s="207"/>
      <c r="WM104" s="207"/>
      <c r="WN104" s="123">
        <f>WN37</f>
        <v>1</v>
      </c>
      <c r="WO104" s="124">
        <f t="shared" ref="WO104:WQ104" si="593">WO103+WO102</f>
        <v>100000</v>
      </c>
      <c r="WP104" s="124">
        <f t="shared" si="593"/>
        <v>0</v>
      </c>
      <c r="WQ104" s="124">
        <f t="shared" si="593"/>
        <v>100000</v>
      </c>
      <c r="WR104" s="207"/>
      <c r="WS104" s="207"/>
      <c r="WT104" s="207"/>
      <c r="WU104" s="123">
        <f>WU37</f>
        <v>1</v>
      </c>
      <c r="WV104" s="124">
        <f t="shared" ref="WV104:WX104" si="594">WV103+WV102</f>
        <v>600000</v>
      </c>
      <c r="WW104" s="124">
        <f t="shared" si="594"/>
        <v>0</v>
      </c>
      <c r="WX104" s="124">
        <f t="shared" si="594"/>
        <v>600000</v>
      </c>
      <c r="WY104" s="207"/>
      <c r="WZ104" s="207"/>
      <c r="XA104" s="207"/>
      <c r="XB104" s="123">
        <f>XB37</f>
        <v>0</v>
      </c>
      <c r="XC104" s="124">
        <f t="shared" ref="XC104:XE104" si="595">XC103+XC102</f>
        <v>0</v>
      </c>
      <c r="XD104" s="124">
        <f t="shared" si="595"/>
        <v>0</v>
      </c>
      <c r="XE104" s="124">
        <f t="shared" si="595"/>
        <v>0</v>
      </c>
      <c r="XF104" s="207"/>
      <c r="XG104" s="207"/>
      <c r="XH104" s="207"/>
      <c r="XI104" s="123">
        <f>XI37</f>
        <v>1</v>
      </c>
      <c r="XJ104" s="124">
        <f t="shared" ref="XJ104:XL104" si="596">XJ103+XJ102</f>
        <v>50000</v>
      </c>
      <c r="XK104" s="124">
        <f t="shared" si="596"/>
        <v>0</v>
      </c>
      <c r="XL104" s="124">
        <f t="shared" si="596"/>
        <v>50000</v>
      </c>
      <c r="XM104" s="207"/>
      <c r="XN104" s="207"/>
      <c r="XO104" s="207"/>
      <c r="XP104" s="123">
        <f>XP37</f>
        <v>22</v>
      </c>
      <c r="XQ104" s="124">
        <f t="shared" ref="XQ104:XS104" si="597">XQ103+XQ102</f>
        <v>220000</v>
      </c>
      <c r="XR104" s="124">
        <f t="shared" si="597"/>
        <v>0</v>
      </c>
      <c r="XS104" s="124">
        <f t="shared" si="597"/>
        <v>220000</v>
      </c>
      <c r="XT104" s="207"/>
      <c r="XU104" s="207"/>
      <c r="XV104" s="207"/>
      <c r="XW104" s="123">
        <f>XW37</f>
        <v>0</v>
      </c>
      <c r="XX104" s="124">
        <f t="shared" ref="XX104:XZ104" si="598">XX103+XX102</f>
        <v>0</v>
      </c>
      <c r="XY104" s="124">
        <f t="shared" si="598"/>
        <v>0</v>
      </c>
      <c r="XZ104" s="124">
        <f t="shared" si="598"/>
        <v>0</v>
      </c>
      <c r="YA104" s="207"/>
      <c r="YB104" s="207"/>
      <c r="YC104" s="207"/>
      <c r="YD104" s="123">
        <f>YD37</f>
        <v>4398458.6114211595</v>
      </c>
      <c r="YE104" s="124">
        <f t="shared" ref="YE104:YG104" si="599">YE103+YE102</f>
        <v>15482574</v>
      </c>
      <c r="YF104" s="124">
        <f t="shared" si="599"/>
        <v>0</v>
      </c>
      <c r="YG104" s="124">
        <f t="shared" si="599"/>
        <v>15482574.312202482</v>
      </c>
      <c r="YH104" s="207"/>
      <c r="YI104" s="207"/>
      <c r="YJ104" s="207"/>
      <c r="YK104" s="123">
        <f>YK37</f>
        <v>0</v>
      </c>
      <c r="YL104" s="124">
        <f t="shared" ref="YL104:YN104" si="600">YL103+YL102</f>
        <v>0</v>
      </c>
      <c r="YM104" s="124">
        <f t="shared" si="600"/>
        <v>0</v>
      </c>
      <c r="YN104" s="124">
        <f t="shared" si="600"/>
        <v>0</v>
      </c>
      <c r="YO104" s="207"/>
      <c r="YP104" s="207"/>
      <c r="YQ104" s="207"/>
      <c r="YR104" s="123">
        <f>YR37</f>
        <v>0</v>
      </c>
      <c r="YS104" s="124">
        <f t="shared" ref="YS104:YU104" si="601">YS103+YS102</f>
        <v>0</v>
      </c>
      <c r="YT104" s="124">
        <f t="shared" si="601"/>
        <v>153846</v>
      </c>
      <c r="YU104" s="109">
        <f t="shared" si="601"/>
        <v>153846.20000000001</v>
      </c>
      <c r="YV104" s="207"/>
      <c r="YW104" s="207"/>
      <c r="YX104" s="207"/>
      <c r="YY104" s="123">
        <f>YY37</f>
        <v>0</v>
      </c>
      <c r="YZ104" s="124">
        <f t="shared" ref="YZ104:ZB104" si="602">YZ103+YZ102</f>
        <v>15441893</v>
      </c>
      <c r="ZA104" s="124">
        <f t="shared" si="602"/>
        <v>0</v>
      </c>
      <c r="ZB104" s="124">
        <f t="shared" si="602"/>
        <v>15441893</v>
      </c>
      <c r="ZC104" s="207"/>
      <c r="ZD104" s="207"/>
      <c r="ZE104" s="207"/>
      <c r="ZF104" s="123">
        <f>ZF37</f>
        <v>5</v>
      </c>
      <c r="ZG104" s="124">
        <f t="shared" ref="ZG104:ZI104" si="603">ZG103+ZG102</f>
        <v>325000</v>
      </c>
      <c r="ZH104" s="124">
        <f t="shared" si="603"/>
        <v>0</v>
      </c>
      <c r="ZI104" s="124">
        <f t="shared" si="603"/>
        <v>325000</v>
      </c>
      <c r="ZJ104" s="207"/>
      <c r="ZK104" s="207"/>
      <c r="ZL104" s="207"/>
      <c r="ZM104" s="123">
        <f>ZM37</f>
        <v>0</v>
      </c>
      <c r="ZN104" s="124">
        <f t="shared" ref="ZN104:ZP104" si="604">ZN103+ZN102</f>
        <v>0</v>
      </c>
      <c r="ZO104" s="124">
        <f t="shared" si="604"/>
        <v>0</v>
      </c>
      <c r="ZP104" s="124">
        <f t="shared" si="604"/>
        <v>0</v>
      </c>
      <c r="ZQ104" s="207"/>
      <c r="ZR104" s="207"/>
      <c r="ZS104" s="207"/>
      <c r="ZT104" s="123">
        <f>ZT37</f>
        <v>0</v>
      </c>
      <c r="ZU104" s="124">
        <f t="shared" ref="ZU104:ZW104" si="605">ZU103+ZU102</f>
        <v>77164077.31099999</v>
      </c>
      <c r="ZV104" s="124">
        <f t="shared" si="605"/>
        <v>813846</v>
      </c>
      <c r="ZW104" s="109">
        <f t="shared" si="605"/>
        <v>77977923.711930752</v>
      </c>
      <c r="ZX104" s="110"/>
    </row>
  </sheetData>
  <mergeCells count="694">
    <mergeCell ref="ZR69:ZS69"/>
    <mergeCell ref="ZR70:ZS70"/>
    <mergeCell ref="ZR71:ZS71"/>
    <mergeCell ref="ZR1:ZX4"/>
    <mergeCell ref="ZD1:ZJ1"/>
    <mergeCell ref="ZD2:ZJ2"/>
    <mergeCell ref="ZD3:ZJ3"/>
    <mergeCell ref="ZD4:ZJ4"/>
    <mergeCell ref="ZD69:ZE69"/>
    <mergeCell ref="ZD70:ZE70"/>
    <mergeCell ref="ZD71:ZE71"/>
    <mergeCell ref="ZK1:ZQ1"/>
    <mergeCell ref="ZK2:ZQ2"/>
    <mergeCell ref="ZK3:ZQ3"/>
    <mergeCell ref="ZK4:ZQ4"/>
    <mergeCell ref="ZK69:ZL69"/>
    <mergeCell ref="ZK70:ZL70"/>
    <mergeCell ref="ZK71:ZL71"/>
    <mergeCell ref="YP1:YV1"/>
    <mergeCell ref="YP2:YV2"/>
    <mergeCell ref="YP3:YV3"/>
    <mergeCell ref="YP4:YV4"/>
    <mergeCell ref="YP69:YQ69"/>
    <mergeCell ref="YP70:YQ70"/>
    <mergeCell ref="YP71:YQ71"/>
    <mergeCell ref="YW1:ZC1"/>
    <mergeCell ref="YW2:ZC2"/>
    <mergeCell ref="YW3:ZC3"/>
    <mergeCell ref="YW4:ZC4"/>
    <mergeCell ref="YW69:YX69"/>
    <mergeCell ref="YW70:YX70"/>
    <mergeCell ref="YW71:YX71"/>
    <mergeCell ref="YB1:YH1"/>
    <mergeCell ref="YB2:YH2"/>
    <mergeCell ref="YB3:YH3"/>
    <mergeCell ref="YB4:YH4"/>
    <mergeCell ref="YB69:YC69"/>
    <mergeCell ref="YB70:YC70"/>
    <mergeCell ref="YB71:YC71"/>
    <mergeCell ref="YI1:YO1"/>
    <mergeCell ref="YI2:YO2"/>
    <mergeCell ref="YI3:YO3"/>
    <mergeCell ref="YI4:YO4"/>
    <mergeCell ref="YI69:YJ69"/>
    <mergeCell ref="YI70:YJ70"/>
    <mergeCell ref="YI71:YJ71"/>
    <mergeCell ref="XN1:XT1"/>
    <mergeCell ref="XN2:XT2"/>
    <mergeCell ref="XN3:XT3"/>
    <mergeCell ref="XN4:XT4"/>
    <mergeCell ref="XN69:XO69"/>
    <mergeCell ref="XN70:XO70"/>
    <mergeCell ref="XN71:XO71"/>
    <mergeCell ref="XU1:YA1"/>
    <mergeCell ref="XU2:YA2"/>
    <mergeCell ref="XU3:YA3"/>
    <mergeCell ref="XU4:YA4"/>
    <mergeCell ref="XU69:XV69"/>
    <mergeCell ref="XU70:XV70"/>
    <mergeCell ref="XU71:XV71"/>
    <mergeCell ref="WZ1:XF1"/>
    <mergeCell ref="WZ2:XF2"/>
    <mergeCell ref="WZ3:XF3"/>
    <mergeCell ref="WZ4:XF4"/>
    <mergeCell ref="WZ69:XA69"/>
    <mergeCell ref="WZ70:XA70"/>
    <mergeCell ref="WZ71:XA71"/>
    <mergeCell ref="XG1:XM1"/>
    <mergeCell ref="XG2:XM2"/>
    <mergeCell ref="XG3:XM3"/>
    <mergeCell ref="XG4:XM4"/>
    <mergeCell ref="XG69:XH69"/>
    <mergeCell ref="XG70:XH70"/>
    <mergeCell ref="XG71:XH71"/>
    <mergeCell ref="WL1:WR1"/>
    <mergeCell ref="WL2:WR2"/>
    <mergeCell ref="WL3:WR3"/>
    <mergeCell ref="WL4:WR4"/>
    <mergeCell ref="WL69:WM69"/>
    <mergeCell ref="WL70:WM70"/>
    <mergeCell ref="WL71:WM71"/>
    <mergeCell ref="WS1:WY1"/>
    <mergeCell ref="WS2:WY2"/>
    <mergeCell ref="WS3:WY3"/>
    <mergeCell ref="WS4:WY4"/>
    <mergeCell ref="WS69:WT69"/>
    <mergeCell ref="WS70:WT70"/>
    <mergeCell ref="WS71:WT71"/>
    <mergeCell ref="VX1:WD1"/>
    <mergeCell ref="VX2:WD2"/>
    <mergeCell ref="VX3:WD3"/>
    <mergeCell ref="VX4:WD4"/>
    <mergeCell ref="VX69:VY69"/>
    <mergeCell ref="VX70:VY70"/>
    <mergeCell ref="VX71:VY71"/>
    <mergeCell ref="WE1:WK1"/>
    <mergeCell ref="WE2:WK2"/>
    <mergeCell ref="WE3:WK3"/>
    <mergeCell ref="WE4:WK4"/>
    <mergeCell ref="WE69:WF69"/>
    <mergeCell ref="WE70:WF70"/>
    <mergeCell ref="WE71:WF71"/>
    <mergeCell ref="VJ1:VP1"/>
    <mergeCell ref="VJ2:VP2"/>
    <mergeCell ref="VJ3:VP3"/>
    <mergeCell ref="VJ4:VP4"/>
    <mergeCell ref="VJ69:VK69"/>
    <mergeCell ref="VJ70:VK70"/>
    <mergeCell ref="VJ71:VK71"/>
    <mergeCell ref="VQ1:VW1"/>
    <mergeCell ref="VQ2:VW2"/>
    <mergeCell ref="VQ3:VW3"/>
    <mergeCell ref="VQ4:VW4"/>
    <mergeCell ref="VQ69:VR69"/>
    <mergeCell ref="VQ70:VR70"/>
    <mergeCell ref="VQ71:VR71"/>
    <mergeCell ref="UV1:VB1"/>
    <mergeCell ref="UV2:VB2"/>
    <mergeCell ref="UV3:VB3"/>
    <mergeCell ref="UV4:VB4"/>
    <mergeCell ref="UV69:UW69"/>
    <mergeCell ref="UV70:UW70"/>
    <mergeCell ref="UV71:UW71"/>
    <mergeCell ref="VC1:VI1"/>
    <mergeCell ref="VC2:VI2"/>
    <mergeCell ref="VC3:VI3"/>
    <mergeCell ref="VC4:VI4"/>
    <mergeCell ref="VC69:VD69"/>
    <mergeCell ref="VC70:VD70"/>
    <mergeCell ref="VC71:VD71"/>
    <mergeCell ref="UH1:UN1"/>
    <mergeCell ref="UH2:UN2"/>
    <mergeCell ref="UH3:UN3"/>
    <mergeCell ref="UH4:UN4"/>
    <mergeCell ref="UH69:UI69"/>
    <mergeCell ref="UH70:UI70"/>
    <mergeCell ref="UH71:UI71"/>
    <mergeCell ref="UO1:UU1"/>
    <mergeCell ref="UO2:UU2"/>
    <mergeCell ref="UO3:UU3"/>
    <mergeCell ref="UO4:UU4"/>
    <mergeCell ref="UO69:UP69"/>
    <mergeCell ref="UO70:UP70"/>
    <mergeCell ref="UO71:UP71"/>
    <mergeCell ref="TT1:TZ1"/>
    <mergeCell ref="TT2:TZ2"/>
    <mergeCell ref="TT3:TZ3"/>
    <mergeCell ref="TT4:TZ4"/>
    <mergeCell ref="TT69:TU69"/>
    <mergeCell ref="TT70:TU70"/>
    <mergeCell ref="TT71:TU71"/>
    <mergeCell ref="UA1:UG1"/>
    <mergeCell ref="UA2:UG2"/>
    <mergeCell ref="UA3:UG3"/>
    <mergeCell ref="UA4:UG4"/>
    <mergeCell ref="UA69:UB69"/>
    <mergeCell ref="UA70:UB70"/>
    <mergeCell ref="UA71:UB71"/>
    <mergeCell ref="TF1:TL1"/>
    <mergeCell ref="TF2:TL2"/>
    <mergeCell ref="TF3:TL3"/>
    <mergeCell ref="TF4:TL4"/>
    <mergeCell ref="TF69:TG69"/>
    <mergeCell ref="TF70:TG70"/>
    <mergeCell ref="TF71:TG71"/>
    <mergeCell ref="TM1:TS1"/>
    <mergeCell ref="TM2:TS2"/>
    <mergeCell ref="TM3:TS3"/>
    <mergeCell ref="TM4:TS4"/>
    <mergeCell ref="TM69:TN69"/>
    <mergeCell ref="TM70:TN70"/>
    <mergeCell ref="TM71:TN71"/>
    <mergeCell ref="SR1:SX1"/>
    <mergeCell ref="SR2:SX2"/>
    <mergeCell ref="SR3:SX3"/>
    <mergeCell ref="SR4:SX4"/>
    <mergeCell ref="SR69:SS69"/>
    <mergeCell ref="SR70:SS70"/>
    <mergeCell ref="SR71:SS71"/>
    <mergeCell ref="SY1:TE1"/>
    <mergeCell ref="SY2:TE2"/>
    <mergeCell ref="SY3:TE3"/>
    <mergeCell ref="SY4:TE4"/>
    <mergeCell ref="SY69:SZ69"/>
    <mergeCell ref="SY70:SZ70"/>
    <mergeCell ref="SY71:SZ71"/>
    <mergeCell ref="SD1:SJ1"/>
    <mergeCell ref="SD2:SJ2"/>
    <mergeCell ref="SD3:SJ3"/>
    <mergeCell ref="SD4:SJ4"/>
    <mergeCell ref="SD69:SE69"/>
    <mergeCell ref="SD70:SE70"/>
    <mergeCell ref="SD71:SE71"/>
    <mergeCell ref="SK1:SQ1"/>
    <mergeCell ref="SK2:SQ2"/>
    <mergeCell ref="SK3:SQ3"/>
    <mergeCell ref="SK4:SQ4"/>
    <mergeCell ref="SK69:SL69"/>
    <mergeCell ref="SK70:SL70"/>
    <mergeCell ref="SK71:SL71"/>
    <mergeCell ref="RP1:RV1"/>
    <mergeCell ref="RP2:RV2"/>
    <mergeCell ref="RP3:RV3"/>
    <mergeCell ref="RP4:RV4"/>
    <mergeCell ref="RP69:RQ69"/>
    <mergeCell ref="RP70:RQ70"/>
    <mergeCell ref="RP71:RQ71"/>
    <mergeCell ref="RW1:SC1"/>
    <mergeCell ref="RW2:SC2"/>
    <mergeCell ref="RW3:SC3"/>
    <mergeCell ref="RW4:SC4"/>
    <mergeCell ref="RW69:RX69"/>
    <mergeCell ref="RW70:RX70"/>
    <mergeCell ref="RW71:RX71"/>
    <mergeCell ref="RB1:RH1"/>
    <mergeCell ref="RB2:RH2"/>
    <mergeCell ref="RB3:RH3"/>
    <mergeCell ref="RB4:RH4"/>
    <mergeCell ref="RB69:RC69"/>
    <mergeCell ref="RB70:RC70"/>
    <mergeCell ref="RB71:RC71"/>
    <mergeCell ref="RI1:RO1"/>
    <mergeCell ref="RI2:RO2"/>
    <mergeCell ref="RI3:RO3"/>
    <mergeCell ref="RI4:RO4"/>
    <mergeCell ref="RI69:RJ69"/>
    <mergeCell ref="RI70:RJ70"/>
    <mergeCell ref="RI71:RJ71"/>
    <mergeCell ref="QN1:QT1"/>
    <mergeCell ref="QN2:QT2"/>
    <mergeCell ref="QN3:QT3"/>
    <mergeCell ref="QN4:QT4"/>
    <mergeCell ref="QN69:QO69"/>
    <mergeCell ref="QN70:QO70"/>
    <mergeCell ref="QN71:QO71"/>
    <mergeCell ref="QU1:RA1"/>
    <mergeCell ref="QU2:RA2"/>
    <mergeCell ref="QU3:RA3"/>
    <mergeCell ref="QU4:RA4"/>
    <mergeCell ref="QU69:QV69"/>
    <mergeCell ref="QU70:QV70"/>
    <mergeCell ref="QU71:QV71"/>
    <mergeCell ref="PZ1:QF1"/>
    <mergeCell ref="PZ2:QF2"/>
    <mergeCell ref="PZ3:QF3"/>
    <mergeCell ref="PZ4:QF4"/>
    <mergeCell ref="PZ69:QA69"/>
    <mergeCell ref="PZ70:QA70"/>
    <mergeCell ref="PZ71:QA71"/>
    <mergeCell ref="QG1:QM1"/>
    <mergeCell ref="QG2:QM2"/>
    <mergeCell ref="QG3:QM3"/>
    <mergeCell ref="QG4:QM4"/>
    <mergeCell ref="QG69:QH69"/>
    <mergeCell ref="QG70:QH70"/>
    <mergeCell ref="QG71:QH71"/>
    <mergeCell ref="PL1:PR1"/>
    <mergeCell ref="PL2:PR2"/>
    <mergeCell ref="PL3:PR3"/>
    <mergeCell ref="PL4:PR4"/>
    <mergeCell ref="PL69:PM69"/>
    <mergeCell ref="PL70:PM70"/>
    <mergeCell ref="PL71:PM71"/>
    <mergeCell ref="PS1:PY1"/>
    <mergeCell ref="PS2:PY2"/>
    <mergeCell ref="PS3:PY3"/>
    <mergeCell ref="PS4:PY4"/>
    <mergeCell ref="PS69:PT69"/>
    <mergeCell ref="PS70:PT70"/>
    <mergeCell ref="PS71:PT71"/>
    <mergeCell ref="OX1:PD1"/>
    <mergeCell ref="OX2:PD2"/>
    <mergeCell ref="OX3:PD3"/>
    <mergeCell ref="OX4:PD4"/>
    <mergeCell ref="OX69:OY69"/>
    <mergeCell ref="OX70:OY70"/>
    <mergeCell ref="OX71:OY71"/>
    <mergeCell ref="PE1:PK1"/>
    <mergeCell ref="PE2:PK2"/>
    <mergeCell ref="PE3:PK3"/>
    <mergeCell ref="PE4:PK4"/>
    <mergeCell ref="PE69:PF69"/>
    <mergeCell ref="PE70:PF70"/>
    <mergeCell ref="PE71:PF71"/>
    <mergeCell ref="OJ69:OK69"/>
    <mergeCell ref="OJ70:OK70"/>
    <mergeCell ref="OJ71:OK71"/>
    <mergeCell ref="OJ1:OP1"/>
    <mergeCell ref="OJ2:OP2"/>
    <mergeCell ref="OJ3:OP3"/>
    <mergeCell ref="OJ4:OP4"/>
    <mergeCell ref="OQ1:OW1"/>
    <mergeCell ref="OQ2:OW2"/>
    <mergeCell ref="OQ3:OW3"/>
    <mergeCell ref="OQ4:OW4"/>
    <mergeCell ref="OQ69:OR69"/>
    <mergeCell ref="OQ70:OR70"/>
    <mergeCell ref="OQ71:OR71"/>
    <mergeCell ref="AQ1:AW1"/>
    <mergeCell ref="AX1:BD1"/>
    <mergeCell ref="BE1:BK1"/>
    <mergeCell ref="BL1:BR1"/>
    <mergeCell ref="BS1:BY1"/>
    <mergeCell ref="BZ1:CF1"/>
    <mergeCell ref="A1:G4"/>
    <mergeCell ref="H1:N1"/>
    <mergeCell ref="O1:U1"/>
    <mergeCell ref="V1:AB1"/>
    <mergeCell ref="AC1:AI1"/>
    <mergeCell ref="AJ1:AP1"/>
    <mergeCell ref="H2:N2"/>
    <mergeCell ref="O2:U2"/>
    <mergeCell ref="V2:AB2"/>
    <mergeCell ref="AC2:AI2"/>
    <mergeCell ref="AJ2:AP2"/>
    <mergeCell ref="AQ2:AW2"/>
    <mergeCell ref="AX2:BD2"/>
    <mergeCell ref="BS3:BY3"/>
    <mergeCell ref="BZ3:CF3"/>
    <mergeCell ref="EK1:EQ1"/>
    <mergeCell ref="ER1:EX1"/>
    <mergeCell ref="EY1:FE1"/>
    <mergeCell ref="FF1:FL1"/>
    <mergeCell ref="CG1:CM1"/>
    <mergeCell ref="CN1:CT1"/>
    <mergeCell ref="CU1:DA1"/>
    <mergeCell ref="DB1:DH1"/>
    <mergeCell ref="DI1:DO1"/>
    <mergeCell ref="DP1:DV1"/>
    <mergeCell ref="HC1:HI1"/>
    <mergeCell ref="HJ1:HP1"/>
    <mergeCell ref="HQ1:HW1"/>
    <mergeCell ref="BE2:BK2"/>
    <mergeCell ref="BL2:BR2"/>
    <mergeCell ref="BS2:BY2"/>
    <mergeCell ref="BZ2:CF2"/>
    <mergeCell ref="CG2:CM2"/>
    <mergeCell ref="CN2:CT2"/>
    <mergeCell ref="FM1:FS1"/>
    <mergeCell ref="FT1:FZ1"/>
    <mergeCell ref="GA1:GG1"/>
    <mergeCell ref="GH1:GN1"/>
    <mergeCell ref="GO1:GU1"/>
    <mergeCell ref="GV1:HB1"/>
    <mergeCell ref="DW1:EC1"/>
    <mergeCell ref="ED1:EJ1"/>
    <mergeCell ref="EK2:EQ2"/>
    <mergeCell ref="ER2:EX2"/>
    <mergeCell ref="EY2:FE2"/>
    <mergeCell ref="FF2:FL2"/>
    <mergeCell ref="FM2:FS2"/>
    <mergeCell ref="FT2:FZ2"/>
    <mergeCell ref="CU2:DA2"/>
    <mergeCell ref="NO1:NU1"/>
    <mergeCell ref="NV1:OB1"/>
    <mergeCell ref="OC1:OI1"/>
    <mergeCell ref="MM1:MS1"/>
    <mergeCell ref="MT1:MZ1"/>
    <mergeCell ref="NA1:NG1"/>
    <mergeCell ref="NH1:NN1"/>
    <mergeCell ref="HX1:ID1"/>
    <mergeCell ref="IE1:IK1"/>
    <mergeCell ref="IL1:IR1"/>
    <mergeCell ref="LY1:ME1"/>
    <mergeCell ref="MF1:ML1"/>
    <mergeCell ref="KI1:KO1"/>
    <mergeCell ref="KP1:KV1"/>
    <mergeCell ref="KW1:LC1"/>
    <mergeCell ref="LD1:LJ1"/>
    <mergeCell ref="LK1:LQ1"/>
    <mergeCell ref="LR1:LX1"/>
    <mergeCell ref="IS1:IY1"/>
    <mergeCell ref="IZ1:JF1"/>
    <mergeCell ref="JG1:JM1"/>
    <mergeCell ref="JN1:JT1"/>
    <mergeCell ref="JU1:KA1"/>
    <mergeCell ref="KB1:KH1"/>
    <mergeCell ref="DB2:DH2"/>
    <mergeCell ref="DI2:DO2"/>
    <mergeCell ref="DP2:DV2"/>
    <mergeCell ref="DW2:EC2"/>
    <mergeCell ref="ED2:EJ2"/>
    <mergeCell ref="HQ2:HW2"/>
    <mergeCell ref="HX2:ID2"/>
    <mergeCell ref="IE2:IK2"/>
    <mergeCell ref="IL2:IR2"/>
    <mergeCell ref="IS2:IY2"/>
    <mergeCell ref="IZ2:JF2"/>
    <mergeCell ref="GA2:GG2"/>
    <mergeCell ref="GH2:GN2"/>
    <mergeCell ref="GO2:GU2"/>
    <mergeCell ref="GV2:HB2"/>
    <mergeCell ref="HC2:HI2"/>
    <mergeCell ref="HJ2:HP2"/>
    <mergeCell ref="LK2:LQ2"/>
    <mergeCell ref="LR2:LX2"/>
    <mergeCell ref="LY2:ME2"/>
    <mergeCell ref="MF2:ML2"/>
    <mergeCell ref="JG2:JM2"/>
    <mergeCell ref="JN2:JT2"/>
    <mergeCell ref="JU2:KA2"/>
    <mergeCell ref="KB2:KH2"/>
    <mergeCell ref="KI2:KO2"/>
    <mergeCell ref="KP2:KV2"/>
    <mergeCell ref="CG3:CM3"/>
    <mergeCell ref="CN3:CT3"/>
    <mergeCell ref="CU3:DA3"/>
    <mergeCell ref="DB3:DH3"/>
    <mergeCell ref="OC2:OI2"/>
    <mergeCell ref="H3:N3"/>
    <mergeCell ref="O3:U3"/>
    <mergeCell ref="V3:AB3"/>
    <mergeCell ref="AC3:AI3"/>
    <mergeCell ref="AJ3:AP3"/>
    <mergeCell ref="AQ3:AW3"/>
    <mergeCell ref="AX3:BD3"/>
    <mergeCell ref="BE3:BK3"/>
    <mergeCell ref="BL3:BR3"/>
    <mergeCell ref="MM2:MS2"/>
    <mergeCell ref="MT2:MZ2"/>
    <mergeCell ref="NA2:NG2"/>
    <mergeCell ref="NH2:NN2"/>
    <mergeCell ref="NO2:NU2"/>
    <mergeCell ref="NV2:OB2"/>
    <mergeCell ref="KW2:LC2"/>
    <mergeCell ref="LD2:LJ2"/>
    <mergeCell ref="EY3:FE3"/>
    <mergeCell ref="FF3:FL3"/>
    <mergeCell ref="FM3:FS3"/>
    <mergeCell ref="FT3:FZ3"/>
    <mergeCell ref="GA3:GG3"/>
    <mergeCell ref="GH3:GN3"/>
    <mergeCell ref="DI3:DO3"/>
    <mergeCell ref="DP3:DV3"/>
    <mergeCell ref="DW3:EC3"/>
    <mergeCell ref="ED3:EJ3"/>
    <mergeCell ref="EK3:EQ3"/>
    <mergeCell ref="ER3:EX3"/>
    <mergeCell ref="IS3:IY3"/>
    <mergeCell ref="IZ3:JF3"/>
    <mergeCell ref="JG3:JM3"/>
    <mergeCell ref="JN3:JT3"/>
    <mergeCell ref="GO3:GU3"/>
    <mergeCell ref="GV3:HB3"/>
    <mergeCell ref="HC3:HI3"/>
    <mergeCell ref="HJ3:HP3"/>
    <mergeCell ref="HQ3:HW3"/>
    <mergeCell ref="HX3:ID3"/>
    <mergeCell ref="NA3:NG3"/>
    <mergeCell ref="NH3:NN3"/>
    <mergeCell ref="NO3:NU3"/>
    <mergeCell ref="NV3:OB3"/>
    <mergeCell ref="OC3:OI3"/>
    <mergeCell ref="H4:N4"/>
    <mergeCell ref="O4:U4"/>
    <mergeCell ref="V4:AB4"/>
    <mergeCell ref="AC4:AI4"/>
    <mergeCell ref="AJ4:AP4"/>
    <mergeCell ref="LK3:LQ3"/>
    <mergeCell ref="LR3:LX3"/>
    <mergeCell ref="LY3:ME3"/>
    <mergeCell ref="MF3:ML3"/>
    <mergeCell ref="MM3:MS3"/>
    <mergeCell ref="MT3:MZ3"/>
    <mergeCell ref="JU3:KA3"/>
    <mergeCell ref="KB3:KH3"/>
    <mergeCell ref="KI3:KO3"/>
    <mergeCell ref="KP3:KV3"/>
    <mergeCell ref="KW3:LC3"/>
    <mergeCell ref="LD3:LJ3"/>
    <mergeCell ref="IE3:IK3"/>
    <mergeCell ref="IL3:IR3"/>
    <mergeCell ref="CG4:CM4"/>
    <mergeCell ref="CN4:CT4"/>
    <mergeCell ref="CU4:DA4"/>
    <mergeCell ref="DB4:DH4"/>
    <mergeCell ref="DI4:DO4"/>
    <mergeCell ref="DP4:DV4"/>
    <mergeCell ref="AQ4:AW4"/>
    <mergeCell ref="AX4:BD4"/>
    <mergeCell ref="BE4:BK4"/>
    <mergeCell ref="BL4:BR4"/>
    <mergeCell ref="BS4:BY4"/>
    <mergeCell ref="BZ4:CF4"/>
    <mergeCell ref="FM4:FS4"/>
    <mergeCell ref="FT4:FZ4"/>
    <mergeCell ref="GA4:GG4"/>
    <mergeCell ref="GH4:GN4"/>
    <mergeCell ref="GO4:GU4"/>
    <mergeCell ref="GV4:HB4"/>
    <mergeCell ref="DW4:EC4"/>
    <mergeCell ref="ED4:EJ4"/>
    <mergeCell ref="EK4:EQ4"/>
    <mergeCell ref="ER4:EX4"/>
    <mergeCell ref="EY4:FE4"/>
    <mergeCell ref="FF4:FL4"/>
    <mergeCell ref="JG4:JM4"/>
    <mergeCell ref="JN4:JT4"/>
    <mergeCell ref="JU4:KA4"/>
    <mergeCell ref="KB4:KH4"/>
    <mergeCell ref="HC4:HI4"/>
    <mergeCell ref="HJ4:HP4"/>
    <mergeCell ref="HQ4:HW4"/>
    <mergeCell ref="HX4:ID4"/>
    <mergeCell ref="IE4:IK4"/>
    <mergeCell ref="IL4:IR4"/>
    <mergeCell ref="NO4:NU4"/>
    <mergeCell ref="NV4:OB4"/>
    <mergeCell ref="OC4:OI4"/>
    <mergeCell ref="A69:B69"/>
    <mergeCell ref="H69:I69"/>
    <mergeCell ref="O69:P69"/>
    <mergeCell ref="V69:W69"/>
    <mergeCell ref="AC69:AD69"/>
    <mergeCell ref="AJ69:AK69"/>
    <mergeCell ref="AQ69:AR69"/>
    <mergeCell ref="LY4:ME4"/>
    <mergeCell ref="MF4:ML4"/>
    <mergeCell ref="MM4:MS4"/>
    <mergeCell ref="MT4:MZ4"/>
    <mergeCell ref="NA4:NG4"/>
    <mergeCell ref="NH4:NN4"/>
    <mergeCell ref="KI4:KO4"/>
    <mergeCell ref="KP4:KV4"/>
    <mergeCell ref="KW4:LC4"/>
    <mergeCell ref="LD4:LJ4"/>
    <mergeCell ref="LK4:LQ4"/>
    <mergeCell ref="LR4:LX4"/>
    <mergeCell ref="IS4:IY4"/>
    <mergeCell ref="IZ4:JF4"/>
    <mergeCell ref="CN69:CO69"/>
    <mergeCell ref="CU69:CV69"/>
    <mergeCell ref="DB69:DC69"/>
    <mergeCell ref="DI69:DJ69"/>
    <mergeCell ref="DP69:DQ69"/>
    <mergeCell ref="DW69:DX69"/>
    <mergeCell ref="AX69:AY69"/>
    <mergeCell ref="BE69:BF69"/>
    <mergeCell ref="BL69:BM69"/>
    <mergeCell ref="BS69:BT69"/>
    <mergeCell ref="BZ69:CA69"/>
    <mergeCell ref="CG69:CH69"/>
    <mergeCell ref="FT69:FU69"/>
    <mergeCell ref="GA69:GB69"/>
    <mergeCell ref="GH69:GI69"/>
    <mergeCell ref="GO69:GP69"/>
    <mergeCell ref="GV69:GW69"/>
    <mergeCell ref="HC69:HD69"/>
    <mergeCell ref="ED69:EE69"/>
    <mergeCell ref="EK69:EL69"/>
    <mergeCell ref="ER69:ES69"/>
    <mergeCell ref="EY69:EZ69"/>
    <mergeCell ref="FF69:FG69"/>
    <mergeCell ref="FM69:FN69"/>
    <mergeCell ref="JN69:JO69"/>
    <mergeCell ref="JU69:JV69"/>
    <mergeCell ref="KB69:KC69"/>
    <mergeCell ref="KI69:KJ69"/>
    <mergeCell ref="HJ69:HK69"/>
    <mergeCell ref="HQ69:HR69"/>
    <mergeCell ref="HX69:HY69"/>
    <mergeCell ref="IE69:IF69"/>
    <mergeCell ref="IL69:IM69"/>
    <mergeCell ref="IS69:IT69"/>
    <mergeCell ref="NV69:NW69"/>
    <mergeCell ref="OC69:OD69"/>
    <mergeCell ref="A70:B70"/>
    <mergeCell ref="H70:I70"/>
    <mergeCell ref="O70:P70"/>
    <mergeCell ref="V70:W70"/>
    <mergeCell ref="AC70:AD70"/>
    <mergeCell ref="AJ70:AK70"/>
    <mergeCell ref="AQ70:AR70"/>
    <mergeCell ref="AX70:AY70"/>
    <mergeCell ref="MF69:MG69"/>
    <mergeCell ref="MM69:MN69"/>
    <mergeCell ref="MT69:MU69"/>
    <mergeCell ref="NA69:NB69"/>
    <mergeCell ref="NH69:NI69"/>
    <mergeCell ref="NO69:NP69"/>
    <mergeCell ref="KP69:KQ69"/>
    <mergeCell ref="KW69:KX69"/>
    <mergeCell ref="LD69:LE69"/>
    <mergeCell ref="LK69:LL69"/>
    <mergeCell ref="LR69:LS69"/>
    <mergeCell ref="LY69:LZ69"/>
    <mergeCell ref="IZ69:JA69"/>
    <mergeCell ref="JG69:JH69"/>
    <mergeCell ref="CU70:CV70"/>
    <mergeCell ref="DB70:DC70"/>
    <mergeCell ref="DI70:DJ70"/>
    <mergeCell ref="DP70:DQ70"/>
    <mergeCell ref="DW70:DX70"/>
    <mergeCell ref="ED70:EE70"/>
    <mergeCell ref="BE70:BF70"/>
    <mergeCell ref="BL70:BM70"/>
    <mergeCell ref="BS70:BT70"/>
    <mergeCell ref="BZ70:CA70"/>
    <mergeCell ref="CG70:CH70"/>
    <mergeCell ref="CN70:CO70"/>
    <mergeCell ref="GA70:GB70"/>
    <mergeCell ref="GH70:GI70"/>
    <mergeCell ref="GO70:GP70"/>
    <mergeCell ref="GV70:GW70"/>
    <mergeCell ref="HC70:HD70"/>
    <mergeCell ref="HJ70:HK70"/>
    <mergeCell ref="EK70:EL70"/>
    <mergeCell ref="ER70:ES70"/>
    <mergeCell ref="EY70:EZ70"/>
    <mergeCell ref="FF70:FG70"/>
    <mergeCell ref="FM70:FN70"/>
    <mergeCell ref="FT70:FU70"/>
    <mergeCell ref="JU70:JV70"/>
    <mergeCell ref="KB70:KC70"/>
    <mergeCell ref="KI70:KJ70"/>
    <mergeCell ref="KP70:KQ70"/>
    <mergeCell ref="HQ70:HR70"/>
    <mergeCell ref="HX70:HY70"/>
    <mergeCell ref="IE70:IF70"/>
    <mergeCell ref="IL70:IM70"/>
    <mergeCell ref="IS70:IT70"/>
    <mergeCell ref="IZ70:JA70"/>
    <mergeCell ref="OC70:OD70"/>
    <mergeCell ref="A71:B71"/>
    <mergeCell ref="H71:I71"/>
    <mergeCell ref="O71:P71"/>
    <mergeCell ref="V71:W71"/>
    <mergeCell ref="AC71:AD71"/>
    <mergeCell ref="AJ71:AK71"/>
    <mergeCell ref="AQ71:AR71"/>
    <mergeCell ref="AX71:AY71"/>
    <mergeCell ref="BE71:BF71"/>
    <mergeCell ref="MM70:MN70"/>
    <mergeCell ref="MT70:MU70"/>
    <mergeCell ref="NA70:NB70"/>
    <mergeCell ref="NH70:NI70"/>
    <mergeCell ref="NO70:NP70"/>
    <mergeCell ref="NV70:NW70"/>
    <mergeCell ref="KW70:KX70"/>
    <mergeCell ref="LD70:LE70"/>
    <mergeCell ref="LK70:LL70"/>
    <mergeCell ref="LR70:LS70"/>
    <mergeCell ref="LY70:LZ70"/>
    <mergeCell ref="MF70:MG70"/>
    <mergeCell ref="JG70:JH70"/>
    <mergeCell ref="JN70:JO70"/>
    <mergeCell ref="DB71:DC71"/>
    <mergeCell ref="DI71:DJ71"/>
    <mergeCell ref="DP71:DQ71"/>
    <mergeCell ref="DW71:DX71"/>
    <mergeCell ref="ED71:EE71"/>
    <mergeCell ref="EK71:EL71"/>
    <mergeCell ref="BL71:BM71"/>
    <mergeCell ref="BS71:BT71"/>
    <mergeCell ref="BZ71:CA71"/>
    <mergeCell ref="CG71:CH71"/>
    <mergeCell ref="CN71:CO71"/>
    <mergeCell ref="CU71:CV71"/>
    <mergeCell ref="GH71:GI71"/>
    <mergeCell ref="GO71:GP71"/>
    <mergeCell ref="GV71:GW71"/>
    <mergeCell ref="HC71:HD71"/>
    <mergeCell ref="HJ71:HK71"/>
    <mergeCell ref="HQ71:HR71"/>
    <mergeCell ref="ER71:ES71"/>
    <mergeCell ref="EY71:EZ71"/>
    <mergeCell ref="FF71:FG71"/>
    <mergeCell ref="FM71:FN71"/>
    <mergeCell ref="FT71:FU71"/>
    <mergeCell ref="GA71:GB71"/>
    <mergeCell ref="JN71:JO71"/>
    <mergeCell ref="JU71:JV71"/>
    <mergeCell ref="KB71:KC71"/>
    <mergeCell ref="KI71:KJ71"/>
    <mergeCell ref="KP71:KQ71"/>
    <mergeCell ref="KW71:KX71"/>
    <mergeCell ref="HX71:HY71"/>
    <mergeCell ref="IE71:IF71"/>
    <mergeCell ref="IL71:IM71"/>
    <mergeCell ref="IS71:IT71"/>
    <mergeCell ref="IZ71:JA71"/>
    <mergeCell ref="JG71:JH71"/>
    <mergeCell ref="MT71:MU71"/>
    <mergeCell ref="NA71:NB71"/>
    <mergeCell ref="NH71:NI71"/>
    <mergeCell ref="NO71:NP71"/>
    <mergeCell ref="NV71:NW71"/>
    <mergeCell ref="OC71:OD71"/>
    <mergeCell ref="LD71:LE71"/>
    <mergeCell ref="LK71:LL71"/>
    <mergeCell ref="LR71:LS71"/>
    <mergeCell ref="LY71:LZ71"/>
    <mergeCell ref="MF71:MG71"/>
    <mergeCell ref="MM71:MN71"/>
  </mergeCells>
  <printOptions gridLines="1"/>
  <pageMargins left="0.78" right="0" top="0.69" bottom="0" header="0.73" footer="0.3"/>
  <pageSetup paperSize="9" scale="83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BD104"/>
  <sheetViews>
    <sheetView workbookViewId="0">
      <pane xSplit="9" ySplit="71" topLeftCell="AW72" activePane="bottomRight" state="frozen"/>
      <selection pane="topRight" activeCell="J1" sqref="J1"/>
      <selection pane="bottomLeft" activeCell="A72" sqref="A72"/>
      <selection pane="bottomRight" sqref="A1:G4"/>
    </sheetView>
  </sheetViews>
  <sheetFormatPr defaultRowHeight="15"/>
  <cols>
    <col min="1" max="1" width="9.140625" style="35"/>
    <col min="2" max="2" width="20.7109375" customWidth="1"/>
    <col min="3" max="9" width="9.140625" hidden="1" customWidth="1"/>
    <col min="10" max="14" width="15.7109375" customWidth="1"/>
    <col min="15" max="16" width="15.7109375" hidden="1" customWidth="1"/>
    <col min="17" max="17" width="15.7109375" style="127" customWidth="1"/>
    <col min="18" max="21" width="15.7109375" customWidth="1"/>
    <col min="22" max="23" width="15.7109375" hidden="1" customWidth="1"/>
    <col min="24" max="28" width="15.7109375" customWidth="1"/>
    <col min="29" max="37" width="15.7109375" hidden="1" customWidth="1"/>
    <col min="38" max="42" width="15.7109375" customWidth="1"/>
    <col min="43" max="44" width="15.7109375" hidden="1" customWidth="1"/>
    <col min="45" max="49" width="15.7109375" customWidth="1"/>
    <col min="50" max="51" width="15.7109375" hidden="1" customWidth="1"/>
    <col min="52" max="55" width="15.7109375" customWidth="1"/>
    <col min="56" max="56" width="10.5703125" customWidth="1"/>
  </cols>
  <sheetData>
    <row r="1" spans="1:56" ht="16.5">
      <c r="A1" s="306" t="s">
        <v>792</v>
      </c>
      <c r="B1" s="307"/>
      <c r="C1" s="307"/>
      <c r="D1" s="307"/>
      <c r="E1" s="307"/>
      <c r="F1" s="307"/>
      <c r="G1" s="308"/>
      <c r="H1" s="282" t="s">
        <v>73</v>
      </c>
      <c r="I1" s="282"/>
      <c r="J1" s="282"/>
      <c r="K1" s="282"/>
      <c r="L1" s="282"/>
      <c r="M1" s="282"/>
      <c r="N1" s="282"/>
      <c r="O1" s="282" t="s">
        <v>73</v>
      </c>
      <c r="P1" s="282"/>
      <c r="Q1" s="282"/>
      <c r="R1" s="282"/>
      <c r="S1" s="282"/>
      <c r="T1" s="282"/>
      <c r="U1" s="282"/>
      <c r="V1" s="282" t="s">
        <v>73</v>
      </c>
      <c r="W1" s="282"/>
      <c r="X1" s="282"/>
      <c r="Y1" s="282"/>
      <c r="Z1" s="282"/>
      <c r="AA1" s="282"/>
      <c r="AB1" s="282"/>
      <c r="AC1" s="282" t="s">
        <v>73</v>
      </c>
      <c r="AD1" s="282"/>
      <c r="AE1" s="282"/>
      <c r="AF1" s="282"/>
      <c r="AG1" s="282"/>
      <c r="AH1" s="282"/>
      <c r="AI1" s="282"/>
      <c r="AJ1" s="282" t="s">
        <v>73</v>
      </c>
      <c r="AK1" s="282"/>
      <c r="AL1" s="282"/>
      <c r="AM1" s="282"/>
      <c r="AN1" s="282"/>
      <c r="AO1" s="282"/>
      <c r="AP1" s="282"/>
      <c r="AQ1" s="282" t="s">
        <v>73</v>
      </c>
      <c r="AR1" s="282"/>
      <c r="AS1" s="282"/>
      <c r="AT1" s="282"/>
      <c r="AU1" s="282"/>
      <c r="AV1" s="282"/>
      <c r="AW1" s="282"/>
      <c r="AX1" s="306" t="s">
        <v>792</v>
      </c>
      <c r="AY1" s="307"/>
      <c r="AZ1" s="307"/>
      <c r="BA1" s="307"/>
      <c r="BB1" s="307"/>
      <c r="BC1" s="307"/>
      <c r="BD1" s="308"/>
    </row>
    <row r="2" spans="1:56">
      <c r="A2" s="309"/>
      <c r="B2" s="310"/>
      <c r="C2" s="310"/>
      <c r="D2" s="310"/>
      <c r="E2" s="310"/>
      <c r="F2" s="310"/>
      <c r="G2" s="311"/>
      <c r="H2" s="286" t="s">
        <v>793</v>
      </c>
      <c r="I2" s="286"/>
      <c r="J2" s="286"/>
      <c r="K2" s="286"/>
      <c r="L2" s="286"/>
      <c r="M2" s="286"/>
      <c r="N2" s="286"/>
      <c r="O2" s="283" t="s">
        <v>796</v>
      </c>
      <c r="P2" s="283"/>
      <c r="Q2" s="283"/>
      <c r="R2" s="283"/>
      <c r="S2" s="283"/>
      <c r="T2" s="283"/>
      <c r="U2" s="283"/>
      <c r="V2" s="283" t="s">
        <v>799</v>
      </c>
      <c r="W2" s="283"/>
      <c r="X2" s="283"/>
      <c r="Y2" s="283"/>
      <c r="Z2" s="283"/>
      <c r="AA2" s="283"/>
      <c r="AB2" s="283"/>
      <c r="AC2" s="283" t="s">
        <v>802</v>
      </c>
      <c r="AD2" s="283"/>
      <c r="AE2" s="283"/>
      <c r="AF2" s="283"/>
      <c r="AG2" s="283"/>
      <c r="AH2" s="283"/>
      <c r="AI2" s="283"/>
      <c r="AJ2" s="283" t="s">
        <v>805</v>
      </c>
      <c r="AK2" s="283"/>
      <c r="AL2" s="283"/>
      <c r="AM2" s="283"/>
      <c r="AN2" s="283"/>
      <c r="AO2" s="283"/>
      <c r="AP2" s="283"/>
      <c r="AQ2" s="283" t="s">
        <v>808</v>
      </c>
      <c r="AR2" s="283"/>
      <c r="AS2" s="283"/>
      <c r="AT2" s="283"/>
      <c r="AU2" s="283"/>
      <c r="AV2" s="283"/>
      <c r="AW2" s="283"/>
      <c r="AX2" s="309"/>
      <c r="AY2" s="310"/>
      <c r="AZ2" s="310"/>
      <c r="BA2" s="310"/>
      <c r="BB2" s="310"/>
      <c r="BC2" s="310"/>
      <c r="BD2" s="311"/>
    </row>
    <row r="3" spans="1:56">
      <c r="A3" s="309"/>
      <c r="B3" s="310"/>
      <c r="C3" s="310"/>
      <c r="D3" s="310"/>
      <c r="E3" s="310"/>
      <c r="F3" s="310"/>
      <c r="G3" s="311"/>
      <c r="H3" s="283" t="s">
        <v>794</v>
      </c>
      <c r="I3" s="283"/>
      <c r="J3" s="283"/>
      <c r="K3" s="283"/>
      <c r="L3" s="283"/>
      <c r="M3" s="283"/>
      <c r="N3" s="283"/>
      <c r="O3" s="283" t="s">
        <v>797</v>
      </c>
      <c r="P3" s="283"/>
      <c r="Q3" s="283"/>
      <c r="R3" s="283"/>
      <c r="S3" s="283"/>
      <c r="T3" s="283"/>
      <c r="U3" s="283"/>
      <c r="V3" s="283" t="s">
        <v>800</v>
      </c>
      <c r="W3" s="283"/>
      <c r="X3" s="283"/>
      <c r="Y3" s="283"/>
      <c r="Z3" s="283"/>
      <c r="AA3" s="283"/>
      <c r="AB3" s="283"/>
      <c r="AC3" s="283" t="s">
        <v>803</v>
      </c>
      <c r="AD3" s="283"/>
      <c r="AE3" s="283"/>
      <c r="AF3" s="283"/>
      <c r="AG3" s="283"/>
      <c r="AH3" s="283"/>
      <c r="AI3" s="283"/>
      <c r="AJ3" s="283" t="s">
        <v>806</v>
      </c>
      <c r="AK3" s="283"/>
      <c r="AL3" s="283"/>
      <c r="AM3" s="283"/>
      <c r="AN3" s="283"/>
      <c r="AO3" s="283"/>
      <c r="AP3" s="283"/>
      <c r="AQ3" s="283" t="s">
        <v>809</v>
      </c>
      <c r="AR3" s="283"/>
      <c r="AS3" s="283"/>
      <c r="AT3" s="283"/>
      <c r="AU3" s="283"/>
      <c r="AV3" s="283"/>
      <c r="AW3" s="283"/>
      <c r="AX3" s="309"/>
      <c r="AY3" s="310"/>
      <c r="AZ3" s="310"/>
      <c r="BA3" s="310"/>
      <c r="BB3" s="310"/>
      <c r="BC3" s="310"/>
      <c r="BD3" s="311"/>
    </row>
    <row r="4" spans="1:56">
      <c r="A4" s="312"/>
      <c r="B4" s="313"/>
      <c r="C4" s="313"/>
      <c r="D4" s="313"/>
      <c r="E4" s="313"/>
      <c r="F4" s="313"/>
      <c r="G4" s="314"/>
      <c r="H4" s="283" t="s">
        <v>795</v>
      </c>
      <c r="I4" s="283"/>
      <c r="J4" s="283"/>
      <c r="K4" s="283"/>
      <c r="L4" s="283"/>
      <c r="M4" s="283"/>
      <c r="N4" s="283"/>
      <c r="O4" s="283" t="s">
        <v>798</v>
      </c>
      <c r="P4" s="283"/>
      <c r="Q4" s="283"/>
      <c r="R4" s="283"/>
      <c r="S4" s="283"/>
      <c r="T4" s="283"/>
      <c r="U4" s="283"/>
      <c r="V4" s="283" t="s">
        <v>801</v>
      </c>
      <c r="W4" s="283"/>
      <c r="X4" s="283"/>
      <c r="Y4" s="283"/>
      <c r="Z4" s="283"/>
      <c r="AA4" s="283"/>
      <c r="AB4" s="283"/>
      <c r="AC4" s="283" t="s">
        <v>804</v>
      </c>
      <c r="AD4" s="283"/>
      <c r="AE4" s="283"/>
      <c r="AF4" s="283"/>
      <c r="AG4" s="283"/>
      <c r="AH4" s="283"/>
      <c r="AI4" s="283"/>
      <c r="AJ4" s="283" t="s">
        <v>807</v>
      </c>
      <c r="AK4" s="283"/>
      <c r="AL4" s="283"/>
      <c r="AM4" s="283"/>
      <c r="AN4" s="283"/>
      <c r="AO4" s="283"/>
      <c r="AP4" s="283"/>
      <c r="AQ4" s="283" t="s">
        <v>810</v>
      </c>
      <c r="AR4" s="283"/>
      <c r="AS4" s="283"/>
      <c r="AT4" s="283"/>
      <c r="AU4" s="283"/>
      <c r="AV4" s="283"/>
      <c r="AW4" s="283"/>
      <c r="AX4" s="312"/>
      <c r="AY4" s="313"/>
      <c r="AZ4" s="313"/>
      <c r="BA4" s="313"/>
      <c r="BB4" s="313"/>
      <c r="BC4" s="313"/>
      <c r="BD4" s="314"/>
    </row>
    <row r="5" spans="1:56" s="30" customFormat="1" ht="57" customHeight="1">
      <c r="A5" s="73" t="s">
        <v>0</v>
      </c>
      <c r="B5" s="74" t="s">
        <v>1928</v>
      </c>
      <c r="C5" s="27" t="s">
        <v>72</v>
      </c>
      <c r="D5" s="27" t="s">
        <v>69</v>
      </c>
      <c r="E5" s="27" t="s">
        <v>70</v>
      </c>
      <c r="F5" s="27" t="s">
        <v>71</v>
      </c>
      <c r="G5" s="27" t="s">
        <v>74</v>
      </c>
      <c r="H5" s="53" t="s">
        <v>0</v>
      </c>
      <c r="I5" s="53" t="s">
        <v>1</v>
      </c>
      <c r="J5" s="27" t="s">
        <v>72</v>
      </c>
      <c r="K5" s="27" t="s">
        <v>69</v>
      </c>
      <c r="L5" s="27" t="s">
        <v>70</v>
      </c>
      <c r="M5" s="27" t="s">
        <v>71</v>
      </c>
      <c r="N5" s="27" t="s">
        <v>74</v>
      </c>
      <c r="O5" s="53" t="s">
        <v>0</v>
      </c>
      <c r="P5" s="53" t="s">
        <v>1</v>
      </c>
      <c r="Q5" s="128" t="s">
        <v>1648</v>
      </c>
      <c r="R5" s="27" t="s">
        <v>69</v>
      </c>
      <c r="S5" s="27" t="s">
        <v>70</v>
      </c>
      <c r="T5" s="27" t="s">
        <v>71</v>
      </c>
      <c r="U5" s="27" t="s">
        <v>74</v>
      </c>
      <c r="V5" s="53" t="s">
        <v>0</v>
      </c>
      <c r="W5" s="53" t="s">
        <v>1</v>
      </c>
      <c r="X5" s="27" t="s">
        <v>72</v>
      </c>
      <c r="Y5" s="27" t="s">
        <v>69</v>
      </c>
      <c r="Z5" s="27" t="s">
        <v>70</v>
      </c>
      <c r="AA5" s="27" t="s">
        <v>71</v>
      </c>
      <c r="AB5" s="27" t="s">
        <v>74</v>
      </c>
      <c r="AC5" s="53" t="s">
        <v>0</v>
      </c>
      <c r="AD5" s="53" t="s">
        <v>1</v>
      </c>
      <c r="AE5" s="27" t="s">
        <v>72</v>
      </c>
      <c r="AF5" s="27" t="s">
        <v>69</v>
      </c>
      <c r="AG5" s="27" t="s">
        <v>70</v>
      </c>
      <c r="AH5" s="27" t="s">
        <v>71</v>
      </c>
      <c r="AI5" s="27" t="s">
        <v>74</v>
      </c>
      <c r="AJ5" s="53" t="s">
        <v>0</v>
      </c>
      <c r="AK5" s="53" t="s">
        <v>1</v>
      </c>
      <c r="AL5" s="27" t="s">
        <v>72</v>
      </c>
      <c r="AM5" s="27" t="s">
        <v>69</v>
      </c>
      <c r="AN5" s="27" t="s">
        <v>70</v>
      </c>
      <c r="AO5" s="27" t="s">
        <v>71</v>
      </c>
      <c r="AP5" s="27" t="s">
        <v>74</v>
      </c>
      <c r="AQ5" s="53" t="s">
        <v>0</v>
      </c>
      <c r="AR5" s="53" t="s">
        <v>1</v>
      </c>
      <c r="AS5" s="27" t="s">
        <v>72</v>
      </c>
      <c r="AT5" s="27" t="s">
        <v>69</v>
      </c>
      <c r="AU5" s="27" t="s">
        <v>70</v>
      </c>
      <c r="AV5" s="27" t="s">
        <v>71</v>
      </c>
      <c r="AW5" s="27" t="s">
        <v>74</v>
      </c>
      <c r="AX5" s="53" t="s">
        <v>0</v>
      </c>
      <c r="AY5" s="53" t="s">
        <v>1</v>
      </c>
      <c r="AZ5" s="27" t="s">
        <v>72</v>
      </c>
      <c r="BA5" s="27" t="s">
        <v>69</v>
      </c>
      <c r="BB5" s="27" t="s">
        <v>70</v>
      </c>
      <c r="BC5" s="27" t="s">
        <v>71</v>
      </c>
      <c r="BD5" s="243" t="s">
        <v>74</v>
      </c>
    </row>
    <row r="6" spans="1:56" ht="11.25" hidden="1" customHeight="1">
      <c r="A6" s="10"/>
      <c r="B6" s="10"/>
      <c r="C6" s="11"/>
      <c r="D6" s="11"/>
      <c r="E6" s="11"/>
      <c r="F6" s="11"/>
      <c r="G6" s="12"/>
      <c r="H6" s="10"/>
      <c r="I6" s="10"/>
      <c r="J6" s="11"/>
      <c r="K6" s="11"/>
      <c r="L6" s="11"/>
      <c r="M6" s="11"/>
      <c r="N6" s="12"/>
      <c r="O6" s="10"/>
      <c r="P6" s="10"/>
      <c r="Q6" s="129"/>
      <c r="R6" s="11"/>
      <c r="S6" s="11"/>
      <c r="T6" s="11"/>
      <c r="U6" s="12"/>
      <c r="V6" s="10"/>
      <c r="W6" s="10"/>
      <c r="X6" s="11"/>
      <c r="Y6" s="11"/>
      <c r="Z6" s="11"/>
      <c r="AA6" s="11"/>
      <c r="AB6" s="12"/>
      <c r="AC6" s="10"/>
      <c r="AD6" s="10"/>
      <c r="AE6" s="11"/>
      <c r="AF6" s="11"/>
      <c r="AG6" s="11"/>
      <c r="AH6" s="11"/>
      <c r="AI6" s="12"/>
      <c r="AJ6" s="10"/>
      <c r="AK6" s="10"/>
      <c r="AL6" s="11"/>
      <c r="AM6" s="11"/>
      <c r="AN6" s="11"/>
      <c r="AO6" s="11"/>
      <c r="AP6" s="12"/>
      <c r="AQ6" s="10"/>
      <c r="AR6" s="10"/>
      <c r="AS6" s="11"/>
      <c r="AT6" s="11"/>
      <c r="AU6" s="11"/>
      <c r="AV6" s="11"/>
      <c r="AW6" s="12"/>
      <c r="AX6" s="10"/>
      <c r="AY6" s="10"/>
      <c r="AZ6" s="11"/>
      <c r="BA6" s="11"/>
      <c r="BB6" s="11"/>
      <c r="BC6" s="11"/>
      <c r="BD6" s="12"/>
    </row>
    <row r="7" spans="1:56" ht="16.5" hidden="1">
      <c r="A7" s="1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19</v>
      </c>
      <c r="K7" s="5">
        <v>18864000</v>
      </c>
      <c r="L7" s="5">
        <v>0</v>
      </c>
      <c r="M7" s="5">
        <f>K7+L7</f>
        <v>18864000</v>
      </c>
      <c r="N7" s="9"/>
      <c r="O7" s="1">
        <v>1</v>
      </c>
      <c r="P7" s="2" t="s">
        <v>4</v>
      </c>
      <c r="Q7" s="130">
        <v>4900</v>
      </c>
      <c r="R7" s="5">
        <v>1225000</v>
      </c>
      <c r="S7" s="5">
        <v>0</v>
      </c>
      <c r="T7" s="5">
        <f>R7+S7</f>
        <v>1225000</v>
      </c>
      <c r="U7" s="9"/>
      <c r="V7" s="1">
        <v>1</v>
      </c>
      <c r="W7" s="2" t="s">
        <v>4</v>
      </c>
      <c r="X7" s="5">
        <v>1</v>
      </c>
      <c r="Y7" s="5">
        <v>240000</v>
      </c>
      <c r="Z7" s="5">
        <v>0</v>
      </c>
      <c r="AA7" s="5">
        <f>Y7+Z7</f>
        <v>240000</v>
      </c>
      <c r="AB7" s="9"/>
      <c r="AC7" s="1">
        <v>1</v>
      </c>
      <c r="AD7" s="2" t="s">
        <v>4</v>
      </c>
      <c r="AE7" s="5">
        <v>0</v>
      </c>
      <c r="AF7" s="5">
        <v>0</v>
      </c>
      <c r="AG7" s="5">
        <v>0</v>
      </c>
      <c r="AH7" s="5">
        <f>AF7+AG7</f>
        <v>0</v>
      </c>
      <c r="AI7" s="9"/>
      <c r="AJ7" s="1">
        <v>1</v>
      </c>
      <c r="AK7" s="2" t="s">
        <v>4</v>
      </c>
      <c r="AL7" s="5">
        <v>168</v>
      </c>
      <c r="AM7" s="5">
        <v>691488</v>
      </c>
      <c r="AN7" s="5">
        <v>0</v>
      </c>
      <c r="AO7" s="5">
        <f>AM7+AN7</f>
        <v>691488</v>
      </c>
      <c r="AP7" s="9"/>
      <c r="AQ7" s="1">
        <v>1</v>
      </c>
      <c r="AR7" s="2" t="s">
        <v>4</v>
      </c>
      <c r="AS7" s="5">
        <v>0</v>
      </c>
      <c r="AT7" s="5">
        <v>120000</v>
      </c>
      <c r="AU7" s="5">
        <v>0</v>
      </c>
      <c r="AV7" s="5">
        <f>AT7+AU7</f>
        <v>120000</v>
      </c>
      <c r="AW7" s="9"/>
      <c r="AX7" s="1">
        <v>1</v>
      </c>
      <c r="AY7" s="2" t="s">
        <v>4</v>
      </c>
      <c r="AZ7" s="5">
        <v>0</v>
      </c>
      <c r="BA7" s="5">
        <f>K7+R7+Y7+AF7+AM7+AT7</f>
        <v>21140488</v>
      </c>
      <c r="BB7" s="5">
        <f t="shared" ref="BB7:BB70" si="0">L7+S7+Z7+AG7+AN7+AU7</f>
        <v>0</v>
      </c>
      <c r="BC7" s="5">
        <f t="shared" ref="BC7:BC70" si="1">M7+T7+AA7+AH7+AO7+AV7</f>
        <v>21140488</v>
      </c>
      <c r="BD7" s="9"/>
    </row>
    <row r="8" spans="1:56" ht="16.5" hidden="1">
      <c r="A8" s="1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2">D8+E8</f>
        <v>0</v>
      </c>
      <c r="G8" s="9"/>
      <c r="H8" s="1">
        <v>2</v>
      </c>
      <c r="I8" s="2" t="s">
        <v>5</v>
      </c>
      <c r="J8" s="5">
        <v>11</v>
      </c>
      <c r="K8" s="5">
        <v>10800000</v>
      </c>
      <c r="L8" s="5">
        <v>0</v>
      </c>
      <c r="M8" s="5">
        <f t="shared" ref="M8:M68" si="3">K8+L8</f>
        <v>10800000</v>
      </c>
      <c r="N8" s="9"/>
      <c r="O8" s="1">
        <v>2</v>
      </c>
      <c r="P8" s="2" t="s">
        <v>5</v>
      </c>
      <c r="Q8" s="130">
        <v>1500</v>
      </c>
      <c r="R8" s="5">
        <v>375000</v>
      </c>
      <c r="S8" s="5">
        <v>0</v>
      </c>
      <c r="T8" s="5">
        <f t="shared" ref="T8:T68" si="4">R8+S8</f>
        <v>375000</v>
      </c>
      <c r="U8" s="9"/>
      <c r="V8" s="1">
        <v>2</v>
      </c>
      <c r="W8" s="2" t="s">
        <v>5</v>
      </c>
      <c r="X8" s="5">
        <v>1</v>
      </c>
      <c r="Y8" s="5">
        <v>240000</v>
      </c>
      <c r="Z8" s="5">
        <v>0</v>
      </c>
      <c r="AA8" s="5">
        <f t="shared" ref="AA8:AA68" si="5">Y8+Z8</f>
        <v>240000</v>
      </c>
      <c r="AB8" s="9"/>
      <c r="AC8" s="1">
        <v>2</v>
      </c>
      <c r="AD8" s="2" t="s">
        <v>5</v>
      </c>
      <c r="AE8" s="5">
        <v>0</v>
      </c>
      <c r="AF8" s="5">
        <v>0</v>
      </c>
      <c r="AG8" s="5">
        <v>0</v>
      </c>
      <c r="AH8" s="5">
        <f t="shared" ref="AH8:AH68" si="6">AF8+AG8</f>
        <v>0</v>
      </c>
      <c r="AI8" s="9"/>
      <c r="AJ8" s="1">
        <v>2</v>
      </c>
      <c r="AK8" s="2" t="s">
        <v>5</v>
      </c>
      <c r="AL8" s="5">
        <v>39</v>
      </c>
      <c r="AM8" s="5">
        <v>160524</v>
      </c>
      <c r="AN8" s="5">
        <v>0</v>
      </c>
      <c r="AO8" s="5">
        <f t="shared" ref="AO8:AO68" si="7">AM8+AN8</f>
        <v>160524</v>
      </c>
      <c r="AP8" s="9"/>
      <c r="AQ8" s="1">
        <v>2</v>
      </c>
      <c r="AR8" s="2" t="s">
        <v>5</v>
      </c>
      <c r="AS8" s="5">
        <v>0</v>
      </c>
      <c r="AT8" s="5">
        <v>0</v>
      </c>
      <c r="AU8" s="5">
        <v>0</v>
      </c>
      <c r="AV8" s="5">
        <f t="shared" ref="AV8:AV68" si="8">AT8+AU8</f>
        <v>0</v>
      </c>
      <c r="AW8" s="9"/>
      <c r="AX8" s="1">
        <v>2</v>
      </c>
      <c r="AY8" s="2" t="s">
        <v>5</v>
      </c>
      <c r="AZ8" s="5">
        <v>0</v>
      </c>
      <c r="BA8" s="5">
        <f t="shared" ref="BA8:BA71" si="9">K8+R8+Y8+AF8+AM8+AT8</f>
        <v>11575524</v>
      </c>
      <c r="BB8" s="5">
        <f t="shared" si="0"/>
        <v>0</v>
      </c>
      <c r="BC8" s="5">
        <f t="shared" si="1"/>
        <v>11575524</v>
      </c>
      <c r="BD8" s="9"/>
    </row>
    <row r="9" spans="1:56" ht="16.5" hidden="1">
      <c r="A9" s="1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2"/>
        <v>0</v>
      </c>
      <c r="G9" s="9"/>
      <c r="H9" s="1">
        <v>3</v>
      </c>
      <c r="I9" s="2" t="s">
        <v>6</v>
      </c>
      <c r="J9" s="5">
        <v>22</v>
      </c>
      <c r="K9" s="5">
        <v>21888000</v>
      </c>
      <c r="L9" s="5">
        <v>0</v>
      </c>
      <c r="M9" s="5">
        <f t="shared" si="3"/>
        <v>21888000</v>
      </c>
      <c r="N9" s="9"/>
      <c r="O9" s="1">
        <v>3</v>
      </c>
      <c r="P9" s="2" t="s">
        <v>6</v>
      </c>
      <c r="Q9" s="130">
        <v>4700</v>
      </c>
      <c r="R9" s="5">
        <v>1175000</v>
      </c>
      <c r="S9" s="5">
        <v>0</v>
      </c>
      <c r="T9" s="5">
        <f t="shared" si="4"/>
        <v>1175000</v>
      </c>
      <c r="U9" s="9"/>
      <c r="V9" s="1">
        <v>3</v>
      </c>
      <c r="W9" s="2" t="s">
        <v>6</v>
      </c>
      <c r="X9" s="5">
        <v>1</v>
      </c>
      <c r="Y9" s="5">
        <v>240000</v>
      </c>
      <c r="Z9" s="5">
        <v>0</v>
      </c>
      <c r="AA9" s="5">
        <f t="shared" si="5"/>
        <v>240000</v>
      </c>
      <c r="AB9" s="9"/>
      <c r="AC9" s="1">
        <v>3</v>
      </c>
      <c r="AD9" s="2" t="s">
        <v>6</v>
      </c>
      <c r="AE9" s="5">
        <v>0</v>
      </c>
      <c r="AF9" s="5">
        <v>0</v>
      </c>
      <c r="AG9" s="5">
        <v>0</v>
      </c>
      <c r="AH9" s="5">
        <f t="shared" si="6"/>
        <v>0</v>
      </c>
      <c r="AI9" s="9"/>
      <c r="AJ9" s="1">
        <v>3</v>
      </c>
      <c r="AK9" s="2" t="s">
        <v>6</v>
      </c>
      <c r="AL9" s="5">
        <v>147</v>
      </c>
      <c r="AM9" s="5">
        <v>605052</v>
      </c>
      <c r="AN9" s="5">
        <v>0</v>
      </c>
      <c r="AO9" s="5">
        <f t="shared" si="7"/>
        <v>605052</v>
      </c>
      <c r="AP9" s="9"/>
      <c r="AQ9" s="1">
        <v>3</v>
      </c>
      <c r="AR9" s="2" t="s">
        <v>6</v>
      </c>
      <c r="AS9" s="5">
        <v>0</v>
      </c>
      <c r="AT9" s="5">
        <v>120000</v>
      </c>
      <c r="AU9" s="5">
        <v>0</v>
      </c>
      <c r="AV9" s="5">
        <f t="shared" si="8"/>
        <v>120000</v>
      </c>
      <c r="AW9" s="9"/>
      <c r="AX9" s="1">
        <v>3</v>
      </c>
      <c r="AY9" s="2" t="s">
        <v>6</v>
      </c>
      <c r="AZ9" s="5">
        <v>0</v>
      </c>
      <c r="BA9" s="5">
        <f t="shared" si="9"/>
        <v>24028052</v>
      </c>
      <c r="BB9" s="5">
        <f t="shared" si="0"/>
        <v>0</v>
      </c>
      <c r="BC9" s="5">
        <f t="shared" si="1"/>
        <v>24028052</v>
      </c>
      <c r="BD9" s="9"/>
    </row>
    <row r="10" spans="1:56" ht="16.5" hidden="1">
      <c r="A10" s="1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2"/>
        <v>0</v>
      </c>
      <c r="G10" s="9"/>
      <c r="H10" s="1">
        <v>4</v>
      </c>
      <c r="I10" s="2" t="s">
        <v>7</v>
      </c>
      <c r="J10" s="5">
        <v>23</v>
      </c>
      <c r="K10" s="5">
        <v>22896000</v>
      </c>
      <c r="L10" s="5">
        <v>0</v>
      </c>
      <c r="M10" s="5">
        <f t="shared" si="3"/>
        <v>22896000</v>
      </c>
      <c r="N10" s="9"/>
      <c r="O10" s="1">
        <v>4</v>
      </c>
      <c r="P10" s="2" t="s">
        <v>7</v>
      </c>
      <c r="Q10" s="130">
        <v>5300</v>
      </c>
      <c r="R10" s="5">
        <v>1325000</v>
      </c>
      <c r="S10" s="5">
        <v>0</v>
      </c>
      <c r="T10" s="5">
        <f t="shared" si="4"/>
        <v>1325000</v>
      </c>
      <c r="U10" s="9"/>
      <c r="V10" s="1">
        <v>4</v>
      </c>
      <c r="W10" s="2" t="s">
        <v>7</v>
      </c>
      <c r="X10" s="5">
        <v>1</v>
      </c>
      <c r="Y10" s="5">
        <v>240000</v>
      </c>
      <c r="Z10" s="5">
        <v>0</v>
      </c>
      <c r="AA10" s="5">
        <f t="shared" si="5"/>
        <v>240000</v>
      </c>
      <c r="AB10" s="9"/>
      <c r="AC10" s="1">
        <v>4</v>
      </c>
      <c r="AD10" s="2" t="s">
        <v>7</v>
      </c>
      <c r="AE10" s="5">
        <v>0</v>
      </c>
      <c r="AF10" s="5">
        <v>0</v>
      </c>
      <c r="AG10" s="5">
        <v>0</v>
      </c>
      <c r="AH10" s="5">
        <f t="shared" si="6"/>
        <v>0</v>
      </c>
      <c r="AI10" s="9"/>
      <c r="AJ10" s="1">
        <v>4</v>
      </c>
      <c r="AK10" s="2" t="s">
        <v>7</v>
      </c>
      <c r="AL10" s="5">
        <v>119</v>
      </c>
      <c r="AM10" s="5">
        <v>489804</v>
      </c>
      <c r="AN10" s="5">
        <v>0</v>
      </c>
      <c r="AO10" s="5">
        <f t="shared" si="7"/>
        <v>489804</v>
      </c>
      <c r="AP10" s="9"/>
      <c r="AQ10" s="1">
        <v>4</v>
      </c>
      <c r="AR10" s="2" t="s">
        <v>7</v>
      </c>
      <c r="AS10" s="5">
        <v>0</v>
      </c>
      <c r="AT10" s="5">
        <v>120000</v>
      </c>
      <c r="AU10" s="5">
        <v>0</v>
      </c>
      <c r="AV10" s="5">
        <f t="shared" si="8"/>
        <v>120000</v>
      </c>
      <c r="AW10" s="9"/>
      <c r="AX10" s="1">
        <v>4</v>
      </c>
      <c r="AY10" s="2" t="s">
        <v>7</v>
      </c>
      <c r="AZ10" s="5">
        <v>0</v>
      </c>
      <c r="BA10" s="5">
        <f t="shared" si="9"/>
        <v>25070804</v>
      </c>
      <c r="BB10" s="5">
        <f t="shared" si="0"/>
        <v>0</v>
      </c>
      <c r="BC10" s="5">
        <f t="shared" si="1"/>
        <v>25070804</v>
      </c>
      <c r="BD10" s="9"/>
    </row>
    <row r="11" spans="1:56" ht="16.5" hidden="1">
      <c r="A11" s="1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2"/>
        <v>0</v>
      </c>
      <c r="G11" s="9"/>
      <c r="H11" s="1">
        <v>5</v>
      </c>
      <c r="I11" s="2" t="s">
        <v>8</v>
      </c>
      <c r="J11" s="5">
        <v>34</v>
      </c>
      <c r="K11" s="5">
        <v>33984000</v>
      </c>
      <c r="L11" s="5">
        <v>0</v>
      </c>
      <c r="M11" s="5">
        <f t="shared" si="3"/>
        <v>33984000</v>
      </c>
      <c r="N11" s="9"/>
      <c r="O11" s="1">
        <v>5</v>
      </c>
      <c r="P11" s="2" t="s">
        <v>8</v>
      </c>
      <c r="Q11" s="130">
        <v>7200</v>
      </c>
      <c r="R11" s="5">
        <v>1800000</v>
      </c>
      <c r="S11" s="5">
        <v>0</v>
      </c>
      <c r="T11" s="5">
        <f t="shared" si="4"/>
        <v>1800000</v>
      </c>
      <c r="U11" s="9"/>
      <c r="V11" s="1">
        <v>5</v>
      </c>
      <c r="W11" s="2" t="s">
        <v>8</v>
      </c>
      <c r="X11" s="5">
        <v>1</v>
      </c>
      <c r="Y11" s="5">
        <v>240000</v>
      </c>
      <c r="Z11" s="5">
        <v>0</v>
      </c>
      <c r="AA11" s="5">
        <f t="shared" si="5"/>
        <v>240000</v>
      </c>
      <c r="AB11" s="9"/>
      <c r="AC11" s="1">
        <v>5</v>
      </c>
      <c r="AD11" s="2" t="s">
        <v>8</v>
      </c>
      <c r="AE11" s="5">
        <v>0</v>
      </c>
      <c r="AF11" s="5">
        <v>0</v>
      </c>
      <c r="AG11" s="5">
        <v>0</v>
      </c>
      <c r="AH11" s="5">
        <f t="shared" si="6"/>
        <v>0</v>
      </c>
      <c r="AI11" s="9"/>
      <c r="AJ11" s="1">
        <v>5</v>
      </c>
      <c r="AK11" s="2" t="s">
        <v>8</v>
      </c>
      <c r="AL11" s="5">
        <v>173</v>
      </c>
      <c r="AM11" s="5">
        <v>712068</v>
      </c>
      <c r="AN11" s="5">
        <v>0</v>
      </c>
      <c r="AO11" s="5">
        <f t="shared" si="7"/>
        <v>712068</v>
      </c>
      <c r="AP11" s="9"/>
      <c r="AQ11" s="1">
        <v>5</v>
      </c>
      <c r="AR11" s="2" t="s">
        <v>8</v>
      </c>
      <c r="AS11" s="5">
        <v>0</v>
      </c>
      <c r="AT11" s="5">
        <v>120000</v>
      </c>
      <c r="AU11" s="5">
        <v>0</v>
      </c>
      <c r="AV11" s="5">
        <f t="shared" si="8"/>
        <v>120000</v>
      </c>
      <c r="AW11" s="9"/>
      <c r="AX11" s="1">
        <v>5</v>
      </c>
      <c r="AY11" s="2" t="s">
        <v>8</v>
      </c>
      <c r="AZ11" s="5">
        <v>0</v>
      </c>
      <c r="BA11" s="5">
        <f t="shared" si="9"/>
        <v>36856068</v>
      </c>
      <c r="BB11" s="5">
        <f t="shared" si="0"/>
        <v>0</v>
      </c>
      <c r="BC11" s="5">
        <f t="shared" si="1"/>
        <v>36856068</v>
      </c>
      <c r="BD11" s="9"/>
    </row>
    <row r="12" spans="1:56" ht="16.5" hidden="1">
      <c r="A12" s="1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2"/>
        <v>0</v>
      </c>
      <c r="G12" s="9"/>
      <c r="H12" s="1">
        <v>6</v>
      </c>
      <c r="I12" s="2" t="s">
        <v>9</v>
      </c>
      <c r="J12" s="5">
        <v>29</v>
      </c>
      <c r="K12" s="5">
        <v>28368000</v>
      </c>
      <c r="L12" s="5">
        <v>0</v>
      </c>
      <c r="M12" s="5">
        <f t="shared" si="3"/>
        <v>28368000</v>
      </c>
      <c r="N12" s="9"/>
      <c r="O12" s="1">
        <v>6</v>
      </c>
      <c r="P12" s="2" t="s">
        <v>9</v>
      </c>
      <c r="Q12" s="130">
        <v>9400</v>
      </c>
      <c r="R12" s="5">
        <v>2350000</v>
      </c>
      <c r="S12" s="5">
        <v>0</v>
      </c>
      <c r="T12" s="5">
        <f t="shared" si="4"/>
        <v>2350000</v>
      </c>
      <c r="U12" s="9"/>
      <c r="V12" s="1">
        <v>6</v>
      </c>
      <c r="W12" s="2" t="s">
        <v>9</v>
      </c>
      <c r="X12" s="5">
        <v>1</v>
      </c>
      <c r="Y12" s="5">
        <v>240000</v>
      </c>
      <c r="Z12" s="5">
        <v>0</v>
      </c>
      <c r="AA12" s="5">
        <f t="shared" si="5"/>
        <v>240000</v>
      </c>
      <c r="AB12" s="9"/>
      <c r="AC12" s="1">
        <v>6</v>
      </c>
      <c r="AD12" s="2" t="s">
        <v>9</v>
      </c>
      <c r="AE12" s="5">
        <v>0</v>
      </c>
      <c r="AF12" s="5">
        <v>0</v>
      </c>
      <c r="AG12" s="5">
        <v>0</v>
      </c>
      <c r="AH12" s="5">
        <f t="shared" si="6"/>
        <v>0</v>
      </c>
      <c r="AI12" s="9"/>
      <c r="AJ12" s="1">
        <v>6</v>
      </c>
      <c r="AK12" s="2" t="s">
        <v>9</v>
      </c>
      <c r="AL12" s="5">
        <v>189</v>
      </c>
      <c r="AM12" s="5">
        <v>777924</v>
      </c>
      <c r="AN12" s="5">
        <v>0</v>
      </c>
      <c r="AO12" s="5">
        <f t="shared" si="7"/>
        <v>777924</v>
      </c>
      <c r="AP12" s="9"/>
      <c r="AQ12" s="1">
        <v>6</v>
      </c>
      <c r="AR12" s="2" t="s">
        <v>9</v>
      </c>
      <c r="AS12" s="5">
        <v>0</v>
      </c>
      <c r="AT12" s="5">
        <v>120000</v>
      </c>
      <c r="AU12" s="5">
        <v>0</v>
      </c>
      <c r="AV12" s="5">
        <f t="shared" si="8"/>
        <v>120000</v>
      </c>
      <c r="AW12" s="9"/>
      <c r="AX12" s="1">
        <v>6</v>
      </c>
      <c r="AY12" s="2" t="s">
        <v>9</v>
      </c>
      <c r="AZ12" s="5">
        <v>0</v>
      </c>
      <c r="BA12" s="5">
        <f t="shared" si="9"/>
        <v>31855924</v>
      </c>
      <c r="BB12" s="5">
        <f t="shared" si="0"/>
        <v>0</v>
      </c>
      <c r="BC12" s="5">
        <f t="shared" si="1"/>
        <v>31855924</v>
      </c>
      <c r="BD12" s="9"/>
    </row>
    <row r="13" spans="1:56" ht="16.5" hidden="1">
      <c r="A13" s="1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2"/>
        <v>0</v>
      </c>
      <c r="G13" s="9"/>
      <c r="H13" s="1">
        <v>7</v>
      </c>
      <c r="I13" s="2" t="s">
        <v>10</v>
      </c>
      <c r="J13" s="5">
        <v>25</v>
      </c>
      <c r="K13" s="5">
        <v>24912000</v>
      </c>
      <c r="L13" s="5">
        <v>0</v>
      </c>
      <c r="M13" s="5">
        <f t="shared" si="3"/>
        <v>24912000</v>
      </c>
      <c r="N13" s="9"/>
      <c r="O13" s="1">
        <v>7</v>
      </c>
      <c r="P13" s="2" t="s">
        <v>10</v>
      </c>
      <c r="Q13" s="130">
        <v>3200</v>
      </c>
      <c r="R13" s="5">
        <v>800000</v>
      </c>
      <c r="S13" s="5">
        <v>0</v>
      </c>
      <c r="T13" s="5">
        <f t="shared" si="4"/>
        <v>800000</v>
      </c>
      <c r="U13" s="9"/>
      <c r="V13" s="1">
        <v>7</v>
      </c>
      <c r="W13" s="2" t="s">
        <v>10</v>
      </c>
      <c r="X13" s="5">
        <v>1</v>
      </c>
      <c r="Y13" s="5">
        <v>240000</v>
      </c>
      <c r="Z13" s="5">
        <v>0</v>
      </c>
      <c r="AA13" s="5">
        <f t="shared" si="5"/>
        <v>240000</v>
      </c>
      <c r="AB13" s="9"/>
      <c r="AC13" s="1">
        <v>7</v>
      </c>
      <c r="AD13" s="2" t="s">
        <v>10</v>
      </c>
      <c r="AE13" s="5">
        <v>0</v>
      </c>
      <c r="AF13" s="5">
        <v>0</v>
      </c>
      <c r="AG13" s="5">
        <v>0</v>
      </c>
      <c r="AH13" s="5">
        <f t="shared" si="6"/>
        <v>0</v>
      </c>
      <c r="AI13" s="9"/>
      <c r="AJ13" s="1">
        <v>7</v>
      </c>
      <c r="AK13" s="2" t="s">
        <v>10</v>
      </c>
      <c r="AL13" s="5">
        <v>155</v>
      </c>
      <c r="AM13" s="5">
        <v>637980</v>
      </c>
      <c r="AN13" s="5">
        <v>0</v>
      </c>
      <c r="AO13" s="5">
        <f t="shared" si="7"/>
        <v>637980</v>
      </c>
      <c r="AP13" s="9"/>
      <c r="AQ13" s="1">
        <v>7</v>
      </c>
      <c r="AR13" s="2" t="s">
        <v>10</v>
      </c>
      <c r="AS13" s="5">
        <v>0</v>
      </c>
      <c r="AT13" s="5">
        <v>0</v>
      </c>
      <c r="AU13" s="5">
        <v>0</v>
      </c>
      <c r="AV13" s="5">
        <f t="shared" si="8"/>
        <v>0</v>
      </c>
      <c r="AW13" s="9"/>
      <c r="AX13" s="1">
        <v>7</v>
      </c>
      <c r="AY13" s="2" t="s">
        <v>10</v>
      </c>
      <c r="AZ13" s="5">
        <v>0</v>
      </c>
      <c r="BA13" s="5">
        <f t="shared" si="9"/>
        <v>26589980</v>
      </c>
      <c r="BB13" s="5">
        <f t="shared" si="0"/>
        <v>0</v>
      </c>
      <c r="BC13" s="5">
        <f t="shared" si="1"/>
        <v>26589980</v>
      </c>
      <c r="BD13" s="9"/>
    </row>
    <row r="14" spans="1:56" ht="16.5" hidden="1">
      <c r="A14" s="1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2"/>
        <v>0</v>
      </c>
      <c r="G14" s="9"/>
      <c r="H14" s="1">
        <v>8</v>
      </c>
      <c r="I14" s="2" t="s">
        <v>11</v>
      </c>
      <c r="J14" s="5">
        <v>19</v>
      </c>
      <c r="K14" s="5">
        <v>18864000</v>
      </c>
      <c r="L14" s="5">
        <v>0</v>
      </c>
      <c r="M14" s="5">
        <f t="shared" si="3"/>
        <v>18864000</v>
      </c>
      <c r="N14" s="9"/>
      <c r="O14" s="1">
        <v>8</v>
      </c>
      <c r="P14" s="2" t="s">
        <v>11</v>
      </c>
      <c r="Q14" s="130">
        <v>2300</v>
      </c>
      <c r="R14" s="5">
        <v>575000</v>
      </c>
      <c r="S14" s="5">
        <v>0</v>
      </c>
      <c r="T14" s="5">
        <f t="shared" si="4"/>
        <v>575000</v>
      </c>
      <c r="U14" s="9"/>
      <c r="V14" s="1">
        <v>8</v>
      </c>
      <c r="W14" s="2" t="s">
        <v>11</v>
      </c>
      <c r="X14" s="5">
        <v>1</v>
      </c>
      <c r="Y14" s="5">
        <v>240000</v>
      </c>
      <c r="Z14" s="5">
        <v>0</v>
      </c>
      <c r="AA14" s="5">
        <f t="shared" si="5"/>
        <v>240000</v>
      </c>
      <c r="AB14" s="9"/>
      <c r="AC14" s="1">
        <v>8</v>
      </c>
      <c r="AD14" s="2" t="s">
        <v>11</v>
      </c>
      <c r="AE14" s="5">
        <v>0</v>
      </c>
      <c r="AF14" s="5">
        <v>0</v>
      </c>
      <c r="AG14" s="5">
        <v>0</v>
      </c>
      <c r="AH14" s="5">
        <f t="shared" si="6"/>
        <v>0</v>
      </c>
      <c r="AI14" s="9"/>
      <c r="AJ14" s="1">
        <v>8</v>
      </c>
      <c r="AK14" s="2" t="s">
        <v>11</v>
      </c>
      <c r="AL14" s="5">
        <v>97</v>
      </c>
      <c r="AM14" s="5">
        <v>399252</v>
      </c>
      <c r="AN14" s="5">
        <v>0</v>
      </c>
      <c r="AO14" s="5">
        <f t="shared" si="7"/>
        <v>399252</v>
      </c>
      <c r="AP14" s="9"/>
      <c r="AQ14" s="1">
        <v>8</v>
      </c>
      <c r="AR14" s="2" t="s">
        <v>11</v>
      </c>
      <c r="AS14" s="5">
        <v>0</v>
      </c>
      <c r="AT14" s="5">
        <v>120000</v>
      </c>
      <c r="AU14" s="5">
        <v>0</v>
      </c>
      <c r="AV14" s="5">
        <f t="shared" si="8"/>
        <v>120000</v>
      </c>
      <c r="AW14" s="9"/>
      <c r="AX14" s="1">
        <v>8</v>
      </c>
      <c r="AY14" s="2" t="s">
        <v>11</v>
      </c>
      <c r="AZ14" s="5">
        <v>0</v>
      </c>
      <c r="BA14" s="5">
        <f t="shared" si="9"/>
        <v>20198252</v>
      </c>
      <c r="BB14" s="5">
        <f t="shared" si="0"/>
        <v>0</v>
      </c>
      <c r="BC14" s="5">
        <f t="shared" si="1"/>
        <v>20198252</v>
      </c>
      <c r="BD14" s="9"/>
    </row>
    <row r="15" spans="1:56" ht="16.5" hidden="1">
      <c r="A15" s="1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2"/>
        <v>0</v>
      </c>
      <c r="G15" s="9"/>
      <c r="H15" s="1">
        <v>9</v>
      </c>
      <c r="I15" s="2" t="s">
        <v>12</v>
      </c>
      <c r="J15" s="5">
        <v>37</v>
      </c>
      <c r="K15" s="5">
        <v>36432000</v>
      </c>
      <c r="L15" s="5">
        <v>0</v>
      </c>
      <c r="M15" s="5">
        <f t="shared" si="3"/>
        <v>36432000</v>
      </c>
      <c r="N15" s="9"/>
      <c r="O15" s="1">
        <v>9</v>
      </c>
      <c r="P15" s="2" t="s">
        <v>12</v>
      </c>
      <c r="Q15" s="130">
        <v>4700</v>
      </c>
      <c r="R15" s="5">
        <v>1175000</v>
      </c>
      <c r="S15" s="5">
        <v>0</v>
      </c>
      <c r="T15" s="5">
        <f t="shared" si="4"/>
        <v>1175000</v>
      </c>
      <c r="U15" s="9"/>
      <c r="V15" s="1">
        <v>9</v>
      </c>
      <c r="W15" s="2" t="s">
        <v>12</v>
      </c>
      <c r="X15" s="5">
        <v>1</v>
      </c>
      <c r="Y15" s="5">
        <v>240000</v>
      </c>
      <c r="Z15" s="5">
        <v>0</v>
      </c>
      <c r="AA15" s="5">
        <f t="shared" si="5"/>
        <v>240000</v>
      </c>
      <c r="AB15" s="9"/>
      <c r="AC15" s="1">
        <v>9</v>
      </c>
      <c r="AD15" s="2" t="s">
        <v>12</v>
      </c>
      <c r="AE15" s="5">
        <v>0</v>
      </c>
      <c r="AF15" s="5">
        <v>0</v>
      </c>
      <c r="AG15" s="5">
        <v>0</v>
      </c>
      <c r="AH15" s="5">
        <f t="shared" si="6"/>
        <v>0</v>
      </c>
      <c r="AI15" s="9"/>
      <c r="AJ15" s="1">
        <v>9</v>
      </c>
      <c r="AK15" s="2" t="s">
        <v>12</v>
      </c>
      <c r="AL15" s="5">
        <v>220</v>
      </c>
      <c r="AM15" s="5">
        <v>905520</v>
      </c>
      <c r="AN15" s="5">
        <v>0</v>
      </c>
      <c r="AO15" s="5">
        <f t="shared" si="7"/>
        <v>905520</v>
      </c>
      <c r="AP15" s="9"/>
      <c r="AQ15" s="1">
        <v>9</v>
      </c>
      <c r="AR15" s="2" t="s">
        <v>12</v>
      </c>
      <c r="AS15" s="5">
        <v>0</v>
      </c>
      <c r="AT15" s="5">
        <v>0</v>
      </c>
      <c r="AU15" s="5">
        <v>0</v>
      </c>
      <c r="AV15" s="5">
        <f t="shared" si="8"/>
        <v>0</v>
      </c>
      <c r="AW15" s="9"/>
      <c r="AX15" s="1">
        <v>9</v>
      </c>
      <c r="AY15" s="2" t="s">
        <v>12</v>
      </c>
      <c r="AZ15" s="5">
        <v>0</v>
      </c>
      <c r="BA15" s="5">
        <f t="shared" si="9"/>
        <v>38752520</v>
      </c>
      <c r="BB15" s="5">
        <f t="shared" si="0"/>
        <v>0</v>
      </c>
      <c r="BC15" s="5">
        <f t="shared" si="1"/>
        <v>38752520</v>
      </c>
      <c r="BD15" s="9"/>
    </row>
    <row r="16" spans="1:56" ht="16.5" hidden="1">
      <c r="A16" s="1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2"/>
        <v>0</v>
      </c>
      <c r="G16" s="9"/>
      <c r="H16" s="1">
        <v>10</v>
      </c>
      <c r="I16" s="2" t="s">
        <v>13</v>
      </c>
      <c r="J16" s="5">
        <v>35</v>
      </c>
      <c r="K16" s="5">
        <v>34992000</v>
      </c>
      <c r="L16" s="5">
        <v>0</v>
      </c>
      <c r="M16" s="5">
        <f t="shared" si="3"/>
        <v>34992000</v>
      </c>
      <c r="N16" s="9"/>
      <c r="O16" s="1">
        <v>10</v>
      </c>
      <c r="P16" s="2" t="s">
        <v>13</v>
      </c>
      <c r="Q16" s="130">
        <v>7300</v>
      </c>
      <c r="R16" s="5">
        <v>1825000</v>
      </c>
      <c r="S16" s="5">
        <v>0</v>
      </c>
      <c r="T16" s="5">
        <f t="shared" si="4"/>
        <v>1825000</v>
      </c>
      <c r="U16" s="9"/>
      <c r="V16" s="1">
        <v>10</v>
      </c>
      <c r="W16" s="2" t="s">
        <v>13</v>
      </c>
      <c r="X16" s="5">
        <v>1</v>
      </c>
      <c r="Y16" s="5">
        <v>240000</v>
      </c>
      <c r="Z16" s="5">
        <v>0</v>
      </c>
      <c r="AA16" s="5">
        <f t="shared" si="5"/>
        <v>240000</v>
      </c>
      <c r="AB16" s="9"/>
      <c r="AC16" s="1">
        <v>10</v>
      </c>
      <c r="AD16" s="2" t="s">
        <v>13</v>
      </c>
      <c r="AE16" s="5">
        <v>0</v>
      </c>
      <c r="AF16" s="5">
        <v>0</v>
      </c>
      <c r="AG16" s="5">
        <v>0</v>
      </c>
      <c r="AH16" s="5">
        <f t="shared" si="6"/>
        <v>0</v>
      </c>
      <c r="AI16" s="9"/>
      <c r="AJ16" s="1">
        <v>10</v>
      </c>
      <c r="AK16" s="2" t="s">
        <v>13</v>
      </c>
      <c r="AL16" s="5">
        <v>303</v>
      </c>
      <c r="AM16" s="5">
        <v>1247148</v>
      </c>
      <c r="AN16" s="5">
        <v>0</v>
      </c>
      <c r="AO16" s="5">
        <f t="shared" si="7"/>
        <v>1247148</v>
      </c>
      <c r="AP16" s="9"/>
      <c r="AQ16" s="1">
        <v>10</v>
      </c>
      <c r="AR16" s="2" t="s">
        <v>13</v>
      </c>
      <c r="AS16" s="5">
        <v>0</v>
      </c>
      <c r="AT16" s="5">
        <v>120000</v>
      </c>
      <c r="AU16" s="5">
        <v>0</v>
      </c>
      <c r="AV16" s="5">
        <f t="shared" si="8"/>
        <v>120000</v>
      </c>
      <c r="AW16" s="9"/>
      <c r="AX16" s="1">
        <v>10</v>
      </c>
      <c r="AY16" s="2" t="s">
        <v>13</v>
      </c>
      <c r="AZ16" s="5">
        <v>0</v>
      </c>
      <c r="BA16" s="5">
        <f t="shared" si="9"/>
        <v>38424148</v>
      </c>
      <c r="BB16" s="5">
        <f t="shared" si="0"/>
        <v>0</v>
      </c>
      <c r="BC16" s="5">
        <f t="shared" si="1"/>
        <v>38424148</v>
      </c>
      <c r="BD16" s="9"/>
    </row>
    <row r="17" spans="1:56" ht="16.5" hidden="1">
      <c r="A17" s="1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2"/>
        <v>0</v>
      </c>
      <c r="G17" s="9"/>
      <c r="H17" s="1">
        <v>11</v>
      </c>
      <c r="I17" s="2" t="s">
        <v>14</v>
      </c>
      <c r="J17" s="5">
        <v>41</v>
      </c>
      <c r="K17" s="5">
        <v>40464000</v>
      </c>
      <c r="L17" s="5">
        <v>0</v>
      </c>
      <c r="M17" s="5">
        <f t="shared" si="3"/>
        <v>40464000</v>
      </c>
      <c r="N17" s="9"/>
      <c r="O17" s="1">
        <v>11</v>
      </c>
      <c r="P17" s="2" t="s">
        <v>14</v>
      </c>
      <c r="Q17" s="130">
        <v>9500</v>
      </c>
      <c r="R17" s="5">
        <v>2375000</v>
      </c>
      <c r="S17" s="5">
        <v>0</v>
      </c>
      <c r="T17" s="5">
        <f t="shared" si="4"/>
        <v>2375000</v>
      </c>
      <c r="U17" s="9"/>
      <c r="V17" s="1">
        <v>11</v>
      </c>
      <c r="W17" s="2" t="s">
        <v>14</v>
      </c>
      <c r="X17" s="5">
        <v>1</v>
      </c>
      <c r="Y17" s="5">
        <v>240000</v>
      </c>
      <c r="Z17" s="5">
        <v>0</v>
      </c>
      <c r="AA17" s="5">
        <f t="shared" si="5"/>
        <v>240000</v>
      </c>
      <c r="AB17" s="9"/>
      <c r="AC17" s="1">
        <v>11</v>
      </c>
      <c r="AD17" s="2" t="s">
        <v>14</v>
      </c>
      <c r="AE17" s="5">
        <v>0</v>
      </c>
      <c r="AF17" s="5">
        <v>0</v>
      </c>
      <c r="AG17" s="5">
        <v>0</v>
      </c>
      <c r="AH17" s="5">
        <f t="shared" si="6"/>
        <v>0</v>
      </c>
      <c r="AI17" s="9"/>
      <c r="AJ17" s="1">
        <v>11</v>
      </c>
      <c r="AK17" s="2" t="s">
        <v>14</v>
      </c>
      <c r="AL17" s="5">
        <v>256</v>
      </c>
      <c r="AM17" s="5">
        <v>1053696</v>
      </c>
      <c r="AN17" s="5">
        <v>0</v>
      </c>
      <c r="AO17" s="5">
        <f t="shared" si="7"/>
        <v>1053696</v>
      </c>
      <c r="AP17" s="9"/>
      <c r="AQ17" s="1">
        <v>11</v>
      </c>
      <c r="AR17" s="2" t="s">
        <v>14</v>
      </c>
      <c r="AS17" s="5">
        <v>0</v>
      </c>
      <c r="AT17" s="5">
        <v>120000</v>
      </c>
      <c r="AU17" s="5">
        <v>0</v>
      </c>
      <c r="AV17" s="5">
        <f t="shared" si="8"/>
        <v>120000</v>
      </c>
      <c r="AW17" s="9"/>
      <c r="AX17" s="1">
        <v>11</v>
      </c>
      <c r="AY17" s="2" t="s">
        <v>14</v>
      </c>
      <c r="AZ17" s="5">
        <v>0</v>
      </c>
      <c r="BA17" s="5">
        <f t="shared" si="9"/>
        <v>44252696</v>
      </c>
      <c r="BB17" s="5">
        <f t="shared" si="0"/>
        <v>0</v>
      </c>
      <c r="BC17" s="5">
        <f t="shared" si="1"/>
        <v>44252696</v>
      </c>
      <c r="BD17" s="9"/>
    </row>
    <row r="18" spans="1:56" ht="16.5" hidden="1">
      <c r="A18" s="1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2"/>
        <v>0</v>
      </c>
      <c r="G18" s="9"/>
      <c r="H18" s="1">
        <v>12</v>
      </c>
      <c r="I18" s="2" t="s">
        <v>15</v>
      </c>
      <c r="J18" s="5">
        <v>22</v>
      </c>
      <c r="K18" s="5">
        <v>21888000</v>
      </c>
      <c r="L18" s="5">
        <v>0</v>
      </c>
      <c r="M18" s="5">
        <f t="shared" si="3"/>
        <v>21888000</v>
      </c>
      <c r="N18" s="9"/>
      <c r="O18" s="1">
        <v>12</v>
      </c>
      <c r="P18" s="2" t="s">
        <v>15</v>
      </c>
      <c r="Q18" s="130">
        <v>3300</v>
      </c>
      <c r="R18" s="5">
        <v>825000</v>
      </c>
      <c r="S18" s="5">
        <v>0</v>
      </c>
      <c r="T18" s="5">
        <f t="shared" si="4"/>
        <v>825000</v>
      </c>
      <c r="U18" s="9"/>
      <c r="V18" s="1">
        <v>12</v>
      </c>
      <c r="W18" s="2" t="s">
        <v>15</v>
      </c>
      <c r="X18" s="5">
        <v>2</v>
      </c>
      <c r="Y18" s="5">
        <v>840000</v>
      </c>
      <c r="Z18" s="5">
        <v>0</v>
      </c>
      <c r="AA18" s="5">
        <f t="shared" si="5"/>
        <v>840000</v>
      </c>
      <c r="AB18" s="9"/>
      <c r="AC18" s="1">
        <v>12</v>
      </c>
      <c r="AD18" s="2" t="s">
        <v>15</v>
      </c>
      <c r="AE18" s="5">
        <v>0</v>
      </c>
      <c r="AF18" s="5">
        <v>0</v>
      </c>
      <c r="AG18" s="5">
        <v>0</v>
      </c>
      <c r="AH18" s="5">
        <f t="shared" si="6"/>
        <v>0</v>
      </c>
      <c r="AI18" s="9"/>
      <c r="AJ18" s="1">
        <v>12</v>
      </c>
      <c r="AK18" s="2" t="s">
        <v>15</v>
      </c>
      <c r="AL18" s="5">
        <v>143</v>
      </c>
      <c r="AM18" s="5">
        <v>588588</v>
      </c>
      <c r="AN18" s="5">
        <v>0</v>
      </c>
      <c r="AO18" s="5">
        <f t="shared" si="7"/>
        <v>588588</v>
      </c>
      <c r="AP18" s="9"/>
      <c r="AQ18" s="1">
        <v>12</v>
      </c>
      <c r="AR18" s="2" t="s">
        <v>15</v>
      </c>
      <c r="AS18" s="5">
        <v>0</v>
      </c>
      <c r="AT18" s="5">
        <v>120000</v>
      </c>
      <c r="AU18" s="5">
        <v>0</v>
      </c>
      <c r="AV18" s="5">
        <f t="shared" si="8"/>
        <v>120000</v>
      </c>
      <c r="AW18" s="9"/>
      <c r="AX18" s="1">
        <v>12</v>
      </c>
      <c r="AY18" s="2" t="s">
        <v>15</v>
      </c>
      <c r="AZ18" s="5">
        <v>0</v>
      </c>
      <c r="BA18" s="5">
        <f t="shared" si="9"/>
        <v>24261588</v>
      </c>
      <c r="BB18" s="5">
        <f t="shared" si="0"/>
        <v>0</v>
      </c>
      <c r="BC18" s="5">
        <f t="shared" si="1"/>
        <v>24261588</v>
      </c>
      <c r="BD18" s="9"/>
    </row>
    <row r="19" spans="1:56" ht="16.5" hidden="1">
      <c r="A19" s="1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2"/>
        <v>0</v>
      </c>
      <c r="G19" s="9"/>
      <c r="H19" s="1">
        <v>13</v>
      </c>
      <c r="I19" s="2" t="s">
        <v>16</v>
      </c>
      <c r="J19" s="5">
        <v>14</v>
      </c>
      <c r="K19" s="5">
        <v>13824000</v>
      </c>
      <c r="L19" s="5">
        <v>0</v>
      </c>
      <c r="M19" s="5">
        <f t="shared" si="3"/>
        <v>13824000</v>
      </c>
      <c r="N19" s="9"/>
      <c r="O19" s="1">
        <v>13</v>
      </c>
      <c r="P19" s="2" t="s">
        <v>16</v>
      </c>
      <c r="Q19" s="130">
        <v>2500</v>
      </c>
      <c r="R19" s="5">
        <v>625000</v>
      </c>
      <c r="S19" s="5">
        <v>0</v>
      </c>
      <c r="T19" s="5">
        <f t="shared" si="4"/>
        <v>625000</v>
      </c>
      <c r="U19" s="9"/>
      <c r="V19" s="1">
        <v>13</v>
      </c>
      <c r="W19" s="2" t="s">
        <v>16</v>
      </c>
      <c r="X19" s="5">
        <v>1</v>
      </c>
      <c r="Y19" s="5">
        <v>240000</v>
      </c>
      <c r="Z19" s="5">
        <v>0</v>
      </c>
      <c r="AA19" s="5">
        <f t="shared" si="5"/>
        <v>240000</v>
      </c>
      <c r="AB19" s="9"/>
      <c r="AC19" s="1">
        <v>13</v>
      </c>
      <c r="AD19" s="2" t="s">
        <v>16</v>
      </c>
      <c r="AE19" s="5">
        <v>0</v>
      </c>
      <c r="AF19" s="5">
        <v>0</v>
      </c>
      <c r="AG19" s="5">
        <v>0</v>
      </c>
      <c r="AH19" s="5">
        <f t="shared" si="6"/>
        <v>0</v>
      </c>
      <c r="AI19" s="9"/>
      <c r="AJ19" s="1">
        <v>13</v>
      </c>
      <c r="AK19" s="2" t="s">
        <v>16</v>
      </c>
      <c r="AL19" s="5">
        <v>102</v>
      </c>
      <c r="AM19" s="5">
        <v>419832</v>
      </c>
      <c r="AN19" s="5">
        <v>0</v>
      </c>
      <c r="AO19" s="5">
        <f t="shared" si="7"/>
        <v>419832</v>
      </c>
      <c r="AP19" s="9"/>
      <c r="AQ19" s="1">
        <v>13</v>
      </c>
      <c r="AR19" s="2" t="s">
        <v>16</v>
      </c>
      <c r="AS19" s="5">
        <v>0</v>
      </c>
      <c r="AT19" s="5">
        <v>120000</v>
      </c>
      <c r="AU19" s="5">
        <v>0</v>
      </c>
      <c r="AV19" s="5">
        <f t="shared" si="8"/>
        <v>120000</v>
      </c>
      <c r="AW19" s="9"/>
      <c r="AX19" s="1">
        <v>13</v>
      </c>
      <c r="AY19" s="2" t="s">
        <v>16</v>
      </c>
      <c r="AZ19" s="5">
        <v>0</v>
      </c>
      <c r="BA19" s="5">
        <f t="shared" si="9"/>
        <v>15228832</v>
      </c>
      <c r="BB19" s="5">
        <f t="shared" si="0"/>
        <v>0</v>
      </c>
      <c r="BC19" s="5">
        <f t="shared" si="1"/>
        <v>15228832</v>
      </c>
      <c r="BD19" s="9"/>
    </row>
    <row r="20" spans="1:56" ht="16.5" hidden="1">
      <c r="A20" s="1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2"/>
        <v>0</v>
      </c>
      <c r="G20" s="9"/>
      <c r="H20" s="1">
        <v>14</v>
      </c>
      <c r="I20" s="2" t="s">
        <v>17</v>
      </c>
      <c r="J20" s="5">
        <v>16</v>
      </c>
      <c r="K20" s="5">
        <v>15840000</v>
      </c>
      <c r="L20" s="5">
        <v>0</v>
      </c>
      <c r="M20" s="5">
        <f t="shared" si="3"/>
        <v>15840000</v>
      </c>
      <c r="N20" s="9"/>
      <c r="O20" s="1">
        <v>14</v>
      </c>
      <c r="P20" s="2" t="s">
        <v>17</v>
      </c>
      <c r="Q20" s="130">
        <v>2100</v>
      </c>
      <c r="R20" s="5">
        <v>525000</v>
      </c>
      <c r="S20" s="5">
        <v>0</v>
      </c>
      <c r="T20" s="5">
        <f t="shared" si="4"/>
        <v>525000</v>
      </c>
      <c r="U20" s="9"/>
      <c r="V20" s="1">
        <v>14</v>
      </c>
      <c r="W20" s="2" t="s">
        <v>17</v>
      </c>
      <c r="X20" s="5">
        <v>1</v>
      </c>
      <c r="Y20" s="5">
        <v>240000</v>
      </c>
      <c r="Z20" s="5">
        <v>0</v>
      </c>
      <c r="AA20" s="5">
        <f t="shared" si="5"/>
        <v>240000</v>
      </c>
      <c r="AB20" s="9"/>
      <c r="AC20" s="1">
        <v>14</v>
      </c>
      <c r="AD20" s="2" t="s">
        <v>17</v>
      </c>
      <c r="AE20" s="5">
        <v>0</v>
      </c>
      <c r="AF20" s="5">
        <v>0</v>
      </c>
      <c r="AG20" s="5">
        <v>0</v>
      </c>
      <c r="AH20" s="5">
        <f t="shared" si="6"/>
        <v>0</v>
      </c>
      <c r="AI20" s="9"/>
      <c r="AJ20" s="1">
        <v>14</v>
      </c>
      <c r="AK20" s="2" t="s">
        <v>17</v>
      </c>
      <c r="AL20" s="5">
        <v>64</v>
      </c>
      <c r="AM20" s="5">
        <v>263424</v>
      </c>
      <c r="AN20" s="5">
        <v>0</v>
      </c>
      <c r="AO20" s="5">
        <f t="shared" si="7"/>
        <v>263424</v>
      </c>
      <c r="AP20" s="9"/>
      <c r="AQ20" s="1">
        <v>14</v>
      </c>
      <c r="AR20" s="2" t="s">
        <v>17</v>
      </c>
      <c r="AS20" s="5">
        <v>0</v>
      </c>
      <c r="AT20" s="5">
        <v>0</v>
      </c>
      <c r="AU20" s="5">
        <v>0</v>
      </c>
      <c r="AV20" s="5">
        <f t="shared" si="8"/>
        <v>0</v>
      </c>
      <c r="AW20" s="9"/>
      <c r="AX20" s="1">
        <v>14</v>
      </c>
      <c r="AY20" s="2" t="s">
        <v>17</v>
      </c>
      <c r="AZ20" s="5">
        <v>0</v>
      </c>
      <c r="BA20" s="5">
        <f t="shared" si="9"/>
        <v>16868424</v>
      </c>
      <c r="BB20" s="5">
        <f t="shared" si="0"/>
        <v>0</v>
      </c>
      <c r="BC20" s="5">
        <f t="shared" si="1"/>
        <v>16868424</v>
      </c>
      <c r="BD20" s="9"/>
    </row>
    <row r="21" spans="1:56" ht="16.5" hidden="1">
      <c r="A21" s="1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2"/>
        <v>0</v>
      </c>
      <c r="G21" s="9"/>
      <c r="H21" s="1">
        <v>15</v>
      </c>
      <c r="I21" s="2" t="s">
        <v>18</v>
      </c>
      <c r="J21" s="5">
        <v>21</v>
      </c>
      <c r="K21" s="5">
        <v>20880000</v>
      </c>
      <c r="L21" s="5">
        <v>0</v>
      </c>
      <c r="M21" s="5">
        <f t="shared" si="3"/>
        <v>20880000</v>
      </c>
      <c r="N21" s="9"/>
      <c r="O21" s="1">
        <v>15</v>
      </c>
      <c r="P21" s="2" t="s">
        <v>18</v>
      </c>
      <c r="Q21" s="130">
        <v>3200</v>
      </c>
      <c r="R21" s="5">
        <v>800000</v>
      </c>
      <c r="S21" s="5">
        <v>0</v>
      </c>
      <c r="T21" s="5">
        <f t="shared" si="4"/>
        <v>800000</v>
      </c>
      <c r="U21" s="9"/>
      <c r="V21" s="1">
        <v>15</v>
      </c>
      <c r="W21" s="2" t="s">
        <v>18</v>
      </c>
      <c r="X21" s="5">
        <v>1</v>
      </c>
      <c r="Y21" s="5">
        <v>240000</v>
      </c>
      <c r="Z21" s="5">
        <v>0</v>
      </c>
      <c r="AA21" s="5">
        <f t="shared" si="5"/>
        <v>240000</v>
      </c>
      <c r="AB21" s="9"/>
      <c r="AC21" s="1">
        <v>15</v>
      </c>
      <c r="AD21" s="2" t="s">
        <v>18</v>
      </c>
      <c r="AE21" s="5">
        <v>0</v>
      </c>
      <c r="AF21" s="5">
        <v>0</v>
      </c>
      <c r="AG21" s="5">
        <v>0</v>
      </c>
      <c r="AH21" s="5">
        <f t="shared" si="6"/>
        <v>0</v>
      </c>
      <c r="AI21" s="9"/>
      <c r="AJ21" s="1">
        <v>15</v>
      </c>
      <c r="AK21" s="2" t="s">
        <v>18</v>
      </c>
      <c r="AL21" s="5">
        <v>96</v>
      </c>
      <c r="AM21" s="5">
        <v>395136</v>
      </c>
      <c r="AN21" s="5">
        <v>0</v>
      </c>
      <c r="AO21" s="5">
        <f t="shared" si="7"/>
        <v>395136</v>
      </c>
      <c r="AP21" s="9"/>
      <c r="AQ21" s="1">
        <v>15</v>
      </c>
      <c r="AR21" s="2" t="s">
        <v>18</v>
      </c>
      <c r="AS21" s="5">
        <v>0</v>
      </c>
      <c r="AT21" s="5">
        <v>120000</v>
      </c>
      <c r="AU21" s="5">
        <v>0</v>
      </c>
      <c r="AV21" s="5">
        <f t="shared" si="8"/>
        <v>120000</v>
      </c>
      <c r="AW21" s="9"/>
      <c r="AX21" s="1">
        <v>15</v>
      </c>
      <c r="AY21" s="2" t="s">
        <v>18</v>
      </c>
      <c r="AZ21" s="5">
        <v>0</v>
      </c>
      <c r="BA21" s="5">
        <f t="shared" si="9"/>
        <v>22435136</v>
      </c>
      <c r="BB21" s="5">
        <f t="shared" si="0"/>
        <v>0</v>
      </c>
      <c r="BC21" s="5">
        <f t="shared" si="1"/>
        <v>22435136</v>
      </c>
      <c r="BD21" s="9"/>
    </row>
    <row r="22" spans="1:56" ht="16.5" hidden="1">
      <c r="A22" s="1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2"/>
        <v>0</v>
      </c>
      <c r="G22" s="9"/>
      <c r="H22" s="1">
        <v>16</v>
      </c>
      <c r="I22" s="2" t="s">
        <v>19</v>
      </c>
      <c r="J22" s="5">
        <v>30</v>
      </c>
      <c r="K22" s="5">
        <v>29952000</v>
      </c>
      <c r="L22" s="5">
        <v>0</v>
      </c>
      <c r="M22" s="5">
        <f t="shared" si="3"/>
        <v>29952000</v>
      </c>
      <c r="N22" s="9"/>
      <c r="O22" s="1">
        <v>16</v>
      </c>
      <c r="P22" s="2" t="s">
        <v>19</v>
      </c>
      <c r="Q22" s="130">
        <v>5500</v>
      </c>
      <c r="R22" s="5">
        <v>1375000</v>
      </c>
      <c r="S22" s="5">
        <v>0</v>
      </c>
      <c r="T22" s="5">
        <f t="shared" si="4"/>
        <v>1375000</v>
      </c>
      <c r="U22" s="9"/>
      <c r="V22" s="1">
        <v>16</v>
      </c>
      <c r="W22" s="2" t="s">
        <v>19</v>
      </c>
      <c r="X22" s="5">
        <v>1</v>
      </c>
      <c r="Y22" s="5">
        <v>240000</v>
      </c>
      <c r="Z22" s="5">
        <v>0</v>
      </c>
      <c r="AA22" s="5">
        <f t="shared" si="5"/>
        <v>240000</v>
      </c>
      <c r="AB22" s="9"/>
      <c r="AC22" s="1">
        <v>16</v>
      </c>
      <c r="AD22" s="2" t="s">
        <v>19</v>
      </c>
      <c r="AE22" s="5">
        <v>0</v>
      </c>
      <c r="AF22" s="5">
        <v>0</v>
      </c>
      <c r="AG22" s="5">
        <v>0</v>
      </c>
      <c r="AH22" s="5">
        <f t="shared" si="6"/>
        <v>0</v>
      </c>
      <c r="AI22" s="9"/>
      <c r="AJ22" s="1">
        <v>16</v>
      </c>
      <c r="AK22" s="2" t="s">
        <v>19</v>
      </c>
      <c r="AL22" s="5">
        <v>181</v>
      </c>
      <c r="AM22" s="5">
        <v>744996</v>
      </c>
      <c r="AN22" s="5">
        <v>0</v>
      </c>
      <c r="AO22" s="5">
        <f t="shared" si="7"/>
        <v>744996</v>
      </c>
      <c r="AP22" s="9"/>
      <c r="AQ22" s="1">
        <v>16</v>
      </c>
      <c r="AR22" s="2" t="s">
        <v>19</v>
      </c>
      <c r="AS22" s="5">
        <v>0</v>
      </c>
      <c r="AT22" s="5">
        <v>120000</v>
      </c>
      <c r="AU22" s="5">
        <v>0</v>
      </c>
      <c r="AV22" s="5">
        <f t="shared" si="8"/>
        <v>120000</v>
      </c>
      <c r="AW22" s="9"/>
      <c r="AX22" s="1">
        <v>16</v>
      </c>
      <c r="AY22" s="2" t="s">
        <v>19</v>
      </c>
      <c r="AZ22" s="5">
        <v>0</v>
      </c>
      <c r="BA22" s="5">
        <f t="shared" si="9"/>
        <v>32431996</v>
      </c>
      <c r="BB22" s="5">
        <f t="shared" si="0"/>
        <v>0</v>
      </c>
      <c r="BC22" s="5">
        <f t="shared" si="1"/>
        <v>32431996</v>
      </c>
      <c r="BD22" s="9"/>
    </row>
    <row r="23" spans="1:56" ht="16.5" hidden="1">
      <c r="A23" s="1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2"/>
        <v>0</v>
      </c>
      <c r="G23" s="9"/>
      <c r="H23" s="1">
        <v>17</v>
      </c>
      <c r="I23" s="2" t="s">
        <v>20</v>
      </c>
      <c r="J23" s="5">
        <v>18</v>
      </c>
      <c r="K23" s="5">
        <v>17856000</v>
      </c>
      <c r="L23" s="5">
        <v>0</v>
      </c>
      <c r="M23" s="5">
        <f t="shared" si="3"/>
        <v>17856000</v>
      </c>
      <c r="N23" s="9"/>
      <c r="O23" s="1">
        <v>17</v>
      </c>
      <c r="P23" s="2" t="s">
        <v>20</v>
      </c>
      <c r="Q23" s="130">
        <v>4200</v>
      </c>
      <c r="R23" s="5">
        <v>1050000</v>
      </c>
      <c r="S23" s="5">
        <v>0</v>
      </c>
      <c r="T23" s="5">
        <f t="shared" si="4"/>
        <v>1050000</v>
      </c>
      <c r="U23" s="9"/>
      <c r="V23" s="1">
        <v>17</v>
      </c>
      <c r="W23" s="2" t="s">
        <v>20</v>
      </c>
      <c r="X23" s="5">
        <v>1</v>
      </c>
      <c r="Y23" s="5">
        <v>240000</v>
      </c>
      <c r="Z23" s="5">
        <v>0</v>
      </c>
      <c r="AA23" s="5">
        <f t="shared" si="5"/>
        <v>240000</v>
      </c>
      <c r="AB23" s="9"/>
      <c r="AC23" s="1">
        <v>17</v>
      </c>
      <c r="AD23" s="2" t="s">
        <v>20</v>
      </c>
      <c r="AE23" s="5">
        <v>0</v>
      </c>
      <c r="AF23" s="5">
        <v>0</v>
      </c>
      <c r="AG23" s="5">
        <v>0</v>
      </c>
      <c r="AH23" s="5">
        <f t="shared" si="6"/>
        <v>0</v>
      </c>
      <c r="AI23" s="9"/>
      <c r="AJ23" s="1">
        <v>17</v>
      </c>
      <c r="AK23" s="2" t="s">
        <v>20</v>
      </c>
      <c r="AL23" s="5">
        <v>99</v>
      </c>
      <c r="AM23" s="5">
        <v>407484</v>
      </c>
      <c r="AN23" s="5">
        <v>0</v>
      </c>
      <c r="AO23" s="5">
        <f t="shared" si="7"/>
        <v>407484</v>
      </c>
      <c r="AP23" s="9"/>
      <c r="AQ23" s="1">
        <v>17</v>
      </c>
      <c r="AR23" s="2" t="s">
        <v>20</v>
      </c>
      <c r="AS23" s="5">
        <v>0</v>
      </c>
      <c r="AT23" s="5">
        <v>120000</v>
      </c>
      <c r="AU23" s="5">
        <v>0</v>
      </c>
      <c r="AV23" s="5">
        <f t="shared" si="8"/>
        <v>120000</v>
      </c>
      <c r="AW23" s="9"/>
      <c r="AX23" s="1">
        <v>17</v>
      </c>
      <c r="AY23" s="2" t="s">
        <v>20</v>
      </c>
      <c r="AZ23" s="5">
        <v>0</v>
      </c>
      <c r="BA23" s="5">
        <f t="shared" si="9"/>
        <v>19673484</v>
      </c>
      <c r="BB23" s="5">
        <f t="shared" si="0"/>
        <v>0</v>
      </c>
      <c r="BC23" s="5">
        <f t="shared" si="1"/>
        <v>19673484</v>
      </c>
      <c r="BD23" s="9"/>
    </row>
    <row r="24" spans="1:56" ht="16.5" hidden="1">
      <c r="A24" s="1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2"/>
        <v>0</v>
      </c>
      <c r="G24" s="9"/>
      <c r="H24" s="1">
        <v>18</v>
      </c>
      <c r="I24" s="2" t="s">
        <v>21</v>
      </c>
      <c r="J24" s="5">
        <v>18</v>
      </c>
      <c r="K24" s="5">
        <v>17856000</v>
      </c>
      <c r="L24" s="5">
        <v>0</v>
      </c>
      <c r="M24" s="5">
        <f t="shared" si="3"/>
        <v>17856000</v>
      </c>
      <c r="N24" s="9"/>
      <c r="O24" s="1">
        <v>18</v>
      </c>
      <c r="P24" s="2" t="s">
        <v>21</v>
      </c>
      <c r="Q24" s="130">
        <v>1800</v>
      </c>
      <c r="R24" s="5">
        <v>450000</v>
      </c>
      <c r="S24" s="5">
        <v>0</v>
      </c>
      <c r="T24" s="5">
        <f t="shared" si="4"/>
        <v>450000</v>
      </c>
      <c r="U24" s="9"/>
      <c r="V24" s="1">
        <v>18</v>
      </c>
      <c r="W24" s="2" t="s">
        <v>21</v>
      </c>
      <c r="X24" s="5">
        <v>2</v>
      </c>
      <c r="Y24" s="5">
        <v>840000</v>
      </c>
      <c r="Z24" s="5">
        <v>0</v>
      </c>
      <c r="AA24" s="5">
        <f t="shared" si="5"/>
        <v>840000</v>
      </c>
      <c r="AB24" s="9"/>
      <c r="AC24" s="1">
        <v>18</v>
      </c>
      <c r="AD24" s="2" t="s">
        <v>21</v>
      </c>
      <c r="AE24" s="5">
        <v>0</v>
      </c>
      <c r="AF24" s="5">
        <v>0</v>
      </c>
      <c r="AG24" s="5">
        <v>0</v>
      </c>
      <c r="AH24" s="5">
        <f t="shared" si="6"/>
        <v>0</v>
      </c>
      <c r="AI24" s="9"/>
      <c r="AJ24" s="1">
        <v>18</v>
      </c>
      <c r="AK24" s="2" t="s">
        <v>21</v>
      </c>
      <c r="AL24" s="5">
        <v>101</v>
      </c>
      <c r="AM24" s="5">
        <v>415716</v>
      </c>
      <c r="AN24" s="5">
        <v>0</v>
      </c>
      <c r="AO24" s="5">
        <f t="shared" si="7"/>
        <v>415716</v>
      </c>
      <c r="AP24" s="9"/>
      <c r="AQ24" s="1">
        <v>18</v>
      </c>
      <c r="AR24" s="2" t="s">
        <v>21</v>
      </c>
      <c r="AS24" s="5">
        <v>0</v>
      </c>
      <c r="AT24" s="5">
        <v>120000</v>
      </c>
      <c r="AU24" s="5">
        <v>0</v>
      </c>
      <c r="AV24" s="5">
        <f t="shared" si="8"/>
        <v>120000</v>
      </c>
      <c r="AW24" s="9"/>
      <c r="AX24" s="1">
        <v>18</v>
      </c>
      <c r="AY24" s="2" t="s">
        <v>21</v>
      </c>
      <c r="AZ24" s="5">
        <v>0</v>
      </c>
      <c r="BA24" s="5">
        <f t="shared" si="9"/>
        <v>19681716</v>
      </c>
      <c r="BB24" s="5">
        <f t="shared" si="0"/>
        <v>0</v>
      </c>
      <c r="BC24" s="5">
        <f t="shared" si="1"/>
        <v>19681716</v>
      </c>
      <c r="BD24" s="9"/>
    </row>
    <row r="25" spans="1:56" ht="16.5" hidden="1">
      <c r="A25" s="1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2"/>
        <v>0</v>
      </c>
      <c r="G25" s="9"/>
      <c r="H25" s="1">
        <v>19</v>
      </c>
      <c r="I25" s="2" t="s">
        <v>22</v>
      </c>
      <c r="J25" s="5">
        <v>14</v>
      </c>
      <c r="K25" s="5">
        <v>13824000</v>
      </c>
      <c r="L25" s="5">
        <v>0</v>
      </c>
      <c r="M25" s="5">
        <f t="shared" si="3"/>
        <v>13824000</v>
      </c>
      <c r="N25" s="9"/>
      <c r="O25" s="1">
        <v>19</v>
      </c>
      <c r="P25" s="2" t="s">
        <v>22</v>
      </c>
      <c r="Q25" s="130">
        <v>2000</v>
      </c>
      <c r="R25" s="5">
        <v>500000</v>
      </c>
      <c r="S25" s="5">
        <v>0</v>
      </c>
      <c r="T25" s="5">
        <f t="shared" si="4"/>
        <v>500000</v>
      </c>
      <c r="U25" s="9"/>
      <c r="V25" s="1">
        <v>19</v>
      </c>
      <c r="W25" s="2" t="s">
        <v>22</v>
      </c>
      <c r="X25" s="5">
        <v>1</v>
      </c>
      <c r="Y25" s="5">
        <v>240000</v>
      </c>
      <c r="Z25" s="5">
        <v>0</v>
      </c>
      <c r="AA25" s="5">
        <f t="shared" si="5"/>
        <v>240000</v>
      </c>
      <c r="AB25" s="9"/>
      <c r="AC25" s="1">
        <v>19</v>
      </c>
      <c r="AD25" s="2" t="s">
        <v>22</v>
      </c>
      <c r="AE25" s="5">
        <v>0</v>
      </c>
      <c r="AF25" s="5">
        <v>0</v>
      </c>
      <c r="AG25" s="5">
        <v>0</v>
      </c>
      <c r="AH25" s="5">
        <f t="shared" si="6"/>
        <v>0</v>
      </c>
      <c r="AI25" s="9"/>
      <c r="AJ25" s="1">
        <v>19</v>
      </c>
      <c r="AK25" s="2" t="s">
        <v>22</v>
      </c>
      <c r="AL25" s="5">
        <v>58</v>
      </c>
      <c r="AM25" s="5">
        <v>238728</v>
      </c>
      <c r="AN25" s="5">
        <v>0</v>
      </c>
      <c r="AO25" s="5">
        <f t="shared" si="7"/>
        <v>238728</v>
      </c>
      <c r="AP25" s="9"/>
      <c r="AQ25" s="1">
        <v>19</v>
      </c>
      <c r="AR25" s="2" t="s">
        <v>22</v>
      </c>
      <c r="AS25" s="5">
        <v>0</v>
      </c>
      <c r="AT25" s="5">
        <v>0</v>
      </c>
      <c r="AU25" s="5">
        <v>0</v>
      </c>
      <c r="AV25" s="5">
        <f t="shared" si="8"/>
        <v>0</v>
      </c>
      <c r="AW25" s="9"/>
      <c r="AX25" s="1">
        <v>19</v>
      </c>
      <c r="AY25" s="2" t="s">
        <v>22</v>
      </c>
      <c r="AZ25" s="5">
        <v>0</v>
      </c>
      <c r="BA25" s="5">
        <f t="shared" si="9"/>
        <v>14802728</v>
      </c>
      <c r="BB25" s="5">
        <f t="shared" si="0"/>
        <v>0</v>
      </c>
      <c r="BC25" s="5">
        <f t="shared" si="1"/>
        <v>14802728</v>
      </c>
      <c r="BD25" s="9"/>
    </row>
    <row r="26" spans="1:56" ht="16.5" hidden="1">
      <c r="A26" s="1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2"/>
        <v>0</v>
      </c>
      <c r="G26" s="9"/>
      <c r="H26" s="1">
        <v>20</v>
      </c>
      <c r="I26" s="2" t="s">
        <v>23</v>
      </c>
      <c r="J26" s="5">
        <v>22</v>
      </c>
      <c r="K26" s="5">
        <v>21888000</v>
      </c>
      <c r="L26" s="5">
        <v>0</v>
      </c>
      <c r="M26" s="5">
        <f t="shared" si="3"/>
        <v>21888000</v>
      </c>
      <c r="N26" s="9"/>
      <c r="O26" s="1">
        <v>20</v>
      </c>
      <c r="P26" s="2" t="s">
        <v>23</v>
      </c>
      <c r="Q26" s="130">
        <v>4700</v>
      </c>
      <c r="R26" s="5">
        <v>1175000</v>
      </c>
      <c r="S26" s="5">
        <v>0</v>
      </c>
      <c r="T26" s="5">
        <f t="shared" si="4"/>
        <v>1175000</v>
      </c>
      <c r="U26" s="9"/>
      <c r="V26" s="1">
        <v>20</v>
      </c>
      <c r="W26" s="2" t="s">
        <v>23</v>
      </c>
      <c r="X26" s="5">
        <v>2</v>
      </c>
      <c r="Y26" s="5">
        <v>840000</v>
      </c>
      <c r="Z26" s="5">
        <v>0</v>
      </c>
      <c r="AA26" s="5">
        <f t="shared" si="5"/>
        <v>840000</v>
      </c>
      <c r="AB26" s="9"/>
      <c r="AC26" s="1">
        <v>20</v>
      </c>
      <c r="AD26" s="2" t="s">
        <v>23</v>
      </c>
      <c r="AE26" s="5">
        <v>0</v>
      </c>
      <c r="AF26" s="5">
        <v>0</v>
      </c>
      <c r="AG26" s="5">
        <v>0</v>
      </c>
      <c r="AH26" s="5">
        <f t="shared" si="6"/>
        <v>0</v>
      </c>
      <c r="AI26" s="9"/>
      <c r="AJ26" s="1">
        <v>20</v>
      </c>
      <c r="AK26" s="2" t="s">
        <v>23</v>
      </c>
      <c r="AL26" s="5">
        <v>120</v>
      </c>
      <c r="AM26" s="5">
        <v>493920</v>
      </c>
      <c r="AN26" s="5">
        <v>0</v>
      </c>
      <c r="AO26" s="5">
        <f t="shared" si="7"/>
        <v>493920</v>
      </c>
      <c r="AP26" s="9"/>
      <c r="AQ26" s="1">
        <v>20</v>
      </c>
      <c r="AR26" s="2" t="s">
        <v>23</v>
      </c>
      <c r="AS26" s="5">
        <v>0</v>
      </c>
      <c r="AT26" s="5">
        <v>120000</v>
      </c>
      <c r="AU26" s="5">
        <v>0</v>
      </c>
      <c r="AV26" s="5">
        <f t="shared" si="8"/>
        <v>120000</v>
      </c>
      <c r="AW26" s="9"/>
      <c r="AX26" s="1">
        <v>20</v>
      </c>
      <c r="AY26" s="2" t="s">
        <v>23</v>
      </c>
      <c r="AZ26" s="5">
        <v>0</v>
      </c>
      <c r="BA26" s="5">
        <f t="shared" si="9"/>
        <v>24516920</v>
      </c>
      <c r="BB26" s="5">
        <f t="shared" si="0"/>
        <v>0</v>
      </c>
      <c r="BC26" s="5">
        <f t="shared" si="1"/>
        <v>24516920</v>
      </c>
      <c r="BD26" s="9"/>
    </row>
    <row r="27" spans="1:56" ht="16.5" hidden="1">
      <c r="A27" s="1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2"/>
        <v>0</v>
      </c>
      <c r="G27" s="9"/>
      <c r="H27" s="1">
        <v>21</v>
      </c>
      <c r="I27" s="2" t="s">
        <v>24</v>
      </c>
      <c r="J27" s="5">
        <v>35</v>
      </c>
      <c r="K27" s="5">
        <v>34992000</v>
      </c>
      <c r="L27" s="5">
        <v>0</v>
      </c>
      <c r="M27" s="5">
        <f t="shared" si="3"/>
        <v>34992000</v>
      </c>
      <c r="N27" s="9"/>
      <c r="O27" s="1">
        <v>21</v>
      </c>
      <c r="P27" s="2" t="s">
        <v>24</v>
      </c>
      <c r="Q27" s="130">
        <v>7200</v>
      </c>
      <c r="R27" s="5">
        <v>1800000</v>
      </c>
      <c r="S27" s="5">
        <v>0</v>
      </c>
      <c r="T27" s="5">
        <f t="shared" si="4"/>
        <v>1800000</v>
      </c>
      <c r="U27" s="9"/>
      <c r="V27" s="1">
        <v>21</v>
      </c>
      <c r="W27" s="2" t="s">
        <v>24</v>
      </c>
      <c r="X27" s="5">
        <v>2</v>
      </c>
      <c r="Y27" s="5">
        <v>840000</v>
      </c>
      <c r="Z27" s="5">
        <v>0</v>
      </c>
      <c r="AA27" s="5">
        <f t="shared" si="5"/>
        <v>840000</v>
      </c>
      <c r="AB27" s="9"/>
      <c r="AC27" s="1">
        <v>21</v>
      </c>
      <c r="AD27" s="2" t="s">
        <v>24</v>
      </c>
      <c r="AE27" s="5">
        <v>0</v>
      </c>
      <c r="AF27" s="5">
        <v>0</v>
      </c>
      <c r="AG27" s="5">
        <v>0</v>
      </c>
      <c r="AH27" s="5">
        <f t="shared" si="6"/>
        <v>0</v>
      </c>
      <c r="AI27" s="9"/>
      <c r="AJ27" s="1">
        <v>21</v>
      </c>
      <c r="AK27" s="2" t="s">
        <v>24</v>
      </c>
      <c r="AL27" s="5">
        <v>263</v>
      </c>
      <c r="AM27" s="5">
        <v>1082508</v>
      </c>
      <c r="AN27" s="5">
        <v>0</v>
      </c>
      <c r="AO27" s="5">
        <f t="shared" si="7"/>
        <v>1082508</v>
      </c>
      <c r="AP27" s="9"/>
      <c r="AQ27" s="1">
        <v>21</v>
      </c>
      <c r="AR27" s="2" t="s">
        <v>24</v>
      </c>
      <c r="AS27" s="5">
        <v>0</v>
      </c>
      <c r="AT27" s="5">
        <v>120000</v>
      </c>
      <c r="AU27" s="5">
        <v>0</v>
      </c>
      <c r="AV27" s="5">
        <f t="shared" si="8"/>
        <v>120000</v>
      </c>
      <c r="AW27" s="9"/>
      <c r="AX27" s="1">
        <v>21</v>
      </c>
      <c r="AY27" s="2" t="s">
        <v>24</v>
      </c>
      <c r="AZ27" s="5">
        <v>0</v>
      </c>
      <c r="BA27" s="5">
        <f t="shared" si="9"/>
        <v>38834508</v>
      </c>
      <c r="BB27" s="5">
        <f t="shared" si="0"/>
        <v>0</v>
      </c>
      <c r="BC27" s="5">
        <f t="shared" si="1"/>
        <v>38834508</v>
      </c>
      <c r="BD27" s="9"/>
    </row>
    <row r="28" spans="1:56" ht="16.5" hidden="1">
      <c r="A28" s="1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2"/>
        <v>0</v>
      </c>
      <c r="G28" s="9"/>
      <c r="H28" s="1">
        <v>22</v>
      </c>
      <c r="I28" s="2" t="s">
        <v>25</v>
      </c>
      <c r="J28" s="5">
        <v>19</v>
      </c>
      <c r="K28" s="5">
        <v>18864000</v>
      </c>
      <c r="L28" s="5">
        <v>0</v>
      </c>
      <c r="M28" s="5">
        <f t="shared" si="3"/>
        <v>18864000</v>
      </c>
      <c r="N28" s="9"/>
      <c r="O28" s="1">
        <v>22</v>
      </c>
      <c r="P28" s="2" t="s">
        <v>25</v>
      </c>
      <c r="Q28" s="130">
        <v>2700</v>
      </c>
      <c r="R28" s="5">
        <v>675000</v>
      </c>
      <c r="S28" s="5">
        <v>0</v>
      </c>
      <c r="T28" s="5">
        <f t="shared" si="4"/>
        <v>675000</v>
      </c>
      <c r="U28" s="9"/>
      <c r="V28" s="1">
        <v>22</v>
      </c>
      <c r="W28" s="2" t="s">
        <v>25</v>
      </c>
      <c r="X28" s="5">
        <v>1</v>
      </c>
      <c r="Y28" s="5">
        <v>240000</v>
      </c>
      <c r="Z28" s="5">
        <v>0</v>
      </c>
      <c r="AA28" s="5">
        <f t="shared" si="5"/>
        <v>240000</v>
      </c>
      <c r="AB28" s="9"/>
      <c r="AC28" s="1">
        <v>22</v>
      </c>
      <c r="AD28" s="2" t="s">
        <v>25</v>
      </c>
      <c r="AE28" s="5">
        <v>0</v>
      </c>
      <c r="AF28" s="5">
        <v>0</v>
      </c>
      <c r="AG28" s="5">
        <v>0</v>
      </c>
      <c r="AH28" s="5">
        <f t="shared" si="6"/>
        <v>0</v>
      </c>
      <c r="AI28" s="9"/>
      <c r="AJ28" s="1">
        <v>22</v>
      </c>
      <c r="AK28" s="2" t="s">
        <v>25</v>
      </c>
      <c r="AL28" s="5">
        <v>77</v>
      </c>
      <c r="AM28" s="5">
        <v>316932</v>
      </c>
      <c r="AN28" s="5">
        <v>0</v>
      </c>
      <c r="AO28" s="5">
        <f t="shared" si="7"/>
        <v>316932</v>
      </c>
      <c r="AP28" s="9"/>
      <c r="AQ28" s="1">
        <v>22</v>
      </c>
      <c r="AR28" s="2" t="s">
        <v>25</v>
      </c>
      <c r="AS28" s="5">
        <v>0</v>
      </c>
      <c r="AT28" s="5">
        <v>120000</v>
      </c>
      <c r="AU28" s="5">
        <v>0</v>
      </c>
      <c r="AV28" s="5">
        <f t="shared" si="8"/>
        <v>120000</v>
      </c>
      <c r="AW28" s="9"/>
      <c r="AX28" s="1">
        <v>22</v>
      </c>
      <c r="AY28" s="2" t="s">
        <v>25</v>
      </c>
      <c r="AZ28" s="5">
        <v>0</v>
      </c>
      <c r="BA28" s="5">
        <f t="shared" si="9"/>
        <v>20215932</v>
      </c>
      <c r="BB28" s="5">
        <f t="shared" si="0"/>
        <v>0</v>
      </c>
      <c r="BC28" s="5">
        <f t="shared" si="1"/>
        <v>20215932</v>
      </c>
      <c r="BD28" s="9"/>
    </row>
    <row r="29" spans="1:56" ht="16.5" hidden="1">
      <c r="A29" s="1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2"/>
        <v>0</v>
      </c>
      <c r="G29" s="9"/>
      <c r="H29" s="1">
        <v>23</v>
      </c>
      <c r="I29" s="2" t="s">
        <v>26</v>
      </c>
      <c r="J29" s="5">
        <v>34</v>
      </c>
      <c r="K29" s="5">
        <v>33696000</v>
      </c>
      <c r="L29" s="5">
        <v>0</v>
      </c>
      <c r="M29" s="5">
        <f t="shared" si="3"/>
        <v>33696000</v>
      </c>
      <c r="N29" s="9"/>
      <c r="O29" s="1">
        <v>23</v>
      </c>
      <c r="P29" s="2" t="s">
        <v>26</v>
      </c>
      <c r="Q29" s="130">
        <v>8000</v>
      </c>
      <c r="R29" s="5">
        <v>2000000</v>
      </c>
      <c r="S29" s="5">
        <v>0</v>
      </c>
      <c r="T29" s="5">
        <f t="shared" si="4"/>
        <v>2000000</v>
      </c>
      <c r="U29" s="9"/>
      <c r="V29" s="1">
        <v>23</v>
      </c>
      <c r="W29" s="2" t="s">
        <v>26</v>
      </c>
      <c r="X29" s="5">
        <v>1</v>
      </c>
      <c r="Y29" s="5">
        <v>240000</v>
      </c>
      <c r="Z29" s="5">
        <v>0</v>
      </c>
      <c r="AA29" s="5">
        <f t="shared" si="5"/>
        <v>240000</v>
      </c>
      <c r="AB29" s="9"/>
      <c r="AC29" s="1">
        <v>23</v>
      </c>
      <c r="AD29" s="2" t="s">
        <v>26</v>
      </c>
      <c r="AE29" s="5">
        <v>0</v>
      </c>
      <c r="AF29" s="5">
        <v>0</v>
      </c>
      <c r="AG29" s="5">
        <v>0</v>
      </c>
      <c r="AH29" s="5">
        <f t="shared" si="6"/>
        <v>0</v>
      </c>
      <c r="AI29" s="9"/>
      <c r="AJ29" s="1">
        <v>23</v>
      </c>
      <c r="AK29" s="2" t="s">
        <v>26</v>
      </c>
      <c r="AL29" s="5">
        <v>283</v>
      </c>
      <c r="AM29" s="5">
        <v>1164828</v>
      </c>
      <c r="AN29" s="5">
        <v>0</v>
      </c>
      <c r="AO29" s="5">
        <f t="shared" si="7"/>
        <v>1164828</v>
      </c>
      <c r="AP29" s="9"/>
      <c r="AQ29" s="1">
        <v>23</v>
      </c>
      <c r="AR29" s="2" t="s">
        <v>26</v>
      </c>
      <c r="AS29" s="5">
        <v>0</v>
      </c>
      <c r="AT29" s="5">
        <v>120000</v>
      </c>
      <c r="AU29" s="5">
        <v>0</v>
      </c>
      <c r="AV29" s="5">
        <f t="shared" si="8"/>
        <v>120000</v>
      </c>
      <c r="AW29" s="9"/>
      <c r="AX29" s="1">
        <v>23</v>
      </c>
      <c r="AY29" s="2" t="s">
        <v>26</v>
      </c>
      <c r="AZ29" s="5">
        <v>0</v>
      </c>
      <c r="BA29" s="5">
        <f t="shared" si="9"/>
        <v>37220828</v>
      </c>
      <c r="BB29" s="5">
        <f t="shared" si="0"/>
        <v>0</v>
      </c>
      <c r="BC29" s="5">
        <f t="shared" si="1"/>
        <v>37220828</v>
      </c>
      <c r="BD29" s="9"/>
    </row>
    <row r="30" spans="1:56" ht="16.5" hidden="1">
      <c r="A30" s="1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2"/>
        <v>0</v>
      </c>
      <c r="G30" s="9"/>
      <c r="H30" s="1">
        <v>24</v>
      </c>
      <c r="I30" s="2" t="s">
        <v>27</v>
      </c>
      <c r="J30" s="5">
        <v>27</v>
      </c>
      <c r="K30" s="5">
        <v>26928000</v>
      </c>
      <c r="L30" s="5">
        <v>0</v>
      </c>
      <c r="M30" s="5">
        <f t="shared" si="3"/>
        <v>26928000</v>
      </c>
      <c r="N30" s="9"/>
      <c r="O30" s="1">
        <v>24</v>
      </c>
      <c r="P30" s="2" t="s">
        <v>27</v>
      </c>
      <c r="Q30" s="130">
        <v>7500</v>
      </c>
      <c r="R30" s="5">
        <v>1875000</v>
      </c>
      <c r="S30" s="5">
        <v>0</v>
      </c>
      <c r="T30" s="5">
        <f t="shared" si="4"/>
        <v>1875000</v>
      </c>
      <c r="U30" s="9"/>
      <c r="V30" s="1">
        <v>24</v>
      </c>
      <c r="W30" s="2" t="s">
        <v>27</v>
      </c>
      <c r="X30" s="5">
        <v>1</v>
      </c>
      <c r="Y30" s="5">
        <v>240000</v>
      </c>
      <c r="Z30" s="5">
        <v>0</v>
      </c>
      <c r="AA30" s="5">
        <f t="shared" si="5"/>
        <v>240000</v>
      </c>
      <c r="AB30" s="9"/>
      <c r="AC30" s="1">
        <v>24</v>
      </c>
      <c r="AD30" s="2" t="s">
        <v>27</v>
      </c>
      <c r="AE30" s="5">
        <v>0</v>
      </c>
      <c r="AF30" s="5">
        <v>0</v>
      </c>
      <c r="AG30" s="5">
        <v>0</v>
      </c>
      <c r="AH30" s="5">
        <f t="shared" si="6"/>
        <v>0</v>
      </c>
      <c r="AI30" s="9"/>
      <c r="AJ30" s="1">
        <v>24</v>
      </c>
      <c r="AK30" s="2" t="s">
        <v>27</v>
      </c>
      <c r="AL30" s="5">
        <v>163</v>
      </c>
      <c r="AM30" s="5">
        <v>670908</v>
      </c>
      <c r="AN30" s="5">
        <v>0</v>
      </c>
      <c r="AO30" s="5">
        <f t="shared" si="7"/>
        <v>670908</v>
      </c>
      <c r="AP30" s="9"/>
      <c r="AQ30" s="1">
        <v>24</v>
      </c>
      <c r="AR30" s="2" t="s">
        <v>27</v>
      </c>
      <c r="AS30" s="5">
        <v>0</v>
      </c>
      <c r="AT30" s="5">
        <v>0</v>
      </c>
      <c r="AU30" s="5">
        <v>0</v>
      </c>
      <c r="AV30" s="5">
        <f t="shared" si="8"/>
        <v>0</v>
      </c>
      <c r="AW30" s="9"/>
      <c r="AX30" s="1">
        <v>24</v>
      </c>
      <c r="AY30" s="2" t="s">
        <v>27</v>
      </c>
      <c r="AZ30" s="5">
        <v>0</v>
      </c>
      <c r="BA30" s="5">
        <f t="shared" si="9"/>
        <v>29713908</v>
      </c>
      <c r="BB30" s="5">
        <f t="shared" si="0"/>
        <v>0</v>
      </c>
      <c r="BC30" s="5">
        <f t="shared" si="1"/>
        <v>29713908</v>
      </c>
      <c r="BD30" s="9"/>
    </row>
    <row r="31" spans="1:56" ht="16.5" hidden="1">
      <c r="A31" s="1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2"/>
        <v>0</v>
      </c>
      <c r="G31" s="9"/>
      <c r="H31" s="1">
        <v>25</v>
      </c>
      <c r="I31" s="2" t="s">
        <v>28</v>
      </c>
      <c r="J31" s="5">
        <v>23</v>
      </c>
      <c r="K31" s="5">
        <v>22896000</v>
      </c>
      <c r="L31" s="5">
        <v>0</v>
      </c>
      <c r="M31" s="5">
        <f t="shared" si="3"/>
        <v>22896000</v>
      </c>
      <c r="N31" s="9"/>
      <c r="O31" s="1">
        <v>25</v>
      </c>
      <c r="P31" s="2" t="s">
        <v>28</v>
      </c>
      <c r="Q31" s="130">
        <v>3300</v>
      </c>
      <c r="R31" s="5">
        <v>825000</v>
      </c>
      <c r="S31" s="5">
        <v>0</v>
      </c>
      <c r="T31" s="5">
        <f t="shared" si="4"/>
        <v>825000</v>
      </c>
      <c r="U31" s="9"/>
      <c r="V31" s="1">
        <v>25</v>
      </c>
      <c r="W31" s="2" t="s">
        <v>28</v>
      </c>
      <c r="X31" s="5">
        <v>1</v>
      </c>
      <c r="Y31" s="5">
        <v>240000</v>
      </c>
      <c r="Z31" s="5">
        <v>0</v>
      </c>
      <c r="AA31" s="5">
        <f t="shared" si="5"/>
        <v>240000</v>
      </c>
      <c r="AB31" s="9"/>
      <c r="AC31" s="1">
        <v>25</v>
      </c>
      <c r="AD31" s="2" t="s">
        <v>28</v>
      </c>
      <c r="AE31" s="5">
        <v>0</v>
      </c>
      <c r="AF31" s="5">
        <v>0</v>
      </c>
      <c r="AG31" s="5">
        <v>0</v>
      </c>
      <c r="AH31" s="5">
        <f t="shared" si="6"/>
        <v>0</v>
      </c>
      <c r="AI31" s="9"/>
      <c r="AJ31" s="1">
        <v>25</v>
      </c>
      <c r="AK31" s="2" t="s">
        <v>28</v>
      </c>
      <c r="AL31" s="5">
        <v>127</v>
      </c>
      <c r="AM31" s="5">
        <v>522732</v>
      </c>
      <c r="AN31" s="5">
        <v>0</v>
      </c>
      <c r="AO31" s="5">
        <f t="shared" si="7"/>
        <v>522732</v>
      </c>
      <c r="AP31" s="9"/>
      <c r="AQ31" s="1">
        <v>25</v>
      </c>
      <c r="AR31" s="2" t="s">
        <v>28</v>
      </c>
      <c r="AS31" s="5">
        <v>0</v>
      </c>
      <c r="AT31" s="5">
        <v>120000</v>
      </c>
      <c r="AU31" s="5">
        <v>0</v>
      </c>
      <c r="AV31" s="5">
        <f t="shared" si="8"/>
        <v>120000</v>
      </c>
      <c r="AW31" s="9"/>
      <c r="AX31" s="1">
        <v>25</v>
      </c>
      <c r="AY31" s="2" t="s">
        <v>28</v>
      </c>
      <c r="AZ31" s="5">
        <v>0</v>
      </c>
      <c r="BA31" s="5">
        <f t="shared" si="9"/>
        <v>24603732</v>
      </c>
      <c r="BB31" s="5">
        <f t="shared" si="0"/>
        <v>0</v>
      </c>
      <c r="BC31" s="5">
        <f t="shared" si="1"/>
        <v>24603732</v>
      </c>
      <c r="BD31" s="9"/>
    </row>
    <row r="32" spans="1:56" ht="16.5" hidden="1">
      <c r="A32" s="1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2"/>
        <v>0</v>
      </c>
      <c r="G32" s="9"/>
      <c r="H32" s="1">
        <v>26</v>
      </c>
      <c r="I32" s="2" t="s">
        <v>29</v>
      </c>
      <c r="J32" s="5">
        <v>43</v>
      </c>
      <c r="K32" s="5">
        <v>41904000</v>
      </c>
      <c r="L32" s="5">
        <v>0</v>
      </c>
      <c r="M32" s="5">
        <f t="shared" si="3"/>
        <v>41904000</v>
      </c>
      <c r="N32" s="9"/>
      <c r="O32" s="1">
        <v>26</v>
      </c>
      <c r="P32" s="2" t="s">
        <v>29</v>
      </c>
      <c r="Q32" s="130">
        <v>15000</v>
      </c>
      <c r="R32" s="5">
        <v>3750000</v>
      </c>
      <c r="S32" s="5">
        <v>0</v>
      </c>
      <c r="T32" s="5">
        <f t="shared" si="4"/>
        <v>3750000</v>
      </c>
      <c r="U32" s="9"/>
      <c r="V32" s="1">
        <v>26</v>
      </c>
      <c r="W32" s="2" t="s">
        <v>29</v>
      </c>
      <c r="X32" s="5">
        <v>6</v>
      </c>
      <c r="Y32" s="5">
        <v>1440000</v>
      </c>
      <c r="Z32" s="5">
        <v>0</v>
      </c>
      <c r="AA32" s="5">
        <f t="shared" si="5"/>
        <v>1440000</v>
      </c>
      <c r="AB32" s="9"/>
      <c r="AC32" s="1">
        <v>26</v>
      </c>
      <c r="AD32" s="2" t="s">
        <v>29</v>
      </c>
      <c r="AE32" s="5">
        <v>5</v>
      </c>
      <c r="AF32" s="5">
        <v>1200000</v>
      </c>
      <c r="AG32" s="5">
        <v>0</v>
      </c>
      <c r="AH32" s="5">
        <f t="shared" si="6"/>
        <v>1200000</v>
      </c>
      <c r="AI32" s="9"/>
      <c r="AJ32" s="1">
        <v>26</v>
      </c>
      <c r="AK32" s="2" t="s">
        <v>29</v>
      </c>
      <c r="AL32" s="5">
        <v>333</v>
      </c>
      <c r="AM32" s="5">
        <v>1370628</v>
      </c>
      <c r="AN32" s="5">
        <v>0</v>
      </c>
      <c r="AO32" s="5">
        <f t="shared" si="7"/>
        <v>1370628</v>
      </c>
      <c r="AP32" s="9"/>
      <c r="AQ32" s="1">
        <v>26</v>
      </c>
      <c r="AR32" s="2" t="s">
        <v>29</v>
      </c>
      <c r="AS32" s="5">
        <v>0</v>
      </c>
      <c r="AT32" s="5">
        <v>0</v>
      </c>
      <c r="AU32" s="5">
        <v>0</v>
      </c>
      <c r="AV32" s="5">
        <f t="shared" si="8"/>
        <v>0</v>
      </c>
      <c r="AW32" s="9"/>
      <c r="AX32" s="1">
        <v>26</v>
      </c>
      <c r="AY32" s="2" t="s">
        <v>29</v>
      </c>
      <c r="AZ32" s="5">
        <v>0</v>
      </c>
      <c r="BA32" s="5">
        <f t="shared" si="9"/>
        <v>49664628</v>
      </c>
      <c r="BB32" s="5">
        <f t="shared" si="0"/>
        <v>0</v>
      </c>
      <c r="BC32" s="5">
        <f t="shared" si="1"/>
        <v>49664628</v>
      </c>
      <c r="BD32" s="9"/>
    </row>
    <row r="33" spans="1:56" ht="16.5" hidden="1">
      <c r="A33" s="1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2"/>
        <v>0</v>
      </c>
      <c r="G33" s="9"/>
      <c r="H33" s="1">
        <v>27</v>
      </c>
      <c r="I33" s="2" t="s">
        <v>30</v>
      </c>
      <c r="J33" s="5">
        <v>20</v>
      </c>
      <c r="K33" s="5">
        <v>19872000</v>
      </c>
      <c r="L33" s="5">
        <v>0</v>
      </c>
      <c r="M33" s="5">
        <f t="shared" si="3"/>
        <v>19872000</v>
      </c>
      <c r="N33" s="9"/>
      <c r="O33" s="1">
        <v>27</v>
      </c>
      <c r="P33" s="2" t="s">
        <v>30</v>
      </c>
      <c r="Q33" s="130">
        <v>8500</v>
      </c>
      <c r="R33" s="5">
        <v>2125000</v>
      </c>
      <c r="S33" s="5">
        <v>0</v>
      </c>
      <c r="T33" s="5">
        <f t="shared" si="4"/>
        <v>2125000</v>
      </c>
      <c r="U33" s="9"/>
      <c r="V33" s="1">
        <v>27</v>
      </c>
      <c r="W33" s="2" t="s">
        <v>30</v>
      </c>
      <c r="X33" s="5">
        <v>2</v>
      </c>
      <c r="Y33" s="5">
        <v>840000</v>
      </c>
      <c r="Z33" s="5">
        <v>0</v>
      </c>
      <c r="AA33" s="5">
        <f t="shared" si="5"/>
        <v>840000</v>
      </c>
      <c r="AB33" s="9"/>
      <c r="AC33" s="1">
        <v>27</v>
      </c>
      <c r="AD33" s="2" t="s">
        <v>30</v>
      </c>
      <c r="AE33" s="5">
        <v>0</v>
      </c>
      <c r="AF33" s="5">
        <v>0</v>
      </c>
      <c r="AG33" s="5">
        <v>0</v>
      </c>
      <c r="AH33" s="5">
        <f t="shared" si="6"/>
        <v>0</v>
      </c>
      <c r="AI33" s="9"/>
      <c r="AJ33" s="1">
        <v>27</v>
      </c>
      <c r="AK33" s="2" t="s">
        <v>30</v>
      </c>
      <c r="AL33" s="5">
        <v>193</v>
      </c>
      <c r="AM33" s="5">
        <v>794388</v>
      </c>
      <c r="AN33" s="5">
        <v>10000</v>
      </c>
      <c r="AO33" s="5">
        <f t="shared" si="7"/>
        <v>804388</v>
      </c>
      <c r="AP33" s="9"/>
      <c r="AQ33" s="1">
        <v>27</v>
      </c>
      <c r="AR33" s="2" t="s">
        <v>30</v>
      </c>
      <c r="AS33" s="5">
        <v>0</v>
      </c>
      <c r="AT33" s="5">
        <v>120000</v>
      </c>
      <c r="AU33" s="5">
        <v>0</v>
      </c>
      <c r="AV33" s="5">
        <f t="shared" si="8"/>
        <v>120000</v>
      </c>
      <c r="AW33" s="9"/>
      <c r="AX33" s="1">
        <v>27</v>
      </c>
      <c r="AY33" s="2" t="s">
        <v>30</v>
      </c>
      <c r="AZ33" s="5">
        <v>0</v>
      </c>
      <c r="BA33" s="5">
        <f t="shared" si="9"/>
        <v>23751388</v>
      </c>
      <c r="BB33" s="5">
        <f t="shared" si="0"/>
        <v>10000</v>
      </c>
      <c r="BC33" s="5">
        <f t="shared" si="1"/>
        <v>23761388</v>
      </c>
      <c r="BD33" s="9"/>
    </row>
    <row r="34" spans="1:56" ht="16.5" hidden="1">
      <c r="A34" s="1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2"/>
        <v>0</v>
      </c>
      <c r="G34" s="9"/>
      <c r="H34" s="1">
        <v>28</v>
      </c>
      <c r="I34" s="2" t="s">
        <v>31</v>
      </c>
      <c r="J34" s="5">
        <v>22</v>
      </c>
      <c r="K34" s="5">
        <v>21888000</v>
      </c>
      <c r="L34" s="5">
        <v>0</v>
      </c>
      <c r="M34" s="5">
        <f t="shared" si="3"/>
        <v>21888000</v>
      </c>
      <c r="N34" s="9"/>
      <c r="O34" s="1">
        <v>28</v>
      </c>
      <c r="P34" s="2" t="s">
        <v>31</v>
      </c>
      <c r="Q34" s="130">
        <v>4000</v>
      </c>
      <c r="R34" s="5">
        <v>1000000</v>
      </c>
      <c r="S34" s="5">
        <v>0</v>
      </c>
      <c r="T34" s="5">
        <f t="shared" si="4"/>
        <v>1000000</v>
      </c>
      <c r="U34" s="9"/>
      <c r="V34" s="1">
        <v>28</v>
      </c>
      <c r="W34" s="2" t="s">
        <v>31</v>
      </c>
      <c r="X34" s="5">
        <v>2</v>
      </c>
      <c r="Y34" s="5">
        <v>840000</v>
      </c>
      <c r="Z34" s="5">
        <v>0</v>
      </c>
      <c r="AA34" s="5">
        <f t="shared" si="5"/>
        <v>840000</v>
      </c>
      <c r="AB34" s="9"/>
      <c r="AC34" s="1">
        <v>28</v>
      </c>
      <c r="AD34" s="2" t="s">
        <v>31</v>
      </c>
      <c r="AE34" s="5">
        <v>0</v>
      </c>
      <c r="AF34" s="5">
        <v>0</v>
      </c>
      <c r="AG34" s="5">
        <v>0</v>
      </c>
      <c r="AH34" s="5">
        <f t="shared" si="6"/>
        <v>0</v>
      </c>
      <c r="AI34" s="9"/>
      <c r="AJ34" s="1">
        <v>28</v>
      </c>
      <c r="AK34" s="2" t="s">
        <v>31</v>
      </c>
      <c r="AL34" s="5">
        <v>167</v>
      </c>
      <c r="AM34" s="5">
        <v>687372</v>
      </c>
      <c r="AN34" s="5">
        <v>0</v>
      </c>
      <c r="AO34" s="5">
        <f t="shared" si="7"/>
        <v>687372</v>
      </c>
      <c r="AP34" s="9"/>
      <c r="AQ34" s="1">
        <v>28</v>
      </c>
      <c r="AR34" s="2" t="s">
        <v>31</v>
      </c>
      <c r="AS34" s="5">
        <v>0</v>
      </c>
      <c r="AT34" s="5">
        <v>120000</v>
      </c>
      <c r="AU34" s="5">
        <v>0</v>
      </c>
      <c r="AV34" s="5">
        <f t="shared" si="8"/>
        <v>120000</v>
      </c>
      <c r="AW34" s="9"/>
      <c r="AX34" s="1">
        <v>28</v>
      </c>
      <c r="AY34" s="2" t="s">
        <v>31</v>
      </c>
      <c r="AZ34" s="5">
        <v>0</v>
      </c>
      <c r="BA34" s="5">
        <f t="shared" si="9"/>
        <v>24535372</v>
      </c>
      <c r="BB34" s="5">
        <f t="shared" si="0"/>
        <v>0</v>
      </c>
      <c r="BC34" s="5">
        <f t="shared" si="1"/>
        <v>24535372</v>
      </c>
      <c r="BD34" s="9"/>
    </row>
    <row r="35" spans="1:56" ht="16.5" hidden="1">
      <c r="A35" s="1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2"/>
        <v>0</v>
      </c>
      <c r="G35" s="9"/>
      <c r="H35" s="1">
        <v>29</v>
      </c>
      <c r="I35" s="2" t="s">
        <v>32</v>
      </c>
      <c r="J35" s="5">
        <v>15</v>
      </c>
      <c r="K35" s="5">
        <v>14832000</v>
      </c>
      <c r="L35" s="5">
        <v>0</v>
      </c>
      <c r="M35" s="5">
        <f t="shared" si="3"/>
        <v>14832000</v>
      </c>
      <c r="N35" s="9"/>
      <c r="O35" s="1">
        <v>29</v>
      </c>
      <c r="P35" s="2" t="s">
        <v>32</v>
      </c>
      <c r="Q35" s="130">
        <v>5600</v>
      </c>
      <c r="R35" s="5">
        <v>1400000</v>
      </c>
      <c r="S35" s="5">
        <v>0</v>
      </c>
      <c r="T35" s="5">
        <f t="shared" si="4"/>
        <v>1400000</v>
      </c>
      <c r="U35" s="9"/>
      <c r="V35" s="1">
        <v>29</v>
      </c>
      <c r="W35" s="2" t="s">
        <v>32</v>
      </c>
      <c r="X35" s="5">
        <v>1</v>
      </c>
      <c r="Y35" s="5">
        <v>240000</v>
      </c>
      <c r="Z35" s="5">
        <v>0</v>
      </c>
      <c r="AA35" s="5">
        <f t="shared" si="5"/>
        <v>240000</v>
      </c>
      <c r="AB35" s="9"/>
      <c r="AC35" s="1">
        <v>29</v>
      </c>
      <c r="AD35" s="2" t="s">
        <v>32</v>
      </c>
      <c r="AE35" s="5">
        <v>0</v>
      </c>
      <c r="AF35" s="5">
        <v>0</v>
      </c>
      <c r="AG35" s="5">
        <v>0</v>
      </c>
      <c r="AH35" s="5">
        <f t="shared" si="6"/>
        <v>0</v>
      </c>
      <c r="AI35" s="9"/>
      <c r="AJ35" s="1">
        <v>29</v>
      </c>
      <c r="AK35" s="2" t="s">
        <v>32</v>
      </c>
      <c r="AL35" s="5">
        <v>111</v>
      </c>
      <c r="AM35" s="5">
        <v>456876</v>
      </c>
      <c r="AN35" s="5">
        <v>0</v>
      </c>
      <c r="AO35" s="5">
        <f t="shared" si="7"/>
        <v>456876</v>
      </c>
      <c r="AP35" s="9"/>
      <c r="AQ35" s="1">
        <v>29</v>
      </c>
      <c r="AR35" s="2" t="s">
        <v>32</v>
      </c>
      <c r="AS35" s="5">
        <v>0</v>
      </c>
      <c r="AT35" s="5">
        <v>120000</v>
      </c>
      <c r="AU35" s="5">
        <v>0</v>
      </c>
      <c r="AV35" s="5">
        <f t="shared" si="8"/>
        <v>120000</v>
      </c>
      <c r="AW35" s="9"/>
      <c r="AX35" s="1">
        <v>29</v>
      </c>
      <c r="AY35" s="2" t="s">
        <v>32</v>
      </c>
      <c r="AZ35" s="5">
        <v>0</v>
      </c>
      <c r="BA35" s="5">
        <f t="shared" si="9"/>
        <v>17048876</v>
      </c>
      <c r="BB35" s="5">
        <f t="shared" si="0"/>
        <v>0</v>
      </c>
      <c r="BC35" s="5">
        <f t="shared" si="1"/>
        <v>17048876</v>
      </c>
      <c r="BD35" s="9"/>
    </row>
    <row r="36" spans="1:56" ht="16.5" hidden="1">
      <c r="A36" s="1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2"/>
        <v>0</v>
      </c>
      <c r="G36" s="9"/>
      <c r="H36" s="1">
        <v>30</v>
      </c>
      <c r="I36" s="2" t="s">
        <v>33</v>
      </c>
      <c r="J36" s="5">
        <v>37</v>
      </c>
      <c r="K36" s="5">
        <v>37008000</v>
      </c>
      <c r="L36" s="5">
        <v>0</v>
      </c>
      <c r="M36" s="5">
        <f t="shared" si="3"/>
        <v>37008000</v>
      </c>
      <c r="N36" s="9"/>
      <c r="O36" s="1">
        <v>30</v>
      </c>
      <c r="P36" s="2" t="s">
        <v>33</v>
      </c>
      <c r="Q36" s="130">
        <v>8300</v>
      </c>
      <c r="R36" s="5">
        <v>2075000</v>
      </c>
      <c r="S36" s="5">
        <v>0</v>
      </c>
      <c r="T36" s="5">
        <f t="shared" si="4"/>
        <v>2075000</v>
      </c>
      <c r="U36" s="9"/>
      <c r="V36" s="1">
        <v>30</v>
      </c>
      <c r="W36" s="2" t="s">
        <v>33</v>
      </c>
      <c r="X36" s="5">
        <v>1</v>
      </c>
      <c r="Y36" s="5">
        <v>240000</v>
      </c>
      <c r="Z36" s="5">
        <v>0</v>
      </c>
      <c r="AA36" s="5">
        <f t="shared" si="5"/>
        <v>240000</v>
      </c>
      <c r="AB36" s="9"/>
      <c r="AC36" s="1">
        <v>30</v>
      </c>
      <c r="AD36" s="2" t="s">
        <v>33</v>
      </c>
      <c r="AE36" s="5">
        <v>0</v>
      </c>
      <c r="AF36" s="5">
        <v>0</v>
      </c>
      <c r="AG36" s="5">
        <v>0</v>
      </c>
      <c r="AH36" s="5">
        <f t="shared" si="6"/>
        <v>0</v>
      </c>
      <c r="AI36" s="9"/>
      <c r="AJ36" s="1">
        <v>30</v>
      </c>
      <c r="AK36" s="2" t="s">
        <v>33</v>
      </c>
      <c r="AL36" s="5">
        <v>248</v>
      </c>
      <c r="AM36" s="5">
        <v>1020768</v>
      </c>
      <c r="AN36" s="5">
        <v>0</v>
      </c>
      <c r="AO36" s="5">
        <f t="shared" si="7"/>
        <v>1020768</v>
      </c>
      <c r="AP36" s="9"/>
      <c r="AQ36" s="1">
        <v>30</v>
      </c>
      <c r="AR36" s="2" t="s">
        <v>33</v>
      </c>
      <c r="AS36" s="5">
        <v>0</v>
      </c>
      <c r="AT36" s="5">
        <v>120000</v>
      </c>
      <c r="AU36" s="5">
        <v>0</v>
      </c>
      <c r="AV36" s="5">
        <f t="shared" si="8"/>
        <v>120000</v>
      </c>
      <c r="AW36" s="9"/>
      <c r="AX36" s="1">
        <v>30</v>
      </c>
      <c r="AY36" s="2" t="s">
        <v>33</v>
      </c>
      <c r="AZ36" s="5">
        <v>0</v>
      </c>
      <c r="BA36" s="5">
        <f t="shared" si="9"/>
        <v>40463768</v>
      </c>
      <c r="BB36" s="5">
        <f t="shared" si="0"/>
        <v>0</v>
      </c>
      <c r="BC36" s="5">
        <f t="shared" si="1"/>
        <v>40463768</v>
      </c>
      <c r="BD36" s="9"/>
    </row>
    <row r="37" spans="1:56" s="71" customFormat="1" ht="18.75">
      <c r="A37" s="187">
        <v>31</v>
      </c>
      <c r="B37" s="184" t="s">
        <v>34</v>
      </c>
      <c r="C37" s="185">
        <v>0</v>
      </c>
      <c r="D37" s="185">
        <v>0</v>
      </c>
      <c r="E37" s="185">
        <v>0</v>
      </c>
      <c r="F37" s="185">
        <f t="shared" si="2"/>
        <v>0</v>
      </c>
      <c r="G37" s="186"/>
      <c r="H37" s="187">
        <v>31</v>
      </c>
      <c r="I37" s="184" t="s">
        <v>34</v>
      </c>
      <c r="J37" s="185">
        <v>33</v>
      </c>
      <c r="K37" s="185">
        <v>32976000</v>
      </c>
      <c r="L37" s="185">
        <v>0</v>
      </c>
      <c r="M37" s="185">
        <f t="shared" si="3"/>
        <v>32976000</v>
      </c>
      <c r="N37" s="186"/>
      <c r="O37" s="187">
        <v>31</v>
      </c>
      <c r="P37" s="184" t="s">
        <v>34</v>
      </c>
      <c r="Q37" s="215">
        <v>5700</v>
      </c>
      <c r="R37" s="185">
        <v>1425000</v>
      </c>
      <c r="S37" s="185">
        <v>0</v>
      </c>
      <c r="T37" s="185">
        <f t="shared" si="4"/>
        <v>1425000</v>
      </c>
      <c r="U37" s="186"/>
      <c r="V37" s="187">
        <v>31</v>
      </c>
      <c r="W37" s="184" t="s">
        <v>34</v>
      </c>
      <c r="X37" s="185">
        <v>1</v>
      </c>
      <c r="Y37" s="185">
        <v>240000</v>
      </c>
      <c r="Z37" s="185">
        <v>0</v>
      </c>
      <c r="AA37" s="185">
        <f t="shared" si="5"/>
        <v>240000</v>
      </c>
      <c r="AB37" s="186"/>
      <c r="AC37" s="187">
        <v>31</v>
      </c>
      <c r="AD37" s="184" t="s">
        <v>34</v>
      </c>
      <c r="AE37" s="185">
        <v>0</v>
      </c>
      <c r="AF37" s="185">
        <v>0</v>
      </c>
      <c r="AG37" s="185">
        <v>0</v>
      </c>
      <c r="AH37" s="185">
        <f t="shared" si="6"/>
        <v>0</v>
      </c>
      <c r="AI37" s="186"/>
      <c r="AJ37" s="187">
        <v>31</v>
      </c>
      <c r="AK37" s="184" t="s">
        <v>34</v>
      </c>
      <c r="AL37" s="185">
        <v>224</v>
      </c>
      <c r="AM37" s="185">
        <v>921984</v>
      </c>
      <c r="AN37" s="185">
        <v>0</v>
      </c>
      <c r="AO37" s="185">
        <f t="shared" si="7"/>
        <v>921984</v>
      </c>
      <c r="AP37" s="186"/>
      <c r="AQ37" s="187">
        <v>31</v>
      </c>
      <c r="AR37" s="184" t="s">
        <v>34</v>
      </c>
      <c r="AS37" s="185">
        <v>0</v>
      </c>
      <c r="AT37" s="185">
        <v>120000</v>
      </c>
      <c r="AU37" s="185">
        <v>0</v>
      </c>
      <c r="AV37" s="185">
        <f t="shared" si="8"/>
        <v>120000</v>
      </c>
      <c r="AW37" s="186"/>
      <c r="AX37" s="187">
        <v>31</v>
      </c>
      <c r="AY37" s="184" t="s">
        <v>34</v>
      </c>
      <c r="AZ37" s="185">
        <v>0</v>
      </c>
      <c r="BA37" s="185">
        <f t="shared" si="9"/>
        <v>35682984</v>
      </c>
      <c r="BB37" s="185">
        <f t="shared" si="0"/>
        <v>0</v>
      </c>
      <c r="BC37" s="185">
        <f t="shared" si="1"/>
        <v>35682984</v>
      </c>
      <c r="BD37" s="70"/>
    </row>
    <row r="38" spans="1:56" ht="15.75" hidden="1">
      <c r="A38" s="192">
        <v>32</v>
      </c>
      <c r="B38" s="189" t="s">
        <v>35</v>
      </c>
      <c r="C38" s="190">
        <v>0</v>
      </c>
      <c r="D38" s="190">
        <v>0</v>
      </c>
      <c r="E38" s="190">
        <v>0</v>
      </c>
      <c r="F38" s="190">
        <f t="shared" si="2"/>
        <v>0</v>
      </c>
      <c r="G38" s="191"/>
      <c r="H38" s="192">
        <v>32</v>
      </c>
      <c r="I38" s="189" t="s">
        <v>35</v>
      </c>
      <c r="J38" s="190">
        <v>9</v>
      </c>
      <c r="K38" s="190">
        <v>8784000</v>
      </c>
      <c r="L38" s="190">
        <v>0</v>
      </c>
      <c r="M38" s="190">
        <f t="shared" si="3"/>
        <v>8784000</v>
      </c>
      <c r="N38" s="191"/>
      <c r="O38" s="192">
        <v>32</v>
      </c>
      <c r="P38" s="189" t="s">
        <v>35</v>
      </c>
      <c r="Q38" s="218">
        <v>1900</v>
      </c>
      <c r="R38" s="190">
        <v>475000</v>
      </c>
      <c r="S38" s="190">
        <v>0</v>
      </c>
      <c r="T38" s="190">
        <f t="shared" si="4"/>
        <v>475000</v>
      </c>
      <c r="U38" s="191"/>
      <c r="V38" s="192">
        <v>32</v>
      </c>
      <c r="W38" s="189" t="s">
        <v>35</v>
      </c>
      <c r="X38" s="190">
        <v>1</v>
      </c>
      <c r="Y38" s="190">
        <v>240000</v>
      </c>
      <c r="Z38" s="190">
        <v>0</v>
      </c>
      <c r="AA38" s="190">
        <f t="shared" si="5"/>
        <v>240000</v>
      </c>
      <c r="AB38" s="191"/>
      <c r="AC38" s="192">
        <v>32</v>
      </c>
      <c r="AD38" s="189" t="s">
        <v>35</v>
      </c>
      <c r="AE38" s="190">
        <v>0</v>
      </c>
      <c r="AF38" s="190">
        <v>0</v>
      </c>
      <c r="AG38" s="190">
        <v>0</v>
      </c>
      <c r="AH38" s="190">
        <f t="shared" si="6"/>
        <v>0</v>
      </c>
      <c r="AI38" s="191"/>
      <c r="AJ38" s="192">
        <v>32</v>
      </c>
      <c r="AK38" s="189" t="s">
        <v>35</v>
      </c>
      <c r="AL38" s="190">
        <v>36</v>
      </c>
      <c r="AM38" s="190">
        <v>148176</v>
      </c>
      <c r="AN38" s="190">
        <v>0</v>
      </c>
      <c r="AO38" s="190">
        <f t="shared" si="7"/>
        <v>148176</v>
      </c>
      <c r="AP38" s="191"/>
      <c r="AQ38" s="192">
        <v>32</v>
      </c>
      <c r="AR38" s="189" t="s">
        <v>35</v>
      </c>
      <c r="AS38" s="190">
        <v>0</v>
      </c>
      <c r="AT38" s="190">
        <v>120000</v>
      </c>
      <c r="AU38" s="190">
        <v>0</v>
      </c>
      <c r="AV38" s="190">
        <f t="shared" si="8"/>
        <v>120000</v>
      </c>
      <c r="AW38" s="191"/>
      <c r="AX38" s="192">
        <v>32</v>
      </c>
      <c r="AY38" s="189" t="s">
        <v>35</v>
      </c>
      <c r="AZ38" s="190">
        <v>0</v>
      </c>
      <c r="BA38" s="190">
        <f t="shared" si="9"/>
        <v>9767176</v>
      </c>
      <c r="BB38" s="190">
        <f t="shared" si="0"/>
        <v>0</v>
      </c>
      <c r="BC38" s="190">
        <f t="shared" si="1"/>
        <v>9767176</v>
      </c>
      <c r="BD38" s="9"/>
    </row>
    <row r="39" spans="1:56" ht="15.75" hidden="1">
      <c r="A39" s="192">
        <v>33</v>
      </c>
      <c r="B39" s="189" t="s">
        <v>36</v>
      </c>
      <c r="C39" s="190">
        <v>0</v>
      </c>
      <c r="D39" s="190">
        <v>0</v>
      </c>
      <c r="E39" s="190">
        <v>0</v>
      </c>
      <c r="F39" s="190">
        <f t="shared" si="2"/>
        <v>0</v>
      </c>
      <c r="G39" s="191"/>
      <c r="H39" s="192">
        <v>33</v>
      </c>
      <c r="I39" s="189" t="s">
        <v>36</v>
      </c>
      <c r="J39" s="190">
        <v>12</v>
      </c>
      <c r="K39" s="190">
        <v>11808000</v>
      </c>
      <c r="L39" s="190">
        <v>0</v>
      </c>
      <c r="M39" s="190">
        <f t="shared" si="3"/>
        <v>11808000</v>
      </c>
      <c r="N39" s="191"/>
      <c r="O39" s="192">
        <v>33</v>
      </c>
      <c r="P39" s="189" t="s">
        <v>36</v>
      </c>
      <c r="Q39" s="218">
        <v>1100</v>
      </c>
      <c r="R39" s="190">
        <v>275000</v>
      </c>
      <c r="S39" s="190">
        <v>0</v>
      </c>
      <c r="T39" s="190">
        <f t="shared" si="4"/>
        <v>275000</v>
      </c>
      <c r="U39" s="191"/>
      <c r="V39" s="192">
        <v>33</v>
      </c>
      <c r="W39" s="189" t="s">
        <v>36</v>
      </c>
      <c r="X39" s="190">
        <v>1</v>
      </c>
      <c r="Y39" s="190">
        <v>240000</v>
      </c>
      <c r="Z39" s="190">
        <v>0</v>
      </c>
      <c r="AA39" s="190">
        <f t="shared" si="5"/>
        <v>240000</v>
      </c>
      <c r="AB39" s="191"/>
      <c r="AC39" s="192">
        <v>33</v>
      </c>
      <c r="AD39" s="189" t="s">
        <v>36</v>
      </c>
      <c r="AE39" s="190">
        <v>0</v>
      </c>
      <c r="AF39" s="190">
        <v>0</v>
      </c>
      <c r="AG39" s="190">
        <v>0</v>
      </c>
      <c r="AH39" s="190">
        <f t="shared" si="6"/>
        <v>0</v>
      </c>
      <c r="AI39" s="191"/>
      <c r="AJ39" s="192">
        <v>33</v>
      </c>
      <c r="AK39" s="189" t="s">
        <v>36</v>
      </c>
      <c r="AL39" s="190">
        <v>39</v>
      </c>
      <c r="AM39" s="190">
        <v>160524</v>
      </c>
      <c r="AN39" s="190">
        <v>0</v>
      </c>
      <c r="AO39" s="190">
        <f t="shared" si="7"/>
        <v>160524</v>
      </c>
      <c r="AP39" s="191"/>
      <c r="AQ39" s="192">
        <v>33</v>
      </c>
      <c r="AR39" s="189" t="s">
        <v>36</v>
      </c>
      <c r="AS39" s="190">
        <v>0</v>
      </c>
      <c r="AT39" s="190">
        <v>120000</v>
      </c>
      <c r="AU39" s="190">
        <v>0</v>
      </c>
      <c r="AV39" s="190">
        <f t="shared" si="8"/>
        <v>120000</v>
      </c>
      <c r="AW39" s="191"/>
      <c r="AX39" s="192">
        <v>33</v>
      </c>
      <c r="AY39" s="189" t="s">
        <v>36</v>
      </c>
      <c r="AZ39" s="190">
        <v>0</v>
      </c>
      <c r="BA39" s="190">
        <f t="shared" si="9"/>
        <v>12603524</v>
      </c>
      <c r="BB39" s="190">
        <f t="shared" si="0"/>
        <v>0</v>
      </c>
      <c r="BC39" s="190">
        <f t="shared" si="1"/>
        <v>12603524</v>
      </c>
      <c r="BD39" s="9"/>
    </row>
    <row r="40" spans="1:56" ht="15.75" hidden="1">
      <c r="A40" s="192">
        <v>34</v>
      </c>
      <c r="B40" s="189" t="s">
        <v>37</v>
      </c>
      <c r="C40" s="190">
        <v>0</v>
      </c>
      <c r="D40" s="190">
        <v>0</v>
      </c>
      <c r="E40" s="190">
        <v>0</v>
      </c>
      <c r="F40" s="190">
        <f t="shared" si="2"/>
        <v>0</v>
      </c>
      <c r="G40" s="191"/>
      <c r="H40" s="192">
        <v>34</v>
      </c>
      <c r="I40" s="189" t="s">
        <v>37</v>
      </c>
      <c r="J40" s="190">
        <v>29</v>
      </c>
      <c r="K40" s="190">
        <v>28944000</v>
      </c>
      <c r="L40" s="190">
        <v>0</v>
      </c>
      <c r="M40" s="190">
        <f t="shared" si="3"/>
        <v>28944000</v>
      </c>
      <c r="N40" s="191"/>
      <c r="O40" s="192">
        <v>34</v>
      </c>
      <c r="P40" s="189" t="s">
        <v>37</v>
      </c>
      <c r="Q40" s="218">
        <v>5100</v>
      </c>
      <c r="R40" s="190">
        <v>1275000</v>
      </c>
      <c r="S40" s="190">
        <v>0</v>
      </c>
      <c r="T40" s="190">
        <f t="shared" si="4"/>
        <v>1275000</v>
      </c>
      <c r="U40" s="191"/>
      <c r="V40" s="192">
        <v>34</v>
      </c>
      <c r="W40" s="189" t="s">
        <v>37</v>
      </c>
      <c r="X40" s="190">
        <v>1</v>
      </c>
      <c r="Y40" s="190">
        <v>240000</v>
      </c>
      <c r="Z40" s="190">
        <v>0</v>
      </c>
      <c r="AA40" s="190">
        <f t="shared" si="5"/>
        <v>240000</v>
      </c>
      <c r="AB40" s="191"/>
      <c r="AC40" s="192">
        <v>34</v>
      </c>
      <c r="AD40" s="189" t="s">
        <v>37</v>
      </c>
      <c r="AE40" s="190">
        <v>0</v>
      </c>
      <c r="AF40" s="190">
        <v>0</v>
      </c>
      <c r="AG40" s="190">
        <v>0</v>
      </c>
      <c r="AH40" s="190">
        <f t="shared" si="6"/>
        <v>0</v>
      </c>
      <c r="AI40" s="191"/>
      <c r="AJ40" s="192">
        <v>34</v>
      </c>
      <c r="AK40" s="189" t="s">
        <v>37</v>
      </c>
      <c r="AL40" s="190">
        <v>201</v>
      </c>
      <c r="AM40" s="190">
        <v>827316</v>
      </c>
      <c r="AN40" s="190">
        <v>0</v>
      </c>
      <c r="AO40" s="190">
        <f t="shared" si="7"/>
        <v>827316</v>
      </c>
      <c r="AP40" s="191"/>
      <c r="AQ40" s="192">
        <v>34</v>
      </c>
      <c r="AR40" s="189" t="s">
        <v>37</v>
      </c>
      <c r="AS40" s="190">
        <v>0</v>
      </c>
      <c r="AT40" s="190">
        <v>120000</v>
      </c>
      <c r="AU40" s="190">
        <v>0</v>
      </c>
      <c r="AV40" s="190">
        <f t="shared" si="8"/>
        <v>120000</v>
      </c>
      <c r="AW40" s="191"/>
      <c r="AX40" s="192">
        <v>34</v>
      </c>
      <c r="AY40" s="189" t="s">
        <v>37</v>
      </c>
      <c r="AZ40" s="190">
        <v>0</v>
      </c>
      <c r="BA40" s="190">
        <f t="shared" si="9"/>
        <v>31406316</v>
      </c>
      <c r="BB40" s="190">
        <f t="shared" si="0"/>
        <v>0</v>
      </c>
      <c r="BC40" s="190">
        <f t="shared" si="1"/>
        <v>31406316</v>
      </c>
      <c r="BD40" s="9"/>
    </row>
    <row r="41" spans="1:56" ht="15.75" hidden="1">
      <c r="A41" s="192">
        <v>35</v>
      </c>
      <c r="B41" s="189" t="s">
        <v>38</v>
      </c>
      <c r="C41" s="190">
        <v>0</v>
      </c>
      <c r="D41" s="190">
        <v>0</v>
      </c>
      <c r="E41" s="190">
        <v>0</v>
      </c>
      <c r="F41" s="190">
        <f t="shared" si="2"/>
        <v>0</v>
      </c>
      <c r="G41" s="191"/>
      <c r="H41" s="192">
        <v>35</v>
      </c>
      <c r="I41" s="189" t="s">
        <v>38</v>
      </c>
      <c r="J41" s="190">
        <v>29</v>
      </c>
      <c r="K41" s="190">
        <v>28944000</v>
      </c>
      <c r="L41" s="190">
        <v>0</v>
      </c>
      <c r="M41" s="190">
        <f t="shared" si="3"/>
        <v>28944000</v>
      </c>
      <c r="N41" s="191"/>
      <c r="O41" s="192">
        <v>35</v>
      </c>
      <c r="P41" s="189" t="s">
        <v>38</v>
      </c>
      <c r="Q41" s="218">
        <v>4100</v>
      </c>
      <c r="R41" s="190">
        <v>1025000</v>
      </c>
      <c r="S41" s="190">
        <v>0</v>
      </c>
      <c r="T41" s="190">
        <f t="shared" si="4"/>
        <v>1025000</v>
      </c>
      <c r="U41" s="191"/>
      <c r="V41" s="192">
        <v>35</v>
      </c>
      <c r="W41" s="189" t="s">
        <v>38</v>
      </c>
      <c r="X41" s="190">
        <v>1</v>
      </c>
      <c r="Y41" s="190">
        <v>240000</v>
      </c>
      <c r="Z41" s="190">
        <v>0</v>
      </c>
      <c r="AA41" s="190">
        <f t="shared" si="5"/>
        <v>240000</v>
      </c>
      <c r="AB41" s="191"/>
      <c r="AC41" s="192">
        <v>35</v>
      </c>
      <c r="AD41" s="189" t="s">
        <v>38</v>
      </c>
      <c r="AE41" s="190">
        <v>0</v>
      </c>
      <c r="AF41" s="190">
        <v>0</v>
      </c>
      <c r="AG41" s="190">
        <v>0</v>
      </c>
      <c r="AH41" s="190">
        <f t="shared" si="6"/>
        <v>0</v>
      </c>
      <c r="AI41" s="191"/>
      <c r="AJ41" s="192">
        <v>35</v>
      </c>
      <c r="AK41" s="189" t="s">
        <v>38</v>
      </c>
      <c r="AL41" s="190">
        <v>267</v>
      </c>
      <c r="AM41" s="190">
        <v>1098972</v>
      </c>
      <c r="AN41" s="190">
        <v>0</v>
      </c>
      <c r="AO41" s="190">
        <f t="shared" si="7"/>
        <v>1098972</v>
      </c>
      <c r="AP41" s="191"/>
      <c r="AQ41" s="192">
        <v>35</v>
      </c>
      <c r="AR41" s="189" t="s">
        <v>38</v>
      </c>
      <c r="AS41" s="190">
        <v>0</v>
      </c>
      <c r="AT41" s="190">
        <v>120000</v>
      </c>
      <c r="AU41" s="190">
        <v>0</v>
      </c>
      <c r="AV41" s="190">
        <f t="shared" si="8"/>
        <v>120000</v>
      </c>
      <c r="AW41" s="191"/>
      <c r="AX41" s="192">
        <v>35</v>
      </c>
      <c r="AY41" s="189" t="s">
        <v>38</v>
      </c>
      <c r="AZ41" s="190">
        <v>0</v>
      </c>
      <c r="BA41" s="190">
        <f t="shared" si="9"/>
        <v>31427972</v>
      </c>
      <c r="BB41" s="190">
        <f t="shared" si="0"/>
        <v>0</v>
      </c>
      <c r="BC41" s="190">
        <f t="shared" si="1"/>
        <v>31427972</v>
      </c>
      <c r="BD41" s="9"/>
    </row>
    <row r="42" spans="1:56" ht="15.75" hidden="1">
      <c r="A42" s="192">
        <v>36</v>
      </c>
      <c r="B42" s="189" t="s">
        <v>39</v>
      </c>
      <c r="C42" s="190">
        <v>0</v>
      </c>
      <c r="D42" s="190">
        <v>0</v>
      </c>
      <c r="E42" s="190">
        <v>0</v>
      </c>
      <c r="F42" s="190">
        <f t="shared" si="2"/>
        <v>0</v>
      </c>
      <c r="G42" s="191"/>
      <c r="H42" s="192">
        <v>36</v>
      </c>
      <c r="I42" s="189" t="s">
        <v>39</v>
      </c>
      <c r="J42" s="190">
        <v>18</v>
      </c>
      <c r="K42" s="190">
        <v>17856000</v>
      </c>
      <c r="L42" s="190">
        <v>0</v>
      </c>
      <c r="M42" s="190">
        <f t="shared" si="3"/>
        <v>17856000</v>
      </c>
      <c r="N42" s="191"/>
      <c r="O42" s="192">
        <v>36</v>
      </c>
      <c r="P42" s="189" t="s">
        <v>39</v>
      </c>
      <c r="Q42" s="218">
        <v>6000</v>
      </c>
      <c r="R42" s="190">
        <v>1500000</v>
      </c>
      <c r="S42" s="190">
        <v>0</v>
      </c>
      <c r="T42" s="190">
        <f t="shared" si="4"/>
        <v>1500000</v>
      </c>
      <c r="U42" s="191"/>
      <c r="V42" s="192">
        <v>36</v>
      </c>
      <c r="W42" s="189" t="s">
        <v>39</v>
      </c>
      <c r="X42" s="190">
        <v>1</v>
      </c>
      <c r="Y42" s="190">
        <v>240000</v>
      </c>
      <c r="Z42" s="190">
        <v>0</v>
      </c>
      <c r="AA42" s="190">
        <f t="shared" si="5"/>
        <v>240000</v>
      </c>
      <c r="AB42" s="191"/>
      <c r="AC42" s="192">
        <v>36</v>
      </c>
      <c r="AD42" s="189" t="s">
        <v>39</v>
      </c>
      <c r="AE42" s="190">
        <v>0</v>
      </c>
      <c r="AF42" s="190">
        <v>0</v>
      </c>
      <c r="AG42" s="190">
        <v>0</v>
      </c>
      <c r="AH42" s="190">
        <f t="shared" si="6"/>
        <v>0</v>
      </c>
      <c r="AI42" s="191"/>
      <c r="AJ42" s="192">
        <v>36</v>
      </c>
      <c r="AK42" s="189" t="s">
        <v>39</v>
      </c>
      <c r="AL42" s="190">
        <v>128</v>
      </c>
      <c r="AM42" s="190">
        <v>526848</v>
      </c>
      <c r="AN42" s="190">
        <v>0</v>
      </c>
      <c r="AO42" s="190">
        <f t="shared" si="7"/>
        <v>526848</v>
      </c>
      <c r="AP42" s="191"/>
      <c r="AQ42" s="192">
        <v>36</v>
      </c>
      <c r="AR42" s="189" t="s">
        <v>39</v>
      </c>
      <c r="AS42" s="190">
        <v>0</v>
      </c>
      <c r="AT42" s="190">
        <v>120000</v>
      </c>
      <c r="AU42" s="190">
        <v>0</v>
      </c>
      <c r="AV42" s="190">
        <f t="shared" si="8"/>
        <v>120000</v>
      </c>
      <c r="AW42" s="191"/>
      <c r="AX42" s="192">
        <v>36</v>
      </c>
      <c r="AY42" s="189" t="s">
        <v>39</v>
      </c>
      <c r="AZ42" s="190">
        <v>0</v>
      </c>
      <c r="BA42" s="190">
        <f t="shared" si="9"/>
        <v>20242848</v>
      </c>
      <c r="BB42" s="190">
        <f t="shared" si="0"/>
        <v>0</v>
      </c>
      <c r="BC42" s="190">
        <f t="shared" si="1"/>
        <v>20242848</v>
      </c>
      <c r="BD42" s="9"/>
    </row>
    <row r="43" spans="1:56" ht="15.75" hidden="1">
      <c r="A43" s="192">
        <v>37</v>
      </c>
      <c r="B43" s="189" t="s">
        <v>40</v>
      </c>
      <c r="C43" s="190">
        <v>0</v>
      </c>
      <c r="D43" s="190">
        <v>0</v>
      </c>
      <c r="E43" s="190">
        <v>0</v>
      </c>
      <c r="F43" s="190">
        <f t="shared" si="2"/>
        <v>0</v>
      </c>
      <c r="G43" s="191"/>
      <c r="H43" s="192">
        <v>37</v>
      </c>
      <c r="I43" s="189" t="s">
        <v>40</v>
      </c>
      <c r="J43" s="190">
        <v>41</v>
      </c>
      <c r="K43" s="190">
        <v>41040000</v>
      </c>
      <c r="L43" s="190">
        <v>0</v>
      </c>
      <c r="M43" s="190">
        <f t="shared" si="3"/>
        <v>41040000</v>
      </c>
      <c r="N43" s="191"/>
      <c r="O43" s="192">
        <v>37</v>
      </c>
      <c r="P43" s="189" t="s">
        <v>40</v>
      </c>
      <c r="Q43" s="218">
        <v>8700</v>
      </c>
      <c r="R43" s="190">
        <v>2175000</v>
      </c>
      <c r="S43" s="190">
        <v>0</v>
      </c>
      <c r="T43" s="190">
        <f t="shared" si="4"/>
        <v>2175000</v>
      </c>
      <c r="U43" s="191"/>
      <c r="V43" s="192">
        <v>37</v>
      </c>
      <c r="W43" s="189" t="s">
        <v>40</v>
      </c>
      <c r="X43" s="190">
        <v>1</v>
      </c>
      <c r="Y43" s="190">
        <v>240000</v>
      </c>
      <c r="Z43" s="190">
        <v>0</v>
      </c>
      <c r="AA43" s="190">
        <f t="shared" si="5"/>
        <v>240000</v>
      </c>
      <c r="AB43" s="191"/>
      <c r="AC43" s="192">
        <v>37</v>
      </c>
      <c r="AD43" s="189" t="s">
        <v>40</v>
      </c>
      <c r="AE43" s="190">
        <v>0</v>
      </c>
      <c r="AF43" s="190">
        <v>0</v>
      </c>
      <c r="AG43" s="190">
        <v>0</v>
      </c>
      <c r="AH43" s="190">
        <f t="shared" si="6"/>
        <v>0</v>
      </c>
      <c r="AI43" s="191"/>
      <c r="AJ43" s="192">
        <v>37</v>
      </c>
      <c r="AK43" s="189" t="s">
        <v>40</v>
      </c>
      <c r="AL43" s="190">
        <v>207</v>
      </c>
      <c r="AM43" s="190">
        <v>852012</v>
      </c>
      <c r="AN43" s="190">
        <v>0</v>
      </c>
      <c r="AO43" s="190">
        <f t="shared" si="7"/>
        <v>852012</v>
      </c>
      <c r="AP43" s="191"/>
      <c r="AQ43" s="192">
        <v>37</v>
      </c>
      <c r="AR43" s="189" t="s">
        <v>40</v>
      </c>
      <c r="AS43" s="190">
        <v>0</v>
      </c>
      <c r="AT43" s="190">
        <v>120000</v>
      </c>
      <c r="AU43" s="190">
        <v>0</v>
      </c>
      <c r="AV43" s="190">
        <f t="shared" si="8"/>
        <v>120000</v>
      </c>
      <c r="AW43" s="191"/>
      <c r="AX43" s="192">
        <v>37</v>
      </c>
      <c r="AY43" s="189" t="s">
        <v>40</v>
      </c>
      <c r="AZ43" s="190">
        <v>0</v>
      </c>
      <c r="BA43" s="190">
        <f t="shared" si="9"/>
        <v>44427012</v>
      </c>
      <c r="BB43" s="190">
        <f t="shared" si="0"/>
        <v>0</v>
      </c>
      <c r="BC43" s="190">
        <f t="shared" si="1"/>
        <v>44427012</v>
      </c>
      <c r="BD43" s="9"/>
    </row>
    <row r="44" spans="1:56" ht="15.75" hidden="1">
      <c r="A44" s="192">
        <v>38</v>
      </c>
      <c r="B44" s="189" t="s">
        <v>41</v>
      </c>
      <c r="C44" s="190">
        <v>0</v>
      </c>
      <c r="D44" s="190">
        <v>0</v>
      </c>
      <c r="E44" s="190">
        <v>0</v>
      </c>
      <c r="F44" s="190">
        <f t="shared" si="2"/>
        <v>0</v>
      </c>
      <c r="G44" s="191"/>
      <c r="H44" s="192">
        <v>38</v>
      </c>
      <c r="I44" s="189" t="s">
        <v>41</v>
      </c>
      <c r="J44" s="190">
        <v>37</v>
      </c>
      <c r="K44" s="190">
        <v>37008000</v>
      </c>
      <c r="L44" s="190">
        <v>0</v>
      </c>
      <c r="M44" s="190">
        <f t="shared" si="3"/>
        <v>37008000</v>
      </c>
      <c r="N44" s="191"/>
      <c r="O44" s="192">
        <v>38</v>
      </c>
      <c r="P44" s="189" t="s">
        <v>41</v>
      </c>
      <c r="Q44" s="218">
        <v>6600</v>
      </c>
      <c r="R44" s="190">
        <v>1650000</v>
      </c>
      <c r="S44" s="190">
        <v>0</v>
      </c>
      <c r="T44" s="190">
        <f t="shared" si="4"/>
        <v>1650000</v>
      </c>
      <c r="U44" s="191"/>
      <c r="V44" s="192">
        <v>38</v>
      </c>
      <c r="W44" s="189" t="s">
        <v>41</v>
      </c>
      <c r="X44" s="190">
        <v>1</v>
      </c>
      <c r="Y44" s="190">
        <v>240000</v>
      </c>
      <c r="Z44" s="190">
        <v>0</v>
      </c>
      <c r="AA44" s="190">
        <f t="shared" si="5"/>
        <v>240000</v>
      </c>
      <c r="AB44" s="191"/>
      <c r="AC44" s="192">
        <v>38</v>
      </c>
      <c r="AD44" s="189" t="s">
        <v>41</v>
      </c>
      <c r="AE44" s="190">
        <v>0</v>
      </c>
      <c r="AF44" s="190">
        <v>0</v>
      </c>
      <c r="AG44" s="190">
        <v>0</v>
      </c>
      <c r="AH44" s="190">
        <f t="shared" si="6"/>
        <v>0</v>
      </c>
      <c r="AI44" s="191"/>
      <c r="AJ44" s="192">
        <v>38</v>
      </c>
      <c r="AK44" s="189" t="s">
        <v>41</v>
      </c>
      <c r="AL44" s="190">
        <v>233</v>
      </c>
      <c r="AM44" s="190">
        <v>962948</v>
      </c>
      <c r="AN44" s="190">
        <v>0</v>
      </c>
      <c r="AO44" s="190">
        <f t="shared" si="7"/>
        <v>962948</v>
      </c>
      <c r="AP44" s="191"/>
      <c r="AQ44" s="192">
        <v>38</v>
      </c>
      <c r="AR44" s="189" t="s">
        <v>41</v>
      </c>
      <c r="AS44" s="190">
        <v>0</v>
      </c>
      <c r="AT44" s="190">
        <v>120000</v>
      </c>
      <c r="AU44" s="190">
        <v>0</v>
      </c>
      <c r="AV44" s="190">
        <f t="shared" si="8"/>
        <v>120000</v>
      </c>
      <c r="AW44" s="191"/>
      <c r="AX44" s="192">
        <v>38</v>
      </c>
      <c r="AY44" s="189" t="s">
        <v>41</v>
      </c>
      <c r="AZ44" s="190">
        <v>0</v>
      </c>
      <c r="BA44" s="190">
        <f t="shared" si="9"/>
        <v>39980948</v>
      </c>
      <c r="BB44" s="190">
        <f t="shared" si="0"/>
        <v>0</v>
      </c>
      <c r="BC44" s="190">
        <f t="shared" si="1"/>
        <v>39980948</v>
      </c>
      <c r="BD44" s="9"/>
    </row>
    <row r="45" spans="1:56" ht="15.75" hidden="1">
      <c r="A45" s="192">
        <v>39</v>
      </c>
      <c r="B45" s="189" t="s">
        <v>56</v>
      </c>
      <c r="C45" s="190">
        <v>0</v>
      </c>
      <c r="D45" s="190">
        <v>0</v>
      </c>
      <c r="E45" s="190">
        <v>0</v>
      </c>
      <c r="F45" s="190">
        <f t="shared" si="2"/>
        <v>0</v>
      </c>
      <c r="G45" s="191"/>
      <c r="H45" s="192">
        <v>39</v>
      </c>
      <c r="I45" s="189" t="s">
        <v>56</v>
      </c>
      <c r="J45" s="190">
        <v>0</v>
      </c>
      <c r="K45" s="190">
        <v>0</v>
      </c>
      <c r="L45" s="190">
        <v>0</v>
      </c>
      <c r="M45" s="190">
        <f t="shared" si="3"/>
        <v>0</v>
      </c>
      <c r="N45" s="191"/>
      <c r="O45" s="192">
        <v>39</v>
      </c>
      <c r="P45" s="189" t="s">
        <v>56</v>
      </c>
      <c r="Q45" s="218"/>
      <c r="R45" s="190">
        <v>0</v>
      </c>
      <c r="S45" s="190">
        <v>0</v>
      </c>
      <c r="T45" s="190">
        <f t="shared" si="4"/>
        <v>0</v>
      </c>
      <c r="U45" s="191"/>
      <c r="V45" s="192">
        <v>39</v>
      </c>
      <c r="W45" s="189" t="s">
        <v>56</v>
      </c>
      <c r="X45" s="190">
        <v>0</v>
      </c>
      <c r="Y45" s="190">
        <v>0</v>
      </c>
      <c r="Z45" s="190">
        <v>0</v>
      </c>
      <c r="AA45" s="190">
        <f t="shared" si="5"/>
        <v>0</v>
      </c>
      <c r="AB45" s="191"/>
      <c r="AC45" s="192">
        <v>39</v>
      </c>
      <c r="AD45" s="189" t="s">
        <v>56</v>
      </c>
      <c r="AE45" s="190">
        <v>0</v>
      </c>
      <c r="AF45" s="190">
        <v>0</v>
      </c>
      <c r="AG45" s="190">
        <v>0</v>
      </c>
      <c r="AH45" s="190">
        <f t="shared" si="6"/>
        <v>0</v>
      </c>
      <c r="AI45" s="191"/>
      <c r="AJ45" s="192">
        <v>39</v>
      </c>
      <c r="AK45" s="189" t="s">
        <v>56</v>
      </c>
      <c r="AL45" s="190">
        <v>0</v>
      </c>
      <c r="AM45" s="190">
        <v>0</v>
      </c>
      <c r="AN45" s="190">
        <v>0</v>
      </c>
      <c r="AO45" s="190">
        <f t="shared" si="7"/>
        <v>0</v>
      </c>
      <c r="AP45" s="191"/>
      <c r="AQ45" s="192">
        <v>39</v>
      </c>
      <c r="AR45" s="189" t="s">
        <v>56</v>
      </c>
      <c r="AS45" s="190">
        <v>0</v>
      </c>
      <c r="AT45" s="190">
        <v>0</v>
      </c>
      <c r="AU45" s="190">
        <v>0</v>
      </c>
      <c r="AV45" s="190">
        <f t="shared" si="8"/>
        <v>0</v>
      </c>
      <c r="AW45" s="191"/>
      <c r="AX45" s="192">
        <v>39</v>
      </c>
      <c r="AY45" s="189" t="s">
        <v>56</v>
      </c>
      <c r="AZ45" s="190">
        <v>0</v>
      </c>
      <c r="BA45" s="190">
        <f t="shared" si="9"/>
        <v>0</v>
      </c>
      <c r="BB45" s="190">
        <f t="shared" si="0"/>
        <v>0</v>
      </c>
      <c r="BC45" s="190">
        <f t="shared" si="1"/>
        <v>0</v>
      </c>
      <c r="BD45" s="9"/>
    </row>
    <row r="46" spans="1:56" ht="15.75" hidden="1">
      <c r="A46" s="192">
        <v>40</v>
      </c>
      <c r="B46" s="189" t="s">
        <v>57</v>
      </c>
      <c r="C46" s="190">
        <v>0</v>
      </c>
      <c r="D46" s="190">
        <v>0</v>
      </c>
      <c r="E46" s="190">
        <v>0</v>
      </c>
      <c r="F46" s="190">
        <f t="shared" si="2"/>
        <v>0</v>
      </c>
      <c r="G46" s="191"/>
      <c r="H46" s="192">
        <v>40</v>
      </c>
      <c r="I46" s="189" t="s">
        <v>57</v>
      </c>
      <c r="J46" s="190">
        <v>0</v>
      </c>
      <c r="K46" s="190">
        <v>0</v>
      </c>
      <c r="L46" s="190">
        <v>0</v>
      </c>
      <c r="M46" s="190">
        <f t="shared" si="3"/>
        <v>0</v>
      </c>
      <c r="N46" s="191"/>
      <c r="O46" s="192">
        <v>40</v>
      </c>
      <c r="P46" s="189" t="s">
        <v>57</v>
      </c>
      <c r="Q46" s="218"/>
      <c r="R46" s="190">
        <v>0</v>
      </c>
      <c r="S46" s="190">
        <v>0</v>
      </c>
      <c r="T46" s="190">
        <f t="shared" si="4"/>
        <v>0</v>
      </c>
      <c r="U46" s="191"/>
      <c r="V46" s="192">
        <v>40</v>
      </c>
      <c r="W46" s="189" t="s">
        <v>57</v>
      </c>
      <c r="X46" s="190">
        <v>0</v>
      </c>
      <c r="Y46" s="190">
        <v>0</v>
      </c>
      <c r="Z46" s="190">
        <v>0</v>
      </c>
      <c r="AA46" s="190">
        <f t="shared" si="5"/>
        <v>0</v>
      </c>
      <c r="AB46" s="191"/>
      <c r="AC46" s="192">
        <v>40</v>
      </c>
      <c r="AD46" s="189" t="s">
        <v>57</v>
      </c>
      <c r="AE46" s="190">
        <v>0</v>
      </c>
      <c r="AF46" s="190">
        <v>0</v>
      </c>
      <c r="AG46" s="190">
        <v>0</v>
      </c>
      <c r="AH46" s="190">
        <f t="shared" si="6"/>
        <v>0</v>
      </c>
      <c r="AI46" s="191"/>
      <c r="AJ46" s="192">
        <v>40</v>
      </c>
      <c r="AK46" s="189" t="s">
        <v>57</v>
      </c>
      <c r="AL46" s="190">
        <v>0</v>
      </c>
      <c r="AM46" s="190">
        <v>0</v>
      </c>
      <c r="AN46" s="190">
        <v>0</v>
      </c>
      <c r="AO46" s="190">
        <f t="shared" si="7"/>
        <v>0</v>
      </c>
      <c r="AP46" s="191"/>
      <c r="AQ46" s="192">
        <v>40</v>
      </c>
      <c r="AR46" s="189" t="s">
        <v>57</v>
      </c>
      <c r="AS46" s="190">
        <v>0</v>
      </c>
      <c r="AT46" s="190">
        <v>0</v>
      </c>
      <c r="AU46" s="190">
        <v>0</v>
      </c>
      <c r="AV46" s="190">
        <f t="shared" si="8"/>
        <v>0</v>
      </c>
      <c r="AW46" s="191"/>
      <c r="AX46" s="192">
        <v>40</v>
      </c>
      <c r="AY46" s="189" t="s">
        <v>57</v>
      </c>
      <c r="AZ46" s="190">
        <v>0</v>
      </c>
      <c r="BA46" s="190">
        <f t="shared" si="9"/>
        <v>0</v>
      </c>
      <c r="BB46" s="190">
        <f t="shared" si="0"/>
        <v>0</v>
      </c>
      <c r="BC46" s="190">
        <f t="shared" si="1"/>
        <v>0</v>
      </c>
      <c r="BD46" s="9"/>
    </row>
    <row r="47" spans="1:56" ht="15.75" hidden="1">
      <c r="A47" s="192">
        <v>41</v>
      </c>
      <c r="B47" s="189" t="s">
        <v>58</v>
      </c>
      <c r="C47" s="190">
        <v>0</v>
      </c>
      <c r="D47" s="190">
        <v>0</v>
      </c>
      <c r="E47" s="190">
        <v>0</v>
      </c>
      <c r="F47" s="190">
        <f t="shared" si="2"/>
        <v>0</v>
      </c>
      <c r="G47" s="191"/>
      <c r="H47" s="192">
        <v>41</v>
      </c>
      <c r="I47" s="189" t="s">
        <v>58</v>
      </c>
      <c r="J47" s="190">
        <v>0</v>
      </c>
      <c r="K47" s="190">
        <v>0</v>
      </c>
      <c r="L47" s="190">
        <v>0</v>
      </c>
      <c r="M47" s="190">
        <f t="shared" si="3"/>
        <v>0</v>
      </c>
      <c r="N47" s="191"/>
      <c r="O47" s="192">
        <v>41</v>
      </c>
      <c r="P47" s="189" t="s">
        <v>58</v>
      </c>
      <c r="Q47" s="218"/>
      <c r="R47" s="190">
        <v>0</v>
      </c>
      <c r="S47" s="190">
        <v>0</v>
      </c>
      <c r="T47" s="190">
        <f t="shared" si="4"/>
        <v>0</v>
      </c>
      <c r="U47" s="191"/>
      <c r="V47" s="192">
        <v>41</v>
      </c>
      <c r="W47" s="189" t="s">
        <v>58</v>
      </c>
      <c r="X47" s="190">
        <v>0</v>
      </c>
      <c r="Y47" s="190">
        <v>0</v>
      </c>
      <c r="Z47" s="190">
        <v>0</v>
      </c>
      <c r="AA47" s="190">
        <f t="shared" si="5"/>
        <v>0</v>
      </c>
      <c r="AB47" s="191"/>
      <c r="AC47" s="192">
        <v>41</v>
      </c>
      <c r="AD47" s="189" t="s">
        <v>58</v>
      </c>
      <c r="AE47" s="190">
        <v>0</v>
      </c>
      <c r="AF47" s="190">
        <v>0</v>
      </c>
      <c r="AG47" s="190">
        <v>0</v>
      </c>
      <c r="AH47" s="190">
        <f t="shared" si="6"/>
        <v>0</v>
      </c>
      <c r="AI47" s="191"/>
      <c r="AJ47" s="192">
        <v>41</v>
      </c>
      <c r="AK47" s="189" t="s">
        <v>58</v>
      </c>
      <c r="AL47" s="190">
        <v>0</v>
      </c>
      <c r="AM47" s="190">
        <v>0</v>
      </c>
      <c r="AN47" s="190">
        <v>0</v>
      </c>
      <c r="AO47" s="190">
        <f t="shared" si="7"/>
        <v>0</v>
      </c>
      <c r="AP47" s="191"/>
      <c r="AQ47" s="192">
        <v>41</v>
      </c>
      <c r="AR47" s="189" t="s">
        <v>58</v>
      </c>
      <c r="AS47" s="190">
        <v>0</v>
      </c>
      <c r="AT47" s="190">
        <v>0</v>
      </c>
      <c r="AU47" s="190">
        <v>0</v>
      </c>
      <c r="AV47" s="190">
        <f t="shared" si="8"/>
        <v>0</v>
      </c>
      <c r="AW47" s="191"/>
      <c r="AX47" s="192">
        <v>41</v>
      </c>
      <c r="AY47" s="189" t="s">
        <v>58</v>
      </c>
      <c r="AZ47" s="190">
        <v>0</v>
      </c>
      <c r="BA47" s="190">
        <f t="shared" si="9"/>
        <v>0</v>
      </c>
      <c r="BB47" s="190">
        <f t="shared" si="0"/>
        <v>0</v>
      </c>
      <c r="BC47" s="190">
        <f t="shared" si="1"/>
        <v>0</v>
      </c>
      <c r="BD47" s="9"/>
    </row>
    <row r="48" spans="1:56" ht="15.75" hidden="1">
      <c r="A48" s="192">
        <v>42</v>
      </c>
      <c r="B48" s="189" t="s">
        <v>59</v>
      </c>
      <c r="C48" s="190">
        <v>0</v>
      </c>
      <c r="D48" s="190">
        <v>0</v>
      </c>
      <c r="E48" s="190">
        <v>0</v>
      </c>
      <c r="F48" s="190">
        <f t="shared" si="2"/>
        <v>0</v>
      </c>
      <c r="G48" s="191"/>
      <c r="H48" s="192">
        <v>42</v>
      </c>
      <c r="I48" s="189" t="s">
        <v>59</v>
      </c>
      <c r="J48" s="190">
        <v>0</v>
      </c>
      <c r="K48" s="190">
        <v>0</v>
      </c>
      <c r="L48" s="190">
        <v>0</v>
      </c>
      <c r="M48" s="190">
        <f t="shared" si="3"/>
        <v>0</v>
      </c>
      <c r="N48" s="191"/>
      <c r="O48" s="192">
        <v>42</v>
      </c>
      <c r="P48" s="189" t="s">
        <v>59</v>
      </c>
      <c r="Q48" s="218"/>
      <c r="R48" s="190">
        <v>0</v>
      </c>
      <c r="S48" s="190">
        <v>0</v>
      </c>
      <c r="T48" s="190">
        <f t="shared" si="4"/>
        <v>0</v>
      </c>
      <c r="U48" s="191"/>
      <c r="V48" s="192">
        <v>42</v>
      </c>
      <c r="W48" s="189" t="s">
        <v>59</v>
      </c>
      <c r="X48" s="190">
        <v>0</v>
      </c>
      <c r="Y48" s="190">
        <v>0</v>
      </c>
      <c r="Z48" s="190">
        <v>0</v>
      </c>
      <c r="AA48" s="190">
        <f t="shared" si="5"/>
        <v>0</v>
      </c>
      <c r="AB48" s="191"/>
      <c r="AC48" s="192">
        <v>42</v>
      </c>
      <c r="AD48" s="189" t="s">
        <v>59</v>
      </c>
      <c r="AE48" s="190">
        <v>0</v>
      </c>
      <c r="AF48" s="190">
        <v>0</v>
      </c>
      <c r="AG48" s="190">
        <v>0</v>
      </c>
      <c r="AH48" s="190">
        <f t="shared" si="6"/>
        <v>0</v>
      </c>
      <c r="AI48" s="191"/>
      <c r="AJ48" s="192">
        <v>42</v>
      </c>
      <c r="AK48" s="189" t="s">
        <v>59</v>
      </c>
      <c r="AL48" s="190">
        <v>0</v>
      </c>
      <c r="AM48" s="190">
        <v>0</v>
      </c>
      <c r="AN48" s="190">
        <v>0</v>
      </c>
      <c r="AO48" s="190">
        <f t="shared" si="7"/>
        <v>0</v>
      </c>
      <c r="AP48" s="191"/>
      <c r="AQ48" s="192">
        <v>42</v>
      </c>
      <c r="AR48" s="189" t="s">
        <v>59</v>
      </c>
      <c r="AS48" s="190">
        <v>0</v>
      </c>
      <c r="AT48" s="190">
        <v>0</v>
      </c>
      <c r="AU48" s="190">
        <v>0</v>
      </c>
      <c r="AV48" s="190">
        <f t="shared" si="8"/>
        <v>0</v>
      </c>
      <c r="AW48" s="191"/>
      <c r="AX48" s="192">
        <v>42</v>
      </c>
      <c r="AY48" s="189" t="s">
        <v>59</v>
      </c>
      <c r="AZ48" s="190">
        <v>0</v>
      </c>
      <c r="BA48" s="190">
        <f t="shared" si="9"/>
        <v>0</v>
      </c>
      <c r="BB48" s="190">
        <f t="shared" si="0"/>
        <v>0</v>
      </c>
      <c r="BC48" s="190">
        <f t="shared" si="1"/>
        <v>0</v>
      </c>
      <c r="BD48" s="9"/>
    </row>
    <row r="49" spans="1:56" ht="15.75" hidden="1">
      <c r="A49" s="192">
        <v>43</v>
      </c>
      <c r="B49" s="189" t="s">
        <v>60</v>
      </c>
      <c r="C49" s="190">
        <v>0</v>
      </c>
      <c r="D49" s="190">
        <v>0</v>
      </c>
      <c r="E49" s="190">
        <v>0</v>
      </c>
      <c r="F49" s="190">
        <f t="shared" si="2"/>
        <v>0</v>
      </c>
      <c r="G49" s="191"/>
      <c r="H49" s="192">
        <v>43</v>
      </c>
      <c r="I49" s="189" t="s">
        <v>60</v>
      </c>
      <c r="J49" s="190">
        <v>0</v>
      </c>
      <c r="K49" s="190">
        <v>0</v>
      </c>
      <c r="L49" s="190">
        <v>0</v>
      </c>
      <c r="M49" s="190">
        <f t="shared" si="3"/>
        <v>0</v>
      </c>
      <c r="N49" s="191"/>
      <c r="O49" s="192">
        <v>43</v>
      </c>
      <c r="P49" s="189" t="s">
        <v>60</v>
      </c>
      <c r="Q49" s="218"/>
      <c r="R49" s="190">
        <v>0</v>
      </c>
      <c r="S49" s="190">
        <v>0</v>
      </c>
      <c r="T49" s="190">
        <f t="shared" si="4"/>
        <v>0</v>
      </c>
      <c r="U49" s="191"/>
      <c r="V49" s="192">
        <v>43</v>
      </c>
      <c r="W49" s="189" t="s">
        <v>60</v>
      </c>
      <c r="X49" s="190">
        <v>0</v>
      </c>
      <c r="Y49" s="190">
        <v>0</v>
      </c>
      <c r="Z49" s="190">
        <v>0</v>
      </c>
      <c r="AA49" s="190">
        <f t="shared" si="5"/>
        <v>0</v>
      </c>
      <c r="AB49" s="191"/>
      <c r="AC49" s="192">
        <v>43</v>
      </c>
      <c r="AD49" s="189" t="s">
        <v>60</v>
      </c>
      <c r="AE49" s="190">
        <v>0</v>
      </c>
      <c r="AF49" s="190">
        <v>0</v>
      </c>
      <c r="AG49" s="190">
        <v>0</v>
      </c>
      <c r="AH49" s="190">
        <f t="shared" si="6"/>
        <v>0</v>
      </c>
      <c r="AI49" s="191"/>
      <c r="AJ49" s="192">
        <v>43</v>
      </c>
      <c r="AK49" s="189" t="s">
        <v>60</v>
      </c>
      <c r="AL49" s="190">
        <v>0</v>
      </c>
      <c r="AM49" s="190">
        <v>0</v>
      </c>
      <c r="AN49" s="190">
        <v>0</v>
      </c>
      <c r="AO49" s="190">
        <f t="shared" si="7"/>
        <v>0</v>
      </c>
      <c r="AP49" s="191"/>
      <c r="AQ49" s="192">
        <v>43</v>
      </c>
      <c r="AR49" s="189" t="s">
        <v>60</v>
      </c>
      <c r="AS49" s="190">
        <v>0</v>
      </c>
      <c r="AT49" s="190">
        <v>0</v>
      </c>
      <c r="AU49" s="190">
        <v>0</v>
      </c>
      <c r="AV49" s="190">
        <f t="shared" si="8"/>
        <v>0</v>
      </c>
      <c r="AW49" s="191"/>
      <c r="AX49" s="192">
        <v>43</v>
      </c>
      <c r="AY49" s="189" t="s">
        <v>60</v>
      </c>
      <c r="AZ49" s="190">
        <v>0</v>
      </c>
      <c r="BA49" s="190">
        <f t="shared" si="9"/>
        <v>0</v>
      </c>
      <c r="BB49" s="190">
        <f t="shared" si="0"/>
        <v>0</v>
      </c>
      <c r="BC49" s="190">
        <f t="shared" si="1"/>
        <v>0</v>
      </c>
      <c r="BD49" s="9"/>
    </row>
    <row r="50" spans="1:56" ht="15.75" hidden="1">
      <c r="A50" s="192">
        <v>44</v>
      </c>
      <c r="B50" s="189" t="s">
        <v>61</v>
      </c>
      <c r="C50" s="190">
        <v>0</v>
      </c>
      <c r="D50" s="190">
        <v>0</v>
      </c>
      <c r="E50" s="190">
        <v>0</v>
      </c>
      <c r="F50" s="190">
        <f t="shared" si="2"/>
        <v>0</v>
      </c>
      <c r="G50" s="191"/>
      <c r="H50" s="192">
        <v>44</v>
      </c>
      <c r="I50" s="189" t="s">
        <v>61</v>
      </c>
      <c r="J50" s="190">
        <v>0</v>
      </c>
      <c r="K50" s="190">
        <v>0</v>
      </c>
      <c r="L50" s="190">
        <v>0</v>
      </c>
      <c r="M50" s="190">
        <f t="shared" si="3"/>
        <v>0</v>
      </c>
      <c r="N50" s="191"/>
      <c r="O50" s="192">
        <v>44</v>
      </c>
      <c r="P50" s="189" t="s">
        <v>61</v>
      </c>
      <c r="Q50" s="218"/>
      <c r="R50" s="190">
        <v>0</v>
      </c>
      <c r="S50" s="190">
        <v>0</v>
      </c>
      <c r="T50" s="190">
        <f t="shared" si="4"/>
        <v>0</v>
      </c>
      <c r="U50" s="191"/>
      <c r="V50" s="192">
        <v>44</v>
      </c>
      <c r="W50" s="189" t="s">
        <v>61</v>
      </c>
      <c r="X50" s="190">
        <v>0</v>
      </c>
      <c r="Y50" s="190">
        <v>0</v>
      </c>
      <c r="Z50" s="190">
        <v>0</v>
      </c>
      <c r="AA50" s="190">
        <f t="shared" si="5"/>
        <v>0</v>
      </c>
      <c r="AB50" s="191"/>
      <c r="AC50" s="192">
        <v>44</v>
      </c>
      <c r="AD50" s="189" t="s">
        <v>61</v>
      </c>
      <c r="AE50" s="190">
        <v>0</v>
      </c>
      <c r="AF50" s="190">
        <v>0</v>
      </c>
      <c r="AG50" s="190">
        <v>0</v>
      </c>
      <c r="AH50" s="190">
        <f t="shared" si="6"/>
        <v>0</v>
      </c>
      <c r="AI50" s="191"/>
      <c r="AJ50" s="192">
        <v>44</v>
      </c>
      <c r="AK50" s="189" t="s">
        <v>61</v>
      </c>
      <c r="AL50" s="190">
        <v>0</v>
      </c>
      <c r="AM50" s="190">
        <v>0</v>
      </c>
      <c r="AN50" s="190">
        <v>0</v>
      </c>
      <c r="AO50" s="190">
        <f t="shared" si="7"/>
        <v>0</v>
      </c>
      <c r="AP50" s="191"/>
      <c r="AQ50" s="192">
        <v>44</v>
      </c>
      <c r="AR50" s="189" t="s">
        <v>61</v>
      </c>
      <c r="AS50" s="190">
        <v>0</v>
      </c>
      <c r="AT50" s="190">
        <v>0</v>
      </c>
      <c r="AU50" s="190">
        <v>0</v>
      </c>
      <c r="AV50" s="190">
        <f t="shared" si="8"/>
        <v>0</v>
      </c>
      <c r="AW50" s="191"/>
      <c r="AX50" s="192">
        <v>44</v>
      </c>
      <c r="AY50" s="189" t="s">
        <v>61</v>
      </c>
      <c r="AZ50" s="190">
        <v>0</v>
      </c>
      <c r="BA50" s="190">
        <f t="shared" si="9"/>
        <v>0</v>
      </c>
      <c r="BB50" s="190">
        <f t="shared" si="0"/>
        <v>0</v>
      </c>
      <c r="BC50" s="190">
        <f t="shared" si="1"/>
        <v>0</v>
      </c>
      <c r="BD50" s="9"/>
    </row>
    <row r="51" spans="1:56" ht="15.75" hidden="1">
      <c r="A51" s="192">
        <v>45</v>
      </c>
      <c r="B51" s="189" t="s">
        <v>62</v>
      </c>
      <c r="C51" s="190">
        <v>0</v>
      </c>
      <c r="D51" s="190">
        <v>0</v>
      </c>
      <c r="E51" s="190">
        <v>0</v>
      </c>
      <c r="F51" s="190">
        <f t="shared" si="2"/>
        <v>0</v>
      </c>
      <c r="G51" s="191"/>
      <c r="H51" s="192">
        <v>45</v>
      </c>
      <c r="I51" s="189" t="s">
        <v>62</v>
      </c>
      <c r="J51" s="190">
        <v>0</v>
      </c>
      <c r="K51" s="190">
        <v>0</v>
      </c>
      <c r="L51" s="190">
        <v>0</v>
      </c>
      <c r="M51" s="190">
        <f t="shared" si="3"/>
        <v>0</v>
      </c>
      <c r="N51" s="191"/>
      <c r="O51" s="192">
        <v>45</v>
      </c>
      <c r="P51" s="189" t="s">
        <v>62</v>
      </c>
      <c r="Q51" s="218"/>
      <c r="R51" s="190">
        <v>0</v>
      </c>
      <c r="S51" s="190">
        <v>0</v>
      </c>
      <c r="T51" s="190">
        <f t="shared" si="4"/>
        <v>0</v>
      </c>
      <c r="U51" s="191"/>
      <c r="V51" s="192">
        <v>45</v>
      </c>
      <c r="W51" s="189" t="s">
        <v>62</v>
      </c>
      <c r="X51" s="190">
        <v>0</v>
      </c>
      <c r="Y51" s="190">
        <v>0</v>
      </c>
      <c r="Z51" s="190">
        <v>0</v>
      </c>
      <c r="AA51" s="190">
        <f t="shared" si="5"/>
        <v>0</v>
      </c>
      <c r="AB51" s="191"/>
      <c r="AC51" s="192">
        <v>45</v>
      </c>
      <c r="AD51" s="189" t="s">
        <v>62</v>
      </c>
      <c r="AE51" s="190">
        <v>0</v>
      </c>
      <c r="AF51" s="190">
        <v>0</v>
      </c>
      <c r="AG51" s="190">
        <v>0</v>
      </c>
      <c r="AH51" s="190">
        <f t="shared" si="6"/>
        <v>0</v>
      </c>
      <c r="AI51" s="191"/>
      <c r="AJ51" s="192">
        <v>45</v>
      </c>
      <c r="AK51" s="189" t="s">
        <v>62</v>
      </c>
      <c r="AL51" s="190">
        <v>0</v>
      </c>
      <c r="AM51" s="190">
        <v>0</v>
      </c>
      <c r="AN51" s="190">
        <v>0</v>
      </c>
      <c r="AO51" s="190">
        <f t="shared" si="7"/>
        <v>0</v>
      </c>
      <c r="AP51" s="191"/>
      <c r="AQ51" s="192">
        <v>45</v>
      </c>
      <c r="AR51" s="189" t="s">
        <v>62</v>
      </c>
      <c r="AS51" s="190">
        <v>0</v>
      </c>
      <c r="AT51" s="190">
        <v>0</v>
      </c>
      <c r="AU51" s="190">
        <v>0</v>
      </c>
      <c r="AV51" s="190">
        <f t="shared" si="8"/>
        <v>0</v>
      </c>
      <c r="AW51" s="191"/>
      <c r="AX51" s="192">
        <v>45</v>
      </c>
      <c r="AY51" s="189" t="s">
        <v>62</v>
      </c>
      <c r="AZ51" s="190">
        <v>0</v>
      </c>
      <c r="BA51" s="190">
        <f t="shared" si="9"/>
        <v>0</v>
      </c>
      <c r="BB51" s="190">
        <f t="shared" si="0"/>
        <v>0</v>
      </c>
      <c r="BC51" s="190">
        <f t="shared" si="1"/>
        <v>0</v>
      </c>
      <c r="BD51" s="9"/>
    </row>
    <row r="52" spans="1:56" ht="15.75" hidden="1">
      <c r="A52" s="192">
        <v>46</v>
      </c>
      <c r="B52" s="189" t="s">
        <v>63</v>
      </c>
      <c r="C52" s="190">
        <v>0</v>
      </c>
      <c r="D52" s="190">
        <v>0</v>
      </c>
      <c r="E52" s="190">
        <v>0</v>
      </c>
      <c r="F52" s="190">
        <f t="shared" si="2"/>
        <v>0</v>
      </c>
      <c r="G52" s="191"/>
      <c r="H52" s="192">
        <v>46</v>
      </c>
      <c r="I52" s="189" t="s">
        <v>63</v>
      </c>
      <c r="J52" s="190">
        <v>0</v>
      </c>
      <c r="K52" s="190">
        <v>0</v>
      </c>
      <c r="L52" s="190">
        <v>0</v>
      </c>
      <c r="M52" s="190">
        <f t="shared" si="3"/>
        <v>0</v>
      </c>
      <c r="N52" s="191"/>
      <c r="O52" s="192">
        <v>46</v>
      </c>
      <c r="P52" s="189" t="s">
        <v>63</v>
      </c>
      <c r="Q52" s="218"/>
      <c r="R52" s="190">
        <v>0</v>
      </c>
      <c r="S52" s="190">
        <v>0</v>
      </c>
      <c r="T52" s="190">
        <f t="shared" si="4"/>
        <v>0</v>
      </c>
      <c r="U52" s="191"/>
      <c r="V52" s="192">
        <v>46</v>
      </c>
      <c r="W52" s="189" t="s">
        <v>63</v>
      </c>
      <c r="X52" s="190">
        <v>0</v>
      </c>
      <c r="Y52" s="190">
        <v>0</v>
      </c>
      <c r="Z52" s="190">
        <v>0</v>
      </c>
      <c r="AA52" s="190">
        <f t="shared" si="5"/>
        <v>0</v>
      </c>
      <c r="AB52" s="191"/>
      <c r="AC52" s="192">
        <v>46</v>
      </c>
      <c r="AD52" s="189" t="s">
        <v>63</v>
      </c>
      <c r="AE52" s="190">
        <v>0</v>
      </c>
      <c r="AF52" s="190">
        <v>0</v>
      </c>
      <c r="AG52" s="190">
        <v>0</v>
      </c>
      <c r="AH52" s="190">
        <f t="shared" si="6"/>
        <v>0</v>
      </c>
      <c r="AI52" s="191"/>
      <c r="AJ52" s="192">
        <v>46</v>
      </c>
      <c r="AK52" s="189" t="s">
        <v>63</v>
      </c>
      <c r="AL52" s="190">
        <v>0</v>
      </c>
      <c r="AM52" s="190">
        <v>0</v>
      </c>
      <c r="AN52" s="190">
        <v>0</v>
      </c>
      <c r="AO52" s="190">
        <f t="shared" si="7"/>
        <v>0</v>
      </c>
      <c r="AP52" s="191"/>
      <c r="AQ52" s="192">
        <v>46</v>
      </c>
      <c r="AR52" s="189" t="s">
        <v>63</v>
      </c>
      <c r="AS52" s="190">
        <v>0</v>
      </c>
      <c r="AT52" s="190">
        <v>0</v>
      </c>
      <c r="AU52" s="190">
        <v>0</v>
      </c>
      <c r="AV52" s="190">
        <f t="shared" si="8"/>
        <v>0</v>
      </c>
      <c r="AW52" s="191"/>
      <c r="AX52" s="192">
        <v>46</v>
      </c>
      <c r="AY52" s="189" t="s">
        <v>63</v>
      </c>
      <c r="AZ52" s="190">
        <v>0</v>
      </c>
      <c r="BA52" s="190">
        <f t="shared" si="9"/>
        <v>0</v>
      </c>
      <c r="BB52" s="190">
        <f t="shared" si="0"/>
        <v>0</v>
      </c>
      <c r="BC52" s="190">
        <f t="shared" si="1"/>
        <v>0</v>
      </c>
      <c r="BD52" s="9"/>
    </row>
    <row r="53" spans="1:56" ht="15.75" hidden="1">
      <c r="A53" s="192">
        <v>47</v>
      </c>
      <c r="B53" s="189" t="s">
        <v>64</v>
      </c>
      <c r="C53" s="190">
        <v>0</v>
      </c>
      <c r="D53" s="190">
        <v>0</v>
      </c>
      <c r="E53" s="190">
        <v>0</v>
      </c>
      <c r="F53" s="190">
        <f t="shared" si="2"/>
        <v>0</v>
      </c>
      <c r="G53" s="191"/>
      <c r="H53" s="192">
        <v>47</v>
      </c>
      <c r="I53" s="189" t="s">
        <v>64</v>
      </c>
      <c r="J53" s="190">
        <v>0</v>
      </c>
      <c r="K53" s="190">
        <v>0</v>
      </c>
      <c r="L53" s="190">
        <v>0</v>
      </c>
      <c r="M53" s="190">
        <f t="shared" si="3"/>
        <v>0</v>
      </c>
      <c r="N53" s="191"/>
      <c r="O53" s="192">
        <v>47</v>
      </c>
      <c r="P53" s="189" t="s">
        <v>64</v>
      </c>
      <c r="Q53" s="218"/>
      <c r="R53" s="190">
        <v>0</v>
      </c>
      <c r="S53" s="190">
        <v>0</v>
      </c>
      <c r="T53" s="190">
        <f t="shared" si="4"/>
        <v>0</v>
      </c>
      <c r="U53" s="191"/>
      <c r="V53" s="192">
        <v>47</v>
      </c>
      <c r="W53" s="189" t="s">
        <v>64</v>
      </c>
      <c r="X53" s="190">
        <v>0</v>
      </c>
      <c r="Y53" s="190">
        <v>0</v>
      </c>
      <c r="Z53" s="190">
        <v>0</v>
      </c>
      <c r="AA53" s="190">
        <f t="shared" si="5"/>
        <v>0</v>
      </c>
      <c r="AB53" s="191"/>
      <c r="AC53" s="192">
        <v>47</v>
      </c>
      <c r="AD53" s="189" t="s">
        <v>64</v>
      </c>
      <c r="AE53" s="190">
        <v>0</v>
      </c>
      <c r="AF53" s="190">
        <v>0</v>
      </c>
      <c r="AG53" s="190">
        <v>0</v>
      </c>
      <c r="AH53" s="190">
        <f t="shared" si="6"/>
        <v>0</v>
      </c>
      <c r="AI53" s="191"/>
      <c r="AJ53" s="192">
        <v>47</v>
      </c>
      <c r="AK53" s="189" t="s">
        <v>64</v>
      </c>
      <c r="AL53" s="190">
        <v>0</v>
      </c>
      <c r="AM53" s="190">
        <v>0</v>
      </c>
      <c r="AN53" s="190">
        <v>0</v>
      </c>
      <c r="AO53" s="190">
        <f t="shared" si="7"/>
        <v>0</v>
      </c>
      <c r="AP53" s="191"/>
      <c r="AQ53" s="192">
        <v>47</v>
      </c>
      <c r="AR53" s="189" t="s">
        <v>64</v>
      </c>
      <c r="AS53" s="190">
        <v>0</v>
      </c>
      <c r="AT53" s="190">
        <v>0</v>
      </c>
      <c r="AU53" s="190">
        <v>0</v>
      </c>
      <c r="AV53" s="190">
        <f t="shared" si="8"/>
        <v>0</v>
      </c>
      <c r="AW53" s="191"/>
      <c r="AX53" s="192">
        <v>47</v>
      </c>
      <c r="AY53" s="189" t="s">
        <v>64</v>
      </c>
      <c r="AZ53" s="190">
        <v>0</v>
      </c>
      <c r="BA53" s="190">
        <f t="shared" si="9"/>
        <v>0</v>
      </c>
      <c r="BB53" s="190">
        <f t="shared" si="0"/>
        <v>0</v>
      </c>
      <c r="BC53" s="190">
        <f t="shared" si="1"/>
        <v>0</v>
      </c>
      <c r="BD53" s="9"/>
    </row>
    <row r="54" spans="1:56" ht="15.75" hidden="1">
      <c r="A54" s="192">
        <v>48</v>
      </c>
      <c r="B54" s="189" t="s">
        <v>42</v>
      </c>
      <c r="C54" s="190">
        <v>0</v>
      </c>
      <c r="D54" s="190">
        <v>0</v>
      </c>
      <c r="E54" s="190">
        <v>0</v>
      </c>
      <c r="F54" s="190">
        <f t="shared" si="2"/>
        <v>0</v>
      </c>
      <c r="G54" s="191"/>
      <c r="H54" s="192">
        <v>48</v>
      </c>
      <c r="I54" s="189" t="s">
        <v>42</v>
      </c>
      <c r="J54" s="190">
        <v>0</v>
      </c>
      <c r="K54" s="190">
        <v>0</v>
      </c>
      <c r="L54" s="190">
        <v>0</v>
      </c>
      <c r="M54" s="190">
        <f t="shared" si="3"/>
        <v>0</v>
      </c>
      <c r="N54" s="191"/>
      <c r="O54" s="192">
        <v>48</v>
      </c>
      <c r="P54" s="189" t="s">
        <v>42</v>
      </c>
      <c r="Q54" s="218">
        <v>150</v>
      </c>
      <c r="R54" s="190">
        <v>37500</v>
      </c>
      <c r="S54" s="190">
        <v>0</v>
      </c>
      <c r="T54" s="190">
        <f t="shared" si="4"/>
        <v>37500</v>
      </c>
      <c r="U54" s="191"/>
      <c r="V54" s="192">
        <v>48</v>
      </c>
      <c r="W54" s="189" t="s">
        <v>42</v>
      </c>
      <c r="X54" s="190">
        <v>2</v>
      </c>
      <c r="Y54" s="190">
        <v>840000</v>
      </c>
      <c r="Z54" s="190">
        <v>0</v>
      </c>
      <c r="AA54" s="190">
        <f t="shared" si="5"/>
        <v>840000</v>
      </c>
      <c r="AB54" s="191"/>
      <c r="AC54" s="192">
        <v>48</v>
      </c>
      <c r="AD54" s="189" t="s">
        <v>42</v>
      </c>
      <c r="AE54" s="190">
        <v>0</v>
      </c>
      <c r="AF54" s="190">
        <v>0</v>
      </c>
      <c r="AG54" s="190">
        <v>0</v>
      </c>
      <c r="AH54" s="190">
        <f t="shared" si="6"/>
        <v>0</v>
      </c>
      <c r="AI54" s="191"/>
      <c r="AJ54" s="192">
        <v>48</v>
      </c>
      <c r="AK54" s="189" t="s">
        <v>42</v>
      </c>
      <c r="AL54" s="190">
        <v>0</v>
      </c>
      <c r="AM54" s="190">
        <v>0</v>
      </c>
      <c r="AN54" s="190">
        <v>0</v>
      </c>
      <c r="AO54" s="190">
        <f t="shared" si="7"/>
        <v>0</v>
      </c>
      <c r="AP54" s="191"/>
      <c r="AQ54" s="192">
        <v>48</v>
      </c>
      <c r="AR54" s="189" t="s">
        <v>42</v>
      </c>
      <c r="AS54" s="190">
        <v>0</v>
      </c>
      <c r="AT54" s="190">
        <v>0</v>
      </c>
      <c r="AU54" s="190">
        <v>0</v>
      </c>
      <c r="AV54" s="190">
        <f t="shared" si="8"/>
        <v>0</v>
      </c>
      <c r="AW54" s="191"/>
      <c r="AX54" s="192">
        <v>48</v>
      </c>
      <c r="AY54" s="189" t="s">
        <v>42</v>
      </c>
      <c r="AZ54" s="190">
        <v>0</v>
      </c>
      <c r="BA54" s="190">
        <f t="shared" si="9"/>
        <v>877500</v>
      </c>
      <c r="BB54" s="190">
        <f t="shared" si="0"/>
        <v>0</v>
      </c>
      <c r="BC54" s="190">
        <f t="shared" si="1"/>
        <v>877500</v>
      </c>
      <c r="BD54" s="9"/>
    </row>
    <row r="55" spans="1:56" ht="15.75" hidden="1">
      <c r="A55" s="192">
        <v>49</v>
      </c>
      <c r="B55" s="189" t="s">
        <v>43</v>
      </c>
      <c r="C55" s="190">
        <v>0</v>
      </c>
      <c r="D55" s="190">
        <v>0</v>
      </c>
      <c r="E55" s="190">
        <v>0</v>
      </c>
      <c r="F55" s="190">
        <f t="shared" si="2"/>
        <v>0</v>
      </c>
      <c r="G55" s="191"/>
      <c r="H55" s="192">
        <v>49</v>
      </c>
      <c r="I55" s="189" t="s">
        <v>43</v>
      </c>
      <c r="J55" s="190">
        <v>0</v>
      </c>
      <c r="K55" s="190">
        <v>0</v>
      </c>
      <c r="L55" s="190">
        <v>0</v>
      </c>
      <c r="M55" s="190">
        <f t="shared" si="3"/>
        <v>0</v>
      </c>
      <c r="N55" s="191"/>
      <c r="O55" s="192">
        <v>49</v>
      </c>
      <c r="P55" s="189" t="s">
        <v>43</v>
      </c>
      <c r="Q55" s="218">
        <v>150</v>
      </c>
      <c r="R55" s="190">
        <v>37500</v>
      </c>
      <c r="S55" s="190">
        <v>0</v>
      </c>
      <c r="T55" s="190">
        <f t="shared" si="4"/>
        <v>37500</v>
      </c>
      <c r="U55" s="191"/>
      <c r="V55" s="192">
        <v>49</v>
      </c>
      <c r="W55" s="189" t="s">
        <v>43</v>
      </c>
      <c r="X55" s="190">
        <v>2</v>
      </c>
      <c r="Y55" s="190">
        <v>840000</v>
      </c>
      <c r="Z55" s="190">
        <v>0</v>
      </c>
      <c r="AA55" s="190">
        <f t="shared" si="5"/>
        <v>840000</v>
      </c>
      <c r="AB55" s="191"/>
      <c r="AC55" s="192">
        <v>49</v>
      </c>
      <c r="AD55" s="189" t="s">
        <v>43</v>
      </c>
      <c r="AE55" s="190">
        <v>0</v>
      </c>
      <c r="AF55" s="190">
        <v>0</v>
      </c>
      <c r="AG55" s="190">
        <v>0</v>
      </c>
      <c r="AH55" s="190">
        <f t="shared" si="6"/>
        <v>0</v>
      </c>
      <c r="AI55" s="191"/>
      <c r="AJ55" s="192">
        <v>49</v>
      </c>
      <c r="AK55" s="189" t="s">
        <v>43</v>
      </c>
      <c r="AL55" s="190">
        <v>0</v>
      </c>
      <c r="AM55" s="190">
        <v>0</v>
      </c>
      <c r="AN55" s="190">
        <v>0</v>
      </c>
      <c r="AO55" s="190">
        <f t="shared" si="7"/>
        <v>0</v>
      </c>
      <c r="AP55" s="191"/>
      <c r="AQ55" s="192">
        <v>49</v>
      </c>
      <c r="AR55" s="189" t="s">
        <v>43</v>
      </c>
      <c r="AS55" s="190">
        <v>0</v>
      </c>
      <c r="AT55" s="190">
        <v>0</v>
      </c>
      <c r="AU55" s="190">
        <v>0</v>
      </c>
      <c r="AV55" s="190">
        <f t="shared" si="8"/>
        <v>0</v>
      </c>
      <c r="AW55" s="191"/>
      <c r="AX55" s="192">
        <v>49</v>
      </c>
      <c r="AY55" s="189" t="s">
        <v>43</v>
      </c>
      <c r="AZ55" s="190">
        <v>0</v>
      </c>
      <c r="BA55" s="190">
        <f t="shared" si="9"/>
        <v>877500</v>
      </c>
      <c r="BB55" s="190">
        <f t="shared" si="0"/>
        <v>0</v>
      </c>
      <c r="BC55" s="190">
        <f t="shared" si="1"/>
        <v>877500</v>
      </c>
      <c r="BD55" s="9"/>
    </row>
    <row r="56" spans="1:56" ht="15.75" hidden="1">
      <c r="A56" s="192">
        <v>50</v>
      </c>
      <c r="B56" s="189" t="s">
        <v>44</v>
      </c>
      <c r="C56" s="190">
        <v>0</v>
      </c>
      <c r="D56" s="190">
        <v>0</v>
      </c>
      <c r="E56" s="190">
        <v>0</v>
      </c>
      <c r="F56" s="190">
        <f t="shared" si="2"/>
        <v>0</v>
      </c>
      <c r="G56" s="191"/>
      <c r="H56" s="192">
        <v>50</v>
      </c>
      <c r="I56" s="189" t="s">
        <v>44</v>
      </c>
      <c r="J56" s="190">
        <v>0</v>
      </c>
      <c r="K56" s="190">
        <v>0</v>
      </c>
      <c r="L56" s="190">
        <v>0</v>
      </c>
      <c r="M56" s="190">
        <f t="shared" si="3"/>
        <v>0</v>
      </c>
      <c r="N56" s="191"/>
      <c r="O56" s="192">
        <v>50</v>
      </c>
      <c r="P56" s="189" t="s">
        <v>44</v>
      </c>
      <c r="Q56" s="218">
        <v>150</v>
      </c>
      <c r="R56" s="190">
        <v>37500</v>
      </c>
      <c r="S56" s="190">
        <v>0</v>
      </c>
      <c r="T56" s="190">
        <f t="shared" si="4"/>
        <v>37500</v>
      </c>
      <c r="U56" s="191"/>
      <c r="V56" s="192">
        <v>50</v>
      </c>
      <c r="W56" s="189" t="s">
        <v>44</v>
      </c>
      <c r="X56" s="190">
        <v>1</v>
      </c>
      <c r="Y56" s="190">
        <v>240000</v>
      </c>
      <c r="Z56" s="190">
        <v>0</v>
      </c>
      <c r="AA56" s="190">
        <f t="shared" si="5"/>
        <v>240000</v>
      </c>
      <c r="AB56" s="191"/>
      <c r="AC56" s="192">
        <v>50</v>
      </c>
      <c r="AD56" s="189" t="s">
        <v>44</v>
      </c>
      <c r="AE56" s="190">
        <v>0</v>
      </c>
      <c r="AF56" s="190">
        <v>0</v>
      </c>
      <c r="AG56" s="190">
        <v>0</v>
      </c>
      <c r="AH56" s="190">
        <f t="shared" si="6"/>
        <v>0</v>
      </c>
      <c r="AI56" s="191"/>
      <c r="AJ56" s="192">
        <v>50</v>
      </c>
      <c r="AK56" s="189" t="s">
        <v>44</v>
      </c>
      <c r="AL56" s="190">
        <v>0</v>
      </c>
      <c r="AM56" s="190">
        <v>0</v>
      </c>
      <c r="AN56" s="190">
        <v>0</v>
      </c>
      <c r="AO56" s="190">
        <f t="shared" si="7"/>
        <v>0</v>
      </c>
      <c r="AP56" s="191"/>
      <c r="AQ56" s="192">
        <v>50</v>
      </c>
      <c r="AR56" s="189" t="s">
        <v>44</v>
      </c>
      <c r="AS56" s="190">
        <v>0</v>
      </c>
      <c r="AT56" s="190">
        <v>0</v>
      </c>
      <c r="AU56" s="190">
        <v>0</v>
      </c>
      <c r="AV56" s="190">
        <f t="shared" si="8"/>
        <v>0</v>
      </c>
      <c r="AW56" s="191"/>
      <c r="AX56" s="192">
        <v>50</v>
      </c>
      <c r="AY56" s="189" t="s">
        <v>44</v>
      </c>
      <c r="AZ56" s="190">
        <v>0</v>
      </c>
      <c r="BA56" s="190">
        <f t="shared" si="9"/>
        <v>277500</v>
      </c>
      <c r="BB56" s="190">
        <f t="shared" si="0"/>
        <v>0</v>
      </c>
      <c r="BC56" s="190">
        <f t="shared" si="1"/>
        <v>277500</v>
      </c>
      <c r="BD56" s="9"/>
    </row>
    <row r="57" spans="1:56" ht="15.75" hidden="1">
      <c r="A57" s="192">
        <v>51</v>
      </c>
      <c r="B57" s="189" t="s">
        <v>45</v>
      </c>
      <c r="C57" s="190">
        <v>0</v>
      </c>
      <c r="D57" s="190">
        <v>0</v>
      </c>
      <c r="E57" s="190">
        <v>0</v>
      </c>
      <c r="F57" s="190">
        <f t="shared" si="2"/>
        <v>0</v>
      </c>
      <c r="G57" s="191"/>
      <c r="H57" s="192">
        <v>51</v>
      </c>
      <c r="I57" s="189" t="s">
        <v>45</v>
      </c>
      <c r="J57" s="190">
        <v>0</v>
      </c>
      <c r="K57" s="190">
        <v>0</v>
      </c>
      <c r="L57" s="190">
        <v>0</v>
      </c>
      <c r="M57" s="190">
        <f t="shared" si="3"/>
        <v>0</v>
      </c>
      <c r="N57" s="191"/>
      <c r="O57" s="192">
        <v>51</v>
      </c>
      <c r="P57" s="189" t="s">
        <v>45</v>
      </c>
      <c r="Q57" s="218">
        <v>150</v>
      </c>
      <c r="R57" s="190">
        <v>37500</v>
      </c>
      <c r="S57" s="190">
        <v>0</v>
      </c>
      <c r="T57" s="190">
        <f t="shared" si="4"/>
        <v>37500</v>
      </c>
      <c r="U57" s="191"/>
      <c r="V57" s="192">
        <v>51</v>
      </c>
      <c r="W57" s="189" t="s">
        <v>45</v>
      </c>
      <c r="X57" s="190">
        <v>1</v>
      </c>
      <c r="Y57" s="190">
        <v>240000</v>
      </c>
      <c r="Z57" s="190">
        <v>0</v>
      </c>
      <c r="AA57" s="190">
        <f t="shared" si="5"/>
        <v>240000</v>
      </c>
      <c r="AB57" s="191"/>
      <c r="AC57" s="192">
        <v>51</v>
      </c>
      <c r="AD57" s="189" t="s">
        <v>45</v>
      </c>
      <c r="AE57" s="190">
        <v>0</v>
      </c>
      <c r="AF57" s="190">
        <v>0</v>
      </c>
      <c r="AG57" s="190">
        <v>0</v>
      </c>
      <c r="AH57" s="190">
        <f t="shared" si="6"/>
        <v>0</v>
      </c>
      <c r="AI57" s="191"/>
      <c r="AJ57" s="192">
        <v>51</v>
      </c>
      <c r="AK57" s="189" t="s">
        <v>45</v>
      </c>
      <c r="AL57" s="190">
        <v>0</v>
      </c>
      <c r="AM57" s="190">
        <v>0</v>
      </c>
      <c r="AN57" s="190">
        <v>0</v>
      </c>
      <c r="AO57" s="190">
        <f t="shared" si="7"/>
        <v>0</v>
      </c>
      <c r="AP57" s="191"/>
      <c r="AQ57" s="192">
        <v>51</v>
      </c>
      <c r="AR57" s="189" t="s">
        <v>45</v>
      </c>
      <c r="AS57" s="190">
        <v>0</v>
      </c>
      <c r="AT57" s="190">
        <v>0</v>
      </c>
      <c r="AU57" s="190">
        <v>0</v>
      </c>
      <c r="AV57" s="190">
        <f t="shared" si="8"/>
        <v>0</v>
      </c>
      <c r="AW57" s="191"/>
      <c r="AX57" s="192">
        <v>51</v>
      </c>
      <c r="AY57" s="189" t="s">
        <v>45</v>
      </c>
      <c r="AZ57" s="190">
        <v>0</v>
      </c>
      <c r="BA57" s="190">
        <f t="shared" si="9"/>
        <v>277500</v>
      </c>
      <c r="BB57" s="190">
        <f t="shared" si="0"/>
        <v>0</v>
      </c>
      <c r="BC57" s="190">
        <f t="shared" si="1"/>
        <v>277500</v>
      </c>
      <c r="BD57" s="9"/>
    </row>
    <row r="58" spans="1:56" ht="15.75" hidden="1">
      <c r="A58" s="192">
        <v>52</v>
      </c>
      <c r="B58" s="189" t="s">
        <v>46</v>
      </c>
      <c r="C58" s="190">
        <v>0</v>
      </c>
      <c r="D58" s="190">
        <v>0</v>
      </c>
      <c r="E58" s="190">
        <v>0</v>
      </c>
      <c r="F58" s="190">
        <f t="shared" si="2"/>
        <v>0</v>
      </c>
      <c r="G58" s="191"/>
      <c r="H58" s="192">
        <v>52</v>
      </c>
      <c r="I58" s="189" t="s">
        <v>46</v>
      </c>
      <c r="J58" s="190">
        <v>0</v>
      </c>
      <c r="K58" s="190">
        <v>0</v>
      </c>
      <c r="L58" s="190">
        <v>0</v>
      </c>
      <c r="M58" s="190">
        <f t="shared" si="3"/>
        <v>0</v>
      </c>
      <c r="N58" s="191"/>
      <c r="O58" s="192">
        <v>52</v>
      </c>
      <c r="P58" s="189" t="s">
        <v>46</v>
      </c>
      <c r="Q58" s="218">
        <v>250</v>
      </c>
      <c r="R58" s="190">
        <v>62500</v>
      </c>
      <c r="S58" s="190">
        <v>0</v>
      </c>
      <c r="T58" s="190">
        <f t="shared" si="4"/>
        <v>62500</v>
      </c>
      <c r="U58" s="191"/>
      <c r="V58" s="192">
        <v>52</v>
      </c>
      <c r="W58" s="189" t="s">
        <v>46</v>
      </c>
      <c r="X58" s="190">
        <v>1</v>
      </c>
      <c r="Y58" s="190">
        <v>240000</v>
      </c>
      <c r="Z58" s="190">
        <v>0</v>
      </c>
      <c r="AA58" s="190">
        <f t="shared" si="5"/>
        <v>240000</v>
      </c>
      <c r="AB58" s="191"/>
      <c r="AC58" s="192">
        <v>52</v>
      </c>
      <c r="AD58" s="189" t="s">
        <v>46</v>
      </c>
      <c r="AE58" s="190">
        <v>0</v>
      </c>
      <c r="AF58" s="190">
        <v>0</v>
      </c>
      <c r="AG58" s="190">
        <v>0</v>
      </c>
      <c r="AH58" s="190">
        <f t="shared" si="6"/>
        <v>0</v>
      </c>
      <c r="AI58" s="191"/>
      <c r="AJ58" s="192">
        <v>52</v>
      </c>
      <c r="AK58" s="189" t="s">
        <v>46</v>
      </c>
      <c r="AL58" s="190">
        <v>0</v>
      </c>
      <c r="AM58" s="190">
        <v>0</v>
      </c>
      <c r="AN58" s="190">
        <v>0</v>
      </c>
      <c r="AO58" s="190">
        <f t="shared" si="7"/>
        <v>0</v>
      </c>
      <c r="AP58" s="191"/>
      <c r="AQ58" s="192">
        <v>52</v>
      </c>
      <c r="AR58" s="189" t="s">
        <v>46</v>
      </c>
      <c r="AS58" s="190">
        <v>0</v>
      </c>
      <c r="AT58" s="190">
        <v>0</v>
      </c>
      <c r="AU58" s="190">
        <v>0</v>
      </c>
      <c r="AV58" s="190">
        <f t="shared" si="8"/>
        <v>0</v>
      </c>
      <c r="AW58" s="191"/>
      <c r="AX58" s="192">
        <v>52</v>
      </c>
      <c r="AY58" s="189" t="s">
        <v>46</v>
      </c>
      <c r="AZ58" s="190">
        <v>0</v>
      </c>
      <c r="BA58" s="190">
        <f t="shared" si="9"/>
        <v>302500</v>
      </c>
      <c r="BB58" s="190">
        <f t="shared" si="0"/>
        <v>0</v>
      </c>
      <c r="BC58" s="190">
        <f t="shared" si="1"/>
        <v>302500</v>
      </c>
      <c r="BD58" s="9"/>
    </row>
    <row r="59" spans="1:56" ht="15.75" hidden="1">
      <c r="A59" s="192">
        <v>53</v>
      </c>
      <c r="B59" s="189" t="s">
        <v>47</v>
      </c>
      <c r="C59" s="190">
        <v>0</v>
      </c>
      <c r="D59" s="190">
        <v>0</v>
      </c>
      <c r="E59" s="190">
        <v>0</v>
      </c>
      <c r="F59" s="190">
        <f t="shared" si="2"/>
        <v>0</v>
      </c>
      <c r="G59" s="191"/>
      <c r="H59" s="192">
        <v>53</v>
      </c>
      <c r="I59" s="189" t="s">
        <v>47</v>
      </c>
      <c r="J59" s="190">
        <v>0</v>
      </c>
      <c r="K59" s="190">
        <v>0</v>
      </c>
      <c r="L59" s="190">
        <v>0</v>
      </c>
      <c r="M59" s="190">
        <f t="shared" si="3"/>
        <v>0</v>
      </c>
      <c r="N59" s="191"/>
      <c r="O59" s="192">
        <v>53</v>
      </c>
      <c r="P59" s="189" t="s">
        <v>47</v>
      </c>
      <c r="Q59" s="218">
        <v>150</v>
      </c>
      <c r="R59" s="190">
        <v>37500</v>
      </c>
      <c r="S59" s="190">
        <v>0</v>
      </c>
      <c r="T59" s="190">
        <f t="shared" si="4"/>
        <v>37500</v>
      </c>
      <c r="U59" s="191"/>
      <c r="V59" s="192">
        <v>53</v>
      </c>
      <c r="W59" s="189" t="s">
        <v>47</v>
      </c>
      <c r="X59" s="190">
        <v>2</v>
      </c>
      <c r="Y59" s="190">
        <v>840000</v>
      </c>
      <c r="Z59" s="190">
        <v>0</v>
      </c>
      <c r="AA59" s="190">
        <f t="shared" si="5"/>
        <v>840000</v>
      </c>
      <c r="AB59" s="191"/>
      <c r="AC59" s="192">
        <v>53</v>
      </c>
      <c r="AD59" s="189" t="s">
        <v>47</v>
      </c>
      <c r="AE59" s="190">
        <v>0</v>
      </c>
      <c r="AF59" s="190">
        <v>0</v>
      </c>
      <c r="AG59" s="190">
        <v>0</v>
      </c>
      <c r="AH59" s="190">
        <f t="shared" si="6"/>
        <v>0</v>
      </c>
      <c r="AI59" s="191"/>
      <c r="AJ59" s="192">
        <v>53</v>
      </c>
      <c r="AK59" s="189" t="s">
        <v>47</v>
      </c>
      <c r="AL59" s="190">
        <v>0</v>
      </c>
      <c r="AM59" s="190">
        <v>0</v>
      </c>
      <c r="AN59" s="190">
        <v>0</v>
      </c>
      <c r="AO59" s="190">
        <f t="shared" si="7"/>
        <v>0</v>
      </c>
      <c r="AP59" s="191"/>
      <c r="AQ59" s="192">
        <v>53</v>
      </c>
      <c r="AR59" s="189" t="s">
        <v>47</v>
      </c>
      <c r="AS59" s="190">
        <v>0</v>
      </c>
      <c r="AT59" s="190">
        <v>0</v>
      </c>
      <c r="AU59" s="190">
        <v>0</v>
      </c>
      <c r="AV59" s="190">
        <f t="shared" si="8"/>
        <v>0</v>
      </c>
      <c r="AW59" s="191"/>
      <c r="AX59" s="192">
        <v>53</v>
      </c>
      <c r="AY59" s="189" t="s">
        <v>47</v>
      </c>
      <c r="AZ59" s="190">
        <v>0</v>
      </c>
      <c r="BA59" s="190">
        <f t="shared" si="9"/>
        <v>877500</v>
      </c>
      <c r="BB59" s="190">
        <f t="shared" si="0"/>
        <v>0</v>
      </c>
      <c r="BC59" s="190">
        <f t="shared" si="1"/>
        <v>877500</v>
      </c>
      <c r="BD59" s="9"/>
    </row>
    <row r="60" spans="1:56" ht="24" hidden="1" customHeight="1">
      <c r="A60" s="192">
        <v>54</v>
      </c>
      <c r="B60" s="193" t="s">
        <v>68</v>
      </c>
      <c r="C60" s="190">
        <v>0</v>
      </c>
      <c r="D60" s="190">
        <v>0</v>
      </c>
      <c r="E60" s="190">
        <v>0</v>
      </c>
      <c r="F60" s="190">
        <f t="shared" si="2"/>
        <v>0</v>
      </c>
      <c r="G60" s="191"/>
      <c r="H60" s="192">
        <v>54</v>
      </c>
      <c r="I60" s="193" t="s">
        <v>68</v>
      </c>
      <c r="J60" s="190">
        <v>0</v>
      </c>
      <c r="K60" s="190">
        <v>0</v>
      </c>
      <c r="L60" s="190">
        <v>0</v>
      </c>
      <c r="M60" s="190">
        <f t="shared" si="3"/>
        <v>0</v>
      </c>
      <c r="N60" s="191"/>
      <c r="O60" s="192">
        <v>54</v>
      </c>
      <c r="P60" s="193" t="s">
        <v>68</v>
      </c>
      <c r="Q60" s="218">
        <v>100</v>
      </c>
      <c r="R60" s="190">
        <v>25000</v>
      </c>
      <c r="S60" s="190">
        <v>0</v>
      </c>
      <c r="T60" s="190">
        <f t="shared" si="4"/>
        <v>25000</v>
      </c>
      <c r="U60" s="191"/>
      <c r="V60" s="192">
        <v>54</v>
      </c>
      <c r="W60" s="193" t="s">
        <v>68</v>
      </c>
      <c r="X60" s="190">
        <v>0</v>
      </c>
      <c r="Y60" s="190">
        <v>0</v>
      </c>
      <c r="Z60" s="190">
        <v>0</v>
      </c>
      <c r="AA60" s="190">
        <f t="shared" si="5"/>
        <v>0</v>
      </c>
      <c r="AB60" s="191"/>
      <c r="AC60" s="192">
        <v>54</v>
      </c>
      <c r="AD60" s="193" t="s">
        <v>68</v>
      </c>
      <c r="AE60" s="190">
        <v>0</v>
      </c>
      <c r="AF60" s="190">
        <v>0</v>
      </c>
      <c r="AG60" s="190">
        <v>0</v>
      </c>
      <c r="AH60" s="190">
        <f t="shared" si="6"/>
        <v>0</v>
      </c>
      <c r="AI60" s="191"/>
      <c r="AJ60" s="192">
        <v>54</v>
      </c>
      <c r="AK60" s="193" t="s">
        <v>68</v>
      </c>
      <c r="AL60" s="190">
        <v>0</v>
      </c>
      <c r="AM60" s="190">
        <v>0</v>
      </c>
      <c r="AN60" s="190">
        <v>0</v>
      </c>
      <c r="AO60" s="190">
        <f t="shared" si="7"/>
        <v>0</v>
      </c>
      <c r="AP60" s="191"/>
      <c r="AQ60" s="192">
        <v>54</v>
      </c>
      <c r="AR60" s="193" t="s">
        <v>68</v>
      </c>
      <c r="AS60" s="190">
        <v>0</v>
      </c>
      <c r="AT60" s="190">
        <v>0</v>
      </c>
      <c r="AU60" s="190">
        <v>0</v>
      </c>
      <c r="AV60" s="190">
        <f t="shared" si="8"/>
        <v>0</v>
      </c>
      <c r="AW60" s="191"/>
      <c r="AX60" s="192">
        <v>54</v>
      </c>
      <c r="AY60" s="193" t="s">
        <v>68</v>
      </c>
      <c r="AZ60" s="190">
        <v>0</v>
      </c>
      <c r="BA60" s="190">
        <f t="shared" si="9"/>
        <v>25000</v>
      </c>
      <c r="BB60" s="190">
        <f t="shared" si="0"/>
        <v>0</v>
      </c>
      <c r="BC60" s="190">
        <f t="shared" si="1"/>
        <v>25000</v>
      </c>
      <c r="BD60" s="9"/>
    </row>
    <row r="61" spans="1:56" ht="19.5" hidden="1" customHeight="1">
      <c r="A61" s="192">
        <v>55</v>
      </c>
      <c r="B61" s="193" t="s">
        <v>67</v>
      </c>
      <c r="C61" s="190">
        <v>0</v>
      </c>
      <c r="D61" s="190">
        <v>0</v>
      </c>
      <c r="E61" s="190">
        <v>0</v>
      </c>
      <c r="F61" s="190">
        <f t="shared" si="2"/>
        <v>0</v>
      </c>
      <c r="G61" s="191"/>
      <c r="H61" s="192">
        <v>55</v>
      </c>
      <c r="I61" s="193" t="s">
        <v>67</v>
      </c>
      <c r="J61" s="190">
        <v>0</v>
      </c>
      <c r="K61" s="190">
        <v>0</v>
      </c>
      <c r="L61" s="190">
        <v>0</v>
      </c>
      <c r="M61" s="190">
        <f t="shared" si="3"/>
        <v>0</v>
      </c>
      <c r="N61" s="191"/>
      <c r="O61" s="192">
        <v>55</v>
      </c>
      <c r="P61" s="193" t="s">
        <v>67</v>
      </c>
      <c r="Q61" s="218">
        <v>100</v>
      </c>
      <c r="R61" s="190">
        <v>25000</v>
      </c>
      <c r="S61" s="190">
        <v>0</v>
      </c>
      <c r="T61" s="190">
        <f t="shared" si="4"/>
        <v>25000</v>
      </c>
      <c r="U61" s="191"/>
      <c r="V61" s="192">
        <v>55</v>
      </c>
      <c r="W61" s="193" t="s">
        <v>67</v>
      </c>
      <c r="X61" s="190">
        <v>0</v>
      </c>
      <c r="Y61" s="190">
        <v>0</v>
      </c>
      <c r="Z61" s="190">
        <v>0</v>
      </c>
      <c r="AA61" s="190">
        <f t="shared" si="5"/>
        <v>0</v>
      </c>
      <c r="AB61" s="191"/>
      <c r="AC61" s="192">
        <v>55</v>
      </c>
      <c r="AD61" s="193" t="s">
        <v>67</v>
      </c>
      <c r="AE61" s="190">
        <v>0</v>
      </c>
      <c r="AF61" s="190">
        <v>0</v>
      </c>
      <c r="AG61" s="190">
        <v>0</v>
      </c>
      <c r="AH61" s="190">
        <f t="shared" si="6"/>
        <v>0</v>
      </c>
      <c r="AI61" s="191"/>
      <c r="AJ61" s="192">
        <v>55</v>
      </c>
      <c r="AK61" s="193" t="s">
        <v>67</v>
      </c>
      <c r="AL61" s="190">
        <v>0</v>
      </c>
      <c r="AM61" s="190">
        <v>0</v>
      </c>
      <c r="AN61" s="190">
        <v>0</v>
      </c>
      <c r="AO61" s="190">
        <f t="shared" si="7"/>
        <v>0</v>
      </c>
      <c r="AP61" s="191"/>
      <c r="AQ61" s="192">
        <v>55</v>
      </c>
      <c r="AR61" s="193" t="s">
        <v>67</v>
      </c>
      <c r="AS61" s="190">
        <v>0</v>
      </c>
      <c r="AT61" s="190">
        <v>0</v>
      </c>
      <c r="AU61" s="190">
        <v>0</v>
      </c>
      <c r="AV61" s="190">
        <f t="shared" si="8"/>
        <v>0</v>
      </c>
      <c r="AW61" s="191"/>
      <c r="AX61" s="192">
        <v>55</v>
      </c>
      <c r="AY61" s="193" t="s">
        <v>67</v>
      </c>
      <c r="AZ61" s="190">
        <v>0</v>
      </c>
      <c r="BA61" s="190">
        <f t="shared" si="9"/>
        <v>25000</v>
      </c>
      <c r="BB61" s="190">
        <f t="shared" si="0"/>
        <v>0</v>
      </c>
      <c r="BC61" s="190">
        <f t="shared" si="1"/>
        <v>25000</v>
      </c>
      <c r="BD61" s="9"/>
    </row>
    <row r="62" spans="1:56" ht="15.75" hidden="1">
      <c r="A62" s="192">
        <v>56</v>
      </c>
      <c r="B62" s="189" t="s">
        <v>48</v>
      </c>
      <c r="C62" s="190">
        <v>0</v>
      </c>
      <c r="D62" s="190">
        <v>0</v>
      </c>
      <c r="E62" s="190">
        <v>0</v>
      </c>
      <c r="F62" s="190">
        <f t="shared" si="2"/>
        <v>0</v>
      </c>
      <c r="G62" s="191"/>
      <c r="H62" s="192">
        <v>56</v>
      </c>
      <c r="I62" s="189" t="s">
        <v>48</v>
      </c>
      <c r="J62" s="190">
        <v>0</v>
      </c>
      <c r="K62" s="190">
        <v>0</v>
      </c>
      <c r="L62" s="190">
        <v>0</v>
      </c>
      <c r="M62" s="190">
        <f t="shared" si="3"/>
        <v>0</v>
      </c>
      <c r="N62" s="191"/>
      <c r="O62" s="192">
        <v>56</v>
      </c>
      <c r="P62" s="189" t="s">
        <v>48</v>
      </c>
      <c r="Q62" s="218">
        <v>75</v>
      </c>
      <c r="R62" s="190">
        <v>18750</v>
      </c>
      <c r="S62" s="190">
        <v>0</v>
      </c>
      <c r="T62" s="190">
        <f t="shared" si="4"/>
        <v>18750</v>
      </c>
      <c r="U62" s="191"/>
      <c r="V62" s="192">
        <v>56</v>
      </c>
      <c r="W62" s="189" t="s">
        <v>48</v>
      </c>
      <c r="X62" s="190">
        <v>0</v>
      </c>
      <c r="Y62" s="190">
        <v>0</v>
      </c>
      <c r="Z62" s="190">
        <v>0</v>
      </c>
      <c r="AA62" s="190">
        <f t="shared" si="5"/>
        <v>0</v>
      </c>
      <c r="AB62" s="191"/>
      <c r="AC62" s="192">
        <v>56</v>
      </c>
      <c r="AD62" s="189" t="s">
        <v>48</v>
      </c>
      <c r="AE62" s="190">
        <v>0</v>
      </c>
      <c r="AF62" s="190">
        <v>0</v>
      </c>
      <c r="AG62" s="190">
        <v>0</v>
      </c>
      <c r="AH62" s="190">
        <f t="shared" si="6"/>
        <v>0</v>
      </c>
      <c r="AI62" s="191"/>
      <c r="AJ62" s="192">
        <v>56</v>
      </c>
      <c r="AK62" s="189" t="s">
        <v>48</v>
      </c>
      <c r="AL62" s="190">
        <v>0</v>
      </c>
      <c r="AM62" s="190">
        <v>0</v>
      </c>
      <c r="AN62" s="190">
        <v>0</v>
      </c>
      <c r="AO62" s="190">
        <f t="shared" si="7"/>
        <v>0</v>
      </c>
      <c r="AP62" s="191"/>
      <c r="AQ62" s="192">
        <v>56</v>
      </c>
      <c r="AR62" s="189" t="s">
        <v>48</v>
      </c>
      <c r="AS62" s="190">
        <v>0</v>
      </c>
      <c r="AT62" s="190">
        <v>0</v>
      </c>
      <c r="AU62" s="190">
        <v>0</v>
      </c>
      <c r="AV62" s="190">
        <f t="shared" si="8"/>
        <v>0</v>
      </c>
      <c r="AW62" s="191"/>
      <c r="AX62" s="192">
        <v>56</v>
      </c>
      <c r="AY62" s="189" t="s">
        <v>48</v>
      </c>
      <c r="AZ62" s="190">
        <v>0</v>
      </c>
      <c r="BA62" s="190">
        <f t="shared" si="9"/>
        <v>18750</v>
      </c>
      <c r="BB62" s="190">
        <f t="shared" si="0"/>
        <v>0</v>
      </c>
      <c r="BC62" s="190">
        <f t="shared" si="1"/>
        <v>18750</v>
      </c>
      <c r="BD62" s="9"/>
    </row>
    <row r="63" spans="1:56" ht="15.75" hidden="1">
      <c r="A63" s="192">
        <v>57</v>
      </c>
      <c r="B63" s="189" t="s">
        <v>65</v>
      </c>
      <c r="C63" s="190">
        <v>0</v>
      </c>
      <c r="D63" s="190">
        <v>0</v>
      </c>
      <c r="E63" s="190">
        <v>0</v>
      </c>
      <c r="F63" s="190">
        <f t="shared" si="2"/>
        <v>0</v>
      </c>
      <c r="G63" s="191"/>
      <c r="H63" s="192">
        <v>57</v>
      </c>
      <c r="I63" s="189" t="s">
        <v>65</v>
      </c>
      <c r="J63" s="190">
        <v>0</v>
      </c>
      <c r="K63" s="190">
        <v>0</v>
      </c>
      <c r="L63" s="190">
        <v>0</v>
      </c>
      <c r="M63" s="190">
        <f t="shared" si="3"/>
        <v>0</v>
      </c>
      <c r="N63" s="191"/>
      <c r="O63" s="192">
        <v>57</v>
      </c>
      <c r="P63" s="189" t="s">
        <v>65</v>
      </c>
      <c r="Q63" s="218">
        <v>0</v>
      </c>
      <c r="R63" s="190">
        <v>0</v>
      </c>
      <c r="S63" s="190">
        <v>0</v>
      </c>
      <c r="T63" s="190">
        <f t="shared" si="4"/>
        <v>0</v>
      </c>
      <c r="U63" s="191"/>
      <c r="V63" s="192">
        <v>57</v>
      </c>
      <c r="W63" s="189" t="s">
        <v>65</v>
      </c>
      <c r="X63" s="190">
        <v>0</v>
      </c>
      <c r="Y63" s="190">
        <v>0</v>
      </c>
      <c r="Z63" s="190">
        <v>0</v>
      </c>
      <c r="AA63" s="190">
        <f t="shared" si="5"/>
        <v>0</v>
      </c>
      <c r="AB63" s="191"/>
      <c r="AC63" s="192">
        <v>57</v>
      </c>
      <c r="AD63" s="189" t="s">
        <v>65</v>
      </c>
      <c r="AE63" s="190">
        <v>0</v>
      </c>
      <c r="AF63" s="190">
        <v>0</v>
      </c>
      <c r="AG63" s="190">
        <v>0</v>
      </c>
      <c r="AH63" s="190">
        <f t="shared" si="6"/>
        <v>0</v>
      </c>
      <c r="AI63" s="191"/>
      <c r="AJ63" s="192">
        <v>57</v>
      </c>
      <c r="AK63" s="189" t="s">
        <v>65</v>
      </c>
      <c r="AL63" s="190">
        <v>0</v>
      </c>
      <c r="AM63" s="190">
        <v>0</v>
      </c>
      <c r="AN63" s="190">
        <v>0</v>
      </c>
      <c r="AO63" s="190">
        <f t="shared" si="7"/>
        <v>0</v>
      </c>
      <c r="AP63" s="191"/>
      <c r="AQ63" s="192">
        <v>57</v>
      </c>
      <c r="AR63" s="189" t="s">
        <v>65</v>
      </c>
      <c r="AS63" s="190">
        <v>0</v>
      </c>
      <c r="AT63" s="190">
        <v>0</v>
      </c>
      <c r="AU63" s="190">
        <v>0</v>
      </c>
      <c r="AV63" s="190">
        <f t="shared" si="8"/>
        <v>0</v>
      </c>
      <c r="AW63" s="191"/>
      <c r="AX63" s="192">
        <v>57</v>
      </c>
      <c r="AY63" s="189" t="s">
        <v>65</v>
      </c>
      <c r="AZ63" s="190">
        <v>0</v>
      </c>
      <c r="BA63" s="190">
        <f t="shared" si="9"/>
        <v>0</v>
      </c>
      <c r="BB63" s="190">
        <f t="shared" si="0"/>
        <v>0</v>
      </c>
      <c r="BC63" s="190">
        <f t="shared" si="1"/>
        <v>0</v>
      </c>
      <c r="BD63" s="9"/>
    </row>
    <row r="64" spans="1:56" ht="15.75" hidden="1">
      <c r="A64" s="192">
        <v>58</v>
      </c>
      <c r="B64" s="189" t="s">
        <v>49</v>
      </c>
      <c r="C64" s="190">
        <v>0</v>
      </c>
      <c r="D64" s="190">
        <v>0</v>
      </c>
      <c r="E64" s="190">
        <v>0</v>
      </c>
      <c r="F64" s="190">
        <f t="shared" si="2"/>
        <v>0</v>
      </c>
      <c r="G64" s="191"/>
      <c r="H64" s="192">
        <v>58</v>
      </c>
      <c r="I64" s="189" t="s">
        <v>49</v>
      </c>
      <c r="J64" s="190">
        <v>0</v>
      </c>
      <c r="K64" s="190">
        <v>0</v>
      </c>
      <c r="L64" s="190">
        <v>0</v>
      </c>
      <c r="M64" s="190">
        <f t="shared" si="3"/>
        <v>0</v>
      </c>
      <c r="N64" s="191"/>
      <c r="O64" s="192">
        <v>58</v>
      </c>
      <c r="P64" s="189" t="s">
        <v>49</v>
      </c>
      <c r="Q64" s="218">
        <v>75</v>
      </c>
      <c r="R64" s="190">
        <v>18750</v>
      </c>
      <c r="S64" s="190">
        <v>0</v>
      </c>
      <c r="T64" s="190">
        <f t="shared" si="4"/>
        <v>18750</v>
      </c>
      <c r="U64" s="191"/>
      <c r="V64" s="192">
        <v>58</v>
      </c>
      <c r="W64" s="189" t="s">
        <v>49</v>
      </c>
      <c r="X64" s="190">
        <v>0</v>
      </c>
      <c r="Y64" s="190">
        <v>0</v>
      </c>
      <c r="Z64" s="190">
        <v>0</v>
      </c>
      <c r="AA64" s="190">
        <f t="shared" si="5"/>
        <v>0</v>
      </c>
      <c r="AB64" s="191"/>
      <c r="AC64" s="192">
        <v>58</v>
      </c>
      <c r="AD64" s="189" t="s">
        <v>49</v>
      </c>
      <c r="AE64" s="190">
        <v>0</v>
      </c>
      <c r="AF64" s="190">
        <v>0</v>
      </c>
      <c r="AG64" s="190">
        <v>0</v>
      </c>
      <c r="AH64" s="190">
        <f t="shared" si="6"/>
        <v>0</v>
      </c>
      <c r="AI64" s="191"/>
      <c r="AJ64" s="192">
        <v>58</v>
      </c>
      <c r="AK64" s="189" t="s">
        <v>49</v>
      </c>
      <c r="AL64" s="190">
        <v>0</v>
      </c>
      <c r="AM64" s="190">
        <v>0</v>
      </c>
      <c r="AN64" s="190">
        <v>0</v>
      </c>
      <c r="AO64" s="190">
        <f t="shared" si="7"/>
        <v>0</v>
      </c>
      <c r="AP64" s="191"/>
      <c r="AQ64" s="192">
        <v>58</v>
      </c>
      <c r="AR64" s="189" t="s">
        <v>49</v>
      </c>
      <c r="AS64" s="190">
        <v>0</v>
      </c>
      <c r="AT64" s="190">
        <v>0</v>
      </c>
      <c r="AU64" s="190">
        <v>0</v>
      </c>
      <c r="AV64" s="190">
        <f t="shared" si="8"/>
        <v>0</v>
      </c>
      <c r="AW64" s="191"/>
      <c r="AX64" s="192">
        <v>58</v>
      </c>
      <c r="AY64" s="189" t="s">
        <v>49</v>
      </c>
      <c r="AZ64" s="190">
        <v>0</v>
      </c>
      <c r="BA64" s="190">
        <f t="shared" si="9"/>
        <v>18750</v>
      </c>
      <c r="BB64" s="190">
        <f t="shared" si="0"/>
        <v>0</v>
      </c>
      <c r="BC64" s="190">
        <f t="shared" si="1"/>
        <v>18750</v>
      </c>
      <c r="BD64" s="9"/>
    </row>
    <row r="65" spans="1:56" ht="15.75" hidden="1">
      <c r="A65" s="192">
        <v>59</v>
      </c>
      <c r="B65" s="189" t="s">
        <v>66</v>
      </c>
      <c r="C65" s="190">
        <v>0</v>
      </c>
      <c r="D65" s="190">
        <v>0</v>
      </c>
      <c r="E65" s="190">
        <v>0</v>
      </c>
      <c r="F65" s="190">
        <f t="shared" si="2"/>
        <v>0</v>
      </c>
      <c r="G65" s="191"/>
      <c r="H65" s="192">
        <v>59</v>
      </c>
      <c r="I65" s="189" t="s">
        <v>66</v>
      </c>
      <c r="J65" s="190">
        <v>0</v>
      </c>
      <c r="K65" s="190">
        <v>0</v>
      </c>
      <c r="L65" s="190">
        <v>0</v>
      </c>
      <c r="M65" s="190">
        <f t="shared" si="3"/>
        <v>0</v>
      </c>
      <c r="N65" s="191"/>
      <c r="O65" s="192">
        <v>59</v>
      </c>
      <c r="P65" s="189" t="s">
        <v>66</v>
      </c>
      <c r="Q65" s="218"/>
      <c r="R65" s="190">
        <v>0</v>
      </c>
      <c r="S65" s="190">
        <v>0</v>
      </c>
      <c r="T65" s="190">
        <f t="shared" si="4"/>
        <v>0</v>
      </c>
      <c r="U65" s="191"/>
      <c r="V65" s="192">
        <v>59</v>
      </c>
      <c r="W65" s="189" t="s">
        <v>66</v>
      </c>
      <c r="X65" s="190">
        <v>0</v>
      </c>
      <c r="Y65" s="190">
        <v>0</v>
      </c>
      <c r="Z65" s="190">
        <v>0</v>
      </c>
      <c r="AA65" s="190">
        <f t="shared" si="5"/>
        <v>0</v>
      </c>
      <c r="AB65" s="191"/>
      <c r="AC65" s="192">
        <v>59</v>
      </c>
      <c r="AD65" s="189" t="s">
        <v>66</v>
      </c>
      <c r="AE65" s="190">
        <v>0</v>
      </c>
      <c r="AF65" s="190">
        <v>0</v>
      </c>
      <c r="AG65" s="190">
        <v>0</v>
      </c>
      <c r="AH65" s="190">
        <f t="shared" si="6"/>
        <v>0</v>
      </c>
      <c r="AI65" s="191"/>
      <c r="AJ65" s="192">
        <v>59</v>
      </c>
      <c r="AK65" s="189" t="s">
        <v>66</v>
      </c>
      <c r="AL65" s="190">
        <v>0</v>
      </c>
      <c r="AM65" s="190">
        <v>0</v>
      </c>
      <c r="AN65" s="190">
        <v>0</v>
      </c>
      <c r="AO65" s="190">
        <f t="shared" si="7"/>
        <v>0</v>
      </c>
      <c r="AP65" s="191"/>
      <c r="AQ65" s="192">
        <v>59</v>
      </c>
      <c r="AR65" s="189" t="s">
        <v>66</v>
      </c>
      <c r="AS65" s="190">
        <v>0</v>
      </c>
      <c r="AT65" s="190">
        <v>0</v>
      </c>
      <c r="AU65" s="190">
        <v>0</v>
      </c>
      <c r="AV65" s="190">
        <f t="shared" si="8"/>
        <v>0</v>
      </c>
      <c r="AW65" s="191"/>
      <c r="AX65" s="192">
        <v>59</v>
      </c>
      <c r="AY65" s="189" t="s">
        <v>66</v>
      </c>
      <c r="AZ65" s="190">
        <v>0</v>
      </c>
      <c r="BA65" s="190">
        <f t="shared" si="9"/>
        <v>0</v>
      </c>
      <c r="BB65" s="190">
        <f t="shared" si="0"/>
        <v>0</v>
      </c>
      <c r="BC65" s="190">
        <f t="shared" si="1"/>
        <v>0</v>
      </c>
      <c r="BD65" s="9"/>
    </row>
    <row r="66" spans="1:56" ht="15.75" hidden="1">
      <c r="A66" s="192">
        <v>60</v>
      </c>
      <c r="B66" s="189" t="s">
        <v>50</v>
      </c>
      <c r="C66" s="190">
        <v>0</v>
      </c>
      <c r="D66" s="190">
        <v>0</v>
      </c>
      <c r="E66" s="190">
        <v>0</v>
      </c>
      <c r="F66" s="190">
        <f t="shared" si="2"/>
        <v>0</v>
      </c>
      <c r="G66" s="191"/>
      <c r="H66" s="192">
        <v>60</v>
      </c>
      <c r="I66" s="189" t="s">
        <v>50</v>
      </c>
      <c r="J66" s="190">
        <v>0</v>
      </c>
      <c r="K66" s="190">
        <v>0</v>
      </c>
      <c r="L66" s="190">
        <v>0</v>
      </c>
      <c r="M66" s="190">
        <f t="shared" si="3"/>
        <v>0</v>
      </c>
      <c r="N66" s="191"/>
      <c r="O66" s="192">
        <v>60</v>
      </c>
      <c r="P66" s="189" t="s">
        <v>50</v>
      </c>
      <c r="Q66" s="218"/>
      <c r="R66" s="190">
        <v>0</v>
      </c>
      <c r="S66" s="190">
        <v>0</v>
      </c>
      <c r="T66" s="190">
        <f t="shared" si="4"/>
        <v>0</v>
      </c>
      <c r="U66" s="191"/>
      <c r="V66" s="192">
        <v>60</v>
      </c>
      <c r="W66" s="189" t="s">
        <v>50</v>
      </c>
      <c r="X66" s="190">
        <v>0</v>
      </c>
      <c r="Y66" s="190">
        <v>0</v>
      </c>
      <c r="Z66" s="190">
        <v>0</v>
      </c>
      <c r="AA66" s="190">
        <f t="shared" si="5"/>
        <v>0</v>
      </c>
      <c r="AB66" s="191"/>
      <c r="AC66" s="192">
        <v>60</v>
      </c>
      <c r="AD66" s="189" t="s">
        <v>50</v>
      </c>
      <c r="AE66" s="190">
        <v>0</v>
      </c>
      <c r="AF66" s="190">
        <v>0</v>
      </c>
      <c r="AG66" s="190">
        <v>0</v>
      </c>
      <c r="AH66" s="190">
        <f t="shared" si="6"/>
        <v>0</v>
      </c>
      <c r="AI66" s="191"/>
      <c r="AJ66" s="192">
        <v>60</v>
      </c>
      <c r="AK66" s="189" t="s">
        <v>50</v>
      </c>
      <c r="AL66" s="190">
        <v>0</v>
      </c>
      <c r="AM66" s="190">
        <v>0</v>
      </c>
      <c r="AN66" s="190">
        <v>0</v>
      </c>
      <c r="AO66" s="190">
        <f t="shared" si="7"/>
        <v>0</v>
      </c>
      <c r="AP66" s="191"/>
      <c r="AQ66" s="192">
        <v>60</v>
      </c>
      <c r="AR66" s="189" t="s">
        <v>50</v>
      </c>
      <c r="AS66" s="190">
        <v>0</v>
      </c>
      <c r="AT66" s="190">
        <v>0</v>
      </c>
      <c r="AU66" s="190">
        <v>0</v>
      </c>
      <c r="AV66" s="190">
        <f t="shared" si="8"/>
        <v>0</v>
      </c>
      <c r="AW66" s="191"/>
      <c r="AX66" s="192">
        <v>60</v>
      </c>
      <c r="AY66" s="189" t="s">
        <v>50</v>
      </c>
      <c r="AZ66" s="190">
        <v>0</v>
      </c>
      <c r="BA66" s="190">
        <f t="shared" si="9"/>
        <v>0</v>
      </c>
      <c r="BB66" s="190">
        <f t="shared" si="0"/>
        <v>0</v>
      </c>
      <c r="BC66" s="190">
        <f t="shared" si="1"/>
        <v>0</v>
      </c>
      <c r="BD66" s="9"/>
    </row>
    <row r="67" spans="1:56" ht="15.75" hidden="1">
      <c r="A67" s="192">
        <v>61</v>
      </c>
      <c r="B67" s="189" t="s">
        <v>51</v>
      </c>
      <c r="C67" s="190">
        <v>0</v>
      </c>
      <c r="D67" s="190">
        <v>0</v>
      </c>
      <c r="E67" s="190">
        <v>0</v>
      </c>
      <c r="F67" s="190">
        <f t="shared" si="2"/>
        <v>0</v>
      </c>
      <c r="G67" s="191"/>
      <c r="H67" s="192">
        <v>61</v>
      </c>
      <c r="I67" s="189" t="s">
        <v>51</v>
      </c>
      <c r="J67" s="190">
        <v>0</v>
      </c>
      <c r="K67" s="190">
        <v>0</v>
      </c>
      <c r="L67" s="190">
        <v>0</v>
      </c>
      <c r="M67" s="190">
        <f t="shared" si="3"/>
        <v>0</v>
      </c>
      <c r="N67" s="191"/>
      <c r="O67" s="192">
        <v>61</v>
      </c>
      <c r="P67" s="189" t="s">
        <v>51</v>
      </c>
      <c r="Q67" s="218"/>
      <c r="R67" s="190">
        <v>0</v>
      </c>
      <c r="S67" s="190">
        <v>0</v>
      </c>
      <c r="T67" s="190">
        <f t="shared" si="4"/>
        <v>0</v>
      </c>
      <c r="U67" s="191"/>
      <c r="V67" s="192">
        <v>61</v>
      </c>
      <c r="W67" s="189" t="s">
        <v>51</v>
      </c>
      <c r="X67" s="190">
        <v>0</v>
      </c>
      <c r="Y67" s="190">
        <v>0</v>
      </c>
      <c r="Z67" s="190">
        <v>0</v>
      </c>
      <c r="AA67" s="190">
        <f t="shared" si="5"/>
        <v>0</v>
      </c>
      <c r="AB67" s="191"/>
      <c r="AC67" s="192">
        <v>61</v>
      </c>
      <c r="AD67" s="189" t="s">
        <v>51</v>
      </c>
      <c r="AE67" s="190">
        <v>0</v>
      </c>
      <c r="AF67" s="190">
        <v>0</v>
      </c>
      <c r="AG67" s="190">
        <v>0</v>
      </c>
      <c r="AH67" s="190">
        <f t="shared" si="6"/>
        <v>0</v>
      </c>
      <c r="AI67" s="191"/>
      <c r="AJ67" s="192">
        <v>61</v>
      </c>
      <c r="AK67" s="189" t="s">
        <v>51</v>
      </c>
      <c r="AL67" s="190">
        <v>0</v>
      </c>
      <c r="AM67" s="190">
        <v>0</v>
      </c>
      <c r="AN67" s="190">
        <v>0</v>
      </c>
      <c r="AO67" s="190">
        <f t="shared" si="7"/>
        <v>0</v>
      </c>
      <c r="AP67" s="191"/>
      <c r="AQ67" s="192">
        <v>61</v>
      </c>
      <c r="AR67" s="189" t="s">
        <v>51</v>
      </c>
      <c r="AS67" s="190">
        <v>0</v>
      </c>
      <c r="AT67" s="190">
        <v>0</v>
      </c>
      <c r="AU67" s="190">
        <v>0</v>
      </c>
      <c r="AV67" s="190">
        <f t="shared" si="8"/>
        <v>0</v>
      </c>
      <c r="AW67" s="191"/>
      <c r="AX67" s="192">
        <v>61</v>
      </c>
      <c r="AY67" s="189" t="s">
        <v>51</v>
      </c>
      <c r="AZ67" s="190">
        <v>0</v>
      </c>
      <c r="BA67" s="190">
        <f t="shared" si="9"/>
        <v>0</v>
      </c>
      <c r="BB67" s="190">
        <f t="shared" si="0"/>
        <v>0</v>
      </c>
      <c r="BC67" s="190">
        <f t="shared" si="1"/>
        <v>0</v>
      </c>
      <c r="BD67" s="9"/>
    </row>
    <row r="68" spans="1:56" ht="20.25" hidden="1" customHeight="1">
      <c r="A68" s="192">
        <v>62</v>
      </c>
      <c r="B68" s="193" t="s">
        <v>52</v>
      </c>
      <c r="C68" s="190">
        <v>0</v>
      </c>
      <c r="D68" s="190">
        <v>0</v>
      </c>
      <c r="E68" s="190">
        <v>0</v>
      </c>
      <c r="F68" s="190">
        <f t="shared" si="2"/>
        <v>0</v>
      </c>
      <c r="G68" s="191"/>
      <c r="H68" s="192">
        <v>62</v>
      </c>
      <c r="I68" s="193" t="s">
        <v>52</v>
      </c>
      <c r="J68" s="190">
        <v>0</v>
      </c>
      <c r="K68" s="190">
        <v>0</v>
      </c>
      <c r="L68" s="190">
        <v>0</v>
      </c>
      <c r="M68" s="190">
        <f t="shared" si="3"/>
        <v>0</v>
      </c>
      <c r="N68" s="191"/>
      <c r="O68" s="192">
        <v>62</v>
      </c>
      <c r="P68" s="193" t="s">
        <v>52</v>
      </c>
      <c r="Q68" s="218">
        <v>50</v>
      </c>
      <c r="R68" s="190">
        <v>12500</v>
      </c>
      <c r="S68" s="190">
        <v>0</v>
      </c>
      <c r="T68" s="190">
        <f t="shared" si="4"/>
        <v>12500</v>
      </c>
      <c r="U68" s="191"/>
      <c r="V68" s="192">
        <v>62</v>
      </c>
      <c r="W68" s="193" t="s">
        <v>52</v>
      </c>
      <c r="X68" s="190">
        <v>0</v>
      </c>
      <c r="Y68" s="190">
        <v>0</v>
      </c>
      <c r="Z68" s="190">
        <v>0</v>
      </c>
      <c r="AA68" s="190">
        <f t="shared" si="5"/>
        <v>0</v>
      </c>
      <c r="AB68" s="191"/>
      <c r="AC68" s="192">
        <v>62</v>
      </c>
      <c r="AD68" s="193" t="s">
        <v>52</v>
      </c>
      <c r="AE68" s="190">
        <v>0</v>
      </c>
      <c r="AF68" s="190">
        <v>0</v>
      </c>
      <c r="AG68" s="190">
        <v>0</v>
      </c>
      <c r="AH68" s="190">
        <f t="shared" si="6"/>
        <v>0</v>
      </c>
      <c r="AI68" s="191"/>
      <c r="AJ68" s="192">
        <v>62</v>
      </c>
      <c r="AK68" s="193" t="s">
        <v>52</v>
      </c>
      <c r="AL68" s="190">
        <v>0</v>
      </c>
      <c r="AM68" s="190">
        <v>0</v>
      </c>
      <c r="AN68" s="190">
        <v>0</v>
      </c>
      <c r="AO68" s="190">
        <f t="shared" si="7"/>
        <v>0</v>
      </c>
      <c r="AP68" s="191"/>
      <c r="AQ68" s="192">
        <v>62</v>
      </c>
      <c r="AR68" s="193" t="s">
        <v>52</v>
      </c>
      <c r="AS68" s="190">
        <v>0</v>
      </c>
      <c r="AT68" s="190">
        <v>0</v>
      </c>
      <c r="AU68" s="190">
        <v>0</v>
      </c>
      <c r="AV68" s="190">
        <f t="shared" si="8"/>
        <v>0</v>
      </c>
      <c r="AW68" s="191"/>
      <c r="AX68" s="192">
        <v>62</v>
      </c>
      <c r="AY68" s="193" t="s">
        <v>52</v>
      </c>
      <c r="AZ68" s="190">
        <v>0</v>
      </c>
      <c r="BA68" s="190">
        <f t="shared" si="9"/>
        <v>12500</v>
      </c>
      <c r="BB68" s="190">
        <f t="shared" si="0"/>
        <v>0</v>
      </c>
      <c r="BC68" s="190">
        <f t="shared" si="1"/>
        <v>12500</v>
      </c>
      <c r="BD68" s="9"/>
    </row>
    <row r="69" spans="1:56" ht="15.75" hidden="1">
      <c r="A69" s="280" t="s">
        <v>53</v>
      </c>
      <c r="B69" s="280"/>
      <c r="C69" s="195">
        <f>SUM(C7:C68)</f>
        <v>0</v>
      </c>
      <c r="D69" s="195">
        <f>SUM(D7:D68)</f>
        <v>0</v>
      </c>
      <c r="E69" s="195">
        <f>SUM(E7:E68)</f>
        <v>0</v>
      </c>
      <c r="F69" s="195">
        <f>SUM(F7:F68)</f>
        <v>0</v>
      </c>
      <c r="G69" s="191"/>
      <c r="H69" s="280" t="s">
        <v>53</v>
      </c>
      <c r="I69" s="280"/>
      <c r="J69" s="195">
        <f>SUM(J7:J68)</f>
        <v>953</v>
      </c>
      <c r="K69" s="195">
        <f>SUM(K7:K68)</f>
        <v>946512000</v>
      </c>
      <c r="L69" s="195">
        <f>SUM(L7:L68)</f>
        <v>0</v>
      </c>
      <c r="M69" s="195">
        <f>SUM(M7:M68)</f>
        <v>946512000</v>
      </c>
      <c r="N69" s="191"/>
      <c r="O69" s="280" t="s">
        <v>53</v>
      </c>
      <c r="P69" s="280"/>
      <c r="Q69" s="221">
        <f>SUM(Q7:Q68)</f>
        <v>200000</v>
      </c>
      <c r="R69" s="195">
        <f>SUM(R7:R68)</f>
        <v>50000000</v>
      </c>
      <c r="S69" s="195">
        <f>SUM(S7:S68)</f>
        <v>0</v>
      </c>
      <c r="T69" s="195">
        <f>SUM(T7:T68)</f>
        <v>50000000</v>
      </c>
      <c r="U69" s="191"/>
      <c r="V69" s="280" t="s">
        <v>53</v>
      </c>
      <c r="W69" s="280"/>
      <c r="X69" s="195">
        <f>SUM(X7:X68)</f>
        <v>58</v>
      </c>
      <c r="Y69" s="195">
        <f>SUM(Y7:Y68)</f>
        <v>17160000</v>
      </c>
      <c r="Z69" s="195">
        <f>SUM(Z7:Z68)</f>
        <v>0</v>
      </c>
      <c r="AA69" s="195">
        <f>SUM(AA7:AA68)</f>
        <v>17160000</v>
      </c>
      <c r="AB69" s="191"/>
      <c r="AC69" s="280" t="s">
        <v>53</v>
      </c>
      <c r="AD69" s="280"/>
      <c r="AE69" s="195">
        <f>SUM(AE7:AE68)</f>
        <v>5</v>
      </c>
      <c r="AF69" s="195">
        <f>SUM(AF7:AF68)</f>
        <v>1200000</v>
      </c>
      <c r="AG69" s="195">
        <f>SUM(AG7:AG68)</f>
        <v>0</v>
      </c>
      <c r="AH69" s="195">
        <f>SUM(AH7:AH68)</f>
        <v>1200000</v>
      </c>
      <c r="AI69" s="191"/>
      <c r="AJ69" s="280" t="s">
        <v>53</v>
      </c>
      <c r="AK69" s="280"/>
      <c r="AL69" s="195">
        <f>SUM(AL7:AL68)</f>
        <v>6130</v>
      </c>
      <c r="AM69" s="195">
        <f>SUM(AM7:AM68)</f>
        <v>25235000</v>
      </c>
      <c r="AN69" s="195">
        <f>SUM(AN7:AN68)</f>
        <v>10000</v>
      </c>
      <c r="AO69" s="195">
        <f>SUM(AO7:AO68)</f>
        <v>25245000</v>
      </c>
      <c r="AP69" s="191"/>
      <c r="AQ69" s="280" t="s">
        <v>53</v>
      </c>
      <c r="AR69" s="280"/>
      <c r="AS69" s="195">
        <f>SUM(AS7:AS68)</f>
        <v>0</v>
      </c>
      <c r="AT69" s="195">
        <f>SUM(AT7:AT68)</f>
        <v>3720000</v>
      </c>
      <c r="AU69" s="195">
        <f>SUM(AU7:AU68)</f>
        <v>0</v>
      </c>
      <c r="AV69" s="195">
        <f>SUM(AV7:AV68)</f>
        <v>3720000</v>
      </c>
      <c r="AW69" s="191"/>
      <c r="AX69" s="280" t="s">
        <v>53</v>
      </c>
      <c r="AY69" s="280"/>
      <c r="AZ69" s="195">
        <f>SUM(AZ7:AZ68)</f>
        <v>0</v>
      </c>
      <c r="BA69" s="195">
        <f t="shared" si="9"/>
        <v>1043827000</v>
      </c>
      <c r="BB69" s="195">
        <f t="shared" si="0"/>
        <v>10000</v>
      </c>
      <c r="BC69" s="195">
        <f t="shared" si="1"/>
        <v>1043837000</v>
      </c>
      <c r="BD69" s="9"/>
    </row>
    <row r="70" spans="1:56" ht="16.5" hidden="1" customHeight="1">
      <c r="A70" s="281" t="s">
        <v>54</v>
      </c>
      <c r="B70" s="281"/>
      <c r="C70" s="197">
        <f>C71-C69</f>
        <v>0</v>
      </c>
      <c r="D70" s="197">
        <f t="shared" ref="D70:E70" si="10">D71-D69</f>
        <v>0</v>
      </c>
      <c r="E70" s="197">
        <f t="shared" si="10"/>
        <v>0</v>
      </c>
      <c r="F70" s="197">
        <f>F71-F69</f>
        <v>0</v>
      </c>
      <c r="G70" s="191"/>
      <c r="H70" s="281" t="s">
        <v>54</v>
      </c>
      <c r="I70" s="281"/>
      <c r="J70" s="197">
        <f>J71-J69</f>
        <v>0</v>
      </c>
      <c r="K70" s="197">
        <f t="shared" ref="K70:L70" si="11">K71-K69</f>
        <v>1488000</v>
      </c>
      <c r="L70" s="197">
        <f t="shared" si="11"/>
        <v>300000000</v>
      </c>
      <c r="M70" s="197">
        <f>M71-M69</f>
        <v>301488000</v>
      </c>
      <c r="N70" s="191"/>
      <c r="O70" s="281" t="s">
        <v>54</v>
      </c>
      <c r="P70" s="281"/>
      <c r="Q70" s="224">
        <f>Q71-Q69</f>
        <v>0</v>
      </c>
      <c r="R70" s="197">
        <f t="shared" ref="R70:S70" si="12">R71-R69</f>
        <v>0</v>
      </c>
      <c r="S70" s="197">
        <f t="shared" si="12"/>
        <v>0</v>
      </c>
      <c r="T70" s="197">
        <f>T71-T69</f>
        <v>0</v>
      </c>
      <c r="U70" s="191"/>
      <c r="V70" s="281" t="s">
        <v>54</v>
      </c>
      <c r="W70" s="281"/>
      <c r="X70" s="197">
        <f>X71-X69</f>
        <v>0</v>
      </c>
      <c r="Y70" s="197">
        <f t="shared" ref="Y70:Z70" si="13">Y71-Y69</f>
        <v>69840000</v>
      </c>
      <c r="Z70" s="197">
        <f t="shared" si="13"/>
        <v>0</v>
      </c>
      <c r="AA70" s="197">
        <f>AA71-AA69</f>
        <v>69840000</v>
      </c>
      <c r="AB70" s="191"/>
      <c r="AC70" s="281" t="s">
        <v>54</v>
      </c>
      <c r="AD70" s="281"/>
      <c r="AE70" s="197">
        <f>AE71-AE69</f>
        <v>0</v>
      </c>
      <c r="AF70" s="197">
        <f t="shared" ref="AF70:AG70" si="14">AF71-AF69</f>
        <v>5400000</v>
      </c>
      <c r="AG70" s="197">
        <f t="shared" si="14"/>
        <v>0</v>
      </c>
      <c r="AH70" s="197">
        <f>AH71-AH69</f>
        <v>5400000</v>
      </c>
      <c r="AI70" s="191"/>
      <c r="AJ70" s="281" t="s">
        <v>54</v>
      </c>
      <c r="AK70" s="281"/>
      <c r="AL70" s="197">
        <f>AL71-AL69</f>
        <v>0</v>
      </c>
      <c r="AM70" s="197">
        <f t="shared" ref="AM70:AN70" si="15">AM71-AM69</f>
        <v>0</v>
      </c>
      <c r="AN70" s="197">
        <f t="shared" si="15"/>
        <v>0</v>
      </c>
      <c r="AO70" s="197">
        <f>AO71-AO69</f>
        <v>0</v>
      </c>
      <c r="AP70" s="191"/>
      <c r="AQ70" s="281" t="s">
        <v>54</v>
      </c>
      <c r="AR70" s="281"/>
      <c r="AS70" s="197">
        <f>AS71-AS69</f>
        <v>0</v>
      </c>
      <c r="AT70" s="197">
        <f t="shared" ref="AT70:AU70" si="16">AT71-AT69</f>
        <v>0</v>
      </c>
      <c r="AU70" s="197">
        <f t="shared" si="16"/>
        <v>0</v>
      </c>
      <c r="AV70" s="197">
        <f>AV71-AV69</f>
        <v>0</v>
      </c>
      <c r="AW70" s="191"/>
      <c r="AX70" s="281" t="s">
        <v>54</v>
      </c>
      <c r="AY70" s="281"/>
      <c r="AZ70" s="197">
        <f>AZ71-AZ69</f>
        <v>0</v>
      </c>
      <c r="BA70" s="197">
        <f t="shared" si="9"/>
        <v>76728000</v>
      </c>
      <c r="BB70" s="197">
        <f t="shared" si="0"/>
        <v>300000000</v>
      </c>
      <c r="BC70" s="197">
        <f t="shared" si="1"/>
        <v>376728000</v>
      </c>
      <c r="BD70" s="9"/>
    </row>
    <row r="71" spans="1:56" ht="15.75" hidden="1">
      <c r="A71" s="279" t="s">
        <v>55</v>
      </c>
      <c r="B71" s="279"/>
      <c r="C71" s="199">
        <v>0</v>
      </c>
      <c r="D71" s="199">
        <v>0</v>
      </c>
      <c r="E71" s="199">
        <v>0</v>
      </c>
      <c r="F71" s="199">
        <f>D71+E71</f>
        <v>0</v>
      </c>
      <c r="G71" s="191"/>
      <c r="H71" s="279" t="s">
        <v>55</v>
      </c>
      <c r="I71" s="279"/>
      <c r="J71" s="199">
        <v>953</v>
      </c>
      <c r="K71" s="199">
        <v>948000000</v>
      </c>
      <c r="L71" s="199">
        <v>300000000</v>
      </c>
      <c r="M71" s="199">
        <f>K71+L71</f>
        <v>1248000000</v>
      </c>
      <c r="N71" s="191"/>
      <c r="O71" s="279" t="s">
        <v>55</v>
      </c>
      <c r="P71" s="279"/>
      <c r="Q71" s="227">
        <v>200000</v>
      </c>
      <c r="R71" s="199">
        <v>50000000</v>
      </c>
      <c r="S71" s="199"/>
      <c r="T71" s="199">
        <f>R71+S71</f>
        <v>50000000</v>
      </c>
      <c r="U71" s="191"/>
      <c r="V71" s="279" t="s">
        <v>55</v>
      </c>
      <c r="W71" s="279"/>
      <c r="X71" s="199">
        <v>58</v>
      </c>
      <c r="Y71" s="199">
        <v>87000000</v>
      </c>
      <c r="Z71" s="199"/>
      <c r="AA71" s="199">
        <f>Y71+Z71</f>
        <v>87000000</v>
      </c>
      <c r="AB71" s="191"/>
      <c r="AC71" s="279" t="s">
        <v>55</v>
      </c>
      <c r="AD71" s="279"/>
      <c r="AE71" s="199">
        <v>5</v>
      </c>
      <c r="AF71" s="199">
        <v>6600000</v>
      </c>
      <c r="AG71" s="199"/>
      <c r="AH71" s="199">
        <f>AF71+AG71</f>
        <v>6600000</v>
      </c>
      <c r="AI71" s="191"/>
      <c r="AJ71" s="279" t="s">
        <v>55</v>
      </c>
      <c r="AK71" s="279"/>
      <c r="AL71" s="199">
        <v>6130</v>
      </c>
      <c r="AM71" s="199">
        <v>25235000</v>
      </c>
      <c r="AN71" s="199">
        <v>10000</v>
      </c>
      <c r="AO71" s="199">
        <f>AM71+AN71</f>
        <v>25245000</v>
      </c>
      <c r="AP71" s="191"/>
      <c r="AQ71" s="279" t="s">
        <v>55</v>
      </c>
      <c r="AR71" s="279"/>
      <c r="AS71" s="199">
        <v>0</v>
      </c>
      <c r="AT71" s="199">
        <v>3720000.0000000005</v>
      </c>
      <c r="AU71" s="199"/>
      <c r="AV71" s="199">
        <f>AT71+AU71</f>
        <v>3720000.0000000005</v>
      </c>
      <c r="AW71" s="191"/>
      <c r="AX71" s="279" t="s">
        <v>55</v>
      </c>
      <c r="AY71" s="279"/>
      <c r="AZ71" s="199">
        <v>0</v>
      </c>
      <c r="BA71" s="199">
        <f t="shared" si="9"/>
        <v>1120555000</v>
      </c>
      <c r="BB71" s="199">
        <f t="shared" ref="BB71:BC86" si="17">L71+S71+Z71+AG71+AN71+AU71</f>
        <v>300010000</v>
      </c>
      <c r="BC71" s="199">
        <f t="shared" si="17"/>
        <v>1420565000</v>
      </c>
      <c r="BD71" s="9"/>
    </row>
    <row r="72" spans="1:56" ht="18" customHeight="1">
      <c r="A72" s="213">
        <v>1</v>
      </c>
      <c r="B72" s="191" t="s">
        <v>1898</v>
      </c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>
        <f>K72+L72</f>
        <v>0</v>
      </c>
      <c r="N72" s="191"/>
      <c r="O72" s="191"/>
      <c r="P72" s="191"/>
      <c r="Q72" s="232"/>
      <c r="R72" s="191"/>
      <c r="S72" s="191"/>
      <c r="T72" s="191">
        <f>R72+S72</f>
        <v>0</v>
      </c>
      <c r="U72" s="191"/>
      <c r="V72" s="191"/>
      <c r="W72" s="191"/>
      <c r="X72" s="191"/>
      <c r="Y72" s="191"/>
      <c r="Z72" s="191"/>
      <c r="AA72" s="191">
        <f>Y72+Z72</f>
        <v>0</v>
      </c>
      <c r="AB72" s="191"/>
      <c r="AC72" s="191"/>
      <c r="AD72" s="191"/>
      <c r="AE72" s="191"/>
      <c r="AF72" s="191"/>
      <c r="AG72" s="191"/>
      <c r="AH72" s="191">
        <f>AF72+AG72</f>
        <v>0</v>
      </c>
      <c r="AI72" s="191"/>
      <c r="AJ72" s="191"/>
      <c r="AK72" s="191"/>
      <c r="AL72" s="191"/>
      <c r="AM72" s="191"/>
      <c r="AN72" s="191"/>
      <c r="AO72" s="191">
        <f>AM72+AN72</f>
        <v>0</v>
      </c>
      <c r="AP72" s="191"/>
      <c r="AQ72" s="191"/>
      <c r="AR72" s="191"/>
      <c r="AS72" s="191"/>
      <c r="AT72" s="191"/>
      <c r="AU72" s="191"/>
      <c r="AV72" s="191">
        <f>AT72+AU72</f>
        <v>0</v>
      </c>
      <c r="AW72" s="191"/>
      <c r="AX72" s="191"/>
      <c r="AY72" s="191"/>
      <c r="AZ72" s="191"/>
      <c r="BA72" s="190">
        <f t="shared" ref="BA72:BA101" si="18">K72+R72+Y72+AF72+AM72+AT72</f>
        <v>0</v>
      </c>
      <c r="BB72" s="190">
        <f t="shared" si="17"/>
        <v>0</v>
      </c>
      <c r="BC72" s="190">
        <f t="shared" si="17"/>
        <v>0</v>
      </c>
      <c r="BD72" s="9"/>
    </row>
    <row r="73" spans="1:56" ht="18" customHeight="1">
      <c r="A73" s="213">
        <v>2</v>
      </c>
      <c r="B73" s="191" t="s">
        <v>1899</v>
      </c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>
        <f t="shared" ref="M73:M101" si="19">K73+L73</f>
        <v>0</v>
      </c>
      <c r="N73" s="191"/>
      <c r="O73" s="191"/>
      <c r="P73" s="191"/>
      <c r="Q73" s="232"/>
      <c r="R73" s="191"/>
      <c r="S73" s="191"/>
      <c r="T73" s="191">
        <f t="shared" ref="T73:T101" si="20">R73+S73</f>
        <v>0</v>
      </c>
      <c r="U73" s="191"/>
      <c r="V73" s="191"/>
      <c r="W73" s="191"/>
      <c r="X73" s="191"/>
      <c r="Y73" s="191"/>
      <c r="Z73" s="191"/>
      <c r="AA73" s="191">
        <f t="shared" ref="AA73:AA101" si="21">Y73+Z73</f>
        <v>0</v>
      </c>
      <c r="AB73" s="191"/>
      <c r="AC73" s="191"/>
      <c r="AD73" s="191"/>
      <c r="AE73" s="191"/>
      <c r="AF73" s="191"/>
      <c r="AG73" s="191"/>
      <c r="AH73" s="191">
        <f t="shared" ref="AH73:AH101" si="22">AF73+AG73</f>
        <v>0</v>
      </c>
      <c r="AI73" s="191"/>
      <c r="AJ73" s="191"/>
      <c r="AK73" s="191"/>
      <c r="AL73" s="191"/>
      <c r="AM73" s="191"/>
      <c r="AN73" s="191"/>
      <c r="AO73" s="191">
        <f t="shared" ref="AO73:AO101" si="23">AM73+AN73</f>
        <v>0</v>
      </c>
      <c r="AP73" s="191"/>
      <c r="AQ73" s="191"/>
      <c r="AR73" s="191"/>
      <c r="AS73" s="191"/>
      <c r="AT73" s="191"/>
      <c r="AU73" s="191"/>
      <c r="AV73" s="191">
        <f t="shared" ref="AV73:AV101" si="24">AT73+AU73</f>
        <v>0</v>
      </c>
      <c r="AW73" s="191"/>
      <c r="AX73" s="191"/>
      <c r="AY73" s="191"/>
      <c r="AZ73" s="191"/>
      <c r="BA73" s="190">
        <f t="shared" si="18"/>
        <v>0</v>
      </c>
      <c r="BB73" s="190">
        <f t="shared" si="17"/>
        <v>0</v>
      </c>
      <c r="BC73" s="190">
        <f t="shared" si="17"/>
        <v>0</v>
      </c>
      <c r="BD73" s="9"/>
    </row>
    <row r="74" spans="1:56" ht="18" customHeight="1">
      <c r="A74" s="213">
        <v>3</v>
      </c>
      <c r="B74" s="191" t="s">
        <v>1900</v>
      </c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>
        <f t="shared" si="19"/>
        <v>0</v>
      </c>
      <c r="N74" s="191"/>
      <c r="O74" s="191"/>
      <c r="P74" s="191"/>
      <c r="Q74" s="232"/>
      <c r="R74" s="191"/>
      <c r="S74" s="191"/>
      <c r="T74" s="191">
        <f t="shared" si="20"/>
        <v>0</v>
      </c>
      <c r="U74" s="191"/>
      <c r="V74" s="191"/>
      <c r="W74" s="191"/>
      <c r="X74" s="191"/>
      <c r="Y74" s="191"/>
      <c r="Z74" s="191"/>
      <c r="AA74" s="191">
        <f t="shared" si="21"/>
        <v>0</v>
      </c>
      <c r="AB74" s="191"/>
      <c r="AC74" s="191"/>
      <c r="AD74" s="191"/>
      <c r="AE74" s="191"/>
      <c r="AF74" s="191"/>
      <c r="AG74" s="191"/>
      <c r="AH74" s="191">
        <f t="shared" si="22"/>
        <v>0</v>
      </c>
      <c r="AI74" s="191"/>
      <c r="AJ74" s="191"/>
      <c r="AK74" s="191"/>
      <c r="AL74" s="191"/>
      <c r="AM74" s="191"/>
      <c r="AN74" s="191"/>
      <c r="AO74" s="191">
        <f t="shared" si="23"/>
        <v>0</v>
      </c>
      <c r="AP74" s="191"/>
      <c r="AQ74" s="191"/>
      <c r="AR74" s="191"/>
      <c r="AS74" s="191"/>
      <c r="AT74" s="191"/>
      <c r="AU74" s="191"/>
      <c r="AV74" s="191">
        <f t="shared" si="24"/>
        <v>0</v>
      </c>
      <c r="AW74" s="191"/>
      <c r="AX74" s="191"/>
      <c r="AY74" s="191"/>
      <c r="AZ74" s="191"/>
      <c r="BA74" s="190">
        <f t="shared" si="18"/>
        <v>0</v>
      </c>
      <c r="BB74" s="190">
        <f t="shared" si="17"/>
        <v>0</v>
      </c>
      <c r="BC74" s="190">
        <f t="shared" si="17"/>
        <v>0</v>
      </c>
      <c r="BD74" s="9"/>
    </row>
    <row r="75" spans="1:56" ht="18" customHeight="1">
      <c r="A75" s="213">
        <v>4</v>
      </c>
      <c r="B75" s="191" t="s">
        <v>1901</v>
      </c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>
        <f t="shared" si="19"/>
        <v>0</v>
      </c>
      <c r="N75" s="191"/>
      <c r="O75" s="191"/>
      <c r="P75" s="191"/>
      <c r="Q75" s="232"/>
      <c r="R75" s="191"/>
      <c r="S75" s="191"/>
      <c r="T75" s="191">
        <f t="shared" si="20"/>
        <v>0</v>
      </c>
      <c r="U75" s="191"/>
      <c r="V75" s="191"/>
      <c r="W75" s="191"/>
      <c r="X75" s="191"/>
      <c r="Y75" s="191"/>
      <c r="Z75" s="191"/>
      <c r="AA75" s="191">
        <f t="shared" si="21"/>
        <v>0</v>
      </c>
      <c r="AB75" s="191"/>
      <c r="AC75" s="191"/>
      <c r="AD75" s="191"/>
      <c r="AE75" s="191"/>
      <c r="AF75" s="191"/>
      <c r="AG75" s="191"/>
      <c r="AH75" s="191">
        <f t="shared" si="22"/>
        <v>0</v>
      </c>
      <c r="AI75" s="191"/>
      <c r="AJ75" s="191"/>
      <c r="AK75" s="191"/>
      <c r="AL75" s="191"/>
      <c r="AM75" s="191"/>
      <c r="AN75" s="191"/>
      <c r="AO75" s="191">
        <f t="shared" si="23"/>
        <v>0</v>
      </c>
      <c r="AP75" s="191"/>
      <c r="AQ75" s="191"/>
      <c r="AR75" s="191"/>
      <c r="AS75" s="191"/>
      <c r="AT75" s="191"/>
      <c r="AU75" s="191"/>
      <c r="AV75" s="191">
        <f t="shared" si="24"/>
        <v>0</v>
      </c>
      <c r="AW75" s="191"/>
      <c r="AX75" s="191"/>
      <c r="AY75" s="191"/>
      <c r="AZ75" s="191"/>
      <c r="BA75" s="190">
        <f t="shared" si="18"/>
        <v>0</v>
      </c>
      <c r="BB75" s="190">
        <f t="shared" si="17"/>
        <v>0</v>
      </c>
      <c r="BC75" s="190">
        <f t="shared" si="17"/>
        <v>0</v>
      </c>
      <c r="BD75" s="9"/>
    </row>
    <row r="76" spans="1:56" ht="18" customHeight="1">
      <c r="A76" s="213">
        <v>5</v>
      </c>
      <c r="B76" s="191" t="s">
        <v>1902</v>
      </c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>
        <f t="shared" si="19"/>
        <v>0</v>
      </c>
      <c r="N76" s="191"/>
      <c r="O76" s="191"/>
      <c r="P76" s="191"/>
      <c r="Q76" s="232"/>
      <c r="R76" s="191"/>
      <c r="S76" s="191"/>
      <c r="T76" s="191">
        <f t="shared" si="20"/>
        <v>0</v>
      </c>
      <c r="U76" s="191"/>
      <c r="V76" s="191"/>
      <c r="W76" s="191"/>
      <c r="X76" s="191"/>
      <c r="Y76" s="191"/>
      <c r="Z76" s="191"/>
      <c r="AA76" s="191">
        <f t="shared" si="21"/>
        <v>0</v>
      </c>
      <c r="AB76" s="191"/>
      <c r="AC76" s="191"/>
      <c r="AD76" s="191"/>
      <c r="AE76" s="191"/>
      <c r="AF76" s="191"/>
      <c r="AG76" s="191"/>
      <c r="AH76" s="191">
        <f t="shared" si="22"/>
        <v>0</v>
      </c>
      <c r="AI76" s="191"/>
      <c r="AJ76" s="191"/>
      <c r="AK76" s="191"/>
      <c r="AL76" s="191"/>
      <c r="AM76" s="191"/>
      <c r="AN76" s="191"/>
      <c r="AO76" s="191">
        <f t="shared" si="23"/>
        <v>0</v>
      </c>
      <c r="AP76" s="191"/>
      <c r="AQ76" s="191"/>
      <c r="AR76" s="191"/>
      <c r="AS76" s="191"/>
      <c r="AT76" s="191"/>
      <c r="AU76" s="191"/>
      <c r="AV76" s="191">
        <f t="shared" si="24"/>
        <v>0</v>
      </c>
      <c r="AW76" s="191"/>
      <c r="AX76" s="191"/>
      <c r="AY76" s="191"/>
      <c r="AZ76" s="191"/>
      <c r="BA76" s="190">
        <f t="shared" si="18"/>
        <v>0</v>
      </c>
      <c r="BB76" s="190">
        <f t="shared" si="17"/>
        <v>0</v>
      </c>
      <c r="BC76" s="190">
        <f t="shared" si="17"/>
        <v>0</v>
      </c>
      <c r="BD76" s="9"/>
    </row>
    <row r="77" spans="1:56" ht="18" customHeight="1">
      <c r="A77" s="213">
        <v>6</v>
      </c>
      <c r="B77" s="191" t="s">
        <v>1903</v>
      </c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>
        <f t="shared" si="19"/>
        <v>0</v>
      </c>
      <c r="N77" s="191"/>
      <c r="O77" s="191"/>
      <c r="P77" s="191"/>
      <c r="Q77" s="232"/>
      <c r="R77" s="191"/>
      <c r="S77" s="191"/>
      <c r="T77" s="191">
        <f t="shared" si="20"/>
        <v>0</v>
      </c>
      <c r="U77" s="191"/>
      <c r="V77" s="191"/>
      <c r="W77" s="191"/>
      <c r="X77" s="191"/>
      <c r="Y77" s="191"/>
      <c r="Z77" s="191"/>
      <c r="AA77" s="191">
        <f t="shared" si="21"/>
        <v>0</v>
      </c>
      <c r="AB77" s="191"/>
      <c r="AC77" s="191"/>
      <c r="AD77" s="191"/>
      <c r="AE77" s="191"/>
      <c r="AF77" s="191"/>
      <c r="AG77" s="191"/>
      <c r="AH77" s="191">
        <f t="shared" si="22"/>
        <v>0</v>
      </c>
      <c r="AI77" s="191"/>
      <c r="AJ77" s="191"/>
      <c r="AK77" s="191"/>
      <c r="AL77" s="191"/>
      <c r="AM77" s="191"/>
      <c r="AN77" s="191"/>
      <c r="AO77" s="191">
        <f t="shared" si="23"/>
        <v>0</v>
      </c>
      <c r="AP77" s="191"/>
      <c r="AQ77" s="191"/>
      <c r="AR77" s="191"/>
      <c r="AS77" s="191"/>
      <c r="AT77" s="191"/>
      <c r="AU77" s="191"/>
      <c r="AV77" s="191">
        <f t="shared" si="24"/>
        <v>0</v>
      </c>
      <c r="AW77" s="191"/>
      <c r="AX77" s="191"/>
      <c r="AY77" s="191"/>
      <c r="AZ77" s="191"/>
      <c r="BA77" s="190">
        <f t="shared" si="18"/>
        <v>0</v>
      </c>
      <c r="BB77" s="190">
        <f t="shared" si="17"/>
        <v>0</v>
      </c>
      <c r="BC77" s="190">
        <f t="shared" si="17"/>
        <v>0</v>
      </c>
      <c r="BD77" s="9"/>
    </row>
    <row r="78" spans="1:56" ht="18" customHeight="1">
      <c r="A78" s="213">
        <v>7</v>
      </c>
      <c r="B78" s="191" t="s">
        <v>1904</v>
      </c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>
        <f t="shared" si="19"/>
        <v>0</v>
      </c>
      <c r="N78" s="191"/>
      <c r="O78" s="191"/>
      <c r="P78" s="191"/>
      <c r="Q78" s="232"/>
      <c r="R78" s="191"/>
      <c r="S78" s="191"/>
      <c r="T78" s="191">
        <f t="shared" si="20"/>
        <v>0</v>
      </c>
      <c r="U78" s="191"/>
      <c r="V78" s="191"/>
      <c r="W78" s="191"/>
      <c r="X78" s="191"/>
      <c r="Y78" s="191"/>
      <c r="Z78" s="191"/>
      <c r="AA78" s="191">
        <f t="shared" si="21"/>
        <v>0</v>
      </c>
      <c r="AB78" s="191"/>
      <c r="AC78" s="191"/>
      <c r="AD78" s="191"/>
      <c r="AE78" s="191"/>
      <c r="AF78" s="191"/>
      <c r="AG78" s="191"/>
      <c r="AH78" s="191">
        <f t="shared" si="22"/>
        <v>0</v>
      </c>
      <c r="AI78" s="191"/>
      <c r="AJ78" s="191"/>
      <c r="AK78" s="191"/>
      <c r="AL78" s="191"/>
      <c r="AM78" s="191"/>
      <c r="AN78" s="191"/>
      <c r="AO78" s="191">
        <f t="shared" si="23"/>
        <v>0</v>
      </c>
      <c r="AP78" s="191"/>
      <c r="AQ78" s="191"/>
      <c r="AR78" s="191"/>
      <c r="AS78" s="191"/>
      <c r="AT78" s="191"/>
      <c r="AU78" s="191"/>
      <c r="AV78" s="191">
        <f t="shared" si="24"/>
        <v>0</v>
      </c>
      <c r="AW78" s="191"/>
      <c r="AX78" s="191"/>
      <c r="AY78" s="191"/>
      <c r="AZ78" s="191"/>
      <c r="BA78" s="190">
        <f t="shared" si="18"/>
        <v>0</v>
      </c>
      <c r="BB78" s="190">
        <f t="shared" si="17"/>
        <v>0</v>
      </c>
      <c r="BC78" s="190">
        <f t="shared" si="17"/>
        <v>0</v>
      </c>
      <c r="BD78" s="9"/>
    </row>
    <row r="79" spans="1:56" ht="18" customHeight="1">
      <c r="A79" s="213">
        <v>8</v>
      </c>
      <c r="B79" s="191" t="s">
        <v>1905</v>
      </c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>
        <f t="shared" si="19"/>
        <v>0</v>
      </c>
      <c r="N79" s="191"/>
      <c r="O79" s="191"/>
      <c r="P79" s="191"/>
      <c r="Q79" s="232"/>
      <c r="R79" s="191"/>
      <c r="S79" s="191"/>
      <c r="T79" s="191">
        <f t="shared" si="20"/>
        <v>0</v>
      </c>
      <c r="U79" s="191"/>
      <c r="V79" s="191"/>
      <c r="W79" s="191"/>
      <c r="X79" s="191"/>
      <c r="Y79" s="191"/>
      <c r="Z79" s="191"/>
      <c r="AA79" s="191">
        <f t="shared" si="21"/>
        <v>0</v>
      </c>
      <c r="AB79" s="191"/>
      <c r="AC79" s="191"/>
      <c r="AD79" s="191"/>
      <c r="AE79" s="191"/>
      <c r="AF79" s="191"/>
      <c r="AG79" s="191"/>
      <c r="AH79" s="191">
        <f t="shared" si="22"/>
        <v>0</v>
      </c>
      <c r="AI79" s="191"/>
      <c r="AJ79" s="191"/>
      <c r="AK79" s="191"/>
      <c r="AL79" s="191"/>
      <c r="AM79" s="191"/>
      <c r="AN79" s="191"/>
      <c r="AO79" s="191">
        <f t="shared" si="23"/>
        <v>0</v>
      </c>
      <c r="AP79" s="191"/>
      <c r="AQ79" s="191"/>
      <c r="AR79" s="191"/>
      <c r="AS79" s="191"/>
      <c r="AT79" s="191"/>
      <c r="AU79" s="191"/>
      <c r="AV79" s="191">
        <f t="shared" si="24"/>
        <v>0</v>
      </c>
      <c r="AW79" s="191"/>
      <c r="AX79" s="191"/>
      <c r="AY79" s="191"/>
      <c r="AZ79" s="191"/>
      <c r="BA79" s="190">
        <f t="shared" si="18"/>
        <v>0</v>
      </c>
      <c r="BB79" s="190">
        <f t="shared" si="17"/>
        <v>0</v>
      </c>
      <c r="BC79" s="190">
        <f t="shared" si="17"/>
        <v>0</v>
      </c>
      <c r="BD79" s="9"/>
    </row>
    <row r="80" spans="1:56" ht="18" customHeight="1">
      <c r="A80" s="213">
        <v>9</v>
      </c>
      <c r="B80" s="191" t="s">
        <v>1906</v>
      </c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>
        <f t="shared" si="19"/>
        <v>0</v>
      </c>
      <c r="N80" s="191"/>
      <c r="O80" s="191"/>
      <c r="P80" s="191"/>
      <c r="Q80" s="232"/>
      <c r="R80" s="191"/>
      <c r="S80" s="191"/>
      <c r="T80" s="191">
        <f t="shared" si="20"/>
        <v>0</v>
      </c>
      <c r="U80" s="191"/>
      <c r="V80" s="191"/>
      <c r="W80" s="191"/>
      <c r="X80" s="191"/>
      <c r="Y80" s="191"/>
      <c r="Z80" s="191"/>
      <c r="AA80" s="191">
        <f t="shared" si="21"/>
        <v>0</v>
      </c>
      <c r="AB80" s="191"/>
      <c r="AC80" s="191"/>
      <c r="AD80" s="191"/>
      <c r="AE80" s="191"/>
      <c r="AF80" s="191"/>
      <c r="AG80" s="191"/>
      <c r="AH80" s="191">
        <f t="shared" si="22"/>
        <v>0</v>
      </c>
      <c r="AI80" s="191"/>
      <c r="AJ80" s="191"/>
      <c r="AK80" s="191"/>
      <c r="AL80" s="191"/>
      <c r="AM80" s="191"/>
      <c r="AN80" s="191"/>
      <c r="AO80" s="191">
        <f t="shared" si="23"/>
        <v>0</v>
      </c>
      <c r="AP80" s="191"/>
      <c r="AQ80" s="191"/>
      <c r="AR80" s="191"/>
      <c r="AS80" s="191"/>
      <c r="AT80" s="191"/>
      <c r="AU80" s="191"/>
      <c r="AV80" s="191">
        <f t="shared" si="24"/>
        <v>0</v>
      </c>
      <c r="AW80" s="191"/>
      <c r="AX80" s="191"/>
      <c r="AY80" s="191"/>
      <c r="AZ80" s="191"/>
      <c r="BA80" s="190">
        <f t="shared" si="18"/>
        <v>0</v>
      </c>
      <c r="BB80" s="190">
        <f t="shared" si="17"/>
        <v>0</v>
      </c>
      <c r="BC80" s="190">
        <f t="shared" si="17"/>
        <v>0</v>
      </c>
      <c r="BD80" s="9"/>
    </row>
    <row r="81" spans="1:56" ht="18" customHeight="1">
      <c r="A81" s="213">
        <v>10</v>
      </c>
      <c r="B81" s="191" t="s">
        <v>1907</v>
      </c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>
        <f t="shared" si="19"/>
        <v>0</v>
      </c>
      <c r="N81" s="191"/>
      <c r="O81" s="191"/>
      <c r="P81" s="191"/>
      <c r="Q81" s="232"/>
      <c r="R81" s="191"/>
      <c r="S81" s="191"/>
      <c r="T81" s="191">
        <f t="shared" si="20"/>
        <v>0</v>
      </c>
      <c r="U81" s="191"/>
      <c r="V81" s="191"/>
      <c r="W81" s="191"/>
      <c r="X81" s="191"/>
      <c r="Y81" s="191"/>
      <c r="Z81" s="191"/>
      <c r="AA81" s="191">
        <f t="shared" si="21"/>
        <v>0</v>
      </c>
      <c r="AB81" s="191"/>
      <c r="AC81" s="191"/>
      <c r="AD81" s="191"/>
      <c r="AE81" s="191"/>
      <c r="AF81" s="191"/>
      <c r="AG81" s="191"/>
      <c r="AH81" s="191">
        <f t="shared" si="22"/>
        <v>0</v>
      </c>
      <c r="AI81" s="191"/>
      <c r="AJ81" s="191"/>
      <c r="AK81" s="191"/>
      <c r="AL81" s="191"/>
      <c r="AM81" s="191"/>
      <c r="AN81" s="191"/>
      <c r="AO81" s="191">
        <f t="shared" si="23"/>
        <v>0</v>
      </c>
      <c r="AP81" s="191"/>
      <c r="AQ81" s="191"/>
      <c r="AR81" s="191"/>
      <c r="AS81" s="191"/>
      <c r="AT81" s="191"/>
      <c r="AU81" s="191"/>
      <c r="AV81" s="191">
        <f t="shared" si="24"/>
        <v>0</v>
      </c>
      <c r="AW81" s="191"/>
      <c r="AX81" s="191"/>
      <c r="AY81" s="191"/>
      <c r="AZ81" s="191"/>
      <c r="BA81" s="190">
        <f t="shared" si="18"/>
        <v>0</v>
      </c>
      <c r="BB81" s="190">
        <f t="shared" si="17"/>
        <v>0</v>
      </c>
      <c r="BC81" s="190">
        <f t="shared" si="17"/>
        <v>0</v>
      </c>
      <c r="BD81" s="9"/>
    </row>
    <row r="82" spans="1:56" ht="18" customHeight="1">
      <c r="A82" s="213">
        <v>11</v>
      </c>
      <c r="B82" s="191" t="s">
        <v>1908</v>
      </c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>
        <f t="shared" si="19"/>
        <v>0</v>
      </c>
      <c r="N82" s="191"/>
      <c r="O82" s="191"/>
      <c r="P82" s="191"/>
      <c r="Q82" s="232"/>
      <c r="R82" s="191"/>
      <c r="S82" s="191"/>
      <c r="T82" s="191">
        <f t="shared" si="20"/>
        <v>0</v>
      </c>
      <c r="U82" s="191"/>
      <c r="V82" s="191"/>
      <c r="W82" s="191"/>
      <c r="X82" s="191"/>
      <c r="Y82" s="191"/>
      <c r="Z82" s="191"/>
      <c r="AA82" s="191">
        <f t="shared" si="21"/>
        <v>0</v>
      </c>
      <c r="AB82" s="191"/>
      <c r="AC82" s="191"/>
      <c r="AD82" s="191"/>
      <c r="AE82" s="191"/>
      <c r="AF82" s="191"/>
      <c r="AG82" s="191"/>
      <c r="AH82" s="191">
        <f t="shared" si="22"/>
        <v>0</v>
      </c>
      <c r="AI82" s="191"/>
      <c r="AJ82" s="191"/>
      <c r="AK82" s="191"/>
      <c r="AL82" s="191"/>
      <c r="AM82" s="191"/>
      <c r="AN82" s="191"/>
      <c r="AO82" s="191">
        <f t="shared" si="23"/>
        <v>0</v>
      </c>
      <c r="AP82" s="191"/>
      <c r="AQ82" s="191"/>
      <c r="AR82" s="191"/>
      <c r="AS82" s="191"/>
      <c r="AT82" s="191"/>
      <c r="AU82" s="191"/>
      <c r="AV82" s="191">
        <f t="shared" si="24"/>
        <v>0</v>
      </c>
      <c r="AW82" s="191"/>
      <c r="AX82" s="191"/>
      <c r="AY82" s="191"/>
      <c r="AZ82" s="191"/>
      <c r="BA82" s="190">
        <f t="shared" si="18"/>
        <v>0</v>
      </c>
      <c r="BB82" s="190">
        <f t="shared" si="17"/>
        <v>0</v>
      </c>
      <c r="BC82" s="190">
        <f t="shared" si="17"/>
        <v>0</v>
      </c>
      <c r="BD82" s="9"/>
    </row>
    <row r="83" spans="1:56" ht="18" customHeight="1">
      <c r="A83" s="213">
        <v>12</v>
      </c>
      <c r="B83" s="191" t="s">
        <v>1909</v>
      </c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>
        <f t="shared" si="19"/>
        <v>0</v>
      </c>
      <c r="N83" s="191"/>
      <c r="O83" s="191"/>
      <c r="P83" s="191"/>
      <c r="Q83" s="232"/>
      <c r="R83" s="191"/>
      <c r="S83" s="191"/>
      <c r="T83" s="191">
        <f t="shared" si="20"/>
        <v>0</v>
      </c>
      <c r="U83" s="191"/>
      <c r="V83" s="191"/>
      <c r="W83" s="191"/>
      <c r="X83" s="191"/>
      <c r="Y83" s="191"/>
      <c r="Z83" s="191"/>
      <c r="AA83" s="191">
        <f t="shared" si="21"/>
        <v>0</v>
      </c>
      <c r="AB83" s="191"/>
      <c r="AC83" s="191"/>
      <c r="AD83" s="191"/>
      <c r="AE83" s="191"/>
      <c r="AF83" s="191"/>
      <c r="AG83" s="191"/>
      <c r="AH83" s="191">
        <f t="shared" si="22"/>
        <v>0</v>
      </c>
      <c r="AI83" s="191"/>
      <c r="AJ83" s="191"/>
      <c r="AK83" s="191"/>
      <c r="AL83" s="191"/>
      <c r="AM83" s="191"/>
      <c r="AN83" s="191"/>
      <c r="AO83" s="191">
        <f t="shared" si="23"/>
        <v>0</v>
      </c>
      <c r="AP83" s="191"/>
      <c r="AQ83" s="191"/>
      <c r="AR83" s="191"/>
      <c r="AS83" s="191"/>
      <c r="AT83" s="191"/>
      <c r="AU83" s="191"/>
      <c r="AV83" s="191">
        <f t="shared" si="24"/>
        <v>0</v>
      </c>
      <c r="AW83" s="191"/>
      <c r="AX83" s="191"/>
      <c r="AY83" s="191"/>
      <c r="AZ83" s="191"/>
      <c r="BA83" s="190">
        <f t="shared" si="18"/>
        <v>0</v>
      </c>
      <c r="BB83" s="190">
        <f t="shared" si="17"/>
        <v>0</v>
      </c>
      <c r="BC83" s="190">
        <f t="shared" si="17"/>
        <v>0</v>
      </c>
      <c r="BD83" s="9"/>
    </row>
    <row r="84" spans="1:56" ht="18" customHeight="1">
      <c r="A84" s="213">
        <v>13</v>
      </c>
      <c r="B84" s="191" t="s">
        <v>1910</v>
      </c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>
        <f t="shared" si="19"/>
        <v>0</v>
      </c>
      <c r="N84" s="191"/>
      <c r="O84" s="191"/>
      <c r="P84" s="191"/>
      <c r="Q84" s="232"/>
      <c r="R84" s="191"/>
      <c r="S84" s="191"/>
      <c r="T84" s="191">
        <f t="shared" si="20"/>
        <v>0</v>
      </c>
      <c r="U84" s="191"/>
      <c r="V84" s="191"/>
      <c r="W84" s="191"/>
      <c r="X84" s="191"/>
      <c r="Y84" s="191"/>
      <c r="Z84" s="191"/>
      <c r="AA84" s="191">
        <f t="shared" si="21"/>
        <v>0</v>
      </c>
      <c r="AB84" s="191"/>
      <c r="AC84" s="191"/>
      <c r="AD84" s="191"/>
      <c r="AE84" s="191"/>
      <c r="AF84" s="191"/>
      <c r="AG84" s="191"/>
      <c r="AH84" s="191">
        <f t="shared" si="22"/>
        <v>0</v>
      </c>
      <c r="AI84" s="191"/>
      <c r="AJ84" s="191"/>
      <c r="AK84" s="191"/>
      <c r="AL84" s="191"/>
      <c r="AM84" s="191"/>
      <c r="AN84" s="191"/>
      <c r="AO84" s="191">
        <f t="shared" si="23"/>
        <v>0</v>
      </c>
      <c r="AP84" s="191"/>
      <c r="AQ84" s="191"/>
      <c r="AR84" s="191"/>
      <c r="AS84" s="191"/>
      <c r="AT84" s="191"/>
      <c r="AU84" s="191"/>
      <c r="AV84" s="191">
        <f t="shared" si="24"/>
        <v>0</v>
      </c>
      <c r="AW84" s="191"/>
      <c r="AX84" s="191"/>
      <c r="AY84" s="191"/>
      <c r="AZ84" s="191"/>
      <c r="BA84" s="190">
        <f t="shared" si="18"/>
        <v>0</v>
      </c>
      <c r="BB84" s="190">
        <f t="shared" si="17"/>
        <v>0</v>
      </c>
      <c r="BC84" s="190">
        <f t="shared" si="17"/>
        <v>0</v>
      </c>
      <c r="BD84" s="9"/>
    </row>
    <row r="85" spans="1:56" ht="18" customHeight="1">
      <c r="A85" s="213">
        <v>14</v>
      </c>
      <c r="B85" s="191" t="s">
        <v>1911</v>
      </c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>
        <f t="shared" si="19"/>
        <v>0</v>
      </c>
      <c r="N85" s="191"/>
      <c r="O85" s="191"/>
      <c r="P85" s="191"/>
      <c r="Q85" s="232"/>
      <c r="R85" s="191"/>
      <c r="S85" s="191"/>
      <c r="T85" s="191">
        <f t="shared" si="20"/>
        <v>0</v>
      </c>
      <c r="U85" s="191"/>
      <c r="V85" s="191"/>
      <c r="W85" s="191"/>
      <c r="X85" s="191"/>
      <c r="Y85" s="191"/>
      <c r="Z85" s="191"/>
      <c r="AA85" s="191">
        <f t="shared" si="21"/>
        <v>0</v>
      </c>
      <c r="AB85" s="191"/>
      <c r="AC85" s="191"/>
      <c r="AD85" s="191"/>
      <c r="AE85" s="191"/>
      <c r="AF85" s="191"/>
      <c r="AG85" s="191"/>
      <c r="AH85" s="191">
        <f t="shared" si="22"/>
        <v>0</v>
      </c>
      <c r="AI85" s="191"/>
      <c r="AJ85" s="191"/>
      <c r="AK85" s="191"/>
      <c r="AL85" s="191"/>
      <c r="AM85" s="191"/>
      <c r="AN85" s="191"/>
      <c r="AO85" s="191">
        <f t="shared" si="23"/>
        <v>0</v>
      </c>
      <c r="AP85" s="191"/>
      <c r="AQ85" s="191"/>
      <c r="AR85" s="191"/>
      <c r="AS85" s="191"/>
      <c r="AT85" s="191"/>
      <c r="AU85" s="191"/>
      <c r="AV85" s="191">
        <f t="shared" si="24"/>
        <v>0</v>
      </c>
      <c r="AW85" s="191"/>
      <c r="AX85" s="191"/>
      <c r="AY85" s="191"/>
      <c r="AZ85" s="191"/>
      <c r="BA85" s="190">
        <f t="shared" si="18"/>
        <v>0</v>
      </c>
      <c r="BB85" s="190">
        <f t="shared" si="17"/>
        <v>0</v>
      </c>
      <c r="BC85" s="190">
        <f t="shared" si="17"/>
        <v>0</v>
      </c>
      <c r="BD85" s="9"/>
    </row>
    <row r="86" spans="1:56" ht="18" customHeight="1">
      <c r="A86" s="213">
        <v>15</v>
      </c>
      <c r="B86" s="191" t="s">
        <v>1912</v>
      </c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>
        <f t="shared" si="19"/>
        <v>0</v>
      </c>
      <c r="N86" s="191"/>
      <c r="O86" s="191"/>
      <c r="P86" s="191"/>
      <c r="Q86" s="232"/>
      <c r="R86" s="191"/>
      <c r="S86" s="191"/>
      <c r="T86" s="191">
        <f t="shared" si="20"/>
        <v>0</v>
      </c>
      <c r="U86" s="191"/>
      <c r="V86" s="191"/>
      <c r="W86" s="191"/>
      <c r="X86" s="191"/>
      <c r="Y86" s="191"/>
      <c r="Z86" s="191"/>
      <c r="AA86" s="191">
        <f t="shared" si="21"/>
        <v>0</v>
      </c>
      <c r="AB86" s="191"/>
      <c r="AC86" s="191"/>
      <c r="AD86" s="191"/>
      <c r="AE86" s="191"/>
      <c r="AF86" s="191"/>
      <c r="AG86" s="191"/>
      <c r="AH86" s="191">
        <f t="shared" si="22"/>
        <v>0</v>
      </c>
      <c r="AI86" s="191"/>
      <c r="AJ86" s="191"/>
      <c r="AK86" s="191"/>
      <c r="AL86" s="191"/>
      <c r="AM86" s="191"/>
      <c r="AN86" s="191"/>
      <c r="AO86" s="191">
        <f t="shared" si="23"/>
        <v>0</v>
      </c>
      <c r="AP86" s="191"/>
      <c r="AQ86" s="191"/>
      <c r="AR86" s="191"/>
      <c r="AS86" s="191"/>
      <c r="AT86" s="191"/>
      <c r="AU86" s="191"/>
      <c r="AV86" s="191">
        <f t="shared" si="24"/>
        <v>0</v>
      </c>
      <c r="AW86" s="191"/>
      <c r="AX86" s="191"/>
      <c r="AY86" s="191"/>
      <c r="AZ86" s="191"/>
      <c r="BA86" s="190">
        <f t="shared" si="18"/>
        <v>0</v>
      </c>
      <c r="BB86" s="190">
        <f t="shared" si="17"/>
        <v>0</v>
      </c>
      <c r="BC86" s="190">
        <f t="shared" si="17"/>
        <v>0</v>
      </c>
      <c r="BD86" s="9"/>
    </row>
    <row r="87" spans="1:56" ht="18" customHeight="1">
      <c r="A87" s="213">
        <v>16</v>
      </c>
      <c r="B87" s="191" t="s">
        <v>1913</v>
      </c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>
        <f t="shared" si="19"/>
        <v>0</v>
      </c>
      <c r="N87" s="191"/>
      <c r="O87" s="191"/>
      <c r="P87" s="191"/>
      <c r="Q87" s="232"/>
      <c r="R87" s="191"/>
      <c r="S87" s="191"/>
      <c r="T87" s="191">
        <f t="shared" si="20"/>
        <v>0</v>
      </c>
      <c r="U87" s="191"/>
      <c r="V87" s="191"/>
      <c r="W87" s="191"/>
      <c r="X87" s="191"/>
      <c r="Y87" s="191"/>
      <c r="Z87" s="191"/>
      <c r="AA87" s="191">
        <f t="shared" si="21"/>
        <v>0</v>
      </c>
      <c r="AB87" s="191"/>
      <c r="AC87" s="191"/>
      <c r="AD87" s="191"/>
      <c r="AE87" s="191"/>
      <c r="AF87" s="191"/>
      <c r="AG87" s="191"/>
      <c r="AH87" s="191">
        <f t="shared" si="22"/>
        <v>0</v>
      </c>
      <c r="AI87" s="191"/>
      <c r="AJ87" s="191"/>
      <c r="AK87" s="191"/>
      <c r="AL87" s="191"/>
      <c r="AM87" s="191"/>
      <c r="AN87" s="191"/>
      <c r="AO87" s="191">
        <f t="shared" si="23"/>
        <v>0</v>
      </c>
      <c r="AP87" s="191"/>
      <c r="AQ87" s="191"/>
      <c r="AR87" s="191"/>
      <c r="AS87" s="191"/>
      <c r="AT87" s="191"/>
      <c r="AU87" s="191"/>
      <c r="AV87" s="191">
        <f t="shared" si="24"/>
        <v>0</v>
      </c>
      <c r="AW87" s="191"/>
      <c r="AX87" s="191"/>
      <c r="AY87" s="191"/>
      <c r="AZ87" s="191"/>
      <c r="BA87" s="190">
        <f t="shared" si="18"/>
        <v>0</v>
      </c>
      <c r="BB87" s="190">
        <f t="shared" ref="BB87:BB101" si="25">L87+S87+Z87+AG87+AN87+AU87</f>
        <v>0</v>
      </c>
      <c r="BC87" s="190">
        <f t="shared" ref="BC87:BC101" si="26">M87+T87+AA87+AH87+AO87+AV87</f>
        <v>0</v>
      </c>
      <c r="BD87" s="9"/>
    </row>
    <row r="88" spans="1:56" ht="18" customHeight="1">
      <c r="A88" s="213">
        <v>17</v>
      </c>
      <c r="B88" s="191" t="s">
        <v>1914</v>
      </c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>
        <f t="shared" si="19"/>
        <v>0</v>
      </c>
      <c r="N88" s="191"/>
      <c r="O88" s="191"/>
      <c r="P88" s="191"/>
      <c r="Q88" s="232"/>
      <c r="R88" s="191"/>
      <c r="S88" s="191"/>
      <c r="T88" s="191">
        <f t="shared" si="20"/>
        <v>0</v>
      </c>
      <c r="U88" s="191"/>
      <c r="V88" s="191"/>
      <c r="W88" s="191"/>
      <c r="X88" s="191"/>
      <c r="Y88" s="191"/>
      <c r="Z88" s="191"/>
      <c r="AA88" s="191">
        <f t="shared" si="21"/>
        <v>0</v>
      </c>
      <c r="AB88" s="191"/>
      <c r="AC88" s="191"/>
      <c r="AD88" s="191"/>
      <c r="AE88" s="191"/>
      <c r="AF88" s="191"/>
      <c r="AG88" s="191"/>
      <c r="AH88" s="191">
        <f t="shared" si="22"/>
        <v>0</v>
      </c>
      <c r="AI88" s="191"/>
      <c r="AJ88" s="191"/>
      <c r="AK88" s="191"/>
      <c r="AL88" s="191"/>
      <c r="AM88" s="191"/>
      <c r="AN88" s="191"/>
      <c r="AO88" s="191">
        <f t="shared" si="23"/>
        <v>0</v>
      </c>
      <c r="AP88" s="191"/>
      <c r="AQ88" s="191"/>
      <c r="AR88" s="191"/>
      <c r="AS88" s="191"/>
      <c r="AT88" s="191"/>
      <c r="AU88" s="191"/>
      <c r="AV88" s="191">
        <f t="shared" si="24"/>
        <v>0</v>
      </c>
      <c r="AW88" s="191"/>
      <c r="AX88" s="191"/>
      <c r="AY88" s="191"/>
      <c r="AZ88" s="191"/>
      <c r="BA88" s="190">
        <f t="shared" si="18"/>
        <v>0</v>
      </c>
      <c r="BB88" s="190">
        <f t="shared" si="25"/>
        <v>0</v>
      </c>
      <c r="BC88" s="190">
        <f t="shared" si="26"/>
        <v>0</v>
      </c>
      <c r="BD88" s="9"/>
    </row>
    <row r="89" spans="1:56" ht="18" customHeight="1">
      <c r="A89" s="213">
        <v>18</v>
      </c>
      <c r="B89" s="191" t="s">
        <v>1915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>
        <f t="shared" si="19"/>
        <v>0</v>
      </c>
      <c r="N89" s="191"/>
      <c r="O89" s="191"/>
      <c r="P89" s="191"/>
      <c r="Q89" s="232"/>
      <c r="R89" s="191"/>
      <c r="S89" s="191"/>
      <c r="T89" s="191">
        <f t="shared" si="20"/>
        <v>0</v>
      </c>
      <c r="U89" s="191"/>
      <c r="V89" s="191"/>
      <c r="W89" s="191"/>
      <c r="X89" s="191"/>
      <c r="Y89" s="191"/>
      <c r="Z89" s="191"/>
      <c r="AA89" s="191">
        <f t="shared" si="21"/>
        <v>0</v>
      </c>
      <c r="AB89" s="191"/>
      <c r="AC89" s="191"/>
      <c r="AD89" s="191"/>
      <c r="AE89" s="191"/>
      <c r="AF89" s="191"/>
      <c r="AG89" s="191"/>
      <c r="AH89" s="191">
        <f t="shared" si="22"/>
        <v>0</v>
      </c>
      <c r="AI89" s="191"/>
      <c r="AJ89" s="191"/>
      <c r="AK89" s="191"/>
      <c r="AL89" s="191"/>
      <c r="AM89" s="191"/>
      <c r="AN89" s="191"/>
      <c r="AO89" s="191">
        <f t="shared" si="23"/>
        <v>0</v>
      </c>
      <c r="AP89" s="191"/>
      <c r="AQ89" s="191"/>
      <c r="AR89" s="191"/>
      <c r="AS89" s="191"/>
      <c r="AT89" s="191"/>
      <c r="AU89" s="191"/>
      <c r="AV89" s="191">
        <f t="shared" si="24"/>
        <v>0</v>
      </c>
      <c r="AW89" s="191"/>
      <c r="AX89" s="191"/>
      <c r="AY89" s="191"/>
      <c r="AZ89" s="191"/>
      <c r="BA89" s="190">
        <f t="shared" si="18"/>
        <v>0</v>
      </c>
      <c r="BB89" s="190">
        <f t="shared" si="25"/>
        <v>0</v>
      </c>
      <c r="BC89" s="190">
        <f t="shared" si="26"/>
        <v>0</v>
      </c>
      <c r="BD89" s="9"/>
    </row>
    <row r="90" spans="1:56" ht="18" customHeight="1">
      <c r="A90" s="213">
        <v>19</v>
      </c>
      <c r="B90" s="191" t="s">
        <v>1916</v>
      </c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>
        <f t="shared" si="19"/>
        <v>0</v>
      </c>
      <c r="N90" s="191"/>
      <c r="O90" s="191"/>
      <c r="P90" s="191"/>
      <c r="Q90" s="232"/>
      <c r="R90" s="191"/>
      <c r="S90" s="191"/>
      <c r="T90" s="191">
        <f t="shared" si="20"/>
        <v>0</v>
      </c>
      <c r="U90" s="191"/>
      <c r="V90" s="191"/>
      <c r="W90" s="191"/>
      <c r="X90" s="191"/>
      <c r="Y90" s="191"/>
      <c r="Z90" s="191"/>
      <c r="AA90" s="191">
        <f t="shared" si="21"/>
        <v>0</v>
      </c>
      <c r="AB90" s="191"/>
      <c r="AC90" s="191"/>
      <c r="AD90" s="191"/>
      <c r="AE90" s="191"/>
      <c r="AF90" s="191"/>
      <c r="AG90" s="191"/>
      <c r="AH90" s="191">
        <f t="shared" si="22"/>
        <v>0</v>
      </c>
      <c r="AI90" s="191"/>
      <c r="AJ90" s="191"/>
      <c r="AK90" s="191"/>
      <c r="AL90" s="191"/>
      <c r="AM90" s="191"/>
      <c r="AN90" s="191"/>
      <c r="AO90" s="191">
        <f t="shared" si="23"/>
        <v>0</v>
      </c>
      <c r="AP90" s="191"/>
      <c r="AQ90" s="191"/>
      <c r="AR90" s="191"/>
      <c r="AS90" s="191"/>
      <c r="AT90" s="191"/>
      <c r="AU90" s="191"/>
      <c r="AV90" s="191">
        <f t="shared" si="24"/>
        <v>0</v>
      </c>
      <c r="AW90" s="191"/>
      <c r="AX90" s="191"/>
      <c r="AY90" s="191"/>
      <c r="AZ90" s="191"/>
      <c r="BA90" s="190">
        <f t="shared" si="18"/>
        <v>0</v>
      </c>
      <c r="BB90" s="190">
        <f t="shared" si="25"/>
        <v>0</v>
      </c>
      <c r="BC90" s="190">
        <f t="shared" si="26"/>
        <v>0</v>
      </c>
      <c r="BD90" s="9"/>
    </row>
    <row r="91" spans="1:56" ht="18" customHeight="1">
      <c r="A91" s="213">
        <v>20</v>
      </c>
      <c r="B91" s="191" t="s">
        <v>1917</v>
      </c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>
        <f t="shared" si="19"/>
        <v>0</v>
      </c>
      <c r="N91" s="191"/>
      <c r="O91" s="191"/>
      <c r="P91" s="191"/>
      <c r="Q91" s="232"/>
      <c r="R91" s="191"/>
      <c r="S91" s="191"/>
      <c r="T91" s="191">
        <f t="shared" si="20"/>
        <v>0</v>
      </c>
      <c r="U91" s="191"/>
      <c r="V91" s="191"/>
      <c r="W91" s="191"/>
      <c r="X91" s="191"/>
      <c r="Y91" s="191"/>
      <c r="Z91" s="191"/>
      <c r="AA91" s="191">
        <f t="shared" si="21"/>
        <v>0</v>
      </c>
      <c r="AB91" s="191"/>
      <c r="AC91" s="191"/>
      <c r="AD91" s="191"/>
      <c r="AE91" s="191"/>
      <c r="AF91" s="191"/>
      <c r="AG91" s="191"/>
      <c r="AH91" s="191">
        <f t="shared" si="22"/>
        <v>0</v>
      </c>
      <c r="AI91" s="191"/>
      <c r="AJ91" s="191"/>
      <c r="AK91" s="191"/>
      <c r="AL91" s="191"/>
      <c r="AM91" s="191"/>
      <c r="AN91" s="191"/>
      <c r="AO91" s="191">
        <f t="shared" si="23"/>
        <v>0</v>
      </c>
      <c r="AP91" s="191"/>
      <c r="AQ91" s="191"/>
      <c r="AR91" s="191"/>
      <c r="AS91" s="191"/>
      <c r="AT91" s="191"/>
      <c r="AU91" s="191"/>
      <c r="AV91" s="191">
        <f t="shared" si="24"/>
        <v>0</v>
      </c>
      <c r="AW91" s="191"/>
      <c r="AX91" s="191"/>
      <c r="AY91" s="191"/>
      <c r="AZ91" s="191"/>
      <c r="BA91" s="190">
        <f t="shared" si="18"/>
        <v>0</v>
      </c>
      <c r="BB91" s="190">
        <f t="shared" si="25"/>
        <v>0</v>
      </c>
      <c r="BC91" s="190">
        <f t="shared" si="26"/>
        <v>0</v>
      </c>
      <c r="BD91" s="9"/>
    </row>
    <row r="92" spans="1:56" ht="18" customHeight="1">
      <c r="A92" s="213">
        <v>21</v>
      </c>
      <c r="B92" s="191" t="s">
        <v>1918</v>
      </c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>
        <f t="shared" si="19"/>
        <v>0</v>
      </c>
      <c r="N92" s="191"/>
      <c r="O92" s="191"/>
      <c r="P92" s="191"/>
      <c r="Q92" s="232"/>
      <c r="R92" s="191"/>
      <c r="S92" s="191"/>
      <c r="T92" s="191">
        <f t="shared" si="20"/>
        <v>0</v>
      </c>
      <c r="U92" s="191"/>
      <c r="V92" s="191"/>
      <c r="W92" s="191"/>
      <c r="X92" s="191">
        <v>0</v>
      </c>
      <c r="Y92" s="191">
        <v>0</v>
      </c>
      <c r="Z92" s="191"/>
      <c r="AA92" s="191">
        <f t="shared" si="21"/>
        <v>0</v>
      </c>
      <c r="AB92" s="191"/>
      <c r="AC92" s="191"/>
      <c r="AD92" s="191"/>
      <c r="AE92" s="191"/>
      <c r="AF92" s="191"/>
      <c r="AG92" s="191"/>
      <c r="AH92" s="191">
        <f t="shared" si="22"/>
        <v>0</v>
      </c>
      <c r="AI92" s="191"/>
      <c r="AJ92" s="191"/>
      <c r="AK92" s="191"/>
      <c r="AL92" s="191"/>
      <c r="AM92" s="191"/>
      <c r="AN92" s="191"/>
      <c r="AO92" s="191">
        <f t="shared" si="23"/>
        <v>0</v>
      </c>
      <c r="AP92" s="191"/>
      <c r="AQ92" s="191"/>
      <c r="AR92" s="191"/>
      <c r="AS92" s="191"/>
      <c r="AT92" s="191"/>
      <c r="AU92" s="191"/>
      <c r="AV92" s="191">
        <f t="shared" si="24"/>
        <v>0</v>
      </c>
      <c r="AW92" s="191"/>
      <c r="AX92" s="191"/>
      <c r="AY92" s="191"/>
      <c r="AZ92" s="191"/>
      <c r="BA92" s="190">
        <f t="shared" si="18"/>
        <v>0</v>
      </c>
      <c r="BB92" s="190">
        <f t="shared" si="25"/>
        <v>0</v>
      </c>
      <c r="BC92" s="190">
        <f t="shared" si="26"/>
        <v>0</v>
      </c>
      <c r="BD92" s="9"/>
    </row>
    <row r="93" spans="1:56" ht="18" customHeight="1">
      <c r="A93" s="213">
        <v>22</v>
      </c>
      <c r="B93" s="191" t="s">
        <v>1919</v>
      </c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>
        <f t="shared" si="19"/>
        <v>0</v>
      </c>
      <c r="N93" s="191"/>
      <c r="O93" s="191"/>
      <c r="P93" s="191"/>
      <c r="Q93" s="232"/>
      <c r="R93" s="191"/>
      <c r="S93" s="191"/>
      <c r="T93" s="191">
        <f t="shared" si="20"/>
        <v>0</v>
      </c>
      <c r="U93" s="191"/>
      <c r="V93" s="191"/>
      <c r="W93" s="191"/>
      <c r="X93" s="191"/>
      <c r="Y93" s="191"/>
      <c r="Z93" s="191"/>
      <c r="AA93" s="191">
        <f t="shared" si="21"/>
        <v>0</v>
      </c>
      <c r="AB93" s="191"/>
      <c r="AC93" s="191"/>
      <c r="AD93" s="191"/>
      <c r="AE93" s="191"/>
      <c r="AF93" s="191"/>
      <c r="AG93" s="191"/>
      <c r="AH93" s="191">
        <f t="shared" si="22"/>
        <v>0</v>
      </c>
      <c r="AI93" s="191"/>
      <c r="AJ93" s="191"/>
      <c r="AK93" s="191"/>
      <c r="AL93" s="191"/>
      <c r="AM93" s="191"/>
      <c r="AN93" s="191"/>
      <c r="AO93" s="191">
        <f t="shared" si="23"/>
        <v>0</v>
      </c>
      <c r="AP93" s="191"/>
      <c r="AQ93" s="191"/>
      <c r="AR93" s="191"/>
      <c r="AS93" s="191"/>
      <c r="AT93" s="191"/>
      <c r="AU93" s="191"/>
      <c r="AV93" s="191">
        <f t="shared" si="24"/>
        <v>0</v>
      </c>
      <c r="AW93" s="191"/>
      <c r="AX93" s="191"/>
      <c r="AY93" s="191"/>
      <c r="AZ93" s="191"/>
      <c r="BA93" s="190">
        <f t="shared" si="18"/>
        <v>0</v>
      </c>
      <c r="BB93" s="190">
        <f t="shared" si="25"/>
        <v>0</v>
      </c>
      <c r="BC93" s="190">
        <f t="shared" si="26"/>
        <v>0</v>
      </c>
      <c r="BD93" s="9"/>
    </row>
    <row r="94" spans="1:56" ht="18" customHeight="1">
      <c r="A94" s="213">
        <v>23</v>
      </c>
      <c r="B94" s="191" t="s">
        <v>1920</v>
      </c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>
        <f t="shared" si="19"/>
        <v>0</v>
      </c>
      <c r="N94" s="191"/>
      <c r="O94" s="191"/>
      <c r="P94" s="191"/>
      <c r="Q94" s="232"/>
      <c r="R94" s="191"/>
      <c r="S94" s="191"/>
      <c r="T94" s="191">
        <f t="shared" si="20"/>
        <v>0</v>
      </c>
      <c r="U94" s="191"/>
      <c r="V94" s="191"/>
      <c r="W94" s="191"/>
      <c r="X94" s="191"/>
      <c r="Y94" s="191"/>
      <c r="Z94" s="191"/>
      <c r="AA94" s="191">
        <f t="shared" si="21"/>
        <v>0</v>
      </c>
      <c r="AB94" s="191"/>
      <c r="AC94" s="191"/>
      <c r="AD94" s="191"/>
      <c r="AE94" s="191"/>
      <c r="AF94" s="191"/>
      <c r="AG94" s="191"/>
      <c r="AH94" s="191">
        <f t="shared" si="22"/>
        <v>0</v>
      </c>
      <c r="AI94" s="191"/>
      <c r="AJ94" s="191"/>
      <c r="AK94" s="191"/>
      <c r="AL94" s="191"/>
      <c r="AM94" s="191"/>
      <c r="AN94" s="191"/>
      <c r="AO94" s="191">
        <f t="shared" si="23"/>
        <v>0</v>
      </c>
      <c r="AP94" s="191"/>
      <c r="AQ94" s="191"/>
      <c r="AR94" s="191"/>
      <c r="AS94" s="191"/>
      <c r="AT94" s="191"/>
      <c r="AU94" s="191"/>
      <c r="AV94" s="191">
        <f t="shared" si="24"/>
        <v>0</v>
      </c>
      <c r="AW94" s="191"/>
      <c r="AX94" s="191"/>
      <c r="AY94" s="191"/>
      <c r="AZ94" s="191"/>
      <c r="BA94" s="190">
        <f t="shared" si="18"/>
        <v>0</v>
      </c>
      <c r="BB94" s="190">
        <f t="shared" si="25"/>
        <v>0</v>
      </c>
      <c r="BC94" s="190">
        <f t="shared" si="26"/>
        <v>0</v>
      </c>
      <c r="BD94" s="9"/>
    </row>
    <row r="95" spans="1:56" ht="18" customHeight="1">
      <c r="A95" s="213">
        <v>24</v>
      </c>
      <c r="B95" s="191" t="s">
        <v>1921</v>
      </c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>
        <f t="shared" si="19"/>
        <v>0</v>
      </c>
      <c r="N95" s="191"/>
      <c r="O95" s="191"/>
      <c r="P95" s="191"/>
      <c r="Q95" s="232"/>
      <c r="R95" s="191"/>
      <c r="S95" s="191"/>
      <c r="T95" s="191">
        <f t="shared" si="20"/>
        <v>0</v>
      </c>
      <c r="U95" s="191"/>
      <c r="V95" s="191"/>
      <c r="W95" s="191"/>
      <c r="X95" s="191"/>
      <c r="Y95" s="191"/>
      <c r="Z95" s="191"/>
      <c r="AA95" s="191">
        <f t="shared" si="21"/>
        <v>0</v>
      </c>
      <c r="AB95" s="191"/>
      <c r="AC95" s="191"/>
      <c r="AD95" s="191"/>
      <c r="AE95" s="191"/>
      <c r="AF95" s="191"/>
      <c r="AG95" s="191"/>
      <c r="AH95" s="191">
        <f t="shared" si="22"/>
        <v>0</v>
      </c>
      <c r="AI95" s="191"/>
      <c r="AJ95" s="191"/>
      <c r="AK95" s="191"/>
      <c r="AL95" s="191"/>
      <c r="AM95" s="191"/>
      <c r="AN95" s="191"/>
      <c r="AO95" s="191">
        <f t="shared" si="23"/>
        <v>0</v>
      </c>
      <c r="AP95" s="191"/>
      <c r="AQ95" s="191"/>
      <c r="AR95" s="191"/>
      <c r="AS95" s="191"/>
      <c r="AT95" s="191"/>
      <c r="AU95" s="191"/>
      <c r="AV95" s="191">
        <f t="shared" si="24"/>
        <v>0</v>
      </c>
      <c r="AW95" s="191"/>
      <c r="AX95" s="191"/>
      <c r="AY95" s="191"/>
      <c r="AZ95" s="191"/>
      <c r="BA95" s="190">
        <f t="shared" si="18"/>
        <v>0</v>
      </c>
      <c r="BB95" s="190">
        <f t="shared" si="25"/>
        <v>0</v>
      </c>
      <c r="BC95" s="190">
        <f t="shared" si="26"/>
        <v>0</v>
      </c>
      <c r="BD95" s="9"/>
    </row>
    <row r="96" spans="1:56" ht="18" customHeight="1">
      <c r="A96" s="213">
        <v>25</v>
      </c>
      <c r="B96" s="191" t="s">
        <v>1922</v>
      </c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>
        <f t="shared" si="19"/>
        <v>0</v>
      </c>
      <c r="N96" s="191"/>
      <c r="O96" s="191"/>
      <c r="P96" s="191"/>
      <c r="Q96" s="232"/>
      <c r="R96" s="191"/>
      <c r="S96" s="191"/>
      <c r="T96" s="191">
        <f t="shared" si="20"/>
        <v>0</v>
      </c>
      <c r="U96" s="191"/>
      <c r="V96" s="191"/>
      <c r="W96" s="191"/>
      <c r="X96" s="191"/>
      <c r="Y96" s="191"/>
      <c r="Z96" s="191"/>
      <c r="AA96" s="191">
        <f t="shared" si="21"/>
        <v>0</v>
      </c>
      <c r="AB96" s="191"/>
      <c r="AC96" s="191"/>
      <c r="AD96" s="191"/>
      <c r="AE96" s="191"/>
      <c r="AF96" s="191"/>
      <c r="AG96" s="191"/>
      <c r="AH96" s="191">
        <f t="shared" si="22"/>
        <v>0</v>
      </c>
      <c r="AI96" s="191"/>
      <c r="AJ96" s="191"/>
      <c r="AK96" s="191"/>
      <c r="AL96" s="191"/>
      <c r="AM96" s="191"/>
      <c r="AN96" s="191"/>
      <c r="AO96" s="191">
        <f t="shared" si="23"/>
        <v>0</v>
      </c>
      <c r="AP96" s="191"/>
      <c r="AQ96" s="191"/>
      <c r="AR96" s="191"/>
      <c r="AS96" s="191"/>
      <c r="AT96" s="191"/>
      <c r="AU96" s="191"/>
      <c r="AV96" s="191">
        <f t="shared" si="24"/>
        <v>0</v>
      </c>
      <c r="AW96" s="191"/>
      <c r="AX96" s="191"/>
      <c r="AY96" s="191"/>
      <c r="AZ96" s="191"/>
      <c r="BA96" s="190">
        <f t="shared" si="18"/>
        <v>0</v>
      </c>
      <c r="BB96" s="190">
        <f t="shared" si="25"/>
        <v>0</v>
      </c>
      <c r="BC96" s="190">
        <f t="shared" si="26"/>
        <v>0</v>
      </c>
      <c r="BD96" s="9"/>
    </row>
    <row r="97" spans="1:56" ht="18" customHeight="1">
      <c r="A97" s="213">
        <v>26</v>
      </c>
      <c r="B97" s="114" t="s">
        <v>1924</v>
      </c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>
        <f t="shared" si="19"/>
        <v>0</v>
      </c>
      <c r="N97" s="191"/>
      <c r="O97" s="191"/>
      <c r="P97" s="191"/>
      <c r="Q97" s="232"/>
      <c r="R97" s="191"/>
      <c r="S97" s="191"/>
      <c r="T97" s="191">
        <f t="shared" si="20"/>
        <v>0</v>
      </c>
      <c r="U97" s="191"/>
      <c r="V97" s="191"/>
      <c r="W97" s="191"/>
      <c r="X97" s="191"/>
      <c r="Y97" s="191"/>
      <c r="Z97" s="191"/>
      <c r="AA97" s="191">
        <f t="shared" si="21"/>
        <v>0</v>
      </c>
      <c r="AB97" s="191"/>
      <c r="AC97" s="191"/>
      <c r="AD97" s="191"/>
      <c r="AE97" s="191"/>
      <c r="AF97" s="191"/>
      <c r="AG97" s="191"/>
      <c r="AH97" s="191">
        <f t="shared" si="22"/>
        <v>0</v>
      </c>
      <c r="AI97" s="191"/>
      <c r="AJ97" s="191"/>
      <c r="AK97" s="191"/>
      <c r="AL97" s="191"/>
      <c r="AM97" s="191"/>
      <c r="AN97" s="191"/>
      <c r="AO97" s="191">
        <f t="shared" si="23"/>
        <v>0</v>
      </c>
      <c r="AP97" s="191"/>
      <c r="AQ97" s="191"/>
      <c r="AR97" s="191"/>
      <c r="AS97" s="191"/>
      <c r="AT97" s="191"/>
      <c r="AU97" s="191"/>
      <c r="AV97" s="191">
        <f t="shared" si="24"/>
        <v>0</v>
      </c>
      <c r="AW97" s="191"/>
      <c r="AX97" s="191"/>
      <c r="AY97" s="191"/>
      <c r="AZ97" s="191"/>
      <c r="BA97" s="190">
        <f t="shared" si="18"/>
        <v>0</v>
      </c>
      <c r="BB97" s="190">
        <f t="shared" si="25"/>
        <v>0</v>
      </c>
      <c r="BC97" s="190">
        <f t="shared" si="26"/>
        <v>0</v>
      </c>
      <c r="BD97" s="9"/>
    </row>
    <row r="98" spans="1:56" ht="18" customHeight="1">
      <c r="A98" s="213">
        <v>27</v>
      </c>
      <c r="B98" s="114" t="s">
        <v>1925</v>
      </c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>
        <f t="shared" si="19"/>
        <v>0</v>
      </c>
      <c r="N98" s="191"/>
      <c r="O98" s="191"/>
      <c r="P98" s="191"/>
      <c r="Q98" s="232"/>
      <c r="R98" s="191"/>
      <c r="S98" s="191"/>
      <c r="T98" s="191">
        <f t="shared" si="20"/>
        <v>0</v>
      </c>
      <c r="U98" s="191"/>
      <c r="V98" s="191"/>
      <c r="W98" s="191"/>
      <c r="X98" s="191"/>
      <c r="Y98" s="191"/>
      <c r="Z98" s="191"/>
      <c r="AA98" s="191">
        <f t="shared" si="21"/>
        <v>0</v>
      </c>
      <c r="AB98" s="191"/>
      <c r="AC98" s="191"/>
      <c r="AD98" s="191"/>
      <c r="AE98" s="191"/>
      <c r="AF98" s="191"/>
      <c r="AG98" s="191"/>
      <c r="AH98" s="191">
        <f t="shared" si="22"/>
        <v>0</v>
      </c>
      <c r="AI98" s="191"/>
      <c r="AJ98" s="191"/>
      <c r="AK98" s="191"/>
      <c r="AL98" s="191"/>
      <c r="AM98" s="191"/>
      <c r="AN98" s="191"/>
      <c r="AO98" s="191">
        <f t="shared" si="23"/>
        <v>0</v>
      </c>
      <c r="AP98" s="191"/>
      <c r="AQ98" s="191"/>
      <c r="AR98" s="191"/>
      <c r="AS98" s="191"/>
      <c r="AT98" s="191"/>
      <c r="AU98" s="191"/>
      <c r="AV98" s="191">
        <f t="shared" si="24"/>
        <v>0</v>
      </c>
      <c r="AW98" s="191"/>
      <c r="AX98" s="191"/>
      <c r="AY98" s="191"/>
      <c r="AZ98" s="191"/>
      <c r="BA98" s="190">
        <f t="shared" si="18"/>
        <v>0</v>
      </c>
      <c r="BB98" s="190">
        <f t="shared" si="25"/>
        <v>0</v>
      </c>
      <c r="BC98" s="190">
        <f t="shared" si="26"/>
        <v>0</v>
      </c>
      <c r="BD98" s="9"/>
    </row>
    <row r="99" spans="1:56" ht="18" customHeight="1">
      <c r="A99" s="213">
        <v>28</v>
      </c>
      <c r="B99" s="114" t="s">
        <v>1951</v>
      </c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>
        <f t="shared" si="19"/>
        <v>0</v>
      </c>
      <c r="N99" s="191"/>
      <c r="O99" s="191"/>
      <c r="P99" s="191"/>
      <c r="Q99" s="232"/>
      <c r="R99" s="191"/>
      <c r="S99" s="191"/>
      <c r="T99" s="191">
        <f t="shared" si="20"/>
        <v>0</v>
      </c>
      <c r="U99" s="191"/>
      <c r="V99" s="191"/>
      <c r="W99" s="191"/>
      <c r="X99" s="191"/>
      <c r="Y99" s="191"/>
      <c r="Z99" s="191"/>
      <c r="AA99" s="191">
        <f t="shared" si="21"/>
        <v>0</v>
      </c>
      <c r="AB99" s="191"/>
      <c r="AC99" s="191"/>
      <c r="AD99" s="191"/>
      <c r="AE99" s="191"/>
      <c r="AF99" s="191"/>
      <c r="AG99" s="191"/>
      <c r="AH99" s="191">
        <f t="shared" si="22"/>
        <v>0</v>
      </c>
      <c r="AI99" s="191"/>
      <c r="AJ99" s="191"/>
      <c r="AK99" s="191"/>
      <c r="AL99" s="191"/>
      <c r="AM99" s="191"/>
      <c r="AN99" s="191"/>
      <c r="AO99" s="191">
        <f t="shared" si="23"/>
        <v>0</v>
      </c>
      <c r="AP99" s="191"/>
      <c r="AQ99" s="191"/>
      <c r="AR99" s="191"/>
      <c r="AS99" s="191"/>
      <c r="AT99" s="191"/>
      <c r="AU99" s="191"/>
      <c r="AV99" s="191">
        <f t="shared" si="24"/>
        <v>0</v>
      </c>
      <c r="AW99" s="191"/>
      <c r="AX99" s="191"/>
      <c r="AY99" s="191"/>
      <c r="AZ99" s="191"/>
      <c r="BA99" s="190">
        <f t="shared" si="18"/>
        <v>0</v>
      </c>
      <c r="BB99" s="190">
        <f t="shared" si="25"/>
        <v>0</v>
      </c>
      <c r="BC99" s="190">
        <f t="shared" si="26"/>
        <v>0</v>
      </c>
      <c r="BD99" s="9"/>
    </row>
    <row r="100" spans="1:56" ht="18" customHeight="1">
      <c r="A100" s="213">
        <v>29</v>
      </c>
      <c r="B100" s="114" t="s">
        <v>1926</v>
      </c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>
        <f t="shared" si="19"/>
        <v>0</v>
      </c>
      <c r="N100" s="191"/>
      <c r="O100" s="191"/>
      <c r="P100" s="191"/>
      <c r="Q100" s="232"/>
      <c r="R100" s="191"/>
      <c r="S100" s="191"/>
      <c r="T100" s="191">
        <f t="shared" si="20"/>
        <v>0</v>
      </c>
      <c r="U100" s="191"/>
      <c r="V100" s="191"/>
      <c r="W100" s="191"/>
      <c r="X100" s="191"/>
      <c r="Y100" s="191"/>
      <c r="Z100" s="191"/>
      <c r="AA100" s="191">
        <f t="shared" si="21"/>
        <v>0</v>
      </c>
      <c r="AB100" s="191"/>
      <c r="AC100" s="191"/>
      <c r="AD100" s="191"/>
      <c r="AE100" s="191"/>
      <c r="AF100" s="191"/>
      <c r="AG100" s="191"/>
      <c r="AH100" s="191">
        <f t="shared" si="22"/>
        <v>0</v>
      </c>
      <c r="AI100" s="191"/>
      <c r="AJ100" s="191"/>
      <c r="AK100" s="191"/>
      <c r="AL100" s="191"/>
      <c r="AM100" s="191"/>
      <c r="AN100" s="191"/>
      <c r="AO100" s="191">
        <f t="shared" si="23"/>
        <v>0</v>
      </c>
      <c r="AP100" s="191"/>
      <c r="AQ100" s="191"/>
      <c r="AR100" s="191"/>
      <c r="AS100" s="191"/>
      <c r="AT100" s="191"/>
      <c r="AU100" s="191"/>
      <c r="AV100" s="191">
        <f t="shared" si="24"/>
        <v>0</v>
      </c>
      <c r="AW100" s="191"/>
      <c r="AX100" s="191"/>
      <c r="AY100" s="191"/>
      <c r="AZ100" s="191"/>
      <c r="BA100" s="190">
        <f t="shared" si="18"/>
        <v>0</v>
      </c>
      <c r="BB100" s="190">
        <f t="shared" si="25"/>
        <v>0</v>
      </c>
      <c r="BC100" s="190">
        <f t="shared" si="26"/>
        <v>0</v>
      </c>
      <c r="BD100" s="9"/>
    </row>
    <row r="101" spans="1:56" ht="18" customHeight="1">
      <c r="A101" s="213">
        <v>30</v>
      </c>
      <c r="B101" s="114" t="s">
        <v>1927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>
        <f t="shared" si="19"/>
        <v>0</v>
      </c>
      <c r="N101" s="191"/>
      <c r="O101" s="191"/>
      <c r="P101" s="191"/>
      <c r="Q101" s="232"/>
      <c r="R101" s="191"/>
      <c r="S101" s="191"/>
      <c r="T101" s="191">
        <f t="shared" si="20"/>
        <v>0</v>
      </c>
      <c r="U101" s="191"/>
      <c r="V101" s="191"/>
      <c r="W101" s="191"/>
      <c r="X101" s="191"/>
      <c r="Y101" s="191"/>
      <c r="Z101" s="191"/>
      <c r="AA101" s="191">
        <f t="shared" si="21"/>
        <v>0</v>
      </c>
      <c r="AB101" s="191"/>
      <c r="AC101" s="191"/>
      <c r="AD101" s="191"/>
      <c r="AE101" s="191"/>
      <c r="AF101" s="191"/>
      <c r="AG101" s="191"/>
      <c r="AH101" s="191">
        <f t="shared" si="22"/>
        <v>0</v>
      </c>
      <c r="AI101" s="191"/>
      <c r="AJ101" s="191"/>
      <c r="AK101" s="191"/>
      <c r="AL101" s="191"/>
      <c r="AM101" s="191"/>
      <c r="AN101" s="191"/>
      <c r="AO101" s="191">
        <f t="shared" si="23"/>
        <v>0</v>
      </c>
      <c r="AP101" s="191"/>
      <c r="AQ101" s="191"/>
      <c r="AR101" s="191"/>
      <c r="AS101" s="191"/>
      <c r="AT101" s="191"/>
      <c r="AU101" s="191"/>
      <c r="AV101" s="191">
        <f t="shared" si="24"/>
        <v>0</v>
      </c>
      <c r="AW101" s="191"/>
      <c r="AX101" s="191"/>
      <c r="AY101" s="191"/>
      <c r="AZ101" s="191"/>
      <c r="BA101" s="190">
        <f t="shared" si="18"/>
        <v>0</v>
      </c>
      <c r="BB101" s="190">
        <f t="shared" si="25"/>
        <v>0</v>
      </c>
      <c r="BC101" s="190">
        <f t="shared" si="26"/>
        <v>0</v>
      </c>
      <c r="BD101" s="9"/>
    </row>
    <row r="102" spans="1:56" s="96" customFormat="1" ht="18" customHeight="1">
      <c r="A102" s="233">
        <v>31</v>
      </c>
      <c r="B102" s="204" t="s">
        <v>53</v>
      </c>
      <c r="C102" s="204"/>
      <c r="D102" s="204"/>
      <c r="E102" s="204"/>
      <c r="F102" s="204"/>
      <c r="G102" s="204"/>
      <c r="H102" s="204"/>
      <c r="I102" s="204"/>
      <c r="J102" s="116">
        <f>SUM(J72:J101)</f>
        <v>0</v>
      </c>
      <c r="K102" s="117">
        <f t="shared" ref="K102:L102" si="27">SUM(K72:K101)</f>
        <v>0</v>
      </c>
      <c r="L102" s="118">
        <f t="shared" si="27"/>
        <v>0</v>
      </c>
      <c r="M102" s="83">
        <f t="shared" ref="M102" si="28">K102+L102</f>
        <v>0</v>
      </c>
      <c r="N102" s="204"/>
      <c r="O102" s="204"/>
      <c r="P102" s="204"/>
      <c r="Q102" s="239">
        <f>SUM(Q72:Q101)</f>
        <v>0</v>
      </c>
      <c r="R102" s="117">
        <f t="shared" ref="R102:S102" si="29">SUM(R72:R101)</f>
        <v>0</v>
      </c>
      <c r="S102" s="118">
        <f t="shared" si="29"/>
        <v>0</v>
      </c>
      <c r="T102" s="83">
        <f t="shared" ref="T102" si="30">R102+S102</f>
        <v>0</v>
      </c>
      <c r="U102" s="204"/>
      <c r="V102" s="204"/>
      <c r="W102" s="204"/>
      <c r="X102" s="116">
        <f>SUM(X72:X101)</f>
        <v>0</v>
      </c>
      <c r="Y102" s="117">
        <f t="shared" ref="Y102:Z102" si="31">SUM(Y72:Y101)</f>
        <v>0</v>
      </c>
      <c r="Z102" s="118">
        <f t="shared" si="31"/>
        <v>0</v>
      </c>
      <c r="AA102" s="83">
        <f t="shared" ref="AA102" si="32">Y102+Z102</f>
        <v>0</v>
      </c>
      <c r="AB102" s="204"/>
      <c r="AC102" s="204"/>
      <c r="AD102" s="204"/>
      <c r="AE102" s="116">
        <f>SUM(AE72:AE101)</f>
        <v>0</v>
      </c>
      <c r="AF102" s="117">
        <f t="shared" ref="AF102:AG102" si="33">SUM(AF72:AF101)</f>
        <v>0</v>
      </c>
      <c r="AG102" s="118">
        <f t="shared" si="33"/>
        <v>0</v>
      </c>
      <c r="AH102" s="83">
        <f t="shared" ref="AH102" si="34">AF102+AG102</f>
        <v>0</v>
      </c>
      <c r="AI102" s="204"/>
      <c r="AJ102" s="204"/>
      <c r="AK102" s="204"/>
      <c r="AL102" s="116">
        <f>SUM(AL72:AL101)</f>
        <v>0</v>
      </c>
      <c r="AM102" s="117">
        <f t="shared" ref="AM102:AN102" si="35">SUM(AM72:AM101)</f>
        <v>0</v>
      </c>
      <c r="AN102" s="118">
        <f t="shared" si="35"/>
        <v>0</v>
      </c>
      <c r="AO102" s="83">
        <f t="shared" ref="AO102" si="36">AM102+AN102</f>
        <v>0</v>
      </c>
      <c r="AP102" s="204"/>
      <c r="AQ102" s="204"/>
      <c r="AR102" s="204"/>
      <c r="AS102" s="116">
        <f>SUM(AS72:AS101)</f>
        <v>0</v>
      </c>
      <c r="AT102" s="117">
        <f t="shared" ref="AT102:AU102" si="37">SUM(AT72:AT101)</f>
        <v>0</v>
      </c>
      <c r="AU102" s="118">
        <f t="shared" si="37"/>
        <v>0</v>
      </c>
      <c r="AV102" s="83">
        <f t="shared" ref="AV102" si="38">AT102+AU102</f>
        <v>0</v>
      </c>
      <c r="AW102" s="204"/>
      <c r="AX102" s="204"/>
      <c r="AY102" s="204"/>
      <c r="AZ102" s="116">
        <f>SUM(AZ72:AZ101)</f>
        <v>0</v>
      </c>
      <c r="BA102" s="117">
        <f t="shared" ref="BA102:BB102" si="39">SUM(BA72:BA101)</f>
        <v>0</v>
      </c>
      <c r="BB102" s="118">
        <f t="shared" si="39"/>
        <v>0</v>
      </c>
      <c r="BC102" s="83">
        <f t="shared" ref="BC102" si="40">BA102+BB102</f>
        <v>0</v>
      </c>
      <c r="BD102" s="107"/>
    </row>
    <row r="103" spans="1:56" s="80" customFormat="1" ht="18" customHeight="1">
      <c r="A103" s="235">
        <v>32</v>
      </c>
      <c r="B103" s="132" t="s">
        <v>1923</v>
      </c>
      <c r="C103" s="132"/>
      <c r="D103" s="132"/>
      <c r="E103" s="132"/>
      <c r="F103" s="132"/>
      <c r="G103" s="132"/>
      <c r="H103" s="132"/>
      <c r="I103" s="132"/>
      <c r="J103" s="120">
        <f>J104-J102</f>
        <v>33</v>
      </c>
      <c r="K103" s="132">
        <v>32976000</v>
      </c>
      <c r="L103" s="132"/>
      <c r="M103" s="85">
        <f>M37-M102</f>
        <v>32976000</v>
      </c>
      <c r="N103" s="132"/>
      <c r="O103" s="132"/>
      <c r="P103" s="132"/>
      <c r="Q103" s="241">
        <f>Q104-Q102</f>
        <v>5700</v>
      </c>
      <c r="R103" s="132">
        <v>1425000</v>
      </c>
      <c r="S103" s="132"/>
      <c r="T103" s="85">
        <f>T37-T102</f>
        <v>1425000</v>
      </c>
      <c r="U103" s="132"/>
      <c r="V103" s="132"/>
      <c r="W103" s="132"/>
      <c r="X103" s="120">
        <f>X104-X102</f>
        <v>1</v>
      </c>
      <c r="Y103" s="132">
        <v>240000</v>
      </c>
      <c r="Z103" s="132"/>
      <c r="AA103" s="85">
        <f>AA37-AA102</f>
        <v>240000</v>
      </c>
      <c r="AB103" s="132"/>
      <c r="AC103" s="132"/>
      <c r="AD103" s="132"/>
      <c r="AE103" s="120">
        <f>AE104-AE102</f>
        <v>0</v>
      </c>
      <c r="AF103" s="132">
        <v>0</v>
      </c>
      <c r="AG103" s="132"/>
      <c r="AH103" s="85">
        <f>AH37-AH102</f>
        <v>0</v>
      </c>
      <c r="AI103" s="132"/>
      <c r="AJ103" s="132"/>
      <c r="AK103" s="132"/>
      <c r="AL103" s="120">
        <f>AL104-AL102</f>
        <v>224</v>
      </c>
      <c r="AM103" s="132">
        <v>921984</v>
      </c>
      <c r="AN103" s="132"/>
      <c r="AO103" s="85">
        <f>AO37-AO102</f>
        <v>921984</v>
      </c>
      <c r="AP103" s="132"/>
      <c r="AQ103" s="132"/>
      <c r="AR103" s="132"/>
      <c r="AS103" s="120">
        <f>AS104-AS102</f>
        <v>0</v>
      </c>
      <c r="AT103" s="132">
        <v>120000</v>
      </c>
      <c r="AU103" s="132"/>
      <c r="AV103" s="85">
        <f>AV37-AV102</f>
        <v>120000</v>
      </c>
      <c r="AW103" s="132"/>
      <c r="AX103" s="132"/>
      <c r="AY103" s="132"/>
      <c r="AZ103" s="120">
        <f>AZ104-AZ102</f>
        <v>0</v>
      </c>
      <c r="BA103" s="100">
        <f t="shared" ref="BA103" si="41">K103+R103+Y103+AF103+AM103+AT103</f>
        <v>35682984</v>
      </c>
      <c r="BB103" s="100">
        <f t="shared" ref="BB103" si="42">L103+S103+Z103+AG103+AN103+AU103</f>
        <v>0</v>
      </c>
      <c r="BC103" s="85">
        <f>BC37-BC102</f>
        <v>35682984</v>
      </c>
      <c r="BD103" s="108"/>
    </row>
    <row r="104" spans="1:56" s="97" customFormat="1" ht="18" customHeight="1">
      <c r="A104" s="237">
        <v>33</v>
      </c>
      <c r="B104" s="207" t="s">
        <v>55</v>
      </c>
      <c r="C104" s="207"/>
      <c r="D104" s="207"/>
      <c r="E104" s="207"/>
      <c r="F104" s="207"/>
      <c r="G104" s="207"/>
      <c r="H104" s="207"/>
      <c r="I104" s="207"/>
      <c r="J104" s="123">
        <f>J37</f>
        <v>33</v>
      </c>
      <c r="K104" s="124">
        <f t="shared" ref="K104:M104" si="43">K103+K102</f>
        <v>32976000</v>
      </c>
      <c r="L104" s="124">
        <f t="shared" si="43"/>
        <v>0</v>
      </c>
      <c r="M104" s="124">
        <f t="shared" si="43"/>
        <v>32976000</v>
      </c>
      <c r="N104" s="207"/>
      <c r="O104" s="207"/>
      <c r="P104" s="207"/>
      <c r="Q104" s="239">
        <f>Q37</f>
        <v>5700</v>
      </c>
      <c r="R104" s="124">
        <f t="shared" ref="R104:T104" si="44">R103+R102</f>
        <v>1425000</v>
      </c>
      <c r="S104" s="124">
        <f t="shared" si="44"/>
        <v>0</v>
      </c>
      <c r="T104" s="124">
        <f t="shared" si="44"/>
        <v>1425000</v>
      </c>
      <c r="U104" s="207"/>
      <c r="V104" s="207"/>
      <c r="W104" s="207"/>
      <c r="X104" s="123">
        <f>X37</f>
        <v>1</v>
      </c>
      <c r="Y104" s="124">
        <f t="shared" ref="Y104:AA104" si="45">Y103+Y102</f>
        <v>240000</v>
      </c>
      <c r="Z104" s="124">
        <f t="shared" si="45"/>
        <v>0</v>
      </c>
      <c r="AA104" s="124">
        <f t="shared" si="45"/>
        <v>240000</v>
      </c>
      <c r="AB104" s="207"/>
      <c r="AC104" s="207"/>
      <c r="AD104" s="207"/>
      <c r="AE104" s="123">
        <f>AE37</f>
        <v>0</v>
      </c>
      <c r="AF104" s="124">
        <f t="shared" ref="AF104:AH104" si="46">AF103+AF102</f>
        <v>0</v>
      </c>
      <c r="AG104" s="124">
        <f t="shared" si="46"/>
        <v>0</v>
      </c>
      <c r="AH104" s="124">
        <f t="shared" si="46"/>
        <v>0</v>
      </c>
      <c r="AI104" s="207"/>
      <c r="AJ104" s="207"/>
      <c r="AK104" s="207"/>
      <c r="AL104" s="123">
        <f>AL37</f>
        <v>224</v>
      </c>
      <c r="AM104" s="124">
        <f t="shared" ref="AM104:AO104" si="47">AM103+AM102</f>
        <v>921984</v>
      </c>
      <c r="AN104" s="124">
        <f t="shared" si="47"/>
        <v>0</v>
      </c>
      <c r="AO104" s="124">
        <f t="shared" si="47"/>
        <v>921984</v>
      </c>
      <c r="AP104" s="207"/>
      <c r="AQ104" s="207"/>
      <c r="AR104" s="207"/>
      <c r="AS104" s="123">
        <f>AS37</f>
        <v>0</v>
      </c>
      <c r="AT104" s="124">
        <f t="shared" ref="AT104:AV104" si="48">AT103+AT102</f>
        <v>120000</v>
      </c>
      <c r="AU104" s="124">
        <f t="shared" si="48"/>
        <v>0</v>
      </c>
      <c r="AV104" s="124">
        <f t="shared" si="48"/>
        <v>120000</v>
      </c>
      <c r="AW104" s="207"/>
      <c r="AX104" s="207"/>
      <c r="AY104" s="207"/>
      <c r="AZ104" s="123">
        <f>AZ37</f>
        <v>0</v>
      </c>
      <c r="BA104" s="124">
        <f t="shared" ref="BA104:BC104" si="49">BA103+BA102</f>
        <v>35682984</v>
      </c>
      <c r="BB104" s="124">
        <f t="shared" si="49"/>
        <v>0</v>
      </c>
      <c r="BC104" s="124">
        <f t="shared" si="49"/>
        <v>35682984</v>
      </c>
      <c r="BD104" s="110"/>
    </row>
  </sheetData>
  <mergeCells count="50">
    <mergeCell ref="AQ2:AW2"/>
    <mergeCell ref="A1:G4"/>
    <mergeCell ref="H1:N1"/>
    <mergeCell ref="O1:U1"/>
    <mergeCell ref="V1:AB1"/>
    <mergeCell ref="AC1:AI1"/>
    <mergeCell ref="H2:N2"/>
    <mergeCell ref="O2:U2"/>
    <mergeCell ref="V2:AB2"/>
    <mergeCell ref="AC2:AI2"/>
    <mergeCell ref="AX1:BD4"/>
    <mergeCell ref="H3:N3"/>
    <mergeCell ref="O3:U3"/>
    <mergeCell ref="V3:AB3"/>
    <mergeCell ref="AC3:AI3"/>
    <mergeCell ref="AJ3:AP3"/>
    <mergeCell ref="AQ3:AW3"/>
    <mergeCell ref="H4:N4"/>
    <mergeCell ref="O4:U4"/>
    <mergeCell ref="V4:AB4"/>
    <mergeCell ref="AC4:AI4"/>
    <mergeCell ref="AJ4:AP4"/>
    <mergeCell ref="AQ4:AW4"/>
    <mergeCell ref="AQ1:AW1"/>
    <mergeCell ref="AJ1:AP1"/>
    <mergeCell ref="AJ2:AP2"/>
    <mergeCell ref="AJ69:AK69"/>
    <mergeCell ref="AQ69:AR69"/>
    <mergeCell ref="AX69:AY69"/>
    <mergeCell ref="A70:B70"/>
    <mergeCell ref="H70:I70"/>
    <mergeCell ref="O70:P70"/>
    <mergeCell ref="V70:W70"/>
    <mergeCell ref="AC70:AD70"/>
    <mergeCell ref="AJ70:AK70"/>
    <mergeCell ref="AQ70:AR70"/>
    <mergeCell ref="AX70:AY70"/>
    <mergeCell ref="A69:B69"/>
    <mergeCell ref="H69:I69"/>
    <mergeCell ref="O69:P69"/>
    <mergeCell ref="V69:W69"/>
    <mergeCell ref="AC69:AD69"/>
    <mergeCell ref="AJ71:AK71"/>
    <mergeCell ref="AQ71:AR71"/>
    <mergeCell ref="AX71:AY71"/>
    <mergeCell ref="A71:B71"/>
    <mergeCell ref="H71:I71"/>
    <mergeCell ref="O71:P71"/>
    <mergeCell ref="V71:W71"/>
    <mergeCell ref="AC71:AD71"/>
  </mergeCells>
  <printOptions gridLines="1"/>
  <pageMargins left="0.8" right="0.11" top="0.71" bottom="0" header="0.3" footer="0.16"/>
  <pageSetup paperSize="9" scale="85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1:BF104"/>
  <sheetViews>
    <sheetView workbookViewId="0">
      <pane xSplit="12" ySplit="71" topLeftCell="AR72" activePane="bottomRight" state="frozen"/>
      <selection pane="topRight" activeCell="M1" sqref="M1"/>
      <selection pane="bottomLeft" activeCell="A72" sqref="A72"/>
      <selection pane="bottomRight" sqref="A1:G4"/>
    </sheetView>
  </sheetViews>
  <sheetFormatPr defaultRowHeight="15"/>
  <cols>
    <col min="1" max="1" width="9.140625" style="35"/>
    <col min="2" max="2" width="18.7109375" customWidth="1"/>
    <col min="3" max="12" width="0" hidden="1" customWidth="1"/>
    <col min="13" max="17" width="15.7109375" customWidth="1"/>
    <col min="18" max="26" width="15.7109375" hidden="1" customWidth="1"/>
    <col min="27" max="31" width="15.7109375" customWidth="1"/>
    <col min="32" max="33" width="15.7109375" hidden="1" customWidth="1"/>
    <col min="34" max="38" width="15.7109375" customWidth="1"/>
    <col min="39" max="40" width="15.7109375" hidden="1" customWidth="1"/>
    <col min="41" max="45" width="15.7109375" customWidth="1"/>
    <col min="46" max="54" width="15.7109375" hidden="1" customWidth="1"/>
    <col min="55" max="58" width="15.7109375" customWidth="1"/>
  </cols>
  <sheetData>
    <row r="1" spans="1:58" ht="16.5">
      <c r="A1" s="267" t="s">
        <v>829</v>
      </c>
      <c r="B1" s="268"/>
      <c r="C1" s="268"/>
      <c r="D1" s="268"/>
      <c r="E1" s="268"/>
      <c r="F1" s="268"/>
      <c r="G1" s="269"/>
      <c r="H1" s="282" t="s">
        <v>73</v>
      </c>
      <c r="I1" s="282"/>
      <c r="J1" s="60"/>
      <c r="K1" s="282" t="s">
        <v>73</v>
      </c>
      <c r="L1" s="282"/>
      <c r="M1" s="282"/>
      <c r="N1" s="282"/>
      <c r="O1" s="282"/>
      <c r="P1" s="282"/>
      <c r="Q1" s="282"/>
      <c r="R1" s="282" t="s">
        <v>73</v>
      </c>
      <c r="S1" s="282"/>
      <c r="T1" s="282"/>
      <c r="U1" s="282"/>
      <c r="V1" s="282"/>
      <c r="W1" s="282"/>
      <c r="X1" s="282"/>
      <c r="Y1" s="282" t="s">
        <v>73</v>
      </c>
      <c r="Z1" s="282"/>
      <c r="AA1" s="282"/>
      <c r="AB1" s="282"/>
      <c r="AC1" s="282"/>
      <c r="AD1" s="282"/>
      <c r="AE1" s="282"/>
      <c r="AF1" s="282" t="s">
        <v>73</v>
      </c>
      <c r="AG1" s="282"/>
      <c r="AH1" s="282"/>
      <c r="AI1" s="282"/>
      <c r="AJ1" s="282"/>
      <c r="AK1" s="282"/>
      <c r="AL1" s="282"/>
      <c r="AM1" s="282" t="s">
        <v>73</v>
      </c>
      <c r="AN1" s="282"/>
      <c r="AO1" s="282"/>
      <c r="AP1" s="282"/>
      <c r="AQ1" s="282"/>
      <c r="AR1" s="282"/>
      <c r="AS1" s="282"/>
      <c r="AT1" s="282" t="s">
        <v>73</v>
      </c>
      <c r="AU1" s="282"/>
      <c r="AV1" s="282"/>
      <c r="AW1" s="282"/>
      <c r="AX1" s="282"/>
      <c r="AY1" s="282"/>
      <c r="AZ1" s="282"/>
      <c r="BA1" s="296" t="s">
        <v>829</v>
      </c>
      <c r="BB1" s="297"/>
      <c r="BC1" s="297"/>
      <c r="BD1" s="297"/>
      <c r="BE1" s="297"/>
      <c r="BF1" s="297"/>
    </row>
    <row r="2" spans="1:58" s="29" customFormat="1" ht="15" customHeight="1">
      <c r="A2" s="270"/>
      <c r="B2" s="271"/>
      <c r="C2" s="271"/>
      <c r="D2" s="271"/>
      <c r="E2" s="271"/>
      <c r="F2" s="271"/>
      <c r="G2" s="272"/>
      <c r="H2" s="286" t="s">
        <v>811</v>
      </c>
      <c r="I2" s="286"/>
      <c r="J2" s="61"/>
      <c r="K2" s="286" t="s">
        <v>816</v>
      </c>
      <c r="L2" s="286"/>
      <c r="M2" s="286"/>
      <c r="N2" s="286"/>
      <c r="O2" s="286"/>
      <c r="P2" s="286"/>
      <c r="Q2" s="286"/>
      <c r="R2" s="286" t="s">
        <v>819</v>
      </c>
      <c r="S2" s="286"/>
      <c r="T2" s="286"/>
      <c r="U2" s="286"/>
      <c r="V2" s="286"/>
      <c r="W2" s="286"/>
      <c r="X2" s="286"/>
      <c r="Y2" s="286" t="s">
        <v>822</v>
      </c>
      <c r="Z2" s="286"/>
      <c r="AA2" s="286"/>
      <c r="AB2" s="286"/>
      <c r="AC2" s="286"/>
      <c r="AD2" s="286"/>
      <c r="AE2" s="286"/>
      <c r="AF2" s="286" t="s">
        <v>1650</v>
      </c>
      <c r="AG2" s="286"/>
      <c r="AH2" s="286"/>
      <c r="AI2" s="286"/>
      <c r="AJ2" s="286"/>
      <c r="AK2" s="286"/>
      <c r="AL2" s="286"/>
      <c r="AM2" s="286" t="s">
        <v>825</v>
      </c>
      <c r="AN2" s="286"/>
      <c r="AO2" s="286"/>
      <c r="AP2" s="286"/>
      <c r="AQ2" s="286"/>
      <c r="AR2" s="286"/>
      <c r="AS2" s="286"/>
      <c r="AT2" s="286" t="s">
        <v>827</v>
      </c>
      <c r="AU2" s="286"/>
      <c r="AV2" s="286"/>
      <c r="AW2" s="286"/>
      <c r="AX2" s="286"/>
      <c r="AY2" s="286"/>
      <c r="AZ2" s="286"/>
      <c r="BA2" s="299"/>
      <c r="BB2" s="300"/>
      <c r="BC2" s="300"/>
      <c r="BD2" s="300"/>
      <c r="BE2" s="300"/>
      <c r="BF2" s="300"/>
    </row>
    <row r="3" spans="1:58" s="29" customFormat="1" ht="15" customHeight="1">
      <c r="A3" s="270"/>
      <c r="B3" s="271"/>
      <c r="C3" s="271"/>
      <c r="D3" s="271"/>
      <c r="E3" s="271"/>
      <c r="F3" s="271"/>
      <c r="G3" s="272"/>
      <c r="H3" s="286" t="s">
        <v>812</v>
      </c>
      <c r="I3" s="286"/>
      <c r="J3" s="61"/>
      <c r="K3" s="286" t="s">
        <v>817</v>
      </c>
      <c r="L3" s="286"/>
      <c r="M3" s="286"/>
      <c r="N3" s="286"/>
      <c r="O3" s="286"/>
      <c r="P3" s="286"/>
      <c r="Q3" s="286"/>
      <c r="R3" s="286" t="s">
        <v>820</v>
      </c>
      <c r="S3" s="286"/>
      <c r="T3" s="286"/>
      <c r="U3" s="286"/>
      <c r="V3" s="286"/>
      <c r="W3" s="286"/>
      <c r="X3" s="286"/>
      <c r="Y3" s="286" t="s">
        <v>823</v>
      </c>
      <c r="Z3" s="286"/>
      <c r="AA3" s="286"/>
      <c r="AB3" s="286"/>
      <c r="AC3" s="286"/>
      <c r="AD3" s="286"/>
      <c r="AE3" s="286"/>
      <c r="AF3" s="287" t="s">
        <v>1651</v>
      </c>
      <c r="AG3" s="287"/>
      <c r="AH3" s="287"/>
      <c r="AI3" s="287"/>
      <c r="AJ3" s="287"/>
      <c r="AK3" s="287"/>
      <c r="AL3" s="287"/>
      <c r="AM3" s="286" t="s">
        <v>163</v>
      </c>
      <c r="AN3" s="286"/>
      <c r="AO3" s="286"/>
      <c r="AP3" s="286"/>
      <c r="AQ3" s="286"/>
      <c r="AR3" s="286"/>
      <c r="AS3" s="286"/>
      <c r="AT3" s="286" t="s">
        <v>80</v>
      </c>
      <c r="AU3" s="286"/>
      <c r="AV3" s="286"/>
      <c r="AW3" s="286"/>
      <c r="AX3" s="286"/>
      <c r="AY3" s="286"/>
      <c r="AZ3" s="286"/>
      <c r="BA3" s="299"/>
      <c r="BB3" s="300"/>
      <c r="BC3" s="300"/>
      <c r="BD3" s="300"/>
      <c r="BE3" s="300"/>
      <c r="BF3" s="300"/>
    </row>
    <row r="4" spans="1:58" s="29" customFormat="1" ht="13.5">
      <c r="A4" s="273"/>
      <c r="B4" s="274"/>
      <c r="C4" s="274"/>
      <c r="D4" s="274"/>
      <c r="E4" s="274"/>
      <c r="F4" s="274"/>
      <c r="G4" s="275"/>
      <c r="H4" s="286" t="s">
        <v>813</v>
      </c>
      <c r="I4" s="286"/>
      <c r="J4" s="61"/>
      <c r="K4" s="286" t="s">
        <v>818</v>
      </c>
      <c r="L4" s="286"/>
      <c r="M4" s="286"/>
      <c r="N4" s="286"/>
      <c r="O4" s="286"/>
      <c r="P4" s="286"/>
      <c r="Q4" s="286"/>
      <c r="R4" s="286" t="s">
        <v>821</v>
      </c>
      <c r="S4" s="286"/>
      <c r="T4" s="286"/>
      <c r="U4" s="286"/>
      <c r="V4" s="286"/>
      <c r="W4" s="286"/>
      <c r="X4" s="286"/>
      <c r="Y4" s="286" t="s">
        <v>824</v>
      </c>
      <c r="Z4" s="286"/>
      <c r="AA4" s="286"/>
      <c r="AB4" s="286"/>
      <c r="AC4" s="286"/>
      <c r="AD4" s="286"/>
      <c r="AE4" s="286"/>
      <c r="AF4" s="286" t="s">
        <v>1652</v>
      </c>
      <c r="AG4" s="286"/>
      <c r="AH4" s="286"/>
      <c r="AI4" s="286"/>
      <c r="AJ4" s="286"/>
      <c r="AK4" s="286"/>
      <c r="AL4" s="286"/>
      <c r="AM4" s="286" t="s">
        <v>826</v>
      </c>
      <c r="AN4" s="286"/>
      <c r="AO4" s="286"/>
      <c r="AP4" s="286"/>
      <c r="AQ4" s="286"/>
      <c r="AR4" s="286"/>
      <c r="AS4" s="286"/>
      <c r="AT4" s="286" t="s">
        <v>828</v>
      </c>
      <c r="AU4" s="286"/>
      <c r="AV4" s="286"/>
      <c r="AW4" s="286"/>
      <c r="AX4" s="286"/>
      <c r="AY4" s="286"/>
      <c r="AZ4" s="286"/>
      <c r="BA4" s="302"/>
      <c r="BB4" s="303"/>
      <c r="BC4" s="303"/>
      <c r="BD4" s="303"/>
      <c r="BE4" s="303"/>
      <c r="BF4" s="303"/>
    </row>
    <row r="5" spans="1:58" s="30" customFormat="1" ht="54.75" customHeight="1">
      <c r="A5" s="73" t="s">
        <v>0</v>
      </c>
      <c r="B5" s="74" t="s">
        <v>1928</v>
      </c>
      <c r="C5" s="27" t="s">
        <v>72</v>
      </c>
      <c r="D5" s="27" t="s">
        <v>69</v>
      </c>
      <c r="E5" s="27" t="s">
        <v>70</v>
      </c>
      <c r="F5" s="27" t="s">
        <v>71</v>
      </c>
      <c r="G5" s="27" t="s">
        <v>74</v>
      </c>
      <c r="H5" s="48" t="s">
        <v>0</v>
      </c>
      <c r="I5" s="48" t="s">
        <v>1</v>
      </c>
      <c r="J5" s="27" t="s">
        <v>74</v>
      </c>
      <c r="K5" s="48" t="s">
        <v>0</v>
      </c>
      <c r="L5" s="48" t="s">
        <v>1</v>
      </c>
      <c r="M5" s="27" t="s">
        <v>1787</v>
      </c>
      <c r="N5" s="27" t="s">
        <v>69</v>
      </c>
      <c r="O5" s="27" t="s">
        <v>70</v>
      </c>
      <c r="P5" s="27" t="s">
        <v>71</v>
      </c>
      <c r="Q5" s="27" t="s">
        <v>74</v>
      </c>
      <c r="R5" s="48" t="s">
        <v>0</v>
      </c>
      <c r="S5" s="48" t="s">
        <v>1</v>
      </c>
      <c r="T5" s="43" t="s">
        <v>1788</v>
      </c>
      <c r="U5" s="27" t="s">
        <v>69</v>
      </c>
      <c r="V5" s="27" t="s">
        <v>70</v>
      </c>
      <c r="W5" s="27" t="s">
        <v>71</v>
      </c>
      <c r="X5" s="27" t="s">
        <v>74</v>
      </c>
      <c r="Y5" s="48" t="s">
        <v>0</v>
      </c>
      <c r="Z5" s="48" t="s">
        <v>1</v>
      </c>
      <c r="AA5" s="27" t="s">
        <v>1649</v>
      </c>
      <c r="AB5" s="27" t="s">
        <v>69</v>
      </c>
      <c r="AC5" s="27" t="s">
        <v>70</v>
      </c>
      <c r="AD5" s="27" t="s">
        <v>71</v>
      </c>
      <c r="AE5" s="27" t="s">
        <v>74</v>
      </c>
      <c r="AF5" s="48" t="s">
        <v>0</v>
      </c>
      <c r="AG5" s="48" t="s">
        <v>1</v>
      </c>
      <c r="AH5" s="27" t="s">
        <v>1653</v>
      </c>
      <c r="AI5" s="27" t="s">
        <v>69</v>
      </c>
      <c r="AJ5" s="27" t="s">
        <v>70</v>
      </c>
      <c r="AK5" s="27" t="s">
        <v>71</v>
      </c>
      <c r="AL5" s="27" t="s">
        <v>74</v>
      </c>
      <c r="AM5" s="48" t="s">
        <v>0</v>
      </c>
      <c r="AN5" s="48" t="s">
        <v>1</v>
      </c>
      <c r="AO5" s="27" t="s">
        <v>72</v>
      </c>
      <c r="AP5" s="27" t="s">
        <v>69</v>
      </c>
      <c r="AQ5" s="27" t="s">
        <v>70</v>
      </c>
      <c r="AR5" s="27" t="s">
        <v>71</v>
      </c>
      <c r="AS5" s="27" t="s">
        <v>74</v>
      </c>
      <c r="AT5" s="48" t="s">
        <v>0</v>
      </c>
      <c r="AU5" s="48" t="s">
        <v>1</v>
      </c>
      <c r="AV5" s="27" t="s">
        <v>72</v>
      </c>
      <c r="AW5" s="27" t="s">
        <v>69</v>
      </c>
      <c r="AX5" s="27" t="s">
        <v>70</v>
      </c>
      <c r="AY5" s="27" t="s">
        <v>71</v>
      </c>
      <c r="AZ5" s="27" t="s">
        <v>74</v>
      </c>
      <c r="BA5" s="48" t="s">
        <v>0</v>
      </c>
      <c r="BB5" s="48" t="s">
        <v>1</v>
      </c>
      <c r="BC5" s="27" t="s">
        <v>72</v>
      </c>
      <c r="BD5" s="27" t="s">
        <v>69</v>
      </c>
      <c r="BE5" s="27" t="s">
        <v>70</v>
      </c>
      <c r="BF5" s="27" t="s">
        <v>71</v>
      </c>
    </row>
    <row r="6" spans="1:58" ht="1.5" hidden="1" customHeight="1">
      <c r="A6" s="10"/>
      <c r="B6" s="10"/>
      <c r="C6" s="11"/>
      <c r="D6" s="11"/>
      <c r="E6" s="11"/>
      <c r="F6" s="11"/>
      <c r="G6" s="12"/>
      <c r="H6" s="10"/>
      <c r="I6" s="10"/>
      <c r="J6" s="12"/>
      <c r="K6" s="10"/>
      <c r="L6" s="10"/>
      <c r="M6" s="11"/>
      <c r="N6" s="11"/>
      <c r="O6" s="11"/>
      <c r="P6" s="11"/>
      <c r="Q6" s="12"/>
      <c r="R6" s="10"/>
      <c r="S6" s="10"/>
      <c r="T6" s="11"/>
      <c r="U6" s="11"/>
      <c r="V6" s="11"/>
      <c r="W6" s="11"/>
      <c r="X6" s="12"/>
      <c r="Y6" s="10"/>
      <c r="Z6" s="10"/>
      <c r="AA6" s="11"/>
      <c r="AB6" s="11"/>
      <c r="AC6" s="11"/>
      <c r="AD6" s="11"/>
      <c r="AE6" s="12"/>
      <c r="AF6" s="10"/>
      <c r="AG6" s="10"/>
      <c r="AH6" s="11"/>
      <c r="AI6" s="11"/>
      <c r="AJ6" s="11"/>
      <c r="AK6" s="11"/>
      <c r="AL6" s="12"/>
      <c r="AM6" s="10"/>
      <c r="AN6" s="10"/>
      <c r="AO6" s="11"/>
      <c r="AP6" s="11"/>
      <c r="AQ6" s="11"/>
      <c r="AR6" s="11"/>
      <c r="AS6" s="12"/>
      <c r="AT6" s="10"/>
      <c r="AU6" s="10"/>
      <c r="AV6" s="11"/>
      <c r="AW6" s="11"/>
      <c r="AX6" s="11"/>
      <c r="AY6" s="11"/>
      <c r="AZ6" s="12"/>
      <c r="BA6" s="10"/>
      <c r="BB6" s="10"/>
      <c r="BC6" s="10"/>
      <c r="BD6" s="10"/>
      <c r="BE6" s="10"/>
      <c r="BF6" s="10"/>
    </row>
    <row r="7" spans="1:58" ht="16.5" hidden="1">
      <c r="A7" s="1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9"/>
      <c r="K7" s="1">
        <v>1</v>
      </c>
      <c r="L7" s="2" t="s">
        <v>4</v>
      </c>
      <c r="M7" s="5">
        <v>412</v>
      </c>
      <c r="N7" s="5">
        <v>1236000</v>
      </c>
      <c r="O7" s="5">
        <v>0</v>
      </c>
      <c r="P7" s="5">
        <f>N7+O7</f>
        <v>1236000</v>
      </c>
      <c r="Q7" s="9"/>
      <c r="R7" s="1">
        <v>1</v>
      </c>
      <c r="S7" s="2" t="s">
        <v>4</v>
      </c>
      <c r="T7" s="5">
        <v>0</v>
      </c>
      <c r="U7" s="5">
        <v>1464800</v>
      </c>
      <c r="V7" s="5">
        <v>0</v>
      </c>
      <c r="W7" s="5">
        <f>U7+V7</f>
        <v>1464800</v>
      </c>
      <c r="X7" s="9"/>
      <c r="Y7" s="1">
        <v>1</v>
      </c>
      <c r="Z7" s="2" t="s">
        <v>4</v>
      </c>
      <c r="AA7" s="5">
        <v>1</v>
      </c>
      <c r="AB7" s="5">
        <v>20000</v>
      </c>
      <c r="AC7" s="5">
        <v>0</v>
      </c>
      <c r="AD7" s="5">
        <f>AB7+AC7</f>
        <v>20000</v>
      </c>
      <c r="AE7" s="9"/>
      <c r="AF7" s="1">
        <v>1</v>
      </c>
      <c r="AG7" s="2" t="s">
        <v>4</v>
      </c>
      <c r="AH7" s="5">
        <v>12445</v>
      </c>
      <c r="AI7" s="5">
        <v>1866750</v>
      </c>
      <c r="AJ7" s="5">
        <v>0</v>
      </c>
      <c r="AK7" s="5">
        <f>AI7+AJ7</f>
        <v>1866750</v>
      </c>
      <c r="AL7" s="9"/>
      <c r="AM7" s="1">
        <v>1</v>
      </c>
      <c r="AN7" s="2" t="s">
        <v>4</v>
      </c>
      <c r="AO7" s="5">
        <v>100</v>
      </c>
      <c r="AP7" s="5">
        <v>15000</v>
      </c>
      <c r="AQ7" s="5">
        <v>0</v>
      </c>
      <c r="AR7" s="5">
        <f>AP7+AQ7</f>
        <v>15000</v>
      </c>
      <c r="AS7" s="9"/>
      <c r="AT7" s="1">
        <v>1</v>
      </c>
      <c r="AU7" s="2" t="s">
        <v>4</v>
      </c>
      <c r="AV7" s="5">
        <v>0</v>
      </c>
      <c r="AW7" s="5">
        <v>0</v>
      </c>
      <c r="AX7" s="5">
        <v>0</v>
      </c>
      <c r="AY7" s="5">
        <f>AW7+AX7</f>
        <v>0</v>
      </c>
      <c r="AZ7" s="9"/>
      <c r="BA7" s="1">
        <v>1</v>
      </c>
      <c r="BB7" s="2" t="s">
        <v>4</v>
      </c>
      <c r="BC7" s="2"/>
      <c r="BD7" s="2"/>
      <c r="BE7" s="2"/>
      <c r="BF7" s="2"/>
    </row>
    <row r="8" spans="1:58" ht="16.5" hidden="1">
      <c r="A8" s="1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0">D8+E8</f>
        <v>0</v>
      </c>
      <c r="G8" s="9"/>
      <c r="H8" s="1">
        <v>2</v>
      </c>
      <c r="I8" s="2" t="s">
        <v>5</v>
      </c>
      <c r="J8" s="9"/>
      <c r="K8" s="1">
        <v>2</v>
      </c>
      <c r="L8" s="2" t="s">
        <v>5</v>
      </c>
      <c r="M8" s="5">
        <v>65</v>
      </c>
      <c r="N8" s="5">
        <v>195000</v>
      </c>
      <c r="O8" s="5">
        <v>0</v>
      </c>
      <c r="P8" s="5">
        <f t="shared" ref="P8:P68" si="1">N8+O8</f>
        <v>195000</v>
      </c>
      <c r="Q8" s="9"/>
      <c r="R8" s="1">
        <v>2</v>
      </c>
      <c r="S8" s="2" t="s">
        <v>5</v>
      </c>
      <c r="T8" s="5">
        <v>0</v>
      </c>
      <c r="U8" s="5">
        <v>0</v>
      </c>
      <c r="V8" s="5">
        <v>0</v>
      </c>
      <c r="W8" s="5">
        <f t="shared" ref="W8:W68" si="2">U8+V8</f>
        <v>0</v>
      </c>
      <c r="X8" s="9"/>
      <c r="Y8" s="1">
        <v>2</v>
      </c>
      <c r="Z8" s="2" t="s">
        <v>5</v>
      </c>
      <c r="AA8" s="5">
        <v>1</v>
      </c>
      <c r="AB8" s="5">
        <v>20000</v>
      </c>
      <c r="AC8" s="5">
        <v>0</v>
      </c>
      <c r="AD8" s="5">
        <f t="shared" ref="AD8:AD68" si="3">AB8+AC8</f>
        <v>20000</v>
      </c>
      <c r="AE8" s="9"/>
      <c r="AF8" s="1">
        <v>2</v>
      </c>
      <c r="AG8" s="2" t="s">
        <v>5</v>
      </c>
      <c r="AH8" s="5">
        <v>1010</v>
      </c>
      <c r="AI8" s="5">
        <v>151500</v>
      </c>
      <c r="AJ8" s="5">
        <v>0</v>
      </c>
      <c r="AK8" s="5">
        <f t="shared" ref="AK8:AK68" si="4">AI8+AJ8</f>
        <v>151500</v>
      </c>
      <c r="AL8" s="9"/>
      <c r="AM8" s="1">
        <v>2</v>
      </c>
      <c r="AN8" s="2" t="s">
        <v>5</v>
      </c>
      <c r="AO8" s="5">
        <v>50</v>
      </c>
      <c r="AP8" s="5">
        <v>7500</v>
      </c>
      <c r="AQ8" s="5">
        <v>0</v>
      </c>
      <c r="AR8" s="5">
        <f t="shared" ref="AR8:AR68" si="5">AP8+AQ8</f>
        <v>7500</v>
      </c>
      <c r="AS8" s="9"/>
      <c r="AT8" s="1">
        <v>2</v>
      </c>
      <c r="AU8" s="2" t="s">
        <v>5</v>
      </c>
      <c r="AV8" s="5">
        <v>0</v>
      </c>
      <c r="AW8" s="5">
        <v>0</v>
      </c>
      <c r="AX8" s="5">
        <v>0</v>
      </c>
      <c r="AY8" s="5">
        <f t="shared" ref="AY8:AY68" si="6">AW8+AX8</f>
        <v>0</v>
      </c>
      <c r="AZ8" s="9"/>
      <c r="BA8" s="1">
        <v>2</v>
      </c>
      <c r="BB8" s="2" t="s">
        <v>5</v>
      </c>
      <c r="BC8" s="2"/>
      <c r="BD8" s="2"/>
      <c r="BE8" s="2"/>
      <c r="BF8" s="2"/>
    </row>
    <row r="9" spans="1:58" ht="16.5" hidden="1">
      <c r="A9" s="1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0"/>
        <v>0</v>
      </c>
      <c r="G9" s="9"/>
      <c r="H9" s="1">
        <v>3</v>
      </c>
      <c r="I9" s="2" t="s">
        <v>6</v>
      </c>
      <c r="J9" s="9"/>
      <c r="K9" s="1">
        <v>3</v>
      </c>
      <c r="L9" s="2" t="s">
        <v>6</v>
      </c>
      <c r="M9" s="5">
        <v>240</v>
      </c>
      <c r="N9" s="5">
        <v>720000</v>
      </c>
      <c r="O9" s="5">
        <v>0</v>
      </c>
      <c r="P9" s="5">
        <f t="shared" si="1"/>
        <v>720000</v>
      </c>
      <c r="Q9" s="9"/>
      <c r="R9" s="1">
        <v>3</v>
      </c>
      <c r="S9" s="2" t="s">
        <v>6</v>
      </c>
      <c r="T9" s="5">
        <v>0</v>
      </c>
      <c r="U9" s="5">
        <v>885500</v>
      </c>
      <c r="V9" s="5">
        <v>0</v>
      </c>
      <c r="W9" s="5">
        <f t="shared" si="2"/>
        <v>885500</v>
      </c>
      <c r="X9" s="9"/>
      <c r="Y9" s="1">
        <v>3</v>
      </c>
      <c r="Z9" s="2" t="s">
        <v>6</v>
      </c>
      <c r="AA9" s="5">
        <v>1</v>
      </c>
      <c r="AB9" s="5">
        <v>20000</v>
      </c>
      <c r="AC9" s="5">
        <v>0</v>
      </c>
      <c r="AD9" s="5">
        <f t="shared" si="3"/>
        <v>20000</v>
      </c>
      <c r="AE9" s="9"/>
      <c r="AF9" s="1">
        <v>3</v>
      </c>
      <c r="AG9" s="2" t="s">
        <v>6</v>
      </c>
      <c r="AH9" s="5">
        <v>4439</v>
      </c>
      <c r="AI9" s="5">
        <v>665850</v>
      </c>
      <c r="AJ9" s="5">
        <v>0</v>
      </c>
      <c r="AK9" s="5">
        <f t="shared" si="4"/>
        <v>665850</v>
      </c>
      <c r="AL9" s="9"/>
      <c r="AM9" s="1">
        <v>3</v>
      </c>
      <c r="AN9" s="2" t="s">
        <v>6</v>
      </c>
      <c r="AO9" s="5">
        <v>100</v>
      </c>
      <c r="AP9" s="5">
        <v>15000</v>
      </c>
      <c r="AQ9" s="5">
        <v>0</v>
      </c>
      <c r="AR9" s="5">
        <f t="shared" si="5"/>
        <v>15000</v>
      </c>
      <c r="AS9" s="9"/>
      <c r="AT9" s="1">
        <v>3</v>
      </c>
      <c r="AU9" s="2" t="s">
        <v>6</v>
      </c>
      <c r="AV9" s="5">
        <v>0</v>
      </c>
      <c r="AW9" s="5">
        <v>0</v>
      </c>
      <c r="AX9" s="5">
        <v>0</v>
      </c>
      <c r="AY9" s="5">
        <f t="shared" si="6"/>
        <v>0</v>
      </c>
      <c r="AZ9" s="9"/>
      <c r="BA9" s="1">
        <v>3</v>
      </c>
      <c r="BB9" s="2" t="s">
        <v>6</v>
      </c>
      <c r="BC9" s="2"/>
      <c r="BD9" s="2"/>
      <c r="BE9" s="2"/>
      <c r="BF9" s="2"/>
    </row>
    <row r="10" spans="1:58" ht="16.5" hidden="1">
      <c r="A10" s="1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0"/>
        <v>0</v>
      </c>
      <c r="G10" s="9"/>
      <c r="H10" s="1">
        <v>4</v>
      </c>
      <c r="I10" s="2" t="s">
        <v>7</v>
      </c>
      <c r="J10" s="9"/>
      <c r="K10" s="1">
        <v>4</v>
      </c>
      <c r="L10" s="2" t="s">
        <v>7</v>
      </c>
      <c r="M10" s="5">
        <v>160</v>
      </c>
      <c r="N10" s="5">
        <v>480000</v>
      </c>
      <c r="O10" s="5">
        <v>0</v>
      </c>
      <c r="P10" s="5">
        <f t="shared" si="1"/>
        <v>480000</v>
      </c>
      <c r="Q10" s="9"/>
      <c r="R10" s="1">
        <v>4</v>
      </c>
      <c r="S10" s="2" t="s">
        <v>7</v>
      </c>
      <c r="T10" s="5">
        <v>0</v>
      </c>
      <c r="U10" s="5">
        <v>1042100</v>
      </c>
      <c r="V10" s="5">
        <v>0</v>
      </c>
      <c r="W10" s="5">
        <f t="shared" si="2"/>
        <v>1042100</v>
      </c>
      <c r="X10" s="9"/>
      <c r="Y10" s="1">
        <v>4</v>
      </c>
      <c r="Z10" s="2" t="s">
        <v>7</v>
      </c>
      <c r="AA10" s="5">
        <v>1</v>
      </c>
      <c r="AB10" s="5">
        <v>20000</v>
      </c>
      <c r="AC10" s="5">
        <v>0</v>
      </c>
      <c r="AD10" s="5">
        <f t="shared" si="3"/>
        <v>20000</v>
      </c>
      <c r="AE10" s="9"/>
      <c r="AF10" s="1">
        <v>4</v>
      </c>
      <c r="AG10" s="2" t="s">
        <v>7</v>
      </c>
      <c r="AH10" s="5">
        <v>4749</v>
      </c>
      <c r="AI10" s="5">
        <v>712350</v>
      </c>
      <c r="AJ10" s="5">
        <v>0</v>
      </c>
      <c r="AK10" s="5">
        <f t="shared" si="4"/>
        <v>712350</v>
      </c>
      <c r="AL10" s="9"/>
      <c r="AM10" s="1">
        <v>4</v>
      </c>
      <c r="AN10" s="2" t="s">
        <v>7</v>
      </c>
      <c r="AO10" s="5">
        <v>100</v>
      </c>
      <c r="AP10" s="5">
        <v>15000</v>
      </c>
      <c r="AQ10" s="5">
        <v>0</v>
      </c>
      <c r="AR10" s="5">
        <f t="shared" si="5"/>
        <v>15000</v>
      </c>
      <c r="AS10" s="9"/>
      <c r="AT10" s="1">
        <v>4</v>
      </c>
      <c r="AU10" s="2" t="s">
        <v>7</v>
      </c>
      <c r="AV10" s="5">
        <v>0</v>
      </c>
      <c r="AW10" s="5">
        <v>0</v>
      </c>
      <c r="AX10" s="5">
        <v>0</v>
      </c>
      <c r="AY10" s="5">
        <f t="shared" si="6"/>
        <v>0</v>
      </c>
      <c r="AZ10" s="9"/>
      <c r="BA10" s="1">
        <v>4</v>
      </c>
      <c r="BB10" s="2" t="s">
        <v>7</v>
      </c>
      <c r="BC10" s="2"/>
      <c r="BD10" s="2"/>
      <c r="BE10" s="2"/>
      <c r="BF10" s="2"/>
    </row>
    <row r="11" spans="1:58" ht="16.5" hidden="1">
      <c r="A11" s="1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0"/>
        <v>0</v>
      </c>
      <c r="G11" s="9"/>
      <c r="H11" s="1">
        <v>5</v>
      </c>
      <c r="I11" s="2" t="s">
        <v>8</v>
      </c>
      <c r="J11" s="9"/>
      <c r="K11" s="1">
        <v>5</v>
      </c>
      <c r="L11" s="2" t="s">
        <v>8</v>
      </c>
      <c r="M11" s="5">
        <v>275</v>
      </c>
      <c r="N11" s="5">
        <v>825000</v>
      </c>
      <c r="O11" s="5">
        <v>0</v>
      </c>
      <c r="P11" s="5">
        <f t="shared" si="1"/>
        <v>825000</v>
      </c>
      <c r="Q11" s="9"/>
      <c r="R11" s="1">
        <v>5</v>
      </c>
      <c r="S11" s="2" t="s">
        <v>8</v>
      </c>
      <c r="T11" s="5">
        <v>0</v>
      </c>
      <c r="U11" s="5">
        <v>1113500</v>
      </c>
      <c r="V11" s="5">
        <v>0</v>
      </c>
      <c r="W11" s="5">
        <f t="shared" si="2"/>
        <v>1113500</v>
      </c>
      <c r="X11" s="9"/>
      <c r="Y11" s="1">
        <v>5</v>
      </c>
      <c r="Z11" s="2" t="s">
        <v>8</v>
      </c>
      <c r="AA11" s="5">
        <v>1</v>
      </c>
      <c r="AB11" s="5">
        <v>20000</v>
      </c>
      <c r="AC11" s="5">
        <v>0</v>
      </c>
      <c r="AD11" s="5">
        <f t="shared" si="3"/>
        <v>20000</v>
      </c>
      <c r="AE11" s="9"/>
      <c r="AF11" s="1">
        <v>5</v>
      </c>
      <c r="AG11" s="2" t="s">
        <v>8</v>
      </c>
      <c r="AH11" s="5">
        <v>11404</v>
      </c>
      <c r="AI11" s="5">
        <v>1710600</v>
      </c>
      <c r="AJ11" s="5">
        <v>0</v>
      </c>
      <c r="AK11" s="5">
        <f t="shared" si="4"/>
        <v>1710600</v>
      </c>
      <c r="AL11" s="9"/>
      <c r="AM11" s="1">
        <v>5</v>
      </c>
      <c r="AN11" s="2" t="s">
        <v>8</v>
      </c>
      <c r="AO11" s="5">
        <v>100</v>
      </c>
      <c r="AP11" s="5">
        <v>15000</v>
      </c>
      <c r="AQ11" s="5">
        <v>0</v>
      </c>
      <c r="AR11" s="5">
        <f t="shared" si="5"/>
        <v>15000</v>
      </c>
      <c r="AS11" s="9"/>
      <c r="AT11" s="1">
        <v>5</v>
      </c>
      <c r="AU11" s="2" t="s">
        <v>8</v>
      </c>
      <c r="AV11" s="5">
        <v>0</v>
      </c>
      <c r="AW11" s="5">
        <v>0</v>
      </c>
      <c r="AX11" s="5">
        <v>0</v>
      </c>
      <c r="AY11" s="5">
        <f t="shared" si="6"/>
        <v>0</v>
      </c>
      <c r="AZ11" s="9"/>
      <c r="BA11" s="1">
        <v>5</v>
      </c>
      <c r="BB11" s="2" t="s">
        <v>8</v>
      </c>
      <c r="BC11" s="2"/>
      <c r="BD11" s="2"/>
      <c r="BE11" s="2"/>
      <c r="BF11" s="2"/>
    </row>
    <row r="12" spans="1:58" ht="16.5" hidden="1">
      <c r="A12" s="1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0"/>
        <v>0</v>
      </c>
      <c r="G12" s="9"/>
      <c r="H12" s="1">
        <v>6</v>
      </c>
      <c r="I12" s="2" t="s">
        <v>9</v>
      </c>
      <c r="J12" s="9"/>
      <c r="K12" s="1">
        <v>6</v>
      </c>
      <c r="L12" s="2" t="s">
        <v>9</v>
      </c>
      <c r="M12" s="5">
        <v>310</v>
      </c>
      <c r="N12" s="5">
        <v>930000</v>
      </c>
      <c r="O12" s="5">
        <v>0</v>
      </c>
      <c r="P12" s="5">
        <f t="shared" si="1"/>
        <v>930000</v>
      </c>
      <c r="Q12" s="9"/>
      <c r="R12" s="1">
        <v>6</v>
      </c>
      <c r="S12" s="2" t="s">
        <v>9</v>
      </c>
      <c r="T12" s="5">
        <v>0</v>
      </c>
      <c r="U12" s="5">
        <v>0</v>
      </c>
      <c r="V12" s="5">
        <v>0</v>
      </c>
      <c r="W12" s="5">
        <f t="shared" si="2"/>
        <v>0</v>
      </c>
      <c r="X12" s="9"/>
      <c r="Y12" s="1">
        <v>6</v>
      </c>
      <c r="Z12" s="2" t="s">
        <v>9</v>
      </c>
      <c r="AA12" s="5">
        <v>1</v>
      </c>
      <c r="AB12" s="5">
        <v>20000</v>
      </c>
      <c r="AC12" s="5">
        <v>0</v>
      </c>
      <c r="AD12" s="5">
        <f t="shared" si="3"/>
        <v>20000</v>
      </c>
      <c r="AE12" s="9"/>
      <c r="AF12" s="1">
        <v>6</v>
      </c>
      <c r="AG12" s="2" t="s">
        <v>9</v>
      </c>
      <c r="AH12" s="5">
        <v>5787</v>
      </c>
      <c r="AI12" s="5">
        <v>868050</v>
      </c>
      <c r="AJ12" s="5">
        <v>0</v>
      </c>
      <c r="AK12" s="5">
        <f t="shared" si="4"/>
        <v>868050</v>
      </c>
      <c r="AL12" s="9"/>
      <c r="AM12" s="1">
        <v>6</v>
      </c>
      <c r="AN12" s="2" t="s">
        <v>9</v>
      </c>
      <c r="AO12" s="5">
        <v>100</v>
      </c>
      <c r="AP12" s="5">
        <v>15000</v>
      </c>
      <c r="AQ12" s="5">
        <v>0</v>
      </c>
      <c r="AR12" s="5">
        <f t="shared" si="5"/>
        <v>15000</v>
      </c>
      <c r="AS12" s="9"/>
      <c r="AT12" s="1">
        <v>6</v>
      </c>
      <c r="AU12" s="2" t="s">
        <v>9</v>
      </c>
      <c r="AV12" s="5">
        <v>0</v>
      </c>
      <c r="AW12" s="5">
        <v>0</v>
      </c>
      <c r="AX12" s="5">
        <v>0</v>
      </c>
      <c r="AY12" s="5">
        <f t="shared" si="6"/>
        <v>0</v>
      </c>
      <c r="AZ12" s="9"/>
      <c r="BA12" s="1">
        <v>6</v>
      </c>
      <c r="BB12" s="2" t="s">
        <v>9</v>
      </c>
      <c r="BC12" s="2"/>
      <c r="BD12" s="2"/>
      <c r="BE12" s="2"/>
      <c r="BF12" s="2"/>
    </row>
    <row r="13" spans="1:58" ht="16.5" hidden="1">
      <c r="A13" s="1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0"/>
        <v>0</v>
      </c>
      <c r="G13" s="9"/>
      <c r="H13" s="1">
        <v>7</v>
      </c>
      <c r="I13" s="2" t="s">
        <v>10</v>
      </c>
      <c r="J13" s="9"/>
      <c r="K13" s="1">
        <v>7</v>
      </c>
      <c r="L13" s="2" t="s">
        <v>10</v>
      </c>
      <c r="M13" s="5">
        <v>250</v>
      </c>
      <c r="N13" s="5">
        <v>750000</v>
      </c>
      <c r="O13" s="5">
        <v>0</v>
      </c>
      <c r="P13" s="5">
        <f t="shared" si="1"/>
        <v>750000</v>
      </c>
      <c r="Q13" s="9"/>
      <c r="R13" s="1">
        <v>7</v>
      </c>
      <c r="S13" s="2" t="s">
        <v>10</v>
      </c>
      <c r="T13" s="5">
        <v>0</v>
      </c>
      <c r="U13" s="5">
        <v>0</v>
      </c>
      <c r="V13" s="5">
        <v>0</v>
      </c>
      <c r="W13" s="5">
        <f t="shared" si="2"/>
        <v>0</v>
      </c>
      <c r="X13" s="9"/>
      <c r="Y13" s="1">
        <v>7</v>
      </c>
      <c r="Z13" s="2" t="s">
        <v>10</v>
      </c>
      <c r="AA13" s="5">
        <v>1</v>
      </c>
      <c r="AB13" s="5">
        <v>20000</v>
      </c>
      <c r="AC13" s="5">
        <v>0</v>
      </c>
      <c r="AD13" s="5">
        <f t="shared" si="3"/>
        <v>20000</v>
      </c>
      <c r="AE13" s="9"/>
      <c r="AF13" s="1">
        <v>7</v>
      </c>
      <c r="AG13" s="2" t="s">
        <v>10</v>
      </c>
      <c r="AH13" s="5">
        <v>2211</v>
      </c>
      <c r="AI13" s="5">
        <v>331650</v>
      </c>
      <c r="AJ13" s="5">
        <v>0</v>
      </c>
      <c r="AK13" s="5">
        <f t="shared" si="4"/>
        <v>331650</v>
      </c>
      <c r="AL13" s="9"/>
      <c r="AM13" s="1">
        <v>7</v>
      </c>
      <c r="AN13" s="2" t="s">
        <v>10</v>
      </c>
      <c r="AO13" s="5">
        <v>100</v>
      </c>
      <c r="AP13" s="5">
        <v>15000</v>
      </c>
      <c r="AQ13" s="5">
        <v>0</v>
      </c>
      <c r="AR13" s="5">
        <f t="shared" si="5"/>
        <v>15000</v>
      </c>
      <c r="AS13" s="9"/>
      <c r="AT13" s="1">
        <v>7</v>
      </c>
      <c r="AU13" s="2" t="s">
        <v>10</v>
      </c>
      <c r="AV13" s="5">
        <v>0</v>
      </c>
      <c r="AW13" s="5">
        <v>0</v>
      </c>
      <c r="AX13" s="5">
        <v>0</v>
      </c>
      <c r="AY13" s="5">
        <f t="shared" si="6"/>
        <v>0</v>
      </c>
      <c r="AZ13" s="9"/>
      <c r="BA13" s="1">
        <v>7</v>
      </c>
      <c r="BB13" s="2" t="s">
        <v>10</v>
      </c>
      <c r="BC13" s="2"/>
      <c r="BD13" s="2"/>
      <c r="BE13" s="2"/>
      <c r="BF13" s="2"/>
    </row>
    <row r="14" spans="1:58" ht="16.5" hidden="1">
      <c r="A14" s="1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0"/>
        <v>0</v>
      </c>
      <c r="G14" s="9"/>
      <c r="H14" s="1">
        <v>8</v>
      </c>
      <c r="I14" s="2" t="s">
        <v>11</v>
      </c>
      <c r="J14" s="9"/>
      <c r="K14" s="1">
        <v>8</v>
      </c>
      <c r="L14" s="2" t="s">
        <v>11</v>
      </c>
      <c r="M14" s="5">
        <v>150</v>
      </c>
      <c r="N14" s="5">
        <v>450000</v>
      </c>
      <c r="O14" s="5">
        <v>0</v>
      </c>
      <c r="P14" s="5">
        <f t="shared" si="1"/>
        <v>450000</v>
      </c>
      <c r="Q14" s="9"/>
      <c r="R14" s="1">
        <v>8</v>
      </c>
      <c r="S14" s="2" t="s">
        <v>11</v>
      </c>
      <c r="T14" s="5">
        <v>0</v>
      </c>
      <c r="U14" s="5">
        <v>0</v>
      </c>
      <c r="V14" s="5">
        <v>0</v>
      </c>
      <c r="W14" s="5">
        <f t="shared" si="2"/>
        <v>0</v>
      </c>
      <c r="X14" s="9"/>
      <c r="Y14" s="1">
        <v>8</v>
      </c>
      <c r="Z14" s="2" t="s">
        <v>11</v>
      </c>
      <c r="AA14" s="5">
        <v>1</v>
      </c>
      <c r="AB14" s="5">
        <v>20000</v>
      </c>
      <c r="AC14" s="5">
        <v>0</v>
      </c>
      <c r="AD14" s="5">
        <f t="shared" si="3"/>
        <v>20000</v>
      </c>
      <c r="AE14" s="9"/>
      <c r="AF14" s="1">
        <v>8</v>
      </c>
      <c r="AG14" s="2" t="s">
        <v>11</v>
      </c>
      <c r="AH14" s="5">
        <v>2003</v>
      </c>
      <c r="AI14" s="5">
        <v>300450</v>
      </c>
      <c r="AJ14" s="5">
        <v>0</v>
      </c>
      <c r="AK14" s="5">
        <f t="shared" si="4"/>
        <v>300450</v>
      </c>
      <c r="AL14" s="9"/>
      <c r="AM14" s="1">
        <v>8</v>
      </c>
      <c r="AN14" s="2" t="s">
        <v>11</v>
      </c>
      <c r="AO14" s="5">
        <v>100</v>
      </c>
      <c r="AP14" s="5">
        <v>15000</v>
      </c>
      <c r="AQ14" s="5">
        <v>0</v>
      </c>
      <c r="AR14" s="5">
        <f t="shared" si="5"/>
        <v>15000</v>
      </c>
      <c r="AS14" s="9"/>
      <c r="AT14" s="1">
        <v>8</v>
      </c>
      <c r="AU14" s="2" t="s">
        <v>11</v>
      </c>
      <c r="AV14" s="5">
        <v>0</v>
      </c>
      <c r="AW14" s="5">
        <v>0</v>
      </c>
      <c r="AX14" s="5">
        <v>0</v>
      </c>
      <c r="AY14" s="5">
        <f t="shared" si="6"/>
        <v>0</v>
      </c>
      <c r="AZ14" s="9"/>
      <c r="BA14" s="1">
        <v>8</v>
      </c>
      <c r="BB14" s="2" t="s">
        <v>11</v>
      </c>
      <c r="BC14" s="2"/>
      <c r="BD14" s="2"/>
      <c r="BE14" s="2"/>
      <c r="BF14" s="2"/>
    </row>
    <row r="15" spans="1:58" ht="16.5" hidden="1">
      <c r="A15" s="1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0"/>
        <v>0</v>
      </c>
      <c r="G15" s="9"/>
      <c r="H15" s="1">
        <v>9</v>
      </c>
      <c r="I15" s="2" t="s">
        <v>12</v>
      </c>
      <c r="J15" s="9"/>
      <c r="K15" s="1">
        <v>9</v>
      </c>
      <c r="L15" s="2" t="s">
        <v>12</v>
      </c>
      <c r="M15" s="5">
        <v>365</v>
      </c>
      <c r="N15" s="5">
        <v>1095000</v>
      </c>
      <c r="O15" s="5">
        <v>0</v>
      </c>
      <c r="P15" s="5">
        <f t="shared" si="1"/>
        <v>1095000</v>
      </c>
      <c r="Q15" s="9"/>
      <c r="R15" s="1">
        <v>9</v>
      </c>
      <c r="S15" s="2" t="s">
        <v>12</v>
      </c>
      <c r="T15" s="5">
        <v>0</v>
      </c>
      <c r="U15" s="5">
        <v>1224800</v>
      </c>
      <c r="V15" s="5">
        <v>0</v>
      </c>
      <c r="W15" s="5">
        <f t="shared" si="2"/>
        <v>1224800</v>
      </c>
      <c r="X15" s="9"/>
      <c r="Y15" s="1">
        <v>9</v>
      </c>
      <c r="Z15" s="2" t="s">
        <v>12</v>
      </c>
      <c r="AA15" s="5">
        <v>1</v>
      </c>
      <c r="AB15" s="5">
        <v>20000</v>
      </c>
      <c r="AC15" s="5">
        <v>0</v>
      </c>
      <c r="AD15" s="5">
        <f t="shared" si="3"/>
        <v>20000</v>
      </c>
      <c r="AE15" s="9"/>
      <c r="AF15" s="1">
        <v>9</v>
      </c>
      <c r="AG15" s="2" t="s">
        <v>12</v>
      </c>
      <c r="AH15" s="5">
        <v>4051</v>
      </c>
      <c r="AI15" s="5">
        <v>607650</v>
      </c>
      <c r="AJ15" s="5">
        <v>0</v>
      </c>
      <c r="AK15" s="5">
        <f t="shared" si="4"/>
        <v>607650</v>
      </c>
      <c r="AL15" s="9"/>
      <c r="AM15" s="1">
        <v>9</v>
      </c>
      <c r="AN15" s="2" t="s">
        <v>12</v>
      </c>
      <c r="AO15" s="5">
        <v>100</v>
      </c>
      <c r="AP15" s="5">
        <v>15000</v>
      </c>
      <c r="AQ15" s="5">
        <v>0</v>
      </c>
      <c r="AR15" s="5">
        <f t="shared" si="5"/>
        <v>15000</v>
      </c>
      <c r="AS15" s="9"/>
      <c r="AT15" s="1">
        <v>9</v>
      </c>
      <c r="AU15" s="2" t="s">
        <v>12</v>
      </c>
      <c r="AV15" s="5">
        <v>0</v>
      </c>
      <c r="AW15" s="5">
        <v>0</v>
      </c>
      <c r="AX15" s="5">
        <v>0</v>
      </c>
      <c r="AY15" s="5">
        <f t="shared" si="6"/>
        <v>0</v>
      </c>
      <c r="AZ15" s="9"/>
      <c r="BA15" s="1">
        <v>9</v>
      </c>
      <c r="BB15" s="2" t="s">
        <v>12</v>
      </c>
      <c r="BC15" s="2"/>
      <c r="BD15" s="2"/>
      <c r="BE15" s="2"/>
      <c r="BF15" s="2"/>
    </row>
    <row r="16" spans="1:58" ht="16.5" hidden="1">
      <c r="A16" s="1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0"/>
        <v>0</v>
      </c>
      <c r="G16" s="9"/>
      <c r="H16" s="1">
        <v>10</v>
      </c>
      <c r="I16" s="2" t="s">
        <v>13</v>
      </c>
      <c r="J16" s="9"/>
      <c r="K16" s="1">
        <v>10</v>
      </c>
      <c r="L16" s="2" t="s">
        <v>13</v>
      </c>
      <c r="M16" s="5">
        <v>499</v>
      </c>
      <c r="N16" s="5">
        <v>1497000</v>
      </c>
      <c r="O16" s="5">
        <v>0</v>
      </c>
      <c r="P16" s="5">
        <f t="shared" si="1"/>
        <v>1497000</v>
      </c>
      <c r="Q16" s="9"/>
      <c r="R16" s="1">
        <v>10</v>
      </c>
      <c r="S16" s="2" t="s">
        <v>13</v>
      </c>
      <c r="T16" s="5">
        <v>0</v>
      </c>
      <c r="U16" s="5">
        <v>1997800</v>
      </c>
      <c r="V16" s="5">
        <v>0</v>
      </c>
      <c r="W16" s="5">
        <f t="shared" si="2"/>
        <v>1997800</v>
      </c>
      <c r="X16" s="9"/>
      <c r="Y16" s="1">
        <v>10</v>
      </c>
      <c r="Z16" s="2" t="s">
        <v>13</v>
      </c>
      <c r="AA16" s="5">
        <v>1</v>
      </c>
      <c r="AB16" s="5">
        <v>20000</v>
      </c>
      <c r="AC16" s="5">
        <v>0</v>
      </c>
      <c r="AD16" s="5">
        <f t="shared" si="3"/>
        <v>20000</v>
      </c>
      <c r="AE16" s="9"/>
      <c r="AF16" s="1">
        <v>10</v>
      </c>
      <c r="AG16" s="2" t="s">
        <v>13</v>
      </c>
      <c r="AH16" s="5">
        <v>6282</v>
      </c>
      <c r="AI16" s="5">
        <v>942300</v>
      </c>
      <c r="AJ16" s="5">
        <v>0</v>
      </c>
      <c r="AK16" s="5">
        <f t="shared" si="4"/>
        <v>942300</v>
      </c>
      <c r="AL16" s="9"/>
      <c r="AM16" s="1">
        <v>10</v>
      </c>
      <c r="AN16" s="2" t="s">
        <v>13</v>
      </c>
      <c r="AO16" s="5">
        <v>100</v>
      </c>
      <c r="AP16" s="5">
        <v>15000</v>
      </c>
      <c r="AQ16" s="5">
        <v>0</v>
      </c>
      <c r="AR16" s="5">
        <f t="shared" si="5"/>
        <v>15000</v>
      </c>
      <c r="AS16" s="9"/>
      <c r="AT16" s="1">
        <v>10</v>
      </c>
      <c r="AU16" s="2" t="s">
        <v>13</v>
      </c>
      <c r="AV16" s="5">
        <v>0</v>
      </c>
      <c r="AW16" s="5">
        <v>0</v>
      </c>
      <c r="AX16" s="5">
        <v>0</v>
      </c>
      <c r="AY16" s="5">
        <f t="shared" si="6"/>
        <v>0</v>
      </c>
      <c r="AZ16" s="9"/>
      <c r="BA16" s="1">
        <v>10</v>
      </c>
      <c r="BB16" s="2" t="s">
        <v>13</v>
      </c>
      <c r="BC16" s="2"/>
      <c r="BD16" s="2"/>
      <c r="BE16" s="2"/>
      <c r="BF16" s="2"/>
    </row>
    <row r="17" spans="1:58" ht="16.5" hidden="1">
      <c r="A17" s="1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0"/>
        <v>0</v>
      </c>
      <c r="G17" s="9"/>
      <c r="H17" s="1">
        <v>11</v>
      </c>
      <c r="I17" s="2" t="s">
        <v>14</v>
      </c>
      <c r="J17" s="9"/>
      <c r="K17" s="1">
        <v>11</v>
      </c>
      <c r="L17" s="2" t="s">
        <v>14</v>
      </c>
      <c r="M17" s="5">
        <v>386</v>
      </c>
      <c r="N17" s="5">
        <v>1158000</v>
      </c>
      <c r="O17" s="5">
        <v>0</v>
      </c>
      <c r="P17" s="5">
        <f t="shared" si="1"/>
        <v>1158000</v>
      </c>
      <c r="Q17" s="9"/>
      <c r="R17" s="1">
        <v>11</v>
      </c>
      <c r="S17" s="2" t="s">
        <v>14</v>
      </c>
      <c r="T17" s="5">
        <v>0</v>
      </c>
      <c r="U17" s="5">
        <v>1969500</v>
      </c>
      <c r="V17" s="5">
        <v>0</v>
      </c>
      <c r="W17" s="5">
        <f t="shared" si="2"/>
        <v>1969500</v>
      </c>
      <c r="X17" s="9"/>
      <c r="Y17" s="1">
        <v>11</v>
      </c>
      <c r="Z17" s="2" t="s">
        <v>14</v>
      </c>
      <c r="AA17" s="5">
        <v>1</v>
      </c>
      <c r="AB17" s="5">
        <v>20000</v>
      </c>
      <c r="AC17" s="5">
        <v>0</v>
      </c>
      <c r="AD17" s="5">
        <f t="shared" si="3"/>
        <v>20000</v>
      </c>
      <c r="AE17" s="9"/>
      <c r="AF17" s="1">
        <v>11</v>
      </c>
      <c r="AG17" s="2" t="s">
        <v>14</v>
      </c>
      <c r="AH17" s="5">
        <v>4752</v>
      </c>
      <c r="AI17" s="5">
        <v>712800</v>
      </c>
      <c r="AJ17" s="5">
        <v>0</v>
      </c>
      <c r="AK17" s="5">
        <f t="shared" si="4"/>
        <v>712800</v>
      </c>
      <c r="AL17" s="9"/>
      <c r="AM17" s="1">
        <v>11</v>
      </c>
      <c r="AN17" s="2" t="s">
        <v>14</v>
      </c>
      <c r="AO17" s="5">
        <v>100</v>
      </c>
      <c r="AP17" s="5">
        <v>15000</v>
      </c>
      <c r="AQ17" s="5">
        <v>0</v>
      </c>
      <c r="AR17" s="5">
        <f t="shared" si="5"/>
        <v>15000</v>
      </c>
      <c r="AS17" s="9"/>
      <c r="AT17" s="1">
        <v>11</v>
      </c>
      <c r="AU17" s="2" t="s">
        <v>14</v>
      </c>
      <c r="AV17" s="5">
        <v>0</v>
      </c>
      <c r="AW17" s="5">
        <v>0</v>
      </c>
      <c r="AX17" s="5">
        <v>0</v>
      </c>
      <c r="AY17" s="5">
        <f t="shared" si="6"/>
        <v>0</v>
      </c>
      <c r="AZ17" s="9"/>
      <c r="BA17" s="1">
        <v>11</v>
      </c>
      <c r="BB17" s="2" t="s">
        <v>14</v>
      </c>
      <c r="BC17" s="2"/>
      <c r="BD17" s="2"/>
      <c r="BE17" s="2"/>
      <c r="BF17" s="2"/>
    </row>
    <row r="18" spans="1:58" ht="16.5" hidden="1">
      <c r="A18" s="1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0"/>
        <v>0</v>
      </c>
      <c r="G18" s="9"/>
      <c r="H18" s="1">
        <v>12</v>
      </c>
      <c r="I18" s="2" t="s">
        <v>15</v>
      </c>
      <c r="J18" s="9"/>
      <c r="K18" s="1">
        <v>12</v>
      </c>
      <c r="L18" s="2" t="s">
        <v>15</v>
      </c>
      <c r="M18" s="5">
        <v>297</v>
      </c>
      <c r="N18" s="5">
        <v>891000</v>
      </c>
      <c r="O18" s="5">
        <v>0</v>
      </c>
      <c r="P18" s="5">
        <f t="shared" si="1"/>
        <v>891000</v>
      </c>
      <c r="Q18" s="9"/>
      <c r="R18" s="1">
        <v>12</v>
      </c>
      <c r="S18" s="2" t="s">
        <v>15</v>
      </c>
      <c r="T18" s="5">
        <v>0</v>
      </c>
      <c r="U18" s="5">
        <v>0</v>
      </c>
      <c r="V18" s="5">
        <v>0</v>
      </c>
      <c r="W18" s="5">
        <f t="shared" si="2"/>
        <v>0</v>
      </c>
      <c r="X18" s="9"/>
      <c r="Y18" s="1">
        <v>12</v>
      </c>
      <c r="Z18" s="2" t="s">
        <v>15</v>
      </c>
      <c r="AA18" s="5">
        <v>1</v>
      </c>
      <c r="AB18" s="5">
        <v>20000</v>
      </c>
      <c r="AC18" s="5">
        <v>0</v>
      </c>
      <c r="AD18" s="5">
        <f t="shared" si="3"/>
        <v>20000</v>
      </c>
      <c r="AE18" s="9"/>
      <c r="AF18" s="1">
        <v>12</v>
      </c>
      <c r="AG18" s="2" t="s">
        <v>15</v>
      </c>
      <c r="AH18" s="5">
        <v>4155</v>
      </c>
      <c r="AI18" s="5">
        <v>623250</v>
      </c>
      <c r="AJ18" s="5">
        <v>0</v>
      </c>
      <c r="AK18" s="5">
        <f t="shared" si="4"/>
        <v>623250</v>
      </c>
      <c r="AL18" s="9"/>
      <c r="AM18" s="1">
        <v>12</v>
      </c>
      <c r="AN18" s="2" t="s">
        <v>15</v>
      </c>
      <c r="AO18" s="5">
        <v>100</v>
      </c>
      <c r="AP18" s="5">
        <v>15000</v>
      </c>
      <c r="AQ18" s="5">
        <v>0</v>
      </c>
      <c r="AR18" s="5">
        <f t="shared" si="5"/>
        <v>15000</v>
      </c>
      <c r="AS18" s="9"/>
      <c r="AT18" s="1">
        <v>12</v>
      </c>
      <c r="AU18" s="2" t="s">
        <v>15</v>
      </c>
      <c r="AV18" s="5">
        <v>0</v>
      </c>
      <c r="AW18" s="5">
        <v>0</v>
      </c>
      <c r="AX18" s="5">
        <v>0</v>
      </c>
      <c r="AY18" s="5">
        <f t="shared" si="6"/>
        <v>0</v>
      </c>
      <c r="AZ18" s="9"/>
      <c r="BA18" s="1">
        <v>12</v>
      </c>
      <c r="BB18" s="2" t="s">
        <v>15</v>
      </c>
      <c r="BC18" s="2"/>
      <c r="BD18" s="2"/>
      <c r="BE18" s="2"/>
      <c r="BF18" s="2"/>
    </row>
    <row r="19" spans="1:58" ht="16.5" hidden="1">
      <c r="A19" s="1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0"/>
        <v>0</v>
      </c>
      <c r="G19" s="9"/>
      <c r="H19" s="1">
        <v>13</v>
      </c>
      <c r="I19" s="2" t="s">
        <v>16</v>
      </c>
      <c r="J19" s="9"/>
      <c r="K19" s="1">
        <v>13</v>
      </c>
      <c r="L19" s="2" t="s">
        <v>16</v>
      </c>
      <c r="M19" s="5">
        <v>221</v>
      </c>
      <c r="N19" s="5">
        <v>663000</v>
      </c>
      <c r="O19" s="5">
        <v>0</v>
      </c>
      <c r="P19" s="5">
        <f t="shared" si="1"/>
        <v>663000</v>
      </c>
      <c r="Q19" s="9"/>
      <c r="R19" s="1">
        <v>13</v>
      </c>
      <c r="S19" s="2" t="s">
        <v>16</v>
      </c>
      <c r="T19" s="5">
        <v>0</v>
      </c>
      <c r="U19" s="5">
        <v>1086700</v>
      </c>
      <c r="V19" s="5">
        <v>0</v>
      </c>
      <c r="W19" s="5">
        <f t="shared" si="2"/>
        <v>1086700</v>
      </c>
      <c r="X19" s="9"/>
      <c r="Y19" s="1">
        <v>13</v>
      </c>
      <c r="Z19" s="2" t="s">
        <v>16</v>
      </c>
      <c r="AA19" s="5">
        <v>1</v>
      </c>
      <c r="AB19" s="5">
        <v>20000</v>
      </c>
      <c r="AC19" s="5">
        <v>0</v>
      </c>
      <c r="AD19" s="5">
        <f t="shared" si="3"/>
        <v>20000</v>
      </c>
      <c r="AE19" s="9"/>
      <c r="AF19" s="1">
        <v>13</v>
      </c>
      <c r="AG19" s="2" t="s">
        <v>16</v>
      </c>
      <c r="AH19" s="5">
        <v>2304</v>
      </c>
      <c r="AI19" s="5">
        <v>345600</v>
      </c>
      <c r="AJ19" s="5">
        <v>0</v>
      </c>
      <c r="AK19" s="5">
        <f t="shared" si="4"/>
        <v>345600</v>
      </c>
      <c r="AL19" s="9"/>
      <c r="AM19" s="1">
        <v>13</v>
      </c>
      <c r="AN19" s="2" t="s">
        <v>16</v>
      </c>
      <c r="AO19" s="5">
        <v>50</v>
      </c>
      <c r="AP19" s="5">
        <v>7500</v>
      </c>
      <c r="AQ19" s="5">
        <v>0</v>
      </c>
      <c r="AR19" s="5">
        <f t="shared" si="5"/>
        <v>7500</v>
      </c>
      <c r="AS19" s="9"/>
      <c r="AT19" s="1">
        <v>13</v>
      </c>
      <c r="AU19" s="2" t="s">
        <v>16</v>
      </c>
      <c r="AV19" s="5">
        <v>0</v>
      </c>
      <c r="AW19" s="5">
        <v>0</v>
      </c>
      <c r="AX19" s="5">
        <v>0</v>
      </c>
      <c r="AY19" s="5">
        <f t="shared" si="6"/>
        <v>0</v>
      </c>
      <c r="AZ19" s="9"/>
      <c r="BA19" s="1">
        <v>13</v>
      </c>
      <c r="BB19" s="2" t="s">
        <v>16</v>
      </c>
      <c r="BC19" s="2"/>
      <c r="BD19" s="2"/>
      <c r="BE19" s="2"/>
      <c r="BF19" s="2"/>
    </row>
    <row r="20" spans="1:58" ht="16.5" hidden="1">
      <c r="A20" s="1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0"/>
        <v>0</v>
      </c>
      <c r="G20" s="9"/>
      <c r="H20" s="1">
        <v>14</v>
      </c>
      <c r="I20" s="2" t="s">
        <v>17</v>
      </c>
      <c r="J20" s="9"/>
      <c r="K20" s="1">
        <v>14</v>
      </c>
      <c r="L20" s="2" t="s">
        <v>17</v>
      </c>
      <c r="M20" s="5">
        <v>106</v>
      </c>
      <c r="N20" s="5">
        <v>318000</v>
      </c>
      <c r="O20" s="5">
        <v>0</v>
      </c>
      <c r="P20" s="5">
        <f t="shared" si="1"/>
        <v>318000</v>
      </c>
      <c r="Q20" s="9"/>
      <c r="R20" s="1">
        <v>14</v>
      </c>
      <c r="S20" s="2" t="s">
        <v>17</v>
      </c>
      <c r="T20" s="5">
        <v>0</v>
      </c>
      <c r="U20" s="5">
        <v>0</v>
      </c>
      <c r="V20" s="5">
        <v>0</v>
      </c>
      <c r="W20" s="5">
        <f t="shared" si="2"/>
        <v>0</v>
      </c>
      <c r="X20" s="9"/>
      <c r="Y20" s="1">
        <v>14</v>
      </c>
      <c r="Z20" s="2" t="s">
        <v>17</v>
      </c>
      <c r="AA20" s="5">
        <v>1</v>
      </c>
      <c r="AB20" s="5">
        <v>20000</v>
      </c>
      <c r="AC20" s="5">
        <v>0</v>
      </c>
      <c r="AD20" s="5">
        <f t="shared" si="3"/>
        <v>20000</v>
      </c>
      <c r="AE20" s="9"/>
      <c r="AF20" s="1">
        <v>14</v>
      </c>
      <c r="AG20" s="2" t="s">
        <v>17</v>
      </c>
      <c r="AH20" s="5">
        <v>1795</v>
      </c>
      <c r="AI20" s="5">
        <v>269250</v>
      </c>
      <c r="AJ20" s="5">
        <v>0</v>
      </c>
      <c r="AK20" s="5">
        <f t="shared" si="4"/>
        <v>269250</v>
      </c>
      <c r="AL20" s="9"/>
      <c r="AM20" s="1">
        <v>14</v>
      </c>
      <c r="AN20" s="2" t="s">
        <v>17</v>
      </c>
      <c r="AO20" s="5">
        <v>50</v>
      </c>
      <c r="AP20" s="5">
        <v>7500</v>
      </c>
      <c r="AQ20" s="5">
        <v>0</v>
      </c>
      <c r="AR20" s="5">
        <f t="shared" si="5"/>
        <v>7500</v>
      </c>
      <c r="AS20" s="9"/>
      <c r="AT20" s="1">
        <v>14</v>
      </c>
      <c r="AU20" s="2" t="s">
        <v>17</v>
      </c>
      <c r="AV20" s="5">
        <v>0</v>
      </c>
      <c r="AW20" s="5">
        <v>0</v>
      </c>
      <c r="AX20" s="5">
        <v>0</v>
      </c>
      <c r="AY20" s="5">
        <f t="shared" si="6"/>
        <v>0</v>
      </c>
      <c r="AZ20" s="9"/>
      <c r="BA20" s="1">
        <v>14</v>
      </c>
      <c r="BB20" s="2" t="s">
        <v>17</v>
      </c>
      <c r="BC20" s="2"/>
      <c r="BD20" s="2"/>
      <c r="BE20" s="2"/>
      <c r="BF20" s="2"/>
    </row>
    <row r="21" spans="1:58" ht="16.5" hidden="1">
      <c r="A21" s="1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0"/>
        <v>0</v>
      </c>
      <c r="G21" s="9"/>
      <c r="H21" s="1">
        <v>15</v>
      </c>
      <c r="I21" s="2" t="s">
        <v>18</v>
      </c>
      <c r="J21" s="9"/>
      <c r="K21" s="1">
        <v>15</v>
      </c>
      <c r="L21" s="2" t="s">
        <v>18</v>
      </c>
      <c r="M21" s="5">
        <v>150</v>
      </c>
      <c r="N21" s="5">
        <v>450000</v>
      </c>
      <c r="O21" s="5">
        <v>0</v>
      </c>
      <c r="P21" s="5">
        <f t="shared" si="1"/>
        <v>450000</v>
      </c>
      <c r="Q21" s="9"/>
      <c r="R21" s="1">
        <v>15</v>
      </c>
      <c r="S21" s="2" t="s">
        <v>18</v>
      </c>
      <c r="T21" s="5">
        <v>0</v>
      </c>
      <c r="U21" s="5">
        <v>0</v>
      </c>
      <c r="V21" s="5">
        <v>0</v>
      </c>
      <c r="W21" s="5">
        <f t="shared" si="2"/>
        <v>0</v>
      </c>
      <c r="X21" s="9"/>
      <c r="Y21" s="1">
        <v>15</v>
      </c>
      <c r="Z21" s="2" t="s">
        <v>18</v>
      </c>
      <c r="AA21" s="5">
        <v>1</v>
      </c>
      <c r="AB21" s="5">
        <v>20000</v>
      </c>
      <c r="AC21" s="5">
        <v>0</v>
      </c>
      <c r="AD21" s="5">
        <f t="shared" si="3"/>
        <v>20000</v>
      </c>
      <c r="AE21" s="9"/>
      <c r="AF21" s="1">
        <v>15</v>
      </c>
      <c r="AG21" s="2" t="s">
        <v>18</v>
      </c>
      <c r="AH21" s="5">
        <v>2373</v>
      </c>
      <c r="AI21" s="5">
        <v>355950</v>
      </c>
      <c r="AJ21" s="5">
        <v>0</v>
      </c>
      <c r="AK21" s="5">
        <f t="shared" si="4"/>
        <v>355950</v>
      </c>
      <c r="AL21" s="9"/>
      <c r="AM21" s="1">
        <v>15</v>
      </c>
      <c r="AN21" s="2" t="s">
        <v>18</v>
      </c>
      <c r="AO21" s="5">
        <v>100</v>
      </c>
      <c r="AP21" s="5">
        <v>15000</v>
      </c>
      <c r="AQ21" s="5">
        <v>0</v>
      </c>
      <c r="AR21" s="5">
        <f t="shared" si="5"/>
        <v>15000</v>
      </c>
      <c r="AS21" s="9"/>
      <c r="AT21" s="1">
        <v>15</v>
      </c>
      <c r="AU21" s="2" t="s">
        <v>18</v>
      </c>
      <c r="AV21" s="5">
        <v>0</v>
      </c>
      <c r="AW21" s="5">
        <v>0</v>
      </c>
      <c r="AX21" s="5">
        <v>0</v>
      </c>
      <c r="AY21" s="5">
        <f t="shared" si="6"/>
        <v>0</v>
      </c>
      <c r="AZ21" s="9"/>
      <c r="BA21" s="1">
        <v>15</v>
      </c>
      <c r="BB21" s="2" t="s">
        <v>18</v>
      </c>
      <c r="BC21" s="2"/>
      <c r="BD21" s="2"/>
      <c r="BE21" s="2"/>
      <c r="BF21" s="2"/>
    </row>
    <row r="22" spans="1:58" ht="16.5" hidden="1">
      <c r="A22" s="1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0"/>
        <v>0</v>
      </c>
      <c r="G22" s="9"/>
      <c r="H22" s="1">
        <v>16</v>
      </c>
      <c r="I22" s="2" t="s">
        <v>19</v>
      </c>
      <c r="J22" s="9"/>
      <c r="K22" s="1">
        <v>16</v>
      </c>
      <c r="L22" s="2" t="s">
        <v>19</v>
      </c>
      <c r="M22" s="5">
        <v>374</v>
      </c>
      <c r="N22" s="5">
        <v>1122000</v>
      </c>
      <c r="O22" s="5">
        <v>0</v>
      </c>
      <c r="P22" s="5">
        <f t="shared" si="1"/>
        <v>1122000</v>
      </c>
      <c r="Q22" s="9"/>
      <c r="R22" s="1">
        <v>16</v>
      </c>
      <c r="S22" s="2" t="s">
        <v>19</v>
      </c>
      <c r="T22" s="5">
        <v>0</v>
      </c>
      <c r="U22" s="5">
        <v>2073400</v>
      </c>
      <c r="V22" s="5">
        <v>0</v>
      </c>
      <c r="W22" s="5">
        <f t="shared" si="2"/>
        <v>2073400</v>
      </c>
      <c r="X22" s="9"/>
      <c r="Y22" s="1">
        <v>16</v>
      </c>
      <c r="Z22" s="2" t="s">
        <v>19</v>
      </c>
      <c r="AA22" s="5">
        <v>1</v>
      </c>
      <c r="AB22" s="5">
        <v>20000</v>
      </c>
      <c r="AC22" s="5">
        <v>0</v>
      </c>
      <c r="AD22" s="5">
        <f t="shared" si="3"/>
        <v>20000</v>
      </c>
      <c r="AE22" s="9"/>
      <c r="AF22" s="1">
        <v>16</v>
      </c>
      <c r="AG22" s="2" t="s">
        <v>19</v>
      </c>
      <c r="AH22" s="5">
        <v>5295</v>
      </c>
      <c r="AI22" s="5">
        <v>794250</v>
      </c>
      <c r="AJ22" s="5">
        <v>0</v>
      </c>
      <c r="AK22" s="5">
        <f t="shared" si="4"/>
        <v>794250</v>
      </c>
      <c r="AL22" s="9"/>
      <c r="AM22" s="1">
        <v>16</v>
      </c>
      <c r="AN22" s="2" t="s">
        <v>19</v>
      </c>
      <c r="AO22" s="5">
        <v>100</v>
      </c>
      <c r="AP22" s="5">
        <v>15000</v>
      </c>
      <c r="AQ22" s="5">
        <v>0</v>
      </c>
      <c r="AR22" s="5">
        <f t="shared" si="5"/>
        <v>15000</v>
      </c>
      <c r="AS22" s="9"/>
      <c r="AT22" s="1">
        <v>16</v>
      </c>
      <c r="AU22" s="2" t="s">
        <v>19</v>
      </c>
      <c r="AV22" s="5">
        <v>0</v>
      </c>
      <c r="AW22" s="5">
        <v>0</v>
      </c>
      <c r="AX22" s="5">
        <v>0</v>
      </c>
      <c r="AY22" s="5">
        <f t="shared" si="6"/>
        <v>0</v>
      </c>
      <c r="AZ22" s="9"/>
      <c r="BA22" s="1">
        <v>16</v>
      </c>
      <c r="BB22" s="2" t="s">
        <v>19</v>
      </c>
      <c r="BC22" s="2"/>
      <c r="BD22" s="2"/>
      <c r="BE22" s="2"/>
      <c r="BF22" s="2"/>
    </row>
    <row r="23" spans="1:58" ht="16.5" hidden="1">
      <c r="A23" s="1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0"/>
        <v>0</v>
      </c>
      <c r="G23" s="9"/>
      <c r="H23" s="1">
        <v>17</v>
      </c>
      <c r="I23" s="2" t="s">
        <v>20</v>
      </c>
      <c r="J23" s="9"/>
      <c r="K23" s="1">
        <v>17</v>
      </c>
      <c r="L23" s="2" t="s">
        <v>20</v>
      </c>
      <c r="M23" s="5">
        <v>183</v>
      </c>
      <c r="N23" s="5">
        <v>549000</v>
      </c>
      <c r="O23" s="5">
        <v>0</v>
      </c>
      <c r="P23" s="5">
        <f t="shared" si="1"/>
        <v>549000</v>
      </c>
      <c r="Q23" s="9"/>
      <c r="R23" s="1">
        <v>17</v>
      </c>
      <c r="S23" s="2" t="s">
        <v>20</v>
      </c>
      <c r="T23" s="5">
        <v>0</v>
      </c>
      <c r="U23" s="5">
        <v>784200</v>
      </c>
      <c r="V23" s="5">
        <v>0</v>
      </c>
      <c r="W23" s="5">
        <f t="shared" si="2"/>
        <v>784200</v>
      </c>
      <c r="X23" s="9"/>
      <c r="Y23" s="1">
        <v>17</v>
      </c>
      <c r="Z23" s="2" t="s">
        <v>20</v>
      </c>
      <c r="AA23" s="5">
        <v>1</v>
      </c>
      <c r="AB23" s="5">
        <v>20000</v>
      </c>
      <c r="AC23" s="5">
        <v>0</v>
      </c>
      <c r="AD23" s="5">
        <f t="shared" si="3"/>
        <v>20000</v>
      </c>
      <c r="AE23" s="9"/>
      <c r="AF23" s="1">
        <v>17</v>
      </c>
      <c r="AG23" s="2" t="s">
        <v>20</v>
      </c>
      <c r="AH23" s="5">
        <v>5736</v>
      </c>
      <c r="AI23" s="5">
        <v>860400</v>
      </c>
      <c r="AJ23" s="5">
        <v>0</v>
      </c>
      <c r="AK23" s="5">
        <f t="shared" si="4"/>
        <v>860400</v>
      </c>
      <c r="AL23" s="9"/>
      <c r="AM23" s="1">
        <v>17</v>
      </c>
      <c r="AN23" s="2" t="s">
        <v>20</v>
      </c>
      <c r="AO23" s="5">
        <v>50</v>
      </c>
      <c r="AP23" s="5">
        <v>7500</v>
      </c>
      <c r="AQ23" s="5">
        <v>0</v>
      </c>
      <c r="AR23" s="5">
        <f t="shared" si="5"/>
        <v>7500</v>
      </c>
      <c r="AS23" s="9"/>
      <c r="AT23" s="1">
        <v>17</v>
      </c>
      <c r="AU23" s="2" t="s">
        <v>20</v>
      </c>
      <c r="AV23" s="5">
        <v>0</v>
      </c>
      <c r="AW23" s="5">
        <v>0</v>
      </c>
      <c r="AX23" s="5">
        <v>0</v>
      </c>
      <c r="AY23" s="5">
        <f t="shared" si="6"/>
        <v>0</v>
      </c>
      <c r="AZ23" s="9"/>
      <c r="BA23" s="1">
        <v>17</v>
      </c>
      <c r="BB23" s="2" t="s">
        <v>20</v>
      </c>
      <c r="BC23" s="2"/>
      <c r="BD23" s="2"/>
      <c r="BE23" s="2"/>
      <c r="BF23" s="2"/>
    </row>
    <row r="24" spans="1:58" ht="16.5" hidden="1">
      <c r="A24" s="1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0"/>
        <v>0</v>
      </c>
      <c r="G24" s="9"/>
      <c r="H24" s="1">
        <v>18</v>
      </c>
      <c r="I24" s="2" t="s">
        <v>21</v>
      </c>
      <c r="J24" s="9"/>
      <c r="K24" s="1">
        <v>18</v>
      </c>
      <c r="L24" s="2" t="s">
        <v>21</v>
      </c>
      <c r="M24" s="5">
        <v>175</v>
      </c>
      <c r="N24" s="5">
        <v>525000</v>
      </c>
      <c r="O24" s="5">
        <v>0</v>
      </c>
      <c r="P24" s="5">
        <f t="shared" si="1"/>
        <v>525000</v>
      </c>
      <c r="Q24" s="9"/>
      <c r="R24" s="1">
        <v>18</v>
      </c>
      <c r="S24" s="2" t="s">
        <v>21</v>
      </c>
      <c r="T24" s="5">
        <v>0</v>
      </c>
      <c r="U24" s="5">
        <v>1431900</v>
      </c>
      <c r="V24" s="5">
        <v>0</v>
      </c>
      <c r="W24" s="5">
        <f t="shared" si="2"/>
        <v>1431900</v>
      </c>
      <c r="X24" s="9"/>
      <c r="Y24" s="1">
        <v>18</v>
      </c>
      <c r="Z24" s="2" t="s">
        <v>21</v>
      </c>
      <c r="AA24" s="5">
        <v>1</v>
      </c>
      <c r="AB24" s="5">
        <v>20000</v>
      </c>
      <c r="AC24" s="5">
        <v>0</v>
      </c>
      <c r="AD24" s="5">
        <f t="shared" si="3"/>
        <v>20000</v>
      </c>
      <c r="AE24" s="9"/>
      <c r="AF24" s="1">
        <v>18</v>
      </c>
      <c r="AG24" s="2" t="s">
        <v>21</v>
      </c>
      <c r="AH24" s="5">
        <v>2298</v>
      </c>
      <c r="AI24" s="5">
        <v>344700</v>
      </c>
      <c r="AJ24" s="5">
        <v>0</v>
      </c>
      <c r="AK24" s="5">
        <f t="shared" si="4"/>
        <v>344700</v>
      </c>
      <c r="AL24" s="9"/>
      <c r="AM24" s="1">
        <v>18</v>
      </c>
      <c r="AN24" s="2" t="s">
        <v>21</v>
      </c>
      <c r="AO24" s="5">
        <v>50</v>
      </c>
      <c r="AP24" s="5">
        <v>7500</v>
      </c>
      <c r="AQ24" s="5">
        <v>0</v>
      </c>
      <c r="AR24" s="5">
        <f t="shared" si="5"/>
        <v>7500</v>
      </c>
      <c r="AS24" s="9"/>
      <c r="AT24" s="1">
        <v>18</v>
      </c>
      <c r="AU24" s="2" t="s">
        <v>21</v>
      </c>
      <c r="AV24" s="5">
        <v>0</v>
      </c>
      <c r="AW24" s="5">
        <v>0</v>
      </c>
      <c r="AX24" s="5">
        <v>0</v>
      </c>
      <c r="AY24" s="5">
        <f t="shared" si="6"/>
        <v>0</v>
      </c>
      <c r="AZ24" s="9"/>
      <c r="BA24" s="1">
        <v>18</v>
      </c>
      <c r="BB24" s="2" t="s">
        <v>21</v>
      </c>
      <c r="BC24" s="2"/>
      <c r="BD24" s="2"/>
      <c r="BE24" s="2"/>
      <c r="BF24" s="2"/>
    </row>
    <row r="25" spans="1:58" ht="16.5" hidden="1">
      <c r="A25" s="1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0"/>
        <v>0</v>
      </c>
      <c r="G25" s="9"/>
      <c r="H25" s="1">
        <v>19</v>
      </c>
      <c r="I25" s="2" t="s">
        <v>22</v>
      </c>
      <c r="J25" s="9"/>
      <c r="K25" s="1">
        <v>19</v>
      </c>
      <c r="L25" s="2" t="s">
        <v>22</v>
      </c>
      <c r="M25" s="5">
        <v>65</v>
      </c>
      <c r="N25" s="5">
        <v>195000</v>
      </c>
      <c r="O25" s="5">
        <v>0</v>
      </c>
      <c r="P25" s="5">
        <f t="shared" si="1"/>
        <v>195000</v>
      </c>
      <c r="Q25" s="9"/>
      <c r="R25" s="1">
        <v>19</v>
      </c>
      <c r="S25" s="2" t="s">
        <v>22</v>
      </c>
      <c r="T25" s="5">
        <v>0</v>
      </c>
      <c r="U25" s="5">
        <v>0</v>
      </c>
      <c r="V25" s="5">
        <v>0</v>
      </c>
      <c r="W25" s="5">
        <f t="shared" si="2"/>
        <v>0</v>
      </c>
      <c r="X25" s="9"/>
      <c r="Y25" s="1">
        <v>19</v>
      </c>
      <c r="Z25" s="2" t="s">
        <v>22</v>
      </c>
      <c r="AA25" s="5">
        <v>1</v>
      </c>
      <c r="AB25" s="5">
        <v>20000</v>
      </c>
      <c r="AC25" s="5">
        <v>0</v>
      </c>
      <c r="AD25" s="5">
        <f t="shared" si="3"/>
        <v>20000</v>
      </c>
      <c r="AE25" s="9"/>
      <c r="AF25" s="1">
        <v>19</v>
      </c>
      <c r="AG25" s="2" t="s">
        <v>22</v>
      </c>
      <c r="AH25" s="5">
        <v>2138</v>
      </c>
      <c r="AI25" s="5">
        <v>320700</v>
      </c>
      <c r="AJ25" s="5">
        <v>0</v>
      </c>
      <c r="AK25" s="5">
        <f t="shared" si="4"/>
        <v>320700</v>
      </c>
      <c r="AL25" s="9"/>
      <c r="AM25" s="1">
        <v>19</v>
      </c>
      <c r="AN25" s="2" t="s">
        <v>22</v>
      </c>
      <c r="AO25" s="5">
        <v>50</v>
      </c>
      <c r="AP25" s="5">
        <v>7500</v>
      </c>
      <c r="AQ25" s="5">
        <v>0</v>
      </c>
      <c r="AR25" s="5">
        <f t="shared" si="5"/>
        <v>7500</v>
      </c>
      <c r="AS25" s="9"/>
      <c r="AT25" s="1">
        <v>19</v>
      </c>
      <c r="AU25" s="2" t="s">
        <v>22</v>
      </c>
      <c r="AV25" s="5">
        <v>0</v>
      </c>
      <c r="AW25" s="5">
        <v>0</v>
      </c>
      <c r="AX25" s="5">
        <v>0</v>
      </c>
      <c r="AY25" s="5">
        <f t="shared" si="6"/>
        <v>0</v>
      </c>
      <c r="AZ25" s="9"/>
      <c r="BA25" s="1">
        <v>19</v>
      </c>
      <c r="BB25" s="2" t="s">
        <v>22</v>
      </c>
      <c r="BC25" s="2"/>
      <c r="BD25" s="2"/>
      <c r="BE25" s="2"/>
      <c r="BF25" s="2"/>
    </row>
    <row r="26" spans="1:58" ht="16.5" hidden="1">
      <c r="A26" s="1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0"/>
        <v>0</v>
      </c>
      <c r="G26" s="9"/>
      <c r="H26" s="1">
        <v>20</v>
      </c>
      <c r="I26" s="2" t="s">
        <v>23</v>
      </c>
      <c r="J26" s="9"/>
      <c r="K26" s="1">
        <v>20</v>
      </c>
      <c r="L26" s="2" t="s">
        <v>23</v>
      </c>
      <c r="M26" s="5">
        <v>208</v>
      </c>
      <c r="N26" s="5">
        <v>624000</v>
      </c>
      <c r="O26" s="5">
        <v>0</v>
      </c>
      <c r="P26" s="5">
        <f t="shared" si="1"/>
        <v>624000</v>
      </c>
      <c r="Q26" s="9"/>
      <c r="R26" s="1">
        <v>20</v>
      </c>
      <c r="S26" s="2" t="s">
        <v>23</v>
      </c>
      <c r="T26" s="5">
        <v>0</v>
      </c>
      <c r="U26" s="5">
        <v>1225000</v>
      </c>
      <c r="V26" s="5">
        <v>0</v>
      </c>
      <c r="W26" s="5">
        <f t="shared" si="2"/>
        <v>1225000</v>
      </c>
      <c r="X26" s="9"/>
      <c r="Y26" s="1">
        <v>20</v>
      </c>
      <c r="Z26" s="2" t="s">
        <v>23</v>
      </c>
      <c r="AA26" s="5">
        <v>1</v>
      </c>
      <c r="AB26" s="5">
        <v>20000</v>
      </c>
      <c r="AC26" s="5">
        <v>0</v>
      </c>
      <c r="AD26" s="5">
        <f t="shared" si="3"/>
        <v>20000</v>
      </c>
      <c r="AE26" s="9"/>
      <c r="AF26" s="1">
        <v>20</v>
      </c>
      <c r="AG26" s="2" t="s">
        <v>23</v>
      </c>
      <c r="AH26" s="5">
        <v>6747</v>
      </c>
      <c r="AI26" s="5">
        <v>1012050</v>
      </c>
      <c r="AJ26" s="5">
        <v>0</v>
      </c>
      <c r="AK26" s="5">
        <f t="shared" si="4"/>
        <v>1012050</v>
      </c>
      <c r="AL26" s="9"/>
      <c r="AM26" s="1">
        <v>20</v>
      </c>
      <c r="AN26" s="2" t="s">
        <v>23</v>
      </c>
      <c r="AO26" s="5">
        <v>100</v>
      </c>
      <c r="AP26" s="5">
        <v>15000</v>
      </c>
      <c r="AQ26" s="5">
        <v>0</v>
      </c>
      <c r="AR26" s="5">
        <f t="shared" si="5"/>
        <v>15000</v>
      </c>
      <c r="AS26" s="9"/>
      <c r="AT26" s="1">
        <v>20</v>
      </c>
      <c r="AU26" s="2" t="s">
        <v>23</v>
      </c>
      <c r="AV26" s="5">
        <v>0</v>
      </c>
      <c r="AW26" s="5">
        <v>0</v>
      </c>
      <c r="AX26" s="5">
        <v>0</v>
      </c>
      <c r="AY26" s="5">
        <f t="shared" si="6"/>
        <v>0</v>
      </c>
      <c r="AZ26" s="9"/>
      <c r="BA26" s="1">
        <v>20</v>
      </c>
      <c r="BB26" s="2" t="s">
        <v>23</v>
      </c>
      <c r="BC26" s="2"/>
      <c r="BD26" s="2"/>
      <c r="BE26" s="2"/>
      <c r="BF26" s="2"/>
    </row>
    <row r="27" spans="1:58" ht="16.5" hidden="1">
      <c r="A27" s="1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0"/>
        <v>0</v>
      </c>
      <c r="G27" s="9"/>
      <c r="H27" s="1">
        <v>21</v>
      </c>
      <c r="I27" s="2" t="s">
        <v>24</v>
      </c>
      <c r="J27" s="9"/>
      <c r="K27" s="1">
        <v>21</v>
      </c>
      <c r="L27" s="2" t="s">
        <v>24</v>
      </c>
      <c r="M27" s="5">
        <v>325</v>
      </c>
      <c r="N27" s="5">
        <v>975000</v>
      </c>
      <c r="O27" s="5">
        <v>0</v>
      </c>
      <c r="P27" s="5">
        <f t="shared" si="1"/>
        <v>975000</v>
      </c>
      <c r="Q27" s="9"/>
      <c r="R27" s="1">
        <v>21</v>
      </c>
      <c r="S27" s="2" t="s">
        <v>24</v>
      </c>
      <c r="T27" s="5">
        <v>0</v>
      </c>
      <c r="U27" s="5">
        <v>1768800</v>
      </c>
      <c r="V27" s="5">
        <v>0</v>
      </c>
      <c r="W27" s="5">
        <f t="shared" si="2"/>
        <v>1768800</v>
      </c>
      <c r="X27" s="9"/>
      <c r="Y27" s="1">
        <v>21</v>
      </c>
      <c r="Z27" s="2" t="s">
        <v>24</v>
      </c>
      <c r="AA27" s="5">
        <v>1</v>
      </c>
      <c r="AB27" s="5">
        <v>20000</v>
      </c>
      <c r="AC27" s="5">
        <v>0</v>
      </c>
      <c r="AD27" s="5">
        <f t="shared" si="3"/>
        <v>20000</v>
      </c>
      <c r="AE27" s="9"/>
      <c r="AF27" s="1">
        <v>21</v>
      </c>
      <c r="AG27" s="2" t="s">
        <v>24</v>
      </c>
      <c r="AH27" s="5">
        <v>4601</v>
      </c>
      <c r="AI27" s="5">
        <v>690150</v>
      </c>
      <c r="AJ27" s="5">
        <v>0</v>
      </c>
      <c r="AK27" s="5">
        <f t="shared" si="4"/>
        <v>690150</v>
      </c>
      <c r="AL27" s="9"/>
      <c r="AM27" s="1">
        <v>21</v>
      </c>
      <c r="AN27" s="2" t="s">
        <v>24</v>
      </c>
      <c r="AO27" s="5">
        <v>100</v>
      </c>
      <c r="AP27" s="5">
        <v>15000</v>
      </c>
      <c r="AQ27" s="5">
        <v>0</v>
      </c>
      <c r="AR27" s="5">
        <f t="shared" si="5"/>
        <v>15000</v>
      </c>
      <c r="AS27" s="9"/>
      <c r="AT27" s="1">
        <v>21</v>
      </c>
      <c r="AU27" s="2" t="s">
        <v>24</v>
      </c>
      <c r="AV27" s="5">
        <v>0</v>
      </c>
      <c r="AW27" s="5">
        <v>0</v>
      </c>
      <c r="AX27" s="5">
        <v>0</v>
      </c>
      <c r="AY27" s="5">
        <f t="shared" si="6"/>
        <v>0</v>
      </c>
      <c r="AZ27" s="9"/>
      <c r="BA27" s="1">
        <v>21</v>
      </c>
      <c r="BB27" s="2" t="s">
        <v>24</v>
      </c>
      <c r="BC27" s="2"/>
      <c r="BD27" s="2"/>
      <c r="BE27" s="2"/>
      <c r="BF27" s="2"/>
    </row>
    <row r="28" spans="1:58" ht="16.5" hidden="1">
      <c r="A28" s="1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0"/>
        <v>0</v>
      </c>
      <c r="G28" s="9"/>
      <c r="H28" s="1">
        <v>22</v>
      </c>
      <c r="I28" s="2" t="s">
        <v>25</v>
      </c>
      <c r="J28" s="9"/>
      <c r="K28" s="1">
        <v>22</v>
      </c>
      <c r="L28" s="2" t="s">
        <v>25</v>
      </c>
      <c r="M28" s="5">
        <v>124</v>
      </c>
      <c r="N28" s="5">
        <v>372000</v>
      </c>
      <c r="O28" s="5">
        <v>0</v>
      </c>
      <c r="P28" s="5">
        <f t="shared" si="1"/>
        <v>372000</v>
      </c>
      <c r="Q28" s="9"/>
      <c r="R28" s="1">
        <v>22</v>
      </c>
      <c r="S28" s="2" t="s">
        <v>25</v>
      </c>
      <c r="T28" s="5">
        <v>0</v>
      </c>
      <c r="U28" s="5">
        <v>0</v>
      </c>
      <c r="V28" s="5">
        <v>0</v>
      </c>
      <c r="W28" s="5">
        <f t="shared" si="2"/>
        <v>0</v>
      </c>
      <c r="X28" s="9"/>
      <c r="Y28" s="1">
        <v>22</v>
      </c>
      <c r="Z28" s="2" t="s">
        <v>25</v>
      </c>
      <c r="AA28" s="5">
        <v>1</v>
      </c>
      <c r="AB28" s="5">
        <v>20000</v>
      </c>
      <c r="AC28" s="5">
        <v>0</v>
      </c>
      <c r="AD28" s="5">
        <f t="shared" si="3"/>
        <v>20000</v>
      </c>
      <c r="AE28" s="9"/>
      <c r="AF28" s="1">
        <v>22</v>
      </c>
      <c r="AG28" s="2" t="s">
        <v>25</v>
      </c>
      <c r="AH28" s="5">
        <v>3652</v>
      </c>
      <c r="AI28" s="5">
        <v>547800</v>
      </c>
      <c r="AJ28" s="5">
        <v>0</v>
      </c>
      <c r="AK28" s="5">
        <f t="shared" si="4"/>
        <v>547800</v>
      </c>
      <c r="AL28" s="9"/>
      <c r="AM28" s="1">
        <v>22</v>
      </c>
      <c r="AN28" s="2" t="s">
        <v>25</v>
      </c>
      <c r="AO28" s="5">
        <v>100</v>
      </c>
      <c r="AP28" s="5">
        <v>15000</v>
      </c>
      <c r="AQ28" s="5">
        <v>0</v>
      </c>
      <c r="AR28" s="5">
        <f t="shared" si="5"/>
        <v>15000</v>
      </c>
      <c r="AS28" s="9"/>
      <c r="AT28" s="1">
        <v>22</v>
      </c>
      <c r="AU28" s="2" t="s">
        <v>25</v>
      </c>
      <c r="AV28" s="5">
        <v>0</v>
      </c>
      <c r="AW28" s="5">
        <v>0</v>
      </c>
      <c r="AX28" s="5">
        <v>0</v>
      </c>
      <c r="AY28" s="5">
        <f t="shared" si="6"/>
        <v>0</v>
      </c>
      <c r="AZ28" s="9"/>
      <c r="BA28" s="1">
        <v>22</v>
      </c>
      <c r="BB28" s="2" t="s">
        <v>25</v>
      </c>
      <c r="BC28" s="2"/>
      <c r="BD28" s="2"/>
      <c r="BE28" s="2"/>
      <c r="BF28" s="2"/>
    </row>
    <row r="29" spans="1:58" ht="16.5" hidden="1">
      <c r="A29" s="1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0"/>
        <v>0</v>
      </c>
      <c r="G29" s="9"/>
      <c r="H29" s="1">
        <v>23</v>
      </c>
      <c r="I29" s="2" t="s">
        <v>26</v>
      </c>
      <c r="J29" s="9"/>
      <c r="K29" s="1">
        <v>23</v>
      </c>
      <c r="L29" s="2" t="s">
        <v>26</v>
      </c>
      <c r="M29" s="5">
        <v>404</v>
      </c>
      <c r="N29" s="5">
        <v>1212000</v>
      </c>
      <c r="O29" s="5">
        <v>0</v>
      </c>
      <c r="P29" s="5">
        <f t="shared" si="1"/>
        <v>1212000</v>
      </c>
      <c r="Q29" s="9"/>
      <c r="R29" s="1">
        <v>23</v>
      </c>
      <c r="S29" s="2" t="s">
        <v>26</v>
      </c>
      <c r="T29" s="5">
        <v>0</v>
      </c>
      <c r="U29" s="5">
        <v>1011400</v>
      </c>
      <c r="V29" s="5">
        <v>0</v>
      </c>
      <c r="W29" s="5">
        <f t="shared" si="2"/>
        <v>1011400</v>
      </c>
      <c r="X29" s="9"/>
      <c r="Y29" s="1">
        <v>23</v>
      </c>
      <c r="Z29" s="2" t="s">
        <v>26</v>
      </c>
      <c r="AA29" s="5">
        <v>1</v>
      </c>
      <c r="AB29" s="5">
        <v>20000</v>
      </c>
      <c r="AC29" s="5">
        <v>0</v>
      </c>
      <c r="AD29" s="5">
        <f t="shared" si="3"/>
        <v>20000</v>
      </c>
      <c r="AE29" s="9"/>
      <c r="AF29" s="1">
        <v>23</v>
      </c>
      <c r="AG29" s="2" t="s">
        <v>26</v>
      </c>
      <c r="AH29" s="5">
        <v>6353</v>
      </c>
      <c r="AI29" s="5">
        <v>952950</v>
      </c>
      <c r="AJ29" s="5">
        <v>0</v>
      </c>
      <c r="AK29" s="5">
        <f t="shared" si="4"/>
        <v>952950</v>
      </c>
      <c r="AL29" s="9"/>
      <c r="AM29" s="1">
        <v>23</v>
      </c>
      <c r="AN29" s="2" t="s">
        <v>26</v>
      </c>
      <c r="AO29" s="5">
        <v>100</v>
      </c>
      <c r="AP29" s="5">
        <v>15000</v>
      </c>
      <c r="AQ29" s="5">
        <v>0</v>
      </c>
      <c r="AR29" s="5">
        <f t="shared" si="5"/>
        <v>15000</v>
      </c>
      <c r="AS29" s="9"/>
      <c r="AT29" s="1">
        <v>23</v>
      </c>
      <c r="AU29" s="2" t="s">
        <v>26</v>
      </c>
      <c r="AV29" s="5">
        <v>0</v>
      </c>
      <c r="AW29" s="5">
        <v>0</v>
      </c>
      <c r="AX29" s="5">
        <v>0</v>
      </c>
      <c r="AY29" s="5">
        <f t="shared" si="6"/>
        <v>0</v>
      </c>
      <c r="AZ29" s="9"/>
      <c r="BA29" s="1">
        <v>23</v>
      </c>
      <c r="BB29" s="2" t="s">
        <v>26</v>
      </c>
      <c r="BC29" s="2"/>
      <c r="BD29" s="2"/>
      <c r="BE29" s="2"/>
      <c r="BF29" s="2"/>
    </row>
    <row r="30" spans="1:58" ht="16.5" hidden="1">
      <c r="A30" s="1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0"/>
        <v>0</v>
      </c>
      <c r="G30" s="9"/>
      <c r="H30" s="1">
        <v>24</v>
      </c>
      <c r="I30" s="2" t="s">
        <v>27</v>
      </c>
      <c r="J30" s="9"/>
      <c r="K30" s="1">
        <v>24</v>
      </c>
      <c r="L30" s="2" t="s">
        <v>27</v>
      </c>
      <c r="M30" s="5">
        <v>310</v>
      </c>
      <c r="N30" s="5">
        <v>930000</v>
      </c>
      <c r="O30" s="5">
        <v>0</v>
      </c>
      <c r="P30" s="5">
        <f t="shared" si="1"/>
        <v>930000</v>
      </c>
      <c r="Q30" s="9"/>
      <c r="R30" s="1">
        <v>24</v>
      </c>
      <c r="S30" s="2" t="s">
        <v>27</v>
      </c>
      <c r="T30" s="5">
        <v>0</v>
      </c>
      <c r="U30" s="5">
        <v>0</v>
      </c>
      <c r="V30" s="5">
        <v>0</v>
      </c>
      <c r="W30" s="5">
        <f t="shared" si="2"/>
        <v>0</v>
      </c>
      <c r="X30" s="9"/>
      <c r="Y30" s="1">
        <v>24</v>
      </c>
      <c r="Z30" s="2" t="s">
        <v>27</v>
      </c>
      <c r="AA30" s="5">
        <v>1</v>
      </c>
      <c r="AB30" s="5">
        <v>20000</v>
      </c>
      <c r="AC30" s="5">
        <v>0</v>
      </c>
      <c r="AD30" s="5">
        <f t="shared" si="3"/>
        <v>20000</v>
      </c>
      <c r="AE30" s="9"/>
      <c r="AF30" s="1">
        <v>24</v>
      </c>
      <c r="AG30" s="2" t="s">
        <v>27</v>
      </c>
      <c r="AH30" s="5">
        <v>5077</v>
      </c>
      <c r="AI30" s="5">
        <v>761550</v>
      </c>
      <c r="AJ30" s="5">
        <v>0</v>
      </c>
      <c r="AK30" s="5">
        <f t="shared" si="4"/>
        <v>761550</v>
      </c>
      <c r="AL30" s="9"/>
      <c r="AM30" s="1">
        <v>24</v>
      </c>
      <c r="AN30" s="2" t="s">
        <v>27</v>
      </c>
      <c r="AO30" s="5">
        <v>100</v>
      </c>
      <c r="AP30" s="5">
        <v>15000</v>
      </c>
      <c r="AQ30" s="5">
        <v>0</v>
      </c>
      <c r="AR30" s="5">
        <f t="shared" si="5"/>
        <v>15000</v>
      </c>
      <c r="AS30" s="9"/>
      <c r="AT30" s="1">
        <v>24</v>
      </c>
      <c r="AU30" s="2" t="s">
        <v>27</v>
      </c>
      <c r="AV30" s="5">
        <v>0</v>
      </c>
      <c r="AW30" s="5">
        <v>0</v>
      </c>
      <c r="AX30" s="5">
        <v>0</v>
      </c>
      <c r="AY30" s="5">
        <f t="shared" si="6"/>
        <v>0</v>
      </c>
      <c r="AZ30" s="9"/>
      <c r="BA30" s="1">
        <v>24</v>
      </c>
      <c r="BB30" s="2" t="s">
        <v>27</v>
      </c>
      <c r="BC30" s="2"/>
      <c r="BD30" s="2"/>
      <c r="BE30" s="2"/>
      <c r="BF30" s="2"/>
    </row>
    <row r="31" spans="1:58" ht="16.5" hidden="1">
      <c r="A31" s="1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0"/>
        <v>0</v>
      </c>
      <c r="G31" s="9"/>
      <c r="H31" s="1">
        <v>25</v>
      </c>
      <c r="I31" s="2" t="s">
        <v>28</v>
      </c>
      <c r="J31" s="9"/>
      <c r="K31" s="1">
        <v>25</v>
      </c>
      <c r="L31" s="2" t="s">
        <v>28</v>
      </c>
      <c r="M31" s="5">
        <v>204</v>
      </c>
      <c r="N31" s="5">
        <v>612000</v>
      </c>
      <c r="O31" s="5">
        <v>0</v>
      </c>
      <c r="P31" s="5">
        <f t="shared" si="1"/>
        <v>612000</v>
      </c>
      <c r="Q31" s="9"/>
      <c r="R31" s="1">
        <v>25</v>
      </c>
      <c r="S31" s="2" t="s">
        <v>28</v>
      </c>
      <c r="T31" s="5">
        <v>0</v>
      </c>
      <c r="U31" s="5">
        <v>639300</v>
      </c>
      <c r="V31" s="5">
        <v>0</v>
      </c>
      <c r="W31" s="5">
        <f t="shared" si="2"/>
        <v>639300</v>
      </c>
      <c r="X31" s="9"/>
      <c r="Y31" s="1">
        <v>25</v>
      </c>
      <c r="Z31" s="2" t="s">
        <v>28</v>
      </c>
      <c r="AA31" s="5">
        <v>1</v>
      </c>
      <c r="AB31" s="5">
        <v>20000</v>
      </c>
      <c r="AC31" s="5">
        <v>0</v>
      </c>
      <c r="AD31" s="5">
        <f t="shared" si="3"/>
        <v>20000</v>
      </c>
      <c r="AE31" s="9"/>
      <c r="AF31" s="1">
        <v>25</v>
      </c>
      <c r="AG31" s="2" t="s">
        <v>28</v>
      </c>
      <c r="AH31" s="5">
        <v>3542</v>
      </c>
      <c r="AI31" s="5">
        <v>531300</v>
      </c>
      <c r="AJ31" s="5">
        <v>0</v>
      </c>
      <c r="AK31" s="5">
        <f t="shared" si="4"/>
        <v>531300</v>
      </c>
      <c r="AL31" s="9"/>
      <c r="AM31" s="1">
        <v>25</v>
      </c>
      <c r="AN31" s="2" t="s">
        <v>28</v>
      </c>
      <c r="AO31" s="5">
        <v>100</v>
      </c>
      <c r="AP31" s="5">
        <v>15000</v>
      </c>
      <c r="AQ31" s="5">
        <v>0</v>
      </c>
      <c r="AR31" s="5">
        <f t="shared" si="5"/>
        <v>15000</v>
      </c>
      <c r="AS31" s="9"/>
      <c r="AT31" s="1">
        <v>25</v>
      </c>
      <c r="AU31" s="2" t="s">
        <v>28</v>
      </c>
      <c r="AV31" s="5">
        <v>0</v>
      </c>
      <c r="AW31" s="5">
        <v>0</v>
      </c>
      <c r="AX31" s="5">
        <v>0</v>
      </c>
      <c r="AY31" s="5">
        <f t="shared" si="6"/>
        <v>0</v>
      </c>
      <c r="AZ31" s="9"/>
      <c r="BA31" s="1">
        <v>25</v>
      </c>
      <c r="BB31" s="2" t="s">
        <v>28</v>
      </c>
      <c r="BC31" s="2"/>
      <c r="BD31" s="2"/>
      <c r="BE31" s="2"/>
      <c r="BF31" s="2"/>
    </row>
    <row r="32" spans="1:58" ht="16.5" hidden="1">
      <c r="A32" s="1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0"/>
        <v>0</v>
      </c>
      <c r="G32" s="9"/>
      <c r="H32" s="1">
        <v>26</v>
      </c>
      <c r="I32" s="2" t="s">
        <v>29</v>
      </c>
      <c r="J32" s="9"/>
      <c r="K32" s="1">
        <v>26</v>
      </c>
      <c r="L32" s="2" t="s">
        <v>29</v>
      </c>
      <c r="M32" s="5">
        <v>455</v>
      </c>
      <c r="N32" s="5">
        <v>1365000</v>
      </c>
      <c r="O32" s="5">
        <v>0</v>
      </c>
      <c r="P32" s="5">
        <f t="shared" si="1"/>
        <v>1365000</v>
      </c>
      <c r="Q32" s="9"/>
      <c r="R32" s="1">
        <v>26</v>
      </c>
      <c r="S32" s="2" t="s">
        <v>29</v>
      </c>
      <c r="T32" s="5">
        <v>0</v>
      </c>
      <c r="U32" s="5">
        <v>0</v>
      </c>
      <c r="V32" s="5">
        <v>0</v>
      </c>
      <c r="W32" s="5">
        <f t="shared" si="2"/>
        <v>0</v>
      </c>
      <c r="X32" s="9"/>
      <c r="Y32" s="1">
        <v>26</v>
      </c>
      <c r="Z32" s="2" t="s">
        <v>29</v>
      </c>
      <c r="AA32" s="5">
        <v>1</v>
      </c>
      <c r="AB32" s="5">
        <v>20000</v>
      </c>
      <c r="AC32" s="5">
        <v>0</v>
      </c>
      <c r="AD32" s="5">
        <f t="shared" si="3"/>
        <v>20000</v>
      </c>
      <c r="AE32" s="9"/>
      <c r="AF32" s="1">
        <v>26</v>
      </c>
      <c r="AG32" s="2" t="s">
        <v>29</v>
      </c>
      <c r="AH32" s="5">
        <v>4253</v>
      </c>
      <c r="AI32" s="5">
        <v>637950</v>
      </c>
      <c r="AJ32" s="5">
        <v>0</v>
      </c>
      <c r="AK32" s="5">
        <f t="shared" si="4"/>
        <v>637950</v>
      </c>
      <c r="AL32" s="9"/>
      <c r="AM32" s="1">
        <v>26</v>
      </c>
      <c r="AN32" s="2" t="s">
        <v>29</v>
      </c>
      <c r="AO32" s="5">
        <v>200</v>
      </c>
      <c r="AP32" s="5">
        <v>30000</v>
      </c>
      <c r="AQ32" s="5">
        <v>0</v>
      </c>
      <c r="AR32" s="5">
        <f t="shared" si="5"/>
        <v>30000</v>
      </c>
      <c r="AS32" s="9"/>
      <c r="AT32" s="1">
        <v>26</v>
      </c>
      <c r="AU32" s="2" t="s">
        <v>29</v>
      </c>
      <c r="AV32" s="5">
        <v>0</v>
      </c>
      <c r="AW32" s="5">
        <v>0</v>
      </c>
      <c r="AX32" s="5">
        <v>0</v>
      </c>
      <c r="AY32" s="5">
        <f t="shared" si="6"/>
        <v>0</v>
      </c>
      <c r="AZ32" s="9"/>
      <c r="BA32" s="1">
        <v>26</v>
      </c>
      <c r="BB32" s="2" t="s">
        <v>29</v>
      </c>
      <c r="BC32" s="2"/>
      <c r="BD32" s="2"/>
      <c r="BE32" s="2"/>
      <c r="BF32" s="2"/>
    </row>
    <row r="33" spans="1:58" ht="16.5" hidden="1">
      <c r="A33" s="1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0"/>
        <v>0</v>
      </c>
      <c r="G33" s="9"/>
      <c r="H33" s="1">
        <v>27</v>
      </c>
      <c r="I33" s="2" t="s">
        <v>30</v>
      </c>
      <c r="J33" s="9"/>
      <c r="K33" s="1">
        <v>27</v>
      </c>
      <c r="L33" s="2" t="s">
        <v>30</v>
      </c>
      <c r="M33" s="5">
        <v>350</v>
      </c>
      <c r="N33" s="5">
        <v>1050000</v>
      </c>
      <c r="O33" s="5">
        <v>0</v>
      </c>
      <c r="P33" s="5">
        <f t="shared" si="1"/>
        <v>1050000</v>
      </c>
      <c r="Q33" s="9"/>
      <c r="R33" s="1">
        <v>27</v>
      </c>
      <c r="S33" s="2" t="s">
        <v>30</v>
      </c>
      <c r="T33" s="5">
        <v>0</v>
      </c>
      <c r="U33" s="5">
        <v>2143700</v>
      </c>
      <c r="V33" s="5">
        <v>0</v>
      </c>
      <c r="W33" s="5">
        <f t="shared" si="2"/>
        <v>2143700</v>
      </c>
      <c r="X33" s="9"/>
      <c r="Y33" s="1">
        <v>27</v>
      </c>
      <c r="Z33" s="2" t="s">
        <v>30</v>
      </c>
      <c r="AA33" s="5">
        <v>1</v>
      </c>
      <c r="AB33" s="5">
        <v>20000</v>
      </c>
      <c r="AC33" s="5">
        <v>0</v>
      </c>
      <c r="AD33" s="5">
        <f t="shared" si="3"/>
        <v>20000</v>
      </c>
      <c r="AE33" s="9"/>
      <c r="AF33" s="1">
        <v>27</v>
      </c>
      <c r="AG33" s="2" t="s">
        <v>30</v>
      </c>
      <c r="AH33" s="5">
        <v>6207</v>
      </c>
      <c r="AI33" s="5">
        <v>931050</v>
      </c>
      <c r="AJ33" s="5">
        <v>0</v>
      </c>
      <c r="AK33" s="5">
        <f t="shared" si="4"/>
        <v>931050</v>
      </c>
      <c r="AL33" s="9"/>
      <c r="AM33" s="1">
        <v>27</v>
      </c>
      <c r="AN33" s="2" t="s">
        <v>30</v>
      </c>
      <c r="AO33" s="5">
        <v>100</v>
      </c>
      <c r="AP33" s="5">
        <v>15000</v>
      </c>
      <c r="AQ33" s="5">
        <v>0</v>
      </c>
      <c r="AR33" s="5">
        <f t="shared" si="5"/>
        <v>15000</v>
      </c>
      <c r="AS33" s="9"/>
      <c r="AT33" s="1">
        <v>27</v>
      </c>
      <c r="AU33" s="2" t="s">
        <v>30</v>
      </c>
      <c r="AV33" s="5">
        <v>0</v>
      </c>
      <c r="AW33" s="5">
        <v>0</v>
      </c>
      <c r="AX33" s="5">
        <v>0</v>
      </c>
      <c r="AY33" s="5">
        <f t="shared" si="6"/>
        <v>0</v>
      </c>
      <c r="AZ33" s="9"/>
      <c r="BA33" s="1">
        <v>27</v>
      </c>
      <c r="BB33" s="2" t="s">
        <v>30</v>
      </c>
      <c r="BC33" s="2"/>
      <c r="BD33" s="2"/>
      <c r="BE33" s="2"/>
      <c r="BF33" s="2"/>
    </row>
    <row r="34" spans="1:58" ht="16.5" hidden="1">
      <c r="A34" s="1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0"/>
        <v>0</v>
      </c>
      <c r="G34" s="9"/>
      <c r="H34" s="1">
        <v>28</v>
      </c>
      <c r="I34" s="2" t="s">
        <v>31</v>
      </c>
      <c r="J34" s="9"/>
      <c r="K34" s="1">
        <v>28</v>
      </c>
      <c r="L34" s="2" t="s">
        <v>31</v>
      </c>
      <c r="M34" s="5">
        <v>214</v>
      </c>
      <c r="N34" s="5">
        <v>642000</v>
      </c>
      <c r="O34" s="5">
        <v>0</v>
      </c>
      <c r="P34" s="5">
        <f t="shared" si="1"/>
        <v>642000</v>
      </c>
      <c r="Q34" s="9"/>
      <c r="R34" s="1">
        <v>28</v>
      </c>
      <c r="S34" s="2" t="s">
        <v>31</v>
      </c>
      <c r="T34" s="5">
        <v>0</v>
      </c>
      <c r="U34" s="5">
        <v>0</v>
      </c>
      <c r="V34" s="5">
        <v>0</v>
      </c>
      <c r="W34" s="5">
        <f t="shared" si="2"/>
        <v>0</v>
      </c>
      <c r="X34" s="9"/>
      <c r="Y34" s="1">
        <v>28</v>
      </c>
      <c r="Z34" s="2" t="s">
        <v>31</v>
      </c>
      <c r="AA34" s="5">
        <v>1</v>
      </c>
      <c r="AB34" s="5">
        <v>20000</v>
      </c>
      <c r="AC34" s="5">
        <v>0</v>
      </c>
      <c r="AD34" s="5">
        <f t="shared" si="3"/>
        <v>20000</v>
      </c>
      <c r="AE34" s="9"/>
      <c r="AF34" s="1">
        <v>28</v>
      </c>
      <c r="AG34" s="2" t="s">
        <v>31</v>
      </c>
      <c r="AH34" s="5">
        <v>3904</v>
      </c>
      <c r="AI34" s="5">
        <v>585600</v>
      </c>
      <c r="AJ34" s="5">
        <v>0</v>
      </c>
      <c r="AK34" s="5">
        <f t="shared" si="4"/>
        <v>585600</v>
      </c>
      <c r="AL34" s="9"/>
      <c r="AM34" s="1">
        <v>28</v>
      </c>
      <c r="AN34" s="2" t="s">
        <v>31</v>
      </c>
      <c r="AO34" s="5">
        <v>100</v>
      </c>
      <c r="AP34" s="5">
        <v>15000</v>
      </c>
      <c r="AQ34" s="5">
        <v>0</v>
      </c>
      <c r="AR34" s="5">
        <f t="shared" si="5"/>
        <v>15000</v>
      </c>
      <c r="AS34" s="9"/>
      <c r="AT34" s="1">
        <v>28</v>
      </c>
      <c r="AU34" s="2" t="s">
        <v>31</v>
      </c>
      <c r="AV34" s="5">
        <v>0</v>
      </c>
      <c r="AW34" s="5">
        <v>0</v>
      </c>
      <c r="AX34" s="5">
        <v>0</v>
      </c>
      <c r="AY34" s="5">
        <f t="shared" si="6"/>
        <v>0</v>
      </c>
      <c r="AZ34" s="9"/>
      <c r="BA34" s="1">
        <v>28</v>
      </c>
      <c r="BB34" s="2" t="s">
        <v>31</v>
      </c>
      <c r="BC34" s="2"/>
      <c r="BD34" s="2"/>
      <c r="BE34" s="2"/>
      <c r="BF34" s="2"/>
    </row>
    <row r="35" spans="1:58" ht="16.5" hidden="1">
      <c r="A35" s="1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0"/>
        <v>0</v>
      </c>
      <c r="G35" s="9"/>
      <c r="H35" s="1">
        <v>29</v>
      </c>
      <c r="I35" s="2" t="s">
        <v>32</v>
      </c>
      <c r="J35" s="9"/>
      <c r="K35" s="1">
        <v>29</v>
      </c>
      <c r="L35" s="2" t="s">
        <v>32</v>
      </c>
      <c r="M35" s="5">
        <v>265</v>
      </c>
      <c r="N35" s="5">
        <v>795000</v>
      </c>
      <c r="O35" s="5">
        <v>0</v>
      </c>
      <c r="P35" s="5">
        <f t="shared" si="1"/>
        <v>795000</v>
      </c>
      <c r="Q35" s="9"/>
      <c r="R35" s="1">
        <v>29</v>
      </c>
      <c r="S35" s="2" t="s">
        <v>32</v>
      </c>
      <c r="T35" s="5">
        <v>0</v>
      </c>
      <c r="U35" s="5">
        <v>1117800</v>
      </c>
      <c r="V35" s="5">
        <v>0</v>
      </c>
      <c r="W35" s="5">
        <f t="shared" si="2"/>
        <v>1117800</v>
      </c>
      <c r="X35" s="9"/>
      <c r="Y35" s="1">
        <v>29</v>
      </c>
      <c r="Z35" s="2" t="s">
        <v>32</v>
      </c>
      <c r="AA35" s="5">
        <v>1</v>
      </c>
      <c r="AB35" s="5">
        <v>20000</v>
      </c>
      <c r="AC35" s="5">
        <v>0</v>
      </c>
      <c r="AD35" s="5">
        <f t="shared" si="3"/>
        <v>20000</v>
      </c>
      <c r="AE35" s="9"/>
      <c r="AF35" s="1">
        <v>29</v>
      </c>
      <c r="AG35" s="2" t="s">
        <v>32</v>
      </c>
      <c r="AH35" s="5">
        <v>3153</v>
      </c>
      <c r="AI35" s="5">
        <v>472950</v>
      </c>
      <c r="AJ35" s="5">
        <v>0</v>
      </c>
      <c r="AK35" s="5">
        <f t="shared" si="4"/>
        <v>472950</v>
      </c>
      <c r="AL35" s="9"/>
      <c r="AM35" s="1">
        <v>29</v>
      </c>
      <c r="AN35" s="2" t="s">
        <v>32</v>
      </c>
      <c r="AO35" s="5">
        <v>100</v>
      </c>
      <c r="AP35" s="5">
        <v>15000</v>
      </c>
      <c r="AQ35" s="5">
        <v>0</v>
      </c>
      <c r="AR35" s="5">
        <f t="shared" si="5"/>
        <v>15000</v>
      </c>
      <c r="AS35" s="9"/>
      <c r="AT35" s="1">
        <v>29</v>
      </c>
      <c r="AU35" s="2" t="s">
        <v>32</v>
      </c>
      <c r="AV35" s="5">
        <v>0</v>
      </c>
      <c r="AW35" s="5">
        <v>0</v>
      </c>
      <c r="AX35" s="5">
        <v>0</v>
      </c>
      <c r="AY35" s="5">
        <f t="shared" si="6"/>
        <v>0</v>
      </c>
      <c r="AZ35" s="9"/>
      <c r="BA35" s="1">
        <v>29</v>
      </c>
      <c r="BB35" s="2" t="s">
        <v>32</v>
      </c>
      <c r="BC35" s="2"/>
      <c r="BD35" s="2"/>
      <c r="BE35" s="2"/>
      <c r="BF35" s="2"/>
    </row>
    <row r="36" spans="1:58" ht="16.5" hidden="1">
      <c r="A36" s="1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0"/>
        <v>0</v>
      </c>
      <c r="G36" s="9"/>
      <c r="H36" s="1">
        <v>30</v>
      </c>
      <c r="I36" s="2" t="s">
        <v>33</v>
      </c>
      <c r="J36" s="9"/>
      <c r="K36" s="1">
        <v>30</v>
      </c>
      <c r="L36" s="2" t="s">
        <v>33</v>
      </c>
      <c r="M36" s="5">
        <v>450</v>
      </c>
      <c r="N36" s="5">
        <v>1350000</v>
      </c>
      <c r="O36" s="5">
        <v>0</v>
      </c>
      <c r="P36" s="5">
        <f t="shared" si="1"/>
        <v>1350000</v>
      </c>
      <c r="Q36" s="9"/>
      <c r="R36" s="1">
        <v>30</v>
      </c>
      <c r="S36" s="2" t="s">
        <v>33</v>
      </c>
      <c r="T36" s="5">
        <v>0</v>
      </c>
      <c r="U36" s="5">
        <v>0</v>
      </c>
      <c r="V36" s="5">
        <v>0</v>
      </c>
      <c r="W36" s="5">
        <f t="shared" si="2"/>
        <v>0</v>
      </c>
      <c r="X36" s="9"/>
      <c r="Y36" s="1">
        <v>30</v>
      </c>
      <c r="Z36" s="2" t="s">
        <v>33</v>
      </c>
      <c r="AA36" s="5">
        <v>1</v>
      </c>
      <c r="AB36" s="5">
        <v>20000</v>
      </c>
      <c r="AC36" s="5">
        <v>0</v>
      </c>
      <c r="AD36" s="5">
        <f t="shared" si="3"/>
        <v>20000</v>
      </c>
      <c r="AE36" s="9"/>
      <c r="AF36" s="1">
        <v>30</v>
      </c>
      <c r="AG36" s="2" t="s">
        <v>33</v>
      </c>
      <c r="AH36" s="5">
        <v>10281</v>
      </c>
      <c r="AI36" s="5">
        <v>1542150</v>
      </c>
      <c r="AJ36" s="5">
        <v>0</v>
      </c>
      <c r="AK36" s="5">
        <f t="shared" si="4"/>
        <v>1542150</v>
      </c>
      <c r="AL36" s="9"/>
      <c r="AM36" s="1">
        <v>30</v>
      </c>
      <c r="AN36" s="2" t="s">
        <v>33</v>
      </c>
      <c r="AO36" s="5">
        <v>100</v>
      </c>
      <c r="AP36" s="5">
        <v>15000</v>
      </c>
      <c r="AQ36" s="5">
        <v>0</v>
      </c>
      <c r="AR36" s="5">
        <f t="shared" si="5"/>
        <v>15000</v>
      </c>
      <c r="AS36" s="9"/>
      <c r="AT36" s="1">
        <v>30</v>
      </c>
      <c r="AU36" s="2" t="s">
        <v>33</v>
      </c>
      <c r="AV36" s="5">
        <v>0</v>
      </c>
      <c r="AW36" s="5">
        <v>0</v>
      </c>
      <c r="AX36" s="5">
        <v>0</v>
      </c>
      <c r="AY36" s="5">
        <f t="shared" si="6"/>
        <v>0</v>
      </c>
      <c r="AZ36" s="9"/>
      <c r="BA36" s="1">
        <v>30</v>
      </c>
      <c r="BB36" s="2" t="s">
        <v>33</v>
      </c>
      <c r="BC36" s="2"/>
      <c r="BD36" s="2"/>
      <c r="BE36" s="2"/>
      <c r="BF36" s="2"/>
    </row>
    <row r="37" spans="1:58" s="71" customFormat="1" ht="18.75">
      <c r="A37" s="187">
        <v>31</v>
      </c>
      <c r="B37" s="184" t="s">
        <v>34</v>
      </c>
      <c r="C37" s="185">
        <v>0</v>
      </c>
      <c r="D37" s="185">
        <v>0</v>
      </c>
      <c r="E37" s="185">
        <v>0</v>
      </c>
      <c r="F37" s="185">
        <f t="shared" si="0"/>
        <v>0</v>
      </c>
      <c r="G37" s="186"/>
      <c r="H37" s="187">
        <v>31</v>
      </c>
      <c r="I37" s="184" t="s">
        <v>34</v>
      </c>
      <c r="J37" s="186"/>
      <c r="K37" s="187">
        <v>31</v>
      </c>
      <c r="L37" s="184" t="s">
        <v>34</v>
      </c>
      <c r="M37" s="185">
        <v>340</v>
      </c>
      <c r="N37" s="185">
        <v>1020000</v>
      </c>
      <c r="O37" s="185">
        <v>0</v>
      </c>
      <c r="P37" s="185">
        <f t="shared" si="1"/>
        <v>1020000</v>
      </c>
      <c r="Q37" s="186"/>
      <c r="R37" s="187">
        <v>31</v>
      </c>
      <c r="S37" s="184" t="s">
        <v>34</v>
      </c>
      <c r="T37" s="185">
        <v>0</v>
      </c>
      <c r="U37" s="185">
        <v>0</v>
      </c>
      <c r="V37" s="185">
        <v>0</v>
      </c>
      <c r="W37" s="185">
        <f t="shared" si="2"/>
        <v>0</v>
      </c>
      <c r="X37" s="186"/>
      <c r="Y37" s="187">
        <v>31</v>
      </c>
      <c r="Z37" s="184" t="s">
        <v>34</v>
      </c>
      <c r="AA37" s="185">
        <v>1</v>
      </c>
      <c r="AB37" s="185">
        <v>20000</v>
      </c>
      <c r="AC37" s="185">
        <v>0</v>
      </c>
      <c r="AD37" s="185">
        <f t="shared" si="3"/>
        <v>20000</v>
      </c>
      <c r="AE37" s="186"/>
      <c r="AF37" s="187">
        <v>31</v>
      </c>
      <c r="AG37" s="184" t="s">
        <v>34</v>
      </c>
      <c r="AH37" s="185">
        <v>4686</v>
      </c>
      <c r="AI37" s="185">
        <v>702900</v>
      </c>
      <c r="AJ37" s="185">
        <v>0</v>
      </c>
      <c r="AK37" s="185">
        <f t="shared" si="4"/>
        <v>702900</v>
      </c>
      <c r="AL37" s="186"/>
      <c r="AM37" s="187">
        <v>31</v>
      </c>
      <c r="AN37" s="184" t="s">
        <v>34</v>
      </c>
      <c r="AO37" s="185">
        <v>100</v>
      </c>
      <c r="AP37" s="185">
        <v>15000</v>
      </c>
      <c r="AQ37" s="185">
        <v>0</v>
      </c>
      <c r="AR37" s="185">
        <f t="shared" si="5"/>
        <v>15000</v>
      </c>
      <c r="AS37" s="186"/>
      <c r="AT37" s="187">
        <v>31</v>
      </c>
      <c r="AU37" s="184" t="s">
        <v>34</v>
      </c>
      <c r="AV37" s="185">
        <v>0</v>
      </c>
      <c r="AW37" s="185">
        <v>0</v>
      </c>
      <c r="AX37" s="185">
        <v>0</v>
      </c>
      <c r="AY37" s="185">
        <f t="shared" si="6"/>
        <v>0</v>
      </c>
      <c r="AZ37" s="186"/>
      <c r="BA37" s="187">
        <v>31</v>
      </c>
      <c r="BB37" s="184" t="s">
        <v>34</v>
      </c>
      <c r="BC37" s="184"/>
      <c r="BD37" s="244">
        <f>N37+U37+AB37+AI37+AP37+AW37</f>
        <v>1757900</v>
      </c>
      <c r="BE37" s="244">
        <f>O37+V37+AC37+AJ37+AQ37+AX37</f>
        <v>0</v>
      </c>
      <c r="BF37" s="244">
        <f>P37+W37+AD37+AK37+AR37+AY37</f>
        <v>1757900</v>
      </c>
    </row>
    <row r="38" spans="1:58" ht="15.75" hidden="1">
      <c r="A38" s="192">
        <v>32</v>
      </c>
      <c r="B38" s="189" t="s">
        <v>35</v>
      </c>
      <c r="C38" s="190">
        <v>0</v>
      </c>
      <c r="D38" s="190">
        <v>0</v>
      </c>
      <c r="E38" s="190">
        <v>0</v>
      </c>
      <c r="F38" s="190">
        <f t="shared" si="0"/>
        <v>0</v>
      </c>
      <c r="G38" s="191"/>
      <c r="H38" s="192">
        <v>32</v>
      </c>
      <c r="I38" s="189" t="s">
        <v>35</v>
      </c>
      <c r="J38" s="191"/>
      <c r="K38" s="192">
        <v>32</v>
      </c>
      <c r="L38" s="189" t="s">
        <v>35</v>
      </c>
      <c r="M38" s="190">
        <v>104</v>
      </c>
      <c r="N38" s="190">
        <v>312000</v>
      </c>
      <c r="O38" s="190">
        <v>0</v>
      </c>
      <c r="P38" s="190">
        <f t="shared" si="1"/>
        <v>312000</v>
      </c>
      <c r="Q38" s="191"/>
      <c r="R38" s="192">
        <v>32</v>
      </c>
      <c r="S38" s="189" t="s">
        <v>35</v>
      </c>
      <c r="T38" s="190">
        <v>0</v>
      </c>
      <c r="U38" s="190">
        <v>621100</v>
      </c>
      <c r="V38" s="190">
        <v>0</v>
      </c>
      <c r="W38" s="190">
        <f t="shared" si="2"/>
        <v>621100</v>
      </c>
      <c r="X38" s="191"/>
      <c r="Y38" s="192">
        <v>32</v>
      </c>
      <c r="Z38" s="189" t="s">
        <v>35</v>
      </c>
      <c r="AA38" s="190">
        <v>1</v>
      </c>
      <c r="AB38" s="190">
        <v>20000</v>
      </c>
      <c r="AC38" s="190">
        <v>0</v>
      </c>
      <c r="AD38" s="190">
        <f t="shared" si="3"/>
        <v>20000</v>
      </c>
      <c r="AE38" s="191"/>
      <c r="AF38" s="192">
        <v>32</v>
      </c>
      <c r="AG38" s="189" t="s">
        <v>35</v>
      </c>
      <c r="AH38" s="190">
        <v>1120</v>
      </c>
      <c r="AI38" s="190">
        <v>168000</v>
      </c>
      <c r="AJ38" s="190">
        <v>0</v>
      </c>
      <c r="AK38" s="190">
        <f t="shared" si="4"/>
        <v>168000</v>
      </c>
      <c r="AL38" s="191"/>
      <c r="AM38" s="192">
        <v>32</v>
      </c>
      <c r="AN38" s="189" t="s">
        <v>35</v>
      </c>
      <c r="AO38" s="190">
        <v>50</v>
      </c>
      <c r="AP38" s="190">
        <v>7500</v>
      </c>
      <c r="AQ38" s="190">
        <v>0</v>
      </c>
      <c r="AR38" s="190">
        <f t="shared" si="5"/>
        <v>7500</v>
      </c>
      <c r="AS38" s="191"/>
      <c r="AT38" s="192">
        <v>32</v>
      </c>
      <c r="AU38" s="189" t="s">
        <v>35</v>
      </c>
      <c r="AV38" s="190">
        <v>0</v>
      </c>
      <c r="AW38" s="190">
        <v>0</v>
      </c>
      <c r="AX38" s="190">
        <v>0</v>
      </c>
      <c r="AY38" s="190">
        <f t="shared" si="6"/>
        <v>0</v>
      </c>
      <c r="AZ38" s="191"/>
      <c r="BA38" s="192">
        <v>32</v>
      </c>
      <c r="BB38" s="189" t="s">
        <v>35</v>
      </c>
      <c r="BC38" s="189"/>
      <c r="BD38" s="189"/>
      <c r="BE38" s="189"/>
      <c r="BF38" s="189"/>
    </row>
    <row r="39" spans="1:58" ht="15.75" hidden="1">
      <c r="A39" s="192">
        <v>33</v>
      </c>
      <c r="B39" s="189" t="s">
        <v>36</v>
      </c>
      <c r="C39" s="190">
        <v>0</v>
      </c>
      <c r="D39" s="190">
        <v>0</v>
      </c>
      <c r="E39" s="190">
        <v>0</v>
      </c>
      <c r="F39" s="190">
        <f t="shared" si="0"/>
        <v>0</v>
      </c>
      <c r="G39" s="191"/>
      <c r="H39" s="192">
        <v>33</v>
      </c>
      <c r="I39" s="189" t="s">
        <v>36</v>
      </c>
      <c r="J39" s="191"/>
      <c r="K39" s="192">
        <v>33</v>
      </c>
      <c r="L39" s="189" t="s">
        <v>36</v>
      </c>
      <c r="M39" s="190">
        <v>20</v>
      </c>
      <c r="N39" s="190">
        <v>60000</v>
      </c>
      <c r="O39" s="190">
        <v>0</v>
      </c>
      <c r="P39" s="190">
        <f t="shared" si="1"/>
        <v>60000</v>
      </c>
      <c r="Q39" s="191"/>
      <c r="R39" s="192">
        <v>33</v>
      </c>
      <c r="S39" s="189" t="s">
        <v>36</v>
      </c>
      <c r="T39" s="190">
        <v>0</v>
      </c>
      <c r="U39" s="190">
        <v>591600</v>
      </c>
      <c r="V39" s="190">
        <v>0</v>
      </c>
      <c r="W39" s="190">
        <f t="shared" si="2"/>
        <v>591600</v>
      </c>
      <c r="X39" s="191"/>
      <c r="Y39" s="192">
        <v>33</v>
      </c>
      <c r="Z39" s="189" t="s">
        <v>36</v>
      </c>
      <c r="AA39" s="190">
        <v>1</v>
      </c>
      <c r="AB39" s="190">
        <v>20000</v>
      </c>
      <c r="AC39" s="190">
        <v>0</v>
      </c>
      <c r="AD39" s="190">
        <f t="shared" si="3"/>
        <v>20000</v>
      </c>
      <c r="AE39" s="191"/>
      <c r="AF39" s="192">
        <v>33</v>
      </c>
      <c r="AG39" s="189" t="s">
        <v>36</v>
      </c>
      <c r="AH39" s="190">
        <v>1991</v>
      </c>
      <c r="AI39" s="190">
        <v>298650</v>
      </c>
      <c r="AJ39" s="190">
        <v>0</v>
      </c>
      <c r="AK39" s="190">
        <f t="shared" si="4"/>
        <v>298650</v>
      </c>
      <c r="AL39" s="191"/>
      <c r="AM39" s="192">
        <v>33</v>
      </c>
      <c r="AN39" s="189" t="s">
        <v>36</v>
      </c>
      <c r="AO39" s="190">
        <v>50</v>
      </c>
      <c r="AP39" s="190">
        <v>7500</v>
      </c>
      <c r="AQ39" s="190">
        <v>0</v>
      </c>
      <c r="AR39" s="190">
        <f t="shared" si="5"/>
        <v>7500</v>
      </c>
      <c r="AS39" s="191"/>
      <c r="AT39" s="192">
        <v>33</v>
      </c>
      <c r="AU39" s="189" t="s">
        <v>36</v>
      </c>
      <c r="AV39" s="190">
        <v>0</v>
      </c>
      <c r="AW39" s="190">
        <v>0</v>
      </c>
      <c r="AX39" s="190">
        <v>0</v>
      </c>
      <c r="AY39" s="190">
        <f t="shared" si="6"/>
        <v>0</v>
      </c>
      <c r="AZ39" s="191"/>
      <c r="BA39" s="192">
        <v>33</v>
      </c>
      <c r="BB39" s="189" t="s">
        <v>36</v>
      </c>
      <c r="BC39" s="189"/>
      <c r="BD39" s="189"/>
      <c r="BE39" s="189"/>
      <c r="BF39" s="189"/>
    </row>
    <row r="40" spans="1:58" ht="15.75" hidden="1">
      <c r="A40" s="192">
        <v>34</v>
      </c>
      <c r="B40" s="189" t="s">
        <v>37</v>
      </c>
      <c r="C40" s="190">
        <v>0</v>
      </c>
      <c r="D40" s="190">
        <v>0</v>
      </c>
      <c r="E40" s="190">
        <v>0</v>
      </c>
      <c r="F40" s="190">
        <f t="shared" si="0"/>
        <v>0</v>
      </c>
      <c r="G40" s="191"/>
      <c r="H40" s="192">
        <v>34</v>
      </c>
      <c r="I40" s="189" t="s">
        <v>37</v>
      </c>
      <c r="J40" s="191"/>
      <c r="K40" s="192">
        <v>34</v>
      </c>
      <c r="L40" s="189" t="s">
        <v>37</v>
      </c>
      <c r="M40" s="190">
        <v>310</v>
      </c>
      <c r="N40" s="190">
        <v>930000</v>
      </c>
      <c r="O40" s="190">
        <v>0</v>
      </c>
      <c r="P40" s="190">
        <f t="shared" si="1"/>
        <v>930000</v>
      </c>
      <c r="Q40" s="191"/>
      <c r="R40" s="192">
        <v>34</v>
      </c>
      <c r="S40" s="189" t="s">
        <v>37</v>
      </c>
      <c r="T40" s="190">
        <v>0</v>
      </c>
      <c r="U40" s="190">
        <v>1194100</v>
      </c>
      <c r="V40" s="190">
        <v>0</v>
      </c>
      <c r="W40" s="190">
        <f t="shared" si="2"/>
        <v>1194100</v>
      </c>
      <c r="X40" s="191"/>
      <c r="Y40" s="192">
        <v>34</v>
      </c>
      <c r="Z40" s="189" t="s">
        <v>37</v>
      </c>
      <c r="AA40" s="190">
        <v>1</v>
      </c>
      <c r="AB40" s="190">
        <v>20000</v>
      </c>
      <c r="AC40" s="190">
        <v>0</v>
      </c>
      <c r="AD40" s="190">
        <f t="shared" si="3"/>
        <v>20000</v>
      </c>
      <c r="AE40" s="191"/>
      <c r="AF40" s="192">
        <v>34</v>
      </c>
      <c r="AG40" s="189" t="s">
        <v>37</v>
      </c>
      <c r="AH40" s="190">
        <v>5038</v>
      </c>
      <c r="AI40" s="190">
        <v>755700</v>
      </c>
      <c r="AJ40" s="190">
        <v>0</v>
      </c>
      <c r="AK40" s="190">
        <f t="shared" si="4"/>
        <v>755700</v>
      </c>
      <c r="AL40" s="191"/>
      <c r="AM40" s="192">
        <v>34</v>
      </c>
      <c r="AN40" s="189" t="s">
        <v>37</v>
      </c>
      <c r="AO40" s="190">
        <v>100</v>
      </c>
      <c r="AP40" s="190">
        <v>15000</v>
      </c>
      <c r="AQ40" s="190">
        <v>0</v>
      </c>
      <c r="AR40" s="190">
        <f t="shared" si="5"/>
        <v>15000</v>
      </c>
      <c r="AS40" s="191"/>
      <c r="AT40" s="192">
        <v>34</v>
      </c>
      <c r="AU40" s="189" t="s">
        <v>37</v>
      </c>
      <c r="AV40" s="190">
        <v>0</v>
      </c>
      <c r="AW40" s="190">
        <v>0</v>
      </c>
      <c r="AX40" s="190">
        <v>0</v>
      </c>
      <c r="AY40" s="190">
        <f t="shared" si="6"/>
        <v>0</v>
      </c>
      <c r="AZ40" s="191"/>
      <c r="BA40" s="192">
        <v>34</v>
      </c>
      <c r="BB40" s="189" t="s">
        <v>37</v>
      </c>
      <c r="BC40" s="189"/>
      <c r="BD40" s="189"/>
      <c r="BE40" s="189"/>
      <c r="BF40" s="189"/>
    </row>
    <row r="41" spans="1:58" ht="15.75" hidden="1">
      <c r="A41" s="192">
        <v>35</v>
      </c>
      <c r="B41" s="189" t="s">
        <v>38</v>
      </c>
      <c r="C41" s="190">
        <v>0</v>
      </c>
      <c r="D41" s="190">
        <v>0</v>
      </c>
      <c r="E41" s="190">
        <v>0</v>
      </c>
      <c r="F41" s="190">
        <f t="shared" si="0"/>
        <v>0</v>
      </c>
      <c r="G41" s="191"/>
      <c r="H41" s="192">
        <v>35</v>
      </c>
      <c r="I41" s="189" t="s">
        <v>38</v>
      </c>
      <c r="J41" s="191"/>
      <c r="K41" s="192">
        <v>35</v>
      </c>
      <c r="L41" s="189" t="s">
        <v>38</v>
      </c>
      <c r="M41" s="190">
        <v>315</v>
      </c>
      <c r="N41" s="190">
        <v>945000</v>
      </c>
      <c r="O41" s="190">
        <v>0</v>
      </c>
      <c r="P41" s="190">
        <f t="shared" si="1"/>
        <v>945000</v>
      </c>
      <c r="Q41" s="191"/>
      <c r="R41" s="192">
        <v>35</v>
      </c>
      <c r="S41" s="189" t="s">
        <v>38</v>
      </c>
      <c r="T41" s="190">
        <v>0</v>
      </c>
      <c r="U41" s="190">
        <v>0</v>
      </c>
      <c r="V41" s="190">
        <v>0</v>
      </c>
      <c r="W41" s="190">
        <f t="shared" si="2"/>
        <v>0</v>
      </c>
      <c r="X41" s="191"/>
      <c r="Y41" s="192">
        <v>35</v>
      </c>
      <c r="Z41" s="189" t="s">
        <v>38</v>
      </c>
      <c r="AA41" s="190">
        <v>1</v>
      </c>
      <c r="AB41" s="190">
        <v>20000</v>
      </c>
      <c r="AC41" s="190">
        <v>0</v>
      </c>
      <c r="AD41" s="190">
        <f t="shared" si="3"/>
        <v>20000</v>
      </c>
      <c r="AE41" s="191"/>
      <c r="AF41" s="192">
        <v>35</v>
      </c>
      <c r="AG41" s="189" t="s">
        <v>38</v>
      </c>
      <c r="AH41" s="190">
        <v>3933</v>
      </c>
      <c r="AI41" s="190">
        <v>589950</v>
      </c>
      <c r="AJ41" s="190">
        <v>0</v>
      </c>
      <c r="AK41" s="190">
        <f t="shared" si="4"/>
        <v>589950</v>
      </c>
      <c r="AL41" s="191"/>
      <c r="AM41" s="192">
        <v>35</v>
      </c>
      <c r="AN41" s="189" t="s">
        <v>38</v>
      </c>
      <c r="AO41" s="190">
        <v>100</v>
      </c>
      <c r="AP41" s="190">
        <v>15000</v>
      </c>
      <c r="AQ41" s="190">
        <v>0</v>
      </c>
      <c r="AR41" s="190">
        <f t="shared" si="5"/>
        <v>15000</v>
      </c>
      <c r="AS41" s="191"/>
      <c r="AT41" s="192">
        <v>35</v>
      </c>
      <c r="AU41" s="189" t="s">
        <v>38</v>
      </c>
      <c r="AV41" s="190">
        <v>0</v>
      </c>
      <c r="AW41" s="190">
        <v>0</v>
      </c>
      <c r="AX41" s="190">
        <v>0</v>
      </c>
      <c r="AY41" s="190">
        <f t="shared" si="6"/>
        <v>0</v>
      </c>
      <c r="AZ41" s="191"/>
      <c r="BA41" s="192">
        <v>35</v>
      </c>
      <c r="BB41" s="189" t="s">
        <v>38</v>
      </c>
      <c r="BC41" s="189"/>
      <c r="BD41" s="189"/>
      <c r="BE41" s="189"/>
      <c r="BF41" s="189"/>
    </row>
    <row r="42" spans="1:58" ht="15.75" hidden="1">
      <c r="A42" s="192">
        <v>36</v>
      </c>
      <c r="B42" s="189" t="s">
        <v>39</v>
      </c>
      <c r="C42" s="190">
        <v>0</v>
      </c>
      <c r="D42" s="190">
        <v>0</v>
      </c>
      <c r="E42" s="190">
        <v>0</v>
      </c>
      <c r="F42" s="190">
        <f t="shared" si="0"/>
        <v>0</v>
      </c>
      <c r="G42" s="191"/>
      <c r="H42" s="192">
        <v>36</v>
      </c>
      <c r="I42" s="189" t="s">
        <v>39</v>
      </c>
      <c r="J42" s="191"/>
      <c r="K42" s="192">
        <v>36</v>
      </c>
      <c r="L42" s="189" t="s">
        <v>39</v>
      </c>
      <c r="M42" s="190">
        <v>250</v>
      </c>
      <c r="N42" s="190">
        <v>750000</v>
      </c>
      <c r="O42" s="190">
        <v>0</v>
      </c>
      <c r="P42" s="190">
        <f t="shared" si="1"/>
        <v>750000</v>
      </c>
      <c r="Q42" s="191"/>
      <c r="R42" s="192">
        <v>36</v>
      </c>
      <c r="S42" s="189" t="s">
        <v>39</v>
      </c>
      <c r="T42" s="190">
        <v>0</v>
      </c>
      <c r="U42" s="190">
        <v>0</v>
      </c>
      <c r="V42" s="190">
        <v>0</v>
      </c>
      <c r="W42" s="190">
        <f t="shared" si="2"/>
        <v>0</v>
      </c>
      <c r="X42" s="191"/>
      <c r="Y42" s="192">
        <v>36</v>
      </c>
      <c r="Z42" s="189" t="s">
        <v>39</v>
      </c>
      <c r="AA42" s="190">
        <v>1</v>
      </c>
      <c r="AB42" s="190">
        <v>20000</v>
      </c>
      <c r="AC42" s="190">
        <v>0</v>
      </c>
      <c r="AD42" s="190">
        <f t="shared" si="3"/>
        <v>20000</v>
      </c>
      <c r="AE42" s="191"/>
      <c r="AF42" s="192">
        <v>36</v>
      </c>
      <c r="AG42" s="189" t="s">
        <v>39</v>
      </c>
      <c r="AH42" s="190">
        <v>3856</v>
      </c>
      <c r="AI42" s="190">
        <v>578400</v>
      </c>
      <c r="AJ42" s="190">
        <v>0</v>
      </c>
      <c r="AK42" s="190">
        <f t="shared" si="4"/>
        <v>578400</v>
      </c>
      <c r="AL42" s="191"/>
      <c r="AM42" s="192">
        <v>36</v>
      </c>
      <c r="AN42" s="189" t="s">
        <v>39</v>
      </c>
      <c r="AO42" s="190">
        <v>50</v>
      </c>
      <c r="AP42" s="190">
        <v>7500</v>
      </c>
      <c r="AQ42" s="190">
        <v>0</v>
      </c>
      <c r="AR42" s="190">
        <f t="shared" si="5"/>
        <v>7500</v>
      </c>
      <c r="AS42" s="191"/>
      <c r="AT42" s="192">
        <v>36</v>
      </c>
      <c r="AU42" s="189" t="s">
        <v>39</v>
      </c>
      <c r="AV42" s="190">
        <v>0</v>
      </c>
      <c r="AW42" s="190">
        <v>0</v>
      </c>
      <c r="AX42" s="190">
        <v>0</v>
      </c>
      <c r="AY42" s="190">
        <f t="shared" si="6"/>
        <v>0</v>
      </c>
      <c r="AZ42" s="191"/>
      <c r="BA42" s="192">
        <v>36</v>
      </c>
      <c r="BB42" s="189" t="s">
        <v>39</v>
      </c>
      <c r="BC42" s="189"/>
      <c r="BD42" s="189"/>
      <c r="BE42" s="189"/>
      <c r="BF42" s="189"/>
    </row>
    <row r="43" spans="1:58" ht="15.75" hidden="1">
      <c r="A43" s="192">
        <v>37</v>
      </c>
      <c r="B43" s="189" t="s">
        <v>40</v>
      </c>
      <c r="C43" s="190">
        <v>0</v>
      </c>
      <c r="D43" s="190">
        <v>0</v>
      </c>
      <c r="E43" s="190">
        <v>0</v>
      </c>
      <c r="F43" s="190">
        <f t="shared" si="0"/>
        <v>0</v>
      </c>
      <c r="G43" s="191"/>
      <c r="H43" s="192">
        <v>37</v>
      </c>
      <c r="I43" s="189" t="s">
        <v>40</v>
      </c>
      <c r="J43" s="191"/>
      <c r="K43" s="192">
        <v>37</v>
      </c>
      <c r="L43" s="189" t="s">
        <v>40</v>
      </c>
      <c r="M43" s="190">
        <v>342</v>
      </c>
      <c r="N43" s="190">
        <v>1026000</v>
      </c>
      <c r="O43" s="190">
        <v>0</v>
      </c>
      <c r="P43" s="190">
        <f t="shared" si="1"/>
        <v>1026000</v>
      </c>
      <c r="Q43" s="191"/>
      <c r="R43" s="192">
        <v>37</v>
      </c>
      <c r="S43" s="189" t="s">
        <v>40</v>
      </c>
      <c r="T43" s="190">
        <v>0</v>
      </c>
      <c r="U43" s="190">
        <v>0</v>
      </c>
      <c r="V43" s="190">
        <v>0</v>
      </c>
      <c r="W43" s="190">
        <f t="shared" si="2"/>
        <v>0</v>
      </c>
      <c r="X43" s="191"/>
      <c r="Y43" s="192">
        <v>37</v>
      </c>
      <c r="Z43" s="189" t="s">
        <v>40</v>
      </c>
      <c r="AA43" s="190">
        <v>1</v>
      </c>
      <c r="AB43" s="190">
        <v>20000</v>
      </c>
      <c r="AC43" s="190">
        <v>0</v>
      </c>
      <c r="AD43" s="190">
        <f t="shared" si="3"/>
        <v>20000</v>
      </c>
      <c r="AE43" s="191"/>
      <c r="AF43" s="192">
        <v>37</v>
      </c>
      <c r="AG43" s="189" t="s">
        <v>40</v>
      </c>
      <c r="AH43" s="190">
        <v>6300</v>
      </c>
      <c r="AI43" s="190">
        <v>945000</v>
      </c>
      <c r="AJ43" s="190">
        <v>0</v>
      </c>
      <c r="AK43" s="190">
        <f t="shared" si="4"/>
        <v>945000</v>
      </c>
      <c r="AL43" s="191"/>
      <c r="AM43" s="192">
        <v>37</v>
      </c>
      <c r="AN43" s="189" t="s">
        <v>40</v>
      </c>
      <c r="AO43" s="190">
        <v>100</v>
      </c>
      <c r="AP43" s="190">
        <v>15000</v>
      </c>
      <c r="AQ43" s="190">
        <v>0</v>
      </c>
      <c r="AR43" s="190">
        <f t="shared" si="5"/>
        <v>15000</v>
      </c>
      <c r="AS43" s="191"/>
      <c r="AT43" s="192">
        <v>37</v>
      </c>
      <c r="AU43" s="189" t="s">
        <v>40</v>
      </c>
      <c r="AV43" s="190">
        <v>0</v>
      </c>
      <c r="AW43" s="190">
        <v>0</v>
      </c>
      <c r="AX43" s="190">
        <v>0</v>
      </c>
      <c r="AY43" s="190">
        <f t="shared" si="6"/>
        <v>0</v>
      </c>
      <c r="AZ43" s="191"/>
      <c r="BA43" s="192">
        <v>37</v>
      </c>
      <c r="BB43" s="189" t="s">
        <v>40</v>
      </c>
      <c r="BC43" s="189"/>
      <c r="BD43" s="189"/>
      <c r="BE43" s="189"/>
      <c r="BF43" s="189"/>
    </row>
    <row r="44" spans="1:58" ht="15.75" hidden="1">
      <c r="A44" s="192">
        <v>38</v>
      </c>
      <c r="B44" s="189" t="s">
        <v>41</v>
      </c>
      <c r="C44" s="190">
        <v>0</v>
      </c>
      <c r="D44" s="190">
        <v>0</v>
      </c>
      <c r="E44" s="190">
        <v>0</v>
      </c>
      <c r="F44" s="190">
        <f t="shared" si="0"/>
        <v>0</v>
      </c>
      <c r="G44" s="191"/>
      <c r="H44" s="192">
        <v>38</v>
      </c>
      <c r="I44" s="189" t="s">
        <v>41</v>
      </c>
      <c r="J44" s="191"/>
      <c r="K44" s="192">
        <v>38</v>
      </c>
      <c r="L44" s="189" t="s">
        <v>41</v>
      </c>
      <c r="M44" s="190">
        <v>407</v>
      </c>
      <c r="N44" s="190">
        <v>1221000</v>
      </c>
      <c r="O44" s="190">
        <v>0</v>
      </c>
      <c r="P44" s="190">
        <f t="shared" si="1"/>
        <v>1221000</v>
      </c>
      <c r="Q44" s="191"/>
      <c r="R44" s="192">
        <v>38</v>
      </c>
      <c r="S44" s="189" t="s">
        <v>41</v>
      </c>
      <c r="T44" s="190">
        <v>0</v>
      </c>
      <c r="U44" s="190">
        <v>0</v>
      </c>
      <c r="V44" s="190">
        <v>0</v>
      </c>
      <c r="W44" s="190">
        <f t="shared" si="2"/>
        <v>0</v>
      </c>
      <c r="X44" s="191"/>
      <c r="Y44" s="192">
        <v>38</v>
      </c>
      <c r="Z44" s="189" t="s">
        <v>41</v>
      </c>
      <c r="AA44" s="190">
        <v>1</v>
      </c>
      <c r="AB44" s="190">
        <v>20000</v>
      </c>
      <c r="AC44" s="190">
        <v>0</v>
      </c>
      <c r="AD44" s="190">
        <f t="shared" si="3"/>
        <v>20000</v>
      </c>
      <c r="AE44" s="191"/>
      <c r="AF44" s="192">
        <v>38</v>
      </c>
      <c r="AG44" s="189" t="s">
        <v>41</v>
      </c>
      <c r="AH44" s="190">
        <v>8892</v>
      </c>
      <c r="AI44" s="190">
        <v>1333800</v>
      </c>
      <c r="AJ44" s="190">
        <v>0</v>
      </c>
      <c r="AK44" s="190">
        <f t="shared" si="4"/>
        <v>1333800</v>
      </c>
      <c r="AL44" s="191"/>
      <c r="AM44" s="192">
        <v>38</v>
      </c>
      <c r="AN44" s="189" t="s">
        <v>41</v>
      </c>
      <c r="AO44" s="190">
        <v>200</v>
      </c>
      <c r="AP44" s="190">
        <v>30000</v>
      </c>
      <c r="AQ44" s="190">
        <v>0</v>
      </c>
      <c r="AR44" s="190">
        <f t="shared" si="5"/>
        <v>30000</v>
      </c>
      <c r="AS44" s="191"/>
      <c r="AT44" s="192">
        <v>38</v>
      </c>
      <c r="AU44" s="189" t="s">
        <v>41</v>
      </c>
      <c r="AV44" s="190">
        <v>0</v>
      </c>
      <c r="AW44" s="190">
        <v>0</v>
      </c>
      <c r="AX44" s="190">
        <v>0</v>
      </c>
      <c r="AY44" s="190">
        <f t="shared" si="6"/>
        <v>0</v>
      </c>
      <c r="AZ44" s="191"/>
      <c r="BA44" s="192">
        <v>38</v>
      </c>
      <c r="BB44" s="189" t="s">
        <v>41</v>
      </c>
      <c r="BC44" s="189"/>
      <c r="BD44" s="189"/>
      <c r="BE44" s="189"/>
      <c r="BF44" s="189"/>
    </row>
    <row r="45" spans="1:58" ht="15.75" hidden="1">
      <c r="A45" s="192">
        <v>39</v>
      </c>
      <c r="B45" s="189" t="s">
        <v>56</v>
      </c>
      <c r="C45" s="190">
        <v>0</v>
      </c>
      <c r="D45" s="190">
        <v>0</v>
      </c>
      <c r="E45" s="190">
        <v>0</v>
      </c>
      <c r="F45" s="190">
        <f t="shared" si="0"/>
        <v>0</v>
      </c>
      <c r="G45" s="191"/>
      <c r="H45" s="192">
        <v>39</v>
      </c>
      <c r="I45" s="189" t="s">
        <v>56</v>
      </c>
      <c r="J45" s="191"/>
      <c r="K45" s="192">
        <v>39</v>
      </c>
      <c r="L45" s="189" t="s">
        <v>56</v>
      </c>
      <c r="M45" s="190">
        <v>0</v>
      </c>
      <c r="N45" s="190">
        <v>0</v>
      </c>
      <c r="O45" s="190">
        <v>0</v>
      </c>
      <c r="P45" s="190">
        <f t="shared" si="1"/>
        <v>0</v>
      </c>
      <c r="Q45" s="191"/>
      <c r="R45" s="192">
        <v>39</v>
      </c>
      <c r="S45" s="189" t="s">
        <v>56</v>
      </c>
      <c r="T45" s="190">
        <v>0</v>
      </c>
      <c r="U45" s="190">
        <v>0</v>
      </c>
      <c r="V45" s="190">
        <v>0</v>
      </c>
      <c r="W45" s="190">
        <f t="shared" si="2"/>
        <v>0</v>
      </c>
      <c r="X45" s="191"/>
      <c r="Y45" s="192">
        <v>39</v>
      </c>
      <c r="Z45" s="189" t="s">
        <v>56</v>
      </c>
      <c r="AA45" s="190">
        <v>1</v>
      </c>
      <c r="AB45" s="190">
        <v>30000</v>
      </c>
      <c r="AC45" s="190">
        <v>0</v>
      </c>
      <c r="AD45" s="190">
        <f t="shared" si="3"/>
        <v>30000</v>
      </c>
      <c r="AE45" s="191"/>
      <c r="AF45" s="192">
        <v>39</v>
      </c>
      <c r="AG45" s="189" t="s">
        <v>56</v>
      </c>
      <c r="AH45" s="190">
        <v>0</v>
      </c>
      <c r="AI45" s="190">
        <v>0</v>
      </c>
      <c r="AJ45" s="190">
        <v>0</v>
      </c>
      <c r="AK45" s="190">
        <f t="shared" si="4"/>
        <v>0</v>
      </c>
      <c r="AL45" s="191"/>
      <c r="AM45" s="192">
        <v>39</v>
      </c>
      <c r="AN45" s="189" t="s">
        <v>56</v>
      </c>
      <c r="AO45" s="190">
        <v>0</v>
      </c>
      <c r="AP45" s="190">
        <v>0</v>
      </c>
      <c r="AQ45" s="190">
        <v>0</v>
      </c>
      <c r="AR45" s="190">
        <f t="shared" si="5"/>
        <v>0</v>
      </c>
      <c r="AS45" s="191"/>
      <c r="AT45" s="192">
        <v>39</v>
      </c>
      <c r="AU45" s="189" t="s">
        <v>56</v>
      </c>
      <c r="AV45" s="190">
        <v>0</v>
      </c>
      <c r="AW45" s="190">
        <v>0</v>
      </c>
      <c r="AX45" s="190">
        <v>0</v>
      </c>
      <c r="AY45" s="190">
        <f t="shared" si="6"/>
        <v>0</v>
      </c>
      <c r="AZ45" s="191"/>
      <c r="BA45" s="192">
        <v>39</v>
      </c>
      <c r="BB45" s="189" t="s">
        <v>56</v>
      </c>
      <c r="BC45" s="189"/>
      <c r="BD45" s="189"/>
      <c r="BE45" s="189"/>
      <c r="BF45" s="189"/>
    </row>
    <row r="46" spans="1:58" ht="15.75" hidden="1">
      <c r="A46" s="192">
        <v>40</v>
      </c>
      <c r="B46" s="189" t="s">
        <v>57</v>
      </c>
      <c r="C46" s="190">
        <v>0</v>
      </c>
      <c r="D46" s="190">
        <v>0</v>
      </c>
      <c r="E46" s="190">
        <v>0</v>
      </c>
      <c r="F46" s="190">
        <f t="shared" si="0"/>
        <v>0</v>
      </c>
      <c r="G46" s="191"/>
      <c r="H46" s="192">
        <v>40</v>
      </c>
      <c r="I46" s="189" t="s">
        <v>57</v>
      </c>
      <c r="J46" s="191"/>
      <c r="K46" s="192">
        <v>40</v>
      </c>
      <c r="L46" s="189" t="s">
        <v>57</v>
      </c>
      <c r="M46" s="190">
        <v>0</v>
      </c>
      <c r="N46" s="190">
        <v>0</v>
      </c>
      <c r="O46" s="190">
        <v>0</v>
      </c>
      <c r="P46" s="190">
        <f t="shared" si="1"/>
        <v>0</v>
      </c>
      <c r="Q46" s="191"/>
      <c r="R46" s="192">
        <v>40</v>
      </c>
      <c r="S46" s="189" t="s">
        <v>57</v>
      </c>
      <c r="T46" s="190">
        <v>0</v>
      </c>
      <c r="U46" s="190">
        <v>0</v>
      </c>
      <c r="V46" s="190">
        <v>0</v>
      </c>
      <c r="W46" s="190">
        <f t="shared" si="2"/>
        <v>0</v>
      </c>
      <c r="X46" s="191"/>
      <c r="Y46" s="192">
        <v>40</v>
      </c>
      <c r="Z46" s="189" t="s">
        <v>57</v>
      </c>
      <c r="AA46" s="190">
        <v>1</v>
      </c>
      <c r="AB46" s="190">
        <v>30000</v>
      </c>
      <c r="AC46" s="190">
        <v>0</v>
      </c>
      <c r="AD46" s="190">
        <f t="shared" si="3"/>
        <v>30000</v>
      </c>
      <c r="AE46" s="191"/>
      <c r="AF46" s="192">
        <v>40</v>
      </c>
      <c r="AG46" s="189" t="s">
        <v>57</v>
      </c>
      <c r="AH46" s="190">
        <v>0</v>
      </c>
      <c r="AI46" s="190">
        <v>0</v>
      </c>
      <c r="AJ46" s="190">
        <v>0</v>
      </c>
      <c r="AK46" s="190">
        <f t="shared" si="4"/>
        <v>0</v>
      </c>
      <c r="AL46" s="191"/>
      <c r="AM46" s="192">
        <v>40</v>
      </c>
      <c r="AN46" s="189" t="s">
        <v>57</v>
      </c>
      <c r="AO46" s="190">
        <v>0</v>
      </c>
      <c r="AP46" s="190">
        <v>0</v>
      </c>
      <c r="AQ46" s="190">
        <v>0</v>
      </c>
      <c r="AR46" s="190">
        <f t="shared" si="5"/>
        <v>0</v>
      </c>
      <c r="AS46" s="191"/>
      <c r="AT46" s="192">
        <v>40</v>
      </c>
      <c r="AU46" s="189" t="s">
        <v>57</v>
      </c>
      <c r="AV46" s="190">
        <v>0</v>
      </c>
      <c r="AW46" s="190">
        <v>0</v>
      </c>
      <c r="AX46" s="190">
        <v>0</v>
      </c>
      <c r="AY46" s="190">
        <f t="shared" si="6"/>
        <v>0</v>
      </c>
      <c r="AZ46" s="191"/>
      <c r="BA46" s="192">
        <v>40</v>
      </c>
      <c r="BB46" s="189" t="s">
        <v>57</v>
      </c>
      <c r="BC46" s="189"/>
      <c r="BD46" s="189"/>
      <c r="BE46" s="189"/>
      <c r="BF46" s="189"/>
    </row>
    <row r="47" spans="1:58" ht="15.75" hidden="1">
      <c r="A47" s="192">
        <v>41</v>
      </c>
      <c r="B47" s="189" t="s">
        <v>58</v>
      </c>
      <c r="C47" s="190">
        <v>0</v>
      </c>
      <c r="D47" s="190">
        <v>0</v>
      </c>
      <c r="E47" s="190">
        <v>0</v>
      </c>
      <c r="F47" s="190">
        <f t="shared" si="0"/>
        <v>0</v>
      </c>
      <c r="G47" s="191"/>
      <c r="H47" s="192">
        <v>41</v>
      </c>
      <c r="I47" s="189" t="s">
        <v>58</v>
      </c>
      <c r="J47" s="191"/>
      <c r="K47" s="192">
        <v>41</v>
      </c>
      <c r="L47" s="189" t="s">
        <v>58</v>
      </c>
      <c r="M47" s="190">
        <v>0</v>
      </c>
      <c r="N47" s="190">
        <v>0</v>
      </c>
      <c r="O47" s="190">
        <v>0</v>
      </c>
      <c r="P47" s="190">
        <f t="shared" si="1"/>
        <v>0</v>
      </c>
      <c r="Q47" s="191"/>
      <c r="R47" s="192">
        <v>41</v>
      </c>
      <c r="S47" s="189" t="s">
        <v>58</v>
      </c>
      <c r="T47" s="190">
        <v>0</v>
      </c>
      <c r="U47" s="190">
        <v>0</v>
      </c>
      <c r="V47" s="190">
        <v>0</v>
      </c>
      <c r="W47" s="190">
        <f t="shared" si="2"/>
        <v>0</v>
      </c>
      <c r="X47" s="191"/>
      <c r="Y47" s="192">
        <v>41</v>
      </c>
      <c r="Z47" s="189" t="s">
        <v>58</v>
      </c>
      <c r="AA47" s="190">
        <v>1</v>
      </c>
      <c r="AB47" s="190">
        <v>30000</v>
      </c>
      <c r="AC47" s="190">
        <v>0</v>
      </c>
      <c r="AD47" s="190">
        <f t="shared" si="3"/>
        <v>30000</v>
      </c>
      <c r="AE47" s="191"/>
      <c r="AF47" s="192">
        <v>41</v>
      </c>
      <c r="AG47" s="189" t="s">
        <v>58</v>
      </c>
      <c r="AH47" s="190">
        <v>0</v>
      </c>
      <c r="AI47" s="190">
        <v>0</v>
      </c>
      <c r="AJ47" s="190">
        <v>0</v>
      </c>
      <c r="AK47" s="190">
        <f t="shared" si="4"/>
        <v>0</v>
      </c>
      <c r="AL47" s="191"/>
      <c r="AM47" s="192">
        <v>41</v>
      </c>
      <c r="AN47" s="189" t="s">
        <v>58</v>
      </c>
      <c r="AO47" s="190">
        <v>0</v>
      </c>
      <c r="AP47" s="190">
        <v>0</v>
      </c>
      <c r="AQ47" s="190">
        <v>0</v>
      </c>
      <c r="AR47" s="190">
        <f t="shared" si="5"/>
        <v>0</v>
      </c>
      <c r="AS47" s="191"/>
      <c r="AT47" s="192">
        <v>41</v>
      </c>
      <c r="AU47" s="189" t="s">
        <v>58</v>
      </c>
      <c r="AV47" s="190">
        <v>0</v>
      </c>
      <c r="AW47" s="190">
        <v>0</v>
      </c>
      <c r="AX47" s="190">
        <v>0</v>
      </c>
      <c r="AY47" s="190">
        <f t="shared" si="6"/>
        <v>0</v>
      </c>
      <c r="AZ47" s="191"/>
      <c r="BA47" s="192">
        <v>41</v>
      </c>
      <c r="BB47" s="189" t="s">
        <v>58</v>
      </c>
      <c r="BC47" s="189"/>
      <c r="BD47" s="189"/>
      <c r="BE47" s="189"/>
      <c r="BF47" s="189"/>
    </row>
    <row r="48" spans="1:58" ht="15.75" hidden="1">
      <c r="A48" s="192">
        <v>42</v>
      </c>
      <c r="B48" s="189" t="s">
        <v>59</v>
      </c>
      <c r="C48" s="190">
        <v>0</v>
      </c>
      <c r="D48" s="190">
        <v>0</v>
      </c>
      <c r="E48" s="190">
        <v>0</v>
      </c>
      <c r="F48" s="190">
        <f t="shared" si="0"/>
        <v>0</v>
      </c>
      <c r="G48" s="191"/>
      <c r="H48" s="192">
        <v>42</v>
      </c>
      <c r="I48" s="189" t="s">
        <v>59</v>
      </c>
      <c r="J48" s="191"/>
      <c r="K48" s="192">
        <v>42</v>
      </c>
      <c r="L48" s="189" t="s">
        <v>59</v>
      </c>
      <c r="M48" s="190">
        <v>0</v>
      </c>
      <c r="N48" s="190">
        <v>0</v>
      </c>
      <c r="O48" s="190">
        <v>0</v>
      </c>
      <c r="P48" s="190">
        <f t="shared" si="1"/>
        <v>0</v>
      </c>
      <c r="Q48" s="191"/>
      <c r="R48" s="192">
        <v>42</v>
      </c>
      <c r="S48" s="189" t="s">
        <v>59</v>
      </c>
      <c r="T48" s="190">
        <v>0</v>
      </c>
      <c r="U48" s="190">
        <v>0</v>
      </c>
      <c r="V48" s="190">
        <v>0</v>
      </c>
      <c r="W48" s="190">
        <f t="shared" si="2"/>
        <v>0</v>
      </c>
      <c r="X48" s="191"/>
      <c r="Y48" s="192">
        <v>42</v>
      </c>
      <c r="Z48" s="189" t="s">
        <v>59</v>
      </c>
      <c r="AA48" s="190">
        <v>1</v>
      </c>
      <c r="AB48" s="190">
        <v>30000</v>
      </c>
      <c r="AC48" s="190">
        <v>0</v>
      </c>
      <c r="AD48" s="190">
        <f t="shared" si="3"/>
        <v>30000</v>
      </c>
      <c r="AE48" s="191"/>
      <c r="AF48" s="192">
        <v>42</v>
      </c>
      <c r="AG48" s="189" t="s">
        <v>59</v>
      </c>
      <c r="AH48" s="190">
        <v>0</v>
      </c>
      <c r="AI48" s="190">
        <v>0</v>
      </c>
      <c r="AJ48" s="190">
        <v>0</v>
      </c>
      <c r="AK48" s="190">
        <f t="shared" si="4"/>
        <v>0</v>
      </c>
      <c r="AL48" s="191"/>
      <c r="AM48" s="192">
        <v>42</v>
      </c>
      <c r="AN48" s="189" t="s">
        <v>59</v>
      </c>
      <c r="AO48" s="190">
        <v>0</v>
      </c>
      <c r="AP48" s="190">
        <v>0</v>
      </c>
      <c r="AQ48" s="190">
        <v>0</v>
      </c>
      <c r="AR48" s="190">
        <f t="shared" si="5"/>
        <v>0</v>
      </c>
      <c r="AS48" s="191"/>
      <c r="AT48" s="192">
        <v>42</v>
      </c>
      <c r="AU48" s="189" t="s">
        <v>59</v>
      </c>
      <c r="AV48" s="190">
        <v>0</v>
      </c>
      <c r="AW48" s="190">
        <v>0</v>
      </c>
      <c r="AX48" s="190">
        <v>0</v>
      </c>
      <c r="AY48" s="190">
        <f t="shared" si="6"/>
        <v>0</v>
      </c>
      <c r="AZ48" s="191"/>
      <c r="BA48" s="192">
        <v>42</v>
      </c>
      <c r="BB48" s="189" t="s">
        <v>59</v>
      </c>
      <c r="BC48" s="189"/>
      <c r="BD48" s="189"/>
      <c r="BE48" s="189"/>
      <c r="BF48" s="189"/>
    </row>
    <row r="49" spans="1:58" ht="15.75" hidden="1">
      <c r="A49" s="192">
        <v>43</v>
      </c>
      <c r="B49" s="189" t="s">
        <v>60</v>
      </c>
      <c r="C49" s="190">
        <v>0</v>
      </c>
      <c r="D49" s="190">
        <v>0</v>
      </c>
      <c r="E49" s="190">
        <v>0</v>
      </c>
      <c r="F49" s="190">
        <f t="shared" si="0"/>
        <v>0</v>
      </c>
      <c r="G49" s="191"/>
      <c r="H49" s="192">
        <v>43</v>
      </c>
      <c r="I49" s="189" t="s">
        <v>60</v>
      </c>
      <c r="J49" s="191"/>
      <c r="K49" s="192">
        <v>43</v>
      </c>
      <c r="L49" s="189" t="s">
        <v>60</v>
      </c>
      <c r="M49" s="190">
        <v>0</v>
      </c>
      <c r="N49" s="190">
        <v>0</v>
      </c>
      <c r="O49" s="190">
        <v>0</v>
      </c>
      <c r="P49" s="190">
        <f t="shared" si="1"/>
        <v>0</v>
      </c>
      <c r="Q49" s="191"/>
      <c r="R49" s="192">
        <v>43</v>
      </c>
      <c r="S49" s="189" t="s">
        <v>60</v>
      </c>
      <c r="T49" s="190">
        <v>0</v>
      </c>
      <c r="U49" s="190">
        <v>0</v>
      </c>
      <c r="V49" s="190">
        <v>0</v>
      </c>
      <c r="W49" s="190">
        <f t="shared" si="2"/>
        <v>0</v>
      </c>
      <c r="X49" s="191"/>
      <c r="Y49" s="192">
        <v>43</v>
      </c>
      <c r="Z49" s="189" t="s">
        <v>60</v>
      </c>
      <c r="AA49" s="190">
        <v>1</v>
      </c>
      <c r="AB49" s="190">
        <v>30000</v>
      </c>
      <c r="AC49" s="190">
        <v>0</v>
      </c>
      <c r="AD49" s="190">
        <f t="shared" si="3"/>
        <v>30000</v>
      </c>
      <c r="AE49" s="191"/>
      <c r="AF49" s="192">
        <v>43</v>
      </c>
      <c r="AG49" s="189" t="s">
        <v>60</v>
      </c>
      <c r="AH49" s="190">
        <v>0</v>
      </c>
      <c r="AI49" s="190">
        <v>0</v>
      </c>
      <c r="AJ49" s="190">
        <v>0</v>
      </c>
      <c r="AK49" s="190">
        <f t="shared" si="4"/>
        <v>0</v>
      </c>
      <c r="AL49" s="191"/>
      <c r="AM49" s="192">
        <v>43</v>
      </c>
      <c r="AN49" s="189" t="s">
        <v>60</v>
      </c>
      <c r="AO49" s="190">
        <v>0</v>
      </c>
      <c r="AP49" s="190">
        <v>0</v>
      </c>
      <c r="AQ49" s="190">
        <v>0</v>
      </c>
      <c r="AR49" s="190">
        <f t="shared" si="5"/>
        <v>0</v>
      </c>
      <c r="AS49" s="191"/>
      <c r="AT49" s="192">
        <v>43</v>
      </c>
      <c r="AU49" s="189" t="s">
        <v>60</v>
      </c>
      <c r="AV49" s="190">
        <v>0</v>
      </c>
      <c r="AW49" s="190">
        <v>0</v>
      </c>
      <c r="AX49" s="190">
        <v>0</v>
      </c>
      <c r="AY49" s="190">
        <f t="shared" si="6"/>
        <v>0</v>
      </c>
      <c r="AZ49" s="191"/>
      <c r="BA49" s="192">
        <v>43</v>
      </c>
      <c r="BB49" s="189" t="s">
        <v>60</v>
      </c>
      <c r="BC49" s="189"/>
      <c r="BD49" s="189"/>
      <c r="BE49" s="189"/>
      <c r="BF49" s="189"/>
    </row>
    <row r="50" spans="1:58" ht="15.75" hidden="1">
      <c r="A50" s="192">
        <v>44</v>
      </c>
      <c r="B50" s="189" t="s">
        <v>61</v>
      </c>
      <c r="C50" s="190">
        <v>0</v>
      </c>
      <c r="D50" s="190">
        <v>0</v>
      </c>
      <c r="E50" s="190">
        <v>0</v>
      </c>
      <c r="F50" s="190">
        <f t="shared" si="0"/>
        <v>0</v>
      </c>
      <c r="G50" s="191"/>
      <c r="H50" s="192">
        <v>44</v>
      </c>
      <c r="I50" s="189" t="s">
        <v>61</v>
      </c>
      <c r="J50" s="191"/>
      <c r="K50" s="192">
        <v>44</v>
      </c>
      <c r="L50" s="189" t="s">
        <v>61</v>
      </c>
      <c r="M50" s="190">
        <v>0</v>
      </c>
      <c r="N50" s="190">
        <v>0</v>
      </c>
      <c r="O50" s="190">
        <v>0</v>
      </c>
      <c r="P50" s="190">
        <f t="shared" si="1"/>
        <v>0</v>
      </c>
      <c r="Q50" s="191"/>
      <c r="R50" s="192">
        <v>44</v>
      </c>
      <c r="S50" s="189" t="s">
        <v>61</v>
      </c>
      <c r="T50" s="190">
        <v>0</v>
      </c>
      <c r="U50" s="190">
        <v>0</v>
      </c>
      <c r="V50" s="190">
        <v>0</v>
      </c>
      <c r="W50" s="190">
        <f t="shared" si="2"/>
        <v>0</v>
      </c>
      <c r="X50" s="191"/>
      <c r="Y50" s="192">
        <v>44</v>
      </c>
      <c r="Z50" s="189" t="s">
        <v>61</v>
      </c>
      <c r="AA50" s="190">
        <v>1</v>
      </c>
      <c r="AB50" s="190">
        <v>30000</v>
      </c>
      <c r="AC50" s="190">
        <v>0</v>
      </c>
      <c r="AD50" s="190">
        <f t="shared" si="3"/>
        <v>30000</v>
      </c>
      <c r="AE50" s="191"/>
      <c r="AF50" s="192">
        <v>44</v>
      </c>
      <c r="AG50" s="189" t="s">
        <v>61</v>
      </c>
      <c r="AH50" s="190">
        <v>0</v>
      </c>
      <c r="AI50" s="190">
        <v>0</v>
      </c>
      <c r="AJ50" s="190">
        <v>0</v>
      </c>
      <c r="AK50" s="190">
        <f t="shared" si="4"/>
        <v>0</v>
      </c>
      <c r="AL50" s="191"/>
      <c r="AM50" s="192">
        <v>44</v>
      </c>
      <c r="AN50" s="189" t="s">
        <v>61</v>
      </c>
      <c r="AO50" s="190">
        <v>0</v>
      </c>
      <c r="AP50" s="190">
        <v>0</v>
      </c>
      <c r="AQ50" s="190">
        <v>0</v>
      </c>
      <c r="AR50" s="190">
        <f t="shared" si="5"/>
        <v>0</v>
      </c>
      <c r="AS50" s="191"/>
      <c r="AT50" s="192">
        <v>44</v>
      </c>
      <c r="AU50" s="189" t="s">
        <v>61</v>
      </c>
      <c r="AV50" s="190">
        <v>0</v>
      </c>
      <c r="AW50" s="190">
        <v>0</v>
      </c>
      <c r="AX50" s="190">
        <v>0</v>
      </c>
      <c r="AY50" s="190">
        <f t="shared" si="6"/>
        <v>0</v>
      </c>
      <c r="AZ50" s="191"/>
      <c r="BA50" s="192">
        <v>44</v>
      </c>
      <c r="BB50" s="189" t="s">
        <v>61</v>
      </c>
      <c r="BC50" s="189"/>
      <c r="BD50" s="189"/>
      <c r="BE50" s="189"/>
      <c r="BF50" s="189"/>
    </row>
    <row r="51" spans="1:58" ht="15.75" hidden="1">
      <c r="A51" s="192">
        <v>45</v>
      </c>
      <c r="B51" s="189" t="s">
        <v>62</v>
      </c>
      <c r="C51" s="190">
        <v>0</v>
      </c>
      <c r="D51" s="190">
        <v>0</v>
      </c>
      <c r="E51" s="190">
        <v>0</v>
      </c>
      <c r="F51" s="190">
        <f t="shared" si="0"/>
        <v>0</v>
      </c>
      <c r="G51" s="191"/>
      <c r="H51" s="192">
        <v>45</v>
      </c>
      <c r="I51" s="189" t="s">
        <v>62</v>
      </c>
      <c r="J51" s="191"/>
      <c r="K51" s="192">
        <v>45</v>
      </c>
      <c r="L51" s="189" t="s">
        <v>62</v>
      </c>
      <c r="M51" s="190">
        <v>0</v>
      </c>
      <c r="N51" s="190">
        <v>0</v>
      </c>
      <c r="O51" s="190">
        <v>0</v>
      </c>
      <c r="P51" s="190">
        <f t="shared" si="1"/>
        <v>0</v>
      </c>
      <c r="Q51" s="191"/>
      <c r="R51" s="192">
        <v>45</v>
      </c>
      <c r="S51" s="189" t="s">
        <v>62</v>
      </c>
      <c r="T51" s="190">
        <v>0</v>
      </c>
      <c r="U51" s="190">
        <v>0</v>
      </c>
      <c r="V51" s="190">
        <v>0</v>
      </c>
      <c r="W51" s="190">
        <f t="shared" si="2"/>
        <v>0</v>
      </c>
      <c r="X51" s="191"/>
      <c r="Y51" s="192">
        <v>45</v>
      </c>
      <c r="Z51" s="189" t="s">
        <v>62</v>
      </c>
      <c r="AA51" s="190">
        <v>1</v>
      </c>
      <c r="AB51" s="190">
        <v>30000</v>
      </c>
      <c r="AC51" s="190">
        <v>0</v>
      </c>
      <c r="AD51" s="190">
        <f t="shared" si="3"/>
        <v>30000</v>
      </c>
      <c r="AE51" s="191"/>
      <c r="AF51" s="192">
        <v>45</v>
      </c>
      <c r="AG51" s="189" t="s">
        <v>62</v>
      </c>
      <c r="AH51" s="190">
        <v>0</v>
      </c>
      <c r="AI51" s="190">
        <v>0</v>
      </c>
      <c r="AJ51" s="190">
        <v>0</v>
      </c>
      <c r="AK51" s="190">
        <f t="shared" si="4"/>
        <v>0</v>
      </c>
      <c r="AL51" s="191"/>
      <c r="AM51" s="192">
        <v>45</v>
      </c>
      <c r="AN51" s="189" t="s">
        <v>62</v>
      </c>
      <c r="AO51" s="190">
        <v>0</v>
      </c>
      <c r="AP51" s="190">
        <v>0</v>
      </c>
      <c r="AQ51" s="190">
        <v>0</v>
      </c>
      <c r="AR51" s="190">
        <f t="shared" si="5"/>
        <v>0</v>
      </c>
      <c r="AS51" s="191"/>
      <c r="AT51" s="192">
        <v>45</v>
      </c>
      <c r="AU51" s="189" t="s">
        <v>62</v>
      </c>
      <c r="AV51" s="190">
        <v>0</v>
      </c>
      <c r="AW51" s="190">
        <v>0</v>
      </c>
      <c r="AX51" s="190">
        <v>0</v>
      </c>
      <c r="AY51" s="190">
        <f t="shared" si="6"/>
        <v>0</v>
      </c>
      <c r="AZ51" s="191"/>
      <c r="BA51" s="192">
        <v>45</v>
      </c>
      <c r="BB51" s="189" t="s">
        <v>62</v>
      </c>
      <c r="BC51" s="189"/>
      <c r="BD51" s="189"/>
      <c r="BE51" s="189"/>
      <c r="BF51" s="189"/>
    </row>
    <row r="52" spans="1:58" ht="15.75" hidden="1">
      <c r="A52" s="192">
        <v>46</v>
      </c>
      <c r="B52" s="189" t="s">
        <v>63</v>
      </c>
      <c r="C52" s="190">
        <v>0</v>
      </c>
      <c r="D52" s="190">
        <v>0</v>
      </c>
      <c r="E52" s="190">
        <v>0</v>
      </c>
      <c r="F52" s="190">
        <f t="shared" si="0"/>
        <v>0</v>
      </c>
      <c r="G52" s="191"/>
      <c r="H52" s="192">
        <v>46</v>
      </c>
      <c r="I52" s="189" t="s">
        <v>63</v>
      </c>
      <c r="J52" s="191"/>
      <c r="K52" s="192">
        <v>46</v>
      </c>
      <c r="L52" s="189" t="s">
        <v>63</v>
      </c>
      <c r="M52" s="190">
        <v>0</v>
      </c>
      <c r="N52" s="190">
        <v>0</v>
      </c>
      <c r="O52" s="190">
        <v>0</v>
      </c>
      <c r="P52" s="190">
        <f t="shared" si="1"/>
        <v>0</v>
      </c>
      <c r="Q52" s="191"/>
      <c r="R52" s="192">
        <v>46</v>
      </c>
      <c r="S52" s="189" t="s">
        <v>63</v>
      </c>
      <c r="T52" s="190">
        <v>0</v>
      </c>
      <c r="U52" s="190">
        <v>0</v>
      </c>
      <c r="V52" s="190">
        <v>0</v>
      </c>
      <c r="W52" s="190">
        <f t="shared" si="2"/>
        <v>0</v>
      </c>
      <c r="X52" s="191"/>
      <c r="Y52" s="192">
        <v>46</v>
      </c>
      <c r="Z52" s="189" t="s">
        <v>63</v>
      </c>
      <c r="AA52" s="190">
        <v>1</v>
      </c>
      <c r="AB52" s="190">
        <v>30000</v>
      </c>
      <c r="AC52" s="190">
        <v>0</v>
      </c>
      <c r="AD52" s="190">
        <f t="shared" si="3"/>
        <v>30000</v>
      </c>
      <c r="AE52" s="191"/>
      <c r="AF52" s="192">
        <v>46</v>
      </c>
      <c r="AG52" s="189" t="s">
        <v>63</v>
      </c>
      <c r="AH52" s="190">
        <v>0</v>
      </c>
      <c r="AI52" s="190">
        <v>0</v>
      </c>
      <c r="AJ52" s="190">
        <v>0</v>
      </c>
      <c r="AK52" s="190">
        <f t="shared" si="4"/>
        <v>0</v>
      </c>
      <c r="AL52" s="191"/>
      <c r="AM52" s="192">
        <v>46</v>
      </c>
      <c r="AN52" s="189" t="s">
        <v>63</v>
      </c>
      <c r="AO52" s="190">
        <v>0</v>
      </c>
      <c r="AP52" s="190">
        <v>0</v>
      </c>
      <c r="AQ52" s="190">
        <v>0</v>
      </c>
      <c r="AR52" s="190">
        <f t="shared" si="5"/>
        <v>0</v>
      </c>
      <c r="AS52" s="191"/>
      <c r="AT52" s="192">
        <v>46</v>
      </c>
      <c r="AU52" s="189" t="s">
        <v>63</v>
      </c>
      <c r="AV52" s="190">
        <v>0</v>
      </c>
      <c r="AW52" s="190">
        <v>0</v>
      </c>
      <c r="AX52" s="190">
        <v>0</v>
      </c>
      <c r="AY52" s="190">
        <f t="shared" si="6"/>
        <v>0</v>
      </c>
      <c r="AZ52" s="191"/>
      <c r="BA52" s="192">
        <v>46</v>
      </c>
      <c r="BB52" s="189" t="s">
        <v>63</v>
      </c>
      <c r="BC52" s="189"/>
      <c r="BD52" s="189"/>
      <c r="BE52" s="189"/>
      <c r="BF52" s="189"/>
    </row>
    <row r="53" spans="1:58" ht="15.75" hidden="1">
      <c r="A53" s="192">
        <v>47</v>
      </c>
      <c r="B53" s="189" t="s">
        <v>64</v>
      </c>
      <c r="C53" s="190">
        <v>0</v>
      </c>
      <c r="D53" s="190">
        <v>0</v>
      </c>
      <c r="E53" s="190">
        <v>0</v>
      </c>
      <c r="F53" s="190">
        <f t="shared" si="0"/>
        <v>0</v>
      </c>
      <c r="G53" s="191"/>
      <c r="H53" s="192">
        <v>47</v>
      </c>
      <c r="I53" s="189" t="s">
        <v>64</v>
      </c>
      <c r="J53" s="191"/>
      <c r="K53" s="192">
        <v>47</v>
      </c>
      <c r="L53" s="189" t="s">
        <v>64</v>
      </c>
      <c r="M53" s="190">
        <v>0</v>
      </c>
      <c r="N53" s="190">
        <v>0</v>
      </c>
      <c r="O53" s="190">
        <v>0</v>
      </c>
      <c r="P53" s="190">
        <f t="shared" si="1"/>
        <v>0</v>
      </c>
      <c r="Q53" s="191"/>
      <c r="R53" s="192">
        <v>47</v>
      </c>
      <c r="S53" s="189" t="s">
        <v>64</v>
      </c>
      <c r="T53" s="190">
        <v>0</v>
      </c>
      <c r="U53" s="190">
        <v>0</v>
      </c>
      <c r="V53" s="190">
        <v>0</v>
      </c>
      <c r="W53" s="190">
        <f t="shared" si="2"/>
        <v>0</v>
      </c>
      <c r="X53" s="191"/>
      <c r="Y53" s="192">
        <v>47</v>
      </c>
      <c r="Z53" s="189" t="s">
        <v>64</v>
      </c>
      <c r="AA53" s="190">
        <v>1</v>
      </c>
      <c r="AB53" s="190">
        <v>30000</v>
      </c>
      <c r="AC53" s="190">
        <v>0</v>
      </c>
      <c r="AD53" s="190">
        <f t="shared" si="3"/>
        <v>30000</v>
      </c>
      <c r="AE53" s="191"/>
      <c r="AF53" s="192">
        <v>47</v>
      </c>
      <c r="AG53" s="189" t="s">
        <v>64</v>
      </c>
      <c r="AH53" s="190">
        <v>0</v>
      </c>
      <c r="AI53" s="190">
        <v>0</v>
      </c>
      <c r="AJ53" s="190">
        <v>0</v>
      </c>
      <c r="AK53" s="190">
        <f t="shared" si="4"/>
        <v>0</v>
      </c>
      <c r="AL53" s="191"/>
      <c r="AM53" s="192">
        <v>47</v>
      </c>
      <c r="AN53" s="189" t="s">
        <v>64</v>
      </c>
      <c r="AO53" s="190">
        <v>0</v>
      </c>
      <c r="AP53" s="190">
        <v>0</v>
      </c>
      <c r="AQ53" s="190">
        <v>0</v>
      </c>
      <c r="AR53" s="190">
        <f t="shared" si="5"/>
        <v>0</v>
      </c>
      <c r="AS53" s="191"/>
      <c r="AT53" s="192">
        <v>47</v>
      </c>
      <c r="AU53" s="189" t="s">
        <v>64</v>
      </c>
      <c r="AV53" s="190">
        <v>0</v>
      </c>
      <c r="AW53" s="190">
        <v>0</v>
      </c>
      <c r="AX53" s="190">
        <v>0</v>
      </c>
      <c r="AY53" s="190">
        <f t="shared" si="6"/>
        <v>0</v>
      </c>
      <c r="AZ53" s="191"/>
      <c r="BA53" s="192">
        <v>47</v>
      </c>
      <c r="BB53" s="189" t="s">
        <v>64</v>
      </c>
      <c r="BC53" s="189"/>
      <c r="BD53" s="189"/>
      <c r="BE53" s="189"/>
      <c r="BF53" s="189"/>
    </row>
    <row r="54" spans="1:58" ht="15.75" hidden="1">
      <c r="A54" s="192">
        <v>48</v>
      </c>
      <c r="B54" s="189" t="s">
        <v>42</v>
      </c>
      <c r="C54" s="190">
        <v>0</v>
      </c>
      <c r="D54" s="190">
        <v>0</v>
      </c>
      <c r="E54" s="190">
        <v>0</v>
      </c>
      <c r="F54" s="190">
        <f t="shared" si="0"/>
        <v>0</v>
      </c>
      <c r="G54" s="191"/>
      <c r="H54" s="192">
        <v>48</v>
      </c>
      <c r="I54" s="189" t="s">
        <v>42</v>
      </c>
      <c r="J54" s="191"/>
      <c r="K54" s="192">
        <v>48</v>
      </c>
      <c r="L54" s="189" t="s">
        <v>42</v>
      </c>
      <c r="M54" s="190">
        <v>0</v>
      </c>
      <c r="N54" s="190">
        <v>0</v>
      </c>
      <c r="O54" s="190">
        <v>0</v>
      </c>
      <c r="P54" s="190">
        <f t="shared" si="1"/>
        <v>0</v>
      </c>
      <c r="Q54" s="191"/>
      <c r="R54" s="192">
        <v>48</v>
      </c>
      <c r="S54" s="189" t="s">
        <v>42</v>
      </c>
      <c r="T54" s="190">
        <v>0</v>
      </c>
      <c r="U54" s="190">
        <v>0</v>
      </c>
      <c r="V54" s="190">
        <v>0</v>
      </c>
      <c r="W54" s="190">
        <f t="shared" si="2"/>
        <v>0</v>
      </c>
      <c r="X54" s="191"/>
      <c r="Y54" s="192">
        <v>48</v>
      </c>
      <c r="Z54" s="189" t="s">
        <v>42</v>
      </c>
      <c r="AA54" s="190">
        <v>0</v>
      </c>
      <c r="AB54" s="190">
        <v>0</v>
      </c>
      <c r="AC54" s="190">
        <v>0</v>
      </c>
      <c r="AD54" s="190">
        <f t="shared" si="3"/>
        <v>0</v>
      </c>
      <c r="AE54" s="191"/>
      <c r="AF54" s="192">
        <v>48</v>
      </c>
      <c r="AG54" s="189" t="s">
        <v>42</v>
      </c>
      <c r="AH54" s="190">
        <v>100</v>
      </c>
      <c r="AI54" s="190">
        <v>15000</v>
      </c>
      <c r="AJ54" s="190">
        <v>0</v>
      </c>
      <c r="AK54" s="190">
        <f t="shared" si="4"/>
        <v>15000</v>
      </c>
      <c r="AL54" s="191"/>
      <c r="AM54" s="192">
        <v>48</v>
      </c>
      <c r="AN54" s="189" t="s">
        <v>42</v>
      </c>
      <c r="AO54" s="190">
        <v>150</v>
      </c>
      <c r="AP54" s="190">
        <v>22500</v>
      </c>
      <c r="AQ54" s="190">
        <v>0</v>
      </c>
      <c r="AR54" s="190">
        <f t="shared" si="5"/>
        <v>22500</v>
      </c>
      <c r="AS54" s="191"/>
      <c r="AT54" s="192">
        <v>48</v>
      </c>
      <c r="AU54" s="189" t="s">
        <v>42</v>
      </c>
      <c r="AV54" s="190">
        <v>0</v>
      </c>
      <c r="AW54" s="190">
        <v>0</v>
      </c>
      <c r="AX54" s="190">
        <v>0</v>
      </c>
      <c r="AY54" s="190">
        <f t="shared" si="6"/>
        <v>0</v>
      </c>
      <c r="AZ54" s="191"/>
      <c r="BA54" s="192">
        <v>48</v>
      </c>
      <c r="BB54" s="189" t="s">
        <v>42</v>
      </c>
      <c r="BC54" s="189"/>
      <c r="BD54" s="189"/>
      <c r="BE54" s="189"/>
      <c r="BF54" s="189"/>
    </row>
    <row r="55" spans="1:58" ht="15.75" hidden="1">
      <c r="A55" s="192">
        <v>49</v>
      </c>
      <c r="B55" s="189" t="s">
        <v>43</v>
      </c>
      <c r="C55" s="190">
        <v>0</v>
      </c>
      <c r="D55" s="190">
        <v>0</v>
      </c>
      <c r="E55" s="190">
        <v>0</v>
      </c>
      <c r="F55" s="190">
        <f t="shared" si="0"/>
        <v>0</v>
      </c>
      <c r="G55" s="191"/>
      <c r="H55" s="192">
        <v>49</v>
      </c>
      <c r="I55" s="189" t="s">
        <v>43</v>
      </c>
      <c r="J55" s="191"/>
      <c r="K55" s="192">
        <v>49</v>
      </c>
      <c r="L55" s="189" t="s">
        <v>43</v>
      </c>
      <c r="M55" s="190">
        <v>0</v>
      </c>
      <c r="N55" s="190">
        <v>0</v>
      </c>
      <c r="O55" s="190">
        <v>0</v>
      </c>
      <c r="P55" s="190">
        <f t="shared" si="1"/>
        <v>0</v>
      </c>
      <c r="Q55" s="191"/>
      <c r="R55" s="192">
        <v>49</v>
      </c>
      <c r="S55" s="189" t="s">
        <v>43</v>
      </c>
      <c r="T55" s="190">
        <v>0</v>
      </c>
      <c r="U55" s="190">
        <v>0</v>
      </c>
      <c r="V55" s="190">
        <v>0</v>
      </c>
      <c r="W55" s="190">
        <f t="shared" si="2"/>
        <v>0</v>
      </c>
      <c r="X55" s="191"/>
      <c r="Y55" s="192">
        <v>49</v>
      </c>
      <c r="Z55" s="189" t="s">
        <v>43</v>
      </c>
      <c r="AA55" s="190">
        <v>0</v>
      </c>
      <c r="AB55" s="190">
        <v>0</v>
      </c>
      <c r="AC55" s="190">
        <v>0</v>
      </c>
      <c r="AD55" s="190">
        <f t="shared" si="3"/>
        <v>0</v>
      </c>
      <c r="AE55" s="191"/>
      <c r="AF55" s="192">
        <v>49</v>
      </c>
      <c r="AG55" s="189" t="s">
        <v>43</v>
      </c>
      <c r="AH55" s="190">
        <v>100</v>
      </c>
      <c r="AI55" s="190">
        <v>15000</v>
      </c>
      <c r="AJ55" s="190">
        <v>0</v>
      </c>
      <c r="AK55" s="190">
        <f t="shared" si="4"/>
        <v>15000</v>
      </c>
      <c r="AL55" s="191"/>
      <c r="AM55" s="192">
        <v>49</v>
      </c>
      <c r="AN55" s="189" t="s">
        <v>43</v>
      </c>
      <c r="AO55" s="190">
        <v>150</v>
      </c>
      <c r="AP55" s="190">
        <v>22500</v>
      </c>
      <c r="AQ55" s="190">
        <v>0</v>
      </c>
      <c r="AR55" s="190">
        <f t="shared" si="5"/>
        <v>22500</v>
      </c>
      <c r="AS55" s="191"/>
      <c r="AT55" s="192">
        <v>49</v>
      </c>
      <c r="AU55" s="189" t="s">
        <v>43</v>
      </c>
      <c r="AV55" s="190">
        <v>0</v>
      </c>
      <c r="AW55" s="190">
        <v>0</v>
      </c>
      <c r="AX55" s="190">
        <v>0</v>
      </c>
      <c r="AY55" s="190">
        <f t="shared" si="6"/>
        <v>0</v>
      </c>
      <c r="AZ55" s="191"/>
      <c r="BA55" s="192">
        <v>49</v>
      </c>
      <c r="BB55" s="189" t="s">
        <v>43</v>
      </c>
      <c r="BC55" s="189"/>
      <c r="BD55" s="189"/>
      <c r="BE55" s="189"/>
      <c r="BF55" s="189"/>
    </row>
    <row r="56" spans="1:58" ht="15.75" hidden="1">
      <c r="A56" s="192">
        <v>50</v>
      </c>
      <c r="B56" s="189" t="s">
        <v>44</v>
      </c>
      <c r="C56" s="190">
        <v>0</v>
      </c>
      <c r="D56" s="190">
        <v>0</v>
      </c>
      <c r="E56" s="190">
        <v>0</v>
      </c>
      <c r="F56" s="190">
        <f t="shared" si="0"/>
        <v>0</v>
      </c>
      <c r="G56" s="191"/>
      <c r="H56" s="192">
        <v>50</v>
      </c>
      <c r="I56" s="189" t="s">
        <v>44</v>
      </c>
      <c r="J56" s="191"/>
      <c r="K56" s="192">
        <v>50</v>
      </c>
      <c r="L56" s="189" t="s">
        <v>44</v>
      </c>
      <c r="M56" s="190">
        <v>0</v>
      </c>
      <c r="N56" s="190">
        <v>0</v>
      </c>
      <c r="O56" s="190">
        <v>0</v>
      </c>
      <c r="P56" s="190">
        <f t="shared" si="1"/>
        <v>0</v>
      </c>
      <c r="Q56" s="191"/>
      <c r="R56" s="192">
        <v>50</v>
      </c>
      <c r="S56" s="189" t="s">
        <v>44</v>
      </c>
      <c r="T56" s="190">
        <v>0</v>
      </c>
      <c r="U56" s="190">
        <v>0</v>
      </c>
      <c r="V56" s="190">
        <v>0</v>
      </c>
      <c r="W56" s="190">
        <f t="shared" si="2"/>
        <v>0</v>
      </c>
      <c r="X56" s="191"/>
      <c r="Y56" s="192">
        <v>50</v>
      </c>
      <c r="Z56" s="189" t="s">
        <v>44</v>
      </c>
      <c r="AA56" s="190">
        <v>0</v>
      </c>
      <c r="AB56" s="190">
        <v>0</v>
      </c>
      <c r="AC56" s="190">
        <v>0</v>
      </c>
      <c r="AD56" s="190">
        <f t="shared" si="3"/>
        <v>0</v>
      </c>
      <c r="AE56" s="191"/>
      <c r="AF56" s="192">
        <v>50</v>
      </c>
      <c r="AG56" s="189" t="s">
        <v>44</v>
      </c>
      <c r="AH56" s="190">
        <v>100</v>
      </c>
      <c r="AI56" s="190">
        <v>15000</v>
      </c>
      <c r="AJ56" s="190">
        <v>0</v>
      </c>
      <c r="AK56" s="190">
        <f t="shared" si="4"/>
        <v>15000</v>
      </c>
      <c r="AL56" s="191"/>
      <c r="AM56" s="192">
        <v>50</v>
      </c>
      <c r="AN56" s="189" t="s">
        <v>44</v>
      </c>
      <c r="AO56" s="190">
        <v>150</v>
      </c>
      <c r="AP56" s="190">
        <v>22500</v>
      </c>
      <c r="AQ56" s="190">
        <v>0</v>
      </c>
      <c r="AR56" s="190">
        <f t="shared" si="5"/>
        <v>22500</v>
      </c>
      <c r="AS56" s="191"/>
      <c r="AT56" s="192">
        <v>50</v>
      </c>
      <c r="AU56" s="189" t="s">
        <v>44</v>
      </c>
      <c r="AV56" s="190">
        <v>0</v>
      </c>
      <c r="AW56" s="190">
        <v>0</v>
      </c>
      <c r="AX56" s="190">
        <v>0</v>
      </c>
      <c r="AY56" s="190">
        <f t="shared" si="6"/>
        <v>0</v>
      </c>
      <c r="AZ56" s="191"/>
      <c r="BA56" s="192">
        <v>50</v>
      </c>
      <c r="BB56" s="189" t="s">
        <v>44</v>
      </c>
      <c r="BC56" s="189"/>
      <c r="BD56" s="189"/>
      <c r="BE56" s="189"/>
      <c r="BF56" s="189"/>
    </row>
    <row r="57" spans="1:58" ht="15.75" hidden="1">
      <c r="A57" s="192">
        <v>51</v>
      </c>
      <c r="B57" s="189" t="s">
        <v>45</v>
      </c>
      <c r="C57" s="190">
        <v>0</v>
      </c>
      <c r="D57" s="190">
        <v>0</v>
      </c>
      <c r="E57" s="190">
        <v>0</v>
      </c>
      <c r="F57" s="190">
        <f t="shared" si="0"/>
        <v>0</v>
      </c>
      <c r="G57" s="191"/>
      <c r="H57" s="192">
        <v>51</v>
      </c>
      <c r="I57" s="189" t="s">
        <v>45</v>
      </c>
      <c r="J57" s="191"/>
      <c r="K57" s="192">
        <v>51</v>
      </c>
      <c r="L57" s="189" t="s">
        <v>45</v>
      </c>
      <c r="M57" s="190">
        <v>0</v>
      </c>
      <c r="N57" s="190">
        <v>0</v>
      </c>
      <c r="O57" s="190">
        <v>0</v>
      </c>
      <c r="P57" s="190">
        <f t="shared" si="1"/>
        <v>0</v>
      </c>
      <c r="Q57" s="191"/>
      <c r="R57" s="192">
        <v>51</v>
      </c>
      <c r="S57" s="189" t="s">
        <v>45</v>
      </c>
      <c r="T57" s="190">
        <v>0</v>
      </c>
      <c r="U57" s="190">
        <v>0</v>
      </c>
      <c r="V57" s="190">
        <v>0</v>
      </c>
      <c r="W57" s="190">
        <f t="shared" si="2"/>
        <v>0</v>
      </c>
      <c r="X57" s="191"/>
      <c r="Y57" s="192">
        <v>51</v>
      </c>
      <c r="Z57" s="189" t="s">
        <v>45</v>
      </c>
      <c r="AA57" s="190">
        <v>0</v>
      </c>
      <c r="AB57" s="190">
        <v>0</v>
      </c>
      <c r="AC57" s="190">
        <v>0</v>
      </c>
      <c r="AD57" s="190">
        <f t="shared" si="3"/>
        <v>0</v>
      </c>
      <c r="AE57" s="191"/>
      <c r="AF57" s="192">
        <v>51</v>
      </c>
      <c r="AG57" s="189" t="s">
        <v>45</v>
      </c>
      <c r="AH57" s="190">
        <v>100</v>
      </c>
      <c r="AI57" s="190">
        <v>15000</v>
      </c>
      <c r="AJ57" s="190">
        <v>0</v>
      </c>
      <c r="AK57" s="190">
        <f t="shared" si="4"/>
        <v>15000</v>
      </c>
      <c r="AL57" s="191"/>
      <c r="AM57" s="192">
        <v>51</v>
      </c>
      <c r="AN57" s="189" t="s">
        <v>45</v>
      </c>
      <c r="AO57" s="190">
        <v>175</v>
      </c>
      <c r="AP57" s="190">
        <v>26250</v>
      </c>
      <c r="AQ57" s="190">
        <v>0</v>
      </c>
      <c r="AR57" s="190">
        <f t="shared" si="5"/>
        <v>26250</v>
      </c>
      <c r="AS57" s="191"/>
      <c r="AT57" s="192">
        <v>51</v>
      </c>
      <c r="AU57" s="189" t="s">
        <v>45</v>
      </c>
      <c r="AV57" s="190">
        <v>0</v>
      </c>
      <c r="AW57" s="190">
        <v>0</v>
      </c>
      <c r="AX57" s="190">
        <v>0</v>
      </c>
      <c r="AY57" s="190">
        <f t="shared" si="6"/>
        <v>0</v>
      </c>
      <c r="AZ57" s="191"/>
      <c r="BA57" s="192">
        <v>51</v>
      </c>
      <c r="BB57" s="189" t="s">
        <v>45</v>
      </c>
      <c r="BC57" s="189"/>
      <c r="BD57" s="189"/>
      <c r="BE57" s="189"/>
      <c r="BF57" s="189"/>
    </row>
    <row r="58" spans="1:58" ht="15.75" hidden="1">
      <c r="A58" s="192">
        <v>52</v>
      </c>
      <c r="B58" s="189" t="s">
        <v>46</v>
      </c>
      <c r="C58" s="190">
        <v>0</v>
      </c>
      <c r="D58" s="190">
        <v>0</v>
      </c>
      <c r="E58" s="190">
        <v>0</v>
      </c>
      <c r="F58" s="190">
        <f t="shared" si="0"/>
        <v>0</v>
      </c>
      <c r="G58" s="191"/>
      <c r="H58" s="192">
        <v>52</v>
      </c>
      <c r="I58" s="189" t="s">
        <v>46</v>
      </c>
      <c r="J58" s="191"/>
      <c r="K58" s="192">
        <v>52</v>
      </c>
      <c r="L58" s="189" t="s">
        <v>46</v>
      </c>
      <c r="M58" s="190">
        <v>0</v>
      </c>
      <c r="N58" s="190">
        <v>0</v>
      </c>
      <c r="O58" s="190">
        <v>0</v>
      </c>
      <c r="P58" s="190">
        <f t="shared" si="1"/>
        <v>0</v>
      </c>
      <c r="Q58" s="191"/>
      <c r="R58" s="192">
        <v>52</v>
      </c>
      <c r="S58" s="189" t="s">
        <v>46</v>
      </c>
      <c r="T58" s="190">
        <v>0</v>
      </c>
      <c r="U58" s="190">
        <v>0</v>
      </c>
      <c r="V58" s="190">
        <v>0</v>
      </c>
      <c r="W58" s="190">
        <f t="shared" si="2"/>
        <v>0</v>
      </c>
      <c r="X58" s="191"/>
      <c r="Y58" s="192">
        <v>52</v>
      </c>
      <c r="Z58" s="189" t="s">
        <v>46</v>
      </c>
      <c r="AA58" s="190">
        <v>0</v>
      </c>
      <c r="AB58" s="190">
        <v>0</v>
      </c>
      <c r="AC58" s="190">
        <v>0</v>
      </c>
      <c r="AD58" s="190">
        <f t="shared" si="3"/>
        <v>0</v>
      </c>
      <c r="AE58" s="191"/>
      <c r="AF58" s="192">
        <v>52</v>
      </c>
      <c r="AG58" s="189" t="s">
        <v>46</v>
      </c>
      <c r="AH58" s="190">
        <v>100</v>
      </c>
      <c r="AI58" s="190">
        <v>15000</v>
      </c>
      <c r="AJ58" s="190">
        <v>0</v>
      </c>
      <c r="AK58" s="190">
        <f t="shared" si="4"/>
        <v>15000</v>
      </c>
      <c r="AL58" s="191"/>
      <c r="AM58" s="192">
        <v>52</v>
      </c>
      <c r="AN58" s="189" t="s">
        <v>46</v>
      </c>
      <c r="AO58" s="190">
        <v>175</v>
      </c>
      <c r="AP58" s="190">
        <v>26250</v>
      </c>
      <c r="AQ58" s="190">
        <v>0</v>
      </c>
      <c r="AR58" s="190">
        <f t="shared" si="5"/>
        <v>26250</v>
      </c>
      <c r="AS58" s="191"/>
      <c r="AT58" s="192">
        <v>52</v>
      </c>
      <c r="AU58" s="189" t="s">
        <v>46</v>
      </c>
      <c r="AV58" s="190">
        <v>0</v>
      </c>
      <c r="AW58" s="190">
        <v>0</v>
      </c>
      <c r="AX58" s="190">
        <v>0</v>
      </c>
      <c r="AY58" s="190">
        <f t="shared" si="6"/>
        <v>0</v>
      </c>
      <c r="AZ58" s="191"/>
      <c r="BA58" s="192">
        <v>52</v>
      </c>
      <c r="BB58" s="189" t="s">
        <v>46</v>
      </c>
      <c r="BC58" s="189"/>
      <c r="BD58" s="189"/>
      <c r="BE58" s="189"/>
      <c r="BF58" s="189"/>
    </row>
    <row r="59" spans="1:58" ht="15.75" hidden="1">
      <c r="A59" s="192">
        <v>53</v>
      </c>
      <c r="B59" s="189" t="s">
        <v>47</v>
      </c>
      <c r="C59" s="190">
        <v>0</v>
      </c>
      <c r="D59" s="190">
        <v>0</v>
      </c>
      <c r="E59" s="190">
        <v>0</v>
      </c>
      <c r="F59" s="190">
        <f t="shared" si="0"/>
        <v>0</v>
      </c>
      <c r="G59" s="191"/>
      <c r="H59" s="192">
        <v>53</v>
      </c>
      <c r="I59" s="189" t="s">
        <v>47</v>
      </c>
      <c r="J59" s="191"/>
      <c r="K59" s="192">
        <v>53</v>
      </c>
      <c r="L59" s="189" t="s">
        <v>47</v>
      </c>
      <c r="M59" s="190">
        <v>0</v>
      </c>
      <c r="N59" s="190">
        <v>0</v>
      </c>
      <c r="O59" s="190">
        <v>0</v>
      </c>
      <c r="P59" s="190">
        <f t="shared" si="1"/>
        <v>0</v>
      </c>
      <c r="Q59" s="191"/>
      <c r="R59" s="192">
        <v>53</v>
      </c>
      <c r="S59" s="189" t="s">
        <v>47</v>
      </c>
      <c r="T59" s="190">
        <v>0</v>
      </c>
      <c r="U59" s="190">
        <v>0</v>
      </c>
      <c r="V59" s="190">
        <v>0</v>
      </c>
      <c r="W59" s="190">
        <f t="shared" si="2"/>
        <v>0</v>
      </c>
      <c r="X59" s="191"/>
      <c r="Y59" s="192">
        <v>53</v>
      </c>
      <c r="Z59" s="189" t="s">
        <v>47</v>
      </c>
      <c r="AA59" s="190">
        <v>0</v>
      </c>
      <c r="AB59" s="190">
        <v>0</v>
      </c>
      <c r="AC59" s="190">
        <v>0</v>
      </c>
      <c r="AD59" s="190">
        <f t="shared" si="3"/>
        <v>0</v>
      </c>
      <c r="AE59" s="191"/>
      <c r="AF59" s="192">
        <v>53</v>
      </c>
      <c r="AG59" s="189" t="s">
        <v>47</v>
      </c>
      <c r="AH59" s="190">
        <v>100</v>
      </c>
      <c r="AI59" s="190">
        <v>15000</v>
      </c>
      <c r="AJ59" s="190">
        <v>0</v>
      </c>
      <c r="AK59" s="190">
        <f t="shared" si="4"/>
        <v>15000</v>
      </c>
      <c r="AL59" s="191"/>
      <c r="AM59" s="192">
        <v>53</v>
      </c>
      <c r="AN59" s="189" t="s">
        <v>47</v>
      </c>
      <c r="AO59" s="190">
        <v>150</v>
      </c>
      <c r="AP59" s="190">
        <v>22500</v>
      </c>
      <c r="AQ59" s="190">
        <v>0</v>
      </c>
      <c r="AR59" s="190">
        <f t="shared" si="5"/>
        <v>22500</v>
      </c>
      <c r="AS59" s="191"/>
      <c r="AT59" s="192">
        <v>53</v>
      </c>
      <c r="AU59" s="189" t="s">
        <v>47</v>
      </c>
      <c r="AV59" s="190">
        <v>0</v>
      </c>
      <c r="AW59" s="190">
        <v>0</v>
      </c>
      <c r="AX59" s="190">
        <v>0</v>
      </c>
      <c r="AY59" s="190">
        <f t="shared" si="6"/>
        <v>0</v>
      </c>
      <c r="AZ59" s="191"/>
      <c r="BA59" s="192">
        <v>53</v>
      </c>
      <c r="BB59" s="189" t="s">
        <v>47</v>
      </c>
      <c r="BC59" s="189"/>
      <c r="BD59" s="189"/>
      <c r="BE59" s="189"/>
      <c r="BF59" s="189"/>
    </row>
    <row r="60" spans="1:58" ht="20.25" hidden="1" customHeight="1">
      <c r="A60" s="192">
        <v>54</v>
      </c>
      <c r="B60" s="193" t="s">
        <v>68</v>
      </c>
      <c r="C60" s="190">
        <v>0</v>
      </c>
      <c r="D60" s="190">
        <v>0</v>
      </c>
      <c r="E60" s="190">
        <v>0</v>
      </c>
      <c r="F60" s="190">
        <f t="shared" si="0"/>
        <v>0</v>
      </c>
      <c r="G60" s="191"/>
      <c r="H60" s="192">
        <v>54</v>
      </c>
      <c r="I60" s="193" t="s">
        <v>68</v>
      </c>
      <c r="J60" s="191"/>
      <c r="K60" s="192">
        <v>54</v>
      </c>
      <c r="L60" s="193" t="s">
        <v>68</v>
      </c>
      <c r="M60" s="190">
        <v>0</v>
      </c>
      <c r="N60" s="190">
        <v>0</v>
      </c>
      <c r="O60" s="190">
        <v>0</v>
      </c>
      <c r="P60" s="190">
        <f t="shared" si="1"/>
        <v>0</v>
      </c>
      <c r="Q60" s="191"/>
      <c r="R60" s="192">
        <v>54</v>
      </c>
      <c r="S60" s="193" t="s">
        <v>68</v>
      </c>
      <c r="T60" s="190">
        <v>0</v>
      </c>
      <c r="U60" s="190">
        <v>0</v>
      </c>
      <c r="V60" s="190">
        <v>0</v>
      </c>
      <c r="W60" s="190">
        <f t="shared" si="2"/>
        <v>0</v>
      </c>
      <c r="X60" s="191"/>
      <c r="Y60" s="192">
        <v>54</v>
      </c>
      <c r="Z60" s="193" t="s">
        <v>68</v>
      </c>
      <c r="AA60" s="190">
        <v>0</v>
      </c>
      <c r="AB60" s="190">
        <v>0</v>
      </c>
      <c r="AC60" s="190">
        <v>0</v>
      </c>
      <c r="AD60" s="190">
        <f t="shared" si="3"/>
        <v>0</v>
      </c>
      <c r="AE60" s="191"/>
      <c r="AF60" s="192">
        <v>54</v>
      </c>
      <c r="AG60" s="193" t="s">
        <v>68</v>
      </c>
      <c r="AH60" s="190">
        <v>100</v>
      </c>
      <c r="AI60" s="190">
        <v>15000</v>
      </c>
      <c r="AJ60" s="190">
        <v>0</v>
      </c>
      <c r="AK60" s="190">
        <f t="shared" si="4"/>
        <v>15000</v>
      </c>
      <c r="AL60" s="191"/>
      <c r="AM60" s="192">
        <v>54</v>
      </c>
      <c r="AN60" s="193" t="s">
        <v>68</v>
      </c>
      <c r="AO60" s="190">
        <v>100</v>
      </c>
      <c r="AP60" s="190">
        <v>15000</v>
      </c>
      <c r="AQ60" s="190">
        <v>0</v>
      </c>
      <c r="AR60" s="190">
        <f t="shared" si="5"/>
        <v>15000</v>
      </c>
      <c r="AS60" s="191"/>
      <c r="AT60" s="192">
        <v>54</v>
      </c>
      <c r="AU60" s="193" t="s">
        <v>68</v>
      </c>
      <c r="AV60" s="190">
        <v>0</v>
      </c>
      <c r="AW60" s="190">
        <v>0</v>
      </c>
      <c r="AX60" s="190">
        <v>0</v>
      </c>
      <c r="AY60" s="190">
        <f t="shared" si="6"/>
        <v>0</v>
      </c>
      <c r="AZ60" s="191"/>
      <c r="BA60" s="192">
        <v>54</v>
      </c>
      <c r="BB60" s="193" t="s">
        <v>68</v>
      </c>
      <c r="BC60" s="193"/>
      <c r="BD60" s="193"/>
      <c r="BE60" s="193"/>
      <c r="BF60" s="193"/>
    </row>
    <row r="61" spans="1:58" ht="20.25" hidden="1" customHeight="1">
      <c r="A61" s="192">
        <v>55</v>
      </c>
      <c r="B61" s="193" t="s">
        <v>67</v>
      </c>
      <c r="C61" s="190">
        <v>0</v>
      </c>
      <c r="D61" s="190">
        <v>0</v>
      </c>
      <c r="E61" s="190">
        <v>0</v>
      </c>
      <c r="F61" s="190">
        <f t="shared" si="0"/>
        <v>0</v>
      </c>
      <c r="G61" s="191"/>
      <c r="H61" s="192">
        <v>55</v>
      </c>
      <c r="I61" s="193" t="s">
        <v>67</v>
      </c>
      <c r="J61" s="191"/>
      <c r="K61" s="192">
        <v>55</v>
      </c>
      <c r="L61" s="193" t="s">
        <v>67</v>
      </c>
      <c r="M61" s="190">
        <v>0</v>
      </c>
      <c r="N61" s="190">
        <v>0</v>
      </c>
      <c r="O61" s="190">
        <v>0</v>
      </c>
      <c r="P61" s="190">
        <f t="shared" si="1"/>
        <v>0</v>
      </c>
      <c r="Q61" s="191"/>
      <c r="R61" s="192">
        <v>55</v>
      </c>
      <c r="S61" s="193" t="s">
        <v>67</v>
      </c>
      <c r="T61" s="190">
        <v>0</v>
      </c>
      <c r="U61" s="190">
        <v>0</v>
      </c>
      <c r="V61" s="190">
        <v>0</v>
      </c>
      <c r="W61" s="190">
        <f t="shared" si="2"/>
        <v>0</v>
      </c>
      <c r="X61" s="191"/>
      <c r="Y61" s="192">
        <v>55</v>
      </c>
      <c r="Z61" s="193" t="s">
        <v>67</v>
      </c>
      <c r="AA61" s="190">
        <v>0</v>
      </c>
      <c r="AB61" s="190">
        <v>0</v>
      </c>
      <c r="AC61" s="190">
        <v>0</v>
      </c>
      <c r="AD61" s="190">
        <f t="shared" si="3"/>
        <v>0</v>
      </c>
      <c r="AE61" s="191"/>
      <c r="AF61" s="192">
        <v>55</v>
      </c>
      <c r="AG61" s="193" t="s">
        <v>67</v>
      </c>
      <c r="AH61" s="190">
        <v>250</v>
      </c>
      <c r="AI61" s="190">
        <v>37500</v>
      </c>
      <c r="AJ61" s="190">
        <v>0</v>
      </c>
      <c r="AK61" s="190">
        <f t="shared" si="4"/>
        <v>37500</v>
      </c>
      <c r="AL61" s="191"/>
      <c r="AM61" s="192">
        <v>55</v>
      </c>
      <c r="AN61" s="193" t="s">
        <v>67</v>
      </c>
      <c r="AO61" s="190">
        <v>150</v>
      </c>
      <c r="AP61" s="190">
        <v>22500</v>
      </c>
      <c r="AQ61" s="190">
        <v>0</v>
      </c>
      <c r="AR61" s="190">
        <f t="shared" si="5"/>
        <v>22500</v>
      </c>
      <c r="AS61" s="191"/>
      <c r="AT61" s="192">
        <v>55</v>
      </c>
      <c r="AU61" s="193" t="s">
        <v>67</v>
      </c>
      <c r="AV61" s="190">
        <v>0</v>
      </c>
      <c r="AW61" s="190">
        <v>0</v>
      </c>
      <c r="AX61" s="190">
        <v>0</v>
      </c>
      <c r="AY61" s="190">
        <f t="shared" si="6"/>
        <v>0</v>
      </c>
      <c r="AZ61" s="191"/>
      <c r="BA61" s="192">
        <v>55</v>
      </c>
      <c r="BB61" s="193" t="s">
        <v>67</v>
      </c>
      <c r="BC61" s="193"/>
      <c r="BD61" s="193"/>
      <c r="BE61" s="193"/>
      <c r="BF61" s="193"/>
    </row>
    <row r="62" spans="1:58" ht="15.75" hidden="1">
      <c r="A62" s="192">
        <v>56</v>
      </c>
      <c r="B62" s="189" t="s">
        <v>48</v>
      </c>
      <c r="C62" s="190">
        <v>0</v>
      </c>
      <c r="D62" s="190">
        <v>0</v>
      </c>
      <c r="E62" s="190">
        <v>0</v>
      </c>
      <c r="F62" s="190">
        <f t="shared" si="0"/>
        <v>0</v>
      </c>
      <c r="G62" s="191"/>
      <c r="H62" s="192">
        <v>56</v>
      </c>
      <c r="I62" s="189" t="s">
        <v>48</v>
      </c>
      <c r="J62" s="191"/>
      <c r="K62" s="192">
        <v>56</v>
      </c>
      <c r="L62" s="189" t="s">
        <v>48</v>
      </c>
      <c r="M62" s="190">
        <v>0</v>
      </c>
      <c r="N62" s="190">
        <v>0</v>
      </c>
      <c r="O62" s="190">
        <v>0</v>
      </c>
      <c r="P62" s="190">
        <f t="shared" si="1"/>
        <v>0</v>
      </c>
      <c r="Q62" s="191"/>
      <c r="R62" s="192">
        <v>56</v>
      </c>
      <c r="S62" s="189" t="s">
        <v>48</v>
      </c>
      <c r="T62" s="190">
        <v>0</v>
      </c>
      <c r="U62" s="190">
        <v>0</v>
      </c>
      <c r="V62" s="190">
        <v>0</v>
      </c>
      <c r="W62" s="190">
        <f t="shared" si="2"/>
        <v>0</v>
      </c>
      <c r="X62" s="191"/>
      <c r="Y62" s="192">
        <v>56</v>
      </c>
      <c r="Z62" s="189" t="s">
        <v>48</v>
      </c>
      <c r="AA62" s="190">
        <v>0</v>
      </c>
      <c r="AB62" s="190">
        <v>0</v>
      </c>
      <c r="AC62" s="190">
        <v>0</v>
      </c>
      <c r="AD62" s="190">
        <f t="shared" si="3"/>
        <v>0</v>
      </c>
      <c r="AE62" s="191"/>
      <c r="AF62" s="192">
        <v>56</v>
      </c>
      <c r="AG62" s="189" t="s">
        <v>48</v>
      </c>
      <c r="AH62" s="190">
        <v>100</v>
      </c>
      <c r="AI62" s="190">
        <v>15000</v>
      </c>
      <c r="AJ62" s="190">
        <v>0</v>
      </c>
      <c r="AK62" s="190">
        <f t="shared" si="4"/>
        <v>15000</v>
      </c>
      <c r="AL62" s="191"/>
      <c r="AM62" s="192">
        <v>56</v>
      </c>
      <c r="AN62" s="189" t="s">
        <v>48</v>
      </c>
      <c r="AO62" s="190">
        <v>100</v>
      </c>
      <c r="AP62" s="190">
        <v>15000</v>
      </c>
      <c r="AQ62" s="190">
        <v>0</v>
      </c>
      <c r="AR62" s="190">
        <f t="shared" si="5"/>
        <v>15000</v>
      </c>
      <c r="AS62" s="191"/>
      <c r="AT62" s="192">
        <v>56</v>
      </c>
      <c r="AU62" s="189" t="s">
        <v>48</v>
      </c>
      <c r="AV62" s="190">
        <v>0</v>
      </c>
      <c r="AW62" s="190">
        <v>0</v>
      </c>
      <c r="AX62" s="190">
        <v>0</v>
      </c>
      <c r="AY62" s="190">
        <f t="shared" si="6"/>
        <v>0</v>
      </c>
      <c r="AZ62" s="191"/>
      <c r="BA62" s="192">
        <v>56</v>
      </c>
      <c r="BB62" s="189" t="s">
        <v>48</v>
      </c>
      <c r="BC62" s="189"/>
      <c r="BD62" s="189"/>
      <c r="BE62" s="189"/>
      <c r="BF62" s="189"/>
    </row>
    <row r="63" spans="1:58" ht="15.75" hidden="1">
      <c r="A63" s="192">
        <v>57</v>
      </c>
      <c r="B63" s="189" t="s">
        <v>65</v>
      </c>
      <c r="C63" s="190">
        <v>0</v>
      </c>
      <c r="D63" s="190">
        <v>0</v>
      </c>
      <c r="E63" s="190">
        <v>0</v>
      </c>
      <c r="F63" s="190">
        <f t="shared" si="0"/>
        <v>0</v>
      </c>
      <c r="G63" s="191"/>
      <c r="H63" s="192">
        <v>57</v>
      </c>
      <c r="I63" s="189" t="s">
        <v>65</v>
      </c>
      <c r="J63" s="191"/>
      <c r="K63" s="192">
        <v>57</v>
      </c>
      <c r="L63" s="189" t="s">
        <v>65</v>
      </c>
      <c r="M63" s="190">
        <v>0</v>
      </c>
      <c r="N63" s="190">
        <v>0</v>
      </c>
      <c r="O63" s="190">
        <v>0</v>
      </c>
      <c r="P63" s="190">
        <f t="shared" si="1"/>
        <v>0</v>
      </c>
      <c r="Q63" s="191"/>
      <c r="R63" s="192">
        <v>57</v>
      </c>
      <c r="S63" s="189" t="s">
        <v>65</v>
      </c>
      <c r="T63" s="190">
        <v>0</v>
      </c>
      <c r="U63" s="190">
        <v>0</v>
      </c>
      <c r="V63" s="190">
        <v>0</v>
      </c>
      <c r="W63" s="190">
        <f t="shared" si="2"/>
        <v>0</v>
      </c>
      <c r="X63" s="191"/>
      <c r="Y63" s="192">
        <v>57</v>
      </c>
      <c r="Z63" s="189" t="s">
        <v>65</v>
      </c>
      <c r="AA63" s="190">
        <v>0</v>
      </c>
      <c r="AB63" s="190">
        <v>0</v>
      </c>
      <c r="AC63" s="190">
        <v>0</v>
      </c>
      <c r="AD63" s="190">
        <f t="shared" si="3"/>
        <v>0</v>
      </c>
      <c r="AE63" s="191"/>
      <c r="AF63" s="192">
        <v>57</v>
      </c>
      <c r="AG63" s="189" t="s">
        <v>65</v>
      </c>
      <c r="AH63" s="190">
        <v>0</v>
      </c>
      <c r="AI63" s="190">
        <v>0</v>
      </c>
      <c r="AJ63" s="190">
        <v>0</v>
      </c>
      <c r="AK63" s="190">
        <f t="shared" si="4"/>
        <v>0</v>
      </c>
      <c r="AL63" s="191"/>
      <c r="AM63" s="192">
        <v>57</v>
      </c>
      <c r="AN63" s="189" t="s">
        <v>65</v>
      </c>
      <c r="AO63" s="190">
        <v>0</v>
      </c>
      <c r="AP63" s="190">
        <v>0</v>
      </c>
      <c r="AQ63" s="190">
        <v>0</v>
      </c>
      <c r="AR63" s="190">
        <f t="shared" si="5"/>
        <v>0</v>
      </c>
      <c r="AS63" s="191"/>
      <c r="AT63" s="192">
        <v>57</v>
      </c>
      <c r="AU63" s="189" t="s">
        <v>65</v>
      </c>
      <c r="AV63" s="190">
        <v>0</v>
      </c>
      <c r="AW63" s="190">
        <v>0</v>
      </c>
      <c r="AX63" s="190">
        <v>0</v>
      </c>
      <c r="AY63" s="190">
        <f t="shared" si="6"/>
        <v>0</v>
      </c>
      <c r="AZ63" s="191"/>
      <c r="BA63" s="192">
        <v>57</v>
      </c>
      <c r="BB63" s="189" t="s">
        <v>65</v>
      </c>
      <c r="BC63" s="189"/>
      <c r="BD63" s="189"/>
      <c r="BE63" s="189"/>
      <c r="BF63" s="189"/>
    </row>
    <row r="64" spans="1:58" ht="15.75" hidden="1">
      <c r="A64" s="192">
        <v>58</v>
      </c>
      <c r="B64" s="189" t="s">
        <v>49</v>
      </c>
      <c r="C64" s="190">
        <v>0</v>
      </c>
      <c r="D64" s="190">
        <v>0</v>
      </c>
      <c r="E64" s="190">
        <v>0</v>
      </c>
      <c r="F64" s="190">
        <f t="shared" si="0"/>
        <v>0</v>
      </c>
      <c r="G64" s="191"/>
      <c r="H64" s="192">
        <v>58</v>
      </c>
      <c r="I64" s="189" t="s">
        <v>49</v>
      </c>
      <c r="J64" s="191"/>
      <c r="K64" s="192">
        <v>58</v>
      </c>
      <c r="L64" s="189" t="s">
        <v>49</v>
      </c>
      <c r="M64" s="190">
        <v>0</v>
      </c>
      <c r="N64" s="190">
        <v>0</v>
      </c>
      <c r="O64" s="190">
        <v>0</v>
      </c>
      <c r="P64" s="190">
        <f t="shared" si="1"/>
        <v>0</v>
      </c>
      <c r="Q64" s="191"/>
      <c r="R64" s="192">
        <v>58</v>
      </c>
      <c r="S64" s="189" t="s">
        <v>49</v>
      </c>
      <c r="T64" s="190">
        <v>0</v>
      </c>
      <c r="U64" s="190">
        <v>0</v>
      </c>
      <c r="V64" s="190">
        <v>0</v>
      </c>
      <c r="W64" s="190">
        <f t="shared" si="2"/>
        <v>0</v>
      </c>
      <c r="X64" s="191"/>
      <c r="Y64" s="192">
        <v>58</v>
      </c>
      <c r="Z64" s="189" t="s">
        <v>49</v>
      </c>
      <c r="AA64" s="190">
        <v>0</v>
      </c>
      <c r="AB64" s="190">
        <v>0</v>
      </c>
      <c r="AC64" s="190">
        <v>0</v>
      </c>
      <c r="AD64" s="190">
        <f t="shared" si="3"/>
        <v>0</v>
      </c>
      <c r="AE64" s="191"/>
      <c r="AF64" s="192">
        <v>58</v>
      </c>
      <c r="AG64" s="189" t="s">
        <v>49</v>
      </c>
      <c r="AH64" s="190">
        <v>100</v>
      </c>
      <c r="AI64" s="190">
        <v>15000</v>
      </c>
      <c r="AJ64" s="190">
        <v>0</v>
      </c>
      <c r="AK64" s="190">
        <f t="shared" si="4"/>
        <v>15000</v>
      </c>
      <c r="AL64" s="191"/>
      <c r="AM64" s="192">
        <v>58</v>
      </c>
      <c r="AN64" s="189" t="s">
        <v>49</v>
      </c>
      <c r="AO64" s="190">
        <v>100</v>
      </c>
      <c r="AP64" s="190">
        <v>15000</v>
      </c>
      <c r="AQ64" s="190">
        <v>0</v>
      </c>
      <c r="AR64" s="190">
        <f t="shared" si="5"/>
        <v>15000</v>
      </c>
      <c r="AS64" s="191"/>
      <c r="AT64" s="192">
        <v>58</v>
      </c>
      <c r="AU64" s="189" t="s">
        <v>49</v>
      </c>
      <c r="AV64" s="190">
        <v>0</v>
      </c>
      <c r="AW64" s="190">
        <v>0</v>
      </c>
      <c r="AX64" s="190">
        <v>0</v>
      </c>
      <c r="AY64" s="190">
        <f t="shared" si="6"/>
        <v>0</v>
      </c>
      <c r="AZ64" s="191"/>
      <c r="BA64" s="192">
        <v>58</v>
      </c>
      <c r="BB64" s="189" t="s">
        <v>49</v>
      </c>
      <c r="BC64" s="189"/>
      <c r="BD64" s="189"/>
      <c r="BE64" s="189"/>
      <c r="BF64" s="189"/>
    </row>
    <row r="65" spans="1:58" ht="15.75" hidden="1">
      <c r="A65" s="192">
        <v>59</v>
      </c>
      <c r="B65" s="189" t="s">
        <v>66</v>
      </c>
      <c r="C65" s="190">
        <v>0</v>
      </c>
      <c r="D65" s="190">
        <v>0</v>
      </c>
      <c r="E65" s="190">
        <v>0</v>
      </c>
      <c r="F65" s="190">
        <f t="shared" si="0"/>
        <v>0</v>
      </c>
      <c r="G65" s="191"/>
      <c r="H65" s="192">
        <v>59</v>
      </c>
      <c r="I65" s="189" t="s">
        <v>66</v>
      </c>
      <c r="J65" s="191"/>
      <c r="K65" s="192">
        <v>59</v>
      </c>
      <c r="L65" s="189" t="s">
        <v>66</v>
      </c>
      <c r="M65" s="190">
        <v>0</v>
      </c>
      <c r="N65" s="190">
        <v>0</v>
      </c>
      <c r="O65" s="190">
        <v>0</v>
      </c>
      <c r="P65" s="190">
        <f t="shared" si="1"/>
        <v>0</v>
      </c>
      <c r="Q65" s="191"/>
      <c r="R65" s="192">
        <v>59</v>
      </c>
      <c r="S65" s="189" t="s">
        <v>66</v>
      </c>
      <c r="T65" s="190">
        <v>0</v>
      </c>
      <c r="U65" s="190">
        <v>0</v>
      </c>
      <c r="V65" s="190">
        <v>0</v>
      </c>
      <c r="W65" s="190">
        <f t="shared" si="2"/>
        <v>0</v>
      </c>
      <c r="X65" s="191"/>
      <c r="Y65" s="192">
        <v>59</v>
      </c>
      <c r="Z65" s="189" t="s">
        <v>66</v>
      </c>
      <c r="AA65" s="190">
        <v>0</v>
      </c>
      <c r="AB65" s="190">
        <v>0</v>
      </c>
      <c r="AC65" s="190">
        <v>0</v>
      </c>
      <c r="AD65" s="190">
        <f t="shared" si="3"/>
        <v>0</v>
      </c>
      <c r="AE65" s="191"/>
      <c r="AF65" s="192">
        <v>59</v>
      </c>
      <c r="AG65" s="189" t="s">
        <v>66</v>
      </c>
      <c r="AH65" s="190">
        <v>0</v>
      </c>
      <c r="AI65" s="190">
        <v>0</v>
      </c>
      <c r="AJ65" s="190">
        <v>0</v>
      </c>
      <c r="AK65" s="190">
        <f t="shared" si="4"/>
        <v>0</v>
      </c>
      <c r="AL65" s="191"/>
      <c r="AM65" s="192">
        <v>59</v>
      </c>
      <c r="AN65" s="189" t="s">
        <v>66</v>
      </c>
      <c r="AO65" s="190">
        <v>0</v>
      </c>
      <c r="AP65" s="190">
        <v>0</v>
      </c>
      <c r="AQ65" s="190">
        <v>0</v>
      </c>
      <c r="AR65" s="190">
        <f t="shared" si="5"/>
        <v>0</v>
      </c>
      <c r="AS65" s="191"/>
      <c r="AT65" s="192">
        <v>59</v>
      </c>
      <c r="AU65" s="189" t="s">
        <v>66</v>
      </c>
      <c r="AV65" s="190">
        <v>0</v>
      </c>
      <c r="AW65" s="190">
        <v>0</v>
      </c>
      <c r="AX65" s="190">
        <v>0</v>
      </c>
      <c r="AY65" s="190">
        <f t="shared" si="6"/>
        <v>0</v>
      </c>
      <c r="AZ65" s="191"/>
      <c r="BA65" s="192">
        <v>59</v>
      </c>
      <c r="BB65" s="189" t="s">
        <v>66</v>
      </c>
      <c r="BC65" s="189"/>
      <c r="BD65" s="189"/>
      <c r="BE65" s="189"/>
      <c r="BF65" s="189"/>
    </row>
    <row r="66" spans="1:58" ht="15.75" hidden="1">
      <c r="A66" s="192">
        <v>60</v>
      </c>
      <c r="B66" s="189" t="s">
        <v>50</v>
      </c>
      <c r="C66" s="190">
        <v>0</v>
      </c>
      <c r="D66" s="190">
        <v>0</v>
      </c>
      <c r="E66" s="190">
        <v>0</v>
      </c>
      <c r="F66" s="190">
        <f t="shared" si="0"/>
        <v>0</v>
      </c>
      <c r="G66" s="191"/>
      <c r="H66" s="192">
        <v>60</v>
      </c>
      <c r="I66" s="189" t="s">
        <v>50</v>
      </c>
      <c r="J66" s="191"/>
      <c r="K66" s="192">
        <v>60</v>
      </c>
      <c r="L66" s="189" t="s">
        <v>50</v>
      </c>
      <c r="M66" s="190">
        <v>0</v>
      </c>
      <c r="N66" s="190">
        <v>0</v>
      </c>
      <c r="O66" s="190">
        <v>0</v>
      </c>
      <c r="P66" s="190">
        <f t="shared" si="1"/>
        <v>0</v>
      </c>
      <c r="Q66" s="191"/>
      <c r="R66" s="192">
        <v>60</v>
      </c>
      <c r="S66" s="189" t="s">
        <v>50</v>
      </c>
      <c r="T66" s="190">
        <v>0</v>
      </c>
      <c r="U66" s="190">
        <v>0</v>
      </c>
      <c r="V66" s="190">
        <v>0</v>
      </c>
      <c r="W66" s="190">
        <f t="shared" si="2"/>
        <v>0</v>
      </c>
      <c r="X66" s="191"/>
      <c r="Y66" s="192">
        <v>60</v>
      </c>
      <c r="Z66" s="189" t="s">
        <v>50</v>
      </c>
      <c r="AA66" s="190">
        <v>0</v>
      </c>
      <c r="AB66" s="190">
        <v>0</v>
      </c>
      <c r="AC66" s="190">
        <v>0</v>
      </c>
      <c r="AD66" s="190">
        <f t="shared" si="3"/>
        <v>0</v>
      </c>
      <c r="AE66" s="191"/>
      <c r="AF66" s="192">
        <v>60</v>
      </c>
      <c r="AG66" s="189" t="s">
        <v>50</v>
      </c>
      <c r="AH66" s="190">
        <v>0</v>
      </c>
      <c r="AI66" s="190">
        <v>0</v>
      </c>
      <c r="AJ66" s="190">
        <v>0</v>
      </c>
      <c r="AK66" s="190">
        <f t="shared" si="4"/>
        <v>0</v>
      </c>
      <c r="AL66" s="191"/>
      <c r="AM66" s="192">
        <v>60</v>
      </c>
      <c r="AN66" s="189" t="s">
        <v>50</v>
      </c>
      <c r="AO66" s="190">
        <v>0</v>
      </c>
      <c r="AP66" s="190">
        <v>0</v>
      </c>
      <c r="AQ66" s="190">
        <v>0</v>
      </c>
      <c r="AR66" s="190">
        <f t="shared" si="5"/>
        <v>0</v>
      </c>
      <c r="AS66" s="191"/>
      <c r="AT66" s="192">
        <v>60</v>
      </c>
      <c r="AU66" s="189" t="s">
        <v>50</v>
      </c>
      <c r="AV66" s="190">
        <v>0</v>
      </c>
      <c r="AW66" s="190">
        <v>0</v>
      </c>
      <c r="AX66" s="190">
        <v>0</v>
      </c>
      <c r="AY66" s="190">
        <f t="shared" si="6"/>
        <v>0</v>
      </c>
      <c r="AZ66" s="191"/>
      <c r="BA66" s="192">
        <v>60</v>
      </c>
      <c r="BB66" s="189" t="s">
        <v>50</v>
      </c>
      <c r="BC66" s="189"/>
      <c r="BD66" s="189"/>
      <c r="BE66" s="189"/>
      <c r="BF66" s="189"/>
    </row>
    <row r="67" spans="1:58" ht="15.75" hidden="1">
      <c r="A67" s="192">
        <v>61</v>
      </c>
      <c r="B67" s="189" t="s">
        <v>51</v>
      </c>
      <c r="C67" s="190">
        <v>0</v>
      </c>
      <c r="D67" s="190">
        <v>0</v>
      </c>
      <c r="E67" s="190">
        <v>0</v>
      </c>
      <c r="F67" s="190">
        <f t="shared" si="0"/>
        <v>0</v>
      </c>
      <c r="G67" s="191"/>
      <c r="H67" s="192">
        <v>61</v>
      </c>
      <c r="I67" s="189" t="s">
        <v>51</v>
      </c>
      <c r="J67" s="191"/>
      <c r="K67" s="192">
        <v>61</v>
      </c>
      <c r="L67" s="189" t="s">
        <v>51</v>
      </c>
      <c r="M67" s="190">
        <v>0</v>
      </c>
      <c r="N67" s="190">
        <v>0</v>
      </c>
      <c r="O67" s="190">
        <v>0</v>
      </c>
      <c r="P67" s="190">
        <f t="shared" si="1"/>
        <v>0</v>
      </c>
      <c r="Q67" s="191"/>
      <c r="R67" s="192">
        <v>61</v>
      </c>
      <c r="S67" s="189" t="s">
        <v>51</v>
      </c>
      <c r="T67" s="190">
        <v>0</v>
      </c>
      <c r="U67" s="190">
        <v>0</v>
      </c>
      <c r="V67" s="190">
        <v>0</v>
      </c>
      <c r="W67" s="190">
        <f t="shared" si="2"/>
        <v>0</v>
      </c>
      <c r="X67" s="191"/>
      <c r="Y67" s="192">
        <v>61</v>
      </c>
      <c r="Z67" s="189" t="s">
        <v>51</v>
      </c>
      <c r="AA67" s="190">
        <v>0</v>
      </c>
      <c r="AB67" s="190">
        <v>0</v>
      </c>
      <c r="AC67" s="190">
        <v>0</v>
      </c>
      <c r="AD67" s="190">
        <f t="shared" si="3"/>
        <v>0</v>
      </c>
      <c r="AE67" s="191"/>
      <c r="AF67" s="192">
        <v>61</v>
      </c>
      <c r="AG67" s="189" t="s">
        <v>51</v>
      </c>
      <c r="AH67" s="190">
        <v>0</v>
      </c>
      <c r="AI67" s="190">
        <v>0</v>
      </c>
      <c r="AJ67" s="190">
        <v>0</v>
      </c>
      <c r="AK67" s="190">
        <f t="shared" si="4"/>
        <v>0</v>
      </c>
      <c r="AL67" s="191"/>
      <c r="AM67" s="192">
        <v>61</v>
      </c>
      <c r="AN67" s="189" t="s">
        <v>51</v>
      </c>
      <c r="AO67" s="190">
        <v>0</v>
      </c>
      <c r="AP67" s="190">
        <v>0</v>
      </c>
      <c r="AQ67" s="190">
        <v>0</v>
      </c>
      <c r="AR67" s="190">
        <f t="shared" si="5"/>
        <v>0</v>
      </c>
      <c r="AS67" s="191"/>
      <c r="AT67" s="192">
        <v>61</v>
      </c>
      <c r="AU67" s="189" t="s">
        <v>51</v>
      </c>
      <c r="AV67" s="190">
        <v>0</v>
      </c>
      <c r="AW67" s="190">
        <v>0</v>
      </c>
      <c r="AX67" s="190">
        <v>0</v>
      </c>
      <c r="AY67" s="190">
        <f t="shared" si="6"/>
        <v>0</v>
      </c>
      <c r="AZ67" s="191"/>
      <c r="BA67" s="192">
        <v>61</v>
      </c>
      <c r="BB67" s="189" t="s">
        <v>51</v>
      </c>
      <c r="BC67" s="189"/>
      <c r="BD67" s="189"/>
      <c r="BE67" s="189"/>
      <c r="BF67" s="189"/>
    </row>
    <row r="68" spans="1:58" ht="30.75" hidden="1" customHeight="1">
      <c r="A68" s="192">
        <v>62</v>
      </c>
      <c r="B68" s="193" t="s">
        <v>52</v>
      </c>
      <c r="C68" s="190">
        <v>0</v>
      </c>
      <c r="D68" s="190">
        <v>0</v>
      </c>
      <c r="E68" s="190">
        <v>0</v>
      </c>
      <c r="F68" s="190">
        <f t="shared" si="0"/>
        <v>0</v>
      </c>
      <c r="G68" s="191"/>
      <c r="H68" s="192">
        <v>62</v>
      </c>
      <c r="I68" s="193" t="s">
        <v>52</v>
      </c>
      <c r="J68" s="191"/>
      <c r="K68" s="192">
        <v>62</v>
      </c>
      <c r="L68" s="193" t="s">
        <v>52</v>
      </c>
      <c r="M68" s="190">
        <v>0</v>
      </c>
      <c r="N68" s="190">
        <v>0</v>
      </c>
      <c r="O68" s="190">
        <v>0</v>
      </c>
      <c r="P68" s="190">
        <f t="shared" si="1"/>
        <v>0</v>
      </c>
      <c r="Q68" s="191"/>
      <c r="R68" s="192">
        <v>62</v>
      </c>
      <c r="S68" s="193" t="s">
        <v>52</v>
      </c>
      <c r="T68" s="190">
        <v>0</v>
      </c>
      <c r="U68" s="190">
        <v>0</v>
      </c>
      <c r="V68" s="190">
        <v>0</v>
      </c>
      <c r="W68" s="190">
        <f t="shared" si="2"/>
        <v>0</v>
      </c>
      <c r="X68" s="191"/>
      <c r="Y68" s="192">
        <v>62</v>
      </c>
      <c r="Z68" s="193" t="s">
        <v>52</v>
      </c>
      <c r="AA68" s="190">
        <v>0</v>
      </c>
      <c r="AB68" s="190">
        <v>0</v>
      </c>
      <c r="AC68" s="190">
        <v>0</v>
      </c>
      <c r="AD68" s="190">
        <f t="shared" si="3"/>
        <v>0</v>
      </c>
      <c r="AE68" s="191"/>
      <c r="AF68" s="192">
        <v>62</v>
      </c>
      <c r="AG68" s="193" t="s">
        <v>52</v>
      </c>
      <c r="AH68" s="190">
        <v>37</v>
      </c>
      <c r="AI68" s="190">
        <v>5550</v>
      </c>
      <c r="AJ68" s="190">
        <v>0</v>
      </c>
      <c r="AK68" s="190">
        <f t="shared" si="4"/>
        <v>5550</v>
      </c>
      <c r="AL68" s="191"/>
      <c r="AM68" s="192">
        <v>62</v>
      </c>
      <c r="AN68" s="193" t="s">
        <v>52</v>
      </c>
      <c r="AO68" s="190">
        <v>50</v>
      </c>
      <c r="AP68" s="190">
        <v>7500</v>
      </c>
      <c r="AQ68" s="190">
        <v>0</v>
      </c>
      <c r="AR68" s="190">
        <f t="shared" si="5"/>
        <v>7500</v>
      </c>
      <c r="AS68" s="191"/>
      <c r="AT68" s="192">
        <v>62</v>
      </c>
      <c r="AU68" s="193" t="s">
        <v>52</v>
      </c>
      <c r="AV68" s="190">
        <v>0</v>
      </c>
      <c r="AW68" s="190">
        <v>0</v>
      </c>
      <c r="AX68" s="190">
        <v>0</v>
      </c>
      <c r="AY68" s="190">
        <f t="shared" si="6"/>
        <v>0</v>
      </c>
      <c r="AZ68" s="191"/>
      <c r="BA68" s="192">
        <v>62</v>
      </c>
      <c r="BB68" s="193" t="s">
        <v>52</v>
      </c>
      <c r="BC68" s="193"/>
      <c r="BD68" s="193"/>
      <c r="BE68" s="193"/>
      <c r="BF68" s="193"/>
    </row>
    <row r="69" spans="1:58" ht="15.75" hidden="1">
      <c r="A69" s="280" t="s">
        <v>53</v>
      </c>
      <c r="B69" s="280"/>
      <c r="C69" s="195">
        <f>SUM(C7:C68)</f>
        <v>0</v>
      </c>
      <c r="D69" s="195">
        <f>SUM(D7:D68)</f>
        <v>0</v>
      </c>
      <c r="E69" s="195">
        <f>SUM(E7:E68)</f>
        <v>0</v>
      </c>
      <c r="F69" s="195">
        <f>SUM(F7:F68)</f>
        <v>0</v>
      </c>
      <c r="G69" s="191"/>
      <c r="H69" s="280" t="s">
        <v>53</v>
      </c>
      <c r="I69" s="280"/>
      <c r="J69" s="191"/>
      <c r="K69" s="280" t="s">
        <v>53</v>
      </c>
      <c r="L69" s="280"/>
      <c r="M69" s="195">
        <f>SUM(M7:M68)</f>
        <v>10080</v>
      </c>
      <c r="N69" s="195">
        <f>SUM(N7:N68)</f>
        <v>30240000</v>
      </c>
      <c r="O69" s="195">
        <f>SUM(O7:O68)</f>
        <v>0</v>
      </c>
      <c r="P69" s="195">
        <f>SUM(P7:P68)</f>
        <v>30240000</v>
      </c>
      <c r="Q69" s="191"/>
      <c r="R69" s="280" t="s">
        <v>53</v>
      </c>
      <c r="S69" s="280"/>
      <c r="T69" s="195">
        <f>SUM(T7:T68)</f>
        <v>0</v>
      </c>
      <c r="U69" s="195">
        <f>SUM(U7:U68)</f>
        <v>25387000</v>
      </c>
      <c r="V69" s="195">
        <f>SUM(V7:V68)</f>
        <v>0</v>
      </c>
      <c r="W69" s="195">
        <f>SUM(W7:W68)</f>
        <v>25387000</v>
      </c>
      <c r="X69" s="191"/>
      <c r="Y69" s="280" t="s">
        <v>53</v>
      </c>
      <c r="Z69" s="280"/>
      <c r="AA69" s="195">
        <f>SUM(AA7:AA68)</f>
        <v>47</v>
      </c>
      <c r="AB69" s="195">
        <f>SUM(AB7:AB68)</f>
        <v>1030000</v>
      </c>
      <c r="AC69" s="195">
        <f>SUM(AC7:AC68)</f>
        <v>0</v>
      </c>
      <c r="AD69" s="195">
        <f>SUM(AD7:AD68)</f>
        <v>1030000</v>
      </c>
      <c r="AE69" s="191"/>
      <c r="AF69" s="280" t="s">
        <v>53</v>
      </c>
      <c r="AG69" s="280"/>
      <c r="AH69" s="195">
        <f>SUM(AH7:AH68)</f>
        <v>180000</v>
      </c>
      <c r="AI69" s="195">
        <f>SUM(AI7:AI68)</f>
        <v>27000000</v>
      </c>
      <c r="AJ69" s="195">
        <f>SUM(AJ7:AJ68)</f>
        <v>0</v>
      </c>
      <c r="AK69" s="195">
        <f>SUM(AK7:AK68)</f>
        <v>27000000</v>
      </c>
      <c r="AL69" s="191"/>
      <c r="AM69" s="280" t="s">
        <v>53</v>
      </c>
      <c r="AN69" s="280"/>
      <c r="AO69" s="195">
        <f>SUM(AO7:AO68)</f>
        <v>5000</v>
      </c>
      <c r="AP69" s="195">
        <f>SUM(AP7:AP68)</f>
        <v>750000</v>
      </c>
      <c r="AQ69" s="195">
        <f>SUM(AQ7:AQ68)</f>
        <v>0</v>
      </c>
      <c r="AR69" s="195">
        <f>SUM(AR7:AR68)</f>
        <v>750000</v>
      </c>
      <c r="AS69" s="191"/>
      <c r="AT69" s="280" t="s">
        <v>53</v>
      </c>
      <c r="AU69" s="280"/>
      <c r="AV69" s="195">
        <f>SUM(AV7:AV68)</f>
        <v>0</v>
      </c>
      <c r="AW69" s="195">
        <f>SUM(AW7:AW68)</f>
        <v>0</v>
      </c>
      <c r="AX69" s="195">
        <f>SUM(AX7:AX68)</f>
        <v>0</v>
      </c>
      <c r="AY69" s="195">
        <f>SUM(AY7:AY68)</f>
        <v>0</v>
      </c>
      <c r="AZ69" s="191"/>
      <c r="BA69" s="280" t="s">
        <v>53</v>
      </c>
      <c r="BB69" s="280"/>
      <c r="BC69" s="194"/>
      <c r="BD69" s="194"/>
      <c r="BE69" s="194"/>
      <c r="BF69" s="194"/>
    </row>
    <row r="70" spans="1:58" ht="16.5" hidden="1" customHeight="1">
      <c r="A70" s="281" t="s">
        <v>54</v>
      </c>
      <c r="B70" s="281"/>
      <c r="C70" s="197">
        <f>C71-C69</f>
        <v>0</v>
      </c>
      <c r="D70" s="197">
        <f t="shared" ref="D70:E70" si="7">D71-D69</f>
        <v>0</v>
      </c>
      <c r="E70" s="197">
        <f t="shared" si="7"/>
        <v>0</v>
      </c>
      <c r="F70" s="197">
        <f>F71-F69</f>
        <v>0</v>
      </c>
      <c r="G70" s="191"/>
      <c r="H70" s="281" t="s">
        <v>54</v>
      </c>
      <c r="I70" s="281"/>
      <c r="J70" s="191"/>
      <c r="K70" s="281" t="s">
        <v>54</v>
      </c>
      <c r="L70" s="281"/>
      <c r="M70" s="197">
        <f>M71-M69</f>
        <v>0</v>
      </c>
      <c r="N70" s="197">
        <f t="shared" ref="N70:O70" si="8">N71-N69</f>
        <v>0</v>
      </c>
      <c r="O70" s="197">
        <f t="shared" si="8"/>
        <v>0</v>
      </c>
      <c r="P70" s="197">
        <f>P71-P69</f>
        <v>0</v>
      </c>
      <c r="Q70" s="191"/>
      <c r="R70" s="281" t="s">
        <v>54</v>
      </c>
      <c r="S70" s="281"/>
      <c r="T70" s="197">
        <f>T71-T69</f>
        <v>0</v>
      </c>
      <c r="U70" s="197">
        <f t="shared" ref="U70:V70" si="9">U71-U69</f>
        <v>0</v>
      </c>
      <c r="V70" s="197">
        <f t="shared" si="9"/>
        <v>0</v>
      </c>
      <c r="W70" s="197">
        <f>W71-W69</f>
        <v>0</v>
      </c>
      <c r="X70" s="191"/>
      <c r="Y70" s="281" t="s">
        <v>54</v>
      </c>
      <c r="Z70" s="281"/>
      <c r="AA70" s="197">
        <f>AA71-AA69</f>
        <v>1</v>
      </c>
      <c r="AB70" s="197">
        <f t="shared" ref="AB70:AC70" si="10">AB71-AB69</f>
        <v>50000</v>
      </c>
      <c r="AC70" s="197">
        <f t="shared" si="10"/>
        <v>0</v>
      </c>
      <c r="AD70" s="197">
        <f>AD71-AD69</f>
        <v>50000</v>
      </c>
      <c r="AE70" s="191"/>
      <c r="AF70" s="281" t="s">
        <v>54</v>
      </c>
      <c r="AG70" s="281"/>
      <c r="AH70" s="197">
        <f>AH71-AH69</f>
        <v>0</v>
      </c>
      <c r="AI70" s="197">
        <f t="shared" ref="AI70:AJ70" si="11">AI71-AI69</f>
        <v>0</v>
      </c>
      <c r="AJ70" s="197">
        <f t="shared" si="11"/>
        <v>0</v>
      </c>
      <c r="AK70" s="197">
        <f>AK71-AK69</f>
        <v>0</v>
      </c>
      <c r="AL70" s="191"/>
      <c r="AM70" s="281" t="s">
        <v>54</v>
      </c>
      <c r="AN70" s="281"/>
      <c r="AO70" s="197">
        <f>AO71-AO69</f>
        <v>0</v>
      </c>
      <c r="AP70" s="197">
        <f t="shared" ref="AP70:AQ70" si="12">AP71-AP69</f>
        <v>0</v>
      </c>
      <c r="AQ70" s="197">
        <f t="shared" si="12"/>
        <v>0</v>
      </c>
      <c r="AR70" s="197">
        <f>AR71-AR69</f>
        <v>0</v>
      </c>
      <c r="AS70" s="191"/>
      <c r="AT70" s="281" t="s">
        <v>54</v>
      </c>
      <c r="AU70" s="281"/>
      <c r="AV70" s="197">
        <f>AV71-AV69</f>
        <v>0</v>
      </c>
      <c r="AW70" s="197">
        <f t="shared" ref="AW70:AX70" si="13">AW71-AW69</f>
        <v>10000000</v>
      </c>
      <c r="AX70" s="197">
        <f t="shared" si="13"/>
        <v>0</v>
      </c>
      <c r="AY70" s="197">
        <f>AY71-AY69</f>
        <v>10000000</v>
      </c>
      <c r="AZ70" s="191"/>
      <c r="BA70" s="281" t="s">
        <v>54</v>
      </c>
      <c r="BB70" s="281"/>
      <c r="BC70" s="196"/>
      <c r="BD70" s="196"/>
      <c r="BE70" s="196"/>
      <c r="BF70" s="196"/>
    </row>
    <row r="71" spans="1:58" ht="15.75" hidden="1">
      <c r="A71" s="279" t="s">
        <v>55</v>
      </c>
      <c r="B71" s="279"/>
      <c r="C71" s="199">
        <v>0</v>
      </c>
      <c r="D71" s="199">
        <v>0</v>
      </c>
      <c r="E71" s="199">
        <v>0</v>
      </c>
      <c r="F71" s="199">
        <f>D71+E71</f>
        <v>0</v>
      </c>
      <c r="G71" s="191"/>
      <c r="H71" s="279" t="s">
        <v>55</v>
      </c>
      <c r="I71" s="279"/>
      <c r="J71" s="191"/>
      <c r="K71" s="279" t="s">
        <v>55</v>
      </c>
      <c r="L71" s="279"/>
      <c r="M71" s="199">
        <v>10080</v>
      </c>
      <c r="N71" s="199">
        <v>30239999.999999996</v>
      </c>
      <c r="O71" s="199"/>
      <c r="P71" s="199">
        <f>N71+O71</f>
        <v>30239999.999999996</v>
      </c>
      <c r="Q71" s="191"/>
      <c r="R71" s="279" t="s">
        <v>55</v>
      </c>
      <c r="S71" s="279"/>
      <c r="T71" s="199">
        <v>0</v>
      </c>
      <c r="U71" s="199">
        <v>25387000</v>
      </c>
      <c r="V71" s="199"/>
      <c r="W71" s="199">
        <f>U71+V71</f>
        <v>25387000</v>
      </c>
      <c r="X71" s="191"/>
      <c r="Y71" s="279" t="s">
        <v>55</v>
      </c>
      <c r="Z71" s="279"/>
      <c r="AA71" s="199">
        <v>48</v>
      </c>
      <c r="AB71" s="199">
        <v>1080000</v>
      </c>
      <c r="AC71" s="199"/>
      <c r="AD71" s="199">
        <f>AB71+AC71</f>
        <v>1080000</v>
      </c>
      <c r="AE71" s="191"/>
      <c r="AF71" s="279" t="s">
        <v>55</v>
      </c>
      <c r="AG71" s="279"/>
      <c r="AH71" s="199">
        <v>180000</v>
      </c>
      <c r="AI71" s="199">
        <v>27000000</v>
      </c>
      <c r="AJ71" s="199"/>
      <c r="AK71" s="199">
        <f>AI71+AJ71</f>
        <v>27000000</v>
      </c>
      <c r="AL71" s="191"/>
      <c r="AM71" s="279" t="s">
        <v>55</v>
      </c>
      <c r="AN71" s="279"/>
      <c r="AO71" s="199">
        <v>5000</v>
      </c>
      <c r="AP71" s="199">
        <v>750000</v>
      </c>
      <c r="AQ71" s="199"/>
      <c r="AR71" s="199">
        <f>AP71+AQ71</f>
        <v>750000</v>
      </c>
      <c r="AS71" s="191"/>
      <c r="AT71" s="279" t="s">
        <v>55</v>
      </c>
      <c r="AU71" s="279"/>
      <c r="AV71" s="199">
        <v>0</v>
      </c>
      <c r="AW71" s="199">
        <v>10000000</v>
      </c>
      <c r="AX71" s="199"/>
      <c r="AY71" s="199">
        <f>AW71+AX71</f>
        <v>10000000</v>
      </c>
      <c r="AZ71" s="191"/>
      <c r="BA71" s="279" t="s">
        <v>55</v>
      </c>
      <c r="BB71" s="279"/>
      <c r="BC71" s="198"/>
      <c r="BD71" s="198"/>
      <c r="BE71" s="198"/>
      <c r="BF71" s="198"/>
    </row>
    <row r="72" spans="1:58" ht="18" customHeight="1">
      <c r="A72" s="213">
        <v>1</v>
      </c>
      <c r="B72" s="191" t="s">
        <v>1898</v>
      </c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>
        <f>M72*3000</f>
        <v>0</v>
      </c>
      <c r="O72" s="191"/>
      <c r="P72" s="191">
        <f>N72+O72</f>
        <v>0</v>
      </c>
      <c r="Q72" s="191"/>
      <c r="R72" s="191"/>
      <c r="S72" s="191"/>
      <c r="T72" s="191"/>
      <c r="U72" s="191"/>
      <c r="V72" s="191"/>
      <c r="W72" s="191">
        <f>U72+V72</f>
        <v>0</v>
      </c>
      <c r="X72" s="191"/>
      <c r="Y72" s="191"/>
      <c r="Z72" s="191"/>
      <c r="AA72" s="191"/>
      <c r="AB72" s="191"/>
      <c r="AC72" s="191"/>
      <c r="AD72" s="191">
        <f>AB72+AC72</f>
        <v>0</v>
      </c>
      <c r="AE72" s="191"/>
      <c r="AF72" s="191"/>
      <c r="AG72" s="191"/>
      <c r="AH72" s="191">
        <v>160</v>
      </c>
      <c r="AI72" s="191">
        <f>AH72*150</f>
        <v>24000</v>
      </c>
      <c r="AJ72" s="191"/>
      <c r="AK72" s="191">
        <f>AI72+AJ72</f>
        <v>24000</v>
      </c>
      <c r="AL72" s="191">
        <v>1572</v>
      </c>
      <c r="AM72" s="191"/>
      <c r="AN72" s="191"/>
      <c r="AO72" s="191">
        <v>3</v>
      </c>
      <c r="AP72" s="191">
        <f>AO72*150</f>
        <v>450</v>
      </c>
      <c r="AQ72" s="191"/>
      <c r="AR72" s="191">
        <f>AP72+AQ72</f>
        <v>450</v>
      </c>
      <c r="AS72" s="191"/>
      <c r="AT72" s="191"/>
      <c r="AU72" s="191"/>
      <c r="AV72" s="191"/>
      <c r="AW72" s="191"/>
      <c r="AX72" s="191"/>
      <c r="AY72" s="191">
        <f>AW72+AX72</f>
        <v>0</v>
      </c>
      <c r="AZ72" s="191"/>
      <c r="BA72" s="191"/>
      <c r="BB72" s="191"/>
      <c r="BC72" s="191"/>
      <c r="BD72" s="245">
        <f t="shared" ref="BD72:BD103" si="14">N72+U72+AB72+AI72+AP72+AW72</f>
        <v>24450</v>
      </c>
      <c r="BE72" s="245">
        <f t="shared" ref="BE72:BE101" si="15">O72+V72+AC72+AJ72+AQ72+AX72</f>
        <v>0</v>
      </c>
      <c r="BF72" s="245">
        <f t="shared" ref="BF72:BF101" si="16">P72+W72+AD72+AK72+AR72+AY72</f>
        <v>24450</v>
      </c>
    </row>
    <row r="73" spans="1:58" ht="18" customHeight="1">
      <c r="A73" s="213">
        <v>2</v>
      </c>
      <c r="B73" s="191" t="s">
        <v>1899</v>
      </c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>
        <f t="shared" ref="N73:N101" si="17">M73*3000</f>
        <v>0</v>
      </c>
      <c r="O73" s="191"/>
      <c r="P73" s="191">
        <f t="shared" ref="P73:P101" si="18">N73+O73</f>
        <v>0</v>
      </c>
      <c r="Q73" s="191"/>
      <c r="R73" s="191"/>
      <c r="S73" s="191"/>
      <c r="T73" s="191"/>
      <c r="U73" s="191"/>
      <c r="V73" s="191"/>
      <c r="W73" s="191">
        <f t="shared" ref="W73:W101" si="19">U73+V73</f>
        <v>0</v>
      </c>
      <c r="X73" s="191"/>
      <c r="Y73" s="191"/>
      <c r="Z73" s="191"/>
      <c r="AA73" s="191"/>
      <c r="AB73" s="191"/>
      <c r="AC73" s="191"/>
      <c r="AD73" s="191">
        <f t="shared" ref="AD73:AD101" si="20">AB73+AC73</f>
        <v>0</v>
      </c>
      <c r="AE73" s="191"/>
      <c r="AF73" s="191"/>
      <c r="AG73" s="191"/>
      <c r="AH73" s="191">
        <v>290</v>
      </c>
      <c r="AI73" s="191">
        <f t="shared" ref="AI73:AI101" si="21">AH73*150</f>
        <v>43500</v>
      </c>
      <c r="AJ73" s="191"/>
      <c r="AK73" s="191">
        <f t="shared" ref="AK73:AK101" si="22">AI73+AJ73</f>
        <v>43500</v>
      </c>
      <c r="AL73" s="191">
        <v>2843</v>
      </c>
      <c r="AM73" s="191"/>
      <c r="AN73" s="191"/>
      <c r="AO73" s="191">
        <v>6</v>
      </c>
      <c r="AP73" s="191">
        <f t="shared" ref="AP73:AP101" si="23">AO73*150</f>
        <v>900</v>
      </c>
      <c r="AQ73" s="191"/>
      <c r="AR73" s="191">
        <f t="shared" ref="AR73:AR101" si="24">AP73+AQ73</f>
        <v>900</v>
      </c>
      <c r="AS73" s="191"/>
      <c r="AT73" s="191"/>
      <c r="AU73" s="191"/>
      <c r="AV73" s="191"/>
      <c r="AW73" s="191"/>
      <c r="AX73" s="191"/>
      <c r="AY73" s="191">
        <f t="shared" ref="AY73:AY101" si="25">AW73+AX73</f>
        <v>0</v>
      </c>
      <c r="AZ73" s="191"/>
      <c r="BA73" s="191"/>
      <c r="BB73" s="191"/>
      <c r="BC73" s="191"/>
      <c r="BD73" s="245">
        <f t="shared" si="14"/>
        <v>44400</v>
      </c>
      <c r="BE73" s="245">
        <f t="shared" si="15"/>
        <v>0</v>
      </c>
      <c r="BF73" s="245">
        <f t="shared" si="16"/>
        <v>44400</v>
      </c>
    </row>
    <row r="74" spans="1:58" ht="18" customHeight="1">
      <c r="A74" s="213">
        <v>3</v>
      </c>
      <c r="B74" s="191" t="s">
        <v>1900</v>
      </c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>
        <f t="shared" si="17"/>
        <v>0</v>
      </c>
      <c r="O74" s="191"/>
      <c r="P74" s="191">
        <f t="shared" si="18"/>
        <v>0</v>
      </c>
      <c r="Q74" s="191"/>
      <c r="R74" s="191"/>
      <c r="S74" s="191"/>
      <c r="T74" s="191"/>
      <c r="U74" s="191"/>
      <c r="V74" s="191"/>
      <c r="W74" s="191">
        <f t="shared" si="19"/>
        <v>0</v>
      </c>
      <c r="X74" s="191"/>
      <c r="Y74" s="191"/>
      <c r="Z74" s="191"/>
      <c r="AA74" s="191"/>
      <c r="AB74" s="191"/>
      <c r="AC74" s="191"/>
      <c r="AD74" s="191">
        <f t="shared" si="20"/>
        <v>0</v>
      </c>
      <c r="AE74" s="191"/>
      <c r="AF74" s="191"/>
      <c r="AG74" s="191"/>
      <c r="AH74" s="191">
        <v>0</v>
      </c>
      <c r="AI74" s="191">
        <f t="shared" si="21"/>
        <v>0</v>
      </c>
      <c r="AJ74" s="191"/>
      <c r="AK74" s="191">
        <f t="shared" si="22"/>
        <v>0</v>
      </c>
      <c r="AL74" s="191"/>
      <c r="AM74" s="191"/>
      <c r="AN74" s="191"/>
      <c r="AO74" s="191">
        <f t="shared" ref="AO74:AO101" si="26">AL74*0.22/100</f>
        <v>0</v>
      </c>
      <c r="AP74" s="191">
        <f t="shared" si="23"/>
        <v>0</v>
      </c>
      <c r="AQ74" s="191"/>
      <c r="AR74" s="191">
        <f t="shared" si="24"/>
        <v>0</v>
      </c>
      <c r="AS74" s="191"/>
      <c r="AT74" s="191"/>
      <c r="AU74" s="191"/>
      <c r="AV74" s="191"/>
      <c r="AW74" s="191"/>
      <c r="AX74" s="191"/>
      <c r="AY74" s="191">
        <f t="shared" si="25"/>
        <v>0</v>
      </c>
      <c r="AZ74" s="191"/>
      <c r="BA74" s="191"/>
      <c r="BB74" s="191"/>
      <c r="BC74" s="191"/>
      <c r="BD74" s="245">
        <f t="shared" si="14"/>
        <v>0</v>
      </c>
      <c r="BE74" s="245">
        <f t="shared" si="15"/>
        <v>0</v>
      </c>
      <c r="BF74" s="245">
        <f t="shared" si="16"/>
        <v>0</v>
      </c>
    </row>
    <row r="75" spans="1:58" ht="18" customHeight="1">
      <c r="A75" s="213">
        <v>4</v>
      </c>
      <c r="B75" s="191" t="s">
        <v>1901</v>
      </c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>
        <f t="shared" si="17"/>
        <v>0</v>
      </c>
      <c r="O75" s="191"/>
      <c r="P75" s="191">
        <f t="shared" si="18"/>
        <v>0</v>
      </c>
      <c r="Q75" s="191"/>
      <c r="R75" s="191"/>
      <c r="S75" s="191"/>
      <c r="T75" s="191"/>
      <c r="U75" s="191"/>
      <c r="V75" s="191"/>
      <c r="W75" s="191">
        <f t="shared" si="19"/>
        <v>0</v>
      </c>
      <c r="X75" s="191"/>
      <c r="Y75" s="191"/>
      <c r="Z75" s="191"/>
      <c r="AA75" s="191"/>
      <c r="AB75" s="191"/>
      <c r="AC75" s="191"/>
      <c r="AD75" s="191">
        <f t="shared" si="20"/>
        <v>0</v>
      </c>
      <c r="AE75" s="191"/>
      <c r="AF75" s="191"/>
      <c r="AG75" s="191"/>
      <c r="AH75" s="191">
        <v>339</v>
      </c>
      <c r="AI75" s="191">
        <f t="shared" si="21"/>
        <v>50850</v>
      </c>
      <c r="AJ75" s="191"/>
      <c r="AK75" s="191">
        <f t="shared" si="22"/>
        <v>50850</v>
      </c>
      <c r="AL75" s="191">
        <v>3324</v>
      </c>
      <c r="AM75" s="191"/>
      <c r="AN75" s="191"/>
      <c r="AO75" s="191">
        <v>7</v>
      </c>
      <c r="AP75" s="191">
        <f t="shared" si="23"/>
        <v>1050</v>
      </c>
      <c r="AQ75" s="191"/>
      <c r="AR75" s="191">
        <f t="shared" si="24"/>
        <v>1050</v>
      </c>
      <c r="AS75" s="191"/>
      <c r="AT75" s="191"/>
      <c r="AU75" s="191"/>
      <c r="AV75" s="191"/>
      <c r="AW75" s="191"/>
      <c r="AX75" s="191"/>
      <c r="AY75" s="191">
        <f t="shared" si="25"/>
        <v>0</v>
      </c>
      <c r="AZ75" s="191"/>
      <c r="BA75" s="191"/>
      <c r="BB75" s="191"/>
      <c r="BC75" s="191"/>
      <c r="BD75" s="245">
        <f t="shared" si="14"/>
        <v>51900</v>
      </c>
      <c r="BE75" s="245">
        <f t="shared" si="15"/>
        <v>0</v>
      </c>
      <c r="BF75" s="245">
        <f t="shared" si="16"/>
        <v>51900</v>
      </c>
    </row>
    <row r="76" spans="1:58" ht="18" customHeight="1">
      <c r="A76" s="213">
        <v>5</v>
      </c>
      <c r="B76" s="191" t="s">
        <v>1902</v>
      </c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/>
      <c r="N76" s="191">
        <f t="shared" si="17"/>
        <v>0</v>
      </c>
      <c r="O76" s="191"/>
      <c r="P76" s="191">
        <f t="shared" si="18"/>
        <v>0</v>
      </c>
      <c r="Q76" s="191"/>
      <c r="R76" s="191"/>
      <c r="S76" s="191"/>
      <c r="T76" s="191"/>
      <c r="U76" s="191"/>
      <c r="V76" s="191"/>
      <c r="W76" s="191">
        <f t="shared" si="19"/>
        <v>0</v>
      </c>
      <c r="X76" s="191"/>
      <c r="Y76" s="191"/>
      <c r="Z76" s="191"/>
      <c r="AA76" s="191"/>
      <c r="AB76" s="191"/>
      <c r="AC76" s="191"/>
      <c r="AD76" s="191">
        <f t="shared" si="20"/>
        <v>0</v>
      </c>
      <c r="AE76" s="191"/>
      <c r="AF76" s="191"/>
      <c r="AG76" s="191"/>
      <c r="AH76" s="191">
        <v>240</v>
      </c>
      <c r="AI76" s="191">
        <f t="shared" si="21"/>
        <v>36000</v>
      </c>
      <c r="AJ76" s="191"/>
      <c r="AK76" s="191">
        <f t="shared" si="22"/>
        <v>36000</v>
      </c>
      <c r="AL76" s="191">
        <v>2354</v>
      </c>
      <c r="AM76" s="191"/>
      <c r="AN76" s="191"/>
      <c r="AO76" s="191">
        <v>5</v>
      </c>
      <c r="AP76" s="191">
        <f t="shared" si="23"/>
        <v>750</v>
      </c>
      <c r="AQ76" s="191"/>
      <c r="AR76" s="191">
        <f t="shared" si="24"/>
        <v>750</v>
      </c>
      <c r="AS76" s="191"/>
      <c r="AT76" s="191"/>
      <c r="AU76" s="191"/>
      <c r="AV76" s="191"/>
      <c r="AW76" s="191"/>
      <c r="AX76" s="191"/>
      <c r="AY76" s="191">
        <f t="shared" si="25"/>
        <v>0</v>
      </c>
      <c r="AZ76" s="191"/>
      <c r="BA76" s="191"/>
      <c r="BB76" s="191"/>
      <c r="BC76" s="191"/>
      <c r="BD76" s="245">
        <f t="shared" si="14"/>
        <v>36750</v>
      </c>
      <c r="BE76" s="245">
        <f t="shared" si="15"/>
        <v>0</v>
      </c>
      <c r="BF76" s="245">
        <f t="shared" si="16"/>
        <v>36750</v>
      </c>
    </row>
    <row r="77" spans="1:58" ht="18" customHeight="1">
      <c r="A77" s="213">
        <v>6</v>
      </c>
      <c r="B77" s="191" t="s">
        <v>1903</v>
      </c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/>
      <c r="N77" s="191">
        <f t="shared" si="17"/>
        <v>0</v>
      </c>
      <c r="O77" s="191"/>
      <c r="P77" s="191">
        <f t="shared" si="18"/>
        <v>0</v>
      </c>
      <c r="Q77" s="191"/>
      <c r="R77" s="191"/>
      <c r="S77" s="191"/>
      <c r="T77" s="191"/>
      <c r="U77" s="191"/>
      <c r="V77" s="191"/>
      <c r="W77" s="191">
        <f t="shared" si="19"/>
        <v>0</v>
      </c>
      <c r="X77" s="191"/>
      <c r="Y77" s="191"/>
      <c r="Z77" s="191"/>
      <c r="AA77" s="191"/>
      <c r="AB77" s="191"/>
      <c r="AC77" s="191"/>
      <c r="AD77" s="191">
        <f t="shared" si="20"/>
        <v>0</v>
      </c>
      <c r="AE77" s="191"/>
      <c r="AF77" s="191"/>
      <c r="AG77" s="191"/>
      <c r="AH77" s="191">
        <v>338</v>
      </c>
      <c r="AI77" s="191">
        <f t="shared" si="21"/>
        <v>50700</v>
      </c>
      <c r="AJ77" s="191"/>
      <c r="AK77" s="191">
        <f t="shared" si="22"/>
        <v>50700</v>
      </c>
      <c r="AL77" s="191">
        <v>3319</v>
      </c>
      <c r="AM77" s="191"/>
      <c r="AN77" s="191"/>
      <c r="AO77" s="191">
        <v>7</v>
      </c>
      <c r="AP77" s="191">
        <f t="shared" si="23"/>
        <v>1050</v>
      </c>
      <c r="AQ77" s="191"/>
      <c r="AR77" s="191">
        <f t="shared" si="24"/>
        <v>1050</v>
      </c>
      <c r="AS77" s="191"/>
      <c r="AT77" s="191"/>
      <c r="AU77" s="191"/>
      <c r="AV77" s="191"/>
      <c r="AW77" s="191"/>
      <c r="AX77" s="191"/>
      <c r="AY77" s="191">
        <f t="shared" si="25"/>
        <v>0</v>
      </c>
      <c r="AZ77" s="191"/>
      <c r="BA77" s="191"/>
      <c r="BB77" s="191"/>
      <c r="BC77" s="191"/>
      <c r="BD77" s="245">
        <f t="shared" si="14"/>
        <v>51750</v>
      </c>
      <c r="BE77" s="245">
        <f t="shared" si="15"/>
        <v>0</v>
      </c>
      <c r="BF77" s="245">
        <f t="shared" si="16"/>
        <v>51750</v>
      </c>
    </row>
    <row r="78" spans="1:58" ht="18" customHeight="1">
      <c r="A78" s="213">
        <v>7</v>
      </c>
      <c r="B78" s="191" t="s">
        <v>1904</v>
      </c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/>
      <c r="N78" s="191">
        <f t="shared" si="17"/>
        <v>0</v>
      </c>
      <c r="O78" s="191"/>
      <c r="P78" s="191">
        <f t="shared" si="18"/>
        <v>0</v>
      </c>
      <c r="Q78" s="191"/>
      <c r="R78" s="191"/>
      <c r="S78" s="191"/>
      <c r="T78" s="191"/>
      <c r="U78" s="191"/>
      <c r="V78" s="191"/>
      <c r="W78" s="191">
        <f t="shared" si="19"/>
        <v>0</v>
      </c>
      <c r="X78" s="191"/>
      <c r="Y78" s="191"/>
      <c r="Z78" s="191"/>
      <c r="AA78" s="191"/>
      <c r="AB78" s="191"/>
      <c r="AC78" s="191"/>
      <c r="AD78" s="191">
        <f t="shared" si="20"/>
        <v>0</v>
      </c>
      <c r="AE78" s="191"/>
      <c r="AF78" s="191"/>
      <c r="AG78" s="191"/>
      <c r="AH78" s="191">
        <v>367</v>
      </c>
      <c r="AI78" s="191">
        <f t="shared" si="21"/>
        <v>55050</v>
      </c>
      <c r="AJ78" s="191"/>
      <c r="AK78" s="191">
        <f t="shared" si="22"/>
        <v>55050</v>
      </c>
      <c r="AL78" s="191">
        <v>3600</v>
      </c>
      <c r="AM78" s="191"/>
      <c r="AN78" s="191"/>
      <c r="AO78" s="191">
        <v>8</v>
      </c>
      <c r="AP78" s="191">
        <f t="shared" si="23"/>
        <v>1200</v>
      </c>
      <c r="AQ78" s="191"/>
      <c r="AR78" s="191">
        <f t="shared" si="24"/>
        <v>1200</v>
      </c>
      <c r="AS78" s="191"/>
      <c r="AT78" s="191"/>
      <c r="AU78" s="191"/>
      <c r="AV78" s="191"/>
      <c r="AW78" s="191"/>
      <c r="AX78" s="191"/>
      <c r="AY78" s="191">
        <f t="shared" si="25"/>
        <v>0</v>
      </c>
      <c r="AZ78" s="191"/>
      <c r="BA78" s="191"/>
      <c r="BB78" s="191"/>
      <c r="BC78" s="191"/>
      <c r="BD78" s="245">
        <f t="shared" si="14"/>
        <v>56250</v>
      </c>
      <c r="BE78" s="245">
        <f t="shared" si="15"/>
        <v>0</v>
      </c>
      <c r="BF78" s="245">
        <f t="shared" si="16"/>
        <v>56250</v>
      </c>
    </row>
    <row r="79" spans="1:58" ht="18" customHeight="1">
      <c r="A79" s="213">
        <v>8</v>
      </c>
      <c r="B79" s="191" t="s">
        <v>1905</v>
      </c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/>
      <c r="N79" s="191">
        <f t="shared" si="17"/>
        <v>0</v>
      </c>
      <c r="O79" s="191"/>
      <c r="P79" s="191">
        <f t="shared" si="18"/>
        <v>0</v>
      </c>
      <c r="Q79" s="191"/>
      <c r="R79" s="191"/>
      <c r="S79" s="191"/>
      <c r="T79" s="191"/>
      <c r="U79" s="191"/>
      <c r="V79" s="191"/>
      <c r="W79" s="191">
        <f t="shared" si="19"/>
        <v>0</v>
      </c>
      <c r="X79" s="191"/>
      <c r="Y79" s="191"/>
      <c r="Z79" s="191"/>
      <c r="AA79" s="191"/>
      <c r="AB79" s="191"/>
      <c r="AC79" s="191"/>
      <c r="AD79" s="191">
        <f t="shared" si="20"/>
        <v>0</v>
      </c>
      <c r="AE79" s="191"/>
      <c r="AF79" s="191"/>
      <c r="AG79" s="191"/>
      <c r="AH79" s="191">
        <v>115</v>
      </c>
      <c r="AI79" s="191">
        <f t="shared" si="21"/>
        <v>17250</v>
      </c>
      <c r="AJ79" s="191"/>
      <c r="AK79" s="191">
        <f t="shared" si="22"/>
        <v>17250</v>
      </c>
      <c r="AL79" s="191">
        <v>1125</v>
      </c>
      <c r="AM79" s="191"/>
      <c r="AN79" s="191"/>
      <c r="AO79" s="191">
        <v>2</v>
      </c>
      <c r="AP79" s="191">
        <f t="shared" si="23"/>
        <v>300</v>
      </c>
      <c r="AQ79" s="191"/>
      <c r="AR79" s="191">
        <f t="shared" si="24"/>
        <v>300</v>
      </c>
      <c r="AS79" s="191"/>
      <c r="AT79" s="191"/>
      <c r="AU79" s="191"/>
      <c r="AV79" s="191"/>
      <c r="AW79" s="191"/>
      <c r="AX79" s="191"/>
      <c r="AY79" s="191">
        <f t="shared" si="25"/>
        <v>0</v>
      </c>
      <c r="AZ79" s="191"/>
      <c r="BA79" s="191"/>
      <c r="BB79" s="191"/>
      <c r="BC79" s="191"/>
      <c r="BD79" s="245">
        <f t="shared" si="14"/>
        <v>17550</v>
      </c>
      <c r="BE79" s="245">
        <f t="shared" si="15"/>
        <v>0</v>
      </c>
      <c r="BF79" s="245">
        <f t="shared" si="16"/>
        <v>17550</v>
      </c>
    </row>
    <row r="80" spans="1:58" ht="18" customHeight="1">
      <c r="A80" s="213">
        <v>9</v>
      </c>
      <c r="B80" s="191" t="s">
        <v>1906</v>
      </c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/>
      <c r="N80" s="191">
        <f t="shared" si="17"/>
        <v>0</v>
      </c>
      <c r="O80" s="191"/>
      <c r="P80" s="191">
        <f t="shared" si="18"/>
        <v>0</v>
      </c>
      <c r="Q80" s="191"/>
      <c r="R80" s="191"/>
      <c r="S80" s="191"/>
      <c r="T80" s="191"/>
      <c r="U80" s="191"/>
      <c r="V80" s="191"/>
      <c r="W80" s="191">
        <f t="shared" si="19"/>
        <v>0</v>
      </c>
      <c r="X80" s="191"/>
      <c r="Y80" s="191"/>
      <c r="Z80" s="191"/>
      <c r="AA80" s="191"/>
      <c r="AB80" s="191"/>
      <c r="AC80" s="191"/>
      <c r="AD80" s="191">
        <f t="shared" si="20"/>
        <v>0</v>
      </c>
      <c r="AE80" s="191"/>
      <c r="AF80" s="191"/>
      <c r="AG80" s="191"/>
      <c r="AH80" s="191">
        <v>262</v>
      </c>
      <c r="AI80" s="191">
        <f t="shared" si="21"/>
        <v>39300</v>
      </c>
      <c r="AJ80" s="191"/>
      <c r="AK80" s="191">
        <f t="shared" si="22"/>
        <v>39300</v>
      </c>
      <c r="AL80" s="191">
        <v>2567</v>
      </c>
      <c r="AM80" s="191"/>
      <c r="AN80" s="191"/>
      <c r="AO80" s="191">
        <v>6</v>
      </c>
      <c r="AP80" s="191">
        <f t="shared" si="23"/>
        <v>900</v>
      </c>
      <c r="AQ80" s="191"/>
      <c r="AR80" s="191">
        <f t="shared" si="24"/>
        <v>900</v>
      </c>
      <c r="AS80" s="191"/>
      <c r="AT80" s="191"/>
      <c r="AU80" s="191"/>
      <c r="AV80" s="191"/>
      <c r="AW80" s="191"/>
      <c r="AX80" s="191"/>
      <c r="AY80" s="191">
        <f t="shared" si="25"/>
        <v>0</v>
      </c>
      <c r="AZ80" s="191"/>
      <c r="BA80" s="191"/>
      <c r="BB80" s="191"/>
      <c r="BC80" s="191"/>
      <c r="BD80" s="245">
        <f t="shared" si="14"/>
        <v>40200</v>
      </c>
      <c r="BE80" s="245">
        <f t="shared" si="15"/>
        <v>0</v>
      </c>
      <c r="BF80" s="245">
        <f t="shared" si="16"/>
        <v>40200</v>
      </c>
    </row>
    <row r="81" spans="1:58" ht="18" customHeight="1">
      <c r="A81" s="213">
        <v>10</v>
      </c>
      <c r="B81" s="191" t="s">
        <v>1907</v>
      </c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/>
      <c r="N81" s="191">
        <f t="shared" si="17"/>
        <v>0</v>
      </c>
      <c r="O81" s="191"/>
      <c r="P81" s="191">
        <f t="shared" si="18"/>
        <v>0</v>
      </c>
      <c r="Q81" s="191"/>
      <c r="R81" s="191"/>
      <c r="S81" s="191"/>
      <c r="T81" s="191"/>
      <c r="U81" s="191"/>
      <c r="V81" s="191"/>
      <c r="W81" s="191">
        <f t="shared" si="19"/>
        <v>0</v>
      </c>
      <c r="X81" s="191"/>
      <c r="Y81" s="191"/>
      <c r="Z81" s="191"/>
      <c r="AA81" s="191"/>
      <c r="AB81" s="191"/>
      <c r="AC81" s="191"/>
      <c r="AD81" s="191">
        <f t="shared" si="20"/>
        <v>0</v>
      </c>
      <c r="AE81" s="191"/>
      <c r="AF81" s="191"/>
      <c r="AG81" s="191"/>
      <c r="AH81" s="191">
        <v>76</v>
      </c>
      <c r="AI81" s="191">
        <f t="shared" si="21"/>
        <v>11400</v>
      </c>
      <c r="AJ81" s="191"/>
      <c r="AK81" s="191">
        <f t="shared" si="22"/>
        <v>11400</v>
      </c>
      <c r="AL81" s="191">
        <v>745</v>
      </c>
      <c r="AM81" s="191"/>
      <c r="AN81" s="191"/>
      <c r="AO81" s="191">
        <v>2</v>
      </c>
      <c r="AP81" s="191">
        <f t="shared" si="23"/>
        <v>300</v>
      </c>
      <c r="AQ81" s="191"/>
      <c r="AR81" s="191">
        <f t="shared" si="24"/>
        <v>300</v>
      </c>
      <c r="AS81" s="191"/>
      <c r="AT81" s="191"/>
      <c r="AU81" s="191"/>
      <c r="AV81" s="191"/>
      <c r="AW81" s="191"/>
      <c r="AX81" s="191"/>
      <c r="AY81" s="191">
        <f t="shared" si="25"/>
        <v>0</v>
      </c>
      <c r="AZ81" s="191"/>
      <c r="BA81" s="191"/>
      <c r="BB81" s="191"/>
      <c r="BC81" s="191"/>
      <c r="BD81" s="245">
        <f t="shared" si="14"/>
        <v>11700</v>
      </c>
      <c r="BE81" s="245">
        <f t="shared" si="15"/>
        <v>0</v>
      </c>
      <c r="BF81" s="245">
        <f t="shared" si="16"/>
        <v>11700</v>
      </c>
    </row>
    <row r="82" spans="1:58" ht="18" customHeight="1">
      <c r="A82" s="213">
        <v>11</v>
      </c>
      <c r="B82" s="191" t="s">
        <v>1908</v>
      </c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/>
      <c r="N82" s="191">
        <f t="shared" si="17"/>
        <v>0</v>
      </c>
      <c r="O82" s="191"/>
      <c r="P82" s="191">
        <f t="shared" si="18"/>
        <v>0</v>
      </c>
      <c r="Q82" s="191"/>
      <c r="R82" s="191"/>
      <c r="S82" s="191"/>
      <c r="T82" s="191"/>
      <c r="U82" s="191"/>
      <c r="V82" s="191"/>
      <c r="W82" s="191">
        <f t="shared" si="19"/>
        <v>0</v>
      </c>
      <c r="X82" s="191"/>
      <c r="Y82" s="191"/>
      <c r="Z82" s="191"/>
      <c r="AA82" s="191"/>
      <c r="AB82" s="191"/>
      <c r="AC82" s="191"/>
      <c r="AD82" s="191">
        <f t="shared" si="20"/>
        <v>0</v>
      </c>
      <c r="AE82" s="191"/>
      <c r="AF82" s="191"/>
      <c r="AG82" s="191"/>
      <c r="AH82" s="191">
        <v>136</v>
      </c>
      <c r="AI82" s="191">
        <f t="shared" si="21"/>
        <v>20400</v>
      </c>
      <c r="AJ82" s="191"/>
      <c r="AK82" s="191">
        <f t="shared" si="22"/>
        <v>20400</v>
      </c>
      <c r="AL82" s="191">
        <v>1338</v>
      </c>
      <c r="AM82" s="191"/>
      <c r="AN82" s="191"/>
      <c r="AO82" s="191">
        <v>3</v>
      </c>
      <c r="AP82" s="191">
        <f t="shared" si="23"/>
        <v>450</v>
      </c>
      <c r="AQ82" s="191"/>
      <c r="AR82" s="191">
        <f t="shared" si="24"/>
        <v>450</v>
      </c>
      <c r="AS82" s="191"/>
      <c r="AT82" s="191"/>
      <c r="AU82" s="191"/>
      <c r="AV82" s="191"/>
      <c r="AW82" s="191"/>
      <c r="AX82" s="191"/>
      <c r="AY82" s="191">
        <f t="shared" si="25"/>
        <v>0</v>
      </c>
      <c r="AZ82" s="191"/>
      <c r="BA82" s="191"/>
      <c r="BB82" s="191"/>
      <c r="BC82" s="191"/>
      <c r="BD82" s="245">
        <f t="shared" si="14"/>
        <v>20850</v>
      </c>
      <c r="BE82" s="245">
        <f t="shared" si="15"/>
        <v>0</v>
      </c>
      <c r="BF82" s="245">
        <f t="shared" si="16"/>
        <v>20850</v>
      </c>
    </row>
    <row r="83" spans="1:58" ht="18" customHeight="1">
      <c r="A83" s="213">
        <v>12</v>
      </c>
      <c r="B83" s="191" t="s">
        <v>1909</v>
      </c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/>
      <c r="N83" s="191">
        <f t="shared" si="17"/>
        <v>0</v>
      </c>
      <c r="O83" s="191"/>
      <c r="P83" s="191">
        <f t="shared" si="18"/>
        <v>0</v>
      </c>
      <c r="Q83" s="191"/>
      <c r="R83" s="191"/>
      <c r="S83" s="191"/>
      <c r="T83" s="191"/>
      <c r="U83" s="191"/>
      <c r="V83" s="191"/>
      <c r="W83" s="191">
        <f t="shared" si="19"/>
        <v>0</v>
      </c>
      <c r="X83" s="191"/>
      <c r="Y83" s="191"/>
      <c r="Z83" s="191"/>
      <c r="AA83" s="191"/>
      <c r="AB83" s="191"/>
      <c r="AC83" s="191"/>
      <c r="AD83" s="191">
        <f t="shared" si="20"/>
        <v>0</v>
      </c>
      <c r="AE83" s="191"/>
      <c r="AF83" s="191"/>
      <c r="AG83" s="191"/>
      <c r="AH83" s="191">
        <v>173</v>
      </c>
      <c r="AI83" s="191">
        <f t="shared" si="21"/>
        <v>25950</v>
      </c>
      <c r="AJ83" s="191"/>
      <c r="AK83" s="191">
        <f t="shared" si="22"/>
        <v>25950</v>
      </c>
      <c r="AL83" s="191">
        <v>1697</v>
      </c>
      <c r="AM83" s="191"/>
      <c r="AN83" s="191"/>
      <c r="AO83" s="191">
        <v>4</v>
      </c>
      <c r="AP83" s="191">
        <f t="shared" si="23"/>
        <v>600</v>
      </c>
      <c r="AQ83" s="191"/>
      <c r="AR83" s="191">
        <f t="shared" si="24"/>
        <v>600</v>
      </c>
      <c r="AS83" s="191"/>
      <c r="AT83" s="191"/>
      <c r="AU83" s="191"/>
      <c r="AV83" s="191"/>
      <c r="AW83" s="191"/>
      <c r="AX83" s="191"/>
      <c r="AY83" s="191">
        <f t="shared" si="25"/>
        <v>0</v>
      </c>
      <c r="AZ83" s="191"/>
      <c r="BA83" s="191"/>
      <c r="BB83" s="191"/>
      <c r="BC83" s="191"/>
      <c r="BD83" s="245">
        <f t="shared" si="14"/>
        <v>26550</v>
      </c>
      <c r="BE83" s="245">
        <f t="shared" si="15"/>
        <v>0</v>
      </c>
      <c r="BF83" s="245">
        <f t="shared" si="16"/>
        <v>26550</v>
      </c>
    </row>
    <row r="84" spans="1:58" ht="18" customHeight="1">
      <c r="A84" s="213">
        <v>13</v>
      </c>
      <c r="B84" s="191" t="s">
        <v>1910</v>
      </c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  <c r="N84" s="191">
        <f t="shared" si="17"/>
        <v>0</v>
      </c>
      <c r="O84" s="191"/>
      <c r="P84" s="191">
        <f t="shared" si="18"/>
        <v>0</v>
      </c>
      <c r="Q84" s="191"/>
      <c r="R84" s="191"/>
      <c r="S84" s="191"/>
      <c r="T84" s="191"/>
      <c r="U84" s="191"/>
      <c r="V84" s="191"/>
      <c r="W84" s="191">
        <f t="shared" si="19"/>
        <v>0</v>
      </c>
      <c r="X84" s="191"/>
      <c r="Y84" s="191"/>
      <c r="Z84" s="191"/>
      <c r="AA84" s="191"/>
      <c r="AB84" s="191"/>
      <c r="AC84" s="191"/>
      <c r="AD84" s="191">
        <f t="shared" si="20"/>
        <v>0</v>
      </c>
      <c r="AE84" s="191"/>
      <c r="AF84" s="191"/>
      <c r="AG84" s="191"/>
      <c r="AH84" s="191">
        <v>293</v>
      </c>
      <c r="AI84" s="191">
        <f t="shared" si="21"/>
        <v>43950</v>
      </c>
      <c r="AJ84" s="191"/>
      <c r="AK84" s="191">
        <f t="shared" si="22"/>
        <v>43950</v>
      </c>
      <c r="AL84" s="191">
        <v>2874</v>
      </c>
      <c r="AM84" s="191"/>
      <c r="AN84" s="191"/>
      <c r="AO84" s="191">
        <v>6</v>
      </c>
      <c r="AP84" s="191">
        <f t="shared" si="23"/>
        <v>900</v>
      </c>
      <c r="AQ84" s="191"/>
      <c r="AR84" s="191">
        <f t="shared" si="24"/>
        <v>900</v>
      </c>
      <c r="AS84" s="191"/>
      <c r="AT84" s="191"/>
      <c r="AU84" s="191"/>
      <c r="AV84" s="191"/>
      <c r="AW84" s="191"/>
      <c r="AX84" s="191"/>
      <c r="AY84" s="191">
        <f t="shared" si="25"/>
        <v>0</v>
      </c>
      <c r="AZ84" s="191"/>
      <c r="BA84" s="191"/>
      <c r="BB84" s="191"/>
      <c r="BC84" s="191"/>
      <c r="BD84" s="245">
        <f t="shared" si="14"/>
        <v>44850</v>
      </c>
      <c r="BE84" s="245">
        <f t="shared" si="15"/>
        <v>0</v>
      </c>
      <c r="BF84" s="245">
        <f t="shared" si="16"/>
        <v>44850</v>
      </c>
    </row>
    <row r="85" spans="1:58" ht="18" customHeight="1">
      <c r="A85" s="213">
        <v>14</v>
      </c>
      <c r="B85" s="191" t="s">
        <v>1911</v>
      </c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/>
      <c r="N85" s="191">
        <f t="shared" si="17"/>
        <v>0</v>
      </c>
      <c r="O85" s="191"/>
      <c r="P85" s="191">
        <f t="shared" si="18"/>
        <v>0</v>
      </c>
      <c r="Q85" s="191"/>
      <c r="R85" s="191"/>
      <c r="S85" s="191"/>
      <c r="T85" s="191"/>
      <c r="U85" s="191"/>
      <c r="V85" s="191"/>
      <c r="W85" s="191">
        <f t="shared" si="19"/>
        <v>0</v>
      </c>
      <c r="X85" s="191"/>
      <c r="Y85" s="191"/>
      <c r="Z85" s="191"/>
      <c r="AA85" s="191"/>
      <c r="AB85" s="191"/>
      <c r="AC85" s="191"/>
      <c r="AD85" s="191">
        <f t="shared" si="20"/>
        <v>0</v>
      </c>
      <c r="AE85" s="191"/>
      <c r="AF85" s="191"/>
      <c r="AG85" s="191"/>
      <c r="AH85" s="191">
        <v>0</v>
      </c>
      <c r="AI85" s="191">
        <f t="shared" si="21"/>
        <v>0</v>
      </c>
      <c r="AJ85" s="191"/>
      <c r="AK85" s="191">
        <f t="shared" si="22"/>
        <v>0</v>
      </c>
      <c r="AL85" s="191"/>
      <c r="AM85" s="191"/>
      <c r="AN85" s="191"/>
      <c r="AO85" s="191">
        <v>0</v>
      </c>
      <c r="AP85" s="191">
        <f t="shared" si="23"/>
        <v>0</v>
      </c>
      <c r="AQ85" s="191"/>
      <c r="AR85" s="191">
        <f t="shared" si="24"/>
        <v>0</v>
      </c>
      <c r="AS85" s="191"/>
      <c r="AT85" s="191"/>
      <c r="AU85" s="191"/>
      <c r="AV85" s="191"/>
      <c r="AW85" s="191"/>
      <c r="AX85" s="191"/>
      <c r="AY85" s="191">
        <f t="shared" si="25"/>
        <v>0</v>
      </c>
      <c r="AZ85" s="191"/>
      <c r="BA85" s="191"/>
      <c r="BB85" s="191"/>
      <c r="BC85" s="191"/>
      <c r="BD85" s="245">
        <f t="shared" si="14"/>
        <v>0</v>
      </c>
      <c r="BE85" s="245">
        <f t="shared" si="15"/>
        <v>0</v>
      </c>
      <c r="BF85" s="245">
        <f t="shared" si="16"/>
        <v>0</v>
      </c>
    </row>
    <row r="86" spans="1:58" ht="18" customHeight="1">
      <c r="A86" s="213">
        <v>15</v>
      </c>
      <c r="B86" s="191" t="s">
        <v>1912</v>
      </c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>
        <f t="shared" si="17"/>
        <v>0</v>
      </c>
      <c r="O86" s="191"/>
      <c r="P86" s="191">
        <f t="shared" si="18"/>
        <v>0</v>
      </c>
      <c r="Q86" s="191"/>
      <c r="R86" s="191"/>
      <c r="S86" s="191"/>
      <c r="T86" s="191"/>
      <c r="U86" s="191"/>
      <c r="V86" s="191"/>
      <c r="W86" s="191">
        <f t="shared" si="19"/>
        <v>0</v>
      </c>
      <c r="X86" s="191"/>
      <c r="Y86" s="191"/>
      <c r="Z86" s="191"/>
      <c r="AA86" s="191"/>
      <c r="AB86" s="191"/>
      <c r="AC86" s="191"/>
      <c r="AD86" s="191">
        <f t="shared" si="20"/>
        <v>0</v>
      </c>
      <c r="AE86" s="191"/>
      <c r="AF86" s="191"/>
      <c r="AG86" s="191"/>
      <c r="AH86" s="191">
        <v>229</v>
      </c>
      <c r="AI86" s="191">
        <f t="shared" si="21"/>
        <v>34350</v>
      </c>
      <c r="AJ86" s="191"/>
      <c r="AK86" s="191">
        <f t="shared" si="22"/>
        <v>34350</v>
      </c>
      <c r="AL86" s="191">
        <v>2252</v>
      </c>
      <c r="AM86" s="191"/>
      <c r="AN86" s="191"/>
      <c r="AO86" s="191">
        <v>5</v>
      </c>
      <c r="AP86" s="191">
        <f t="shared" si="23"/>
        <v>750</v>
      </c>
      <c r="AQ86" s="191"/>
      <c r="AR86" s="191">
        <f t="shared" si="24"/>
        <v>750</v>
      </c>
      <c r="AS86" s="191"/>
      <c r="AT86" s="191"/>
      <c r="AU86" s="191"/>
      <c r="AV86" s="191"/>
      <c r="AW86" s="191"/>
      <c r="AX86" s="191"/>
      <c r="AY86" s="191">
        <f t="shared" si="25"/>
        <v>0</v>
      </c>
      <c r="AZ86" s="191"/>
      <c r="BA86" s="191"/>
      <c r="BB86" s="191"/>
      <c r="BC86" s="191"/>
      <c r="BD86" s="245">
        <f t="shared" si="14"/>
        <v>35100</v>
      </c>
      <c r="BE86" s="245">
        <f t="shared" si="15"/>
        <v>0</v>
      </c>
      <c r="BF86" s="245">
        <f t="shared" si="16"/>
        <v>35100</v>
      </c>
    </row>
    <row r="87" spans="1:58" ht="18" customHeight="1">
      <c r="A87" s="213">
        <v>16</v>
      </c>
      <c r="B87" s="191" t="s">
        <v>1913</v>
      </c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/>
      <c r="N87" s="191">
        <f t="shared" si="17"/>
        <v>0</v>
      </c>
      <c r="O87" s="191"/>
      <c r="P87" s="191">
        <f t="shared" si="18"/>
        <v>0</v>
      </c>
      <c r="Q87" s="191"/>
      <c r="R87" s="191"/>
      <c r="S87" s="191"/>
      <c r="T87" s="191"/>
      <c r="U87" s="191"/>
      <c r="V87" s="191"/>
      <c r="W87" s="191">
        <f t="shared" si="19"/>
        <v>0</v>
      </c>
      <c r="X87" s="191"/>
      <c r="Y87" s="191"/>
      <c r="Z87" s="191"/>
      <c r="AA87" s="191"/>
      <c r="AB87" s="191"/>
      <c r="AC87" s="191"/>
      <c r="AD87" s="191">
        <f t="shared" si="20"/>
        <v>0</v>
      </c>
      <c r="AE87" s="191"/>
      <c r="AF87" s="191"/>
      <c r="AG87" s="191"/>
      <c r="AH87" s="191">
        <v>164</v>
      </c>
      <c r="AI87" s="191">
        <f t="shared" si="21"/>
        <v>24600</v>
      </c>
      <c r="AJ87" s="191"/>
      <c r="AK87" s="191">
        <f t="shared" si="22"/>
        <v>24600</v>
      </c>
      <c r="AL87" s="191">
        <v>1611</v>
      </c>
      <c r="AM87" s="191"/>
      <c r="AN87" s="191"/>
      <c r="AO87" s="191">
        <v>4</v>
      </c>
      <c r="AP87" s="191">
        <f t="shared" si="23"/>
        <v>600</v>
      </c>
      <c r="AQ87" s="191"/>
      <c r="AR87" s="191">
        <f t="shared" si="24"/>
        <v>600</v>
      </c>
      <c r="AS87" s="191"/>
      <c r="AT87" s="191"/>
      <c r="AU87" s="191"/>
      <c r="AV87" s="191"/>
      <c r="AW87" s="191"/>
      <c r="AX87" s="191"/>
      <c r="AY87" s="191">
        <f t="shared" si="25"/>
        <v>0</v>
      </c>
      <c r="AZ87" s="191"/>
      <c r="BA87" s="191"/>
      <c r="BB87" s="191"/>
      <c r="BC87" s="191"/>
      <c r="BD87" s="245">
        <f t="shared" si="14"/>
        <v>25200</v>
      </c>
      <c r="BE87" s="245">
        <f t="shared" si="15"/>
        <v>0</v>
      </c>
      <c r="BF87" s="245">
        <f t="shared" si="16"/>
        <v>25200</v>
      </c>
    </row>
    <row r="88" spans="1:58" ht="18" customHeight="1">
      <c r="A88" s="213">
        <v>17</v>
      </c>
      <c r="B88" s="191" t="s">
        <v>1914</v>
      </c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/>
      <c r="N88" s="191">
        <f t="shared" si="17"/>
        <v>0</v>
      </c>
      <c r="O88" s="191"/>
      <c r="P88" s="191">
        <f t="shared" si="18"/>
        <v>0</v>
      </c>
      <c r="Q88" s="191"/>
      <c r="R88" s="191"/>
      <c r="S88" s="191"/>
      <c r="T88" s="191"/>
      <c r="U88" s="191"/>
      <c r="V88" s="191"/>
      <c r="W88" s="191">
        <f t="shared" si="19"/>
        <v>0</v>
      </c>
      <c r="X88" s="191"/>
      <c r="Y88" s="191"/>
      <c r="Z88" s="191"/>
      <c r="AA88" s="191"/>
      <c r="AB88" s="191"/>
      <c r="AC88" s="191"/>
      <c r="AD88" s="191">
        <f t="shared" si="20"/>
        <v>0</v>
      </c>
      <c r="AE88" s="191"/>
      <c r="AF88" s="191"/>
      <c r="AG88" s="191"/>
      <c r="AH88" s="191">
        <v>67</v>
      </c>
      <c r="AI88" s="191">
        <f t="shared" si="21"/>
        <v>10050</v>
      </c>
      <c r="AJ88" s="191"/>
      <c r="AK88" s="191">
        <f t="shared" si="22"/>
        <v>10050</v>
      </c>
      <c r="AL88" s="191">
        <v>662</v>
      </c>
      <c r="AM88" s="191"/>
      <c r="AN88" s="191"/>
      <c r="AO88" s="191">
        <v>1</v>
      </c>
      <c r="AP88" s="191">
        <f t="shared" si="23"/>
        <v>150</v>
      </c>
      <c r="AQ88" s="191"/>
      <c r="AR88" s="191">
        <f t="shared" si="24"/>
        <v>150</v>
      </c>
      <c r="AS88" s="191"/>
      <c r="AT88" s="191"/>
      <c r="AU88" s="191"/>
      <c r="AV88" s="191"/>
      <c r="AW88" s="191"/>
      <c r="AX88" s="191"/>
      <c r="AY88" s="191">
        <f t="shared" si="25"/>
        <v>0</v>
      </c>
      <c r="AZ88" s="191"/>
      <c r="BA88" s="191"/>
      <c r="BB88" s="191"/>
      <c r="BC88" s="191"/>
      <c r="BD88" s="245">
        <f t="shared" si="14"/>
        <v>10200</v>
      </c>
      <c r="BE88" s="245">
        <f t="shared" si="15"/>
        <v>0</v>
      </c>
      <c r="BF88" s="245">
        <f t="shared" si="16"/>
        <v>10200</v>
      </c>
    </row>
    <row r="89" spans="1:58" ht="18" customHeight="1">
      <c r="A89" s="213">
        <v>18</v>
      </c>
      <c r="B89" s="191" t="s">
        <v>1915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/>
      <c r="N89" s="191">
        <f t="shared" si="17"/>
        <v>0</v>
      </c>
      <c r="O89" s="191"/>
      <c r="P89" s="191">
        <f t="shared" si="18"/>
        <v>0</v>
      </c>
      <c r="Q89" s="191"/>
      <c r="R89" s="191"/>
      <c r="S89" s="191"/>
      <c r="T89" s="191"/>
      <c r="U89" s="191"/>
      <c r="V89" s="191"/>
      <c r="W89" s="191">
        <f t="shared" si="19"/>
        <v>0</v>
      </c>
      <c r="X89" s="191"/>
      <c r="Y89" s="191"/>
      <c r="Z89" s="191"/>
      <c r="AA89" s="191"/>
      <c r="AB89" s="191"/>
      <c r="AC89" s="191"/>
      <c r="AD89" s="191">
        <f t="shared" si="20"/>
        <v>0</v>
      </c>
      <c r="AE89" s="191"/>
      <c r="AF89" s="191"/>
      <c r="AG89" s="191"/>
      <c r="AH89" s="191">
        <v>291</v>
      </c>
      <c r="AI89" s="191">
        <f t="shared" si="21"/>
        <v>43650</v>
      </c>
      <c r="AJ89" s="191"/>
      <c r="AK89" s="191">
        <f t="shared" si="22"/>
        <v>43650</v>
      </c>
      <c r="AL89" s="191">
        <v>2858</v>
      </c>
      <c r="AM89" s="191"/>
      <c r="AN89" s="191"/>
      <c r="AO89" s="191">
        <v>6</v>
      </c>
      <c r="AP89" s="191">
        <f t="shared" si="23"/>
        <v>900</v>
      </c>
      <c r="AQ89" s="191"/>
      <c r="AR89" s="191">
        <f t="shared" si="24"/>
        <v>900</v>
      </c>
      <c r="AS89" s="191"/>
      <c r="AT89" s="191"/>
      <c r="AU89" s="191"/>
      <c r="AV89" s="191"/>
      <c r="AW89" s="191"/>
      <c r="AX89" s="191"/>
      <c r="AY89" s="191">
        <f t="shared" si="25"/>
        <v>0</v>
      </c>
      <c r="AZ89" s="191"/>
      <c r="BA89" s="191"/>
      <c r="BB89" s="191"/>
      <c r="BC89" s="191"/>
      <c r="BD89" s="245">
        <f t="shared" si="14"/>
        <v>44550</v>
      </c>
      <c r="BE89" s="245">
        <f t="shared" si="15"/>
        <v>0</v>
      </c>
      <c r="BF89" s="245">
        <f t="shared" si="16"/>
        <v>44550</v>
      </c>
    </row>
    <row r="90" spans="1:58" ht="18" customHeight="1">
      <c r="A90" s="213">
        <v>19</v>
      </c>
      <c r="B90" s="191" t="s">
        <v>1916</v>
      </c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/>
      <c r="N90" s="191">
        <f t="shared" si="17"/>
        <v>0</v>
      </c>
      <c r="O90" s="191"/>
      <c r="P90" s="191">
        <f t="shared" si="18"/>
        <v>0</v>
      </c>
      <c r="Q90" s="191"/>
      <c r="R90" s="191"/>
      <c r="S90" s="191"/>
      <c r="T90" s="191"/>
      <c r="U90" s="191"/>
      <c r="V90" s="191"/>
      <c r="W90" s="191">
        <f t="shared" si="19"/>
        <v>0</v>
      </c>
      <c r="X90" s="191"/>
      <c r="Y90" s="191"/>
      <c r="Z90" s="191"/>
      <c r="AA90" s="191"/>
      <c r="AB90" s="191"/>
      <c r="AC90" s="191"/>
      <c r="AD90" s="191">
        <f t="shared" si="20"/>
        <v>0</v>
      </c>
      <c r="AE90" s="191"/>
      <c r="AF90" s="191"/>
      <c r="AG90" s="191"/>
      <c r="AH90" s="191">
        <v>88</v>
      </c>
      <c r="AI90" s="191">
        <f t="shared" si="21"/>
        <v>13200</v>
      </c>
      <c r="AJ90" s="191"/>
      <c r="AK90" s="191">
        <f t="shared" si="22"/>
        <v>13200</v>
      </c>
      <c r="AL90" s="191">
        <v>866</v>
      </c>
      <c r="AM90" s="191"/>
      <c r="AN90" s="191"/>
      <c r="AO90" s="191">
        <v>2</v>
      </c>
      <c r="AP90" s="191">
        <f t="shared" si="23"/>
        <v>300</v>
      </c>
      <c r="AQ90" s="191"/>
      <c r="AR90" s="191">
        <f t="shared" si="24"/>
        <v>300</v>
      </c>
      <c r="AS90" s="191"/>
      <c r="AT90" s="191"/>
      <c r="AU90" s="191"/>
      <c r="AV90" s="191"/>
      <c r="AW90" s="191"/>
      <c r="AX90" s="191"/>
      <c r="AY90" s="191">
        <f t="shared" si="25"/>
        <v>0</v>
      </c>
      <c r="AZ90" s="191"/>
      <c r="BA90" s="191"/>
      <c r="BB90" s="191"/>
      <c r="BC90" s="191"/>
      <c r="BD90" s="245">
        <f t="shared" si="14"/>
        <v>13500</v>
      </c>
      <c r="BE90" s="245">
        <f t="shared" si="15"/>
        <v>0</v>
      </c>
      <c r="BF90" s="245">
        <f t="shared" si="16"/>
        <v>13500</v>
      </c>
    </row>
    <row r="91" spans="1:58" ht="18" customHeight="1">
      <c r="A91" s="213">
        <v>20</v>
      </c>
      <c r="B91" s="191" t="s">
        <v>1917</v>
      </c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/>
      <c r="N91" s="191">
        <f t="shared" si="17"/>
        <v>0</v>
      </c>
      <c r="O91" s="191"/>
      <c r="P91" s="191">
        <f t="shared" si="18"/>
        <v>0</v>
      </c>
      <c r="Q91" s="191"/>
      <c r="R91" s="191"/>
      <c r="S91" s="191"/>
      <c r="T91" s="191"/>
      <c r="U91" s="191"/>
      <c r="V91" s="191"/>
      <c r="W91" s="191">
        <f t="shared" si="19"/>
        <v>0</v>
      </c>
      <c r="X91" s="191"/>
      <c r="Y91" s="191"/>
      <c r="Z91" s="191"/>
      <c r="AA91" s="191"/>
      <c r="AB91" s="191"/>
      <c r="AC91" s="191"/>
      <c r="AD91" s="191">
        <f t="shared" si="20"/>
        <v>0</v>
      </c>
      <c r="AE91" s="191"/>
      <c r="AF91" s="191"/>
      <c r="AG91" s="191"/>
      <c r="AH91" s="191">
        <v>33</v>
      </c>
      <c r="AI91" s="191">
        <f t="shared" si="21"/>
        <v>4950</v>
      </c>
      <c r="AJ91" s="191"/>
      <c r="AK91" s="191">
        <f t="shared" si="22"/>
        <v>4950</v>
      </c>
      <c r="AL91" s="191">
        <v>326</v>
      </c>
      <c r="AM91" s="191"/>
      <c r="AN91" s="191"/>
      <c r="AO91" s="191">
        <v>1</v>
      </c>
      <c r="AP91" s="191">
        <f t="shared" si="23"/>
        <v>150</v>
      </c>
      <c r="AQ91" s="191"/>
      <c r="AR91" s="191">
        <f t="shared" si="24"/>
        <v>150</v>
      </c>
      <c r="AS91" s="191"/>
      <c r="AT91" s="191"/>
      <c r="AU91" s="191"/>
      <c r="AV91" s="191"/>
      <c r="AW91" s="191"/>
      <c r="AX91" s="191"/>
      <c r="AY91" s="191">
        <f t="shared" si="25"/>
        <v>0</v>
      </c>
      <c r="AZ91" s="191"/>
      <c r="BA91" s="191"/>
      <c r="BB91" s="191"/>
      <c r="BC91" s="191"/>
      <c r="BD91" s="245">
        <f t="shared" si="14"/>
        <v>5100</v>
      </c>
      <c r="BE91" s="245">
        <f t="shared" si="15"/>
        <v>0</v>
      </c>
      <c r="BF91" s="245">
        <f t="shared" si="16"/>
        <v>5100</v>
      </c>
    </row>
    <row r="92" spans="1:58" ht="18" customHeight="1">
      <c r="A92" s="213">
        <v>21</v>
      </c>
      <c r="B92" s="191" t="s">
        <v>1918</v>
      </c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>
        <v>300</v>
      </c>
      <c r="N92" s="191">
        <f t="shared" si="17"/>
        <v>900000</v>
      </c>
      <c r="O92" s="191"/>
      <c r="P92" s="191">
        <f t="shared" si="18"/>
        <v>900000</v>
      </c>
      <c r="Q92" s="191"/>
      <c r="R92" s="191"/>
      <c r="S92" s="191"/>
      <c r="T92" s="191"/>
      <c r="U92" s="191"/>
      <c r="V92" s="191"/>
      <c r="W92" s="191">
        <f t="shared" si="19"/>
        <v>0</v>
      </c>
      <c r="X92" s="191"/>
      <c r="Y92" s="191"/>
      <c r="Z92" s="191"/>
      <c r="AA92" s="191"/>
      <c r="AB92" s="191"/>
      <c r="AC92" s="191"/>
      <c r="AD92" s="191">
        <f t="shared" si="20"/>
        <v>0</v>
      </c>
      <c r="AE92" s="191"/>
      <c r="AF92" s="191"/>
      <c r="AG92" s="191"/>
      <c r="AH92" s="191">
        <v>531</v>
      </c>
      <c r="AI92" s="191">
        <f t="shared" si="21"/>
        <v>79650</v>
      </c>
      <c r="AJ92" s="191"/>
      <c r="AK92" s="191">
        <f t="shared" si="22"/>
        <v>79650</v>
      </c>
      <c r="AL92" s="191">
        <v>5215</v>
      </c>
      <c r="AM92" s="191"/>
      <c r="AN92" s="191"/>
      <c r="AO92" s="191">
        <v>11</v>
      </c>
      <c r="AP92" s="191">
        <f t="shared" si="23"/>
        <v>1650</v>
      </c>
      <c r="AQ92" s="191"/>
      <c r="AR92" s="191">
        <f t="shared" si="24"/>
        <v>1650</v>
      </c>
      <c r="AS92" s="191"/>
      <c r="AT92" s="191"/>
      <c r="AU92" s="191"/>
      <c r="AV92" s="191"/>
      <c r="AW92" s="191"/>
      <c r="AX92" s="191"/>
      <c r="AY92" s="191">
        <f t="shared" si="25"/>
        <v>0</v>
      </c>
      <c r="AZ92" s="191"/>
      <c r="BA92" s="191"/>
      <c r="BB92" s="191"/>
      <c r="BC92" s="191"/>
      <c r="BD92" s="245">
        <f t="shared" si="14"/>
        <v>981300</v>
      </c>
      <c r="BE92" s="245">
        <f t="shared" si="15"/>
        <v>0</v>
      </c>
      <c r="BF92" s="245">
        <f t="shared" si="16"/>
        <v>981300</v>
      </c>
    </row>
    <row r="93" spans="1:58" ht="18" customHeight="1">
      <c r="A93" s="213">
        <v>22</v>
      </c>
      <c r="B93" s="191" t="s">
        <v>1919</v>
      </c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>
        <v>40</v>
      </c>
      <c r="N93" s="191">
        <f t="shared" si="17"/>
        <v>120000</v>
      </c>
      <c r="O93" s="191"/>
      <c r="P93" s="191">
        <f t="shared" si="18"/>
        <v>120000</v>
      </c>
      <c r="Q93" s="191"/>
      <c r="R93" s="191"/>
      <c r="S93" s="191"/>
      <c r="T93" s="191"/>
      <c r="U93" s="191"/>
      <c r="V93" s="191"/>
      <c r="W93" s="191">
        <f t="shared" si="19"/>
        <v>0</v>
      </c>
      <c r="X93" s="191"/>
      <c r="Y93" s="191"/>
      <c r="Z93" s="191"/>
      <c r="AA93" s="191"/>
      <c r="AB93" s="191"/>
      <c r="AC93" s="191"/>
      <c r="AD93" s="191">
        <f t="shared" si="20"/>
        <v>0</v>
      </c>
      <c r="AE93" s="191"/>
      <c r="AF93" s="191"/>
      <c r="AG93" s="191"/>
      <c r="AH93" s="191">
        <v>361</v>
      </c>
      <c r="AI93" s="191">
        <f t="shared" si="21"/>
        <v>54150</v>
      </c>
      <c r="AJ93" s="191"/>
      <c r="AK93" s="191">
        <f t="shared" si="22"/>
        <v>54150</v>
      </c>
      <c r="AL93" s="191">
        <v>3547</v>
      </c>
      <c r="AM93" s="191"/>
      <c r="AN93" s="191"/>
      <c r="AO93" s="191">
        <v>8</v>
      </c>
      <c r="AP93" s="191">
        <f t="shared" si="23"/>
        <v>1200</v>
      </c>
      <c r="AQ93" s="191"/>
      <c r="AR93" s="191">
        <f t="shared" si="24"/>
        <v>1200</v>
      </c>
      <c r="AS93" s="191"/>
      <c r="AT93" s="191"/>
      <c r="AU93" s="191"/>
      <c r="AV93" s="191"/>
      <c r="AW93" s="191"/>
      <c r="AX93" s="191"/>
      <c r="AY93" s="191">
        <f t="shared" si="25"/>
        <v>0</v>
      </c>
      <c r="AZ93" s="191"/>
      <c r="BA93" s="191"/>
      <c r="BB93" s="191"/>
      <c r="BC93" s="191"/>
      <c r="BD93" s="245">
        <f t="shared" si="14"/>
        <v>175350</v>
      </c>
      <c r="BE93" s="245">
        <f t="shared" si="15"/>
        <v>0</v>
      </c>
      <c r="BF93" s="245">
        <f t="shared" si="16"/>
        <v>175350</v>
      </c>
    </row>
    <row r="94" spans="1:58" ht="18" customHeight="1">
      <c r="A94" s="213">
        <v>23</v>
      </c>
      <c r="B94" s="191" t="s">
        <v>1920</v>
      </c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/>
      <c r="N94" s="191">
        <f t="shared" si="17"/>
        <v>0</v>
      </c>
      <c r="O94" s="191"/>
      <c r="P94" s="191">
        <f t="shared" si="18"/>
        <v>0</v>
      </c>
      <c r="Q94" s="191"/>
      <c r="R94" s="191"/>
      <c r="S94" s="191"/>
      <c r="T94" s="191"/>
      <c r="U94" s="191"/>
      <c r="V94" s="191"/>
      <c r="W94" s="191">
        <f t="shared" si="19"/>
        <v>0</v>
      </c>
      <c r="X94" s="191"/>
      <c r="Y94" s="191"/>
      <c r="Z94" s="191"/>
      <c r="AA94" s="191"/>
      <c r="AB94" s="191"/>
      <c r="AC94" s="191"/>
      <c r="AD94" s="191">
        <f t="shared" si="20"/>
        <v>0</v>
      </c>
      <c r="AE94" s="191"/>
      <c r="AF94" s="191"/>
      <c r="AG94" s="191"/>
      <c r="AH94" s="191">
        <v>0</v>
      </c>
      <c r="AI94" s="191">
        <f t="shared" si="21"/>
        <v>0</v>
      </c>
      <c r="AJ94" s="191"/>
      <c r="AK94" s="191">
        <f t="shared" si="22"/>
        <v>0</v>
      </c>
      <c r="AL94" s="191"/>
      <c r="AM94" s="191"/>
      <c r="AN94" s="191"/>
      <c r="AO94" s="191">
        <f t="shared" si="26"/>
        <v>0</v>
      </c>
      <c r="AP94" s="191">
        <f t="shared" si="23"/>
        <v>0</v>
      </c>
      <c r="AQ94" s="191"/>
      <c r="AR94" s="191">
        <f t="shared" si="24"/>
        <v>0</v>
      </c>
      <c r="AS94" s="191"/>
      <c r="AT94" s="191"/>
      <c r="AU94" s="191"/>
      <c r="AV94" s="191"/>
      <c r="AW94" s="191"/>
      <c r="AX94" s="191"/>
      <c r="AY94" s="191">
        <f t="shared" si="25"/>
        <v>0</v>
      </c>
      <c r="AZ94" s="191"/>
      <c r="BA94" s="191"/>
      <c r="BB94" s="191"/>
      <c r="BC94" s="191"/>
      <c r="BD94" s="245">
        <f t="shared" si="14"/>
        <v>0</v>
      </c>
      <c r="BE94" s="245">
        <f t="shared" si="15"/>
        <v>0</v>
      </c>
      <c r="BF94" s="245">
        <f t="shared" si="16"/>
        <v>0</v>
      </c>
    </row>
    <row r="95" spans="1:58" ht="18" customHeight="1">
      <c r="A95" s="213">
        <v>24</v>
      </c>
      <c r="B95" s="191" t="s">
        <v>1921</v>
      </c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/>
      <c r="N95" s="191">
        <f t="shared" si="17"/>
        <v>0</v>
      </c>
      <c r="O95" s="191"/>
      <c r="P95" s="191">
        <f t="shared" si="18"/>
        <v>0</v>
      </c>
      <c r="Q95" s="191"/>
      <c r="R95" s="191"/>
      <c r="S95" s="191"/>
      <c r="T95" s="191"/>
      <c r="U95" s="191"/>
      <c r="V95" s="191"/>
      <c r="W95" s="191">
        <f t="shared" si="19"/>
        <v>0</v>
      </c>
      <c r="X95" s="191"/>
      <c r="Y95" s="191"/>
      <c r="Z95" s="191"/>
      <c r="AA95" s="191"/>
      <c r="AB95" s="191"/>
      <c r="AC95" s="191"/>
      <c r="AD95" s="191">
        <f t="shared" si="20"/>
        <v>0</v>
      </c>
      <c r="AE95" s="191"/>
      <c r="AF95" s="191"/>
      <c r="AG95" s="191"/>
      <c r="AH95" s="191">
        <v>133</v>
      </c>
      <c r="AI95" s="191">
        <f t="shared" si="21"/>
        <v>19950</v>
      </c>
      <c r="AJ95" s="191"/>
      <c r="AK95" s="191">
        <f t="shared" si="22"/>
        <v>19950</v>
      </c>
      <c r="AL95" s="191">
        <v>1294</v>
      </c>
      <c r="AM95" s="191"/>
      <c r="AN95" s="191"/>
      <c r="AO95" s="191">
        <v>3</v>
      </c>
      <c r="AP95" s="191">
        <f t="shared" si="23"/>
        <v>450</v>
      </c>
      <c r="AQ95" s="191"/>
      <c r="AR95" s="191">
        <f t="shared" si="24"/>
        <v>450</v>
      </c>
      <c r="AS95" s="191"/>
      <c r="AT95" s="191"/>
      <c r="AU95" s="191"/>
      <c r="AV95" s="191"/>
      <c r="AW95" s="191"/>
      <c r="AX95" s="191"/>
      <c r="AY95" s="191">
        <f t="shared" si="25"/>
        <v>0</v>
      </c>
      <c r="AZ95" s="191"/>
      <c r="BA95" s="191"/>
      <c r="BB95" s="191"/>
      <c r="BC95" s="191"/>
      <c r="BD95" s="245">
        <f t="shared" si="14"/>
        <v>20400</v>
      </c>
      <c r="BE95" s="245">
        <f t="shared" si="15"/>
        <v>0</v>
      </c>
      <c r="BF95" s="245">
        <f t="shared" si="16"/>
        <v>20400</v>
      </c>
    </row>
    <row r="96" spans="1:58" ht="18" customHeight="1">
      <c r="A96" s="213">
        <v>25</v>
      </c>
      <c r="B96" s="191" t="s">
        <v>1922</v>
      </c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/>
      <c r="N96" s="191">
        <f t="shared" si="17"/>
        <v>0</v>
      </c>
      <c r="O96" s="191"/>
      <c r="P96" s="191">
        <f t="shared" si="18"/>
        <v>0</v>
      </c>
      <c r="Q96" s="191"/>
      <c r="R96" s="191"/>
      <c r="S96" s="191"/>
      <c r="T96" s="191"/>
      <c r="U96" s="191"/>
      <c r="V96" s="191"/>
      <c r="W96" s="191">
        <f t="shared" si="19"/>
        <v>0</v>
      </c>
      <c r="X96" s="191"/>
      <c r="Y96" s="191"/>
      <c r="Z96" s="191"/>
      <c r="AA96" s="191"/>
      <c r="AB96" s="191"/>
      <c r="AC96" s="191"/>
      <c r="AD96" s="191">
        <f t="shared" si="20"/>
        <v>0</v>
      </c>
      <c r="AE96" s="191"/>
      <c r="AF96" s="191"/>
      <c r="AG96" s="191"/>
      <c r="AH96" s="191">
        <f t="shared" ref="AH96:AH101" si="27">AL96*10.19/100</f>
        <v>0</v>
      </c>
      <c r="AI96" s="191">
        <f t="shared" si="21"/>
        <v>0</v>
      </c>
      <c r="AJ96" s="191"/>
      <c r="AK96" s="191">
        <f t="shared" si="22"/>
        <v>0</v>
      </c>
      <c r="AL96" s="191"/>
      <c r="AM96" s="191"/>
      <c r="AN96" s="191"/>
      <c r="AO96" s="191">
        <f t="shared" si="26"/>
        <v>0</v>
      </c>
      <c r="AP96" s="191">
        <f t="shared" si="23"/>
        <v>0</v>
      </c>
      <c r="AQ96" s="191"/>
      <c r="AR96" s="191">
        <f t="shared" si="24"/>
        <v>0</v>
      </c>
      <c r="AS96" s="191"/>
      <c r="AT96" s="191"/>
      <c r="AU96" s="191"/>
      <c r="AV96" s="191"/>
      <c r="AW96" s="191"/>
      <c r="AX96" s="191"/>
      <c r="AY96" s="191">
        <f t="shared" si="25"/>
        <v>0</v>
      </c>
      <c r="AZ96" s="191"/>
      <c r="BA96" s="191"/>
      <c r="BB96" s="191"/>
      <c r="BC96" s="191"/>
      <c r="BD96" s="245">
        <f t="shared" si="14"/>
        <v>0</v>
      </c>
      <c r="BE96" s="245">
        <f t="shared" si="15"/>
        <v>0</v>
      </c>
      <c r="BF96" s="245">
        <f t="shared" si="16"/>
        <v>0</v>
      </c>
    </row>
    <row r="97" spans="1:58" ht="18" customHeight="1">
      <c r="A97" s="213">
        <v>26</v>
      </c>
      <c r="B97" s="114" t="s">
        <v>1924</v>
      </c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/>
      <c r="N97" s="191">
        <f t="shared" si="17"/>
        <v>0</v>
      </c>
      <c r="O97" s="191"/>
      <c r="P97" s="191">
        <f t="shared" si="18"/>
        <v>0</v>
      </c>
      <c r="Q97" s="191"/>
      <c r="R97" s="191"/>
      <c r="S97" s="191"/>
      <c r="T97" s="191"/>
      <c r="U97" s="191"/>
      <c r="V97" s="191"/>
      <c r="W97" s="191">
        <f t="shared" si="19"/>
        <v>0</v>
      </c>
      <c r="X97" s="191"/>
      <c r="Y97" s="191"/>
      <c r="Z97" s="191"/>
      <c r="AA97" s="191"/>
      <c r="AB97" s="191"/>
      <c r="AC97" s="191"/>
      <c r="AD97" s="191">
        <f t="shared" si="20"/>
        <v>0</v>
      </c>
      <c r="AE97" s="191"/>
      <c r="AF97" s="191"/>
      <c r="AG97" s="191"/>
      <c r="AH97" s="191">
        <f t="shared" si="27"/>
        <v>0</v>
      </c>
      <c r="AI97" s="191">
        <f t="shared" si="21"/>
        <v>0</v>
      </c>
      <c r="AJ97" s="191"/>
      <c r="AK97" s="191">
        <f t="shared" si="22"/>
        <v>0</v>
      </c>
      <c r="AL97" s="191"/>
      <c r="AM97" s="191"/>
      <c r="AN97" s="191"/>
      <c r="AO97" s="191">
        <f t="shared" si="26"/>
        <v>0</v>
      </c>
      <c r="AP97" s="191">
        <f t="shared" si="23"/>
        <v>0</v>
      </c>
      <c r="AQ97" s="191"/>
      <c r="AR97" s="191">
        <f t="shared" si="24"/>
        <v>0</v>
      </c>
      <c r="AS97" s="191"/>
      <c r="AT97" s="191"/>
      <c r="AU97" s="191"/>
      <c r="AV97" s="191"/>
      <c r="AW97" s="191"/>
      <c r="AX97" s="191"/>
      <c r="AY97" s="191">
        <f t="shared" si="25"/>
        <v>0</v>
      </c>
      <c r="AZ97" s="191"/>
      <c r="BA97" s="191"/>
      <c r="BB97" s="191"/>
      <c r="BC97" s="191"/>
      <c r="BD97" s="245">
        <f t="shared" si="14"/>
        <v>0</v>
      </c>
      <c r="BE97" s="245">
        <f t="shared" si="15"/>
        <v>0</v>
      </c>
      <c r="BF97" s="245">
        <f t="shared" si="16"/>
        <v>0</v>
      </c>
    </row>
    <row r="98" spans="1:58" ht="18" customHeight="1">
      <c r="A98" s="213">
        <v>27</v>
      </c>
      <c r="B98" s="114" t="s">
        <v>1925</v>
      </c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/>
      <c r="N98" s="191">
        <f t="shared" si="17"/>
        <v>0</v>
      </c>
      <c r="O98" s="191"/>
      <c r="P98" s="191">
        <f t="shared" si="18"/>
        <v>0</v>
      </c>
      <c r="Q98" s="191"/>
      <c r="R98" s="191"/>
      <c r="S98" s="191"/>
      <c r="T98" s="191"/>
      <c r="U98" s="191"/>
      <c r="V98" s="191"/>
      <c r="W98" s="191">
        <f t="shared" si="19"/>
        <v>0</v>
      </c>
      <c r="X98" s="191"/>
      <c r="Y98" s="191"/>
      <c r="Z98" s="191"/>
      <c r="AA98" s="191"/>
      <c r="AB98" s="191"/>
      <c r="AC98" s="191"/>
      <c r="AD98" s="191">
        <f t="shared" si="20"/>
        <v>0</v>
      </c>
      <c r="AE98" s="191"/>
      <c r="AF98" s="191"/>
      <c r="AG98" s="191"/>
      <c r="AH98" s="191">
        <f t="shared" si="27"/>
        <v>0</v>
      </c>
      <c r="AI98" s="191">
        <f t="shared" si="21"/>
        <v>0</v>
      </c>
      <c r="AJ98" s="191"/>
      <c r="AK98" s="191">
        <f t="shared" si="22"/>
        <v>0</v>
      </c>
      <c r="AL98" s="191"/>
      <c r="AM98" s="191"/>
      <c r="AN98" s="191"/>
      <c r="AO98" s="191">
        <f t="shared" si="26"/>
        <v>0</v>
      </c>
      <c r="AP98" s="191">
        <f t="shared" si="23"/>
        <v>0</v>
      </c>
      <c r="AQ98" s="191"/>
      <c r="AR98" s="191">
        <f t="shared" si="24"/>
        <v>0</v>
      </c>
      <c r="AS98" s="191"/>
      <c r="AT98" s="191"/>
      <c r="AU98" s="191"/>
      <c r="AV98" s="191"/>
      <c r="AW98" s="191"/>
      <c r="AX98" s="191"/>
      <c r="AY98" s="191">
        <f t="shared" si="25"/>
        <v>0</v>
      </c>
      <c r="AZ98" s="191"/>
      <c r="BA98" s="191"/>
      <c r="BB98" s="191"/>
      <c r="BC98" s="191"/>
      <c r="BD98" s="245">
        <f t="shared" si="14"/>
        <v>0</v>
      </c>
      <c r="BE98" s="245">
        <f t="shared" si="15"/>
        <v>0</v>
      </c>
      <c r="BF98" s="245">
        <f t="shared" si="16"/>
        <v>0</v>
      </c>
    </row>
    <row r="99" spans="1:58" ht="18" customHeight="1">
      <c r="A99" s="213">
        <v>28</v>
      </c>
      <c r="B99" s="114" t="s">
        <v>1951</v>
      </c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/>
      <c r="N99" s="191">
        <f t="shared" si="17"/>
        <v>0</v>
      </c>
      <c r="O99" s="191"/>
      <c r="P99" s="191">
        <f t="shared" si="18"/>
        <v>0</v>
      </c>
      <c r="Q99" s="191"/>
      <c r="R99" s="191"/>
      <c r="S99" s="191"/>
      <c r="T99" s="191"/>
      <c r="U99" s="191"/>
      <c r="V99" s="191"/>
      <c r="W99" s="191">
        <f t="shared" si="19"/>
        <v>0</v>
      </c>
      <c r="X99" s="191"/>
      <c r="Y99" s="191"/>
      <c r="Z99" s="191"/>
      <c r="AA99" s="191"/>
      <c r="AB99" s="191"/>
      <c r="AC99" s="191"/>
      <c r="AD99" s="191">
        <f t="shared" si="20"/>
        <v>0</v>
      </c>
      <c r="AE99" s="191"/>
      <c r="AF99" s="191"/>
      <c r="AG99" s="191"/>
      <c r="AH99" s="191">
        <f t="shared" si="27"/>
        <v>0</v>
      </c>
      <c r="AI99" s="191">
        <f t="shared" si="21"/>
        <v>0</v>
      </c>
      <c r="AJ99" s="191"/>
      <c r="AK99" s="191">
        <f t="shared" si="22"/>
        <v>0</v>
      </c>
      <c r="AL99" s="191"/>
      <c r="AM99" s="191"/>
      <c r="AN99" s="191"/>
      <c r="AO99" s="191">
        <f t="shared" si="26"/>
        <v>0</v>
      </c>
      <c r="AP99" s="191">
        <f t="shared" si="23"/>
        <v>0</v>
      </c>
      <c r="AQ99" s="191"/>
      <c r="AR99" s="191">
        <f t="shared" si="24"/>
        <v>0</v>
      </c>
      <c r="AS99" s="191"/>
      <c r="AT99" s="191"/>
      <c r="AU99" s="191"/>
      <c r="AV99" s="191"/>
      <c r="AW99" s="191"/>
      <c r="AX99" s="191"/>
      <c r="AY99" s="191">
        <f t="shared" si="25"/>
        <v>0</v>
      </c>
      <c r="AZ99" s="191"/>
      <c r="BA99" s="191"/>
      <c r="BB99" s="191"/>
      <c r="BC99" s="191"/>
      <c r="BD99" s="245">
        <f t="shared" si="14"/>
        <v>0</v>
      </c>
      <c r="BE99" s="245">
        <f t="shared" si="15"/>
        <v>0</v>
      </c>
      <c r="BF99" s="245">
        <f t="shared" si="16"/>
        <v>0</v>
      </c>
    </row>
    <row r="100" spans="1:58" ht="18" customHeight="1">
      <c r="A100" s="213">
        <v>29</v>
      </c>
      <c r="B100" s="114" t="s">
        <v>1926</v>
      </c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/>
      <c r="N100" s="191">
        <f t="shared" si="17"/>
        <v>0</v>
      </c>
      <c r="O100" s="191"/>
      <c r="P100" s="191">
        <f t="shared" si="18"/>
        <v>0</v>
      </c>
      <c r="Q100" s="191"/>
      <c r="R100" s="191"/>
      <c r="S100" s="191"/>
      <c r="T100" s="191"/>
      <c r="U100" s="191"/>
      <c r="V100" s="191"/>
      <c r="W100" s="191">
        <f t="shared" si="19"/>
        <v>0</v>
      </c>
      <c r="X100" s="191"/>
      <c r="Y100" s="191"/>
      <c r="Z100" s="191"/>
      <c r="AA100" s="191"/>
      <c r="AB100" s="191"/>
      <c r="AC100" s="191"/>
      <c r="AD100" s="191">
        <f t="shared" si="20"/>
        <v>0</v>
      </c>
      <c r="AE100" s="191"/>
      <c r="AF100" s="191"/>
      <c r="AG100" s="191"/>
      <c r="AH100" s="191">
        <f t="shared" si="27"/>
        <v>0</v>
      </c>
      <c r="AI100" s="191">
        <f t="shared" si="21"/>
        <v>0</v>
      </c>
      <c r="AJ100" s="191"/>
      <c r="AK100" s="191">
        <f t="shared" si="22"/>
        <v>0</v>
      </c>
      <c r="AL100" s="191"/>
      <c r="AM100" s="191"/>
      <c r="AN100" s="191"/>
      <c r="AO100" s="191">
        <f t="shared" si="26"/>
        <v>0</v>
      </c>
      <c r="AP100" s="191">
        <f t="shared" si="23"/>
        <v>0</v>
      </c>
      <c r="AQ100" s="191"/>
      <c r="AR100" s="191">
        <f t="shared" si="24"/>
        <v>0</v>
      </c>
      <c r="AS100" s="191"/>
      <c r="AT100" s="191"/>
      <c r="AU100" s="191"/>
      <c r="AV100" s="191"/>
      <c r="AW100" s="191"/>
      <c r="AX100" s="191"/>
      <c r="AY100" s="191">
        <f t="shared" si="25"/>
        <v>0</v>
      </c>
      <c r="AZ100" s="191"/>
      <c r="BA100" s="191"/>
      <c r="BB100" s="191"/>
      <c r="BC100" s="191"/>
      <c r="BD100" s="245">
        <f t="shared" si="14"/>
        <v>0</v>
      </c>
      <c r="BE100" s="245">
        <f t="shared" si="15"/>
        <v>0</v>
      </c>
      <c r="BF100" s="245">
        <f t="shared" si="16"/>
        <v>0</v>
      </c>
    </row>
    <row r="101" spans="1:58" ht="18" customHeight="1">
      <c r="A101" s="213">
        <v>30</v>
      </c>
      <c r="B101" s="114" t="s">
        <v>1927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/>
      <c r="N101" s="191">
        <f t="shared" si="17"/>
        <v>0</v>
      </c>
      <c r="O101" s="191"/>
      <c r="P101" s="191">
        <f t="shared" si="18"/>
        <v>0</v>
      </c>
      <c r="Q101" s="191"/>
      <c r="R101" s="191"/>
      <c r="S101" s="191"/>
      <c r="T101" s="191"/>
      <c r="U101" s="191"/>
      <c r="V101" s="191"/>
      <c r="W101" s="191">
        <f t="shared" si="19"/>
        <v>0</v>
      </c>
      <c r="X101" s="191"/>
      <c r="Y101" s="191"/>
      <c r="Z101" s="191"/>
      <c r="AA101" s="191"/>
      <c r="AB101" s="191"/>
      <c r="AC101" s="191"/>
      <c r="AD101" s="191">
        <f t="shared" si="20"/>
        <v>0</v>
      </c>
      <c r="AE101" s="191"/>
      <c r="AF101" s="191"/>
      <c r="AG101" s="191"/>
      <c r="AH101" s="191">
        <f t="shared" si="27"/>
        <v>0</v>
      </c>
      <c r="AI101" s="191">
        <f t="shared" si="21"/>
        <v>0</v>
      </c>
      <c r="AJ101" s="191"/>
      <c r="AK101" s="191">
        <f t="shared" si="22"/>
        <v>0</v>
      </c>
      <c r="AL101" s="191"/>
      <c r="AM101" s="191"/>
      <c r="AN101" s="191"/>
      <c r="AO101" s="191">
        <f t="shared" si="26"/>
        <v>0</v>
      </c>
      <c r="AP101" s="191">
        <f t="shared" si="23"/>
        <v>0</v>
      </c>
      <c r="AQ101" s="191"/>
      <c r="AR101" s="191">
        <f t="shared" si="24"/>
        <v>0</v>
      </c>
      <c r="AS101" s="191"/>
      <c r="AT101" s="191"/>
      <c r="AU101" s="191"/>
      <c r="AV101" s="191"/>
      <c r="AW101" s="191"/>
      <c r="AX101" s="191"/>
      <c r="AY101" s="191">
        <f t="shared" si="25"/>
        <v>0</v>
      </c>
      <c r="AZ101" s="191"/>
      <c r="BA101" s="191"/>
      <c r="BB101" s="191"/>
      <c r="BC101" s="191"/>
      <c r="BD101" s="245">
        <f t="shared" si="14"/>
        <v>0</v>
      </c>
      <c r="BE101" s="245">
        <f t="shared" si="15"/>
        <v>0</v>
      </c>
      <c r="BF101" s="245">
        <f t="shared" si="16"/>
        <v>0</v>
      </c>
    </row>
    <row r="102" spans="1:58" s="96" customFormat="1" ht="18" customHeight="1">
      <c r="A102" s="233">
        <v>31</v>
      </c>
      <c r="B102" s="204" t="s">
        <v>53</v>
      </c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116">
        <f>SUM(M72:M101)</f>
        <v>340</v>
      </c>
      <c r="N102" s="117">
        <f t="shared" ref="N102:O102" si="28">SUM(N72:N101)</f>
        <v>1020000</v>
      </c>
      <c r="O102" s="118">
        <f t="shared" si="28"/>
        <v>0</v>
      </c>
      <c r="P102" s="83">
        <f t="shared" ref="P102" si="29">N102+O102</f>
        <v>1020000</v>
      </c>
      <c r="Q102" s="204"/>
      <c r="R102" s="204"/>
      <c r="S102" s="204"/>
      <c r="T102" s="116">
        <f>SUM(T72:T101)</f>
        <v>0</v>
      </c>
      <c r="U102" s="117">
        <f t="shared" ref="U102:V102" si="30">SUM(U72:U101)</f>
        <v>0</v>
      </c>
      <c r="V102" s="118">
        <f t="shared" si="30"/>
        <v>0</v>
      </c>
      <c r="W102" s="83">
        <f t="shared" ref="W102" si="31">U102+V102</f>
        <v>0</v>
      </c>
      <c r="X102" s="204"/>
      <c r="Y102" s="204"/>
      <c r="Z102" s="204"/>
      <c r="AA102" s="116">
        <f>SUM(AA72:AA101)</f>
        <v>0</v>
      </c>
      <c r="AB102" s="117">
        <f t="shared" ref="AB102:AC102" si="32">SUM(AB72:AB101)</f>
        <v>0</v>
      </c>
      <c r="AC102" s="118">
        <f t="shared" si="32"/>
        <v>0</v>
      </c>
      <c r="AD102" s="83">
        <f t="shared" ref="AD102" si="33">AB102+AC102</f>
        <v>0</v>
      </c>
      <c r="AE102" s="204"/>
      <c r="AF102" s="204"/>
      <c r="AG102" s="204"/>
      <c r="AH102" s="116">
        <f>SUM(AH72:AH101)</f>
        <v>4686</v>
      </c>
      <c r="AI102" s="117">
        <f t="shared" ref="AI102:AJ102" si="34">SUM(AI72:AI101)</f>
        <v>702900</v>
      </c>
      <c r="AJ102" s="118">
        <f t="shared" si="34"/>
        <v>0</v>
      </c>
      <c r="AK102" s="83">
        <f t="shared" ref="AK102" si="35">AI102+AJ102</f>
        <v>702900</v>
      </c>
      <c r="AL102" s="204"/>
      <c r="AM102" s="204"/>
      <c r="AN102" s="204"/>
      <c r="AO102" s="116">
        <f>SUM(AO72:AO101)</f>
        <v>100</v>
      </c>
      <c r="AP102" s="117">
        <f t="shared" ref="AP102:AQ102" si="36">SUM(AP72:AP101)</f>
        <v>15000</v>
      </c>
      <c r="AQ102" s="118">
        <f t="shared" si="36"/>
        <v>0</v>
      </c>
      <c r="AR102" s="83">
        <f t="shared" ref="AR102" si="37">AP102+AQ102</f>
        <v>15000</v>
      </c>
      <c r="AS102" s="204"/>
      <c r="AT102" s="204"/>
      <c r="AU102" s="204"/>
      <c r="AV102" s="116">
        <f>SUM(AV72:AV101)</f>
        <v>0</v>
      </c>
      <c r="AW102" s="117">
        <f t="shared" ref="AW102:AX102" si="38">SUM(AW72:AW101)</f>
        <v>0</v>
      </c>
      <c r="AX102" s="118">
        <f t="shared" si="38"/>
        <v>0</v>
      </c>
      <c r="AY102" s="83">
        <f t="shared" ref="AY102" si="39">AW102+AX102</f>
        <v>0</v>
      </c>
      <c r="AZ102" s="204"/>
      <c r="BA102" s="204"/>
      <c r="BB102" s="204"/>
      <c r="BC102" s="116">
        <f>SUM(BC72:BC101)</f>
        <v>0</v>
      </c>
      <c r="BD102" s="117">
        <f t="shared" ref="BD102:BE102" si="40">SUM(BD72:BD101)</f>
        <v>1737900</v>
      </c>
      <c r="BE102" s="118">
        <f t="shared" si="40"/>
        <v>0</v>
      </c>
      <c r="BF102" s="83">
        <f t="shared" ref="BF102" si="41">BD102+BE102</f>
        <v>1737900</v>
      </c>
    </row>
    <row r="103" spans="1:58" s="80" customFormat="1" ht="18" customHeight="1">
      <c r="A103" s="235">
        <v>32</v>
      </c>
      <c r="B103" s="132" t="s">
        <v>1923</v>
      </c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20">
        <f>M104-M102</f>
        <v>0</v>
      </c>
      <c r="N103" s="132">
        <v>0</v>
      </c>
      <c r="O103" s="132"/>
      <c r="P103" s="85">
        <f>P37-P102</f>
        <v>0</v>
      </c>
      <c r="Q103" s="132"/>
      <c r="R103" s="132"/>
      <c r="S103" s="132"/>
      <c r="T103" s="120">
        <f>T104-T102</f>
        <v>0</v>
      </c>
      <c r="U103" s="132">
        <v>0</v>
      </c>
      <c r="V103" s="132"/>
      <c r="W103" s="85">
        <f>W37-W102</f>
        <v>0</v>
      </c>
      <c r="X103" s="132"/>
      <c r="Y103" s="132"/>
      <c r="Z103" s="132"/>
      <c r="AA103" s="120">
        <f>AA104-AA102</f>
        <v>1</v>
      </c>
      <c r="AB103" s="132">
        <v>20000</v>
      </c>
      <c r="AC103" s="132"/>
      <c r="AD103" s="85">
        <f>AD37-AD102</f>
        <v>20000</v>
      </c>
      <c r="AE103" s="132"/>
      <c r="AF103" s="132"/>
      <c r="AG103" s="132"/>
      <c r="AH103" s="120">
        <f>AH104-AH102</f>
        <v>0</v>
      </c>
      <c r="AI103" s="132">
        <v>0</v>
      </c>
      <c r="AJ103" s="132"/>
      <c r="AK103" s="85">
        <f>AK37-AK102</f>
        <v>0</v>
      </c>
      <c r="AL103" s="132"/>
      <c r="AM103" s="132"/>
      <c r="AN103" s="132"/>
      <c r="AO103" s="120">
        <f>AO104-AO102</f>
        <v>0</v>
      </c>
      <c r="AP103" s="132">
        <v>0</v>
      </c>
      <c r="AQ103" s="132"/>
      <c r="AR103" s="85">
        <f>AR37-AR102</f>
        <v>0</v>
      </c>
      <c r="AS103" s="132"/>
      <c r="AT103" s="132"/>
      <c r="AU103" s="132"/>
      <c r="AV103" s="120">
        <f>AV104-AV102</f>
        <v>0</v>
      </c>
      <c r="AW103" s="132">
        <v>0</v>
      </c>
      <c r="AX103" s="132"/>
      <c r="AY103" s="85">
        <f>AY37-AY102</f>
        <v>0</v>
      </c>
      <c r="AZ103" s="132"/>
      <c r="BA103" s="132"/>
      <c r="BB103" s="132"/>
      <c r="BC103" s="120">
        <f>BC104-BC102</f>
        <v>0</v>
      </c>
      <c r="BD103" s="101">
        <f t="shared" si="14"/>
        <v>20000</v>
      </c>
      <c r="BE103" s="132"/>
      <c r="BF103" s="85">
        <f>BF37-BF102</f>
        <v>20000</v>
      </c>
    </row>
    <row r="104" spans="1:58" s="97" customFormat="1" ht="18" customHeight="1">
      <c r="A104" s="237">
        <v>33</v>
      </c>
      <c r="B104" s="207" t="s">
        <v>55</v>
      </c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123">
        <f>M37</f>
        <v>340</v>
      </c>
      <c r="N104" s="124">
        <f t="shared" ref="N104:P104" si="42">N103+N102</f>
        <v>1020000</v>
      </c>
      <c r="O104" s="124">
        <f t="shared" si="42"/>
        <v>0</v>
      </c>
      <c r="P104" s="124">
        <f t="shared" si="42"/>
        <v>1020000</v>
      </c>
      <c r="Q104" s="207"/>
      <c r="R104" s="207"/>
      <c r="S104" s="207"/>
      <c r="T104" s="123">
        <f>T37</f>
        <v>0</v>
      </c>
      <c r="U104" s="124">
        <f t="shared" ref="U104:W104" si="43">U103+U102</f>
        <v>0</v>
      </c>
      <c r="V104" s="124">
        <f t="shared" si="43"/>
        <v>0</v>
      </c>
      <c r="W104" s="124">
        <f t="shared" si="43"/>
        <v>0</v>
      </c>
      <c r="X104" s="207"/>
      <c r="Y104" s="207"/>
      <c r="Z104" s="207"/>
      <c r="AA104" s="123">
        <f>AA37</f>
        <v>1</v>
      </c>
      <c r="AB104" s="124">
        <f t="shared" ref="AB104:AD104" si="44">AB103+AB102</f>
        <v>20000</v>
      </c>
      <c r="AC104" s="124">
        <f t="shared" si="44"/>
        <v>0</v>
      </c>
      <c r="AD104" s="124">
        <f t="shared" si="44"/>
        <v>20000</v>
      </c>
      <c r="AE104" s="207"/>
      <c r="AF104" s="207"/>
      <c r="AG104" s="207"/>
      <c r="AH104" s="123">
        <f>AH37</f>
        <v>4686</v>
      </c>
      <c r="AI104" s="124">
        <f t="shared" ref="AI104:AK104" si="45">AI103+AI102</f>
        <v>702900</v>
      </c>
      <c r="AJ104" s="124">
        <f t="shared" si="45"/>
        <v>0</v>
      </c>
      <c r="AK104" s="124">
        <f t="shared" si="45"/>
        <v>702900</v>
      </c>
      <c r="AL104" s="207"/>
      <c r="AM104" s="207"/>
      <c r="AN104" s="207"/>
      <c r="AO104" s="123">
        <f>AO37</f>
        <v>100</v>
      </c>
      <c r="AP104" s="124">
        <f t="shared" ref="AP104:AR104" si="46">AP103+AP102</f>
        <v>15000</v>
      </c>
      <c r="AQ104" s="124">
        <f t="shared" si="46"/>
        <v>0</v>
      </c>
      <c r="AR104" s="124">
        <f t="shared" si="46"/>
        <v>15000</v>
      </c>
      <c r="AS104" s="207"/>
      <c r="AT104" s="207"/>
      <c r="AU104" s="207"/>
      <c r="AV104" s="123">
        <f>AV37</f>
        <v>0</v>
      </c>
      <c r="AW104" s="124">
        <f t="shared" ref="AW104:AY104" si="47">AW103+AW102</f>
        <v>0</v>
      </c>
      <c r="AX104" s="124">
        <f t="shared" si="47"/>
        <v>0</v>
      </c>
      <c r="AY104" s="124">
        <f t="shared" si="47"/>
        <v>0</v>
      </c>
      <c r="AZ104" s="207"/>
      <c r="BA104" s="207"/>
      <c r="BB104" s="207"/>
      <c r="BC104" s="123">
        <f>BC37</f>
        <v>0</v>
      </c>
      <c r="BD104" s="124">
        <f t="shared" ref="BD104:BF104" si="48">BD103+BD102</f>
        <v>1757900</v>
      </c>
      <c r="BE104" s="124">
        <f t="shared" si="48"/>
        <v>0</v>
      </c>
      <c r="BF104" s="124">
        <f t="shared" si="48"/>
        <v>1757900</v>
      </c>
    </row>
  </sheetData>
  <mergeCells count="57">
    <mergeCell ref="BA71:BB71"/>
    <mergeCell ref="K70:L70"/>
    <mergeCell ref="R70:S70"/>
    <mergeCell ref="Y70:Z70"/>
    <mergeCell ref="AM70:AN70"/>
    <mergeCell ref="AT70:AU70"/>
    <mergeCell ref="BA70:BB70"/>
    <mergeCell ref="AF70:AG70"/>
    <mergeCell ref="AF71:AG71"/>
    <mergeCell ref="K71:L71"/>
    <mergeCell ref="R71:S71"/>
    <mergeCell ref="Y71:Z71"/>
    <mergeCell ref="AM71:AN71"/>
    <mergeCell ref="AT71:AU71"/>
    <mergeCell ref="BA69:BB69"/>
    <mergeCell ref="AM4:AS4"/>
    <mergeCell ref="AT4:AZ4"/>
    <mergeCell ref="K69:L69"/>
    <mergeCell ref="R69:S69"/>
    <mergeCell ref="Y69:Z69"/>
    <mergeCell ref="AM69:AN69"/>
    <mergeCell ref="BA1:BF4"/>
    <mergeCell ref="AF69:AG69"/>
    <mergeCell ref="K4:Q4"/>
    <mergeCell ref="R4:X4"/>
    <mergeCell ref="Y4:AE4"/>
    <mergeCell ref="AF4:AL4"/>
    <mergeCell ref="AT69:AU69"/>
    <mergeCell ref="R2:X2"/>
    <mergeCell ref="Y2:AE2"/>
    <mergeCell ref="AM2:AS2"/>
    <mergeCell ref="AT2:AZ2"/>
    <mergeCell ref="K3:Q3"/>
    <mergeCell ref="R3:X3"/>
    <mergeCell ref="K2:Q2"/>
    <mergeCell ref="AF2:AL2"/>
    <mergeCell ref="AF3:AL3"/>
    <mergeCell ref="Y3:AE3"/>
    <mergeCell ref="AM3:AS3"/>
    <mergeCell ref="AT3:AZ3"/>
    <mergeCell ref="K1:Q1"/>
    <mergeCell ref="R1:X1"/>
    <mergeCell ref="Y1:AE1"/>
    <mergeCell ref="AM1:AS1"/>
    <mergeCell ref="AT1:AZ1"/>
    <mergeCell ref="AF1:AL1"/>
    <mergeCell ref="A1:G4"/>
    <mergeCell ref="H1:I1"/>
    <mergeCell ref="H2:I2"/>
    <mergeCell ref="H4:I4"/>
    <mergeCell ref="H3:I3"/>
    <mergeCell ref="A69:B69"/>
    <mergeCell ref="H69:I69"/>
    <mergeCell ref="A70:B70"/>
    <mergeCell ref="H70:I70"/>
    <mergeCell ref="A71:B71"/>
    <mergeCell ref="H71:I71"/>
  </mergeCells>
  <printOptions gridLines="1"/>
  <pageMargins left="0.82" right="0.2" top="0.67" bottom="0" header="0.71" footer="0"/>
  <pageSetup paperSize="9" scale="85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A1:ACB104"/>
  <sheetViews>
    <sheetView workbookViewId="0">
      <pane xSplit="9" ySplit="71" topLeftCell="ABF99" activePane="bottomRight" state="frozen"/>
      <selection pane="topRight" activeCell="J1" sqref="J1"/>
      <selection pane="bottomLeft" activeCell="A72" sqref="A72"/>
      <selection pane="bottomRight" sqref="A1:G4"/>
    </sheetView>
  </sheetViews>
  <sheetFormatPr defaultRowHeight="15"/>
  <cols>
    <col min="1" max="1" width="9.140625" style="35"/>
    <col min="2" max="2" width="18" customWidth="1"/>
    <col min="3" max="7" width="9.140625" hidden="1" customWidth="1"/>
    <col min="8" max="9" width="0" hidden="1" customWidth="1"/>
    <col min="10" max="14" width="15.7109375" customWidth="1"/>
    <col min="15" max="16" width="15.7109375" hidden="1" customWidth="1"/>
    <col min="17" max="21" width="15.7109375" customWidth="1"/>
    <col min="22" max="23" width="15.7109375" hidden="1" customWidth="1"/>
    <col min="24" max="28" width="15.7109375" customWidth="1"/>
    <col min="29" max="51" width="15.7109375" hidden="1" customWidth="1"/>
    <col min="52" max="56" width="15.7109375" customWidth="1"/>
    <col min="57" max="107" width="15.7109375" hidden="1" customWidth="1"/>
    <col min="108" max="112" width="15.7109375" customWidth="1"/>
    <col min="113" max="121" width="15.7109375" hidden="1" customWidth="1"/>
    <col min="122" max="126" width="15.7109375" customWidth="1"/>
    <col min="127" max="135" width="15.7109375" hidden="1" customWidth="1"/>
    <col min="136" max="140" width="15.7109375" customWidth="1"/>
    <col min="141" max="142" width="15.7109375" hidden="1" customWidth="1"/>
    <col min="143" max="147" width="15.7109375" customWidth="1"/>
    <col min="148" max="149" width="15.7109375" hidden="1" customWidth="1"/>
    <col min="150" max="154" width="15.7109375" customWidth="1"/>
    <col min="155" max="184" width="15.7109375" hidden="1" customWidth="1"/>
    <col min="185" max="189" width="15.7109375" customWidth="1"/>
    <col min="190" max="191" width="15.7109375" hidden="1" customWidth="1"/>
    <col min="192" max="196" width="15.7109375" customWidth="1"/>
    <col min="197" max="212" width="15.7109375" hidden="1" customWidth="1"/>
    <col min="213" max="217" width="15.7109375" customWidth="1"/>
    <col min="218" max="219" width="15.7109375" hidden="1" customWidth="1"/>
    <col min="220" max="224" width="15.7109375" customWidth="1"/>
    <col min="225" max="233" width="15.7109375" hidden="1" customWidth="1"/>
    <col min="234" max="238" width="15.7109375" customWidth="1"/>
    <col min="239" max="240" width="15.7109375" hidden="1" customWidth="1"/>
    <col min="241" max="245" width="15.7109375" customWidth="1"/>
    <col min="246" max="247" width="15.7109375" hidden="1" customWidth="1"/>
    <col min="248" max="252" width="15.7109375" customWidth="1"/>
    <col min="253" max="254" width="15.7109375" hidden="1" customWidth="1"/>
    <col min="255" max="259" width="15.7109375" customWidth="1"/>
    <col min="260" max="303" width="15.7109375" hidden="1" customWidth="1"/>
    <col min="304" max="308" width="15.7109375" customWidth="1"/>
    <col min="309" max="310" width="15.7109375" hidden="1" customWidth="1"/>
    <col min="311" max="315" width="15.7109375" customWidth="1"/>
    <col min="316" max="317" width="15.7109375" hidden="1" customWidth="1"/>
    <col min="318" max="322" width="15.7109375" customWidth="1"/>
    <col min="323" max="324" width="15.7109375" hidden="1" customWidth="1"/>
    <col min="325" max="329" width="15.7109375" customWidth="1"/>
    <col min="330" max="331" width="15.7109375" hidden="1" customWidth="1"/>
    <col min="332" max="336" width="15.7109375" customWidth="1"/>
    <col min="337" max="366" width="15.7109375" hidden="1" customWidth="1"/>
    <col min="367" max="371" width="15.7109375" customWidth="1"/>
    <col min="372" max="373" width="15.7109375" hidden="1" customWidth="1"/>
    <col min="374" max="378" width="15.7109375" customWidth="1"/>
    <col min="379" max="380" width="15.7109375" hidden="1" customWidth="1"/>
    <col min="381" max="385" width="15.7109375" customWidth="1"/>
    <col min="386" max="394" width="15.7109375" hidden="1" customWidth="1"/>
    <col min="395" max="399" width="15.7109375" customWidth="1"/>
    <col min="400" max="401" width="15.7109375" hidden="1" customWidth="1"/>
    <col min="402" max="406" width="15.7109375" customWidth="1"/>
    <col min="407" max="429" width="15.7109375" hidden="1" customWidth="1"/>
    <col min="430" max="434" width="15.7109375" customWidth="1"/>
    <col min="435" max="436" width="15.7109375" hidden="1" customWidth="1"/>
    <col min="437" max="441" width="15.7109375" customWidth="1"/>
    <col min="442" max="450" width="15.7109375" hidden="1" customWidth="1"/>
    <col min="451" max="455" width="15.7109375" customWidth="1"/>
    <col min="456" max="478" width="15.7109375" hidden="1" customWidth="1"/>
    <col min="479" max="483" width="15.7109375" customWidth="1"/>
    <col min="484" max="485" width="15.7109375" hidden="1" customWidth="1"/>
    <col min="486" max="490" width="15.7109375" customWidth="1"/>
    <col min="491" max="499" width="15.7109375" hidden="1" customWidth="1"/>
    <col min="500" max="504" width="15.7109375" customWidth="1"/>
    <col min="505" max="534" width="15.7109375" hidden="1" customWidth="1"/>
    <col min="535" max="539" width="15.7109375" customWidth="1"/>
    <col min="540" max="541" width="15.7109375" hidden="1" customWidth="1"/>
    <col min="542" max="546" width="15.7109375" customWidth="1"/>
    <col min="547" max="548" width="15.7109375" hidden="1" customWidth="1"/>
    <col min="549" max="553" width="15.7109375" customWidth="1"/>
    <col min="554" max="569" width="15.7109375" hidden="1" customWidth="1"/>
    <col min="570" max="574" width="15.7109375" customWidth="1"/>
    <col min="575" max="576" width="15.7109375" hidden="1" customWidth="1"/>
    <col min="577" max="581" width="15.7109375" customWidth="1"/>
    <col min="582" max="583" width="15.7109375" hidden="1" customWidth="1"/>
    <col min="584" max="588" width="15.7109375" customWidth="1"/>
    <col min="589" max="611" width="15.7109375" hidden="1" customWidth="1"/>
    <col min="612" max="616" width="15.7109375" customWidth="1"/>
    <col min="617" max="639" width="15.7109375" hidden="1" customWidth="1"/>
    <col min="640" max="644" width="15.7109375" customWidth="1"/>
    <col min="645" max="646" width="15.7109375" hidden="1" customWidth="1"/>
    <col min="647" max="651" width="15.7109375" customWidth="1"/>
    <col min="652" max="660" width="15.7109375" hidden="1" customWidth="1"/>
    <col min="661" max="665" width="15.7109375" customWidth="1"/>
    <col min="666" max="681" width="15.7109375" hidden="1" customWidth="1"/>
    <col min="682" max="686" width="15.7109375" customWidth="1"/>
    <col min="687" max="695" width="15.7109375" hidden="1" customWidth="1"/>
    <col min="696" max="700" width="15.7109375" customWidth="1"/>
    <col min="701" max="702" width="15.7109375" hidden="1" customWidth="1"/>
    <col min="703" max="707" width="15.7109375" customWidth="1"/>
    <col min="708" max="716" width="15.7109375" hidden="1" customWidth="1"/>
    <col min="717" max="721" width="15.7109375" customWidth="1"/>
    <col min="722" max="730" width="15.7109375" hidden="1" customWidth="1"/>
    <col min="731" max="735" width="15.7109375" customWidth="1"/>
    <col min="736" max="751" width="15.7109375" hidden="1" customWidth="1"/>
    <col min="752" max="755" width="15.7109375" customWidth="1"/>
    <col min="756" max="756" width="9.140625" customWidth="1"/>
  </cols>
  <sheetData>
    <row r="1" spans="1:756" ht="16.5" customHeight="1">
      <c r="A1" s="316" t="s">
        <v>830</v>
      </c>
      <c r="B1" s="317"/>
      <c r="C1" s="317"/>
      <c r="D1" s="317"/>
      <c r="E1" s="317"/>
      <c r="F1" s="317"/>
      <c r="G1" s="318"/>
      <c r="H1" s="282" t="s">
        <v>73</v>
      </c>
      <c r="I1" s="282"/>
      <c r="J1" s="282"/>
      <c r="K1" s="282"/>
      <c r="L1" s="282"/>
      <c r="M1" s="282"/>
      <c r="N1" s="282"/>
      <c r="O1" s="282" t="s">
        <v>73</v>
      </c>
      <c r="P1" s="282"/>
      <c r="Q1" s="282"/>
      <c r="R1" s="282"/>
      <c r="S1" s="282"/>
      <c r="T1" s="282"/>
      <c r="U1" s="282"/>
      <c r="V1" s="282" t="s">
        <v>73</v>
      </c>
      <c r="W1" s="282"/>
      <c r="X1" s="282"/>
      <c r="Y1" s="282"/>
      <c r="Z1" s="282"/>
      <c r="AA1" s="282"/>
      <c r="AB1" s="282"/>
      <c r="AC1" s="282" t="s">
        <v>73</v>
      </c>
      <c r="AD1" s="282"/>
      <c r="AE1" s="282"/>
      <c r="AF1" s="282"/>
      <c r="AG1" s="282"/>
      <c r="AH1" s="282"/>
      <c r="AI1" s="282"/>
      <c r="AJ1" s="282" t="s">
        <v>73</v>
      </c>
      <c r="AK1" s="282"/>
      <c r="AL1" s="282"/>
      <c r="AM1" s="282"/>
      <c r="AN1" s="282"/>
      <c r="AO1" s="282"/>
      <c r="AP1" s="282"/>
      <c r="AQ1" s="282" t="s">
        <v>73</v>
      </c>
      <c r="AR1" s="282"/>
      <c r="AS1" s="282"/>
      <c r="AT1" s="282"/>
      <c r="AU1" s="282"/>
      <c r="AV1" s="282"/>
      <c r="AW1" s="282"/>
      <c r="AX1" s="282" t="s">
        <v>73</v>
      </c>
      <c r="AY1" s="282"/>
      <c r="AZ1" s="282"/>
      <c r="BA1" s="282"/>
      <c r="BB1" s="282"/>
      <c r="BC1" s="282"/>
      <c r="BD1" s="282"/>
      <c r="BE1" s="282" t="s">
        <v>73</v>
      </c>
      <c r="BF1" s="282"/>
      <c r="BG1" s="282"/>
      <c r="BH1" s="282"/>
      <c r="BI1" s="282"/>
      <c r="BJ1" s="282"/>
      <c r="BK1" s="282"/>
      <c r="BL1" s="282" t="s">
        <v>73</v>
      </c>
      <c r="BM1" s="282"/>
      <c r="BN1" s="282"/>
      <c r="BO1" s="282"/>
      <c r="BP1" s="282"/>
      <c r="BQ1" s="282"/>
      <c r="BR1" s="282"/>
      <c r="BS1" s="282" t="s">
        <v>73</v>
      </c>
      <c r="BT1" s="282"/>
      <c r="BU1" s="282"/>
      <c r="BV1" s="282"/>
      <c r="BW1" s="282"/>
      <c r="BX1" s="282"/>
      <c r="BY1" s="282"/>
      <c r="BZ1" s="282" t="s">
        <v>73</v>
      </c>
      <c r="CA1" s="282"/>
      <c r="CB1" s="282"/>
      <c r="CC1" s="282"/>
      <c r="CD1" s="282"/>
      <c r="CE1" s="282"/>
      <c r="CF1" s="282"/>
      <c r="CG1" s="282" t="s">
        <v>73</v>
      </c>
      <c r="CH1" s="282"/>
      <c r="CI1" s="282"/>
      <c r="CJ1" s="282"/>
      <c r="CK1" s="282"/>
      <c r="CL1" s="282"/>
      <c r="CM1" s="282"/>
      <c r="CN1" s="282" t="s">
        <v>73</v>
      </c>
      <c r="CO1" s="282"/>
      <c r="CP1" s="282"/>
      <c r="CQ1" s="282"/>
      <c r="CR1" s="282"/>
      <c r="CS1" s="282"/>
      <c r="CT1" s="282"/>
      <c r="CU1" s="282" t="s">
        <v>73</v>
      </c>
      <c r="CV1" s="282"/>
      <c r="CW1" s="282"/>
      <c r="CX1" s="282"/>
      <c r="CY1" s="282"/>
      <c r="CZ1" s="282"/>
      <c r="DA1" s="282"/>
      <c r="DB1" s="282" t="s">
        <v>73</v>
      </c>
      <c r="DC1" s="282"/>
      <c r="DD1" s="282"/>
      <c r="DE1" s="282"/>
      <c r="DF1" s="282"/>
      <c r="DG1" s="282"/>
      <c r="DH1" s="282"/>
      <c r="DI1" s="282" t="s">
        <v>73</v>
      </c>
      <c r="DJ1" s="282"/>
      <c r="DK1" s="282"/>
      <c r="DL1" s="282"/>
      <c r="DM1" s="282"/>
      <c r="DN1" s="282"/>
      <c r="DO1" s="282"/>
      <c r="DP1" s="282" t="s">
        <v>73</v>
      </c>
      <c r="DQ1" s="282"/>
      <c r="DR1" s="282"/>
      <c r="DS1" s="282"/>
      <c r="DT1" s="282"/>
      <c r="DU1" s="282"/>
      <c r="DV1" s="282"/>
      <c r="DW1" s="282" t="s">
        <v>73</v>
      </c>
      <c r="DX1" s="282"/>
      <c r="DY1" s="282"/>
      <c r="DZ1" s="282"/>
      <c r="EA1" s="282"/>
      <c r="EB1" s="282"/>
      <c r="EC1" s="282"/>
      <c r="ED1" s="282" t="s">
        <v>73</v>
      </c>
      <c r="EE1" s="282"/>
      <c r="EF1" s="282"/>
      <c r="EG1" s="282"/>
      <c r="EH1" s="282"/>
      <c r="EI1" s="282"/>
      <c r="EJ1" s="282"/>
      <c r="EK1" s="282" t="s">
        <v>73</v>
      </c>
      <c r="EL1" s="282"/>
      <c r="EM1" s="282"/>
      <c r="EN1" s="282"/>
      <c r="EO1" s="282"/>
      <c r="EP1" s="282"/>
      <c r="EQ1" s="282"/>
      <c r="ER1" s="282" t="s">
        <v>73</v>
      </c>
      <c r="ES1" s="282"/>
      <c r="ET1" s="282"/>
      <c r="EU1" s="282"/>
      <c r="EV1" s="282"/>
      <c r="EW1" s="282"/>
      <c r="EX1" s="282"/>
      <c r="EY1" s="282" t="s">
        <v>73</v>
      </c>
      <c r="EZ1" s="282"/>
      <c r="FA1" s="282"/>
      <c r="FB1" s="282"/>
      <c r="FC1" s="282"/>
      <c r="FD1" s="282"/>
      <c r="FE1" s="282"/>
      <c r="FF1" s="282" t="s">
        <v>73</v>
      </c>
      <c r="FG1" s="282"/>
      <c r="FH1" s="282"/>
      <c r="FI1" s="282"/>
      <c r="FJ1" s="282"/>
      <c r="FK1" s="282"/>
      <c r="FL1" s="282"/>
      <c r="FM1" s="282" t="s">
        <v>73</v>
      </c>
      <c r="FN1" s="282"/>
      <c r="FO1" s="282"/>
      <c r="FP1" s="282"/>
      <c r="FQ1" s="282"/>
      <c r="FR1" s="282"/>
      <c r="FS1" s="282"/>
      <c r="FT1" s="282" t="s">
        <v>73</v>
      </c>
      <c r="FU1" s="282"/>
      <c r="FV1" s="282"/>
      <c r="FW1" s="282"/>
      <c r="FX1" s="282"/>
      <c r="FY1" s="282"/>
      <c r="FZ1" s="282"/>
      <c r="GA1" s="282" t="s">
        <v>73</v>
      </c>
      <c r="GB1" s="282"/>
      <c r="GC1" s="282"/>
      <c r="GD1" s="282"/>
      <c r="GE1" s="282"/>
      <c r="GF1" s="282"/>
      <c r="GG1" s="282"/>
      <c r="GH1" s="282" t="s">
        <v>73</v>
      </c>
      <c r="GI1" s="282"/>
      <c r="GJ1" s="282"/>
      <c r="GK1" s="282"/>
      <c r="GL1" s="282"/>
      <c r="GM1" s="282"/>
      <c r="GN1" s="282"/>
      <c r="GO1" s="282" t="s">
        <v>73</v>
      </c>
      <c r="GP1" s="282"/>
      <c r="GQ1" s="282"/>
      <c r="GR1" s="282"/>
      <c r="GS1" s="282"/>
      <c r="GT1" s="282"/>
      <c r="GU1" s="282"/>
      <c r="GV1" s="282" t="s">
        <v>73</v>
      </c>
      <c r="GW1" s="282"/>
      <c r="GX1" s="282"/>
      <c r="GY1" s="282"/>
      <c r="GZ1" s="282"/>
      <c r="HA1" s="282"/>
      <c r="HB1" s="282"/>
      <c r="HC1" s="282" t="s">
        <v>73</v>
      </c>
      <c r="HD1" s="282"/>
      <c r="HE1" s="282"/>
      <c r="HF1" s="282"/>
      <c r="HG1" s="282"/>
      <c r="HH1" s="282"/>
      <c r="HI1" s="282"/>
      <c r="HJ1" s="282" t="s">
        <v>73</v>
      </c>
      <c r="HK1" s="282"/>
      <c r="HL1" s="282"/>
      <c r="HM1" s="282"/>
      <c r="HN1" s="282"/>
      <c r="HO1" s="282"/>
      <c r="HP1" s="282"/>
      <c r="HQ1" s="282" t="s">
        <v>73</v>
      </c>
      <c r="HR1" s="282"/>
      <c r="HS1" s="282"/>
      <c r="HT1" s="282"/>
      <c r="HU1" s="282"/>
      <c r="HV1" s="282"/>
      <c r="HW1" s="282"/>
      <c r="HX1" s="282" t="s">
        <v>73</v>
      </c>
      <c r="HY1" s="282"/>
      <c r="HZ1" s="282"/>
      <c r="IA1" s="282"/>
      <c r="IB1" s="282"/>
      <c r="IC1" s="282"/>
      <c r="ID1" s="282"/>
      <c r="IE1" s="282" t="s">
        <v>73</v>
      </c>
      <c r="IF1" s="282"/>
      <c r="IG1" s="282"/>
      <c r="IH1" s="282"/>
      <c r="II1" s="282"/>
      <c r="IJ1" s="282"/>
      <c r="IK1" s="282"/>
      <c r="IL1" s="282" t="s">
        <v>73</v>
      </c>
      <c r="IM1" s="282"/>
      <c r="IN1" s="282"/>
      <c r="IO1" s="282"/>
      <c r="IP1" s="282"/>
      <c r="IQ1" s="282"/>
      <c r="IR1" s="282"/>
      <c r="IS1" s="282" t="s">
        <v>73</v>
      </c>
      <c r="IT1" s="282"/>
      <c r="IU1" s="282"/>
      <c r="IV1" s="282"/>
      <c r="IW1" s="282"/>
      <c r="IX1" s="282"/>
      <c r="IY1" s="282"/>
      <c r="IZ1" s="282" t="s">
        <v>73</v>
      </c>
      <c r="JA1" s="282"/>
      <c r="JB1" s="282"/>
      <c r="JC1" s="282"/>
      <c r="JD1" s="282"/>
      <c r="JE1" s="282"/>
      <c r="JF1" s="282"/>
      <c r="JG1" s="282" t="s">
        <v>73</v>
      </c>
      <c r="JH1" s="282"/>
      <c r="JI1" s="282"/>
      <c r="JJ1" s="282"/>
      <c r="JK1" s="282"/>
      <c r="JL1" s="282"/>
      <c r="JM1" s="282"/>
      <c r="JN1" s="282" t="s">
        <v>73</v>
      </c>
      <c r="JO1" s="282"/>
      <c r="JP1" s="282"/>
      <c r="JQ1" s="282"/>
      <c r="JR1" s="282"/>
      <c r="JS1" s="282"/>
      <c r="JT1" s="282"/>
      <c r="JU1" s="282" t="s">
        <v>73</v>
      </c>
      <c r="JV1" s="282"/>
      <c r="JW1" s="282"/>
      <c r="JX1" s="282"/>
      <c r="JY1" s="282"/>
      <c r="JZ1" s="282"/>
      <c r="KA1" s="282"/>
      <c r="KB1" s="282" t="s">
        <v>73</v>
      </c>
      <c r="KC1" s="282"/>
      <c r="KD1" s="282"/>
      <c r="KE1" s="282"/>
      <c r="KF1" s="282"/>
      <c r="KG1" s="282"/>
      <c r="KH1" s="282"/>
      <c r="KI1" s="282" t="s">
        <v>73</v>
      </c>
      <c r="KJ1" s="282"/>
      <c r="KK1" s="282"/>
      <c r="KL1" s="282"/>
      <c r="KM1" s="282"/>
      <c r="KN1" s="282"/>
      <c r="KO1" s="282"/>
      <c r="KP1" s="282" t="s">
        <v>73</v>
      </c>
      <c r="KQ1" s="282"/>
      <c r="KR1" s="282"/>
      <c r="KS1" s="282"/>
      <c r="KT1" s="282"/>
      <c r="KU1" s="282"/>
      <c r="KV1" s="282"/>
      <c r="KW1" s="282" t="s">
        <v>73</v>
      </c>
      <c r="KX1" s="282"/>
      <c r="KY1" s="282"/>
      <c r="KZ1" s="282"/>
      <c r="LA1" s="282"/>
      <c r="LB1" s="282"/>
      <c r="LC1" s="282"/>
      <c r="LD1" s="282" t="s">
        <v>73</v>
      </c>
      <c r="LE1" s="282"/>
      <c r="LF1" s="282"/>
      <c r="LG1" s="282"/>
      <c r="LH1" s="282"/>
      <c r="LI1" s="282"/>
      <c r="LJ1" s="282"/>
      <c r="LK1" s="282" t="s">
        <v>73</v>
      </c>
      <c r="LL1" s="282"/>
      <c r="LM1" s="282"/>
      <c r="LN1" s="282"/>
      <c r="LO1" s="282"/>
      <c r="LP1" s="282"/>
      <c r="LQ1" s="282"/>
      <c r="LR1" s="282" t="s">
        <v>73</v>
      </c>
      <c r="LS1" s="282"/>
      <c r="LT1" s="282"/>
      <c r="LU1" s="282"/>
      <c r="LV1" s="282"/>
      <c r="LW1" s="282"/>
      <c r="LX1" s="282"/>
      <c r="LY1" s="282" t="s">
        <v>73</v>
      </c>
      <c r="LZ1" s="282"/>
      <c r="MA1" s="282"/>
      <c r="MB1" s="282"/>
      <c r="MC1" s="282"/>
      <c r="MD1" s="282"/>
      <c r="ME1" s="282"/>
      <c r="MF1" s="282" t="s">
        <v>73</v>
      </c>
      <c r="MG1" s="282"/>
      <c r="MH1" s="282"/>
      <c r="MI1" s="282"/>
      <c r="MJ1" s="282"/>
      <c r="MK1" s="282"/>
      <c r="ML1" s="282"/>
      <c r="MM1" s="282" t="s">
        <v>73</v>
      </c>
      <c r="MN1" s="282"/>
      <c r="MO1" s="282"/>
      <c r="MP1" s="282"/>
      <c r="MQ1" s="282"/>
      <c r="MR1" s="282"/>
      <c r="MS1" s="282"/>
      <c r="MT1" s="282" t="s">
        <v>73</v>
      </c>
      <c r="MU1" s="282"/>
      <c r="MV1" s="282"/>
      <c r="MW1" s="282"/>
      <c r="MX1" s="282"/>
      <c r="MY1" s="282"/>
      <c r="MZ1" s="282"/>
      <c r="NA1" s="282" t="s">
        <v>73</v>
      </c>
      <c r="NB1" s="282"/>
      <c r="NC1" s="282"/>
      <c r="ND1" s="282"/>
      <c r="NE1" s="282"/>
      <c r="NF1" s="282"/>
      <c r="NG1" s="282"/>
      <c r="NH1" s="282" t="s">
        <v>73</v>
      </c>
      <c r="NI1" s="282"/>
      <c r="NJ1" s="282"/>
      <c r="NK1" s="282"/>
      <c r="NL1" s="282"/>
      <c r="NM1" s="282"/>
      <c r="NN1" s="282"/>
      <c r="NO1" s="282" t="s">
        <v>73</v>
      </c>
      <c r="NP1" s="282"/>
      <c r="NQ1" s="282"/>
      <c r="NR1" s="282"/>
      <c r="NS1" s="282"/>
      <c r="NT1" s="282"/>
      <c r="NU1" s="282"/>
      <c r="NV1" s="282" t="s">
        <v>73</v>
      </c>
      <c r="NW1" s="282"/>
      <c r="NX1" s="282"/>
      <c r="NY1" s="282"/>
      <c r="NZ1" s="282"/>
      <c r="OA1" s="282"/>
      <c r="OB1" s="282"/>
      <c r="OC1" s="282" t="s">
        <v>73</v>
      </c>
      <c r="OD1" s="282"/>
      <c r="OE1" s="282"/>
      <c r="OF1" s="282"/>
      <c r="OG1" s="282"/>
      <c r="OH1" s="282"/>
      <c r="OI1" s="282"/>
      <c r="OJ1" s="282" t="s">
        <v>73</v>
      </c>
      <c r="OK1" s="282"/>
      <c r="OL1" s="282"/>
      <c r="OM1" s="282"/>
      <c r="ON1" s="282"/>
      <c r="OO1" s="282"/>
      <c r="OP1" s="282"/>
      <c r="OQ1" s="282" t="s">
        <v>73</v>
      </c>
      <c r="OR1" s="282"/>
      <c r="OS1" s="282"/>
      <c r="OT1" s="282"/>
      <c r="OU1" s="282"/>
      <c r="OV1" s="282"/>
      <c r="OW1" s="282"/>
      <c r="OX1" s="282" t="s">
        <v>73</v>
      </c>
      <c r="OY1" s="282"/>
      <c r="OZ1" s="282"/>
      <c r="PA1" s="282"/>
      <c r="PB1" s="282"/>
      <c r="PC1" s="282"/>
      <c r="PD1" s="282"/>
      <c r="PE1" s="282" t="s">
        <v>73</v>
      </c>
      <c r="PF1" s="282"/>
      <c r="PG1" s="282"/>
      <c r="PH1" s="282"/>
      <c r="PI1" s="282"/>
      <c r="PJ1" s="282"/>
      <c r="PK1" s="282"/>
      <c r="PL1" s="282" t="s">
        <v>73</v>
      </c>
      <c r="PM1" s="282"/>
      <c r="PN1" s="282"/>
      <c r="PO1" s="282"/>
      <c r="PP1" s="282"/>
      <c r="PQ1" s="282"/>
      <c r="PR1" s="282"/>
      <c r="PS1" s="282" t="s">
        <v>73</v>
      </c>
      <c r="PT1" s="282"/>
      <c r="PU1" s="282"/>
      <c r="PV1" s="282"/>
      <c r="PW1" s="282"/>
      <c r="PX1" s="282"/>
      <c r="PY1" s="282"/>
      <c r="PZ1" s="282" t="s">
        <v>73</v>
      </c>
      <c r="QA1" s="282"/>
      <c r="QB1" s="282"/>
      <c r="QC1" s="282"/>
      <c r="QD1" s="282"/>
      <c r="QE1" s="282"/>
      <c r="QF1" s="282"/>
      <c r="QG1" s="282" t="s">
        <v>73</v>
      </c>
      <c r="QH1" s="282"/>
      <c r="QI1" s="282"/>
      <c r="QJ1" s="282"/>
      <c r="QK1" s="282"/>
      <c r="QL1" s="282"/>
      <c r="QM1" s="282"/>
      <c r="QN1" s="282" t="s">
        <v>73</v>
      </c>
      <c r="QO1" s="282"/>
      <c r="QP1" s="282"/>
      <c r="QQ1" s="282"/>
      <c r="QR1" s="282"/>
      <c r="QS1" s="282"/>
      <c r="QT1" s="282"/>
      <c r="QU1" s="282" t="s">
        <v>73</v>
      </c>
      <c r="QV1" s="282"/>
      <c r="QW1" s="282"/>
      <c r="QX1" s="282"/>
      <c r="QY1" s="282"/>
      <c r="QZ1" s="282"/>
      <c r="RA1" s="282"/>
      <c r="RB1" s="282" t="s">
        <v>73</v>
      </c>
      <c r="RC1" s="282"/>
      <c r="RD1" s="282"/>
      <c r="RE1" s="282"/>
      <c r="RF1" s="282"/>
      <c r="RG1" s="282"/>
      <c r="RH1" s="282"/>
      <c r="RI1" s="282" t="s">
        <v>73</v>
      </c>
      <c r="RJ1" s="282"/>
      <c r="RK1" s="282"/>
      <c r="RL1" s="282"/>
      <c r="RM1" s="282"/>
      <c r="RN1" s="282"/>
      <c r="RO1" s="282"/>
      <c r="RP1" s="282" t="s">
        <v>73</v>
      </c>
      <c r="RQ1" s="282"/>
      <c r="RR1" s="282"/>
      <c r="RS1" s="282"/>
      <c r="RT1" s="282"/>
      <c r="RU1" s="282"/>
      <c r="RV1" s="282"/>
      <c r="RW1" s="282" t="s">
        <v>73</v>
      </c>
      <c r="RX1" s="282"/>
      <c r="RY1" s="282"/>
      <c r="RZ1" s="282"/>
      <c r="SA1" s="282"/>
      <c r="SB1" s="282"/>
      <c r="SC1" s="282"/>
      <c r="SD1" s="282" t="s">
        <v>73</v>
      </c>
      <c r="SE1" s="282"/>
      <c r="SF1" s="282"/>
      <c r="SG1" s="282"/>
      <c r="SH1" s="282"/>
      <c r="SI1" s="282"/>
      <c r="SJ1" s="282"/>
      <c r="SK1" s="282" t="s">
        <v>73</v>
      </c>
      <c r="SL1" s="282"/>
      <c r="SM1" s="282"/>
      <c r="SN1" s="282"/>
      <c r="SO1" s="282"/>
      <c r="SP1" s="282"/>
      <c r="SQ1" s="282"/>
      <c r="SR1" s="315" t="s">
        <v>73</v>
      </c>
      <c r="SS1" s="315"/>
      <c r="ST1" s="315"/>
      <c r="SU1" s="315"/>
      <c r="SV1" s="315"/>
      <c r="SW1" s="315"/>
      <c r="SX1" s="315"/>
      <c r="SY1" s="315" t="s">
        <v>73</v>
      </c>
      <c r="SZ1" s="315"/>
      <c r="TA1" s="315"/>
      <c r="TB1" s="315"/>
      <c r="TC1" s="315"/>
      <c r="TD1" s="315"/>
      <c r="TE1" s="315"/>
      <c r="TF1" s="282" t="s">
        <v>73</v>
      </c>
      <c r="TG1" s="282"/>
      <c r="TH1" s="282"/>
      <c r="TI1" s="282"/>
      <c r="TJ1" s="282"/>
      <c r="TK1" s="282"/>
      <c r="TL1" s="282"/>
      <c r="TM1" s="282" t="s">
        <v>73</v>
      </c>
      <c r="TN1" s="282"/>
      <c r="TO1" s="282"/>
      <c r="TP1" s="282"/>
      <c r="TQ1" s="282"/>
      <c r="TR1" s="282"/>
      <c r="TS1" s="282"/>
      <c r="TT1" s="282" t="s">
        <v>73</v>
      </c>
      <c r="TU1" s="282"/>
      <c r="TV1" s="282"/>
      <c r="TW1" s="282"/>
      <c r="TX1" s="282"/>
      <c r="TY1" s="282"/>
      <c r="TZ1" s="282"/>
      <c r="UA1" s="282" t="s">
        <v>73</v>
      </c>
      <c r="UB1" s="282"/>
      <c r="UC1" s="282"/>
      <c r="UD1" s="282"/>
      <c r="UE1" s="282"/>
      <c r="UF1" s="282"/>
      <c r="UG1" s="282"/>
      <c r="UH1" s="282" t="s">
        <v>73</v>
      </c>
      <c r="UI1" s="282"/>
      <c r="UJ1" s="282"/>
      <c r="UK1" s="282"/>
      <c r="UL1" s="282"/>
      <c r="UM1" s="282"/>
      <c r="UN1" s="282"/>
      <c r="UO1" s="282" t="s">
        <v>73</v>
      </c>
      <c r="UP1" s="282"/>
      <c r="UQ1" s="282"/>
      <c r="UR1" s="282"/>
      <c r="US1" s="282"/>
      <c r="UT1" s="282"/>
      <c r="UU1" s="282"/>
      <c r="UV1" s="282" t="s">
        <v>73</v>
      </c>
      <c r="UW1" s="282"/>
      <c r="UX1" s="282"/>
      <c r="UY1" s="282"/>
      <c r="UZ1" s="282"/>
      <c r="VA1" s="282"/>
      <c r="VB1" s="282"/>
      <c r="VC1" s="282" t="s">
        <v>73</v>
      </c>
      <c r="VD1" s="282"/>
      <c r="VE1" s="282"/>
      <c r="VF1" s="282"/>
      <c r="VG1" s="282"/>
      <c r="VH1" s="282"/>
      <c r="VI1" s="282"/>
      <c r="VJ1" s="282" t="s">
        <v>73</v>
      </c>
      <c r="VK1" s="282"/>
      <c r="VL1" s="282"/>
      <c r="VM1" s="282"/>
      <c r="VN1" s="282"/>
      <c r="VO1" s="282"/>
      <c r="VP1" s="282"/>
      <c r="VQ1" s="282" t="s">
        <v>73</v>
      </c>
      <c r="VR1" s="282"/>
      <c r="VS1" s="282"/>
      <c r="VT1" s="282"/>
      <c r="VU1" s="282"/>
      <c r="VV1" s="282"/>
      <c r="VW1" s="282"/>
      <c r="VX1" s="282" t="s">
        <v>73</v>
      </c>
      <c r="VY1" s="282"/>
      <c r="VZ1" s="282"/>
      <c r="WA1" s="282"/>
      <c r="WB1" s="282"/>
      <c r="WC1" s="282"/>
      <c r="WD1" s="282"/>
      <c r="WE1" s="282" t="s">
        <v>73</v>
      </c>
      <c r="WF1" s="282"/>
      <c r="WG1" s="282"/>
      <c r="WH1" s="282"/>
      <c r="WI1" s="282"/>
      <c r="WJ1" s="282"/>
      <c r="WK1" s="282"/>
      <c r="WL1" s="282" t="s">
        <v>73</v>
      </c>
      <c r="WM1" s="282"/>
      <c r="WN1" s="282"/>
      <c r="WO1" s="282"/>
      <c r="WP1" s="282"/>
      <c r="WQ1" s="282"/>
      <c r="WR1" s="282"/>
      <c r="WS1" s="282" t="s">
        <v>73</v>
      </c>
      <c r="WT1" s="282"/>
      <c r="WU1" s="282"/>
      <c r="WV1" s="282"/>
      <c r="WW1" s="282"/>
      <c r="WX1" s="282"/>
      <c r="WY1" s="282"/>
      <c r="WZ1" s="282" t="s">
        <v>73</v>
      </c>
      <c r="XA1" s="282"/>
      <c r="XB1" s="282"/>
      <c r="XC1" s="282"/>
      <c r="XD1" s="282"/>
      <c r="XE1" s="282"/>
      <c r="XF1" s="282"/>
      <c r="XG1" s="282" t="s">
        <v>73</v>
      </c>
      <c r="XH1" s="282"/>
      <c r="XI1" s="282"/>
      <c r="XJ1" s="282"/>
      <c r="XK1" s="282"/>
      <c r="XL1" s="282"/>
      <c r="XM1" s="282"/>
      <c r="XN1" s="282" t="s">
        <v>73</v>
      </c>
      <c r="XO1" s="282"/>
      <c r="XP1" s="282"/>
      <c r="XQ1" s="282"/>
      <c r="XR1" s="282"/>
      <c r="XS1" s="282"/>
      <c r="XT1" s="282"/>
      <c r="XU1" s="282" t="s">
        <v>73</v>
      </c>
      <c r="XV1" s="282"/>
      <c r="XW1" s="282"/>
      <c r="XX1" s="282"/>
      <c r="XY1" s="282"/>
      <c r="XZ1" s="282"/>
      <c r="YA1" s="282"/>
      <c r="YB1" s="282" t="s">
        <v>73</v>
      </c>
      <c r="YC1" s="282"/>
      <c r="YD1" s="282"/>
      <c r="YE1" s="282"/>
      <c r="YF1" s="282"/>
      <c r="YG1" s="282"/>
      <c r="YH1" s="282"/>
      <c r="YI1" s="282" t="s">
        <v>73</v>
      </c>
      <c r="YJ1" s="282"/>
      <c r="YK1" s="282"/>
      <c r="YL1" s="282"/>
      <c r="YM1" s="282"/>
      <c r="YN1" s="282"/>
      <c r="YO1" s="282"/>
      <c r="YP1" s="282" t="s">
        <v>73</v>
      </c>
      <c r="YQ1" s="282"/>
      <c r="YR1" s="282"/>
      <c r="YS1" s="282"/>
      <c r="YT1" s="282"/>
      <c r="YU1" s="282"/>
      <c r="YV1" s="282"/>
      <c r="YW1" s="282" t="s">
        <v>73</v>
      </c>
      <c r="YX1" s="282"/>
      <c r="YY1" s="282"/>
      <c r="YZ1" s="282"/>
      <c r="ZA1" s="282"/>
      <c r="ZB1" s="282"/>
      <c r="ZC1" s="282"/>
      <c r="ZD1" s="282" t="s">
        <v>73</v>
      </c>
      <c r="ZE1" s="282"/>
      <c r="ZF1" s="282"/>
      <c r="ZG1" s="282"/>
      <c r="ZH1" s="282"/>
      <c r="ZI1" s="282"/>
      <c r="ZJ1" s="282"/>
      <c r="ZK1" s="282" t="s">
        <v>73</v>
      </c>
      <c r="ZL1" s="282"/>
      <c r="ZM1" s="282"/>
      <c r="ZN1" s="282"/>
      <c r="ZO1" s="282"/>
      <c r="ZP1" s="282"/>
      <c r="ZQ1" s="282"/>
      <c r="ZR1" s="282" t="s">
        <v>73</v>
      </c>
      <c r="ZS1" s="282"/>
      <c r="ZT1" s="282"/>
      <c r="ZU1" s="282"/>
      <c r="ZV1" s="282"/>
      <c r="ZW1" s="282"/>
      <c r="ZX1" s="282"/>
      <c r="ZY1" s="282" t="s">
        <v>73</v>
      </c>
      <c r="ZZ1" s="282"/>
      <c r="AAA1" s="282"/>
      <c r="AAB1" s="282"/>
      <c r="AAC1" s="282"/>
      <c r="AAD1" s="282"/>
      <c r="AAE1" s="282"/>
      <c r="AAF1" s="282" t="s">
        <v>73</v>
      </c>
      <c r="AAG1" s="282"/>
      <c r="AAH1" s="282"/>
      <c r="AAI1" s="282"/>
      <c r="AAJ1" s="282"/>
      <c r="AAK1" s="282"/>
      <c r="AAL1" s="282"/>
      <c r="AAM1" s="282" t="s">
        <v>73</v>
      </c>
      <c r="AAN1" s="282"/>
      <c r="AAO1" s="282"/>
      <c r="AAP1" s="282"/>
      <c r="AAQ1" s="282"/>
      <c r="AAR1" s="282"/>
      <c r="AAS1" s="282"/>
      <c r="AAT1" s="282" t="s">
        <v>73</v>
      </c>
      <c r="AAU1" s="282"/>
      <c r="AAV1" s="282"/>
      <c r="AAW1" s="282"/>
      <c r="AAX1" s="282"/>
      <c r="AAY1" s="282"/>
      <c r="AAZ1" s="282"/>
      <c r="ABA1" s="282" t="s">
        <v>73</v>
      </c>
      <c r="ABB1" s="282"/>
      <c r="ABC1" s="282"/>
      <c r="ABD1" s="282"/>
      <c r="ABE1" s="282"/>
      <c r="ABF1" s="282"/>
      <c r="ABG1" s="282"/>
      <c r="ABH1" s="282" t="s">
        <v>73</v>
      </c>
      <c r="ABI1" s="282"/>
      <c r="ABJ1" s="282"/>
      <c r="ABK1" s="282"/>
      <c r="ABL1" s="282"/>
      <c r="ABM1" s="282"/>
      <c r="ABN1" s="282"/>
      <c r="ABO1" s="282" t="s">
        <v>73</v>
      </c>
      <c r="ABP1" s="282"/>
      <c r="ABQ1" s="282"/>
      <c r="ABR1" s="282"/>
      <c r="ABS1" s="282"/>
      <c r="ABT1" s="282"/>
      <c r="ABU1" s="282"/>
      <c r="ABV1" s="316" t="s">
        <v>830</v>
      </c>
      <c r="ABW1" s="317"/>
      <c r="ABX1" s="317"/>
      <c r="ABY1" s="317"/>
      <c r="ABZ1" s="317"/>
      <c r="ACA1" s="317"/>
      <c r="ACB1" s="318"/>
    </row>
    <row r="2" spans="1:756">
      <c r="A2" s="319"/>
      <c r="B2" s="320"/>
      <c r="C2" s="320"/>
      <c r="D2" s="320"/>
      <c r="E2" s="320"/>
      <c r="F2" s="320"/>
      <c r="G2" s="321"/>
      <c r="H2" s="283" t="s">
        <v>831</v>
      </c>
      <c r="I2" s="283"/>
      <c r="J2" s="283"/>
      <c r="K2" s="283"/>
      <c r="L2" s="283"/>
      <c r="M2" s="283"/>
      <c r="N2" s="283"/>
      <c r="O2" s="283" t="s">
        <v>834</v>
      </c>
      <c r="P2" s="283"/>
      <c r="Q2" s="283"/>
      <c r="R2" s="283"/>
      <c r="S2" s="283"/>
      <c r="T2" s="283"/>
      <c r="U2" s="283"/>
      <c r="V2" s="283" t="s">
        <v>837</v>
      </c>
      <c r="W2" s="283"/>
      <c r="X2" s="283"/>
      <c r="Y2" s="283"/>
      <c r="Z2" s="283"/>
      <c r="AA2" s="283"/>
      <c r="AB2" s="283"/>
      <c r="AC2" s="283" t="s">
        <v>838</v>
      </c>
      <c r="AD2" s="283"/>
      <c r="AE2" s="283"/>
      <c r="AF2" s="283"/>
      <c r="AG2" s="283"/>
      <c r="AH2" s="283"/>
      <c r="AI2" s="283"/>
      <c r="AJ2" s="283" t="s">
        <v>839</v>
      </c>
      <c r="AK2" s="283"/>
      <c r="AL2" s="283"/>
      <c r="AM2" s="283"/>
      <c r="AN2" s="283"/>
      <c r="AO2" s="283"/>
      <c r="AP2" s="283"/>
      <c r="AQ2" s="283" t="s">
        <v>842</v>
      </c>
      <c r="AR2" s="283"/>
      <c r="AS2" s="283"/>
      <c r="AT2" s="283"/>
      <c r="AU2" s="283"/>
      <c r="AV2" s="283"/>
      <c r="AW2" s="283"/>
      <c r="AX2" s="283" t="s">
        <v>845</v>
      </c>
      <c r="AY2" s="283"/>
      <c r="AZ2" s="283"/>
      <c r="BA2" s="283"/>
      <c r="BB2" s="283"/>
      <c r="BC2" s="283"/>
      <c r="BD2" s="283"/>
      <c r="BE2" s="283" t="s">
        <v>848</v>
      </c>
      <c r="BF2" s="283"/>
      <c r="BG2" s="283"/>
      <c r="BH2" s="283"/>
      <c r="BI2" s="283"/>
      <c r="BJ2" s="283"/>
      <c r="BK2" s="283"/>
      <c r="BL2" s="283" t="s">
        <v>851</v>
      </c>
      <c r="BM2" s="283"/>
      <c r="BN2" s="283"/>
      <c r="BO2" s="283"/>
      <c r="BP2" s="283"/>
      <c r="BQ2" s="283"/>
      <c r="BR2" s="283"/>
      <c r="BS2" s="283" t="s">
        <v>854</v>
      </c>
      <c r="BT2" s="283"/>
      <c r="BU2" s="283"/>
      <c r="BV2" s="283"/>
      <c r="BW2" s="283"/>
      <c r="BX2" s="283"/>
      <c r="BY2" s="283"/>
      <c r="BZ2" s="283" t="s">
        <v>857</v>
      </c>
      <c r="CA2" s="283"/>
      <c r="CB2" s="283"/>
      <c r="CC2" s="283"/>
      <c r="CD2" s="283"/>
      <c r="CE2" s="283"/>
      <c r="CF2" s="283"/>
      <c r="CG2" s="283" t="s">
        <v>860</v>
      </c>
      <c r="CH2" s="283"/>
      <c r="CI2" s="283"/>
      <c r="CJ2" s="283"/>
      <c r="CK2" s="283"/>
      <c r="CL2" s="283"/>
      <c r="CM2" s="283"/>
      <c r="CN2" s="283" t="s">
        <v>863</v>
      </c>
      <c r="CO2" s="283"/>
      <c r="CP2" s="283"/>
      <c r="CQ2" s="283"/>
      <c r="CR2" s="283"/>
      <c r="CS2" s="283"/>
      <c r="CT2" s="283"/>
      <c r="CU2" s="283" t="s">
        <v>866</v>
      </c>
      <c r="CV2" s="283"/>
      <c r="CW2" s="283"/>
      <c r="CX2" s="283"/>
      <c r="CY2" s="283"/>
      <c r="CZ2" s="283"/>
      <c r="DA2" s="283"/>
      <c r="DB2" s="283" t="s">
        <v>869</v>
      </c>
      <c r="DC2" s="283"/>
      <c r="DD2" s="283"/>
      <c r="DE2" s="283"/>
      <c r="DF2" s="283"/>
      <c r="DG2" s="283"/>
      <c r="DH2" s="283"/>
      <c r="DI2" s="283" t="s">
        <v>870</v>
      </c>
      <c r="DJ2" s="283"/>
      <c r="DK2" s="283"/>
      <c r="DL2" s="283"/>
      <c r="DM2" s="283"/>
      <c r="DN2" s="283"/>
      <c r="DO2" s="283"/>
      <c r="DP2" s="283" t="s">
        <v>872</v>
      </c>
      <c r="DQ2" s="283"/>
      <c r="DR2" s="283"/>
      <c r="DS2" s="283"/>
      <c r="DT2" s="283"/>
      <c r="DU2" s="283"/>
      <c r="DV2" s="283"/>
      <c r="DW2" s="283" t="s">
        <v>875</v>
      </c>
      <c r="DX2" s="283"/>
      <c r="DY2" s="283"/>
      <c r="DZ2" s="283"/>
      <c r="EA2" s="283"/>
      <c r="EB2" s="283"/>
      <c r="EC2" s="283"/>
      <c r="ED2" s="283" t="s">
        <v>878</v>
      </c>
      <c r="EE2" s="283"/>
      <c r="EF2" s="283"/>
      <c r="EG2" s="283"/>
      <c r="EH2" s="283"/>
      <c r="EI2" s="283"/>
      <c r="EJ2" s="283"/>
      <c r="EK2" s="283" t="s">
        <v>881</v>
      </c>
      <c r="EL2" s="283"/>
      <c r="EM2" s="283"/>
      <c r="EN2" s="283"/>
      <c r="EO2" s="283"/>
      <c r="EP2" s="283"/>
      <c r="EQ2" s="283"/>
      <c r="ER2" s="283" t="s">
        <v>884</v>
      </c>
      <c r="ES2" s="283"/>
      <c r="ET2" s="283"/>
      <c r="EU2" s="283"/>
      <c r="EV2" s="283"/>
      <c r="EW2" s="283"/>
      <c r="EX2" s="283"/>
      <c r="EY2" s="283" t="s">
        <v>887</v>
      </c>
      <c r="EZ2" s="283"/>
      <c r="FA2" s="283"/>
      <c r="FB2" s="283"/>
      <c r="FC2" s="283"/>
      <c r="FD2" s="283"/>
      <c r="FE2" s="283"/>
      <c r="FF2" s="283" t="s">
        <v>890</v>
      </c>
      <c r="FG2" s="283"/>
      <c r="FH2" s="283"/>
      <c r="FI2" s="283"/>
      <c r="FJ2" s="283"/>
      <c r="FK2" s="283"/>
      <c r="FL2" s="283"/>
      <c r="FM2" s="283" t="s">
        <v>893</v>
      </c>
      <c r="FN2" s="283"/>
      <c r="FO2" s="283"/>
      <c r="FP2" s="283"/>
      <c r="FQ2" s="283"/>
      <c r="FR2" s="283"/>
      <c r="FS2" s="283"/>
      <c r="FT2" s="283" t="s">
        <v>896</v>
      </c>
      <c r="FU2" s="283"/>
      <c r="FV2" s="283"/>
      <c r="FW2" s="283"/>
      <c r="FX2" s="283"/>
      <c r="FY2" s="283"/>
      <c r="FZ2" s="283"/>
      <c r="GA2" s="283" t="s">
        <v>899</v>
      </c>
      <c r="GB2" s="283"/>
      <c r="GC2" s="283"/>
      <c r="GD2" s="283"/>
      <c r="GE2" s="283"/>
      <c r="GF2" s="283"/>
      <c r="GG2" s="283"/>
      <c r="GH2" s="283" t="s">
        <v>902</v>
      </c>
      <c r="GI2" s="283"/>
      <c r="GJ2" s="283"/>
      <c r="GK2" s="283"/>
      <c r="GL2" s="283"/>
      <c r="GM2" s="283"/>
      <c r="GN2" s="283"/>
      <c r="GO2" s="283" t="s">
        <v>905</v>
      </c>
      <c r="GP2" s="283"/>
      <c r="GQ2" s="283"/>
      <c r="GR2" s="283"/>
      <c r="GS2" s="283"/>
      <c r="GT2" s="283"/>
      <c r="GU2" s="283"/>
      <c r="GV2" s="283" t="s">
        <v>908</v>
      </c>
      <c r="GW2" s="283"/>
      <c r="GX2" s="283"/>
      <c r="GY2" s="283"/>
      <c r="GZ2" s="283"/>
      <c r="HA2" s="283"/>
      <c r="HB2" s="283"/>
      <c r="HC2" s="283" t="s">
        <v>911</v>
      </c>
      <c r="HD2" s="283"/>
      <c r="HE2" s="283"/>
      <c r="HF2" s="283"/>
      <c r="HG2" s="283"/>
      <c r="HH2" s="283"/>
      <c r="HI2" s="283"/>
      <c r="HJ2" s="283" t="s">
        <v>913</v>
      </c>
      <c r="HK2" s="283"/>
      <c r="HL2" s="283"/>
      <c r="HM2" s="283"/>
      <c r="HN2" s="283"/>
      <c r="HO2" s="283"/>
      <c r="HP2" s="283"/>
      <c r="HQ2" s="283" t="s">
        <v>916</v>
      </c>
      <c r="HR2" s="283"/>
      <c r="HS2" s="283"/>
      <c r="HT2" s="283"/>
      <c r="HU2" s="283"/>
      <c r="HV2" s="283"/>
      <c r="HW2" s="283"/>
      <c r="HX2" s="283" t="s">
        <v>918</v>
      </c>
      <c r="HY2" s="283"/>
      <c r="HZ2" s="283"/>
      <c r="IA2" s="283"/>
      <c r="IB2" s="283"/>
      <c r="IC2" s="283"/>
      <c r="ID2" s="283"/>
      <c r="IE2" s="283" t="s">
        <v>920</v>
      </c>
      <c r="IF2" s="283"/>
      <c r="IG2" s="283"/>
      <c r="IH2" s="283"/>
      <c r="II2" s="283"/>
      <c r="IJ2" s="283"/>
      <c r="IK2" s="283"/>
      <c r="IL2" s="283" t="s">
        <v>921</v>
      </c>
      <c r="IM2" s="283"/>
      <c r="IN2" s="283"/>
      <c r="IO2" s="283"/>
      <c r="IP2" s="283"/>
      <c r="IQ2" s="283"/>
      <c r="IR2" s="283"/>
      <c r="IS2" s="283" t="s">
        <v>922</v>
      </c>
      <c r="IT2" s="283"/>
      <c r="IU2" s="283"/>
      <c r="IV2" s="283"/>
      <c r="IW2" s="283"/>
      <c r="IX2" s="283"/>
      <c r="IY2" s="283"/>
      <c r="IZ2" s="283" t="s">
        <v>925</v>
      </c>
      <c r="JA2" s="283"/>
      <c r="JB2" s="283"/>
      <c r="JC2" s="283"/>
      <c r="JD2" s="283"/>
      <c r="JE2" s="283"/>
      <c r="JF2" s="283"/>
      <c r="JG2" s="283" t="s">
        <v>928</v>
      </c>
      <c r="JH2" s="283"/>
      <c r="JI2" s="283"/>
      <c r="JJ2" s="283"/>
      <c r="JK2" s="283"/>
      <c r="JL2" s="283"/>
      <c r="JM2" s="283"/>
      <c r="JN2" s="283" t="s">
        <v>931</v>
      </c>
      <c r="JO2" s="283"/>
      <c r="JP2" s="283"/>
      <c r="JQ2" s="283"/>
      <c r="JR2" s="283"/>
      <c r="JS2" s="283"/>
      <c r="JT2" s="283"/>
      <c r="JU2" s="283" t="s">
        <v>934</v>
      </c>
      <c r="JV2" s="283"/>
      <c r="JW2" s="283"/>
      <c r="JX2" s="283"/>
      <c r="JY2" s="283"/>
      <c r="JZ2" s="283"/>
      <c r="KA2" s="283"/>
      <c r="KB2" s="283" t="s">
        <v>936</v>
      </c>
      <c r="KC2" s="283"/>
      <c r="KD2" s="283"/>
      <c r="KE2" s="283"/>
      <c r="KF2" s="283"/>
      <c r="KG2" s="283"/>
      <c r="KH2" s="283"/>
      <c r="KI2" s="283" t="s">
        <v>1660</v>
      </c>
      <c r="KJ2" s="283"/>
      <c r="KK2" s="283"/>
      <c r="KL2" s="283"/>
      <c r="KM2" s="283"/>
      <c r="KN2" s="283"/>
      <c r="KO2" s="283"/>
      <c r="KP2" s="283" t="s">
        <v>940</v>
      </c>
      <c r="KQ2" s="283"/>
      <c r="KR2" s="283"/>
      <c r="KS2" s="283"/>
      <c r="KT2" s="283"/>
      <c r="KU2" s="283"/>
      <c r="KV2" s="283"/>
      <c r="KW2" s="283" t="s">
        <v>943</v>
      </c>
      <c r="KX2" s="283"/>
      <c r="KY2" s="283"/>
      <c r="KZ2" s="283"/>
      <c r="LA2" s="283"/>
      <c r="LB2" s="283"/>
      <c r="LC2" s="283"/>
      <c r="LD2" s="283" t="s">
        <v>946</v>
      </c>
      <c r="LE2" s="283"/>
      <c r="LF2" s="283"/>
      <c r="LG2" s="283"/>
      <c r="LH2" s="283"/>
      <c r="LI2" s="283"/>
      <c r="LJ2" s="283"/>
      <c r="LK2" s="283" t="s">
        <v>948</v>
      </c>
      <c r="LL2" s="283"/>
      <c r="LM2" s="283"/>
      <c r="LN2" s="283"/>
      <c r="LO2" s="283"/>
      <c r="LP2" s="283"/>
      <c r="LQ2" s="283"/>
      <c r="LR2" s="283" t="s">
        <v>949</v>
      </c>
      <c r="LS2" s="283"/>
      <c r="LT2" s="283"/>
      <c r="LU2" s="283"/>
      <c r="LV2" s="283"/>
      <c r="LW2" s="283"/>
      <c r="LX2" s="283"/>
      <c r="LY2" s="283" t="s">
        <v>952</v>
      </c>
      <c r="LZ2" s="283"/>
      <c r="MA2" s="283"/>
      <c r="MB2" s="283"/>
      <c r="MC2" s="283"/>
      <c r="MD2" s="283"/>
      <c r="ME2" s="283"/>
      <c r="MF2" s="283" t="s">
        <v>955</v>
      </c>
      <c r="MG2" s="283"/>
      <c r="MH2" s="283"/>
      <c r="MI2" s="283"/>
      <c r="MJ2" s="283"/>
      <c r="MK2" s="283"/>
      <c r="ML2" s="283"/>
      <c r="MM2" s="283" t="s">
        <v>958</v>
      </c>
      <c r="MN2" s="283"/>
      <c r="MO2" s="283"/>
      <c r="MP2" s="283"/>
      <c r="MQ2" s="283"/>
      <c r="MR2" s="283"/>
      <c r="MS2" s="283"/>
      <c r="MT2" s="283" t="s">
        <v>961</v>
      </c>
      <c r="MU2" s="283"/>
      <c r="MV2" s="283"/>
      <c r="MW2" s="283"/>
      <c r="MX2" s="283"/>
      <c r="MY2" s="283"/>
      <c r="MZ2" s="283"/>
      <c r="NA2" s="283" t="s">
        <v>964</v>
      </c>
      <c r="NB2" s="283"/>
      <c r="NC2" s="283"/>
      <c r="ND2" s="283"/>
      <c r="NE2" s="283"/>
      <c r="NF2" s="283"/>
      <c r="NG2" s="283"/>
      <c r="NH2" s="283" t="s">
        <v>967</v>
      </c>
      <c r="NI2" s="283"/>
      <c r="NJ2" s="283"/>
      <c r="NK2" s="283"/>
      <c r="NL2" s="283"/>
      <c r="NM2" s="283"/>
      <c r="NN2" s="283"/>
      <c r="NO2" s="283" t="s">
        <v>970</v>
      </c>
      <c r="NP2" s="283"/>
      <c r="NQ2" s="283"/>
      <c r="NR2" s="283"/>
      <c r="NS2" s="283"/>
      <c r="NT2" s="283"/>
      <c r="NU2" s="283"/>
      <c r="NV2" s="283" t="s">
        <v>973</v>
      </c>
      <c r="NW2" s="283"/>
      <c r="NX2" s="283"/>
      <c r="NY2" s="283"/>
      <c r="NZ2" s="283"/>
      <c r="OA2" s="283"/>
      <c r="OB2" s="283"/>
      <c r="OC2" s="283" t="s">
        <v>976</v>
      </c>
      <c r="OD2" s="283"/>
      <c r="OE2" s="283"/>
      <c r="OF2" s="283"/>
      <c r="OG2" s="283"/>
      <c r="OH2" s="283"/>
      <c r="OI2" s="283"/>
      <c r="OJ2" s="283" t="s">
        <v>979</v>
      </c>
      <c r="OK2" s="283"/>
      <c r="OL2" s="283"/>
      <c r="OM2" s="283"/>
      <c r="ON2" s="283"/>
      <c r="OO2" s="283"/>
      <c r="OP2" s="283"/>
      <c r="OQ2" s="283" t="s">
        <v>982</v>
      </c>
      <c r="OR2" s="283"/>
      <c r="OS2" s="283"/>
      <c r="OT2" s="283"/>
      <c r="OU2" s="283"/>
      <c r="OV2" s="283"/>
      <c r="OW2" s="283"/>
      <c r="OX2" s="283" t="s">
        <v>985</v>
      </c>
      <c r="OY2" s="283"/>
      <c r="OZ2" s="283"/>
      <c r="PA2" s="283"/>
      <c r="PB2" s="283"/>
      <c r="PC2" s="283"/>
      <c r="PD2" s="283"/>
      <c r="PE2" s="283" t="s">
        <v>988</v>
      </c>
      <c r="PF2" s="283"/>
      <c r="PG2" s="283"/>
      <c r="PH2" s="283"/>
      <c r="PI2" s="283"/>
      <c r="PJ2" s="283"/>
      <c r="PK2" s="283"/>
      <c r="PL2" s="283" t="s">
        <v>991</v>
      </c>
      <c r="PM2" s="283"/>
      <c r="PN2" s="283"/>
      <c r="PO2" s="283"/>
      <c r="PP2" s="283"/>
      <c r="PQ2" s="283"/>
      <c r="PR2" s="283"/>
      <c r="PS2" s="283" t="s">
        <v>994</v>
      </c>
      <c r="PT2" s="283"/>
      <c r="PU2" s="283"/>
      <c r="PV2" s="283"/>
      <c r="PW2" s="283"/>
      <c r="PX2" s="283"/>
      <c r="PY2" s="283"/>
      <c r="PZ2" s="283" t="s">
        <v>997</v>
      </c>
      <c r="QA2" s="283"/>
      <c r="QB2" s="283"/>
      <c r="QC2" s="283"/>
      <c r="QD2" s="283"/>
      <c r="QE2" s="283"/>
      <c r="QF2" s="283"/>
      <c r="QG2" s="283" t="s">
        <v>1000</v>
      </c>
      <c r="QH2" s="283"/>
      <c r="QI2" s="283"/>
      <c r="QJ2" s="283"/>
      <c r="QK2" s="283"/>
      <c r="QL2" s="283"/>
      <c r="QM2" s="283"/>
      <c r="QN2" s="283" t="s">
        <v>1003</v>
      </c>
      <c r="QO2" s="283"/>
      <c r="QP2" s="283"/>
      <c r="QQ2" s="283"/>
      <c r="QR2" s="283"/>
      <c r="QS2" s="283"/>
      <c r="QT2" s="283"/>
      <c r="QU2" s="283" t="s">
        <v>1006</v>
      </c>
      <c r="QV2" s="283"/>
      <c r="QW2" s="283"/>
      <c r="QX2" s="283"/>
      <c r="QY2" s="283"/>
      <c r="QZ2" s="283"/>
      <c r="RA2" s="283"/>
      <c r="RB2" s="283" t="s">
        <v>1009</v>
      </c>
      <c r="RC2" s="283"/>
      <c r="RD2" s="283"/>
      <c r="RE2" s="283"/>
      <c r="RF2" s="283"/>
      <c r="RG2" s="283"/>
      <c r="RH2" s="283"/>
      <c r="RI2" s="283" t="s">
        <v>1012</v>
      </c>
      <c r="RJ2" s="283"/>
      <c r="RK2" s="283"/>
      <c r="RL2" s="283"/>
      <c r="RM2" s="283"/>
      <c r="RN2" s="283"/>
      <c r="RO2" s="283"/>
      <c r="RP2" s="283" t="s">
        <v>1015</v>
      </c>
      <c r="RQ2" s="283"/>
      <c r="RR2" s="283"/>
      <c r="RS2" s="283"/>
      <c r="RT2" s="283"/>
      <c r="RU2" s="283"/>
      <c r="RV2" s="283"/>
      <c r="RW2" s="283" t="s">
        <v>1017</v>
      </c>
      <c r="RX2" s="283"/>
      <c r="RY2" s="283"/>
      <c r="RZ2" s="283"/>
      <c r="SA2" s="283"/>
      <c r="SB2" s="283"/>
      <c r="SC2" s="283"/>
      <c r="SD2" s="283" t="s">
        <v>1019</v>
      </c>
      <c r="SE2" s="283"/>
      <c r="SF2" s="283"/>
      <c r="SG2" s="283"/>
      <c r="SH2" s="283"/>
      <c r="SI2" s="283"/>
      <c r="SJ2" s="283"/>
      <c r="SK2" s="283" t="s">
        <v>1022</v>
      </c>
      <c r="SL2" s="283"/>
      <c r="SM2" s="283"/>
      <c r="SN2" s="283"/>
      <c r="SO2" s="283"/>
      <c r="SP2" s="283"/>
      <c r="SQ2" s="283"/>
      <c r="SR2" s="289" t="s">
        <v>1025</v>
      </c>
      <c r="SS2" s="289"/>
      <c r="ST2" s="289"/>
      <c r="SU2" s="289"/>
      <c r="SV2" s="289"/>
      <c r="SW2" s="289"/>
      <c r="SX2" s="289"/>
      <c r="SY2" s="289" t="s">
        <v>1028</v>
      </c>
      <c r="SZ2" s="289"/>
      <c r="TA2" s="289"/>
      <c r="TB2" s="289"/>
      <c r="TC2" s="289"/>
      <c r="TD2" s="289"/>
      <c r="TE2" s="289"/>
      <c r="TF2" s="283" t="s">
        <v>1031</v>
      </c>
      <c r="TG2" s="283"/>
      <c r="TH2" s="283"/>
      <c r="TI2" s="283"/>
      <c r="TJ2" s="283"/>
      <c r="TK2" s="283"/>
      <c r="TL2" s="283"/>
      <c r="TM2" s="283" t="s">
        <v>1034</v>
      </c>
      <c r="TN2" s="283"/>
      <c r="TO2" s="283"/>
      <c r="TP2" s="283"/>
      <c r="TQ2" s="283"/>
      <c r="TR2" s="283"/>
      <c r="TS2" s="283"/>
      <c r="TT2" s="283" t="s">
        <v>1035</v>
      </c>
      <c r="TU2" s="283"/>
      <c r="TV2" s="283"/>
      <c r="TW2" s="283"/>
      <c r="TX2" s="283"/>
      <c r="TY2" s="283"/>
      <c r="TZ2" s="283"/>
      <c r="UA2" s="283" t="s">
        <v>1038</v>
      </c>
      <c r="UB2" s="283"/>
      <c r="UC2" s="283"/>
      <c r="UD2" s="283"/>
      <c r="UE2" s="283"/>
      <c r="UF2" s="283"/>
      <c r="UG2" s="283"/>
      <c r="UH2" s="283" t="s">
        <v>1041</v>
      </c>
      <c r="UI2" s="283"/>
      <c r="UJ2" s="283"/>
      <c r="UK2" s="283"/>
      <c r="UL2" s="283"/>
      <c r="UM2" s="283"/>
      <c r="UN2" s="283"/>
      <c r="UO2" s="283" t="s">
        <v>1044</v>
      </c>
      <c r="UP2" s="283"/>
      <c r="UQ2" s="283"/>
      <c r="UR2" s="283"/>
      <c r="US2" s="283"/>
      <c r="UT2" s="283"/>
      <c r="UU2" s="283"/>
      <c r="UV2" s="283" t="s">
        <v>1047</v>
      </c>
      <c r="UW2" s="283"/>
      <c r="UX2" s="283"/>
      <c r="UY2" s="283"/>
      <c r="UZ2" s="283"/>
      <c r="VA2" s="283"/>
      <c r="VB2" s="283"/>
      <c r="VC2" s="283" t="s">
        <v>1050</v>
      </c>
      <c r="VD2" s="283"/>
      <c r="VE2" s="283"/>
      <c r="VF2" s="283"/>
      <c r="VG2" s="283"/>
      <c r="VH2" s="283"/>
      <c r="VI2" s="283"/>
      <c r="VJ2" s="283" t="s">
        <v>1053</v>
      </c>
      <c r="VK2" s="283"/>
      <c r="VL2" s="283"/>
      <c r="VM2" s="283"/>
      <c r="VN2" s="283"/>
      <c r="VO2" s="283"/>
      <c r="VP2" s="283"/>
      <c r="VQ2" s="283" t="s">
        <v>1056</v>
      </c>
      <c r="VR2" s="283"/>
      <c r="VS2" s="283"/>
      <c r="VT2" s="283"/>
      <c r="VU2" s="283"/>
      <c r="VV2" s="283"/>
      <c r="VW2" s="283"/>
      <c r="VX2" s="283" t="s">
        <v>1059</v>
      </c>
      <c r="VY2" s="283"/>
      <c r="VZ2" s="283"/>
      <c r="WA2" s="283"/>
      <c r="WB2" s="283"/>
      <c r="WC2" s="283"/>
      <c r="WD2" s="283"/>
      <c r="WE2" s="283" t="s">
        <v>1062</v>
      </c>
      <c r="WF2" s="283"/>
      <c r="WG2" s="283"/>
      <c r="WH2" s="283"/>
      <c r="WI2" s="283"/>
      <c r="WJ2" s="283"/>
      <c r="WK2" s="283"/>
      <c r="WL2" s="283" t="s">
        <v>1065</v>
      </c>
      <c r="WM2" s="283"/>
      <c r="WN2" s="283"/>
      <c r="WO2" s="283"/>
      <c r="WP2" s="283"/>
      <c r="WQ2" s="283"/>
      <c r="WR2" s="283"/>
      <c r="WS2" s="283" t="s">
        <v>1068</v>
      </c>
      <c r="WT2" s="283"/>
      <c r="WU2" s="283"/>
      <c r="WV2" s="283"/>
      <c r="WW2" s="283"/>
      <c r="WX2" s="283"/>
      <c r="WY2" s="283"/>
      <c r="WZ2" s="283" t="s">
        <v>1070</v>
      </c>
      <c r="XA2" s="283"/>
      <c r="XB2" s="283"/>
      <c r="XC2" s="283"/>
      <c r="XD2" s="283"/>
      <c r="XE2" s="283"/>
      <c r="XF2" s="283"/>
      <c r="XG2" s="283" t="s">
        <v>1072</v>
      </c>
      <c r="XH2" s="283"/>
      <c r="XI2" s="283"/>
      <c r="XJ2" s="283"/>
      <c r="XK2" s="283"/>
      <c r="XL2" s="283"/>
      <c r="XM2" s="283"/>
      <c r="XN2" s="283" t="s">
        <v>1074</v>
      </c>
      <c r="XO2" s="283"/>
      <c r="XP2" s="283"/>
      <c r="XQ2" s="283"/>
      <c r="XR2" s="283"/>
      <c r="XS2" s="283"/>
      <c r="XT2" s="283"/>
      <c r="XU2" s="283" t="s">
        <v>1075</v>
      </c>
      <c r="XV2" s="283"/>
      <c r="XW2" s="283"/>
      <c r="XX2" s="283"/>
      <c r="XY2" s="283"/>
      <c r="XZ2" s="283"/>
      <c r="YA2" s="283"/>
      <c r="YB2" s="283" t="s">
        <v>1111</v>
      </c>
      <c r="YC2" s="283"/>
      <c r="YD2" s="283"/>
      <c r="YE2" s="283"/>
      <c r="YF2" s="283"/>
      <c r="YG2" s="283"/>
      <c r="YH2" s="283"/>
      <c r="YI2" s="283" t="s">
        <v>1076</v>
      </c>
      <c r="YJ2" s="283"/>
      <c r="YK2" s="283"/>
      <c r="YL2" s="283"/>
      <c r="YM2" s="283"/>
      <c r="YN2" s="283"/>
      <c r="YO2" s="283"/>
      <c r="YP2" s="283" t="s">
        <v>1077</v>
      </c>
      <c r="YQ2" s="283"/>
      <c r="YR2" s="283"/>
      <c r="YS2" s="283"/>
      <c r="YT2" s="283"/>
      <c r="YU2" s="283"/>
      <c r="YV2" s="283"/>
      <c r="YW2" s="283" t="s">
        <v>1080</v>
      </c>
      <c r="YX2" s="283"/>
      <c r="YY2" s="283"/>
      <c r="YZ2" s="283"/>
      <c r="ZA2" s="283"/>
      <c r="ZB2" s="283"/>
      <c r="ZC2" s="283"/>
      <c r="ZD2" s="283" t="s">
        <v>1083</v>
      </c>
      <c r="ZE2" s="283"/>
      <c r="ZF2" s="283"/>
      <c r="ZG2" s="283"/>
      <c r="ZH2" s="283"/>
      <c r="ZI2" s="283"/>
      <c r="ZJ2" s="283"/>
      <c r="ZK2" s="283" t="s">
        <v>1086</v>
      </c>
      <c r="ZL2" s="283"/>
      <c r="ZM2" s="283"/>
      <c r="ZN2" s="283"/>
      <c r="ZO2" s="283"/>
      <c r="ZP2" s="283"/>
      <c r="ZQ2" s="283"/>
      <c r="ZR2" s="283" t="s">
        <v>1091</v>
      </c>
      <c r="ZS2" s="283"/>
      <c r="ZT2" s="283"/>
      <c r="ZU2" s="283"/>
      <c r="ZV2" s="283"/>
      <c r="ZW2" s="283"/>
      <c r="ZX2" s="283"/>
      <c r="ZY2" s="283" t="s">
        <v>1092</v>
      </c>
      <c r="ZZ2" s="283"/>
      <c r="AAA2" s="283"/>
      <c r="AAB2" s="283"/>
      <c r="AAC2" s="283"/>
      <c r="AAD2" s="283"/>
      <c r="AAE2" s="283"/>
      <c r="AAF2" s="283" t="s">
        <v>1095</v>
      </c>
      <c r="AAG2" s="283"/>
      <c r="AAH2" s="283"/>
      <c r="AAI2" s="283"/>
      <c r="AAJ2" s="283"/>
      <c r="AAK2" s="283"/>
      <c r="AAL2" s="283"/>
      <c r="AAM2" s="283" t="s">
        <v>1098</v>
      </c>
      <c r="AAN2" s="283"/>
      <c r="AAO2" s="283"/>
      <c r="AAP2" s="283"/>
      <c r="AAQ2" s="283"/>
      <c r="AAR2" s="283"/>
      <c r="AAS2" s="283"/>
      <c r="AAT2" s="283" t="s">
        <v>1100</v>
      </c>
      <c r="AAU2" s="283"/>
      <c r="AAV2" s="283"/>
      <c r="AAW2" s="283"/>
      <c r="AAX2" s="283"/>
      <c r="AAY2" s="283"/>
      <c r="AAZ2" s="283"/>
      <c r="ABA2" s="283" t="s">
        <v>1103</v>
      </c>
      <c r="ABB2" s="283"/>
      <c r="ABC2" s="283"/>
      <c r="ABD2" s="283"/>
      <c r="ABE2" s="283"/>
      <c r="ABF2" s="283"/>
      <c r="ABG2" s="283"/>
      <c r="ABH2" s="283" t="s">
        <v>1106</v>
      </c>
      <c r="ABI2" s="283"/>
      <c r="ABJ2" s="283"/>
      <c r="ABK2" s="283"/>
      <c r="ABL2" s="283"/>
      <c r="ABM2" s="283"/>
      <c r="ABN2" s="283"/>
      <c r="ABO2" s="283" t="s">
        <v>1109</v>
      </c>
      <c r="ABP2" s="283"/>
      <c r="ABQ2" s="283"/>
      <c r="ABR2" s="283"/>
      <c r="ABS2" s="283"/>
      <c r="ABT2" s="283"/>
      <c r="ABU2" s="283"/>
      <c r="ABV2" s="319"/>
      <c r="ABW2" s="320"/>
      <c r="ABX2" s="320"/>
      <c r="ABY2" s="320"/>
      <c r="ABZ2" s="320"/>
      <c r="ACA2" s="320"/>
      <c r="ACB2" s="321"/>
    </row>
    <row r="3" spans="1:756" ht="15" customHeight="1">
      <c r="A3" s="319"/>
      <c r="B3" s="320"/>
      <c r="C3" s="320"/>
      <c r="D3" s="320"/>
      <c r="E3" s="320"/>
      <c r="F3" s="320"/>
      <c r="G3" s="321"/>
      <c r="H3" s="283" t="s">
        <v>832</v>
      </c>
      <c r="I3" s="283"/>
      <c r="J3" s="283"/>
      <c r="K3" s="283"/>
      <c r="L3" s="283"/>
      <c r="M3" s="283"/>
      <c r="N3" s="283"/>
      <c r="O3" s="283" t="s">
        <v>835</v>
      </c>
      <c r="P3" s="283"/>
      <c r="Q3" s="283"/>
      <c r="R3" s="283"/>
      <c r="S3" s="283"/>
      <c r="T3" s="283"/>
      <c r="U3" s="283"/>
      <c r="V3" s="283" t="s">
        <v>521</v>
      </c>
      <c r="W3" s="283"/>
      <c r="X3" s="283"/>
      <c r="Y3" s="283"/>
      <c r="Z3" s="283"/>
      <c r="AA3" s="283"/>
      <c r="AB3" s="283"/>
      <c r="AC3" s="283" t="s">
        <v>80</v>
      </c>
      <c r="AD3" s="283"/>
      <c r="AE3" s="283"/>
      <c r="AF3" s="283"/>
      <c r="AG3" s="283"/>
      <c r="AH3" s="283"/>
      <c r="AI3" s="283"/>
      <c r="AJ3" s="283" t="s">
        <v>840</v>
      </c>
      <c r="AK3" s="283"/>
      <c r="AL3" s="283"/>
      <c r="AM3" s="283"/>
      <c r="AN3" s="283"/>
      <c r="AO3" s="283"/>
      <c r="AP3" s="283"/>
      <c r="AQ3" s="283" t="s">
        <v>843</v>
      </c>
      <c r="AR3" s="283"/>
      <c r="AS3" s="283"/>
      <c r="AT3" s="283"/>
      <c r="AU3" s="283"/>
      <c r="AV3" s="283"/>
      <c r="AW3" s="283"/>
      <c r="AX3" s="283" t="s">
        <v>846</v>
      </c>
      <c r="AY3" s="283"/>
      <c r="AZ3" s="283"/>
      <c r="BA3" s="283"/>
      <c r="BB3" s="283"/>
      <c r="BC3" s="283"/>
      <c r="BD3" s="283"/>
      <c r="BE3" s="283" t="s">
        <v>849</v>
      </c>
      <c r="BF3" s="283"/>
      <c r="BG3" s="283"/>
      <c r="BH3" s="283"/>
      <c r="BI3" s="283"/>
      <c r="BJ3" s="283"/>
      <c r="BK3" s="283"/>
      <c r="BL3" s="283" t="s">
        <v>852</v>
      </c>
      <c r="BM3" s="283"/>
      <c r="BN3" s="283"/>
      <c r="BO3" s="283"/>
      <c r="BP3" s="283"/>
      <c r="BQ3" s="283"/>
      <c r="BR3" s="283"/>
      <c r="BS3" s="283" t="s">
        <v>855</v>
      </c>
      <c r="BT3" s="283"/>
      <c r="BU3" s="283"/>
      <c r="BV3" s="283"/>
      <c r="BW3" s="283"/>
      <c r="BX3" s="283"/>
      <c r="BY3" s="283"/>
      <c r="BZ3" s="283" t="s">
        <v>858</v>
      </c>
      <c r="CA3" s="283"/>
      <c r="CB3" s="283"/>
      <c r="CC3" s="283"/>
      <c r="CD3" s="283"/>
      <c r="CE3" s="283"/>
      <c r="CF3" s="283"/>
      <c r="CG3" s="283" t="s">
        <v>861</v>
      </c>
      <c r="CH3" s="283"/>
      <c r="CI3" s="283"/>
      <c r="CJ3" s="283"/>
      <c r="CK3" s="283"/>
      <c r="CL3" s="283"/>
      <c r="CM3" s="283"/>
      <c r="CN3" s="283" t="s">
        <v>864</v>
      </c>
      <c r="CO3" s="283"/>
      <c r="CP3" s="283"/>
      <c r="CQ3" s="283"/>
      <c r="CR3" s="283"/>
      <c r="CS3" s="283"/>
      <c r="CT3" s="283"/>
      <c r="CU3" s="283" t="s">
        <v>867</v>
      </c>
      <c r="CV3" s="283"/>
      <c r="CW3" s="283"/>
      <c r="CX3" s="283"/>
      <c r="CY3" s="283"/>
      <c r="CZ3" s="283"/>
      <c r="DA3" s="283"/>
      <c r="DB3" s="283" t="s">
        <v>80</v>
      </c>
      <c r="DC3" s="283"/>
      <c r="DD3" s="283"/>
      <c r="DE3" s="283"/>
      <c r="DF3" s="283"/>
      <c r="DG3" s="283"/>
      <c r="DH3" s="283"/>
      <c r="DI3" s="283" t="s">
        <v>80</v>
      </c>
      <c r="DJ3" s="283"/>
      <c r="DK3" s="283"/>
      <c r="DL3" s="283"/>
      <c r="DM3" s="283"/>
      <c r="DN3" s="283"/>
      <c r="DO3" s="283"/>
      <c r="DP3" s="283" t="s">
        <v>873</v>
      </c>
      <c r="DQ3" s="283"/>
      <c r="DR3" s="283"/>
      <c r="DS3" s="283"/>
      <c r="DT3" s="283"/>
      <c r="DU3" s="283"/>
      <c r="DV3" s="283"/>
      <c r="DW3" s="283" t="s">
        <v>876</v>
      </c>
      <c r="DX3" s="283"/>
      <c r="DY3" s="283"/>
      <c r="DZ3" s="283"/>
      <c r="EA3" s="283"/>
      <c r="EB3" s="283"/>
      <c r="EC3" s="283"/>
      <c r="ED3" s="283" t="s">
        <v>879</v>
      </c>
      <c r="EE3" s="283"/>
      <c r="EF3" s="283"/>
      <c r="EG3" s="283"/>
      <c r="EH3" s="283"/>
      <c r="EI3" s="283"/>
      <c r="EJ3" s="283"/>
      <c r="EK3" s="283" t="s">
        <v>882</v>
      </c>
      <c r="EL3" s="283"/>
      <c r="EM3" s="283"/>
      <c r="EN3" s="283"/>
      <c r="EO3" s="283"/>
      <c r="EP3" s="283"/>
      <c r="EQ3" s="283"/>
      <c r="ER3" s="283" t="s">
        <v>885</v>
      </c>
      <c r="ES3" s="283"/>
      <c r="ET3" s="283"/>
      <c r="EU3" s="283"/>
      <c r="EV3" s="283"/>
      <c r="EW3" s="283"/>
      <c r="EX3" s="283"/>
      <c r="EY3" s="283" t="s">
        <v>888</v>
      </c>
      <c r="EZ3" s="283"/>
      <c r="FA3" s="283"/>
      <c r="FB3" s="283"/>
      <c r="FC3" s="283"/>
      <c r="FD3" s="283"/>
      <c r="FE3" s="283"/>
      <c r="FF3" s="283" t="s">
        <v>891</v>
      </c>
      <c r="FG3" s="283"/>
      <c r="FH3" s="283"/>
      <c r="FI3" s="283"/>
      <c r="FJ3" s="283"/>
      <c r="FK3" s="283"/>
      <c r="FL3" s="283"/>
      <c r="FM3" s="283" t="s">
        <v>894</v>
      </c>
      <c r="FN3" s="283"/>
      <c r="FO3" s="283"/>
      <c r="FP3" s="283"/>
      <c r="FQ3" s="283"/>
      <c r="FR3" s="283"/>
      <c r="FS3" s="283"/>
      <c r="FT3" s="283" t="s">
        <v>897</v>
      </c>
      <c r="FU3" s="283"/>
      <c r="FV3" s="283"/>
      <c r="FW3" s="283"/>
      <c r="FX3" s="283"/>
      <c r="FY3" s="283"/>
      <c r="FZ3" s="283"/>
      <c r="GA3" s="283" t="s">
        <v>900</v>
      </c>
      <c r="GB3" s="283"/>
      <c r="GC3" s="283"/>
      <c r="GD3" s="283"/>
      <c r="GE3" s="283"/>
      <c r="GF3" s="283"/>
      <c r="GG3" s="283"/>
      <c r="GH3" s="283" t="s">
        <v>903</v>
      </c>
      <c r="GI3" s="283"/>
      <c r="GJ3" s="283"/>
      <c r="GK3" s="283"/>
      <c r="GL3" s="283"/>
      <c r="GM3" s="283"/>
      <c r="GN3" s="283"/>
      <c r="GO3" s="283" t="s">
        <v>906</v>
      </c>
      <c r="GP3" s="283"/>
      <c r="GQ3" s="283"/>
      <c r="GR3" s="283"/>
      <c r="GS3" s="283"/>
      <c r="GT3" s="283"/>
      <c r="GU3" s="283"/>
      <c r="GV3" s="283" t="s">
        <v>909</v>
      </c>
      <c r="GW3" s="283"/>
      <c r="GX3" s="283"/>
      <c r="GY3" s="283"/>
      <c r="GZ3" s="283"/>
      <c r="HA3" s="283"/>
      <c r="HB3" s="283"/>
      <c r="HC3" s="283" t="s">
        <v>912</v>
      </c>
      <c r="HD3" s="283"/>
      <c r="HE3" s="283"/>
      <c r="HF3" s="283"/>
      <c r="HG3" s="283"/>
      <c r="HH3" s="283"/>
      <c r="HI3" s="283"/>
      <c r="HJ3" s="283" t="s">
        <v>914</v>
      </c>
      <c r="HK3" s="283"/>
      <c r="HL3" s="283"/>
      <c r="HM3" s="283"/>
      <c r="HN3" s="283"/>
      <c r="HO3" s="283"/>
      <c r="HP3" s="283"/>
      <c r="HQ3" s="283" t="s">
        <v>80</v>
      </c>
      <c r="HR3" s="283"/>
      <c r="HS3" s="283"/>
      <c r="HT3" s="283"/>
      <c r="HU3" s="283"/>
      <c r="HV3" s="283"/>
      <c r="HW3" s="283"/>
      <c r="HX3" s="283" t="s">
        <v>80</v>
      </c>
      <c r="HY3" s="283"/>
      <c r="HZ3" s="283"/>
      <c r="IA3" s="283"/>
      <c r="IB3" s="283"/>
      <c r="IC3" s="283"/>
      <c r="ID3" s="283"/>
      <c r="IE3" s="283" t="s">
        <v>80</v>
      </c>
      <c r="IF3" s="283"/>
      <c r="IG3" s="283"/>
      <c r="IH3" s="283"/>
      <c r="II3" s="283"/>
      <c r="IJ3" s="283"/>
      <c r="IK3" s="283"/>
      <c r="IL3" s="283" t="s">
        <v>372</v>
      </c>
      <c r="IM3" s="283"/>
      <c r="IN3" s="283"/>
      <c r="IO3" s="283"/>
      <c r="IP3" s="283"/>
      <c r="IQ3" s="283"/>
      <c r="IR3" s="283"/>
      <c r="IS3" s="283" t="s">
        <v>923</v>
      </c>
      <c r="IT3" s="283"/>
      <c r="IU3" s="283"/>
      <c r="IV3" s="283"/>
      <c r="IW3" s="283"/>
      <c r="IX3" s="283"/>
      <c r="IY3" s="283"/>
      <c r="IZ3" s="283" t="s">
        <v>926</v>
      </c>
      <c r="JA3" s="283"/>
      <c r="JB3" s="283"/>
      <c r="JC3" s="283"/>
      <c r="JD3" s="283"/>
      <c r="JE3" s="283"/>
      <c r="JF3" s="283"/>
      <c r="JG3" s="283" t="s">
        <v>929</v>
      </c>
      <c r="JH3" s="283"/>
      <c r="JI3" s="283"/>
      <c r="JJ3" s="283"/>
      <c r="JK3" s="283"/>
      <c r="JL3" s="283"/>
      <c r="JM3" s="283"/>
      <c r="JN3" s="283" t="s">
        <v>932</v>
      </c>
      <c r="JO3" s="283"/>
      <c r="JP3" s="283"/>
      <c r="JQ3" s="283"/>
      <c r="JR3" s="283"/>
      <c r="JS3" s="283"/>
      <c r="JT3" s="283"/>
      <c r="JU3" s="283" t="s">
        <v>935</v>
      </c>
      <c r="JV3" s="283"/>
      <c r="JW3" s="283"/>
      <c r="JX3" s="283"/>
      <c r="JY3" s="283"/>
      <c r="JZ3" s="283"/>
      <c r="KA3" s="283"/>
      <c r="KB3" s="283" t="s">
        <v>937</v>
      </c>
      <c r="KC3" s="283"/>
      <c r="KD3" s="283"/>
      <c r="KE3" s="283"/>
      <c r="KF3" s="283"/>
      <c r="KG3" s="283"/>
      <c r="KH3" s="283"/>
      <c r="KI3" s="283" t="s">
        <v>1661</v>
      </c>
      <c r="KJ3" s="283"/>
      <c r="KK3" s="283"/>
      <c r="KL3" s="283"/>
      <c r="KM3" s="283"/>
      <c r="KN3" s="283"/>
      <c r="KO3" s="283"/>
      <c r="KP3" s="283" t="s">
        <v>941</v>
      </c>
      <c r="KQ3" s="283"/>
      <c r="KR3" s="283"/>
      <c r="KS3" s="283"/>
      <c r="KT3" s="283"/>
      <c r="KU3" s="283"/>
      <c r="KV3" s="283"/>
      <c r="KW3" s="283" t="s">
        <v>944</v>
      </c>
      <c r="KX3" s="283"/>
      <c r="KY3" s="283"/>
      <c r="KZ3" s="283"/>
      <c r="LA3" s="283"/>
      <c r="LB3" s="283"/>
      <c r="LC3" s="283"/>
      <c r="LD3" s="283" t="s">
        <v>80</v>
      </c>
      <c r="LE3" s="283"/>
      <c r="LF3" s="283"/>
      <c r="LG3" s="283"/>
      <c r="LH3" s="283"/>
      <c r="LI3" s="283"/>
      <c r="LJ3" s="283"/>
      <c r="LK3" s="283" t="s">
        <v>80</v>
      </c>
      <c r="LL3" s="283"/>
      <c r="LM3" s="283"/>
      <c r="LN3" s="283"/>
      <c r="LO3" s="283"/>
      <c r="LP3" s="283"/>
      <c r="LQ3" s="283"/>
      <c r="LR3" s="283" t="s">
        <v>950</v>
      </c>
      <c r="LS3" s="283"/>
      <c r="LT3" s="283"/>
      <c r="LU3" s="283"/>
      <c r="LV3" s="283"/>
      <c r="LW3" s="283"/>
      <c r="LX3" s="283"/>
      <c r="LY3" s="283" t="s">
        <v>953</v>
      </c>
      <c r="LZ3" s="283"/>
      <c r="MA3" s="283"/>
      <c r="MB3" s="283"/>
      <c r="MC3" s="283"/>
      <c r="MD3" s="283"/>
      <c r="ME3" s="283"/>
      <c r="MF3" s="283" t="s">
        <v>956</v>
      </c>
      <c r="MG3" s="283"/>
      <c r="MH3" s="283"/>
      <c r="MI3" s="283"/>
      <c r="MJ3" s="283"/>
      <c r="MK3" s="283"/>
      <c r="ML3" s="283"/>
      <c r="MM3" s="283" t="s">
        <v>959</v>
      </c>
      <c r="MN3" s="283"/>
      <c r="MO3" s="283"/>
      <c r="MP3" s="283"/>
      <c r="MQ3" s="283"/>
      <c r="MR3" s="283"/>
      <c r="MS3" s="283"/>
      <c r="MT3" s="283" t="s">
        <v>962</v>
      </c>
      <c r="MU3" s="283"/>
      <c r="MV3" s="283"/>
      <c r="MW3" s="283"/>
      <c r="MX3" s="283"/>
      <c r="MY3" s="283"/>
      <c r="MZ3" s="283"/>
      <c r="NA3" s="283" t="s">
        <v>965</v>
      </c>
      <c r="NB3" s="283"/>
      <c r="NC3" s="283"/>
      <c r="ND3" s="283"/>
      <c r="NE3" s="283"/>
      <c r="NF3" s="283"/>
      <c r="NG3" s="283"/>
      <c r="NH3" s="283" t="s">
        <v>968</v>
      </c>
      <c r="NI3" s="283"/>
      <c r="NJ3" s="283"/>
      <c r="NK3" s="283"/>
      <c r="NL3" s="283"/>
      <c r="NM3" s="283"/>
      <c r="NN3" s="283"/>
      <c r="NO3" s="283" t="s">
        <v>971</v>
      </c>
      <c r="NP3" s="283"/>
      <c r="NQ3" s="283"/>
      <c r="NR3" s="283"/>
      <c r="NS3" s="283"/>
      <c r="NT3" s="283"/>
      <c r="NU3" s="283"/>
      <c r="NV3" s="283" t="s">
        <v>974</v>
      </c>
      <c r="NW3" s="283"/>
      <c r="NX3" s="283"/>
      <c r="NY3" s="283"/>
      <c r="NZ3" s="283"/>
      <c r="OA3" s="283"/>
      <c r="OB3" s="283"/>
      <c r="OC3" s="283" t="s">
        <v>977</v>
      </c>
      <c r="OD3" s="283"/>
      <c r="OE3" s="283"/>
      <c r="OF3" s="283"/>
      <c r="OG3" s="283"/>
      <c r="OH3" s="283"/>
      <c r="OI3" s="283"/>
      <c r="OJ3" s="283" t="s">
        <v>980</v>
      </c>
      <c r="OK3" s="283"/>
      <c r="OL3" s="283"/>
      <c r="OM3" s="283"/>
      <c r="ON3" s="283"/>
      <c r="OO3" s="283"/>
      <c r="OP3" s="283"/>
      <c r="OQ3" s="283" t="s">
        <v>983</v>
      </c>
      <c r="OR3" s="283"/>
      <c r="OS3" s="283"/>
      <c r="OT3" s="283"/>
      <c r="OU3" s="283"/>
      <c r="OV3" s="283"/>
      <c r="OW3" s="283"/>
      <c r="OX3" s="283" t="s">
        <v>986</v>
      </c>
      <c r="OY3" s="283"/>
      <c r="OZ3" s="283"/>
      <c r="PA3" s="283"/>
      <c r="PB3" s="283"/>
      <c r="PC3" s="283"/>
      <c r="PD3" s="283"/>
      <c r="PE3" s="283" t="s">
        <v>989</v>
      </c>
      <c r="PF3" s="283"/>
      <c r="PG3" s="283"/>
      <c r="PH3" s="283"/>
      <c r="PI3" s="283"/>
      <c r="PJ3" s="283"/>
      <c r="PK3" s="283"/>
      <c r="PL3" s="283" t="s">
        <v>992</v>
      </c>
      <c r="PM3" s="283"/>
      <c r="PN3" s="283"/>
      <c r="PO3" s="283"/>
      <c r="PP3" s="283"/>
      <c r="PQ3" s="283"/>
      <c r="PR3" s="283"/>
      <c r="PS3" s="283" t="s">
        <v>995</v>
      </c>
      <c r="PT3" s="283"/>
      <c r="PU3" s="283"/>
      <c r="PV3" s="283"/>
      <c r="PW3" s="283"/>
      <c r="PX3" s="283"/>
      <c r="PY3" s="283"/>
      <c r="PZ3" s="283" t="s">
        <v>998</v>
      </c>
      <c r="QA3" s="283"/>
      <c r="QB3" s="283"/>
      <c r="QC3" s="283"/>
      <c r="QD3" s="283"/>
      <c r="QE3" s="283"/>
      <c r="QF3" s="283"/>
      <c r="QG3" s="283" t="s">
        <v>1001</v>
      </c>
      <c r="QH3" s="283"/>
      <c r="QI3" s="283"/>
      <c r="QJ3" s="283"/>
      <c r="QK3" s="283"/>
      <c r="QL3" s="283"/>
      <c r="QM3" s="283"/>
      <c r="QN3" s="283" t="s">
        <v>1004</v>
      </c>
      <c r="QO3" s="283"/>
      <c r="QP3" s="283"/>
      <c r="QQ3" s="283"/>
      <c r="QR3" s="283"/>
      <c r="QS3" s="283"/>
      <c r="QT3" s="283"/>
      <c r="QU3" s="283" t="s">
        <v>1007</v>
      </c>
      <c r="QV3" s="283"/>
      <c r="QW3" s="283"/>
      <c r="QX3" s="283"/>
      <c r="QY3" s="283"/>
      <c r="QZ3" s="283"/>
      <c r="RA3" s="283"/>
      <c r="RB3" s="283" t="s">
        <v>1010</v>
      </c>
      <c r="RC3" s="283"/>
      <c r="RD3" s="283"/>
      <c r="RE3" s="283"/>
      <c r="RF3" s="283"/>
      <c r="RG3" s="283"/>
      <c r="RH3" s="283"/>
      <c r="RI3" s="283" t="s">
        <v>1013</v>
      </c>
      <c r="RJ3" s="283"/>
      <c r="RK3" s="283"/>
      <c r="RL3" s="283"/>
      <c r="RM3" s="283"/>
      <c r="RN3" s="283"/>
      <c r="RO3" s="283"/>
      <c r="RP3" s="283" t="s">
        <v>1016</v>
      </c>
      <c r="RQ3" s="283"/>
      <c r="RR3" s="283"/>
      <c r="RS3" s="283"/>
      <c r="RT3" s="283"/>
      <c r="RU3" s="283"/>
      <c r="RV3" s="283"/>
      <c r="RW3" s="283" t="s">
        <v>1018</v>
      </c>
      <c r="RX3" s="283"/>
      <c r="RY3" s="283"/>
      <c r="RZ3" s="283"/>
      <c r="SA3" s="283"/>
      <c r="SB3" s="283"/>
      <c r="SC3" s="283"/>
      <c r="SD3" s="283" t="s">
        <v>1020</v>
      </c>
      <c r="SE3" s="283"/>
      <c r="SF3" s="283"/>
      <c r="SG3" s="283"/>
      <c r="SH3" s="283"/>
      <c r="SI3" s="283"/>
      <c r="SJ3" s="283"/>
      <c r="SK3" s="283" t="s">
        <v>1023</v>
      </c>
      <c r="SL3" s="283"/>
      <c r="SM3" s="283"/>
      <c r="SN3" s="283"/>
      <c r="SO3" s="283"/>
      <c r="SP3" s="283"/>
      <c r="SQ3" s="283"/>
      <c r="SR3" s="289" t="s">
        <v>1026</v>
      </c>
      <c r="SS3" s="289"/>
      <c r="ST3" s="289"/>
      <c r="SU3" s="289"/>
      <c r="SV3" s="289"/>
      <c r="SW3" s="289"/>
      <c r="SX3" s="289"/>
      <c r="SY3" s="289" t="s">
        <v>1029</v>
      </c>
      <c r="SZ3" s="289"/>
      <c r="TA3" s="289"/>
      <c r="TB3" s="289"/>
      <c r="TC3" s="289"/>
      <c r="TD3" s="289"/>
      <c r="TE3" s="289"/>
      <c r="TF3" s="283" t="s">
        <v>1032</v>
      </c>
      <c r="TG3" s="283"/>
      <c r="TH3" s="283"/>
      <c r="TI3" s="283"/>
      <c r="TJ3" s="283"/>
      <c r="TK3" s="283"/>
      <c r="TL3" s="283"/>
      <c r="TM3" s="283" t="s">
        <v>80</v>
      </c>
      <c r="TN3" s="283"/>
      <c r="TO3" s="283"/>
      <c r="TP3" s="283"/>
      <c r="TQ3" s="283"/>
      <c r="TR3" s="283"/>
      <c r="TS3" s="283"/>
      <c r="TT3" s="283" t="s">
        <v>1036</v>
      </c>
      <c r="TU3" s="283"/>
      <c r="TV3" s="283"/>
      <c r="TW3" s="283"/>
      <c r="TX3" s="283"/>
      <c r="TY3" s="283"/>
      <c r="TZ3" s="283"/>
      <c r="UA3" s="283" t="s">
        <v>1039</v>
      </c>
      <c r="UB3" s="283"/>
      <c r="UC3" s="283"/>
      <c r="UD3" s="283"/>
      <c r="UE3" s="283"/>
      <c r="UF3" s="283"/>
      <c r="UG3" s="283"/>
      <c r="UH3" s="283" t="s">
        <v>1042</v>
      </c>
      <c r="UI3" s="283"/>
      <c r="UJ3" s="283"/>
      <c r="UK3" s="283"/>
      <c r="UL3" s="283"/>
      <c r="UM3" s="283"/>
      <c r="UN3" s="283"/>
      <c r="UO3" s="283" t="s">
        <v>1045</v>
      </c>
      <c r="UP3" s="283"/>
      <c r="UQ3" s="283"/>
      <c r="UR3" s="283"/>
      <c r="US3" s="283"/>
      <c r="UT3" s="283"/>
      <c r="UU3" s="283"/>
      <c r="UV3" s="283" t="s">
        <v>1048</v>
      </c>
      <c r="UW3" s="283"/>
      <c r="UX3" s="283"/>
      <c r="UY3" s="283"/>
      <c r="UZ3" s="283"/>
      <c r="VA3" s="283"/>
      <c r="VB3" s="283"/>
      <c r="VC3" s="283" t="s">
        <v>1051</v>
      </c>
      <c r="VD3" s="283"/>
      <c r="VE3" s="283"/>
      <c r="VF3" s="283"/>
      <c r="VG3" s="283"/>
      <c r="VH3" s="283"/>
      <c r="VI3" s="283"/>
      <c r="VJ3" s="283" t="s">
        <v>1054</v>
      </c>
      <c r="VK3" s="283"/>
      <c r="VL3" s="283"/>
      <c r="VM3" s="283"/>
      <c r="VN3" s="283"/>
      <c r="VO3" s="283"/>
      <c r="VP3" s="283"/>
      <c r="VQ3" s="283" t="s">
        <v>1057</v>
      </c>
      <c r="VR3" s="283"/>
      <c r="VS3" s="283"/>
      <c r="VT3" s="283"/>
      <c r="VU3" s="283"/>
      <c r="VV3" s="283"/>
      <c r="VW3" s="283"/>
      <c r="VX3" s="283" t="s">
        <v>1060</v>
      </c>
      <c r="VY3" s="283"/>
      <c r="VZ3" s="283"/>
      <c r="WA3" s="283"/>
      <c r="WB3" s="283"/>
      <c r="WC3" s="283"/>
      <c r="WD3" s="283"/>
      <c r="WE3" s="283" t="s">
        <v>1063</v>
      </c>
      <c r="WF3" s="283"/>
      <c r="WG3" s="283"/>
      <c r="WH3" s="283"/>
      <c r="WI3" s="283"/>
      <c r="WJ3" s="283"/>
      <c r="WK3" s="283"/>
      <c r="WL3" s="283" t="s">
        <v>1066</v>
      </c>
      <c r="WM3" s="283"/>
      <c r="WN3" s="283"/>
      <c r="WO3" s="283"/>
      <c r="WP3" s="283"/>
      <c r="WQ3" s="283"/>
      <c r="WR3" s="283"/>
      <c r="WS3" s="283" t="s">
        <v>521</v>
      </c>
      <c r="WT3" s="283"/>
      <c r="WU3" s="283"/>
      <c r="WV3" s="283"/>
      <c r="WW3" s="283"/>
      <c r="WX3" s="283"/>
      <c r="WY3" s="283"/>
      <c r="WZ3" s="283" t="s">
        <v>521</v>
      </c>
      <c r="XA3" s="283"/>
      <c r="XB3" s="283"/>
      <c r="XC3" s="283"/>
      <c r="XD3" s="283"/>
      <c r="XE3" s="283"/>
      <c r="XF3" s="283"/>
      <c r="XG3" s="283" t="s">
        <v>521</v>
      </c>
      <c r="XH3" s="283"/>
      <c r="XI3" s="283"/>
      <c r="XJ3" s="283"/>
      <c r="XK3" s="283"/>
      <c r="XL3" s="283"/>
      <c r="XM3" s="283"/>
      <c r="XN3" s="283" t="s">
        <v>521</v>
      </c>
      <c r="XO3" s="283"/>
      <c r="XP3" s="283"/>
      <c r="XQ3" s="283"/>
      <c r="XR3" s="283"/>
      <c r="XS3" s="283"/>
      <c r="XT3" s="283"/>
      <c r="XU3" s="283" t="s">
        <v>521</v>
      </c>
      <c r="XV3" s="283"/>
      <c r="XW3" s="283"/>
      <c r="XX3" s="283"/>
      <c r="XY3" s="283"/>
      <c r="XZ3" s="283"/>
      <c r="YA3" s="283"/>
      <c r="YB3" s="283" t="s">
        <v>1112</v>
      </c>
      <c r="YC3" s="283"/>
      <c r="YD3" s="283"/>
      <c r="YE3" s="283"/>
      <c r="YF3" s="283"/>
      <c r="YG3" s="283"/>
      <c r="YH3" s="283"/>
      <c r="YI3" s="283" t="s">
        <v>521</v>
      </c>
      <c r="YJ3" s="283"/>
      <c r="YK3" s="283"/>
      <c r="YL3" s="283"/>
      <c r="YM3" s="283"/>
      <c r="YN3" s="283"/>
      <c r="YO3" s="283"/>
      <c r="YP3" s="283" t="s">
        <v>1078</v>
      </c>
      <c r="YQ3" s="283"/>
      <c r="YR3" s="283"/>
      <c r="YS3" s="283"/>
      <c r="YT3" s="283"/>
      <c r="YU3" s="283"/>
      <c r="YV3" s="283"/>
      <c r="YW3" s="283" t="s">
        <v>1081</v>
      </c>
      <c r="YX3" s="283"/>
      <c r="YY3" s="283"/>
      <c r="YZ3" s="283"/>
      <c r="ZA3" s="283"/>
      <c r="ZB3" s="283"/>
      <c r="ZC3" s="283"/>
      <c r="ZD3" s="283" t="s">
        <v>1084</v>
      </c>
      <c r="ZE3" s="283"/>
      <c r="ZF3" s="283"/>
      <c r="ZG3" s="283"/>
      <c r="ZH3" s="283"/>
      <c r="ZI3" s="283"/>
      <c r="ZJ3" s="283"/>
      <c r="ZK3" s="283" t="s">
        <v>1087</v>
      </c>
      <c r="ZL3" s="283"/>
      <c r="ZM3" s="283"/>
      <c r="ZN3" s="283"/>
      <c r="ZO3" s="283"/>
      <c r="ZP3" s="283"/>
      <c r="ZQ3" s="283"/>
      <c r="ZR3" s="283" t="s">
        <v>1089</v>
      </c>
      <c r="ZS3" s="283"/>
      <c r="ZT3" s="283"/>
      <c r="ZU3" s="283"/>
      <c r="ZV3" s="283"/>
      <c r="ZW3" s="283"/>
      <c r="ZX3" s="283"/>
      <c r="ZY3" s="283" t="s">
        <v>1093</v>
      </c>
      <c r="ZZ3" s="283"/>
      <c r="AAA3" s="283"/>
      <c r="AAB3" s="283"/>
      <c r="AAC3" s="283"/>
      <c r="AAD3" s="283"/>
      <c r="AAE3" s="283"/>
      <c r="AAF3" s="283" t="s">
        <v>1096</v>
      </c>
      <c r="AAG3" s="283"/>
      <c r="AAH3" s="283"/>
      <c r="AAI3" s="283"/>
      <c r="AAJ3" s="283"/>
      <c r="AAK3" s="283"/>
      <c r="AAL3" s="283"/>
      <c r="AAM3" s="283" t="s">
        <v>452</v>
      </c>
      <c r="AAN3" s="283"/>
      <c r="AAO3" s="283"/>
      <c r="AAP3" s="283"/>
      <c r="AAQ3" s="283"/>
      <c r="AAR3" s="283"/>
      <c r="AAS3" s="283"/>
      <c r="AAT3" s="283" t="s">
        <v>1101</v>
      </c>
      <c r="AAU3" s="283"/>
      <c r="AAV3" s="283"/>
      <c r="AAW3" s="283"/>
      <c r="AAX3" s="283"/>
      <c r="AAY3" s="283"/>
      <c r="AAZ3" s="283"/>
      <c r="ABA3" s="283" t="s">
        <v>1104</v>
      </c>
      <c r="ABB3" s="283"/>
      <c r="ABC3" s="283"/>
      <c r="ABD3" s="283"/>
      <c r="ABE3" s="283"/>
      <c r="ABF3" s="283"/>
      <c r="ABG3" s="283"/>
      <c r="ABH3" s="283" t="s">
        <v>1107</v>
      </c>
      <c r="ABI3" s="283"/>
      <c r="ABJ3" s="283"/>
      <c r="ABK3" s="283"/>
      <c r="ABL3" s="283"/>
      <c r="ABM3" s="283"/>
      <c r="ABN3" s="283"/>
      <c r="ABO3" s="283" t="s">
        <v>521</v>
      </c>
      <c r="ABP3" s="283"/>
      <c r="ABQ3" s="283"/>
      <c r="ABR3" s="283"/>
      <c r="ABS3" s="283"/>
      <c r="ABT3" s="283"/>
      <c r="ABU3" s="283"/>
      <c r="ABV3" s="319"/>
      <c r="ABW3" s="320"/>
      <c r="ABX3" s="320"/>
      <c r="ABY3" s="320"/>
      <c r="ABZ3" s="320"/>
      <c r="ACA3" s="320"/>
      <c r="ACB3" s="321"/>
    </row>
    <row r="4" spans="1:756">
      <c r="A4" s="322"/>
      <c r="B4" s="323"/>
      <c r="C4" s="323"/>
      <c r="D4" s="323"/>
      <c r="E4" s="323"/>
      <c r="F4" s="323"/>
      <c r="G4" s="324"/>
      <c r="H4" s="283" t="s">
        <v>833</v>
      </c>
      <c r="I4" s="283"/>
      <c r="J4" s="283"/>
      <c r="K4" s="283"/>
      <c r="L4" s="283"/>
      <c r="M4" s="283"/>
      <c r="N4" s="283"/>
      <c r="O4" s="283" t="s">
        <v>836</v>
      </c>
      <c r="P4" s="283"/>
      <c r="Q4" s="283"/>
      <c r="R4" s="283"/>
      <c r="S4" s="283"/>
      <c r="T4" s="283"/>
      <c r="U4" s="283"/>
      <c r="V4" s="283" t="s">
        <v>1875</v>
      </c>
      <c r="W4" s="283"/>
      <c r="X4" s="283"/>
      <c r="Y4" s="283"/>
      <c r="Z4" s="283"/>
      <c r="AA4" s="283"/>
      <c r="AB4" s="283"/>
      <c r="AC4" s="283" t="s">
        <v>815</v>
      </c>
      <c r="AD4" s="283"/>
      <c r="AE4" s="283"/>
      <c r="AF4" s="283"/>
      <c r="AG4" s="283"/>
      <c r="AH4" s="283"/>
      <c r="AI4" s="283"/>
      <c r="AJ4" s="283" t="s">
        <v>841</v>
      </c>
      <c r="AK4" s="283"/>
      <c r="AL4" s="283"/>
      <c r="AM4" s="283"/>
      <c r="AN4" s="283"/>
      <c r="AO4" s="283"/>
      <c r="AP4" s="283"/>
      <c r="AQ4" s="283" t="s">
        <v>844</v>
      </c>
      <c r="AR4" s="283"/>
      <c r="AS4" s="283"/>
      <c r="AT4" s="283"/>
      <c r="AU4" s="283"/>
      <c r="AV4" s="283"/>
      <c r="AW4" s="283"/>
      <c r="AX4" s="283" t="s">
        <v>847</v>
      </c>
      <c r="AY4" s="283"/>
      <c r="AZ4" s="283"/>
      <c r="BA4" s="283"/>
      <c r="BB4" s="283"/>
      <c r="BC4" s="283"/>
      <c r="BD4" s="283"/>
      <c r="BE4" s="283" t="s">
        <v>850</v>
      </c>
      <c r="BF4" s="283"/>
      <c r="BG4" s="283"/>
      <c r="BH4" s="283"/>
      <c r="BI4" s="283"/>
      <c r="BJ4" s="283"/>
      <c r="BK4" s="283"/>
      <c r="BL4" s="283" t="s">
        <v>853</v>
      </c>
      <c r="BM4" s="283"/>
      <c r="BN4" s="283"/>
      <c r="BO4" s="283"/>
      <c r="BP4" s="283"/>
      <c r="BQ4" s="283"/>
      <c r="BR4" s="283"/>
      <c r="BS4" s="283" t="s">
        <v>856</v>
      </c>
      <c r="BT4" s="283"/>
      <c r="BU4" s="283"/>
      <c r="BV4" s="283"/>
      <c r="BW4" s="283"/>
      <c r="BX4" s="283"/>
      <c r="BY4" s="283"/>
      <c r="BZ4" s="283" t="s">
        <v>859</v>
      </c>
      <c r="CA4" s="283"/>
      <c r="CB4" s="283"/>
      <c r="CC4" s="283"/>
      <c r="CD4" s="283"/>
      <c r="CE4" s="283"/>
      <c r="CF4" s="283"/>
      <c r="CG4" s="283" t="s">
        <v>862</v>
      </c>
      <c r="CH4" s="283"/>
      <c r="CI4" s="283"/>
      <c r="CJ4" s="283"/>
      <c r="CK4" s="283"/>
      <c r="CL4" s="283"/>
      <c r="CM4" s="283"/>
      <c r="CN4" s="283" t="s">
        <v>865</v>
      </c>
      <c r="CO4" s="283"/>
      <c r="CP4" s="283"/>
      <c r="CQ4" s="283"/>
      <c r="CR4" s="283"/>
      <c r="CS4" s="283"/>
      <c r="CT4" s="283"/>
      <c r="CU4" s="283" t="s">
        <v>868</v>
      </c>
      <c r="CV4" s="283"/>
      <c r="CW4" s="283"/>
      <c r="CX4" s="283"/>
      <c r="CY4" s="283"/>
      <c r="CZ4" s="283"/>
      <c r="DA4" s="283"/>
      <c r="DB4" s="283" t="s">
        <v>1887</v>
      </c>
      <c r="DC4" s="283"/>
      <c r="DD4" s="283"/>
      <c r="DE4" s="283"/>
      <c r="DF4" s="283"/>
      <c r="DG4" s="283"/>
      <c r="DH4" s="283"/>
      <c r="DI4" s="283" t="s">
        <v>871</v>
      </c>
      <c r="DJ4" s="283"/>
      <c r="DK4" s="283"/>
      <c r="DL4" s="283"/>
      <c r="DM4" s="283"/>
      <c r="DN4" s="283"/>
      <c r="DO4" s="283"/>
      <c r="DP4" s="283" t="s">
        <v>874</v>
      </c>
      <c r="DQ4" s="283"/>
      <c r="DR4" s="283"/>
      <c r="DS4" s="283"/>
      <c r="DT4" s="283"/>
      <c r="DU4" s="283"/>
      <c r="DV4" s="283"/>
      <c r="DW4" s="283" t="s">
        <v>877</v>
      </c>
      <c r="DX4" s="283"/>
      <c r="DY4" s="283"/>
      <c r="DZ4" s="283"/>
      <c r="EA4" s="283"/>
      <c r="EB4" s="283"/>
      <c r="EC4" s="283"/>
      <c r="ED4" s="283" t="s">
        <v>880</v>
      </c>
      <c r="EE4" s="283"/>
      <c r="EF4" s="283"/>
      <c r="EG4" s="283"/>
      <c r="EH4" s="283"/>
      <c r="EI4" s="283"/>
      <c r="EJ4" s="283"/>
      <c r="EK4" s="283" t="s">
        <v>883</v>
      </c>
      <c r="EL4" s="283"/>
      <c r="EM4" s="283"/>
      <c r="EN4" s="283"/>
      <c r="EO4" s="283"/>
      <c r="EP4" s="283"/>
      <c r="EQ4" s="283"/>
      <c r="ER4" s="286" t="s">
        <v>886</v>
      </c>
      <c r="ES4" s="286"/>
      <c r="ET4" s="286"/>
      <c r="EU4" s="286"/>
      <c r="EV4" s="286"/>
      <c r="EW4" s="286"/>
      <c r="EX4" s="286"/>
      <c r="EY4" s="283" t="s">
        <v>889</v>
      </c>
      <c r="EZ4" s="283"/>
      <c r="FA4" s="283"/>
      <c r="FB4" s="283"/>
      <c r="FC4" s="283"/>
      <c r="FD4" s="283"/>
      <c r="FE4" s="283"/>
      <c r="FF4" s="283" t="s">
        <v>892</v>
      </c>
      <c r="FG4" s="283"/>
      <c r="FH4" s="283"/>
      <c r="FI4" s="283"/>
      <c r="FJ4" s="283"/>
      <c r="FK4" s="283"/>
      <c r="FL4" s="283"/>
      <c r="FM4" s="283" t="s">
        <v>895</v>
      </c>
      <c r="FN4" s="283"/>
      <c r="FO4" s="283"/>
      <c r="FP4" s="283"/>
      <c r="FQ4" s="283"/>
      <c r="FR4" s="283"/>
      <c r="FS4" s="283"/>
      <c r="FT4" s="283" t="s">
        <v>898</v>
      </c>
      <c r="FU4" s="283"/>
      <c r="FV4" s="283"/>
      <c r="FW4" s="283"/>
      <c r="FX4" s="283"/>
      <c r="FY4" s="283"/>
      <c r="FZ4" s="283"/>
      <c r="GA4" s="283" t="s">
        <v>901</v>
      </c>
      <c r="GB4" s="283"/>
      <c r="GC4" s="283"/>
      <c r="GD4" s="283"/>
      <c r="GE4" s="283"/>
      <c r="GF4" s="283"/>
      <c r="GG4" s="283"/>
      <c r="GH4" s="283" t="s">
        <v>904</v>
      </c>
      <c r="GI4" s="283"/>
      <c r="GJ4" s="283"/>
      <c r="GK4" s="283"/>
      <c r="GL4" s="283"/>
      <c r="GM4" s="283"/>
      <c r="GN4" s="283"/>
      <c r="GO4" s="283" t="s">
        <v>907</v>
      </c>
      <c r="GP4" s="283"/>
      <c r="GQ4" s="283"/>
      <c r="GR4" s="283"/>
      <c r="GS4" s="283"/>
      <c r="GT4" s="283"/>
      <c r="GU4" s="283"/>
      <c r="GV4" s="283" t="s">
        <v>910</v>
      </c>
      <c r="GW4" s="283"/>
      <c r="GX4" s="283"/>
      <c r="GY4" s="283"/>
      <c r="GZ4" s="283"/>
      <c r="HA4" s="283"/>
      <c r="HB4" s="283"/>
      <c r="HC4" s="283" t="s">
        <v>1888</v>
      </c>
      <c r="HD4" s="283"/>
      <c r="HE4" s="283"/>
      <c r="HF4" s="283"/>
      <c r="HG4" s="283"/>
      <c r="HH4" s="283"/>
      <c r="HI4" s="283"/>
      <c r="HJ4" s="283" t="s">
        <v>915</v>
      </c>
      <c r="HK4" s="283"/>
      <c r="HL4" s="283"/>
      <c r="HM4" s="283"/>
      <c r="HN4" s="283"/>
      <c r="HO4" s="283"/>
      <c r="HP4" s="283"/>
      <c r="HQ4" s="283" t="s">
        <v>917</v>
      </c>
      <c r="HR4" s="283"/>
      <c r="HS4" s="283"/>
      <c r="HT4" s="283"/>
      <c r="HU4" s="283"/>
      <c r="HV4" s="283"/>
      <c r="HW4" s="283"/>
      <c r="HX4" s="283" t="s">
        <v>919</v>
      </c>
      <c r="HY4" s="283"/>
      <c r="HZ4" s="283"/>
      <c r="IA4" s="283"/>
      <c r="IB4" s="283"/>
      <c r="IC4" s="283"/>
      <c r="ID4" s="283"/>
      <c r="IE4" s="283" t="s">
        <v>1837</v>
      </c>
      <c r="IF4" s="283"/>
      <c r="IG4" s="283"/>
      <c r="IH4" s="283"/>
      <c r="II4" s="283"/>
      <c r="IJ4" s="283"/>
      <c r="IK4" s="283"/>
      <c r="IL4" s="283" t="s">
        <v>1655</v>
      </c>
      <c r="IM4" s="283"/>
      <c r="IN4" s="283"/>
      <c r="IO4" s="283"/>
      <c r="IP4" s="283"/>
      <c r="IQ4" s="283"/>
      <c r="IR4" s="283"/>
      <c r="IS4" s="283" t="s">
        <v>924</v>
      </c>
      <c r="IT4" s="283"/>
      <c r="IU4" s="283"/>
      <c r="IV4" s="283"/>
      <c r="IW4" s="283"/>
      <c r="IX4" s="283"/>
      <c r="IY4" s="283"/>
      <c r="IZ4" s="283" t="s">
        <v>927</v>
      </c>
      <c r="JA4" s="283"/>
      <c r="JB4" s="283"/>
      <c r="JC4" s="283"/>
      <c r="JD4" s="283"/>
      <c r="JE4" s="283"/>
      <c r="JF4" s="283"/>
      <c r="JG4" s="283" t="s">
        <v>930</v>
      </c>
      <c r="JH4" s="283"/>
      <c r="JI4" s="283"/>
      <c r="JJ4" s="283"/>
      <c r="JK4" s="283"/>
      <c r="JL4" s="283"/>
      <c r="JM4" s="283"/>
      <c r="JN4" s="283" t="s">
        <v>933</v>
      </c>
      <c r="JO4" s="283"/>
      <c r="JP4" s="283"/>
      <c r="JQ4" s="283"/>
      <c r="JR4" s="283"/>
      <c r="JS4" s="283"/>
      <c r="JT4" s="283"/>
      <c r="JU4" s="286" t="s">
        <v>1874</v>
      </c>
      <c r="JV4" s="286"/>
      <c r="JW4" s="286"/>
      <c r="JX4" s="286"/>
      <c r="JY4" s="286"/>
      <c r="JZ4" s="286"/>
      <c r="KA4" s="286"/>
      <c r="KB4" s="283" t="s">
        <v>938</v>
      </c>
      <c r="KC4" s="283"/>
      <c r="KD4" s="283"/>
      <c r="KE4" s="283"/>
      <c r="KF4" s="283"/>
      <c r="KG4" s="283"/>
      <c r="KH4" s="283"/>
      <c r="KI4" s="283" t="s">
        <v>939</v>
      </c>
      <c r="KJ4" s="283"/>
      <c r="KK4" s="283"/>
      <c r="KL4" s="283"/>
      <c r="KM4" s="283"/>
      <c r="KN4" s="283"/>
      <c r="KO4" s="283"/>
      <c r="KP4" s="283" t="s">
        <v>942</v>
      </c>
      <c r="KQ4" s="283"/>
      <c r="KR4" s="283"/>
      <c r="KS4" s="283"/>
      <c r="KT4" s="283"/>
      <c r="KU4" s="283"/>
      <c r="KV4" s="283"/>
      <c r="KW4" s="283" t="s">
        <v>945</v>
      </c>
      <c r="KX4" s="283"/>
      <c r="KY4" s="283"/>
      <c r="KZ4" s="283"/>
      <c r="LA4" s="283"/>
      <c r="LB4" s="283"/>
      <c r="LC4" s="283"/>
      <c r="LD4" s="283" t="s">
        <v>947</v>
      </c>
      <c r="LE4" s="283"/>
      <c r="LF4" s="283"/>
      <c r="LG4" s="283"/>
      <c r="LH4" s="283"/>
      <c r="LI4" s="283"/>
      <c r="LJ4" s="283"/>
      <c r="LK4" s="283" t="s">
        <v>1665</v>
      </c>
      <c r="LL4" s="283"/>
      <c r="LM4" s="283"/>
      <c r="LN4" s="283"/>
      <c r="LO4" s="283"/>
      <c r="LP4" s="283"/>
      <c r="LQ4" s="283"/>
      <c r="LR4" s="283" t="s">
        <v>951</v>
      </c>
      <c r="LS4" s="283"/>
      <c r="LT4" s="283"/>
      <c r="LU4" s="283"/>
      <c r="LV4" s="283"/>
      <c r="LW4" s="283"/>
      <c r="LX4" s="283"/>
      <c r="LY4" s="283" t="s">
        <v>954</v>
      </c>
      <c r="LZ4" s="283"/>
      <c r="MA4" s="283"/>
      <c r="MB4" s="283"/>
      <c r="MC4" s="283"/>
      <c r="MD4" s="283"/>
      <c r="ME4" s="283"/>
      <c r="MF4" s="283" t="s">
        <v>957</v>
      </c>
      <c r="MG4" s="283"/>
      <c r="MH4" s="283"/>
      <c r="MI4" s="283"/>
      <c r="MJ4" s="283"/>
      <c r="MK4" s="283"/>
      <c r="ML4" s="283"/>
      <c r="MM4" s="283" t="s">
        <v>960</v>
      </c>
      <c r="MN4" s="283"/>
      <c r="MO4" s="283"/>
      <c r="MP4" s="283"/>
      <c r="MQ4" s="283"/>
      <c r="MR4" s="283"/>
      <c r="MS4" s="283"/>
      <c r="MT4" s="283" t="s">
        <v>963</v>
      </c>
      <c r="MU4" s="283"/>
      <c r="MV4" s="283"/>
      <c r="MW4" s="283"/>
      <c r="MX4" s="283"/>
      <c r="MY4" s="283"/>
      <c r="MZ4" s="283"/>
      <c r="NA4" s="283" t="s">
        <v>966</v>
      </c>
      <c r="NB4" s="283"/>
      <c r="NC4" s="283"/>
      <c r="ND4" s="283"/>
      <c r="NE4" s="283"/>
      <c r="NF4" s="283"/>
      <c r="NG4" s="283"/>
      <c r="NH4" s="283" t="s">
        <v>969</v>
      </c>
      <c r="NI4" s="283"/>
      <c r="NJ4" s="283"/>
      <c r="NK4" s="283"/>
      <c r="NL4" s="283"/>
      <c r="NM4" s="283"/>
      <c r="NN4" s="283"/>
      <c r="NO4" s="283" t="s">
        <v>972</v>
      </c>
      <c r="NP4" s="283"/>
      <c r="NQ4" s="283"/>
      <c r="NR4" s="283"/>
      <c r="NS4" s="283"/>
      <c r="NT4" s="283"/>
      <c r="NU4" s="283"/>
      <c r="NV4" s="283" t="s">
        <v>975</v>
      </c>
      <c r="NW4" s="283"/>
      <c r="NX4" s="283"/>
      <c r="NY4" s="283"/>
      <c r="NZ4" s="283"/>
      <c r="OA4" s="283"/>
      <c r="OB4" s="283"/>
      <c r="OC4" s="283" t="s">
        <v>978</v>
      </c>
      <c r="OD4" s="283"/>
      <c r="OE4" s="283"/>
      <c r="OF4" s="283"/>
      <c r="OG4" s="283"/>
      <c r="OH4" s="283"/>
      <c r="OI4" s="283"/>
      <c r="OJ4" s="283" t="s">
        <v>981</v>
      </c>
      <c r="OK4" s="283"/>
      <c r="OL4" s="283"/>
      <c r="OM4" s="283"/>
      <c r="ON4" s="283"/>
      <c r="OO4" s="283"/>
      <c r="OP4" s="283"/>
      <c r="OQ4" s="283" t="s">
        <v>984</v>
      </c>
      <c r="OR4" s="283"/>
      <c r="OS4" s="283"/>
      <c r="OT4" s="283"/>
      <c r="OU4" s="283"/>
      <c r="OV4" s="283"/>
      <c r="OW4" s="283"/>
      <c r="OX4" s="283" t="s">
        <v>987</v>
      </c>
      <c r="OY4" s="283"/>
      <c r="OZ4" s="283"/>
      <c r="PA4" s="283"/>
      <c r="PB4" s="283"/>
      <c r="PC4" s="283"/>
      <c r="PD4" s="283"/>
      <c r="PE4" s="283" t="s">
        <v>990</v>
      </c>
      <c r="PF4" s="283"/>
      <c r="PG4" s="283"/>
      <c r="PH4" s="283"/>
      <c r="PI4" s="283"/>
      <c r="PJ4" s="283"/>
      <c r="PK4" s="283"/>
      <c r="PL4" s="283" t="s">
        <v>993</v>
      </c>
      <c r="PM4" s="283"/>
      <c r="PN4" s="283"/>
      <c r="PO4" s="283"/>
      <c r="PP4" s="283"/>
      <c r="PQ4" s="283"/>
      <c r="PR4" s="283"/>
      <c r="PS4" s="283" t="s">
        <v>996</v>
      </c>
      <c r="PT4" s="283"/>
      <c r="PU4" s="283"/>
      <c r="PV4" s="283"/>
      <c r="PW4" s="283"/>
      <c r="PX4" s="283"/>
      <c r="PY4" s="283"/>
      <c r="PZ4" s="283" t="s">
        <v>999</v>
      </c>
      <c r="QA4" s="283"/>
      <c r="QB4" s="283"/>
      <c r="QC4" s="283"/>
      <c r="QD4" s="283"/>
      <c r="QE4" s="283"/>
      <c r="QF4" s="283"/>
      <c r="QG4" s="283" t="s">
        <v>1002</v>
      </c>
      <c r="QH4" s="283"/>
      <c r="QI4" s="283"/>
      <c r="QJ4" s="283"/>
      <c r="QK4" s="283"/>
      <c r="QL4" s="283"/>
      <c r="QM4" s="283"/>
      <c r="QN4" s="283" t="s">
        <v>1005</v>
      </c>
      <c r="QO4" s="283"/>
      <c r="QP4" s="283"/>
      <c r="QQ4" s="283"/>
      <c r="QR4" s="283"/>
      <c r="QS4" s="283"/>
      <c r="QT4" s="283"/>
      <c r="QU4" s="283" t="s">
        <v>1008</v>
      </c>
      <c r="QV4" s="283"/>
      <c r="QW4" s="283"/>
      <c r="QX4" s="283"/>
      <c r="QY4" s="283"/>
      <c r="QZ4" s="283"/>
      <c r="RA4" s="283"/>
      <c r="RB4" s="283" t="s">
        <v>1011</v>
      </c>
      <c r="RC4" s="283"/>
      <c r="RD4" s="283"/>
      <c r="RE4" s="283"/>
      <c r="RF4" s="283"/>
      <c r="RG4" s="283"/>
      <c r="RH4" s="283"/>
      <c r="RI4" s="283" t="s">
        <v>1014</v>
      </c>
      <c r="RJ4" s="283"/>
      <c r="RK4" s="283"/>
      <c r="RL4" s="283"/>
      <c r="RM4" s="283"/>
      <c r="RN4" s="283"/>
      <c r="RO4" s="283"/>
      <c r="RP4" s="283" t="s">
        <v>1884</v>
      </c>
      <c r="RQ4" s="283"/>
      <c r="RR4" s="283"/>
      <c r="RS4" s="283"/>
      <c r="RT4" s="283"/>
      <c r="RU4" s="283"/>
      <c r="RV4" s="283"/>
      <c r="RW4" s="283" t="s">
        <v>216</v>
      </c>
      <c r="RX4" s="283"/>
      <c r="RY4" s="283"/>
      <c r="RZ4" s="283"/>
      <c r="SA4" s="283"/>
      <c r="SB4" s="283"/>
      <c r="SC4" s="283"/>
      <c r="SD4" s="283" t="s">
        <v>1021</v>
      </c>
      <c r="SE4" s="283"/>
      <c r="SF4" s="283"/>
      <c r="SG4" s="283"/>
      <c r="SH4" s="283"/>
      <c r="SI4" s="283"/>
      <c r="SJ4" s="283"/>
      <c r="SK4" s="283" t="s">
        <v>1024</v>
      </c>
      <c r="SL4" s="283"/>
      <c r="SM4" s="283"/>
      <c r="SN4" s="283"/>
      <c r="SO4" s="283"/>
      <c r="SP4" s="283"/>
      <c r="SQ4" s="283"/>
      <c r="SR4" s="289" t="s">
        <v>1027</v>
      </c>
      <c r="SS4" s="289"/>
      <c r="ST4" s="289"/>
      <c r="SU4" s="289"/>
      <c r="SV4" s="289"/>
      <c r="SW4" s="289"/>
      <c r="SX4" s="289"/>
      <c r="SY4" s="289" t="s">
        <v>1030</v>
      </c>
      <c r="SZ4" s="289"/>
      <c r="TA4" s="289"/>
      <c r="TB4" s="289"/>
      <c r="TC4" s="289"/>
      <c r="TD4" s="289"/>
      <c r="TE4" s="289"/>
      <c r="TF4" s="283" t="s">
        <v>1033</v>
      </c>
      <c r="TG4" s="283"/>
      <c r="TH4" s="283"/>
      <c r="TI4" s="283"/>
      <c r="TJ4" s="283"/>
      <c r="TK4" s="283"/>
      <c r="TL4" s="283"/>
      <c r="TM4" s="283" t="s">
        <v>1885</v>
      </c>
      <c r="TN4" s="283"/>
      <c r="TO4" s="283"/>
      <c r="TP4" s="283"/>
      <c r="TQ4" s="283"/>
      <c r="TR4" s="283"/>
      <c r="TS4" s="283"/>
      <c r="TT4" s="283" t="s">
        <v>1037</v>
      </c>
      <c r="TU4" s="283"/>
      <c r="TV4" s="283"/>
      <c r="TW4" s="283"/>
      <c r="TX4" s="283"/>
      <c r="TY4" s="283"/>
      <c r="TZ4" s="283"/>
      <c r="UA4" s="283" t="s">
        <v>1040</v>
      </c>
      <c r="UB4" s="283"/>
      <c r="UC4" s="283"/>
      <c r="UD4" s="283"/>
      <c r="UE4" s="283"/>
      <c r="UF4" s="283"/>
      <c r="UG4" s="283"/>
      <c r="UH4" s="283" t="s">
        <v>1043</v>
      </c>
      <c r="UI4" s="283"/>
      <c r="UJ4" s="283"/>
      <c r="UK4" s="283"/>
      <c r="UL4" s="283"/>
      <c r="UM4" s="283"/>
      <c r="UN4" s="283"/>
      <c r="UO4" s="283" t="s">
        <v>1046</v>
      </c>
      <c r="UP4" s="283"/>
      <c r="UQ4" s="283"/>
      <c r="UR4" s="283"/>
      <c r="US4" s="283"/>
      <c r="UT4" s="283"/>
      <c r="UU4" s="283"/>
      <c r="UV4" s="283" t="s">
        <v>1049</v>
      </c>
      <c r="UW4" s="283"/>
      <c r="UX4" s="283"/>
      <c r="UY4" s="283"/>
      <c r="UZ4" s="283"/>
      <c r="VA4" s="283"/>
      <c r="VB4" s="283"/>
      <c r="VC4" s="283" t="s">
        <v>1052</v>
      </c>
      <c r="VD4" s="283"/>
      <c r="VE4" s="283"/>
      <c r="VF4" s="283"/>
      <c r="VG4" s="283"/>
      <c r="VH4" s="283"/>
      <c r="VI4" s="283"/>
      <c r="VJ4" s="283" t="s">
        <v>1055</v>
      </c>
      <c r="VK4" s="283"/>
      <c r="VL4" s="283"/>
      <c r="VM4" s="283"/>
      <c r="VN4" s="283"/>
      <c r="VO4" s="283"/>
      <c r="VP4" s="283"/>
      <c r="VQ4" s="283" t="s">
        <v>1058</v>
      </c>
      <c r="VR4" s="283"/>
      <c r="VS4" s="283"/>
      <c r="VT4" s="283"/>
      <c r="VU4" s="283"/>
      <c r="VV4" s="283"/>
      <c r="VW4" s="283"/>
      <c r="VX4" s="283" t="s">
        <v>1061</v>
      </c>
      <c r="VY4" s="283"/>
      <c r="VZ4" s="283"/>
      <c r="WA4" s="283"/>
      <c r="WB4" s="283"/>
      <c r="WC4" s="283"/>
      <c r="WD4" s="283"/>
      <c r="WE4" s="283" t="s">
        <v>1064</v>
      </c>
      <c r="WF4" s="283"/>
      <c r="WG4" s="283"/>
      <c r="WH4" s="283"/>
      <c r="WI4" s="283"/>
      <c r="WJ4" s="283"/>
      <c r="WK4" s="283"/>
      <c r="WL4" s="283" t="s">
        <v>1067</v>
      </c>
      <c r="WM4" s="283"/>
      <c r="WN4" s="283"/>
      <c r="WO4" s="283"/>
      <c r="WP4" s="283"/>
      <c r="WQ4" s="283"/>
      <c r="WR4" s="283"/>
      <c r="WS4" s="283" t="s">
        <v>1069</v>
      </c>
      <c r="WT4" s="283"/>
      <c r="WU4" s="283"/>
      <c r="WV4" s="283"/>
      <c r="WW4" s="283"/>
      <c r="WX4" s="283"/>
      <c r="WY4" s="283"/>
      <c r="WZ4" s="283" t="s">
        <v>1071</v>
      </c>
      <c r="XA4" s="283"/>
      <c r="XB4" s="283"/>
      <c r="XC4" s="283"/>
      <c r="XD4" s="283"/>
      <c r="XE4" s="283"/>
      <c r="XF4" s="283"/>
      <c r="XG4" s="283" t="s">
        <v>1886</v>
      </c>
      <c r="XH4" s="283"/>
      <c r="XI4" s="283"/>
      <c r="XJ4" s="283"/>
      <c r="XK4" s="283"/>
      <c r="XL4" s="283"/>
      <c r="XM4" s="283"/>
      <c r="XN4" s="283" t="s">
        <v>1073</v>
      </c>
      <c r="XO4" s="283"/>
      <c r="XP4" s="283"/>
      <c r="XQ4" s="283"/>
      <c r="XR4" s="283"/>
      <c r="XS4" s="283"/>
      <c r="XT4" s="283"/>
      <c r="XU4" s="283" t="s">
        <v>1073</v>
      </c>
      <c r="XV4" s="283"/>
      <c r="XW4" s="283"/>
      <c r="XX4" s="283"/>
      <c r="XY4" s="283"/>
      <c r="XZ4" s="283"/>
      <c r="YA4" s="283"/>
      <c r="YB4" s="283" t="s">
        <v>1113</v>
      </c>
      <c r="YC4" s="283"/>
      <c r="YD4" s="283"/>
      <c r="YE4" s="283"/>
      <c r="YF4" s="283"/>
      <c r="YG4" s="283"/>
      <c r="YH4" s="283"/>
      <c r="YI4" s="283" t="s">
        <v>1073</v>
      </c>
      <c r="YJ4" s="283"/>
      <c r="YK4" s="283"/>
      <c r="YL4" s="283"/>
      <c r="YM4" s="283"/>
      <c r="YN4" s="283"/>
      <c r="YO4" s="283"/>
      <c r="YP4" s="283" t="s">
        <v>1079</v>
      </c>
      <c r="YQ4" s="283"/>
      <c r="YR4" s="283"/>
      <c r="YS4" s="283"/>
      <c r="YT4" s="283"/>
      <c r="YU4" s="283"/>
      <c r="YV4" s="283"/>
      <c r="YW4" s="283" t="s">
        <v>1082</v>
      </c>
      <c r="YX4" s="283"/>
      <c r="YY4" s="283"/>
      <c r="YZ4" s="283"/>
      <c r="ZA4" s="283"/>
      <c r="ZB4" s="283"/>
      <c r="ZC4" s="283"/>
      <c r="ZD4" s="283" t="s">
        <v>1085</v>
      </c>
      <c r="ZE4" s="283"/>
      <c r="ZF4" s="283"/>
      <c r="ZG4" s="283"/>
      <c r="ZH4" s="283"/>
      <c r="ZI4" s="283"/>
      <c r="ZJ4" s="283"/>
      <c r="ZK4" s="283" t="s">
        <v>1088</v>
      </c>
      <c r="ZL4" s="283"/>
      <c r="ZM4" s="283"/>
      <c r="ZN4" s="283"/>
      <c r="ZO4" s="283"/>
      <c r="ZP4" s="283"/>
      <c r="ZQ4" s="283"/>
      <c r="ZR4" s="283" t="s">
        <v>1090</v>
      </c>
      <c r="ZS4" s="283"/>
      <c r="ZT4" s="283"/>
      <c r="ZU4" s="283"/>
      <c r="ZV4" s="283"/>
      <c r="ZW4" s="283"/>
      <c r="ZX4" s="283"/>
      <c r="ZY4" s="283" t="s">
        <v>1094</v>
      </c>
      <c r="ZZ4" s="283"/>
      <c r="AAA4" s="283"/>
      <c r="AAB4" s="283"/>
      <c r="AAC4" s="283"/>
      <c r="AAD4" s="283"/>
      <c r="AAE4" s="283"/>
      <c r="AAF4" s="283" t="s">
        <v>1097</v>
      </c>
      <c r="AAG4" s="283"/>
      <c r="AAH4" s="283"/>
      <c r="AAI4" s="283"/>
      <c r="AAJ4" s="283"/>
      <c r="AAK4" s="283"/>
      <c r="AAL4" s="283"/>
      <c r="AAM4" s="283" t="s">
        <v>1099</v>
      </c>
      <c r="AAN4" s="283"/>
      <c r="AAO4" s="283"/>
      <c r="AAP4" s="283"/>
      <c r="AAQ4" s="283"/>
      <c r="AAR4" s="283"/>
      <c r="AAS4" s="283"/>
      <c r="AAT4" s="283" t="s">
        <v>1102</v>
      </c>
      <c r="AAU4" s="283"/>
      <c r="AAV4" s="283"/>
      <c r="AAW4" s="283"/>
      <c r="AAX4" s="283"/>
      <c r="AAY4" s="283"/>
      <c r="AAZ4" s="283"/>
      <c r="ABA4" s="283" t="s">
        <v>1105</v>
      </c>
      <c r="ABB4" s="283"/>
      <c r="ABC4" s="283"/>
      <c r="ABD4" s="283"/>
      <c r="ABE4" s="283"/>
      <c r="ABF4" s="283"/>
      <c r="ABG4" s="283"/>
      <c r="ABH4" s="283" t="s">
        <v>1108</v>
      </c>
      <c r="ABI4" s="283"/>
      <c r="ABJ4" s="283"/>
      <c r="ABK4" s="283"/>
      <c r="ABL4" s="283"/>
      <c r="ABM4" s="283"/>
      <c r="ABN4" s="283"/>
      <c r="ABO4" s="283" t="s">
        <v>1110</v>
      </c>
      <c r="ABP4" s="283"/>
      <c r="ABQ4" s="283"/>
      <c r="ABR4" s="283"/>
      <c r="ABS4" s="283"/>
      <c r="ABT4" s="283"/>
      <c r="ABU4" s="283"/>
      <c r="ABV4" s="322"/>
      <c r="ABW4" s="323"/>
      <c r="ABX4" s="323"/>
      <c r="ABY4" s="323"/>
      <c r="ABZ4" s="323"/>
      <c r="ACA4" s="323"/>
      <c r="ACB4" s="324"/>
    </row>
    <row r="5" spans="1:756" s="39" customFormat="1" ht="50.25" customHeight="1">
      <c r="A5" s="73" t="s">
        <v>0</v>
      </c>
      <c r="B5" s="74" t="s">
        <v>1928</v>
      </c>
      <c r="C5" s="36" t="s">
        <v>72</v>
      </c>
      <c r="D5" s="36" t="s">
        <v>69</v>
      </c>
      <c r="E5" s="36" t="s">
        <v>70</v>
      </c>
      <c r="F5" s="36" t="s">
        <v>71</v>
      </c>
      <c r="G5" s="36" t="s">
        <v>74</v>
      </c>
      <c r="H5" s="37" t="s">
        <v>0</v>
      </c>
      <c r="I5" s="37" t="s">
        <v>1</v>
      </c>
      <c r="J5" s="36" t="s">
        <v>1684</v>
      </c>
      <c r="K5" s="36" t="s">
        <v>69</v>
      </c>
      <c r="L5" s="36" t="s">
        <v>70</v>
      </c>
      <c r="M5" s="36" t="s">
        <v>71</v>
      </c>
      <c r="N5" s="36" t="s">
        <v>74</v>
      </c>
      <c r="O5" s="37" t="s">
        <v>0</v>
      </c>
      <c r="P5" s="37" t="s">
        <v>1</v>
      </c>
      <c r="Q5" s="36" t="s">
        <v>1683</v>
      </c>
      <c r="R5" s="36" t="s">
        <v>69</v>
      </c>
      <c r="S5" s="36" t="s">
        <v>70</v>
      </c>
      <c r="T5" s="36" t="s">
        <v>71</v>
      </c>
      <c r="U5" s="36" t="s">
        <v>74</v>
      </c>
      <c r="V5" s="37" t="s">
        <v>0</v>
      </c>
      <c r="W5" s="37" t="s">
        <v>1</v>
      </c>
      <c r="X5" s="36" t="s">
        <v>72</v>
      </c>
      <c r="Y5" s="36" t="s">
        <v>69</v>
      </c>
      <c r="Z5" s="36" t="s">
        <v>70</v>
      </c>
      <c r="AA5" s="36" t="s">
        <v>71</v>
      </c>
      <c r="AB5" s="36" t="s">
        <v>74</v>
      </c>
      <c r="AC5" s="37" t="s">
        <v>0</v>
      </c>
      <c r="AD5" s="37" t="s">
        <v>1</v>
      </c>
      <c r="AE5" s="36" t="s">
        <v>72</v>
      </c>
      <c r="AF5" s="36" t="s">
        <v>69</v>
      </c>
      <c r="AG5" s="36" t="s">
        <v>70</v>
      </c>
      <c r="AH5" s="36" t="s">
        <v>71</v>
      </c>
      <c r="AI5" s="36" t="s">
        <v>74</v>
      </c>
      <c r="AJ5" s="37" t="s">
        <v>0</v>
      </c>
      <c r="AK5" s="37" t="s">
        <v>1</v>
      </c>
      <c r="AL5" s="36" t="s">
        <v>1789</v>
      </c>
      <c r="AM5" s="36" t="s">
        <v>69</v>
      </c>
      <c r="AN5" s="36" t="s">
        <v>70</v>
      </c>
      <c r="AO5" s="36" t="s">
        <v>71</v>
      </c>
      <c r="AP5" s="36" t="s">
        <v>74</v>
      </c>
      <c r="AQ5" s="37" t="s">
        <v>0</v>
      </c>
      <c r="AR5" s="37" t="s">
        <v>1</v>
      </c>
      <c r="AS5" s="36" t="s">
        <v>72</v>
      </c>
      <c r="AT5" s="36" t="s">
        <v>69</v>
      </c>
      <c r="AU5" s="36" t="s">
        <v>70</v>
      </c>
      <c r="AV5" s="36" t="s">
        <v>71</v>
      </c>
      <c r="AW5" s="36" t="s">
        <v>74</v>
      </c>
      <c r="AX5" s="37" t="s">
        <v>0</v>
      </c>
      <c r="AY5" s="37" t="s">
        <v>1</v>
      </c>
      <c r="AZ5" s="36" t="s">
        <v>72</v>
      </c>
      <c r="BA5" s="36" t="s">
        <v>69</v>
      </c>
      <c r="BB5" s="36" t="s">
        <v>70</v>
      </c>
      <c r="BC5" s="36" t="s">
        <v>71</v>
      </c>
      <c r="BD5" s="36" t="s">
        <v>74</v>
      </c>
      <c r="BE5" s="37" t="s">
        <v>0</v>
      </c>
      <c r="BF5" s="37" t="s">
        <v>1</v>
      </c>
      <c r="BG5" s="36" t="s">
        <v>72</v>
      </c>
      <c r="BH5" s="36" t="s">
        <v>69</v>
      </c>
      <c r="BI5" s="36" t="s">
        <v>70</v>
      </c>
      <c r="BJ5" s="36" t="s">
        <v>71</v>
      </c>
      <c r="BK5" s="36" t="s">
        <v>74</v>
      </c>
      <c r="BL5" s="37" t="s">
        <v>0</v>
      </c>
      <c r="BM5" s="37" t="s">
        <v>1</v>
      </c>
      <c r="BN5" s="36" t="s">
        <v>72</v>
      </c>
      <c r="BO5" s="36" t="s">
        <v>69</v>
      </c>
      <c r="BP5" s="36" t="s">
        <v>70</v>
      </c>
      <c r="BQ5" s="36" t="s">
        <v>71</v>
      </c>
      <c r="BR5" s="36" t="s">
        <v>74</v>
      </c>
      <c r="BS5" s="37" t="s">
        <v>0</v>
      </c>
      <c r="BT5" s="37" t="s">
        <v>1</v>
      </c>
      <c r="BU5" s="36" t="s">
        <v>72</v>
      </c>
      <c r="BV5" s="36" t="s">
        <v>69</v>
      </c>
      <c r="BW5" s="36" t="s">
        <v>70</v>
      </c>
      <c r="BX5" s="36" t="s">
        <v>71</v>
      </c>
      <c r="BY5" s="36" t="s">
        <v>74</v>
      </c>
      <c r="BZ5" s="37" t="s">
        <v>0</v>
      </c>
      <c r="CA5" s="37" t="s">
        <v>1</v>
      </c>
      <c r="CB5" s="36" t="s">
        <v>72</v>
      </c>
      <c r="CC5" s="36" t="s">
        <v>69</v>
      </c>
      <c r="CD5" s="36" t="s">
        <v>70</v>
      </c>
      <c r="CE5" s="36" t="s">
        <v>71</v>
      </c>
      <c r="CF5" s="36" t="s">
        <v>74</v>
      </c>
      <c r="CG5" s="37" t="s">
        <v>0</v>
      </c>
      <c r="CH5" s="37" t="s">
        <v>1</v>
      </c>
      <c r="CI5" s="36" t="s">
        <v>72</v>
      </c>
      <c r="CJ5" s="36" t="s">
        <v>69</v>
      </c>
      <c r="CK5" s="36" t="s">
        <v>70</v>
      </c>
      <c r="CL5" s="36" t="s">
        <v>71</v>
      </c>
      <c r="CM5" s="36" t="s">
        <v>74</v>
      </c>
      <c r="CN5" s="37" t="s">
        <v>0</v>
      </c>
      <c r="CO5" s="37" t="s">
        <v>1</v>
      </c>
      <c r="CP5" s="36" t="s">
        <v>72</v>
      </c>
      <c r="CQ5" s="36" t="s">
        <v>69</v>
      </c>
      <c r="CR5" s="36" t="s">
        <v>70</v>
      </c>
      <c r="CS5" s="36" t="s">
        <v>71</v>
      </c>
      <c r="CT5" s="36" t="s">
        <v>74</v>
      </c>
      <c r="CU5" s="37" t="s">
        <v>0</v>
      </c>
      <c r="CV5" s="37" t="s">
        <v>1</v>
      </c>
      <c r="CW5" s="36" t="s">
        <v>72</v>
      </c>
      <c r="CX5" s="36" t="s">
        <v>69</v>
      </c>
      <c r="CY5" s="36" t="s">
        <v>70</v>
      </c>
      <c r="CZ5" s="36" t="s">
        <v>71</v>
      </c>
      <c r="DA5" s="36" t="s">
        <v>74</v>
      </c>
      <c r="DB5" s="37" t="s">
        <v>0</v>
      </c>
      <c r="DC5" s="37" t="s">
        <v>1</v>
      </c>
      <c r="DD5" s="36" t="s">
        <v>1790</v>
      </c>
      <c r="DE5" s="36" t="s">
        <v>69</v>
      </c>
      <c r="DF5" s="36" t="s">
        <v>70</v>
      </c>
      <c r="DG5" s="36" t="s">
        <v>71</v>
      </c>
      <c r="DH5" s="36" t="s">
        <v>74</v>
      </c>
      <c r="DI5" s="37" t="s">
        <v>0</v>
      </c>
      <c r="DJ5" s="37" t="s">
        <v>1</v>
      </c>
      <c r="DK5" s="36" t="s">
        <v>72</v>
      </c>
      <c r="DL5" s="36" t="s">
        <v>69</v>
      </c>
      <c r="DM5" s="36" t="s">
        <v>70</v>
      </c>
      <c r="DN5" s="36" t="s">
        <v>71</v>
      </c>
      <c r="DO5" s="36" t="s">
        <v>74</v>
      </c>
      <c r="DP5" s="37" t="s">
        <v>0</v>
      </c>
      <c r="DQ5" s="37" t="s">
        <v>1</v>
      </c>
      <c r="DR5" s="36" t="s">
        <v>72</v>
      </c>
      <c r="DS5" s="36" t="s">
        <v>69</v>
      </c>
      <c r="DT5" s="36" t="s">
        <v>70</v>
      </c>
      <c r="DU5" s="36" t="s">
        <v>71</v>
      </c>
      <c r="DV5" s="36" t="s">
        <v>74</v>
      </c>
      <c r="DW5" s="37" t="s">
        <v>0</v>
      </c>
      <c r="DX5" s="37" t="s">
        <v>1</v>
      </c>
      <c r="DY5" s="36" t="s">
        <v>72</v>
      </c>
      <c r="DZ5" s="36" t="s">
        <v>69</v>
      </c>
      <c r="EA5" s="36" t="s">
        <v>70</v>
      </c>
      <c r="EB5" s="36" t="s">
        <v>71</v>
      </c>
      <c r="EC5" s="36" t="s">
        <v>74</v>
      </c>
      <c r="ED5" s="37" t="s">
        <v>0</v>
      </c>
      <c r="EE5" s="37" t="s">
        <v>1</v>
      </c>
      <c r="EF5" s="36" t="s">
        <v>1759</v>
      </c>
      <c r="EG5" s="36" t="s">
        <v>69</v>
      </c>
      <c r="EH5" s="36" t="s">
        <v>70</v>
      </c>
      <c r="EI5" s="36" t="s">
        <v>71</v>
      </c>
      <c r="EJ5" s="36" t="s">
        <v>74</v>
      </c>
      <c r="EK5" s="37" t="s">
        <v>0</v>
      </c>
      <c r="EL5" s="37" t="s">
        <v>1</v>
      </c>
      <c r="EM5" s="36" t="s">
        <v>1829</v>
      </c>
      <c r="EN5" s="36" t="s">
        <v>69</v>
      </c>
      <c r="EO5" s="36" t="s">
        <v>70</v>
      </c>
      <c r="EP5" s="36" t="s">
        <v>71</v>
      </c>
      <c r="EQ5" s="36" t="s">
        <v>74</v>
      </c>
      <c r="ER5" s="37" t="s">
        <v>0</v>
      </c>
      <c r="ES5" s="37" t="s">
        <v>1</v>
      </c>
      <c r="ET5" s="36" t="s">
        <v>1830</v>
      </c>
      <c r="EU5" s="36" t="s">
        <v>69</v>
      </c>
      <c r="EV5" s="36" t="s">
        <v>70</v>
      </c>
      <c r="EW5" s="36" t="s">
        <v>71</v>
      </c>
      <c r="EX5" s="36" t="s">
        <v>74</v>
      </c>
      <c r="EY5" s="37" t="s">
        <v>0</v>
      </c>
      <c r="EZ5" s="37" t="s">
        <v>1</v>
      </c>
      <c r="FA5" s="36" t="s">
        <v>72</v>
      </c>
      <c r="FB5" s="36" t="s">
        <v>69</v>
      </c>
      <c r="FC5" s="36" t="s">
        <v>70</v>
      </c>
      <c r="FD5" s="36" t="s">
        <v>71</v>
      </c>
      <c r="FE5" s="36" t="s">
        <v>74</v>
      </c>
      <c r="FF5" s="37" t="s">
        <v>0</v>
      </c>
      <c r="FG5" s="37" t="s">
        <v>1</v>
      </c>
      <c r="FH5" s="36" t="s">
        <v>72</v>
      </c>
      <c r="FI5" s="36" t="s">
        <v>69</v>
      </c>
      <c r="FJ5" s="36" t="s">
        <v>70</v>
      </c>
      <c r="FK5" s="36" t="s">
        <v>71</v>
      </c>
      <c r="FL5" s="36" t="s">
        <v>74</v>
      </c>
      <c r="FM5" s="37" t="s">
        <v>0</v>
      </c>
      <c r="FN5" s="37" t="s">
        <v>1</v>
      </c>
      <c r="FO5" s="36" t="s">
        <v>72</v>
      </c>
      <c r="FP5" s="36" t="s">
        <v>69</v>
      </c>
      <c r="FQ5" s="36" t="s">
        <v>70</v>
      </c>
      <c r="FR5" s="36" t="s">
        <v>71</v>
      </c>
      <c r="FS5" s="36" t="s">
        <v>74</v>
      </c>
      <c r="FT5" s="37" t="s">
        <v>0</v>
      </c>
      <c r="FU5" s="37" t="s">
        <v>1</v>
      </c>
      <c r="FV5" s="36" t="s">
        <v>1831</v>
      </c>
      <c r="FW5" s="36" t="s">
        <v>69</v>
      </c>
      <c r="FX5" s="36" t="s">
        <v>70</v>
      </c>
      <c r="FY5" s="36" t="s">
        <v>71</v>
      </c>
      <c r="FZ5" s="36" t="s">
        <v>74</v>
      </c>
      <c r="GA5" s="37" t="s">
        <v>0</v>
      </c>
      <c r="GB5" s="37" t="s">
        <v>1</v>
      </c>
      <c r="GC5" s="36" t="s">
        <v>1871</v>
      </c>
      <c r="GD5" s="36" t="s">
        <v>69</v>
      </c>
      <c r="GE5" s="36" t="s">
        <v>70</v>
      </c>
      <c r="GF5" s="36" t="s">
        <v>71</v>
      </c>
      <c r="GG5" s="36" t="s">
        <v>74</v>
      </c>
      <c r="GH5" s="37" t="s">
        <v>0</v>
      </c>
      <c r="GI5" s="37" t="s">
        <v>1</v>
      </c>
      <c r="GJ5" s="36" t="s">
        <v>1832</v>
      </c>
      <c r="GK5" s="36" t="s">
        <v>69</v>
      </c>
      <c r="GL5" s="36" t="s">
        <v>70</v>
      </c>
      <c r="GM5" s="36" t="s">
        <v>71</v>
      </c>
      <c r="GN5" s="36" t="s">
        <v>74</v>
      </c>
      <c r="GO5" s="37" t="s">
        <v>0</v>
      </c>
      <c r="GP5" s="37" t="s">
        <v>1</v>
      </c>
      <c r="GQ5" s="36" t="s">
        <v>1833</v>
      </c>
      <c r="GR5" s="36" t="s">
        <v>69</v>
      </c>
      <c r="GS5" s="36" t="s">
        <v>70</v>
      </c>
      <c r="GT5" s="36" t="s">
        <v>71</v>
      </c>
      <c r="GU5" s="36" t="s">
        <v>74</v>
      </c>
      <c r="GV5" s="37" t="s">
        <v>0</v>
      </c>
      <c r="GW5" s="37" t="s">
        <v>1</v>
      </c>
      <c r="GX5" s="36" t="s">
        <v>1834</v>
      </c>
      <c r="GY5" s="36" t="s">
        <v>69</v>
      </c>
      <c r="GZ5" s="36" t="s">
        <v>70</v>
      </c>
      <c r="HA5" s="36" t="s">
        <v>71</v>
      </c>
      <c r="HB5" s="36" t="s">
        <v>74</v>
      </c>
      <c r="HC5" s="37" t="s">
        <v>0</v>
      </c>
      <c r="HD5" s="37" t="s">
        <v>1</v>
      </c>
      <c r="HE5" s="36" t="s">
        <v>1835</v>
      </c>
      <c r="HF5" s="36" t="s">
        <v>69</v>
      </c>
      <c r="HG5" s="36" t="s">
        <v>70</v>
      </c>
      <c r="HH5" s="36" t="s">
        <v>71</v>
      </c>
      <c r="HI5" s="36" t="s">
        <v>74</v>
      </c>
      <c r="HJ5" s="37" t="s">
        <v>0</v>
      </c>
      <c r="HK5" s="37" t="s">
        <v>1</v>
      </c>
      <c r="HL5" s="36" t="s">
        <v>72</v>
      </c>
      <c r="HM5" s="36" t="s">
        <v>69</v>
      </c>
      <c r="HN5" s="36" t="s">
        <v>70</v>
      </c>
      <c r="HO5" s="36" t="s">
        <v>71</v>
      </c>
      <c r="HP5" s="36" t="s">
        <v>74</v>
      </c>
      <c r="HQ5" s="37" t="s">
        <v>0</v>
      </c>
      <c r="HR5" s="37" t="s">
        <v>1</v>
      </c>
      <c r="HS5" s="36" t="s">
        <v>1881</v>
      </c>
      <c r="HT5" s="36" t="s">
        <v>69</v>
      </c>
      <c r="HU5" s="36" t="s">
        <v>70</v>
      </c>
      <c r="HV5" s="36" t="s">
        <v>71</v>
      </c>
      <c r="HW5" s="36" t="s">
        <v>74</v>
      </c>
      <c r="HX5" s="37" t="s">
        <v>0</v>
      </c>
      <c r="HY5" s="37" t="s">
        <v>1</v>
      </c>
      <c r="HZ5" s="36" t="s">
        <v>1836</v>
      </c>
      <c r="IA5" s="36" t="s">
        <v>69</v>
      </c>
      <c r="IB5" s="36" t="s">
        <v>70</v>
      </c>
      <c r="IC5" s="36" t="s">
        <v>71</v>
      </c>
      <c r="ID5" s="36" t="s">
        <v>74</v>
      </c>
      <c r="IE5" s="37" t="s">
        <v>0</v>
      </c>
      <c r="IF5" s="37" t="s">
        <v>1</v>
      </c>
      <c r="IG5" s="36" t="s">
        <v>72</v>
      </c>
      <c r="IH5" s="36" t="s">
        <v>69</v>
      </c>
      <c r="II5" s="36" t="s">
        <v>70</v>
      </c>
      <c r="IJ5" s="36" t="s">
        <v>71</v>
      </c>
      <c r="IK5" s="36" t="s">
        <v>74</v>
      </c>
      <c r="IL5" s="37" t="s">
        <v>0</v>
      </c>
      <c r="IM5" s="37" t="s">
        <v>1</v>
      </c>
      <c r="IN5" s="36" t="s">
        <v>1654</v>
      </c>
      <c r="IO5" s="36" t="s">
        <v>69</v>
      </c>
      <c r="IP5" s="36" t="s">
        <v>70</v>
      </c>
      <c r="IQ5" s="36" t="s">
        <v>71</v>
      </c>
      <c r="IR5" s="36" t="s">
        <v>74</v>
      </c>
      <c r="IS5" s="37" t="s">
        <v>0</v>
      </c>
      <c r="IT5" s="37" t="s">
        <v>1</v>
      </c>
      <c r="IU5" s="36" t="s">
        <v>1656</v>
      </c>
      <c r="IV5" s="36" t="s">
        <v>69</v>
      </c>
      <c r="IW5" s="36" t="s">
        <v>70</v>
      </c>
      <c r="IX5" s="36" t="s">
        <v>71</v>
      </c>
      <c r="IY5" s="36" t="s">
        <v>74</v>
      </c>
      <c r="IZ5" s="37" t="s">
        <v>0</v>
      </c>
      <c r="JA5" s="37" t="s">
        <v>1</v>
      </c>
      <c r="JB5" s="36" t="s">
        <v>1872</v>
      </c>
      <c r="JC5" s="36" t="s">
        <v>69</v>
      </c>
      <c r="JD5" s="36" t="s">
        <v>70</v>
      </c>
      <c r="JE5" s="36" t="s">
        <v>71</v>
      </c>
      <c r="JF5" s="36" t="s">
        <v>74</v>
      </c>
      <c r="JG5" s="37" t="s">
        <v>0</v>
      </c>
      <c r="JH5" s="37" t="s">
        <v>1</v>
      </c>
      <c r="JI5" s="36" t="s">
        <v>1873</v>
      </c>
      <c r="JJ5" s="36" t="s">
        <v>69</v>
      </c>
      <c r="JK5" s="36" t="s">
        <v>70</v>
      </c>
      <c r="JL5" s="36" t="s">
        <v>71</v>
      </c>
      <c r="JM5" s="36" t="s">
        <v>74</v>
      </c>
      <c r="JN5" s="37" t="s">
        <v>0</v>
      </c>
      <c r="JO5" s="37" t="s">
        <v>1</v>
      </c>
      <c r="JP5" s="36" t="s">
        <v>1657</v>
      </c>
      <c r="JQ5" s="36" t="s">
        <v>69</v>
      </c>
      <c r="JR5" s="36" t="s">
        <v>70</v>
      </c>
      <c r="JS5" s="36" t="s">
        <v>71</v>
      </c>
      <c r="JT5" s="36" t="s">
        <v>74</v>
      </c>
      <c r="JU5" s="37" t="s">
        <v>0</v>
      </c>
      <c r="JV5" s="37" t="s">
        <v>1</v>
      </c>
      <c r="JW5" s="36" t="s">
        <v>1658</v>
      </c>
      <c r="JX5" s="36" t="s">
        <v>69</v>
      </c>
      <c r="JY5" s="36" t="s">
        <v>70</v>
      </c>
      <c r="JZ5" s="36" t="s">
        <v>71</v>
      </c>
      <c r="KA5" s="36" t="s">
        <v>74</v>
      </c>
      <c r="KB5" s="37" t="s">
        <v>0</v>
      </c>
      <c r="KC5" s="37" t="s">
        <v>1</v>
      </c>
      <c r="KD5" s="36" t="s">
        <v>72</v>
      </c>
      <c r="KE5" s="36" t="s">
        <v>69</v>
      </c>
      <c r="KF5" s="36" t="s">
        <v>70</v>
      </c>
      <c r="KG5" s="36" t="s">
        <v>71</v>
      </c>
      <c r="KH5" s="36" t="s">
        <v>74</v>
      </c>
      <c r="KI5" s="37" t="s">
        <v>0</v>
      </c>
      <c r="KJ5" s="37" t="s">
        <v>1</v>
      </c>
      <c r="KK5" s="36" t="s">
        <v>1659</v>
      </c>
      <c r="KL5" s="36" t="s">
        <v>69</v>
      </c>
      <c r="KM5" s="36" t="s">
        <v>70</v>
      </c>
      <c r="KN5" s="36" t="s">
        <v>71</v>
      </c>
      <c r="KO5" s="36" t="s">
        <v>74</v>
      </c>
      <c r="KP5" s="37" t="s">
        <v>0</v>
      </c>
      <c r="KQ5" s="37" t="s">
        <v>1</v>
      </c>
      <c r="KR5" s="36" t="s">
        <v>1662</v>
      </c>
      <c r="KS5" s="36" t="s">
        <v>69</v>
      </c>
      <c r="KT5" s="36" t="s">
        <v>70</v>
      </c>
      <c r="KU5" s="36" t="s">
        <v>71</v>
      </c>
      <c r="KV5" s="36" t="s">
        <v>74</v>
      </c>
      <c r="KW5" s="37" t="s">
        <v>0</v>
      </c>
      <c r="KX5" s="37" t="s">
        <v>1</v>
      </c>
      <c r="KY5" s="36" t="s">
        <v>1663</v>
      </c>
      <c r="KZ5" s="36" t="s">
        <v>69</v>
      </c>
      <c r="LA5" s="36" t="s">
        <v>70</v>
      </c>
      <c r="LB5" s="36" t="s">
        <v>71</v>
      </c>
      <c r="LC5" s="36" t="s">
        <v>74</v>
      </c>
      <c r="LD5" s="37" t="s">
        <v>0</v>
      </c>
      <c r="LE5" s="37" t="s">
        <v>1</v>
      </c>
      <c r="LF5" s="36" t="s">
        <v>1664</v>
      </c>
      <c r="LG5" s="36" t="s">
        <v>69</v>
      </c>
      <c r="LH5" s="36" t="s">
        <v>70</v>
      </c>
      <c r="LI5" s="36" t="s">
        <v>71</v>
      </c>
      <c r="LJ5" s="36" t="s">
        <v>74</v>
      </c>
      <c r="LK5" s="37" t="s">
        <v>0</v>
      </c>
      <c r="LL5" s="37" t="s">
        <v>1</v>
      </c>
      <c r="LM5" s="36" t="s">
        <v>72</v>
      </c>
      <c r="LN5" s="36" t="s">
        <v>69</v>
      </c>
      <c r="LO5" s="36" t="s">
        <v>70</v>
      </c>
      <c r="LP5" s="36" t="s">
        <v>71</v>
      </c>
      <c r="LQ5" s="36" t="s">
        <v>74</v>
      </c>
      <c r="LR5" s="37" t="s">
        <v>0</v>
      </c>
      <c r="LS5" s="37" t="s">
        <v>1</v>
      </c>
      <c r="LT5" s="36" t="s">
        <v>1739</v>
      </c>
      <c r="LU5" s="36" t="s">
        <v>69</v>
      </c>
      <c r="LV5" s="36" t="s">
        <v>70</v>
      </c>
      <c r="LW5" s="36" t="s">
        <v>71</v>
      </c>
      <c r="LX5" s="36" t="s">
        <v>74</v>
      </c>
      <c r="LY5" s="37" t="s">
        <v>0</v>
      </c>
      <c r="LZ5" s="37" t="s">
        <v>1</v>
      </c>
      <c r="MA5" s="36" t="s">
        <v>72</v>
      </c>
      <c r="MB5" s="36" t="s">
        <v>69</v>
      </c>
      <c r="MC5" s="36" t="s">
        <v>70</v>
      </c>
      <c r="MD5" s="36" t="s">
        <v>71</v>
      </c>
      <c r="ME5" s="36" t="s">
        <v>74</v>
      </c>
      <c r="MF5" s="37" t="s">
        <v>0</v>
      </c>
      <c r="MG5" s="37" t="s">
        <v>1</v>
      </c>
      <c r="MH5" s="36" t="s">
        <v>72</v>
      </c>
      <c r="MI5" s="36" t="s">
        <v>69</v>
      </c>
      <c r="MJ5" s="36" t="s">
        <v>70</v>
      </c>
      <c r="MK5" s="36" t="s">
        <v>71</v>
      </c>
      <c r="ML5" s="36" t="s">
        <v>74</v>
      </c>
      <c r="MM5" s="37" t="s">
        <v>0</v>
      </c>
      <c r="MN5" s="37" t="s">
        <v>1</v>
      </c>
      <c r="MO5" s="36" t="s">
        <v>72</v>
      </c>
      <c r="MP5" s="36" t="s">
        <v>69</v>
      </c>
      <c r="MQ5" s="36" t="s">
        <v>70</v>
      </c>
      <c r="MR5" s="36" t="s">
        <v>71</v>
      </c>
      <c r="MS5" s="36" t="s">
        <v>74</v>
      </c>
      <c r="MT5" s="37" t="s">
        <v>0</v>
      </c>
      <c r="MU5" s="37" t="s">
        <v>1</v>
      </c>
      <c r="MV5" s="36" t="s">
        <v>1731</v>
      </c>
      <c r="MW5" s="36" t="s">
        <v>69</v>
      </c>
      <c r="MX5" s="36" t="s">
        <v>70</v>
      </c>
      <c r="MY5" s="36" t="s">
        <v>71</v>
      </c>
      <c r="MZ5" s="36" t="s">
        <v>74</v>
      </c>
      <c r="NA5" s="37" t="s">
        <v>0</v>
      </c>
      <c r="NB5" s="37" t="s">
        <v>1</v>
      </c>
      <c r="NC5" s="36" t="s">
        <v>1731</v>
      </c>
      <c r="ND5" s="36" t="s">
        <v>69</v>
      </c>
      <c r="NE5" s="36" t="s">
        <v>70</v>
      </c>
      <c r="NF5" s="36" t="s">
        <v>71</v>
      </c>
      <c r="NG5" s="36" t="s">
        <v>74</v>
      </c>
      <c r="NH5" s="37" t="s">
        <v>0</v>
      </c>
      <c r="NI5" s="37" t="s">
        <v>1</v>
      </c>
      <c r="NJ5" s="36" t="s">
        <v>1732</v>
      </c>
      <c r="NK5" s="36" t="s">
        <v>69</v>
      </c>
      <c r="NL5" s="36" t="s">
        <v>70</v>
      </c>
      <c r="NM5" s="36" t="s">
        <v>71</v>
      </c>
      <c r="NN5" s="36" t="s">
        <v>74</v>
      </c>
      <c r="NO5" s="37" t="s">
        <v>0</v>
      </c>
      <c r="NP5" s="37" t="s">
        <v>1</v>
      </c>
      <c r="NQ5" s="36" t="s">
        <v>1707</v>
      </c>
      <c r="NR5" s="36" t="s">
        <v>69</v>
      </c>
      <c r="NS5" s="36" t="s">
        <v>70</v>
      </c>
      <c r="NT5" s="36" t="s">
        <v>71</v>
      </c>
      <c r="NU5" s="36" t="s">
        <v>74</v>
      </c>
      <c r="NV5" s="37" t="s">
        <v>0</v>
      </c>
      <c r="NW5" s="37" t="s">
        <v>1</v>
      </c>
      <c r="NX5" s="36" t="s">
        <v>1852</v>
      </c>
      <c r="NY5" s="36" t="s">
        <v>69</v>
      </c>
      <c r="NZ5" s="36" t="s">
        <v>70</v>
      </c>
      <c r="OA5" s="36" t="s">
        <v>71</v>
      </c>
      <c r="OB5" s="36" t="s">
        <v>74</v>
      </c>
      <c r="OC5" s="37" t="s">
        <v>0</v>
      </c>
      <c r="OD5" s="37" t="s">
        <v>1</v>
      </c>
      <c r="OE5" s="36" t="s">
        <v>1707</v>
      </c>
      <c r="OF5" s="36" t="s">
        <v>69</v>
      </c>
      <c r="OG5" s="36" t="s">
        <v>70</v>
      </c>
      <c r="OH5" s="36" t="s">
        <v>71</v>
      </c>
      <c r="OI5" s="36" t="s">
        <v>74</v>
      </c>
      <c r="OJ5" s="37" t="s">
        <v>0</v>
      </c>
      <c r="OK5" s="37" t="s">
        <v>1</v>
      </c>
      <c r="OL5" s="36" t="s">
        <v>1707</v>
      </c>
      <c r="OM5" s="36" t="s">
        <v>69</v>
      </c>
      <c r="ON5" s="36" t="s">
        <v>70</v>
      </c>
      <c r="OO5" s="36" t="s">
        <v>71</v>
      </c>
      <c r="OP5" s="36" t="s">
        <v>74</v>
      </c>
      <c r="OQ5" s="37" t="s">
        <v>0</v>
      </c>
      <c r="OR5" s="37" t="s">
        <v>1</v>
      </c>
      <c r="OS5" s="36" t="s">
        <v>1791</v>
      </c>
      <c r="OT5" s="36" t="s">
        <v>69</v>
      </c>
      <c r="OU5" s="36" t="s">
        <v>70</v>
      </c>
      <c r="OV5" s="36" t="s">
        <v>71</v>
      </c>
      <c r="OW5" s="36" t="s">
        <v>74</v>
      </c>
      <c r="OX5" s="37" t="s">
        <v>0</v>
      </c>
      <c r="OY5" s="37" t="s">
        <v>1</v>
      </c>
      <c r="OZ5" s="36" t="s">
        <v>72</v>
      </c>
      <c r="PA5" s="36" t="s">
        <v>69</v>
      </c>
      <c r="PB5" s="36" t="s">
        <v>70</v>
      </c>
      <c r="PC5" s="36" t="s">
        <v>71</v>
      </c>
      <c r="PD5" s="36" t="s">
        <v>74</v>
      </c>
      <c r="PE5" s="37" t="s">
        <v>0</v>
      </c>
      <c r="PF5" s="37" t="s">
        <v>1</v>
      </c>
      <c r="PG5" s="36" t="s">
        <v>72</v>
      </c>
      <c r="PH5" s="36" t="s">
        <v>69</v>
      </c>
      <c r="PI5" s="36" t="s">
        <v>70</v>
      </c>
      <c r="PJ5" s="36" t="s">
        <v>71</v>
      </c>
      <c r="PK5" s="36" t="s">
        <v>74</v>
      </c>
      <c r="PL5" s="37" t="s">
        <v>0</v>
      </c>
      <c r="PM5" s="37" t="s">
        <v>1</v>
      </c>
      <c r="PN5" s="36" t="s">
        <v>72</v>
      </c>
      <c r="PO5" s="36" t="s">
        <v>69</v>
      </c>
      <c r="PP5" s="36" t="s">
        <v>70</v>
      </c>
      <c r="PQ5" s="36" t="s">
        <v>71</v>
      </c>
      <c r="PR5" s="36" t="s">
        <v>74</v>
      </c>
      <c r="PS5" s="37" t="s">
        <v>0</v>
      </c>
      <c r="PT5" s="37" t="s">
        <v>1</v>
      </c>
      <c r="PU5" s="36" t="s">
        <v>1798</v>
      </c>
      <c r="PV5" s="36" t="s">
        <v>69</v>
      </c>
      <c r="PW5" s="36" t="s">
        <v>70</v>
      </c>
      <c r="PX5" s="36" t="s">
        <v>71</v>
      </c>
      <c r="PY5" s="36" t="s">
        <v>74</v>
      </c>
      <c r="PZ5" s="37" t="s">
        <v>0</v>
      </c>
      <c r="QA5" s="37" t="s">
        <v>1</v>
      </c>
      <c r="QB5" s="44" t="s">
        <v>1799</v>
      </c>
      <c r="QC5" s="36" t="s">
        <v>69</v>
      </c>
      <c r="QD5" s="36" t="s">
        <v>70</v>
      </c>
      <c r="QE5" s="36" t="s">
        <v>71</v>
      </c>
      <c r="QF5" s="36" t="s">
        <v>74</v>
      </c>
      <c r="QG5" s="37" t="s">
        <v>0</v>
      </c>
      <c r="QH5" s="37" t="s">
        <v>1</v>
      </c>
      <c r="QI5" s="36" t="s">
        <v>1883</v>
      </c>
      <c r="QJ5" s="36" t="s">
        <v>69</v>
      </c>
      <c r="QK5" s="36" t="s">
        <v>70</v>
      </c>
      <c r="QL5" s="36" t="s">
        <v>71</v>
      </c>
      <c r="QM5" s="36" t="s">
        <v>74</v>
      </c>
      <c r="QN5" s="37" t="s">
        <v>0</v>
      </c>
      <c r="QO5" s="37" t="s">
        <v>1</v>
      </c>
      <c r="QP5" s="36" t="s">
        <v>1800</v>
      </c>
      <c r="QQ5" s="36" t="s">
        <v>69</v>
      </c>
      <c r="QR5" s="36" t="s">
        <v>70</v>
      </c>
      <c r="QS5" s="36" t="s">
        <v>71</v>
      </c>
      <c r="QT5" s="36" t="s">
        <v>74</v>
      </c>
      <c r="QU5" s="37" t="s">
        <v>0</v>
      </c>
      <c r="QV5" s="37" t="s">
        <v>1</v>
      </c>
      <c r="QW5" s="36" t="s">
        <v>72</v>
      </c>
      <c r="QX5" s="36" t="s">
        <v>69</v>
      </c>
      <c r="QY5" s="36" t="s">
        <v>70</v>
      </c>
      <c r="QZ5" s="36" t="s">
        <v>71</v>
      </c>
      <c r="RA5" s="36" t="s">
        <v>74</v>
      </c>
      <c r="RB5" s="37" t="s">
        <v>0</v>
      </c>
      <c r="RC5" s="37" t="s">
        <v>1</v>
      </c>
      <c r="RD5" s="36" t="s">
        <v>72</v>
      </c>
      <c r="RE5" s="36" t="s">
        <v>69</v>
      </c>
      <c r="RF5" s="36" t="s">
        <v>70</v>
      </c>
      <c r="RG5" s="36" t="s">
        <v>71</v>
      </c>
      <c r="RH5" s="36" t="s">
        <v>74</v>
      </c>
      <c r="RI5" s="37" t="s">
        <v>0</v>
      </c>
      <c r="RJ5" s="37" t="s">
        <v>1</v>
      </c>
      <c r="RK5" s="36" t="s">
        <v>1801</v>
      </c>
      <c r="RL5" s="36" t="s">
        <v>69</v>
      </c>
      <c r="RM5" s="36" t="s">
        <v>70</v>
      </c>
      <c r="RN5" s="36" t="s">
        <v>71</v>
      </c>
      <c r="RO5" s="36" t="s">
        <v>74</v>
      </c>
      <c r="RP5" s="37" t="s">
        <v>0</v>
      </c>
      <c r="RQ5" s="37" t="s">
        <v>1</v>
      </c>
      <c r="RR5" s="36" t="s">
        <v>1802</v>
      </c>
      <c r="RS5" s="36" t="s">
        <v>69</v>
      </c>
      <c r="RT5" s="36" t="s">
        <v>70</v>
      </c>
      <c r="RU5" s="36" t="s">
        <v>71</v>
      </c>
      <c r="RV5" s="36" t="s">
        <v>74</v>
      </c>
      <c r="RW5" s="37" t="s">
        <v>0</v>
      </c>
      <c r="RX5" s="37" t="s">
        <v>1</v>
      </c>
      <c r="RY5" s="36" t="s">
        <v>72</v>
      </c>
      <c r="RZ5" s="36" t="s">
        <v>69</v>
      </c>
      <c r="SA5" s="36" t="s">
        <v>70</v>
      </c>
      <c r="SB5" s="36" t="s">
        <v>71</v>
      </c>
      <c r="SC5" s="36" t="s">
        <v>74</v>
      </c>
      <c r="SD5" s="37" t="s">
        <v>0</v>
      </c>
      <c r="SE5" s="37" t="s">
        <v>1</v>
      </c>
      <c r="SF5" s="36" t="s">
        <v>1670</v>
      </c>
      <c r="SG5" s="36" t="s">
        <v>69</v>
      </c>
      <c r="SH5" s="36" t="s">
        <v>70</v>
      </c>
      <c r="SI5" s="36" t="s">
        <v>71</v>
      </c>
      <c r="SJ5" s="36" t="s">
        <v>74</v>
      </c>
      <c r="SK5" s="37" t="s">
        <v>0</v>
      </c>
      <c r="SL5" s="37" t="s">
        <v>1</v>
      </c>
      <c r="SM5" s="36" t="s">
        <v>72</v>
      </c>
      <c r="SN5" s="36" t="s">
        <v>69</v>
      </c>
      <c r="SO5" s="36" t="s">
        <v>70</v>
      </c>
      <c r="SP5" s="36" t="s">
        <v>71</v>
      </c>
      <c r="SQ5" s="36" t="s">
        <v>74</v>
      </c>
      <c r="SR5" s="37" t="s">
        <v>0</v>
      </c>
      <c r="SS5" s="37" t="s">
        <v>1</v>
      </c>
      <c r="ST5" s="36" t="s">
        <v>72</v>
      </c>
      <c r="SU5" s="36" t="s">
        <v>69</v>
      </c>
      <c r="SV5" s="36" t="s">
        <v>70</v>
      </c>
      <c r="SW5" s="36" t="s">
        <v>71</v>
      </c>
      <c r="SX5" s="36" t="s">
        <v>74</v>
      </c>
      <c r="SY5" s="37" t="s">
        <v>0</v>
      </c>
      <c r="SZ5" s="37" t="s">
        <v>1</v>
      </c>
      <c r="TA5" s="36" t="s">
        <v>72</v>
      </c>
      <c r="TB5" s="36" t="s">
        <v>69</v>
      </c>
      <c r="TC5" s="36" t="s">
        <v>70</v>
      </c>
      <c r="TD5" s="36" t="s">
        <v>71</v>
      </c>
      <c r="TE5" s="36" t="s">
        <v>74</v>
      </c>
      <c r="TF5" s="37" t="s">
        <v>0</v>
      </c>
      <c r="TG5" s="37" t="s">
        <v>1</v>
      </c>
      <c r="TH5" s="36" t="s">
        <v>72</v>
      </c>
      <c r="TI5" s="36" t="s">
        <v>69</v>
      </c>
      <c r="TJ5" s="36" t="s">
        <v>70</v>
      </c>
      <c r="TK5" s="36" t="s">
        <v>71</v>
      </c>
      <c r="TL5" s="36" t="s">
        <v>74</v>
      </c>
      <c r="TM5" s="37" t="s">
        <v>0</v>
      </c>
      <c r="TN5" s="37" t="s">
        <v>1</v>
      </c>
      <c r="TO5" s="36" t="s">
        <v>1672</v>
      </c>
      <c r="TP5" s="36" t="s">
        <v>69</v>
      </c>
      <c r="TQ5" s="36" t="s">
        <v>70</v>
      </c>
      <c r="TR5" s="36" t="s">
        <v>71</v>
      </c>
      <c r="TS5" s="36" t="s">
        <v>74</v>
      </c>
      <c r="TT5" s="37" t="s">
        <v>0</v>
      </c>
      <c r="TU5" s="37" t="s">
        <v>1</v>
      </c>
      <c r="TV5" s="36" t="s">
        <v>72</v>
      </c>
      <c r="TW5" s="36" t="s">
        <v>69</v>
      </c>
      <c r="TX5" s="36" t="s">
        <v>70</v>
      </c>
      <c r="TY5" s="36" t="s">
        <v>71</v>
      </c>
      <c r="TZ5" s="36" t="s">
        <v>74</v>
      </c>
      <c r="UA5" s="37" t="s">
        <v>0</v>
      </c>
      <c r="UB5" s="37" t="s">
        <v>1</v>
      </c>
      <c r="UC5" s="36" t="s">
        <v>72</v>
      </c>
      <c r="UD5" s="36" t="s">
        <v>69</v>
      </c>
      <c r="UE5" s="36" t="s">
        <v>70</v>
      </c>
      <c r="UF5" s="36" t="s">
        <v>71</v>
      </c>
      <c r="UG5" s="36" t="s">
        <v>74</v>
      </c>
      <c r="UH5" s="37" t="s">
        <v>0</v>
      </c>
      <c r="UI5" s="37" t="s">
        <v>1</v>
      </c>
      <c r="UJ5" s="36" t="s">
        <v>72</v>
      </c>
      <c r="UK5" s="36" t="s">
        <v>69</v>
      </c>
      <c r="UL5" s="36" t="s">
        <v>70</v>
      </c>
      <c r="UM5" s="36" t="s">
        <v>71</v>
      </c>
      <c r="UN5" s="36" t="s">
        <v>74</v>
      </c>
      <c r="UO5" s="37" t="s">
        <v>0</v>
      </c>
      <c r="UP5" s="37" t="s">
        <v>1</v>
      </c>
      <c r="UQ5" s="38" t="s">
        <v>1713</v>
      </c>
      <c r="UR5" s="36" t="s">
        <v>69</v>
      </c>
      <c r="US5" s="36" t="s">
        <v>70</v>
      </c>
      <c r="UT5" s="36" t="s">
        <v>71</v>
      </c>
      <c r="UU5" s="36" t="s">
        <v>74</v>
      </c>
      <c r="UV5" s="37" t="s">
        <v>0</v>
      </c>
      <c r="UW5" s="37" t="s">
        <v>1</v>
      </c>
      <c r="UX5" s="36" t="s">
        <v>72</v>
      </c>
      <c r="UY5" s="36" t="s">
        <v>69</v>
      </c>
      <c r="UZ5" s="36" t="s">
        <v>70</v>
      </c>
      <c r="VA5" s="36" t="s">
        <v>71</v>
      </c>
      <c r="VB5" s="36" t="s">
        <v>74</v>
      </c>
      <c r="VC5" s="37" t="s">
        <v>0</v>
      </c>
      <c r="VD5" s="37" t="s">
        <v>1</v>
      </c>
      <c r="VE5" s="36" t="s">
        <v>72</v>
      </c>
      <c r="VF5" s="36" t="s">
        <v>69</v>
      </c>
      <c r="VG5" s="36" t="s">
        <v>70</v>
      </c>
      <c r="VH5" s="36" t="s">
        <v>71</v>
      </c>
      <c r="VI5" s="36" t="s">
        <v>74</v>
      </c>
      <c r="VJ5" s="37" t="s">
        <v>0</v>
      </c>
      <c r="VK5" s="37" t="s">
        <v>1</v>
      </c>
      <c r="VL5" s="36" t="s">
        <v>72</v>
      </c>
      <c r="VM5" s="36" t="s">
        <v>69</v>
      </c>
      <c r="VN5" s="36" t="s">
        <v>70</v>
      </c>
      <c r="VO5" s="36" t="s">
        <v>71</v>
      </c>
      <c r="VP5" s="36" t="s">
        <v>74</v>
      </c>
      <c r="VQ5" s="37" t="s">
        <v>0</v>
      </c>
      <c r="VR5" s="37" t="s">
        <v>1</v>
      </c>
      <c r="VS5" s="36" t="s">
        <v>72</v>
      </c>
      <c r="VT5" s="36" t="s">
        <v>69</v>
      </c>
      <c r="VU5" s="36" t="s">
        <v>70</v>
      </c>
      <c r="VV5" s="36" t="s">
        <v>71</v>
      </c>
      <c r="VW5" s="36" t="s">
        <v>74</v>
      </c>
      <c r="VX5" s="37" t="s">
        <v>0</v>
      </c>
      <c r="VY5" s="37" t="s">
        <v>1</v>
      </c>
      <c r="VZ5" s="36" t="s">
        <v>72</v>
      </c>
      <c r="WA5" s="36" t="s">
        <v>69</v>
      </c>
      <c r="WB5" s="36" t="s">
        <v>70</v>
      </c>
      <c r="WC5" s="36" t="s">
        <v>71</v>
      </c>
      <c r="WD5" s="36" t="s">
        <v>74</v>
      </c>
      <c r="WE5" s="37" t="s">
        <v>73</v>
      </c>
      <c r="WF5" s="37" t="s">
        <v>1</v>
      </c>
      <c r="WG5" s="36" t="s">
        <v>72</v>
      </c>
      <c r="WH5" s="36" t="s">
        <v>69</v>
      </c>
      <c r="WI5" s="36" t="s">
        <v>70</v>
      </c>
      <c r="WJ5" s="36" t="s">
        <v>71</v>
      </c>
      <c r="WK5" s="36" t="s">
        <v>74</v>
      </c>
      <c r="WL5" s="37" t="s">
        <v>0</v>
      </c>
      <c r="WM5" s="37" t="s">
        <v>1</v>
      </c>
      <c r="WN5" s="36" t="s">
        <v>72</v>
      </c>
      <c r="WO5" s="36" t="s">
        <v>69</v>
      </c>
      <c r="WP5" s="36" t="s">
        <v>70</v>
      </c>
      <c r="WQ5" s="36" t="s">
        <v>71</v>
      </c>
      <c r="WR5" s="36" t="s">
        <v>74</v>
      </c>
      <c r="WS5" s="37" t="s">
        <v>0</v>
      </c>
      <c r="WT5" s="37" t="s">
        <v>1</v>
      </c>
      <c r="WU5" s="36" t="s">
        <v>72</v>
      </c>
      <c r="WV5" s="36" t="s">
        <v>69</v>
      </c>
      <c r="WW5" s="36" t="s">
        <v>70</v>
      </c>
      <c r="WX5" s="36" t="s">
        <v>71</v>
      </c>
      <c r="WY5" s="36" t="s">
        <v>74</v>
      </c>
      <c r="WZ5" s="37" t="s">
        <v>0</v>
      </c>
      <c r="XA5" s="37" t="s">
        <v>1</v>
      </c>
      <c r="XB5" s="36" t="s">
        <v>72</v>
      </c>
      <c r="XC5" s="36" t="s">
        <v>69</v>
      </c>
      <c r="XD5" s="36" t="s">
        <v>70</v>
      </c>
      <c r="XE5" s="36" t="s">
        <v>71</v>
      </c>
      <c r="XF5" s="36" t="s">
        <v>74</v>
      </c>
      <c r="XG5" s="37" t="s">
        <v>0</v>
      </c>
      <c r="XH5" s="37" t="s">
        <v>1</v>
      </c>
      <c r="XI5" s="36" t="s">
        <v>72</v>
      </c>
      <c r="XJ5" s="36" t="s">
        <v>69</v>
      </c>
      <c r="XK5" s="36" t="s">
        <v>70</v>
      </c>
      <c r="XL5" s="36" t="s">
        <v>71</v>
      </c>
      <c r="XM5" s="36" t="s">
        <v>74</v>
      </c>
      <c r="XN5" s="37" t="s">
        <v>0</v>
      </c>
      <c r="XO5" s="37" t="s">
        <v>1</v>
      </c>
      <c r="XP5" s="36" t="s">
        <v>72</v>
      </c>
      <c r="XQ5" s="36" t="s">
        <v>69</v>
      </c>
      <c r="XR5" s="36" t="s">
        <v>70</v>
      </c>
      <c r="XS5" s="36" t="s">
        <v>71</v>
      </c>
      <c r="XT5" s="36" t="s">
        <v>74</v>
      </c>
      <c r="XU5" s="37" t="s">
        <v>0</v>
      </c>
      <c r="XV5" s="37" t="s">
        <v>1</v>
      </c>
      <c r="XW5" s="36" t="s">
        <v>72</v>
      </c>
      <c r="XX5" s="36" t="s">
        <v>69</v>
      </c>
      <c r="XY5" s="36" t="s">
        <v>70</v>
      </c>
      <c r="XZ5" s="36" t="s">
        <v>71</v>
      </c>
      <c r="YA5" s="36" t="s">
        <v>74</v>
      </c>
      <c r="YB5" s="37" t="s">
        <v>0</v>
      </c>
      <c r="YC5" s="37" t="s">
        <v>1</v>
      </c>
      <c r="YD5" s="36" t="s">
        <v>72</v>
      </c>
      <c r="YE5" s="36" t="s">
        <v>69</v>
      </c>
      <c r="YF5" s="36" t="s">
        <v>70</v>
      </c>
      <c r="YG5" s="36" t="s">
        <v>71</v>
      </c>
      <c r="YH5" s="36" t="s">
        <v>74</v>
      </c>
      <c r="YI5" s="37" t="s">
        <v>0</v>
      </c>
      <c r="YJ5" s="37" t="s">
        <v>1</v>
      </c>
      <c r="YK5" s="36" t="s">
        <v>72</v>
      </c>
      <c r="YL5" s="36" t="s">
        <v>69</v>
      </c>
      <c r="YM5" s="36" t="s">
        <v>70</v>
      </c>
      <c r="YN5" s="36" t="s">
        <v>71</v>
      </c>
      <c r="YO5" s="36" t="s">
        <v>74</v>
      </c>
      <c r="YP5" s="37" t="s">
        <v>0</v>
      </c>
      <c r="YQ5" s="37" t="s">
        <v>1</v>
      </c>
      <c r="YR5" s="36" t="s">
        <v>1710</v>
      </c>
      <c r="YS5" s="36" t="s">
        <v>69</v>
      </c>
      <c r="YT5" s="36" t="s">
        <v>70</v>
      </c>
      <c r="YU5" s="36" t="s">
        <v>71</v>
      </c>
      <c r="YV5" s="36" t="s">
        <v>74</v>
      </c>
      <c r="YW5" s="37" t="s">
        <v>0</v>
      </c>
      <c r="YX5" s="37" t="s">
        <v>1</v>
      </c>
      <c r="YY5" s="36" t="s">
        <v>1721</v>
      </c>
      <c r="YZ5" s="36" t="s">
        <v>69</v>
      </c>
      <c r="ZA5" s="36" t="s">
        <v>70</v>
      </c>
      <c r="ZB5" s="36" t="s">
        <v>71</v>
      </c>
      <c r="ZC5" s="36" t="s">
        <v>74</v>
      </c>
      <c r="ZD5" s="37" t="s">
        <v>0</v>
      </c>
      <c r="ZE5" s="37" t="s">
        <v>1</v>
      </c>
      <c r="ZF5" s="36" t="s">
        <v>1722</v>
      </c>
      <c r="ZG5" s="36" t="s">
        <v>69</v>
      </c>
      <c r="ZH5" s="36" t="s">
        <v>70</v>
      </c>
      <c r="ZI5" s="36" t="s">
        <v>71</v>
      </c>
      <c r="ZJ5" s="36" t="s">
        <v>74</v>
      </c>
      <c r="ZK5" s="37" t="s">
        <v>0</v>
      </c>
      <c r="ZL5" s="37" t="s">
        <v>1</v>
      </c>
      <c r="ZM5" s="36" t="s">
        <v>72</v>
      </c>
      <c r="ZN5" s="36" t="s">
        <v>69</v>
      </c>
      <c r="ZO5" s="36" t="s">
        <v>70</v>
      </c>
      <c r="ZP5" s="36" t="s">
        <v>71</v>
      </c>
      <c r="ZQ5" s="36" t="s">
        <v>74</v>
      </c>
      <c r="ZR5" s="37" t="s">
        <v>0</v>
      </c>
      <c r="ZS5" s="37" t="s">
        <v>1</v>
      </c>
      <c r="ZT5" s="36" t="s">
        <v>1894</v>
      </c>
      <c r="ZU5" s="36" t="s">
        <v>69</v>
      </c>
      <c r="ZV5" s="36" t="s">
        <v>70</v>
      </c>
      <c r="ZW5" s="36" t="s">
        <v>71</v>
      </c>
      <c r="ZX5" s="36" t="s">
        <v>74</v>
      </c>
      <c r="ZY5" s="37" t="s">
        <v>0</v>
      </c>
      <c r="ZZ5" s="37" t="s">
        <v>1</v>
      </c>
      <c r="AAA5" s="36" t="s">
        <v>1895</v>
      </c>
      <c r="AAB5" s="36" t="s">
        <v>69</v>
      </c>
      <c r="AAC5" s="36" t="s">
        <v>70</v>
      </c>
      <c r="AAD5" s="36" t="s">
        <v>71</v>
      </c>
      <c r="AAE5" s="36" t="s">
        <v>74</v>
      </c>
      <c r="AAF5" s="37" t="s">
        <v>0</v>
      </c>
      <c r="AAG5" s="37" t="s">
        <v>1</v>
      </c>
      <c r="AAH5" s="36" t="s">
        <v>72</v>
      </c>
      <c r="AAI5" s="36" t="s">
        <v>69</v>
      </c>
      <c r="AAJ5" s="36" t="s">
        <v>70</v>
      </c>
      <c r="AAK5" s="36" t="s">
        <v>71</v>
      </c>
      <c r="AAL5" s="36" t="s">
        <v>74</v>
      </c>
      <c r="AAM5" s="37" t="s">
        <v>0</v>
      </c>
      <c r="AAN5" s="37" t="s">
        <v>1</v>
      </c>
      <c r="AAO5" s="27" t="s">
        <v>1764</v>
      </c>
      <c r="AAP5" s="36" t="s">
        <v>69</v>
      </c>
      <c r="AAQ5" s="36" t="s">
        <v>70</v>
      </c>
      <c r="AAR5" s="36" t="s">
        <v>71</v>
      </c>
      <c r="AAS5" s="36" t="s">
        <v>74</v>
      </c>
      <c r="AAT5" s="37" t="s">
        <v>0</v>
      </c>
      <c r="AAU5" s="37" t="s">
        <v>1</v>
      </c>
      <c r="AAV5" s="36" t="s">
        <v>72</v>
      </c>
      <c r="AAW5" s="36" t="s">
        <v>69</v>
      </c>
      <c r="AAX5" s="36" t="s">
        <v>70</v>
      </c>
      <c r="AAY5" s="36" t="s">
        <v>71</v>
      </c>
      <c r="AAZ5" s="36" t="s">
        <v>74</v>
      </c>
      <c r="ABA5" s="37" t="s">
        <v>0</v>
      </c>
      <c r="ABB5" s="37" t="s">
        <v>1</v>
      </c>
      <c r="ABC5" s="36" t="s">
        <v>72</v>
      </c>
      <c r="ABD5" s="36" t="s">
        <v>69</v>
      </c>
      <c r="ABE5" s="36" t="s">
        <v>70</v>
      </c>
      <c r="ABF5" s="36" t="s">
        <v>71</v>
      </c>
      <c r="ABG5" s="36" t="s">
        <v>74</v>
      </c>
      <c r="ABH5" s="37" t="s">
        <v>0</v>
      </c>
      <c r="ABI5" s="37" t="s">
        <v>1</v>
      </c>
      <c r="ABJ5" s="36" t="s">
        <v>72</v>
      </c>
      <c r="ABK5" s="36" t="s">
        <v>69</v>
      </c>
      <c r="ABL5" s="36" t="s">
        <v>70</v>
      </c>
      <c r="ABM5" s="36" t="s">
        <v>71</v>
      </c>
      <c r="ABN5" s="36" t="s">
        <v>74</v>
      </c>
      <c r="ABO5" s="37" t="s">
        <v>0</v>
      </c>
      <c r="ABP5" s="37" t="s">
        <v>1</v>
      </c>
      <c r="ABQ5" s="36" t="s">
        <v>72</v>
      </c>
      <c r="ABR5" s="36" t="s">
        <v>69</v>
      </c>
      <c r="ABS5" s="36" t="s">
        <v>70</v>
      </c>
      <c r="ABT5" s="36" t="s">
        <v>71</v>
      </c>
      <c r="ABU5" s="36" t="s">
        <v>74</v>
      </c>
      <c r="ABV5" s="37" t="s">
        <v>0</v>
      </c>
      <c r="ABW5" s="37" t="s">
        <v>1</v>
      </c>
      <c r="ABX5" s="36" t="s">
        <v>72</v>
      </c>
      <c r="ABY5" s="36" t="s">
        <v>69</v>
      </c>
      <c r="ABZ5" s="36" t="s">
        <v>70</v>
      </c>
      <c r="ACA5" s="36" t="s">
        <v>71</v>
      </c>
      <c r="ACB5" s="36" t="s">
        <v>74</v>
      </c>
    </row>
    <row r="6" spans="1:756" ht="6.75" hidden="1" customHeight="1">
      <c r="A6" s="10"/>
      <c r="B6" s="10"/>
      <c r="C6" s="11"/>
      <c r="D6" s="11"/>
      <c r="E6" s="11"/>
      <c r="F6" s="11"/>
      <c r="G6" s="12"/>
      <c r="H6" s="10"/>
      <c r="I6" s="10"/>
      <c r="J6" s="11"/>
      <c r="K6" s="11"/>
      <c r="L6" s="11"/>
      <c r="M6" s="11"/>
      <c r="N6" s="12"/>
      <c r="O6" s="10"/>
      <c r="P6" s="10"/>
      <c r="Q6" s="11"/>
      <c r="R6" s="11"/>
      <c r="S6" s="11"/>
      <c r="T6" s="11"/>
      <c r="U6" s="12"/>
      <c r="V6" s="10"/>
      <c r="W6" s="10"/>
      <c r="X6" s="11"/>
      <c r="Y6" s="11"/>
      <c r="Z6" s="11"/>
      <c r="AA6" s="11"/>
      <c r="AB6" s="12"/>
      <c r="AC6" s="10"/>
      <c r="AD6" s="10"/>
      <c r="AE6" s="11"/>
      <c r="AF6" s="11"/>
      <c r="AG6" s="11"/>
      <c r="AH6" s="11"/>
      <c r="AI6" s="12"/>
      <c r="AJ6" s="10"/>
      <c r="AK6" s="10"/>
      <c r="AL6" s="11"/>
      <c r="AM6" s="11"/>
      <c r="AN6" s="11"/>
      <c r="AO6" s="11"/>
      <c r="AP6" s="12"/>
      <c r="AQ6" s="10"/>
      <c r="AR6" s="10"/>
      <c r="AS6" s="11"/>
      <c r="AT6" s="11"/>
      <c r="AU6" s="11"/>
      <c r="AV6" s="11"/>
      <c r="AW6" s="12"/>
      <c r="AX6" s="10"/>
      <c r="AY6" s="10"/>
      <c r="AZ6" s="11"/>
      <c r="BA6" s="11"/>
      <c r="BB6" s="11"/>
      <c r="BC6" s="11"/>
      <c r="BD6" s="12"/>
      <c r="BE6" s="10"/>
      <c r="BF6" s="10"/>
      <c r="BG6" s="11"/>
      <c r="BH6" s="11"/>
      <c r="BI6" s="11"/>
      <c r="BJ6" s="11"/>
      <c r="BK6" s="12"/>
      <c r="BL6" s="10"/>
      <c r="BM6" s="10"/>
      <c r="BN6" s="11"/>
      <c r="BO6" s="11"/>
      <c r="BP6" s="11"/>
      <c r="BQ6" s="11"/>
      <c r="BR6" s="12"/>
      <c r="BS6" s="10"/>
      <c r="BT6" s="10"/>
      <c r="BU6" s="11"/>
      <c r="BV6" s="11"/>
      <c r="BW6" s="11"/>
      <c r="BX6" s="11"/>
      <c r="BY6" s="12"/>
      <c r="BZ6" s="10"/>
      <c r="CA6" s="10"/>
      <c r="CB6" s="11"/>
      <c r="CC6" s="11"/>
      <c r="CD6" s="11"/>
      <c r="CE6" s="11"/>
      <c r="CF6" s="12"/>
      <c r="CG6" s="10"/>
      <c r="CH6" s="10"/>
      <c r="CI6" s="11"/>
      <c r="CJ6" s="11"/>
      <c r="CK6" s="11"/>
      <c r="CL6" s="11"/>
      <c r="CM6" s="12"/>
      <c r="CN6" s="10"/>
      <c r="CO6" s="10"/>
      <c r="CP6" s="11"/>
      <c r="CQ6" s="11"/>
      <c r="CR6" s="11"/>
      <c r="CS6" s="11"/>
      <c r="CT6" s="12"/>
      <c r="CU6" s="10"/>
      <c r="CV6" s="10"/>
      <c r="CW6" s="11"/>
      <c r="CX6" s="11"/>
      <c r="CY6" s="11"/>
      <c r="CZ6" s="11"/>
      <c r="DA6" s="12"/>
      <c r="DB6" s="10"/>
      <c r="DC6" s="10"/>
      <c r="DD6" s="11"/>
      <c r="DE6" s="11"/>
      <c r="DF6" s="11"/>
      <c r="DG6" s="11"/>
      <c r="DH6" s="12"/>
      <c r="DI6" s="10"/>
      <c r="DJ6" s="10"/>
      <c r="DK6" s="11"/>
      <c r="DL6" s="11"/>
      <c r="DM6" s="11"/>
      <c r="DN6" s="11"/>
      <c r="DO6" s="12"/>
      <c r="DP6" s="10"/>
      <c r="DQ6" s="10"/>
      <c r="DR6" s="11"/>
      <c r="DS6" s="11"/>
      <c r="DT6" s="11"/>
      <c r="DU6" s="11"/>
      <c r="DV6" s="12"/>
      <c r="DW6" s="10"/>
      <c r="DX6" s="10"/>
      <c r="DY6" s="11"/>
      <c r="DZ6" s="11"/>
      <c r="EA6" s="11"/>
      <c r="EB6" s="11"/>
      <c r="EC6" s="12"/>
      <c r="ED6" s="10"/>
      <c r="EE6" s="10"/>
      <c r="EF6" s="11"/>
      <c r="EG6" s="11"/>
      <c r="EH6" s="11"/>
      <c r="EI6" s="11"/>
      <c r="EJ6" s="12"/>
      <c r="EK6" s="10"/>
      <c r="EL6" s="10"/>
      <c r="EM6" s="11"/>
      <c r="EN6" s="11"/>
      <c r="EO6" s="11"/>
      <c r="EP6" s="11"/>
      <c r="EQ6" s="12"/>
      <c r="ER6" s="10"/>
      <c r="ES6" s="10"/>
      <c r="ET6" s="11"/>
      <c r="EU6" s="11"/>
      <c r="EV6" s="11"/>
      <c r="EW6" s="11"/>
      <c r="EX6" s="12"/>
      <c r="EY6" s="10"/>
      <c r="EZ6" s="10"/>
      <c r="FA6" s="11"/>
      <c r="FB6" s="11"/>
      <c r="FC6" s="11"/>
      <c r="FD6" s="11"/>
      <c r="FE6" s="12"/>
      <c r="FF6" s="10"/>
      <c r="FG6" s="10"/>
      <c r="FH6" s="11"/>
      <c r="FI6" s="11"/>
      <c r="FJ6" s="11"/>
      <c r="FK6" s="11"/>
      <c r="FL6" s="12"/>
      <c r="FM6" s="10"/>
      <c r="FN6" s="10"/>
      <c r="FO6" s="11"/>
      <c r="FP6" s="11"/>
      <c r="FQ6" s="11"/>
      <c r="FR6" s="11"/>
      <c r="FS6" s="12"/>
      <c r="FT6" s="10"/>
      <c r="FU6" s="10"/>
      <c r="FV6" s="11"/>
      <c r="FW6" s="11"/>
      <c r="FX6" s="11"/>
      <c r="FY6" s="11"/>
      <c r="FZ6" s="12"/>
      <c r="GA6" s="10"/>
      <c r="GB6" s="10"/>
      <c r="GC6" s="11"/>
      <c r="GD6" s="11"/>
      <c r="GE6" s="11"/>
      <c r="GF6" s="11"/>
      <c r="GG6" s="12"/>
      <c r="GH6" s="10"/>
      <c r="GI6" s="10"/>
      <c r="GJ6" s="11"/>
      <c r="GK6" s="11"/>
      <c r="GL6" s="11"/>
      <c r="GM6" s="11"/>
      <c r="GN6" s="12"/>
      <c r="GO6" s="10"/>
      <c r="GP6" s="10"/>
      <c r="GQ6" s="11"/>
      <c r="GR6" s="11"/>
      <c r="GS6" s="11"/>
      <c r="GT6" s="11"/>
      <c r="GU6" s="12"/>
      <c r="GV6" s="10"/>
      <c r="GW6" s="10"/>
      <c r="GX6" s="11"/>
      <c r="GY6" s="11"/>
      <c r="GZ6" s="11"/>
      <c r="HA6" s="11"/>
      <c r="HB6" s="12"/>
      <c r="HC6" s="10"/>
      <c r="HD6" s="10"/>
      <c r="HE6" s="11"/>
      <c r="HF6" s="11"/>
      <c r="HG6" s="11"/>
      <c r="HH6" s="11"/>
      <c r="HI6" s="12"/>
      <c r="HJ6" s="10"/>
      <c r="HK6" s="10"/>
      <c r="HL6" s="11"/>
      <c r="HM6" s="11"/>
      <c r="HN6" s="11"/>
      <c r="HO6" s="11"/>
      <c r="HP6" s="12"/>
      <c r="HQ6" s="10"/>
      <c r="HR6" s="10"/>
      <c r="HS6" s="11"/>
      <c r="HT6" s="11"/>
      <c r="HU6" s="11"/>
      <c r="HV6" s="11"/>
      <c r="HW6" s="12"/>
      <c r="HX6" s="10"/>
      <c r="HY6" s="10"/>
      <c r="HZ6" s="11"/>
      <c r="IA6" s="11"/>
      <c r="IB6" s="11"/>
      <c r="IC6" s="11"/>
      <c r="ID6" s="12"/>
      <c r="IE6" s="10"/>
      <c r="IF6" s="10"/>
      <c r="IG6" s="11"/>
      <c r="IH6" s="11"/>
      <c r="II6" s="11"/>
      <c r="IJ6" s="11"/>
      <c r="IK6" s="12"/>
      <c r="IL6" s="10"/>
      <c r="IM6" s="10"/>
      <c r="IN6" s="11"/>
      <c r="IO6" s="11"/>
      <c r="IP6" s="11"/>
      <c r="IQ6" s="11"/>
      <c r="IR6" s="12"/>
      <c r="IS6" s="10"/>
      <c r="IT6" s="10"/>
      <c r="IU6" s="11"/>
      <c r="IV6" s="11"/>
      <c r="IW6" s="11"/>
      <c r="IX6" s="11"/>
      <c r="IY6" s="12"/>
      <c r="IZ6" s="10"/>
      <c r="JA6" s="10"/>
      <c r="JB6" s="11"/>
      <c r="JC6" s="11"/>
      <c r="JD6" s="11"/>
      <c r="JE6" s="11"/>
      <c r="JF6" s="12"/>
      <c r="JG6" s="10"/>
      <c r="JH6" s="10"/>
      <c r="JI6" s="11"/>
      <c r="JJ6" s="11"/>
      <c r="JK6" s="11"/>
      <c r="JL6" s="11"/>
      <c r="JM6" s="12"/>
      <c r="JN6" s="10"/>
      <c r="JO6" s="10"/>
      <c r="JP6" s="11"/>
      <c r="JQ6" s="11"/>
      <c r="JR6" s="11"/>
      <c r="JS6" s="11"/>
      <c r="JT6" s="12"/>
      <c r="JU6" s="10"/>
      <c r="JV6" s="10"/>
      <c r="JW6" s="11"/>
      <c r="JX6" s="11"/>
      <c r="JY6" s="11"/>
      <c r="JZ6" s="11"/>
      <c r="KA6" s="12"/>
      <c r="KB6" s="10"/>
      <c r="KC6" s="10"/>
      <c r="KD6" s="11"/>
      <c r="KE6" s="11"/>
      <c r="KF6" s="11"/>
      <c r="KG6" s="11"/>
      <c r="KH6" s="12"/>
      <c r="KI6" s="10"/>
      <c r="KJ6" s="10"/>
      <c r="KK6" s="11"/>
      <c r="KL6" s="11"/>
      <c r="KM6" s="11"/>
      <c r="KN6" s="11"/>
      <c r="KO6" s="12"/>
      <c r="KP6" s="10"/>
      <c r="KQ6" s="10"/>
      <c r="KR6" s="11"/>
      <c r="KS6" s="11"/>
      <c r="KT6" s="11"/>
      <c r="KU6" s="11"/>
      <c r="KV6" s="12"/>
      <c r="KW6" s="10"/>
      <c r="KX6" s="10"/>
      <c r="KY6" s="11"/>
      <c r="KZ6" s="11"/>
      <c r="LA6" s="11"/>
      <c r="LB6" s="11"/>
      <c r="LC6" s="12"/>
      <c r="LD6" s="10"/>
      <c r="LE6" s="10"/>
      <c r="LF6" s="11"/>
      <c r="LG6" s="11"/>
      <c r="LH6" s="11"/>
      <c r="LI6" s="11"/>
      <c r="LJ6" s="12"/>
      <c r="LK6" s="10"/>
      <c r="LL6" s="10"/>
      <c r="LM6" s="11"/>
      <c r="LN6" s="11"/>
      <c r="LO6" s="11"/>
      <c r="LP6" s="11"/>
      <c r="LQ6" s="12"/>
      <c r="LR6" s="10"/>
      <c r="LS6" s="10"/>
      <c r="LT6" s="11"/>
      <c r="LU6" s="11"/>
      <c r="LV6" s="11"/>
      <c r="LW6" s="11"/>
      <c r="LX6" s="12"/>
      <c r="LY6" s="10"/>
      <c r="LZ6" s="10"/>
      <c r="MA6" s="11"/>
      <c r="MB6" s="11"/>
      <c r="MC6" s="11"/>
      <c r="MD6" s="11"/>
      <c r="ME6" s="12"/>
      <c r="MF6" s="10"/>
      <c r="MG6" s="10"/>
      <c r="MH6" s="11"/>
      <c r="MI6" s="11"/>
      <c r="MJ6" s="11"/>
      <c r="MK6" s="11"/>
      <c r="ML6" s="12"/>
      <c r="MM6" s="10"/>
      <c r="MN6" s="10"/>
      <c r="MO6" s="11"/>
      <c r="MP6" s="11"/>
      <c r="MQ6" s="11"/>
      <c r="MR6" s="11"/>
      <c r="MS6" s="12"/>
      <c r="MT6" s="10"/>
      <c r="MU6" s="10"/>
      <c r="MV6" s="11"/>
      <c r="MW6" s="11"/>
      <c r="MX6" s="11"/>
      <c r="MY6" s="11"/>
      <c r="MZ6" s="12"/>
      <c r="NA6" s="10"/>
      <c r="NB6" s="10"/>
      <c r="NC6" s="11"/>
      <c r="ND6" s="11"/>
      <c r="NE6" s="11"/>
      <c r="NF6" s="11"/>
      <c r="NG6" s="12"/>
      <c r="NH6" s="10"/>
      <c r="NI6" s="10"/>
      <c r="NJ6" s="11"/>
      <c r="NK6" s="11"/>
      <c r="NL6" s="11"/>
      <c r="NM6" s="11"/>
      <c r="NN6" s="12"/>
      <c r="NO6" s="10"/>
      <c r="NP6" s="10"/>
      <c r="NQ6" s="11"/>
      <c r="NR6" s="11"/>
      <c r="NS6" s="11"/>
      <c r="NT6" s="11"/>
      <c r="NU6" s="12"/>
      <c r="NV6" s="10"/>
      <c r="NW6" s="10"/>
      <c r="NX6" s="11"/>
      <c r="NY6" s="11"/>
      <c r="NZ6" s="11"/>
      <c r="OA6" s="11"/>
      <c r="OB6" s="12"/>
      <c r="OC6" s="10"/>
      <c r="OD6" s="10"/>
      <c r="OE6" s="11"/>
      <c r="OF6" s="11"/>
      <c r="OG6" s="11"/>
      <c r="OH6" s="11"/>
      <c r="OI6" s="12"/>
      <c r="OJ6" s="10"/>
      <c r="OK6" s="10"/>
      <c r="OL6" s="11"/>
      <c r="OM6" s="11"/>
      <c r="ON6" s="11"/>
      <c r="OO6" s="11"/>
      <c r="OP6" s="12"/>
      <c r="OQ6" s="10"/>
      <c r="OR6" s="10"/>
      <c r="OS6" s="11"/>
      <c r="OT6" s="11"/>
      <c r="OU6" s="11"/>
      <c r="OV6" s="11"/>
      <c r="OW6" s="12"/>
      <c r="OX6" s="10"/>
      <c r="OY6" s="10"/>
      <c r="OZ6" s="11"/>
      <c r="PA6" s="11"/>
      <c r="PB6" s="11"/>
      <c r="PC6" s="11"/>
      <c r="PD6" s="12"/>
      <c r="PE6" s="10"/>
      <c r="PF6" s="10"/>
      <c r="PG6" s="11"/>
      <c r="PH6" s="11"/>
      <c r="PI6" s="11"/>
      <c r="PJ6" s="11"/>
      <c r="PK6" s="12"/>
      <c r="PL6" s="10"/>
      <c r="PM6" s="10"/>
      <c r="PN6" s="11"/>
      <c r="PO6" s="11"/>
      <c r="PP6" s="11"/>
      <c r="PQ6" s="11"/>
      <c r="PR6" s="12"/>
      <c r="PS6" s="10"/>
      <c r="PT6" s="10"/>
      <c r="PU6" s="11"/>
      <c r="PV6" s="11"/>
      <c r="PW6" s="11"/>
      <c r="PX6" s="11"/>
      <c r="PY6" s="12"/>
      <c r="PZ6" s="10"/>
      <c r="QA6" s="10"/>
      <c r="QB6" s="11"/>
      <c r="QC6" s="11"/>
      <c r="QD6" s="11"/>
      <c r="QE6" s="11"/>
      <c r="QF6" s="12"/>
      <c r="QG6" s="10"/>
      <c r="QH6" s="10"/>
      <c r="QI6" s="11"/>
      <c r="QJ6" s="11"/>
      <c r="QK6" s="11"/>
      <c r="QL6" s="11"/>
      <c r="QM6" s="12"/>
      <c r="QN6" s="10"/>
      <c r="QO6" s="10"/>
      <c r="QP6" s="11"/>
      <c r="QQ6" s="11"/>
      <c r="QR6" s="11"/>
      <c r="QS6" s="11"/>
      <c r="QT6" s="12"/>
      <c r="QU6" s="10"/>
      <c r="QV6" s="10"/>
      <c r="QW6" s="11"/>
      <c r="QX6" s="11"/>
      <c r="QY6" s="11"/>
      <c r="QZ6" s="11"/>
      <c r="RA6" s="12"/>
      <c r="RB6" s="10"/>
      <c r="RC6" s="10"/>
      <c r="RD6" s="11"/>
      <c r="RE6" s="11"/>
      <c r="RF6" s="11"/>
      <c r="RG6" s="11"/>
      <c r="RH6" s="12"/>
      <c r="RI6" s="10"/>
      <c r="RJ6" s="10"/>
      <c r="RK6" s="11"/>
      <c r="RL6" s="11"/>
      <c r="RM6" s="11"/>
      <c r="RN6" s="11"/>
      <c r="RO6" s="12"/>
      <c r="RP6" s="10"/>
      <c r="RQ6" s="10"/>
      <c r="RR6" s="11"/>
      <c r="RS6" s="11"/>
      <c r="RT6" s="11"/>
      <c r="RU6" s="11"/>
      <c r="RV6" s="12"/>
      <c r="RW6" s="10"/>
      <c r="RX6" s="10"/>
      <c r="RY6" s="11"/>
      <c r="RZ6" s="11"/>
      <c r="SA6" s="11"/>
      <c r="SB6" s="11"/>
      <c r="SC6" s="12"/>
      <c r="SD6" s="10"/>
      <c r="SE6" s="10"/>
      <c r="SF6" s="11"/>
      <c r="SG6" s="11"/>
      <c r="SH6" s="11"/>
      <c r="SI6" s="11"/>
      <c r="SJ6" s="12"/>
      <c r="SK6" s="10"/>
      <c r="SL6" s="10"/>
      <c r="SM6" s="11"/>
      <c r="SN6" s="11"/>
      <c r="SO6" s="11"/>
      <c r="SP6" s="11"/>
      <c r="SQ6" s="12"/>
      <c r="SR6" s="10"/>
      <c r="SS6" s="10"/>
      <c r="ST6" s="11"/>
      <c r="SU6" s="11"/>
      <c r="SV6" s="11"/>
      <c r="SW6" s="11"/>
      <c r="SX6" s="12"/>
      <c r="SY6" s="10"/>
      <c r="SZ6" s="10"/>
      <c r="TA6" s="11"/>
      <c r="TB6" s="11"/>
      <c r="TC6" s="11"/>
      <c r="TD6" s="11"/>
      <c r="TE6" s="12"/>
      <c r="TF6" s="10"/>
      <c r="TG6" s="10"/>
      <c r="TH6" s="11"/>
      <c r="TI6" s="11"/>
      <c r="TJ6" s="11"/>
      <c r="TK6" s="11"/>
      <c r="TL6" s="12"/>
      <c r="TM6" s="10"/>
      <c r="TN6" s="10"/>
      <c r="TO6" s="11"/>
      <c r="TP6" s="11"/>
      <c r="TQ6" s="11"/>
      <c r="TR6" s="11"/>
      <c r="TS6" s="12"/>
      <c r="TT6" s="10"/>
      <c r="TU6" s="10"/>
      <c r="TV6" s="11"/>
      <c r="TW6" s="11"/>
      <c r="TX6" s="11"/>
      <c r="TY6" s="11"/>
      <c r="TZ6" s="12"/>
      <c r="UA6" s="10"/>
      <c r="UB6" s="10"/>
      <c r="UC6" s="11"/>
      <c r="UD6" s="11"/>
      <c r="UE6" s="11"/>
      <c r="UF6" s="11"/>
      <c r="UG6" s="12"/>
      <c r="UH6" s="10"/>
      <c r="UI6" s="10"/>
      <c r="UJ6" s="11"/>
      <c r="UK6" s="11"/>
      <c r="UL6" s="11"/>
      <c r="UM6" s="11"/>
      <c r="UN6" s="12"/>
      <c r="UO6" s="10"/>
      <c r="UP6" s="10"/>
      <c r="UQ6" s="11"/>
      <c r="UR6" s="11"/>
      <c r="US6" s="11"/>
      <c r="UT6" s="11"/>
      <c r="UU6" s="12"/>
      <c r="UV6" s="10"/>
      <c r="UW6" s="10"/>
      <c r="UX6" s="11"/>
      <c r="UY6" s="11"/>
      <c r="UZ6" s="11"/>
      <c r="VA6" s="11"/>
      <c r="VB6" s="12"/>
      <c r="VC6" s="10"/>
      <c r="VD6" s="10"/>
      <c r="VE6" s="11"/>
      <c r="VF6" s="11"/>
      <c r="VG6" s="11"/>
      <c r="VH6" s="11"/>
      <c r="VI6" s="12"/>
      <c r="VJ6" s="10"/>
      <c r="VK6" s="10"/>
      <c r="VL6" s="11"/>
      <c r="VM6" s="11"/>
      <c r="VN6" s="11"/>
      <c r="VO6" s="11"/>
      <c r="VP6" s="12"/>
      <c r="VQ6" s="10"/>
      <c r="VR6" s="10"/>
      <c r="VS6" s="11"/>
      <c r="VT6" s="11"/>
      <c r="VU6" s="11"/>
      <c r="VV6" s="11"/>
      <c r="VW6" s="12"/>
      <c r="VX6" s="10"/>
      <c r="VY6" s="10"/>
      <c r="VZ6" s="11"/>
      <c r="WA6" s="11"/>
      <c r="WB6" s="11"/>
      <c r="WC6" s="11"/>
      <c r="WD6" s="12"/>
      <c r="WE6" s="10"/>
      <c r="WF6" s="10"/>
      <c r="WG6" s="11"/>
      <c r="WH6" s="11"/>
      <c r="WI6" s="11"/>
      <c r="WJ6" s="11"/>
      <c r="WK6" s="12"/>
      <c r="WL6" s="10"/>
      <c r="WM6" s="10"/>
      <c r="WN6" s="11"/>
      <c r="WO6" s="11"/>
      <c r="WP6" s="11"/>
      <c r="WQ6" s="11"/>
      <c r="WR6" s="12"/>
      <c r="WS6" s="10"/>
      <c r="WT6" s="10"/>
      <c r="WU6" s="11"/>
      <c r="WV6" s="11"/>
      <c r="WW6" s="11"/>
      <c r="WX6" s="11"/>
      <c r="WY6" s="12"/>
      <c r="WZ6" s="10"/>
      <c r="XA6" s="10"/>
      <c r="XB6" s="11"/>
      <c r="XC6" s="11"/>
      <c r="XD6" s="11"/>
      <c r="XE6" s="11"/>
      <c r="XF6" s="12"/>
      <c r="XG6" s="10"/>
      <c r="XH6" s="10"/>
      <c r="XI6" s="11"/>
      <c r="XJ6" s="11"/>
      <c r="XK6" s="11"/>
      <c r="XL6" s="11"/>
      <c r="XM6" s="12"/>
      <c r="XN6" s="10"/>
      <c r="XO6" s="10"/>
      <c r="XP6" s="11"/>
      <c r="XQ6" s="11"/>
      <c r="XR6" s="11"/>
      <c r="XS6" s="11"/>
      <c r="XT6" s="12"/>
      <c r="XU6" s="10"/>
      <c r="XV6" s="10"/>
      <c r="XW6" s="11"/>
      <c r="XX6" s="11"/>
      <c r="XY6" s="11"/>
      <c r="XZ6" s="11"/>
      <c r="YA6" s="12"/>
      <c r="YB6" s="10"/>
      <c r="YC6" s="10"/>
      <c r="YD6" s="11"/>
      <c r="YE6" s="11"/>
      <c r="YF6" s="11"/>
      <c r="YG6" s="11"/>
      <c r="YH6" s="12"/>
      <c r="YI6" s="10"/>
      <c r="YJ6" s="10"/>
      <c r="YK6" s="11"/>
      <c r="YL6" s="11"/>
      <c r="YM6" s="11"/>
      <c r="YN6" s="11"/>
      <c r="YO6" s="12"/>
      <c r="YP6" s="10"/>
      <c r="YQ6" s="10"/>
      <c r="YR6" s="11"/>
      <c r="YS6" s="11"/>
      <c r="YT6" s="11"/>
      <c r="YU6" s="11"/>
      <c r="YV6" s="12"/>
      <c r="YW6" s="10"/>
      <c r="YX6" s="10"/>
      <c r="YY6" s="11"/>
      <c r="YZ6" s="11"/>
      <c r="ZA6" s="11"/>
      <c r="ZB6" s="11"/>
      <c r="ZC6" s="12"/>
      <c r="ZD6" s="10"/>
      <c r="ZE6" s="10"/>
      <c r="ZF6" s="11"/>
      <c r="ZG6" s="11"/>
      <c r="ZH6" s="11"/>
      <c r="ZI6" s="11"/>
      <c r="ZJ6" s="12"/>
      <c r="ZK6" s="10"/>
      <c r="ZL6" s="10"/>
      <c r="ZM6" s="11"/>
      <c r="ZN6" s="11"/>
      <c r="ZO6" s="11"/>
      <c r="ZP6" s="11"/>
      <c r="ZQ6" s="12"/>
      <c r="ZR6" s="10"/>
      <c r="ZS6" s="10"/>
      <c r="ZT6" s="11"/>
      <c r="ZU6" s="11"/>
      <c r="ZV6" s="11"/>
      <c r="ZW6" s="11"/>
      <c r="ZX6" s="12"/>
      <c r="ZY6" s="10"/>
      <c r="ZZ6" s="10"/>
      <c r="AAA6" s="11"/>
      <c r="AAB6" s="11"/>
      <c r="AAC6" s="11"/>
      <c r="AAD6" s="11"/>
      <c r="AAE6" s="12"/>
      <c r="AAF6" s="10"/>
      <c r="AAG6" s="10"/>
      <c r="AAH6" s="11"/>
      <c r="AAI6" s="11"/>
      <c r="AAJ6" s="11"/>
      <c r="AAK6" s="11"/>
      <c r="AAL6" s="12"/>
      <c r="AAM6" s="10"/>
      <c r="AAN6" s="10"/>
      <c r="AAO6" s="11"/>
      <c r="AAP6" s="11"/>
      <c r="AAQ6" s="11"/>
      <c r="AAR6" s="11"/>
      <c r="AAS6" s="12"/>
      <c r="AAT6" s="10"/>
      <c r="AAU6" s="10"/>
      <c r="AAV6" s="11"/>
      <c r="AAW6" s="11"/>
      <c r="AAX6" s="11"/>
      <c r="AAY6" s="11"/>
      <c r="AAZ6" s="12"/>
      <c r="ABA6" s="10"/>
      <c r="ABB6" s="10"/>
      <c r="ABC6" s="11"/>
      <c r="ABD6" s="11"/>
      <c r="ABE6" s="11"/>
      <c r="ABF6" s="11"/>
      <c r="ABG6" s="12"/>
      <c r="ABH6" s="10"/>
      <c r="ABI6" s="10"/>
      <c r="ABJ6" s="11"/>
      <c r="ABK6" s="11"/>
      <c r="ABL6" s="11"/>
      <c r="ABM6" s="11"/>
      <c r="ABN6" s="12"/>
      <c r="ABO6" s="10"/>
      <c r="ABP6" s="10"/>
      <c r="ABQ6" s="11"/>
      <c r="ABR6" s="11"/>
      <c r="ABS6" s="11"/>
      <c r="ABT6" s="11"/>
      <c r="ABU6" s="12"/>
      <c r="ABV6" s="10"/>
      <c r="ABW6" s="10"/>
      <c r="ABX6" s="11"/>
      <c r="ABY6" s="11"/>
      <c r="ABZ6" s="11"/>
      <c r="ACA6" s="11"/>
      <c r="ACB6" s="12"/>
    </row>
    <row r="7" spans="1:756" ht="16.5" hidden="1">
      <c r="A7" s="1">
        <v>1</v>
      </c>
      <c r="B7" s="2" t="s">
        <v>4</v>
      </c>
      <c r="C7" s="5">
        <v>0</v>
      </c>
      <c r="D7" s="5">
        <v>0</v>
      </c>
      <c r="E7" s="5">
        <v>0</v>
      </c>
      <c r="F7" s="5">
        <f>D7+E7</f>
        <v>0</v>
      </c>
      <c r="G7" s="9"/>
      <c r="H7" s="1">
        <v>1</v>
      </c>
      <c r="I7" s="2" t="s">
        <v>4</v>
      </c>
      <c r="J7" s="5">
        <v>0</v>
      </c>
      <c r="K7" s="5">
        <v>0</v>
      </c>
      <c r="L7" s="5">
        <v>0</v>
      </c>
      <c r="M7" s="5">
        <f>K7+L7</f>
        <v>0</v>
      </c>
      <c r="N7" s="9"/>
      <c r="O7" s="1">
        <v>1</v>
      </c>
      <c r="P7" s="2" t="s">
        <v>4</v>
      </c>
      <c r="Q7" s="5">
        <v>0</v>
      </c>
      <c r="R7" s="5">
        <v>0</v>
      </c>
      <c r="S7" s="5">
        <v>0</v>
      </c>
      <c r="T7" s="5">
        <f>R7+S7</f>
        <v>0</v>
      </c>
      <c r="U7" s="9"/>
      <c r="V7" s="1">
        <v>1</v>
      </c>
      <c r="W7" s="2" t="s">
        <v>4</v>
      </c>
      <c r="X7" s="5">
        <v>0</v>
      </c>
      <c r="Y7" s="5">
        <v>0</v>
      </c>
      <c r="Z7" s="5">
        <v>0</v>
      </c>
      <c r="AA7" s="5">
        <f>Y7+Z7</f>
        <v>0</v>
      </c>
      <c r="AB7" s="9"/>
      <c r="AC7" s="1">
        <v>1</v>
      </c>
      <c r="AD7" s="2" t="s">
        <v>4</v>
      </c>
      <c r="AE7" s="5">
        <v>0</v>
      </c>
      <c r="AF7" s="5">
        <v>0</v>
      </c>
      <c r="AG7" s="5">
        <v>0</v>
      </c>
      <c r="AH7" s="5">
        <f>AF7+AG7</f>
        <v>0</v>
      </c>
      <c r="AI7" s="9"/>
      <c r="AJ7" s="1">
        <v>1</v>
      </c>
      <c r="AK7" s="2" t="s">
        <v>4</v>
      </c>
      <c r="AL7" s="5"/>
      <c r="AM7" s="5">
        <v>0</v>
      </c>
      <c r="AN7" s="5">
        <v>0</v>
      </c>
      <c r="AO7" s="5">
        <f>AM7+AN7</f>
        <v>0</v>
      </c>
      <c r="AP7" s="9"/>
      <c r="AQ7" s="1">
        <v>1</v>
      </c>
      <c r="AR7" s="2" t="s">
        <v>4</v>
      </c>
      <c r="AS7" s="5">
        <v>0</v>
      </c>
      <c r="AT7" s="5">
        <v>0</v>
      </c>
      <c r="AU7" s="5">
        <v>0</v>
      </c>
      <c r="AV7" s="5">
        <f>AT7+AU7</f>
        <v>0</v>
      </c>
      <c r="AW7" s="9"/>
      <c r="AX7" s="1">
        <v>1</v>
      </c>
      <c r="AY7" s="2" t="s">
        <v>4</v>
      </c>
      <c r="AZ7" s="5">
        <v>3</v>
      </c>
      <c r="BA7" s="5">
        <v>596700</v>
      </c>
      <c r="BB7" s="5">
        <v>0</v>
      </c>
      <c r="BC7" s="5">
        <f>BA7+BB7</f>
        <v>596700</v>
      </c>
      <c r="BD7" s="9"/>
      <c r="BE7" s="1">
        <v>1</v>
      </c>
      <c r="BF7" s="2" t="s">
        <v>4</v>
      </c>
      <c r="BG7" s="5">
        <v>0</v>
      </c>
      <c r="BH7" s="5">
        <v>0</v>
      </c>
      <c r="BI7" s="5">
        <v>0</v>
      </c>
      <c r="BJ7" s="5">
        <f>BH7+BI7</f>
        <v>0</v>
      </c>
      <c r="BK7" s="9"/>
      <c r="BL7" s="1">
        <v>1</v>
      </c>
      <c r="BM7" s="2" t="s">
        <v>4</v>
      </c>
      <c r="BN7" s="5">
        <v>0</v>
      </c>
      <c r="BO7" s="5">
        <v>0</v>
      </c>
      <c r="BP7" s="5">
        <v>0</v>
      </c>
      <c r="BQ7" s="5">
        <f>BO7+BP7</f>
        <v>0</v>
      </c>
      <c r="BR7" s="9"/>
      <c r="BS7" s="1">
        <v>1</v>
      </c>
      <c r="BT7" s="2" t="s">
        <v>4</v>
      </c>
      <c r="BU7" s="5">
        <v>0</v>
      </c>
      <c r="BV7" s="5">
        <v>0</v>
      </c>
      <c r="BW7" s="5">
        <v>0</v>
      </c>
      <c r="BX7" s="5">
        <f>BV7+BW7</f>
        <v>0</v>
      </c>
      <c r="BY7" s="9"/>
      <c r="BZ7" s="1">
        <v>1</v>
      </c>
      <c r="CA7" s="2" t="s">
        <v>4</v>
      </c>
      <c r="CB7" s="5">
        <v>0</v>
      </c>
      <c r="CC7" s="5">
        <v>0</v>
      </c>
      <c r="CD7" s="5">
        <v>0</v>
      </c>
      <c r="CE7" s="5">
        <f>CC7+CD7</f>
        <v>0</v>
      </c>
      <c r="CF7" s="9"/>
      <c r="CG7" s="1">
        <v>1</v>
      </c>
      <c r="CH7" s="2" t="s">
        <v>4</v>
      </c>
      <c r="CI7" s="5">
        <v>0</v>
      </c>
      <c r="CJ7" s="5">
        <v>0</v>
      </c>
      <c r="CK7" s="5">
        <v>0</v>
      </c>
      <c r="CL7" s="5">
        <f>CJ7+CK7</f>
        <v>0</v>
      </c>
      <c r="CM7" s="9"/>
      <c r="CN7" s="1">
        <v>1</v>
      </c>
      <c r="CO7" s="2" t="s">
        <v>4</v>
      </c>
      <c r="CP7" s="5">
        <v>0</v>
      </c>
      <c r="CQ7" s="5">
        <v>0</v>
      </c>
      <c r="CR7" s="5">
        <v>0</v>
      </c>
      <c r="CS7" s="5">
        <f>CQ7+CR7</f>
        <v>0</v>
      </c>
      <c r="CT7" s="9"/>
      <c r="CU7" s="1">
        <v>1</v>
      </c>
      <c r="CV7" s="2" t="s">
        <v>4</v>
      </c>
      <c r="CW7" s="5">
        <v>0</v>
      </c>
      <c r="CX7" s="5">
        <v>0</v>
      </c>
      <c r="CY7" s="5">
        <v>0</v>
      </c>
      <c r="CZ7" s="5">
        <f>CX7+CY7</f>
        <v>0</v>
      </c>
      <c r="DA7" s="9"/>
      <c r="DB7" s="1">
        <v>1</v>
      </c>
      <c r="DC7" s="2" t="s">
        <v>4</v>
      </c>
      <c r="DD7" s="5">
        <v>7</v>
      </c>
      <c r="DE7" s="5">
        <v>515550</v>
      </c>
      <c r="DF7" s="5">
        <v>0</v>
      </c>
      <c r="DG7" s="5">
        <f>DE7+DF7</f>
        <v>515550</v>
      </c>
      <c r="DH7" s="9"/>
      <c r="DI7" s="1">
        <v>1</v>
      </c>
      <c r="DJ7" s="2" t="s">
        <v>4</v>
      </c>
      <c r="DK7" s="5">
        <v>0</v>
      </c>
      <c r="DL7" s="5">
        <v>0</v>
      </c>
      <c r="DM7" s="5">
        <v>0</v>
      </c>
      <c r="DN7" s="5">
        <f>DL7+DM7</f>
        <v>0</v>
      </c>
      <c r="DO7" s="9"/>
      <c r="DP7" s="1">
        <v>1</v>
      </c>
      <c r="DQ7" s="2" t="s">
        <v>4</v>
      </c>
      <c r="DR7" s="5">
        <v>1</v>
      </c>
      <c r="DS7" s="5">
        <v>23600</v>
      </c>
      <c r="DT7" s="5">
        <v>0</v>
      </c>
      <c r="DU7" s="5">
        <f>DS7+DT7</f>
        <v>23600</v>
      </c>
      <c r="DV7" s="9"/>
      <c r="DW7" s="1">
        <v>1</v>
      </c>
      <c r="DX7" s="2" t="s">
        <v>4</v>
      </c>
      <c r="DY7" s="5">
        <v>1</v>
      </c>
      <c r="DZ7" s="5">
        <v>192500</v>
      </c>
      <c r="EA7" s="5">
        <v>0</v>
      </c>
      <c r="EB7" s="5">
        <f>DZ7+EA7</f>
        <v>192500</v>
      </c>
      <c r="EC7" s="9"/>
      <c r="ED7" s="1">
        <v>1</v>
      </c>
      <c r="EE7" s="2" t="s">
        <v>4</v>
      </c>
      <c r="EF7" s="5">
        <v>2453</v>
      </c>
      <c r="EG7" s="5">
        <v>82950</v>
      </c>
      <c r="EH7" s="5">
        <v>0</v>
      </c>
      <c r="EI7" s="5">
        <f>EG7+EH7</f>
        <v>82950</v>
      </c>
      <c r="EJ7" s="9"/>
      <c r="EK7" s="1">
        <v>1</v>
      </c>
      <c r="EL7" s="2" t="s">
        <v>4</v>
      </c>
      <c r="EM7" s="5">
        <v>10</v>
      </c>
      <c r="EN7" s="5">
        <v>71500</v>
      </c>
      <c r="EO7" s="5">
        <v>0</v>
      </c>
      <c r="EP7" s="5">
        <f>EN7+EO7</f>
        <v>71500</v>
      </c>
      <c r="EQ7" s="9"/>
      <c r="ER7" s="1">
        <v>1</v>
      </c>
      <c r="ES7" s="2" t="s">
        <v>4</v>
      </c>
      <c r="ET7" s="5">
        <v>10</v>
      </c>
      <c r="EU7" s="5">
        <v>47000</v>
      </c>
      <c r="EV7" s="5">
        <v>0</v>
      </c>
      <c r="EW7" s="5">
        <f>EU7+EV7</f>
        <v>47000</v>
      </c>
      <c r="EX7" s="9"/>
      <c r="EY7" s="1">
        <v>1</v>
      </c>
      <c r="EZ7" s="2" t="s">
        <v>4</v>
      </c>
      <c r="FA7" s="5">
        <v>0</v>
      </c>
      <c r="FB7" s="5">
        <v>0</v>
      </c>
      <c r="FC7" s="5">
        <v>0</v>
      </c>
      <c r="FD7" s="5">
        <f>FB7+FC7</f>
        <v>0</v>
      </c>
      <c r="FE7" s="9"/>
      <c r="FF7" s="1">
        <v>1</v>
      </c>
      <c r="FG7" s="2" t="s">
        <v>4</v>
      </c>
      <c r="FH7" s="5">
        <v>0</v>
      </c>
      <c r="FI7" s="5">
        <v>0</v>
      </c>
      <c r="FJ7" s="5">
        <v>0</v>
      </c>
      <c r="FK7" s="5">
        <f>FI7+FJ7</f>
        <v>0</v>
      </c>
      <c r="FL7" s="9"/>
      <c r="FM7" s="1">
        <v>1</v>
      </c>
      <c r="FN7" s="2" t="s">
        <v>4</v>
      </c>
      <c r="FO7" s="5">
        <v>0</v>
      </c>
      <c r="FP7" s="5">
        <v>0</v>
      </c>
      <c r="FQ7" s="5">
        <v>0</v>
      </c>
      <c r="FR7" s="5">
        <f>FP7+FQ7</f>
        <v>0</v>
      </c>
      <c r="FS7" s="9"/>
      <c r="FT7" s="1">
        <v>1</v>
      </c>
      <c r="FU7" s="2" t="s">
        <v>4</v>
      </c>
      <c r="FV7" s="5">
        <v>0</v>
      </c>
      <c r="FW7" s="5">
        <v>0</v>
      </c>
      <c r="FX7" s="5">
        <v>0</v>
      </c>
      <c r="FY7" s="5">
        <f>FW7+FX7</f>
        <v>0</v>
      </c>
      <c r="FZ7" s="9"/>
      <c r="GA7" s="1">
        <v>1</v>
      </c>
      <c r="GB7" s="2" t="s">
        <v>4</v>
      </c>
      <c r="GC7" s="5">
        <v>1</v>
      </c>
      <c r="GD7" s="5">
        <v>90200</v>
      </c>
      <c r="GE7" s="5">
        <v>0</v>
      </c>
      <c r="GF7" s="5">
        <f>GD7+GE7</f>
        <v>90200</v>
      </c>
      <c r="GG7" s="9"/>
      <c r="GH7" s="1">
        <v>1</v>
      </c>
      <c r="GI7" s="2" t="s">
        <v>4</v>
      </c>
      <c r="GJ7" s="5">
        <v>1</v>
      </c>
      <c r="GK7" s="5">
        <v>68100</v>
      </c>
      <c r="GL7" s="5">
        <v>0</v>
      </c>
      <c r="GM7" s="5">
        <f>GK7+GL7</f>
        <v>68100</v>
      </c>
      <c r="GN7" s="9"/>
      <c r="GO7" s="1">
        <v>1</v>
      </c>
      <c r="GP7" s="2" t="s">
        <v>4</v>
      </c>
      <c r="GQ7" s="5">
        <v>0</v>
      </c>
      <c r="GR7" s="5">
        <v>0</v>
      </c>
      <c r="GS7" s="5">
        <v>0</v>
      </c>
      <c r="GT7" s="5">
        <f>GR7+GS7</f>
        <v>0</v>
      </c>
      <c r="GU7" s="9"/>
      <c r="GV7" s="1">
        <v>1</v>
      </c>
      <c r="GW7" s="2" t="s">
        <v>4</v>
      </c>
      <c r="GX7" s="5">
        <v>0</v>
      </c>
      <c r="GY7" s="5">
        <v>0</v>
      </c>
      <c r="GZ7" s="5">
        <v>0</v>
      </c>
      <c r="HA7" s="5">
        <f>GY7+GZ7</f>
        <v>0</v>
      </c>
      <c r="HB7" s="9"/>
      <c r="HC7" s="1">
        <v>1</v>
      </c>
      <c r="HD7" s="2" t="s">
        <v>4</v>
      </c>
      <c r="HE7" s="5">
        <v>1</v>
      </c>
      <c r="HF7" s="5">
        <v>139900</v>
      </c>
      <c r="HG7" s="5">
        <v>0</v>
      </c>
      <c r="HH7" s="5">
        <f>HF7+HG7</f>
        <v>139900</v>
      </c>
      <c r="HI7" s="9"/>
      <c r="HJ7" s="1">
        <v>1</v>
      </c>
      <c r="HK7" s="2" t="s">
        <v>4</v>
      </c>
      <c r="HL7" s="5">
        <v>0</v>
      </c>
      <c r="HM7" s="5">
        <v>306700</v>
      </c>
      <c r="HN7" s="5">
        <v>0</v>
      </c>
      <c r="HO7" s="5">
        <f>HM7+HN7</f>
        <v>306700</v>
      </c>
      <c r="HP7" s="9"/>
      <c r="HQ7" s="1">
        <v>1</v>
      </c>
      <c r="HR7" s="2" t="s">
        <v>4</v>
      </c>
      <c r="HS7" s="5">
        <v>0</v>
      </c>
      <c r="HT7" s="5">
        <v>0</v>
      </c>
      <c r="HU7" s="5">
        <v>0</v>
      </c>
      <c r="HV7" s="5">
        <f>HT7+HU7</f>
        <v>0</v>
      </c>
      <c r="HW7" s="9"/>
      <c r="HX7" s="1">
        <v>1</v>
      </c>
      <c r="HY7" s="2" t="s">
        <v>4</v>
      </c>
      <c r="HZ7" s="5">
        <v>1</v>
      </c>
      <c r="IA7" s="5">
        <v>10000</v>
      </c>
      <c r="IB7" s="5">
        <v>0</v>
      </c>
      <c r="IC7" s="5">
        <f>IA7+IB7</f>
        <v>10000</v>
      </c>
      <c r="ID7" s="9"/>
      <c r="IE7" s="1">
        <v>1</v>
      </c>
      <c r="IF7" s="2" t="s">
        <v>4</v>
      </c>
      <c r="IG7" s="5">
        <v>0</v>
      </c>
      <c r="IH7" s="5">
        <v>37500</v>
      </c>
      <c r="II7" s="5">
        <v>0</v>
      </c>
      <c r="IJ7" s="5">
        <f>IH7+II7</f>
        <v>37500</v>
      </c>
      <c r="IK7" s="9"/>
      <c r="IL7" s="1">
        <v>1</v>
      </c>
      <c r="IM7" s="2" t="s">
        <v>4</v>
      </c>
      <c r="IN7" s="5">
        <v>9</v>
      </c>
      <c r="IO7" s="5">
        <v>90000</v>
      </c>
      <c r="IP7" s="5">
        <v>0</v>
      </c>
      <c r="IQ7" s="5">
        <f>IO7+IP7</f>
        <v>90000</v>
      </c>
      <c r="IR7" s="9"/>
      <c r="IS7" s="1">
        <v>1</v>
      </c>
      <c r="IT7" s="2" t="s">
        <v>4</v>
      </c>
      <c r="IU7" s="5">
        <v>1</v>
      </c>
      <c r="IV7" s="5">
        <v>18000</v>
      </c>
      <c r="IW7" s="5">
        <v>0</v>
      </c>
      <c r="IX7" s="5">
        <f>IV7+IW7</f>
        <v>18000</v>
      </c>
      <c r="IY7" s="9"/>
      <c r="IZ7" s="1">
        <v>1</v>
      </c>
      <c r="JA7" s="2" t="s">
        <v>4</v>
      </c>
      <c r="JB7" s="5">
        <v>0</v>
      </c>
      <c r="JC7" s="5">
        <v>0</v>
      </c>
      <c r="JD7" s="5">
        <v>0</v>
      </c>
      <c r="JE7" s="5">
        <f>JC7+JD7</f>
        <v>0</v>
      </c>
      <c r="JF7" s="9"/>
      <c r="JG7" s="1">
        <v>1</v>
      </c>
      <c r="JH7" s="2" t="s">
        <v>4</v>
      </c>
      <c r="JI7" s="5">
        <v>0</v>
      </c>
      <c r="JJ7" s="5">
        <v>0</v>
      </c>
      <c r="JK7" s="5">
        <v>0</v>
      </c>
      <c r="JL7" s="5">
        <f>JJ7+JK7</f>
        <v>0</v>
      </c>
      <c r="JM7" s="9"/>
      <c r="JN7" s="1">
        <v>1</v>
      </c>
      <c r="JO7" s="2" t="s">
        <v>4</v>
      </c>
      <c r="JP7" s="5">
        <v>0</v>
      </c>
      <c r="JQ7" s="5">
        <v>0</v>
      </c>
      <c r="JR7" s="5">
        <v>0</v>
      </c>
      <c r="JS7" s="5">
        <f>JQ7+JR7</f>
        <v>0</v>
      </c>
      <c r="JT7" s="9"/>
      <c r="JU7" s="1">
        <v>1</v>
      </c>
      <c r="JV7" s="2" t="s">
        <v>4</v>
      </c>
      <c r="JW7" s="5">
        <v>0</v>
      </c>
      <c r="JX7" s="5">
        <v>0</v>
      </c>
      <c r="JY7" s="5">
        <v>0</v>
      </c>
      <c r="JZ7" s="5">
        <f>JX7+JY7</f>
        <v>0</v>
      </c>
      <c r="KA7" s="9"/>
      <c r="KB7" s="1">
        <v>1</v>
      </c>
      <c r="KC7" s="2" t="s">
        <v>4</v>
      </c>
      <c r="KD7" s="5">
        <v>0</v>
      </c>
      <c r="KE7" s="5">
        <v>0</v>
      </c>
      <c r="KF7" s="5">
        <v>0</v>
      </c>
      <c r="KG7" s="5">
        <f>KE7+KF7</f>
        <v>0</v>
      </c>
      <c r="KH7" s="9"/>
      <c r="KI7" s="1">
        <v>1</v>
      </c>
      <c r="KJ7" s="2" t="s">
        <v>4</v>
      </c>
      <c r="KK7" s="5">
        <v>0</v>
      </c>
      <c r="KL7" s="5">
        <v>0</v>
      </c>
      <c r="KM7" s="5">
        <v>0</v>
      </c>
      <c r="KN7" s="5">
        <f>KL7+KM7</f>
        <v>0</v>
      </c>
      <c r="KO7" s="9"/>
      <c r="KP7" s="1">
        <v>1</v>
      </c>
      <c r="KQ7" s="2" t="s">
        <v>4</v>
      </c>
      <c r="KR7" s="5">
        <v>1</v>
      </c>
      <c r="KS7" s="5">
        <v>32500</v>
      </c>
      <c r="KT7" s="5">
        <v>0</v>
      </c>
      <c r="KU7" s="5">
        <f>KS7+KT7</f>
        <v>32500</v>
      </c>
      <c r="KV7" s="9"/>
      <c r="KW7" s="1">
        <v>1</v>
      </c>
      <c r="KX7" s="2" t="s">
        <v>4</v>
      </c>
      <c r="KY7" s="5">
        <v>1</v>
      </c>
      <c r="KZ7" s="5">
        <v>32500</v>
      </c>
      <c r="LA7" s="5">
        <v>0</v>
      </c>
      <c r="LB7" s="5">
        <f>KZ7+LA7</f>
        <v>32500</v>
      </c>
      <c r="LC7" s="9"/>
      <c r="LD7" s="1">
        <v>1</v>
      </c>
      <c r="LE7" s="2" t="s">
        <v>4</v>
      </c>
      <c r="LF7" s="5">
        <v>2</v>
      </c>
      <c r="LG7" s="5">
        <v>270000</v>
      </c>
      <c r="LH7" s="5">
        <v>0</v>
      </c>
      <c r="LI7" s="5">
        <f>LG7+LH7</f>
        <v>270000</v>
      </c>
      <c r="LJ7" s="9"/>
      <c r="LK7" s="1">
        <v>1</v>
      </c>
      <c r="LL7" s="2" t="s">
        <v>4</v>
      </c>
      <c r="LM7" s="5">
        <v>1</v>
      </c>
      <c r="LN7" s="5">
        <v>38500</v>
      </c>
      <c r="LO7" s="5">
        <v>0</v>
      </c>
      <c r="LP7" s="5">
        <f>LN7+LO7</f>
        <v>38500</v>
      </c>
      <c r="LQ7" s="9"/>
      <c r="LR7" s="1">
        <v>1</v>
      </c>
      <c r="LS7" s="2" t="s">
        <v>4</v>
      </c>
      <c r="LT7" s="5">
        <v>2</v>
      </c>
      <c r="LU7" s="5">
        <v>20000</v>
      </c>
      <c r="LV7" s="5">
        <v>0</v>
      </c>
      <c r="LW7" s="5">
        <f>LU7+LV7</f>
        <v>20000</v>
      </c>
      <c r="LX7" s="9"/>
      <c r="LY7" s="1">
        <v>1</v>
      </c>
      <c r="LZ7" s="2" t="s">
        <v>4</v>
      </c>
      <c r="MA7" s="5">
        <v>0</v>
      </c>
      <c r="MB7" s="5">
        <v>0</v>
      </c>
      <c r="MC7" s="5">
        <v>0</v>
      </c>
      <c r="MD7" s="5">
        <f>MB7+MC7</f>
        <v>0</v>
      </c>
      <c r="ME7" s="9"/>
      <c r="MF7" s="1">
        <v>1</v>
      </c>
      <c r="MG7" s="2" t="s">
        <v>4</v>
      </c>
      <c r="MH7" s="5">
        <v>0</v>
      </c>
      <c r="MI7" s="5">
        <v>0</v>
      </c>
      <c r="MJ7" s="5">
        <v>0</v>
      </c>
      <c r="MK7" s="5">
        <f>MI7+MJ7</f>
        <v>0</v>
      </c>
      <c r="ML7" s="9"/>
      <c r="MM7" s="1">
        <v>1</v>
      </c>
      <c r="MN7" s="2" t="s">
        <v>4</v>
      </c>
      <c r="MO7" s="5">
        <v>0</v>
      </c>
      <c r="MP7" s="5">
        <v>0</v>
      </c>
      <c r="MQ7" s="5">
        <v>0</v>
      </c>
      <c r="MR7" s="5">
        <f>MP7+MQ7</f>
        <v>0</v>
      </c>
      <c r="MS7" s="9"/>
      <c r="MT7" s="1">
        <v>1</v>
      </c>
      <c r="MU7" s="2" t="s">
        <v>4</v>
      </c>
      <c r="MV7" s="5">
        <v>6</v>
      </c>
      <c r="MW7" s="5">
        <v>301200</v>
      </c>
      <c r="MX7" s="5">
        <v>0</v>
      </c>
      <c r="MY7" s="5">
        <f>MW7+MX7</f>
        <v>301200</v>
      </c>
      <c r="MZ7" s="9"/>
      <c r="NA7" s="1">
        <v>1</v>
      </c>
      <c r="NB7" s="2" t="s">
        <v>4</v>
      </c>
      <c r="NC7" s="5">
        <v>4</v>
      </c>
      <c r="ND7" s="5">
        <v>23750</v>
      </c>
      <c r="NE7" s="5">
        <v>0</v>
      </c>
      <c r="NF7" s="5">
        <f>ND7+NE7</f>
        <v>23750</v>
      </c>
      <c r="NG7" s="9"/>
      <c r="NH7" s="1">
        <v>1</v>
      </c>
      <c r="NI7" s="2" t="s">
        <v>4</v>
      </c>
      <c r="NJ7" s="5">
        <v>86</v>
      </c>
      <c r="NK7" s="5">
        <v>137627.75685852626</v>
      </c>
      <c r="NL7" s="5">
        <v>0</v>
      </c>
      <c r="NM7" s="5">
        <f>NK7+NL7</f>
        <v>137627.75685852626</v>
      </c>
      <c r="NN7" s="9"/>
      <c r="NO7" s="1">
        <v>1</v>
      </c>
      <c r="NP7" s="2" t="s">
        <v>4</v>
      </c>
      <c r="NQ7" s="5">
        <v>2</v>
      </c>
      <c r="NR7" s="5">
        <v>49700</v>
      </c>
      <c r="NS7" s="5">
        <v>0</v>
      </c>
      <c r="NT7" s="5">
        <f>NR7+NS7</f>
        <v>49700</v>
      </c>
      <c r="NU7" s="9"/>
      <c r="NV7" s="1">
        <v>1</v>
      </c>
      <c r="NW7" s="2" t="s">
        <v>4</v>
      </c>
      <c r="NX7" s="5">
        <v>0</v>
      </c>
      <c r="NY7" s="5">
        <v>0</v>
      </c>
      <c r="NZ7" s="5">
        <v>0</v>
      </c>
      <c r="OA7" s="5">
        <f>NY7+NZ7</f>
        <v>0</v>
      </c>
      <c r="OB7" s="9"/>
      <c r="OC7" s="1">
        <v>1</v>
      </c>
      <c r="OD7" s="2" t="s">
        <v>4</v>
      </c>
      <c r="OE7" s="5">
        <v>1</v>
      </c>
      <c r="OF7" s="5">
        <v>16000</v>
      </c>
      <c r="OG7" s="5">
        <v>0</v>
      </c>
      <c r="OH7" s="5">
        <f>OF7+OG7</f>
        <v>16000</v>
      </c>
      <c r="OI7" s="9"/>
      <c r="OJ7" s="1">
        <v>1</v>
      </c>
      <c r="OK7" s="2" t="s">
        <v>4</v>
      </c>
      <c r="OL7" s="5">
        <v>11.833333333333334</v>
      </c>
      <c r="OM7" s="5">
        <v>107950</v>
      </c>
      <c r="ON7" s="5">
        <v>0</v>
      </c>
      <c r="OO7" s="5">
        <f>OM7+ON7</f>
        <v>107950</v>
      </c>
      <c r="OP7" s="9"/>
      <c r="OQ7" s="1">
        <v>1</v>
      </c>
      <c r="OR7" s="2" t="s">
        <v>4</v>
      </c>
      <c r="OS7" s="5">
        <v>0</v>
      </c>
      <c r="OT7" s="5">
        <v>0</v>
      </c>
      <c r="OU7" s="5">
        <v>0</v>
      </c>
      <c r="OV7" s="5">
        <f>OT7+OU7</f>
        <v>0</v>
      </c>
      <c r="OW7" s="9"/>
      <c r="OX7" s="1">
        <v>1</v>
      </c>
      <c r="OY7" s="2" t="s">
        <v>4</v>
      </c>
      <c r="OZ7" s="5">
        <v>0</v>
      </c>
      <c r="PA7" s="5">
        <v>0</v>
      </c>
      <c r="PB7" s="5">
        <v>0</v>
      </c>
      <c r="PC7" s="5">
        <f>PA7+PB7</f>
        <v>0</v>
      </c>
      <c r="PD7" s="9"/>
      <c r="PE7" s="1">
        <v>1</v>
      </c>
      <c r="PF7" s="2" t="s">
        <v>4</v>
      </c>
      <c r="PG7" s="5">
        <v>0</v>
      </c>
      <c r="PH7" s="5">
        <v>0</v>
      </c>
      <c r="PI7" s="5">
        <v>0</v>
      </c>
      <c r="PJ7" s="5">
        <f>PH7+PI7</f>
        <v>0</v>
      </c>
      <c r="PK7" s="9"/>
      <c r="PL7" s="1">
        <v>1</v>
      </c>
      <c r="PM7" s="2" t="s">
        <v>4</v>
      </c>
      <c r="PN7" s="5">
        <v>0</v>
      </c>
      <c r="PO7" s="5">
        <v>190781</v>
      </c>
      <c r="PP7" s="5">
        <v>0</v>
      </c>
      <c r="PQ7" s="5">
        <f>PO7+PP7</f>
        <v>190781</v>
      </c>
      <c r="PR7" s="9"/>
      <c r="PS7" s="1">
        <v>1</v>
      </c>
      <c r="PT7" s="2" t="s">
        <v>4</v>
      </c>
      <c r="PU7" s="5">
        <v>1</v>
      </c>
      <c r="PV7" s="5">
        <v>7200</v>
      </c>
      <c r="PW7" s="5">
        <v>0</v>
      </c>
      <c r="PX7" s="5">
        <f>PV7+PW7</f>
        <v>7200</v>
      </c>
      <c r="PY7" s="9"/>
      <c r="PZ7" s="1">
        <v>1</v>
      </c>
      <c r="QA7" s="2" t="s">
        <v>4</v>
      </c>
      <c r="QB7" s="5">
        <v>0</v>
      </c>
      <c r="QC7" s="5">
        <v>0</v>
      </c>
      <c r="QD7" s="5">
        <v>0</v>
      </c>
      <c r="QE7" s="5">
        <f>QC7+QD7</f>
        <v>0</v>
      </c>
      <c r="QF7" s="9"/>
      <c r="QG7" s="1">
        <v>1</v>
      </c>
      <c r="QH7" s="2" t="s">
        <v>4</v>
      </c>
      <c r="QI7" s="5">
        <v>1</v>
      </c>
      <c r="QJ7" s="5">
        <v>5000</v>
      </c>
      <c r="QK7" s="5">
        <v>0</v>
      </c>
      <c r="QL7" s="5">
        <f>QJ7+QK7</f>
        <v>5000</v>
      </c>
      <c r="QM7" s="9"/>
      <c r="QN7" s="1">
        <v>1</v>
      </c>
      <c r="QO7" s="2" t="s">
        <v>4</v>
      </c>
      <c r="QP7" s="5">
        <v>0</v>
      </c>
      <c r="QQ7" s="5">
        <v>0</v>
      </c>
      <c r="QR7" s="5">
        <v>0</v>
      </c>
      <c r="QS7" s="5">
        <f>QQ7+QR7</f>
        <v>0</v>
      </c>
      <c r="QT7" s="9"/>
      <c r="QU7" s="1">
        <v>1</v>
      </c>
      <c r="QV7" s="2" t="s">
        <v>4</v>
      </c>
      <c r="QW7" s="5">
        <v>0</v>
      </c>
      <c r="QX7" s="5">
        <v>0</v>
      </c>
      <c r="QY7" s="5">
        <v>0</v>
      </c>
      <c r="QZ7" s="5">
        <f>QX7+QY7</f>
        <v>0</v>
      </c>
      <c r="RA7" s="9"/>
      <c r="RB7" s="1">
        <v>1</v>
      </c>
      <c r="RC7" s="2" t="s">
        <v>4</v>
      </c>
      <c r="RD7" s="5">
        <v>0</v>
      </c>
      <c r="RE7" s="5">
        <v>0</v>
      </c>
      <c r="RF7" s="5">
        <v>0</v>
      </c>
      <c r="RG7" s="5">
        <f>RE7+RF7</f>
        <v>0</v>
      </c>
      <c r="RH7" s="9"/>
      <c r="RI7" s="1">
        <v>1</v>
      </c>
      <c r="RJ7" s="2" t="s">
        <v>4</v>
      </c>
      <c r="RK7" s="5">
        <v>116</v>
      </c>
      <c r="RL7" s="5">
        <v>21112</v>
      </c>
      <c r="RM7" s="5">
        <v>0</v>
      </c>
      <c r="RN7" s="5">
        <f>RL7+RM7</f>
        <v>21112</v>
      </c>
      <c r="RO7" s="9"/>
      <c r="RP7" s="1">
        <v>1</v>
      </c>
      <c r="RQ7" s="2" t="s">
        <v>4</v>
      </c>
      <c r="RR7" s="5">
        <v>2</v>
      </c>
      <c r="RS7" s="5">
        <v>9900</v>
      </c>
      <c r="RT7" s="5">
        <v>0</v>
      </c>
      <c r="RU7" s="5">
        <f>RS7+RT7</f>
        <v>9900</v>
      </c>
      <c r="RV7" s="9"/>
      <c r="RW7" s="1">
        <v>1</v>
      </c>
      <c r="RX7" s="2" t="s">
        <v>4</v>
      </c>
      <c r="RY7" s="5">
        <v>0</v>
      </c>
      <c r="RZ7" s="5">
        <v>0</v>
      </c>
      <c r="SA7" s="5">
        <v>0</v>
      </c>
      <c r="SB7" s="5">
        <f>RZ7+SA7</f>
        <v>0</v>
      </c>
      <c r="SC7" s="9"/>
      <c r="SD7" s="1">
        <v>1</v>
      </c>
      <c r="SE7" s="2" t="s">
        <v>4</v>
      </c>
      <c r="SF7" s="5">
        <v>0</v>
      </c>
      <c r="SG7" s="5">
        <v>90000</v>
      </c>
      <c r="SH7" s="5">
        <v>0</v>
      </c>
      <c r="SI7" s="5">
        <f>SG7+SH7</f>
        <v>90000</v>
      </c>
      <c r="SJ7" s="9"/>
      <c r="SK7" s="1">
        <v>1</v>
      </c>
      <c r="SL7" s="2" t="s">
        <v>4</v>
      </c>
      <c r="SM7" s="5">
        <v>0</v>
      </c>
      <c r="SN7" s="5">
        <v>0</v>
      </c>
      <c r="SO7" s="5">
        <v>0</v>
      </c>
      <c r="SP7" s="5">
        <f>SN7+SO7</f>
        <v>0</v>
      </c>
      <c r="SQ7" s="9"/>
      <c r="SR7" s="1">
        <v>1</v>
      </c>
      <c r="SS7" s="2" t="s">
        <v>4</v>
      </c>
      <c r="ST7" s="5">
        <v>0</v>
      </c>
      <c r="SU7" s="5">
        <v>0</v>
      </c>
      <c r="SV7" s="5">
        <v>0</v>
      </c>
      <c r="SW7" s="5">
        <f>SU7+SV7</f>
        <v>0</v>
      </c>
      <c r="SX7" s="9"/>
      <c r="SY7" s="1">
        <v>1</v>
      </c>
      <c r="SZ7" s="2" t="s">
        <v>4</v>
      </c>
      <c r="TA7" s="5">
        <v>0</v>
      </c>
      <c r="TB7" s="5">
        <v>0</v>
      </c>
      <c r="TC7" s="5">
        <v>0</v>
      </c>
      <c r="TD7" s="5">
        <f>TB7+TC7</f>
        <v>0</v>
      </c>
      <c r="TE7" s="9"/>
      <c r="TF7" s="1">
        <v>1</v>
      </c>
      <c r="TG7" s="2" t="s">
        <v>4</v>
      </c>
      <c r="TH7" s="5">
        <v>0</v>
      </c>
      <c r="TI7" s="5">
        <v>0</v>
      </c>
      <c r="TJ7" s="5">
        <v>0</v>
      </c>
      <c r="TK7" s="5">
        <f>TI7+TJ7</f>
        <v>0</v>
      </c>
      <c r="TL7" s="9"/>
      <c r="TM7" s="1">
        <v>1</v>
      </c>
      <c r="TN7" s="2" t="s">
        <v>4</v>
      </c>
      <c r="TO7" s="5">
        <v>4</v>
      </c>
      <c r="TP7" s="5">
        <v>0</v>
      </c>
      <c r="TQ7" s="5">
        <v>140000</v>
      </c>
      <c r="TR7" s="5">
        <f>TP7+TQ7</f>
        <v>140000</v>
      </c>
      <c r="TS7" s="9"/>
      <c r="TT7" s="1">
        <v>1</v>
      </c>
      <c r="TU7" s="2" t="s">
        <v>4</v>
      </c>
      <c r="TV7" s="5">
        <v>2</v>
      </c>
      <c r="TW7" s="5">
        <v>67800</v>
      </c>
      <c r="TX7" s="5">
        <v>0</v>
      </c>
      <c r="TY7" s="5">
        <f>TW7+TX7</f>
        <v>67800</v>
      </c>
      <c r="TZ7" s="9"/>
      <c r="UA7" s="1">
        <v>1</v>
      </c>
      <c r="UB7" s="2" t="s">
        <v>4</v>
      </c>
      <c r="UC7" s="5">
        <v>15</v>
      </c>
      <c r="UD7" s="5">
        <v>52500</v>
      </c>
      <c r="UE7" s="5">
        <v>0</v>
      </c>
      <c r="UF7" s="5">
        <f>UD7+UE7</f>
        <v>52500</v>
      </c>
      <c r="UG7" s="9"/>
      <c r="UH7" s="1">
        <v>1</v>
      </c>
      <c r="UI7" s="2" t="s">
        <v>4</v>
      </c>
      <c r="UJ7" s="5">
        <v>0</v>
      </c>
      <c r="UK7" s="5">
        <v>0</v>
      </c>
      <c r="UL7" s="5">
        <v>0</v>
      </c>
      <c r="UM7" s="5">
        <f>UK7+UL7</f>
        <v>0</v>
      </c>
      <c r="UN7" s="9"/>
      <c r="UO7" s="1">
        <v>1</v>
      </c>
      <c r="UP7" s="2" t="s">
        <v>4</v>
      </c>
      <c r="UQ7" s="5">
        <v>0</v>
      </c>
      <c r="UR7" s="5">
        <v>0</v>
      </c>
      <c r="US7" s="5">
        <v>0</v>
      </c>
      <c r="UT7" s="5">
        <f>UR7+US7</f>
        <v>0</v>
      </c>
      <c r="UU7" s="9"/>
      <c r="UV7" s="1">
        <v>1</v>
      </c>
      <c r="UW7" s="2" t="s">
        <v>4</v>
      </c>
      <c r="UX7" s="5">
        <v>0</v>
      </c>
      <c r="UY7" s="5">
        <v>100000</v>
      </c>
      <c r="UZ7" s="5">
        <v>0</v>
      </c>
      <c r="VA7" s="5">
        <f>UY7+UZ7</f>
        <v>100000</v>
      </c>
      <c r="VB7" s="9"/>
      <c r="VC7" s="1">
        <v>1</v>
      </c>
      <c r="VD7" s="2" t="s">
        <v>4</v>
      </c>
      <c r="VE7" s="5">
        <v>1</v>
      </c>
      <c r="VF7" s="5">
        <v>40000</v>
      </c>
      <c r="VG7" s="5">
        <v>0</v>
      </c>
      <c r="VH7" s="5">
        <f>VF7+VG7</f>
        <v>40000</v>
      </c>
      <c r="VI7" s="9"/>
      <c r="VJ7" s="1">
        <v>1</v>
      </c>
      <c r="VK7" s="2" t="s">
        <v>4</v>
      </c>
      <c r="VL7" s="5">
        <v>1</v>
      </c>
      <c r="VM7" s="5">
        <v>55000</v>
      </c>
      <c r="VN7" s="5">
        <v>0</v>
      </c>
      <c r="VO7" s="5">
        <f>VM7+VN7</f>
        <v>55000</v>
      </c>
      <c r="VP7" s="9"/>
      <c r="VQ7" s="1">
        <v>1</v>
      </c>
      <c r="VR7" s="2" t="s">
        <v>4</v>
      </c>
      <c r="VS7" s="5">
        <v>0</v>
      </c>
      <c r="VT7" s="5">
        <v>0</v>
      </c>
      <c r="VU7" s="5">
        <v>0</v>
      </c>
      <c r="VV7" s="5">
        <f>VT7+VU7</f>
        <v>0</v>
      </c>
      <c r="VW7" s="9"/>
      <c r="VX7" s="1">
        <v>1</v>
      </c>
      <c r="VY7" s="2" t="s">
        <v>4</v>
      </c>
      <c r="VZ7" s="5">
        <v>0</v>
      </c>
      <c r="WA7" s="5">
        <v>0</v>
      </c>
      <c r="WB7" s="5">
        <v>0</v>
      </c>
      <c r="WC7" s="5">
        <f>WA7+WB7</f>
        <v>0</v>
      </c>
      <c r="WD7" s="9"/>
      <c r="WE7" s="1">
        <v>1</v>
      </c>
      <c r="WF7" s="2" t="s">
        <v>4</v>
      </c>
      <c r="WG7" s="5">
        <v>0</v>
      </c>
      <c r="WH7" s="5">
        <v>0</v>
      </c>
      <c r="WI7" s="5">
        <v>0</v>
      </c>
      <c r="WJ7" s="5">
        <f>WH7+WI7</f>
        <v>0</v>
      </c>
      <c r="WK7" s="9"/>
      <c r="WL7" s="1">
        <v>1</v>
      </c>
      <c r="WM7" s="2" t="s">
        <v>4</v>
      </c>
      <c r="WN7" s="5">
        <v>1</v>
      </c>
      <c r="WO7" s="5">
        <v>50000</v>
      </c>
      <c r="WP7" s="5">
        <v>0</v>
      </c>
      <c r="WQ7" s="5">
        <f>WO7+WP7</f>
        <v>50000</v>
      </c>
      <c r="WR7" s="9"/>
      <c r="WS7" s="1">
        <v>1</v>
      </c>
      <c r="WT7" s="2" t="s">
        <v>4</v>
      </c>
      <c r="WU7" s="5">
        <v>2</v>
      </c>
      <c r="WV7" s="5">
        <v>40000</v>
      </c>
      <c r="WW7" s="5">
        <v>0</v>
      </c>
      <c r="WX7" s="5">
        <f>WV7+WW7</f>
        <v>40000</v>
      </c>
      <c r="WY7" s="9"/>
      <c r="WZ7" s="1">
        <v>1</v>
      </c>
      <c r="XA7" s="2" t="s">
        <v>4</v>
      </c>
      <c r="XB7" s="5">
        <v>0</v>
      </c>
      <c r="XC7" s="5">
        <v>0</v>
      </c>
      <c r="XD7" s="5">
        <v>0</v>
      </c>
      <c r="XE7" s="5">
        <f>XC7+XD7</f>
        <v>0</v>
      </c>
      <c r="XF7" s="9"/>
      <c r="XG7" s="1">
        <v>1</v>
      </c>
      <c r="XH7" s="2" t="s">
        <v>4</v>
      </c>
      <c r="XI7" s="5">
        <v>0</v>
      </c>
      <c r="XJ7" s="5">
        <v>0</v>
      </c>
      <c r="XK7" s="5">
        <v>0</v>
      </c>
      <c r="XL7" s="5">
        <f>XJ7+XK7</f>
        <v>0</v>
      </c>
      <c r="XM7" s="9"/>
      <c r="XN7" s="1">
        <v>1</v>
      </c>
      <c r="XO7" s="2" t="s">
        <v>4</v>
      </c>
      <c r="XP7" s="5">
        <v>1</v>
      </c>
      <c r="XQ7" s="5">
        <v>25000</v>
      </c>
      <c r="XR7" s="5">
        <v>0</v>
      </c>
      <c r="XS7" s="5">
        <f>XQ7+XR7</f>
        <v>25000</v>
      </c>
      <c r="XT7" s="9"/>
      <c r="XU7" s="1">
        <v>1</v>
      </c>
      <c r="XV7" s="2" t="s">
        <v>4</v>
      </c>
      <c r="XW7" s="5">
        <v>0</v>
      </c>
      <c r="XX7" s="5">
        <v>40000</v>
      </c>
      <c r="XY7" s="5">
        <v>0</v>
      </c>
      <c r="XZ7" s="5">
        <f>XX7+XY7</f>
        <v>40000</v>
      </c>
      <c r="YA7" s="9"/>
      <c r="YB7" s="1">
        <v>1</v>
      </c>
      <c r="YC7" s="2" t="s">
        <v>4</v>
      </c>
      <c r="YD7" s="5">
        <v>0</v>
      </c>
      <c r="YE7" s="5">
        <v>0</v>
      </c>
      <c r="YF7" s="5">
        <v>0</v>
      </c>
      <c r="YG7" s="5">
        <f>YE7+YF7</f>
        <v>0</v>
      </c>
      <c r="YH7" s="9"/>
      <c r="YI7" s="1">
        <v>1</v>
      </c>
      <c r="YJ7" s="2" t="s">
        <v>4</v>
      </c>
      <c r="YK7" s="5">
        <v>4554</v>
      </c>
      <c r="YL7" s="5">
        <v>227700</v>
      </c>
      <c r="YM7" s="5">
        <v>0</v>
      </c>
      <c r="YN7" s="5">
        <f>YL7+YM7</f>
        <v>227700</v>
      </c>
      <c r="YO7" s="9"/>
      <c r="YP7" s="1">
        <v>1</v>
      </c>
      <c r="YQ7" s="2" t="s">
        <v>4</v>
      </c>
      <c r="YR7" s="5">
        <v>0</v>
      </c>
      <c r="YS7" s="5">
        <v>0</v>
      </c>
      <c r="YT7" s="5">
        <v>0</v>
      </c>
      <c r="YU7" s="5">
        <f>YS7+YT7</f>
        <v>0</v>
      </c>
      <c r="YV7" s="9"/>
      <c r="YW7" s="1">
        <v>1</v>
      </c>
      <c r="YX7" s="2" t="s">
        <v>4</v>
      </c>
      <c r="YY7" s="5">
        <v>0</v>
      </c>
      <c r="YZ7" s="5">
        <v>0</v>
      </c>
      <c r="ZA7" s="5">
        <v>0</v>
      </c>
      <c r="ZB7" s="5">
        <f>YZ7+ZA7</f>
        <v>0</v>
      </c>
      <c r="ZC7" s="9"/>
      <c r="ZD7" s="1">
        <v>1</v>
      </c>
      <c r="ZE7" s="2" t="s">
        <v>4</v>
      </c>
      <c r="ZF7" s="5">
        <v>1</v>
      </c>
      <c r="ZG7" s="5">
        <v>40000</v>
      </c>
      <c r="ZH7" s="5">
        <v>0</v>
      </c>
      <c r="ZI7" s="5">
        <f>ZG7+ZH7</f>
        <v>40000</v>
      </c>
      <c r="ZJ7" s="9"/>
      <c r="ZK7" s="1">
        <v>1</v>
      </c>
      <c r="ZL7" s="2" t="s">
        <v>4</v>
      </c>
      <c r="ZM7" s="5">
        <v>0</v>
      </c>
      <c r="ZN7" s="5">
        <v>0</v>
      </c>
      <c r="ZO7" s="5">
        <v>0</v>
      </c>
      <c r="ZP7" s="5">
        <f>ZN7+ZO7</f>
        <v>0</v>
      </c>
      <c r="ZQ7" s="9"/>
      <c r="ZR7" s="1">
        <v>1</v>
      </c>
      <c r="ZS7" s="2" t="s">
        <v>4</v>
      </c>
      <c r="ZT7" s="5">
        <v>2</v>
      </c>
      <c r="ZU7" s="5">
        <v>24400</v>
      </c>
      <c r="ZV7" s="5">
        <v>0</v>
      </c>
      <c r="ZW7" s="5">
        <f>ZU7+ZV7</f>
        <v>24400</v>
      </c>
      <c r="ZX7" s="9"/>
      <c r="ZY7" s="1">
        <v>1</v>
      </c>
      <c r="ZZ7" s="2" t="s">
        <v>4</v>
      </c>
      <c r="AAA7" s="5">
        <v>9</v>
      </c>
      <c r="AAB7" s="5">
        <v>94690</v>
      </c>
      <c r="AAC7" s="5">
        <v>0</v>
      </c>
      <c r="AAD7" s="5">
        <f>AAB7+AAC7</f>
        <v>94690</v>
      </c>
      <c r="AAE7" s="9"/>
      <c r="AAF7" s="1">
        <v>1</v>
      </c>
      <c r="AAG7" s="2" t="s">
        <v>4</v>
      </c>
      <c r="AAH7" s="5">
        <v>0</v>
      </c>
      <c r="AAI7" s="5">
        <v>0</v>
      </c>
      <c r="AAJ7" s="5">
        <v>0</v>
      </c>
      <c r="AAK7" s="5">
        <f>AAI7+AAJ7</f>
        <v>0</v>
      </c>
      <c r="AAL7" s="9"/>
      <c r="AAM7" s="1">
        <v>1</v>
      </c>
      <c r="AAN7" s="2" t="s">
        <v>4</v>
      </c>
      <c r="AAO7" s="5">
        <v>12</v>
      </c>
      <c r="AAP7" s="5">
        <v>216000</v>
      </c>
      <c r="AAQ7" s="5">
        <v>0</v>
      </c>
      <c r="AAR7" s="5">
        <f>AAP7+AAQ7</f>
        <v>216000</v>
      </c>
      <c r="AAS7" s="9"/>
      <c r="AAT7" s="1">
        <v>1</v>
      </c>
      <c r="AAU7" s="2" t="s">
        <v>4</v>
      </c>
      <c r="AAV7" s="5">
        <v>0</v>
      </c>
      <c r="AAW7" s="5">
        <v>0</v>
      </c>
      <c r="AAX7" s="5">
        <v>0</v>
      </c>
      <c r="AAY7" s="5">
        <f>AAW7+AAX7</f>
        <v>0</v>
      </c>
      <c r="AAZ7" s="9"/>
      <c r="ABA7" s="1">
        <v>1</v>
      </c>
      <c r="ABB7" s="2" t="s">
        <v>4</v>
      </c>
      <c r="ABC7" s="5">
        <v>3</v>
      </c>
      <c r="ABD7" s="5">
        <v>27900</v>
      </c>
      <c r="ABE7" s="5">
        <v>0</v>
      </c>
      <c r="ABF7" s="5">
        <f>ABD7+ABE7</f>
        <v>27900</v>
      </c>
      <c r="ABG7" s="9"/>
      <c r="ABH7" s="1">
        <v>1</v>
      </c>
      <c r="ABI7" s="2" t="s">
        <v>4</v>
      </c>
      <c r="ABJ7" s="5">
        <v>0</v>
      </c>
      <c r="ABK7" s="5">
        <v>0</v>
      </c>
      <c r="ABL7" s="5">
        <v>0</v>
      </c>
      <c r="ABM7" s="5">
        <f>ABK7+ABL7</f>
        <v>0</v>
      </c>
      <c r="ABN7" s="9"/>
      <c r="ABO7" s="1">
        <v>1</v>
      </c>
      <c r="ABP7" s="2" t="s">
        <v>4</v>
      </c>
      <c r="ABQ7" s="5">
        <v>0</v>
      </c>
      <c r="ABR7" s="5">
        <v>0</v>
      </c>
      <c r="ABS7" s="5">
        <v>0</v>
      </c>
      <c r="ABT7" s="5">
        <f>ABR7+ABS7</f>
        <v>0</v>
      </c>
      <c r="ABU7" s="9"/>
      <c r="ABV7" s="1">
        <v>1</v>
      </c>
      <c r="ABW7" s="2" t="s">
        <v>4</v>
      </c>
      <c r="ABX7" s="5">
        <v>0</v>
      </c>
      <c r="ABY7" s="5">
        <f t="shared" ref="ABY7:ABY70" si="0">K7+R7+Y7+AF7+AM7+AT7+BA7+BH7+BO7+BV7+CC7+CJ7+CQ7+CX7+DE7+DL7+DS7+DZ7+EG7+EN7+EU7+FB7+FI7+FP7+FW7+GD7+GK7+GR7+GY7+HF7+HM7+HT7+IA7+IH7+IO7+IV7+JC7+JJ7+JQ7+JX7+KE7+KL7+KS7+KZ7+LG7+LN7+LU7+MB7+MI7+MP7+MW7+ND7+NK7+NR7+NY7+OF7+OM7+OT7+PA7+PH7+PO7+PV7+QC7+QJ7+QQ7+QX7+RE7+RL7+RS7+RZ7+SG7+SN7+SU7+TB7+TI7+TP7+TW7+UD7+UK7+UR7+UY7+VF7+VM7+VT7+WA7+WH7+WO7+WV7+XC7+XJ7+XQ7+XX7+YL7+YS7+YZ7+ZG7+ZN7+ZU7+AAB7+AAI7+AAP7+AAW7+ABD7+ABK7+ABR7+YE7</f>
        <v>4744910.7568585258</v>
      </c>
      <c r="ABZ7" s="5">
        <f t="shared" ref="ABZ7:ABZ70" si="1">L7+S7+Z7+AG7+AN7+AU7+BB7+BI7+BP7+BW7+CD7+CK7+CR7+CY7+DF7+DM7+DT7+EA7+EH7+EO7+EV7+FC7+FJ7+FQ7+FX7+GE7+GL7+GS7+GZ7+HG7+HN7+HU7+IB7+II7+IP7+IW7+JD7+JK7+JR7+JY7+KF7+KM7+KT7+LA7+LH7+LO7+LV7+MC7+MJ7+MQ7+MX7+NE7+NL7+NS7+NZ7+OG7+ON7+OU7+PB7+PI7+PP7+PW7+QD7+QK7+QR7+QY7+RF7+RM7+RT7+SA7+SH7+SO7+SV7+TC7+TJ7+TQ7+TX7+UE7+UL7+US7+UZ7+VG7+VN7+VU7+WB7+WI7+WP7+WW7+XD7+XK7+XR7+XY7+YM7+YT7+ZA7+ZH7+ZO7+ZV7+AAC7+AAJ7+AAQ7+AAX7+ABE7+ABL7+ABS7+YF7</f>
        <v>140000</v>
      </c>
      <c r="ACA7" s="5">
        <f t="shared" ref="ACA7:ACA70" si="2">M7+T7+AA7+AH7+AO7+AV7+BC7+BJ7+BQ7+BX7+CE7+CL7+CS7+CZ7+DG7+DN7+DU7+EB7+EI7+EP7+EW7+FD7+FK7+FR7+FY7+GF7+GM7+GT7+HA7+HH7+HO7+HV7+IC7+IJ7+IQ7+IX7+JE7+JL7+JS7+JZ7+KG7+KN7+KU7+LB7+LI7+LP7+LW7+MD7+MK7+MR7+MY7+NF7+NM7+NT7+OA7+OH7+OO7+OV7+PC7+PJ7+PQ7+PX7+QE7+QL7+QS7+QZ7+RG7+RN7+RU7+SB7+SI7+SP7+SW7+TD7+TK7+TR7+TY7+UF7+UM7+UT7+VA7+VH7+VO7+VV7+WC7+WJ7+WQ7+WX7+XE7+XL7+XS7+XZ7+YN7+YU7+ZB7+ZI7+ZP7+ZW7+AAD7+AAK7+AAR7+AAY7+ABF7+ABM7+ABT7+YG7</f>
        <v>4884910.7568585258</v>
      </c>
      <c r="ACB7" s="9"/>
    </row>
    <row r="8" spans="1:756" ht="16.5" hidden="1">
      <c r="A8" s="1">
        <v>2</v>
      </c>
      <c r="B8" s="2" t="s">
        <v>5</v>
      </c>
      <c r="C8" s="5">
        <v>0</v>
      </c>
      <c r="D8" s="5">
        <v>0</v>
      </c>
      <c r="E8" s="5">
        <v>0</v>
      </c>
      <c r="F8" s="5">
        <f t="shared" ref="F8:F68" si="3">D8+E8</f>
        <v>0</v>
      </c>
      <c r="G8" s="9"/>
      <c r="H8" s="1">
        <v>2</v>
      </c>
      <c r="I8" s="2" t="s">
        <v>5</v>
      </c>
      <c r="J8" s="5">
        <v>0</v>
      </c>
      <c r="K8" s="5">
        <v>0</v>
      </c>
      <c r="L8" s="5">
        <v>0</v>
      </c>
      <c r="M8" s="5">
        <f t="shared" ref="M8:M68" si="4">K8+L8</f>
        <v>0</v>
      </c>
      <c r="N8" s="9"/>
      <c r="O8" s="1">
        <v>2</v>
      </c>
      <c r="P8" s="2" t="s">
        <v>5</v>
      </c>
      <c r="Q8" s="5">
        <v>0</v>
      </c>
      <c r="R8" s="5">
        <v>0</v>
      </c>
      <c r="S8" s="5">
        <v>0</v>
      </c>
      <c r="T8" s="5">
        <f t="shared" ref="T8:T68" si="5">R8+S8</f>
        <v>0</v>
      </c>
      <c r="U8" s="9"/>
      <c r="V8" s="1">
        <v>2</v>
      </c>
      <c r="W8" s="2" t="s">
        <v>5</v>
      </c>
      <c r="X8" s="5">
        <v>0</v>
      </c>
      <c r="Y8" s="5">
        <v>0</v>
      </c>
      <c r="Z8" s="5">
        <v>0</v>
      </c>
      <c r="AA8" s="5">
        <f t="shared" ref="AA8:AA68" si="6">Y8+Z8</f>
        <v>0</v>
      </c>
      <c r="AB8" s="9"/>
      <c r="AC8" s="1">
        <v>2</v>
      </c>
      <c r="AD8" s="2" t="s">
        <v>5</v>
      </c>
      <c r="AE8" s="5">
        <v>0</v>
      </c>
      <c r="AF8" s="5">
        <v>0</v>
      </c>
      <c r="AG8" s="5">
        <v>0</v>
      </c>
      <c r="AH8" s="5">
        <f t="shared" ref="AH8:AH68" si="7">AF8+AG8</f>
        <v>0</v>
      </c>
      <c r="AI8" s="9"/>
      <c r="AJ8" s="1">
        <v>2</v>
      </c>
      <c r="AK8" s="2" t="s">
        <v>5</v>
      </c>
      <c r="AL8" s="5"/>
      <c r="AM8" s="5">
        <v>0</v>
      </c>
      <c r="AN8" s="5">
        <v>0</v>
      </c>
      <c r="AO8" s="5">
        <f t="shared" ref="AO8:AO68" si="8">AM8+AN8</f>
        <v>0</v>
      </c>
      <c r="AP8" s="9"/>
      <c r="AQ8" s="1">
        <v>2</v>
      </c>
      <c r="AR8" s="2" t="s">
        <v>5</v>
      </c>
      <c r="AS8" s="5">
        <v>0</v>
      </c>
      <c r="AT8" s="5">
        <v>0</v>
      </c>
      <c r="AU8" s="5">
        <v>0</v>
      </c>
      <c r="AV8" s="5">
        <f t="shared" ref="AV8:AV68" si="9">AT8+AU8</f>
        <v>0</v>
      </c>
      <c r="AW8" s="9"/>
      <c r="AX8" s="1">
        <v>2</v>
      </c>
      <c r="AY8" s="2" t="s">
        <v>5</v>
      </c>
      <c r="AZ8" s="5">
        <v>1</v>
      </c>
      <c r="BA8" s="5">
        <v>198900</v>
      </c>
      <c r="BB8" s="5">
        <v>0</v>
      </c>
      <c r="BC8" s="5">
        <f t="shared" ref="BC8:BC68" si="10">BA8+BB8</f>
        <v>198900</v>
      </c>
      <c r="BD8" s="9"/>
      <c r="BE8" s="1">
        <v>2</v>
      </c>
      <c r="BF8" s="2" t="s">
        <v>5</v>
      </c>
      <c r="BG8" s="5">
        <v>0</v>
      </c>
      <c r="BH8" s="5">
        <v>0</v>
      </c>
      <c r="BI8" s="5">
        <v>0</v>
      </c>
      <c r="BJ8" s="5">
        <f t="shared" ref="BJ8:BJ68" si="11">BH8+BI8</f>
        <v>0</v>
      </c>
      <c r="BK8" s="9"/>
      <c r="BL8" s="1">
        <v>2</v>
      </c>
      <c r="BM8" s="2" t="s">
        <v>5</v>
      </c>
      <c r="BN8" s="5">
        <v>0</v>
      </c>
      <c r="BO8" s="5">
        <v>0</v>
      </c>
      <c r="BP8" s="5">
        <v>0</v>
      </c>
      <c r="BQ8" s="5">
        <f t="shared" ref="BQ8:BQ68" si="12">BO8+BP8</f>
        <v>0</v>
      </c>
      <c r="BR8" s="9"/>
      <c r="BS8" s="1">
        <v>2</v>
      </c>
      <c r="BT8" s="2" t="s">
        <v>5</v>
      </c>
      <c r="BU8" s="5">
        <v>0</v>
      </c>
      <c r="BV8" s="5">
        <v>0</v>
      </c>
      <c r="BW8" s="5">
        <v>0</v>
      </c>
      <c r="BX8" s="5">
        <f t="shared" ref="BX8:BX68" si="13">BV8+BW8</f>
        <v>0</v>
      </c>
      <c r="BY8" s="9"/>
      <c r="BZ8" s="1">
        <v>2</v>
      </c>
      <c r="CA8" s="2" t="s">
        <v>5</v>
      </c>
      <c r="CB8" s="5">
        <v>0</v>
      </c>
      <c r="CC8" s="5">
        <v>0</v>
      </c>
      <c r="CD8" s="5">
        <v>0</v>
      </c>
      <c r="CE8" s="5">
        <f t="shared" ref="CE8:CE68" si="14">CC8+CD8</f>
        <v>0</v>
      </c>
      <c r="CF8" s="9"/>
      <c r="CG8" s="1">
        <v>2</v>
      </c>
      <c r="CH8" s="2" t="s">
        <v>5</v>
      </c>
      <c r="CI8" s="5">
        <v>0</v>
      </c>
      <c r="CJ8" s="5">
        <v>0</v>
      </c>
      <c r="CK8" s="5">
        <v>0</v>
      </c>
      <c r="CL8" s="5">
        <f t="shared" ref="CL8:CL68" si="15">CJ8+CK8</f>
        <v>0</v>
      </c>
      <c r="CM8" s="9"/>
      <c r="CN8" s="1">
        <v>2</v>
      </c>
      <c r="CO8" s="2" t="s">
        <v>5</v>
      </c>
      <c r="CP8" s="5">
        <v>0</v>
      </c>
      <c r="CQ8" s="5">
        <v>0</v>
      </c>
      <c r="CR8" s="5">
        <v>0</v>
      </c>
      <c r="CS8" s="5">
        <f t="shared" ref="CS8:CS68" si="16">CQ8+CR8</f>
        <v>0</v>
      </c>
      <c r="CT8" s="9"/>
      <c r="CU8" s="1">
        <v>2</v>
      </c>
      <c r="CV8" s="2" t="s">
        <v>5</v>
      </c>
      <c r="CW8" s="5">
        <v>0</v>
      </c>
      <c r="CX8" s="5">
        <v>0</v>
      </c>
      <c r="CY8" s="5">
        <v>0</v>
      </c>
      <c r="CZ8" s="5">
        <f t="shared" ref="CZ8:CZ68" si="17">CX8+CY8</f>
        <v>0</v>
      </c>
      <c r="DA8" s="9"/>
      <c r="DB8" s="1">
        <v>2</v>
      </c>
      <c r="DC8" s="2" t="s">
        <v>5</v>
      </c>
      <c r="DD8" s="5">
        <v>3</v>
      </c>
      <c r="DE8" s="5">
        <v>220950</v>
      </c>
      <c r="DF8" s="5">
        <v>0</v>
      </c>
      <c r="DG8" s="5">
        <f t="shared" ref="DG8:DG68" si="18">DE8+DF8</f>
        <v>220950</v>
      </c>
      <c r="DH8" s="9"/>
      <c r="DI8" s="1">
        <v>2</v>
      </c>
      <c r="DJ8" s="2" t="s">
        <v>5</v>
      </c>
      <c r="DK8" s="5">
        <v>0</v>
      </c>
      <c r="DL8" s="5">
        <v>0</v>
      </c>
      <c r="DM8" s="5">
        <v>0</v>
      </c>
      <c r="DN8" s="5">
        <f t="shared" ref="DN8:DN68" si="19">DL8+DM8</f>
        <v>0</v>
      </c>
      <c r="DO8" s="9"/>
      <c r="DP8" s="1">
        <v>2</v>
      </c>
      <c r="DQ8" s="2" t="s">
        <v>5</v>
      </c>
      <c r="DR8" s="5">
        <v>1</v>
      </c>
      <c r="DS8" s="5">
        <v>23600</v>
      </c>
      <c r="DT8" s="5">
        <v>0</v>
      </c>
      <c r="DU8" s="5">
        <f t="shared" ref="DU8:DU68" si="20">DS8+DT8</f>
        <v>23600</v>
      </c>
      <c r="DV8" s="9"/>
      <c r="DW8" s="1">
        <v>2</v>
      </c>
      <c r="DX8" s="2" t="s">
        <v>5</v>
      </c>
      <c r="DY8" s="5">
        <v>0</v>
      </c>
      <c r="DZ8" s="5">
        <v>0</v>
      </c>
      <c r="EA8" s="5">
        <v>0</v>
      </c>
      <c r="EB8" s="5">
        <f t="shared" ref="EB8:EB68" si="21">DZ8+EA8</f>
        <v>0</v>
      </c>
      <c r="EC8" s="9"/>
      <c r="ED8" s="1">
        <v>2</v>
      </c>
      <c r="EE8" s="2" t="s">
        <v>5</v>
      </c>
      <c r="EF8" s="5">
        <v>733</v>
      </c>
      <c r="EG8" s="5">
        <v>33450</v>
      </c>
      <c r="EH8" s="5">
        <v>0</v>
      </c>
      <c r="EI8" s="5">
        <f t="shared" ref="EI8:EI68" si="22">EG8+EH8</f>
        <v>33450</v>
      </c>
      <c r="EJ8" s="9"/>
      <c r="EK8" s="1">
        <v>2</v>
      </c>
      <c r="EL8" s="2" t="s">
        <v>5</v>
      </c>
      <c r="EM8" s="5">
        <v>6</v>
      </c>
      <c r="EN8" s="5">
        <v>57500</v>
      </c>
      <c r="EO8" s="5">
        <v>0</v>
      </c>
      <c r="EP8" s="5">
        <f t="shared" ref="EP8:EP68" si="23">EN8+EO8</f>
        <v>57500</v>
      </c>
      <c r="EQ8" s="9"/>
      <c r="ER8" s="1">
        <v>2</v>
      </c>
      <c r="ES8" s="2" t="s">
        <v>5</v>
      </c>
      <c r="ET8" s="5">
        <v>6</v>
      </c>
      <c r="EU8" s="5">
        <v>35000</v>
      </c>
      <c r="EV8" s="5">
        <v>0</v>
      </c>
      <c r="EW8" s="5">
        <f t="shared" ref="EW8:EW68" si="24">EU8+EV8</f>
        <v>35000</v>
      </c>
      <c r="EX8" s="9"/>
      <c r="EY8" s="1">
        <v>2</v>
      </c>
      <c r="EZ8" s="2" t="s">
        <v>5</v>
      </c>
      <c r="FA8" s="5">
        <v>0</v>
      </c>
      <c r="FB8" s="5">
        <v>0</v>
      </c>
      <c r="FC8" s="5">
        <v>0</v>
      </c>
      <c r="FD8" s="5">
        <f t="shared" ref="FD8:FD68" si="25">FB8+FC8</f>
        <v>0</v>
      </c>
      <c r="FE8" s="9"/>
      <c r="FF8" s="1">
        <v>2</v>
      </c>
      <c r="FG8" s="2" t="s">
        <v>5</v>
      </c>
      <c r="FH8" s="5">
        <v>0</v>
      </c>
      <c r="FI8" s="5">
        <v>0</v>
      </c>
      <c r="FJ8" s="5">
        <v>0</v>
      </c>
      <c r="FK8" s="5">
        <f t="shared" ref="FK8:FK68" si="26">FI8+FJ8</f>
        <v>0</v>
      </c>
      <c r="FL8" s="9"/>
      <c r="FM8" s="1">
        <v>2</v>
      </c>
      <c r="FN8" s="2" t="s">
        <v>5</v>
      </c>
      <c r="FO8" s="5">
        <v>0</v>
      </c>
      <c r="FP8" s="5">
        <v>0</v>
      </c>
      <c r="FQ8" s="5">
        <v>0</v>
      </c>
      <c r="FR8" s="5">
        <f t="shared" ref="FR8:FR68" si="27">FP8+FQ8</f>
        <v>0</v>
      </c>
      <c r="FS8" s="9"/>
      <c r="FT8" s="1">
        <v>2</v>
      </c>
      <c r="FU8" s="2" t="s">
        <v>5</v>
      </c>
      <c r="FV8" s="5">
        <v>1</v>
      </c>
      <c r="FW8" s="5">
        <v>45000</v>
      </c>
      <c r="FX8" s="5">
        <v>0</v>
      </c>
      <c r="FY8" s="5">
        <f t="shared" ref="FY8:FY68" si="28">FW8+FX8</f>
        <v>45000</v>
      </c>
      <c r="FZ8" s="9"/>
      <c r="GA8" s="1">
        <v>2</v>
      </c>
      <c r="GB8" s="2" t="s">
        <v>5</v>
      </c>
      <c r="GC8" s="5">
        <v>1</v>
      </c>
      <c r="GD8" s="5">
        <v>90200</v>
      </c>
      <c r="GE8" s="5">
        <v>0</v>
      </c>
      <c r="GF8" s="5">
        <f t="shared" ref="GF8:GF68" si="29">GD8+GE8</f>
        <v>90200</v>
      </c>
      <c r="GG8" s="9"/>
      <c r="GH8" s="1">
        <v>2</v>
      </c>
      <c r="GI8" s="2" t="s">
        <v>5</v>
      </c>
      <c r="GJ8" s="5">
        <v>1</v>
      </c>
      <c r="GK8" s="5">
        <v>68100</v>
      </c>
      <c r="GL8" s="5">
        <v>0</v>
      </c>
      <c r="GM8" s="5">
        <f t="shared" ref="GM8:GM68" si="30">GK8+GL8</f>
        <v>68100</v>
      </c>
      <c r="GN8" s="9"/>
      <c r="GO8" s="1">
        <v>2</v>
      </c>
      <c r="GP8" s="2" t="s">
        <v>5</v>
      </c>
      <c r="GQ8" s="5">
        <v>0</v>
      </c>
      <c r="GR8" s="5">
        <v>0</v>
      </c>
      <c r="GS8" s="5">
        <v>0</v>
      </c>
      <c r="GT8" s="5">
        <f t="shared" ref="GT8:GT68" si="31">GR8+GS8</f>
        <v>0</v>
      </c>
      <c r="GU8" s="9"/>
      <c r="GV8" s="1">
        <v>2</v>
      </c>
      <c r="GW8" s="2" t="s">
        <v>5</v>
      </c>
      <c r="GX8" s="5">
        <v>0</v>
      </c>
      <c r="GY8" s="5">
        <v>0</v>
      </c>
      <c r="GZ8" s="5">
        <v>0</v>
      </c>
      <c r="HA8" s="5">
        <f t="shared" ref="HA8:HA68" si="32">GY8+GZ8</f>
        <v>0</v>
      </c>
      <c r="HB8" s="9"/>
      <c r="HC8" s="1">
        <v>2</v>
      </c>
      <c r="HD8" s="2" t="s">
        <v>5</v>
      </c>
      <c r="HE8" s="5">
        <v>1</v>
      </c>
      <c r="HF8" s="5">
        <v>139900</v>
      </c>
      <c r="HG8" s="5">
        <v>0</v>
      </c>
      <c r="HH8" s="5">
        <f t="shared" ref="HH8:HH68" si="33">HF8+HG8</f>
        <v>139900</v>
      </c>
      <c r="HI8" s="9"/>
      <c r="HJ8" s="1">
        <v>2</v>
      </c>
      <c r="HK8" s="2" t="s">
        <v>5</v>
      </c>
      <c r="HL8" s="5">
        <v>0</v>
      </c>
      <c r="HM8" s="5">
        <v>318400</v>
      </c>
      <c r="HN8" s="5">
        <v>0</v>
      </c>
      <c r="HO8" s="5">
        <f t="shared" ref="HO8:HO68" si="34">HM8+HN8</f>
        <v>318400</v>
      </c>
      <c r="HP8" s="9"/>
      <c r="HQ8" s="1">
        <v>2</v>
      </c>
      <c r="HR8" s="2" t="s">
        <v>5</v>
      </c>
      <c r="HS8" s="5">
        <v>0</v>
      </c>
      <c r="HT8" s="5">
        <v>0</v>
      </c>
      <c r="HU8" s="5">
        <v>0</v>
      </c>
      <c r="HV8" s="5">
        <f t="shared" ref="HV8:HV68" si="35">HT8+HU8</f>
        <v>0</v>
      </c>
      <c r="HW8" s="9"/>
      <c r="HX8" s="1">
        <v>2</v>
      </c>
      <c r="HY8" s="2" t="s">
        <v>5</v>
      </c>
      <c r="HZ8" s="5">
        <v>1</v>
      </c>
      <c r="IA8" s="5">
        <v>10000</v>
      </c>
      <c r="IB8" s="5">
        <v>0</v>
      </c>
      <c r="IC8" s="5">
        <f t="shared" ref="IC8:IC68" si="36">IA8+IB8</f>
        <v>10000</v>
      </c>
      <c r="ID8" s="9"/>
      <c r="IE8" s="1">
        <v>2</v>
      </c>
      <c r="IF8" s="2" t="s">
        <v>5</v>
      </c>
      <c r="IG8" s="5">
        <v>0</v>
      </c>
      <c r="IH8" s="5">
        <v>37500</v>
      </c>
      <c r="II8" s="5">
        <v>0</v>
      </c>
      <c r="IJ8" s="5">
        <f t="shared" ref="IJ8:IJ68" si="37">IH8+II8</f>
        <v>37500</v>
      </c>
      <c r="IK8" s="9"/>
      <c r="IL8" s="1">
        <v>2</v>
      </c>
      <c r="IM8" s="2" t="s">
        <v>5</v>
      </c>
      <c r="IN8" s="5">
        <v>5</v>
      </c>
      <c r="IO8" s="5">
        <v>50000</v>
      </c>
      <c r="IP8" s="5">
        <v>0</v>
      </c>
      <c r="IQ8" s="5">
        <f t="shared" ref="IQ8:IQ68" si="38">IO8+IP8</f>
        <v>50000</v>
      </c>
      <c r="IR8" s="9"/>
      <c r="IS8" s="1">
        <v>2</v>
      </c>
      <c r="IT8" s="2" t="s">
        <v>5</v>
      </c>
      <c r="IU8" s="5">
        <v>1</v>
      </c>
      <c r="IV8" s="5">
        <v>10000</v>
      </c>
      <c r="IW8" s="5">
        <v>0</v>
      </c>
      <c r="IX8" s="5">
        <f t="shared" ref="IX8:IX68" si="39">IV8+IW8</f>
        <v>10000</v>
      </c>
      <c r="IY8" s="9"/>
      <c r="IZ8" s="1">
        <v>2</v>
      </c>
      <c r="JA8" s="2" t="s">
        <v>5</v>
      </c>
      <c r="JB8" s="5">
        <v>0</v>
      </c>
      <c r="JC8" s="5">
        <v>0</v>
      </c>
      <c r="JD8" s="5">
        <v>0</v>
      </c>
      <c r="JE8" s="5">
        <f t="shared" ref="JE8:JE68" si="40">JC8+JD8</f>
        <v>0</v>
      </c>
      <c r="JF8" s="9"/>
      <c r="JG8" s="1">
        <v>2</v>
      </c>
      <c r="JH8" s="2" t="s">
        <v>5</v>
      </c>
      <c r="JI8" s="5">
        <v>0</v>
      </c>
      <c r="JJ8" s="5">
        <v>0</v>
      </c>
      <c r="JK8" s="5">
        <v>0</v>
      </c>
      <c r="JL8" s="5">
        <f t="shared" ref="JL8:JL68" si="41">JJ8+JK8</f>
        <v>0</v>
      </c>
      <c r="JM8" s="9"/>
      <c r="JN8" s="1">
        <v>2</v>
      </c>
      <c r="JO8" s="2" t="s">
        <v>5</v>
      </c>
      <c r="JP8" s="5">
        <v>0</v>
      </c>
      <c r="JQ8" s="5">
        <v>0</v>
      </c>
      <c r="JR8" s="5">
        <v>0</v>
      </c>
      <c r="JS8" s="5">
        <f t="shared" ref="JS8:JS68" si="42">JQ8+JR8</f>
        <v>0</v>
      </c>
      <c r="JT8" s="9"/>
      <c r="JU8" s="1">
        <v>2</v>
      </c>
      <c r="JV8" s="2" t="s">
        <v>5</v>
      </c>
      <c r="JW8" s="5">
        <v>0</v>
      </c>
      <c r="JX8" s="5">
        <v>0</v>
      </c>
      <c r="JY8" s="5">
        <v>0</v>
      </c>
      <c r="JZ8" s="5">
        <f t="shared" ref="JZ8:JZ68" si="43">JX8+JY8</f>
        <v>0</v>
      </c>
      <c r="KA8" s="9"/>
      <c r="KB8" s="1">
        <v>2</v>
      </c>
      <c r="KC8" s="2" t="s">
        <v>5</v>
      </c>
      <c r="KD8" s="5">
        <v>0</v>
      </c>
      <c r="KE8" s="5">
        <v>0</v>
      </c>
      <c r="KF8" s="5">
        <v>0</v>
      </c>
      <c r="KG8" s="5">
        <f t="shared" ref="KG8:KG68" si="44">KE8+KF8</f>
        <v>0</v>
      </c>
      <c r="KH8" s="9"/>
      <c r="KI8" s="1">
        <v>2</v>
      </c>
      <c r="KJ8" s="2" t="s">
        <v>5</v>
      </c>
      <c r="KK8" s="5">
        <v>0</v>
      </c>
      <c r="KL8" s="5">
        <v>0</v>
      </c>
      <c r="KM8" s="5">
        <v>0</v>
      </c>
      <c r="KN8" s="5">
        <f t="shared" ref="KN8:KN68" si="45">KL8+KM8</f>
        <v>0</v>
      </c>
      <c r="KO8" s="9"/>
      <c r="KP8" s="1">
        <v>2</v>
      </c>
      <c r="KQ8" s="2" t="s">
        <v>5</v>
      </c>
      <c r="KR8" s="5">
        <v>1</v>
      </c>
      <c r="KS8" s="5">
        <v>32500</v>
      </c>
      <c r="KT8" s="5">
        <v>0</v>
      </c>
      <c r="KU8" s="5">
        <f t="shared" ref="KU8:KU68" si="46">KS8+KT8</f>
        <v>32500</v>
      </c>
      <c r="KV8" s="9"/>
      <c r="KW8" s="1">
        <v>2</v>
      </c>
      <c r="KX8" s="2" t="s">
        <v>5</v>
      </c>
      <c r="KY8" s="5">
        <v>1</v>
      </c>
      <c r="KZ8" s="5">
        <v>32500</v>
      </c>
      <c r="LA8" s="5">
        <v>0</v>
      </c>
      <c r="LB8" s="5">
        <f t="shared" ref="LB8:LB68" si="47">KZ8+LA8</f>
        <v>32500</v>
      </c>
      <c r="LC8" s="9"/>
      <c r="LD8" s="1">
        <v>2</v>
      </c>
      <c r="LE8" s="2" t="s">
        <v>5</v>
      </c>
      <c r="LF8" s="5">
        <v>1</v>
      </c>
      <c r="LG8" s="5">
        <v>135000</v>
      </c>
      <c r="LH8" s="5">
        <v>0</v>
      </c>
      <c r="LI8" s="5">
        <f t="shared" ref="LI8:LI68" si="48">LG8+LH8</f>
        <v>135000</v>
      </c>
      <c r="LJ8" s="9"/>
      <c r="LK8" s="1">
        <v>2</v>
      </c>
      <c r="LL8" s="2" t="s">
        <v>5</v>
      </c>
      <c r="LM8" s="5">
        <v>1</v>
      </c>
      <c r="LN8" s="5">
        <v>38500</v>
      </c>
      <c r="LO8" s="5">
        <v>0</v>
      </c>
      <c r="LP8" s="5">
        <f t="shared" ref="LP8:LP68" si="49">LN8+LO8</f>
        <v>38500</v>
      </c>
      <c r="LQ8" s="9"/>
      <c r="LR8" s="1">
        <v>2</v>
      </c>
      <c r="LS8" s="2" t="s">
        <v>5</v>
      </c>
      <c r="LT8" s="5">
        <v>2</v>
      </c>
      <c r="LU8" s="5">
        <v>20000</v>
      </c>
      <c r="LV8" s="5">
        <v>0</v>
      </c>
      <c r="LW8" s="5">
        <f t="shared" ref="LW8:LW68" si="50">LU8+LV8</f>
        <v>20000</v>
      </c>
      <c r="LX8" s="9"/>
      <c r="LY8" s="1">
        <v>2</v>
      </c>
      <c r="LZ8" s="2" t="s">
        <v>5</v>
      </c>
      <c r="MA8" s="5">
        <v>0</v>
      </c>
      <c r="MB8" s="5">
        <v>0</v>
      </c>
      <c r="MC8" s="5">
        <v>0</v>
      </c>
      <c r="MD8" s="5">
        <f t="shared" ref="MD8:MD68" si="51">MB8+MC8</f>
        <v>0</v>
      </c>
      <c r="ME8" s="9"/>
      <c r="MF8" s="1">
        <v>2</v>
      </c>
      <c r="MG8" s="2" t="s">
        <v>5</v>
      </c>
      <c r="MH8" s="5">
        <v>0</v>
      </c>
      <c r="MI8" s="5">
        <v>0</v>
      </c>
      <c r="MJ8" s="5">
        <v>0</v>
      </c>
      <c r="MK8" s="5">
        <f t="shared" ref="MK8:MK68" si="52">MI8+MJ8</f>
        <v>0</v>
      </c>
      <c r="ML8" s="9"/>
      <c r="MM8" s="1">
        <v>2</v>
      </c>
      <c r="MN8" s="2" t="s">
        <v>5</v>
      </c>
      <c r="MO8" s="5">
        <v>0</v>
      </c>
      <c r="MP8" s="5">
        <v>0</v>
      </c>
      <c r="MQ8" s="5">
        <v>0</v>
      </c>
      <c r="MR8" s="5">
        <f t="shared" ref="MR8:MR68" si="53">MP8+MQ8</f>
        <v>0</v>
      </c>
      <c r="MS8" s="9"/>
      <c r="MT8" s="1">
        <v>2</v>
      </c>
      <c r="MU8" s="2" t="s">
        <v>5</v>
      </c>
      <c r="MV8" s="5">
        <v>0</v>
      </c>
      <c r="MW8" s="5">
        <v>0</v>
      </c>
      <c r="MX8" s="5">
        <v>0</v>
      </c>
      <c r="MY8" s="5">
        <f t="shared" ref="MY8:MY68" si="54">MW8+MX8</f>
        <v>0</v>
      </c>
      <c r="MZ8" s="9"/>
      <c r="NA8" s="1">
        <v>2</v>
      </c>
      <c r="NB8" s="2" t="s">
        <v>5</v>
      </c>
      <c r="NC8" s="5">
        <v>2</v>
      </c>
      <c r="ND8" s="5">
        <v>11875</v>
      </c>
      <c r="NE8" s="5">
        <v>0</v>
      </c>
      <c r="NF8" s="5">
        <f t="shared" ref="NF8:NF68" si="55">ND8+NE8</f>
        <v>11875</v>
      </c>
      <c r="NG8" s="9"/>
      <c r="NH8" s="1">
        <v>2</v>
      </c>
      <c r="NI8" s="2" t="s">
        <v>5</v>
      </c>
      <c r="NJ8" s="5">
        <v>27</v>
      </c>
      <c r="NK8" s="5">
        <v>43208.714362560568</v>
      </c>
      <c r="NL8" s="5">
        <v>0</v>
      </c>
      <c r="NM8" s="5">
        <f t="shared" ref="NM8:NM68" si="56">NK8+NL8</f>
        <v>43208.714362560568</v>
      </c>
      <c r="NN8" s="9"/>
      <c r="NO8" s="1">
        <v>2</v>
      </c>
      <c r="NP8" s="2" t="s">
        <v>5</v>
      </c>
      <c r="NQ8" s="5">
        <v>2</v>
      </c>
      <c r="NR8" s="5">
        <v>38000</v>
      </c>
      <c r="NS8" s="5">
        <v>0</v>
      </c>
      <c r="NT8" s="5">
        <f t="shared" ref="NT8:NT68" si="57">NR8+NS8</f>
        <v>38000</v>
      </c>
      <c r="NU8" s="9"/>
      <c r="NV8" s="1">
        <v>2</v>
      </c>
      <c r="NW8" s="2" t="s">
        <v>5</v>
      </c>
      <c r="NX8" s="5">
        <v>0</v>
      </c>
      <c r="NY8" s="5">
        <v>0</v>
      </c>
      <c r="NZ8" s="5">
        <v>0</v>
      </c>
      <c r="OA8" s="5">
        <f t="shared" ref="OA8:OA68" si="58">NY8+NZ8</f>
        <v>0</v>
      </c>
      <c r="OB8" s="9"/>
      <c r="OC8" s="1">
        <v>2</v>
      </c>
      <c r="OD8" s="2" t="s">
        <v>5</v>
      </c>
      <c r="OE8" s="5">
        <v>1</v>
      </c>
      <c r="OF8" s="5">
        <v>10400</v>
      </c>
      <c r="OG8" s="5">
        <v>0</v>
      </c>
      <c r="OH8" s="5">
        <f t="shared" ref="OH8:OH68" si="59">OF8+OG8</f>
        <v>10400</v>
      </c>
      <c r="OI8" s="9"/>
      <c r="OJ8" s="1">
        <v>2</v>
      </c>
      <c r="OK8" s="2" t="s">
        <v>5</v>
      </c>
      <c r="OL8" s="5">
        <v>3.6333333333333333</v>
      </c>
      <c r="OM8" s="5">
        <v>33650</v>
      </c>
      <c r="ON8" s="5">
        <v>0</v>
      </c>
      <c r="OO8" s="5">
        <f t="shared" ref="OO8:OO68" si="60">OM8+ON8</f>
        <v>33650</v>
      </c>
      <c r="OP8" s="9"/>
      <c r="OQ8" s="1">
        <v>2</v>
      </c>
      <c r="OR8" s="2" t="s">
        <v>5</v>
      </c>
      <c r="OS8" s="5">
        <v>0</v>
      </c>
      <c r="OT8" s="5">
        <v>0</v>
      </c>
      <c r="OU8" s="5">
        <v>0</v>
      </c>
      <c r="OV8" s="5">
        <f t="shared" ref="OV8:OV68" si="61">OT8+OU8</f>
        <v>0</v>
      </c>
      <c r="OW8" s="9"/>
      <c r="OX8" s="1">
        <v>2</v>
      </c>
      <c r="OY8" s="2" t="s">
        <v>5</v>
      </c>
      <c r="OZ8" s="5">
        <v>0</v>
      </c>
      <c r="PA8" s="5">
        <v>0</v>
      </c>
      <c r="PB8" s="5">
        <v>0</v>
      </c>
      <c r="PC8" s="5">
        <f t="shared" ref="PC8:PC68" si="62">PA8+PB8</f>
        <v>0</v>
      </c>
      <c r="PD8" s="9"/>
      <c r="PE8" s="1">
        <v>2</v>
      </c>
      <c r="PF8" s="2" t="s">
        <v>5</v>
      </c>
      <c r="PG8" s="5">
        <v>0</v>
      </c>
      <c r="PH8" s="5">
        <v>0</v>
      </c>
      <c r="PI8" s="5">
        <v>0</v>
      </c>
      <c r="PJ8" s="5">
        <f t="shared" ref="PJ8:PJ68" si="63">PH8+PI8</f>
        <v>0</v>
      </c>
      <c r="PK8" s="9"/>
      <c r="PL8" s="1">
        <v>2</v>
      </c>
      <c r="PM8" s="2" t="s">
        <v>5</v>
      </c>
      <c r="PN8" s="5">
        <v>0</v>
      </c>
      <c r="PO8" s="5">
        <v>94238</v>
      </c>
      <c r="PP8" s="5">
        <v>0</v>
      </c>
      <c r="PQ8" s="5">
        <f t="shared" ref="PQ8:PQ68" si="64">PO8+PP8</f>
        <v>94238</v>
      </c>
      <c r="PR8" s="9"/>
      <c r="PS8" s="1">
        <v>2</v>
      </c>
      <c r="PT8" s="2" t="s">
        <v>5</v>
      </c>
      <c r="PU8" s="5">
        <v>1</v>
      </c>
      <c r="PV8" s="5">
        <v>7200</v>
      </c>
      <c r="PW8" s="5">
        <v>0</v>
      </c>
      <c r="PX8" s="5">
        <f t="shared" ref="PX8:PX68" si="65">PV8+PW8</f>
        <v>7200</v>
      </c>
      <c r="PY8" s="9"/>
      <c r="PZ8" s="1">
        <v>2</v>
      </c>
      <c r="QA8" s="2" t="s">
        <v>5</v>
      </c>
      <c r="QB8" s="5">
        <v>0</v>
      </c>
      <c r="QC8" s="5">
        <v>0</v>
      </c>
      <c r="QD8" s="5">
        <v>0</v>
      </c>
      <c r="QE8" s="5">
        <f t="shared" ref="QE8:QE68" si="66">QC8+QD8</f>
        <v>0</v>
      </c>
      <c r="QF8" s="9"/>
      <c r="QG8" s="1">
        <v>2</v>
      </c>
      <c r="QH8" s="2" t="s">
        <v>5</v>
      </c>
      <c r="QI8" s="5">
        <v>1</v>
      </c>
      <c r="QJ8" s="5">
        <v>5000</v>
      </c>
      <c r="QK8" s="5">
        <v>0</v>
      </c>
      <c r="QL8" s="5">
        <f t="shared" ref="QL8:QL68" si="67">QJ8+QK8</f>
        <v>5000</v>
      </c>
      <c r="QM8" s="9"/>
      <c r="QN8" s="1">
        <v>2</v>
      </c>
      <c r="QO8" s="2" t="s">
        <v>5</v>
      </c>
      <c r="QP8" s="5">
        <v>0</v>
      </c>
      <c r="QQ8" s="5">
        <v>0</v>
      </c>
      <c r="QR8" s="5">
        <v>0</v>
      </c>
      <c r="QS8" s="5">
        <f t="shared" ref="QS8:QS68" si="68">QQ8+QR8</f>
        <v>0</v>
      </c>
      <c r="QT8" s="9"/>
      <c r="QU8" s="1">
        <v>2</v>
      </c>
      <c r="QV8" s="2" t="s">
        <v>5</v>
      </c>
      <c r="QW8" s="5">
        <v>0</v>
      </c>
      <c r="QX8" s="5">
        <v>0</v>
      </c>
      <c r="QY8" s="5">
        <v>0</v>
      </c>
      <c r="QZ8" s="5">
        <f t="shared" ref="QZ8:QZ68" si="69">QX8+QY8</f>
        <v>0</v>
      </c>
      <c r="RA8" s="9"/>
      <c r="RB8" s="1">
        <v>2</v>
      </c>
      <c r="RC8" s="2" t="s">
        <v>5</v>
      </c>
      <c r="RD8" s="5">
        <v>0</v>
      </c>
      <c r="RE8" s="5">
        <v>0</v>
      </c>
      <c r="RF8" s="5">
        <v>0</v>
      </c>
      <c r="RG8" s="5">
        <f t="shared" ref="RG8:RG68" si="70">RE8+RF8</f>
        <v>0</v>
      </c>
      <c r="RH8" s="9"/>
      <c r="RI8" s="1">
        <v>2</v>
      </c>
      <c r="RJ8" s="2" t="s">
        <v>5</v>
      </c>
      <c r="RK8" s="5">
        <v>35</v>
      </c>
      <c r="RL8" s="5">
        <v>6370</v>
      </c>
      <c r="RM8" s="5">
        <v>0</v>
      </c>
      <c r="RN8" s="5">
        <f t="shared" ref="RN8:RN68" si="71">RL8+RM8</f>
        <v>6370</v>
      </c>
      <c r="RO8" s="9"/>
      <c r="RP8" s="1">
        <v>2</v>
      </c>
      <c r="RQ8" s="2" t="s">
        <v>5</v>
      </c>
      <c r="RR8" s="5">
        <v>2</v>
      </c>
      <c r="RS8" s="5">
        <v>9900</v>
      </c>
      <c r="RT8" s="5">
        <v>0</v>
      </c>
      <c r="RU8" s="5">
        <f t="shared" ref="RU8:RU68" si="72">RS8+RT8</f>
        <v>9900</v>
      </c>
      <c r="RV8" s="9"/>
      <c r="RW8" s="1">
        <v>2</v>
      </c>
      <c r="RX8" s="2" t="s">
        <v>5</v>
      </c>
      <c r="RY8" s="5">
        <v>0</v>
      </c>
      <c r="RZ8" s="5">
        <v>0</v>
      </c>
      <c r="SA8" s="5">
        <v>0</v>
      </c>
      <c r="SB8" s="5">
        <f t="shared" ref="SB8:SB68" si="73">RZ8+SA8</f>
        <v>0</v>
      </c>
      <c r="SC8" s="9"/>
      <c r="SD8" s="1">
        <v>2</v>
      </c>
      <c r="SE8" s="2" t="s">
        <v>5</v>
      </c>
      <c r="SF8" s="5">
        <v>0</v>
      </c>
      <c r="SG8" s="5">
        <v>90000</v>
      </c>
      <c r="SH8" s="5">
        <v>0</v>
      </c>
      <c r="SI8" s="5">
        <f t="shared" ref="SI8:SI68" si="74">SG8+SH8</f>
        <v>90000</v>
      </c>
      <c r="SJ8" s="9"/>
      <c r="SK8" s="1">
        <v>2</v>
      </c>
      <c r="SL8" s="2" t="s">
        <v>5</v>
      </c>
      <c r="SM8" s="5">
        <v>0</v>
      </c>
      <c r="SN8" s="5">
        <v>0</v>
      </c>
      <c r="SO8" s="5">
        <v>0</v>
      </c>
      <c r="SP8" s="5">
        <f t="shared" ref="SP8:SP68" si="75">SN8+SO8</f>
        <v>0</v>
      </c>
      <c r="SQ8" s="9"/>
      <c r="SR8" s="1">
        <v>2</v>
      </c>
      <c r="SS8" s="2" t="s">
        <v>5</v>
      </c>
      <c r="ST8" s="5">
        <v>0</v>
      </c>
      <c r="SU8" s="5">
        <v>0</v>
      </c>
      <c r="SV8" s="5">
        <v>0</v>
      </c>
      <c r="SW8" s="5">
        <f t="shared" ref="SW8:SW68" si="76">SU8+SV8</f>
        <v>0</v>
      </c>
      <c r="SX8" s="9"/>
      <c r="SY8" s="1">
        <v>2</v>
      </c>
      <c r="SZ8" s="2" t="s">
        <v>5</v>
      </c>
      <c r="TA8" s="5">
        <v>0</v>
      </c>
      <c r="TB8" s="5">
        <v>0</v>
      </c>
      <c r="TC8" s="5">
        <v>0</v>
      </c>
      <c r="TD8" s="5">
        <f t="shared" ref="TD8:TD68" si="77">TB8+TC8</f>
        <v>0</v>
      </c>
      <c r="TE8" s="9"/>
      <c r="TF8" s="1">
        <v>2</v>
      </c>
      <c r="TG8" s="2" t="s">
        <v>5</v>
      </c>
      <c r="TH8" s="5">
        <v>0</v>
      </c>
      <c r="TI8" s="5">
        <v>161000</v>
      </c>
      <c r="TJ8" s="5">
        <v>0</v>
      </c>
      <c r="TK8" s="5">
        <f t="shared" ref="TK8:TK68" si="78">TI8+TJ8</f>
        <v>161000</v>
      </c>
      <c r="TL8" s="9"/>
      <c r="TM8" s="1">
        <v>2</v>
      </c>
      <c r="TN8" s="2" t="s">
        <v>5</v>
      </c>
      <c r="TO8" s="5">
        <v>3</v>
      </c>
      <c r="TP8" s="5">
        <v>0</v>
      </c>
      <c r="TQ8" s="5">
        <v>35000</v>
      </c>
      <c r="TR8" s="5">
        <f t="shared" ref="TR8:TR68" si="79">TP8+TQ8</f>
        <v>35000</v>
      </c>
      <c r="TS8" s="9"/>
      <c r="TT8" s="1">
        <v>2</v>
      </c>
      <c r="TU8" s="2" t="s">
        <v>5</v>
      </c>
      <c r="TV8" s="5">
        <v>2</v>
      </c>
      <c r="TW8" s="5">
        <v>67800</v>
      </c>
      <c r="TX8" s="5">
        <v>0</v>
      </c>
      <c r="TY8" s="5">
        <f t="shared" ref="TY8:TY68" si="80">TW8+TX8</f>
        <v>67800</v>
      </c>
      <c r="TZ8" s="9"/>
      <c r="UA8" s="1">
        <v>2</v>
      </c>
      <c r="UB8" s="2" t="s">
        <v>5</v>
      </c>
      <c r="UC8" s="5">
        <v>7</v>
      </c>
      <c r="UD8" s="5">
        <v>24500</v>
      </c>
      <c r="UE8" s="5">
        <v>0</v>
      </c>
      <c r="UF8" s="5">
        <f t="shared" ref="UF8:UF68" si="81">UD8+UE8</f>
        <v>24500</v>
      </c>
      <c r="UG8" s="9"/>
      <c r="UH8" s="1">
        <v>2</v>
      </c>
      <c r="UI8" s="2" t="s">
        <v>5</v>
      </c>
      <c r="UJ8" s="5">
        <v>0</v>
      </c>
      <c r="UK8" s="5">
        <v>0</v>
      </c>
      <c r="UL8" s="5">
        <v>0</v>
      </c>
      <c r="UM8" s="5">
        <f t="shared" ref="UM8:UM68" si="82">UK8+UL8</f>
        <v>0</v>
      </c>
      <c r="UN8" s="9"/>
      <c r="UO8" s="1">
        <v>2</v>
      </c>
      <c r="UP8" s="2" t="s">
        <v>5</v>
      </c>
      <c r="UQ8" s="5">
        <v>0</v>
      </c>
      <c r="UR8" s="5">
        <v>0</v>
      </c>
      <c r="US8" s="5">
        <v>0</v>
      </c>
      <c r="UT8" s="5">
        <f t="shared" ref="UT8:UT68" si="83">UR8+US8</f>
        <v>0</v>
      </c>
      <c r="UU8" s="9"/>
      <c r="UV8" s="1">
        <v>2</v>
      </c>
      <c r="UW8" s="2" t="s">
        <v>5</v>
      </c>
      <c r="UX8" s="5">
        <v>0</v>
      </c>
      <c r="UY8" s="5">
        <v>0</v>
      </c>
      <c r="UZ8" s="5">
        <v>0</v>
      </c>
      <c r="VA8" s="5">
        <f t="shared" ref="VA8:VA68" si="84">UY8+UZ8</f>
        <v>0</v>
      </c>
      <c r="VB8" s="9"/>
      <c r="VC8" s="1">
        <v>2</v>
      </c>
      <c r="VD8" s="2" t="s">
        <v>5</v>
      </c>
      <c r="VE8" s="5">
        <v>1</v>
      </c>
      <c r="VF8" s="5">
        <v>40000</v>
      </c>
      <c r="VG8" s="5">
        <v>0</v>
      </c>
      <c r="VH8" s="5">
        <f t="shared" ref="VH8:VH68" si="85">VF8+VG8</f>
        <v>40000</v>
      </c>
      <c r="VI8" s="9"/>
      <c r="VJ8" s="1">
        <v>2</v>
      </c>
      <c r="VK8" s="2" t="s">
        <v>5</v>
      </c>
      <c r="VL8" s="5">
        <v>1</v>
      </c>
      <c r="VM8" s="5">
        <v>55000</v>
      </c>
      <c r="VN8" s="5">
        <v>0</v>
      </c>
      <c r="VO8" s="5">
        <f t="shared" ref="VO8:VO68" si="86">VM8+VN8</f>
        <v>55000</v>
      </c>
      <c r="VP8" s="9"/>
      <c r="VQ8" s="1">
        <v>2</v>
      </c>
      <c r="VR8" s="2" t="s">
        <v>5</v>
      </c>
      <c r="VS8" s="5">
        <v>0</v>
      </c>
      <c r="VT8" s="5">
        <v>0</v>
      </c>
      <c r="VU8" s="5">
        <v>0</v>
      </c>
      <c r="VV8" s="5">
        <f t="shared" ref="VV8:VV68" si="87">VT8+VU8</f>
        <v>0</v>
      </c>
      <c r="VW8" s="9"/>
      <c r="VX8" s="1">
        <v>2</v>
      </c>
      <c r="VY8" s="2" t="s">
        <v>5</v>
      </c>
      <c r="VZ8" s="5">
        <v>0</v>
      </c>
      <c r="WA8" s="5">
        <v>0</v>
      </c>
      <c r="WB8" s="5">
        <v>0</v>
      </c>
      <c r="WC8" s="5">
        <f t="shared" ref="WC8:WC68" si="88">WA8+WB8</f>
        <v>0</v>
      </c>
      <c r="WD8" s="9"/>
      <c r="WE8" s="1">
        <v>2</v>
      </c>
      <c r="WF8" s="2" t="s">
        <v>5</v>
      </c>
      <c r="WG8" s="5">
        <v>0</v>
      </c>
      <c r="WH8" s="5">
        <v>0</v>
      </c>
      <c r="WI8" s="5">
        <v>0</v>
      </c>
      <c r="WJ8" s="5">
        <f t="shared" ref="WJ8:WJ68" si="89">WH8+WI8</f>
        <v>0</v>
      </c>
      <c r="WK8" s="9"/>
      <c r="WL8" s="1">
        <v>2</v>
      </c>
      <c r="WM8" s="2" t="s">
        <v>5</v>
      </c>
      <c r="WN8" s="5">
        <v>1</v>
      </c>
      <c r="WO8" s="5">
        <v>50000</v>
      </c>
      <c r="WP8" s="5">
        <v>0</v>
      </c>
      <c r="WQ8" s="5">
        <f t="shared" ref="WQ8:WQ68" si="90">WO8+WP8</f>
        <v>50000</v>
      </c>
      <c r="WR8" s="9"/>
      <c r="WS8" s="1">
        <v>2</v>
      </c>
      <c r="WT8" s="2" t="s">
        <v>5</v>
      </c>
      <c r="WU8" s="5">
        <v>0</v>
      </c>
      <c r="WV8" s="5">
        <v>0</v>
      </c>
      <c r="WW8" s="5">
        <v>0</v>
      </c>
      <c r="WX8" s="5">
        <f t="shared" ref="WX8:WX68" si="91">WV8+WW8</f>
        <v>0</v>
      </c>
      <c r="WY8" s="9"/>
      <c r="WZ8" s="1">
        <v>2</v>
      </c>
      <c r="XA8" s="2" t="s">
        <v>5</v>
      </c>
      <c r="XB8" s="5">
        <v>0</v>
      </c>
      <c r="XC8" s="5">
        <v>0</v>
      </c>
      <c r="XD8" s="5">
        <v>0</v>
      </c>
      <c r="XE8" s="5">
        <f t="shared" ref="XE8:XE68" si="92">XC8+XD8</f>
        <v>0</v>
      </c>
      <c r="XF8" s="9"/>
      <c r="XG8" s="1">
        <v>2</v>
      </c>
      <c r="XH8" s="2" t="s">
        <v>5</v>
      </c>
      <c r="XI8" s="5">
        <v>0</v>
      </c>
      <c r="XJ8" s="5">
        <v>0</v>
      </c>
      <c r="XK8" s="5">
        <v>0</v>
      </c>
      <c r="XL8" s="5">
        <f t="shared" ref="XL8:XL68" si="93">XJ8+XK8</f>
        <v>0</v>
      </c>
      <c r="XM8" s="9"/>
      <c r="XN8" s="1">
        <v>2</v>
      </c>
      <c r="XO8" s="2" t="s">
        <v>5</v>
      </c>
      <c r="XP8" s="5">
        <v>1</v>
      </c>
      <c r="XQ8" s="5">
        <v>25000</v>
      </c>
      <c r="XR8" s="5">
        <v>0</v>
      </c>
      <c r="XS8" s="5">
        <f t="shared" ref="XS8:XS68" si="94">XQ8+XR8</f>
        <v>25000</v>
      </c>
      <c r="XT8" s="9"/>
      <c r="XU8" s="1">
        <v>2</v>
      </c>
      <c r="XV8" s="2" t="s">
        <v>5</v>
      </c>
      <c r="XW8" s="5">
        <v>0</v>
      </c>
      <c r="XX8" s="5">
        <v>0</v>
      </c>
      <c r="XY8" s="5">
        <v>0</v>
      </c>
      <c r="XZ8" s="5">
        <f t="shared" ref="XZ8:XZ68" si="95">XX8+XY8</f>
        <v>0</v>
      </c>
      <c r="YA8" s="9"/>
      <c r="YB8" s="1">
        <v>2</v>
      </c>
      <c r="YC8" s="2" t="s">
        <v>5</v>
      </c>
      <c r="YD8" s="5">
        <v>0</v>
      </c>
      <c r="YE8" s="5">
        <v>0</v>
      </c>
      <c r="YF8" s="5">
        <v>0</v>
      </c>
      <c r="YG8" s="5">
        <f t="shared" ref="YG8:YG68" si="96">YE8+YF8</f>
        <v>0</v>
      </c>
      <c r="YH8" s="9"/>
      <c r="YI8" s="1">
        <v>2</v>
      </c>
      <c r="YJ8" s="2" t="s">
        <v>5</v>
      </c>
      <c r="YK8" s="5">
        <v>1391</v>
      </c>
      <c r="YL8" s="5">
        <v>69550</v>
      </c>
      <c r="YM8" s="5">
        <v>0</v>
      </c>
      <c r="YN8" s="5">
        <f t="shared" ref="YN8:YN68" si="97">YL8+YM8</f>
        <v>69550</v>
      </c>
      <c r="YO8" s="9"/>
      <c r="YP8" s="1">
        <v>2</v>
      </c>
      <c r="YQ8" s="2" t="s">
        <v>5</v>
      </c>
      <c r="YR8" s="5">
        <v>0</v>
      </c>
      <c r="YS8" s="5">
        <v>0</v>
      </c>
      <c r="YT8" s="5">
        <v>0</v>
      </c>
      <c r="YU8" s="5">
        <f t="shared" ref="YU8:YU68" si="98">YS8+YT8</f>
        <v>0</v>
      </c>
      <c r="YV8" s="9"/>
      <c r="YW8" s="1">
        <v>2</v>
      </c>
      <c r="YX8" s="2" t="s">
        <v>5</v>
      </c>
      <c r="YY8" s="5">
        <v>0</v>
      </c>
      <c r="YZ8" s="5">
        <v>0</v>
      </c>
      <c r="ZA8" s="5">
        <v>0</v>
      </c>
      <c r="ZB8" s="5">
        <f t="shared" ref="ZB8:ZB68" si="99">YZ8+ZA8</f>
        <v>0</v>
      </c>
      <c r="ZC8" s="9"/>
      <c r="ZD8" s="1">
        <v>2</v>
      </c>
      <c r="ZE8" s="2" t="s">
        <v>5</v>
      </c>
      <c r="ZF8" s="5">
        <v>1</v>
      </c>
      <c r="ZG8" s="5">
        <v>40000</v>
      </c>
      <c r="ZH8" s="5">
        <v>0</v>
      </c>
      <c r="ZI8" s="5">
        <f t="shared" ref="ZI8:ZI68" si="100">ZG8+ZH8</f>
        <v>40000</v>
      </c>
      <c r="ZJ8" s="9"/>
      <c r="ZK8" s="1">
        <v>2</v>
      </c>
      <c r="ZL8" s="2" t="s">
        <v>5</v>
      </c>
      <c r="ZM8" s="5">
        <v>0</v>
      </c>
      <c r="ZN8" s="5">
        <v>0</v>
      </c>
      <c r="ZO8" s="5">
        <v>0</v>
      </c>
      <c r="ZP8" s="5">
        <f t="shared" ref="ZP8:ZP68" si="101">ZN8+ZO8</f>
        <v>0</v>
      </c>
      <c r="ZQ8" s="9"/>
      <c r="ZR8" s="1">
        <v>2</v>
      </c>
      <c r="ZS8" s="2" t="s">
        <v>5</v>
      </c>
      <c r="ZT8" s="5">
        <v>2</v>
      </c>
      <c r="ZU8" s="5">
        <v>13200</v>
      </c>
      <c r="ZV8" s="5">
        <v>0</v>
      </c>
      <c r="ZW8" s="5">
        <f t="shared" ref="ZW8:ZW68" si="102">ZU8+ZV8</f>
        <v>13200</v>
      </c>
      <c r="ZX8" s="9"/>
      <c r="ZY8" s="1">
        <v>2</v>
      </c>
      <c r="ZZ8" s="2" t="s">
        <v>5</v>
      </c>
      <c r="AAA8" s="5">
        <v>5</v>
      </c>
      <c r="AAB8" s="5">
        <v>31790</v>
      </c>
      <c r="AAC8" s="5">
        <v>0</v>
      </c>
      <c r="AAD8" s="5">
        <f t="shared" ref="AAD8:AAD68" si="103">AAB8+AAC8</f>
        <v>31790</v>
      </c>
      <c r="AAE8" s="9"/>
      <c r="AAF8" s="1">
        <v>2</v>
      </c>
      <c r="AAG8" s="2" t="s">
        <v>5</v>
      </c>
      <c r="AAH8" s="5">
        <v>0</v>
      </c>
      <c r="AAI8" s="5">
        <v>0</v>
      </c>
      <c r="AAJ8" s="5">
        <v>0</v>
      </c>
      <c r="AAK8" s="5">
        <f t="shared" ref="AAK8:AAK68" si="104">AAI8+AAJ8</f>
        <v>0</v>
      </c>
      <c r="AAL8" s="9"/>
      <c r="AAM8" s="1">
        <v>2</v>
      </c>
      <c r="AAN8" s="2" t="s">
        <v>5</v>
      </c>
      <c r="AAO8" s="5">
        <v>7</v>
      </c>
      <c r="AAP8" s="5">
        <v>126000</v>
      </c>
      <c r="AAQ8" s="5">
        <v>0</v>
      </c>
      <c r="AAR8" s="5">
        <f t="shared" ref="AAR8:AAR68" si="105">AAP8+AAQ8</f>
        <v>126000</v>
      </c>
      <c r="AAS8" s="9"/>
      <c r="AAT8" s="1">
        <v>2</v>
      </c>
      <c r="AAU8" s="2" t="s">
        <v>5</v>
      </c>
      <c r="AAV8" s="5">
        <v>0</v>
      </c>
      <c r="AAW8" s="5">
        <v>0</v>
      </c>
      <c r="AAX8" s="5">
        <v>0</v>
      </c>
      <c r="AAY8" s="5">
        <f t="shared" ref="AAY8:AAY68" si="106">AAW8+AAX8</f>
        <v>0</v>
      </c>
      <c r="AAZ8" s="9"/>
      <c r="ABA8" s="1">
        <v>2</v>
      </c>
      <c r="ABB8" s="2" t="s">
        <v>5</v>
      </c>
      <c r="ABC8" s="5">
        <v>0</v>
      </c>
      <c r="ABD8" s="5">
        <v>0</v>
      </c>
      <c r="ABE8" s="5">
        <v>0</v>
      </c>
      <c r="ABF8" s="5">
        <f t="shared" ref="ABF8:ABF68" si="107">ABD8+ABE8</f>
        <v>0</v>
      </c>
      <c r="ABG8" s="9"/>
      <c r="ABH8" s="1">
        <v>2</v>
      </c>
      <c r="ABI8" s="2" t="s">
        <v>5</v>
      </c>
      <c r="ABJ8" s="5">
        <v>0</v>
      </c>
      <c r="ABK8" s="5">
        <v>0</v>
      </c>
      <c r="ABL8" s="5">
        <v>0</v>
      </c>
      <c r="ABM8" s="5">
        <f t="shared" ref="ABM8:ABM68" si="108">ABK8+ABL8</f>
        <v>0</v>
      </c>
      <c r="ABN8" s="9"/>
      <c r="ABO8" s="1">
        <v>2</v>
      </c>
      <c r="ABP8" s="2" t="s">
        <v>5</v>
      </c>
      <c r="ABQ8" s="5">
        <v>0</v>
      </c>
      <c r="ABR8" s="5">
        <v>0</v>
      </c>
      <c r="ABS8" s="5">
        <v>0</v>
      </c>
      <c r="ABT8" s="5">
        <f t="shared" ref="ABT8:ABT68" si="109">ABR8+ABS8</f>
        <v>0</v>
      </c>
      <c r="ABU8" s="9"/>
      <c r="ABV8" s="1">
        <v>2</v>
      </c>
      <c r="ABW8" s="2" t="s">
        <v>5</v>
      </c>
      <c r="ABX8" s="5">
        <v>0</v>
      </c>
      <c r="ABY8" s="5">
        <f t="shared" si="0"/>
        <v>2650681.7143625608</v>
      </c>
      <c r="ABZ8" s="5">
        <f t="shared" si="1"/>
        <v>35000</v>
      </c>
      <c r="ACA8" s="5">
        <f t="shared" si="2"/>
        <v>2685681.7143625608</v>
      </c>
      <c r="ACB8" s="9"/>
    </row>
    <row r="9" spans="1:756" ht="16.5" hidden="1">
      <c r="A9" s="1">
        <v>3</v>
      </c>
      <c r="B9" s="2" t="s">
        <v>6</v>
      </c>
      <c r="C9" s="5">
        <v>0</v>
      </c>
      <c r="D9" s="5">
        <v>0</v>
      </c>
      <c r="E9" s="5">
        <v>0</v>
      </c>
      <c r="F9" s="5">
        <f t="shared" si="3"/>
        <v>0</v>
      </c>
      <c r="G9" s="9"/>
      <c r="H9" s="1">
        <v>3</v>
      </c>
      <c r="I9" s="2" t="s">
        <v>6</v>
      </c>
      <c r="J9" s="5">
        <v>1</v>
      </c>
      <c r="K9" s="5">
        <v>240000</v>
      </c>
      <c r="L9" s="5">
        <v>0</v>
      </c>
      <c r="M9" s="5">
        <f t="shared" si="4"/>
        <v>240000</v>
      </c>
      <c r="N9" s="9"/>
      <c r="O9" s="1">
        <v>3</v>
      </c>
      <c r="P9" s="2" t="s">
        <v>6</v>
      </c>
      <c r="Q9" s="5">
        <v>0</v>
      </c>
      <c r="R9" s="5">
        <v>0</v>
      </c>
      <c r="S9" s="5">
        <v>0</v>
      </c>
      <c r="T9" s="5">
        <f t="shared" si="5"/>
        <v>0</v>
      </c>
      <c r="U9" s="9"/>
      <c r="V9" s="1">
        <v>3</v>
      </c>
      <c r="W9" s="2" t="s">
        <v>6</v>
      </c>
      <c r="X9" s="5">
        <v>1</v>
      </c>
      <c r="Y9" s="5">
        <v>14100</v>
      </c>
      <c r="Z9" s="5">
        <v>0</v>
      </c>
      <c r="AA9" s="5">
        <f t="shared" si="6"/>
        <v>14100</v>
      </c>
      <c r="AB9" s="9"/>
      <c r="AC9" s="1">
        <v>3</v>
      </c>
      <c r="AD9" s="2" t="s">
        <v>6</v>
      </c>
      <c r="AE9" s="5">
        <v>0</v>
      </c>
      <c r="AF9" s="5">
        <v>0</v>
      </c>
      <c r="AG9" s="5">
        <v>0</v>
      </c>
      <c r="AH9" s="5">
        <f t="shared" si="7"/>
        <v>0</v>
      </c>
      <c r="AI9" s="9"/>
      <c r="AJ9" s="1">
        <v>3</v>
      </c>
      <c r="AK9" s="2" t="s">
        <v>6</v>
      </c>
      <c r="AL9" s="5"/>
      <c r="AM9" s="5">
        <v>0</v>
      </c>
      <c r="AN9" s="5">
        <v>0</v>
      </c>
      <c r="AO9" s="5">
        <f t="shared" si="8"/>
        <v>0</v>
      </c>
      <c r="AP9" s="9"/>
      <c r="AQ9" s="1">
        <v>3</v>
      </c>
      <c r="AR9" s="2" t="s">
        <v>6</v>
      </c>
      <c r="AS9" s="5">
        <v>0</v>
      </c>
      <c r="AT9" s="5">
        <v>0</v>
      </c>
      <c r="AU9" s="5">
        <v>0</v>
      </c>
      <c r="AV9" s="5">
        <f t="shared" si="9"/>
        <v>0</v>
      </c>
      <c r="AW9" s="9"/>
      <c r="AX9" s="1">
        <v>3</v>
      </c>
      <c r="AY9" s="2" t="s">
        <v>6</v>
      </c>
      <c r="AZ9" s="5">
        <v>4</v>
      </c>
      <c r="BA9" s="5">
        <v>795600</v>
      </c>
      <c r="BB9" s="5">
        <v>0</v>
      </c>
      <c r="BC9" s="5">
        <f t="shared" si="10"/>
        <v>795600</v>
      </c>
      <c r="BD9" s="9"/>
      <c r="BE9" s="1">
        <v>3</v>
      </c>
      <c r="BF9" s="2" t="s">
        <v>6</v>
      </c>
      <c r="BG9" s="5">
        <v>0</v>
      </c>
      <c r="BH9" s="5">
        <v>0</v>
      </c>
      <c r="BI9" s="5">
        <v>0</v>
      </c>
      <c r="BJ9" s="5">
        <f t="shared" si="11"/>
        <v>0</v>
      </c>
      <c r="BK9" s="9"/>
      <c r="BL9" s="1">
        <v>3</v>
      </c>
      <c r="BM9" s="2" t="s">
        <v>6</v>
      </c>
      <c r="BN9" s="5">
        <v>0</v>
      </c>
      <c r="BO9" s="5">
        <v>0</v>
      </c>
      <c r="BP9" s="5">
        <v>0</v>
      </c>
      <c r="BQ9" s="5">
        <f t="shared" si="12"/>
        <v>0</v>
      </c>
      <c r="BR9" s="9"/>
      <c r="BS9" s="1">
        <v>3</v>
      </c>
      <c r="BT9" s="2" t="s">
        <v>6</v>
      </c>
      <c r="BU9" s="5">
        <v>0</v>
      </c>
      <c r="BV9" s="5">
        <v>0</v>
      </c>
      <c r="BW9" s="5">
        <v>0</v>
      </c>
      <c r="BX9" s="5">
        <f t="shared" si="13"/>
        <v>0</v>
      </c>
      <c r="BY9" s="9"/>
      <c r="BZ9" s="1">
        <v>3</v>
      </c>
      <c r="CA9" s="2" t="s">
        <v>6</v>
      </c>
      <c r="CB9" s="5">
        <v>0</v>
      </c>
      <c r="CC9" s="5">
        <v>0</v>
      </c>
      <c r="CD9" s="5">
        <v>0</v>
      </c>
      <c r="CE9" s="5">
        <f t="shared" si="14"/>
        <v>0</v>
      </c>
      <c r="CF9" s="9"/>
      <c r="CG9" s="1">
        <v>3</v>
      </c>
      <c r="CH9" s="2" t="s">
        <v>6</v>
      </c>
      <c r="CI9" s="5">
        <v>0</v>
      </c>
      <c r="CJ9" s="5">
        <v>0</v>
      </c>
      <c r="CK9" s="5">
        <v>0</v>
      </c>
      <c r="CL9" s="5">
        <f t="shared" si="15"/>
        <v>0</v>
      </c>
      <c r="CM9" s="9"/>
      <c r="CN9" s="1">
        <v>3</v>
      </c>
      <c r="CO9" s="2" t="s">
        <v>6</v>
      </c>
      <c r="CP9" s="5">
        <v>0</v>
      </c>
      <c r="CQ9" s="5">
        <v>0</v>
      </c>
      <c r="CR9" s="5">
        <v>0</v>
      </c>
      <c r="CS9" s="5">
        <f t="shared" si="16"/>
        <v>0</v>
      </c>
      <c r="CT9" s="9"/>
      <c r="CU9" s="1">
        <v>3</v>
      </c>
      <c r="CV9" s="2" t="s">
        <v>6</v>
      </c>
      <c r="CW9" s="5">
        <v>0</v>
      </c>
      <c r="CX9" s="5">
        <v>0</v>
      </c>
      <c r="CY9" s="5">
        <v>0</v>
      </c>
      <c r="CZ9" s="5">
        <f t="shared" si="17"/>
        <v>0</v>
      </c>
      <c r="DA9" s="9"/>
      <c r="DB9" s="1">
        <v>3</v>
      </c>
      <c r="DC9" s="2" t="s">
        <v>6</v>
      </c>
      <c r="DD9" s="5">
        <v>6</v>
      </c>
      <c r="DE9" s="5">
        <v>441900</v>
      </c>
      <c r="DF9" s="5">
        <v>0</v>
      </c>
      <c r="DG9" s="5">
        <f t="shared" si="18"/>
        <v>441900</v>
      </c>
      <c r="DH9" s="9"/>
      <c r="DI9" s="1">
        <v>3</v>
      </c>
      <c r="DJ9" s="2" t="s">
        <v>6</v>
      </c>
      <c r="DK9" s="5">
        <v>0</v>
      </c>
      <c r="DL9" s="5">
        <v>0</v>
      </c>
      <c r="DM9" s="5">
        <v>0</v>
      </c>
      <c r="DN9" s="5">
        <f t="shared" si="19"/>
        <v>0</v>
      </c>
      <c r="DO9" s="9"/>
      <c r="DP9" s="1">
        <v>3</v>
      </c>
      <c r="DQ9" s="2" t="s">
        <v>6</v>
      </c>
      <c r="DR9" s="5">
        <v>1</v>
      </c>
      <c r="DS9" s="5">
        <v>23600</v>
      </c>
      <c r="DT9" s="5">
        <v>0</v>
      </c>
      <c r="DU9" s="5">
        <f t="shared" si="20"/>
        <v>23600</v>
      </c>
      <c r="DV9" s="9"/>
      <c r="DW9" s="1">
        <v>3</v>
      </c>
      <c r="DX9" s="2" t="s">
        <v>6</v>
      </c>
      <c r="DY9" s="5">
        <v>1</v>
      </c>
      <c r="DZ9" s="5">
        <v>192500</v>
      </c>
      <c r="EA9" s="5">
        <v>0</v>
      </c>
      <c r="EB9" s="5">
        <f t="shared" si="21"/>
        <v>192500</v>
      </c>
      <c r="EC9" s="9"/>
      <c r="ED9" s="1">
        <v>3</v>
      </c>
      <c r="EE9" s="2" t="s">
        <v>6</v>
      </c>
      <c r="EF9" s="5">
        <v>2463</v>
      </c>
      <c r="EG9" s="5">
        <v>86450</v>
      </c>
      <c r="EH9" s="5">
        <v>0</v>
      </c>
      <c r="EI9" s="5">
        <f t="shared" si="22"/>
        <v>86450</v>
      </c>
      <c r="EJ9" s="9"/>
      <c r="EK9" s="1">
        <v>3</v>
      </c>
      <c r="EL9" s="2" t="s">
        <v>6</v>
      </c>
      <c r="EM9" s="5">
        <v>12</v>
      </c>
      <c r="EN9" s="5">
        <v>78500</v>
      </c>
      <c r="EO9" s="5">
        <v>0</v>
      </c>
      <c r="EP9" s="5">
        <f t="shared" si="23"/>
        <v>78500</v>
      </c>
      <c r="EQ9" s="9"/>
      <c r="ER9" s="1">
        <v>3</v>
      </c>
      <c r="ES9" s="2" t="s">
        <v>6</v>
      </c>
      <c r="ET9" s="5">
        <v>12</v>
      </c>
      <c r="EU9" s="5">
        <v>53000</v>
      </c>
      <c r="EV9" s="5">
        <v>0</v>
      </c>
      <c r="EW9" s="5">
        <f t="shared" si="24"/>
        <v>53000</v>
      </c>
      <c r="EX9" s="9"/>
      <c r="EY9" s="1">
        <v>3</v>
      </c>
      <c r="EZ9" s="2" t="s">
        <v>6</v>
      </c>
      <c r="FA9" s="5">
        <v>0</v>
      </c>
      <c r="FB9" s="5">
        <v>0</v>
      </c>
      <c r="FC9" s="5">
        <v>0</v>
      </c>
      <c r="FD9" s="5">
        <f t="shared" si="25"/>
        <v>0</v>
      </c>
      <c r="FE9" s="9"/>
      <c r="FF9" s="1">
        <v>3</v>
      </c>
      <c r="FG9" s="2" t="s">
        <v>6</v>
      </c>
      <c r="FH9" s="5">
        <v>0</v>
      </c>
      <c r="FI9" s="5">
        <v>0</v>
      </c>
      <c r="FJ9" s="5">
        <v>0</v>
      </c>
      <c r="FK9" s="5">
        <f t="shared" si="26"/>
        <v>0</v>
      </c>
      <c r="FL9" s="9"/>
      <c r="FM9" s="1">
        <v>3</v>
      </c>
      <c r="FN9" s="2" t="s">
        <v>6</v>
      </c>
      <c r="FO9" s="5">
        <v>0</v>
      </c>
      <c r="FP9" s="5">
        <v>0</v>
      </c>
      <c r="FQ9" s="5">
        <v>0</v>
      </c>
      <c r="FR9" s="5">
        <f t="shared" si="27"/>
        <v>0</v>
      </c>
      <c r="FS9" s="9"/>
      <c r="FT9" s="1">
        <v>3</v>
      </c>
      <c r="FU9" s="2" t="s">
        <v>6</v>
      </c>
      <c r="FV9" s="5">
        <v>1</v>
      </c>
      <c r="FW9" s="5">
        <v>45000</v>
      </c>
      <c r="FX9" s="5">
        <v>0</v>
      </c>
      <c r="FY9" s="5">
        <f t="shared" si="28"/>
        <v>45000</v>
      </c>
      <c r="FZ9" s="9"/>
      <c r="GA9" s="1">
        <v>3</v>
      </c>
      <c r="GB9" s="2" t="s">
        <v>6</v>
      </c>
      <c r="GC9" s="5">
        <v>1</v>
      </c>
      <c r="GD9" s="5">
        <v>90200</v>
      </c>
      <c r="GE9" s="5">
        <v>0</v>
      </c>
      <c r="GF9" s="5">
        <f t="shared" si="29"/>
        <v>90200</v>
      </c>
      <c r="GG9" s="9"/>
      <c r="GH9" s="1">
        <v>3</v>
      </c>
      <c r="GI9" s="2" t="s">
        <v>6</v>
      </c>
      <c r="GJ9" s="5">
        <v>1</v>
      </c>
      <c r="GK9" s="5">
        <v>68100</v>
      </c>
      <c r="GL9" s="5">
        <v>0</v>
      </c>
      <c r="GM9" s="5">
        <f t="shared" si="30"/>
        <v>68100</v>
      </c>
      <c r="GN9" s="9"/>
      <c r="GO9" s="1">
        <v>3</v>
      </c>
      <c r="GP9" s="2" t="s">
        <v>6</v>
      </c>
      <c r="GQ9" s="5">
        <v>0</v>
      </c>
      <c r="GR9" s="5">
        <v>0</v>
      </c>
      <c r="GS9" s="5">
        <v>0</v>
      </c>
      <c r="GT9" s="5">
        <f t="shared" si="31"/>
        <v>0</v>
      </c>
      <c r="GU9" s="9"/>
      <c r="GV9" s="1">
        <v>3</v>
      </c>
      <c r="GW9" s="2" t="s">
        <v>6</v>
      </c>
      <c r="GX9" s="5">
        <v>0</v>
      </c>
      <c r="GY9" s="5">
        <v>0</v>
      </c>
      <c r="GZ9" s="5">
        <v>0</v>
      </c>
      <c r="HA9" s="5">
        <f t="shared" si="32"/>
        <v>0</v>
      </c>
      <c r="HB9" s="9"/>
      <c r="HC9" s="1">
        <v>3</v>
      </c>
      <c r="HD9" s="2" t="s">
        <v>6</v>
      </c>
      <c r="HE9" s="5">
        <v>1</v>
      </c>
      <c r="HF9" s="5">
        <v>139900</v>
      </c>
      <c r="HG9" s="5">
        <v>0</v>
      </c>
      <c r="HH9" s="5">
        <f t="shared" si="33"/>
        <v>139900</v>
      </c>
      <c r="HI9" s="9"/>
      <c r="HJ9" s="1">
        <v>3</v>
      </c>
      <c r="HK9" s="2" t="s">
        <v>6</v>
      </c>
      <c r="HL9" s="5">
        <v>0</v>
      </c>
      <c r="HM9" s="5">
        <v>682000</v>
      </c>
      <c r="HN9" s="5">
        <v>0</v>
      </c>
      <c r="HO9" s="5">
        <f t="shared" si="34"/>
        <v>682000</v>
      </c>
      <c r="HP9" s="9"/>
      <c r="HQ9" s="1">
        <v>3</v>
      </c>
      <c r="HR9" s="2" t="s">
        <v>6</v>
      </c>
      <c r="HS9" s="5">
        <v>0</v>
      </c>
      <c r="HT9" s="5">
        <v>0</v>
      </c>
      <c r="HU9" s="5">
        <v>0</v>
      </c>
      <c r="HV9" s="5">
        <f t="shared" si="35"/>
        <v>0</v>
      </c>
      <c r="HW9" s="9"/>
      <c r="HX9" s="1">
        <v>3</v>
      </c>
      <c r="HY9" s="2" t="s">
        <v>6</v>
      </c>
      <c r="HZ9" s="5">
        <v>1</v>
      </c>
      <c r="IA9" s="5">
        <v>10000</v>
      </c>
      <c r="IB9" s="5">
        <v>0</v>
      </c>
      <c r="IC9" s="5">
        <f t="shared" si="36"/>
        <v>10000</v>
      </c>
      <c r="ID9" s="9"/>
      <c r="IE9" s="1">
        <v>3</v>
      </c>
      <c r="IF9" s="2" t="s">
        <v>6</v>
      </c>
      <c r="IG9" s="5">
        <v>0</v>
      </c>
      <c r="IH9" s="5">
        <v>13149818</v>
      </c>
      <c r="II9" s="5">
        <v>0</v>
      </c>
      <c r="IJ9" s="5">
        <f t="shared" si="37"/>
        <v>13149818</v>
      </c>
      <c r="IK9" s="9"/>
      <c r="IL9" s="1">
        <v>3</v>
      </c>
      <c r="IM9" s="2" t="s">
        <v>6</v>
      </c>
      <c r="IN9" s="5">
        <v>11</v>
      </c>
      <c r="IO9" s="5">
        <v>110000</v>
      </c>
      <c r="IP9" s="5">
        <v>0</v>
      </c>
      <c r="IQ9" s="5">
        <f t="shared" si="38"/>
        <v>110000</v>
      </c>
      <c r="IR9" s="9"/>
      <c r="IS9" s="1">
        <v>3</v>
      </c>
      <c r="IT9" s="2" t="s">
        <v>6</v>
      </c>
      <c r="IU9" s="5">
        <v>1</v>
      </c>
      <c r="IV9" s="5">
        <v>22000</v>
      </c>
      <c r="IW9" s="5">
        <v>0</v>
      </c>
      <c r="IX9" s="5">
        <f t="shared" si="39"/>
        <v>22000</v>
      </c>
      <c r="IY9" s="9"/>
      <c r="IZ9" s="1">
        <v>3</v>
      </c>
      <c r="JA9" s="2" t="s">
        <v>6</v>
      </c>
      <c r="JB9" s="5">
        <v>0</v>
      </c>
      <c r="JC9" s="5">
        <v>0</v>
      </c>
      <c r="JD9" s="5">
        <v>0</v>
      </c>
      <c r="JE9" s="5">
        <f t="shared" si="40"/>
        <v>0</v>
      </c>
      <c r="JF9" s="9"/>
      <c r="JG9" s="1">
        <v>3</v>
      </c>
      <c r="JH9" s="2" t="s">
        <v>6</v>
      </c>
      <c r="JI9" s="5">
        <v>0</v>
      </c>
      <c r="JJ9" s="5">
        <v>0</v>
      </c>
      <c r="JK9" s="5">
        <v>0</v>
      </c>
      <c r="JL9" s="5">
        <f t="shared" si="41"/>
        <v>0</v>
      </c>
      <c r="JM9" s="9"/>
      <c r="JN9" s="1">
        <v>3</v>
      </c>
      <c r="JO9" s="2" t="s">
        <v>6</v>
      </c>
      <c r="JP9" s="5">
        <v>0</v>
      </c>
      <c r="JQ9" s="5">
        <v>0</v>
      </c>
      <c r="JR9" s="5">
        <v>0</v>
      </c>
      <c r="JS9" s="5">
        <f t="shared" si="42"/>
        <v>0</v>
      </c>
      <c r="JT9" s="9"/>
      <c r="JU9" s="1">
        <v>3</v>
      </c>
      <c r="JV9" s="2" t="s">
        <v>6</v>
      </c>
      <c r="JW9" s="5">
        <v>0</v>
      </c>
      <c r="JX9" s="5">
        <v>0</v>
      </c>
      <c r="JY9" s="5">
        <v>0</v>
      </c>
      <c r="JZ9" s="5">
        <f t="shared" si="43"/>
        <v>0</v>
      </c>
      <c r="KA9" s="9"/>
      <c r="KB9" s="1">
        <v>3</v>
      </c>
      <c r="KC9" s="2" t="s">
        <v>6</v>
      </c>
      <c r="KD9" s="5">
        <v>0</v>
      </c>
      <c r="KE9" s="5">
        <v>0</v>
      </c>
      <c r="KF9" s="5">
        <v>0</v>
      </c>
      <c r="KG9" s="5">
        <f t="shared" si="44"/>
        <v>0</v>
      </c>
      <c r="KH9" s="9"/>
      <c r="KI9" s="1">
        <v>3</v>
      </c>
      <c r="KJ9" s="2" t="s">
        <v>6</v>
      </c>
      <c r="KK9" s="5"/>
      <c r="KL9" s="5">
        <v>0</v>
      </c>
      <c r="KM9" s="5">
        <v>0</v>
      </c>
      <c r="KN9" s="5">
        <f t="shared" si="45"/>
        <v>0</v>
      </c>
      <c r="KO9" s="9"/>
      <c r="KP9" s="1">
        <v>3</v>
      </c>
      <c r="KQ9" s="2" t="s">
        <v>6</v>
      </c>
      <c r="KR9" s="5">
        <v>4</v>
      </c>
      <c r="KS9" s="5">
        <v>130000</v>
      </c>
      <c r="KT9" s="5">
        <v>0</v>
      </c>
      <c r="KU9" s="5">
        <f t="shared" si="46"/>
        <v>130000</v>
      </c>
      <c r="KV9" s="9"/>
      <c r="KW9" s="1">
        <v>3</v>
      </c>
      <c r="KX9" s="2" t="s">
        <v>6</v>
      </c>
      <c r="KY9" s="5">
        <v>4</v>
      </c>
      <c r="KZ9" s="5">
        <v>130000</v>
      </c>
      <c r="LA9" s="5">
        <v>0</v>
      </c>
      <c r="LB9" s="5">
        <f t="shared" si="47"/>
        <v>130000</v>
      </c>
      <c r="LC9" s="9"/>
      <c r="LD9" s="1">
        <v>3</v>
      </c>
      <c r="LE9" s="2" t="s">
        <v>6</v>
      </c>
      <c r="LF9" s="5">
        <v>2</v>
      </c>
      <c r="LG9" s="5">
        <v>270000</v>
      </c>
      <c r="LH9" s="5">
        <v>0</v>
      </c>
      <c r="LI9" s="5">
        <f t="shared" si="48"/>
        <v>270000</v>
      </c>
      <c r="LJ9" s="9"/>
      <c r="LK9" s="1">
        <v>3</v>
      </c>
      <c r="LL9" s="2" t="s">
        <v>6</v>
      </c>
      <c r="LM9" s="5">
        <v>1</v>
      </c>
      <c r="LN9" s="5">
        <v>38500</v>
      </c>
      <c r="LO9" s="5">
        <v>0</v>
      </c>
      <c r="LP9" s="5">
        <f t="shared" si="49"/>
        <v>38500</v>
      </c>
      <c r="LQ9" s="9"/>
      <c r="LR9" s="1">
        <v>3</v>
      </c>
      <c r="LS9" s="2" t="s">
        <v>6</v>
      </c>
      <c r="LT9" s="5">
        <v>2</v>
      </c>
      <c r="LU9" s="5">
        <v>20000</v>
      </c>
      <c r="LV9" s="5">
        <v>0</v>
      </c>
      <c r="LW9" s="5">
        <f t="shared" si="50"/>
        <v>20000</v>
      </c>
      <c r="LX9" s="9"/>
      <c r="LY9" s="1">
        <v>3</v>
      </c>
      <c r="LZ9" s="2" t="s">
        <v>6</v>
      </c>
      <c r="MA9" s="5">
        <v>0</v>
      </c>
      <c r="MB9" s="5">
        <v>0</v>
      </c>
      <c r="MC9" s="5">
        <v>0</v>
      </c>
      <c r="MD9" s="5">
        <f t="shared" si="51"/>
        <v>0</v>
      </c>
      <c r="ME9" s="9"/>
      <c r="MF9" s="1">
        <v>3</v>
      </c>
      <c r="MG9" s="2" t="s">
        <v>6</v>
      </c>
      <c r="MH9" s="5">
        <v>0</v>
      </c>
      <c r="MI9" s="5">
        <v>0</v>
      </c>
      <c r="MJ9" s="5">
        <v>0</v>
      </c>
      <c r="MK9" s="5">
        <f t="shared" si="52"/>
        <v>0</v>
      </c>
      <c r="ML9" s="9"/>
      <c r="MM9" s="1">
        <v>3</v>
      </c>
      <c r="MN9" s="2" t="s">
        <v>6</v>
      </c>
      <c r="MO9" s="5">
        <v>0</v>
      </c>
      <c r="MP9" s="5">
        <v>0</v>
      </c>
      <c r="MQ9" s="5">
        <v>0</v>
      </c>
      <c r="MR9" s="5">
        <f t="shared" si="53"/>
        <v>0</v>
      </c>
      <c r="MS9" s="9"/>
      <c r="MT9" s="1">
        <v>3</v>
      </c>
      <c r="MU9" s="2" t="s">
        <v>6</v>
      </c>
      <c r="MV9" s="5">
        <v>0</v>
      </c>
      <c r="MW9" s="5">
        <v>0</v>
      </c>
      <c r="MX9" s="5">
        <v>0</v>
      </c>
      <c r="MY9" s="5">
        <f t="shared" si="54"/>
        <v>0</v>
      </c>
      <c r="MZ9" s="9"/>
      <c r="NA9" s="1">
        <v>3</v>
      </c>
      <c r="NB9" s="2" t="s">
        <v>6</v>
      </c>
      <c r="NC9" s="5">
        <v>5</v>
      </c>
      <c r="ND9" s="5">
        <v>29687.5</v>
      </c>
      <c r="NE9" s="5">
        <v>0</v>
      </c>
      <c r="NF9" s="5">
        <f t="shared" si="55"/>
        <v>29687.5</v>
      </c>
      <c r="NG9" s="9"/>
      <c r="NH9" s="1">
        <v>3</v>
      </c>
      <c r="NI9" s="2" t="s">
        <v>6</v>
      </c>
      <c r="NJ9" s="5">
        <v>102</v>
      </c>
      <c r="NK9" s="5">
        <v>163232.92092522883</v>
      </c>
      <c r="NL9" s="5">
        <v>0</v>
      </c>
      <c r="NM9" s="5">
        <f t="shared" si="56"/>
        <v>163232.92092522883</v>
      </c>
      <c r="NN9" s="9"/>
      <c r="NO9" s="1">
        <v>3</v>
      </c>
      <c r="NP9" s="2" t="s">
        <v>6</v>
      </c>
      <c r="NQ9" s="5">
        <v>4</v>
      </c>
      <c r="NR9" s="5">
        <v>94200</v>
      </c>
      <c r="NS9" s="5">
        <v>0</v>
      </c>
      <c r="NT9" s="5">
        <f t="shared" si="57"/>
        <v>94200</v>
      </c>
      <c r="NU9" s="9"/>
      <c r="NV9" s="1">
        <v>3</v>
      </c>
      <c r="NW9" s="2" t="s">
        <v>6</v>
      </c>
      <c r="NX9" s="5">
        <v>0</v>
      </c>
      <c r="NY9" s="5">
        <v>0</v>
      </c>
      <c r="NZ9" s="5">
        <v>0</v>
      </c>
      <c r="OA9" s="5">
        <f t="shared" si="58"/>
        <v>0</v>
      </c>
      <c r="OB9" s="9"/>
      <c r="OC9" s="1">
        <v>3</v>
      </c>
      <c r="OD9" s="2" t="s">
        <v>6</v>
      </c>
      <c r="OE9" s="5">
        <v>3</v>
      </c>
      <c r="OF9" s="5">
        <v>34700</v>
      </c>
      <c r="OG9" s="5">
        <v>0</v>
      </c>
      <c r="OH9" s="5">
        <f t="shared" si="59"/>
        <v>34700</v>
      </c>
      <c r="OI9" s="9"/>
      <c r="OJ9" s="1">
        <v>3</v>
      </c>
      <c r="OK9" s="2" t="s">
        <v>6</v>
      </c>
      <c r="OL9" s="5">
        <v>18.5</v>
      </c>
      <c r="OM9" s="5">
        <v>169150</v>
      </c>
      <c r="ON9" s="5">
        <v>0</v>
      </c>
      <c r="OO9" s="5">
        <f t="shared" si="60"/>
        <v>169150</v>
      </c>
      <c r="OP9" s="9"/>
      <c r="OQ9" s="1">
        <v>3</v>
      </c>
      <c r="OR9" s="2" t="s">
        <v>6</v>
      </c>
      <c r="OS9" s="5">
        <v>0</v>
      </c>
      <c r="OT9" s="5">
        <v>0</v>
      </c>
      <c r="OU9" s="5">
        <v>0</v>
      </c>
      <c r="OV9" s="5">
        <f t="shared" si="61"/>
        <v>0</v>
      </c>
      <c r="OW9" s="9"/>
      <c r="OX9" s="1">
        <v>3</v>
      </c>
      <c r="OY9" s="2" t="s">
        <v>6</v>
      </c>
      <c r="OZ9" s="5">
        <v>0</v>
      </c>
      <c r="PA9" s="5">
        <v>0</v>
      </c>
      <c r="PB9" s="5">
        <v>0</v>
      </c>
      <c r="PC9" s="5">
        <f t="shared" si="62"/>
        <v>0</v>
      </c>
      <c r="PD9" s="9"/>
      <c r="PE9" s="1">
        <v>3</v>
      </c>
      <c r="PF9" s="2" t="s">
        <v>6</v>
      </c>
      <c r="PG9" s="5">
        <v>0</v>
      </c>
      <c r="PH9" s="5">
        <v>15000</v>
      </c>
      <c r="PI9" s="5">
        <v>0</v>
      </c>
      <c r="PJ9" s="5">
        <f t="shared" si="63"/>
        <v>15000</v>
      </c>
      <c r="PK9" s="9"/>
      <c r="PL9" s="1">
        <v>3</v>
      </c>
      <c r="PM9" s="2" t="s">
        <v>6</v>
      </c>
      <c r="PN9" s="5">
        <v>0</v>
      </c>
      <c r="PO9" s="5">
        <v>267715</v>
      </c>
      <c r="PP9" s="5">
        <v>0</v>
      </c>
      <c r="PQ9" s="5">
        <f t="shared" si="64"/>
        <v>267715</v>
      </c>
      <c r="PR9" s="9"/>
      <c r="PS9" s="1">
        <v>3</v>
      </c>
      <c r="PT9" s="2" t="s">
        <v>6</v>
      </c>
      <c r="PU9" s="5">
        <v>1</v>
      </c>
      <c r="PV9" s="5">
        <v>7200</v>
      </c>
      <c r="PW9" s="5">
        <v>0</v>
      </c>
      <c r="PX9" s="5">
        <f t="shared" si="65"/>
        <v>7200</v>
      </c>
      <c r="PY9" s="9"/>
      <c r="PZ9" s="1">
        <v>3</v>
      </c>
      <c r="QA9" s="2" t="s">
        <v>6</v>
      </c>
      <c r="QB9" s="5">
        <v>0</v>
      </c>
      <c r="QC9" s="5">
        <v>0</v>
      </c>
      <c r="QD9" s="5">
        <v>0</v>
      </c>
      <c r="QE9" s="5">
        <f t="shared" si="66"/>
        <v>0</v>
      </c>
      <c r="QF9" s="9"/>
      <c r="QG9" s="1">
        <v>3</v>
      </c>
      <c r="QH9" s="2" t="s">
        <v>6</v>
      </c>
      <c r="QI9" s="5">
        <v>1</v>
      </c>
      <c r="QJ9" s="5">
        <v>5000</v>
      </c>
      <c r="QK9" s="5">
        <v>0</v>
      </c>
      <c r="QL9" s="5">
        <f t="shared" si="67"/>
        <v>5000</v>
      </c>
      <c r="QM9" s="9"/>
      <c r="QN9" s="1">
        <v>3</v>
      </c>
      <c r="QO9" s="2" t="s">
        <v>6</v>
      </c>
      <c r="QP9" s="5">
        <v>0</v>
      </c>
      <c r="QQ9" s="5">
        <v>0</v>
      </c>
      <c r="QR9" s="5">
        <v>0</v>
      </c>
      <c r="QS9" s="5">
        <f t="shared" si="68"/>
        <v>0</v>
      </c>
      <c r="QT9" s="9"/>
      <c r="QU9" s="1">
        <v>3</v>
      </c>
      <c r="QV9" s="2" t="s">
        <v>6</v>
      </c>
      <c r="QW9" s="5">
        <v>0</v>
      </c>
      <c r="QX9" s="5">
        <v>0</v>
      </c>
      <c r="QY9" s="5">
        <v>0</v>
      </c>
      <c r="QZ9" s="5">
        <f t="shared" si="69"/>
        <v>0</v>
      </c>
      <c r="RA9" s="9"/>
      <c r="RB9" s="1">
        <v>3</v>
      </c>
      <c r="RC9" s="2" t="s">
        <v>6</v>
      </c>
      <c r="RD9" s="5">
        <v>0</v>
      </c>
      <c r="RE9" s="5">
        <v>0</v>
      </c>
      <c r="RF9" s="5">
        <v>0</v>
      </c>
      <c r="RG9" s="5">
        <f t="shared" si="70"/>
        <v>0</v>
      </c>
      <c r="RH9" s="9"/>
      <c r="RI9" s="1">
        <v>3</v>
      </c>
      <c r="RJ9" s="2" t="s">
        <v>6</v>
      </c>
      <c r="RK9" s="5">
        <v>108</v>
      </c>
      <c r="RL9" s="5">
        <v>19656</v>
      </c>
      <c r="RM9" s="5">
        <v>0</v>
      </c>
      <c r="RN9" s="5">
        <f t="shared" si="71"/>
        <v>19656</v>
      </c>
      <c r="RO9" s="9"/>
      <c r="RP9" s="1">
        <v>3</v>
      </c>
      <c r="RQ9" s="2" t="s">
        <v>6</v>
      </c>
      <c r="RR9" s="5">
        <v>2</v>
      </c>
      <c r="RS9" s="5">
        <v>9900</v>
      </c>
      <c r="RT9" s="5">
        <v>0</v>
      </c>
      <c r="RU9" s="5">
        <f t="shared" si="72"/>
        <v>9900</v>
      </c>
      <c r="RV9" s="9"/>
      <c r="RW9" s="1">
        <v>3</v>
      </c>
      <c r="RX9" s="2" t="s">
        <v>6</v>
      </c>
      <c r="RY9" s="5">
        <v>0</v>
      </c>
      <c r="RZ9" s="5">
        <v>0</v>
      </c>
      <c r="SA9" s="5">
        <v>0</v>
      </c>
      <c r="SB9" s="5">
        <f t="shared" si="73"/>
        <v>0</v>
      </c>
      <c r="SC9" s="9"/>
      <c r="SD9" s="1">
        <v>3</v>
      </c>
      <c r="SE9" s="2" t="s">
        <v>6</v>
      </c>
      <c r="SF9" s="5">
        <v>0</v>
      </c>
      <c r="SG9" s="5">
        <v>90000</v>
      </c>
      <c r="SH9" s="5">
        <v>0</v>
      </c>
      <c r="SI9" s="5">
        <f t="shared" si="74"/>
        <v>90000</v>
      </c>
      <c r="SJ9" s="9"/>
      <c r="SK9" s="1">
        <v>3</v>
      </c>
      <c r="SL9" s="2" t="s">
        <v>6</v>
      </c>
      <c r="SM9" s="5">
        <v>0</v>
      </c>
      <c r="SN9" s="5">
        <v>0</v>
      </c>
      <c r="SO9" s="5">
        <v>0</v>
      </c>
      <c r="SP9" s="5">
        <f t="shared" si="75"/>
        <v>0</v>
      </c>
      <c r="SQ9" s="9"/>
      <c r="SR9" s="1">
        <v>3</v>
      </c>
      <c r="SS9" s="2" t="s">
        <v>6</v>
      </c>
      <c r="ST9" s="5">
        <v>0</v>
      </c>
      <c r="SU9" s="5">
        <v>0</v>
      </c>
      <c r="SV9" s="5">
        <v>0</v>
      </c>
      <c r="SW9" s="5">
        <f t="shared" si="76"/>
        <v>0</v>
      </c>
      <c r="SX9" s="9"/>
      <c r="SY9" s="1">
        <v>3</v>
      </c>
      <c r="SZ9" s="2" t="s">
        <v>6</v>
      </c>
      <c r="TA9" s="5">
        <v>0</v>
      </c>
      <c r="TB9" s="5">
        <v>0</v>
      </c>
      <c r="TC9" s="5">
        <v>0</v>
      </c>
      <c r="TD9" s="5">
        <f t="shared" si="77"/>
        <v>0</v>
      </c>
      <c r="TE9" s="9"/>
      <c r="TF9" s="1">
        <v>3</v>
      </c>
      <c r="TG9" s="2" t="s">
        <v>6</v>
      </c>
      <c r="TH9" s="5">
        <v>0</v>
      </c>
      <c r="TI9" s="5">
        <v>375000</v>
      </c>
      <c r="TJ9" s="5">
        <v>0</v>
      </c>
      <c r="TK9" s="5">
        <f t="shared" si="78"/>
        <v>375000</v>
      </c>
      <c r="TL9" s="9"/>
      <c r="TM9" s="1">
        <v>3</v>
      </c>
      <c r="TN9" s="2" t="s">
        <v>6</v>
      </c>
      <c r="TO9" s="5">
        <v>0</v>
      </c>
      <c r="TP9" s="5">
        <v>0</v>
      </c>
      <c r="TQ9" s="5">
        <v>0</v>
      </c>
      <c r="TR9" s="5">
        <f t="shared" si="79"/>
        <v>0</v>
      </c>
      <c r="TS9" s="9"/>
      <c r="TT9" s="1">
        <v>3</v>
      </c>
      <c r="TU9" s="2" t="s">
        <v>6</v>
      </c>
      <c r="TV9" s="5">
        <v>2</v>
      </c>
      <c r="TW9" s="5">
        <v>67800</v>
      </c>
      <c r="TX9" s="5">
        <v>0</v>
      </c>
      <c r="TY9" s="5">
        <f t="shared" si="80"/>
        <v>67800</v>
      </c>
      <c r="TZ9" s="9"/>
      <c r="UA9" s="1">
        <v>3</v>
      </c>
      <c r="UB9" s="2" t="s">
        <v>6</v>
      </c>
      <c r="UC9" s="5">
        <v>11</v>
      </c>
      <c r="UD9" s="5">
        <v>38500</v>
      </c>
      <c r="UE9" s="5">
        <v>0</v>
      </c>
      <c r="UF9" s="5">
        <f t="shared" si="81"/>
        <v>38500</v>
      </c>
      <c r="UG9" s="9"/>
      <c r="UH9" s="1">
        <v>3</v>
      </c>
      <c r="UI9" s="2" t="s">
        <v>6</v>
      </c>
      <c r="UJ9" s="5">
        <v>0</v>
      </c>
      <c r="UK9" s="5">
        <v>0</v>
      </c>
      <c r="UL9" s="5">
        <v>0</v>
      </c>
      <c r="UM9" s="5">
        <f t="shared" si="82"/>
        <v>0</v>
      </c>
      <c r="UN9" s="9"/>
      <c r="UO9" s="1">
        <v>3</v>
      </c>
      <c r="UP9" s="2" t="s">
        <v>6</v>
      </c>
      <c r="UQ9" s="5">
        <v>0</v>
      </c>
      <c r="UR9" s="5">
        <v>0</v>
      </c>
      <c r="US9" s="5">
        <v>0</v>
      </c>
      <c r="UT9" s="5">
        <f t="shared" si="83"/>
        <v>0</v>
      </c>
      <c r="UU9" s="9"/>
      <c r="UV9" s="1">
        <v>3</v>
      </c>
      <c r="UW9" s="2" t="s">
        <v>6</v>
      </c>
      <c r="UX9" s="5">
        <v>0</v>
      </c>
      <c r="UY9" s="5">
        <v>100000</v>
      </c>
      <c r="UZ9" s="5">
        <v>0</v>
      </c>
      <c r="VA9" s="5">
        <f t="shared" si="84"/>
        <v>100000</v>
      </c>
      <c r="VB9" s="9"/>
      <c r="VC9" s="1">
        <v>3</v>
      </c>
      <c r="VD9" s="2" t="s">
        <v>6</v>
      </c>
      <c r="VE9" s="5">
        <v>1</v>
      </c>
      <c r="VF9" s="5">
        <v>40000</v>
      </c>
      <c r="VG9" s="5">
        <v>0</v>
      </c>
      <c r="VH9" s="5">
        <f t="shared" si="85"/>
        <v>40000</v>
      </c>
      <c r="VI9" s="9"/>
      <c r="VJ9" s="1">
        <v>3</v>
      </c>
      <c r="VK9" s="2" t="s">
        <v>6</v>
      </c>
      <c r="VL9" s="5">
        <v>1</v>
      </c>
      <c r="VM9" s="5">
        <v>55000</v>
      </c>
      <c r="VN9" s="5">
        <v>0</v>
      </c>
      <c r="VO9" s="5">
        <f t="shared" si="86"/>
        <v>55000</v>
      </c>
      <c r="VP9" s="9"/>
      <c r="VQ9" s="1">
        <v>3</v>
      </c>
      <c r="VR9" s="2" t="s">
        <v>6</v>
      </c>
      <c r="VS9" s="5">
        <v>0</v>
      </c>
      <c r="VT9" s="5">
        <v>0</v>
      </c>
      <c r="VU9" s="5">
        <v>0</v>
      </c>
      <c r="VV9" s="5">
        <f t="shared" si="87"/>
        <v>0</v>
      </c>
      <c r="VW9" s="9"/>
      <c r="VX9" s="1">
        <v>3</v>
      </c>
      <c r="VY9" s="2" t="s">
        <v>6</v>
      </c>
      <c r="VZ9" s="5">
        <v>0</v>
      </c>
      <c r="WA9" s="5">
        <v>0</v>
      </c>
      <c r="WB9" s="5">
        <v>0</v>
      </c>
      <c r="WC9" s="5">
        <f t="shared" si="88"/>
        <v>0</v>
      </c>
      <c r="WD9" s="9"/>
      <c r="WE9" s="1">
        <v>3</v>
      </c>
      <c r="WF9" s="2" t="s">
        <v>6</v>
      </c>
      <c r="WG9" s="5">
        <v>0</v>
      </c>
      <c r="WH9" s="5">
        <v>0</v>
      </c>
      <c r="WI9" s="5">
        <v>0</v>
      </c>
      <c r="WJ9" s="5">
        <f t="shared" si="89"/>
        <v>0</v>
      </c>
      <c r="WK9" s="9"/>
      <c r="WL9" s="1">
        <v>3</v>
      </c>
      <c r="WM9" s="2" t="s">
        <v>6</v>
      </c>
      <c r="WN9" s="5">
        <v>1</v>
      </c>
      <c r="WO9" s="5">
        <v>50000</v>
      </c>
      <c r="WP9" s="5">
        <v>0</v>
      </c>
      <c r="WQ9" s="5">
        <f t="shared" si="90"/>
        <v>50000</v>
      </c>
      <c r="WR9" s="9"/>
      <c r="WS9" s="1">
        <v>3</v>
      </c>
      <c r="WT9" s="2" t="s">
        <v>6</v>
      </c>
      <c r="WU9" s="5">
        <v>2</v>
      </c>
      <c r="WV9" s="5">
        <v>40000</v>
      </c>
      <c r="WW9" s="5">
        <v>0</v>
      </c>
      <c r="WX9" s="5">
        <f t="shared" si="91"/>
        <v>40000</v>
      </c>
      <c r="WY9" s="9"/>
      <c r="WZ9" s="1">
        <v>3</v>
      </c>
      <c r="XA9" s="2" t="s">
        <v>6</v>
      </c>
      <c r="XB9" s="5">
        <v>0</v>
      </c>
      <c r="XC9" s="5">
        <v>0</v>
      </c>
      <c r="XD9" s="5">
        <v>0</v>
      </c>
      <c r="XE9" s="5">
        <f t="shared" si="92"/>
        <v>0</v>
      </c>
      <c r="XF9" s="9"/>
      <c r="XG9" s="1">
        <v>3</v>
      </c>
      <c r="XH9" s="2" t="s">
        <v>6</v>
      </c>
      <c r="XI9" s="5">
        <v>0</v>
      </c>
      <c r="XJ9" s="5">
        <v>0</v>
      </c>
      <c r="XK9" s="5">
        <v>0</v>
      </c>
      <c r="XL9" s="5">
        <f t="shared" si="93"/>
        <v>0</v>
      </c>
      <c r="XM9" s="9"/>
      <c r="XN9" s="1">
        <v>3</v>
      </c>
      <c r="XO9" s="2" t="s">
        <v>6</v>
      </c>
      <c r="XP9" s="5">
        <v>1</v>
      </c>
      <c r="XQ9" s="5">
        <v>25000</v>
      </c>
      <c r="XR9" s="5">
        <v>0</v>
      </c>
      <c r="XS9" s="5">
        <f t="shared" si="94"/>
        <v>25000</v>
      </c>
      <c r="XT9" s="9"/>
      <c r="XU9" s="1">
        <v>3</v>
      </c>
      <c r="XV9" s="2" t="s">
        <v>6</v>
      </c>
      <c r="XW9" s="5">
        <v>0</v>
      </c>
      <c r="XX9" s="5">
        <v>0</v>
      </c>
      <c r="XY9" s="5">
        <v>0</v>
      </c>
      <c r="XZ9" s="5">
        <f t="shared" si="95"/>
        <v>0</v>
      </c>
      <c r="YA9" s="9"/>
      <c r="YB9" s="1">
        <v>3</v>
      </c>
      <c r="YC9" s="2" t="s">
        <v>6</v>
      </c>
      <c r="YD9" s="5">
        <v>0</v>
      </c>
      <c r="YE9" s="5">
        <v>0</v>
      </c>
      <c r="YF9" s="5">
        <v>0</v>
      </c>
      <c r="YG9" s="5">
        <f t="shared" si="96"/>
        <v>0</v>
      </c>
      <c r="YH9" s="9"/>
      <c r="YI9" s="1">
        <v>3</v>
      </c>
      <c r="YJ9" s="2" t="s">
        <v>6</v>
      </c>
      <c r="YK9" s="5">
        <v>4584</v>
      </c>
      <c r="YL9" s="5">
        <v>229200</v>
      </c>
      <c r="YM9" s="5">
        <v>0</v>
      </c>
      <c r="YN9" s="5">
        <f t="shared" si="97"/>
        <v>229200</v>
      </c>
      <c r="YO9" s="9"/>
      <c r="YP9" s="1">
        <v>3</v>
      </c>
      <c r="YQ9" s="2" t="s">
        <v>6</v>
      </c>
      <c r="YR9" s="5">
        <v>0</v>
      </c>
      <c r="YS9" s="5">
        <v>0</v>
      </c>
      <c r="YT9" s="5">
        <v>0</v>
      </c>
      <c r="YU9" s="5">
        <f t="shared" si="98"/>
        <v>0</v>
      </c>
      <c r="YV9" s="9"/>
      <c r="YW9" s="1">
        <v>3</v>
      </c>
      <c r="YX9" s="2" t="s">
        <v>6</v>
      </c>
      <c r="YY9" s="5">
        <v>0</v>
      </c>
      <c r="YZ9" s="5">
        <v>0</v>
      </c>
      <c r="ZA9" s="5">
        <v>0</v>
      </c>
      <c r="ZB9" s="5">
        <f t="shared" si="99"/>
        <v>0</v>
      </c>
      <c r="ZC9" s="9"/>
      <c r="ZD9" s="1">
        <v>3</v>
      </c>
      <c r="ZE9" s="2" t="s">
        <v>6</v>
      </c>
      <c r="ZF9" s="5">
        <v>1</v>
      </c>
      <c r="ZG9" s="5">
        <v>40000</v>
      </c>
      <c r="ZH9" s="5">
        <v>0</v>
      </c>
      <c r="ZI9" s="5">
        <f t="shared" si="100"/>
        <v>40000</v>
      </c>
      <c r="ZJ9" s="9"/>
      <c r="ZK9" s="1">
        <v>3</v>
      </c>
      <c r="ZL9" s="2" t="s">
        <v>6</v>
      </c>
      <c r="ZM9" s="5">
        <v>0</v>
      </c>
      <c r="ZN9" s="5">
        <v>0</v>
      </c>
      <c r="ZO9" s="5">
        <v>0</v>
      </c>
      <c r="ZP9" s="5">
        <f t="shared" si="101"/>
        <v>0</v>
      </c>
      <c r="ZQ9" s="9"/>
      <c r="ZR9" s="1">
        <v>3</v>
      </c>
      <c r="ZS9" s="2" t="s">
        <v>6</v>
      </c>
      <c r="ZT9" s="5">
        <v>2</v>
      </c>
      <c r="ZU9" s="5">
        <v>29200</v>
      </c>
      <c r="ZV9" s="5">
        <v>0</v>
      </c>
      <c r="ZW9" s="5">
        <f t="shared" si="102"/>
        <v>29200</v>
      </c>
      <c r="ZX9" s="9"/>
      <c r="ZY9" s="1">
        <v>3</v>
      </c>
      <c r="ZZ9" s="2" t="s">
        <v>6</v>
      </c>
      <c r="AAA9" s="5">
        <v>11</v>
      </c>
      <c r="AAB9" s="5">
        <v>126820</v>
      </c>
      <c r="AAC9" s="5">
        <v>0</v>
      </c>
      <c r="AAD9" s="5">
        <f t="shared" si="103"/>
        <v>126820</v>
      </c>
      <c r="AAE9" s="9"/>
      <c r="AAF9" s="1">
        <v>3</v>
      </c>
      <c r="AAG9" s="2" t="s">
        <v>6</v>
      </c>
      <c r="AAH9" s="5">
        <v>0</v>
      </c>
      <c r="AAI9" s="5">
        <v>0</v>
      </c>
      <c r="AAJ9" s="5">
        <v>0</v>
      </c>
      <c r="AAK9" s="5">
        <f t="shared" si="104"/>
        <v>0</v>
      </c>
      <c r="AAL9" s="9"/>
      <c r="AAM9" s="1">
        <v>3</v>
      </c>
      <c r="AAN9" s="2" t="s">
        <v>6</v>
      </c>
      <c r="AAO9" s="5">
        <v>18</v>
      </c>
      <c r="AAP9" s="5">
        <v>324000</v>
      </c>
      <c r="AAQ9" s="5">
        <v>0</v>
      </c>
      <c r="AAR9" s="5">
        <f t="shared" si="105"/>
        <v>324000</v>
      </c>
      <c r="AAS9" s="9"/>
      <c r="AAT9" s="1">
        <v>3</v>
      </c>
      <c r="AAU9" s="2" t="s">
        <v>6</v>
      </c>
      <c r="AAV9" s="5">
        <v>0</v>
      </c>
      <c r="AAW9" s="5">
        <v>0</v>
      </c>
      <c r="AAX9" s="5">
        <v>0</v>
      </c>
      <c r="AAY9" s="5">
        <f t="shared" si="106"/>
        <v>0</v>
      </c>
      <c r="AAZ9" s="9"/>
      <c r="ABA9" s="1">
        <v>3</v>
      </c>
      <c r="ABB9" s="2" t="s">
        <v>6</v>
      </c>
      <c r="ABC9" s="5">
        <v>3</v>
      </c>
      <c r="ABD9" s="5">
        <v>27900</v>
      </c>
      <c r="ABE9" s="5">
        <v>0</v>
      </c>
      <c r="ABF9" s="5">
        <f t="shared" si="107"/>
        <v>27900</v>
      </c>
      <c r="ABG9" s="9"/>
      <c r="ABH9" s="1">
        <v>3</v>
      </c>
      <c r="ABI9" s="2" t="s">
        <v>6</v>
      </c>
      <c r="ABJ9" s="5">
        <v>0</v>
      </c>
      <c r="ABK9" s="5">
        <v>0</v>
      </c>
      <c r="ABL9" s="5">
        <v>0</v>
      </c>
      <c r="ABM9" s="5">
        <f t="shared" si="108"/>
        <v>0</v>
      </c>
      <c r="ABN9" s="9"/>
      <c r="ABO9" s="1">
        <v>3</v>
      </c>
      <c r="ABP9" s="2" t="s">
        <v>6</v>
      </c>
      <c r="ABQ9" s="5">
        <v>0</v>
      </c>
      <c r="ABR9" s="5">
        <v>0</v>
      </c>
      <c r="ABS9" s="5">
        <v>0</v>
      </c>
      <c r="ABT9" s="5">
        <f t="shared" si="109"/>
        <v>0</v>
      </c>
      <c r="ABU9" s="9"/>
      <c r="ABV9" s="1">
        <v>3</v>
      </c>
      <c r="ABW9" s="2" t="s">
        <v>6</v>
      </c>
      <c r="ABX9" s="5">
        <v>0</v>
      </c>
      <c r="ABY9" s="5">
        <f t="shared" si="0"/>
        <v>19305029.42092523</v>
      </c>
      <c r="ABZ9" s="5">
        <f t="shared" si="1"/>
        <v>0</v>
      </c>
      <c r="ACA9" s="5">
        <f t="shared" si="2"/>
        <v>19305029.42092523</v>
      </c>
      <c r="ACB9" s="9"/>
    </row>
    <row r="10" spans="1:756" ht="16.5" hidden="1">
      <c r="A10" s="1">
        <v>4</v>
      </c>
      <c r="B10" s="2" t="s">
        <v>7</v>
      </c>
      <c r="C10" s="5">
        <v>0</v>
      </c>
      <c r="D10" s="5">
        <v>0</v>
      </c>
      <c r="E10" s="5">
        <v>0</v>
      </c>
      <c r="F10" s="5">
        <f t="shared" si="3"/>
        <v>0</v>
      </c>
      <c r="G10" s="9"/>
      <c r="H10" s="1">
        <v>4</v>
      </c>
      <c r="I10" s="2" t="s">
        <v>7</v>
      </c>
      <c r="J10" s="5">
        <v>1</v>
      </c>
      <c r="K10" s="5">
        <v>300000</v>
      </c>
      <c r="L10" s="5">
        <v>0</v>
      </c>
      <c r="M10" s="5">
        <f t="shared" si="4"/>
        <v>300000</v>
      </c>
      <c r="N10" s="9"/>
      <c r="O10" s="1">
        <v>4</v>
      </c>
      <c r="P10" s="2" t="s">
        <v>7</v>
      </c>
      <c r="Q10" s="5">
        <v>0</v>
      </c>
      <c r="R10" s="5">
        <v>0</v>
      </c>
      <c r="S10" s="5">
        <v>0</v>
      </c>
      <c r="T10" s="5">
        <f t="shared" si="5"/>
        <v>0</v>
      </c>
      <c r="U10" s="9"/>
      <c r="V10" s="1">
        <v>4</v>
      </c>
      <c r="W10" s="2" t="s">
        <v>7</v>
      </c>
      <c r="X10" s="5">
        <v>1</v>
      </c>
      <c r="Y10" s="5">
        <v>14100</v>
      </c>
      <c r="Z10" s="5">
        <v>0</v>
      </c>
      <c r="AA10" s="5">
        <f t="shared" si="6"/>
        <v>14100</v>
      </c>
      <c r="AB10" s="9"/>
      <c r="AC10" s="1">
        <v>4</v>
      </c>
      <c r="AD10" s="2" t="s">
        <v>7</v>
      </c>
      <c r="AE10" s="5">
        <v>0</v>
      </c>
      <c r="AF10" s="5">
        <v>0</v>
      </c>
      <c r="AG10" s="5">
        <v>0</v>
      </c>
      <c r="AH10" s="5">
        <f t="shared" si="7"/>
        <v>0</v>
      </c>
      <c r="AI10" s="9"/>
      <c r="AJ10" s="1">
        <v>4</v>
      </c>
      <c r="AK10" s="2" t="s">
        <v>7</v>
      </c>
      <c r="AL10" s="5"/>
      <c r="AM10" s="5">
        <v>0</v>
      </c>
      <c r="AN10" s="5">
        <v>0</v>
      </c>
      <c r="AO10" s="5">
        <f t="shared" si="8"/>
        <v>0</v>
      </c>
      <c r="AP10" s="9"/>
      <c r="AQ10" s="1">
        <v>4</v>
      </c>
      <c r="AR10" s="2" t="s">
        <v>7</v>
      </c>
      <c r="AS10" s="5">
        <v>0</v>
      </c>
      <c r="AT10" s="5">
        <v>0</v>
      </c>
      <c r="AU10" s="5">
        <v>0</v>
      </c>
      <c r="AV10" s="5">
        <f t="shared" si="9"/>
        <v>0</v>
      </c>
      <c r="AW10" s="9"/>
      <c r="AX10" s="1">
        <v>4</v>
      </c>
      <c r="AY10" s="2" t="s">
        <v>7</v>
      </c>
      <c r="AZ10" s="5">
        <v>6</v>
      </c>
      <c r="BA10" s="5">
        <v>1193400</v>
      </c>
      <c r="BB10" s="5">
        <v>0</v>
      </c>
      <c r="BC10" s="5">
        <f t="shared" si="10"/>
        <v>1193400</v>
      </c>
      <c r="BD10" s="9"/>
      <c r="BE10" s="1">
        <v>4</v>
      </c>
      <c r="BF10" s="2" t="s">
        <v>7</v>
      </c>
      <c r="BG10" s="5">
        <v>0</v>
      </c>
      <c r="BH10" s="5">
        <v>0</v>
      </c>
      <c r="BI10" s="5">
        <v>0</v>
      </c>
      <c r="BJ10" s="5">
        <f t="shared" si="11"/>
        <v>0</v>
      </c>
      <c r="BK10" s="9"/>
      <c r="BL10" s="1">
        <v>4</v>
      </c>
      <c r="BM10" s="2" t="s">
        <v>7</v>
      </c>
      <c r="BN10" s="5">
        <v>0</v>
      </c>
      <c r="BO10" s="5">
        <v>0</v>
      </c>
      <c r="BP10" s="5">
        <v>0</v>
      </c>
      <c r="BQ10" s="5">
        <f t="shared" si="12"/>
        <v>0</v>
      </c>
      <c r="BR10" s="9"/>
      <c r="BS10" s="1">
        <v>4</v>
      </c>
      <c r="BT10" s="2" t="s">
        <v>7</v>
      </c>
      <c r="BU10" s="5">
        <v>0</v>
      </c>
      <c r="BV10" s="5">
        <v>0</v>
      </c>
      <c r="BW10" s="5">
        <v>0</v>
      </c>
      <c r="BX10" s="5">
        <f t="shared" si="13"/>
        <v>0</v>
      </c>
      <c r="BY10" s="9"/>
      <c r="BZ10" s="1">
        <v>4</v>
      </c>
      <c r="CA10" s="2" t="s">
        <v>7</v>
      </c>
      <c r="CB10" s="5">
        <v>0</v>
      </c>
      <c r="CC10" s="5">
        <v>0</v>
      </c>
      <c r="CD10" s="5">
        <v>0</v>
      </c>
      <c r="CE10" s="5">
        <f t="shared" si="14"/>
        <v>0</v>
      </c>
      <c r="CF10" s="9"/>
      <c r="CG10" s="1">
        <v>4</v>
      </c>
      <c r="CH10" s="2" t="s">
        <v>7</v>
      </c>
      <c r="CI10" s="5">
        <v>0</v>
      </c>
      <c r="CJ10" s="5">
        <v>0</v>
      </c>
      <c r="CK10" s="5">
        <v>0</v>
      </c>
      <c r="CL10" s="5">
        <f t="shared" si="15"/>
        <v>0</v>
      </c>
      <c r="CM10" s="9"/>
      <c r="CN10" s="1">
        <v>4</v>
      </c>
      <c r="CO10" s="2" t="s">
        <v>7</v>
      </c>
      <c r="CP10" s="5">
        <v>0</v>
      </c>
      <c r="CQ10" s="5">
        <v>0</v>
      </c>
      <c r="CR10" s="5">
        <v>0</v>
      </c>
      <c r="CS10" s="5">
        <f t="shared" si="16"/>
        <v>0</v>
      </c>
      <c r="CT10" s="9"/>
      <c r="CU10" s="1">
        <v>4</v>
      </c>
      <c r="CV10" s="2" t="s">
        <v>7</v>
      </c>
      <c r="CW10" s="5">
        <v>0</v>
      </c>
      <c r="CX10" s="5">
        <v>0</v>
      </c>
      <c r="CY10" s="5">
        <v>0</v>
      </c>
      <c r="CZ10" s="5">
        <f t="shared" si="17"/>
        <v>0</v>
      </c>
      <c r="DA10" s="9"/>
      <c r="DB10" s="1">
        <v>4</v>
      </c>
      <c r="DC10" s="2" t="s">
        <v>7</v>
      </c>
      <c r="DD10" s="5">
        <v>5</v>
      </c>
      <c r="DE10" s="5">
        <v>368250</v>
      </c>
      <c r="DF10" s="5">
        <v>0</v>
      </c>
      <c r="DG10" s="5">
        <f t="shared" si="18"/>
        <v>368250</v>
      </c>
      <c r="DH10" s="9"/>
      <c r="DI10" s="1">
        <v>4</v>
      </c>
      <c r="DJ10" s="2" t="s">
        <v>7</v>
      </c>
      <c r="DK10" s="5">
        <v>0</v>
      </c>
      <c r="DL10" s="5">
        <v>0</v>
      </c>
      <c r="DM10" s="5">
        <v>0</v>
      </c>
      <c r="DN10" s="5">
        <f t="shared" si="19"/>
        <v>0</v>
      </c>
      <c r="DO10" s="9"/>
      <c r="DP10" s="1">
        <v>4</v>
      </c>
      <c r="DQ10" s="2" t="s">
        <v>7</v>
      </c>
      <c r="DR10" s="5">
        <v>1</v>
      </c>
      <c r="DS10" s="5">
        <v>23600</v>
      </c>
      <c r="DT10" s="5">
        <v>0</v>
      </c>
      <c r="DU10" s="5">
        <f t="shared" si="20"/>
        <v>23600</v>
      </c>
      <c r="DV10" s="9"/>
      <c r="DW10" s="1">
        <v>4</v>
      </c>
      <c r="DX10" s="2" t="s">
        <v>7</v>
      </c>
      <c r="DY10" s="5">
        <v>1</v>
      </c>
      <c r="DZ10" s="5">
        <v>192500</v>
      </c>
      <c r="EA10" s="5">
        <v>0</v>
      </c>
      <c r="EB10" s="5">
        <f t="shared" si="21"/>
        <v>192500</v>
      </c>
      <c r="EC10" s="9"/>
      <c r="ED10" s="1">
        <v>4</v>
      </c>
      <c r="EE10" s="2" t="s">
        <v>7</v>
      </c>
      <c r="EF10" s="5">
        <v>2063</v>
      </c>
      <c r="EG10" s="5">
        <v>76450</v>
      </c>
      <c r="EH10" s="5">
        <v>0</v>
      </c>
      <c r="EI10" s="5">
        <f t="shared" si="22"/>
        <v>76450</v>
      </c>
      <c r="EJ10" s="9"/>
      <c r="EK10" s="1">
        <v>4</v>
      </c>
      <c r="EL10" s="2" t="s">
        <v>7</v>
      </c>
      <c r="EM10" s="5">
        <v>12</v>
      </c>
      <c r="EN10" s="5">
        <v>78500</v>
      </c>
      <c r="EO10" s="5">
        <v>0</v>
      </c>
      <c r="EP10" s="5">
        <f t="shared" si="23"/>
        <v>78500</v>
      </c>
      <c r="EQ10" s="9"/>
      <c r="ER10" s="1">
        <v>4</v>
      </c>
      <c r="ES10" s="2" t="s">
        <v>7</v>
      </c>
      <c r="ET10" s="5">
        <v>12</v>
      </c>
      <c r="EU10" s="5">
        <v>53000</v>
      </c>
      <c r="EV10" s="5">
        <v>0</v>
      </c>
      <c r="EW10" s="5">
        <f t="shared" si="24"/>
        <v>53000</v>
      </c>
      <c r="EX10" s="9"/>
      <c r="EY10" s="1">
        <v>4</v>
      </c>
      <c r="EZ10" s="2" t="s">
        <v>7</v>
      </c>
      <c r="FA10" s="5">
        <v>0</v>
      </c>
      <c r="FB10" s="5">
        <v>0</v>
      </c>
      <c r="FC10" s="5">
        <v>0</v>
      </c>
      <c r="FD10" s="5">
        <f t="shared" si="25"/>
        <v>0</v>
      </c>
      <c r="FE10" s="9"/>
      <c r="FF10" s="1">
        <v>4</v>
      </c>
      <c r="FG10" s="2" t="s">
        <v>7</v>
      </c>
      <c r="FH10" s="5">
        <v>0</v>
      </c>
      <c r="FI10" s="5">
        <v>0</v>
      </c>
      <c r="FJ10" s="5">
        <v>0</v>
      </c>
      <c r="FK10" s="5">
        <f t="shared" si="26"/>
        <v>0</v>
      </c>
      <c r="FL10" s="9"/>
      <c r="FM10" s="1">
        <v>4</v>
      </c>
      <c r="FN10" s="2" t="s">
        <v>7</v>
      </c>
      <c r="FO10" s="5">
        <v>0</v>
      </c>
      <c r="FP10" s="5">
        <v>0</v>
      </c>
      <c r="FQ10" s="5">
        <v>0</v>
      </c>
      <c r="FR10" s="5">
        <f t="shared" si="27"/>
        <v>0</v>
      </c>
      <c r="FS10" s="9"/>
      <c r="FT10" s="1">
        <v>4</v>
      </c>
      <c r="FU10" s="2" t="s">
        <v>7</v>
      </c>
      <c r="FV10" s="5">
        <v>1</v>
      </c>
      <c r="FW10" s="5">
        <v>45000</v>
      </c>
      <c r="FX10" s="5">
        <v>0</v>
      </c>
      <c r="FY10" s="5">
        <f t="shared" si="28"/>
        <v>45000</v>
      </c>
      <c r="FZ10" s="9"/>
      <c r="GA10" s="1">
        <v>4</v>
      </c>
      <c r="GB10" s="2" t="s">
        <v>7</v>
      </c>
      <c r="GC10" s="5">
        <v>1</v>
      </c>
      <c r="GD10" s="5">
        <v>90200</v>
      </c>
      <c r="GE10" s="5">
        <v>0</v>
      </c>
      <c r="GF10" s="5">
        <f t="shared" si="29"/>
        <v>90200</v>
      </c>
      <c r="GG10" s="9"/>
      <c r="GH10" s="1">
        <v>4</v>
      </c>
      <c r="GI10" s="2" t="s">
        <v>7</v>
      </c>
      <c r="GJ10" s="5">
        <v>1</v>
      </c>
      <c r="GK10" s="5">
        <v>68100</v>
      </c>
      <c r="GL10" s="5">
        <v>0</v>
      </c>
      <c r="GM10" s="5">
        <f t="shared" si="30"/>
        <v>68100</v>
      </c>
      <c r="GN10" s="9"/>
      <c r="GO10" s="1">
        <v>4</v>
      </c>
      <c r="GP10" s="2" t="s">
        <v>7</v>
      </c>
      <c r="GQ10" s="5">
        <v>0</v>
      </c>
      <c r="GR10" s="5">
        <v>0</v>
      </c>
      <c r="GS10" s="5">
        <v>0</v>
      </c>
      <c r="GT10" s="5">
        <f t="shared" si="31"/>
        <v>0</v>
      </c>
      <c r="GU10" s="9"/>
      <c r="GV10" s="1">
        <v>4</v>
      </c>
      <c r="GW10" s="2" t="s">
        <v>7</v>
      </c>
      <c r="GX10" s="5">
        <v>0</v>
      </c>
      <c r="GY10" s="5">
        <v>0</v>
      </c>
      <c r="GZ10" s="5">
        <v>0</v>
      </c>
      <c r="HA10" s="5">
        <f t="shared" si="32"/>
        <v>0</v>
      </c>
      <c r="HB10" s="9"/>
      <c r="HC10" s="1">
        <v>4</v>
      </c>
      <c r="HD10" s="2" t="s">
        <v>7</v>
      </c>
      <c r="HE10" s="5">
        <v>1</v>
      </c>
      <c r="HF10" s="5">
        <v>139900</v>
      </c>
      <c r="HG10" s="5">
        <v>0</v>
      </c>
      <c r="HH10" s="5">
        <f t="shared" si="33"/>
        <v>139900</v>
      </c>
      <c r="HI10" s="9"/>
      <c r="HJ10" s="1">
        <v>4</v>
      </c>
      <c r="HK10" s="2" t="s">
        <v>7</v>
      </c>
      <c r="HL10" s="5">
        <v>0</v>
      </c>
      <c r="HM10" s="5">
        <v>281800</v>
      </c>
      <c r="HN10" s="5">
        <v>0</v>
      </c>
      <c r="HO10" s="5">
        <f t="shared" si="34"/>
        <v>281800</v>
      </c>
      <c r="HP10" s="9"/>
      <c r="HQ10" s="1">
        <v>4</v>
      </c>
      <c r="HR10" s="2" t="s">
        <v>7</v>
      </c>
      <c r="HS10" s="5">
        <v>0</v>
      </c>
      <c r="HT10" s="5">
        <v>0</v>
      </c>
      <c r="HU10" s="5">
        <v>0</v>
      </c>
      <c r="HV10" s="5">
        <f t="shared" si="35"/>
        <v>0</v>
      </c>
      <c r="HW10" s="9"/>
      <c r="HX10" s="1">
        <v>4</v>
      </c>
      <c r="HY10" s="2" t="s">
        <v>7</v>
      </c>
      <c r="HZ10" s="5">
        <v>1</v>
      </c>
      <c r="IA10" s="5">
        <v>10000</v>
      </c>
      <c r="IB10" s="5">
        <v>0</v>
      </c>
      <c r="IC10" s="5">
        <f t="shared" si="36"/>
        <v>10000</v>
      </c>
      <c r="ID10" s="9"/>
      <c r="IE10" s="1">
        <v>4</v>
      </c>
      <c r="IF10" s="2" t="s">
        <v>7</v>
      </c>
      <c r="IG10" s="5">
        <v>0</v>
      </c>
      <c r="IH10" s="5">
        <v>37500</v>
      </c>
      <c r="II10" s="5">
        <v>0</v>
      </c>
      <c r="IJ10" s="5">
        <f t="shared" si="37"/>
        <v>37500</v>
      </c>
      <c r="IK10" s="9"/>
      <c r="IL10" s="1">
        <v>4</v>
      </c>
      <c r="IM10" s="2" t="s">
        <v>7</v>
      </c>
      <c r="IN10" s="5">
        <v>11</v>
      </c>
      <c r="IO10" s="5">
        <v>110000</v>
      </c>
      <c r="IP10" s="5">
        <v>0</v>
      </c>
      <c r="IQ10" s="5">
        <f t="shared" si="38"/>
        <v>110000</v>
      </c>
      <c r="IR10" s="9"/>
      <c r="IS10" s="1">
        <v>4</v>
      </c>
      <c r="IT10" s="2" t="s">
        <v>7</v>
      </c>
      <c r="IU10" s="5">
        <v>1</v>
      </c>
      <c r="IV10" s="5">
        <v>22000</v>
      </c>
      <c r="IW10" s="5">
        <v>0</v>
      </c>
      <c r="IX10" s="5">
        <f t="shared" si="39"/>
        <v>22000</v>
      </c>
      <c r="IY10" s="9"/>
      <c r="IZ10" s="1">
        <v>4</v>
      </c>
      <c r="JA10" s="2" t="s">
        <v>7</v>
      </c>
      <c r="JB10" s="5">
        <v>0</v>
      </c>
      <c r="JC10" s="5">
        <v>0</v>
      </c>
      <c r="JD10" s="5">
        <v>0</v>
      </c>
      <c r="JE10" s="5">
        <f t="shared" si="40"/>
        <v>0</v>
      </c>
      <c r="JF10" s="9"/>
      <c r="JG10" s="1">
        <v>4</v>
      </c>
      <c r="JH10" s="2" t="s">
        <v>7</v>
      </c>
      <c r="JI10" s="5">
        <v>0</v>
      </c>
      <c r="JJ10" s="5">
        <v>0</v>
      </c>
      <c r="JK10" s="5">
        <v>0</v>
      </c>
      <c r="JL10" s="5">
        <f t="shared" si="41"/>
        <v>0</v>
      </c>
      <c r="JM10" s="9"/>
      <c r="JN10" s="1">
        <v>4</v>
      </c>
      <c r="JO10" s="2" t="s">
        <v>7</v>
      </c>
      <c r="JP10" s="5">
        <v>0</v>
      </c>
      <c r="JQ10" s="5">
        <v>0</v>
      </c>
      <c r="JR10" s="5">
        <v>0</v>
      </c>
      <c r="JS10" s="5">
        <f t="shared" si="42"/>
        <v>0</v>
      </c>
      <c r="JT10" s="9"/>
      <c r="JU10" s="1">
        <v>4</v>
      </c>
      <c r="JV10" s="2" t="s">
        <v>7</v>
      </c>
      <c r="JW10" s="5">
        <v>0</v>
      </c>
      <c r="JX10" s="5">
        <v>0</v>
      </c>
      <c r="JY10" s="5">
        <v>0</v>
      </c>
      <c r="JZ10" s="5">
        <f t="shared" si="43"/>
        <v>0</v>
      </c>
      <c r="KA10" s="9"/>
      <c r="KB10" s="1">
        <v>4</v>
      </c>
      <c r="KC10" s="2" t="s">
        <v>7</v>
      </c>
      <c r="KD10" s="5">
        <v>0</v>
      </c>
      <c r="KE10" s="5">
        <v>0</v>
      </c>
      <c r="KF10" s="5">
        <v>0</v>
      </c>
      <c r="KG10" s="5">
        <f t="shared" si="44"/>
        <v>0</v>
      </c>
      <c r="KH10" s="9"/>
      <c r="KI10" s="1">
        <v>4</v>
      </c>
      <c r="KJ10" s="2" t="s">
        <v>7</v>
      </c>
      <c r="KK10" s="5">
        <v>0</v>
      </c>
      <c r="KL10" s="5">
        <v>0</v>
      </c>
      <c r="KM10" s="5">
        <v>0</v>
      </c>
      <c r="KN10" s="5">
        <f t="shared" si="45"/>
        <v>0</v>
      </c>
      <c r="KO10" s="9"/>
      <c r="KP10" s="1">
        <v>4</v>
      </c>
      <c r="KQ10" s="2" t="s">
        <v>7</v>
      </c>
      <c r="KR10" s="5">
        <v>1</v>
      </c>
      <c r="KS10" s="5">
        <v>32500</v>
      </c>
      <c r="KT10" s="5">
        <v>0</v>
      </c>
      <c r="KU10" s="5">
        <f t="shared" si="46"/>
        <v>32500</v>
      </c>
      <c r="KV10" s="9"/>
      <c r="KW10" s="1">
        <v>4</v>
      </c>
      <c r="KX10" s="2" t="s">
        <v>7</v>
      </c>
      <c r="KY10" s="5">
        <v>1</v>
      </c>
      <c r="KZ10" s="5">
        <v>32500</v>
      </c>
      <c r="LA10" s="5">
        <v>0</v>
      </c>
      <c r="LB10" s="5">
        <f t="shared" si="47"/>
        <v>32500</v>
      </c>
      <c r="LC10" s="9"/>
      <c r="LD10" s="1">
        <v>4</v>
      </c>
      <c r="LE10" s="2" t="s">
        <v>7</v>
      </c>
      <c r="LF10" s="5">
        <v>2</v>
      </c>
      <c r="LG10" s="5">
        <v>270000</v>
      </c>
      <c r="LH10" s="5">
        <v>0</v>
      </c>
      <c r="LI10" s="5">
        <f t="shared" si="48"/>
        <v>270000</v>
      </c>
      <c r="LJ10" s="9"/>
      <c r="LK10" s="1">
        <v>4</v>
      </c>
      <c r="LL10" s="2" t="s">
        <v>7</v>
      </c>
      <c r="LM10" s="5">
        <v>1</v>
      </c>
      <c r="LN10" s="5">
        <v>38500</v>
      </c>
      <c r="LO10" s="5">
        <v>0</v>
      </c>
      <c r="LP10" s="5">
        <f t="shared" si="49"/>
        <v>38500</v>
      </c>
      <c r="LQ10" s="9"/>
      <c r="LR10" s="1">
        <v>4</v>
      </c>
      <c r="LS10" s="2" t="s">
        <v>7</v>
      </c>
      <c r="LT10" s="5">
        <v>2</v>
      </c>
      <c r="LU10" s="5">
        <v>20000</v>
      </c>
      <c r="LV10" s="5">
        <v>0</v>
      </c>
      <c r="LW10" s="5">
        <f t="shared" si="50"/>
        <v>20000</v>
      </c>
      <c r="LX10" s="9"/>
      <c r="LY10" s="1">
        <v>4</v>
      </c>
      <c r="LZ10" s="2" t="s">
        <v>7</v>
      </c>
      <c r="MA10" s="5">
        <v>0</v>
      </c>
      <c r="MB10" s="5">
        <v>0</v>
      </c>
      <c r="MC10" s="5">
        <v>0</v>
      </c>
      <c r="MD10" s="5">
        <f t="shared" si="51"/>
        <v>0</v>
      </c>
      <c r="ME10" s="9"/>
      <c r="MF10" s="1">
        <v>4</v>
      </c>
      <c r="MG10" s="2" t="s">
        <v>7</v>
      </c>
      <c r="MH10" s="5">
        <v>0</v>
      </c>
      <c r="MI10" s="5">
        <v>0</v>
      </c>
      <c r="MJ10" s="5">
        <v>0</v>
      </c>
      <c r="MK10" s="5">
        <f t="shared" si="52"/>
        <v>0</v>
      </c>
      <c r="ML10" s="9"/>
      <c r="MM10" s="1">
        <v>4</v>
      </c>
      <c r="MN10" s="2" t="s">
        <v>7</v>
      </c>
      <c r="MO10" s="5">
        <v>0</v>
      </c>
      <c r="MP10" s="5">
        <v>0</v>
      </c>
      <c r="MQ10" s="5">
        <v>0</v>
      </c>
      <c r="MR10" s="5">
        <f t="shared" si="53"/>
        <v>0</v>
      </c>
      <c r="MS10" s="9"/>
      <c r="MT10" s="1">
        <v>4</v>
      </c>
      <c r="MU10" s="2" t="s">
        <v>7</v>
      </c>
      <c r="MV10" s="5">
        <v>0</v>
      </c>
      <c r="MW10" s="5">
        <v>0</v>
      </c>
      <c r="MX10" s="5">
        <v>0</v>
      </c>
      <c r="MY10" s="5">
        <f t="shared" si="54"/>
        <v>0</v>
      </c>
      <c r="MZ10" s="9"/>
      <c r="NA10" s="1">
        <v>4</v>
      </c>
      <c r="NB10" s="2" t="s">
        <v>7</v>
      </c>
      <c r="NC10" s="5">
        <v>4</v>
      </c>
      <c r="ND10" s="5">
        <v>23750</v>
      </c>
      <c r="NE10" s="5">
        <v>0</v>
      </c>
      <c r="NF10" s="5">
        <f t="shared" si="55"/>
        <v>23750</v>
      </c>
      <c r="NG10" s="9"/>
      <c r="NH10" s="1">
        <v>4</v>
      </c>
      <c r="NI10" s="2" t="s">
        <v>7</v>
      </c>
      <c r="NJ10" s="5">
        <v>88</v>
      </c>
      <c r="NK10" s="5">
        <v>140828.40236686409</v>
      </c>
      <c r="NL10" s="5">
        <v>0</v>
      </c>
      <c r="NM10" s="5">
        <f t="shared" si="56"/>
        <v>140828.40236686409</v>
      </c>
      <c r="NN10" s="9"/>
      <c r="NO10" s="1">
        <v>4</v>
      </c>
      <c r="NP10" s="2" t="s">
        <v>7</v>
      </c>
      <c r="NQ10" s="5">
        <v>4</v>
      </c>
      <c r="NR10" s="5">
        <v>77300</v>
      </c>
      <c r="NS10" s="5">
        <v>0</v>
      </c>
      <c r="NT10" s="5">
        <f t="shared" si="57"/>
        <v>77300</v>
      </c>
      <c r="NU10" s="9"/>
      <c r="NV10" s="1">
        <v>4</v>
      </c>
      <c r="NW10" s="2" t="s">
        <v>7</v>
      </c>
      <c r="NX10" s="5">
        <v>0</v>
      </c>
      <c r="NY10" s="5">
        <v>0</v>
      </c>
      <c r="NZ10" s="5">
        <v>0</v>
      </c>
      <c r="OA10" s="5">
        <f t="shared" si="58"/>
        <v>0</v>
      </c>
      <c r="OB10" s="9"/>
      <c r="OC10" s="1">
        <v>4</v>
      </c>
      <c r="OD10" s="2" t="s">
        <v>7</v>
      </c>
      <c r="OE10" s="5">
        <v>3</v>
      </c>
      <c r="OF10" s="5">
        <v>32600</v>
      </c>
      <c r="OG10" s="5">
        <v>0</v>
      </c>
      <c r="OH10" s="5">
        <f t="shared" si="59"/>
        <v>32600</v>
      </c>
      <c r="OI10" s="9"/>
      <c r="OJ10" s="1">
        <v>4</v>
      </c>
      <c r="OK10" s="2" t="s">
        <v>7</v>
      </c>
      <c r="OL10" s="5">
        <v>16.899999999999999</v>
      </c>
      <c r="OM10" s="5">
        <v>153950</v>
      </c>
      <c r="ON10" s="5">
        <v>0</v>
      </c>
      <c r="OO10" s="5">
        <f t="shared" si="60"/>
        <v>153950</v>
      </c>
      <c r="OP10" s="9"/>
      <c r="OQ10" s="1">
        <v>4</v>
      </c>
      <c r="OR10" s="2" t="s">
        <v>7</v>
      </c>
      <c r="OS10" s="5">
        <v>0</v>
      </c>
      <c r="OT10" s="5">
        <v>0</v>
      </c>
      <c r="OU10" s="5">
        <v>0</v>
      </c>
      <c r="OV10" s="5">
        <f t="shared" si="61"/>
        <v>0</v>
      </c>
      <c r="OW10" s="9"/>
      <c r="OX10" s="1">
        <v>4</v>
      </c>
      <c r="OY10" s="2" t="s">
        <v>7</v>
      </c>
      <c r="OZ10" s="5">
        <v>0</v>
      </c>
      <c r="PA10" s="5">
        <v>1000000</v>
      </c>
      <c r="PB10" s="5">
        <v>0</v>
      </c>
      <c r="PC10" s="5">
        <f t="shared" si="62"/>
        <v>1000000</v>
      </c>
      <c r="PD10" s="9"/>
      <c r="PE10" s="1">
        <v>4</v>
      </c>
      <c r="PF10" s="2" t="s">
        <v>7</v>
      </c>
      <c r="PG10" s="5">
        <v>0</v>
      </c>
      <c r="PH10" s="5">
        <v>15000</v>
      </c>
      <c r="PI10" s="5">
        <v>0</v>
      </c>
      <c r="PJ10" s="5">
        <f t="shared" si="63"/>
        <v>15000</v>
      </c>
      <c r="PK10" s="9"/>
      <c r="PL10" s="1">
        <v>4</v>
      </c>
      <c r="PM10" s="2" t="s">
        <v>7</v>
      </c>
      <c r="PN10" s="5">
        <v>0</v>
      </c>
      <c r="PO10" s="5">
        <v>242128</v>
      </c>
      <c r="PP10" s="5">
        <v>0</v>
      </c>
      <c r="PQ10" s="5">
        <f t="shared" si="64"/>
        <v>242128</v>
      </c>
      <c r="PR10" s="9"/>
      <c r="PS10" s="1">
        <v>4</v>
      </c>
      <c r="PT10" s="2" t="s">
        <v>7</v>
      </c>
      <c r="PU10" s="5">
        <v>1</v>
      </c>
      <c r="PV10" s="5">
        <v>7200</v>
      </c>
      <c r="PW10" s="5">
        <v>0</v>
      </c>
      <c r="PX10" s="5">
        <f t="shared" si="65"/>
        <v>7200</v>
      </c>
      <c r="PY10" s="9"/>
      <c r="PZ10" s="1">
        <v>4</v>
      </c>
      <c r="QA10" s="2" t="s">
        <v>7</v>
      </c>
      <c r="QB10" s="5">
        <v>0</v>
      </c>
      <c r="QC10" s="5">
        <v>0</v>
      </c>
      <c r="QD10" s="5">
        <v>0</v>
      </c>
      <c r="QE10" s="5">
        <f t="shared" si="66"/>
        <v>0</v>
      </c>
      <c r="QF10" s="9"/>
      <c r="QG10" s="1">
        <v>4</v>
      </c>
      <c r="QH10" s="2" t="s">
        <v>7</v>
      </c>
      <c r="QI10" s="5">
        <v>1</v>
      </c>
      <c r="QJ10" s="5">
        <v>5000</v>
      </c>
      <c r="QK10" s="5">
        <v>0</v>
      </c>
      <c r="QL10" s="5">
        <f t="shared" si="67"/>
        <v>5000</v>
      </c>
      <c r="QM10" s="9"/>
      <c r="QN10" s="1">
        <v>4</v>
      </c>
      <c r="QO10" s="2" t="s">
        <v>7</v>
      </c>
      <c r="QP10" s="5">
        <v>0</v>
      </c>
      <c r="QQ10" s="5">
        <v>0</v>
      </c>
      <c r="QR10" s="5">
        <v>0</v>
      </c>
      <c r="QS10" s="5">
        <f t="shared" si="68"/>
        <v>0</v>
      </c>
      <c r="QT10" s="9"/>
      <c r="QU10" s="1">
        <v>4</v>
      </c>
      <c r="QV10" s="2" t="s">
        <v>7</v>
      </c>
      <c r="QW10" s="5">
        <v>0</v>
      </c>
      <c r="QX10" s="5">
        <v>0</v>
      </c>
      <c r="QY10" s="5">
        <v>0</v>
      </c>
      <c r="QZ10" s="5">
        <f t="shared" si="69"/>
        <v>0</v>
      </c>
      <c r="RA10" s="9"/>
      <c r="RB10" s="1">
        <v>4</v>
      </c>
      <c r="RC10" s="2" t="s">
        <v>7</v>
      </c>
      <c r="RD10" s="5">
        <v>0</v>
      </c>
      <c r="RE10" s="5">
        <v>0</v>
      </c>
      <c r="RF10" s="5">
        <v>0</v>
      </c>
      <c r="RG10" s="5">
        <f t="shared" si="70"/>
        <v>0</v>
      </c>
      <c r="RH10" s="9"/>
      <c r="RI10" s="1">
        <v>4</v>
      </c>
      <c r="RJ10" s="2" t="s">
        <v>7</v>
      </c>
      <c r="RK10" s="5">
        <v>89</v>
      </c>
      <c r="RL10" s="5">
        <v>16198</v>
      </c>
      <c r="RM10" s="5">
        <v>0</v>
      </c>
      <c r="RN10" s="5">
        <f t="shared" si="71"/>
        <v>16198</v>
      </c>
      <c r="RO10" s="9"/>
      <c r="RP10" s="1">
        <v>4</v>
      </c>
      <c r="RQ10" s="2" t="s">
        <v>7</v>
      </c>
      <c r="RR10" s="5">
        <v>2</v>
      </c>
      <c r="RS10" s="5">
        <v>9900</v>
      </c>
      <c r="RT10" s="5">
        <v>0</v>
      </c>
      <c r="RU10" s="5">
        <f t="shared" si="72"/>
        <v>9900</v>
      </c>
      <c r="RV10" s="9"/>
      <c r="RW10" s="1">
        <v>4</v>
      </c>
      <c r="RX10" s="2" t="s">
        <v>7</v>
      </c>
      <c r="RY10" s="5">
        <v>0</v>
      </c>
      <c r="RZ10" s="5">
        <v>0</v>
      </c>
      <c r="SA10" s="5">
        <v>0</v>
      </c>
      <c r="SB10" s="5">
        <f t="shared" si="73"/>
        <v>0</v>
      </c>
      <c r="SC10" s="9"/>
      <c r="SD10" s="1">
        <v>4</v>
      </c>
      <c r="SE10" s="2" t="s">
        <v>7</v>
      </c>
      <c r="SF10" s="5">
        <v>0</v>
      </c>
      <c r="SG10" s="5">
        <v>90000</v>
      </c>
      <c r="SH10" s="5">
        <v>0</v>
      </c>
      <c r="SI10" s="5">
        <f t="shared" si="74"/>
        <v>90000</v>
      </c>
      <c r="SJ10" s="9"/>
      <c r="SK10" s="1">
        <v>4</v>
      </c>
      <c r="SL10" s="2" t="s">
        <v>7</v>
      </c>
      <c r="SM10" s="5">
        <v>0</v>
      </c>
      <c r="SN10" s="5">
        <v>0</v>
      </c>
      <c r="SO10" s="5">
        <v>0</v>
      </c>
      <c r="SP10" s="5">
        <f t="shared" si="75"/>
        <v>0</v>
      </c>
      <c r="SQ10" s="9"/>
      <c r="SR10" s="1">
        <v>4</v>
      </c>
      <c r="SS10" s="2" t="s">
        <v>7</v>
      </c>
      <c r="ST10" s="5">
        <v>0</v>
      </c>
      <c r="SU10" s="5">
        <v>0</v>
      </c>
      <c r="SV10" s="5">
        <v>0</v>
      </c>
      <c r="SW10" s="5">
        <f t="shared" si="76"/>
        <v>0</v>
      </c>
      <c r="SX10" s="9"/>
      <c r="SY10" s="1">
        <v>4</v>
      </c>
      <c r="SZ10" s="2" t="s">
        <v>7</v>
      </c>
      <c r="TA10" s="5">
        <v>0</v>
      </c>
      <c r="TB10" s="5">
        <v>0</v>
      </c>
      <c r="TC10" s="5">
        <v>0</v>
      </c>
      <c r="TD10" s="5">
        <f t="shared" si="77"/>
        <v>0</v>
      </c>
      <c r="TE10" s="9"/>
      <c r="TF10" s="1">
        <v>4</v>
      </c>
      <c r="TG10" s="2" t="s">
        <v>7</v>
      </c>
      <c r="TH10" s="5">
        <v>0</v>
      </c>
      <c r="TI10" s="5">
        <v>0</v>
      </c>
      <c r="TJ10" s="5">
        <v>0</v>
      </c>
      <c r="TK10" s="5">
        <f t="shared" si="78"/>
        <v>0</v>
      </c>
      <c r="TL10" s="9"/>
      <c r="TM10" s="1">
        <v>4</v>
      </c>
      <c r="TN10" s="2" t="s">
        <v>7</v>
      </c>
      <c r="TO10" s="5">
        <v>3</v>
      </c>
      <c r="TP10" s="5">
        <v>0</v>
      </c>
      <c r="TQ10" s="5">
        <v>35000</v>
      </c>
      <c r="TR10" s="5">
        <f t="shared" si="79"/>
        <v>35000</v>
      </c>
      <c r="TS10" s="9"/>
      <c r="TT10" s="1">
        <v>4</v>
      </c>
      <c r="TU10" s="2" t="s">
        <v>7</v>
      </c>
      <c r="TV10" s="5">
        <v>2</v>
      </c>
      <c r="TW10" s="5">
        <v>67800</v>
      </c>
      <c r="TX10" s="5">
        <v>0</v>
      </c>
      <c r="TY10" s="5">
        <f t="shared" si="80"/>
        <v>67800</v>
      </c>
      <c r="TZ10" s="9"/>
      <c r="UA10" s="1">
        <v>4</v>
      </c>
      <c r="UB10" s="2" t="s">
        <v>7</v>
      </c>
      <c r="UC10" s="5">
        <v>11</v>
      </c>
      <c r="UD10" s="5">
        <v>38500</v>
      </c>
      <c r="UE10" s="5">
        <v>0</v>
      </c>
      <c r="UF10" s="5">
        <f t="shared" si="81"/>
        <v>38500</v>
      </c>
      <c r="UG10" s="9"/>
      <c r="UH10" s="1">
        <v>4</v>
      </c>
      <c r="UI10" s="2" t="s">
        <v>7</v>
      </c>
      <c r="UJ10" s="5">
        <v>0</v>
      </c>
      <c r="UK10" s="5">
        <v>0</v>
      </c>
      <c r="UL10" s="5">
        <v>0</v>
      </c>
      <c r="UM10" s="5">
        <f t="shared" si="82"/>
        <v>0</v>
      </c>
      <c r="UN10" s="9"/>
      <c r="UO10" s="1">
        <v>4</v>
      </c>
      <c r="UP10" s="2" t="s">
        <v>7</v>
      </c>
      <c r="UQ10" s="5">
        <v>0</v>
      </c>
      <c r="UR10" s="5">
        <v>0</v>
      </c>
      <c r="US10" s="5">
        <v>0</v>
      </c>
      <c r="UT10" s="5">
        <f t="shared" si="83"/>
        <v>0</v>
      </c>
      <c r="UU10" s="9"/>
      <c r="UV10" s="1">
        <v>4</v>
      </c>
      <c r="UW10" s="2" t="s">
        <v>7</v>
      </c>
      <c r="UX10" s="5">
        <v>0</v>
      </c>
      <c r="UY10" s="5">
        <v>100000</v>
      </c>
      <c r="UZ10" s="5">
        <v>0</v>
      </c>
      <c r="VA10" s="5">
        <f t="shared" si="84"/>
        <v>100000</v>
      </c>
      <c r="VB10" s="9"/>
      <c r="VC10" s="1">
        <v>4</v>
      </c>
      <c r="VD10" s="2" t="s">
        <v>7</v>
      </c>
      <c r="VE10" s="5">
        <v>1</v>
      </c>
      <c r="VF10" s="5">
        <v>40000</v>
      </c>
      <c r="VG10" s="5">
        <v>0</v>
      </c>
      <c r="VH10" s="5">
        <f t="shared" si="85"/>
        <v>40000</v>
      </c>
      <c r="VI10" s="9"/>
      <c r="VJ10" s="1">
        <v>4</v>
      </c>
      <c r="VK10" s="2" t="s">
        <v>7</v>
      </c>
      <c r="VL10" s="5">
        <v>1</v>
      </c>
      <c r="VM10" s="5">
        <v>55000</v>
      </c>
      <c r="VN10" s="5">
        <v>0</v>
      </c>
      <c r="VO10" s="5">
        <f t="shared" si="86"/>
        <v>55000</v>
      </c>
      <c r="VP10" s="9"/>
      <c r="VQ10" s="1">
        <v>4</v>
      </c>
      <c r="VR10" s="2" t="s">
        <v>7</v>
      </c>
      <c r="VS10" s="5">
        <v>0</v>
      </c>
      <c r="VT10" s="5">
        <v>0</v>
      </c>
      <c r="VU10" s="5">
        <v>0</v>
      </c>
      <c r="VV10" s="5">
        <f t="shared" si="87"/>
        <v>0</v>
      </c>
      <c r="VW10" s="9"/>
      <c r="VX10" s="1">
        <v>4</v>
      </c>
      <c r="VY10" s="2" t="s">
        <v>7</v>
      </c>
      <c r="VZ10" s="5">
        <v>0</v>
      </c>
      <c r="WA10" s="5">
        <v>0</v>
      </c>
      <c r="WB10" s="5">
        <v>0</v>
      </c>
      <c r="WC10" s="5">
        <f t="shared" si="88"/>
        <v>0</v>
      </c>
      <c r="WD10" s="9"/>
      <c r="WE10" s="1">
        <v>4</v>
      </c>
      <c r="WF10" s="2" t="s">
        <v>7</v>
      </c>
      <c r="WG10" s="5">
        <v>0</v>
      </c>
      <c r="WH10" s="5">
        <v>0</v>
      </c>
      <c r="WI10" s="5">
        <v>0</v>
      </c>
      <c r="WJ10" s="5">
        <f t="shared" si="89"/>
        <v>0</v>
      </c>
      <c r="WK10" s="9"/>
      <c r="WL10" s="1">
        <v>4</v>
      </c>
      <c r="WM10" s="2" t="s">
        <v>7</v>
      </c>
      <c r="WN10" s="5">
        <v>1</v>
      </c>
      <c r="WO10" s="5">
        <v>50000</v>
      </c>
      <c r="WP10" s="5">
        <v>0</v>
      </c>
      <c r="WQ10" s="5">
        <f t="shared" si="90"/>
        <v>50000</v>
      </c>
      <c r="WR10" s="9"/>
      <c r="WS10" s="1">
        <v>4</v>
      </c>
      <c r="WT10" s="2" t="s">
        <v>7</v>
      </c>
      <c r="WU10" s="5">
        <v>2</v>
      </c>
      <c r="WV10" s="5">
        <v>40000</v>
      </c>
      <c r="WW10" s="5">
        <v>0</v>
      </c>
      <c r="WX10" s="5">
        <f t="shared" si="91"/>
        <v>40000</v>
      </c>
      <c r="WY10" s="9"/>
      <c r="WZ10" s="1">
        <v>4</v>
      </c>
      <c r="XA10" s="2" t="s">
        <v>7</v>
      </c>
      <c r="XB10" s="5">
        <v>0</v>
      </c>
      <c r="XC10" s="5">
        <v>0</v>
      </c>
      <c r="XD10" s="5">
        <v>0</v>
      </c>
      <c r="XE10" s="5">
        <f t="shared" si="92"/>
        <v>0</v>
      </c>
      <c r="XF10" s="9"/>
      <c r="XG10" s="1">
        <v>4</v>
      </c>
      <c r="XH10" s="2" t="s">
        <v>7</v>
      </c>
      <c r="XI10" s="5">
        <v>0</v>
      </c>
      <c r="XJ10" s="5">
        <v>0</v>
      </c>
      <c r="XK10" s="5">
        <v>0</v>
      </c>
      <c r="XL10" s="5">
        <f t="shared" si="93"/>
        <v>0</v>
      </c>
      <c r="XM10" s="9"/>
      <c r="XN10" s="1">
        <v>4</v>
      </c>
      <c r="XO10" s="2" t="s">
        <v>7</v>
      </c>
      <c r="XP10" s="5">
        <v>1</v>
      </c>
      <c r="XQ10" s="5">
        <v>25000</v>
      </c>
      <c r="XR10" s="5">
        <v>0</v>
      </c>
      <c r="XS10" s="5">
        <f t="shared" si="94"/>
        <v>25000</v>
      </c>
      <c r="XT10" s="9"/>
      <c r="XU10" s="1">
        <v>4</v>
      </c>
      <c r="XV10" s="2" t="s">
        <v>7</v>
      </c>
      <c r="XW10" s="5">
        <v>0</v>
      </c>
      <c r="XX10" s="5">
        <v>0</v>
      </c>
      <c r="XY10" s="5">
        <v>0</v>
      </c>
      <c r="XZ10" s="5">
        <f t="shared" si="95"/>
        <v>0</v>
      </c>
      <c r="YA10" s="9"/>
      <c r="YB10" s="1">
        <v>4</v>
      </c>
      <c r="YC10" s="2" t="s">
        <v>7</v>
      </c>
      <c r="YD10" s="5">
        <v>0</v>
      </c>
      <c r="YE10" s="5">
        <v>0</v>
      </c>
      <c r="YF10" s="5">
        <v>0</v>
      </c>
      <c r="YG10" s="5">
        <f t="shared" si="96"/>
        <v>0</v>
      </c>
      <c r="YH10" s="9"/>
      <c r="YI10" s="1">
        <v>4</v>
      </c>
      <c r="YJ10" s="2" t="s">
        <v>7</v>
      </c>
      <c r="YK10" s="5">
        <v>4043</v>
      </c>
      <c r="YL10" s="5">
        <v>202150</v>
      </c>
      <c r="YM10" s="5">
        <v>0</v>
      </c>
      <c r="YN10" s="5">
        <f t="shared" si="97"/>
        <v>202150</v>
      </c>
      <c r="YO10" s="9"/>
      <c r="YP10" s="1">
        <v>4</v>
      </c>
      <c r="YQ10" s="2" t="s">
        <v>7</v>
      </c>
      <c r="YR10" s="5">
        <v>0</v>
      </c>
      <c r="YS10" s="5">
        <v>0</v>
      </c>
      <c r="YT10" s="5">
        <v>0</v>
      </c>
      <c r="YU10" s="5">
        <f t="shared" si="98"/>
        <v>0</v>
      </c>
      <c r="YV10" s="9"/>
      <c r="YW10" s="1">
        <v>4</v>
      </c>
      <c r="YX10" s="2" t="s">
        <v>7</v>
      </c>
      <c r="YY10" s="5">
        <v>0</v>
      </c>
      <c r="YZ10" s="5">
        <v>0</v>
      </c>
      <c r="ZA10" s="5">
        <v>0</v>
      </c>
      <c r="ZB10" s="5">
        <f t="shared" si="99"/>
        <v>0</v>
      </c>
      <c r="ZC10" s="9"/>
      <c r="ZD10" s="1">
        <v>4</v>
      </c>
      <c r="ZE10" s="2" t="s">
        <v>7</v>
      </c>
      <c r="ZF10" s="5">
        <v>1</v>
      </c>
      <c r="ZG10" s="5">
        <v>40000</v>
      </c>
      <c r="ZH10" s="5">
        <v>0</v>
      </c>
      <c r="ZI10" s="5">
        <f t="shared" si="100"/>
        <v>40000</v>
      </c>
      <c r="ZJ10" s="9"/>
      <c r="ZK10" s="1">
        <v>4</v>
      </c>
      <c r="ZL10" s="2" t="s">
        <v>7</v>
      </c>
      <c r="ZM10" s="5">
        <v>0</v>
      </c>
      <c r="ZN10" s="5">
        <v>0</v>
      </c>
      <c r="ZO10" s="5">
        <v>0</v>
      </c>
      <c r="ZP10" s="5">
        <f t="shared" si="101"/>
        <v>0</v>
      </c>
      <c r="ZQ10" s="9"/>
      <c r="ZR10" s="1">
        <v>4</v>
      </c>
      <c r="ZS10" s="2" t="s">
        <v>7</v>
      </c>
      <c r="ZT10" s="5">
        <v>2</v>
      </c>
      <c r="ZU10" s="5">
        <v>27600</v>
      </c>
      <c r="ZV10" s="5">
        <v>0</v>
      </c>
      <c r="ZW10" s="5">
        <f t="shared" si="102"/>
        <v>27600</v>
      </c>
      <c r="ZX10" s="9"/>
      <c r="ZY10" s="1">
        <v>4</v>
      </c>
      <c r="ZZ10" s="2" t="s">
        <v>7</v>
      </c>
      <c r="AAA10" s="5">
        <v>11</v>
      </c>
      <c r="AAB10" s="5">
        <v>117470</v>
      </c>
      <c r="AAC10" s="5">
        <v>0</v>
      </c>
      <c r="AAD10" s="5">
        <f t="shared" si="103"/>
        <v>117470</v>
      </c>
      <c r="AAE10" s="9"/>
      <c r="AAF10" s="1">
        <v>4</v>
      </c>
      <c r="AAG10" s="2" t="s">
        <v>7</v>
      </c>
      <c r="AAH10" s="5">
        <v>0</v>
      </c>
      <c r="AAI10" s="5">
        <v>0</v>
      </c>
      <c r="AAJ10" s="5">
        <v>0</v>
      </c>
      <c r="AAK10" s="5">
        <f t="shared" si="104"/>
        <v>0</v>
      </c>
      <c r="AAL10" s="9"/>
      <c r="AAM10" s="1">
        <v>4</v>
      </c>
      <c r="AAN10" s="2" t="s">
        <v>7</v>
      </c>
      <c r="AAO10" s="5">
        <v>14</v>
      </c>
      <c r="AAP10" s="5">
        <v>252000</v>
      </c>
      <c r="AAQ10" s="5">
        <v>0</v>
      </c>
      <c r="AAR10" s="5">
        <f t="shared" si="105"/>
        <v>252000</v>
      </c>
      <c r="AAS10" s="9"/>
      <c r="AAT10" s="1">
        <v>4</v>
      </c>
      <c r="AAU10" s="2" t="s">
        <v>7</v>
      </c>
      <c r="AAV10" s="5">
        <v>0</v>
      </c>
      <c r="AAW10" s="5">
        <v>0</v>
      </c>
      <c r="AAX10" s="5">
        <v>0</v>
      </c>
      <c r="AAY10" s="5">
        <f t="shared" si="106"/>
        <v>0</v>
      </c>
      <c r="AAZ10" s="9"/>
      <c r="ABA10" s="1">
        <v>4</v>
      </c>
      <c r="ABB10" s="2" t="s">
        <v>7</v>
      </c>
      <c r="ABC10" s="5">
        <v>3</v>
      </c>
      <c r="ABD10" s="5">
        <v>27900</v>
      </c>
      <c r="ABE10" s="5">
        <v>0</v>
      </c>
      <c r="ABF10" s="5">
        <f t="shared" si="107"/>
        <v>27900</v>
      </c>
      <c r="ABG10" s="9"/>
      <c r="ABH10" s="1">
        <v>4</v>
      </c>
      <c r="ABI10" s="2" t="s">
        <v>7</v>
      </c>
      <c r="ABJ10" s="5">
        <v>0</v>
      </c>
      <c r="ABK10" s="5">
        <v>0</v>
      </c>
      <c r="ABL10" s="5">
        <v>0</v>
      </c>
      <c r="ABM10" s="5">
        <f t="shared" si="108"/>
        <v>0</v>
      </c>
      <c r="ABN10" s="9"/>
      <c r="ABO10" s="1">
        <v>4</v>
      </c>
      <c r="ABP10" s="2" t="s">
        <v>7</v>
      </c>
      <c r="ABQ10" s="5">
        <v>0</v>
      </c>
      <c r="ABR10" s="5">
        <v>0</v>
      </c>
      <c r="ABS10" s="5">
        <v>0</v>
      </c>
      <c r="ABT10" s="5">
        <f t="shared" si="109"/>
        <v>0</v>
      </c>
      <c r="ABU10" s="9"/>
      <c r="ABV10" s="1">
        <v>4</v>
      </c>
      <c r="ABW10" s="2" t="s">
        <v>7</v>
      </c>
      <c r="ABX10" s="5">
        <v>0</v>
      </c>
      <c r="ABY10" s="5">
        <f t="shared" si="0"/>
        <v>6395074.4023668636</v>
      </c>
      <c r="ABZ10" s="5">
        <f t="shared" si="1"/>
        <v>35000</v>
      </c>
      <c r="ACA10" s="5">
        <f t="shared" si="2"/>
        <v>6430074.4023668636</v>
      </c>
      <c r="ACB10" s="9"/>
    </row>
    <row r="11" spans="1:756" ht="16.5" hidden="1">
      <c r="A11" s="1">
        <v>5</v>
      </c>
      <c r="B11" s="2" t="s">
        <v>8</v>
      </c>
      <c r="C11" s="5">
        <v>0</v>
      </c>
      <c r="D11" s="5">
        <v>0</v>
      </c>
      <c r="E11" s="5">
        <v>0</v>
      </c>
      <c r="F11" s="5">
        <f t="shared" si="3"/>
        <v>0</v>
      </c>
      <c r="G11" s="9"/>
      <c r="H11" s="1">
        <v>5</v>
      </c>
      <c r="I11" s="2" t="s">
        <v>8</v>
      </c>
      <c r="J11" s="5">
        <v>1</v>
      </c>
      <c r="K11" s="5">
        <v>739104</v>
      </c>
      <c r="L11" s="5">
        <v>0</v>
      </c>
      <c r="M11" s="5">
        <f t="shared" si="4"/>
        <v>739104</v>
      </c>
      <c r="N11" s="9"/>
      <c r="O11" s="1">
        <v>5</v>
      </c>
      <c r="P11" s="2" t="s">
        <v>8</v>
      </c>
      <c r="Q11" s="5">
        <v>6</v>
      </c>
      <c r="R11" s="5">
        <v>1104931.8</v>
      </c>
      <c r="S11" s="5">
        <v>0</v>
      </c>
      <c r="T11" s="5">
        <f t="shared" si="5"/>
        <v>1104931.8</v>
      </c>
      <c r="U11" s="9"/>
      <c r="V11" s="1">
        <v>5</v>
      </c>
      <c r="W11" s="2" t="s">
        <v>8</v>
      </c>
      <c r="X11" s="5">
        <v>1</v>
      </c>
      <c r="Y11" s="5">
        <v>14100</v>
      </c>
      <c r="Z11" s="5">
        <v>0</v>
      </c>
      <c r="AA11" s="5">
        <f t="shared" si="6"/>
        <v>14100</v>
      </c>
      <c r="AB11" s="9"/>
      <c r="AC11" s="1">
        <v>5</v>
      </c>
      <c r="AD11" s="2" t="s">
        <v>8</v>
      </c>
      <c r="AE11" s="5">
        <v>0</v>
      </c>
      <c r="AF11" s="5">
        <v>0</v>
      </c>
      <c r="AG11" s="5">
        <v>0</v>
      </c>
      <c r="AH11" s="5">
        <f t="shared" si="7"/>
        <v>0</v>
      </c>
      <c r="AI11" s="9"/>
      <c r="AJ11" s="1">
        <v>5</v>
      </c>
      <c r="AK11" s="2" t="s">
        <v>8</v>
      </c>
      <c r="AL11" s="5"/>
      <c r="AM11" s="5">
        <v>0</v>
      </c>
      <c r="AN11" s="5">
        <v>0</v>
      </c>
      <c r="AO11" s="5">
        <f t="shared" si="8"/>
        <v>0</v>
      </c>
      <c r="AP11" s="9"/>
      <c r="AQ11" s="1">
        <v>5</v>
      </c>
      <c r="AR11" s="2" t="s">
        <v>8</v>
      </c>
      <c r="AS11" s="5">
        <v>0</v>
      </c>
      <c r="AT11" s="5">
        <v>0</v>
      </c>
      <c r="AU11" s="5">
        <v>0</v>
      </c>
      <c r="AV11" s="5">
        <f t="shared" si="9"/>
        <v>0</v>
      </c>
      <c r="AW11" s="9"/>
      <c r="AX11" s="1">
        <v>5</v>
      </c>
      <c r="AY11" s="2" t="s">
        <v>8</v>
      </c>
      <c r="AZ11" s="5">
        <v>7</v>
      </c>
      <c r="BA11" s="5">
        <v>1392300</v>
      </c>
      <c r="BB11" s="5">
        <v>0</v>
      </c>
      <c r="BC11" s="5">
        <f t="shared" si="10"/>
        <v>1392300</v>
      </c>
      <c r="BD11" s="9"/>
      <c r="BE11" s="1">
        <v>5</v>
      </c>
      <c r="BF11" s="2" t="s">
        <v>8</v>
      </c>
      <c r="BG11" s="5">
        <v>0</v>
      </c>
      <c r="BH11" s="5">
        <v>0</v>
      </c>
      <c r="BI11" s="5">
        <v>0</v>
      </c>
      <c r="BJ11" s="5">
        <f t="shared" si="11"/>
        <v>0</v>
      </c>
      <c r="BK11" s="9"/>
      <c r="BL11" s="1">
        <v>5</v>
      </c>
      <c r="BM11" s="2" t="s">
        <v>8</v>
      </c>
      <c r="BN11" s="5">
        <v>0</v>
      </c>
      <c r="BO11" s="5">
        <v>0</v>
      </c>
      <c r="BP11" s="5">
        <v>0</v>
      </c>
      <c r="BQ11" s="5">
        <f t="shared" si="12"/>
        <v>0</v>
      </c>
      <c r="BR11" s="9"/>
      <c r="BS11" s="1">
        <v>5</v>
      </c>
      <c r="BT11" s="2" t="s">
        <v>8</v>
      </c>
      <c r="BU11" s="5">
        <v>0</v>
      </c>
      <c r="BV11" s="5">
        <v>0</v>
      </c>
      <c r="BW11" s="5">
        <v>0</v>
      </c>
      <c r="BX11" s="5">
        <f t="shared" si="13"/>
        <v>0</v>
      </c>
      <c r="BY11" s="9"/>
      <c r="BZ11" s="1">
        <v>5</v>
      </c>
      <c r="CA11" s="2" t="s">
        <v>8</v>
      </c>
      <c r="CB11" s="5">
        <v>0</v>
      </c>
      <c r="CC11" s="5">
        <v>0</v>
      </c>
      <c r="CD11" s="5">
        <v>0</v>
      </c>
      <c r="CE11" s="5">
        <f t="shared" si="14"/>
        <v>0</v>
      </c>
      <c r="CF11" s="9"/>
      <c r="CG11" s="1">
        <v>5</v>
      </c>
      <c r="CH11" s="2" t="s">
        <v>8</v>
      </c>
      <c r="CI11" s="5">
        <v>0</v>
      </c>
      <c r="CJ11" s="5">
        <v>0</v>
      </c>
      <c r="CK11" s="5">
        <v>0</v>
      </c>
      <c r="CL11" s="5">
        <f t="shared" si="15"/>
        <v>0</v>
      </c>
      <c r="CM11" s="9"/>
      <c r="CN11" s="1">
        <v>5</v>
      </c>
      <c r="CO11" s="2" t="s">
        <v>8</v>
      </c>
      <c r="CP11" s="5">
        <v>0</v>
      </c>
      <c r="CQ11" s="5">
        <v>0</v>
      </c>
      <c r="CR11" s="5">
        <v>0</v>
      </c>
      <c r="CS11" s="5">
        <f t="shared" si="16"/>
        <v>0</v>
      </c>
      <c r="CT11" s="9"/>
      <c r="CU11" s="1">
        <v>5</v>
      </c>
      <c r="CV11" s="2" t="s">
        <v>8</v>
      </c>
      <c r="CW11" s="5">
        <v>0</v>
      </c>
      <c r="CX11" s="5">
        <v>0</v>
      </c>
      <c r="CY11" s="5">
        <v>0</v>
      </c>
      <c r="CZ11" s="5">
        <f t="shared" si="17"/>
        <v>0</v>
      </c>
      <c r="DA11" s="9"/>
      <c r="DB11" s="1">
        <v>5</v>
      </c>
      <c r="DC11" s="2" t="s">
        <v>8</v>
      </c>
      <c r="DD11" s="5">
        <v>9</v>
      </c>
      <c r="DE11" s="5">
        <v>662850</v>
      </c>
      <c r="DF11" s="5">
        <v>0</v>
      </c>
      <c r="DG11" s="5">
        <f t="shared" si="18"/>
        <v>662850</v>
      </c>
      <c r="DH11" s="9"/>
      <c r="DI11" s="1">
        <v>5</v>
      </c>
      <c r="DJ11" s="2" t="s">
        <v>8</v>
      </c>
      <c r="DK11" s="5">
        <v>0</v>
      </c>
      <c r="DL11" s="5">
        <v>0</v>
      </c>
      <c r="DM11" s="5">
        <v>0</v>
      </c>
      <c r="DN11" s="5">
        <f t="shared" si="19"/>
        <v>0</v>
      </c>
      <c r="DO11" s="9"/>
      <c r="DP11" s="1">
        <v>5</v>
      </c>
      <c r="DQ11" s="2" t="s">
        <v>8</v>
      </c>
      <c r="DR11" s="5">
        <v>1</v>
      </c>
      <c r="DS11" s="5">
        <v>23600</v>
      </c>
      <c r="DT11" s="5">
        <v>0</v>
      </c>
      <c r="DU11" s="5">
        <f t="shared" si="20"/>
        <v>23600</v>
      </c>
      <c r="DV11" s="9"/>
      <c r="DW11" s="1">
        <v>5</v>
      </c>
      <c r="DX11" s="2" t="s">
        <v>8</v>
      </c>
      <c r="DY11" s="5">
        <v>1</v>
      </c>
      <c r="DZ11" s="5">
        <v>192500</v>
      </c>
      <c r="EA11" s="5">
        <v>0</v>
      </c>
      <c r="EB11" s="5">
        <f t="shared" si="21"/>
        <v>192500</v>
      </c>
      <c r="EC11" s="9"/>
      <c r="ED11" s="1">
        <v>5</v>
      </c>
      <c r="EE11" s="2" t="s">
        <v>8</v>
      </c>
      <c r="EF11" s="5">
        <v>2998</v>
      </c>
      <c r="EG11" s="5">
        <v>111200</v>
      </c>
      <c r="EH11" s="5">
        <v>0</v>
      </c>
      <c r="EI11" s="5">
        <f t="shared" si="22"/>
        <v>111200</v>
      </c>
      <c r="EJ11" s="9"/>
      <c r="EK11" s="1">
        <v>5</v>
      </c>
      <c r="EL11" s="2" t="s">
        <v>8</v>
      </c>
      <c r="EM11" s="5">
        <v>19</v>
      </c>
      <c r="EN11" s="5">
        <v>103000</v>
      </c>
      <c r="EO11" s="5">
        <v>0</v>
      </c>
      <c r="EP11" s="5">
        <f t="shared" si="23"/>
        <v>103000</v>
      </c>
      <c r="EQ11" s="9"/>
      <c r="ER11" s="1">
        <v>5</v>
      </c>
      <c r="ES11" s="2" t="s">
        <v>8</v>
      </c>
      <c r="ET11" s="5">
        <v>21</v>
      </c>
      <c r="EU11" s="5">
        <v>114000</v>
      </c>
      <c r="EV11" s="5">
        <v>0</v>
      </c>
      <c r="EW11" s="5">
        <f t="shared" si="24"/>
        <v>114000</v>
      </c>
      <c r="EX11" s="9"/>
      <c r="EY11" s="1">
        <v>5</v>
      </c>
      <c r="EZ11" s="2" t="s">
        <v>8</v>
      </c>
      <c r="FA11" s="5">
        <v>0</v>
      </c>
      <c r="FB11" s="5">
        <v>0</v>
      </c>
      <c r="FC11" s="5">
        <v>0</v>
      </c>
      <c r="FD11" s="5">
        <f t="shared" si="25"/>
        <v>0</v>
      </c>
      <c r="FE11" s="9"/>
      <c r="FF11" s="1">
        <v>5</v>
      </c>
      <c r="FG11" s="2" t="s">
        <v>8</v>
      </c>
      <c r="FH11" s="5">
        <v>0</v>
      </c>
      <c r="FI11" s="5">
        <v>0</v>
      </c>
      <c r="FJ11" s="5">
        <v>0</v>
      </c>
      <c r="FK11" s="5">
        <f t="shared" si="26"/>
        <v>0</v>
      </c>
      <c r="FL11" s="9"/>
      <c r="FM11" s="1">
        <v>5</v>
      </c>
      <c r="FN11" s="2" t="s">
        <v>8</v>
      </c>
      <c r="FO11" s="5">
        <v>0</v>
      </c>
      <c r="FP11" s="5">
        <v>0</v>
      </c>
      <c r="FQ11" s="5">
        <v>0</v>
      </c>
      <c r="FR11" s="5">
        <f t="shared" si="27"/>
        <v>0</v>
      </c>
      <c r="FS11" s="9"/>
      <c r="FT11" s="1">
        <v>5</v>
      </c>
      <c r="FU11" s="2" t="s">
        <v>8</v>
      </c>
      <c r="FV11" s="5">
        <v>1</v>
      </c>
      <c r="FW11" s="5">
        <v>45000</v>
      </c>
      <c r="FX11" s="5">
        <v>0</v>
      </c>
      <c r="FY11" s="5">
        <f t="shared" si="28"/>
        <v>45000</v>
      </c>
      <c r="FZ11" s="9"/>
      <c r="GA11" s="1">
        <v>5</v>
      </c>
      <c r="GB11" s="2" t="s">
        <v>8</v>
      </c>
      <c r="GC11" s="5">
        <v>1</v>
      </c>
      <c r="GD11" s="5">
        <v>90200</v>
      </c>
      <c r="GE11" s="5">
        <v>0</v>
      </c>
      <c r="GF11" s="5">
        <f t="shared" si="29"/>
        <v>90200</v>
      </c>
      <c r="GG11" s="9"/>
      <c r="GH11" s="1">
        <v>5</v>
      </c>
      <c r="GI11" s="2" t="s">
        <v>8</v>
      </c>
      <c r="GJ11" s="5">
        <v>1</v>
      </c>
      <c r="GK11" s="5">
        <v>68100</v>
      </c>
      <c r="GL11" s="5">
        <v>0</v>
      </c>
      <c r="GM11" s="5">
        <f t="shared" si="30"/>
        <v>68100</v>
      </c>
      <c r="GN11" s="9"/>
      <c r="GO11" s="1">
        <v>5</v>
      </c>
      <c r="GP11" s="2" t="s">
        <v>8</v>
      </c>
      <c r="GQ11" s="5">
        <v>0</v>
      </c>
      <c r="GR11" s="5">
        <v>0</v>
      </c>
      <c r="GS11" s="5">
        <v>0</v>
      </c>
      <c r="GT11" s="5">
        <f t="shared" si="31"/>
        <v>0</v>
      </c>
      <c r="GU11" s="9"/>
      <c r="GV11" s="1">
        <v>5</v>
      </c>
      <c r="GW11" s="2" t="s">
        <v>8</v>
      </c>
      <c r="GX11" s="5">
        <v>0</v>
      </c>
      <c r="GY11" s="5">
        <v>0</v>
      </c>
      <c r="GZ11" s="5">
        <v>0</v>
      </c>
      <c r="HA11" s="5">
        <f t="shared" si="32"/>
        <v>0</v>
      </c>
      <c r="HB11" s="9"/>
      <c r="HC11" s="1">
        <v>5</v>
      </c>
      <c r="HD11" s="2" t="s">
        <v>8</v>
      </c>
      <c r="HE11" s="5">
        <v>2</v>
      </c>
      <c r="HF11" s="5">
        <v>279800</v>
      </c>
      <c r="HG11" s="5">
        <v>0</v>
      </c>
      <c r="HH11" s="5">
        <f t="shared" si="33"/>
        <v>279800</v>
      </c>
      <c r="HI11" s="9"/>
      <c r="HJ11" s="1">
        <v>5</v>
      </c>
      <c r="HK11" s="2" t="s">
        <v>8</v>
      </c>
      <c r="HL11" s="5">
        <v>0</v>
      </c>
      <c r="HM11" s="5">
        <v>260750</v>
      </c>
      <c r="HN11" s="5">
        <v>0</v>
      </c>
      <c r="HO11" s="5">
        <f t="shared" si="34"/>
        <v>260750</v>
      </c>
      <c r="HP11" s="9"/>
      <c r="HQ11" s="1">
        <v>5</v>
      </c>
      <c r="HR11" s="2" t="s">
        <v>8</v>
      </c>
      <c r="HS11" s="5">
        <v>0</v>
      </c>
      <c r="HT11" s="5">
        <v>0</v>
      </c>
      <c r="HU11" s="5">
        <v>0</v>
      </c>
      <c r="HV11" s="5">
        <f t="shared" si="35"/>
        <v>0</v>
      </c>
      <c r="HW11" s="9"/>
      <c r="HX11" s="1">
        <v>5</v>
      </c>
      <c r="HY11" s="2" t="s">
        <v>8</v>
      </c>
      <c r="HZ11" s="5">
        <v>1</v>
      </c>
      <c r="IA11" s="5">
        <v>10000</v>
      </c>
      <c r="IB11" s="5">
        <v>0</v>
      </c>
      <c r="IC11" s="5">
        <f t="shared" si="36"/>
        <v>10000</v>
      </c>
      <c r="ID11" s="9"/>
      <c r="IE11" s="1">
        <v>5</v>
      </c>
      <c r="IF11" s="2" t="s">
        <v>8</v>
      </c>
      <c r="IG11" s="5">
        <v>0</v>
      </c>
      <c r="IH11" s="5">
        <v>37500</v>
      </c>
      <c r="II11" s="5">
        <v>0</v>
      </c>
      <c r="IJ11" s="5">
        <f t="shared" si="37"/>
        <v>37500</v>
      </c>
      <c r="IK11" s="9"/>
      <c r="IL11" s="1">
        <v>5</v>
      </c>
      <c r="IM11" s="2" t="s">
        <v>8</v>
      </c>
      <c r="IN11" s="5">
        <v>18</v>
      </c>
      <c r="IO11" s="5">
        <v>180000</v>
      </c>
      <c r="IP11" s="5">
        <v>0</v>
      </c>
      <c r="IQ11" s="5">
        <f t="shared" si="38"/>
        <v>180000</v>
      </c>
      <c r="IR11" s="9"/>
      <c r="IS11" s="1">
        <v>5</v>
      </c>
      <c r="IT11" s="2" t="s">
        <v>8</v>
      </c>
      <c r="IU11" s="5">
        <v>1</v>
      </c>
      <c r="IV11" s="5">
        <v>36000</v>
      </c>
      <c r="IW11" s="5">
        <v>0</v>
      </c>
      <c r="IX11" s="5">
        <f t="shared" si="39"/>
        <v>36000</v>
      </c>
      <c r="IY11" s="9"/>
      <c r="IZ11" s="1">
        <v>5</v>
      </c>
      <c r="JA11" s="2" t="s">
        <v>8</v>
      </c>
      <c r="JB11" s="5">
        <v>0</v>
      </c>
      <c r="JC11" s="5">
        <v>0</v>
      </c>
      <c r="JD11" s="5">
        <v>0</v>
      </c>
      <c r="JE11" s="5">
        <f t="shared" si="40"/>
        <v>0</v>
      </c>
      <c r="JF11" s="9"/>
      <c r="JG11" s="1">
        <v>5</v>
      </c>
      <c r="JH11" s="2" t="s">
        <v>8</v>
      </c>
      <c r="JI11" s="5">
        <v>0</v>
      </c>
      <c r="JJ11" s="5">
        <v>0</v>
      </c>
      <c r="JK11" s="5">
        <v>0</v>
      </c>
      <c r="JL11" s="5">
        <f t="shared" si="41"/>
        <v>0</v>
      </c>
      <c r="JM11" s="9"/>
      <c r="JN11" s="1">
        <v>5</v>
      </c>
      <c r="JO11" s="2" t="s">
        <v>8</v>
      </c>
      <c r="JP11" s="5">
        <v>0</v>
      </c>
      <c r="JQ11" s="5">
        <v>0</v>
      </c>
      <c r="JR11" s="5">
        <v>0</v>
      </c>
      <c r="JS11" s="5">
        <f t="shared" si="42"/>
        <v>0</v>
      </c>
      <c r="JT11" s="9"/>
      <c r="JU11" s="1">
        <v>5</v>
      </c>
      <c r="JV11" s="2" t="s">
        <v>8</v>
      </c>
      <c r="JW11" s="5">
        <v>0</v>
      </c>
      <c r="JX11" s="5">
        <v>0</v>
      </c>
      <c r="JY11" s="5">
        <v>0</v>
      </c>
      <c r="JZ11" s="5">
        <f t="shared" si="43"/>
        <v>0</v>
      </c>
      <c r="KA11" s="9"/>
      <c r="KB11" s="1">
        <v>5</v>
      </c>
      <c r="KC11" s="2" t="s">
        <v>8</v>
      </c>
      <c r="KD11" s="5">
        <v>0</v>
      </c>
      <c r="KE11" s="5">
        <v>0</v>
      </c>
      <c r="KF11" s="5">
        <v>0</v>
      </c>
      <c r="KG11" s="5">
        <f t="shared" si="44"/>
        <v>0</v>
      </c>
      <c r="KH11" s="9"/>
      <c r="KI11" s="1">
        <v>5</v>
      </c>
      <c r="KJ11" s="2" t="s">
        <v>8</v>
      </c>
      <c r="KK11" s="5">
        <v>0</v>
      </c>
      <c r="KL11" s="5">
        <v>0</v>
      </c>
      <c r="KM11" s="5">
        <v>0</v>
      </c>
      <c r="KN11" s="5">
        <f t="shared" si="45"/>
        <v>0</v>
      </c>
      <c r="KO11" s="9"/>
      <c r="KP11" s="1">
        <v>5</v>
      </c>
      <c r="KQ11" s="2" t="s">
        <v>8</v>
      </c>
      <c r="KR11" s="5">
        <v>1</v>
      </c>
      <c r="KS11" s="5">
        <v>32500</v>
      </c>
      <c r="KT11" s="5">
        <v>0</v>
      </c>
      <c r="KU11" s="5">
        <f t="shared" si="46"/>
        <v>32500</v>
      </c>
      <c r="KV11" s="9"/>
      <c r="KW11" s="1">
        <v>5</v>
      </c>
      <c r="KX11" s="2" t="s">
        <v>8</v>
      </c>
      <c r="KY11" s="5">
        <v>1</v>
      </c>
      <c r="KZ11" s="5">
        <v>32500</v>
      </c>
      <c r="LA11" s="5">
        <v>0</v>
      </c>
      <c r="LB11" s="5">
        <f t="shared" si="47"/>
        <v>32500</v>
      </c>
      <c r="LC11" s="9"/>
      <c r="LD11" s="1">
        <v>5</v>
      </c>
      <c r="LE11" s="2" t="s">
        <v>8</v>
      </c>
      <c r="LF11" s="5">
        <v>2</v>
      </c>
      <c r="LG11" s="5">
        <v>270000</v>
      </c>
      <c r="LH11" s="5">
        <v>0</v>
      </c>
      <c r="LI11" s="5">
        <f t="shared" si="48"/>
        <v>270000</v>
      </c>
      <c r="LJ11" s="9"/>
      <c r="LK11" s="1">
        <v>5</v>
      </c>
      <c r="LL11" s="2" t="s">
        <v>8</v>
      </c>
      <c r="LM11" s="5">
        <v>1</v>
      </c>
      <c r="LN11" s="5">
        <v>38500</v>
      </c>
      <c r="LO11" s="5">
        <v>0</v>
      </c>
      <c r="LP11" s="5">
        <f t="shared" si="49"/>
        <v>38500</v>
      </c>
      <c r="LQ11" s="9"/>
      <c r="LR11" s="1">
        <v>5</v>
      </c>
      <c r="LS11" s="2" t="s">
        <v>8</v>
      </c>
      <c r="LT11" s="5">
        <v>2</v>
      </c>
      <c r="LU11" s="5">
        <v>20000</v>
      </c>
      <c r="LV11" s="5">
        <v>0</v>
      </c>
      <c r="LW11" s="5">
        <f t="shared" si="50"/>
        <v>20000</v>
      </c>
      <c r="LX11" s="9"/>
      <c r="LY11" s="1">
        <v>5</v>
      </c>
      <c r="LZ11" s="2" t="s">
        <v>8</v>
      </c>
      <c r="MA11" s="5">
        <v>0</v>
      </c>
      <c r="MB11" s="5">
        <v>0</v>
      </c>
      <c r="MC11" s="5">
        <v>0</v>
      </c>
      <c r="MD11" s="5">
        <f t="shared" si="51"/>
        <v>0</v>
      </c>
      <c r="ME11" s="9"/>
      <c r="MF11" s="1">
        <v>5</v>
      </c>
      <c r="MG11" s="2" t="s">
        <v>8</v>
      </c>
      <c r="MH11" s="5">
        <v>0</v>
      </c>
      <c r="MI11" s="5">
        <v>0</v>
      </c>
      <c r="MJ11" s="5">
        <v>0</v>
      </c>
      <c r="MK11" s="5">
        <f t="shared" si="52"/>
        <v>0</v>
      </c>
      <c r="ML11" s="9"/>
      <c r="MM11" s="1">
        <v>5</v>
      </c>
      <c r="MN11" s="2" t="s">
        <v>8</v>
      </c>
      <c r="MO11" s="5">
        <v>0</v>
      </c>
      <c r="MP11" s="5">
        <v>0</v>
      </c>
      <c r="MQ11" s="5">
        <v>0</v>
      </c>
      <c r="MR11" s="5">
        <f t="shared" si="53"/>
        <v>0</v>
      </c>
      <c r="MS11" s="9"/>
      <c r="MT11" s="1">
        <v>5</v>
      </c>
      <c r="MU11" s="2" t="s">
        <v>8</v>
      </c>
      <c r="MV11" s="5">
        <v>0</v>
      </c>
      <c r="MW11" s="5">
        <v>0</v>
      </c>
      <c r="MX11" s="5">
        <v>0</v>
      </c>
      <c r="MY11" s="5">
        <f t="shared" si="54"/>
        <v>0</v>
      </c>
      <c r="MZ11" s="9"/>
      <c r="NA11" s="1">
        <v>5</v>
      </c>
      <c r="NB11" s="2" t="s">
        <v>8</v>
      </c>
      <c r="NC11" s="5">
        <v>6</v>
      </c>
      <c r="ND11" s="5">
        <v>35625</v>
      </c>
      <c r="NE11" s="5">
        <v>0</v>
      </c>
      <c r="NF11" s="5">
        <f t="shared" si="55"/>
        <v>35625</v>
      </c>
      <c r="NG11" s="9"/>
      <c r="NH11" s="1">
        <v>5</v>
      </c>
      <c r="NI11" s="2" t="s">
        <v>8</v>
      </c>
      <c r="NJ11" s="5">
        <v>105</v>
      </c>
      <c r="NK11" s="5">
        <v>168033.88918773556</v>
      </c>
      <c r="NL11" s="5">
        <v>0</v>
      </c>
      <c r="NM11" s="5">
        <f t="shared" si="56"/>
        <v>168033.88918773556</v>
      </c>
      <c r="NN11" s="9"/>
      <c r="NO11" s="1">
        <v>5</v>
      </c>
      <c r="NP11" s="2" t="s">
        <v>8</v>
      </c>
      <c r="NQ11" s="5">
        <v>6</v>
      </c>
      <c r="NR11" s="5">
        <v>141300</v>
      </c>
      <c r="NS11" s="5">
        <v>0</v>
      </c>
      <c r="NT11" s="5">
        <f t="shared" si="57"/>
        <v>141300</v>
      </c>
      <c r="NU11" s="9"/>
      <c r="NV11" s="1">
        <v>5</v>
      </c>
      <c r="NW11" s="2" t="s">
        <v>8</v>
      </c>
      <c r="NX11" s="5">
        <v>0</v>
      </c>
      <c r="NY11" s="5">
        <v>0</v>
      </c>
      <c r="NZ11" s="5">
        <v>0</v>
      </c>
      <c r="OA11" s="5">
        <f t="shared" si="58"/>
        <v>0</v>
      </c>
      <c r="OB11" s="9"/>
      <c r="OC11" s="1">
        <v>5</v>
      </c>
      <c r="OD11" s="2" t="s">
        <v>8</v>
      </c>
      <c r="OE11" s="5">
        <v>2</v>
      </c>
      <c r="OF11" s="5">
        <v>28500</v>
      </c>
      <c r="OG11" s="5">
        <v>0</v>
      </c>
      <c r="OH11" s="5">
        <f t="shared" si="59"/>
        <v>28500</v>
      </c>
      <c r="OI11" s="9"/>
      <c r="OJ11" s="1">
        <v>5</v>
      </c>
      <c r="OK11" s="2" t="s">
        <v>8</v>
      </c>
      <c r="OL11" s="5">
        <v>19.266666666666666</v>
      </c>
      <c r="OM11" s="5">
        <v>174900</v>
      </c>
      <c r="ON11" s="5">
        <v>0</v>
      </c>
      <c r="OO11" s="5">
        <f t="shared" si="60"/>
        <v>174900</v>
      </c>
      <c r="OP11" s="9"/>
      <c r="OQ11" s="1">
        <v>5</v>
      </c>
      <c r="OR11" s="2" t="s">
        <v>8</v>
      </c>
      <c r="OS11" s="5">
        <v>0</v>
      </c>
      <c r="OT11" s="5">
        <v>0</v>
      </c>
      <c r="OU11" s="5">
        <v>0</v>
      </c>
      <c r="OV11" s="5">
        <f t="shared" si="61"/>
        <v>0</v>
      </c>
      <c r="OW11" s="9"/>
      <c r="OX11" s="1">
        <v>5</v>
      </c>
      <c r="OY11" s="2" t="s">
        <v>8</v>
      </c>
      <c r="OZ11" s="5">
        <v>0</v>
      </c>
      <c r="PA11" s="5">
        <v>0</v>
      </c>
      <c r="PB11" s="5">
        <v>0</v>
      </c>
      <c r="PC11" s="5">
        <f t="shared" si="62"/>
        <v>0</v>
      </c>
      <c r="PD11" s="9"/>
      <c r="PE11" s="1">
        <v>5</v>
      </c>
      <c r="PF11" s="2" t="s">
        <v>8</v>
      </c>
      <c r="PG11" s="5">
        <v>0</v>
      </c>
      <c r="PH11" s="5">
        <v>0</v>
      </c>
      <c r="PI11" s="5">
        <v>0</v>
      </c>
      <c r="PJ11" s="5">
        <f t="shared" si="63"/>
        <v>0</v>
      </c>
      <c r="PK11" s="9"/>
      <c r="PL11" s="1">
        <v>5</v>
      </c>
      <c r="PM11" s="2" t="s">
        <v>8</v>
      </c>
      <c r="PN11" s="5">
        <v>0</v>
      </c>
      <c r="PO11" s="5">
        <v>392894</v>
      </c>
      <c r="PP11" s="5">
        <v>0</v>
      </c>
      <c r="PQ11" s="5">
        <f t="shared" si="64"/>
        <v>392894</v>
      </c>
      <c r="PR11" s="9"/>
      <c r="PS11" s="1">
        <v>5</v>
      </c>
      <c r="PT11" s="2" t="s">
        <v>8</v>
      </c>
      <c r="PU11" s="5">
        <v>1</v>
      </c>
      <c r="PV11" s="5">
        <v>7200</v>
      </c>
      <c r="PW11" s="5">
        <v>0</v>
      </c>
      <c r="PX11" s="5">
        <f t="shared" si="65"/>
        <v>7200</v>
      </c>
      <c r="PY11" s="9"/>
      <c r="PZ11" s="1">
        <v>5</v>
      </c>
      <c r="QA11" s="2" t="s">
        <v>8</v>
      </c>
      <c r="QB11" s="5">
        <v>0</v>
      </c>
      <c r="QC11" s="5">
        <v>0</v>
      </c>
      <c r="QD11" s="5">
        <v>0</v>
      </c>
      <c r="QE11" s="5">
        <f t="shared" si="66"/>
        <v>0</v>
      </c>
      <c r="QF11" s="9"/>
      <c r="QG11" s="1">
        <v>5</v>
      </c>
      <c r="QH11" s="2" t="s">
        <v>8</v>
      </c>
      <c r="QI11" s="5">
        <v>1</v>
      </c>
      <c r="QJ11" s="5">
        <v>5000</v>
      </c>
      <c r="QK11" s="5">
        <v>0</v>
      </c>
      <c r="QL11" s="5">
        <f t="shared" si="67"/>
        <v>5000</v>
      </c>
      <c r="QM11" s="9"/>
      <c r="QN11" s="1">
        <v>5</v>
      </c>
      <c r="QO11" s="2" t="s">
        <v>8</v>
      </c>
      <c r="QP11" s="5">
        <v>0</v>
      </c>
      <c r="QQ11" s="5">
        <v>0</v>
      </c>
      <c r="QR11" s="5">
        <v>0</v>
      </c>
      <c r="QS11" s="5">
        <f t="shared" si="68"/>
        <v>0</v>
      </c>
      <c r="QT11" s="9"/>
      <c r="QU11" s="1">
        <v>5</v>
      </c>
      <c r="QV11" s="2" t="s">
        <v>8</v>
      </c>
      <c r="QW11" s="5">
        <v>0</v>
      </c>
      <c r="QX11" s="5">
        <v>0</v>
      </c>
      <c r="QY11" s="5">
        <v>0</v>
      </c>
      <c r="QZ11" s="5">
        <f t="shared" si="69"/>
        <v>0</v>
      </c>
      <c r="RA11" s="9"/>
      <c r="RB11" s="1">
        <v>5</v>
      </c>
      <c r="RC11" s="2" t="s">
        <v>8</v>
      </c>
      <c r="RD11" s="5">
        <v>0</v>
      </c>
      <c r="RE11" s="5">
        <v>0</v>
      </c>
      <c r="RF11" s="5">
        <v>0</v>
      </c>
      <c r="RG11" s="5">
        <f t="shared" si="70"/>
        <v>0</v>
      </c>
      <c r="RH11" s="9"/>
      <c r="RI11" s="1">
        <v>5</v>
      </c>
      <c r="RJ11" s="2" t="s">
        <v>8</v>
      </c>
      <c r="RK11" s="5">
        <v>119</v>
      </c>
      <c r="RL11" s="5">
        <v>21658</v>
      </c>
      <c r="RM11" s="5">
        <v>0</v>
      </c>
      <c r="RN11" s="5">
        <f t="shared" si="71"/>
        <v>21658</v>
      </c>
      <c r="RO11" s="9"/>
      <c r="RP11" s="1">
        <v>5</v>
      </c>
      <c r="RQ11" s="2" t="s">
        <v>8</v>
      </c>
      <c r="RR11" s="5">
        <v>2</v>
      </c>
      <c r="RS11" s="5">
        <v>9900</v>
      </c>
      <c r="RT11" s="5">
        <v>0</v>
      </c>
      <c r="RU11" s="5">
        <f t="shared" si="72"/>
        <v>9900</v>
      </c>
      <c r="RV11" s="9"/>
      <c r="RW11" s="1">
        <v>5</v>
      </c>
      <c r="RX11" s="2" t="s">
        <v>8</v>
      </c>
      <c r="RY11" s="5">
        <v>0</v>
      </c>
      <c r="RZ11" s="5">
        <v>0</v>
      </c>
      <c r="SA11" s="5">
        <v>0</v>
      </c>
      <c r="SB11" s="5">
        <f t="shared" si="73"/>
        <v>0</v>
      </c>
      <c r="SC11" s="9"/>
      <c r="SD11" s="1">
        <v>5</v>
      </c>
      <c r="SE11" s="2" t="s">
        <v>8</v>
      </c>
      <c r="SF11" s="5">
        <v>0</v>
      </c>
      <c r="SG11" s="5">
        <v>90000</v>
      </c>
      <c r="SH11" s="5">
        <v>0</v>
      </c>
      <c r="SI11" s="5">
        <f t="shared" si="74"/>
        <v>90000</v>
      </c>
      <c r="SJ11" s="9"/>
      <c r="SK11" s="1">
        <v>5</v>
      </c>
      <c r="SL11" s="2" t="s">
        <v>8</v>
      </c>
      <c r="SM11" s="5">
        <v>0</v>
      </c>
      <c r="SN11" s="5">
        <v>0</v>
      </c>
      <c r="SO11" s="5">
        <v>0</v>
      </c>
      <c r="SP11" s="5">
        <f t="shared" si="75"/>
        <v>0</v>
      </c>
      <c r="SQ11" s="9"/>
      <c r="SR11" s="1">
        <v>5</v>
      </c>
      <c r="SS11" s="2" t="s">
        <v>8</v>
      </c>
      <c r="ST11" s="5">
        <v>0</v>
      </c>
      <c r="SU11" s="5">
        <v>0</v>
      </c>
      <c r="SV11" s="5">
        <v>0</v>
      </c>
      <c r="SW11" s="5">
        <f t="shared" si="76"/>
        <v>0</v>
      </c>
      <c r="SX11" s="9"/>
      <c r="SY11" s="1">
        <v>5</v>
      </c>
      <c r="SZ11" s="2" t="s">
        <v>8</v>
      </c>
      <c r="TA11" s="5">
        <v>0</v>
      </c>
      <c r="TB11" s="5">
        <v>0</v>
      </c>
      <c r="TC11" s="5">
        <v>0</v>
      </c>
      <c r="TD11" s="5">
        <f t="shared" si="77"/>
        <v>0</v>
      </c>
      <c r="TE11" s="9"/>
      <c r="TF11" s="1">
        <v>5</v>
      </c>
      <c r="TG11" s="2" t="s">
        <v>8</v>
      </c>
      <c r="TH11" s="5">
        <v>0</v>
      </c>
      <c r="TI11" s="5">
        <v>0</v>
      </c>
      <c r="TJ11" s="5">
        <v>0</v>
      </c>
      <c r="TK11" s="5">
        <f t="shared" si="78"/>
        <v>0</v>
      </c>
      <c r="TL11" s="9"/>
      <c r="TM11" s="1">
        <v>5</v>
      </c>
      <c r="TN11" s="2" t="s">
        <v>8</v>
      </c>
      <c r="TO11" s="5">
        <v>4</v>
      </c>
      <c r="TP11" s="5">
        <v>0</v>
      </c>
      <c r="TQ11" s="5">
        <v>140000</v>
      </c>
      <c r="TR11" s="5">
        <f t="shared" si="79"/>
        <v>140000</v>
      </c>
      <c r="TS11" s="9"/>
      <c r="TT11" s="1">
        <v>5</v>
      </c>
      <c r="TU11" s="2" t="s">
        <v>8</v>
      </c>
      <c r="TV11" s="5">
        <v>2</v>
      </c>
      <c r="TW11" s="5">
        <v>67800</v>
      </c>
      <c r="TX11" s="5">
        <v>0</v>
      </c>
      <c r="TY11" s="5">
        <f t="shared" si="80"/>
        <v>67800</v>
      </c>
      <c r="TZ11" s="9"/>
      <c r="UA11" s="1">
        <v>5</v>
      </c>
      <c r="UB11" s="2" t="s">
        <v>8</v>
      </c>
      <c r="UC11" s="5">
        <v>25</v>
      </c>
      <c r="UD11" s="5">
        <v>87500</v>
      </c>
      <c r="UE11" s="5">
        <v>0</v>
      </c>
      <c r="UF11" s="5">
        <f t="shared" si="81"/>
        <v>87500</v>
      </c>
      <c r="UG11" s="9"/>
      <c r="UH11" s="1">
        <v>5</v>
      </c>
      <c r="UI11" s="2" t="s">
        <v>8</v>
      </c>
      <c r="UJ11" s="5">
        <v>0</v>
      </c>
      <c r="UK11" s="5">
        <v>0</v>
      </c>
      <c r="UL11" s="5">
        <v>0</v>
      </c>
      <c r="UM11" s="5">
        <f t="shared" si="82"/>
        <v>0</v>
      </c>
      <c r="UN11" s="9"/>
      <c r="UO11" s="1">
        <v>5</v>
      </c>
      <c r="UP11" s="2" t="s">
        <v>8</v>
      </c>
      <c r="UQ11" s="5">
        <v>0</v>
      </c>
      <c r="UR11" s="5">
        <v>0</v>
      </c>
      <c r="US11" s="5">
        <v>0</v>
      </c>
      <c r="UT11" s="5">
        <f t="shared" si="83"/>
        <v>0</v>
      </c>
      <c r="UU11" s="9"/>
      <c r="UV11" s="1">
        <v>5</v>
      </c>
      <c r="UW11" s="2" t="s">
        <v>8</v>
      </c>
      <c r="UX11" s="5">
        <v>0</v>
      </c>
      <c r="UY11" s="5">
        <v>100000</v>
      </c>
      <c r="UZ11" s="5">
        <v>0</v>
      </c>
      <c r="VA11" s="5">
        <f t="shared" si="84"/>
        <v>100000</v>
      </c>
      <c r="VB11" s="9"/>
      <c r="VC11" s="1">
        <v>5</v>
      </c>
      <c r="VD11" s="2" t="s">
        <v>8</v>
      </c>
      <c r="VE11" s="5">
        <v>1</v>
      </c>
      <c r="VF11" s="5">
        <v>40000</v>
      </c>
      <c r="VG11" s="5">
        <v>0</v>
      </c>
      <c r="VH11" s="5">
        <f t="shared" si="85"/>
        <v>40000</v>
      </c>
      <c r="VI11" s="9"/>
      <c r="VJ11" s="1">
        <v>5</v>
      </c>
      <c r="VK11" s="2" t="s">
        <v>8</v>
      </c>
      <c r="VL11" s="5">
        <v>1</v>
      </c>
      <c r="VM11" s="5">
        <v>55000</v>
      </c>
      <c r="VN11" s="5">
        <v>0</v>
      </c>
      <c r="VO11" s="5">
        <f t="shared" si="86"/>
        <v>55000</v>
      </c>
      <c r="VP11" s="9"/>
      <c r="VQ11" s="1">
        <v>5</v>
      </c>
      <c r="VR11" s="2" t="s">
        <v>8</v>
      </c>
      <c r="VS11" s="5">
        <v>0</v>
      </c>
      <c r="VT11" s="5">
        <v>0</v>
      </c>
      <c r="VU11" s="5">
        <v>0</v>
      </c>
      <c r="VV11" s="5">
        <f t="shared" si="87"/>
        <v>0</v>
      </c>
      <c r="VW11" s="9"/>
      <c r="VX11" s="1">
        <v>5</v>
      </c>
      <c r="VY11" s="2" t="s">
        <v>8</v>
      </c>
      <c r="VZ11" s="5">
        <v>0</v>
      </c>
      <c r="WA11" s="5">
        <v>0</v>
      </c>
      <c r="WB11" s="5">
        <v>0</v>
      </c>
      <c r="WC11" s="5">
        <f t="shared" si="88"/>
        <v>0</v>
      </c>
      <c r="WD11" s="9"/>
      <c r="WE11" s="1">
        <v>5</v>
      </c>
      <c r="WF11" s="2" t="s">
        <v>8</v>
      </c>
      <c r="WG11" s="5">
        <v>0</v>
      </c>
      <c r="WH11" s="5">
        <v>0</v>
      </c>
      <c r="WI11" s="5">
        <v>0</v>
      </c>
      <c r="WJ11" s="5">
        <f t="shared" si="89"/>
        <v>0</v>
      </c>
      <c r="WK11" s="9"/>
      <c r="WL11" s="1">
        <v>5</v>
      </c>
      <c r="WM11" s="2" t="s">
        <v>8</v>
      </c>
      <c r="WN11" s="5">
        <v>1</v>
      </c>
      <c r="WO11" s="5">
        <v>50000</v>
      </c>
      <c r="WP11" s="5">
        <v>0</v>
      </c>
      <c r="WQ11" s="5">
        <f t="shared" si="90"/>
        <v>50000</v>
      </c>
      <c r="WR11" s="9"/>
      <c r="WS11" s="1">
        <v>5</v>
      </c>
      <c r="WT11" s="2" t="s">
        <v>8</v>
      </c>
      <c r="WU11" s="5">
        <v>2</v>
      </c>
      <c r="WV11" s="5">
        <v>40000</v>
      </c>
      <c r="WW11" s="5">
        <v>0</v>
      </c>
      <c r="WX11" s="5">
        <f t="shared" si="91"/>
        <v>40000</v>
      </c>
      <c r="WY11" s="9"/>
      <c r="WZ11" s="1">
        <v>5</v>
      </c>
      <c r="XA11" s="2" t="s">
        <v>8</v>
      </c>
      <c r="XB11" s="5">
        <v>0</v>
      </c>
      <c r="XC11" s="5">
        <v>0</v>
      </c>
      <c r="XD11" s="5">
        <v>0</v>
      </c>
      <c r="XE11" s="5">
        <f t="shared" si="92"/>
        <v>0</v>
      </c>
      <c r="XF11" s="9"/>
      <c r="XG11" s="1">
        <v>5</v>
      </c>
      <c r="XH11" s="2" t="s">
        <v>8</v>
      </c>
      <c r="XI11" s="5">
        <v>0</v>
      </c>
      <c r="XJ11" s="5">
        <v>0</v>
      </c>
      <c r="XK11" s="5">
        <v>0</v>
      </c>
      <c r="XL11" s="5">
        <f t="shared" si="93"/>
        <v>0</v>
      </c>
      <c r="XM11" s="9"/>
      <c r="XN11" s="1">
        <v>5</v>
      </c>
      <c r="XO11" s="2" t="s">
        <v>8</v>
      </c>
      <c r="XP11" s="5">
        <v>1</v>
      </c>
      <c r="XQ11" s="5">
        <v>25000</v>
      </c>
      <c r="XR11" s="5">
        <v>0</v>
      </c>
      <c r="XS11" s="5">
        <f t="shared" si="94"/>
        <v>25000</v>
      </c>
      <c r="XT11" s="9"/>
      <c r="XU11" s="1">
        <v>5</v>
      </c>
      <c r="XV11" s="2" t="s">
        <v>8</v>
      </c>
      <c r="XW11" s="5">
        <v>0</v>
      </c>
      <c r="XX11" s="5">
        <v>0</v>
      </c>
      <c r="XY11" s="5">
        <v>0</v>
      </c>
      <c r="XZ11" s="5">
        <f t="shared" si="95"/>
        <v>0</v>
      </c>
      <c r="YA11" s="9"/>
      <c r="YB11" s="1">
        <v>5</v>
      </c>
      <c r="YC11" s="2" t="s">
        <v>8</v>
      </c>
      <c r="YD11" s="5">
        <v>0</v>
      </c>
      <c r="YE11" s="5">
        <v>0</v>
      </c>
      <c r="YF11" s="5">
        <v>0</v>
      </c>
      <c r="YG11" s="5">
        <f t="shared" si="96"/>
        <v>0</v>
      </c>
      <c r="YH11" s="9"/>
      <c r="YI11" s="1">
        <v>5</v>
      </c>
      <c r="YJ11" s="2" t="s">
        <v>8</v>
      </c>
      <c r="YK11" s="5">
        <v>5080</v>
      </c>
      <c r="YL11" s="5">
        <v>254000</v>
      </c>
      <c r="YM11" s="5">
        <v>0</v>
      </c>
      <c r="YN11" s="5">
        <f t="shared" si="97"/>
        <v>254000</v>
      </c>
      <c r="YO11" s="9"/>
      <c r="YP11" s="1">
        <v>5</v>
      </c>
      <c r="YQ11" s="2" t="s">
        <v>8</v>
      </c>
      <c r="YR11" s="5">
        <v>0</v>
      </c>
      <c r="YS11" s="5">
        <v>0</v>
      </c>
      <c r="YT11" s="5">
        <v>0</v>
      </c>
      <c r="YU11" s="5">
        <f t="shared" si="98"/>
        <v>0</v>
      </c>
      <c r="YV11" s="9"/>
      <c r="YW11" s="1">
        <v>5</v>
      </c>
      <c r="YX11" s="2" t="s">
        <v>8</v>
      </c>
      <c r="YY11" s="5">
        <v>0</v>
      </c>
      <c r="YZ11" s="5">
        <v>0</v>
      </c>
      <c r="ZA11" s="5">
        <v>0</v>
      </c>
      <c r="ZB11" s="5">
        <f t="shared" si="99"/>
        <v>0</v>
      </c>
      <c r="ZC11" s="9"/>
      <c r="ZD11" s="1">
        <v>5</v>
      </c>
      <c r="ZE11" s="2" t="s">
        <v>8</v>
      </c>
      <c r="ZF11" s="5">
        <v>1</v>
      </c>
      <c r="ZG11" s="5">
        <v>40000</v>
      </c>
      <c r="ZH11" s="5">
        <v>0</v>
      </c>
      <c r="ZI11" s="5">
        <f t="shared" si="100"/>
        <v>40000</v>
      </c>
      <c r="ZJ11" s="9"/>
      <c r="ZK11" s="1">
        <v>5</v>
      </c>
      <c r="ZL11" s="2" t="s">
        <v>8</v>
      </c>
      <c r="ZM11" s="5">
        <v>0</v>
      </c>
      <c r="ZN11" s="5">
        <v>0</v>
      </c>
      <c r="ZO11" s="5">
        <v>0</v>
      </c>
      <c r="ZP11" s="5">
        <f t="shared" si="101"/>
        <v>0</v>
      </c>
      <c r="ZQ11" s="9"/>
      <c r="ZR11" s="1">
        <v>5</v>
      </c>
      <c r="ZS11" s="2" t="s">
        <v>8</v>
      </c>
      <c r="ZT11" s="5">
        <v>2</v>
      </c>
      <c r="ZU11" s="5">
        <v>43600</v>
      </c>
      <c r="ZV11" s="5">
        <v>0</v>
      </c>
      <c r="ZW11" s="5">
        <f t="shared" si="102"/>
        <v>43600</v>
      </c>
      <c r="ZX11" s="9"/>
      <c r="ZY11" s="1">
        <v>5</v>
      </c>
      <c r="ZZ11" s="2" t="s">
        <v>8</v>
      </c>
      <c r="AAA11" s="5">
        <v>18</v>
      </c>
      <c r="AAB11" s="5">
        <v>167620</v>
      </c>
      <c r="AAC11" s="5">
        <v>0</v>
      </c>
      <c r="AAD11" s="5">
        <f t="shared" si="103"/>
        <v>167620</v>
      </c>
      <c r="AAE11" s="9"/>
      <c r="AAF11" s="1">
        <v>5</v>
      </c>
      <c r="AAG11" s="2" t="s">
        <v>8</v>
      </c>
      <c r="AAH11" s="5">
        <v>0</v>
      </c>
      <c r="AAI11" s="5">
        <v>0</v>
      </c>
      <c r="AAJ11" s="5">
        <v>0</v>
      </c>
      <c r="AAK11" s="5">
        <f t="shared" si="104"/>
        <v>0</v>
      </c>
      <c r="AAL11" s="9"/>
      <c r="AAM11" s="1">
        <v>5</v>
      </c>
      <c r="AAN11" s="2" t="s">
        <v>8</v>
      </c>
      <c r="AAO11" s="5">
        <v>16</v>
      </c>
      <c r="AAP11" s="5">
        <v>288000</v>
      </c>
      <c r="AAQ11" s="5">
        <v>0</v>
      </c>
      <c r="AAR11" s="5">
        <f t="shared" si="105"/>
        <v>288000</v>
      </c>
      <c r="AAS11" s="9"/>
      <c r="AAT11" s="1">
        <v>5</v>
      </c>
      <c r="AAU11" s="2" t="s">
        <v>8</v>
      </c>
      <c r="AAV11" s="5">
        <v>0</v>
      </c>
      <c r="AAW11" s="5">
        <v>0</v>
      </c>
      <c r="AAX11" s="5">
        <v>0</v>
      </c>
      <c r="AAY11" s="5">
        <f t="shared" si="106"/>
        <v>0</v>
      </c>
      <c r="AAZ11" s="9"/>
      <c r="ABA11" s="1">
        <v>5</v>
      </c>
      <c r="ABB11" s="2" t="s">
        <v>8</v>
      </c>
      <c r="ABC11" s="5">
        <v>3</v>
      </c>
      <c r="ABD11" s="5">
        <v>27900</v>
      </c>
      <c r="ABE11" s="5">
        <v>0</v>
      </c>
      <c r="ABF11" s="5">
        <f t="shared" si="107"/>
        <v>27900</v>
      </c>
      <c r="ABG11" s="9"/>
      <c r="ABH11" s="1">
        <v>5</v>
      </c>
      <c r="ABI11" s="2" t="s">
        <v>8</v>
      </c>
      <c r="ABJ11" s="5">
        <v>0</v>
      </c>
      <c r="ABK11" s="5">
        <v>0</v>
      </c>
      <c r="ABL11" s="5">
        <v>0</v>
      </c>
      <c r="ABM11" s="5">
        <f t="shared" si="108"/>
        <v>0</v>
      </c>
      <c r="ABN11" s="9"/>
      <c r="ABO11" s="1">
        <v>5</v>
      </c>
      <c r="ABP11" s="2" t="s">
        <v>8</v>
      </c>
      <c r="ABQ11" s="5">
        <v>0</v>
      </c>
      <c r="ABR11" s="5">
        <v>0</v>
      </c>
      <c r="ABS11" s="5">
        <v>0</v>
      </c>
      <c r="ABT11" s="5">
        <f t="shared" si="109"/>
        <v>0</v>
      </c>
      <c r="ABU11" s="9"/>
      <c r="ABV11" s="1">
        <v>5</v>
      </c>
      <c r="ABW11" s="2" t="s">
        <v>8</v>
      </c>
      <c r="ABX11" s="5">
        <v>0</v>
      </c>
      <c r="ABY11" s="5">
        <f t="shared" si="0"/>
        <v>8219866.6891877353</v>
      </c>
      <c r="ABZ11" s="5">
        <f t="shared" si="1"/>
        <v>140000</v>
      </c>
      <c r="ACA11" s="5">
        <f t="shared" si="2"/>
        <v>8359866.6891877353</v>
      </c>
      <c r="ACB11" s="9"/>
    </row>
    <row r="12" spans="1:756" ht="16.5" hidden="1">
      <c r="A12" s="1">
        <v>6</v>
      </c>
      <c r="B12" s="2" t="s">
        <v>9</v>
      </c>
      <c r="C12" s="5">
        <v>0</v>
      </c>
      <c r="D12" s="5">
        <v>0</v>
      </c>
      <c r="E12" s="5">
        <v>0</v>
      </c>
      <c r="F12" s="5">
        <f t="shared" si="3"/>
        <v>0</v>
      </c>
      <c r="G12" s="9"/>
      <c r="H12" s="1">
        <v>6</v>
      </c>
      <c r="I12" s="2" t="s">
        <v>9</v>
      </c>
      <c r="J12" s="5">
        <v>0</v>
      </c>
      <c r="K12" s="5">
        <v>739104</v>
      </c>
      <c r="L12" s="5">
        <v>0</v>
      </c>
      <c r="M12" s="5">
        <f t="shared" si="4"/>
        <v>739104</v>
      </c>
      <c r="N12" s="9"/>
      <c r="O12" s="1">
        <v>6</v>
      </c>
      <c r="P12" s="2" t="s">
        <v>9</v>
      </c>
      <c r="Q12" s="5">
        <v>7</v>
      </c>
      <c r="R12" s="5">
        <v>1539632</v>
      </c>
      <c r="S12" s="5">
        <v>0</v>
      </c>
      <c r="T12" s="5">
        <f t="shared" si="5"/>
        <v>1539632</v>
      </c>
      <c r="U12" s="9"/>
      <c r="V12" s="1">
        <v>6</v>
      </c>
      <c r="W12" s="2" t="s">
        <v>9</v>
      </c>
      <c r="X12" s="5">
        <v>1</v>
      </c>
      <c r="Y12" s="5">
        <v>14100</v>
      </c>
      <c r="Z12" s="5">
        <v>0</v>
      </c>
      <c r="AA12" s="5">
        <f t="shared" si="6"/>
        <v>14100</v>
      </c>
      <c r="AB12" s="9"/>
      <c r="AC12" s="1">
        <v>6</v>
      </c>
      <c r="AD12" s="2" t="s">
        <v>9</v>
      </c>
      <c r="AE12" s="5">
        <v>0</v>
      </c>
      <c r="AF12" s="5">
        <v>0</v>
      </c>
      <c r="AG12" s="5">
        <v>0</v>
      </c>
      <c r="AH12" s="5">
        <f t="shared" si="7"/>
        <v>0</v>
      </c>
      <c r="AI12" s="9"/>
      <c r="AJ12" s="1">
        <v>6</v>
      </c>
      <c r="AK12" s="2" t="s">
        <v>9</v>
      </c>
      <c r="AL12" s="5"/>
      <c r="AM12" s="5">
        <v>0</v>
      </c>
      <c r="AN12" s="5">
        <v>0</v>
      </c>
      <c r="AO12" s="5">
        <f t="shared" si="8"/>
        <v>0</v>
      </c>
      <c r="AP12" s="9"/>
      <c r="AQ12" s="1">
        <v>6</v>
      </c>
      <c r="AR12" s="2" t="s">
        <v>9</v>
      </c>
      <c r="AS12" s="5">
        <v>0</v>
      </c>
      <c r="AT12" s="5">
        <v>0</v>
      </c>
      <c r="AU12" s="5">
        <v>0</v>
      </c>
      <c r="AV12" s="5">
        <f t="shared" si="9"/>
        <v>0</v>
      </c>
      <c r="AW12" s="9"/>
      <c r="AX12" s="1">
        <v>6</v>
      </c>
      <c r="AY12" s="2" t="s">
        <v>9</v>
      </c>
      <c r="AZ12" s="5">
        <v>5</v>
      </c>
      <c r="BA12" s="5">
        <v>994500</v>
      </c>
      <c r="BB12" s="5">
        <v>0</v>
      </c>
      <c r="BC12" s="5">
        <f t="shared" si="10"/>
        <v>994500</v>
      </c>
      <c r="BD12" s="9"/>
      <c r="BE12" s="1">
        <v>6</v>
      </c>
      <c r="BF12" s="2" t="s">
        <v>9</v>
      </c>
      <c r="BG12" s="5">
        <v>0</v>
      </c>
      <c r="BH12" s="5">
        <v>0</v>
      </c>
      <c r="BI12" s="5">
        <v>0</v>
      </c>
      <c r="BJ12" s="5">
        <f t="shared" si="11"/>
        <v>0</v>
      </c>
      <c r="BK12" s="9"/>
      <c r="BL12" s="1">
        <v>6</v>
      </c>
      <c r="BM12" s="2" t="s">
        <v>9</v>
      </c>
      <c r="BN12" s="5">
        <v>0</v>
      </c>
      <c r="BO12" s="5">
        <v>0</v>
      </c>
      <c r="BP12" s="5">
        <v>0</v>
      </c>
      <c r="BQ12" s="5">
        <f t="shared" si="12"/>
        <v>0</v>
      </c>
      <c r="BR12" s="9"/>
      <c r="BS12" s="1">
        <v>6</v>
      </c>
      <c r="BT12" s="2" t="s">
        <v>9</v>
      </c>
      <c r="BU12" s="5">
        <v>0</v>
      </c>
      <c r="BV12" s="5">
        <v>0</v>
      </c>
      <c r="BW12" s="5">
        <v>0</v>
      </c>
      <c r="BX12" s="5">
        <f t="shared" si="13"/>
        <v>0</v>
      </c>
      <c r="BY12" s="9"/>
      <c r="BZ12" s="1">
        <v>6</v>
      </c>
      <c r="CA12" s="2" t="s">
        <v>9</v>
      </c>
      <c r="CB12" s="5">
        <v>0</v>
      </c>
      <c r="CC12" s="5">
        <v>0</v>
      </c>
      <c r="CD12" s="5">
        <v>0</v>
      </c>
      <c r="CE12" s="5">
        <f t="shared" si="14"/>
        <v>0</v>
      </c>
      <c r="CF12" s="9"/>
      <c r="CG12" s="1">
        <v>6</v>
      </c>
      <c r="CH12" s="2" t="s">
        <v>9</v>
      </c>
      <c r="CI12" s="5">
        <v>0</v>
      </c>
      <c r="CJ12" s="5">
        <v>0</v>
      </c>
      <c r="CK12" s="5">
        <v>0</v>
      </c>
      <c r="CL12" s="5">
        <f t="shared" si="15"/>
        <v>0</v>
      </c>
      <c r="CM12" s="9"/>
      <c r="CN12" s="1">
        <v>6</v>
      </c>
      <c r="CO12" s="2" t="s">
        <v>9</v>
      </c>
      <c r="CP12" s="5">
        <v>0</v>
      </c>
      <c r="CQ12" s="5">
        <v>0</v>
      </c>
      <c r="CR12" s="5">
        <v>0</v>
      </c>
      <c r="CS12" s="5">
        <f t="shared" si="16"/>
        <v>0</v>
      </c>
      <c r="CT12" s="9"/>
      <c r="CU12" s="1">
        <v>6</v>
      </c>
      <c r="CV12" s="2" t="s">
        <v>9</v>
      </c>
      <c r="CW12" s="5">
        <v>0</v>
      </c>
      <c r="CX12" s="5">
        <v>0</v>
      </c>
      <c r="CY12" s="5">
        <v>0</v>
      </c>
      <c r="CZ12" s="5">
        <f t="shared" si="17"/>
        <v>0</v>
      </c>
      <c r="DA12" s="9"/>
      <c r="DB12" s="1">
        <v>6</v>
      </c>
      <c r="DC12" s="2" t="s">
        <v>9</v>
      </c>
      <c r="DD12" s="5">
        <v>10</v>
      </c>
      <c r="DE12" s="5">
        <v>736500</v>
      </c>
      <c r="DF12" s="5">
        <v>0</v>
      </c>
      <c r="DG12" s="5">
        <f t="shared" si="18"/>
        <v>736500</v>
      </c>
      <c r="DH12" s="9"/>
      <c r="DI12" s="1">
        <v>6</v>
      </c>
      <c r="DJ12" s="2" t="s">
        <v>9</v>
      </c>
      <c r="DK12" s="5">
        <v>0</v>
      </c>
      <c r="DL12" s="5">
        <v>0</v>
      </c>
      <c r="DM12" s="5">
        <v>0</v>
      </c>
      <c r="DN12" s="5">
        <f t="shared" si="19"/>
        <v>0</v>
      </c>
      <c r="DO12" s="9"/>
      <c r="DP12" s="1">
        <v>6</v>
      </c>
      <c r="DQ12" s="2" t="s">
        <v>9</v>
      </c>
      <c r="DR12" s="5">
        <v>1</v>
      </c>
      <c r="DS12" s="5">
        <v>23600</v>
      </c>
      <c r="DT12" s="5">
        <v>0</v>
      </c>
      <c r="DU12" s="5">
        <f t="shared" si="20"/>
        <v>23600</v>
      </c>
      <c r="DV12" s="9"/>
      <c r="DW12" s="1">
        <v>6</v>
      </c>
      <c r="DX12" s="2" t="s">
        <v>9</v>
      </c>
      <c r="DY12" s="5">
        <v>1</v>
      </c>
      <c r="DZ12" s="5">
        <v>192500</v>
      </c>
      <c r="EA12" s="5">
        <v>0</v>
      </c>
      <c r="EB12" s="5">
        <f t="shared" si="21"/>
        <v>192500</v>
      </c>
      <c r="EC12" s="9"/>
      <c r="ED12" s="1">
        <v>6</v>
      </c>
      <c r="EE12" s="2" t="s">
        <v>9</v>
      </c>
      <c r="EF12" s="5">
        <v>3088</v>
      </c>
      <c r="EG12" s="5">
        <v>110200</v>
      </c>
      <c r="EH12" s="5">
        <v>0</v>
      </c>
      <c r="EI12" s="5">
        <f t="shared" si="22"/>
        <v>110200</v>
      </c>
      <c r="EJ12" s="9"/>
      <c r="EK12" s="1">
        <v>6</v>
      </c>
      <c r="EL12" s="2" t="s">
        <v>9</v>
      </c>
      <c r="EM12" s="5">
        <v>17</v>
      </c>
      <c r="EN12" s="5">
        <v>96000</v>
      </c>
      <c r="EO12" s="5">
        <v>0</v>
      </c>
      <c r="EP12" s="5">
        <f t="shared" si="23"/>
        <v>96000</v>
      </c>
      <c r="EQ12" s="9"/>
      <c r="ER12" s="1">
        <v>6</v>
      </c>
      <c r="ES12" s="2" t="s">
        <v>9</v>
      </c>
      <c r="ET12" s="5">
        <v>18</v>
      </c>
      <c r="EU12" s="5">
        <v>88000</v>
      </c>
      <c r="EV12" s="5">
        <v>0</v>
      </c>
      <c r="EW12" s="5">
        <f t="shared" si="24"/>
        <v>88000</v>
      </c>
      <c r="EX12" s="9"/>
      <c r="EY12" s="1">
        <v>6</v>
      </c>
      <c r="EZ12" s="2" t="s">
        <v>9</v>
      </c>
      <c r="FA12" s="5">
        <v>0</v>
      </c>
      <c r="FB12" s="5">
        <v>0</v>
      </c>
      <c r="FC12" s="5">
        <v>0</v>
      </c>
      <c r="FD12" s="5">
        <f t="shared" si="25"/>
        <v>0</v>
      </c>
      <c r="FE12" s="9"/>
      <c r="FF12" s="1">
        <v>6</v>
      </c>
      <c r="FG12" s="2" t="s">
        <v>9</v>
      </c>
      <c r="FH12" s="5">
        <v>0</v>
      </c>
      <c r="FI12" s="5">
        <v>0</v>
      </c>
      <c r="FJ12" s="5">
        <v>0</v>
      </c>
      <c r="FK12" s="5">
        <f t="shared" si="26"/>
        <v>0</v>
      </c>
      <c r="FL12" s="9"/>
      <c r="FM12" s="1">
        <v>6</v>
      </c>
      <c r="FN12" s="2" t="s">
        <v>9</v>
      </c>
      <c r="FO12" s="5">
        <v>0</v>
      </c>
      <c r="FP12" s="5">
        <v>0</v>
      </c>
      <c r="FQ12" s="5">
        <v>0</v>
      </c>
      <c r="FR12" s="5">
        <f t="shared" si="27"/>
        <v>0</v>
      </c>
      <c r="FS12" s="9"/>
      <c r="FT12" s="1">
        <v>6</v>
      </c>
      <c r="FU12" s="2" t="s">
        <v>9</v>
      </c>
      <c r="FV12" s="5">
        <v>0</v>
      </c>
      <c r="FW12" s="5">
        <v>0</v>
      </c>
      <c r="FX12" s="5">
        <v>0</v>
      </c>
      <c r="FY12" s="5">
        <f t="shared" si="28"/>
        <v>0</v>
      </c>
      <c r="FZ12" s="9"/>
      <c r="GA12" s="1">
        <v>6</v>
      </c>
      <c r="GB12" s="2" t="s">
        <v>9</v>
      </c>
      <c r="GC12" s="5">
        <v>1</v>
      </c>
      <c r="GD12" s="5">
        <v>90200</v>
      </c>
      <c r="GE12" s="5">
        <v>0</v>
      </c>
      <c r="GF12" s="5">
        <f t="shared" si="29"/>
        <v>90200</v>
      </c>
      <c r="GG12" s="9"/>
      <c r="GH12" s="1">
        <v>6</v>
      </c>
      <c r="GI12" s="2" t="s">
        <v>9</v>
      </c>
      <c r="GJ12" s="5">
        <v>1</v>
      </c>
      <c r="GK12" s="5">
        <v>68100</v>
      </c>
      <c r="GL12" s="5">
        <v>0</v>
      </c>
      <c r="GM12" s="5">
        <f t="shared" si="30"/>
        <v>68100</v>
      </c>
      <c r="GN12" s="9"/>
      <c r="GO12" s="1">
        <v>6</v>
      </c>
      <c r="GP12" s="2" t="s">
        <v>9</v>
      </c>
      <c r="GQ12" s="5">
        <v>0</v>
      </c>
      <c r="GR12" s="5">
        <v>0</v>
      </c>
      <c r="GS12" s="5">
        <v>0</v>
      </c>
      <c r="GT12" s="5">
        <f t="shared" si="31"/>
        <v>0</v>
      </c>
      <c r="GU12" s="9"/>
      <c r="GV12" s="1">
        <v>6</v>
      </c>
      <c r="GW12" s="2" t="s">
        <v>9</v>
      </c>
      <c r="GX12" s="5">
        <v>0</v>
      </c>
      <c r="GY12" s="5">
        <v>0</v>
      </c>
      <c r="GZ12" s="5">
        <v>0</v>
      </c>
      <c r="HA12" s="5">
        <f t="shared" si="32"/>
        <v>0</v>
      </c>
      <c r="HB12" s="9"/>
      <c r="HC12" s="1">
        <v>6</v>
      </c>
      <c r="HD12" s="2" t="s">
        <v>9</v>
      </c>
      <c r="HE12" s="5">
        <v>1</v>
      </c>
      <c r="HF12" s="5">
        <v>139900</v>
      </c>
      <c r="HG12" s="5">
        <v>0</v>
      </c>
      <c r="HH12" s="5">
        <f t="shared" si="33"/>
        <v>139900</v>
      </c>
      <c r="HI12" s="9"/>
      <c r="HJ12" s="1">
        <v>6</v>
      </c>
      <c r="HK12" s="2" t="s">
        <v>9</v>
      </c>
      <c r="HL12" s="5">
        <v>0</v>
      </c>
      <c r="HM12" s="5">
        <v>280100</v>
      </c>
      <c r="HN12" s="5">
        <v>0</v>
      </c>
      <c r="HO12" s="5">
        <f t="shared" si="34"/>
        <v>280100</v>
      </c>
      <c r="HP12" s="9"/>
      <c r="HQ12" s="1">
        <v>6</v>
      </c>
      <c r="HR12" s="2" t="s">
        <v>9</v>
      </c>
      <c r="HS12" s="5">
        <v>0</v>
      </c>
      <c r="HT12" s="5">
        <v>0</v>
      </c>
      <c r="HU12" s="5">
        <v>0</v>
      </c>
      <c r="HV12" s="5">
        <f t="shared" si="35"/>
        <v>0</v>
      </c>
      <c r="HW12" s="9"/>
      <c r="HX12" s="1">
        <v>6</v>
      </c>
      <c r="HY12" s="2" t="s">
        <v>9</v>
      </c>
      <c r="HZ12" s="5">
        <v>1</v>
      </c>
      <c r="IA12" s="5">
        <v>10000</v>
      </c>
      <c r="IB12" s="5">
        <v>0</v>
      </c>
      <c r="IC12" s="5">
        <f t="shared" si="36"/>
        <v>10000</v>
      </c>
      <c r="ID12" s="9"/>
      <c r="IE12" s="1">
        <v>6</v>
      </c>
      <c r="IF12" s="2" t="s">
        <v>9</v>
      </c>
      <c r="IG12" s="5">
        <v>0</v>
      </c>
      <c r="IH12" s="5">
        <v>37500</v>
      </c>
      <c r="II12" s="5">
        <v>0</v>
      </c>
      <c r="IJ12" s="5">
        <f t="shared" si="37"/>
        <v>37500</v>
      </c>
      <c r="IK12" s="9"/>
      <c r="IL12" s="1">
        <v>6</v>
      </c>
      <c r="IM12" s="2" t="s">
        <v>9</v>
      </c>
      <c r="IN12" s="5">
        <v>16</v>
      </c>
      <c r="IO12" s="5">
        <v>160000</v>
      </c>
      <c r="IP12" s="5">
        <v>0</v>
      </c>
      <c r="IQ12" s="5">
        <f t="shared" si="38"/>
        <v>160000</v>
      </c>
      <c r="IR12" s="9"/>
      <c r="IS12" s="1">
        <v>6</v>
      </c>
      <c r="IT12" s="2" t="s">
        <v>9</v>
      </c>
      <c r="IU12" s="5">
        <v>1</v>
      </c>
      <c r="IV12" s="5">
        <v>32000</v>
      </c>
      <c r="IW12" s="5">
        <v>0</v>
      </c>
      <c r="IX12" s="5">
        <f t="shared" si="39"/>
        <v>32000</v>
      </c>
      <c r="IY12" s="9"/>
      <c r="IZ12" s="1">
        <v>6</v>
      </c>
      <c r="JA12" s="2" t="s">
        <v>9</v>
      </c>
      <c r="JB12" s="5">
        <v>0</v>
      </c>
      <c r="JC12" s="5">
        <v>0</v>
      </c>
      <c r="JD12" s="5">
        <v>0</v>
      </c>
      <c r="JE12" s="5">
        <f t="shared" si="40"/>
        <v>0</v>
      </c>
      <c r="JF12" s="9"/>
      <c r="JG12" s="1">
        <v>6</v>
      </c>
      <c r="JH12" s="2" t="s">
        <v>9</v>
      </c>
      <c r="JI12" s="5">
        <v>0</v>
      </c>
      <c r="JJ12" s="5">
        <v>0</v>
      </c>
      <c r="JK12" s="5">
        <v>0</v>
      </c>
      <c r="JL12" s="5">
        <f t="shared" si="41"/>
        <v>0</v>
      </c>
      <c r="JM12" s="9"/>
      <c r="JN12" s="1">
        <v>6</v>
      </c>
      <c r="JO12" s="2" t="s">
        <v>9</v>
      </c>
      <c r="JP12" s="5">
        <v>0</v>
      </c>
      <c r="JQ12" s="5">
        <v>0</v>
      </c>
      <c r="JR12" s="5">
        <v>0</v>
      </c>
      <c r="JS12" s="5">
        <f t="shared" si="42"/>
        <v>0</v>
      </c>
      <c r="JT12" s="9"/>
      <c r="JU12" s="1">
        <v>6</v>
      </c>
      <c r="JV12" s="2" t="s">
        <v>9</v>
      </c>
      <c r="JW12" s="5">
        <v>0</v>
      </c>
      <c r="JX12" s="5">
        <v>0</v>
      </c>
      <c r="JY12" s="5">
        <v>0</v>
      </c>
      <c r="JZ12" s="5">
        <f t="shared" si="43"/>
        <v>0</v>
      </c>
      <c r="KA12" s="9"/>
      <c r="KB12" s="1">
        <v>6</v>
      </c>
      <c r="KC12" s="2" t="s">
        <v>9</v>
      </c>
      <c r="KD12" s="5">
        <v>0</v>
      </c>
      <c r="KE12" s="5">
        <v>0</v>
      </c>
      <c r="KF12" s="5">
        <v>0</v>
      </c>
      <c r="KG12" s="5">
        <f t="shared" si="44"/>
        <v>0</v>
      </c>
      <c r="KH12" s="9"/>
      <c r="KI12" s="1">
        <v>6</v>
      </c>
      <c r="KJ12" s="2" t="s">
        <v>9</v>
      </c>
      <c r="KK12" s="5">
        <v>0</v>
      </c>
      <c r="KL12" s="5">
        <v>0</v>
      </c>
      <c r="KM12" s="5">
        <v>0</v>
      </c>
      <c r="KN12" s="5">
        <f t="shared" si="45"/>
        <v>0</v>
      </c>
      <c r="KO12" s="9"/>
      <c r="KP12" s="1">
        <v>6</v>
      </c>
      <c r="KQ12" s="2" t="s">
        <v>9</v>
      </c>
      <c r="KR12" s="5">
        <v>1</v>
      </c>
      <c r="KS12" s="5">
        <v>32500</v>
      </c>
      <c r="KT12" s="5">
        <v>0</v>
      </c>
      <c r="KU12" s="5">
        <f t="shared" si="46"/>
        <v>32500</v>
      </c>
      <c r="KV12" s="9"/>
      <c r="KW12" s="1">
        <v>6</v>
      </c>
      <c r="KX12" s="2" t="s">
        <v>9</v>
      </c>
      <c r="KY12" s="5">
        <v>1</v>
      </c>
      <c r="KZ12" s="5">
        <v>32500</v>
      </c>
      <c r="LA12" s="5">
        <v>0</v>
      </c>
      <c r="LB12" s="5">
        <f t="shared" si="47"/>
        <v>32500</v>
      </c>
      <c r="LC12" s="9"/>
      <c r="LD12" s="1">
        <v>6</v>
      </c>
      <c r="LE12" s="2" t="s">
        <v>9</v>
      </c>
      <c r="LF12" s="5">
        <v>2</v>
      </c>
      <c r="LG12" s="5">
        <v>270000</v>
      </c>
      <c r="LH12" s="5">
        <v>0</v>
      </c>
      <c r="LI12" s="5">
        <f t="shared" si="48"/>
        <v>270000</v>
      </c>
      <c r="LJ12" s="9"/>
      <c r="LK12" s="1">
        <v>6</v>
      </c>
      <c r="LL12" s="2" t="s">
        <v>9</v>
      </c>
      <c r="LM12" s="5">
        <v>1</v>
      </c>
      <c r="LN12" s="5">
        <v>38500</v>
      </c>
      <c r="LO12" s="5">
        <v>0</v>
      </c>
      <c r="LP12" s="5">
        <f t="shared" si="49"/>
        <v>38500</v>
      </c>
      <c r="LQ12" s="9"/>
      <c r="LR12" s="1">
        <v>6</v>
      </c>
      <c r="LS12" s="2" t="s">
        <v>9</v>
      </c>
      <c r="LT12" s="5">
        <v>2</v>
      </c>
      <c r="LU12" s="5">
        <v>20000</v>
      </c>
      <c r="LV12" s="5">
        <v>0</v>
      </c>
      <c r="LW12" s="5">
        <f t="shared" si="50"/>
        <v>20000</v>
      </c>
      <c r="LX12" s="9"/>
      <c r="LY12" s="1">
        <v>6</v>
      </c>
      <c r="LZ12" s="2" t="s">
        <v>9</v>
      </c>
      <c r="MA12" s="5">
        <v>0</v>
      </c>
      <c r="MB12" s="5">
        <v>0</v>
      </c>
      <c r="MC12" s="5">
        <v>0</v>
      </c>
      <c r="MD12" s="5">
        <f t="shared" si="51"/>
        <v>0</v>
      </c>
      <c r="ME12" s="9"/>
      <c r="MF12" s="1">
        <v>6</v>
      </c>
      <c r="MG12" s="2" t="s">
        <v>9</v>
      </c>
      <c r="MH12" s="5">
        <v>0</v>
      </c>
      <c r="MI12" s="5">
        <v>0</v>
      </c>
      <c r="MJ12" s="5">
        <v>0</v>
      </c>
      <c r="MK12" s="5">
        <f t="shared" si="52"/>
        <v>0</v>
      </c>
      <c r="ML12" s="9"/>
      <c r="MM12" s="1">
        <v>6</v>
      </c>
      <c r="MN12" s="2" t="s">
        <v>9</v>
      </c>
      <c r="MO12" s="5">
        <v>0</v>
      </c>
      <c r="MP12" s="5">
        <v>0</v>
      </c>
      <c r="MQ12" s="5">
        <v>0</v>
      </c>
      <c r="MR12" s="5">
        <f t="shared" si="53"/>
        <v>0</v>
      </c>
      <c r="MS12" s="9"/>
      <c r="MT12" s="1">
        <v>6</v>
      </c>
      <c r="MU12" s="2" t="s">
        <v>9</v>
      </c>
      <c r="MV12" s="5">
        <v>0</v>
      </c>
      <c r="MW12" s="5">
        <v>0</v>
      </c>
      <c r="MX12" s="5">
        <v>0</v>
      </c>
      <c r="MY12" s="5">
        <f t="shared" si="54"/>
        <v>0</v>
      </c>
      <c r="MZ12" s="9"/>
      <c r="NA12" s="1">
        <v>6</v>
      </c>
      <c r="NB12" s="2" t="s">
        <v>9</v>
      </c>
      <c r="NC12" s="5">
        <v>5</v>
      </c>
      <c r="ND12" s="5">
        <v>29687.5</v>
      </c>
      <c r="NE12" s="5">
        <v>0</v>
      </c>
      <c r="NF12" s="5">
        <f t="shared" si="55"/>
        <v>29687.5</v>
      </c>
      <c r="NG12" s="9"/>
      <c r="NH12" s="1">
        <v>6</v>
      </c>
      <c r="NI12" s="2" t="s">
        <v>9</v>
      </c>
      <c r="NJ12" s="5">
        <v>110</v>
      </c>
      <c r="NK12" s="5">
        <v>176035.50295858009</v>
      </c>
      <c r="NL12" s="5">
        <v>0</v>
      </c>
      <c r="NM12" s="5">
        <f t="shared" si="56"/>
        <v>176035.50295858009</v>
      </c>
      <c r="NN12" s="9"/>
      <c r="NO12" s="1">
        <v>6</v>
      </c>
      <c r="NP12" s="2" t="s">
        <v>9</v>
      </c>
      <c r="NQ12" s="5">
        <v>4</v>
      </c>
      <c r="NR12" s="5">
        <v>104600</v>
      </c>
      <c r="NS12" s="5">
        <v>0</v>
      </c>
      <c r="NT12" s="5">
        <f t="shared" si="57"/>
        <v>104600</v>
      </c>
      <c r="NU12" s="9"/>
      <c r="NV12" s="1">
        <v>6</v>
      </c>
      <c r="NW12" s="2" t="s">
        <v>9</v>
      </c>
      <c r="NX12" s="5">
        <v>0</v>
      </c>
      <c r="NY12" s="5">
        <v>0</v>
      </c>
      <c r="NZ12" s="5">
        <v>0</v>
      </c>
      <c r="OA12" s="5">
        <f t="shared" si="58"/>
        <v>0</v>
      </c>
      <c r="OB12" s="9"/>
      <c r="OC12" s="1">
        <v>6</v>
      </c>
      <c r="OD12" s="2" t="s">
        <v>9</v>
      </c>
      <c r="OE12" s="5">
        <v>4</v>
      </c>
      <c r="OF12" s="5">
        <v>54200</v>
      </c>
      <c r="OG12" s="5">
        <v>0</v>
      </c>
      <c r="OH12" s="5">
        <f t="shared" si="59"/>
        <v>54200</v>
      </c>
      <c r="OI12" s="9"/>
      <c r="OJ12" s="1">
        <v>6</v>
      </c>
      <c r="OK12" s="2" t="s">
        <v>9</v>
      </c>
      <c r="OL12" s="5">
        <v>23.4</v>
      </c>
      <c r="OM12" s="5">
        <v>212300</v>
      </c>
      <c r="ON12" s="5">
        <v>0</v>
      </c>
      <c r="OO12" s="5">
        <f t="shared" si="60"/>
        <v>212300</v>
      </c>
      <c r="OP12" s="9"/>
      <c r="OQ12" s="1">
        <v>6</v>
      </c>
      <c r="OR12" s="2" t="s">
        <v>9</v>
      </c>
      <c r="OS12" s="5">
        <v>0</v>
      </c>
      <c r="OT12" s="5">
        <v>0</v>
      </c>
      <c r="OU12" s="5">
        <v>0</v>
      </c>
      <c r="OV12" s="5">
        <f t="shared" si="61"/>
        <v>0</v>
      </c>
      <c r="OW12" s="9"/>
      <c r="OX12" s="1">
        <v>6</v>
      </c>
      <c r="OY12" s="2" t="s">
        <v>9</v>
      </c>
      <c r="OZ12" s="5">
        <v>0</v>
      </c>
      <c r="PA12" s="5">
        <v>0</v>
      </c>
      <c r="PB12" s="5">
        <v>0</v>
      </c>
      <c r="PC12" s="5">
        <f t="shared" si="62"/>
        <v>0</v>
      </c>
      <c r="PD12" s="9"/>
      <c r="PE12" s="1">
        <v>6</v>
      </c>
      <c r="PF12" s="2" t="s">
        <v>9</v>
      </c>
      <c r="PG12" s="5">
        <v>0</v>
      </c>
      <c r="PH12" s="5">
        <v>15000</v>
      </c>
      <c r="PI12" s="5">
        <v>0</v>
      </c>
      <c r="PJ12" s="5">
        <f t="shared" si="63"/>
        <v>15000</v>
      </c>
      <c r="PK12" s="9"/>
      <c r="PL12" s="1">
        <v>6</v>
      </c>
      <c r="PM12" s="2" t="s">
        <v>9</v>
      </c>
      <c r="PN12" s="5">
        <v>0</v>
      </c>
      <c r="PO12" s="5">
        <v>339304</v>
      </c>
      <c r="PP12" s="5">
        <v>0</v>
      </c>
      <c r="PQ12" s="5">
        <f t="shared" si="64"/>
        <v>339304</v>
      </c>
      <c r="PR12" s="9"/>
      <c r="PS12" s="1">
        <v>6</v>
      </c>
      <c r="PT12" s="2" t="s">
        <v>9</v>
      </c>
      <c r="PU12" s="5">
        <v>1</v>
      </c>
      <c r="PV12" s="5">
        <v>7200</v>
      </c>
      <c r="PW12" s="5">
        <v>0</v>
      </c>
      <c r="PX12" s="5">
        <f t="shared" si="65"/>
        <v>7200</v>
      </c>
      <c r="PY12" s="9"/>
      <c r="PZ12" s="1">
        <v>6</v>
      </c>
      <c r="QA12" s="2" t="s">
        <v>9</v>
      </c>
      <c r="QB12" s="5">
        <v>0</v>
      </c>
      <c r="QC12" s="5">
        <v>0</v>
      </c>
      <c r="QD12" s="5">
        <v>0</v>
      </c>
      <c r="QE12" s="5">
        <f t="shared" si="66"/>
        <v>0</v>
      </c>
      <c r="QF12" s="9"/>
      <c r="QG12" s="1">
        <v>6</v>
      </c>
      <c r="QH12" s="2" t="s">
        <v>9</v>
      </c>
      <c r="QI12" s="5">
        <v>1</v>
      </c>
      <c r="QJ12" s="5">
        <v>5000</v>
      </c>
      <c r="QK12" s="5">
        <v>0</v>
      </c>
      <c r="QL12" s="5">
        <f t="shared" si="67"/>
        <v>5000</v>
      </c>
      <c r="QM12" s="9"/>
      <c r="QN12" s="1">
        <v>6</v>
      </c>
      <c r="QO12" s="2" t="s">
        <v>9</v>
      </c>
      <c r="QP12" s="5">
        <v>0</v>
      </c>
      <c r="QQ12" s="5">
        <v>0</v>
      </c>
      <c r="QR12" s="5">
        <v>0</v>
      </c>
      <c r="QS12" s="5">
        <f t="shared" si="68"/>
        <v>0</v>
      </c>
      <c r="QT12" s="9"/>
      <c r="QU12" s="1">
        <v>6</v>
      </c>
      <c r="QV12" s="2" t="s">
        <v>9</v>
      </c>
      <c r="QW12" s="5">
        <v>0</v>
      </c>
      <c r="QX12" s="5">
        <v>0</v>
      </c>
      <c r="QY12" s="5">
        <v>0</v>
      </c>
      <c r="QZ12" s="5">
        <f t="shared" si="69"/>
        <v>0</v>
      </c>
      <c r="RA12" s="9"/>
      <c r="RB12" s="1">
        <v>6</v>
      </c>
      <c r="RC12" s="2" t="s">
        <v>9</v>
      </c>
      <c r="RD12" s="5">
        <v>0</v>
      </c>
      <c r="RE12" s="5">
        <v>0</v>
      </c>
      <c r="RF12" s="5">
        <v>0</v>
      </c>
      <c r="RG12" s="5">
        <f t="shared" si="70"/>
        <v>0</v>
      </c>
      <c r="RH12" s="9"/>
      <c r="RI12" s="1">
        <v>6</v>
      </c>
      <c r="RJ12" s="2" t="s">
        <v>9</v>
      </c>
      <c r="RK12" s="5">
        <v>109</v>
      </c>
      <c r="RL12" s="5">
        <v>19838</v>
      </c>
      <c r="RM12" s="5">
        <v>0</v>
      </c>
      <c r="RN12" s="5">
        <f t="shared" si="71"/>
        <v>19838</v>
      </c>
      <c r="RO12" s="9"/>
      <c r="RP12" s="1">
        <v>6</v>
      </c>
      <c r="RQ12" s="2" t="s">
        <v>9</v>
      </c>
      <c r="RR12" s="5">
        <v>2</v>
      </c>
      <c r="RS12" s="5">
        <v>9900</v>
      </c>
      <c r="RT12" s="5">
        <v>0</v>
      </c>
      <c r="RU12" s="5">
        <f t="shared" si="72"/>
        <v>9900</v>
      </c>
      <c r="RV12" s="9"/>
      <c r="RW12" s="1">
        <v>6</v>
      </c>
      <c r="RX12" s="2" t="s">
        <v>9</v>
      </c>
      <c r="RY12" s="5">
        <v>0</v>
      </c>
      <c r="RZ12" s="5">
        <v>0</v>
      </c>
      <c r="SA12" s="5">
        <v>0</v>
      </c>
      <c r="SB12" s="5">
        <f t="shared" si="73"/>
        <v>0</v>
      </c>
      <c r="SC12" s="9"/>
      <c r="SD12" s="1">
        <v>6</v>
      </c>
      <c r="SE12" s="2" t="s">
        <v>9</v>
      </c>
      <c r="SF12" s="5">
        <v>0</v>
      </c>
      <c r="SG12" s="5">
        <v>90000</v>
      </c>
      <c r="SH12" s="5">
        <v>0</v>
      </c>
      <c r="SI12" s="5">
        <f t="shared" si="74"/>
        <v>90000</v>
      </c>
      <c r="SJ12" s="9"/>
      <c r="SK12" s="1">
        <v>6</v>
      </c>
      <c r="SL12" s="2" t="s">
        <v>9</v>
      </c>
      <c r="SM12" s="5">
        <v>0</v>
      </c>
      <c r="SN12" s="5">
        <v>0</v>
      </c>
      <c r="SO12" s="5">
        <v>0</v>
      </c>
      <c r="SP12" s="5">
        <f t="shared" si="75"/>
        <v>0</v>
      </c>
      <c r="SQ12" s="9"/>
      <c r="SR12" s="1">
        <v>6</v>
      </c>
      <c r="SS12" s="2" t="s">
        <v>9</v>
      </c>
      <c r="ST12" s="5">
        <v>0</v>
      </c>
      <c r="SU12" s="5">
        <v>0</v>
      </c>
      <c r="SV12" s="5">
        <v>0</v>
      </c>
      <c r="SW12" s="5">
        <f t="shared" si="76"/>
        <v>0</v>
      </c>
      <c r="SX12" s="9"/>
      <c r="SY12" s="1">
        <v>6</v>
      </c>
      <c r="SZ12" s="2" t="s">
        <v>9</v>
      </c>
      <c r="TA12" s="5">
        <v>0</v>
      </c>
      <c r="TB12" s="5">
        <v>0</v>
      </c>
      <c r="TC12" s="5">
        <v>0</v>
      </c>
      <c r="TD12" s="5">
        <f t="shared" si="77"/>
        <v>0</v>
      </c>
      <c r="TE12" s="9"/>
      <c r="TF12" s="1">
        <v>6</v>
      </c>
      <c r="TG12" s="2" t="s">
        <v>9</v>
      </c>
      <c r="TH12" s="5">
        <v>0</v>
      </c>
      <c r="TI12" s="5">
        <v>0</v>
      </c>
      <c r="TJ12" s="5">
        <v>0</v>
      </c>
      <c r="TK12" s="5">
        <f t="shared" si="78"/>
        <v>0</v>
      </c>
      <c r="TL12" s="9"/>
      <c r="TM12" s="1">
        <v>6</v>
      </c>
      <c r="TN12" s="2" t="s">
        <v>9</v>
      </c>
      <c r="TO12" s="5">
        <v>3</v>
      </c>
      <c r="TP12" s="5">
        <v>0</v>
      </c>
      <c r="TQ12" s="5">
        <v>70000</v>
      </c>
      <c r="TR12" s="5">
        <f t="shared" si="79"/>
        <v>70000</v>
      </c>
      <c r="TS12" s="9"/>
      <c r="TT12" s="1">
        <v>6</v>
      </c>
      <c r="TU12" s="2" t="s">
        <v>9</v>
      </c>
      <c r="TV12" s="5">
        <v>2</v>
      </c>
      <c r="TW12" s="5">
        <v>67800</v>
      </c>
      <c r="TX12" s="5">
        <v>0</v>
      </c>
      <c r="TY12" s="5">
        <f t="shared" si="80"/>
        <v>67800</v>
      </c>
      <c r="TZ12" s="9"/>
      <c r="UA12" s="1">
        <v>6</v>
      </c>
      <c r="UB12" s="2" t="s">
        <v>9</v>
      </c>
      <c r="UC12" s="5">
        <v>28</v>
      </c>
      <c r="UD12" s="5">
        <v>98000</v>
      </c>
      <c r="UE12" s="5">
        <v>0</v>
      </c>
      <c r="UF12" s="5">
        <f t="shared" si="81"/>
        <v>98000</v>
      </c>
      <c r="UG12" s="9"/>
      <c r="UH12" s="1">
        <v>6</v>
      </c>
      <c r="UI12" s="2" t="s">
        <v>9</v>
      </c>
      <c r="UJ12" s="5">
        <v>0</v>
      </c>
      <c r="UK12" s="5">
        <v>0</v>
      </c>
      <c r="UL12" s="5">
        <v>0</v>
      </c>
      <c r="UM12" s="5">
        <f t="shared" si="82"/>
        <v>0</v>
      </c>
      <c r="UN12" s="9"/>
      <c r="UO12" s="1">
        <v>6</v>
      </c>
      <c r="UP12" s="2" t="s">
        <v>9</v>
      </c>
      <c r="UQ12" s="5">
        <v>0</v>
      </c>
      <c r="UR12" s="5">
        <v>0</v>
      </c>
      <c r="US12" s="5">
        <v>0</v>
      </c>
      <c r="UT12" s="5">
        <f t="shared" si="83"/>
        <v>0</v>
      </c>
      <c r="UU12" s="9"/>
      <c r="UV12" s="1">
        <v>6</v>
      </c>
      <c r="UW12" s="2" t="s">
        <v>9</v>
      </c>
      <c r="UX12" s="5">
        <v>0</v>
      </c>
      <c r="UY12" s="5">
        <v>100000</v>
      </c>
      <c r="UZ12" s="5">
        <v>0</v>
      </c>
      <c r="VA12" s="5">
        <f t="shared" si="84"/>
        <v>100000</v>
      </c>
      <c r="VB12" s="9"/>
      <c r="VC12" s="1">
        <v>6</v>
      </c>
      <c r="VD12" s="2" t="s">
        <v>9</v>
      </c>
      <c r="VE12" s="5">
        <v>1</v>
      </c>
      <c r="VF12" s="5">
        <v>40000</v>
      </c>
      <c r="VG12" s="5">
        <v>0</v>
      </c>
      <c r="VH12" s="5">
        <f t="shared" si="85"/>
        <v>40000</v>
      </c>
      <c r="VI12" s="9"/>
      <c r="VJ12" s="1">
        <v>6</v>
      </c>
      <c r="VK12" s="2" t="s">
        <v>9</v>
      </c>
      <c r="VL12" s="5">
        <v>1</v>
      </c>
      <c r="VM12" s="5">
        <v>55000</v>
      </c>
      <c r="VN12" s="5">
        <v>0</v>
      </c>
      <c r="VO12" s="5">
        <f t="shared" si="86"/>
        <v>55000</v>
      </c>
      <c r="VP12" s="9"/>
      <c r="VQ12" s="1">
        <v>6</v>
      </c>
      <c r="VR12" s="2" t="s">
        <v>9</v>
      </c>
      <c r="VS12" s="5">
        <v>0</v>
      </c>
      <c r="VT12" s="5">
        <v>0</v>
      </c>
      <c r="VU12" s="5">
        <v>0</v>
      </c>
      <c r="VV12" s="5">
        <f t="shared" si="87"/>
        <v>0</v>
      </c>
      <c r="VW12" s="9"/>
      <c r="VX12" s="1">
        <v>6</v>
      </c>
      <c r="VY12" s="2" t="s">
        <v>9</v>
      </c>
      <c r="VZ12" s="5">
        <v>0</v>
      </c>
      <c r="WA12" s="5">
        <v>0</v>
      </c>
      <c r="WB12" s="5">
        <v>0</v>
      </c>
      <c r="WC12" s="5">
        <f t="shared" si="88"/>
        <v>0</v>
      </c>
      <c r="WD12" s="9"/>
      <c r="WE12" s="1">
        <v>6</v>
      </c>
      <c r="WF12" s="2" t="s">
        <v>9</v>
      </c>
      <c r="WG12" s="5">
        <v>0</v>
      </c>
      <c r="WH12" s="5">
        <v>0</v>
      </c>
      <c r="WI12" s="5">
        <v>0</v>
      </c>
      <c r="WJ12" s="5">
        <f t="shared" si="89"/>
        <v>0</v>
      </c>
      <c r="WK12" s="9"/>
      <c r="WL12" s="1">
        <v>6</v>
      </c>
      <c r="WM12" s="2" t="s">
        <v>9</v>
      </c>
      <c r="WN12" s="5">
        <v>1</v>
      </c>
      <c r="WO12" s="5">
        <v>50000</v>
      </c>
      <c r="WP12" s="5">
        <v>0</v>
      </c>
      <c r="WQ12" s="5">
        <f t="shared" si="90"/>
        <v>50000</v>
      </c>
      <c r="WR12" s="9"/>
      <c r="WS12" s="1">
        <v>6</v>
      </c>
      <c r="WT12" s="2" t="s">
        <v>9</v>
      </c>
      <c r="WU12" s="5">
        <v>0</v>
      </c>
      <c r="WV12" s="5">
        <v>0</v>
      </c>
      <c r="WW12" s="5">
        <v>0</v>
      </c>
      <c r="WX12" s="5">
        <f t="shared" si="91"/>
        <v>0</v>
      </c>
      <c r="WY12" s="9"/>
      <c r="WZ12" s="1">
        <v>6</v>
      </c>
      <c r="XA12" s="2" t="s">
        <v>9</v>
      </c>
      <c r="XB12" s="5">
        <v>0</v>
      </c>
      <c r="XC12" s="5">
        <v>0</v>
      </c>
      <c r="XD12" s="5">
        <v>0</v>
      </c>
      <c r="XE12" s="5">
        <f t="shared" si="92"/>
        <v>0</v>
      </c>
      <c r="XF12" s="9"/>
      <c r="XG12" s="1">
        <v>6</v>
      </c>
      <c r="XH12" s="2" t="s">
        <v>9</v>
      </c>
      <c r="XI12" s="5">
        <v>0</v>
      </c>
      <c r="XJ12" s="5">
        <v>0</v>
      </c>
      <c r="XK12" s="5">
        <v>0</v>
      </c>
      <c r="XL12" s="5">
        <f t="shared" si="93"/>
        <v>0</v>
      </c>
      <c r="XM12" s="9"/>
      <c r="XN12" s="1">
        <v>6</v>
      </c>
      <c r="XO12" s="2" t="s">
        <v>9</v>
      </c>
      <c r="XP12" s="5">
        <v>1</v>
      </c>
      <c r="XQ12" s="5">
        <v>25000</v>
      </c>
      <c r="XR12" s="5">
        <v>0</v>
      </c>
      <c r="XS12" s="5">
        <f t="shared" si="94"/>
        <v>25000</v>
      </c>
      <c r="XT12" s="9"/>
      <c r="XU12" s="1">
        <v>6</v>
      </c>
      <c r="XV12" s="2" t="s">
        <v>9</v>
      </c>
      <c r="XW12" s="5">
        <v>0</v>
      </c>
      <c r="XX12" s="5">
        <v>0</v>
      </c>
      <c r="XY12" s="5">
        <v>0</v>
      </c>
      <c r="XZ12" s="5">
        <f t="shared" si="95"/>
        <v>0</v>
      </c>
      <c r="YA12" s="9"/>
      <c r="YB12" s="1">
        <v>6</v>
      </c>
      <c r="YC12" s="2" t="s">
        <v>9</v>
      </c>
      <c r="YD12" s="5">
        <v>0</v>
      </c>
      <c r="YE12" s="5">
        <v>0</v>
      </c>
      <c r="YF12" s="5">
        <v>0</v>
      </c>
      <c r="YG12" s="5">
        <f t="shared" si="96"/>
        <v>0</v>
      </c>
      <c r="YH12" s="9"/>
      <c r="YI12" s="1">
        <v>6</v>
      </c>
      <c r="YJ12" s="2" t="s">
        <v>9</v>
      </c>
      <c r="YK12" s="5">
        <v>5289</v>
      </c>
      <c r="YL12" s="5">
        <v>264450</v>
      </c>
      <c r="YM12" s="5">
        <v>0</v>
      </c>
      <c r="YN12" s="5">
        <f t="shared" si="97"/>
        <v>264450</v>
      </c>
      <c r="YO12" s="9"/>
      <c r="YP12" s="1">
        <v>6</v>
      </c>
      <c r="YQ12" s="2" t="s">
        <v>9</v>
      </c>
      <c r="YR12" s="5">
        <v>0</v>
      </c>
      <c r="YS12" s="5">
        <v>0</v>
      </c>
      <c r="YT12" s="5">
        <v>0</v>
      </c>
      <c r="YU12" s="5">
        <f t="shared" si="98"/>
        <v>0</v>
      </c>
      <c r="YV12" s="9"/>
      <c r="YW12" s="1">
        <v>6</v>
      </c>
      <c r="YX12" s="2" t="s">
        <v>9</v>
      </c>
      <c r="YY12" s="5">
        <v>0</v>
      </c>
      <c r="YZ12" s="5">
        <v>0</v>
      </c>
      <c r="ZA12" s="5">
        <v>0</v>
      </c>
      <c r="ZB12" s="5">
        <f t="shared" si="99"/>
        <v>0</v>
      </c>
      <c r="ZC12" s="9"/>
      <c r="ZD12" s="1">
        <v>6</v>
      </c>
      <c r="ZE12" s="2" t="s">
        <v>9</v>
      </c>
      <c r="ZF12" s="5">
        <v>1</v>
      </c>
      <c r="ZG12" s="5">
        <v>40000</v>
      </c>
      <c r="ZH12" s="5">
        <v>0</v>
      </c>
      <c r="ZI12" s="5">
        <f t="shared" si="100"/>
        <v>40000</v>
      </c>
      <c r="ZJ12" s="9"/>
      <c r="ZK12" s="1">
        <v>6</v>
      </c>
      <c r="ZL12" s="2" t="s">
        <v>9</v>
      </c>
      <c r="ZM12" s="5">
        <v>0</v>
      </c>
      <c r="ZN12" s="5">
        <v>0</v>
      </c>
      <c r="ZO12" s="5">
        <v>0</v>
      </c>
      <c r="ZP12" s="5">
        <f t="shared" si="101"/>
        <v>0</v>
      </c>
      <c r="ZQ12" s="9"/>
      <c r="ZR12" s="1">
        <v>6</v>
      </c>
      <c r="ZS12" s="2" t="s">
        <v>9</v>
      </c>
      <c r="ZT12" s="5">
        <v>2</v>
      </c>
      <c r="ZU12" s="5">
        <v>38800</v>
      </c>
      <c r="ZV12" s="5">
        <v>0</v>
      </c>
      <c r="ZW12" s="5">
        <f t="shared" si="102"/>
        <v>38800</v>
      </c>
      <c r="ZX12" s="9"/>
      <c r="ZY12" s="1">
        <v>6</v>
      </c>
      <c r="ZZ12" s="2" t="s">
        <v>9</v>
      </c>
      <c r="AAA12" s="5">
        <v>16</v>
      </c>
      <c r="AAB12" s="5">
        <v>160310</v>
      </c>
      <c r="AAC12" s="5">
        <v>0</v>
      </c>
      <c r="AAD12" s="5">
        <f t="shared" si="103"/>
        <v>160310</v>
      </c>
      <c r="AAE12" s="9"/>
      <c r="AAF12" s="1">
        <v>6</v>
      </c>
      <c r="AAG12" s="2" t="s">
        <v>9</v>
      </c>
      <c r="AAH12" s="5">
        <v>0</v>
      </c>
      <c r="AAI12" s="5">
        <v>0</v>
      </c>
      <c r="AAJ12" s="5">
        <v>0</v>
      </c>
      <c r="AAK12" s="5">
        <f t="shared" si="104"/>
        <v>0</v>
      </c>
      <c r="AAL12" s="9"/>
      <c r="AAM12" s="1">
        <v>6</v>
      </c>
      <c r="AAN12" s="2" t="s">
        <v>9</v>
      </c>
      <c r="AAO12" s="5">
        <v>19</v>
      </c>
      <c r="AAP12" s="5">
        <v>342000</v>
      </c>
      <c r="AAQ12" s="5">
        <v>0</v>
      </c>
      <c r="AAR12" s="5">
        <f t="shared" si="105"/>
        <v>342000</v>
      </c>
      <c r="AAS12" s="9"/>
      <c r="AAT12" s="1">
        <v>6</v>
      </c>
      <c r="AAU12" s="2" t="s">
        <v>9</v>
      </c>
      <c r="AAV12" s="5">
        <v>0</v>
      </c>
      <c r="AAW12" s="5">
        <v>0</v>
      </c>
      <c r="AAX12" s="5">
        <v>0</v>
      </c>
      <c r="AAY12" s="5">
        <f t="shared" si="106"/>
        <v>0</v>
      </c>
      <c r="AAZ12" s="9"/>
      <c r="ABA12" s="1">
        <v>6</v>
      </c>
      <c r="ABB12" s="2" t="s">
        <v>9</v>
      </c>
      <c r="ABC12" s="5">
        <v>0</v>
      </c>
      <c r="ABD12" s="5">
        <v>0</v>
      </c>
      <c r="ABE12" s="5">
        <v>0</v>
      </c>
      <c r="ABF12" s="5">
        <f t="shared" si="107"/>
        <v>0</v>
      </c>
      <c r="ABG12" s="9"/>
      <c r="ABH12" s="1">
        <v>6</v>
      </c>
      <c r="ABI12" s="2" t="s">
        <v>9</v>
      </c>
      <c r="ABJ12" s="5">
        <v>0</v>
      </c>
      <c r="ABK12" s="5">
        <v>0</v>
      </c>
      <c r="ABL12" s="5">
        <v>0</v>
      </c>
      <c r="ABM12" s="5">
        <f t="shared" si="108"/>
        <v>0</v>
      </c>
      <c r="ABN12" s="9"/>
      <c r="ABO12" s="1">
        <v>6</v>
      </c>
      <c r="ABP12" s="2" t="s">
        <v>9</v>
      </c>
      <c r="ABQ12" s="5">
        <v>0</v>
      </c>
      <c r="ABR12" s="5">
        <v>0</v>
      </c>
      <c r="ABS12" s="5">
        <v>0</v>
      </c>
      <c r="ABT12" s="5">
        <f t="shared" si="109"/>
        <v>0</v>
      </c>
      <c r="ABU12" s="9"/>
      <c r="ABV12" s="1">
        <v>6</v>
      </c>
      <c r="ABW12" s="2" t="s">
        <v>9</v>
      </c>
      <c r="ABX12" s="5">
        <v>0</v>
      </c>
      <c r="ABY12" s="5">
        <f t="shared" si="0"/>
        <v>8089861.0029585799</v>
      </c>
      <c r="ABZ12" s="5">
        <f t="shared" si="1"/>
        <v>70000</v>
      </c>
      <c r="ACA12" s="5">
        <f t="shared" si="2"/>
        <v>8159861.0029585799</v>
      </c>
      <c r="ACB12" s="9"/>
    </row>
    <row r="13" spans="1:756" ht="16.5" hidden="1">
      <c r="A13" s="1">
        <v>7</v>
      </c>
      <c r="B13" s="2" t="s">
        <v>10</v>
      </c>
      <c r="C13" s="5">
        <v>0</v>
      </c>
      <c r="D13" s="5">
        <v>0</v>
      </c>
      <c r="E13" s="5">
        <v>0</v>
      </c>
      <c r="F13" s="5">
        <f t="shared" si="3"/>
        <v>0</v>
      </c>
      <c r="G13" s="9"/>
      <c r="H13" s="1">
        <v>7</v>
      </c>
      <c r="I13" s="2" t="s">
        <v>10</v>
      </c>
      <c r="J13" s="5">
        <v>0</v>
      </c>
      <c r="K13" s="5">
        <v>739104</v>
      </c>
      <c r="L13" s="5">
        <v>0</v>
      </c>
      <c r="M13" s="5">
        <f t="shared" si="4"/>
        <v>739104</v>
      </c>
      <c r="N13" s="9"/>
      <c r="O13" s="1">
        <v>7</v>
      </c>
      <c r="P13" s="2" t="s">
        <v>10</v>
      </c>
      <c r="Q13" s="5">
        <v>8</v>
      </c>
      <c r="R13" s="5">
        <v>1974332</v>
      </c>
      <c r="S13" s="5">
        <v>0</v>
      </c>
      <c r="T13" s="5">
        <f t="shared" si="5"/>
        <v>1974332</v>
      </c>
      <c r="U13" s="9"/>
      <c r="V13" s="1">
        <v>7</v>
      </c>
      <c r="W13" s="2" t="s">
        <v>10</v>
      </c>
      <c r="X13" s="5">
        <v>1</v>
      </c>
      <c r="Y13" s="5">
        <v>14100</v>
      </c>
      <c r="Z13" s="5">
        <v>0</v>
      </c>
      <c r="AA13" s="5">
        <f t="shared" si="6"/>
        <v>14100</v>
      </c>
      <c r="AB13" s="9"/>
      <c r="AC13" s="1">
        <v>7</v>
      </c>
      <c r="AD13" s="2" t="s">
        <v>10</v>
      </c>
      <c r="AE13" s="5">
        <v>0</v>
      </c>
      <c r="AF13" s="5">
        <v>0</v>
      </c>
      <c r="AG13" s="5">
        <v>0</v>
      </c>
      <c r="AH13" s="5">
        <f t="shared" si="7"/>
        <v>0</v>
      </c>
      <c r="AI13" s="9"/>
      <c r="AJ13" s="1">
        <v>7</v>
      </c>
      <c r="AK13" s="2" t="s">
        <v>10</v>
      </c>
      <c r="AL13" s="5"/>
      <c r="AM13" s="5">
        <v>0</v>
      </c>
      <c r="AN13" s="5">
        <v>0</v>
      </c>
      <c r="AO13" s="5">
        <f t="shared" si="8"/>
        <v>0</v>
      </c>
      <c r="AP13" s="9"/>
      <c r="AQ13" s="1">
        <v>7</v>
      </c>
      <c r="AR13" s="2" t="s">
        <v>10</v>
      </c>
      <c r="AS13" s="5">
        <v>0</v>
      </c>
      <c r="AT13" s="5">
        <v>0</v>
      </c>
      <c r="AU13" s="5">
        <v>0</v>
      </c>
      <c r="AV13" s="5">
        <f t="shared" si="9"/>
        <v>0</v>
      </c>
      <c r="AW13" s="9"/>
      <c r="AX13" s="1">
        <v>7</v>
      </c>
      <c r="AY13" s="2" t="s">
        <v>10</v>
      </c>
      <c r="AZ13" s="5">
        <v>6</v>
      </c>
      <c r="BA13" s="5">
        <v>1193400</v>
      </c>
      <c r="BB13" s="5">
        <v>0</v>
      </c>
      <c r="BC13" s="5">
        <f t="shared" si="10"/>
        <v>1193400</v>
      </c>
      <c r="BD13" s="9"/>
      <c r="BE13" s="1">
        <v>7</v>
      </c>
      <c r="BF13" s="2" t="s">
        <v>10</v>
      </c>
      <c r="BG13" s="5">
        <v>0</v>
      </c>
      <c r="BH13" s="5">
        <v>0</v>
      </c>
      <c r="BI13" s="5">
        <v>0</v>
      </c>
      <c r="BJ13" s="5">
        <f t="shared" si="11"/>
        <v>0</v>
      </c>
      <c r="BK13" s="9"/>
      <c r="BL13" s="1">
        <v>7</v>
      </c>
      <c r="BM13" s="2" t="s">
        <v>10</v>
      </c>
      <c r="BN13" s="5">
        <v>0</v>
      </c>
      <c r="BO13" s="5">
        <v>0</v>
      </c>
      <c r="BP13" s="5">
        <v>0</v>
      </c>
      <c r="BQ13" s="5">
        <f t="shared" si="12"/>
        <v>0</v>
      </c>
      <c r="BR13" s="9"/>
      <c r="BS13" s="1">
        <v>7</v>
      </c>
      <c r="BT13" s="2" t="s">
        <v>10</v>
      </c>
      <c r="BU13" s="5">
        <v>0</v>
      </c>
      <c r="BV13" s="5">
        <v>0</v>
      </c>
      <c r="BW13" s="5">
        <v>0</v>
      </c>
      <c r="BX13" s="5">
        <f t="shared" si="13"/>
        <v>0</v>
      </c>
      <c r="BY13" s="9"/>
      <c r="BZ13" s="1">
        <v>7</v>
      </c>
      <c r="CA13" s="2" t="s">
        <v>10</v>
      </c>
      <c r="CB13" s="5">
        <v>0</v>
      </c>
      <c r="CC13" s="5">
        <v>0</v>
      </c>
      <c r="CD13" s="5">
        <v>0</v>
      </c>
      <c r="CE13" s="5">
        <f t="shared" si="14"/>
        <v>0</v>
      </c>
      <c r="CF13" s="9"/>
      <c r="CG13" s="1">
        <v>7</v>
      </c>
      <c r="CH13" s="2" t="s">
        <v>10</v>
      </c>
      <c r="CI13" s="5">
        <v>0</v>
      </c>
      <c r="CJ13" s="5">
        <v>0</v>
      </c>
      <c r="CK13" s="5">
        <v>0</v>
      </c>
      <c r="CL13" s="5">
        <f t="shared" si="15"/>
        <v>0</v>
      </c>
      <c r="CM13" s="9"/>
      <c r="CN13" s="1">
        <v>7</v>
      </c>
      <c r="CO13" s="2" t="s">
        <v>10</v>
      </c>
      <c r="CP13" s="5">
        <v>0</v>
      </c>
      <c r="CQ13" s="5">
        <v>0</v>
      </c>
      <c r="CR13" s="5">
        <v>0</v>
      </c>
      <c r="CS13" s="5">
        <f t="shared" si="16"/>
        <v>0</v>
      </c>
      <c r="CT13" s="9"/>
      <c r="CU13" s="1">
        <v>7</v>
      </c>
      <c r="CV13" s="2" t="s">
        <v>10</v>
      </c>
      <c r="CW13" s="5">
        <v>0</v>
      </c>
      <c r="CX13" s="5">
        <v>0</v>
      </c>
      <c r="CY13" s="5">
        <v>0</v>
      </c>
      <c r="CZ13" s="5">
        <f t="shared" si="17"/>
        <v>0</v>
      </c>
      <c r="DA13" s="9"/>
      <c r="DB13" s="1">
        <v>7</v>
      </c>
      <c r="DC13" s="2" t="s">
        <v>10</v>
      </c>
      <c r="DD13" s="5">
        <v>3</v>
      </c>
      <c r="DE13" s="5">
        <v>220950</v>
      </c>
      <c r="DF13" s="5">
        <v>0</v>
      </c>
      <c r="DG13" s="5">
        <f t="shared" si="18"/>
        <v>220950</v>
      </c>
      <c r="DH13" s="9"/>
      <c r="DI13" s="1">
        <v>7</v>
      </c>
      <c r="DJ13" s="2" t="s">
        <v>10</v>
      </c>
      <c r="DK13" s="5">
        <v>0</v>
      </c>
      <c r="DL13" s="5">
        <v>0</v>
      </c>
      <c r="DM13" s="5">
        <v>0</v>
      </c>
      <c r="DN13" s="5">
        <f t="shared" si="19"/>
        <v>0</v>
      </c>
      <c r="DO13" s="9"/>
      <c r="DP13" s="1">
        <v>7</v>
      </c>
      <c r="DQ13" s="2" t="s">
        <v>10</v>
      </c>
      <c r="DR13" s="5">
        <v>1</v>
      </c>
      <c r="DS13" s="5">
        <v>23600</v>
      </c>
      <c r="DT13" s="5">
        <v>0</v>
      </c>
      <c r="DU13" s="5">
        <f t="shared" si="20"/>
        <v>23600</v>
      </c>
      <c r="DV13" s="9"/>
      <c r="DW13" s="1">
        <v>7</v>
      </c>
      <c r="DX13" s="2" t="s">
        <v>10</v>
      </c>
      <c r="DY13" s="5">
        <v>0</v>
      </c>
      <c r="DZ13" s="5">
        <v>0</v>
      </c>
      <c r="EA13" s="5">
        <v>0</v>
      </c>
      <c r="EB13" s="5">
        <f t="shared" si="21"/>
        <v>0</v>
      </c>
      <c r="EC13" s="9"/>
      <c r="ED13" s="1">
        <v>7</v>
      </c>
      <c r="EE13" s="2" t="s">
        <v>10</v>
      </c>
      <c r="EF13" s="5">
        <v>2778</v>
      </c>
      <c r="EG13" s="5">
        <v>99200</v>
      </c>
      <c r="EH13" s="5">
        <v>0</v>
      </c>
      <c r="EI13" s="5">
        <f t="shared" si="22"/>
        <v>99200</v>
      </c>
      <c r="EJ13" s="9"/>
      <c r="EK13" s="1">
        <v>7</v>
      </c>
      <c r="EL13" s="2" t="s">
        <v>10</v>
      </c>
      <c r="EM13" s="5">
        <v>15</v>
      </c>
      <c r="EN13" s="5">
        <v>89000</v>
      </c>
      <c r="EO13" s="5">
        <v>0</v>
      </c>
      <c r="EP13" s="5">
        <f t="shared" si="23"/>
        <v>89000</v>
      </c>
      <c r="EQ13" s="9"/>
      <c r="ER13" s="1">
        <v>7</v>
      </c>
      <c r="ES13" s="2" t="s">
        <v>10</v>
      </c>
      <c r="ET13" s="5">
        <v>16</v>
      </c>
      <c r="EU13" s="5">
        <v>82000</v>
      </c>
      <c r="EV13" s="5">
        <v>0</v>
      </c>
      <c r="EW13" s="5">
        <f t="shared" si="24"/>
        <v>82000</v>
      </c>
      <c r="EX13" s="9"/>
      <c r="EY13" s="1">
        <v>7</v>
      </c>
      <c r="EZ13" s="2" t="s">
        <v>10</v>
      </c>
      <c r="FA13" s="5">
        <v>0</v>
      </c>
      <c r="FB13" s="5">
        <v>0</v>
      </c>
      <c r="FC13" s="5">
        <v>0</v>
      </c>
      <c r="FD13" s="5">
        <f t="shared" si="25"/>
        <v>0</v>
      </c>
      <c r="FE13" s="9"/>
      <c r="FF13" s="1">
        <v>7</v>
      </c>
      <c r="FG13" s="2" t="s">
        <v>10</v>
      </c>
      <c r="FH13" s="5">
        <v>0</v>
      </c>
      <c r="FI13" s="5">
        <v>0</v>
      </c>
      <c r="FJ13" s="5">
        <v>0</v>
      </c>
      <c r="FK13" s="5">
        <f t="shared" si="26"/>
        <v>0</v>
      </c>
      <c r="FL13" s="9"/>
      <c r="FM13" s="1">
        <v>7</v>
      </c>
      <c r="FN13" s="2" t="s">
        <v>10</v>
      </c>
      <c r="FO13" s="5">
        <v>0</v>
      </c>
      <c r="FP13" s="5">
        <v>0</v>
      </c>
      <c r="FQ13" s="5">
        <v>0</v>
      </c>
      <c r="FR13" s="5">
        <f t="shared" si="27"/>
        <v>0</v>
      </c>
      <c r="FS13" s="9"/>
      <c r="FT13" s="1">
        <v>7</v>
      </c>
      <c r="FU13" s="2" t="s">
        <v>10</v>
      </c>
      <c r="FV13" s="5">
        <v>0</v>
      </c>
      <c r="FW13" s="5">
        <v>0</v>
      </c>
      <c r="FX13" s="5">
        <v>0</v>
      </c>
      <c r="FY13" s="5">
        <f t="shared" si="28"/>
        <v>0</v>
      </c>
      <c r="FZ13" s="9"/>
      <c r="GA13" s="1">
        <v>7</v>
      </c>
      <c r="GB13" s="2" t="s">
        <v>10</v>
      </c>
      <c r="GC13" s="5">
        <v>1</v>
      </c>
      <c r="GD13" s="5">
        <v>90200</v>
      </c>
      <c r="GE13" s="5">
        <v>0</v>
      </c>
      <c r="GF13" s="5">
        <f t="shared" si="29"/>
        <v>90200</v>
      </c>
      <c r="GG13" s="9"/>
      <c r="GH13" s="1">
        <v>7</v>
      </c>
      <c r="GI13" s="2" t="s">
        <v>10</v>
      </c>
      <c r="GJ13" s="5">
        <v>1</v>
      </c>
      <c r="GK13" s="5">
        <v>68100</v>
      </c>
      <c r="GL13" s="5">
        <v>0</v>
      </c>
      <c r="GM13" s="5">
        <f t="shared" si="30"/>
        <v>68100</v>
      </c>
      <c r="GN13" s="9"/>
      <c r="GO13" s="1">
        <v>7</v>
      </c>
      <c r="GP13" s="2" t="s">
        <v>10</v>
      </c>
      <c r="GQ13" s="5">
        <v>0</v>
      </c>
      <c r="GR13" s="5">
        <v>0</v>
      </c>
      <c r="GS13" s="5">
        <v>0</v>
      </c>
      <c r="GT13" s="5">
        <f t="shared" si="31"/>
        <v>0</v>
      </c>
      <c r="GU13" s="9"/>
      <c r="GV13" s="1">
        <v>7</v>
      </c>
      <c r="GW13" s="2" t="s">
        <v>10</v>
      </c>
      <c r="GX13" s="5">
        <v>0</v>
      </c>
      <c r="GY13" s="5">
        <v>0</v>
      </c>
      <c r="GZ13" s="5">
        <v>0</v>
      </c>
      <c r="HA13" s="5">
        <f t="shared" si="32"/>
        <v>0</v>
      </c>
      <c r="HB13" s="9"/>
      <c r="HC13" s="1">
        <v>7</v>
      </c>
      <c r="HD13" s="2" t="s">
        <v>10</v>
      </c>
      <c r="HE13" s="5">
        <v>1</v>
      </c>
      <c r="HF13" s="5">
        <v>139900</v>
      </c>
      <c r="HG13" s="5">
        <v>0</v>
      </c>
      <c r="HH13" s="5">
        <f t="shared" si="33"/>
        <v>139900</v>
      </c>
      <c r="HI13" s="9"/>
      <c r="HJ13" s="1">
        <v>7</v>
      </c>
      <c r="HK13" s="2" t="s">
        <v>10</v>
      </c>
      <c r="HL13" s="5">
        <v>0</v>
      </c>
      <c r="HM13" s="5">
        <v>694900</v>
      </c>
      <c r="HN13" s="5">
        <v>0</v>
      </c>
      <c r="HO13" s="5">
        <f t="shared" si="34"/>
        <v>694900</v>
      </c>
      <c r="HP13" s="9"/>
      <c r="HQ13" s="1">
        <v>7</v>
      </c>
      <c r="HR13" s="2" t="s">
        <v>10</v>
      </c>
      <c r="HS13" s="5">
        <v>0</v>
      </c>
      <c r="HT13" s="5">
        <v>0</v>
      </c>
      <c r="HU13" s="5">
        <v>0</v>
      </c>
      <c r="HV13" s="5">
        <f t="shared" si="35"/>
        <v>0</v>
      </c>
      <c r="HW13" s="9"/>
      <c r="HX13" s="1">
        <v>7</v>
      </c>
      <c r="HY13" s="2" t="s">
        <v>10</v>
      </c>
      <c r="HZ13" s="5">
        <v>1</v>
      </c>
      <c r="IA13" s="5">
        <v>10000</v>
      </c>
      <c r="IB13" s="5">
        <v>0</v>
      </c>
      <c r="IC13" s="5">
        <f t="shared" si="36"/>
        <v>10000</v>
      </c>
      <c r="ID13" s="9"/>
      <c r="IE13" s="1">
        <v>7</v>
      </c>
      <c r="IF13" s="2" t="s">
        <v>10</v>
      </c>
      <c r="IG13" s="5">
        <v>0</v>
      </c>
      <c r="IH13" s="5">
        <v>37500</v>
      </c>
      <c r="II13" s="5">
        <v>0</v>
      </c>
      <c r="IJ13" s="5">
        <f t="shared" si="37"/>
        <v>37500</v>
      </c>
      <c r="IK13" s="9"/>
      <c r="IL13" s="1">
        <v>7</v>
      </c>
      <c r="IM13" s="2" t="s">
        <v>10</v>
      </c>
      <c r="IN13" s="5">
        <v>14</v>
      </c>
      <c r="IO13" s="5">
        <v>140000</v>
      </c>
      <c r="IP13" s="5">
        <v>0</v>
      </c>
      <c r="IQ13" s="5">
        <f t="shared" si="38"/>
        <v>140000</v>
      </c>
      <c r="IR13" s="9"/>
      <c r="IS13" s="1">
        <v>7</v>
      </c>
      <c r="IT13" s="2" t="s">
        <v>10</v>
      </c>
      <c r="IU13" s="5">
        <v>1</v>
      </c>
      <c r="IV13" s="5">
        <v>28000</v>
      </c>
      <c r="IW13" s="5">
        <v>0</v>
      </c>
      <c r="IX13" s="5">
        <f t="shared" si="39"/>
        <v>28000</v>
      </c>
      <c r="IY13" s="9"/>
      <c r="IZ13" s="1">
        <v>7</v>
      </c>
      <c r="JA13" s="2" t="s">
        <v>10</v>
      </c>
      <c r="JB13" s="5">
        <v>0</v>
      </c>
      <c r="JC13" s="5">
        <v>0</v>
      </c>
      <c r="JD13" s="5">
        <v>0</v>
      </c>
      <c r="JE13" s="5">
        <f t="shared" si="40"/>
        <v>0</v>
      </c>
      <c r="JF13" s="9"/>
      <c r="JG13" s="1">
        <v>7</v>
      </c>
      <c r="JH13" s="2" t="s">
        <v>10</v>
      </c>
      <c r="JI13" s="5">
        <v>0</v>
      </c>
      <c r="JJ13" s="5">
        <v>0</v>
      </c>
      <c r="JK13" s="5">
        <v>0</v>
      </c>
      <c r="JL13" s="5">
        <f t="shared" si="41"/>
        <v>0</v>
      </c>
      <c r="JM13" s="9"/>
      <c r="JN13" s="1">
        <v>7</v>
      </c>
      <c r="JO13" s="2" t="s">
        <v>10</v>
      </c>
      <c r="JP13" s="5">
        <v>0</v>
      </c>
      <c r="JQ13" s="5">
        <v>0</v>
      </c>
      <c r="JR13" s="5">
        <v>0</v>
      </c>
      <c r="JS13" s="5">
        <f t="shared" si="42"/>
        <v>0</v>
      </c>
      <c r="JT13" s="9"/>
      <c r="JU13" s="1">
        <v>7</v>
      </c>
      <c r="JV13" s="2" t="s">
        <v>10</v>
      </c>
      <c r="JW13" s="5">
        <v>0</v>
      </c>
      <c r="JX13" s="5">
        <v>0</v>
      </c>
      <c r="JY13" s="5">
        <v>0</v>
      </c>
      <c r="JZ13" s="5">
        <f t="shared" si="43"/>
        <v>0</v>
      </c>
      <c r="KA13" s="9"/>
      <c r="KB13" s="1">
        <v>7</v>
      </c>
      <c r="KC13" s="2" t="s">
        <v>10</v>
      </c>
      <c r="KD13" s="5">
        <v>0</v>
      </c>
      <c r="KE13" s="5">
        <v>0</v>
      </c>
      <c r="KF13" s="5">
        <v>0</v>
      </c>
      <c r="KG13" s="5">
        <f t="shared" si="44"/>
        <v>0</v>
      </c>
      <c r="KH13" s="9"/>
      <c r="KI13" s="1">
        <v>7</v>
      </c>
      <c r="KJ13" s="2" t="s">
        <v>10</v>
      </c>
      <c r="KK13" s="5">
        <v>0</v>
      </c>
      <c r="KL13" s="5">
        <v>0</v>
      </c>
      <c r="KM13" s="5">
        <v>0</v>
      </c>
      <c r="KN13" s="5">
        <f t="shared" si="45"/>
        <v>0</v>
      </c>
      <c r="KO13" s="9"/>
      <c r="KP13" s="1">
        <v>7</v>
      </c>
      <c r="KQ13" s="2" t="s">
        <v>10</v>
      </c>
      <c r="KR13" s="5">
        <v>1</v>
      </c>
      <c r="KS13" s="5">
        <v>32500</v>
      </c>
      <c r="KT13" s="5">
        <v>0</v>
      </c>
      <c r="KU13" s="5">
        <f t="shared" si="46"/>
        <v>32500</v>
      </c>
      <c r="KV13" s="9"/>
      <c r="KW13" s="1">
        <v>7</v>
      </c>
      <c r="KX13" s="2" t="s">
        <v>10</v>
      </c>
      <c r="KY13" s="5">
        <v>1</v>
      </c>
      <c r="KZ13" s="5">
        <v>32500</v>
      </c>
      <c r="LA13" s="5">
        <v>0</v>
      </c>
      <c r="LB13" s="5">
        <f t="shared" si="47"/>
        <v>32500</v>
      </c>
      <c r="LC13" s="9"/>
      <c r="LD13" s="1">
        <v>7</v>
      </c>
      <c r="LE13" s="2" t="s">
        <v>10</v>
      </c>
      <c r="LF13" s="5">
        <v>2</v>
      </c>
      <c r="LG13" s="5">
        <v>270000</v>
      </c>
      <c r="LH13" s="5">
        <v>0</v>
      </c>
      <c r="LI13" s="5">
        <f t="shared" si="48"/>
        <v>270000</v>
      </c>
      <c r="LJ13" s="9"/>
      <c r="LK13" s="1">
        <v>7</v>
      </c>
      <c r="LL13" s="2" t="s">
        <v>10</v>
      </c>
      <c r="LM13" s="5">
        <v>1</v>
      </c>
      <c r="LN13" s="5">
        <v>38500</v>
      </c>
      <c r="LO13" s="5">
        <v>0</v>
      </c>
      <c r="LP13" s="5">
        <f t="shared" si="49"/>
        <v>38500</v>
      </c>
      <c r="LQ13" s="9"/>
      <c r="LR13" s="1">
        <v>7</v>
      </c>
      <c r="LS13" s="2" t="s">
        <v>10</v>
      </c>
      <c r="LT13" s="5">
        <v>2</v>
      </c>
      <c r="LU13" s="5">
        <v>20000</v>
      </c>
      <c r="LV13" s="5">
        <v>0</v>
      </c>
      <c r="LW13" s="5">
        <f t="shared" si="50"/>
        <v>20000</v>
      </c>
      <c r="LX13" s="9"/>
      <c r="LY13" s="1">
        <v>7</v>
      </c>
      <c r="LZ13" s="2" t="s">
        <v>10</v>
      </c>
      <c r="MA13" s="5">
        <v>0</v>
      </c>
      <c r="MB13" s="5">
        <v>0</v>
      </c>
      <c r="MC13" s="5">
        <v>0</v>
      </c>
      <c r="MD13" s="5">
        <f t="shared" si="51"/>
        <v>0</v>
      </c>
      <c r="ME13" s="9"/>
      <c r="MF13" s="1">
        <v>7</v>
      </c>
      <c r="MG13" s="2" t="s">
        <v>10</v>
      </c>
      <c r="MH13" s="5">
        <v>0</v>
      </c>
      <c r="MI13" s="5">
        <v>0</v>
      </c>
      <c r="MJ13" s="5">
        <v>0</v>
      </c>
      <c r="MK13" s="5">
        <f t="shared" si="52"/>
        <v>0</v>
      </c>
      <c r="ML13" s="9"/>
      <c r="MM13" s="1">
        <v>7</v>
      </c>
      <c r="MN13" s="2" t="s">
        <v>10</v>
      </c>
      <c r="MO13" s="5">
        <v>0</v>
      </c>
      <c r="MP13" s="5">
        <v>0</v>
      </c>
      <c r="MQ13" s="5">
        <v>0</v>
      </c>
      <c r="MR13" s="5">
        <f t="shared" si="53"/>
        <v>0</v>
      </c>
      <c r="MS13" s="9"/>
      <c r="MT13" s="1">
        <v>7</v>
      </c>
      <c r="MU13" s="2" t="s">
        <v>10</v>
      </c>
      <c r="MV13" s="5">
        <v>0</v>
      </c>
      <c r="MW13" s="5">
        <v>0</v>
      </c>
      <c r="MX13" s="5">
        <v>0</v>
      </c>
      <c r="MY13" s="5">
        <f t="shared" si="54"/>
        <v>0</v>
      </c>
      <c r="MZ13" s="9"/>
      <c r="NA13" s="1">
        <v>7</v>
      </c>
      <c r="NB13" s="2" t="s">
        <v>10</v>
      </c>
      <c r="NC13" s="5">
        <v>5</v>
      </c>
      <c r="ND13" s="5">
        <v>29687.5</v>
      </c>
      <c r="NE13" s="5">
        <v>0</v>
      </c>
      <c r="NF13" s="5">
        <f t="shared" si="55"/>
        <v>29687.5</v>
      </c>
      <c r="NG13" s="9"/>
      <c r="NH13" s="1">
        <v>7</v>
      </c>
      <c r="NI13" s="2" t="s">
        <v>10</v>
      </c>
      <c r="NJ13" s="5">
        <v>97</v>
      </c>
      <c r="NK13" s="5">
        <v>155231.30715438427</v>
      </c>
      <c r="NL13" s="5">
        <v>0</v>
      </c>
      <c r="NM13" s="5">
        <f t="shared" si="56"/>
        <v>155231.30715438427</v>
      </c>
      <c r="NN13" s="9"/>
      <c r="NO13" s="1">
        <v>7</v>
      </c>
      <c r="NP13" s="2" t="s">
        <v>10</v>
      </c>
      <c r="NQ13" s="5">
        <v>4</v>
      </c>
      <c r="NR13" s="5">
        <v>92900</v>
      </c>
      <c r="NS13" s="5">
        <v>0</v>
      </c>
      <c r="NT13" s="5">
        <f t="shared" si="57"/>
        <v>92900</v>
      </c>
      <c r="NU13" s="9"/>
      <c r="NV13" s="1">
        <v>7</v>
      </c>
      <c r="NW13" s="2" t="s">
        <v>10</v>
      </c>
      <c r="NX13" s="5">
        <v>0</v>
      </c>
      <c r="NY13" s="5">
        <v>0</v>
      </c>
      <c r="NZ13" s="5">
        <v>0</v>
      </c>
      <c r="OA13" s="5">
        <f t="shared" si="58"/>
        <v>0</v>
      </c>
      <c r="OB13" s="9"/>
      <c r="OC13" s="1">
        <v>7</v>
      </c>
      <c r="OD13" s="2" t="s">
        <v>10</v>
      </c>
      <c r="OE13" s="5">
        <v>3</v>
      </c>
      <c r="OF13" s="5">
        <v>34700</v>
      </c>
      <c r="OG13" s="5">
        <v>0</v>
      </c>
      <c r="OH13" s="5">
        <f t="shared" si="59"/>
        <v>34700</v>
      </c>
      <c r="OI13" s="9"/>
      <c r="OJ13" s="1">
        <v>7</v>
      </c>
      <c r="OK13" s="2" t="s">
        <v>10</v>
      </c>
      <c r="OL13" s="5">
        <v>21.7</v>
      </c>
      <c r="OM13" s="5">
        <v>197950</v>
      </c>
      <c r="ON13" s="5">
        <v>0</v>
      </c>
      <c r="OO13" s="5">
        <f t="shared" si="60"/>
        <v>197950</v>
      </c>
      <c r="OP13" s="9"/>
      <c r="OQ13" s="1">
        <v>7</v>
      </c>
      <c r="OR13" s="2" t="s">
        <v>10</v>
      </c>
      <c r="OS13" s="5">
        <v>0</v>
      </c>
      <c r="OT13" s="5">
        <v>0</v>
      </c>
      <c r="OU13" s="5">
        <v>0</v>
      </c>
      <c r="OV13" s="5">
        <f t="shared" si="61"/>
        <v>0</v>
      </c>
      <c r="OW13" s="9"/>
      <c r="OX13" s="1">
        <v>7</v>
      </c>
      <c r="OY13" s="2" t="s">
        <v>10</v>
      </c>
      <c r="OZ13" s="5">
        <v>0</v>
      </c>
      <c r="PA13" s="5">
        <v>0</v>
      </c>
      <c r="PB13" s="5">
        <v>0</v>
      </c>
      <c r="PC13" s="5">
        <f t="shared" si="62"/>
        <v>0</v>
      </c>
      <c r="PD13" s="9"/>
      <c r="PE13" s="1">
        <v>7</v>
      </c>
      <c r="PF13" s="2" t="s">
        <v>10</v>
      </c>
      <c r="PG13" s="5">
        <v>0</v>
      </c>
      <c r="PH13" s="5">
        <v>0</v>
      </c>
      <c r="PI13" s="5">
        <v>0</v>
      </c>
      <c r="PJ13" s="5">
        <f t="shared" si="63"/>
        <v>0</v>
      </c>
      <c r="PK13" s="9"/>
      <c r="PL13" s="1">
        <v>7</v>
      </c>
      <c r="PM13" s="2" t="s">
        <v>10</v>
      </c>
      <c r="PN13" s="5">
        <v>0</v>
      </c>
      <c r="PO13" s="5">
        <v>348273</v>
      </c>
      <c r="PP13" s="5">
        <v>0</v>
      </c>
      <c r="PQ13" s="5">
        <f t="shared" si="64"/>
        <v>348273</v>
      </c>
      <c r="PR13" s="9"/>
      <c r="PS13" s="1">
        <v>7</v>
      </c>
      <c r="PT13" s="2" t="s">
        <v>10</v>
      </c>
      <c r="PU13" s="5">
        <v>1</v>
      </c>
      <c r="PV13" s="5">
        <v>7200</v>
      </c>
      <c r="PW13" s="5">
        <v>0</v>
      </c>
      <c r="PX13" s="5">
        <f t="shared" si="65"/>
        <v>7200</v>
      </c>
      <c r="PY13" s="9"/>
      <c r="PZ13" s="1">
        <v>7</v>
      </c>
      <c r="QA13" s="2" t="s">
        <v>10</v>
      </c>
      <c r="QB13" s="5">
        <v>0</v>
      </c>
      <c r="QC13" s="5">
        <v>0</v>
      </c>
      <c r="QD13" s="5">
        <v>0</v>
      </c>
      <c r="QE13" s="5">
        <f t="shared" si="66"/>
        <v>0</v>
      </c>
      <c r="QF13" s="9"/>
      <c r="QG13" s="1">
        <v>7</v>
      </c>
      <c r="QH13" s="2" t="s">
        <v>10</v>
      </c>
      <c r="QI13" s="5">
        <v>1</v>
      </c>
      <c r="QJ13" s="5">
        <v>5000</v>
      </c>
      <c r="QK13" s="5">
        <v>0</v>
      </c>
      <c r="QL13" s="5">
        <f t="shared" si="67"/>
        <v>5000</v>
      </c>
      <c r="QM13" s="9"/>
      <c r="QN13" s="1">
        <v>7</v>
      </c>
      <c r="QO13" s="2" t="s">
        <v>10</v>
      </c>
      <c r="QP13" s="5">
        <v>0</v>
      </c>
      <c r="QQ13" s="5">
        <v>0</v>
      </c>
      <c r="QR13" s="5">
        <v>0</v>
      </c>
      <c r="QS13" s="5">
        <f t="shared" si="68"/>
        <v>0</v>
      </c>
      <c r="QT13" s="9"/>
      <c r="QU13" s="1">
        <v>7</v>
      </c>
      <c r="QV13" s="2" t="s">
        <v>10</v>
      </c>
      <c r="QW13" s="5">
        <v>0</v>
      </c>
      <c r="QX13" s="5">
        <v>0</v>
      </c>
      <c r="QY13" s="5">
        <v>0</v>
      </c>
      <c r="QZ13" s="5">
        <f t="shared" si="69"/>
        <v>0</v>
      </c>
      <c r="RA13" s="9"/>
      <c r="RB13" s="1">
        <v>7</v>
      </c>
      <c r="RC13" s="2" t="s">
        <v>10</v>
      </c>
      <c r="RD13" s="5">
        <v>0</v>
      </c>
      <c r="RE13" s="5">
        <v>0</v>
      </c>
      <c r="RF13" s="5">
        <v>0</v>
      </c>
      <c r="RG13" s="5">
        <f t="shared" si="70"/>
        <v>0</v>
      </c>
      <c r="RH13" s="9"/>
      <c r="RI13" s="1">
        <v>7</v>
      </c>
      <c r="RJ13" s="2" t="s">
        <v>10</v>
      </c>
      <c r="RK13" s="5">
        <v>111</v>
      </c>
      <c r="RL13" s="5">
        <v>20202</v>
      </c>
      <c r="RM13" s="5">
        <v>0</v>
      </c>
      <c r="RN13" s="5">
        <f t="shared" si="71"/>
        <v>20202</v>
      </c>
      <c r="RO13" s="9"/>
      <c r="RP13" s="1">
        <v>7</v>
      </c>
      <c r="RQ13" s="2" t="s">
        <v>10</v>
      </c>
      <c r="RR13" s="5">
        <v>2</v>
      </c>
      <c r="RS13" s="5">
        <v>9900</v>
      </c>
      <c r="RT13" s="5">
        <v>0</v>
      </c>
      <c r="RU13" s="5">
        <f t="shared" si="72"/>
        <v>9900</v>
      </c>
      <c r="RV13" s="9"/>
      <c r="RW13" s="1">
        <v>7</v>
      </c>
      <c r="RX13" s="2" t="s">
        <v>10</v>
      </c>
      <c r="RY13" s="5">
        <v>0</v>
      </c>
      <c r="RZ13" s="5">
        <v>0</v>
      </c>
      <c r="SA13" s="5">
        <v>0</v>
      </c>
      <c r="SB13" s="5">
        <f t="shared" si="73"/>
        <v>0</v>
      </c>
      <c r="SC13" s="9"/>
      <c r="SD13" s="1">
        <v>7</v>
      </c>
      <c r="SE13" s="2" t="s">
        <v>10</v>
      </c>
      <c r="SF13" s="5">
        <v>0</v>
      </c>
      <c r="SG13" s="5">
        <v>90000</v>
      </c>
      <c r="SH13" s="5">
        <v>0</v>
      </c>
      <c r="SI13" s="5">
        <f t="shared" si="74"/>
        <v>90000</v>
      </c>
      <c r="SJ13" s="9"/>
      <c r="SK13" s="1">
        <v>7</v>
      </c>
      <c r="SL13" s="2" t="s">
        <v>10</v>
      </c>
      <c r="SM13" s="5">
        <v>0</v>
      </c>
      <c r="SN13" s="5">
        <v>0</v>
      </c>
      <c r="SO13" s="5">
        <v>0</v>
      </c>
      <c r="SP13" s="5">
        <f t="shared" si="75"/>
        <v>0</v>
      </c>
      <c r="SQ13" s="9"/>
      <c r="SR13" s="1">
        <v>7</v>
      </c>
      <c r="SS13" s="2" t="s">
        <v>10</v>
      </c>
      <c r="ST13" s="5">
        <v>0</v>
      </c>
      <c r="SU13" s="5">
        <v>0</v>
      </c>
      <c r="SV13" s="5">
        <v>0</v>
      </c>
      <c r="SW13" s="5">
        <f t="shared" si="76"/>
        <v>0</v>
      </c>
      <c r="SX13" s="9"/>
      <c r="SY13" s="1">
        <v>7</v>
      </c>
      <c r="SZ13" s="2" t="s">
        <v>10</v>
      </c>
      <c r="TA13" s="5">
        <v>0</v>
      </c>
      <c r="TB13" s="5">
        <v>0</v>
      </c>
      <c r="TC13" s="5">
        <v>0</v>
      </c>
      <c r="TD13" s="5">
        <f t="shared" si="77"/>
        <v>0</v>
      </c>
      <c r="TE13" s="9"/>
      <c r="TF13" s="1">
        <v>7</v>
      </c>
      <c r="TG13" s="2" t="s">
        <v>10</v>
      </c>
      <c r="TH13" s="5">
        <v>0</v>
      </c>
      <c r="TI13" s="5">
        <v>325000</v>
      </c>
      <c r="TJ13" s="5">
        <v>0</v>
      </c>
      <c r="TK13" s="5">
        <f t="shared" si="78"/>
        <v>325000</v>
      </c>
      <c r="TL13" s="9"/>
      <c r="TM13" s="1">
        <v>7</v>
      </c>
      <c r="TN13" s="2" t="s">
        <v>10</v>
      </c>
      <c r="TO13" s="5">
        <v>3</v>
      </c>
      <c r="TP13" s="5">
        <v>0</v>
      </c>
      <c r="TQ13" s="5">
        <v>35000</v>
      </c>
      <c r="TR13" s="5">
        <f t="shared" si="79"/>
        <v>35000</v>
      </c>
      <c r="TS13" s="9"/>
      <c r="TT13" s="1">
        <v>7</v>
      </c>
      <c r="TU13" s="2" t="s">
        <v>10</v>
      </c>
      <c r="TV13" s="5">
        <v>2</v>
      </c>
      <c r="TW13" s="5">
        <v>67800</v>
      </c>
      <c r="TX13" s="5">
        <v>0</v>
      </c>
      <c r="TY13" s="5">
        <f t="shared" si="80"/>
        <v>67800</v>
      </c>
      <c r="TZ13" s="9"/>
      <c r="UA13" s="1">
        <v>7</v>
      </c>
      <c r="UB13" s="2" t="s">
        <v>10</v>
      </c>
      <c r="UC13" s="5">
        <v>22</v>
      </c>
      <c r="UD13" s="5">
        <v>77000</v>
      </c>
      <c r="UE13" s="5">
        <v>0</v>
      </c>
      <c r="UF13" s="5">
        <f t="shared" si="81"/>
        <v>77000</v>
      </c>
      <c r="UG13" s="9"/>
      <c r="UH13" s="1">
        <v>7</v>
      </c>
      <c r="UI13" s="2" t="s">
        <v>10</v>
      </c>
      <c r="UJ13" s="5">
        <v>0</v>
      </c>
      <c r="UK13" s="5">
        <v>0</v>
      </c>
      <c r="UL13" s="5">
        <v>0</v>
      </c>
      <c r="UM13" s="5">
        <f t="shared" si="82"/>
        <v>0</v>
      </c>
      <c r="UN13" s="9"/>
      <c r="UO13" s="1">
        <v>7</v>
      </c>
      <c r="UP13" s="2" t="s">
        <v>10</v>
      </c>
      <c r="UQ13" s="5">
        <v>0</v>
      </c>
      <c r="UR13" s="5">
        <v>0</v>
      </c>
      <c r="US13" s="5">
        <v>0</v>
      </c>
      <c r="UT13" s="5">
        <f t="shared" si="83"/>
        <v>0</v>
      </c>
      <c r="UU13" s="9"/>
      <c r="UV13" s="1">
        <v>7</v>
      </c>
      <c r="UW13" s="2" t="s">
        <v>10</v>
      </c>
      <c r="UX13" s="5">
        <v>0</v>
      </c>
      <c r="UY13" s="5">
        <v>0</v>
      </c>
      <c r="UZ13" s="5">
        <v>0</v>
      </c>
      <c r="VA13" s="5">
        <f t="shared" si="84"/>
        <v>0</v>
      </c>
      <c r="VB13" s="9"/>
      <c r="VC13" s="1">
        <v>7</v>
      </c>
      <c r="VD13" s="2" t="s">
        <v>10</v>
      </c>
      <c r="VE13" s="5">
        <v>1</v>
      </c>
      <c r="VF13" s="5">
        <v>40000</v>
      </c>
      <c r="VG13" s="5">
        <v>0</v>
      </c>
      <c r="VH13" s="5">
        <f t="shared" si="85"/>
        <v>40000</v>
      </c>
      <c r="VI13" s="9"/>
      <c r="VJ13" s="1">
        <v>7</v>
      </c>
      <c r="VK13" s="2" t="s">
        <v>10</v>
      </c>
      <c r="VL13" s="5">
        <v>1</v>
      </c>
      <c r="VM13" s="5">
        <v>55000</v>
      </c>
      <c r="VN13" s="5">
        <v>0</v>
      </c>
      <c r="VO13" s="5">
        <f t="shared" si="86"/>
        <v>55000</v>
      </c>
      <c r="VP13" s="9"/>
      <c r="VQ13" s="1">
        <v>7</v>
      </c>
      <c r="VR13" s="2" t="s">
        <v>10</v>
      </c>
      <c r="VS13" s="5">
        <v>0</v>
      </c>
      <c r="VT13" s="5">
        <v>0</v>
      </c>
      <c r="VU13" s="5">
        <v>0</v>
      </c>
      <c r="VV13" s="5">
        <f t="shared" si="87"/>
        <v>0</v>
      </c>
      <c r="VW13" s="9"/>
      <c r="VX13" s="1">
        <v>7</v>
      </c>
      <c r="VY13" s="2" t="s">
        <v>10</v>
      </c>
      <c r="VZ13" s="5">
        <v>0</v>
      </c>
      <c r="WA13" s="5">
        <v>0</v>
      </c>
      <c r="WB13" s="5">
        <v>0</v>
      </c>
      <c r="WC13" s="5">
        <f t="shared" si="88"/>
        <v>0</v>
      </c>
      <c r="WD13" s="9"/>
      <c r="WE13" s="1">
        <v>7</v>
      </c>
      <c r="WF13" s="2" t="s">
        <v>10</v>
      </c>
      <c r="WG13" s="5">
        <v>0</v>
      </c>
      <c r="WH13" s="5">
        <v>0</v>
      </c>
      <c r="WI13" s="5">
        <v>0</v>
      </c>
      <c r="WJ13" s="5">
        <f t="shared" si="89"/>
        <v>0</v>
      </c>
      <c r="WK13" s="9"/>
      <c r="WL13" s="1">
        <v>7</v>
      </c>
      <c r="WM13" s="2" t="s">
        <v>10</v>
      </c>
      <c r="WN13" s="5">
        <v>1</v>
      </c>
      <c r="WO13" s="5">
        <v>50000</v>
      </c>
      <c r="WP13" s="5">
        <v>0</v>
      </c>
      <c r="WQ13" s="5">
        <f t="shared" si="90"/>
        <v>50000</v>
      </c>
      <c r="WR13" s="9"/>
      <c r="WS13" s="1">
        <v>7</v>
      </c>
      <c r="WT13" s="2" t="s">
        <v>10</v>
      </c>
      <c r="WU13" s="5">
        <v>0</v>
      </c>
      <c r="WV13" s="5">
        <v>0</v>
      </c>
      <c r="WW13" s="5">
        <v>0</v>
      </c>
      <c r="WX13" s="5">
        <f t="shared" si="91"/>
        <v>0</v>
      </c>
      <c r="WY13" s="9"/>
      <c r="WZ13" s="1">
        <v>7</v>
      </c>
      <c r="XA13" s="2" t="s">
        <v>10</v>
      </c>
      <c r="XB13" s="5">
        <v>0</v>
      </c>
      <c r="XC13" s="5">
        <v>0</v>
      </c>
      <c r="XD13" s="5">
        <v>0</v>
      </c>
      <c r="XE13" s="5">
        <f t="shared" si="92"/>
        <v>0</v>
      </c>
      <c r="XF13" s="9"/>
      <c r="XG13" s="1">
        <v>7</v>
      </c>
      <c r="XH13" s="2" t="s">
        <v>10</v>
      </c>
      <c r="XI13" s="5">
        <v>0</v>
      </c>
      <c r="XJ13" s="5">
        <v>0</v>
      </c>
      <c r="XK13" s="5">
        <v>0</v>
      </c>
      <c r="XL13" s="5">
        <f t="shared" si="93"/>
        <v>0</v>
      </c>
      <c r="XM13" s="9"/>
      <c r="XN13" s="1">
        <v>7</v>
      </c>
      <c r="XO13" s="2" t="s">
        <v>10</v>
      </c>
      <c r="XP13" s="5">
        <v>1</v>
      </c>
      <c r="XQ13" s="5">
        <v>25000</v>
      </c>
      <c r="XR13" s="5">
        <v>0</v>
      </c>
      <c r="XS13" s="5">
        <f t="shared" si="94"/>
        <v>25000</v>
      </c>
      <c r="XT13" s="9"/>
      <c r="XU13" s="1">
        <v>7</v>
      </c>
      <c r="XV13" s="2" t="s">
        <v>10</v>
      </c>
      <c r="XW13" s="5">
        <v>0</v>
      </c>
      <c r="XX13" s="5">
        <v>0</v>
      </c>
      <c r="XY13" s="5">
        <v>0</v>
      </c>
      <c r="XZ13" s="5">
        <f t="shared" si="95"/>
        <v>0</v>
      </c>
      <c r="YA13" s="9"/>
      <c r="YB13" s="1">
        <v>7</v>
      </c>
      <c r="YC13" s="2" t="s">
        <v>10</v>
      </c>
      <c r="YD13" s="5">
        <v>0</v>
      </c>
      <c r="YE13" s="5">
        <v>0</v>
      </c>
      <c r="YF13" s="5">
        <v>0</v>
      </c>
      <c r="YG13" s="5">
        <f t="shared" si="96"/>
        <v>0</v>
      </c>
      <c r="YH13" s="9"/>
      <c r="YI13" s="1">
        <v>7</v>
      </c>
      <c r="YJ13" s="2" t="s">
        <v>10</v>
      </c>
      <c r="YK13" s="5">
        <v>4829</v>
      </c>
      <c r="YL13" s="5">
        <v>241450</v>
      </c>
      <c r="YM13" s="5">
        <v>0</v>
      </c>
      <c r="YN13" s="5">
        <f t="shared" si="97"/>
        <v>241450</v>
      </c>
      <c r="YO13" s="9"/>
      <c r="YP13" s="1">
        <v>7</v>
      </c>
      <c r="YQ13" s="2" t="s">
        <v>10</v>
      </c>
      <c r="YR13" s="5">
        <v>0</v>
      </c>
      <c r="YS13" s="5">
        <v>0</v>
      </c>
      <c r="YT13" s="5">
        <v>0</v>
      </c>
      <c r="YU13" s="5">
        <f t="shared" si="98"/>
        <v>0</v>
      </c>
      <c r="YV13" s="9"/>
      <c r="YW13" s="1">
        <v>7</v>
      </c>
      <c r="YX13" s="2" t="s">
        <v>10</v>
      </c>
      <c r="YY13" s="5">
        <v>0</v>
      </c>
      <c r="YZ13" s="5">
        <v>0</v>
      </c>
      <c r="ZA13" s="5">
        <v>0</v>
      </c>
      <c r="ZB13" s="5">
        <f t="shared" si="99"/>
        <v>0</v>
      </c>
      <c r="ZC13" s="9"/>
      <c r="ZD13" s="1">
        <v>7</v>
      </c>
      <c r="ZE13" s="2" t="s">
        <v>10</v>
      </c>
      <c r="ZF13" s="5">
        <v>1</v>
      </c>
      <c r="ZG13" s="5">
        <v>40000</v>
      </c>
      <c r="ZH13" s="5">
        <v>0</v>
      </c>
      <c r="ZI13" s="5">
        <f t="shared" si="100"/>
        <v>40000</v>
      </c>
      <c r="ZJ13" s="9"/>
      <c r="ZK13" s="1">
        <v>7</v>
      </c>
      <c r="ZL13" s="2" t="s">
        <v>10</v>
      </c>
      <c r="ZM13" s="5">
        <v>0</v>
      </c>
      <c r="ZN13" s="5">
        <v>0</v>
      </c>
      <c r="ZO13" s="5">
        <v>0</v>
      </c>
      <c r="ZP13" s="5">
        <f t="shared" si="101"/>
        <v>0</v>
      </c>
      <c r="ZQ13" s="9"/>
      <c r="ZR13" s="1">
        <v>7</v>
      </c>
      <c r="ZS13" s="2" t="s">
        <v>10</v>
      </c>
      <c r="ZT13" s="5">
        <v>2</v>
      </c>
      <c r="ZU13" s="5">
        <v>35600</v>
      </c>
      <c r="ZV13" s="5">
        <v>0</v>
      </c>
      <c r="ZW13" s="5">
        <f t="shared" si="102"/>
        <v>35600</v>
      </c>
      <c r="ZX13" s="9"/>
      <c r="ZY13" s="1">
        <v>7</v>
      </c>
      <c r="ZZ13" s="2" t="s">
        <v>10</v>
      </c>
      <c r="AAA13" s="5">
        <v>14</v>
      </c>
      <c r="AAB13" s="5">
        <v>145690</v>
      </c>
      <c r="AAC13" s="5">
        <v>0</v>
      </c>
      <c r="AAD13" s="5">
        <f t="shared" si="103"/>
        <v>145690</v>
      </c>
      <c r="AAE13" s="9"/>
      <c r="AAF13" s="1">
        <v>7</v>
      </c>
      <c r="AAG13" s="2" t="s">
        <v>10</v>
      </c>
      <c r="AAH13" s="5">
        <v>0</v>
      </c>
      <c r="AAI13" s="5">
        <v>0</v>
      </c>
      <c r="AAJ13" s="5">
        <v>0</v>
      </c>
      <c r="AAK13" s="5">
        <f t="shared" si="104"/>
        <v>0</v>
      </c>
      <c r="AAL13" s="9"/>
      <c r="AAM13" s="1">
        <v>7</v>
      </c>
      <c r="AAN13" s="2" t="s">
        <v>10</v>
      </c>
      <c r="AAO13" s="5">
        <v>10</v>
      </c>
      <c r="AAP13" s="5">
        <v>180000</v>
      </c>
      <c r="AAQ13" s="5">
        <v>0</v>
      </c>
      <c r="AAR13" s="5">
        <f t="shared" si="105"/>
        <v>180000</v>
      </c>
      <c r="AAS13" s="9"/>
      <c r="AAT13" s="1">
        <v>7</v>
      </c>
      <c r="AAU13" s="2" t="s">
        <v>10</v>
      </c>
      <c r="AAV13" s="5">
        <v>0</v>
      </c>
      <c r="AAW13" s="5">
        <v>0</v>
      </c>
      <c r="AAX13" s="5">
        <v>0</v>
      </c>
      <c r="AAY13" s="5">
        <f t="shared" si="106"/>
        <v>0</v>
      </c>
      <c r="AAZ13" s="9"/>
      <c r="ABA13" s="1">
        <v>7</v>
      </c>
      <c r="ABB13" s="2" t="s">
        <v>10</v>
      </c>
      <c r="ABC13" s="5">
        <v>0</v>
      </c>
      <c r="ABD13" s="5">
        <v>0</v>
      </c>
      <c r="ABE13" s="5">
        <v>0</v>
      </c>
      <c r="ABF13" s="5">
        <f t="shared" si="107"/>
        <v>0</v>
      </c>
      <c r="ABG13" s="9"/>
      <c r="ABH13" s="1">
        <v>7</v>
      </c>
      <c r="ABI13" s="2" t="s">
        <v>10</v>
      </c>
      <c r="ABJ13" s="5">
        <v>0</v>
      </c>
      <c r="ABK13" s="5">
        <v>0</v>
      </c>
      <c r="ABL13" s="5">
        <v>0</v>
      </c>
      <c r="ABM13" s="5">
        <f t="shared" si="108"/>
        <v>0</v>
      </c>
      <c r="ABN13" s="9"/>
      <c r="ABO13" s="1">
        <v>7</v>
      </c>
      <c r="ABP13" s="2" t="s">
        <v>10</v>
      </c>
      <c r="ABQ13" s="5">
        <v>0</v>
      </c>
      <c r="ABR13" s="5">
        <v>0</v>
      </c>
      <c r="ABS13" s="5">
        <v>0</v>
      </c>
      <c r="ABT13" s="5">
        <f t="shared" si="109"/>
        <v>0</v>
      </c>
      <c r="ABU13" s="9"/>
      <c r="ABV13" s="1">
        <v>7</v>
      </c>
      <c r="ABW13" s="2" t="s">
        <v>10</v>
      </c>
      <c r="ABX13" s="5">
        <v>0</v>
      </c>
      <c r="ABY13" s="5">
        <f t="shared" si="0"/>
        <v>8311369.8071543844</v>
      </c>
      <c r="ABZ13" s="5">
        <f t="shared" si="1"/>
        <v>35000</v>
      </c>
      <c r="ACA13" s="5">
        <f t="shared" si="2"/>
        <v>8346369.8071543844</v>
      </c>
      <c r="ACB13" s="9"/>
    </row>
    <row r="14" spans="1:756" ht="16.5" hidden="1">
      <c r="A14" s="1">
        <v>8</v>
      </c>
      <c r="B14" s="2" t="s">
        <v>11</v>
      </c>
      <c r="C14" s="5">
        <v>0</v>
      </c>
      <c r="D14" s="5">
        <v>0</v>
      </c>
      <c r="E14" s="5">
        <v>0</v>
      </c>
      <c r="F14" s="5">
        <f t="shared" si="3"/>
        <v>0</v>
      </c>
      <c r="G14" s="9"/>
      <c r="H14" s="1">
        <v>8</v>
      </c>
      <c r="I14" s="2" t="s">
        <v>11</v>
      </c>
      <c r="J14" s="5">
        <v>0</v>
      </c>
      <c r="K14" s="5">
        <v>0</v>
      </c>
      <c r="L14" s="5">
        <v>0</v>
      </c>
      <c r="M14" s="5">
        <f t="shared" si="4"/>
        <v>0</v>
      </c>
      <c r="N14" s="9"/>
      <c r="O14" s="1">
        <v>8</v>
      </c>
      <c r="P14" s="2" t="s">
        <v>11</v>
      </c>
      <c r="Q14" s="5">
        <v>0</v>
      </c>
      <c r="R14" s="5">
        <v>0</v>
      </c>
      <c r="S14" s="5">
        <v>0</v>
      </c>
      <c r="T14" s="5">
        <f t="shared" si="5"/>
        <v>0</v>
      </c>
      <c r="U14" s="9"/>
      <c r="V14" s="1">
        <v>8</v>
      </c>
      <c r="W14" s="2" t="s">
        <v>11</v>
      </c>
      <c r="X14" s="5">
        <v>0</v>
      </c>
      <c r="Y14" s="5">
        <v>0</v>
      </c>
      <c r="Z14" s="5">
        <v>0</v>
      </c>
      <c r="AA14" s="5">
        <f t="shared" si="6"/>
        <v>0</v>
      </c>
      <c r="AB14" s="9"/>
      <c r="AC14" s="1">
        <v>8</v>
      </c>
      <c r="AD14" s="2" t="s">
        <v>11</v>
      </c>
      <c r="AE14" s="5">
        <v>0</v>
      </c>
      <c r="AF14" s="5">
        <v>0</v>
      </c>
      <c r="AG14" s="5">
        <v>0</v>
      </c>
      <c r="AH14" s="5">
        <f t="shared" si="7"/>
        <v>0</v>
      </c>
      <c r="AI14" s="9"/>
      <c r="AJ14" s="1">
        <v>8</v>
      </c>
      <c r="AK14" s="2" t="s">
        <v>11</v>
      </c>
      <c r="AL14" s="5"/>
      <c r="AM14" s="5">
        <v>0</v>
      </c>
      <c r="AN14" s="5">
        <v>0</v>
      </c>
      <c r="AO14" s="5">
        <f t="shared" si="8"/>
        <v>0</v>
      </c>
      <c r="AP14" s="9"/>
      <c r="AQ14" s="1">
        <v>8</v>
      </c>
      <c r="AR14" s="2" t="s">
        <v>11</v>
      </c>
      <c r="AS14" s="5">
        <v>0</v>
      </c>
      <c r="AT14" s="5">
        <v>0</v>
      </c>
      <c r="AU14" s="5">
        <v>0</v>
      </c>
      <c r="AV14" s="5">
        <f t="shared" si="9"/>
        <v>0</v>
      </c>
      <c r="AW14" s="9"/>
      <c r="AX14" s="1">
        <v>8</v>
      </c>
      <c r="AY14" s="2" t="s">
        <v>11</v>
      </c>
      <c r="AZ14" s="5">
        <v>2</v>
      </c>
      <c r="BA14" s="5">
        <v>397800</v>
      </c>
      <c r="BB14" s="5">
        <v>0</v>
      </c>
      <c r="BC14" s="5">
        <f t="shared" si="10"/>
        <v>397800</v>
      </c>
      <c r="BD14" s="9"/>
      <c r="BE14" s="1">
        <v>8</v>
      </c>
      <c r="BF14" s="2" t="s">
        <v>11</v>
      </c>
      <c r="BG14" s="5">
        <v>0</v>
      </c>
      <c r="BH14" s="5">
        <v>0</v>
      </c>
      <c r="BI14" s="5">
        <v>0</v>
      </c>
      <c r="BJ14" s="5">
        <f t="shared" si="11"/>
        <v>0</v>
      </c>
      <c r="BK14" s="9"/>
      <c r="BL14" s="1">
        <v>8</v>
      </c>
      <c r="BM14" s="2" t="s">
        <v>11</v>
      </c>
      <c r="BN14" s="5">
        <v>0</v>
      </c>
      <c r="BO14" s="5">
        <v>0</v>
      </c>
      <c r="BP14" s="5">
        <v>0</v>
      </c>
      <c r="BQ14" s="5">
        <f t="shared" si="12"/>
        <v>0</v>
      </c>
      <c r="BR14" s="9"/>
      <c r="BS14" s="1">
        <v>8</v>
      </c>
      <c r="BT14" s="2" t="s">
        <v>11</v>
      </c>
      <c r="BU14" s="5">
        <v>0</v>
      </c>
      <c r="BV14" s="5">
        <v>0</v>
      </c>
      <c r="BW14" s="5">
        <v>0</v>
      </c>
      <c r="BX14" s="5">
        <f t="shared" si="13"/>
        <v>0</v>
      </c>
      <c r="BY14" s="9"/>
      <c r="BZ14" s="1">
        <v>8</v>
      </c>
      <c r="CA14" s="2" t="s">
        <v>11</v>
      </c>
      <c r="CB14" s="5">
        <v>0</v>
      </c>
      <c r="CC14" s="5">
        <v>0</v>
      </c>
      <c r="CD14" s="5">
        <v>0</v>
      </c>
      <c r="CE14" s="5">
        <f t="shared" si="14"/>
        <v>0</v>
      </c>
      <c r="CF14" s="9"/>
      <c r="CG14" s="1">
        <v>8</v>
      </c>
      <c r="CH14" s="2" t="s">
        <v>11</v>
      </c>
      <c r="CI14" s="5">
        <v>0</v>
      </c>
      <c r="CJ14" s="5">
        <v>0</v>
      </c>
      <c r="CK14" s="5">
        <v>0</v>
      </c>
      <c r="CL14" s="5">
        <f t="shared" si="15"/>
        <v>0</v>
      </c>
      <c r="CM14" s="9"/>
      <c r="CN14" s="1">
        <v>8</v>
      </c>
      <c r="CO14" s="2" t="s">
        <v>11</v>
      </c>
      <c r="CP14" s="5">
        <v>0</v>
      </c>
      <c r="CQ14" s="5">
        <v>0</v>
      </c>
      <c r="CR14" s="5">
        <v>0</v>
      </c>
      <c r="CS14" s="5">
        <f t="shared" si="16"/>
        <v>0</v>
      </c>
      <c r="CT14" s="9"/>
      <c r="CU14" s="1">
        <v>8</v>
      </c>
      <c r="CV14" s="2" t="s">
        <v>11</v>
      </c>
      <c r="CW14" s="5">
        <v>0</v>
      </c>
      <c r="CX14" s="5">
        <v>0</v>
      </c>
      <c r="CY14" s="5">
        <v>0</v>
      </c>
      <c r="CZ14" s="5">
        <f t="shared" si="17"/>
        <v>0</v>
      </c>
      <c r="DA14" s="9"/>
      <c r="DB14" s="1">
        <v>8</v>
      </c>
      <c r="DC14" s="2" t="s">
        <v>11</v>
      </c>
      <c r="DD14" s="5">
        <v>3</v>
      </c>
      <c r="DE14" s="5">
        <v>220950</v>
      </c>
      <c r="DF14" s="5">
        <v>0</v>
      </c>
      <c r="DG14" s="5">
        <f t="shared" si="18"/>
        <v>220950</v>
      </c>
      <c r="DH14" s="9"/>
      <c r="DI14" s="1">
        <v>8</v>
      </c>
      <c r="DJ14" s="2" t="s">
        <v>11</v>
      </c>
      <c r="DK14" s="5">
        <v>0</v>
      </c>
      <c r="DL14" s="5">
        <v>0</v>
      </c>
      <c r="DM14" s="5">
        <v>0</v>
      </c>
      <c r="DN14" s="5">
        <f t="shared" si="19"/>
        <v>0</v>
      </c>
      <c r="DO14" s="9"/>
      <c r="DP14" s="1">
        <v>8</v>
      </c>
      <c r="DQ14" s="2" t="s">
        <v>11</v>
      </c>
      <c r="DR14" s="5">
        <v>0</v>
      </c>
      <c r="DS14" s="5">
        <v>0</v>
      </c>
      <c r="DT14" s="5">
        <v>0</v>
      </c>
      <c r="DU14" s="5">
        <f t="shared" si="20"/>
        <v>0</v>
      </c>
      <c r="DV14" s="9"/>
      <c r="DW14" s="1">
        <v>8</v>
      </c>
      <c r="DX14" s="2" t="s">
        <v>11</v>
      </c>
      <c r="DY14" s="5">
        <v>0</v>
      </c>
      <c r="DZ14" s="5">
        <v>0</v>
      </c>
      <c r="EA14" s="5">
        <v>0</v>
      </c>
      <c r="EB14" s="5">
        <f t="shared" si="21"/>
        <v>0</v>
      </c>
      <c r="EC14" s="9"/>
      <c r="ED14" s="1">
        <v>8</v>
      </c>
      <c r="EE14" s="2" t="s">
        <v>11</v>
      </c>
      <c r="EF14" s="5">
        <v>1663</v>
      </c>
      <c r="EG14" s="5">
        <v>66450</v>
      </c>
      <c r="EH14" s="5">
        <v>0</v>
      </c>
      <c r="EI14" s="5">
        <f t="shared" si="22"/>
        <v>66450</v>
      </c>
      <c r="EJ14" s="9"/>
      <c r="EK14" s="1">
        <v>8</v>
      </c>
      <c r="EL14" s="2" t="s">
        <v>11</v>
      </c>
      <c r="EM14" s="5">
        <v>12</v>
      </c>
      <c r="EN14" s="5">
        <v>78500</v>
      </c>
      <c r="EO14" s="5">
        <v>0</v>
      </c>
      <c r="EP14" s="5">
        <f t="shared" si="23"/>
        <v>78500</v>
      </c>
      <c r="EQ14" s="9"/>
      <c r="ER14" s="1">
        <v>8</v>
      </c>
      <c r="ES14" s="2" t="s">
        <v>11</v>
      </c>
      <c r="ET14" s="5">
        <v>12</v>
      </c>
      <c r="EU14" s="5">
        <v>53000</v>
      </c>
      <c r="EV14" s="5">
        <v>0</v>
      </c>
      <c r="EW14" s="5">
        <f t="shared" si="24"/>
        <v>53000</v>
      </c>
      <c r="EX14" s="9"/>
      <c r="EY14" s="1">
        <v>8</v>
      </c>
      <c r="EZ14" s="2" t="s">
        <v>11</v>
      </c>
      <c r="FA14" s="5">
        <v>0</v>
      </c>
      <c r="FB14" s="5">
        <v>0</v>
      </c>
      <c r="FC14" s="5">
        <v>0</v>
      </c>
      <c r="FD14" s="5">
        <f t="shared" si="25"/>
        <v>0</v>
      </c>
      <c r="FE14" s="9"/>
      <c r="FF14" s="1">
        <v>8</v>
      </c>
      <c r="FG14" s="2" t="s">
        <v>11</v>
      </c>
      <c r="FH14" s="5">
        <v>0</v>
      </c>
      <c r="FI14" s="5">
        <v>0</v>
      </c>
      <c r="FJ14" s="5">
        <v>0</v>
      </c>
      <c r="FK14" s="5">
        <f t="shared" si="26"/>
        <v>0</v>
      </c>
      <c r="FL14" s="9"/>
      <c r="FM14" s="1">
        <v>8</v>
      </c>
      <c r="FN14" s="2" t="s">
        <v>11</v>
      </c>
      <c r="FO14" s="5">
        <v>0</v>
      </c>
      <c r="FP14" s="5">
        <v>0</v>
      </c>
      <c r="FQ14" s="5">
        <v>0</v>
      </c>
      <c r="FR14" s="5">
        <f t="shared" si="27"/>
        <v>0</v>
      </c>
      <c r="FS14" s="9"/>
      <c r="FT14" s="1">
        <v>8</v>
      </c>
      <c r="FU14" s="2" t="s">
        <v>11</v>
      </c>
      <c r="FV14" s="5">
        <v>0</v>
      </c>
      <c r="FW14" s="5">
        <v>0</v>
      </c>
      <c r="FX14" s="5">
        <v>0</v>
      </c>
      <c r="FY14" s="5">
        <f t="shared" si="28"/>
        <v>0</v>
      </c>
      <c r="FZ14" s="9"/>
      <c r="GA14" s="1">
        <v>8</v>
      </c>
      <c r="GB14" s="2" t="s">
        <v>11</v>
      </c>
      <c r="GC14" s="5">
        <v>1</v>
      </c>
      <c r="GD14" s="5">
        <v>90200</v>
      </c>
      <c r="GE14" s="5">
        <v>0</v>
      </c>
      <c r="GF14" s="5">
        <f t="shared" si="29"/>
        <v>90200</v>
      </c>
      <c r="GG14" s="9"/>
      <c r="GH14" s="1">
        <v>8</v>
      </c>
      <c r="GI14" s="2" t="s">
        <v>11</v>
      </c>
      <c r="GJ14" s="5">
        <v>1</v>
      </c>
      <c r="GK14" s="5">
        <v>68100</v>
      </c>
      <c r="GL14" s="5">
        <v>0</v>
      </c>
      <c r="GM14" s="5">
        <f t="shared" si="30"/>
        <v>68100</v>
      </c>
      <c r="GN14" s="9"/>
      <c r="GO14" s="1">
        <v>8</v>
      </c>
      <c r="GP14" s="2" t="s">
        <v>11</v>
      </c>
      <c r="GQ14" s="5">
        <v>0</v>
      </c>
      <c r="GR14" s="5">
        <v>0</v>
      </c>
      <c r="GS14" s="5">
        <v>0</v>
      </c>
      <c r="GT14" s="5">
        <f t="shared" si="31"/>
        <v>0</v>
      </c>
      <c r="GU14" s="9"/>
      <c r="GV14" s="1">
        <v>8</v>
      </c>
      <c r="GW14" s="2" t="s">
        <v>11</v>
      </c>
      <c r="GX14" s="5">
        <v>0</v>
      </c>
      <c r="GY14" s="5">
        <v>0</v>
      </c>
      <c r="GZ14" s="5">
        <v>0</v>
      </c>
      <c r="HA14" s="5">
        <f t="shared" si="32"/>
        <v>0</v>
      </c>
      <c r="HB14" s="9"/>
      <c r="HC14" s="1">
        <v>8</v>
      </c>
      <c r="HD14" s="2" t="s">
        <v>11</v>
      </c>
      <c r="HE14" s="5">
        <v>1</v>
      </c>
      <c r="HF14" s="5">
        <v>139900</v>
      </c>
      <c r="HG14" s="5">
        <v>0</v>
      </c>
      <c r="HH14" s="5">
        <f t="shared" si="33"/>
        <v>139900</v>
      </c>
      <c r="HI14" s="9"/>
      <c r="HJ14" s="1">
        <v>8</v>
      </c>
      <c r="HK14" s="2" t="s">
        <v>11</v>
      </c>
      <c r="HL14" s="5">
        <v>0</v>
      </c>
      <c r="HM14" s="5">
        <v>235900</v>
      </c>
      <c r="HN14" s="5">
        <v>0</v>
      </c>
      <c r="HO14" s="5">
        <f t="shared" si="34"/>
        <v>235900</v>
      </c>
      <c r="HP14" s="9"/>
      <c r="HQ14" s="1">
        <v>8</v>
      </c>
      <c r="HR14" s="2" t="s">
        <v>11</v>
      </c>
      <c r="HS14" s="5">
        <v>0</v>
      </c>
      <c r="HT14" s="5">
        <v>0</v>
      </c>
      <c r="HU14" s="5">
        <v>0</v>
      </c>
      <c r="HV14" s="5">
        <f t="shared" si="35"/>
        <v>0</v>
      </c>
      <c r="HW14" s="9"/>
      <c r="HX14" s="1">
        <v>8</v>
      </c>
      <c r="HY14" s="2" t="s">
        <v>11</v>
      </c>
      <c r="HZ14" s="5">
        <v>1</v>
      </c>
      <c r="IA14" s="5">
        <v>10000</v>
      </c>
      <c r="IB14" s="5">
        <v>0</v>
      </c>
      <c r="IC14" s="5">
        <f t="shared" si="36"/>
        <v>10000</v>
      </c>
      <c r="ID14" s="9"/>
      <c r="IE14" s="1">
        <v>8</v>
      </c>
      <c r="IF14" s="2" t="s">
        <v>11</v>
      </c>
      <c r="IG14" s="5">
        <v>0</v>
      </c>
      <c r="IH14" s="5">
        <v>37500</v>
      </c>
      <c r="II14" s="5">
        <v>0</v>
      </c>
      <c r="IJ14" s="5">
        <f t="shared" si="37"/>
        <v>37500</v>
      </c>
      <c r="IK14" s="9"/>
      <c r="IL14" s="1">
        <v>8</v>
      </c>
      <c r="IM14" s="2" t="s">
        <v>11</v>
      </c>
      <c r="IN14" s="5">
        <v>11</v>
      </c>
      <c r="IO14" s="5">
        <v>110000</v>
      </c>
      <c r="IP14" s="5">
        <v>0</v>
      </c>
      <c r="IQ14" s="5">
        <f t="shared" si="38"/>
        <v>110000</v>
      </c>
      <c r="IR14" s="9"/>
      <c r="IS14" s="1">
        <v>8</v>
      </c>
      <c r="IT14" s="2" t="s">
        <v>11</v>
      </c>
      <c r="IU14" s="5">
        <v>1</v>
      </c>
      <c r="IV14" s="5">
        <v>22000</v>
      </c>
      <c r="IW14" s="5">
        <v>0</v>
      </c>
      <c r="IX14" s="5">
        <f t="shared" si="39"/>
        <v>22000</v>
      </c>
      <c r="IY14" s="9"/>
      <c r="IZ14" s="1">
        <v>8</v>
      </c>
      <c r="JA14" s="2" t="s">
        <v>11</v>
      </c>
      <c r="JB14" s="5">
        <v>0</v>
      </c>
      <c r="JC14" s="5">
        <v>0</v>
      </c>
      <c r="JD14" s="5">
        <v>0</v>
      </c>
      <c r="JE14" s="5">
        <f t="shared" si="40"/>
        <v>0</v>
      </c>
      <c r="JF14" s="9"/>
      <c r="JG14" s="1">
        <v>8</v>
      </c>
      <c r="JH14" s="2" t="s">
        <v>11</v>
      </c>
      <c r="JI14" s="5">
        <v>0</v>
      </c>
      <c r="JJ14" s="5">
        <v>0</v>
      </c>
      <c r="JK14" s="5">
        <v>0</v>
      </c>
      <c r="JL14" s="5">
        <f t="shared" si="41"/>
        <v>0</v>
      </c>
      <c r="JM14" s="9"/>
      <c r="JN14" s="1">
        <v>8</v>
      </c>
      <c r="JO14" s="2" t="s">
        <v>11</v>
      </c>
      <c r="JP14" s="5">
        <v>0</v>
      </c>
      <c r="JQ14" s="5">
        <v>0</v>
      </c>
      <c r="JR14" s="5">
        <v>0</v>
      </c>
      <c r="JS14" s="5">
        <f t="shared" si="42"/>
        <v>0</v>
      </c>
      <c r="JT14" s="9"/>
      <c r="JU14" s="1">
        <v>8</v>
      </c>
      <c r="JV14" s="2" t="s">
        <v>11</v>
      </c>
      <c r="JW14" s="5">
        <v>0</v>
      </c>
      <c r="JX14" s="5">
        <v>0</v>
      </c>
      <c r="JY14" s="5">
        <v>0</v>
      </c>
      <c r="JZ14" s="5">
        <f t="shared" si="43"/>
        <v>0</v>
      </c>
      <c r="KA14" s="9"/>
      <c r="KB14" s="1">
        <v>8</v>
      </c>
      <c r="KC14" s="2" t="s">
        <v>11</v>
      </c>
      <c r="KD14" s="5">
        <v>0</v>
      </c>
      <c r="KE14" s="5">
        <v>0</v>
      </c>
      <c r="KF14" s="5">
        <v>0</v>
      </c>
      <c r="KG14" s="5">
        <f t="shared" si="44"/>
        <v>0</v>
      </c>
      <c r="KH14" s="9"/>
      <c r="KI14" s="1">
        <v>8</v>
      </c>
      <c r="KJ14" s="2" t="s">
        <v>11</v>
      </c>
      <c r="KK14" s="5">
        <v>0</v>
      </c>
      <c r="KL14" s="5">
        <v>0</v>
      </c>
      <c r="KM14" s="5">
        <v>0</v>
      </c>
      <c r="KN14" s="5">
        <f t="shared" si="45"/>
        <v>0</v>
      </c>
      <c r="KO14" s="9"/>
      <c r="KP14" s="1">
        <v>8</v>
      </c>
      <c r="KQ14" s="2" t="s">
        <v>11</v>
      </c>
      <c r="KR14" s="5">
        <v>4</v>
      </c>
      <c r="KS14" s="5">
        <v>130000</v>
      </c>
      <c r="KT14" s="5">
        <v>0</v>
      </c>
      <c r="KU14" s="5">
        <f t="shared" si="46"/>
        <v>130000</v>
      </c>
      <c r="KV14" s="9"/>
      <c r="KW14" s="1">
        <v>8</v>
      </c>
      <c r="KX14" s="2" t="s">
        <v>11</v>
      </c>
      <c r="KY14" s="5">
        <v>4</v>
      </c>
      <c r="KZ14" s="5">
        <v>130000</v>
      </c>
      <c r="LA14" s="5">
        <v>0</v>
      </c>
      <c r="LB14" s="5">
        <f t="shared" si="47"/>
        <v>130000</v>
      </c>
      <c r="LC14" s="9"/>
      <c r="LD14" s="1">
        <v>8</v>
      </c>
      <c r="LE14" s="2" t="s">
        <v>11</v>
      </c>
      <c r="LF14" s="5">
        <v>2</v>
      </c>
      <c r="LG14" s="5">
        <v>270000</v>
      </c>
      <c r="LH14" s="5">
        <v>0</v>
      </c>
      <c r="LI14" s="5">
        <f t="shared" si="48"/>
        <v>270000</v>
      </c>
      <c r="LJ14" s="9"/>
      <c r="LK14" s="1">
        <v>8</v>
      </c>
      <c r="LL14" s="2" t="s">
        <v>11</v>
      </c>
      <c r="LM14" s="5">
        <v>1</v>
      </c>
      <c r="LN14" s="5">
        <v>38500</v>
      </c>
      <c r="LO14" s="5">
        <v>0</v>
      </c>
      <c r="LP14" s="5">
        <f t="shared" si="49"/>
        <v>38500</v>
      </c>
      <c r="LQ14" s="9"/>
      <c r="LR14" s="1">
        <v>8</v>
      </c>
      <c r="LS14" s="2" t="s">
        <v>11</v>
      </c>
      <c r="LT14" s="5">
        <v>2</v>
      </c>
      <c r="LU14" s="5">
        <v>20000</v>
      </c>
      <c r="LV14" s="5">
        <v>0</v>
      </c>
      <c r="LW14" s="5">
        <f t="shared" si="50"/>
        <v>20000</v>
      </c>
      <c r="LX14" s="9"/>
      <c r="LY14" s="1">
        <v>8</v>
      </c>
      <c r="LZ14" s="2" t="s">
        <v>11</v>
      </c>
      <c r="MA14" s="5">
        <v>0</v>
      </c>
      <c r="MB14" s="5">
        <v>0</v>
      </c>
      <c r="MC14" s="5">
        <v>0</v>
      </c>
      <c r="MD14" s="5">
        <f t="shared" si="51"/>
        <v>0</v>
      </c>
      <c r="ME14" s="9"/>
      <c r="MF14" s="1">
        <v>8</v>
      </c>
      <c r="MG14" s="2" t="s">
        <v>11</v>
      </c>
      <c r="MH14" s="5">
        <v>0</v>
      </c>
      <c r="MI14" s="5">
        <v>0</v>
      </c>
      <c r="MJ14" s="5">
        <v>0</v>
      </c>
      <c r="MK14" s="5">
        <f t="shared" si="52"/>
        <v>0</v>
      </c>
      <c r="ML14" s="9"/>
      <c r="MM14" s="1">
        <v>8</v>
      </c>
      <c r="MN14" s="2" t="s">
        <v>11</v>
      </c>
      <c r="MO14" s="5">
        <v>0</v>
      </c>
      <c r="MP14" s="5">
        <v>0</v>
      </c>
      <c r="MQ14" s="5">
        <v>0</v>
      </c>
      <c r="MR14" s="5">
        <f t="shared" si="53"/>
        <v>0</v>
      </c>
      <c r="MS14" s="9"/>
      <c r="MT14" s="1">
        <v>8</v>
      </c>
      <c r="MU14" s="2" t="s">
        <v>11</v>
      </c>
      <c r="MV14" s="5">
        <v>0</v>
      </c>
      <c r="MW14" s="5">
        <v>0</v>
      </c>
      <c r="MX14" s="5">
        <v>0</v>
      </c>
      <c r="MY14" s="5">
        <f t="shared" si="54"/>
        <v>0</v>
      </c>
      <c r="MZ14" s="9"/>
      <c r="NA14" s="1">
        <v>8</v>
      </c>
      <c r="NB14" s="2" t="s">
        <v>11</v>
      </c>
      <c r="NC14" s="5">
        <v>4</v>
      </c>
      <c r="ND14" s="5">
        <v>23750</v>
      </c>
      <c r="NE14" s="5">
        <v>0</v>
      </c>
      <c r="NF14" s="5">
        <f t="shared" si="55"/>
        <v>23750</v>
      </c>
      <c r="NG14" s="9"/>
      <c r="NH14" s="1">
        <v>8</v>
      </c>
      <c r="NI14" s="2" t="s">
        <v>11</v>
      </c>
      <c r="NJ14" s="5">
        <v>62</v>
      </c>
      <c r="NK14" s="5">
        <v>99220.010758472417</v>
      </c>
      <c r="NL14" s="5">
        <v>0</v>
      </c>
      <c r="NM14" s="5">
        <f t="shared" si="56"/>
        <v>99220.010758472417</v>
      </c>
      <c r="NN14" s="9"/>
      <c r="NO14" s="1">
        <v>8</v>
      </c>
      <c r="NP14" s="2" t="s">
        <v>11</v>
      </c>
      <c r="NQ14" s="5">
        <v>4</v>
      </c>
      <c r="NR14" s="5">
        <v>90300</v>
      </c>
      <c r="NS14" s="5">
        <v>0</v>
      </c>
      <c r="NT14" s="5">
        <f t="shared" si="57"/>
        <v>90300</v>
      </c>
      <c r="NU14" s="9"/>
      <c r="NV14" s="1">
        <v>8</v>
      </c>
      <c r="NW14" s="2" t="s">
        <v>11</v>
      </c>
      <c r="NX14" s="5">
        <v>0</v>
      </c>
      <c r="NY14" s="5">
        <v>0</v>
      </c>
      <c r="NZ14" s="5">
        <v>0</v>
      </c>
      <c r="OA14" s="5">
        <f t="shared" si="58"/>
        <v>0</v>
      </c>
      <c r="OB14" s="9"/>
      <c r="OC14" s="1">
        <v>8</v>
      </c>
      <c r="OD14" s="2" t="s">
        <v>11</v>
      </c>
      <c r="OE14" s="5">
        <v>1</v>
      </c>
      <c r="OF14" s="5">
        <v>13200</v>
      </c>
      <c r="OG14" s="5">
        <v>0</v>
      </c>
      <c r="OH14" s="5">
        <f t="shared" si="59"/>
        <v>13200</v>
      </c>
      <c r="OI14" s="9"/>
      <c r="OJ14" s="1">
        <v>8</v>
      </c>
      <c r="OK14" s="2" t="s">
        <v>11</v>
      </c>
      <c r="OL14" s="5">
        <v>10.199999999999999</v>
      </c>
      <c r="OM14" s="5">
        <v>92500</v>
      </c>
      <c r="ON14" s="5">
        <v>0</v>
      </c>
      <c r="OO14" s="5">
        <f t="shared" si="60"/>
        <v>92500</v>
      </c>
      <c r="OP14" s="9"/>
      <c r="OQ14" s="1">
        <v>8</v>
      </c>
      <c r="OR14" s="2" t="s">
        <v>11</v>
      </c>
      <c r="OS14" s="5">
        <v>0</v>
      </c>
      <c r="OT14" s="5">
        <v>0</v>
      </c>
      <c r="OU14" s="5">
        <v>0</v>
      </c>
      <c r="OV14" s="5">
        <f t="shared" si="61"/>
        <v>0</v>
      </c>
      <c r="OW14" s="9"/>
      <c r="OX14" s="1">
        <v>8</v>
      </c>
      <c r="OY14" s="2" t="s">
        <v>11</v>
      </c>
      <c r="OZ14" s="5">
        <v>0</v>
      </c>
      <c r="PA14" s="5">
        <v>1000000</v>
      </c>
      <c r="PB14" s="5">
        <v>0</v>
      </c>
      <c r="PC14" s="5">
        <f t="shared" si="62"/>
        <v>1000000</v>
      </c>
      <c r="PD14" s="9"/>
      <c r="PE14" s="1">
        <v>8</v>
      </c>
      <c r="PF14" s="2" t="s">
        <v>11</v>
      </c>
      <c r="PG14" s="5">
        <v>0</v>
      </c>
      <c r="PH14" s="5">
        <v>0</v>
      </c>
      <c r="PI14" s="5">
        <v>0</v>
      </c>
      <c r="PJ14" s="5">
        <f t="shared" si="63"/>
        <v>0</v>
      </c>
      <c r="PK14" s="9"/>
      <c r="PL14" s="1">
        <v>8</v>
      </c>
      <c r="PM14" s="2" t="s">
        <v>11</v>
      </c>
      <c r="PN14" s="5">
        <v>0</v>
      </c>
      <c r="PO14" s="5">
        <v>196186</v>
      </c>
      <c r="PP14" s="5">
        <v>0</v>
      </c>
      <c r="PQ14" s="5">
        <f t="shared" si="64"/>
        <v>196186</v>
      </c>
      <c r="PR14" s="9"/>
      <c r="PS14" s="1">
        <v>8</v>
      </c>
      <c r="PT14" s="2" t="s">
        <v>11</v>
      </c>
      <c r="PU14" s="5">
        <v>1</v>
      </c>
      <c r="PV14" s="5">
        <v>7200</v>
      </c>
      <c r="PW14" s="5">
        <v>0</v>
      </c>
      <c r="PX14" s="5">
        <f t="shared" si="65"/>
        <v>7200</v>
      </c>
      <c r="PY14" s="9"/>
      <c r="PZ14" s="1">
        <v>8</v>
      </c>
      <c r="QA14" s="2" t="s">
        <v>11</v>
      </c>
      <c r="QB14" s="5">
        <v>0</v>
      </c>
      <c r="QC14" s="5">
        <v>0</v>
      </c>
      <c r="QD14" s="5">
        <v>0</v>
      </c>
      <c r="QE14" s="5">
        <f t="shared" si="66"/>
        <v>0</v>
      </c>
      <c r="QF14" s="9"/>
      <c r="QG14" s="1">
        <v>8</v>
      </c>
      <c r="QH14" s="2" t="s">
        <v>11</v>
      </c>
      <c r="QI14" s="5">
        <v>1</v>
      </c>
      <c r="QJ14" s="5">
        <v>5000</v>
      </c>
      <c r="QK14" s="5">
        <v>0</v>
      </c>
      <c r="QL14" s="5">
        <f t="shared" si="67"/>
        <v>5000</v>
      </c>
      <c r="QM14" s="9"/>
      <c r="QN14" s="1">
        <v>8</v>
      </c>
      <c r="QO14" s="2" t="s">
        <v>11</v>
      </c>
      <c r="QP14" s="5">
        <v>0</v>
      </c>
      <c r="QQ14" s="5">
        <v>0</v>
      </c>
      <c r="QR14" s="5">
        <v>0</v>
      </c>
      <c r="QS14" s="5">
        <f t="shared" si="68"/>
        <v>0</v>
      </c>
      <c r="QT14" s="9"/>
      <c r="QU14" s="1">
        <v>8</v>
      </c>
      <c r="QV14" s="2" t="s">
        <v>11</v>
      </c>
      <c r="QW14" s="5">
        <v>0</v>
      </c>
      <c r="QX14" s="5">
        <v>0</v>
      </c>
      <c r="QY14" s="5">
        <v>0</v>
      </c>
      <c r="QZ14" s="5">
        <f t="shared" si="69"/>
        <v>0</v>
      </c>
      <c r="RA14" s="9"/>
      <c r="RB14" s="1">
        <v>8</v>
      </c>
      <c r="RC14" s="2" t="s">
        <v>11</v>
      </c>
      <c r="RD14" s="5">
        <v>0</v>
      </c>
      <c r="RE14" s="5">
        <v>0</v>
      </c>
      <c r="RF14" s="5">
        <v>0</v>
      </c>
      <c r="RG14" s="5">
        <f t="shared" si="70"/>
        <v>0</v>
      </c>
      <c r="RH14" s="9"/>
      <c r="RI14" s="1">
        <v>8</v>
      </c>
      <c r="RJ14" s="2" t="s">
        <v>11</v>
      </c>
      <c r="RK14" s="5">
        <v>72</v>
      </c>
      <c r="RL14" s="5">
        <v>13104</v>
      </c>
      <c r="RM14" s="5">
        <v>0</v>
      </c>
      <c r="RN14" s="5">
        <f t="shared" si="71"/>
        <v>13104</v>
      </c>
      <c r="RO14" s="9"/>
      <c r="RP14" s="1">
        <v>8</v>
      </c>
      <c r="RQ14" s="2" t="s">
        <v>11</v>
      </c>
      <c r="RR14" s="5">
        <v>2</v>
      </c>
      <c r="RS14" s="5">
        <v>9900</v>
      </c>
      <c r="RT14" s="5">
        <v>0</v>
      </c>
      <c r="RU14" s="5">
        <f t="shared" si="72"/>
        <v>9900</v>
      </c>
      <c r="RV14" s="9"/>
      <c r="RW14" s="1">
        <v>8</v>
      </c>
      <c r="RX14" s="2" t="s">
        <v>11</v>
      </c>
      <c r="RY14" s="5">
        <v>0</v>
      </c>
      <c r="RZ14" s="5">
        <v>0</v>
      </c>
      <c r="SA14" s="5">
        <v>0</v>
      </c>
      <c r="SB14" s="5">
        <f t="shared" si="73"/>
        <v>0</v>
      </c>
      <c r="SC14" s="9"/>
      <c r="SD14" s="1">
        <v>8</v>
      </c>
      <c r="SE14" s="2" t="s">
        <v>11</v>
      </c>
      <c r="SF14" s="5">
        <v>0</v>
      </c>
      <c r="SG14" s="5">
        <v>90000</v>
      </c>
      <c r="SH14" s="5">
        <v>0</v>
      </c>
      <c r="SI14" s="5">
        <f t="shared" si="74"/>
        <v>90000</v>
      </c>
      <c r="SJ14" s="9"/>
      <c r="SK14" s="1">
        <v>8</v>
      </c>
      <c r="SL14" s="2" t="s">
        <v>11</v>
      </c>
      <c r="SM14" s="5">
        <v>0</v>
      </c>
      <c r="SN14" s="5">
        <v>0</v>
      </c>
      <c r="SO14" s="5">
        <v>0</v>
      </c>
      <c r="SP14" s="5">
        <f t="shared" si="75"/>
        <v>0</v>
      </c>
      <c r="SQ14" s="9"/>
      <c r="SR14" s="1">
        <v>8</v>
      </c>
      <c r="SS14" s="2" t="s">
        <v>11</v>
      </c>
      <c r="ST14" s="5">
        <v>0</v>
      </c>
      <c r="SU14" s="5">
        <v>0</v>
      </c>
      <c r="SV14" s="5">
        <v>0</v>
      </c>
      <c r="SW14" s="5">
        <f t="shared" si="76"/>
        <v>0</v>
      </c>
      <c r="SX14" s="9"/>
      <c r="SY14" s="1">
        <v>8</v>
      </c>
      <c r="SZ14" s="2" t="s">
        <v>11</v>
      </c>
      <c r="TA14" s="5">
        <v>0</v>
      </c>
      <c r="TB14" s="5">
        <v>0</v>
      </c>
      <c r="TC14" s="5">
        <v>0</v>
      </c>
      <c r="TD14" s="5">
        <f t="shared" si="77"/>
        <v>0</v>
      </c>
      <c r="TE14" s="9"/>
      <c r="TF14" s="1">
        <v>8</v>
      </c>
      <c r="TG14" s="2" t="s">
        <v>11</v>
      </c>
      <c r="TH14" s="5">
        <v>0</v>
      </c>
      <c r="TI14" s="5">
        <v>0</v>
      </c>
      <c r="TJ14" s="5">
        <v>0</v>
      </c>
      <c r="TK14" s="5">
        <f t="shared" si="78"/>
        <v>0</v>
      </c>
      <c r="TL14" s="9"/>
      <c r="TM14" s="1">
        <v>8</v>
      </c>
      <c r="TN14" s="2" t="s">
        <v>11</v>
      </c>
      <c r="TO14" s="5">
        <v>3</v>
      </c>
      <c r="TP14" s="5">
        <v>0</v>
      </c>
      <c r="TQ14" s="5">
        <v>70000</v>
      </c>
      <c r="TR14" s="5">
        <f t="shared" si="79"/>
        <v>70000</v>
      </c>
      <c r="TS14" s="9"/>
      <c r="TT14" s="1">
        <v>8</v>
      </c>
      <c r="TU14" s="2" t="s">
        <v>11</v>
      </c>
      <c r="TV14" s="5">
        <v>2</v>
      </c>
      <c r="TW14" s="5">
        <v>67800</v>
      </c>
      <c r="TX14" s="5">
        <v>0</v>
      </c>
      <c r="TY14" s="5">
        <f t="shared" si="80"/>
        <v>67800</v>
      </c>
      <c r="TZ14" s="9"/>
      <c r="UA14" s="1">
        <v>8</v>
      </c>
      <c r="UB14" s="2" t="s">
        <v>11</v>
      </c>
      <c r="UC14" s="5">
        <v>18</v>
      </c>
      <c r="UD14" s="5">
        <v>63000</v>
      </c>
      <c r="UE14" s="5">
        <v>0</v>
      </c>
      <c r="UF14" s="5">
        <f t="shared" si="81"/>
        <v>63000</v>
      </c>
      <c r="UG14" s="9"/>
      <c r="UH14" s="1">
        <v>8</v>
      </c>
      <c r="UI14" s="2" t="s">
        <v>11</v>
      </c>
      <c r="UJ14" s="5">
        <v>0</v>
      </c>
      <c r="UK14" s="5">
        <v>0</v>
      </c>
      <c r="UL14" s="5">
        <v>0</v>
      </c>
      <c r="UM14" s="5">
        <f t="shared" si="82"/>
        <v>0</v>
      </c>
      <c r="UN14" s="9"/>
      <c r="UO14" s="1">
        <v>8</v>
      </c>
      <c r="UP14" s="2" t="s">
        <v>11</v>
      </c>
      <c r="UQ14" s="5">
        <v>0</v>
      </c>
      <c r="UR14" s="5">
        <v>0</v>
      </c>
      <c r="US14" s="5">
        <v>0</v>
      </c>
      <c r="UT14" s="5">
        <f t="shared" si="83"/>
        <v>0</v>
      </c>
      <c r="UU14" s="9"/>
      <c r="UV14" s="1">
        <v>8</v>
      </c>
      <c r="UW14" s="2" t="s">
        <v>11</v>
      </c>
      <c r="UX14" s="5">
        <v>0</v>
      </c>
      <c r="UY14" s="5">
        <v>100000</v>
      </c>
      <c r="UZ14" s="5">
        <v>0</v>
      </c>
      <c r="VA14" s="5">
        <f t="shared" si="84"/>
        <v>100000</v>
      </c>
      <c r="VB14" s="9"/>
      <c r="VC14" s="1">
        <v>8</v>
      </c>
      <c r="VD14" s="2" t="s">
        <v>11</v>
      </c>
      <c r="VE14" s="5">
        <v>1</v>
      </c>
      <c r="VF14" s="5">
        <v>40000</v>
      </c>
      <c r="VG14" s="5">
        <v>0</v>
      </c>
      <c r="VH14" s="5">
        <f t="shared" si="85"/>
        <v>40000</v>
      </c>
      <c r="VI14" s="9"/>
      <c r="VJ14" s="1">
        <v>8</v>
      </c>
      <c r="VK14" s="2" t="s">
        <v>11</v>
      </c>
      <c r="VL14" s="5">
        <v>1</v>
      </c>
      <c r="VM14" s="5">
        <v>55000</v>
      </c>
      <c r="VN14" s="5">
        <v>0</v>
      </c>
      <c r="VO14" s="5">
        <f t="shared" si="86"/>
        <v>55000</v>
      </c>
      <c r="VP14" s="9"/>
      <c r="VQ14" s="1">
        <v>8</v>
      </c>
      <c r="VR14" s="2" t="s">
        <v>11</v>
      </c>
      <c r="VS14" s="5">
        <v>0</v>
      </c>
      <c r="VT14" s="5">
        <v>0</v>
      </c>
      <c r="VU14" s="5">
        <v>0</v>
      </c>
      <c r="VV14" s="5">
        <f t="shared" si="87"/>
        <v>0</v>
      </c>
      <c r="VW14" s="9"/>
      <c r="VX14" s="1">
        <v>8</v>
      </c>
      <c r="VY14" s="2" t="s">
        <v>11</v>
      </c>
      <c r="VZ14" s="5">
        <v>0</v>
      </c>
      <c r="WA14" s="5">
        <v>0</v>
      </c>
      <c r="WB14" s="5">
        <v>0</v>
      </c>
      <c r="WC14" s="5">
        <f t="shared" si="88"/>
        <v>0</v>
      </c>
      <c r="WD14" s="9"/>
      <c r="WE14" s="1">
        <v>8</v>
      </c>
      <c r="WF14" s="2" t="s">
        <v>11</v>
      </c>
      <c r="WG14" s="5">
        <v>0</v>
      </c>
      <c r="WH14" s="5">
        <v>0</v>
      </c>
      <c r="WI14" s="5">
        <v>0</v>
      </c>
      <c r="WJ14" s="5">
        <f t="shared" si="89"/>
        <v>0</v>
      </c>
      <c r="WK14" s="9"/>
      <c r="WL14" s="1">
        <v>8</v>
      </c>
      <c r="WM14" s="2" t="s">
        <v>11</v>
      </c>
      <c r="WN14" s="5">
        <v>1</v>
      </c>
      <c r="WO14" s="5">
        <v>50000</v>
      </c>
      <c r="WP14" s="5">
        <v>0</v>
      </c>
      <c r="WQ14" s="5">
        <f t="shared" si="90"/>
        <v>50000</v>
      </c>
      <c r="WR14" s="9"/>
      <c r="WS14" s="1">
        <v>8</v>
      </c>
      <c r="WT14" s="2" t="s">
        <v>11</v>
      </c>
      <c r="WU14" s="5">
        <v>0</v>
      </c>
      <c r="WV14" s="5">
        <v>0</v>
      </c>
      <c r="WW14" s="5">
        <v>0</v>
      </c>
      <c r="WX14" s="5">
        <f t="shared" si="91"/>
        <v>0</v>
      </c>
      <c r="WY14" s="9"/>
      <c r="WZ14" s="1">
        <v>8</v>
      </c>
      <c r="XA14" s="2" t="s">
        <v>11</v>
      </c>
      <c r="XB14" s="5">
        <v>0</v>
      </c>
      <c r="XC14" s="5">
        <v>0</v>
      </c>
      <c r="XD14" s="5">
        <v>0</v>
      </c>
      <c r="XE14" s="5">
        <f t="shared" si="92"/>
        <v>0</v>
      </c>
      <c r="XF14" s="9"/>
      <c r="XG14" s="1">
        <v>8</v>
      </c>
      <c r="XH14" s="2" t="s">
        <v>11</v>
      </c>
      <c r="XI14" s="5">
        <v>0</v>
      </c>
      <c r="XJ14" s="5">
        <v>0</v>
      </c>
      <c r="XK14" s="5">
        <v>0</v>
      </c>
      <c r="XL14" s="5">
        <f t="shared" si="93"/>
        <v>0</v>
      </c>
      <c r="XM14" s="9"/>
      <c r="XN14" s="1">
        <v>8</v>
      </c>
      <c r="XO14" s="2" t="s">
        <v>11</v>
      </c>
      <c r="XP14" s="5">
        <v>1</v>
      </c>
      <c r="XQ14" s="5">
        <v>25000</v>
      </c>
      <c r="XR14" s="5">
        <v>0</v>
      </c>
      <c r="XS14" s="5">
        <f t="shared" si="94"/>
        <v>25000</v>
      </c>
      <c r="XT14" s="9"/>
      <c r="XU14" s="1">
        <v>8</v>
      </c>
      <c r="XV14" s="2" t="s">
        <v>11</v>
      </c>
      <c r="XW14" s="5">
        <v>0</v>
      </c>
      <c r="XX14" s="5">
        <v>0</v>
      </c>
      <c r="XY14" s="5">
        <v>0</v>
      </c>
      <c r="XZ14" s="5">
        <f t="shared" si="95"/>
        <v>0</v>
      </c>
      <c r="YA14" s="9"/>
      <c r="YB14" s="1">
        <v>8</v>
      </c>
      <c r="YC14" s="2" t="s">
        <v>11</v>
      </c>
      <c r="YD14" s="5">
        <v>0</v>
      </c>
      <c r="YE14" s="5">
        <v>0</v>
      </c>
      <c r="YF14" s="5">
        <v>0</v>
      </c>
      <c r="YG14" s="5">
        <f t="shared" si="96"/>
        <v>0</v>
      </c>
      <c r="YH14" s="9"/>
      <c r="YI14" s="1">
        <v>8</v>
      </c>
      <c r="YJ14" s="2" t="s">
        <v>11</v>
      </c>
      <c r="YK14" s="5">
        <v>3281</v>
      </c>
      <c r="YL14" s="5">
        <v>164050</v>
      </c>
      <c r="YM14" s="5">
        <v>0</v>
      </c>
      <c r="YN14" s="5">
        <f t="shared" si="97"/>
        <v>164050</v>
      </c>
      <c r="YO14" s="9"/>
      <c r="YP14" s="1">
        <v>8</v>
      </c>
      <c r="YQ14" s="2" t="s">
        <v>11</v>
      </c>
      <c r="YR14" s="5">
        <v>0</v>
      </c>
      <c r="YS14" s="5">
        <v>0</v>
      </c>
      <c r="YT14" s="5">
        <v>0</v>
      </c>
      <c r="YU14" s="5">
        <f t="shared" si="98"/>
        <v>0</v>
      </c>
      <c r="YV14" s="9"/>
      <c r="YW14" s="1">
        <v>8</v>
      </c>
      <c r="YX14" s="2" t="s">
        <v>11</v>
      </c>
      <c r="YY14" s="5">
        <v>0</v>
      </c>
      <c r="YZ14" s="5">
        <v>0</v>
      </c>
      <c r="ZA14" s="5">
        <v>0</v>
      </c>
      <c r="ZB14" s="5">
        <f t="shared" si="99"/>
        <v>0</v>
      </c>
      <c r="ZC14" s="9"/>
      <c r="ZD14" s="1">
        <v>8</v>
      </c>
      <c r="ZE14" s="2" t="s">
        <v>11</v>
      </c>
      <c r="ZF14" s="5">
        <v>1</v>
      </c>
      <c r="ZG14" s="5">
        <v>40000</v>
      </c>
      <c r="ZH14" s="5">
        <v>0</v>
      </c>
      <c r="ZI14" s="5">
        <f t="shared" si="100"/>
        <v>40000</v>
      </c>
      <c r="ZJ14" s="9"/>
      <c r="ZK14" s="1">
        <v>8</v>
      </c>
      <c r="ZL14" s="2" t="s">
        <v>11</v>
      </c>
      <c r="ZM14" s="5">
        <v>0</v>
      </c>
      <c r="ZN14" s="5">
        <v>0</v>
      </c>
      <c r="ZO14" s="5">
        <v>0</v>
      </c>
      <c r="ZP14" s="5">
        <f t="shared" si="101"/>
        <v>0</v>
      </c>
      <c r="ZQ14" s="9"/>
      <c r="ZR14" s="1">
        <v>8</v>
      </c>
      <c r="ZS14" s="2" t="s">
        <v>11</v>
      </c>
      <c r="ZT14" s="5">
        <v>2</v>
      </c>
      <c r="ZU14" s="5">
        <v>24400</v>
      </c>
      <c r="ZV14" s="5">
        <v>0</v>
      </c>
      <c r="ZW14" s="5">
        <f t="shared" si="102"/>
        <v>24400</v>
      </c>
      <c r="ZX14" s="9"/>
      <c r="ZY14" s="1">
        <v>8</v>
      </c>
      <c r="ZZ14" s="2" t="s">
        <v>11</v>
      </c>
      <c r="AAA14" s="5">
        <v>11</v>
      </c>
      <c r="AAB14" s="5">
        <v>82790</v>
      </c>
      <c r="AAC14" s="5">
        <v>0</v>
      </c>
      <c r="AAD14" s="5">
        <f t="shared" si="103"/>
        <v>82790</v>
      </c>
      <c r="AAE14" s="9"/>
      <c r="AAF14" s="1">
        <v>8</v>
      </c>
      <c r="AAG14" s="2" t="s">
        <v>11</v>
      </c>
      <c r="AAH14" s="5">
        <v>0</v>
      </c>
      <c r="AAI14" s="5">
        <v>0</v>
      </c>
      <c r="AAJ14" s="5">
        <v>0</v>
      </c>
      <c r="AAK14" s="5">
        <f t="shared" si="104"/>
        <v>0</v>
      </c>
      <c r="AAL14" s="9"/>
      <c r="AAM14" s="1">
        <v>8</v>
      </c>
      <c r="AAN14" s="2" t="s">
        <v>11</v>
      </c>
      <c r="AAO14" s="5">
        <v>10</v>
      </c>
      <c r="AAP14" s="5">
        <v>180000</v>
      </c>
      <c r="AAQ14" s="5">
        <v>0</v>
      </c>
      <c r="AAR14" s="5">
        <f t="shared" si="105"/>
        <v>180000</v>
      </c>
      <c r="AAS14" s="9"/>
      <c r="AAT14" s="1">
        <v>8</v>
      </c>
      <c r="AAU14" s="2" t="s">
        <v>11</v>
      </c>
      <c r="AAV14" s="5">
        <v>0</v>
      </c>
      <c r="AAW14" s="5">
        <v>0</v>
      </c>
      <c r="AAX14" s="5">
        <v>0</v>
      </c>
      <c r="AAY14" s="5">
        <f t="shared" si="106"/>
        <v>0</v>
      </c>
      <c r="AAZ14" s="9"/>
      <c r="ABA14" s="1">
        <v>8</v>
      </c>
      <c r="ABB14" s="2" t="s">
        <v>11</v>
      </c>
      <c r="ABC14" s="5">
        <v>0</v>
      </c>
      <c r="ABD14" s="5">
        <v>0</v>
      </c>
      <c r="ABE14" s="5">
        <v>0</v>
      </c>
      <c r="ABF14" s="5">
        <f t="shared" si="107"/>
        <v>0</v>
      </c>
      <c r="ABG14" s="9"/>
      <c r="ABH14" s="1">
        <v>8</v>
      </c>
      <c r="ABI14" s="2" t="s">
        <v>11</v>
      </c>
      <c r="ABJ14" s="5">
        <v>0</v>
      </c>
      <c r="ABK14" s="5">
        <v>0</v>
      </c>
      <c r="ABL14" s="5">
        <v>0</v>
      </c>
      <c r="ABM14" s="5">
        <f t="shared" si="108"/>
        <v>0</v>
      </c>
      <c r="ABN14" s="9"/>
      <c r="ABO14" s="1">
        <v>8</v>
      </c>
      <c r="ABP14" s="2" t="s">
        <v>11</v>
      </c>
      <c r="ABQ14" s="5">
        <v>0</v>
      </c>
      <c r="ABR14" s="5">
        <v>0</v>
      </c>
      <c r="ABS14" s="5">
        <v>0</v>
      </c>
      <c r="ABT14" s="5">
        <f t="shared" si="109"/>
        <v>0</v>
      </c>
      <c r="ABU14" s="9"/>
      <c r="ABV14" s="1">
        <v>8</v>
      </c>
      <c r="ABW14" s="2" t="s">
        <v>11</v>
      </c>
      <c r="ABX14" s="5">
        <v>0</v>
      </c>
      <c r="ABY14" s="5">
        <f t="shared" si="0"/>
        <v>4651200.0107584726</v>
      </c>
      <c r="ABZ14" s="5">
        <f t="shared" si="1"/>
        <v>70000</v>
      </c>
      <c r="ACA14" s="5">
        <f t="shared" si="2"/>
        <v>4721200.0107584726</v>
      </c>
      <c r="ACB14" s="9"/>
    </row>
    <row r="15" spans="1:756" ht="16.5" hidden="1">
      <c r="A15" s="1">
        <v>9</v>
      </c>
      <c r="B15" s="2" t="s">
        <v>12</v>
      </c>
      <c r="C15" s="5">
        <v>0</v>
      </c>
      <c r="D15" s="5">
        <v>0</v>
      </c>
      <c r="E15" s="5">
        <v>0</v>
      </c>
      <c r="F15" s="5">
        <f t="shared" si="3"/>
        <v>0</v>
      </c>
      <c r="G15" s="9"/>
      <c r="H15" s="1">
        <v>9</v>
      </c>
      <c r="I15" s="2" t="s">
        <v>12</v>
      </c>
      <c r="J15" s="5">
        <v>0</v>
      </c>
      <c r="K15" s="5">
        <v>0</v>
      </c>
      <c r="L15" s="5">
        <v>0</v>
      </c>
      <c r="M15" s="5">
        <f t="shared" si="4"/>
        <v>0</v>
      </c>
      <c r="N15" s="9"/>
      <c r="O15" s="1">
        <v>9</v>
      </c>
      <c r="P15" s="2" t="s">
        <v>12</v>
      </c>
      <c r="Q15" s="5">
        <v>0</v>
      </c>
      <c r="R15" s="5">
        <v>0</v>
      </c>
      <c r="S15" s="5">
        <v>0</v>
      </c>
      <c r="T15" s="5">
        <f t="shared" si="5"/>
        <v>0</v>
      </c>
      <c r="U15" s="9"/>
      <c r="V15" s="1">
        <v>9</v>
      </c>
      <c r="W15" s="2" t="s">
        <v>12</v>
      </c>
      <c r="X15" s="5">
        <v>0</v>
      </c>
      <c r="Y15" s="5">
        <v>0</v>
      </c>
      <c r="Z15" s="5">
        <v>0</v>
      </c>
      <c r="AA15" s="5">
        <f t="shared" si="6"/>
        <v>0</v>
      </c>
      <c r="AB15" s="9"/>
      <c r="AC15" s="1">
        <v>9</v>
      </c>
      <c r="AD15" s="2" t="s">
        <v>12</v>
      </c>
      <c r="AE15" s="5">
        <v>0</v>
      </c>
      <c r="AF15" s="5">
        <v>0</v>
      </c>
      <c r="AG15" s="5">
        <v>0</v>
      </c>
      <c r="AH15" s="5">
        <f t="shared" si="7"/>
        <v>0</v>
      </c>
      <c r="AI15" s="9"/>
      <c r="AJ15" s="1">
        <v>9</v>
      </c>
      <c r="AK15" s="2" t="s">
        <v>12</v>
      </c>
      <c r="AL15" s="5"/>
      <c r="AM15" s="5">
        <v>0</v>
      </c>
      <c r="AN15" s="5">
        <v>0</v>
      </c>
      <c r="AO15" s="5">
        <f t="shared" si="8"/>
        <v>0</v>
      </c>
      <c r="AP15" s="9"/>
      <c r="AQ15" s="1">
        <v>9</v>
      </c>
      <c r="AR15" s="2" t="s">
        <v>12</v>
      </c>
      <c r="AS15" s="5">
        <v>0</v>
      </c>
      <c r="AT15" s="5">
        <v>0</v>
      </c>
      <c r="AU15" s="5">
        <v>0</v>
      </c>
      <c r="AV15" s="5">
        <f t="shared" si="9"/>
        <v>0</v>
      </c>
      <c r="AW15" s="9"/>
      <c r="AX15" s="1">
        <v>9</v>
      </c>
      <c r="AY15" s="2" t="s">
        <v>12</v>
      </c>
      <c r="AZ15" s="5">
        <v>3</v>
      </c>
      <c r="BA15" s="5">
        <v>596700</v>
      </c>
      <c r="BB15" s="5">
        <v>0</v>
      </c>
      <c r="BC15" s="5">
        <f t="shared" si="10"/>
        <v>596700</v>
      </c>
      <c r="BD15" s="9"/>
      <c r="BE15" s="1">
        <v>9</v>
      </c>
      <c r="BF15" s="2" t="s">
        <v>12</v>
      </c>
      <c r="BG15" s="5">
        <v>0</v>
      </c>
      <c r="BH15" s="5">
        <v>0</v>
      </c>
      <c r="BI15" s="5">
        <v>0</v>
      </c>
      <c r="BJ15" s="5">
        <f t="shared" si="11"/>
        <v>0</v>
      </c>
      <c r="BK15" s="9"/>
      <c r="BL15" s="1">
        <v>9</v>
      </c>
      <c r="BM15" s="2" t="s">
        <v>12</v>
      </c>
      <c r="BN15" s="5">
        <v>0</v>
      </c>
      <c r="BO15" s="5">
        <v>0</v>
      </c>
      <c r="BP15" s="5">
        <v>0</v>
      </c>
      <c r="BQ15" s="5">
        <f t="shared" si="12"/>
        <v>0</v>
      </c>
      <c r="BR15" s="9"/>
      <c r="BS15" s="1">
        <v>9</v>
      </c>
      <c r="BT15" s="2" t="s">
        <v>12</v>
      </c>
      <c r="BU15" s="5">
        <v>0</v>
      </c>
      <c r="BV15" s="5">
        <v>0</v>
      </c>
      <c r="BW15" s="5">
        <v>0</v>
      </c>
      <c r="BX15" s="5">
        <f t="shared" si="13"/>
        <v>0</v>
      </c>
      <c r="BY15" s="9"/>
      <c r="BZ15" s="1">
        <v>9</v>
      </c>
      <c r="CA15" s="2" t="s">
        <v>12</v>
      </c>
      <c r="CB15" s="5">
        <v>0</v>
      </c>
      <c r="CC15" s="5">
        <v>0</v>
      </c>
      <c r="CD15" s="5">
        <v>0</v>
      </c>
      <c r="CE15" s="5">
        <f t="shared" si="14"/>
        <v>0</v>
      </c>
      <c r="CF15" s="9"/>
      <c r="CG15" s="1">
        <v>9</v>
      </c>
      <c r="CH15" s="2" t="s">
        <v>12</v>
      </c>
      <c r="CI15" s="5">
        <v>0</v>
      </c>
      <c r="CJ15" s="5">
        <v>0</v>
      </c>
      <c r="CK15" s="5">
        <v>0</v>
      </c>
      <c r="CL15" s="5">
        <f t="shared" si="15"/>
        <v>0</v>
      </c>
      <c r="CM15" s="9"/>
      <c r="CN15" s="1">
        <v>9</v>
      </c>
      <c r="CO15" s="2" t="s">
        <v>12</v>
      </c>
      <c r="CP15" s="5">
        <v>0</v>
      </c>
      <c r="CQ15" s="5">
        <v>0</v>
      </c>
      <c r="CR15" s="5">
        <v>0</v>
      </c>
      <c r="CS15" s="5">
        <f t="shared" si="16"/>
        <v>0</v>
      </c>
      <c r="CT15" s="9"/>
      <c r="CU15" s="1">
        <v>9</v>
      </c>
      <c r="CV15" s="2" t="s">
        <v>12</v>
      </c>
      <c r="CW15" s="5">
        <v>0</v>
      </c>
      <c r="CX15" s="5">
        <v>0</v>
      </c>
      <c r="CY15" s="5">
        <v>0</v>
      </c>
      <c r="CZ15" s="5">
        <f t="shared" si="17"/>
        <v>0</v>
      </c>
      <c r="DA15" s="9"/>
      <c r="DB15" s="1">
        <v>9</v>
      </c>
      <c r="DC15" s="2" t="s">
        <v>12</v>
      </c>
      <c r="DD15" s="5">
        <v>7</v>
      </c>
      <c r="DE15" s="5">
        <v>515550</v>
      </c>
      <c r="DF15" s="5">
        <v>0</v>
      </c>
      <c r="DG15" s="5">
        <f t="shared" si="18"/>
        <v>515550</v>
      </c>
      <c r="DH15" s="9"/>
      <c r="DI15" s="1">
        <v>9</v>
      </c>
      <c r="DJ15" s="2" t="s">
        <v>12</v>
      </c>
      <c r="DK15" s="5">
        <v>0</v>
      </c>
      <c r="DL15" s="5">
        <v>0</v>
      </c>
      <c r="DM15" s="5">
        <v>0</v>
      </c>
      <c r="DN15" s="5">
        <f t="shared" si="19"/>
        <v>0</v>
      </c>
      <c r="DO15" s="9"/>
      <c r="DP15" s="1">
        <v>9</v>
      </c>
      <c r="DQ15" s="2" t="s">
        <v>12</v>
      </c>
      <c r="DR15" s="5">
        <v>1</v>
      </c>
      <c r="DS15" s="5">
        <v>23600</v>
      </c>
      <c r="DT15" s="5">
        <v>0</v>
      </c>
      <c r="DU15" s="5">
        <f t="shared" si="20"/>
        <v>23600</v>
      </c>
      <c r="DV15" s="9"/>
      <c r="DW15" s="1">
        <v>9</v>
      </c>
      <c r="DX15" s="2" t="s">
        <v>12</v>
      </c>
      <c r="DY15" s="5">
        <v>1</v>
      </c>
      <c r="DZ15" s="5">
        <v>192500</v>
      </c>
      <c r="EA15" s="5">
        <v>0</v>
      </c>
      <c r="EB15" s="5">
        <f t="shared" si="21"/>
        <v>192500</v>
      </c>
      <c r="EC15" s="9"/>
      <c r="ED15" s="1">
        <v>9</v>
      </c>
      <c r="EE15" s="2" t="s">
        <v>12</v>
      </c>
      <c r="EF15" s="5">
        <v>3798</v>
      </c>
      <c r="EG15" s="5">
        <v>131200</v>
      </c>
      <c r="EH15" s="5">
        <v>0</v>
      </c>
      <c r="EI15" s="5">
        <f t="shared" si="22"/>
        <v>131200</v>
      </c>
      <c r="EJ15" s="9"/>
      <c r="EK15" s="1">
        <v>9</v>
      </c>
      <c r="EL15" s="2" t="s">
        <v>12</v>
      </c>
      <c r="EM15" s="5">
        <v>19</v>
      </c>
      <c r="EN15" s="5">
        <v>103000</v>
      </c>
      <c r="EO15" s="5">
        <v>0</v>
      </c>
      <c r="EP15" s="5">
        <f t="shared" si="23"/>
        <v>103000</v>
      </c>
      <c r="EQ15" s="9"/>
      <c r="ER15" s="1">
        <v>9</v>
      </c>
      <c r="ES15" s="2" t="s">
        <v>12</v>
      </c>
      <c r="ET15" s="5">
        <v>21</v>
      </c>
      <c r="EU15" s="5">
        <v>114000</v>
      </c>
      <c r="EV15" s="5">
        <v>0</v>
      </c>
      <c r="EW15" s="5">
        <f t="shared" si="24"/>
        <v>114000</v>
      </c>
      <c r="EX15" s="9"/>
      <c r="EY15" s="1">
        <v>9</v>
      </c>
      <c r="EZ15" s="2" t="s">
        <v>12</v>
      </c>
      <c r="FA15" s="5">
        <v>0</v>
      </c>
      <c r="FB15" s="5">
        <v>0</v>
      </c>
      <c r="FC15" s="5">
        <v>0</v>
      </c>
      <c r="FD15" s="5">
        <f t="shared" si="25"/>
        <v>0</v>
      </c>
      <c r="FE15" s="9"/>
      <c r="FF15" s="1">
        <v>9</v>
      </c>
      <c r="FG15" s="2" t="s">
        <v>12</v>
      </c>
      <c r="FH15" s="5">
        <v>0</v>
      </c>
      <c r="FI15" s="5">
        <v>0</v>
      </c>
      <c r="FJ15" s="5">
        <v>0</v>
      </c>
      <c r="FK15" s="5">
        <f t="shared" si="26"/>
        <v>0</v>
      </c>
      <c r="FL15" s="9"/>
      <c r="FM15" s="1">
        <v>9</v>
      </c>
      <c r="FN15" s="2" t="s">
        <v>12</v>
      </c>
      <c r="FO15" s="5">
        <v>0</v>
      </c>
      <c r="FP15" s="5">
        <v>0</v>
      </c>
      <c r="FQ15" s="5">
        <v>0</v>
      </c>
      <c r="FR15" s="5">
        <f t="shared" si="27"/>
        <v>0</v>
      </c>
      <c r="FS15" s="9"/>
      <c r="FT15" s="1">
        <v>9</v>
      </c>
      <c r="FU15" s="2" t="s">
        <v>12</v>
      </c>
      <c r="FV15" s="5">
        <v>1</v>
      </c>
      <c r="FW15" s="5">
        <v>45000</v>
      </c>
      <c r="FX15" s="5">
        <v>0</v>
      </c>
      <c r="FY15" s="5">
        <f t="shared" si="28"/>
        <v>45000</v>
      </c>
      <c r="FZ15" s="9"/>
      <c r="GA15" s="1">
        <v>9</v>
      </c>
      <c r="GB15" s="2" t="s">
        <v>12</v>
      </c>
      <c r="GC15" s="5">
        <v>1</v>
      </c>
      <c r="GD15" s="5">
        <v>90200</v>
      </c>
      <c r="GE15" s="5">
        <v>0</v>
      </c>
      <c r="GF15" s="5">
        <f t="shared" si="29"/>
        <v>90200</v>
      </c>
      <c r="GG15" s="9"/>
      <c r="GH15" s="1">
        <v>9</v>
      </c>
      <c r="GI15" s="2" t="s">
        <v>12</v>
      </c>
      <c r="GJ15" s="5">
        <v>1</v>
      </c>
      <c r="GK15" s="5">
        <v>68100</v>
      </c>
      <c r="GL15" s="5">
        <v>0</v>
      </c>
      <c r="GM15" s="5">
        <f t="shared" si="30"/>
        <v>68100</v>
      </c>
      <c r="GN15" s="9"/>
      <c r="GO15" s="1">
        <v>9</v>
      </c>
      <c r="GP15" s="2" t="s">
        <v>12</v>
      </c>
      <c r="GQ15" s="5">
        <v>0</v>
      </c>
      <c r="GR15" s="5">
        <v>0</v>
      </c>
      <c r="GS15" s="5">
        <v>0</v>
      </c>
      <c r="GT15" s="5">
        <f t="shared" si="31"/>
        <v>0</v>
      </c>
      <c r="GU15" s="9"/>
      <c r="GV15" s="1">
        <v>9</v>
      </c>
      <c r="GW15" s="2" t="s">
        <v>12</v>
      </c>
      <c r="GX15" s="5">
        <v>0</v>
      </c>
      <c r="GY15" s="5">
        <v>0</v>
      </c>
      <c r="GZ15" s="5">
        <v>0</v>
      </c>
      <c r="HA15" s="5">
        <f t="shared" si="32"/>
        <v>0</v>
      </c>
      <c r="HB15" s="9"/>
      <c r="HC15" s="1">
        <v>9</v>
      </c>
      <c r="HD15" s="2" t="s">
        <v>12</v>
      </c>
      <c r="HE15" s="5">
        <v>1</v>
      </c>
      <c r="HF15" s="5">
        <v>139900</v>
      </c>
      <c r="HG15" s="5">
        <v>0</v>
      </c>
      <c r="HH15" s="5">
        <f t="shared" si="33"/>
        <v>139900</v>
      </c>
      <c r="HI15" s="9"/>
      <c r="HJ15" s="1">
        <v>9</v>
      </c>
      <c r="HK15" s="2" t="s">
        <v>12</v>
      </c>
      <c r="HL15" s="5">
        <v>0</v>
      </c>
      <c r="HM15" s="5">
        <v>724550</v>
      </c>
      <c r="HN15" s="5">
        <v>0</v>
      </c>
      <c r="HO15" s="5">
        <f t="shared" si="34"/>
        <v>724550</v>
      </c>
      <c r="HP15" s="9"/>
      <c r="HQ15" s="1">
        <v>9</v>
      </c>
      <c r="HR15" s="2" t="s">
        <v>12</v>
      </c>
      <c r="HS15" s="5">
        <v>0</v>
      </c>
      <c r="HT15" s="5">
        <v>0</v>
      </c>
      <c r="HU15" s="5">
        <v>0</v>
      </c>
      <c r="HV15" s="5">
        <f t="shared" si="35"/>
        <v>0</v>
      </c>
      <c r="HW15" s="9"/>
      <c r="HX15" s="1">
        <v>9</v>
      </c>
      <c r="HY15" s="2" t="s">
        <v>12</v>
      </c>
      <c r="HZ15" s="5">
        <v>0</v>
      </c>
      <c r="IA15" s="5">
        <v>0</v>
      </c>
      <c r="IB15" s="5">
        <v>0</v>
      </c>
      <c r="IC15" s="5">
        <f t="shared" si="36"/>
        <v>0</v>
      </c>
      <c r="ID15" s="9"/>
      <c r="IE15" s="1">
        <v>9</v>
      </c>
      <c r="IF15" s="2" t="s">
        <v>12</v>
      </c>
      <c r="IG15" s="5">
        <v>0</v>
      </c>
      <c r="IH15" s="5">
        <v>37500</v>
      </c>
      <c r="II15" s="5">
        <v>0</v>
      </c>
      <c r="IJ15" s="5">
        <f t="shared" si="37"/>
        <v>37500</v>
      </c>
      <c r="IK15" s="9"/>
      <c r="IL15" s="1">
        <v>9</v>
      </c>
      <c r="IM15" s="2" t="s">
        <v>12</v>
      </c>
      <c r="IN15" s="5">
        <v>18</v>
      </c>
      <c r="IO15" s="5">
        <v>180000</v>
      </c>
      <c r="IP15" s="5">
        <v>0</v>
      </c>
      <c r="IQ15" s="5">
        <f t="shared" si="38"/>
        <v>180000</v>
      </c>
      <c r="IR15" s="9"/>
      <c r="IS15" s="1">
        <v>9</v>
      </c>
      <c r="IT15" s="2" t="s">
        <v>12</v>
      </c>
      <c r="IU15" s="5">
        <v>1</v>
      </c>
      <c r="IV15" s="5">
        <v>36000</v>
      </c>
      <c r="IW15" s="5">
        <v>0</v>
      </c>
      <c r="IX15" s="5">
        <f t="shared" si="39"/>
        <v>36000</v>
      </c>
      <c r="IY15" s="9"/>
      <c r="IZ15" s="1">
        <v>9</v>
      </c>
      <c r="JA15" s="2" t="s">
        <v>12</v>
      </c>
      <c r="JB15" s="5">
        <v>0</v>
      </c>
      <c r="JC15" s="5">
        <v>0</v>
      </c>
      <c r="JD15" s="5">
        <v>0</v>
      </c>
      <c r="JE15" s="5">
        <f t="shared" si="40"/>
        <v>0</v>
      </c>
      <c r="JF15" s="9"/>
      <c r="JG15" s="1">
        <v>9</v>
      </c>
      <c r="JH15" s="2" t="s">
        <v>12</v>
      </c>
      <c r="JI15" s="5">
        <v>0</v>
      </c>
      <c r="JJ15" s="5">
        <v>0</v>
      </c>
      <c r="JK15" s="5">
        <v>0</v>
      </c>
      <c r="JL15" s="5">
        <f t="shared" si="41"/>
        <v>0</v>
      </c>
      <c r="JM15" s="9"/>
      <c r="JN15" s="1">
        <v>9</v>
      </c>
      <c r="JO15" s="2" t="s">
        <v>12</v>
      </c>
      <c r="JP15" s="5">
        <v>0</v>
      </c>
      <c r="JQ15" s="5">
        <v>0</v>
      </c>
      <c r="JR15" s="5">
        <v>0</v>
      </c>
      <c r="JS15" s="5">
        <f t="shared" si="42"/>
        <v>0</v>
      </c>
      <c r="JT15" s="9"/>
      <c r="JU15" s="1">
        <v>9</v>
      </c>
      <c r="JV15" s="2" t="s">
        <v>12</v>
      </c>
      <c r="JW15" s="5">
        <v>0</v>
      </c>
      <c r="JX15" s="5">
        <v>0</v>
      </c>
      <c r="JY15" s="5">
        <v>0</v>
      </c>
      <c r="JZ15" s="5">
        <f t="shared" si="43"/>
        <v>0</v>
      </c>
      <c r="KA15" s="9"/>
      <c r="KB15" s="1">
        <v>9</v>
      </c>
      <c r="KC15" s="2" t="s">
        <v>12</v>
      </c>
      <c r="KD15" s="5">
        <v>0</v>
      </c>
      <c r="KE15" s="5">
        <v>0</v>
      </c>
      <c r="KF15" s="5">
        <v>0</v>
      </c>
      <c r="KG15" s="5">
        <f t="shared" si="44"/>
        <v>0</v>
      </c>
      <c r="KH15" s="9"/>
      <c r="KI15" s="1">
        <v>9</v>
      </c>
      <c r="KJ15" s="2" t="s">
        <v>12</v>
      </c>
      <c r="KK15" s="5">
        <v>0</v>
      </c>
      <c r="KL15" s="5">
        <v>0</v>
      </c>
      <c r="KM15" s="5">
        <v>0</v>
      </c>
      <c r="KN15" s="5">
        <f t="shared" si="45"/>
        <v>0</v>
      </c>
      <c r="KO15" s="9"/>
      <c r="KP15" s="1">
        <v>9</v>
      </c>
      <c r="KQ15" s="2" t="s">
        <v>12</v>
      </c>
      <c r="KR15" s="5">
        <v>1</v>
      </c>
      <c r="KS15" s="5">
        <v>32500</v>
      </c>
      <c r="KT15" s="5">
        <v>0</v>
      </c>
      <c r="KU15" s="5">
        <f t="shared" si="46"/>
        <v>32500</v>
      </c>
      <c r="KV15" s="9"/>
      <c r="KW15" s="1">
        <v>9</v>
      </c>
      <c r="KX15" s="2" t="s">
        <v>12</v>
      </c>
      <c r="KY15" s="5">
        <v>1</v>
      </c>
      <c r="KZ15" s="5">
        <v>32500</v>
      </c>
      <c r="LA15" s="5">
        <v>0</v>
      </c>
      <c r="LB15" s="5">
        <f t="shared" si="47"/>
        <v>32500</v>
      </c>
      <c r="LC15" s="9"/>
      <c r="LD15" s="1">
        <v>9</v>
      </c>
      <c r="LE15" s="2" t="s">
        <v>12</v>
      </c>
      <c r="LF15" s="5">
        <v>2</v>
      </c>
      <c r="LG15" s="5">
        <v>270000</v>
      </c>
      <c r="LH15" s="5">
        <v>0</v>
      </c>
      <c r="LI15" s="5">
        <f t="shared" si="48"/>
        <v>270000</v>
      </c>
      <c r="LJ15" s="9"/>
      <c r="LK15" s="1">
        <v>9</v>
      </c>
      <c r="LL15" s="2" t="s">
        <v>12</v>
      </c>
      <c r="LM15" s="5">
        <v>1</v>
      </c>
      <c r="LN15" s="5">
        <v>38500</v>
      </c>
      <c r="LO15" s="5">
        <v>0</v>
      </c>
      <c r="LP15" s="5">
        <f t="shared" si="49"/>
        <v>38500</v>
      </c>
      <c r="LQ15" s="9"/>
      <c r="LR15" s="1">
        <v>9</v>
      </c>
      <c r="LS15" s="2" t="s">
        <v>12</v>
      </c>
      <c r="LT15" s="5">
        <v>2</v>
      </c>
      <c r="LU15" s="5">
        <v>20000</v>
      </c>
      <c r="LV15" s="5">
        <v>0</v>
      </c>
      <c r="LW15" s="5">
        <f t="shared" si="50"/>
        <v>20000</v>
      </c>
      <c r="LX15" s="9"/>
      <c r="LY15" s="1">
        <v>9</v>
      </c>
      <c r="LZ15" s="2" t="s">
        <v>12</v>
      </c>
      <c r="MA15" s="5">
        <v>0</v>
      </c>
      <c r="MB15" s="5">
        <v>0</v>
      </c>
      <c r="MC15" s="5">
        <v>0</v>
      </c>
      <c r="MD15" s="5">
        <f t="shared" si="51"/>
        <v>0</v>
      </c>
      <c r="ME15" s="9"/>
      <c r="MF15" s="1">
        <v>9</v>
      </c>
      <c r="MG15" s="2" t="s">
        <v>12</v>
      </c>
      <c r="MH15" s="5">
        <v>0</v>
      </c>
      <c r="MI15" s="5">
        <v>0</v>
      </c>
      <c r="MJ15" s="5">
        <v>0</v>
      </c>
      <c r="MK15" s="5">
        <f t="shared" si="52"/>
        <v>0</v>
      </c>
      <c r="ML15" s="9"/>
      <c r="MM15" s="1">
        <v>9</v>
      </c>
      <c r="MN15" s="2" t="s">
        <v>12</v>
      </c>
      <c r="MO15" s="5">
        <v>0</v>
      </c>
      <c r="MP15" s="5">
        <v>0</v>
      </c>
      <c r="MQ15" s="5">
        <v>0</v>
      </c>
      <c r="MR15" s="5">
        <f t="shared" si="53"/>
        <v>0</v>
      </c>
      <c r="MS15" s="9"/>
      <c r="MT15" s="1">
        <v>9</v>
      </c>
      <c r="MU15" s="2" t="s">
        <v>12</v>
      </c>
      <c r="MV15" s="5">
        <v>0</v>
      </c>
      <c r="MW15" s="5">
        <v>0</v>
      </c>
      <c r="MX15" s="5">
        <v>0</v>
      </c>
      <c r="MY15" s="5">
        <f t="shared" si="54"/>
        <v>0</v>
      </c>
      <c r="MZ15" s="9"/>
      <c r="NA15" s="1">
        <v>9</v>
      </c>
      <c r="NB15" s="2" t="s">
        <v>12</v>
      </c>
      <c r="NC15" s="5">
        <v>7</v>
      </c>
      <c r="ND15" s="5">
        <v>41562.5</v>
      </c>
      <c r="NE15" s="5">
        <v>0</v>
      </c>
      <c r="NF15" s="5">
        <f t="shared" si="55"/>
        <v>41562.5</v>
      </c>
      <c r="NG15" s="9"/>
      <c r="NH15" s="1">
        <v>9</v>
      </c>
      <c r="NI15" s="2" t="s">
        <v>12</v>
      </c>
      <c r="NJ15" s="5">
        <v>129</v>
      </c>
      <c r="NK15" s="5">
        <v>206441.6352877894</v>
      </c>
      <c r="NL15" s="5">
        <v>0</v>
      </c>
      <c r="NM15" s="5">
        <f t="shared" si="56"/>
        <v>206441.6352877894</v>
      </c>
      <c r="NN15" s="9"/>
      <c r="NO15" s="1">
        <v>9</v>
      </c>
      <c r="NP15" s="2" t="s">
        <v>12</v>
      </c>
      <c r="NQ15" s="5">
        <v>6</v>
      </c>
      <c r="NR15" s="5">
        <v>150400</v>
      </c>
      <c r="NS15" s="5">
        <v>0</v>
      </c>
      <c r="NT15" s="5">
        <f t="shared" si="57"/>
        <v>150400</v>
      </c>
      <c r="NU15" s="9"/>
      <c r="NV15" s="1">
        <v>9</v>
      </c>
      <c r="NW15" s="2" t="s">
        <v>12</v>
      </c>
      <c r="NX15" s="5">
        <v>0</v>
      </c>
      <c r="NY15" s="5">
        <v>0</v>
      </c>
      <c r="NZ15" s="5">
        <v>0</v>
      </c>
      <c r="OA15" s="5">
        <f t="shared" si="58"/>
        <v>0</v>
      </c>
      <c r="OB15" s="9"/>
      <c r="OC15" s="1">
        <v>9</v>
      </c>
      <c r="OD15" s="2" t="s">
        <v>12</v>
      </c>
      <c r="OE15" s="5">
        <v>2</v>
      </c>
      <c r="OF15" s="5">
        <v>29900</v>
      </c>
      <c r="OG15" s="5">
        <v>0</v>
      </c>
      <c r="OH15" s="5">
        <f t="shared" si="59"/>
        <v>29900</v>
      </c>
      <c r="OI15" s="9"/>
      <c r="OJ15" s="1">
        <v>9</v>
      </c>
      <c r="OK15" s="2" t="s">
        <v>12</v>
      </c>
      <c r="OL15" s="5">
        <v>17.399999999999999</v>
      </c>
      <c r="OM15" s="5">
        <v>157700</v>
      </c>
      <c r="ON15" s="5">
        <v>0</v>
      </c>
      <c r="OO15" s="5">
        <f t="shared" si="60"/>
        <v>157700</v>
      </c>
      <c r="OP15" s="9"/>
      <c r="OQ15" s="1">
        <v>9</v>
      </c>
      <c r="OR15" s="2" t="s">
        <v>12</v>
      </c>
      <c r="OS15" s="5">
        <v>0</v>
      </c>
      <c r="OT15" s="5">
        <v>0</v>
      </c>
      <c r="OU15" s="5">
        <v>0</v>
      </c>
      <c r="OV15" s="5">
        <f t="shared" si="61"/>
        <v>0</v>
      </c>
      <c r="OW15" s="9"/>
      <c r="OX15" s="1">
        <v>9</v>
      </c>
      <c r="OY15" s="2" t="s">
        <v>12</v>
      </c>
      <c r="OZ15" s="5">
        <v>0</v>
      </c>
      <c r="PA15" s="5">
        <v>0</v>
      </c>
      <c r="PB15" s="5">
        <v>0</v>
      </c>
      <c r="PC15" s="5">
        <f t="shared" si="62"/>
        <v>0</v>
      </c>
      <c r="PD15" s="9"/>
      <c r="PE15" s="1">
        <v>9</v>
      </c>
      <c r="PF15" s="2" t="s">
        <v>12</v>
      </c>
      <c r="PG15" s="5">
        <v>0</v>
      </c>
      <c r="PH15" s="5">
        <v>0</v>
      </c>
      <c r="PI15" s="5">
        <v>0</v>
      </c>
      <c r="PJ15" s="5">
        <f t="shared" si="63"/>
        <v>0</v>
      </c>
      <c r="PK15" s="9"/>
      <c r="PL15" s="1">
        <v>9</v>
      </c>
      <c r="PM15" s="2" t="s">
        <v>12</v>
      </c>
      <c r="PN15" s="5">
        <v>0</v>
      </c>
      <c r="PO15" s="5">
        <v>313141</v>
      </c>
      <c r="PP15" s="5">
        <v>0</v>
      </c>
      <c r="PQ15" s="5">
        <f t="shared" si="64"/>
        <v>313141</v>
      </c>
      <c r="PR15" s="9"/>
      <c r="PS15" s="1">
        <v>9</v>
      </c>
      <c r="PT15" s="2" t="s">
        <v>12</v>
      </c>
      <c r="PU15" s="5">
        <v>1</v>
      </c>
      <c r="PV15" s="5">
        <v>7200</v>
      </c>
      <c r="PW15" s="5">
        <v>0</v>
      </c>
      <c r="PX15" s="5">
        <f t="shared" si="65"/>
        <v>7200</v>
      </c>
      <c r="PY15" s="9"/>
      <c r="PZ15" s="1">
        <v>9</v>
      </c>
      <c r="QA15" s="2" t="s">
        <v>12</v>
      </c>
      <c r="QB15" s="5">
        <v>0</v>
      </c>
      <c r="QC15" s="5">
        <v>0</v>
      </c>
      <c r="QD15" s="5">
        <v>0</v>
      </c>
      <c r="QE15" s="5">
        <f t="shared" si="66"/>
        <v>0</v>
      </c>
      <c r="QF15" s="9"/>
      <c r="QG15" s="1">
        <v>9</v>
      </c>
      <c r="QH15" s="2" t="s">
        <v>12</v>
      </c>
      <c r="QI15" s="5">
        <v>1</v>
      </c>
      <c r="QJ15" s="5">
        <v>5000</v>
      </c>
      <c r="QK15" s="5">
        <v>0</v>
      </c>
      <c r="QL15" s="5">
        <f t="shared" si="67"/>
        <v>5000</v>
      </c>
      <c r="QM15" s="9"/>
      <c r="QN15" s="1">
        <v>9</v>
      </c>
      <c r="QO15" s="2" t="s">
        <v>12</v>
      </c>
      <c r="QP15" s="5">
        <v>0</v>
      </c>
      <c r="QQ15" s="5">
        <v>0</v>
      </c>
      <c r="QR15" s="5">
        <v>0</v>
      </c>
      <c r="QS15" s="5">
        <f t="shared" si="68"/>
        <v>0</v>
      </c>
      <c r="QT15" s="9"/>
      <c r="QU15" s="1">
        <v>9</v>
      </c>
      <c r="QV15" s="2" t="s">
        <v>12</v>
      </c>
      <c r="QW15" s="5">
        <v>0</v>
      </c>
      <c r="QX15" s="5">
        <v>0</v>
      </c>
      <c r="QY15" s="5">
        <v>0</v>
      </c>
      <c r="QZ15" s="5">
        <f t="shared" si="69"/>
        <v>0</v>
      </c>
      <c r="RA15" s="9"/>
      <c r="RB15" s="1">
        <v>9</v>
      </c>
      <c r="RC15" s="2" t="s">
        <v>12</v>
      </c>
      <c r="RD15" s="5">
        <v>0</v>
      </c>
      <c r="RE15" s="5">
        <v>0</v>
      </c>
      <c r="RF15" s="5">
        <v>0</v>
      </c>
      <c r="RG15" s="5">
        <f t="shared" si="70"/>
        <v>0</v>
      </c>
      <c r="RH15" s="9"/>
      <c r="RI15" s="1">
        <v>9</v>
      </c>
      <c r="RJ15" s="2" t="s">
        <v>12</v>
      </c>
      <c r="RK15" s="5">
        <v>165</v>
      </c>
      <c r="RL15" s="5">
        <v>30030</v>
      </c>
      <c r="RM15" s="5">
        <v>0</v>
      </c>
      <c r="RN15" s="5">
        <f t="shared" si="71"/>
        <v>30030</v>
      </c>
      <c r="RO15" s="9"/>
      <c r="RP15" s="1">
        <v>9</v>
      </c>
      <c r="RQ15" s="2" t="s">
        <v>12</v>
      </c>
      <c r="RR15" s="5">
        <v>2</v>
      </c>
      <c r="RS15" s="5">
        <v>9900</v>
      </c>
      <c r="RT15" s="5">
        <v>0</v>
      </c>
      <c r="RU15" s="5">
        <f t="shared" si="72"/>
        <v>9900</v>
      </c>
      <c r="RV15" s="9"/>
      <c r="RW15" s="1">
        <v>9</v>
      </c>
      <c r="RX15" s="2" t="s">
        <v>12</v>
      </c>
      <c r="RY15" s="5">
        <v>0</v>
      </c>
      <c r="RZ15" s="5">
        <v>0</v>
      </c>
      <c r="SA15" s="5">
        <v>0</v>
      </c>
      <c r="SB15" s="5">
        <f t="shared" si="73"/>
        <v>0</v>
      </c>
      <c r="SC15" s="9"/>
      <c r="SD15" s="1">
        <v>9</v>
      </c>
      <c r="SE15" s="2" t="s">
        <v>12</v>
      </c>
      <c r="SF15" s="5">
        <v>0</v>
      </c>
      <c r="SG15" s="5">
        <v>90000</v>
      </c>
      <c r="SH15" s="5">
        <v>0</v>
      </c>
      <c r="SI15" s="5">
        <f t="shared" si="74"/>
        <v>90000</v>
      </c>
      <c r="SJ15" s="9"/>
      <c r="SK15" s="1">
        <v>9</v>
      </c>
      <c r="SL15" s="2" t="s">
        <v>12</v>
      </c>
      <c r="SM15" s="5">
        <v>0</v>
      </c>
      <c r="SN15" s="5">
        <v>0</v>
      </c>
      <c r="SO15" s="5">
        <v>0</v>
      </c>
      <c r="SP15" s="5">
        <f t="shared" si="75"/>
        <v>0</v>
      </c>
      <c r="SQ15" s="9"/>
      <c r="SR15" s="1">
        <v>9</v>
      </c>
      <c r="SS15" s="2" t="s">
        <v>12</v>
      </c>
      <c r="ST15" s="5">
        <v>0</v>
      </c>
      <c r="SU15" s="5">
        <v>0</v>
      </c>
      <c r="SV15" s="5">
        <v>0</v>
      </c>
      <c r="SW15" s="5">
        <f t="shared" si="76"/>
        <v>0</v>
      </c>
      <c r="SX15" s="9"/>
      <c r="SY15" s="1">
        <v>9</v>
      </c>
      <c r="SZ15" s="2" t="s">
        <v>12</v>
      </c>
      <c r="TA15" s="5">
        <v>0</v>
      </c>
      <c r="TB15" s="5">
        <v>0</v>
      </c>
      <c r="TC15" s="5">
        <v>0</v>
      </c>
      <c r="TD15" s="5">
        <f t="shared" si="77"/>
        <v>0</v>
      </c>
      <c r="TE15" s="9"/>
      <c r="TF15" s="1">
        <v>9</v>
      </c>
      <c r="TG15" s="2" t="s">
        <v>12</v>
      </c>
      <c r="TH15" s="5">
        <v>0</v>
      </c>
      <c r="TI15" s="5">
        <v>413000</v>
      </c>
      <c r="TJ15" s="5">
        <v>0</v>
      </c>
      <c r="TK15" s="5">
        <f t="shared" si="78"/>
        <v>413000</v>
      </c>
      <c r="TL15" s="9"/>
      <c r="TM15" s="1">
        <v>9</v>
      </c>
      <c r="TN15" s="2" t="s">
        <v>12</v>
      </c>
      <c r="TO15" s="5">
        <v>3</v>
      </c>
      <c r="TP15" s="5">
        <v>0</v>
      </c>
      <c r="TQ15" s="5">
        <v>140000</v>
      </c>
      <c r="TR15" s="5">
        <f t="shared" si="79"/>
        <v>140000</v>
      </c>
      <c r="TS15" s="9"/>
      <c r="TT15" s="1">
        <v>9</v>
      </c>
      <c r="TU15" s="2" t="s">
        <v>12</v>
      </c>
      <c r="TV15" s="5">
        <v>2</v>
      </c>
      <c r="TW15" s="5">
        <v>67800</v>
      </c>
      <c r="TX15" s="5">
        <v>0</v>
      </c>
      <c r="TY15" s="5">
        <f t="shared" si="80"/>
        <v>67800</v>
      </c>
      <c r="TZ15" s="9"/>
      <c r="UA15" s="1">
        <v>9</v>
      </c>
      <c r="UB15" s="2" t="s">
        <v>12</v>
      </c>
      <c r="UC15" s="5">
        <v>27</v>
      </c>
      <c r="UD15" s="5">
        <v>94500</v>
      </c>
      <c r="UE15" s="5">
        <v>0</v>
      </c>
      <c r="UF15" s="5">
        <f t="shared" si="81"/>
        <v>94500</v>
      </c>
      <c r="UG15" s="9"/>
      <c r="UH15" s="1">
        <v>9</v>
      </c>
      <c r="UI15" s="2" t="s">
        <v>12</v>
      </c>
      <c r="UJ15" s="5">
        <v>0</v>
      </c>
      <c r="UK15" s="5">
        <v>0</v>
      </c>
      <c r="UL15" s="5">
        <v>0</v>
      </c>
      <c r="UM15" s="5">
        <f t="shared" si="82"/>
        <v>0</v>
      </c>
      <c r="UN15" s="9"/>
      <c r="UO15" s="1">
        <v>9</v>
      </c>
      <c r="UP15" s="2" t="s">
        <v>12</v>
      </c>
      <c r="UQ15" s="5">
        <v>0</v>
      </c>
      <c r="UR15" s="5">
        <v>0</v>
      </c>
      <c r="US15" s="5">
        <v>0</v>
      </c>
      <c r="UT15" s="5">
        <f t="shared" si="83"/>
        <v>0</v>
      </c>
      <c r="UU15" s="9"/>
      <c r="UV15" s="1">
        <v>9</v>
      </c>
      <c r="UW15" s="2" t="s">
        <v>12</v>
      </c>
      <c r="UX15" s="5">
        <v>0</v>
      </c>
      <c r="UY15" s="5">
        <v>0</v>
      </c>
      <c r="UZ15" s="5">
        <v>0</v>
      </c>
      <c r="VA15" s="5">
        <f t="shared" si="84"/>
        <v>0</v>
      </c>
      <c r="VB15" s="9"/>
      <c r="VC15" s="1">
        <v>9</v>
      </c>
      <c r="VD15" s="2" t="s">
        <v>12</v>
      </c>
      <c r="VE15" s="5">
        <v>1</v>
      </c>
      <c r="VF15" s="5">
        <v>40000</v>
      </c>
      <c r="VG15" s="5">
        <v>0</v>
      </c>
      <c r="VH15" s="5">
        <f t="shared" si="85"/>
        <v>40000</v>
      </c>
      <c r="VI15" s="9"/>
      <c r="VJ15" s="1">
        <v>9</v>
      </c>
      <c r="VK15" s="2" t="s">
        <v>12</v>
      </c>
      <c r="VL15" s="5">
        <v>1</v>
      </c>
      <c r="VM15" s="5">
        <v>55000</v>
      </c>
      <c r="VN15" s="5">
        <v>0</v>
      </c>
      <c r="VO15" s="5">
        <f t="shared" si="86"/>
        <v>55000</v>
      </c>
      <c r="VP15" s="9"/>
      <c r="VQ15" s="1">
        <v>9</v>
      </c>
      <c r="VR15" s="2" t="s">
        <v>12</v>
      </c>
      <c r="VS15" s="5">
        <v>0</v>
      </c>
      <c r="VT15" s="5">
        <v>0</v>
      </c>
      <c r="VU15" s="5">
        <v>0</v>
      </c>
      <c r="VV15" s="5">
        <f t="shared" si="87"/>
        <v>0</v>
      </c>
      <c r="VW15" s="9"/>
      <c r="VX15" s="1">
        <v>9</v>
      </c>
      <c r="VY15" s="2" t="s">
        <v>12</v>
      </c>
      <c r="VZ15" s="5">
        <v>0</v>
      </c>
      <c r="WA15" s="5">
        <v>0</v>
      </c>
      <c r="WB15" s="5">
        <v>0</v>
      </c>
      <c r="WC15" s="5">
        <f t="shared" si="88"/>
        <v>0</v>
      </c>
      <c r="WD15" s="9"/>
      <c r="WE15" s="1">
        <v>9</v>
      </c>
      <c r="WF15" s="2" t="s">
        <v>12</v>
      </c>
      <c r="WG15" s="5">
        <v>0</v>
      </c>
      <c r="WH15" s="5">
        <v>0</v>
      </c>
      <c r="WI15" s="5">
        <v>0</v>
      </c>
      <c r="WJ15" s="5">
        <f t="shared" si="89"/>
        <v>0</v>
      </c>
      <c r="WK15" s="9"/>
      <c r="WL15" s="1">
        <v>9</v>
      </c>
      <c r="WM15" s="2" t="s">
        <v>12</v>
      </c>
      <c r="WN15" s="5">
        <v>1</v>
      </c>
      <c r="WO15" s="5">
        <v>50000</v>
      </c>
      <c r="WP15" s="5">
        <v>0</v>
      </c>
      <c r="WQ15" s="5">
        <f t="shared" si="90"/>
        <v>50000</v>
      </c>
      <c r="WR15" s="9"/>
      <c r="WS15" s="1">
        <v>9</v>
      </c>
      <c r="WT15" s="2" t="s">
        <v>12</v>
      </c>
      <c r="WU15" s="5">
        <v>0</v>
      </c>
      <c r="WV15" s="5">
        <v>0</v>
      </c>
      <c r="WW15" s="5">
        <v>0</v>
      </c>
      <c r="WX15" s="5">
        <f t="shared" si="91"/>
        <v>0</v>
      </c>
      <c r="WY15" s="9"/>
      <c r="WZ15" s="1">
        <v>9</v>
      </c>
      <c r="XA15" s="2" t="s">
        <v>12</v>
      </c>
      <c r="XB15" s="5">
        <v>0</v>
      </c>
      <c r="XC15" s="5">
        <v>0</v>
      </c>
      <c r="XD15" s="5">
        <v>0</v>
      </c>
      <c r="XE15" s="5">
        <f t="shared" si="92"/>
        <v>0</v>
      </c>
      <c r="XF15" s="9"/>
      <c r="XG15" s="1">
        <v>9</v>
      </c>
      <c r="XH15" s="2" t="s">
        <v>12</v>
      </c>
      <c r="XI15" s="5">
        <v>0</v>
      </c>
      <c r="XJ15" s="5">
        <v>0</v>
      </c>
      <c r="XK15" s="5">
        <v>0</v>
      </c>
      <c r="XL15" s="5">
        <f t="shared" si="93"/>
        <v>0</v>
      </c>
      <c r="XM15" s="9"/>
      <c r="XN15" s="1">
        <v>9</v>
      </c>
      <c r="XO15" s="2" t="s">
        <v>12</v>
      </c>
      <c r="XP15" s="5">
        <v>1</v>
      </c>
      <c r="XQ15" s="5">
        <v>25000</v>
      </c>
      <c r="XR15" s="5">
        <v>0</v>
      </c>
      <c r="XS15" s="5">
        <f t="shared" si="94"/>
        <v>25000</v>
      </c>
      <c r="XT15" s="9"/>
      <c r="XU15" s="1">
        <v>9</v>
      </c>
      <c r="XV15" s="2" t="s">
        <v>12</v>
      </c>
      <c r="XW15" s="5">
        <v>0</v>
      </c>
      <c r="XX15" s="5">
        <v>20000</v>
      </c>
      <c r="XY15" s="5">
        <v>0</v>
      </c>
      <c r="XZ15" s="5">
        <f t="shared" si="95"/>
        <v>20000</v>
      </c>
      <c r="YA15" s="9"/>
      <c r="YB15" s="1">
        <v>9</v>
      </c>
      <c r="YC15" s="2" t="s">
        <v>12</v>
      </c>
      <c r="YD15" s="5">
        <v>0</v>
      </c>
      <c r="YE15" s="5">
        <v>0</v>
      </c>
      <c r="YF15" s="5">
        <v>0</v>
      </c>
      <c r="YG15" s="5">
        <f t="shared" si="96"/>
        <v>0</v>
      </c>
      <c r="YH15" s="9"/>
      <c r="YI15" s="1">
        <v>9</v>
      </c>
      <c r="YJ15" s="2" t="s">
        <v>12</v>
      </c>
      <c r="YK15" s="5">
        <v>6980</v>
      </c>
      <c r="YL15" s="5">
        <v>349000</v>
      </c>
      <c r="YM15" s="5">
        <v>0</v>
      </c>
      <c r="YN15" s="5">
        <f t="shared" si="97"/>
        <v>349000</v>
      </c>
      <c r="YO15" s="9"/>
      <c r="YP15" s="1">
        <v>9</v>
      </c>
      <c r="YQ15" s="2" t="s">
        <v>12</v>
      </c>
      <c r="YR15" s="5">
        <v>0</v>
      </c>
      <c r="YS15" s="5">
        <v>0</v>
      </c>
      <c r="YT15" s="5">
        <v>0</v>
      </c>
      <c r="YU15" s="5">
        <f t="shared" si="98"/>
        <v>0</v>
      </c>
      <c r="YV15" s="9"/>
      <c r="YW15" s="1">
        <v>9</v>
      </c>
      <c r="YX15" s="2" t="s">
        <v>12</v>
      </c>
      <c r="YY15" s="5">
        <v>0</v>
      </c>
      <c r="YZ15" s="5">
        <v>0</v>
      </c>
      <c r="ZA15" s="5">
        <v>0</v>
      </c>
      <c r="ZB15" s="5">
        <f t="shared" si="99"/>
        <v>0</v>
      </c>
      <c r="ZC15" s="9"/>
      <c r="ZD15" s="1">
        <v>9</v>
      </c>
      <c r="ZE15" s="2" t="s">
        <v>12</v>
      </c>
      <c r="ZF15" s="5">
        <v>1</v>
      </c>
      <c r="ZG15" s="5">
        <v>40000</v>
      </c>
      <c r="ZH15" s="5">
        <v>0</v>
      </c>
      <c r="ZI15" s="5">
        <f t="shared" si="100"/>
        <v>40000</v>
      </c>
      <c r="ZJ15" s="9"/>
      <c r="ZK15" s="1">
        <v>9</v>
      </c>
      <c r="ZL15" s="2" t="s">
        <v>12</v>
      </c>
      <c r="ZM15" s="5">
        <v>0</v>
      </c>
      <c r="ZN15" s="5">
        <v>0</v>
      </c>
      <c r="ZO15" s="5">
        <v>0</v>
      </c>
      <c r="ZP15" s="5">
        <f t="shared" si="101"/>
        <v>0</v>
      </c>
      <c r="ZQ15" s="9"/>
      <c r="ZR15" s="1">
        <v>9</v>
      </c>
      <c r="ZS15" s="2" t="s">
        <v>12</v>
      </c>
      <c r="ZT15" s="5">
        <v>2</v>
      </c>
      <c r="ZU15" s="5">
        <v>37200</v>
      </c>
      <c r="ZV15" s="5">
        <v>0</v>
      </c>
      <c r="ZW15" s="5">
        <f t="shared" si="102"/>
        <v>37200</v>
      </c>
      <c r="ZX15" s="9"/>
      <c r="ZY15" s="1">
        <v>9</v>
      </c>
      <c r="ZZ15" s="2" t="s">
        <v>12</v>
      </c>
      <c r="AAA15" s="5">
        <v>18</v>
      </c>
      <c r="AAB15" s="5">
        <v>144500</v>
      </c>
      <c r="AAC15" s="5">
        <v>0</v>
      </c>
      <c r="AAD15" s="5">
        <f t="shared" si="103"/>
        <v>144500</v>
      </c>
      <c r="AAE15" s="9"/>
      <c r="AAF15" s="1">
        <v>9</v>
      </c>
      <c r="AAG15" s="2" t="s">
        <v>12</v>
      </c>
      <c r="AAH15" s="5">
        <v>0</v>
      </c>
      <c r="AAI15" s="5">
        <v>0</v>
      </c>
      <c r="AAJ15" s="5">
        <v>0</v>
      </c>
      <c r="AAK15" s="5">
        <f t="shared" si="104"/>
        <v>0</v>
      </c>
      <c r="AAL15" s="9"/>
      <c r="AAM15" s="1">
        <v>9</v>
      </c>
      <c r="AAN15" s="2" t="s">
        <v>12</v>
      </c>
      <c r="AAO15" s="5">
        <v>18</v>
      </c>
      <c r="AAP15" s="5">
        <v>324000</v>
      </c>
      <c r="AAQ15" s="5">
        <v>0</v>
      </c>
      <c r="AAR15" s="5">
        <f t="shared" si="105"/>
        <v>324000</v>
      </c>
      <c r="AAS15" s="9"/>
      <c r="AAT15" s="1">
        <v>9</v>
      </c>
      <c r="AAU15" s="2" t="s">
        <v>12</v>
      </c>
      <c r="AAV15" s="5">
        <v>0</v>
      </c>
      <c r="AAW15" s="5">
        <v>0</v>
      </c>
      <c r="AAX15" s="5">
        <v>0</v>
      </c>
      <c r="AAY15" s="5">
        <f t="shared" si="106"/>
        <v>0</v>
      </c>
      <c r="AAZ15" s="9"/>
      <c r="ABA15" s="1">
        <v>9</v>
      </c>
      <c r="ABB15" s="2" t="s">
        <v>12</v>
      </c>
      <c r="ABC15" s="5">
        <v>3</v>
      </c>
      <c r="ABD15" s="5">
        <v>27900</v>
      </c>
      <c r="ABE15" s="5">
        <v>0</v>
      </c>
      <c r="ABF15" s="5">
        <f t="shared" si="107"/>
        <v>27900</v>
      </c>
      <c r="ABG15" s="9"/>
      <c r="ABH15" s="1">
        <v>9</v>
      </c>
      <c r="ABI15" s="2" t="s">
        <v>12</v>
      </c>
      <c r="ABJ15" s="5">
        <v>0</v>
      </c>
      <c r="ABK15" s="5">
        <v>0</v>
      </c>
      <c r="ABL15" s="5">
        <v>0</v>
      </c>
      <c r="ABM15" s="5">
        <f t="shared" si="108"/>
        <v>0</v>
      </c>
      <c r="ABN15" s="9"/>
      <c r="ABO15" s="1">
        <v>9</v>
      </c>
      <c r="ABP15" s="2" t="s">
        <v>12</v>
      </c>
      <c r="ABQ15" s="5">
        <v>0</v>
      </c>
      <c r="ABR15" s="5">
        <v>0</v>
      </c>
      <c r="ABS15" s="5">
        <v>0</v>
      </c>
      <c r="ABT15" s="5">
        <f t="shared" si="109"/>
        <v>0</v>
      </c>
      <c r="ABU15" s="9"/>
      <c r="ABV15" s="1">
        <v>9</v>
      </c>
      <c r="ABW15" s="2" t="s">
        <v>12</v>
      </c>
      <c r="ABX15" s="5">
        <v>0</v>
      </c>
      <c r="ABY15" s="5">
        <f t="shared" si="0"/>
        <v>6120475.1352877896</v>
      </c>
      <c r="ABZ15" s="5">
        <f t="shared" si="1"/>
        <v>140000</v>
      </c>
      <c r="ACA15" s="5">
        <f t="shared" si="2"/>
        <v>6260475.1352877896</v>
      </c>
      <c r="ACB15" s="9"/>
    </row>
    <row r="16" spans="1:756" ht="16.5" hidden="1">
      <c r="A16" s="1">
        <v>10</v>
      </c>
      <c r="B16" s="2" t="s">
        <v>13</v>
      </c>
      <c r="C16" s="5">
        <v>0</v>
      </c>
      <c r="D16" s="5">
        <v>0</v>
      </c>
      <c r="E16" s="5">
        <v>0</v>
      </c>
      <c r="F16" s="5">
        <f t="shared" si="3"/>
        <v>0</v>
      </c>
      <c r="G16" s="9"/>
      <c r="H16" s="1">
        <v>10</v>
      </c>
      <c r="I16" s="2" t="s">
        <v>13</v>
      </c>
      <c r="J16" s="5">
        <v>0</v>
      </c>
      <c r="K16" s="5">
        <v>739104</v>
      </c>
      <c r="L16" s="5">
        <v>0</v>
      </c>
      <c r="M16" s="5">
        <f t="shared" si="4"/>
        <v>739104</v>
      </c>
      <c r="N16" s="9"/>
      <c r="O16" s="1">
        <v>10</v>
      </c>
      <c r="P16" s="2" t="s">
        <v>13</v>
      </c>
      <c r="Q16" s="5">
        <v>6</v>
      </c>
      <c r="R16" s="5">
        <v>1053564</v>
      </c>
      <c r="S16" s="5">
        <v>0</v>
      </c>
      <c r="T16" s="5">
        <f t="shared" si="5"/>
        <v>1053564</v>
      </c>
      <c r="U16" s="9"/>
      <c r="V16" s="1">
        <v>10</v>
      </c>
      <c r="W16" s="2" t="s">
        <v>13</v>
      </c>
      <c r="X16" s="5">
        <v>1</v>
      </c>
      <c r="Y16" s="5">
        <v>14100</v>
      </c>
      <c r="Z16" s="5">
        <v>0</v>
      </c>
      <c r="AA16" s="5">
        <f t="shared" si="6"/>
        <v>14100</v>
      </c>
      <c r="AB16" s="9"/>
      <c r="AC16" s="1">
        <v>10</v>
      </c>
      <c r="AD16" s="2" t="s">
        <v>13</v>
      </c>
      <c r="AE16" s="5">
        <v>0</v>
      </c>
      <c r="AF16" s="5">
        <v>0</v>
      </c>
      <c r="AG16" s="5">
        <v>0</v>
      </c>
      <c r="AH16" s="5">
        <f t="shared" si="7"/>
        <v>0</v>
      </c>
      <c r="AI16" s="9"/>
      <c r="AJ16" s="1">
        <v>10</v>
      </c>
      <c r="AK16" s="2" t="s">
        <v>13</v>
      </c>
      <c r="AL16" s="5"/>
      <c r="AM16" s="5">
        <v>0</v>
      </c>
      <c r="AN16" s="5">
        <v>0</v>
      </c>
      <c r="AO16" s="5">
        <f t="shared" si="8"/>
        <v>0</v>
      </c>
      <c r="AP16" s="9"/>
      <c r="AQ16" s="1">
        <v>10</v>
      </c>
      <c r="AR16" s="2" t="s">
        <v>13</v>
      </c>
      <c r="AS16" s="5">
        <v>0</v>
      </c>
      <c r="AT16" s="5">
        <v>0</v>
      </c>
      <c r="AU16" s="5">
        <v>0</v>
      </c>
      <c r="AV16" s="5">
        <f t="shared" si="9"/>
        <v>0</v>
      </c>
      <c r="AW16" s="9"/>
      <c r="AX16" s="1">
        <v>10</v>
      </c>
      <c r="AY16" s="2" t="s">
        <v>13</v>
      </c>
      <c r="AZ16" s="5">
        <v>5</v>
      </c>
      <c r="BA16" s="5">
        <v>994500</v>
      </c>
      <c r="BB16" s="5">
        <v>0</v>
      </c>
      <c r="BC16" s="5">
        <f t="shared" si="10"/>
        <v>994500</v>
      </c>
      <c r="BD16" s="9"/>
      <c r="BE16" s="1">
        <v>10</v>
      </c>
      <c r="BF16" s="2" t="s">
        <v>13</v>
      </c>
      <c r="BG16" s="5">
        <v>0</v>
      </c>
      <c r="BH16" s="5">
        <v>0</v>
      </c>
      <c r="BI16" s="5">
        <v>0</v>
      </c>
      <c r="BJ16" s="5">
        <f t="shared" si="11"/>
        <v>0</v>
      </c>
      <c r="BK16" s="9"/>
      <c r="BL16" s="1">
        <v>10</v>
      </c>
      <c r="BM16" s="2" t="s">
        <v>13</v>
      </c>
      <c r="BN16" s="5">
        <v>0</v>
      </c>
      <c r="BO16" s="5">
        <v>0</v>
      </c>
      <c r="BP16" s="5">
        <v>0</v>
      </c>
      <c r="BQ16" s="5">
        <f t="shared" si="12"/>
        <v>0</v>
      </c>
      <c r="BR16" s="9"/>
      <c r="BS16" s="1">
        <v>10</v>
      </c>
      <c r="BT16" s="2" t="s">
        <v>13</v>
      </c>
      <c r="BU16" s="5">
        <v>0</v>
      </c>
      <c r="BV16" s="5">
        <v>0</v>
      </c>
      <c r="BW16" s="5">
        <v>0</v>
      </c>
      <c r="BX16" s="5">
        <f t="shared" si="13"/>
        <v>0</v>
      </c>
      <c r="BY16" s="9"/>
      <c r="BZ16" s="1">
        <v>10</v>
      </c>
      <c r="CA16" s="2" t="s">
        <v>13</v>
      </c>
      <c r="CB16" s="5">
        <v>0</v>
      </c>
      <c r="CC16" s="5">
        <v>0</v>
      </c>
      <c r="CD16" s="5">
        <v>0</v>
      </c>
      <c r="CE16" s="5">
        <f t="shared" si="14"/>
        <v>0</v>
      </c>
      <c r="CF16" s="9"/>
      <c r="CG16" s="1">
        <v>10</v>
      </c>
      <c r="CH16" s="2" t="s">
        <v>13</v>
      </c>
      <c r="CI16" s="5">
        <v>0</v>
      </c>
      <c r="CJ16" s="5">
        <v>0</v>
      </c>
      <c r="CK16" s="5">
        <v>0</v>
      </c>
      <c r="CL16" s="5">
        <f t="shared" si="15"/>
        <v>0</v>
      </c>
      <c r="CM16" s="9"/>
      <c r="CN16" s="1">
        <v>10</v>
      </c>
      <c r="CO16" s="2" t="s">
        <v>13</v>
      </c>
      <c r="CP16" s="5">
        <v>0</v>
      </c>
      <c r="CQ16" s="5">
        <v>0</v>
      </c>
      <c r="CR16" s="5">
        <v>0</v>
      </c>
      <c r="CS16" s="5">
        <f t="shared" si="16"/>
        <v>0</v>
      </c>
      <c r="CT16" s="9"/>
      <c r="CU16" s="1">
        <v>10</v>
      </c>
      <c r="CV16" s="2" t="s">
        <v>13</v>
      </c>
      <c r="CW16" s="5">
        <v>0</v>
      </c>
      <c r="CX16" s="5">
        <v>0</v>
      </c>
      <c r="CY16" s="5">
        <v>0</v>
      </c>
      <c r="CZ16" s="5">
        <f t="shared" si="17"/>
        <v>0</v>
      </c>
      <c r="DA16" s="9"/>
      <c r="DB16" s="1">
        <v>10</v>
      </c>
      <c r="DC16" s="2" t="s">
        <v>13</v>
      </c>
      <c r="DD16" s="5">
        <v>13</v>
      </c>
      <c r="DE16" s="5">
        <v>957450</v>
      </c>
      <c r="DF16" s="5">
        <v>0</v>
      </c>
      <c r="DG16" s="5">
        <f t="shared" si="18"/>
        <v>957450</v>
      </c>
      <c r="DH16" s="9"/>
      <c r="DI16" s="1">
        <v>10</v>
      </c>
      <c r="DJ16" s="2" t="s">
        <v>13</v>
      </c>
      <c r="DK16" s="5">
        <v>0</v>
      </c>
      <c r="DL16" s="5">
        <v>0</v>
      </c>
      <c r="DM16" s="5">
        <v>0</v>
      </c>
      <c r="DN16" s="5">
        <f t="shared" si="19"/>
        <v>0</v>
      </c>
      <c r="DO16" s="9"/>
      <c r="DP16" s="1">
        <v>10</v>
      </c>
      <c r="DQ16" s="2" t="s">
        <v>13</v>
      </c>
      <c r="DR16" s="5">
        <v>6</v>
      </c>
      <c r="DS16" s="5">
        <v>1167275</v>
      </c>
      <c r="DT16" s="5">
        <v>0</v>
      </c>
      <c r="DU16" s="5">
        <f t="shared" si="20"/>
        <v>1167275</v>
      </c>
      <c r="DV16" s="9"/>
      <c r="DW16" s="1">
        <v>10</v>
      </c>
      <c r="DX16" s="2" t="s">
        <v>13</v>
      </c>
      <c r="DY16" s="5">
        <v>1</v>
      </c>
      <c r="DZ16" s="5">
        <v>192500</v>
      </c>
      <c r="EA16" s="5">
        <v>0</v>
      </c>
      <c r="EB16" s="5">
        <f t="shared" si="21"/>
        <v>192500</v>
      </c>
      <c r="EC16" s="9"/>
      <c r="ED16" s="1">
        <v>10</v>
      </c>
      <c r="EE16" s="2" t="s">
        <v>13</v>
      </c>
      <c r="EF16" s="5">
        <v>4643</v>
      </c>
      <c r="EG16" s="5">
        <v>166950</v>
      </c>
      <c r="EH16" s="5">
        <v>0</v>
      </c>
      <c r="EI16" s="5">
        <f t="shared" si="22"/>
        <v>166950</v>
      </c>
      <c r="EJ16" s="9"/>
      <c r="EK16" s="1">
        <v>10</v>
      </c>
      <c r="EL16" s="2" t="s">
        <v>13</v>
      </c>
      <c r="EM16" s="5">
        <v>28</v>
      </c>
      <c r="EN16" s="5">
        <v>134500</v>
      </c>
      <c r="EO16" s="5">
        <v>0</v>
      </c>
      <c r="EP16" s="5">
        <f t="shared" si="23"/>
        <v>134500</v>
      </c>
      <c r="EQ16" s="9"/>
      <c r="ER16" s="1">
        <v>10</v>
      </c>
      <c r="ES16" s="2" t="s">
        <v>13</v>
      </c>
      <c r="ET16" s="5">
        <v>33</v>
      </c>
      <c r="EU16" s="5">
        <v>164000</v>
      </c>
      <c r="EV16" s="5">
        <v>0</v>
      </c>
      <c r="EW16" s="5">
        <f t="shared" si="24"/>
        <v>164000</v>
      </c>
      <c r="EX16" s="9"/>
      <c r="EY16" s="1">
        <v>10</v>
      </c>
      <c r="EZ16" s="2" t="s">
        <v>13</v>
      </c>
      <c r="FA16" s="5">
        <v>0</v>
      </c>
      <c r="FB16" s="5">
        <v>0</v>
      </c>
      <c r="FC16" s="5">
        <v>0</v>
      </c>
      <c r="FD16" s="5">
        <f t="shared" si="25"/>
        <v>0</v>
      </c>
      <c r="FE16" s="9"/>
      <c r="FF16" s="1">
        <v>10</v>
      </c>
      <c r="FG16" s="2" t="s">
        <v>13</v>
      </c>
      <c r="FH16" s="5">
        <v>0</v>
      </c>
      <c r="FI16" s="5">
        <v>0</v>
      </c>
      <c r="FJ16" s="5">
        <v>0</v>
      </c>
      <c r="FK16" s="5">
        <f t="shared" si="26"/>
        <v>0</v>
      </c>
      <c r="FL16" s="9"/>
      <c r="FM16" s="1">
        <v>10</v>
      </c>
      <c r="FN16" s="2" t="s">
        <v>13</v>
      </c>
      <c r="FO16" s="5">
        <v>0</v>
      </c>
      <c r="FP16" s="5">
        <v>0</v>
      </c>
      <c r="FQ16" s="5">
        <v>0</v>
      </c>
      <c r="FR16" s="5">
        <f t="shared" si="27"/>
        <v>0</v>
      </c>
      <c r="FS16" s="9"/>
      <c r="FT16" s="1">
        <v>10</v>
      </c>
      <c r="FU16" s="2" t="s">
        <v>13</v>
      </c>
      <c r="FV16" s="5">
        <v>1</v>
      </c>
      <c r="FW16" s="5">
        <v>45000</v>
      </c>
      <c r="FX16" s="5">
        <v>0</v>
      </c>
      <c r="FY16" s="5">
        <f t="shared" si="28"/>
        <v>45000</v>
      </c>
      <c r="FZ16" s="9"/>
      <c r="GA16" s="1">
        <v>10</v>
      </c>
      <c r="GB16" s="2" t="s">
        <v>13</v>
      </c>
      <c r="GC16" s="5">
        <v>1</v>
      </c>
      <c r="GD16" s="5">
        <v>90200</v>
      </c>
      <c r="GE16" s="5">
        <v>0</v>
      </c>
      <c r="GF16" s="5">
        <f t="shared" si="29"/>
        <v>90200</v>
      </c>
      <c r="GG16" s="9"/>
      <c r="GH16" s="1">
        <v>10</v>
      </c>
      <c r="GI16" s="2" t="s">
        <v>13</v>
      </c>
      <c r="GJ16" s="5">
        <v>1</v>
      </c>
      <c r="GK16" s="5">
        <v>68100</v>
      </c>
      <c r="GL16" s="5">
        <v>0</v>
      </c>
      <c r="GM16" s="5">
        <f t="shared" si="30"/>
        <v>68100</v>
      </c>
      <c r="GN16" s="9"/>
      <c r="GO16" s="1">
        <v>10</v>
      </c>
      <c r="GP16" s="2" t="s">
        <v>13</v>
      </c>
      <c r="GQ16" s="5">
        <v>0</v>
      </c>
      <c r="GR16" s="5">
        <v>0</v>
      </c>
      <c r="GS16" s="5">
        <v>0</v>
      </c>
      <c r="GT16" s="5">
        <f t="shared" si="31"/>
        <v>0</v>
      </c>
      <c r="GU16" s="9"/>
      <c r="GV16" s="1">
        <v>10</v>
      </c>
      <c r="GW16" s="2" t="s">
        <v>13</v>
      </c>
      <c r="GX16" s="5">
        <v>0</v>
      </c>
      <c r="GY16" s="5">
        <v>0</v>
      </c>
      <c r="GZ16" s="5">
        <v>0</v>
      </c>
      <c r="HA16" s="5">
        <f t="shared" si="32"/>
        <v>0</v>
      </c>
      <c r="HB16" s="9"/>
      <c r="HC16" s="1">
        <v>10</v>
      </c>
      <c r="HD16" s="2" t="s">
        <v>13</v>
      </c>
      <c r="HE16" s="5">
        <v>1</v>
      </c>
      <c r="HF16" s="5">
        <v>139900</v>
      </c>
      <c r="HG16" s="5">
        <v>0</v>
      </c>
      <c r="HH16" s="5">
        <f t="shared" si="33"/>
        <v>139900</v>
      </c>
      <c r="HI16" s="9"/>
      <c r="HJ16" s="1">
        <v>10</v>
      </c>
      <c r="HK16" s="2" t="s">
        <v>13</v>
      </c>
      <c r="HL16" s="5">
        <v>0</v>
      </c>
      <c r="HM16" s="5">
        <v>470100</v>
      </c>
      <c r="HN16" s="5">
        <v>0</v>
      </c>
      <c r="HO16" s="5">
        <f t="shared" si="34"/>
        <v>470100</v>
      </c>
      <c r="HP16" s="9"/>
      <c r="HQ16" s="1">
        <v>10</v>
      </c>
      <c r="HR16" s="2" t="s">
        <v>13</v>
      </c>
      <c r="HS16" s="5">
        <v>0</v>
      </c>
      <c r="HT16" s="5">
        <v>0</v>
      </c>
      <c r="HU16" s="5">
        <v>0</v>
      </c>
      <c r="HV16" s="5">
        <f t="shared" si="35"/>
        <v>0</v>
      </c>
      <c r="HW16" s="9"/>
      <c r="HX16" s="1">
        <v>10</v>
      </c>
      <c r="HY16" s="2" t="s">
        <v>13</v>
      </c>
      <c r="HZ16" s="5">
        <v>1</v>
      </c>
      <c r="IA16" s="5">
        <v>10000</v>
      </c>
      <c r="IB16" s="5">
        <v>0</v>
      </c>
      <c r="IC16" s="5">
        <f t="shared" si="36"/>
        <v>10000</v>
      </c>
      <c r="ID16" s="9"/>
      <c r="IE16" s="1">
        <v>10</v>
      </c>
      <c r="IF16" s="2" t="s">
        <v>13</v>
      </c>
      <c r="IG16" s="5">
        <v>0</v>
      </c>
      <c r="IH16" s="5">
        <v>37500</v>
      </c>
      <c r="II16" s="5">
        <v>0</v>
      </c>
      <c r="IJ16" s="5">
        <f t="shared" si="37"/>
        <v>37500</v>
      </c>
      <c r="IK16" s="9"/>
      <c r="IL16" s="1">
        <v>10</v>
      </c>
      <c r="IM16" s="2" t="s">
        <v>13</v>
      </c>
      <c r="IN16" s="5">
        <v>27</v>
      </c>
      <c r="IO16" s="5">
        <v>270000</v>
      </c>
      <c r="IP16" s="5">
        <v>0</v>
      </c>
      <c r="IQ16" s="5">
        <f t="shared" si="38"/>
        <v>270000</v>
      </c>
      <c r="IR16" s="9"/>
      <c r="IS16" s="1">
        <v>10</v>
      </c>
      <c r="IT16" s="2" t="s">
        <v>13</v>
      </c>
      <c r="IU16" s="5">
        <v>1</v>
      </c>
      <c r="IV16" s="5">
        <v>54000</v>
      </c>
      <c r="IW16" s="5">
        <v>0</v>
      </c>
      <c r="IX16" s="5">
        <f t="shared" si="39"/>
        <v>54000</v>
      </c>
      <c r="IY16" s="9"/>
      <c r="IZ16" s="1">
        <v>10</v>
      </c>
      <c r="JA16" s="2" t="s">
        <v>13</v>
      </c>
      <c r="JB16" s="5">
        <v>0</v>
      </c>
      <c r="JC16" s="5">
        <v>0</v>
      </c>
      <c r="JD16" s="5">
        <v>0</v>
      </c>
      <c r="JE16" s="5">
        <f t="shared" si="40"/>
        <v>0</v>
      </c>
      <c r="JF16" s="9"/>
      <c r="JG16" s="1">
        <v>10</v>
      </c>
      <c r="JH16" s="2" t="s">
        <v>13</v>
      </c>
      <c r="JI16" s="5">
        <v>0</v>
      </c>
      <c r="JJ16" s="5">
        <v>0</v>
      </c>
      <c r="JK16" s="5">
        <v>0</v>
      </c>
      <c r="JL16" s="5">
        <f t="shared" si="41"/>
        <v>0</v>
      </c>
      <c r="JM16" s="9"/>
      <c r="JN16" s="1">
        <v>10</v>
      </c>
      <c r="JO16" s="2" t="s">
        <v>13</v>
      </c>
      <c r="JP16" s="5">
        <v>0</v>
      </c>
      <c r="JQ16" s="5">
        <v>0</v>
      </c>
      <c r="JR16" s="5">
        <v>0</v>
      </c>
      <c r="JS16" s="5">
        <f t="shared" si="42"/>
        <v>0</v>
      </c>
      <c r="JT16" s="9"/>
      <c r="JU16" s="1">
        <v>10</v>
      </c>
      <c r="JV16" s="2" t="s">
        <v>13</v>
      </c>
      <c r="JW16" s="5">
        <v>0</v>
      </c>
      <c r="JX16" s="5">
        <v>0</v>
      </c>
      <c r="JY16" s="5">
        <v>0</v>
      </c>
      <c r="JZ16" s="5">
        <f t="shared" si="43"/>
        <v>0</v>
      </c>
      <c r="KA16" s="9"/>
      <c r="KB16" s="1">
        <v>10</v>
      </c>
      <c r="KC16" s="2" t="s">
        <v>13</v>
      </c>
      <c r="KD16" s="5">
        <v>0</v>
      </c>
      <c r="KE16" s="5">
        <v>0</v>
      </c>
      <c r="KF16" s="5">
        <v>0</v>
      </c>
      <c r="KG16" s="5">
        <f t="shared" si="44"/>
        <v>0</v>
      </c>
      <c r="KH16" s="9"/>
      <c r="KI16" s="1">
        <v>10</v>
      </c>
      <c r="KJ16" s="2" t="s">
        <v>13</v>
      </c>
      <c r="KK16" s="5">
        <v>0</v>
      </c>
      <c r="KL16" s="5">
        <v>0</v>
      </c>
      <c r="KM16" s="5">
        <v>0</v>
      </c>
      <c r="KN16" s="5">
        <f t="shared" si="45"/>
        <v>0</v>
      </c>
      <c r="KO16" s="9"/>
      <c r="KP16" s="1">
        <v>10</v>
      </c>
      <c r="KQ16" s="2" t="s">
        <v>13</v>
      </c>
      <c r="KR16" s="5">
        <v>1</v>
      </c>
      <c r="KS16" s="5">
        <v>32500</v>
      </c>
      <c r="KT16" s="5">
        <v>0</v>
      </c>
      <c r="KU16" s="5">
        <f t="shared" si="46"/>
        <v>32500</v>
      </c>
      <c r="KV16" s="9"/>
      <c r="KW16" s="1">
        <v>10</v>
      </c>
      <c r="KX16" s="2" t="s">
        <v>13</v>
      </c>
      <c r="KY16" s="5">
        <v>1</v>
      </c>
      <c r="KZ16" s="5">
        <v>32500</v>
      </c>
      <c r="LA16" s="5">
        <v>0</v>
      </c>
      <c r="LB16" s="5">
        <f t="shared" si="47"/>
        <v>32500</v>
      </c>
      <c r="LC16" s="9"/>
      <c r="LD16" s="1">
        <v>10</v>
      </c>
      <c r="LE16" s="2" t="s">
        <v>13</v>
      </c>
      <c r="LF16" s="5">
        <v>4</v>
      </c>
      <c r="LG16" s="5">
        <v>540000</v>
      </c>
      <c r="LH16" s="5">
        <v>0</v>
      </c>
      <c r="LI16" s="5">
        <f t="shared" si="48"/>
        <v>540000</v>
      </c>
      <c r="LJ16" s="9"/>
      <c r="LK16" s="1">
        <v>10</v>
      </c>
      <c r="LL16" s="2" t="s">
        <v>13</v>
      </c>
      <c r="LM16" s="5">
        <v>1</v>
      </c>
      <c r="LN16" s="5">
        <v>38500</v>
      </c>
      <c r="LO16" s="5">
        <v>0</v>
      </c>
      <c r="LP16" s="5">
        <f t="shared" si="49"/>
        <v>38500</v>
      </c>
      <c r="LQ16" s="9"/>
      <c r="LR16" s="1">
        <v>10</v>
      </c>
      <c r="LS16" s="2" t="s">
        <v>13</v>
      </c>
      <c r="LT16" s="5">
        <v>2</v>
      </c>
      <c r="LU16" s="5">
        <v>20000</v>
      </c>
      <c r="LV16" s="5">
        <v>0</v>
      </c>
      <c r="LW16" s="5">
        <f t="shared" si="50"/>
        <v>20000</v>
      </c>
      <c r="LX16" s="9"/>
      <c r="LY16" s="1">
        <v>10</v>
      </c>
      <c r="LZ16" s="2" t="s">
        <v>13</v>
      </c>
      <c r="MA16" s="5">
        <v>0</v>
      </c>
      <c r="MB16" s="5">
        <v>0</v>
      </c>
      <c r="MC16" s="5">
        <v>0</v>
      </c>
      <c r="MD16" s="5">
        <f t="shared" si="51"/>
        <v>0</v>
      </c>
      <c r="ME16" s="9"/>
      <c r="MF16" s="1">
        <v>10</v>
      </c>
      <c r="MG16" s="2" t="s">
        <v>13</v>
      </c>
      <c r="MH16" s="5">
        <v>0</v>
      </c>
      <c r="MI16" s="5">
        <v>0</v>
      </c>
      <c r="MJ16" s="5">
        <v>0</v>
      </c>
      <c r="MK16" s="5">
        <f t="shared" si="52"/>
        <v>0</v>
      </c>
      <c r="ML16" s="9"/>
      <c r="MM16" s="1">
        <v>10</v>
      </c>
      <c r="MN16" s="2" t="s">
        <v>13</v>
      </c>
      <c r="MO16" s="5">
        <v>0</v>
      </c>
      <c r="MP16" s="5">
        <v>0</v>
      </c>
      <c r="MQ16" s="5">
        <v>0</v>
      </c>
      <c r="MR16" s="5">
        <f t="shared" si="53"/>
        <v>0</v>
      </c>
      <c r="MS16" s="9"/>
      <c r="MT16" s="1">
        <v>10</v>
      </c>
      <c r="MU16" s="2" t="s">
        <v>13</v>
      </c>
      <c r="MV16" s="5">
        <v>60</v>
      </c>
      <c r="MW16" s="5">
        <f>3012000-400</f>
        <v>3011600</v>
      </c>
      <c r="MX16" s="5">
        <v>0</v>
      </c>
      <c r="MY16" s="5">
        <f t="shared" si="54"/>
        <v>3011600</v>
      </c>
      <c r="MZ16" s="9"/>
      <c r="NA16" s="1">
        <v>10</v>
      </c>
      <c r="NB16" s="2" t="s">
        <v>13</v>
      </c>
      <c r="NC16" s="5">
        <v>9</v>
      </c>
      <c r="ND16" s="5">
        <v>53437.5</v>
      </c>
      <c r="NE16" s="5">
        <v>0</v>
      </c>
      <c r="NF16" s="5">
        <f t="shared" si="55"/>
        <v>53437.5</v>
      </c>
      <c r="NG16" s="9"/>
      <c r="NH16" s="1">
        <v>10</v>
      </c>
      <c r="NI16" s="2" t="s">
        <v>13</v>
      </c>
      <c r="NJ16" s="5">
        <v>170</v>
      </c>
      <c r="NK16" s="5">
        <v>272054.8682087147</v>
      </c>
      <c r="NL16" s="5">
        <v>0</v>
      </c>
      <c r="NM16" s="5">
        <f t="shared" si="56"/>
        <v>272054.8682087147</v>
      </c>
      <c r="NN16" s="9"/>
      <c r="NO16" s="1">
        <v>10</v>
      </c>
      <c r="NP16" s="2" t="s">
        <v>13</v>
      </c>
      <c r="NQ16" s="5">
        <v>9</v>
      </c>
      <c r="NR16" s="5">
        <v>203700</v>
      </c>
      <c r="NS16" s="5">
        <v>0</v>
      </c>
      <c r="NT16" s="5">
        <f t="shared" si="57"/>
        <v>203700</v>
      </c>
      <c r="NU16" s="9"/>
      <c r="NV16" s="1">
        <v>10</v>
      </c>
      <c r="NW16" s="2" t="s">
        <v>13</v>
      </c>
      <c r="NX16" s="5">
        <v>0</v>
      </c>
      <c r="NY16" s="5">
        <v>0</v>
      </c>
      <c r="NZ16" s="5">
        <v>0</v>
      </c>
      <c r="OA16" s="5">
        <f t="shared" si="58"/>
        <v>0</v>
      </c>
      <c r="OB16" s="9"/>
      <c r="OC16" s="1">
        <v>10</v>
      </c>
      <c r="OD16" s="2" t="s">
        <v>13</v>
      </c>
      <c r="OE16" s="5">
        <v>2</v>
      </c>
      <c r="OF16" s="5">
        <v>22900</v>
      </c>
      <c r="OG16" s="5">
        <v>0</v>
      </c>
      <c r="OH16" s="5">
        <f t="shared" si="59"/>
        <v>22900</v>
      </c>
      <c r="OI16" s="9"/>
      <c r="OJ16" s="1">
        <v>10</v>
      </c>
      <c r="OK16" s="2" t="s">
        <v>13</v>
      </c>
      <c r="OL16" s="5">
        <v>23.133333333333333</v>
      </c>
      <c r="OM16" s="5">
        <v>210300</v>
      </c>
      <c r="ON16" s="5">
        <v>0</v>
      </c>
      <c r="OO16" s="5">
        <f t="shared" si="60"/>
        <v>210300</v>
      </c>
      <c r="OP16" s="9"/>
      <c r="OQ16" s="1">
        <v>10</v>
      </c>
      <c r="OR16" s="2" t="s">
        <v>13</v>
      </c>
      <c r="OS16" s="5">
        <v>0</v>
      </c>
      <c r="OT16" s="5">
        <v>0</v>
      </c>
      <c r="OU16" s="5">
        <v>0</v>
      </c>
      <c r="OV16" s="5">
        <f t="shared" si="61"/>
        <v>0</v>
      </c>
      <c r="OW16" s="9"/>
      <c r="OX16" s="1">
        <v>10</v>
      </c>
      <c r="OY16" s="2" t="s">
        <v>13</v>
      </c>
      <c r="OZ16" s="5">
        <v>0</v>
      </c>
      <c r="PA16" s="5">
        <v>1000000</v>
      </c>
      <c r="PB16" s="5">
        <v>0</v>
      </c>
      <c r="PC16" s="5">
        <f t="shared" si="62"/>
        <v>1000000</v>
      </c>
      <c r="PD16" s="9"/>
      <c r="PE16" s="1">
        <v>10</v>
      </c>
      <c r="PF16" s="2" t="s">
        <v>13</v>
      </c>
      <c r="PG16" s="5">
        <v>0</v>
      </c>
      <c r="PH16" s="5">
        <v>0</v>
      </c>
      <c r="PI16" s="5">
        <v>0</v>
      </c>
      <c r="PJ16" s="5">
        <f t="shared" si="63"/>
        <v>0</v>
      </c>
      <c r="PK16" s="9"/>
      <c r="PL16" s="1">
        <v>10</v>
      </c>
      <c r="PM16" s="2" t="s">
        <v>13</v>
      </c>
      <c r="PN16" s="5">
        <v>0</v>
      </c>
      <c r="PO16" s="5">
        <v>465752</v>
      </c>
      <c r="PP16" s="5">
        <v>0</v>
      </c>
      <c r="PQ16" s="5">
        <f t="shared" si="64"/>
        <v>465752</v>
      </c>
      <c r="PR16" s="9"/>
      <c r="PS16" s="1">
        <v>10</v>
      </c>
      <c r="PT16" s="2" t="s">
        <v>13</v>
      </c>
      <c r="PU16" s="5">
        <v>1</v>
      </c>
      <c r="PV16" s="5">
        <v>7300</v>
      </c>
      <c r="PW16" s="5">
        <v>0</v>
      </c>
      <c r="PX16" s="5">
        <f t="shared" si="65"/>
        <v>7300</v>
      </c>
      <c r="PY16" s="9"/>
      <c r="PZ16" s="1">
        <v>10</v>
      </c>
      <c r="QA16" s="2" t="s">
        <v>13</v>
      </c>
      <c r="QB16" s="5">
        <v>0</v>
      </c>
      <c r="QC16" s="5">
        <v>0</v>
      </c>
      <c r="QD16" s="5">
        <v>0</v>
      </c>
      <c r="QE16" s="5">
        <f t="shared" si="66"/>
        <v>0</v>
      </c>
      <c r="QF16" s="9"/>
      <c r="QG16" s="1">
        <v>10</v>
      </c>
      <c r="QH16" s="2" t="s">
        <v>13</v>
      </c>
      <c r="QI16" s="5">
        <v>1</v>
      </c>
      <c r="QJ16" s="5">
        <v>5000</v>
      </c>
      <c r="QK16" s="5">
        <v>0</v>
      </c>
      <c r="QL16" s="5">
        <f t="shared" si="67"/>
        <v>5000</v>
      </c>
      <c r="QM16" s="9"/>
      <c r="QN16" s="1">
        <v>10</v>
      </c>
      <c r="QO16" s="2" t="s">
        <v>13</v>
      </c>
      <c r="QP16" s="5">
        <v>0</v>
      </c>
      <c r="QQ16" s="5">
        <v>0</v>
      </c>
      <c r="QR16" s="5">
        <v>0</v>
      </c>
      <c r="QS16" s="5">
        <f t="shared" si="68"/>
        <v>0</v>
      </c>
      <c r="QT16" s="9"/>
      <c r="QU16" s="1">
        <v>10</v>
      </c>
      <c r="QV16" s="2" t="s">
        <v>13</v>
      </c>
      <c r="QW16" s="5">
        <v>0</v>
      </c>
      <c r="QX16" s="5">
        <v>0</v>
      </c>
      <c r="QY16" s="5">
        <v>0</v>
      </c>
      <c r="QZ16" s="5">
        <f t="shared" si="69"/>
        <v>0</v>
      </c>
      <c r="RA16" s="9"/>
      <c r="RB16" s="1">
        <v>10</v>
      </c>
      <c r="RC16" s="2" t="s">
        <v>13</v>
      </c>
      <c r="RD16" s="5">
        <v>0</v>
      </c>
      <c r="RE16" s="5">
        <v>0</v>
      </c>
      <c r="RF16" s="5">
        <v>0</v>
      </c>
      <c r="RG16" s="5">
        <f t="shared" si="70"/>
        <v>0</v>
      </c>
      <c r="RH16" s="9"/>
      <c r="RI16" s="1">
        <v>10</v>
      </c>
      <c r="RJ16" s="2" t="s">
        <v>13</v>
      </c>
      <c r="RK16" s="5">
        <v>207</v>
      </c>
      <c r="RL16" s="5">
        <v>37674</v>
      </c>
      <c r="RM16" s="5">
        <v>0</v>
      </c>
      <c r="RN16" s="5">
        <f t="shared" si="71"/>
        <v>37674</v>
      </c>
      <c r="RO16" s="9"/>
      <c r="RP16" s="1">
        <v>10</v>
      </c>
      <c r="RQ16" s="2" t="s">
        <v>13</v>
      </c>
      <c r="RR16" s="5">
        <v>2</v>
      </c>
      <c r="RS16" s="5">
        <v>10533</v>
      </c>
      <c r="RT16" s="5">
        <v>0</v>
      </c>
      <c r="RU16" s="5">
        <f t="shared" si="72"/>
        <v>10533</v>
      </c>
      <c r="RV16" s="9"/>
      <c r="RW16" s="1">
        <v>10</v>
      </c>
      <c r="RX16" s="2" t="s">
        <v>13</v>
      </c>
      <c r="RY16" s="5">
        <v>0</v>
      </c>
      <c r="RZ16" s="5">
        <v>0</v>
      </c>
      <c r="SA16" s="5">
        <v>0</v>
      </c>
      <c r="SB16" s="5">
        <f t="shared" si="73"/>
        <v>0</v>
      </c>
      <c r="SC16" s="9"/>
      <c r="SD16" s="1">
        <v>10</v>
      </c>
      <c r="SE16" s="2" t="s">
        <v>13</v>
      </c>
      <c r="SF16" s="5">
        <v>0</v>
      </c>
      <c r="SG16" s="5">
        <v>90000</v>
      </c>
      <c r="SH16" s="5">
        <v>0</v>
      </c>
      <c r="SI16" s="5">
        <f t="shared" si="74"/>
        <v>90000</v>
      </c>
      <c r="SJ16" s="9"/>
      <c r="SK16" s="1">
        <v>10</v>
      </c>
      <c r="SL16" s="2" t="s">
        <v>13</v>
      </c>
      <c r="SM16" s="5">
        <v>0</v>
      </c>
      <c r="SN16" s="5">
        <v>0</v>
      </c>
      <c r="SO16" s="5">
        <v>0</v>
      </c>
      <c r="SP16" s="5">
        <f t="shared" si="75"/>
        <v>0</v>
      </c>
      <c r="SQ16" s="9"/>
      <c r="SR16" s="1">
        <v>10</v>
      </c>
      <c r="SS16" s="2" t="s">
        <v>13</v>
      </c>
      <c r="ST16" s="5">
        <v>0</v>
      </c>
      <c r="SU16" s="5">
        <v>0</v>
      </c>
      <c r="SV16" s="5">
        <v>0</v>
      </c>
      <c r="SW16" s="5">
        <f t="shared" si="76"/>
        <v>0</v>
      </c>
      <c r="SX16" s="9"/>
      <c r="SY16" s="1">
        <v>10</v>
      </c>
      <c r="SZ16" s="2" t="s">
        <v>13</v>
      </c>
      <c r="TA16" s="5">
        <v>0</v>
      </c>
      <c r="TB16" s="5">
        <v>0</v>
      </c>
      <c r="TC16" s="5">
        <v>0</v>
      </c>
      <c r="TD16" s="5">
        <f t="shared" si="77"/>
        <v>0</v>
      </c>
      <c r="TE16" s="9"/>
      <c r="TF16" s="1">
        <v>10</v>
      </c>
      <c r="TG16" s="2" t="s">
        <v>13</v>
      </c>
      <c r="TH16" s="5">
        <v>0</v>
      </c>
      <c r="TI16" s="5">
        <v>0</v>
      </c>
      <c r="TJ16" s="5">
        <v>0</v>
      </c>
      <c r="TK16" s="5">
        <f t="shared" si="78"/>
        <v>0</v>
      </c>
      <c r="TL16" s="9"/>
      <c r="TM16" s="1">
        <v>10</v>
      </c>
      <c r="TN16" s="2" t="s">
        <v>13</v>
      </c>
      <c r="TO16" s="5">
        <v>4</v>
      </c>
      <c r="TP16" s="5">
        <v>0</v>
      </c>
      <c r="TQ16" s="5">
        <v>140000</v>
      </c>
      <c r="TR16" s="5">
        <f t="shared" si="79"/>
        <v>140000</v>
      </c>
      <c r="TS16" s="9"/>
      <c r="TT16" s="1">
        <v>10</v>
      </c>
      <c r="TU16" s="2" t="s">
        <v>13</v>
      </c>
      <c r="TV16" s="5">
        <v>2</v>
      </c>
      <c r="TW16" s="5">
        <v>67800</v>
      </c>
      <c r="TX16" s="5">
        <v>0</v>
      </c>
      <c r="TY16" s="5">
        <f t="shared" si="80"/>
        <v>67800</v>
      </c>
      <c r="TZ16" s="9"/>
      <c r="UA16" s="1">
        <v>10</v>
      </c>
      <c r="UB16" s="2" t="s">
        <v>13</v>
      </c>
      <c r="UC16" s="5">
        <v>30</v>
      </c>
      <c r="UD16" s="5">
        <v>105000</v>
      </c>
      <c r="UE16" s="5">
        <v>0</v>
      </c>
      <c r="UF16" s="5">
        <f t="shared" si="81"/>
        <v>105000</v>
      </c>
      <c r="UG16" s="9"/>
      <c r="UH16" s="1">
        <v>10</v>
      </c>
      <c r="UI16" s="2" t="s">
        <v>13</v>
      </c>
      <c r="UJ16" s="5">
        <v>0</v>
      </c>
      <c r="UK16" s="5">
        <v>0</v>
      </c>
      <c r="UL16" s="5">
        <v>0</v>
      </c>
      <c r="UM16" s="5">
        <f t="shared" si="82"/>
        <v>0</v>
      </c>
      <c r="UN16" s="9"/>
      <c r="UO16" s="1">
        <v>10</v>
      </c>
      <c r="UP16" s="2" t="s">
        <v>13</v>
      </c>
      <c r="UQ16" s="5">
        <v>0</v>
      </c>
      <c r="UR16" s="5">
        <v>0</v>
      </c>
      <c r="US16" s="5">
        <v>0</v>
      </c>
      <c r="UT16" s="5">
        <f t="shared" si="83"/>
        <v>0</v>
      </c>
      <c r="UU16" s="9"/>
      <c r="UV16" s="1">
        <v>10</v>
      </c>
      <c r="UW16" s="2" t="s">
        <v>13</v>
      </c>
      <c r="UX16" s="5">
        <v>0</v>
      </c>
      <c r="UY16" s="5">
        <v>100000</v>
      </c>
      <c r="UZ16" s="5">
        <v>0</v>
      </c>
      <c r="VA16" s="5">
        <f t="shared" si="84"/>
        <v>100000</v>
      </c>
      <c r="VB16" s="9"/>
      <c r="VC16" s="1">
        <v>10</v>
      </c>
      <c r="VD16" s="2" t="s">
        <v>13</v>
      </c>
      <c r="VE16" s="5">
        <v>1</v>
      </c>
      <c r="VF16" s="5">
        <v>40000</v>
      </c>
      <c r="VG16" s="5">
        <v>0</v>
      </c>
      <c r="VH16" s="5">
        <f t="shared" si="85"/>
        <v>40000</v>
      </c>
      <c r="VI16" s="9"/>
      <c r="VJ16" s="1">
        <v>10</v>
      </c>
      <c r="VK16" s="2" t="s">
        <v>13</v>
      </c>
      <c r="VL16" s="5">
        <v>1</v>
      </c>
      <c r="VM16" s="5">
        <v>55000</v>
      </c>
      <c r="VN16" s="5">
        <v>0</v>
      </c>
      <c r="VO16" s="5">
        <f t="shared" si="86"/>
        <v>55000</v>
      </c>
      <c r="VP16" s="9"/>
      <c r="VQ16" s="1">
        <v>10</v>
      </c>
      <c r="VR16" s="2" t="s">
        <v>13</v>
      </c>
      <c r="VS16" s="5">
        <v>0</v>
      </c>
      <c r="VT16" s="5">
        <v>0</v>
      </c>
      <c r="VU16" s="5">
        <v>0</v>
      </c>
      <c r="VV16" s="5">
        <f t="shared" si="87"/>
        <v>0</v>
      </c>
      <c r="VW16" s="9"/>
      <c r="VX16" s="1">
        <v>10</v>
      </c>
      <c r="VY16" s="2" t="s">
        <v>13</v>
      </c>
      <c r="VZ16" s="5">
        <v>0</v>
      </c>
      <c r="WA16" s="5">
        <v>0</v>
      </c>
      <c r="WB16" s="5">
        <v>0</v>
      </c>
      <c r="WC16" s="5">
        <f t="shared" si="88"/>
        <v>0</v>
      </c>
      <c r="WD16" s="9"/>
      <c r="WE16" s="1">
        <v>10</v>
      </c>
      <c r="WF16" s="2" t="s">
        <v>13</v>
      </c>
      <c r="WG16" s="5">
        <v>0</v>
      </c>
      <c r="WH16" s="5">
        <v>0</v>
      </c>
      <c r="WI16" s="5">
        <v>0</v>
      </c>
      <c r="WJ16" s="5">
        <f t="shared" si="89"/>
        <v>0</v>
      </c>
      <c r="WK16" s="9"/>
      <c r="WL16" s="1">
        <v>10</v>
      </c>
      <c r="WM16" s="2" t="s">
        <v>13</v>
      </c>
      <c r="WN16" s="5">
        <v>1</v>
      </c>
      <c r="WO16" s="5">
        <v>50000</v>
      </c>
      <c r="WP16" s="5">
        <v>0</v>
      </c>
      <c r="WQ16" s="5">
        <f t="shared" si="90"/>
        <v>50000</v>
      </c>
      <c r="WR16" s="9"/>
      <c r="WS16" s="1">
        <v>10</v>
      </c>
      <c r="WT16" s="2" t="s">
        <v>13</v>
      </c>
      <c r="WU16" s="5">
        <v>7</v>
      </c>
      <c r="WV16" s="5">
        <v>140000</v>
      </c>
      <c r="WW16" s="5">
        <v>0</v>
      </c>
      <c r="WX16" s="5">
        <f t="shared" si="91"/>
        <v>140000</v>
      </c>
      <c r="WY16" s="9"/>
      <c r="WZ16" s="1">
        <v>10</v>
      </c>
      <c r="XA16" s="2" t="s">
        <v>13</v>
      </c>
      <c r="XB16" s="5">
        <v>0</v>
      </c>
      <c r="XC16" s="5">
        <v>0</v>
      </c>
      <c r="XD16" s="5">
        <v>0</v>
      </c>
      <c r="XE16" s="5">
        <f t="shared" si="92"/>
        <v>0</v>
      </c>
      <c r="XF16" s="9"/>
      <c r="XG16" s="1">
        <v>10</v>
      </c>
      <c r="XH16" s="2" t="s">
        <v>13</v>
      </c>
      <c r="XI16" s="5">
        <v>0</v>
      </c>
      <c r="XJ16" s="5">
        <v>0</v>
      </c>
      <c r="XK16" s="5">
        <v>0</v>
      </c>
      <c r="XL16" s="5">
        <f t="shared" si="93"/>
        <v>0</v>
      </c>
      <c r="XM16" s="9"/>
      <c r="XN16" s="1">
        <v>10</v>
      </c>
      <c r="XO16" s="2" t="s">
        <v>13</v>
      </c>
      <c r="XP16" s="5">
        <v>1</v>
      </c>
      <c r="XQ16" s="5">
        <v>25000</v>
      </c>
      <c r="XR16" s="5">
        <v>0</v>
      </c>
      <c r="XS16" s="5">
        <f t="shared" si="94"/>
        <v>25000</v>
      </c>
      <c r="XT16" s="9"/>
      <c r="XU16" s="1">
        <v>10</v>
      </c>
      <c r="XV16" s="2" t="s">
        <v>13</v>
      </c>
      <c r="XW16" s="5">
        <v>0</v>
      </c>
      <c r="XX16" s="5">
        <v>0</v>
      </c>
      <c r="XY16" s="5">
        <v>0</v>
      </c>
      <c r="XZ16" s="5">
        <f t="shared" si="95"/>
        <v>0</v>
      </c>
      <c r="YA16" s="9"/>
      <c r="YB16" s="1">
        <v>10</v>
      </c>
      <c r="YC16" s="2" t="s">
        <v>13</v>
      </c>
      <c r="YD16" s="5">
        <v>0</v>
      </c>
      <c r="YE16" s="5">
        <v>0</v>
      </c>
      <c r="YF16" s="5">
        <v>0</v>
      </c>
      <c r="YG16" s="5">
        <f t="shared" si="96"/>
        <v>0</v>
      </c>
      <c r="YH16" s="9"/>
      <c r="YI16" s="1">
        <v>10</v>
      </c>
      <c r="YJ16" s="2" t="s">
        <v>13</v>
      </c>
      <c r="YK16" s="5">
        <v>9371</v>
      </c>
      <c r="YL16" s="5">
        <v>468550</v>
      </c>
      <c r="YM16" s="5">
        <v>0</v>
      </c>
      <c r="YN16" s="5">
        <f t="shared" si="97"/>
        <v>468550</v>
      </c>
      <c r="YO16" s="9"/>
      <c r="YP16" s="1">
        <v>10</v>
      </c>
      <c r="YQ16" s="2" t="s">
        <v>13</v>
      </c>
      <c r="YR16" s="5">
        <v>0</v>
      </c>
      <c r="YS16" s="5">
        <v>0</v>
      </c>
      <c r="YT16" s="5">
        <v>0</v>
      </c>
      <c r="YU16" s="5">
        <f t="shared" si="98"/>
        <v>0</v>
      </c>
      <c r="YV16" s="9"/>
      <c r="YW16" s="1">
        <v>10</v>
      </c>
      <c r="YX16" s="2" t="s">
        <v>13</v>
      </c>
      <c r="YY16" s="5">
        <v>0</v>
      </c>
      <c r="YZ16" s="5">
        <v>0</v>
      </c>
      <c r="ZA16" s="5">
        <v>0</v>
      </c>
      <c r="ZB16" s="5">
        <f t="shared" si="99"/>
        <v>0</v>
      </c>
      <c r="ZC16" s="9"/>
      <c r="ZD16" s="1">
        <v>10</v>
      </c>
      <c r="ZE16" s="2" t="s">
        <v>13</v>
      </c>
      <c r="ZF16" s="5">
        <v>1</v>
      </c>
      <c r="ZG16" s="5">
        <v>40000</v>
      </c>
      <c r="ZH16" s="5">
        <v>0</v>
      </c>
      <c r="ZI16" s="5">
        <f t="shared" si="100"/>
        <v>40000</v>
      </c>
      <c r="ZJ16" s="9"/>
      <c r="ZK16" s="1">
        <v>10</v>
      </c>
      <c r="ZL16" s="2" t="s">
        <v>13</v>
      </c>
      <c r="ZM16" s="5">
        <v>0</v>
      </c>
      <c r="ZN16" s="5">
        <v>0</v>
      </c>
      <c r="ZO16" s="5">
        <v>0</v>
      </c>
      <c r="ZP16" s="5">
        <f t="shared" si="101"/>
        <v>0</v>
      </c>
      <c r="ZQ16" s="9"/>
      <c r="ZR16" s="1">
        <v>10</v>
      </c>
      <c r="ZS16" s="2" t="s">
        <v>13</v>
      </c>
      <c r="ZT16" s="5">
        <v>2</v>
      </c>
      <c r="ZU16" s="5">
        <v>54800</v>
      </c>
      <c r="ZV16" s="5">
        <v>0</v>
      </c>
      <c r="ZW16" s="5">
        <f t="shared" si="102"/>
        <v>54800</v>
      </c>
      <c r="ZX16" s="9"/>
      <c r="ZY16" s="1">
        <v>10</v>
      </c>
      <c r="ZZ16" s="2" t="s">
        <v>13</v>
      </c>
      <c r="AAA16" s="5">
        <v>27</v>
      </c>
      <c r="AAB16" s="5">
        <v>194990</v>
      </c>
      <c r="AAC16" s="5">
        <v>0</v>
      </c>
      <c r="AAD16" s="5">
        <f t="shared" si="103"/>
        <v>194990</v>
      </c>
      <c r="AAE16" s="9"/>
      <c r="AAF16" s="1">
        <v>10</v>
      </c>
      <c r="AAG16" s="2" t="s">
        <v>13</v>
      </c>
      <c r="AAH16" s="5">
        <v>0</v>
      </c>
      <c r="AAI16" s="5">
        <v>0</v>
      </c>
      <c r="AAJ16" s="5">
        <v>0</v>
      </c>
      <c r="AAK16" s="5">
        <f t="shared" si="104"/>
        <v>0</v>
      </c>
      <c r="AAL16" s="9"/>
      <c r="AAM16" s="1">
        <v>10</v>
      </c>
      <c r="AAN16" s="2" t="s">
        <v>13</v>
      </c>
      <c r="AAO16" s="5">
        <v>15</v>
      </c>
      <c r="AAP16" s="5">
        <v>270000</v>
      </c>
      <c r="AAQ16" s="5">
        <v>0</v>
      </c>
      <c r="AAR16" s="5">
        <f t="shared" si="105"/>
        <v>270000</v>
      </c>
      <c r="AAS16" s="9"/>
      <c r="AAT16" s="1">
        <v>10</v>
      </c>
      <c r="AAU16" s="2" t="s">
        <v>13</v>
      </c>
      <c r="AAV16" s="5">
        <v>0</v>
      </c>
      <c r="AAW16" s="5">
        <v>0</v>
      </c>
      <c r="AAX16" s="5">
        <v>0</v>
      </c>
      <c r="AAY16" s="5">
        <f t="shared" si="106"/>
        <v>0</v>
      </c>
      <c r="AAZ16" s="9"/>
      <c r="ABA16" s="1">
        <v>10</v>
      </c>
      <c r="ABB16" s="2" t="s">
        <v>13</v>
      </c>
      <c r="ABC16" s="5">
        <v>4</v>
      </c>
      <c r="ABD16" s="5">
        <v>37200</v>
      </c>
      <c r="ABE16" s="5">
        <v>0</v>
      </c>
      <c r="ABF16" s="5">
        <f t="shared" si="107"/>
        <v>37200</v>
      </c>
      <c r="ABG16" s="9"/>
      <c r="ABH16" s="1">
        <v>10</v>
      </c>
      <c r="ABI16" s="2" t="s">
        <v>13</v>
      </c>
      <c r="ABJ16" s="5">
        <v>0</v>
      </c>
      <c r="ABK16" s="5">
        <v>0</v>
      </c>
      <c r="ABL16" s="5">
        <v>0</v>
      </c>
      <c r="ABM16" s="5">
        <f t="shared" si="108"/>
        <v>0</v>
      </c>
      <c r="ABN16" s="9"/>
      <c r="ABO16" s="1">
        <v>10</v>
      </c>
      <c r="ABP16" s="2" t="s">
        <v>13</v>
      </c>
      <c r="ABQ16" s="5">
        <v>0</v>
      </c>
      <c r="ABR16" s="5">
        <v>0</v>
      </c>
      <c r="ABS16" s="5">
        <v>0</v>
      </c>
      <c r="ABT16" s="5">
        <f t="shared" si="109"/>
        <v>0</v>
      </c>
      <c r="ABU16" s="9"/>
      <c r="ABV16" s="1">
        <v>10</v>
      </c>
      <c r="ABW16" s="2" t="s">
        <v>13</v>
      </c>
      <c r="ABX16" s="5">
        <v>0</v>
      </c>
      <c r="ABY16" s="5">
        <f t="shared" si="0"/>
        <v>14470834.368208714</v>
      </c>
      <c r="ABZ16" s="5">
        <f t="shared" si="1"/>
        <v>140000</v>
      </c>
      <c r="ACA16" s="5">
        <f t="shared" si="2"/>
        <v>14610834.368208714</v>
      </c>
      <c r="ACB16" s="9"/>
    </row>
    <row r="17" spans="1:756" ht="16.5" hidden="1">
      <c r="A17" s="1">
        <v>11</v>
      </c>
      <c r="B17" s="2" t="s">
        <v>14</v>
      </c>
      <c r="C17" s="5">
        <v>0</v>
      </c>
      <c r="D17" s="5">
        <v>0</v>
      </c>
      <c r="E17" s="5">
        <v>0</v>
      </c>
      <c r="F17" s="5">
        <f t="shared" si="3"/>
        <v>0</v>
      </c>
      <c r="G17" s="9"/>
      <c r="H17" s="1">
        <v>11</v>
      </c>
      <c r="I17" s="2" t="s">
        <v>14</v>
      </c>
      <c r="J17" s="5">
        <v>0</v>
      </c>
      <c r="K17" s="5">
        <v>739104</v>
      </c>
      <c r="L17" s="5">
        <v>0</v>
      </c>
      <c r="M17" s="5">
        <f t="shared" si="4"/>
        <v>739104</v>
      </c>
      <c r="N17" s="9"/>
      <c r="O17" s="1">
        <v>11</v>
      </c>
      <c r="P17" s="2" t="s">
        <v>14</v>
      </c>
      <c r="Q17" s="5">
        <v>6</v>
      </c>
      <c r="R17" s="5">
        <v>1104932</v>
      </c>
      <c r="S17" s="5">
        <v>0</v>
      </c>
      <c r="T17" s="5">
        <f t="shared" si="5"/>
        <v>1104932</v>
      </c>
      <c r="U17" s="9"/>
      <c r="V17" s="1">
        <v>11</v>
      </c>
      <c r="W17" s="2" t="s">
        <v>14</v>
      </c>
      <c r="X17" s="5">
        <v>1</v>
      </c>
      <c r="Y17" s="5">
        <v>14100</v>
      </c>
      <c r="Z17" s="5">
        <v>0</v>
      </c>
      <c r="AA17" s="5">
        <f t="shared" si="6"/>
        <v>14100</v>
      </c>
      <c r="AB17" s="9"/>
      <c r="AC17" s="1">
        <v>11</v>
      </c>
      <c r="AD17" s="2" t="s">
        <v>14</v>
      </c>
      <c r="AE17" s="5">
        <v>0</v>
      </c>
      <c r="AF17" s="5">
        <v>0</v>
      </c>
      <c r="AG17" s="5">
        <v>0</v>
      </c>
      <c r="AH17" s="5">
        <f t="shared" si="7"/>
        <v>0</v>
      </c>
      <c r="AI17" s="9"/>
      <c r="AJ17" s="1">
        <v>11</v>
      </c>
      <c r="AK17" s="2" t="s">
        <v>14</v>
      </c>
      <c r="AL17" s="5"/>
      <c r="AM17" s="5">
        <v>0</v>
      </c>
      <c r="AN17" s="5">
        <v>0</v>
      </c>
      <c r="AO17" s="5">
        <f t="shared" si="8"/>
        <v>0</v>
      </c>
      <c r="AP17" s="9"/>
      <c r="AQ17" s="1">
        <v>11</v>
      </c>
      <c r="AR17" s="2" t="s">
        <v>14</v>
      </c>
      <c r="AS17" s="5">
        <v>0</v>
      </c>
      <c r="AT17" s="5">
        <v>0</v>
      </c>
      <c r="AU17" s="5">
        <v>0</v>
      </c>
      <c r="AV17" s="5">
        <f t="shared" si="9"/>
        <v>0</v>
      </c>
      <c r="AW17" s="9"/>
      <c r="AX17" s="1">
        <v>11</v>
      </c>
      <c r="AY17" s="2" t="s">
        <v>14</v>
      </c>
      <c r="AZ17" s="5">
        <v>8</v>
      </c>
      <c r="BA17" s="5">
        <v>1591200</v>
      </c>
      <c r="BB17" s="5">
        <v>0</v>
      </c>
      <c r="BC17" s="5">
        <f t="shared" si="10"/>
        <v>1591200</v>
      </c>
      <c r="BD17" s="9"/>
      <c r="BE17" s="1">
        <v>11</v>
      </c>
      <c r="BF17" s="2" t="s">
        <v>14</v>
      </c>
      <c r="BG17" s="5">
        <v>0</v>
      </c>
      <c r="BH17" s="5">
        <v>0</v>
      </c>
      <c r="BI17" s="5">
        <v>0</v>
      </c>
      <c r="BJ17" s="5">
        <f t="shared" si="11"/>
        <v>0</v>
      </c>
      <c r="BK17" s="9"/>
      <c r="BL17" s="1">
        <v>11</v>
      </c>
      <c r="BM17" s="2" t="s">
        <v>14</v>
      </c>
      <c r="BN17" s="5">
        <v>0</v>
      </c>
      <c r="BO17" s="5">
        <v>0</v>
      </c>
      <c r="BP17" s="5">
        <v>0</v>
      </c>
      <c r="BQ17" s="5">
        <f t="shared" si="12"/>
        <v>0</v>
      </c>
      <c r="BR17" s="9"/>
      <c r="BS17" s="1">
        <v>11</v>
      </c>
      <c r="BT17" s="2" t="s">
        <v>14</v>
      </c>
      <c r="BU17" s="5">
        <v>0</v>
      </c>
      <c r="BV17" s="5">
        <v>0</v>
      </c>
      <c r="BW17" s="5">
        <v>0</v>
      </c>
      <c r="BX17" s="5">
        <f t="shared" si="13"/>
        <v>0</v>
      </c>
      <c r="BY17" s="9"/>
      <c r="BZ17" s="1">
        <v>11</v>
      </c>
      <c r="CA17" s="2" t="s">
        <v>14</v>
      </c>
      <c r="CB17" s="5">
        <v>0</v>
      </c>
      <c r="CC17" s="5">
        <v>0</v>
      </c>
      <c r="CD17" s="5">
        <v>0</v>
      </c>
      <c r="CE17" s="5">
        <f t="shared" si="14"/>
        <v>0</v>
      </c>
      <c r="CF17" s="9"/>
      <c r="CG17" s="1">
        <v>11</v>
      </c>
      <c r="CH17" s="2" t="s">
        <v>14</v>
      </c>
      <c r="CI17" s="5">
        <v>0</v>
      </c>
      <c r="CJ17" s="5">
        <v>0</v>
      </c>
      <c r="CK17" s="5">
        <v>0</v>
      </c>
      <c r="CL17" s="5">
        <f t="shared" si="15"/>
        <v>0</v>
      </c>
      <c r="CM17" s="9"/>
      <c r="CN17" s="1">
        <v>11</v>
      </c>
      <c r="CO17" s="2" t="s">
        <v>14</v>
      </c>
      <c r="CP17" s="5">
        <v>0</v>
      </c>
      <c r="CQ17" s="5">
        <v>0</v>
      </c>
      <c r="CR17" s="5">
        <v>0</v>
      </c>
      <c r="CS17" s="5">
        <f t="shared" si="16"/>
        <v>0</v>
      </c>
      <c r="CT17" s="9"/>
      <c r="CU17" s="1">
        <v>11</v>
      </c>
      <c r="CV17" s="2" t="s">
        <v>14</v>
      </c>
      <c r="CW17" s="5">
        <v>0</v>
      </c>
      <c r="CX17" s="5">
        <v>0</v>
      </c>
      <c r="CY17" s="5">
        <v>0</v>
      </c>
      <c r="CZ17" s="5">
        <f t="shared" si="17"/>
        <v>0</v>
      </c>
      <c r="DA17" s="9"/>
      <c r="DB17" s="1">
        <v>11</v>
      </c>
      <c r="DC17" s="2" t="s">
        <v>14</v>
      </c>
      <c r="DD17" s="5">
        <v>15</v>
      </c>
      <c r="DE17" s="5">
        <v>1104750</v>
      </c>
      <c r="DF17" s="5">
        <v>0</v>
      </c>
      <c r="DG17" s="5">
        <f t="shared" si="18"/>
        <v>1104750</v>
      </c>
      <c r="DH17" s="9"/>
      <c r="DI17" s="1">
        <v>11</v>
      </c>
      <c r="DJ17" s="2" t="s">
        <v>14</v>
      </c>
      <c r="DK17" s="5">
        <v>0</v>
      </c>
      <c r="DL17" s="5">
        <v>0</v>
      </c>
      <c r="DM17" s="5">
        <v>0</v>
      </c>
      <c r="DN17" s="5">
        <f t="shared" si="19"/>
        <v>0</v>
      </c>
      <c r="DO17" s="9"/>
      <c r="DP17" s="1">
        <v>11</v>
      </c>
      <c r="DQ17" s="2" t="s">
        <v>14</v>
      </c>
      <c r="DR17" s="5">
        <v>1</v>
      </c>
      <c r="DS17" s="5">
        <v>23600</v>
      </c>
      <c r="DT17" s="5">
        <v>0</v>
      </c>
      <c r="DU17" s="5">
        <f t="shared" si="20"/>
        <v>23600</v>
      </c>
      <c r="DV17" s="9"/>
      <c r="DW17" s="1">
        <v>11</v>
      </c>
      <c r="DX17" s="2" t="s">
        <v>14</v>
      </c>
      <c r="DY17" s="5">
        <v>1</v>
      </c>
      <c r="DZ17" s="5">
        <v>192500</v>
      </c>
      <c r="EA17" s="5">
        <v>0</v>
      </c>
      <c r="EB17" s="5">
        <f t="shared" si="21"/>
        <v>192500</v>
      </c>
      <c r="EC17" s="9"/>
      <c r="ED17" s="1">
        <v>11</v>
      </c>
      <c r="EE17" s="2" t="s">
        <v>14</v>
      </c>
      <c r="EF17" s="5">
        <v>4528</v>
      </c>
      <c r="EG17" s="5">
        <v>159200</v>
      </c>
      <c r="EH17" s="5">
        <v>0</v>
      </c>
      <c r="EI17" s="5">
        <f t="shared" si="22"/>
        <v>159200</v>
      </c>
      <c r="EJ17" s="9"/>
      <c r="EK17" s="1">
        <v>11</v>
      </c>
      <c r="EL17" s="2" t="s">
        <v>14</v>
      </c>
      <c r="EM17" s="5">
        <v>25</v>
      </c>
      <c r="EN17" s="5">
        <v>124000</v>
      </c>
      <c r="EO17" s="5">
        <v>0</v>
      </c>
      <c r="EP17" s="5">
        <f t="shared" si="23"/>
        <v>124000</v>
      </c>
      <c r="EQ17" s="9"/>
      <c r="ER17" s="1">
        <v>11</v>
      </c>
      <c r="ES17" s="2" t="s">
        <v>14</v>
      </c>
      <c r="ET17" s="5">
        <v>28</v>
      </c>
      <c r="EU17" s="5">
        <v>135000</v>
      </c>
      <c r="EV17" s="5">
        <v>0</v>
      </c>
      <c r="EW17" s="5">
        <f t="shared" si="24"/>
        <v>135000</v>
      </c>
      <c r="EX17" s="9"/>
      <c r="EY17" s="1">
        <v>11</v>
      </c>
      <c r="EZ17" s="2" t="s">
        <v>14</v>
      </c>
      <c r="FA17" s="5">
        <v>0</v>
      </c>
      <c r="FB17" s="5">
        <v>0</v>
      </c>
      <c r="FC17" s="5">
        <v>0</v>
      </c>
      <c r="FD17" s="5">
        <f t="shared" si="25"/>
        <v>0</v>
      </c>
      <c r="FE17" s="9"/>
      <c r="FF17" s="1">
        <v>11</v>
      </c>
      <c r="FG17" s="2" t="s">
        <v>14</v>
      </c>
      <c r="FH17" s="5">
        <v>0</v>
      </c>
      <c r="FI17" s="5">
        <v>0</v>
      </c>
      <c r="FJ17" s="5">
        <v>0</v>
      </c>
      <c r="FK17" s="5">
        <f t="shared" si="26"/>
        <v>0</v>
      </c>
      <c r="FL17" s="9"/>
      <c r="FM17" s="1">
        <v>11</v>
      </c>
      <c r="FN17" s="2" t="s">
        <v>14</v>
      </c>
      <c r="FO17" s="5">
        <v>0</v>
      </c>
      <c r="FP17" s="5">
        <v>0</v>
      </c>
      <c r="FQ17" s="5">
        <v>0</v>
      </c>
      <c r="FR17" s="5">
        <f t="shared" si="27"/>
        <v>0</v>
      </c>
      <c r="FS17" s="9"/>
      <c r="FT17" s="1">
        <v>11</v>
      </c>
      <c r="FU17" s="2" t="s">
        <v>14</v>
      </c>
      <c r="FV17" s="5">
        <v>1</v>
      </c>
      <c r="FW17" s="5">
        <v>45000</v>
      </c>
      <c r="FX17" s="5">
        <v>0</v>
      </c>
      <c r="FY17" s="5">
        <f t="shared" si="28"/>
        <v>45000</v>
      </c>
      <c r="FZ17" s="9"/>
      <c r="GA17" s="1">
        <v>11</v>
      </c>
      <c r="GB17" s="2" t="s">
        <v>14</v>
      </c>
      <c r="GC17" s="5">
        <v>1</v>
      </c>
      <c r="GD17" s="5">
        <v>90200</v>
      </c>
      <c r="GE17" s="5">
        <v>0</v>
      </c>
      <c r="GF17" s="5">
        <f t="shared" si="29"/>
        <v>90200</v>
      </c>
      <c r="GG17" s="9"/>
      <c r="GH17" s="1">
        <v>11</v>
      </c>
      <c r="GI17" s="2" t="s">
        <v>14</v>
      </c>
      <c r="GJ17" s="5">
        <v>1</v>
      </c>
      <c r="GK17" s="5">
        <v>68100</v>
      </c>
      <c r="GL17" s="5">
        <v>0</v>
      </c>
      <c r="GM17" s="5">
        <f t="shared" si="30"/>
        <v>68100</v>
      </c>
      <c r="GN17" s="9"/>
      <c r="GO17" s="1">
        <v>11</v>
      </c>
      <c r="GP17" s="2" t="s">
        <v>14</v>
      </c>
      <c r="GQ17" s="5">
        <v>0</v>
      </c>
      <c r="GR17" s="5">
        <v>0</v>
      </c>
      <c r="GS17" s="5">
        <v>0</v>
      </c>
      <c r="GT17" s="5">
        <f t="shared" si="31"/>
        <v>0</v>
      </c>
      <c r="GU17" s="9"/>
      <c r="GV17" s="1">
        <v>11</v>
      </c>
      <c r="GW17" s="2" t="s">
        <v>14</v>
      </c>
      <c r="GX17" s="5">
        <v>0</v>
      </c>
      <c r="GY17" s="5">
        <v>0</v>
      </c>
      <c r="GZ17" s="5">
        <v>0</v>
      </c>
      <c r="HA17" s="5">
        <f t="shared" si="32"/>
        <v>0</v>
      </c>
      <c r="HB17" s="9"/>
      <c r="HC17" s="1">
        <v>11</v>
      </c>
      <c r="HD17" s="2" t="s">
        <v>14</v>
      </c>
      <c r="HE17" s="5">
        <v>2</v>
      </c>
      <c r="HF17" s="5">
        <v>279800</v>
      </c>
      <c r="HG17" s="5">
        <v>0</v>
      </c>
      <c r="HH17" s="5">
        <f t="shared" si="33"/>
        <v>279800</v>
      </c>
      <c r="HI17" s="9"/>
      <c r="HJ17" s="1">
        <v>11</v>
      </c>
      <c r="HK17" s="2" t="s">
        <v>14</v>
      </c>
      <c r="HL17" s="5">
        <v>0</v>
      </c>
      <c r="HM17" s="5">
        <v>427900</v>
      </c>
      <c r="HN17" s="5">
        <v>0</v>
      </c>
      <c r="HO17" s="5">
        <f t="shared" si="34"/>
        <v>427900</v>
      </c>
      <c r="HP17" s="9"/>
      <c r="HQ17" s="1">
        <v>11</v>
      </c>
      <c r="HR17" s="2" t="s">
        <v>14</v>
      </c>
      <c r="HS17" s="5">
        <v>0</v>
      </c>
      <c r="HT17" s="5">
        <v>0</v>
      </c>
      <c r="HU17" s="5">
        <v>0</v>
      </c>
      <c r="HV17" s="5">
        <f t="shared" si="35"/>
        <v>0</v>
      </c>
      <c r="HW17" s="9"/>
      <c r="HX17" s="1">
        <v>11</v>
      </c>
      <c r="HY17" s="2" t="s">
        <v>14</v>
      </c>
      <c r="HZ17" s="5">
        <v>1</v>
      </c>
      <c r="IA17" s="5">
        <v>10000</v>
      </c>
      <c r="IB17" s="5">
        <v>0</v>
      </c>
      <c r="IC17" s="5">
        <f t="shared" si="36"/>
        <v>10000</v>
      </c>
      <c r="ID17" s="9"/>
      <c r="IE17" s="1">
        <v>11</v>
      </c>
      <c r="IF17" s="2" t="s">
        <v>14</v>
      </c>
      <c r="IG17" s="5">
        <v>0</v>
      </c>
      <c r="IH17" s="5">
        <v>22170480</v>
      </c>
      <c r="II17" s="5">
        <v>0</v>
      </c>
      <c r="IJ17" s="5">
        <f t="shared" si="37"/>
        <v>22170480</v>
      </c>
      <c r="IK17" s="9"/>
      <c r="IL17" s="1">
        <v>11</v>
      </c>
      <c r="IM17" s="2" t="s">
        <v>14</v>
      </c>
      <c r="IN17" s="5">
        <v>24</v>
      </c>
      <c r="IO17" s="5">
        <v>240000</v>
      </c>
      <c r="IP17" s="5">
        <v>0</v>
      </c>
      <c r="IQ17" s="5">
        <f t="shared" si="38"/>
        <v>240000</v>
      </c>
      <c r="IR17" s="9"/>
      <c r="IS17" s="1">
        <v>11</v>
      </c>
      <c r="IT17" s="2" t="s">
        <v>14</v>
      </c>
      <c r="IU17" s="5">
        <v>1</v>
      </c>
      <c r="IV17" s="5">
        <v>48000</v>
      </c>
      <c r="IW17" s="5">
        <v>0</v>
      </c>
      <c r="IX17" s="5">
        <f t="shared" si="39"/>
        <v>48000</v>
      </c>
      <c r="IY17" s="9"/>
      <c r="IZ17" s="1">
        <v>11</v>
      </c>
      <c r="JA17" s="2" t="s">
        <v>14</v>
      </c>
      <c r="JB17" s="5">
        <v>0</v>
      </c>
      <c r="JC17" s="5">
        <v>0</v>
      </c>
      <c r="JD17" s="5">
        <v>0</v>
      </c>
      <c r="JE17" s="5">
        <f t="shared" si="40"/>
        <v>0</v>
      </c>
      <c r="JF17" s="9"/>
      <c r="JG17" s="1">
        <v>11</v>
      </c>
      <c r="JH17" s="2" t="s">
        <v>14</v>
      </c>
      <c r="JI17" s="5">
        <v>0</v>
      </c>
      <c r="JJ17" s="5">
        <v>0</v>
      </c>
      <c r="JK17" s="5">
        <v>0</v>
      </c>
      <c r="JL17" s="5">
        <f t="shared" si="41"/>
        <v>0</v>
      </c>
      <c r="JM17" s="9"/>
      <c r="JN17" s="1">
        <v>11</v>
      </c>
      <c r="JO17" s="2" t="s">
        <v>14</v>
      </c>
      <c r="JP17" s="5">
        <v>0</v>
      </c>
      <c r="JQ17" s="5">
        <v>0</v>
      </c>
      <c r="JR17" s="5">
        <v>0</v>
      </c>
      <c r="JS17" s="5">
        <f t="shared" si="42"/>
        <v>0</v>
      </c>
      <c r="JT17" s="9"/>
      <c r="JU17" s="1">
        <v>11</v>
      </c>
      <c r="JV17" s="2" t="s">
        <v>14</v>
      </c>
      <c r="JW17" s="5">
        <v>0</v>
      </c>
      <c r="JX17" s="5">
        <v>0</v>
      </c>
      <c r="JY17" s="5">
        <v>0</v>
      </c>
      <c r="JZ17" s="5">
        <f t="shared" si="43"/>
        <v>0</v>
      </c>
      <c r="KA17" s="9"/>
      <c r="KB17" s="1">
        <v>11</v>
      </c>
      <c r="KC17" s="2" t="s">
        <v>14</v>
      </c>
      <c r="KD17" s="5">
        <v>0</v>
      </c>
      <c r="KE17" s="5">
        <v>0</v>
      </c>
      <c r="KF17" s="5">
        <v>0</v>
      </c>
      <c r="KG17" s="5">
        <f t="shared" si="44"/>
        <v>0</v>
      </c>
      <c r="KH17" s="9"/>
      <c r="KI17" s="1">
        <v>11</v>
      </c>
      <c r="KJ17" s="2" t="s">
        <v>14</v>
      </c>
      <c r="KK17" s="5">
        <v>0</v>
      </c>
      <c r="KL17" s="5">
        <v>0</v>
      </c>
      <c r="KM17" s="5">
        <v>0</v>
      </c>
      <c r="KN17" s="5">
        <f t="shared" si="45"/>
        <v>0</v>
      </c>
      <c r="KO17" s="9"/>
      <c r="KP17" s="1">
        <v>11</v>
      </c>
      <c r="KQ17" s="2" t="s">
        <v>14</v>
      </c>
      <c r="KR17" s="5">
        <v>2</v>
      </c>
      <c r="KS17" s="5">
        <v>65000</v>
      </c>
      <c r="KT17" s="5">
        <v>0</v>
      </c>
      <c r="KU17" s="5">
        <f t="shared" si="46"/>
        <v>65000</v>
      </c>
      <c r="KV17" s="9"/>
      <c r="KW17" s="1">
        <v>11</v>
      </c>
      <c r="KX17" s="2" t="s">
        <v>14</v>
      </c>
      <c r="KY17" s="5">
        <v>2</v>
      </c>
      <c r="KZ17" s="5">
        <v>65000</v>
      </c>
      <c r="LA17" s="5">
        <v>0</v>
      </c>
      <c r="LB17" s="5">
        <f t="shared" si="47"/>
        <v>65000</v>
      </c>
      <c r="LC17" s="9"/>
      <c r="LD17" s="1">
        <v>11</v>
      </c>
      <c r="LE17" s="2" t="s">
        <v>14</v>
      </c>
      <c r="LF17" s="5">
        <v>3</v>
      </c>
      <c r="LG17" s="5">
        <v>405000</v>
      </c>
      <c r="LH17" s="5">
        <v>0</v>
      </c>
      <c r="LI17" s="5">
        <f t="shared" si="48"/>
        <v>405000</v>
      </c>
      <c r="LJ17" s="9"/>
      <c r="LK17" s="1">
        <v>11</v>
      </c>
      <c r="LL17" s="2" t="s">
        <v>14</v>
      </c>
      <c r="LM17" s="5">
        <v>1</v>
      </c>
      <c r="LN17" s="5">
        <v>38500</v>
      </c>
      <c r="LO17" s="5">
        <v>0</v>
      </c>
      <c r="LP17" s="5">
        <f t="shared" si="49"/>
        <v>38500</v>
      </c>
      <c r="LQ17" s="9"/>
      <c r="LR17" s="1">
        <v>11</v>
      </c>
      <c r="LS17" s="2" t="s">
        <v>14</v>
      </c>
      <c r="LT17" s="5">
        <v>2</v>
      </c>
      <c r="LU17" s="5">
        <v>20000</v>
      </c>
      <c r="LV17" s="5">
        <v>0</v>
      </c>
      <c r="LW17" s="5">
        <f t="shared" si="50"/>
        <v>20000</v>
      </c>
      <c r="LX17" s="9"/>
      <c r="LY17" s="1">
        <v>11</v>
      </c>
      <c r="LZ17" s="2" t="s">
        <v>14</v>
      </c>
      <c r="MA17" s="5">
        <v>0</v>
      </c>
      <c r="MB17" s="5">
        <v>0</v>
      </c>
      <c r="MC17" s="5">
        <v>0</v>
      </c>
      <c r="MD17" s="5">
        <f t="shared" si="51"/>
        <v>0</v>
      </c>
      <c r="ME17" s="9"/>
      <c r="MF17" s="1">
        <v>11</v>
      </c>
      <c r="MG17" s="2" t="s">
        <v>14</v>
      </c>
      <c r="MH17" s="5">
        <v>0</v>
      </c>
      <c r="MI17" s="5">
        <v>0</v>
      </c>
      <c r="MJ17" s="5">
        <v>0</v>
      </c>
      <c r="MK17" s="5">
        <f t="shared" si="52"/>
        <v>0</v>
      </c>
      <c r="ML17" s="9"/>
      <c r="MM17" s="1">
        <v>11</v>
      </c>
      <c r="MN17" s="2" t="s">
        <v>14</v>
      </c>
      <c r="MO17" s="5">
        <v>0</v>
      </c>
      <c r="MP17" s="5">
        <v>0</v>
      </c>
      <c r="MQ17" s="5">
        <v>0</v>
      </c>
      <c r="MR17" s="5">
        <f t="shared" si="53"/>
        <v>0</v>
      </c>
      <c r="MS17" s="9"/>
      <c r="MT17" s="1">
        <v>11</v>
      </c>
      <c r="MU17" s="2" t="s">
        <v>14</v>
      </c>
      <c r="MV17" s="5">
        <v>68</v>
      </c>
      <c r="MW17" s="5">
        <v>3413600</v>
      </c>
      <c r="MX17" s="5">
        <v>0</v>
      </c>
      <c r="MY17" s="5">
        <f t="shared" si="54"/>
        <v>3413600</v>
      </c>
      <c r="MZ17" s="9"/>
      <c r="NA17" s="1">
        <v>11</v>
      </c>
      <c r="NB17" s="2" t="s">
        <v>14</v>
      </c>
      <c r="NC17" s="5">
        <v>8</v>
      </c>
      <c r="ND17" s="5">
        <v>47500</v>
      </c>
      <c r="NE17" s="5">
        <v>0</v>
      </c>
      <c r="NF17" s="5">
        <f t="shared" si="55"/>
        <v>47500</v>
      </c>
      <c r="NG17" s="9"/>
      <c r="NH17" s="1">
        <v>11</v>
      </c>
      <c r="NI17" s="2" t="s">
        <v>14</v>
      </c>
      <c r="NJ17" s="5">
        <v>162</v>
      </c>
      <c r="NK17" s="5">
        <v>259252.28617536344</v>
      </c>
      <c r="NL17" s="5">
        <v>0</v>
      </c>
      <c r="NM17" s="5">
        <f t="shared" si="56"/>
        <v>259252.28617536344</v>
      </c>
      <c r="NN17" s="9"/>
      <c r="NO17" s="1">
        <v>11</v>
      </c>
      <c r="NP17" s="2" t="s">
        <v>14</v>
      </c>
      <c r="NQ17" s="5">
        <v>6</v>
      </c>
      <c r="NR17" s="5">
        <v>155600</v>
      </c>
      <c r="NS17" s="5">
        <v>0</v>
      </c>
      <c r="NT17" s="5">
        <f t="shared" si="57"/>
        <v>155600</v>
      </c>
      <c r="NU17" s="9"/>
      <c r="NV17" s="1">
        <v>11</v>
      </c>
      <c r="NW17" s="2" t="s">
        <v>14</v>
      </c>
      <c r="NX17" s="5">
        <v>0</v>
      </c>
      <c r="NY17" s="5">
        <v>0</v>
      </c>
      <c r="NZ17" s="5">
        <v>0</v>
      </c>
      <c r="OA17" s="5">
        <f t="shared" si="58"/>
        <v>0</v>
      </c>
      <c r="OB17" s="9"/>
      <c r="OC17" s="1">
        <v>11</v>
      </c>
      <c r="OD17" s="2" t="s">
        <v>14</v>
      </c>
      <c r="OE17" s="5">
        <v>4</v>
      </c>
      <c r="OF17" s="5">
        <v>45800</v>
      </c>
      <c r="OG17" s="5">
        <v>0</v>
      </c>
      <c r="OH17" s="5">
        <f t="shared" si="59"/>
        <v>45800</v>
      </c>
      <c r="OI17" s="9"/>
      <c r="OJ17" s="1">
        <v>11</v>
      </c>
      <c r="OK17" s="2" t="s">
        <v>14</v>
      </c>
      <c r="OL17" s="5">
        <v>33.666666666666664</v>
      </c>
      <c r="OM17" s="5">
        <v>306900</v>
      </c>
      <c r="ON17" s="5">
        <v>0</v>
      </c>
      <c r="OO17" s="5">
        <f t="shared" si="60"/>
        <v>306900</v>
      </c>
      <c r="OP17" s="9"/>
      <c r="OQ17" s="1">
        <v>11</v>
      </c>
      <c r="OR17" s="2" t="s">
        <v>14</v>
      </c>
      <c r="OS17" s="5">
        <v>0</v>
      </c>
      <c r="OT17" s="5">
        <v>0</v>
      </c>
      <c r="OU17" s="5">
        <v>0</v>
      </c>
      <c r="OV17" s="5">
        <f t="shared" si="61"/>
        <v>0</v>
      </c>
      <c r="OW17" s="9"/>
      <c r="OX17" s="1">
        <v>11</v>
      </c>
      <c r="OY17" s="2" t="s">
        <v>14</v>
      </c>
      <c r="OZ17" s="5">
        <v>0</v>
      </c>
      <c r="PA17" s="5">
        <v>1000000</v>
      </c>
      <c r="PB17" s="5">
        <v>0</v>
      </c>
      <c r="PC17" s="5">
        <f t="shared" si="62"/>
        <v>1000000</v>
      </c>
      <c r="PD17" s="9"/>
      <c r="PE17" s="1">
        <v>11</v>
      </c>
      <c r="PF17" s="2" t="s">
        <v>14</v>
      </c>
      <c r="PG17" s="5">
        <v>0</v>
      </c>
      <c r="PH17" s="5">
        <v>15000</v>
      </c>
      <c r="PI17" s="5">
        <v>0</v>
      </c>
      <c r="PJ17" s="5">
        <f t="shared" si="63"/>
        <v>15000</v>
      </c>
      <c r="PK17" s="9"/>
      <c r="PL17" s="1">
        <v>11</v>
      </c>
      <c r="PM17" s="2" t="s">
        <v>14</v>
      </c>
      <c r="PN17" s="5">
        <v>0</v>
      </c>
      <c r="PO17" s="5">
        <v>459708</v>
      </c>
      <c r="PP17" s="5">
        <v>0</v>
      </c>
      <c r="PQ17" s="5">
        <f t="shared" si="64"/>
        <v>459708</v>
      </c>
      <c r="PR17" s="9"/>
      <c r="PS17" s="1">
        <v>11</v>
      </c>
      <c r="PT17" s="2" t="s">
        <v>14</v>
      </c>
      <c r="PU17" s="5">
        <v>1</v>
      </c>
      <c r="PV17" s="5">
        <v>7300</v>
      </c>
      <c r="PW17" s="5">
        <v>0</v>
      </c>
      <c r="PX17" s="5">
        <f t="shared" si="65"/>
        <v>7300</v>
      </c>
      <c r="PY17" s="9"/>
      <c r="PZ17" s="1">
        <v>11</v>
      </c>
      <c r="QA17" s="2" t="s">
        <v>14</v>
      </c>
      <c r="QB17" s="5">
        <v>0</v>
      </c>
      <c r="QC17" s="5">
        <v>0</v>
      </c>
      <c r="QD17" s="5">
        <v>0</v>
      </c>
      <c r="QE17" s="5">
        <f t="shared" si="66"/>
        <v>0</v>
      </c>
      <c r="QF17" s="9"/>
      <c r="QG17" s="1">
        <v>11</v>
      </c>
      <c r="QH17" s="2" t="s">
        <v>14</v>
      </c>
      <c r="QI17" s="5">
        <v>1</v>
      </c>
      <c r="QJ17" s="5">
        <v>5000</v>
      </c>
      <c r="QK17" s="5">
        <v>0</v>
      </c>
      <c r="QL17" s="5">
        <f t="shared" si="67"/>
        <v>5000</v>
      </c>
      <c r="QM17" s="9"/>
      <c r="QN17" s="1">
        <v>11</v>
      </c>
      <c r="QO17" s="2" t="s">
        <v>14</v>
      </c>
      <c r="QP17" s="5">
        <v>0</v>
      </c>
      <c r="QQ17" s="5">
        <v>0</v>
      </c>
      <c r="QR17" s="5">
        <v>0</v>
      </c>
      <c r="QS17" s="5">
        <f t="shared" si="68"/>
        <v>0</v>
      </c>
      <c r="QT17" s="9"/>
      <c r="QU17" s="1">
        <v>11</v>
      </c>
      <c r="QV17" s="2" t="s">
        <v>14</v>
      </c>
      <c r="QW17" s="5">
        <v>0</v>
      </c>
      <c r="QX17" s="5">
        <v>0</v>
      </c>
      <c r="QY17" s="5">
        <v>0</v>
      </c>
      <c r="QZ17" s="5">
        <f t="shared" si="69"/>
        <v>0</v>
      </c>
      <c r="RA17" s="9"/>
      <c r="RB17" s="1">
        <v>11</v>
      </c>
      <c r="RC17" s="2" t="s">
        <v>14</v>
      </c>
      <c r="RD17" s="5">
        <v>0</v>
      </c>
      <c r="RE17" s="5">
        <v>0</v>
      </c>
      <c r="RF17" s="5">
        <v>0</v>
      </c>
      <c r="RG17" s="5">
        <f t="shared" si="70"/>
        <v>0</v>
      </c>
      <c r="RH17" s="9"/>
      <c r="RI17" s="1">
        <v>11</v>
      </c>
      <c r="RJ17" s="2" t="s">
        <v>14</v>
      </c>
      <c r="RK17" s="5">
        <v>171</v>
      </c>
      <c r="RL17" s="5">
        <v>31122</v>
      </c>
      <c r="RM17" s="5">
        <v>0</v>
      </c>
      <c r="RN17" s="5">
        <f t="shared" si="71"/>
        <v>31122</v>
      </c>
      <c r="RO17" s="9"/>
      <c r="RP17" s="1">
        <v>11</v>
      </c>
      <c r="RQ17" s="2" t="s">
        <v>14</v>
      </c>
      <c r="RR17" s="5">
        <v>2</v>
      </c>
      <c r="RS17" s="5">
        <v>10533</v>
      </c>
      <c r="RT17" s="5">
        <v>0</v>
      </c>
      <c r="RU17" s="5">
        <f t="shared" si="72"/>
        <v>10533</v>
      </c>
      <c r="RV17" s="9"/>
      <c r="RW17" s="1">
        <v>11</v>
      </c>
      <c r="RX17" s="2" t="s">
        <v>14</v>
      </c>
      <c r="RY17" s="5">
        <v>0</v>
      </c>
      <c r="RZ17" s="5">
        <v>0</v>
      </c>
      <c r="SA17" s="5">
        <v>0</v>
      </c>
      <c r="SB17" s="5">
        <f t="shared" si="73"/>
        <v>0</v>
      </c>
      <c r="SC17" s="9"/>
      <c r="SD17" s="1">
        <v>11</v>
      </c>
      <c r="SE17" s="2" t="s">
        <v>14</v>
      </c>
      <c r="SF17" s="5">
        <v>0</v>
      </c>
      <c r="SG17" s="5">
        <v>90000</v>
      </c>
      <c r="SH17" s="5">
        <v>0</v>
      </c>
      <c r="SI17" s="5">
        <f t="shared" si="74"/>
        <v>90000</v>
      </c>
      <c r="SJ17" s="9"/>
      <c r="SK17" s="1">
        <v>11</v>
      </c>
      <c r="SL17" s="2" t="s">
        <v>14</v>
      </c>
      <c r="SM17" s="5">
        <v>0</v>
      </c>
      <c r="SN17" s="5">
        <v>0</v>
      </c>
      <c r="SO17" s="5">
        <v>0</v>
      </c>
      <c r="SP17" s="5">
        <f t="shared" si="75"/>
        <v>0</v>
      </c>
      <c r="SQ17" s="9"/>
      <c r="SR17" s="1">
        <v>11</v>
      </c>
      <c r="SS17" s="2" t="s">
        <v>14</v>
      </c>
      <c r="ST17" s="5">
        <v>0</v>
      </c>
      <c r="SU17" s="5">
        <v>0</v>
      </c>
      <c r="SV17" s="5">
        <v>0</v>
      </c>
      <c r="SW17" s="5">
        <f t="shared" si="76"/>
        <v>0</v>
      </c>
      <c r="SX17" s="9"/>
      <c r="SY17" s="1">
        <v>11</v>
      </c>
      <c r="SZ17" s="2" t="s">
        <v>14</v>
      </c>
      <c r="TA17" s="5">
        <v>0</v>
      </c>
      <c r="TB17" s="5">
        <v>0</v>
      </c>
      <c r="TC17" s="5">
        <v>0</v>
      </c>
      <c r="TD17" s="5">
        <f t="shared" si="77"/>
        <v>0</v>
      </c>
      <c r="TE17" s="9"/>
      <c r="TF17" s="1">
        <v>11</v>
      </c>
      <c r="TG17" s="2" t="s">
        <v>14</v>
      </c>
      <c r="TH17" s="5">
        <v>0</v>
      </c>
      <c r="TI17" s="5">
        <v>0</v>
      </c>
      <c r="TJ17" s="5">
        <v>0</v>
      </c>
      <c r="TK17" s="5">
        <f t="shared" si="78"/>
        <v>0</v>
      </c>
      <c r="TL17" s="9"/>
      <c r="TM17" s="1">
        <v>11</v>
      </c>
      <c r="TN17" s="2" t="s">
        <v>14</v>
      </c>
      <c r="TO17" s="5">
        <v>0</v>
      </c>
      <c r="TP17" s="5">
        <v>0</v>
      </c>
      <c r="TQ17" s="5">
        <v>0</v>
      </c>
      <c r="TR17" s="5">
        <f t="shared" si="79"/>
        <v>0</v>
      </c>
      <c r="TS17" s="9"/>
      <c r="TT17" s="1">
        <v>11</v>
      </c>
      <c r="TU17" s="2" t="s">
        <v>14</v>
      </c>
      <c r="TV17" s="5">
        <v>2</v>
      </c>
      <c r="TW17" s="5">
        <v>67800</v>
      </c>
      <c r="TX17" s="5">
        <v>0</v>
      </c>
      <c r="TY17" s="5">
        <f t="shared" si="80"/>
        <v>67800</v>
      </c>
      <c r="TZ17" s="9"/>
      <c r="UA17" s="1">
        <v>11</v>
      </c>
      <c r="UB17" s="2" t="s">
        <v>14</v>
      </c>
      <c r="UC17" s="5">
        <v>32</v>
      </c>
      <c r="UD17" s="5">
        <v>112000</v>
      </c>
      <c r="UE17" s="5">
        <v>0</v>
      </c>
      <c r="UF17" s="5">
        <f t="shared" si="81"/>
        <v>112000</v>
      </c>
      <c r="UG17" s="9"/>
      <c r="UH17" s="1">
        <v>11</v>
      </c>
      <c r="UI17" s="2" t="s">
        <v>14</v>
      </c>
      <c r="UJ17" s="5">
        <v>0</v>
      </c>
      <c r="UK17" s="5">
        <v>0</v>
      </c>
      <c r="UL17" s="5">
        <v>0</v>
      </c>
      <c r="UM17" s="5">
        <f t="shared" si="82"/>
        <v>0</v>
      </c>
      <c r="UN17" s="9"/>
      <c r="UO17" s="1">
        <v>11</v>
      </c>
      <c r="UP17" s="2" t="s">
        <v>14</v>
      </c>
      <c r="UQ17" s="5">
        <v>0</v>
      </c>
      <c r="UR17" s="5">
        <v>0</v>
      </c>
      <c r="US17" s="5">
        <v>0</v>
      </c>
      <c r="UT17" s="5">
        <f t="shared" si="83"/>
        <v>0</v>
      </c>
      <c r="UU17" s="9"/>
      <c r="UV17" s="1">
        <v>11</v>
      </c>
      <c r="UW17" s="2" t="s">
        <v>14</v>
      </c>
      <c r="UX17" s="5">
        <v>0</v>
      </c>
      <c r="UY17" s="5">
        <v>100000</v>
      </c>
      <c r="UZ17" s="5">
        <v>0</v>
      </c>
      <c r="VA17" s="5">
        <f t="shared" si="84"/>
        <v>100000</v>
      </c>
      <c r="VB17" s="9"/>
      <c r="VC17" s="1">
        <v>11</v>
      </c>
      <c r="VD17" s="2" t="s">
        <v>14</v>
      </c>
      <c r="VE17" s="5">
        <v>1</v>
      </c>
      <c r="VF17" s="5">
        <v>40000</v>
      </c>
      <c r="VG17" s="5">
        <v>0</v>
      </c>
      <c r="VH17" s="5">
        <f t="shared" si="85"/>
        <v>40000</v>
      </c>
      <c r="VI17" s="9"/>
      <c r="VJ17" s="1">
        <v>11</v>
      </c>
      <c r="VK17" s="2" t="s">
        <v>14</v>
      </c>
      <c r="VL17" s="5">
        <v>1</v>
      </c>
      <c r="VM17" s="5">
        <v>55000</v>
      </c>
      <c r="VN17" s="5">
        <v>0</v>
      </c>
      <c r="VO17" s="5">
        <f t="shared" si="86"/>
        <v>55000</v>
      </c>
      <c r="VP17" s="9"/>
      <c r="VQ17" s="1">
        <v>11</v>
      </c>
      <c r="VR17" s="2" t="s">
        <v>14</v>
      </c>
      <c r="VS17" s="5">
        <v>0</v>
      </c>
      <c r="VT17" s="5">
        <v>0</v>
      </c>
      <c r="VU17" s="5">
        <v>0</v>
      </c>
      <c r="VV17" s="5">
        <f t="shared" si="87"/>
        <v>0</v>
      </c>
      <c r="VW17" s="9"/>
      <c r="VX17" s="1">
        <v>11</v>
      </c>
      <c r="VY17" s="2" t="s">
        <v>14</v>
      </c>
      <c r="VZ17" s="5">
        <v>0</v>
      </c>
      <c r="WA17" s="5">
        <v>0</v>
      </c>
      <c r="WB17" s="5">
        <v>0</v>
      </c>
      <c r="WC17" s="5">
        <f t="shared" si="88"/>
        <v>0</v>
      </c>
      <c r="WD17" s="9"/>
      <c r="WE17" s="1">
        <v>11</v>
      </c>
      <c r="WF17" s="2" t="s">
        <v>14</v>
      </c>
      <c r="WG17" s="5">
        <v>0</v>
      </c>
      <c r="WH17" s="5">
        <v>0</v>
      </c>
      <c r="WI17" s="5">
        <v>0</v>
      </c>
      <c r="WJ17" s="5">
        <f t="shared" si="89"/>
        <v>0</v>
      </c>
      <c r="WK17" s="9"/>
      <c r="WL17" s="1">
        <v>11</v>
      </c>
      <c r="WM17" s="2" t="s">
        <v>14</v>
      </c>
      <c r="WN17" s="5">
        <v>1</v>
      </c>
      <c r="WO17" s="5">
        <v>50000</v>
      </c>
      <c r="WP17" s="5">
        <v>0</v>
      </c>
      <c r="WQ17" s="5">
        <f t="shared" si="90"/>
        <v>50000</v>
      </c>
      <c r="WR17" s="9"/>
      <c r="WS17" s="1">
        <v>11</v>
      </c>
      <c r="WT17" s="2" t="s">
        <v>14</v>
      </c>
      <c r="WU17" s="5">
        <v>2</v>
      </c>
      <c r="WV17" s="5">
        <v>40000</v>
      </c>
      <c r="WW17" s="5">
        <v>0</v>
      </c>
      <c r="WX17" s="5">
        <f t="shared" si="91"/>
        <v>40000</v>
      </c>
      <c r="WY17" s="9"/>
      <c r="WZ17" s="1">
        <v>11</v>
      </c>
      <c r="XA17" s="2" t="s">
        <v>14</v>
      </c>
      <c r="XB17" s="5">
        <v>0</v>
      </c>
      <c r="XC17" s="5">
        <v>0</v>
      </c>
      <c r="XD17" s="5">
        <v>0</v>
      </c>
      <c r="XE17" s="5">
        <f t="shared" si="92"/>
        <v>0</v>
      </c>
      <c r="XF17" s="9"/>
      <c r="XG17" s="1">
        <v>11</v>
      </c>
      <c r="XH17" s="2" t="s">
        <v>14</v>
      </c>
      <c r="XI17" s="5">
        <v>0</v>
      </c>
      <c r="XJ17" s="5">
        <v>0</v>
      </c>
      <c r="XK17" s="5">
        <v>0</v>
      </c>
      <c r="XL17" s="5">
        <f t="shared" si="93"/>
        <v>0</v>
      </c>
      <c r="XM17" s="9"/>
      <c r="XN17" s="1">
        <v>11</v>
      </c>
      <c r="XO17" s="2" t="s">
        <v>14</v>
      </c>
      <c r="XP17" s="5">
        <v>1</v>
      </c>
      <c r="XQ17" s="5">
        <v>25000</v>
      </c>
      <c r="XR17" s="5">
        <v>0</v>
      </c>
      <c r="XS17" s="5">
        <f t="shared" si="94"/>
        <v>25000</v>
      </c>
      <c r="XT17" s="9"/>
      <c r="XU17" s="1">
        <v>11</v>
      </c>
      <c r="XV17" s="2" t="s">
        <v>14</v>
      </c>
      <c r="XW17" s="5">
        <v>0</v>
      </c>
      <c r="XX17" s="5">
        <v>0</v>
      </c>
      <c r="XY17" s="5">
        <v>0</v>
      </c>
      <c r="XZ17" s="5">
        <f t="shared" si="95"/>
        <v>0</v>
      </c>
      <c r="YA17" s="9"/>
      <c r="YB17" s="1">
        <v>11</v>
      </c>
      <c r="YC17" s="2" t="s">
        <v>14</v>
      </c>
      <c r="YD17" s="5">
        <v>0</v>
      </c>
      <c r="YE17" s="5">
        <v>0</v>
      </c>
      <c r="YF17" s="5">
        <v>0</v>
      </c>
      <c r="YG17" s="5">
        <f t="shared" si="96"/>
        <v>0</v>
      </c>
      <c r="YH17" s="9"/>
      <c r="YI17" s="1">
        <v>11</v>
      </c>
      <c r="YJ17" s="2" t="s">
        <v>14</v>
      </c>
      <c r="YK17" s="5">
        <v>8105</v>
      </c>
      <c r="YL17" s="5">
        <v>405250</v>
      </c>
      <c r="YM17" s="5">
        <v>0</v>
      </c>
      <c r="YN17" s="5">
        <f t="shared" si="97"/>
        <v>405250</v>
      </c>
      <c r="YO17" s="9"/>
      <c r="YP17" s="1">
        <v>11</v>
      </c>
      <c r="YQ17" s="2" t="s">
        <v>14</v>
      </c>
      <c r="YR17" s="5">
        <v>0</v>
      </c>
      <c r="YS17" s="5">
        <v>0</v>
      </c>
      <c r="YT17" s="5">
        <v>0</v>
      </c>
      <c r="YU17" s="5">
        <f t="shared" si="98"/>
        <v>0</v>
      </c>
      <c r="YV17" s="9"/>
      <c r="YW17" s="1">
        <v>11</v>
      </c>
      <c r="YX17" s="2" t="s">
        <v>14</v>
      </c>
      <c r="YY17" s="5">
        <v>0</v>
      </c>
      <c r="YZ17" s="5">
        <v>0</v>
      </c>
      <c r="ZA17" s="5">
        <v>0</v>
      </c>
      <c r="ZB17" s="5">
        <f t="shared" si="99"/>
        <v>0</v>
      </c>
      <c r="ZC17" s="9"/>
      <c r="ZD17" s="1">
        <v>11</v>
      </c>
      <c r="ZE17" s="2" t="s">
        <v>14</v>
      </c>
      <c r="ZF17" s="5">
        <v>1</v>
      </c>
      <c r="ZG17" s="5">
        <v>40000</v>
      </c>
      <c r="ZH17" s="5">
        <v>0</v>
      </c>
      <c r="ZI17" s="5">
        <f t="shared" si="100"/>
        <v>40000</v>
      </c>
      <c r="ZJ17" s="9"/>
      <c r="ZK17" s="1">
        <v>11</v>
      </c>
      <c r="ZL17" s="2" t="s">
        <v>14</v>
      </c>
      <c r="ZM17" s="5">
        <v>0</v>
      </c>
      <c r="ZN17" s="5">
        <v>0</v>
      </c>
      <c r="ZO17" s="5">
        <v>0</v>
      </c>
      <c r="ZP17" s="5">
        <f t="shared" si="101"/>
        <v>0</v>
      </c>
      <c r="ZQ17" s="9"/>
      <c r="ZR17" s="1">
        <v>11</v>
      </c>
      <c r="ZS17" s="2" t="s">
        <v>14</v>
      </c>
      <c r="ZT17" s="5">
        <v>2</v>
      </c>
      <c r="ZU17" s="5">
        <v>50000</v>
      </c>
      <c r="ZV17" s="5">
        <v>0</v>
      </c>
      <c r="ZW17" s="5">
        <f t="shared" si="102"/>
        <v>50000</v>
      </c>
      <c r="ZX17" s="9"/>
      <c r="ZY17" s="1">
        <v>11</v>
      </c>
      <c r="ZZ17" s="2" t="s">
        <v>14</v>
      </c>
      <c r="AAA17" s="5">
        <v>24</v>
      </c>
      <c r="AAB17" s="5">
        <v>234260</v>
      </c>
      <c r="AAC17" s="5">
        <v>0</v>
      </c>
      <c r="AAD17" s="5">
        <f t="shared" si="103"/>
        <v>234260</v>
      </c>
      <c r="AAE17" s="9"/>
      <c r="AAF17" s="1">
        <v>11</v>
      </c>
      <c r="AAG17" s="2" t="s">
        <v>14</v>
      </c>
      <c r="AAH17" s="5">
        <v>0</v>
      </c>
      <c r="AAI17" s="5">
        <v>0</v>
      </c>
      <c r="AAJ17" s="5">
        <v>0</v>
      </c>
      <c r="AAK17" s="5">
        <f t="shared" si="104"/>
        <v>0</v>
      </c>
      <c r="AAL17" s="9"/>
      <c r="AAM17" s="1">
        <v>11</v>
      </c>
      <c r="AAN17" s="2" t="s">
        <v>14</v>
      </c>
      <c r="AAO17" s="5">
        <v>19</v>
      </c>
      <c r="AAP17" s="5">
        <v>342000</v>
      </c>
      <c r="AAQ17" s="5">
        <v>0</v>
      </c>
      <c r="AAR17" s="5">
        <f t="shared" si="105"/>
        <v>342000</v>
      </c>
      <c r="AAS17" s="9"/>
      <c r="AAT17" s="1">
        <v>11</v>
      </c>
      <c r="AAU17" s="2" t="s">
        <v>14</v>
      </c>
      <c r="AAV17" s="5">
        <v>0</v>
      </c>
      <c r="AAW17" s="5">
        <v>0</v>
      </c>
      <c r="AAX17" s="5">
        <v>0</v>
      </c>
      <c r="AAY17" s="5">
        <f t="shared" si="106"/>
        <v>0</v>
      </c>
      <c r="AAZ17" s="9"/>
      <c r="ABA17" s="1">
        <v>11</v>
      </c>
      <c r="ABB17" s="2" t="s">
        <v>14</v>
      </c>
      <c r="ABC17" s="5">
        <v>4</v>
      </c>
      <c r="ABD17" s="5">
        <v>37200</v>
      </c>
      <c r="ABE17" s="5">
        <v>0</v>
      </c>
      <c r="ABF17" s="5">
        <f t="shared" si="107"/>
        <v>37200</v>
      </c>
      <c r="ABG17" s="9"/>
      <c r="ABH17" s="1">
        <v>11</v>
      </c>
      <c r="ABI17" s="2" t="s">
        <v>14</v>
      </c>
      <c r="ABJ17" s="5">
        <v>0</v>
      </c>
      <c r="ABK17" s="5">
        <v>0</v>
      </c>
      <c r="ABL17" s="5">
        <v>0</v>
      </c>
      <c r="ABM17" s="5">
        <f t="shared" si="108"/>
        <v>0</v>
      </c>
      <c r="ABN17" s="9"/>
      <c r="ABO17" s="1">
        <v>11</v>
      </c>
      <c r="ABP17" s="2" t="s">
        <v>14</v>
      </c>
      <c r="ABQ17" s="5">
        <v>0</v>
      </c>
      <c r="ABR17" s="5">
        <v>0</v>
      </c>
      <c r="ABS17" s="5">
        <v>0</v>
      </c>
      <c r="ABT17" s="5">
        <f t="shared" si="109"/>
        <v>0</v>
      </c>
      <c r="ABU17" s="9"/>
      <c r="ABV17" s="1">
        <v>11</v>
      </c>
      <c r="ABW17" s="2" t="s">
        <v>14</v>
      </c>
      <c r="ABX17" s="5">
        <v>0</v>
      </c>
      <c r="ABY17" s="5">
        <f t="shared" si="0"/>
        <v>36607191.286175363</v>
      </c>
      <c r="ABZ17" s="5">
        <f t="shared" si="1"/>
        <v>0</v>
      </c>
      <c r="ACA17" s="5">
        <f t="shared" si="2"/>
        <v>36607191.286175363</v>
      </c>
      <c r="ACB17" s="9"/>
    </row>
    <row r="18" spans="1:756" ht="16.5" hidden="1">
      <c r="A18" s="1">
        <v>12</v>
      </c>
      <c r="B18" s="2" t="s">
        <v>15</v>
      </c>
      <c r="C18" s="5">
        <v>0</v>
      </c>
      <c r="D18" s="5">
        <v>0</v>
      </c>
      <c r="E18" s="5">
        <v>0</v>
      </c>
      <c r="F18" s="5">
        <f t="shared" si="3"/>
        <v>0</v>
      </c>
      <c r="G18" s="9"/>
      <c r="H18" s="1">
        <v>12</v>
      </c>
      <c r="I18" s="2" t="s">
        <v>15</v>
      </c>
      <c r="J18" s="5">
        <v>0</v>
      </c>
      <c r="K18" s="5">
        <v>739104</v>
      </c>
      <c r="L18" s="5">
        <v>0</v>
      </c>
      <c r="M18" s="5">
        <f t="shared" si="4"/>
        <v>739104</v>
      </c>
      <c r="N18" s="9"/>
      <c r="O18" s="1">
        <v>12</v>
      </c>
      <c r="P18" s="2" t="s">
        <v>15</v>
      </c>
      <c r="Q18" s="5">
        <v>7</v>
      </c>
      <c r="R18" s="5">
        <v>1539632</v>
      </c>
      <c r="S18" s="5">
        <v>0</v>
      </c>
      <c r="T18" s="5">
        <f t="shared" si="5"/>
        <v>1539632</v>
      </c>
      <c r="U18" s="9"/>
      <c r="V18" s="1">
        <v>12</v>
      </c>
      <c r="W18" s="2" t="s">
        <v>15</v>
      </c>
      <c r="X18" s="5">
        <v>0</v>
      </c>
      <c r="Y18" s="5">
        <v>14100</v>
      </c>
      <c r="Z18" s="5">
        <v>0</v>
      </c>
      <c r="AA18" s="5">
        <f t="shared" si="6"/>
        <v>14100</v>
      </c>
      <c r="AB18" s="9"/>
      <c r="AC18" s="1">
        <v>12</v>
      </c>
      <c r="AD18" s="2" t="s">
        <v>15</v>
      </c>
      <c r="AE18" s="5">
        <v>0</v>
      </c>
      <c r="AF18" s="5">
        <v>0</v>
      </c>
      <c r="AG18" s="5">
        <v>0</v>
      </c>
      <c r="AH18" s="5">
        <f t="shared" si="7"/>
        <v>0</v>
      </c>
      <c r="AI18" s="9"/>
      <c r="AJ18" s="1">
        <v>12</v>
      </c>
      <c r="AK18" s="2" t="s">
        <v>15</v>
      </c>
      <c r="AL18" s="5"/>
      <c r="AM18" s="5">
        <v>0</v>
      </c>
      <c r="AN18" s="5">
        <v>0</v>
      </c>
      <c r="AO18" s="5">
        <f t="shared" si="8"/>
        <v>0</v>
      </c>
      <c r="AP18" s="9"/>
      <c r="AQ18" s="1">
        <v>12</v>
      </c>
      <c r="AR18" s="2" t="s">
        <v>15</v>
      </c>
      <c r="AS18" s="5">
        <v>0</v>
      </c>
      <c r="AT18" s="5">
        <v>0</v>
      </c>
      <c r="AU18" s="5">
        <v>0</v>
      </c>
      <c r="AV18" s="5">
        <f t="shared" si="9"/>
        <v>0</v>
      </c>
      <c r="AW18" s="9"/>
      <c r="AX18" s="1">
        <v>12</v>
      </c>
      <c r="AY18" s="2" t="s">
        <v>15</v>
      </c>
      <c r="AZ18" s="5">
        <v>3</v>
      </c>
      <c r="BA18" s="5">
        <v>596700</v>
      </c>
      <c r="BB18" s="5">
        <v>0</v>
      </c>
      <c r="BC18" s="5">
        <f t="shared" si="10"/>
        <v>596700</v>
      </c>
      <c r="BD18" s="9"/>
      <c r="BE18" s="1">
        <v>12</v>
      </c>
      <c r="BF18" s="2" t="s">
        <v>15</v>
      </c>
      <c r="BG18" s="5">
        <v>0</v>
      </c>
      <c r="BH18" s="5">
        <v>0</v>
      </c>
      <c r="BI18" s="5">
        <v>0</v>
      </c>
      <c r="BJ18" s="5">
        <f t="shared" si="11"/>
        <v>0</v>
      </c>
      <c r="BK18" s="9"/>
      <c r="BL18" s="1">
        <v>12</v>
      </c>
      <c r="BM18" s="2" t="s">
        <v>15</v>
      </c>
      <c r="BN18" s="5">
        <v>0</v>
      </c>
      <c r="BO18" s="5">
        <v>0</v>
      </c>
      <c r="BP18" s="5">
        <v>0</v>
      </c>
      <c r="BQ18" s="5">
        <f t="shared" si="12"/>
        <v>0</v>
      </c>
      <c r="BR18" s="9"/>
      <c r="BS18" s="1">
        <v>12</v>
      </c>
      <c r="BT18" s="2" t="s">
        <v>15</v>
      </c>
      <c r="BU18" s="5">
        <v>0</v>
      </c>
      <c r="BV18" s="5">
        <v>0</v>
      </c>
      <c r="BW18" s="5">
        <v>0</v>
      </c>
      <c r="BX18" s="5">
        <f t="shared" si="13"/>
        <v>0</v>
      </c>
      <c r="BY18" s="9"/>
      <c r="BZ18" s="1">
        <v>12</v>
      </c>
      <c r="CA18" s="2" t="s">
        <v>15</v>
      </c>
      <c r="CB18" s="5">
        <v>0</v>
      </c>
      <c r="CC18" s="5">
        <v>0</v>
      </c>
      <c r="CD18" s="5">
        <v>0</v>
      </c>
      <c r="CE18" s="5">
        <f t="shared" si="14"/>
        <v>0</v>
      </c>
      <c r="CF18" s="9"/>
      <c r="CG18" s="1">
        <v>12</v>
      </c>
      <c r="CH18" s="2" t="s">
        <v>15</v>
      </c>
      <c r="CI18" s="5">
        <v>0</v>
      </c>
      <c r="CJ18" s="5">
        <v>0</v>
      </c>
      <c r="CK18" s="5">
        <v>0</v>
      </c>
      <c r="CL18" s="5">
        <f t="shared" si="15"/>
        <v>0</v>
      </c>
      <c r="CM18" s="9"/>
      <c r="CN18" s="1">
        <v>12</v>
      </c>
      <c r="CO18" s="2" t="s">
        <v>15</v>
      </c>
      <c r="CP18" s="5">
        <v>0</v>
      </c>
      <c r="CQ18" s="5">
        <v>0</v>
      </c>
      <c r="CR18" s="5">
        <v>0</v>
      </c>
      <c r="CS18" s="5">
        <f t="shared" si="16"/>
        <v>0</v>
      </c>
      <c r="CT18" s="9"/>
      <c r="CU18" s="1">
        <v>12</v>
      </c>
      <c r="CV18" s="2" t="s">
        <v>15</v>
      </c>
      <c r="CW18" s="5">
        <v>0</v>
      </c>
      <c r="CX18" s="5">
        <v>0</v>
      </c>
      <c r="CY18" s="5">
        <v>0</v>
      </c>
      <c r="CZ18" s="5">
        <f t="shared" si="17"/>
        <v>0</v>
      </c>
      <c r="DA18" s="9"/>
      <c r="DB18" s="1">
        <v>12</v>
      </c>
      <c r="DC18" s="2" t="s">
        <v>15</v>
      </c>
      <c r="DD18" s="5">
        <v>11</v>
      </c>
      <c r="DE18" s="5">
        <v>810150</v>
      </c>
      <c r="DF18" s="5">
        <v>0</v>
      </c>
      <c r="DG18" s="5">
        <f t="shared" si="18"/>
        <v>810150</v>
      </c>
      <c r="DH18" s="9"/>
      <c r="DI18" s="1">
        <v>12</v>
      </c>
      <c r="DJ18" s="2" t="s">
        <v>15</v>
      </c>
      <c r="DK18" s="5">
        <v>0</v>
      </c>
      <c r="DL18" s="5">
        <v>0</v>
      </c>
      <c r="DM18" s="5">
        <v>0</v>
      </c>
      <c r="DN18" s="5">
        <f t="shared" si="19"/>
        <v>0</v>
      </c>
      <c r="DO18" s="9"/>
      <c r="DP18" s="1">
        <v>12</v>
      </c>
      <c r="DQ18" s="2" t="s">
        <v>15</v>
      </c>
      <c r="DR18" s="5">
        <v>1</v>
      </c>
      <c r="DS18" s="5">
        <v>23600</v>
      </c>
      <c r="DT18" s="5">
        <v>0</v>
      </c>
      <c r="DU18" s="5">
        <f t="shared" si="20"/>
        <v>23600</v>
      </c>
      <c r="DV18" s="9"/>
      <c r="DW18" s="1">
        <v>12</v>
      </c>
      <c r="DX18" s="2" t="s">
        <v>15</v>
      </c>
      <c r="DY18" s="5">
        <v>0</v>
      </c>
      <c r="DZ18" s="5">
        <v>0</v>
      </c>
      <c r="EA18" s="5">
        <v>0</v>
      </c>
      <c r="EB18" s="5">
        <f t="shared" si="21"/>
        <v>0</v>
      </c>
      <c r="EC18" s="9"/>
      <c r="ED18" s="1">
        <v>12</v>
      </c>
      <c r="EE18" s="2" t="s">
        <v>15</v>
      </c>
      <c r="EF18" s="5">
        <v>2378</v>
      </c>
      <c r="EG18" s="5">
        <v>89200</v>
      </c>
      <c r="EH18" s="5">
        <v>0</v>
      </c>
      <c r="EI18" s="5">
        <f t="shared" si="22"/>
        <v>89200</v>
      </c>
      <c r="EJ18" s="9"/>
      <c r="EK18" s="1">
        <v>12</v>
      </c>
      <c r="EL18" s="2" t="s">
        <v>15</v>
      </c>
      <c r="EM18" s="5">
        <v>15</v>
      </c>
      <c r="EN18" s="5">
        <v>89000</v>
      </c>
      <c r="EO18" s="5">
        <v>0</v>
      </c>
      <c r="EP18" s="5">
        <f t="shared" si="23"/>
        <v>89000</v>
      </c>
      <c r="EQ18" s="9"/>
      <c r="ER18" s="1">
        <v>12</v>
      </c>
      <c r="ES18" s="2" t="s">
        <v>15</v>
      </c>
      <c r="ET18" s="5">
        <v>16</v>
      </c>
      <c r="EU18" s="5">
        <v>82000</v>
      </c>
      <c r="EV18" s="5">
        <v>0</v>
      </c>
      <c r="EW18" s="5">
        <f t="shared" si="24"/>
        <v>82000</v>
      </c>
      <c r="EX18" s="9"/>
      <c r="EY18" s="1">
        <v>12</v>
      </c>
      <c r="EZ18" s="2" t="s">
        <v>15</v>
      </c>
      <c r="FA18" s="5">
        <v>0</v>
      </c>
      <c r="FB18" s="5">
        <v>0</v>
      </c>
      <c r="FC18" s="5">
        <v>0</v>
      </c>
      <c r="FD18" s="5">
        <f t="shared" si="25"/>
        <v>0</v>
      </c>
      <c r="FE18" s="9"/>
      <c r="FF18" s="1">
        <v>12</v>
      </c>
      <c r="FG18" s="2" t="s">
        <v>15</v>
      </c>
      <c r="FH18" s="5">
        <v>0</v>
      </c>
      <c r="FI18" s="5">
        <v>0</v>
      </c>
      <c r="FJ18" s="5">
        <v>0</v>
      </c>
      <c r="FK18" s="5">
        <f t="shared" si="26"/>
        <v>0</v>
      </c>
      <c r="FL18" s="9"/>
      <c r="FM18" s="1">
        <v>12</v>
      </c>
      <c r="FN18" s="2" t="s">
        <v>15</v>
      </c>
      <c r="FO18" s="5">
        <v>0</v>
      </c>
      <c r="FP18" s="5">
        <v>0</v>
      </c>
      <c r="FQ18" s="5">
        <v>0</v>
      </c>
      <c r="FR18" s="5">
        <f t="shared" si="27"/>
        <v>0</v>
      </c>
      <c r="FS18" s="9"/>
      <c r="FT18" s="1">
        <v>12</v>
      </c>
      <c r="FU18" s="2" t="s">
        <v>15</v>
      </c>
      <c r="FV18" s="5">
        <v>0</v>
      </c>
      <c r="FW18" s="5">
        <v>0</v>
      </c>
      <c r="FX18" s="5">
        <v>0</v>
      </c>
      <c r="FY18" s="5">
        <f t="shared" si="28"/>
        <v>0</v>
      </c>
      <c r="FZ18" s="9"/>
      <c r="GA18" s="1">
        <v>12</v>
      </c>
      <c r="GB18" s="2" t="s">
        <v>15</v>
      </c>
      <c r="GC18" s="5">
        <v>1</v>
      </c>
      <c r="GD18" s="5">
        <v>90200</v>
      </c>
      <c r="GE18" s="5">
        <v>0</v>
      </c>
      <c r="GF18" s="5">
        <f t="shared" si="29"/>
        <v>90200</v>
      </c>
      <c r="GG18" s="9"/>
      <c r="GH18" s="1">
        <v>12</v>
      </c>
      <c r="GI18" s="2" t="s">
        <v>15</v>
      </c>
      <c r="GJ18" s="5">
        <v>1</v>
      </c>
      <c r="GK18" s="5">
        <v>68100</v>
      </c>
      <c r="GL18" s="5">
        <v>0</v>
      </c>
      <c r="GM18" s="5">
        <f t="shared" si="30"/>
        <v>68100</v>
      </c>
      <c r="GN18" s="9"/>
      <c r="GO18" s="1">
        <v>12</v>
      </c>
      <c r="GP18" s="2" t="s">
        <v>15</v>
      </c>
      <c r="GQ18" s="5">
        <v>0</v>
      </c>
      <c r="GR18" s="5">
        <v>0</v>
      </c>
      <c r="GS18" s="5">
        <v>0</v>
      </c>
      <c r="GT18" s="5">
        <f t="shared" si="31"/>
        <v>0</v>
      </c>
      <c r="GU18" s="9"/>
      <c r="GV18" s="1">
        <v>12</v>
      </c>
      <c r="GW18" s="2" t="s">
        <v>15</v>
      </c>
      <c r="GX18" s="5">
        <v>0</v>
      </c>
      <c r="GY18" s="5">
        <v>0</v>
      </c>
      <c r="GZ18" s="5">
        <v>0</v>
      </c>
      <c r="HA18" s="5">
        <f t="shared" si="32"/>
        <v>0</v>
      </c>
      <c r="HB18" s="9"/>
      <c r="HC18" s="1">
        <v>12</v>
      </c>
      <c r="HD18" s="2" t="s">
        <v>15</v>
      </c>
      <c r="HE18" s="5">
        <v>1</v>
      </c>
      <c r="HF18" s="5">
        <v>139900</v>
      </c>
      <c r="HG18" s="5">
        <v>0</v>
      </c>
      <c r="HH18" s="5">
        <f t="shared" si="33"/>
        <v>139900</v>
      </c>
      <c r="HI18" s="9"/>
      <c r="HJ18" s="1">
        <v>12</v>
      </c>
      <c r="HK18" s="2" t="s">
        <v>15</v>
      </c>
      <c r="HL18" s="5">
        <v>0</v>
      </c>
      <c r="HM18" s="5">
        <v>270850</v>
      </c>
      <c r="HN18" s="5">
        <v>0</v>
      </c>
      <c r="HO18" s="5">
        <f t="shared" si="34"/>
        <v>270850</v>
      </c>
      <c r="HP18" s="9"/>
      <c r="HQ18" s="1">
        <v>12</v>
      </c>
      <c r="HR18" s="2" t="s">
        <v>15</v>
      </c>
      <c r="HS18" s="5">
        <v>0</v>
      </c>
      <c r="HT18" s="5">
        <v>0</v>
      </c>
      <c r="HU18" s="5">
        <v>0</v>
      </c>
      <c r="HV18" s="5">
        <f t="shared" si="35"/>
        <v>0</v>
      </c>
      <c r="HW18" s="9"/>
      <c r="HX18" s="1">
        <v>12</v>
      </c>
      <c r="HY18" s="2" t="s">
        <v>15</v>
      </c>
      <c r="HZ18" s="5">
        <v>1</v>
      </c>
      <c r="IA18" s="5">
        <v>10000</v>
      </c>
      <c r="IB18" s="5">
        <v>0</v>
      </c>
      <c r="IC18" s="5">
        <f t="shared" si="36"/>
        <v>10000</v>
      </c>
      <c r="ID18" s="9"/>
      <c r="IE18" s="1">
        <v>12</v>
      </c>
      <c r="IF18" s="2" t="s">
        <v>15</v>
      </c>
      <c r="IG18" s="5">
        <v>0</v>
      </c>
      <c r="IH18" s="5">
        <v>37500</v>
      </c>
      <c r="II18" s="5">
        <v>0</v>
      </c>
      <c r="IJ18" s="5">
        <f t="shared" si="37"/>
        <v>37500</v>
      </c>
      <c r="IK18" s="9"/>
      <c r="IL18" s="1">
        <v>12</v>
      </c>
      <c r="IM18" s="2" t="s">
        <v>15</v>
      </c>
      <c r="IN18" s="5">
        <v>14</v>
      </c>
      <c r="IO18" s="5">
        <v>140000</v>
      </c>
      <c r="IP18" s="5">
        <v>0</v>
      </c>
      <c r="IQ18" s="5">
        <f t="shared" si="38"/>
        <v>140000</v>
      </c>
      <c r="IR18" s="9"/>
      <c r="IS18" s="1">
        <v>12</v>
      </c>
      <c r="IT18" s="2" t="s">
        <v>15</v>
      </c>
      <c r="IU18" s="5">
        <v>1</v>
      </c>
      <c r="IV18" s="5">
        <v>28000</v>
      </c>
      <c r="IW18" s="5">
        <v>0</v>
      </c>
      <c r="IX18" s="5">
        <f t="shared" si="39"/>
        <v>28000</v>
      </c>
      <c r="IY18" s="9"/>
      <c r="IZ18" s="1">
        <v>12</v>
      </c>
      <c r="JA18" s="2" t="s">
        <v>15</v>
      </c>
      <c r="JB18" s="5">
        <v>0</v>
      </c>
      <c r="JC18" s="5">
        <v>0</v>
      </c>
      <c r="JD18" s="5">
        <v>0</v>
      </c>
      <c r="JE18" s="5">
        <f t="shared" si="40"/>
        <v>0</v>
      </c>
      <c r="JF18" s="9"/>
      <c r="JG18" s="1">
        <v>12</v>
      </c>
      <c r="JH18" s="2" t="s">
        <v>15</v>
      </c>
      <c r="JI18" s="5">
        <v>0</v>
      </c>
      <c r="JJ18" s="5">
        <v>0</v>
      </c>
      <c r="JK18" s="5">
        <v>0</v>
      </c>
      <c r="JL18" s="5">
        <f t="shared" si="41"/>
        <v>0</v>
      </c>
      <c r="JM18" s="9"/>
      <c r="JN18" s="1">
        <v>12</v>
      </c>
      <c r="JO18" s="2" t="s">
        <v>15</v>
      </c>
      <c r="JP18" s="5">
        <v>0</v>
      </c>
      <c r="JQ18" s="5">
        <v>0</v>
      </c>
      <c r="JR18" s="5">
        <v>0</v>
      </c>
      <c r="JS18" s="5">
        <f t="shared" si="42"/>
        <v>0</v>
      </c>
      <c r="JT18" s="9"/>
      <c r="JU18" s="1">
        <v>12</v>
      </c>
      <c r="JV18" s="2" t="s">
        <v>15</v>
      </c>
      <c r="JW18" s="5">
        <v>0</v>
      </c>
      <c r="JX18" s="5">
        <v>0</v>
      </c>
      <c r="JY18" s="5">
        <v>0</v>
      </c>
      <c r="JZ18" s="5">
        <f t="shared" si="43"/>
        <v>0</v>
      </c>
      <c r="KA18" s="9"/>
      <c r="KB18" s="1">
        <v>12</v>
      </c>
      <c r="KC18" s="2" t="s">
        <v>15</v>
      </c>
      <c r="KD18" s="5">
        <v>0</v>
      </c>
      <c r="KE18" s="5">
        <v>0</v>
      </c>
      <c r="KF18" s="5">
        <v>0</v>
      </c>
      <c r="KG18" s="5">
        <f t="shared" si="44"/>
        <v>0</v>
      </c>
      <c r="KH18" s="9"/>
      <c r="KI18" s="1">
        <v>12</v>
      </c>
      <c r="KJ18" s="2" t="s">
        <v>15</v>
      </c>
      <c r="KK18" s="5">
        <v>0</v>
      </c>
      <c r="KL18" s="5">
        <v>0</v>
      </c>
      <c r="KM18" s="5">
        <v>0</v>
      </c>
      <c r="KN18" s="5">
        <f t="shared" si="45"/>
        <v>0</v>
      </c>
      <c r="KO18" s="9"/>
      <c r="KP18" s="1">
        <v>12</v>
      </c>
      <c r="KQ18" s="2" t="s">
        <v>15</v>
      </c>
      <c r="KR18" s="5">
        <v>3</v>
      </c>
      <c r="KS18" s="5">
        <v>97500</v>
      </c>
      <c r="KT18" s="5">
        <v>0</v>
      </c>
      <c r="KU18" s="5">
        <f t="shared" si="46"/>
        <v>97500</v>
      </c>
      <c r="KV18" s="9"/>
      <c r="KW18" s="1">
        <v>12</v>
      </c>
      <c r="KX18" s="2" t="s">
        <v>15</v>
      </c>
      <c r="KY18" s="5">
        <v>3</v>
      </c>
      <c r="KZ18" s="5">
        <v>97500</v>
      </c>
      <c r="LA18" s="5">
        <v>0</v>
      </c>
      <c r="LB18" s="5">
        <f t="shared" si="47"/>
        <v>97500</v>
      </c>
      <c r="LC18" s="9"/>
      <c r="LD18" s="1">
        <v>12</v>
      </c>
      <c r="LE18" s="2" t="s">
        <v>15</v>
      </c>
      <c r="LF18" s="5">
        <v>2</v>
      </c>
      <c r="LG18" s="5">
        <v>270000</v>
      </c>
      <c r="LH18" s="5">
        <v>0</v>
      </c>
      <c r="LI18" s="5">
        <f t="shared" si="48"/>
        <v>270000</v>
      </c>
      <c r="LJ18" s="9"/>
      <c r="LK18" s="1">
        <v>12</v>
      </c>
      <c r="LL18" s="2" t="s">
        <v>15</v>
      </c>
      <c r="LM18" s="5">
        <v>1</v>
      </c>
      <c r="LN18" s="5">
        <v>38500</v>
      </c>
      <c r="LO18" s="5">
        <v>0</v>
      </c>
      <c r="LP18" s="5">
        <f t="shared" si="49"/>
        <v>38500</v>
      </c>
      <c r="LQ18" s="9"/>
      <c r="LR18" s="1">
        <v>12</v>
      </c>
      <c r="LS18" s="2" t="s">
        <v>15</v>
      </c>
      <c r="LT18" s="5">
        <v>2</v>
      </c>
      <c r="LU18" s="5">
        <v>20000</v>
      </c>
      <c r="LV18" s="5">
        <v>0</v>
      </c>
      <c r="LW18" s="5">
        <f t="shared" si="50"/>
        <v>20000</v>
      </c>
      <c r="LX18" s="9"/>
      <c r="LY18" s="1">
        <v>12</v>
      </c>
      <c r="LZ18" s="2" t="s">
        <v>15</v>
      </c>
      <c r="MA18" s="5">
        <v>0</v>
      </c>
      <c r="MB18" s="5">
        <v>0</v>
      </c>
      <c r="MC18" s="5">
        <v>0</v>
      </c>
      <c r="MD18" s="5">
        <f t="shared" si="51"/>
        <v>0</v>
      </c>
      <c r="ME18" s="9"/>
      <c r="MF18" s="1">
        <v>12</v>
      </c>
      <c r="MG18" s="2" t="s">
        <v>15</v>
      </c>
      <c r="MH18" s="5">
        <v>0</v>
      </c>
      <c r="MI18" s="5">
        <v>0</v>
      </c>
      <c r="MJ18" s="5">
        <v>0</v>
      </c>
      <c r="MK18" s="5">
        <f t="shared" si="52"/>
        <v>0</v>
      </c>
      <c r="ML18" s="9"/>
      <c r="MM18" s="1">
        <v>12</v>
      </c>
      <c r="MN18" s="2" t="s">
        <v>15</v>
      </c>
      <c r="MO18" s="5">
        <v>0</v>
      </c>
      <c r="MP18" s="5">
        <v>0</v>
      </c>
      <c r="MQ18" s="5">
        <v>0</v>
      </c>
      <c r="MR18" s="5">
        <f t="shared" si="53"/>
        <v>0</v>
      </c>
      <c r="MS18" s="9"/>
      <c r="MT18" s="1">
        <v>12</v>
      </c>
      <c r="MU18" s="2" t="s">
        <v>15</v>
      </c>
      <c r="MV18" s="5">
        <v>0</v>
      </c>
      <c r="MW18" s="5">
        <v>0</v>
      </c>
      <c r="MX18" s="5">
        <v>0</v>
      </c>
      <c r="MY18" s="5">
        <f t="shared" si="54"/>
        <v>0</v>
      </c>
      <c r="MZ18" s="9"/>
      <c r="NA18" s="1">
        <v>12</v>
      </c>
      <c r="NB18" s="2" t="s">
        <v>15</v>
      </c>
      <c r="NC18" s="5">
        <v>5</v>
      </c>
      <c r="ND18" s="5">
        <v>29687.5</v>
      </c>
      <c r="NE18" s="5">
        <v>0</v>
      </c>
      <c r="NF18" s="5">
        <f t="shared" si="55"/>
        <v>29687.5</v>
      </c>
      <c r="NG18" s="9"/>
      <c r="NH18" s="1">
        <v>12</v>
      </c>
      <c r="NI18" s="2" t="s">
        <v>15</v>
      </c>
      <c r="NJ18" s="5">
        <v>91</v>
      </c>
      <c r="NK18" s="5">
        <v>145629.37062937082</v>
      </c>
      <c r="NL18" s="5">
        <v>0</v>
      </c>
      <c r="NM18" s="5">
        <f t="shared" si="56"/>
        <v>145629.37062937082</v>
      </c>
      <c r="NN18" s="9"/>
      <c r="NO18" s="1">
        <v>12</v>
      </c>
      <c r="NP18" s="2" t="s">
        <v>15</v>
      </c>
      <c r="NQ18" s="5">
        <v>4</v>
      </c>
      <c r="NR18" s="5">
        <v>102000</v>
      </c>
      <c r="NS18" s="5">
        <v>0</v>
      </c>
      <c r="NT18" s="5">
        <f t="shared" si="57"/>
        <v>102000</v>
      </c>
      <c r="NU18" s="9"/>
      <c r="NV18" s="1">
        <v>12</v>
      </c>
      <c r="NW18" s="2" t="s">
        <v>15</v>
      </c>
      <c r="NX18" s="5">
        <v>0</v>
      </c>
      <c r="NY18" s="5">
        <v>0</v>
      </c>
      <c r="NZ18" s="5">
        <v>0</v>
      </c>
      <c r="OA18" s="5">
        <f t="shared" si="58"/>
        <v>0</v>
      </c>
      <c r="OB18" s="9"/>
      <c r="OC18" s="1">
        <v>12</v>
      </c>
      <c r="OD18" s="2" t="s">
        <v>15</v>
      </c>
      <c r="OE18" s="5">
        <v>1</v>
      </c>
      <c r="OF18" s="5">
        <v>17400</v>
      </c>
      <c r="OG18" s="5">
        <v>0</v>
      </c>
      <c r="OH18" s="5">
        <f t="shared" si="59"/>
        <v>17400</v>
      </c>
      <c r="OI18" s="9"/>
      <c r="OJ18" s="1">
        <v>12</v>
      </c>
      <c r="OK18" s="2" t="s">
        <v>15</v>
      </c>
      <c r="OL18" s="5">
        <v>11.133333333333333</v>
      </c>
      <c r="OM18" s="5">
        <v>101100</v>
      </c>
      <c r="ON18" s="5">
        <v>0</v>
      </c>
      <c r="OO18" s="5">
        <f t="shared" si="60"/>
        <v>101100</v>
      </c>
      <c r="OP18" s="9"/>
      <c r="OQ18" s="1">
        <v>12</v>
      </c>
      <c r="OR18" s="2" t="s">
        <v>15</v>
      </c>
      <c r="OS18" s="5">
        <v>0</v>
      </c>
      <c r="OT18" s="5">
        <v>0</v>
      </c>
      <c r="OU18" s="5">
        <v>0</v>
      </c>
      <c r="OV18" s="5">
        <f t="shared" si="61"/>
        <v>0</v>
      </c>
      <c r="OW18" s="9"/>
      <c r="OX18" s="1">
        <v>12</v>
      </c>
      <c r="OY18" s="2" t="s">
        <v>15</v>
      </c>
      <c r="OZ18" s="5">
        <v>0</v>
      </c>
      <c r="PA18" s="5">
        <v>1000000</v>
      </c>
      <c r="PB18" s="5">
        <v>0</v>
      </c>
      <c r="PC18" s="5">
        <f t="shared" si="62"/>
        <v>1000000</v>
      </c>
      <c r="PD18" s="9"/>
      <c r="PE18" s="1">
        <v>12</v>
      </c>
      <c r="PF18" s="2" t="s">
        <v>15</v>
      </c>
      <c r="PG18" s="5">
        <v>0</v>
      </c>
      <c r="PH18" s="5">
        <v>0</v>
      </c>
      <c r="PI18" s="5">
        <v>0</v>
      </c>
      <c r="PJ18" s="5">
        <f t="shared" si="63"/>
        <v>0</v>
      </c>
      <c r="PK18" s="9"/>
      <c r="PL18" s="1">
        <v>12</v>
      </c>
      <c r="PM18" s="2" t="s">
        <v>15</v>
      </c>
      <c r="PN18" s="5">
        <v>0</v>
      </c>
      <c r="PO18" s="5">
        <v>230600</v>
      </c>
      <c r="PP18" s="5">
        <v>0</v>
      </c>
      <c r="PQ18" s="5">
        <f t="shared" si="64"/>
        <v>230600</v>
      </c>
      <c r="PR18" s="9"/>
      <c r="PS18" s="1">
        <v>12</v>
      </c>
      <c r="PT18" s="2" t="s">
        <v>15</v>
      </c>
      <c r="PU18" s="5">
        <v>1</v>
      </c>
      <c r="PV18" s="5">
        <v>7200</v>
      </c>
      <c r="PW18" s="5">
        <v>0</v>
      </c>
      <c r="PX18" s="5">
        <f t="shared" si="65"/>
        <v>7200</v>
      </c>
      <c r="PY18" s="9"/>
      <c r="PZ18" s="1">
        <v>12</v>
      </c>
      <c r="QA18" s="2" t="s">
        <v>15</v>
      </c>
      <c r="QB18" s="5">
        <v>0</v>
      </c>
      <c r="QC18" s="5">
        <v>0</v>
      </c>
      <c r="QD18" s="5">
        <v>0</v>
      </c>
      <c r="QE18" s="5">
        <f t="shared" si="66"/>
        <v>0</v>
      </c>
      <c r="QF18" s="9"/>
      <c r="QG18" s="1">
        <v>12</v>
      </c>
      <c r="QH18" s="2" t="s">
        <v>15</v>
      </c>
      <c r="QI18" s="5">
        <v>1</v>
      </c>
      <c r="QJ18" s="5">
        <v>5000</v>
      </c>
      <c r="QK18" s="5">
        <v>0</v>
      </c>
      <c r="QL18" s="5">
        <f t="shared" si="67"/>
        <v>5000</v>
      </c>
      <c r="QM18" s="9"/>
      <c r="QN18" s="1">
        <v>12</v>
      </c>
      <c r="QO18" s="2" t="s">
        <v>15</v>
      </c>
      <c r="QP18" s="5">
        <v>0</v>
      </c>
      <c r="QQ18" s="5">
        <v>0</v>
      </c>
      <c r="QR18" s="5">
        <v>0</v>
      </c>
      <c r="QS18" s="5">
        <f t="shared" si="68"/>
        <v>0</v>
      </c>
      <c r="QT18" s="9"/>
      <c r="QU18" s="1">
        <v>12</v>
      </c>
      <c r="QV18" s="2" t="s">
        <v>15</v>
      </c>
      <c r="QW18" s="5">
        <v>0</v>
      </c>
      <c r="QX18" s="5">
        <v>0</v>
      </c>
      <c r="QY18" s="5">
        <v>0</v>
      </c>
      <c r="QZ18" s="5">
        <f t="shared" si="69"/>
        <v>0</v>
      </c>
      <c r="RA18" s="9"/>
      <c r="RB18" s="1">
        <v>12</v>
      </c>
      <c r="RC18" s="2" t="s">
        <v>15</v>
      </c>
      <c r="RD18" s="5">
        <v>0</v>
      </c>
      <c r="RE18" s="5">
        <v>0</v>
      </c>
      <c r="RF18" s="5">
        <v>0</v>
      </c>
      <c r="RG18" s="5">
        <f t="shared" si="70"/>
        <v>0</v>
      </c>
      <c r="RH18" s="9"/>
      <c r="RI18" s="1">
        <v>12</v>
      </c>
      <c r="RJ18" s="2" t="s">
        <v>15</v>
      </c>
      <c r="RK18" s="5">
        <v>114</v>
      </c>
      <c r="RL18" s="5">
        <v>20748</v>
      </c>
      <c r="RM18" s="5">
        <v>0</v>
      </c>
      <c r="RN18" s="5">
        <f t="shared" si="71"/>
        <v>20748</v>
      </c>
      <c r="RO18" s="9"/>
      <c r="RP18" s="1">
        <v>12</v>
      </c>
      <c r="RQ18" s="2" t="s">
        <v>15</v>
      </c>
      <c r="RR18" s="5">
        <v>2</v>
      </c>
      <c r="RS18" s="5">
        <v>9900</v>
      </c>
      <c r="RT18" s="5">
        <v>0</v>
      </c>
      <c r="RU18" s="5">
        <f t="shared" si="72"/>
        <v>9900</v>
      </c>
      <c r="RV18" s="9"/>
      <c r="RW18" s="1">
        <v>12</v>
      </c>
      <c r="RX18" s="2" t="s">
        <v>15</v>
      </c>
      <c r="RY18" s="5">
        <v>0</v>
      </c>
      <c r="RZ18" s="5">
        <v>0</v>
      </c>
      <c r="SA18" s="5">
        <v>0</v>
      </c>
      <c r="SB18" s="5">
        <f t="shared" si="73"/>
        <v>0</v>
      </c>
      <c r="SC18" s="9"/>
      <c r="SD18" s="1">
        <v>12</v>
      </c>
      <c r="SE18" s="2" t="s">
        <v>15</v>
      </c>
      <c r="SF18" s="5">
        <v>0</v>
      </c>
      <c r="SG18" s="5">
        <v>90000</v>
      </c>
      <c r="SH18" s="5">
        <v>0</v>
      </c>
      <c r="SI18" s="5">
        <f t="shared" si="74"/>
        <v>90000</v>
      </c>
      <c r="SJ18" s="9"/>
      <c r="SK18" s="1">
        <v>12</v>
      </c>
      <c r="SL18" s="2" t="s">
        <v>15</v>
      </c>
      <c r="SM18" s="5">
        <v>0</v>
      </c>
      <c r="SN18" s="5">
        <v>0</v>
      </c>
      <c r="SO18" s="5">
        <v>0</v>
      </c>
      <c r="SP18" s="5">
        <f t="shared" si="75"/>
        <v>0</v>
      </c>
      <c r="SQ18" s="9"/>
      <c r="SR18" s="1">
        <v>12</v>
      </c>
      <c r="SS18" s="2" t="s">
        <v>15</v>
      </c>
      <c r="ST18" s="5">
        <v>0</v>
      </c>
      <c r="SU18" s="5">
        <v>0</v>
      </c>
      <c r="SV18" s="5">
        <v>0</v>
      </c>
      <c r="SW18" s="5">
        <f t="shared" si="76"/>
        <v>0</v>
      </c>
      <c r="SX18" s="9"/>
      <c r="SY18" s="1">
        <v>12</v>
      </c>
      <c r="SZ18" s="2" t="s">
        <v>15</v>
      </c>
      <c r="TA18" s="5">
        <v>0</v>
      </c>
      <c r="TB18" s="5">
        <v>0</v>
      </c>
      <c r="TC18" s="5">
        <v>0</v>
      </c>
      <c r="TD18" s="5">
        <f t="shared" si="77"/>
        <v>0</v>
      </c>
      <c r="TE18" s="9"/>
      <c r="TF18" s="1">
        <v>12</v>
      </c>
      <c r="TG18" s="2" t="s">
        <v>15</v>
      </c>
      <c r="TH18" s="5">
        <v>0</v>
      </c>
      <c r="TI18" s="5">
        <v>0</v>
      </c>
      <c r="TJ18" s="5">
        <v>0</v>
      </c>
      <c r="TK18" s="5">
        <f t="shared" si="78"/>
        <v>0</v>
      </c>
      <c r="TL18" s="9"/>
      <c r="TM18" s="1">
        <v>12</v>
      </c>
      <c r="TN18" s="2" t="s">
        <v>15</v>
      </c>
      <c r="TO18" s="5">
        <v>4</v>
      </c>
      <c r="TP18" s="5">
        <v>0</v>
      </c>
      <c r="TQ18" s="5">
        <v>140000</v>
      </c>
      <c r="TR18" s="5">
        <f t="shared" si="79"/>
        <v>140000</v>
      </c>
      <c r="TS18" s="9"/>
      <c r="TT18" s="1">
        <v>12</v>
      </c>
      <c r="TU18" s="2" t="s">
        <v>15</v>
      </c>
      <c r="TV18" s="5">
        <v>2</v>
      </c>
      <c r="TW18" s="5">
        <v>67800</v>
      </c>
      <c r="TX18" s="5">
        <v>0</v>
      </c>
      <c r="TY18" s="5">
        <f t="shared" si="80"/>
        <v>67800</v>
      </c>
      <c r="TZ18" s="9"/>
      <c r="UA18" s="1">
        <v>12</v>
      </c>
      <c r="UB18" s="2" t="s">
        <v>15</v>
      </c>
      <c r="UC18" s="5">
        <v>23</v>
      </c>
      <c r="UD18" s="5">
        <v>80500</v>
      </c>
      <c r="UE18" s="5">
        <v>0</v>
      </c>
      <c r="UF18" s="5">
        <f t="shared" si="81"/>
        <v>80500</v>
      </c>
      <c r="UG18" s="9"/>
      <c r="UH18" s="1">
        <v>12</v>
      </c>
      <c r="UI18" s="2" t="s">
        <v>15</v>
      </c>
      <c r="UJ18" s="5">
        <v>0</v>
      </c>
      <c r="UK18" s="5">
        <v>0</v>
      </c>
      <c r="UL18" s="5">
        <v>0</v>
      </c>
      <c r="UM18" s="5">
        <f t="shared" si="82"/>
        <v>0</v>
      </c>
      <c r="UN18" s="9"/>
      <c r="UO18" s="1">
        <v>12</v>
      </c>
      <c r="UP18" s="2" t="s">
        <v>15</v>
      </c>
      <c r="UQ18" s="5">
        <v>0</v>
      </c>
      <c r="UR18" s="5">
        <v>0</v>
      </c>
      <c r="US18" s="5">
        <v>0</v>
      </c>
      <c r="UT18" s="5">
        <f t="shared" si="83"/>
        <v>0</v>
      </c>
      <c r="UU18" s="9"/>
      <c r="UV18" s="1">
        <v>12</v>
      </c>
      <c r="UW18" s="2" t="s">
        <v>15</v>
      </c>
      <c r="UX18" s="5">
        <v>0</v>
      </c>
      <c r="UY18" s="5">
        <v>100000</v>
      </c>
      <c r="UZ18" s="5">
        <v>0</v>
      </c>
      <c r="VA18" s="5">
        <f t="shared" si="84"/>
        <v>100000</v>
      </c>
      <c r="VB18" s="9"/>
      <c r="VC18" s="1">
        <v>12</v>
      </c>
      <c r="VD18" s="2" t="s">
        <v>15</v>
      </c>
      <c r="VE18" s="5">
        <v>1</v>
      </c>
      <c r="VF18" s="5">
        <v>40000</v>
      </c>
      <c r="VG18" s="5">
        <v>0</v>
      </c>
      <c r="VH18" s="5">
        <f t="shared" si="85"/>
        <v>40000</v>
      </c>
      <c r="VI18" s="9"/>
      <c r="VJ18" s="1">
        <v>12</v>
      </c>
      <c r="VK18" s="2" t="s">
        <v>15</v>
      </c>
      <c r="VL18" s="5">
        <v>1</v>
      </c>
      <c r="VM18" s="5">
        <v>55000</v>
      </c>
      <c r="VN18" s="5">
        <v>0</v>
      </c>
      <c r="VO18" s="5">
        <f t="shared" si="86"/>
        <v>55000</v>
      </c>
      <c r="VP18" s="9"/>
      <c r="VQ18" s="1">
        <v>12</v>
      </c>
      <c r="VR18" s="2" t="s">
        <v>15</v>
      </c>
      <c r="VS18" s="5">
        <v>0</v>
      </c>
      <c r="VT18" s="5">
        <v>0</v>
      </c>
      <c r="VU18" s="5">
        <v>0</v>
      </c>
      <c r="VV18" s="5">
        <f t="shared" si="87"/>
        <v>0</v>
      </c>
      <c r="VW18" s="9"/>
      <c r="VX18" s="1">
        <v>12</v>
      </c>
      <c r="VY18" s="2" t="s">
        <v>15</v>
      </c>
      <c r="VZ18" s="5">
        <v>0</v>
      </c>
      <c r="WA18" s="5">
        <v>0</v>
      </c>
      <c r="WB18" s="5">
        <v>0</v>
      </c>
      <c r="WC18" s="5">
        <f t="shared" si="88"/>
        <v>0</v>
      </c>
      <c r="WD18" s="9"/>
      <c r="WE18" s="1">
        <v>12</v>
      </c>
      <c r="WF18" s="2" t="s">
        <v>15</v>
      </c>
      <c r="WG18" s="5">
        <v>0</v>
      </c>
      <c r="WH18" s="5">
        <v>0</v>
      </c>
      <c r="WI18" s="5">
        <v>0</v>
      </c>
      <c r="WJ18" s="5">
        <f t="shared" si="89"/>
        <v>0</v>
      </c>
      <c r="WK18" s="9"/>
      <c r="WL18" s="1">
        <v>12</v>
      </c>
      <c r="WM18" s="2" t="s">
        <v>15</v>
      </c>
      <c r="WN18" s="5">
        <v>1</v>
      </c>
      <c r="WO18" s="5">
        <v>50000</v>
      </c>
      <c r="WP18" s="5">
        <v>0</v>
      </c>
      <c r="WQ18" s="5">
        <f t="shared" si="90"/>
        <v>50000</v>
      </c>
      <c r="WR18" s="9"/>
      <c r="WS18" s="1">
        <v>12</v>
      </c>
      <c r="WT18" s="2" t="s">
        <v>15</v>
      </c>
      <c r="WU18" s="5">
        <v>0</v>
      </c>
      <c r="WV18" s="5">
        <v>0</v>
      </c>
      <c r="WW18" s="5">
        <v>0</v>
      </c>
      <c r="WX18" s="5">
        <f t="shared" si="91"/>
        <v>0</v>
      </c>
      <c r="WY18" s="9"/>
      <c r="WZ18" s="1">
        <v>12</v>
      </c>
      <c r="XA18" s="2" t="s">
        <v>15</v>
      </c>
      <c r="XB18" s="5">
        <v>0</v>
      </c>
      <c r="XC18" s="5">
        <v>0</v>
      </c>
      <c r="XD18" s="5">
        <v>0</v>
      </c>
      <c r="XE18" s="5">
        <f t="shared" si="92"/>
        <v>0</v>
      </c>
      <c r="XF18" s="9"/>
      <c r="XG18" s="1">
        <v>12</v>
      </c>
      <c r="XH18" s="2" t="s">
        <v>15</v>
      </c>
      <c r="XI18" s="5">
        <v>0</v>
      </c>
      <c r="XJ18" s="5">
        <v>0</v>
      </c>
      <c r="XK18" s="5">
        <v>0</v>
      </c>
      <c r="XL18" s="5">
        <f t="shared" si="93"/>
        <v>0</v>
      </c>
      <c r="XM18" s="9"/>
      <c r="XN18" s="1">
        <v>12</v>
      </c>
      <c r="XO18" s="2" t="s">
        <v>15</v>
      </c>
      <c r="XP18" s="5">
        <v>1</v>
      </c>
      <c r="XQ18" s="5">
        <v>25000</v>
      </c>
      <c r="XR18" s="5">
        <v>0</v>
      </c>
      <c r="XS18" s="5">
        <f t="shared" si="94"/>
        <v>25000</v>
      </c>
      <c r="XT18" s="9"/>
      <c r="XU18" s="1">
        <v>12</v>
      </c>
      <c r="XV18" s="2" t="s">
        <v>15</v>
      </c>
      <c r="XW18" s="5">
        <v>0</v>
      </c>
      <c r="XX18" s="5">
        <v>0</v>
      </c>
      <c r="XY18" s="5">
        <v>0</v>
      </c>
      <c r="XZ18" s="5">
        <f t="shared" si="95"/>
        <v>0</v>
      </c>
      <c r="YA18" s="9"/>
      <c r="YB18" s="1">
        <v>12</v>
      </c>
      <c r="YC18" s="2" t="s">
        <v>15</v>
      </c>
      <c r="YD18" s="5">
        <v>0</v>
      </c>
      <c r="YE18" s="5">
        <v>0</v>
      </c>
      <c r="YF18" s="5">
        <v>0</v>
      </c>
      <c r="YG18" s="5">
        <f t="shared" si="96"/>
        <v>0</v>
      </c>
      <c r="YH18" s="9"/>
      <c r="YI18" s="1">
        <v>12</v>
      </c>
      <c r="YJ18" s="2" t="s">
        <v>15</v>
      </c>
      <c r="YK18" s="5">
        <v>5109</v>
      </c>
      <c r="YL18" s="5">
        <v>255450</v>
      </c>
      <c r="YM18" s="5">
        <v>0</v>
      </c>
      <c r="YN18" s="5">
        <f t="shared" si="97"/>
        <v>255450</v>
      </c>
      <c r="YO18" s="9"/>
      <c r="YP18" s="1">
        <v>12</v>
      </c>
      <c r="YQ18" s="2" t="s">
        <v>15</v>
      </c>
      <c r="YR18" s="5">
        <v>0</v>
      </c>
      <c r="YS18" s="5">
        <v>0</v>
      </c>
      <c r="YT18" s="5">
        <v>0</v>
      </c>
      <c r="YU18" s="5">
        <f t="shared" si="98"/>
        <v>0</v>
      </c>
      <c r="YV18" s="9"/>
      <c r="YW18" s="1">
        <v>12</v>
      </c>
      <c r="YX18" s="2" t="s">
        <v>15</v>
      </c>
      <c r="YY18" s="5">
        <v>0</v>
      </c>
      <c r="YZ18" s="5">
        <v>0</v>
      </c>
      <c r="ZA18" s="5">
        <v>0</v>
      </c>
      <c r="ZB18" s="5">
        <f t="shared" si="99"/>
        <v>0</v>
      </c>
      <c r="ZC18" s="9"/>
      <c r="ZD18" s="1">
        <v>12</v>
      </c>
      <c r="ZE18" s="2" t="s">
        <v>15</v>
      </c>
      <c r="ZF18" s="5">
        <v>1</v>
      </c>
      <c r="ZG18" s="5">
        <v>40000</v>
      </c>
      <c r="ZH18" s="5">
        <v>0</v>
      </c>
      <c r="ZI18" s="5">
        <f t="shared" si="100"/>
        <v>40000</v>
      </c>
      <c r="ZJ18" s="9"/>
      <c r="ZK18" s="1">
        <v>12</v>
      </c>
      <c r="ZL18" s="2" t="s">
        <v>15</v>
      </c>
      <c r="ZM18" s="5">
        <v>0</v>
      </c>
      <c r="ZN18" s="5">
        <v>0</v>
      </c>
      <c r="ZO18" s="5">
        <v>0</v>
      </c>
      <c r="ZP18" s="5">
        <f t="shared" si="101"/>
        <v>0</v>
      </c>
      <c r="ZQ18" s="9"/>
      <c r="ZR18" s="1">
        <v>12</v>
      </c>
      <c r="ZS18" s="2" t="s">
        <v>15</v>
      </c>
      <c r="ZT18" s="5">
        <v>2</v>
      </c>
      <c r="ZU18" s="5">
        <v>34000</v>
      </c>
      <c r="ZV18" s="5">
        <v>0</v>
      </c>
      <c r="ZW18" s="5">
        <f t="shared" si="102"/>
        <v>34000</v>
      </c>
      <c r="ZX18" s="9"/>
      <c r="ZY18" s="1">
        <v>12</v>
      </c>
      <c r="ZZ18" s="2" t="s">
        <v>15</v>
      </c>
      <c r="AAA18" s="5">
        <v>14</v>
      </c>
      <c r="AAB18" s="5">
        <v>99450</v>
      </c>
      <c r="AAC18" s="5">
        <v>0</v>
      </c>
      <c r="AAD18" s="5">
        <f t="shared" si="103"/>
        <v>99450</v>
      </c>
      <c r="AAE18" s="9"/>
      <c r="AAF18" s="1">
        <v>12</v>
      </c>
      <c r="AAG18" s="2" t="s">
        <v>15</v>
      </c>
      <c r="AAH18" s="5">
        <v>0</v>
      </c>
      <c r="AAI18" s="5">
        <v>0</v>
      </c>
      <c r="AAJ18" s="5">
        <v>0</v>
      </c>
      <c r="AAK18" s="5">
        <f t="shared" si="104"/>
        <v>0</v>
      </c>
      <c r="AAL18" s="9"/>
      <c r="AAM18" s="1">
        <v>12</v>
      </c>
      <c r="AAN18" s="2" t="s">
        <v>15</v>
      </c>
      <c r="AAO18" s="5">
        <v>16</v>
      </c>
      <c r="AAP18" s="5">
        <v>288000</v>
      </c>
      <c r="AAQ18" s="5">
        <v>0</v>
      </c>
      <c r="AAR18" s="5">
        <f t="shared" si="105"/>
        <v>288000</v>
      </c>
      <c r="AAS18" s="9"/>
      <c r="AAT18" s="1">
        <v>12</v>
      </c>
      <c r="AAU18" s="2" t="s">
        <v>15</v>
      </c>
      <c r="AAV18" s="5">
        <v>0</v>
      </c>
      <c r="AAW18" s="5">
        <v>0</v>
      </c>
      <c r="AAX18" s="5">
        <v>0</v>
      </c>
      <c r="AAY18" s="5">
        <f t="shared" si="106"/>
        <v>0</v>
      </c>
      <c r="AAZ18" s="9"/>
      <c r="ABA18" s="1">
        <v>12</v>
      </c>
      <c r="ABB18" s="2" t="s">
        <v>15</v>
      </c>
      <c r="ABC18" s="5">
        <v>0</v>
      </c>
      <c r="ABD18" s="5">
        <v>0</v>
      </c>
      <c r="ABE18" s="5">
        <v>0</v>
      </c>
      <c r="ABF18" s="5">
        <f t="shared" si="107"/>
        <v>0</v>
      </c>
      <c r="ABG18" s="9"/>
      <c r="ABH18" s="1">
        <v>12</v>
      </c>
      <c r="ABI18" s="2" t="s">
        <v>15</v>
      </c>
      <c r="ABJ18" s="5">
        <v>0</v>
      </c>
      <c r="ABK18" s="5">
        <v>0</v>
      </c>
      <c r="ABL18" s="5">
        <v>0</v>
      </c>
      <c r="ABM18" s="5">
        <f t="shared" si="108"/>
        <v>0</v>
      </c>
      <c r="ABN18" s="9"/>
      <c r="ABO18" s="1">
        <v>12</v>
      </c>
      <c r="ABP18" s="2" t="s">
        <v>15</v>
      </c>
      <c r="ABQ18" s="5">
        <v>0</v>
      </c>
      <c r="ABR18" s="5">
        <v>0</v>
      </c>
      <c r="ABS18" s="5">
        <v>0</v>
      </c>
      <c r="ABT18" s="5">
        <f t="shared" si="109"/>
        <v>0</v>
      </c>
      <c r="ABU18" s="9"/>
      <c r="ABV18" s="1">
        <v>12</v>
      </c>
      <c r="ABW18" s="2" t="s">
        <v>15</v>
      </c>
      <c r="ABX18" s="5">
        <v>0</v>
      </c>
      <c r="ABY18" s="5">
        <f t="shared" si="0"/>
        <v>8186000.8706293711</v>
      </c>
      <c r="ABZ18" s="5">
        <f t="shared" si="1"/>
        <v>140000</v>
      </c>
      <c r="ACA18" s="5">
        <f t="shared" si="2"/>
        <v>8326000.8706293711</v>
      </c>
      <c r="ACB18" s="9"/>
    </row>
    <row r="19" spans="1:756" ht="16.5" hidden="1">
      <c r="A19" s="1">
        <v>13</v>
      </c>
      <c r="B19" s="2" t="s">
        <v>16</v>
      </c>
      <c r="C19" s="5">
        <v>0</v>
      </c>
      <c r="D19" s="5">
        <v>0</v>
      </c>
      <c r="E19" s="5">
        <v>0</v>
      </c>
      <c r="F19" s="5">
        <f t="shared" si="3"/>
        <v>0</v>
      </c>
      <c r="G19" s="9"/>
      <c r="H19" s="1">
        <v>13</v>
      </c>
      <c r="I19" s="2" t="s">
        <v>16</v>
      </c>
      <c r="J19" s="5">
        <v>1</v>
      </c>
      <c r="K19" s="5">
        <v>240000</v>
      </c>
      <c r="L19" s="5">
        <v>0</v>
      </c>
      <c r="M19" s="5">
        <f t="shared" si="4"/>
        <v>240000</v>
      </c>
      <c r="N19" s="9"/>
      <c r="O19" s="1">
        <v>13</v>
      </c>
      <c r="P19" s="2" t="s">
        <v>16</v>
      </c>
      <c r="Q19" s="5">
        <v>0</v>
      </c>
      <c r="R19" s="5">
        <v>0</v>
      </c>
      <c r="S19" s="5">
        <v>0</v>
      </c>
      <c r="T19" s="5">
        <f t="shared" si="5"/>
        <v>0</v>
      </c>
      <c r="U19" s="9"/>
      <c r="V19" s="1">
        <v>13</v>
      </c>
      <c r="W19" s="2" t="s">
        <v>16</v>
      </c>
      <c r="X19" s="5">
        <v>1</v>
      </c>
      <c r="Y19" s="5">
        <v>14100</v>
      </c>
      <c r="Z19" s="5">
        <v>0</v>
      </c>
      <c r="AA19" s="5">
        <f t="shared" si="6"/>
        <v>14100</v>
      </c>
      <c r="AB19" s="9"/>
      <c r="AC19" s="1">
        <v>13</v>
      </c>
      <c r="AD19" s="2" t="s">
        <v>16</v>
      </c>
      <c r="AE19" s="5">
        <v>0</v>
      </c>
      <c r="AF19" s="5">
        <v>0</v>
      </c>
      <c r="AG19" s="5">
        <v>0</v>
      </c>
      <c r="AH19" s="5">
        <f t="shared" si="7"/>
        <v>0</v>
      </c>
      <c r="AI19" s="9"/>
      <c r="AJ19" s="1">
        <v>13</v>
      </c>
      <c r="AK19" s="2" t="s">
        <v>16</v>
      </c>
      <c r="AL19" s="5"/>
      <c r="AM19" s="5">
        <v>0</v>
      </c>
      <c r="AN19" s="5">
        <v>0</v>
      </c>
      <c r="AO19" s="5">
        <f t="shared" si="8"/>
        <v>0</v>
      </c>
      <c r="AP19" s="9"/>
      <c r="AQ19" s="1">
        <v>13</v>
      </c>
      <c r="AR19" s="2" t="s">
        <v>16</v>
      </c>
      <c r="AS19" s="5">
        <v>0</v>
      </c>
      <c r="AT19" s="5">
        <v>0</v>
      </c>
      <c r="AU19" s="5">
        <v>0</v>
      </c>
      <c r="AV19" s="5">
        <f t="shared" si="9"/>
        <v>0</v>
      </c>
      <c r="AW19" s="9"/>
      <c r="AX19" s="1">
        <v>13</v>
      </c>
      <c r="AY19" s="2" t="s">
        <v>16</v>
      </c>
      <c r="AZ19" s="5">
        <v>4</v>
      </c>
      <c r="BA19" s="5">
        <v>795600</v>
      </c>
      <c r="BB19" s="5">
        <v>0</v>
      </c>
      <c r="BC19" s="5">
        <f t="shared" si="10"/>
        <v>795600</v>
      </c>
      <c r="BD19" s="9"/>
      <c r="BE19" s="1">
        <v>13</v>
      </c>
      <c r="BF19" s="2" t="s">
        <v>16</v>
      </c>
      <c r="BG19" s="5">
        <v>0</v>
      </c>
      <c r="BH19" s="5">
        <v>0</v>
      </c>
      <c r="BI19" s="5">
        <v>0</v>
      </c>
      <c r="BJ19" s="5">
        <f t="shared" si="11"/>
        <v>0</v>
      </c>
      <c r="BK19" s="9"/>
      <c r="BL19" s="1">
        <v>13</v>
      </c>
      <c r="BM19" s="2" t="s">
        <v>16</v>
      </c>
      <c r="BN19" s="5">
        <v>0</v>
      </c>
      <c r="BO19" s="5">
        <v>0</v>
      </c>
      <c r="BP19" s="5">
        <v>0</v>
      </c>
      <c r="BQ19" s="5">
        <f t="shared" si="12"/>
        <v>0</v>
      </c>
      <c r="BR19" s="9"/>
      <c r="BS19" s="1">
        <v>13</v>
      </c>
      <c r="BT19" s="2" t="s">
        <v>16</v>
      </c>
      <c r="BU19" s="5">
        <v>0</v>
      </c>
      <c r="BV19" s="5">
        <v>0</v>
      </c>
      <c r="BW19" s="5">
        <v>0</v>
      </c>
      <c r="BX19" s="5">
        <f t="shared" si="13"/>
        <v>0</v>
      </c>
      <c r="BY19" s="9"/>
      <c r="BZ19" s="1">
        <v>13</v>
      </c>
      <c r="CA19" s="2" t="s">
        <v>16</v>
      </c>
      <c r="CB19" s="5">
        <v>0</v>
      </c>
      <c r="CC19" s="5">
        <v>0</v>
      </c>
      <c r="CD19" s="5">
        <v>0</v>
      </c>
      <c r="CE19" s="5">
        <f t="shared" si="14"/>
        <v>0</v>
      </c>
      <c r="CF19" s="9"/>
      <c r="CG19" s="1">
        <v>13</v>
      </c>
      <c r="CH19" s="2" t="s">
        <v>16</v>
      </c>
      <c r="CI19" s="5">
        <v>0</v>
      </c>
      <c r="CJ19" s="5">
        <v>0</v>
      </c>
      <c r="CK19" s="5">
        <v>0</v>
      </c>
      <c r="CL19" s="5">
        <f t="shared" si="15"/>
        <v>0</v>
      </c>
      <c r="CM19" s="9"/>
      <c r="CN19" s="1">
        <v>13</v>
      </c>
      <c r="CO19" s="2" t="s">
        <v>16</v>
      </c>
      <c r="CP19" s="5">
        <v>0</v>
      </c>
      <c r="CQ19" s="5">
        <v>0</v>
      </c>
      <c r="CR19" s="5">
        <v>0</v>
      </c>
      <c r="CS19" s="5">
        <f t="shared" si="16"/>
        <v>0</v>
      </c>
      <c r="CT19" s="9"/>
      <c r="CU19" s="1">
        <v>13</v>
      </c>
      <c r="CV19" s="2" t="s">
        <v>16</v>
      </c>
      <c r="CW19" s="5">
        <v>0</v>
      </c>
      <c r="CX19" s="5">
        <v>0</v>
      </c>
      <c r="CY19" s="5">
        <v>0</v>
      </c>
      <c r="CZ19" s="5">
        <f t="shared" si="17"/>
        <v>0</v>
      </c>
      <c r="DA19" s="9"/>
      <c r="DB19" s="1">
        <v>13</v>
      </c>
      <c r="DC19" s="2" t="s">
        <v>16</v>
      </c>
      <c r="DD19" s="5">
        <v>7</v>
      </c>
      <c r="DE19" s="5">
        <v>515550</v>
      </c>
      <c r="DF19" s="5">
        <v>0</v>
      </c>
      <c r="DG19" s="5">
        <f t="shared" si="18"/>
        <v>515550</v>
      </c>
      <c r="DH19" s="9"/>
      <c r="DI19" s="1">
        <v>13</v>
      </c>
      <c r="DJ19" s="2" t="s">
        <v>16</v>
      </c>
      <c r="DK19" s="5">
        <v>0</v>
      </c>
      <c r="DL19" s="5">
        <v>0</v>
      </c>
      <c r="DM19" s="5">
        <v>0</v>
      </c>
      <c r="DN19" s="5">
        <f t="shared" si="19"/>
        <v>0</v>
      </c>
      <c r="DO19" s="9"/>
      <c r="DP19" s="1">
        <v>13</v>
      </c>
      <c r="DQ19" s="2" t="s">
        <v>16</v>
      </c>
      <c r="DR19" s="5">
        <v>0</v>
      </c>
      <c r="DS19" s="5">
        <v>0</v>
      </c>
      <c r="DT19" s="5">
        <v>0</v>
      </c>
      <c r="DU19" s="5">
        <f t="shared" si="20"/>
        <v>0</v>
      </c>
      <c r="DV19" s="9"/>
      <c r="DW19" s="1">
        <v>13</v>
      </c>
      <c r="DX19" s="2" t="s">
        <v>16</v>
      </c>
      <c r="DY19" s="5">
        <v>1</v>
      </c>
      <c r="DZ19" s="5">
        <v>192500</v>
      </c>
      <c r="EA19" s="5">
        <v>0</v>
      </c>
      <c r="EB19" s="5">
        <f t="shared" si="21"/>
        <v>192500</v>
      </c>
      <c r="EC19" s="9"/>
      <c r="ED19" s="1">
        <v>13</v>
      </c>
      <c r="EE19" s="2" t="s">
        <v>16</v>
      </c>
      <c r="EF19" s="5">
        <v>1763</v>
      </c>
      <c r="EG19" s="5">
        <v>68950</v>
      </c>
      <c r="EH19" s="5">
        <v>0</v>
      </c>
      <c r="EI19" s="5">
        <f t="shared" si="22"/>
        <v>68950</v>
      </c>
      <c r="EJ19" s="9"/>
      <c r="EK19" s="1">
        <v>13</v>
      </c>
      <c r="EL19" s="2" t="s">
        <v>16</v>
      </c>
      <c r="EM19" s="5">
        <v>11</v>
      </c>
      <c r="EN19" s="5">
        <v>75000</v>
      </c>
      <c r="EO19" s="5">
        <v>0</v>
      </c>
      <c r="EP19" s="5">
        <f t="shared" si="23"/>
        <v>75000</v>
      </c>
      <c r="EQ19" s="9"/>
      <c r="ER19" s="1">
        <v>13</v>
      </c>
      <c r="ES19" s="2" t="s">
        <v>16</v>
      </c>
      <c r="ET19" s="5">
        <v>12</v>
      </c>
      <c r="EU19" s="5">
        <v>53000</v>
      </c>
      <c r="EV19" s="5">
        <v>0</v>
      </c>
      <c r="EW19" s="5">
        <f t="shared" si="24"/>
        <v>53000</v>
      </c>
      <c r="EX19" s="9"/>
      <c r="EY19" s="1">
        <v>13</v>
      </c>
      <c r="EZ19" s="2" t="s">
        <v>16</v>
      </c>
      <c r="FA19" s="5">
        <v>0</v>
      </c>
      <c r="FB19" s="5">
        <v>0</v>
      </c>
      <c r="FC19" s="5">
        <v>0</v>
      </c>
      <c r="FD19" s="5">
        <f t="shared" si="25"/>
        <v>0</v>
      </c>
      <c r="FE19" s="9"/>
      <c r="FF19" s="1">
        <v>13</v>
      </c>
      <c r="FG19" s="2" t="s">
        <v>16</v>
      </c>
      <c r="FH19" s="5">
        <v>0</v>
      </c>
      <c r="FI19" s="5">
        <v>0</v>
      </c>
      <c r="FJ19" s="5">
        <v>0</v>
      </c>
      <c r="FK19" s="5">
        <f t="shared" si="26"/>
        <v>0</v>
      </c>
      <c r="FL19" s="9"/>
      <c r="FM19" s="1">
        <v>13</v>
      </c>
      <c r="FN19" s="2" t="s">
        <v>16</v>
      </c>
      <c r="FO19" s="5">
        <v>0</v>
      </c>
      <c r="FP19" s="5">
        <v>0</v>
      </c>
      <c r="FQ19" s="5">
        <v>0</v>
      </c>
      <c r="FR19" s="5">
        <f t="shared" si="27"/>
        <v>0</v>
      </c>
      <c r="FS19" s="9"/>
      <c r="FT19" s="1">
        <v>13</v>
      </c>
      <c r="FU19" s="2" t="s">
        <v>16</v>
      </c>
      <c r="FV19" s="5">
        <v>1</v>
      </c>
      <c r="FW19" s="5">
        <v>45000</v>
      </c>
      <c r="FX19" s="5">
        <v>0</v>
      </c>
      <c r="FY19" s="5">
        <f t="shared" si="28"/>
        <v>45000</v>
      </c>
      <c r="FZ19" s="9"/>
      <c r="GA19" s="1">
        <v>13</v>
      </c>
      <c r="GB19" s="2" t="s">
        <v>16</v>
      </c>
      <c r="GC19" s="5">
        <v>1</v>
      </c>
      <c r="GD19" s="5">
        <v>90200</v>
      </c>
      <c r="GE19" s="5">
        <v>0</v>
      </c>
      <c r="GF19" s="5">
        <f t="shared" si="29"/>
        <v>90200</v>
      </c>
      <c r="GG19" s="9"/>
      <c r="GH19" s="1">
        <v>13</v>
      </c>
      <c r="GI19" s="2" t="s">
        <v>16</v>
      </c>
      <c r="GJ19" s="5">
        <v>1</v>
      </c>
      <c r="GK19" s="5">
        <v>68100</v>
      </c>
      <c r="GL19" s="5">
        <v>0</v>
      </c>
      <c r="GM19" s="5">
        <f t="shared" si="30"/>
        <v>68100</v>
      </c>
      <c r="GN19" s="9"/>
      <c r="GO19" s="1">
        <v>13</v>
      </c>
      <c r="GP19" s="2" t="s">
        <v>16</v>
      </c>
      <c r="GQ19" s="5">
        <v>0</v>
      </c>
      <c r="GR19" s="5">
        <v>0</v>
      </c>
      <c r="GS19" s="5">
        <v>0</v>
      </c>
      <c r="GT19" s="5">
        <f t="shared" si="31"/>
        <v>0</v>
      </c>
      <c r="GU19" s="9"/>
      <c r="GV19" s="1">
        <v>13</v>
      </c>
      <c r="GW19" s="2" t="s">
        <v>16</v>
      </c>
      <c r="GX19" s="5">
        <v>0</v>
      </c>
      <c r="GY19" s="5">
        <v>0</v>
      </c>
      <c r="GZ19" s="5">
        <v>0</v>
      </c>
      <c r="HA19" s="5">
        <f t="shared" si="32"/>
        <v>0</v>
      </c>
      <c r="HB19" s="9"/>
      <c r="HC19" s="1">
        <v>13</v>
      </c>
      <c r="HD19" s="2" t="s">
        <v>16</v>
      </c>
      <c r="HE19" s="5">
        <v>1</v>
      </c>
      <c r="HF19" s="5">
        <v>139900</v>
      </c>
      <c r="HG19" s="5">
        <v>0</v>
      </c>
      <c r="HH19" s="5">
        <f t="shared" si="33"/>
        <v>139900</v>
      </c>
      <c r="HI19" s="9"/>
      <c r="HJ19" s="1">
        <v>13</v>
      </c>
      <c r="HK19" s="2" t="s">
        <v>16</v>
      </c>
      <c r="HL19" s="5">
        <v>0</v>
      </c>
      <c r="HM19" s="5">
        <v>292150</v>
      </c>
      <c r="HN19" s="5">
        <v>0</v>
      </c>
      <c r="HO19" s="5">
        <f t="shared" si="34"/>
        <v>292150</v>
      </c>
      <c r="HP19" s="9"/>
      <c r="HQ19" s="1">
        <v>13</v>
      </c>
      <c r="HR19" s="2" t="s">
        <v>16</v>
      </c>
      <c r="HS19" s="5">
        <v>0</v>
      </c>
      <c r="HT19" s="5">
        <v>0</v>
      </c>
      <c r="HU19" s="5">
        <v>0</v>
      </c>
      <c r="HV19" s="5">
        <f t="shared" si="35"/>
        <v>0</v>
      </c>
      <c r="HW19" s="9"/>
      <c r="HX19" s="1">
        <v>13</v>
      </c>
      <c r="HY19" s="2" t="s">
        <v>16</v>
      </c>
      <c r="HZ19" s="5">
        <v>1</v>
      </c>
      <c r="IA19" s="5">
        <v>10000</v>
      </c>
      <c r="IB19" s="5">
        <v>0</v>
      </c>
      <c r="IC19" s="5">
        <f t="shared" si="36"/>
        <v>10000</v>
      </c>
      <c r="ID19" s="9"/>
      <c r="IE19" s="1">
        <v>13</v>
      </c>
      <c r="IF19" s="2" t="s">
        <v>16</v>
      </c>
      <c r="IG19" s="5">
        <v>0</v>
      </c>
      <c r="IH19" s="5">
        <v>37500</v>
      </c>
      <c r="II19" s="5">
        <v>0</v>
      </c>
      <c r="IJ19" s="5">
        <f t="shared" si="37"/>
        <v>37500</v>
      </c>
      <c r="IK19" s="9"/>
      <c r="IL19" s="1">
        <v>13</v>
      </c>
      <c r="IM19" s="2" t="s">
        <v>16</v>
      </c>
      <c r="IN19" s="5">
        <v>10</v>
      </c>
      <c r="IO19" s="5">
        <v>100000</v>
      </c>
      <c r="IP19" s="5">
        <v>0</v>
      </c>
      <c r="IQ19" s="5">
        <f t="shared" si="38"/>
        <v>100000</v>
      </c>
      <c r="IR19" s="9"/>
      <c r="IS19" s="1">
        <v>13</v>
      </c>
      <c r="IT19" s="2" t="s">
        <v>16</v>
      </c>
      <c r="IU19" s="5">
        <v>1</v>
      </c>
      <c r="IV19" s="5">
        <v>20000</v>
      </c>
      <c r="IW19" s="5">
        <v>0</v>
      </c>
      <c r="IX19" s="5">
        <f t="shared" si="39"/>
        <v>20000</v>
      </c>
      <c r="IY19" s="9"/>
      <c r="IZ19" s="1">
        <v>13</v>
      </c>
      <c r="JA19" s="2" t="s">
        <v>16</v>
      </c>
      <c r="JB19" s="5">
        <v>0</v>
      </c>
      <c r="JC19" s="5">
        <v>0</v>
      </c>
      <c r="JD19" s="5">
        <v>0</v>
      </c>
      <c r="JE19" s="5">
        <f t="shared" si="40"/>
        <v>0</v>
      </c>
      <c r="JF19" s="9"/>
      <c r="JG19" s="1">
        <v>13</v>
      </c>
      <c r="JH19" s="2" t="s">
        <v>16</v>
      </c>
      <c r="JI19" s="5">
        <v>0</v>
      </c>
      <c r="JJ19" s="5">
        <v>0</v>
      </c>
      <c r="JK19" s="5">
        <v>0</v>
      </c>
      <c r="JL19" s="5">
        <f t="shared" si="41"/>
        <v>0</v>
      </c>
      <c r="JM19" s="9"/>
      <c r="JN19" s="1">
        <v>13</v>
      </c>
      <c r="JO19" s="2" t="s">
        <v>16</v>
      </c>
      <c r="JP19" s="5">
        <v>0</v>
      </c>
      <c r="JQ19" s="5">
        <v>0</v>
      </c>
      <c r="JR19" s="5">
        <v>0</v>
      </c>
      <c r="JS19" s="5">
        <f t="shared" si="42"/>
        <v>0</v>
      </c>
      <c r="JT19" s="9"/>
      <c r="JU19" s="1">
        <v>13</v>
      </c>
      <c r="JV19" s="2" t="s">
        <v>16</v>
      </c>
      <c r="JW19" s="5">
        <v>0</v>
      </c>
      <c r="JX19" s="5">
        <v>0</v>
      </c>
      <c r="JY19" s="5">
        <v>0</v>
      </c>
      <c r="JZ19" s="5">
        <f t="shared" si="43"/>
        <v>0</v>
      </c>
      <c r="KA19" s="9"/>
      <c r="KB19" s="1">
        <v>13</v>
      </c>
      <c r="KC19" s="2" t="s">
        <v>16</v>
      </c>
      <c r="KD19" s="5">
        <v>0</v>
      </c>
      <c r="KE19" s="5">
        <v>0</v>
      </c>
      <c r="KF19" s="5">
        <v>0</v>
      </c>
      <c r="KG19" s="5">
        <f t="shared" si="44"/>
        <v>0</v>
      </c>
      <c r="KH19" s="9"/>
      <c r="KI19" s="1">
        <v>13</v>
      </c>
      <c r="KJ19" s="2" t="s">
        <v>16</v>
      </c>
      <c r="KK19" s="5">
        <v>0</v>
      </c>
      <c r="KL19" s="5">
        <v>0</v>
      </c>
      <c r="KM19" s="5">
        <v>0</v>
      </c>
      <c r="KN19" s="5">
        <f t="shared" si="45"/>
        <v>0</v>
      </c>
      <c r="KO19" s="9"/>
      <c r="KP19" s="1">
        <v>13</v>
      </c>
      <c r="KQ19" s="2" t="s">
        <v>16</v>
      </c>
      <c r="KR19" s="5">
        <v>4</v>
      </c>
      <c r="KS19" s="5">
        <v>130000</v>
      </c>
      <c r="KT19" s="5">
        <v>0</v>
      </c>
      <c r="KU19" s="5">
        <f t="shared" si="46"/>
        <v>130000</v>
      </c>
      <c r="KV19" s="9"/>
      <c r="KW19" s="1">
        <v>13</v>
      </c>
      <c r="KX19" s="2" t="s">
        <v>16</v>
      </c>
      <c r="KY19" s="5">
        <v>4</v>
      </c>
      <c r="KZ19" s="5">
        <v>130000</v>
      </c>
      <c r="LA19" s="5">
        <v>0</v>
      </c>
      <c r="LB19" s="5">
        <f t="shared" si="47"/>
        <v>130000</v>
      </c>
      <c r="LC19" s="9"/>
      <c r="LD19" s="1">
        <v>13</v>
      </c>
      <c r="LE19" s="2" t="s">
        <v>16</v>
      </c>
      <c r="LF19" s="5">
        <v>1</v>
      </c>
      <c r="LG19" s="5">
        <v>135000</v>
      </c>
      <c r="LH19" s="5">
        <v>0</v>
      </c>
      <c r="LI19" s="5">
        <f t="shared" si="48"/>
        <v>135000</v>
      </c>
      <c r="LJ19" s="9"/>
      <c r="LK19" s="1">
        <v>13</v>
      </c>
      <c r="LL19" s="2" t="s">
        <v>16</v>
      </c>
      <c r="LM19" s="5">
        <v>1</v>
      </c>
      <c r="LN19" s="5">
        <v>38500</v>
      </c>
      <c r="LO19" s="5">
        <v>0</v>
      </c>
      <c r="LP19" s="5">
        <f t="shared" si="49"/>
        <v>38500</v>
      </c>
      <c r="LQ19" s="9"/>
      <c r="LR19" s="1">
        <v>13</v>
      </c>
      <c r="LS19" s="2" t="s">
        <v>16</v>
      </c>
      <c r="LT19" s="5">
        <v>2</v>
      </c>
      <c r="LU19" s="5">
        <v>20000</v>
      </c>
      <c r="LV19" s="5">
        <v>0</v>
      </c>
      <c r="LW19" s="5">
        <f t="shared" si="50"/>
        <v>20000</v>
      </c>
      <c r="LX19" s="9"/>
      <c r="LY19" s="1">
        <v>13</v>
      </c>
      <c r="LZ19" s="2" t="s">
        <v>16</v>
      </c>
      <c r="MA19" s="5">
        <v>0</v>
      </c>
      <c r="MB19" s="5">
        <v>0</v>
      </c>
      <c r="MC19" s="5">
        <v>0</v>
      </c>
      <c r="MD19" s="5">
        <f t="shared" si="51"/>
        <v>0</v>
      </c>
      <c r="ME19" s="9"/>
      <c r="MF19" s="1">
        <v>13</v>
      </c>
      <c r="MG19" s="2" t="s">
        <v>16</v>
      </c>
      <c r="MH19" s="5">
        <v>0</v>
      </c>
      <c r="MI19" s="5">
        <v>0</v>
      </c>
      <c r="MJ19" s="5">
        <v>0</v>
      </c>
      <c r="MK19" s="5">
        <f t="shared" si="52"/>
        <v>0</v>
      </c>
      <c r="ML19" s="9"/>
      <c r="MM19" s="1">
        <v>13</v>
      </c>
      <c r="MN19" s="2" t="s">
        <v>16</v>
      </c>
      <c r="MO19" s="5">
        <v>0</v>
      </c>
      <c r="MP19" s="5">
        <v>0</v>
      </c>
      <c r="MQ19" s="5">
        <v>0</v>
      </c>
      <c r="MR19" s="5">
        <f t="shared" si="53"/>
        <v>0</v>
      </c>
      <c r="MS19" s="9"/>
      <c r="MT19" s="1">
        <v>13</v>
      </c>
      <c r="MU19" s="2" t="s">
        <v>16</v>
      </c>
      <c r="MV19" s="5">
        <v>7</v>
      </c>
      <c r="MW19" s="5">
        <v>351400</v>
      </c>
      <c r="MX19" s="5">
        <v>0</v>
      </c>
      <c r="MY19" s="5">
        <f t="shared" si="54"/>
        <v>351400</v>
      </c>
      <c r="MZ19" s="9"/>
      <c r="NA19" s="1">
        <v>13</v>
      </c>
      <c r="NB19" s="2" t="s">
        <v>16</v>
      </c>
      <c r="NC19" s="5">
        <v>3</v>
      </c>
      <c r="ND19" s="5">
        <v>17812.5</v>
      </c>
      <c r="NE19" s="5">
        <v>0</v>
      </c>
      <c r="NF19" s="5">
        <f t="shared" si="55"/>
        <v>17812.5</v>
      </c>
      <c r="NG19" s="9"/>
      <c r="NH19" s="1">
        <v>13</v>
      </c>
      <c r="NI19" s="2" t="s">
        <v>16</v>
      </c>
      <c r="NJ19" s="5">
        <v>81</v>
      </c>
      <c r="NK19" s="5">
        <v>129626.14308768172</v>
      </c>
      <c r="NL19" s="5">
        <v>0</v>
      </c>
      <c r="NM19" s="5">
        <f t="shared" si="56"/>
        <v>129626.14308768172</v>
      </c>
      <c r="NN19" s="9"/>
      <c r="NO19" s="1">
        <v>13</v>
      </c>
      <c r="NP19" s="2" t="s">
        <v>16</v>
      </c>
      <c r="NQ19" s="5">
        <v>4</v>
      </c>
      <c r="NR19" s="5">
        <v>78600</v>
      </c>
      <c r="NS19" s="5">
        <v>0</v>
      </c>
      <c r="NT19" s="5">
        <f t="shared" si="57"/>
        <v>78600</v>
      </c>
      <c r="NU19" s="9"/>
      <c r="NV19" s="1">
        <v>13</v>
      </c>
      <c r="NW19" s="2" t="s">
        <v>16</v>
      </c>
      <c r="NX19" s="5">
        <v>0</v>
      </c>
      <c r="NY19" s="5">
        <v>0</v>
      </c>
      <c r="NZ19" s="5">
        <v>0</v>
      </c>
      <c r="OA19" s="5">
        <f t="shared" si="58"/>
        <v>0</v>
      </c>
      <c r="OB19" s="9"/>
      <c r="OC19" s="1">
        <v>13</v>
      </c>
      <c r="OD19" s="2" t="s">
        <v>16</v>
      </c>
      <c r="OE19" s="5">
        <v>2</v>
      </c>
      <c r="OF19" s="5">
        <v>21500</v>
      </c>
      <c r="OG19" s="5">
        <v>0</v>
      </c>
      <c r="OH19" s="5">
        <f t="shared" si="59"/>
        <v>21500</v>
      </c>
      <c r="OI19" s="9"/>
      <c r="OJ19" s="1">
        <v>13</v>
      </c>
      <c r="OK19" s="2" t="s">
        <v>16</v>
      </c>
      <c r="OL19" s="5">
        <v>8.9333333333333336</v>
      </c>
      <c r="OM19" s="5">
        <v>81400</v>
      </c>
      <c r="ON19" s="5">
        <v>0</v>
      </c>
      <c r="OO19" s="5">
        <f t="shared" si="60"/>
        <v>81400</v>
      </c>
      <c r="OP19" s="9"/>
      <c r="OQ19" s="1">
        <v>13</v>
      </c>
      <c r="OR19" s="2" t="s">
        <v>16</v>
      </c>
      <c r="OS19" s="5">
        <v>0</v>
      </c>
      <c r="OT19" s="5">
        <v>0</v>
      </c>
      <c r="OU19" s="5">
        <v>0</v>
      </c>
      <c r="OV19" s="5">
        <f t="shared" si="61"/>
        <v>0</v>
      </c>
      <c r="OW19" s="9"/>
      <c r="OX19" s="1">
        <v>13</v>
      </c>
      <c r="OY19" s="2" t="s">
        <v>16</v>
      </c>
      <c r="OZ19" s="5">
        <v>0</v>
      </c>
      <c r="PA19" s="5">
        <v>1000000</v>
      </c>
      <c r="PB19" s="5">
        <v>0</v>
      </c>
      <c r="PC19" s="5">
        <f t="shared" si="62"/>
        <v>1000000</v>
      </c>
      <c r="PD19" s="9"/>
      <c r="PE19" s="1">
        <v>13</v>
      </c>
      <c r="PF19" s="2" t="s">
        <v>16</v>
      </c>
      <c r="PG19" s="5">
        <v>0</v>
      </c>
      <c r="PH19" s="5">
        <v>15000</v>
      </c>
      <c r="PI19" s="5">
        <v>0</v>
      </c>
      <c r="PJ19" s="5">
        <f t="shared" si="63"/>
        <v>15000</v>
      </c>
      <c r="PK19" s="9"/>
      <c r="PL19" s="1">
        <v>13</v>
      </c>
      <c r="PM19" s="2" t="s">
        <v>16</v>
      </c>
      <c r="PN19" s="5">
        <v>0</v>
      </c>
      <c r="PO19" s="5">
        <v>216828</v>
      </c>
      <c r="PP19" s="5">
        <v>0</v>
      </c>
      <c r="PQ19" s="5">
        <f t="shared" si="64"/>
        <v>216828</v>
      </c>
      <c r="PR19" s="9"/>
      <c r="PS19" s="1">
        <v>13</v>
      </c>
      <c r="PT19" s="2" t="s">
        <v>16</v>
      </c>
      <c r="PU19" s="5">
        <v>1</v>
      </c>
      <c r="PV19" s="5">
        <v>7200</v>
      </c>
      <c r="PW19" s="5">
        <v>0</v>
      </c>
      <c r="PX19" s="5">
        <f t="shared" si="65"/>
        <v>7200</v>
      </c>
      <c r="PY19" s="9"/>
      <c r="PZ19" s="1">
        <v>13</v>
      </c>
      <c r="QA19" s="2" t="s">
        <v>16</v>
      </c>
      <c r="QB19" s="5">
        <v>0</v>
      </c>
      <c r="QC19" s="5">
        <v>0</v>
      </c>
      <c r="QD19" s="5">
        <v>0</v>
      </c>
      <c r="QE19" s="5">
        <f t="shared" si="66"/>
        <v>0</v>
      </c>
      <c r="QF19" s="9"/>
      <c r="QG19" s="1">
        <v>13</v>
      </c>
      <c r="QH19" s="2" t="s">
        <v>16</v>
      </c>
      <c r="QI19" s="5">
        <v>1</v>
      </c>
      <c r="QJ19" s="5">
        <v>5000</v>
      </c>
      <c r="QK19" s="5">
        <v>0</v>
      </c>
      <c r="QL19" s="5">
        <f t="shared" si="67"/>
        <v>5000</v>
      </c>
      <c r="QM19" s="9"/>
      <c r="QN19" s="1">
        <v>13</v>
      </c>
      <c r="QO19" s="2" t="s">
        <v>16</v>
      </c>
      <c r="QP19" s="5">
        <v>0</v>
      </c>
      <c r="QQ19" s="5">
        <v>0</v>
      </c>
      <c r="QR19" s="5">
        <v>0</v>
      </c>
      <c r="QS19" s="5">
        <f t="shared" si="68"/>
        <v>0</v>
      </c>
      <c r="QT19" s="9"/>
      <c r="QU19" s="1">
        <v>13</v>
      </c>
      <c r="QV19" s="2" t="s">
        <v>16</v>
      </c>
      <c r="QW19" s="5">
        <v>0</v>
      </c>
      <c r="QX19" s="5">
        <v>0</v>
      </c>
      <c r="QY19" s="5">
        <v>0</v>
      </c>
      <c r="QZ19" s="5">
        <f t="shared" si="69"/>
        <v>0</v>
      </c>
      <c r="RA19" s="9"/>
      <c r="RB19" s="1">
        <v>13</v>
      </c>
      <c r="RC19" s="2" t="s">
        <v>16</v>
      </c>
      <c r="RD19" s="5">
        <v>0</v>
      </c>
      <c r="RE19" s="5">
        <v>0</v>
      </c>
      <c r="RF19" s="5">
        <v>0</v>
      </c>
      <c r="RG19" s="5">
        <f t="shared" si="70"/>
        <v>0</v>
      </c>
      <c r="RH19" s="9"/>
      <c r="RI19" s="1">
        <v>13</v>
      </c>
      <c r="RJ19" s="2" t="s">
        <v>16</v>
      </c>
      <c r="RK19" s="5">
        <v>73</v>
      </c>
      <c r="RL19" s="5">
        <v>13286</v>
      </c>
      <c r="RM19" s="5">
        <v>0</v>
      </c>
      <c r="RN19" s="5">
        <f t="shared" si="71"/>
        <v>13286</v>
      </c>
      <c r="RO19" s="9"/>
      <c r="RP19" s="1">
        <v>13</v>
      </c>
      <c r="RQ19" s="2" t="s">
        <v>16</v>
      </c>
      <c r="RR19" s="5">
        <v>2</v>
      </c>
      <c r="RS19" s="5">
        <v>9900</v>
      </c>
      <c r="RT19" s="5">
        <v>0</v>
      </c>
      <c r="RU19" s="5">
        <f t="shared" si="72"/>
        <v>9900</v>
      </c>
      <c r="RV19" s="9"/>
      <c r="RW19" s="1">
        <v>13</v>
      </c>
      <c r="RX19" s="2" t="s">
        <v>16</v>
      </c>
      <c r="RY19" s="5">
        <v>0</v>
      </c>
      <c r="RZ19" s="5">
        <v>0</v>
      </c>
      <c r="SA19" s="5">
        <v>0</v>
      </c>
      <c r="SB19" s="5">
        <f t="shared" si="73"/>
        <v>0</v>
      </c>
      <c r="SC19" s="9"/>
      <c r="SD19" s="1">
        <v>13</v>
      </c>
      <c r="SE19" s="2" t="s">
        <v>16</v>
      </c>
      <c r="SF19" s="5">
        <v>0</v>
      </c>
      <c r="SG19" s="5">
        <v>90000</v>
      </c>
      <c r="SH19" s="5">
        <v>0</v>
      </c>
      <c r="SI19" s="5">
        <f t="shared" si="74"/>
        <v>90000</v>
      </c>
      <c r="SJ19" s="9"/>
      <c r="SK19" s="1">
        <v>13</v>
      </c>
      <c r="SL19" s="2" t="s">
        <v>16</v>
      </c>
      <c r="SM19" s="5">
        <v>0</v>
      </c>
      <c r="SN19" s="5">
        <v>0</v>
      </c>
      <c r="SO19" s="5">
        <v>0</v>
      </c>
      <c r="SP19" s="5">
        <f t="shared" si="75"/>
        <v>0</v>
      </c>
      <c r="SQ19" s="9"/>
      <c r="SR19" s="1">
        <v>13</v>
      </c>
      <c r="SS19" s="2" t="s">
        <v>16</v>
      </c>
      <c r="ST19" s="5">
        <v>0</v>
      </c>
      <c r="SU19" s="5">
        <v>0</v>
      </c>
      <c r="SV19" s="5">
        <v>0</v>
      </c>
      <c r="SW19" s="5">
        <f t="shared" si="76"/>
        <v>0</v>
      </c>
      <c r="SX19" s="9"/>
      <c r="SY19" s="1">
        <v>13</v>
      </c>
      <c r="SZ19" s="2" t="s">
        <v>16</v>
      </c>
      <c r="TA19" s="5">
        <v>0</v>
      </c>
      <c r="TB19" s="5">
        <v>0</v>
      </c>
      <c r="TC19" s="5">
        <v>0</v>
      </c>
      <c r="TD19" s="5">
        <f t="shared" si="77"/>
        <v>0</v>
      </c>
      <c r="TE19" s="9"/>
      <c r="TF19" s="1">
        <v>13</v>
      </c>
      <c r="TG19" s="2" t="s">
        <v>16</v>
      </c>
      <c r="TH19" s="5">
        <v>0</v>
      </c>
      <c r="TI19" s="5">
        <v>0</v>
      </c>
      <c r="TJ19" s="5">
        <v>0</v>
      </c>
      <c r="TK19" s="5">
        <f t="shared" si="78"/>
        <v>0</v>
      </c>
      <c r="TL19" s="9"/>
      <c r="TM19" s="1">
        <v>13</v>
      </c>
      <c r="TN19" s="2" t="s">
        <v>16</v>
      </c>
      <c r="TO19" s="5">
        <v>0</v>
      </c>
      <c r="TP19" s="5">
        <v>0</v>
      </c>
      <c r="TQ19" s="5">
        <v>0</v>
      </c>
      <c r="TR19" s="5">
        <f t="shared" si="79"/>
        <v>0</v>
      </c>
      <c r="TS19" s="9"/>
      <c r="TT19" s="1">
        <v>13</v>
      </c>
      <c r="TU19" s="2" t="s">
        <v>16</v>
      </c>
      <c r="TV19" s="5">
        <v>2</v>
      </c>
      <c r="TW19" s="5">
        <v>67800</v>
      </c>
      <c r="TX19" s="5">
        <v>0</v>
      </c>
      <c r="TY19" s="5">
        <f t="shared" si="80"/>
        <v>67800</v>
      </c>
      <c r="TZ19" s="9"/>
      <c r="UA19" s="1">
        <v>13</v>
      </c>
      <c r="UB19" s="2" t="s">
        <v>16</v>
      </c>
      <c r="UC19" s="5">
        <v>10</v>
      </c>
      <c r="UD19" s="5">
        <v>35000</v>
      </c>
      <c r="UE19" s="5">
        <v>0</v>
      </c>
      <c r="UF19" s="5">
        <f t="shared" si="81"/>
        <v>35000</v>
      </c>
      <c r="UG19" s="9"/>
      <c r="UH19" s="1">
        <v>13</v>
      </c>
      <c r="UI19" s="2" t="s">
        <v>16</v>
      </c>
      <c r="UJ19" s="5">
        <v>0</v>
      </c>
      <c r="UK19" s="5">
        <v>0</v>
      </c>
      <c r="UL19" s="5">
        <v>0</v>
      </c>
      <c r="UM19" s="5">
        <f t="shared" si="82"/>
        <v>0</v>
      </c>
      <c r="UN19" s="9"/>
      <c r="UO19" s="1">
        <v>13</v>
      </c>
      <c r="UP19" s="2" t="s">
        <v>16</v>
      </c>
      <c r="UQ19" s="5">
        <v>0</v>
      </c>
      <c r="UR19" s="5">
        <v>0</v>
      </c>
      <c r="US19" s="5">
        <v>0</v>
      </c>
      <c r="UT19" s="5">
        <f t="shared" si="83"/>
        <v>0</v>
      </c>
      <c r="UU19" s="9"/>
      <c r="UV19" s="1">
        <v>13</v>
      </c>
      <c r="UW19" s="2" t="s">
        <v>16</v>
      </c>
      <c r="UX19" s="5">
        <v>0</v>
      </c>
      <c r="UY19" s="5">
        <v>100000</v>
      </c>
      <c r="UZ19" s="5">
        <v>0</v>
      </c>
      <c r="VA19" s="5">
        <f t="shared" si="84"/>
        <v>100000</v>
      </c>
      <c r="VB19" s="9"/>
      <c r="VC19" s="1">
        <v>13</v>
      </c>
      <c r="VD19" s="2" t="s">
        <v>16</v>
      </c>
      <c r="VE19" s="5">
        <v>1</v>
      </c>
      <c r="VF19" s="5">
        <v>40000</v>
      </c>
      <c r="VG19" s="5">
        <v>0</v>
      </c>
      <c r="VH19" s="5">
        <f t="shared" si="85"/>
        <v>40000</v>
      </c>
      <c r="VI19" s="9"/>
      <c r="VJ19" s="1">
        <v>13</v>
      </c>
      <c r="VK19" s="2" t="s">
        <v>16</v>
      </c>
      <c r="VL19" s="5">
        <v>1</v>
      </c>
      <c r="VM19" s="5">
        <v>55000</v>
      </c>
      <c r="VN19" s="5">
        <v>0</v>
      </c>
      <c r="VO19" s="5">
        <f t="shared" si="86"/>
        <v>55000</v>
      </c>
      <c r="VP19" s="9"/>
      <c r="VQ19" s="1">
        <v>13</v>
      </c>
      <c r="VR19" s="2" t="s">
        <v>16</v>
      </c>
      <c r="VS19" s="5">
        <v>0</v>
      </c>
      <c r="VT19" s="5">
        <v>0</v>
      </c>
      <c r="VU19" s="5">
        <v>0</v>
      </c>
      <c r="VV19" s="5">
        <f t="shared" si="87"/>
        <v>0</v>
      </c>
      <c r="VW19" s="9"/>
      <c r="VX19" s="1">
        <v>13</v>
      </c>
      <c r="VY19" s="2" t="s">
        <v>16</v>
      </c>
      <c r="VZ19" s="5">
        <v>0</v>
      </c>
      <c r="WA19" s="5">
        <v>0</v>
      </c>
      <c r="WB19" s="5">
        <v>0</v>
      </c>
      <c r="WC19" s="5">
        <f t="shared" si="88"/>
        <v>0</v>
      </c>
      <c r="WD19" s="9"/>
      <c r="WE19" s="1">
        <v>13</v>
      </c>
      <c r="WF19" s="2" t="s">
        <v>16</v>
      </c>
      <c r="WG19" s="5">
        <v>0</v>
      </c>
      <c r="WH19" s="5">
        <v>0</v>
      </c>
      <c r="WI19" s="5">
        <v>0</v>
      </c>
      <c r="WJ19" s="5">
        <f t="shared" si="89"/>
        <v>0</v>
      </c>
      <c r="WK19" s="9"/>
      <c r="WL19" s="1">
        <v>13</v>
      </c>
      <c r="WM19" s="2" t="s">
        <v>16</v>
      </c>
      <c r="WN19" s="5">
        <v>1</v>
      </c>
      <c r="WO19" s="5">
        <v>50000</v>
      </c>
      <c r="WP19" s="5">
        <v>0</v>
      </c>
      <c r="WQ19" s="5">
        <f t="shared" si="90"/>
        <v>50000</v>
      </c>
      <c r="WR19" s="9"/>
      <c r="WS19" s="1">
        <v>13</v>
      </c>
      <c r="WT19" s="2" t="s">
        <v>16</v>
      </c>
      <c r="WU19" s="5">
        <v>2</v>
      </c>
      <c r="WV19" s="5">
        <v>40000</v>
      </c>
      <c r="WW19" s="5">
        <v>0</v>
      </c>
      <c r="WX19" s="5">
        <f t="shared" si="91"/>
        <v>40000</v>
      </c>
      <c r="WY19" s="9"/>
      <c r="WZ19" s="1">
        <v>13</v>
      </c>
      <c r="XA19" s="2" t="s">
        <v>16</v>
      </c>
      <c r="XB19" s="5">
        <v>0</v>
      </c>
      <c r="XC19" s="5">
        <v>0</v>
      </c>
      <c r="XD19" s="5">
        <v>0</v>
      </c>
      <c r="XE19" s="5">
        <f t="shared" si="92"/>
        <v>0</v>
      </c>
      <c r="XF19" s="9"/>
      <c r="XG19" s="1">
        <v>13</v>
      </c>
      <c r="XH19" s="2" t="s">
        <v>16</v>
      </c>
      <c r="XI19" s="5">
        <v>0</v>
      </c>
      <c r="XJ19" s="5">
        <v>0</v>
      </c>
      <c r="XK19" s="5">
        <v>0</v>
      </c>
      <c r="XL19" s="5">
        <f t="shared" si="93"/>
        <v>0</v>
      </c>
      <c r="XM19" s="9"/>
      <c r="XN19" s="1">
        <v>13</v>
      </c>
      <c r="XO19" s="2" t="s">
        <v>16</v>
      </c>
      <c r="XP19" s="5">
        <v>1</v>
      </c>
      <c r="XQ19" s="5">
        <v>25000</v>
      </c>
      <c r="XR19" s="5">
        <v>0</v>
      </c>
      <c r="XS19" s="5">
        <f t="shared" si="94"/>
        <v>25000</v>
      </c>
      <c r="XT19" s="9"/>
      <c r="XU19" s="1">
        <v>13</v>
      </c>
      <c r="XV19" s="2" t="s">
        <v>16</v>
      </c>
      <c r="XW19" s="5">
        <v>0</v>
      </c>
      <c r="XX19" s="5">
        <v>20000</v>
      </c>
      <c r="XY19" s="5">
        <v>0</v>
      </c>
      <c r="XZ19" s="5">
        <f t="shared" si="95"/>
        <v>20000</v>
      </c>
      <c r="YA19" s="9"/>
      <c r="YB19" s="1">
        <v>13</v>
      </c>
      <c r="YC19" s="2" t="s">
        <v>16</v>
      </c>
      <c r="YD19" s="5">
        <v>0</v>
      </c>
      <c r="YE19" s="5">
        <v>0</v>
      </c>
      <c r="YF19" s="5">
        <v>0</v>
      </c>
      <c r="YG19" s="5">
        <f t="shared" si="96"/>
        <v>0</v>
      </c>
      <c r="YH19" s="9"/>
      <c r="YI19" s="1">
        <v>13</v>
      </c>
      <c r="YJ19" s="2" t="s">
        <v>16</v>
      </c>
      <c r="YK19" s="5">
        <v>3484</v>
      </c>
      <c r="YL19" s="5">
        <v>174200</v>
      </c>
      <c r="YM19" s="5">
        <v>0</v>
      </c>
      <c r="YN19" s="5">
        <f t="shared" si="97"/>
        <v>174200</v>
      </c>
      <c r="YO19" s="9"/>
      <c r="YP19" s="1">
        <v>13</v>
      </c>
      <c r="YQ19" s="2" t="s">
        <v>16</v>
      </c>
      <c r="YR19" s="5">
        <v>0</v>
      </c>
      <c r="YS19" s="5">
        <v>0</v>
      </c>
      <c r="YT19" s="5">
        <v>0</v>
      </c>
      <c r="YU19" s="5">
        <f t="shared" si="98"/>
        <v>0</v>
      </c>
      <c r="YV19" s="9"/>
      <c r="YW19" s="1">
        <v>13</v>
      </c>
      <c r="YX19" s="2" t="s">
        <v>16</v>
      </c>
      <c r="YY19" s="5">
        <v>0</v>
      </c>
      <c r="YZ19" s="5">
        <v>0</v>
      </c>
      <c r="ZA19" s="5">
        <v>0</v>
      </c>
      <c r="ZB19" s="5">
        <f t="shared" si="99"/>
        <v>0</v>
      </c>
      <c r="ZC19" s="9"/>
      <c r="ZD19" s="1">
        <v>13</v>
      </c>
      <c r="ZE19" s="2" t="s">
        <v>16</v>
      </c>
      <c r="ZF19" s="5">
        <v>1</v>
      </c>
      <c r="ZG19" s="5">
        <v>40000</v>
      </c>
      <c r="ZH19" s="5">
        <v>0</v>
      </c>
      <c r="ZI19" s="5">
        <f t="shared" si="100"/>
        <v>40000</v>
      </c>
      <c r="ZJ19" s="9"/>
      <c r="ZK19" s="1">
        <v>13</v>
      </c>
      <c r="ZL19" s="2" t="s">
        <v>16</v>
      </c>
      <c r="ZM19" s="5">
        <v>0</v>
      </c>
      <c r="ZN19" s="5">
        <v>0</v>
      </c>
      <c r="ZO19" s="5">
        <v>0</v>
      </c>
      <c r="ZP19" s="5">
        <f t="shared" si="101"/>
        <v>0</v>
      </c>
      <c r="ZQ19" s="9"/>
      <c r="ZR19" s="1">
        <v>13</v>
      </c>
      <c r="ZS19" s="2" t="s">
        <v>16</v>
      </c>
      <c r="ZT19" s="5">
        <v>2</v>
      </c>
      <c r="ZU19" s="5">
        <v>26000</v>
      </c>
      <c r="ZV19" s="5">
        <v>0</v>
      </c>
      <c r="ZW19" s="5">
        <f t="shared" si="102"/>
        <v>26000</v>
      </c>
      <c r="ZX19" s="9"/>
      <c r="ZY19" s="1">
        <v>13</v>
      </c>
      <c r="ZZ19" s="2" t="s">
        <v>16</v>
      </c>
      <c r="AAA19" s="5">
        <v>10</v>
      </c>
      <c r="AAB19" s="5">
        <v>89250</v>
      </c>
      <c r="AAC19" s="5">
        <v>0</v>
      </c>
      <c r="AAD19" s="5">
        <f t="shared" si="103"/>
        <v>89250</v>
      </c>
      <c r="AAE19" s="9"/>
      <c r="AAF19" s="1">
        <v>13</v>
      </c>
      <c r="AAG19" s="2" t="s">
        <v>16</v>
      </c>
      <c r="AAH19" s="5">
        <v>0</v>
      </c>
      <c r="AAI19" s="5">
        <v>0</v>
      </c>
      <c r="AAJ19" s="5">
        <v>0</v>
      </c>
      <c r="AAK19" s="5">
        <f t="shared" si="104"/>
        <v>0</v>
      </c>
      <c r="AAL19" s="9"/>
      <c r="AAM19" s="1">
        <v>13</v>
      </c>
      <c r="AAN19" s="2" t="s">
        <v>16</v>
      </c>
      <c r="AAO19" s="5">
        <v>12</v>
      </c>
      <c r="AAP19" s="5">
        <v>216000</v>
      </c>
      <c r="AAQ19" s="5">
        <v>0</v>
      </c>
      <c r="AAR19" s="5">
        <f t="shared" si="105"/>
        <v>216000</v>
      </c>
      <c r="AAS19" s="9"/>
      <c r="AAT19" s="1">
        <v>13</v>
      </c>
      <c r="AAU19" s="2" t="s">
        <v>16</v>
      </c>
      <c r="AAV19" s="5">
        <v>0</v>
      </c>
      <c r="AAW19" s="5">
        <v>0</v>
      </c>
      <c r="AAX19" s="5">
        <v>0</v>
      </c>
      <c r="AAY19" s="5">
        <f t="shared" si="106"/>
        <v>0</v>
      </c>
      <c r="AAZ19" s="9"/>
      <c r="ABA19" s="1">
        <v>13</v>
      </c>
      <c r="ABB19" s="2" t="s">
        <v>16</v>
      </c>
      <c r="ABC19" s="5">
        <v>2</v>
      </c>
      <c r="ABD19" s="5">
        <v>18600</v>
      </c>
      <c r="ABE19" s="5">
        <v>0</v>
      </c>
      <c r="ABF19" s="5">
        <f t="shared" si="107"/>
        <v>18600</v>
      </c>
      <c r="ABG19" s="9"/>
      <c r="ABH19" s="1">
        <v>13</v>
      </c>
      <c r="ABI19" s="2" t="s">
        <v>16</v>
      </c>
      <c r="ABJ19" s="5">
        <v>0</v>
      </c>
      <c r="ABK19" s="5">
        <v>0</v>
      </c>
      <c r="ABL19" s="5">
        <v>0</v>
      </c>
      <c r="ABM19" s="5">
        <f t="shared" si="108"/>
        <v>0</v>
      </c>
      <c r="ABN19" s="9"/>
      <c r="ABO19" s="1">
        <v>13</v>
      </c>
      <c r="ABP19" s="2" t="s">
        <v>16</v>
      </c>
      <c r="ABQ19" s="5">
        <v>0</v>
      </c>
      <c r="ABR19" s="5">
        <v>0</v>
      </c>
      <c r="ABS19" s="5">
        <v>0</v>
      </c>
      <c r="ABT19" s="5">
        <f t="shared" si="109"/>
        <v>0</v>
      </c>
      <c r="ABU19" s="9"/>
      <c r="ABV19" s="1">
        <v>13</v>
      </c>
      <c r="ABW19" s="2" t="s">
        <v>16</v>
      </c>
      <c r="ABX19" s="5">
        <v>0</v>
      </c>
      <c r="ABY19" s="5">
        <f t="shared" si="0"/>
        <v>6245452.6430876814</v>
      </c>
      <c r="ABZ19" s="5">
        <f t="shared" si="1"/>
        <v>0</v>
      </c>
      <c r="ACA19" s="5">
        <f t="shared" si="2"/>
        <v>6245452.6430876814</v>
      </c>
      <c r="ACB19" s="9"/>
    </row>
    <row r="20" spans="1:756" ht="16.5" hidden="1">
      <c r="A20" s="1">
        <v>14</v>
      </c>
      <c r="B20" s="2" t="s">
        <v>17</v>
      </c>
      <c r="C20" s="5">
        <v>0</v>
      </c>
      <c r="D20" s="5">
        <v>0</v>
      </c>
      <c r="E20" s="5">
        <v>0</v>
      </c>
      <c r="F20" s="5">
        <f t="shared" si="3"/>
        <v>0</v>
      </c>
      <c r="G20" s="9"/>
      <c r="H20" s="1">
        <v>14</v>
      </c>
      <c r="I20" s="2" t="s">
        <v>17</v>
      </c>
      <c r="J20" s="5">
        <v>1</v>
      </c>
      <c r="K20" s="5">
        <v>300000</v>
      </c>
      <c r="L20" s="5">
        <v>0</v>
      </c>
      <c r="M20" s="5">
        <f t="shared" si="4"/>
        <v>300000</v>
      </c>
      <c r="N20" s="9"/>
      <c r="O20" s="1">
        <v>14</v>
      </c>
      <c r="P20" s="2" t="s">
        <v>17</v>
      </c>
      <c r="Q20" s="5">
        <v>0</v>
      </c>
      <c r="R20" s="5">
        <v>0</v>
      </c>
      <c r="S20" s="5">
        <v>0</v>
      </c>
      <c r="T20" s="5">
        <f t="shared" si="5"/>
        <v>0</v>
      </c>
      <c r="U20" s="9"/>
      <c r="V20" s="1">
        <v>14</v>
      </c>
      <c r="W20" s="2" t="s">
        <v>17</v>
      </c>
      <c r="X20" s="5">
        <v>1</v>
      </c>
      <c r="Y20" s="5">
        <v>14100</v>
      </c>
      <c r="Z20" s="5">
        <v>0</v>
      </c>
      <c r="AA20" s="5">
        <f t="shared" si="6"/>
        <v>14100</v>
      </c>
      <c r="AB20" s="9"/>
      <c r="AC20" s="1">
        <v>14</v>
      </c>
      <c r="AD20" s="2" t="s">
        <v>17</v>
      </c>
      <c r="AE20" s="5">
        <v>0</v>
      </c>
      <c r="AF20" s="5">
        <v>0</v>
      </c>
      <c r="AG20" s="5">
        <v>0</v>
      </c>
      <c r="AH20" s="5">
        <f t="shared" si="7"/>
        <v>0</v>
      </c>
      <c r="AI20" s="9"/>
      <c r="AJ20" s="1">
        <v>14</v>
      </c>
      <c r="AK20" s="2" t="s">
        <v>17</v>
      </c>
      <c r="AL20" s="5"/>
      <c r="AM20" s="5">
        <v>0</v>
      </c>
      <c r="AN20" s="5">
        <v>0</v>
      </c>
      <c r="AO20" s="5">
        <f t="shared" si="8"/>
        <v>0</v>
      </c>
      <c r="AP20" s="9"/>
      <c r="AQ20" s="1">
        <v>14</v>
      </c>
      <c r="AR20" s="2" t="s">
        <v>17</v>
      </c>
      <c r="AS20" s="5">
        <v>0</v>
      </c>
      <c r="AT20" s="5">
        <v>0</v>
      </c>
      <c r="AU20" s="5">
        <v>0</v>
      </c>
      <c r="AV20" s="5">
        <f t="shared" si="9"/>
        <v>0</v>
      </c>
      <c r="AW20" s="9"/>
      <c r="AX20" s="1">
        <v>14</v>
      </c>
      <c r="AY20" s="2" t="s">
        <v>17</v>
      </c>
      <c r="AZ20" s="5">
        <v>4</v>
      </c>
      <c r="BA20" s="5">
        <v>795600</v>
      </c>
      <c r="BB20" s="5">
        <v>0</v>
      </c>
      <c r="BC20" s="5">
        <f t="shared" si="10"/>
        <v>795600</v>
      </c>
      <c r="BD20" s="9"/>
      <c r="BE20" s="1">
        <v>14</v>
      </c>
      <c r="BF20" s="2" t="s">
        <v>17</v>
      </c>
      <c r="BG20" s="5">
        <v>0</v>
      </c>
      <c r="BH20" s="5">
        <v>0</v>
      </c>
      <c r="BI20" s="5">
        <v>0</v>
      </c>
      <c r="BJ20" s="5">
        <f t="shared" si="11"/>
        <v>0</v>
      </c>
      <c r="BK20" s="9"/>
      <c r="BL20" s="1">
        <v>14</v>
      </c>
      <c r="BM20" s="2" t="s">
        <v>17</v>
      </c>
      <c r="BN20" s="5">
        <v>0</v>
      </c>
      <c r="BO20" s="5">
        <v>0</v>
      </c>
      <c r="BP20" s="5">
        <v>0</v>
      </c>
      <c r="BQ20" s="5">
        <f t="shared" si="12"/>
        <v>0</v>
      </c>
      <c r="BR20" s="9"/>
      <c r="BS20" s="1">
        <v>14</v>
      </c>
      <c r="BT20" s="2" t="s">
        <v>17</v>
      </c>
      <c r="BU20" s="5">
        <v>0</v>
      </c>
      <c r="BV20" s="5">
        <v>0</v>
      </c>
      <c r="BW20" s="5">
        <v>0</v>
      </c>
      <c r="BX20" s="5">
        <f t="shared" si="13"/>
        <v>0</v>
      </c>
      <c r="BY20" s="9"/>
      <c r="BZ20" s="1">
        <v>14</v>
      </c>
      <c r="CA20" s="2" t="s">
        <v>17</v>
      </c>
      <c r="CB20" s="5">
        <v>0</v>
      </c>
      <c r="CC20" s="5">
        <v>0</v>
      </c>
      <c r="CD20" s="5">
        <v>0</v>
      </c>
      <c r="CE20" s="5">
        <f t="shared" si="14"/>
        <v>0</v>
      </c>
      <c r="CF20" s="9"/>
      <c r="CG20" s="1">
        <v>14</v>
      </c>
      <c r="CH20" s="2" t="s">
        <v>17</v>
      </c>
      <c r="CI20" s="5">
        <v>0</v>
      </c>
      <c r="CJ20" s="5">
        <v>0</v>
      </c>
      <c r="CK20" s="5">
        <v>0</v>
      </c>
      <c r="CL20" s="5">
        <f t="shared" si="15"/>
        <v>0</v>
      </c>
      <c r="CM20" s="9"/>
      <c r="CN20" s="1">
        <v>14</v>
      </c>
      <c r="CO20" s="2" t="s">
        <v>17</v>
      </c>
      <c r="CP20" s="5">
        <v>0</v>
      </c>
      <c r="CQ20" s="5">
        <v>0</v>
      </c>
      <c r="CR20" s="5">
        <v>0</v>
      </c>
      <c r="CS20" s="5">
        <f t="shared" si="16"/>
        <v>0</v>
      </c>
      <c r="CT20" s="9"/>
      <c r="CU20" s="1">
        <v>14</v>
      </c>
      <c r="CV20" s="2" t="s">
        <v>17</v>
      </c>
      <c r="CW20" s="5">
        <v>0</v>
      </c>
      <c r="CX20" s="5">
        <v>0</v>
      </c>
      <c r="CY20" s="5">
        <v>0</v>
      </c>
      <c r="CZ20" s="5">
        <f t="shared" si="17"/>
        <v>0</v>
      </c>
      <c r="DA20" s="9"/>
      <c r="DB20" s="1">
        <v>14</v>
      </c>
      <c r="DC20" s="2" t="s">
        <v>17</v>
      </c>
      <c r="DD20" s="5">
        <v>3</v>
      </c>
      <c r="DE20" s="5">
        <v>220950</v>
      </c>
      <c r="DF20" s="5">
        <v>0</v>
      </c>
      <c r="DG20" s="5">
        <f t="shared" si="18"/>
        <v>220950</v>
      </c>
      <c r="DH20" s="9"/>
      <c r="DI20" s="1">
        <v>14</v>
      </c>
      <c r="DJ20" s="2" t="s">
        <v>17</v>
      </c>
      <c r="DK20" s="5">
        <v>0</v>
      </c>
      <c r="DL20" s="5">
        <v>0</v>
      </c>
      <c r="DM20" s="5">
        <v>0</v>
      </c>
      <c r="DN20" s="5">
        <f t="shared" si="19"/>
        <v>0</v>
      </c>
      <c r="DO20" s="9"/>
      <c r="DP20" s="1">
        <v>14</v>
      </c>
      <c r="DQ20" s="2" t="s">
        <v>17</v>
      </c>
      <c r="DR20" s="5">
        <v>0</v>
      </c>
      <c r="DS20" s="5">
        <v>0</v>
      </c>
      <c r="DT20" s="5">
        <v>0</v>
      </c>
      <c r="DU20" s="5">
        <f t="shared" si="20"/>
        <v>0</v>
      </c>
      <c r="DV20" s="9"/>
      <c r="DW20" s="1">
        <v>14</v>
      </c>
      <c r="DX20" s="2" t="s">
        <v>17</v>
      </c>
      <c r="DY20" s="5">
        <v>0</v>
      </c>
      <c r="DZ20" s="5">
        <v>0</v>
      </c>
      <c r="EA20" s="5">
        <v>0</v>
      </c>
      <c r="EB20" s="5">
        <f t="shared" si="21"/>
        <v>0</v>
      </c>
      <c r="EC20" s="9"/>
      <c r="ED20" s="1">
        <v>14</v>
      </c>
      <c r="EE20" s="2" t="s">
        <v>17</v>
      </c>
      <c r="EF20" s="5">
        <v>1243</v>
      </c>
      <c r="EG20" s="5">
        <v>49450</v>
      </c>
      <c r="EH20" s="5">
        <v>0</v>
      </c>
      <c r="EI20" s="5">
        <f t="shared" si="22"/>
        <v>49450</v>
      </c>
      <c r="EJ20" s="9"/>
      <c r="EK20" s="1">
        <v>14</v>
      </c>
      <c r="EL20" s="2" t="s">
        <v>17</v>
      </c>
      <c r="EM20" s="5">
        <v>8</v>
      </c>
      <c r="EN20" s="5">
        <v>64500</v>
      </c>
      <c r="EO20" s="5">
        <v>0</v>
      </c>
      <c r="EP20" s="5">
        <f t="shared" si="23"/>
        <v>64500</v>
      </c>
      <c r="EQ20" s="9"/>
      <c r="ER20" s="1">
        <v>14</v>
      </c>
      <c r="ES20" s="2" t="s">
        <v>17</v>
      </c>
      <c r="ET20" s="5">
        <v>8</v>
      </c>
      <c r="EU20" s="5">
        <v>49000</v>
      </c>
      <c r="EV20" s="5">
        <v>0</v>
      </c>
      <c r="EW20" s="5">
        <f t="shared" si="24"/>
        <v>49000</v>
      </c>
      <c r="EX20" s="9"/>
      <c r="EY20" s="1">
        <v>14</v>
      </c>
      <c r="EZ20" s="2" t="s">
        <v>17</v>
      </c>
      <c r="FA20" s="5">
        <v>0</v>
      </c>
      <c r="FB20" s="5">
        <v>0</v>
      </c>
      <c r="FC20" s="5">
        <v>0</v>
      </c>
      <c r="FD20" s="5">
        <f t="shared" si="25"/>
        <v>0</v>
      </c>
      <c r="FE20" s="9"/>
      <c r="FF20" s="1">
        <v>14</v>
      </c>
      <c r="FG20" s="2" t="s">
        <v>17</v>
      </c>
      <c r="FH20" s="5">
        <v>0</v>
      </c>
      <c r="FI20" s="5">
        <v>0</v>
      </c>
      <c r="FJ20" s="5">
        <v>0</v>
      </c>
      <c r="FK20" s="5">
        <f t="shared" si="26"/>
        <v>0</v>
      </c>
      <c r="FL20" s="9"/>
      <c r="FM20" s="1">
        <v>14</v>
      </c>
      <c r="FN20" s="2" t="s">
        <v>17</v>
      </c>
      <c r="FO20" s="5">
        <v>0</v>
      </c>
      <c r="FP20" s="5">
        <v>0</v>
      </c>
      <c r="FQ20" s="5">
        <v>0</v>
      </c>
      <c r="FR20" s="5">
        <f t="shared" si="27"/>
        <v>0</v>
      </c>
      <c r="FS20" s="9"/>
      <c r="FT20" s="1">
        <v>14</v>
      </c>
      <c r="FU20" s="2" t="s">
        <v>17</v>
      </c>
      <c r="FV20" s="5">
        <v>1</v>
      </c>
      <c r="FW20" s="5">
        <v>45000</v>
      </c>
      <c r="FX20" s="5">
        <v>0</v>
      </c>
      <c r="FY20" s="5">
        <f t="shared" si="28"/>
        <v>45000</v>
      </c>
      <c r="FZ20" s="9"/>
      <c r="GA20" s="1">
        <v>14</v>
      </c>
      <c r="GB20" s="2" t="s">
        <v>17</v>
      </c>
      <c r="GC20" s="5">
        <v>1</v>
      </c>
      <c r="GD20" s="5">
        <v>90200</v>
      </c>
      <c r="GE20" s="5">
        <v>0</v>
      </c>
      <c r="GF20" s="5">
        <f t="shared" si="29"/>
        <v>90200</v>
      </c>
      <c r="GG20" s="9"/>
      <c r="GH20" s="1">
        <v>14</v>
      </c>
      <c r="GI20" s="2" t="s">
        <v>17</v>
      </c>
      <c r="GJ20" s="5">
        <v>1</v>
      </c>
      <c r="GK20" s="5">
        <v>68100</v>
      </c>
      <c r="GL20" s="5">
        <v>0</v>
      </c>
      <c r="GM20" s="5">
        <f t="shared" si="30"/>
        <v>68100</v>
      </c>
      <c r="GN20" s="9"/>
      <c r="GO20" s="1">
        <v>14</v>
      </c>
      <c r="GP20" s="2" t="s">
        <v>17</v>
      </c>
      <c r="GQ20" s="5">
        <v>0</v>
      </c>
      <c r="GR20" s="5">
        <v>0</v>
      </c>
      <c r="GS20" s="5">
        <v>0</v>
      </c>
      <c r="GT20" s="5">
        <f t="shared" si="31"/>
        <v>0</v>
      </c>
      <c r="GU20" s="9"/>
      <c r="GV20" s="1">
        <v>14</v>
      </c>
      <c r="GW20" s="2" t="s">
        <v>17</v>
      </c>
      <c r="GX20" s="5">
        <v>0</v>
      </c>
      <c r="GY20" s="5">
        <v>0</v>
      </c>
      <c r="GZ20" s="5">
        <v>0</v>
      </c>
      <c r="HA20" s="5">
        <f t="shared" si="32"/>
        <v>0</v>
      </c>
      <c r="HB20" s="9"/>
      <c r="HC20" s="1">
        <v>14</v>
      </c>
      <c r="HD20" s="2" t="s">
        <v>17</v>
      </c>
      <c r="HE20" s="5">
        <v>1</v>
      </c>
      <c r="HF20" s="5">
        <v>139900</v>
      </c>
      <c r="HG20" s="5">
        <v>0</v>
      </c>
      <c r="HH20" s="5">
        <f t="shared" si="33"/>
        <v>139900</v>
      </c>
      <c r="HI20" s="9"/>
      <c r="HJ20" s="1">
        <v>14</v>
      </c>
      <c r="HK20" s="2" t="s">
        <v>17</v>
      </c>
      <c r="HL20" s="5">
        <v>0</v>
      </c>
      <c r="HM20" s="5">
        <v>335600</v>
      </c>
      <c r="HN20" s="5">
        <v>0</v>
      </c>
      <c r="HO20" s="5">
        <f t="shared" si="34"/>
        <v>335600</v>
      </c>
      <c r="HP20" s="9"/>
      <c r="HQ20" s="1">
        <v>14</v>
      </c>
      <c r="HR20" s="2" t="s">
        <v>17</v>
      </c>
      <c r="HS20" s="5">
        <v>0</v>
      </c>
      <c r="HT20" s="5">
        <v>0</v>
      </c>
      <c r="HU20" s="5">
        <v>0</v>
      </c>
      <c r="HV20" s="5">
        <f t="shared" si="35"/>
        <v>0</v>
      </c>
      <c r="HW20" s="9"/>
      <c r="HX20" s="1">
        <v>14</v>
      </c>
      <c r="HY20" s="2" t="s">
        <v>17</v>
      </c>
      <c r="HZ20" s="5">
        <v>1</v>
      </c>
      <c r="IA20" s="5">
        <v>10000</v>
      </c>
      <c r="IB20" s="5">
        <v>0</v>
      </c>
      <c r="IC20" s="5">
        <f t="shared" si="36"/>
        <v>10000</v>
      </c>
      <c r="ID20" s="9"/>
      <c r="IE20" s="1">
        <v>14</v>
      </c>
      <c r="IF20" s="2" t="s">
        <v>17</v>
      </c>
      <c r="IG20" s="5">
        <v>0</v>
      </c>
      <c r="IH20" s="5">
        <v>37500</v>
      </c>
      <c r="II20" s="5">
        <v>0</v>
      </c>
      <c r="IJ20" s="5">
        <f t="shared" si="37"/>
        <v>37500</v>
      </c>
      <c r="IK20" s="9"/>
      <c r="IL20" s="1">
        <v>14</v>
      </c>
      <c r="IM20" s="2" t="s">
        <v>17</v>
      </c>
      <c r="IN20" s="5">
        <v>7</v>
      </c>
      <c r="IO20" s="5">
        <v>70000</v>
      </c>
      <c r="IP20" s="5">
        <v>0</v>
      </c>
      <c r="IQ20" s="5">
        <f t="shared" si="38"/>
        <v>70000</v>
      </c>
      <c r="IR20" s="9"/>
      <c r="IS20" s="1">
        <v>14</v>
      </c>
      <c r="IT20" s="2" t="s">
        <v>17</v>
      </c>
      <c r="IU20" s="5">
        <v>1</v>
      </c>
      <c r="IV20" s="5">
        <v>14000</v>
      </c>
      <c r="IW20" s="5">
        <v>0</v>
      </c>
      <c r="IX20" s="5">
        <f t="shared" si="39"/>
        <v>14000</v>
      </c>
      <c r="IY20" s="9"/>
      <c r="IZ20" s="1">
        <v>14</v>
      </c>
      <c r="JA20" s="2" t="s">
        <v>17</v>
      </c>
      <c r="JB20" s="5">
        <v>0</v>
      </c>
      <c r="JC20" s="5">
        <v>0</v>
      </c>
      <c r="JD20" s="5">
        <v>0</v>
      </c>
      <c r="JE20" s="5">
        <f t="shared" si="40"/>
        <v>0</v>
      </c>
      <c r="JF20" s="9"/>
      <c r="JG20" s="1">
        <v>14</v>
      </c>
      <c r="JH20" s="2" t="s">
        <v>17</v>
      </c>
      <c r="JI20" s="5">
        <v>0</v>
      </c>
      <c r="JJ20" s="5">
        <v>0</v>
      </c>
      <c r="JK20" s="5">
        <v>0</v>
      </c>
      <c r="JL20" s="5">
        <f t="shared" si="41"/>
        <v>0</v>
      </c>
      <c r="JM20" s="9"/>
      <c r="JN20" s="1">
        <v>14</v>
      </c>
      <c r="JO20" s="2" t="s">
        <v>17</v>
      </c>
      <c r="JP20" s="5">
        <v>0</v>
      </c>
      <c r="JQ20" s="5">
        <v>0</v>
      </c>
      <c r="JR20" s="5">
        <v>0</v>
      </c>
      <c r="JS20" s="5">
        <f t="shared" si="42"/>
        <v>0</v>
      </c>
      <c r="JT20" s="9"/>
      <c r="JU20" s="1">
        <v>14</v>
      </c>
      <c r="JV20" s="2" t="s">
        <v>17</v>
      </c>
      <c r="JW20" s="5">
        <v>0</v>
      </c>
      <c r="JX20" s="5">
        <v>0</v>
      </c>
      <c r="JY20" s="5">
        <v>0</v>
      </c>
      <c r="JZ20" s="5">
        <f t="shared" si="43"/>
        <v>0</v>
      </c>
      <c r="KA20" s="9"/>
      <c r="KB20" s="1">
        <v>14</v>
      </c>
      <c r="KC20" s="2" t="s">
        <v>17</v>
      </c>
      <c r="KD20" s="5">
        <v>0</v>
      </c>
      <c r="KE20" s="5">
        <v>0</v>
      </c>
      <c r="KF20" s="5">
        <v>0</v>
      </c>
      <c r="KG20" s="5">
        <f t="shared" si="44"/>
        <v>0</v>
      </c>
      <c r="KH20" s="9"/>
      <c r="KI20" s="1">
        <v>14</v>
      </c>
      <c r="KJ20" s="2" t="s">
        <v>17</v>
      </c>
      <c r="KK20" s="5">
        <v>0</v>
      </c>
      <c r="KL20" s="5">
        <v>0</v>
      </c>
      <c r="KM20" s="5">
        <v>0</v>
      </c>
      <c r="KN20" s="5">
        <f t="shared" si="45"/>
        <v>0</v>
      </c>
      <c r="KO20" s="9"/>
      <c r="KP20" s="1">
        <v>14</v>
      </c>
      <c r="KQ20" s="2" t="s">
        <v>17</v>
      </c>
      <c r="KR20" s="5">
        <v>1</v>
      </c>
      <c r="KS20" s="5">
        <v>32500</v>
      </c>
      <c r="KT20" s="5">
        <v>0</v>
      </c>
      <c r="KU20" s="5">
        <f t="shared" si="46"/>
        <v>32500</v>
      </c>
      <c r="KV20" s="9"/>
      <c r="KW20" s="1">
        <v>14</v>
      </c>
      <c r="KX20" s="2" t="s">
        <v>17</v>
      </c>
      <c r="KY20" s="5">
        <v>1</v>
      </c>
      <c r="KZ20" s="5">
        <v>32500</v>
      </c>
      <c r="LA20" s="5">
        <v>0</v>
      </c>
      <c r="LB20" s="5">
        <f t="shared" si="47"/>
        <v>32500</v>
      </c>
      <c r="LC20" s="9"/>
      <c r="LD20" s="1">
        <v>14</v>
      </c>
      <c r="LE20" s="2" t="s">
        <v>17</v>
      </c>
      <c r="LF20" s="5">
        <v>1</v>
      </c>
      <c r="LG20" s="5">
        <v>135000</v>
      </c>
      <c r="LH20" s="5">
        <v>0</v>
      </c>
      <c r="LI20" s="5">
        <f t="shared" si="48"/>
        <v>135000</v>
      </c>
      <c r="LJ20" s="9"/>
      <c r="LK20" s="1">
        <v>14</v>
      </c>
      <c r="LL20" s="2" t="s">
        <v>17</v>
      </c>
      <c r="LM20" s="5">
        <v>1</v>
      </c>
      <c r="LN20" s="5">
        <v>38500</v>
      </c>
      <c r="LO20" s="5">
        <v>0</v>
      </c>
      <c r="LP20" s="5">
        <f t="shared" si="49"/>
        <v>38500</v>
      </c>
      <c r="LQ20" s="9"/>
      <c r="LR20" s="1">
        <v>14</v>
      </c>
      <c r="LS20" s="2" t="s">
        <v>17</v>
      </c>
      <c r="LT20" s="5">
        <v>2</v>
      </c>
      <c r="LU20" s="5">
        <v>20000</v>
      </c>
      <c r="LV20" s="5">
        <v>0</v>
      </c>
      <c r="LW20" s="5">
        <f t="shared" si="50"/>
        <v>20000</v>
      </c>
      <c r="LX20" s="9"/>
      <c r="LY20" s="1">
        <v>14</v>
      </c>
      <c r="LZ20" s="2" t="s">
        <v>17</v>
      </c>
      <c r="MA20" s="5">
        <v>0</v>
      </c>
      <c r="MB20" s="5">
        <v>0</v>
      </c>
      <c r="MC20" s="5">
        <v>0</v>
      </c>
      <c r="MD20" s="5">
        <f t="shared" si="51"/>
        <v>0</v>
      </c>
      <c r="ME20" s="9"/>
      <c r="MF20" s="1">
        <v>14</v>
      </c>
      <c r="MG20" s="2" t="s">
        <v>17</v>
      </c>
      <c r="MH20" s="5">
        <v>0</v>
      </c>
      <c r="MI20" s="5">
        <v>0</v>
      </c>
      <c r="MJ20" s="5">
        <v>0</v>
      </c>
      <c r="MK20" s="5">
        <f t="shared" si="52"/>
        <v>0</v>
      </c>
      <c r="ML20" s="9"/>
      <c r="MM20" s="1">
        <v>14</v>
      </c>
      <c r="MN20" s="2" t="s">
        <v>17</v>
      </c>
      <c r="MO20" s="5">
        <v>0</v>
      </c>
      <c r="MP20" s="5">
        <v>0</v>
      </c>
      <c r="MQ20" s="5">
        <v>0</v>
      </c>
      <c r="MR20" s="5">
        <f t="shared" si="53"/>
        <v>0</v>
      </c>
      <c r="MS20" s="9"/>
      <c r="MT20" s="1">
        <v>14</v>
      </c>
      <c r="MU20" s="2" t="s">
        <v>17</v>
      </c>
      <c r="MV20" s="5">
        <v>0</v>
      </c>
      <c r="MW20" s="5">
        <v>0</v>
      </c>
      <c r="MX20" s="5">
        <v>0</v>
      </c>
      <c r="MY20" s="5">
        <f t="shared" si="54"/>
        <v>0</v>
      </c>
      <c r="MZ20" s="9"/>
      <c r="NA20" s="1">
        <v>14</v>
      </c>
      <c r="NB20" s="2" t="s">
        <v>17</v>
      </c>
      <c r="NC20" s="5">
        <v>4</v>
      </c>
      <c r="ND20" s="5">
        <v>23750</v>
      </c>
      <c r="NE20" s="5">
        <v>0</v>
      </c>
      <c r="NF20" s="5">
        <f t="shared" si="55"/>
        <v>23750</v>
      </c>
      <c r="NG20" s="9"/>
      <c r="NH20" s="1">
        <v>14</v>
      </c>
      <c r="NI20" s="2" t="s">
        <v>17</v>
      </c>
      <c r="NJ20" s="5">
        <v>43</v>
      </c>
      <c r="NK20" s="5">
        <v>68813.878429263132</v>
      </c>
      <c r="NL20" s="5">
        <v>0</v>
      </c>
      <c r="NM20" s="5">
        <f t="shared" si="56"/>
        <v>68813.878429263132</v>
      </c>
      <c r="NN20" s="9"/>
      <c r="NO20" s="1">
        <v>14</v>
      </c>
      <c r="NP20" s="2" t="s">
        <v>17</v>
      </c>
      <c r="NQ20" s="5">
        <v>2</v>
      </c>
      <c r="NR20" s="5">
        <v>44500</v>
      </c>
      <c r="NS20" s="5">
        <v>0</v>
      </c>
      <c r="NT20" s="5">
        <f t="shared" si="57"/>
        <v>44500</v>
      </c>
      <c r="NU20" s="9"/>
      <c r="NV20" s="1">
        <v>14</v>
      </c>
      <c r="NW20" s="2" t="s">
        <v>17</v>
      </c>
      <c r="NX20" s="5">
        <v>0</v>
      </c>
      <c r="NY20" s="5">
        <v>0</v>
      </c>
      <c r="NZ20" s="5">
        <v>0</v>
      </c>
      <c r="OA20" s="5">
        <f t="shared" si="58"/>
        <v>0</v>
      </c>
      <c r="OB20" s="9"/>
      <c r="OC20" s="1">
        <v>14</v>
      </c>
      <c r="OD20" s="2" t="s">
        <v>17</v>
      </c>
      <c r="OE20" s="5">
        <v>2</v>
      </c>
      <c r="OF20" s="5">
        <v>26400</v>
      </c>
      <c r="OG20" s="5">
        <v>0</v>
      </c>
      <c r="OH20" s="5">
        <f t="shared" si="59"/>
        <v>26400</v>
      </c>
      <c r="OI20" s="9"/>
      <c r="OJ20" s="1">
        <v>14</v>
      </c>
      <c r="OK20" s="2" t="s">
        <v>17</v>
      </c>
      <c r="OL20" s="5">
        <v>12.5</v>
      </c>
      <c r="OM20" s="5">
        <v>114550</v>
      </c>
      <c r="ON20" s="5">
        <v>0</v>
      </c>
      <c r="OO20" s="5">
        <f t="shared" si="60"/>
        <v>114550</v>
      </c>
      <c r="OP20" s="9"/>
      <c r="OQ20" s="1">
        <v>14</v>
      </c>
      <c r="OR20" s="2" t="s">
        <v>17</v>
      </c>
      <c r="OS20" s="5">
        <v>0</v>
      </c>
      <c r="OT20" s="5">
        <v>0</v>
      </c>
      <c r="OU20" s="5">
        <v>0</v>
      </c>
      <c r="OV20" s="5">
        <f t="shared" si="61"/>
        <v>0</v>
      </c>
      <c r="OW20" s="9"/>
      <c r="OX20" s="1">
        <v>14</v>
      </c>
      <c r="OY20" s="2" t="s">
        <v>17</v>
      </c>
      <c r="OZ20" s="5">
        <v>0</v>
      </c>
      <c r="PA20" s="5">
        <v>0</v>
      </c>
      <c r="PB20" s="5">
        <v>0</v>
      </c>
      <c r="PC20" s="5">
        <f t="shared" si="62"/>
        <v>0</v>
      </c>
      <c r="PD20" s="9"/>
      <c r="PE20" s="1">
        <v>14</v>
      </c>
      <c r="PF20" s="2" t="s">
        <v>17</v>
      </c>
      <c r="PG20" s="5">
        <v>0</v>
      </c>
      <c r="PH20" s="5">
        <v>0</v>
      </c>
      <c r="PI20" s="5">
        <v>0</v>
      </c>
      <c r="PJ20" s="5">
        <f t="shared" si="63"/>
        <v>0</v>
      </c>
      <c r="PK20" s="9"/>
      <c r="PL20" s="1">
        <v>14</v>
      </c>
      <c r="PM20" s="2" t="s">
        <v>17</v>
      </c>
      <c r="PN20" s="5">
        <v>0</v>
      </c>
      <c r="PO20" s="5">
        <v>176405</v>
      </c>
      <c r="PP20" s="5">
        <v>0</v>
      </c>
      <c r="PQ20" s="5">
        <f t="shared" si="64"/>
        <v>176405</v>
      </c>
      <c r="PR20" s="9"/>
      <c r="PS20" s="1">
        <v>14</v>
      </c>
      <c r="PT20" s="2" t="s">
        <v>17</v>
      </c>
      <c r="PU20" s="5">
        <v>1</v>
      </c>
      <c r="PV20" s="5">
        <v>7200</v>
      </c>
      <c r="PW20" s="5">
        <v>0</v>
      </c>
      <c r="PX20" s="5">
        <f t="shared" si="65"/>
        <v>7200</v>
      </c>
      <c r="PY20" s="9"/>
      <c r="PZ20" s="1">
        <v>14</v>
      </c>
      <c r="QA20" s="2" t="s">
        <v>17</v>
      </c>
      <c r="QB20" s="5">
        <v>0</v>
      </c>
      <c r="QC20" s="5">
        <v>0</v>
      </c>
      <c r="QD20" s="5">
        <v>0</v>
      </c>
      <c r="QE20" s="5">
        <f t="shared" si="66"/>
        <v>0</v>
      </c>
      <c r="QF20" s="9"/>
      <c r="QG20" s="1">
        <v>14</v>
      </c>
      <c r="QH20" s="2" t="s">
        <v>17</v>
      </c>
      <c r="QI20" s="5">
        <v>1</v>
      </c>
      <c r="QJ20" s="5">
        <v>5000</v>
      </c>
      <c r="QK20" s="5">
        <v>0</v>
      </c>
      <c r="QL20" s="5">
        <f t="shared" si="67"/>
        <v>5000</v>
      </c>
      <c r="QM20" s="9"/>
      <c r="QN20" s="1">
        <v>14</v>
      </c>
      <c r="QO20" s="2" t="s">
        <v>17</v>
      </c>
      <c r="QP20" s="5">
        <v>0</v>
      </c>
      <c r="QQ20" s="5">
        <v>0</v>
      </c>
      <c r="QR20" s="5">
        <v>0</v>
      </c>
      <c r="QS20" s="5">
        <f t="shared" si="68"/>
        <v>0</v>
      </c>
      <c r="QT20" s="9"/>
      <c r="QU20" s="1">
        <v>14</v>
      </c>
      <c r="QV20" s="2" t="s">
        <v>17</v>
      </c>
      <c r="QW20" s="5">
        <v>0</v>
      </c>
      <c r="QX20" s="5">
        <v>0</v>
      </c>
      <c r="QY20" s="5">
        <v>0</v>
      </c>
      <c r="QZ20" s="5">
        <f t="shared" si="69"/>
        <v>0</v>
      </c>
      <c r="RA20" s="9"/>
      <c r="RB20" s="1">
        <v>14</v>
      </c>
      <c r="RC20" s="2" t="s">
        <v>17</v>
      </c>
      <c r="RD20" s="5">
        <v>0</v>
      </c>
      <c r="RE20" s="5">
        <v>0</v>
      </c>
      <c r="RF20" s="5">
        <v>0</v>
      </c>
      <c r="RG20" s="5">
        <f t="shared" si="70"/>
        <v>0</v>
      </c>
      <c r="RH20" s="9"/>
      <c r="RI20" s="1">
        <v>14</v>
      </c>
      <c r="RJ20" s="2" t="s">
        <v>17</v>
      </c>
      <c r="RK20" s="5">
        <v>43</v>
      </c>
      <c r="RL20" s="5">
        <v>7826</v>
      </c>
      <c r="RM20" s="5">
        <v>0</v>
      </c>
      <c r="RN20" s="5">
        <f t="shared" si="71"/>
        <v>7826</v>
      </c>
      <c r="RO20" s="9"/>
      <c r="RP20" s="1">
        <v>14</v>
      </c>
      <c r="RQ20" s="2" t="s">
        <v>17</v>
      </c>
      <c r="RR20" s="5">
        <v>2</v>
      </c>
      <c r="RS20" s="5">
        <v>9900</v>
      </c>
      <c r="RT20" s="5">
        <v>0</v>
      </c>
      <c r="RU20" s="5">
        <f t="shared" si="72"/>
        <v>9900</v>
      </c>
      <c r="RV20" s="9"/>
      <c r="RW20" s="1">
        <v>14</v>
      </c>
      <c r="RX20" s="2" t="s">
        <v>17</v>
      </c>
      <c r="RY20" s="5">
        <v>0</v>
      </c>
      <c r="RZ20" s="5">
        <v>0</v>
      </c>
      <c r="SA20" s="5">
        <v>0</v>
      </c>
      <c r="SB20" s="5">
        <f t="shared" si="73"/>
        <v>0</v>
      </c>
      <c r="SC20" s="9"/>
      <c r="SD20" s="1">
        <v>14</v>
      </c>
      <c r="SE20" s="2" t="s">
        <v>17</v>
      </c>
      <c r="SF20" s="5">
        <v>0</v>
      </c>
      <c r="SG20" s="5">
        <v>90000</v>
      </c>
      <c r="SH20" s="5">
        <v>0</v>
      </c>
      <c r="SI20" s="5">
        <f t="shared" si="74"/>
        <v>90000</v>
      </c>
      <c r="SJ20" s="9"/>
      <c r="SK20" s="1">
        <v>14</v>
      </c>
      <c r="SL20" s="2" t="s">
        <v>17</v>
      </c>
      <c r="SM20" s="5">
        <v>0</v>
      </c>
      <c r="SN20" s="5">
        <v>0</v>
      </c>
      <c r="SO20" s="5">
        <v>0</v>
      </c>
      <c r="SP20" s="5">
        <f t="shared" si="75"/>
        <v>0</v>
      </c>
      <c r="SQ20" s="9"/>
      <c r="SR20" s="1">
        <v>14</v>
      </c>
      <c r="SS20" s="2" t="s">
        <v>17</v>
      </c>
      <c r="ST20" s="5">
        <v>0</v>
      </c>
      <c r="SU20" s="5">
        <v>0</v>
      </c>
      <c r="SV20" s="5">
        <v>0</v>
      </c>
      <c r="SW20" s="5">
        <f t="shared" si="76"/>
        <v>0</v>
      </c>
      <c r="SX20" s="9"/>
      <c r="SY20" s="1">
        <v>14</v>
      </c>
      <c r="SZ20" s="2" t="s">
        <v>17</v>
      </c>
      <c r="TA20" s="5">
        <v>0</v>
      </c>
      <c r="TB20" s="5">
        <v>0</v>
      </c>
      <c r="TC20" s="5">
        <v>0</v>
      </c>
      <c r="TD20" s="5">
        <f t="shared" si="77"/>
        <v>0</v>
      </c>
      <c r="TE20" s="9"/>
      <c r="TF20" s="1">
        <v>14</v>
      </c>
      <c r="TG20" s="2" t="s">
        <v>17</v>
      </c>
      <c r="TH20" s="5">
        <v>0</v>
      </c>
      <c r="TI20" s="5">
        <v>0</v>
      </c>
      <c r="TJ20" s="5">
        <v>0</v>
      </c>
      <c r="TK20" s="5">
        <f t="shared" si="78"/>
        <v>0</v>
      </c>
      <c r="TL20" s="9"/>
      <c r="TM20" s="1">
        <v>14</v>
      </c>
      <c r="TN20" s="2" t="s">
        <v>17</v>
      </c>
      <c r="TO20" s="5">
        <v>3</v>
      </c>
      <c r="TP20" s="5">
        <v>0</v>
      </c>
      <c r="TQ20" s="5">
        <v>35000</v>
      </c>
      <c r="TR20" s="5">
        <f t="shared" si="79"/>
        <v>35000</v>
      </c>
      <c r="TS20" s="9"/>
      <c r="TT20" s="1">
        <v>14</v>
      </c>
      <c r="TU20" s="2" t="s">
        <v>17</v>
      </c>
      <c r="TV20" s="5">
        <v>2</v>
      </c>
      <c r="TW20" s="5">
        <v>67800</v>
      </c>
      <c r="TX20" s="5">
        <v>0</v>
      </c>
      <c r="TY20" s="5">
        <f t="shared" si="80"/>
        <v>67800</v>
      </c>
      <c r="TZ20" s="9"/>
      <c r="UA20" s="1">
        <v>14</v>
      </c>
      <c r="UB20" s="2" t="s">
        <v>17</v>
      </c>
      <c r="UC20" s="5">
        <v>8</v>
      </c>
      <c r="UD20" s="5">
        <v>28000</v>
      </c>
      <c r="UE20" s="5">
        <v>0</v>
      </c>
      <c r="UF20" s="5">
        <f t="shared" si="81"/>
        <v>28000</v>
      </c>
      <c r="UG20" s="9"/>
      <c r="UH20" s="1">
        <v>14</v>
      </c>
      <c r="UI20" s="2" t="s">
        <v>17</v>
      </c>
      <c r="UJ20" s="5">
        <v>0</v>
      </c>
      <c r="UK20" s="5">
        <v>0</v>
      </c>
      <c r="UL20" s="5">
        <v>0</v>
      </c>
      <c r="UM20" s="5">
        <f t="shared" si="82"/>
        <v>0</v>
      </c>
      <c r="UN20" s="9"/>
      <c r="UO20" s="1">
        <v>14</v>
      </c>
      <c r="UP20" s="2" t="s">
        <v>17</v>
      </c>
      <c r="UQ20" s="5">
        <v>0</v>
      </c>
      <c r="UR20" s="5">
        <v>0</v>
      </c>
      <c r="US20" s="5">
        <v>0</v>
      </c>
      <c r="UT20" s="5">
        <f t="shared" si="83"/>
        <v>0</v>
      </c>
      <c r="UU20" s="9"/>
      <c r="UV20" s="1">
        <v>14</v>
      </c>
      <c r="UW20" s="2" t="s">
        <v>17</v>
      </c>
      <c r="UX20" s="5">
        <v>0</v>
      </c>
      <c r="UY20" s="5">
        <v>0</v>
      </c>
      <c r="UZ20" s="5">
        <v>0</v>
      </c>
      <c r="VA20" s="5">
        <f t="shared" si="84"/>
        <v>0</v>
      </c>
      <c r="VB20" s="9"/>
      <c r="VC20" s="1">
        <v>14</v>
      </c>
      <c r="VD20" s="2" t="s">
        <v>17</v>
      </c>
      <c r="VE20" s="5">
        <v>1</v>
      </c>
      <c r="VF20" s="5">
        <v>40000</v>
      </c>
      <c r="VG20" s="5">
        <v>0</v>
      </c>
      <c r="VH20" s="5">
        <f t="shared" si="85"/>
        <v>40000</v>
      </c>
      <c r="VI20" s="9"/>
      <c r="VJ20" s="1">
        <v>14</v>
      </c>
      <c r="VK20" s="2" t="s">
        <v>17</v>
      </c>
      <c r="VL20" s="5">
        <v>1</v>
      </c>
      <c r="VM20" s="5">
        <v>55000</v>
      </c>
      <c r="VN20" s="5">
        <v>0</v>
      </c>
      <c r="VO20" s="5">
        <f t="shared" si="86"/>
        <v>55000</v>
      </c>
      <c r="VP20" s="9"/>
      <c r="VQ20" s="1">
        <v>14</v>
      </c>
      <c r="VR20" s="2" t="s">
        <v>17</v>
      </c>
      <c r="VS20" s="5">
        <v>0</v>
      </c>
      <c r="VT20" s="5">
        <v>0</v>
      </c>
      <c r="VU20" s="5">
        <v>0</v>
      </c>
      <c r="VV20" s="5">
        <f t="shared" si="87"/>
        <v>0</v>
      </c>
      <c r="VW20" s="9"/>
      <c r="VX20" s="1">
        <v>14</v>
      </c>
      <c r="VY20" s="2" t="s">
        <v>17</v>
      </c>
      <c r="VZ20" s="5">
        <v>0</v>
      </c>
      <c r="WA20" s="5">
        <v>0</v>
      </c>
      <c r="WB20" s="5">
        <v>0</v>
      </c>
      <c r="WC20" s="5">
        <f t="shared" si="88"/>
        <v>0</v>
      </c>
      <c r="WD20" s="9"/>
      <c r="WE20" s="1">
        <v>14</v>
      </c>
      <c r="WF20" s="2" t="s">
        <v>17</v>
      </c>
      <c r="WG20" s="5">
        <v>0</v>
      </c>
      <c r="WH20" s="5">
        <v>0</v>
      </c>
      <c r="WI20" s="5">
        <v>0</v>
      </c>
      <c r="WJ20" s="5">
        <f t="shared" si="89"/>
        <v>0</v>
      </c>
      <c r="WK20" s="9"/>
      <c r="WL20" s="1">
        <v>14</v>
      </c>
      <c r="WM20" s="2" t="s">
        <v>17</v>
      </c>
      <c r="WN20" s="5">
        <v>1</v>
      </c>
      <c r="WO20" s="5">
        <v>50000</v>
      </c>
      <c r="WP20" s="5">
        <v>0</v>
      </c>
      <c r="WQ20" s="5">
        <f t="shared" si="90"/>
        <v>50000</v>
      </c>
      <c r="WR20" s="9"/>
      <c r="WS20" s="1">
        <v>14</v>
      </c>
      <c r="WT20" s="2" t="s">
        <v>17</v>
      </c>
      <c r="WU20" s="5">
        <v>0</v>
      </c>
      <c r="WV20" s="5">
        <v>0</v>
      </c>
      <c r="WW20" s="5">
        <v>0</v>
      </c>
      <c r="WX20" s="5">
        <f t="shared" si="91"/>
        <v>0</v>
      </c>
      <c r="WY20" s="9"/>
      <c r="WZ20" s="1">
        <v>14</v>
      </c>
      <c r="XA20" s="2" t="s">
        <v>17</v>
      </c>
      <c r="XB20" s="5">
        <v>0</v>
      </c>
      <c r="XC20" s="5">
        <v>0</v>
      </c>
      <c r="XD20" s="5">
        <v>0</v>
      </c>
      <c r="XE20" s="5">
        <f t="shared" si="92"/>
        <v>0</v>
      </c>
      <c r="XF20" s="9"/>
      <c r="XG20" s="1">
        <v>14</v>
      </c>
      <c r="XH20" s="2" t="s">
        <v>17</v>
      </c>
      <c r="XI20" s="5">
        <v>0</v>
      </c>
      <c r="XJ20" s="5">
        <v>0</v>
      </c>
      <c r="XK20" s="5">
        <v>0</v>
      </c>
      <c r="XL20" s="5">
        <f t="shared" si="93"/>
        <v>0</v>
      </c>
      <c r="XM20" s="9"/>
      <c r="XN20" s="1">
        <v>14</v>
      </c>
      <c r="XO20" s="2" t="s">
        <v>17</v>
      </c>
      <c r="XP20" s="5">
        <v>1</v>
      </c>
      <c r="XQ20" s="5">
        <v>25000</v>
      </c>
      <c r="XR20" s="5">
        <v>0</v>
      </c>
      <c r="XS20" s="5">
        <f t="shared" si="94"/>
        <v>25000</v>
      </c>
      <c r="XT20" s="9"/>
      <c r="XU20" s="1">
        <v>14</v>
      </c>
      <c r="XV20" s="2" t="s">
        <v>17</v>
      </c>
      <c r="XW20" s="5">
        <v>0</v>
      </c>
      <c r="XX20" s="5">
        <v>20000</v>
      </c>
      <c r="XY20" s="5">
        <v>0</v>
      </c>
      <c r="XZ20" s="5">
        <f t="shared" si="95"/>
        <v>20000</v>
      </c>
      <c r="YA20" s="9"/>
      <c r="YB20" s="1">
        <v>14</v>
      </c>
      <c r="YC20" s="2" t="s">
        <v>17</v>
      </c>
      <c r="YD20" s="5">
        <v>0</v>
      </c>
      <c r="YE20" s="5">
        <v>0</v>
      </c>
      <c r="YF20" s="5">
        <v>0</v>
      </c>
      <c r="YG20" s="5">
        <f t="shared" si="96"/>
        <v>0</v>
      </c>
      <c r="YH20" s="9"/>
      <c r="YI20" s="1">
        <v>14</v>
      </c>
      <c r="YJ20" s="2" t="s">
        <v>17</v>
      </c>
      <c r="YK20" s="5">
        <v>2118</v>
      </c>
      <c r="YL20" s="5">
        <v>105900</v>
      </c>
      <c r="YM20" s="5">
        <v>0</v>
      </c>
      <c r="YN20" s="5">
        <f t="shared" si="97"/>
        <v>105900</v>
      </c>
      <c r="YO20" s="9"/>
      <c r="YP20" s="1">
        <v>14</v>
      </c>
      <c r="YQ20" s="2" t="s">
        <v>17</v>
      </c>
      <c r="YR20" s="5">
        <v>0</v>
      </c>
      <c r="YS20" s="5">
        <v>0</v>
      </c>
      <c r="YT20" s="5">
        <v>0</v>
      </c>
      <c r="YU20" s="5">
        <f t="shared" si="98"/>
        <v>0</v>
      </c>
      <c r="YV20" s="9"/>
      <c r="YW20" s="1">
        <v>14</v>
      </c>
      <c r="YX20" s="2" t="s">
        <v>17</v>
      </c>
      <c r="YY20" s="5">
        <v>0</v>
      </c>
      <c r="YZ20" s="5">
        <v>0</v>
      </c>
      <c r="ZA20" s="5">
        <v>0</v>
      </c>
      <c r="ZB20" s="5">
        <f t="shared" si="99"/>
        <v>0</v>
      </c>
      <c r="ZC20" s="9"/>
      <c r="ZD20" s="1">
        <v>14</v>
      </c>
      <c r="ZE20" s="2" t="s">
        <v>17</v>
      </c>
      <c r="ZF20" s="5">
        <v>1</v>
      </c>
      <c r="ZG20" s="5">
        <v>40000</v>
      </c>
      <c r="ZH20" s="5">
        <v>0</v>
      </c>
      <c r="ZI20" s="5">
        <f t="shared" si="100"/>
        <v>40000</v>
      </c>
      <c r="ZJ20" s="9"/>
      <c r="ZK20" s="1">
        <v>14</v>
      </c>
      <c r="ZL20" s="2" t="s">
        <v>17</v>
      </c>
      <c r="ZM20" s="5">
        <v>0</v>
      </c>
      <c r="ZN20" s="5">
        <v>0</v>
      </c>
      <c r="ZO20" s="5">
        <v>0</v>
      </c>
      <c r="ZP20" s="5">
        <f t="shared" si="101"/>
        <v>0</v>
      </c>
      <c r="ZQ20" s="9"/>
      <c r="ZR20" s="1">
        <v>14</v>
      </c>
      <c r="ZS20" s="2" t="s">
        <v>17</v>
      </c>
      <c r="ZT20" s="5">
        <v>2</v>
      </c>
      <c r="ZU20" s="5">
        <v>19600</v>
      </c>
      <c r="ZV20" s="5">
        <v>0</v>
      </c>
      <c r="ZW20" s="5">
        <f t="shared" si="102"/>
        <v>19600</v>
      </c>
      <c r="ZX20" s="9"/>
      <c r="ZY20" s="1">
        <v>14</v>
      </c>
      <c r="ZZ20" s="2" t="s">
        <v>17</v>
      </c>
      <c r="AAA20" s="5">
        <v>7</v>
      </c>
      <c r="AAB20" s="5">
        <v>61710</v>
      </c>
      <c r="AAC20" s="5">
        <v>0</v>
      </c>
      <c r="AAD20" s="5">
        <f t="shared" si="103"/>
        <v>61710</v>
      </c>
      <c r="AAE20" s="9"/>
      <c r="AAF20" s="1">
        <v>14</v>
      </c>
      <c r="AAG20" s="2" t="s">
        <v>17</v>
      </c>
      <c r="AAH20" s="5">
        <v>0</v>
      </c>
      <c r="AAI20" s="5">
        <v>0</v>
      </c>
      <c r="AAJ20" s="5">
        <v>0</v>
      </c>
      <c r="AAK20" s="5">
        <f t="shared" si="104"/>
        <v>0</v>
      </c>
      <c r="AAL20" s="9"/>
      <c r="AAM20" s="1">
        <v>14</v>
      </c>
      <c r="AAN20" s="2" t="s">
        <v>17</v>
      </c>
      <c r="AAO20" s="5">
        <v>11</v>
      </c>
      <c r="AAP20" s="5">
        <v>198000</v>
      </c>
      <c r="AAQ20" s="5">
        <v>0</v>
      </c>
      <c r="AAR20" s="5">
        <f t="shared" si="105"/>
        <v>198000</v>
      </c>
      <c r="AAS20" s="9"/>
      <c r="AAT20" s="1">
        <v>14</v>
      </c>
      <c r="AAU20" s="2" t="s">
        <v>17</v>
      </c>
      <c r="AAV20" s="5">
        <v>0</v>
      </c>
      <c r="AAW20" s="5">
        <v>0</v>
      </c>
      <c r="AAX20" s="5">
        <v>0</v>
      </c>
      <c r="AAY20" s="5">
        <f t="shared" si="106"/>
        <v>0</v>
      </c>
      <c r="AAZ20" s="9"/>
      <c r="ABA20" s="1">
        <v>14</v>
      </c>
      <c r="ABB20" s="2" t="s">
        <v>17</v>
      </c>
      <c r="ABC20" s="5">
        <v>0</v>
      </c>
      <c r="ABD20" s="5">
        <v>0</v>
      </c>
      <c r="ABE20" s="5">
        <v>0</v>
      </c>
      <c r="ABF20" s="5">
        <f t="shared" si="107"/>
        <v>0</v>
      </c>
      <c r="ABG20" s="9"/>
      <c r="ABH20" s="1">
        <v>14</v>
      </c>
      <c r="ABI20" s="2" t="s">
        <v>17</v>
      </c>
      <c r="ABJ20" s="5">
        <v>0</v>
      </c>
      <c r="ABK20" s="5">
        <v>0</v>
      </c>
      <c r="ABL20" s="5">
        <v>0</v>
      </c>
      <c r="ABM20" s="5">
        <f t="shared" si="108"/>
        <v>0</v>
      </c>
      <c r="ABN20" s="9"/>
      <c r="ABO20" s="1">
        <v>14</v>
      </c>
      <c r="ABP20" s="2" t="s">
        <v>17</v>
      </c>
      <c r="ABQ20" s="5">
        <v>0</v>
      </c>
      <c r="ABR20" s="5">
        <v>0</v>
      </c>
      <c r="ABS20" s="5">
        <v>0</v>
      </c>
      <c r="ABT20" s="5">
        <f t="shared" si="109"/>
        <v>0</v>
      </c>
      <c r="ABU20" s="9"/>
      <c r="ABV20" s="1">
        <v>14</v>
      </c>
      <c r="ABW20" s="2" t="s">
        <v>17</v>
      </c>
      <c r="ABX20" s="5">
        <v>0</v>
      </c>
      <c r="ABY20" s="5">
        <f t="shared" si="0"/>
        <v>3847754.8784292629</v>
      </c>
      <c r="ABZ20" s="5">
        <f t="shared" si="1"/>
        <v>35000</v>
      </c>
      <c r="ACA20" s="5">
        <f t="shared" si="2"/>
        <v>3882754.8784292629</v>
      </c>
      <c r="ACB20" s="9"/>
    </row>
    <row r="21" spans="1:756" ht="16.5" hidden="1">
      <c r="A21" s="1">
        <v>15</v>
      </c>
      <c r="B21" s="2" t="s">
        <v>18</v>
      </c>
      <c r="C21" s="5">
        <v>0</v>
      </c>
      <c r="D21" s="5">
        <v>0</v>
      </c>
      <c r="E21" s="5">
        <v>0</v>
      </c>
      <c r="F21" s="5">
        <f t="shared" si="3"/>
        <v>0</v>
      </c>
      <c r="G21" s="9"/>
      <c r="H21" s="1">
        <v>15</v>
      </c>
      <c r="I21" s="2" t="s">
        <v>18</v>
      </c>
      <c r="J21" s="5">
        <v>1</v>
      </c>
      <c r="K21" s="5">
        <v>240000</v>
      </c>
      <c r="L21" s="5">
        <v>0</v>
      </c>
      <c r="M21" s="5">
        <f t="shared" si="4"/>
        <v>240000</v>
      </c>
      <c r="N21" s="9"/>
      <c r="O21" s="1">
        <v>15</v>
      </c>
      <c r="P21" s="2" t="s">
        <v>18</v>
      </c>
      <c r="Q21" s="5">
        <v>0</v>
      </c>
      <c r="R21" s="5">
        <v>0</v>
      </c>
      <c r="S21" s="5">
        <v>0</v>
      </c>
      <c r="T21" s="5">
        <f t="shared" si="5"/>
        <v>0</v>
      </c>
      <c r="U21" s="9"/>
      <c r="V21" s="1">
        <v>15</v>
      </c>
      <c r="W21" s="2" t="s">
        <v>18</v>
      </c>
      <c r="X21" s="5">
        <v>1</v>
      </c>
      <c r="Y21" s="5">
        <v>14100</v>
      </c>
      <c r="Z21" s="5">
        <v>0</v>
      </c>
      <c r="AA21" s="5">
        <f t="shared" si="6"/>
        <v>14100</v>
      </c>
      <c r="AB21" s="9"/>
      <c r="AC21" s="1">
        <v>15</v>
      </c>
      <c r="AD21" s="2" t="s">
        <v>18</v>
      </c>
      <c r="AE21" s="5">
        <v>0</v>
      </c>
      <c r="AF21" s="5">
        <v>0</v>
      </c>
      <c r="AG21" s="5">
        <v>0</v>
      </c>
      <c r="AH21" s="5">
        <f t="shared" si="7"/>
        <v>0</v>
      </c>
      <c r="AI21" s="9"/>
      <c r="AJ21" s="1">
        <v>15</v>
      </c>
      <c r="AK21" s="2" t="s">
        <v>18</v>
      </c>
      <c r="AL21" s="5"/>
      <c r="AM21" s="5">
        <v>0</v>
      </c>
      <c r="AN21" s="5">
        <v>0</v>
      </c>
      <c r="AO21" s="5">
        <f t="shared" si="8"/>
        <v>0</v>
      </c>
      <c r="AP21" s="9"/>
      <c r="AQ21" s="1">
        <v>15</v>
      </c>
      <c r="AR21" s="2" t="s">
        <v>18</v>
      </c>
      <c r="AS21" s="5">
        <v>0</v>
      </c>
      <c r="AT21" s="5">
        <v>0</v>
      </c>
      <c r="AU21" s="5">
        <v>0</v>
      </c>
      <c r="AV21" s="5">
        <f t="shared" si="9"/>
        <v>0</v>
      </c>
      <c r="AW21" s="9"/>
      <c r="AX21" s="1">
        <v>15</v>
      </c>
      <c r="AY21" s="2" t="s">
        <v>18</v>
      </c>
      <c r="AZ21" s="5">
        <v>4</v>
      </c>
      <c r="BA21" s="5">
        <v>795600</v>
      </c>
      <c r="BB21" s="5">
        <v>0</v>
      </c>
      <c r="BC21" s="5">
        <f t="shared" si="10"/>
        <v>795600</v>
      </c>
      <c r="BD21" s="9"/>
      <c r="BE21" s="1">
        <v>15</v>
      </c>
      <c r="BF21" s="2" t="s">
        <v>18</v>
      </c>
      <c r="BG21" s="5">
        <v>0</v>
      </c>
      <c r="BH21" s="5">
        <v>0</v>
      </c>
      <c r="BI21" s="5">
        <v>0</v>
      </c>
      <c r="BJ21" s="5">
        <f t="shared" si="11"/>
        <v>0</v>
      </c>
      <c r="BK21" s="9"/>
      <c r="BL21" s="1">
        <v>15</v>
      </c>
      <c r="BM21" s="2" t="s">
        <v>18</v>
      </c>
      <c r="BN21" s="5">
        <v>0</v>
      </c>
      <c r="BO21" s="5">
        <v>0</v>
      </c>
      <c r="BP21" s="5">
        <v>0</v>
      </c>
      <c r="BQ21" s="5">
        <f t="shared" si="12"/>
        <v>0</v>
      </c>
      <c r="BR21" s="9"/>
      <c r="BS21" s="1">
        <v>15</v>
      </c>
      <c r="BT21" s="2" t="s">
        <v>18</v>
      </c>
      <c r="BU21" s="5">
        <v>0</v>
      </c>
      <c r="BV21" s="5">
        <v>0</v>
      </c>
      <c r="BW21" s="5">
        <v>0</v>
      </c>
      <c r="BX21" s="5">
        <f t="shared" si="13"/>
        <v>0</v>
      </c>
      <c r="BY21" s="9"/>
      <c r="BZ21" s="1">
        <v>15</v>
      </c>
      <c r="CA21" s="2" t="s">
        <v>18</v>
      </c>
      <c r="CB21" s="5">
        <v>0</v>
      </c>
      <c r="CC21" s="5">
        <v>0</v>
      </c>
      <c r="CD21" s="5">
        <v>0</v>
      </c>
      <c r="CE21" s="5">
        <f t="shared" si="14"/>
        <v>0</v>
      </c>
      <c r="CF21" s="9"/>
      <c r="CG21" s="1">
        <v>15</v>
      </c>
      <c r="CH21" s="2" t="s">
        <v>18</v>
      </c>
      <c r="CI21" s="5">
        <v>0</v>
      </c>
      <c r="CJ21" s="5">
        <v>0</v>
      </c>
      <c r="CK21" s="5">
        <v>0</v>
      </c>
      <c r="CL21" s="5">
        <f t="shared" si="15"/>
        <v>0</v>
      </c>
      <c r="CM21" s="9"/>
      <c r="CN21" s="1">
        <v>15</v>
      </c>
      <c r="CO21" s="2" t="s">
        <v>18</v>
      </c>
      <c r="CP21" s="5">
        <v>0</v>
      </c>
      <c r="CQ21" s="5">
        <v>0</v>
      </c>
      <c r="CR21" s="5">
        <v>0</v>
      </c>
      <c r="CS21" s="5">
        <f t="shared" si="16"/>
        <v>0</v>
      </c>
      <c r="CT21" s="9"/>
      <c r="CU21" s="1">
        <v>15</v>
      </c>
      <c r="CV21" s="2" t="s">
        <v>18</v>
      </c>
      <c r="CW21" s="5">
        <v>0</v>
      </c>
      <c r="CX21" s="5">
        <v>0</v>
      </c>
      <c r="CY21" s="5">
        <v>0</v>
      </c>
      <c r="CZ21" s="5">
        <f t="shared" si="17"/>
        <v>0</v>
      </c>
      <c r="DA21" s="9"/>
      <c r="DB21" s="1">
        <v>15</v>
      </c>
      <c r="DC21" s="2" t="s">
        <v>18</v>
      </c>
      <c r="DD21" s="5">
        <v>8</v>
      </c>
      <c r="DE21" s="5">
        <v>589200</v>
      </c>
      <c r="DF21" s="5">
        <v>0</v>
      </c>
      <c r="DG21" s="5">
        <f t="shared" si="18"/>
        <v>589200</v>
      </c>
      <c r="DH21" s="9"/>
      <c r="DI21" s="1">
        <v>15</v>
      </c>
      <c r="DJ21" s="2" t="s">
        <v>18</v>
      </c>
      <c r="DK21" s="5">
        <v>0</v>
      </c>
      <c r="DL21" s="5">
        <v>0</v>
      </c>
      <c r="DM21" s="5">
        <v>0</v>
      </c>
      <c r="DN21" s="5">
        <f t="shared" si="19"/>
        <v>0</v>
      </c>
      <c r="DO21" s="9"/>
      <c r="DP21" s="1">
        <v>15</v>
      </c>
      <c r="DQ21" s="2" t="s">
        <v>18</v>
      </c>
      <c r="DR21" s="5">
        <v>1</v>
      </c>
      <c r="DS21" s="5">
        <v>23600</v>
      </c>
      <c r="DT21" s="5">
        <v>0</v>
      </c>
      <c r="DU21" s="5">
        <f t="shared" si="20"/>
        <v>23600</v>
      </c>
      <c r="DV21" s="9"/>
      <c r="DW21" s="1">
        <v>15</v>
      </c>
      <c r="DX21" s="2" t="s">
        <v>18</v>
      </c>
      <c r="DY21" s="5">
        <v>0</v>
      </c>
      <c r="DZ21" s="5">
        <v>0</v>
      </c>
      <c r="EA21" s="5">
        <v>0</v>
      </c>
      <c r="EB21" s="5">
        <f t="shared" si="21"/>
        <v>0</v>
      </c>
      <c r="EC21" s="9"/>
      <c r="ED21" s="1">
        <v>15</v>
      </c>
      <c r="EE21" s="2" t="s">
        <v>18</v>
      </c>
      <c r="EF21" s="5">
        <v>1863</v>
      </c>
      <c r="EG21" s="5">
        <v>71450</v>
      </c>
      <c r="EH21" s="5">
        <v>0</v>
      </c>
      <c r="EI21" s="5">
        <f t="shared" si="22"/>
        <v>71450</v>
      </c>
      <c r="EJ21" s="9"/>
      <c r="EK21" s="1">
        <v>15</v>
      </c>
      <c r="EL21" s="2" t="s">
        <v>18</v>
      </c>
      <c r="EM21" s="5">
        <v>12</v>
      </c>
      <c r="EN21" s="5">
        <v>78500</v>
      </c>
      <c r="EO21" s="5">
        <v>0</v>
      </c>
      <c r="EP21" s="5">
        <f t="shared" si="23"/>
        <v>78500</v>
      </c>
      <c r="EQ21" s="9"/>
      <c r="ER21" s="1">
        <v>15</v>
      </c>
      <c r="ES21" s="2" t="s">
        <v>18</v>
      </c>
      <c r="ET21" s="5">
        <v>12</v>
      </c>
      <c r="EU21" s="5">
        <v>53000</v>
      </c>
      <c r="EV21" s="5">
        <v>0</v>
      </c>
      <c r="EW21" s="5">
        <f t="shared" si="24"/>
        <v>53000</v>
      </c>
      <c r="EX21" s="9"/>
      <c r="EY21" s="1">
        <v>15</v>
      </c>
      <c r="EZ21" s="2" t="s">
        <v>18</v>
      </c>
      <c r="FA21" s="5">
        <v>0</v>
      </c>
      <c r="FB21" s="5">
        <v>0</v>
      </c>
      <c r="FC21" s="5">
        <v>0</v>
      </c>
      <c r="FD21" s="5">
        <f t="shared" si="25"/>
        <v>0</v>
      </c>
      <c r="FE21" s="9"/>
      <c r="FF21" s="1">
        <v>15</v>
      </c>
      <c r="FG21" s="2" t="s">
        <v>18</v>
      </c>
      <c r="FH21" s="5">
        <v>0</v>
      </c>
      <c r="FI21" s="5">
        <v>0</v>
      </c>
      <c r="FJ21" s="5">
        <v>0</v>
      </c>
      <c r="FK21" s="5">
        <f t="shared" si="26"/>
        <v>0</v>
      </c>
      <c r="FL21" s="9"/>
      <c r="FM21" s="1">
        <v>15</v>
      </c>
      <c r="FN21" s="2" t="s">
        <v>18</v>
      </c>
      <c r="FO21" s="5">
        <v>0</v>
      </c>
      <c r="FP21" s="5">
        <v>0</v>
      </c>
      <c r="FQ21" s="5">
        <v>0</v>
      </c>
      <c r="FR21" s="5">
        <f t="shared" si="27"/>
        <v>0</v>
      </c>
      <c r="FS21" s="9"/>
      <c r="FT21" s="1">
        <v>15</v>
      </c>
      <c r="FU21" s="2" t="s">
        <v>18</v>
      </c>
      <c r="FV21" s="5">
        <v>1</v>
      </c>
      <c r="FW21" s="5">
        <v>45000</v>
      </c>
      <c r="FX21" s="5">
        <v>0</v>
      </c>
      <c r="FY21" s="5">
        <f t="shared" si="28"/>
        <v>45000</v>
      </c>
      <c r="FZ21" s="9"/>
      <c r="GA21" s="1">
        <v>15</v>
      </c>
      <c r="GB21" s="2" t="s">
        <v>18</v>
      </c>
      <c r="GC21" s="5">
        <v>1</v>
      </c>
      <c r="GD21" s="5">
        <v>90200</v>
      </c>
      <c r="GE21" s="5">
        <v>0</v>
      </c>
      <c r="GF21" s="5">
        <f t="shared" si="29"/>
        <v>90200</v>
      </c>
      <c r="GG21" s="9"/>
      <c r="GH21" s="1">
        <v>15</v>
      </c>
      <c r="GI21" s="2" t="s">
        <v>18</v>
      </c>
      <c r="GJ21" s="5">
        <v>1</v>
      </c>
      <c r="GK21" s="5">
        <v>68100</v>
      </c>
      <c r="GL21" s="5">
        <v>0</v>
      </c>
      <c r="GM21" s="5">
        <f t="shared" si="30"/>
        <v>68100</v>
      </c>
      <c r="GN21" s="9"/>
      <c r="GO21" s="1">
        <v>15</v>
      </c>
      <c r="GP21" s="2" t="s">
        <v>18</v>
      </c>
      <c r="GQ21" s="5">
        <v>0</v>
      </c>
      <c r="GR21" s="5">
        <v>0</v>
      </c>
      <c r="GS21" s="5">
        <v>0</v>
      </c>
      <c r="GT21" s="5">
        <f t="shared" si="31"/>
        <v>0</v>
      </c>
      <c r="GU21" s="9"/>
      <c r="GV21" s="1">
        <v>15</v>
      </c>
      <c r="GW21" s="2" t="s">
        <v>18</v>
      </c>
      <c r="GX21" s="5">
        <v>0</v>
      </c>
      <c r="GY21" s="5">
        <v>0</v>
      </c>
      <c r="GZ21" s="5">
        <v>0</v>
      </c>
      <c r="HA21" s="5">
        <f t="shared" si="32"/>
        <v>0</v>
      </c>
      <c r="HB21" s="9"/>
      <c r="HC21" s="1">
        <v>15</v>
      </c>
      <c r="HD21" s="2" t="s">
        <v>18</v>
      </c>
      <c r="HE21" s="5">
        <v>1</v>
      </c>
      <c r="HF21" s="5">
        <v>139900</v>
      </c>
      <c r="HG21" s="5">
        <v>0</v>
      </c>
      <c r="HH21" s="5">
        <f t="shared" si="33"/>
        <v>139900</v>
      </c>
      <c r="HI21" s="9"/>
      <c r="HJ21" s="1">
        <v>15</v>
      </c>
      <c r="HK21" s="2" t="s">
        <v>18</v>
      </c>
      <c r="HL21" s="5">
        <v>0</v>
      </c>
      <c r="HM21" s="5">
        <v>191500</v>
      </c>
      <c r="HN21" s="5">
        <v>0</v>
      </c>
      <c r="HO21" s="5">
        <f t="shared" si="34"/>
        <v>191500</v>
      </c>
      <c r="HP21" s="9"/>
      <c r="HQ21" s="1">
        <v>15</v>
      </c>
      <c r="HR21" s="2" t="s">
        <v>18</v>
      </c>
      <c r="HS21" s="5">
        <v>0</v>
      </c>
      <c r="HT21" s="5">
        <v>0</v>
      </c>
      <c r="HU21" s="5">
        <v>0</v>
      </c>
      <c r="HV21" s="5">
        <f t="shared" si="35"/>
        <v>0</v>
      </c>
      <c r="HW21" s="9"/>
      <c r="HX21" s="1">
        <v>15</v>
      </c>
      <c r="HY21" s="2" t="s">
        <v>18</v>
      </c>
      <c r="HZ21" s="5">
        <v>1</v>
      </c>
      <c r="IA21" s="5">
        <v>10000</v>
      </c>
      <c r="IB21" s="5">
        <v>0</v>
      </c>
      <c r="IC21" s="5">
        <f t="shared" si="36"/>
        <v>10000</v>
      </c>
      <c r="ID21" s="9"/>
      <c r="IE21" s="1">
        <v>15</v>
      </c>
      <c r="IF21" s="2" t="s">
        <v>18</v>
      </c>
      <c r="IG21" s="5">
        <v>0</v>
      </c>
      <c r="IH21" s="5">
        <v>37500</v>
      </c>
      <c r="II21" s="5">
        <v>0</v>
      </c>
      <c r="IJ21" s="5">
        <f t="shared" si="37"/>
        <v>37500</v>
      </c>
      <c r="IK21" s="9"/>
      <c r="IL21" s="1">
        <v>15</v>
      </c>
      <c r="IM21" s="2" t="s">
        <v>18</v>
      </c>
      <c r="IN21" s="5">
        <v>11</v>
      </c>
      <c r="IO21" s="5">
        <v>110000</v>
      </c>
      <c r="IP21" s="5">
        <v>0</v>
      </c>
      <c r="IQ21" s="5">
        <f t="shared" si="38"/>
        <v>110000</v>
      </c>
      <c r="IR21" s="9"/>
      <c r="IS21" s="1">
        <v>15</v>
      </c>
      <c r="IT21" s="2" t="s">
        <v>18</v>
      </c>
      <c r="IU21" s="5">
        <v>1</v>
      </c>
      <c r="IV21" s="5">
        <v>22000</v>
      </c>
      <c r="IW21" s="5">
        <v>0</v>
      </c>
      <c r="IX21" s="5">
        <f t="shared" si="39"/>
        <v>22000</v>
      </c>
      <c r="IY21" s="9"/>
      <c r="IZ21" s="1">
        <v>15</v>
      </c>
      <c r="JA21" s="2" t="s">
        <v>18</v>
      </c>
      <c r="JB21" s="5">
        <v>0</v>
      </c>
      <c r="JC21" s="5">
        <v>0</v>
      </c>
      <c r="JD21" s="5">
        <v>0</v>
      </c>
      <c r="JE21" s="5">
        <f t="shared" si="40"/>
        <v>0</v>
      </c>
      <c r="JF21" s="9"/>
      <c r="JG21" s="1">
        <v>15</v>
      </c>
      <c r="JH21" s="2" t="s">
        <v>18</v>
      </c>
      <c r="JI21" s="5">
        <v>0</v>
      </c>
      <c r="JJ21" s="5">
        <v>0</v>
      </c>
      <c r="JK21" s="5">
        <v>0</v>
      </c>
      <c r="JL21" s="5">
        <f t="shared" si="41"/>
        <v>0</v>
      </c>
      <c r="JM21" s="9"/>
      <c r="JN21" s="1">
        <v>15</v>
      </c>
      <c r="JO21" s="2" t="s">
        <v>18</v>
      </c>
      <c r="JP21" s="5">
        <v>0</v>
      </c>
      <c r="JQ21" s="5">
        <v>0</v>
      </c>
      <c r="JR21" s="5">
        <v>0</v>
      </c>
      <c r="JS21" s="5">
        <f t="shared" si="42"/>
        <v>0</v>
      </c>
      <c r="JT21" s="9"/>
      <c r="JU21" s="1">
        <v>15</v>
      </c>
      <c r="JV21" s="2" t="s">
        <v>18</v>
      </c>
      <c r="JW21" s="5">
        <v>0</v>
      </c>
      <c r="JX21" s="5">
        <v>0</v>
      </c>
      <c r="JY21" s="5">
        <v>0</v>
      </c>
      <c r="JZ21" s="5">
        <f t="shared" si="43"/>
        <v>0</v>
      </c>
      <c r="KA21" s="9"/>
      <c r="KB21" s="1">
        <v>15</v>
      </c>
      <c r="KC21" s="2" t="s">
        <v>18</v>
      </c>
      <c r="KD21" s="5">
        <v>0</v>
      </c>
      <c r="KE21" s="5">
        <v>0</v>
      </c>
      <c r="KF21" s="5">
        <v>0</v>
      </c>
      <c r="KG21" s="5">
        <f t="shared" si="44"/>
        <v>0</v>
      </c>
      <c r="KH21" s="9"/>
      <c r="KI21" s="1">
        <v>15</v>
      </c>
      <c r="KJ21" s="2" t="s">
        <v>18</v>
      </c>
      <c r="KK21" s="5">
        <v>0</v>
      </c>
      <c r="KL21" s="5">
        <v>0</v>
      </c>
      <c r="KM21" s="5">
        <v>0</v>
      </c>
      <c r="KN21" s="5">
        <f t="shared" si="45"/>
        <v>0</v>
      </c>
      <c r="KO21" s="9"/>
      <c r="KP21" s="1">
        <v>15</v>
      </c>
      <c r="KQ21" s="2" t="s">
        <v>18</v>
      </c>
      <c r="KR21" s="5">
        <v>1</v>
      </c>
      <c r="KS21" s="5">
        <v>32500</v>
      </c>
      <c r="KT21" s="5">
        <v>0</v>
      </c>
      <c r="KU21" s="5">
        <f t="shared" si="46"/>
        <v>32500</v>
      </c>
      <c r="KV21" s="9"/>
      <c r="KW21" s="1">
        <v>15</v>
      </c>
      <c r="KX21" s="2" t="s">
        <v>18</v>
      </c>
      <c r="KY21" s="5">
        <v>1</v>
      </c>
      <c r="KZ21" s="5">
        <v>32500</v>
      </c>
      <c r="LA21" s="5">
        <v>0</v>
      </c>
      <c r="LB21" s="5">
        <f t="shared" si="47"/>
        <v>32500</v>
      </c>
      <c r="LC21" s="9"/>
      <c r="LD21" s="1">
        <v>15</v>
      </c>
      <c r="LE21" s="2" t="s">
        <v>18</v>
      </c>
      <c r="LF21" s="5">
        <v>2</v>
      </c>
      <c r="LG21" s="5">
        <v>270000</v>
      </c>
      <c r="LH21" s="5">
        <v>0</v>
      </c>
      <c r="LI21" s="5">
        <f t="shared" si="48"/>
        <v>270000</v>
      </c>
      <c r="LJ21" s="9"/>
      <c r="LK21" s="1">
        <v>15</v>
      </c>
      <c r="LL21" s="2" t="s">
        <v>18</v>
      </c>
      <c r="LM21" s="5">
        <v>1</v>
      </c>
      <c r="LN21" s="5">
        <v>38500</v>
      </c>
      <c r="LO21" s="5">
        <v>0</v>
      </c>
      <c r="LP21" s="5">
        <f t="shared" si="49"/>
        <v>38500</v>
      </c>
      <c r="LQ21" s="9"/>
      <c r="LR21" s="1">
        <v>15</v>
      </c>
      <c r="LS21" s="2" t="s">
        <v>18</v>
      </c>
      <c r="LT21" s="5">
        <v>2</v>
      </c>
      <c r="LU21" s="5">
        <v>20000</v>
      </c>
      <c r="LV21" s="5">
        <v>0</v>
      </c>
      <c r="LW21" s="5">
        <f t="shared" si="50"/>
        <v>20000</v>
      </c>
      <c r="LX21" s="9"/>
      <c r="LY21" s="1">
        <v>15</v>
      </c>
      <c r="LZ21" s="2" t="s">
        <v>18</v>
      </c>
      <c r="MA21" s="5">
        <v>0</v>
      </c>
      <c r="MB21" s="5">
        <v>0</v>
      </c>
      <c r="MC21" s="5">
        <v>0</v>
      </c>
      <c r="MD21" s="5">
        <f t="shared" si="51"/>
        <v>0</v>
      </c>
      <c r="ME21" s="9"/>
      <c r="MF21" s="1">
        <v>15</v>
      </c>
      <c r="MG21" s="2" t="s">
        <v>18</v>
      </c>
      <c r="MH21" s="5">
        <v>0</v>
      </c>
      <c r="MI21" s="5">
        <v>0</v>
      </c>
      <c r="MJ21" s="5">
        <v>0</v>
      </c>
      <c r="MK21" s="5">
        <f t="shared" si="52"/>
        <v>0</v>
      </c>
      <c r="ML21" s="9"/>
      <c r="MM21" s="1">
        <v>15</v>
      </c>
      <c r="MN21" s="2" t="s">
        <v>18</v>
      </c>
      <c r="MO21" s="5">
        <v>0</v>
      </c>
      <c r="MP21" s="5">
        <v>0</v>
      </c>
      <c r="MQ21" s="5">
        <v>0</v>
      </c>
      <c r="MR21" s="5">
        <f t="shared" si="53"/>
        <v>0</v>
      </c>
      <c r="MS21" s="9"/>
      <c r="MT21" s="1">
        <v>15</v>
      </c>
      <c r="MU21" s="2" t="s">
        <v>18</v>
      </c>
      <c r="MV21" s="5">
        <v>0</v>
      </c>
      <c r="MW21" s="5">
        <v>0</v>
      </c>
      <c r="MX21" s="5">
        <v>0</v>
      </c>
      <c r="MY21" s="5">
        <f t="shared" si="54"/>
        <v>0</v>
      </c>
      <c r="MZ21" s="9"/>
      <c r="NA21" s="1">
        <v>15</v>
      </c>
      <c r="NB21" s="2" t="s">
        <v>18</v>
      </c>
      <c r="NC21" s="5">
        <v>4</v>
      </c>
      <c r="ND21" s="5">
        <v>23750</v>
      </c>
      <c r="NE21" s="5">
        <v>0</v>
      </c>
      <c r="NF21" s="5">
        <f t="shared" si="55"/>
        <v>23750</v>
      </c>
      <c r="NG21" s="9"/>
      <c r="NH21" s="1">
        <v>15</v>
      </c>
      <c r="NI21" s="2" t="s">
        <v>18</v>
      </c>
      <c r="NJ21" s="5">
        <v>63</v>
      </c>
      <c r="NK21" s="5">
        <v>100820.33351264133</v>
      </c>
      <c r="NL21" s="5">
        <v>0</v>
      </c>
      <c r="NM21" s="5">
        <f t="shared" si="56"/>
        <v>100820.33351264133</v>
      </c>
      <c r="NN21" s="9"/>
      <c r="NO21" s="1">
        <v>15</v>
      </c>
      <c r="NP21" s="2" t="s">
        <v>18</v>
      </c>
      <c r="NQ21" s="5">
        <v>4</v>
      </c>
      <c r="NR21" s="5">
        <v>96800</v>
      </c>
      <c r="NS21" s="5">
        <v>0</v>
      </c>
      <c r="NT21" s="5">
        <f t="shared" si="57"/>
        <v>96800</v>
      </c>
      <c r="NU21" s="9"/>
      <c r="NV21" s="1">
        <v>15</v>
      </c>
      <c r="NW21" s="2" t="s">
        <v>18</v>
      </c>
      <c r="NX21" s="5">
        <v>0</v>
      </c>
      <c r="NY21" s="5">
        <v>0</v>
      </c>
      <c r="NZ21" s="5">
        <v>0</v>
      </c>
      <c r="OA21" s="5">
        <f t="shared" si="58"/>
        <v>0</v>
      </c>
      <c r="OB21" s="9"/>
      <c r="OC21" s="1">
        <v>15</v>
      </c>
      <c r="OD21" s="2" t="s">
        <v>18</v>
      </c>
      <c r="OE21" s="5">
        <v>1</v>
      </c>
      <c r="OF21" s="5">
        <v>11100</v>
      </c>
      <c r="OG21" s="5">
        <v>0</v>
      </c>
      <c r="OH21" s="5">
        <f t="shared" si="59"/>
        <v>11100</v>
      </c>
      <c r="OI21" s="9"/>
      <c r="OJ21" s="1">
        <v>15</v>
      </c>
      <c r="OK21" s="2" t="s">
        <v>18</v>
      </c>
      <c r="OL21" s="5">
        <v>11.7</v>
      </c>
      <c r="OM21" s="5">
        <v>106950</v>
      </c>
      <c r="ON21" s="5">
        <v>0</v>
      </c>
      <c r="OO21" s="5">
        <f t="shared" si="60"/>
        <v>106950</v>
      </c>
      <c r="OP21" s="9"/>
      <c r="OQ21" s="1">
        <v>15</v>
      </c>
      <c r="OR21" s="2" t="s">
        <v>18</v>
      </c>
      <c r="OS21" s="5">
        <v>0</v>
      </c>
      <c r="OT21" s="5">
        <v>0</v>
      </c>
      <c r="OU21" s="5">
        <v>0</v>
      </c>
      <c r="OV21" s="5">
        <f t="shared" si="61"/>
        <v>0</v>
      </c>
      <c r="OW21" s="9"/>
      <c r="OX21" s="1">
        <v>15</v>
      </c>
      <c r="OY21" s="2" t="s">
        <v>18</v>
      </c>
      <c r="OZ21" s="5">
        <v>0</v>
      </c>
      <c r="PA21" s="5">
        <v>1000000</v>
      </c>
      <c r="PB21" s="5">
        <v>0</v>
      </c>
      <c r="PC21" s="5">
        <f t="shared" si="62"/>
        <v>1000000</v>
      </c>
      <c r="PD21" s="9"/>
      <c r="PE21" s="1">
        <v>15</v>
      </c>
      <c r="PF21" s="2" t="s">
        <v>18</v>
      </c>
      <c r="PG21" s="5">
        <v>0</v>
      </c>
      <c r="PH21" s="5">
        <v>15000</v>
      </c>
      <c r="PI21" s="5">
        <v>0</v>
      </c>
      <c r="PJ21" s="5">
        <f t="shared" si="63"/>
        <v>15000</v>
      </c>
      <c r="PK21" s="9"/>
      <c r="PL21" s="1">
        <v>15</v>
      </c>
      <c r="PM21" s="2" t="s">
        <v>18</v>
      </c>
      <c r="PN21" s="5">
        <v>0</v>
      </c>
      <c r="PO21" s="5">
        <v>217288</v>
      </c>
      <c r="PP21" s="5">
        <v>0</v>
      </c>
      <c r="PQ21" s="5">
        <f t="shared" si="64"/>
        <v>217288</v>
      </c>
      <c r="PR21" s="9"/>
      <c r="PS21" s="1">
        <v>15</v>
      </c>
      <c r="PT21" s="2" t="s">
        <v>18</v>
      </c>
      <c r="PU21" s="5">
        <v>1</v>
      </c>
      <c r="PV21" s="5">
        <v>7200</v>
      </c>
      <c r="PW21" s="5">
        <v>0</v>
      </c>
      <c r="PX21" s="5">
        <f t="shared" si="65"/>
        <v>7200</v>
      </c>
      <c r="PY21" s="9"/>
      <c r="PZ21" s="1">
        <v>15</v>
      </c>
      <c r="QA21" s="2" t="s">
        <v>18</v>
      </c>
      <c r="QB21" s="5">
        <v>0</v>
      </c>
      <c r="QC21" s="5">
        <v>0</v>
      </c>
      <c r="QD21" s="5">
        <v>0</v>
      </c>
      <c r="QE21" s="5">
        <f t="shared" si="66"/>
        <v>0</v>
      </c>
      <c r="QF21" s="9"/>
      <c r="QG21" s="1">
        <v>15</v>
      </c>
      <c r="QH21" s="2" t="s">
        <v>18</v>
      </c>
      <c r="QI21" s="5">
        <v>1</v>
      </c>
      <c r="QJ21" s="5">
        <v>5000</v>
      </c>
      <c r="QK21" s="5">
        <v>0</v>
      </c>
      <c r="QL21" s="5">
        <f t="shared" si="67"/>
        <v>5000</v>
      </c>
      <c r="QM21" s="9"/>
      <c r="QN21" s="1">
        <v>15</v>
      </c>
      <c r="QO21" s="2" t="s">
        <v>18</v>
      </c>
      <c r="QP21" s="5">
        <v>0</v>
      </c>
      <c r="QQ21" s="5">
        <v>0</v>
      </c>
      <c r="QR21" s="5">
        <v>0</v>
      </c>
      <c r="QS21" s="5">
        <f t="shared" si="68"/>
        <v>0</v>
      </c>
      <c r="QT21" s="9"/>
      <c r="QU21" s="1">
        <v>15</v>
      </c>
      <c r="QV21" s="2" t="s">
        <v>18</v>
      </c>
      <c r="QW21" s="5">
        <v>0</v>
      </c>
      <c r="QX21" s="5">
        <v>0</v>
      </c>
      <c r="QY21" s="5">
        <v>0</v>
      </c>
      <c r="QZ21" s="5">
        <f t="shared" si="69"/>
        <v>0</v>
      </c>
      <c r="RA21" s="9"/>
      <c r="RB21" s="1">
        <v>15</v>
      </c>
      <c r="RC21" s="2" t="s">
        <v>18</v>
      </c>
      <c r="RD21" s="5">
        <v>0</v>
      </c>
      <c r="RE21" s="5">
        <v>0</v>
      </c>
      <c r="RF21" s="5">
        <v>0</v>
      </c>
      <c r="RG21" s="5">
        <f t="shared" si="70"/>
        <v>0</v>
      </c>
      <c r="RH21" s="9"/>
      <c r="RI21" s="1">
        <v>15</v>
      </c>
      <c r="RJ21" s="2" t="s">
        <v>18</v>
      </c>
      <c r="RK21" s="5">
        <v>75</v>
      </c>
      <c r="RL21" s="5">
        <v>13650</v>
      </c>
      <c r="RM21" s="5">
        <v>0</v>
      </c>
      <c r="RN21" s="5">
        <f t="shared" si="71"/>
        <v>13650</v>
      </c>
      <c r="RO21" s="9"/>
      <c r="RP21" s="1">
        <v>15</v>
      </c>
      <c r="RQ21" s="2" t="s">
        <v>18</v>
      </c>
      <c r="RR21" s="5">
        <v>2</v>
      </c>
      <c r="RS21" s="5">
        <v>9900</v>
      </c>
      <c r="RT21" s="5">
        <v>0</v>
      </c>
      <c r="RU21" s="5">
        <f t="shared" si="72"/>
        <v>9900</v>
      </c>
      <c r="RV21" s="9"/>
      <c r="RW21" s="1">
        <v>15</v>
      </c>
      <c r="RX21" s="2" t="s">
        <v>18</v>
      </c>
      <c r="RY21" s="5">
        <v>0</v>
      </c>
      <c r="RZ21" s="5">
        <v>0</v>
      </c>
      <c r="SA21" s="5">
        <v>0</v>
      </c>
      <c r="SB21" s="5">
        <f t="shared" si="73"/>
        <v>0</v>
      </c>
      <c r="SC21" s="9"/>
      <c r="SD21" s="1">
        <v>15</v>
      </c>
      <c r="SE21" s="2" t="s">
        <v>18</v>
      </c>
      <c r="SF21" s="5">
        <v>0</v>
      </c>
      <c r="SG21" s="5">
        <v>90000</v>
      </c>
      <c r="SH21" s="5">
        <v>0</v>
      </c>
      <c r="SI21" s="5">
        <f t="shared" si="74"/>
        <v>90000</v>
      </c>
      <c r="SJ21" s="9"/>
      <c r="SK21" s="1">
        <v>15</v>
      </c>
      <c r="SL21" s="2" t="s">
        <v>18</v>
      </c>
      <c r="SM21" s="5">
        <v>0</v>
      </c>
      <c r="SN21" s="5">
        <v>0</v>
      </c>
      <c r="SO21" s="5">
        <v>0</v>
      </c>
      <c r="SP21" s="5">
        <f t="shared" si="75"/>
        <v>0</v>
      </c>
      <c r="SQ21" s="9"/>
      <c r="SR21" s="1">
        <v>15</v>
      </c>
      <c r="SS21" s="2" t="s">
        <v>18</v>
      </c>
      <c r="ST21" s="5">
        <v>0</v>
      </c>
      <c r="SU21" s="5">
        <v>0</v>
      </c>
      <c r="SV21" s="5">
        <v>0</v>
      </c>
      <c r="SW21" s="5">
        <f t="shared" si="76"/>
        <v>0</v>
      </c>
      <c r="SX21" s="9"/>
      <c r="SY21" s="1">
        <v>15</v>
      </c>
      <c r="SZ21" s="2" t="s">
        <v>18</v>
      </c>
      <c r="TA21" s="5">
        <v>0</v>
      </c>
      <c r="TB21" s="5">
        <v>0</v>
      </c>
      <c r="TC21" s="5">
        <v>0</v>
      </c>
      <c r="TD21" s="5">
        <f t="shared" si="77"/>
        <v>0</v>
      </c>
      <c r="TE21" s="9"/>
      <c r="TF21" s="1">
        <v>15</v>
      </c>
      <c r="TG21" s="2" t="s">
        <v>18</v>
      </c>
      <c r="TH21" s="5">
        <v>0</v>
      </c>
      <c r="TI21" s="5">
        <v>0</v>
      </c>
      <c r="TJ21" s="5">
        <v>0</v>
      </c>
      <c r="TK21" s="5">
        <f t="shared" si="78"/>
        <v>0</v>
      </c>
      <c r="TL21" s="9"/>
      <c r="TM21" s="1">
        <v>15</v>
      </c>
      <c r="TN21" s="2" t="s">
        <v>18</v>
      </c>
      <c r="TO21" s="5">
        <v>0</v>
      </c>
      <c r="TP21" s="5">
        <v>0</v>
      </c>
      <c r="TQ21" s="5">
        <v>0</v>
      </c>
      <c r="TR21" s="5">
        <f t="shared" si="79"/>
        <v>0</v>
      </c>
      <c r="TS21" s="9"/>
      <c r="TT21" s="1">
        <v>15</v>
      </c>
      <c r="TU21" s="2" t="s">
        <v>18</v>
      </c>
      <c r="TV21" s="5">
        <v>2</v>
      </c>
      <c r="TW21" s="5">
        <v>67800</v>
      </c>
      <c r="TX21" s="5">
        <v>0</v>
      </c>
      <c r="TY21" s="5">
        <f t="shared" si="80"/>
        <v>67800</v>
      </c>
      <c r="TZ21" s="9"/>
      <c r="UA21" s="1">
        <v>15</v>
      </c>
      <c r="UB21" s="2" t="s">
        <v>18</v>
      </c>
      <c r="UC21" s="5">
        <v>13</v>
      </c>
      <c r="UD21" s="5">
        <v>45500</v>
      </c>
      <c r="UE21" s="5">
        <v>0</v>
      </c>
      <c r="UF21" s="5">
        <f t="shared" si="81"/>
        <v>45500</v>
      </c>
      <c r="UG21" s="9"/>
      <c r="UH21" s="1">
        <v>15</v>
      </c>
      <c r="UI21" s="2" t="s">
        <v>18</v>
      </c>
      <c r="UJ21" s="5">
        <v>0</v>
      </c>
      <c r="UK21" s="5">
        <v>0</v>
      </c>
      <c r="UL21" s="5">
        <v>0</v>
      </c>
      <c r="UM21" s="5">
        <f t="shared" si="82"/>
        <v>0</v>
      </c>
      <c r="UN21" s="9"/>
      <c r="UO21" s="1">
        <v>15</v>
      </c>
      <c r="UP21" s="2" t="s">
        <v>18</v>
      </c>
      <c r="UQ21" s="5">
        <v>0</v>
      </c>
      <c r="UR21" s="5">
        <v>0</v>
      </c>
      <c r="US21" s="5">
        <v>0</v>
      </c>
      <c r="UT21" s="5">
        <f t="shared" si="83"/>
        <v>0</v>
      </c>
      <c r="UU21" s="9"/>
      <c r="UV21" s="1">
        <v>15</v>
      </c>
      <c r="UW21" s="2" t="s">
        <v>18</v>
      </c>
      <c r="UX21" s="5">
        <v>0</v>
      </c>
      <c r="UY21" s="5">
        <v>100000</v>
      </c>
      <c r="UZ21" s="5">
        <v>0</v>
      </c>
      <c r="VA21" s="5">
        <f t="shared" si="84"/>
        <v>100000</v>
      </c>
      <c r="VB21" s="9"/>
      <c r="VC21" s="1">
        <v>15</v>
      </c>
      <c r="VD21" s="2" t="s">
        <v>18</v>
      </c>
      <c r="VE21" s="5">
        <v>1</v>
      </c>
      <c r="VF21" s="5">
        <v>40000</v>
      </c>
      <c r="VG21" s="5">
        <v>0</v>
      </c>
      <c r="VH21" s="5">
        <f t="shared" si="85"/>
        <v>40000</v>
      </c>
      <c r="VI21" s="9"/>
      <c r="VJ21" s="1">
        <v>15</v>
      </c>
      <c r="VK21" s="2" t="s">
        <v>18</v>
      </c>
      <c r="VL21" s="5">
        <v>1</v>
      </c>
      <c r="VM21" s="5">
        <v>55000</v>
      </c>
      <c r="VN21" s="5">
        <v>0</v>
      </c>
      <c r="VO21" s="5">
        <f t="shared" si="86"/>
        <v>55000</v>
      </c>
      <c r="VP21" s="9"/>
      <c r="VQ21" s="1">
        <v>15</v>
      </c>
      <c r="VR21" s="2" t="s">
        <v>18</v>
      </c>
      <c r="VS21" s="5">
        <v>0</v>
      </c>
      <c r="VT21" s="5">
        <v>0</v>
      </c>
      <c r="VU21" s="5">
        <v>0</v>
      </c>
      <c r="VV21" s="5">
        <f t="shared" si="87"/>
        <v>0</v>
      </c>
      <c r="VW21" s="9"/>
      <c r="VX21" s="1">
        <v>15</v>
      </c>
      <c r="VY21" s="2" t="s">
        <v>18</v>
      </c>
      <c r="VZ21" s="5">
        <v>0</v>
      </c>
      <c r="WA21" s="5">
        <v>0</v>
      </c>
      <c r="WB21" s="5">
        <v>0</v>
      </c>
      <c r="WC21" s="5">
        <f t="shared" si="88"/>
        <v>0</v>
      </c>
      <c r="WD21" s="9"/>
      <c r="WE21" s="1">
        <v>15</v>
      </c>
      <c r="WF21" s="2" t="s">
        <v>18</v>
      </c>
      <c r="WG21" s="5">
        <v>0</v>
      </c>
      <c r="WH21" s="5">
        <v>0</v>
      </c>
      <c r="WI21" s="5">
        <v>0</v>
      </c>
      <c r="WJ21" s="5">
        <f t="shared" si="89"/>
        <v>0</v>
      </c>
      <c r="WK21" s="9"/>
      <c r="WL21" s="1">
        <v>15</v>
      </c>
      <c r="WM21" s="2" t="s">
        <v>18</v>
      </c>
      <c r="WN21" s="5">
        <v>1</v>
      </c>
      <c r="WO21" s="5">
        <v>50000</v>
      </c>
      <c r="WP21" s="5">
        <v>0</v>
      </c>
      <c r="WQ21" s="5">
        <f t="shared" si="90"/>
        <v>50000</v>
      </c>
      <c r="WR21" s="9"/>
      <c r="WS21" s="1">
        <v>15</v>
      </c>
      <c r="WT21" s="2" t="s">
        <v>18</v>
      </c>
      <c r="WU21" s="5">
        <v>0</v>
      </c>
      <c r="WV21" s="5">
        <v>0</v>
      </c>
      <c r="WW21" s="5">
        <v>0</v>
      </c>
      <c r="WX21" s="5">
        <f t="shared" si="91"/>
        <v>0</v>
      </c>
      <c r="WY21" s="9"/>
      <c r="WZ21" s="1">
        <v>15</v>
      </c>
      <c r="XA21" s="2" t="s">
        <v>18</v>
      </c>
      <c r="XB21" s="5">
        <v>0</v>
      </c>
      <c r="XC21" s="5">
        <v>0</v>
      </c>
      <c r="XD21" s="5">
        <v>0</v>
      </c>
      <c r="XE21" s="5">
        <f t="shared" si="92"/>
        <v>0</v>
      </c>
      <c r="XF21" s="9"/>
      <c r="XG21" s="1">
        <v>15</v>
      </c>
      <c r="XH21" s="2" t="s">
        <v>18</v>
      </c>
      <c r="XI21" s="5">
        <v>0</v>
      </c>
      <c r="XJ21" s="5">
        <v>0</v>
      </c>
      <c r="XK21" s="5">
        <v>0</v>
      </c>
      <c r="XL21" s="5">
        <f t="shared" si="93"/>
        <v>0</v>
      </c>
      <c r="XM21" s="9"/>
      <c r="XN21" s="1">
        <v>15</v>
      </c>
      <c r="XO21" s="2" t="s">
        <v>18</v>
      </c>
      <c r="XP21" s="5">
        <v>1</v>
      </c>
      <c r="XQ21" s="5">
        <v>25000</v>
      </c>
      <c r="XR21" s="5">
        <v>0</v>
      </c>
      <c r="XS21" s="5">
        <f t="shared" si="94"/>
        <v>25000</v>
      </c>
      <c r="XT21" s="9"/>
      <c r="XU21" s="1">
        <v>15</v>
      </c>
      <c r="XV21" s="2" t="s">
        <v>18</v>
      </c>
      <c r="XW21" s="5">
        <v>0</v>
      </c>
      <c r="XX21" s="5">
        <v>20000</v>
      </c>
      <c r="XY21" s="5">
        <v>0</v>
      </c>
      <c r="XZ21" s="5">
        <f t="shared" si="95"/>
        <v>20000</v>
      </c>
      <c r="YA21" s="9"/>
      <c r="YB21" s="1">
        <v>15</v>
      </c>
      <c r="YC21" s="2" t="s">
        <v>18</v>
      </c>
      <c r="YD21" s="5">
        <v>0</v>
      </c>
      <c r="YE21" s="5">
        <v>0</v>
      </c>
      <c r="YF21" s="5">
        <v>0</v>
      </c>
      <c r="YG21" s="5">
        <f t="shared" si="96"/>
        <v>0</v>
      </c>
      <c r="YH21" s="9"/>
      <c r="YI21" s="1">
        <v>15</v>
      </c>
      <c r="YJ21" s="2" t="s">
        <v>18</v>
      </c>
      <c r="YK21" s="5">
        <v>3191</v>
      </c>
      <c r="YL21" s="5">
        <v>159550</v>
      </c>
      <c r="YM21" s="5">
        <v>0</v>
      </c>
      <c r="YN21" s="5">
        <f t="shared" si="97"/>
        <v>159550</v>
      </c>
      <c r="YO21" s="9"/>
      <c r="YP21" s="1">
        <v>15</v>
      </c>
      <c r="YQ21" s="2" t="s">
        <v>18</v>
      </c>
      <c r="YR21" s="5">
        <v>0</v>
      </c>
      <c r="YS21" s="5">
        <v>0</v>
      </c>
      <c r="YT21" s="5">
        <v>0</v>
      </c>
      <c r="YU21" s="5">
        <f t="shared" si="98"/>
        <v>0</v>
      </c>
      <c r="YV21" s="9"/>
      <c r="YW21" s="1">
        <v>15</v>
      </c>
      <c r="YX21" s="2" t="s">
        <v>18</v>
      </c>
      <c r="YY21" s="5">
        <v>0</v>
      </c>
      <c r="YZ21" s="5">
        <v>0</v>
      </c>
      <c r="ZA21" s="5">
        <v>0</v>
      </c>
      <c r="ZB21" s="5">
        <f t="shared" si="99"/>
        <v>0</v>
      </c>
      <c r="ZC21" s="9"/>
      <c r="ZD21" s="1">
        <v>15</v>
      </c>
      <c r="ZE21" s="2" t="s">
        <v>18</v>
      </c>
      <c r="ZF21" s="5">
        <v>1</v>
      </c>
      <c r="ZG21" s="5">
        <v>40000</v>
      </c>
      <c r="ZH21" s="5">
        <v>0</v>
      </c>
      <c r="ZI21" s="5">
        <f t="shared" si="100"/>
        <v>40000</v>
      </c>
      <c r="ZJ21" s="9"/>
      <c r="ZK21" s="1">
        <v>15</v>
      </c>
      <c r="ZL21" s="2" t="s">
        <v>18</v>
      </c>
      <c r="ZM21" s="5">
        <v>0</v>
      </c>
      <c r="ZN21" s="5">
        <v>0</v>
      </c>
      <c r="ZO21" s="5">
        <v>0</v>
      </c>
      <c r="ZP21" s="5">
        <f t="shared" si="101"/>
        <v>0</v>
      </c>
      <c r="ZQ21" s="9"/>
      <c r="ZR21" s="1">
        <v>15</v>
      </c>
      <c r="ZS21" s="2" t="s">
        <v>18</v>
      </c>
      <c r="ZT21" s="5">
        <v>2</v>
      </c>
      <c r="ZU21" s="5">
        <v>27600</v>
      </c>
      <c r="ZV21" s="5">
        <v>0</v>
      </c>
      <c r="ZW21" s="5">
        <f t="shared" si="102"/>
        <v>27600</v>
      </c>
      <c r="ZX21" s="9"/>
      <c r="ZY21" s="1">
        <v>15</v>
      </c>
      <c r="ZZ21" s="2" t="s">
        <v>18</v>
      </c>
      <c r="AAA21" s="5">
        <v>11</v>
      </c>
      <c r="AAB21" s="5">
        <v>86360</v>
      </c>
      <c r="AAC21" s="5">
        <v>0</v>
      </c>
      <c r="AAD21" s="5">
        <f t="shared" si="103"/>
        <v>86360</v>
      </c>
      <c r="AAE21" s="9"/>
      <c r="AAF21" s="1">
        <v>15</v>
      </c>
      <c r="AAG21" s="2" t="s">
        <v>18</v>
      </c>
      <c r="AAH21" s="5">
        <v>0</v>
      </c>
      <c r="AAI21" s="5">
        <v>0</v>
      </c>
      <c r="AAJ21" s="5">
        <v>0</v>
      </c>
      <c r="AAK21" s="5">
        <f t="shared" si="104"/>
        <v>0</v>
      </c>
      <c r="AAL21" s="9"/>
      <c r="AAM21" s="1">
        <v>15</v>
      </c>
      <c r="AAN21" s="2" t="s">
        <v>18</v>
      </c>
      <c r="AAO21" s="5">
        <v>8</v>
      </c>
      <c r="AAP21" s="5">
        <v>144000</v>
      </c>
      <c r="AAQ21" s="5">
        <v>0</v>
      </c>
      <c r="AAR21" s="5">
        <f t="shared" si="105"/>
        <v>144000</v>
      </c>
      <c r="AAS21" s="9"/>
      <c r="AAT21" s="1">
        <v>15</v>
      </c>
      <c r="AAU21" s="2" t="s">
        <v>18</v>
      </c>
      <c r="AAV21" s="5">
        <v>0</v>
      </c>
      <c r="AAW21" s="5">
        <v>0</v>
      </c>
      <c r="AAX21" s="5">
        <v>0</v>
      </c>
      <c r="AAY21" s="5">
        <f t="shared" si="106"/>
        <v>0</v>
      </c>
      <c r="AAZ21" s="9"/>
      <c r="ABA21" s="1">
        <v>15</v>
      </c>
      <c r="ABB21" s="2" t="s">
        <v>18</v>
      </c>
      <c r="ABC21" s="5">
        <v>0</v>
      </c>
      <c r="ABD21" s="5">
        <v>0</v>
      </c>
      <c r="ABE21" s="5">
        <v>0</v>
      </c>
      <c r="ABF21" s="5">
        <f t="shared" si="107"/>
        <v>0</v>
      </c>
      <c r="ABG21" s="9"/>
      <c r="ABH21" s="1">
        <v>15</v>
      </c>
      <c r="ABI21" s="2" t="s">
        <v>18</v>
      </c>
      <c r="ABJ21" s="5">
        <v>0</v>
      </c>
      <c r="ABK21" s="5">
        <v>0</v>
      </c>
      <c r="ABL21" s="5">
        <v>0</v>
      </c>
      <c r="ABM21" s="5">
        <f t="shared" si="108"/>
        <v>0</v>
      </c>
      <c r="ABN21" s="9"/>
      <c r="ABO21" s="1">
        <v>15</v>
      </c>
      <c r="ABP21" s="2" t="s">
        <v>18</v>
      </c>
      <c r="ABQ21" s="5">
        <v>0</v>
      </c>
      <c r="ABR21" s="5">
        <v>0</v>
      </c>
      <c r="ABS21" s="5">
        <v>0</v>
      </c>
      <c r="ABT21" s="5">
        <f t="shared" si="109"/>
        <v>0</v>
      </c>
      <c r="ABU21" s="9"/>
      <c r="ABV21" s="1">
        <v>15</v>
      </c>
      <c r="ABW21" s="2" t="s">
        <v>18</v>
      </c>
      <c r="ABX21" s="5">
        <v>0</v>
      </c>
      <c r="ABY21" s="5">
        <f t="shared" si="0"/>
        <v>5531418.3335126415</v>
      </c>
      <c r="ABZ21" s="5">
        <f t="shared" si="1"/>
        <v>0</v>
      </c>
      <c r="ACA21" s="5">
        <f t="shared" si="2"/>
        <v>5531418.3335126415</v>
      </c>
      <c r="ACB21" s="9"/>
    </row>
    <row r="22" spans="1:756" ht="16.5" hidden="1">
      <c r="A22" s="1">
        <v>16</v>
      </c>
      <c r="B22" s="2" t="s">
        <v>19</v>
      </c>
      <c r="C22" s="5">
        <v>0</v>
      </c>
      <c r="D22" s="5">
        <v>0</v>
      </c>
      <c r="E22" s="5">
        <v>0</v>
      </c>
      <c r="F22" s="5">
        <f t="shared" si="3"/>
        <v>0</v>
      </c>
      <c r="G22" s="9"/>
      <c r="H22" s="1">
        <v>16</v>
      </c>
      <c r="I22" s="2" t="s">
        <v>19</v>
      </c>
      <c r="J22" s="5">
        <v>1</v>
      </c>
      <c r="K22" s="5">
        <v>739104</v>
      </c>
      <c r="L22" s="5">
        <v>0</v>
      </c>
      <c r="M22" s="5">
        <f t="shared" si="4"/>
        <v>739104</v>
      </c>
      <c r="N22" s="9"/>
      <c r="O22" s="1">
        <v>16</v>
      </c>
      <c r="P22" s="2" t="s">
        <v>19</v>
      </c>
      <c r="Q22" s="5">
        <v>6</v>
      </c>
      <c r="R22" s="5">
        <v>1002132</v>
      </c>
      <c r="S22" s="5">
        <v>0</v>
      </c>
      <c r="T22" s="5">
        <f t="shared" si="5"/>
        <v>1002132</v>
      </c>
      <c r="U22" s="9"/>
      <c r="V22" s="1">
        <v>16</v>
      </c>
      <c r="W22" s="2" t="s">
        <v>19</v>
      </c>
      <c r="X22" s="5">
        <v>0</v>
      </c>
      <c r="Y22" s="5">
        <v>14100</v>
      </c>
      <c r="Z22" s="5">
        <v>0</v>
      </c>
      <c r="AA22" s="5">
        <f t="shared" si="6"/>
        <v>14100</v>
      </c>
      <c r="AB22" s="9"/>
      <c r="AC22" s="1">
        <v>16</v>
      </c>
      <c r="AD22" s="2" t="s">
        <v>19</v>
      </c>
      <c r="AE22" s="5">
        <v>0</v>
      </c>
      <c r="AF22" s="5">
        <v>0</v>
      </c>
      <c r="AG22" s="5">
        <v>0</v>
      </c>
      <c r="AH22" s="5">
        <f t="shared" si="7"/>
        <v>0</v>
      </c>
      <c r="AI22" s="9"/>
      <c r="AJ22" s="1">
        <v>16</v>
      </c>
      <c r="AK22" s="2" t="s">
        <v>19</v>
      </c>
      <c r="AL22" s="5"/>
      <c r="AM22" s="5">
        <v>0</v>
      </c>
      <c r="AN22" s="5">
        <v>0</v>
      </c>
      <c r="AO22" s="5">
        <f t="shared" si="8"/>
        <v>0</v>
      </c>
      <c r="AP22" s="9"/>
      <c r="AQ22" s="1">
        <v>16</v>
      </c>
      <c r="AR22" s="2" t="s">
        <v>19</v>
      </c>
      <c r="AS22" s="5">
        <v>0</v>
      </c>
      <c r="AT22" s="5">
        <v>0</v>
      </c>
      <c r="AU22" s="5">
        <v>0</v>
      </c>
      <c r="AV22" s="5">
        <f t="shared" si="9"/>
        <v>0</v>
      </c>
      <c r="AW22" s="9"/>
      <c r="AX22" s="1">
        <v>16</v>
      </c>
      <c r="AY22" s="2" t="s">
        <v>19</v>
      </c>
      <c r="AZ22" s="5">
        <v>5</v>
      </c>
      <c r="BA22" s="5">
        <v>994500</v>
      </c>
      <c r="BB22" s="5">
        <v>0</v>
      </c>
      <c r="BC22" s="5">
        <f t="shared" si="10"/>
        <v>994500</v>
      </c>
      <c r="BD22" s="9"/>
      <c r="BE22" s="1">
        <v>16</v>
      </c>
      <c r="BF22" s="2" t="s">
        <v>19</v>
      </c>
      <c r="BG22" s="5">
        <v>0</v>
      </c>
      <c r="BH22" s="5">
        <v>0</v>
      </c>
      <c r="BI22" s="5">
        <v>0</v>
      </c>
      <c r="BJ22" s="5">
        <f t="shared" si="11"/>
        <v>0</v>
      </c>
      <c r="BK22" s="9"/>
      <c r="BL22" s="1">
        <v>16</v>
      </c>
      <c r="BM22" s="2" t="s">
        <v>19</v>
      </c>
      <c r="BN22" s="5">
        <v>0</v>
      </c>
      <c r="BO22" s="5">
        <v>0</v>
      </c>
      <c r="BP22" s="5">
        <v>0</v>
      </c>
      <c r="BQ22" s="5">
        <f t="shared" si="12"/>
        <v>0</v>
      </c>
      <c r="BR22" s="9"/>
      <c r="BS22" s="1">
        <v>16</v>
      </c>
      <c r="BT22" s="2" t="s">
        <v>19</v>
      </c>
      <c r="BU22" s="5">
        <v>0</v>
      </c>
      <c r="BV22" s="5">
        <v>0</v>
      </c>
      <c r="BW22" s="5">
        <v>0</v>
      </c>
      <c r="BX22" s="5">
        <f t="shared" si="13"/>
        <v>0</v>
      </c>
      <c r="BY22" s="9"/>
      <c r="BZ22" s="1">
        <v>16</v>
      </c>
      <c r="CA22" s="2" t="s">
        <v>19</v>
      </c>
      <c r="CB22" s="5">
        <v>0</v>
      </c>
      <c r="CC22" s="5">
        <v>0</v>
      </c>
      <c r="CD22" s="5">
        <v>0</v>
      </c>
      <c r="CE22" s="5">
        <f t="shared" si="14"/>
        <v>0</v>
      </c>
      <c r="CF22" s="9"/>
      <c r="CG22" s="1">
        <v>16</v>
      </c>
      <c r="CH22" s="2" t="s">
        <v>19</v>
      </c>
      <c r="CI22" s="5">
        <v>0</v>
      </c>
      <c r="CJ22" s="5">
        <v>0</v>
      </c>
      <c r="CK22" s="5">
        <v>0</v>
      </c>
      <c r="CL22" s="5">
        <f t="shared" si="15"/>
        <v>0</v>
      </c>
      <c r="CM22" s="9"/>
      <c r="CN22" s="1">
        <v>16</v>
      </c>
      <c r="CO22" s="2" t="s">
        <v>19</v>
      </c>
      <c r="CP22" s="5">
        <v>0</v>
      </c>
      <c r="CQ22" s="5">
        <v>0</v>
      </c>
      <c r="CR22" s="5">
        <v>0</v>
      </c>
      <c r="CS22" s="5">
        <f t="shared" si="16"/>
        <v>0</v>
      </c>
      <c r="CT22" s="9"/>
      <c r="CU22" s="1">
        <v>16</v>
      </c>
      <c r="CV22" s="2" t="s">
        <v>19</v>
      </c>
      <c r="CW22" s="5">
        <v>0</v>
      </c>
      <c r="CX22" s="5">
        <v>0</v>
      </c>
      <c r="CY22" s="5">
        <v>0</v>
      </c>
      <c r="CZ22" s="5">
        <f t="shared" si="17"/>
        <v>0</v>
      </c>
      <c r="DA22" s="9"/>
      <c r="DB22" s="1">
        <v>16</v>
      </c>
      <c r="DC22" s="2" t="s">
        <v>19</v>
      </c>
      <c r="DD22" s="5">
        <v>11</v>
      </c>
      <c r="DE22" s="5">
        <v>810150</v>
      </c>
      <c r="DF22" s="5">
        <v>0</v>
      </c>
      <c r="DG22" s="5">
        <f t="shared" si="18"/>
        <v>810150</v>
      </c>
      <c r="DH22" s="9"/>
      <c r="DI22" s="1">
        <v>16</v>
      </c>
      <c r="DJ22" s="2" t="s">
        <v>19</v>
      </c>
      <c r="DK22" s="5">
        <v>0</v>
      </c>
      <c r="DL22" s="5">
        <v>0</v>
      </c>
      <c r="DM22" s="5">
        <v>0</v>
      </c>
      <c r="DN22" s="5">
        <f t="shared" si="19"/>
        <v>0</v>
      </c>
      <c r="DO22" s="9"/>
      <c r="DP22" s="1">
        <v>16</v>
      </c>
      <c r="DQ22" s="2" t="s">
        <v>19</v>
      </c>
      <c r="DR22" s="5">
        <v>1</v>
      </c>
      <c r="DS22" s="5">
        <v>23600</v>
      </c>
      <c r="DT22" s="5">
        <v>0</v>
      </c>
      <c r="DU22" s="5">
        <f t="shared" si="20"/>
        <v>23600</v>
      </c>
      <c r="DV22" s="9"/>
      <c r="DW22" s="1">
        <v>16</v>
      </c>
      <c r="DX22" s="2" t="s">
        <v>19</v>
      </c>
      <c r="DY22" s="5">
        <v>1</v>
      </c>
      <c r="DZ22" s="5">
        <v>192500</v>
      </c>
      <c r="EA22" s="5">
        <v>0</v>
      </c>
      <c r="EB22" s="5">
        <f t="shared" si="21"/>
        <v>192500</v>
      </c>
      <c r="EC22" s="9"/>
      <c r="ED22" s="1">
        <v>16</v>
      </c>
      <c r="EE22" s="2" t="s">
        <v>19</v>
      </c>
      <c r="EF22" s="5">
        <v>3188</v>
      </c>
      <c r="EG22" s="5">
        <v>112700</v>
      </c>
      <c r="EH22" s="5">
        <v>0</v>
      </c>
      <c r="EI22" s="5">
        <f t="shared" si="22"/>
        <v>112700</v>
      </c>
      <c r="EJ22" s="9"/>
      <c r="EK22" s="1">
        <v>16</v>
      </c>
      <c r="EL22" s="2" t="s">
        <v>19</v>
      </c>
      <c r="EM22" s="5">
        <v>17</v>
      </c>
      <c r="EN22" s="5">
        <v>96000</v>
      </c>
      <c r="EO22" s="5">
        <v>0</v>
      </c>
      <c r="EP22" s="5">
        <f t="shared" si="23"/>
        <v>96000</v>
      </c>
      <c r="EQ22" s="9"/>
      <c r="ER22" s="1">
        <v>16</v>
      </c>
      <c r="ES22" s="2" t="s">
        <v>19</v>
      </c>
      <c r="ET22" s="5">
        <v>19</v>
      </c>
      <c r="EU22" s="5">
        <v>112000</v>
      </c>
      <c r="EV22" s="5">
        <v>0</v>
      </c>
      <c r="EW22" s="5">
        <f t="shared" si="24"/>
        <v>112000</v>
      </c>
      <c r="EX22" s="9"/>
      <c r="EY22" s="1">
        <v>16</v>
      </c>
      <c r="EZ22" s="2" t="s">
        <v>19</v>
      </c>
      <c r="FA22" s="5">
        <v>0</v>
      </c>
      <c r="FB22" s="5">
        <v>0</v>
      </c>
      <c r="FC22" s="5">
        <v>0</v>
      </c>
      <c r="FD22" s="5">
        <f t="shared" si="25"/>
        <v>0</v>
      </c>
      <c r="FE22" s="9"/>
      <c r="FF22" s="1">
        <v>16</v>
      </c>
      <c r="FG22" s="2" t="s">
        <v>19</v>
      </c>
      <c r="FH22" s="5">
        <v>0</v>
      </c>
      <c r="FI22" s="5">
        <v>0</v>
      </c>
      <c r="FJ22" s="5">
        <v>0</v>
      </c>
      <c r="FK22" s="5">
        <f t="shared" si="26"/>
        <v>0</v>
      </c>
      <c r="FL22" s="9"/>
      <c r="FM22" s="1">
        <v>16</v>
      </c>
      <c r="FN22" s="2" t="s">
        <v>19</v>
      </c>
      <c r="FO22" s="5">
        <v>0</v>
      </c>
      <c r="FP22" s="5">
        <v>0</v>
      </c>
      <c r="FQ22" s="5">
        <v>0</v>
      </c>
      <c r="FR22" s="5">
        <f t="shared" si="27"/>
        <v>0</v>
      </c>
      <c r="FS22" s="9"/>
      <c r="FT22" s="1">
        <v>16</v>
      </c>
      <c r="FU22" s="2" t="s">
        <v>19</v>
      </c>
      <c r="FV22" s="5">
        <v>0</v>
      </c>
      <c r="FW22" s="5">
        <v>0</v>
      </c>
      <c r="FX22" s="5">
        <v>0</v>
      </c>
      <c r="FY22" s="5">
        <f t="shared" si="28"/>
        <v>0</v>
      </c>
      <c r="FZ22" s="9"/>
      <c r="GA22" s="1">
        <v>16</v>
      </c>
      <c r="GB22" s="2" t="s">
        <v>19</v>
      </c>
      <c r="GC22" s="5">
        <v>1</v>
      </c>
      <c r="GD22" s="5">
        <v>90200</v>
      </c>
      <c r="GE22" s="5">
        <v>0</v>
      </c>
      <c r="GF22" s="5">
        <f t="shared" si="29"/>
        <v>90200</v>
      </c>
      <c r="GG22" s="9"/>
      <c r="GH22" s="1">
        <v>16</v>
      </c>
      <c r="GI22" s="2" t="s">
        <v>19</v>
      </c>
      <c r="GJ22" s="5">
        <v>1</v>
      </c>
      <c r="GK22" s="5">
        <v>68100</v>
      </c>
      <c r="GL22" s="5">
        <v>0</v>
      </c>
      <c r="GM22" s="5">
        <f t="shared" si="30"/>
        <v>68100</v>
      </c>
      <c r="GN22" s="9"/>
      <c r="GO22" s="1">
        <v>16</v>
      </c>
      <c r="GP22" s="2" t="s">
        <v>19</v>
      </c>
      <c r="GQ22" s="5">
        <v>0</v>
      </c>
      <c r="GR22" s="5">
        <v>0</v>
      </c>
      <c r="GS22" s="5">
        <v>0</v>
      </c>
      <c r="GT22" s="5">
        <f t="shared" si="31"/>
        <v>0</v>
      </c>
      <c r="GU22" s="9"/>
      <c r="GV22" s="1">
        <v>16</v>
      </c>
      <c r="GW22" s="2" t="s">
        <v>19</v>
      </c>
      <c r="GX22" s="5">
        <v>0</v>
      </c>
      <c r="GY22" s="5">
        <v>0</v>
      </c>
      <c r="GZ22" s="5">
        <v>0</v>
      </c>
      <c r="HA22" s="5">
        <f t="shared" si="32"/>
        <v>0</v>
      </c>
      <c r="HB22" s="9"/>
      <c r="HC22" s="1">
        <v>16</v>
      </c>
      <c r="HD22" s="2" t="s">
        <v>19</v>
      </c>
      <c r="HE22" s="5">
        <v>2</v>
      </c>
      <c r="HF22" s="5">
        <v>279800</v>
      </c>
      <c r="HG22" s="5">
        <v>0</v>
      </c>
      <c r="HH22" s="5">
        <f t="shared" si="33"/>
        <v>279800</v>
      </c>
      <c r="HI22" s="9"/>
      <c r="HJ22" s="1">
        <v>16</v>
      </c>
      <c r="HK22" s="2" t="s">
        <v>19</v>
      </c>
      <c r="HL22" s="5">
        <v>0</v>
      </c>
      <c r="HM22" s="5">
        <v>559900</v>
      </c>
      <c r="HN22" s="5">
        <v>0</v>
      </c>
      <c r="HO22" s="5">
        <f t="shared" si="34"/>
        <v>559900</v>
      </c>
      <c r="HP22" s="9"/>
      <c r="HQ22" s="1">
        <v>16</v>
      </c>
      <c r="HR22" s="2" t="s">
        <v>19</v>
      </c>
      <c r="HS22" s="5">
        <v>0</v>
      </c>
      <c r="HT22" s="5">
        <v>0</v>
      </c>
      <c r="HU22" s="5">
        <v>0</v>
      </c>
      <c r="HV22" s="5">
        <f t="shared" si="35"/>
        <v>0</v>
      </c>
      <c r="HW22" s="9"/>
      <c r="HX22" s="1">
        <v>16</v>
      </c>
      <c r="HY22" s="2" t="s">
        <v>19</v>
      </c>
      <c r="HZ22" s="5">
        <v>1</v>
      </c>
      <c r="IA22" s="5">
        <v>10000</v>
      </c>
      <c r="IB22" s="5">
        <v>0</v>
      </c>
      <c r="IC22" s="5">
        <f t="shared" si="36"/>
        <v>10000</v>
      </c>
      <c r="ID22" s="9"/>
      <c r="IE22" s="1">
        <v>16</v>
      </c>
      <c r="IF22" s="2" t="s">
        <v>19</v>
      </c>
      <c r="IG22" s="5">
        <v>0</v>
      </c>
      <c r="IH22" s="5">
        <v>37500</v>
      </c>
      <c r="II22" s="5">
        <v>0</v>
      </c>
      <c r="IJ22" s="5">
        <f t="shared" si="37"/>
        <v>37500</v>
      </c>
      <c r="IK22" s="9"/>
      <c r="IL22" s="1">
        <v>16</v>
      </c>
      <c r="IM22" s="2" t="s">
        <v>19</v>
      </c>
      <c r="IN22" s="5">
        <v>16</v>
      </c>
      <c r="IO22" s="5">
        <v>160000</v>
      </c>
      <c r="IP22" s="5">
        <v>0</v>
      </c>
      <c r="IQ22" s="5">
        <f t="shared" si="38"/>
        <v>160000</v>
      </c>
      <c r="IR22" s="9"/>
      <c r="IS22" s="1">
        <v>16</v>
      </c>
      <c r="IT22" s="2" t="s">
        <v>19</v>
      </c>
      <c r="IU22" s="5">
        <v>1</v>
      </c>
      <c r="IV22" s="5">
        <v>32000</v>
      </c>
      <c r="IW22" s="5">
        <v>0</v>
      </c>
      <c r="IX22" s="5">
        <f t="shared" si="39"/>
        <v>32000</v>
      </c>
      <c r="IY22" s="9"/>
      <c r="IZ22" s="1">
        <v>16</v>
      </c>
      <c r="JA22" s="2" t="s">
        <v>19</v>
      </c>
      <c r="JB22" s="5">
        <v>0</v>
      </c>
      <c r="JC22" s="5">
        <v>0</v>
      </c>
      <c r="JD22" s="5">
        <v>0</v>
      </c>
      <c r="JE22" s="5">
        <f t="shared" si="40"/>
        <v>0</v>
      </c>
      <c r="JF22" s="9"/>
      <c r="JG22" s="1">
        <v>16</v>
      </c>
      <c r="JH22" s="2" t="s">
        <v>19</v>
      </c>
      <c r="JI22" s="5">
        <v>0</v>
      </c>
      <c r="JJ22" s="5">
        <v>0</v>
      </c>
      <c r="JK22" s="5">
        <v>0</v>
      </c>
      <c r="JL22" s="5">
        <f t="shared" si="41"/>
        <v>0</v>
      </c>
      <c r="JM22" s="9"/>
      <c r="JN22" s="1">
        <v>16</v>
      </c>
      <c r="JO22" s="2" t="s">
        <v>19</v>
      </c>
      <c r="JP22" s="5">
        <v>0</v>
      </c>
      <c r="JQ22" s="5">
        <v>0</v>
      </c>
      <c r="JR22" s="5">
        <v>0</v>
      </c>
      <c r="JS22" s="5">
        <f t="shared" si="42"/>
        <v>0</v>
      </c>
      <c r="JT22" s="9"/>
      <c r="JU22" s="1">
        <v>16</v>
      </c>
      <c r="JV22" s="2" t="s">
        <v>19</v>
      </c>
      <c r="JW22" s="5">
        <v>0</v>
      </c>
      <c r="JX22" s="5">
        <v>0</v>
      </c>
      <c r="JY22" s="5">
        <v>0</v>
      </c>
      <c r="JZ22" s="5">
        <f t="shared" si="43"/>
        <v>0</v>
      </c>
      <c r="KA22" s="9"/>
      <c r="KB22" s="1">
        <v>16</v>
      </c>
      <c r="KC22" s="2" t="s">
        <v>19</v>
      </c>
      <c r="KD22" s="5">
        <v>0</v>
      </c>
      <c r="KE22" s="5">
        <v>0</v>
      </c>
      <c r="KF22" s="5">
        <v>0</v>
      </c>
      <c r="KG22" s="5">
        <f t="shared" si="44"/>
        <v>0</v>
      </c>
      <c r="KH22" s="9"/>
      <c r="KI22" s="1">
        <v>16</v>
      </c>
      <c r="KJ22" s="2" t="s">
        <v>19</v>
      </c>
      <c r="KK22" s="5">
        <v>0</v>
      </c>
      <c r="KL22" s="5">
        <v>0</v>
      </c>
      <c r="KM22" s="5">
        <v>0</v>
      </c>
      <c r="KN22" s="5">
        <f t="shared" si="45"/>
        <v>0</v>
      </c>
      <c r="KO22" s="9"/>
      <c r="KP22" s="1">
        <v>16</v>
      </c>
      <c r="KQ22" s="2" t="s">
        <v>19</v>
      </c>
      <c r="KR22" s="5">
        <v>1</v>
      </c>
      <c r="KS22" s="5">
        <v>32500</v>
      </c>
      <c r="KT22" s="5">
        <v>0</v>
      </c>
      <c r="KU22" s="5">
        <f t="shared" si="46"/>
        <v>32500</v>
      </c>
      <c r="KV22" s="9"/>
      <c r="KW22" s="1">
        <v>16</v>
      </c>
      <c r="KX22" s="2" t="s">
        <v>19</v>
      </c>
      <c r="KY22" s="5">
        <v>1</v>
      </c>
      <c r="KZ22" s="5">
        <v>32500</v>
      </c>
      <c r="LA22" s="5">
        <v>0</v>
      </c>
      <c r="LB22" s="5">
        <f t="shared" si="47"/>
        <v>32500</v>
      </c>
      <c r="LC22" s="9"/>
      <c r="LD22" s="1">
        <v>16</v>
      </c>
      <c r="LE22" s="2" t="s">
        <v>19</v>
      </c>
      <c r="LF22" s="5">
        <v>2</v>
      </c>
      <c r="LG22" s="5">
        <v>270000</v>
      </c>
      <c r="LH22" s="5">
        <v>0</v>
      </c>
      <c r="LI22" s="5">
        <f t="shared" si="48"/>
        <v>270000</v>
      </c>
      <c r="LJ22" s="9"/>
      <c r="LK22" s="1">
        <v>16</v>
      </c>
      <c r="LL22" s="2" t="s">
        <v>19</v>
      </c>
      <c r="LM22" s="5">
        <v>1</v>
      </c>
      <c r="LN22" s="5">
        <v>38500</v>
      </c>
      <c r="LO22" s="5">
        <v>0</v>
      </c>
      <c r="LP22" s="5">
        <f t="shared" si="49"/>
        <v>38500</v>
      </c>
      <c r="LQ22" s="9"/>
      <c r="LR22" s="1">
        <v>16</v>
      </c>
      <c r="LS22" s="2" t="s">
        <v>19</v>
      </c>
      <c r="LT22" s="5">
        <v>2</v>
      </c>
      <c r="LU22" s="5">
        <v>20000</v>
      </c>
      <c r="LV22" s="5">
        <v>0</v>
      </c>
      <c r="LW22" s="5">
        <f t="shared" si="50"/>
        <v>20000</v>
      </c>
      <c r="LX22" s="9"/>
      <c r="LY22" s="1">
        <v>16</v>
      </c>
      <c r="LZ22" s="2" t="s">
        <v>19</v>
      </c>
      <c r="MA22" s="5">
        <v>0</v>
      </c>
      <c r="MB22" s="5">
        <v>0</v>
      </c>
      <c r="MC22" s="5">
        <v>0</v>
      </c>
      <c r="MD22" s="5">
        <f t="shared" si="51"/>
        <v>0</v>
      </c>
      <c r="ME22" s="9"/>
      <c r="MF22" s="1">
        <v>16</v>
      </c>
      <c r="MG22" s="2" t="s">
        <v>19</v>
      </c>
      <c r="MH22" s="5">
        <v>0</v>
      </c>
      <c r="MI22" s="5">
        <v>0</v>
      </c>
      <c r="MJ22" s="5">
        <v>0</v>
      </c>
      <c r="MK22" s="5">
        <f t="shared" si="52"/>
        <v>0</v>
      </c>
      <c r="ML22" s="9"/>
      <c r="MM22" s="1">
        <v>16</v>
      </c>
      <c r="MN22" s="2" t="s">
        <v>19</v>
      </c>
      <c r="MO22" s="5">
        <v>0</v>
      </c>
      <c r="MP22" s="5">
        <v>0</v>
      </c>
      <c r="MQ22" s="5">
        <v>0</v>
      </c>
      <c r="MR22" s="5">
        <f t="shared" si="53"/>
        <v>0</v>
      </c>
      <c r="MS22" s="9"/>
      <c r="MT22" s="1">
        <v>16</v>
      </c>
      <c r="MU22" s="2" t="s">
        <v>19</v>
      </c>
      <c r="MV22" s="5">
        <v>0</v>
      </c>
      <c r="MW22" s="5">
        <v>0</v>
      </c>
      <c r="MX22" s="5">
        <v>0</v>
      </c>
      <c r="MY22" s="5">
        <f t="shared" si="54"/>
        <v>0</v>
      </c>
      <c r="MZ22" s="9"/>
      <c r="NA22" s="1">
        <v>16</v>
      </c>
      <c r="NB22" s="2" t="s">
        <v>19</v>
      </c>
      <c r="NC22" s="5">
        <v>6</v>
      </c>
      <c r="ND22" s="5">
        <v>35625</v>
      </c>
      <c r="NE22" s="5">
        <v>0</v>
      </c>
      <c r="NF22" s="5">
        <f t="shared" si="55"/>
        <v>35625</v>
      </c>
      <c r="NG22" s="9"/>
      <c r="NH22" s="1">
        <v>16</v>
      </c>
      <c r="NI22" s="2" t="s">
        <v>19</v>
      </c>
      <c r="NJ22" s="5">
        <v>115</v>
      </c>
      <c r="NK22" s="5">
        <v>184037.11672942466</v>
      </c>
      <c r="NL22" s="5">
        <v>0</v>
      </c>
      <c r="NM22" s="5">
        <f t="shared" si="56"/>
        <v>184037.11672942466</v>
      </c>
      <c r="NN22" s="9"/>
      <c r="NO22" s="1">
        <v>16</v>
      </c>
      <c r="NP22" s="2" t="s">
        <v>19</v>
      </c>
      <c r="NQ22" s="5">
        <v>6</v>
      </c>
      <c r="NR22" s="5">
        <v>119200</v>
      </c>
      <c r="NS22" s="5">
        <v>0</v>
      </c>
      <c r="NT22" s="5">
        <f t="shared" si="57"/>
        <v>119200</v>
      </c>
      <c r="NU22" s="9"/>
      <c r="NV22" s="1">
        <v>16</v>
      </c>
      <c r="NW22" s="2" t="s">
        <v>19</v>
      </c>
      <c r="NX22" s="5">
        <v>0</v>
      </c>
      <c r="NY22" s="5">
        <v>0</v>
      </c>
      <c r="NZ22" s="5">
        <v>0</v>
      </c>
      <c r="OA22" s="5">
        <f t="shared" si="58"/>
        <v>0</v>
      </c>
      <c r="OB22" s="9"/>
      <c r="OC22" s="1">
        <v>16</v>
      </c>
      <c r="OD22" s="2" t="s">
        <v>19</v>
      </c>
      <c r="OE22" s="5">
        <v>3</v>
      </c>
      <c r="OF22" s="5">
        <v>41700</v>
      </c>
      <c r="OG22" s="5">
        <v>0</v>
      </c>
      <c r="OH22" s="5">
        <f t="shared" si="59"/>
        <v>41700</v>
      </c>
      <c r="OI22" s="9"/>
      <c r="OJ22" s="1">
        <v>16</v>
      </c>
      <c r="OK22" s="2" t="s">
        <v>19</v>
      </c>
      <c r="OL22" s="5">
        <v>19.3</v>
      </c>
      <c r="OM22" s="5">
        <v>175150</v>
      </c>
      <c r="ON22" s="5">
        <v>0</v>
      </c>
      <c r="OO22" s="5">
        <f t="shared" si="60"/>
        <v>175150</v>
      </c>
      <c r="OP22" s="9"/>
      <c r="OQ22" s="1">
        <v>16</v>
      </c>
      <c r="OR22" s="2" t="s">
        <v>19</v>
      </c>
      <c r="OS22" s="5">
        <v>0</v>
      </c>
      <c r="OT22" s="5">
        <v>0</v>
      </c>
      <c r="OU22" s="5">
        <v>0</v>
      </c>
      <c r="OV22" s="5">
        <f t="shared" si="61"/>
        <v>0</v>
      </c>
      <c r="OW22" s="9"/>
      <c r="OX22" s="1">
        <v>16</v>
      </c>
      <c r="OY22" s="2" t="s">
        <v>19</v>
      </c>
      <c r="OZ22" s="5">
        <v>0</v>
      </c>
      <c r="PA22" s="5">
        <v>0</v>
      </c>
      <c r="PB22" s="5">
        <v>0</v>
      </c>
      <c r="PC22" s="5">
        <f t="shared" si="62"/>
        <v>0</v>
      </c>
      <c r="PD22" s="9"/>
      <c r="PE22" s="1">
        <v>16</v>
      </c>
      <c r="PF22" s="2" t="s">
        <v>19</v>
      </c>
      <c r="PG22" s="5">
        <v>0</v>
      </c>
      <c r="PH22" s="5">
        <v>0</v>
      </c>
      <c r="PI22" s="5">
        <v>0</v>
      </c>
      <c r="PJ22" s="5">
        <f t="shared" si="63"/>
        <v>0</v>
      </c>
      <c r="PK22" s="9"/>
      <c r="PL22" s="1">
        <v>16</v>
      </c>
      <c r="PM22" s="2" t="s">
        <v>19</v>
      </c>
      <c r="PN22" s="5">
        <v>0</v>
      </c>
      <c r="PO22" s="5">
        <v>371619</v>
      </c>
      <c r="PP22" s="5">
        <v>0</v>
      </c>
      <c r="PQ22" s="5">
        <f t="shared" si="64"/>
        <v>371619</v>
      </c>
      <c r="PR22" s="9"/>
      <c r="PS22" s="1">
        <v>16</v>
      </c>
      <c r="PT22" s="2" t="s">
        <v>19</v>
      </c>
      <c r="PU22" s="5">
        <v>1</v>
      </c>
      <c r="PV22" s="5">
        <v>7200</v>
      </c>
      <c r="PW22" s="5">
        <v>0</v>
      </c>
      <c r="PX22" s="5">
        <f t="shared" si="65"/>
        <v>7200</v>
      </c>
      <c r="PY22" s="9"/>
      <c r="PZ22" s="1">
        <v>16</v>
      </c>
      <c r="QA22" s="2" t="s">
        <v>19</v>
      </c>
      <c r="QB22" s="5">
        <v>0</v>
      </c>
      <c r="QC22" s="5">
        <v>0</v>
      </c>
      <c r="QD22" s="5">
        <v>0</v>
      </c>
      <c r="QE22" s="5">
        <f t="shared" si="66"/>
        <v>0</v>
      </c>
      <c r="QF22" s="9"/>
      <c r="QG22" s="1">
        <v>16</v>
      </c>
      <c r="QH22" s="2" t="s">
        <v>19</v>
      </c>
      <c r="QI22" s="5">
        <v>1</v>
      </c>
      <c r="QJ22" s="5">
        <v>5000</v>
      </c>
      <c r="QK22" s="5">
        <v>0</v>
      </c>
      <c r="QL22" s="5">
        <f t="shared" si="67"/>
        <v>5000</v>
      </c>
      <c r="QM22" s="9"/>
      <c r="QN22" s="1">
        <v>16</v>
      </c>
      <c r="QO22" s="2" t="s">
        <v>19</v>
      </c>
      <c r="QP22" s="5">
        <v>0</v>
      </c>
      <c r="QQ22" s="5">
        <v>0</v>
      </c>
      <c r="QR22" s="5">
        <v>0</v>
      </c>
      <c r="QS22" s="5">
        <f t="shared" si="68"/>
        <v>0</v>
      </c>
      <c r="QT22" s="9"/>
      <c r="QU22" s="1">
        <v>16</v>
      </c>
      <c r="QV22" s="2" t="s">
        <v>19</v>
      </c>
      <c r="QW22" s="5">
        <v>0</v>
      </c>
      <c r="QX22" s="5">
        <v>0</v>
      </c>
      <c r="QY22" s="5">
        <v>0</v>
      </c>
      <c r="QZ22" s="5">
        <f t="shared" si="69"/>
        <v>0</v>
      </c>
      <c r="RA22" s="9"/>
      <c r="RB22" s="1">
        <v>16</v>
      </c>
      <c r="RC22" s="2" t="s">
        <v>19</v>
      </c>
      <c r="RD22" s="5">
        <v>0</v>
      </c>
      <c r="RE22" s="5">
        <v>0</v>
      </c>
      <c r="RF22" s="5">
        <v>0</v>
      </c>
      <c r="RG22" s="5">
        <f t="shared" si="70"/>
        <v>0</v>
      </c>
      <c r="RH22" s="9"/>
      <c r="RI22" s="1">
        <v>16</v>
      </c>
      <c r="RJ22" s="2" t="s">
        <v>19</v>
      </c>
      <c r="RK22" s="5">
        <v>131</v>
      </c>
      <c r="RL22" s="5">
        <v>23842</v>
      </c>
      <c r="RM22" s="5">
        <v>0</v>
      </c>
      <c r="RN22" s="5">
        <f t="shared" si="71"/>
        <v>23842</v>
      </c>
      <c r="RO22" s="9"/>
      <c r="RP22" s="1">
        <v>16</v>
      </c>
      <c r="RQ22" s="2" t="s">
        <v>19</v>
      </c>
      <c r="RR22" s="5">
        <v>2</v>
      </c>
      <c r="RS22" s="5">
        <v>9900</v>
      </c>
      <c r="RT22" s="5">
        <v>0</v>
      </c>
      <c r="RU22" s="5">
        <f t="shared" si="72"/>
        <v>9900</v>
      </c>
      <c r="RV22" s="9"/>
      <c r="RW22" s="1">
        <v>16</v>
      </c>
      <c r="RX22" s="2" t="s">
        <v>19</v>
      </c>
      <c r="RY22" s="5">
        <v>0</v>
      </c>
      <c r="RZ22" s="5">
        <v>0</v>
      </c>
      <c r="SA22" s="5">
        <v>0</v>
      </c>
      <c r="SB22" s="5">
        <f t="shared" si="73"/>
        <v>0</v>
      </c>
      <c r="SC22" s="9"/>
      <c r="SD22" s="1">
        <v>16</v>
      </c>
      <c r="SE22" s="2" t="s">
        <v>19</v>
      </c>
      <c r="SF22" s="5">
        <v>0</v>
      </c>
      <c r="SG22" s="5">
        <v>90000</v>
      </c>
      <c r="SH22" s="5">
        <v>0</v>
      </c>
      <c r="SI22" s="5">
        <f t="shared" si="74"/>
        <v>90000</v>
      </c>
      <c r="SJ22" s="9"/>
      <c r="SK22" s="1">
        <v>16</v>
      </c>
      <c r="SL22" s="2" t="s">
        <v>19</v>
      </c>
      <c r="SM22" s="5">
        <v>0</v>
      </c>
      <c r="SN22" s="5">
        <v>0</v>
      </c>
      <c r="SO22" s="5">
        <v>0</v>
      </c>
      <c r="SP22" s="5">
        <f t="shared" si="75"/>
        <v>0</v>
      </c>
      <c r="SQ22" s="9"/>
      <c r="SR22" s="1">
        <v>16</v>
      </c>
      <c r="SS22" s="2" t="s">
        <v>19</v>
      </c>
      <c r="ST22" s="5">
        <v>0</v>
      </c>
      <c r="SU22" s="5">
        <v>0</v>
      </c>
      <c r="SV22" s="5">
        <v>0</v>
      </c>
      <c r="SW22" s="5">
        <f t="shared" si="76"/>
        <v>0</v>
      </c>
      <c r="SX22" s="9"/>
      <c r="SY22" s="1">
        <v>16</v>
      </c>
      <c r="SZ22" s="2" t="s">
        <v>19</v>
      </c>
      <c r="TA22" s="5">
        <v>0</v>
      </c>
      <c r="TB22" s="5">
        <v>0</v>
      </c>
      <c r="TC22" s="5">
        <v>0</v>
      </c>
      <c r="TD22" s="5">
        <f t="shared" si="77"/>
        <v>0</v>
      </c>
      <c r="TE22" s="9"/>
      <c r="TF22" s="1">
        <v>16</v>
      </c>
      <c r="TG22" s="2" t="s">
        <v>19</v>
      </c>
      <c r="TH22" s="5">
        <v>0</v>
      </c>
      <c r="TI22" s="5">
        <v>475000</v>
      </c>
      <c r="TJ22" s="5">
        <v>0</v>
      </c>
      <c r="TK22" s="5">
        <f t="shared" si="78"/>
        <v>475000</v>
      </c>
      <c r="TL22" s="9"/>
      <c r="TM22" s="1">
        <v>16</v>
      </c>
      <c r="TN22" s="2" t="s">
        <v>19</v>
      </c>
      <c r="TO22" s="5">
        <v>4</v>
      </c>
      <c r="TP22" s="5">
        <v>0</v>
      </c>
      <c r="TQ22" s="5">
        <v>140000</v>
      </c>
      <c r="TR22" s="5">
        <f t="shared" si="79"/>
        <v>140000</v>
      </c>
      <c r="TS22" s="9"/>
      <c r="TT22" s="1">
        <v>16</v>
      </c>
      <c r="TU22" s="2" t="s">
        <v>19</v>
      </c>
      <c r="TV22" s="5">
        <v>2</v>
      </c>
      <c r="TW22" s="5">
        <v>67800</v>
      </c>
      <c r="TX22" s="5">
        <v>0</v>
      </c>
      <c r="TY22" s="5">
        <f t="shared" si="80"/>
        <v>67800</v>
      </c>
      <c r="TZ22" s="9"/>
      <c r="UA22" s="1">
        <v>16</v>
      </c>
      <c r="UB22" s="2" t="s">
        <v>19</v>
      </c>
      <c r="UC22" s="5">
        <v>24</v>
      </c>
      <c r="UD22" s="5">
        <v>84000</v>
      </c>
      <c r="UE22" s="5">
        <v>0</v>
      </c>
      <c r="UF22" s="5">
        <f t="shared" si="81"/>
        <v>84000</v>
      </c>
      <c r="UG22" s="9"/>
      <c r="UH22" s="1">
        <v>16</v>
      </c>
      <c r="UI22" s="2" t="s">
        <v>19</v>
      </c>
      <c r="UJ22" s="5">
        <v>0</v>
      </c>
      <c r="UK22" s="5">
        <v>0</v>
      </c>
      <c r="UL22" s="5">
        <v>0</v>
      </c>
      <c r="UM22" s="5">
        <f t="shared" si="82"/>
        <v>0</v>
      </c>
      <c r="UN22" s="9"/>
      <c r="UO22" s="1">
        <v>16</v>
      </c>
      <c r="UP22" s="2" t="s">
        <v>19</v>
      </c>
      <c r="UQ22" s="5">
        <v>0</v>
      </c>
      <c r="UR22" s="5">
        <v>0</v>
      </c>
      <c r="US22" s="5">
        <v>0</v>
      </c>
      <c r="UT22" s="5">
        <f t="shared" si="83"/>
        <v>0</v>
      </c>
      <c r="UU22" s="9"/>
      <c r="UV22" s="1">
        <v>16</v>
      </c>
      <c r="UW22" s="2" t="s">
        <v>19</v>
      </c>
      <c r="UX22" s="5">
        <v>0</v>
      </c>
      <c r="UY22" s="5">
        <v>100000</v>
      </c>
      <c r="UZ22" s="5">
        <v>0</v>
      </c>
      <c r="VA22" s="5">
        <f t="shared" si="84"/>
        <v>100000</v>
      </c>
      <c r="VB22" s="9"/>
      <c r="VC22" s="1">
        <v>16</v>
      </c>
      <c r="VD22" s="2" t="s">
        <v>19</v>
      </c>
      <c r="VE22" s="5">
        <v>1</v>
      </c>
      <c r="VF22" s="5">
        <v>40000</v>
      </c>
      <c r="VG22" s="5">
        <v>0</v>
      </c>
      <c r="VH22" s="5">
        <f t="shared" si="85"/>
        <v>40000</v>
      </c>
      <c r="VI22" s="9"/>
      <c r="VJ22" s="1">
        <v>16</v>
      </c>
      <c r="VK22" s="2" t="s">
        <v>19</v>
      </c>
      <c r="VL22" s="5">
        <v>1</v>
      </c>
      <c r="VM22" s="5">
        <v>55000</v>
      </c>
      <c r="VN22" s="5">
        <v>0</v>
      </c>
      <c r="VO22" s="5">
        <f t="shared" si="86"/>
        <v>55000</v>
      </c>
      <c r="VP22" s="9"/>
      <c r="VQ22" s="1">
        <v>16</v>
      </c>
      <c r="VR22" s="2" t="s">
        <v>19</v>
      </c>
      <c r="VS22" s="5">
        <v>0</v>
      </c>
      <c r="VT22" s="5">
        <v>0</v>
      </c>
      <c r="VU22" s="5">
        <v>0</v>
      </c>
      <c r="VV22" s="5">
        <f t="shared" si="87"/>
        <v>0</v>
      </c>
      <c r="VW22" s="9"/>
      <c r="VX22" s="1">
        <v>16</v>
      </c>
      <c r="VY22" s="2" t="s">
        <v>19</v>
      </c>
      <c r="VZ22" s="5">
        <v>0</v>
      </c>
      <c r="WA22" s="5">
        <v>0</v>
      </c>
      <c r="WB22" s="5">
        <v>0</v>
      </c>
      <c r="WC22" s="5">
        <f t="shared" si="88"/>
        <v>0</v>
      </c>
      <c r="WD22" s="9"/>
      <c r="WE22" s="1">
        <v>16</v>
      </c>
      <c r="WF22" s="2" t="s">
        <v>19</v>
      </c>
      <c r="WG22" s="5">
        <v>0</v>
      </c>
      <c r="WH22" s="5">
        <v>0</v>
      </c>
      <c r="WI22" s="5">
        <v>0</v>
      </c>
      <c r="WJ22" s="5">
        <f t="shared" si="89"/>
        <v>0</v>
      </c>
      <c r="WK22" s="9"/>
      <c r="WL22" s="1">
        <v>16</v>
      </c>
      <c r="WM22" s="2" t="s">
        <v>19</v>
      </c>
      <c r="WN22" s="5">
        <v>1</v>
      </c>
      <c r="WO22" s="5">
        <v>50000</v>
      </c>
      <c r="WP22" s="5">
        <v>0</v>
      </c>
      <c r="WQ22" s="5">
        <f t="shared" si="90"/>
        <v>50000</v>
      </c>
      <c r="WR22" s="9"/>
      <c r="WS22" s="1">
        <v>16</v>
      </c>
      <c r="WT22" s="2" t="s">
        <v>19</v>
      </c>
      <c r="WU22" s="5">
        <v>2</v>
      </c>
      <c r="WV22" s="5">
        <v>40000</v>
      </c>
      <c r="WW22" s="5">
        <v>0</v>
      </c>
      <c r="WX22" s="5">
        <f t="shared" si="91"/>
        <v>40000</v>
      </c>
      <c r="WY22" s="9"/>
      <c r="WZ22" s="1">
        <v>16</v>
      </c>
      <c r="XA22" s="2" t="s">
        <v>19</v>
      </c>
      <c r="XB22" s="5">
        <v>0</v>
      </c>
      <c r="XC22" s="5">
        <v>0</v>
      </c>
      <c r="XD22" s="5">
        <v>0</v>
      </c>
      <c r="XE22" s="5">
        <f t="shared" si="92"/>
        <v>0</v>
      </c>
      <c r="XF22" s="9"/>
      <c r="XG22" s="1">
        <v>16</v>
      </c>
      <c r="XH22" s="2" t="s">
        <v>19</v>
      </c>
      <c r="XI22" s="5">
        <v>0</v>
      </c>
      <c r="XJ22" s="5">
        <v>0</v>
      </c>
      <c r="XK22" s="5">
        <v>0</v>
      </c>
      <c r="XL22" s="5">
        <f t="shared" si="93"/>
        <v>0</v>
      </c>
      <c r="XM22" s="9"/>
      <c r="XN22" s="1">
        <v>16</v>
      </c>
      <c r="XO22" s="2" t="s">
        <v>19</v>
      </c>
      <c r="XP22" s="5">
        <v>1</v>
      </c>
      <c r="XQ22" s="5">
        <v>25000</v>
      </c>
      <c r="XR22" s="5">
        <v>0</v>
      </c>
      <c r="XS22" s="5">
        <f t="shared" si="94"/>
        <v>25000</v>
      </c>
      <c r="XT22" s="9"/>
      <c r="XU22" s="1">
        <v>16</v>
      </c>
      <c r="XV22" s="2" t="s">
        <v>19</v>
      </c>
      <c r="XW22" s="5">
        <v>0</v>
      </c>
      <c r="XX22" s="5">
        <v>0</v>
      </c>
      <c r="XY22" s="5">
        <v>0</v>
      </c>
      <c r="XZ22" s="5">
        <f t="shared" si="95"/>
        <v>0</v>
      </c>
      <c r="YA22" s="9"/>
      <c r="YB22" s="1">
        <v>16</v>
      </c>
      <c r="YC22" s="2" t="s">
        <v>19</v>
      </c>
      <c r="YD22" s="5">
        <v>0</v>
      </c>
      <c r="YE22" s="5">
        <v>0</v>
      </c>
      <c r="YF22" s="5">
        <v>0</v>
      </c>
      <c r="YG22" s="5">
        <f t="shared" si="96"/>
        <v>0</v>
      </c>
      <c r="YH22" s="9"/>
      <c r="YI22" s="1">
        <v>16</v>
      </c>
      <c r="YJ22" s="2" t="s">
        <v>19</v>
      </c>
      <c r="YK22" s="5">
        <v>6100</v>
      </c>
      <c r="YL22" s="5">
        <v>305000</v>
      </c>
      <c r="YM22" s="5">
        <v>0</v>
      </c>
      <c r="YN22" s="5">
        <f t="shared" si="97"/>
        <v>305000</v>
      </c>
      <c r="YO22" s="9"/>
      <c r="YP22" s="1">
        <v>16</v>
      </c>
      <c r="YQ22" s="2" t="s">
        <v>19</v>
      </c>
      <c r="YR22" s="5">
        <v>0</v>
      </c>
      <c r="YS22" s="5">
        <v>0</v>
      </c>
      <c r="YT22" s="5">
        <v>0</v>
      </c>
      <c r="YU22" s="5">
        <f t="shared" si="98"/>
        <v>0</v>
      </c>
      <c r="YV22" s="9"/>
      <c r="YW22" s="1">
        <v>16</v>
      </c>
      <c r="YX22" s="2" t="s">
        <v>19</v>
      </c>
      <c r="YY22" s="5">
        <v>0</v>
      </c>
      <c r="YZ22" s="5">
        <v>0</v>
      </c>
      <c r="ZA22" s="5">
        <v>0</v>
      </c>
      <c r="ZB22" s="5">
        <f t="shared" si="99"/>
        <v>0</v>
      </c>
      <c r="ZC22" s="9"/>
      <c r="ZD22" s="1">
        <v>16</v>
      </c>
      <c r="ZE22" s="2" t="s">
        <v>19</v>
      </c>
      <c r="ZF22" s="5">
        <v>1</v>
      </c>
      <c r="ZG22" s="5">
        <v>40000</v>
      </c>
      <c r="ZH22" s="5">
        <v>0</v>
      </c>
      <c r="ZI22" s="5">
        <f t="shared" si="100"/>
        <v>40000</v>
      </c>
      <c r="ZJ22" s="9"/>
      <c r="ZK22" s="1">
        <v>16</v>
      </c>
      <c r="ZL22" s="2" t="s">
        <v>19</v>
      </c>
      <c r="ZM22" s="5">
        <v>0</v>
      </c>
      <c r="ZN22" s="5">
        <v>0</v>
      </c>
      <c r="ZO22" s="5">
        <v>0</v>
      </c>
      <c r="ZP22" s="5">
        <f t="shared" si="101"/>
        <v>0</v>
      </c>
      <c r="ZQ22" s="9"/>
      <c r="ZR22" s="1">
        <v>16</v>
      </c>
      <c r="ZS22" s="2" t="s">
        <v>19</v>
      </c>
      <c r="ZT22" s="5">
        <v>2</v>
      </c>
      <c r="ZU22" s="5">
        <v>37200</v>
      </c>
      <c r="ZV22" s="5">
        <v>0</v>
      </c>
      <c r="ZW22" s="5">
        <f t="shared" si="102"/>
        <v>37200</v>
      </c>
      <c r="ZX22" s="9"/>
      <c r="ZY22" s="1">
        <v>16</v>
      </c>
      <c r="ZZ22" s="2" t="s">
        <v>19</v>
      </c>
      <c r="AAA22" s="5">
        <v>16</v>
      </c>
      <c r="AAB22" s="5">
        <v>135320</v>
      </c>
      <c r="AAC22" s="5">
        <v>0</v>
      </c>
      <c r="AAD22" s="5">
        <f t="shared" si="103"/>
        <v>135320</v>
      </c>
      <c r="AAE22" s="9"/>
      <c r="AAF22" s="1">
        <v>16</v>
      </c>
      <c r="AAG22" s="2" t="s">
        <v>19</v>
      </c>
      <c r="AAH22" s="5">
        <v>0</v>
      </c>
      <c r="AAI22" s="5">
        <v>0</v>
      </c>
      <c r="AAJ22" s="5">
        <v>0</v>
      </c>
      <c r="AAK22" s="5">
        <f t="shared" si="104"/>
        <v>0</v>
      </c>
      <c r="AAL22" s="9"/>
      <c r="AAM22" s="1">
        <v>16</v>
      </c>
      <c r="AAN22" s="2" t="s">
        <v>19</v>
      </c>
      <c r="AAO22" s="5">
        <v>16</v>
      </c>
      <c r="AAP22" s="5">
        <v>288000</v>
      </c>
      <c r="AAQ22" s="5">
        <v>0</v>
      </c>
      <c r="AAR22" s="5">
        <f t="shared" si="105"/>
        <v>288000</v>
      </c>
      <c r="AAS22" s="9"/>
      <c r="AAT22" s="1">
        <v>16</v>
      </c>
      <c r="AAU22" s="2" t="s">
        <v>19</v>
      </c>
      <c r="AAV22" s="5">
        <v>0</v>
      </c>
      <c r="AAW22" s="5">
        <v>0</v>
      </c>
      <c r="AAX22" s="5">
        <v>0</v>
      </c>
      <c r="AAY22" s="5">
        <f t="shared" si="106"/>
        <v>0</v>
      </c>
      <c r="AAZ22" s="9"/>
      <c r="ABA22" s="1">
        <v>16</v>
      </c>
      <c r="ABB22" s="2" t="s">
        <v>19</v>
      </c>
      <c r="ABC22" s="5">
        <v>3</v>
      </c>
      <c r="ABD22" s="5">
        <v>27900</v>
      </c>
      <c r="ABE22" s="5">
        <v>0</v>
      </c>
      <c r="ABF22" s="5">
        <f t="shared" si="107"/>
        <v>27900</v>
      </c>
      <c r="ABG22" s="9"/>
      <c r="ABH22" s="1">
        <v>16</v>
      </c>
      <c r="ABI22" s="2" t="s">
        <v>19</v>
      </c>
      <c r="ABJ22" s="5">
        <v>0</v>
      </c>
      <c r="ABK22" s="5">
        <v>0</v>
      </c>
      <c r="ABL22" s="5">
        <v>0</v>
      </c>
      <c r="ABM22" s="5">
        <f t="shared" si="108"/>
        <v>0</v>
      </c>
      <c r="ABN22" s="9"/>
      <c r="ABO22" s="1">
        <v>16</v>
      </c>
      <c r="ABP22" s="2" t="s">
        <v>19</v>
      </c>
      <c r="ABQ22" s="5">
        <v>0</v>
      </c>
      <c r="ABR22" s="5">
        <v>0</v>
      </c>
      <c r="ABS22" s="5">
        <v>0</v>
      </c>
      <c r="ABT22" s="5">
        <f t="shared" si="109"/>
        <v>0</v>
      </c>
      <c r="ABU22" s="9"/>
      <c r="ABV22" s="1">
        <v>16</v>
      </c>
      <c r="ABW22" s="2" t="s">
        <v>19</v>
      </c>
      <c r="ABX22" s="5">
        <v>0</v>
      </c>
      <c r="ABY22" s="5">
        <f t="shared" si="0"/>
        <v>8561279.1167294234</v>
      </c>
      <c r="ABZ22" s="5">
        <f t="shared" si="1"/>
        <v>140000</v>
      </c>
      <c r="ACA22" s="5">
        <f t="shared" si="2"/>
        <v>8701279.1167294234</v>
      </c>
      <c r="ACB22" s="9"/>
    </row>
    <row r="23" spans="1:756" ht="16.5" hidden="1">
      <c r="A23" s="1">
        <v>17</v>
      </c>
      <c r="B23" s="2" t="s">
        <v>20</v>
      </c>
      <c r="C23" s="5">
        <v>0</v>
      </c>
      <c r="D23" s="5">
        <v>0</v>
      </c>
      <c r="E23" s="5">
        <v>0</v>
      </c>
      <c r="F23" s="5">
        <f t="shared" si="3"/>
        <v>0</v>
      </c>
      <c r="G23" s="9"/>
      <c r="H23" s="1">
        <v>17</v>
      </c>
      <c r="I23" s="2" t="s">
        <v>20</v>
      </c>
      <c r="J23" s="5">
        <v>1</v>
      </c>
      <c r="K23" s="5">
        <v>240000</v>
      </c>
      <c r="L23" s="5">
        <v>0</v>
      </c>
      <c r="M23" s="5">
        <f t="shared" si="4"/>
        <v>240000</v>
      </c>
      <c r="N23" s="9"/>
      <c r="O23" s="1">
        <v>17</v>
      </c>
      <c r="P23" s="2" t="s">
        <v>20</v>
      </c>
      <c r="Q23" s="5">
        <v>0</v>
      </c>
      <c r="R23" s="5">
        <v>0</v>
      </c>
      <c r="S23" s="5">
        <v>0</v>
      </c>
      <c r="T23" s="5">
        <f t="shared" si="5"/>
        <v>0</v>
      </c>
      <c r="U23" s="9"/>
      <c r="V23" s="1">
        <v>17</v>
      </c>
      <c r="W23" s="2" t="s">
        <v>20</v>
      </c>
      <c r="X23" s="5">
        <v>1</v>
      </c>
      <c r="Y23" s="5">
        <v>14100</v>
      </c>
      <c r="Z23" s="5">
        <v>0</v>
      </c>
      <c r="AA23" s="5">
        <f t="shared" si="6"/>
        <v>14100</v>
      </c>
      <c r="AB23" s="9"/>
      <c r="AC23" s="1">
        <v>17</v>
      </c>
      <c r="AD23" s="2" t="s">
        <v>20</v>
      </c>
      <c r="AE23" s="5">
        <v>0</v>
      </c>
      <c r="AF23" s="5">
        <v>0</v>
      </c>
      <c r="AG23" s="5">
        <v>0</v>
      </c>
      <c r="AH23" s="5">
        <f t="shared" si="7"/>
        <v>0</v>
      </c>
      <c r="AI23" s="9"/>
      <c r="AJ23" s="1">
        <v>17</v>
      </c>
      <c r="AK23" s="2" t="s">
        <v>20</v>
      </c>
      <c r="AL23" s="5"/>
      <c r="AM23" s="5">
        <v>0</v>
      </c>
      <c r="AN23" s="5">
        <v>0</v>
      </c>
      <c r="AO23" s="5">
        <f t="shared" si="8"/>
        <v>0</v>
      </c>
      <c r="AP23" s="9"/>
      <c r="AQ23" s="1">
        <v>17</v>
      </c>
      <c r="AR23" s="2" t="s">
        <v>20</v>
      </c>
      <c r="AS23" s="5">
        <v>0</v>
      </c>
      <c r="AT23" s="5">
        <v>0</v>
      </c>
      <c r="AU23" s="5">
        <v>0</v>
      </c>
      <c r="AV23" s="5">
        <f t="shared" si="9"/>
        <v>0</v>
      </c>
      <c r="AW23" s="9"/>
      <c r="AX23" s="1">
        <v>17</v>
      </c>
      <c r="AY23" s="2" t="s">
        <v>20</v>
      </c>
      <c r="AZ23" s="5">
        <v>3</v>
      </c>
      <c r="BA23" s="5">
        <v>596700</v>
      </c>
      <c r="BB23" s="5">
        <v>0</v>
      </c>
      <c r="BC23" s="5">
        <f t="shared" si="10"/>
        <v>596700</v>
      </c>
      <c r="BD23" s="9"/>
      <c r="BE23" s="1">
        <v>17</v>
      </c>
      <c r="BF23" s="2" t="s">
        <v>20</v>
      </c>
      <c r="BG23" s="5">
        <v>0</v>
      </c>
      <c r="BH23" s="5">
        <v>0</v>
      </c>
      <c r="BI23" s="5">
        <v>0</v>
      </c>
      <c r="BJ23" s="5">
        <f t="shared" si="11"/>
        <v>0</v>
      </c>
      <c r="BK23" s="9"/>
      <c r="BL23" s="1">
        <v>17</v>
      </c>
      <c r="BM23" s="2" t="s">
        <v>20</v>
      </c>
      <c r="BN23" s="5">
        <v>0</v>
      </c>
      <c r="BO23" s="5">
        <v>0</v>
      </c>
      <c r="BP23" s="5">
        <v>0</v>
      </c>
      <c r="BQ23" s="5">
        <f t="shared" si="12"/>
        <v>0</v>
      </c>
      <c r="BR23" s="9"/>
      <c r="BS23" s="1">
        <v>17</v>
      </c>
      <c r="BT23" s="2" t="s">
        <v>20</v>
      </c>
      <c r="BU23" s="5">
        <v>0</v>
      </c>
      <c r="BV23" s="5">
        <v>0</v>
      </c>
      <c r="BW23" s="5">
        <v>0</v>
      </c>
      <c r="BX23" s="5">
        <f t="shared" si="13"/>
        <v>0</v>
      </c>
      <c r="BY23" s="9"/>
      <c r="BZ23" s="1">
        <v>17</v>
      </c>
      <c r="CA23" s="2" t="s">
        <v>20</v>
      </c>
      <c r="CB23" s="5">
        <v>0</v>
      </c>
      <c r="CC23" s="5">
        <v>0</v>
      </c>
      <c r="CD23" s="5">
        <v>0</v>
      </c>
      <c r="CE23" s="5">
        <f t="shared" si="14"/>
        <v>0</v>
      </c>
      <c r="CF23" s="9"/>
      <c r="CG23" s="1">
        <v>17</v>
      </c>
      <c r="CH23" s="2" t="s">
        <v>20</v>
      </c>
      <c r="CI23" s="5">
        <v>0</v>
      </c>
      <c r="CJ23" s="5">
        <v>0</v>
      </c>
      <c r="CK23" s="5">
        <v>0</v>
      </c>
      <c r="CL23" s="5">
        <f t="shared" si="15"/>
        <v>0</v>
      </c>
      <c r="CM23" s="9"/>
      <c r="CN23" s="1">
        <v>17</v>
      </c>
      <c r="CO23" s="2" t="s">
        <v>20</v>
      </c>
      <c r="CP23" s="5">
        <v>0</v>
      </c>
      <c r="CQ23" s="5">
        <v>0</v>
      </c>
      <c r="CR23" s="5">
        <v>0</v>
      </c>
      <c r="CS23" s="5">
        <f t="shared" si="16"/>
        <v>0</v>
      </c>
      <c r="CT23" s="9"/>
      <c r="CU23" s="1">
        <v>17</v>
      </c>
      <c r="CV23" s="2" t="s">
        <v>20</v>
      </c>
      <c r="CW23" s="5">
        <v>0</v>
      </c>
      <c r="CX23" s="5">
        <v>0</v>
      </c>
      <c r="CY23" s="5">
        <v>0</v>
      </c>
      <c r="CZ23" s="5">
        <f t="shared" si="17"/>
        <v>0</v>
      </c>
      <c r="DA23" s="9"/>
      <c r="DB23" s="1">
        <v>17</v>
      </c>
      <c r="DC23" s="2" t="s">
        <v>20</v>
      </c>
      <c r="DD23" s="5">
        <v>6</v>
      </c>
      <c r="DE23" s="5">
        <v>441900</v>
      </c>
      <c r="DF23" s="5">
        <v>0</v>
      </c>
      <c r="DG23" s="5">
        <f t="shared" si="18"/>
        <v>441900</v>
      </c>
      <c r="DH23" s="9"/>
      <c r="DI23" s="1">
        <v>17</v>
      </c>
      <c r="DJ23" s="2" t="s">
        <v>20</v>
      </c>
      <c r="DK23" s="5">
        <v>0</v>
      </c>
      <c r="DL23" s="5">
        <v>0</v>
      </c>
      <c r="DM23" s="5">
        <v>0</v>
      </c>
      <c r="DN23" s="5">
        <f t="shared" si="19"/>
        <v>0</v>
      </c>
      <c r="DO23" s="9"/>
      <c r="DP23" s="1">
        <v>17</v>
      </c>
      <c r="DQ23" s="2" t="s">
        <v>20</v>
      </c>
      <c r="DR23" s="5">
        <v>1</v>
      </c>
      <c r="DS23" s="5">
        <v>23600</v>
      </c>
      <c r="DT23" s="5">
        <v>0</v>
      </c>
      <c r="DU23" s="5">
        <f t="shared" si="20"/>
        <v>23600</v>
      </c>
      <c r="DV23" s="9"/>
      <c r="DW23" s="1">
        <v>17</v>
      </c>
      <c r="DX23" s="2" t="s">
        <v>20</v>
      </c>
      <c r="DY23" s="5">
        <v>1</v>
      </c>
      <c r="DZ23" s="5">
        <v>192500</v>
      </c>
      <c r="EA23" s="5">
        <v>0</v>
      </c>
      <c r="EB23" s="5">
        <f t="shared" si="21"/>
        <v>192500</v>
      </c>
      <c r="EC23" s="9"/>
      <c r="ED23" s="1">
        <v>17</v>
      </c>
      <c r="EE23" s="2" t="s">
        <v>20</v>
      </c>
      <c r="EF23" s="5">
        <v>1643</v>
      </c>
      <c r="EG23" s="5">
        <v>59450</v>
      </c>
      <c r="EH23" s="5">
        <v>0</v>
      </c>
      <c r="EI23" s="5">
        <f t="shared" si="22"/>
        <v>59450</v>
      </c>
      <c r="EJ23" s="9"/>
      <c r="EK23" s="1">
        <v>17</v>
      </c>
      <c r="EL23" s="2" t="s">
        <v>20</v>
      </c>
      <c r="EM23" s="5">
        <v>8</v>
      </c>
      <c r="EN23" s="5">
        <v>64500</v>
      </c>
      <c r="EO23" s="5">
        <v>0</v>
      </c>
      <c r="EP23" s="5">
        <f t="shared" si="23"/>
        <v>64500</v>
      </c>
      <c r="EQ23" s="9"/>
      <c r="ER23" s="1">
        <v>17</v>
      </c>
      <c r="ES23" s="2" t="s">
        <v>20</v>
      </c>
      <c r="ET23" s="5">
        <v>8</v>
      </c>
      <c r="EU23" s="5">
        <v>49000</v>
      </c>
      <c r="EV23" s="5">
        <v>0</v>
      </c>
      <c r="EW23" s="5">
        <f t="shared" si="24"/>
        <v>49000</v>
      </c>
      <c r="EX23" s="9"/>
      <c r="EY23" s="1">
        <v>17</v>
      </c>
      <c r="EZ23" s="2" t="s">
        <v>20</v>
      </c>
      <c r="FA23" s="5">
        <v>0</v>
      </c>
      <c r="FB23" s="5">
        <v>0</v>
      </c>
      <c r="FC23" s="5">
        <v>0</v>
      </c>
      <c r="FD23" s="5">
        <f t="shared" si="25"/>
        <v>0</v>
      </c>
      <c r="FE23" s="9"/>
      <c r="FF23" s="1">
        <v>17</v>
      </c>
      <c r="FG23" s="2" t="s">
        <v>20</v>
      </c>
      <c r="FH23" s="5">
        <v>0</v>
      </c>
      <c r="FI23" s="5">
        <v>0</v>
      </c>
      <c r="FJ23" s="5">
        <v>0</v>
      </c>
      <c r="FK23" s="5">
        <f t="shared" si="26"/>
        <v>0</v>
      </c>
      <c r="FL23" s="9"/>
      <c r="FM23" s="1">
        <v>17</v>
      </c>
      <c r="FN23" s="2" t="s">
        <v>20</v>
      </c>
      <c r="FO23" s="5">
        <v>0</v>
      </c>
      <c r="FP23" s="5">
        <v>0</v>
      </c>
      <c r="FQ23" s="5">
        <v>0</v>
      </c>
      <c r="FR23" s="5">
        <f t="shared" si="27"/>
        <v>0</v>
      </c>
      <c r="FS23" s="9"/>
      <c r="FT23" s="1">
        <v>17</v>
      </c>
      <c r="FU23" s="2" t="s">
        <v>20</v>
      </c>
      <c r="FV23" s="5">
        <v>0</v>
      </c>
      <c r="FW23" s="5">
        <v>0</v>
      </c>
      <c r="FX23" s="5">
        <v>0</v>
      </c>
      <c r="FY23" s="5">
        <f t="shared" si="28"/>
        <v>0</v>
      </c>
      <c r="FZ23" s="9"/>
      <c r="GA23" s="1">
        <v>17</v>
      </c>
      <c r="GB23" s="2" t="s">
        <v>20</v>
      </c>
      <c r="GC23" s="5">
        <v>1</v>
      </c>
      <c r="GD23" s="5">
        <v>90200</v>
      </c>
      <c r="GE23" s="5">
        <v>0</v>
      </c>
      <c r="GF23" s="5">
        <f t="shared" si="29"/>
        <v>90200</v>
      </c>
      <c r="GG23" s="9"/>
      <c r="GH23" s="1">
        <v>17</v>
      </c>
      <c r="GI23" s="2" t="s">
        <v>20</v>
      </c>
      <c r="GJ23" s="5">
        <v>1</v>
      </c>
      <c r="GK23" s="5">
        <v>68100</v>
      </c>
      <c r="GL23" s="5">
        <v>0</v>
      </c>
      <c r="GM23" s="5">
        <f t="shared" si="30"/>
        <v>68100</v>
      </c>
      <c r="GN23" s="9"/>
      <c r="GO23" s="1">
        <v>17</v>
      </c>
      <c r="GP23" s="2" t="s">
        <v>20</v>
      </c>
      <c r="GQ23" s="5">
        <v>0</v>
      </c>
      <c r="GR23" s="5">
        <v>0</v>
      </c>
      <c r="GS23" s="5">
        <v>0</v>
      </c>
      <c r="GT23" s="5">
        <f t="shared" si="31"/>
        <v>0</v>
      </c>
      <c r="GU23" s="9"/>
      <c r="GV23" s="1">
        <v>17</v>
      </c>
      <c r="GW23" s="2" t="s">
        <v>20</v>
      </c>
      <c r="GX23" s="5">
        <v>0</v>
      </c>
      <c r="GY23" s="5">
        <v>0</v>
      </c>
      <c r="GZ23" s="5">
        <v>0</v>
      </c>
      <c r="HA23" s="5">
        <f t="shared" si="32"/>
        <v>0</v>
      </c>
      <c r="HB23" s="9"/>
      <c r="HC23" s="1">
        <v>17</v>
      </c>
      <c r="HD23" s="2" t="s">
        <v>20</v>
      </c>
      <c r="HE23" s="5">
        <v>1</v>
      </c>
      <c r="HF23" s="5">
        <v>139900</v>
      </c>
      <c r="HG23" s="5">
        <v>0</v>
      </c>
      <c r="HH23" s="5">
        <f t="shared" si="33"/>
        <v>139900</v>
      </c>
      <c r="HI23" s="9"/>
      <c r="HJ23" s="1">
        <v>17</v>
      </c>
      <c r="HK23" s="2" t="s">
        <v>20</v>
      </c>
      <c r="HL23" s="5">
        <v>0</v>
      </c>
      <c r="HM23" s="5">
        <v>175200</v>
      </c>
      <c r="HN23" s="5">
        <v>0</v>
      </c>
      <c r="HO23" s="5">
        <f t="shared" si="34"/>
        <v>175200</v>
      </c>
      <c r="HP23" s="9"/>
      <c r="HQ23" s="1">
        <v>17</v>
      </c>
      <c r="HR23" s="2" t="s">
        <v>20</v>
      </c>
      <c r="HS23" s="5">
        <v>0</v>
      </c>
      <c r="HT23" s="5">
        <v>0</v>
      </c>
      <c r="HU23" s="5">
        <v>0</v>
      </c>
      <c r="HV23" s="5">
        <f t="shared" si="35"/>
        <v>0</v>
      </c>
      <c r="HW23" s="9"/>
      <c r="HX23" s="1">
        <v>17</v>
      </c>
      <c r="HY23" s="2" t="s">
        <v>20</v>
      </c>
      <c r="HZ23" s="5">
        <v>1</v>
      </c>
      <c r="IA23" s="5">
        <v>10000</v>
      </c>
      <c r="IB23" s="5">
        <v>0</v>
      </c>
      <c r="IC23" s="5">
        <f t="shared" si="36"/>
        <v>10000</v>
      </c>
      <c r="ID23" s="9"/>
      <c r="IE23" s="1">
        <v>17</v>
      </c>
      <c r="IF23" s="2" t="s">
        <v>20</v>
      </c>
      <c r="IG23" s="5">
        <v>0</v>
      </c>
      <c r="IH23" s="5">
        <v>37500</v>
      </c>
      <c r="II23" s="5">
        <v>0</v>
      </c>
      <c r="IJ23" s="5">
        <f t="shared" si="37"/>
        <v>37500</v>
      </c>
      <c r="IK23" s="9"/>
      <c r="IL23" s="1">
        <v>17</v>
      </c>
      <c r="IM23" s="2" t="s">
        <v>20</v>
      </c>
      <c r="IN23" s="5">
        <v>7</v>
      </c>
      <c r="IO23" s="5">
        <v>70000</v>
      </c>
      <c r="IP23" s="5">
        <v>0</v>
      </c>
      <c r="IQ23" s="5">
        <f t="shared" si="38"/>
        <v>70000</v>
      </c>
      <c r="IR23" s="9"/>
      <c r="IS23" s="1">
        <v>17</v>
      </c>
      <c r="IT23" s="2" t="s">
        <v>20</v>
      </c>
      <c r="IU23" s="5">
        <v>1</v>
      </c>
      <c r="IV23" s="5">
        <v>14000</v>
      </c>
      <c r="IW23" s="5">
        <v>0</v>
      </c>
      <c r="IX23" s="5">
        <f t="shared" si="39"/>
        <v>14000</v>
      </c>
      <c r="IY23" s="9"/>
      <c r="IZ23" s="1">
        <v>17</v>
      </c>
      <c r="JA23" s="2" t="s">
        <v>20</v>
      </c>
      <c r="JB23" s="5">
        <v>0</v>
      </c>
      <c r="JC23" s="5">
        <v>0</v>
      </c>
      <c r="JD23" s="5">
        <v>0</v>
      </c>
      <c r="JE23" s="5">
        <f t="shared" si="40"/>
        <v>0</v>
      </c>
      <c r="JF23" s="9"/>
      <c r="JG23" s="1">
        <v>17</v>
      </c>
      <c r="JH23" s="2" t="s">
        <v>20</v>
      </c>
      <c r="JI23" s="5">
        <v>0</v>
      </c>
      <c r="JJ23" s="5">
        <v>0</v>
      </c>
      <c r="JK23" s="5">
        <v>0</v>
      </c>
      <c r="JL23" s="5">
        <f t="shared" si="41"/>
        <v>0</v>
      </c>
      <c r="JM23" s="9"/>
      <c r="JN23" s="1">
        <v>17</v>
      </c>
      <c r="JO23" s="2" t="s">
        <v>20</v>
      </c>
      <c r="JP23" s="5">
        <v>0</v>
      </c>
      <c r="JQ23" s="5">
        <v>0</v>
      </c>
      <c r="JR23" s="5">
        <v>0</v>
      </c>
      <c r="JS23" s="5">
        <f t="shared" si="42"/>
        <v>0</v>
      </c>
      <c r="JT23" s="9"/>
      <c r="JU23" s="1">
        <v>17</v>
      </c>
      <c r="JV23" s="2" t="s">
        <v>20</v>
      </c>
      <c r="JW23" s="5">
        <v>0</v>
      </c>
      <c r="JX23" s="5">
        <v>0</v>
      </c>
      <c r="JY23" s="5">
        <v>0</v>
      </c>
      <c r="JZ23" s="5">
        <f t="shared" si="43"/>
        <v>0</v>
      </c>
      <c r="KA23" s="9"/>
      <c r="KB23" s="1">
        <v>17</v>
      </c>
      <c r="KC23" s="2" t="s">
        <v>20</v>
      </c>
      <c r="KD23" s="5">
        <v>0</v>
      </c>
      <c r="KE23" s="5">
        <v>0</v>
      </c>
      <c r="KF23" s="5">
        <v>0</v>
      </c>
      <c r="KG23" s="5">
        <f t="shared" si="44"/>
        <v>0</v>
      </c>
      <c r="KH23" s="9"/>
      <c r="KI23" s="1">
        <v>17</v>
      </c>
      <c r="KJ23" s="2" t="s">
        <v>20</v>
      </c>
      <c r="KK23" s="5">
        <v>0</v>
      </c>
      <c r="KL23" s="5">
        <v>0</v>
      </c>
      <c r="KM23" s="5">
        <v>0</v>
      </c>
      <c r="KN23" s="5">
        <f t="shared" si="45"/>
        <v>0</v>
      </c>
      <c r="KO23" s="9"/>
      <c r="KP23" s="1">
        <v>17</v>
      </c>
      <c r="KQ23" s="2" t="s">
        <v>20</v>
      </c>
      <c r="KR23" s="5">
        <v>1</v>
      </c>
      <c r="KS23" s="5">
        <v>32500</v>
      </c>
      <c r="KT23" s="5">
        <v>0</v>
      </c>
      <c r="KU23" s="5">
        <f t="shared" si="46"/>
        <v>32500</v>
      </c>
      <c r="KV23" s="9"/>
      <c r="KW23" s="1">
        <v>17</v>
      </c>
      <c r="KX23" s="2" t="s">
        <v>20</v>
      </c>
      <c r="KY23" s="5">
        <v>1</v>
      </c>
      <c r="KZ23" s="5">
        <v>32500</v>
      </c>
      <c r="LA23" s="5">
        <v>0</v>
      </c>
      <c r="LB23" s="5">
        <f t="shared" si="47"/>
        <v>32500</v>
      </c>
      <c r="LC23" s="9"/>
      <c r="LD23" s="1">
        <v>17</v>
      </c>
      <c r="LE23" s="2" t="s">
        <v>20</v>
      </c>
      <c r="LF23" s="5">
        <v>1</v>
      </c>
      <c r="LG23" s="5">
        <v>135000</v>
      </c>
      <c r="LH23" s="5">
        <v>0</v>
      </c>
      <c r="LI23" s="5">
        <f t="shared" si="48"/>
        <v>135000</v>
      </c>
      <c r="LJ23" s="9"/>
      <c r="LK23" s="1">
        <v>17</v>
      </c>
      <c r="LL23" s="2" t="s">
        <v>20</v>
      </c>
      <c r="LM23" s="5">
        <v>1</v>
      </c>
      <c r="LN23" s="5">
        <v>38500</v>
      </c>
      <c r="LO23" s="5">
        <v>0</v>
      </c>
      <c r="LP23" s="5">
        <f t="shared" si="49"/>
        <v>38500</v>
      </c>
      <c r="LQ23" s="9"/>
      <c r="LR23" s="1">
        <v>17</v>
      </c>
      <c r="LS23" s="2" t="s">
        <v>20</v>
      </c>
      <c r="LT23" s="5">
        <v>2</v>
      </c>
      <c r="LU23" s="5">
        <v>20000</v>
      </c>
      <c r="LV23" s="5">
        <v>0</v>
      </c>
      <c r="LW23" s="5">
        <f t="shared" si="50"/>
        <v>20000</v>
      </c>
      <c r="LX23" s="9"/>
      <c r="LY23" s="1">
        <v>17</v>
      </c>
      <c r="LZ23" s="2" t="s">
        <v>20</v>
      </c>
      <c r="MA23" s="5">
        <v>0</v>
      </c>
      <c r="MB23" s="5">
        <v>0</v>
      </c>
      <c r="MC23" s="5">
        <v>0</v>
      </c>
      <c r="MD23" s="5">
        <f t="shared" si="51"/>
        <v>0</v>
      </c>
      <c r="ME23" s="9"/>
      <c r="MF23" s="1">
        <v>17</v>
      </c>
      <c r="MG23" s="2" t="s">
        <v>20</v>
      </c>
      <c r="MH23" s="5">
        <v>0</v>
      </c>
      <c r="MI23" s="5">
        <v>0</v>
      </c>
      <c r="MJ23" s="5">
        <v>0</v>
      </c>
      <c r="MK23" s="5">
        <f t="shared" si="52"/>
        <v>0</v>
      </c>
      <c r="ML23" s="9"/>
      <c r="MM23" s="1">
        <v>17</v>
      </c>
      <c r="MN23" s="2" t="s">
        <v>20</v>
      </c>
      <c r="MO23" s="5">
        <v>0</v>
      </c>
      <c r="MP23" s="5">
        <v>0</v>
      </c>
      <c r="MQ23" s="5">
        <v>0</v>
      </c>
      <c r="MR23" s="5">
        <f t="shared" si="53"/>
        <v>0</v>
      </c>
      <c r="MS23" s="9"/>
      <c r="MT23" s="1">
        <v>17</v>
      </c>
      <c r="MU23" s="2" t="s">
        <v>20</v>
      </c>
      <c r="MV23" s="5">
        <v>0</v>
      </c>
      <c r="MW23" s="5">
        <v>0</v>
      </c>
      <c r="MX23" s="5">
        <v>0</v>
      </c>
      <c r="MY23" s="5">
        <f t="shared" si="54"/>
        <v>0</v>
      </c>
      <c r="MZ23" s="9"/>
      <c r="NA23" s="1">
        <v>17</v>
      </c>
      <c r="NB23" s="2" t="s">
        <v>20</v>
      </c>
      <c r="NC23" s="5">
        <v>3</v>
      </c>
      <c r="ND23" s="5">
        <v>17812.5</v>
      </c>
      <c r="NE23" s="5">
        <v>0</v>
      </c>
      <c r="NF23" s="5">
        <f t="shared" si="55"/>
        <v>17812.5</v>
      </c>
      <c r="NG23" s="9"/>
      <c r="NH23" s="1">
        <v>17</v>
      </c>
      <c r="NI23" s="2" t="s">
        <v>20</v>
      </c>
      <c r="NJ23" s="5">
        <v>63</v>
      </c>
      <c r="NK23" s="5">
        <v>100820.33351264133</v>
      </c>
      <c r="NL23" s="5">
        <v>0</v>
      </c>
      <c r="NM23" s="5">
        <f t="shared" si="56"/>
        <v>100820.33351264133</v>
      </c>
      <c r="NN23" s="9"/>
      <c r="NO23" s="1">
        <v>17</v>
      </c>
      <c r="NP23" s="2" t="s">
        <v>20</v>
      </c>
      <c r="NQ23" s="5">
        <v>2</v>
      </c>
      <c r="NR23" s="5">
        <v>58800</v>
      </c>
      <c r="NS23" s="5">
        <v>0</v>
      </c>
      <c r="NT23" s="5">
        <f t="shared" si="57"/>
        <v>58800</v>
      </c>
      <c r="NU23" s="9"/>
      <c r="NV23" s="1">
        <v>17</v>
      </c>
      <c r="NW23" s="2" t="s">
        <v>20</v>
      </c>
      <c r="NX23" s="5">
        <v>0</v>
      </c>
      <c r="NY23" s="5">
        <v>0</v>
      </c>
      <c r="NZ23" s="5">
        <v>0</v>
      </c>
      <c r="OA23" s="5">
        <f t="shared" si="58"/>
        <v>0</v>
      </c>
      <c r="OB23" s="9"/>
      <c r="OC23" s="1">
        <v>17</v>
      </c>
      <c r="OD23" s="2" t="s">
        <v>20</v>
      </c>
      <c r="OE23" s="5">
        <v>1</v>
      </c>
      <c r="OF23" s="5">
        <v>13900</v>
      </c>
      <c r="OG23" s="5">
        <v>0</v>
      </c>
      <c r="OH23" s="5">
        <f t="shared" si="59"/>
        <v>13900</v>
      </c>
      <c r="OI23" s="9"/>
      <c r="OJ23" s="1">
        <v>17</v>
      </c>
      <c r="OK23" s="2" t="s">
        <v>20</v>
      </c>
      <c r="OL23" s="5">
        <v>11.7</v>
      </c>
      <c r="OM23" s="5">
        <v>106950</v>
      </c>
      <c r="ON23" s="5">
        <v>0</v>
      </c>
      <c r="OO23" s="5">
        <f t="shared" si="60"/>
        <v>106950</v>
      </c>
      <c r="OP23" s="9"/>
      <c r="OQ23" s="1">
        <v>17</v>
      </c>
      <c r="OR23" s="2" t="s">
        <v>20</v>
      </c>
      <c r="OS23" s="5">
        <v>0</v>
      </c>
      <c r="OT23" s="5">
        <v>0</v>
      </c>
      <c r="OU23" s="5">
        <v>0</v>
      </c>
      <c r="OV23" s="5">
        <f t="shared" si="61"/>
        <v>0</v>
      </c>
      <c r="OW23" s="9"/>
      <c r="OX23" s="1">
        <v>17</v>
      </c>
      <c r="OY23" s="2" t="s">
        <v>20</v>
      </c>
      <c r="OZ23" s="5">
        <v>0</v>
      </c>
      <c r="PA23" s="5">
        <v>0</v>
      </c>
      <c r="PB23" s="5">
        <v>0</v>
      </c>
      <c r="PC23" s="5">
        <f t="shared" si="62"/>
        <v>0</v>
      </c>
      <c r="PD23" s="9"/>
      <c r="PE23" s="1">
        <v>17</v>
      </c>
      <c r="PF23" s="2" t="s">
        <v>20</v>
      </c>
      <c r="PG23" s="5">
        <v>0</v>
      </c>
      <c r="PH23" s="5">
        <v>0</v>
      </c>
      <c r="PI23" s="5">
        <v>0</v>
      </c>
      <c r="PJ23" s="5">
        <f t="shared" si="63"/>
        <v>0</v>
      </c>
      <c r="PK23" s="9"/>
      <c r="PL23" s="1">
        <v>17</v>
      </c>
      <c r="PM23" s="2" t="s">
        <v>20</v>
      </c>
      <c r="PN23" s="5">
        <v>0</v>
      </c>
      <c r="PO23" s="5">
        <v>183133</v>
      </c>
      <c r="PP23" s="5">
        <v>0</v>
      </c>
      <c r="PQ23" s="5">
        <f t="shared" si="64"/>
        <v>183133</v>
      </c>
      <c r="PR23" s="9"/>
      <c r="PS23" s="1">
        <v>17</v>
      </c>
      <c r="PT23" s="2" t="s">
        <v>20</v>
      </c>
      <c r="PU23" s="5">
        <v>1</v>
      </c>
      <c r="PV23" s="5">
        <v>7200</v>
      </c>
      <c r="PW23" s="5">
        <v>0</v>
      </c>
      <c r="PX23" s="5">
        <f t="shared" si="65"/>
        <v>7200</v>
      </c>
      <c r="PY23" s="9"/>
      <c r="PZ23" s="1">
        <v>17</v>
      </c>
      <c r="QA23" s="2" t="s">
        <v>20</v>
      </c>
      <c r="QB23" s="5">
        <v>0</v>
      </c>
      <c r="QC23" s="5">
        <v>0</v>
      </c>
      <c r="QD23" s="5">
        <v>0</v>
      </c>
      <c r="QE23" s="5">
        <f t="shared" si="66"/>
        <v>0</v>
      </c>
      <c r="QF23" s="9"/>
      <c r="QG23" s="1">
        <v>17</v>
      </c>
      <c r="QH23" s="2" t="s">
        <v>20</v>
      </c>
      <c r="QI23" s="5">
        <v>1</v>
      </c>
      <c r="QJ23" s="5">
        <v>5000</v>
      </c>
      <c r="QK23" s="5">
        <v>0</v>
      </c>
      <c r="QL23" s="5">
        <f t="shared" si="67"/>
        <v>5000</v>
      </c>
      <c r="QM23" s="9"/>
      <c r="QN23" s="1">
        <v>17</v>
      </c>
      <c r="QO23" s="2" t="s">
        <v>20</v>
      </c>
      <c r="QP23" s="5">
        <v>0</v>
      </c>
      <c r="QQ23" s="5">
        <v>0</v>
      </c>
      <c r="QR23" s="5">
        <v>0</v>
      </c>
      <c r="QS23" s="5">
        <f t="shared" si="68"/>
        <v>0</v>
      </c>
      <c r="QT23" s="9"/>
      <c r="QU23" s="1">
        <v>17</v>
      </c>
      <c r="QV23" s="2" t="s">
        <v>20</v>
      </c>
      <c r="QW23" s="5">
        <v>0</v>
      </c>
      <c r="QX23" s="5">
        <v>0</v>
      </c>
      <c r="QY23" s="5">
        <v>0</v>
      </c>
      <c r="QZ23" s="5">
        <f t="shared" si="69"/>
        <v>0</v>
      </c>
      <c r="RA23" s="9"/>
      <c r="RB23" s="1">
        <v>17</v>
      </c>
      <c r="RC23" s="2" t="s">
        <v>20</v>
      </c>
      <c r="RD23" s="5">
        <v>0</v>
      </c>
      <c r="RE23" s="5">
        <v>0</v>
      </c>
      <c r="RF23" s="5">
        <v>0</v>
      </c>
      <c r="RG23" s="5">
        <f t="shared" si="70"/>
        <v>0</v>
      </c>
      <c r="RH23" s="9"/>
      <c r="RI23" s="1">
        <v>17</v>
      </c>
      <c r="RJ23" s="2" t="s">
        <v>20</v>
      </c>
      <c r="RK23" s="5">
        <v>78</v>
      </c>
      <c r="RL23" s="5">
        <v>14196</v>
      </c>
      <c r="RM23" s="5">
        <v>0</v>
      </c>
      <c r="RN23" s="5">
        <f t="shared" si="71"/>
        <v>14196</v>
      </c>
      <c r="RO23" s="9"/>
      <c r="RP23" s="1">
        <v>17</v>
      </c>
      <c r="RQ23" s="2" t="s">
        <v>20</v>
      </c>
      <c r="RR23" s="5">
        <v>2</v>
      </c>
      <c r="RS23" s="5">
        <v>9900</v>
      </c>
      <c r="RT23" s="5">
        <v>0</v>
      </c>
      <c r="RU23" s="5">
        <f t="shared" si="72"/>
        <v>9900</v>
      </c>
      <c r="RV23" s="9"/>
      <c r="RW23" s="1">
        <v>17</v>
      </c>
      <c r="RX23" s="2" t="s">
        <v>20</v>
      </c>
      <c r="RY23" s="5">
        <v>0</v>
      </c>
      <c r="RZ23" s="5">
        <v>0</v>
      </c>
      <c r="SA23" s="5">
        <v>0</v>
      </c>
      <c r="SB23" s="5">
        <f t="shared" si="73"/>
        <v>0</v>
      </c>
      <c r="SC23" s="9"/>
      <c r="SD23" s="1">
        <v>17</v>
      </c>
      <c r="SE23" s="2" t="s">
        <v>20</v>
      </c>
      <c r="SF23" s="5">
        <v>0</v>
      </c>
      <c r="SG23" s="5">
        <v>90000</v>
      </c>
      <c r="SH23" s="5">
        <v>0</v>
      </c>
      <c r="SI23" s="5">
        <f t="shared" si="74"/>
        <v>90000</v>
      </c>
      <c r="SJ23" s="9"/>
      <c r="SK23" s="1">
        <v>17</v>
      </c>
      <c r="SL23" s="2" t="s">
        <v>20</v>
      </c>
      <c r="SM23" s="5">
        <v>0</v>
      </c>
      <c r="SN23" s="5">
        <v>0</v>
      </c>
      <c r="SO23" s="5">
        <v>0</v>
      </c>
      <c r="SP23" s="5">
        <f t="shared" si="75"/>
        <v>0</v>
      </c>
      <c r="SQ23" s="9"/>
      <c r="SR23" s="1">
        <v>17</v>
      </c>
      <c r="SS23" s="2" t="s">
        <v>20</v>
      </c>
      <c r="ST23" s="5">
        <v>0</v>
      </c>
      <c r="SU23" s="5">
        <v>0</v>
      </c>
      <c r="SV23" s="5">
        <v>0</v>
      </c>
      <c r="SW23" s="5">
        <f t="shared" si="76"/>
        <v>0</v>
      </c>
      <c r="SX23" s="9"/>
      <c r="SY23" s="1">
        <v>17</v>
      </c>
      <c r="SZ23" s="2" t="s">
        <v>20</v>
      </c>
      <c r="TA23" s="5">
        <v>0</v>
      </c>
      <c r="TB23" s="5">
        <v>0</v>
      </c>
      <c r="TC23" s="5">
        <v>0</v>
      </c>
      <c r="TD23" s="5">
        <f t="shared" si="77"/>
        <v>0</v>
      </c>
      <c r="TE23" s="9"/>
      <c r="TF23" s="1">
        <v>17</v>
      </c>
      <c r="TG23" s="2" t="s">
        <v>20</v>
      </c>
      <c r="TH23" s="5">
        <v>0</v>
      </c>
      <c r="TI23" s="5">
        <v>0</v>
      </c>
      <c r="TJ23" s="5">
        <v>0</v>
      </c>
      <c r="TK23" s="5">
        <f t="shared" si="78"/>
        <v>0</v>
      </c>
      <c r="TL23" s="9"/>
      <c r="TM23" s="1">
        <v>17</v>
      </c>
      <c r="TN23" s="2" t="s">
        <v>20</v>
      </c>
      <c r="TO23" s="5">
        <v>3</v>
      </c>
      <c r="TP23" s="5">
        <v>0</v>
      </c>
      <c r="TQ23" s="5">
        <v>140000</v>
      </c>
      <c r="TR23" s="5">
        <f t="shared" si="79"/>
        <v>140000</v>
      </c>
      <c r="TS23" s="9"/>
      <c r="TT23" s="1">
        <v>17</v>
      </c>
      <c r="TU23" s="2" t="s">
        <v>20</v>
      </c>
      <c r="TV23" s="5">
        <v>2</v>
      </c>
      <c r="TW23" s="5">
        <v>67800</v>
      </c>
      <c r="TX23" s="5">
        <v>0</v>
      </c>
      <c r="TY23" s="5">
        <f t="shared" si="80"/>
        <v>67800</v>
      </c>
      <c r="TZ23" s="9"/>
      <c r="UA23" s="1">
        <v>17</v>
      </c>
      <c r="UB23" s="2" t="s">
        <v>20</v>
      </c>
      <c r="UC23" s="5">
        <v>12</v>
      </c>
      <c r="UD23" s="5">
        <v>42000</v>
      </c>
      <c r="UE23" s="5">
        <v>0</v>
      </c>
      <c r="UF23" s="5">
        <f t="shared" si="81"/>
        <v>42000</v>
      </c>
      <c r="UG23" s="9"/>
      <c r="UH23" s="1">
        <v>17</v>
      </c>
      <c r="UI23" s="2" t="s">
        <v>20</v>
      </c>
      <c r="UJ23" s="5">
        <v>0</v>
      </c>
      <c r="UK23" s="5">
        <v>0</v>
      </c>
      <c r="UL23" s="5">
        <v>0</v>
      </c>
      <c r="UM23" s="5">
        <f t="shared" si="82"/>
        <v>0</v>
      </c>
      <c r="UN23" s="9"/>
      <c r="UO23" s="1">
        <v>17</v>
      </c>
      <c r="UP23" s="2" t="s">
        <v>20</v>
      </c>
      <c r="UQ23" s="5">
        <v>0</v>
      </c>
      <c r="UR23" s="5">
        <v>0</v>
      </c>
      <c r="US23" s="5">
        <v>0</v>
      </c>
      <c r="UT23" s="5">
        <f t="shared" si="83"/>
        <v>0</v>
      </c>
      <c r="UU23" s="9"/>
      <c r="UV23" s="1">
        <v>17</v>
      </c>
      <c r="UW23" s="2" t="s">
        <v>20</v>
      </c>
      <c r="UX23" s="5">
        <v>0</v>
      </c>
      <c r="UY23" s="5">
        <v>100000</v>
      </c>
      <c r="UZ23" s="5">
        <v>0</v>
      </c>
      <c r="VA23" s="5">
        <f t="shared" si="84"/>
        <v>100000</v>
      </c>
      <c r="VB23" s="9"/>
      <c r="VC23" s="1">
        <v>17</v>
      </c>
      <c r="VD23" s="2" t="s">
        <v>20</v>
      </c>
      <c r="VE23" s="5">
        <v>1</v>
      </c>
      <c r="VF23" s="5">
        <v>40000</v>
      </c>
      <c r="VG23" s="5">
        <v>0</v>
      </c>
      <c r="VH23" s="5">
        <f t="shared" si="85"/>
        <v>40000</v>
      </c>
      <c r="VI23" s="9"/>
      <c r="VJ23" s="1">
        <v>17</v>
      </c>
      <c r="VK23" s="2" t="s">
        <v>20</v>
      </c>
      <c r="VL23" s="5">
        <v>1</v>
      </c>
      <c r="VM23" s="5">
        <v>55000</v>
      </c>
      <c r="VN23" s="5">
        <v>0</v>
      </c>
      <c r="VO23" s="5">
        <f t="shared" si="86"/>
        <v>55000</v>
      </c>
      <c r="VP23" s="9"/>
      <c r="VQ23" s="1">
        <v>17</v>
      </c>
      <c r="VR23" s="2" t="s">
        <v>20</v>
      </c>
      <c r="VS23" s="5">
        <v>0</v>
      </c>
      <c r="VT23" s="5">
        <v>0</v>
      </c>
      <c r="VU23" s="5">
        <v>0</v>
      </c>
      <c r="VV23" s="5">
        <f t="shared" si="87"/>
        <v>0</v>
      </c>
      <c r="VW23" s="9"/>
      <c r="VX23" s="1">
        <v>17</v>
      </c>
      <c r="VY23" s="2" t="s">
        <v>20</v>
      </c>
      <c r="VZ23" s="5">
        <v>0</v>
      </c>
      <c r="WA23" s="5">
        <v>0</v>
      </c>
      <c r="WB23" s="5">
        <v>0</v>
      </c>
      <c r="WC23" s="5">
        <f t="shared" si="88"/>
        <v>0</v>
      </c>
      <c r="WD23" s="9"/>
      <c r="WE23" s="1">
        <v>17</v>
      </c>
      <c r="WF23" s="2" t="s">
        <v>20</v>
      </c>
      <c r="WG23" s="5">
        <v>0</v>
      </c>
      <c r="WH23" s="5">
        <v>0</v>
      </c>
      <c r="WI23" s="5">
        <v>0</v>
      </c>
      <c r="WJ23" s="5">
        <f t="shared" si="89"/>
        <v>0</v>
      </c>
      <c r="WK23" s="9"/>
      <c r="WL23" s="1">
        <v>17</v>
      </c>
      <c r="WM23" s="2" t="s">
        <v>20</v>
      </c>
      <c r="WN23" s="5">
        <v>1</v>
      </c>
      <c r="WO23" s="5">
        <v>50000</v>
      </c>
      <c r="WP23" s="5">
        <v>0</v>
      </c>
      <c r="WQ23" s="5">
        <f t="shared" si="90"/>
        <v>50000</v>
      </c>
      <c r="WR23" s="9"/>
      <c r="WS23" s="1">
        <v>17</v>
      </c>
      <c r="WT23" s="2" t="s">
        <v>20</v>
      </c>
      <c r="WU23" s="5">
        <v>2</v>
      </c>
      <c r="WV23" s="5">
        <v>40000</v>
      </c>
      <c r="WW23" s="5">
        <v>0</v>
      </c>
      <c r="WX23" s="5">
        <f t="shared" si="91"/>
        <v>40000</v>
      </c>
      <c r="WY23" s="9"/>
      <c r="WZ23" s="1">
        <v>17</v>
      </c>
      <c r="XA23" s="2" t="s">
        <v>20</v>
      </c>
      <c r="XB23" s="5">
        <v>0</v>
      </c>
      <c r="XC23" s="5">
        <v>0</v>
      </c>
      <c r="XD23" s="5">
        <v>0</v>
      </c>
      <c r="XE23" s="5">
        <f t="shared" si="92"/>
        <v>0</v>
      </c>
      <c r="XF23" s="9"/>
      <c r="XG23" s="1">
        <v>17</v>
      </c>
      <c r="XH23" s="2" t="s">
        <v>20</v>
      </c>
      <c r="XI23" s="5">
        <v>0</v>
      </c>
      <c r="XJ23" s="5">
        <v>0</v>
      </c>
      <c r="XK23" s="5">
        <v>0</v>
      </c>
      <c r="XL23" s="5">
        <f t="shared" si="93"/>
        <v>0</v>
      </c>
      <c r="XM23" s="9"/>
      <c r="XN23" s="1">
        <v>17</v>
      </c>
      <c r="XO23" s="2" t="s">
        <v>20</v>
      </c>
      <c r="XP23" s="5">
        <v>1</v>
      </c>
      <c r="XQ23" s="5">
        <v>25000</v>
      </c>
      <c r="XR23" s="5">
        <v>0</v>
      </c>
      <c r="XS23" s="5">
        <f t="shared" si="94"/>
        <v>25000</v>
      </c>
      <c r="XT23" s="9"/>
      <c r="XU23" s="1">
        <v>17</v>
      </c>
      <c r="XV23" s="2" t="s">
        <v>20</v>
      </c>
      <c r="XW23" s="5">
        <v>0</v>
      </c>
      <c r="XX23" s="5">
        <v>0</v>
      </c>
      <c r="XY23" s="5">
        <v>0</v>
      </c>
      <c r="XZ23" s="5">
        <f t="shared" si="95"/>
        <v>0</v>
      </c>
      <c r="YA23" s="9"/>
      <c r="YB23" s="1">
        <v>17</v>
      </c>
      <c r="YC23" s="2" t="s">
        <v>20</v>
      </c>
      <c r="YD23" s="5">
        <v>0</v>
      </c>
      <c r="YE23" s="5">
        <v>0</v>
      </c>
      <c r="YF23" s="5">
        <v>0</v>
      </c>
      <c r="YG23" s="5">
        <f t="shared" si="96"/>
        <v>0</v>
      </c>
      <c r="YH23" s="9"/>
      <c r="YI23" s="1">
        <v>17</v>
      </c>
      <c r="YJ23" s="2" t="s">
        <v>20</v>
      </c>
      <c r="YK23" s="5">
        <v>3292</v>
      </c>
      <c r="YL23" s="5">
        <v>164600</v>
      </c>
      <c r="YM23" s="5">
        <v>0</v>
      </c>
      <c r="YN23" s="5">
        <f t="shared" si="97"/>
        <v>164600</v>
      </c>
      <c r="YO23" s="9"/>
      <c r="YP23" s="1">
        <v>17</v>
      </c>
      <c r="YQ23" s="2" t="s">
        <v>20</v>
      </c>
      <c r="YR23" s="5">
        <v>0</v>
      </c>
      <c r="YS23" s="5">
        <v>0</v>
      </c>
      <c r="YT23" s="5">
        <v>0</v>
      </c>
      <c r="YU23" s="5">
        <f t="shared" si="98"/>
        <v>0</v>
      </c>
      <c r="YV23" s="9"/>
      <c r="YW23" s="1">
        <v>17</v>
      </c>
      <c r="YX23" s="2" t="s">
        <v>20</v>
      </c>
      <c r="YY23" s="5">
        <v>0</v>
      </c>
      <c r="YZ23" s="5">
        <v>0</v>
      </c>
      <c r="ZA23" s="5">
        <v>0</v>
      </c>
      <c r="ZB23" s="5">
        <f t="shared" si="99"/>
        <v>0</v>
      </c>
      <c r="ZC23" s="9"/>
      <c r="ZD23" s="1">
        <v>17</v>
      </c>
      <c r="ZE23" s="2" t="s">
        <v>20</v>
      </c>
      <c r="ZF23" s="5">
        <v>1</v>
      </c>
      <c r="ZG23" s="5">
        <v>40000</v>
      </c>
      <c r="ZH23" s="5">
        <v>0</v>
      </c>
      <c r="ZI23" s="5">
        <f t="shared" si="100"/>
        <v>40000</v>
      </c>
      <c r="ZJ23" s="9"/>
      <c r="ZK23" s="1">
        <v>17</v>
      </c>
      <c r="ZL23" s="2" t="s">
        <v>20</v>
      </c>
      <c r="ZM23" s="5">
        <v>0</v>
      </c>
      <c r="ZN23" s="5">
        <v>0</v>
      </c>
      <c r="ZO23" s="5">
        <v>0</v>
      </c>
      <c r="ZP23" s="5">
        <f t="shared" si="101"/>
        <v>0</v>
      </c>
      <c r="ZQ23" s="9"/>
      <c r="ZR23" s="1">
        <v>17</v>
      </c>
      <c r="ZS23" s="2" t="s">
        <v>20</v>
      </c>
      <c r="ZT23" s="5">
        <v>2</v>
      </c>
      <c r="ZU23" s="5">
        <v>18000</v>
      </c>
      <c r="ZV23" s="5">
        <v>0</v>
      </c>
      <c r="ZW23" s="5">
        <f t="shared" si="102"/>
        <v>18000</v>
      </c>
      <c r="ZX23" s="9"/>
      <c r="ZY23" s="1">
        <v>17</v>
      </c>
      <c r="ZZ23" s="2" t="s">
        <v>20</v>
      </c>
      <c r="AAA23" s="5">
        <v>7</v>
      </c>
      <c r="AAB23" s="5">
        <v>86020</v>
      </c>
      <c r="AAC23" s="5">
        <v>0</v>
      </c>
      <c r="AAD23" s="5">
        <f t="shared" si="103"/>
        <v>86020</v>
      </c>
      <c r="AAE23" s="9"/>
      <c r="AAF23" s="1">
        <v>17</v>
      </c>
      <c r="AAG23" s="2" t="s">
        <v>20</v>
      </c>
      <c r="AAH23" s="5">
        <v>0</v>
      </c>
      <c r="AAI23" s="5">
        <v>0</v>
      </c>
      <c r="AAJ23" s="5">
        <v>0</v>
      </c>
      <c r="AAK23" s="5">
        <f t="shared" si="104"/>
        <v>0</v>
      </c>
      <c r="AAL23" s="9"/>
      <c r="AAM23" s="1">
        <v>17</v>
      </c>
      <c r="AAN23" s="2" t="s">
        <v>20</v>
      </c>
      <c r="AAO23" s="5">
        <v>12</v>
      </c>
      <c r="AAP23" s="5">
        <v>216000</v>
      </c>
      <c r="AAQ23" s="5">
        <v>0</v>
      </c>
      <c r="AAR23" s="5">
        <f t="shared" si="105"/>
        <v>216000</v>
      </c>
      <c r="AAS23" s="9"/>
      <c r="AAT23" s="1">
        <v>17</v>
      </c>
      <c r="AAU23" s="2" t="s">
        <v>20</v>
      </c>
      <c r="AAV23" s="5">
        <v>0</v>
      </c>
      <c r="AAW23" s="5">
        <v>0</v>
      </c>
      <c r="AAX23" s="5">
        <v>0</v>
      </c>
      <c r="AAY23" s="5">
        <f t="shared" si="106"/>
        <v>0</v>
      </c>
      <c r="AAZ23" s="9"/>
      <c r="ABA23" s="1">
        <v>17</v>
      </c>
      <c r="ABB23" s="2" t="s">
        <v>20</v>
      </c>
      <c r="ABC23" s="5">
        <v>0</v>
      </c>
      <c r="ABD23" s="5">
        <v>0</v>
      </c>
      <c r="ABE23" s="5">
        <v>0</v>
      </c>
      <c r="ABF23" s="5">
        <f t="shared" si="107"/>
        <v>0</v>
      </c>
      <c r="ABG23" s="9"/>
      <c r="ABH23" s="1">
        <v>17</v>
      </c>
      <c r="ABI23" s="2" t="s">
        <v>20</v>
      </c>
      <c r="ABJ23" s="5">
        <v>0</v>
      </c>
      <c r="ABK23" s="5">
        <v>0</v>
      </c>
      <c r="ABL23" s="5">
        <v>0</v>
      </c>
      <c r="ABM23" s="5">
        <f t="shared" si="108"/>
        <v>0</v>
      </c>
      <c r="ABN23" s="9"/>
      <c r="ABO23" s="1">
        <v>17</v>
      </c>
      <c r="ABP23" s="2" t="s">
        <v>20</v>
      </c>
      <c r="ABQ23" s="5">
        <v>0</v>
      </c>
      <c r="ABR23" s="5">
        <v>0</v>
      </c>
      <c r="ABS23" s="5">
        <v>0</v>
      </c>
      <c r="ABT23" s="5">
        <f t="shared" si="109"/>
        <v>0</v>
      </c>
      <c r="ABU23" s="9"/>
      <c r="ABV23" s="1">
        <v>17</v>
      </c>
      <c r="ABW23" s="2" t="s">
        <v>20</v>
      </c>
      <c r="ABX23" s="5">
        <v>0</v>
      </c>
      <c r="ABY23" s="5">
        <f t="shared" si="0"/>
        <v>4097281.8335126415</v>
      </c>
      <c r="ABZ23" s="5">
        <f t="shared" si="1"/>
        <v>140000</v>
      </c>
      <c r="ACA23" s="5">
        <f t="shared" si="2"/>
        <v>4237281.8335126415</v>
      </c>
      <c r="ACB23" s="9"/>
    </row>
    <row r="24" spans="1:756" ht="16.5" hidden="1">
      <c r="A24" s="1">
        <v>18</v>
      </c>
      <c r="B24" s="2" t="s">
        <v>21</v>
      </c>
      <c r="C24" s="5">
        <v>0</v>
      </c>
      <c r="D24" s="5">
        <v>0</v>
      </c>
      <c r="E24" s="5">
        <v>0</v>
      </c>
      <c r="F24" s="5">
        <f t="shared" si="3"/>
        <v>0</v>
      </c>
      <c r="G24" s="9"/>
      <c r="H24" s="1">
        <v>18</v>
      </c>
      <c r="I24" s="2" t="s">
        <v>21</v>
      </c>
      <c r="J24" s="5">
        <v>1</v>
      </c>
      <c r="K24" s="5">
        <v>739104</v>
      </c>
      <c r="L24" s="5">
        <v>0</v>
      </c>
      <c r="M24" s="5">
        <f t="shared" si="4"/>
        <v>739104</v>
      </c>
      <c r="N24" s="9"/>
      <c r="O24" s="1">
        <v>18</v>
      </c>
      <c r="P24" s="2" t="s">
        <v>21</v>
      </c>
      <c r="Q24" s="5">
        <v>7</v>
      </c>
      <c r="R24" s="5">
        <v>1488264</v>
      </c>
      <c r="S24" s="5">
        <v>0</v>
      </c>
      <c r="T24" s="5">
        <f t="shared" si="5"/>
        <v>1488264</v>
      </c>
      <c r="U24" s="9"/>
      <c r="V24" s="1">
        <v>18</v>
      </c>
      <c r="W24" s="2" t="s">
        <v>21</v>
      </c>
      <c r="X24" s="5">
        <v>0</v>
      </c>
      <c r="Y24" s="5">
        <v>14100</v>
      </c>
      <c r="Z24" s="5">
        <v>0</v>
      </c>
      <c r="AA24" s="5">
        <f t="shared" si="6"/>
        <v>14100</v>
      </c>
      <c r="AB24" s="9"/>
      <c r="AC24" s="1">
        <v>18</v>
      </c>
      <c r="AD24" s="2" t="s">
        <v>21</v>
      </c>
      <c r="AE24" s="5">
        <v>0</v>
      </c>
      <c r="AF24" s="5">
        <v>0</v>
      </c>
      <c r="AG24" s="5">
        <v>0</v>
      </c>
      <c r="AH24" s="5">
        <f t="shared" si="7"/>
        <v>0</v>
      </c>
      <c r="AI24" s="9"/>
      <c r="AJ24" s="1">
        <v>18</v>
      </c>
      <c r="AK24" s="2" t="s">
        <v>21</v>
      </c>
      <c r="AL24" s="5"/>
      <c r="AM24" s="5">
        <v>0</v>
      </c>
      <c r="AN24" s="5">
        <v>0</v>
      </c>
      <c r="AO24" s="5">
        <f t="shared" si="8"/>
        <v>0</v>
      </c>
      <c r="AP24" s="9"/>
      <c r="AQ24" s="1">
        <v>18</v>
      </c>
      <c r="AR24" s="2" t="s">
        <v>21</v>
      </c>
      <c r="AS24" s="5">
        <v>0</v>
      </c>
      <c r="AT24" s="5">
        <v>0</v>
      </c>
      <c r="AU24" s="5">
        <v>0</v>
      </c>
      <c r="AV24" s="5">
        <f t="shared" si="9"/>
        <v>0</v>
      </c>
      <c r="AW24" s="9"/>
      <c r="AX24" s="1">
        <v>18</v>
      </c>
      <c r="AY24" s="2" t="s">
        <v>21</v>
      </c>
      <c r="AZ24" s="5">
        <v>1</v>
      </c>
      <c r="BA24" s="5">
        <v>198900</v>
      </c>
      <c r="BB24" s="5">
        <v>0</v>
      </c>
      <c r="BC24" s="5">
        <f t="shared" si="10"/>
        <v>198900</v>
      </c>
      <c r="BD24" s="9"/>
      <c r="BE24" s="1">
        <v>18</v>
      </c>
      <c r="BF24" s="2" t="s">
        <v>21</v>
      </c>
      <c r="BG24" s="5">
        <v>0</v>
      </c>
      <c r="BH24" s="5">
        <v>0</v>
      </c>
      <c r="BI24" s="5">
        <v>0</v>
      </c>
      <c r="BJ24" s="5">
        <f t="shared" si="11"/>
        <v>0</v>
      </c>
      <c r="BK24" s="9"/>
      <c r="BL24" s="1">
        <v>18</v>
      </c>
      <c r="BM24" s="2" t="s">
        <v>21</v>
      </c>
      <c r="BN24" s="5">
        <v>0</v>
      </c>
      <c r="BO24" s="5">
        <v>0</v>
      </c>
      <c r="BP24" s="5">
        <v>0</v>
      </c>
      <c r="BQ24" s="5">
        <f t="shared" si="12"/>
        <v>0</v>
      </c>
      <c r="BR24" s="9"/>
      <c r="BS24" s="1">
        <v>18</v>
      </c>
      <c r="BT24" s="2" t="s">
        <v>21</v>
      </c>
      <c r="BU24" s="5">
        <v>0</v>
      </c>
      <c r="BV24" s="5">
        <v>0</v>
      </c>
      <c r="BW24" s="5">
        <v>0</v>
      </c>
      <c r="BX24" s="5">
        <f t="shared" si="13"/>
        <v>0</v>
      </c>
      <c r="BY24" s="9"/>
      <c r="BZ24" s="1">
        <v>18</v>
      </c>
      <c r="CA24" s="2" t="s">
        <v>21</v>
      </c>
      <c r="CB24" s="5">
        <v>0</v>
      </c>
      <c r="CC24" s="5">
        <v>0</v>
      </c>
      <c r="CD24" s="5">
        <v>0</v>
      </c>
      <c r="CE24" s="5">
        <f t="shared" si="14"/>
        <v>0</v>
      </c>
      <c r="CF24" s="9"/>
      <c r="CG24" s="1">
        <v>18</v>
      </c>
      <c r="CH24" s="2" t="s">
        <v>21</v>
      </c>
      <c r="CI24" s="5">
        <v>0</v>
      </c>
      <c r="CJ24" s="5">
        <v>0</v>
      </c>
      <c r="CK24" s="5">
        <v>0</v>
      </c>
      <c r="CL24" s="5">
        <f t="shared" si="15"/>
        <v>0</v>
      </c>
      <c r="CM24" s="9"/>
      <c r="CN24" s="1">
        <v>18</v>
      </c>
      <c r="CO24" s="2" t="s">
        <v>21</v>
      </c>
      <c r="CP24" s="5">
        <v>0</v>
      </c>
      <c r="CQ24" s="5">
        <v>0</v>
      </c>
      <c r="CR24" s="5">
        <v>0</v>
      </c>
      <c r="CS24" s="5">
        <f t="shared" si="16"/>
        <v>0</v>
      </c>
      <c r="CT24" s="9"/>
      <c r="CU24" s="1">
        <v>18</v>
      </c>
      <c r="CV24" s="2" t="s">
        <v>21</v>
      </c>
      <c r="CW24" s="5">
        <v>0</v>
      </c>
      <c r="CX24" s="5">
        <v>0</v>
      </c>
      <c r="CY24" s="5">
        <v>0</v>
      </c>
      <c r="CZ24" s="5">
        <f t="shared" si="17"/>
        <v>0</v>
      </c>
      <c r="DA24" s="9"/>
      <c r="DB24" s="1">
        <v>18</v>
      </c>
      <c r="DC24" s="2" t="s">
        <v>21</v>
      </c>
      <c r="DD24" s="5">
        <v>6</v>
      </c>
      <c r="DE24" s="5">
        <v>441900</v>
      </c>
      <c r="DF24" s="5">
        <v>0</v>
      </c>
      <c r="DG24" s="5">
        <f t="shared" si="18"/>
        <v>441900</v>
      </c>
      <c r="DH24" s="9"/>
      <c r="DI24" s="1">
        <v>18</v>
      </c>
      <c r="DJ24" s="2" t="s">
        <v>21</v>
      </c>
      <c r="DK24" s="5">
        <v>0</v>
      </c>
      <c r="DL24" s="5">
        <v>0</v>
      </c>
      <c r="DM24" s="5">
        <v>0</v>
      </c>
      <c r="DN24" s="5">
        <f t="shared" si="19"/>
        <v>0</v>
      </c>
      <c r="DO24" s="9"/>
      <c r="DP24" s="1">
        <v>18</v>
      </c>
      <c r="DQ24" s="2" t="s">
        <v>21</v>
      </c>
      <c r="DR24" s="5">
        <v>7</v>
      </c>
      <c r="DS24" s="5">
        <v>1601145</v>
      </c>
      <c r="DT24" s="5">
        <v>0</v>
      </c>
      <c r="DU24" s="5">
        <f t="shared" si="20"/>
        <v>1601145</v>
      </c>
      <c r="DV24" s="9"/>
      <c r="DW24" s="1">
        <v>18</v>
      </c>
      <c r="DX24" s="2" t="s">
        <v>21</v>
      </c>
      <c r="DY24" s="5">
        <v>1</v>
      </c>
      <c r="DZ24" s="5">
        <v>192500</v>
      </c>
      <c r="EA24" s="5">
        <v>0</v>
      </c>
      <c r="EB24" s="5">
        <f t="shared" si="21"/>
        <v>192500</v>
      </c>
      <c r="EC24" s="9"/>
      <c r="ED24" s="1">
        <v>18</v>
      </c>
      <c r="EE24" s="2" t="s">
        <v>21</v>
      </c>
      <c r="EF24" s="5">
        <v>1543</v>
      </c>
      <c r="EG24" s="5">
        <v>56950</v>
      </c>
      <c r="EH24" s="5">
        <v>0</v>
      </c>
      <c r="EI24" s="5">
        <f t="shared" si="22"/>
        <v>56950</v>
      </c>
      <c r="EJ24" s="9"/>
      <c r="EK24" s="1">
        <v>18</v>
      </c>
      <c r="EL24" s="2" t="s">
        <v>21</v>
      </c>
      <c r="EM24" s="5">
        <v>8</v>
      </c>
      <c r="EN24" s="5">
        <v>64500</v>
      </c>
      <c r="EO24" s="5">
        <v>0</v>
      </c>
      <c r="EP24" s="5">
        <f t="shared" si="23"/>
        <v>64500</v>
      </c>
      <c r="EQ24" s="9"/>
      <c r="ER24" s="1">
        <v>18</v>
      </c>
      <c r="ES24" s="2" t="s">
        <v>21</v>
      </c>
      <c r="ET24" s="5">
        <v>8</v>
      </c>
      <c r="EU24" s="5">
        <v>49000</v>
      </c>
      <c r="EV24" s="5">
        <v>0</v>
      </c>
      <c r="EW24" s="5">
        <f t="shared" si="24"/>
        <v>49000</v>
      </c>
      <c r="EX24" s="9"/>
      <c r="EY24" s="1">
        <v>18</v>
      </c>
      <c r="EZ24" s="2" t="s">
        <v>21</v>
      </c>
      <c r="FA24" s="5">
        <v>0</v>
      </c>
      <c r="FB24" s="5">
        <v>0</v>
      </c>
      <c r="FC24" s="5">
        <v>0</v>
      </c>
      <c r="FD24" s="5">
        <f t="shared" si="25"/>
        <v>0</v>
      </c>
      <c r="FE24" s="9"/>
      <c r="FF24" s="1">
        <v>18</v>
      </c>
      <c r="FG24" s="2" t="s">
        <v>21</v>
      </c>
      <c r="FH24" s="5">
        <v>0</v>
      </c>
      <c r="FI24" s="5">
        <v>0</v>
      </c>
      <c r="FJ24" s="5">
        <v>0</v>
      </c>
      <c r="FK24" s="5">
        <f t="shared" si="26"/>
        <v>0</v>
      </c>
      <c r="FL24" s="9"/>
      <c r="FM24" s="1">
        <v>18</v>
      </c>
      <c r="FN24" s="2" t="s">
        <v>21</v>
      </c>
      <c r="FO24" s="5">
        <v>0</v>
      </c>
      <c r="FP24" s="5">
        <v>0</v>
      </c>
      <c r="FQ24" s="5">
        <v>0</v>
      </c>
      <c r="FR24" s="5">
        <f t="shared" si="27"/>
        <v>0</v>
      </c>
      <c r="FS24" s="9"/>
      <c r="FT24" s="1">
        <v>18</v>
      </c>
      <c r="FU24" s="2" t="s">
        <v>21</v>
      </c>
      <c r="FV24" s="5">
        <v>1</v>
      </c>
      <c r="FW24" s="5">
        <v>45000</v>
      </c>
      <c r="FX24" s="5">
        <v>0</v>
      </c>
      <c r="FY24" s="5">
        <f t="shared" si="28"/>
        <v>45000</v>
      </c>
      <c r="FZ24" s="9"/>
      <c r="GA24" s="1">
        <v>18</v>
      </c>
      <c r="GB24" s="2" t="s">
        <v>21</v>
      </c>
      <c r="GC24" s="5">
        <v>1</v>
      </c>
      <c r="GD24" s="5">
        <v>90200</v>
      </c>
      <c r="GE24" s="5">
        <v>0</v>
      </c>
      <c r="GF24" s="5">
        <f t="shared" si="29"/>
        <v>90200</v>
      </c>
      <c r="GG24" s="9"/>
      <c r="GH24" s="1">
        <v>18</v>
      </c>
      <c r="GI24" s="2" t="s">
        <v>21</v>
      </c>
      <c r="GJ24" s="5">
        <v>1</v>
      </c>
      <c r="GK24" s="5">
        <v>68100</v>
      </c>
      <c r="GL24" s="5">
        <v>0</v>
      </c>
      <c r="GM24" s="5">
        <f t="shared" si="30"/>
        <v>68100</v>
      </c>
      <c r="GN24" s="9"/>
      <c r="GO24" s="1">
        <v>18</v>
      </c>
      <c r="GP24" s="2" t="s">
        <v>21</v>
      </c>
      <c r="GQ24" s="5">
        <v>0</v>
      </c>
      <c r="GR24" s="5">
        <v>0</v>
      </c>
      <c r="GS24" s="5">
        <v>0</v>
      </c>
      <c r="GT24" s="5">
        <f t="shared" si="31"/>
        <v>0</v>
      </c>
      <c r="GU24" s="9"/>
      <c r="GV24" s="1">
        <v>18</v>
      </c>
      <c r="GW24" s="2" t="s">
        <v>21</v>
      </c>
      <c r="GX24" s="5">
        <v>0</v>
      </c>
      <c r="GY24" s="5">
        <v>0</v>
      </c>
      <c r="GZ24" s="5">
        <v>0</v>
      </c>
      <c r="HA24" s="5">
        <f t="shared" si="32"/>
        <v>0</v>
      </c>
      <c r="HB24" s="9"/>
      <c r="HC24" s="1">
        <v>18</v>
      </c>
      <c r="HD24" s="2" t="s">
        <v>21</v>
      </c>
      <c r="HE24" s="5">
        <v>1</v>
      </c>
      <c r="HF24" s="5">
        <v>139900</v>
      </c>
      <c r="HG24" s="5">
        <v>0</v>
      </c>
      <c r="HH24" s="5">
        <f t="shared" si="33"/>
        <v>139900</v>
      </c>
      <c r="HI24" s="9"/>
      <c r="HJ24" s="1">
        <v>18</v>
      </c>
      <c r="HK24" s="2" t="s">
        <v>21</v>
      </c>
      <c r="HL24" s="5">
        <v>0</v>
      </c>
      <c r="HM24" s="5">
        <v>598600</v>
      </c>
      <c r="HN24" s="5">
        <v>0</v>
      </c>
      <c r="HO24" s="5">
        <f t="shared" si="34"/>
        <v>598600</v>
      </c>
      <c r="HP24" s="9"/>
      <c r="HQ24" s="1">
        <v>18</v>
      </c>
      <c r="HR24" s="2" t="s">
        <v>21</v>
      </c>
      <c r="HS24" s="5">
        <v>0</v>
      </c>
      <c r="HT24" s="5">
        <v>0</v>
      </c>
      <c r="HU24" s="5">
        <v>0</v>
      </c>
      <c r="HV24" s="5">
        <f t="shared" si="35"/>
        <v>0</v>
      </c>
      <c r="HW24" s="9"/>
      <c r="HX24" s="1">
        <v>18</v>
      </c>
      <c r="HY24" s="2" t="s">
        <v>21</v>
      </c>
      <c r="HZ24" s="5">
        <v>1</v>
      </c>
      <c r="IA24" s="5">
        <v>10000</v>
      </c>
      <c r="IB24" s="5">
        <v>0</v>
      </c>
      <c r="IC24" s="5">
        <f t="shared" si="36"/>
        <v>10000</v>
      </c>
      <c r="ID24" s="9"/>
      <c r="IE24" s="1">
        <v>18</v>
      </c>
      <c r="IF24" s="2" t="s">
        <v>21</v>
      </c>
      <c r="IG24" s="5">
        <v>0</v>
      </c>
      <c r="IH24" s="5">
        <v>37500</v>
      </c>
      <c r="II24" s="5">
        <v>0</v>
      </c>
      <c r="IJ24" s="5">
        <f t="shared" si="37"/>
        <v>37500</v>
      </c>
      <c r="IK24" s="9"/>
      <c r="IL24" s="1">
        <v>18</v>
      </c>
      <c r="IM24" s="2" t="s">
        <v>21</v>
      </c>
      <c r="IN24" s="5">
        <v>7</v>
      </c>
      <c r="IO24" s="5">
        <v>70000</v>
      </c>
      <c r="IP24" s="5">
        <v>0</v>
      </c>
      <c r="IQ24" s="5">
        <f t="shared" si="38"/>
        <v>70000</v>
      </c>
      <c r="IR24" s="9"/>
      <c r="IS24" s="1">
        <v>18</v>
      </c>
      <c r="IT24" s="2" t="s">
        <v>21</v>
      </c>
      <c r="IU24" s="5">
        <v>1</v>
      </c>
      <c r="IV24" s="5">
        <v>14000</v>
      </c>
      <c r="IW24" s="5">
        <v>0</v>
      </c>
      <c r="IX24" s="5">
        <f t="shared" si="39"/>
        <v>14000</v>
      </c>
      <c r="IY24" s="9"/>
      <c r="IZ24" s="1">
        <v>18</v>
      </c>
      <c r="JA24" s="2" t="s">
        <v>21</v>
      </c>
      <c r="JB24" s="5">
        <v>0</v>
      </c>
      <c r="JC24" s="5">
        <v>0</v>
      </c>
      <c r="JD24" s="5">
        <v>0</v>
      </c>
      <c r="JE24" s="5">
        <f t="shared" si="40"/>
        <v>0</v>
      </c>
      <c r="JF24" s="9"/>
      <c r="JG24" s="1">
        <v>18</v>
      </c>
      <c r="JH24" s="2" t="s">
        <v>21</v>
      </c>
      <c r="JI24" s="5">
        <v>0</v>
      </c>
      <c r="JJ24" s="5">
        <v>0</v>
      </c>
      <c r="JK24" s="5">
        <v>0</v>
      </c>
      <c r="JL24" s="5">
        <f t="shared" si="41"/>
        <v>0</v>
      </c>
      <c r="JM24" s="9"/>
      <c r="JN24" s="1">
        <v>18</v>
      </c>
      <c r="JO24" s="2" t="s">
        <v>21</v>
      </c>
      <c r="JP24" s="5">
        <v>0</v>
      </c>
      <c r="JQ24" s="5">
        <v>0</v>
      </c>
      <c r="JR24" s="5">
        <v>0</v>
      </c>
      <c r="JS24" s="5">
        <f t="shared" si="42"/>
        <v>0</v>
      </c>
      <c r="JT24" s="9"/>
      <c r="JU24" s="1">
        <v>18</v>
      </c>
      <c r="JV24" s="2" t="s">
        <v>21</v>
      </c>
      <c r="JW24" s="5">
        <v>0</v>
      </c>
      <c r="JX24" s="5">
        <v>0</v>
      </c>
      <c r="JY24" s="5">
        <v>0</v>
      </c>
      <c r="JZ24" s="5">
        <f t="shared" si="43"/>
        <v>0</v>
      </c>
      <c r="KA24" s="9"/>
      <c r="KB24" s="1">
        <v>18</v>
      </c>
      <c r="KC24" s="2" t="s">
        <v>21</v>
      </c>
      <c r="KD24" s="5">
        <v>0</v>
      </c>
      <c r="KE24" s="5">
        <v>0</v>
      </c>
      <c r="KF24" s="5">
        <v>0</v>
      </c>
      <c r="KG24" s="5">
        <f t="shared" si="44"/>
        <v>0</v>
      </c>
      <c r="KH24" s="9"/>
      <c r="KI24" s="1">
        <v>18</v>
      </c>
      <c r="KJ24" s="2" t="s">
        <v>21</v>
      </c>
      <c r="KK24" s="5">
        <v>0</v>
      </c>
      <c r="KL24" s="5">
        <v>0</v>
      </c>
      <c r="KM24" s="5">
        <v>0</v>
      </c>
      <c r="KN24" s="5">
        <f t="shared" si="45"/>
        <v>0</v>
      </c>
      <c r="KO24" s="9"/>
      <c r="KP24" s="1">
        <v>18</v>
      </c>
      <c r="KQ24" s="2" t="s">
        <v>21</v>
      </c>
      <c r="KR24" s="5">
        <v>1</v>
      </c>
      <c r="KS24" s="5">
        <v>32500</v>
      </c>
      <c r="KT24" s="5">
        <v>0</v>
      </c>
      <c r="KU24" s="5">
        <f t="shared" si="46"/>
        <v>32500</v>
      </c>
      <c r="KV24" s="9"/>
      <c r="KW24" s="1">
        <v>18</v>
      </c>
      <c r="KX24" s="2" t="s">
        <v>21</v>
      </c>
      <c r="KY24" s="5">
        <v>1</v>
      </c>
      <c r="KZ24" s="5">
        <v>32500</v>
      </c>
      <c r="LA24" s="5">
        <v>0</v>
      </c>
      <c r="LB24" s="5">
        <f t="shared" si="47"/>
        <v>32500</v>
      </c>
      <c r="LC24" s="9"/>
      <c r="LD24" s="1">
        <v>18</v>
      </c>
      <c r="LE24" s="2" t="s">
        <v>21</v>
      </c>
      <c r="LF24" s="5">
        <v>1</v>
      </c>
      <c r="LG24" s="5">
        <v>135000</v>
      </c>
      <c r="LH24" s="5">
        <v>0</v>
      </c>
      <c r="LI24" s="5">
        <f t="shared" si="48"/>
        <v>135000</v>
      </c>
      <c r="LJ24" s="9"/>
      <c r="LK24" s="1">
        <v>18</v>
      </c>
      <c r="LL24" s="2" t="s">
        <v>21</v>
      </c>
      <c r="LM24" s="5">
        <v>1</v>
      </c>
      <c r="LN24" s="5">
        <v>38500</v>
      </c>
      <c r="LO24" s="5">
        <v>0</v>
      </c>
      <c r="LP24" s="5">
        <f t="shared" si="49"/>
        <v>38500</v>
      </c>
      <c r="LQ24" s="9"/>
      <c r="LR24" s="1">
        <v>18</v>
      </c>
      <c r="LS24" s="2" t="s">
        <v>21</v>
      </c>
      <c r="LT24" s="5">
        <v>2</v>
      </c>
      <c r="LU24" s="5">
        <v>20000</v>
      </c>
      <c r="LV24" s="5">
        <v>0</v>
      </c>
      <c r="LW24" s="5">
        <f t="shared" si="50"/>
        <v>20000</v>
      </c>
      <c r="LX24" s="9"/>
      <c r="LY24" s="1">
        <v>18</v>
      </c>
      <c r="LZ24" s="2" t="s">
        <v>21</v>
      </c>
      <c r="MA24" s="5">
        <v>0</v>
      </c>
      <c r="MB24" s="5">
        <v>0</v>
      </c>
      <c r="MC24" s="5">
        <v>0</v>
      </c>
      <c r="MD24" s="5">
        <f t="shared" si="51"/>
        <v>0</v>
      </c>
      <c r="ME24" s="9"/>
      <c r="MF24" s="1">
        <v>18</v>
      </c>
      <c r="MG24" s="2" t="s">
        <v>21</v>
      </c>
      <c r="MH24" s="5">
        <v>0</v>
      </c>
      <c r="MI24" s="5">
        <v>0</v>
      </c>
      <c r="MJ24" s="5">
        <v>0</v>
      </c>
      <c r="MK24" s="5">
        <f t="shared" si="52"/>
        <v>0</v>
      </c>
      <c r="ML24" s="9"/>
      <c r="MM24" s="1">
        <v>18</v>
      </c>
      <c r="MN24" s="2" t="s">
        <v>21</v>
      </c>
      <c r="MO24" s="5">
        <v>0</v>
      </c>
      <c r="MP24" s="5">
        <v>0</v>
      </c>
      <c r="MQ24" s="5">
        <v>0</v>
      </c>
      <c r="MR24" s="5">
        <f t="shared" si="53"/>
        <v>0</v>
      </c>
      <c r="MS24" s="9"/>
      <c r="MT24" s="1">
        <v>18</v>
      </c>
      <c r="MU24" s="2" t="s">
        <v>21</v>
      </c>
      <c r="MV24" s="5">
        <v>2</v>
      </c>
      <c r="MW24" s="5">
        <v>100400</v>
      </c>
      <c r="MX24" s="5">
        <v>0</v>
      </c>
      <c r="MY24" s="5">
        <f t="shared" si="54"/>
        <v>100400</v>
      </c>
      <c r="MZ24" s="9"/>
      <c r="NA24" s="1">
        <v>18</v>
      </c>
      <c r="NB24" s="2" t="s">
        <v>21</v>
      </c>
      <c r="NC24" s="5">
        <v>3</v>
      </c>
      <c r="ND24" s="5">
        <v>17812.5</v>
      </c>
      <c r="NE24" s="5">
        <v>0</v>
      </c>
      <c r="NF24" s="5">
        <f t="shared" si="55"/>
        <v>17812.5</v>
      </c>
      <c r="NG24" s="9"/>
      <c r="NH24" s="1">
        <v>18</v>
      </c>
      <c r="NI24" s="2" t="s">
        <v>21</v>
      </c>
      <c r="NJ24" s="5">
        <v>79</v>
      </c>
      <c r="NK24" s="5">
        <v>126425.49757934389</v>
      </c>
      <c r="NL24" s="5">
        <v>0</v>
      </c>
      <c r="NM24" s="5">
        <f t="shared" si="56"/>
        <v>126425.49757934389</v>
      </c>
      <c r="NN24" s="9"/>
      <c r="NO24" s="1">
        <v>18</v>
      </c>
      <c r="NP24" s="2" t="s">
        <v>21</v>
      </c>
      <c r="NQ24" s="5">
        <v>2</v>
      </c>
      <c r="NR24" s="5">
        <v>47100</v>
      </c>
      <c r="NS24" s="5">
        <v>0</v>
      </c>
      <c r="NT24" s="5">
        <f t="shared" si="57"/>
        <v>47100</v>
      </c>
      <c r="NU24" s="9"/>
      <c r="NV24" s="1">
        <v>18</v>
      </c>
      <c r="NW24" s="2" t="s">
        <v>21</v>
      </c>
      <c r="NX24" s="5">
        <v>0</v>
      </c>
      <c r="NY24" s="5">
        <v>0</v>
      </c>
      <c r="NZ24" s="5">
        <v>0</v>
      </c>
      <c r="OA24" s="5">
        <f t="shared" si="58"/>
        <v>0</v>
      </c>
      <c r="OB24" s="9"/>
      <c r="OC24" s="1">
        <v>18</v>
      </c>
      <c r="OD24" s="2" t="s">
        <v>21</v>
      </c>
      <c r="OE24" s="5">
        <v>1</v>
      </c>
      <c r="OF24" s="5">
        <v>11800</v>
      </c>
      <c r="OG24" s="5">
        <v>0</v>
      </c>
      <c r="OH24" s="5">
        <f t="shared" si="59"/>
        <v>11800</v>
      </c>
      <c r="OI24" s="9"/>
      <c r="OJ24" s="1">
        <v>18</v>
      </c>
      <c r="OK24" s="2" t="s">
        <v>21</v>
      </c>
      <c r="OL24" s="5">
        <v>8.2666666666666675</v>
      </c>
      <c r="OM24" s="5">
        <v>74800</v>
      </c>
      <c r="ON24" s="5">
        <v>0</v>
      </c>
      <c r="OO24" s="5">
        <f t="shared" si="60"/>
        <v>74800</v>
      </c>
      <c r="OP24" s="9"/>
      <c r="OQ24" s="1">
        <v>18</v>
      </c>
      <c r="OR24" s="2" t="s">
        <v>21</v>
      </c>
      <c r="OS24" s="5">
        <v>0</v>
      </c>
      <c r="OT24" s="5">
        <v>0</v>
      </c>
      <c r="OU24" s="5">
        <v>0</v>
      </c>
      <c r="OV24" s="5">
        <f t="shared" si="61"/>
        <v>0</v>
      </c>
      <c r="OW24" s="9"/>
      <c r="OX24" s="1">
        <v>18</v>
      </c>
      <c r="OY24" s="2" t="s">
        <v>21</v>
      </c>
      <c r="OZ24" s="5">
        <v>0</v>
      </c>
      <c r="PA24" s="5">
        <v>0</v>
      </c>
      <c r="PB24" s="5">
        <v>0</v>
      </c>
      <c r="PC24" s="5">
        <f t="shared" si="62"/>
        <v>0</v>
      </c>
      <c r="PD24" s="9"/>
      <c r="PE24" s="1">
        <v>18</v>
      </c>
      <c r="PF24" s="2" t="s">
        <v>21</v>
      </c>
      <c r="PG24" s="5">
        <v>0</v>
      </c>
      <c r="PH24" s="5">
        <v>0</v>
      </c>
      <c r="PI24" s="5">
        <v>0</v>
      </c>
      <c r="PJ24" s="5">
        <f t="shared" si="63"/>
        <v>0</v>
      </c>
      <c r="PK24" s="9"/>
      <c r="PL24" s="1">
        <v>18</v>
      </c>
      <c r="PM24" s="2" t="s">
        <v>21</v>
      </c>
      <c r="PN24" s="5">
        <v>0</v>
      </c>
      <c r="PO24" s="5">
        <v>135695</v>
      </c>
      <c r="PP24" s="5">
        <v>0</v>
      </c>
      <c r="PQ24" s="5">
        <f t="shared" si="64"/>
        <v>135695</v>
      </c>
      <c r="PR24" s="9"/>
      <c r="PS24" s="1">
        <v>18</v>
      </c>
      <c r="PT24" s="2" t="s">
        <v>21</v>
      </c>
      <c r="PU24" s="5">
        <v>1</v>
      </c>
      <c r="PV24" s="5">
        <v>7200</v>
      </c>
      <c r="PW24" s="5">
        <v>0</v>
      </c>
      <c r="PX24" s="5">
        <f t="shared" si="65"/>
        <v>7200</v>
      </c>
      <c r="PY24" s="9"/>
      <c r="PZ24" s="1">
        <v>18</v>
      </c>
      <c r="QA24" s="2" t="s">
        <v>21</v>
      </c>
      <c r="QB24" s="5">
        <v>0</v>
      </c>
      <c r="QC24" s="5">
        <v>0</v>
      </c>
      <c r="QD24" s="5">
        <v>0</v>
      </c>
      <c r="QE24" s="5">
        <f t="shared" si="66"/>
        <v>0</v>
      </c>
      <c r="QF24" s="9"/>
      <c r="QG24" s="1">
        <v>18</v>
      </c>
      <c r="QH24" s="2" t="s">
        <v>21</v>
      </c>
      <c r="QI24" s="5">
        <v>1</v>
      </c>
      <c r="QJ24" s="5">
        <v>5000</v>
      </c>
      <c r="QK24" s="5">
        <v>0</v>
      </c>
      <c r="QL24" s="5">
        <f t="shared" si="67"/>
        <v>5000</v>
      </c>
      <c r="QM24" s="9"/>
      <c r="QN24" s="1">
        <v>18</v>
      </c>
      <c r="QO24" s="2" t="s">
        <v>21</v>
      </c>
      <c r="QP24" s="5">
        <v>0</v>
      </c>
      <c r="QQ24" s="5">
        <v>0</v>
      </c>
      <c r="QR24" s="5">
        <v>0</v>
      </c>
      <c r="QS24" s="5">
        <f t="shared" si="68"/>
        <v>0</v>
      </c>
      <c r="QT24" s="9"/>
      <c r="QU24" s="1">
        <v>18</v>
      </c>
      <c r="QV24" s="2" t="s">
        <v>21</v>
      </c>
      <c r="QW24" s="5">
        <v>0</v>
      </c>
      <c r="QX24" s="5">
        <v>0</v>
      </c>
      <c r="QY24" s="5">
        <v>0</v>
      </c>
      <c r="QZ24" s="5">
        <f t="shared" si="69"/>
        <v>0</v>
      </c>
      <c r="RA24" s="9"/>
      <c r="RB24" s="1">
        <v>18</v>
      </c>
      <c r="RC24" s="2" t="s">
        <v>21</v>
      </c>
      <c r="RD24" s="5">
        <v>0</v>
      </c>
      <c r="RE24" s="5">
        <v>0</v>
      </c>
      <c r="RF24" s="5">
        <v>0</v>
      </c>
      <c r="RG24" s="5">
        <f t="shared" si="70"/>
        <v>0</v>
      </c>
      <c r="RH24" s="9"/>
      <c r="RI24" s="1">
        <v>18</v>
      </c>
      <c r="RJ24" s="2" t="s">
        <v>21</v>
      </c>
      <c r="RK24" s="5">
        <v>65</v>
      </c>
      <c r="RL24" s="5">
        <v>11830</v>
      </c>
      <c r="RM24" s="5">
        <v>0</v>
      </c>
      <c r="RN24" s="5">
        <f t="shared" si="71"/>
        <v>11830</v>
      </c>
      <c r="RO24" s="9"/>
      <c r="RP24" s="1">
        <v>18</v>
      </c>
      <c r="RQ24" s="2" t="s">
        <v>21</v>
      </c>
      <c r="RR24" s="5">
        <v>2</v>
      </c>
      <c r="RS24" s="5">
        <v>9900</v>
      </c>
      <c r="RT24" s="5">
        <v>0</v>
      </c>
      <c r="RU24" s="5">
        <f t="shared" si="72"/>
        <v>9900</v>
      </c>
      <c r="RV24" s="9"/>
      <c r="RW24" s="1">
        <v>18</v>
      </c>
      <c r="RX24" s="2" t="s">
        <v>21</v>
      </c>
      <c r="RY24" s="5">
        <v>0</v>
      </c>
      <c r="RZ24" s="5">
        <v>0</v>
      </c>
      <c r="SA24" s="5">
        <v>0</v>
      </c>
      <c r="SB24" s="5">
        <f t="shared" si="73"/>
        <v>0</v>
      </c>
      <c r="SC24" s="9"/>
      <c r="SD24" s="1">
        <v>18</v>
      </c>
      <c r="SE24" s="2" t="s">
        <v>21</v>
      </c>
      <c r="SF24" s="5">
        <v>0</v>
      </c>
      <c r="SG24" s="5">
        <v>90000</v>
      </c>
      <c r="SH24" s="5">
        <v>0</v>
      </c>
      <c r="SI24" s="5">
        <f t="shared" si="74"/>
        <v>90000</v>
      </c>
      <c r="SJ24" s="9"/>
      <c r="SK24" s="1">
        <v>18</v>
      </c>
      <c r="SL24" s="2" t="s">
        <v>21</v>
      </c>
      <c r="SM24" s="5">
        <v>0</v>
      </c>
      <c r="SN24" s="5">
        <v>0</v>
      </c>
      <c r="SO24" s="5">
        <v>0</v>
      </c>
      <c r="SP24" s="5">
        <f t="shared" si="75"/>
        <v>0</v>
      </c>
      <c r="SQ24" s="9"/>
      <c r="SR24" s="1">
        <v>18</v>
      </c>
      <c r="SS24" s="2" t="s">
        <v>21</v>
      </c>
      <c r="ST24" s="5">
        <v>0</v>
      </c>
      <c r="SU24" s="5">
        <v>0</v>
      </c>
      <c r="SV24" s="5">
        <v>0</v>
      </c>
      <c r="SW24" s="5">
        <f t="shared" si="76"/>
        <v>0</v>
      </c>
      <c r="SX24" s="9"/>
      <c r="SY24" s="1">
        <v>18</v>
      </c>
      <c r="SZ24" s="2" t="s">
        <v>21</v>
      </c>
      <c r="TA24" s="5">
        <v>0</v>
      </c>
      <c r="TB24" s="5">
        <v>0</v>
      </c>
      <c r="TC24" s="5">
        <v>0</v>
      </c>
      <c r="TD24" s="5">
        <f t="shared" si="77"/>
        <v>0</v>
      </c>
      <c r="TE24" s="9"/>
      <c r="TF24" s="1">
        <v>18</v>
      </c>
      <c r="TG24" s="2" t="s">
        <v>21</v>
      </c>
      <c r="TH24" s="5">
        <v>0</v>
      </c>
      <c r="TI24" s="5">
        <v>282200</v>
      </c>
      <c r="TJ24" s="5">
        <v>0</v>
      </c>
      <c r="TK24" s="5">
        <f t="shared" si="78"/>
        <v>282200</v>
      </c>
      <c r="TL24" s="9"/>
      <c r="TM24" s="1">
        <v>18</v>
      </c>
      <c r="TN24" s="2" t="s">
        <v>21</v>
      </c>
      <c r="TO24" s="5">
        <v>3</v>
      </c>
      <c r="TP24" s="5">
        <v>0</v>
      </c>
      <c r="TQ24" s="5">
        <v>70000</v>
      </c>
      <c r="TR24" s="5">
        <f t="shared" si="79"/>
        <v>70000</v>
      </c>
      <c r="TS24" s="9"/>
      <c r="TT24" s="1">
        <v>18</v>
      </c>
      <c r="TU24" s="2" t="s">
        <v>21</v>
      </c>
      <c r="TV24" s="5">
        <v>2</v>
      </c>
      <c r="TW24" s="5">
        <v>67800</v>
      </c>
      <c r="TX24" s="5">
        <v>0</v>
      </c>
      <c r="TY24" s="5">
        <f t="shared" si="80"/>
        <v>67800</v>
      </c>
      <c r="TZ24" s="9"/>
      <c r="UA24" s="1">
        <v>18</v>
      </c>
      <c r="UB24" s="2" t="s">
        <v>21</v>
      </c>
      <c r="UC24" s="5">
        <v>11</v>
      </c>
      <c r="UD24" s="5">
        <v>38500</v>
      </c>
      <c r="UE24" s="5">
        <v>0</v>
      </c>
      <c r="UF24" s="5">
        <f t="shared" si="81"/>
        <v>38500</v>
      </c>
      <c r="UG24" s="9"/>
      <c r="UH24" s="1">
        <v>18</v>
      </c>
      <c r="UI24" s="2" t="s">
        <v>21</v>
      </c>
      <c r="UJ24" s="5">
        <v>0</v>
      </c>
      <c r="UK24" s="5">
        <v>0</v>
      </c>
      <c r="UL24" s="5">
        <v>0</v>
      </c>
      <c r="UM24" s="5">
        <f t="shared" si="82"/>
        <v>0</v>
      </c>
      <c r="UN24" s="9"/>
      <c r="UO24" s="1">
        <v>18</v>
      </c>
      <c r="UP24" s="2" t="s">
        <v>21</v>
      </c>
      <c r="UQ24" s="5">
        <v>0</v>
      </c>
      <c r="UR24" s="5">
        <v>0</v>
      </c>
      <c r="US24" s="5">
        <v>0</v>
      </c>
      <c r="UT24" s="5">
        <f t="shared" si="83"/>
        <v>0</v>
      </c>
      <c r="UU24" s="9"/>
      <c r="UV24" s="1">
        <v>18</v>
      </c>
      <c r="UW24" s="2" t="s">
        <v>21</v>
      </c>
      <c r="UX24" s="5">
        <v>0</v>
      </c>
      <c r="UY24" s="5">
        <v>100000</v>
      </c>
      <c r="UZ24" s="5">
        <v>0</v>
      </c>
      <c r="VA24" s="5">
        <f t="shared" si="84"/>
        <v>100000</v>
      </c>
      <c r="VB24" s="9"/>
      <c r="VC24" s="1">
        <v>18</v>
      </c>
      <c r="VD24" s="2" t="s">
        <v>21</v>
      </c>
      <c r="VE24" s="5">
        <v>1</v>
      </c>
      <c r="VF24" s="5">
        <v>40000</v>
      </c>
      <c r="VG24" s="5">
        <v>0</v>
      </c>
      <c r="VH24" s="5">
        <f t="shared" si="85"/>
        <v>40000</v>
      </c>
      <c r="VI24" s="9"/>
      <c r="VJ24" s="1">
        <v>18</v>
      </c>
      <c r="VK24" s="2" t="s">
        <v>21</v>
      </c>
      <c r="VL24" s="5">
        <v>1</v>
      </c>
      <c r="VM24" s="5">
        <v>55000</v>
      </c>
      <c r="VN24" s="5">
        <v>0</v>
      </c>
      <c r="VO24" s="5">
        <f t="shared" si="86"/>
        <v>55000</v>
      </c>
      <c r="VP24" s="9"/>
      <c r="VQ24" s="1">
        <v>18</v>
      </c>
      <c r="VR24" s="2" t="s">
        <v>21</v>
      </c>
      <c r="VS24" s="5">
        <v>0</v>
      </c>
      <c r="VT24" s="5">
        <v>0</v>
      </c>
      <c r="VU24" s="5">
        <v>0</v>
      </c>
      <c r="VV24" s="5">
        <f t="shared" si="87"/>
        <v>0</v>
      </c>
      <c r="VW24" s="9"/>
      <c r="VX24" s="1">
        <v>18</v>
      </c>
      <c r="VY24" s="2" t="s">
        <v>21</v>
      </c>
      <c r="VZ24" s="5">
        <v>0</v>
      </c>
      <c r="WA24" s="5">
        <v>0</v>
      </c>
      <c r="WB24" s="5">
        <v>0</v>
      </c>
      <c r="WC24" s="5">
        <f t="shared" si="88"/>
        <v>0</v>
      </c>
      <c r="WD24" s="9"/>
      <c r="WE24" s="1">
        <v>18</v>
      </c>
      <c r="WF24" s="2" t="s">
        <v>21</v>
      </c>
      <c r="WG24" s="5">
        <v>0</v>
      </c>
      <c r="WH24" s="5">
        <v>0</v>
      </c>
      <c r="WI24" s="5">
        <v>0</v>
      </c>
      <c r="WJ24" s="5">
        <f t="shared" si="89"/>
        <v>0</v>
      </c>
      <c r="WK24" s="9"/>
      <c r="WL24" s="1">
        <v>18</v>
      </c>
      <c r="WM24" s="2" t="s">
        <v>21</v>
      </c>
      <c r="WN24" s="5">
        <v>1</v>
      </c>
      <c r="WO24" s="5">
        <v>50000</v>
      </c>
      <c r="WP24" s="5">
        <v>0</v>
      </c>
      <c r="WQ24" s="5">
        <f t="shared" si="90"/>
        <v>50000</v>
      </c>
      <c r="WR24" s="9"/>
      <c r="WS24" s="1">
        <v>18</v>
      </c>
      <c r="WT24" s="2" t="s">
        <v>21</v>
      </c>
      <c r="WU24" s="5">
        <v>0</v>
      </c>
      <c r="WV24" s="5">
        <v>0</v>
      </c>
      <c r="WW24" s="5">
        <v>0</v>
      </c>
      <c r="WX24" s="5">
        <f t="shared" si="91"/>
        <v>0</v>
      </c>
      <c r="WY24" s="9"/>
      <c r="WZ24" s="1">
        <v>18</v>
      </c>
      <c r="XA24" s="2" t="s">
        <v>21</v>
      </c>
      <c r="XB24" s="5">
        <v>0</v>
      </c>
      <c r="XC24" s="5">
        <v>0</v>
      </c>
      <c r="XD24" s="5">
        <v>0</v>
      </c>
      <c r="XE24" s="5">
        <f t="shared" si="92"/>
        <v>0</v>
      </c>
      <c r="XF24" s="9"/>
      <c r="XG24" s="1">
        <v>18</v>
      </c>
      <c r="XH24" s="2" t="s">
        <v>21</v>
      </c>
      <c r="XI24" s="5">
        <v>0</v>
      </c>
      <c r="XJ24" s="5">
        <v>0</v>
      </c>
      <c r="XK24" s="5">
        <v>0</v>
      </c>
      <c r="XL24" s="5">
        <f t="shared" si="93"/>
        <v>0</v>
      </c>
      <c r="XM24" s="9"/>
      <c r="XN24" s="1">
        <v>18</v>
      </c>
      <c r="XO24" s="2" t="s">
        <v>21</v>
      </c>
      <c r="XP24" s="5">
        <v>1</v>
      </c>
      <c r="XQ24" s="5">
        <v>25000</v>
      </c>
      <c r="XR24" s="5">
        <v>0</v>
      </c>
      <c r="XS24" s="5">
        <f t="shared" si="94"/>
        <v>25000</v>
      </c>
      <c r="XT24" s="9"/>
      <c r="XU24" s="1">
        <v>18</v>
      </c>
      <c r="XV24" s="2" t="s">
        <v>21</v>
      </c>
      <c r="XW24" s="5">
        <v>0</v>
      </c>
      <c r="XX24" s="5">
        <v>0</v>
      </c>
      <c r="XY24" s="5">
        <v>0</v>
      </c>
      <c r="XZ24" s="5">
        <f t="shared" si="95"/>
        <v>0</v>
      </c>
      <c r="YA24" s="9"/>
      <c r="YB24" s="1">
        <v>18</v>
      </c>
      <c r="YC24" s="2" t="s">
        <v>21</v>
      </c>
      <c r="YD24" s="5">
        <v>0</v>
      </c>
      <c r="YE24" s="5">
        <v>0</v>
      </c>
      <c r="YF24" s="5">
        <v>0</v>
      </c>
      <c r="YG24" s="5">
        <f t="shared" si="96"/>
        <v>0</v>
      </c>
      <c r="YH24" s="9"/>
      <c r="YI24" s="1">
        <v>18</v>
      </c>
      <c r="YJ24" s="2" t="s">
        <v>21</v>
      </c>
      <c r="YK24" s="5">
        <v>3176</v>
      </c>
      <c r="YL24" s="5">
        <v>158800</v>
      </c>
      <c r="YM24" s="5">
        <v>0</v>
      </c>
      <c r="YN24" s="5">
        <f t="shared" si="97"/>
        <v>158800</v>
      </c>
      <c r="YO24" s="9"/>
      <c r="YP24" s="1">
        <v>18</v>
      </c>
      <c r="YQ24" s="2" t="s">
        <v>21</v>
      </c>
      <c r="YR24" s="5">
        <v>0</v>
      </c>
      <c r="YS24" s="5">
        <v>0</v>
      </c>
      <c r="YT24" s="5">
        <v>0</v>
      </c>
      <c r="YU24" s="5">
        <f t="shared" si="98"/>
        <v>0</v>
      </c>
      <c r="YV24" s="9"/>
      <c r="YW24" s="1">
        <v>18</v>
      </c>
      <c r="YX24" s="2" t="s">
        <v>21</v>
      </c>
      <c r="YY24" s="5">
        <v>0</v>
      </c>
      <c r="YZ24" s="5">
        <v>0</v>
      </c>
      <c r="ZA24" s="5">
        <v>0</v>
      </c>
      <c r="ZB24" s="5">
        <f t="shared" si="99"/>
        <v>0</v>
      </c>
      <c r="ZC24" s="9"/>
      <c r="ZD24" s="1">
        <v>18</v>
      </c>
      <c r="ZE24" s="2" t="s">
        <v>21</v>
      </c>
      <c r="ZF24" s="5">
        <v>1</v>
      </c>
      <c r="ZG24" s="5">
        <v>40000</v>
      </c>
      <c r="ZH24" s="5">
        <v>0</v>
      </c>
      <c r="ZI24" s="5">
        <f t="shared" si="100"/>
        <v>40000</v>
      </c>
      <c r="ZJ24" s="9"/>
      <c r="ZK24" s="1">
        <v>18</v>
      </c>
      <c r="ZL24" s="2" t="s">
        <v>21</v>
      </c>
      <c r="ZM24" s="5">
        <v>0</v>
      </c>
      <c r="ZN24" s="5">
        <v>0</v>
      </c>
      <c r="ZO24" s="5">
        <v>0</v>
      </c>
      <c r="ZP24" s="5">
        <f t="shared" si="101"/>
        <v>0</v>
      </c>
      <c r="ZQ24" s="9"/>
      <c r="ZR24" s="1">
        <v>18</v>
      </c>
      <c r="ZS24" s="2" t="s">
        <v>21</v>
      </c>
      <c r="ZT24" s="5">
        <v>2</v>
      </c>
      <c r="ZU24" s="5">
        <v>18000</v>
      </c>
      <c r="ZV24" s="5">
        <v>0</v>
      </c>
      <c r="ZW24" s="5">
        <f t="shared" si="102"/>
        <v>18000</v>
      </c>
      <c r="ZX24" s="9"/>
      <c r="ZY24" s="1">
        <v>18</v>
      </c>
      <c r="ZZ24" s="2" t="s">
        <v>21</v>
      </c>
      <c r="AAA24" s="5">
        <v>7</v>
      </c>
      <c r="AAB24" s="5">
        <v>64600</v>
      </c>
      <c r="AAC24" s="5">
        <v>0</v>
      </c>
      <c r="AAD24" s="5">
        <f t="shared" si="103"/>
        <v>64600</v>
      </c>
      <c r="AAE24" s="9"/>
      <c r="AAF24" s="1">
        <v>18</v>
      </c>
      <c r="AAG24" s="2" t="s">
        <v>21</v>
      </c>
      <c r="AAH24" s="5">
        <v>0</v>
      </c>
      <c r="AAI24" s="5">
        <v>0</v>
      </c>
      <c r="AAJ24" s="5">
        <v>0</v>
      </c>
      <c r="AAK24" s="5">
        <f t="shared" si="104"/>
        <v>0</v>
      </c>
      <c r="AAL24" s="9"/>
      <c r="AAM24" s="1">
        <v>18</v>
      </c>
      <c r="AAN24" s="2" t="s">
        <v>21</v>
      </c>
      <c r="AAO24" s="5">
        <v>10</v>
      </c>
      <c r="AAP24" s="5">
        <v>180000</v>
      </c>
      <c r="AAQ24" s="5">
        <v>0</v>
      </c>
      <c r="AAR24" s="5">
        <f t="shared" si="105"/>
        <v>180000</v>
      </c>
      <c r="AAS24" s="9"/>
      <c r="AAT24" s="1">
        <v>18</v>
      </c>
      <c r="AAU24" s="2" t="s">
        <v>21</v>
      </c>
      <c r="AAV24" s="5">
        <v>0</v>
      </c>
      <c r="AAW24" s="5">
        <v>0</v>
      </c>
      <c r="AAX24" s="5">
        <v>0</v>
      </c>
      <c r="AAY24" s="5">
        <f t="shared" si="106"/>
        <v>0</v>
      </c>
      <c r="AAZ24" s="9"/>
      <c r="ABA24" s="1">
        <v>18</v>
      </c>
      <c r="ABB24" s="2" t="s">
        <v>21</v>
      </c>
      <c r="ABC24" s="5">
        <v>2</v>
      </c>
      <c r="ABD24" s="5">
        <v>18600</v>
      </c>
      <c r="ABE24" s="5">
        <v>0</v>
      </c>
      <c r="ABF24" s="5">
        <f t="shared" si="107"/>
        <v>18600</v>
      </c>
      <c r="ABG24" s="9"/>
      <c r="ABH24" s="1">
        <v>18</v>
      </c>
      <c r="ABI24" s="2" t="s">
        <v>21</v>
      </c>
      <c r="ABJ24" s="5">
        <v>0</v>
      </c>
      <c r="ABK24" s="5">
        <v>0</v>
      </c>
      <c r="ABL24" s="5">
        <v>0</v>
      </c>
      <c r="ABM24" s="5">
        <f t="shared" si="108"/>
        <v>0</v>
      </c>
      <c r="ABN24" s="9"/>
      <c r="ABO24" s="1">
        <v>18</v>
      </c>
      <c r="ABP24" s="2" t="s">
        <v>21</v>
      </c>
      <c r="ABQ24" s="5">
        <v>0</v>
      </c>
      <c r="ABR24" s="5">
        <v>0</v>
      </c>
      <c r="ABS24" s="5">
        <v>0</v>
      </c>
      <c r="ABT24" s="5">
        <f t="shared" si="109"/>
        <v>0</v>
      </c>
      <c r="ABU24" s="9"/>
      <c r="ABV24" s="1">
        <v>18</v>
      </c>
      <c r="ABW24" s="2" t="s">
        <v>21</v>
      </c>
      <c r="ABX24" s="5">
        <v>0</v>
      </c>
      <c r="ABY24" s="5">
        <f t="shared" si="0"/>
        <v>7954625.9975793436</v>
      </c>
      <c r="ABZ24" s="5">
        <f t="shared" si="1"/>
        <v>70000</v>
      </c>
      <c r="ACA24" s="5">
        <f t="shared" si="2"/>
        <v>8024625.9975793436</v>
      </c>
      <c r="ACB24" s="9"/>
    </row>
    <row r="25" spans="1:756" ht="16.5" hidden="1">
      <c r="A25" s="1">
        <v>19</v>
      </c>
      <c r="B25" s="2" t="s">
        <v>22</v>
      </c>
      <c r="C25" s="5">
        <v>0</v>
      </c>
      <c r="D25" s="5">
        <v>0</v>
      </c>
      <c r="E25" s="5">
        <v>0</v>
      </c>
      <c r="F25" s="5">
        <f t="shared" si="3"/>
        <v>0</v>
      </c>
      <c r="G25" s="9"/>
      <c r="H25" s="1">
        <v>19</v>
      </c>
      <c r="I25" s="2" t="s">
        <v>22</v>
      </c>
      <c r="J25" s="5">
        <v>1</v>
      </c>
      <c r="K25" s="5">
        <v>240000</v>
      </c>
      <c r="L25" s="5">
        <v>0</v>
      </c>
      <c r="M25" s="5">
        <f t="shared" si="4"/>
        <v>240000</v>
      </c>
      <c r="N25" s="9"/>
      <c r="O25" s="1">
        <v>19</v>
      </c>
      <c r="P25" s="2" t="s">
        <v>22</v>
      </c>
      <c r="Q25" s="5">
        <v>0</v>
      </c>
      <c r="R25" s="5">
        <v>0</v>
      </c>
      <c r="S25" s="5">
        <v>0</v>
      </c>
      <c r="T25" s="5">
        <f t="shared" si="5"/>
        <v>0</v>
      </c>
      <c r="U25" s="9"/>
      <c r="V25" s="1">
        <v>19</v>
      </c>
      <c r="W25" s="2" t="s">
        <v>22</v>
      </c>
      <c r="X25" s="5">
        <v>0</v>
      </c>
      <c r="Y25" s="5">
        <v>0</v>
      </c>
      <c r="Z25" s="5">
        <v>0</v>
      </c>
      <c r="AA25" s="5">
        <f t="shared" si="6"/>
        <v>0</v>
      </c>
      <c r="AB25" s="9"/>
      <c r="AC25" s="1">
        <v>19</v>
      </c>
      <c r="AD25" s="2" t="s">
        <v>22</v>
      </c>
      <c r="AE25" s="5">
        <v>0</v>
      </c>
      <c r="AF25" s="5">
        <v>0</v>
      </c>
      <c r="AG25" s="5">
        <v>0</v>
      </c>
      <c r="AH25" s="5">
        <f t="shared" si="7"/>
        <v>0</v>
      </c>
      <c r="AI25" s="9"/>
      <c r="AJ25" s="1">
        <v>19</v>
      </c>
      <c r="AK25" s="2" t="s">
        <v>22</v>
      </c>
      <c r="AL25" s="5"/>
      <c r="AM25" s="5">
        <v>0</v>
      </c>
      <c r="AN25" s="5">
        <v>0</v>
      </c>
      <c r="AO25" s="5">
        <f t="shared" si="8"/>
        <v>0</v>
      </c>
      <c r="AP25" s="9"/>
      <c r="AQ25" s="1">
        <v>19</v>
      </c>
      <c r="AR25" s="2" t="s">
        <v>22</v>
      </c>
      <c r="AS25" s="5">
        <v>0</v>
      </c>
      <c r="AT25" s="5">
        <v>0</v>
      </c>
      <c r="AU25" s="5">
        <v>0</v>
      </c>
      <c r="AV25" s="5">
        <f t="shared" si="9"/>
        <v>0</v>
      </c>
      <c r="AW25" s="9"/>
      <c r="AX25" s="1">
        <v>19</v>
      </c>
      <c r="AY25" s="2" t="s">
        <v>22</v>
      </c>
      <c r="AZ25" s="5">
        <v>3</v>
      </c>
      <c r="BA25" s="5">
        <v>596700</v>
      </c>
      <c r="BB25" s="5">
        <v>0</v>
      </c>
      <c r="BC25" s="5">
        <f t="shared" si="10"/>
        <v>596700</v>
      </c>
      <c r="BD25" s="9"/>
      <c r="BE25" s="1">
        <v>19</v>
      </c>
      <c r="BF25" s="2" t="s">
        <v>22</v>
      </c>
      <c r="BG25" s="5">
        <v>0</v>
      </c>
      <c r="BH25" s="5">
        <v>0</v>
      </c>
      <c r="BI25" s="5">
        <v>0</v>
      </c>
      <c r="BJ25" s="5">
        <f t="shared" si="11"/>
        <v>0</v>
      </c>
      <c r="BK25" s="9"/>
      <c r="BL25" s="1">
        <v>19</v>
      </c>
      <c r="BM25" s="2" t="s">
        <v>22</v>
      </c>
      <c r="BN25" s="5">
        <v>0</v>
      </c>
      <c r="BO25" s="5">
        <v>0</v>
      </c>
      <c r="BP25" s="5">
        <v>0</v>
      </c>
      <c r="BQ25" s="5">
        <f t="shared" si="12"/>
        <v>0</v>
      </c>
      <c r="BR25" s="9"/>
      <c r="BS25" s="1">
        <v>19</v>
      </c>
      <c r="BT25" s="2" t="s">
        <v>22</v>
      </c>
      <c r="BU25" s="5">
        <v>0</v>
      </c>
      <c r="BV25" s="5">
        <v>0</v>
      </c>
      <c r="BW25" s="5">
        <v>0</v>
      </c>
      <c r="BX25" s="5">
        <f t="shared" si="13"/>
        <v>0</v>
      </c>
      <c r="BY25" s="9"/>
      <c r="BZ25" s="1">
        <v>19</v>
      </c>
      <c r="CA25" s="2" t="s">
        <v>22</v>
      </c>
      <c r="CB25" s="5">
        <v>0</v>
      </c>
      <c r="CC25" s="5">
        <v>0</v>
      </c>
      <c r="CD25" s="5">
        <v>0</v>
      </c>
      <c r="CE25" s="5">
        <f t="shared" si="14"/>
        <v>0</v>
      </c>
      <c r="CF25" s="9"/>
      <c r="CG25" s="1">
        <v>19</v>
      </c>
      <c r="CH25" s="2" t="s">
        <v>22</v>
      </c>
      <c r="CI25" s="5">
        <v>0</v>
      </c>
      <c r="CJ25" s="5">
        <v>0</v>
      </c>
      <c r="CK25" s="5">
        <v>0</v>
      </c>
      <c r="CL25" s="5">
        <f t="shared" si="15"/>
        <v>0</v>
      </c>
      <c r="CM25" s="9"/>
      <c r="CN25" s="1">
        <v>19</v>
      </c>
      <c r="CO25" s="2" t="s">
        <v>22</v>
      </c>
      <c r="CP25" s="5">
        <v>0</v>
      </c>
      <c r="CQ25" s="5">
        <v>0</v>
      </c>
      <c r="CR25" s="5">
        <v>0</v>
      </c>
      <c r="CS25" s="5">
        <f t="shared" si="16"/>
        <v>0</v>
      </c>
      <c r="CT25" s="9"/>
      <c r="CU25" s="1">
        <v>19</v>
      </c>
      <c r="CV25" s="2" t="s">
        <v>22</v>
      </c>
      <c r="CW25" s="5">
        <v>0</v>
      </c>
      <c r="CX25" s="5">
        <v>0</v>
      </c>
      <c r="CY25" s="5">
        <v>0</v>
      </c>
      <c r="CZ25" s="5">
        <f t="shared" si="17"/>
        <v>0</v>
      </c>
      <c r="DA25" s="9"/>
      <c r="DB25" s="1">
        <v>19</v>
      </c>
      <c r="DC25" s="2" t="s">
        <v>22</v>
      </c>
      <c r="DD25" s="5">
        <v>4</v>
      </c>
      <c r="DE25" s="5">
        <v>294600</v>
      </c>
      <c r="DF25" s="5">
        <v>0</v>
      </c>
      <c r="DG25" s="5">
        <f t="shared" si="18"/>
        <v>294600</v>
      </c>
      <c r="DH25" s="9"/>
      <c r="DI25" s="1">
        <v>19</v>
      </c>
      <c r="DJ25" s="2" t="s">
        <v>22</v>
      </c>
      <c r="DK25" s="5">
        <v>0</v>
      </c>
      <c r="DL25" s="5">
        <v>0</v>
      </c>
      <c r="DM25" s="5">
        <v>0</v>
      </c>
      <c r="DN25" s="5">
        <f t="shared" si="19"/>
        <v>0</v>
      </c>
      <c r="DO25" s="9"/>
      <c r="DP25" s="1">
        <v>19</v>
      </c>
      <c r="DQ25" s="2" t="s">
        <v>22</v>
      </c>
      <c r="DR25" s="5">
        <v>1</v>
      </c>
      <c r="DS25" s="5">
        <v>23600</v>
      </c>
      <c r="DT25" s="5">
        <v>0</v>
      </c>
      <c r="DU25" s="5">
        <f t="shared" si="20"/>
        <v>23600</v>
      </c>
      <c r="DV25" s="9"/>
      <c r="DW25" s="1">
        <v>19</v>
      </c>
      <c r="DX25" s="2" t="s">
        <v>22</v>
      </c>
      <c r="DY25" s="5">
        <v>0</v>
      </c>
      <c r="DZ25" s="5">
        <v>0</v>
      </c>
      <c r="EA25" s="5">
        <v>0</v>
      </c>
      <c r="EB25" s="5">
        <f t="shared" si="21"/>
        <v>0</v>
      </c>
      <c r="EC25" s="9"/>
      <c r="ED25" s="1">
        <v>19</v>
      </c>
      <c r="EE25" s="2" t="s">
        <v>22</v>
      </c>
      <c r="EF25" s="5">
        <v>1138</v>
      </c>
      <c r="EG25" s="5">
        <v>45200</v>
      </c>
      <c r="EH25" s="5">
        <v>0</v>
      </c>
      <c r="EI25" s="5">
        <f t="shared" si="22"/>
        <v>45200</v>
      </c>
      <c r="EJ25" s="9"/>
      <c r="EK25" s="1">
        <v>19</v>
      </c>
      <c r="EL25" s="2" t="s">
        <v>22</v>
      </c>
      <c r="EM25" s="5">
        <v>8</v>
      </c>
      <c r="EN25" s="5">
        <v>64500</v>
      </c>
      <c r="EO25" s="5">
        <v>0</v>
      </c>
      <c r="EP25" s="5">
        <f t="shared" si="23"/>
        <v>64500</v>
      </c>
      <c r="EQ25" s="9"/>
      <c r="ER25" s="1">
        <v>19</v>
      </c>
      <c r="ES25" s="2" t="s">
        <v>22</v>
      </c>
      <c r="ET25" s="5">
        <v>7</v>
      </c>
      <c r="EU25" s="5">
        <v>42000</v>
      </c>
      <c r="EV25" s="5">
        <v>0</v>
      </c>
      <c r="EW25" s="5">
        <f t="shared" si="24"/>
        <v>42000</v>
      </c>
      <c r="EX25" s="9"/>
      <c r="EY25" s="1">
        <v>19</v>
      </c>
      <c r="EZ25" s="2" t="s">
        <v>22</v>
      </c>
      <c r="FA25" s="5">
        <v>0</v>
      </c>
      <c r="FB25" s="5">
        <v>0</v>
      </c>
      <c r="FC25" s="5">
        <v>0</v>
      </c>
      <c r="FD25" s="5">
        <f t="shared" si="25"/>
        <v>0</v>
      </c>
      <c r="FE25" s="9"/>
      <c r="FF25" s="1">
        <v>19</v>
      </c>
      <c r="FG25" s="2" t="s">
        <v>22</v>
      </c>
      <c r="FH25" s="5">
        <v>0</v>
      </c>
      <c r="FI25" s="5">
        <v>0</v>
      </c>
      <c r="FJ25" s="5">
        <v>0</v>
      </c>
      <c r="FK25" s="5">
        <f t="shared" si="26"/>
        <v>0</v>
      </c>
      <c r="FL25" s="9"/>
      <c r="FM25" s="1">
        <v>19</v>
      </c>
      <c r="FN25" s="2" t="s">
        <v>22</v>
      </c>
      <c r="FO25" s="5">
        <v>0</v>
      </c>
      <c r="FP25" s="5">
        <v>0</v>
      </c>
      <c r="FQ25" s="5">
        <v>0</v>
      </c>
      <c r="FR25" s="5">
        <f t="shared" si="27"/>
        <v>0</v>
      </c>
      <c r="FS25" s="9"/>
      <c r="FT25" s="1">
        <v>19</v>
      </c>
      <c r="FU25" s="2" t="s">
        <v>22</v>
      </c>
      <c r="FV25" s="5">
        <v>1</v>
      </c>
      <c r="FW25" s="5">
        <v>45000</v>
      </c>
      <c r="FX25" s="5">
        <v>0</v>
      </c>
      <c r="FY25" s="5">
        <f t="shared" si="28"/>
        <v>45000</v>
      </c>
      <c r="FZ25" s="9"/>
      <c r="GA25" s="1">
        <v>19</v>
      </c>
      <c r="GB25" s="2" t="s">
        <v>22</v>
      </c>
      <c r="GC25" s="5">
        <v>1</v>
      </c>
      <c r="GD25" s="5">
        <v>90200</v>
      </c>
      <c r="GE25" s="5">
        <v>0</v>
      </c>
      <c r="GF25" s="5">
        <f t="shared" si="29"/>
        <v>90200</v>
      </c>
      <c r="GG25" s="9"/>
      <c r="GH25" s="1">
        <v>19</v>
      </c>
      <c r="GI25" s="2" t="s">
        <v>22</v>
      </c>
      <c r="GJ25" s="5">
        <v>1</v>
      </c>
      <c r="GK25" s="5">
        <v>68100</v>
      </c>
      <c r="GL25" s="5">
        <v>0</v>
      </c>
      <c r="GM25" s="5">
        <f t="shared" si="30"/>
        <v>68100</v>
      </c>
      <c r="GN25" s="9"/>
      <c r="GO25" s="1">
        <v>19</v>
      </c>
      <c r="GP25" s="2" t="s">
        <v>22</v>
      </c>
      <c r="GQ25" s="5">
        <v>0</v>
      </c>
      <c r="GR25" s="5">
        <v>0</v>
      </c>
      <c r="GS25" s="5">
        <v>0</v>
      </c>
      <c r="GT25" s="5">
        <f t="shared" si="31"/>
        <v>0</v>
      </c>
      <c r="GU25" s="9"/>
      <c r="GV25" s="1">
        <v>19</v>
      </c>
      <c r="GW25" s="2" t="s">
        <v>22</v>
      </c>
      <c r="GX25" s="5">
        <v>0</v>
      </c>
      <c r="GY25" s="5">
        <v>0</v>
      </c>
      <c r="GZ25" s="5">
        <v>0</v>
      </c>
      <c r="HA25" s="5">
        <f t="shared" si="32"/>
        <v>0</v>
      </c>
      <c r="HB25" s="9"/>
      <c r="HC25" s="1">
        <v>19</v>
      </c>
      <c r="HD25" s="2" t="s">
        <v>22</v>
      </c>
      <c r="HE25" s="5">
        <v>1</v>
      </c>
      <c r="HF25" s="5">
        <v>139900</v>
      </c>
      <c r="HG25" s="5">
        <v>0</v>
      </c>
      <c r="HH25" s="5">
        <f t="shared" si="33"/>
        <v>139900</v>
      </c>
      <c r="HI25" s="9"/>
      <c r="HJ25" s="1">
        <v>19</v>
      </c>
      <c r="HK25" s="2" t="s">
        <v>22</v>
      </c>
      <c r="HL25" s="5">
        <v>0</v>
      </c>
      <c r="HM25" s="5">
        <v>301200</v>
      </c>
      <c r="HN25" s="5">
        <v>0</v>
      </c>
      <c r="HO25" s="5">
        <f t="shared" si="34"/>
        <v>301200</v>
      </c>
      <c r="HP25" s="9"/>
      <c r="HQ25" s="1">
        <v>19</v>
      </c>
      <c r="HR25" s="2" t="s">
        <v>22</v>
      </c>
      <c r="HS25" s="5">
        <v>0</v>
      </c>
      <c r="HT25" s="5">
        <v>0</v>
      </c>
      <c r="HU25" s="5">
        <v>0</v>
      </c>
      <c r="HV25" s="5">
        <f t="shared" si="35"/>
        <v>0</v>
      </c>
      <c r="HW25" s="9"/>
      <c r="HX25" s="1">
        <v>19</v>
      </c>
      <c r="HY25" s="2" t="s">
        <v>22</v>
      </c>
      <c r="HZ25" s="5">
        <v>1</v>
      </c>
      <c r="IA25" s="5">
        <v>10000</v>
      </c>
      <c r="IB25" s="5">
        <v>0</v>
      </c>
      <c r="IC25" s="5">
        <f t="shared" si="36"/>
        <v>10000</v>
      </c>
      <c r="ID25" s="9"/>
      <c r="IE25" s="1">
        <v>19</v>
      </c>
      <c r="IF25" s="2" t="s">
        <v>22</v>
      </c>
      <c r="IG25" s="5">
        <v>0</v>
      </c>
      <c r="IH25" s="5">
        <v>37500</v>
      </c>
      <c r="II25" s="5">
        <v>0</v>
      </c>
      <c r="IJ25" s="5">
        <f t="shared" si="37"/>
        <v>37500</v>
      </c>
      <c r="IK25" s="9"/>
      <c r="IL25" s="1">
        <v>19</v>
      </c>
      <c r="IM25" s="2" t="s">
        <v>22</v>
      </c>
      <c r="IN25" s="5">
        <v>7</v>
      </c>
      <c r="IO25" s="5">
        <v>70000</v>
      </c>
      <c r="IP25" s="5">
        <v>0</v>
      </c>
      <c r="IQ25" s="5">
        <f t="shared" si="38"/>
        <v>70000</v>
      </c>
      <c r="IR25" s="9"/>
      <c r="IS25" s="1">
        <v>19</v>
      </c>
      <c r="IT25" s="2" t="s">
        <v>22</v>
      </c>
      <c r="IU25" s="5">
        <v>1</v>
      </c>
      <c r="IV25" s="5">
        <v>14000</v>
      </c>
      <c r="IW25" s="5">
        <v>0</v>
      </c>
      <c r="IX25" s="5">
        <f t="shared" si="39"/>
        <v>14000</v>
      </c>
      <c r="IY25" s="9"/>
      <c r="IZ25" s="1">
        <v>19</v>
      </c>
      <c r="JA25" s="2" t="s">
        <v>22</v>
      </c>
      <c r="JB25" s="5">
        <v>0</v>
      </c>
      <c r="JC25" s="5">
        <v>0</v>
      </c>
      <c r="JD25" s="5">
        <v>0</v>
      </c>
      <c r="JE25" s="5">
        <f t="shared" si="40"/>
        <v>0</v>
      </c>
      <c r="JF25" s="9"/>
      <c r="JG25" s="1">
        <v>19</v>
      </c>
      <c r="JH25" s="2" t="s">
        <v>22</v>
      </c>
      <c r="JI25" s="5">
        <v>0</v>
      </c>
      <c r="JJ25" s="5">
        <v>0</v>
      </c>
      <c r="JK25" s="5">
        <v>0</v>
      </c>
      <c r="JL25" s="5">
        <f t="shared" si="41"/>
        <v>0</v>
      </c>
      <c r="JM25" s="9"/>
      <c r="JN25" s="1">
        <v>19</v>
      </c>
      <c r="JO25" s="2" t="s">
        <v>22</v>
      </c>
      <c r="JP25" s="5">
        <v>0</v>
      </c>
      <c r="JQ25" s="5">
        <v>0</v>
      </c>
      <c r="JR25" s="5">
        <v>0</v>
      </c>
      <c r="JS25" s="5">
        <f t="shared" si="42"/>
        <v>0</v>
      </c>
      <c r="JT25" s="9"/>
      <c r="JU25" s="1">
        <v>19</v>
      </c>
      <c r="JV25" s="2" t="s">
        <v>22</v>
      </c>
      <c r="JW25" s="5">
        <v>0</v>
      </c>
      <c r="JX25" s="5">
        <v>0</v>
      </c>
      <c r="JY25" s="5">
        <v>0</v>
      </c>
      <c r="JZ25" s="5">
        <f t="shared" si="43"/>
        <v>0</v>
      </c>
      <c r="KA25" s="9"/>
      <c r="KB25" s="1">
        <v>19</v>
      </c>
      <c r="KC25" s="2" t="s">
        <v>22</v>
      </c>
      <c r="KD25" s="5">
        <v>0</v>
      </c>
      <c r="KE25" s="5">
        <v>0</v>
      </c>
      <c r="KF25" s="5">
        <v>0</v>
      </c>
      <c r="KG25" s="5">
        <f t="shared" si="44"/>
        <v>0</v>
      </c>
      <c r="KH25" s="9"/>
      <c r="KI25" s="1">
        <v>19</v>
      </c>
      <c r="KJ25" s="2" t="s">
        <v>22</v>
      </c>
      <c r="KK25" s="5">
        <v>0</v>
      </c>
      <c r="KL25" s="5">
        <v>0</v>
      </c>
      <c r="KM25" s="5">
        <v>0</v>
      </c>
      <c r="KN25" s="5">
        <f t="shared" si="45"/>
        <v>0</v>
      </c>
      <c r="KO25" s="9"/>
      <c r="KP25" s="1">
        <v>19</v>
      </c>
      <c r="KQ25" s="2" t="s">
        <v>22</v>
      </c>
      <c r="KR25" s="5">
        <v>3</v>
      </c>
      <c r="KS25" s="5">
        <v>97500</v>
      </c>
      <c r="KT25" s="5">
        <v>0</v>
      </c>
      <c r="KU25" s="5">
        <f t="shared" si="46"/>
        <v>97500</v>
      </c>
      <c r="KV25" s="9"/>
      <c r="KW25" s="1">
        <v>19</v>
      </c>
      <c r="KX25" s="2" t="s">
        <v>22</v>
      </c>
      <c r="KY25" s="5">
        <v>3</v>
      </c>
      <c r="KZ25" s="5">
        <v>97500</v>
      </c>
      <c r="LA25" s="5">
        <v>0</v>
      </c>
      <c r="LB25" s="5">
        <f t="shared" si="47"/>
        <v>97500</v>
      </c>
      <c r="LC25" s="9"/>
      <c r="LD25" s="1">
        <v>19</v>
      </c>
      <c r="LE25" s="2" t="s">
        <v>22</v>
      </c>
      <c r="LF25" s="5">
        <v>1</v>
      </c>
      <c r="LG25" s="5">
        <v>135000</v>
      </c>
      <c r="LH25" s="5">
        <v>0</v>
      </c>
      <c r="LI25" s="5">
        <f t="shared" si="48"/>
        <v>135000</v>
      </c>
      <c r="LJ25" s="9"/>
      <c r="LK25" s="1">
        <v>19</v>
      </c>
      <c r="LL25" s="2" t="s">
        <v>22</v>
      </c>
      <c r="LM25" s="5">
        <v>1</v>
      </c>
      <c r="LN25" s="5">
        <v>38500</v>
      </c>
      <c r="LO25" s="5">
        <v>0</v>
      </c>
      <c r="LP25" s="5">
        <f t="shared" si="49"/>
        <v>38500</v>
      </c>
      <c r="LQ25" s="9"/>
      <c r="LR25" s="1">
        <v>19</v>
      </c>
      <c r="LS25" s="2" t="s">
        <v>22</v>
      </c>
      <c r="LT25" s="5">
        <v>2</v>
      </c>
      <c r="LU25" s="5">
        <v>20000</v>
      </c>
      <c r="LV25" s="5">
        <v>0</v>
      </c>
      <c r="LW25" s="5">
        <f t="shared" si="50"/>
        <v>20000</v>
      </c>
      <c r="LX25" s="9"/>
      <c r="LY25" s="1">
        <v>19</v>
      </c>
      <c r="LZ25" s="2" t="s">
        <v>22</v>
      </c>
      <c r="MA25" s="5">
        <v>0</v>
      </c>
      <c r="MB25" s="5">
        <v>0</v>
      </c>
      <c r="MC25" s="5">
        <v>0</v>
      </c>
      <c r="MD25" s="5">
        <f t="shared" si="51"/>
        <v>0</v>
      </c>
      <c r="ME25" s="9"/>
      <c r="MF25" s="1">
        <v>19</v>
      </c>
      <c r="MG25" s="2" t="s">
        <v>22</v>
      </c>
      <c r="MH25" s="5">
        <v>0</v>
      </c>
      <c r="MI25" s="5">
        <v>0</v>
      </c>
      <c r="MJ25" s="5">
        <v>0</v>
      </c>
      <c r="MK25" s="5">
        <f t="shared" si="52"/>
        <v>0</v>
      </c>
      <c r="ML25" s="9"/>
      <c r="MM25" s="1">
        <v>19</v>
      </c>
      <c r="MN25" s="2" t="s">
        <v>22</v>
      </c>
      <c r="MO25" s="5">
        <v>0</v>
      </c>
      <c r="MP25" s="5">
        <v>0</v>
      </c>
      <c r="MQ25" s="5">
        <v>0</v>
      </c>
      <c r="MR25" s="5">
        <f t="shared" si="53"/>
        <v>0</v>
      </c>
      <c r="MS25" s="9"/>
      <c r="MT25" s="1">
        <v>19</v>
      </c>
      <c r="MU25" s="2" t="s">
        <v>22</v>
      </c>
      <c r="MV25" s="5">
        <v>0</v>
      </c>
      <c r="MW25" s="5">
        <v>0</v>
      </c>
      <c r="MX25" s="5">
        <v>0</v>
      </c>
      <c r="MY25" s="5">
        <f t="shared" si="54"/>
        <v>0</v>
      </c>
      <c r="MZ25" s="9"/>
      <c r="NA25" s="1">
        <v>19</v>
      </c>
      <c r="NB25" s="2" t="s">
        <v>22</v>
      </c>
      <c r="NC25" s="5">
        <v>2</v>
      </c>
      <c r="ND25" s="5">
        <v>11875</v>
      </c>
      <c r="NE25" s="5">
        <v>0</v>
      </c>
      <c r="NF25" s="5">
        <f t="shared" si="55"/>
        <v>11875</v>
      </c>
      <c r="NG25" s="9"/>
      <c r="NH25" s="1">
        <v>19</v>
      </c>
      <c r="NI25" s="2" t="s">
        <v>22</v>
      </c>
      <c r="NJ25" s="5">
        <v>42</v>
      </c>
      <c r="NK25" s="5">
        <v>67213.55567509422</v>
      </c>
      <c r="NL25" s="5">
        <v>0</v>
      </c>
      <c r="NM25" s="5">
        <f t="shared" si="56"/>
        <v>67213.55567509422</v>
      </c>
      <c r="NN25" s="9"/>
      <c r="NO25" s="1">
        <v>19</v>
      </c>
      <c r="NP25" s="2" t="s">
        <v>22</v>
      </c>
      <c r="NQ25" s="5">
        <v>2</v>
      </c>
      <c r="NR25" s="5">
        <v>49700</v>
      </c>
      <c r="NS25" s="5">
        <v>0</v>
      </c>
      <c r="NT25" s="5">
        <f t="shared" si="57"/>
        <v>49700</v>
      </c>
      <c r="NU25" s="9"/>
      <c r="NV25" s="1">
        <v>19</v>
      </c>
      <c r="NW25" s="2" t="s">
        <v>22</v>
      </c>
      <c r="NX25" s="5">
        <v>0</v>
      </c>
      <c r="NY25" s="5">
        <v>0</v>
      </c>
      <c r="NZ25" s="5">
        <v>0</v>
      </c>
      <c r="OA25" s="5">
        <f t="shared" si="58"/>
        <v>0</v>
      </c>
      <c r="OB25" s="9"/>
      <c r="OC25" s="1">
        <v>19</v>
      </c>
      <c r="OD25" s="2" t="s">
        <v>22</v>
      </c>
      <c r="OE25" s="5">
        <v>1</v>
      </c>
      <c r="OF25" s="5">
        <v>14600</v>
      </c>
      <c r="OG25" s="5">
        <v>0</v>
      </c>
      <c r="OH25" s="5">
        <f t="shared" si="59"/>
        <v>14600</v>
      </c>
      <c r="OI25" s="9"/>
      <c r="OJ25" s="1">
        <v>19</v>
      </c>
      <c r="OK25" s="2" t="s">
        <v>22</v>
      </c>
      <c r="OL25" s="5">
        <v>7.7666666666666666</v>
      </c>
      <c r="OM25" s="5">
        <v>71050</v>
      </c>
      <c r="ON25" s="5">
        <v>0</v>
      </c>
      <c r="OO25" s="5">
        <f t="shared" si="60"/>
        <v>71050</v>
      </c>
      <c r="OP25" s="9"/>
      <c r="OQ25" s="1">
        <v>19</v>
      </c>
      <c r="OR25" s="2" t="s">
        <v>22</v>
      </c>
      <c r="OS25" s="5">
        <v>0</v>
      </c>
      <c r="OT25" s="5">
        <v>0</v>
      </c>
      <c r="OU25" s="5">
        <v>0</v>
      </c>
      <c r="OV25" s="5">
        <f t="shared" si="61"/>
        <v>0</v>
      </c>
      <c r="OW25" s="9"/>
      <c r="OX25" s="1">
        <v>19</v>
      </c>
      <c r="OY25" s="2" t="s">
        <v>22</v>
      </c>
      <c r="OZ25" s="5">
        <v>0</v>
      </c>
      <c r="PA25" s="5">
        <v>0</v>
      </c>
      <c r="PB25" s="5">
        <v>0</v>
      </c>
      <c r="PC25" s="5">
        <f t="shared" si="62"/>
        <v>0</v>
      </c>
      <c r="PD25" s="9"/>
      <c r="PE25" s="1">
        <v>19</v>
      </c>
      <c r="PF25" s="2" t="s">
        <v>22</v>
      </c>
      <c r="PG25" s="5">
        <v>0</v>
      </c>
      <c r="PH25" s="5">
        <v>0</v>
      </c>
      <c r="PI25" s="5">
        <v>0</v>
      </c>
      <c r="PJ25" s="5">
        <f t="shared" si="63"/>
        <v>0</v>
      </c>
      <c r="PK25" s="9"/>
      <c r="PL25" s="1">
        <v>19</v>
      </c>
      <c r="PM25" s="2" t="s">
        <v>22</v>
      </c>
      <c r="PN25" s="5">
        <v>0</v>
      </c>
      <c r="PO25" s="5">
        <v>163814</v>
      </c>
      <c r="PP25" s="5">
        <v>0</v>
      </c>
      <c r="PQ25" s="5">
        <f t="shared" si="64"/>
        <v>163814</v>
      </c>
      <c r="PR25" s="9"/>
      <c r="PS25" s="1">
        <v>19</v>
      </c>
      <c r="PT25" s="2" t="s">
        <v>22</v>
      </c>
      <c r="PU25" s="5">
        <v>1</v>
      </c>
      <c r="PV25" s="5">
        <v>7200</v>
      </c>
      <c r="PW25" s="5">
        <v>0</v>
      </c>
      <c r="PX25" s="5">
        <f t="shared" si="65"/>
        <v>7200</v>
      </c>
      <c r="PY25" s="9"/>
      <c r="PZ25" s="1">
        <v>19</v>
      </c>
      <c r="QA25" s="2" t="s">
        <v>22</v>
      </c>
      <c r="QB25" s="5">
        <v>0</v>
      </c>
      <c r="QC25" s="5">
        <v>0</v>
      </c>
      <c r="QD25" s="5">
        <v>0</v>
      </c>
      <c r="QE25" s="5">
        <f t="shared" si="66"/>
        <v>0</v>
      </c>
      <c r="QF25" s="9"/>
      <c r="QG25" s="1">
        <v>19</v>
      </c>
      <c r="QH25" s="2" t="s">
        <v>22</v>
      </c>
      <c r="QI25" s="5">
        <v>1</v>
      </c>
      <c r="QJ25" s="5">
        <v>5000</v>
      </c>
      <c r="QK25" s="5">
        <v>0</v>
      </c>
      <c r="QL25" s="5">
        <f t="shared" si="67"/>
        <v>5000</v>
      </c>
      <c r="QM25" s="9"/>
      <c r="QN25" s="1">
        <v>19</v>
      </c>
      <c r="QO25" s="2" t="s">
        <v>22</v>
      </c>
      <c r="QP25" s="5">
        <v>0</v>
      </c>
      <c r="QQ25" s="5">
        <v>0</v>
      </c>
      <c r="QR25" s="5">
        <v>0</v>
      </c>
      <c r="QS25" s="5">
        <f t="shared" si="68"/>
        <v>0</v>
      </c>
      <c r="QT25" s="9"/>
      <c r="QU25" s="1">
        <v>19</v>
      </c>
      <c r="QV25" s="2" t="s">
        <v>22</v>
      </c>
      <c r="QW25" s="5">
        <v>0</v>
      </c>
      <c r="QX25" s="5">
        <v>0</v>
      </c>
      <c r="QY25" s="5">
        <v>0</v>
      </c>
      <c r="QZ25" s="5">
        <f t="shared" si="69"/>
        <v>0</v>
      </c>
      <c r="RA25" s="9"/>
      <c r="RB25" s="1">
        <v>19</v>
      </c>
      <c r="RC25" s="2" t="s">
        <v>22</v>
      </c>
      <c r="RD25" s="5">
        <v>0</v>
      </c>
      <c r="RE25" s="5">
        <v>0</v>
      </c>
      <c r="RF25" s="5">
        <v>0</v>
      </c>
      <c r="RG25" s="5">
        <f t="shared" si="70"/>
        <v>0</v>
      </c>
      <c r="RH25" s="9"/>
      <c r="RI25" s="1">
        <v>19</v>
      </c>
      <c r="RJ25" s="2" t="s">
        <v>22</v>
      </c>
      <c r="RK25" s="5">
        <v>43</v>
      </c>
      <c r="RL25" s="5">
        <v>7826</v>
      </c>
      <c r="RM25" s="5">
        <v>0</v>
      </c>
      <c r="RN25" s="5">
        <f t="shared" si="71"/>
        <v>7826</v>
      </c>
      <c r="RO25" s="9"/>
      <c r="RP25" s="1">
        <v>19</v>
      </c>
      <c r="RQ25" s="2" t="s">
        <v>22</v>
      </c>
      <c r="RR25" s="5">
        <v>2</v>
      </c>
      <c r="RS25" s="5">
        <v>9900</v>
      </c>
      <c r="RT25" s="5">
        <v>0</v>
      </c>
      <c r="RU25" s="5">
        <f t="shared" si="72"/>
        <v>9900</v>
      </c>
      <c r="RV25" s="9"/>
      <c r="RW25" s="1">
        <v>19</v>
      </c>
      <c r="RX25" s="2" t="s">
        <v>22</v>
      </c>
      <c r="RY25" s="5">
        <v>0</v>
      </c>
      <c r="RZ25" s="5">
        <v>0</v>
      </c>
      <c r="SA25" s="5">
        <v>0</v>
      </c>
      <c r="SB25" s="5">
        <f t="shared" si="73"/>
        <v>0</v>
      </c>
      <c r="SC25" s="9"/>
      <c r="SD25" s="1">
        <v>19</v>
      </c>
      <c r="SE25" s="2" t="s">
        <v>22</v>
      </c>
      <c r="SF25" s="5">
        <v>0</v>
      </c>
      <c r="SG25" s="5">
        <v>90000</v>
      </c>
      <c r="SH25" s="5">
        <v>0</v>
      </c>
      <c r="SI25" s="5">
        <f t="shared" si="74"/>
        <v>90000</v>
      </c>
      <c r="SJ25" s="9"/>
      <c r="SK25" s="1">
        <v>19</v>
      </c>
      <c r="SL25" s="2" t="s">
        <v>22</v>
      </c>
      <c r="SM25" s="5">
        <v>0</v>
      </c>
      <c r="SN25" s="5">
        <v>0</v>
      </c>
      <c r="SO25" s="5">
        <v>0</v>
      </c>
      <c r="SP25" s="5">
        <f t="shared" si="75"/>
        <v>0</v>
      </c>
      <c r="SQ25" s="9"/>
      <c r="SR25" s="1">
        <v>19</v>
      </c>
      <c r="SS25" s="2" t="s">
        <v>22</v>
      </c>
      <c r="ST25" s="5">
        <v>0</v>
      </c>
      <c r="SU25" s="5">
        <v>0</v>
      </c>
      <c r="SV25" s="5">
        <v>0</v>
      </c>
      <c r="SW25" s="5">
        <f t="shared" si="76"/>
        <v>0</v>
      </c>
      <c r="SX25" s="9"/>
      <c r="SY25" s="1">
        <v>19</v>
      </c>
      <c r="SZ25" s="2" t="s">
        <v>22</v>
      </c>
      <c r="TA25" s="5">
        <v>0</v>
      </c>
      <c r="TB25" s="5">
        <v>0</v>
      </c>
      <c r="TC25" s="5">
        <v>0</v>
      </c>
      <c r="TD25" s="5">
        <f t="shared" si="77"/>
        <v>0</v>
      </c>
      <c r="TE25" s="9"/>
      <c r="TF25" s="1">
        <v>19</v>
      </c>
      <c r="TG25" s="2" t="s">
        <v>22</v>
      </c>
      <c r="TH25" s="5">
        <v>0</v>
      </c>
      <c r="TI25" s="5">
        <v>198100</v>
      </c>
      <c r="TJ25" s="5">
        <v>0</v>
      </c>
      <c r="TK25" s="5">
        <f t="shared" si="78"/>
        <v>198100</v>
      </c>
      <c r="TL25" s="9"/>
      <c r="TM25" s="1">
        <v>19</v>
      </c>
      <c r="TN25" s="2" t="s">
        <v>22</v>
      </c>
      <c r="TO25" s="5">
        <v>3</v>
      </c>
      <c r="TP25" s="5">
        <v>0</v>
      </c>
      <c r="TQ25" s="5">
        <v>70000</v>
      </c>
      <c r="TR25" s="5">
        <f t="shared" si="79"/>
        <v>70000</v>
      </c>
      <c r="TS25" s="9"/>
      <c r="TT25" s="1">
        <v>19</v>
      </c>
      <c r="TU25" s="2" t="s">
        <v>22</v>
      </c>
      <c r="TV25" s="5">
        <v>2</v>
      </c>
      <c r="TW25" s="5">
        <v>67800</v>
      </c>
      <c r="TX25" s="5">
        <v>0</v>
      </c>
      <c r="TY25" s="5">
        <f t="shared" si="80"/>
        <v>67800</v>
      </c>
      <c r="TZ25" s="9"/>
      <c r="UA25" s="1">
        <v>19</v>
      </c>
      <c r="UB25" s="2" t="s">
        <v>22</v>
      </c>
      <c r="UC25" s="5">
        <v>6</v>
      </c>
      <c r="UD25" s="5">
        <v>21000</v>
      </c>
      <c r="UE25" s="5">
        <v>0</v>
      </c>
      <c r="UF25" s="5">
        <f t="shared" si="81"/>
        <v>21000</v>
      </c>
      <c r="UG25" s="9"/>
      <c r="UH25" s="1">
        <v>19</v>
      </c>
      <c r="UI25" s="2" t="s">
        <v>22</v>
      </c>
      <c r="UJ25" s="5">
        <v>0</v>
      </c>
      <c r="UK25" s="5">
        <v>0</v>
      </c>
      <c r="UL25" s="5">
        <v>0</v>
      </c>
      <c r="UM25" s="5">
        <f t="shared" si="82"/>
        <v>0</v>
      </c>
      <c r="UN25" s="9"/>
      <c r="UO25" s="1">
        <v>19</v>
      </c>
      <c r="UP25" s="2" t="s">
        <v>22</v>
      </c>
      <c r="UQ25" s="5">
        <v>0</v>
      </c>
      <c r="UR25" s="5">
        <v>0</v>
      </c>
      <c r="US25" s="5">
        <v>0</v>
      </c>
      <c r="UT25" s="5">
        <f t="shared" si="83"/>
        <v>0</v>
      </c>
      <c r="UU25" s="9"/>
      <c r="UV25" s="1">
        <v>19</v>
      </c>
      <c r="UW25" s="2" t="s">
        <v>22</v>
      </c>
      <c r="UX25" s="5">
        <v>0</v>
      </c>
      <c r="UY25" s="5">
        <v>0</v>
      </c>
      <c r="UZ25" s="5">
        <v>0</v>
      </c>
      <c r="VA25" s="5">
        <f t="shared" si="84"/>
        <v>0</v>
      </c>
      <c r="VB25" s="9"/>
      <c r="VC25" s="1">
        <v>19</v>
      </c>
      <c r="VD25" s="2" t="s">
        <v>22</v>
      </c>
      <c r="VE25" s="5">
        <v>1</v>
      </c>
      <c r="VF25" s="5">
        <v>40000</v>
      </c>
      <c r="VG25" s="5">
        <v>0</v>
      </c>
      <c r="VH25" s="5">
        <f t="shared" si="85"/>
        <v>40000</v>
      </c>
      <c r="VI25" s="9"/>
      <c r="VJ25" s="1">
        <v>19</v>
      </c>
      <c r="VK25" s="2" t="s">
        <v>22</v>
      </c>
      <c r="VL25" s="5">
        <v>1</v>
      </c>
      <c r="VM25" s="5">
        <v>55000</v>
      </c>
      <c r="VN25" s="5">
        <v>0</v>
      </c>
      <c r="VO25" s="5">
        <f t="shared" si="86"/>
        <v>55000</v>
      </c>
      <c r="VP25" s="9"/>
      <c r="VQ25" s="1">
        <v>19</v>
      </c>
      <c r="VR25" s="2" t="s">
        <v>22</v>
      </c>
      <c r="VS25" s="5">
        <v>0</v>
      </c>
      <c r="VT25" s="5">
        <v>0</v>
      </c>
      <c r="VU25" s="5">
        <v>0</v>
      </c>
      <c r="VV25" s="5">
        <f t="shared" si="87"/>
        <v>0</v>
      </c>
      <c r="VW25" s="9"/>
      <c r="VX25" s="1">
        <v>19</v>
      </c>
      <c r="VY25" s="2" t="s">
        <v>22</v>
      </c>
      <c r="VZ25" s="5">
        <v>0</v>
      </c>
      <c r="WA25" s="5">
        <v>0</v>
      </c>
      <c r="WB25" s="5">
        <v>0</v>
      </c>
      <c r="WC25" s="5">
        <f t="shared" si="88"/>
        <v>0</v>
      </c>
      <c r="WD25" s="9"/>
      <c r="WE25" s="1">
        <v>19</v>
      </c>
      <c r="WF25" s="2" t="s">
        <v>22</v>
      </c>
      <c r="WG25" s="5">
        <v>0</v>
      </c>
      <c r="WH25" s="5">
        <v>0</v>
      </c>
      <c r="WI25" s="5">
        <v>0</v>
      </c>
      <c r="WJ25" s="5">
        <f t="shared" si="89"/>
        <v>0</v>
      </c>
      <c r="WK25" s="9"/>
      <c r="WL25" s="1">
        <v>19</v>
      </c>
      <c r="WM25" s="2" t="s">
        <v>22</v>
      </c>
      <c r="WN25" s="5">
        <v>1</v>
      </c>
      <c r="WO25" s="5">
        <v>50000</v>
      </c>
      <c r="WP25" s="5">
        <v>0</v>
      </c>
      <c r="WQ25" s="5">
        <f t="shared" si="90"/>
        <v>50000</v>
      </c>
      <c r="WR25" s="9"/>
      <c r="WS25" s="1">
        <v>19</v>
      </c>
      <c r="WT25" s="2" t="s">
        <v>22</v>
      </c>
      <c r="WU25" s="5">
        <v>0</v>
      </c>
      <c r="WV25" s="5">
        <v>0</v>
      </c>
      <c r="WW25" s="5">
        <v>0</v>
      </c>
      <c r="WX25" s="5">
        <f t="shared" si="91"/>
        <v>0</v>
      </c>
      <c r="WY25" s="9"/>
      <c r="WZ25" s="1">
        <v>19</v>
      </c>
      <c r="XA25" s="2" t="s">
        <v>22</v>
      </c>
      <c r="XB25" s="5">
        <v>0</v>
      </c>
      <c r="XC25" s="5">
        <v>0</v>
      </c>
      <c r="XD25" s="5">
        <v>0</v>
      </c>
      <c r="XE25" s="5">
        <f t="shared" si="92"/>
        <v>0</v>
      </c>
      <c r="XF25" s="9"/>
      <c r="XG25" s="1">
        <v>19</v>
      </c>
      <c r="XH25" s="2" t="s">
        <v>22</v>
      </c>
      <c r="XI25" s="5">
        <v>0</v>
      </c>
      <c r="XJ25" s="5">
        <v>0</v>
      </c>
      <c r="XK25" s="5">
        <v>0</v>
      </c>
      <c r="XL25" s="5">
        <f t="shared" si="93"/>
        <v>0</v>
      </c>
      <c r="XM25" s="9"/>
      <c r="XN25" s="1">
        <v>19</v>
      </c>
      <c r="XO25" s="2" t="s">
        <v>22</v>
      </c>
      <c r="XP25" s="5">
        <v>1</v>
      </c>
      <c r="XQ25" s="5">
        <v>25000</v>
      </c>
      <c r="XR25" s="5">
        <v>0</v>
      </c>
      <c r="XS25" s="5">
        <f t="shared" si="94"/>
        <v>25000</v>
      </c>
      <c r="XT25" s="9"/>
      <c r="XU25" s="1">
        <v>19</v>
      </c>
      <c r="XV25" s="2" t="s">
        <v>22</v>
      </c>
      <c r="XW25" s="5">
        <v>0</v>
      </c>
      <c r="XX25" s="5">
        <v>0</v>
      </c>
      <c r="XY25" s="5">
        <v>0</v>
      </c>
      <c r="XZ25" s="5">
        <f t="shared" si="95"/>
        <v>0</v>
      </c>
      <c r="YA25" s="9"/>
      <c r="YB25" s="1">
        <v>19</v>
      </c>
      <c r="YC25" s="2" t="s">
        <v>22</v>
      </c>
      <c r="YD25" s="5">
        <v>0</v>
      </c>
      <c r="YE25" s="5">
        <v>0</v>
      </c>
      <c r="YF25" s="5">
        <v>0</v>
      </c>
      <c r="YG25" s="5">
        <f t="shared" si="96"/>
        <v>0</v>
      </c>
      <c r="YH25" s="9"/>
      <c r="YI25" s="1">
        <v>19</v>
      </c>
      <c r="YJ25" s="2" t="s">
        <v>22</v>
      </c>
      <c r="YK25" s="5">
        <v>2082</v>
      </c>
      <c r="YL25" s="5">
        <v>104100</v>
      </c>
      <c r="YM25" s="5">
        <v>0</v>
      </c>
      <c r="YN25" s="5">
        <f t="shared" si="97"/>
        <v>104100</v>
      </c>
      <c r="YO25" s="9"/>
      <c r="YP25" s="1">
        <v>19</v>
      </c>
      <c r="YQ25" s="2" t="s">
        <v>22</v>
      </c>
      <c r="YR25" s="5">
        <v>0</v>
      </c>
      <c r="YS25" s="5">
        <v>0</v>
      </c>
      <c r="YT25" s="5">
        <v>0</v>
      </c>
      <c r="YU25" s="5">
        <f t="shared" si="98"/>
        <v>0</v>
      </c>
      <c r="YV25" s="9"/>
      <c r="YW25" s="1">
        <v>19</v>
      </c>
      <c r="YX25" s="2" t="s">
        <v>22</v>
      </c>
      <c r="YY25" s="5">
        <v>0</v>
      </c>
      <c r="YZ25" s="5">
        <v>0</v>
      </c>
      <c r="ZA25" s="5">
        <v>0</v>
      </c>
      <c r="ZB25" s="5">
        <f t="shared" si="99"/>
        <v>0</v>
      </c>
      <c r="ZC25" s="9"/>
      <c r="ZD25" s="1">
        <v>19</v>
      </c>
      <c r="ZE25" s="2" t="s">
        <v>22</v>
      </c>
      <c r="ZF25" s="5">
        <v>1</v>
      </c>
      <c r="ZG25" s="5">
        <v>40000</v>
      </c>
      <c r="ZH25" s="5">
        <v>0</v>
      </c>
      <c r="ZI25" s="5">
        <f t="shared" si="100"/>
        <v>40000</v>
      </c>
      <c r="ZJ25" s="9"/>
      <c r="ZK25" s="1">
        <v>19</v>
      </c>
      <c r="ZL25" s="2" t="s">
        <v>22</v>
      </c>
      <c r="ZM25" s="5">
        <v>0</v>
      </c>
      <c r="ZN25" s="5">
        <v>0</v>
      </c>
      <c r="ZO25" s="5">
        <v>0</v>
      </c>
      <c r="ZP25" s="5">
        <f t="shared" si="101"/>
        <v>0</v>
      </c>
      <c r="ZQ25" s="9"/>
      <c r="ZR25" s="1">
        <v>19</v>
      </c>
      <c r="ZS25" s="2" t="s">
        <v>22</v>
      </c>
      <c r="ZT25" s="5">
        <v>2</v>
      </c>
      <c r="ZU25" s="5">
        <v>18000</v>
      </c>
      <c r="ZV25" s="5">
        <v>0</v>
      </c>
      <c r="ZW25" s="5">
        <f t="shared" si="102"/>
        <v>18000</v>
      </c>
      <c r="ZX25" s="9"/>
      <c r="ZY25" s="1">
        <v>19</v>
      </c>
      <c r="ZZ25" s="2" t="s">
        <v>22</v>
      </c>
      <c r="AAA25" s="5">
        <v>7</v>
      </c>
      <c r="AAB25" s="5">
        <v>59330</v>
      </c>
      <c r="AAC25" s="5">
        <v>0</v>
      </c>
      <c r="AAD25" s="5">
        <f t="shared" si="103"/>
        <v>59330</v>
      </c>
      <c r="AAE25" s="9"/>
      <c r="AAF25" s="1">
        <v>19</v>
      </c>
      <c r="AAG25" s="2" t="s">
        <v>22</v>
      </c>
      <c r="AAH25" s="5">
        <v>0</v>
      </c>
      <c r="AAI25" s="5">
        <v>0</v>
      </c>
      <c r="AAJ25" s="5">
        <v>0</v>
      </c>
      <c r="AAK25" s="5">
        <f t="shared" si="104"/>
        <v>0</v>
      </c>
      <c r="AAL25" s="9"/>
      <c r="AAM25" s="1">
        <v>19</v>
      </c>
      <c r="AAN25" s="2" t="s">
        <v>22</v>
      </c>
      <c r="AAO25" s="5">
        <v>9</v>
      </c>
      <c r="AAP25" s="5">
        <v>162000</v>
      </c>
      <c r="AAQ25" s="5">
        <v>0</v>
      </c>
      <c r="AAR25" s="5">
        <f t="shared" si="105"/>
        <v>162000</v>
      </c>
      <c r="AAS25" s="9"/>
      <c r="AAT25" s="1">
        <v>19</v>
      </c>
      <c r="AAU25" s="2" t="s">
        <v>22</v>
      </c>
      <c r="AAV25" s="5">
        <v>0</v>
      </c>
      <c r="AAW25" s="5">
        <v>0</v>
      </c>
      <c r="AAX25" s="5">
        <v>0</v>
      </c>
      <c r="AAY25" s="5">
        <f t="shared" si="106"/>
        <v>0</v>
      </c>
      <c r="AAZ25" s="9"/>
      <c r="ABA25" s="1">
        <v>19</v>
      </c>
      <c r="ABB25" s="2" t="s">
        <v>22</v>
      </c>
      <c r="ABC25" s="5">
        <v>2</v>
      </c>
      <c r="ABD25" s="5">
        <v>18600</v>
      </c>
      <c r="ABE25" s="5">
        <v>0</v>
      </c>
      <c r="ABF25" s="5">
        <f t="shared" si="107"/>
        <v>18600</v>
      </c>
      <c r="ABG25" s="9"/>
      <c r="ABH25" s="1">
        <v>19</v>
      </c>
      <c r="ABI25" s="2" t="s">
        <v>22</v>
      </c>
      <c r="ABJ25" s="5">
        <v>0</v>
      </c>
      <c r="ABK25" s="5">
        <v>0</v>
      </c>
      <c r="ABL25" s="5">
        <v>0</v>
      </c>
      <c r="ABM25" s="5">
        <f t="shared" si="108"/>
        <v>0</v>
      </c>
      <c r="ABN25" s="9"/>
      <c r="ABO25" s="1">
        <v>19</v>
      </c>
      <c r="ABP25" s="2" t="s">
        <v>22</v>
      </c>
      <c r="ABQ25" s="5">
        <v>0</v>
      </c>
      <c r="ABR25" s="5">
        <v>0</v>
      </c>
      <c r="ABS25" s="5">
        <v>0</v>
      </c>
      <c r="ABT25" s="5">
        <f t="shared" si="109"/>
        <v>0</v>
      </c>
      <c r="ABU25" s="9"/>
      <c r="ABV25" s="1">
        <v>19</v>
      </c>
      <c r="ABW25" s="2" t="s">
        <v>22</v>
      </c>
      <c r="ABX25" s="5">
        <v>0</v>
      </c>
      <c r="ABY25" s="5">
        <f t="shared" si="0"/>
        <v>3828108.555675094</v>
      </c>
      <c r="ABZ25" s="5">
        <f t="shared" si="1"/>
        <v>70000</v>
      </c>
      <c r="ACA25" s="5">
        <f t="shared" si="2"/>
        <v>3898108.555675094</v>
      </c>
      <c r="ACB25" s="9"/>
    </row>
    <row r="26" spans="1:756" ht="16.5" hidden="1">
      <c r="A26" s="1">
        <v>20</v>
      </c>
      <c r="B26" s="2" t="s">
        <v>23</v>
      </c>
      <c r="C26" s="5">
        <v>0</v>
      </c>
      <c r="D26" s="5">
        <v>0</v>
      </c>
      <c r="E26" s="5">
        <v>0</v>
      </c>
      <c r="F26" s="5">
        <f t="shared" si="3"/>
        <v>0</v>
      </c>
      <c r="G26" s="9"/>
      <c r="H26" s="1">
        <v>20</v>
      </c>
      <c r="I26" s="2" t="s">
        <v>23</v>
      </c>
      <c r="J26" s="5">
        <v>0</v>
      </c>
      <c r="K26" s="5">
        <v>0</v>
      </c>
      <c r="L26" s="5">
        <v>0</v>
      </c>
      <c r="M26" s="5">
        <f t="shared" si="4"/>
        <v>0</v>
      </c>
      <c r="N26" s="9"/>
      <c r="O26" s="1">
        <v>20</v>
      </c>
      <c r="P26" s="2" t="s">
        <v>23</v>
      </c>
      <c r="Q26" s="5">
        <v>0</v>
      </c>
      <c r="R26" s="5">
        <v>0</v>
      </c>
      <c r="S26" s="5">
        <v>0</v>
      </c>
      <c r="T26" s="5">
        <f t="shared" si="5"/>
        <v>0</v>
      </c>
      <c r="U26" s="9"/>
      <c r="V26" s="1">
        <v>20</v>
      </c>
      <c r="W26" s="2" t="s">
        <v>23</v>
      </c>
      <c r="X26" s="5">
        <v>0</v>
      </c>
      <c r="Y26" s="5">
        <v>0</v>
      </c>
      <c r="Z26" s="5">
        <v>0</v>
      </c>
      <c r="AA26" s="5">
        <f t="shared" si="6"/>
        <v>0</v>
      </c>
      <c r="AB26" s="9"/>
      <c r="AC26" s="1">
        <v>20</v>
      </c>
      <c r="AD26" s="2" t="s">
        <v>23</v>
      </c>
      <c r="AE26" s="5">
        <v>0</v>
      </c>
      <c r="AF26" s="5">
        <v>0</v>
      </c>
      <c r="AG26" s="5">
        <v>0</v>
      </c>
      <c r="AH26" s="5">
        <f t="shared" si="7"/>
        <v>0</v>
      </c>
      <c r="AI26" s="9"/>
      <c r="AJ26" s="1">
        <v>20</v>
      </c>
      <c r="AK26" s="2" t="s">
        <v>23</v>
      </c>
      <c r="AL26" s="5"/>
      <c r="AM26" s="5">
        <v>0</v>
      </c>
      <c r="AN26" s="5">
        <v>0</v>
      </c>
      <c r="AO26" s="5">
        <f t="shared" si="8"/>
        <v>0</v>
      </c>
      <c r="AP26" s="9"/>
      <c r="AQ26" s="1">
        <v>20</v>
      </c>
      <c r="AR26" s="2" t="s">
        <v>23</v>
      </c>
      <c r="AS26" s="5">
        <v>0</v>
      </c>
      <c r="AT26" s="5">
        <v>0</v>
      </c>
      <c r="AU26" s="5">
        <v>0</v>
      </c>
      <c r="AV26" s="5">
        <f t="shared" si="9"/>
        <v>0</v>
      </c>
      <c r="AW26" s="9"/>
      <c r="AX26" s="1">
        <v>20</v>
      </c>
      <c r="AY26" s="2" t="s">
        <v>23</v>
      </c>
      <c r="AZ26" s="5">
        <v>0</v>
      </c>
      <c r="BA26" s="5">
        <v>0</v>
      </c>
      <c r="BB26" s="5">
        <v>0</v>
      </c>
      <c r="BC26" s="5">
        <f t="shared" si="10"/>
        <v>0</v>
      </c>
      <c r="BD26" s="9"/>
      <c r="BE26" s="1">
        <v>20</v>
      </c>
      <c r="BF26" s="2" t="s">
        <v>23</v>
      </c>
      <c r="BG26" s="5">
        <v>0</v>
      </c>
      <c r="BH26" s="5">
        <v>0</v>
      </c>
      <c r="BI26" s="5">
        <v>0</v>
      </c>
      <c r="BJ26" s="5">
        <f t="shared" si="11"/>
        <v>0</v>
      </c>
      <c r="BK26" s="9"/>
      <c r="BL26" s="1">
        <v>20</v>
      </c>
      <c r="BM26" s="2" t="s">
        <v>23</v>
      </c>
      <c r="BN26" s="5">
        <v>0</v>
      </c>
      <c r="BO26" s="5">
        <v>0</v>
      </c>
      <c r="BP26" s="5">
        <v>0</v>
      </c>
      <c r="BQ26" s="5">
        <f t="shared" si="12"/>
        <v>0</v>
      </c>
      <c r="BR26" s="9"/>
      <c r="BS26" s="1">
        <v>20</v>
      </c>
      <c r="BT26" s="2" t="s">
        <v>23</v>
      </c>
      <c r="BU26" s="5">
        <v>0</v>
      </c>
      <c r="BV26" s="5">
        <v>0</v>
      </c>
      <c r="BW26" s="5">
        <v>0</v>
      </c>
      <c r="BX26" s="5">
        <f t="shared" si="13"/>
        <v>0</v>
      </c>
      <c r="BY26" s="9"/>
      <c r="BZ26" s="1">
        <v>20</v>
      </c>
      <c r="CA26" s="2" t="s">
        <v>23</v>
      </c>
      <c r="CB26" s="5">
        <v>0</v>
      </c>
      <c r="CC26" s="5">
        <v>0</v>
      </c>
      <c r="CD26" s="5">
        <v>0</v>
      </c>
      <c r="CE26" s="5">
        <f t="shared" si="14"/>
        <v>0</v>
      </c>
      <c r="CF26" s="9"/>
      <c r="CG26" s="1">
        <v>20</v>
      </c>
      <c r="CH26" s="2" t="s">
        <v>23</v>
      </c>
      <c r="CI26" s="5">
        <v>0</v>
      </c>
      <c r="CJ26" s="5">
        <v>0</v>
      </c>
      <c r="CK26" s="5">
        <v>0</v>
      </c>
      <c r="CL26" s="5">
        <f t="shared" si="15"/>
        <v>0</v>
      </c>
      <c r="CM26" s="9"/>
      <c r="CN26" s="1">
        <v>20</v>
      </c>
      <c r="CO26" s="2" t="s">
        <v>23</v>
      </c>
      <c r="CP26" s="5">
        <v>0</v>
      </c>
      <c r="CQ26" s="5">
        <v>0</v>
      </c>
      <c r="CR26" s="5">
        <v>0</v>
      </c>
      <c r="CS26" s="5">
        <f t="shared" si="16"/>
        <v>0</v>
      </c>
      <c r="CT26" s="9"/>
      <c r="CU26" s="1">
        <v>20</v>
      </c>
      <c r="CV26" s="2" t="s">
        <v>23</v>
      </c>
      <c r="CW26" s="5">
        <v>0</v>
      </c>
      <c r="CX26" s="5">
        <v>0</v>
      </c>
      <c r="CY26" s="5">
        <v>0</v>
      </c>
      <c r="CZ26" s="5">
        <f t="shared" si="17"/>
        <v>0</v>
      </c>
      <c r="DA26" s="9"/>
      <c r="DB26" s="1">
        <v>20</v>
      </c>
      <c r="DC26" s="2" t="s">
        <v>23</v>
      </c>
      <c r="DD26" s="5">
        <v>11</v>
      </c>
      <c r="DE26" s="5">
        <v>810150</v>
      </c>
      <c r="DF26" s="5">
        <v>0</v>
      </c>
      <c r="DG26" s="5">
        <f t="shared" si="18"/>
        <v>810150</v>
      </c>
      <c r="DH26" s="9"/>
      <c r="DI26" s="1">
        <v>20</v>
      </c>
      <c r="DJ26" s="2" t="s">
        <v>23</v>
      </c>
      <c r="DK26" s="5">
        <v>0</v>
      </c>
      <c r="DL26" s="5">
        <v>0</v>
      </c>
      <c r="DM26" s="5">
        <v>0</v>
      </c>
      <c r="DN26" s="5">
        <f t="shared" si="19"/>
        <v>0</v>
      </c>
      <c r="DO26" s="9"/>
      <c r="DP26" s="1">
        <v>20</v>
      </c>
      <c r="DQ26" s="2" t="s">
        <v>23</v>
      </c>
      <c r="DR26" s="5">
        <v>7</v>
      </c>
      <c r="DS26" s="5">
        <v>1601145</v>
      </c>
      <c r="DT26" s="5">
        <v>0</v>
      </c>
      <c r="DU26" s="5">
        <f t="shared" si="20"/>
        <v>1601145</v>
      </c>
      <c r="DV26" s="9"/>
      <c r="DW26" s="1">
        <v>20</v>
      </c>
      <c r="DX26" s="2" t="s">
        <v>23</v>
      </c>
      <c r="DY26" s="5">
        <v>1</v>
      </c>
      <c r="DZ26" s="5">
        <v>192500</v>
      </c>
      <c r="EA26" s="5">
        <v>0</v>
      </c>
      <c r="EB26" s="5">
        <f t="shared" si="21"/>
        <v>192500</v>
      </c>
      <c r="EC26" s="9"/>
      <c r="ED26" s="1">
        <v>20</v>
      </c>
      <c r="EE26" s="2" t="s">
        <v>23</v>
      </c>
      <c r="EF26" s="5">
        <v>1973</v>
      </c>
      <c r="EG26" s="5">
        <v>77450</v>
      </c>
      <c r="EH26" s="5">
        <v>0</v>
      </c>
      <c r="EI26" s="5">
        <f t="shared" si="22"/>
        <v>77450</v>
      </c>
      <c r="EJ26" s="9"/>
      <c r="EK26" s="1">
        <v>20</v>
      </c>
      <c r="EL26" s="2" t="s">
        <v>23</v>
      </c>
      <c r="EM26" s="5">
        <v>14</v>
      </c>
      <c r="EN26" s="5">
        <v>85500</v>
      </c>
      <c r="EO26" s="5">
        <v>0</v>
      </c>
      <c r="EP26" s="5">
        <f t="shared" si="23"/>
        <v>85500</v>
      </c>
      <c r="EQ26" s="9"/>
      <c r="ER26" s="1">
        <v>20</v>
      </c>
      <c r="ES26" s="2" t="s">
        <v>23</v>
      </c>
      <c r="ET26" s="5">
        <v>15</v>
      </c>
      <c r="EU26" s="5">
        <v>79000</v>
      </c>
      <c r="EV26" s="5">
        <v>0</v>
      </c>
      <c r="EW26" s="5">
        <f t="shared" si="24"/>
        <v>79000</v>
      </c>
      <c r="EX26" s="9"/>
      <c r="EY26" s="1">
        <v>20</v>
      </c>
      <c r="EZ26" s="2" t="s">
        <v>23</v>
      </c>
      <c r="FA26" s="5">
        <v>0</v>
      </c>
      <c r="FB26" s="5">
        <v>0</v>
      </c>
      <c r="FC26" s="5">
        <v>0</v>
      </c>
      <c r="FD26" s="5">
        <f t="shared" si="25"/>
        <v>0</v>
      </c>
      <c r="FE26" s="9"/>
      <c r="FF26" s="1">
        <v>20</v>
      </c>
      <c r="FG26" s="2" t="s">
        <v>23</v>
      </c>
      <c r="FH26" s="5">
        <v>0</v>
      </c>
      <c r="FI26" s="5">
        <v>0</v>
      </c>
      <c r="FJ26" s="5">
        <v>0</v>
      </c>
      <c r="FK26" s="5">
        <f t="shared" si="26"/>
        <v>0</v>
      </c>
      <c r="FL26" s="9"/>
      <c r="FM26" s="1">
        <v>20</v>
      </c>
      <c r="FN26" s="2" t="s">
        <v>23</v>
      </c>
      <c r="FO26" s="5">
        <v>0</v>
      </c>
      <c r="FP26" s="5">
        <v>0</v>
      </c>
      <c r="FQ26" s="5">
        <v>0</v>
      </c>
      <c r="FR26" s="5">
        <f t="shared" si="27"/>
        <v>0</v>
      </c>
      <c r="FS26" s="9"/>
      <c r="FT26" s="1">
        <v>20</v>
      </c>
      <c r="FU26" s="2" t="s">
        <v>23</v>
      </c>
      <c r="FV26" s="5">
        <v>0</v>
      </c>
      <c r="FW26" s="5">
        <v>0</v>
      </c>
      <c r="FX26" s="5">
        <v>0</v>
      </c>
      <c r="FY26" s="5">
        <f t="shared" si="28"/>
        <v>0</v>
      </c>
      <c r="FZ26" s="9"/>
      <c r="GA26" s="1">
        <v>20</v>
      </c>
      <c r="GB26" s="2" t="s">
        <v>23</v>
      </c>
      <c r="GC26" s="5">
        <v>1</v>
      </c>
      <c r="GD26" s="5">
        <v>90200</v>
      </c>
      <c r="GE26" s="5">
        <v>0</v>
      </c>
      <c r="GF26" s="5">
        <f t="shared" si="29"/>
        <v>90200</v>
      </c>
      <c r="GG26" s="9"/>
      <c r="GH26" s="1">
        <v>20</v>
      </c>
      <c r="GI26" s="2" t="s">
        <v>23</v>
      </c>
      <c r="GJ26" s="5">
        <v>1</v>
      </c>
      <c r="GK26" s="5">
        <v>68100</v>
      </c>
      <c r="GL26" s="5">
        <v>0</v>
      </c>
      <c r="GM26" s="5">
        <f t="shared" si="30"/>
        <v>68100</v>
      </c>
      <c r="GN26" s="9"/>
      <c r="GO26" s="1">
        <v>20</v>
      </c>
      <c r="GP26" s="2" t="s">
        <v>23</v>
      </c>
      <c r="GQ26" s="5">
        <v>0</v>
      </c>
      <c r="GR26" s="5">
        <v>0</v>
      </c>
      <c r="GS26" s="5">
        <v>0</v>
      </c>
      <c r="GT26" s="5">
        <f t="shared" si="31"/>
        <v>0</v>
      </c>
      <c r="GU26" s="9"/>
      <c r="GV26" s="1">
        <v>20</v>
      </c>
      <c r="GW26" s="2" t="s">
        <v>23</v>
      </c>
      <c r="GX26" s="5">
        <v>0</v>
      </c>
      <c r="GY26" s="5">
        <v>0</v>
      </c>
      <c r="GZ26" s="5">
        <v>0</v>
      </c>
      <c r="HA26" s="5">
        <f t="shared" si="32"/>
        <v>0</v>
      </c>
      <c r="HB26" s="9"/>
      <c r="HC26" s="1">
        <v>20</v>
      </c>
      <c r="HD26" s="2" t="s">
        <v>23</v>
      </c>
      <c r="HE26" s="5">
        <v>1</v>
      </c>
      <c r="HF26" s="5">
        <v>139900</v>
      </c>
      <c r="HG26" s="5">
        <v>0</v>
      </c>
      <c r="HH26" s="5">
        <f t="shared" si="33"/>
        <v>139900</v>
      </c>
      <c r="HI26" s="9"/>
      <c r="HJ26" s="1">
        <v>20</v>
      </c>
      <c r="HK26" s="2" t="s">
        <v>23</v>
      </c>
      <c r="HL26" s="5">
        <v>0</v>
      </c>
      <c r="HM26" s="5">
        <v>499000</v>
      </c>
      <c r="HN26" s="5">
        <v>0</v>
      </c>
      <c r="HO26" s="5">
        <f t="shared" si="34"/>
        <v>499000</v>
      </c>
      <c r="HP26" s="9"/>
      <c r="HQ26" s="1">
        <v>20</v>
      </c>
      <c r="HR26" s="2" t="s">
        <v>23</v>
      </c>
      <c r="HS26" s="5">
        <v>0</v>
      </c>
      <c r="HT26" s="5">
        <v>0</v>
      </c>
      <c r="HU26" s="5">
        <v>0</v>
      </c>
      <c r="HV26" s="5">
        <f t="shared" si="35"/>
        <v>0</v>
      </c>
      <c r="HW26" s="9"/>
      <c r="HX26" s="1">
        <v>20</v>
      </c>
      <c r="HY26" s="2" t="s">
        <v>23</v>
      </c>
      <c r="HZ26" s="5">
        <v>1</v>
      </c>
      <c r="IA26" s="5">
        <v>10000</v>
      </c>
      <c r="IB26" s="5">
        <v>0</v>
      </c>
      <c r="IC26" s="5">
        <f t="shared" si="36"/>
        <v>10000</v>
      </c>
      <c r="ID26" s="9"/>
      <c r="IE26" s="1">
        <v>20</v>
      </c>
      <c r="IF26" s="2" t="s">
        <v>23</v>
      </c>
      <c r="IG26" s="5">
        <v>0</v>
      </c>
      <c r="IH26" s="5">
        <v>37500</v>
      </c>
      <c r="II26" s="5">
        <v>0</v>
      </c>
      <c r="IJ26" s="5">
        <f t="shared" si="37"/>
        <v>37500</v>
      </c>
      <c r="IK26" s="9"/>
      <c r="IL26" s="1">
        <v>20</v>
      </c>
      <c r="IM26" s="2" t="s">
        <v>23</v>
      </c>
      <c r="IN26" s="5">
        <v>13</v>
      </c>
      <c r="IO26" s="5">
        <v>130000</v>
      </c>
      <c r="IP26" s="5">
        <v>0</v>
      </c>
      <c r="IQ26" s="5">
        <f t="shared" si="38"/>
        <v>130000</v>
      </c>
      <c r="IR26" s="9"/>
      <c r="IS26" s="1">
        <v>20</v>
      </c>
      <c r="IT26" s="2" t="s">
        <v>23</v>
      </c>
      <c r="IU26" s="5">
        <v>1</v>
      </c>
      <c r="IV26" s="5">
        <v>26000</v>
      </c>
      <c r="IW26" s="5">
        <v>0</v>
      </c>
      <c r="IX26" s="5">
        <f t="shared" si="39"/>
        <v>26000</v>
      </c>
      <c r="IY26" s="9"/>
      <c r="IZ26" s="1">
        <v>20</v>
      </c>
      <c r="JA26" s="2" t="s">
        <v>23</v>
      </c>
      <c r="JB26" s="5">
        <v>0</v>
      </c>
      <c r="JC26" s="5">
        <v>0</v>
      </c>
      <c r="JD26" s="5">
        <v>0</v>
      </c>
      <c r="JE26" s="5">
        <f t="shared" si="40"/>
        <v>0</v>
      </c>
      <c r="JF26" s="9"/>
      <c r="JG26" s="1">
        <v>20</v>
      </c>
      <c r="JH26" s="2" t="s">
        <v>23</v>
      </c>
      <c r="JI26" s="5">
        <v>0</v>
      </c>
      <c r="JJ26" s="5">
        <v>0</v>
      </c>
      <c r="JK26" s="5">
        <v>0</v>
      </c>
      <c r="JL26" s="5">
        <f t="shared" si="41"/>
        <v>0</v>
      </c>
      <c r="JM26" s="9"/>
      <c r="JN26" s="1">
        <v>20</v>
      </c>
      <c r="JO26" s="2" t="s">
        <v>23</v>
      </c>
      <c r="JP26" s="5">
        <v>0</v>
      </c>
      <c r="JQ26" s="5">
        <v>0</v>
      </c>
      <c r="JR26" s="5">
        <v>0</v>
      </c>
      <c r="JS26" s="5">
        <f t="shared" si="42"/>
        <v>0</v>
      </c>
      <c r="JT26" s="9"/>
      <c r="JU26" s="1">
        <v>20</v>
      </c>
      <c r="JV26" s="2" t="s">
        <v>23</v>
      </c>
      <c r="JW26" s="5">
        <v>0</v>
      </c>
      <c r="JX26" s="5">
        <v>0</v>
      </c>
      <c r="JY26" s="5">
        <v>0</v>
      </c>
      <c r="JZ26" s="5">
        <f t="shared" si="43"/>
        <v>0</v>
      </c>
      <c r="KA26" s="9"/>
      <c r="KB26" s="1">
        <v>20</v>
      </c>
      <c r="KC26" s="2" t="s">
        <v>23</v>
      </c>
      <c r="KD26" s="5">
        <v>0</v>
      </c>
      <c r="KE26" s="5">
        <v>0</v>
      </c>
      <c r="KF26" s="5">
        <v>0</v>
      </c>
      <c r="KG26" s="5">
        <f t="shared" si="44"/>
        <v>0</v>
      </c>
      <c r="KH26" s="9"/>
      <c r="KI26" s="1">
        <v>20</v>
      </c>
      <c r="KJ26" s="2" t="s">
        <v>23</v>
      </c>
      <c r="KK26" s="5">
        <v>0</v>
      </c>
      <c r="KL26" s="5">
        <v>0</v>
      </c>
      <c r="KM26" s="5">
        <v>0</v>
      </c>
      <c r="KN26" s="5">
        <f t="shared" si="45"/>
        <v>0</v>
      </c>
      <c r="KO26" s="9"/>
      <c r="KP26" s="1">
        <v>20</v>
      </c>
      <c r="KQ26" s="2" t="s">
        <v>23</v>
      </c>
      <c r="KR26" s="5">
        <v>4</v>
      </c>
      <c r="KS26" s="5">
        <v>130000</v>
      </c>
      <c r="KT26" s="5">
        <v>0</v>
      </c>
      <c r="KU26" s="5">
        <f t="shared" si="46"/>
        <v>130000</v>
      </c>
      <c r="KV26" s="9"/>
      <c r="KW26" s="1">
        <v>20</v>
      </c>
      <c r="KX26" s="2" t="s">
        <v>23</v>
      </c>
      <c r="KY26" s="5">
        <v>4</v>
      </c>
      <c r="KZ26" s="5">
        <v>130000</v>
      </c>
      <c r="LA26" s="5">
        <v>0</v>
      </c>
      <c r="LB26" s="5">
        <f t="shared" si="47"/>
        <v>130000</v>
      </c>
      <c r="LC26" s="9"/>
      <c r="LD26" s="1">
        <v>20</v>
      </c>
      <c r="LE26" s="2" t="s">
        <v>23</v>
      </c>
      <c r="LF26" s="5">
        <v>2</v>
      </c>
      <c r="LG26" s="5">
        <v>270000</v>
      </c>
      <c r="LH26" s="5">
        <v>0</v>
      </c>
      <c r="LI26" s="5">
        <f t="shared" si="48"/>
        <v>270000</v>
      </c>
      <c r="LJ26" s="9"/>
      <c r="LK26" s="1">
        <v>20</v>
      </c>
      <c r="LL26" s="2" t="s">
        <v>23</v>
      </c>
      <c r="LM26" s="5">
        <v>1</v>
      </c>
      <c r="LN26" s="5">
        <v>38500</v>
      </c>
      <c r="LO26" s="5">
        <v>0</v>
      </c>
      <c r="LP26" s="5">
        <f t="shared" si="49"/>
        <v>38500</v>
      </c>
      <c r="LQ26" s="9"/>
      <c r="LR26" s="1">
        <v>20</v>
      </c>
      <c r="LS26" s="2" t="s">
        <v>23</v>
      </c>
      <c r="LT26" s="5">
        <v>2</v>
      </c>
      <c r="LU26" s="5">
        <v>20000</v>
      </c>
      <c r="LV26" s="5">
        <v>0</v>
      </c>
      <c r="LW26" s="5">
        <f t="shared" si="50"/>
        <v>20000</v>
      </c>
      <c r="LX26" s="9"/>
      <c r="LY26" s="1">
        <v>20</v>
      </c>
      <c r="LZ26" s="2" t="s">
        <v>23</v>
      </c>
      <c r="MA26" s="5">
        <v>0</v>
      </c>
      <c r="MB26" s="5">
        <v>0</v>
      </c>
      <c r="MC26" s="5">
        <v>0</v>
      </c>
      <c r="MD26" s="5">
        <f t="shared" si="51"/>
        <v>0</v>
      </c>
      <c r="ME26" s="9"/>
      <c r="MF26" s="1">
        <v>20</v>
      </c>
      <c r="MG26" s="2" t="s">
        <v>23</v>
      </c>
      <c r="MH26" s="5">
        <v>0</v>
      </c>
      <c r="MI26" s="5">
        <v>0</v>
      </c>
      <c r="MJ26" s="5">
        <v>0</v>
      </c>
      <c r="MK26" s="5">
        <f t="shared" si="52"/>
        <v>0</v>
      </c>
      <c r="ML26" s="9"/>
      <c r="MM26" s="1">
        <v>20</v>
      </c>
      <c r="MN26" s="2" t="s">
        <v>23</v>
      </c>
      <c r="MO26" s="5">
        <v>0</v>
      </c>
      <c r="MP26" s="5">
        <v>0</v>
      </c>
      <c r="MQ26" s="5">
        <v>0</v>
      </c>
      <c r="MR26" s="5">
        <f t="shared" si="53"/>
        <v>0</v>
      </c>
      <c r="MS26" s="9"/>
      <c r="MT26" s="1">
        <v>20</v>
      </c>
      <c r="MU26" s="2" t="s">
        <v>23</v>
      </c>
      <c r="MV26" s="5">
        <v>0</v>
      </c>
      <c r="MW26" s="5">
        <v>0</v>
      </c>
      <c r="MX26" s="5">
        <v>0</v>
      </c>
      <c r="MY26" s="5">
        <f t="shared" si="54"/>
        <v>0</v>
      </c>
      <c r="MZ26" s="9"/>
      <c r="NA26" s="1">
        <v>20</v>
      </c>
      <c r="NB26" s="2" t="s">
        <v>23</v>
      </c>
      <c r="NC26" s="5">
        <v>4</v>
      </c>
      <c r="ND26" s="5">
        <v>23750</v>
      </c>
      <c r="NE26" s="5">
        <v>0</v>
      </c>
      <c r="NF26" s="5">
        <f t="shared" si="55"/>
        <v>23750</v>
      </c>
      <c r="NG26" s="9"/>
      <c r="NH26" s="1">
        <v>20</v>
      </c>
      <c r="NI26" s="2" t="s">
        <v>23</v>
      </c>
      <c r="NJ26" s="5">
        <v>80</v>
      </c>
      <c r="NK26" s="5">
        <v>128025.82033351281</v>
      </c>
      <c r="NL26" s="5">
        <v>0</v>
      </c>
      <c r="NM26" s="5">
        <f t="shared" si="56"/>
        <v>128025.82033351281</v>
      </c>
      <c r="NN26" s="9"/>
      <c r="NO26" s="1">
        <v>20</v>
      </c>
      <c r="NP26" s="2" t="s">
        <v>23</v>
      </c>
      <c r="NQ26" s="5">
        <v>4</v>
      </c>
      <c r="NR26" s="5">
        <v>78600</v>
      </c>
      <c r="NS26" s="5">
        <v>0</v>
      </c>
      <c r="NT26" s="5">
        <f t="shared" si="57"/>
        <v>78600</v>
      </c>
      <c r="NU26" s="9"/>
      <c r="NV26" s="1">
        <v>20</v>
      </c>
      <c r="NW26" s="2" t="s">
        <v>23</v>
      </c>
      <c r="NX26" s="5">
        <v>0</v>
      </c>
      <c r="NY26" s="5">
        <v>0</v>
      </c>
      <c r="NZ26" s="5">
        <v>0</v>
      </c>
      <c r="OA26" s="5">
        <f t="shared" si="58"/>
        <v>0</v>
      </c>
      <c r="OB26" s="9"/>
      <c r="OC26" s="1">
        <v>20</v>
      </c>
      <c r="OD26" s="2" t="s">
        <v>23</v>
      </c>
      <c r="OE26" s="5">
        <v>2</v>
      </c>
      <c r="OF26" s="5">
        <v>22900</v>
      </c>
      <c r="OG26" s="5">
        <v>0</v>
      </c>
      <c r="OH26" s="5">
        <f t="shared" si="59"/>
        <v>22900</v>
      </c>
      <c r="OI26" s="9"/>
      <c r="OJ26" s="1">
        <v>20</v>
      </c>
      <c r="OK26" s="2" t="s">
        <v>23</v>
      </c>
      <c r="OL26" s="5">
        <v>6</v>
      </c>
      <c r="OM26" s="5">
        <v>54600</v>
      </c>
      <c r="ON26" s="5">
        <v>0</v>
      </c>
      <c r="OO26" s="5">
        <f t="shared" si="60"/>
        <v>54600</v>
      </c>
      <c r="OP26" s="9"/>
      <c r="OQ26" s="1">
        <v>20</v>
      </c>
      <c r="OR26" s="2" t="s">
        <v>23</v>
      </c>
      <c r="OS26" s="5">
        <v>0</v>
      </c>
      <c r="OT26" s="5">
        <v>0</v>
      </c>
      <c r="OU26" s="5">
        <v>0</v>
      </c>
      <c r="OV26" s="5">
        <f t="shared" si="61"/>
        <v>0</v>
      </c>
      <c r="OW26" s="9"/>
      <c r="OX26" s="1">
        <v>20</v>
      </c>
      <c r="OY26" s="2" t="s">
        <v>23</v>
      </c>
      <c r="OZ26" s="5">
        <v>0</v>
      </c>
      <c r="PA26" s="5">
        <v>0</v>
      </c>
      <c r="PB26" s="5">
        <v>0</v>
      </c>
      <c r="PC26" s="5">
        <f t="shared" si="62"/>
        <v>0</v>
      </c>
      <c r="PD26" s="9"/>
      <c r="PE26" s="1">
        <v>20</v>
      </c>
      <c r="PF26" s="2" t="s">
        <v>23</v>
      </c>
      <c r="PG26" s="5">
        <v>0</v>
      </c>
      <c r="PH26" s="5">
        <v>0</v>
      </c>
      <c r="PI26" s="5">
        <v>0</v>
      </c>
      <c r="PJ26" s="5">
        <f t="shared" si="63"/>
        <v>0</v>
      </c>
      <c r="PK26" s="9"/>
      <c r="PL26" s="1">
        <v>20</v>
      </c>
      <c r="PM26" s="2" t="s">
        <v>23</v>
      </c>
      <c r="PN26" s="5">
        <v>0</v>
      </c>
      <c r="PO26" s="5">
        <v>157315</v>
      </c>
      <c r="PP26" s="5">
        <v>0</v>
      </c>
      <c r="PQ26" s="5">
        <f t="shared" si="64"/>
        <v>157315</v>
      </c>
      <c r="PR26" s="9"/>
      <c r="PS26" s="1">
        <v>20</v>
      </c>
      <c r="PT26" s="2" t="s">
        <v>23</v>
      </c>
      <c r="PU26" s="5">
        <v>1</v>
      </c>
      <c r="PV26" s="5">
        <v>7200</v>
      </c>
      <c r="PW26" s="5">
        <v>0</v>
      </c>
      <c r="PX26" s="5">
        <f t="shared" si="65"/>
        <v>7200</v>
      </c>
      <c r="PY26" s="9"/>
      <c r="PZ26" s="1">
        <v>20</v>
      </c>
      <c r="QA26" s="2" t="s">
        <v>23</v>
      </c>
      <c r="QB26" s="5">
        <v>0</v>
      </c>
      <c r="QC26" s="5">
        <v>0</v>
      </c>
      <c r="QD26" s="5">
        <v>0</v>
      </c>
      <c r="QE26" s="5">
        <f t="shared" si="66"/>
        <v>0</v>
      </c>
      <c r="QF26" s="9"/>
      <c r="QG26" s="1">
        <v>20</v>
      </c>
      <c r="QH26" s="2" t="s">
        <v>23</v>
      </c>
      <c r="QI26" s="5">
        <v>1</v>
      </c>
      <c r="QJ26" s="5">
        <v>5000</v>
      </c>
      <c r="QK26" s="5">
        <v>0</v>
      </c>
      <c r="QL26" s="5">
        <f t="shared" si="67"/>
        <v>5000</v>
      </c>
      <c r="QM26" s="9"/>
      <c r="QN26" s="1">
        <v>20</v>
      </c>
      <c r="QO26" s="2" t="s">
        <v>23</v>
      </c>
      <c r="QP26" s="5">
        <v>0</v>
      </c>
      <c r="QQ26" s="5">
        <v>0</v>
      </c>
      <c r="QR26" s="5">
        <v>0</v>
      </c>
      <c r="QS26" s="5">
        <f t="shared" si="68"/>
        <v>0</v>
      </c>
      <c r="QT26" s="9"/>
      <c r="QU26" s="1">
        <v>20</v>
      </c>
      <c r="QV26" s="2" t="s">
        <v>23</v>
      </c>
      <c r="QW26" s="5">
        <v>0</v>
      </c>
      <c r="QX26" s="5">
        <v>0</v>
      </c>
      <c r="QY26" s="5">
        <v>0</v>
      </c>
      <c r="QZ26" s="5">
        <f t="shared" si="69"/>
        <v>0</v>
      </c>
      <c r="RA26" s="9"/>
      <c r="RB26" s="1">
        <v>20</v>
      </c>
      <c r="RC26" s="2" t="s">
        <v>23</v>
      </c>
      <c r="RD26" s="5">
        <v>0</v>
      </c>
      <c r="RE26" s="5">
        <v>0</v>
      </c>
      <c r="RF26" s="5">
        <v>0</v>
      </c>
      <c r="RG26" s="5">
        <f t="shared" si="70"/>
        <v>0</v>
      </c>
      <c r="RH26" s="9"/>
      <c r="RI26" s="1">
        <v>20</v>
      </c>
      <c r="RJ26" s="2" t="s">
        <v>23</v>
      </c>
      <c r="RK26" s="5">
        <v>85</v>
      </c>
      <c r="RL26" s="5">
        <v>15470</v>
      </c>
      <c r="RM26" s="5">
        <v>0</v>
      </c>
      <c r="RN26" s="5">
        <f t="shared" si="71"/>
        <v>15470</v>
      </c>
      <c r="RO26" s="9"/>
      <c r="RP26" s="1">
        <v>20</v>
      </c>
      <c r="RQ26" s="2" t="s">
        <v>23</v>
      </c>
      <c r="RR26" s="5">
        <v>2</v>
      </c>
      <c r="RS26" s="5">
        <v>9900</v>
      </c>
      <c r="RT26" s="5">
        <v>0</v>
      </c>
      <c r="RU26" s="5">
        <f t="shared" si="72"/>
        <v>9900</v>
      </c>
      <c r="RV26" s="9"/>
      <c r="RW26" s="1">
        <v>20</v>
      </c>
      <c r="RX26" s="2" t="s">
        <v>23</v>
      </c>
      <c r="RY26" s="5">
        <v>0</v>
      </c>
      <c r="RZ26" s="5">
        <v>0</v>
      </c>
      <c r="SA26" s="5">
        <v>0</v>
      </c>
      <c r="SB26" s="5">
        <f t="shared" si="73"/>
        <v>0</v>
      </c>
      <c r="SC26" s="9"/>
      <c r="SD26" s="1">
        <v>20</v>
      </c>
      <c r="SE26" s="2" t="s">
        <v>23</v>
      </c>
      <c r="SF26" s="5">
        <v>0</v>
      </c>
      <c r="SG26" s="5">
        <v>90000</v>
      </c>
      <c r="SH26" s="5">
        <v>0</v>
      </c>
      <c r="SI26" s="5">
        <f t="shared" si="74"/>
        <v>90000</v>
      </c>
      <c r="SJ26" s="9"/>
      <c r="SK26" s="1">
        <v>20</v>
      </c>
      <c r="SL26" s="2" t="s">
        <v>23</v>
      </c>
      <c r="SM26" s="5">
        <v>0</v>
      </c>
      <c r="SN26" s="5">
        <v>0</v>
      </c>
      <c r="SO26" s="5">
        <v>0</v>
      </c>
      <c r="SP26" s="5">
        <f t="shared" si="75"/>
        <v>0</v>
      </c>
      <c r="SQ26" s="9"/>
      <c r="SR26" s="1">
        <v>20</v>
      </c>
      <c r="SS26" s="2" t="s">
        <v>23</v>
      </c>
      <c r="ST26" s="5">
        <v>0</v>
      </c>
      <c r="SU26" s="5">
        <v>0</v>
      </c>
      <c r="SV26" s="5">
        <v>0</v>
      </c>
      <c r="SW26" s="5">
        <f t="shared" si="76"/>
        <v>0</v>
      </c>
      <c r="SX26" s="9"/>
      <c r="SY26" s="1">
        <v>20</v>
      </c>
      <c r="SZ26" s="2" t="s">
        <v>23</v>
      </c>
      <c r="TA26" s="5">
        <v>0</v>
      </c>
      <c r="TB26" s="5">
        <v>0</v>
      </c>
      <c r="TC26" s="5">
        <v>0</v>
      </c>
      <c r="TD26" s="5">
        <f t="shared" si="77"/>
        <v>0</v>
      </c>
      <c r="TE26" s="9"/>
      <c r="TF26" s="1">
        <v>20</v>
      </c>
      <c r="TG26" s="2" t="s">
        <v>23</v>
      </c>
      <c r="TH26" s="5">
        <v>0</v>
      </c>
      <c r="TI26" s="5">
        <v>325000</v>
      </c>
      <c r="TJ26" s="5">
        <v>0</v>
      </c>
      <c r="TK26" s="5">
        <f t="shared" si="78"/>
        <v>325000</v>
      </c>
      <c r="TL26" s="9"/>
      <c r="TM26" s="1">
        <v>20</v>
      </c>
      <c r="TN26" s="2" t="s">
        <v>23</v>
      </c>
      <c r="TO26" s="5">
        <v>4</v>
      </c>
      <c r="TP26" s="5">
        <v>0</v>
      </c>
      <c r="TQ26" s="5">
        <v>140000</v>
      </c>
      <c r="TR26" s="5">
        <f t="shared" si="79"/>
        <v>140000</v>
      </c>
      <c r="TS26" s="9"/>
      <c r="TT26" s="1">
        <v>20</v>
      </c>
      <c r="TU26" s="2" t="s">
        <v>23</v>
      </c>
      <c r="TV26" s="5">
        <v>2</v>
      </c>
      <c r="TW26" s="5">
        <v>67800</v>
      </c>
      <c r="TX26" s="5">
        <v>0</v>
      </c>
      <c r="TY26" s="5">
        <f t="shared" si="80"/>
        <v>67800</v>
      </c>
      <c r="TZ26" s="9"/>
      <c r="UA26" s="1">
        <v>20</v>
      </c>
      <c r="UB26" s="2" t="s">
        <v>23</v>
      </c>
      <c r="UC26" s="5">
        <v>15</v>
      </c>
      <c r="UD26" s="5">
        <v>52500</v>
      </c>
      <c r="UE26" s="5">
        <v>0</v>
      </c>
      <c r="UF26" s="5">
        <f t="shared" si="81"/>
        <v>52500</v>
      </c>
      <c r="UG26" s="9"/>
      <c r="UH26" s="1">
        <v>20</v>
      </c>
      <c r="UI26" s="2" t="s">
        <v>23</v>
      </c>
      <c r="UJ26" s="5">
        <v>0</v>
      </c>
      <c r="UK26" s="5">
        <v>0</v>
      </c>
      <c r="UL26" s="5">
        <v>0</v>
      </c>
      <c r="UM26" s="5">
        <f t="shared" si="82"/>
        <v>0</v>
      </c>
      <c r="UN26" s="9"/>
      <c r="UO26" s="1">
        <v>20</v>
      </c>
      <c r="UP26" s="2" t="s">
        <v>23</v>
      </c>
      <c r="UQ26" s="5">
        <v>0</v>
      </c>
      <c r="UR26" s="5">
        <v>0</v>
      </c>
      <c r="US26" s="5">
        <v>0</v>
      </c>
      <c r="UT26" s="5">
        <f t="shared" si="83"/>
        <v>0</v>
      </c>
      <c r="UU26" s="9"/>
      <c r="UV26" s="1">
        <v>20</v>
      </c>
      <c r="UW26" s="2" t="s">
        <v>23</v>
      </c>
      <c r="UX26" s="5">
        <v>0</v>
      </c>
      <c r="UY26" s="5">
        <v>100000</v>
      </c>
      <c r="UZ26" s="5">
        <v>0</v>
      </c>
      <c r="VA26" s="5">
        <f t="shared" si="84"/>
        <v>100000</v>
      </c>
      <c r="VB26" s="9"/>
      <c r="VC26" s="1">
        <v>20</v>
      </c>
      <c r="VD26" s="2" t="s">
        <v>23</v>
      </c>
      <c r="VE26" s="5">
        <v>1</v>
      </c>
      <c r="VF26" s="5">
        <v>40000</v>
      </c>
      <c r="VG26" s="5">
        <v>0</v>
      </c>
      <c r="VH26" s="5">
        <f t="shared" si="85"/>
        <v>40000</v>
      </c>
      <c r="VI26" s="9"/>
      <c r="VJ26" s="1">
        <v>20</v>
      </c>
      <c r="VK26" s="2" t="s">
        <v>23</v>
      </c>
      <c r="VL26" s="5">
        <v>1</v>
      </c>
      <c r="VM26" s="5">
        <v>55000</v>
      </c>
      <c r="VN26" s="5">
        <v>0</v>
      </c>
      <c r="VO26" s="5">
        <f t="shared" si="86"/>
        <v>55000</v>
      </c>
      <c r="VP26" s="9"/>
      <c r="VQ26" s="1">
        <v>20</v>
      </c>
      <c r="VR26" s="2" t="s">
        <v>23</v>
      </c>
      <c r="VS26" s="5">
        <v>0</v>
      </c>
      <c r="VT26" s="5">
        <v>0</v>
      </c>
      <c r="VU26" s="5">
        <v>0</v>
      </c>
      <c r="VV26" s="5">
        <f t="shared" si="87"/>
        <v>0</v>
      </c>
      <c r="VW26" s="9"/>
      <c r="VX26" s="1">
        <v>20</v>
      </c>
      <c r="VY26" s="2" t="s">
        <v>23</v>
      </c>
      <c r="VZ26" s="5">
        <v>0</v>
      </c>
      <c r="WA26" s="5">
        <v>0</v>
      </c>
      <c r="WB26" s="5">
        <v>0</v>
      </c>
      <c r="WC26" s="5">
        <f t="shared" si="88"/>
        <v>0</v>
      </c>
      <c r="WD26" s="9"/>
      <c r="WE26" s="1">
        <v>20</v>
      </c>
      <c r="WF26" s="2" t="s">
        <v>23</v>
      </c>
      <c r="WG26" s="5">
        <v>0</v>
      </c>
      <c r="WH26" s="5">
        <v>0</v>
      </c>
      <c r="WI26" s="5">
        <v>0</v>
      </c>
      <c r="WJ26" s="5">
        <f t="shared" si="89"/>
        <v>0</v>
      </c>
      <c r="WK26" s="9"/>
      <c r="WL26" s="1">
        <v>20</v>
      </c>
      <c r="WM26" s="2" t="s">
        <v>23</v>
      </c>
      <c r="WN26" s="5">
        <v>1</v>
      </c>
      <c r="WO26" s="5">
        <v>50000</v>
      </c>
      <c r="WP26" s="5">
        <v>0</v>
      </c>
      <c r="WQ26" s="5">
        <f t="shared" si="90"/>
        <v>50000</v>
      </c>
      <c r="WR26" s="9"/>
      <c r="WS26" s="1">
        <v>20</v>
      </c>
      <c r="WT26" s="2" t="s">
        <v>23</v>
      </c>
      <c r="WU26" s="5">
        <v>0</v>
      </c>
      <c r="WV26" s="5">
        <v>0</v>
      </c>
      <c r="WW26" s="5">
        <v>0</v>
      </c>
      <c r="WX26" s="5">
        <f t="shared" si="91"/>
        <v>0</v>
      </c>
      <c r="WY26" s="9"/>
      <c r="WZ26" s="1">
        <v>20</v>
      </c>
      <c r="XA26" s="2" t="s">
        <v>23</v>
      </c>
      <c r="XB26" s="5">
        <v>0</v>
      </c>
      <c r="XC26" s="5">
        <v>0</v>
      </c>
      <c r="XD26" s="5">
        <v>0</v>
      </c>
      <c r="XE26" s="5">
        <f t="shared" si="92"/>
        <v>0</v>
      </c>
      <c r="XF26" s="9"/>
      <c r="XG26" s="1">
        <v>20</v>
      </c>
      <c r="XH26" s="2" t="s">
        <v>23</v>
      </c>
      <c r="XI26" s="5">
        <v>0</v>
      </c>
      <c r="XJ26" s="5">
        <v>0</v>
      </c>
      <c r="XK26" s="5">
        <v>0</v>
      </c>
      <c r="XL26" s="5">
        <f t="shared" si="93"/>
        <v>0</v>
      </c>
      <c r="XM26" s="9"/>
      <c r="XN26" s="1">
        <v>20</v>
      </c>
      <c r="XO26" s="2" t="s">
        <v>23</v>
      </c>
      <c r="XP26" s="5">
        <v>1</v>
      </c>
      <c r="XQ26" s="5">
        <v>25000</v>
      </c>
      <c r="XR26" s="5">
        <v>0</v>
      </c>
      <c r="XS26" s="5">
        <f t="shared" si="94"/>
        <v>25000</v>
      </c>
      <c r="XT26" s="9"/>
      <c r="XU26" s="1">
        <v>20</v>
      </c>
      <c r="XV26" s="2" t="s">
        <v>23</v>
      </c>
      <c r="XW26" s="5">
        <v>0</v>
      </c>
      <c r="XX26" s="5">
        <v>0</v>
      </c>
      <c r="XY26" s="5">
        <v>0</v>
      </c>
      <c r="XZ26" s="5">
        <f t="shared" si="95"/>
        <v>0</v>
      </c>
      <c r="YA26" s="9"/>
      <c r="YB26" s="1">
        <v>20</v>
      </c>
      <c r="YC26" s="2" t="s">
        <v>23</v>
      </c>
      <c r="YD26" s="5">
        <v>0</v>
      </c>
      <c r="YE26" s="5">
        <v>0</v>
      </c>
      <c r="YF26" s="5">
        <v>0</v>
      </c>
      <c r="YG26" s="5">
        <f t="shared" si="96"/>
        <v>0</v>
      </c>
      <c r="YH26" s="9"/>
      <c r="YI26" s="1">
        <v>20</v>
      </c>
      <c r="YJ26" s="2" t="s">
        <v>23</v>
      </c>
      <c r="YK26" s="5">
        <v>3929</v>
      </c>
      <c r="YL26" s="5">
        <v>196450</v>
      </c>
      <c r="YM26" s="5">
        <v>0</v>
      </c>
      <c r="YN26" s="5">
        <f t="shared" si="97"/>
        <v>196450</v>
      </c>
      <c r="YO26" s="9"/>
      <c r="YP26" s="1">
        <v>20</v>
      </c>
      <c r="YQ26" s="2" t="s">
        <v>23</v>
      </c>
      <c r="YR26" s="5">
        <v>0</v>
      </c>
      <c r="YS26" s="5">
        <v>0</v>
      </c>
      <c r="YT26" s="5">
        <v>0</v>
      </c>
      <c r="YU26" s="5">
        <f t="shared" si="98"/>
        <v>0</v>
      </c>
      <c r="YV26" s="9"/>
      <c r="YW26" s="1">
        <v>20</v>
      </c>
      <c r="YX26" s="2" t="s">
        <v>23</v>
      </c>
      <c r="YY26" s="5">
        <v>0</v>
      </c>
      <c r="YZ26" s="5">
        <v>0</v>
      </c>
      <c r="ZA26" s="5">
        <v>0</v>
      </c>
      <c r="ZB26" s="5">
        <f t="shared" si="99"/>
        <v>0</v>
      </c>
      <c r="ZC26" s="9"/>
      <c r="ZD26" s="1">
        <v>20</v>
      </c>
      <c r="ZE26" s="2" t="s">
        <v>23</v>
      </c>
      <c r="ZF26" s="5">
        <v>1</v>
      </c>
      <c r="ZG26" s="5">
        <v>40000</v>
      </c>
      <c r="ZH26" s="5">
        <v>0</v>
      </c>
      <c r="ZI26" s="5">
        <f t="shared" si="100"/>
        <v>40000</v>
      </c>
      <c r="ZJ26" s="9"/>
      <c r="ZK26" s="1">
        <v>20</v>
      </c>
      <c r="ZL26" s="2" t="s">
        <v>23</v>
      </c>
      <c r="ZM26" s="5">
        <v>0</v>
      </c>
      <c r="ZN26" s="5">
        <v>0</v>
      </c>
      <c r="ZO26" s="5">
        <v>0</v>
      </c>
      <c r="ZP26" s="5">
        <f t="shared" si="101"/>
        <v>0</v>
      </c>
      <c r="ZQ26" s="9"/>
      <c r="ZR26" s="1">
        <v>20</v>
      </c>
      <c r="ZS26" s="2" t="s">
        <v>23</v>
      </c>
      <c r="ZT26" s="5">
        <v>2</v>
      </c>
      <c r="ZU26" s="5">
        <v>27600</v>
      </c>
      <c r="ZV26" s="5">
        <v>0</v>
      </c>
      <c r="ZW26" s="5">
        <f t="shared" si="102"/>
        <v>27600</v>
      </c>
      <c r="ZX26" s="9"/>
      <c r="ZY26" s="1">
        <v>20</v>
      </c>
      <c r="ZZ26" s="2" t="s">
        <v>23</v>
      </c>
      <c r="AAA26" s="5">
        <v>13</v>
      </c>
      <c r="AAB26" s="5">
        <v>66470</v>
      </c>
      <c r="AAC26" s="5">
        <v>0</v>
      </c>
      <c r="AAD26" s="5">
        <f t="shared" si="103"/>
        <v>66470</v>
      </c>
      <c r="AAE26" s="9"/>
      <c r="AAF26" s="1">
        <v>20</v>
      </c>
      <c r="AAG26" s="2" t="s">
        <v>23</v>
      </c>
      <c r="AAH26" s="5">
        <v>0</v>
      </c>
      <c r="AAI26" s="5">
        <v>0</v>
      </c>
      <c r="AAJ26" s="5">
        <v>0</v>
      </c>
      <c r="AAK26" s="5">
        <f t="shared" si="104"/>
        <v>0</v>
      </c>
      <c r="AAL26" s="9"/>
      <c r="AAM26" s="1">
        <v>20</v>
      </c>
      <c r="AAN26" s="2" t="s">
        <v>23</v>
      </c>
      <c r="AAO26" s="5">
        <v>11</v>
      </c>
      <c r="AAP26" s="5">
        <v>198000</v>
      </c>
      <c r="AAQ26" s="5">
        <v>0</v>
      </c>
      <c r="AAR26" s="5">
        <f t="shared" si="105"/>
        <v>198000</v>
      </c>
      <c r="AAS26" s="9"/>
      <c r="AAT26" s="1">
        <v>20</v>
      </c>
      <c r="AAU26" s="2" t="s">
        <v>23</v>
      </c>
      <c r="AAV26" s="5">
        <v>0</v>
      </c>
      <c r="AAW26" s="5">
        <v>0</v>
      </c>
      <c r="AAX26" s="5">
        <v>0</v>
      </c>
      <c r="AAY26" s="5">
        <f t="shared" si="106"/>
        <v>0</v>
      </c>
      <c r="AAZ26" s="9"/>
      <c r="ABA26" s="1">
        <v>20</v>
      </c>
      <c r="ABB26" s="2" t="s">
        <v>23</v>
      </c>
      <c r="ABC26" s="5">
        <v>0</v>
      </c>
      <c r="ABD26" s="5">
        <v>0</v>
      </c>
      <c r="ABE26" s="5">
        <v>0</v>
      </c>
      <c r="ABF26" s="5">
        <f t="shared" si="107"/>
        <v>0</v>
      </c>
      <c r="ABG26" s="9"/>
      <c r="ABH26" s="1">
        <v>20</v>
      </c>
      <c r="ABI26" s="2" t="s">
        <v>23</v>
      </c>
      <c r="ABJ26" s="5">
        <v>0</v>
      </c>
      <c r="ABK26" s="5">
        <v>0</v>
      </c>
      <c r="ABL26" s="5">
        <v>0</v>
      </c>
      <c r="ABM26" s="5">
        <f t="shared" si="108"/>
        <v>0</v>
      </c>
      <c r="ABN26" s="9"/>
      <c r="ABO26" s="1">
        <v>20</v>
      </c>
      <c r="ABP26" s="2" t="s">
        <v>23</v>
      </c>
      <c r="ABQ26" s="5">
        <v>0</v>
      </c>
      <c r="ABR26" s="5">
        <v>0</v>
      </c>
      <c r="ABS26" s="5">
        <v>0</v>
      </c>
      <c r="ABT26" s="5">
        <f t="shared" si="109"/>
        <v>0</v>
      </c>
      <c r="ABU26" s="9"/>
      <c r="ABV26" s="1">
        <v>20</v>
      </c>
      <c r="ABW26" s="2" t="s">
        <v>23</v>
      </c>
      <c r="ABX26" s="5">
        <v>0</v>
      </c>
      <c r="ABY26" s="5">
        <f t="shared" si="0"/>
        <v>6271525.8203335125</v>
      </c>
      <c r="ABZ26" s="5">
        <f t="shared" si="1"/>
        <v>140000</v>
      </c>
      <c r="ACA26" s="5">
        <f t="shared" si="2"/>
        <v>6411525.8203335125</v>
      </c>
      <c r="ACB26" s="9"/>
    </row>
    <row r="27" spans="1:756" ht="16.5" hidden="1">
      <c r="A27" s="1">
        <v>21</v>
      </c>
      <c r="B27" s="2" t="s">
        <v>24</v>
      </c>
      <c r="C27" s="5">
        <v>0</v>
      </c>
      <c r="D27" s="5">
        <v>0</v>
      </c>
      <c r="E27" s="5">
        <v>0</v>
      </c>
      <c r="F27" s="5">
        <f t="shared" si="3"/>
        <v>0</v>
      </c>
      <c r="G27" s="9"/>
      <c r="H27" s="1">
        <v>21</v>
      </c>
      <c r="I27" s="2" t="s">
        <v>24</v>
      </c>
      <c r="J27" s="5">
        <v>1</v>
      </c>
      <c r="K27" s="5">
        <v>739104</v>
      </c>
      <c r="L27" s="5">
        <v>0</v>
      </c>
      <c r="M27" s="5">
        <f t="shared" si="4"/>
        <v>739104</v>
      </c>
      <c r="N27" s="9"/>
      <c r="O27" s="1">
        <v>21</v>
      </c>
      <c r="P27" s="2" t="s">
        <v>24</v>
      </c>
      <c r="Q27" s="5">
        <v>7</v>
      </c>
      <c r="R27" s="5">
        <v>1448832</v>
      </c>
      <c r="S27" s="5">
        <v>0</v>
      </c>
      <c r="T27" s="5">
        <f t="shared" si="5"/>
        <v>1448832</v>
      </c>
      <c r="U27" s="9"/>
      <c r="V27" s="1">
        <v>21</v>
      </c>
      <c r="W27" s="2" t="s">
        <v>24</v>
      </c>
      <c r="X27" s="5">
        <v>0</v>
      </c>
      <c r="Y27" s="5">
        <v>14100</v>
      </c>
      <c r="Z27" s="5">
        <v>0</v>
      </c>
      <c r="AA27" s="5">
        <f t="shared" si="6"/>
        <v>14100</v>
      </c>
      <c r="AB27" s="9"/>
      <c r="AC27" s="1">
        <v>21</v>
      </c>
      <c r="AD27" s="2" t="s">
        <v>24</v>
      </c>
      <c r="AE27" s="5">
        <v>0</v>
      </c>
      <c r="AF27" s="5">
        <v>0</v>
      </c>
      <c r="AG27" s="5">
        <v>0</v>
      </c>
      <c r="AH27" s="5">
        <f t="shared" si="7"/>
        <v>0</v>
      </c>
      <c r="AI27" s="9"/>
      <c r="AJ27" s="1">
        <v>21</v>
      </c>
      <c r="AK27" s="2" t="s">
        <v>24</v>
      </c>
      <c r="AL27" s="5"/>
      <c r="AM27" s="5">
        <v>0</v>
      </c>
      <c r="AN27" s="5">
        <v>0</v>
      </c>
      <c r="AO27" s="5">
        <f t="shared" si="8"/>
        <v>0</v>
      </c>
      <c r="AP27" s="9"/>
      <c r="AQ27" s="1">
        <v>21</v>
      </c>
      <c r="AR27" s="2" t="s">
        <v>24</v>
      </c>
      <c r="AS27" s="5">
        <v>0</v>
      </c>
      <c r="AT27" s="5">
        <v>0</v>
      </c>
      <c r="AU27" s="5">
        <v>0</v>
      </c>
      <c r="AV27" s="5">
        <f t="shared" si="9"/>
        <v>0</v>
      </c>
      <c r="AW27" s="9"/>
      <c r="AX27" s="1">
        <v>21</v>
      </c>
      <c r="AY27" s="2" t="s">
        <v>24</v>
      </c>
      <c r="AZ27" s="5">
        <v>3</v>
      </c>
      <c r="BA27" s="5">
        <v>596700</v>
      </c>
      <c r="BB27" s="5">
        <v>0</v>
      </c>
      <c r="BC27" s="5">
        <f t="shared" si="10"/>
        <v>596700</v>
      </c>
      <c r="BD27" s="9"/>
      <c r="BE27" s="1">
        <v>21</v>
      </c>
      <c r="BF27" s="2" t="s">
        <v>24</v>
      </c>
      <c r="BG27" s="5">
        <v>0</v>
      </c>
      <c r="BH27" s="5">
        <v>0</v>
      </c>
      <c r="BI27" s="5">
        <v>0</v>
      </c>
      <c r="BJ27" s="5">
        <f t="shared" si="11"/>
        <v>0</v>
      </c>
      <c r="BK27" s="9"/>
      <c r="BL27" s="1">
        <v>21</v>
      </c>
      <c r="BM27" s="2" t="s">
        <v>24</v>
      </c>
      <c r="BN27" s="5">
        <v>0</v>
      </c>
      <c r="BO27" s="5">
        <v>0</v>
      </c>
      <c r="BP27" s="5">
        <v>0</v>
      </c>
      <c r="BQ27" s="5">
        <f t="shared" si="12"/>
        <v>0</v>
      </c>
      <c r="BR27" s="9"/>
      <c r="BS27" s="1">
        <v>21</v>
      </c>
      <c r="BT27" s="2" t="s">
        <v>24</v>
      </c>
      <c r="BU27" s="5">
        <v>0</v>
      </c>
      <c r="BV27" s="5">
        <v>0</v>
      </c>
      <c r="BW27" s="5">
        <v>0</v>
      </c>
      <c r="BX27" s="5">
        <f t="shared" si="13"/>
        <v>0</v>
      </c>
      <c r="BY27" s="9"/>
      <c r="BZ27" s="1">
        <v>21</v>
      </c>
      <c r="CA27" s="2" t="s">
        <v>24</v>
      </c>
      <c r="CB27" s="5">
        <v>0</v>
      </c>
      <c r="CC27" s="5">
        <v>0</v>
      </c>
      <c r="CD27" s="5">
        <v>0</v>
      </c>
      <c r="CE27" s="5">
        <f t="shared" si="14"/>
        <v>0</v>
      </c>
      <c r="CF27" s="9"/>
      <c r="CG27" s="1">
        <v>21</v>
      </c>
      <c r="CH27" s="2" t="s">
        <v>24</v>
      </c>
      <c r="CI27" s="5">
        <v>0</v>
      </c>
      <c r="CJ27" s="5">
        <v>0</v>
      </c>
      <c r="CK27" s="5">
        <v>0</v>
      </c>
      <c r="CL27" s="5">
        <f t="shared" si="15"/>
        <v>0</v>
      </c>
      <c r="CM27" s="9"/>
      <c r="CN27" s="1">
        <v>21</v>
      </c>
      <c r="CO27" s="2" t="s">
        <v>24</v>
      </c>
      <c r="CP27" s="5">
        <v>0</v>
      </c>
      <c r="CQ27" s="5">
        <v>0</v>
      </c>
      <c r="CR27" s="5">
        <v>0</v>
      </c>
      <c r="CS27" s="5">
        <f t="shared" si="16"/>
        <v>0</v>
      </c>
      <c r="CT27" s="9"/>
      <c r="CU27" s="1">
        <v>21</v>
      </c>
      <c r="CV27" s="2" t="s">
        <v>24</v>
      </c>
      <c r="CW27" s="5">
        <v>0</v>
      </c>
      <c r="CX27" s="5">
        <v>0</v>
      </c>
      <c r="CY27" s="5">
        <v>0</v>
      </c>
      <c r="CZ27" s="5">
        <f t="shared" si="17"/>
        <v>0</v>
      </c>
      <c r="DA27" s="9"/>
      <c r="DB27" s="1">
        <v>21</v>
      </c>
      <c r="DC27" s="2" t="s">
        <v>24</v>
      </c>
      <c r="DD27" s="5">
        <v>14</v>
      </c>
      <c r="DE27" s="5">
        <v>1031100</v>
      </c>
      <c r="DF27" s="5">
        <v>0</v>
      </c>
      <c r="DG27" s="5">
        <f t="shared" si="18"/>
        <v>1031100</v>
      </c>
      <c r="DH27" s="9"/>
      <c r="DI27" s="1">
        <v>21</v>
      </c>
      <c r="DJ27" s="2" t="s">
        <v>24</v>
      </c>
      <c r="DK27" s="5">
        <v>0</v>
      </c>
      <c r="DL27" s="5">
        <v>0</v>
      </c>
      <c r="DM27" s="5">
        <v>0</v>
      </c>
      <c r="DN27" s="5">
        <f t="shared" si="19"/>
        <v>0</v>
      </c>
      <c r="DO27" s="9"/>
      <c r="DP27" s="1">
        <v>21</v>
      </c>
      <c r="DQ27" s="2" t="s">
        <v>24</v>
      </c>
      <c r="DR27" s="5">
        <v>1</v>
      </c>
      <c r="DS27" s="5">
        <v>23600</v>
      </c>
      <c r="DT27" s="5">
        <v>0</v>
      </c>
      <c r="DU27" s="5">
        <f t="shared" si="20"/>
        <v>23600</v>
      </c>
      <c r="DV27" s="9"/>
      <c r="DW27" s="1">
        <v>21</v>
      </c>
      <c r="DX27" s="2" t="s">
        <v>24</v>
      </c>
      <c r="DY27" s="5">
        <v>1</v>
      </c>
      <c r="DZ27" s="5">
        <v>192500</v>
      </c>
      <c r="EA27" s="5">
        <v>0</v>
      </c>
      <c r="EB27" s="5">
        <f t="shared" si="21"/>
        <v>192500</v>
      </c>
      <c r="EC27" s="9"/>
      <c r="ED27" s="1">
        <v>21</v>
      </c>
      <c r="EE27" s="2" t="s">
        <v>24</v>
      </c>
      <c r="EF27" s="5">
        <v>4408</v>
      </c>
      <c r="EG27" s="5">
        <v>149700</v>
      </c>
      <c r="EH27" s="5">
        <v>0</v>
      </c>
      <c r="EI27" s="5">
        <f t="shared" si="22"/>
        <v>149700</v>
      </c>
      <c r="EJ27" s="9"/>
      <c r="EK27" s="1">
        <v>21</v>
      </c>
      <c r="EL27" s="2" t="s">
        <v>24</v>
      </c>
      <c r="EM27" s="5">
        <v>22</v>
      </c>
      <c r="EN27" s="5">
        <v>113500</v>
      </c>
      <c r="EO27" s="5">
        <v>0</v>
      </c>
      <c r="EP27" s="5">
        <f t="shared" si="23"/>
        <v>113500</v>
      </c>
      <c r="EQ27" s="9"/>
      <c r="ER27" s="1">
        <v>21</v>
      </c>
      <c r="ES27" s="2" t="s">
        <v>24</v>
      </c>
      <c r="ET27" s="5">
        <v>24</v>
      </c>
      <c r="EU27" s="5">
        <v>123000</v>
      </c>
      <c r="EV27" s="5">
        <v>0</v>
      </c>
      <c r="EW27" s="5">
        <f t="shared" si="24"/>
        <v>123000</v>
      </c>
      <c r="EX27" s="9"/>
      <c r="EY27" s="1">
        <v>21</v>
      </c>
      <c r="EZ27" s="2" t="s">
        <v>24</v>
      </c>
      <c r="FA27" s="5">
        <v>0</v>
      </c>
      <c r="FB27" s="5">
        <v>0</v>
      </c>
      <c r="FC27" s="5">
        <v>0</v>
      </c>
      <c r="FD27" s="5">
        <f t="shared" si="25"/>
        <v>0</v>
      </c>
      <c r="FE27" s="9"/>
      <c r="FF27" s="1">
        <v>21</v>
      </c>
      <c r="FG27" s="2" t="s">
        <v>24</v>
      </c>
      <c r="FH27" s="5">
        <v>0</v>
      </c>
      <c r="FI27" s="5">
        <v>0</v>
      </c>
      <c r="FJ27" s="5">
        <v>0</v>
      </c>
      <c r="FK27" s="5">
        <f t="shared" si="26"/>
        <v>0</v>
      </c>
      <c r="FL27" s="9"/>
      <c r="FM27" s="1">
        <v>21</v>
      </c>
      <c r="FN27" s="2" t="s">
        <v>24</v>
      </c>
      <c r="FO27" s="5">
        <v>0</v>
      </c>
      <c r="FP27" s="5">
        <v>0</v>
      </c>
      <c r="FQ27" s="5">
        <v>0</v>
      </c>
      <c r="FR27" s="5">
        <f t="shared" si="27"/>
        <v>0</v>
      </c>
      <c r="FS27" s="9"/>
      <c r="FT27" s="1">
        <v>21</v>
      </c>
      <c r="FU27" s="2" t="s">
        <v>24</v>
      </c>
      <c r="FV27" s="5">
        <v>0</v>
      </c>
      <c r="FW27" s="5">
        <v>0</v>
      </c>
      <c r="FX27" s="5">
        <v>0</v>
      </c>
      <c r="FY27" s="5">
        <f t="shared" si="28"/>
        <v>0</v>
      </c>
      <c r="FZ27" s="9"/>
      <c r="GA27" s="1">
        <v>21</v>
      </c>
      <c r="GB27" s="2" t="s">
        <v>24</v>
      </c>
      <c r="GC27" s="5">
        <v>1</v>
      </c>
      <c r="GD27" s="5">
        <v>90200</v>
      </c>
      <c r="GE27" s="5">
        <v>0</v>
      </c>
      <c r="GF27" s="5">
        <f t="shared" si="29"/>
        <v>90200</v>
      </c>
      <c r="GG27" s="9"/>
      <c r="GH27" s="1">
        <v>21</v>
      </c>
      <c r="GI27" s="2" t="s">
        <v>24</v>
      </c>
      <c r="GJ27" s="5">
        <v>1</v>
      </c>
      <c r="GK27" s="5">
        <v>68100</v>
      </c>
      <c r="GL27" s="5">
        <v>0</v>
      </c>
      <c r="GM27" s="5">
        <f t="shared" si="30"/>
        <v>68100</v>
      </c>
      <c r="GN27" s="9"/>
      <c r="GO27" s="1">
        <v>21</v>
      </c>
      <c r="GP27" s="2" t="s">
        <v>24</v>
      </c>
      <c r="GQ27" s="5">
        <v>0</v>
      </c>
      <c r="GR27" s="5">
        <v>0</v>
      </c>
      <c r="GS27" s="5">
        <v>0</v>
      </c>
      <c r="GT27" s="5">
        <f t="shared" si="31"/>
        <v>0</v>
      </c>
      <c r="GU27" s="9"/>
      <c r="GV27" s="1">
        <v>21</v>
      </c>
      <c r="GW27" s="2" t="s">
        <v>24</v>
      </c>
      <c r="GX27" s="5">
        <v>0</v>
      </c>
      <c r="GY27" s="5">
        <v>0</v>
      </c>
      <c r="GZ27" s="5">
        <v>0</v>
      </c>
      <c r="HA27" s="5">
        <f t="shared" si="32"/>
        <v>0</v>
      </c>
      <c r="HB27" s="9"/>
      <c r="HC27" s="1">
        <v>21</v>
      </c>
      <c r="HD27" s="2" t="s">
        <v>24</v>
      </c>
      <c r="HE27" s="5">
        <v>1</v>
      </c>
      <c r="HF27" s="5">
        <v>139900</v>
      </c>
      <c r="HG27" s="5">
        <v>0</v>
      </c>
      <c r="HH27" s="5">
        <f t="shared" si="33"/>
        <v>139900</v>
      </c>
      <c r="HI27" s="9"/>
      <c r="HJ27" s="1">
        <v>21</v>
      </c>
      <c r="HK27" s="2" t="s">
        <v>24</v>
      </c>
      <c r="HL27" s="5">
        <v>0</v>
      </c>
      <c r="HM27" s="5">
        <v>471050</v>
      </c>
      <c r="HN27" s="5">
        <v>0</v>
      </c>
      <c r="HO27" s="5">
        <f t="shared" si="34"/>
        <v>471050</v>
      </c>
      <c r="HP27" s="9"/>
      <c r="HQ27" s="1">
        <v>21</v>
      </c>
      <c r="HR27" s="2" t="s">
        <v>24</v>
      </c>
      <c r="HS27" s="5">
        <v>0</v>
      </c>
      <c r="HT27" s="5">
        <v>0</v>
      </c>
      <c r="HU27" s="5">
        <v>0</v>
      </c>
      <c r="HV27" s="5">
        <f t="shared" si="35"/>
        <v>0</v>
      </c>
      <c r="HW27" s="9"/>
      <c r="HX27" s="1">
        <v>21</v>
      </c>
      <c r="HY27" s="2" t="s">
        <v>24</v>
      </c>
      <c r="HZ27" s="5">
        <v>1</v>
      </c>
      <c r="IA27" s="5">
        <v>10000</v>
      </c>
      <c r="IB27" s="5">
        <v>0</v>
      </c>
      <c r="IC27" s="5">
        <f t="shared" si="36"/>
        <v>10000</v>
      </c>
      <c r="ID27" s="9"/>
      <c r="IE27" s="1">
        <v>21</v>
      </c>
      <c r="IF27" s="2" t="s">
        <v>24</v>
      </c>
      <c r="IG27" s="5">
        <v>0</v>
      </c>
      <c r="IH27" s="5">
        <v>37500</v>
      </c>
      <c r="II27" s="5">
        <v>0</v>
      </c>
      <c r="IJ27" s="5">
        <f t="shared" si="37"/>
        <v>37500</v>
      </c>
      <c r="IK27" s="9"/>
      <c r="IL27" s="1">
        <v>21</v>
      </c>
      <c r="IM27" s="2" t="s">
        <v>24</v>
      </c>
      <c r="IN27" s="5">
        <v>21</v>
      </c>
      <c r="IO27" s="5">
        <v>210000</v>
      </c>
      <c r="IP27" s="5">
        <v>0</v>
      </c>
      <c r="IQ27" s="5">
        <f t="shared" si="38"/>
        <v>210000</v>
      </c>
      <c r="IR27" s="9"/>
      <c r="IS27" s="1">
        <v>21</v>
      </c>
      <c r="IT27" s="2" t="s">
        <v>24</v>
      </c>
      <c r="IU27" s="5">
        <v>1</v>
      </c>
      <c r="IV27" s="5">
        <v>42000</v>
      </c>
      <c r="IW27" s="5">
        <v>0</v>
      </c>
      <c r="IX27" s="5">
        <f t="shared" si="39"/>
        <v>42000</v>
      </c>
      <c r="IY27" s="9"/>
      <c r="IZ27" s="1">
        <v>21</v>
      </c>
      <c r="JA27" s="2" t="s">
        <v>24</v>
      </c>
      <c r="JB27" s="5">
        <v>0</v>
      </c>
      <c r="JC27" s="5">
        <v>0</v>
      </c>
      <c r="JD27" s="5">
        <v>0</v>
      </c>
      <c r="JE27" s="5">
        <f t="shared" si="40"/>
        <v>0</v>
      </c>
      <c r="JF27" s="9"/>
      <c r="JG27" s="1">
        <v>21</v>
      </c>
      <c r="JH27" s="2" t="s">
        <v>24</v>
      </c>
      <c r="JI27" s="5">
        <v>0</v>
      </c>
      <c r="JJ27" s="5">
        <v>0</v>
      </c>
      <c r="JK27" s="5">
        <v>0</v>
      </c>
      <c r="JL27" s="5">
        <f t="shared" si="41"/>
        <v>0</v>
      </c>
      <c r="JM27" s="9"/>
      <c r="JN27" s="1">
        <v>21</v>
      </c>
      <c r="JO27" s="2" t="s">
        <v>24</v>
      </c>
      <c r="JP27" s="5">
        <v>0</v>
      </c>
      <c r="JQ27" s="5">
        <v>0</v>
      </c>
      <c r="JR27" s="5">
        <v>0</v>
      </c>
      <c r="JS27" s="5">
        <f t="shared" si="42"/>
        <v>0</v>
      </c>
      <c r="JT27" s="9"/>
      <c r="JU27" s="1">
        <v>21</v>
      </c>
      <c r="JV27" s="2" t="s">
        <v>24</v>
      </c>
      <c r="JW27" s="5">
        <v>0</v>
      </c>
      <c r="JX27" s="5">
        <v>0</v>
      </c>
      <c r="JY27" s="5">
        <v>0</v>
      </c>
      <c r="JZ27" s="5">
        <f t="shared" si="43"/>
        <v>0</v>
      </c>
      <c r="KA27" s="9"/>
      <c r="KB27" s="1">
        <v>21</v>
      </c>
      <c r="KC27" s="2" t="s">
        <v>24</v>
      </c>
      <c r="KD27" s="5">
        <v>0</v>
      </c>
      <c r="KE27" s="5">
        <v>0</v>
      </c>
      <c r="KF27" s="5">
        <v>0</v>
      </c>
      <c r="KG27" s="5">
        <f t="shared" si="44"/>
        <v>0</v>
      </c>
      <c r="KH27" s="9"/>
      <c r="KI27" s="1">
        <v>21</v>
      </c>
      <c r="KJ27" s="2" t="s">
        <v>24</v>
      </c>
      <c r="KK27" s="5">
        <v>0</v>
      </c>
      <c r="KL27" s="5">
        <v>0</v>
      </c>
      <c r="KM27" s="5">
        <v>0</v>
      </c>
      <c r="KN27" s="5">
        <f t="shared" si="45"/>
        <v>0</v>
      </c>
      <c r="KO27" s="9"/>
      <c r="KP27" s="1">
        <v>21</v>
      </c>
      <c r="KQ27" s="2" t="s">
        <v>24</v>
      </c>
      <c r="KR27" s="5">
        <v>4</v>
      </c>
      <c r="KS27" s="5">
        <v>130000</v>
      </c>
      <c r="KT27" s="5">
        <v>0</v>
      </c>
      <c r="KU27" s="5">
        <f t="shared" si="46"/>
        <v>130000</v>
      </c>
      <c r="KV27" s="9"/>
      <c r="KW27" s="1">
        <v>21</v>
      </c>
      <c r="KX27" s="2" t="s">
        <v>24</v>
      </c>
      <c r="KY27" s="5">
        <v>4</v>
      </c>
      <c r="KZ27" s="5">
        <v>130000</v>
      </c>
      <c r="LA27" s="5">
        <v>0</v>
      </c>
      <c r="LB27" s="5">
        <f t="shared" si="47"/>
        <v>130000</v>
      </c>
      <c r="LC27" s="9"/>
      <c r="LD27" s="1">
        <v>21</v>
      </c>
      <c r="LE27" s="2" t="s">
        <v>24</v>
      </c>
      <c r="LF27" s="5">
        <v>3</v>
      </c>
      <c r="LG27" s="5">
        <v>405000</v>
      </c>
      <c r="LH27" s="5">
        <v>0</v>
      </c>
      <c r="LI27" s="5">
        <f t="shared" si="48"/>
        <v>405000</v>
      </c>
      <c r="LJ27" s="9"/>
      <c r="LK27" s="1">
        <v>21</v>
      </c>
      <c r="LL27" s="2" t="s">
        <v>24</v>
      </c>
      <c r="LM27" s="5">
        <v>1</v>
      </c>
      <c r="LN27" s="5">
        <v>38500</v>
      </c>
      <c r="LO27" s="5">
        <v>0</v>
      </c>
      <c r="LP27" s="5">
        <f t="shared" si="49"/>
        <v>38500</v>
      </c>
      <c r="LQ27" s="9"/>
      <c r="LR27" s="1">
        <v>21</v>
      </c>
      <c r="LS27" s="2" t="s">
        <v>24</v>
      </c>
      <c r="LT27" s="5">
        <v>2</v>
      </c>
      <c r="LU27" s="5">
        <v>20000</v>
      </c>
      <c r="LV27" s="5">
        <v>0</v>
      </c>
      <c r="LW27" s="5">
        <f t="shared" si="50"/>
        <v>20000</v>
      </c>
      <c r="LX27" s="9"/>
      <c r="LY27" s="1">
        <v>21</v>
      </c>
      <c r="LZ27" s="2" t="s">
        <v>24</v>
      </c>
      <c r="MA27" s="5">
        <v>0</v>
      </c>
      <c r="MB27" s="5">
        <v>0</v>
      </c>
      <c r="MC27" s="5">
        <v>0</v>
      </c>
      <c r="MD27" s="5">
        <f t="shared" si="51"/>
        <v>0</v>
      </c>
      <c r="ME27" s="9"/>
      <c r="MF27" s="1">
        <v>21</v>
      </c>
      <c r="MG27" s="2" t="s">
        <v>24</v>
      </c>
      <c r="MH27" s="5">
        <v>0</v>
      </c>
      <c r="MI27" s="5">
        <v>0</v>
      </c>
      <c r="MJ27" s="5">
        <v>0</v>
      </c>
      <c r="MK27" s="5">
        <f t="shared" si="52"/>
        <v>0</v>
      </c>
      <c r="ML27" s="9"/>
      <c r="MM27" s="1">
        <v>21</v>
      </c>
      <c r="MN27" s="2" t="s">
        <v>24</v>
      </c>
      <c r="MO27" s="5">
        <v>0</v>
      </c>
      <c r="MP27" s="5">
        <v>0</v>
      </c>
      <c r="MQ27" s="5">
        <v>0</v>
      </c>
      <c r="MR27" s="5">
        <f t="shared" si="53"/>
        <v>0</v>
      </c>
      <c r="MS27" s="9"/>
      <c r="MT27" s="1">
        <v>21</v>
      </c>
      <c r="MU27" s="2" t="s">
        <v>24</v>
      </c>
      <c r="MV27" s="5">
        <v>0</v>
      </c>
      <c r="MW27" s="5">
        <v>0</v>
      </c>
      <c r="MX27" s="5">
        <v>0</v>
      </c>
      <c r="MY27" s="5">
        <f t="shared" si="54"/>
        <v>0</v>
      </c>
      <c r="MZ27" s="9"/>
      <c r="NA27" s="1">
        <v>21</v>
      </c>
      <c r="NB27" s="2" t="s">
        <v>24</v>
      </c>
      <c r="NC27" s="5">
        <v>7</v>
      </c>
      <c r="ND27" s="5">
        <v>41562.5</v>
      </c>
      <c r="NE27" s="5">
        <v>0</v>
      </c>
      <c r="NF27" s="5">
        <f t="shared" si="55"/>
        <v>41562.5</v>
      </c>
      <c r="NG27" s="9"/>
      <c r="NH27" s="1">
        <v>21</v>
      </c>
      <c r="NI27" s="2" t="s">
        <v>24</v>
      </c>
      <c r="NJ27" s="5">
        <v>144</v>
      </c>
      <c r="NK27" s="5">
        <v>230446.47660032305</v>
      </c>
      <c r="NL27" s="5">
        <v>0</v>
      </c>
      <c r="NM27" s="5">
        <f t="shared" si="56"/>
        <v>230446.47660032305</v>
      </c>
      <c r="NN27" s="9"/>
      <c r="NO27" s="1">
        <v>21</v>
      </c>
      <c r="NP27" s="2" t="s">
        <v>24</v>
      </c>
      <c r="NQ27" s="5">
        <v>6</v>
      </c>
      <c r="NR27" s="5">
        <v>134800</v>
      </c>
      <c r="NS27" s="5">
        <v>0</v>
      </c>
      <c r="NT27" s="5">
        <f t="shared" si="57"/>
        <v>134800</v>
      </c>
      <c r="NU27" s="9"/>
      <c r="NV27" s="1">
        <v>21</v>
      </c>
      <c r="NW27" s="2" t="s">
        <v>24</v>
      </c>
      <c r="NX27" s="5">
        <v>0</v>
      </c>
      <c r="NY27" s="5">
        <v>0</v>
      </c>
      <c r="NZ27" s="5">
        <v>0</v>
      </c>
      <c r="OA27" s="5">
        <f t="shared" si="58"/>
        <v>0</v>
      </c>
      <c r="OB27" s="9"/>
      <c r="OC27" s="1">
        <v>21</v>
      </c>
      <c r="OD27" s="2" t="s">
        <v>24</v>
      </c>
      <c r="OE27" s="5">
        <v>5</v>
      </c>
      <c r="OF27" s="5">
        <v>62500</v>
      </c>
      <c r="OG27" s="5">
        <v>0</v>
      </c>
      <c r="OH27" s="5">
        <f t="shared" si="59"/>
        <v>62500</v>
      </c>
      <c r="OI27" s="9"/>
      <c r="OJ27" s="1">
        <v>21</v>
      </c>
      <c r="OK27" s="2" t="s">
        <v>24</v>
      </c>
      <c r="OL27" s="5">
        <v>19.333333333333332</v>
      </c>
      <c r="OM27" s="5">
        <v>175400</v>
      </c>
      <c r="ON27" s="5">
        <v>0</v>
      </c>
      <c r="OO27" s="5">
        <f t="shared" si="60"/>
        <v>175400</v>
      </c>
      <c r="OP27" s="9"/>
      <c r="OQ27" s="1">
        <v>21</v>
      </c>
      <c r="OR27" s="2" t="s">
        <v>24</v>
      </c>
      <c r="OS27" s="5">
        <v>0</v>
      </c>
      <c r="OT27" s="5">
        <v>0</v>
      </c>
      <c r="OU27" s="5">
        <v>0</v>
      </c>
      <c r="OV27" s="5">
        <f t="shared" si="61"/>
        <v>0</v>
      </c>
      <c r="OW27" s="9"/>
      <c r="OX27" s="1">
        <v>21</v>
      </c>
      <c r="OY27" s="2" t="s">
        <v>24</v>
      </c>
      <c r="OZ27" s="5">
        <v>0</v>
      </c>
      <c r="PA27" s="5">
        <v>0</v>
      </c>
      <c r="PB27" s="5">
        <v>0</v>
      </c>
      <c r="PC27" s="5">
        <f t="shared" si="62"/>
        <v>0</v>
      </c>
      <c r="PD27" s="9"/>
      <c r="PE27" s="1">
        <v>21</v>
      </c>
      <c r="PF27" s="2" t="s">
        <v>24</v>
      </c>
      <c r="PG27" s="5">
        <v>0</v>
      </c>
      <c r="PH27" s="5">
        <v>0</v>
      </c>
      <c r="PI27" s="5">
        <v>0</v>
      </c>
      <c r="PJ27" s="5">
        <f t="shared" si="63"/>
        <v>0</v>
      </c>
      <c r="PK27" s="9"/>
      <c r="PL27" s="1">
        <v>21</v>
      </c>
      <c r="PM27" s="2" t="s">
        <v>24</v>
      </c>
      <c r="PN27" s="5">
        <v>0</v>
      </c>
      <c r="PO27" s="5">
        <v>342351</v>
      </c>
      <c r="PP27" s="5">
        <v>0</v>
      </c>
      <c r="PQ27" s="5">
        <f t="shared" si="64"/>
        <v>342351</v>
      </c>
      <c r="PR27" s="9"/>
      <c r="PS27" s="1">
        <v>21</v>
      </c>
      <c r="PT27" s="2" t="s">
        <v>24</v>
      </c>
      <c r="PU27" s="5">
        <v>1</v>
      </c>
      <c r="PV27" s="5">
        <v>7200</v>
      </c>
      <c r="PW27" s="5">
        <v>0</v>
      </c>
      <c r="PX27" s="5">
        <f t="shared" si="65"/>
        <v>7200</v>
      </c>
      <c r="PY27" s="9"/>
      <c r="PZ27" s="1">
        <v>21</v>
      </c>
      <c r="QA27" s="2" t="s">
        <v>24</v>
      </c>
      <c r="QB27" s="5">
        <v>0</v>
      </c>
      <c r="QC27" s="5">
        <v>0</v>
      </c>
      <c r="QD27" s="5">
        <v>0</v>
      </c>
      <c r="QE27" s="5">
        <f t="shared" si="66"/>
        <v>0</v>
      </c>
      <c r="QF27" s="9"/>
      <c r="QG27" s="1">
        <v>21</v>
      </c>
      <c r="QH27" s="2" t="s">
        <v>24</v>
      </c>
      <c r="QI27" s="5">
        <v>1</v>
      </c>
      <c r="QJ27" s="5">
        <v>5000</v>
      </c>
      <c r="QK27" s="5">
        <v>0</v>
      </c>
      <c r="QL27" s="5">
        <f t="shared" si="67"/>
        <v>5000</v>
      </c>
      <c r="QM27" s="9"/>
      <c r="QN27" s="1">
        <v>21</v>
      </c>
      <c r="QO27" s="2" t="s">
        <v>24</v>
      </c>
      <c r="QP27" s="5">
        <v>0</v>
      </c>
      <c r="QQ27" s="5">
        <v>0</v>
      </c>
      <c r="QR27" s="5">
        <v>0</v>
      </c>
      <c r="QS27" s="5">
        <f t="shared" si="68"/>
        <v>0</v>
      </c>
      <c r="QT27" s="9"/>
      <c r="QU27" s="1">
        <v>21</v>
      </c>
      <c r="QV27" s="2" t="s">
        <v>24</v>
      </c>
      <c r="QW27" s="5">
        <v>0</v>
      </c>
      <c r="QX27" s="5">
        <v>0</v>
      </c>
      <c r="QY27" s="5">
        <v>0</v>
      </c>
      <c r="QZ27" s="5">
        <f t="shared" si="69"/>
        <v>0</v>
      </c>
      <c r="RA27" s="9"/>
      <c r="RB27" s="1">
        <v>21</v>
      </c>
      <c r="RC27" s="2" t="s">
        <v>24</v>
      </c>
      <c r="RD27" s="5">
        <v>0</v>
      </c>
      <c r="RE27" s="5">
        <v>0</v>
      </c>
      <c r="RF27" s="5">
        <v>0</v>
      </c>
      <c r="RG27" s="5">
        <f t="shared" si="70"/>
        <v>0</v>
      </c>
      <c r="RH27" s="9"/>
      <c r="RI27" s="1">
        <v>21</v>
      </c>
      <c r="RJ27" s="2" t="s">
        <v>24</v>
      </c>
      <c r="RK27" s="5">
        <v>170</v>
      </c>
      <c r="RL27" s="5">
        <v>30940</v>
      </c>
      <c r="RM27" s="5">
        <v>0</v>
      </c>
      <c r="RN27" s="5">
        <f t="shared" si="71"/>
        <v>30940</v>
      </c>
      <c r="RO27" s="9"/>
      <c r="RP27" s="1">
        <v>21</v>
      </c>
      <c r="RQ27" s="2" t="s">
        <v>24</v>
      </c>
      <c r="RR27" s="5">
        <v>2</v>
      </c>
      <c r="RS27" s="5">
        <v>9900</v>
      </c>
      <c r="RT27" s="5">
        <v>0</v>
      </c>
      <c r="RU27" s="5">
        <f t="shared" si="72"/>
        <v>9900</v>
      </c>
      <c r="RV27" s="9"/>
      <c r="RW27" s="1">
        <v>21</v>
      </c>
      <c r="RX27" s="2" t="s">
        <v>24</v>
      </c>
      <c r="RY27" s="5">
        <v>0</v>
      </c>
      <c r="RZ27" s="5">
        <v>0</v>
      </c>
      <c r="SA27" s="5">
        <v>0</v>
      </c>
      <c r="SB27" s="5">
        <f t="shared" si="73"/>
        <v>0</v>
      </c>
      <c r="SC27" s="9"/>
      <c r="SD27" s="1">
        <v>21</v>
      </c>
      <c r="SE27" s="2" t="s">
        <v>24</v>
      </c>
      <c r="SF27" s="5">
        <v>0</v>
      </c>
      <c r="SG27" s="5">
        <v>90000</v>
      </c>
      <c r="SH27" s="5">
        <v>0</v>
      </c>
      <c r="SI27" s="5">
        <f t="shared" si="74"/>
        <v>90000</v>
      </c>
      <c r="SJ27" s="9"/>
      <c r="SK27" s="1">
        <v>21</v>
      </c>
      <c r="SL27" s="2" t="s">
        <v>24</v>
      </c>
      <c r="SM27" s="5">
        <v>0</v>
      </c>
      <c r="SN27" s="5">
        <v>0</v>
      </c>
      <c r="SO27" s="5">
        <v>0</v>
      </c>
      <c r="SP27" s="5">
        <f t="shared" si="75"/>
        <v>0</v>
      </c>
      <c r="SQ27" s="9"/>
      <c r="SR27" s="1">
        <v>21</v>
      </c>
      <c r="SS27" s="2" t="s">
        <v>24</v>
      </c>
      <c r="ST27" s="5">
        <v>0</v>
      </c>
      <c r="SU27" s="5">
        <v>0</v>
      </c>
      <c r="SV27" s="5">
        <v>0</v>
      </c>
      <c r="SW27" s="5">
        <f t="shared" si="76"/>
        <v>0</v>
      </c>
      <c r="SX27" s="9"/>
      <c r="SY27" s="1">
        <v>21</v>
      </c>
      <c r="SZ27" s="2" t="s">
        <v>24</v>
      </c>
      <c r="TA27" s="5">
        <v>0</v>
      </c>
      <c r="TB27" s="5">
        <v>0</v>
      </c>
      <c r="TC27" s="5">
        <v>0</v>
      </c>
      <c r="TD27" s="5">
        <f t="shared" si="77"/>
        <v>0</v>
      </c>
      <c r="TE27" s="9"/>
      <c r="TF27" s="1">
        <v>21</v>
      </c>
      <c r="TG27" s="2" t="s">
        <v>24</v>
      </c>
      <c r="TH27" s="5">
        <v>0</v>
      </c>
      <c r="TI27" s="5">
        <v>0</v>
      </c>
      <c r="TJ27" s="5">
        <v>0</v>
      </c>
      <c r="TK27" s="5">
        <f t="shared" si="78"/>
        <v>0</v>
      </c>
      <c r="TL27" s="9"/>
      <c r="TM27" s="1">
        <v>21</v>
      </c>
      <c r="TN27" s="2" t="s">
        <v>24</v>
      </c>
      <c r="TO27" s="5">
        <v>3</v>
      </c>
      <c r="TP27" s="5">
        <v>0</v>
      </c>
      <c r="TQ27" s="5">
        <v>140000</v>
      </c>
      <c r="TR27" s="5">
        <f t="shared" si="79"/>
        <v>140000</v>
      </c>
      <c r="TS27" s="9"/>
      <c r="TT27" s="1">
        <v>21</v>
      </c>
      <c r="TU27" s="2" t="s">
        <v>24</v>
      </c>
      <c r="TV27" s="5">
        <v>2</v>
      </c>
      <c r="TW27" s="5">
        <v>67800</v>
      </c>
      <c r="TX27" s="5">
        <v>0</v>
      </c>
      <c r="TY27" s="5">
        <f t="shared" si="80"/>
        <v>67800</v>
      </c>
      <c r="TZ27" s="9"/>
      <c r="UA27" s="1">
        <v>21</v>
      </c>
      <c r="UB27" s="2" t="s">
        <v>24</v>
      </c>
      <c r="UC27" s="5">
        <v>23</v>
      </c>
      <c r="UD27" s="5">
        <v>80500</v>
      </c>
      <c r="UE27" s="5">
        <v>0</v>
      </c>
      <c r="UF27" s="5">
        <f t="shared" si="81"/>
        <v>80500</v>
      </c>
      <c r="UG27" s="9"/>
      <c r="UH27" s="1">
        <v>21</v>
      </c>
      <c r="UI27" s="2" t="s">
        <v>24</v>
      </c>
      <c r="UJ27" s="5">
        <v>0</v>
      </c>
      <c r="UK27" s="5">
        <v>0</v>
      </c>
      <c r="UL27" s="5">
        <v>0</v>
      </c>
      <c r="UM27" s="5">
        <f t="shared" si="82"/>
        <v>0</v>
      </c>
      <c r="UN27" s="9"/>
      <c r="UO27" s="1">
        <v>21</v>
      </c>
      <c r="UP27" s="2" t="s">
        <v>24</v>
      </c>
      <c r="UQ27" s="5">
        <v>0</v>
      </c>
      <c r="UR27" s="5">
        <v>0</v>
      </c>
      <c r="US27" s="5">
        <v>0</v>
      </c>
      <c r="UT27" s="5">
        <f t="shared" si="83"/>
        <v>0</v>
      </c>
      <c r="UU27" s="9"/>
      <c r="UV27" s="1">
        <v>21</v>
      </c>
      <c r="UW27" s="2" t="s">
        <v>24</v>
      </c>
      <c r="UX27" s="5">
        <v>0</v>
      </c>
      <c r="UY27" s="5">
        <v>100000</v>
      </c>
      <c r="UZ27" s="5">
        <v>0</v>
      </c>
      <c r="VA27" s="5">
        <f t="shared" si="84"/>
        <v>100000</v>
      </c>
      <c r="VB27" s="9"/>
      <c r="VC27" s="1">
        <v>21</v>
      </c>
      <c r="VD27" s="2" t="s">
        <v>24</v>
      </c>
      <c r="VE27" s="5">
        <v>1</v>
      </c>
      <c r="VF27" s="5">
        <v>40000</v>
      </c>
      <c r="VG27" s="5">
        <v>0</v>
      </c>
      <c r="VH27" s="5">
        <f t="shared" si="85"/>
        <v>40000</v>
      </c>
      <c r="VI27" s="9"/>
      <c r="VJ27" s="1">
        <v>21</v>
      </c>
      <c r="VK27" s="2" t="s">
        <v>24</v>
      </c>
      <c r="VL27" s="5">
        <v>1</v>
      </c>
      <c r="VM27" s="5">
        <v>55000</v>
      </c>
      <c r="VN27" s="5">
        <v>0</v>
      </c>
      <c r="VO27" s="5">
        <f t="shared" si="86"/>
        <v>55000</v>
      </c>
      <c r="VP27" s="9"/>
      <c r="VQ27" s="1">
        <v>21</v>
      </c>
      <c r="VR27" s="2" t="s">
        <v>24</v>
      </c>
      <c r="VS27" s="5">
        <v>0</v>
      </c>
      <c r="VT27" s="5">
        <v>0</v>
      </c>
      <c r="VU27" s="5">
        <v>0</v>
      </c>
      <c r="VV27" s="5">
        <f t="shared" si="87"/>
        <v>0</v>
      </c>
      <c r="VW27" s="9"/>
      <c r="VX27" s="1">
        <v>21</v>
      </c>
      <c r="VY27" s="2" t="s">
        <v>24</v>
      </c>
      <c r="VZ27" s="5">
        <v>0</v>
      </c>
      <c r="WA27" s="5">
        <v>0</v>
      </c>
      <c r="WB27" s="5">
        <v>0</v>
      </c>
      <c r="WC27" s="5">
        <f t="shared" si="88"/>
        <v>0</v>
      </c>
      <c r="WD27" s="9"/>
      <c r="WE27" s="1">
        <v>21</v>
      </c>
      <c r="WF27" s="2" t="s">
        <v>24</v>
      </c>
      <c r="WG27" s="5">
        <v>0</v>
      </c>
      <c r="WH27" s="5">
        <v>0</v>
      </c>
      <c r="WI27" s="5">
        <v>0</v>
      </c>
      <c r="WJ27" s="5">
        <f t="shared" si="89"/>
        <v>0</v>
      </c>
      <c r="WK27" s="9"/>
      <c r="WL27" s="1">
        <v>21</v>
      </c>
      <c r="WM27" s="2" t="s">
        <v>24</v>
      </c>
      <c r="WN27" s="5">
        <v>1</v>
      </c>
      <c r="WO27" s="5">
        <v>50000</v>
      </c>
      <c r="WP27" s="5">
        <v>0</v>
      </c>
      <c r="WQ27" s="5">
        <f t="shared" si="90"/>
        <v>50000</v>
      </c>
      <c r="WR27" s="9"/>
      <c r="WS27" s="1">
        <v>21</v>
      </c>
      <c r="WT27" s="2" t="s">
        <v>24</v>
      </c>
      <c r="WU27" s="5">
        <v>0</v>
      </c>
      <c r="WV27" s="5">
        <v>0</v>
      </c>
      <c r="WW27" s="5">
        <v>0</v>
      </c>
      <c r="WX27" s="5">
        <f t="shared" si="91"/>
        <v>0</v>
      </c>
      <c r="WY27" s="9"/>
      <c r="WZ27" s="1">
        <v>21</v>
      </c>
      <c r="XA27" s="2" t="s">
        <v>24</v>
      </c>
      <c r="XB27" s="5">
        <v>0</v>
      </c>
      <c r="XC27" s="5">
        <v>0</v>
      </c>
      <c r="XD27" s="5">
        <v>0</v>
      </c>
      <c r="XE27" s="5">
        <f t="shared" si="92"/>
        <v>0</v>
      </c>
      <c r="XF27" s="9"/>
      <c r="XG27" s="1">
        <v>21</v>
      </c>
      <c r="XH27" s="2" t="s">
        <v>24</v>
      </c>
      <c r="XI27" s="5">
        <v>0</v>
      </c>
      <c r="XJ27" s="5">
        <v>0</v>
      </c>
      <c r="XK27" s="5">
        <v>0</v>
      </c>
      <c r="XL27" s="5">
        <f t="shared" si="93"/>
        <v>0</v>
      </c>
      <c r="XM27" s="9"/>
      <c r="XN27" s="1">
        <v>21</v>
      </c>
      <c r="XO27" s="2" t="s">
        <v>24</v>
      </c>
      <c r="XP27" s="5">
        <v>1</v>
      </c>
      <c r="XQ27" s="5">
        <v>25000</v>
      </c>
      <c r="XR27" s="5">
        <v>0</v>
      </c>
      <c r="XS27" s="5">
        <f t="shared" si="94"/>
        <v>25000</v>
      </c>
      <c r="XT27" s="9"/>
      <c r="XU27" s="1">
        <v>21</v>
      </c>
      <c r="XV27" s="2" t="s">
        <v>24</v>
      </c>
      <c r="XW27" s="5">
        <v>0</v>
      </c>
      <c r="XX27" s="5">
        <v>0</v>
      </c>
      <c r="XY27" s="5">
        <v>0</v>
      </c>
      <c r="XZ27" s="5">
        <f t="shared" si="95"/>
        <v>0</v>
      </c>
      <c r="YA27" s="9"/>
      <c r="YB27" s="1">
        <v>21</v>
      </c>
      <c r="YC27" s="2" t="s">
        <v>24</v>
      </c>
      <c r="YD27" s="5">
        <v>0</v>
      </c>
      <c r="YE27" s="5">
        <v>0</v>
      </c>
      <c r="YF27" s="5">
        <v>0</v>
      </c>
      <c r="YG27" s="5">
        <f t="shared" si="96"/>
        <v>0</v>
      </c>
      <c r="YH27" s="9"/>
      <c r="YI27" s="1">
        <v>21</v>
      </c>
      <c r="YJ27" s="2" t="s">
        <v>24</v>
      </c>
      <c r="YK27" s="5">
        <v>8326</v>
      </c>
      <c r="YL27" s="5">
        <v>416300</v>
      </c>
      <c r="YM27" s="5">
        <v>0</v>
      </c>
      <c r="YN27" s="5">
        <f t="shared" si="97"/>
        <v>416300</v>
      </c>
      <c r="YO27" s="9"/>
      <c r="YP27" s="1">
        <v>21</v>
      </c>
      <c r="YQ27" s="2" t="s">
        <v>24</v>
      </c>
      <c r="YR27" s="5">
        <v>0</v>
      </c>
      <c r="YS27" s="5">
        <v>0</v>
      </c>
      <c r="YT27" s="5">
        <v>0</v>
      </c>
      <c r="YU27" s="5">
        <f t="shared" si="98"/>
        <v>0</v>
      </c>
      <c r="YV27" s="9"/>
      <c r="YW27" s="1">
        <v>21</v>
      </c>
      <c r="YX27" s="2" t="s">
        <v>24</v>
      </c>
      <c r="YY27" s="5">
        <v>0</v>
      </c>
      <c r="YZ27" s="5">
        <v>0</v>
      </c>
      <c r="ZA27" s="5">
        <v>0</v>
      </c>
      <c r="ZB27" s="5">
        <f t="shared" si="99"/>
        <v>0</v>
      </c>
      <c r="ZC27" s="9"/>
      <c r="ZD27" s="1">
        <v>21</v>
      </c>
      <c r="ZE27" s="2" t="s">
        <v>24</v>
      </c>
      <c r="ZF27" s="5">
        <v>1</v>
      </c>
      <c r="ZG27" s="5">
        <v>40000</v>
      </c>
      <c r="ZH27" s="5">
        <v>0</v>
      </c>
      <c r="ZI27" s="5">
        <f t="shared" si="100"/>
        <v>40000</v>
      </c>
      <c r="ZJ27" s="9"/>
      <c r="ZK27" s="1">
        <v>21</v>
      </c>
      <c r="ZL27" s="2" t="s">
        <v>24</v>
      </c>
      <c r="ZM27" s="5">
        <v>0</v>
      </c>
      <c r="ZN27" s="5">
        <v>0</v>
      </c>
      <c r="ZO27" s="5">
        <v>0</v>
      </c>
      <c r="ZP27" s="5">
        <f t="shared" si="101"/>
        <v>0</v>
      </c>
      <c r="ZQ27" s="9"/>
      <c r="ZR27" s="1">
        <v>21</v>
      </c>
      <c r="ZS27" s="2" t="s">
        <v>24</v>
      </c>
      <c r="ZT27" s="5">
        <v>2</v>
      </c>
      <c r="ZU27" s="5">
        <v>50000</v>
      </c>
      <c r="ZV27" s="5">
        <v>0</v>
      </c>
      <c r="ZW27" s="5">
        <f t="shared" si="102"/>
        <v>50000</v>
      </c>
      <c r="ZX27" s="9"/>
      <c r="ZY27" s="1">
        <v>21</v>
      </c>
      <c r="ZZ27" s="2" t="s">
        <v>24</v>
      </c>
      <c r="AAA27" s="5">
        <v>20</v>
      </c>
      <c r="AAB27" s="5">
        <v>160480</v>
      </c>
      <c r="AAC27" s="5">
        <v>0</v>
      </c>
      <c r="AAD27" s="5">
        <f t="shared" si="103"/>
        <v>160480</v>
      </c>
      <c r="AAE27" s="9"/>
      <c r="AAF27" s="1">
        <v>21</v>
      </c>
      <c r="AAG27" s="2" t="s">
        <v>24</v>
      </c>
      <c r="AAH27" s="5">
        <v>0</v>
      </c>
      <c r="AAI27" s="5">
        <v>0</v>
      </c>
      <c r="AAJ27" s="5">
        <v>0</v>
      </c>
      <c r="AAK27" s="5">
        <f t="shared" si="104"/>
        <v>0</v>
      </c>
      <c r="AAL27" s="9"/>
      <c r="AAM27" s="1">
        <v>21</v>
      </c>
      <c r="AAN27" s="2" t="s">
        <v>24</v>
      </c>
      <c r="AAO27" s="5">
        <v>22</v>
      </c>
      <c r="AAP27" s="5">
        <v>396000</v>
      </c>
      <c r="AAQ27" s="5">
        <v>0</v>
      </c>
      <c r="AAR27" s="5">
        <f t="shared" si="105"/>
        <v>396000</v>
      </c>
      <c r="AAS27" s="9"/>
      <c r="AAT27" s="1">
        <v>21</v>
      </c>
      <c r="AAU27" s="2" t="s">
        <v>24</v>
      </c>
      <c r="AAV27" s="5">
        <v>0</v>
      </c>
      <c r="AAW27" s="5">
        <v>0</v>
      </c>
      <c r="AAX27" s="5">
        <v>0</v>
      </c>
      <c r="AAY27" s="5">
        <f t="shared" si="106"/>
        <v>0</v>
      </c>
      <c r="AAZ27" s="9"/>
      <c r="ABA27" s="1">
        <v>21</v>
      </c>
      <c r="ABB27" s="2" t="s">
        <v>24</v>
      </c>
      <c r="ABC27" s="5">
        <v>0</v>
      </c>
      <c r="ABD27" s="5">
        <v>0</v>
      </c>
      <c r="ABE27" s="5">
        <v>0</v>
      </c>
      <c r="ABF27" s="5">
        <f t="shared" si="107"/>
        <v>0</v>
      </c>
      <c r="ABG27" s="9"/>
      <c r="ABH27" s="1">
        <v>21</v>
      </c>
      <c r="ABI27" s="2" t="s">
        <v>24</v>
      </c>
      <c r="ABJ27" s="5">
        <v>0</v>
      </c>
      <c r="ABK27" s="5">
        <v>0</v>
      </c>
      <c r="ABL27" s="5">
        <v>0</v>
      </c>
      <c r="ABM27" s="5">
        <f t="shared" si="108"/>
        <v>0</v>
      </c>
      <c r="ABN27" s="9"/>
      <c r="ABO27" s="1">
        <v>21</v>
      </c>
      <c r="ABP27" s="2" t="s">
        <v>24</v>
      </c>
      <c r="ABQ27" s="5">
        <v>0</v>
      </c>
      <c r="ABR27" s="5">
        <v>0</v>
      </c>
      <c r="ABS27" s="5">
        <v>0</v>
      </c>
      <c r="ABT27" s="5">
        <f t="shared" si="109"/>
        <v>0</v>
      </c>
      <c r="ABU27" s="9"/>
      <c r="ABV27" s="1">
        <v>21</v>
      </c>
      <c r="ABW27" s="2" t="s">
        <v>24</v>
      </c>
      <c r="ABX27" s="5">
        <v>0</v>
      </c>
      <c r="ABY27" s="5">
        <f t="shared" si="0"/>
        <v>8835565.9766003229</v>
      </c>
      <c r="ABZ27" s="5">
        <f t="shared" si="1"/>
        <v>140000</v>
      </c>
      <c r="ACA27" s="5">
        <f t="shared" si="2"/>
        <v>8975565.9766003229</v>
      </c>
      <c r="ACB27" s="9"/>
    </row>
    <row r="28" spans="1:756" ht="16.5" hidden="1">
      <c r="A28" s="1">
        <v>22</v>
      </c>
      <c r="B28" s="2" t="s">
        <v>25</v>
      </c>
      <c r="C28" s="5">
        <v>0</v>
      </c>
      <c r="D28" s="5">
        <v>0</v>
      </c>
      <c r="E28" s="5">
        <v>0</v>
      </c>
      <c r="F28" s="5">
        <f t="shared" si="3"/>
        <v>0</v>
      </c>
      <c r="G28" s="9"/>
      <c r="H28" s="1">
        <v>22</v>
      </c>
      <c r="I28" s="2" t="s">
        <v>25</v>
      </c>
      <c r="J28" s="5">
        <v>1</v>
      </c>
      <c r="K28" s="5">
        <v>739104</v>
      </c>
      <c r="L28" s="5">
        <v>0</v>
      </c>
      <c r="M28" s="5">
        <f t="shared" si="4"/>
        <v>739104</v>
      </c>
      <c r="N28" s="9"/>
      <c r="O28" s="1">
        <v>22</v>
      </c>
      <c r="P28" s="2" t="s">
        <v>25</v>
      </c>
      <c r="Q28" s="5">
        <v>5</v>
      </c>
      <c r="R28" s="5">
        <v>670232</v>
      </c>
      <c r="S28" s="5">
        <v>0</v>
      </c>
      <c r="T28" s="5">
        <f t="shared" si="5"/>
        <v>670232</v>
      </c>
      <c r="U28" s="9"/>
      <c r="V28" s="1">
        <v>22</v>
      </c>
      <c r="W28" s="2" t="s">
        <v>25</v>
      </c>
      <c r="X28" s="5">
        <v>0</v>
      </c>
      <c r="Y28" s="5">
        <v>14100</v>
      </c>
      <c r="Z28" s="5">
        <v>0</v>
      </c>
      <c r="AA28" s="5">
        <f t="shared" si="6"/>
        <v>14100</v>
      </c>
      <c r="AB28" s="9"/>
      <c r="AC28" s="1">
        <v>22</v>
      </c>
      <c r="AD28" s="2" t="s">
        <v>25</v>
      </c>
      <c r="AE28" s="5">
        <v>0</v>
      </c>
      <c r="AF28" s="5">
        <v>0</v>
      </c>
      <c r="AG28" s="5">
        <v>0</v>
      </c>
      <c r="AH28" s="5">
        <f t="shared" si="7"/>
        <v>0</v>
      </c>
      <c r="AI28" s="9"/>
      <c r="AJ28" s="1">
        <v>22</v>
      </c>
      <c r="AK28" s="2" t="s">
        <v>25</v>
      </c>
      <c r="AL28" s="5"/>
      <c r="AM28" s="5">
        <v>0</v>
      </c>
      <c r="AN28" s="5">
        <v>0</v>
      </c>
      <c r="AO28" s="5">
        <f t="shared" si="8"/>
        <v>0</v>
      </c>
      <c r="AP28" s="9"/>
      <c r="AQ28" s="1">
        <v>22</v>
      </c>
      <c r="AR28" s="2" t="s">
        <v>25</v>
      </c>
      <c r="AS28" s="5">
        <v>0</v>
      </c>
      <c r="AT28" s="5">
        <v>0</v>
      </c>
      <c r="AU28" s="5">
        <v>0</v>
      </c>
      <c r="AV28" s="5">
        <f t="shared" si="9"/>
        <v>0</v>
      </c>
      <c r="AW28" s="9"/>
      <c r="AX28" s="1">
        <v>22</v>
      </c>
      <c r="AY28" s="2" t="s">
        <v>25</v>
      </c>
      <c r="AZ28" s="5">
        <v>2</v>
      </c>
      <c r="BA28" s="5">
        <v>397800</v>
      </c>
      <c r="BB28" s="5">
        <v>0</v>
      </c>
      <c r="BC28" s="5">
        <f t="shared" si="10"/>
        <v>397800</v>
      </c>
      <c r="BD28" s="9"/>
      <c r="BE28" s="1">
        <v>22</v>
      </c>
      <c r="BF28" s="2" t="s">
        <v>25</v>
      </c>
      <c r="BG28" s="5">
        <v>0</v>
      </c>
      <c r="BH28" s="5">
        <v>0</v>
      </c>
      <c r="BI28" s="5">
        <v>0</v>
      </c>
      <c r="BJ28" s="5">
        <f t="shared" si="11"/>
        <v>0</v>
      </c>
      <c r="BK28" s="9"/>
      <c r="BL28" s="1">
        <v>22</v>
      </c>
      <c r="BM28" s="2" t="s">
        <v>25</v>
      </c>
      <c r="BN28" s="5">
        <v>0</v>
      </c>
      <c r="BO28" s="5">
        <v>0</v>
      </c>
      <c r="BP28" s="5">
        <v>0</v>
      </c>
      <c r="BQ28" s="5">
        <f t="shared" si="12"/>
        <v>0</v>
      </c>
      <c r="BR28" s="9"/>
      <c r="BS28" s="1">
        <v>22</v>
      </c>
      <c r="BT28" s="2" t="s">
        <v>25</v>
      </c>
      <c r="BU28" s="5">
        <v>0</v>
      </c>
      <c r="BV28" s="5">
        <v>0</v>
      </c>
      <c r="BW28" s="5">
        <v>0</v>
      </c>
      <c r="BX28" s="5">
        <f t="shared" si="13"/>
        <v>0</v>
      </c>
      <c r="BY28" s="9"/>
      <c r="BZ28" s="1">
        <v>22</v>
      </c>
      <c r="CA28" s="2" t="s">
        <v>25</v>
      </c>
      <c r="CB28" s="5">
        <v>0</v>
      </c>
      <c r="CC28" s="5">
        <v>0</v>
      </c>
      <c r="CD28" s="5">
        <v>0</v>
      </c>
      <c r="CE28" s="5">
        <f t="shared" si="14"/>
        <v>0</v>
      </c>
      <c r="CF28" s="9"/>
      <c r="CG28" s="1">
        <v>22</v>
      </c>
      <c r="CH28" s="2" t="s">
        <v>25</v>
      </c>
      <c r="CI28" s="5">
        <v>0</v>
      </c>
      <c r="CJ28" s="5">
        <v>0</v>
      </c>
      <c r="CK28" s="5">
        <v>0</v>
      </c>
      <c r="CL28" s="5">
        <f t="shared" si="15"/>
        <v>0</v>
      </c>
      <c r="CM28" s="9"/>
      <c r="CN28" s="1">
        <v>22</v>
      </c>
      <c r="CO28" s="2" t="s">
        <v>25</v>
      </c>
      <c r="CP28" s="5">
        <v>0</v>
      </c>
      <c r="CQ28" s="5">
        <v>0</v>
      </c>
      <c r="CR28" s="5">
        <v>0</v>
      </c>
      <c r="CS28" s="5">
        <f t="shared" si="16"/>
        <v>0</v>
      </c>
      <c r="CT28" s="9"/>
      <c r="CU28" s="1">
        <v>22</v>
      </c>
      <c r="CV28" s="2" t="s">
        <v>25</v>
      </c>
      <c r="CW28" s="5">
        <v>0</v>
      </c>
      <c r="CX28" s="5">
        <v>0</v>
      </c>
      <c r="CY28" s="5">
        <v>0</v>
      </c>
      <c r="CZ28" s="5">
        <f t="shared" si="17"/>
        <v>0</v>
      </c>
      <c r="DA28" s="9"/>
      <c r="DB28" s="1">
        <v>22</v>
      </c>
      <c r="DC28" s="2" t="s">
        <v>25</v>
      </c>
      <c r="DD28" s="5">
        <v>9</v>
      </c>
      <c r="DE28" s="5">
        <v>662850</v>
      </c>
      <c r="DF28" s="5">
        <v>0</v>
      </c>
      <c r="DG28" s="5">
        <f t="shared" si="18"/>
        <v>662850</v>
      </c>
      <c r="DH28" s="9"/>
      <c r="DI28" s="1">
        <v>22</v>
      </c>
      <c r="DJ28" s="2" t="s">
        <v>25</v>
      </c>
      <c r="DK28" s="5">
        <v>0</v>
      </c>
      <c r="DL28" s="5">
        <v>0</v>
      </c>
      <c r="DM28" s="5">
        <v>0</v>
      </c>
      <c r="DN28" s="5">
        <f t="shared" si="19"/>
        <v>0</v>
      </c>
      <c r="DO28" s="9"/>
      <c r="DP28" s="1">
        <v>22</v>
      </c>
      <c r="DQ28" s="2" t="s">
        <v>25</v>
      </c>
      <c r="DR28" s="5">
        <v>1</v>
      </c>
      <c r="DS28" s="5">
        <v>23600</v>
      </c>
      <c r="DT28" s="5">
        <v>0</v>
      </c>
      <c r="DU28" s="5">
        <f t="shared" si="20"/>
        <v>23600</v>
      </c>
      <c r="DV28" s="9"/>
      <c r="DW28" s="1">
        <v>22</v>
      </c>
      <c r="DX28" s="2" t="s">
        <v>25</v>
      </c>
      <c r="DY28" s="5">
        <v>0</v>
      </c>
      <c r="DZ28" s="5">
        <v>0</v>
      </c>
      <c r="EA28" s="5">
        <v>0</v>
      </c>
      <c r="EB28" s="5">
        <f t="shared" si="21"/>
        <v>0</v>
      </c>
      <c r="EC28" s="9"/>
      <c r="ED28" s="1">
        <v>22</v>
      </c>
      <c r="EE28" s="2" t="s">
        <v>25</v>
      </c>
      <c r="EF28" s="5">
        <v>1353</v>
      </c>
      <c r="EG28" s="5">
        <v>55450</v>
      </c>
      <c r="EH28" s="5">
        <v>0</v>
      </c>
      <c r="EI28" s="5">
        <f t="shared" si="22"/>
        <v>55450</v>
      </c>
      <c r="EJ28" s="9"/>
      <c r="EK28" s="1">
        <v>22</v>
      </c>
      <c r="EL28" s="2" t="s">
        <v>25</v>
      </c>
      <c r="EM28" s="5">
        <v>10</v>
      </c>
      <c r="EN28" s="5">
        <v>71500</v>
      </c>
      <c r="EO28" s="5">
        <v>0</v>
      </c>
      <c r="EP28" s="5">
        <f t="shared" si="23"/>
        <v>71500</v>
      </c>
      <c r="EQ28" s="9"/>
      <c r="ER28" s="1">
        <v>22</v>
      </c>
      <c r="ES28" s="2" t="s">
        <v>25</v>
      </c>
      <c r="ET28" s="5">
        <v>10</v>
      </c>
      <c r="EU28" s="5">
        <v>47000</v>
      </c>
      <c r="EV28" s="5">
        <v>0</v>
      </c>
      <c r="EW28" s="5">
        <f t="shared" si="24"/>
        <v>47000</v>
      </c>
      <c r="EX28" s="9"/>
      <c r="EY28" s="1">
        <v>22</v>
      </c>
      <c r="EZ28" s="2" t="s">
        <v>25</v>
      </c>
      <c r="FA28" s="5">
        <v>0</v>
      </c>
      <c r="FB28" s="5">
        <v>0</v>
      </c>
      <c r="FC28" s="5">
        <v>0</v>
      </c>
      <c r="FD28" s="5">
        <f t="shared" si="25"/>
        <v>0</v>
      </c>
      <c r="FE28" s="9"/>
      <c r="FF28" s="1">
        <v>22</v>
      </c>
      <c r="FG28" s="2" t="s">
        <v>25</v>
      </c>
      <c r="FH28" s="5">
        <v>0</v>
      </c>
      <c r="FI28" s="5">
        <v>0</v>
      </c>
      <c r="FJ28" s="5">
        <v>0</v>
      </c>
      <c r="FK28" s="5">
        <f t="shared" si="26"/>
        <v>0</v>
      </c>
      <c r="FL28" s="9"/>
      <c r="FM28" s="1">
        <v>22</v>
      </c>
      <c r="FN28" s="2" t="s">
        <v>25</v>
      </c>
      <c r="FO28" s="5">
        <v>0</v>
      </c>
      <c r="FP28" s="5">
        <v>0</v>
      </c>
      <c r="FQ28" s="5">
        <v>0</v>
      </c>
      <c r="FR28" s="5">
        <f t="shared" si="27"/>
        <v>0</v>
      </c>
      <c r="FS28" s="9"/>
      <c r="FT28" s="1">
        <v>22</v>
      </c>
      <c r="FU28" s="2" t="s">
        <v>25</v>
      </c>
      <c r="FV28" s="5">
        <v>1</v>
      </c>
      <c r="FW28" s="5">
        <v>45000</v>
      </c>
      <c r="FX28" s="5">
        <v>0</v>
      </c>
      <c r="FY28" s="5">
        <f t="shared" si="28"/>
        <v>45000</v>
      </c>
      <c r="FZ28" s="9"/>
      <c r="GA28" s="1">
        <v>22</v>
      </c>
      <c r="GB28" s="2" t="s">
        <v>25</v>
      </c>
      <c r="GC28" s="5">
        <v>1</v>
      </c>
      <c r="GD28" s="5">
        <v>90200</v>
      </c>
      <c r="GE28" s="5">
        <v>0</v>
      </c>
      <c r="GF28" s="5">
        <f t="shared" si="29"/>
        <v>90200</v>
      </c>
      <c r="GG28" s="9"/>
      <c r="GH28" s="1">
        <v>22</v>
      </c>
      <c r="GI28" s="2" t="s">
        <v>25</v>
      </c>
      <c r="GJ28" s="5">
        <v>1</v>
      </c>
      <c r="GK28" s="5">
        <v>68100</v>
      </c>
      <c r="GL28" s="5">
        <v>0</v>
      </c>
      <c r="GM28" s="5">
        <f t="shared" si="30"/>
        <v>68100</v>
      </c>
      <c r="GN28" s="9"/>
      <c r="GO28" s="1">
        <v>22</v>
      </c>
      <c r="GP28" s="2" t="s">
        <v>25</v>
      </c>
      <c r="GQ28" s="5">
        <v>0</v>
      </c>
      <c r="GR28" s="5">
        <v>0</v>
      </c>
      <c r="GS28" s="5">
        <v>0</v>
      </c>
      <c r="GT28" s="5">
        <f t="shared" si="31"/>
        <v>0</v>
      </c>
      <c r="GU28" s="9"/>
      <c r="GV28" s="1">
        <v>22</v>
      </c>
      <c r="GW28" s="2" t="s">
        <v>25</v>
      </c>
      <c r="GX28" s="5">
        <v>0</v>
      </c>
      <c r="GY28" s="5">
        <v>0</v>
      </c>
      <c r="GZ28" s="5">
        <v>0</v>
      </c>
      <c r="HA28" s="5">
        <f t="shared" si="32"/>
        <v>0</v>
      </c>
      <c r="HB28" s="9"/>
      <c r="HC28" s="1">
        <v>22</v>
      </c>
      <c r="HD28" s="2" t="s">
        <v>25</v>
      </c>
      <c r="HE28" s="5">
        <v>1</v>
      </c>
      <c r="HF28" s="5">
        <v>139900</v>
      </c>
      <c r="HG28" s="5">
        <v>0</v>
      </c>
      <c r="HH28" s="5">
        <f t="shared" si="33"/>
        <v>139900</v>
      </c>
      <c r="HI28" s="9"/>
      <c r="HJ28" s="1">
        <v>22</v>
      </c>
      <c r="HK28" s="2" t="s">
        <v>25</v>
      </c>
      <c r="HL28" s="5">
        <v>0</v>
      </c>
      <c r="HM28" s="5">
        <v>194900</v>
      </c>
      <c r="HN28" s="5">
        <v>0</v>
      </c>
      <c r="HO28" s="5">
        <f t="shared" si="34"/>
        <v>194900</v>
      </c>
      <c r="HP28" s="9"/>
      <c r="HQ28" s="1">
        <v>22</v>
      </c>
      <c r="HR28" s="2" t="s">
        <v>25</v>
      </c>
      <c r="HS28" s="5">
        <v>0</v>
      </c>
      <c r="HT28" s="5">
        <v>0</v>
      </c>
      <c r="HU28" s="5">
        <v>0</v>
      </c>
      <c r="HV28" s="5">
        <f t="shared" si="35"/>
        <v>0</v>
      </c>
      <c r="HW28" s="9"/>
      <c r="HX28" s="1">
        <v>22</v>
      </c>
      <c r="HY28" s="2" t="s">
        <v>25</v>
      </c>
      <c r="HZ28" s="5">
        <v>1</v>
      </c>
      <c r="IA28" s="5">
        <v>10000</v>
      </c>
      <c r="IB28" s="5">
        <v>0</v>
      </c>
      <c r="IC28" s="5">
        <f t="shared" si="36"/>
        <v>10000</v>
      </c>
      <c r="ID28" s="9"/>
      <c r="IE28" s="1">
        <v>22</v>
      </c>
      <c r="IF28" s="2" t="s">
        <v>25</v>
      </c>
      <c r="IG28" s="5">
        <v>0</v>
      </c>
      <c r="IH28" s="5">
        <v>37500</v>
      </c>
      <c r="II28" s="5">
        <v>0</v>
      </c>
      <c r="IJ28" s="5">
        <f t="shared" si="37"/>
        <v>37500</v>
      </c>
      <c r="IK28" s="9"/>
      <c r="IL28" s="1">
        <v>22</v>
      </c>
      <c r="IM28" s="2" t="s">
        <v>25</v>
      </c>
      <c r="IN28" s="5">
        <v>9</v>
      </c>
      <c r="IO28" s="5">
        <v>90000</v>
      </c>
      <c r="IP28" s="5">
        <v>0</v>
      </c>
      <c r="IQ28" s="5">
        <f t="shared" si="38"/>
        <v>90000</v>
      </c>
      <c r="IR28" s="9"/>
      <c r="IS28" s="1">
        <v>22</v>
      </c>
      <c r="IT28" s="2" t="s">
        <v>25</v>
      </c>
      <c r="IU28" s="5">
        <v>1</v>
      </c>
      <c r="IV28" s="5">
        <v>18000</v>
      </c>
      <c r="IW28" s="5">
        <v>0</v>
      </c>
      <c r="IX28" s="5">
        <f t="shared" si="39"/>
        <v>18000</v>
      </c>
      <c r="IY28" s="9"/>
      <c r="IZ28" s="1">
        <v>22</v>
      </c>
      <c r="JA28" s="2" t="s">
        <v>25</v>
      </c>
      <c r="JB28" s="5">
        <v>0</v>
      </c>
      <c r="JC28" s="5">
        <v>0</v>
      </c>
      <c r="JD28" s="5">
        <v>0</v>
      </c>
      <c r="JE28" s="5">
        <f t="shared" si="40"/>
        <v>0</v>
      </c>
      <c r="JF28" s="9"/>
      <c r="JG28" s="1">
        <v>22</v>
      </c>
      <c r="JH28" s="2" t="s">
        <v>25</v>
      </c>
      <c r="JI28" s="5">
        <v>0</v>
      </c>
      <c r="JJ28" s="5">
        <v>0</v>
      </c>
      <c r="JK28" s="5">
        <v>0</v>
      </c>
      <c r="JL28" s="5">
        <f t="shared" si="41"/>
        <v>0</v>
      </c>
      <c r="JM28" s="9"/>
      <c r="JN28" s="1">
        <v>22</v>
      </c>
      <c r="JO28" s="2" t="s">
        <v>25</v>
      </c>
      <c r="JP28" s="5">
        <v>0</v>
      </c>
      <c r="JQ28" s="5">
        <v>0</v>
      </c>
      <c r="JR28" s="5">
        <v>0</v>
      </c>
      <c r="JS28" s="5">
        <f t="shared" si="42"/>
        <v>0</v>
      </c>
      <c r="JT28" s="9"/>
      <c r="JU28" s="1">
        <v>22</v>
      </c>
      <c r="JV28" s="2" t="s">
        <v>25</v>
      </c>
      <c r="JW28" s="5">
        <v>0</v>
      </c>
      <c r="JX28" s="5">
        <v>0</v>
      </c>
      <c r="JY28" s="5">
        <v>0</v>
      </c>
      <c r="JZ28" s="5">
        <f t="shared" si="43"/>
        <v>0</v>
      </c>
      <c r="KA28" s="9"/>
      <c r="KB28" s="1">
        <v>22</v>
      </c>
      <c r="KC28" s="2" t="s">
        <v>25</v>
      </c>
      <c r="KD28" s="5">
        <v>0</v>
      </c>
      <c r="KE28" s="5">
        <v>0</v>
      </c>
      <c r="KF28" s="5">
        <v>0</v>
      </c>
      <c r="KG28" s="5">
        <f t="shared" si="44"/>
        <v>0</v>
      </c>
      <c r="KH28" s="9"/>
      <c r="KI28" s="1">
        <v>22</v>
      </c>
      <c r="KJ28" s="2" t="s">
        <v>25</v>
      </c>
      <c r="KK28" s="5">
        <v>0</v>
      </c>
      <c r="KL28" s="5">
        <v>0</v>
      </c>
      <c r="KM28" s="5">
        <v>0</v>
      </c>
      <c r="KN28" s="5">
        <f t="shared" si="45"/>
        <v>0</v>
      </c>
      <c r="KO28" s="9"/>
      <c r="KP28" s="1">
        <v>22</v>
      </c>
      <c r="KQ28" s="2" t="s">
        <v>25</v>
      </c>
      <c r="KR28" s="5">
        <v>1</v>
      </c>
      <c r="KS28" s="5">
        <v>32500</v>
      </c>
      <c r="KT28" s="5">
        <v>0</v>
      </c>
      <c r="KU28" s="5">
        <f t="shared" si="46"/>
        <v>32500</v>
      </c>
      <c r="KV28" s="9"/>
      <c r="KW28" s="1">
        <v>22</v>
      </c>
      <c r="KX28" s="2" t="s">
        <v>25</v>
      </c>
      <c r="KY28" s="5">
        <v>1</v>
      </c>
      <c r="KZ28" s="5">
        <v>32500</v>
      </c>
      <c r="LA28" s="5">
        <v>0</v>
      </c>
      <c r="LB28" s="5">
        <f t="shared" si="47"/>
        <v>32500</v>
      </c>
      <c r="LC28" s="9"/>
      <c r="LD28" s="1">
        <v>22</v>
      </c>
      <c r="LE28" s="2" t="s">
        <v>25</v>
      </c>
      <c r="LF28" s="5">
        <v>2</v>
      </c>
      <c r="LG28" s="5">
        <v>270000</v>
      </c>
      <c r="LH28" s="5">
        <v>0</v>
      </c>
      <c r="LI28" s="5">
        <f t="shared" si="48"/>
        <v>270000</v>
      </c>
      <c r="LJ28" s="9"/>
      <c r="LK28" s="1">
        <v>22</v>
      </c>
      <c r="LL28" s="2" t="s">
        <v>25</v>
      </c>
      <c r="LM28" s="5">
        <v>1</v>
      </c>
      <c r="LN28" s="5">
        <v>38500</v>
      </c>
      <c r="LO28" s="5">
        <v>0</v>
      </c>
      <c r="LP28" s="5">
        <f t="shared" si="49"/>
        <v>38500</v>
      </c>
      <c r="LQ28" s="9"/>
      <c r="LR28" s="1">
        <v>22</v>
      </c>
      <c r="LS28" s="2" t="s">
        <v>25</v>
      </c>
      <c r="LT28" s="5">
        <v>2</v>
      </c>
      <c r="LU28" s="5">
        <v>20000</v>
      </c>
      <c r="LV28" s="5">
        <v>0</v>
      </c>
      <c r="LW28" s="5">
        <f t="shared" si="50"/>
        <v>20000</v>
      </c>
      <c r="LX28" s="9"/>
      <c r="LY28" s="1">
        <v>22</v>
      </c>
      <c r="LZ28" s="2" t="s">
        <v>25</v>
      </c>
      <c r="MA28" s="5">
        <v>0</v>
      </c>
      <c r="MB28" s="5">
        <v>0</v>
      </c>
      <c r="MC28" s="5">
        <v>0</v>
      </c>
      <c r="MD28" s="5">
        <f t="shared" si="51"/>
        <v>0</v>
      </c>
      <c r="ME28" s="9"/>
      <c r="MF28" s="1">
        <v>22</v>
      </c>
      <c r="MG28" s="2" t="s">
        <v>25</v>
      </c>
      <c r="MH28" s="5">
        <v>0</v>
      </c>
      <c r="MI28" s="5">
        <v>0</v>
      </c>
      <c r="MJ28" s="5">
        <v>0</v>
      </c>
      <c r="MK28" s="5">
        <f t="shared" si="52"/>
        <v>0</v>
      </c>
      <c r="ML28" s="9"/>
      <c r="MM28" s="1">
        <v>22</v>
      </c>
      <c r="MN28" s="2" t="s">
        <v>25</v>
      </c>
      <c r="MO28" s="5">
        <v>0</v>
      </c>
      <c r="MP28" s="5">
        <v>0</v>
      </c>
      <c r="MQ28" s="5">
        <v>0</v>
      </c>
      <c r="MR28" s="5">
        <f t="shared" si="53"/>
        <v>0</v>
      </c>
      <c r="MS28" s="9"/>
      <c r="MT28" s="1">
        <v>22</v>
      </c>
      <c r="MU28" s="2" t="s">
        <v>25</v>
      </c>
      <c r="MV28" s="5">
        <v>0</v>
      </c>
      <c r="MW28" s="5">
        <v>0</v>
      </c>
      <c r="MX28" s="5">
        <v>0</v>
      </c>
      <c r="MY28" s="5">
        <f t="shared" si="54"/>
        <v>0</v>
      </c>
      <c r="MZ28" s="9"/>
      <c r="NA28" s="1">
        <v>22</v>
      </c>
      <c r="NB28" s="2" t="s">
        <v>25</v>
      </c>
      <c r="NC28" s="5">
        <v>3</v>
      </c>
      <c r="ND28" s="5">
        <v>17812.5</v>
      </c>
      <c r="NE28" s="5">
        <v>0</v>
      </c>
      <c r="NF28" s="5">
        <f t="shared" si="55"/>
        <v>17812.5</v>
      </c>
      <c r="NG28" s="9"/>
      <c r="NH28" s="1">
        <v>22</v>
      </c>
      <c r="NI28" s="2" t="s">
        <v>25</v>
      </c>
      <c r="NJ28" s="5">
        <v>62</v>
      </c>
      <c r="NK28" s="5">
        <v>99220.010758472417</v>
      </c>
      <c r="NL28" s="5">
        <v>0</v>
      </c>
      <c r="NM28" s="5">
        <f t="shared" si="56"/>
        <v>99220.010758472417</v>
      </c>
      <c r="NN28" s="9"/>
      <c r="NO28" s="1">
        <v>22</v>
      </c>
      <c r="NP28" s="2" t="s">
        <v>25</v>
      </c>
      <c r="NQ28" s="5">
        <v>2</v>
      </c>
      <c r="NR28" s="5">
        <v>56200</v>
      </c>
      <c r="NS28" s="5">
        <v>0</v>
      </c>
      <c r="NT28" s="5">
        <f t="shared" si="57"/>
        <v>56200</v>
      </c>
      <c r="NU28" s="9"/>
      <c r="NV28" s="1">
        <v>22</v>
      </c>
      <c r="NW28" s="2" t="s">
        <v>25</v>
      </c>
      <c r="NX28" s="5">
        <v>0</v>
      </c>
      <c r="NY28" s="5">
        <v>0</v>
      </c>
      <c r="NZ28" s="5">
        <v>0</v>
      </c>
      <c r="OA28" s="5">
        <f t="shared" si="58"/>
        <v>0</v>
      </c>
      <c r="OB28" s="9"/>
      <c r="OC28" s="1">
        <v>22</v>
      </c>
      <c r="OD28" s="2" t="s">
        <v>25</v>
      </c>
      <c r="OE28" s="5">
        <v>2</v>
      </c>
      <c r="OF28" s="5">
        <v>22900</v>
      </c>
      <c r="OG28" s="5">
        <v>0</v>
      </c>
      <c r="OH28" s="5">
        <f t="shared" si="59"/>
        <v>22900</v>
      </c>
      <c r="OI28" s="9"/>
      <c r="OJ28" s="1">
        <v>22</v>
      </c>
      <c r="OK28" s="2" t="s">
        <v>25</v>
      </c>
      <c r="OL28" s="5">
        <v>10.199999999999999</v>
      </c>
      <c r="OM28" s="5">
        <v>92500</v>
      </c>
      <c r="ON28" s="5">
        <v>0</v>
      </c>
      <c r="OO28" s="5">
        <f t="shared" si="60"/>
        <v>92500</v>
      </c>
      <c r="OP28" s="9"/>
      <c r="OQ28" s="1">
        <v>22</v>
      </c>
      <c r="OR28" s="2" t="s">
        <v>25</v>
      </c>
      <c r="OS28" s="5">
        <v>0</v>
      </c>
      <c r="OT28" s="5">
        <v>0</v>
      </c>
      <c r="OU28" s="5">
        <v>0</v>
      </c>
      <c r="OV28" s="5">
        <f t="shared" si="61"/>
        <v>0</v>
      </c>
      <c r="OW28" s="9"/>
      <c r="OX28" s="1">
        <v>22</v>
      </c>
      <c r="OY28" s="2" t="s">
        <v>25</v>
      </c>
      <c r="OZ28" s="5">
        <v>0</v>
      </c>
      <c r="PA28" s="5">
        <v>0</v>
      </c>
      <c r="PB28" s="5">
        <v>0</v>
      </c>
      <c r="PC28" s="5">
        <f t="shared" si="62"/>
        <v>0</v>
      </c>
      <c r="PD28" s="9"/>
      <c r="PE28" s="1">
        <v>22</v>
      </c>
      <c r="PF28" s="2" t="s">
        <v>25</v>
      </c>
      <c r="PG28" s="5">
        <v>0</v>
      </c>
      <c r="PH28" s="5">
        <v>15000</v>
      </c>
      <c r="PI28" s="5">
        <v>0</v>
      </c>
      <c r="PJ28" s="5">
        <f t="shared" si="63"/>
        <v>15000</v>
      </c>
      <c r="PK28" s="9"/>
      <c r="PL28" s="1">
        <v>22</v>
      </c>
      <c r="PM28" s="2" t="s">
        <v>25</v>
      </c>
      <c r="PN28" s="5">
        <v>0</v>
      </c>
      <c r="PO28" s="5">
        <v>279675</v>
      </c>
      <c r="PP28" s="5">
        <v>0</v>
      </c>
      <c r="PQ28" s="5">
        <f t="shared" si="64"/>
        <v>279675</v>
      </c>
      <c r="PR28" s="9"/>
      <c r="PS28" s="1">
        <v>22</v>
      </c>
      <c r="PT28" s="2" t="s">
        <v>25</v>
      </c>
      <c r="PU28" s="5">
        <v>1</v>
      </c>
      <c r="PV28" s="5">
        <v>7200</v>
      </c>
      <c r="PW28" s="5">
        <v>0</v>
      </c>
      <c r="PX28" s="5">
        <f t="shared" si="65"/>
        <v>7200</v>
      </c>
      <c r="PY28" s="9"/>
      <c r="PZ28" s="1">
        <v>22</v>
      </c>
      <c r="QA28" s="2" t="s">
        <v>25</v>
      </c>
      <c r="QB28" s="5">
        <v>0</v>
      </c>
      <c r="QC28" s="5">
        <v>0</v>
      </c>
      <c r="QD28" s="5">
        <v>0</v>
      </c>
      <c r="QE28" s="5">
        <f t="shared" si="66"/>
        <v>0</v>
      </c>
      <c r="QF28" s="9"/>
      <c r="QG28" s="1">
        <v>22</v>
      </c>
      <c r="QH28" s="2" t="s">
        <v>25</v>
      </c>
      <c r="QI28" s="5">
        <v>1</v>
      </c>
      <c r="QJ28" s="5">
        <v>5000</v>
      </c>
      <c r="QK28" s="5">
        <v>0</v>
      </c>
      <c r="QL28" s="5">
        <f t="shared" si="67"/>
        <v>5000</v>
      </c>
      <c r="QM28" s="9"/>
      <c r="QN28" s="1">
        <v>22</v>
      </c>
      <c r="QO28" s="2" t="s">
        <v>25</v>
      </c>
      <c r="QP28" s="5">
        <v>0</v>
      </c>
      <c r="QQ28" s="5">
        <v>0</v>
      </c>
      <c r="QR28" s="5">
        <v>0</v>
      </c>
      <c r="QS28" s="5">
        <f t="shared" si="68"/>
        <v>0</v>
      </c>
      <c r="QT28" s="9"/>
      <c r="QU28" s="1">
        <v>22</v>
      </c>
      <c r="QV28" s="2" t="s">
        <v>25</v>
      </c>
      <c r="QW28" s="5">
        <v>0</v>
      </c>
      <c r="QX28" s="5">
        <v>0</v>
      </c>
      <c r="QY28" s="5">
        <v>0</v>
      </c>
      <c r="QZ28" s="5">
        <f t="shared" si="69"/>
        <v>0</v>
      </c>
      <c r="RA28" s="9"/>
      <c r="RB28" s="1">
        <v>22</v>
      </c>
      <c r="RC28" s="2" t="s">
        <v>25</v>
      </c>
      <c r="RD28" s="5">
        <v>0</v>
      </c>
      <c r="RE28" s="5">
        <v>0</v>
      </c>
      <c r="RF28" s="5">
        <v>0</v>
      </c>
      <c r="RG28" s="5">
        <f t="shared" si="70"/>
        <v>0</v>
      </c>
      <c r="RH28" s="9"/>
      <c r="RI28" s="1">
        <v>22</v>
      </c>
      <c r="RJ28" s="2" t="s">
        <v>25</v>
      </c>
      <c r="RK28" s="5">
        <v>49</v>
      </c>
      <c r="RL28" s="5">
        <v>8918</v>
      </c>
      <c r="RM28" s="5">
        <v>0</v>
      </c>
      <c r="RN28" s="5">
        <f t="shared" si="71"/>
        <v>8918</v>
      </c>
      <c r="RO28" s="9"/>
      <c r="RP28" s="1">
        <v>22</v>
      </c>
      <c r="RQ28" s="2" t="s">
        <v>25</v>
      </c>
      <c r="RR28" s="5">
        <v>2</v>
      </c>
      <c r="RS28" s="5">
        <v>9900</v>
      </c>
      <c r="RT28" s="5">
        <v>0</v>
      </c>
      <c r="RU28" s="5">
        <f t="shared" si="72"/>
        <v>9900</v>
      </c>
      <c r="RV28" s="9"/>
      <c r="RW28" s="1">
        <v>22</v>
      </c>
      <c r="RX28" s="2" t="s">
        <v>25</v>
      </c>
      <c r="RY28" s="5">
        <v>0</v>
      </c>
      <c r="RZ28" s="5">
        <v>0</v>
      </c>
      <c r="SA28" s="5">
        <v>0</v>
      </c>
      <c r="SB28" s="5">
        <f t="shared" si="73"/>
        <v>0</v>
      </c>
      <c r="SC28" s="9"/>
      <c r="SD28" s="1">
        <v>22</v>
      </c>
      <c r="SE28" s="2" t="s">
        <v>25</v>
      </c>
      <c r="SF28" s="5">
        <v>0</v>
      </c>
      <c r="SG28" s="5">
        <v>90000</v>
      </c>
      <c r="SH28" s="5">
        <v>0</v>
      </c>
      <c r="SI28" s="5">
        <f t="shared" si="74"/>
        <v>90000</v>
      </c>
      <c r="SJ28" s="9"/>
      <c r="SK28" s="1">
        <v>22</v>
      </c>
      <c r="SL28" s="2" t="s">
        <v>25</v>
      </c>
      <c r="SM28" s="5">
        <v>0</v>
      </c>
      <c r="SN28" s="5">
        <v>0</v>
      </c>
      <c r="SO28" s="5">
        <v>0</v>
      </c>
      <c r="SP28" s="5">
        <f t="shared" si="75"/>
        <v>0</v>
      </c>
      <c r="SQ28" s="9"/>
      <c r="SR28" s="1">
        <v>22</v>
      </c>
      <c r="SS28" s="2" t="s">
        <v>25</v>
      </c>
      <c r="ST28" s="5">
        <v>0</v>
      </c>
      <c r="SU28" s="5">
        <v>0</v>
      </c>
      <c r="SV28" s="5">
        <v>0</v>
      </c>
      <c r="SW28" s="5">
        <f t="shared" si="76"/>
        <v>0</v>
      </c>
      <c r="SX28" s="9"/>
      <c r="SY28" s="1">
        <v>22</v>
      </c>
      <c r="SZ28" s="2" t="s">
        <v>25</v>
      </c>
      <c r="TA28" s="5">
        <v>0</v>
      </c>
      <c r="TB28" s="5">
        <v>0</v>
      </c>
      <c r="TC28" s="5">
        <v>0</v>
      </c>
      <c r="TD28" s="5">
        <f t="shared" si="77"/>
        <v>0</v>
      </c>
      <c r="TE28" s="9"/>
      <c r="TF28" s="1">
        <v>22</v>
      </c>
      <c r="TG28" s="2" t="s">
        <v>25</v>
      </c>
      <c r="TH28" s="5">
        <v>0</v>
      </c>
      <c r="TI28" s="5">
        <v>0</v>
      </c>
      <c r="TJ28" s="5">
        <v>0</v>
      </c>
      <c r="TK28" s="5">
        <f t="shared" si="78"/>
        <v>0</v>
      </c>
      <c r="TL28" s="9"/>
      <c r="TM28" s="1">
        <v>22</v>
      </c>
      <c r="TN28" s="2" t="s">
        <v>25</v>
      </c>
      <c r="TO28" s="5">
        <v>3</v>
      </c>
      <c r="TP28" s="5">
        <v>0</v>
      </c>
      <c r="TQ28" s="5">
        <v>70000</v>
      </c>
      <c r="TR28" s="5">
        <f t="shared" si="79"/>
        <v>70000</v>
      </c>
      <c r="TS28" s="9"/>
      <c r="TT28" s="1">
        <v>22</v>
      </c>
      <c r="TU28" s="2" t="s">
        <v>25</v>
      </c>
      <c r="TV28" s="5">
        <v>2</v>
      </c>
      <c r="TW28" s="5">
        <v>67800</v>
      </c>
      <c r="TX28" s="5">
        <v>0</v>
      </c>
      <c r="TY28" s="5">
        <f t="shared" si="80"/>
        <v>67800</v>
      </c>
      <c r="TZ28" s="9"/>
      <c r="UA28" s="1">
        <v>22</v>
      </c>
      <c r="UB28" s="2" t="s">
        <v>25</v>
      </c>
      <c r="UC28" s="5">
        <v>9</v>
      </c>
      <c r="UD28" s="5">
        <v>31500</v>
      </c>
      <c r="UE28" s="5">
        <v>0</v>
      </c>
      <c r="UF28" s="5">
        <f t="shared" si="81"/>
        <v>31500</v>
      </c>
      <c r="UG28" s="9"/>
      <c r="UH28" s="1">
        <v>22</v>
      </c>
      <c r="UI28" s="2" t="s">
        <v>25</v>
      </c>
      <c r="UJ28" s="5">
        <v>0</v>
      </c>
      <c r="UK28" s="5">
        <v>0</v>
      </c>
      <c r="UL28" s="5">
        <v>0</v>
      </c>
      <c r="UM28" s="5">
        <f t="shared" si="82"/>
        <v>0</v>
      </c>
      <c r="UN28" s="9"/>
      <c r="UO28" s="1">
        <v>22</v>
      </c>
      <c r="UP28" s="2" t="s">
        <v>25</v>
      </c>
      <c r="UQ28" s="5">
        <v>0</v>
      </c>
      <c r="UR28" s="5">
        <v>0</v>
      </c>
      <c r="US28" s="5">
        <v>0</v>
      </c>
      <c r="UT28" s="5">
        <f t="shared" si="83"/>
        <v>0</v>
      </c>
      <c r="UU28" s="9"/>
      <c r="UV28" s="1">
        <v>22</v>
      </c>
      <c r="UW28" s="2" t="s">
        <v>25</v>
      </c>
      <c r="UX28" s="5">
        <v>0</v>
      </c>
      <c r="UY28" s="5">
        <v>100000</v>
      </c>
      <c r="UZ28" s="5">
        <v>0</v>
      </c>
      <c r="VA28" s="5">
        <f t="shared" si="84"/>
        <v>100000</v>
      </c>
      <c r="VB28" s="9"/>
      <c r="VC28" s="1">
        <v>22</v>
      </c>
      <c r="VD28" s="2" t="s">
        <v>25</v>
      </c>
      <c r="VE28" s="5">
        <v>1</v>
      </c>
      <c r="VF28" s="5">
        <v>40000</v>
      </c>
      <c r="VG28" s="5">
        <v>0</v>
      </c>
      <c r="VH28" s="5">
        <f t="shared" si="85"/>
        <v>40000</v>
      </c>
      <c r="VI28" s="9"/>
      <c r="VJ28" s="1">
        <v>22</v>
      </c>
      <c r="VK28" s="2" t="s">
        <v>25</v>
      </c>
      <c r="VL28" s="5">
        <v>1</v>
      </c>
      <c r="VM28" s="5">
        <v>55000</v>
      </c>
      <c r="VN28" s="5">
        <v>0</v>
      </c>
      <c r="VO28" s="5">
        <f t="shared" si="86"/>
        <v>55000</v>
      </c>
      <c r="VP28" s="9"/>
      <c r="VQ28" s="1">
        <v>22</v>
      </c>
      <c r="VR28" s="2" t="s">
        <v>25</v>
      </c>
      <c r="VS28" s="5">
        <v>0</v>
      </c>
      <c r="VT28" s="5">
        <v>0</v>
      </c>
      <c r="VU28" s="5">
        <v>0</v>
      </c>
      <c r="VV28" s="5">
        <f t="shared" si="87"/>
        <v>0</v>
      </c>
      <c r="VW28" s="9"/>
      <c r="VX28" s="1">
        <v>22</v>
      </c>
      <c r="VY28" s="2" t="s">
        <v>25</v>
      </c>
      <c r="VZ28" s="5">
        <v>0</v>
      </c>
      <c r="WA28" s="5">
        <v>0</v>
      </c>
      <c r="WB28" s="5">
        <v>0</v>
      </c>
      <c r="WC28" s="5">
        <f t="shared" si="88"/>
        <v>0</v>
      </c>
      <c r="WD28" s="9"/>
      <c r="WE28" s="1">
        <v>22</v>
      </c>
      <c r="WF28" s="2" t="s">
        <v>25</v>
      </c>
      <c r="WG28" s="5">
        <v>0</v>
      </c>
      <c r="WH28" s="5">
        <v>0</v>
      </c>
      <c r="WI28" s="5">
        <v>0</v>
      </c>
      <c r="WJ28" s="5">
        <f t="shared" si="89"/>
        <v>0</v>
      </c>
      <c r="WK28" s="9"/>
      <c r="WL28" s="1">
        <v>22</v>
      </c>
      <c r="WM28" s="2" t="s">
        <v>25</v>
      </c>
      <c r="WN28" s="5">
        <v>1</v>
      </c>
      <c r="WO28" s="5">
        <v>50000</v>
      </c>
      <c r="WP28" s="5">
        <v>0</v>
      </c>
      <c r="WQ28" s="5">
        <f t="shared" si="90"/>
        <v>50000</v>
      </c>
      <c r="WR28" s="9"/>
      <c r="WS28" s="1">
        <v>22</v>
      </c>
      <c r="WT28" s="2" t="s">
        <v>25</v>
      </c>
      <c r="WU28" s="5">
        <v>0</v>
      </c>
      <c r="WV28" s="5">
        <v>0</v>
      </c>
      <c r="WW28" s="5">
        <v>0</v>
      </c>
      <c r="WX28" s="5">
        <f t="shared" si="91"/>
        <v>0</v>
      </c>
      <c r="WY28" s="9"/>
      <c r="WZ28" s="1">
        <v>22</v>
      </c>
      <c r="XA28" s="2" t="s">
        <v>25</v>
      </c>
      <c r="XB28" s="5">
        <v>0</v>
      </c>
      <c r="XC28" s="5">
        <v>0</v>
      </c>
      <c r="XD28" s="5">
        <v>0</v>
      </c>
      <c r="XE28" s="5">
        <f t="shared" si="92"/>
        <v>0</v>
      </c>
      <c r="XF28" s="9"/>
      <c r="XG28" s="1">
        <v>22</v>
      </c>
      <c r="XH28" s="2" t="s">
        <v>25</v>
      </c>
      <c r="XI28" s="5">
        <v>0</v>
      </c>
      <c r="XJ28" s="5">
        <v>0</v>
      </c>
      <c r="XK28" s="5">
        <v>0</v>
      </c>
      <c r="XL28" s="5">
        <f t="shared" si="93"/>
        <v>0</v>
      </c>
      <c r="XM28" s="9"/>
      <c r="XN28" s="1">
        <v>22</v>
      </c>
      <c r="XO28" s="2" t="s">
        <v>25</v>
      </c>
      <c r="XP28" s="5">
        <v>1</v>
      </c>
      <c r="XQ28" s="5">
        <v>25000</v>
      </c>
      <c r="XR28" s="5">
        <v>0</v>
      </c>
      <c r="XS28" s="5">
        <f t="shared" si="94"/>
        <v>25000</v>
      </c>
      <c r="XT28" s="9"/>
      <c r="XU28" s="1">
        <v>22</v>
      </c>
      <c r="XV28" s="2" t="s">
        <v>25</v>
      </c>
      <c r="XW28" s="5">
        <v>0</v>
      </c>
      <c r="XX28" s="5">
        <v>40000</v>
      </c>
      <c r="XY28" s="5">
        <v>0</v>
      </c>
      <c r="XZ28" s="5">
        <f t="shared" si="95"/>
        <v>40000</v>
      </c>
      <c r="YA28" s="9"/>
      <c r="YB28" s="1">
        <v>22</v>
      </c>
      <c r="YC28" s="2" t="s">
        <v>25</v>
      </c>
      <c r="YD28" s="5">
        <v>0</v>
      </c>
      <c r="YE28" s="5">
        <v>0</v>
      </c>
      <c r="YF28" s="5">
        <v>0</v>
      </c>
      <c r="YG28" s="5">
        <f t="shared" si="96"/>
        <v>0</v>
      </c>
      <c r="YH28" s="9"/>
      <c r="YI28" s="1">
        <v>22</v>
      </c>
      <c r="YJ28" s="2" t="s">
        <v>25</v>
      </c>
      <c r="YK28" s="5">
        <v>2426</v>
      </c>
      <c r="YL28" s="5">
        <v>121300</v>
      </c>
      <c r="YM28" s="5">
        <v>0</v>
      </c>
      <c r="YN28" s="5">
        <f t="shared" si="97"/>
        <v>121300</v>
      </c>
      <c r="YO28" s="9"/>
      <c r="YP28" s="1">
        <v>22</v>
      </c>
      <c r="YQ28" s="2" t="s">
        <v>25</v>
      </c>
      <c r="YR28" s="5">
        <v>0</v>
      </c>
      <c r="YS28" s="5">
        <v>0</v>
      </c>
      <c r="YT28" s="5">
        <v>0</v>
      </c>
      <c r="YU28" s="5">
        <f t="shared" si="98"/>
        <v>0</v>
      </c>
      <c r="YV28" s="9"/>
      <c r="YW28" s="1">
        <v>22</v>
      </c>
      <c r="YX28" s="2" t="s">
        <v>25</v>
      </c>
      <c r="YY28" s="5">
        <v>0</v>
      </c>
      <c r="YZ28" s="5">
        <v>0</v>
      </c>
      <c r="ZA28" s="5">
        <v>0</v>
      </c>
      <c r="ZB28" s="5">
        <f t="shared" si="99"/>
        <v>0</v>
      </c>
      <c r="ZC28" s="9"/>
      <c r="ZD28" s="1">
        <v>22</v>
      </c>
      <c r="ZE28" s="2" t="s">
        <v>25</v>
      </c>
      <c r="ZF28" s="5">
        <v>1</v>
      </c>
      <c r="ZG28" s="5">
        <v>40000</v>
      </c>
      <c r="ZH28" s="5">
        <v>0</v>
      </c>
      <c r="ZI28" s="5">
        <f t="shared" si="100"/>
        <v>40000</v>
      </c>
      <c r="ZJ28" s="9"/>
      <c r="ZK28" s="1">
        <v>22</v>
      </c>
      <c r="ZL28" s="2" t="s">
        <v>25</v>
      </c>
      <c r="ZM28" s="5">
        <v>0</v>
      </c>
      <c r="ZN28" s="5">
        <v>0</v>
      </c>
      <c r="ZO28" s="5">
        <v>0</v>
      </c>
      <c r="ZP28" s="5">
        <f t="shared" si="101"/>
        <v>0</v>
      </c>
      <c r="ZQ28" s="9"/>
      <c r="ZR28" s="1">
        <v>22</v>
      </c>
      <c r="ZS28" s="2" t="s">
        <v>25</v>
      </c>
      <c r="ZT28" s="5">
        <v>2</v>
      </c>
      <c r="ZU28" s="5">
        <v>22800</v>
      </c>
      <c r="ZV28" s="5">
        <v>0</v>
      </c>
      <c r="ZW28" s="5">
        <f t="shared" si="102"/>
        <v>22800</v>
      </c>
      <c r="ZX28" s="9"/>
      <c r="ZY28" s="1">
        <v>22</v>
      </c>
      <c r="ZZ28" s="2" t="s">
        <v>25</v>
      </c>
      <c r="AAA28" s="5">
        <v>9</v>
      </c>
      <c r="AAB28" s="5">
        <v>76160</v>
      </c>
      <c r="AAC28" s="5">
        <v>0</v>
      </c>
      <c r="AAD28" s="5">
        <f t="shared" si="103"/>
        <v>76160</v>
      </c>
      <c r="AAE28" s="9"/>
      <c r="AAF28" s="1">
        <v>22</v>
      </c>
      <c r="AAG28" s="2" t="s">
        <v>25</v>
      </c>
      <c r="AAH28" s="5">
        <v>0</v>
      </c>
      <c r="AAI28" s="5">
        <v>0</v>
      </c>
      <c r="AAJ28" s="5">
        <v>0</v>
      </c>
      <c r="AAK28" s="5">
        <f t="shared" si="104"/>
        <v>0</v>
      </c>
      <c r="AAL28" s="9"/>
      <c r="AAM28" s="1">
        <v>22</v>
      </c>
      <c r="AAN28" s="2" t="s">
        <v>25</v>
      </c>
      <c r="AAO28" s="5">
        <v>10</v>
      </c>
      <c r="AAP28" s="5">
        <v>180000</v>
      </c>
      <c r="AAQ28" s="5">
        <v>0</v>
      </c>
      <c r="AAR28" s="5">
        <f t="shared" si="105"/>
        <v>180000</v>
      </c>
      <c r="AAS28" s="9"/>
      <c r="AAT28" s="1">
        <v>22</v>
      </c>
      <c r="AAU28" s="2" t="s">
        <v>25</v>
      </c>
      <c r="AAV28" s="5">
        <v>0</v>
      </c>
      <c r="AAW28" s="5">
        <v>0</v>
      </c>
      <c r="AAX28" s="5">
        <v>0</v>
      </c>
      <c r="AAY28" s="5">
        <f t="shared" si="106"/>
        <v>0</v>
      </c>
      <c r="AAZ28" s="9"/>
      <c r="ABA28" s="1">
        <v>22</v>
      </c>
      <c r="ABB28" s="2" t="s">
        <v>25</v>
      </c>
      <c r="ABC28" s="5">
        <v>0</v>
      </c>
      <c r="ABD28" s="5">
        <v>0</v>
      </c>
      <c r="ABE28" s="5">
        <v>0</v>
      </c>
      <c r="ABF28" s="5">
        <f t="shared" si="107"/>
        <v>0</v>
      </c>
      <c r="ABG28" s="9"/>
      <c r="ABH28" s="1">
        <v>22</v>
      </c>
      <c r="ABI28" s="2" t="s">
        <v>25</v>
      </c>
      <c r="ABJ28" s="5">
        <v>0</v>
      </c>
      <c r="ABK28" s="5">
        <v>0</v>
      </c>
      <c r="ABL28" s="5">
        <v>0</v>
      </c>
      <c r="ABM28" s="5">
        <f t="shared" si="108"/>
        <v>0</v>
      </c>
      <c r="ABN28" s="9"/>
      <c r="ABO28" s="1">
        <v>22</v>
      </c>
      <c r="ABP28" s="2" t="s">
        <v>25</v>
      </c>
      <c r="ABQ28" s="5">
        <v>0</v>
      </c>
      <c r="ABR28" s="5">
        <v>0</v>
      </c>
      <c r="ABS28" s="5">
        <v>0</v>
      </c>
      <c r="ABT28" s="5">
        <f t="shared" si="109"/>
        <v>0</v>
      </c>
      <c r="ABU28" s="9"/>
      <c r="ABV28" s="1">
        <v>22</v>
      </c>
      <c r="ABW28" s="2" t="s">
        <v>25</v>
      </c>
      <c r="ABX28" s="5">
        <v>0</v>
      </c>
      <c r="ABY28" s="5">
        <f t="shared" si="0"/>
        <v>5322621.5107584726</v>
      </c>
      <c r="ABZ28" s="5">
        <f t="shared" si="1"/>
        <v>70000</v>
      </c>
      <c r="ACA28" s="5">
        <f t="shared" si="2"/>
        <v>5392621.5107584726</v>
      </c>
      <c r="ACB28" s="9"/>
    </row>
    <row r="29" spans="1:756" ht="16.5" hidden="1">
      <c r="A29" s="1">
        <v>23</v>
      </c>
      <c r="B29" s="2" t="s">
        <v>26</v>
      </c>
      <c r="C29" s="5">
        <v>0</v>
      </c>
      <c r="D29" s="5">
        <v>0</v>
      </c>
      <c r="E29" s="5">
        <v>0</v>
      </c>
      <c r="F29" s="5">
        <f t="shared" si="3"/>
        <v>0</v>
      </c>
      <c r="G29" s="9"/>
      <c r="H29" s="1">
        <v>23</v>
      </c>
      <c r="I29" s="2" t="s">
        <v>26</v>
      </c>
      <c r="J29" s="5">
        <v>1</v>
      </c>
      <c r="K29" s="5">
        <v>739104</v>
      </c>
      <c r="L29" s="5">
        <v>0</v>
      </c>
      <c r="M29" s="5">
        <f t="shared" si="4"/>
        <v>739104</v>
      </c>
      <c r="N29" s="9"/>
      <c r="O29" s="1">
        <v>23</v>
      </c>
      <c r="P29" s="2" t="s">
        <v>26</v>
      </c>
      <c r="Q29" s="5">
        <v>7</v>
      </c>
      <c r="R29" s="5">
        <v>1539632</v>
      </c>
      <c r="S29" s="5">
        <v>0</v>
      </c>
      <c r="T29" s="5">
        <f t="shared" si="5"/>
        <v>1539632</v>
      </c>
      <c r="U29" s="9"/>
      <c r="V29" s="1">
        <v>23</v>
      </c>
      <c r="W29" s="2" t="s">
        <v>26</v>
      </c>
      <c r="X29" s="5">
        <v>0</v>
      </c>
      <c r="Y29" s="5">
        <v>14100</v>
      </c>
      <c r="Z29" s="5">
        <v>0</v>
      </c>
      <c r="AA29" s="5">
        <f t="shared" si="6"/>
        <v>14100</v>
      </c>
      <c r="AB29" s="9"/>
      <c r="AC29" s="1">
        <v>23</v>
      </c>
      <c r="AD29" s="2" t="s">
        <v>26</v>
      </c>
      <c r="AE29" s="5">
        <v>0</v>
      </c>
      <c r="AF29" s="5">
        <v>0</v>
      </c>
      <c r="AG29" s="5">
        <v>0</v>
      </c>
      <c r="AH29" s="5">
        <f t="shared" si="7"/>
        <v>0</v>
      </c>
      <c r="AI29" s="9"/>
      <c r="AJ29" s="1">
        <v>23</v>
      </c>
      <c r="AK29" s="2" t="s">
        <v>26</v>
      </c>
      <c r="AL29" s="5"/>
      <c r="AM29" s="5">
        <v>0</v>
      </c>
      <c r="AN29" s="5">
        <v>0</v>
      </c>
      <c r="AO29" s="5">
        <f t="shared" si="8"/>
        <v>0</v>
      </c>
      <c r="AP29" s="9"/>
      <c r="AQ29" s="1">
        <v>23</v>
      </c>
      <c r="AR29" s="2" t="s">
        <v>26</v>
      </c>
      <c r="AS29" s="5">
        <v>0</v>
      </c>
      <c r="AT29" s="5">
        <v>0</v>
      </c>
      <c r="AU29" s="5">
        <v>0</v>
      </c>
      <c r="AV29" s="5">
        <f t="shared" si="9"/>
        <v>0</v>
      </c>
      <c r="AW29" s="9"/>
      <c r="AX29" s="1">
        <v>23</v>
      </c>
      <c r="AY29" s="2" t="s">
        <v>26</v>
      </c>
      <c r="AZ29" s="5">
        <v>7</v>
      </c>
      <c r="BA29" s="5">
        <v>1392300</v>
      </c>
      <c r="BB29" s="5">
        <v>0</v>
      </c>
      <c r="BC29" s="5">
        <f t="shared" si="10"/>
        <v>1392300</v>
      </c>
      <c r="BD29" s="9"/>
      <c r="BE29" s="1">
        <v>23</v>
      </c>
      <c r="BF29" s="2" t="s">
        <v>26</v>
      </c>
      <c r="BG29" s="5">
        <v>0</v>
      </c>
      <c r="BH29" s="5">
        <v>0</v>
      </c>
      <c r="BI29" s="5">
        <v>0</v>
      </c>
      <c r="BJ29" s="5">
        <f t="shared" si="11"/>
        <v>0</v>
      </c>
      <c r="BK29" s="9"/>
      <c r="BL29" s="1">
        <v>23</v>
      </c>
      <c r="BM29" s="2" t="s">
        <v>26</v>
      </c>
      <c r="BN29" s="5">
        <v>0</v>
      </c>
      <c r="BO29" s="5">
        <v>0</v>
      </c>
      <c r="BP29" s="5">
        <v>0</v>
      </c>
      <c r="BQ29" s="5">
        <f t="shared" si="12"/>
        <v>0</v>
      </c>
      <c r="BR29" s="9"/>
      <c r="BS29" s="1">
        <v>23</v>
      </c>
      <c r="BT29" s="2" t="s">
        <v>26</v>
      </c>
      <c r="BU29" s="5">
        <v>0</v>
      </c>
      <c r="BV29" s="5">
        <v>0</v>
      </c>
      <c r="BW29" s="5">
        <v>0</v>
      </c>
      <c r="BX29" s="5">
        <f t="shared" si="13"/>
        <v>0</v>
      </c>
      <c r="BY29" s="9"/>
      <c r="BZ29" s="1">
        <v>23</v>
      </c>
      <c r="CA29" s="2" t="s">
        <v>26</v>
      </c>
      <c r="CB29" s="5">
        <v>0</v>
      </c>
      <c r="CC29" s="5">
        <v>0</v>
      </c>
      <c r="CD29" s="5">
        <v>0</v>
      </c>
      <c r="CE29" s="5">
        <f t="shared" si="14"/>
        <v>0</v>
      </c>
      <c r="CF29" s="9"/>
      <c r="CG29" s="1">
        <v>23</v>
      </c>
      <c r="CH29" s="2" t="s">
        <v>26</v>
      </c>
      <c r="CI29" s="5">
        <v>0</v>
      </c>
      <c r="CJ29" s="5">
        <v>0</v>
      </c>
      <c r="CK29" s="5">
        <v>0</v>
      </c>
      <c r="CL29" s="5">
        <f t="shared" si="15"/>
        <v>0</v>
      </c>
      <c r="CM29" s="9"/>
      <c r="CN29" s="1">
        <v>23</v>
      </c>
      <c r="CO29" s="2" t="s">
        <v>26</v>
      </c>
      <c r="CP29" s="5">
        <v>0</v>
      </c>
      <c r="CQ29" s="5">
        <v>0</v>
      </c>
      <c r="CR29" s="5">
        <v>0</v>
      </c>
      <c r="CS29" s="5">
        <f t="shared" si="16"/>
        <v>0</v>
      </c>
      <c r="CT29" s="9"/>
      <c r="CU29" s="1">
        <v>23</v>
      </c>
      <c r="CV29" s="2" t="s">
        <v>26</v>
      </c>
      <c r="CW29" s="5">
        <v>0</v>
      </c>
      <c r="CX29" s="5">
        <v>0</v>
      </c>
      <c r="CY29" s="5">
        <v>0</v>
      </c>
      <c r="CZ29" s="5">
        <f t="shared" si="17"/>
        <v>0</v>
      </c>
      <c r="DA29" s="9"/>
      <c r="DB29" s="1">
        <v>23</v>
      </c>
      <c r="DC29" s="2" t="s">
        <v>26</v>
      </c>
      <c r="DD29" s="5">
        <v>14</v>
      </c>
      <c r="DE29" s="5">
        <v>1031100</v>
      </c>
      <c r="DF29" s="5">
        <v>0</v>
      </c>
      <c r="DG29" s="5">
        <f t="shared" si="18"/>
        <v>1031100</v>
      </c>
      <c r="DH29" s="9"/>
      <c r="DI29" s="1">
        <v>23</v>
      </c>
      <c r="DJ29" s="2" t="s">
        <v>26</v>
      </c>
      <c r="DK29" s="5">
        <v>0</v>
      </c>
      <c r="DL29" s="5">
        <v>0</v>
      </c>
      <c r="DM29" s="5">
        <v>0</v>
      </c>
      <c r="DN29" s="5">
        <f t="shared" si="19"/>
        <v>0</v>
      </c>
      <c r="DO29" s="9"/>
      <c r="DP29" s="1">
        <v>23</v>
      </c>
      <c r="DQ29" s="2" t="s">
        <v>26</v>
      </c>
      <c r="DR29" s="5">
        <v>1</v>
      </c>
      <c r="DS29" s="5">
        <v>23600</v>
      </c>
      <c r="DT29" s="5">
        <v>0</v>
      </c>
      <c r="DU29" s="5">
        <f t="shared" si="20"/>
        <v>23600</v>
      </c>
      <c r="DV29" s="9"/>
      <c r="DW29" s="1">
        <v>23</v>
      </c>
      <c r="DX29" s="2" t="s">
        <v>26</v>
      </c>
      <c r="DY29" s="5">
        <v>1</v>
      </c>
      <c r="DZ29" s="5">
        <v>192500</v>
      </c>
      <c r="EA29" s="5">
        <v>0</v>
      </c>
      <c r="EB29" s="5">
        <f t="shared" si="21"/>
        <v>192500</v>
      </c>
      <c r="EC29" s="9"/>
      <c r="ED29" s="1">
        <v>23</v>
      </c>
      <c r="EE29" s="2" t="s">
        <v>26</v>
      </c>
      <c r="EF29" s="5">
        <v>4488</v>
      </c>
      <c r="EG29" s="5">
        <v>145200</v>
      </c>
      <c r="EH29" s="5">
        <v>0</v>
      </c>
      <c r="EI29" s="5">
        <f t="shared" si="22"/>
        <v>145200</v>
      </c>
      <c r="EJ29" s="9"/>
      <c r="EK29" s="1">
        <v>23</v>
      </c>
      <c r="EL29" s="2" t="s">
        <v>26</v>
      </c>
      <c r="EM29" s="5">
        <v>17</v>
      </c>
      <c r="EN29" s="5">
        <v>96000</v>
      </c>
      <c r="EO29" s="5">
        <v>0</v>
      </c>
      <c r="EP29" s="5">
        <f t="shared" si="23"/>
        <v>96000</v>
      </c>
      <c r="EQ29" s="9"/>
      <c r="ER29" s="1">
        <v>23</v>
      </c>
      <c r="ES29" s="2" t="s">
        <v>26</v>
      </c>
      <c r="ET29" s="5">
        <v>18</v>
      </c>
      <c r="EU29" s="5">
        <v>88000</v>
      </c>
      <c r="EV29" s="5">
        <v>0</v>
      </c>
      <c r="EW29" s="5">
        <f t="shared" si="24"/>
        <v>88000</v>
      </c>
      <c r="EX29" s="9"/>
      <c r="EY29" s="1">
        <v>23</v>
      </c>
      <c r="EZ29" s="2" t="s">
        <v>26</v>
      </c>
      <c r="FA29" s="5">
        <v>0</v>
      </c>
      <c r="FB29" s="5">
        <v>0</v>
      </c>
      <c r="FC29" s="5">
        <v>0</v>
      </c>
      <c r="FD29" s="5">
        <f t="shared" si="25"/>
        <v>0</v>
      </c>
      <c r="FE29" s="9"/>
      <c r="FF29" s="1">
        <v>23</v>
      </c>
      <c r="FG29" s="2" t="s">
        <v>26</v>
      </c>
      <c r="FH29" s="5">
        <v>0</v>
      </c>
      <c r="FI29" s="5">
        <v>0</v>
      </c>
      <c r="FJ29" s="5">
        <v>0</v>
      </c>
      <c r="FK29" s="5">
        <f t="shared" si="26"/>
        <v>0</v>
      </c>
      <c r="FL29" s="9"/>
      <c r="FM29" s="1">
        <v>23</v>
      </c>
      <c r="FN29" s="2" t="s">
        <v>26</v>
      </c>
      <c r="FO29" s="5">
        <v>0</v>
      </c>
      <c r="FP29" s="5">
        <v>0</v>
      </c>
      <c r="FQ29" s="5">
        <v>0</v>
      </c>
      <c r="FR29" s="5">
        <f t="shared" si="27"/>
        <v>0</v>
      </c>
      <c r="FS29" s="9"/>
      <c r="FT29" s="1">
        <v>23</v>
      </c>
      <c r="FU29" s="2" t="s">
        <v>26</v>
      </c>
      <c r="FV29" s="5">
        <v>1</v>
      </c>
      <c r="FW29" s="5">
        <v>45000</v>
      </c>
      <c r="FX29" s="5">
        <v>0</v>
      </c>
      <c r="FY29" s="5">
        <f t="shared" si="28"/>
        <v>45000</v>
      </c>
      <c r="FZ29" s="9"/>
      <c r="GA29" s="1">
        <v>23</v>
      </c>
      <c r="GB29" s="2" t="s">
        <v>26</v>
      </c>
      <c r="GC29" s="5">
        <v>1</v>
      </c>
      <c r="GD29" s="5">
        <v>90200</v>
      </c>
      <c r="GE29" s="5">
        <v>0</v>
      </c>
      <c r="GF29" s="5">
        <f t="shared" si="29"/>
        <v>90200</v>
      </c>
      <c r="GG29" s="9"/>
      <c r="GH29" s="1">
        <v>23</v>
      </c>
      <c r="GI29" s="2" t="s">
        <v>26</v>
      </c>
      <c r="GJ29" s="5">
        <v>1</v>
      </c>
      <c r="GK29" s="5">
        <v>68100</v>
      </c>
      <c r="GL29" s="5">
        <v>0</v>
      </c>
      <c r="GM29" s="5">
        <f t="shared" si="30"/>
        <v>68100</v>
      </c>
      <c r="GN29" s="9"/>
      <c r="GO29" s="1">
        <v>23</v>
      </c>
      <c r="GP29" s="2" t="s">
        <v>26</v>
      </c>
      <c r="GQ29" s="5">
        <v>0</v>
      </c>
      <c r="GR29" s="5">
        <v>0</v>
      </c>
      <c r="GS29" s="5">
        <v>0</v>
      </c>
      <c r="GT29" s="5">
        <f t="shared" si="31"/>
        <v>0</v>
      </c>
      <c r="GU29" s="9"/>
      <c r="GV29" s="1">
        <v>23</v>
      </c>
      <c r="GW29" s="2" t="s">
        <v>26</v>
      </c>
      <c r="GX29" s="5">
        <v>0</v>
      </c>
      <c r="GY29" s="5">
        <v>0</v>
      </c>
      <c r="GZ29" s="5">
        <v>0</v>
      </c>
      <c r="HA29" s="5">
        <f t="shared" si="32"/>
        <v>0</v>
      </c>
      <c r="HB29" s="9"/>
      <c r="HC29" s="1">
        <v>23</v>
      </c>
      <c r="HD29" s="2" t="s">
        <v>26</v>
      </c>
      <c r="HE29" s="5">
        <v>1</v>
      </c>
      <c r="HF29" s="5">
        <v>139900</v>
      </c>
      <c r="HG29" s="5">
        <v>0</v>
      </c>
      <c r="HH29" s="5">
        <f t="shared" si="33"/>
        <v>139900</v>
      </c>
      <c r="HI29" s="9"/>
      <c r="HJ29" s="1">
        <v>23</v>
      </c>
      <c r="HK29" s="2" t="s">
        <v>26</v>
      </c>
      <c r="HL29" s="5">
        <v>0</v>
      </c>
      <c r="HM29" s="5">
        <v>410750</v>
      </c>
      <c r="HN29" s="5">
        <v>0</v>
      </c>
      <c r="HO29" s="5">
        <f t="shared" si="34"/>
        <v>410750</v>
      </c>
      <c r="HP29" s="9"/>
      <c r="HQ29" s="1">
        <v>23</v>
      </c>
      <c r="HR29" s="2" t="s">
        <v>26</v>
      </c>
      <c r="HS29" s="5">
        <v>0</v>
      </c>
      <c r="HT29" s="5">
        <v>0</v>
      </c>
      <c r="HU29" s="5">
        <v>0</v>
      </c>
      <c r="HV29" s="5">
        <f t="shared" si="35"/>
        <v>0</v>
      </c>
      <c r="HW29" s="9"/>
      <c r="HX29" s="1">
        <v>23</v>
      </c>
      <c r="HY29" s="2" t="s">
        <v>26</v>
      </c>
      <c r="HZ29" s="5">
        <v>1</v>
      </c>
      <c r="IA29" s="5">
        <v>10000</v>
      </c>
      <c r="IB29" s="5">
        <v>0</v>
      </c>
      <c r="IC29" s="5">
        <f t="shared" si="36"/>
        <v>10000</v>
      </c>
      <c r="ID29" s="9"/>
      <c r="IE29" s="1">
        <v>23</v>
      </c>
      <c r="IF29" s="2" t="s">
        <v>26</v>
      </c>
      <c r="IG29" s="5">
        <v>0</v>
      </c>
      <c r="IH29" s="5">
        <v>37500</v>
      </c>
      <c r="II29" s="5">
        <v>0</v>
      </c>
      <c r="IJ29" s="5">
        <f t="shared" si="37"/>
        <v>37500</v>
      </c>
      <c r="IK29" s="9"/>
      <c r="IL29" s="1">
        <v>23</v>
      </c>
      <c r="IM29" s="2" t="s">
        <v>26</v>
      </c>
      <c r="IN29" s="5">
        <v>16</v>
      </c>
      <c r="IO29" s="5">
        <v>160000</v>
      </c>
      <c r="IP29" s="5">
        <v>0</v>
      </c>
      <c r="IQ29" s="5">
        <f t="shared" si="38"/>
        <v>160000</v>
      </c>
      <c r="IR29" s="9"/>
      <c r="IS29" s="1">
        <v>23</v>
      </c>
      <c r="IT29" s="2" t="s">
        <v>26</v>
      </c>
      <c r="IU29" s="5">
        <v>1</v>
      </c>
      <c r="IV29" s="5">
        <v>32000</v>
      </c>
      <c r="IW29" s="5">
        <v>0</v>
      </c>
      <c r="IX29" s="5">
        <f t="shared" si="39"/>
        <v>32000</v>
      </c>
      <c r="IY29" s="9"/>
      <c r="IZ29" s="1">
        <v>23</v>
      </c>
      <c r="JA29" s="2" t="s">
        <v>26</v>
      </c>
      <c r="JB29" s="5">
        <v>0</v>
      </c>
      <c r="JC29" s="5">
        <v>0</v>
      </c>
      <c r="JD29" s="5">
        <v>0</v>
      </c>
      <c r="JE29" s="5">
        <f t="shared" si="40"/>
        <v>0</v>
      </c>
      <c r="JF29" s="9"/>
      <c r="JG29" s="1">
        <v>23</v>
      </c>
      <c r="JH29" s="2" t="s">
        <v>26</v>
      </c>
      <c r="JI29" s="5">
        <v>0</v>
      </c>
      <c r="JJ29" s="5">
        <v>0</v>
      </c>
      <c r="JK29" s="5">
        <v>0</v>
      </c>
      <c r="JL29" s="5">
        <f t="shared" si="41"/>
        <v>0</v>
      </c>
      <c r="JM29" s="9"/>
      <c r="JN29" s="1">
        <v>23</v>
      </c>
      <c r="JO29" s="2" t="s">
        <v>26</v>
      </c>
      <c r="JP29" s="5">
        <v>0</v>
      </c>
      <c r="JQ29" s="5">
        <v>0</v>
      </c>
      <c r="JR29" s="5">
        <v>0</v>
      </c>
      <c r="JS29" s="5">
        <f t="shared" si="42"/>
        <v>0</v>
      </c>
      <c r="JT29" s="9"/>
      <c r="JU29" s="1">
        <v>23</v>
      </c>
      <c r="JV29" s="2" t="s">
        <v>26</v>
      </c>
      <c r="JW29" s="5">
        <v>0</v>
      </c>
      <c r="JX29" s="5">
        <v>0</v>
      </c>
      <c r="JY29" s="5">
        <v>0</v>
      </c>
      <c r="JZ29" s="5">
        <f t="shared" si="43"/>
        <v>0</v>
      </c>
      <c r="KA29" s="9"/>
      <c r="KB29" s="1">
        <v>23</v>
      </c>
      <c r="KC29" s="2" t="s">
        <v>26</v>
      </c>
      <c r="KD29" s="5">
        <v>0</v>
      </c>
      <c r="KE29" s="5">
        <v>0</v>
      </c>
      <c r="KF29" s="5">
        <v>0</v>
      </c>
      <c r="KG29" s="5">
        <f t="shared" si="44"/>
        <v>0</v>
      </c>
      <c r="KH29" s="9"/>
      <c r="KI29" s="1">
        <v>23</v>
      </c>
      <c r="KJ29" s="2" t="s">
        <v>26</v>
      </c>
      <c r="KK29" s="5">
        <v>0</v>
      </c>
      <c r="KL29" s="5">
        <v>0</v>
      </c>
      <c r="KM29" s="5">
        <v>0</v>
      </c>
      <c r="KN29" s="5">
        <f t="shared" si="45"/>
        <v>0</v>
      </c>
      <c r="KO29" s="9"/>
      <c r="KP29" s="1">
        <v>23</v>
      </c>
      <c r="KQ29" s="2" t="s">
        <v>26</v>
      </c>
      <c r="KR29" s="5">
        <v>1</v>
      </c>
      <c r="KS29" s="5">
        <v>32500</v>
      </c>
      <c r="KT29" s="5">
        <v>0</v>
      </c>
      <c r="KU29" s="5">
        <f t="shared" si="46"/>
        <v>32500</v>
      </c>
      <c r="KV29" s="9"/>
      <c r="KW29" s="1">
        <v>23</v>
      </c>
      <c r="KX29" s="2" t="s">
        <v>26</v>
      </c>
      <c r="KY29" s="5">
        <v>1</v>
      </c>
      <c r="KZ29" s="5">
        <v>32500</v>
      </c>
      <c r="LA29" s="5">
        <v>0</v>
      </c>
      <c r="LB29" s="5">
        <f t="shared" si="47"/>
        <v>32500</v>
      </c>
      <c r="LC29" s="9"/>
      <c r="LD29" s="1">
        <v>23</v>
      </c>
      <c r="LE29" s="2" t="s">
        <v>26</v>
      </c>
      <c r="LF29" s="5">
        <v>2</v>
      </c>
      <c r="LG29" s="5">
        <v>270000</v>
      </c>
      <c r="LH29" s="5">
        <v>0</v>
      </c>
      <c r="LI29" s="5">
        <f t="shared" si="48"/>
        <v>270000</v>
      </c>
      <c r="LJ29" s="9"/>
      <c r="LK29" s="1">
        <v>23</v>
      </c>
      <c r="LL29" s="2" t="s">
        <v>26</v>
      </c>
      <c r="LM29" s="5">
        <v>1</v>
      </c>
      <c r="LN29" s="5">
        <v>38500</v>
      </c>
      <c r="LO29" s="5">
        <v>0</v>
      </c>
      <c r="LP29" s="5">
        <f t="shared" si="49"/>
        <v>38500</v>
      </c>
      <c r="LQ29" s="9"/>
      <c r="LR29" s="1">
        <v>23</v>
      </c>
      <c r="LS29" s="2" t="s">
        <v>26</v>
      </c>
      <c r="LT29" s="5">
        <v>2</v>
      </c>
      <c r="LU29" s="5">
        <v>20000</v>
      </c>
      <c r="LV29" s="5">
        <v>0</v>
      </c>
      <c r="LW29" s="5">
        <f t="shared" si="50"/>
        <v>20000</v>
      </c>
      <c r="LX29" s="9"/>
      <c r="LY29" s="1">
        <v>23</v>
      </c>
      <c r="LZ29" s="2" t="s">
        <v>26</v>
      </c>
      <c r="MA29" s="5">
        <v>0</v>
      </c>
      <c r="MB29" s="5">
        <v>0</v>
      </c>
      <c r="MC29" s="5">
        <v>0</v>
      </c>
      <c r="MD29" s="5">
        <f t="shared" si="51"/>
        <v>0</v>
      </c>
      <c r="ME29" s="9"/>
      <c r="MF29" s="1">
        <v>23</v>
      </c>
      <c r="MG29" s="2" t="s">
        <v>26</v>
      </c>
      <c r="MH29" s="5">
        <v>0</v>
      </c>
      <c r="MI29" s="5">
        <v>0</v>
      </c>
      <c r="MJ29" s="5">
        <v>0</v>
      </c>
      <c r="MK29" s="5">
        <f t="shared" si="52"/>
        <v>0</v>
      </c>
      <c r="ML29" s="9"/>
      <c r="MM29" s="1">
        <v>23</v>
      </c>
      <c r="MN29" s="2" t="s">
        <v>26</v>
      </c>
      <c r="MO29" s="5">
        <v>0</v>
      </c>
      <c r="MP29" s="5">
        <v>0</v>
      </c>
      <c r="MQ29" s="5">
        <v>0</v>
      </c>
      <c r="MR29" s="5">
        <f t="shared" si="53"/>
        <v>0</v>
      </c>
      <c r="MS29" s="9"/>
      <c r="MT29" s="1">
        <v>23</v>
      </c>
      <c r="MU29" s="2" t="s">
        <v>26</v>
      </c>
      <c r="MV29" s="5">
        <v>0</v>
      </c>
      <c r="MW29" s="5">
        <v>0</v>
      </c>
      <c r="MX29" s="5">
        <v>0</v>
      </c>
      <c r="MY29" s="5">
        <f t="shared" si="54"/>
        <v>0</v>
      </c>
      <c r="MZ29" s="9"/>
      <c r="NA29" s="1">
        <v>23</v>
      </c>
      <c r="NB29" s="2" t="s">
        <v>26</v>
      </c>
      <c r="NC29" s="5">
        <v>7</v>
      </c>
      <c r="ND29" s="5">
        <v>41562.5</v>
      </c>
      <c r="NE29" s="5">
        <v>0</v>
      </c>
      <c r="NF29" s="5">
        <f t="shared" si="55"/>
        <v>41562.5</v>
      </c>
      <c r="NG29" s="9"/>
      <c r="NH29" s="1">
        <v>23</v>
      </c>
      <c r="NI29" s="2" t="s">
        <v>26</v>
      </c>
      <c r="NJ29" s="5">
        <v>167</v>
      </c>
      <c r="NK29" s="5">
        <v>267253.899946208</v>
      </c>
      <c r="NL29" s="5">
        <v>0</v>
      </c>
      <c r="NM29" s="5">
        <f t="shared" si="56"/>
        <v>267253.899946208</v>
      </c>
      <c r="NN29" s="9"/>
      <c r="NO29" s="1">
        <v>23</v>
      </c>
      <c r="NP29" s="2" t="s">
        <v>26</v>
      </c>
      <c r="NQ29" s="5">
        <v>6</v>
      </c>
      <c r="NR29" s="5">
        <v>142600</v>
      </c>
      <c r="NS29" s="5">
        <v>0</v>
      </c>
      <c r="NT29" s="5">
        <f t="shared" si="57"/>
        <v>142600</v>
      </c>
      <c r="NU29" s="9"/>
      <c r="NV29" s="1">
        <v>23</v>
      </c>
      <c r="NW29" s="2" t="s">
        <v>26</v>
      </c>
      <c r="NX29" s="5">
        <v>0</v>
      </c>
      <c r="NY29" s="5">
        <v>0</v>
      </c>
      <c r="NZ29" s="5">
        <v>0</v>
      </c>
      <c r="OA29" s="5">
        <f t="shared" si="58"/>
        <v>0</v>
      </c>
      <c r="OB29" s="9"/>
      <c r="OC29" s="1">
        <v>23</v>
      </c>
      <c r="OD29" s="2" t="s">
        <v>26</v>
      </c>
      <c r="OE29" s="5">
        <v>3</v>
      </c>
      <c r="OF29" s="5">
        <v>36100</v>
      </c>
      <c r="OG29" s="5">
        <v>0</v>
      </c>
      <c r="OH29" s="5">
        <f t="shared" si="59"/>
        <v>36100</v>
      </c>
      <c r="OI29" s="9"/>
      <c r="OJ29" s="1">
        <v>23</v>
      </c>
      <c r="OK29" s="2" t="s">
        <v>26</v>
      </c>
      <c r="OL29" s="5">
        <v>32.133333333333333</v>
      </c>
      <c r="OM29" s="5">
        <v>292200</v>
      </c>
      <c r="ON29" s="5">
        <v>0</v>
      </c>
      <c r="OO29" s="5">
        <f t="shared" si="60"/>
        <v>292200</v>
      </c>
      <c r="OP29" s="9"/>
      <c r="OQ29" s="1">
        <v>23</v>
      </c>
      <c r="OR29" s="2" t="s">
        <v>26</v>
      </c>
      <c r="OS29" s="5">
        <v>0</v>
      </c>
      <c r="OT29" s="5">
        <v>0</v>
      </c>
      <c r="OU29" s="5">
        <v>0</v>
      </c>
      <c r="OV29" s="5">
        <f t="shared" si="61"/>
        <v>0</v>
      </c>
      <c r="OW29" s="9"/>
      <c r="OX29" s="1">
        <v>23</v>
      </c>
      <c r="OY29" s="2" t="s">
        <v>26</v>
      </c>
      <c r="OZ29" s="5">
        <v>0</v>
      </c>
      <c r="PA29" s="5">
        <v>1000000</v>
      </c>
      <c r="PB29" s="5">
        <v>0</v>
      </c>
      <c r="PC29" s="5">
        <f t="shared" si="62"/>
        <v>1000000</v>
      </c>
      <c r="PD29" s="9"/>
      <c r="PE29" s="1">
        <v>23</v>
      </c>
      <c r="PF29" s="2" t="s">
        <v>26</v>
      </c>
      <c r="PG29" s="5">
        <v>0</v>
      </c>
      <c r="PH29" s="5">
        <v>0</v>
      </c>
      <c r="PI29" s="5">
        <v>0</v>
      </c>
      <c r="PJ29" s="5">
        <f t="shared" si="63"/>
        <v>0</v>
      </c>
      <c r="PK29" s="9"/>
      <c r="PL29" s="1">
        <v>23</v>
      </c>
      <c r="PM29" s="2" t="s">
        <v>26</v>
      </c>
      <c r="PN29" s="5">
        <v>0</v>
      </c>
      <c r="PO29" s="5">
        <v>513356</v>
      </c>
      <c r="PP29" s="5">
        <v>0</v>
      </c>
      <c r="PQ29" s="5">
        <f t="shared" si="64"/>
        <v>513356</v>
      </c>
      <c r="PR29" s="9"/>
      <c r="PS29" s="1">
        <v>23</v>
      </c>
      <c r="PT29" s="2" t="s">
        <v>26</v>
      </c>
      <c r="PU29" s="5">
        <v>1</v>
      </c>
      <c r="PV29" s="5">
        <v>7200</v>
      </c>
      <c r="PW29" s="5">
        <v>0</v>
      </c>
      <c r="PX29" s="5">
        <f t="shared" si="65"/>
        <v>7200</v>
      </c>
      <c r="PY29" s="9"/>
      <c r="PZ29" s="1">
        <v>23</v>
      </c>
      <c r="QA29" s="2" t="s">
        <v>26</v>
      </c>
      <c r="QB29" s="5">
        <v>0</v>
      </c>
      <c r="QC29" s="5">
        <v>0</v>
      </c>
      <c r="QD29" s="5">
        <v>0</v>
      </c>
      <c r="QE29" s="5">
        <f t="shared" si="66"/>
        <v>0</v>
      </c>
      <c r="QF29" s="9"/>
      <c r="QG29" s="1">
        <v>23</v>
      </c>
      <c r="QH29" s="2" t="s">
        <v>26</v>
      </c>
      <c r="QI29" s="5">
        <v>1</v>
      </c>
      <c r="QJ29" s="5">
        <v>5000</v>
      </c>
      <c r="QK29" s="5">
        <v>0</v>
      </c>
      <c r="QL29" s="5">
        <f t="shared" si="67"/>
        <v>5000</v>
      </c>
      <c r="QM29" s="9"/>
      <c r="QN29" s="1">
        <v>23</v>
      </c>
      <c r="QO29" s="2" t="s">
        <v>26</v>
      </c>
      <c r="QP29" s="5">
        <v>0</v>
      </c>
      <c r="QQ29" s="5">
        <v>0</v>
      </c>
      <c r="QR29" s="5">
        <v>0</v>
      </c>
      <c r="QS29" s="5">
        <f t="shared" si="68"/>
        <v>0</v>
      </c>
      <c r="QT29" s="9"/>
      <c r="QU29" s="1">
        <v>23</v>
      </c>
      <c r="QV29" s="2" t="s">
        <v>26</v>
      </c>
      <c r="QW29" s="5">
        <v>0</v>
      </c>
      <c r="QX29" s="5">
        <v>0</v>
      </c>
      <c r="QY29" s="5">
        <v>0</v>
      </c>
      <c r="QZ29" s="5">
        <f t="shared" si="69"/>
        <v>0</v>
      </c>
      <c r="RA29" s="9"/>
      <c r="RB29" s="1">
        <v>23</v>
      </c>
      <c r="RC29" s="2" t="s">
        <v>26</v>
      </c>
      <c r="RD29" s="5">
        <v>0</v>
      </c>
      <c r="RE29" s="5">
        <v>0</v>
      </c>
      <c r="RF29" s="5">
        <v>0</v>
      </c>
      <c r="RG29" s="5">
        <f t="shared" si="70"/>
        <v>0</v>
      </c>
      <c r="RH29" s="9"/>
      <c r="RI29" s="1">
        <v>23</v>
      </c>
      <c r="RJ29" s="2" t="s">
        <v>26</v>
      </c>
      <c r="RK29" s="5">
        <v>180</v>
      </c>
      <c r="RL29" s="5">
        <v>32760</v>
      </c>
      <c r="RM29" s="5">
        <v>0</v>
      </c>
      <c r="RN29" s="5">
        <f t="shared" si="71"/>
        <v>32760</v>
      </c>
      <c r="RO29" s="9"/>
      <c r="RP29" s="1">
        <v>23</v>
      </c>
      <c r="RQ29" s="2" t="s">
        <v>26</v>
      </c>
      <c r="RR29" s="5">
        <v>2</v>
      </c>
      <c r="RS29" s="5">
        <v>9900</v>
      </c>
      <c r="RT29" s="5">
        <v>0</v>
      </c>
      <c r="RU29" s="5">
        <f t="shared" si="72"/>
        <v>9900</v>
      </c>
      <c r="RV29" s="9"/>
      <c r="RW29" s="1">
        <v>23</v>
      </c>
      <c r="RX29" s="2" t="s">
        <v>26</v>
      </c>
      <c r="RY29" s="5">
        <v>0</v>
      </c>
      <c r="RZ29" s="5">
        <v>0</v>
      </c>
      <c r="SA29" s="5">
        <v>0</v>
      </c>
      <c r="SB29" s="5">
        <f t="shared" si="73"/>
        <v>0</v>
      </c>
      <c r="SC29" s="9"/>
      <c r="SD29" s="1">
        <v>23</v>
      </c>
      <c r="SE29" s="2" t="s">
        <v>26</v>
      </c>
      <c r="SF29" s="5">
        <v>0</v>
      </c>
      <c r="SG29" s="5">
        <v>90000</v>
      </c>
      <c r="SH29" s="5">
        <v>0</v>
      </c>
      <c r="SI29" s="5">
        <f t="shared" si="74"/>
        <v>90000</v>
      </c>
      <c r="SJ29" s="9"/>
      <c r="SK29" s="1">
        <v>23</v>
      </c>
      <c r="SL29" s="2" t="s">
        <v>26</v>
      </c>
      <c r="SM29" s="5">
        <v>0</v>
      </c>
      <c r="SN29" s="5">
        <v>0</v>
      </c>
      <c r="SO29" s="5">
        <v>0</v>
      </c>
      <c r="SP29" s="5">
        <f t="shared" si="75"/>
        <v>0</v>
      </c>
      <c r="SQ29" s="9"/>
      <c r="SR29" s="1">
        <v>23</v>
      </c>
      <c r="SS29" s="2" t="s">
        <v>26</v>
      </c>
      <c r="ST29" s="5">
        <v>0</v>
      </c>
      <c r="SU29" s="5">
        <v>0</v>
      </c>
      <c r="SV29" s="5">
        <v>0</v>
      </c>
      <c r="SW29" s="5">
        <f t="shared" si="76"/>
        <v>0</v>
      </c>
      <c r="SX29" s="9"/>
      <c r="SY29" s="1">
        <v>23</v>
      </c>
      <c r="SZ29" s="2" t="s">
        <v>26</v>
      </c>
      <c r="TA29" s="5">
        <v>0</v>
      </c>
      <c r="TB29" s="5">
        <v>0</v>
      </c>
      <c r="TC29" s="5">
        <v>0</v>
      </c>
      <c r="TD29" s="5">
        <f t="shared" si="77"/>
        <v>0</v>
      </c>
      <c r="TE29" s="9"/>
      <c r="TF29" s="1">
        <v>23</v>
      </c>
      <c r="TG29" s="2" t="s">
        <v>26</v>
      </c>
      <c r="TH29" s="5">
        <v>0</v>
      </c>
      <c r="TI29" s="5">
        <v>0</v>
      </c>
      <c r="TJ29" s="5">
        <v>0</v>
      </c>
      <c r="TK29" s="5">
        <f t="shared" si="78"/>
        <v>0</v>
      </c>
      <c r="TL29" s="9"/>
      <c r="TM29" s="1">
        <v>23</v>
      </c>
      <c r="TN29" s="2" t="s">
        <v>26</v>
      </c>
      <c r="TO29" s="5">
        <v>4</v>
      </c>
      <c r="TP29" s="5">
        <v>0</v>
      </c>
      <c r="TQ29" s="5">
        <v>140000</v>
      </c>
      <c r="TR29" s="5">
        <f t="shared" si="79"/>
        <v>140000</v>
      </c>
      <c r="TS29" s="9"/>
      <c r="TT29" s="1">
        <v>23</v>
      </c>
      <c r="TU29" s="2" t="s">
        <v>26</v>
      </c>
      <c r="TV29" s="5">
        <v>2</v>
      </c>
      <c r="TW29" s="5">
        <v>67800</v>
      </c>
      <c r="TX29" s="5">
        <v>0</v>
      </c>
      <c r="TY29" s="5">
        <f t="shared" si="80"/>
        <v>67800</v>
      </c>
      <c r="TZ29" s="9"/>
      <c r="UA29" s="1">
        <v>23</v>
      </c>
      <c r="UB29" s="2" t="s">
        <v>26</v>
      </c>
      <c r="UC29" s="5">
        <v>23</v>
      </c>
      <c r="UD29" s="5">
        <v>80500</v>
      </c>
      <c r="UE29" s="5">
        <v>0</v>
      </c>
      <c r="UF29" s="5">
        <f t="shared" si="81"/>
        <v>80500</v>
      </c>
      <c r="UG29" s="9"/>
      <c r="UH29" s="1">
        <v>23</v>
      </c>
      <c r="UI29" s="2" t="s">
        <v>26</v>
      </c>
      <c r="UJ29" s="5">
        <v>0</v>
      </c>
      <c r="UK29" s="5">
        <v>0</v>
      </c>
      <c r="UL29" s="5">
        <v>0</v>
      </c>
      <c r="UM29" s="5">
        <f t="shared" si="82"/>
        <v>0</v>
      </c>
      <c r="UN29" s="9"/>
      <c r="UO29" s="1">
        <v>23</v>
      </c>
      <c r="UP29" s="2" t="s">
        <v>26</v>
      </c>
      <c r="UQ29" s="5">
        <v>0</v>
      </c>
      <c r="UR29" s="5">
        <v>0</v>
      </c>
      <c r="US29" s="5">
        <v>0</v>
      </c>
      <c r="UT29" s="5">
        <f t="shared" si="83"/>
        <v>0</v>
      </c>
      <c r="UU29" s="9"/>
      <c r="UV29" s="1">
        <v>23</v>
      </c>
      <c r="UW29" s="2" t="s">
        <v>26</v>
      </c>
      <c r="UX29" s="5">
        <v>0</v>
      </c>
      <c r="UY29" s="5">
        <v>100000</v>
      </c>
      <c r="UZ29" s="5">
        <v>0</v>
      </c>
      <c r="VA29" s="5">
        <f t="shared" si="84"/>
        <v>100000</v>
      </c>
      <c r="VB29" s="9"/>
      <c r="VC29" s="1">
        <v>23</v>
      </c>
      <c r="VD29" s="2" t="s">
        <v>26</v>
      </c>
      <c r="VE29" s="5">
        <v>1</v>
      </c>
      <c r="VF29" s="5">
        <v>40000</v>
      </c>
      <c r="VG29" s="5">
        <v>0</v>
      </c>
      <c r="VH29" s="5">
        <f t="shared" si="85"/>
        <v>40000</v>
      </c>
      <c r="VI29" s="9"/>
      <c r="VJ29" s="1">
        <v>23</v>
      </c>
      <c r="VK29" s="2" t="s">
        <v>26</v>
      </c>
      <c r="VL29" s="5">
        <v>1</v>
      </c>
      <c r="VM29" s="5">
        <v>55000</v>
      </c>
      <c r="VN29" s="5">
        <v>0</v>
      </c>
      <c r="VO29" s="5">
        <f t="shared" si="86"/>
        <v>55000</v>
      </c>
      <c r="VP29" s="9"/>
      <c r="VQ29" s="1">
        <v>23</v>
      </c>
      <c r="VR29" s="2" t="s">
        <v>26</v>
      </c>
      <c r="VS29" s="5">
        <v>0</v>
      </c>
      <c r="VT29" s="5">
        <v>0</v>
      </c>
      <c r="VU29" s="5">
        <v>0</v>
      </c>
      <c r="VV29" s="5">
        <f t="shared" si="87"/>
        <v>0</v>
      </c>
      <c r="VW29" s="9"/>
      <c r="VX29" s="1">
        <v>23</v>
      </c>
      <c r="VY29" s="2" t="s">
        <v>26</v>
      </c>
      <c r="VZ29" s="5">
        <v>0</v>
      </c>
      <c r="WA29" s="5">
        <v>0</v>
      </c>
      <c r="WB29" s="5">
        <v>0</v>
      </c>
      <c r="WC29" s="5">
        <f t="shared" si="88"/>
        <v>0</v>
      </c>
      <c r="WD29" s="9"/>
      <c r="WE29" s="1">
        <v>23</v>
      </c>
      <c r="WF29" s="2" t="s">
        <v>26</v>
      </c>
      <c r="WG29" s="5">
        <v>0</v>
      </c>
      <c r="WH29" s="5">
        <v>0</v>
      </c>
      <c r="WI29" s="5">
        <v>0</v>
      </c>
      <c r="WJ29" s="5">
        <f t="shared" si="89"/>
        <v>0</v>
      </c>
      <c r="WK29" s="9"/>
      <c r="WL29" s="1">
        <v>23</v>
      </c>
      <c r="WM29" s="2" t="s">
        <v>26</v>
      </c>
      <c r="WN29" s="5">
        <v>1</v>
      </c>
      <c r="WO29" s="5">
        <v>50000</v>
      </c>
      <c r="WP29" s="5">
        <v>0</v>
      </c>
      <c r="WQ29" s="5">
        <f t="shared" si="90"/>
        <v>50000</v>
      </c>
      <c r="WR29" s="9"/>
      <c r="WS29" s="1">
        <v>23</v>
      </c>
      <c r="WT29" s="2" t="s">
        <v>26</v>
      </c>
      <c r="WU29" s="5">
        <v>9</v>
      </c>
      <c r="WV29" s="5">
        <v>180000</v>
      </c>
      <c r="WW29" s="5">
        <v>0</v>
      </c>
      <c r="WX29" s="5">
        <f t="shared" si="91"/>
        <v>180000</v>
      </c>
      <c r="WY29" s="9"/>
      <c r="WZ29" s="1">
        <v>23</v>
      </c>
      <c r="XA29" s="2" t="s">
        <v>26</v>
      </c>
      <c r="XB29" s="5">
        <v>0</v>
      </c>
      <c r="XC29" s="5">
        <v>0</v>
      </c>
      <c r="XD29" s="5">
        <v>0</v>
      </c>
      <c r="XE29" s="5">
        <f t="shared" si="92"/>
        <v>0</v>
      </c>
      <c r="XF29" s="9"/>
      <c r="XG29" s="1">
        <v>23</v>
      </c>
      <c r="XH29" s="2" t="s">
        <v>26</v>
      </c>
      <c r="XI29" s="5">
        <v>0</v>
      </c>
      <c r="XJ29" s="5">
        <v>0</v>
      </c>
      <c r="XK29" s="5">
        <v>0</v>
      </c>
      <c r="XL29" s="5">
        <f t="shared" si="93"/>
        <v>0</v>
      </c>
      <c r="XM29" s="9"/>
      <c r="XN29" s="1">
        <v>23</v>
      </c>
      <c r="XO29" s="2" t="s">
        <v>26</v>
      </c>
      <c r="XP29" s="5">
        <v>1</v>
      </c>
      <c r="XQ29" s="5">
        <v>25000</v>
      </c>
      <c r="XR29" s="5">
        <v>0</v>
      </c>
      <c r="XS29" s="5">
        <f t="shared" si="94"/>
        <v>25000</v>
      </c>
      <c r="XT29" s="9"/>
      <c r="XU29" s="1">
        <v>23</v>
      </c>
      <c r="XV29" s="2" t="s">
        <v>26</v>
      </c>
      <c r="XW29" s="5">
        <v>0</v>
      </c>
      <c r="XX29" s="5">
        <v>0</v>
      </c>
      <c r="XY29" s="5">
        <v>0</v>
      </c>
      <c r="XZ29" s="5">
        <f t="shared" si="95"/>
        <v>0</v>
      </c>
      <c r="YA29" s="9"/>
      <c r="YB29" s="1">
        <v>23</v>
      </c>
      <c r="YC29" s="2" t="s">
        <v>26</v>
      </c>
      <c r="YD29" s="5">
        <v>0</v>
      </c>
      <c r="YE29" s="5">
        <v>0</v>
      </c>
      <c r="YF29" s="5">
        <v>0</v>
      </c>
      <c r="YG29" s="5">
        <f t="shared" si="96"/>
        <v>0</v>
      </c>
      <c r="YH29" s="9"/>
      <c r="YI29" s="1">
        <v>23</v>
      </c>
      <c r="YJ29" s="2" t="s">
        <v>26</v>
      </c>
      <c r="YK29" s="5">
        <v>7994</v>
      </c>
      <c r="YL29" s="5">
        <v>399700</v>
      </c>
      <c r="YM29" s="5">
        <v>0</v>
      </c>
      <c r="YN29" s="5">
        <f t="shared" si="97"/>
        <v>399700</v>
      </c>
      <c r="YO29" s="9"/>
      <c r="YP29" s="1">
        <v>23</v>
      </c>
      <c r="YQ29" s="2" t="s">
        <v>26</v>
      </c>
      <c r="YR29" s="5">
        <v>0</v>
      </c>
      <c r="YS29" s="5">
        <v>0</v>
      </c>
      <c r="YT29" s="5">
        <v>0</v>
      </c>
      <c r="YU29" s="5">
        <f t="shared" si="98"/>
        <v>0</v>
      </c>
      <c r="YV29" s="9"/>
      <c r="YW29" s="1">
        <v>23</v>
      </c>
      <c r="YX29" s="2" t="s">
        <v>26</v>
      </c>
      <c r="YY29" s="5">
        <v>0</v>
      </c>
      <c r="YZ29" s="5">
        <v>0</v>
      </c>
      <c r="ZA29" s="5">
        <v>0</v>
      </c>
      <c r="ZB29" s="5">
        <f t="shared" si="99"/>
        <v>0</v>
      </c>
      <c r="ZC29" s="9"/>
      <c r="ZD29" s="1">
        <v>23</v>
      </c>
      <c r="ZE29" s="2" t="s">
        <v>26</v>
      </c>
      <c r="ZF29" s="5">
        <v>1</v>
      </c>
      <c r="ZG29" s="5">
        <v>40000</v>
      </c>
      <c r="ZH29" s="5">
        <v>0</v>
      </c>
      <c r="ZI29" s="5">
        <f t="shared" si="100"/>
        <v>40000</v>
      </c>
      <c r="ZJ29" s="9"/>
      <c r="ZK29" s="1">
        <v>23</v>
      </c>
      <c r="ZL29" s="2" t="s">
        <v>26</v>
      </c>
      <c r="ZM29" s="5">
        <v>0</v>
      </c>
      <c r="ZN29" s="5">
        <v>0</v>
      </c>
      <c r="ZO29" s="5">
        <v>0</v>
      </c>
      <c r="ZP29" s="5">
        <f t="shared" si="101"/>
        <v>0</v>
      </c>
      <c r="ZQ29" s="9"/>
      <c r="ZR29" s="1">
        <v>23</v>
      </c>
      <c r="ZS29" s="2" t="s">
        <v>26</v>
      </c>
      <c r="ZT29" s="5">
        <v>2</v>
      </c>
      <c r="ZU29" s="5">
        <v>34000</v>
      </c>
      <c r="ZV29" s="5">
        <v>0</v>
      </c>
      <c r="ZW29" s="5">
        <f t="shared" si="102"/>
        <v>34000</v>
      </c>
      <c r="ZX29" s="9"/>
      <c r="ZY29" s="1">
        <v>23</v>
      </c>
      <c r="ZZ29" s="2" t="s">
        <v>26</v>
      </c>
      <c r="AAA29" s="5">
        <v>16</v>
      </c>
      <c r="AAB29" s="5">
        <v>217090</v>
      </c>
      <c r="AAC29" s="5">
        <v>0</v>
      </c>
      <c r="AAD29" s="5">
        <f t="shared" si="103"/>
        <v>217090</v>
      </c>
      <c r="AAE29" s="9"/>
      <c r="AAF29" s="1">
        <v>23</v>
      </c>
      <c r="AAG29" s="2" t="s">
        <v>26</v>
      </c>
      <c r="AAH29" s="5">
        <v>0</v>
      </c>
      <c r="AAI29" s="5">
        <v>0</v>
      </c>
      <c r="AAJ29" s="5">
        <v>0</v>
      </c>
      <c r="AAK29" s="5">
        <f t="shared" si="104"/>
        <v>0</v>
      </c>
      <c r="AAL29" s="9"/>
      <c r="AAM29" s="1">
        <v>23</v>
      </c>
      <c r="AAN29" s="2" t="s">
        <v>26</v>
      </c>
      <c r="AAO29" s="5">
        <v>20</v>
      </c>
      <c r="AAP29" s="5">
        <v>360000</v>
      </c>
      <c r="AAQ29" s="5">
        <v>0</v>
      </c>
      <c r="AAR29" s="5">
        <f t="shared" si="105"/>
        <v>360000</v>
      </c>
      <c r="AAS29" s="9"/>
      <c r="AAT29" s="1">
        <v>23</v>
      </c>
      <c r="AAU29" s="2" t="s">
        <v>26</v>
      </c>
      <c r="AAV29" s="5">
        <v>0</v>
      </c>
      <c r="AAW29" s="5">
        <v>0</v>
      </c>
      <c r="AAX29" s="5">
        <v>0</v>
      </c>
      <c r="AAY29" s="5">
        <f t="shared" si="106"/>
        <v>0</v>
      </c>
      <c r="AAZ29" s="9"/>
      <c r="ABA29" s="1">
        <v>23</v>
      </c>
      <c r="ABB29" s="2" t="s">
        <v>26</v>
      </c>
      <c r="ABC29" s="5">
        <v>3</v>
      </c>
      <c r="ABD29" s="5">
        <v>27900</v>
      </c>
      <c r="ABE29" s="5">
        <v>0</v>
      </c>
      <c r="ABF29" s="5">
        <f t="shared" si="107"/>
        <v>27900</v>
      </c>
      <c r="ABG29" s="9"/>
      <c r="ABH29" s="1">
        <v>23</v>
      </c>
      <c r="ABI29" s="2" t="s">
        <v>26</v>
      </c>
      <c r="ABJ29" s="5">
        <v>0</v>
      </c>
      <c r="ABK29" s="5">
        <v>0</v>
      </c>
      <c r="ABL29" s="5">
        <v>0</v>
      </c>
      <c r="ABM29" s="5">
        <f t="shared" si="108"/>
        <v>0</v>
      </c>
      <c r="ABN29" s="9"/>
      <c r="ABO29" s="1">
        <v>23</v>
      </c>
      <c r="ABP29" s="2" t="s">
        <v>26</v>
      </c>
      <c r="ABQ29" s="5">
        <v>0</v>
      </c>
      <c r="ABR29" s="5">
        <v>0</v>
      </c>
      <c r="ABS29" s="5">
        <v>0</v>
      </c>
      <c r="ABT29" s="5">
        <f t="shared" si="109"/>
        <v>0</v>
      </c>
      <c r="ABU29" s="9"/>
      <c r="ABV29" s="1">
        <v>23</v>
      </c>
      <c r="ABW29" s="2" t="s">
        <v>26</v>
      </c>
      <c r="ABX29" s="5">
        <v>0</v>
      </c>
      <c r="ABY29" s="5">
        <f t="shared" si="0"/>
        <v>10763408.399946209</v>
      </c>
      <c r="ABZ29" s="5">
        <f t="shared" si="1"/>
        <v>140000</v>
      </c>
      <c r="ACA29" s="5">
        <f t="shared" si="2"/>
        <v>10903408.399946209</v>
      </c>
      <c r="ACB29" s="9"/>
    </row>
    <row r="30" spans="1:756" ht="16.5" hidden="1">
      <c r="A30" s="1">
        <v>24</v>
      </c>
      <c r="B30" s="2" t="s">
        <v>27</v>
      </c>
      <c r="C30" s="5">
        <v>0</v>
      </c>
      <c r="D30" s="5">
        <v>0</v>
      </c>
      <c r="E30" s="5">
        <v>0</v>
      </c>
      <c r="F30" s="5">
        <f t="shared" si="3"/>
        <v>0</v>
      </c>
      <c r="G30" s="9"/>
      <c r="H30" s="1">
        <v>24</v>
      </c>
      <c r="I30" s="2" t="s">
        <v>27</v>
      </c>
      <c r="J30" s="5">
        <v>2</v>
      </c>
      <c r="K30" s="5">
        <v>1179104</v>
      </c>
      <c r="L30" s="5">
        <v>0</v>
      </c>
      <c r="M30" s="5">
        <f t="shared" si="4"/>
        <v>1179104</v>
      </c>
      <c r="N30" s="9"/>
      <c r="O30" s="1">
        <v>24</v>
      </c>
      <c r="P30" s="2" t="s">
        <v>27</v>
      </c>
      <c r="Q30" s="5">
        <v>12</v>
      </c>
      <c r="R30" s="5">
        <v>1901400</v>
      </c>
      <c r="S30" s="5">
        <v>0</v>
      </c>
      <c r="T30" s="5">
        <f t="shared" si="5"/>
        <v>1901400</v>
      </c>
      <c r="U30" s="9"/>
      <c r="V30" s="1">
        <v>24</v>
      </c>
      <c r="W30" s="2" t="s">
        <v>27</v>
      </c>
      <c r="X30" s="5">
        <v>2</v>
      </c>
      <c r="Y30" s="5">
        <v>28200</v>
      </c>
      <c r="Z30" s="5">
        <v>0</v>
      </c>
      <c r="AA30" s="5">
        <f t="shared" si="6"/>
        <v>28200</v>
      </c>
      <c r="AB30" s="9"/>
      <c r="AC30" s="1">
        <v>24</v>
      </c>
      <c r="AD30" s="2" t="s">
        <v>27</v>
      </c>
      <c r="AE30" s="5">
        <v>0</v>
      </c>
      <c r="AF30" s="5">
        <v>0</v>
      </c>
      <c r="AG30" s="5">
        <v>0</v>
      </c>
      <c r="AH30" s="5">
        <f t="shared" si="7"/>
        <v>0</v>
      </c>
      <c r="AI30" s="9"/>
      <c r="AJ30" s="1">
        <v>24</v>
      </c>
      <c r="AK30" s="2" t="s">
        <v>27</v>
      </c>
      <c r="AL30" s="5"/>
      <c r="AM30" s="5">
        <v>0</v>
      </c>
      <c r="AN30" s="5">
        <v>0</v>
      </c>
      <c r="AO30" s="5">
        <f t="shared" si="8"/>
        <v>0</v>
      </c>
      <c r="AP30" s="9"/>
      <c r="AQ30" s="1">
        <v>24</v>
      </c>
      <c r="AR30" s="2" t="s">
        <v>27</v>
      </c>
      <c r="AS30" s="5">
        <v>0</v>
      </c>
      <c r="AT30" s="5">
        <v>0</v>
      </c>
      <c r="AU30" s="5">
        <v>0</v>
      </c>
      <c r="AV30" s="5">
        <f t="shared" si="9"/>
        <v>0</v>
      </c>
      <c r="AW30" s="9"/>
      <c r="AX30" s="1">
        <v>24</v>
      </c>
      <c r="AY30" s="2" t="s">
        <v>27</v>
      </c>
      <c r="AZ30" s="5">
        <v>6</v>
      </c>
      <c r="BA30" s="5">
        <v>1193400</v>
      </c>
      <c r="BB30" s="5">
        <v>0</v>
      </c>
      <c r="BC30" s="5">
        <f t="shared" si="10"/>
        <v>1193400</v>
      </c>
      <c r="BD30" s="9"/>
      <c r="BE30" s="1">
        <v>24</v>
      </c>
      <c r="BF30" s="2" t="s">
        <v>27</v>
      </c>
      <c r="BG30" s="5">
        <v>0</v>
      </c>
      <c r="BH30" s="5">
        <v>0</v>
      </c>
      <c r="BI30" s="5">
        <v>0</v>
      </c>
      <c r="BJ30" s="5">
        <f t="shared" si="11"/>
        <v>0</v>
      </c>
      <c r="BK30" s="9"/>
      <c r="BL30" s="1">
        <v>24</v>
      </c>
      <c r="BM30" s="2" t="s">
        <v>27</v>
      </c>
      <c r="BN30" s="5">
        <v>0</v>
      </c>
      <c r="BO30" s="5">
        <v>0</v>
      </c>
      <c r="BP30" s="5">
        <v>0</v>
      </c>
      <c r="BQ30" s="5">
        <f t="shared" si="12"/>
        <v>0</v>
      </c>
      <c r="BR30" s="9"/>
      <c r="BS30" s="1">
        <v>24</v>
      </c>
      <c r="BT30" s="2" t="s">
        <v>27</v>
      </c>
      <c r="BU30" s="5">
        <v>0</v>
      </c>
      <c r="BV30" s="5">
        <v>0</v>
      </c>
      <c r="BW30" s="5">
        <v>0</v>
      </c>
      <c r="BX30" s="5">
        <f t="shared" si="13"/>
        <v>0</v>
      </c>
      <c r="BY30" s="9"/>
      <c r="BZ30" s="1">
        <v>24</v>
      </c>
      <c r="CA30" s="2" t="s">
        <v>27</v>
      </c>
      <c r="CB30" s="5">
        <v>0</v>
      </c>
      <c r="CC30" s="5">
        <v>0</v>
      </c>
      <c r="CD30" s="5">
        <v>0</v>
      </c>
      <c r="CE30" s="5">
        <f t="shared" si="14"/>
        <v>0</v>
      </c>
      <c r="CF30" s="9"/>
      <c r="CG30" s="1">
        <v>24</v>
      </c>
      <c r="CH30" s="2" t="s">
        <v>27</v>
      </c>
      <c r="CI30" s="5">
        <v>0</v>
      </c>
      <c r="CJ30" s="5">
        <v>0</v>
      </c>
      <c r="CK30" s="5">
        <v>0</v>
      </c>
      <c r="CL30" s="5">
        <f t="shared" si="15"/>
        <v>0</v>
      </c>
      <c r="CM30" s="9"/>
      <c r="CN30" s="1">
        <v>24</v>
      </c>
      <c r="CO30" s="2" t="s">
        <v>27</v>
      </c>
      <c r="CP30" s="5">
        <v>0</v>
      </c>
      <c r="CQ30" s="5">
        <v>0</v>
      </c>
      <c r="CR30" s="5">
        <v>0</v>
      </c>
      <c r="CS30" s="5">
        <f t="shared" si="16"/>
        <v>0</v>
      </c>
      <c r="CT30" s="9"/>
      <c r="CU30" s="1">
        <v>24</v>
      </c>
      <c r="CV30" s="2" t="s">
        <v>27</v>
      </c>
      <c r="CW30" s="5">
        <v>0</v>
      </c>
      <c r="CX30" s="5">
        <v>0</v>
      </c>
      <c r="CY30" s="5">
        <v>0</v>
      </c>
      <c r="CZ30" s="5">
        <f t="shared" si="17"/>
        <v>0</v>
      </c>
      <c r="DA30" s="9"/>
      <c r="DB30" s="1">
        <v>24</v>
      </c>
      <c r="DC30" s="2" t="s">
        <v>27</v>
      </c>
      <c r="DD30" s="5">
        <v>13</v>
      </c>
      <c r="DE30" s="5">
        <v>957450</v>
      </c>
      <c r="DF30" s="5">
        <v>0</v>
      </c>
      <c r="DG30" s="5">
        <f t="shared" si="18"/>
        <v>957450</v>
      </c>
      <c r="DH30" s="9"/>
      <c r="DI30" s="1">
        <v>24</v>
      </c>
      <c r="DJ30" s="2" t="s">
        <v>27</v>
      </c>
      <c r="DK30" s="5">
        <v>0</v>
      </c>
      <c r="DL30" s="5">
        <v>0</v>
      </c>
      <c r="DM30" s="5">
        <v>0</v>
      </c>
      <c r="DN30" s="5">
        <f t="shared" si="19"/>
        <v>0</v>
      </c>
      <c r="DO30" s="9"/>
      <c r="DP30" s="1">
        <v>24</v>
      </c>
      <c r="DQ30" s="2" t="s">
        <v>27</v>
      </c>
      <c r="DR30" s="5">
        <v>1</v>
      </c>
      <c r="DS30" s="5">
        <v>23600</v>
      </c>
      <c r="DT30" s="5">
        <v>0</v>
      </c>
      <c r="DU30" s="5">
        <f t="shared" si="20"/>
        <v>23600</v>
      </c>
      <c r="DV30" s="9"/>
      <c r="DW30" s="1">
        <v>24</v>
      </c>
      <c r="DX30" s="2" t="s">
        <v>27</v>
      </c>
      <c r="DY30" s="5">
        <v>0</v>
      </c>
      <c r="DZ30" s="5">
        <v>0</v>
      </c>
      <c r="EA30" s="5">
        <v>0</v>
      </c>
      <c r="EB30" s="5">
        <f t="shared" si="21"/>
        <v>0</v>
      </c>
      <c r="EC30" s="9"/>
      <c r="ED30" s="1">
        <v>24</v>
      </c>
      <c r="EE30" s="2" t="s">
        <v>27</v>
      </c>
      <c r="EF30" s="5">
        <v>3208</v>
      </c>
      <c r="EG30" s="5">
        <v>119700</v>
      </c>
      <c r="EH30" s="5">
        <v>0</v>
      </c>
      <c r="EI30" s="5">
        <f t="shared" si="22"/>
        <v>119700</v>
      </c>
      <c r="EJ30" s="9"/>
      <c r="EK30" s="1">
        <v>24</v>
      </c>
      <c r="EL30" s="2" t="s">
        <v>27</v>
      </c>
      <c r="EM30" s="5">
        <v>21</v>
      </c>
      <c r="EN30" s="5">
        <v>110000</v>
      </c>
      <c r="EO30" s="5">
        <v>0</v>
      </c>
      <c r="EP30" s="5">
        <f t="shared" si="23"/>
        <v>110000</v>
      </c>
      <c r="EQ30" s="9"/>
      <c r="ER30" s="1">
        <v>24</v>
      </c>
      <c r="ES30" s="2" t="s">
        <v>27</v>
      </c>
      <c r="ET30" s="5">
        <v>24</v>
      </c>
      <c r="EU30" s="5">
        <v>123000</v>
      </c>
      <c r="EV30" s="5">
        <v>0</v>
      </c>
      <c r="EW30" s="5">
        <f t="shared" si="24"/>
        <v>123000</v>
      </c>
      <c r="EX30" s="9"/>
      <c r="EY30" s="1">
        <v>24</v>
      </c>
      <c r="EZ30" s="2" t="s">
        <v>27</v>
      </c>
      <c r="FA30" s="5">
        <v>0</v>
      </c>
      <c r="FB30" s="5">
        <v>0</v>
      </c>
      <c r="FC30" s="5">
        <v>0</v>
      </c>
      <c r="FD30" s="5">
        <f t="shared" si="25"/>
        <v>0</v>
      </c>
      <c r="FE30" s="9"/>
      <c r="FF30" s="1">
        <v>24</v>
      </c>
      <c r="FG30" s="2" t="s">
        <v>27</v>
      </c>
      <c r="FH30" s="5">
        <v>0</v>
      </c>
      <c r="FI30" s="5">
        <v>0</v>
      </c>
      <c r="FJ30" s="5">
        <v>0</v>
      </c>
      <c r="FK30" s="5">
        <f t="shared" si="26"/>
        <v>0</v>
      </c>
      <c r="FL30" s="9"/>
      <c r="FM30" s="1">
        <v>24</v>
      </c>
      <c r="FN30" s="2" t="s">
        <v>27</v>
      </c>
      <c r="FO30" s="5">
        <v>0</v>
      </c>
      <c r="FP30" s="5">
        <v>0</v>
      </c>
      <c r="FQ30" s="5">
        <v>0</v>
      </c>
      <c r="FR30" s="5">
        <f t="shared" si="27"/>
        <v>0</v>
      </c>
      <c r="FS30" s="9"/>
      <c r="FT30" s="1">
        <v>24</v>
      </c>
      <c r="FU30" s="2" t="s">
        <v>27</v>
      </c>
      <c r="FV30" s="5">
        <v>1</v>
      </c>
      <c r="FW30" s="5">
        <v>45000</v>
      </c>
      <c r="FX30" s="5">
        <v>0</v>
      </c>
      <c r="FY30" s="5">
        <f t="shared" si="28"/>
        <v>45000</v>
      </c>
      <c r="FZ30" s="9"/>
      <c r="GA30" s="1">
        <v>24</v>
      </c>
      <c r="GB30" s="2" t="s">
        <v>27</v>
      </c>
      <c r="GC30" s="5">
        <v>1</v>
      </c>
      <c r="GD30" s="5">
        <v>90200</v>
      </c>
      <c r="GE30" s="5">
        <v>0</v>
      </c>
      <c r="GF30" s="5">
        <f t="shared" si="29"/>
        <v>90200</v>
      </c>
      <c r="GG30" s="9"/>
      <c r="GH30" s="1">
        <v>24</v>
      </c>
      <c r="GI30" s="2" t="s">
        <v>27</v>
      </c>
      <c r="GJ30" s="5">
        <v>1</v>
      </c>
      <c r="GK30" s="5">
        <v>68100</v>
      </c>
      <c r="GL30" s="5">
        <v>0</v>
      </c>
      <c r="GM30" s="5">
        <f t="shared" si="30"/>
        <v>68100</v>
      </c>
      <c r="GN30" s="9"/>
      <c r="GO30" s="1">
        <v>24</v>
      </c>
      <c r="GP30" s="2" t="s">
        <v>27</v>
      </c>
      <c r="GQ30" s="5">
        <v>0</v>
      </c>
      <c r="GR30" s="5">
        <v>0</v>
      </c>
      <c r="GS30" s="5">
        <v>0</v>
      </c>
      <c r="GT30" s="5">
        <f t="shared" si="31"/>
        <v>0</v>
      </c>
      <c r="GU30" s="9"/>
      <c r="GV30" s="1">
        <v>24</v>
      </c>
      <c r="GW30" s="2" t="s">
        <v>27</v>
      </c>
      <c r="GX30" s="5">
        <v>0</v>
      </c>
      <c r="GY30" s="5">
        <v>0</v>
      </c>
      <c r="GZ30" s="5">
        <v>0</v>
      </c>
      <c r="HA30" s="5">
        <f t="shared" si="32"/>
        <v>0</v>
      </c>
      <c r="HB30" s="9"/>
      <c r="HC30" s="1">
        <v>24</v>
      </c>
      <c r="HD30" s="2" t="s">
        <v>27</v>
      </c>
      <c r="HE30" s="5">
        <v>1</v>
      </c>
      <c r="HF30" s="5">
        <v>139900</v>
      </c>
      <c r="HG30" s="5">
        <v>0</v>
      </c>
      <c r="HH30" s="5">
        <f t="shared" si="33"/>
        <v>139900</v>
      </c>
      <c r="HI30" s="9"/>
      <c r="HJ30" s="1">
        <v>24</v>
      </c>
      <c r="HK30" s="2" t="s">
        <v>27</v>
      </c>
      <c r="HL30" s="5">
        <v>0</v>
      </c>
      <c r="HM30" s="5">
        <v>744100</v>
      </c>
      <c r="HN30" s="5">
        <v>0</v>
      </c>
      <c r="HO30" s="5">
        <f t="shared" si="34"/>
        <v>744100</v>
      </c>
      <c r="HP30" s="9"/>
      <c r="HQ30" s="1">
        <v>24</v>
      </c>
      <c r="HR30" s="2" t="s">
        <v>27</v>
      </c>
      <c r="HS30" s="5">
        <v>0</v>
      </c>
      <c r="HT30" s="5">
        <v>0</v>
      </c>
      <c r="HU30" s="5">
        <v>0</v>
      </c>
      <c r="HV30" s="5">
        <f t="shared" si="35"/>
        <v>0</v>
      </c>
      <c r="HW30" s="9"/>
      <c r="HX30" s="1">
        <v>24</v>
      </c>
      <c r="HY30" s="2" t="s">
        <v>27</v>
      </c>
      <c r="HZ30" s="5">
        <v>1</v>
      </c>
      <c r="IA30" s="5">
        <v>10000</v>
      </c>
      <c r="IB30" s="5">
        <v>0</v>
      </c>
      <c r="IC30" s="5">
        <f t="shared" si="36"/>
        <v>10000</v>
      </c>
      <c r="ID30" s="9"/>
      <c r="IE30" s="1">
        <v>24</v>
      </c>
      <c r="IF30" s="2" t="s">
        <v>27</v>
      </c>
      <c r="IG30" s="5">
        <v>0</v>
      </c>
      <c r="IH30" s="5">
        <v>37500</v>
      </c>
      <c r="II30" s="5">
        <v>0</v>
      </c>
      <c r="IJ30" s="5">
        <f t="shared" si="37"/>
        <v>37500</v>
      </c>
      <c r="IK30" s="9"/>
      <c r="IL30" s="1">
        <v>24</v>
      </c>
      <c r="IM30" s="2" t="s">
        <v>27</v>
      </c>
      <c r="IN30" s="5">
        <v>20</v>
      </c>
      <c r="IO30" s="5">
        <v>200000</v>
      </c>
      <c r="IP30" s="5">
        <v>0</v>
      </c>
      <c r="IQ30" s="5">
        <f t="shared" si="38"/>
        <v>200000</v>
      </c>
      <c r="IR30" s="9"/>
      <c r="IS30" s="1">
        <v>24</v>
      </c>
      <c r="IT30" s="2" t="s">
        <v>27</v>
      </c>
      <c r="IU30" s="5">
        <v>1</v>
      </c>
      <c r="IV30" s="5">
        <v>40000</v>
      </c>
      <c r="IW30" s="5">
        <v>0</v>
      </c>
      <c r="IX30" s="5">
        <f t="shared" si="39"/>
        <v>40000</v>
      </c>
      <c r="IY30" s="9"/>
      <c r="IZ30" s="1">
        <v>24</v>
      </c>
      <c r="JA30" s="2" t="s">
        <v>27</v>
      </c>
      <c r="JB30" s="5">
        <v>0</v>
      </c>
      <c r="JC30" s="5">
        <v>0</v>
      </c>
      <c r="JD30" s="5">
        <v>0</v>
      </c>
      <c r="JE30" s="5">
        <f t="shared" si="40"/>
        <v>0</v>
      </c>
      <c r="JF30" s="9"/>
      <c r="JG30" s="1">
        <v>24</v>
      </c>
      <c r="JH30" s="2" t="s">
        <v>27</v>
      </c>
      <c r="JI30" s="5">
        <v>0</v>
      </c>
      <c r="JJ30" s="5">
        <v>0</v>
      </c>
      <c r="JK30" s="5">
        <v>0</v>
      </c>
      <c r="JL30" s="5">
        <f t="shared" si="41"/>
        <v>0</v>
      </c>
      <c r="JM30" s="9"/>
      <c r="JN30" s="1">
        <v>24</v>
      </c>
      <c r="JO30" s="2" t="s">
        <v>27</v>
      </c>
      <c r="JP30" s="5">
        <v>0</v>
      </c>
      <c r="JQ30" s="5">
        <v>0</v>
      </c>
      <c r="JR30" s="5">
        <v>0</v>
      </c>
      <c r="JS30" s="5">
        <f t="shared" si="42"/>
        <v>0</v>
      </c>
      <c r="JT30" s="9"/>
      <c r="JU30" s="1">
        <v>24</v>
      </c>
      <c r="JV30" s="2" t="s">
        <v>27</v>
      </c>
      <c r="JW30" s="5">
        <v>0</v>
      </c>
      <c r="JX30" s="5">
        <v>0</v>
      </c>
      <c r="JY30" s="5">
        <v>0</v>
      </c>
      <c r="JZ30" s="5">
        <f t="shared" si="43"/>
        <v>0</v>
      </c>
      <c r="KA30" s="9"/>
      <c r="KB30" s="1">
        <v>24</v>
      </c>
      <c r="KC30" s="2" t="s">
        <v>27</v>
      </c>
      <c r="KD30" s="5">
        <v>0</v>
      </c>
      <c r="KE30" s="5">
        <v>0</v>
      </c>
      <c r="KF30" s="5">
        <v>0</v>
      </c>
      <c r="KG30" s="5">
        <f t="shared" si="44"/>
        <v>0</v>
      </c>
      <c r="KH30" s="9"/>
      <c r="KI30" s="1">
        <v>24</v>
      </c>
      <c r="KJ30" s="2" t="s">
        <v>27</v>
      </c>
      <c r="KK30" s="5">
        <v>0</v>
      </c>
      <c r="KL30" s="5">
        <v>0</v>
      </c>
      <c r="KM30" s="5">
        <v>0</v>
      </c>
      <c r="KN30" s="5">
        <f t="shared" si="45"/>
        <v>0</v>
      </c>
      <c r="KO30" s="9"/>
      <c r="KP30" s="1">
        <v>24</v>
      </c>
      <c r="KQ30" s="2" t="s">
        <v>27</v>
      </c>
      <c r="KR30" s="5">
        <v>1</v>
      </c>
      <c r="KS30" s="5">
        <v>32500</v>
      </c>
      <c r="KT30" s="5">
        <v>0</v>
      </c>
      <c r="KU30" s="5">
        <f t="shared" si="46"/>
        <v>32500</v>
      </c>
      <c r="KV30" s="9"/>
      <c r="KW30" s="1">
        <v>24</v>
      </c>
      <c r="KX30" s="2" t="s">
        <v>27</v>
      </c>
      <c r="KY30" s="5">
        <v>1</v>
      </c>
      <c r="KZ30" s="5">
        <v>32500</v>
      </c>
      <c r="LA30" s="5">
        <v>0</v>
      </c>
      <c r="LB30" s="5">
        <f t="shared" si="47"/>
        <v>32500</v>
      </c>
      <c r="LC30" s="9"/>
      <c r="LD30" s="1">
        <v>24</v>
      </c>
      <c r="LE30" s="2" t="s">
        <v>27</v>
      </c>
      <c r="LF30" s="5">
        <v>3</v>
      </c>
      <c r="LG30" s="5">
        <v>405000</v>
      </c>
      <c r="LH30" s="5">
        <v>0</v>
      </c>
      <c r="LI30" s="5">
        <f t="shared" si="48"/>
        <v>405000</v>
      </c>
      <c r="LJ30" s="9"/>
      <c r="LK30" s="1">
        <v>24</v>
      </c>
      <c r="LL30" s="2" t="s">
        <v>27</v>
      </c>
      <c r="LM30" s="5">
        <v>1</v>
      </c>
      <c r="LN30" s="5">
        <v>38500</v>
      </c>
      <c r="LO30" s="5">
        <v>0</v>
      </c>
      <c r="LP30" s="5">
        <f t="shared" si="49"/>
        <v>38500</v>
      </c>
      <c r="LQ30" s="9"/>
      <c r="LR30" s="1">
        <v>24</v>
      </c>
      <c r="LS30" s="2" t="s">
        <v>27</v>
      </c>
      <c r="LT30" s="5">
        <v>2</v>
      </c>
      <c r="LU30" s="5">
        <v>20000</v>
      </c>
      <c r="LV30" s="5">
        <v>0</v>
      </c>
      <c r="LW30" s="5">
        <f t="shared" si="50"/>
        <v>20000</v>
      </c>
      <c r="LX30" s="9"/>
      <c r="LY30" s="1">
        <v>24</v>
      </c>
      <c r="LZ30" s="2" t="s">
        <v>27</v>
      </c>
      <c r="MA30" s="5">
        <v>0</v>
      </c>
      <c r="MB30" s="5">
        <v>0</v>
      </c>
      <c r="MC30" s="5">
        <v>0</v>
      </c>
      <c r="MD30" s="5">
        <f t="shared" si="51"/>
        <v>0</v>
      </c>
      <c r="ME30" s="9"/>
      <c r="MF30" s="1">
        <v>24</v>
      </c>
      <c r="MG30" s="2" t="s">
        <v>27</v>
      </c>
      <c r="MH30" s="5">
        <v>0</v>
      </c>
      <c r="MI30" s="5">
        <v>0</v>
      </c>
      <c r="MJ30" s="5">
        <v>0</v>
      </c>
      <c r="MK30" s="5">
        <f t="shared" si="52"/>
        <v>0</v>
      </c>
      <c r="ML30" s="9"/>
      <c r="MM30" s="1">
        <v>24</v>
      </c>
      <c r="MN30" s="2" t="s">
        <v>27</v>
      </c>
      <c r="MO30" s="5">
        <v>0</v>
      </c>
      <c r="MP30" s="5">
        <v>0</v>
      </c>
      <c r="MQ30" s="5">
        <v>0</v>
      </c>
      <c r="MR30" s="5">
        <f t="shared" si="53"/>
        <v>0</v>
      </c>
      <c r="MS30" s="9"/>
      <c r="MT30" s="1">
        <v>24</v>
      </c>
      <c r="MU30" s="2" t="s">
        <v>27</v>
      </c>
      <c r="MV30" s="5">
        <v>0</v>
      </c>
      <c r="MW30" s="5">
        <v>0</v>
      </c>
      <c r="MX30" s="5">
        <v>0</v>
      </c>
      <c r="MY30" s="5">
        <f t="shared" si="54"/>
        <v>0</v>
      </c>
      <c r="MZ30" s="9"/>
      <c r="NA30" s="1">
        <v>24</v>
      </c>
      <c r="NB30" s="2" t="s">
        <v>27</v>
      </c>
      <c r="NC30" s="5">
        <v>6</v>
      </c>
      <c r="ND30" s="5">
        <v>35625</v>
      </c>
      <c r="NE30" s="5">
        <v>0</v>
      </c>
      <c r="NF30" s="5">
        <f t="shared" si="55"/>
        <v>35625</v>
      </c>
      <c r="NG30" s="9"/>
      <c r="NH30" s="1">
        <v>24</v>
      </c>
      <c r="NI30" s="2" t="s">
        <v>27</v>
      </c>
      <c r="NJ30" s="5">
        <v>115</v>
      </c>
      <c r="NK30" s="5">
        <v>184037.11672942466</v>
      </c>
      <c r="NL30" s="5">
        <v>0</v>
      </c>
      <c r="NM30" s="5">
        <f t="shared" si="56"/>
        <v>184037.11672942466</v>
      </c>
      <c r="NN30" s="9"/>
      <c r="NO30" s="1">
        <v>24</v>
      </c>
      <c r="NP30" s="2" t="s">
        <v>27</v>
      </c>
      <c r="NQ30" s="5">
        <v>6</v>
      </c>
      <c r="NR30" s="5">
        <v>145200</v>
      </c>
      <c r="NS30" s="5">
        <v>0</v>
      </c>
      <c r="NT30" s="5">
        <f t="shared" si="57"/>
        <v>145200</v>
      </c>
      <c r="NU30" s="9"/>
      <c r="NV30" s="1">
        <v>24</v>
      </c>
      <c r="NW30" s="2" t="s">
        <v>27</v>
      </c>
      <c r="NX30" s="5">
        <v>0</v>
      </c>
      <c r="NY30" s="5">
        <v>0</v>
      </c>
      <c r="NZ30" s="5">
        <v>0</v>
      </c>
      <c r="OA30" s="5">
        <f t="shared" si="58"/>
        <v>0</v>
      </c>
      <c r="OB30" s="9"/>
      <c r="OC30" s="1">
        <v>24</v>
      </c>
      <c r="OD30" s="2" t="s">
        <v>27</v>
      </c>
      <c r="OE30" s="5">
        <v>3</v>
      </c>
      <c r="OF30" s="5">
        <v>36800</v>
      </c>
      <c r="OG30" s="5">
        <v>0</v>
      </c>
      <c r="OH30" s="5">
        <f t="shared" si="59"/>
        <v>36800</v>
      </c>
      <c r="OI30" s="9"/>
      <c r="OJ30" s="1">
        <v>24</v>
      </c>
      <c r="OK30" s="2" t="s">
        <v>27</v>
      </c>
      <c r="OL30" s="5">
        <v>25.266666666666666</v>
      </c>
      <c r="OM30" s="5">
        <v>229500</v>
      </c>
      <c r="ON30" s="5">
        <v>0</v>
      </c>
      <c r="OO30" s="5">
        <f t="shared" si="60"/>
        <v>229500</v>
      </c>
      <c r="OP30" s="9"/>
      <c r="OQ30" s="1">
        <v>24</v>
      </c>
      <c r="OR30" s="2" t="s">
        <v>27</v>
      </c>
      <c r="OS30" s="5">
        <v>0</v>
      </c>
      <c r="OT30" s="5">
        <v>0</v>
      </c>
      <c r="OU30" s="5">
        <v>0</v>
      </c>
      <c r="OV30" s="5">
        <f t="shared" si="61"/>
        <v>0</v>
      </c>
      <c r="OW30" s="9"/>
      <c r="OX30" s="1">
        <v>24</v>
      </c>
      <c r="OY30" s="2" t="s">
        <v>27</v>
      </c>
      <c r="OZ30" s="5">
        <v>0</v>
      </c>
      <c r="PA30" s="5">
        <v>0</v>
      </c>
      <c r="PB30" s="5">
        <v>0</v>
      </c>
      <c r="PC30" s="5">
        <f t="shared" si="62"/>
        <v>0</v>
      </c>
      <c r="PD30" s="9"/>
      <c r="PE30" s="1">
        <v>24</v>
      </c>
      <c r="PF30" s="2" t="s">
        <v>27</v>
      </c>
      <c r="PG30" s="5">
        <v>0</v>
      </c>
      <c r="PH30" s="5">
        <v>15000</v>
      </c>
      <c r="PI30" s="5">
        <v>0</v>
      </c>
      <c r="PJ30" s="5">
        <f t="shared" si="63"/>
        <v>15000</v>
      </c>
      <c r="PK30" s="9"/>
      <c r="PL30" s="1">
        <v>24</v>
      </c>
      <c r="PM30" s="2" t="s">
        <v>27</v>
      </c>
      <c r="PN30" s="5">
        <v>0</v>
      </c>
      <c r="PO30" s="5">
        <v>533136</v>
      </c>
      <c r="PP30" s="5">
        <v>0</v>
      </c>
      <c r="PQ30" s="5">
        <f t="shared" si="64"/>
        <v>533136</v>
      </c>
      <c r="PR30" s="9"/>
      <c r="PS30" s="1">
        <v>24</v>
      </c>
      <c r="PT30" s="2" t="s">
        <v>27</v>
      </c>
      <c r="PU30" s="5">
        <v>1</v>
      </c>
      <c r="PV30" s="5">
        <v>7200</v>
      </c>
      <c r="PW30" s="5">
        <v>0</v>
      </c>
      <c r="PX30" s="5">
        <f t="shared" si="65"/>
        <v>7200</v>
      </c>
      <c r="PY30" s="9"/>
      <c r="PZ30" s="1">
        <v>24</v>
      </c>
      <c r="QA30" s="2" t="s">
        <v>27</v>
      </c>
      <c r="QB30" s="5">
        <v>0</v>
      </c>
      <c r="QC30" s="5">
        <v>0</v>
      </c>
      <c r="QD30" s="5">
        <v>0</v>
      </c>
      <c r="QE30" s="5">
        <f t="shared" si="66"/>
        <v>0</v>
      </c>
      <c r="QF30" s="9"/>
      <c r="QG30" s="1">
        <v>24</v>
      </c>
      <c r="QH30" s="2" t="s">
        <v>27</v>
      </c>
      <c r="QI30" s="5">
        <v>1</v>
      </c>
      <c r="QJ30" s="5">
        <v>5000</v>
      </c>
      <c r="QK30" s="5">
        <v>0</v>
      </c>
      <c r="QL30" s="5">
        <f t="shared" si="67"/>
        <v>5000</v>
      </c>
      <c r="QM30" s="9"/>
      <c r="QN30" s="1">
        <v>24</v>
      </c>
      <c r="QO30" s="2" t="s">
        <v>27</v>
      </c>
      <c r="QP30" s="5">
        <v>0</v>
      </c>
      <c r="QQ30" s="5">
        <v>0</v>
      </c>
      <c r="QR30" s="5">
        <v>0</v>
      </c>
      <c r="QS30" s="5">
        <f t="shared" si="68"/>
        <v>0</v>
      </c>
      <c r="QT30" s="9"/>
      <c r="QU30" s="1">
        <v>24</v>
      </c>
      <c r="QV30" s="2" t="s">
        <v>27</v>
      </c>
      <c r="QW30" s="5">
        <v>0</v>
      </c>
      <c r="QX30" s="5">
        <v>0</v>
      </c>
      <c r="QY30" s="5">
        <v>0</v>
      </c>
      <c r="QZ30" s="5">
        <f t="shared" si="69"/>
        <v>0</v>
      </c>
      <c r="RA30" s="9"/>
      <c r="RB30" s="1">
        <v>24</v>
      </c>
      <c r="RC30" s="2" t="s">
        <v>27</v>
      </c>
      <c r="RD30" s="5">
        <v>0</v>
      </c>
      <c r="RE30" s="5">
        <v>0</v>
      </c>
      <c r="RF30" s="5">
        <v>0</v>
      </c>
      <c r="RG30" s="5">
        <f t="shared" si="70"/>
        <v>0</v>
      </c>
      <c r="RH30" s="9"/>
      <c r="RI30" s="1">
        <v>24</v>
      </c>
      <c r="RJ30" s="2" t="s">
        <v>27</v>
      </c>
      <c r="RK30" s="5">
        <v>117</v>
      </c>
      <c r="RL30" s="5">
        <v>21294</v>
      </c>
      <c r="RM30" s="5">
        <v>0</v>
      </c>
      <c r="RN30" s="5">
        <f t="shared" si="71"/>
        <v>21294</v>
      </c>
      <c r="RO30" s="9"/>
      <c r="RP30" s="1">
        <v>24</v>
      </c>
      <c r="RQ30" s="2" t="s">
        <v>27</v>
      </c>
      <c r="RR30" s="5">
        <v>2</v>
      </c>
      <c r="RS30" s="5">
        <v>10533</v>
      </c>
      <c r="RT30" s="5">
        <v>0</v>
      </c>
      <c r="RU30" s="5">
        <f t="shared" si="72"/>
        <v>10533</v>
      </c>
      <c r="RV30" s="9"/>
      <c r="RW30" s="1">
        <v>24</v>
      </c>
      <c r="RX30" s="2" t="s">
        <v>27</v>
      </c>
      <c r="RY30" s="5">
        <v>0</v>
      </c>
      <c r="RZ30" s="5">
        <v>0</v>
      </c>
      <c r="SA30" s="5">
        <v>0</v>
      </c>
      <c r="SB30" s="5">
        <f t="shared" si="73"/>
        <v>0</v>
      </c>
      <c r="SC30" s="9"/>
      <c r="SD30" s="1">
        <v>24</v>
      </c>
      <c r="SE30" s="2" t="s">
        <v>27</v>
      </c>
      <c r="SF30" s="5">
        <v>0</v>
      </c>
      <c r="SG30" s="5">
        <v>90000</v>
      </c>
      <c r="SH30" s="5">
        <v>0</v>
      </c>
      <c r="SI30" s="5">
        <f t="shared" si="74"/>
        <v>90000</v>
      </c>
      <c r="SJ30" s="9"/>
      <c r="SK30" s="1">
        <v>24</v>
      </c>
      <c r="SL30" s="2" t="s">
        <v>27</v>
      </c>
      <c r="SM30" s="5">
        <v>0</v>
      </c>
      <c r="SN30" s="5">
        <v>0</v>
      </c>
      <c r="SO30" s="5">
        <v>0</v>
      </c>
      <c r="SP30" s="5">
        <f t="shared" si="75"/>
        <v>0</v>
      </c>
      <c r="SQ30" s="9"/>
      <c r="SR30" s="1">
        <v>24</v>
      </c>
      <c r="SS30" s="2" t="s">
        <v>27</v>
      </c>
      <c r="ST30" s="5">
        <v>0</v>
      </c>
      <c r="SU30" s="5">
        <v>0</v>
      </c>
      <c r="SV30" s="5">
        <v>0</v>
      </c>
      <c r="SW30" s="5">
        <f t="shared" si="76"/>
        <v>0</v>
      </c>
      <c r="SX30" s="9"/>
      <c r="SY30" s="1">
        <v>24</v>
      </c>
      <c r="SZ30" s="2" t="s">
        <v>27</v>
      </c>
      <c r="TA30" s="5">
        <v>0</v>
      </c>
      <c r="TB30" s="5">
        <v>0</v>
      </c>
      <c r="TC30" s="5">
        <v>0</v>
      </c>
      <c r="TD30" s="5">
        <f t="shared" si="77"/>
        <v>0</v>
      </c>
      <c r="TE30" s="9"/>
      <c r="TF30" s="1">
        <v>24</v>
      </c>
      <c r="TG30" s="2" t="s">
        <v>27</v>
      </c>
      <c r="TH30" s="5">
        <v>0</v>
      </c>
      <c r="TI30" s="5">
        <v>325000</v>
      </c>
      <c r="TJ30" s="5">
        <v>0</v>
      </c>
      <c r="TK30" s="5">
        <f t="shared" si="78"/>
        <v>325000</v>
      </c>
      <c r="TL30" s="9"/>
      <c r="TM30" s="1">
        <v>24</v>
      </c>
      <c r="TN30" s="2" t="s">
        <v>27</v>
      </c>
      <c r="TO30" s="5">
        <v>3</v>
      </c>
      <c r="TP30" s="5">
        <v>0</v>
      </c>
      <c r="TQ30" s="5">
        <v>70000</v>
      </c>
      <c r="TR30" s="5">
        <f t="shared" si="79"/>
        <v>70000</v>
      </c>
      <c r="TS30" s="9"/>
      <c r="TT30" s="1">
        <v>24</v>
      </c>
      <c r="TU30" s="2" t="s">
        <v>27</v>
      </c>
      <c r="TV30" s="5">
        <v>2</v>
      </c>
      <c r="TW30" s="5">
        <v>67800</v>
      </c>
      <c r="TX30" s="5">
        <v>0</v>
      </c>
      <c r="TY30" s="5">
        <f t="shared" si="80"/>
        <v>67800</v>
      </c>
      <c r="TZ30" s="9"/>
      <c r="UA30" s="1">
        <v>24</v>
      </c>
      <c r="UB30" s="2" t="s">
        <v>27</v>
      </c>
      <c r="UC30" s="5">
        <v>25</v>
      </c>
      <c r="UD30" s="5">
        <v>87500</v>
      </c>
      <c r="UE30" s="5">
        <v>0</v>
      </c>
      <c r="UF30" s="5">
        <f t="shared" si="81"/>
        <v>87500</v>
      </c>
      <c r="UG30" s="9"/>
      <c r="UH30" s="1">
        <v>24</v>
      </c>
      <c r="UI30" s="2" t="s">
        <v>27</v>
      </c>
      <c r="UJ30" s="5">
        <v>0</v>
      </c>
      <c r="UK30" s="5">
        <v>0</v>
      </c>
      <c r="UL30" s="5">
        <v>0</v>
      </c>
      <c r="UM30" s="5">
        <f t="shared" si="82"/>
        <v>0</v>
      </c>
      <c r="UN30" s="9"/>
      <c r="UO30" s="1">
        <v>24</v>
      </c>
      <c r="UP30" s="2" t="s">
        <v>27</v>
      </c>
      <c r="UQ30" s="5">
        <v>0</v>
      </c>
      <c r="UR30" s="5">
        <v>0</v>
      </c>
      <c r="US30" s="5">
        <v>0</v>
      </c>
      <c r="UT30" s="5">
        <f t="shared" si="83"/>
        <v>0</v>
      </c>
      <c r="UU30" s="9"/>
      <c r="UV30" s="1">
        <v>24</v>
      </c>
      <c r="UW30" s="2" t="s">
        <v>27</v>
      </c>
      <c r="UX30" s="5">
        <v>0</v>
      </c>
      <c r="UY30" s="5">
        <v>0</v>
      </c>
      <c r="UZ30" s="5">
        <v>0</v>
      </c>
      <c r="VA30" s="5">
        <f t="shared" si="84"/>
        <v>0</v>
      </c>
      <c r="VB30" s="9"/>
      <c r="VC30" s="1">
        <v>24</v>
      </c>
      <c r="VD30" s="2" t="s">
        <v>27</v>
      </c>
      <c r="VE30" s="5">
        <v>1</v>
      </c>
      <c r="VF30" s="5">
        <v>40000</v>
      </c>
      <c r="VG30" s="5">
        <v>0</v>
      </c>
      <c r="VH30" s="5">
        <f t="shared" si="85"/>
        <v>40000</v>
      </c>
      <c r="VI30" s="9"/>
      <c r="VJ30" s="1">
        <v>24</v>
      </c>
      <c r="VK30" s="2" t="s">
        <v>27</v>
      </c>
      <c r="VL30" s="5">
        <v>1</v>
      </c>
      <c r="VM30" s="5">
        <v>55000</v>
      </c>
      <c r="VN30" s="5">
        <v>0</v>
      </c>
      <c r="VO30" s="5">
        <f t="shared" si="86"/>
        <v>55000</v>
      </c>
      <c r="VP30" s="9"/>
      <c r="VQ30" s="1">
        <v>24</v>
      </c>
      <c r="VR30" s="2" t="s">
        <v>27</v>
      </c>
      <c r="VS30" s="5">
        <v>0</v>
      </c>
      <c r="VT30" s="5">
        <v>0</v>
      </c>
      <c r="VU30" s="5">
        <v>0</v>
      </c>
      <c r="VV30" s="5">
        <f t="shared" si="87"/>
        <v>0</v>
      </c>
      <c r="VW30" s="9"/>
      <c r="VX30" s="1">
        <v>24</v>
      </c>
      <c r="VY30" s="2" t="s">
        <v>27</v>
      </c>
      <c r="VZ30" s="5">
        <v>0</v>
      </c>
      <c r="WA30" s="5">
        <v>0</v>
      </c>
      <c r="WB30" s="5">
        <v>0</v>
      </c>
      <c r="WC30" s="5">
        <f t="shared" si="88"/>
        <v>0</v>
      </c>
      <c r="WD30" s="9"/>
      <c r="WE30" s="1">
        <v>24</v>
      </c>
      <c r="WF30" s="2" t="s">
        <v>27</v>
      </c>
      <c r="WG30" s="5">
        <v>0</v>
      </c>
      <c r="WH30" s="5">
        <v>0</v>
      </c>
      <c r="WI30" s="5">
        <v>0</v>
      </c>
      <c r="WJ30" s="5">
        <f t="shared" si="89"/>
        <v>0</v>
      </c>
      <c r="WK30" s="9"/>
      <c r="WL30" s="1">
        <v>24</v>
      </c>
      <c r="WM30" s="2" t="s">
        <v>27</v>
      </c>
      <c r="WN30" s="5">
        <v>1</v>
      </c>
      <c r="WO30" s="5">
        <v>50000</v>
      </c>
      <c r="WP30" s="5">
        <v>0</v>
      </c>
      <c r="WQ30" s="5">
        <f t="shared" si="90"/>
        <v>50000</v>
      </c>
      <c r="WR30" s="9"/>
      <c r="WS30" s="1">
        <v>24</v>
      </c>
      <c r="WT30" s="2" t="s">
        <v>27</v>
      </c>
      <c r="WU30" s="5">
        <v>2</v>
      </c>
      <c r="WV30" s="5">
        <v>40000</v>
      </c>
      <c r="WW30" s="5">
        <v>0</v>
      </c>
      <c r="WX30" s="5">
        <f t="shared" si="91"/>
        <v>40000</v>
      </c>
      <c r="WY30" s="9"/>
      <c r="WZ30" s="1">
        <v>24</v>
      </c>
      <c r="XA30" s="2" t="s">
        <v>27</v>
      </c>
      <c r="XB30" s="5">
        <v>0</v>
      </c>
      <c r="XC30" s="5">
        <v>0</v>
      </c>
      <c r="XD30" s="5">
        <v>0</v>
      </c>
      <c r="XE30" s="5">
        <f t="shared" si="92"/>
        <v>0</v>
      </c>
      <c r="XF30" s="9"/>
      <c r="XG30" s="1">
        <v>24</v>
      </c>
      <c r="XH30" s="2" t="s">
        <v>27</v>
      </c>
      <c r="XI30" s="5">
        <v>0</v>
      </c>
      <c r="XJ30" s="5">
        <v>0</v>
      </c>
      <c r="XK30" s="5">
        <v>0</v>
      </c>
      <c r="XL30" s="5">
        <f t="shared" si="93"/>
        <v>0</v>
      </c>
      <c r="XM30" s="9"/>
      <c r="XN30" s="1">
        <v>24</v>
      </c>
      <c r="XO30" s="2" t="s">
        <v>27</v>
      </c>
      <c r="XP30" s="5">
        <v>1</v>
      </c>
      <c r="XQ30" s="5">
        <v>25000</v>
      </c>
      <c r="XR30" s="5">
        <v>0</v>
      </c>
      <c r="XS30" s="5">
        <f t="shared" si="94"/>
        <v>25000</v>
      </c>
      <c r="XT30" s="9"/>
      <c r="XU30" s="1">
        <v>24</v>
      </c>
      <c r="XV30" s="2" t="s">
        <v>27</v>
      </c>
      <c r="XW30" s="5">
        <v>0</v>
      </c>
      <c r="XX30" s="5">
        <v>0</v>
      </c>
      <c r="XY30" s="5">
        <v>0</v>
      </c>
      <c r="XZ30" s="5">
        <f t="shared" si="95"/>
        <v>0</v>
      </c>
      <c r="YA30" s="9"/>
      <c r="YB30" s="1">
        <v>24</v>
      </c>
      <c r="YC30" s="2" t="s">
        <v>27</v>
      </c>
      <c r="YD30" s="5">
        <v>0</v>
      </c>
      <c r="YE30" s="5">
        <v>0</v>
      </c>
      <c r="YF30" s="5">
        <v>0</v>
      </c>
      <c r="YG30" s="5">
        <f t="shared" si="96"/>
        <v>0</v>
      </c>
      <c r="YH30" s="9"/>
      <c r="YI30" s="1">
        <v>24</v>
      </c>
      <c r="YJ30" s="2" t="s">
        <v>27</v>
      </c>
      <c r="YK30" s="5">
        <v>5409</v>
      </c>
      <c r="YL30" s="5">
        <v>270450</v>
      </c>
      <c r="YM30" s="5">
        <v>0</v>
      </c>
      <c r="YN30" s="5">
        <f t="shared" si="97"/>
        <v>270450</v>
      </c>
      <c r="YO30" s="9"/>
      <c r="YP30" s="1">
        <v>24</v>
      </c>
      <c r="YQ30" s="2" t="s">
        <v>27</v>
      </c>
      <c r="YR30" s="5">
        <v>0</v>
      </c>
      <c r="YS30" s="5">
        <v>0</v>
      </c>
      <c r="YT30" s="5">
        <v>0</v>
      </c>
      <c r="YU30" s="5">
        <f t="shared" si="98"/>
        <v>0</v>
      </c>
      <c r="YV30" s="9"/>
      <c r="YW30" s="1">
        <v>24</v>
      </c>
      <c r="YX30" s="2" t="s">
        <v>27</v>
      </c>
      <c r="YY30" s="5">
        <v>0</v>
      </c>
      <c r="YZ30" s="5">
        <v>0</v>
      </c>
      <c r="ZA30" s="5">
        <v>0</v>
      </c>
      <c r="ZB30" s="5">
        <f t="shared" si="99"/>
        <v>0</v>
      </c>
      <c r="ZC30" s="9"/>
      <c r="ZD30" s="1">
        <v>24</v>
      </c>
      <c r="ZE30" s="2" t="s">
        <v>27</v>
      </c>
      <c r="ZF30" s="5">
        <v>1</v>
      </c>
      <c r="ZG30" s="5">
        <v>40000</v>
      </c>
      <c r="ZH30" s="5">
        <v>0</v>
      </c>
      <c r="ZI30" s="5">
        <f t="shared" si="100"/>
        <v>40000</v>
      </c>
      <c r="ZJ30" s="9"/>
      <c r="ZK30" s="1">
        <v>24</v>
      </c>
      <c r="ZL30" s="2" t="s">
        <v>27</v>
      </c>
      <c r="ZM30" s="5">
        <v>0</v>
      </c>
      <c r="ZN30" s="5">
        <v>0</v>
      </c>
      <c r="ZO30" s="5">
        <v>0</v>
      </c>
      <c r="ZP30" s="5">
        <f t="shared" si="101"/>
        <v>0</v>
      </c>
      <c r="ZQ30" s="9"/>
      <c r="ZR30" s="1">
        <v>24</v>
      </c>
      <c r="ZS30" s="2" t="s">
        <v>27</v>
      </c>
      <c r="ZT30" s="5">
        <v>2</v>
      </c>
      <c r="ZU30" s="5">
        <v>45200</v>
      </c>
      <c r="ZV30" s="5">
        <v>0</v>
      </c>
      <c r="ZW30" s="5">
        <f t="shared" si="102"/>
        <v>45200</v>
      </c>
      <c r="ZX30" s="9"/>
      <c r="ZY30" s="1">
        <v>24</v>
      </c>
      <c r="ZZ30" s="2" t="s">
        <v>27</v>
      </c>
      <c r="AAA30" s="5">
        <v>20</v>
      </c>
      <c r="AAB30" s="5">
        <v>183090</v>
      </c>
      <c r="AAC30" s="5">
        <v>0</v>
      </c>
      <c r="AAD30" s="5">
        <f t="shared" si="103"/>
        <v>183090</v>
      </c>
      <c r="AAE30" s="9"/>
      <c r="AAF30" s="1">
        <v>24</v>
      </c>
      <c r="AAG30" s="2" t="s">
        <v>27</v>
      </c>
      <c r="AAH30" s="5">
        <v>101</v>
      </c>
      <c r="AAI30" s="5">
        <v>8787000</v>
      </c>
      <c r="AAJ30" s="5">
        <v>2807500</v>
      </c>
      <c r="AAK30" s="5">
        <f t="shared" si="104"/>
        <v>11594500</v>
      </c>
      <c r="AAL30" s="9"/>
      <c r="AAM30" s="1">
        <v>24</v>
      </c>
      <c r="AAN30" s="2" t="s">
        <v>27</v>
      </c>
      <c r="AAO30" s="5">
        <v>20</v>
      </c>
      <c r="AAP30" s="5">
        <v>360000</v>
      </c>
      <c r="AAQ30" s="5">
        <v>0</v>
      </c>
      <c r="AAR30" s="5">
        <f t="shared" si="105"/>
        <v>360000</v>
      </c>
      <c r="AAS30" s="9"/>
      <c r="AAT30" s="1">
        <v>24</v>
      </c>
      <c r="AAU30" s="2" t="s">
        <v>27</v>
      </c>
      <c r="AAV30" s="5">
        <v>0</v>
      </c>
      <c r="AAW30" s="5">
        <v>0</v>
      </c>
      <c r="AAX30" s="5">
        <v>0</v>
      </c>
      <c r="AAY30" s="5">
        <f t="shared" si="106"/>
        <v>0</v>
      </c>
      <c r="AAZ30" s="9"/>
      <c r="ABA30" s="1">
        <v>24</v>
      </c>
      <c r="ABB30" s="2" t="s">
        <v>27</v>
      </c>
      <c r="ABC30" s="5">
        <v>0</v>
      </c>
      <c r="ABD30" s="5">
        <v>0</v>
      </c>
      <c r="ABE30" s="5">
        <v>0</v>
      </c>
      <c r="ABF30" s="5">
        <f t="shared" si="107"/>
        <v>0</v>
      </c>
      <c r="ABG30" s="9"/>
      <c r="ABH30" s="1">
        <v>24</v>
      </c>
      <c r="ABI30" s="2" t="s">
        <v>27</v>
      </c>
      <c r="ABJ30" s="5">
        <v>0</v>
      </c>
      <c r="ABK30" s="5">
        <v>0</v>
      </c>
      <c r="ABL30" s="5">
        <v>0</v>
      </c>
      <c r="ABM30" s="5">
        <f t="shared" si="108"/>
        <v>0</v>
      </c>
      <c r="ABN30" s="9"/>
      <c r="ABO30" s="1">
        <v>24</v>
      </c>
      <c r="ABP30" s="2" t="s">
        <v>27</v>
      </c>
      <c r="ABQ30" s="5">
        <v>0</v>
      </c>
      <c r="ABR30" s="5">
        <v>0</v>
      </c>
      <c r="ABS30" s="5">
        <v>0</v>
      </c>
      <c r="ABT30" s="5">
        <f t="shared" si="109"/>
        <v>0</v>
      </c>
      <c r="ABU30" s="9"/>
      <c r="ABV30" s="1">
        <v>24</v>
      </c>
      <c r="ABW30" s="2" t="s">
        <v>27</v>
      </c>
      <c r="ABX30" s="5">
        <v>0</v>
      </c>
      <c r="ABY30" s="5">
        <f t="shared" si="0"/>
        <v>19228519.116729423</v>
      </c>
      <c r="ABZ30" s="5">
        <f t="shared" si="1"/>
        <v>2877500</v>
      </c>
      <c r="ACA30" s="5">
        <f t="shared" si="2"/>
        <v>22106019.116729423</v>
      </c>
      <c r="ACB30" s="9"/>
    </row>
    <row r="31" spans="1:756" ht="16.5" hidden="1">
      <c r="A31" s="1">
        <v>25</v>
      </c>
      <c r="B31" s="2" t="s">
        <v>28</v>
      </c>
      <c r="C31" s="5">
        <v>0</v>
      </c>
      <c r="D31" s="5">
        <v>0</v>
      </c>
      <c r="E31" s="5">
        <v>0</v>
      </c>
      <c r="F31" s="5">
        <f t="shared" si="3"/>
        <v>0</v>
      </c>
      <c r="G31" s="9"/>
      <c r="H31" s="1">
        <v>25</v>
      </c>
      <c r="I31" s="2" t="s">
        <v>28</v>
      </c>
      <c r="J31" s="5">
        <v>1</v>
      </c>
      <c r="K31" s="5">
        <v>240000</v>
      </c>
      <c r="L31" s="5">
        <v>0</v>
      </c>
      <c r="M31" s="5">
        <f t="shared" si="4"/>
        <v>240000</v>
      </c>
      <c r="N31" s="9"/>
      <c r="O31" s="1">
        <v>25</v>
      </c>
      <c r="P31" s="2" t="s">
        <v>28</v>
      </c>
      <c r="Q31" s="5">
        <v>0</v>
      </c>
      <c r="R31" s="5">
        <v>0</v>
      </c>
      <c r="S31" s="5">
        <v>0</v>
      </c>
      <c r="T31" s="5">
        <f t="shared" si="5"/>
        <v>0</v>
      </c>
      <c r="U31" s="9"/>
      <c r="V31" s="1">
        <v>25</v>
      </c>
      <c r="W31" s="2" t="s">
        <v>28</v>
      </c>
      <c r="X31" s="5">
        <v>1</v>
      </c>
      <c r="Y31" s="5">
        <v>14100</v>
      </c>
      <c r="Z31" s="5">
        <v>0</v>
      </c>
      <c r="AA31" s="5">
        <f t="shared" si="6"/>
        <v>14100</v>
      </c>
      <c r="AB31" s="9"/>
      <c r="AC31" s="1">
        <v>25</v>
      </c>
      <c r="AD31" s="2" t="s">
        <v>28</v>
      </c>
      <c r="AE31" s="5">
        <v>0</v>
      </c>
      <c r="AF31" s="5">
        <v>0</v>
      </c>
      <c r="AG31" s="5">
        <v>0</v>
      </c>
      <c r="AH31" s="5">
        <f t="shared" si="7"/>
        <v>0</v>
      </c>
      <c r="AI31" s="9"/>
      <c r="AJ31" s="1">
        <v>25</v>
      </c>
      <c r="AK31" s="2" t="s">
        <v>28</v>
      </c>
      <c r="AL31" s="5"/>
      <c r="AM31" s="5">
        <v>0</v>
      </c>
      <c r="AN31" s="5">
        <v>0</v>
      </c>
      <c r="AO31" s="5">
        <f t="shared" si="8"/>
        <v>0</v>
      </c>
      <c r="AP31" s="9"/>
      <c r="AQ31" s="1">
        <v>25</v>
      </c>
      <c r="AR31" s="2" t="s">
        <v>28</v>
      </c>
      <c r="AS31" s="5">
        <v>0</v>
      </c>
      <c r="AT31" s="5">
        <v>0</v>
      </c>
      <c r="AU31" s="5">
        <v>0</v>
      </c>
      <c r="AV31" s="5">
        <f t="shared" si="9"/>
        <v>0</v>
      </c>
      <c r="AW31" s="9"/>
      <c r="AX31" s="1">
        <v>25</v>
      </c>
      <c r="AY31" s="2" t="s">
        <v>28</v>
      </c>
      <c r="AZ31" s="5">
        <v>3</v>
      </c>
      <c r="BA31" s="5">
        <v>596700</v>
      </c>
      <c r="BB31" s="5">
        <v>0</v>
      </c>
      <c r="BC31" s="5">
        <f t="shared" si="10"/>
        <v>596700</v>
      </c>
      <c r="BD31" s="9"/>
      <c r="BE31" s="1">
        <v>25</v>
      </c>
      <c r="BF31" s="2" t="s">
        <v>28</v>
      </c>
      <c r="BG31" s="5">
        <v>0</v>
      </c>
      <c r="BH31" s="5">
        <v>0</v>
      </c>
      <c r="BI31" s="5">
        <v>0</v>
      </c>
      <c r="BJ31" s="5">
        <f t="shared" si="11"/>
        <v>0</v>
      </c>
      <c r="BK31" s="9"/>
      <c r="BL31" s="1">
        <v>25</v>
      </c>
      <c r="BM31" s="2" t="s">
        <v>28</v>
      </c>
      <c r="BN31" s="5">
        <v>0</v>
      </c>
      <c r="BO31" s="5">
        <v>0</v>
      </c>
      <c r="BP31" s="5">
        <v>0</v>
      </c>
      <c r="BQ31" s="5">
        <f t="shared" si="12"/>
        <v>0</v>
      </c>
      <c r="BR31" s="9"/>
      <c r="BS31" s="1">
        <v>25</v>
      </c>
      <c r="BT31" s="2" t="s">
        <v>28</v>
      </c>
      <c r="BU31" s="5">
        <v>0</v>
      </c>
      <c r="BV31" s="5">
        <v>0</v>
      </c>
      <c r="BW31" s="5">
        <v>0</v>
      </c>
      <c r="BX31" s="5">
        <f t="shared" si="13"/>
        <v>0</v>
      </c>
      <c r="BY31" s="9"/>
      <c r="BZ31" s="1">
        <v>25</v>
      </c>
      <c r="CA31" s="2" t="s">
        <v>28</v>
      </c>
      <c r="CB31" s="5">
        <v>0</v>
      </c>
      <c r="CC31" s="5">
        <v>0</v>
      </c>
      <c r="CD31" s="5">
        <v>0</v>
      </c>
      <c r="CE31" s="5">
        <f t="shared" si="14"/>
        <v>0</v>
      </c>
      <c r="CF31" s="9"/>
      <c r="CG31" s="1">
        <v>25</v>
      </c>
      <c r="CH31" s="2" t="s">
        <v>28</v>
      </c>
      <c r="CI31" s="5">
        <v>0</v>
      </c>
      <c r="CJ31" s="5">
        <v>0</v>
      </c>
      <c r="CK31" s="5">
        <v>0</v>
      </c>
      <c r="CL31" s="5">
        <f t="shared" si="15"/>
        <v>0</v>
      </c>
      <c r="CM31" s="9"/>
      <c r="CN31" s="1">
        <v>25</v>
      </c>
      <c r="CO31" s="2" t="s">
        <v>28</v>
      </c>
      <c r="CP31" s="5">
        <v>0</v>
      </c>
      <c r="CQ31" s="5">
        <v>0</v>
      </c>
      <c r="CR31" s="5">
        <v>0</v>
      </c>
      <c r="CS31" s="5">
        <f t="shared" si="16"/>
        <v>0</v>
      </c>
      <c r="CT31" s="9"/>
      <c r="CU31" s="1">
        <v>25</v>
      </c>
      <c r="CV31" s="2" t="s">
        <v>28</v>
      </c>
      <c r="CW31" s="5">
        <v>0</v>
      </c>
      <c r="CX31" s="5">
        <v>0</v>
      </c>
      <c r="CY31" s="5">
        <v>0</v>
      </c>
      <c r="CZ31" s="5">
        <f t="shared" si="17"/>
        <v>0</v>
      </c>
      <c r="DA31" s="9"/>
      <c r="DB31" s="1">
        <v>25</v>
      </c>
      <c r="DC31" s="2" t="s">
        <v>28</v>
      </c>
      <c r="DD31" s="5">
        <v>10</v>
      </c>
      <c r="DE31" s="5">
        <v>736500</v>
      </c>
      <c r="DF31" s="5">
        <v>0</v>
      </c>
      <c r="DG31" s="5">
        <f t="shared" si="18"/>
        <v>736500</v>
      </c>
      <c r="DH31" s="9"/>
      <c r="DI31" s="1">
        <v>25</v>
      </c>
      <c r="DJ31" s="2" t="s">
        <v>28</v>
      </c>
      <c r="DK31" s="5">
        <v>0</v>
      </c>
      <c r="DL31" s="5">
        <v>0</v>
      </c>
      <c r="DM31" s="5">
        <v>0</v>
      </c>
      <c r="DN31" s="5">
        <f t="shared" si="19"/>
        <v>0</v>
      </c>
      <c r="DO31" s="9"/>
      <c r="DP31" s="1">
        <v>25</v>
      </c>
      <c r="DQ31" s="2" t="s">
        <v>28</v>
      </c>
      <c r="DR31" s="5">
        <v>1</v>
      </c>
      <c r="DS31" s="5">
        <v>23600</v>
      </c>
      <c r="DT31" s="5">
        <v>0</v>
      </c>
      <c r="DU31" s="5">
        <f t="shared" si="20"/>
        <v>23600</v>
      </c>
      <c r="DV31" s="9"/>
      <c r="DW31" s="1">
        <v>25</v>
      </c>
      <c r="DX31" s="2" t="s">
        <v>28</v>
      </c>
      <c r="DY31" s="5">
        <v>1</v>
      </c>
      <c r="DZ31" s="5">
        <v>192500</v>
      </c>
      <c r="EA31" s="5">
        <v>0</v>
      </c>
      <c r="EB31" s="5">
        <f t="shared" si="21"/>
        <v>192500</v>
      </c>
      <c r="EC31" s="9"/>
      <c r="ED31" s="1">
        <v>25</v>
      </c>
      <c r="EE31" s="2" t="s">
        <v>28</v>
      </c>
      <c r="EF31" s="5">
        <v>2378</v>
      </c>
      <c r="EG31" s="5">
        <v>89200</v>
      </c>
      <c r="EH31" s="5">
        <v>0</v>
      </c>
      <c r="EI31" s="5">
        <f t="shared" si="22"/>
        <v>89200</v>
      </c>
      <c r="EJ31" s="9"/>
      <c r="EK31" s="1">
        <v>25</v>
      </c>
      <c r="EL31" s="2" t="s">
        <v>28</v>
      </c>
      <c r="EM31" s="5">
        <v>15</v>
      </c>
      <c r="EN31" s="5">
        <v>89000</v>
      </c>
      <c r="EO31" s="5">
        <v>0</v>
      </c>
      <c r="EP31" s="5">
        <f t="shared" si="23"/>
        <v>89000</v>
      </c>
      <c r="EQ31" s="9"/>
      <c r="ER31" s="1">
        <v>25</v>
      </c>
      <c r="ES31" s="2" t="s">
        <v>28</v>
      </c>
      <c r="ET31" s="5">
        <v>16</v>
      </c>
      <c r="EU31" s="5">
        <v>82000</v>
      </c>
      <c r="EV31" s="5">
        <v>0</v>
      </c>
      <c r="EW31" s="5">
        <f t="shared" si="24"/>
        <v>82000</v>
      </c>
      <c r="EX31" s="9"/>
      <c r="EY31" s="1">
        <v>25</v>
      </c>
      <c r="EZ31" s="2" t="s">
        <v>28</v>
      </c>
      <c r="FA31" s="5">
        <v>0</v>
      </c>
      <c r="FB31" s="5">
        <v>0</v>
      </c>
      <c r="FC31" s="5">
        <v>0</v>
      </c>
      <c r="FD31" s="5">
        <f t="shared" si="25"/>
        <v>0</v>
      </c>
      <c r="FE31" s="9"/>
      <c r="FF31" s="1">
        <v>25</v>
      </c>
      <c r="FG31" s="2" t="s">
        <v>28</v>
      </c>
      <c r="FH31" s="5">
        <v>0</v>
      </c>
      <c r="FI31" s="5">
        <v>0</v>
      </c>
      <c r="FJ31" s="5">
        <v>0</v>
      </c>
      <c r="FK31" s="5">
        <f t="shared" si="26"/>
        <v>0</v>
      </c>
      <c r="FL31" s="9"/>
      <c r="FM31" s="1">
        <v>25</v>
      </c>
      <c r="FN31" s="2" t="s">
        <v>28</v>
      </c>
      <c r="FO31" s="5">
        <v>0</v>
      </c>
      <c r="FP31" s="5">
        <v>0</v>
      </c>
      <c r="FQ31" s="5">
        <v>0</v>
      </c>
      <c r="FR31" s="5">
        <f t="shared" si="27"/>
        <v>0</v>
      </c>
      <c r="FS31" s="9"/>
      <c r="FT31" s="1">
        <v>25</v>
      </c>
      <c r="FU31" s="2" t="s">
        <v>28</v>
      </c>
      <c r="FV31" s="5">
        <v>1</v>
      </c>
      <c r="FW31" s="5">
        <v>45000</v>
      </c>
      <c r="FX31" s="5">
        <v>0</v>
      </c>
      <c r="FY31" s="5">
        <f t="shared" si="28"/>
        <v>45000</v>
      </c>
      <c r="FZ31" s="9"/>
      <c r="GA31" s="1">
        <v>25</v>
      </c>
      <c r="GB31" s="2" t="s">
        <v>28</v>
      </c>
      <c r="GC31" s="5">
        <v>1</v>
      </c>
      <c r="GD31" s="5">
        <v>90200</v>
      </c>
      <c r="GE31" s="5">
        <v>0</v>
      </c>
      <c r="GF31" s="5">
        <f t="shared" si="29"/>
        <v>90200</v>
      </c>
      <c r="GG31" s="9"/>
      <c r="GH31" s="1">
        <v>25</v>
      </c>
      <c r="GI31" s="2" t="s">
        <v>28</v>
      </c>
      <c r="GJ31" s="5">
        <v>1</v>
      </c>
      <c r="GK31" s="5">
        <v>68100</v>
      </c>
      <c r="GL31" s="5">
        <v>0</v>
      </c>
      <c r="GM31" s="5">
        <f t="shared" si="30"/>
        <v>68100</v>
      </c>
      <c r="GN31" s="9"/>
      <c r="GO31" s="1">
        <v>25</v>
      </c>
      <c r="GP31" s="2" t="s">
        <v>28</v>
      </c>
      <c r="GQ31" s="5">
        <v>0</v>
      </c>
      <c r="GR31" s="5">
        <v>0</v>
      </c>
      <c r="GS31" s="5">
        <v>0</v>
      </c>
      <c r="GT31" s="5">
        <f t="shared" si="31"/>
        <v>0</v>
      </c>
      <c r="GU31" s="9"/>
      <c r="GV31" s="1">
        <v>25</v>
      </c>
      <c r="GW31" s="2" t="s">
        <v>28</v>
      </c>
      <c r="GX31" s="5">
        <v>0</v>
      </c>
      <c r="GY31" s="5">
        <v>0</v>
      </c>
      <c r="GZ31" s="5">
        <v>0</v>
      </c>
      <c r="HA31" s="5">
        <f t="shared" si="32"/>
        <v>0</v>
      </c>
      <c r="HB31" s="9"/>
      <c r="HC31" s="1">
        <v>25</v>
      </c>
      <c r="HD31" s="2" t="s">
        <v>28</v>
      </c>
      <c r="HE31" s="5">
        <v>1</v>
      </c>
      <c r="HF31" s="5">
        <v>139900</v>
      </c>
      <c r="HG31" s="5">
        <v>0</v>
      </c>
      <c r="HH31" s="5">
        <f t="shared" si="33"/>
        <v>139900</v>
      </c>
      <c r="HI31" s="9"/>
      <c r="HJ31" s="1">
        <v>25</v>
      </c>
      <c r="HK31" s="2" t="s">
        <v>28</v>
      </c>
      <c r="HL31" s="5">
        <v>0</v>
      </c>
      <c r="HM31" s="5">
        <v>613100</v>
      </c>
      <c r="HN31" s="5">
        <v>0</v>
      </c>
      <c r="HO31" s="5">
        <f t="shared" si="34"/>
        <v>613100</v>
      </c>
      <c r="HP31" s="9"/>
      <c r="HQ31" s="1">
        <v>25</v>
      </c>
      <c r="HR31" s="2" t="s">
        <v>28</v>
      </c>
      <c r="HS31" s="5">
        <v>0</v>
      </c>
      <c r="HT31" s="5">
        <v>0</v>
      </c>
      <c r="HU31" s="5">
        <v>0</v>
      </c>
      <c r="HV31" s="5">
        <f t="shared" si="35"/>
        <v>0</v>
      </c>
      <c r="HW31" s="9"/>
      <c r="HX31" s="1">
        <v>25</v>
      </c>
      <c r="HY31" s="2" t="s">
        <v>28</v>
      </c>
      <c r="HZ31" s="5">
        <v>1</v>
      </c>
      <c r="IA31" s="5">
        <v>10000</v>
      </c>
      <c r="IB31" s="5">
        <v>0</v>
      </c>
      <c r="IC31" s="5">
        <f t="shared" si="36"/>
        <v>10000</v>
      </c>
      <c r="ID31" s="9"/>
      <c r="IE31" s="1">
        <v>25</v>
      </c>
      <c r="IF31" s="2" t="s">
        <v>28</v>
      </c>
      <c r="IG31" s="5">
        <v>0</v>
      </c>
      <c r="IH31" s="5">
        <v>37500</v>
      </c>
      <c r="II31" s="5">
        <v>0</v>
      </c>
      <c r="IJ31" s="5">
        <f t="shared" si="37"/>
        <v>37500</v>
      </c>
      <c r="IK31" s="9"/>
      <c r="IL31" s="1">
        <v>25</v>
      </c>
      <c r="IM31" s="2" t="s">
        <v>28</v>
      </c>
      <c r="IN31" s="5">
        <v>14</v>
      </c>
      <c r="IO31" s="5">
        <v>140000</v>
      </c>
      <c r="IP31" s="5">
        <v>0</v>
      </c>
      <c r="IQ31" s="5">
        <f t="shared" si="38"/>
        <v>140000</v>
      </c>
      <c r="IR31" s="9"/>
      <c r="IS31" s="1">
        <v>25</v>
      </c>
      <c r="IT31" s="2" t="s">
        <v>28</v>
      </c>
      <c r="IU31" s="5">
        <v>1</v>
      </c>
      <c r="IV31" s="5">
        <v>28000</v>
      </c>
      <c r="IW31" s="5">
        <v>0</v>
      </c>
      <c r="IX31" s="5">
        <f t="shared" si="39"/>
        <v>28000</v>
      </c>
      <c r="IY31" s="9"/>
      <c r="IZ31" s="1">
        <v>25</v>
      </c>
      <c r="JA31" s="2" t="s">
        <v>28</v>
      </c>
      <c r="JB31" s="5">
        <v>0</v>
      </c>
      <c r="JC31" s="5">
        <v>0</v>
      </c>
      <c r="JD31" s="5">
        <v>0</v>
      </c>
      <c r="JE31" s="5">
        <f t="shared" si="40"/>
        <v>0</v>
      </c>
      <c r="JF31" s="9"/>
      <c r="JG31" s="1">
        <v>25</v>
      </c>
      <c r="JH31" s="2" t="s">
        <v>28</v>
      </c>
      <c r="JI31" s="5">
        <v>0</v>
      </c>
      <c r="JJ31" s="5">
        <v>0</v>
      </c>
      <c r="JK31" s="5">
        <v>0</v>
      </c>
      <c r="JL31" s="5">
        <f t="shared" si="41"/>
        <v>0</v>
      </c>
      <c r="JM31" s="9"/>
      <c r="JN31" s="1">
        <v>25</v>
      </c>
      <c r="JO31" s="2" t="s">
        <v>28</v>
      </c>
      <c r="JP31" s="5">
        <v>0</v>
      </c>
      <c r="JQ31" s="5">
        <v>0</v>
      </c>
      <c r="JR31" s="5">
        <v>0</v>
      </c>
      <c r="JS31" s="5">
        <f t="shared" si="42"/>
        <v>0</v>
      </c>
      <c r="JT31" s="9"/>
      <c r="JU31" s="1">
        <v>25</v>
      </c>
      <c r="JV31" s="2" t="s">
        <v>28</v>
      </c>
      <c r="JW31" s="5">
        <v>0</v>
      </c>
      <c r="JX31" s="5">
        <v>0</v>
      </c>
      <c r="JY31" s="5">
        <v>0</v>
      </c>
      <c r="JZ31" s="5">
        <f t="shared" si="43"/>
        <v>0</v>
      </c>
      <c r="KA31" s="9"/>
      <c r="KB31" s="1">
        <v>25</v>
      </c>
      <c r="KC31" s="2" t="s">
        <v>28</v>
      </c>
      <c r="KD31" s="5">
        <v>0</v>
      </c>
      <c r="KE31" s="5">
        <v>0</v>
      </c>
      <c r="KF31" s="5">
        <v>0</v>
      </c>
      <c r="KG31" s="5">
        <f t="shared" si="44"/>
        <v>0</v>
      </c>
      <c r="KH31" s="9"/>
      <c r="KI31" s="1">
        <v>25</v>
      </c>
      <c r="KJ31" s="2" t="s">
        <v>28</v>
      </c>
      <c r="KK31" s="5">
        <v>0</v>
      </c>
      <c r="KL31" s="5">
        <v>0</v>
      </c>
      <c r="KM31" s="5">
        <v>0</v>
      </c>
      <c r="KN31" s="5">
        <f t="shared" si="45"/>
        <v>0</v>
      </c>
      <c r="KO31" s="9"/>
      <c r="KP31" s="1">
        <v>25</v>
      </c>
      <c r="KQ31" s="2" t="s">
        <v>28</v>
      </c>
      <c r="KR31" s="5">
        <v>3</v>
      </c>
      <c r="KS31" s="5">
        <v>97500</v>
      </c>
      <c r="KT31" s="5">
        <v>0</v>
      </c>
      <c r="KU31" s="5">
        <f t="shared" si="46"/>
        <v>97500</v>
      </c>
      <c r="KV31" s="9"/>
      <c r="KW31" s="1">
        <v>25</v>
      </c>
      <c r="KX31" s="2" t="s">
        <v>28</v>
      </c>
      <c r="KY31" s="5">
        <v>3</v>
      </c>
      <c r="KZ31" s="5">
        <v>97500</v>
      </c>
      <c r="LA31" s="5">
        <v>0</v>
      </c>
      <c r="LB31" s="5">
        <f t="shared" si="47"/>
        <v>97500</v>
      </c>
      <c r="LC31" s="9"/>
      <c r="LD31" s="1">
        <v>25</v>
      </c>
      <c r="LE31" s="2" t="s">
        <v>28</v>
      </c>
      <c r="LF31" s="5">
        <v>2</v>
      </c>
      <c r="LG31" s="5">
        <v>270000</v>
      </c>
      <c r="LH31" s="5">
        <v>0</v>
      </c>
      <c r="LI31" s="5">
        <f t="shared" si="48"/>
        <v>270000</v>
      </c>
      <c r="LJ31" s="9"/>
      <c r="LK31" s="1">
        <v>25</v>
      </c>
      <c r="LL31" s="2" t="s">
        <v>28</v>
      </c>
      <c r="LM31" s="5">
        <v>1</v>
      </c>
      <c r="LN31" s="5">
        <v>38500</v>
      </c>
      <c r="LO31" s="5">
        <v>0</v>
      </c>
      <c r="LP31" s="5">
        <f t="shared" si="49"/>
        <v>38500</v>
      </c>
      <c r="LQ31" s="9"/>
      <c r="LR31" s="1">
        <v>25</v>
      </c>
      <c r="LS31" s="2" t="s">
        <v>28</v>
      </c>
      <c r="LT31" s="5">
        <v>2</v>
      </c>
      <c r="LU31" s="5">
        <v>20000</v>
      </c>
      <c r="LV31" s="5">
        <v>0</v>
      </c>
      <c r="LW31" s="5">
        <f t="shared" si="50"/>
        <v>20000</v>
      </c>
      <c r="LX31" s="9"/>
      <c r="LY31" s="1">
        <v>25</v>
      </c>
      <c r="LZ31" s="2" t="s">
        <v>28</v>
      </c>
      <c r="MA31" s="5">
        <v>0</v>
      </c>
      <c r="MB31" s="5">
        <v>0</v>
      </c>
      <c r="MC31" s="5">
        <v>0</v>
      </c>
      <c r="MD31" s="5">
        <f t="shared" si="51"/>
        <v>0</v>
      </c>
      <c r="ME31" s="9"/>
      <c r="MF31" s="1">
        <v>25</v>
      </c>
      <c r="MG31" s="2" t="s">
        <v>28</v>
      </c>
      <c r="MH31" s="5">
        <v>0</v>
      </c>
      <c r="MI31" s="5">
        <v>0</v>
      </c>
      <c r="MJ31" s="5">
        <v>0</v>
      </c>
      <c r="MK31" s="5">
        <f t="shared" si="52"/>
        <v>0</v>
      </c>
      <c r="ML31" s="9"/>
      <c r="MM31" s="1">
        <v>25</v>
      </c>
      <c r="MN31" s="2" t="s">
        <v>28</v>
      </c>
      <c r="MO31" s="5">
        <v>0</v>
      </c>
      <c r="MP31" s="5">
        <v>0</v>
      </c>
      <c r="MQ31" s="5">
        <v>0</v>
      </c>
      <c r="MR31" s="5">
        <f t="shared" si="53"/>
        <v>0</v>
      </c>
      <c r="MS31" s="9"/>
      <c r="MT31" s="1">
        <v>25</v>
      </c>
      <c r="MU31" s="2" t="s">
        <v>28</v>
      </c>
      <c r="MV31" s="5">
        <v>0</v>
      </c>
      <c r="MW31" s="5">
        <v>0</v>
      </c>
      <c r="MX31" s="5">
        <v>0</v>
      </c>
      <c r="MY31" s="5">
        <f t="shared" si="54"/>
        <v>0</v>
      </c>
      <c r="MZ31" s="9"/>
      <c r="NA31" s="1">
        <v>25</v>
      </c>
      <c r="NB31" s="2" t="s">
        <v>28</v>
      </c>
      <c r="NC31" s="5">
        <v>5</v>
      </c>
      <c r="ND31" s="5">
        <v>29687.5</v>
      </c>
      <c r="NE31" s="5">
        <v>0</v>
      </c>
      <c r="NF31" s="5">
        <f t="shared" si="55"/>
        <v>29687.5</v>
      </c>
      <c r="NG31" s="9"/>
      <c r="NH31" s="1">
        <v>25</v>
      </c>
      <c r="NI31" s="2" t="s">
        <v>28</v>
      </c>
      <c r="NJ31" s="5">
        <v>85</v>
      </c>
      <c r="NK31" s="5">
        <v>136027.43410435735</v>
      </c>
      <c r="NL31" s="5">
        <v>0</v>
      </c>
      <c r="NM31" s="5">
        <f t="shared" si="56"/>
        <v>136027.43410435735</v>
      </c>
      <c r="NN31" s="9"/>
      <c r="NO31" s="1">
        <v>25</v>
      </c>
      <c r="NP31" s="2" t="s">
        <v>28</v>
      </c>
      <c r="NQ31" s="5">
        <v>4</v>
      </c>
      <c r="NR31" s="5">
        <v>91600</v>
      </c>
      <c r="NS31" s="5">
        <v>0</v>
      </c>
      <c r="NT31" s="5">
        <f t="shared" si="57"/>
        <v>91600</v>
      </c>
      <c r="NU31" s="9"/>
      <c r="NV31" s="1">
        <v>25</v>
      </c>
      <c r="NW31" s="2" t="s">
        <v>28</v>
      </c>
      <c r="NX31" s="5">
        <v>0</v>
      </c>
      <c r="NY31" s="5">
        <v>0</v>
      </c>
      <c r="NZ31" s="5">
        <v>0</v>
      </c>
      <c r="OA31" s="5">
        <f t="shared" si="58"/>
        <v>0</v>
      </c>
      <c r="OB31" s="9"/>
      <c r="OC31" s="1">
        <v>25</v>
      </c>
      <c r="OD31" s="2" t="s">
        <v>28</v>
      </c>
      <c r="OE31" s="5">
        <v>1</v>
      </c>
      <c r="OF31" s="5">
        <v>13900</v>
      </c>
      <c r="OG31" s="5">
        <v>0</v>
      </c>
      <c r="OH31" s="5">
        <f t="shared" si="59"/>
        <v>13900</v>
      </c>
      <c r="OI31" s="9"/>
      <c r="OJ31" s="1">
        <v>25</v>
      </c>
      <c r="OK31" s="2" t="s">
        <v>28</v>
      </c>
      <c r="OL31" s="5">
        <v>10.033333333333333</v>
      </c>
      <c r="OM31" s="5">
        <v>91250</v>
      </c>
      <c r="ON31" s="5">
        <v>0</v>
      </c>
      <c r="OO31" s="5">
        <f t="shared" si="60"/>
        <v>91250</v>
      </c>
      <c r="OP31" s="9"/>
      <c r="OQ31" s="1">
        <v>25</v>
      </c>
      <c r="OR31" s="2" t="s">
        <v>28</v>
      </c>
      <c r="OS31" s="5">
        <v>0</v>
      </c>
      <c r="OT31" s="5">
        <v>0</v>
      </c>
      <c r="OU31" s="5">
        <v>0</v>
      </c>
      <c r="OV31" s="5">
        <f t="shared" si="61"/>
        <v>0</v>
      </c>
      <c r="OW31" s="9"/>
      <c r="OX31" s="1">
        <v>25</v>
      </c>
      <c r="OY31" s="2" t="s">
        <v>28</v>
      </c>
      <c r="OZ31" s="5">
        <v>0</v>
      </c>
      <c r="PA31" s="5">
        <v>0</v>
      </c>
      <c r="PB31" s="5">
        <v>0</v>
      </c>
      <c r="PC31" s="5">
        <f t="shared" si="62"/>
        <v>0</v>
      </c>
      <c r="PD31" s="9"/>
      <c r="PE31" s="1">
        <v>25</v>
      </c>
      <c r="PF31" s="2" t="s">
        <v>28</v>
      </c>
      <c r="PG31" s="5">
        <v>0</v>
      </c>
      <c r="PH31" s="5">
        <v>15000</v>
      </c>
      <c r="PI31" s="5">
        <v>0</v>
      </c>
      <c r="PJ31" s="5">
        <f t="shared" si="63"/>
        <v>15000</v>
      </c>
      <c r="PK31" s="9"/>
      <c r="PL31" s="1">
        <v>25</v>
      </c>
      <c r="PM31" s="2" t="s">
        <v>28</v>
      </c>
      <c r="PN31" s="5">
        <v>0</v>
      </c>
      <c r="PO31" s="5">
        <v>206536</v>
      </c>
      <c r="PP31" s="5">
        <v>0</v>
      </c>
      <c r="PQ31" s="5">
        <f t="shared" si="64"/>
        <v>206536</v>
      </c>
      <c r="PR31" s="9"/>
      <c r="PS31" s="1">
        <v>25</v>
      </c>
      <c r="PT31" s="2" t="s">
        <v>28</v>
      </c>
      <c r="PU31" s="5">
        <v>1</v>
      </c>
      <c r="PV31" s="5">
        <v>7200</v>
      </c>
      <c r="PW31" s="5">
        <v>0</v>
      </c>
      <c r="PX31" s="5">
        <f t="shared" si="65"/>
        <v>7200</v>
      </c>
      <c r="PY31" s="9"/>
      <c r="PZ31" s="1">
        <v>25</v>
      </c>
      <c r="QA31" s="2" t="s">
        <v>28</v>
      </c>
      <c r="QB31" s="5">
        <v>0</v>
      </c>
      <c r="QC31" s="5">
        <v>0</v>
      </c>
      <c r="QD31" s="5">
        <v>0</v>
      </c>
      <c r="QE31" s="5">
        <f t="shared" si="66"/>
        <v>0</v>
      </c>
      <c r="QF31" s="9"/>
      <c r="QG31" s="1">
        <v>25</v>
      </c>
      <c r="QH31" s="2" t="s">
        <v>28</v>
      </c>
      <c r="QI31" s="5">
        <v>1</v>
      </c>
      <c r="QJ31" s="5">
        <v>5000</v>
      </c>
      <c r="QK31" s="5">
        <v>0</v>
      </c>
      <c r="QL31" s="5">
        <f t="shared" si="67"/>
        <v>5000</v>
      </c>
      <c r="QM31" s="9"/>
      <c r="QN31" s="1">
        <v>25</v>
      </c>
      <c r="QO31" s="2" t="s">
        <v>28</v>
      </c>
      <c r="QP31" s="5">
        <v>0</v>
      </c>
      <c r="QQ31" s="5">
        <v>0</v>
      </c>
      <c r="QR31" s="5">
        <v>0</v>
      </c>
      <c r="QS31" s="5">
        <f t="shared" si="68"/>
        <v>0</v>
      </c>
      <c r="QT31" s="9"/>
      <c r="QU31" s="1">
        <v>25</v>
      </c>
      <c r="QV31" s="2" t="s">
        <v>28</v>
      </c>
      <c r="QW31" s="5">
        <v>0</v>
      </c>
      <c r="QX31" s="5">
        <v>0</v>
      </c>
      <c r="QY31" s="5">
        <v>0</v>
      </c>
      <c r="QZ31" s="5">
        <f t="shared" si="69"/>
        <v>0</v>
      </c>
      <c r="RA31" s="9"/>
      <c r="RB31" s="1">
        <v>25</v>
      </c>
      <c r="RC31" s="2" t="s">
        <v>28</v>
      </c>
      <c r="RD31" s="5">
        <v>0</v>
      </c>
      <c r="RE31" s="5">
        <v>0</v>
      </c>
      <c r="RF31" s="5">
        <v>0</v>
      </c>
      <c r="RG31" s="5">
        <f t="shared" si="70"/>
        <v>0</v>
      </c>
      <c r="RH31" s="9"/>
      <c r="RI31" s="1">
        <v>25</v>
      </c>
      <c r="RJ31" s="2" t="s">
        <v>28</v>
      </c>
      <c r="RK31" s="5">
        <v>90</v>
      </c>
      <c r="RL31" s="5">
        <v>16380</v>
      </c>
      <c r="RM31" s="5">
        <v>0</v>
      </c>
      <c r="RN31" s="5">
        <f t="shared" si="71"/>
        <v>16380</v>
      </c>
      <c r="RO31" s="9"/>
      <c r="RP31" s="1">
        <v>25</v>
      </c>
      <c r="RQ31" s="2" t="s">
        <v>28</v>
      </c>
      <c r="RR31" s="5">
        <v>2</v>
      </c>
      <c r="RS31" s="5">
        <v>9900</v>
      </c>
      <c r="RT31" s="5">
        <v>0</v>
      </c>
      <c r="RU31" s="5">
        <f t="shared" si="72"/>
        <v>9900</v>
      </c>
      <c r="RV31" s="9"/>
      <c r="RW31" s="1">
        <v>25</v>
      </c>
      <c r="RX31" s="2" t="s">
        <v>28</v>
      </c>
      <c r="RY31" s="5">
        <v>0</v>
      </c>
      <c r="RZ31" s="5">
        <v>0</v>
      </c>
      <c r="SA31" s="5">
        <v>0</v>
      </c>
      <c r="SB31" s="5">
        <f t="shared" si="73"/>
        <v>0</v>
      </c>
      <c r="SC31" s="9"/>
      <c r="SD31" s="1">
        <v>25</v>
      </c>
      <c r="SE31" s="2" t="s">
        <v>28</v>
      </c>
      <c r="SF31" s="5">
        <v>0</v>
      </c>
      <c r="SG31" s="5">
        <v>90000</v>
      </c>
      <c r="SH31" s="5">
        <v>0</v>
      </c>
      <c r="SI31" s="5">
        <f t="shared" si="74"/>
        <v>90000</v>
      </c>
      <c r="SJ31" s="9"/>
      <c r="SK31" s="1">
        <v>25</v>
      </c>
      <c r="SL31" s="2" t="s">
        <v>28</v>
      </c>
      <c r="SM31" s="5">
        <v>0</v>
      </c>
      <c r="SN31" s="5">
        <v>0</v>
      </c>
      <c r="SO31" s="5">
        <v>0</v>
      </c>
      <c r="SP31" s="5">
        <f t="shared" si="75"/>
        <v>0</v>
      </c>
      <c r="SQ31" s="9"/>
      <c r="SR31" s="1">
        <v>25</v>
      </c>
      <c r="SS31" s="2" t="s">
        <v>28</v>
      </c>
      <c r="ST31" s="5">
        <v>0</v>
      </c>
      <c r="SU31" s="5">
        <v>0</v>
      </c>
      <c r="SV31" s="5">
        <v>0</v>
      </c>
      <c r="SW31" s="5">
        <f t="shared" si="76"/>
        <v>0</v>
      </c>
      <c r="SX31" s="9"/>
      <c r="SY31" s="1">
        <v>25</v>
      </c>
      <c r="SZ31" s="2" t="s">
        <v>28</v>
      </c>
      <c r="TA31" s="5">
        <v>0</v>
      </c>
      <c r="TB31" s="5">
        <v>0</v>
      </c>
      <c r="TC31" s="5">
        <v>0</v>
      </c>
      <c r="TD31" s="5">
        <f t="shared" si="77"/>
        <v>0</v>
      </c>
      <c r="TE31" s="9"/>
      <c r="TF31" s="1">
        <v>25</v>
      </c>
      <c r="TG31" s="2" t="s">
        <v>28</v>
      </c>
      <c r="TH31" s="5">
        <v>0</v>
      </c>
      <c r="TI31" s="5">
        <v>275000</v>
      </c>
      <c r="TJ31" s="5">
        <v>0</v>
      </c>
      <c r="TK31" s="5">
        <f t="shared" si="78"/>
        <v>275000</v>
      </c>
      <c r="TL31" s="9"/>
      <c r="TM31" s="1">
        <v>25</v>
      </c>
      <c r="TN31" s="2" t="s">
        <v>28</v>
      </c>
      <c r="TO31" s="5">
        <v>3</v>
      </c>
      <c r="TP31" s="5">
        <v>0</v>
      </c>
      <c r="TQ31" s="5">
        <v>35000</v>
      </c>
      <c r="TR31" s="5">
        <f t="shared" si="79"/>
        <v>35000</v>
      </c>
      <c r="TS31" s="9"/>
      <c r="TT31" s="1">
        <v>25</v>
      </c>
      <c r="TU31" s="2" t="s">
        <v>28</v>
      </c>
      <c r="TV31" s="5">
        <v>2</v>
      </c>
      <c r="TW31" s="5">
        <v>67800</v>
      </c>
      <c r="TX31" s="5">
        <v>0</v>
      </c>
      <c r="TY31" s="5">
        <f t="shared" si="80"/>
        <v>67800</v>
      </c>
      <c r="TZ31" s="9"/>
      <c r="UA31" s="1">
        <v>25</v>
      </c>
      <c r="UB31" s="2" t="s">
        <v>28</v>
      </c>
      <c r="UC31" s="5">
        <v>17</v>
      </c>
      <c r="UD31" s="5">
        <v>59500</v>
      </c>
      <c r="UE31" s="5">
        <v>0</v>
      </c>
      <c r="UF31" s="5">
        <f t="shared" si="81"/>
        <v>59500</v>
      </c>
      <c r="UG31" s="9"/>
      <c r="UH31" s="1">
        <v>25</v>
      </c>
      <c r="UI31" s="2" t="s">
        <v>28</v>
      </c>
      <c r="UJ31" s="5">
        <v>0</v>
      </c>
      <c r="UK31" s="5">
        <v>0</v>
      </c>
      <c r="UL31" s="5">
        <v>0</v>
      </c>
      <c r="UM31" s="5">
        <f t="shared" si="82"/>
        <v>0</v>
      </c>
      <c r="UN31" s="9"/>
      <c r="UO31" s="1">
        <v>25</v>
      </c>
      <c r="UP31" s="2" t="s">
        <v>28</v>
      </c>
      <c r="UQ31" s="5">
        <v>0</v>
      </c>
      <c r="UR31" s="5">
        <v>0</v>
      </c>
      <c r="US31" s="5">
        <v>0</v>
      </c>
      <c r="UT31" s="5">
        <f t="shared" si="83"/>
        <v>0</v>
      </c>
      <c r="UU31" s="9"/>
      <c r="UV31" s="1">
        <v>25</v>
      </c>
      <c r="UW31" s="2" t="s">
        <v>28</v>
      </c>
      <c r="UX31" s="5">
        <v>0</v>
      </c>
      <c r="UY31" s="5">
        <v>100000</v>
      </c>
      <c r="UZ31" s="5">
        <v>0</v>
      </c>
      <c r="VA31" s="5">
        <f t="shared" si="84"/>
        <v>100000</v>
      </c>
      <c r="VB31" s="9"/>
      <c r="VC31" s="1">
        <v>25</v>
      </c>
      <c r="VD31" s="2" t="s">
        <v>28</v>
      </c>
      <c r="VE31" s="5">
        <v>1</v>
      </c>
      <c r="VF31" s="5">
        <v>40000</v>
      </c>
      <c r="VG31" s="5">
        <v>0</v>
      </c>
      <c r="VH31" s="5">
        <f t="shared" si="85"/>
        <v>40000</v>
      </c>
      <c r="VI31" s="9"/>
      <c r="VJ31" s="1">
        <v>25</v>
      </c>
      <c r="VK31" s="2" t="s">
        <v>28</v>
      </c>
      <c r="VL31" s="5">
        <v>1</v>
      </c>
      <c r="VM31" s="5">
        <v>55000</v>
      </c>
      <c r="VN31" s="5">
        <v>0</v>
      </c>
      <c r="VO31" s="5">
        <f t="shared" si="86"/>
        <v>55000</v>
      </c>
      <c r="VP31" s="9"/>
      <c r="VQ31" s="1">
        <v>25</v>
      </c>
      <c r="VR31" s="2" t="s">
        <v>28</v>
      </c>
      <c r="VS31" s="5">
        <v>0</v>
      </c>
      <c r="VT31" s="5">
        <v>0</v>
      </c>
      <c r="VU31" s="5">
        <v>0</v>
      </c>
      <c r="VV31" s="5">
        <f t="shared" si="87"/>
        <v>0</v>
      </c>
      <c r="VW31" s="9"/>
      <c r="VX31" s="1">
        <v>25</v>
      </c>
      <c r="VY31" s="2" t="s">
        <v>28</v>
      </c>
      <c r="VZ31" s="5">
        <v>0</v>
      </c>
      <c r="WA31" s="5">
        <v>0</v>
      </c>
      <c r="WB31" s="5">
        <v>0</v>
      </c>
      <c r="WC31" s="5">
        <f t="shared" si="88"/>
        <v>0</v>
      </c>
      <c r="WD31" s="9"/>
      <c r="WE31" s="1">
        <v>25</v>
      </c>
      <c r="WF31" s="2" t="s">
        <v>28</v>
      </c>
      <c r="WG31" s="5">
        <v>0</v>
      </c>
      <c r="WH31" s="5">
        <v>0</v>
      </c>
      <c r="WI31" s="5">
        <v>0</v>
      </c>
      <c r="WJ31" s="5">
        <f t="shared" si="89"/>
        <v>0</v>
      </c>
      <c r="WK31" s="9"/>
      <c r="WL31" s="1">
        <v>25</v>
      </c>
      <c r="WM31" s="2" t="s">
        <v>28</v>
      </c>
      <c r="WN31" s="5">
        <v>1</v>
      </c>
      <c r="WO31" s="5">
        <v>50000</v>
      </c>
      <c r="WP31" s="5">
        <v>0</v>
      </c>
      <c r="WQ31" s="5">
        <f t="shared" si="90"/>
        <v>50000</v>
      </c>
      <c r="WR31" s="9"/>
      <c r="WS31" s="1">
        <v>25</v>
      </c>
      <c r="WT31" s="2" t="s">
        <v>28</v>
      </c>
      <c r="WU31" s="5">
        <v>2</v>
      </c>
      <c r="WV31" s="5">
        <v>40000</v>
      </c>
      <c r="WW31" s="5">
        <v>0</v>
      </c>
      <c r="WX31" s="5">
        <f t="shared" si="91"/>
        <v>40000</v>
      </c>
      <c r="WY31" s="9"/>
      <c r="WZ31" s="1">
        <v>25</v>
      </c>
      <c r="XA31" s="2" t="s">
        <v>28</v>
      </c>
      <c r="XB31" s="5">
        <v>0</v>
      </c>
      <c r="XC31" s="5">
        <v>0</v>
      </c>
      <c r="XD31" s="5">
        <v>0</v>
      </c>
      <c r="XE31" s="5">
        <f t="shared" si="92"/>
        <v>0</v>
      </c>
      <c r="XF31" s="9"/>
      <c r="XG31" s="1">
        <v>25</v>
      </c>
      <c r="XH31" s="2" t="s">
        <v>28</v>
      </c>
      <c r="XI31" s="5">
        <v>0</v>
      </c>
      <c r="XJ31" s="5">
        <v>0</v>
      </c>
      <c r="XK31" s="5">
        <v>0</v>
      </c>
      <c r="XL31" s="5">
        <f t="shared" si="93"/>
        <v>0</v>
      </c>
      <c r="XM31" s="9"/>
      <c r="XN31" s="1">
        <v>25</v>
      </c>
      <c r="XO31" s="2" t="s">
        <v>28</v>
      </c>
      <c r="XP31" s="5">
        <v>1</v>
      </c>
      <c r="XQ31" s="5">
        <v>25000</v>
      </c>
      <c r="XR31" s="5">
        <v>0</v>
      </c>
      <c r="XS31" s="5">
        <f t="shared" si="94"/>
        <v>25000</v>
      </c>
      <c r="XT31" s="9"/>
      <c r="XU31" s="1">
        <v>25</v>
      </c>
      <c r="XV31" s="2" t="s">
        <v>28</v>
      </c>
      <c r="XW31" s="5">
        <v>0</v>
      </c>
      <c r="XX31" s="5">
        <v>0</v>
      </c>
      <c r="XY31" s="5">
        <v>0</v>
      </c>
      <c r="XZ31" s="5">
        <f t="shared" si="95"/>
        <v>0</v>
      </c>
      <c r="YA31" s="9"/>
      <c r="YB31" s="1">
        <v>25</v>
      </c>
      <c r="YC31" s="2" t="s">
        <v>28</v>
      </c>
      <c r="YD31" s="5">
        <v>0</v>
      </c>
      <c r="YE31" s="5">
        <v>0</v>
      </c>
      <c r="YF31" s="5">
        <v>0</v>
      </c>
      <c r="YG31" s="5">
        <f t="shared" si="96"/>
        <v>0</v>
      </c>
      <c r="YH31" s="9"/>
      <c r="YI31" s="1">
        <v>25</v>
      </c>
      <c r="YJ31" s="2" t="s">
        <v>28</v>
      </c>
      <c r="YK31" s="5">
        <v>4292</v>
      </c>
      <c r="YL31" s="5">
        <v>214600</v>
      </c>
      <c r="YM31" s="5">
        <v>0</v>
      </c>
      <c r="YN31" s="5">
        <f t="shared" si="97"/>
        <v>214600</v>
      </c>
      <c r="YO31" s="9"/>
      <c r="YP31" s="1">
        <v>25</v>
      </c>
      <c r="YQ31" s="2" t="s">
        <v>28</v>
      </c>
      <c r="YR31" s="5">
        <v>0</v>
      </c>
      <c r="YS31" s="5">
        <v>0</v>
      </c>
      <c r="YT31" s="5">
        <v>0</v>
      </c>
      <c r="YU31" s="5">
        <f t="shared" si="98"/>
        <v>0</v>
      </c>
      <c r="YV31" s="9"/>
      <c r="YW31" s="1">
        <v>25</v>
      </c>
      <c r="YX31" s="2" t="s">
        <v>28</v>
      </c>
      <c r="YY31" s="5">
        <v>0</v>
      </c>
      <c r="YZ31" s="5">
        <v>0</v>
      </c>
      <c r="ZA31" s="5">
        <v>0</v>
      </c>
      <c r="ZB31" s="5">
        <f t="shared" si="99"/>
        <v>0</v>
      </c>
      <c r="ZC31" s="9"/>
      <c r="ZD31" s="1">
        <v>25</v>
      </c>
      <c r="ZE31" s="2" t="s">
        <v>28</v>
      </c>
      <c r="ZF31" s="5">
        <v>1</v>
      </c>
      <c r="ZG31" s="5">
        <v>40000</v>
      </c>
      <c r="ZH31" s="5">
        <v>0</v>
      </c>
      <c r="ZI31" s="5">
        <f t="shared" si="100"/>
        <v>40000</v>
      </c>
      <c r="ZJ31" s="9"/>
      <c r="ZK31" s="1">
        <v>25</v>
      </c>
      <c r="ZL31" s="2" t="s">
        <v>28</v>
      </c>
      <c r="ZM31" s="5">
        <v>0</v>
      </c>
      <c r="ZN31" s="5">
        <v>0</v>
      </c>
      <c r="ZO31" s="5">
        <v>0</v>
      </c>
      <c r="ZP31" s="5">
        <f t="shared" si="101"/>
        <v>0</v>
      </c>
      <c r="ZQ31" s="9"/>
      <c r="ZR31" s="1">
        <v>25</v>
      </c>
      <c r="ZS31" s="2" t="s">
        <v>28</v>
      </c>
      <c r="ZT31" s="5">
        <v>2</v>
      </c>
      <c r="ZU31" s="5">
        <v>32400</v>
      </c>
      <c r="ZV31" s="5">
        <v>0</v>
      </c>
      <c r="ZW31" s="5">
        <f t="shared" si="102"/>
        <v>32400</v>
      </c>
      <c r="ZX31" s="9"/>
      <c r="ZY31" s="1">
        <v>25</v>
      </c>
      <c r="ZZ31" s="2" t="s">
        <v>28</v>
      </c>
      <c r="AAA31" s="5">
        <v>14</v>
      </c>
      <c r="AAB31" s="5">
        <v>88230</v>
      </c>
      <c r="AAC31" s="5">
        <v>0</v>
      </c>
      <c r="AAD31" s="5">
        <f t="shared" si="103"/>
        <v>88230</v>
      </c>
      <c r="AAE31" s="9"/>
      <c r="AAF31" s="1">
        <v>25</v>
      </c>
      <c r="AAG31" s="2" t="s">
        <v>28</v>
      </c>
      <c r="AAH31" s="5">
        <v>0</v>
      </c>
      <c r="AAI31" s="5">
        <v>0</v>
      </c>
      <c r="AAJ31" s="5">
        <v>0</v>
      </c>
      <c r="AAK31" s="5">
        <f t="shared" si="104"/>
        <v>0</v>
      </c>
      <c r="AAL31" s="9"/>
      <c r="AAM31" s="1">
        <v>25</v>
      </c>
      <c r="AAN31" s="2" t="s">
        <v>28</v>
      </c>
      <c r="AAO31" s="5">
        <v>10</v>
      </c>
      <c r="AAP31" s="5">
        <v>180000</v>
      </c>
      <c r="AAQ31" s="5">
        <v>0</v>
      </c>
      <c r="AAR31" s="5">
        <f t="shared" si="105"/>
        <v>180000</v>
      </c>
      <c r="AAS31" s="9"/>
      <c r="AAT31" s="1">
        <v>25</v>
      </c>
      <c r="AAU31" s="2" t="s">
        <v>28</v>
      </c>
      <c r="AAV31" s="5">
        <v>0</v>
      </c>
      <c r="AAW31" s="5">
        <v>0</v>
      </c>
      <c r="AAX31" s="5">
        <v>0</v>
      </c>
      <c r="AAY31" s="5">
        <f t="shared" si="106"/>
        <v>0</v>
      </c>
      <c r="AAZ31" s="9"/>
      <c r="ABA31" s="1">
        <v>25</v>
      </c>
      <c r="ABB31" s="2" t="s">
        <v>28</v>
      </c>
      <c r="ABC31" s="5">
        <v>0</v>
      </c>
      <c r="ABD31" s="5">
        <v>0</v>
      </c>
      <c r="ABE31" s="5">
        <v>0</v>
      </c>
      <c r="ABF31" s="5">
        <f t="shared" si="107"/>
        <v>0</v>
      </c>
      <c r="ABG31" s="9"/>
      <c r="ABH31" s="1">
        <v>25</v>
      </c>
      <c r="ABI31" s="2" t="s">
        <v>28</v>
      </c>
      <c r="ABJ31" s="5">
        <v>0</v>
      </c>
      <c r="ABK31" s="5">
        <v>0</v>
      </c>
      <c r="ABL31" s="5">
        <v>0</v>
      </c>
      <c r="ABM31" s="5">
        <f t="shared" si="108"/>
        <v>0</v>
      </c>
      <c r="ABN31" s="9"/>
      <c r="ABO31" s="1">
        <v>25</v>
      </c>
      <c r="ABP31" s="2" t="s">
        <v>28</v>
      </c>
      <c r="ABQ31" s="5">
        <v>0</v>
      </c>
      <c r="ABR31" s="5">
        <v>0</v>
      </c>
      <c r="ABS31" s="5">
        <v>0</v>
      </c>
      <c r="ABT31" s="5">
        <f t="shared" si="109"/>
        <v>0</v>
      </c>
      <c r="ABU31" s="9"/>
      <c r="ABV31" s="1">
        <v>25</v>
      </c>
      <c r="ABW31" s="2" t="s">
        <v>28</v>
      </c>
      <c r="ABX31" s="5">
        <v>0</v>
      </c>
      <c r="ABY31" s="5">
        <f t="shared" si="0"/>
        <v>5738910.9341043569</v>
      </c>
      <c r="ABZ31" s="5">
        <f t="shared" si="1"/>
        <v>35000</v>
      </c>
      <c r="ACA31" s="5">
        <f t="shared" si="2"/>
        <v>5773910.9341043569</v>
      </c>
      <c r="ACB31" s="9"/>
    </row>
    <row r="32" spans="1:756" ht="16.5" hidden="1">
      <c r="A32" s="1">
        <v>26</v>
      </c>
      <c r="B32" s="2" t="s">
        <v>29</v>
      </c>
      <c r="C32" s="5">
        <v>0</v>
      </c>
      <c r="D32" s="5">
        <v>0</v>
      </c>
      <c r="E32" s="5">
        <v>0</v>
      </c>
      <c r="F32" s="5">
        <f t="shared" si="3"/>
        <v>0</v>
      </c>
      <c r="G32" s="9"/>
      <c r="H32" s="1">
        <v>26</v>
      </c>
      <c r="I32" s="2" t="s">
        <v>29</v>
      </c>
      <c r="J32" s="5">
        <v>2</v>
      </c>
      <c r="K32" s="5">
        <v>2269554</v>
      </c>
      <c r="L32" s="5">
        <v>0</v>
      </c>
      <c r="M32" s="5">
        <f t="shared" si="4"/>
        <v>2269554</v>
      </c>
      <c r="N32" s="9"/>
      <c r="O32" s="1">
        <v>26</v>
      </c>
      <c r="P32" s="2" t="s">
        <v>29</v>
      </c>
      <c r="Q32" s="5">
        <v>13</v>
      </c>
      <c r="R32" s="5">
        <v>2644564</v>
      </c>
      <c r="S32" s="5">
        <v>0</v>
      </c>
      <c r="T32" s="5">
        <f t="shared" si="5"/>
        <v>2644564</v>
      </c>
      <c r="U32" s="9"/>
      <c r="V32" s="1">
        <v>26</v>
      </c>
      <c r="W32" s="2" t="s">
        <v>29</v>
      </c>
      <c r="X32" s="5">
        <v>2</v>
      </c>
      <c r="Y32" s="5">
        <v>28200</v>
      </c>
      <c r="Z32" s="5">
        <v>0</v>
      </c>
      <c r="AA32" s="5">
        <f t="shared" si="6"/>
        <v>28200</v>
      </c>
      <c r="AB32" s="9"/>
      <c r="AC32" s="1">
        <v>26</v>
      </c>
      <c r="AD32" s="2" t="s">
        <v>29</v>
      </c>
      <c r="AE32" s="5">
        <v>0</v>
      </c>
      <c r="AF32" s="5">
        <v>0</v>
      </c>
      <c r="AG32" s="5">
        <v>0</v>
      </c>
      <c r="AH32" s="5">
        <f t="shared" si="7"/>
        <v>0</v>
      </c>
      <c r="AI32" s="9"/>
      <c r="AJ32" s="1">
        <v>26</v>
      </c>
      <c r="AK32" s="2" t="s">
        <v>29</v>
      </c>
      <c r="AL32" s="5"/>
      <c r="AM32" s="5">
        <v>0</v>
      </c>
      <c r="AN32" s="5">
        <v>0</v>
      </c>
      <c r="AO32" s="5">
        <f t="shared" si="8"/>
        <v>0</v>
      </c>
      <c r="AP32" s="9"/>
      <c r="AQ32" s="1">
        <v>26</v>
      </c>
      <c r="AR32" s="2" t="s">
        <v>29</v>
      </c>
      <c r="AS32" s="5">
        <v>0</v>
      </c>
      <c r="AT32" s="5">
        <v>0</v>
      </c>
      <c r="AU32" s="5">
        <v>0</v>
      </c>
      <c r="AV32" s="5">
        <f t="shared" si="9"/>
        <v>0</v>
      </c>
      <c r="AW32" s="9"/>
      <c r="AX32" s="1">
        <v>26</v>
      </c>
      <c r="AY32" s="2" t="s">
        <v>29</v>
      </c>
      <c r="AZ32" s="5">
        <v>5</v>
      </c>
      <c r="BA32" s="5">
        <v>994500</v>
      </c>
      <c r="BB32" s="5">
        <v>0</v>
      </c>
      <c r="BC32" s="5">
        <f t="shared" si="10"/>
        <v>994500</v>
      </c>
      <c r="BD32" s="9"/>
      <c r="BE32" s="1">
        <v>26</v>
      </c>
      <c r="BF32" s="2" t="s">
        <v>29</v>
      </c>
      <c r="BG32" s="5">
        <v>0</v>
      </c>
      <c r="BH32" s="5">
        <v>0</v>
      </c>
      <c r="BI32" s="5">
        <v>0</v>
      </c>
      <c r="BJ32" s="5">
        <f t="shared" si="11"/>
        <v>0</v>
      </c>
      <c r="BK32" s="9"/>
      <c r="BL32" s="1">
        <v>26</v>
      </c>
      <c r="BM32" s="2" t="s">
        <v>29</v>
      </c>
      <c r="BN32" s="5">
        <v>0</v>
      </c>
      <c r="BO32" s="5">
        <v>0</v>
      </c>
      <c r="BP32" s="5">
        <v>0</v>
      </c>
      <c r="BQ32" s="5">
        <f t="shared" si="12"/>
        <v>0</v>
      </c>
      <c r="BR32" s="9"/>
      <c r="BS32" s="1">
        <v>26</v>
      </c>
      <c r="BT32" s="2" t="s">
        <v>29</v>
      </c>
      <c r="BU32" s="5">
        <v>0</v>
      </c>
      <c r="BV32" s="5">
        <v>0</v>
      </c>
      <c r="BW32" s="5">
        <v>0</v>
      </c>
      <c r="BX32" s="5">
        <f t="shared" si="13"/>
        <v>0</v>
      </c>
      <c r="BY32" s="9"/>
      <c r="BZ32" s="1">
        <v>26</v>
      </c>
      <c r="CA32" s="2" t="s">
        <v>29</v>
      </c>
      <c r="CB32" s="5">
        <v>0</v>
      </c>
      <c r="CC32" s="5">
        <v>0</v>
      </c>
      <c r="CD32" s="5">
        <v>0</v>
      </c>
      <c r="CE32" s="5">
        <f t="shared" si="14"/>
        <v>0</v>
      </c>
      <c r="CF32" s="9"/>
      <c r="CG32" s="1">
        <v>26</v>
      </c>
      <c r="CH32" s="2" t="s">
        <v>29</v>
      </c>
      <c r="CI32" s="5">
        <v>0</v>
      </c>
      <c r="CJ32" s="5">
        <v>0</v>
      </c>
      <c r="CK32" s="5">
        <v>0</v>
      </c>
      <c r="CL32" s="5">
        <f t="shared" si="15"/>
        <v>0</v>
      </c>
      <c r="CM32" s="9"/>
      <c r="CN32" s="1">
        <v>26</v>
      </c>
      <c r="CO32" s="2" t="s">
        <v>29</v>
      </c>
      <c r="CP32" s="5">
        <v>0</v>
      </c>
      <c r="CQ32" s="5">
        <v>0</v>
      </c>
      <c r="CR32" s="5">
        <v>0</v>
      </c>
      <c r="CS32" s="5">
        <f t="shared" si="16"/>
        <v>0</v>
      </c>
      <c r="CT32" s="9"/>
      <c r="CU32" s="1">
        <v>26</v>
      </c>
      <c r="CV32" s="2" t="s">
        <v>29</v>
      </c>
      <c r="CW32" s="5">
        <v>0</v>
      </c>
      <c r="CX32" s="5">
        <v>0</v>
      </c>
      <c r="CY32" s="5">
        <v>0</v>
      </c>
      <c r="CZ32" s="5">
        <f t="shared" si="17"/>
        <v>0</v>
      </c>
      <c r="DA32" s="9"/>
      <c r="DB32" s="1">
        <v>26</v>
      </c>
      <c r="DC32" s="2" t="s">
        <v>29</v>
      </c>
      <c r="DD32" s="5">
        <v>19</v>
      </c>
      <c r="DE32" s="5">
        <v>1399350</v>
      </c>
      <c r="DF32" s="5">
        <v>0</v>
      </c>
      <c r="DG32" s="5">
        <f t="shared" si="18"/>
        <v>1399350</v>
      </c>
      <c r="DH32" s="9"/>
      <c r="DI32" s="1">
        <v>26</v>
      </c>
      <c r="DJ32" s="2" t="s">
        <v>29</v>
      </c>
      <c r="DK32" s="5">
        <v>0</v>
      </c>
      <c r="DL32" s="5">
        <v>0</v>
      </c>
      <c r="DM32" s="5">
        <v>0</v>
      </c>
      <c r="DN32" s="5">
        <f t="shared" si="19"/>
        <v>0</v>
      </c>
      <c r="DO32" s="9"/>
      <c r="DP32" s="1">
        <v>26</v>
      </c>
      <c r="DQ32" s="2" t="s">
        <v>29</v>
      </c>
      <c r="DR32" s="5">
        <v>22</v>
      </c>
      <c r="DS32" s="5">
        <v>4827035</v>
      </c>
      <c r="DT32" s="5">
        <v>0</v>
      </c>
      <c r="DU32" s="5">
        <f t="shared" si="20"/>
        <v>4827035</v>
      </c>
      <c r="DV32" s="9"/>
      <c r="DW32" s="1">
        <v>26</v>
      </c>
      <c r="DX32" s="2" t="s">
        <v>29</v>
      </c>
      <c r="DY32" s="5">
        <v>0</v>
      </c>
      <c r="DZ32" s="5">
        <v>0</v>
      </c>
      <c r="EA32" s="5">
        <v>0</v>
      </c>
      <c r="EB32" s="5">
        <f t="shared" si="21"/>
        <v>0</v>
      </c>
      <c r="EC32" s="9"/>
      <c r="ED32" s="1">
        <v>26</v>
      </c>
      <c r="EE32" s="2" t="s">
        <v>29</v>
      </c>
      <c r="EF32" s="5">
        <v>5668</v>
      </c>
      <c r="EG32" s="5">
        <v>200700</v>
      </c>
      <c r="EH32" s="5">
        <v>0</v>
      </c>
      <c r="EI32" s="5">
        <f t="shared" si="22"/>
        <v>200700</v>
      </c>
      <c r="EJ32" s="9"/>
      <c r="EK32" s="1">
        <v>26</v>
      </c>
      <c r="EL32" s="2" t="s">
        <v>29</v>
      </c>
      <c r="EM32" s="5">
        <v>24</v>
      </c>
      <c r="EN32" s="5">
        <v>120500</v>
      </c>
      <c r="EO32" s="5">
        <v>0</v>
      </c>
      <c r="EP32" s="5">
        <f t="shared" si="23"/>
        <v>120500</v>
      </c>
      <c r="EQ32" s="9"/>
      <c r="ER32" s="1">
        <v>26</v>
      </c>
      <c r="ES32" s="2" t="s">
        <v>29</v>
      </c>
      <c r="ET32" s="5">
        <v>29</v>
      </c>
      <c r="EU32" s="5">
        <v>152000</v>
      </c>
      <c r="EV32" s="5">
        <v>0</v>
      </c>
      <c r="EW32" s="5">
        <f t="shared" si="24"/>
        <v>152000</v>
      </c>
      <c r="EX32" s="9"/>
      <c r="EY32" s="1">
        <v>26</v>
      </c>
      <c r="EZ32" s="2" t="s">
        <v>29</v>
      </c>
      <c r="FA32" s="5">
        <v>0</v>
      </c>
      <c r="FB32" s="5">
        <v>0</v>
      </c>
      <c r="FC32" s="5">
        <v>0</v>
      </c>
      <c r="FD32" s="5">
        <f t="shared" si="25"/>
        <v>0</v>
      </c>
      <c r="FE32" s="9"/>
      <c r="FF32" s="1">
        <v>26</v>
      </c>
      <c r="FG32" s="2" t="s">
        <v>29</v>
      </c>
      <c r="FH32" s="5">
        <v>0</v>
      </c>
      <c r="FI32" s="5">
        <v>0</v>
      </c>
      <c r="FJ32" s="5">
        <v>0</v>
      </c>
      <c r="FK32" s="5">
        <f t="shared" si="26"/>
        <v>0</v>
      </c>
      <c r="FL32" s="9"/>
      <c r="FM32" s="1">
        <v>26</v>
      </c>
      <c r="FN32" s="2" t="s">
        <v>29</v>
      </c>
      <c r="FO32" s="5">
        <v>0</v>
      </c>
      <c r="FP32" s="5">
        <v>0</v>
      </c>
      <c r="FQ32" s="5">
        <v>0</v>
      </c>
      <c r="FR32" s="5">
        <f t="shared" si="27"/>
        <v>0</v>
      </c>
      <c r="FS32" s="9"/>
      <c r="FT32" s="1">
        <v>26</v>
      </c>
      <c r="FU32" s="2" t="s">
        <v>29</v>
      </c>
      <c r="FV32" s="5">
        <v>1</v>
      </c>
      <c r="FW32" s="5">
        <v>45000</v>
      </c>
      <c r="FX32" s="5">
        <v>0</v>
      </c>
      <c r="FY32" s="5">
        <f t="shared" si="28"/>
        <v>45000</v>
      </c>
      <c r="FZ32" s="9"/>
      <c r="GA32" s="1">
        <v>26</v>
      </c>
      <c r="GB32" s="2" t="s">
        <v>29</v>
      </c>
      <c r="GC32" s="5">
        <v>1</v>
      </c>
      <c r="GD32" s="5">
        <v>90200</v>
      </c>
      <c r="GE32" s="5">
        <v>0</v>
      </c>
      <c r="GF32" s="5">
        <f t="shared" si="29"/>
        <v>90200</v>
      </c>
      <c r="GG32" s="9"/>
      <c r="GH32" s="1">
        <v>26</v>
      </c>
      <c r="GI32" s="2" t="s">
        <v>29</v>
      </c>
      <c r="GJ32" s="5">
        <v>1</v>
      </c>
      <c r="GK32" s="5">
        <v>68100</v>
      </c>
      <c r="GL32" s="5">
        <v>0</v>
      </c>
      <c r="GM32" s="5">
        <f t="shared" si="30"/>
        <v>68100</v>
      </c>
      <c r="GN32" s="9"/>
      <c r="GO32" s="1">
        <v>26</v>
      </c>
      <c r="GP32" s="2" t="s">
        <v>29</v>
      </c>
      <c r="GQ32" s="5">
        <v>0</v>
      </c>
      <c r="GR32" s="5">
        <v>0</v>
      </c>
      <c r="GS32" s="5">
        <v>0</v>
      </c>
      <c r="GT32" s="5">
        <f t="shared" si="31"/>
        <v>0</v>
      </c>
      <c r="GU32" s="9"/>
      <c r="GV32" s="1">
        <v>26</v>
      </c>
      <c r="GW32" s="2" t="s">
        <v>29</v>
      </c>
      <c r="GX32" s="5">
        <v>0</v>
      </c>
      <c r="GY32" s="5">
        <v>0</v>
      </c>
      <c r="GZ32" s="5">
        <v>0</v>
      </c>
      <c r="HA32" s="5">
        <f t="shared" si="32"/>
        <v>0</v>
      </c>
      <c r="HB32" s="9"/>
      <c r="HC32" s="1">
        <v>26</v>
      </c>
      <c r="HD32" s="2" t="s">
        <v>29</v>
      </c>
      <c r="HE32" s="5">
        <v>1</v>
      </c>
      <c r="HF32" s="5">
        <v>139900</v>
      </c>
      <c r="HG32" s="5">
        <v>0</v>
      </c>
      <c r="HH32" s="5">
        <f t="shared" si="33"/>
        <v>139900</v>
      </c>
      <c r="HI32" s="9"/>
      <c r="HJ32" s="1">
        <v>26</v>
      </c>
      <c r="HK32" s="2" t="s">
        <v>29</v>
      </c>
      <c r="HL32" s="5">
        <v>0</v>
      </c>
      <c r="HM32" s="5">
        <v>491700</v>
      </c>
      <c r="HN32" s="5">
        <v>0</v>
      </c>
      <c r="HO32" s="5">
        <f t="shared" si="34"/>
        <v>491700</v>
      </c>
      <c r="HP32" s="9"/>
      <c r="HQ32" s="1">
        <v>26</v>
      </c>
      <c r="HR32" s="2" t="s">
        <v>29</v>
      </c>
      <c r="HS32" s="5">
        <v>0</v>
      </c>
      <c r="HT32" s="5">
        <v>0</v>
      </c>
      <c r="HU32" s="5">
        <v>0</v>
      </c>
      <c r="HV32" s="5">
        <f t="shared" si="35"/>
        <v>0</v>
      </c>
      <c r="HW32" s="9"/>
      <c r="HX32" s="1">
        <v>26</v>
      </c>
      <c r="HY32" s="2" t="s">
        <v>29</v>
      </c>
      <c r="HZ32" s="5">
        <v>0</v>
      </c>
      <c r="IA32" s="5">
        <v>0</v>
      </c>
      <c r="IB32" s="5">
        <v>0</v>
      </c>
      <c r="IC32" s="5">
        <f t="shared" si="36"/>
        <v>0</v>
      </c>
      <c r="ID32" s="9"/>
      <c r="IE32" s="1">
        <v>26</v>
      </c>
      <c r="IF32" s="2" t="s">
        <v>29</v>
      </c>
      <c r="IG32" s="5">
        <v>0</v>
      </c>
      <c r="IH32" s="5">
        <v>37500</v>
      </c>
      <c r="II32" s="5">
        <v>0</v>
      </c>
      <c r="IJ32" s="5">
        <f t="shared" si="37"/>
        <v>37500</v>
      </c>
      <c r="IK32" s="9"/>
      <c r="IL32" s="1">
        <v>26</v>
      </c>
      <c r="IM32" s="2" t="s">
        <v>29</v>
      </c>
      <c r="IN32" s="5">
        <v>23</v>
      </c>
      <c r="IO32" s="5">
        <v>230000</v>
      </c>
      <c r="IP32" s="5">
        <v>0</v>
      </c>
      <c r="IQ32" s="5">
        <f t="shared" si="38"/>
        <v>230000</v>
      </c>
      <c r="IR32" s="9"/>
      <c r="IS32" s="1">
        <v>26</v>
      </c>
      <c r="IT32" s="2" t="s">
        <v>29</v>
      </c>
      <c r="IU32" s="5">
        <v>1</v>
      </c>
      <c r="IV32" s="5">
        <v>46000</v>
      </c>
      <c r="IW32" s="5">
        <v>0</v>
      </c>
      <c r="IX32" s="5">
        <f t="shared" si="39"/>
        <v>46000</v>
      </c>
      <c r="IY32" s="9"/>
      <c r="IZ32" s="1">
        <v>26</v>
      </c>
      <c r="JA32" s="2" t="s">
        <v>29</v>
      </c>
      <c r="JB32" s="5">
        <v>0</v>
      </c>
      <c r="JC32" s="5">
        <v>0</v>
      </c>
      <c r="JD32" s="5">
        <v>0</v>
      </c>
      <c r="JE32" s="5">
        <f t="shared" si="40"/>
        <v>0</v>
      </c>
      <c r="JF32" s="9"/>
      <c r="JG32" s="1">
        <v>26</v>
      </c>
      <c r="JH32" s="2" t="s">
        <v>29</v>
      </c>
      <c r="JI32" s="5">
        <v>0</v>
      </c>
      <c r="JJ32" s="5">
        <v>0</v>
      </c>
      <c r="JK32" s="5">
        <v>0</v>
      </c>
      <c r="JL32" s="5">
        <f t="shared" si="41"/>
        <v>0</v>
      </c>
      <c r="JM32" s="9"/>
      <c r="JN32" s="1">
        <v>26</v>
      </c>
      <c r="JO32" s="2" t="s">
        <v>29</v>
      </c>
      <c r="JP32" s="5">
        <v>0</v>
      </c>
      <c r="JQ32" s="5">
        <v>0</v>
      </c>
      <c r="JR32" s="5">
        <v>0</v>
      </c>
      <c r="JS32" s="5">
        <f t="shared" si="42"/>
        <v>0</v>
      </c>
      <c r="JT32" s="9"/>
      <c r="JU32" s="1">
        <v>26</v>
      </c>
      <c r="JV32" s="2" t="s">
        <v>29</v>
      </c>
      <c r="JW32" s="5">
        <v>0</v>
      </c>
      <c r="JX32" s="5">
        <v>0</v>
      </c>
      <c r="JY32" s="5">
        <v>0</v>
      </c>
      <c r="JZ32" s="5">
        <f t="shared" si="43"/>
        <v>0</v>
      </c>
      <c r="KA32" s="9"/>
      <c r="KB32" s="1">
        <v>26</v>
      </c>
      <c r="KC32" s="2" t="s">
        <v>29</v>
      </c>
      <c r="KD32" s="5">
        <v>0</v>
      </c>
      <c r="KE32" s="5">
        <v>0</v>
      </c>
      <c r="KF32" s="5">
        <v>0</v>
      </c>
      <c r="KG32" s="5">
        <f t="shared" si="44"/>
        <v>0</v>
      </c>
      <c r="KH32" s="9"/>
      <c r="KI32" s="1">
        <v>26</v>
      </c>
      <c r="KJ32" s="2" t="s">
        <v>29</v>
      </c>
      <c r="KK32" s="5">
        <v>0</v>
      </c>
      <c r="KL32" s="5">
        <v>0</v>
      </c>
      <c r="KM32" s="5">
        <v>0</v>
      </c>
      <c r="KN32" s="5">
        <f t="shared" si="45"/>
        <v>0</v>
      </c>
      <c r="KO32" s="9"/>
      <c r="KP32" s="1">
        <v>26</v>
      </c>
      <c r="KQ32" s="2" t="s">
        <v>29</v>
      </c>
      <c r="KR32" s="5">
        <v>15</v>
      </c>
      <c r="KS32" s="5">
        <v>487500</v>
      </c>
      <c r="KT32" s="5">
        <v>0</v>
      </c>
      <c r="KU32" s="5">
        <f t="shared" si="46"/>
        <v>487500</v>
      </c>
      <c r="KV32" s="9"/>
      <c r="KW32" s="1">
        <v>26</v>
      </c>
      <c r="KX32" s="2" t="s">
        <v>29</v>
      </c>
      <c r="KY32" s="5">
        <v>15</v>
      </c>
      <c r="KZ32" s="5">
        <v>487500</v>
      </c>
      <c r="LA32" s="5">
        <v>0</v>
      </c>
      <c r="LB32" s="5">
        <f t="shared" si="47"/>
        <v>487500</v>
      </c>
      <c r="LC32" s="9"/>
      <c r="LD32" s="1">
        <v>26</v>
      </c>
      <c r="LE32" s="2" t="s">
        <v>29</v>
      </c>
      <c r="LF32" s="5">
        <v>4</v>
      </c>
      <c r="LG32" s="5">
        <v>540000</v>
      </c>
      <c r="LH32" s="5">
        <v>0</v>
      </c>
      <c r="LI32" s="5">
        <f t="shared" si="48"/>
        <v>540000</v>
      </c>
      <c r="LJ32" s="9"/>
      <c r="LK32" s="1">
        <v>26</v>
      </c>
      <c r="LL32" s="2" t="s">
        <v>29</v>
      </c>
      <c r="LM32" s="5">
        <v>1</v>
      </c>
      <c r="LN32" s="5">
        <v>38500</v>
      </c>
      <c r="LO32" s="5">
        <v>0</v>
      </c>
      <c r="LP32" s="5">
        <f t="shared" si="49"/>
        <v>38500</v>
      </c>
      <c r="LQ32" s="9"/>
      <c r="LR32" s="1">
        <v>26</v>
      </c>
      <c r="LS32" s="2" t="s">
        <v>29</v>
      </c>
      <c r="LT32" s="5">
        <v>2</v>
      </c>
      <c r="LU32" s="5">
        <v>20000</v>
      </c>
      <c r="LV32" s="5">
        <v>0</v>
      </c>
      <c r="LW32" s="5">
        <f t="shared" si="50"/>
        <v>20000</v>
      </c>
      <c r="LX32" s="9"/>
      <c r="LY32" s="1">
        <v>26</v>
      </c>
      <c r="LZ32" s="2" t="s">
        <v>29</v>
      </c>
      <c r="MA32" s="5">
        <v>0</v>
      </c>
      <c r="MB32" s="5">
        <v>0</v>
      </c>
      <c r="MC32" s="5">
        <v>0</v>
      </c>
      <c r="MD32" s="5">
        <f t="shared" si="51"/>
        <v>0</v>
      </c>
      <c r="ME32" s="9"/>
      <c r="MF32" s="1">
        <v>26</v>
      </c>
      <c r="MG32" s="2" t="s">
        <v>29</v>
      </c>
      <c r="MH32" s="5">
        <v>0</v>
      </c>
      <c r="MI32" s="5">
        <v>0</v>
      </c>
      <c r="MJ32" s="5">
        <v>0</v>
      </c>
      <c r="MK32" s="5">
        <f t="shared" si="52"/>
        <v>0</v>
      </c>
      <c r="ML32" s="9"/>
      <c r="MM32" s="1">
        <v>26</v>
      </c>
      <c r="MN32" s="2" t="s">
        <v>29</v>
      </c>
      <c r="MO32" s="5">
        <v>0</v>
      </c>
      <c r="MP32" s="5">
        <v>0</v>
      </c>
      <c r="MQ32" s="5">
        <v>0</v>
      </c>
      <c r="MR32" s="5">
        <f t="shared" si="53"/>
        <v>0</v>
      </c>
      <c r="MS32" s="9"/>
      <c r="MT32" s="1">
        <v>26</v>
      </c>
      <c r="MU32" s="2" t="s">
        <v>29</v>
      </c>
      <c r="MV32" s="5">
        <v>0</v>
      </c>
      <c r="MW32" s="5">
        <v>0</v>
      </c>
      <c r="MX32" s="5">
        <v>0</v>
      </c>
      <c r="MY32" s="5">
        <f t="shared" si="54"/>
        <v>0</v>
      </c>
      <c r="MZ32" s="9"/>
      <c r="NA32" s="1">
        <v>26</v>
      </c>
      <c r="NB32" s="2" t="s">
        <v>29</v>
      </c>
      <c r="NC32" s="5">
        <v>9</v>
      </c>
      <c r="ND32" s="5">
        <v>53437.5</v>
      </c>
      <c r="NE32" s="5">
        <v>0</v>
      </c>
      <c r="NF32" s="5">
        <f t="shared" si="55"/>
        <v>53437.5</v>
      </c>
      <c r="NG32" s="9"/>
      <c r="NH32" s="1">
        <v>26</v>
      </c>
      <c r="NI32" s="2" t="s">
        <v>29</v>
      </c>
      <c r="NJ32" s="5">
        <v>173</v>
      </c>
      <c r="NK32" s="5">
        <v>276855.83647122141</v>
      </c>
      <c r="NL32" s="5">
        <v>0</v>
      </c>
      <c r="NM32" s="5">
        <f t="shared" si="56"/>
        <v>276855.83647122141</v>
      </c>
      <c r="NN32" s="9"/>
      <c r="NO32" s="1">
        <v>26</v>
      </c>
      <c r="NP32" s="2" t="s">
        <v>29</v>
      </c>
      <c r="NQ32" s="5">
        <v>8</v>
      </c>
      <c r="NR32" s="5">
        <v>178500</v>
      </c>
      <c r="NS32" s="5">
        <v>0</v>
      </c>
      <c r="NT32" s="5">
        <f t="shared" si="57"/>
        <v>178500</v>
      </c>
      <c r="NU32" s="9"/>
      <c r="NV32" s="1">
        <v>26</v>
      </c>
      <c r="NW32" s="2" t="s">
        <v>29</v>
      </c>
      <c r="NX32" s="5">
        <v>0</v>
      </c>
      <c r="NY32" s="5">
        <v>0</v>
      </c>
      <c r="NZ32" s="5">
        <v>0</v>
      </c>
      <c r="OA32" s="5">
        <f t="shared" si="58"/>
        <v>0</v>
      </c>
      <c r="OB32" s="9"/>
      <c r="OC32" s="1">
        <v>26</v>
      </c>
      <c r="OD32" s="2" t="s">
        <v>29</v>
      </c>
      <c r="OE32" s="5">
        <v>2</v>
      </c>
      <c r="OF32" s="5">
        <v>29200</v>
      </c>
      <c r="OG32" s="5">
        <v>0</v>
      </c>
      <c r="OH32" s="5">
        <f t="shared" si="59"/>
        <v>29200</v>
      </c>
      <c r="OI32" s="9"/>
      <c r="OJ32" s="1">
        <v>26</v>
      </c>
      <c r="OK32" s="2" t="s">
        <v>29</v>
      </c>
      <c r="OL32" s="5">
        <v>30.7</v>
      </c>
      <c r="OM32" s="5">
        <v>279850</v>
      </c>
      <c r="ON32" s="5">
        <v>0</v>
      </c>
      <c r="OO32" s="5">
        <f t="shared" si="60"/>
        <v>279850</v>
      </c>
      <c r="OP32" s="9"/>
      <c r="OQ32" s="1">
        <v>26</v>
      </c>
      <c r="OR32" s="2" t="s">
        <v>29</v>
      </c>
      <c r="OS32" s="5">
        <v>0</v>
      </c>
      <c r="OT32" s="5">
        <v>0</v>
      </c>
      <c r="OU32" s="5">
        <v>0</v>
      </c>
      <c r="OV32" s="5">
        <f t="shared" si="61"/>
        <v>0</v>
      </c>
      <c r="OW32" s="9"/>
      <c r="OX32" s="1">
        <v>26</v>
      </c>
      <c r="OY32" s="2" t="s">
        <v>29</v>
      </c>
      <c r="OZ32" s="5">
        <v>0</v>
      </c>
      <c r="PA32" s="5">
        <v>0</v>
      </c>
      <c r="PB32" s="5">
        <v>0</v>
      </c>
      <c r="PC32" s="5">
        <f t="shared" si="62"/>
        <v>0</v>
      </c>
      <c r="PD32" s="9"/>
      <c r="PE32" s="1">
        <v>26</v>
      </c>
      <c r="PF32" s="2" t="s">
        <v>29</v>
      </c>
      <c r="PG32" s="5">
        <v>0</v>
      </c>
      <c r="PH32" s="5">
        <v>0</v>
      </c>
      <c r="PI32" s="5">
        <v>0</v>
      </c>
      <c r="PJ32" s="5">
        <f t="shared" si="63"/>
        <v>0</v>
      </c>
      <c r="PK32" s="9"/>
      <c r="PL32" s="1">
        <v>26</v>
      </c>
      <c r="PM32" s="2" t="s">
        <v>29</v>
      </c>
      <c r="PN32" s="5">
        <v>0</v>
      </c>
      <c r="PO32" s="5">
        <v>592188</v>
      </c>
      <c r="PP32" s="5">
        <v>0</v>
      </c>
      <c r="PQ32" s="5">
        <f t="shared" si="64"/>
        <v>592188</v>
      </c>
      <c r="PR32" s="9"/>
      <c r="PS32" s="1">
        <v>26</v>
      </c>
      <c r="PT32" s="2" t="s">
        <v>29</v>
      </c>
      <c r="PU32" s="5">
        <v>1</v>
      </c>
      <c r="PV32" s="5">
        <v>7300</v>
      </c>
      <c r="PW32" s="5">
        <v>0</v>
      </c>
      <c r="PX32" s="5">
        <f t="shared" si="65"/>
        <v>7300</v>
      </c>
      <c r="PY32" s="9"/>
      <c r="PZ32" s="1">
        <v>26</v>
      </c>
      <c r="QA32" s="2" t="s">
        <v>29</v>
      </c>
      <c r="QB32" s="5">
        <v>0</v>
      </c>
      <c r="QC32" s="5">
        <v>0</v>
      </c>
      <c r="QD32" s="5">
        <v>0</v>
      </c>
      <c r="QE32" s="5">
        <f t="shared" si="66"/>
        <v>0</v>
      </c>
      <c r="QF32" s="9"/>
      <c r="QG32" s="1">
        <v>26</v>
      </c>
      <c r="QH32" s="2" t="s">
        <v>29</v>
      </c>
      <c r="QI32" s="5">
        <v>1</v>
      </c>
      <c r="QJ32" s="5">
        <v>5000</v>
      </c>
      <c r="QK32" s="5">
        <v>0</v>
      </c>
      <c r="QL32" s="5">
        <f t="shared" si="67"/>
        <v>5000</v>
      </c>
      <c r="QM32" s="9"/>
      <c r="QN32" s="1">
        <v>26</v>
      </c>
      <c r="QO32" s="2" t="s">
        <v>29</v>
      </c>
      <c r="QP32" s="5">
        <v>0</v>
      </c>
      <c r="QQ32" s="5">
        <v>0</v>
      </c>
      <c r="QR32" s="5">
        <v>0</v>
      </c>
      <c r="QS32" s="5">
        <f t="shared" si="68"/>
        <v>0</v>
      </c>
      <c r="QT32" s="9"/>
      <c r="QU32" s="1">
        <v>26</v>
      </c>
      <c r="QV32" s="2" t="s">
        <v>29</v>
      </c>
      <c r="QW32" s="5">
        <v>0</v>
      </c>
      <c r="QX32" s="5">
        <v>0</v>
      </c>
      <c r="QY32" s="5">
        <v>0</v>
      </c>
      <c r="QZ32" s="5">
        <f t="shared" si="69"/>
        <v>0</v>
      </c>
      <c r="RA32" s="9"/>
      <c r="RB32" s="1">
        <v>26</v>
      </c>
      <c r="RC32" s="2" t="s">
        <v>29</v>
      </c>
      <c r="RD32" s="5">
        <v>0</v>
      </c>
      <c r="RE32" s="5">
        <v>0</v>
      </c>
      <c r="RF32" s="5">
        <v>0</v>
      </c>
      <c r="RG32" s="5">
        <f t="shared" si="70"/>
        <v>0</v>
      </c>
      <c r="RH32" s="9"/>
      <c r="RI32" s="1">
        <v>26</v>
      </c>
      <c r="RJ32" s="2" t="s">
        <v>29</v>
      </c>
      <c r="RK32" s="5">
        <v>150</v>
      </c>
      <c r="RL32" s="5">
        <v>27996</v>
      </c>
      <c r="RM32" s="5">
        <v>0</v>
      </c>
      <c r="RN32" s="5">
        <f t="shared" si="71"/>
        <v>27996</v>
      </c>
      <c r="RO32" s="9"/>
      <c r="RP32" s="1">
        <v>26</v>
      </c>
      <c r="RQ32" s="2" t="s">
        <v>29</v>
      </c>
      <c r="RR32" s="5">
        <v>2</v>
      </c>
      <c r="RS32" s="5">
        <v>10535</v>
      </c>
      <c r="RT32" s="5">
        <v>0</v>
      </c>
      <c r="RU32" s="5">
        <f t="shared" si="72"/>
        <v>10535</v>
      </c>
      <c r="RV32" s="9"/>
      <c r="RW32" s="1">
        <v>26</v>
      </c>
      <c r="RX32" s="2" t="s">
        <v>29</v>
      </c>
      <c r="RY32" s="5">
        <v>0</v>
      </c>
      <c r="RZ32" s="5">
        <v>0</v>
      </c>
      <c r="SA32" s="5">
        <v>0</v>
      </c>
      <c r="SB32" s="5">
        <f t="shared" si="73"/>
        <v>0</v>
      </c>
      <c r="SC32" s="9"/>
      <c r="SD32" s="1">
        <v>26</v>
      </c>
      <c r="SE32" s="2" t="s">
        <v>29</v>
      </c>
      <c r="SF32" s="5">
        <v>0</v>
      </c>
      <c r="SG32" s="5">
        <v>90000</v>
      </c>
      <c r="SH32" s="5">
        <v>0</v>
      </c>
      <c r="SI32" s="5">
        <f t="shared" si="74"/>
        <v>90000</v>
      </c>
      <c r="SJ32" s="9"/>
      <c r="SK32" s="1">
        <v>26</v>
      </c>
      <c r="SL32" s="2" t="s">
        <v>29</v>
      </c>
      <c r="SM32" s="5">
        <v>0</v>
      </c>
      <c r="SN32" s="5">
        <v>0</v>
      </c>
      <c r="SO32" s="5">
        <v>0</v>
      </c>
      <c r="SP32" s="5">
        <f t="shared" si="75"/>
        <v>0</v>
      </c>
      <c r="SQ32" s="9"/>
      <c r="SR32" s="1">
        <v>26</v>
      </c>
      <c r="SS32" s="2" t="s">
        <v>29</v>
      </c>
      <c r="ST32" s="5">
        <v>0</v>
      </c>
      <c r="SU32" s="5">
        <v>0</v>
      </c>
      <c r="SV32" s="5">
        <v>0</v>
      </c>
      <c r="SW32" s="5">
        <f t="shared" si="76"/>
        <v>0</v>
      </c>
      <c r="SX32" s="9"/>
      <c r="SY32" s="1">
        <v>26</v>
      </c>
      <c r="SZ32" s="2" t="s">
        <v>29</v>
      </c>
      <c r="TA32" s="5">
        <v>0</v>
      </c>
      <c r="TB32" s="5">
        <v>0</v>
      </c>
      <c r="TC32" s="5">
        <v>0</v>
      </c>
      <c r="TD32" s="5">
        <f t="shared" si="77"/>
        <v>0</v>
      </c>
      <c r="TE32" s="9"/>
      <c r="TF32" s="1">
        <v>26</v>
      </c>
      <c r="TG32" s="2" t="s">
        <v>29</v>
      </c>
      <c r="TH32" s="5">
        <v>0</v>
      </c>
      <c r="TI32" s="5">
        <v>0</v>
      </c>
      <c r="TJ32" s="5">
        <v>0</v>
      </c>
      <c r="TK32" s="5">
        <f t="shared" si="78"/>
        <v>0</v>
      </c>
      <c r="TL32" s="9"/>
      <c r="TM32" s="1">
        <v>26</v>
      </c>
      <c r="TN32" s="2" t="s">
        <v>29</v>
      </c>
      <c r="TO32" s="5">
        <v>3</v>
      </c>
      <c r="TP32" s="5">
        <v>0</v>
      </c>
      <c r="TQ32" s="5">
        <v>140000</v>
      </c>
      <c r="TR32" s="5">
        <f t="shared" si="79"/>
        <v>140000</v>
      </c>
      <c r="TS32" s="9"/>
      <c r="TT32" s="1">
        <v>26</v>
      </c>
      <c r="TU32" s="2" t="s">
        <v>29</v>
      </c>
      <c r="TV32" s="5">
        <v>2</v>
      </c>
      <c r="TW32" s="5">
        <v>67800</v>
      </c>
      <c r="TX32" s="5">
        <v>0</v>
      </c>
      <c r="TY32" s="5">
        <f t="shared" si="80"/>
        <v>67800</v>
      </c>
      <c r="TZ32" s="9"/>
      <c r="UA32" s="1">
        <v>26</v>
      </c>
      <c r="UB32" s="2" t="s">
        <v>29</v>
      </c>
      <c r="UC32" s="5">
        <v>48</v>
      </c>
      <c r="UD32" s="5">
        <v>168000</v>
      </c>
      <c r="UE32" s="5">
        <v>0</v>
      </c>
      <c r="UF32" s="5">
        <f t="shared" si="81"/>
        <v>168000</v>
      </c>
      <c r="UG32" s="9"/>
      <c r="UH32" s="1">
        <v>26</v>
      </c>
      <c r="UI32" s="2" t="s">
        <v>29</v>
      </c>
      <c r="UJ32" s="5">
        <v>0</v>
      </c>
      <c r="UK32" s="5">
        <v>0</v>
      </c>
      <c r="UL32" s="5">
        <v>0</v>
      </c>
      <c r="UM32" s="5">
        <f t="shared" si="82"/>
        <v>0</v>
      </c>
      <c r="UN32" s="9"/>
      <c r="UO32" s="1">
        <v>26</v>
      </c>
      <c r="UP32" s="2" t="s">
        <v>29</v>
      </c>
      <c r="UQ32" s="5">
        <v>0</v>
      </c>
      <c r="UR32" s="5">
        <v>0</v>
      </c>
      <c r="US32" s="5">
        <v>0</v>
      </c>
      <c r="UT32" s="5">
        <f t="shared" si="83"/>
        <v>0</v>
      </c>
      <c r="UU32" s="9"/>
      <c r="UV32" s="1">
        <v>26</v>
      </c>
      <c r="UW32" s="2" t="s">
        <v>29</v>
      </c>
      <c r="UX32" s="5">
        <v>0</v>
      </c>
      <c r="UY32" s="5">
        <v>0</v>
      </c>
      <c r="UZ32" s="5">
        <v>0</v>
      </c>
      <c r="VA32" s="5">
        <f t="shared" si="84"/>
        <v>0</v>
      </c>
      <c r="VB32" s="9"/>
      <c r="VC32" s="1">
        <v>26</v>
      </c>
      <c r="VD32" s="2" t="s">
        <v>29</v>
      </c>
      <c r="VE32" s="5">
        <v>1</v>
      </c>
      <c r="VF32" s="5">
        <v>40000</v>
      </c>
      <c r="VG32" s="5">
        <v>0</v>
      </c>
      <c r="VH32" s="5">
        <f t="shared" si="85"/>
        <v>40000</v>
      </c>
      <c r="VI32" s="9"/>
      <c r="VJ32" s="1">
        <v>26</v>
      </c>
      <c r="VK32" s="2" t="s">
        <v>29</v>
      </c>
      <c r="VL32" s="5">
        <v>1</v>
      </c>
      <c r="VM32" s="5">
        <v>55000</v>
      </c>
      <c r="VN32" s="5">
        <v>0</v>
      </c>
      <c r="VO32" s="5">
        <f t="shared" si="86"/>
        <v>55000</v>
      </c>
      <c r="VP32" s="9"/>
      <c r="VQ32" s="1">
        <v>26</v>
      </c>
      <c r="VR32" s="2" t="s">
        <v>29</v>
      </c>
      <c r="VS32" s="5">
        <v>0</v>
      </c>
      <c r="VT32" s="5">
        <v>0</v>
      </c>
      <c r="VU32" s="5">
        <v>0</v>
      </c>
      <c r="VV32" s="5">
        <f t="shared" si="87"/>
        <v>0</v>
      </c>
      <c r="VW32" s="9"/>
      <c r="VX32" s="1">
        <v>26</v>
      </c>
      <c r="VY32" s="2" t="s">
        <v>29</v>
      </c>
      <c r="VZ32" s="5">
        <v>0</v>
      </c>
      <c r="WA32" s="5">
        <v>0</v>
      </c>
      <c r="WB32" s="5">
        <v>0</v>
      </c>
      <c r="WC32" s="5">
        <f t="shared" si="88"/>
        <v>0</v>
      </c>
      <c r="WD32" s="9"/>
      <c r="WE32" s="1">
        <v>26</v>
      </c>
      <c r="WF32" s="2" t="s">
        <v>29</v>
      </c>
      <c r="WG32" s="5">
        <v>0</v>
      </c>
      <c r="WH32" s="5">
        <v>0</v>
      </c>
      <c r="WI32" s="5">
        <v>0</v>
      </c>
      <c r="WJ32" s="5">
        <f t="shared" si="89"/>
        <v>0</v>
      </c>
      <c r="WK32" s="9"/>
      <c r="WL32" s="1">
        <v>26</v>
      </c>
      <c r="WM32" s="2" t="s">
        <v>29</v>
      </c>
      <c r="WN32" s="5">
        <v>1</v>
      </c>
      <c r="WO32" s="5">
        <v>50000</v>
      </c>
      <c r="WP32" s="5">
        <v>0</v>
      </c>
      <c r="WQ32" s="5">
        <f t="shared" si="90"/>
        <v>50000</v>
      </c>
      <c r="WR32" s="9"/>
      <c r="WS32" s="1">
        <v>26</v>
      </c>
      <c r="WT32" s="2" t="s">
        <v>29</v>
      </c>
      <c r="WU32" s="5">
        <v>0</v>
      </c>
      <c r="WV32" s="5">
        <v>0</v>
      </c>
      <c r="WW32" s="5">
        <v>0</v>
      </c>
      <c r="WX32" s="5">
        <f t="shared" si="91"/>
        <v>0</v>
      </c>
      <c r="WY32" s="9"/>
      <c r="WZ32" s="1">
        <v>26</v>
      </c>
      <c r="XA32" s="2" t="s">
        <v>29</v>
      </c>
      <c r="XB32" s="5">
        <v>0</v>
      </c>
      <c r="XC32" s="5">
        <v>0</v>
      </c>
      <c r="XD32" s="5">
        <v>0</v>
      </c>
      <c r="XE32" s="5">
        <f t="shared" si="92"/>
        <v>0</v>
      </c>
      <c r="XF32" s="9"/>
      <c r="XG32" s="1">
        <v>26</v>
      </c>
      <c r="XH32" s="2" t="s">
        <v>29</v>
      </c>
      <c r="XI32" s="5">
        <v>0</v>
      </c>
      <c r="XJ32" s="5">
        <v>0</v>
      </c>
      <c r="XK32" s="5">
        <v>0</v>
      </c>
      <c r="XL32" s="5">
        <f t="shared" si="93"/>
        <v>0</v>
      </c>
      <c r="XM32" s="9"/>
      <c r="XN32" s="1">
        <v>26</v>
      </c>
      <c r="XO32" s="2" t="s">
        <v>29</v>
      </c>
      <c r="XP32" s="5">
        <v>1</v>
      </c>
      <c r="XQ32" s="5">
        <v>25000</v>
      </c>
      <c r="XR32" s="5">
        <v>0</v>
      </c>
      <c r="XS32" s="5">
        <f t="shared" si="94"/>
        <v>25000</v>
      </c>
      <c r="XT32" s="9"/>
      <c r="XU32" s="1">
        <v>26</v>
      </c>
      <c r="XV32" s="2" t="s">
        <v>29</v>
      </c>
      <c r="XW32" s="5">
        <v>0</v>
      </c>
      <c r="XX32" s="5">
        <v>20000</v>
      </c>
      <c r="XY32" s="5">
        <v>0</v>
      </c>
      <c r="XZ32" s="5">
        <f t="shared" si="95"/>
        <v>20000</v>
      </c>
      <c r="YA32" s="9"/>
      <c r="YB32" s="1">
        <v>26</v>
      </c>
      <c r="YC32" s="2" t="s">
        <v>29</v>
      </c>
      <c r="YD32" s="5">
        <v>0</v>
      </c>
      <c r="YE32" s="5">
        <v>0</v>
      </c>
      <c r="YF32" s="5">
        <v>0</v>
      </c>
      <c r="YG32" s="5">
        <f t="shared" si="96"/>
        <v>0</v>
      </c>
      <c r="YH32" s="9"/>
      <c r="YI32" s="1">
        <v>26</v>
      </c>
      <c r="YJ32" s="2" t="s">
        <v>29</v>
      </c>
      <c r="YK32" s="5">
        <v>7906</v>
      </c>
      <c r="YL32" s="5">
        <v>395300</v>
      </c>
      <c r="YM32" s="5">
        <v>0</v>
      </c>
      <c r="YN32" s="5">
        <f t="shared" si="97"/>
        <v>395300</v>
      </c>
      <c r="YO32" s="9"/>
      <c r="YP32" s="1">
        <v>26</v>
      </c>
      <c r="YQ32" s="2" t="s">
        <v>29</v>
      </c>
      <c r="YR32" s="5">
        <v>0</v>
      </c>
      <c r="YS32" s="5">
        <v>0</v>
      </c>
      <c r="YT32" s="5">
        <v>0</v>
      </c>
      <c r="YU32" s="5">
        <f t="shared" si="98"/>
        <v>0</v>
      </c>
      <c r="YV32" s="9"/>
      <c r="YW32" s="1">
        <v>26</v>
      </c>
      <c r="YX32" s="2" t="s">
        <v>29</v>
      </c>
      <c r="YY32" s="5">
        <v>0</v>
      </c>
      <c r="YZ32" s="5">
        <v>0</v>
      </c>
      <c r="ZA32" s="5">
        <v>0</v>
      </c>
      <c r="ZB32" s="5">
        <f t="shared" si="99"/>
        <v>0</v>
      </c>
      <c r="ZC32" s="9"/>
      <c r="ZD32" s="1">
        <v>26</v>
      </c>
      <c r="ZE32" s="2" t="s">
        <v>29</v>
      </c>
      <c r="ZF32" s="5">
        <v>1</v>
      </c>
      <c r="ZG32" s="5">
        <v>40000</v>
      </c>
      <c r="ZH32" s="5">
        <v>0</v>
      </c>
      <c r="ZI32" s="5">
        <f t="shared" si="100"/>
        <v>40000</v>
      </c>
      <c r="ZJ32" s="9"/>
      <c r="ZK32" s="1">
        <v>26</v>
      </c>
      <c r="ZL32" s="2" t="s">
        <v>29</v>
      </c>
      <c r="ZM32" s="5">
        <v>0</v>
      </c>
      <c r="ZN32" s="5">
        <v>0</v>
      </c>
      <c r="ZO32" s="5">
        <v>0</v>
      </c>
      <c r="ZP32" s="5">
        <f t="shared" si="101"/>
        <v>0</v>
      </c>
      <c r="ZQ32" s="9"/>
      <c r="ZR32" s="1">
        <v>26</v>
      </c>
      <c r="ZS32" s="2" t="s">
        <v>29</v>
      </c>
      <c r="ZT32" s="5">
        <v>2</v>
      </c>
      <c r="ZU32" s="5">
        <v>53200</v>
      </c>
      <c r="ZV32" s="5">
        <v>0</v>
      </c>
      <c r="ZW32" s="5">
        <f t="shared" si="102"/>
        <v>53200</v>
      </c>
      <c r="ZX32" s="9"/>
      <c r="ZY32" s="1">
        <v>26</v>
      </c>
      <c r="ZZ32" s="2" t="s">
        <v>29</v>
      </c>
      <c r="AAA32" s="5">
        <v>23</v>
      </c>
      <c r="AAB32" s="5">
        <v>203660</v>
      </c>
      <c r="AAC32" s="5">
        <v>0</v>
      </c>
      <c r="AAD32" s="5">
        <f t="shared" si="103"/>
        <v>203660</v>
      </c>
      <c r="AAE32" s="9"/>
      <c r="AAF32" s="1">
        <v>26</v>
      </c>
      <c r="AAG32" s="2" t="s">
        <v>29</v>
      </c>
      <c r="AAH32" s="5">
        <v>0</v>
      </c>
      <c r="AAI32" s="5">
        <v>0</v>
      </c>
      <c r="AAJ32" s="5">
        <v>0</v>
      </c>
      <c r="AAK32" s="5">
        <f t="shared" si="104"/>
        <v>0</v>
      </c>
      <c r="AAL32" s="9"/>
      <c r="AAM32" s="1">
        <v>26</v>
      </c>
      <c r="AAN32" s="2" t="s">
        <v>29</v>
      </c>
      <c r="AAO32" s="5">
        <v>20</v>
      </c>
      <c r="AAP32" s="5">
        <v>360000</v>
      </c>
      <c r="AAQ32" s="5">
        <v>0</v>
      </c>
      <c r="AAR32" s="5">
        <f t="shared" si="105"/>
        <v>360000</v>
      </c>
      <c r="AAS32" s="9"/>
      <c r="AAT32" s="1">
        <v>26</v>
      </c>
      <c r="AAU32" s="2" t="s">
        <v>29</v>
      </c>
      <c r="AAV32" s="5">
        <v>0</v>
      </c>
      <c r="AAW32" s="5">
        <v>0</v>
      </c>
      <c r="AAX32" s="5">
        <v>0</v>
      </c>
      <c r="AAY32" s="5">
        <f t="shared" si="106"/>
        <v>0</v>
      </c>
      <c r="AAZ32" s="9"/>
      <c r="ABA32" s="1">
        <v>26</v>
      </c>
      <c r="ABB32" s="2" t="s">
        <v>29</v>
      </c>
      <c r="ABC32" s="5">
        <v>0</v>
      </c>
      <c r="ABD32" s="5">
        <v>0</v>
      </c>
      <c r="ABE32" s="5">
        <v>0</v>
      </c>
      <c r="ABF32" s="5">
        <f t="shared" si="107"/>
        <v>0</v>
      </c>
      <c r="ABG32" s="9"/>
      <c r="ABH32" s="1">
        <v>26</v>
      </c>
      <c r="ABI32" s="2" t="s">
        <v>29</v>
      </c>
      <c r="ABJ32" s="5">
        <v>0</v>
      </c>
      <c r="ABK32" s="5">
        <v>0</v>
      </c>
      <c r="ABL32" s="5">
        <v>0</v>
      </c>
      <c r="ABM32" s="5">
        <f t="shared" si="108"/>
        <v>0</v>
      </c>
      <c r="ABN32" s="9"/>
      <c r="ABO32" s="1">
        <v>26</v>
      </c>
      <c r="ABP32" s="2" t="s">
        <v>29</v>
      </c>
      <c r="ABQ32" s="5">
        <v>0</v>
      </c>
      <c r="ABR32" s="5">
        <v>0</v>
      </c>
      <c r="ABS32" s="5">
        <v>0</v>
      </c>
      <c r="ABT32" s="5">
        <f t="shared" si="109"/>
        <v>0</v>
      </c>
      <c r="ABU32" s="9"/>
      <c r="ABV32" s="1">
        <v>26</v>
      </c>
      <c r="ABW32" s="2" t="s">
        <v>29</v>
      </c>
      <c r="ABX32" s="5">
        <v>0</v>
      </c>
      <c r="ABY32" s="5">
        <f t="shared" si="0"/>
        <v>18387125.336471222</v>
      </c>
      <c r="ABZ32" s="5">
        <f t="shared" si="1"/>
        <v>140000</v>
      </c>
      <c r="ACA32" s="5">
        <f t="shared" si="2"/>
        <v>18527125.336471222</v>
      </c>
      <c r="ACB32" s="9"/>
    </row>
    <row r="33" spans="1:756" ht="16.5" hidden="1">
      <c r="A33" s="1">
        <v>27</v>
      </c>
      <c r="B33" s="2" t="s">
        <v>30</v>
      </c>
      <c r="C33" s="5">
        <v>0</v>
      </c>
      <c r="D33" s="5">
        <v>0</v>
      </c>
      <c r="E33" s="5">
        <v>0</v>
      </c>
      <c r="F33" s="5">
        <f t="shared" si="3"/>
        <v>0</v>
      </c>
      <c r="G33" s="9"/>
      <c r="H33" s="1">
        <v>27</v>
      </c>
      <c r="I33" s="2" t="s">
        <v>30</v>
      </c>
      <c r="J33" s="5">
        <v>1</v>
      </c>
      <c r="K33" s="5">
        <v>739104</v>
      </c>
      <c r="L33" s="5">
        <v>0</v>
      </c>
      <c r="M33" s="5">
        <f t="shared" si="4"/>
        <v>739104</v>
      </c>
      <c r="N33" s="9"/>
      <c r="O33" s="1">
        <v>27</v>
      </c>
      <c r="P33" s="2" t="s">
        <v>30</v>
      </c>
      <c r="Q33" s="5">
        <v>7</v>
      </c>
      <c r="R33" s="5">
        <v>1539632</v>
      </c>
      <c r="S33" s="5">
        <v>0</v>
      </c>
      <c r="T33" s="5">
        <f t="shared" si="5"/>
        <v>1539632</v>
      </c>
      <c r="U33" s="9"/>
      <c r="V33" s="1">
        <v>27</v>
      </c>
      <c r="W33" s="2" t="s">
        <v>30</v>
      </c>
      <c r="X33" s="5">
        <v>1</v>
      </c>
      <c r="Y33" s="5">
        <v>14100</v>
      </c>
      <c r="Z33" s="5">
        <v>0</v>
      </c>
      <c r="AA33" s="5">
        <f t="shared" si="6"/>
        <v>14100</v>
      </c>
      <c r="AB33" s="9"/>
      <c r="AC33" s="1">
        <v>27</v>
      </c>
      <c r="AD33" s="2" t="s">
        <v>30</v>
      </c>
      <c r="AE33" s="5">
        <v>0</v>
      </c>
      <c r="AF33" s="5">
        <v>0</v>
      </c>
      <c r="AG33" s="5">
        <v>0</v>
      </c>
      <c r="AH33" s="5">
        <f t="shared" si="7"/>
        <v>0</v>
      </c>
      <c r="AI33" s="9"/>
      <c r="AJ33" s="1">
        <v>27</v>
      </c>
      <c r="AK33" s="2" t="s">
        <v>30</v>
      </c>
      <c r="AL33" s="5"/>
      <c r="AM33" s="5">
        <v>0</v>
      </c>
      <c r="AN33" s="5">
        <v>0</v>
      </c>
      <c r="AO33" s="5">
        <f t="shared" si="8"/>
        <v>0</v>
      </c>
      <c r="AP33" s="9"/>
      <c r="AQ33" s="1">
        <v>27</v>
      </c>
      <c r="AR33" s="2" t="s">
        <v>30</v>
      </c>
      <c r="AS33" s="5">
        <v>0</v>
      </c>
      <c r="AT33" s="5">
        <v>0</v>
      </c>
      <c r="AU33" s="5">
        <v>0</v>
      </c>
      <c r="AV33" s="5">
        <f t="shared" si="9"/>
        <v>0</v>
      </c>
      <c r="AW33" s="9"/>
      <c r="AX33" s="1">
        <v>27</v>
      </c>
      <c r="AY33" s="2" t="s">
        <v>30</v>
      </c>
      <c r="AZ33" s="5">
        <v>4</v>
      </c>
      <c r="BA33" s="5">
        <v>795600</v>
      </c>
      <c r="BB33" s="5">
        <v>0</v>
      </c>
      <c r="BC33" s="5">
        <f t="shared" si="10"/>
        <v>795600</v>
      </c>
      <c r="BD33" s="9"/>
      <c r="BE33" s="1">
        <v>27</v>
      </c>
      <c r="BF33" s="2" t="s">
        <v>30</v>
      </c>
      <c r="BG33" s="5">
        <v>0</v>
      </c>
      <c r="BH33" s="5">
        <v>0</v>
      </c>
      <c r="BI33" s="5">
        <v>0</v>
      </c>
      <c r="BJ33" s="5">
        <f t="shared" si="11"/>
        <v>0</v>
      </c>
      <c r="BK33" s="9"/>
      <c r="BL33" s="1">
        <v>27</v>
      </c>
      <c r="BM33" s="2" t="s">
        <v>30</v>
      </c>
      <c r="BN33" s="5">
        <v>0</v>
      </c>
      <c r="BO33" s="5">
        <v>0</v>
      </c>
      <c r="BP33" s="5">
        <v>0</v>
      </c>
      <c r="BQ33" s="5">
        <f t="shared" si="12"/>
        <v>0</v>
      </c>
      <c r="BR33" s="9"/>
      <c r="BS33" s="1">
        <v>27</v>
      </c>
      <c r="BT33" s="2" t="s">
        <v>30</v>
      </c>
      <c r="BU33" s="5">
        <v>0</v>
      </c>
      <c r="BV33" s="5">
        <v>0</v>
      </c>
      <c r="BW33" s="5">
        <v>0</v>
      </c>
      <c r="BX33" s="5">
        <f t="shared" si="13"/>
        <v>0</v>
      </c>
      <c r="BY33" s="9"/>
      <c r="BZ33" s="1">
        <v>27</v>
      </c>
      <c r="CA33" s="2" t="s">
        <v>30</v>
      </c>
      <c r="CB33" s="5">
        <v>0</v>
      </c>
      <c r="CC33" s="5">
        <v>0</v>
      </c>
      <c r="CD33" s="5">
        <v>0</v>
      </c>
      <c r="CE33" s="5">
        <f t="shared" si="14"/>
        <v>0</v>
      </c>
      <c r="CF33" s="9"/>
      <c r="CG33" s="1">
        <v>27</v>
      </c>
      <c r="CH33" s="2" t="s">
        <v>30</v>
      </c>
      <c r="CI33" s="5">
        <v>0</v>
      </c>
      <c r="CJ33" s="5">
        <v>0</v>
      </c>
      <c r="CK33" s="5">
        <v>0</v>
      </c>
      <c r="CL33" s="5">
        <f t="shared" si="15"/>
        <v>0</v>
      </c>
      <c r="CM33" s="9"/>
      <c r="CN33" s="1">
        <v>27</v>
      </c>
      <c r="CO33" s="2" t="s">
        <v>30</v>
      </c>
      <c r="CP33" s="5">
        <v>0</v>
      </c>
      <c r="CQ33" s="5">
        <v>0</v>
      </c>
      <c r="CR33" s="5">
        <v>0</v>
      </c>
      <c r="CS33" s="5">
        <f t="shared" si="16"/>
        <v>0</v>
      </c>
      <c r="CT33" s="9"/>
      <c r="CU33" s="1">
        <v>27</v>
      </c>
      <c r="CV33" s="2" t="s">
        <v>30</v>
      </c>
      <c r="CW33" s="5">
        <v>0</v>
      </c>
      <c r="CX33" s="5">
        <v>0</v>
      </c>
      <c r="CY33" s="5">
        <v>0</v>
      </c>
      <c r="CZ33" s="5">
        <f t="shared" si="17"/>
        <v>0</v>
      </c>
      <c r="DA33" s="9"/>
      <c r="DB33" s="1">
        <v>27</v>
      </c>
      <c r="DC33" s="2" t="s">
        <v>30</v>
      </c>
      <c r="DD33" s="5">
        <v>11</v>
      </c>
      <c r="DE33" s="5">
        <v>810150</v>
      </c>
      <c r="DF33" s="5">
        <v>0</v>
      </c>
      <c r="DG33" s="5">
        <f t="shared" si="18"/>
        <v>810150</v>
      </c>
      <c r="DH33" s="9"/>
      <c r="DI33" s="1">
        <v>27</v>
      </c>
      <c r="DJ33" s="2" t="s">
        <v>30</v>
      </c>
      <c r="DK33" s="5">
        <v>0</v>
      </c>
      <c r="DL33" s="5">
        <v>0</v>
      </c>
      <c r="DM33" s="5">
        <v>0</v>
      </c>
      <c r="DN33" s="5">
        <f t="shared" si="19"/>
        <v>0</v>
      </c>
      <c r="DO33" s="9"/>
      <c r="DP33" s="1">
        <v>27</v>
      </c>
      <c r="DQ33" s="2" t="s">
        <v>30</v>
      </c>
      <c r="DR33" s="5">
        <v>1</v>
      </c>
      <c r="DS33" s="5">
        <v>23600</v>
      </c>
      <c r="DT33" s="5">
        <v>0</v>
      </c>
      <c r="DU33" s="5">
        <f t="shared" si="20"/>
        <v>23600</v>
      </c>
      <c r="DV33" s="9"/>
      <c r="DW33" s="1">
        <v>27</v>
      </c>
      <c r="DX33" s="2" t="s">
        <v>30</v>
      </c>
      <c r="DY33" s="5">
        <v>1</v>
      </c>
      <c r="DZ33" s="5">
        <v>192500</v>
      </c>
      <c r="EA33" s="5">
        <v>0</v>
      </c>
      <c r="EB33" s="5">
        <f t="shared" si="21"/>
        <v>192500</v>
      </c>
      <c r="EC33" s="9"/>
      <c r="ED33" s="1">
        <v>27</v>
      </c>
      <c r="EE33" s="2" t="s">
        <v>30</v>
      </c>
      <c r="EF33" s="5">
        <v>3153</v>
      </c>
      <c r="EG33" s="5">
        <v>108575</v>
      </c>
      <c r="EH33" s="5">
        <v>0</v>
      </c>
      <c r="EI33" s="5">
        <f t="shared" si="22"/>
        <v>108575</v>
      </c>
      <c r="EJ33" s="9"/>
      <c r="EK33" s="1">
        <v>27</v>
      </c>
      <c r="EL33" s="2" t="s">
        <v>30</v>
      </c>
      <c r="EM33" s="5">
        <v>15</v>
      </c>
      <c r="EN33" s="5">
        <v>89000</v>
      </c>
      <c r="EO33" s="5">
        <v>0</v>
      </c>
      <c r="EP33" s="5">
        <f t="shared" si="23"/>
        <v>89000</v>
      </c>
      <c r="EQ33" s="9"/>
      <c r="ER33" s="1">
        <v>27</v>
      </c>
      <c r="ES33" s="2" t="s">
        <v>30</v>
      </c>
      <c r="ET33" s="5">
        <v>16</v>
      </c>
      <c r="EU33" s="5">
        <v>82000</v>
      </c>
      <c r="EV33" s="5">
        <v>0</v>
      </c>
      <c r="EW33" s="5">
        <f t="shared" si="24"/>
        <v>82000</v>
      </c>
      <c r="EX33" s="9"/>
      <c r="EY33" s="1">
        <v>27</v>
      </c>
      <c r="EZ33" s="2" t="s">
        <v>30</v>
      </c>
      <c r="FA33" s="5">
        <v>0</v>
      </c>
      <c r="FB33" s="5">
        <v>0</v>
      </c>
      <c r="FC33" s="5">
        <v>0</v>
      </c>
      <c r="FD33" s="5">
        <f t="shared" si="25"/>
        <v>0</v>
      </c>
      <c r="FE33" s="9"/>
      <c r="FF33" s="1">
        <v>27</v>
      </c>
      <c r="FG33" s="2" t="s">
        <v>30</v>
      </c>
      <c r="FH33" s="5">
        <v>0</v>
      </c>
      <c r="FI33" s="5">
        <v>0</v>
      </c>
      <c r="FJ33" s="5">
        <v>0</v>
      </c>
      <c r="FK33" s="5">
        <f t="shared" si="26"/>
        <v>0</v>
      </c>
      <c r="FL33" s="9"/>
      <c r="FM33" s="1">
        <v>27</v>
      </c>
      <c r="FN33" s="2" t="s">
        <v>30</v>
      </c>
      <c r="FO33" s="5">
        <v>0</v>
      </c>
      <c r="FP33" s="5">
        <v>0</v>
      </c>
      <c r="FQ33" s="5">
        <v>0</v>
      </c>
      <c r="FR33" s="5">
        <f t="shared" si="27"/>
        <v>0</v>
      </c>
      <c r="FS33" s="9"/>
      <c r="FT33" s="1">
        <v>27</v>
      </c>
      <c r="FU33" s="2" t="s">
        <v>30</v>
      </c>
      <c r="FV33" s="5">
        <v>1</v>
      </c>
      <c r="FW33" s="5">
        <v>45000</v>
      </c>
      <c r="FX33" s="5">
        <v>0</v>
      </c>
      <c r="FY33" s="5">
        <f t="shared" si="28"/>
        <v>45000</v>
      </c>
      <c r="FZ33" s="9"/>
      <c r="GA33" s="1">
        <v>27</v>
      </c>
      <c r="GB33" s="2" t="s">
        <v>30</v>
      </c>
      <c r="GC33" s="5">
        <v>1</v>
      </c>
      <c r="GD33" s="5">
        <v>90200</v>
      </c>
      <c r="GE33" s="5">
        <v>0</v>
      </c>
      <c r="GF33" s="5">
        <f t="shared" si="29"/>
        <v>90200</v>
      </c>
      <c r="GG33" s="9"/>
      <c r="GH33" s="1">
        <v>27</v>
      </c>
      <c r="GI33" s="2" t="s">
        <v>30</v>
      </c>
      <c r="GJ33" s="5">
        <v>1</v>
      </c>
      <c r="GK33" s="5">
        <v>68100</v>
      </c>
      <c r="GL33" s="5">
        <v>0</v>
      </c>
      <c r="GM33" s="5">
        <f t="shared" si="30"/>
        <v>68100</v>
      </c>
      <c r="GN33" s="9"/>
      <c r="GO33" s="1">
        <v>27</v>
      </c>
      <c r="GP33" s="2" t="s">
        <v>30</v>
      </c>
      <c r="GQ33" s="5">
        <v>0</v>
      </c>
      <c r="GR33" s="5">
        <v>0</v>
      </c>
      <c r="GS33" s="5">
        <v>0</v>
      </c>
      <c r="GT33" s="5">
        <f t="shared" si="31"/>
        <v>0</v>
      </c>
      <c r="GU33" s="9"/>
      <c r="GV33" s="1">
        <v>27</v>
      </c>
      <c r="GW33" s="2" t="s">
        <v>30</v>
      </c>
      <c r="GX33" s="5">
        <v>0</v>
      </c>
      <c r="GY33" s="5">
        <v>0</v>
      </c>
      <c r="GZ33" s="5">
        <v>0</v>
      </c>
      <c r="HA33" s="5">
        <f t="shared" si="32"/>
        <v>0</v>
      </c>
      <c r="HB33" s="9"/>
      <c r="HC33" s="1">
        <v>27</v>
      </c>
      <c r="HD33" s="2" t="s">
        <v>30</v>
      </c>
      <c r="HE33" s="5">
        <v>1</v>
      </c>
      <c r="HF33" s="5">
        <v>139900</v>
      </c>
      <c r="HG33" s="5">
        <v>0</v>
      </c>
      <c r="HH33" s="5">
        <f t="shared" si="33"/>
        <v>139900</v>
      </c>
      <c r="HI33" s="9"/>
      <c r="HJ33" s="1">
        <v>27</v>
      </c>
      <c r="HK33" s="2" t="s">
        <v>30</v>
      </c>
      <c r="HL33" s="5">
        <v>0</v>
      </c>
      <c r="HM33" s="5">
        <v>666450</v>
      </c>
      <c r="HN33" s="5">
        <v>0</v>
      </c>
      <c r="HO33" s="5">
        <f t="shared" si="34"/>
        <v>666450</v>
      </c>
      <c r="HP33" s="9"/>
      <c r="HQ33" s="1">
        <v>27</v>
      </c>
      <c r="HR33" s="2" t="s">
        <v>30</v>
      </c>
      <c r="HS33" s="5">
        <v>0</v>
      </c>
      <c r="HT33" s="5">
        <v>0</v>
      </c>
      <c r="HU33" s="5">
        <v>0</v>
      </c>
      <c r="HV33" s="5">
        <f t="shared" si="35"/>
        <v>0</v>
      </c>
      <c r="HW33" s="9"/>
      <c r="HX33" s="1">
        <v>27</v>
      </c>
      <c r="HY33" s="2" t="s">
        <v>30</v>
      </c>
      <c r="HZ33" s="5">
        <v>1</v>
      </c>
      <c r="IA33" s="5">
        <v>10000</v>
      </c>
      <c r="IB33" s="5">
        <v>0</v>
      </c>
      <c r="IC33" s="5">
        <f t="shared" si="36"/>
        <v>10000</v>
      </c>
      <c r="ID33" s="9"/>
      <c r="IE33" s="1">
        <v>27</v>
      </c>
      <c r="IF33" s="2" t="s">
        <v>30</v>
      </c>
      <c r="IG33" s="5">
        <v>0</v>
      </c>
      <c r="IH33" s="5">
        <v>17614335</v>
      </c>
      <c r="II33" s="5">
        <v>0</v>
      </c>
      <c r="IJ33" s="5">
        <f t="shared" si="37"/>
        <v>17614335</v>
      </c>
      <c r="IK33" s="9"/>
      <c r="IL33" s="1">
        <v>27</v>
      </c>
      <c r="IM33" s="2" t="s">
        <v>30</v>
      </c>
      <c r="IN33" s="5">
        <v>14</v>
      </c>
      <c r="IO33" s="5">
        <v>140000</v>
      </c>
      <c r="IP33" s="5">
        <v>0</v>
      </c>
      <c r="IQ33" s="5">
        <f t="shared" si="38"/>
        <v>140000</v>
      </c>
      <c r="IR33" s="9"/>
      <c r="IS33" s="1">
        <v>27</v>
      </c>
      <c r="IT33" s="2" t="s">
        <v>30</v>
      </c>
      <c r="IU33" s="5">
        <v>1</v>
      </c>
      <c r="IV33" s="5">
        <v>28000</v>
      </c>
      <c r="IW33" s="5">
        <v>0</v>
      </c>
      <c r="IX33" s="5">
        <f t="shared" si="39"/>
        <v>28000</v>
      </c>
      <c r="IY33" s="9"/>
      <c r="IZ33" s="1">
        <v>27</v>
      </c>
      <c r="JA33" s="2" t="s">
        <v>30</v>
      </c>
      <c r="JB33" s="5">
        <v>0</v>
      </c>
      <c r="JC33" s="5">
        <v>0</v>
      </c>
      <c r="JD33" s="5">
        <v>0</v>
      </c>
      <c r="JE33" s="5">
        <f t="shared" si="40"/>
        <v>0</v>
      </c>
      <c r="JF33" s="9"/>
      <c r="JG33" s="1">
        <v>27</v>
      </c>
      <c r="JH33" s="2" t="s">
        <v>30</v>
      </c>
      <c r="JI33" s="5">
        <v>0</v>
      </c>
      <c r="JJ33" s="5">
        <v>0</v>
      </c>
      <c r="JK33" s="5">
        <v>0</v>
      </c>
      <c r="JL33" s="5">
        <f t="shared" si="41"/>
        <v>0</v>
      </c>
      <c r="JM33" s="9"/>
      <c r="JN33" s="1">
        <v>27</v>
      </c>
      <c r="JO33" s="2" t="s">
        <v>30</v>
      </c>
      <c r="JP33" s="5">
        <v>0</v>
      </c>
      <c r="JQ33" s="5">
        <v>0</v>
      </c>
      <c r="JR33" s="5">
        <v>0</v>
      </c>
      <c r="JS33" s="5">
        <f t="shared" si="42"/>
        <v>0</v>
      </c>
      <c r="JT33" s="9"/>
      <c r="JU33" s="1">
        <v>27</v>
      </c>
      <c r="JV33" s="2" t="s">
        <v>30</v>
      </c>
      <c r="JW33" s="5">
        <v>0</v>
      </c>
      <c r="JX33" s="5">
        <v>0</v>
      </c>
      <c r="JY33" s="5">
        <v>0</v>
      </c>
      <c r="JZ33" s="5">
        <f t="shared" si="43"/>
        <v>0</v>
      </c>
      <c r="KA33" s="9"/>
      <c r="KB33" s="1">
        <v>27</v>
      </c>
      <c r="KC33" s="2" t="s">
        <v>30</v>
      </c>
      <c r="KD33" s="5">
        <v>0</v>
      </c>
      <c r="KE33" s="5">
        <v>0</v>
      </c>
      <c r="KF33" s="5">
        <v>0</v>
      </c>
      <c r="KG33" s="5">
        <f t="shared" si="44"/>
        <v>0</v>
      </c>
      <c r="KH33" s="9"/>
      <c r="KI33" s="1">
        <v>27</v>
      </c>
      <c r="KJ33" s="2" t="s">
        <v>30</v>
      </c>
      <c r="KK33" s="5">
        <v>0</v>
      </c>
      <c r="KL33" s="5">
        <v>0</v>
      </c>
      <c r="KM33" s="5">
        <v>0</v>
      </c>
      <c r="KN33" s="5">
        <f t="shared" si="45"/>
        <v>0</v>
      </c>
      <c r="KO33" s="9"/>
      <c r="KP33" s="1">
        <v>27</v>
      </c>
      <c r="KQ33" s="2" t="s">
        <v>30</v>
      </c>
      <c r="KR33" s="5">
        <v>1</v>
      </c>
      <c r="KS33" s="5">
        <v>32500</v>
      </c>
      <c r="KT33" s="5">
        <v>0</v>
      </c>
      <c r="KU33" s="5">
        <f t="shared" si="46"/>
        <v>32500</v>
      </c>
      <c r="KV33" s="9"/>
      <c r="KW33" s="1">
        <v>27</v>
      </c>
      <c r="KX33" s="2" t="s">
        <v>30</v>
      </c>
      <c r="KY33" s="5">
        <v>1</v>
      </c>
      <c r="KZ33" s="5">
        <v>32500</v>
      </c>
      <c r="LA33" s="5">
        <v>0</v>
      </c>
      <c r="LB33" s="5">
        <f t="shared" si="47"/>
        <v>32500</v>
      </c>
      <c r="LC33" s="9"/>
      <c r="LD33" s="1">
        <v>27</v>
      </c>
      <c r="LE33" s="2" t="s">
        <v>30</v>
      </c>
      <c r="LF33" s="5">
        <v>2</v>
      </c>
      <c r="LG33" s="5">
        <v>270000</v>
      </c>
      <c r="LH33" s="5">
        <v>0</v>
      </c>
      <c r="LI33" s="5">
        <f t="shared" si="48"/>
        <v>270000</v>
      </c>
      <c r="LJ33" s="9"/>
      <c r="LK33" s="1">
        <v>27</v>
      </c>
      <c r="LL33" s="2" t="s">
        <v>30</v>
      </c>
      <c r="LM33" s="5">
        <v>1</v>
      </c>
      <c r="LN33" s="5">
        <v>38500</v>
      </c>
      <c r="LO33" s="5">
        <v>0</v>
      </c>
      <c r="LP33" s="5">
        <f t="shared" si="49"/>
        <v>38500</v>
      </c>
      <c r="LQ33" s="9"/>
      <c r="LR33" s="1">
        <v>27</v>
      </c>
      <c r="LS33" s="2" t="s">
        <v>30</v>
      </c>
      <c r="LT33" s="5">
        <v>2</v>
      </c>
      <c r="LU33" s="5">
        <v>20000</v>
      </c>
      <c r="LV33" s="5">
        <v>0</v>
      </c>
      <c r="LW33" s="5">
        <f t="shared" si="50"/>
        <v>20000</v>
      </c>
      <c r="LX33" s="9"/>
      <c r="LY33" s="1">
        <v>27</v>
      </c>
      <c r="LZ33" s="2" t="s">
        <v>30</v>
      </c>
      <c r="MA33" s="5">
        <v>0</v>
      </c>
      <c r="MB33" s="5">
        <v>0</v>
      </c>
      <c r="MC33" s="5">
        <v>0</v>
      </c>
      <c r="MD33" s="5">
        <f t="shared" si="51"/>
        <v>0</v>
      </c>
      <c r="ME33" s="9"/>
      <c r="MF33" s="1">
        <v>27</v>
      </c>
      <c r="MG33" s="2" t="s">
        <v>30</v>
      </c>
      <c r="MH33" s="5">
        <v>0</v>
      </c>
      <c r="MI33" s="5">
        <v>0</v>
      </c>
      <c r="MJ33" s="5">
        <v>0</v>
      </c>
      <c r="MK33" s="5">
        <f t="shared" si="52"/>
        <v>0</v>
      </c>
      <c r="ML33" s="9"/>
      <c r="MM33" s="1">
        <v>27</v>
      </c>
      <c r="MN33" s="2" t="s">
        <v>30</v>
      </c>
      <c r="MO33" s="5">
        <v>0</v>
      </c>
      <c r="MP33" s="5">
        <v>0</v>
      </c>
      <c r="MQ33" s="5">
        <v>0</v>
      </c>
      <c r="MR33" s="5">
        <f t="shared" si="53"/>
        <v>0</v>
      </c>
      <c r="MS33" s="9"/>
      <c r="MT33" s="1">
        <v>27</v>
      </c>
      <c r="MU33" s="2" t="s">
        <v>30</v>
      </c>
      <c r="MV33" s="5">
        <v>0</v>
      </c>
      <c r="MW33" s="5">
        <v>0</v>
      </c>
      <c r="MX33" s="5">
        <v>0</v>
      </c>
      <c r="MY33" s="5">
        <f t="shared" si="54"/>
        <v>0</v>
      </c>
      <c r="MZ33" s="9"/>
      <c r="NA33" s="1">
        <v>27</v>
      </c>
      <c r="NB33" s="2" t="s">
        <v>30</v>
      </c>
      <c r="NC33" s="5">
        <v>5</v>
      </c>
      <c r="ND33" s="5">
        <v>29687.5</v>
      </c>
      <c r="NE33" s="5">
        <v>0</v>
      </c>
      <c r="NF33" s="5">
        <f t="shared" si="55"/>
        <v>29687.5</v>
      </c>
      <c r="NG33" s="9"/>
      <c r="NH33" s="1">
        <v>27</v>
      </c>
      <c r="NI33" s="2" t="s">
        <v>30</v>
      </c>
      <c r="NJ33" s="5">
        <v>114</v>
      </c>
      <c r="NK33" s="5">
        <v>182436.79397525574</v>
      </c>
      <c r="NL33" s="5">
        <v>0</v>
      </c>
      <c r="NM33" s="5">
        <f t="shared" si="56"/>
        <v>182436.79397525574</v>
      </c>
      <c r="NN33" s="9"/>
      <c r="NO33" s="1">
        <v>27</v>
      </c>
      <c r="NP33" s="2" t="s">
        <v>30</v>
      </c>
      <c r="NQ33" s="5">
        <v>4</v>
      </c>
      <c r="NR33" s="5">
        <v>104600</v>
      </c>
      <c r="NS33" s="5">
        <v>0</v>
      </c>
      <c r="NT33" s="5">
        <f t="shared" si="57"/>
        <v>104600</v>
      </c>
      <c r="NU33" s="9"/>
      <c r="NV33" s="1">
        <v>27</v>
      </c>
      <c r="NW33" s="2" t="s">
        <v>30</v>
      </c>
      <c r="NX33" s="5">
        <v>0</v>
      </c>
      <c r="NY33" s="5">
        <v>0</v>
      </c>
      <c r="NZ33" s="5">
        <v>0</v>
      </c>
      <c r="OA33" s="5">
        <f t="shared" si="58"/>
        <v>0</v>
      </c>
      <c r="OB33" s="9"/>
      <c r="OC33" s="1">
        <v>27</v>
      </c>
      <c r="OD33" s="2" t="s">
        <v>30</v>
      </c>
      <c r="OE33" s="5">
        <v>4</v>
      </c>
      <c r="OF33" s="5">
        <v>45800</v>
      </c>
      <c r="OG33" s="5">
        <v>0</v>
      </c>
      <c r="OH33" s="5">
        <f t="shared" si="59"/>
        <v>45800</v>
      </c>
      <c r="OI33" s="9"/>
      <c r="OJ33" s="1">
        <v>27</v>
      </c>
      <c r="OK33" s="2" t="s">
        <v>30</v>
      </c>
      <c r="OL33" s="5">
        <v>19.533333333333335</v>
      </c>
      <c r="OM33" s="5">
        <v>178500</v>
      </c>
      <c r="ON33" s="5">
        <v>0</v>
      </c>
      <c r="OO33" s="5">
        <f t="shared" si="60"/>
        <v>178500</v>
      </c>
      <c r="OP33" s="9"/>
      <c r="OQ33" s="1">
        <v>27</v>
      </c>
      <c r="OR33" s="2" t="s">
        <v>30</v>
      </c>
      <c r="OS33" s="5">
        <v>0</v>
      </c>
      <c r="OT33" s="5">
        <v>0</v>
      </c>
      <c r="OU33" s="5">
        <v>0</v>
      </c>
      <c r="OV33" s="5">
        <f t="shared" si="61"/>
        <v>0</v>
      </c>
      <c r="OW33" s="9"/>
      <c r="OX33" s="1">
        <v>27</v>
      </c>
      <c r="OY33" s="2" t="s">
        <v>30</v>
      </c>
      <c r="OZ33" s="5">
        <v>0</v>
      </c>
      <c r="PA33" s="5">
        <v>1000000</v>
      </c>
      <c r="PB33" s="5">
        <v>0</v>
      </c>
      <c r="PC33" s="5">
        <f t="shared" si="62"/>
        <v>1000000</v>
      </c>
      <c r="PD33" s="9"/>
      <c r="PE33" s="1">
        <v>27</v>
      </c>
      <c r="PF33" s="2" t="s">
        <v>30</v>
      </c>
      <c r="PG33" s="5">
        <v>0</v>
      </c>
      <c r="PH33" s="5">
        <v>0</v>
      </c>
      <c r="PI33" s="5">
        <v>0</v>
      </c>
      <c r="PJ33" s="5">
        <f t="shared" si="63"/>
        <v>0</v>
      </c>
      <c r="PK33" s="9"/>
      <c r="PL33" s="1">
        <v>27</v>
      </c>
      <c r="PM33" s="2" t="s">
        <v>30</v>
      </c>
      <c r="PN33" s="5">
        <v>0</v>
      </c>
      <c r="PO33" s="5">
        <v>263863</v>
      </c>
      <c r="PP33" s="5">
        <v>0</v>
      </c>
      <c r="PQ33" s="5">
        <f t="shared" si="64"/>
        <v>263863</v>
      </c>
      <c r="PR33" s="9"/>
      <c r="PS33" s="1">
        <v>27</v>
      </c>
      <c r="PT33" s="2" t="s">
        <v>30</v>
      </c>
      <c r="PU33" s="5">
        <v>1</v>
      </c>
      <c r="PV33" s="5">
        <v>7200</v>
      </c>
      <c r="PW33" s="5">
        <v>0</v>
      </c>
      <c r="PX33" s="5">
        <f t="shared" si="65"/>
        <v>7200</v>
      </c>
      <c r="PY33" s="9"/>
      <c r="PZ33" s="1">
        <v>27</v>
      </c>
      <c r="QA33" s="2" t="s">
        <v>30</v>
      </c>
      <c r="QB33" s="5">
        <v>0</v>
      </c>
      <c r="QC33" s="5">
        <v>0</v>
      </c>
      <c r="QD33" s="5">
        <v>0</v>
      </c>
      <c r="QE33" s="5">
        <f t="shared" si="66"/>
        <v>0</v>
      </c>
      <c r="QF33" s="9"/>
      <c r="QG33" s="1">
        <v>27</v>
      </c>
      <c r="QH33" s="2" t="s">
        <v>30</v>
      </c>
      <c r="QI33" s="5">
        <v>1</v>
      </c>
      <c r="QJ33" s="5">
        <v>5000</v>
      </c>
      <c r="QK33" s="5">
        <v>0</v>
      </c>
      <c r="QL33" s="5">
        <f t="shared" si="67"/>
        <v>5000</v>
      </c>
      <c r="QM33" s="9"/>
      <c r="QN33" s="1">
        <v>27</v>
      </c>
      <c r="QO33" s="2" t="s">
        <v>30</v>
      </c>
      <c r="QP33" s="5">
        <v>0</v>
      </c>
      <c r="QQ33" s="5">
        <v>0</v>
      </c>
      <c r="QR33" s="5">
        <v>0</v>
      </c>
      <c r="QS33" s="5">
        <f t="shared" si="68"/>
        <v>0</v>
      </c>
      <c r="QT33" s="9"/>
      <c r="QU33" s="1">
        <v>27</v>
      </c>
      <c r="QV33" s="2" t="s">
        <v>30</v>
      </c>
      <c r="QW33" s="5">
        <v>0</v>
      </c>
      <c r="QX33" s="5">
        <v>0</v>
      </c>
      <c r="QY33" s="5">
        <v>0</v>
      </c>
      <c r="QZ33" s="5">
        <f t="shared" si="69"/>
        <v>0</v>
      </c>
      <c r="RA33" s="9"/>
      <c r="RB33" s="1">
        <v>27</v>
      </c>
      <c r="RC33" s="2" t="s">
        <v>30</v>
      </c>
      <c r="RD33" s="5">
        <v>0</v>
      </c>
      <c r="RE33" s="5">
        <v>0</v>
      </c>
      <c r="RF33" s="5">
        <v>0</v>
      </c>
      <c r="RG33" s="5">
        <f t="shared" si="70"/>
        <v>0</v>
      </c>
      <c r="RH33" s="9"/>
      <c r="RI33" s="1">
        <v>27</v>
      </c>
      <c r="RJ33" s="2" t="s">
        <v>30</v>
      </c>
      <c r="RK33" s="5">
        <v>138</v>
      </c>
      <c r="RL33" s="5">
        <v>25116</v>
      </c>
      <c r="RM33" s="5">
        <v>0</v>
      </c>
      <c r="RN33" s="5">
        <f t="shared" si="71"/>
        <v>25116</v>
      </c>
      <c r="RO33" s="9"/>
      <c r="RP33" s="1">
        <v>27</v>
      </c>
      <c r="RQ33" s="2" t="s">
        <v>30</v>
      </c>
      <c r="RR33" s="5">
        <v>2</v>
      </c>
      <c r="RS33" s="5">
        <v>9900</v>
      </c>
      <c r="RT33" s="5">
        <v>0</v>
      </c>
      <c r="RU33" s="5">
        <f t="shared" si="72"/>
        <v>9900</v>
      </c>
      <c r="RV33" s="9"/>
      <c r="RW33" s="1">
        <v>27</v>
      </c>
      <c r="RX33" s="2" t="s">
        <v>30</v>
      </c>
      <c r="RY33" s="5">
        <v>0</v>
      </c>
      <c r="RZ33" s="5">
        <v>0</v>
      </c>
      <c r="SA33" s="5">
        <v>0</v>
      </c>
      <c r="SB33" s="5">
        <f t="shared" si="73"/>
        <v>0</v>
      </c>
      <c r="SC33" s="9"/>
      <c r="SD33" s="1">
        <v>27</v>
      </c>
      <c r="SE33" s="2" t="s">
        <v>30</v>
      </c>
      <c r="SF33" s="5">
        <v>0</v>
      </c>
      <c r="SG33" s="5">
        <v>90000</v>
      </c>
      <c r="SH33" s="5">
        <v>0</v>
      </c>
      <c r="SI33" s="5">
        <f t="shared" si="74"/>
        <v>90000</v>
      </c>
      <c r="SJ33" s="9"/>
      <c r="SK33" s="1">
        <v>27</v>
      </c>
      <c r="SL33" s="2" t="s">
        <v>30</v>
      </c>
      <c r="SM33" s="5">
        <v>0</v>
      </c>
      <c r="SN33" s="5">
        <v>0</v>
      </c>
      <c r="SO33" s="5">
        <v>0</v>
      </c>
      <c r="SP33" s="5">
        <f t="shared" si="75"/>
        <v>0</v>
      </c>
      <c r="SQ33" s="9"/>
      <c r="SR33" s="1">
        <v>27</v>
      </c>
      <c r="SS33" s="2" t="s">
        <v>30</v>
      </c>
      <c r="ST33" s="5">
        <v>0</v>
      </c>
      <c r="SU33" s="5">
        <v>0</v>
      </c>
      <c r="SV33" s="5">
        <v>0</v>
      </c>
      <c r="SW33" s="5">
        <f t="shared" si="76"/>
        <v>0</v>
      </c>
      <c r="SX33" s="9"/>
      <c r="SY33" s="1">
        <v>27</v>
      </c>
      <c r="SZ33" s="2" t="s">
        <v>30</v>
      </c>
      <c r="TA33" s="5">
        <v>0</v>
      </c>
      <c r="TB33" s="5">
        <v>0</v>
      </c>
      <c r="TC33" s="5">
        <v>0</v>
      </c>
      <c r="TD33" s="5">
        <f t="shared" si="77"/>
        <v>0</v>
      </c>
      <c r="TE33" s="9"/>
      <c r="TF33" s="1">
        <v>27</v>
      </c>
      <c r="TG33" s="2" t="s">
        <v>30</v>
      </c>
      <c r="TH33" s="5">
        <v>0</v>
      </c>
      <c r="TI33" s="5">
        <v>395000</v>
      </c>
      <c r="TJ33" s="5">
        <v>0</v>
      </c>
      <c r="TK33" s="5">
        <f t="shared" si="78"/>
        <v>395000</v>
      </c>
      <c r="TL33" s="9"/>
      <c r="TM33" s="1">
        <v>27</v>
      </c>
      <c r="TN33" s="2" t="s">
        <v>30</v>
      </c>
      <c r="TO33" s="5">
        <v>4</v>
      </c>
      <c r="TP33" s="5">
        <v>0</v>
      </c>
      <c r="TQ33" s="5">
        <v>140000</v>
      </c>
      <c r="TR33" s="5">
        <f t="shared" si="79"/>
        <v>140000</v>
      </c>
      <c r="TS33" s="9"/>
      <c r="TT33" s="1">
        <v>27</v>
      </c>
      <c r="TU33" s="2" t="s">
        <v>30</v>
      </c>
      <c r="TV33" s="5">
        <v>2</v>
      </c>
      <c r="TW33" s="5">
        <v>67800</v>
      </c>
      <c r="TX33" s="5">
        <v>0</v>
      </c>
      <c r="TY33" s="5">
        <f t="shared" si="80"/>
        <v>67800</v>
      </c>
      <c r="TZ33" s="9"/>
      <c r="UA33" s="1">
        <v>27</v>
      </c>
      <c r="UB33" s="2" t="s">
        <v>30</v>
      </c>
      <c r="UC33" s="5">
        <v>27</v>
      </c>
      <c r="UD33" s="5">
        <v>94500</v>
      </c>
      <c r="UE33" s="5">
        <v>0</v>
      </c>
      <c r="UF33" s="5">
        <f t="shared" si="81"/>
        <v>94500</v>
      </c>
      <c r="UG33" s="9"/>
      <c r="UH33" s="1">
        <v>27</v>
      </c>
      <c r="UI33" s="2" t="s">
        <v>30</v>
      </c>
      <c r="UJ33" s="5">
        <v>0</v>
      </c>
      <c r="UK33" s="5">
        <v>0</v>
      </c>
      <c r="UL33" s="5">
        <v>0</v>
      </c>
      <c r="UM33" s="5">
        <f t="shared" si="82"/>
        <v>0</v>
      </c>
      <c r="UN33" s="9"/>
      <c r="UO33" s="1">
        <v>27</v>
      </c>
      <c r="UP33" s="2" t="s">
        <v>30</v>
      </c>
      <c r="UQ33" s="5">
        <v>0</v>
      </c>
      <c r="UR33" s="5">
        <v>0</v>
      </c>
      <c r="US33" s="5">
        <v>0</v>
      </c>
      <c r="UT33" s="5">
        <f t="shared" si="83"/>
        <v>0</v>
      </c>
      <c r="UU33" s="9"/>
      <c r="UV33" s="1">
        <v>27</v>
      </c>
      <c r="UW33" s="2" t="s">
        <v>30</v>
      </c>
      <c r="UX33" s="5">
        <v>0</v>
      </c>
      <c r="UY33" s="5">
        <v>100000</v>
      </c>
      <c r="UZ33" s="5">
        <v>0</v>
      </c>
      <c r="VA33" s="5">
        <f t="shared" si="84"/>
        <v>100000</v>
      </c>
      <c r="VB33" s="9"/>
      <c r="VC33" s="1">
        <v>27</v>
      </c>
      <c r="VD33" s="2" t="s">
        <v>30</v>
      </c>
      <c r="VE33" s="5">
        <v>1</v>
      </c>
      <c r="VF33" s="5">
        <v>40000</v>
      </c>
      <c r="VG33" s="5">
        <v>0</v>
      </c>
      <c r="VH33" s="5">
        <f t="shared" si="85"/>
        <v>40000</v>
      </c>
      <c r="VI33" s="9"/>
      <c r="VJ33" s="1">
        <v>27</v>
      </c>
      <c r="VK33" s="2" t="s">
        <v>30</v>
      </c>
      <c r="VL33" s="5">
        <v>1</v>
      </c>
      <c r="VM33" s="5">
        <v>55000</v>
      </c>
      <c r="VN33" s="5">
        <v>0</v>
      </c>
      <c r="VO33" s="5">
        <f t="shared" si="86"/>
        <v>55000</v>
      </c>
      <c r="VP33" s="9"/>
      <c r="VQ33" s="1">
        <v>27</v>
      </c>
      <c r="VR33" s="2" t="s">
        <v>30</v>
      </c>
      <c r="VS33" s="5">
        <v>0</v>
      </c>
      <c r="VT33" s="5">
        <v>0</v>
      </c>
      <c r="VU33" s="5">
        <v>0</v>
      </c>
      <c r="VV33" s="5">
        <f t="shared" si="87"/>
        <v>0</v>
      </c>
      <c r="VW33" s="9"/>
      <c r="VX33" s="1">
        <v>27</v>
      </c>
      <c r="VY33" s="2" t="s">
        <v>30</v>
      </c>
      <c r="VZ33" s="5">
        <v>0</v>
      </c>
      <c r="WA33" s="5">
        <v>0</v>
      </c>
      <c r="WB33" s="5">
        <v>0</v>
      </c>
      <c r="WC33" s="5">
        <f t="shared" si="88"/>
        <v>0</v>
      </c>
      <c r="WD33" s="9"/>
      <c r="WE33" s="1">
        <v>27</v>
      </c>
      <c r="WF33" s="2" t="s">
        <v>30</v>
      </c>
      <c r="WG33" s="5">
        <v>0</v>
      </c>
      <c r="WH33" s="5">
        <v>0</v>
      </c>
      <c r="WI33" s="5">
        <v>0</v>
      </c>
      <c r="WJ33" s="5">
        <f t="shared" si="89"/>
        <v>0</v>
      </c>
      <c r="WK33" s="9"/>
      <c r="WL33" s="1">
        <v>27</v>
      </c>
      <c r="WM33" s="2" t="s">
        <v>30</v>
      </c>
      <c r="WN33" s="5">
        <v>1</v>
      </c>
      <c r="WO33" s="5">
        <v>50000</v>
      </c>
      <c r="WP33" s="5">
        <v>0</v>
      </c>
      <c r="WQ33" s="5">
        <f t="shared" si="90"/>
        <v>50000</v>
      </c>
      <c r="WR33" s="9"/>
      <c r="WS33" s="1">
        <v>27</v>
      </c>
      <c r="WT33" s="2" t="s">
        <v>30</v>
      </c>
      <c r="WU33" s="5">
        <v>2</v>
      </c>
      <c r="WV33" s="5">
        <v>40000</v>
      </c>
      <c r="WW33" s="5">
        <v>0</v>
      </c>
      <c r="WX33" s="5">
        <f t="shared" si="91"/>
        <v>40000</v>
      </c>
      <c r="WY33" s="9"/>
      <c r="WZ33" s="1">
        <v>27</v>
      </c>
      <c r="XA33" s="2" t="s">
        <v>30</v>
      </c>
      <c r="XB33" s="5">
        <v>0</v>
      </c>
      <c r="XC33" s="5">
        <v>0</v>
      </c>
      <c r="XD33" s="5">
        <v>0</v>
      </c>
      <c r="XE33" s="5">
        <f t="shared" si="92"/>
        <v>0</v>
      </c>
      <c r="XF33" s="9"/>
      <c r="XG33" s="1">
        <v>27</v>
      </c>
      <c r="XH33" s="2" t="s">
        <v>30</v>
      </c>
      <c r="XI33" s="5">
        <v>0</v>
      </c>
      <c r="XJ33" s="5">
        <v>0</v>
      </c>
      <c r="XK33" s="5">
        <v>0</v>
      </c>
      <c r="XL33" s="5">
        <f t="shared" si="93"/>
        <v>0</v>
      </c>
      <c r="XM33" s="9"/>
      <c r="XN33" s="1">
        <v>27</v>
      </c>
      <c r="XO33" s="2" t="s">
        <v>30</v>
      </c>
      <c r="XP33" s="5">
        <v>1</v>
      </c>
      <c r="XQ33" s="5">
        <v>25000</v>
      </c>
      <c r="XR33" s="5">
        <v>0</v>
      </c>
      <c r="XS33" s="5">
        <f t="shared" si="94"/>
        <v>25000</v>
      </c>
      <c r="XT33" s="9"/>
      <c r="XU33" s="1">
        <v>27</v>
      </c>
      <c r="XV33" s="2" t="s">
        <v>30</v>
      </c>
      <c r="XW33" s="5">
        <v>0</v>
      </c>
      <c r="XX33" s="5">
        <v>0</v>
      </c>
      <c r="XY33" s="5">
        <v>0</v>
      </c>
      <c r="XZ33" s="5">
        <f t="shared" si="95"/>
        <v>0</v>
      </c>
      <c r="YA33" s="9"/>
      <c r="YB33" s="1">
        <v>27</v>
      </c>
      <c r="YC33" s="2" t="s">
        <v>30</v>
      </c>
      <c r="YD33" s="5">
        <v>0</v>
      </c>
      <c r="YE33" s="5">
        <v>0</v>
      </c>
      <c r="YF33" s="5">
        <v>0</v>
      </c>
      <c r="YG33" s="5">
        <f t="shared" si="96"/>
        <v>0</v>
      </c>
      <c r="YH33" s="9"/>
      <c r="YI33" s="1">
        <v>27</v>
      </c>
      <c r="YJ33" s="2" t="s">
        <v>30</v>
      </c>
      <c r="YK33" s="5">
        <v>6452</v>
      </c>
      <c r="YL33" s="5">
        <v>322600</v>
      </c>
      <c r="YM33" s="5">
        <v>0</v>
      </c>
      <c r="YN33" s="5">
        <f t="shared" si="97"/>
        <v>322600</v>
      </c>
      <c r="YO33" s="9"/>
      <c r="YP33" s="1">
        <v>27</v>
      </c>
      <c r="YQ33" s="2" t="s">
        <v>30</v>
      </c>
      <c r="YR33" s="5">
        <v>0</v>
      </c>
      <c r="YS33" s="5">
        <v>0</v>
      </c>
      <c r="YT33" s="5">
        <v>0</v>
      </c>
      <c r="YU33" s="5">
        <f t="shared" si="98"/>
        <v>0</v>
      </c>
      <c r="YV33" s="9"/>
      <c r="YW33" s="1">
        <v>27</v>
      </c>
      <c r="YX33" s="2" t="s">
        <v>30</v>
      </c>
      <c r="YY33" s="5">
        <v>0</v>
      </c>
      <c r="YZ33" s="5">
        <v>0</v>
      </c>
      <c r="ZA33" s="5">
        <v>0</v>
      </c>
      <c r="ZB33" s="5">
        <f t="shared" si="99"/>
        <v>0</v>
      </c>
      <c r="ZC33" s="9"/>
      <c r="ZD33" s="1">
        <v>27</v>
      </c>
      <c r="ZE33" s="2" t="s">
        <v>30</v>
      </c>
      <c r="ZF33" s="5">
        <v>1</v>
      </c>
      <c r="ZG33" s="5">
        <v>40000</v>
      </c>
      <c r="ZH33" s="5">
        <v>0</v>
      </c>
      <c r="ZI33" s="5">
        <f t="shared" si="100"/>
        <v>40000</v>
      </c>
      <c r="ZJ33" s="9"/>
      <c r="ZK33" s="1">
        <v>27</v>
      </c>
      <c r="ZL33" s="2" t="s">
        <v>30</v>
      </c>
      <c r="ZM33" s="5">
        <v>0</v>
      </c>
      <c r="ZN33" s="5">
        <v>0</v>
      </c>
      <c r="ZO33" s="5">
        <v>0</v>
      </c>
      <c r="ZP33" s="5">
        <f t="shared" si="101"/>
        <v>0</v>
      </c>
      <c r="ZQ33" s="9"/>
      <c r="ZR33" s="1">
        <v>27</v>
      </c>
      <c r="ZS33" s="2" t="s">
        <v>30</v>
      </c>
      <c r="ZT33" s="5">
        <v>2</v>
      </c>
      <c r="ZU33" s="5">
        <v>35600</v>
      </c>
      <c r="ZV33" s="5">
        <v>0</v>
      </c>
      <c r="ZW33" s="5">
        <f t="shared" si="102"/>
        <v>35600</v>
      </c>
      <c r="ZX33" s="9"/>
      <c r="ZY33" s="1">
        <v>27</v>
      </c>
      <c r="ZZ33" s="2" t="s">
        <v>30</v>
      </c>
      <c r="AAA33" s="5">
        <v>14</v>
      </c>
      <c r="AAB33" s="5">
        <v>152490</v>
      </c>
      <c r="AAC33" s="5">
        <v>0</v>
      </c>
      <c r="AAD33" s="5">
        <f t="shared" si="103"/>
        <v>152490</v>
      </c>
      <c r="AAE33" s="9"/>
      <c r="AAF33" s="1">
        <v>27</v>
      </c>
      <c r="AAG33" s="2" t="s">
        <v>30</v>
      </c>
      <c r="AAH33" s="5">
        <v>0</v>
      </c>
      <c r="AAI33" s="5">
        <v>0</v>
      </c>
      <c r="AAJ33" s="5">
        <v>0</v>
      </c>
      <c r="AAK33" s="5">
        <f t="shared" si="104"/>
        <v>0</v>
      </c>
      <c r="AAL33" s="9"/>
      <c r="AAM33" s="1">
        <v>27</v>
      </c>
      <c r="AAN33" s="2" t="s">
        <v>30</v>
      </c>
      <c r="AAO33" s="5">
        <v>18</v>
      </c>
      <c r="AAP33" s="5">
        <v>324000</v>
      </c>
      <c r="AAQ33" s="5">
        <v>0</v>
      </c>
      <c r="AAR33" s="5">
        <f t="shared" si="105"/>
        <v>324000</v>
      </c>
      <c r="AAS33" s="9"/>
      <c r="AAT33" s="1">
        <v>27</v>
      </c>
      <c r="AAU33" s="2" t="s">
        <v>30</v>
      </c>
      <c r="AAV33" s="5">
        <v>0</v>
      </c>
      <c r="AAW33" s="5">
        <v>0</v>
      </c>
      <c r="AAX33" s="5">
        <v>0</v>
      </c>
      <c r="AAY33" s="5">
        <f t="shared" si="106"/>
        <v>0</v>
      </c>
      <c r="AAZ33" s="9"/>
      <c r="ABA33" s="1">
        <v>27</v>
      </c>
      <c r="ABB33" s="2" t="s">
        <v>30</v>
      </c>
      <c r="ABC33" s="5">
        <v>3</v>
      </c>
      <c r="ABD33" s="5">
        <v>27900</v>
      </c>
      <c r="ABE33" s="5">
        <v>0</v>
      </c>
      <c r="ABF33" s="5">
        <f t="shared" si="107"/>
        <v>27900</v>
      </c>
      <c r="ABG33" s="9"/>
      <c r="ABH33" s="1">
        <v>27</v>
      </c>
      <c r="ABI33" s="2" t="s">
        <v>30</v>
      </c>
      <c r="ABJ33" s="5">
        <v>0</v>
      </c>
      <c r="ABK33" s="5">
        <v>0</v>
      </c>
      <c r="ABL33" s="5">
        <v>0</v>
      </c>
      <c r="ABM33" s="5">
        <f t="shared" si="108"/>
        <v>0</v>
      </c>
      <c r="ABN33" s="9"/>
      <c r="ABO33" s="1">
        <v>27</v>
      </c>
      <c r="ABP33" s="2" t="s">
        <v>30</v>
      </c>
      <c r="ABQ33" s="5">
        <v>0</v>
      </c>
      <c r="ABR33" s="5">
        <v>0</v>
      </c>
      <c r="ABS33" s="5">
        <v>0</v>
      </c>
      <c r="ABT33" s="5">
        <f t="shared" si="109"/>
        <v>0</v>
      </c>
      <c r="ABU33" s="9"/>
      <c r="ABV33" s="1">
        <v>27</v>
      </c>
      <c r="ABW33" s="2" t="s">
        <v>30</v>
      </c>
      <c r="ABX33" s="5">
        <v>0</v>
      </c>
      <c r="ABY33" s="5">
        <f t="shared" si="0"/>
        <v>27301739.293975256</v>
      </c>
      <c r="ABZ33" s="5">
        <f t="shared" si="1"/>
        <v>140000</v>
      </c>
      <c r="ACA33" s="5">
        <f t="shared" si="2"/>
        <v>27441739.293975256</v>
      </c>
      <c r="ACB33" s="9"/>
    </row>
    <row r="34" spans="1:756" ht="16.5" hidden="1">
      <c r="A34" s="1">
        <v>28</v>
      </c>
      <c r="B34" s="2" t="s">
        <v>31</v>
      </c>
      <c r="C34" s="5">
        <v>0</v>
      </c>
      <c r="D34" s="5">
        <v>0</v>
      </c>
      <c r="E34" s="5">
        <v>0</v>
      </c>
      <c r="F34" s="5">
        <f t="shared" si="3"/>
        <v>0</v>
      </c>
      <c r="G34" s="9"/>
      <c r="H34" s="1">
        <v>28</v>
      </c>
      <c r="I34" s="2" t="s">
        <v>31</v>
      </c>
      <c r="J34" s="5">
        <v>1</v>
      </c>
      <c r="K34" s="5">
        <v>300000</v>
      </c>
      <c r="L34" s="5">
        <v>0</v>
      </c>
      <c r="M34" s="5">
        <f t="shared" si="4"/>
        <v>300000</v>
      </c>
      <c r="N34" s="9"/>
      <c r="O34" s="1">
        <v>28</v>
      </c>
      <c r="P34" s="2" t="s">
        <v>31</v>
      </c>
      <c r="Q34" s="5">
        <v>0</v>
      </c>
      <c r="R34" s="5">
        <v>0</v>
      </c>
      <c r="S34" s="5">
        <v>0</v>
      </c>
      <c r="T34" s="5">
        <f t="shared" si="5"/>
        <v>0</v>
      </c>
      <c r="U34" s="9"/>
      <c r="V34" s="1">
        <v>28</v>
      </c>
      <c r="W34" s="2" t="s">
        <v>31</v>
      </c>
      <c r="X34" s="5">
        <v>1</v>
      </c>
      <c r="Y34" s="5">
        <v>14100</v>
      </c>
      <c r="Z34" s="5">
        <v>0</v>
      </c>
      <c r="AA34" s="5">
        <f t="shared" si="6"/>
        <v>14100</v>
      </c>
      <c r="AB34" s="9"/>
      <c r="AC34" s="1">
        <v>28</v>
      </c>
      <c r="AD34" s="2" t="s">
        <v>31</v>
      </c>
      <c r="AE34" s="5">
        <v>0</v>
      </c>
      <c r="AF34" s="5">
        <v>0</v>
      </c>
      <c r="AG34" s="5">
        <v>0</v>
      </c>
      <c r="AH34" s="5">
        <f t="shared" si="7"/>
        <v>0</v>
      </c>
      <c r="AI34" s="9"/>
      <c r="AJ34" s="1">
        <v>28</v>
      </c>
      <c r="AK34" s="2" t="s">
        <v>31</v>
      </c>
      <c r="AL34" s="5"/>
      <c r="AM34" s="5">
        <v>0</v>
      </c>
      <c r="AN34" s="5">
        <v>0</v>
      </c>
      <c r="AO34" s="5">
        <f t="shared" si="8"/>
        <v>0</v>
      </c>
      <c r="AP34" s="9"/>
      <c r="AQ34" s="1">
        <v>28</v>
      </c>
      <c r="AR34" s="2" t="s">
        <v>31</v>
      </c>
      <c r="AS34" s="5">
        <v>0</v>
      </c>
      <c r="AT34" s="5">
        <v>0</v>
      </c>
      <c r="AU34" s="5">
        <v>0</v>
      </c>
      <c r="AV34" s="5">
        <f t="shared" si="9"/>
        <v>0</v>
      </c>
      <c r="AW34" s="9"/>
      <c r="AX34" s="1">
        <v>28</v>
      </c>
      <c r="AY34" s="2" t="s">
        <v>31</v>
      </c>
      <c r="AZ34" s="5">
        <v>5</v>
      </c>
      <c r="BA34" s="5">
        <v>994500</v>
      </c>
      <c r="BB34" s="5">
        <v>0</v>
      </c>
      <c r="BC34" s="5">
        <f t="shared" si="10"/>
        <v>994500</v>
      </c>
      <c r="BD34" s="9"/>
      <c r="BE34" s="1">
        <v>28</v>
      </c>
      <c r="BF34" s="2" t="s">
        <v>31</v>
      </c>
      <c r="BG34" s="5">
        <v>0</v>
      </c>
      <c r="BH34" s="5">
        <v>0</v>
      </c>
      <c r="BI34" s="5">
        <v>0</v>
      </c>
      <c r="BJ34" s="5">
        <f t="shared" si="11"/>
        <v>0</v>
      </c>
      <c r="BK34" s="9"/>
      <c r="BL34" s="1">
        <v>28</v>
      </c>
      <c r="BM34" s="2" t="s">
        <v>31</v>
      </c>
      <c r="BN34" s="5">
        <v>0</v>
      </c>
      <c r="BO34" s="5">
        <v>0</v>
      </c>
      <c r="BP34" s="5">
        <v>0</v>
      </c>
      <c r="BQ34" s="5">
        <f t="shared" si="12"/>
        <v>0</v>
      </c>
      <c r="BR34" s="9"/>
      <c r="BS34" s="1">
        <v>28</v>
      </c>
      <c r="BT34" s="2" t="s">
        <v>31</v>
      </c>
      <c r="BU34" s="5">
        <v>0</v>
      </c>
      <c r="BV34" s="5">
        <v>0</v>
      </c>
      <c r="BW34" s="5">
        <v>0</v>
      </c>
      <c r="BX34" s="5">
        <f t="shared" si="13"/>
        <v>0</v>
      </c>
      <c r="BY34" s="9"/>
      <c r="BZ34" s="1">
        <v>28</v>
      </c>
      <c r="CA34" s="2" t="s">
        <v>31</v>
      </c>
      <c r="CB34" s="5">
        <v>0</v>
      </c>
      <c r="CC34" s="5">
        <v>0</v>
      </c>
      <c r="CD34" s="5">
        <v>0</v>
      </c>
      <c r="CE34" s="5">
        <f t="shared" si="14"/>
        <v>0</v>
      </c>
      <c r="CF34" s="9"/>
      <c r="CG34" s="1">
        <v>28</v>
      </c>
      <c r="CH34" s="2" t="s">
        <v>31</v>
      </c>
      <c r="CI34" s="5">
        <v>0</v>
      </c>
      <c r="CJ34" s="5">
        <v>0</v>
      </c>
      <c r="CK34" s="5">
        <v>0</v>
      </c>
      <c r="CL34" s="5">
        <f t="shared" si="15"/>
        <v>0</v>
      </c>
      <c r="CM34" s="9"/>
      <c r="CN34" s="1">
        <v>28</v>
      </c>
      <c r="CO34" s="2" t="s">
        <v>31</v>
      </c>
      <c r="CP34" s="5">
        <v>0</v>
      </c>
      <c r="CQ34" s="5">
        <v>0</v>
      </c>
      <c r="CR34" s="5">
        <v>0</v>
      </c>
      <c r="CS34" s="5">
        <f t="shared" si="16"/>
        <v>0</v>
      </c>
      <c r="CT34" s="9"/>
      <c r="CU34" s="1">
        <v>28</v>
      </c>
      <c r="CV34" s="2" t="s">
        <v>31</v>
      </c>
      <c r="CW34" s="5">
        <v>0</v>
      </c>
      <c r="CX34" s="5">
        <v>0</v>
      </c>
      <c r="CY34" s="5">
        <v>0</v>
      </c>
      <c r="CZ34" s="5">
        <f t="shared" si="17"/>
        <v>0</v>
      </c>
      <c r="DA34" s="9"/>
      <c r="DB34" s="1">
        <v>28</v>
      </c>
      <c r="DC34" s="2" t="s">
        <v>31</v>
      </c>
      <c r="DD34" s="5">
        <v>8</v>
      </c>
      <c r="DE34" s="5">
        <v>589200</v>
      </c>
      <c r="DF34" s="5">
        <v>0</v>
      </c>
      <c r="DG34" s="5">
        <f t="shared" si="18"/>
        <v>589200</v>
      </c>
      <c r="DH34" s="9"/>
      <c r="DI34" s="1">
        <v>28</v>
      </c>
      <c r="DJ34" s="2" t="s">
        <v>31</v>
      </c>
      <c r="DK34" s="5">
        <v>0</v>
      </c>
      <c r="DL34" s="5">
        <v>0</v>
      </c>
      <c r="DM34" s="5">
        <v>0</v>
      </c>
      <c r="DN34" s="5">
        <f t="shared" si="19"/>
        <v>0</v>
      </c>
      <c r="DO34" s="9"/>
      <c r="DP34" s="1">
        <v>28</v>
      </c>
      <c r="DQ34" s="2" t="s">
        <v>31</v>
      </c>
      <c r="DR34" s="5">
        <v>0</v>
      </c>
      <c r="DS34" s="5">
        <v>0</v>
      </c>
      <c r="DT34" s="5">
        <v>0</v>
      </c>
      <c r="DU34" s="5">
        <f t="shared" si="20"/>
        <v>0</v>
      </c>
      <c r="DV34" s="9"/>
      <c r="DW34" s="1">
        <v>28</v>
      </c>
      <c r="DX34" s="2" t="s">
        <v>31</v>
      </c>
      <c r="DY34" s="5">
        <v>0</v>
      </c>
      <c r="DZ34" s="5">
        <v>0</v>
      </c>
      <c r="EA34" s="5">
        <v>0</v>
      </c>
      <c r="EB34" s="5">
        <f t="shared" si="21"/>
        <v>0</v>
      </c>
      <c r="EC34" s="9"/>
      <c r="ED34" s="1">
        <v>28</v>
      </c>
      <c r="EE34" s="2" t="s">
        <v>31</v>
      </c>
      <c r="EF34" s="5">
        <v>3043</v>
      </c>
      <c r="EG34" s="5">
        <v>113950</v>
      </c>
      <c r="EH34" s="5">
        <v>0</v>
      </c>
      <c r="EI34" s="5">
        <f t="shared" si="22"/>
        <v>113950</v>
      </c>
      <c r="EJ34" s="9"/>
      <c r="EK34" s="1">
        <v>28</v>
      </c>
      <c r="EL34" s="2" t="s">
        <v>31</v>
      </c>
      <c r="EM34" s="5">
        <v>20</v>
      </c>
      <c r="EN34" s="5">
        <v>106500</v>
      </c>
      <c r="EO34" s="5">
        <v>0</v>
      </c>
      <c r="EP34" s="5">
        <f t="shared" si="23"/>
        <v>106500</v>
      </c>
      <c r="EQ34" s="9"/>
      <c r="ER34" s="1">
        <v>28</v>
      </c>
      <c r="ES34" s="2" t="s">
        <v>31</v>
      </c>
      <c r="ET34" s="5">
        <v>21</v>
      </c>
      <c r="EU34" s="5">
        <v>97000</v>
      </c>
      <c r="EV34" s="5">
        <v>0</v>
      </c>
      <c r="EW34" s="5">
        <f t="shared" si="24"/>
        <v>97000</v>
      </c>
      <c r="EX34" s="9"/>
      <c r="EY34" s="1">
        <v>28</v>
      </c>
      <c r="EZ34" s="2" t="s">
        <v>31</v>
      </c>
      <c r="FA34" s="5">
        <v>0</v>
      </c>
      <c r="FB34" s="5">
        <v>0</v>
      </c>
      <c r="FC34" s="5">
        <v>0</v>
      </c>
      <c r="FD34" s="5">
        <f t="shared" si="25"/>
        <v>0</v>
      </c>
      <c r="FE34" s="9"/>
      <c r="FF34" s="1">
        <v>28</v>
      </c>
      <c r="FG34" s="2" t="s">
        <v>31</v>
      </c>
      <c r="FH34" s="5">
        <v>0</v>
      </c>
      <c r="FI34" s="5">
        <v>0</v>
      </c>
      <c r="FJ34" s="5">
        <v>0</v>
      </c>
      <c r="FK34" s="5">
        <f t="shared" si="26"/>
        <v>0</v>
      </c>
      <c r="FL34" s="9"/>
      <c r="FM34" s="1">
        <v>28</v>
      </c>
      <c r="FN34" s="2" t="s">
        <v>31</v>
      </c>
      <c r="FO34" s="5">
        <v>0</v>
      </c>
      <c r="FP34" s="5">
        <v>0</v>
      </c>
      <c r="FQ34" s="5">
        <v>0</v>
      </c>
      <c r="FR34" s="5">
        <f t="shared" si="27"/>
        <v>0</v>
      </c>
      <c r="FS34" s="9"/>
      <c r="FT34" s="1">
        <v>28</v>
      </c>
      <c r="FU34" s="2" t="s">
        <v>31</v>
      </c>
      <c r="FV34" s="5">
        <v>0</v>
      </c>
      <c r="FW34" s="5">
        <v>0</v>
      </c>
      <c r="FX34" s="5">
        <v>0</v>
      </c>
      <c r="FY34" s="5">
        <f t="shared" si="28"/>
        <v>0</v>
      </c>
      <c r="FZ34" s="9"/>
      <c r="GA34" s="1">
        <v>28</v>
      </c>
      <c r="GB34" s="2" t="s">
        <v>31</v>
      </c>
      <c r="GC34" s="5">
        <v>1</v>
      </c>
      <c r="GD34" s="5">
        <v>90200</v>
      </c>
      <c r="GE34" s="5">
        <v>0</v>
      </c>
      <c r="GF34" s="5">
        <f t="shared" si="29"/>
        <v>90200</v>
      </c>
      <c r="GG34" s="9"/>
      <c r="GH34" s="1">
        <v>28</v>
      </c>
      <c r="GI34" s="2" t="s">
        <v>31</v>
      </c>
      <c r="GJ34" s="5">
        <v>1</v>
      </c>
      <c r="GK34" s="5">
        <v>68100</v>
      </c>
      <c r="GL34" s="5">
        <v>0</v>
      </c>
      <c r="GM34" s="5">
        <f t="shared" si="30"/>
        <v>68100</v>
      </c>
      <c r="GN34" s="9"/>
      <c r="GO34" s="1">
        <v>28</v>
      </c>
      <c r="GP34" s="2" t="s">
        <v>31</v>
      </c>
      <c r="GQ34" s="5">
        <v>0</v>
      </c>
      <c r="GR34" s="5">
        <v>0</v>
      </c>
      <c r="GS34" s="5">
        <v>0</v>
      </c>
      <c r="GT34" s="5">
        <f t="shared" si="31"/>
        <v>0</v>
      </c>
      <c r="GU34" s="9"/>
      <c r="GV34" s="1">
        <v>28</v>
      </c>
      <c r="GW34" s="2" t="s">
        <v>31</v>
      </c>
      <c r="GX34" s="5">
        <v>0</v>
      </c>
      <c r="GY34" s="5">
        <v>0</v>
      </c>
      <c r="GZ34" s="5">
        <v>0</v>
      </c>
      <c r="HA34" s="5">
        <f t="shared" si="32"/>
        <v>0</v>
      </c>
      <c r="HB34" s="9"/>
      <c r="HC34" s="1">
        <v>28</v>
      </c>
      <c r="HD34" s="2" t="s">
        <v>31</v>
      </c>
      <c r="HE34" s="5">
        <v>1</v>
      </c>
      <c r="HF34" s="5">
        <v>139900</v>
      </c>
      <c r="HG34" s="5">
        <v>0</v>
      </c>
      <c r="HH34" s="5">
        <f t="shared" si="33"/>
        <v>139900</v>
      </c>
      <c r="HI34" s="9"/>
      <c r="HJ34" s="1">
        <v>28</v>
      </c>
      <c r="HK34" s="2" t="s">
        <v>31</v>
      </c>
      <c r="HL34" s="5">
        <v>0</v>
      </c>
      <c r="HM34" s="5">
        <v>868600</v>
      </c>
      <c r="HN34" s="5">
        <v>0</v>
      </c>
      <c r="HO34" s="5">
        <f t="shared" si="34"/>
        <v>868600</v>
      </c>
      <c r="HP34" s="9"/>
      <c r="HQ34" s="1">
        <v>28</v>
      </c>
      <c r="HR34" s="2" t="s">
        <v>31</v>
      </c>
      <c r="HS34" s="5">
        <v>0</v>
      </c>
      <c r="HT34" s="5">
        <v>0</v>
      </c>
      <c r="HU34" s="5">
        <v>0</v>
      </c>
      <c r="HV34" s="5">
        <f t="shared" si="35"/>
        <v>0</v>
      </c>
      <c r="HW34" s="9"/>
      <c r="HX34" s="1">
        <v>28</v>
      </c>
      <c r="HY34" s="2" t="s">
        <v>31</v>
      </c>
      <c r="HZ34" s="5">
        <v>1</v>
      </c>
      <c r="IA34" s="5">
        <v>10000</v>
      </c>
      <c r="IB34" s="5">
        <v>0</v>
      </c>
      <c r="IC34" s="5">
        <f t="shared" si="36"/>
        <v>10000</v>
      </c>
      <c r="ID34" s="9"/>
      <c r="IE34" s="1">
        <v>28</v>
      </c>
      <c r="IF34" s="2" t="s">
        <v>31</v>
      </c>
      <c r="IG34" s="5">
        <v>0</v>
      </c>
      <c r="IH34" s="5">
        <v>37500</v>
      </c>
      <c r="II34" s="5">
        <v>0</v>
      </c>
      <c r="IJ34" s="5">
        <f t="shared" si="37"/>
        <v>37500</v>
      </c>
      <c r="IK34" s="9"/>
      <c r="IL34" s="1">
        <v>28</v>
      </c>
      <c r="IM34" s="2" t="s">
        <v>31</v>
      </c>
      <c r="IN34" s="5">
        <v>19</v>
      </c>
      <c r="IO34" s="5">
        <v>190000</v>
      </c>
      <c r="IP34" s="5">
        <v>0</v>
      </c>
      <c r="IQ34" s="5">
        <f t="shared" si="38"/>
        <v>190000</v>
      </c>
      <c r="IR34" s="9"/>
      <c r="IS34" s="1">
        <v>28</v>
      </c>
      <c r="IT34" s="2" t="s">
        <v>31</v>
      </c>
      <c r="IU34" s="5">
        <v>1</v>
      </c>
      <c r="IV34" s="5">
        <v>38000</v>
      </c>
      <c r="IW34" s="5">
        <v>0</v>
      </c>
      <c r="IX34" s="5">
        <f t="shared" si="39"/>
        <v>38000</v>
      </c>
      <c r="IY34" s="9"/>
      <c r="IZ34" s="1">
        <v>28</v>
      </c>
      <c r="JA34" s="2" t="s">
        <v>31</v>
      </c>
      <c r="JB34" s="5">
        <v>0</v>
      </c>
      <c r="JC34" s="5">
        <v>0</v>
      </c>
      <c r="JD34" s="5">
        <v>0</v>
      </c>
      <c r="JE34" s="5">
        <f t="shared" si="40"/>
        <v>0</v>
      </c>
      <c r="JF34" s="9"/>
      <c r="JG34" s="1">
        <v>28</v>
      </c>
      <c r="JH34" s="2" t="s">
        <v>31</v>
      </c>
      <c r="JI34" s="5">
        <v>0</v>
      </c>
      <c r="JJ34" s="5">
        <v>0</v>
      </c>
      <c r="JK34" s="5">
        <v>0</v>
      </c>
      <c r="JL34" s="5">
        <f t="shared" si="41"/>
        <v>0</v>
      </c>
      <c r="JM34" s="9"/>
      <c r="JN34" s="1">
        <v>28</v>
      </c>
      <c r="JO34" s="2" t="s">
        <v>31</v>
      </c>
      <c r="JP34" s="5">
        <v>0</v>
      </c>
      <c r="JQ34" s="5">
        <v>0</v>
      </c>
      <c r="JR34" s="5">
        <v>0</v>
      </c>
      <c r="JS34" s="5">
        <f t="shared" si="42"/>
        <v>0</v>
      </c>
      <c r="JT34" s="9"/>
      <c r="JU34" s="1">
        <v>28</v>
      </c>
      <c r="JV34" s="2" t="s">
        <v>31</v>
      </c>
      <c r="JW34" s="5">
        <v>0</v>
      </c>
      <c r="JX34" s="5">
        <v>0</v>
      </c>
      <c r="JY34" s="5">
        <v>0</v>
      </c>
      <c r="JZ34" s="5">
        <f t="shared" si="43"/>
        <v>0</v>
      </c>
      <c r="KA34" s="9"/>
      <c r="KB34" s="1">
        <v>28</v>
      </c>
      <c r="KC34" s="2" t="s">
        <v>31</v>
      </c>
      <c r="KD34" s="5">
        <v>0</v>
      </c>
      <c r="KE34" s="5">
        <v>0</v>
      </c>
      <c r="KF34" s="5">
        <v>0</v>
      </c>
      <c r="KG34" s="5">
        <f t="shared" si="44"/>
        <v>0</v>
      </c>
      <c r="KH34" s="9"/>
      <c r="KI34" s="1">
        <v>28</v>
      </c>
      <c r="KJ34" s="2" t="s">
        <v>31</v>
      </c>
      <c r="KK34" s="5">
        <v>0</v>
      </c>
      <c r="KL34" s="5">
        <v>0</v>
      </c>
      <c r="KM34" s="5">
        <v>0</v>
      </c>
      <c r="KN34" s="5">
        <f t="shared" si="45"/>
        <v>0</v>
      </c>
      <c r="KO34" s="9"/>
      <c r="KP34" s="1">
        <v>28</v>
      </c>
      <c r="KQ34" s="2" t="s">
        <v>31</v>
      </c>
      <c r="KR34" s="5">
        <v>1</v>
      </c>
      <c r="KS34" s="5">
        <v>32500</v>
      </c>
      <c r="KT34" s="5">
        <v>0</v>
      </c>
      <c r="KU34" s="5">
        <f t="shared" si="46"/>
        <v>32500</v>
      </c>
      <c r="KV34" s="9"/>
      <c r="KW34" s="1">
        <v>28</v>
      </c>
      <c r="KX34" s="2" t="s">
        <v>31</v>
      </c>
      <c r="KY34" s="5">
        <v>1</v>
      </c>
      <c r="KZ34" s="5">
        <v>32500</v>
      </c>
      <c r="LA34" s="5">
        <v>0</v>
      </c>
      <c r="LB34" s="5">
        <f t="shared" si="47"/>
        <v>32500</v>
      </c>
      <c r="LC34" s="9"/>
      <c r="LD34" s="1">
        <v>28</v>
      </c>
      <c r="LE34" s="2" t="s">
        <v>31</v>
      </c>
      <c r="LF34" s="5">
        <v>3</v>
      </c>
      <c r="LG34" s="5">
        <v>405000</v>
      </c>
      <c r="LH34" s="5">
        <v>0</v>
      </c>
      <c r="LI34" s="5">
        <f t="shared" si="48"/>
        <v>405000</v>
      </c>
      <c r="LJ34" s="9"/>
      <c r="LK34" s="1">
        <v>28</v>
      </c>
      <c r="LL34" s="2" t="s">
        <v>31</v>
      </c>
      <c r="LM34" s="5">
        <v>1</v>
      </c>
      <c r="LN34" s="5">
        <v>38500</v>
      </c>
      <c r="LO34" s="5">
        <v>0</v>
      </c>
      <c r="LP34" s="5">
        <f t="shared" si="49"/>
        <v>38500</v>
      </c>
      <c r="LQ34" s="9"/>
      <c r="LR34" s="1">
        <v>28</v>
      </c>
      <c r="LS34" s="2" t="s">
        <v>31</v>
      </c>
      <c r="LT34" s="5">
        <v>2</v>
      </c>
      <c r="LU34" s="5">
        <v>20000</v>
      </c>
      <c r="LV34" s="5">
        <v>0</v>
      </c>
      <c r="LW34" s="5">
        <f t="shared" si="50"/>
        <v>20000</v>
      </c>
      <c r="LX34" s="9"/>
      <c r="LY34" s="1">
        <v>28</v>
      </c>
      <c r="LZ34" s="2" t="s">
        <v>31</v>
      </c>
      <c r="MA34" s="5">
        <v>0</v>
      </c>
      <c r="MB34" s="5">
        <v>0</v>
      </c>
      <c r="MC34" s="5">
        <v>0</v>
      </c>
      <c r="MD34" s="5">
        <f t="shared" si="51"/>
        <v>0</v>
      </c>
      <c r="ME34" s="9"/>
      <c r="MF34" s="1">
        <v>28</v>
      </c>
      <c r="MG34" s="2" t="s">
        <v>31</v>
      </c>
      <c r="MH34" s="5">
        <v>0</v>
      </c>
      <c r="MI34" s="5">
        <v>0</v>
      </c>
      <c r="MJ34" s="5">
        <v>0</v>
      </c>
      <c r="MK34" s="5">
        <f t="shared" si="52"/>
        <v>0</v>
      </c>
      <c r="ML34" s="9"/>
      <c r="MM34" s="1">
        <v>28</v>
      </c>
      <c r="MN34" s="2" t="s">
        <v>31</v>
      </c>
      <c r="MO34" s="5">
        <v>0</v>
      </c>
      <c r="MP34" s="5">
        <v>0</v>
      </c>
      <c r="MQ34" s="5">
        <v>0</v>
      </c>
      <c r="MR34" s="5">
        <f t="shared" si="53"/>
        <v>0</v>
      </c>
      <c r="MS34" s="9"/>
      <c r="MT34" s="1">
        <v>28</v>
      </c>
      <c r="MU34" s="2" t="s">
        <v>31</v>
      </c>
      <c r="MV34" s="5">
        <v>0</v>
      </c>
      <c r="MW34" s="5">
        <v>0</v>
      </c>
      <c r="MX34" s="5">
        <v>0</v>
      </c>
      <c r="MY34" s="5">
        <f t="shared" si="54"/>
        <v>0</v>
      </c>
      <c r="MZ34" s="9"/>
      <c r="NA34" s="1">
        <v>28</v>
      </c>
      <c r="NB34" s="2" t="s">
        <v>31</v>
      </c>
      <c r="NC34" s="5">
        <v>6</v>
      </c>
      <c r="ND34" s="5">
        <v>35625</v>
      </c>
      <c r="NE34" s="5">
        <v>0</v>
      </c>
      <c r="NF34" s="5">
        <f t="shared" si="55"/>
        <v>35625</v>
      </c>
      <c r="NG34" s="9"/>
      <c r="NH34" s="1">
        <v>28</v>
      </c>
      <c r="NI34" s="2" t="s">
        <v>31</v>
      </c>
      <c r="NJ34" s="5">
        <v>107</v>
      </c>
      <c r="NK34" s="5">
        <v>171234.53469607336</v>
      </c>
      <c r="NL34" s="5">
        <v>0</v>
      </c>
      <c r="NM34" s="5">
        <f t="shared" si="56"/>
        <v>171234.53469607336</v>
      </c>
      <c r="NN34" s="9"/>
      <c r="NO34" s="1">
        <v>28</v>
      </c>
      <c r="NP34" s="2" t="s">
        <v>31</v>
      </c>
      <c r="NQ34" s="5">
        <v>6</v>
      </c>
      <c r="NR34" s="5">
        <v>151700</v>
      </c>
      <c r="NS34" s="5">
        <v>0</v>
      </c>
      <c r="NT34" s="5">
        <f t="shared" si="57"/>
        <v>151700</v>
      </c>
      <c r="NU34" s="9"/>
      <c r="NV34" s="1">
        <v>28</v>
      </c>
      <c r="NW34" s="2" t="s">
        <v>31</v>
      </c>
      <c r="NX34" s="5">
        <v>0</v>
      </c>
      <c r="NY34" s="5">
        <v>0</v>
      </c>
      <c r="NZ34" s="5">
        <v>0</v>
      </c>
      <c r="OA34" s="5">
        <f t="shared" si="58"/>
        <v>0</v>
      </c>
      <c r="OB34" s="9"/>
      <c r="OC34" s="1">
        <v>28</v>
      </c>
      <c r="OD34" s="2" t="s">
        <v>31</v>
      </c>
      <c r="OE34" s="5">
        <v>2</v>
      </c>
      <c r="OF34" s="5">
        <v>24300</v>
      </c>
      <c r="OG34" s="5">
        <v>0</v>
      </c>
      <c r="OH34" s="5">
        <f t="shared" si="59"/>
        <v>24300</v>
      </c>
      <c r="OI34" s="9"/>
      <c r="OJ34" s="1">
        <v>28</v>
      </c>
      <c r="OK34" s="2" t="s">
        <v>31</v>
      </c>
      <c r="OL34" s="5">
        <v>16.866666666666667</v>
      </c>
      <c r="OM34" s="5">
        <v>153700</v>
      </c>
      <c r="ON34" s="5">
        <v>0</v>
      </c>
      <c r="OO34" s="5">
        <f t="shared" si="60"/>
        <v>153700</v>
      </c>
      <c r="OP34" s="9"/>
      <c r="OQ34" s="1">
        <v>28</v>
      </c>
      <c r="OR34" s="2" t="s">
        <v>31</v>
      </c>
      <c r="OS34" s="5">
        <v>0</v>
      </c>
      <c r="OT34" s="5">
        <v>0</v>
      </c>
      <c r="OU34" s="5">
        <v>0</v>
      </c>
      <c r="OV34" s="5">
        <f t="shared" si="61"/>
        <v>0</v>
      </c>
      <c r="OW34" s="9"/>
      <c r="OX34" s="1">
        <v>28</v>
      </c>
      <c r="OY34" s="2" t="s">
        <v>31</v>
      </c>
      <c r="OZ34" s="5">
        <v>0</v>
      </c>
      <c r="PA34" s="5">
        <v>1000000</v>
      </c>
      <c r="PB34" s="5">
        <v>0</v>
      </c>
      <c r="PC34" s="5">
        <f t="shared" si="62"/>
        <v>1000000</v>
      </c>
      <c r="PD34" s="9"/>
      <c r="PE34" s="1">
        <v>28</v>
      </c>
      <c r="PF34" s="2" t="s">
        <v>31</v>
      </c>
      <c r="PG34" s="5">
        <v>0</v>
      </c>
      <c r="PH34" s="5">
        <v>15000</v>
      </c>
      <c r="PI34" s="5">
        <v>0</v>
      </c>
      <c r="PJ34" s="5">
        <f t="shared" si="63"/>
        <v>15000</v>
      </c>
      <c r="PK34" s="9"/>
      <c r="PL34" s="1">
        <v>28</v>
      </c>
      <c r="PM34" s="2" t="s">
        <v>31</v>
      </c>
      <c r="PN34" s="5">
        <v>0</v>
      </c>
      <c r="PO34" s="5">
        <v>252535</v>
      </c>
      <c r="PP34" s="5">
        <v>0</v>
      </c>
      <c r="PQ34" s="5">
        <f t="shared" si="64"/>
        <v>252535</v>
      </c>
      <c r="PR34" s="9"/>
      <c r="PS34" s="1">
        <v>28</v>
      </c>
      <c r="PT34" s="2" t="s">
        <v>31</v>
      </c>
      <c r="PU34" s="5">
        <v>1</v>
      </c>
      <c r="PV34" s="5">
        <v>7200</v>
      </c>
      <c r="PW34" s="5">
        <v>0</v>
      </c>
      <c r="PX34" s="5">
        <f t="shared" si="65"/>
        <v>7200</v>
      </c>
      <c r="PY34" s="9"/>
      <c r="PZ34" s="1">
        <v>28</v>
      </c>
      <c r="QA34" s="2" t="s">
        <v>31</v>
      </c>
      <c r="QB34" s="5">
        <v>0</v>
      </c>
      <c r="QC34" s="5">
        <v>0</v>
      </c>
      <c r="QD34" s="5">
        <v>0</v>
      </c>
      <c r="QE34" s="5">
        <f t="shared" si="66"/>
        <v>0</v>
      </c>
      <c r="QF34" s="9"/>
      <c r="QG34" s="1">
        <v>28</v>
      </c>
      <c r="QH34" s="2" t="s">
        <v>31</v>
      </c>
      <c r="QI34" s="5">
        <v>1</v>
      </c>
      <c r="QJ34" s="5">
        <v>5000</v>
      </c>
      <c r="QK34" s="5">
        <v>0</v>
      </c>
      <c r="QL34" s="5">
        <f t="shared" si="67"/>
        <v>5000</v>
      </c>
      <c r="QM34" s="9"/>
      <c r="QN34" s="1">
        <v>28</v>
      </c>
      <c r="QO34" s="2" t="s">
        <v>31</v>
      </c>
      <c r="QP34" s="5">
        <v>0</v>
      </c>
      <c r="QQ34" s="5">
        <v>0</v>
      </c>
      <c r="QR34" s="5">
        <v>0</v>
      </c>
      <c r="QS34" s="5">
        <f t="shared" si="68"/>
        <v>0</v>
      </c>
      <c r="QT34" s="9"/>
      <c r="QU34" s="1">
        <v>28</v>
      </c>
      <c r="QV34" s="2" t="s">
        <v>31</v>
      </c>
      <c r="QW34" s="5">
        <v>0</v>
      </c>
      <c r="QX34" s="5">
        <v>0</v>
      </c>
      <c r="QY34" s="5">
        <v>0</v>
      </c>
      <c r="QZ34" s="5">
        <f t="shared" si="69"/>
        <v>0</v>
      </c>
      <c r="RA34" s="9"/>
      <c r="RB34" s="1">
        <v>28</v>
      </c>
      <c r="RC34" s="2" t="s">
        <v>31</v>
      </c>
      <c r="RD34" s="5">
        <v>0</v>
      </c>
      <c r="RE34" s="5">
        <v>0</v>
      </c>
      <c r="RF34" s="5">
        <v>0</v>
      </c>
      <c r="RG34" s="5">
        <f t="shared" si="70"/>
        <v>0</v>
      </c>
      <c r="RH34" s="9"/>
      <c r="RI34" s="1">
        <v>28</v>
      </c>
      <c r="RJ34" s="2" t="s">
        <v>31</v>
      </c>
      <c r="RK34" s="5">
        <v>116</v>
      </c>
      <c r="RL34" s="5">
        <v>21112</v>
      </c>
      <c r="RM34" s="5">
        <v>0</v>
      </c>
      <c r="RN34" s="5">
        <f t="shared" si="71"/>
        <v>21112</v>
      </c>
      <c r="RO34" s="9"/>
      <c r="RP34" s="1">
        <v>28</v>
      </c>
      <c r="RQ34" s="2" t="s">
        <v>31</v>
      </c>
      <c r="RR34" s="5">
        <v>2</v>
      </c>
      <c r="RS34" s="5">
        <v>9900</v>
      </c>
      <c r="RT34" s="5">
        <v>0</v>
      </c>
      <c r="RU34" s="5">
        <f t="shared" si="72"/>
        <v>9900</v>
      </c>
      <c r="RV34" s="9"/>
      <c r="RW34" s="1">
        <v>28</v>
      </c>
      <c r="RX34" s="2" t="s">
        <v>31</v>
      </c>
      <c r="RY34" s="5">
        <v>0</v>
      </c>
      <c r="RZ34" s="5">
        <v>0</v>
      </c>
      <c r="SA34" s="5">
        <v>0</v>
      </c>
      <c r="SB34" s="5">
        <f t="shared" si="73"/>
        <v>0</v>
      </c>
      <c r="SC34" s="9"/>
      <c r="SD34" s="1">
        <v>28</v>
      </c>
      <c r="SE34" s="2" t="s">
        <v>31</v>
      </c>
      <c r="SF34" s="5">
        <v>0</v>
      </c>
      <c r="SG34" s="5">
        <v>90000</v>
      </c>
      <c r="SH34" s="5">
        <v>0</v>
      </c>
      <c r="SI34" s="5">
        <f t="shared" si="74"/>
        <v>90000</v>
      </c>
      <c r="SJ34" s="9"/>
      <c r="SK34" s="1">
        <v>28</v>
      </c>
      <c r="SL34" s="2" t="s">
        <v>31</v>
      </c>
      <c r="SM34" s="5">
        <v>0</v>
      </c>
      <c r="SN34" s="5">
        <v>0</v>
      </c>
      <c r="SO34" s="5">
        <v>0</v>
      </c>
      <c r="SP34" s="5">
        <f t="shared" si="75"/>
        <v>0</v>
      </c>
      <c r="SQ34" s="9"/>
      <c r="SR34" s="1">
        <v>28</v>
      </c>
      <c r="SS34" s="2" t="s">
        <v>31</v>
      </c>
      <c r="ST34" s="5">
        <v>0</v>
      </c>
      <c r="SU34" s="5">
        <v>0</v>
      </c>
      <c r="SV34" s="5">
        <v>0</v>
      </c>
      <c r="SW34" s="5">
        <f t="shared" si="76"/>
        <v>0</v>
      </c>
      <c r="SX34" s="9"/>
      <c r="SY34" s="1">
        <v>28</v>
      </c>
      <c r="SZ34" s="2" t="s">
        <v>31</v>
      </c>
      <c r="TA34" s="5">
        <v>0</v>
      </c>
      <c r="TB34" s="5">
        <v>0</v>
      </c>
      <c r="TC34" s="5">
        <v>0</v>
      </c>
      <c r="TD34" s="5">
        <f t="shared" si="77"/>
        <v>0</v>
      </c>
      <c r="TE34" s="9"/>
      <c r="TF34" s="1">
        <v>28</v>
      </c>
      <c r="TG34" s="2" t="s">
        <v>31</v>
      </c>
      <c r="TH34" s="5">
        <v>0</v>
      </c>
      <c r="TI34" s="5">
        <v>375000</v>
      </c>
      <c r="TJ34" s="5">
        <v>0</v>
      </c>
      <c r="TK34" s="5">
        <f t="shared" si="78"/>
        <v>375000</v>
      </c>
      <c r="TL34" s="9"/>
      <c r="TM34" s="1">
        <v>28</v>
      </c>
      <c r="TN34" s="2" t="s">
        <v>31</v>
      </c>
      <c r="TO34" s="5">
        <v>0</v>
      </c>
      <c r="TP34" s="5">
        <v>0</v>
      </c>
      <c r="TQ34" s="5">
        <v>0</v>
      </c>
      <c r="TR34" s="5">
        <f t="shared" si="79"/>
        <v>0</v>
      </c>
      <c r="TS34" s="9"/>
      <c r="TT34" s="1">
        <v>28</v>
      </c>
      <c r="TU34" s="2" t="s">
        <v>31</v>
      </c>
      <c r="TV34" s="5">
        <v>2</v>
      </c>
      <c r="TW34" s="5">
        <v>67800</v>
      </c>
      <c r="TX34" s="5">
        <v>0</v>
      </c>
      <c r="TY34" s="5">
        <f t="shared" si="80"/>
        <v>67800</v>
      </c>
      <c r="TZ34" s="9"/>
      <c r="UA34" s="1">
        <v>28</v>
      </c>
      <c r="UB34" s="2" t="s">
        <v>31</v>
      </c>
      <c r="UC34" s="5">
        <v>23</v>
      </c>
      <c r="UD34" s="5">
        <v>80500</v>
      </c>
      <c r="UE34" s="5">
        <v>0</v>
      </c>
      <c r="UF34" s="5">
        <f t="shared" si="81"/>
        <v>80500</v>
      </c>
      <c r="UG34" s="9"/>
      <c r="UH34" s="1">
        <v>28</v>
      </c>
      <c r="UI34" s="2" t="s">
        <v>31</v>
      </c>
      <c r="UJ34" s="5">
        <v>0</v>
      </c>
      <c r="UK34" s="5">
        <v>0</v>
      </c>
      <c r="UL34" s="5">
        <v>0</v>
      </c>
      <c r="UM34" s="5">
        <f t="shared" si="82"/>
        <v>0</v>
      </c>
      <c r="UN34" s="9"/>
      <c r="UO34" s="1">
        <v>28</v>
      </c>
      <c r="UP34" s="2" t="s">
        <v>31</v>
      </c>
      <c r="UQ34" s="5">
        <v>0</v>
      </c>
      <c r="UR34" s="5">
        <v>0</v>
      </c>
      <c r="US34" s="5">
        <v>0</v>
      </c>
      <c r="UT34" s="5">
        <f t="shared" si="83"/>
        <v>0</v>
      </c>
      <c r="UU34" s="9"/>
      <c r="UV34" s="1">
        <v>28</v>
      </c>
      <c r="UW34" s="2" t="s">
        <v>31</v>
      </c>
      <c r="UX34" s="5">
        <v>0</v>
      </c>
      <c r="UY34" s="5">
        <v>100000</v>
      </c>
      <c r="UZ34" s="5">
        <v>0</v>
      </c>
      <c r="VA34" s="5">
        <f t="shared" si="84"/>
        <v>100000</v>
      </c>
      <c r="VB34" s="9"/>
      <c r="VC34" s="1">
        <v>28</v>
      </c>
      <c r="VD34" s="2" t="s">
        <v>31</v>
      </c>
      <c r="VE34" s="5">
        <v>1</v>
      </c>
      <c r="VF34" s="5">
        <v>40000</v>
      </c>
      <c r="VG34" s="5">
        <v>0</v>
      </c>
      <c r="VH34" s="5">
        <f t="shared" si="85"/>
        <v>40000</v>
      </c>
      <c r="VI34" s="9"/>
      <c r="VJ34" s="1">
        <v>28</v>
      </c>
      <c r="VK34" s="2" t="s">
        <v>31</v>
      </c>
      <c r="VL34" s="5">
        <v>1</v>
      </c>
      <c r="VM34" s="5">
        <v>55000</v>
      </c>
      <c r="VN34" s="5">
        <v>0</v>
      </c>
      <c r="VO34" s="5">
        <f t="shared" si="86"/>
        <v>55000</v>
      </c>
      <c r="VP34" s="9"/>
      <c r="VQ34" s="1">
        <v>28</v>
      </c>
      <c r="VR34" s="2" t="s">
        <v>31</v>
      </c>
      <c r="VS34" s="5">
        <v>0</v>
      </c>
      <c r="VT34" s="5">
        <v>0</v>
      </c>
      <c r="VU34" s="5">
        <v>0</v>
      </c>
      <c r="VV34" s="5">
        <f t="shared" si="87"/>
        <v>0</v>
      </c>
      <c r="VW34" s="9"/>
      <c r="VX34" s="1">
        <v>28</v>
      </c>
      <c r="VY34" s="2" t="s">
        <v>31</v>
      </c>
      <c r="VZ34" s="5">
        <v>0</v>
      </c>
      <c r="WA34" s="5">
        <v>0</v>
      </c>
      <c r="WB34" s="5">
        <v>0</v>
      </c>
      <c r="WC34" s="5">
        <f t="shared" si="88"/>
        <v>0</v>
      </c>
      <c r="WD34" s="9"/>
      <c r="WE34" s="1">
        <v>28</v>
      </c>
      <c r="WF34" s="2" t="s">
        <v>31</v>
      </c>
      <c r="WG34" s="5">
        <v>0</v>
      </c>
      <c r="WH34" s="5">
        <v>0</v>
      </c>
      <c r="WI34" s="5">
        <v>0</v>
      </c>
      <c r="WJ34" s="5">
        <f t="shared" si="89"/>
        <v>0</v>
      </c>
      <c r="WK34" s="9"/>
      <c r="WL34" s="1">
        <v>28</v>
      </c>
      <c r="WM34" s="2" t="s">
        <v>31</v>
      </c>
      <c r="WN34" s="5">
        <v>1</v>
      </c>
      <c r="WO34" s="5">
        <v>50000</v>
      </c>
      <c r="WP34" s="5">
        <v>0</v>
      </c>
      <c r="WQ34" s="5">
        <f t="shared" si="90"/>
        <v>50000</v>
      </c>
      <c r="WR34" s="9"/>
      <c r="WS34" s="1">
        <v>28</v>
      </c>
      <c r="WT34" s="2" t="s">
        <v>31</v>
      </c>
      <c r="WU34" s="5">
        <v>10</v>
      </c>
      <c r="WV34" s="5">
        <v>200000</v>
      </c>
      <c r="WW34" s="5">
        <v>0</v>
      </c>
      <c r="WX34" s="5">
        <f t="shared" si="91"/>
        <v>200000</v>
      </c>
      <c r="WY34" s="9"/>
      <c r="WZ34" s="1">
        <v>28</v>
      </c>
      <c r="XA34" s="2" t="s">
        <v>31</v>
      </c>
      <c r="XB34" s="5">
        <v>0</v>
      </c>
      <c r="XC34" s="5">
        <v>0</v>
      </c>
      <c r="XD34" s="5">
        <v>0</v>
      </c>
      <c r="XE34" s="5">
        <f t="shared" si="92"/>
        <v>0</v>
      </c>
      <c r="XF34" s="9"/>
      <c r="XG34" s="1">
        <v>28</v>
      </c>
      <c r="XH34" s="2" t="s">
        <v>31</v>
      </c>
      <c r="XI34" s="5">
        <v>0</v>
      </c>
      <c r="XJ34" s="5">
        <v>0</v>
      </c>
      <c r="XK34" s="5">
        <v>0</v>
      </c>
      <c r="XL34" s="5">
        <f t="shared" si="93"/>
        <v>0</v>
      </c>
      <c r="XM34" s="9"/>
      <c r="XN34" s="1">
        <v>28</v>
      </c>
      <c r="XO34" s="2" t="s">
        <v>31</v>
      </c>
      <c r="XP34" s="5">
        <v>1</v>
      </c>
      <c r="XQ34" s="5">
        <v>25000</v>
      </c>
      <c r="XR34" s="5">
        <v>0</v>
      </c>
      <c r="XS34" s="5">
        <f t="shared" si="94"/>
        <v>25000</v>
      </c>
      <c r="XT34" s="9"/>
      <c r="XU34" s="1">
        <v>28</v>
      </c>
      <c r="XV34" s="2" t="s">
        <v>31</v>
      </c>
      <c r="XW34" s="5">
        <v>0</v>
      </c>
      <c r="XX34" s="5">
        <v>0</v>
      </c>
      <c r="XY34" s="5">
        <v>0</v>
      </c>
      <c r="XZ34" s="5">
        <f t="shared" si="95"/>
        <v>0</v>
      </c>
      <c r="YA34" s="9"/>
      <c r="YB34" s="1">
        <v>28</v>
      </c>
      <c r="YC34" s="2" t="s">
        <v>31</v>
      </c>
      <c r="YD34" s="5">
        <v>0</v>
      </c>
      <c r="YE34" s="5">
        <v>0</v>
      </c>
      <c r="YF34" s="5">
        <v>0</v>
      </c>
      <c r="YG34" s="5">
        <f t="shared" si="96"/>
        <v>0</v>
      </c>
      <c r="YH34" s="9"/>
      <c r="YI34" s="1">
        <v>28</v>
      </c>
      <c r="YJ34" s="2" t="s">
        <v>31</v>
      </c>
      <c r="YK34" s="5">
        <v>5325</v>
      </c>
      <c r="YL34" s="5">
        <v>266250</v>
      </c>
      <c r="YM34" s="5">
        <v>0</v>
      </c>
      <c r="YN34" s="5">
        <f t="shared" si="97"/>
        <v>266250</v>
      </c>
      <c r="YO34" s="9"/>
      <c r="YP34" s="1">
        <v>28</v>
      </c>
      <c r="YQ34" s="2" t="s">
        <v>31</v>
      </c>
      <c r="YR34" s="5">
        <v>0</v>
      </c>
      <c r="YS34" s="5">
        <v>0</v>
      </c>
      <c r="YT34" s="5">
        <v>0</v>
      </c>
      <c r="YU34" s="5">
        <f t="shared" si="98"/>
        <v>0</v>
      </c>
      <c r="YV34" s="9"/>
      <c r="YW34" s="1">
        <v>28</v>
      </c>
      <c r="YX34" s="2" t="s">
        <v>31</v>
      </c>
      <c r="YY34" s="5">
        <v>0</v>
      </c>
      <c r="YZ34" s="5">
        <v>0</v>
      </c>
      <c r="ZA34" s="5">
        <v>0</v>
      </c>
      <c r="ZB34" s="5">
        <f t="shared" si="99"/>
        <v>0</v>
      </c>
      <c r="ZC34" s="9"/>
      <c r="ZD34" s="1">
        <v>28</v>
      </c>
      <c r="ZE34" s="2" t="s">
        <v>31</v>
      </c>
      <c r="ZF34" s="5">
        <v>1</v>
      </c>
      <c r="ZG34" s="5">
        <v>40000</v>
      </c>
      <c r="ZH34" s="5">
        <v>0</v>
      </c>
      <c r="ZI34" s="5">
        <f t="shared" si="100"/>
        <v>40000</v>
      </c>
      <c r="ZJ34" s="9"/>
      <c r="ZK34" s="1">
        <v>28</v>
      </c>
      <c r="ZL34" s="2" t="s">
        <v>31</v>
      </c>
      <c r="ZM34" s="5">
        <v>0</v>
      </c>
      <c r="ZN34" s="5">
        <v>0</v>
      </c>
      <c r="ZO34" s="5">
        <v>0</v>
      </c>
      <c r="ZP34" s="5">
        <f t="shared" si="101"/>
        <v>0</v>
      </c>
      <c r="ZQ34" s="9"/>
      <c r="ZR34" s="1">
        <v>28</v>
      </c>
      <c r="ZS34" s="2" t="s">
        <v>31</v>
      </c>
      <c r="ZT34" s="5">
        <v>2</v>
      </c>
      <c r="ZU34" s="5">
        <v>42000</v>
      </c>
      <c r="ZV34" s="5">
        <v>0</v>
      </c>
      <c r="ZW34" s="5">
        <f t="shared" si="102"/>
        <v>42000</v>
      </c>
      <c r="ZX34" s="9"/>
      <c r="ZY34" s="1">
        <v>28</v>
      </c>
      <c r="ZZ34" s="2" t="s">
        <v>31</v>
      </c>
      <c r="AAA34" s="5">
        <v>19</v>
      </c>
      <c r="AAB34" s="5">
        <v>137700</v>
      </c>
      <c r="AAC34" s="5">
        <v>0</v>
      </c>
      <c r="AAD34" s="5">
        <f t="shared" si="103"/>
        <v>137700</v>
      </c>
      <c r="AAE34" s="9"/>
      <c r="AAF34" s="1">
        <v>28</v>
      </c>
      <c r="AAG34" s="2" t="s">
        <v>31</v>
      </c>
      <c r="AAH34" s="5">
        <v>0</v>
      </c>
      <c r="AAI34" s="5">
        <v>0</v>
      </c>
      <c r="AAJ34" s="5">
        <v>0</v>
      </c>
      <c r="AAK34" s="5">
        <f t="shared" si="104"/>
        <v>0</v>
      </c>
      <c r="AAL34" s="9"/>
      <c r="AAM34" s="1">
        <v>28</v>
      </c>
      <c r="AAN34" s="2" t="s">
        <v>31</v>
      </c>
      <c r="AAO34" s="5">
        <v>11</v>
      </c>
      <c r="AAP34" s="5">
        <v>198000</v>
      </c>
      <c r="AAQ34" s="5">
        <v>0</v>
      </c>
      <c r="AAR34" s="5">
        <f t="shared" si="105"/>
        <v>198000</v>
      </c>
      <c r="AAS34" s="9"/>
      <c r="AAT34" s="1">
        <v>28</v>
      </c>
      <c r="AAU34" s="2" t="s">
        <v>31</v>
      </c>
      <c r="AAV34" s="5">
        <v>0</v>
      </c>
      <c r="AAW34" s="5">
        <v>0</v>
      </c>
      <c r="AAX34" s="5">
        <v>0</v>
      </c>
      <c r="AAY34" s="5">
        <f t="shared" si="106"/>
        <v>0</v>
      </c>
      <c r="AAZ34" s="9"/>
      <c r="ABA34" s="1">
        <v>28</v>
      </c>
      <c r="ABB34" s="2" t="s">
        <v>31</v>
      </c>
      <c r="ABC34" s="5">
        <v>0</v>
      </c>
      <c r="ABD34" s="5">
        <v>0</v>
      </c>
      <c r="ABE34" s="5">
        <v>0</v>
      </c>
      <c r="ABF34" s="5">
        <f t="shared" si="107"/>
        <v>0</v>
      </c>
      <c r="ABG34" s="9"/>
      <c r="ABH34" s="1">
        <v>28</v>
      </c>
      <c r="ABI34" s="2" t="s">
        <v>31</v>
      </c>
      <c r="ABJ34" s="5">
        <v>0</v>
      </c>
      <c r="ABK34" s="5">
        <v>0</v>
      </c>
      <c r="ABL34" s="5">
        <v>0</v>
      </c>
      <c r="ABM34" s="5">
        <f t="shared" si="108"/>
        <v>0</v>
      </c>
      <c r="ABN34" s="9"/>
      <c r="ABO34" s="1">
        <v>28</v>
      </c>
      <c r="ABP34" s="2" t="s">
        <v>31</v>
      </c>
      <c r="ABQ34" s="5">
        <v>0</v>
      </c>
      <c r="ABR34" s="5">
        <v>0</v>
      </c>
      <c r="ABS34" s="5">
        <v>0</v>
      </c>
      <c r="ABT34" s="5">
        <f t="shared" si="109"/>
        <v>0</v>
      </c>
      <c r="ABU34" s="9"/>
      <c r="ABV34" s="1">
        <v>28</v>
      </c>
      <c r="ABW34" s="2" t="s">
        <v>31</v>
      </c>
      <c r="ABX34" s="5">
        <v>0</v>
      </c>
      <c r="ABY34" s="5">
        <f t="shared" si="0"/>
        <v>7800606.5346960733</v>
      </c>
      <c r="ABZ34" s="5">
        <f t="shared" si="1"/>
        <v>0</v>
      </c>
      <c r="ACA34" s="5">
        <f t="shared" si="2"/>
        <v>7800606.5346960733</v>
      </c>
      <c r="ACB34" s="9"/>
    </row>
    <row r="35" spans="1:756" ht="16.5" hidden="1">
      <c r="A35" s="1">
        <v>29</v>
      </c>
      <c r="B35" s="2" t="s">
        <v>32</v>
      </c>
      <c r="C35" s="5">
        <v>0</v>
      </c>
      <c r="D35" s="5">
        <v>0</v>
      </c>
      <c r="E35" s="5">
        <v>0</v>
      </c>
      <c r="F35" s="5">
        <f t="shared" si="3"/>
        <v>0</v>
      </c>
      <c r="G35" s="9"/>
      <c r="H35" s="1">
        <v>29</v>
      </c>
      <c r="I35" s="2" t="s">
        <v>32</v>
      </c>
      <c r="J35" s="5">
        <v>2</v>
      </c>
      <c r="K35" s="5">
        <v>1039104</v>
      </c>
      <c r="L35" s="5">
        <v>0</v>
      </c>
      <c r="M35" s="5">
        <f t="shared" si="4"/>
        <v>1039104</v>
      </c>
      <c r="N35" s="9"/>
      <c r="O35" s="1">
        <v>29</v>
      </c>
      <c r="P35" s="2" t="s">
        <v>32</v>
      </c>
      <c r="Q35" s="5">
        <v>6</v>
      </c>
      <c r="R35" s="5">
        <v>1053564</v>
      </c>
      <c r="S35" s="5">
        <v>0</v>
      </c>
      <c r="T35" s="5">
        <f t="shared" si="5"/>
        <v>1053564</v>
      </c>
      <c r="U35" s="9"/>
      <c r="V35" s="1">
        <v>29</v>
      </c>
      <c r="W35" s="2" t="s">
        <v>32</v>
      </c>
      <c r="X35" s="5">
        <v>1</v>
      </c>
      <c r="Y35" s="5">
        <v>14100</v>
      </c>
      <c r="Z35" s="5">
        <v>0</v>
      </c>
      <c r="AA35" s="5">
        <f t="shared" si="6"/>
        <v>14100</v>
      </c>
      <c r="AB35" s="9"/>
      <c r="AC35" s="1">
        <v>29</v>
      </c>
      <c r="AD35" s="2" t="s">
        <v>32</v>
      </c>
      <c r="AE35" s="5">
        <v>0</v>
      </c>
      <c r="AF35" s="5">
        <v>0</v>
      </c>
      <c r="AG35" s="5">
        <v>0</v>
      </c>
      <c r="AH35" s="5">
        <f t="shared" si="7"/>
        <v>0</v>
      </c>
      <c r="AI35" s="9"/>
      <c r="AJ35" s="1">
        <v>29</v>
      </c>
      <c r="AK35" s="2" t="s">
        <v>32</v>
      </c>
      <c r="AL35" s="5"/>
      <c r="AM35" s="5">
        <v>0</v>
      </c>
      <c r="AN35" s="5">
        <v>0</v>
      </c>
      <c r="AO35" s="5">
        <f t="shared" si="8"/>
        <v>0</v>
      </c>
      <c r="AP35" s="9"/>
      <c r="AQ35" s="1">
        <v>29</v>
      </c>
      <c r="AR35" s="2" t="s">
        <v>32</v>
      </c>
      <c r="AS35" s="5">
        <v>0</v>
      </c>
      <c r="AT35" s="5">
        <v>0</v>
      </c>
      <c r="AU35" s="5">
        <v>0</v>
      </c>
      <c r="AV35" s="5">
        <f t="shared" si="9"/>
        <v>0</v>
      </c>
      <c r="AW35" s="9"/>
      <c r="AX35" s="1">
        <v>29</v>
      </c>
      <c r="AY35" s="2" t="s">
        <v>32</v>
      </c>
      <c r="AZ35" s="5">
        <v>4</v>
      </c>
      <c r="BA35" s="5">
        <v>795600</v>
      </c>
      <c r="BB35" s="5">
        <v>0</v>
      </c>
      <c r="BC35" s="5">
        <f t="shared" si="10"/>
        <v>795600</v>
      </c>
      <c r="BD35" s="9"/>
      <c r="BE35" s="1">
        <v>29</v>
      </c>
      <c r="BF35" s="2" t="s">
        <v>32</v>
      </c>
      <c r="BG35" s="5">
        <v>0</v>
      </c>
      <c r="BH35" s="5">
        <v>0</v>
      </c>
      <c r="BI35" s="5">
        <v>0</v>
      </c>
      <c r="BJ35" s="5">
        <f t="shared" si="11"/>
        <v>0</v>
      </c>
      <c r="BK35" s="9"/>
      <c r="BL35" s="1">
        <v>29</v>
      </c>
      <c r="BM35" s="2" t="s">
        <v>32</v>
      </c>
      <c r="BN35" s="5">
        <v>0</v>
      </c>
      <c r="BO35" s="5">
        <v>0</v>
      </c>
      <c r="BP35" s="5">
        <v>0</v>
      </c>
      <c r="BQ35" s="5">
        <f t="shared" si="12"/>
        <v>0</v>
      </c>
      <c r="BR35" s="9"/>
      <c r="BS35" s="1">
        <v>29</v>
      </c>
      <c r="BT35" s="2" t="s">
        <v>32</v>
      </c>
      <c r="BU35" s="5">
        <v>0</v>
      </c>
      <c r="BV35" s="5">
        <v>0</v>
      </c>
      <c r="BW35" s="5">
        <v>0</v>
      </c>
      <c r="BX35" s="5">
        <f t="shared" si="13"/>
        <v>0</v>
      </c>
      <c r="BY35" s="9"/>
      <c r="BZ35" s="1">
        <v>29</v>
      </c>
      <c r="CA35" s="2" t="s">
        <v>32</v>
      </c>
      <c r="CB35" s="5">
        <v>0</v>
      </c>
      <c r="CC35" s="5">
        <v>0</v>
      </c>
      <c r="CD35" s="5">
        <v>0</v>
      </c>
      <c r="CE35" s="5">
        <f t="shared" si="14"/>
        <v>0</v>
      </c>
      <c r="CF35" s="9"/>
      <c r="CG35" s="1">
        <v>29</v>
      </c>
      <c r="CH35" s="2" t="s">
        <v>32</v>
      </c>
      <c r="CI35" s="5">
        <v>0</v>
      </c>
      <c r="CJ35" s="5">
        <v>0</v>
      </c>
      <c r="CK35" s="5">
        <v>0</v>
      </c>
      <c r="CL35" s="5">
        <f t="shared" si="15"/>
        <v>0</v>
      </c>
      <c r="CM35" s="9"/>
      <c r="CN35" s="1">
        <v>29</v>
      </c>
      <c r="CO35" s="2" t="s">
        <v>32</v>
      </c>
      <c r="CP35" s="5">
        <v>0</v>
      </c>
      <c r="CQ35" s="5">
        <v>0</v>
      </c>
      <c r="CR35" s="5">
        <v>0</v>
      </c>
      <c r="CS35" s="5">
        <f t="shared" si="16"/>
        <v>0</v>
      </c>
      <c r="CT35" s="9"/>
      <c r="CU35" s="1">
        <v>29</v>
      </c>
      <c r="CV35" s="2" t="s">
        <v>32</v>
      </c>
      <c r="CW35" s="5">
        <v>0</v>
      </c>
      <c r="CX35" s="5">
        <v>0</v>
      </c>
      <c r="CY35" s="5">
        <v>0</v>
      </c>
      <c r="CZ35" s="5">
        <f t="shared" si="17"/>
        <v>0</v>
      </c>
      <c r="DA35" s="9"/>
      <c r="DB35" s="1">
        <v>29</v>
      </c>
      <c r="DC35" s="2" t="s">
        <v>32</v>
      </c>
      <c r="DD35" s="5">
        <v>8</v>
      </c>
      <c r="DE35" s="5">
        <v>589200</v>
      </c>
      <c r="DF35" s="5">
        <v>0</v>
      </c>
      <c r="DG35" s="5">
        <f t="shared" si="18"/>
        <v>589200</v>
      </c>
      <c r="DH35" s="9"/>
      <c r="DI35" s="1">
        <v>29</v>
      </c>
      <c r="DJ35" s="2" t="s">
        <v>32</v>
      </c>
      <c r="DK35" s="5">
        <v>0</v>
      </c>
      <c r="DL35" s="5">
        <v>0</v>
      </c>
      <c r="DM35" s="5">
        <v>0</v>
      </c>
      <c r="DN35" s="5">
        <f t="shared" si="19"/>
        <v>0</v>
      </c>
      <c r="DO35" s="9"/>
      <c r="DP35" s="1">
        <v>29</v>
      </c>
      <c r="DQ35" s="2" t="s">
        <v>32</v>
      </c>
      <c r="DR35" s="5">
        <v>1</v>
      </c>
      <c r="DS35" s="5">
        <v>23600</v>
      </c>
      <c r="DT35" s="5">
        <v>0</v>
      </c>
      <c r="DU35" s="5">
        <f t="shared" si="20"/>
        <v>23600</v>
      </c>
      <c r="DV35" s="9"/>
      <c r="DW35" s="1">
        <v>29</v>
      </c>
      <c r="DX35" s="2" t="s">
        <v>32</v>
      </c>
      <c r="DY35" s="5">
        <v>1</v>
      </c>
      <c r="DZ35" s="5">
        <v>192500</v>
      </c>
      <c r="EA35" s="5">
        <v>0</v>
      </c>
      <c r="EB35" s="5">
        <f t="shared" si="21"/>
        <v>192500</v>
      </c>
      <c r="EC35" s="9"/>
      <c r="ED35" s="1">
        <v>29</v>
      </c>
      <c r="EE35" s="2" t="s">
        <v>32</v>
      </c>
      <c r="EF35" s="5">
        <v>1949</v>
      </c>
      <c r="EG35" s="5">
        <v>71975</v>
      </c>
      <c r="EH35" s="5">
        <v>0</v>
      </c>
      <c r="EI35" s="5">
        <f t="shared" si="22"/>
        <v>71975</v>
      </c>
      <c r="EJ35" s="9"/>
      <c r="EK35" s="1">
        <v>29</v>
      </c>
      <c r="EL35" s="2" t="s">
        <v>32</v>
      </c>
      <c r="EM35" s="5">
        <v>11</v>
      </c>
      <c r="EN35" s="5">
        <v>75000</v>
      </c>
      <c r="EO35" s="5">
        <v>0</v>
      </c>
      <c r="EP35" s="5">
        <f t="shared" si="23"/>
        <v>75000</v>
      </c>
      <c r="EQ35" s="9"/>
      <c r="ER35" s="1">
        <v>29</v>
      </c>
      <c r="ES35" s="2" t="s">
        <v>32</v>
      </c>
      <c r="ET35" s="5">
        <v>11</v>
      </c>
      <c r="EU35" s="5">
        <v>50000</v>
      </c>
      <c r="EV35" s="5">
        <v>0</v>
      </c>
      <c r="EW35" s="5">
        <f t="shared" si="24"/>
        <v>50000</v>
      </c>
      <c r="EX35" s="9"/>
      <c r="EY35" s="1">
        <v>29</v>
      </c>
      <c r="EZ35" s="2" t="s">
        <v>32</v>
      </c>
      <c r="FA35" s="5">
        <v>0</v>
      </c>
      <c r="FB35" s="5">
        <v>0</v>
      </c>
      <c r="FC35" s="5">
        <v>0</v>
      </c>
      <c r="FD35" s="5">
        <f t="shared" si="25"/>
        <v>0</v>
      </c>
      <c r="FE35" s="9"/>
      <c r="FF35" s="1">
        <v>29</v>
      </c>
      <c r="FG35" s="2" t="s">
        <v>32</v>
      </c>
      <c r="FH35" s="5">
        <v>0</v>
      </c>
      <c r="FI35" s="5">
        <v>0</v>
      </c>
      <c r="FJ35" s="5">
        <v>0</v>
      </c>
      <c r="FK35" s="5">
        <f t="shared" si="26"/>
        <v>0</v>
      </c>
      <c r="FL35" s="9"/>
      <c r="FM35" s="1">
        <v>29</v>
      </c>
      <c r="FN35" s="2" t="s">
        <v>32</v>
      </c>
      <c r="FO35" s="5">
        <v>0</v>
      </c>
      <c r="FP35" s="5">
        <v>0</v>
      </c>
      <c r="FQ35" s="5">
        <v>0</v>
      </c>
      <c r="FR35" s="5">
        <f t="shared" si="27"/>
        <v>0</v>
      </c>
      <c r="FS35" s="9"/>
      <c r="FT35" s="1">
        <v>29</v>
      </c>
      <c r="FU35" s="2" t="s">
        <v>32</v>
      </c>
      <c r="FV35" s="5">
        <v>0</v>
      </c>
      <c r="FW35" s="5">
        <v>0</v>
      </c>
      <c r="FX35" s="5">
        <v>0</v>
      </c>
      <c r="FY35" s="5">
        <f t="shared" si="28"/>
        <v>0</v>
      </c>
      <c r="FZ35" s="9"/>
      <c r="GA35" s="1">
        <v>29</v>
      </c>
      <c r="GB35" s="2" t="s">
        <v>32</v>
      </c>
      <c r="GC35" s="5">
        <v>1</v>
      </c>
      <c r="GD35" s="5">
        <v>90200</v>
      </c>
      <c r="GE35" s="5">
        <v>0</v>
      </c>
      <c r="GF35" s="5">
        <f t="shared" si="29"/>
        <v>90200</v>
      </c>
      <c r="GG35" s="9"/>
      <c r="GH35" s="1">
        <v>29</v>
      </c>
      <c r="GI35" s="2" t="s">
        <v>32</v>
      </c>
      <c r="GJ35" s="5">
        <v>1</v>
      </c>
      <c r="GK35" s="5">
        <v>68100</v>
      </c>
      <c r="GL35" s="5">
        <v>0</v>
      </c>
      <c r="GM35" s="5">
        <f t="shared" si="30"/>
        <v>68100</v>
      </c>
      <c r="GN35" s="9"/>
      <c r="GO35" s="1">
        <v>29</v>
      </c>
      <c r="GP35" s="2" t="s">
        <v>32</v>
      </c>
      <c r="GQ35" s="5">
        <v>0</v>
      </c>
      <c r="GR35" s="5">
        <v>0</v>
      </c>
      <c r="GS35" s="5">
        <v>0</v>
      </c>
      <c r="GT35" s="5">
        <f t="shared" si="31"/>
        <v>0</v>
      </c>
      <c r="GU35" s="9"/>
      <c r="GV35" s="1">
        <v>29</v>
      </c>
      <c r="GW35" s="2" t="s">
        <v>32</v>
      </c>
      <c r="GX35" s="5">
        <v>0</v>
      </c>
      <c r="GY35" s="5">
        <v>0</v>
      </c>
      <c r="GZ35" s="5">
        <v>0</v>
      </c>
      <c r="HA35" s="5">
        <f t="shared" si="32"/>
        <v>0</v>
      </c>
      <c r="HB35" s="9"/>
      <c r="HC35" s="1">
        <v>29</v>
      </c>
      <c r="HD35" s="2" t="s">
        <v>32</v>
      </c>
      <c r="HE35" s="5">
        <v>1</v>
      </c>
      <c r="HF35" s="5">
        <v>139900</v>
      </c>
      <c r="HG35" s="5">
        <v>0</v>
      </c>
      <c r="HH35" s="5">
        <f t="shared" si="33"/>
        <v>139900</v>
      </c>
      <c r="HI35" s="9"/>
      <c r="HJ35" s="1">
        <v>29</v>
      </c>
      <c r="HK35" s="2" t="s">
        <v>32</v>
      </c>
      <c r="HL35" s="5">
        <v>0</v>
      </c>
      <c r="HM35" s="5">
        <v>232350</v>
      </c>
      <c r="HN35" s="5">
        <v>0</v>
      </c>
      <c r="HO35" s="5">
        <f t="shared" si="34"/>
        <v>232350</v>
      </c>
      <c r="HP35" s="9"/>
      <c r="HQ35" s="1">
        <v>29</v>
      </c>
      <c r="HR35" s="2" t="s">
        <v>32</v>
      </c>
      <c r="HS35" s="5">
        <v>0</v>
      </c>
      <c r="HT35" s="5">
        <v>0</v>
      </c>
      <c r="HU35" s="5">
        <v>0</v>
      </c>
      <c r="HV35" s="5">
        <f t="shared" si="35"/>
        <v>0</v>
      </c>
      <c r="HW35" s="9"/>
      <c r="HX35" s="1">
        <v>29</v>
      </c>
      <c r="HY35" s="2" t="s">
        <v>32</v>
      </c>
      <c r="HZ35" s="5">
        <v>1</v>
      </c>
      <c r="IA35" s="5">
        <v>10000</v>
      </c>
      <c r="IB35" s="5">
        <v>0</v>
      </c>
      <c r="IC35" s="5">
        <f t="shared" si="36"/>
        <v>10000</v>
      </c>
      <c r="ID35" s="9"/>
      <c r="IE35" s="1">
        <v>29</v>
      </c>
      <c r="IF35" s="2" t="s">
        <v>32</v>
      </c>
      <c r="IG35" s="5">
        <v>0</v>
      </c>
      <c r="IH35" s="5">
        <v>37500</v>
      </c>
      <c r="II35" s="5">
        <v>0</v>
      </c>
      <c r="IJ35" s="5">
        <f t="shared" si="37"/>
        <v>37500</v>
      </c>
      <c r="IK35" s="9"/>
      <c r="IL35" s="1">
        <v>29</v>
      </c>
      <c r="IM35" s="2" t="s">
        <v>32</v>
      </c>
      <c r="IN35" s="5">
        <v>10</v>
      </c>
      <c r="IO35" s="5">
        <v>100000</v>
      </c>
      <c r="IP35" s="5">
        <v>0</v>
      </c>
      <c r="IQ35" s="5">
        <f t="shared" si="38"/>
        <v>100000</v>
      </c>
      <c r="IR35" s="9"/>
      <c r="IS35" s="1">
        <v>29</v>
      </c>
      <c r="IT35" s="2" t="s">
        <v>32</v>
      </c>
      <c r="IU35" s="5">
        <v>1</v>
      </c>
      <c r="IV35" s="5">
        <v>20000</v>
      </c>
      <c r="IW35" s="5">
        <v>0</v>
      </c>
      <c r="IX35" s="5">
        <f t="shared" si="39"/>
        <v>20000</v>
      </c>
      <c r="IY35" s="9"/>
      <c r="IZ35" s="1">
        <v>29</v>
      </c>
      <c r="JA35" s="2" t="s">
        <v>32</v>
      </c>
      <c r="JB35" s="5">
        <v>0</v>
      </c>
      <c r="JC35" s="5">
        <v>0</v>
      </c>
      <c r="JD35" s="5">
        <v>0</v>
      </c>
      <c r="JE35" s="5">
        <f t="shared" si="40"/>
        <v>0</v>
      </c>
      <c r="JF35" s="9"/>
      <c r="JG35" s="1">
        <v>29</v>
      </c>
      <c r="JH35" s="2" t="s">
        <v>32</v>
      </c>
      <c r="JI35" s="5">
        <v>0</v>
      </c>
      <c r="JJ35" s="5">
        <v>0</v>
      </c>
      <c r="JK35" s="5">
        <v>0</v>
      </c>
      <c r="JL35" s="5">
        <f t="shared" si="41"/>
        <v>0</v>
      </c>
      <c r="JM35" s="9"/>
      <c r="JN35" s="1">
        <v>29</v>
      </c>
      <c r="JO35" s="2" t="s">
        <v>32</v>
      </c>
      <c r="JP35" s="5">
        <v>0</v>
      </c>
      <c r="JQ35" s="5">
        <v>0</v>
      </c>
      <c r="JR35" s="5">
        <v>0</v>
      </c>
      <c r="JS35" s="5">
        <f t="shared" si="42"/>
        <v>0</v>
      </c>
      <c r="JT35" s="9"/>
      <c r="JU35" s="1">
        <v>29</v>
      </c>
      <c r="JV35" s="2" t="s">
        <v>32</v>
      </c>
      <c r="JW35" s="5">
        <v>0</v>
      </c>
      <c r="JX35" s="5">
        <v>0</v>
      </c>
      <c r="JY35" s="5">
        <v>0</v>
      </c>
      <c r="JZ35" s="5">
        <f t="shared" si="43"/>
        <v>0</v>
      </c>
      <c r="KA35" s="9"/>
      <c r="KB35" s="1">
        <v>29</v>
      </c>
      <c r="KC35" s="2" t="s">
        <v>32</v>
      </c>
      <c r="KD35" s="5">
        <v>0</v>
      </c>
      <c r="KE35" s="5">
        <v>0</v>
      </c>
      <c r="KF35" s="5">
        <v>0</v>
      </c>
      <c r="KG35" s="5">
        <f t="shared" si="44"/>
        <v>0</v>
      </c>
      <c r="KH35" s="9"/>
      <c r="KI35" s="1">
        <v>29</v>
      </c>
      <c r="KJ35" s="2" t="s">
        <v>32</v>
      </c>
      <c r="KK35" s="5">
        <v>0</v>
      </c>
      <c r="KL35" s="5">
        <v>0</v>
      </c>
      <c r="KM35" s="5">
        <v>0</v>
      </c>
      <c r="KN35" s="5">
        <f t="shared" si="45"/>
        <v>0</v>
      </c>
      <c r="KO35" s="9"/>
      <c r="KP35" s="1">
        <v>29</v>
      </c>
      <c r="KQ35" s="2" t="s">
        <v>32</v>
      </c>
      <c r="KR35" s="5">
        <v>1</v>
      </c>
      <c r="KS35" s="5">
        <v>32500</v>
      </c>
      <c r="KT35" s="5">
        <v>0</v>
      </c>
      <c r="KU35" s="5">
        <f t="shared" si="46"/>
        <v>32500</v>
      </c>
      <c r="KV35" s="9"/>
      <c r="KW35" s="1">
        <v>29</v>
      </c>
      <c r="KX35" s="2" t="s">
        <v>32</v>
      </c>
      <c r="KY35" s="5">
        <v>1</v>
      </c>
      <c r="KZ35" s="5">
        <v>32500</v>
      </c>
      <c r="LA35" s="5">
        <v>0</v>
      </c>
      <c r="LB35" s="5">
        <f t="shared" si="47"/>
        <v>32500</v>
      </c>
      <c r="LC35" s="9"/>
      <c r="LD35" s="1">
        <v>29</v>
      </c>
      <c r="LE35" s="2" t="s">
        <v>32</v>
      </c>
      <c r="LF35" s="5">
        <v>2</v>
      </c>
      <c r="LG35" s="5">
        <v>270000</v>
      </c>
      <c r="LH35" s="5">
        <v>0</v>
      </c>
      <c r="LI35" s="5">
        <f t="shared" si="48"/>
        <v>270000</v>
      </c>
      <c r="LJ35" s="9"/>
      <c r="LK35" s="1">
        <v>29</v>
      </c>
      <c r="LL35" s="2" t="s">
        <v>32</v>
      </c>
      <c r="LM35" s="5">
        <v>1</v>
      </c>
      <c r="LN35" s="5">
        <v>38500</v>
      </c>
      <c r="LO35" s="5">
        <v>0</v>
      </c>
      <c r="LP35" s="5">
        <f t="shared" si="49"/>
        <v>38500</v>
      </c>
      <c r="LQ35" s="9"/>
      <c r="LR35" s="1">
        <v>29</v>
      </c>
      <c r="LS35" s="2" t="s">
        <v>32</v>
      </c>
      <c r="LT35" s="5">
        <v>2</v>
      </c>
      <c r="LU35" s="5">
        <v>20000</v>
      </c>
      <c r="LV35" s="5">
        <v>0</v>
      </c>
      <c r="LW35" s="5">
        <f t="shared" si="50"/>
        <v>20000</v>
      </c>
      <c r="LX35" s="9"/>
      <c r="LY35" s="1">
        <v>29</v>
      </c>
      <c r="LZ35" s="2" t="s">
        <v>32</v>
      </c>
      <c r="MA35" s="5">
        <v>0</v>
      </c>
      <c r="MB35" s="5">
        <v>0</v>
      </c>
      <c r="MC35" s="5">
        <v>0</v>
      </c>
      <c r="MD35" s="5">
        <f t="shared" si="51"/>
        <v>0</v>
      </c>
      <c r="ME35" s="9"/>
      <c r="MF35" s="1">
        <v>29</v>
      </c>
      <c r="MG35" s="2" t="s">
        <v>32</v>
      </c>
      <c r="MH35" s="5">
        <v>0</v>
      </c>
      <c r="MI35" s="5">
        <v>0</v>
      </c>
      <c r="MJ35" s="5">
        <v>0</v>
      </c>
      <c r="MK35" s="5">
        <f t="shared" si="52"/>
        <v>0</v>
      </c>
      <c r="ML35" s="9"/>
      <c r="MM35" s="1">
        <v>29</v>
      </c>
      <c r="MN35" s="2" t="s">
        <v>32</v>
      </c>
      <c r="MO35" s="5">
        <v>0</v>
      </c>
      <c r="MP35" s="5">
        <v>0</v>
      </c>
      <c r="MQ35" s="5">
        <v>0</v>
      </c>
      <c r="MR35" s="5">
        <f t="shared" si="53"/>
        <v>0</v>
      </c>
      <c r="MS35" s="9"/>
      <c r="MT35" s="1">
        <v>29</v>
      </c>
      <c r="MU35" s="2" t="s">
        <v>32</v>
      </c>
      <c r="MV35" s="5">
        <v>37</v>
      </c>
      <c r="MW35" s="5">
        <v>1857400</v>
      </c>
      <c r="MX35" s="5">
        <v>0</v>
      </c>
      <c r="MY35" s="5">
        <f t="shared" si="54"/>
        <v>1857400</v>
      </c>
      <c r="MZ35" s="9"/>
      <c r="NA35" s="1">
        <v>29</v>
      </c>
      <c r="NB35" s="2" t="s">
        <v>32</v>
      </c>
      <c r="NC35" s="5">
        <v>4</v>
      </c>
      <c r="ND35" s="5">
        <v>23750</v>
      </c>
      <c r="NE35" s="5">
        <v>0</v>
      </c>
      <c r="NF35" s="5">
        <f t="shared" si="55"/>
        <v>23750</v>
      </c>
      <c r="NG35" s="9"/>
      <c r="NH35" s="1">
        <v>29</v>
      </c>
      <c r="NI35" s="2" t="s">
        <v>32</v>
      </c>
      <c r="NJ35" s="5">
        <v>65</v>
      </c>
      <c r="NK35" s="5">
        <v>104020.97902097915</v>
      </c>
      <c r="NL35" s="5">
        <v>0</v>
      </c>
      <c r="NM35" s="5">
        <f t="shared" si="56"/>
        <v>104020.97902097915</v>
      </c>
      <c r="NN35" s="9"/>
      <c r="NO35" s="1">
        <v>29</v>
      </c>
      <c r="NP35" s="2" t="s">
        <v>32</v>
      </c>
      <c r="NQ35" s="5">
        <v>2</v>
      </c>
      <c r="NR35" s="5">
        <v>60100</v>
      </c>
      <c r="NS35" s="5">
        <v>0</v>
      </c>
      <c r="NT35" s="5">
        <f t="shared" si="57"/>
        <v>60100</v>
      </c>
      <c r="NU35" s="9"/>
      <c r="NV35" s="1">
        <v>29</v>
      </c>
      <c r="NW35" s="2" t="s">
        <v>32</v>
      </c>
      <c r="NX35" s="5">
        <v>0</v>
      </c>
      <c r="NY35" s="5">
        <v>0</v>
      </c>
      <c r="NZ35" s="5">
        <v>0</v>
      </c>
      <c r="OA35" s="5">
        <f t="shared" si="58"/>
        <v>0</v>
      </c>
      <c r="OB35" s="9"/>
      <c r="OC35" s="1">
        <v>29</v>
      </c>
      <c r="OD35" s="2" t="s">
        <v>32</v>
      </c>
      <c r="OE35" s="5">
        <v>1</v>
      </c>
      <c r="OF35" s="5">
        <v>12500</v>
      </c>
      <c r="OG35" s="5">
        <v>0</v>
      </c>
      <c r="OH35" s="5">
        <f t="shared" si="59"/>
        <v>12500</v>
      </c>
      <c r="OI35" s="9"/>
      <c r="OJ35" s="1">
        <v>29</v>
      </c>
      <c r="OK35" s="2" t="s">
        <v>32</v>
      </c>
      <c r="OL35" s="5">
        <v>9.7666666666666675</v>
      </c>
      <c r="OM35" s="5">
        <v>89250</v>
      </c>
      <c r="ON35" s="5">
        <v>0</v>
      </c>
      <c r="OO35" s="5">
        <f t="shared" si="60"/>
        <v>89250</v>
      </c>
      <c r="OP35" s="9"/>
      <c r="OQ35" s="1">
        <v>29</v>
      </c>
      <c r="OR35" s="2" t="s">
        <v>32</v>
      </c>
      <c r="OS35" s="5">
        <v>0</v>
      </c>
      <c r="OT35" s="5">
        <v>0</v>
      </c>
      <c r="OU35" s="5">
        <v>0</v>
      </c>
      <c r="OV35" s="5">
        <f t="shared" si="61"/>
        <v>0</v>
      </c>
      <c r="OW35" s="9"/>
      <c r="OX35" s="1">
        <v>29</v>
      </c>
      <c r="OY35" s="2" t="s">
        <v>32</v>
      </c>
      <c r="OZ35" s="5">
        <v>0</v>
      </c>
      <c r="PA35" s="5">
        <v>0</v>
      </c>
      <c r="PB35" s="5">
        <v>0</v>
      </c>
      <c r="PC35" s="5">
        <f t="shared" si="62"/>
        <v>0</v>
      </c>
      <c r="PD35" s="9"/>
      <c r="PE35" s="1">
        <v>29</v>
      </c>
      <c r="PF35" s="2" t="s">
        <v>32</v>
      </c>
      <c r="PG35" s="5">
        <v>0</v>
      </c>
      <c r="PH35" s="5">
        <v>0</v>
      </c>
      <c r="PI35" s="5">
        <v>0</v>
      </c>
      <c r="PJ35" s="5">
        <f t="shared" si="63"/>
        <v>0</v>
      </c>
      <c r="PK35" s="9"/>
      <c r="PL35" s="1">
        <v>29</v>
      </c>
      <c r="PM35" s="2" t="s">
        <v>32</v>
      </c>
      <c r="PN35" s="5">
        <v>0</v>
      </c>
      <c r="PO35" s="5">
        <v>183018</v>
      </c>
      <c r="PP35" s="5">
        <v>0</v>
      </c>
      <c r="PQ35" s="5">
        <f t="shared" si="64"/>
        <v>183018</v>
      </c>
      <c r="PR35" s="9"/>
      <c r="PS35" s="1">
        <v>29</v>
      </c>
      <c r="PT35" s="2" t="s">
        <v>32</v>
      </c>
      <c r="PU35" s="5">
        <v>1</v>
      </c>
      <c r="PV35" s="5">
        <v>7200</v>
      </c>
      <c r="PW35" s="5">
        <v>0</v>
      </c>
      <c r="PX35" s="5">
        <f t="shared" si="65"/>
        <v>7200</v>
      </c>
      <c r="PY35" s="9"/>
      <c r="PZ35" s="1">
        <v>29</v>
      </c>
      <c r="QA35" s="2" t="s">
        <v>32</v>
      </c>
      <c r="QB35" s="5">
        <v>0</v>
      </c>
      <c r="QC35" s="5">
        <v>0</v>
      </c>
      <c r="QD35" s="5">
        <v>0</v>
      </c>
      <c r="QE35" s="5">
        <f t="shared" si="66"/>
        <v>0</v>
      </c>
      <c r="QF35" s="9"/>
      <c r="QG35" s="1">
        <v>29</v>
      </c>
      <c r="QH35" s="2" t="s">
        <v>32</v>
      </c>
      <c r="QI35" s="5">
        <v>1</v>
      </c>
      <c r="QJ35" s="5">
        <v>5000</v>
      </c>
      <c r="QK35" s="5">
        <v>0</v>
      </c>
      <c r="QL35" s="5">
        <f t="shared" si="67"/>
        <v>5000</v>
      </c>
      <c r="QM35" s="9"/>
      <c r="QN35" s="1">
        <v>29</v>
      </c>
      <c r="QO35" s="2" t="s">
        <v>32</v>
      </c>
      <c r="QP35" s="5">
        <v>0</v>
      </c>
      <c r="QQ35" s="5">
        <v>0</v>
      </c>
      <c r="QR35" s="5">
        <v>0</v>
      </c>
      <c r="QS35" s="5">
        <f t="shared" si="68"/>
        <v>0</v>
      </c>
      <c r="QT35" s="9"/>
      <c r="QU35" s="1">
        <v>29</v>
      </c>
      <c r="QV35" s="2" t="s">
        <v>32</v>
      </c>
      <c r="QW35" s="5">
        <v>0</v>
      </c>
      <c r="QX35" s="5">
        <v>0</v>
      </c>
      <c r="QY35" s="5">
        <v>0</v>
      </c>
      <c r="QZ35" s="5">
        <f t="shared" si="69"/>
        <v>0</v>
      </c>
      <c r="RA35" s="9"/>
      <c r="RB35" s="1">
        <v>29</v>
      </c>
      <c r="RC35" s="2" t="s">
        <v>32</v>
      </c>
      <c r="RD35" s="5">
        <v>0</v>
      </c>
      <c r="RE35" s="5">
        <v>0</v>
      </c>
      <c r="RF35" s="5">
        <v>0</v>
      </c>
      <c r="RG35" s="5">
        <f t="shared" si="70"/>
        <v>0</v>
      </c>
      <c r="RH35" s="9"/>
      <c r="RI35" s="1">
        <v>29</v>
      </c>
      <c r="RJ35" s="2" t="s">
        <v>32</v>
      </c>
      <c r="RK35" s="5">
        <v>72</v>
      </c>
      <c r="RL35" s="5">
        <v>13104</v>
      </c>
      <c r="RM35" s="5">
        <v>0</v>
      </c>
      <c r="RN35" s="5">
        <f t="shared" si="71"/>
        <v>13104</v>
      </c>
      <c r="RO35" s="9"/>
      <c r="RP35" s="1">
        <v>29</v>
      </c>
      <c r="RQ35" s="2" t="s">
        <v>32</v>
      </c>
      <c r="RR35" s="5">
        <v>2</v>
      </c>
      <c r="RS35" s="5">
        <v>9900</v>
      </c>
      <c r="RT35" s="5">
        <v>0</v>
      </c>
      <c r="RU35" s="5">
        <f t="shared" si="72"/>
        <v>9900</v>
      </c>
      <c r="RV35" s="9"/>
      <c r="RW35" s="1">
        <v>29</v>
      </c>
      <c r="RX35" s="2" t="s">
        <v>32</v>
      </c>
      <c r="RY35" s="5">
        <v>0</v>
      </c>
      <c r="RZ35" s="5">
        <v>0</v>
      </c>
      <c r="SA35" s="5">
        <v>0</v>
      </c>
      <c r="SB35" s="5">
        <f t="shared" si="73"/>
        <v>0</v>
      </c>
      <c r="SC35" s="9"/>
      <c r="SD35" s="1">
        <v>29</v>
      </c>
      <c r="SE35" s="2" t="s">
        <v>32</v>
      </c>
      <c r="SF35" s="5">
        <v>0</v>
      </c>
      <c r="SG35" s="5">
        <v>90000</v>
      </c>
      <c r="SH35" s="5">
        <v>0</v>
      </c>
      <c r="SI35" s="5">
        <f t="shared" si="74"/>
        <v>90000</v>
      </c>
      <c r="SJ35" s="9"/>
      <c r="SK35" s="1">
        <v>29</v>
      </c>
      <c r="SL35" s="2" t="s">
        <v>32</v>
      </c>
      <c r="SM35" s="5">
        <v>0</v>
      </c>
      <c r="SN35" s="5">
        <v>0</v>
      </c>
      <c r="SO35" s="5">
        <v>0</v>
      </c>
      <c r="SP35" s="5">
        <f t="shared" si="75"/>
        <v>0</v>
      </c>
      <c r="SQ35" s="9"/>
      <c r="SR35" s="1">
        <v>29</v>
      </c>
      <c r="SS35" s="2" t="s">
        <v>32</v>
      </c>
      <c r="ST35" s="5">
        <v>0</v>
      </c>
      <c r="SU35" s="5">
        <v>0</v>
      </c>
      <c r="SV35" s="5">
        <v>0</v>
      </c>
      <c r="SW35" s="5">
        <f t="shared" si="76"/>
        <v>0</v>
      </c>
      <c r="SX35" s="9"/>
      <c r="SY35" s="1">
        <v>29</v>
      </c>
      <c r="SZ35" s="2" t="s">
        <v>32</v>
      </c>
      <c r="TA35" s="5">
        <v>0</v>
      </c>
      <c r="TB35" s="5">
        <v>0</v>
      </c>
      <c r="TC35" s="5">
        <v>0</v>
      </c>
      <c r="TD35" s="5">
        <f t="shared" si="77"/>
        <v>0</v>
      </c>
      <c r="TE35" s="9"/>
      <c r="TF35" s="1">
        <v>29</v>
      </c>
      <c r="TG35" s="2" t="s">
        <v>32</v>
      </c>
      <c r="TH35" s="5">
        <v>0</v>
      </c>
      <c r="TI35" s="5">
        <v>0</v>
      </c>
      <c r="TJ35" s="5">
        <v>0</v>
      </c>
      <c r="TK35" s="5">
        <f t="shared" si="78"/>
        <v>0</v>
      </c>
      <c r="TL35" s="9"/>
      <c r="TM35" s="1">
        <v>29</v>
      </c>
      <c r="TN35" s="2" t="s">
        <v>32</v>
      </c>
      <c r="TO35" s="5">
        <v>4</v>
      </c>
      <c r="TP35" s="5">
        <v>0</v>
      </c>
      <c r="TQ35" s="5">
        <v>140000</v>
      </c>
      <c r="TR35" s="5">
        <f t="shared" si="79"/>
        <v>140000</v>
      </c>
      <c r="TS35" s="9"/>
      <c r="TT35" s="1">
        <v>29</v>
      </c>
      <c r="TU35" s="2" t="s">
        <v>32</v>
      </c>
      <c r="TV35" s="5">
        <v>2</v>
      </c>
      <c r="TW35" s="5">
        <v>67800</v>
      </c>
      <c r="TX35" s="5">
        <v>0</v>
      </c>
      <c r="TY35" s="5">
        <f t="shared" si="80"/>
        <v>67800</v>
      </c>
      <c r="TZ35" s="9"/>
      <c r="UA35" s="1">
        <v>29</v>
      </c>
      <c r="UB35" s="2" t="s">
        <v>32</v>
      </c>
      <c r="UC35" s="5">
        <v>13</v>
      </c>
      <c r="UD35" s="5">
        <v>45500</v>
      </c>
      <c r="UE35" s="5">
        <v>0</v>
      </c>
      <c r="UF35" s="5">
        <f t="shared" si="81"/>
        <v>45500</v>
      </c>
      <c r="UG35" s="9"/>
      <c r="UH35" s="1">
        <v>29</v>
      </c>
      <c r="UI35" s="2" t="s">
        <v>32</v>
      </c>
      <c r="UJ35" s="5">
        <v>0</v>
      </c>
      <c r="UK35" s="5">
        <v>0</v>
      </c>
      <c r="UL35" s="5">
        <v>0</v>
      </c>
      <c r="UM35" s="5">
        <f t="shared" si="82"/>
        <v>0</v>
      </c>
      <c r="UN35" s="9"/>
      <c r="UO35" s="1">
        <v>29</v>
      </c>
      <c r="UP35" s="2" t="s">
        <v>32</v>
      </c>
      <c r="UQ35" s="5">
        <v>0</v>
      </c>
      <c r="UR35" s="5">
        <v>0</v>
      </c>
      <c r="US35" s="5">
        <v>0</v>
      </c>
      <c r="UT35" s="5">
        <f t="shared" si="83"/>
        <v>0</v>
      </c>
      <c r="UU35" s="9"/>
      <c r="UV35" s="1">
        <v>29</v>
      </c>
      <c r="UW35" s="2" t="s">
        <v>32</v>
      </c>
      <c r="UX35" s="5">
        <v>0</v>
      </c>
      <c r="UY35" s="5">
        <v>100000</v>
      </c>
      <c r="UZ35" s="5">
        <v>0</v>
      </c>
      <c r="VA35" s="5">
        <f t="shared" si="84"/>
        <v>100000</v>
      </c>
      <c r="VB35" s="9"/>
      <c r="VC35" s="1">
        <v>29</v>
      </c>
      <c r="VD35" s="2" t="s">
        <v>32</v>
      </c>
      <c r="VE35" s="5">
        <v>1</v>
      </c>
      <c r="VF35" s="5">
        <v>40000</v>
      </c>
      <c r="VG35" s="5">
        <v>0</v>
      </c>
      <c r="VH35" s="5">
        <f t="shared" si="85"/>
        <v>40000</v>
      </c>
      <c r="VI35" s="9"/>
      <c r="VJ35" s="1">
        <v>29</v>
      </c>
      <c r="VK35" s="2" t="s">
        <v>32</v>
      </c>
      <c r="VL35" s="5">
        <v>1</v>
      </c>
      <c r="VM35" s="5">
        <v>55000</v>
      </c>
      <c r="VN35" s="5">
        <v>0</v>
      </c>
      <c r="VO35" s="5">
        <f t="shared" si="86"/>
        <v>55000</v>
      </c>
      <c r="VP35" s="9"/>
      <c r="VQ35" s="1">
        <v>29</v>
      </c>
      <c r="VR35" s="2" t="s">
        <v>32</v>
      </c>
      <c r="VS35" s="5">
        <v>0</v>
      </c>
      <c r="VT35" s="5">
        <v>0</v>
      </c>
      <c r="VU35" s="5">
        <v>0</v>
      </c>
      <c r="VV35" s="5">
        <f t="shared" si="87"/>
        <v>0</v>
      </c>
      <c r="VW35" s="9"/>
      <c r="VX35" s="1">
        <v>29</v>
      </c>
      <c r="VY35" s="2" t="s">
        <v>32</v>
      </c>
      <c r="VZ35" s="5">
        <v>0</v>
      </c>
      <c r="WA35" s="5">
        <v>0</v>
      </c>
      <c r="WB35" s="5">
        <v>0</v>
      </c>
      <c r="WC35" s="5">
        <f t="shared" si="88"/>
        <v>0</v>
      </c>
      <c r="WD35" s="9"/>
      <c r="WE35" s="1">
        <v>29</v>
      </c>
      <c r="WF35" s="2" t="s">
        <v>32</v>
      </c>
      <c r="WG35" s="5">
        <v>0</v>
      </c>
      <c r="WH35" s="5">
        <v>0</v>
      </c>
      <c r="WI35" s="5">
        <v>0</v>
      </c>
      <c r="WJ35" s="5">
        <f t="shared" si="89"/>
        <v>0</v>
      </c>
      <c r="WK35" s="9"/>
      <c r="WL35" s="1">
        <v>29</v>
      </c>
      <c r="WM35" s="2" t="s">
        <v>32</v>
      </c>
      <c r="WN35" s="5">
        <v>1</v>
      </c>
      <c r="WO35" s="5">
        <v>50000</v>
      </c>
      <c r="WP35" s="5">
        <v>0</v>
      </c>
      <c r="WQ35" s="5">
        <f t="shared" si="90"/>
        <v>50000</v>
      </c>
      <c r="WR35" s="9"/>
      <c r="WS35" s="1">
        <v>29</v>
      </c>
      <c r="WT35" s="2" t="s">
        <v>32</v>
      </c>
      <c r="WU35" s="5">
        <v>0</v>
      </c>
      <c r="WV35" s="5">
        <v>0</v>
      </c>
      <c r="WW35" s="5">
        <v>0</v>
      </c>
      <c r="WX35" s="5">
        <f t="shared" si="91"/>
        <v>0</v>
      </c>
      <c r="WY35" s="9"/>
      <c r="WZ35" s="1">
        <v>29</v>
      </c>
      <c r="XA35" s="2" t="s">
        <v>32</v>
      </c>
      <c r="XB35" s="5">
        <v>0</v>
      </c>
      <c r="XC35" s="5">
        <v>0</v>
      </c>
      <c r="XD35" s="5">
        <v>0</v>
      </c>
      <c r="XE35" s="5">
        <f t="shared" si="92"/>
        <v>0</v>
      </c>
      <c r="XF35" s="9"/>
      <c r="XG35" s="1">
        <v>29</v>
      </c>
      <c r="XH35" s="2" t="s">
        <v>32</v>
      </c>
      <c r="XI35" s="5">
        <v>0</v>
      </c>
      <c r="XJ35" s="5">
        <v>0</v>
      </c>
      <c r="XK35" s="5">
        <v>0</v>
      </c>
      <c r="XL35" s="5">
        <f t="shared" si="93"/>
        <v>0</v>
      </c>
      <c r="XM35" s="9"/>
      <c r="XN35" s="1">
        <v>29</v>
      </c>
      <c r="XO35" s="2" t="s">
        <v>32</v>
      </c>
      <c r="XP35" s="5">
        <v>1</v>
      </c>
      <c r="XQ35" s="5">
        <v>25000</v>
      </c>
      <c r="XR35" s="5">
        <v>0</v>
      </c>
      <c r="XS35" s="5">
        <f t="shared" si="94"/>
        <v>25000</v>
      </c>
      <c r="XT35" s="9"/>
      <c r="XU35" s="1">
        <v>29</v>
      </c>
      <c r="XV35" s="2" t="s">
        <v>32</v>
      </c>
      <c r="XW35" s="5">
        <v>0</v>
      </c>
      <c r="XX35" s="5">
        <v>0</v>
      </c>
      <c r="XY35" s="5">
        <v>0</v>
      </c>
      <c r="XZ35" s="5">
        <f t="shared" si="95"/>
        <v>0</v>
      </c>
      <c r="YA35" s="9"/>
      <c r="YB35" s="1">
        <v>29</v>
      </c>
      <c r="YC35" s="2" t="s">
        <v>32</v>
      </c>
      <c r="YD35" s="5">
        <v>0</v>
      </c>
      <c r="YE35" s="5">
        <v>0</v>
      </c>
      <c r="YF35" s="5">
        <v>0</v>
      </c>
      <c r="YG35" s="5">
        <f t="shared" si="96"/>
        <v>0</v>
      </c>
      <c r="YH35" s="9"/>
      <c r="YI35" s="1">
        <v>29</v>
      </c>
      <c r="YJ35" s="2" t="s">
        <v>32</v>
      </c>
      <c r="YK35" s="5">
        <v>3335</v>
      </c>
      <c r="YL35" s="5">
        <v>166750</v>
      </c>
      <c r="YM35" s="5">
        <v>0</v>
      </c>
      <c r="YN35" s="5">
        <f t="shared" si="97"/>
        <v>166750</v>
      </c>
      <c r="YO35" s="9"/>
      <c r="YP35" s="1">
        <v>29</v>
      </c>
      <c r="YQ35" s="2" t="s">
        <v>32</v>
      </c>
      <c r="YR35" s="5">
        <v>0</v>
      </c>
      <c r="YS35" s="5">
        <v>0</v>
      </c>
      <c r="YT35" s="5">
        <v>0</v>
      </c>
      <c r="YU35" s="5">
        <f t="shared" si="98"/>
        <v>0</v>
      </c>
      <c r="YV35" s="9"/>
      <c r="YW35" s="1">
        <v>29</v>
      </c>
      <c r="YX35" s="2" t="s">
        <v>32</v>
      </c>
      <c r="YY35" s="5">
        <v>0</v>
      </c>
      <c r="YZ35" s="5">
        <v>0</v>
      </c>
      <c r="ZA35" s="5">
        <v>0</v>
      </c>
      <c r="ZB35" s="5">
        <f t="shared" si="99"/>
        <v>0</v>
      </c>
      <c r="ZC35" s="9"/>
      <c r="ZD35" s="1">
        <v>29</v>
      </c>
      <c r="ZE35" s="2" t="s">
        <v>32</v>
      </c>
      <c r="ZF35" s="5">
        <v>1</v>
      </c>
      <c r="ZG35" s="5">
        <v>40000</v>
      </c>
      <c r="ZH35" s="5">
        <v>0</v>
      </c>
      <c r="ZI35" s="5">
        <f t="shared" si="100"/>
        <v>40000</v>
      </c>
      <c r="ZJ35" s="9"/>
      <c r="ZK35" s="1">
        <v>29</v>
      </c>
      <c r="ZL35" s="2" t="s">
        <v>32</v>
      </c>
      <c r="ZM35" s="5">
        <v>0</v>
      </c>
      <c r="ZN35" s="5">
        <v>0</v>
      </c>
      <c r="ZO35" s="5">
        <v>0</v>
      </c>
      <c r="ZP35" s="5">
        <f t="shared" si="101"/>
        <v>0</v>
      </c>
      <c r="ZQ35" s="9"/>
      <c r="ZR35" s="1">
        <v>29</v>
      </c>
      <c r="ZS35" s="2" t="s">
        <v>32</v>
      </c>
      <c r="ZT35" s="5">
        <v>2</v>
      </c>
      <c r="ZU35" s="5">
        <v>22800</v>
      </c>
      <c r="ZV35" s="5">
        <v>0</v>
      </c>
      <c r="ZW35" s="5">
        <f t="shared" si="102"/>
        <v>22800</v>
      </c>
      <c r="ZX35" s="9"/>
      <c r="ZY35" s="1">
        <v>29</v>
      </c>
      <c r="ZZ35" s="2" t="s">
        <v>32</v>
      </c>
      <c r="AAA35" s="5">
        <v>10</v>
      </c>
      <c r="AAB35" s="5">
        <v>79390</v>
      </c>
      <c r="AAC35" s="5">
        <v>0</v>
      </c>
      <c r="AAD35" s="5">
        <f t="shared" si="103"/>
        <v>79390</v>
      </c>
      <c r="AAE35" s="9"/>
      <c r="AAF35" s="1">
        <v>29</v>
      </c>
      <c r="AAG35" s="2" t="s">
        <v>32</v>
      </c>
      <c r="AAH35" s="5">
        <v>0</v>
      </c>
      <c r="AAI35" s="5">
        <v>0</v>
      </c>
      <c r="AAJ35" s="5">
        <v>0</v>
      </c>
      <c r="AAK35" s="5">
        <f t="shared" si="104"/>
        <v>0</v>
      </c>
      <c r="AAL35" s="9"/>
      <c r="AAM35" s="1">
        <v>29</v>
      </c>
      <c r="AAN35" s="2" t="s">
        <v>32</v>
      </c>
      <c r="AAO35" s="5">
        <v>10</v>
      </c>
      <c r="AAP35" s="5">
        <v>180000</v>
      </c>
      <c r="AAQ35" s="5">
        <v>0</v>
      </c>
      <c r="AAR35" s="5">
        <f t="shared" si="105"/>
        <v>180000</v>
      </c>
      <c r="AAS35" s="9"/>
      <c r="AAT35" s="1">
        <v>29</v>
      </c>
      <c r="AAU35" s="2" t="s">
        <v>32</v>
      </c>
      <c r="AAV35" s="5">
        <v>0</v>
      </c>
      <c r="AAW35" s="5">
        <v>0</v>
      </c>
      <c r="AAX35" s="5">
        <v>0</v>
      </c>
      <c r="AAY35" s="5">
        <f t="shared" si="106"/>
        <v>0</v>
      </c>
      <c r="AAZ35" s="9"/>
      <c r="ABA35" s="1">
        <v>29</v>
      </c>
      <c r="ABB35" s="2" t="s">
        <v>32</v>
      </c>
      <c r="ABC35" s="5">
        <v>0</v>
      </c>
      <c r="ABD35" s="5">
        <v>0</v>
      </c>
      <c r="ABE35" s="5">
        <v>0</v>
      </c>
      <c r="ABF35" s="5">
        <f t="shared" si="107"/>
        <v>0</v>
      </c>
      <c r="ABG35" s="9"/>
      <c r="ABH35" s="1">
        <v>29</v>
      </c>
      <c r="ABI35" s="2" t="s">
        <v>32</v>
      </c>
      <c r="ABJ35" s="5">
        <v>0</v>
      </c>
      <c r="ABK35" s="5">
        <v>0</v>
      </c>
      <c r="ABL35" s="5">
        <v>0</v>
      </c>
      <c r="ABM35" s="5">
        <f t="shared" si="108"/>
        <v>0</v>
      </c>
      <c r="ABN35" s="9"/>
      <c r="ABO35" s="1">
        <v>29</v>
      </c>
      <c r="ABP35" s="2" t="s">
        <v>32</v>
      </c>
      <c r="ABQ35" s="5">
        <v>0</v>
      </c>
      <c r="ABR35" s="5">
        <v>0</v>
      </c>
      <c r="ABS35" s="5">
        <v>0</v>
      </c>
      <c r="ABT35" s="5">
        <f t="shared" si="109"/>
        <v>0</v>
      </c>
      <c r="ABU35" s="9"/>
      <c r="ABV35" s="1">
        <v>29</v>
      </c>
      <c r="ABW35" s="2" t="s">
        <v>32</v>
      </c>
      <c r="ABX35" s="5">
        <v>0</v>
      </c>
      <c r="ABY35" s="5">
        <f t="shared" si="0"/>
        <v>8323675.9790209793</v>
      </c>
      <c r="ABZ35" s="5">
        <f t="shared" si="1"/>
        <v>140000</v>
      </c>
      <c r="ACA35" s="5">
        <f t="shared" si="2"/>
        <v>8463675.9790209793</v>
      </c>
      <c r="ACB35" s="9"/>
    </row>
    <row r="36" spans="1:756" ht="16.5" hidden="1">
      <c r="A36" s="1">
        <v>30</v>
      </c>
      <c r="B36" s="2" t="s">
        <v>33</v>
      </c>
      <c r="C36" s="5">
        <v>0</v>
      </c>
      <c r="D36" s="5">
        <v>0</v>
      </c>
      <c r="E36" s="5">
        <v>0</v>
      </c>
      <c r="F36" s="5">
        <f t="shared" si="3"/>
        <v>0</v>
      </c>
      <c r="G36" s="9"/>
      <c r="H36" s="1">
        <v>30</v>
      </c>
      <c r="I36" s="2" t="s">
        <v>33</v>
      </c>
      <c r="J36" s="5">
        <v>1</v>
      </c>
      <c r="K36" s="5">
        <v>739104</v>
      </c>
      <c r="L36" s="5">
        <v>0</v>
      </c>
      <c r="M36" s="5">
        <f t="shared" si="4"/>
        <v>739104</v>
      </c>
      <c r="N36" s="9"/>
      <c r="O36" s="1">
        <v>30</v>
      </c>
      <c r="P36" s="2" t="s">
        <v>33</v>
      </c>
      <c r="Q36" s="5">
        <v>7</v>
      </c>
      <c r="R36" s="5">
        <v>1539632</v>
      </c>
      <c r="S36" s="5">
        <v>0</v>
      </c>
      <c r="T36" s="5">
        <f t="shared" si="5"/>
        <v>1539632</v>
      </c>
      <c r="U36" s="9"/>
      <c r="V36" s="1">
        <v>30</v>
      </c>
      <c r="W36" s="2" t="s">
        <v>33</v>
      </c>
      <c r="X36" s="5">
        <v>1</v>
      </c>
      <c r="Y36" s="5">
        <v>14100</v>
      </c>
      <c r="Z36" s="5">
        <v>0</v>
      </c>
      <c r="AA36" s="5">
        <f t="shared" si="6"/>
        <v>14100</v>
      </c>
      <c r="AB36" s="9"/>
      <c r="AC36" s="1">
        <v>30</v>
      </c>
      <c r="AD36" s="2" t="s">
        <v>33</v>
      </c>
      <c r="AE36" s="5">
        <v>0</v>
      </c>
      <c r="AF36" s="5">
        <v>0</v>
      </c>
      <c r="AG36" s="5">
        <v>0</v>
      </c>
      <c r="AH36" s="5">
        <f t="shared" si="7"/>
        <v>0</v>
      </c>
      <c r="AI36" s="9"/>
      <c r="AJ36" s="1">
        <v>30</v>
      </c>
      <c r="AK36" s="2" t="s">
        <v>33</v>
      </c>
      <c r="AL36" s="5"/>
      <c r="AM36" s="5">
        <v>0</v>
      </c>
      <c r="AN36" s="5">
        <v>0</v>
      </c>
      <c r="AO36" s="5">
        <f t="shared" si="8"/>
        <v>0</v>
      </c>
      <c r="AP36" s="9"/>
      <c r="AQ36" s="1">
        <v>30</v>
      </c>
      <c r="AR36" s="2" t="s">
        <v>33</v>
      </c>
      <c r="AS36" s="5">
        <v>0</v>
      </c>
      <c r="AT36" s="5">
        <v>0</v>
      </c>
      <c r="AU36" s="5">
        <v>0</v>
      </c>
      <c r="AV36" s="5">
        <f t="shared" si="9"/>
        <v>0</v>
      </c>
      <c r="AW36" s="9"/>
      <c r="AX36" s="1">
        <v>30</v>
      </c>
      <c r="AY36" s="2" t="s">
        <v>33</v>
      </c>
      <c r="AZ36" s="5">
        <v>5</v>
      </c>
      <c r="BA36" s="5">
        <v>994500</v>
      </c>
      <c r="BB36" s="5">
        <v>0</v>
      </c>
      <c r="BC36" s="5">
        <f t="shared" si="10"/>
        <v>994500</v>
      </c>
      <c r="BD36" s="9"/>
      <c r="BE36" s="1">
        <v>30</v>
      </c>
      <c r="BF36" s="2" t="s">
        <v>33</v>
      </c>
      <c r="BG36" s="5">
        <v>0</v>
      </c>
      <c r="BH36" s="5">
        <v>0</v>
      </c>
      <c r="BI36" s="5">
        <v>0</v>
      </c>
      <c r="BJ36" s="5">
        <f t="shared" si="11"/>
        <v>0</v>
      </c>
      <c r="BK36" s="9"/>
      <c r="BL36" s="1">
        <v>30</v>
      </c>
      <c r="BM36" s="2" t="s">
        <v>33</v>
      </c>
      <c r="BN36" s="5">
        <v>0</v>
      </c>
      <c r="BO36" s="5">
        <v>0</v>
      </c>
      <c r="BP36" s="5">
        <v>0</v>
      </c>
      <c r="BQ36" s="5">
        <f t="shared" si="12"/>
        <v>0</v>
      </c>
      <c r="BR36" s="9"/>
      <c r="BS36" s="1">
        <v>30</v>
      </c>
      <c r="BT36" s="2" t="s">
        <v>33</v>
      </c>
      <c r="BU36" s="5">
        <v>0</v>
      </c>
      <c r="BV36" s="5">
        <v>0</v>
      </c>
      <c r="BW36" s="5">
        <v>0</v>
      </c>
      <c r="BX36" s="5">
        <f t="shared" si="13"/>
        <v>0</v>
      </c>
      <c r="BY36" s="9"/>
      <c r="BZ36" s="1">
        <v>30</v>
      </c>
      <c r="CA36" s="2" t="s">
        <v>33</v>
      </c>
      <c r="CB36" s="5">
        <v>0</v>
      </c>
      <c r="CC36" s="5">
        <v>0</v>
      </c>
      <c r="CD36" s="5">
        <v>0</v>
      </c>
      <c r="CE36" s="5">
        <f t="shared" si="14"/>
        <v>0</v>
      </c>
      <c r="CF36" s="9"/>
      <c r="CG36" s="1">
        <v>30</v>
      </c>
      <c r="CH36" s="2" t="s">
        <v>33</v>
      </c>
      <c r="CI36" s="5">
        <v>0</v>
      </c>
      <c r="CJ36" s="5">
        <v>0</v>
      </c>
      <c r="CK36" s="5">
        <v>0</v>
      </c>
      <c r="CL36" s="5">
        <f t="shared" si="15"/>
        <v>0</v>
      </c>
      <c r="CM36" s="9"/>
      <c r="CN36" s="1">
        <v>30</v>
      </c>
      <c r="CO36" s="2" t="s">
        <v>33</v>
      </c>
      <c r="CP36" s="5">
        <v>0</v>
      </c>
      <c r="CQ36" s="5">
        <v>0</v>
      </c>
      <c r="CR36" s="5">
        <v>0</v>
      </c>
      <c r="CS36" s="5">
        <f t="shared" si="16"/>
        <v>0</v>
      </c>
      <c r="CT36" s="9"/>
      <c r="CU36" s="1">
        <v>30</v>
      </c>
      <c r="CV36" s="2" t="s">
        <v>33</v>
      </c>
      <c r="CW36" s="5">
        <v>0</v>
      </c>
      <c r="CX36" s="5">
        <v>0</v>
      </c>
      <c r="CY36" s="5">
        <v>0</v>
      </c>
      <c r="CZ36" s="5">
        <f t="shared" si="17"/>
        <v>0</v>
      </c>
      <c r="DA36" s="9"/>
      <c r="DB36" s="1">
        <v>30</v>
      </c>
      <c r="DC36" s="2" t="s">
        <v>33</v>
      </c>
      <c r="DD36" s="5">
        <v>16</v>
      </c>
      <c r="DE36" s="5">
        <v>1178400</v>
      </c>
      <c r="DF36" s="5">
        <v>0</v>
      </c>
      <c r="DG36" s="5">
        <f t="shared" si="18"/>
        <v>1178400</v>
      </c>
      <c r="DH36" s="9"/>
      <c r="DI36" s="1">
        <v>30</v>
      </c>
      <c r="DJ36" s="2" t="s">
        <v>33</v>
      </c>
      <c r="DK36" s="5">
        <v>0</v>
      </c>
      <c r="DL36" s="5">
        <v>0</v>
      </c>
      <c r="DM36" s="5">
        <v>0</v>
      </c>
      <c r="DN36" s="5">
        <f t="shared" si="19"/>
        <v>0</v>
      </c>
      <c r="DO36" s="9"/>
      <c r="DP36" s="1">
        <v>30</v>
      </c>
      <c r="DQ36" s="2" t="s">
        <v>33</v>
      </c>
      <c r="DR36" s="5">
        <v>1</v>
      </c>
      <c r="DS36" s="5">
        <v>23600</v>
      </c>
      <c r="DT36" s="5">
        <v>0</v>
      </c>
      <c r="DU36" s="5">
        <f t="shared" si="20"/>
        <v>23600</v>
      </c>
      <c r="DV36" s="9"/>
      <c r="DW36" s="1">
        <v>30</v>
      </c>
      <c r="DX36" s="2" t="s">
        <v>33</v>
      </c>
      <c r="DY36" s="5">
        <v>0</v>
      </c>
      <c r="DZ36" s="5">
        <v>0</v>
      </c>
      <c r="EA36" s="5">
        <v>0</v>
      </c>
      <c r="EB36" s="5">
        <f t="shared" si="21"/>
        <v>0</v>
      </c>
      <c r="EC36" s="9"/>
      <c r="ED36" s="1">
        <v>30</v>
      </c>
      <c r="EE36" s="2" t="s">
        <v>33</v>
      </c>
      <c r="EF36" s="5">
        <v>4151</v>
      </c>
      <c r="EG36" s="5">
        <v>143275</v>
      </c>
      <c r="EH36" s="5">
        <v>0</v>
      </c>
      <c r="EI36" s="5">
        <f t="shared" si="22"/>
        <v>143275</v>
      </c>
      <c r="EJ36" s="9"/>
      <c r="EK36" s="1">
        <v>30</v>
      </c>
      <c r="EL36" s="2" t="s">
        <v>33</v>
      </c>
      <c r="EM36" s="5">
        <v>21</v>
      </c>
      <c r="EN36" s="5">
        <v>110000</v>
      </c>
      <c r="EO36" s="5">
        <v>0</v>
      </c>
      <c r="EP36" s="5">
        <f t="shared" si="23"/>
        <v>110000</v>
      </c>
      <c r="EQ36" s="9"/>
      <c r="ER36" s="1">
        <v>30</v>
      </c>
      <c r="ES36" s="2" t="s">
        <v>33</v>
      </c>
      <c r="ET36" s="5">
        <v>24</v>
      </c>
      <c r="EU36" s="5">
        <v>123000</v>
      </c>
      <c r="EV36" s="5">
        <v>0</v>
      </c>
      <c r="EW36" s="5">
        <f t="shared" si="24"/>
        <v>123000</v>
      </c>
      <c r="EX36" s="9"/>
      <c r="EY36" s="1">
        <v>30</v>
      </c>
      <c r="EZ36" s="2" t="s">
        <v>33</v>
      </c>
      <c r="FA36" s="5">
        <v>0</v>
      </c>
      <c r="FB36" s="5">
        <v>0</v>
      </c>
      <c r="FC36" s="5">
        <v>0</v>
      </c>
      <c r="FD36" s="5">
        <f t="shared" si="25"/>
        <v>0</v>
      </c>
      <c r="FE36" s="9"/>
      <c r="FF36" s="1">
        <v>30</v>
      </c>
      <c r="FG36" s="2" t="s">
        <v>33</v>
      </c>
      <c r="FH36" s="5">
        <v>0</v>
      </c>
      <c r="FI36" s="5">
        <v>0</v>
      </c>
      <c r="FJ36" s="5">
        <v>0</v>
      </c>
      <c r="FK36" s="5">
        <f t="shared" si="26"/>
        <v>0</v>
      </c>
      <c r="FL36" s="9"/>
      <c r="FM36" s="1">
        <v>30</v>
      </c>
      <c r="FN36" s="2" t="s">
        <v>33</v>
      </c>
      <c r="FO36" s="5">
        <v>0</v>
      </c>
      <c r="FP36" s="5">
        <v>0</v>
      </c>
      <c r="FQ36" s="5">
        <v>0</v>
      </c>
      <c r="FR36" s="5">
        <f t="shared" si="27"/>
        <v>0</v>
      </c>
      <c r="FS36" s="9"/>
      <c r="FT36" s="1">
        <v>30</v>
      </c>
      <c r="FU36" s="2" t="s">
        <v>33</v>
      </c>
      <c r="FV36" s="5">
        <v>0</v>
      </c>
      <c r="FW36" s="5">
        <v>0</v>
      </c>
      <c r="FX36" s="5">
        <v>0</v>
      </c>
      <c r="FY36" s="5">
        <f t="shared" si="28"/>
        <v>0</v>
      </c>
      <c r="FZ36" s="9"/>
      <c r="GA36" s="1">
        <v>30</v>
      </c>
      <c r="GB36" s="2" t="s">
        <v>33</v>
      </c>
      <c r="GC36" s="5">
        <v>1</v>
      </c>
      <c r="GD36" s="5">
        <v>90200</v>
      </c>
      <c r="GE36" s="5">
        <v>0</v>
      </c>
      <c r="GF36" s="5">
        <f t="shared" si="29"/>
        <v>90200</v>
      </c>
      <c r="GG36" s="9"/>
      <c r="GH36" s="1">
        <v>30</v>
      </c>
      <c r="GI36" s="2" t="s">
        <v>33</v>
      </c>
      <c r="GJ36" s="5">
        <v>1</v>
      </c>
      <c r="GK36" s="5">
        <v>68100</v>
      </c>
      <c r="GL36" s="5">
        <v>0</v>
      </c>
      <c r="GM36" s="5">
        <f t="shared" si="30"/>
        <v>68100</v>
      </c>
      <c r="GN36" s="9"/>
      <c r="GO36" s="1">
        <v>30</v>
      </c>
      <c r="GP36" s="2" t="s">
        <v>33</v>
      </c>
      <c r="GQ36" s="5">
        <v>0</v>
      </c>
      <c r="GR36" s="5">
        <v>0</v>
      </c>
      <c r="GS36" s="5">
        <v>0</v>
      </c>
      <c r="GT36" s="5">
        <f t="shared" si="31"/>
        <v>0</v>
      </c>
      <c r="GU36" s="9"/>
      <c r="GV36" s="1">
        <v>30</v>
      </c>
      <c r="GW36" s="2" t="s">
        <v>33</v>
      </c>
      <c r="GX36" s="5">
        <v>0</v>
      </c>
      <c r="GY36" s="5">
        <v>0</v>
      </c>
      <c r="GZ36" s="5">
        <v>0</v>
      </c>
      <c r="HA36" s="5">
        <f t="shared" si="32"/>
        <v>0</v>
      </c>
      <c r="HB36" s="9"/>
      <c r="HC36" s="1">
        <v>30</v>
      </c>
      <c r="HD36" s="2" t="s">
        <v>33</v>
      </c>
      <c r="HE36" s="5">
        <v>1</v>
      </c>
      <c r="HF36" s="5">
        <v>139900</v>
      </c>
      <c r="HG36" s="5">
        <v>0</v>
      </c>
      <c r="HH36" s="5">
        <f t="shared" si="33"/>
        <v>139900</v>
      </c>
      <c r="HI36" s="9"/>
      <c r="HJ36" s="1">
        <v>30</v>
      </c>
      <c r="HK36" s="2" t="s">
        <v>33</v>
      </c>
      <c r="HL36" s="5">
        <v>0</v>
      </c>
      <c r="HM36" s="5">
        <v>887700</v>
      </c>
      <c r="HN36" s="5">
        <v>0</v>
      </c>
      <c r="HO36" s="5">
        <f t="shared" si="34"/>
        <v>887700</v>
      </c>
      <c r="HP36" s="9"/>
      <c r="HQ36" s="1">
        <v>30</v>
      </c>
      <c r="HR36" s="2" t="s">
        <v>33</v>
      </c>
      <c r="HS36" s="5">
        <v>0</v>
      </c>
      <c r="HT36" s="5">
        <v>0</v>
      </c>
      <c r="HU36" s="5">
        <v>0</v>
      </c>
      <c r="HV36" s="5">
        <f t="shared" si="35"/>
        <v>0</v>
      </c>
      <c r="HW36" s="9"/>
      <c r="HX36" s="1">
        <v>30</v>
      </c>
      <c r="HY36" s="2" t="s">
        <v>33</v>
      </c>
      <c r="HZ36" s="5">
        <v>1</v>
      </c>
      <c r="IA36" s="5">
        <v>10000</v>
      </c>
      <c r="IB36" s="5">
        <v>0</v>
      </c>
      <c r="IC36" s="5">
        <f t="shared" si="36"/>
        <v>10000</v>
      </c>
      <c r="ID36" s="9"/>
      <c r="IE36" s="1">
        <v>30</v>
      </c>
      <c r="IF36" s="2" t="s">
        <v>33</v>
      </c>
      <c r="IG36" s="5">
        <v>0</v>
      </c>
      <c r="IH36" s="5">
        <v>37500</v>
      </c>
      <c r="II36" s="5">
        <v>0</v>
      </c>
      <c r="IJ36" s="5">
        <f t="shared" si="37"/>
        <v>37500</v>
      </c>
      <c r="IK36" s="9"/>
      <c r="IL36" s="1">
        <v>30</v>
      </c>
      <c r="IM36" s="2" t="s">
        <v>33</v>
      </c>
      <c r="IN36" s="5">
        <v>20</v>
      </c>
      <c r="IO36" s="5">
        <v>200000</v>
      </c>
      <c r="IP36" s="5">
        <v>0</v>
      </c>
      <c r="IQ36" s="5">
        <f t="shared" si="38"/>
        <v>200000</v>
      </c>
      <c r="IR36" s="9"/>
      <c r="IS36" s="1">
        <v>30</v>
      </c>
      <c r="IT36" s="2" t="s">
        <v>33</v>
      </c>
      <c r="IU36" s="5">
        <v>1</v>
      </c>
      <c r="IV36" s="5">
        <v>40000</v>
      </c>
      <c r="IW36" s="5">
        <v>0</v>
      </c>
      <c r="IX36" s="5">
        <f t="shared" si="39"/>
        <v>40000</v>
      </c>
      <c r="IY36" s="9"/>
      <c r="IZ36" s="1">
        <v>30</v>
      </c>
      <c r="JA36" s="2" t="s">
        <v>33</v>
      </c>
      <c r="JB36" s="5">
        <v>0</v>
      </c>
      <c r="JC36" s="5">
        <v>0</v>
      </c>
      <c r="JD36" s="5">
        <v>0</v>
      </c>
      <c r="JE36" s="5">
        <f t="shared" si="40"/>
        <v>0</v>
      </c>
      <c r="JF36" s="9"/>
      <c r="JG36" s="1">
        <v>30</v>
      </c>
      <c r="JH36" s="2" t="s">
        <v>33</v>
      </c>
      <c r="JI36" s="5">
        <v>0</v>
      </c>
      <c r="JJ36" s="5">
        <v>0</v>
      </c>
      <c r="JK36" s="5">
        <v>0</v>
      </c>
      <c r="JL36" s="5">
        <f t="shared" si="41"/>
        <v>0</v>
      </c>
      <c r="JM36" s="9"/>
      <c r="JN36" s="1">
        <v>30</v>
      </c>
      <c r="JO36" s="2" t="s">
        <v>33</v>
      </c>
      <c r="JP36" s="5">
        <v>0</v>
      </c>
      <c r="JQ36" s="5">
        <v>0</v>
      </c>
      <c r="JR36" s="5">
        <v>0</v>
      </c>
      <c r="JS36" s="5">
        <f t="shared" si="42"/>
        <v>0</v>
      </c>
      <c r="JT36" s="9"/>
      <c r="JU36" s="1">
        <v>30</v>
      </c>
      <c r="JV36" s="2" t="s">
        <v>33</v>
      </c>
      <c r="JW36" s="5">
        <v>0</v>
      </c>
      <c r="JX36" s="5">
        <v>0</v>
      </c>
      <c r="JY36" s="5">
        <v>0</v>
      </c>
      <c r="JZ36" s="5">
        <f t="shared" si="43"/>
        <v>0</v>
      </c>
      <c r="KA36" s="9"/>
      <c r="KB36" s="1">
        <v>30</v>
      </c>
      <c r="KC36" s="2" t="s">
        <v>33</v>
      </c>
      <c r="KD36" s="5">
        <v>0</v>
      </c>
      <c r="KE36" s="5">
        <v>0</v>
      </c>
      <c r="KF36" s="5">
        <v>0</v>
      </c>
      <c r="KG36" s="5">
        <f t="shared" si="44"/>
        <v>0</v>
      </c>
      <c r="KH36" s="9"/>
      <c r="KI36" s="1">
        <v>30</v>
      </c>
      <c r="KJ36" s="2" t="s">
        <v>33</v>
      </c>
      <c r="KK36" s="5">
        <v>0</v>
      </c>
      <c r="KL36" s="5">
        <v>0</v>
      </c>
      <c r="KM36" s="5">
        <v>0</v>
      </c>
      <c r="KN36" s="5">
        <f t="shared" si="45"/>
        <v>0</v>
      </c>
      <c r="KO36" s="9"/>
      <c r="KP36" s="1">
        <v>30</v>
      </c>
      <c r="KQ36" s="2" t="s">
        <v>33</v>
      </c>
      <c r="KR36" s="5">
        <v>1</v>
      </c>
      <c r="KS36" s="5">
        <v>32500</v>
      </c>
      <c r="KT36" s="5">
        <v>0</v>
      </c>
      <c r="KU36" s="5">
        <f t="shared" si="46"/>
        <v>32500</v>
      </c>
      <c r="KV36" s="9"/>
      <c r="KW36" s="1">
        <v>30</v>
      </c>
      <c r="KX36" s="2" t="s">
        <v>33</v>
      </c>
      <c r="KY36" s="5">
        <v>1</v>
      </c>
      <c r="KZ36" s="5">
        <v>32500</v>
      </c>
      <c r="LA36" s="5">
        <v>0</v>
      </c>
      <c r="LB36" s="5">
        <f t="shared" si="47"/>
        <v>32500</v>
      </c>
      <c r="LC36" s="9"/>
      <c r="LD36" s="1">
        <v>30</v>
      </c>
      <c r="LE36" s="2" t="s">
        <v>33</v>
      </c>
      <c r="LF36" s="5">
        <v>3</v>
      </c>
      <c r="LG36" s="5">
        <v>405000</v>
      </c>
      <c r="LH36" s="5">
        <v>0</v>
      </c>
      <c r="LI36" s="5">
        <f t="shared" si="48"/>
        <v>405000</v>
      </c>
      <c r="LJ36" s="9"/>
      <c r="LK36" s="1">
        <v>30</v>
      </c>
      <c r="LL36" s="2" t="s">
        <v>33</v>
      </c>
      <c r="LM36" s="5">
        <v>1</v>
      </c>
      <c r="LN36" s="5">
        <v>38500</v>
      </c>
      <c r="LO36" s="5">
        <v>0</v>
      </c>
      <c r="LP36" s="5">
        <f t="shared" si="49"/>
        <v>38500</v>
      </c>
      <c r="LQ36" s="9"/>
      <c r="LR36" s="1">
        <v>30</v>
      </c>
      <c r="LS36" s="2" t="s">
        <v>33</v>
      </c>
      <c r="LT36" s="5">
        <v>2</v>
      </c>
      <c r="LU36" s="5">
        <v>20000</v>
      </c>
      <c r="LV36" s="5">
        <v>0</v>
      </c>
      <c r="LW36" s="5">
        <f t="shared" si="50"/>
        <v>20000</v>
      </c>
      <c r="LX36" s="9"/>
      <c r="LY36" s="1">
        <v>30</v>
      </c>
      <c r="LZ36" s="2" t="s">
        <v>33</v>
      </c>
      <c r="MA36" s="5">
        <v>0</v>
      </c>
      <c r="MB36" s="5">
        <v>0</v>
      </c>
      <c r="MC36" s="5">
        <v>0</v>
      </c>
      <c r="MD36" s="5">
        <f t="shared" si="51"/>
        <v>0</v>
      </c>
      <c r="ME36" s="9"/>
      <c r="MF36" s="1">
        <v>30</v>
      </c>
      <c r="MG36" s="2" t="s">
        <v>33</v>
      </c>
      <c r="MH36" s="5">
        <v>0</v>
      </c>
      <c r="MI36" s="5">
        <v>0</v>
      </c>
      <c r="MJ36" s="5">
        <v>0</v>
      </c>
      <c r="MK36" s="5">
        <f t="shared" si="52"/>
        <v>0</v>
      </c>
      <c r="ML36" s="9"/>
      <c r="MM36" s="1">
        <v>30</v>
      </c>
      <c r="MN36" s="2" t="s">
        <v>33</v>
      </c>
      <c r="MO36" s="5">
        <v>0</v>
      </c>
      <c r="MP36" s="5">
        <v>0</v>
      </c>
      <c r="MQ36" s="5">
        <v>0</v>
      </c>
      <c r="MR36" s="5">
        <f t="shared" si="53"/>
        <v>0</v>
      </c>
      <c r="MS36" s="9"/>
      <c r="MT36" s="1">
        <v>30</v>
      </c>
      <c r="MU36" s="2" t="s">
        <v>33</v>
      </c>
      <c r="MV36" s="5">
        <v>0</v>
      </c>
      <c r="MW36" s="5">
        <v>0</v>
      </c>
      <c r="MX36" s="5">
        <v>0</v>
      </c>
      <c r="MY36" s="5">
        <f t="shared" si="54"/>
        <v>0</v>
      </c>
      <c r="MZ36" s="9"/>
      <c r="NA36" s="1">
        <v>30</v>
      </c>
      <c r="NB36" s="2" t="s">
        <v>33</v>
      </c>
      <c r="NC36" s="5">
        <v>8</v>
      </c>
      <c r="ND36" s="5">
        <v>47500</v>
      </c>
      <c r="NE36" s="5">
        <v>0</v>
      </c>
      <c r="NF36" s="5">
        <f t="shared" si="55"/>
        <v>47500</v>
      </c>
      <c r="NG36" s="9"/>
      <c r="NH36" s="1">
        <v>30</v>
      </c>
      <c r="NI36" s="2" t="s">
        <v>33</v>
      </c>
      <c r="NJ36" s="5">
        <v>143</v>
      </c>
      <c r="NK36" s="5">
        <v>228846.15384615413</v>
      </c>
      <c r="NL36" s="5">
        <v>0</v>
      </c>
      <c r="NM36" s="5">
        <f t="shared" si="56"/>
        <v>228846.15384615413</v>
      </c>
      <c r="NN36" s="9"/>
      <c r="NO36" s="1">
        <v>30</v>
      </c>
      <c r="NP36" s="2" t="s">
        <v>33</v>
      </c>
      <c r="NQ36" s="5">
        <v>8</v>
      </c>
      <c r="NR36" s="5">
        <v>183200</v>
      </c>
      <c r="NS36" s="5">
        <v>0</v>
      </c>
      <c r="NT36" s="5">
        <f t="shared" si="57"/>
        <v>183200</v>
      </c>
      <c r="NU36" s="9"/>
      <c r="NV36" s="1">
        <v>30</v>
      </c>
      <c r="NW36" s="2" t="s">
        <v>33</v>
      </c>
      <c r="NX36" s="5">
        <v>0</v>
      </c>
      <c r="NY36" s="5">
        <v>0</v>
      </c>
      <c r="NZ36" s="5">
        <v>0</v>
      </c>
      <c r="OA36" s="5">
        <f t="shared" si="58"/>
        <v>0</v>
      </c>
      <c r="OB36" s="9"/>
      <c r="OC36" s="1">
        <v>30</v>
      </c>
      <c r="OD36" s="2" t="s">
        <v>33</v>
      </c>
      <c r="OE36" s="5">
        <v>2</v>
      </c>
      <c r="OF36" s="5">
        <v>29900</v>
      </c>
      <c r="OG36" s="5">
        <v>0</v>
      </c>
      <c r="OH36" s="5">
        <f t="shared" si="59"/>
        <v>29900</v>
      </c>
      <c r="OI36" s="9"/>
      <c r="OJ36" s="1">
        <v>30</v>
      </c>
      <c r="OK36" s="2" t="s">
        <v>33</v>
      </c>
      <c r="OL36" s="5">
        <v>6.5666666666666664</v>
      </c>
      <c r="OM36" s="5">
        <v>60450</v>
      </c>
      <c r="ON36" s="5">
        <v>0</v>
      </c>
      <c r="OO36" s="5">
        <f t="shared" si="60"/>
        <v>60450</v>
      </c>
      <c r="OP36" s="9"/>
      <c r="OQ36" s="1">
        <v>30</v>
      </c>
      <c r="OR36" s="2" t="s">
        <v>33</v>
      </c>
      <c r="OS36" s="5">
        <v>0</v>
      </c>
      <c r="OT36" s="5">
        <v>0</v>
      </c>
      <c r="OU36" s="5">
        <v>0</v>
      </c>
      <c r="OV36" s="5">
        <f t="shared" si="61"/>
        <v>0</v>
      </c>
      <c r="OW36" s="9"/>
      <c r="OX36" s="1">
        <v>30</v>
      </c>
      <c r="OY36" s="2" t="s">
        <v>33</v>
      </c>
      <c r="OZ36" s="5">
        <v>0</v>
      </c>
      <c r="PA36" s="5">
        <v>0</v>
      </c>
      <c r="PB36" s="5">
        <v>0</v>
      </c>
      <c r="PC36" s="5">
        <f t="shared" si="62"/>
        <v>0</v>
      </c>
      <c r="PD36" s="9"/>
      <c r="PE36" s="1">
        <v>30</v>
      </c>
      <c r="PF36" s="2" t="s">
        <v>33</v>
      </c>
      <c r="PG36" s="5">
        <v>0</v>
      </c>
      <c r="PH36" s="5">
        <v>0</v>
      </c>
      <c r="PI36" s="5">
        <v>0</v>
      </c>
      <c r="PJ36" s="5">
        <f t="shared" si="63"/>
        <v>0</v>
      </c>
      <c r="PK36" s="9"/>
      <c r="PL36" s="1">
        <v>30</v>
      </c>
      <c r="PM36" s="2" t="s">
        <v>33</v>
      </c>
      <c r="PN36" s="5">
        <v>0</v>
      </c>
      <c r="PO36" s="5">
        <v>433028</v>
      </c>
      <c r="PP36" s="5">
        <v>0</v>
      </c>
      <c r="PQ36" s="5">
        <f t="shared" si="64"/>
        <v>433028</v>
      </c>
      <c r="PR36" s="9"/>
      <c r="PS36" s="1">
        <v>30</v>
      </c>
      <c r="PT36" s="2" t="s">
        <v>33</v>
      </c>
      <c r="PU36" s="5">
        <v>1</v>
      </c>
      <c r="PV36" s="5">
        <v>7200</v>
      </c>
      <c r="PW36" s="5">
        <v>0</v>
      </c>
      <c r="PX36" s="5">
        <f t="shared" si="65"/>
        <v>7200</v>
      </c>
      <c r="PY36" s="9"/>
      <c r="PZ36" s="1">
        <v>30</v>
      </c>
      <c r="QA36" s="2" t="s">
        <v>33</v>
      </c>
      <c r="QB36" s="5">
        <v>0</v>
      </c>
      <c r="QC36" s="5">
        <v>0</v>
      </c>
      <c r="QD36" s="5">
        <v>0</v>
      </c>
      <c r="QE36" s="5">
        <f t="shared" si="66"/>
        <v>0</v>
      </c>
      <c r="QF36" s="9"/>
      <c r="QG36" s="1">
        <v>30</v>
      </c>
      <c r="QH36" s="2" t="s">
        <v>33</v>
      </c>
      <c r="QI36" s="5">
        <v>1</v>
      </c>
      <c r="QJ36" s="5">
        <v>5000</v>
      </c>
      <c r="QK36" s="5">
        <v>0</v>
      </c>
      <c r="QL36" s="5">
        <f t="shared" si="67"/>
        <v>5000</v>
      </c>
      <c r="QM36" s="9"/>
      <c r="QN36" s="1">
        <v>30</v>
      </c>
      <c r="QO36" s="2" t="s">
        <v>33</v>
      </c>
      <c r="QP36" s="5">
        <v>0</v>
      </c>
      <c r="QQ36" s="5">
        <v>0</v>
      </c>
      <c r="QR36" s="5">
        <v>0</v>
      </c>
      <c r="QS36" s="5">
        <f t="shared" si="68"/>
        <v>0</v>
      </c>
      <c r="QT36" s="9"/>
      <c r="QU36" s="1">
        <v>30</v>
      </c>
      <c r="QV36" s="2" t="s">
        <v>33</v>
      </c>
      <c r="QW36" s="5">
        <v>0</v>
      </c>
      <c r="QX36" s="5">
        <v>0</v>
      </c>
      <c r="QY36" s="5">
        <v>0</v>
      </c>
      <c r="QZ36" s="5">
        <f t="shared" si="69"/>
        <v>0</v>
      </c>
      <c r="RA36" s="9"/>
      <c r="RB36" s="1">
        <v>30</v>
      </c>
      <c r="RC36" s="2" t="s">
        <v>33</v>
      </c>
      <c r="RD36" s="5">
        <v>0</v>
      </c>
      <c r="RE36" s="5">
        <v>0</v>
      </c>
      <c r="RF36" s="5">
        <v>0</v>
      </c>
      <c r="RG36" s="5">
        <f t="shared" si="70"/>
        <v>0</v>
      </c>
      <c r="RH36" s="9"/>
      <c r="RI36" s="1">
        <v>30</v>
      </c>
      <c r="RJ36" s="2" t="s">
        <v>33</v>
      </c>
      <c r="RK36" s="5">
        <v>180</v>
      </c>
      <c r="RL36" s="5">
        <v>32760</v>
      </c>
      <c r="RM36" s="5">
        <v>0</v>
      </c>
      <c r="RN36" s="5">
        <f t="shared" si="71"/>
        <v>32760</v>
      </c>
      <c r="RO36" s="9"/>
      <c r="RP36" s="1">
        <v>30</v>
      </c>
      <c r="RQ36" s="2" t="s">
        <v>33</v>
      </c>
      <c r="RR36" s="5">
        <v>2</v>
      </c>
      <c r="RS36" s="5">
        <v>10533</v>
      </c>
      <c r="RT36" s="5">
        <v>0</v>
      </c>
      <c r="RU36" s="5">
        <f t="shared" si="72"/>
        <v>10533</v>
      </c>
      <c r="RV36" s="9"/>
      <c r="RW36" s="1">
        <v>30</v>
      </c>
      <c r="RX36" s="2" t="s">
        <v>33</v>
      </c>
      <c r="RY36" s="5">
        <v>0</v>
      </c>
      <c r="RZ36" s="5">
        <v>0</v>
      </c>
      <c r="SA36" s="5">
        <v>0</v>
      </c>
      <c r="SB36" s="5">
        <f t="shared" si="73"/>
        <v>0</v>
      </c>
      <c r="SC36" s="9"/>
      <c r="SD36" s="1">
        <v>30</v>
      </c>
      <c r="SE36" s="2" t="s">
        <v>33</v>
      </c>
      <c r="SF36" s="5">
        <v>0</v>
      </c>
      <c r="SG36" s="5">
        <v>90000</v>
      </c>
      <c r="SH36" s="5">
        <v>0</v>
      </c>
      <c r="SI36" s="5">
        <f t="shared" si="74"/>
        <v>90000</v>
      </c>
      <c r="SJ36" s="9"/>
      <c r="SK36" s="1">
        <v>30</v>
      </c>
      <c r="SL36" s="2" t="s">
        <v>33</v>
      </c>
      <c r="SM36" s="5">
        <v>0</v>
      </c>
      <c r="SN36" s="5">
        <v>0</v>
      </c>
      <c r="SO36" s="5">
        <v>0</v>
      </c>
      <c r="SP36" s="5">
        <f t="shared" si="75"/>
        <v>0</v>
      </c>
      <c r="SQ36" s="9"/>
      <c r="SR36" s="1">
        <v>30</v>
      </c>
      <c r="SS36" s="2" t="s">
        <v>33</v>
      </c>
      <c r="ST36" s="5">
        <v>0</v>
      </c>
      <c r="SU36" s="5">
        <v>0</v>
      </c>
      <c r="SV36" s="5">
        <v>0</v>
      </c>
      <c r="SW36" s="5">
        <f t="shared" si="76"/>
        <v>0</v>
      </c>
      <c r="SX36" s="9"/>
      <c r="SY36" s="1">
        <v>30</v>
      </c>
      <c r="SZ36" s="2" t="s">
        <v>33</v>
      </c>
      <c r="TA36" s="5">
        <v>0</v>
      </c>
      <c r="TB36" s="5">
        <v>0</v>
      </c>
      <c r="TC36" s="5">
        <v>0</v>
      </c>
      <c r="TD36" s="5">
        <f t="shared" si="77"/>
        <v>0</v>
      </c>
      <c r="TE36" s="9"/>
      <c r="TF36" s="1">
        <v>30</v>
      </c>
      <c r="TG36" s="2" t="s">
        <v>33</v>
      </c>
      <c r="TH36" s="5">
        <v>0</v>
      </c>
      <c r="TI36" s="5">
        <v>445000</v>
      </c>
      <c r="TJ36" s="5">
        <v>0</v>
      </c>
      <c r="TK36" s="5">
        <f t="shared" si="78"/>
        <v>445000</v>
      </c>
      <c r="TL36" s="9"/>
      <c r="TM36" s="1">
        <v>30</v>
      </c>
      <c r="TN36" s="2" t="s">
        <v>33</v>
      </c>
      <c r="TO36" s="5">
        <v>4</v>
      </c>
      <c r="TP36" s="5">
        <v>0</v>
      </c>
      <c r="TQ36" s="5">
        <v>140000</v>
      </c>
      <c r="TR36" s="5">
        <f t="shared" si="79"/>
        <v>140000</v>
      </c>
      <c r="TS36" s="9"/>
      <c r="TT36" s="1">
        <v>30</v>
      </c>
      <c r="TU36" s="2" t="s">
        <v>33</v>
      </c>
      <c r="TV36" s="5">
        <v>2</v>
      </c>
      <c r="TW36" s="5">
        <v>67800</v>
      </c>
      <c r="TX36" s="5">
        <v>0</v>
      </c>
      <c r="TY36" s="5">
        <f t="shared" si="80"/>
        <v>67800</v>
      </c>
      <c r="TZ36" s="9"/>
      <c r="UA36" s="1">
        <v>30</v>
      </c>
      <c r="UB36" s="2" t="s">
        <v>33</v>
      </c>
      <c r="UC36" s="5">
        <v>27</v>
      </c>
      <c r="UD36" s="5">
        <v>94500</v>
      </c>
      <c r="UE36" s="5">
        <v>0</v>
      </c>
      <c r="UF36" s="5">
        <f t="shared" si="81"/>
        <v>94500</v>
      </c>
      <c r="UG36" s="9"/>
      <c r="UH36" s="1">
        <v>30</v>
      </c>
      <c r="UI36" s="2" t="s">
        <v>33</v>
      </c>
      <c r="UJ36" s="5">
        <v>0</v>
      </c>
      <c r="UK36" s="5">
        <v>0</v>
      </c>
      <c r="UL36" s="5">
        <v>0</v>
      </c>
      <c r="UM36" s="5">
        <f t="shared" si="82"/>
        <v>0</v>
      </c>
      <c r="UN36" s="9"/>
      <c r="UO36" s="1">
        <v>30</v>
      </c>
      <c r="UP36" s="2" t="s">
        <v>33</v>
      </c>
      <c r="UQ36" s="5">
        <v>0</v>
      </c>
      <c r="UR36" s="5">
        <v>0</v>
      </c>
      <c r="US36" s="5">
        <v>0</v>
      </c>
      <c r="UT36" s="5">
        <f t="shared" si="83"/>
        <v>0</v>
      </c>
      <c r="UU36" s="9"/>
      <c r="UV36" s="1">
        <v>30</v>
      </c>
      <c r="UW36" s="2" t="s">
        <v>33</v>
      </c>
      <c r="UX36" s="5">
        <v>0</v>
      </c>
      <c r="UY36" s="5">
        <v>100000</v>
      </c>
      <c r="UZ36" s="5">
        <v>0</v>
      </c>
      <c r="VA36" s="5">
        <f t="shared" si="84"/>
        <v>100000</v>
      </c>
      <c r="VB36" s="9"/>
      <c r="VC36" s="1">
        <v>30</v>
      </c>
      <c r="VD36" s="2" t="s">
        <v>33</v>
      </c>
      <c r="VE36" s="5">
        <v>1</v>
      </c>
      <c r="VF36" s="5">
        <v>40000</v>
      </c>
      <c r="VG36" s="5">
        <v>0</v>
      </c>
      <c r="VH36" s="5">
        <f t="shared" si="85"/>
        <v>40000</v>
      </c>
      <c r="VI36" s="9"/>
      <c r="VJ36" s="1">
        <v>30</v>
      </c>
      <c r="VK36" s="2" t="s">
        <v>33</v>
      </c>
      <c r="VL36" s="5">
        <v>1</v>
      </c>
      <c r="VM36" s="5">
        <v>55000</v>
      </c>
      <c r="VN36" s="5">
        <v>0</v>
      </c>
      <c r="VO36" s="5">
        <f t="shared" si="86"/>
        <v>55000</v>
      </c>
      <c r="VP36" s="9"/>
      <c r="VQ36" s="1">
        <v>30</v>
      </c>
      <c r="VR36" s="2" t="s">
        <v>33</v>
      </c>
      <c r="VS36" s="5">
        <v>0</v>
      </c>
      <c r="VT36" s="5">
        <v>0</v>
      </c>
      <c r="VU36" s="5">
        <v>0</v>
      </c>
      <c r="VV36" s="5">
        <f t="shared" si="87"/>
        <v>0</v>
      </c>
      <c r="VW36" s="9"/>
      <c r="VX36" s="1">
        <v>30</v>
      </c>
      <c r="VY36" s="2" t="s">
        <v>33</v>
      </c>
      <c r="VZ36" s="5">
        <v>0</v>
      </c>
      <c r="WA36" s="5">
        <v>0</v>
      </c>
      <c r="WB36" s="5">
        <v>0</v>
      </c>
      <c r="WC36" s="5">
        <f t="shared" si="88"/>
        <v>0</v>
      </c>
      <c r="WD36" s="9"/>
      <c r="WE36" s="1">
        <v>30</v>
      </c>
      <c r="WF36" s="2" t="s">
        <v>33</v>
      </c>
      <c r="WG36" s="5">
        <v>0</v>
      </c>
      <c r="WH36" s="5">
        <v>0</v>
      </c>
      <c r="WI36" s="5">
        <v>0</v>
      </c>
      <c r="WJ36" s="5">
        <f t="shared" si="89"/>
        <v>0</v>
      </c>
      <c r="WK36" s="9"/>
      <c r="WL36" s="1">
        <v>30</v>
      </c>
      <c r="WM36" s="2" t="s">
        <v>33</v>
      </c>
      <c r="WN36" s="5">
        <v>1</v>
      </c>
      <c r="WO36" s="5">
        <v>50000</v>
      </c>
      <c r="WP36" s="5">
        <v>0</v>
      </c>
      <c r="WQ36" s="5">
        <f t="shared" si="90"/>
        <v>50000</v>
      </c>
      <c r="WR36" s="9"/>
      <c r="WS36" s="1">
        <v>30</v>
      </c>
      <c r="WT36" s="2" t="s">
        <v>33</v>
      </c>
      <c r="WU36" s="5">
        <v>0</v>
      </c>
      <c r="WV36" s="5">
        <v>0</v>
      </c>
      <c r="WW36" s="5">
        <v>0</v>
      </c>
      <c r="WX36" s="5">
        <f t="shared" si="91"/>
        <v>0</v>
      </c>
      <c r="WY36" s="9"/>
      <c r="WZ36" s="1">
        <v>30</v>
      </c>
      <c r="XA36" s="2" t="s">
        <v>33</v>
      </c>
      <c r="XB36" s="5">
        <v>0</v>
      </c>
      <c r="XC36" s="5">
        <v>0</v>
      </c>
      <c r="XD36" s="5">
        <v>0</v>
      </c>
      <c r="XE36" s="5">
        <f t="shared" si="92"/>
        <v>0</v>
      </c>
      <c r="XF36" s="9"/>
      <c r="XG36" s="1">
        <v>30</v>
      </c>
      <c r="XH36" s="2" t="s">
        <v>33</v>
      </c>
      <c r="XI36" s="5">
        <v>0</v>
      </c>
      <c r="XJ36" s="5">
        <v>0</v>
      </c>
      <c r="XK36" s="5">
        <v>0</v>
      </c>
      <c r="XL36" s="5">
        <f t="shared" si="93"/>
        <v>0</v>
      </c>
      <c r="XM36" s="9"/>
      <c r="XN36" s="1">
        <v>30</v>
      </c>
      <c r="XO36" s="2" t="s">
        <v>33</v>
      </c>
      <c r="XP36" s="5">
        <v>1</v>
      </c>
      <c r="XQ36" s="5">
        <v>25000</v>
      </c>
      <c r="XR36" s="5">
        <v>0</v>
      </c>
      <c r="XS36" s="5">
        <f t="shared" si="94"/>
        <v>25000</v>
      </c>
      <c r="XT36" s="9"/>
      <c r="XU36" s="1">
        <v>30</v>
      </c>
      <c r="XV36" s="2" t="s">
        <v>33</v>
      </c>
      <c r="XW36" s="5">
        <v>0</v>
      </c>
      <c r="XX36" s="5">
        <v>0</v>
      </c>
      <c r="XY36" s="5">
        <v>0</v>
      </c>
      <c r="XZ36" s="5">
        <f t="shared" si="95"/>
        <v>0</v>
      </c>
      <c r="YA36" s="9"/>
      <c r="YB36" s="1">
        <v>30</v>
      </c>
      <c r="YC36" s="2" t="s">
        <v>33</v>
      </c>
      <c r="YD36" s="5">
        <v>0</v>
      </c>
      <c r="YE36" s="5">
        <v>0</v>
      </c>
      <c r="YF36" s="5">
        <v>0</v>
      </c>
      <c r="YG36" s="5">
        <f t="shared" si="96"/>
        <v>0</v>
      </c>
      <c r="YH36" s="9"/>
      <c r="YI36" s="1">
        <v>30</v>
      </c>
      <c r="YJ36" s="2" t="s">
        <v>33</v>
      </c>
      <c r="YK36" s="5">
        <v>8462</v>
      </c>
      <c r="YL36" s="5">
        <v>423100</v>
      </c>
      <c r="YM36" s="5">
        <v>0</v>
      </c>
      <c r="YN36" s="5">
        <f t="shared" si="97"/>
        <v>423100</v>
      </c>
      <c r="YO36" s="9"/>
      <c r="YP36" s="1">
        <v>30</v>
      </c>
      <c r="YQ36" s="2" t="s">
        <v>33</v>
      </c>
      <c r="YR36" s="5">
        <v>0</v>
      </c>
      <c r="YS36" s="5">
        <v>0</v>
      </c>
      <c r="YT36" s="5">
        <v>0</v>
      </c>
      <c r="YU36" s="5">
        <f t="shared" si="98"/>
        <v>0</v>
      </c>
      <c r="YV36" s="9"/>
      <c r="YW36" s="1">
        <v>30</v>
      </c>
      <c r="YX36" s="2" t="s">
        <v>33</v>
      </c>
      <c r="YY36" s="5">
        <v>0</v>
      </c>
      <c r="YZ36" s="5">
        <v>0</v>
      </c>
      <c r="ZA36" s="5">
        <v>0</v>
      </c>
      <c r="ZB36" s="5">
        <f t="shared" si="99"/>
        <v>0</v>
      </c>
      <c r="ZC36" s="9"/>
      <c r="ZD36" s="1">
        <v>30</v>
      </c>
      <c r="ZE36" s="2" t="s">
        <v>33</v>
      </c>
      <c r="ZF36" s="5">
        <v>1</v>
      </c>
      <c r="ZG36" s="5">
        <v>40000</v>
      </c>
      <c r="ZH36" s="5">
        <v>0</v>
      </c>
      <c r="ZI36" s="5">
        <f t="shared" si="100"/>
        <v>40000</v>
      </c>
      <c r="ZJ36" s="9"/>
      <c r="ZK36" s="1">
        <v>30</v>
      </c>
      <c r="ZL36" s="2" t="s">
        <v>33</v>
      </c>
      <c r="ZM36" s="5">
        <v>0</v>
      </c>
      <c r="ZN36" s="5">
        <v>0</v>
      </c>
      <c r="ZO36" s="5">
        <v>0</v>
      </c>
      <c r="ZP36" s="5">
        <f t="shared" si="101"/>
        <v>0</v>
      </c>
      <c r="ZQ36" s="9"/>
      <c r="ZR36" s="1">
        <v>30</v>
      </c>
      <c r="ZS36" s="2" t="s">
        <v>33</v>
      </c>
      <c r="ZT36" s="5">
        <v>2</v>
      </c>
      <c r="ZU36" s="5">
        <v>45200</v>
      </c>
      <c r="ZV36" s="5">
        <v>0</v>
      </c>
      <c r="ZW36" s="5">
        <f t="shared" si="102"/>
        <v>45200</v>
      </c>
      <c r="ZX36" s="9"/>
      <c r="ZY36" s="1">
        <v>30</v>
      </c>
      <c r="ZZ36" s="2" t="s">
        <v>33</v>
      </c>
      <c r="AAA36" s="5">
        <v>20</v>
      </c>
      <c r="AAB36" s="5">
        <v>198900</v>
      </c>
      <c r="AAC36" s="5">
        <v>0</v>
      </c>
      <c r="AAD36" s="5">
        <f t="shared" si="103"/>
        <v>198900</v>
      </c>
      <c r="AAE36" s="9"/>
      <c r="AAF36" s="1">
        <v>30</v>
      </c>
      <c r="AAG36" s="2" t="s">
        <v>33</v>
      </c>
      <c r="AAH36" s="5">
        <v>0</v>
      </c>
      <c r="AAI36" s="5">
        <v>0</v>
      </c>
      <c r="AAJ36" s="5">
        <v>0</v>
      </c>
      <c r="AAK36" s="5">
        <f t="shared" si="104"/>
        <v>0</v>
      </c>
      <c r="AAL36" s="9"/>
      <c r="AAM36" s="1">
        <v>30</v>
      </c>
      <c r="AAN36" s="2" t="s">
        <v>33</v>
      </c>
      <c r="AAO36" s="5">
        <v>12</v>
      </c>
      <c r="AAP36" s="5">
        <v>216000</v>
      </c>
      <c r="AAQ36" s="5">
        <v>0</v>
      </c>
      <c r="AAR36" s="5">
        <f t="shared" si="105"/>
        <v>216000</v>
      </c>
      <c r="AAS36" s="9"/>
      <c r="AAT36" s="1">
        <v>30</v>
      </c>
      <c r="AAU36" s="2" t="s">
        <v>33</v>
      </c>
      <c r="AAV36" s="5">
        <v>0</v>
      </c>
      <c r="AAW36" s="5">
        <v>0</v>
      </c>
      <c r="AAX36" s="5">
        <v>0</v>
      </c>
      <c r="AAY36" s="5">
        <f t="shared" si="106"/>
        <v>0</v>
      </c>
      <c r="AAZ36" s="9"/>
      <c r="ABA36" s="1">
        <v>30</v>
      </c>
      <c r="ABB36" s="2" t="s">
        <v>33</v>
      </c>
      <c r="ABC36" s="5">
        <v>0</v>
      </c>
      <c r="ABD36" s="5">
        <v>0</v>
      </c>
      <c r="ABE36" s="5">
        <v>0</v>
      </c>
      <c r="ABF36" s="5">
        <f t="shared" si="107"/>
        <v>0</v>
      </c>
      <c r="ABG36" s="9"/>
      <c r="ABH36" s="1">
        <v>30</v>
      </c>
      <c r="ABI36" s="2" t="s">
        <v>33</v>
      </c>
      <c r="ABJ36" s="5">
        <v>0</v>
      </c>
      <c r="ABK36" s="5">
        <v>0</v>
      </c>
      <c r="ABL36" s="5">
        <v>0</v>
      </c>
      <c r="ABM36" s="5">
        <f t="shared" si="108"/>
        <v>0</v>
      </c>
      <c r="ABN36" s="9"/>
      <c r="ABO36" s="1">
        <v>30</v>
      </c>
      <c r="ABP36" s="2" t="s">
        <v>33</v>
      </c>
      <c r="ABQ36" s="5">
        <v>0</v>
      </c>
      <c r="ABR36" s="5">
        <v>0</v>
      </c>
      <c r="ABS36" s="5">
        <v>0</v>
      </c>
      <c r="ABT36" s="5">
        <f t="shared" si="109"/>
        <v>0</v>
      </c>
      <c r="ABU36" s="9"/>
      <c r="ABV36" s="1">
        <v>30</v>
      </c>
      <c r="ABW36" s="2" t="s">
        <v>33</v>
      </c>
      <c r="ABX36" s="5">
        <v>0</v>
      </c>
      <c r="ABY36" s="5">
        <f t="shared" si="0"/>
        <v>9796428.153846154</v>
      </c>
      <c r="ABZ36" s="5">
        <f t="shared" si="1"/>
        <v>140000</v>
      </c>
      <c r="ACA36" s="5">
        <f t="shared" si="2"/>
        <v>9936428.153846154</v>
      </c>
      <c r="ACB36" s="9"/>
    </row>
    <row r="37" spans="1:756" s="71" customFormat="1" ht="18.75">
      <c r="A37" s="187">
        <v>31</v>
      </c>
      <c r="B37" s="184" t="s">
        <v>34</v>
      </c>
      <c r="C37" s="185">
        <v>0</v>
      </c>
      <c r="D37" s="185">
        <v>0</v>
      </c>
      <c r="E37" s="185">
        <v>0</v>
      </c>
      <c r="F37" s="185">
        <f t="shared" si="3"/>
        <v>0</v>
      </c>
      <c r="G37" s="186"/>
      <c r="H37" s="187">
        <v>31</v>
      </c>
      <c r="I37" s="184" t="s">
        <v>34</v>
      </c>
      <c r="J37" s="185">
        <v>1</v>
      </c>
      <c r="K37" s="185">
        <v>739104</v>
      </c>
      <c r="L37" s="185">
        <v>0</v>
      </c>
      <c r="M37" s="185">
        <f t="shared" si="4"/>
        <v>739104</v>
      </c>
      <c r="N37" s="186"/>
      <c r="O37" s="187">
        <v>31</v>
      </c>
      <c r="P37" s="184" t="s">
        <v>34</v>
      </c>
      <c r="Q37" s="185">
        <v>7</v>
      </c>
      <c r="R37" s="185">
        <v>1539632</v>
      </c>
      <c r="S37" s="185">
        <v>0</v>
      </c>
      <c r="T37" s="185">
        <f t="shared" si="5"/>
        <v>1539632</v>
      </c>
      <c r="U37" s="186"/>
      <c r="V37" s="187">
        <v>31</v>
      </c>
      <c r="W37" s="184" t="s">
        <v>34</v>
      </c>
      <c r="X37" s="185">
        <v>1</v>
      </c>
      <c r="Y37" s="185">
        <v>14100</v>
      </c>
      <c r="Z37" s="185">
        <v>0</v>
      </c>
      <c r="AA37" s="185">
        <f t="shared" si="6"/>
        <v>14100</v>
      </c>
      <c r="AB37" s="186"/>
      <c r="AC37" s="187">
        <v>31</v>
      </c>
      <c r="AD37" s="184" t="s">
        <v>34</v>
      </c>
      <c r="AE37" s="185">
        <v>0</v>
      </c>
      <c r="AF37" s="185">
        <v>0</v>
      </c>
      <c r="AG37" s="185">
        <v>0</v>
      </c>
      <c r="AH37" s="185">
        <f t="shared" si="7"/>
        <v>0</v>
      </c>
      <c r="AI37" s="186"/>
      <c r="AJ37" s="187">
        <v>31</v>
      </c>
      <c r="AK37" s="184" t="s">
        <v>34</v>
      </c>
      <c r="AL37" s="185"/>
      <c r="AM37" s="185">
        <v>0</v>
      </c>
      <c r="AN37" s="185">
        <v>0</v>
      </c>
      <c r="AO37" s="185">
        <f t="shared" si="8"/>
        <v>0</v>
      </c>
      <c r="AP37" s="186"/>
      <c r="AQ37" s="187">
        <v>31</v>
      </c>
      <c r="AR37" s="184" t="s">
        <v>34</v>
      </c>
      <c r="AS37" s="185">
        <v>0</v>
      </c>
      <c r="AT37" s="185">
        <v>0</v>
      </c>
      <c r="AU37" s="185">
        <v>0</v>
      </c>
      <c r="AV37" s="185">
        <f t="shared" si="9"/>
        <v>0</v>
      </c>
      <c r="AW37" s="186"/>
      <c r="AX37" s="187">
        <v>31</v>
      </c>
      <c r="AY37" s="184" t="s">
        <v>34</v>
      </c>
      <c r="AZ37" s="185">
        <v>5</v>
      </c>
      <c r="BA37" s="185">
        <v>994500</v>
      </c>
      <c r="BB37" s="185">
        <v>0</v>
      </c>
      <c r="BC37" s="185">
        <f t="shared" si="10"/>
        <v>994500</v>
      </c>
      <c r="BD37" s="186"/>
      <c r="BE37" s="187">
        <v>31</v>
      </c>
      <c r="BF37" s="184" t="s">
        <v>34</v>
      </c>
      <c r="BG37" s="185">
        <v>0</v>
      </c>
      <c r="BH37" s="185">
        <v>0</v>
      </c>
      <c r="BI37" s="185">
        <v>0</v>
      </c>
      <c r="BJ37" s="185">
        <f t="shared" si="11"/>
        <v>0</v>
      </c>
      <c r="BK37" s="186"/>
      <c r="BL37" s="187">
        <v>31</v>
      </c>
      <c r="BM37" s="184" t="s">
        <v>34</v>
      </c>
      <c r="BN37" s="185">
        <v>0</v>
      </c>
      <c r="BO37" s="185">
        <v>0</v>
      </c>
      <c r="BP37" s="185">
        <v>0</v>
      </c>
      <c r="BQ37" s="185">
        <f t="shared" si="12"/>
        <v>0</v>
      </c>
      <c r="BR37" s="186"/>
      <c r="BS37" s="187">
        <v>31</v>
      </c>
      <c r="BT37" s="184" t="s">
        <v>34</v>
      </c>
      <c r="BU37" s="185">
        <v>0</v>
      </c>
      <c r="BV37" s="185">
        <v>0</v>
      </c>
      <c r="BW37" s="185">
        <v>0</v>
      </c>
      <c r="BX37" s="185">
        <f t="shared" si="13"/>
        <v>0</v>
      </c>
      <c r="BY37" s="186"/>
      <c r="BZ37" s="187">
        <v>31</v>
      </c>
      <c r="CA37" s="184" t="s">
        <v>34</v>
      </c>
      <c r="CB37" s="185">
        <v>0</v>
      </c>
      <c r="CC37" s="185">
        <v>0</v>
      </c>
      <c r="CD37" s="185">
        <v>0</v>
      </c>
      <c r="CE37" s="185">
        <f t="shared" si="14"/>
        <v>0</v>
      </c>
      <c r="CF37" s="186"/>
      <c r="CG37" s="187">
        <v>31</v>
      </c>
      <c r="CH37" s="184" t="s">
        <v>34</v>
      </c>
      <c r="CI37" s="185">
        <v>0</v>
      </c>
      <c r="CJ37" s="185">
        <v>0</v>
      </c>
      <c r="CK37" s="185">
        <v>0</v>
      </c>
      <c r="CL37" s="185">
        <f t="shared" si="15"/>
        <v>0</v>
      </c>
      <c r="CM37" s="186"/>
      <c r="CN37" s="187">
        <v>31</v>
      </c>
      <c r="CO37" s="184" t="s">
        <v>34</v>
      </c>
      <c r="CP37" s="185">
        <v>0</v>
      </c>
      <c r="CQ37" s="185">
        <v>0</v>
      </c>
      <c r="CR37" s="185">
        <v>0</v>
      </c>
      <c r="CS37" s="185">
        <f t="shared" si="16"/>
        <v>0</v>
      </c>
      <c r="CT37" s="186"/>
      <c r="CU37" s="187">
        <v>31</v>
      </c>
      <c r="CV37" s="184" t="s">
        <v>34</v>
      </c>
      <c r="CW37" s="185">
        <v>0</v>
      </c>
      <c r="CX37" s="185">
        <v>0</v>
      </c>
      <c r="CY37" s="185">
        <v>0</v>
      </c>
      <c r="CZ37" s="185">
        <f t="shared" si="17"/>
        <v>0</v>
      </c>
      <c r="DA37" s="186"/>
      <c r="DB37" s="187">
        <v>31</v>
      </c>
      <c r="DC37" s="184" t="s">
        <v>34</v>
      </c>
      <c r="DD37" s="185">
        <v>14</v>
      </c>
      <c r="DE37" s="185">
        <v>1031100</v>
      </c>
      <c r="DF37" s="185">
        <v>0</v>
      </c>
      <c r="DG37" s="185">
        <f t="shared" si="18"/>
        <v>1031100</v>
      </c>
      <c r="DH37" s="186"/>
      <c r="DI37" s="187">
        <v>31</v>
      </c>
      <c r="DJ37" s="184" t="s">
        <v>34</v>
      </c>
      <c r="DK37" s="185">
        <v>0</v>
      </c>
      <c r="DL37" s="185">
        <v>0</v>
      </c>
      <c r="DM37" s="185">
        <v>0</v>
      </c>
      <c r="DN37" s="185">
        <f t="shared" si="19"/>
        <v>0</v>
      </c>
      <c r="DO37" s="186"/>
      <c r="DP37" s="187">
        <v>31</v>
      </c>
      <c r="DQ37" s="184" t="s">
        <v>34</v>
      </c>
      <c r="DR37" s="185">
        <v>1</v>
      </c>
      <c r="DS37" s="185">
        <v>23600</v>
      </c>
      <c r="DT37" s="185">
        <v>0</v>
      </c>
      <c r="DU37" s="185">
        <f t="shared" si="20"/>
        <v>23600</v>
      </c>
      <c r="DV37" s="186"/>
      <c r="DW37" s="187">
        <v>31</v>
      </c>
      <c r="DX37" s="184" t="s">
        <v>34</v>
      </c>
      <c r="DY37" s="185">
        <v>0</v>
      </c>
      <c r="DZ37" s="185">
        <v>0</v>
      </c>
      <c r="EA37" s="185">
        <v>0</v>
      </c>
      <c r="EB37" s="185">
        <f t="shared" si="21"/>
        <v>0</v>
      </c>
      <c r="EC37" s="186"/>
      <c r="ED37" s="187">
        <v>31</v>
      </c>
      <c r="EE37" s="184" t="s">
        <v>34</v>
      </c>
      <c r="EF37" s="185">
        <v>3982</v>
      </c>
      <c r="EG37" s="185">
        <v>139050</v>
      </c>
      <c r="EH37" s="185">
        <v>0</v>
      </c>
      <c r="EI37" s="185">
        <f t="shared" si="22"/>
        <v>139050</v>
      </c>
      <c r="EJ37" s="186"/>
      <c r="EK37" s="187">
        <v>31</v>
      </c>
      <c r="EL37" s="184" t="s">
        <v>34</v>
      </c>
      <c r="EM37" s="185">
        <v>21</v>
      </c>
      <c r="EN37" s="185">
        <v>110000</v>
      </c>
      <c r="EO37" s="185">
        <v>0</v>
      </c>
      <c r="EP37" s="185">
        <f t="shared" si="23"/>
        <v>110000</v>
      </c>
      <c r="EQ37" s="186"/>
      <c r="ER37" s="187">
        <v>31</v>
      </c>
      <c r="ES37" s="184" t="s">
        <v>34</v>
      </c>
      <c r="ET37" s="185">
        <v>24</v>
      </c>
      <c r="EU37" s="185">
        <v>123000</v>
      </c>
      <c r="EV37" s="185">
        <v>0</v>
      </c>
      <c r="EW37" s="185">
        <f t="shared" si="24"/>
        <v>123000</v>
      </c>
      <c r="EX37" s="186"/>
      <c r="EY37" s="187">
        <v>31</v>
      </c>
      <c r="EZ37" s="184" t="s">
        <v>34</v>
      </c>
      <c r="FA37" s="185">
        <v>0</v>
      </c>
      <c r="FB37" s="185">
        <v>0</v>
      </c>
      <c r="FC37" s="185">
        <v>0</v>
      </c>
      <c r="FD37" s="185">
        <f t="shared" si="25"/>
        <v>0</v>
      </c>
      <c r="FE37" s="186"/>
      <c r="FF37" s="187">
        <v>31</v>
      </c>
      <c r="FG37" s="184" t="s">
        <v>34</v>
      </c>
      <c r="FH37" s="185">
        <v>0</v>
      </c>
      <c r="FI37" s="185">
        <v>0</v>
      </c>
      <c r="FJ37" s="185">
        <v>0</v>
      </c>
      <c r="FK37" s="185">
        <f t="shared" si="26"/>
        <v>0</v>
      </c>
      <c r="FL37" s="186"/>
      <c r="FM37" s="187">
        <v>31</v>
      </c>
      <c r="FN37" s="184" t="s">
        <v>34</v>
      </c>
      <c r="FO37" s="185">
        <v>0</v>
      </c>
      <c r="FP37" s="185">
        <v>0</v>
      </c>
      <c r="FQ37" s="185">
        <v>0</v>
      </c>
      <c r="FR37" s="185">
        <f t="shared" si="27"/>
        <v>0</v>
      </c>
      <c r="FS37" s="186"/>
      <c r="FT37" s="187">
        <v>31</v>
      </c>
      <c r="FU37" s="184" t="s">
        <v>34</v>
      </c>
      <c r="FV37" s="185">
        <v>0</v>
      </c>
      <c r="FW37" s="185">
        <v>0</v>
      </c>
      <c r="FX37" s="185">
        <v>0</v>
      </c>
      <c r="FY37" s="185">
        <f t="shared" si="28"/>
        <v>0</v>
      </c>
      <c r="FZ37" s="186"/>
      <c r="GA37" s="187">
        <v>31</v>
      </c>
      <c r="GB37" s="184" t="s">
        <v>34</v>
      </c>
      <c r="GC37" s="185">
        <v>1</v>
      </c>
      <c r="GD37" s="185">
        <v>90200</v>
      </c>
      <c r="GE37" s="185">
        <v>0</v>
      </c>
      <c r="GF37" s="185">
        <f t="shared" si="29"/>
        <v>90200</v>
      </c>
      <c r="GG37" s="186"/>
      <c r="GH37" s="187">
        <v>31</v>
      </c>
      <c r="GI37" s="184" t="s">
        <v>34</v>
      </c>
      <c r="GJ37" s="185">
        <v>1</v>
      </c>
      <c r="GK37" s="185">
        <v>68100</v>
      </c>
      <c r="GL37" s="185">
        <v>0</v>
      </c>
      <c r="GM37" s="185">
        <f t="shared" si="30"/>
        <v>68100</v>
      </c>
      <c r="GN37" s="186"/>
      <c r="GO37" s="187">
        <v>31</v>
      </c>
      <c r="GP37" s="184" t="s">
        <v>34</v>
      </c>
      <c r="GQ37" s="185">
        <v>0</v>
      </c>
      <c r="GR37" s="185">
        <v>0</v>
      </c>
      <c r="GS37" s="185">
        <v>0</v>
      </c>
      <c r="GT37" s="185">
        <f t="shared" si="31"/>
        <v>0</v>
      </c>
      <c r="GU37" s="186"/>
      <c r="GV37" s="187">
        <v>31</v>
      </c>
      <c r="GW37" s="184" t="s">
        <v>34</v>
      </c>
      <c r="GX37" s="185">
        <v>0</v>
      </c>
      <c r="GY37" s="185">
        <v>0</v>
      </c>
      <c r="GZ37" s="185">
        <v>0</v>
      </c>
      <c r="HA37" s="185">
        <f t="shared" si="32"/>
        <v>0</v>
      </c>
      <c r="HB37" s="186"/>
      <c r="HC37" s="187">
        <v>31</v>
      </c>
      <c r="HD37" s="184" t="s">
        <v>34</v>
      </c>
      <c r="HE37" s="185">
        <v>1</v>
      </c>
      <c r="HF37" s="185">
        <v>139900</v>
      </c>
      <c r="HG37" s="185">
        <v>0</v>
      </c>
      <c r="HH37" s="185">
        <f t="shared" si="33"/>
        <v>139900</v>
      </c>
      <c r="HI37" s="186"/>
      <c r="HJ37" s="187">
        <v>31</v>
      </c>
      <c r="HK37" s="184" t="s">
        <v>34</v>
      </c>
      <c r="HL37" s="185">
        <v>0</v>
      </c>
      <c r="HM37" s="185">
        <v>419850</v>
      </c>
      <c r="HN37" s="185">
        <v>0</v>
      </c>
      <c r="HO37" s="185">
        <f t="shared" si="34"/>
        <v>419850</v>
      </c>
      <c r="HP37" s="186"/>
      <c r="HQ37" s="187">
        <v>31</v>
      </c>
      <c r="HR37" s="184" t="s">
        <v>34</v>
      </c>
      <c r="HS37" s="185">
        <v>0</v>
      </c>
      <c r="HT37" s="185">
        <v>0</v>
      </c>
      <c r="HU37" s="185">
        <v>0</v>
      </c>
      <c r="HV37" s="185">
        <f t="shared" si="35"/>
        <v>0</v>
      </c>
      <c r="HW37" s="186"/>
      <c r="HX37" s="187">
        <v>31</v>
      </c>
      <c r="HY37" s="184" t="s">
        <v>34</v>
      </c>
      <c r="HZ37" s="185">
        <v>1</v>
      </c>
      <c r="IA37" s="185">
        <v>10000</v>
      </c>
      <c r="IB37" s="185">
        <v>0</v>
      </c>
      <c r="IC37" s="185">
        <f t="shared" si="36"/>
        <v>10000</v>
      </c>
      <c r="ID37" s="186"/>
      <c r="IE37" s="187">
        <v>31</v>
      </c>
      <c r="IF37" s="184" t="s">
        <v>34</v>
      </c>
      <c r="IG37" s="185">
        <v>0</v>
      </c>
      <c r="IH37" s="185">
        <v>37500</v>
      </c>
      <c r="II37" s="185">
        <v>0</v>
      </c>
      <c r="IJ37" s="185">
        <f t="shared" si="37"/>
        <v>37500</v>
      </c>
      <c r="IK37" s="186"/>
      <c r="IL37" s="187">
        <v>31</v>
      </c>
      <c r="IM37" s="184" t="s">
        <v>34</v>
      </c>
      <c r="IN37" s="185">
        <v>20</v>
      </c>
      <c r="IO37" s="185">
        <v>200000</v>
      </c>
      <c r="IP37" s="185">
        <v>0</v>
      </c>
      <c r="IQ37" s="185">
        <f t="shared" si="38"/>
        <v>200000</v>
      </c>
      <c r="IR37" s="186"/>
      <c r="IS37" s="187">
        <v>31</v>
      </c>
      <c r="IT37" s="184" t="s">
        <v>34</v>
      </c>
      <c r="IU37" s="185">
        <v>1</v>
      </c>
      <c r="IV37" s="185">
        <v>40000</v>
      </c>
      <c r="IW37" s="185">
        <v>0</v>
      </c>
      <c r="IX37" s="185">
        <f t="shared" si="39"/>
        <v>40000</v>
      </c>
      <c r="IY37" s="186"/>
      <c r="IZ37" s="187">
        <v>31</v>
      </c>
      <c r="JA37" s="184" t="s">
        <v>34</v>
      </c>
      <c r="JB37" s="185">
        <v>0</v>
      </c>
      <c r="JC37" s="185">
        <v>0</v>
      </c>
      <c r="JD37" s="185">
        <v>0</v>
      </c>
      <c r="JE37" s="185">
        <f t="shared" si="40"/>
        <v>0</v>
      </c>
      <c r="JF37" s="186"/>
      <c r="JG37" s="187">
        <v>31</v>
      </c>
      <c r="JH37" s="184" t="s">
        <v>34</v>
      </c>
      <c r="JI37" s="185">
        <v>0</v>
      </c>
      <c r="JJ37" s="185">
        <v>0</v>
      </c>
      <c r="JK37" s="185">
        <v>0</v>
      </c>
      <c r="JL37" s="185">
        <f t="shared" si="41"/>
        <v>0</v>
      </c>
      <c r="JM37" s="186"/>
      <c r="JN37" s="187">
        <v>31</v>
      </c>
      <c r="JO37" s="184" t="s">
        <v>34</v>
      </c>
      <c r="JP37" s="185">
        <v>0</v>
      </c>
      <c r="JQ37" s="185">
        <v>0</v>
      </c>
      <c r="JR37" s="185">
        <v>0</v>
      </c>
      <c r="JS37" s="185">
        <f t="shared" si="42"/>
        <v>0</v>
      </c>
      <c r="JT37" s="186"/>
      <c r="JU37" s="187">
        <v>31</v>
      </c>
      <c r="JV37" s="184" t="s">
        <v>34</v>
      </c>
      <c r="JW37" s="185">
        <v>0</v>
      </c>
      <c r="JX37" s="185">
        <v>0</v>
      </c>
      <c r="JY37" s="185">
        <v>0</v>
      </c>
      <c r="JZ37" s="185">
        <f t="shared" si="43"/>
        <v>0</v>
      </c>
      <c r="KA37" s="186"/>
      <c r="KB37" s="187">
        <v>31</v>
      </c>
      <c r="KC37" s="184" t="s">
        <v>34</v>
      </c>
      <c r="KD37" s="185">
        <v>0</v>
      </c>
      <c r="KE37" s="185">
        <v>0</v>
      </c>
      <c r="KF37" s="185">
        <v>0</v>
      </c>
      <c r="KG37" s="185">
        <f t="shared" si="44"/>
        <v>0</v>
      </c>
      <c r="KH37" s="186"/>
      <c r="KI37" s="187">
        <v>31</v>
      </c>
      <c r="KJ37" s="184" t="s">
        <v>34</v>
      </c>
      <c r="KK37" s="185">
        <v>0</v>
      </c>
      <c r="KL37" s="185">
        <v>0</v>
      </c>
      <c r="KM37" s="185">
        <v>0</v>
      </c>
      <c r="KN37" s="185">
        <f t="shared" si="45"/>
        <v>0</v>
      </c>
      <c r="KO37" s="186"/>
      <c r="KP37" s="187">
        <v>31</v>
      </c>
      <c r="KQ37" s="184" t="s">
        <v>34</v>
      </c>
      <c r="KR37" s="185">
        <v>1</v>
      </c>
      <c r="KS37" s="185">
        <v>32500</v>
      </c>
      <c r="KT37" s="185">
        <v>0</v>
      </c>
      <c r="KU37" s="185">
        <f t="shared" si="46"/>
        <v>32500</v>
      </c>
      <c r="KV37" s="186"/>
      <c r="KW37" s="187">
        <v>31</v>
      </c>
      <c r="KX37" s="184" t="s">
        <v>34</v>
      </c>
      <c r="KY37" s="185">
        <v>1</v>
      </c>
      <c r="KZ37" s="185">
        <v>32500</v>
      </c>
      <c r="LA37" s="185">
        <v>0</v>
      </c>
      <c r="LB37" s="185">
        <f t="shared" si="47"/>
        <v>32500</v>
      </c>
      <c r="LC37" s="186"/>
      <c r="LD37" s="187">
        <v>31</v>
      </c>
      <c r="LE37" s="184" t="s">
        <v>34</v>
      </c>
      <c r="LF37" s="185">
        <v>3</v>
      </c>
      <c r="LG37" s="185">
        <v>405000</v>
      </c>
      <c r="LH37" s="185">
        <v>0</v>
      </c>
      <c r="LI37" s="185">
        <f t="shared" si="48"/>
        <v>405000</v>
      </c>
      <c r="LJ37" s="186"/>
      <c r="LK37" s="187">
        <v>31</v>
      </c>
      <c r="LL37" s="184" t="s">
        <v>34</v>
      </c>
      <c r="LM37" s="185">
        <v>1</v>
      </c>
      <c r="LN37" s="185">
        <v>38500</v>
      </c>
      <c r="LO37" s="185">
        <v>0</v>
      </c>
      <c r="LP37" s="185">
        <f t="shared" si="49"/>
        <v>38500</v>
      </c>
      <c r="LQ37" s="186"/>
      <c r="LR37" s="187">
        <v>31</v>
      </c>
      <c r="LS37" s="184" t="s">
        <v>34</v>
      </c>
      <c r="LT37" s="185">
        <v>2</v>
      </c>
      <c r="LU37" s="185">
        <v>20000</v>
      </c>
      <c r="LV37" s="185">
        <v>0</v>
      </c>
      <c r="LW37" s="185">
        <f t="shared" si="50"/>
        <v>20000</v>
      </c>
      <c r="LX37" s="186"/>
      <c r="LY37" s="187">
        <v>31</v>
      </c>
      <c r="LZ37" s="184" t="s">
        <v>34</v>
      </c>
      <c r="MA37" s="185">
        <v>0</v>
      </c>
      <c r="MB37" s="185">
        <v>0</v>
      </c>
      <c r="MC37" s="185">
        <v>0</v>
      </c>
      <c r="MD37" s="185">
        <f t="shared" si="51"/>
        <v>0</v>
      </c>
      <c r="ME37" s="186"/>
      <c r="MF37" s="187">
        <v>31</v>
      </c>
      <c r="MG37" s="184" t="s">
        <v>34</v>
      </c>
      <c r="MH37" s="185">
        <v>0</v>
      </c>
      <c r="MI37" s="185">
        <v>0</v>
      </c>
      <c r="MJ37" s="185">
        <v>0</v>
      </c>
      <c r="MK37" s="185">
        <f t="shared" si="52"/>
        <v>0</v>
      </c>
      <c r="ML37" s="186"/>
      <c r="MM37" s="187">
        <v>31</v>
      </c>
      <c r="MN37" s="184" t="s">
        <v>34</v>
      </c>
      <c r="MO37" s="185">
        <v>0</v>
      </c>
      <c r="MP37" s="185">
        <v>0</v>
      </c>
      <c r="MQ37" s="185">
        <v>0</v>
      </c>
      <c r="MR37" s="185">
        <f t="shared" si="53"/>
        <v>0</v>
      </c>
      <c r="MS37" s="186"/>
      <c r="MT37" s="187">
        <v>31</v>
      </c>
      <c r="MU37" s="184" t="s">
        <v>34</v>
      </c>
      <c r="MV37" s="185">
        <v>0</v>
      </c>
      <c r="MW37" s="185">
        <v>0</v>
      </c>
      <c r="MX37" s="185">
        <v>0</v>
      </c>
      <c r="MY37" s="185">
        <f t="shared" si="54"/>
        <v>0</v>
      </c>
      <c r="MZ37" s="186"/>
      <c r="NA37" s="187">
        <v>31</v>
      </c>
      <c r="NB37" s="184" t="s">
        <v>34</v>
      </c>
      <c r="NC37" s="185">
        <v>7</v>
      </c>
      <c r="ND37" s="185">
        <v>41562.5</v>
      </c>
      <c r="NE37" s="185">
        <v>0</v>
      </c>
      <c r="NF37" s="185">
        <f t="shared" si="55"/>
        <v>41562.5</v>
      </c>
      <c r="NG37" s="186"/>
      <c r="NH37" s="187">
        <v>31</v>
      </c>
      <c r="NI37" s="184" t="s">
        <v>34</v>
      </c>
      <c r="NJ37" s="185">
        <v>137</v>
      </c>
      <c r="NK37" s="185">
        <v>219244.21732114066</v>
      </c>
      <c r="NL37" s="185">
        <v>0</v>
      </c>
      <c r="NM37" s="185">
        <f t="shared" si="56"/>
        <v>219244.21732114066</v>
      </c>
      <c r="NN37" s="186"/>
      <c r="NO37" s="187">
        <v>31</v>
      </c>
      <c r="NP37" s="184" t="s">
        <v>34</v>
      </c>
      <c r="NQ37" s="185">
        <v>6</v>
      </c>
      <c r="NR37" s="185">
        <v>140000</v>
      </c>
      <c r="NS37" s="185">
        <v>0</v>
      </c>
      <c r="NT37" s="185">
        <f t="shared" si="57"/>
        <v>140000</v>
      </c>
      <c r="NU37" s="186"/>
      <c r="NV37" s="187">
        <v>31</v>
      </c>
      <c r="NW37" s="184" t="s">
        <v>34</v>
      </c>
      <c r="NX37" s="185">
        <v>0</v>
      </c>
      <c r="NY37" s="185">
        <v>0</v>
      </c>
      <c r="NZ37" s="185">
        <v>0</v>
      </c>
      <c r="OA37" s="185">
        <f t="shared" si="58"/>
        <v>0</v>
      </c>
      <c r="OB37" s="186"/>
      <c r="OC37" s="187">
        <v>31</v>
      </c>
      <c r="OD37" s="184" t="s">
        <v>34</v>
      </c>
      <c r="OE37" s="185">
        <v>2</v>
      </c>
      <c r="OF37" s="185">
        <v>28500</v>
      </c>
      <c r="OG37" s="185">
        <v>0</v>
      </c>
      <c r="OH37" s="185">
        <f t="shared" si="59"/>
        <v>28500</v>
      </c>
      <c r="OI37" s="186"/>
      <c r="OJ37" s="187">
        <v>31</v>
      </c>
      <c r="OK37" s="184" t="s">
        <v>34</v>
      </c>
      <c r="OL37" s="185">
        <v>24.666666666666668</v>
      </c>
      <c r="OM37" s="185">
        <v>225000</v>
      </c>
      <c r="ON37" s="185">
        <v>0</v>
      </c>
      <c r="OO37" s="185">
        <f t="shared" si="60"/>
        <v>225000</v>
      </c>
      <c r="OP37" s="186"/>
      <c r="OQ37" s="187">
        <v>31</v>
      </c>
      <c r="OR37" s="184" t="s">
        <v>34</v>
      </c>
      <c r="OS37" s="185">
        <v>0</v>
      </c>
      <c r="OT37" s="185">
        <v>0</v>
      </c>
      <c r="OU37" s="185">
        <v>0</v>
      </c>
      <c r="OV37" s="185">
        <f t="shared" si="61"/>
        <v>0</v>
      </c>
      <c r="OW37" s="186"/>
      <c r="OX37" s="187">
        <v>31</v>
      </c>
      <c r="OY37" s="184" t="s">
        <v>34</v>
      </c>
      <c r="OZ37" s="185">
        <v>0</v>
      </c>
      <c r="PA37" s="185">
        <v>0</v>
      </c>
      <c r="PB37" s="185">
        <v>0</v>
      </c>
      <c r="PC37" s="185">
        <f t="shared" si="62"/>
        <v>0</v>
      </c>
      <c r="PD37" s="186"/>
      <c r="PE37" s="187">
        <v>31</v>
      </c>
      <c r="PF37" s="184" t="s">
        <v>34</v>
      </c>
      <c r="PG37" s="185">
        <v>0</v>
      </c>
      <c r="PH37" s="185">
        <v>0</v>
      </c>
      <c r="PI37" s="185">
        <v>0</v>
      </c>
      <c r="PJ37" s="185">
        <f t="shared" si="63"/>
        <v>0</v>
      </c>
      <c r="PK37" s="186"/>
      <c r="PL37" s="187">
        <v>31</v>
      </c>
      <c r="PM37" s="184" t="s">
        <v>34</v>
      </c>
      <c r="PN37" s="185">
        <v>0</v>
      </c>
      <c r="PO37" s="185">
        <v>438261</v>
      </c>
      <c r="PP37" s="185">
        <v>0</v>
      </c>
      <c r="PQ37" s="185">
        <f t="shared" si="64"/>
        <v>438261</v>
      </c>
      <c r="PR37" s="186"/>
      <c r="PS37" s="187">
        <v>31</v>
      </c>
      <c r="PT37" s="184" t="s">
        <v>34</v>
      </c>
      <c r="PU37" s="185">
        <v>1</v>
      </c>
      <c r="PV37" s="185">
        <v>7200</v>
      </c>
      <c r="PW37" s="185">
        <v>0</v>
      </c>
      <c r="PX37" s="185">
        <f t="shared" si="65"/>
        <v>7200</v>
      </c>
      <c r="PY37" s="186"/>
      <c r="PZ37" s="187">
        <v>31</v>
      </c>
      <c r="QA37" s="184" t="s">
        <v>34</v>
      </c>
      <c r="QB37" s="185">
        <v>0</v>
      </c>
      <c r="QC37" s="185">
        <v>0</v>
      </c>
      <c r="QD37" s="185">
        <v>0</v>
      </c>
      <c r="QE37" s="185">
        <f t="shared" si="66"/>
        <v>0</v>
      </c>
      <c r="QF37" s="186"/>
      <c r="QG37" s="187">
        <v>31</v>
      </c>
      <c r="QH37" s="184" t="s">
        <v>34</v>
      </c>
      <c r="QI37" s="185">
        <v>1</v>
      </c>
      <c r="QJ37" s="185">
        <v>5000</v>
      </c>
      <c r="QK37" s="185">
        <v>0</v>
      </c>
      <c r="QL37" s="185">
        <f t="shared" si="67"/>
        <v>5000</v>
      </c>
      <c r="QM37" s="186"/>
      <c r="QN37" s="187">
        <v>31</v>
      </c>
      <c r="QO37" s="184" t="s">
        <v>34</v>
      </c>
      <c r="QP37" s="185">
        <v>0</v>
      </c>
      <c r="QQ37" s="185">
        <v>0</v>
      </c>
      <c r="QR37" s="185">
        <v>0</v>
      </c>
      <c r="QS37" s="185">
        <f t="shared" si="68"/>
        <v>0</v>
      </c>
      <c r="QT37" s="186"/>
      <c r="QU37" s="187">
        <v>31</v>
      </c>
      <c r="QV37" s="184" t="s">
        <v>34</v>
      </c>
      <c r="QW37" s="185">
        <v>0</v>
      </c>
      <c r="QX37" s="185">
        <v>0</v>
      </c>
      <c r="QY37" s="185">
        <v>0</v>
      </c>
      <c r="QZ37" s="185">
        <f t="shared" si="69"/>
        <v>0</v>
      </c>
      <c r="RA37" s="186"/>
      <c r="RB37" s="187">
        <v>31</v>
      </c>
      <c r="RC37" s="184" t="s">
        <v>34</v>
      </c>
      <c r="RD37" s="185">
        <v>0</v>
      </c>
      <c r="RE37" s="185">
        <v>0</v>
      </c>
      <c r="RF37" s="185">
        <v>0</v>
      </c>
      <c r="RG37" s="185">
        <f t="shared" si="70"/>
        <v>0</v>
      </c>
      <c r="RH37" s="186"/>
      <c r="RI37" s="187">
        <v>31</v>
      </c>
      <c r="RJ37" s="184" t="s">
        <v>34</v>
      </c>
      <c r="RK37" s="185">
        <v>168</v>
      </c>
      <c r="RL37" s="185">
        <v>30576</v>
      </c>
      <c r="RM37" s="185">
        <v>0</v>
      </c>
      <c r="RN37" s="185">
        <f t="shared" si="71"/>
        <v>30576</v>
      </c>
      <c r="RO37" s="186"/>
      <c r="RP37" s="187">
        <v>31</v>
      </c>
      <c r="RQ37" s="184" t="s">
        <v>34</v>
      </c>
      <c r="RR37" s="185">
        <v>2</v>
      </c>
      <c r="RS37" s="185">
        <v>10533</v>
      </c>
      <c r="RT37" s="185">
        <v>0</v>
      </c>
      <c r="RU37" s="185">
        <f t="shared" si="72"/>
        <v>10533</v>
      </c>
      <c r="RV37" s="186"/>
      <c r="RW37" s="187">
        <v>31</v>
      </c>
      <c r="RX37" s="184" t="s">
        <v>34</v>
      </c>
      <c r="RY37" s="185">
        <v>0</v>
      </c>
      <c r="RZ37" s="185">
        <v>0</v>
      </c>
      <c r="SA37" s="185">
        <v>0</v>
      </c>
      <c r="SB37" s="185">
        <f t="shared" si="73"/>
        <v>0</v>
      </c>
      <c r="SC37" s="186"/>
      <c r="SD37" s="187">
        <v>31</v>
      </c>
      <c r="SE37" s="184" t="s">
        <v>34</v>
      </c>
      <c r="SF37" s="185">
        <v>0</v>
      </c>
      <c r="SG37" s="185">
        <v>90000</v>
      </c>
      <c r="SH37" s="185">
        <v>0</v>
      </c>
      <c r="SI37" s="185">
        <f t="shared" si="74"/>
        <v>90000</v>
      </c>
      <c r="SJ37" s="186"/>
      <c r="SK37" s="187">
        <v>31</v>
      </c>
      <c r="SL37" s="184" t="s">
        <v>34</v>
      </c>
      <c r="SM37" s="185">
        <v>0</v>
      </c>
      <c r="SN37" s="185">
        <v>0</v>
      </c>
      <c r="SO37" s="185">
        <v>0</v>
      </c>
      <c r="SP37" s="185">
        <f t="shared" si="75"/>
        <v>0</v>
      </c>
      <c r="SQ37" s="186"/>
      <c r="SR37" s="187">
        <v>31</v>
      </c>
      <c r="SS37" s="184" t="s">
        <v>34</v>
      </c>
      <c r="ST37" s="185">
        <v>0</v>
      </c>
      <c r="SU37" s="185">
        <v>0</v>
      </c>
      <c r="SV37" s="185">
        <v>0</v>
      </c>
      <c r="SW37" s="185">
        <f t="shared" si="76"/>
        <v>0</v>
      </c>
      <c r="SX37" s="186"/>
      <c r="SY37" s="187">
        <v>31</v>
      </c>
      <c r="SZ37" s="184" t="s">
        <v>34</v>
      </c>
      <c r="TA37" s="185">
        <v>0</v>
      </c>
      <c r="TB37" s="185">
        <v>0</v>
      </c>
      <c r="TC37" s="185">
        <v>0</v>
      </c>
      <c r="TD37" s="185">
        <f t="shared" si="77"/>
        <v>0</v>
      </c>
      <c r="TE37" s="186"/>
      <c r="TF37" s="187">
        <v>31</v>
      </c>
      <c r="TG37" s="184" t="s">
        <v>34</v>
      </c>
      <c r="TH37" s="185">
        <v>0</v>
      </c>
      <c r="TI37" s="185">
        <v>0</v>
      </c>
      <c r="TJ37" s="185">
        <v>0</v>
      </c>
      <c r="TK37" s="185">
        <f t="shared" si="78"/>
        <v>0</v>
      </c>
      <c r="TL37" s="186"/>
      <c r="TM37" s="187">
        <v>31</v>
      </c>
      <c r="TN37" s="184" t="s">
        <v>34</v>
      </c>
      <c r="TO37" s="185">
        <v>4</v>
      </c>
      <c r="TP37" s="185">
        <v>0</v>
      </c>
      <c r="TQ37" s="185">
        <v>140000</v>
      </c>
      <c r="TR37" s="185">
        <f t="shared" si="79"/>
        <v>140000</v>
      </c>
      <c r="TS37" s="186"/>
      <c r="TT37" s="187">
        <v>31</v>
      </c>
      <c r="TU37" s="184" t="s">
        <v>34</v>
      </c>
      <c r="TV37" s="185">
        <v>2</v>
      </c>
      <c r="TW37" s="185">
        <v>67800</v>
      </c>
      <c r="TX37" s="185">
        <v>0</v>
      </c>
      <c r="TY37" s="185">
        <f t="shared" si="80"/>
        <v>67800</v>
      </c>
      <c r="TZ37" s="186"/>
      <c r="UA37" s="187">
        <v>31</v>
      </c>
      <c r="UB37" s="184" t="s">
        <v>34</v>
      </c>
      <c r="UC37" s="185">
        <v>29</v>
      </c>
      <c r="UD37" s="185">
        <v>101500</v>
      </c>
      <c r="UE37" s="185">
        <v>0</v>
      </c>
      <c r="UF37" s="185">
        <f t="shared" si="81"/>
        <v>101500</v>
      </c>
      <c r="UG37" s="186"/>
      <c r="UH37" s="187">
        <v>31</v>
      </c>
      <c r="UI37" s="184" t="s">
        <v>34</v>
      </c>
      <c r="UJ37" s="185">
        <v>0</v>
      </c>
      <c r="UK37" s="185">
        <v>0</v>
      </c>
      <c r="UL37" s="185">
        <v>0</v>
      </c>
      <c r="UM37" s="185">
        <f t="shared" si="82"/>
        <v>0</v>
      </c>
      <c r="UN37" s="186"/>
      <c r="UO37" s="187">
        <v>31</v>
      </c>
      <c r="UP37" s="184" t="s">
        <v>34</v>
      </c>
      <c r="UQ37" s="185">
        <v>0</v>
      </c>
      <c r="UR37" s="185">
        <v>0</v>
      </c>
      <c r="US37" s="185">
        <v>0</v>
      </c>
      <c r="UT37" s="185">
        <f t="shared" si="83"/>
        <v>0</v>
      </c>
      <c r="UU37" s="186"/>
      <c r="UV37" s="187">
        <v>31</v>
      </c>
      <c r="UW37" s="184" t="s">
        <v>34</v>
      </c>
      <c r="UX37" s="185">
        <v>0</v>
      </c>
      <c r="UY37" s="185">
        <v>100000</v>
      </c>
      <c r="UZ37" s="185">
        <v>0</v>
      </c>
      <c r="VA37" s="185">
        <f t="shared" si="84"/>
        <v>100000</v>
      </c>
      <c r="VB37" s="186"/>
      <c r="VC37" s="187">
        <v>31</v>
      </c>
      <c r="VD37" s="184" t="s">
        <v>34</v>
      </c>
      <c r="VE37" s="185">
        <v>1</v>
      </c>
      <c r="VF37" s="185">
        <v>40000</v>
      </c>
      <c r="VG37" s="185">
        <v>0</v>
      </c>
      <c r="VH37" s="185">
        <f t="shared" si="85"/>
        <v>40000</v>
      </c>
      <c r="VI37" s="186"/>
      <c r="VJ37" s="187">
        <v>31</v>
      </c>
      <c r="VK37" s="184" t="s">
        <v>34</v>
      </c>
      <c r="VL37" s="185">
        <v>1</v>
      </c>
      <c r="VM37" s="185">
        <v>55000</v>
      </c>
      <c r="VN37" s="185">
        <v>0</v>
      </c>
      <c r="VO37" s="185">
        <f t="shared" si="86"/>
        <v>55000</v>
      </c>
      <c r="VP37" s="186"/>
      <c r="VQ37" s="187">
        <v>31</v>
      </c>
      <c r="VR37" s="184" t="s">
        <v>34</v>
      </c>
      <c r="VS37" s="185">
        <v>0</v>
      </c>
      <c r="VT37" s="185">
        <v>0</v>
      </c>
      <c r="VU37" s="185">
        <v>0</v>
      </c>
      <c r="VV37" s="185">
        <f t="shared" si="87"/>
        <v>0</v>
      </c>
      <c r="VW37" s="186"/>
      <c r="VX37" s="187">
        <v>31</v>
      </c>
      <c r="VY37" s="184" t="s">
        <v>34</v>
      </c>
      <c r="VZ37" s="185">
        <v>0</v>
      </c>
      <c r="WA37" s="185">
        <v>0</v>
      </c>
      <c r="WB37" s="185">
        <v>0</v>
      </c>
      <c r="WC37" s="185">
        <f t="shared" si="88"/>
        <v>0</v>
      </c>
      <c r="WD37" s="186"/>
      <c r="WE37" s="187">
        <v>31</v>
      </c>
      <c r="WF37" s="184" t="s">
        <v>34</v>
      </c>
      <c r="WG37" s="185">
        <v>0</v>
      </c>
      <c r="WH37" s="185">
        <v>0</v>
      </c>
      <c r="WI37" s="185">
        <v>0</v>
      </c>
      <c r="WJ37" s="185">
        <f t="shared" si="89"/>
        <v>0</v>
      </c>
      <c r="WK37" s="186"/>
      <c r="WL37" s="187">
        <v>31</v>
      </c>
      <c r="WM37" s="184" t="s">
        <v>34</v>
      </c>
      <c r="WN37" s="185">
        <v>1</v>
      </c>
      <c r="WO37" s="185">
        <v>50000</v>
      </c>
      <c r="WP37" s="185">
        <v>0</v>
      </c>
      <c r="WQ37" s="185">
        <f t="shared" si="90"/>
        <v>50000</v>
      </c>
      <c r="WR37" s="186"/>
      <c r="WS37" s="187">
        <v>31</v>
      </c>
      <c r="WT37" s="184" t="s">
        <v>34</v>
      </c>
      <c r="WU37" s="185">
        <v>0</v>
      </c>
      <c r="WV37" s="185">
        <v>0</v>
      </c>
      <c r="WW37" s="185">
        <v>0</v>
      </c>
      <c r="WX37" s="185">
        <f t="shared" si="91"/>
        <v>0</v>
      </c>
      <c r="WY37" s="186"/>
      <c r="WZ37" s="187">
        <v>31</v>
      </c>
      <c r="XA37" s="184" t="s">
        <v>34</v>
      </c>
      <c r="XB37" s="185">
        <v>0</v>
      </c>
      <c r="XC37" s="185">
        <v>0</v>
      </c>
      <c r="XD37" s="185">
        <v>0</v>
      </c>
      <c r="XE37" s="185">
        <f t="shared" si="92"/>
        <v>0</v>
      </c>
      <c r="XF37" s="186"/>
      <c r="XG37" s="187">
        <v>31</v>
      </c>
      <c r="XH37" s="184" t="s">
        <v>34</v>
      </c>
      <c r="XI37" s="185">
        <v>0</v>
      </c>
      <c r="XJ37" s="185">
        <v>0</v>
      </c>
      <c r="XK37" s="185">
        <v>0</v>
      </c>
      <c r="XL37" s="185">
        <f t="shared" si="93"/>
        <v>0</v>
      </c>
      <c r="XM37" s="186"/>
      <c r="XN37" s="187">
        <v>31</v>
      </c>
      <c r="XO37" s="184" t="s">
        <v>34</v>
      </c>
      <c r="XP37" s="185">
        <v>1</v>
      </c>
      <c r="XQ37" s="185">
        <v>25000</v>
      </c>
      <c r="XR37" s="185">
        <v>0</v>
      </c>
      <c r="XS37" s="185">
        <f t="shared" si="94"/>
        <v>25000</v>
      </c>
      <c r="XT37" s="186"/>
      <c r="XU37" s="187">
        <v>31</v>
      </c>
      <c r="XV37" s="184" t="s">
        <v>34</v>
      </c>
      <c r="XW37" s="185">
        <v>0</v>
      </c>
      <c r="XX37" s="185">
        <v>0</v>
      </c>
      <c r="XY37" s="185">
        <v>0</v>
      </c>
      <c r="XZ37" s="185">
        <f t="shared" si="95"/>
        <v>0</v>
      </c>
      <c r="YA37" s="186"/>
      <c r="YB37" s="187">
        <v>31</v>
      </c>
      <c r="YC37" s="184" t="s">
        <v>34</v>
      </c>
      <c r="YD37" s="185">
        <v>0</v>
      </c>
      <c r="YE37" s="185">
        <v>0</v>
      </c>
      <c r="YF37" s="185">
        <v>0</v>
      </c>
      <c r="YG37" s="185">
        <f t="shared" si="96"/>
        <v>0</v>
      </c>
      <c r="YH37" s="186"/>
      <c r="YI37" s="187">
        <v>31</v>
      </c>
      <c r="YJ37" s="184" t="s">
        <v>34</v>
      </c>
      <c r="YK37" s="185">
        <v>7511</v>
      </c>
      <c r="YL37" s="185">
        <v>375550</v>
      </c>
      <c r="YM37" s="185">
        <v>0</v>
      </c>
      <c r="YN37" s="185">
        <f t="shared" si="97"/>
        <v>375550</v>
      </c>
      <c r="YO37" s="186"/>
      <c r="YP37" s="187">
        <v>31</v>
      </c>
      <c r="YQ37" s="184" t="s">
        <v>34</v>
      </c>
      <c r="YR37" s="185">
        <v>0</v>
      </c>
      <c r="YS37" s="185">
        <v>0</v>
      </c>
      <c r="YT37" s="185">
        <v>0</v>
      </c>
      <c r="YU37" s="185">
        <f t="shared" si="98"/>
        <v>0</v>
      </c>
      <c r="YV37" s="186"/>
      <c r="YW37" s="187">
        <v>31</v>
      </c>
      <c r="YX37" s="184" t="s">
        <v>34</v>
      </c>
      <c r="YY37" s="185">
        <v>0</v>
      </c>
      <c r="YZ37" s="185">
        <v>0</v>
      </c>
      <c r="ZA37" s="185">
        <v>0</v>
      </c>
      <c r="ZB37" s="185">
        <f t="shared" si="99"/>
        <v>0</v>
      </c>
      <c r="ZC37" s="186"/>
      <c r="ZD37" s="187">
        <v>31</v>
      </c>
      <c r="ZE37" s="184" t="s">
        <v>34</v>
      </c>
      <c r="ZF37" s="185">
        <v>1</v>
      </c>
      <c r="ZG37" s="185">
        <v>40000</v>
      </c>
      <c r="ZH37" s="185">
        <v>0</v>
      </c>
      <c r="ZI37" s="185">
        <f t="shared" si="100"/>
        <v>40000</v>
      </c>
      <c r="ZJ37" s="186"/>
      <c r="ZK37" s="187">
        <v>31</v>
      </c>
      <c r="ZL37" s="184" t="s">
        <v>34</v>
      </c>
      <c r="ZM37" s="185">
        <v>0</v>
      </c>
      <c r="ZN37" s="185">
        <v>0</v>
      </c>
      <c r="ZO37" s="185">
        <v>0</v>
      </c>
      <c r="ZP37" s="185">
        <f t="shared" si="101"/>
        <v>0</v>
      </c>
      <c r="ZQ37" s="186"/>
      <c r="ZR37" s="187">
        <v>31</v>
      </c>
      <c r="ZS37" s="184" t="s">
        <v>34</v>
      </c>
      <c r="ZT37" s="185">
        <v>2</v>
      </c>
      <c r="ZU37" s="185">
        <v>45200</v>
      </c>
      <c r="ZV37" s="185">
        <v>0</v>
      </c>
      <c r="ZW37" s="185">
        <f t="shared" si="102"/>
        <v>45200</v>
      </c>
      <c r="ZX37" s="186"/>
      <c r="ZY37" s="187">
        <v>31</v>
      </c>
      <c r="ZZ37" s="184" t="s">
        <v>34</v>
      </c>
      <c r="AAA37" s="185">
        <v>20</v>
      </c>
      <c r="AAB37" s="185">
        <v>183600</v>
      </c>
      <c r="AAC37" s="185">
        <v>0</v>
      </c>
      <c r="AAD37" s="185">
        <f t="shared" si="103"/>
        <v>183600</v>
      </c>
      <c r="AAE37" s="186"/>
      <c r="AAF37" s="187">
        <v>31</v>
      </c>
      <c r="AAG37" s="184" t="s">
        <v>34</v>
      </c>
      <c r="AAH37" s="185">
        <v>0</v>
      </c>
      <c r="AAI37" s="185">
        <v>0</v>
      </c>
      <c r="AAJ37" s="185">
        <v>0</v>
      </c>
      <c r="AAK37" s="185">
        <f t="shared" si="104"/>
        <v>0</v>
      </c>
      <c r="AAL37" s="186"/>
      <c r="AAM37" s="187">
        <v>31</v>
      </c>
      <c r="AAN37" s="184" t="s">
        <v>34</v>
      </c>
      <c r="AAO37" s="185">
        <v>14</v>
      </c>
      <c r="AAP37" s="185">
        <v>252000</v>
      </c>
      <c r="AAQ37" s="185">
        <v>0</v>
      </c>
      <c r="AAR37" s="185">
        <f t="shared" si="105"/>
        <v>252000</v>
      </c>
      <c r="AAS37" s="186"/>
      <c r="AAT37" s="187">
        <v>31</v>
      </c>
      <c r="AAU37" s="184" t="s">
        <v>34</v>
      </c>
      <c r="AAV37" s="185">
        <v>0</v>
      </c>
      <c r="AAW37" s="185">
        <v>0</v>
      </c>
      <c r="AAX37" s="185">
        <v>0</v>
      </c>
      <c r="AAY37" s="185">
        <f t="shared" si="106"/>
        <v>0</v>
      </c>
      <c r="AAZ37" s="186"/>
      <c r="ABA37" s="187">
        <v>31</v>
      </c>
      <c r="ABB37" s="184" t="s">
        <v>34</v>
      </c>
      <c r="ABC37" s="185">
        <v>3</v>
      </c>
      <c r="ABD37" s="185">
        <v>27900</v>
      </c>
      <c r="ABE37" s="185">
        <v>0</v>
      </c>
      <c r="ABF37" s="185">
        <f t="shared" si="107"/>
        <v>27900</v>
      </c>
      <c r="ABG37" s="186"/>
      <c r="ABH37" s="187">
        <v>31</v>
      </c>
      <c r="ABI37" s="184" t="s">
        <v>34</v>
      </c>
      <c r="ABJ37" s="185">
        <v>0</v>
      </c>
      <c r="ABK37" s="185">
        <v>0</v>
      </c>
      <c r="ABL37" s="185">
        <v>0</v>
      </c>
      <c r="ABM37" s="185">
        <f t="shared" si="108"/>
        <v>0</v>
      </c>
      <c r="ABN37" s="186"/>
      <c r="ABO37" s="187">
        <v>31</v>
      </c>
      <c r="ABP37" s="184" t="s">
        <v>34</v>
      </c>
      <c r="ABQ37" s="185">
        <v>0</v>
      </c>
      <c r="ABR37" s="185">
        <v>0</v>
      </c>
      <c r="ABS37" s="185">
        <v>0</v>
      </c>
      <c r="ABT37" s="185">
        <f t="shared" si="109"/>
        <v>0</v>
      </c>
      <c r="ABU37" s="186"/>
      <c r="ABV37" s="187">
        <v>31</v>
      </c>
      <c r="ABW37" s="184" t="s">
        <v>34</v>
      </c>
      <c r="ABX37" s="185">
        <v>0</v>
      </c>
      <c r="ABY37" s="185">
        <f t="shared" si="0"/>
        <v>8847562.7173211407</v>
      </c>
      <c r="ABZ37" s="185">
        <f t="shared" si="1"/>
        <v>140000</v>
      </c>
      <c r="ACA37" s="185">
        <f t="shared" si="2"/>
        <v>8987562.7173211407</v>
      </c>
      <c r="ACB37" s="70"/>
    </row>
    <row r="38" spans="1:756" ht="15.75" hidden="1">
      <c r="A38" s="192">
        <v>32</v>
      </c>
      <c r="B38" s="189" t="s">
        <v>35</v>
      </c>
      <c r="C38" s="190">
        <v>0</v>
      </c>
      <c r="D38" s="190">
        <v>0</v>
      </c>
      <c r="E38" s="190">
        <v>0</v>
      </c>
      <c r="F38" s="190">
        <f t="shared" si="3"/>
        <v>0</v>
      </c>
      <c r="G38" s="191"/>
      <c r="H38" s="192">
        <v>32</v>
      </c>
      <c r="I38" s="189" t="s">
        <v>35</v>
      </c>
      <c r="J38" s="190">
        <v>1</v>
      </c>
      <c r="K38" s="190">
        <v>300000</v>
      </c>
      <c r="L38" s="190">
        <v>0</v>
      </c>
      <c r="M38" s="190">
        <f t="shared" si="4"/>
        <v>300000</v>
      </c>
      <c r="N38" s="191"/>
      <c r="O38" s="192">
        <v>32</v>
      </c>
      <c r="P38" s="189" t="s">
        <v>35</v>
      </c>
      <c r="Q38" s="190">
        <v>0</v>
      </c>
      <c r="R38" s="190">
        <v>0</v>
      </c>
      <c r="S38" s="190">
        <v>0</v>
      </c>
      <c r="T38" s="190">
        <f t="shared" si="5"/>
        <v>0</v>
      </c>
      <c r="U38" s="191"/>
      <c r="V38" s="192">
        <v>32</v>
      </c>
      <c r="W38" s="189" t="s">
        <v>35</v>
      </c>
      <c r="X38" s="190">
        <v>1</v>
      </c>
      <c r="Y38" s="190">
        <v>14100</v>
      </c>
      <c r="Z38" s="190">
        <v>0</v>
      </c>
      <c r="AA38" s="190">
        <f t="shared" si="6"/>
        <v>14100</v>
      </c>
      <c r="AB38" s="191"/>
      <c r="AC38" s="192">
        <v>32</v>
      </c>
      <c r="AD38" s="189" t="s">
        <v>35</v>
      </c>
      <c r="AE38" s="190">
        <v>0</v>
      </c>
      <c r="AF38" s="190">
        <v>0</v>
      </c>
      <c r="AG38" s="190">
        <v>0</v>
      </c>
      <c r="AH38" s="190">
        <f t="shared" si="7"/>
        <v>0</v>
      </c>
      <c r="AI38" s="191"/>
      <c r="AJ38" s="192">
        <v>32</v>
      </c>
      <c r="AK38" s="189" t="s">
        <v>35</v>
      </c>
      <c r="AL38" s="190"/>
      <c r="AM38" s="190">
        <v>0</v>
      </c>
      <c r="AN38" s="190">
        <v>0</v>
      </c>
      <c r="AO38" s="190">
        <f t="shared" si="8"/>
        <v>0</v>
      </c>
      <c r="AP38" s="191"/>
      <c r="AQ38" s="192">
        <v>32</v>
      </c>
      <c r="AR38" s="189" t="s">
        <v>35</v>
      </c>
      <c r="AS38" s="190">
        <v>0</v>
      </c>
      <c r="AT38" s="190">
        <v>0</v>
      </c>
      <c r="AU38" s="190">
        <v>0</v>
      </c>
      <c r="AV38" s="190">
        <f t="shared" si="9"/>
        <v>0</v>
      </c>
      <c r="AW38" s="191"/>
      <c r="AX38" s="192">
        <v>32</v>
      </c>
      <c r="AY38" s="189" t="s">
        <v>35</v>
      </c>
      <c r="AZ38" s="190">
        <v>5</v>
      </c>
      <c r="BA38" s="190">
        <v>994500</v>
      </c>
      <c r="BB38" s="190">
        <v>0</v>
      </c>
      <c r="BC38" s="190">
        <f t="shared" si="10"/>
        <v>994500</v>
      </c>
      <c r="BD38" s="191"/>
      <c r="BE38" s="192">
        <v>32</v>
      </c>
      <c r="BF38" s="189" t="s">
        <v>35</v>
      </c>
      <c r="BG38" s="190">
        <v>0</v>
      </c>
      <c r="BH38" s="190">
        <v>0</v>
      </c>
      <c r="BI38" s="190">
        <v>0</v>
      </c>
      <c r="BJ38" s="190">
        <f t="shared" si="11"/>
        <v>0</v>
      </c>
      <c r="BK38" s="191"/>
      <c r="BL38" s="192">
        <v>32</v>
      </c>
      <c r="BM38" s="189" t="s">
        <v>35</v>
      </c>
      <c r="BN38" s="190">
        <v>0</v>
      </c>
      <c r="BO38" s="190">
        <v>0</v>
      </c>
      <c r="BP38" s="190">
        <v>0</v>
      </c>
      <c r="BQ38" s="190">
        <f t="shared" si="12"/>
        <v>0</v>
      </c>
      <c r="BR38" s="191"/>
      <c r="BS38" s="192">
        <v>32</v>
      </c>
      <c r="BT38" s="189" t="s">
        <v>35</v>
      </c>
      <c r="BU38" s="190">
        <v>0</v>
      </c>
      <c r="BV38" s="190">
        <v>0</v>
      </c>
      <c r="BW38" s="190">
        <v>0</v>
      </c>
      <c r="BX38" s="190">
        <f t="shared" si="13"/>
        <v>0</v>
      </c>
      <c r="BY38" s="191"/>
      <c r="BZ38" s="192">
        <v>32</v>
      </c>
      <c r="CA38" s="189" t="s">
        <v>35</v>
      </c>
      <c r="CB38" s="190">
        <v>0</v>
      </c>
      <c r="CC38" s="190">
        <v>0</v>
      </c>
      <c r="CD38" s="190">
        <v>0</v>
      </c>
      <c r="CE38" s="190">
        <f t="shared" si="14"/>
        <v>0</v>
      </c>
      <c r="CF38" s="191"/>
      <c r="CG38" s="192">
        <v>32</v>
      </c>
      <c r="CH38" s="189" t="s">
        <v>35</v>
      </c>
      <c r="CI38" s="190">
        <v>0</v>
      </c>
      <c r="CJ38" s="190">
        <v>0</v>
      </c>
      <c r="CK38" s="190">
        <v>0</v>
      </c>
      <c r="CL38" s="190">
        <f t="shared" si="15"/>
        <v>0</v>
      </c>
      <c r="CM38" s="191"/>
      <c r="CN38" s="192">
        <v>32</v>
      </c>
      <c r="CO38" s="189" t="s">
        <v>35</v>
      </c>
      <c r="CP38" s="190">
        <v>0</v>
      </c>
      <c r="CQ38" s="190">
        <v>0</v>
      </c>
      <c r="CR38" s="190">
        <v>0</v>
      </c>
      <c r="CS38" s="190">
        <f t="shared" si="16"/>
        <v>0</v>
      </c>
      <c r="CT38" s="191"/>
      <c r="CU38" s="192">
        <v>32</v>
      </c>
      <c r="CV38" s="189" t="s">
        <v>35</v>
      </c>
      <c r="CW38" s="190">
        <v>0</v>
      </c>
      <c r="CX38" s="190">
        <v>0</v>
      </c>
      <c r="CY38" s="190">
        <v>0</v>
      </c>
      <c r="CZ38" s="190">
        <f t="shared" si="17"/>
        <v>0</v>
      </c>
      <c r="DA38" s="191"/>
      <c r="DB38" s="192">
        <v>32</v>
      </c>
      <c r="DC38" s="189" t="s">
        <v>35</v>
      </c>
      <c r="DD38" s="190">
        <v>3</v>
      </c>
      <c r="DE38" s="190">
        <v>220950</v>
      </c>
      <c r="DF38" s="190">
        <v>0</v>
      </c>
      <c r="DG38" s="190">
        <f t="shared" si="18"/>
        <v>220950</v>
      </c>
      <c r="DH38" s="191"/>
      <c r="DI38" s="192">
        <v>32</v>
      </c>
      <c r="DJ38" s="189" t="s">
        <v>35</v>
      </c>
      <c r="DK38" s="190">
        <v>0</v>
      </c>
      <c r="DL38" s="190">
        <v>0</v>
      </c>
      <c r="DM38" s="190">
        <v>0</v>
      </c>
      <c r="DN38" s="190">
        <f t="shared" si="19"/>
        <v>0</v>
      </c>
      <c r="DO38" s="191"/>
      <c r="DP38" s="192">
        <v>32</v>
      </c>
      <c r="DQ38" s="189" t="s">
        <v>35</v>
      </c>
      <c r="DR38" s="190">
        <v>0</v>
      </c>
      <c r="DS38" s="190">
        <v>0</v>
      </c>
      <c r="DT38" s="190">
        <v>0</v>
      </c>
      <c r="DU38" s="190">
        <f t="shared" si="20"/>
        <v>0</v>
      </c>
      <c r="DV38" s="191"/>
      <c r="DW38" s="192">
        <v>32</v>
      </c>
      <c r="DX38" s="189" t="s">
        <v>35</v>
      </c>
      <c r="DY38" s="190">
        <v>1</v>
      </c>
      <c r="DZ38" s="190">
        <v>192500</v>
      </c>
      <c r="EA38" s="190">
        <v>0</v>
      </c>
      <c r="EB38" s="190">
        <f t="shared" si="21"/>
        <v>192500</v>
      </c>
      <c r="EC38" s="191"/>
      <c r="ED38" s="192">
        <v>32</v>
      </c>
      <c r="EE38" s="189" t="s">
        <v>35</v>
      </c>
      <c r="EF38" s="190">
        <v>772</v>
      </c>
      <c r="EG38" s="190">
        <v>36050</v>
      </c>
      <c r="EH38" s="190">
        <v>0</v>
      </c>
      <c r="EI38" s="190">
        <f t="shared" si="22"/>
        <v>36050</v>
      </c>
      <c r="EJ38" s="191"/>
      <c r="EK38" s="192">
        <v>32</v>
      </c>
      <c r="EL38" s="189" t="s">
        <v>35</v>
      </c>
      <c r="EM38" s="190">
        <v>7</v>
      </c>
      <c r="EN38" s="190">
        <v>61000</v>
      </c>
      <c r="EO38" s="190">
        <v>0</v>
      </c>
      <c r="EP38" s="190">
        <f t="shared" si="23"/>
        <v>61000</v>
      </c>
      <c r="EQ38" s="191"/>
      <c r="ER38" s="192">
        <v>32</v>
      </c>
      <c r="ES38" s="189" t="s">
        <v>35</v>
      </c>
      <c r="ET38" s="190">
        <v>7</v>
      </c>
      <c r="EU38" s="190">
        <v>42000</v>
      </c>
      <c r="EV38" s="190">
        <v>0</v>
      </c>
      <c r="EW38" s="190">
        <f t="shared" si="24"/>
        <v>42000</v>
      </c>
      <c r="EX38" s="191"/>
      <c r="EY38" s="192">
        <v>32</v>
      </c>
      <c r="EZ38" s="189" t="s">
        <v>35</v>
      </c>
      <c r="FA38" s="190">
        <v>0</v>
      </c>
      <c r="FB38" s="190">
        <v>0</v>
      </c>
      <c r="FC38" s="190">
        <v>0</v>
      </c>
      <c r="FD38" s="190">
        <f t="shared" si="25"/>
        <v>0</v>
      </c>
      <c r="FE38" s="191"/>
      <c r="FF38" s="192">
        <v>32</v>
      </c>
      <c r="FG38" s="189" t="s">
        <v>35</v>
      </c>
      <c r="FH38" s="190">
        <v>0</v>
      </c>
      <c r="FI38" s="190">
        <v>0</v>
      </c>
      <c r="FJ38" s="190">
        <v>0</v>
      </c>
      <c r="FK38" s="190">
        <f t="shared" si="26"/>
        <v>0</v>
      </c>
      <c r="FL38" s="191"/>
      <c r="FM38" s="192">
        <v>32</v>
      </c>
      <c r="FN38" s="189" t="s">
        <v>35</v>
      </c>
      <c r="FO38" s="190">
        <v>0</v>
      </c>
      <c r="FP38" s="190">
        <v>0</v>
      </c>
      <c r="FQ38" s="190">
        <v>0</v>
      </c>
      <c r="FR38" s="190">
        <f t="shared" si="27"/>
        <v>0</v>
      </c>
      <c r="FS38" s="191"/>
      <c r="FT38" s="192">
        <v>32</v>
      </c>
      <c r="FU38" s="189" t="s">
        <v>35</v>
      </c>
      <c r="FV38" s="190">
        <v>0</v>
      </c>
      <c r="FW38" s="190">
        <v>0</v>
      </c>
      <c r="FX38" s="190">
        <v>0</v>
      </c>
      <c r="FY38" s="190">
        <f t="shared" si="28"/>
        <v>0</v>
      </c>
      <c r="FZ38" s="191"/>
      <c r="GA38" s="192">
        <v>32</v>
      </c>
      <c r="GB38" s="189" t="s">
        <v>35</v>
      </c>
      <c r="GC38" s="190">
        <v>1</v>
      </c>
      <c r="GD38" s="190">
        <v>90200</v>
      </c>
      <c r="GE38" s="190">
        <v>0</v>
      </c>
      <c r="GF38" s="190">
        <f t="shared" si="29"/>
        <v>90200</v>
      </c>
      <c r="GG38" s="191"/>
      <c r="GH38" s="192">
        <v>32</v>
      </c>
      <c r="GI38" s="189" t="s">
        <v>35</v>
      </c>
      <c r="GJ38" s="190">
        <v>1</v>
      </c>
      <c r="GK38" s="190">
        <v>68100</v>
      </c>
      <c r="GL38" s="190">
        <v>0</v>
      </c>
      <c r="GM38" s="190">
        <f t="shared" si="30"/>
        <v>68100</v>
      </c>
      <c r="GN38" s="191"/>
      <c r="GO38" s="192">
        <v>32</v>
      </c>
      <c r="GP38" s="189" t="s">
        <v>35</v>
      </c>
      <c r="GQ38" s="190">
        <v>0</v>
      </c>
      <c r="GR38" s="190">
        <v>0</v>
      </c>
      <c r="GS38" s="190">
        <v>0</v>
      </c>
      <c r="GT38" s="190">
        <f t="shared" si="31"/>
        <v>0</v>
      </c>
      <c r="GU38" s="191"/>
      <c r="GV38" s="192">
        <v>32</v>
      </c>
      <c r="GW38" s="189" t="s">
        <v>35</v>
      </c>
      <c r="GX38" s="190">
        <v>0</v>
      </c>
      <c r="GY38" s="190">
        <v>0</v>
      </c>
      <c r="GZ38" s="190">
        <v>0</v>
      </c>
      <c r="HA38" s="190">
        <f t="shared" si="32"/>
        <v>0</v>
      </c>
      <c r="HB38" s="191"/>
      <c r="HC38" s="192">
        <v>32</v>
      </c>
      <c r="HD38" s="189" t="s">
        <v>35</v>
      </c>
      <c r="HE38" s="190">
        <v>1</v>
      </c>
      <c r="HF38" s="190">
        <v>139900</v>
      </c>
      <c r="HG38" s="190">
        <v>0</v>
      </c>
      <c r="HH38" s="190">
        <f t="shared" si="33"/>
        <v>139900</v>
      </c>
      <c r="HI38" s="191"/>
      <c r="HJ38" s="192">
        <v>32</v>
      </c>
      <c r="HK38" s="189" t="s">
        <v>35</v>
      </c>
      <c r="HL38" s="190">
        <v>0</v>
      </c>
      <c r="HM38" s="190">
        <v>334450</v>
      </c>
      <c r="HN38" s="190">
        <v>0</v>
      </c>
      <c r="HO38" s="190">
        <f t="shared" si="34"/>
        <v>334450</v>
      </c>
      <c r="HP38" s="191"/>
      <c r="HQ38" s="192">
        <v>32</v>
      </c>
      <c r="HR38" s="189" t="s">
        <v>35</v>
      </c>
      <c r="HS38" s="190">
        <v>0</v>
      </c>
      <c r="HT38" s="190">
        <v>0</v>
      </c>
      <c r="HU38" s="190">
        <v>0</v>
      </c>
      <c r="HV38" s="190">
        <f t="shared" si="35"/>
        <v>0</v>
      </c>
      <c r="HW38" s="191"/>
      <c r="HX38" s="192">
        <v>32</v>
      </c>
      <c r="HY38" s="189" t="s">
        <v>35</v>
      </c>
      <c r="HZ38" s="190">
        <v>1</v>
      </c>
      <c r="IA38" s="190">
        <v>10000</v>
      </c>
      <c r="IB38" s="190">
        <v>0</v>
      </c>
      <c r="IC38" s="190">
        <f t="shared" si="36"/>
        <v>10000</v>
      </c>
      <c r="ID38" s="191"/>
      <c r="IE38" s="192">
        <v>32</v>
      </c>
      <c r="IF38" s="189" t="s">
        <v>35</v>
      </c>
      <c r="IG38" s="190">
        <v>0</v>
      </c>
      <c r="IH38" s="190">
        <v>37500</v>
      </c>
      <c r="II38" s="190">
        <v>0</v>
      </c>
      <c r="IJ38" s="190">
        <f t="shared" si="37"/>
        <v>37500</v>
      </c>
      <c r="IK38" s="191"/>
      <c r="IL38" s="192">
        <v>32</v>
      </c>
      <c r="IM38" s="189" t="s">
        <v>35</v>
      </c>
      <c r="IN38" s="190">
        <v>6</v>
      </c>
      <c r="IO38" s="190">
        <v>60000</v>
      </c>
      <c r="IP38" s="190">
        <v>0</v>
      </c>
      <c r="IQ38" s="190">
        <f t="shared" si="38"/>
        <v>60000</v>
      </c>
      <c r="IR38" s="191"/>
      <c r="IS38" s="192">
        <v>32</v>
      </c>
      <c r="IT38" s="189" t="s">
        <v>35</v>
      </c>
      <c r="IU38" s="190">
        <v>1</v>
      </c>
      <c r="IV38" s="190">
        <v>12000</v>
      </c>
      <c r="IW38" s="190">
        <v>0</v>
      </c>
      <c r="IX38" s="190">
        <f t="shared" si="39"/>
        <v>12000</v>
      </c>
      <c r="IY38" s="191"/>
      <c r="IZ38" s="192">
        <v>32</v>
      </c>
      <c r="JA38" s="189" t="s">
        <v>35</v>
      </c>
      <c r="JB38" s="190">
        <v>0</v>
      </c>
      <c r="JC38" s="190">
        <v>0</v>
      </c>
      <c r="JD38" s="190">
        <v>0</v>
      </c>
      <c r="JE38" s="190">
        <f t="shared" si="40"/>
        <v>0</v>
      </c>
      <c r="JF38" s="191"/>
      <c r="JG38" s="192">
        <v>32</v>
      </c>
      <c r="JH38" s="189" t="s">
        <v>35</v>
      </c>
      <c r="JI38" s="190">
        <v>0</v>
      </c>
      <c r="JJ38" s="190">
        <v>0</v>
      </c>
      <c r="JK38" s="190">
        <v>0</v>
      </c>
      <c r="JL38" s="190">
        <f t="shared" si="41"/>
        <v>0</v>
      </c>
      <c r="JM38" s="191"/>
      <c r="JN38" s="192">
        <v>32</v>
      </c>
      <c r="JO38" s="189" t="s">
        <v>35</v>
      </c>
      <c r="JP38" s="190">
        <v>0</v>
      </c>
      <c r="JQ38" s="190">
        <v>0</v>
      </c>
      <c r="JR38" s="190">
        <v>0</v>
      </c>
      <c r="JS38" s="190">
        <f t="shared" si="42"/>
        <v>0</v>
      </c>
      <c r="JT38" s="191"/>
      <c r="JU38" s="192">
        <v>32</v>
      </c>
      <c r="JV38" s="189" t="s">
        <v>35</v>
      </c>
      <c r="JW38" s="190">
        <v>0</v>
      </c>
      <c r="JX38" s="190">
        <v>0</v>
      </c>
      <c r="JY38" s="190">
        <v>0</v>
      </c>
      <c r="JZ38" s="190">
        <f t="shared" si="43"/>
        <v>0</v>
      </c>
      <c r="KA38" s="191"/>
      <c r="KB38" s="192">
        <v>32</v>
      </c>
      <c r="KC38" s="189" t="s">
        <v>35</v>
      </c>
      <c r="KD38" s="190">
        <v>0</v>
      </c>
      <c r="KE38" s="190">
        <v>0</v>
      </c>
      <c r="KF38" s="190">
        <v>0</v>
      </c>
      <c r="KG38" s="190">
        <f t="shared" si="44"/>
        <v>0</v>
      </c>
      <c r="KH38" s="191"/>
      <c r="KI38" s="192">
        <v>32</v>
      </c>
      <c r="KJ38" s="189" t="s">
        <v>35</v>
      </c>
      <c r="KK38" s="190">
        <v>0</v>
      </c>
      <c r="KL38" s="190">
        <v>0</v>
      </c>
      <c r="KM38" s="190">
        <v>0</v>
      </c>
      <c r="KN38" s="190">
        <f t="shared" si="45"/>
        <v>0</v>
      </c>
      <c r="KO38" s="191"/>
      <c r="KP38" s="192">
        <v>32</v>
      </c>
      <c r="KQ38" s="189" t="s">
        <v>35</v>
      </c>
      <c r="KR38" s="190">
        <v>1</v>
      </c>
      <c r="KS38" s="190">
        <v>32500</v>
      </c>
      <c r="KT38" s="190">
        <v>0</v>
      </c>
      <c r="KU38" s="190">
        <f t="shared" si="46"/>
        <v>32500</v>
      </c>
      <c r="KV38" s="191"/>
      <c r="KW38" s="192">
        <v>32</v>
      </c>
      <c r="KX38" s="189" t="s">
        <v>35</v>
      </c>
      <c r="KY38" s="190">
        <v>1</v>
      </c>
      <c r="KZ38" s="190">
        <v>32500</v>
      </c>
      <c r="LA38" s="190">
        <v>0</v>
      </c>
      <c r="LB38" s="190">
        <f t="shared" si="47"/>
        <v>32500</v>
      </c>
      <c r="LC38" s="191"/>
      <c r="LD38" s="192">
        <v>32</v>
      </c>
      <c r="LE38" s="189" t="s">
        <v>35</v>
      </c>
      <c r="LF38" s="190">
        <v>1</v>
      </c>
      <c r="LG38" s="190">
        <v>135000</v>
      </c>
      <c r="LH38" s="190">
        <v>0</v>
      </c>
      <c r="LI38" s="190">
        <f t="shared" si="48"/>
        <v>135000</v>
      </c>
      <c r="LJ38" s="191"/>
      <c r="LK38" s="192">
        <v>32</v>
      </c>
      <c r="LL38" s="189" t="s">
        <v>35</v>
      </c>
      <c r="LM38" s="190">
        <v>1</v>
      </c>
      <c r="LN38" s="190">
        <v>38500</v>
      </c>
      <c r="LO38" s="190">
        <v>0</v>
      </c>
      <c r="LP38" s="190">
        <f t="shared" si="49"/>
        <v>38500</v>
      </c>
      <c r="LQ38" s="191"/>
      <c r="LR38" s="192">
        <v>32</v>
      </c>
      <c r="LS38" s="189" t="s">
        <v>35</v>
      </c>
      <c r="LT38" s="190">
        <v>2</v>
      </c>
      <c r="LU38" s="190">
        <v>20000</v>
      </c>
      <c r="LV38" s="190">
        <v>0</v>
      </c>
      <c r="LW38" s="190">
        <f t="shared" si="50"/>
        <v>20000</v>
      </c>
      <c r="LX38" s="191"/>
      <c r="LY38" s="192">
        <v>32</v>
      </c>
      <c r="LZ38" s="189" t="s">
        <v>35</v>
      </c>
      <c r="MA38" s="190">
        <v>0</v>
      </c>
      <c r="MB38" s="190">
        <v>0</v>
      </c>
      <c r="MC38" s="190">
        <v>0</v>
      </c>
      <c r="MD38" s="190">
        <f t="shared" si="51"/>
        <v>0</v>
      </c>
      <c r="ME38" s="191"/>
      <c r="MF38" s="192">
        <v>32</v>
      </c>
      <c r="MG38" s="189" t="s">
        <v>35</v>
      </c>
      <c r="MH38" s="190">
        <v>0</v>
      </c>
      <c r="MI38" s="190">
        <v>0</v>
      </c>
      <c r="MJ38" s="190">
        <v>0</v>
      </c>
      <c r="MK38" s="190">
        <f t="shared" si="52"/>
        <v>0</v>
      </c>
      <c r="ML38" s="191"/>
      <c r="MM38" s="192">
        <v>32</v>
      </c>
      <c r="MN38" s="189" t="s">
        <v>35</v>
      </c>
      <c r="MO38" s="190">
        <v>0</v>
      </c>
      <c r="MP38" s="190">
        <v>0</v>
      </c>
      <c r="MQ38" s="190">
        <v>0</v>
      </c>
      <c r="MR38" s="190">
        <f t="shared" si="53"/>
        <v>0</v>
      </c>
      <c r="MS38" s="191"/>
      <c r="MT38" s="192">
        <v>32</v>
      </c>
      <c r="MU38" s="189" t="s">
        <v>35</v>
      </c>
      <c r="MV38" s="190">
        <v>0</v>
      </c>
      <c r="MW38" s="190">
        <v>0</v>
      </c>
      <c r="MX38" s="190">
        <v>0</v>
      </c>
      <c r="MY38" s="190">
        <f t="shared" si="54"/>
        <v>0</v>
      </c>
      <c r="MZ38" s="191"/>
      <c r="NA38" s="192">
        <v>32</v>
      </c>
      <c r="NB38" s="189" t="s">
        <v>35</v>
      </c>
      <c r="NC38" s="190">
        <v>2</v>
      </c>
      <c r="ND38" s="190">
        <v>11875</v>
      </c>
      <c r="NE38" s="190">
        <v>0</v>
      </c>
      <c r="NF38" s="190">
        <f t="shared" si="55"/>
        <v>11875</v>
      </c>
      <c r="NG38" s="191"/>
      <c r="NH38" s="192">
        <v>32</v>
      </c>
      <c r="NI38" s="189" t="s">
        <v>35</v>
      </c>
      <c r="NJ38" s="190">
        <v>28</v>
      </c>
      <c r="NK38" s="190">
        <v>44809.03711672948</v>
      </c>
      <c r="NL38" s="190">
        <v>0</v>
      </c>
      <c r="NM38" s="190">
        <f t="shared" si="56"/>
        <v>44809.03711672948</v>
      </c>
      <c r="NN38" s="191"/>
      <c r="NO38" s="192">
        <v>32</v>
      </c>
      <c r="NP38" s="189" t="s">
        <v>35</v>
      </c>
      <c r="NQ38" s="190">
        <v>2</v>
      </c>
      <c r="NR38" s="190">
        <v>38000</v>
      </c>
      <c r="NS38" s="190">
        <v>0</v>
      </c>
      <c r="NT38" s="190">
        <f t="shared" si="57"/>
        <v>38000</v>
      </c>
      <c r="NU38" s="191"/>
      <c r="NV38" s="192">
        <v>32</v>
      </c>
      <c r="NW38" s="189" t="s">
        <v>35</v>
      </c>
      <c r="NX38" s="190">
        <v>0</v>
      </c>
      <c r="NY38" s="190">
        <v>0</v>
      </c>
      <c r="NZ38" s="190">
        <v>0</v>
      </c>
      <c r="OA38" s="190">
        <f t="shared" si="58"/>
        <v>0</v>
      </c>
      <c r="OB38" s="191"/>
      <c r="OC38" s="192">
        <v>32</v>
      </c>
      <c r="OD38" s="189" t="s">
        <v>35</v>
      </c>
      <c r="OE38" s="190">
        <v>1</v>
      </c>
      <c r="OF38" s="190">
        <v>11800</v>
      </c>
      <c r="OG38" s="190">
        <v>0</v>
      </c>
      <c r="OH38" s="190">
        <f t="shared" si="59"/>
        <v>11800</v>
      </c>
      <c r="OI38" s="191"/>
      <c r="OJ38" s="192">
        <v>32</v>
      </c>
      <c r="OK38" s="189" t="s">
        <v>35</v>
      </c>
      <c r="OL38" s="190">
        <v>16.766666666666666</v>
      </c>
      <c r="OM38" s="190">
        <v>152950</v>
      </c>
      <c r="ON38" s="190">
        <v>0</v>
      </c>
      <c r="OO38" s="190">
        <f t="shared" si="60"/>
        <v>152950</v>
      </c>
      <c r="OP38" s="191"/>
      <c r="OQ38" s="192">
        <v>32</v>
      </c>
      <c r="OR38" s="189" t="s">
        <v>35</v>
      </c>
      <c r="OS38" s="190">
        <v>0</v>
      </c>
      <c r="OT38" s="190">
        <v>0</v>
      </c>
      <c r="OU38" s="190">
        <v>0</v>
      </c>
      <c r="OV38" s="190">
        <f t="shared" si="61"/>
        <v>0</v>
      </c>
      <c r="OW38" s="191"/>
      <c r="OX38" s="192">
        <v>32</v>
      </c>
      <c r="OY38" s="189" t="s">
        <v>35</v>
      </c>
      <c r="OZ38" s="190">
        <v>0</v>
      </c>
      <c r="PA38" s="190">
        <v>0</v>
      </c>
      <c r="PB38" s="190">
        <v>0</v>
      </c>
      <c r="PC38" s="190">
        <f t="shared" si="62"/>
        <v>0</v>
      </c>
      <c r="PD38" s="191"/>
      <c r="PE38" s="192">
        <v>32</v>
      </c>
      <c r="PF38" s="189" t="s">
        <v>35</v>
      </c>
      <c r="PG38" s="190">
        <v>0</v>
      </c>
      <c r="PH38" s="190">
        <v>15000</v>
      </c>
      <c r="PI38" s="190">
        <v>0</v>
      </c>
      <c r="PJ38" s="190">
        <f t="shared" si="63"/>
        <v>15000</v>
      </c>
      <c r="PK38" s="191"/>
      <c r="PL38" s="192">
        <v>32</v>
      </c>
      <c r="PM38" s="189" t="s">
        <v>35</v>
      </c>
      <c r="PN38" s="190">
        <v>0</v>
      </c>
      <c r="PO38" s="190">
        <v>127761</v>
      </c>
      <c r="PP38" s="190">
        <v>0</v>
      </c>
      <c r="PQ38" s="190">
        <f t="shared" si="64"/>
        <v>127761</v>
      </c>
      <c r="PR38" s="191"/>
      <c r="PS38" s="192">
        <v>32</v>
      </c>
      <c r="PT38" s="189" t="s">
        <v>35</v>
      </c>
      <c r="PU38" s="190">
        <v>1</v>
      </c>
      <c r="PV38" s="190">
        <v>7200</v>
      </c>
      <c r="PW38" s="190">
        <v>0</v>
      </c>
      <c r="PX38" s="190">
        <f t="shared" si="65"/>
        <v>7200</v>
      </c>
      <c r="PY38" s="191"/>
      <c r="PZ38" s="192">
        <v>32</v>
      </c>
      <c r="QA38" s="189" t="s">
        <v>35</v>
      </c>
      <c r="QB38" s="190">
        <v>0</v>
      </c>
      <c r="QC38" s="190">
        <v>0</v>
      </c>
      <c r="QD38" s="190">
        <v>0</v>
      </c>
      <c r="QE38" s="190">
        <f t="shared" si="66"/>
        <v>0</v>
      </c>
      <c r="QF38" s="191"/>
      <c r="QG38" s="192">
        <v>32</v>
      </c>
      <c r="QH38" s="189" t="s">
        <v>35</v>
      </c>
      <c r="QI38" s="190">
        <v>1</v>
      </c>
      <c r="QJ38" s="190">
        <v>5000</v>
      </c>
      <c r="QK38" s="190">
        <v>0</v>
      </c>
      <c r="QL38" s="190">
        <f t="shared" si="67"/>
        <v>5000</v>
      </c>
      <c r="QM38" s="191"/>
      <c r="QN38" s="192">
        <v>32</v>
      </c>
      <c r="QO38" s="189" t="s">
        <v>35</v>
      </c>
      <c r="QP38" s="190">
        <v>0</v>
      </c>
      <c r="QQ38" s="190">
        <v>0</v>
      </c>
      <c r="QR38" s="190">
        <v>0</v>
      </c>
      <c r="QS38" s="190">
        <f t="shared" si="68"/>
        <v>0</v>
      </c>
      <c r="QT38" s="191"/>
      <c r="QU38" s="192">
        <v>32</v>
      </c>
      <c r="QV38" s="189" t="s">
        <v>35</v>
      </c>
      <c r="QW38" s="190">
        <v>0</v>
      </c>
      <c r="QX38" s="190">
        <v>0</v>
      </c>
      <c r="QY38" s="190">
        <v>0</v>
      </c>
      <c r="QZ38" s="190">
        <f t="shared" si="69"/>
        <v>0</v>
      </c>
      <c r="RA38" s="191"/>
      <c r="RB38" s="192">
        <v>32</v>
      </c>
      <c r="RC38" s="189" t="s">
        <v>35</v>
      </c>
      <c r="RD38" s="190">
        <v>0</v>
      </c>
      <c r="RE38" s="190">
        <v>0</v>
      </c>
      <c r="RF38" s="190">
        <v>0</v>
      </c>
      <c r="RG38" s="190">
        <f t="shared" si="70"/>
        <v>0</v>
      </c>
      <c r="RH38" s="191"/>
      <c r="RI38" s="192">
        <v>32</v>
      </c>
      <c r="RJ38" s="189" t="s">
        <v>35</v>
      </c>
      <c r="RK38" s="190">
        <v>24</v>
      </c>
      <c r="RL38" s="190">
        <v>4368</v>
      </c>
      <c r="RM38" s="190">
        <v>0</v>
      </c>
      <c r="RN38" s="190">
        <f t="shared" si="71"/>
        <v>4368</v>
      </c>
      <c r="RO38" s="191"/>
      <c r="RP38" s="192">
        <v>32</v>
      </c>
      <c r="RQ38" s="189" t="s">
        <v>35</v>
      </c>
      <c r="RR38" s="190">
        <v>2</v>
      </c>
      <c r="RS38" s="190">
        <v>9900</v>
      </c>
      <c r="RT38" s="190">
        <v>0</v>
      </c>
      <c r="RU38" s="190">
        <f t="shared" si="72"/>
        <v>9900</v>
      </c>
      <c r="RV38" s="191"/>
      <c r="RW38" s="192">
        <v>32</v>
      </c>
      <c r="RX38" s="189" t="s">
        <v>35</v>
      </c>
      <c r="RY38" s="190">
        <v>0</v>
      </c>
      <c r="RZ38" s="190">
        <v>0</v>
      </c>
      <c r="SA38" s="190">
        <v>0</v>
      </c>
      <c r="SB38" s="190">
        <f t="shared" si="73"/>
        <v>0</v>
      </c>
      <c r="SC38" s="191"/>
      <c r="SD38" s="192">
        <v>32</v>
      </c>
      <c r="SE38" s="189" t="s">
        <v>35</v>
      </c>
      <c r="SF38" s="190">
        <v>0</v>
      </c>
      <c r="SG38" s="190">
        <v>90000</v>
      </c>
      <c r="SH38" s="190">
        <v>0</v>
      </c>
      <c r="SI38" s="190">
        <f t="shared" si="74"/>
        <v>90000</v>
      </c>
      <c r="SJ38" s="191"/>
      <c r="SK38" s="192">
        <v>32</v>
      </c>
      <c r="SL38" s="189" t="s">
        <v>35</v>
      </c>
      <c r="SM38" s="190">
        <v>0</v>
      </c>
      <c r="SN38" s="190">
        <v>0</v>
      </c>
      <c r="SO38" s="190">
        <v>0</v>
      </c>
      <c r="SP38" s="190">
        <f t="shared" si="75"/>
        <v>0</v>
      </c>
      <c r="SQ38" s="191"/>
      <c r="SR38" s="192">
        <v>32</v>
      </c>
      <c r="SS38" s="189" t="s">
        <v>35</v>
      </c>
      <c r="ST38" s="190">
        <v>0</v>
      </c>
      <c r="SU38" s="190">
        <v>0</v>
      </c>
      <c r="SV38" s="190">
        <v>0</v>
      </c>
      <c r="SW38" s="190">
        <f t="shared" si="76"/>
        <v>0</v>
      </c>
      <c r="SX38" s="191"/>
      <c r="SY38" s="192">
        <v>32</v>
      </c>
      <c r="SZ38" s="189" t="s">
        <v>35</v>
      </c>
      <c r="TA38" s="190">
        <v>0</v>
      </c>
      <c r="TB38" s="190">
        <v>0</v>
      </c>
      <c r="TC38" s="190">
        <v>0</v>
      </c>
      <c r="TD38" s="190">
        <f t="shared" si="77"/>
        <v>0</v>
      </c>
      <c r="TE38" s="191"/>
      <c r="TF38" s="192">
        <v>32</v>
      </c>
      <c r="TG38" s="189" t="s">
        <v>35</v>
      </c>
      <c r="TH38" s="190">
        <v>0</v>
      </c>
      <c r="TI38" s="190">
        <v>0</v>
      </c>
      <c r="TJ38" s="190">
        <v>0</v>
      </c>
      <c r="TK38" s="190">
        <f t="shared" si="78"/>
        <v>0</v>
      </c>
      <c r="TL38" s="191"/>
      <c r="TM38" s="192">
        <v>32</v>
      </c>
      <c r="TN38" s="189" t="s">
        <v>35</v>
      </c>
      <c r="TO38" s="190">
        <v>3</v>
      </c>
      <c r="TP38" s="190">
        <v>0</v>
      </c>
      <c r="TQ38" s="190">
        <v>35000</v>
      </c>
      <c r="TR38" s="190">
        <f t="shared" si="79"/>
        <v>35000</v>
      </c>
      <c r="TS38" s="191"/>
      <c r="TT38" s="192">
        <v>32</v>
      </c>
      <c r="TU38" s="189" t="s">
        <v>35</v>
      </c>
      <c r="TV38" s="190">
        <v>2</v>
      </c>
      <c r="TW38" s="190">
        <v>67800</v>
      </c>
      <c r="TX38" s="190">
        <v>0</v>
      </c>
      <c r="TY38" s="190">
        <f t="shared" si="80"/>
        <v>67800</v>
      </c>
      <c r="TZ38" s="191"/>
      <c r="UA38" s="192">
        <v>32</v>
      </c>
      <c r="UB38" s="189" t="s">
        <v>35</v>
      </c>
      <c r="UC38" s="190">
        <v>6</v>
      </c>
      <c r="UD38" s="190">
        <v>21000</v>
      </c>
      <c r="UE38" s="190">
        <v>0</v>
      </c>
      <c r="UF38" s="190">
        <f t="shared" si="81"/>
        <v>21000</v>
      </c>
      <c r="UG38" s="191"/>
      <c r="UH38" s="192">
        <v>32</v>
      </c>
      <c r="UI38" s="189" t="s">
        <v>35</v>
      </c>
      <c r="UJ38" s="190">
        <v>0</v>
      </c>
      <c r="UK38" s="190">
        <v>0</v>
      </c>
      <c r="UL38" s="190">
        <v>0</v>
      </c>
      <c r="UM38" s="190">
        <f t="shared" si="82"/>
        <v>0</v>
      </c>
      <c r="UN38" s="191"/>
      <c r="UO38" s="192">
        <v>32</v>
      </c>
      <c r="UP38" s="189" t="s">
        <v>35</v>
      </c>
      <c r="UQ38" s="190">
        <v>0</v>
      </c>
      <c r="UR38" s="190">
        <v>0</v>
      </c>
      <c r="US38" s="190">
        <v>0</v>
      </c>
      <c r="UT38" s="190">
        <f t="shared" si="83"/>
        <v>0</v>
      </c>
      <c r="UU38" s="191"/>
      <c r="UV38" s="192">
        <v>32</v>
      </c>
      <c r="UW38" s="189" t="s">
        <v>35</v>
      </c>
      <c r="UX38" s="190">
        <v>0</v>
      </c>
      <c r="UY38" s="190">
        <v>100000</v>
      </c>
      <c r="UZ38" s="190">
        <v>0</v>
      </c>
      <c r="VA38" s="190">
        <f t="shared" si="84"/>
        <v>100000</v>
      </c>
      <c r="VB38" s="191"/>
      <c r="VC38" s="192">
        <v>32</v>
      </c>
      <c r="VD38" s="189" t="s">
        <v>35</v>
      </c>
      <c r="VE38" s="190">
        <v>1</v>
      </c>
      <c r="VF38" s="190">
        <v>40000</v>
      </c>
      <c r="VG38" s="190">
        <v>0</v>
      </c>
      <c r="VH38" s="190">
        <f t="shared" si="85"/>
        <v>40000</v>
      </c>
      <c r="VI38" s="191"/>
      <c r="VJ38" s="192">
        <v>32</v>
      </c>
      <c r="VK38" s="189" t="s">
        <v>35</v>
      </c>
      <c r="VL38" s="190">
        <v>1</v>
      </c>
      <c r="VM38" s="190">
        <v>55000</v>
      </c>
      <c r="VN38" s="190">
        <v>0</v>
      </c>
      <c r="VO38" s="190">
        <f t="shared" si="86"/>
        <v>55000</v>
      </c>
      <c r="VP38" s="191"/>
      <c r="VQ38" s="192">
        <v>32</v>
      </c>
      <c r="VR38" s="189" t="s">
        <v>35</v>
      </c>
      <c r="VS38" s="190">
        <v>0</v>
      </c>
      <c r="VT38" s="190">
        <v>0</v>
      </c>
      <c r="VU38" s="190">
        <v>0</v>
      </c>
      <c r="VV38" s="190">
        <f t="shared" si="87"/>
        <v>0</v>
      </c>
      <c r="VW38" s="191"/>
      <c r="VX38" s="192">
        <v>32</v>
      </c>
      <c r="VY38" s="189" t="s">
        <v>35</v>
      </c>
      <c r="VZ38" s="190">
        <v>0</v>
      </c>
      <c r="WA38" s="190">
        <v>0</v>
      </c>
      <c r="WB38" s="190">
        <v>0</v>
      </c>
      <c r="WC38" s="190">
        <f t="shared" si="88"/>
        <v>0</v>
      </c>
      <c r="WD38" s="191"/>
      <c r="WE38" s="192">
        <v>32</v>
      </c>
      <c r="WF38" s="189" t="s">
        <v>35</v>
      </c>
      <c r="WG38" s="190">
        <v>0</v>
      </c>
      <c r="WH38" s="190">
        <v>0</v>
      </c>
      <c r="WI38" s="190">
        <v>0</v>
      </c>
      <c r="WJ38" s="190">
        <f t="shared" si="89"/>
        <v>0</v>
      </c>
      <c r="WK38" s="191"/>
      <c r="WL38" s="192">
        <v>32</v>
      </c>
      <c r="WM38" s="189" t="s">
        <v>35</v>
      </c>
      <c r="WN38" s="190">
        <v>1</v>
      </c>
      <c r="WO38" s="190">
        <v>50000</v>
      </c>
      <c r="WP38" s="190">
        <v>0</v>
      </c>
      <c r="WQ38" s="190">
        <f t="shared" si="90"/>
        <v>50000</v>
      </c>
      <c r="WR38" s="191"/>
      <c r="WS38" s="192">
        <v>32</v>
      </c>
      <c r="WT38" s="189" t="s">
        <v>35</v>
      </c>
      <c r="WU38" s="190">
        <v>2</v>
      </c>
      <c r="WV38" s="190">
        <v>40000</v>
      </c>
      <c r="WW38" s="190">
        <v>0</v>
      </c>
      <c r="WX38" s="190">
        <f t="shared" si="91"/>
        <v>40000</v>
      </c>
      <c r="WY38" s="191"/>
      <c r="WZ38" s="192">
        <v>32</v>
      </c>
      <c r="XA38" s="189" t="s">
        <v>35</v>
      </c>
      <c r="XB38" s="190">
        <v>0</v>
      </c>
      <c r="XC38" s="190">
        <v>0</v>
      </c>
      <c r="XD38" s="190">
        <v>0</v>
      </c>
      <c r="XE38" s="190">
        <f t="shared" si="92"/>
        <v>0</v>
      </c>
      <c r="XF38" s="191"/>
      <c r="XG38" s="192">
        <v>32</v>
      </c>
      <c r="XH38" s="189" t="s">
        <v>35</v>
      </c>
      <c r="XI38" s="190">
        <v>0</v>
      </c>
      <c r="XJ38" s="190">
        <v>0</v>
      </c>
      <c r="XK38" s="190">
        <v>0</v>
      </c>
      <c r="XL38" s="190">
        <f t="shared" si="93"/>
        <v>0</v>
      </c>
      <c r="XM38" s="191"/>
      <c r="XN38" s="192">
        <v>32</v>
      </c>
      <c r="XO38" s="189" t="s">
        <v>35</v>
      </c>
      <c r="XP38" s="190">
        <v>1</v>
      </c>
      <c r="XQ38" s="190">
        <v>25000</v>
      </c>
      <c r="XR38" s="190">
        <v>0</v>
      </c>
      <c r="XS38" s="190">
        <f t="shared" si="94"/>
        <v>25000</v>
      </c>
      <c r="XT38" s="191"/>
      <c r="XU38" s="192">
        <v>32</v>
      </c>
      <c r="XV38" s="189" t="s">
        <v>35</v>
      </c>
      <c r="XW38" s="190">
        <v>0</v>
      </c>
      <c r="XX38" s="190">
        <v>0</v>
      </c>
      <c r="XY38" s="190">
        <v>0</v>
      </c>
      <c r="XZ38" s="190">
        <f t="shared" si="95"/>
        <v>0</v>
      </c>
      <c r="YA38" s="191"/>
      <c r="YB38" s="192">
        <v>32</v>
      </c>
      <c r="YC38" s="189" t="s">
        <v>35</v>
      </c>
      <c r="YD38" s="190">
        <v>0</v>
      </c>
      <c r="YE38" s="190">
        <v>0</v>
      </c>
      <c r="YF38" s="190">
        <v>0</v>
      </c>
      <c r="YG38" s="190">
        <f t="shared" si="96"/>
        <v>0</v>
      </c>
      <c r="YH38" s="191"/>
      <c r="YI38" s="192">
        <v>32</v>
      </c>
      <c r="YJ38" s="189" t="s">
        <v>35</v>
      </c>
      <c r="YK38" s="190">
        <v>1275</v>
      </c>
      <c r="YL38" s="190">
        <v>63750</v>
      </c>
      <c r="YM38" s="190">
        <v>0</v>
      </c>
      <c r="YN38" s="190">
        <f t="shared" si="97"/>
        <v>63750</v>
      </c>
      <c r="YO38" s="191"/>
      <c r="YP38" s="192">
        <v>32</v>
      </c>
      <c r="YQ38" s="189" t="s">
        <v>35</v>
      </c>
      <c r="YR38" s="190">
        <v>0</v>
      </c>
      <c r="YS38" s="190">
        <v>0</v>
      </c>
      <c r="YT38" s="190">
        <v>0</v>
      </c>
      <c r="YU38" s="190">
        <f t="shared" si="98"/>
        <v>0</v>
      </c>
      <c r="YV38" s="191"/>
      <c r="YW38" s="192">
        <v>32</v>
      </c>
      <c r="YX38" s="189" t="s">
        <v>35</v>
      </c>
      <c r="YY38" s="190">
        <v>0</v>
      </c>
      <c r="YZ38" s="190">
        <v>0</v>
      </c>
      <c r="ZA38" s="190">
        <v>0</v>
      </c>
      <c r="ZB38" s="190">
        <f t="shared" si="99"/>
        <v>0</v>
      </c>
      <c r="ZC38" s="191"/>
      <c r="ZD38" s="192">
        <v>32</v>
      </c>
      <c r="ZE38" s="189" t="s">
        <v>35</v>
      </c>
      <c r="ZF38" s="190">
        <v>1</v>
      </c>
      <c r="ZG38" s="190">
        <v>40000</v>
      </c>
      <c r="ZH38" s="190">
        <v>0</v>
      </c>
      <c r="ZI38" s="190">
        <f t="shared" si="100"/>
        <v>40000</v>
      </c>
      <c r="ZJ38" s="191"/>
      <c r="ZK38" s="192">
        <v>32</v>
      </c>
      <c r="ZL38" s="189" t="s">
        <v>35</v>
      </c>
      <c r="ZM38" s="190">
        <v>0</v>
      </c>
      <c r="ZN38" s="190">
        <v>0</v>
      </c>
      <c r="ZO38" s="190">
        <v>0</v>
      </c>
      <c r="ZP38" s="190">
        <f t="shared" si="101"/>
        <v>0</v>
      </c>
      <c r="ZQ38" s="191"/>
      <c r="ZR38" s="192">
        <v>32</v>
      </c>
      <c r="ZS38" s="189" t="s">
        <v>35</v>
      </c>
      <c r="ZT38" s="190">
        <v>2</v>
      </c>
      <c r="ZU38" s="190">
        <v>16400</v>
      </c>
      <c r="ZV38" s="190">
        <v>0</v>
      </c>
      <c r="ZW38" s="190">
        <f t="shared" si="102"/>
        <v>16400</v>
      </c>
      <c r="ZX38" s="191"/>
      <c r="ZY38" s="192">
        <v>32</v>
      </c>
      <c r="ZZ38" s="189" t="s">
        <v>35</v>
      </c>
      <c r="AAA38" s="190">
        <v>6</v>
      </c>
      <c r="AAB38" s="190">
        <v>48790</v>
      </c>
      <c r="AAC38" s="190">
        <v>0</v>
      </c>
      <c r="AAD38" s="190">
        <f t="shared" si="103"/>
        <v>48790</v>
      </c>
      <c r="AAE38" s="191"/>
      <c r="AAF38" s="192">
        <v>32</v>
      </c>
      <c r="AAG38" s="189" t="s">
        <v>35</v>
      </c>
      <c r="AAH38" s="190">
        <v>0</v>
      </c>
      <c r="AAI38" s="190">
        <v>0</v>
      </c>
      <c r="AAJ38" s="190">
        <v>0</v>
      </c>
      <c r="AAK38" s="190">
        <f t="shared" si="104"/>
        <v>0</v>
      </c>
      <c r="AAL38" s="191"/>
      <c r="AAM38" s="192">
        <v>32</v>
      </c>
      <c r="AAN38" s="189" t="s">
        <v>35</v>
      </c>
      <c r="AAO38" s="190">
        <v>5</v>
      </c>
      <c r="AAP38" s="190">
        <v>90000</v>
      </c>
      <c r="AAQ38" s="190">
        <v>0</v>
      </c>
      <c r="AAR38" s="190">
        <f t="shared" si="105"/>
        <v>90000</v>
      </c>
      <c r="AAS38" s="191"/>
      <c r="AAT38" s="192">
        <v>32</v>
      </c>
      <c r="AAU38" s="189" t="s">
        <v>35</v>
      </c>
      <c r="AAV38" s="190">
        <v>0</v>
      </c>
      <c r="AAW38" s="190">
        <v>0</v>
      </c>
      <c r="AAX38" s="190">
        <v>0</v>
      </c>
      <c r="AAY38" s="190">
        <f t="shared" si="106"/>
        <v>0</v>
      </c>
      <c r="AAZ38" s="191"/>
      <c r="ABA38" s="192">
        <v>32</v>
      </c>
      <c r="ABB38" s="189" t="s">
        <v>35</v>
      </c>
      <c r="ABC38" s="190">
        <v>0</v>
      </c>
      <c r="ABD38" s="190">
        <v>0</v>
      </c>
      <c r="ABE38" s="190">
        <v>0</v>
      </c>
      <c r="ABF38" s="190">
        <f t="shared" si="107"/>
        <v>0</v>
      </c>
      <c r="ABG38" s="191"/>
      <c r="ABH38" s="192">
        <v>32</v>
      </c>
      <c r="ABI38" s="189" t="s">
        <v>35</v>
      </c>
      <c r="ABJ38" s="190">
        <v>0</v>
      </c>
      <c r="ABK38" s="190">
        <v>0</v>
      </c>
      <c r="ABL38" s="190">
        <v>0</v>
      </c>
      <c r="ABM38" s="190">
        <f t="shared" si="108"/>
        <v>0</v>
      </c>
      <c r="ABN38" s="191"/>
      <c r="ABO38" s="192">
        <v>32</v>
      </c>
      <c r="ABP38" s="189" t="s">
        <v>35</v>
      </c>
      <c r="ABQ38" s="190">
        <v>0</v>
      </c>
      <c r="ABR38" s="190">
        <v>0</v>
      </c>
      <c r="ABS38" s="190">
        <v>0</v>
      </c>
      <c r="ABT38" s="190">
        <f t="shared" si="109"/>
        <v>0</v>
      </c>
      <c r="ABU38" s="191"/>
      <c r="ABV38" s="192">
        <v>32</v>
      </c>
      <c r="ABW38" s="189" t="s">
        <v>35</v>
      </c>
      <c r="ABX38" s="190">
        <v>0</v>
      </c>
      <c r="ABY38" s="190">
        <f t="shared" si="0"/>
        <v>4048153.0371167297</v>
      </c>
      <c r="ABZ38" s="190">
        <f t="shared" si="1"/>
        <v>35000</v>
      </c>
      <c r="ACA38" s="190">
        <f t="shared" si="2"/>
        <v>4083153.0371167297</v>
      </c>
      <c r="ACB38" s="9"/>
    </row>
    <row r="39" spans="1:756" ht="15.75" hidden="1">
      <c r="A39" s="192">
        <v>33</v>
      </c>
      <c r="B39" s="189" t="s">
        <v>36</v>
      </c>
      <c r="C39" s="190">
        <v>0</v>
      </c>
      <c r="D39" s="190">
        <v>0</v>
      </c>
      <c r="E39" s="190">
        <v>0</v>
      </c>
      <c r="F39" s="190">
        <f t="shared" si="3"/>
        <v>0</v>
      </c>
      <c r="G39" s="191"/>
      <c r="H39" s="192">
        <v>33</v>
      </c>
      <c r="I39" s="189" t="s">
        <v>36</v>
      </c>
      <c r="J39" s="190">
        <v>1</v>
      </c>
      <c r="K39" s="190">
        <v>240000</v>
      </c>
      <c r="L39" s="190">
        <v>0</v>
      </c>
      <c r="M39" s="190">
        <f t="shared" si="4"/>
        <v>240000</v>
      </c>
      <c r="N39" s="191"/>
      <c r="O39" s="192">
        <v>33</v>
      </c>
      <c r="P39" s="189" t="s">
        <v>36</v>
      </c>
      <c r="Q39" s="190">
        <v>0</v>
      </c>
      <c r="R39" s="190">
        <v>0</v>
      </c>
      <c r="S39" s="190">
        <v>0</v>
      </c>
      <c r="T39" s="190">
        <f t="shared" si="5"/>
        <v>0</v>
      </c>
      <c r="U39" s="191"/>
      <c r="V39" s="192">
        <v>33</v>
      </c>
      <c r="W39" s="189" t="s">
        <v>36</v>
      </c>
      <c r="X39" s="190">
        <v>1</v>
      </c>
      <c r="Y39" s="190">
        <v>14100</v>
      </c>
      <c r="Z39" s="190">
        <v>0</v>
      </c>
      <c r="AA39" s="190">
        <f t="shared" si="6"/>
        <v>14100</v>
      </c>
      <c r="AB39" s="191"/>
      <c r="AC39" s="192">
        <v>33</v>
      </c>
      <c r="AD39" s="189" t="s">
        <v>36</v>
      </c>
      <c r="AE39" s="190">
        <v>0</v>
      </c>
      <c r="AF39" s="190">
        <v>0</v>
      </c>
      <c r="AG39" s="190">
        <v>0</v>
      </c>
      <c r="AH39" s="190">
        <f t="shared" si="7"/>
        <v>0</v>
      </c>
      <c r="AI39" s="191"/>
      <c r="AJ39" s="192">
        <v>33</v>
      </c>
      <c r="AK39" s="189" t="s">
        <v>36</v>
      </c>
      <c r="AL39" s="190"/>
      <c r="AM39" s="190">
        <v>0</v>
      </c>
      <c r="AN39" s="190">
        <v>0</v>
      </c>
      <c r="AO39" s="190">
        <f t="shared" si="8"/>
        <v>0</v>
      </c>
      <c r="AP39" s="191"/>
      <c r="AQ39" s="192">
        <v>33</v>
      </c>
      <c r="AR39" s="189" t="s">
        <v>36</v>
      </c>
      <c r="AS39" s="190">
        <v>0</v>
      </c>
      <c r="AT39" s="190">
        <v>0</v>
      </c>
      <c r="AU39" s="190">
        <v>0</v>
      </c>
      <c r="AV39" s="190">
        <f t="shared" si="9"/>
        <v>0</v>
      </c>
      <c r="AW39" s="191"/>
      <c r="AX39" s="192">
        <v>33</v>
      </c>
      <c r="AY39" s="189" t="s">
        <v>36</v>
      </c>
      <c r="AZ39" s="190">
        <v>0</v>
      </c>
      <c r="BA39" s="190">
        <v>0</v>
      </c>
      <c r="BB39" s="190">
        <v>0</v>
      </c>
      <c r="BC39" s="190">
        <f t="shared" si="10"/>
        <v>0</v>
      </c>
      <c r="BD39" s="191"/>
      <c r="BE39" s="192">
        <v>33</v>
      </c>
      <c r="BF39" s="189" t="s">
        <v>36</v>
      </c>
      <c r="BG39" s="190">
        <v>0</v>
      </c>
      <c r="BH39" s="190">
        <v>0</v>
      </c>
      <c r="BI39" s="190">
        <v>0</v>
      </c>
      <c r="BJ39" s="190">
        <f t="shared" si="11"/>
        <v>0</v>
      </c>
      <c r="BK39" s="191"/>
      <c r="BL39" s="192">
        <v>33</v>
      </c>
      <c r="BM39" s="189" t="s">
        <v>36</v>
      </c>
      <c r="BN39" s="190">
        <v>0</v>
      </c>
      <c r="BO39" s="190">
        <v>0</v>
      </c>
      <c r="BP39" s="190">
        <v>0</v>
      </c>
      <c r="BQ39" s="190">
        <f t="shared" si="12"/>
        <v>0</v>
      </c>
      <c r="BR39" s="191"/>
      <c r="BS39" s="192">
        <v>33</v>
      </c>
      <c r="BT39" s="189" t="s">
        <v>36</v>
      </c>
      <c r="BU39" s="190">
        <v>0</v>
      </c>
      <c r="BV39" s="190">
        <v>0</v>
      </c>
      <c r="BW39" s="190">
        <v>0</v>
      </c>
      <c r="BX39" s="190">
        <f t="shared" si="13"/>
        <v>0</v>
      </c>
      <c r="BY39" s="191"/>
      <c r="BZ39" s="192">
        <v>33</v>
      </c>
      <c r="CA39" s="189" t="s">
        <v>36</v>
      </c>
      <c r="CB39" s="190">
        <v>0</v>
      </c>
      <c r="CC39" s="190">
        <v>0</v>
      </c>
      <c r="CD39" s="190">
        <v>0</v>
      </c>
      <c r="CE39" s="190">
        <f t="shared" si="14"/>
        <v>0</v>
      </c>
      <c r="CF39" s="191"/>
      <c r="CG39" s="192">
        <v>33</v>
      </c>
      <c r="CH39" s="189" t="s">
        <v>36</v>
      </c>
      <c r="CI39" s="190">
        <v>0</v>
      </c>
      <c r="CJ39" s="190">
        <v>0</v>
      </c>
      <c r="CK39" s="190">
        <v>0</v>
      </c>
      <c r="CL39" s="190">
        <f t="shared" si="15"/>
        <v>0</v>
      </c>
      <c r="CM39" s="191"/>
      <c r="CN39" s="192">
        <v>33</v>
      </c>
      <c r="CO39" s="189" t="s">
        <v>36</v>
      </c>
      <c r="CP39" s="190">
        <v>0</v>
      </c>
      <c r="CQ39" s="190">
        <v>0</v>
      </c>
      <c r="CR39" s="190">
        <v>0</v>
      </c>
      <c r="CS39" s="190">
        <f t="shared" si="16"/>
        <v>0</v>
      </c>
      <c r="CT39" s="191"/>
      <c r="CU39" s="192">
        <v>33</v>
      </c>
      <c r="CV39" s="189" t="s">
        <v>36</v>
      </c>
      <c r="CW39" s="190">
        <v>0</v>
      </c>
      <c r="CX39" s="190">
        <v>0</v>
      </c>
      <c r="CY39" s="190">
        <v>0</v>
      </c>
      <c r="CZ39" s="190">
        <f t="shared" si="17"/>
        <v>0</v>
      </c>
      <c r="DA39" s="191"/>
      <c r="DB39" s="192">
        <v>33</v>
      </c>
      <c r="DC39" s="189" t="s">
        <v>36</v>
      </c>
      <c r="DD39" s="190">
        <v>3</v>
      </c>
      <c r="DE39" s="190">
        <v>220950</v>
      </c>
      <c r="DF39" s="190">
        <v>0</v>
      </c>
      <c r="DG39" s="190">
        <f t="shared" si="18"/>
        <v>220950</v>
      </c>
      <c r="DH39" s="191"/>
      <c r="DI39" s="192">
        <v>33</v>
      </c>
      <c r="DJ39" s="189" t="s">
        <v>36</v>
      </c>
      <c r="DK39" s="190">
        <v>0</v>
      </c>
      <c r="DL39" s="190">
        <v>0</v>
      </c>
      <c r="DM39" s="190">
        <v>0</v>
      </c>
      <c r="DN39" s="190">
        <f t="shared" si="19"/>
        <v>0</v>
      </c>
      <c r="DO39" s="191"/>
      <c r="DP39" s="192">
        <v>33</v>
      </c>
      <c r="DQ39" s="189" t="s">
        <v>36</v>
      </c>
      <c r="DR39" s="190">
        <v>0</v>
      </c>
      <c r="DS39" s="190">
        <v>0</v>
      </c>
      <c r="DT39" s="190">
        <v>0</v>
      </c>
      <c r="DU39" s="190">
        <f t="shared" si="20"/>
        <v>0</v>
      </c>
      <c r="DV39" s="191"/>
      <c r="DW39" s="192">
        <v>33</v>
      </c>
      <c r="DX39" s="189" t="s">
        <v>36</v>
      </c>
      <c r="DY39" s="190">
        <v>1</v>
      </c>
      <c r="DZ39" s="190">
        <v>192500</v>
      </c>
      <c r="EA39" s="190">
        <v>0</v>
      </c>
      <c r="EB39" s="190">
        <f t="shared" si="21"/>
        <v>192500</v>
      </c>
      <c r="EC39" s="191"/>
      <c r="ED39" s="192">
        <v>33</v>
      </c>
      <c r="EE39" s="189" t="s">
        <v>36</v>
      </c>
      <c r="EF39" s="190">
        <v>617</v>
      </c>
      <c r="EG39" s="190">
        <v>30550</v>
      </c>
      <c r="EH39" s="190">
        <v>0</v>
      </c>
      <c r="EI39" s="190">
        <f t="shared" si="22"/>
        <v>30550</v>
      </c>
      <c r="EJ39" s="191"/>
      <c r="EK39" s="192">
        <v>33</v>
      </c>
      <c r="EL39" s="189" t="s">
        <v>36</v>
      </c>
      <c r="EM39" s="190">
        <v>6</v>
      </c>
      <c r="EN39" s="190">
        <v>57500</v>
      </c>
      <c r="EO39" s="190">
        <v>0</v>
      </c>
      <c r="EP39" s="190">
        <f t="shared" si="23"/>
        <v>57500</v>
      </c>
      <c r="EQ39" s="191"/>
      <c r="ER39" s="192">
        <v>33</v>
      </c>
      <c r="ES39" s="189" t="s">
        <v>36</v>
      </c>
      <c r="ET39" s="190">
        <v>6</v>
      </c>
      <c r="EU39" s="190">
        <v>35000</v>
      </c>
      <c r="EV39" s="190">
        <v>0</v>
      </c>
      <c r="EW39" s="190">
        <f t="shared" si="24"/>
        <v>35000</v>
      </c>
      <c r="EX39" s="191"/>
      <c r="EY39" s="192">
        <v>33</v>
      </c>
      <c r="EZ39" s="189" t="s">
        <v>36</v>
      </c>
      <c r="FA39" s="190">
        <v>0</v>
      </c>
      <c r="FB39" s="190">
        <v>0</v>
      </c>
      <c r="FC39" s="190">
        <v>0</v>
      </c>
      <c r="FD39" s="190">
        <f t="shared" si="25"/>
        <v>0</v>
      </c>
      <c r="FE39" s="191"/>
      <c r="FF39" s="192">
        <v>33</v>
      </c>
      <c r="FG39" s="189" t="s">
        <v>36</v>
      </c>
      <c r="FH39" s="190">
        <v>0</v>
      </c>
      <c r="FI39" s="190">
        <v>0</v>
      </c>
      <c r="FJ39" s="190">
        <v>0</v>
      </c>
      <c r="FK39" s="190">
        <f t="shared" si="26"/>
        <v>0</v>
      </c>
      <c r="FL39" s="191"/>
      <c r="FM39" s="192">
        <v>33</v>
      </c>
      <c r="FN39" s="189" t="s">
        <v>36</v>
      </c>
      <c r="FO39" s="190">
        <v>0</v>
      </c>
      <c r="FP39" s="190">
        <v>0</v>
      </c>
      <c r="FQ39" s="190">
        <v>0</v>
      </c>
      <c r="FR39" s="190">
        <f t="shared" si="27"/>
        <v>0</v>
      </c>
      <c r="FS39" s="191"/>
      <c r="FT39" s="192">
        <v>33</v>
      </c>
      <c r="FU39" s="189" t="s">
        <v>36</v>
      </c>
      <c r="FV39" s="190">
        <v>0</v>
      </c>
      <c r="FW39" s="190">
        <v>0</v>
      </c>
      <c r="FX39" s="190">
        <v>0</v>
      </c>
      <c r="FY39" s="190">
        <f t="shared" si="28"/>
        <v>0</v>
      </c>
      <c r="FZ39" s="191"/>
      <c r="GA39" s="192">
        <v>33</v>
      </c>
      <c r="GB39" s="189" t="s">
        <v>36</v>
      </c>
      <c r="GC39" s="190">
        <v>1</v>
      </c>
      <c r="GD39" s="190">
        <v>90200</v>
      </c>
      <c r="GE39" s="190">
        <v>0</v>
      </c>
      <c r="GF39" s="190">
        <f t="shared" si="29"/>
        <v>90200</v>
      </c>
      <c r="GG39" s="191"/>
      <c r="GH39" s="192">
        <v>33</v>
      </c>
      <c r="GI39" s="189" t="s">
        <v>36</v>
      </c>
      <c r="GJ39" s="190">
        <v>1</v>
      </c>
      <c r="GK39" s="190">
        <v>68100</v>
      </c>
      <c r="GL39" s="190">
        <v>0</v>
      </c>
      <c r="GM39" s="190">
        <f t="shared" si="30"/>
        <v>68100</v>
      </c>
      <c r="GN39" s="191"/>
      <c r="GO39" s="192">
        <v>33</v>
      </c>
      <c r="GP39" s="189" t="s">
        <v>36</v>
      </c>
      <c r="GQ39" s="190">
        <v>0</v>
      </c>
      <c r="GR39" s="190">
        <v>0</v>
      </c>
      <c r="GS39" s="190">
        <v>0</v>
      </c>
      <c r="GT39" s="190">
        <f t="shared" si="31"/>
        <v>0</v>
      </c>
      <c r="GU39" s="191"/>
      <c r="GV39" s="192">
        <v>33</v>
      </c>
      <c r="GW39" s="189" t="s">
        <v>36</v>
      </c>
      <c r="GX39" s="190">
        <v>0</v>
      </c>
      <c r="GY39" s="190">
        <v>0</v>
      </c>
      <c r="GZ39" s="190">
        <v>0</v>
      </c>
      <c r="HA39" s="190">
        <f t="shared" si="32"/>
        <v>0</v>
      </c>
      <c r="HB39" s="191"/>
      <c r="HC39" s="192">
        <v>33</v>
      </c>
      <c r="HD39" s="189" t="s">
        <v>36</v>
      </c>
      <c r="HE39" s="190">
        <v>1</v>
      </c>
      <c r="HF39" s="190">
        <v>139900</v>
      </c>
      <c r="HG39" s="190">
        <v>0</v>
      </c>
      <c r="HH39" s="190">
        <f t="shared" si="33"/>
        <v>139900</v>
      </c>
      <c r="HI39" s="191"/>
      <c r="HJ39" s="192">
        <v>33</v>
      </c>
      <c r="HK39" s="189" t="s">
        <v>36</v>
      </c>
      <c r="HL39" s="190">
        <v>0</v>
      </c>
      <c r="HM39" s="190">
        <v>328850</v>
      </c>
      <c r="HN39" s="190">
        <v>0</v>
      </c>
      <c r="HO39" s="190">
        <f t="shared" si="34"/>
        <v>328850</v>
      </c>
      <c r="HP39" s="191"/>
      <c r="HQ39" s="192">
        <v>33</v>
      </c>
      <c r="HR39" s="189" t="s">
        <v>36</v>
      </c>
      <c r="HS39" s="190">
        <v>0</v>
      </c>
      <c r="HT39" s="190">
        <v>0</v>
      </c>
      <c r="HU39" s="190">
        <v>0</v>
      </c>
      <c r="HV39" s="190">
        <f t="shared" si="35"/>
        <v>0</v>
      </c>
      <c r="HW39" s="191"/>
      <c r="HX39" s="192">
        <v>33</v>
      </c>
      <c r="HY39" s="189" t="s">
        <v>36</v>
      </c>
      <c r="HZ39" s="190">
        <v>1</v>
      </c>
      <c r="IA39" s="190">
        <v>10000</v>
      </c>
      <c r="IB39" s="190">
        <v>0</v>
      </c>
      <c r="IC39" s="190">
        <f t="shared" si="36"/>
        <v>10000</v>
      </c>
      <c r="ID39" s="191"/>
      <c r="IE39" s="192">
        <v>33</v>
      </c>
      <c r="IF39" s="189" t="s">
        <v>36</v>
      </c>
      <c r="IG39" s="190">
        <v>0</v>
      </c>
      <c r="IH39" s="190">
        <v>37500</v>
      </c>
      <c r="II39" s="190">
        <v>0</v>
      </c>
      <c r="IJ39" s="190">
        <f t="shared" si="37"/>
        <v>37500</v>
      </c>
      <c r="IK39" s="191"/>
      <c r="IL39" s="192">
        <v>33</v>
      </c>
      <c r="IM39" s="189" t="s">
        <v>36</v>
      </c>
      <c r="IN39" s="190">
        <v>5</v>
      </c>
      <c r="IO39" s="190">
        <v>50000</v>
      </c>
      <c r="IP39" s="190">
        <v>0</v>
      </c>
      <c r="IQ39" s="190">
        <f t="shared" si="38"/>
        <v>50000</v>
      </c>
      <c r="IR39" s="191"/>
      <c r="IS39" s="192">
        <v>33</v>
      </c>
      <c r="IT39" s="189" t="s">
        <v>36</v>
      </c>
      <c r="IU39" s="190">
        <v>1</v>
      </c>
      <c r="IV39" s="190">
        <v>10000</v>
      </c>
      <c r="IW39" s="190">
        <v>0</v>
      </c>
      <c r="IX39" s="190">
        <f t="shared" si="39"/>
        <v>10000</v>
      </c>
      <c r="IY39" s="191"/>
      <c r="IZ39" s="192">
        <v>33</v>
      </c>
      <c r="JA39" s="189" t="s">
        <v>36</v>
      </c>
      <c r="JB39" s="190">
        <v>0</v>
      </c>
      <c r="JC39" s="190">
        <v>0</v>
      </c>
      <c r="JD39" s="190">
        <v>0</v>
      </c>
      <c r="JE39" s="190">
        <f t="shared" si="40"/>
        <v>0</v>
      </c>
      <c r="JF39" s="191"/>
      <c r="JG39" s="192">
        <v>33</v>
      </c>
      <c r="JH39" s="189" t="s">
        <v>36</v>
      </c>
      <c r="JI39" s="190">
        <v>0</v>
      </c>
      <c r="JJ39" s="190">
        <v>0</v>
      </c>
      <c r="JK39" s="190">
        <v>0</v>
      </c>
      <c r="JL39" s="190">
        <f t="shared" si="41"/>
        <v>0</v>
      </c>
      <c r="JM39" s="191"/>
      <c r="JN39" s="192">
        <v>33</v>
      </c>
      <c r="JO39" s="189" t="s">
        <v>36</v>
      </c>
      <c r="JP39" s="190">
        <v>0</v>
      </c>
      <c r="JQ39" s="190">
        <v>0</v>
      </c>
      <c r="JR39" s="190">
        <v>0</v>
      </c>
      <c r="JS39" s="190">
        <f t="shared" si="42"/>
        <v>0</v>
      </c>
      <c r="JT39" s="191"/>
      <c r="JU39" s="192">
        <v>33</v>
      </c>
      <c r="JV39" s="189" t="s">
        <v>36</v>
      </c>
      <c r="JW39" s="190">
        <v>0</v>
      </c>
      <c r="JX39" s="190">
        <v>0</v>
      </c>
      <c r="JY39" s="190">
        <v>0</v>
      </c>
      <c r="JZ39" s="190">
        <f t="shared" si="43"/>
        <v>0</v>
      </c>
      <c r="KA39" s="191"/>
      <c r="KB39" s="192">
        <v>33</v>
      </c>
      <c r="KC39" s="189" t="s">
        <v>36</v>
      </c>
      <c r="KD39" s="190">
        <v>0</v>
      </c>
      <c r="KE39" s="190">
        <v>0</v>
      </c>
      <c r="KF39" s="190">
        <v>0</v>
      </c>
      <c r="KG39" s="190">
        <f t="shared" si="44"/>
        <v>0</v>
      </c>
      <c r="KH39" s="191"/>
      <c r="KI39" s="192">
        <v>33</v>
      </c>
      <c r="KJ39" s="189" t="s">
        <v>36</v>
      </c>
      <c r="KK39" s="190">
        <v>0</v>
      </c>
      <c r="KL39" s="190">
        <v>0</v>
      </c>
      <c r="KM39" s="190">
        <v>0</v>
      </c>
      <c r="KN39" s="190">
        <f t="shared" si="45"/>
        <v>0</v>
      </c>
      <c r="KO39" s="191"/>
      <c r="KP39" s="192">
        <v>33</v>
      </c>
      <c r="KQ39" s="189" t="s">
        <v>36</v>
      </c>
      <c r="KR39" s="190">
        <v>1</v>
      </c>
      <c r="KS39" s="190">
        <v>32500</v>
      </c>
      <c r="KT39" s="190">
        <v>0</v>
      </c>
      <c r="KU39" s="190">
        <f t="shared" si="46"/>
        <v>32500</v>
      </c>
      <c r="KV39" s="191"/>
      <c r="KW39" s="192">
        <v>33</v>
      </c>
      <c r="KX39" s="189" t="s">
        <v>36</v>
      </c>
      <c r="KY39" s="190">
        <v>1</v>
      </c>
      <c r="KZ39" s="190">
        <v>32500</v>
      </c>
      <c r="LA39" s="190">
        <v>0</v>
      </c>
      <c r="LB39" s="190">
        <f t="shared" si="47"/>
        <v>32500</v>
      </c>
      <c r="LC39" s="191"/>
      <c r="LD39" s="192">
        <v>33</v>
      </c>
      <c r="LE39" s="189" t="s">
        <v>36</v>
      </c>
      <c r="LF39" s="190">
        <v>1</v>
      </c>
      <c r="LG39" s="190">
        <v>135000</v>
      </c>
      <c r="LH39" s="190">
        <v>0</v>
      </c>
      <c r="LI39" s="190">
        <f t="shared" si="48"/>
        <v>135000</v>
      </c>
      <c r="LJ39" s="191"/>
      <c r="LK39" s="192">
        <v>33</v>
      </c>
      <c r="LL39" s="189" t="s">
        <v>36</v>
      </c>
      <c r="LM39" s="190">
        <v>1</v>
      </c>
      <c r="LN39" s="190">
        <v>38500</v>
      </c>
      <c r="LO39" s="190">
        <v>0</v>
      </c>
      <c r="LP39" s="190">
        <f t="shared" si="49"/>
        <v>38500</v>
      </c>
      <c r="LQ39" s="191"/>
      <c r="LR39" s="192">
        <v>33</v>
      </c>
      <c r="LS39" s="189" t="s">
        <v>36</v>
      </c>
      <c r="LT39" s="190">
        <v>2</v>
      </c>
      <c r="LU39" s="190">
        <v>20000</v>
      </c>
      <c r="LV39" s="190">
        <v>0</v>
      </c>
      <c r="LW39" s="190">
        <f t="shared" si="50"/>
        <v>20000</v>
      </c>
      <c r="LX39" s="191"/>
      <c r="LY39" s="192">
        <v>33</v>
      </c>
      <c r="LZ39" s="189" t="s">
        <v>36</v>
      </c>
      <c r="MA39" s="190">
        <v>0</v>
      </c>
      <c r="MB39" s="190">
        <v>0</v>
      </c>
      <c r="MC39" s="190">
        <v>0</v>
      </c>
      <c r="MD39" s="190">
        <f t="shared" si="51"/>
        <v>0</v>
      </c>
      <c r="ME39" s="191"/>
      <c r="MF39" s="192">
        <v>33</v>
      </c>
      <c r="MG39" s="189" t="s">
        <v>36</v>
      </c>
      <c r="MH39" s="190">
        <v>0</v>
      </c>
      <c r="MI39" s="190">
        <v>0</v>
      </c>
      <c r="MJ39" s="190">
        <v>0</v>
      </c>
      <c r="MK39" s="190">
        <f t="shared" si="52"/>
        <v>0</v>
      </c>
      <c r="ML39" s="191"/>
      <c r="MM39" s="192">
        <v>33</v>
      </c>
      <c r="MN39" s="189" t="s">
        <v>36</v>
      </c>
      <c r="MO39" s="190">
        <v>0</v>
      </c>
      <c r="MP39" s="190">
        <v>0</v>
      </c>
      <c r="MQ39" s="190">
        <v>0</v>
      </c>
      <c r="MR39" s="190">
        <f t="shared" si="53"/>
        <v>0</v>
      </c>
      <c r="MS39" s="191"/>
      <c r="MT39" s="192">
        <v>33</v>
      </c>
      <c r="MU39" s="189" t="s">
        <v>36</v>
      </c>
      <c r="MV39" s="190">
        <v>2</v>
      </c>
      <c r="MW39" s="190">
        <v>100400</v>
      </c>
      <c r="MX39" s="190">
        <v>0</v>
      </c>
      <c r="MY39" s="190">
        <f t="shared" si="54"/>
        <v>100400</v>
      </c>
      <c r="MZ39" s="191"/>
      <c r="NA39" s="192">
        <v>33</v>
      </c>
      <c r="NB39" s="189" t="s">
        <v>36</v>
      </c>
      <c r="NC39" s="190">
        <v>2</v>
      </c>
      <c r="ND39" s="190">
        <v>11875</v>
      </c>
      <c r="NE39" s="190">
        <v>0</v>
      </c>
      <c r="NF39" s="190">
        <f t="shared" si="55"/>
        <v>11875</v>
      </c>
      <c r="NG39" s="191"/>
      <c r="NH39" s="192">
        <v>33</v>
      </c>
      <c r="NI39" s="189" t="s">
        <v>36</v>
      </c>
      <c r="NJ39" s="190">
        <v>24</v>
      </c>
      <c r="NK39" s="190">
        <v>38407.746100053839</v>
      </c>
      <c r="NL39" s="190">
        <v>0</v>
      </c>
      <c r="NM39" s="190">
        <f t="shared" si="56"/>
        <v>38407.746100053839</v>
      </c>
      <c r="NN39" s="191"/>
      <c r="NO39" s="192">
        <v>33</v>
      </c>
      <c r="NP39" s="189" t="s">
        <v>36</v>
      </c>
      <c r="NQ39" s="190">
        <v>2</v>
      </c>
      <c r="NR39" s="190">
        <v>34100</v>
      </c>
      <c r="NS39" s="190">
        <v>0</v>
      </c>
      <c r="NT39" s="190">
        <f t="shared" si="57"/>
        <v>34100</v>
      </c>
      <c r="NU39" s="191"/>
      <c r="NV39" s="192">
        <v>33</v>
      </c>
      <c r="NW39" s="189" t="s">
        <v>36</v>
      </c>
      <c r="NX39" s="190">
        <v>0</v>
      </c>
      <c r="NY39" s="190">
        <v>0</v>
      </c>
      <c r="NZ39" s="190">
        <v>0</v>
      </c>
      <c r="OA39" s="190">
        <f t="shared" si="58"/>
        <v>0</v>
      </c>
      <c r="OB39" s="191"/>
      <c r="OC39" s="192">
        <v>33</v>
      </c>
      <c r="OD39" s="189" t="s">
        <v>36</v>
      </c>
      <c r="OE39" s="190">
        <v>1</v>
      </c>
      <c r="OF39" s="190">
        <v>5500</v>
      </c>
      <c r="OG39" s="190">
        <v>14000</v>
      </c>
      <c r="OH39" s="190">
        <f t="shared" si="59"/>
        <v>19500</v>
      </c>
      <c r="OI39" s="191"/>
      <c r="OJ39" s="192">
        <v>33</v>
      </c>
      <c r="OK39" s="189" t="s">
        <v>36</v>
      </c>
      <c r="OL39" s="190">
        <v>4.9000000000000004</v>
      </c>
      <c r="OM39" s="190">
        <v>44750</v>
      </c>
      <c r="ON39" s="190">
        <v>0</v>
      </c>
      <c r="OO39" s="190">
        <f t="shared" si="60"/>
        <v>44750</v>
      </c>
      <c r="OP39" s="191"/>
      <c r="OQ39" s="192">
        <v>33</v>
      </c>
      <c r="OR39" s="189" t="s">
        <v>36</v>
      </c>
      <c r="OS39" s="190">
        <v>0</v>
      </c>
      <c r="OT39" s="190">
        <v>0</v>
      </c>
      <c r="OU39" s="190">
        <v>0</v>
      </c>
      <c r="OV39" s="190">
        <f t="shared" si="61"/>
        <v>0</v>
      </c>
      <c r="OW39" s="191"/>
      <c r="OX39" s="192">
        <v>33</v>
      </c>
      <c r="OY39" s="189" t="s">
        <v>36</v>
      </c>
      <c r="OZ39" s="190">
        <v>0</v>
      </c>
      <c r="PA39" s="190">
        <v>0</v>
      </c>
      <c r="PB39" s="190">
        <v>0</v>
      </c>
      <c r="PC39" s="190">
        <f t="shared" si="62"/>
        <v>0</v>
      </c>
      <c r="PD39" s="191"/>
      <c r="PE39" s="192">
        <v>33</v>
      </c>
      <c r="PF39" s="189" t="s">
        <v>36</v>
      </c>
      <c r="PG39" s="190">
        <v>0</v>
      </c>
      <c r="PH39" s="190">
        <v>0</v>
      </c>
      <c r="PI39" s="190">
        <v>0</v>
      </c>
      <c r="PJ39" s="190">
        <f t="shared" si="63"/>
        <v>0</v>
      </c>
      <c r="PK39" s="191"/>
      <c r="PL39" s="192">
        <v>33</v>
      </c>
      <c r="PM39" s="189" t="s">
        <v>36</v>
      </c>
      <c r="PN39" s="190">
        <v>0</v>
      </c>
      <c r="PO39" s="190">
        <v>95733</v>
      </c>
      <c r="PP39" s="190">
        <v>0</v>
      </c>
      <c r="PQ39" s="190">
        <f t="shared" si="64"/>
        <v>95733</v>
      </c>
      <c r="PR39" s="191"/>
      <c r="PS39" s="192">
        <v>33</v>
      </c>
      <c r="PT39" s="189" t="s">
        <v>36</v>
      </c>
      <c r="PU39" s="190">
        <v>1</v>
      </c>
      <c r="PV39" s="190">
        <v>7200</v>
      </c>
      <c r="PW39" s="190">
        <v>0</v>
      </c>
      <c r="PX39" s="190">
        <f t="shared" si="65"/>
        <v>7200</v>
      </c>
      <c r="PY39" s="191"/>
      <c r="PZ39" s="192">
        <v>33</v>
      </c>
      <c r="QA39" s="189" t="s">
        <v>36</v>
      </c>
      <c r="QB39" s="190">
        <v>0</v>
      </c>
      <c r="QC39" s="190">
        <v>0</v>
      </c>
      <c r="QD39" s="190">
        <v>0</v>
      </c>
      <c r="QE39" s="190">
        <f t="shared" si="66"/>
        <v>0</v>
      </c>
      <c r="QF39" s="191"/>
      <c r="QG39" s="192">
        <v>33</v>
      </c>
      <c r="QH39" s="189" t="s">
        <v>36</v>
      </c>
      <c r="QI39" s="190">
        <v>1</v>
      </c>
      <c r="QJ39" s="190">
        <v>5000</v>
      </c>
      <c r="QK39" s="190">
        <v>0</v>
      </c>
      <c r="QL39" s="190">
        <f t="shared" si="67"/>
        <v>5000</v>
      </c>
      <c r="QM39" s="191"/>
      <c r="QN39" s="192">
        <v>33</v>
      </c>
      <c r="QO39" s="189" t="s">
        <v>36</v>
      </c>
      <c r="QP39" s="190">
        <v>0</v>
      </c>
      <c r="QQ39" s="190">
        <v>0</v>
      </c>
      <c r="QR39" s="190">
        <v>0</v>
      </c>
      <c r="QS39" s="190">
        <f t="shared" si="68"/>
        <v>0</v>
      </c>
      <c r="QT39" s="191"/>
      <c r="QU39" s="192">
        <v>33</v>
      </c>
      <c r="QV39" s="189" t="s">
        <v>36</v>
      </c>
      <c r="QW39" s="190">
        <v>0</v>
      </c>
      <c r="QX39" s="190">
        <v>0</v>
      </c>
      <c r="QY39" s="190">
        <v>0</v>
      </c>
      <c r="QZ39" s="190">
        <f t="shared" si="69"/>
        <v>0</v>
      </c>
      <c r="RA39" s="191"/>
      <c r="RB39" s="192">
        <v>33</v>
      </c>
      <c r="RC39" s="189" t="s">
        <v>36</v>
      </c>
      <c r="RD39" s="190">
        <v>0</v>
      </c>
      <c r="RE39" s="190">
        <v>0</v>
      </c>
      <c r="RF39" s="190">
        <v>0</v>
      </c>
      <c r="RG39" s="190">
        <f t="shared" si="70"/>
        <v>0</v>
      </c>
      <c r="RH39" s="191"/>
      <c r="RI39" s="192">
        <v>33</v>
      </c>
      <c r="RJ39" s="189" t="s">
        <v>36</v>
      </c>
      <c r="RK39" s="190">
        <v>25</v>
      </c>
      <c r="RL39" s="190">
        <v>4550</v>
      </c>
      <c r="RM39" s="190">
        <v>0</v>
      </c>
      <c r="RN39" s="190">
        <f t="shared" si="71"/>
        <v>4550</v>
      </c>
      <c r="RO39" s="191"/>
      <c r="RP39" s="192">
        <v>33</v>
      </c>
      <c r="RQ39" s="189" t="s">
        <v>36</v>
      </c>
      <c r="RR39" s="190">
        <v>2</v>
      </c>
      <c r="RS39" s="190">
        <v>9900</v>
      </c>
      <c r="RT39" s="190">
        <v>0</v>
      </c>
      <c r="RU39" s="190">
        <f t="shared" si="72"/>
        <v>9900</v>
      </c>
      <c r="RV39" s="191"/>
      <c r="RW39" s="192">
        <v>33</v>
      </c>
      <c r="RX39" s="189" t="s">
        <v>36</v>
      </c>
      <c r="RY39" s="190">
        <v>0</v>
      </c>
      <c r="RZ39" s="190">
        <v>0</v>
      </c>
      <c r="SA39" s="190">
        <v>0</v>
      </c>
      <c r="SB39" s="190">
        <f t="shared" si="73"/>
        <v>0</v>
      </c>
      <c r="SC39" s="191"/>
      <c r="SD39" s="192">
        <v>33</v>
      </c>
      <c r="SE39" s="189" t="s">
        <v>36</v>
      </c>
      <c r="SF39" s="190">
        <v>0</v>
      </c>
      <c r="SG39" s="190">
        <v>90000</v>
      </c>
      <c r="SH39" s="190">
        <v>0</v>
      </c>
      <c r="SI39" s="190">
        <f t="shared" si="74"/>
        <v>90000</v>
      </c>
      <c r="SJ39" s="191"/>
      <c r="SK39" s="192">
        <v>33</v>
      </c>
      <c r="SL39" s="189" t="s">
        <v>36</v>
      </c>
      <c r="SM39" s="190">
        <v>0</v>
      </c>
      <c r="SN39" s="190">
        <v>0</v>
      </c>
      <c r="SO39" s="190">
        <v>0</v>
      </c>
      <c r="SP39" s="190">
        <f t="shared" si="75"/>
        <v>0</v>
      </c>
      <c r="SQ39" s="191"/>
      <c r="SR39" s="192">
        <v>33</v>
      </c>
      <c r="SS39" s="189" t="s">
        <v>36</v>
      </c>
      <c r="ST39" s="190">
        <v>0</v>
      </c>
      <c r="SU39" s="190">
        <v>0</v>
      </c>
      <c r="SV39" s="190">
        <v>0</v>
      </c>
      <c r="SW39" s="190">
        <f t="shared" si="76"/>
        <v>0</v>
      </c>
      <c r="SX39" s="191"/>
      <c r="SY39" s="192">
        <v>33</v>
      </c>
      <c r="SZ39" s="189" t="s">
        <v>36</v>
      </c>
      <c r="TA39" s="190">
        <v>0</v>
      </c>
      <c r="TB39" s="190">
        <v>0</v>
      </c>
      <c r="TC39" s="190">
        <v>0</v>
      </c>
      <c r="TD39" s="190">
        <f t="shared" si="77"/>
        <v>0</v>
      </c>
      <c r="TE39" s="191"/>
      <c r="TF39" s="192">
        <v>33</v>
      </c>
      <c r="TG39" s="189" t="s">
        <v>36</v>
      </c>
      <c r="TH39" s="190">
        <v>0</v>
      </c>
      <c r="TI39" s="190">
        <v>155700</v>
      </c>
      <c r="TJ39" s="190">
        <v>0</v>
      </c>
      <c r="TK39" s="190">
        <f t="shared" si="78"/>
        <v>155700</v>
      </c>
      <c r="TL39" s="191"/>
      <c r="TM39" s="192">
        <v>33</v>
      </c>
      <c r="TN39" s="189" t="s">
        <v>36</v>
      </c>
      <c r="TO39" s="190">
        <v>3</v>
      </c>
      <c r="TP39" s="190">
        <v>0</v>
      </c>
      <c r="TQ39" s="190">
        <v>70000</v>
      </c>
      <c r="TR39" s="190">
        <f t="shared" si="79"/>
        <v>70000</v>
      </c>
      <c r="TS39" s="191"/>
      <c r="TT39" s="192">
        <v>33</v>
      </c>
      <c r="TU39" s="189" t="s">
        <v>36</v>
      </c>
      <c r="TV39" s="190">
        <v>2</v>
      </c>
      <c r="TW39" s="190">
        <v>67800</v>
      </c>
      <c r="TX39" s="190">
        <v>0</v>
      </c>
      <c r="TY39" s="190">
        <f t="shared" si="80"/>
        <v>67800</v>
      </c>
      <c r="TZ39" s="191"/>
      <c r="UA39" s="192">
        <v>33</v>
      </c>
      <c r="UB39" s="189" t="s">
        <v>36</v>
      </c>
      <c r="UC39" s="190">
        <v>6</v>
      </c>
      <c r="UD39" s="190">
        <v>21000</v>
      </c>
      <c r="UE39" s="190">
        <v>0</v>
      </c>
      <c r="UF39" s="190">
        <f t="shared" si="81"/>
        <v>21000</v>
      </c>
      <c r="UG39" s="191"/>
      <c r="UH39" s="192">
        <v>33</v>
      </c>
      <c r="UI39" s="189" t="s">
        <v>36</v>
      </c>
      <c r="UJ39" s="190">
        <v>0</v>
      </c>
      <c r="UK39" s="190">
        <v>0</v>
      </c>
      <c r="UL39" s="190">
        <v>0</v>
      </c>
      <c r="UM39" s="190">
        <f t="shared" si="82"/>
        <v>0</v>
      </c>
      <c r="UN39" s="191"/>
      <c r="UO39" s="192">
        <v>33</v>
      </c>
      <c r="UP39" s="189" t="s">
        <v>36</v>
      </c>
      <c r="UQ39" s="190">
        <v>0</v>
      </c>
      <c r="UR39" s="190">
        <v>0</v>
      </c>
      <c r="US39" s="190">
        <v>0</v>
      </c>
      <c r="UT39" s="190">
        <f t="shared" si="83"/>
        <v>0</v>
      </c>
      <c r="UU39" s="191"/>
      <c r="UV39" s="192">
        <v>33</v>
      </c>
      <c r="UW39" s="189" t="s">
        <v>36</v>
      </c>
      <c r="UX39" s="190">
        <v>0</v>
      </c>
      <c r="UY39" s="190">
        <v>100000</v>
      </c>
      <c r="UZ39" s="190">
        <v>0</v>
      </c>
      <c r="VA39" s="190">
        <f t="shared" si="84"/>
        <v>100000</v>
      </c>
      <c r="VB39" s="191"/>
      <c r="VC39" s="192">
        <v>33</v>
      </c>
      <c r="VD39" s="189" t="s">
        <v>36</v>
      </c>
      <c r="VE39" s="190">
        <v>1</v>
      </c>
      <c r="VF39" s="190">
        <v>40000</v>
      </c>
      <c r="VG39" s="190">
        <v>0</v>
      </c>
      <c r="VH39" s="190">
        <f t="shared" si="85"/>
        <v>40000</v>
      </c>
      <c r="VI39" s="191"/>
      <c r="VJ39" s="192">
        <v>33</v>
      </c>
      <c r="VK39" s="189" t="s">
        <v>36</v>
      </c>
      <c r="VL39" s="190">
        <v>1</v>
      </c>
      <c r="VM39" s="190">
        <v>55000</v>
      </c>
      <c r="VN39" s="190">
        <v>0</v>
      </c>
      <c r="VO39" s="190">
        <f t="shared" si="86"/>
        <v>55000</v>
      </c>
      <c r="VP39" s="191"/>
      <c r="VQ39" s="192">
        <v>33</v>
      </c>
      <c r="VR39" s="189" t="s">
        <v>36</v>
      </c>
      <c r="VS39" s="190">
        <v>0</v>
      </c>
      <c r="VT39" s="190">
        <v>0</v>
      </c>
      <c r="VU39" s="190">
        <v>0</v>
      </c>
      <c r="VV39" s="190">
        <f t="shared" si="87"/>
        <v>0</v>
      </c>
      <c r="VW39" s="191"/>
      <c r="VX39" s="192">
        <v>33</v>
      </c>
      <c r="VY39" s="189" t="s">
        <v>36</v>
      </c>
      <c r="VZ39" s="190">
        <v>0</v>
      </c>
      <c r="WA39" s="190">
        <v>0</v>
      </c>
      <c r="WB39" s="190">
        <v>0</v>
      </c>
      <c r="WC39" s="190">
        <f t="shared" si="88"/>
        <v>0</v>
      </c>
      <c r="WD39" s="191"/>
      <c r="WE39" s="192">
        <v>33</v>
      </c>
      <c r="WF39" s="189" t="s">
        <v>36</v>
      </c>
      <c r="WG39" s="190">
        <v>0</v>
      </c>
      <c r="WH39" s="190">
        <v>0</v>
      </c>
      <c r="WI39" s="190">
        <v>0</v>
      </c>
      <c r="WJ39" s="190">
        <f t="shared" si="89"/>
        <v>0</v>
      </c>
      <c r="WK39" s="191"/>
      <c r="WL39" s="192">
        <v>33</v>
      </c>
      <c r="WM39" s="189" t="s">
        <v>36</v>
      </c>
      <c r="WN39" s="190">
        <v>1</v>
      </c>
      <c r="WO39" s="190">
        <v>50000</v>
      </c>
      <c r="WP39" s="190">
        <v>0</v>
      </c>
      <c r="WQ39" s="190">
        <f t="shared" si="90"/>
        <v>50000</v>
      </c>
      <c r="WR39" s="191"/>
      <c r="WS39" s="192">
        <v>33</v>
      </c>
      <c r="WT39" s="189" t="s">
        <v>36</v>
      </c>
      <c r="WU39" s="190">
        <v>0</v>
      </c>
      <c r="WV39" s="190">
        <v>0</v>
      </c>
      <c r="WW39" s="190">
        <v>0</v>
      </c>
      <c r="WX39" s="190">
        <f t="shared" si="91"/>
        <v>0</v>
      </c>
      <c r="WY39" s="191"/>
      <c r="WZ39" s="192">
        <v>33</v>
      </c>
      <c r="XA39" s="189" t="s">
        <v>36</v>
      </c>
      <c r="XB39" s="190">
        <v>0</v>
      </c>
      <c r="XC39" s="190">
        <v>0</v>
      </c>
      <c r="XD39" s="190">
        <v>0</v>
      </c>
      <c r="XE39" s="190">
        <f t="shared" si="92"/>
        <v>0</v>
      </c>
      <c r="XF39" s="191"/>
      <c r="XG39" s="192">
        <v>33</v>
      </c>
      <c r="XH39" s="189" t="s">
        <v>36</v>
      </c>
      <c r="XI39" s="190">
        <v>0</v>
      </c>
      <c r="XJ39" s="190">
        <v>0</v>
      </c>
      <c r="XK39" s="190">
        <v>0</v>
      </c>
      <c r="XL39" s="190">
        <f t="shared" si="93"/>
        <v>0</v>
      </c>
      <c r="XM39" s="191"/>
      <c r="XN39" s="192">
        <v>33</v>
      </c>
      <c r="XO39" s="189" t="s">
        <v>36</v>
      </c>
      <c r="XP39" s="190">
        <v>1</v>
      </c>
      <c r="XQ39" s="190">
        <v>25000</v>
      </c>
      <c r="XR39" s="190">
        <v>0</v>
      </c>
      <c r="XS39" s="190">
        <f t="shared" si="94"/>
        <v>25000</v>
      </c>
      <c r="XT39" s="191"/>
      <c r="XU39" s="192">
        <v>33</v>
      </c>
      <c r="XV39" s="189" t="s">
        <v>36</v>
      </c>
      <c r="XW39" s="190">
        <v>0</v>
      </c>
      <c r="XX39" s="190">
        <v>0</v>
      </c>
      <c r="XY39" s="190">
        <v>0</v>
      </c>
      <c r="XZ39" s="190">
        <f t="shared" si="95"/>
        <v>0</v>
      </c>
      <c r="YA39" s="191"/>
      <c r="YB39" s="192">
        <v>33</v>
      </c>
      <c r="YC39" s="189" t="s">
        <v>36</v>
      </c>
      <c r="YD39" s="190">
        <v>0</v>
      </c>
      <c r="YE39" s="190">
        <v>0</v>
      </c>
      <c r="YF39" s="190">
        <v>0</v>
      </c>
      <c r="YG39" s="190">
        <f t="shared" si="96"/>
        <v>0</v>
      </c>
      <c r="YH39" s="191"/>
      <c r="YI39" s="192">
        <v>33</v>
      </c>
      <c r="YJ39" s="189" t="s">
        <v>36</v>
      </c>
      <c r="YK39" s="190">
        <v>1196</v>
      </c>
      <c r="YL39" s="190">
        <v>59800</v>
      </c>
      <c r="YM39" s="190">
        <v>0</v>
      </c>
      <c r="YN39" s="190">
        <f t="shared" si="97"/>
        <v>59800</v>
      </c>
      <c r="YO39" s="191"/>
      <c r="YP39" s="192">
        <v>33</v>
      </c>
      <c r="YQ39" s="189" t="s">
        <v>36</v>
      </c>
      <c r="YR39" s="190">
        <v>0</v>
      </c>
      <c r="YS39" s="190">
        <v>0</v>
      </c>
      <c r="YT39" s="190">
        <v>0</v>
      </c>
      <c r="YU39" s="190">
        <f t="shared" si="98"/>
        <v>0</v>
      </c>
      <c r="YV39" s="191"/>
      <c r="YW39" s="192">
        <v>33</v>
      </c>
      <c r="YX39" s="189" t="s">
        <v>36</v>
      </c>
      <c r="YY39" s="190">
        <v>0</v>
      </c>
      <c r="YZ39" s="190">
        <v>0</v>
      </c>
      <c r="ZA39" s="190">
        <v>0</v>
      </c>
      <c r="ZB39" s="190">
        <f t="shared" si="99"/>
        <v>0</v>
      </c>
      <c r="ZC39" s="191"/>
      <c r="ZD39" s="192">
        <v>33</v>
      </c>
      <c r="ZE39" s="189" t="s">
        <v>36</v>
      </c>
      <c r="ZF39" s="190">
        <v>1</v>
      </c>
      <c r="ZG39" s="190">
        <v>40000</v>
      </c>
      <c r="ZH39" s="190">
        <v>0</v>
      </c>
      <c r="ZI39" s="190">
        <f t="shared" si="100"/>
        <v>40000</v>
      </c>
      <c r="ZJ39" s="191"/>
      <c r="ZK39" s="192">
        <v>33</v>
      </c>
      <c r="ZL39" s="189" t="s">
        <v>36</v>
      </c>
      <c r="ZM39" s="190">
        <v>0</v>
      </c>
      <c r="ZN39" s="190">
        <v>0</v>
      </c>
      <c r="ZO39" s="190">
        <v>0</v>
      </c>
      <c r="ZP39" s="190">
        <f t="shared" si="101"/>
        <v>0</v>
      </c>
      <c r="ZQ39" s="191"/>
      <c r="ZR39" s="192">
        <v>33</v>
      </c>
      <c r="ZS39" s="189" t="s">
        <v>36</v>
      </c>
      <c r="ZT39" s="190">
        <v>2</v>
      </c>
      <c r="ZU39" s="190">
        <v>13200</v>
      </c>
      <c r="ZV39" s="190">
        <v>0</v>
      </c>
      <c r="ZW39" s="190">
        <f t="shared" si="102"/>
        <v>13200</v>
      </c>
      <c r="ZX39" s="191"/>
      <c r="ZY39" s="192">
        <v>33</v>
      </c>
      <c r="ZZ39" s="189" t="s">
        <v>36</v>
      </c>
      <c r="AAA39" s="190">
        <v>5</v>
      </c>
      <c r="AAB39" s="190">
        <v>34850</v>
      </c>
      <c r="AAC39" s="190">
        <v>0</v>
      </c>
      <c r="AAD39" s="190">
        <f t="shared" si="103"/>
        <v>34850</v>
      </c>
      <c r="AAE39" s="191"/>
      <c r="AAF39" s="192">
        <v>33</v>
      </c>
      <c r="AAG39" s="189" t="s">
        <v>36</v>
      </c>
      <c r="AAH39" s="190">
        <v>0</v>
      </c>
      <c r="AAI39" s="190">
        <v>0</v>
      </c>
      <c r="AAJ39" s="190">
        <v>0</v>
      </c>
      <c r="AAK39" s="190">
        <f t="shared" si="104"/>
        <v>0</v>
      </c>
      <c r="AAL39" s="191"/>
      <c r="AAM39" s="192">
        <v>33</v>
      </c>
      <c r="AAN39" s="189" t="s">
        <v>36</v>
      </c>
      <c r="AAO39" s="190">
        <v>4</v>
      </c>
      <c r="AAP39" s="190">
        <v>72000</v>
      </c>
      <c r="AAQ39" s="190">
        <v>0</v>
      </c>
      <c r="AAR39" s="190">
        <f t="shared" si="105"/>
        <v>72000</v>
      </c>
      <c r="AAS39" s="191"/>
      <c r="AAT39" s="192">
        <v>33</v>
      </c>
      <c r="AAU39" s="189" t="s">
        <v>36</v>
      </c>
      <c r="AAV39" s="190">
        <v>0</v>
      </c>
      <c r="AAW39" s="190">
        <v>0</v>
      </c>
      <c r="AAX39" s="190">
        <v>0</v>
      </c>
      <c r="AAY39" s="190">
        <f t="shared" si="106"/>
        <v>0</v>
      </c>
      <c r="AAZ39" s="191"/>
      <c r="ABA39" s="192">
        <v>33</v>
      </c>
      <c r="ABB39" s="189" t="s">
        <v>36</v>
      </c>
      <c r="ABC39" s="190">
        <v>2</v>
      </c>
      <c r="ABD39" s="190">
        <v>18600</v>
      </c>
      <c r="ABE39" s="190">
        <v>0</v>
      </c>
      <c r="ABF39" s="190">
        <f t="shared" si="107"/>
        <v>18600</v>
      </c>
      <c r="ABG39" s="191"/>
      <c r="ABH39" s="192">
        <v>33</v>
      </c>
      <c r="ABI39" s="189" t="s">
        <v>36</v>
      </c>
      <c r="ABJ39" s="190">
        <v>0</v>
      </c>
      <c r="ABK39" s="190">
        <v>0</v>
      </c>
      <c r="ABL39" s="190">
        <v>0</v>
      </c>
      <c r="ABM39" s="190">
        <f t="shared" si="108"/>
        <v>0</v>
      </c>
      <c r="ABN39" s="191"/>
      <c r="ABO39" s="192">
        <v>33</v>
      </c>
      <c r="ABP39" s="189" t="s">
        <v>36</v>
      </c>
      <c r="ABQ39" s="190">
        <v>0</v>
      </c>
      <c r="ABR39" s="190">
        <v>0</v>
      </c>
      <c r="ABS39" s="190">
        <v>0</v>
      </c>
      <c r="ABT39" s="190">
        <f t="shared" si="109"/>
        <v>0</v>
      </c>
      <c r="ABU39" s="191"/>
      <c r="ABV39" s="192">
        <v>33</v>
      </c>
      <c r="ABW39" s="189" t="s">
        <v>36</v>
      </c>
      <c r="ABX39" s="190">
        <v>0</v>
      </c>
      <c r="ABY39" s="190">
        <f t="shared" si="0"/>
        <v>2984015.7461000541</v>
      </c>
      <c r="ABZ39" s="190">
        <f t="shared" si="1"/>
        <v>84000</v>
      </c>
      <c r="ACA39" s="190">
        <f t="shared" si="2"/>
        <v>3068015.7461000541</v>
      </c>
      <c r="ACB39" s="9"/>
    </row>
    <row r="40" spans="1:756" ht="15.75" hidden="1">
      <c r="A40" s="192">
        <v>34</v>
      </c>
      <c r="B40" s="189" t="s">
        <v>37</v>
      </c>
      <c r="C40" s="190">
        <v>0</v>
      </c>
      <c r="D40" s="190">
        <v>0</v>
      </c>
      <c r="E40" s="190">
        <v>0</v>
      </c>
      <c r="F40" s="190">
        <f t="shared" si="3"/>
        <v>0</v>
      </c>
      <c r="G40" s="191"/>
      <c r="H40" s="192">
        <v>34</v>
      </c>
      <c r="I40" s="189" t="s">
        <v>37</v>
      </c>
      <c r="J40" s="190">
        <v>1</v>
      </c>
      <c r="K40" s="190">
        <v>739104</v>
      </c>
      <c r="L40" s="190">
        <v>0</v>
      </c>
      <c r="M40" s="190">
        <f t="shared" si="4"/>
        <v>739104</v>
      </c>
      <c r="N40" s="191"/>
      <c r="O40" s="192">
        <v>34</v>
      </c>
      <c r="P40" s="189" t="s">
        <v>37</v>
      </c>
      <c r="Q40" s="190">
        <v>5</v>
      </c>
      <c r="R40" s="190">
        <v>670232</v>
      </c>
      <c r="S40" s="190">
        <v>0</v>
      </c>
      <c r="T40" s="190">
        <f t="shared" si="5"/>
        <v>670232</v>
      </c>
      <c r="U40" s="191"/>
      <c r="V40" s="192">
        <v>34</v>
      </c>
      <c r="W40" s="189" t="s">
        <v>37</v>
      </c>
      <c r="X40" s="190">
        <v>1</v>
      </c>
      <c r="Y40" s="190">
        <v>14100</v>
      </c>
      <c r="Z40" s="190">
        <v>0</v>
      </c>
      <c r="AA40" s="190">
        <f t="shared" si="6"/>
        <v>14100</v>
      </c>
      <c r="AB40" s="191"/>
      <c r="AC40" s="192">
        <v>34</v>
      </c>
      <c r="AD40" s="189" t="s">
        <v>37</v>
      </c>
      <c r="AE40" s="190">
        <v>0</v>
      </c>
      <c r="AF40" s="190">
        <v>0</v>
      </c>
      <c r="AG40" s="190">
        <v>0</v>
      </c>
      <c r="AH40" s="190">
        <f t="shared" si="7"/>
        <v>0</v>
      </c>
      <c r="AI40" s="191"/>
      <c r="AJ40" s="192">
        <v>34</v>
      </c>
      <c r="AK40" s="189" t="s">
        <v>37</v>
      </c>
      <c r="AL40" s="190"/>
      <c r="AM40" s="190">
        <v>0</v>
      </c>
      <c r="AN40" s="190">
        <v>0</v>
      </c>
      <c r="AO40" s="190">
        <f t="shared" si="8"/>
        <v>0</v>
      </c>
      <c r="AP40" s="191"/>
      <c r="AQ40" s="192">
        <v>34</v>
      </c>
      <c r="AR40" s="189" t="s">
        <v>37</v>
      </c>
      <c r="AS40" s="190">
        <v>0</v>
      </c>
      <c r="AT40" s="190">
        <v>0</v>
      </c>
      <c r="AU40" s="190">
        <v>0</v>
      </c>
      <c r="AV40" s="190">
        <f t="shared" si="9"/>
        <v>0</v>
      </c>
      <c r="AW40" s="191"/>
      <c r="AX40" s="192">
        <v>34</v>
      </c>
      <c r="AY40" s="189" t="s">
        <v>37</v>
      </c>
      <c r="AZ40" s="190">
        <v>4</v>
      </c>
      <c r="BA40" s="190">
        <v>795600</v>
      </c>
      <c r="BB40" s="190">
        <v>0</v>
      </c>
      <c r="BC40" s="190">
        <f t="shared" si="10"/>
        <v>795600</v>
      </c>
      <c r="BD40" s="191"/>
      <c r="BE40" s="192">
        <v>34</v>
      </c>
      <c r="BF40" s="189" t="s">
        <v>37</v>
      </c>
      <c r="BG40" s="190">
        <v>0</v>
      </c>
      <c r="BH40" s="190">
        <v>0</v>
      </c>
      <c r="BI40" s="190">
        <v>0</v>
      </c>
      <c r="BJ40" s="190">
        <f t="shared" si="11"/>
        <v>0</v>
      </c>
      <c r="BK40" s="191"/>
      <c r="BL40" s="192">
        <v>34</v>
      </c>
      <c r="BM40" s="189" t="s">
        <v>37</v>
      </c>
      <c r="BN40" s="190">
        <v>0</v>
      </c>
      <c r="BO40" s="190">
        <v>0</v>
      </c>
      <c r="BP40" s="190">
        <v>0</v>
      </c>
      <c r="BQ40" s="190">
        <f t="shared" si="12"/>
        <v>0</v>
      </c>
      <c r="BR40" s="191"/>
      <c r="BS40" s="192">
        <v>34</v>
      </c>
      <c r="BT40" s="189" t="s">
        <v>37</v>
      </c>
      <c r="BU40" s="190">
        <v>0</v>
      </c>
      <c r="BV40" s="190">
        <v>0</v>
      </c>
      <c r="BW40" s="190">
        <v>0</v>
      </c>
      <c r="BX40" s="190">
        <f t="shared" si="13"/>
        <v>0</v>
      </c>
      <c r="BY40" s="191"/>
      <c r="BZ40" s="192">
        <v>34</v>
      </c>
      <c r="CA40" s="189" t="s">
        <v>37</v>
      </c>
      <c r="CB40" s="190">
        <v>0</v>
      </c>
      <c r="CC40" s="190">
        <v>0</v>
      </c>
      <c r="CD40" s="190">
        <v>0</v>
      </c>
      <c r="CE40" s="190">
        <f t="shared" si="14"/>
        <v>0</v>
      </c>
      <c r="CF40" s="191"/>
      <c r="CG40" s="192">
        <v>34</v>
      </c>
      <c r="CH40" s="189" t="s">
        <v>37</v>
      </c>
      <c r="CI40" s="190">
        <v>0</v>
      </c>
      <c r="CJ40" s="190">
        <v>0</v>
      </c>
      <c r="CK40" s="190">
        <v>0</v>
      </c>
      <c r="CL40" s="190">
        <f t="shared" si="15"/>
        <v>0</v>
      </c>
      <c r="CM40" s="191"/>
      <c r="CN40" s="192">
        <v>34</v>
      </c>
      <c r="CO40" s="189" t="s">
        <v>37</v>
      </c>
      <c r="CP40" s="190">
        <v>0</v>
      </c>
      <c r="CQ40" s="190">
        <v>0</v>
      </c>
      <c r="CR40" s="190">
        <v>0</v>
      </c>
      <c r="CS40" s="190">
        <f t="shared" si="16"/>
        <v>0</v>
      </c>
      <c r="CT40" s="191"/>
      <c r="CU40" s="192">
        <v>34</v>
      </c>
      <c r="CV40" s="189" t="s">
        <v>37</v>
      </c>
      <c r="CW40" s="190">
        <v>0</v>
      </c>
      <c r="CX40" s="190">
        <v>0</v>
      </c>
      <c r="CY40" s="190">
        <v>0</v>
      </c>
      <c r="CZ40" s="190">
        <f t="shared" si="17"/>
        <v>0</v>
      </c>
      <c r="DA40" s="191"/>
      <c r="DB40" s="192">
        <v>34</v>
      </c>
      <c r="DC40" s="189" t="s">
        <v>37</v>
      </c>
      <c r="DD40" s="190">
        <v>14</v>
      </c>
      <c r="DE40" s="190">
        <v>1031100</v>
      </c>
      <c r="DF40" s="190">
        <v>0</v>
      </c>
      <c r="DG40" s="190">
        <f t="shared" si="18"/>
        <v>1031100</v>
      </c>
      <c r="DH40" s="191"/>
      <c r="DI40" s="192">
        <v>34</v>
      </c>
      <c r="DJ40" s="189" t="s">
        <v>37</v>
      </c>
      <c r="DK40" s="190">
        <v>0</v>
      </c>
      <c r="DL40" s="190">
        <v>0</v>
      </c>
      <c r="DM40" s="190">
        <v>0</v>
      </c>
      <c r="DN40" s="190">
        <f t="shared" si="19"/>
        <v>0</v>
      </c>
      <c r="DO40" s="191"/>
      <c r="DP40" s="192">
        <v>34</v>
      </c>
      <c r="DQ40" s="189" t="s">
        <v>37</v>
      </c>
      <c r="DR40" s="190">
        <v>1</v>
      </c>
      <c r="DS40" s="190">
        <v>23600</v>
      </c>
      <c r="DT40" s="190">
        <v>0</v>
      </c>
      <c r="DU40" s="190">
        <f t="shared" si="20"/>
        <v>23600</v>
      </c>
      <c r="DV40" s="191"/>
      <c r="DW40" s="192">
        <v>34</v>
      </c>
      <c r="DX40" s="189" t="s">
        <v>37</v>
      </c>
      <c r="DY40" s="190">
        <v>1</v>
      </c>
      <c r="DZ40" s="190">
        <v>192500</v>
      </c>
      <c r="EA40" s="190">
        <v>0</v>
      </c>
      <c r="EB40" s="190">
        <f t="shared" si="21"/>
        <v>192500</v>
      </c>
      <c r="EC40" s="191"/>
      <c r="ED40" s="192">
        <v>34</v>
      </c>
      <c r="EE40" s="189" t="s">
        <v>37</v>
      </c>
      <c r="EF40" s="190">
        <v>3320</v>
      </c>
      <c r="EG40" s="190">
        <v>119250</v>
      </c>
      <c r="EH40" s="190">
        <v>0</v>
      </c>
      <c r="EI40" s="190">
        <f t="shared" si="22"/>
        <v>119250</v>
      </c>
      <c r="EJ40" s="191"/>
      <c r="EK40" s="192">
        <v>34</v>
      </c>
      <c r="EL40" s="189" t="s">
        <v>37</v>
      </c>
      <c r="EM40" s="190">
        <v>18</v>
      </c>
      <c r="EN40" s="190">
        <v>99500</v>
      </c>
      <c r="EO40" s="190">
        <v>0</v>
      </c>
      <c r="EP40" s="190">
        <f t="shared" si="23"/>
        <v>99500</v>
      </c>
      <c r="EQ40" s="191"/>
      <c r="ER40" s="192">
        <v>34</v>
      </c>
      <c r="ES40" s="189" t="s">
        <v>37</v>
      </c>
      <c r="ET40" s="190">
        <v>20</v>
      </c>
      <c r="EU40" s="190">
        <v>94000</v>
      </c>
      <c r="EV40" s="190">
        <v>0</v>
      </c>
      <c r="EW40" s="190">
        <f t="shared" si="24"/>
        <v>94000</v>
      </c>
      <c r="EX40" s="191"/>
      <c r="EY40" s="192">
        <v>34</v>
      </c>
      <c r="EZ40" s="189" t="s">
        <v>37</v>
      </c>
      <c r="FA40" s="190">
        <v>0</v>
      </c>
      <c r="FB40" s="190">
        <v>0</v>
      </c>
      <c r="FC40" s="190">
        <v>0</v>
      </c>
      <c r="FD40" s="190">
        <f t="shared" si="25"/>
        <v>0</v>
      </c>
      <c r="FE40" s="191"/>
      <c r="FF40" s="192">
        <v>34</v>
      </c>
      <c r="FG40" s="189" t="s">
        <v>37</v>
      </c>
      <c r="FH40" s="190">
        <v>0</v>
      </c>
      <c r="FI40" s="190">
        <v>0</v>
      </c>
      <c r="FJ40" s="190">
        <v>0</v>
      </c>
      <c r="FK40" s="190">
        <f t="shared" si="26"/>
        <v>0</v>
      </c>
      <c r="FL40" s="191"/>
      <c r="FM40" s="192">
        <v>34</v>
      </c>
      <c r="FN40" s="189" t="s">
        <v>37</v>
      </c>
      <c r="FO40" s="190">
        <v>0</v>
      </c>
      <c r="FP40" s="190">
        <v>0</v>
      </c>
      <c r="FQ40" s="190">
        <v>0</v>
      </c>
      <c r="FR40" s="190">
        <f t="shared" si="27"/>
        <v>0</v>
      </c>
      <c r="FS40" s="191"/>
      <c r="FT40" s="192">
        <v>34</v>
      </c>
      <c r="FU40" s="189" t="s">
        <v>37</v>
      </c>
      <c r="FV40" s="190">
        <v>0</v>
      </c>
      <c r="FW40" s="190">
        <v>0</v>
      </c>
      <c r="FX40" s="190">
        <v>0</v>
      </c>
      <c r="FY40" s="190">
        <f t="shared" si="28"/>
        <v>0</v>
      </c>
      <c r="FZ40" s="191"/>
      <c r="GA40" s="192">
        <v>34</v>
      </c>
      <c r="GB40" s="189" t="s">
        <v>37</v>
      </c>
      <c r="GC40" s="190">
        <v>1</v>
      </c>
      <c r="GD40" s="190">
        <v>90200</v>
      </c>
      <c r="GE40" s="190">
        <v>0</v>
      </c>
      <c r="GF40" s="190">
        <f t="shared" si="29"/>
        <v>90200</v>
      </c>
      <c r="GG40" s="191"/>
      <c r="GH40" s="192">
        <v>34</v>
      </c>
      <c r="GI40" s="189" t="s">
        <v>37</v>
      </c>
      <c r="GJ40" s="190">
        <v>1</v>
      </c>
      <c r="GK40" s="190">
        <v>68100</v>
      </c>
      <c r="GL40" s="190">
        <v>0</v>
      </c>
      <c r="GM40" s="190">
        <f t="shared" si="30"/>
        <v>68100</v>
      </c>
      <c r="GN40" s="191"/>
      <c r="GO40" s="192">
        <v>34</v>
      </c>
      <c r="GP40" s="189" t="s">
        <v>37</v>
      </c>
      <c r="GQ40" s="190">
        <v>0</v>
      </c>
      <c r="GR40" s="190">
        <v>0</v>
      </c>
      <c r="GS40" s="190">
        <v>0</v>
      </c>
      <c r="GT40" s="190">
        <f t="shared" si="31"/>
        <v>0</v>
      </c>
      <c r="GU40" s="191"/>
      <c r="GV40" s="192">
        <v>34</v>
      </c>
      <c r="GW40" s="189" t="s">
        <v>37</v>
      </c>
      <c r="GX40" s="190">
        <v>0</v>
      </c>
      <c r="GY40" s="190">
        <v>0</v>
      </c>
      <c r="GZ40" s="190">
        <v>0</v>
      </c>
      <c r="HA40" s="190">
        <f t="shared" si="32"/>
        <v>0</v>
      </c>
      <c r="HB40" s="191"/>
      <c r="HC40" s="192">
        <v>34</v>
      </c>
      <c r="HD40" s="189" t="s">
        <v>37</v>
      </c>
      <c r="HE40" s="190">
        <v>1</v>
      </c>
      <c r="HF40" s="190">
        <v>139900</v>
      </c>
      <c r="HG40" s="190">
        <v>0</v>
      </c>
      <c r="HH40" s="190">
        <f t="shared" si="33"/>
        <v>139900</v>
      </c>
      <c r="HI40" s="191"/>
      <c r="HJ40" s="192">
        <v>34</v>
      </c>
      <c r="HK40" s="189" t="s">
        <v>37</v>
      </c>
      <c r="HL40" s="190">
        <v>0</v>
      </c>
      <c r="HM40" s="190">
        <v>342100</v>
      </c>
      <c r="HN40" s="190">
        <v>0</v>
      </c>
      <c r="HO40" s="190">
        <f t="shared" si="34"/>
        <v>342100</v>
      </c>
      <c r="HP40" s="191"/>
      <c r="HQ40" s="192">
        <v>34</v>
      </c>
      <c r="HR40" s="189" t="s">
        <v>37</v>
      </c>
      <c r="HS40" s="190">
        <v>0</v>
      </c>
      <c r="HT40" s="190">
        <v>0</v>
      </c>
      <c r="HU40" s="190">
        <v>0</v>
      </c>
      <c r="HV40" s="190">
        <f t="shared" si="35"/>
        <v>0</v>
      </c>
      <c r="HW40" s="191"/>
      <c r="HX40" s="192">
        <v>34</v>
      </c>
      <c r="HY40" s="189" t="s">
        <v>37</v>
      </c>
      <c r="HZ40" s="190">
        <v>1</v>
      </c>
      <c r="IA40" s="190">
        <v>10000</v>
      </c>
      <c r="IB40" s="190">
        <v>0</v>
      </c>
      <c r="IC40" s="190">
        <f t="shared" si="36"/>
        <v>10000</v>
      </c>
      <c r="ID40" s="191"/>
      <c r="IE40" s="192">
        <v>34</v>
      </c>
      <c r="IF40" s="189" t="s">
        <v>37</v>
      </c>
      <c r="IG40" s="190">
        <v>0</v>
      </c>
      <c r="IH40" s="190">
        <v>17124173</v>
      </c>
      <c r="II40" s="190">
        <v>0</v>
      </c>
      <c r="IJ40" s="190">
        <f t="shared" si="37"/>
        <v>17124173</v>
      </c>
      <c r="IK40" s="191"/>
      <c r="IL40" s="192">
        <v>34</v>
      </c>
      <c r="IM40" s="189" t="s">
        <v>37</v>
      </c>
      <c r="IN40" s="190">
        <v>17</v>
      </c>
      <c r="IO40" s="190">
        <v>170000</v>
      </c>
      <c r="IP40" s="190">
        <v>0</v>
      </c>
      <c r="IQ40" s="190">
        <f t="shared" si="38"/>
        <v>170000</v>
      </c>
      <c r="IR40" s="191"/>
      <c r="IS40" s="192">
        <v>34</v>
      </c>
      <c r="IT40" s="189" t="s">
        <v>37</v>
      </c>
      <c r="IU40" s="190">
        <v>1</v>
      </c>
      <c r="IV40" s="190">
        <v>34000</v>
      </c>
      <c r="IW40" s="190">
        <v>0</v>
      </c>
      <c r="IX40" s="190">
        <f t="shared" si="39"/>
        <v>34000</v>
      </c>
      <c r="IY40" s="191"/>
      <c r="IZ40" s="192">
        <v>34</v>
      </c>
      <c r="JA40" s="189" t="s">
        <v>37</v>
      </c>
      <c r="JB40" s="190">
        <v>0</v>
      </c>
      <c r="JC40" s="190">
        <v>0</v>
      </c>
      <c r="JD40" s="190">
        <v>0</v>
      </c>
      <c r="JE40" s="190">
        <f t="shared" si="40"/>
        <v>0</v>
      </c>
      <c r="JF40" s="191"/>
      <c r="JG40" s="192">
        <v>34</v>
      </c>
      <c r="JH40" s="189" t="s">
        <v>37</v>
      </c>
      <c r="JI40" s="190">
        <v>0</v>
      </c>
      <c r="JJ40" s="190">
        <v>0</v>
      </c>
      <c r="JK40" s="190">
        <v>0</v>
      </c>
      <c r="JL40" s="190">
        <f t="shared" si="41"/>
        <v>0</v>
      </c>
      <c r="JM40" s="191"/>
      <c r="JN40" s="192">
        <v>34</v>
      </c>
      <c r="JO40" s="189" t="s">
        <v>37</v>
      </c>
      <c r="JP40" s="190">
        <v>0</v>
      </c>
      <c r="JQ40" s="190">
        <v>0</v>
      </c>
      <c r="JR40" s="190">
        <v>0</v>
      </c>
      <c r="JS40" s="190">
        <f t="shared" si="42"/>
        <v>0</v>
      </c>
      <c r="JT40" s="191"/>
      <c r="JU40" s="192">
        <v>34</v>
      </c>
      <c r="JV40" s="189" t="s">
        <v>37</v>
      </c>
      <c r="JW40" s="190">
        <v>0</v>
      </c>
      <c r="JX40" s="190">
        <v>0</v>
      </c>
      <c r="JY40" s="190">
        <v>0</v>
      </c>
      <c r="JZ40" s="190">
        <f t="shared" si="43"/>
        <v>0</v>
      </c>
      <c r="KA40" s="191"/>
      <c r="KB40" s="192">
        <v>34</v>
      </c>
      <c r="KC40" s="189" t="s">
        <v>37</v>
      </c>
      <c r="KD40" s="190">
        <v>0</v>
      </c>
      <c r="KE40" s="190">
        <v>0</v>
      </c>
      <c r="KF40" s="190">
        <v>0</v>
      </c>
      <c r="KG40" s="190">
        <f t="shared" si="44"/>
        <v>0</v>
      </c>
      <c r="KH40" s="191"/>
      <c r="KI40" s="192">
        <v>34</v>
      </c>
      <c r="KJ40" s="189" t="s">
        <v>37</v>
      </c>
      <c r="KK40" s="190">
        <v>0</v>
      </c>
      <c r="KL40" s="190">
        <v>0</v>
      </c>
      <c r="KM40" s="190">
        <v>0</v>
      </c>
      <c r="KN40" s="190">
        <f t="shared" si="45"/>
        <v>0</v>
      </c>
      <c r="KO40" s="191"/>
      <c r="KP40" s="192">
        <v>34</v>
      </c>
      <c r="KQ40" s="189" t="s">
        <v>37</v>
      </c>
      <c r="KR40" s="190">
        <v>3</v>
      </c>
      <c r="KS40" s="190">
        <v>97500</v>
      </c>
      <c r="KT40" s="190">
        <v>0</v>
      </c>
      <c r="KU40" s="190">
        <f t="shared" si="46"/>
        <v>97500</v>
      </c>
      <c r="KV40" s="191"/>
      <c r="KW40" s="192">
        <v>34</v>
      </c>
      <c r="KX40" s="189" t="s">
        <v>37</v>
      </c>
      <c r="KY40" s="190">
        <v>3</v>
      </c>
      <c r="KZ40" s="190">
        <v>97500</v>
      </c>
      <c r="LA40" s="190">
        <v>0</v>
      </c>
      <c r="LB40" s="190">
        <f t="shared" si="47"/>
        <v>97500</v>
      </c>
      <c r="LC40" s="191"/>
      <c r="LD40" s="192">
        <v>34</v>
      </c>
      <c r="LE40" s="189" t="s">
        <v>37</v>
      </c>
      <c r="LF40" s="190">
        <v>2</v>
      </c>
      <c r="LG40" s="190">
        <v>270000</v>
      </c>
      <c r="LH40" s="190">
        <v>0</v>
      </c>
      <c r="LI40" s="190">
        <f t="shared" si="48"/>
        <v>270000</v>
      </c>
      <c r="LJ40" s="191"/>
      <c r="LK40" s="192">
        <v>34</v>
      </c>
      <c r="LL40" s="189" t="s">
        <v>37</v>
      </c>
      <c r="LM40" s="190">
        <v>1</v>
      </c>
      <c r="LN40" s="190">
        <v>38500</v>
      </c>
      <c r="LO40" s="190">
        <v>0</v>
      </c>
      <c r="LP40" s="190">
        <f t="shared" si="49"/>
        <v>38500</v>
      </c>
      <c r="LQ40" s="191"/>
      <c r="LR40" s="192">
        <v>34</v>
      </c>
      <c r="LS40" s="189" t="s">
        <v>37</v>
      </c>
      <c r="LT40" s="190">
        <v>2</v>
      </c>
      <c r="LU40" s="190">
        <v>20000</v>
      </c>
      <c r="LV40" s="190">
        <v>0</v>
      </c>
      <c r="LW40" s="190">
        <f t="shared" si="50"/>
        <v>20000</v>
      </c>
      <c r="LX40" s="191"/>
      <c r="LY40" s="192">
        <v>34</v>
      </c>
      <c r="LZ40" s="189" t="s">
        <v>37</v>
      </c>
      <c r="MA40" s="190">
        <v>0</v>
      </c>
      <c r="MB40" s="190">
        <v>0</v>
      </c>
      <c r="MC40" s="190">
        <v>0</v>
      </c>
      <c r="MD40" s="190">
        <f t="shared" si="51"/>
        <v>0</v>
      </c>
      <c r="ME40" s="191"/>
      <c r="MF40" s="192">
        <v>34</v>
      </c>
      <c r="MG40" s="189" t="s">
        <v>37</v>
      </c>
      <c r="MH40" s="190">
        <v>0</v>
      </c>
      <c r="MI40" s="190">
        <v>0</v>
      </c>
      <c r="MJ40" s="190">
        <v>0</v>
      </c>
      <c r="MK40" s="190">
        <f t="shared" si="52"/>
        <v>0</v>
      </c>
      <c r="ML40" s="191"/>
      <c r="MM40" s="192">
        <v>34</v>
      </c>
      <c r="MN40" s="189" t="s">
        <v>37</v>
      </c>
      <c r="MO40" s="190">
        <v>0</v>
      </c>
      <c r="MP40" s="190">
        <v>0</v>
      </c>
      <c r="MQ40" s="190">
        <v>0</v>
      </c>
      <c r="MR40" s="190">
        <f t="shared" si="53"/>
        <v>0</v>
      </c>
      <c r="MS40" s="191"/>
      <c r="MT40" s="192">
        <v>34</v>
      </c>
      <c r="MU40" s="189" t="s">
        <v>37</v>
      </c>
      <c r="MV40" s="190">
        <v>30</v>
      </c>
      <c r="MW40" s="190">
        <v>1506000</v>
      </c>
      <c r="MX40" s="190">
        <v>0</v>
      </c>
      <c r="MY40" s="190">
        <f t="shared" si="54"/>
        <v>1506000</v>
      </c>
      <c r="MZ40" s="191"/>
      <c r="NA40" s="192">
        <v>34</v>
      </c>
      <c r="NB40" s="189" t="s">
        <v>37</v>
      </c>
      <c r="NC40" s="190">
        <v>6</v>
      </c>
      <c r="ND40" s="190">
        <v>35625</v>
      </c>
      <c r="NE40" s="190">
        <v>0</v>
      </c>
      <c r="NF40" s="190">
        <f t="shared" si="55"/>
        <v>35625</v>
      </c>
      <c r="NG40" s="191"/>
      <c r="NH40" s="192">
        <v>34</v>
      </c>
      <c r="NI40" s="189" t="s">
        <v>37</v>
      </c>
      <c r="NJ40" s="190">
        <v>111</v>
      </c>
      <c r="NK40" s="190">
        <v>177635.82571274901</v>
      </c>
      <c r="NL40" s="190">
        <v>0</v>
      </c>
      <c r="NM40" s="190">
        <f t="shared" si="56"/>
        <v>177635.82571274901</v>
      </c>
      <c r="NN40" s="191"/>
      <c r="NO40" s="192">
        <v>34</v>
      </c>
      <c r="NP40" s="189" t="s">
        <v>37</v>
      </c>
      <c r="NQ40" s="190">
        <v>6</v>
      </c>
      <c r="NR40" s="190">
        <v>130900</v>
      </c>
      <c r="NS40" s="190">
        <v>0</v>
      </c>
      <c r="NT40" s="190">
        <f t="shared" si="57"/>
        <v>130900</v>
      </c>
      <c r="NU40" s="191"/>
      <c r="NV40" s="192">
        <v>34</v>
      </c>
      <c r="NW40" s="189" t="s">
        <v>37</v>
      </c>
      <c r="NX40" s="190">
        <v>0</v>
      </c>
      <c r="NY40" s="190">
        <v>0</v>
      </c>
      <c r="NZ40" s="190">
        <v>0</v>
      </c>
      <c r="OA40" s="190">
        <f t="shared" si="58"/>
        <v>0</v>
      </c>
      <c r="OB40" s="191"/>
      <c r="OC40" s="192">
        <v>34</v>
      </c>
      <c r="OD40" s="189" t="s">
        <v>37</v>
      </c>
      <c r="OE40" s="190">
        <v>3</v>
      </c>
      <c r="OF40" s="190">
        <v>41700</v>
      </c>
      <c r="OG40" s="190">
        <v>0</v>
      </c>
      <c r="OH40" s="190">
        <f t="shared" si="59"/>
        <v>41700</v>
      </c>
      <c r="OI40" s="191"/>
      <c r="OJ40" s="192">
        <v>34</v>
      </c>
      <c r="OK40" s="189" t="s">
        <v>37</v>
      </c>
      <c r="OL40" s="190">
        <v>12</v>
      </c>
      <c r="OM40" s="190">
        <v>109200</v>
      </c>
      <c r="ON40" s="190">
        <v>0</v>
      </c>
      <c r="OO40" s="190">
        <f t="shared" si="60"/>
        <v>109200</v>
      </c>
      <c r="OP40" s="191"/>
      <c r="OQ40" s="192">
        <v>34</v>
      </c>
      <c r="OR40" s="189" t="s">
        <v>37</v>
      </c>
      <c r="OS40" s="190">
        <v>0</v>
      </c>
      <c r="OT40" s="190">
        <v>0</v>
      </c>
      <c r="OU40" s="190">
        <v>0</v>
      </c>
      <c r="OV40" s="190">
        <f t="shared" si="61"/>
        <v>0</v>
      </c>
      <c r="OW40" s="191"/>
      <c r="OX40" s="192">
        <v>34</v>
      </c>
      <c r="OY40" s="189" t="s">
        <v>37</v>
      </c>
      <c r="OZ40" s="190">
        <v>0</v>
      </c>
      <c r="PA40" s="190">
        <v>0</v>
      </c>
      <c r="PB40" s="190">
        <v>0</v>
      </c>
      <c r="PC40" s="190">
        <f t="shared" si="62"/>
        <v>0</v>
      </c>
      <c r="PD40" s="191"/>
      <c r="PE40" s="192">
        <v>34</v>
      </c>
      <c r="PF40" s="189" t="s">
        <v>37</v>
      </c>
      <c r="PG40" s="190">
        <v>0</v>
      </c>
      <c r="PH40" s="190">
        <v>0</v>
      </c>
      <c r="PI40" s="190">
        <v>0</v>
      </c>
      <c r="PJ40" s="190">
        <f t="shared" si="63"/>
        <v>0</v>
      </c>
      <c r="PK40" s="191"/>
      <c r="PL40" s="192">
        <v>34</v>
      </c>
      <c r="PM40" s="189" t="s">
        <v>37</v>
      </c>
      <c r="PN40" s="190">
        <v>0</v>
      </c>
      <c r="PO40" s="190">
        <v>224533</v>
      </c>
      <c r="PP40" s="190">
        <v>0</v>
      </c>
      <c r="PQ40" s="190">
        <f t="shared" si="64"/>
        <v>224533</v>
      </c>
      <c r="PR40" s="191"/>
      <c r="PS40" s="192">
        <v>34</v>
      </c>
      <c r="PT40" s="189" t="s">
        <v>37</v>
      </c>
      <c r="PU40" s="190">
        <v>1</v>
      </c>
      <c r="PV40" s="190">
        <v>7200</v>
      </c>
      <c r="PW40" s="190">
        <v>0</v>
      </c>
      <c r="PX40" s="190">
        <f t="shared" si="65"/>
        <v>7200</v>
      </c>
      <c r="PY40" s="191"/>
      <c r="PZ40" s="192">
        <v>34</v>
      </c>
      <c r="QA40" s="189" t="s">
        <v>37</v>
      </c>
      <c r="QB40" s="190">
        <v>0</v>
      </c>
      <c r="QC40" s="190">
        <v>0</v>
      </c>
      <c r="QD40" s="190">
        <v>0</v>
      </c>
      <c r="QE40" s="190">
        <f t="shared" si="66"/>
        <v>0</v>
      </c>
      <c r="QF40" s="191"/>
      <c r="QG40" s="192">
        <v>34</v>
      </c>
      <c r="QH40" s="189" t="s">
        <v>37</v>
      </c>
      <c r="QI40" s="190">
        <v>1</v>
      </c>
      <c r="QJ40" s="190">
        <v>5000</v>
      </c>
      <c r="QK40" s="190">
        <v>0</v>
      </c>
      <c r="QL40" s="190">
        <f t="shared" si="67"/>
        <v>5000</v>
      </c>
      <c r="QM40" s="191"/>
      <c r="QN40" s="192">
        <v>34</v>
      </c>
      <c r="QO40" s="189" t="s">
        <v>37</v>
      </c>
      <c r="QP40" s="190">
        <v>0</v>
      </c>
      <c r="QQ40" s="190">
        <v>0</v>
      </c>
      <c r="QR40" s="190">
        <v>0</v>
      </c>
      <c r="QS40" s="190">
        <f t="shared" si="68"/>
        <v>0</v>
      </c>
      <c r="QT40" s="191"/>
      <c r="QU40" s="192">
        <v>34</v>
      </c>
      <c r="QV40" s="189" t="s">
        <v>37</v>
      </c>
      <c r="QW40" s="190">
        <v>0</v>
      </c>
      <c r="QX40" s="190">
        <v>0</v>
      </c>
      <c r="QY40" s="190">
        <v>0</v>
      </c>
      <c r="QZ40" s="190">
        <f t="shared" si="69"/>
        <v>0</v>
      </c>
      <c r="RA40" s="191"/>
      <c r="RB40" s="192">
        <v>34</v>
      </c>
      <c r="RC40" s="189" t="s">
        <v>37</v>
      </c>
      <c r="RD40" s="190">
        <v>0</v>
      </c>
      <c r="RE40" s="190">
        <v>0</v>
      </c>
      <c r="RF40" s="190">
        <v>0</v>
      </c>
      <c r="RG40" s="190">
        <f t="shared" si="70"/>
        <v>0</v>
      </c>
      <c r="RH40" s="191"/>
      <c r="RI40" s="192">
        <v>34</v>
      </c>
      <c r="RJ40" s="189" t="s">
        <v>37</v>
      </c>
      <c r="RK40" s="190">
        <v>142</v>
      </c>
      <c r="RL40" s="190">
        <v>25844</v>
      </c>
      <c r="RM40" s="190">
        <v>0</v>
      </c>
      <c r="RN40" s="190">
        <f t="shared" si="71"/>
        <v>25844</v>
      </c>
      <c r="RO40" s="191"/>
      <c r="RP40" s="192">
        <v>34</v>
      </c>
      <c r="RQ40" s="189" t="s">
        <v>37</v>
      </c>
      <c r="RR40" s="190">
        <v>2</v>
      </c>
      <c r="RS40" s="190">
        <v>9900</v>
      </c>
      <c r="RT40" s="190">
        <v>0</v>
      </c>
      <c r="RU40" s="190">
        <f t="shared" si="72"/>
        <v>9900</v>
      </c>
      <c r="RV40" s="191"/>
      <c r="RW40" s="192">
        <v>34</v>
      </c>
      <c r="RX40" s="189" t="s">
        <v>37</v>
      </c>
      <c r="RY40" s="190">
        <v>0</v>
      </c>
      <c r="RZ40" s="190">
        <v>0</v>
      </c>
      <c r="SA40" s="190">
        <v>0</v>
      </c>
      <c r="SB40" s="190">
        <f t="shared" si="73"/>
        <v>0</v>
      </c>
      <c r="SC40" s="191"/>
      <c r="SD40" s="192">
        <v>34</v>
      </c>
      <c r="SE40" s="189" t="s">
        <v>37</v>
      </c>
      <c r="SF40" s="190">
        <v>0</v>
      </c>
      <c r="SG40" s="190">
        <v>90000</v>
      </c>
      <c r="SH40" s="190">
        <v>0</v>
      </c>
      <c r="SI40" s="190">
        <f t="shared" si="74"/>
        <v>90000</v>
      </c>
      <c r="SJ40" s="191"/>
      <c r="SK40" s="192">
        <v>34</v>
      </c>
      <c r="SL40" s="189" t="s">
        <v>37</v>
      </c>
      <c r="SM40" s="190">
        <v>0</v>
      </c>
      <c r="SN40" s="190">
        <v>0</v>
      </c>
      <c r="SO40" s="190">
        <v>0</v>
      </c>
      <c r="SP40" s="190">
        <f t="shared" si="75"/>
        <v>0</v>
      </c>
      <c r="SQ40" s="191"/>
      <c r="SR40" s="192">
        <v>34</v>
      </c>
      <c r="SS40" s="189" t="s">
        <v>37</v>
      </c>
      <c r="ST40" s="190">
        <v>0</v>
      </c>
      <c r="SU40" s="190">
        <v>0</v>
      </c>
      <c r="SV40" s="190">
        <v>0</v>
      </c>
      <c r="SW40" s="190">
        <f t="shared" si="76"/>
        <v>0</v>
      </c>
      <c r="SX40" s="191"/>
      <c r="SY40" s="192">
        <v>34</v>
      </c>
      <c r="SZ40" s="189" t="s">
        <v>37</v>
      </c>
      <c r="TA40" s="190">
        <v>0</v>
      </c>
      <c r="TB40" s="190">
        <v>0</v>
      </c>
      <c r="TC40" s="190">
        <v>0</v>
      </c>
      <c r="TD40" s="190">
        <f t="shared" si="77"/>
        <v>0</v>
      </c>
      <c r="TE40" s="191"/>
      <c r="TF40" s="192">
        <v>34</v>
      </c>
      <c r="TG40" s="189" t="s">
        <v>37</v>
      </c>
      <c r="TH40" s="190">
        <v>0</v>
      </c>
      <c r="TI40" s="190">
        <v>0</v>
      </c>
      <c r="TJ40" s="190">
        <v>0</v>
      </c>
      <c r="TK40" s="190">
        <f t="shared" si="78"/>
        <v>0</v>
      </c>
      <c r="TL40" s="191"/>
      <c r="TM40" s="192">
        <v>34</v>
      </c>
      <c r="TN40" s="189" t="s">
        <v>37</v>
      </c>
      <c r="TO40" s="190">
        <v>4</v>
      </c>
      <c r="TP40" s="190">
        <v>0</v>
      </c>
      <c r="TQ40" s="190">
        <v>140000</v>
      </c>
      <c r="TR40" s="190">
        <f t="shared" si="79"/>
        <v>140000</v>
      </c>
      <c r="TS40" s="191"/>
      <c r="TT40" s="192">
        <v>34</v>
      </c>
      <c r="TU40" s="189" t="s">
        <v>37</v>
      </c>
      <c r="TV40" s="190">
        <v>2</v>
      </c>
      <c r="TW40" s="190">
        <v>67800</v>
      </c>
      <c r="TX40" s="190">
        <v>0</v>
      </c>
      <c r="TY40" s="190">
        <f t="shared" si="80"/>
        <v>67800</v>
      </c>
      <c r="TZ40" s="191"/>
      <c r="UA40" s="192">
        <v>34</v>
      </c>
      <c r="UB40" s="189" t="s">
        <v>37</v>
      </c>
      <c r="UC40" s="190">
        <v>25</v>
      </c>
      <c r="UD40" s="190">
        <v>87500</v>
      </c>
      <c r="UE40" s="190">
        <v>0</v>
      </c>
      <c r="UF40" s="190">
        <f t="shared" si="81"/>
        <v>87500</v>
      </c>
      <c r="UG40" s="191"/>
      <c r="UH40" s="192">
        <v>34</v>
      </c>
      <c r="UI40" s="189" t="s">
        <v>37</v>
      </c>
      <c r="UJ40" s="190">
        <v>0</v>
      </c>
      <c r="UK40" s="190">
        <v>0</v>
      </c>
      <c r="UL40" s="190">
        <v>0</v>
      </c>
      <c r="UM40" s="190">
        <f t="shared" si="82"/>
        <v>0</v>
      </c>
      <c r="UN40" s="191"/>
      <c r="UO40" s="192">
        <v>34</v>
      </c>
      <c r="UP40" s="189" t="s">
        <v>37</v>
      </c>
      <c r="UQ40" s="190">
        <v>0</v>
      </c>
      <c r="UR40" s="190">
        <v>0</v>
      </c>
      <c r="US40" s="190">
        <v>0</v>
      </c>
      <c r="UT40" s="190">
        <f t="shared" si="83"/>
        <v>0</v>
      </c>
      <c r="UU40" s="191"/>
      <c r="UV40" s="192">
        <v>34</v>
      </c>
      <c r="UW40" s="189" t="s">
        <v>37</v>
      </c>
      <c r="UX40" s="190">
        <v>0</v>
      </c>
      <c r="UY40" s="190">
        <v>100000</v>
      </c>
      <c r="UZ40" s="190">
        <v>0</v>
      </c>
      <c r="VA40" s="190">
        <f t="shared" si="84"/>
        <v>100000</v>
      </c>
      <c r="VB40" s="191"/>
      <c r="VC40" s="192">
        <v>34</v>
      </c>
      <c r="VD40" s="189" t="s">
        <v>37</v>
      </c>
      <c r="VE40" s="190">
        <v>1</v>
      </c>
      <c r="VF40" s="190">
        <v>40000</v>
      </c>
      <c r="VG40" s="190">
        <v>0</v>
      </c>
      <c r="VH40" s="190">
        <f t="shared" si="85"/>
        <v>40000</v>
      </c>
      <c r="VI40" s="191"/>
      <c r="VJ40" s="192">
        <v>34</v>
      </c>
      <c r="VK40" s="189" t="s">
        <v>37</v>
      </c>
      <c r="VL40" s="190">
        <v>1</v>
      </c>
      <c r="VM40" s="190">
        <v>55000</v>
      </c>
      <c r="VN40" s="190">
        <v>0</v>
      </c>
      <c r="VO40" s="190">
        <f t="shared" si="86"/>
        <v>55000</v>
      </c>
      <c r="VP40" s="191"/>
      <c r="VQ40" s="192">
        <v>34</v>
      </c>
      <c r="VR40" s="189" t="s">
        <v>37</v>
      </c>
      <c r="VS40" s="190">
        <v>0</v>
      </c>
      <c r="VT40" s="190">
        <v>0</v>
      </c>
      <c r="VU40" s="190">
        <v>0</v>
      </c>
      <c r="VV40" s="190">
        <f t="shared" si="87"/>
        <v>0</v>
      </c>
      <c r="VW40" s="191"/>
      <c r="VX40" s="192">
        <v>34</v>
      </c>
      <c r="VY40" s="189" t="s">
        <v>37</v>
      </c>
      <c r="VZ40" s="190">
        <v>0</v>
      </c>
      <c r="WA40" s="190">
        <v>0</v>
      </c>
      <c r="WB40" s="190">
        <v>0</v>
      </c>
      <c r="WC40" s="190">
        <f t="shared" si="88"/>
        <v>0</v>
      </c>
      <c r="WD40" s="191"/>
      <c r="WE40" s="192">
        <v>34</v>
      </c>
      <c r="WF40" s="189" t="s">
        <v>37</v>
      </c>
      <c r="WG40" s="190">
        <v>0</v>
      </c>
      <c r="WH40" s="190">
        <v>0</v>
      </c>
      <c r="WI40" s="190">
        <v>0</v>
      </c>
      <c r="WJ40" s="190">
        <f t="shared" si="89"/>
        <v>0</v>
      </c>
      <c r="WK40" s="191"/>
      <c r="WL40" s="192">
        <v>34</v>
      </c>
      <c r="WM40" s="189" t="s">
        <v>37</v>
      </c>
      <c r="WN40" s="190">
        <v>1</v>
      </c>
      <c r="WO40" s="190">
        <v>50000</v>
      </c>
      <c r="WP40" s="190">
        <v>0</v>
      </c>
      <c r="WQ40" s="190">
        <f t="shared" si="90"/>
        <v>50000</v>
      </c>
      <c r="WR40" s="191"/>
      <c r="WS40" s="192">
        <v>34</v>
      </c>
      <c r="WT40" s="189" t="s">
        <v>37</v>
      </c>
      <c r="WU40" s="190">
        <v>2</v>
      </c>
      <c r="WV40" s="190">
        <v>40000</v>
      </c>
      <c r="WW40" s="190">
        <v>0</v>
      </c>
      <c r="WX40" s="190">
        <f t="shared" si="91"/>
        <v>40000</v>
      </c>
      <c r="WY40" s="191"/>
      <c r="WZ40" s="192">
        <v>34</v>
      </c>
      <c r="XA40" s="189" t="s">
        <v>37</v>
      </c>
      <c r="XB40" s="190">
        <v>0</v>
      </c>
      <c r="XC40" s="190">
        <v>0</v>
      </c>
      <c r="XD40" s="190">
        <v>0</v>
      </c>
      <c r="XE40" s="190">
        <f t="shared" si="92"/>
        <v>0</v>
      </c>
      <c r="XF40" s="191"/>
      <c r="XG40" s="192">
        <v>34</v>
      </c>
      <c r="XH40" s="189" t="s">
        <v>37</v>
      </c>
      <c r="XI40" s="190">
        <v>0</v>
      </c>
      <c r="XJ40" s="190">
        <v>0</v>
      </c>
      <c r="XK40" s="190">
        <v>0</v>
      </c>
      <c r="XL40" s="190">
        <f t="shared" si="93"/>
        <v>0</v>
      </c>
      <c r="XM40" s="191"/>
      <c r="XN40" s="192">
        <v>34</v>
      </c>
      <c r="XO40" s="189" t="s">
        <v>37</v>
      </c>
      <c r="XP40" s="190">
        <v>1</v>
      </c>
      <c r="XQ40" s="190">
        <v>25000</v>
      </c>
      <c r="XR40" s="190">
        <v>0</v>
      </c>
      <c r="XS40" s="190">
        <f t="shared" si="94"/>
        <v>25000</v>
      </c>
      <c r="XT40" s="191"/>
      <c r="XU40" s="192">
        <v>34</v>
      </c>
      <c r="XV40" s="189" t="s">
        <v>37</v>
      </c>
      <c r="XW40" s="190">
        <v>0</v>
      </c>
      <c r="XX40" s="190">
        <v>0</v>
      </c>
      <c r="XY40" s="190">
        <v>0</v>
      </c>
      <c r="XZ40" s="190">
        <f t="shared" si="95"/>
        <v>0</v>
      </c>
      <c r="YA40" s="191"/>
      <c r="YB40" s="192">
        <v>34</v>
      </c>
      <c r="YC40" s="189" t="s">
        <v>37</v>
      </c>
      <c r="YD40" s="190">
        <v>0</v>
      </c>
      <c r="YE40" s="190">
        <v>0</v>
      </c>
      <c r="YF40" s="190">
        <v>0</v>
      </c>
      <c r="YG40" s="190">
        <f t="shared" si="96"/>
        <v>0</v>
      </c>
      <c r="YH40" s="191"/>
      <c r="YI40" s="192">
        <v>34</v>
      </c>
      <c r="YJ40" s="189" t="s">
        <v>37</v>
      </c>
      <c r="YK40" s="190">
        <v>5549</v>
      </c>
      <c r="YL40" s="190">
        <v>277450</v>
      </c>
      <c r="YM40" s="190">
        <v>0</v>
      </c>
      <c r="YN40" s="190">
        <f t="shared" si="97"/>
        <v>277450</v>
      </c>
      <c r="YO40" s="191"/>
      <c r="YP40" s="192">
        <v>34</v>
      </c>
      <c r="YQ40" s="189" t="s">
        <v>37</v>
      </c>
      <c r="YR40" s="190">
        <v>0</v>
      </c>
      <c r="YS40" s="190">
        <v>0</v>
      </c>
      <c r="YT40" s="190">
        <v>0</v>
      </c>
      <c r="YU40" s="190">
        <f t="shared" si="98"/>
        <v>0</v>
      </c>
      <c r="YV40" s="191"/>
      <c r="YW40" s="192">
        <v>34</v>
      </c>
      <c r="YX40" s="189" t="s">
        <v>37</v>
      </c>
      <c r="YY40" s="190">
        <v>0</v>
      </c>
      <c r="YZ40" s="190">
        <v>0</v>
      </c>
      <c r="ZA40" s="190">
        <v>0</v>
      </c>
      <c r="ZB40" s="190">
        <f t="shared" si="99"/>
        <v>0</v>
      </c>
      <c r="ZC40" s="191"/>
      <c r="ZD40" s="192">
        <v>34</v>
      </c>
      <c r="ZE40" s="189" t="s">
        <v>37</v>
      </c>
      <c r="ZF40" s="190">
        <v>1</v>
      </c>
      <c r="ZG40" s="190">
        <v>40000</v>
      </c>
      <c r="ZH40" s="190">
        <v>0</v>
      </c>
      <c r="ZI40" s="190">
        <f t="shared" si="100"/>
        <v>40000</v>
      </c>
      <c r="ZJ40" s="191"/>
      <c r="ZK40" s="192">
        <v>34</v>
      </c>
      <c r="ZL40" s="189" t="s">
        <v>37</v>
      </c>
      <c r="ZM40" s="190">
        <v>0</v>
      </c>
      <c r="ZN40" s="190">
        <v>0</v>
      </c>
      <c r="ZO40" s="190">
        <v>0</v>
      </c>
      <c r="ZP40" s="190">
        <f t="shared" si="101"/>
        <v>0</v>
      </c>
      <c r="ZQ40" s="191"/>
      <c r="ZR40" s="192">
        <v>34</v>
      </c>
      <c r="ZS40" s="189" t="s">
        <v>37</v>
      </c>
      <c r="ZT40" s="190">
        <v>2</v>
      </c>
      <c r="ZU40" s="190">
        <v>37200</v>
      </c>
      <c r="ZV40" s="190">
        <v>0</v>
      </c>
      <c r="ZW40" s="190">
        <f t="shared" si="102"/>
        <v>37200</v>
      </c>
      <c r="ZX40" s="191"/>
      <c r="ZY40" s="192">
        <v>34</v>
      </c>
      <c r="ZZ40" s="189" t="s">
        <v>37</v>
      </c>
      <c r="AAA40" s="190">
        <v>17</v>
      </c>
      <c r="AAB40" s="190">
        <v>108970</v>
      </c>
      <c r="AAC40" s="190">
        <v>0</v>
      </c>
      <c r="AAD40" s="190">
        <f t="shared" si="103"/>
        <v>108970</v>
      </c>
      <c r="AAE40" s="191"/>
      <c r="AAF40" s="192">
        <v>34</v>
      </c>
      <c r="AAG40" s="189" t="s">
        <v>37</v>
      </c>
      <c r="AAH40" s="190">
        <v>0</v>
      </c>
      <c r="AAI40" s="190">
        <v>0</v>
      </c>
      <c r="AAJ40" s="190">
        <v>0</v>
      </c>
      <c r="AAK40" s="190">
        <f t="shared" si="104"/>
        <v>0</v>
      </c>
      <c r="AAL40" s="191"/>
      <c r="AAM40" s="192">
        <v>34</v>
      </c>
      <c r="AAN40" s="189" t="s">
        <v>37</v>
      </c>
      <c r="AAO40" s="190">
        <v>13</v>
      </c>
      <c r="AAP40" s="190">
        <v>234000</v>
      </c>
      <c r="AAQ40" s="190">
        <v>0</v>
      </c>
      <c r="AAR40" s="190">
        <f t="shared" si="105"/>
        <v>234000</v>
      </c>
      <c r="AAS40" s="191"/>
      <c r="AAT40" s="192">
        <v>34</v>
      </c>
      <c r="AAU40" s="189" t="s">
        <v>37</v>
      </c>
      <c r="AAV40" s="190">
        <v>0</v>
      </c>
      <c r="AAW40" s="190">
        <v>0</v>
      </c>
      <c r="AAX40" s="190">
        <v>0</v>
      </c>
      <c r="AAY40" s="190">
        <f t="shared" si="106"/>
        <v>0</v>
      </c>
      <c r="AAZ40" s="191"/>
      <c r="ABA40" s="192">
        <v>34</v>
      </c>
      <c r="ABB40" s="189" t="s">
        <v>37</v>
      </c>
      <c r="ABC40" s="190">
        <v>3</v>
      </c>
      <c r="ABD40" s="190">
        <v>27900</v>
      </c>
      <c r="ABE40" s="190">
        <v>0</v>
      </c>
      <c r="ABF40" s="190">
        <f t="shared" si="107"/>
        <v>27900</v>
      </c>
      <c r="ABG40" s="191"/>
      <c r="ABH40" s="192">
        <v>34</v>
      </c>
      <c r="ABI40" s="189" t="s">
        <v>37</v>
      </c>
      <c r="ABJ40" s="190">
        <v>0</v>
      </c>
      <c r="ABK40" s="190">
        <v>0</v>
      </c>
      <c r="ABL40" s="190">
        <v>0</v>
      </c>
      <c r="ABM40" s="190">
        <f t="shared" si="108"/>
        <v>0</v>
      </c>
      <c r="ABN40" s="191"/>
      <c r="ABO40" s="192">
        <v>34</v>
      </c>
      <c r="ABP40" s="189" t="s">
        <v>37</v>
      </c>
      <c r="ABQ40" s="190">
        <v>0</v>
      </c>
      <c r="ABR40" s="190">
        <v>0</v>
      </c>
      <c r="ABS40" s="190">
        <v>0</v>
      </c>
      <c r="ABT40" s="190">
        <f t="shared" si="109"/>
        <v>0</v>
      </c>
      <c r="ABU40" s="191"/>
      <c r="ABV40" s="192">
        <v>34</v>
      </c>
      <c r="ABW40" s="189" t="s">
        <v>37</v>
      </c>
      <c r="ABX40" s="190">
        <v>0</v>
      </c>
      <c r="ABY40" s="190">
        <f t="shared" si="0"/>
        <v>25835316.825712748</v>
      </c>
      <c r="ABZ40" s="190">
        <f t="shared" si="1"/>
        <v>140000</v>
      </c>
      <c r="ACA40" s="190">
        <f t="shared" si="2"/>
        <v>25975316.825712748</v>
      </c>
      <c r="ACB40" s="9"/>
    </row>
    <row r="41" spans="1:756" ht="15.75" hidden="1">
      <c r="A41" s="192">
        <v>35</v>
      </c>
      <c r="B41" s="189" t="s">
        <v>38</v>
      </c>
      <c r="C41" s="190">
        <v>0</v>
      </c>
      <c r="D41" s="190">
        <v>0</v>
      </c>
      <c r="E41" s="190">
        <v>0</v>
      </c>
      <c r="F41" s="190">
        <f t="shared" si="3"/>
        <v>0</v>
      </c>
      <c r="G41" s="191"/>
      <c r="H41" s="192">
        <v>35</v>
      </c>
      <c r="I41" s="189" t="s">
        <v>38</v>
      </c>
      <c r="J41" s="190">
        <v>1</v>
      </c>
      <c r="K41" s="190">
        <v>240000</v>
      </c>
      <c r="L41" s="190">
        <v>0</v>
      </c>
      <c r="M41" s="190">
        <f t="shared" si="4"/>
        <v>240000</v>
      </c>
      <c r="N41" s="191"/>
      <c r="O41" s="192">
        <v>35</v>
      </c>
      <c r="P41" s="189" t="s">
        <v>38</v>
      </c>
      <c r="Q41" s="190">
        <v>0</v>
      </c>
      <c r="R41" s="190">
        <v>0</v>
      </c>
      <c r="S41" s="190">
        <v>0</v>
      </c>
      <c r="T41" s="190">
        <f t="shared" si="5"/>
        <v>0</v>
      </c>
      <c r="U41" s="191"/>
      <c r="V41" s="192">
        <v>35</v>
      </c>
      <c r="W41" s="189" t="s">
        <v>38</v>
      </c>
      <c r="X41" s="190">
        <v>0</v>
      </c>
      <c r="Y41" s="190">
        <v>14100</v>
      </c>
      <c r="Z41" s="190">
        <v>0</v>
      </c>
      <c r="AA41" s="190">
        <f t="shared" si="6"/>
        <v>14100</v>
      </c>
      <c r="AB41" s="191"/>
      <c r="AC41" s="192">
        <v>35</v>
      </c>
      <c r="AD41" s="189" t="s">
        <v>38</v>
      </c>
      <c r="AE41" s="190">
        <v>0</v>
      </c>
      <c r="AF41" s="190">
        <v>0</v>
      </c>
      <c r="AG41" s="190">
        <v>0</v>
      </c>
      <c r="AH41" s="190">
        <f t="shared" si="7"/>
        <v>0</v>
      </c>
      <c r="AI41" s="191"/>
      <c r="AJ41" s="192">
        <v>35</v>
      </c>
      <c r="AK41" s="189" t="s">
        <v>38</v>
      </c>
      <c r="AL41" s="190"/>
      <c r="AM41" s="190">
        <v>0</v>
      </c>
      <c r="AN41" s="190">
        <v>0</v>
      </c>
      <c r="AO41" s="190">
        <f t="shared" si="8"/>
        <v>0</v>
      </c>
      <c r="AP41" s="191"/>
      <c r="AQ41" s="192">
        <v>35</v>
      </c>
      <c r="AR41" s="189" t="s">
        <v>38</v>
      </c>
      <c r="AS41" s="190">
        <v>0</v>
      </c>
      <c r="AT41" s="190">
        <v>0</v>
      </c>
      <c r="AU41" s="190">
        <v>0</v>
      </c>
      <c r="AV41" s="190">
        <f t="shared" si="9"/>
        <v>0</v>
      </c>
      <c r="AW41" s="191"/>
      <c r="AX41" s="192">
        <v>35</v>
      </c>
      <c r="AY41" s="189" t="s">
        <v>38</v>
      </c>
      <c r="AZ41" s="190">
        <v>3</v>
      </c>
      <c r="BA41" s="190">
        <v>596700</v>
      </c>
      <c r="BB41" s="190">
        <v>0</v>
      </c>
      <c r="BC41" s="190">
        <f t="shared" si="10"/>
        <v>596700</v>
      </c>
      <c r="BD41" s="191"/>
      <c r="BE41" s="192">
        <v>35</v>
      </c>
      <c r="BF41" s="189" t="s">
        <v>38</v>
      </c>
      <c r="BG41" s="190">
        <v>0</v>
      </c>
      <c r="BH41" s="190">
        <v>0</v>
      </c>
      <c r="BI41" s="190">
        <v>0</v>
      </c>
      <c r="BJ41" s="190">
        <f t="shared" si="11"/>
        <v>0</v>
      </c>
      <c r="BK41" s="191"/>
      <c r="BL41" s="192">
        <v>35</v>
      </c>
      <c r="BM41" s="189" t="s">
        <v>38</v>
      </c>
      <c r="BN41" s="190">
        <v>0</v>
      </c>
      <c r="BO41" s="190">
        <v>0</v>
      </c>
      <c r="BP41" s="190">
        <v>0</v>
      </c>
      <c r="BQ41" s="190">
        <f t="shared" si="12"/>
        <v>0</v>
      </c>
      <c r="BR41" s="191"/>
      <c r="BS41" s="192">
        <v>35</v>
      </c>
      <c r="BT41" s="189" t="s">
        <v>38</v>
      </c>
      <c r="BU41" s="190">
        <v>0</v>
      </c>
      <c r="BV41" s="190">
        <v>0</v>
      </c>
      <c r="BW41" s="190">
        <v>0</v>
      </c>
      <c r="BX41" s="190">
        <f t="shared" si="13"/>
        <v>0</v>
      </c>
      <c r="BY41" s="191"/>
      <c r="BZ41" s="192">
        <v>35</v>
      </c>
      <c r="CA41" s="189" t="s">
        <v>38</v>
      </c>
      <c r="CB41" s="190">
        <v>0</v>
      </c>
      <c r="CC41" s="190">
        <v>0</v>
      </c>
      <c r="CD41" s="190">
        <v>0</v>
      </c>
      <c r="CE41" s="190">
        <f t="shared" si="14"/>
        <v>0</v>
      </c>
      <c r="CF41" s="191"/>
      <c r="CG41" s="192">
        <v>35</v>
      </c>
      <c r="CH41" s="189" t="s">
        <v>38</v>
      </c>
      <c r="CI41" s="190">
        <v>0</v>
      </c>
      <c r="CJ41" s="190">
        <v>0</v>
      </c>
      <c r="CK41" s="190">
        <v>0</v>
      </c>
      <c r="CL41" s="190">
        <f t="shared" si="15"/>
        <v>0</v>
      </c>
      <c r="CM41" s="191"/>
      <c r="CN41" s="192">
        <v>35</v>
      </c>
      <c r="CO41" s="189" t="s">
        <v>38</v>
      </c>
      <c r="CP41" s="190">
        <v>0</v>
      </c>
      <c r="CQ41" s="190">
        <v>0</v>
      </c>
      <c r="CR41" s="190">
        <v>0</v>
      </c>
      <c r="CS41" s="190">
        <f t="shared" si="16"/>
        <v>0</v>
      </c>
      <c r="CT41" s="191"/>
      <c r="CU41" s="192">
        <v>35</v>
      </c>
      <c r="CV41" s="189" t="s">
        <v>38</v>
      </c>
      <c r="CW41" s="190">
        <v>0</v>
      </c>
      <c r="CX41" s="190">
        <v>0</v>
      </c>
      <c r="CY41" s="190">
        <v>0</v>
      </c>
      <c r="CZ41" s="190">
        <f t="shared" si="17"/>
        <v>0</v>
      </c>
      <c r="DA41" s="191"/>
      <c r="DB41" s="192">
        <v>35</v>
      </c>
      <c r="DC41" s="189" t="s">
        <v>38</v>
      </c>
      <c r="DD41" s="190">
        <v>13</v>
      </c>
      <c r="DE41" s="190">
        <v>957450</v>
      </c>
      <c r="DF41" s="190">
        <v>0</v>
      </c>
      <c r="DG41" s="190">
        <f t="shared" si="18"/>
        <v>957450</v>
      </c>
      <c r="DH41" s="191"/>
      <c r="DI41" s="192">
        <v>35</v>
      </c>
      <c r="DJ41" s="189" t="s">
        <v>38</v>
      </c>
      <c r="DK41" s="190">
        <v>0</v>
      </c>
      <c r="DL41" s="190">
        <v>0</v>
      </c>
      <c r="DM41" s="190">
        <v>0</v>
      </c>
      <c r="DN41" s="190">
        <f t="shared" si="19"/>
        <v>0</v>
      </c>
      <c r="DO41" s="191"/>
      <c r="DP41" s="192">
        <v>35</v>
      </c>
      <c r="DQ41" s="189" t="s">
        <v>38</v>
      </c>
      <c r="DR41" s="190">
        <v>1</v>
      </c>
      <c r="DS41" s="190">
        <v>23600</v>
      </c>
      <c r="DT41" s="190">
        <v>0</v>
      </c>
      <c r="DU41" s="190">
        <f t="shared" si="20"/>
        <v>23600</v>
      </c>
      <c r="DV41" s="191"/>
      <c r="DW41" s="192">
        <v>35</v>
      </c>
      <c r="DX41" s="189" t="s">
        <v>38</v>
      </c>
      <c r="DY41" s="190">
        <v>0</v>
      </c>
      <c r="DZ41" s="190">
        <v>0</v>
      </c>
      <c r="EA41" s="190">
        <v>0</v>
      </c>
      <c r="EB41" s="190">
        <f t="shared" si="21"/>
        <v>0</v>
      </c>
      <c r="EC41" s="191"/>
      <c r="ED41" s="192">
        <v>35</v>
      </c>
      <c r="EE41" s="189" t="s">
        <v>38</v>
      </c>
      <c r="EF41" s="190">
        <v>3206</v>
      </c>
      <c r="EG41" s="190">
        <v>118025</v>
      </c>
      <c r="EH41" s="190">
        <v>0</v>
      </c>
      <c r="EI41" s="190">
        <f t="shared" si="22"/>
        <v>118025</v>
      </c>
      <c r="EJ41" s="191"/>
      <c r="EK41" s="192">
        <v>35</v>
      </c>
      <c r="EL41" s="189" t="s">
        <v>38</v>
      </c>
      <c r="EM41" s="190">
        <v>20</v>
      </c>
      <c r="EN41" s="190">
        <v>106500</v>
      </c>
      <c r="EO41" s="190">
        <v>0</v>
      </c>
      <c r="EP41" s="190">
        <f t="shared" si="23"/>
        <v>106500</v>
      </c>
      <c r="EQ41" s="191"/>
      <c r="ER41" s="192">
        <v>35</v>
      </c>
      <c r="ES41" s="189" t="s">
        <v>38</v>
      </c>
      <c r="ET41" s="190">
        <v>22</v>
      </c>
      <c r="EU41" s="190">
        <v>117000</v>
      </c>
      <c r="EV41" s="190">
        <v>0</v>
      </c>
      <c r="EW41" s="190">
        <f t="shared" si="24"/>
        <v>117000</v>
      </c>
      <c r="EX41" s="191"/>
      <c r="EY41" s="192">
        <v>35</v>
      </c>
      <c r="EZ41" s="189" t="s">
        <v>38</v>
      </c>
      <c r="FA41" s="190">
        <v>0</v>
      </c>
      <c r="FB41" s="190">
        <v>0</v>
      </c>
      <c r="FC41" s="190">
        <v>0</v>
      </c>
      <c r="FD41" s="190">
        <f t="shared" si="25"/>
        <v>0</v>
      </c>
      <c r="FE41" s="191"/>
      <c r="FF41" s="192">
        <v>35</v>
      </c>
      <c r="FG41" s="189" t="s">
        <v>38</v>
      </c>
      <c r="FH41" s="190">
        <v>0</v>
      </c>
      <c r="FI41" s="190">
        <v>0</v>
      </c>
      <c r="FJ41" s="190">
        <v>0</v>
      </c>
      <c r="FK41" s="190">
        <f t="shared" si="26"/>
        <v>0</v>
      </c>
      <c r="FL41" s="191"/>
      <c r="FM41" s="192">
        <v>35</v>
      </c>
      <c r="FN41" s="189" t="s">
        <v>38</v>
      </c>
      <c r="FO41" s="190">
        <v>0</v>
      </c>
      <c r="FP41" s="190">
        <v>0</v>
      </c>
      <c r="FQ41" s="190">
        <v>0</v>
      </c>
      <c r="FR41" s="190">
        <f t="shared" si="27"/>
        <v>0</v>
      </c>
      <c r="FS41" s="191"/>
      <c r="FT41" s="192">
        <v>35</v>
      </c>
      <c r="FU41" s="189" t="s">
        <v>38</v>
      </c>
      <c r="FV41" s="190">
        <v>1</v>
      </c>
      <c r="FW41" s="190">
        <v>45000</v>
      </c>
      <c r="FX41" s="190">
        <v>0</v>
      </c>
      <c r="FY41" s="190">
        <f t="shared" si="28"/>
        <v>45000</v>
      </c>
      <c r="FZ41" s="191"/>
      <c r="GA41" s="192">
        <v>35</v>
      </c>
      <c r="GB41" s="189" t="s">
        <v>38</v>
      </c>
      <c r="GC41" s="190">
        <v>1</v>
      </c>
      <c r="GD41" s="190">
        <v>90200</v>
      </c>
      <c r="GE41" s="190">
        <v>0</v>
      </c>
      <c r="GF41" s="190">
        <f t="shared" si="29"/>
        <v>90200</v>
      </c>
      <c r="GG41" s="191"/>
      <c r="GH41" s="192">
        <v>35</v>
      </c>
      <c r="GI41" s="189" t="s">
        <v>38</v>
      </c>
      <c r="GJ41" s="190">
        <v>1</v>
      </c>
      <c r="GK41" s="190">
        <v>68100</v>
      </c>
      <c r="GL41" s="190">
        <v>0</v>
      </c>
      <c r="GM41" s="190">
        <f t="shared" si="30"/>
        <v>68100</v>
      </c>
      <c r="GN41" s="191"/>
      <c r="GO41" s="192">
        <v>35</v>
      </c>
      <c r="GP41" s="189" t="s">
        <v>38</v>
      </c>
      <c r="GQ41" s="190">
        <v>0</v>
      </c>
      <c r="GR41" s="190">
        <v>0</v>
      </c>
      <c r="GS41" s="190">
        <v>0</v>
      </c>
      <c r="GT41" s="190">
        <f t="shared" si="31"/>
        <v>0</v>
      </c>
      <c r="GU41" s="191"/>
      <c r="GV41" s="192">
        <v>35</v>
      </c>
      <c r="GW41" s="189" t="s">
        <v>38</v>
      </c>
      <c r="GX41" s="190">
        <v>0</v>
      </c>
      <c r="GY41" s="190">
        <v>0</v>
      </c>
      <c r="GZ41" s="190">
        <v>0</v>
      </c>
      <c r="HA41" s="190">
        <f t="shared" si="32"/>
        <v>0</v>
      </c>
      <c r="HB41" s="191"/>
      <c r="HC41" s="192">
        <v>35</v>
      </c>
      <c r="HD41" s="189" t="s">
        <v>38</v>
      </c>
      <c r="HE41" s="190">
        <v>1</v>
      </c>
      <c r="HF41" s="190">
        <v>139900</v>
      </c>
      <c r="HG41" s="190">
        <v>0</v>
      </c>
      <c r="HH41" s="190">
        <f t="shared" si="33"/>
        <v>139900</v>
      </c>
      <c r="HI41" s="191"/>
      <c r="HJ41" s="192">
        <v>35</v>
      </c>
      <c r="HK41" s="189" t="s">
        <v>38</v>
      </c>
      <c r="HL41" s="190">
        <v>0</v>
      </c>
      <c r="HM41" s="190">
        <v>369800</v>
      </c>
      <c r="HN41" s="190">
        <v>0</v>
      </c>
      <c r="HO41" s="190">
        <f t="shared" si="34"/>
        <v>369800</v>
      </c>
      <c r="HP41" s="191"/>
      <c r="HQ41" s="192">
        <v>35</v>
      </c>
      <c r="HR41" s="189" t="s">
        <v>38</v>
      </c>
      <c r="HS41" s="190">
        <v>0</v>
      </c>
      <c r="HT41" s="190">
        <v>0</v>
      </c>
      <c r="HU41" s="190">
        <v>0</v>
      </c>
      <c r="HV41" s="190">
        <f t="shared" si="35"/>
        <v>0</v>
      </c>
      <c r="HW41" s="191"/>
      <c r="HX41" s="192">
        <v>35</v>
      </c>
      <c r="HY41" s="189" t="s">
        <v>38</v>
      </c>
      <c r="HZ41" s="190">
        <v>1</v>
      </c>
      <c r="IA41" s="190">
        <v>10000</v>
      </c>
      <c r="IB41" s="190">
        <v>0</v>
      </c>
      <c r="IC41" s="190">
        <f t="shared" si="36"/>
        <v>10000</v>
      </c>
      <c r="ID41" s="191"/>
      <c r="IE41" s="192">
        <v>35</v>
      </c>
      <c r="IF41" s="189" t="s">
        <v>38</v>
      </c>
      <c r="IG41" s="190">
        <v>0</v>
      </c>
      <c r="IH41" s="190">
        <v>37500</v>
      </c>
      <c r="II41" s="190">
        <v>0</v>
      </c>
      <c r="IJ41" s="190">
        <f t="shared" si="37"/>
        <v>37500</v>
      </c>
      <c r="IK41" s="191"/>
      <c r="IL41" s="192">
        <v>35</v>
      </c>
      <c r="IM41" s="189" t="s">
        <v>38</v>
      </c>
      <c r="IN41" s="190">
        <v>19</v>
      </c>
      <c r="IO41" s="190">
        <v>190000</v>
      </c>
      <c r="IP41" s="190">
        <v>0</v>
      </c>
      <c r="IQ41" s="190">
        <f t="shared" si="38"/>
        <v>190000</v>
      </c>
      <c r="IR41" s="191"/>
      <c r="IS41" s="192">
        <v>35</v>
      </c>
      <c r="IT41" s="189" t="s">
        <v>38</v>
      </c>
      <c r="IU41" s="190">
        <v>1</v>
      </c>
      <c r="IV41" s="190">
        <v>38000</v>
      </c>
      <c r="IW41" s="190">
        <v>0</v>
      </c>
      <c r="IX41" s="190">
        <f t="shared" si="39"/>
        <v>38000</v>
      </c>
      <c r="IY41" s="191"/>
      <c r="IZ41" s="192">
        <v>35</v>
      </c>
      <c r="JA41" s="189" t="s">
        <v>38</v>
      </c>
      <c r="JB41" s="190">
        <v>0</v>
      </c>
      <c r="JC41" s="190">
        <v>0</v>
      </c>
      <c r="JD41" s="190">
        <v>0</v>
      </c>
      <c r="JE41" s="190">
        <f t="shared" si="40"/>
        <v>0</v>
      </c>
      <c r="JF41" s="191"/>
      <c r="JG41" s="192">
        <v>35</v>
      </c>
      <c r="JH41" s="189" t="s">
        <v>38</v>
      </c>
      <c r="JI41" s="190">
        <v>0</v>
      </c>
      <c r="JJ41" s="190">
        <v>0</v>
      </c>
      <c r="JK41" s="190">
        <v>0</v>
      </c>
      <c r="JL41" s="190">
        <f t="shared" si="41"/>
        <v>0</v>
      </c>
      <c r="JM41" s="191"/>
      <c r="JN41" s="192">
        <v>35</v>
      </c>
      <c r="JO41" s="189" t="s">
        <v>38</v>
      </c>
      <c r="JP41" s="190">
        <v>0</v>
      </c>
      <c r="JQ41" s="190">
        <v>0</v>
      </c>
      <c r="JR41" s="190">
        <v>0</v>
      </c>
      <c r="JS41" s="190">
        <f t="shared" si="42"/>
        <v>0</v>
      </c>
      <c r="JT41" s="191"/>
      <c r="JU41" s="192">
        <v>35</v>
      </c>
      <c r="JV41" s="189" t="s">
        <v>38</v>
      </c>
      <c r="JW41" s="190">
        <v>0</v>
      </c>
      <c r="JX41" s="190">
        <v>0</v>
      </c>
      <c r="JY41" s="190">
        <v>0</v>
      </c>
      <c r="JZ41" s="190">
        <f t="shared" si="43"/>
        <v>0</v>
      </c>
      <c r="KA41" s="191"/>
      <c r="KB41" s="192">
        <v>35</v>
      </c>
      <c r="KC41" s="189" t="s">
        <v>38</v>
      </c>
      <c r="KD41" s="190">
        <v>0</v>
      </c>
      <c r="KE41" s="190">
        <v>0</v>
      </c>
      <c r="KF41" s="190">
        <v>0</v>
      </c>
      <c r="KG41" s="190">
        <f t="shared" si="44"/>
        <v>0</v>
      </c>
      <c r="KH41" s="191"/>
      <c r="KI41" s="192">
        <v>35</v>
      </c>
      <c r="KJ41" s="189" t="s">
        <v>38</v>
      </c>
      <c r="KK41" s="190">
        <v>0</v>
      </c>
      <c r="KL41" s="190">
        <v>0</v>
      </c>
      <c r="KM41" s="190">
        <v>0</v>
      </c>
      <c r="KN41" s="190">
        <f t="shared" si="45"/>
        <v>0</v>
      </c>
      <c r="KO41" s="191"/>
      <c r="KP41" s="192">
        <v>35</v>
      </c>
      <c r="KQ41" s="189" t="s">
        <v>38</v>
      </c>
      <c r="KR41" s="190">
        <v>1</v>
      </c>
      <c r="KS41" s="190">
        <v>32500</v>
      </c>
      <c r="KT41" s="190">
        <v>0</v>
      </c>
      <c r="KU41" s="190">
        <f t="shared" si="46"/>
        <v>32500</v>
      </c>
      <c r="KV41" s="191"/>
      <c r="KW41" s="192">
        <v>35</v>
      </c>
      <c r="KX41" s="189" t="s">
        <v>38</v>
      </c>
      <c r="KY41" s="190">
        <v>1</v>
      </c>
      <c r="KZ41" s="190">
        <v>32500</v>
      </c>
      <c r="LA41" s="190">
        <v>0</v>
      </c>
      <c r="LB41" s="190">
        <f t="shared" si="47"/>
        <v>32500</v>
      </c>
      <c r="LC41" s="191"/>
      <c r="LD41" s="192">
        <v>35</v>
      </c>
      <c r="LE41" s="189" t="s">
        <v>38</v>
      </c>
      <c r="LF41" s="190">
        <v>2</v>
      </c>
      <c r="LG41" s="190">
        <v>270000</v>
      </c>
      <c r="LH41" s="190">
        <v>0</v>
      </c>
      <c r="LI41" s="190">
        <f t="shared" si="48"/>
        <v>270000</v>
      </c>
      <c r="LJ41" s="191"/>
      <c r="LK41" s="192">
        <v>35</v>
      </c>
      <c r="LL41" s="189" t="s">
        <v>38</v>
      </c>
      <c r="LM41" s="190">
        <v>1</v>
      </c>
      <c r="LN41" s="190">
        <v>38500</v>
      </c>
      <c r="LO41" s="190">
        <v>0</v>
      </c>
      <c r="LP41" s="190">
        <f t="shared" si="49"/>
        <v>38500</v>
      </c>
      <c r="LQ41" s="191"/>
      <c r="LR41" s="192">
        <v>35</v>
      </c>
      <c r="LS41" s="189" t="s">
        <v>38</v>
      </c>
      <c r="LT41" s="190">
        <v>2</v>
      </c>
      <c r="LU41" s="190">
        <v>20000</v>
      </c>
      <c r="LV41" s="190">
        <v>0</v>
      </c>
      <c r="LW41" s="190">
        <f t="shared" si="50"/>
        <v>20000</v>
      </c>
      <c r="LX41" s="191"/>
      <c r="LY41" s="192">
        <v>35</v>
      </c>
      <c r="LZ41" s="189" t="s">
        <v>38</v>
      </c>
      <c r="MA41" s="190">
        <v>0</v>
      </c>
      <c r="MB41" s="190">
        <v>0</v>
      </c>
      <c r="MC41" s="190">
        <v>0</v>
      </c>
      <c r="MD41" s="190">
        <f t="shared" si="51"/>
        <v>0</v>
      </c>
      <c r="ME41" s="191"/>
      <c r="MF41" s="192">
        <v>35</v>
      </c>
      <c r="MG41" s="189" t="s">
        <v>38</v>
      </c>
      <c r="MH41" s="190">
        <v>0</v>
      </c>
      <c r="MI41" s="190">
        <v>0</v>
      </c>
      <c r="MJ41" s="190">
        <v>0</v>
      </c>
      <c r="MK41" s="190">
        <f t="shared" si="52"/>
        <v>0</v>
      </c>
      <c r="ML41" s="191"/>
      <c r="MM41" s="192">
        <v>35</v>
      </c>
      <c r="MN41" s="189" t="s">
        <v>38</v>
      </c>
      <c r="MO41" s="190">
        <v>0</v>
      </c>
      <c r="MP41" s="190">
        <v>0</v>
      </c>
      <c r="MQ41" s="190">
        <v>0</v>
      </c>
      <c r="MR41" s="190">
        <f t="shared" si="53"/>
        <v>0</v>
      </c>
      <c r="MS41" s="191"/>
      <c r="MT41" s="192">
        <v>35</v>
      </c>
      <c r="MU41" s="189" t="s">
        <v>38</v>
      </c>
      <c r="MV41" s="190">
        <v>0</v>
      </c>
      <c r="MW41" s="190">
        <v>0</v>
      </c>
      <c r="MX41" s="190">
        <v>0</v>
      </c>
      <c r="MY41" s="190">
        <f t="shared" si="54"/>
        <v>0</v>
      </c>
      <c r="MZ41" s="191"/>
      <c r="NA41" s="192">
        <v>35</v>
      </c>
      <c r="NB41" s="189" t="s">
        <v>38</v>
      </c>
      <c r="NC41" s="190">
        <v>6</v>
      </c>
      <c r="ND41" s="190">
        <v>35625</v>
      </c>
      <c r="NE41" s="190">
        <v>0</v>
      </c>
      <c r="NF41" s="190">
        <f t="shared" si="55"/>
        <v>35625</v>
      </c>
      <c r="NG41" s="191"/>
      <c r="NH41" s="192">
        <v>35</v>
      </c>
      <c r="NI41" s="189" t="s">
        <v>38</v>
      </c>
      <c r="NJ41" s="190">
        <v>112</v>
      </c>
      <c r="NK41" s="190">
        <v>179236.14846691792</v>
      </c>
      <c r="NL41" s="190">
        <v>0</v>
      </c>
      <c r="NM41" s="190">
        <f t="shared" si="56"/>
        <v>179236.14846691792</v>
      </c>
      <c r="NN41" s="191"/>
      <c r="NO41" s="192">
        <v>35</v>
      </c>
      <c r="NP41" s="189" t="s">
        <v>38</v>
      </c>
      <c r="NQ41" s="190">
        <v>6</v>
      </c>
      <c r="NR41" s="190">
        <v>149100</v>
      </c>
      <c r="NS41" s="190">
        <v>0</v>
      </c>
      <c r="NT41" s="190">
        <f t="shared" si="57"/>
        <v>149100</v>
      </c>
      <c r="NU41" s="191"/>
      <c r="NV41" s="192">
        <v>35</v>
      </c>
      <c r="NW41" s="189" t="s">
        <v>38</v>
      </c>
      <c r="NX41" s="190">
        <v>0</v>
      </c>
      <c r="NY41" s="190">
        <v>0</v>
      </c>
      <c r="NZ41" s="190">
        <v>0</v>
      </c>
      <c r="OA41" s="190">
        <f t="shared" si="58"/>
        <v>0</v>
      </c>
      <c r="OB41" s="191"/>
      <c r="OC41" s="192">
        <v>35</v>
      </c>
      <c r="OD41" s="189" t="s">
        <v>38</v>
      </c>
      <c r="OE41" s="190">
        <v>2</v>
      </c>
      <c r="OF41" s="190">
        <v>25000</v>
      </c>
      <c r="OG41" s="190">
        <v>0</v>
      </c>
      <c r="OH41" s="190">
        <f t="shared" si="59"/>
        <v>25000</v>
      </c>
      <c r="OI41" s="191"/>
      <c r="OJ41" s="192">
        <v>35</v>
      </c>
      <c r="OK41" s="189" t="s">
        <v>38</v>
      </c>
      <c r="OL41" s="190">
        <v>28.533333333333335</v>
      </c>
      <c r="OM41" s="190">
        <v>260400</v>
      </c>
      <c r="ON41" s="190">
        <v>0</v>
      </c>
      <c r="OO41" s="190">
        <f t="shared" si="60"/>
        <v>260400</v>
      </c>
      <c r="OP41" s="191"/>
      <c r="OQ41" s="192">
        <v>35</v>
      </c>
      <c r="OR41" s="189" t="s">
        <v>38</v>
      </c>
      <c r="OS41" s="190">
        <v>0</v>
      </c>
      <c r="OT41" s="190">
        <v>0</v>
      </c>
      <c r="OU41" s="190">
        <v>0</v>
      </c>
      <c r="OV41" s="190">
        <f t="shared" si="61"/>
        <v>0</v>
      </c>
      <c r="OW41" s="191"/>
      <c r="OX41" s="192">
        <v>35</v>
      </c>
      <c r="OY41" s="189" t="s">
        <v>38</v>
      </c>
      <c r="OZ41" s="190">
        <v>0</v>
      </c>
      <c r="PA41" s="190">
        <v>0</v>
      </c>
      <c r="PB41" s="190">
        <v>0</v>
      </c>
      <c r="PC41" s="190">
        <f t="shared" si="62"/>
        <v>0</v>
      </c>
      <c r="PD41" s="191"/>
      <c r="PE41" s="192">
        <v>35</v>
      </c>
      <c r="PF41" s="189" t="s">
        <v>38</v>
      </c>
      <c r="PG41" s="190">
        <v>0</v>
      </c>
      <c r="PH41" s="190">
        <v>0</v>
      </c>
      <c r="PI41" s="190">
        <v>0</v>
      </c>
      <c r="PJ41" s="190">
        <f t="shared" si="63"/>
        <v>0</v>
      </c>
      <c r="PK41" s="191"/>
      <c r="PL41" s="192">
        <v>35</v>
      </c>
      <c r="PM41" s="189" t="s">
        <v>38</v>
      </c>
      <c r="PN41" s="190">
        <v>0</v>
      </c>
      <c r="PO41" s="190">
        <v>292498</v>
      </c>
      <c r="PP41" s="190">
        <v>0</v>
      </c>
      <c r="PQ41" s="190">
        <f t="shared" si="64"/>
        <v>292498</v>
      </c>
      <c r="PR41" s="191"/>
      <c r="PS41" s="192">
        <v>35</v>
      </c>
      <c r="PT41" s="189" t="s">
        <v>38</v>
      </c>
      <c r="PU41" s="190">
        <v>1</v>
      </c>
      <c r="PV41" s="190">
        <v>7200</v>
      </c>
      <c r="PW41" s="190">
        <v>0</v>
      </c>
      <c r="PX41" s="190">
        <f t="shared" si="65"/>
        <v>7200</v>
      </c>
      <c r="PY41" s="191"/>
      <c r="PZ41" s="192">
        <v>35</v>
      </c>
      <c r="QA41" s="189" t="s">
        <v>38</v>
      </c>
      <c r="QB41" s="190">
        <v>0</v>
      </c>
      <c r="QC41" s="190">
        <v>0</v>
      </c>
      <c r="QD41" s="190">
        <v>0</v>
      </c>
      <c r="QE41" s="190">
        <f t="shared" si="66"/>
        <v>0</v>
      </c>
      <c r="QF41" s="191"/>
      <c r="QG41" s="192">
        <v>35</v>
      </c>
      <c r="QH41" s="189" t="s">
        <v>38</v>
      </c>
      <c r="QI41" s="190">
        <v>1</v>
      </c>
      <c r="QJ41" s="190">
        <v>5000</v>
      </c>
      <c r="QK41" s="190">
        <v>0</v>
      </c>
      <c r="QL41" s="190">
        <f t="shared" si="67"/>
        <v>5000</v>
      </c>
      <c r="QM41" s="191"/>
      <c r="QN41" s="192">
        <v>35</v>
      </c>
      <c r="QO41" s="189" t="s">
        <v>38</v>
      </c>
      <c r="QP41" s="190">
        <v>0</v>
      </c>
      <c r="QQ41" s="190">
        <v>0</v>
      </c>
      <c r="QR41" s="190">
        <v>0</v>
      </c>
      <c r="QS41" s="190">
        <f t="shared" si="68"/>
        <v>0</v>
      </c>
      <c r="QT41" s="191"/>
      <c r="QU41" s="192">
        <v>35</v>
      </c>
      <c r="QV41" s="189" t="s">
        <v>38</v>
      </c>
      <c r="QW41" s="190">
        <v>0</v>
      </c>
      <c r="QX41" s="190">
        <v>0</v>
      </c>
      <c r="QY41" s="190">
        <v>0</v>
      </c>
      <c r="QZ41" s="190">
        <f t="shared" si="69"/>
        <v>0</v>
      </c>
      <c r="RA41" s="191"/>
      <c r="RB41" s="192">
        <v>35</v>
      </c>
      <c r="RC41" s="189" t="s">
        <v>38</v>
      </c>
      <c r="RD41" s="190">
        <v>0</v>
      </c>
      <c r="RE41" s="190">
        <v>0</v>
      </c>
      <c r="RF41" s="190">
        <v>0</v>
      </c>
      <c r="RG41" s="190">
        <f t="shared" si="70"/>
        <v>0</v>
      </c>
      <c r="RH41" s="191"/>
      <c r="RI41" s="192">
        <v>35</v>
      </c>
      <c r="RJ41" s="189" t="s">
        <v>38</v>
      </c>
      <c r="RK41" s="190">
        <v>142</v>
      </c>
      <c r="RL41" s="190">
        <f>25844-500</f>
        <v>25344</v>
      </c>
      <c r="RM41" s="190">
        <v>0</v>
      </c>
      <c r="RN41" s="190">
        <f t="shared" si="71"/>
        <v>25344</v>
      </c>
      <c r="RO41" s="191"/>
      <c r="RP41" s="192">
        <v>35</v>
      </c>
      <c r="RQ41" s="189" t="s">
        <v>38</v>
      </c>
      <c r="RR41" s="190">
        <v>2</v>
      </c>
      <c r="RS41" s="190">
        <v>9900</v>
      </c>
      <c r="RT41" s="190">
        <v>0</v>
      </c>
      <c r="RU41" s="190">
        <f t="shared" si="72"/>
        <v>9900</v>
      </c>
      <c r="RV41" s="191"/>
      <c r="RW41" s="192">
        <v>35</v>
      </c>
      <c r="RX41" s="189" t="s">
        <v>38</v>
      </c>
      <c r="RY41" s="190">
        <v>0</v>
      </c>
      <c r="RZ41" s="190">
        <v>0</v>
      </c>
      <c r="SA41" s="190">
        <v>0</v>
      </c>
      <c r="SB41" s="190">
        <f t="shared" si="73"/>
        <v>0</v>
      </c>
      <c r="SC41" s="191"/>
      <c r="SD41" s="192">
        <v>35</v>
      </c>
      <c r="SE41" s="189" t="s">
        <v>38</v>
      </c>
      <c r="SF41" s="190">
        <v>0</v>
      </c>
      <c r="SG41" s="190">
        <v>90000</v>
      </c>
      <c r="SH41" s="190">
        <v>0</v>
      </c>
      <c r="SI41" s="190">
        <f t="shared" si="74"/>
        <v>90000</v>
      </c>
      <c r="SJ41" s="191"/>
      <c r="SK41" s="192">
        <v>35</v>
      </c>
      <c r="SL41" s="189" t="s">
        <v>38</v>
      </c>
      <c r="SM41" s="190">
        <v>0</v>
      </c>
      <c r="SN41" s="190">
        <v>0</v>
      </c>
      <c r="SO41" s="190">
        <v>0</v>
      </c>
      <c r="SP41" s="190">
        <f t="shared" si="75"/>
        <v>0</v>
      </c>
      <c r="SQ41" s="191"/>
      <c r="SR41" s="192">
        <v>35</v>
      </c>
      <c r="SS41" s="189" t="s">
        <v>38</v>
      </c>
      <c r="ST41" s="190">
        <v>0</v>
      </c>
      <c r="SU41" s="190">
        <v>0</v>
      </c>
      <c r="SV41" s="190">
        <v>0</v>
      </c>
      <c r="SW41" s="190">
        <f t="shared" si="76"/>
        <v>0</v>
      </c>
      <c r="SX41" s="191"/>
      <c r="SY41" s="192">
        <v>35</v>
      </c>
      <c r="SZ41" s="189" t="s">
        <v>38</v>
      </c>
      <c r="TA41" s="190">
        <v>0</v>
      </c>
      <c r="TB41" s="190">
        <v>0</v>
      </c>
      <c r="TC41" s="190">
        <v>0</v>
      </c>
      <c r="TD41" s="190">
        <f t="shared" si="77"/>
        <v>0</v>
      </c>
      <c r="TE41" s="191"/>
      <c r="TF41" s="192">
        <v>35</v>
      </c>
      <c r="TG41" s="189" t="s">
        <v>38</v>
      </c>
      <c r="TH41" s="190">
        <v>0</v>
      </c>
      <c r="TI41" s="190">
        <v>0</v>
      </c>
      <c r="TJ41" s="190">
        <v>0</v>
      </c>
      <c r="TK41" s="190">
        <f t="shared" si="78"/>
        <v>0</v>
      </c>
      <c r="TL41" s="191"/>
      <c r="TM41" s="192">
        <v>35</v>
      </c>
      <c r="TN41" s="189" t="s">
        <v>38</v>
      </c>
      <c r="TO41" s="190">
        <v>4</v>
      </c>
      <c r="TP41" s="190">
        <v>0</v>
      </c>
      <c r="TQ41" s="190">
        <v>140000</v>
      </c>
      <c r="TR41" s="190">
        <f t="shared" si="79"/>
        <v>140000</v>
      </c>
      <c r="TS41" s="191"/>
      <c r="TT41" s="192">
        <v>35</v>
      </c>
      <c r="TU41" s="189" t="s">
        <v>38</v>
      </c>
      <c r="TV41" s="190">
        <v>2</v>
      </c>
      <c r="TW41" s="190">
        <v>67800</v>
      </c>
      <c r="TX41" s="190">
        <v>0</v>
      </c>
      <c r="TY41" s="190">
        <f t="shared" si="80"/>
        <v>67800</v>
      </c>
      <c r="TZ41" s="191"/>
      <c r="UA41" s="192">
        <v>35</v>
      </c>
      <c r="UB41" s="189" t="s">
        <v>38</v>
      </c>
      <c r="UC41" s="190">
        <v>22</v>
      </c>
      <c r="UD41" s="190">
        <v>77000</v>
      </c>
      <c r="UE41" s="190">
        <v>0</v>
      </c>
      <c r="UF41" s="190">
        <f t="shared" si="81"/>
        <v>77000</v>
      </c>
      <c r="UG41" s="191"/>
      <c r="UH41" s="192">
        <v>35</v>
      </c>
      <c r="UI41" s="189" t="s">
        <v>38</v>
      </c>
      <c r="UJ41" s="190">
        <v>0</v>
      </c>
      <c r="UK41" s="190">
        <v>0</v>
      </c>
      <c r="UL41" s="190">
        <v>0</v>
      </c>
      <c r="UM41" s="190">
        <f t="shared" si="82"/>
        <v>0</v>
      </c>
      <c r="UN41" s="191"/>
      <c r="UO41" s="192">
        <v>35</v>
      </c>
      <c r="UP41" s="189" t="s">
        <v>38</v>
      </c>
      <c r="UQ41" s="190">
        <v>0</v>
      </c>
      <c r="UR41" s="190">
        <v>0</v>
      </c>
      <c r="US41" s="190">
        <v>0</v>
      </c>
      <c r="UT41" s="190">
        <f t="shared" si="83"/>
        <v>0</v>
      </c>
      <c r="UU41" s="191"/>
      <c r="UV41" s="192">
        <v>35</v>
      </c>
      <c r="UW41" s="189" t="s">
        <v>38</v>
      </c>
      <c r="UX41" s="190">
        <v>0</v>
      </c>
      <c r="UY41" s="190">
        <v>100000</v>
      </c>
      <c r="UZ41" s="190">
        <v>0</v>
      </c>
      <c r="VA41" s="190">
        <f t="shared" si="84"/>
        <v>100000</v>
      </c>
      <c r="VB41" s="191"/>
      <c r="VC41" s="192">
        <v>35</v>
      </c>
      <c r="VD41" s="189" t="s">
        <v>38</v>
      </c>
      <c r="VE41" s="190">
        <v>1</v>
      </c>
      <c r="VF41" s="190">
        <v>40000</v>
      </c>
      <c r="VG41" s="190">
        <v>0</v>
      </c>
      <c r="VH41" s="190">
        <f t="shared" si="85"/>
        <v>40000</v>
      </c>
      <c r="VI41" s="191"/>
      <c r="VJ41" s="192">
        <v>35</v>
      </c>
      <c r="VK41" s="189" t="s">
        <v>38</v>
      </c>
      <c r="VL41" s="190">
        <v>1</v>
      </c>
      <c r="VM41" s="190">
        <v>55000</v>
      </c>
      <c r="VN41" s="190">
        <v>0</v>
      </c>
      <c r="VO41" s="190">
        <f t="shared" si="86"/>
        <v>55000</v>
      </c>
      <c r="VP41" s="191"/>
      <c r="VQ41" s="192">
        <v>35</v>
      </c>
      <c r="VR41" s="189" t="s">
        <v>38</v>
      </c>
      <c r="VS41" s="190">
        <v>0</v>
      </c>
      <c r="VT41" s="190">
        <v>0</v>
      </c>
      <c r="VU41" s="190">
        <v>0</v>
      </c>
      <c r="VV41" s="190">
        <f t="shared" si="87"/>
        <v>0</v>
      </c>
      <c r="VW41" s="191"/>
      <c r="VX41" s="192">
        <v>35</v>
      </c>
      <c r="VY41" s="189" t="s">
        <v>38</v>
      </c>
      <c r="VZ41" s="190">
        <v>0</v>
      </c>
      <c r="WA41" s="190">
        <v>0</v>
      </c>
      <c r="WB41" s="190">
        <v>0</v>
      </c>
      <c r="WC41" s="190">
        <f t="shared" si="88"/>
        <v>0</v>
      </c>
      <c r="WD41" s="191"/>
      <c r="WE41" s="192">
        <v>35</v>
      </c>
      <c r="WF41" s="189" t="s">
        <v>38</v>
      </c>
      <c r="WG41" s="190">
        <v>0</v>
      </c>
      <c r="WH41" s="190">
        <v>0</v>
      </c>
      <c r="WI41" s="190">
        <v>0</v>
      </c>
      <c r="WJ41" s="190">
        <f t="shared" si="89"/>
        <v>0</v>
      </c>
      <c r="WK41" s="191"/>
      <c r="WL41" s="192">
        <v>35</v>
      </c>
      <c r="WM41" s="189" t="s">
        <v>38</v>
      </c>
      <c r="WN41" s="190">
        <v>1</v>
      </c>
      <c r="WO41" s="190">
        <v>50000</v>
      </c>
      <c r="WP41" s="190">
        <v>0</v>
      </c>
      <c r="WQ41" s="190">
        <f t="shared" si="90"/>
        <v>50000</v>
      </c>
      <c r="WR41" s="191"/>
      <c r="WS41" s="192">
        <v>35</v>
      </c>
      <c r="WT41" s="189" t="s">
        <v>38</v>
      </c>
      <c r="WU41" s="190">
        <v>2</v>
      </c>
      <c r="WV41" s="190">
        <v>40000</v>
      </c>
      <c r="WW41" s="190">
        <v>0</v>
      </c>
      <c r="WX41" s="190">
        <f t="shared" si="91"/>
        <v>40000</v>
      </c>
      <c r="WY41" s="191"/>
      <c r="WZ41" s="192">
        <v>35</v>
      </c>
      <c r="XA41" s="189" t="s">
        <v>38</v>
      </c>
      <c r="XB41" s="190">
        <v>0</v>
      </c>
      <c r="XC41" s="190">
        <v>0</v>
      </c>
      <c r="XD41" s="190">
        <v>0</v>
      </c>
      <c r="XE41" s="190">
        <f t="shared" si="92"/>
        <v>0</v>
      </c>
      <c r="XF41" s="191"/>
      <c r="XG41" s="192">
        <v>35</v>
      </c>
      <c r="XH41" s="189" t="s">
        <v>38</v>
      </c>
      <c r="XI41" s="190">
        <v>0</v>
      </c>
      <c r="XJ41" s="190">
        <v>0</v>
      </c>
      <c r="XK41" s="190">
        <v>0</v>
      </c>
      <c r="XL41" s="190">
        <f t="shared" si="93"/>
        <v>0</v>
      </c>
      <c r="XM41" s="191"/>
      <c r="XN41" s="192">
        <v>35</v>
      </c>
      <c r="XO41" s="189" t="s">
        <v>38</v>
      </c>
      <c r="XP41" s="190">
        <v>1</v>
      </c>
      <c r="XQ41" s="190">
        <v>25000</v>
      </c>
      <c r="XR41" s="190">
        <v>0</v>
      </c>
      <c r="XS41" s="190">
        <f t="shared" si="94"/>
        <v>25000</v>
      </c>
      <c r="XT41" s="191"/>
      <c r="XU41" s="192">
        <v>35</v>
      </c>
      <c r="XV41" s="189" t="s">
        <v>38</v>
      </c>
      <c r="XW41" s="190">
        <v>0</v>
      </c>
      <c r="XX41" s="190">
        <v>0</v>
      </c>
      <c r="XY41" s="190">
        <v>0</v>
      </c>
      <c r="XZ41" s="190">
        <f t="shared" si="95"/>
        <v>0</v>
      </c>
      <c r="YA41" s="191"/>
      <c r="YB41" s="192">
        <v>35</v>
      </c>
      <c r="YC41" s="189" t="s">
        <v>38</v>
      </c>
      <c r="YD41" s="190">
        <v>0</v>
      </c>
      <c r="YE41" s="190">
        <v>0</v>
      </c>
      <c r="YF41" s="190">
        <v>0</v>
      </c>
      <c r="YG41" s="190">
        <f t="shared" si="96"/>
        <v>0</v>
      </c>
      <c r="YH41" s="191"/>
      <c r="YI41" s="192">
        <v>35</v>
      </c>
      <c r="YJ41" s="189" t="s">
        <v>38</v>
      </c>
      <c r="YK41" s="190">
        <v>6069</v>
      </c>
      <c r="YL41" s="190">
        <v>303450</v>
      </c>
      <c r="YM41" s="190">
        <v>0</v>
      </c>
      <c r="YN41" s="190">
        <f t="shared" si="97"/>
        <v>303450</v>
      </c>
      <c r="YO41" s="191"/>
      <c r="YP41" s="192">
        <v>35</v>
      </c>
      <c r="YQ41" s="189" t="s">
        <v>38</v>
      </c>
      <c r="YR41" s="190">
        <v>0</v>
      </c>
      <c r="YS41" s="190">
        <v>0</v>
      </c>
      <c r="YT41" s="190">
        <v>0</v>
      </c>
      <c r="YU41" s="190">
        <f t="shared" si="98"/>
        <v>0</v>
      </c>
      <c r="YV41" s="191"/>
      <c r="YW41" s="192">
        <v>35</v>
      </c>
      <c r="YX41" s="189" t="s">
        <v>38</v>
      </c>
      <c r="YY41" s="190">
        <v>0</v>
      </c>
      <c r="YZ41" s="190">
        <v>0</v>
      </c>
      <c r="ZA41" s="190">
        <v>0</v>
      </c>
      <c r="ZB41" s="190">
        <f t="shared" si="99"/>
        <v>0</v>
      </c>
      <c r="ZC41" s="191"/>
      <c r="ZD41" s="192">
        <v>35</v>
      </c>
      <c r="ZE41" s="189" t="s">
        <v>38</v>
      </c>
      <c r="ZF41" s="190">
        <v>1</v>
      </c>
      <c r="ZG41" s="190">
        <v>40000</v>
      </c>
      <c r="ZH41" s="190">
        <v>0</v>
      </c>
      <c r="ZI41" s="190">
        <f t="shared" si="100"/>
        <v>40000</v>
      </c>
      <c r="ZJ41" s="191"/>
      <c r="ZK41" s="192">
        <v>35</v>
      </c>
      <c r="ZL41" s="189" t="s">
        <v>38</v>
      </c>
      <c r="ZM41" s="190">
        <v>0</v>
      </c>
      <c r="ZN41" s="190">
        <v>0</v>
      </c>
      <c r="ZO41" s="190">
        <v>0</v>
      </c>
      <c r="ZP41" s="190">
        <f t="shared" si="101"/>
        <v>0</v>
      </c>
      <c r="ZQ41" s="191"/>
      <c r="ZR41" s="192">
        <v>35</v>
      </c>
      <c r="ZS41" s="189" t="s">
        <v>38</v>
      </c>
      <c r="ZT41" s="190">
        <v>2</v>
      </c>
      <c r="ZU41" s="190">
        <v>42000</v>
      </c>
      <c r="ZV41" s="190">
        <v>0</v>
      </c>
      <c r="ZW41" s="190">
        <f t="shared" si="102"/>
        <v>42000</v>
      </c>
      <c r="ZX41" s="191"/>
      <c r="ZY41" s="192">
        <v>35</v>
      </c>
      <c r="ZZ41" s="189" t="s">
        <v>38</v>
      </c>
      <c r="AAA41" s="190">
        <v>19</v>
      </c>
      <c r="AAB41" s="190">
        <v>146370</v>
      </c>
      <c r="AAC41" s="190">
        <v>0</v>
      </c>
      <c r="AAD41" s="190">
        <f t="shared" si="103"/>
        <v>146370</v>
      </c>
      <c r="AAE41" s="191"/>
      <c r="AAF41" s="192">
        <v>35</v>
      </c>
      <c r="AAG41" s="189" t="s">
        <v>38</v>
      </c>
      <c r="AAH41" s="190">
        <v>0</v>
      </c>
      <c r="AAI41" s="190">
        <v>0</v>
      </c>
      <c r="AAJ41" s="190">
        <v>0</v>
      </c>
      <c r="AAK41" s="190">
        <f t="shared" si="104"/>
        <v>0</v>
      </c>
      <c r="AAL41" s="191"/>
      <c r="AAM41" s="192">
        <v>35</v>
      </c>
      <c r="AAN41" s="189" t="s">
        <v>38</v>
      </c>
      <c r="AAO41" s="190">
        <v>10</v>
      </c>
      <c r="AAP41" s="190">
        <v>180000</v>
      </c>
      <c r="AAQ41" s="190">
        <v>0</v>
      </c>
      <c r="AAR41" s="190">
        <f t="shared" si="105"/>
        <v>180000</v>
      </c>
      <c r="AAS41" s="191"/>
      <c r="AAT41" s="192">
        <v>35</v>
      </c>
      <c r="AAU41" s="189" t="s">
        <v>38</v>
      </c>
      <c r="AAV41" s="190">
        <v>0</v>
      </c>
      <c r="AAW41" s="190">
        <v>0</v>
      </c>
      <c r="AAX41" s="190">
        <v>0</v>
      </c>
      <c r="AAY41" s="190">
        <f t="shared" si="106"/>
        <v>0</v>
      </c>
      <c r="AAZ41" s="191"/>
      <c r="ABA41" s="192">
        <v>35</v>
      </c>
      <c r="ABB41" s="189" t="s">
        <v>38</v>
      </c>
      <c r="ABC41" s="190">
        <v>0</v>
      </c>
      <c r="ABD41" s="190">
        <v>0</v>
      </c>
      <c r="ABE41" s="190">
        <v>0</v>
      </c>
      <c r="ABF41" s="190">
        <f t="shared" si="107"/>
        <v>0</v>
      </c>
      <c r="ABG41" s="191"/>
      <c r="ABH41" s="192">
        <v>35</v>
      </c>
      <c r="ABI41" s="189" t="s">
        <v>38</v>
      </c>
      <c r="ABJ41" s="190">
        <v>0</v>
      </c>
      <c r="ABK41" s="190">
        <v>0</v>
      </c>
      <c r="ABL41" s="190">
        <v>0</v>
      </c>
      <c r="ABM41" s="190">
        <f t="shared" si="108"/>
        <v>0</v>
      </c>
      <c r="ABN41" s="191"/>
      <c r="ABO41" s="192">
        <v>35</v>
      </c>
      <c r="ABP41" s="189" t="s">
        <v>38</v>
      </c>
      <c r="ABQ41" s="190">
        <v>0</v>
      </c>
      <c r="ABR41" s="190">
        <v>0</v>
      </c>
      <c r="ABS41" s="190">
        <v>0</v>
      </c>
      <c r="ABT41" s="190">
        <f t="shared" si="109"/>
        <v>0</v>
      </c>
      <c r="ABU41" s="191"/>
      <c r="ABV41" s="192">
        <v>35</v>
      </c>
      <c r="ABW41" s="189" t="s">
        <v>38</v>
      </c>
      <c r="ABX41" s="190">
        <v>0</v>
      </c>
      <c r="ABY41" s="190">
        <f t="shared" si="0"/>
        <v>5801298.1484669177</v>
      </c>
      <c r="ABZ41" s="190">
        <f t="shared" si="1"/>
        <v>140000</v>
      </c>
      <c r="ACA41" s="190">
        <f t="shared" si="2"/>
        <v>5941298.1484669177</v>
      </c>
      <c r="ACB41" s="9"/>
    </row>
    <row r="42" spans="1:756" ht="15.75" hidden="1">
      <c r="A42" s="192">
        <v>36</v>
      </c>
      <c r="B42" s="189" t="s">
        <v>39</v>
      </c>
      <c r="C42" s="190">
        <v>0</v>
      </c>
      <c r="D42" s="190">
        <v>0</v>
      </c>
      <c r="E42" s="190">
        <v>0</v>
      </c>
      <c r="F42" s="190">
        <f t="shared" si="3"/>
        <v>0</v>
      </c>
      <c r="G42" s="191"/>
      <c r="H42" s="192">
        <v>36</v>
      </c>
      <c r="I42" s="189" t="s">
        <v>39</v>
      </c>
      <c r="J42" s="190">
        <v>1</v>
      </c>
      <c r="K42" s="190">
        <v>240000</v>
      </c>
      <c r="L42" s="190">
        <v>0</v>
      </c>
      <c r="M42" s="190">
        <f t="shared" si="4"/>
        <v>240000</v>
      </c>
      <c r="N42" s="191"/>
      <c r="O42" s="192">
        <v>36</v>
      </c>
      <c r="P42" s="189" t="s">
        <v>39</v>
      </c>
      <c r="Q42" s="190">
        <v>0</v>
      </c>
      <c r="R42" s="190">
        <v>0</v>
      </c>
      <c r="S42" s="190">
        <v>0</v>
      </c>
      <c r="T42" s="190">
        <f t="shared" si="5"/>
        <v>0</v>
      </c>
      <c r="U42" s="191"/>
      <c r="V42" s="192">
        <v>36</v>
      </c>
      <c r="W42" s="189" t="s">
        <v>39</v>
      </c>
      <c r="X42" s="190">
        <v>0</v>
      </c>
      <c r="Y42" s="190">
        <v>0</v>
      </c>
      <c r="Z42" s="190">
        <v>0</v>
      </c>
      <c r="AA42" s="190">
        <f t="shared" si="6"/>
        <v>0</v>
      </c>
      <c r="AB42" s="191"/>
      <c r="AC42" s="192">
        <v>36</v>
      </c>
      <c r="AD42" s="189" t="s">
        <v>39</v>
      </c>
      <c r="AE42" s="190">
        <v>0</v>
      </c>
      <c r="AF42" s="190">
        <v>0</v>
      </c>
      <c r="AG42" s="190">
        <v>0</v>
      </c>
      <c r="AH42" s="190">
        <f t="shared" si="7"/>
        <v>0</v>
      </c>
      <c r="AI42" s="191"/>
      <c r="AJ42" s="192">
        <v>36</v>
      </c>
      <c r="AK42" s="189" t="s">
        <v>39</v>
      </c>
      <c r="AL42" s="190"/>
      <c r="AM42" s="190">
        <v>0</v>
      </c>
      <c r="AN42" s="190">
        <v>0</v>
      </c>
      <c r="AO42" s="190">
        <f t="shared" si="8"/>
        <v>0</v>
      </c>
      <c r="AP42" s="191"/>
      <c r="AQ42" s="192">
        <v>36</v>
      </c>
      <c r="AR42" s="189" t="s">
        <v>39</v>
      </c>
      <c r="AS42" s="190">
        <v>0</v>
      </c>
      <c r="AT42" s="190">
        <v>0</v>
      </c>
      <c r="AU42" s="190">
        <v>0</v>
      </c>
      <c r="AV42" s="190">
        <f t="shared" si="9"/>
        <v>0</v>
      </c>
      <c r="AW42" s="191"/>
      <c r="AX42" s="192">
        <v>36</v>
      </c>
      <c r="AY42" s="189" t="s">
        <v>39</v>
      </c>
      <c r="AZ42" s="190">
        <v>3</v>
      </c>
      <c r="BA42" s="190">
        <v>596700</v>
      </c>
      <c r="BB42" s="190">
        <v>0</v>
      </c>
      <c r="BC42" s="190">
        <f t="shared" si="10"/>
        <v>596700</v>
      </c>
      <c r="BD42" s="191"/>
      <c r="BE42" s="192">
        <v>36</v>
      </c>
      <c r="BF42" s="189" t="s">
        <v>39</v>
      </c>
      <c r="BG42" s="190">
        <v>0</v>
      </c>
      <c r="BH42" s="190">
        <v>0</v>
      </c>
      <c r="BI42" s="190">
        <v>0</v>
      </c>
      <c r="BJ42" s="190">
        <f t="shared" si="11"/>
        <v>0</v>
      </c>
      <c r="BK42" s="191"/>
      <c r="BL42" s="192">
        <v>36</v>
      </c>
      <c r="BM42" s="189" t="s">
        <v>39</v>
      </c>
      <c r="BN42" s="190">
        <v>0</v>
      </c>
      <c r="BO42" s="190">
        <v>0</v>
      </c>
      <c r="BP42" s="190">
        <v>0</v>
      </c>
      <c r="BQ42" s="190">
        <f t="shared" si="12"/>
        <v>0</v>
      </c>
      <c r="BR42" s="191"/>
      <c r="BS42" s="192">
        <v>36</v>
      </c>
      <c r="BT42" s="189" t="s">
        <v>39</v>
      </c>
      <c r="BU42" s="190">
        <v>0</v>
      </c>
      <c r="BV42" s="190">
        <v>0</v>
      </c>
      <c r="BW42" s="190">
        <v>0</v>
      </c>
      <c r="BX42" s="190">
        <f t="shared" si="13"/>
        <v>0</v>
      </c>
      <c r="BY42" s="191"/>
      <c r="BZ42" s="192">
        <v>36</v>
      </c>
      <c r="CA42" s="189" t="s">
        <v>39</v>
      </c>
      <c r="CB42" s="190">
        <v>0</v>
      </c>
      <c r="CC42" s="190">
        <v>0</v>
      </c>
      <c r="CD42" s="190">
        <v>0</v>
      </c>
      <c r="CE42" s="190">
        <f t="shared" si="14"/>
        <v>0</v>
      </c>
      <c r="CF42" s="191"/>
      <c r="CG42" s="192">
        <v>36</v>
      </c>
      <c r="CH42" s="189" t="s">
        <v>39</v>
      </c>
      <c r="CI42" s="190">
        <v>0</v>
      </c>
      <c r="CJ42" s="190">
        <v>0</v>
      </c>
      <c r="CK42" s="190">
        <v>0</v>
      </c>
      <c r="CL42" s="190">
        <f t="shared" si="15"/>
        <v>0</v>
      </c>
      <c r="CM42" s="191"/>
      <c r="CN42" s="192">
        <v>36</v>
      </c>
      <c r="CO42" s="189" t="s">
        <v>39</v>
      </c>
      <c r="CP42" s="190">
        <v>0</v>
      </c>
      <c r="CQ42" s="190">
        <v>0</v>
      </c>
      <c r="CR42" s="190">
        <v>0</v>
      </c>
      <c r="CS42" s="190">
        <f t="shared" si="16"/>
        <v>0</v>
      </c>
      <c r="CT42" s="191"/>
      <c r="CU42" s="192">
        <v>36</v>
      </c>
      <c r="CV42" s="189" t="s">
        <v>39</v>
      </c>
      <c r="CW42" s="190">
        <v>0</v>
      </c>
      <c r="CX42" s="190">
        <v>0</v>
      </c>
      <c r="CY42" s="190">
        <v>0</v>
      </c>
      <c r="CZ42" s="190">
        <f t="shared" si="17"/>
        <v>0</v>
      </c>
      <c r="DA42" s="191"/>
      <c r="DB42" s="192">
        <v>36</v>
      </c>
      <c r="DC42" s="189" t="s">
        <v>39</v>
      </c>
      <c r="DD42" s="190">
        <v>9</v>
      </c>
      <c r="DE42" s="190">
        <v>662850</v>
      </c>
      <c r="DF42" s="190">
        <v>0</v>
      </c>
      <c r="DG42" s="190">
        <f t="shared" si="18"/>
        <v>662850</v>
      </c>
      <c r="DH42" s="191"/>
      <c r="DI42" s="192">
        <v>36</v>
      </c>
      <c r="DJ42" s="189" t="s">
        <v>39</v>
      </c>
      <c r="DK42" s="190">
        <v>0</v>
      </c>
      <c r="DL42" s="190">
        <v>0</v>
      </c>
      <c r="DM42" s="190">
        <v>0</v>
      </c>
      <c r="DN42" s="190">
        <f t="shared" si="19"/>
        <v>0</v>
      </c>
      <c r="DO42" s="191"/>
      <c r="DP42" s="192">
        <v>36</v>
      </c>
      <c r="DQ42" s="189" t="s">
        <v>39</v>
      </c>
      <c r="DR42" s="190">
        <v>1</v>
      </c>
      <c r="DS42" s="190">
        <v>23600</v>
      </c>
      <c r="DT42" s="190">
        <v>0</v>
      </c>
      <c r="DU42" s="190">
        <f t="shared" si="20"/>
        <v>23600</v>
      </c>
      <c r="DV42" s="191"/>
      <c r="DW42" s="192">
        <v>36</v>
      </c>
      <c r="DX42" s="189" t="s">
        <v>39</v>
      </c>
      <c r="DY42" s="190">
        <v>1</v>
      </c>
      <c r="DZ42" s="190">
        <v>192500</v>
      </c>
      <c r="EA42" s="190">
        <v>0</v>
      </c>
      <c r="EB42" s="190">
        <f t="shared" si="21"/>
        <v>192500</v>
      </c>
      <c r="EC42" s="191"/>
      <c r="ED42" s="192">
        <v>36</v>
      </c>
      <c r="EE42" s="189" t="s">
        <v>39</v>
      </c>
      <c r="EF42" s="190">
        <v>2181</v>
      </c>
      <c r="EG42" s="190">
        <v>79400</v>
      </c>
      <c r="EH42" s="190">
        <v>0</v>
      </c>
      <c r="EI42" s="190">
        <f t="shared" si="22"/>
        <v>79400</v>
      </c>
      <c r="EJ42" s="191"/>
      <c r="EK42" s="192">
        <v>36</v>
      </c>
      <c r="EL42" s="189" t="s">
        <v>39</v>
      </c>
      <c r="EM42" s="190">
        <v>12</v>
      </c>
      <c r="EN42" s="190">
        <v>78500</v>
      </c>
      <c r="EO42" s="190">
        <v>0</v>
      </c>
      <c r="EP42" s="190">
        <f t="shared" si="23"/>
        <v>78500</v>
      </c>
      <c r="EQ42" s="191"/>
      <c r="ER42" s="192">
        <v>36</v>
      </c>
      <c r="ES42" s="189" t="s">
        <v>39</v>
      </c>
      <c r="ET42" s="190">
        <v>13</v>
      </c>
      <c r="EU42" s="190">
        <v>77000</v>
      </c>
      <c r="EV42" s="190">
        <v>0</v>
      </c>
      <c r="EW42" s="190">
        <f t="shared" si="24"/>
        <v>77000</v>
      </c>
      <c r="EX42" s="191"/>
      <c r="EY42" s="192">
        <v>36</v>
      </c>
      <c r="EZ42" s="189" t="s">
        <v>39</v>
      </c>
      <c r="FA42" s="190">
        <v>0</v>
      </c>
      <c r="FB42" s="190">
        <v>0</v>
      </c>
      <c r="FC42" s="190">
        <v>0</v>
      </c>
      <c r="FD42" s="190">
        <f t="shared" si="25"/>
        <v>0</v>
      </c>
      <c r="FE42" s="191"/>
      <c r="FF42" s="192">
        <v>36</v>
      </c>
      <c r="FG42" s="189" t="s">
        <v>39</v>
      </c>
      <c r="FH42" s="190">
        <v>0</v>
      </c>
      <c r="FI42" s="190">
        <v>0</v>
      </c>
      <c r="FJ42" s="190">
        <v>0</v>
      </c>
      <c r="FK42" s="190">
        <f t="shared" si="26"/>
        <v>0</v>
      </c>
      <c r="FL42" s="191"/>
      <c r="FM42" s="192">
        <v>36</v>
      </c>
      <c r="FN42" s="189" t="s">
        <v>39</v>
      </c>
      <c r="FO42" s="190">
        <v>0</v>
      </c>
      <c r="FP42" s="190">
        <v>0</v>
      </c>
      <c r="FQ42" s="190">
        <v>0</v>
      </c>
      <c r="FR42" s="190">
        <f t="shared" si="27"/>
        <v>0</v>
      </c>
      <c r="FS42" s="191"/>
      <c r="FT42" s="192">
        <v>36</v>
      </c>
      <c r="FU42" s="189" t="s">
        <v>39</v>
      </c>
      <c r="FV42" s="190">
        <v>0</v>
      </c>
      <c r="FW42" s="190">
        <v>0</v>
      </c>
      <c r="FX42" s="190">
        <v>0</v>
      </c>
      <c r="FY42" s="190">
        <f t="shared" si="28"/>
        <v>0</v>
      </c>
      <c r="FZ42" s="191"/>
      <c r="GA42" s="192">
        <v>36</v>
      </c>
      <c r="GB42" s="189" t="s">
        <v>39</v>
      </c>
      <c r="GC42" s="190">
        <v>1</v>
      </c>
      <c r="GD42" s="190">
        <v>90200</v>
      </c>
      <c r="GE42" s="190">
        <v>0</v>
      </c>
      <c r="GF42" s="190">
        <f t="shared" si="29"/>
        <v>90200</v>
      </c>
      <c r="GG42" s="191"/>
      <c r="GH42" s="192">
        <v>36</v>
      </c>
      <c r="GI42" s="189" t="s">
        <v>39</v>
      </c>
      <c r="GJ42" s="190">
        <v>1</v>
      </c>
      <c r="GK42" s="190">
        <v>68100</v>
      </c>
      <c r="GL42" s="190">
        <v>0</v>
      </c>
      <c r="GM42" s="190">
        <f t="shared" si="30"/>
        <v>68100</v>
      </c>
      <c r="GN42" s="191"/>
      <c r="GO42" s="192">
        <v>36</v>
      </c>
      <c r="GP42" s="189" t="s">
        <v>39</v>
      </c>
      <c r="GQ42" s="190">
        <v>0</v>
      </c>
      <c r="GR42" s="190">
        <v>0</v>
      </c>
      <c r="GS42" s="190">
        <v>0</v>
      </c>
      <c r="GT42" s="190">
        <f t="shared" si="31"/>
        <v>0</v>
      </c>
      <c r="GU42" s="191"/>
      <c r="GV42" s="192">
        <v>36</v>
      </c>
      <c r="GW42" s="189" t="s">
        <v>39</v>
      </c>
      <c r="GX42" s="190">
        <v>0</v>
      </c>
      <c r="GY42" s="190">
        <v>0</v>
      </c>
      <c r="GZ42" s="190">
        <v>0</v>
      </c>
      <c r="HA42" s="190">
        <f t="shared" si="32"/>
        <v>0</v>
      </c>
      <c r="HB42" s="191"/>
      <c r="HC42" s="192">
        <v>36</v>
      </c>
      <c r="HD42" s="189" t="s">
        <v>39</v>
      </c>
      <c r="HE42" s="190">
        <v>1</v>
      </c>
      <c r="HF42" s="190">
        <v>139900</v>
      </c>
      <c r="HG42" s="190">
        <v>0</v>
      </c>
      <c r="HH42" s="190">
        <f t="shared" si="33"/>
        <v>139900</v>
      </c>
      <c r="HI42" s="191"/>
      <c r="HJ42" s="192">
        <v>36</v>
      </c>
      <c r="HK42" s="189" t="s">
        <v>39</v>
      </c>
      <c r="HL42" s="190">
        <v>0</v>
      </c>
      <c r="HM42" s="190">
        <v>300700</v>
      </c>
      <c r="HN42" s="190">
        <v>0</v>
      </c>
      <c r="HO42" s="190">
        <f t="shared" si="34"/>
        <v>300700</v>
      </c>
      <c r="HP42" s="191"/>
      <c r="HQ42" s="192">
        <v>36</v>
      </c>
      <c r="HR42" s="189" t="s">
        <v>39</v>
      </c>
      <c r="HS42" s="190">
        <v>0</v>
      </c>
      <c r="HT42" s="190">
        <v>0</v>
      </c>
      <c r="HU42" s="190">
        <v>0</v>
      </c>
      <c r="HV42" s="190">
        <f t="shared" si="35"/>
        <v>0</v>
      </c>
      <c r="HW42" s="191"/>
      <c r="HX42" s="192">
        <v>36</v>
      </c>
      <c r="HY42" s="189" t="s">
        <v>39</v>
      </c>
      <c r="HZ42" s="190">
        <v>1</v>
      </c>
      <c r="IA42" s="190">
        <v>10000</v>
      </c>
      <c r="IB42" s="190">
        <v>0</v>
      </c>
      <c r="IC42" s="190">
        <f t="shared" si="36"/>
        <v>10000</v>
      </c>
      <c r="ID42" s="191"/>
      <c r="IE42" s="192">
        <v>36</v>
      </c>
      <c r="IF42" s="189" t="s">
        <v>39</v>
      </c>
      <c r="IG42" s="190">
        <v>0</v>
      </c>
      <c r="IH42" s="190">
        <v>37500</v>
      </c>
      <c r="II42" s="190">
        <v>0</v>
      </c>
      <c r="IJ42" s="190">
        <f t="shared" si="37"/>
        <v>37500</v>
      </c>
      <c r="IK42" s="191"/>
      <c r="IL42" s="192">
        <v>36</v>
      </c>
      <c r="IM42" s="189" t="s">
        <v>39</v>
      </c>
      <c r="IN42" s="190">
        <v>11</v>
      </c>
      <c r="IO42" s="190">
        <v>110000</v>
      </c>
      <c r="IP42" s="190">
        <v>0</v>
      </c>
      <c r="IQ42" s="190">
        <f t="shared" si="38"/>
        <v>110000</v>
      </c>
      <c r="IR42" s="191"/>
      <c r="IS42" s="192">
        <v>36</v>
      </c>
      <c r="IT42" s="189" t="s">
        <v>39</v>
      </c>
      <c r="IU42" s="190">
        <v>1</v>
      </c>
      <c r="IV42" s="190">
        <v>22000</v>
      </c>
      <c r="IW42" s="190">
        <v>0</v>
      </c>
      <c r="IX42" s="190">
        <f t="shared" si="39"/>
        <v>22000</v>
      </c>
      <c r="IY42" s="191"/>
      <c r="IZ42" s="192">
        <v>36</v>
      </c>
      <c r="JA42" s="189" t="s">
        <v>39</v>
      </c>
      <c r="JB42" s="190">
        <v>0</v>
      </c>
      <c r="JC42" s="190">
        <v>0</v>
      </c>
      <c r="JD42" s="190">
        <v>0</v>
      </c>
      <c r="JE42" s="190">
        <f t="shared" si="40"/>
        <v>0</v>
      </c>
      <c r="JF42" s="191"/>
      <c r="JG42" s="192">
        <v>36</v>
      </c>
      <c r="JH42" s="189" t="s">
        <v>39</v>
      </c>
      <c r="JI42" s="190">
        <v>0</v>
      </c>
      <c r="JJ42" s="190">
        <v>0</v>
      </c>
      <c r="JK42" s="190">
        <v>0</v>
      </c>
      <c r="JL42" s="190">
        <f t="shared" si="41"/>
        <v>0</v>
      </c>
      <c r="JM42" s="191"/>
      <c r="JN42" s="192">
        <v>36</v>
      </c>
      <c r="JO42" s="189" t="s">
        <v>39</v>
      </c>
      <c r="JP42" s="190">
        <v>0</v>
      </c>
      <c r="JQ42" s="190">
        <v>0</v>
      </c>
      <c r="JR42" s="190">
        <v>0</v>
      </c>
      <c r="JS42" s="190">
        <f t="shared" si="42"/>
        <v>0</v>
      </c>
      <c r="JT42" s="191"/>
      <c r="JU42" s="192">
        <v>36</v>
      </c>
      <c r="JV42" s="189" t="s">
        <v>39</v>
      </c>
      <c r="JW42" s="190">
        <v>0</v>
      </c>
      <c r="JX42" s="190">
        <v>0</v>
      </c>
      <c r="JY42" s="190">
        <v>0</v>
      </c>
      <c r="JZ42" s="190">
        <f t="shared" si="43"/>
        <v>0</v>
      </c>
      <c r="KA42" s="191"/>
      <c r="KB42" s="192">
        <v>36</v>
      </c>
      <c r="KC42" s="189" t="s">
        <v>39</v>
      </c>
      <c r="KD42" s="190">
        <v>0</v>
      </c>
      <c r="KE42" s="190">
        <v>0</v>
      </c>
      <c r="KF42" s="190">
        <v>0</v>
      </c>
      <c r="KG42" s="190">
        <f t="shared" si="44"/>
        <v>0</v>
      </c>
      <c r="KH42" s="191"/>
      <c r="KI42" s="192">
        <v>36</v>
      </c>
      <c r="KJ42" s="189" t="s">
        <v>39</v>
      </c>
      <c r="KK42" s="190">
        <v>0</v>
      </c>
      <c r="KL42" s="190">
        <v>0</v>
      </c>
      <c r="KM42" s="190">
        <v>0</v>
      </c>
      <c r="KN42" s="190">
        <f t="shared" si="45"/>
        <v>0</v>
      </c>
      <c r="KO42" s="191"/>
      <c r="KP42" s="192">
        <v>36</v>
      </c>
      <c r="KQ42" s="189" t="s">
        <v>39</v>
      </c>
      <c r="KR42" s="190">
        <v>1</v>
      </c>
      <c r="KS42" s="190">
        <v>32500</v>
      </c>
      <c r="KT42" s="190">
        <v>0</v>
      </c>
      <c r="KU42" s="190">
        <f t="shared" si="46"/>
        <v>32500</v>
      </c>
      <c r="KV42" s="191"/>
      <c r="KW42" s="192">
        <v>36</v>
      </c>
      <c r="KX42" s="189" t="s">
        <v>39</v>
      </c>
      <c r="KY42" s="190">
        <v>1</v>
      </c>
      <c r="KZ42" s="190">
        <v>32500</v>
      </c>
      <c r="LA42" s="190">
        <v>0</v>
      </c>
      <c r="LB42" s="190">
        <f t="shared" si="47"/>
        <v>32500</v>
      </c>
      <c r="LC42" s="191"/>
      <c r="LD42" s="192">
        <v>36</v>
      </c>
      <c r="LE42" s="189" t="s">
        <v>39</v>
      </c>
      <c r="LF42" s="190">
        <v>2</v>
      </c>
      <c r="LG42" s="190">
        <v>270000</v>
      </c>
      <c r="LH42" s="190">
        <v>0</v>
      </c>
      <c r="LI42" s="190">
        <f t="shared" si="48"/>
        <v>270000</v>
      </c>
      <c r="LJ42" s="191"/>
      <c r="LK42" s="192">
        <v>36</v>
      </c>
      <c r="LL42" s="189" t="s">
        <v>39</v>
      </c>
      <c r="LM42" s="190">
        <v>1</v>
      </c>
      <c r="LN42" s="190">
        <v>38500</v>
      </c>
      <c r="LO42" s="190">
        <v>0</v>
      </c>
      <c r="LP42" s="190">
        <f t="shared" si="49"/>
        <v>38500</v>
      </c>
      <c r="LQ42" s="191"/>
      <c r="LR42" s="192">
        <v>36</v>
      </c>
      <c r="LS42" s="189" t="s">
        <v>39</v>
      </c>
      <c r="LT42" s="190">
        <v>2</v>
      </c>
      <c r="LU42" s="190">
        <v>20000</v>
      </c>
      <c r="LV42" s="190">
        <v>0</v>
      </c>
      <c r="LW42" s="190">
        <f t="shared" si="50"/>
        <v>20000</v>
      </c>
      <c r="LX42" s="191"/>
      <c r="LY42" s="192">
        <v>36</v>
      </c>
      <c r="LZ42" s="189" t="s">
        <v>39</v>
      </c>
      <c r="MA42" s="190">
        <v>0</v>
      </c>
      <c r="MB42" s="190">
        <v>0</v>
      </c>
      <c r="MC42" s="190">
        <v>0</v>
      </c>
      <c r="MD42" s="190">
        <f t="shared" si="51"/>
        <v>0</v>
      </c>
      <c r="ME42" s="191"/>
      <c r="MF42" s="192">
        <v>36</v>
      </c>
      <c r="MG42" s="189" t="s">
        <v>39</v>
      </c>
      <c r="MH42" s="190">
        <v>0</v>
      </c>
      <c r="MI42" s="190">
        <v>0</v>
      </c>
      <c r="MJ42" s="190">
        <v>0</v>
      </c>
      <c r="MK42" s="190">
        <f t="shared" si="52"/>
        <v>0</v>
      </c>
      <c r="ML42" s="191"/>
      <c r="MM42" s="192">
        <v>36</v>
      </c>
      <c r="MN42" s="189" t="s">
        <v>39</v>
      </c>
      <c r="MO42" s="190">
        <v>0</v>
      </c>
      <c r="MP42" s="190">
        <v>0</v>
      </c>
      <c r="MQ42" s="190">
        <v>0</v>
      </c>
      <c r="MR42" s="190">
        <f t="shared" si="53"/>
        <v>0</v>
      </c>
      <c r="MS42" s="191"/>
      <c r="MT42" s="192">
        <v>36</v>
      </c>
      <c r="MU42" s="189" t="s">
        <v>39</v>
      </c>
      <c r="MV42" s="190">
        <v>0</v>
      </c>
      <c r="MW42" s="190">
        <v>0</v>
      </c>
      <c r="MX42" s="190">
        <v>0</v>
      </c>
      <c r="MY42" s="190">
        <f t="shared" si="54"/>
        <v>0</v>
      </c>
      <c r="MZ42" s="191"/>
      <c r="NA42" s="192">
        <v>36</v>
      </c>
      <c r="NB42" s="189" t="s">
        <v>39</v>
      </c>
      <c r="NC42" s="190">
        <v>4</v>
      </c>
      <c r="ND42" s="190">
        <v>23750</v>
      </c>
      <c r="NE42" s="190">
        <v>0</v>
      </c>
      <c r="NF42" s="190">
        <f t="shared" si="55"/>
        <v>23750</v>
      </c>
      <c r="NG42" s="191"/>
      <c r="NH42" s="192">
        <v>36</v>
      </c>
      <c r="NI42" s="189" t="s">
        <v>39</v>
      </c>
      <c r="NJ42" s="190">
        <v>79</v>
      </c>
      <c r="NK42" s="190">
        <v>126425.49757934389</v>
      </c>
      <c r="NL42" s="190">
        <v>0</v>
      </c>
      <c r="NM42" s="190">
        <f t="shared" si="56"/>
        <v>126425.49757934389</v>
      </c>
      <c r="NN42" s="191"/>
      <c r="NO42" s="192">
        <v>36</v>
      </c>
      <c r="NP42" s="189" t="s">
        <v>39</v>
      </c>
      <c r="NQ42" s="190">
        <v>4</v>
      </c>
      <c r="NR42" s="190">
        <v>73400</v>
      </c>
      <c r="NS42" s="190">
        <v>0</v>
      </c>
      <c r="NT42" s="190">
        <f t="shared" si="57"/>
        <v>73400</v>
      </c>
      <c r="NU42" s="191"/>
      <c r="NV42" s="192">
        <v>36</v>
      </c>
      <c r="NW42" s="189" t="s">
        <v>39</v>
      </c>
      <c r="NX42" s="190">
        <v>0</v>
      </c>
      <c r="NY42" s="190">
        <v>0</v>
      </c>
      <c r="NZ42" s="190">
        <v>0</v>
      </c>
      <c r="OA42" s="190">
        <f t="shared" si="58"/>
        <v>0</v>
      </c>
      <c r="OB42" s="191"/>
      <c r="OC42" s="192">
        <v>36</v>
      </c>
      <c r="OD42" s="189" t="s">
        <v>39</v>
      </c>
      <c r="OE42" s="190">
        <v>2</v>
      </c>
      <c r="OF42" s="190">
        <v>22200</v>
      </c>
      <c r="OG42" s="190">
        <v>0</v>
      </c>
      <c r="OH42" s="190">
        <f t="shared" si="59"/>
        <v>22200</v>
      </c>
      <c r="OI42" s="191"/>
      <c r="OJ42" s="192">
        <v>36</v>
      </c>
      <c r="OK42" s="189" t="s">
        <v>39</v>
      </c>
      <c r="OL42" s="190">
        <v>8.8000000000000007</v>
      </c>
      <c r="OM42" s="190">
        <v>80400</v>
      </c>
      <c r="ON42" s="190">
        <v>0</v>
      </c>
      <c r="OO42" s="190">
        <f t="shared" si="60"/>
        <v>80400</v>
      </c>
      <c r="OP42" s="191"/>
      <c r="OQ42" s="192">
        <v>36</v>
      </c>
      <c r="OR42" s="189" t="s">
        <v>39</v>
      </c>
      <c r="OS42" s="190">
        <v>0</v>
      </c>
      <c r="OT42" s="190">
        <v>0</v>
      </c>
      <c r="OU42" s="190">
        <v>0</v>
      </c>
      <c r="OV42" s="190">
        <f t="shared" si="61"/>
        <v>0</v>
      </c>
      <c r="OW42" s="191"/>
      <c r="OX42" s="192">
        <v>36</v>
      </c>
      <c r="OY42" s="189" t="s">
        <v>39</v>
      </c>
      <c r="OZ42" s="190">
        <v>0</v>
      </c>
      <c r="PA42" s="190">
        <v>0</v>
      </c>
      <c r="PB42" s="190">
        <v>0</v>
      </c>
      <c r="PC42" s="190">
        <f t="shared" si="62"/>
        <v>0</v>
      </c>
      <c r="PD42" s="191"/>
      <c r="PE42" s="192">
        <v>36</v>
      </c>
      <c r="PF42" s="189" t="s">
        <v>39</v>
      </c>
      <c r="PG42" s="190">
        <v>0</v>
      </c>
      <c r="PH42" s="190">
        <v>0</v>
      </c>
      <c r="PI42" s="190">
        <v>0</v>
      </c>
      <c r="PJ42" s="190">
        <f t="shared" si="63"/>
        <v>0</v>
      </c>
      <c r="PK42" s="191"/>
      <c r="PL42" s="192">
        <v>36</v>
      </c>
      <c r="PM42" s="189" t="s">
        <v>39</v>
      </c>
      <c r="PN42" s="190">
        <v>0</v>
      </c>
      <c r="PO42" s="190">
        <v>167608</v>
      </c>
      <c r="PP42" s="190">
        <v>0</v>
      </c>
      <c r="PQ42" s="190">
        <f t="shared" si="64"/>
        <v>167608</v>
      </c>
      <c r="PR42" s="191"/>
      <c r="PS42" s="192">
        <v>36</v>
      </c>
      <c r="PT42" s="189" t="s">
        <v>39</v>
      </c>
      <c r="PU42" s="190">
        <v>1</v>
      </c>
      <c r="PV42" s="190">
        <v>7200</v>
      </c>
      <c r="PW42" s="190">
        <v>0</v>
      </c>
      <c r="PX42" s="190">
        <f t="shared" si="65"/>
        <v>7200</v>
      </c>
      <c r="PY42" s="191"/>
      <c r="PZ42" s="192">
        <v>36</v>
      </c>
      <c r="QA42" s="189" t="s">
        <v>39</v>
      </c>
      <c r="QB42" s="190">
        <v>0</v>
      </c>
      <c r="QC42" s="190">
        <v>0</v>
      </c>
      <c r="QD42" s="190">
        <v>0</v>
      </c>
      <c r="QE42" s="190">
        <f t="shared" si="66"/>
        <v>0</v>
      </c>
      <c r="QF42" s="191"/>
      <c r="QG42" s="192">
        <v>36</v>
      </c>
      <c r="QH42" s="189" t="s">
        <v>39</v>
      </c>
      <c r="QI42" s="190">
        <v>1</v>
      </c>
      <c r="QJ42" s="190">
        <v>5000</v>
      </c>
      <c r="QK42" s="190">
        <v>0</v>
      </c>
      <c r="QL42" s="190">
        <f t="shared" si="67"/>
        <v>5000</v>
      </c>
      <c r="QM42" s="191"/>
      <c r="QN42" s="192">
        <v>36</v>
      </c>
      <c r="QO42" s="189" t="s">
        <v>39</v>
      </c>
      <c r="QP42" s="190">
        <v>0</v>
      </c>
      <c r="QQ42" s="190">
        <v>0</v>
      </c>
      <c r="QR42" s="190">
        <v>0</v>
      </c>
      <c r="QS42" s="190">
        <f t="shared" si="68"/>
        <v>0</v>
      </c>
      <c r="QT42" s="191"/>
      <c r="QU42" s="192">
        <v>36</v>
      </c>
      <c r="QV42" s="189" t="s">
        <v>39</v>
      </c>
      <c r="QW42" s="190">
        <v>0</v>
      </c>
      <c r="QX42" s="190">
        <v>0</v>
      </c>
      <c r="QY42" s="190">
        <v>0</v>
      </c>
      <c r="QZ42" s="190">
        <f t="shared" si="69"/>
        <v>0</v>
      </c>
      <c r="RA42" s="191"/>
      <c r="RB42" s="192">
        <v>36</v>
      </c>
      <c r="RC42" s="189" t="s">
        <v>39</v>
      </c>
      <c r="RD42" s="190">
        <v>0</v>
      </c>
      <c r="RE42" s="190">
        <v>0</v>
      </c>
      <c r="RF42" s="190">
        <v>0</v>
      </c>
      <c r="RG42" s="190">
        <f t="shared" si="70"/>
        <v>0</v>
      </c>
      <c r="RH42" s="191"/>
      <c r="RI42" s="192">
        <v>36</v>
      </c>
      <c r="RJ42" s="189" t="s">
        <v>39</v>
      </c>
      <c r="RK42" s="190">
        <v>94</v>
      </c>
      <c r="RL42" s="190">
        <f>17108-300</f>
        <v>16808</v>
      </c>
      <c r="RM42" s="190">
        <v>0</v>
      </c>
      <c r="RN42" s="190">
        <f t="shared" si="71"/>
        <v>16808</v>
      </c>
      <c r="RO42" s="191"/>
      <c r="RP42" s="192">
        <v>36</v>
      </c>
      <c r="RQ42" s="189" t="s">
        <v>39</v>
      </c>
      <c r="RR42" s="190">
        <v>2</v>
      </c>
      <c r="RS42" s="190">
        <v>9900</v>
      </c>
      <c r="RT42" s="190">
        <v>0</v>
      </c>
      <c r="RU42" s="190">
        <f t="shared" si="72"/>
        <v>9900</v>
      </c>
      <c r="RV42" s="191"/>
      <c r="RW42" s="192">
        <v>36</v>
      </c>
      <c r="RX42" s="189" t="s">
        <v>39</v>
      </c>
      <c r="RY42" s="190">
        <v>0</v>
      </c>
      <c r="RZ42" s="190">
        <v>0</v>
      </c>
      <c r="SA42" s="190">
        <v>0</v>
      </c>
      <c r="SB42" s="190">
        <f t="shared" si="73"/>
        <v>0</v>
      </c>
      <c r="SC42" s="191"/>
      <c r="SD42" s="192">
        <v>36</v>
      </c>
      <c r="SE42" s="189" t="s">
        <v>39</v>
      </c>
      <c r="SF42" s="190">
        <v>0</v>
      </c>
      <c r="SG42" s="190">
        <v>90000</v>
      </c>
      <c r="SH42" s="190">
        <v>0</v>
      </c>
      <c r="SI42" s="190">
        <f t="shared" si="74"/>
        <v>90000</v>
      </c>
      <c r="SJ42" s="191"/>
      <c r="SK42" s="192">
        <v>36</v>
      </c>
      <c r="SL42" s="189" t="s">
        <v>39</v>
      </c>
      <c r="SM42" s="190">
        <v>0</v>
      </c>
      <c r="SN42" s="190">
        <v>0</v>
      </c>
      <c r="SO42" s="190">
        <v>0</v>
      </c>
      <c r="SP42" s="190">
        <f t="shared" si="75"/>
        <v>0</v>
      </c>
      <c r="SQ42" s="191"/>
      <c r="SR42" s="192">
        <v>36</v>
      </c>
      <c r="SS42" s="189" t="s">
        <v>39</v>
      </c>
      <c r="ST42" s="190">
        <v>0</v>
      </c>
      <c r="SU42" s="190">
        <v>0</v>
      </c>
      <c r="SV42" s="190">
        <v>0</v>
      </c>
      <c r="SW42" s="190">
        <f t="shared" si="76"/>
        <v>0</v>
      </c>
      <c r="SX42" s="191"/>
      <c r="SY42" s="192">
        <v>36</v>
      </c>
      <c r="SZ42" s="189" t="s">
        <v>39</v>
      </c>
      <c r="TA42" s="190">
        <v>0</v>
      </c>
      <c r="TB42" s="190">
        <v>0</v>
      </c>
      <c r="TC42" s="190">
        <v>0</v>
      </c>
      <c r="TD42" s="190">
        <f t="shared" si="77"/>
        <v>0</v>
      </c>
      <c r="TE42" s="191"/>
      <c r="TF42" s="192">
        <v>36</v>
      </c>
      <c r="TG42" s="189" t="s">
        <v>39</v>
      </c>
      <c r="TH42" s="190">
        <v>0</v>
      </c>
      <c r="TI42" s="190">
        <v>0</v>
      </c>
      <c r="TJ42" s="190">
        <v>0</v>
      </c>
      <c r="TK42" s="190">
        <f t="shared" si="78"/>
        <v>0</v>
      </c>
      <c r="TL42" s="191"/>
      <c r="TM42" s="192">
        <v>36</v>
      </c>
      <c r="TN42" s="189" t="s">
        <v>39</v>
      </c>
      <c r="TO42" s="190">
        <v>3</v>
      </c>
      <c r="TP42" s="190">
        <v>0</v>
      </c>
      <c r="TQ42" s="190">
        <v>70000</v>
      </c>
      <c r="TR42" s="190">
        <f t="shared" si="79"/>
        <v>70000</v>
      </c>
      <c r="TS42" s="191"/>
      <c r="TT42" s="192">
        <v>36</v>
      </c>
      <c r="TU42" s="189" t="s">
        <v>39</v>
      </c>
      <c r="TV42" s="190">
        <v>2</v>
      </c>
      <c r="TW42" s="190">
        <v>67800</v>
      </c>
      <c r="TX42" s="190">
        <v>0</v>
      </c>
      <c r="TY42" s="190">
        <f t="shared" si="80"/>
        <v>67800</v>
      </c>
      <c r="TZ42" s="191"/>
      <c r="UA42" s="192">
        <v>36</v>
      </c>
      <c r="UB42" s="189" t="s">
        <v>39</v>
      </c>
      <c r="UC42" s="190">
        <v>19</v>
      </c>
      <c r="UD42" s="190">
        <v>66500</v>
      </c>
      <c r="UE42" s="190">
        <v>0</v>
      </c>
      <c r="UF42" s="190">
        <f t="shared" si="81"/>
        <v>66500</v>
      </c>
      <c r="UG42" s="191"/>
      <c r="UH42" s="192">
        <v>36</v>
      </c>
      <c r="UI42" s="189" t="s">
        <v>39</v>
      </c>
      <c r="UJ42" s="190">
        <v>0</v>
      </c>
      <c r="UK42" s="190">
        <v>0</v>
      </c>
      <c r="UL42" s="190">
        <v>0</v>
      </c>
      <c r="UM42" s="190">
        <f t="shared" si="82"/>
        <v>0</v>
      </c>
      <c r="UN42" s="191"/>
      <c r="UO42" s="192">
        <v>36</v>
      </c>
      <c r="UP42" s="189" t="s">
        <v>39</v>
      </c>
      <c r="UQ42" s="190">
        <v>0</v>
      </c>
      <c r="UR42" s="190">
        <v>0</v>
      </c>
      <c r="US42" s="190">
        <v>0</v>
      </c>
      <c r="UT42" s="190">
        <f t="shared" si="83"/>
        <v>0</v>
      </c>
      <c r="UU42" s="191"/>
      <c r="UV42" s="192">
        <v>36</v>
      </c>
      <c r="UW42" s="189" t="s">
        <v>39</v>
      </c>
      <c r="UX42" s="190">
        <v>0</v>
      </c>
      <c r="UY42" s="190">
        <v>100000</v>
      </c>
      <c r="UZ42" s="190">
        <v>0</v>
      </c>
      <c r="VA42" s="190">
        <f t="shared" si="84"/>
        <v>100000</v>
      </c>
      <c r="VB42" s="191"/>
      <c r="VC42" s="192">
        <v>36</v>
      </c>
      <c r="VD42" s="189" t="s">
        <v>39</v>
      </c>
      <c r="VE42" s="190">
        <v>1</v>
      </c>
      <c r="VF42" s="190">
        <v>40000</v>
      </c>
      <c r="VG42" s="190">
        <v>0</v>
      </c>
      <c r="VH42" s="190">
        <f t="shared" si="85"/>
        <v>40000</v>
      </c>
      <c r="VI42" s="191"/>
      <c r="VJ42" s="192">
        <v>36</v>
      </c>
      <c r="VK42" s="189" t="s">
        <v>39</v>
      </c>
      <c r="VL42" s="190">
        <v>1</v>
      </c>
      <c r="VM42" s="190">
        <v>55000</v>
      </c>
      <c r="VN42" s="190">
        <v>0</v>
      </c>
      <c r="VO42" s="190">
        <f t="shared" si="86"/>
        <v>55000</v>
      </c>
      <c r="VP42" s="191"/>
      <c r="VQ42" s="192">
        <v>36</v>
      </c>
      <c r="VR42" s="189" t="s">
        <v>39</v>
      </c>
      <c r="VS42" s="190">
        <v>0</v>
      </c>
      <c r="VT42" s="190">
        <v>0</v>
      </c>
      <c r="VU42" s="190">
        <v>0</v>
      </c>
      <c r="VV42" s="190">
        <f t="shared" si="87"/>
        <v>0</v>
      </c>
      <c r="VW42" s="191"/>
      <c r="VX42" s="192">
        <v>36</v>
      </c>
      <c r="VY42" s="189" t="s">
        <v>39</v>
      </c>
      <c r="VZ42" s="190">
        <v>0</v>
      </c>
      <c r="WA42" s="190">
        <v>0</v>
      </c>
      <c r="WB42" s="190">
        <v>0</v>
      </c>
      <c r="WC42" s="190">
        <f t="shared" si="88"/>
        <v>0</v>
      </c>
      <c r="WD42" s="191"/>
      <c r="WE42" s="192">
        <v>36</v>
      </c>
      <c r="WF42" s="189" t="s">
        <v>39</v>
      </c>
      <c r="WG42" s="190">
        <v>0</v>
      </c>
      <c r="WH42" s="190">
        <v>0</v>
      </c>
      <c r="WI42" s="190">
        <v>0</v>
      </c>
      <c r="WJ42" s="190">
        <f t="shared" si="89"/>
        <v>0</v>
      </c>
      <c r="WK42" s="191"/>
      <c r="WL42" s="192">
        <v>36</v>
      </c>
      <c r="WM42" s="189" t="s">
        <v>39</v>
      </c>
      <c r="WN42" s="190">
        <v>1</v>
      </c>
      <c r="WO42" s="190">
        <v>50000</v>
      </c>
      <c r="WP42" s="190">
        <v>0</v>
      </c>
      <c r="WQ42" s="190">
        <f t="shared" si="90"/>
        <v>50000</v>
      </c>
      <c r="WR42" s="191"/>
      <c r="WS42" s="192">
        <v>36</v>
      </c>
      <c r="WT42" s="189" t="s">
        <v>39</v>
      </c>
      <c r="WU42" s="190">
        <v>0</v>
      </c>
      <c r="WV42" s="190">
        <v>0</v>
      </c>
      <c r="WW42" s="190">
        <v>0</v>
      </c>
      <c r="WX42" s="190">
        <f t="shared" si="91"/>
        <v>0</v>
      </c>
      <c r="WY42" s="191"/>
      <c r="WZ42" s="192">
        <v>36</v>
      </c>
      <c r="XA42" s="189" t="s">
        <v>39</v>
      </c>
      <c r="XB42" s="190">
        <v>0</v>
      </c>
      <c r="XC42" s="190">
        <v>0</v>
      </c>
      <c r="XD42" s="190">
        <v>0</v>
      </c>
      <c r="XE42" s="190">
        <f t="shared" si="92"/>
        <v>0</v>
      </c>
      <c r="XF42" s="191"/>
      <c r="XG42" s="192">
        <v>36</v>
      </c>
      <c r="XH42" s="189" t="s">
        <v>39</v>
      </c>
      <c r="XI42" s="190">
        <v>0</v>
      </c>
      <c r="XJ42" s="190">
        <v>0</v>
      </c>
      <c r="XK42" s="190">
        <v>0</v>
      </c>
      <c r="XL42" s="190">
        <f t="shared" si="93"/>
        <v>0</v>
      </c>
      <c r="XM42" s="191"/>
      <c r="XN42" s="192">
        <v>36</v>
      </c>
      <c r="XO42" s="189" t="s">
        <v>39</v>
      </c>
      <c r="XP42" s="190">
        <v>1</v>
      </c>
      <c r="XQ42" s="190">
        <v>25000</v>
      </c>
      <c r="XR42" s="190">
        <v>0</v>
      </c>
      <c r="XS42" s="190">
        <f t="shared" si="94"/>
        <v>25000</v>
      </c>
      <c r="XT42" s="191"/>
      <c r="XU42" s="192">
        <v>36</v>
      </c>
      <c r="XV42" s="189" t="s">
        <v>39</v>
      </c>
      <c r="XW42" s="190">
        <v>0</v>
      </c>
      <c r="XX42" s="190">
        <v>0</v>
      </c>
      <c r="XY42" s="190">
        <v>0</v>
      </c>
      <c r="XZ42" s="190">
        <f t="shared" si="95"/>
        <v>0</v>
      </c>
      <c r="YA42" s="191"/>
      <c r="YB42" s="192">
        <v>36</v>
      </c>
      <c r="YC42" s="189" t="s">
        <v>39</v>
      </c>
      <c r="YD42" s="190">
        <v>0</v>
      </c>
      <c r="YE42" s="190">
        <v>0</v>
      </c>
      <c r="YF42" s="190">
        <v>0</v>
      </c>
      <c r="YG42" s="190">
        <f t="shared" si="96"/>
        <v>0</v>
      </c>
      <c r="YH42" s="191"/>
      <c r="YI42" s="192">
        <v>36</v>
      </c>
      <c r="YJ42" s="189" t="s">
        <v>39</v>
      </c>
      <c r="YK42" s="190">
        <v>4198</v>
      </c>
      <c r="YL42" s="190">
        <v>209900</v>
      </c>
      <c r="YM42" s="190">
        <v>0</v>
      </c>
      <c r="YN42" s="190">
        <f t="shared" si="97"/>
        <v>209900</v>
      </c>
      <c r="YO42" s="191"/>
      <c r="YP42" s="192">
        <v>36</v>
      </c>
      <c r="YQ42" s="189" t="s">
        <v>39</v>
      </c>
      <c r="YR42" s="190">
        <v>0</v>
      </c>
      <c r="YS42" s="190">
        <v>0</v>
      </c>
      <c r="YT42" s="190">
        <v>0</v>
      </c>
      <c r="YU42" s="190">
        <f t="shared" si="98"/>
        <v>0</v>
      </c>
      <c r="YV42" s="191"/>
      <c r="YW42" s="192">
        <v>36</v>
      </c>
      <c r="YX42" s="189" t="s">
        <v>39</v>
      </c>
      <c r="YY42" s="190">
        <v>0</v>
      </c>
      <c r="YZ42" s="190">
        <v>0</v>
      </c>
      <c r="ZA42" s="190">
        <v>0</v>
      </c>
      <c r="ZB42" s="190">
        <f t="shared" si="99"/>
        <v>0</v>
      </c>
      <c r="ZC42" s="191"/>
      <c r="ZD42" s="192">
        <v>36</v>
      </c>
      <c r="ZE42" s="189" t="s">
        <v>39</v>
      </c>
      <c r="ZF42" s="190">
        <v>1</v>
      </c>
      <c r="ZG42" s="190">
        <v>40000</v>
      </c>
      <c r="ZH42" s="190">
        <v>0</v>
      </c>
      <c r="ZI42" s="190">
        <f t="shared" si="100"/>
        <v>40000</v>
      </c>
      <c r="ZJ42" s="191"/>
      <c r="ZK42" s="192">
        <v>36</v>
      </c>
      <c r="ZL42" s="189" t="s">
        <v>39</v>
      </c>
      <c r="ZM42" s="190">
        <v>0</v>
      </c>
      <c r="ZN42" s="190">
        <v>0</v>
      </c>
      <c r="ZO42" s="190">
        <v>0</v>
      </c>
      <c r="ZP42" s="190">
        <f t="shared" si="101"/>
        <v>0</v>
      </c>
      <c r="ZQ42" s="191"/>
      <c r="ZR42" s="192">
        <v>36</v>
      </c>
      <c r="ZS42" s="189" t="s">
        <v>39</v>
      </c>
      <c r="ZT42" s="190">
        <v>2</v>
      </c>
      <c r="ZU42" s="190">
        <v>27600</v>
      </c>
      <c r="ZV42" s="190">
        <v>0</v>
      </c>
      <c r="ZW42" s="190">
        <f t="shared" si="102"/>
        <v>27600</v>
      </c>
      <c r="ZX42" s="191"/>
      <c r="ZY42" s="192">
        <v>36</v>
      </c>
      <c r="ZZ42" s="189" t="s">
        <v>39</v>
      </c>
      <c r="AAA42" s="190">
        <v>11</v>
      </c>
      <c r="AAB42" s="190">
        <v>80070</v>
      </c>
      <c r="AAC42" s="190">
        <v>0</v>
      </c>
      <c r="AAD42" s="190">
        <f t="shared" si="103"/>
        <v>80070</v>
      </c>
      <c r="AAE42" s="191"/>
      <c r="AAF42" s="192">
        <v>36</v>
      </c>
      <c r="AAG42" s="189" t="s">
        <v>39</v>
      </c>
      <c r="AAH42" s="190">
        <v>0</v>
      </c>
      <c r="AAI42" s="190">
        <v>0</v>
      </c>
      <c r="AAJ42" s="190">
        <v>0</v>
      </c>
      <c r="AAK42" s="190">
        <f t="shared" si="104"/>
        <v>0</v>
      </c>
      <c r="AAL42" s="191"/>
      <c r="AAM42" s="192">
        <v>36</v>
      </c>
      <c r="AAN42" s="189" t="s">
        <v>39</v>
      </c>
      <c r="AAO42" s="190">
        <v>11</v>
      </c>
      <c r="AAP42" s="190">
        <v>198000</v>
      </c>
      <c r="AAQ42" s="190">
        <v>0</v>
      </c>
      <c r="AAR42" s="190">
        <f t="shared" si="105"/>
        <v>198000</v>
      </c>
      <c r="AAS42" s="191"/>
      <c r="AAT42" s="192">
        <v>36</v>
      </c>
      <c r="AAU42" s="189" t="s">
        <v>39</v>
      </c>
      <c r="AAV42" s="190">
        <v>0</v>
      </c>
      <c r="AAW42" s="190">
        <v>0</v>
      </c>
      <c r="AAX42" s="190">
        <v>0</v>
      </c>
      <c r="AAY42" s="190">
        <f t="shared" si="106"/>
        <v>0</v>
      </c>
      <c r="AAZ42" s="191"/>
      <c r="ABA42" s="192">
        <v>36</v>
      </c>
      <c r="ABB42" s="189" t="s">
        <v>39</v>
      </c>
      <c r="ABC42" s="190">
        <v>0</v>
      </c>
      <c r="ABD42" s="190">
        <v>0</v>
      </c>
      <c r="ABE42" s="190">
        <v>0</v>
      </c>
      <c r="ABF42" s="190">
        <f t="shared" si="107"/>
        <v>0</v>
      </c>
      <c r="ABG42" s="191"/>
      <c r="ABH42" s="192">
        <v>36</v>
      </c>
      <c r="ABI42" s="189" t="s">
        <v>39</v>
      </c>
      <c r="ABJ42" s="190">
        <v>0</v>
      </c>
      <c r="ABK42" s="190">
        <v>0</v>
      </c>
      <c r="ABL42" s="190">
        <v>0</v>
      </c>
      <c r="ABM42" s="190">
        <f t="shared" si="108"/>
        <v>0</v>
      </c>
      <c r="ABN42" s="191"/>
      <c r="ABO42" s="192">
        <v>36</v>
      </c>
      <c r="ABP42" s="189" t="s">
        <v>39</v>
      </c>
      <c r="ABQ42" s="190">
        <v>0</v>
      </c>
      <c r="ABR42" s="190">
        <v>0</v>
      </c>
      <c r="ABS42" s="190">
        <v>0</v>
      </c>
      <c r="ABT42" s="190">
        <f t="shared" si="109"/>
        <v>0</v>
      </c>
      <c r="ABU42" s="191"/>
      <c r="ABV42" s="192">
        <v>36</v>
      </c>
      <c r="ABW42" s="189" t="s">
        <v>39</v>
      </c>
      <c r="ABX42" s="190">
        <v>0</v>
      </c>
      <c r="ABY42" s="190">
        <f t="shared" si="0"/>
        <v>4705011.4975793436</v>
      </c>
      <c r="ABZ42" s="190">
        <f t="shared" si="1"/>
        <v>70000</v>
      </c>
      <c r="ACA42" s="190">
        <f t="shared" si="2"/>
        <v>4775011.4975793436</v>
      </c>
      <c r="ACB42" s="9"/>
    </row>
    <row r="43" spans="1:756" ht="15.75" hidden="1">
      <c r="A43" s="192">
        <v>37</v>
      </c>
      <c r="B43" s="189" t="s">
        <v>40</v>
      </c>
      <c r="C43" s="190">
        <v>0</v>
      </c>
      <c r="D43" s="190">
        <v>0</v>
      </c>
      <c r="E43" s="190">
        <v>0</v>
      </c>
      <c r="F43" s="190">
        <f t="shared" si="3"/>
        <v>0</v>
      </c>
      <c r="G43" s="191"/>
      <c r="H43" s="192">
        <v>37</v>
      </c>
      <c r="I43" s="189" t="s">
        <v>40</v>
      </c>
      <c r="J43" s="190">
        <v>1</v>
      </c>
      <c r="K43" s="190">
        <v>739104</v>
      </c>
      <c r="L43" s="190">
        <v>0</v>
      </c>
      <c r="M43" s="190">
        <f t="shared" si="4"/>
        <v>739104</v>
      </c>
      <c r="N43" s="191"/>
      <c r="O43" s="192">
        <v>37</v>
      </c>
      <c r="P43" s="189" t="s">
        <v>40</v>
      </c>
      <c r="Q43" s="190">
        <v>6</v>
      </c>
      <c r="R43" s="190">
        <v>1104932</v>
      </c>
      <c r="S43" s="190">
        <v>0</v>
      </c>
      <c r="T43" s="190">
        <f t="shared" si="5"/>
        <v>1104932</v>
      </c>
      <c r="U43" s="191"/>
      <c r="V43" s="192">
        <v>37</v>
      </c>
      <c r="W43" s="189" t="s">
        <v>40</v>
      </c>
      <c r="X43" s="190">
        <v>1</v>
      </c>
      <c r="Y43" s="190">
        <v>14100</v>
      </c>
      <c r="Z43" s="190">
        <v>0</v>
      </c>
      <c r="AA43" s="190">
        <f t="shared" si="6"/>
        <v>14100</v>
      </c>
      <c r="AB43" s="191"/>
      <c r="AC43" s="192">
        <v>37</v>
      </c>
      <c r="AD43" s="189" t="s">
        <v>40</v>
      </c>
      <c r="AE43" s="190">
        <v>0</v>
      </c>
      <c r="AF43" s="190">
        <v>0</v>
      </c>
      <c r="AG43" s="190">
        <v>0</v>
      </c>
      <c r="AH43" s="190">
        <f t="shared" si="7"/>
        <v>0</v>
      </c>
      <c r="AI43" s="191"/>
      <c r="AJ43" s="192">
        <v>37</v>
      </c>
      <c r="AK43" s="189" t="s">
        <v>40</v>
      </c>
      <c r="AL43" s="190"/>
      <c r="AM43" s="190">
        <v>0</v>
      </c>
      <c r="AN43" s="190">
        <v>0</v>
      </c>
      <c r="AO43" s="190">
        <f t="shared" si="8"/>
        <v>0</v>
      </c>
      <c r="AP43" s="191"/>
      <c r="AQ43" s="192">
        <v>37</v>
      </c>
      <c r="AR43" s="189" t="s">
        <v>40</v>
      </c>
      <c r="AS43" s="190">
        <v>0</v>
      </c>
      <c r="AT43" s="190">
        <v>0</v>
      </c>
      <c r="AU43" s="190">
        <v>0</v>
      </c>
      <c r="AV43" s="190">
        <f t="shared" si="9"/>
        <v>0</v>
      </c>
      <c r="AW43" s="191"/>
      <c r="AX43" s="192">
        <v>37</v>
      </c>
      <c r="AY43" s="189" t="s">
        <v>40</v>
      </c>
      <c r="AZ43" s="190">
        <v>4</v>
      </c>
      <c r="BA43" s="190">
        <v>795600</v>
      </c>
      <c r="BB43" s="190">
        <v>0</v>
      </c>
      <c r="BC43" s="190">
        <f t="shared" si="10"/>
        <v>795600</v>
      </c>
      <c r="BD43" s="191"/>
      <c r="BE43" s="192">
        <v>37</v>
      </c>
      <c r="BF43" s="189" t="s">
        <v>40</v>
      </c>
      <c r="BG43" s="190">
        <v>0</v>
      </c>
      <c r="BH43" s="190">
        <v>0</v>
      </c>
      <c r="BI43" s="190">
        <v>0</v>
      </c>
      <c r="BJ43" s="190">
        <f t="shared" si="11"/>
        <v>0</v>
      </c>
      <c r="BK43" s="191"/>
      <c r="BL43" s="192">
        <v>37</v>
      </c>
      <c r="BM43" s="189" t="s">
        <v>40</v>
      </c>
      <c r="BN43" s="190">
        <v>0</v>
      </c>
      <c r="BO43" s="190">
        <v>0</v>
      </c>
      <c r="BP43" s="190">
        <v>0</v>
      </c>
      <c r="BQ43" s="190">
        <f t="shared" si="12"/>
        <v>0</v>
      </c>
      <c r="BR43" s="191"/>
      <c r="BS43" s="192">
        <v>37</v>
      </c>
      <c r="BT43" s="189" t="s">
        <v>40</v>
      </c>
      <c r="BU43" s="190">
        <v>0</v>
      </c>
      <c r="BV43" s="190">
        <v>0</v>
      </c>
      <c r="BW43" s="190">
        <v>0</v>
      </c>
      <c r="BX43" s="190">
        <f t="shared" si="13"/>
        <v>0</v>
      </c>
      <c r="BY43" s="191"/>
      <c r="BZ43" s="192">
        <v>37</v>
      </c>
      <c r="CA43" s="189" t="s">
        <v>40</v>
      </c>
      <c r="CB43" s="190">
        <v>0</v>
      </c>
      <c r="CC43" s="190">
        <v>0</v>
      </c>
      <c r="CD43" s="190">
        <v>0</v>
      </c>
      <c r="CE43" s="190">
        <f t="shared" si="14"/>
        <v>0</v>
      </c>
      <c r="CF43" s="191"/>
      <c r="CG43" s="192">
        <v>37</v>
      </c>
      <c r="CH43" s="189" t="s">
        <v>40</v>
      </c>
      <c r="CI43" s="190">
        <v>0</v>
      </c>
      <c r="CJ43" s="190">
        <v>0</v>
      </c>
      <c r="CK43" s="190">
        <v>0</v>
      </c>
      <c r="CL43" s="190">
        <f t="shared" si="15"/>
        <v>0</v>
      </c>
      <c r="CM43" s="191"/>
      <c r="CN43" s="192">
        <v>37</v>
      </c>
      <c r="CO43" s="189" t="s">
        <v>40</v>
      </c>
      <c r="CP43" s="190">
        <v>0</v>
      </c>
      <c r="CQ43" s="190">
        <v>0</v>
      </c>
      <c r="CR43" s="190">
        <v>0</v>
      </c>
      <c r="CS43" s="190">
        <f t="shared" si="16"/>
        <v>0</v>
      </c>
      <c r="CT43" s="191"/>
      <c r="CU43" s="192">
        <v>37</v>
      </c>
      <c r="CV43" s="189" t="s">
        <v>40</v>
      </c>
      <c r="CW43" s="190">
        <v>0</v>
      </c>
      <c r="CX43" s="190">
        <v>0</v>
      </c>
      <c r="CY43" s="190">
        <v>0</v>
      </c>
      <c r="CZ43" s="190">
        <f t="shared" si="17"/>
        <v>0</v>
      </c>
      <c r="DA43" s="191"/>
      <c r="DB43" s="192">
        <v>37</v>
      </c>
      <c r="DC43" s="189" t="s">
        <v>40</v>
      </c>
      <c r="DD43" s="190">
        <v>14</v>
      </c>
      <c r="DE43" s="190">
        <v>1031100</v>
      </c>
      <c r="DF43" s="190">
        <v>0</v>
      </c>
      <c r="DG43" s="190">
        <f t="shared" si="18"/>
        <v>1031100</v>
      </c>
      <c r="DH43" s="191"/>
      <c r="DI43" s="192">
        <v>37</v>
      </c>
      <c r="DJ43" s="189" t="s">
        <v>40</v>
      </c>
      <c r="DK43" s="190">
        <v>0</v>
      </c>
      <c r="DL43" s="190">
        <v>0</v>
      </c>
      <c r="DM43" s="190">
        <v>0</v>
      </c>
      <c r="DN43" s="190">
        <f t="shared" si="19"/>
        <v>0</v>
      </c>
      <c r="DO43" s="191"/>
      <c r="DP43" s="192">
        <v>37</v>
      </c>
      <c r="DQ43" s="189" t="s">
        <v>40</v>
      </c>
      <c r="DR43" s="190">
        <v>1</v>
      </c>
      <c r="DS43" s="190">
        <v>23600</v>
      </c>
      <c r="DT43" s="190">
        <v>0</v>
      </c>
      <c r="DU43" s="190">
        <f t="shared" si="20"/>
        <v>23600</v>
      </c>
      <c r="DV43" s="191"/>
      <c r="DW43" s="192">
        <v>37</v>
      </c>
      <c r="DX43" s="189" t="s">
        <v>40</v>
      </c>
      <c r="DY43" s="190">
        <v>0</v>
      </c>
      <c r="DZ43" s="190">
        <v>0</v>
      </c>
      <c r="EA43" s="190">
        <v>0</v>
      </c>
      <c r="EB43" s="190">
        <f t="shared" si="21"/>
        <v>0</v>
      </c>
      <c r="EC43" s="191"/>
      <c r="ED43" s="192">
        <v>37</v>
      </c>
      <c r="EE43" s="189" t="s">
        <v>40</v>
      </c>
      <c r="EF43" s="190">
        <v>3404</v>
      </c>
      <c r="EG43" s="190">
        <v>118100</v>
      </c>
      <c r="EH43" s="190">
        <v>0</v>
      </c>
      <c r="EI43" s="190">
        <f t="shared" si="22"/>
        <v>118100</v>
      </c>
      <c r="EJ43" s="191"/>
      <c r="EK43" s="192">
        <v>37</v>
      </c>
      <c r="EL43" s="189" t="s">
        <v>40</v>
      </c>
      <c r="EM43" s="190">
        <v>17</v>
      </c>
      <c r="EN43" s="190">
        <v>96000</v>
      </c>
      <c r="EO43" s="190">
        <v>0</v>
      </c>
      <c r="EP43" s="190">
        <f t="shared" si="23"/>
        <v>96000</v>
      </c>
      <c r="EQ43" s="191"/>
      <c r="ER43" s="192">
        <v>37</v>
      </c>
      <c r="ES43" s="189" t="s">
        <v>40</v>
      </c>
      <c r="ET43" s="190">
        <v>18</v>
      </c>
      <c r="EU43" s="190">
        <v>88000</v>
      </c>
      <c r="EV43" s="190">
        <v>0</v>
      </c>
      <c r="EW43" s="190">
        <f t="shared" si="24"/>
        <v>88000</v>
      </c>
      <c r="EX43" s="191"/>
      <c r="EY43" s="192">
        <v>37</v>
      </c>
      <c r="EZ43" s="189" t="s">
        <v>40</v>
      </c>
      <c r="FA43" s="190">
        <v>0</v>
      </c>
      <c r="FB43" s="190">
        <v>0</v>
      </c>
      <c r="FC43" s="190">
        <v>0</v>
      </c>
      <c r="FD43" s="190">
        <f t="shared" si="25"/>
        <v>0</v>
      </c>
      <c r="FE43" s="191"/>
      <c r="FF43" s="192">
        <v>37</v>
      </c>
      <c r="FG43" s="189" t="s">
        <v>40</v>
      </c>
      <c r="FH43" s="190">
        <v>0</v>
      </c>
      <c r="FI43" s="190">
        <v>0</v>
      </c>
      <c r="FJ43" s="190">
        <v>0</v>
      </c>
      <c r="FK43" s="190">
        <f t="shared" si="26"/>
        <v>0</v>
      </c>
      <c r="FL43" s="191"/>
      <c r="FM43" s="192">
        <v>37</v>
      </c>
      <c r="FN43" s="189" t="s">
        <v>40</v>
      </c>
      <c r="FO43" s="190">
        <v>0</v>
      </c>
      <c r="FP43" s="190">
        <v>0</v>
      </c>
      <c r="FQ43" s="190">
        <v>0</v>
      </c>
      <c r="FR43" s="190">
        <f t="shared" si="27"/>
        <v>0</v>
      </c>
      <c r="FS43" s="191"/>
      <c r="FT43" s="192">
        <v>37</v>
      </c>
      <c r="FU43" s="189" t="s">
        <v>40</v>
      </c>
      <c r="FV43" s="190">
        <v>1</v>
      </c>
      <c r="FW43" s="190">
        <v>45000</v>
      </c>
      <c r="FX43" s="190">
        <v>0</v>
      </c>
      <c r="FY43" s="190">
        <f t="shared" si="28"/>
        <v>45000</v>
      </c>
      <c r="FZ43" s="191"/>
      <c r="GA43" s="192">
        <v>37</v>
      </c>
      <c r="GB43" s="189" t="s">
        <v>40</v>
      </c>
      <c r="GC43" s="190">
        <v>1</v>
      </c>
      <c r="GD43" s="190">
        <v>90200</v>
      </c>
      <c r="GE43" s="190">
        <v>0</v>
      </c>
      <c r="GF43" s="190">
        <f t="shared" si="29"/>
        <v>90200</v>
      </c>
      <c r="GG43" s="191"/>
      <c r="GH43" s="192">
        <v>37</v>
      </c>
      <c r="GI43" s="189" t="s">
        <v>40</v>
      </c>
      <c r="GJ43" s="190">
        <v>1</v>
      </c>
      <c r="GK43" s="190">
        <v>68100</v>
      </c>
      <c r="GL43" s="190">
        <v>0</v>
      </c>
      <c r="GM43" s="190">
        <f t="shared" si="30"/>
        <v>68100</v>
      </c>
      <c r="GN43" s="191"/>
      <c r="GO43" s="192">
        <v>37</v>
      </c>
      <c r="GP43" s="189" t="s">
        <v>40</v>
      </c>
      <c r="GQ43" s="190">
        <v>0</v>
      </c>
      <c r="GR43" s="190">
        <v>0</v>
      </c>
      <c r="GS43" s="190">
        <v>0</v>
      </c>
      <c r="GT43" s="190">
        <f t="shared" si="31"/>
        <v>0</v>
      </c>
      <c r="GU43" s="191"/>
      <c r="GV43" s="192">
        <v>37</v>
      </c>
      <c r="GW43" s="189" t="s">
        <v>40</v>
      </c>
      <c r="GX43" s="190">
        <v>0</v>
      </c>
      <c r="GY43" s="190">
        <v>0</v>
      </c>
      <c r="GZ43" s="190">
        <v>0</v>
      </c>
      <c r="HA43" s="190">
        <f t="shared" si="32"/>
        <v>0</v>
      </c>
      <c r="HB43" s="191"/>
      <c r="HC43" s="192">
        <v>37</v>
      </c>
      <c r="HD43" s="189" t="s">
        <v>40</v>
      </c>
      <c r="HE43" s="190">
        <v>1</v>
      </c>
      <c r="HF43" s="190">
        <v>139900</v>
      </c>
      <c r="HG43" s="190">
        <v>0</v>
      </c>
      <c r="HH43" s="190">
        <f t="shared" si="33"/>
        <v>139900</v>
      </c>
      <c r="HI43" s="191"/>
      <c r="HJ43" s="192">
        <v>37</v>
      </c>
      <c r="HK43" s="189" t="s">
        <v>40</v>
      </c>
      <c r="HL43" s="190">
        <v>0</v>
      </c>
      <c r="HM43" s="190">
        <v>701500</v>
      </c>
      <c r="HN43" s="190">
        <v>0</v>
      </c>
      <c r="HO43" s="190">
        <f t="shared" si="34"/>
        <v>701500</v>
      </c>
      <c r="HP43" s="191"/>
      <c r="HQ43" s="192">
        <v>37</v>
      </c>
      <c r="HR43" s="189" t="s">
        <v>40</v>
      </c>
      <c r="HS43" s="190">
        <v>0</v>
      </c>
      <c r="HT43" s="190">
        <v>0</v>
      </c>
      <c r="HU43" s="190">
        <v>0</v>
      </c>
      <c r="HV43" s="190">
        <f t="shared" si="35"/>
        <v>0</v>
      </c>
      <c r="HW43" s="191"/>
      <c r="HX43" s="192">
        <v>37</v>
      </c>
      <c r="HY43" s="189" t="s">
        <v>40</v>
      </c>
      <c r="HZ43" s="190">
        <v>1</v>
      </c>
      <c r="IA43" s="190">
        <v>10000</v>
      </c>
      <c r="IB43" s="190">
        <v>0</v>
      </c>
      <c r="IC43" s="190">
        <f t="shared" si="36"/>
        <v>10000</v>
      </c>
      <c r="ID43" s="191"/>
      <c r="IE43" s="192">
        <v>37</v>
      </c>
      <c r="IF43" s="189" t="s">
        <v>40</v>
      </c>
      <c r="IG43" s="190">
        <v>0</v>
      </c>
      <c r="IH43" s="190">
        <v>37500</v>
      </c>
      <c r="II43" s="190">
        <v>0</v>
      </c>
      <c r="IJ43" s="190">
        <f t="shared" si="37"/>
        <v>37500</v>
      </c>
      <c r="IK43" s="191"/>
      <c r="IL43" s="192">
        <v>37</v>
      </c>
      <c r="IM43" s="189" t="s">
        <v>40</v>
      </c>
      <c r="IN43" s="190">
        <v>16</v>
      </c>
      <c r="IO43" s="190">
        <v>160000</v>
      </c>
      <c r="IP43" s="190">
        <v>0</v>
      </c>
      <c r="IQ43" s="190">
        <f t="shared" si="38"/>
        <v>160000</v>
      </c>
      <c r="IR43" s="191"/>
      <c r="IS43" s="192">
        <v>37</v>
      </c>
      <c r="IT43" s="189" t="s">
        <v>40</v>
      </c>
      <c r="IU43" s="190">
        <v>1</v>
      </c>
      <c r="IV43" s="190">
        <v>32000</v>
      </c>
      <c r="IW43" s="190">
        <v>0</v>
      </c>
      <c r="IX43" s="190">
        <f t="shared" si="39"/>
        <v>32000</v>
      </c>
      <c r="IY43" s="191"/>
      <c r="IZ43" s="192">
        <v>37</v>
      </c>
      <c r="JA43" s="189" t="s">
        <v>40</v>
      </c>
      <c r="JB43" s="190">
        <v>0</v>
      </c>
      <c r="JC43" s="190">
        <v>0</v>
      </c>
      <c r="JD43" s="190">
        <v>0</v>
      </c>
      <c r="JE43" s="190">
        <f t="shared" si="40"/>
        <v>0</v>
      </c>
      <c r="JF43" s="191"/>
      <c r="JG43" s="192">
        <v>37</v>
      </c>
      <c r="JH43" s="189" t="s">
        <v>40</v>
      </c>
      <c r="JI43" s="190">
        <v>0</v>
      </c>
      <c r="JJ43" s="190">
        <v>0</v>
      </c>
      <c r="JK43" s="190">
        <v>0</v>
      </c>
      <c r="JL43" s="190">
        <f t="shared" si="41"/>
        <v>0</v>
      </c>
      <c r="JM43" s="191"/>
      <c r="JN43" s="192">
        <v>37</v>
      </c>
      <c r="JO43" s="189" t="s">
        <v>40</v>
      </c>
      <c r="JP43" s="190">
        <v>0</v>
      </c>
      <c r="JQ43" s="190">
        <v>0</v>
      </c>
      <c r="JR43" s="190">
        <v>0</v>
      </c>
      <c r="JS43" s="190">
        <f t="shared" si="42"/>
        <v>0</v>
      </c>
      <c r="JT43" s="191"/>
      <c r="JU43" s="192">
        <v>37</v>
      </c>
      <c r="JV43" s="189" t="s">
        <v>40</v>
      </c>
      <c r="JW43" s="190">
        <v>0</v>
      </c>
      <c r="JX43" s="190">
        <v>0</v>
      </c>
      <c r="JY43" s="190">
        <v>0</v>
      </c>
      <c r="JZ43" s="190">
        <f t="shared" si="43"/>
        <v>0</v>
      </c>
      <c r="KA43" s="191"/>
      <c r="KB43" s="192">
        <v>37</v>
      </c>
      <c r="KC43" s="189" t="s">
        <v>40</v>
      </c>
      <c r="KD43" s="190">
        <v>0</v>
      </c>
      <c r="KE43" s="190">
        <v>0</v>
      </c>
      <c r="KF43" s="190">
        <v>0</v>
      </c>
      <c r="KG43" s="190">
        <f t="shared" si="44"/>
        <v>0</v>
      </c>
      <c r="KH43" s="191"/>
      <c r="KI43" s="192">
        <v>37</v>
      </c>
      <c r="KJ43" s="189" t="s">
        <v>40</v>
      </c>
      <c r="KK43" s="190">
        <v>0</v>
      </c>
      <c r="KL43" s="190">
        <v>0</v>
      </c>
      <c r="KM43" s="190">
        <v>0</v>
      </c>
      <c r="KN43" s="190">
        <f t="shared" si="45"/>
        <v>0</v>
      </c>
      <c r="KO43" s="191"/>
      <c r="KP43" s="192">
        <v>37</v>
      </c>
      <c r="KQ43" s="189" t="s">
        <v>40</v>
      </c>
      <c r="KR43" s="190">
        <v>1</v>
      </c>
      <c r="KS43" s="190">
        <v>32500</v>
      </c>
      <c r="KT43" s="190">
        <v>0</v>
      </c>
      <c r="KU43" s="190">
        <f t="shared" si="46"/>
        <v>32500</v>
      </c>
      <c r="KV43" s="191"/>
      <c r="KW43" s="192">
        <v>37</v>
      </c>
      <c r="KX43" s="189" t="s">
        <v>40</v>
      </c>
      <c r="KY43" s="190">
        <v>1</v>
      </c>
      <c r="KZ43" s="190">
        <v>32500</v>
      </c>
      <c r="LA43" s="190">
        <v>0</v>
      </c>
      <c r="LB43" s="190">
        <f t="shared" si="47"/>
        <v>32500</v>
      </c>
      <c r="LC43" s="191"/>
      <c r="LD43" s="192">
        <v>37</v>
      </c>
      <c r="LE43" s="189" t="s">
        <v>40</v>
      </c>
      <c r="LF43" s="190">
        <v>2</v>
      </c>
      <c r="LG43" s="190">
        <v>270000</v>
      </c>
      <c r="LH43" s="190">
        <v>0</v>
      </c>
      <c r="LI43" s="190">
        <f t="shared" si="48"/>
        <v>270000</v>
      </c>
      <c r="LJ43" s="191"/>
      <c r="LK43" s="192">
        <v>37</v>
      </c>
      <c r="LL43" s="189" t="s">
        <v>40</v>
      </c>
      <c r="LM43" s="190">
        <v>1</v>
      </c>
      <c r="LN43" s="190">
        <v>38500</v>
      </c>
      <c r="LO43" s="190">
        <v>0</v>
      </c>
      <c r="LP43" s="190">
        <f t="shared" si="49"/>
        <v>38500</v>
      </c>
      <c r="LQ43" s="191"/>
      <c r="LR43" s="192">
        <v>37</v>
      </c>
      <c r="LS43" s="189" t="s">
        <v>40</v>
      </c>
      <c r="LT43" s="190">
        <v>2</v>
      </c>
      <c r="LU43" s="190">
        <v>20000</v>
      </c>
      <c r="LV43" s="190">
        <v>0</v>
      </c>
      <c r="LW43" s="190">
        <f t="shared" si="50"/>
        <v>20000</v>
      </c>
      <c r="LX43" s="191"/>
      <c r="LY43" s="192">
        <v>37</v>
      </c>
      <c r="LZ43" s="189" t="s">
        <v>40</v>
      </c>
      <c r="MA43" s="190">
        <v>0</v>
      </c>
      <c r="MB43" s="190">
        <v>0</v>
      </c>
      <c r="MC43" s="190">
        <v>0</v>
      </c>
      <c r="MD43" s="190">
        <f t="shared" si="51"/>
        <v>0</v>
      </c>
      <c r="ME43" s="191"/>
      <c r="MF43" s="192">
        <v>37</v>
      </c>
      <c r="MG43" s="189" t="s">
        <v>40</v>
      </c>
      <c r="MH43" s="190">
        <v>0</v>
      </c>
      <c r="MI43" s="190">
        <v>0</v>
      </c>
      <c r="MJ43" s="190">
        <v>0</v>
      </c>
      <c r="MK43" s="190">
        <f t="shared" si="52"/>
        <v>0</v>
      </c>
      <c r="ML43" s="191"/>
      <c r="MM43" s="192">
        <v>37</v>
      </c>
      <c r="MN43" s="189" t="s">
        <v>40</v>
      </c>
      <c r="MO43" s="190">
        <v>0</v>
      </c>
      <c r="MP43" s="190">
        <v>0</v>
      </c>
      <c r="MQ43" s="190">
        <v>0</v>
      </c>
      <c r="MR43" s="190">
        <f t="shared" si="53"/>
        <v>0</v>
      </c>
      <c r="MS43" s="191"/>
      <c r="MT43" s="192">
        <v>37</v>
      </c>
      <c r="MU43" s="189" t="s">
        <v>40</v>
      </c>
      <c r="MV43" s="190">
        <v>0</v>
      </c>
      <c r="MW43" s="190">
        <v>0</v>
      </c>
      <c r="MX43" s="190">
        <v>0</v>
      </c>
      <c r="MY43" s="190">
        <f t="shared" si="54"/>
        <v>0</v>
      </c>
      <c r="MZ43" s="191"/>
      <c r="NA43" s="192">
        <v>37</v>
      </c>
      <c r="NB43" s="189" t="s">
        <v>40</v>
      </c>
      <c r="NC43" s="190">
        <v>6</v>
      </c>
      <c r="ND43" s="190">
        <v>35625</v>
      </c>
      <c r="NE43" s="190">
        <v>0</v>
      </c>
      <c r="NF43" s="190">
        <f t="shared" si="55"/>
        <v>35625</v>
      </c>
      <c r="NG43" s="191"/>
      <c r="NH43" s="192">
        <v>37</v>
      </c>
      <c r="NI43" s="189" t="s">
        <v>40</v>
      </c>
      <c r="NJ43" s="190">
        <v>121</v>
      </c>
      <c r="NK43" s="190">
        <v>193639.0532544381</v>
      </c>
      <c r="NL43" s="190">
        <v>0</v>
      </c>
      <c r="NM43" s="190">
        <f t="shared" si="56"/>
        <v>193639.0532544381</v>
      </c>
      <c r="NN43" s="191"/>
      <c r="NO43" s="192">
        <v>37</v>
      </c>
      <c r="NP43" s="189" t="s">
        <v>40</v>
      </c>
      <c r="NQ43" s="190">
        <v>6</v>
      </c>
      <c r="NR43" s="190">
        <v>142600</v>
      </c>
      <c r="NS43" s="190">
        <v>0</v>
      </c>
      <c r="NT43" s="190">
        <f t="shared" si="57"/>
        <v>142600</v>
      </c>
      <c r="NU43" s="191"/>
      <c r="NV43" s="192">
        <v>37</v>
      </c>
      <c r="NW43" s="189" t="s">
        <v>40</v>
      </c>
      <c r="NX43" s="190">
        <v>0</v>
      </c>
      <c r="NY43" s="190">
        <v>0</v>
      </c>
      <c r="NZ43" s="190">
        <v>0</v>
      </c>
      <c r="OA43" s="190">
        <f t="shared" si="58"/>
        <v>0</v>
      </c>
      <c r="OB43" s="191"/>
      <c r="OC43" s="192">
        <v>37</v>
      </c>
      <c r="OD43" s="189" t="s">
        <v>40</v>
      </c>
      <c r="OE43" s="190">
        <v>2</v>
      </c>
      <c r="OF43" s="190">
        <v>22900</v>
      </c>
      <c r="OG43" s="190">
        <v>0</v>
      </c>
      <c r="OH43" s="190">
        <f t="shared" si="59"/>
        <v>22900</v>
      </c>
      <c r="OI43" s="191"/>
      <c r="OJ43" s="192">
        <v>37</v>
      </c>
      <c r="OK43" s="189" t="s">
        <v>40</v>
      </c>
      <c r="OL43" s="190">
        <v>24.666666666666668</v>
      </c>
      <c r="OM43" s="190">
        <v>225000</v>
      </c>
      <c r="ON43" s="190">
        <v>0</v>
      </c>
      <c r="OO43" s="190">
        <f t="shared" si="60"/>
        <v>225000</v>
      </c>
      <c r="OP43" s="191"/>
      <c r="OQ43" s="192">
        <v>37</v>
      </c>
      <c r="OR43" s="189" t="s">
        <v>40</v>
      </c>
      <c r="OS43" s="190">
        <v>0</v>
      </c>
      <c r="OT43" s="190">
        <v>0</v>
      </c>
      <c r="OU43" s="190">
        <v>0</v>
      </c>
      <c r="OV43" s="190">
        <f t="shared" si="61"/>
        <v>0</v>
      </c>
      <c r="OW43" s="191"/>
      <c r="OX43" s="192">
        <v>37</v>
      </c>
      <c r="OY43" s="189" t="s">
        <v>40</v>
      </c>
      <c r="OZ43" s="190">
        <v>0</v>
      </c>
      <c r="PA43" s="190">
        <v>1000000</v>
      </c>
      <c r="PB43" s="190">
        <v>0</v>
      </c>
      <c r="PC43" s="190">
        <f t="shared" si="62"/>
        <v>1000000</v>
      </c>
      <c r="PD43" s="191"/>
      <c r="PE43" s="192">
        <v>37</v>
      </c>
      <c r="PF43" s="189" t="s">
        <v>40</v>
      </c>
      <c r="PG43" s="190">
        <v>0</v>
      </c>
      <c r="PH43" s="190">
        <v>0</v>
      </c>
      <c r="PI43" s="190">
        <v>0</v>
      </c>
      <c r="PJ43" s="190">
        <f t="shared" si="63"/>
        <v>0</v>
      </c>
      <c r="PK43" s="191"/>
      <c r="PL43" s="192">
        <v>37</v>
      </c>
      <c r="PM43" s="189" t="s">
        <v>40</v>
      </c>
      <c r="PN43" s="190">
        <v>0</v>
      </c>
      <c r="PO43" s="190">
        <v>349741</v>
      </c>
      <c r="PP43" s="190">
        <v>0</v>
      </c>
      <c r="PQ43" s="190">
        <f t="shared" si="64"/>
        <v>349741</v>
      </c>
      <c r="PR43" s="191"/>
      <c r="PS43" s="192">
        <v>37</v>
      </c>
      <c r="PT43" s="189" t="s">
        <v>40</v>
      </c>
      <c r="PU43" s="190">
        <v>1</v>
      </c>
      <c r="PV43" s="190">
        <v>7200</v>
      </c>
      <c r="PW43" s="190">
        <v>0</v>
      </c>
      <c r="PX43" s="190">
        <f t="shared" si="65"/>
        <v>7200</v>
      </c>
      <c r="PY43" s="191"/>
      <c r="PZ43" s="192">
        <v>37</v>
      </c>
      <c r="QA43" s="189" t="s">
        <v>40</v>
      </c>
      <c r="QB43" s="190">
        <v>0</v>
      </c>
      <c r="QC43" s="190">
        <v>0</v>
      </c>
      <c r="QD43" s="190">
        <v>0</v>
      </c>
      <c r="QE43" s="190">
        <f t="shared" si="66"/>
        <v>0</v>
      </c>
      <c r="QF43" s="191"/>
      <c r="QG43" s="192">
        <v>37</v>
      </c>
      <c r="QH43" s="189" t="s">
        <v>40</v>
      </c>
      <c r="QI43" s="190">
        <v>1</v>
      </c>
      <c r="QJ43" s="190">
        <v>5000</v>
      </c>
      <c r="QK43" s="190">
        <v>0</v>
      </c>
      <c r="QL43" s="190">
        <f t="shared" si="67"/>
        <v>5000</v>
      </c>
      <c r="QM43" s="191"/>
      <c r="QN43" s="192">
        <v>37</v>
      </c>
      <c r="QO43" s="189" t="s">
        <v>40</v>
      </c>
      <c r="QP43" s="190">
        <v>0</v>
      </c>
      <c r="QQ43" s="190">
        <v>0</v>
      </c>
      <c r="QR43" s="190">
        <v>0</v>
      </c>
      <c r="QS43" s="190">
        <f t="shared" si="68"/>
        <v>0</v>
      </c>
      <c r="QT43" s="191"/>
      <c r="QU43" s="192">
        <v>37</v>
      </c>
      <c r="QV43" s="189" t="s">
        <v>40</v>
      </c>
      <c r="QW43" s="190">
        <v>0</v>
      </c>
      <c r="QX43" s="190">
        <v>0</v>
      </c>
      <c r="QY43" s="190">
        <v>0</v>
      </c>
      <c r="QZ43" s="190">
        <f t="shared" si="69"/>
        <v>0</v>
      </c>
      <c r="RA43" s="191"/>
      <c r="RB43" s="192">
        <v>37</v>
      </c>
      <c r="RC43" s="189" t="s">
        <v>40</v>
      </c>
      <c r="RD43" s="190">
        <v>0</v>
      </c>
      <c r="RE43" s="190">
        <v>0</v>
      </c>
      <c r="RF43" s="190">
        <v>0</v>
      </c>
      <c r="RG43" s="190">
        <f t="shared" si="70"/>
        <v>0</v>
      </c>
      <c r="RH43" s="191"/>
      <c r="RI43" s="192">
        <v>37</v>
      </c>
      <c r="RJ43" s="189" t="s">
        <v>40</v>
      </c>
      <c r="RK43" s="190">
        <v>153</v>
      </c>
      <c r="RL43" s="190">
        <f>27846-100</f>
        <v>27746</v>
      </c>
      <c r="RM43" s="190">
        <v>0</v>
      </c>
      <c r="RN43" s="190">
        <f t="shared" si="71"/>
        <v>27746</v>
      </c>
      <c r="RO43" s="191"/>
      <c r="RP43" s="192">
        <v>37</v>
      </c>
      <c r="RQ43" s="189" t="s">
        <v>40</v>
      </c>
      <c r="RR43" s="190">
        <v>2</v>
      </c>
      <c r="RS43" s="190">
        <v>9900</v>
      </c>
      <c r="RT43" s="190">
        <v>0</v>
      </c>
      <c r="RU43" s="190">
        <f t="shared" si="72"/>
        <v>9900</v>
      </c>
      <c r="RV43" s="191"/>
      <c r="RW43" s="192">
        <v>37</v>
      </c>
      <c r="RX43" s="189" t="s">
        <v>40</v>
      </c>
      <c r="RY43" s="190">
        <v>0</v>
      </c>
      <c r="RZ43" s="190">
        <v>0</v>
      </c>
      <c r="SA43" s="190">
        <v>0</v>
      </c>
      <c r="SB43" s="190">
        <f t="shared" si="73"/>
        <v>0</v>
      </c>
      <c r="SC43" s="191"/>
      <c r="SD43" s="192">
        <v>37</v>
      </c>
      <c r="SE43" s="189" t="s">
        <v>40</v>
      </c>
      <c r="SF43" s="190">
        <v>0</v>
      </c>
      <c r="SG43" s="190">
        <v>90000</v>
      </c>
      <c r="SH43" s="190">
        <v>0</v>
      </c>
      <c r="SI43" s="190">
        <f t="shared" si="74"/>
        <v>90000</v>
      </c>
      <c r="SJ43" s="191"/>
      <c r="SK43" s="192">
        <v>37</v>
      </c>
      <c r="SL43" s="189" t="s">
        <v>40</v>
      </c>
      <c r="SM43" s="190">
        <v>0</v>
      </c>
      <c r="SN43" s="190">
        <v>0</v>
      </c>
      <c r="SO43" s="190">
        <v>0</v>
      </c>
      <c r="SP43" s="190">
        <f t="shared" si="75"/>
        <v>0</v>
      </c>
      <c r="SQ43" s="191"/>
      <c r="SR43" s="192">
        <v>37</v>
      </c>
      <c r="SS43" s="189" t="s">
        <v>40</v>
      </c>
      <c r="ST43" s="190">
        <v>0</v>
      </c>
      <c r="SU43" s="190">
        <v>0</v>
      </c>
      <c r="SV43" s="190">
        <v>0</v>
      </c>
      <c r="SW43" s="190">
        <f t="shared" si="76"/>
        <v>0</v>
      </c>
      <c r="SX43" s="191"/>
      <c r="SY43" s="192">
        <v>37</v>
      </c>
      <c r="SZ43" s="189" t="s">
        <v>40</v>
      </c>
      <c r="TA43" s="190">
        <v>0</v>
      </c>
      <c r="TB43" s="190">
        <v>0</v>
      </c>
      <c r="TC43" s="190">
        <v>0</v>
      </c>
      <c r="TD43" s="190">
        <f t="shared" si="77"/>
        <v>0</v>
      </c>
      <c r="TE43" s="191"/>
      <c r="TF43" s="192">
        <v>37</v>
      </c>
      <c r="TG43" s="189" t="s">
        <v>40</v>
      </c>
      <c r="TH43" s="190">
        <v>0</v>
      </c>
      <c r="TI43" s="190">
        <v>375000</v>
      </c>
      <c r="TJ43" s="190">
        <v>0</v>
      </c>
      <c r="TK43" s="190">
        <f t="shared" si="78"/>
        <v>375000</v>
      </c>
      <c r="TL43" s="191"/>
      <c r="TM43" s="192">
        <v>37</v>
      </c>
      <c r="TN43" s="189" t="s">
        <v>40</v>
      </c>
      <c r="TO43" s="190">
        <v>4</v>
      </c>
      <c r="TP43" s="190">
        <v>0</v>
      </c>
      <c r="TQ43" s="190">
        <v>140000</v>
      </c>
      <c r="TR43" s="190">
        <f t="shared" si="79"/>
        <v>140000</v>
      </c>
      <c r="TS43" s="191"/>
      <c r="TT43" s="192">
        <v>37</v>
      </c>
      <c r="TU43" s="189" t="s">
        <v>40</v>
      </c>
      <c r="TV43" s="190">
        <v>2</v>
      </c>
      <c r="TW43" s="190">
        <v>67800</v>
      </c>
      <c r="TX43" s="190">
        <v>0</v>
      </c>
      <c r="TY43" s="190">
        <f t="shared" si="80"/>
        <v>67800</v>
      </c>
      <c r="TZ43" s="191"/>
      <c r="UA43" s="192">
        <v>37</v>
      </c>
      <c r="UB43" s="189" t="s">
        <v>40</v>
      </c>
      <c r="UC43" s="190">
        <v>18</v>
      </c>
      <c r="UD43" s="190">
        <v>63000</v>
      </c>
      <c r="UE43" s="190">
        <v>0</v>
      </c>
      <c r="UF43" s="190">
        <f t="shared" si="81"/>
        <v>63000</v>
      </c>
      <c r="UG43" s="191"/>
      <c r="UH43" s="192">
        <v>37</v>
      </c>
      <c r="UI43" s="189" t="s">
        <v>40</v>
      </c>
      <c r="UJ43" s="190">
        <v>0</v>
      </c>
      <c r="UK43" s="190">
        <v>0</v>
      </c>
      <c r="UL43" s="190">
        <v>0</v>
      </c>
      <c r="UM43" s="190">
        <f t="shared" si="82"/>
        <v>0</v>
      </c>
      <c r="UN43" s="191"/>
      <c r="UO43" s="192">
        <v>37</v>
      </c>
      <c r="UP43" s="189" t="s">
        <v>40</v>
      </c>
      <c r="UQ43" s="190">
        <v>0</v>
      </c>
      <c r="UR43" s="190">
        <v>0</v>
      </c>
      <c r="US43" s="190">
        <v>0</v>
      </c>
      <c r="UT43" s="190">
        <f t="shared" si="83"/>
        <v>0</v>
      </c>
      <c r="UU43" s="191"/>
      <c r="UV43" s="192">
        <v>37</v>
      </c>
      <c r="UW43" s="189" t="s">
        <v>40</v>
      </c>
      <c r="UX43" s="190">
        <v>0</v>
      </c>
      <c r="UY43" s="190">
        <v>100000</v>
      </c>
      <c r="UZ43" s="190">
        <v>0</v>
      </c>
      <c r="VA43" s="190">
        <f t="shared" si="84"/>
        <v>100000</v>
      </c>
      <c r="VB43" s="191"/>
      <c r="VC43" s="192">
        <v>37</v>
      </c>
      <c r="VD43" s="189" t="s">
        <v>40</v>
      </c>
      <c r="VE43" s="190">
        <v>1</v>
      </c>
      <c r="VF43" s="190">
        <v>40000</v>
      </c>
      <c r="VG43" s="190">
        <v>0</v>
      </c>
      <c r="VH43" s="190">
        <f t="shared" si="85"/>
        <v>40000</v>
      </c>
      <c r="VI43" s="191"/>
      <c r="VJ43" s="192">
        <v>37</v>
      </c>
      <c r="VK43" s="189" t="s">
        <v>40</v>
      </c>
      <c r="VL43" s="190">
        <v>1</v>
      </c>
      <c r="VM43" s="190">
        <v>55000</v>
      </c>
      <c r="VN43" s="190">
        <v>0</v>
      </c>
      <c r="VO43" s="190">
        <f t="shared" si="86"/>
        <v>55000</v>
      </c>
      <c r="VP43" s="191"/>
      <c r="VQ43" s="192">
        <v>37</v>
      </c>
      <c r="VR43" s="189" t="s">
        <v>40</v>
      </c>
      <c r="VS43" s="190">
        <v>0</v>
      </c>
      <c r="VT43" s="190">
        <v>0</v>
      </c>
      <c r="VU43" s="190">
        <v>0</v>
      </c>
      <c r="VV43" s="190">
        <f t="shared" si="87"/>
        <v>0</v>
      </c>
      <c r="VW43" s="191"/>
      <c r="VX43" s="192">
        <v>37</v>
      </c>
      <c r="VY43" s="189" t="s">
        <v>40</v>
      </c>
      <c r="VZ43" s="190">
        <v>0</v>
      </c>
      <c r="WA43" s="190">
        <v>0</v>
      </c>
      <c r="WB43" s="190">
        <v>0</v>
      </c>
      <c r="WC43" s="190">
        <f t="shared" si="88"/>
        <v>0</v>
      </c>
      <c r="WD43" s="191"/>
      <c r="WE43" s="192">
        <v>37</v>
      </c>
      <c r="WF43" s="189" t="s">
        <v>40</v>
      </c>
      <c r="WG43" s="190">
        <v>0</v>
      </c>
      <c r="WH43" s="190">
        <v>0</v>
      </c>
      <c r="WI43" s="190">
        <v>0</v>
      </c>
      <c r="WJ43" s="190">
        <f t="shared" si="89"/>
        <v>0</v>
      </c>
      <c r="WK43" s="191"/>
      <c r="WL43" s="192">
        <v>37</v>
      </c>
      <c r="WM43" s="189" t="s">
        <v>40</v>
      </c>
      <c r="WN43" s="190">
        <v>1</v>
      </c>
      <c r="WO43" s="190">
        <v>50000</v>
      </c>
      <c r="WP43" s="190">
        <v>0</v>
      </c>
      <c r="WQ43" s="190">
        <f t="shared" si="90"/>
        <v>50000</v>
      </c>
      <c r="WR43" s="191"/>
      <c r="WS43" s="192">
        <v>37</v>
      </c>
      <c r="WT43" s="189" t="s">
        <v>40</v>
      </c>
      <c r="WU43" s="190">
        <v>10</v>
      </c>
      <c r="WV43" s="190">
        <v>200000</v>
      </c>
      <c r="WW43" s="190">
        <v>0</v>
      </c>
      <c r="WX43" s="190">
        <f t="shared" si="91"/>
        <v>200000</v>
      </c>
      <c r="WY43" s="191"/>
      <c r="WZ43" s="192">
        <v>37</v>
      </c>
      <c r="XA43" s="189" t="s">
        <v>40</v>
      </c>
      <c r="XB43" s="190">
        <v>0</v>
      </c>
      <c r="XC43" s="190">
        <v>0</v>
      </c>
      <c r="XD43" s="190">
        <v>0</v>
      </c>
      <c r="XE43" s="190">
        <f t="shared" si="92"/>
        <v>0</v>
      </c>
      <c r="XF43" s="191"/>
      <c r="XG43" s="192">
        <v>37</v>
      </c>
      <c r="XH43" s="189" t="s">
        <v>40</v>
      </c>
      <c r="XI43" s="190">
        <v>0</v>
      </c>
      <c r="XJ43" s="190">
        <v>0</v>
      </c>
      <c r="XK43" s="190">
        <v>0</v>
      </c>
      <c r="XL43" s="190">
        <f t="shared" si="93"/>
        <v>0</v>
      </c>
      <c r="XM43" s="191"/>
      <c r="XN43" s="192">
        <v>37</v>
      </c>
      <c r="XO43" s="189" t="s">
        <v>40</v>
      </c>
      <c r="XP43" s="190">
        <v>1</v>
      </c>
      <c r="XQ43" s="190">
        <v>25000</v>
      </c>
      <c r="XR43" s="190">
        <v>0</v>
      </c>
      <c r="XS43" s="190">
        <f t="shared" si="94"/>
        <v>25000</v>
      </c>
      <c r="XT43" s="191"/>
      <c r="XU43" s="192">
        <v>37</v>
      </c>
      <c r="XV43" s="189" t="s">
        <v>40</v>
      </c>
      <c r="XW43" s="190">
        <v>0</v>
      </c>
      <c r="XX43" s="190">
        <v>0</v>
      </c>
      <c r="XY43" s="190">
        <v>0</v>
      </c>
      <c r="XZ43" s="190">
        <f t="shared" si="95"/>
        <v>0</v>
      </c>
      <c r="YA43" s="191"/>
      <c r="YB43" s="192">
        <v>37</v>
      </c>
      <c r="YC43" s="189" t="s">
        <v>40</v>
      </c>
      <c r="YD43" s="190">
        <v>0</v>
      </c>
      <c r="YE43" s="190">
        <v>0</v>
      </c>
      <c r="YF43" s="190">
        <v>0</v>
      </c>
      <c r="YG43" s="190">
        <f t="shared" si="96"/>
        <v>0</v>
      </c>
      <c r="YH43" s="191"/>
      <c r="YI43" s="192">
        <v>37</v>
      </c>
      <c r="YJ43" s="189" t="s">
        <v>40</v>
      </c>
      <c r="YK43" s="190">
        <v>6597</v>
      </c>
      <c r="YL43" s="190">
        <v>329850</v>
      </c>
      <c r="YM43" s="190">
        <v>0</v>
      </c>
      <c r="YN43" s="190">
        <f t="shared" si="97"/>
        <v>329850</v>
      </c>
      <c r="YO43" s="191"/>
      <c r="YP43" s="192">
        <v>37</v>
      </c>
      <c r="YQ43" s="189" t="s">
        <v>40</v>
      </c>
      <c r="YR43" s="190">
        <v>0</v>
      </c>
      <c r="YS43" s="190">
        <v>0</v>
      </c>
      <c r="YT43" s="190">
        <v>0</v>
      </c>
      <c r="YU43" s="190">
        <f t="shared" si="98"/>
        <v>0</v>
      </c>
      <c r="YV43" s="191"/>
      <c r="YW43" s="192">
        <v>37</v>
      </c>
      <c r="YX43" s="189" t="s">
        <v>40</v>
      </c>
      <c r="YY43" s="190">
        <v>0</v>
      </c>
      <c r="YZ43" s="190">
        <v>0</v>
      </c>
      <c r="ZA43" s="190">
        <v>0</v>
      </c>
      <c r="ZB43" s="190">
        <f t="shared" si="99"/>
        <v>0</v>
      </c>
      <c r="ZC43" s="191"/>
      <c r="ZD43" s="192">
        <v>37</v>
      </c>
      <c r="ZE43" s="189" t="s">
        <v>40</v>
      </c>
      <c r="ZF43" s="190">
        <v>1</v>
      </c>
      <c r="ZG43" s="190">
        <v>40000</v>
      </c>
      <c r="ZH43" s="190">
        <v>0</v>
      </c>
      <c r="ZI43" s="190">
        <f t="shared" si="100"/>
        <v>40000</v>
      </c>
      <c r="ZJ43" s="191"/>
      <c r="ZK43" s="192">
        <v>37</v>
      </c>
      <c r="ZL43" s="189" t="s">
        <v>40</v>
      </c>
      <c r="ZM43" s="190">
        <v>0</v>
      </c>
      <c r="ZN43" s="190">
        <v>0</v>
      </c>
      <c r="ZO43" s="190">
        <v>0</v>
      </c>
      <c r="ZP43" s="190">
        <f t="shared" si="101"/>
        <v>0</v>
      </c>
      <c r="ZQ43" s="191"/>
      <c r="ZR43" s="192">
        <v>37</v>
      </c>
      <c r="ZS43" s="189" t="s">
        <v>40</v>
      </c>
      <c r="ZT43" s="190">
        <v>2</v>
      </c>
      <c r="ZU43" s="190">
        <v>37000</v>
      </c>
      <c r="ZV43" s="190">
        <v>0</v>
      </c>
      <c r="ZW43" s="190">
        <f t="shared" si="102"/>
        <v>37000</v>
      </c>
      <c r="ZX43" s="191"/>
      <c r="ZY43" s="192">
        <v>37</v>
      </c>
      <c r="ZZ43" s="189" t="s">
        <v>40</v>
      </c>
      <c r="AAA43" s="190">
        <v>16</v>
      </c>
      <c r="AAB43" s="190">
        <v>162520</v>
      </c>
      <c r="AAC43" s="190">
        <v>0</v>
      </c>
      <c r="AAD43" s="190">
        <f t="shared" si="103"/>
        <v>162520</v>
      </c>
      <c r="AAE43" s="191"/>
      <c r="AAF43" s="192">
        <v>37</v>
      </c>
      <c r="AAG43" s="189" t="s">
        <v>40</v>
      </c>
      <c r="AAH43" s="190">
        <v>100</v>
      </c>
      <c r="AAI43" s="190">
        <v>8700000</v>
      </c>
      <c r="AAJ43" s="190">
        <v>2557500</v>
      </c>
      <c r="AAK43" s="190">
        <f t="shared" si="104"/>
        <v>11257500</v>
      </c>
      <c r="AAL43" s="191"/>
      <c r="AAM43" s="192">
        <v>37</v>
      </c>
      <c r="AAN43" s="189" t="s">
        <v>40</v>
      </c>
      <c r="AAO43" s="190">
        <v>14</v>
      </c>
      <c r="AAP43" s="190">
        <v>252000</v>
      </c>
      <c r="AAQ43" s="190">
        <v>0</v>
      </c>
      <c r="AAR43" s="190">
        <f t="shared" si="105"/>
        <v>252000</v>
      </c>
      <c r="AAS43" s="191"/>
      <c r="AAT43" s="192">
        <v>37</v>
      </c>
      <c r="AAU43" s="189" t="s">
        <v>40</v>
      </c>
      <c r="AAV43" s="190">
        <v>0</v>
      </c>
      <c r="AAW43" s="190">
        <v>0</v>
      </c>
      <c r="AAX43" s="190">
        <v>0</v>
      </c>
      <c r="AAY43" s="190">
        <f t="shared" si="106"/>
        <v>0</v>
      </c>
      <c r="AAZ43" s="191"/>
      <c r="ABA43" s="192">
        <v>37</v>
      </c>
      <c r="ABB43" s="189" t="s">
        <v>40</v>
      </c>
      <c r="ABC43" s="190">
        <v>0</v>
      </c>
      <c r="ABD43" s="190">
        <v>0</v>
      </c>
      <c r="ABE43" s="190">
        <v>0</v>
      </c>
      <c r="ABF43" s="190">
        <f t="shared" si="107"/>
        <v>0</v>
      </c>
      <c r="ABG43" s="191"/>
      <c r="ABH43" s="192">
        <v>37</v>
      </c>
      <c r="ABI43" s="189" t="s">
        <v>40</v>
      </c>
      <c r="ABJ43" s="190">
        <v>0</v>
      </c>
      <c r="ABK43" s="190">
        <v>0</v>
      </c>
      <c r="ABL43" s="190">
        <v>0</v>
      </c>
      <c r="ABM43" s="190">
        <f t="shared" si="108"/>
        <v>0</v>
      </c>
      <c r="ABN43" s="191"/>
      <c r="ABO43" s="192">
        <v>37</v>
      </c>
      <c r="ABP43" s="189" t="s">
        <v>40</v>
      </c>
      <c r="ABQ43" s="190">
        <v>0</v>
      </c>
      <c r="ABR43" s="190">
        <v>0</v>
      </c>
      <c r="ABS43" s="190">
        <v>0</v>
      </c>
      <c r="ABT43" s="190">
        <f t="shared" si="109"/>
        <v>0</v>
      </c>
      <c r="ABU43" s="191"/>
      <c r="ABV43" s="192">
        <v>37</v>
      </c>
      <c r="ABW43" s="189" t="s">
        <v>40</v>
      </c>
      <c r="ABX43" s="190">
        <v>0</v>
      </c>
      <c r="ABY43" s="190">
        <f t="shared" si="0"/>
        <v>18294757.05325444</v>
      </c>
      <c r="ABZ43" s="190">
        <f t="shared" si="1"/>
        <v>2697500</v>
      </c>
      <c r="ACA43" s="190">
        <f t="shared" si="2"/>
        <v>20992257.05325444</v>
      </c>
      <c r="ACB43" s="9"/>
    </row>
    <row r="44" spans="1:756" ht="15.75" hidden="1">
      <c r="A44" s="192">
        <v>38</v>
      </c>
      <c r="B44" s="189" t="s">
        <v>41</v>
      </c>
      <c r="C44" s="190">
        <v>0</v>
      </c>
      <c r="D44" s="190">
        <v>0</v>
      </c>
      <c r="E44" s="190">
        <v>0</v>
      </c>
      <c r="F44" s="190">
        <f t="shared" si="3"/>
        <v>0</v>
      </c>
      <c r="G44" s="191"/>
      <c r="H44" s="192">
        <v>38</v>
      </c>
      <c r="I44" s="189" t="s">
        <v>41</v>
      </c>
      <c r="J44" s="190">
        <v>1</v>
      </c>
      <c r="K44" s="190">
        <v>739104</v>
      </c>
      <c r="L44" s="190">
        <v>0</v>
      </c>
      <c r="M44" s="190">
        <f t="shared" si="4"/>
        <v>739104</v>
      </c>
      <c r="N44" s="191"/>
      <c r="O44" s="192">
        <v>38</v>
      </c>
      <c r="P44" s="189" t="s">
        <v>41</v>
      </c>
      <c r="Q44" s="190">
        <v>6</v>
      </c>
      <c r="R44" s="190">
        <v>1027848</v>
      </c>
      <c r="S44" s="190">
        <v>0</v>
      </c>
      <c r="T44" s="190">
        <f t="shared" si="5"/>
        <v>1027848</v>
      </c>
      <c r="U44" s="191"/>
      <c r="V44" s="192">
        <v>38</v>
      </c>
      <c r="W44" s="189" t="s">
        <v>41</v>
      </c>
      <c r="X44" s="190">
        <v>1</v>
      </c>
      <c r="Y44" s="190">
        <v>14100</v>
      </c>
      <c r="Z44" s="190">
        <v>0</v>
      </c>
      <c r="AA44" s="190">
        <f t="shared" si="6"/>
        <v>14100</v>
      </c>
      <c r="AB44" s="191"/>
      <c r="AC44" s="192">
        <v>38</v>
      </c>
      <c r="AD44" s="189" t="s">
        <v>41</v>
      </c>
      <c r="AE44" s="190">
        <v>0</v>
      </c>
      <c r="AF44" s="190">
        <v>0</v>
      </c>
      <c r="AG44" s="190">
        <v>0</v>
      </c>
      <c r="AH44" s="190">
        <f t="shared" si="7"/>
        <v>0</v>
      </c>
      <c r="AI44" s="191"/>
      <c r="AJ44" s="192">
        <v>38</v>
      </c>
      <c r="AK44" s="189" t="s">
        <v>41</v>
      </c>
      <c r="AL44" s="190"/>
      <c r="AM44" s="190">
        <v>0</v>
      </c>
      <c r="AN44" s="190">
        <v>0</v>
      </c>
      <c r="AO44" s="190">
        <f t="shared" si="8"/>
        <v>0</v>
      </c>
      <c r="AP44" s="191"/>
      <c r="AQ44" s="192">
        <v>38</v>
      </c>
      <c r="AR44" s="189" t="s">
        <v>41</v>
      </c>
      <c r="AS44" s="190">
        <v>0</v>
      </c>
      <c r="AT44" s="190">
        <v>0</v>
      </c>
      <c r="AU44" s="190">
        <v>0</v>
      </c>
      <c r="AV44" s="190">
        <f t="shared" si="9"/>
        <v>0</v>
      </c>
      <c r="AW44" s="191"/>
      <c r="AX44" s="192">
        <v>38</v>
      </c>
      <c r="AY44" s="189" t="s">
        <v>41</v>
      </c>
      <c r="AZ44" s="190">
        <v>5</v>
      </c>
      <c r="BA44" s="190">
        <v>994500</v>
      </c>
      <c r="BB44" s="190">
        <v>0</v>
      </c>
      <c r="BC44" s="190">
        <f t="shared" si="10"/>
        <v>994500</v>
      </c>
      <c r="BD44" s="191"/>
      <c r="BE44" s="192">
        <v>38</v>
      </c>
      <c r="BF44" s="189" t="s">
        <v>41</v>
      </c>
      <c r="BG44" s="190">
        <v>0</v>
      </c>
      <c r="BH44" s="190">
        <v>0</v>
      </c>
      <c r="BI44" s="190">
        <v>0</v>
      </c>
      <c r="BJ44" s="190">
        <f t="shared" si="11"/>
        <v>0</v>
      </c>
      <c r="BK44" s="191"/>
      <c r="BL44" s="192">
        <v>38</v>
      </c>
      <c r="BM44" s="189" t="s">
        <v>41</v>
      </c>
      <c r="BN44" s="190">
        <v>0</v>
      </c>
      <c r="BO44" s="190">
        <v>0</v>
      </c>
      <c r="BP44" s="190">
        <v>0</v>
      </c>
      <c r="BQ44" s="190">
        <f t="shared" si="12"/>
        <v>0</v>
      </c>
      <c r="BR44" s="191"/>
      <c r="BS44" s="192">
        <v>38</v>
      </c>
      <c r="BT44" s="189" t="s">
        <v>41</v>
      </c>
      <c r="BU44" s="190">
        <v>0</v>
      </c>
      <c r="BV44" s="190">
        <v>0</v>
      </c>
      <c r="BW44" s="190">
        <v>0</v>
      </c>
      <c r="BX44" s="190">
        <f t="shared" si="13"/>
        <v>0</v>
      </c>
      <c r="BY44" s="191"/>
      <c r="BZ44" s="192">
        <v>38</v>
      </c>
      <c r="CA44" s="189" t="s">
        <v>41</v>
      </c>
      <c r="CB44" s="190">
        <v>0</v>
      </c>
      <c r="CC44" s="190">
        <v>0</v>
      </c>
      <c r="CD44" s="190">
        <v>0</v>
      </c>
      <c r="CE44" s="190">
        <f t="shared" si="14"/>
        <v>0</v>
      </c>
      <c r="CF44" s="191"/>
      <c r="CG44" s="192">
        <v>38</v>
      </c>
      <c r="CH44" s="189" t="s">
        <v>41</v>
      </c>
      <c r="CI44" s="190">
        <v>0</v>
      </c>
      <c r="CJ44" s="190">
        <v>0</v>
      </c>
      <c r="CK44" s="190">
        <v>0</v>
      </c>
      <c r="CL44" s="190">
        <f t="shared" si="15"/>
        <v>0</v>
      </c>
      <c r="CM44" s="191"/>
      <c r="CN44" s="192">
        <v>38</v>
      </c>
      <c r="CO44" s="189" t="s">
        <v>41</v>
      </c>
      <c r="CP44" s="190">
        <v>0</v>
      </c>
      <c r="CQ44" s="190">
        <v>0</v>
      </c>
      <c r="CR44" s="190">
        <v>0</v>
      </c>
      <c r="CS44" s="190">
        <f t="shared" si="16"/>
        <v>0</v>
      </c>
      <c r="CT44" s="191"/>
      <c r="CU44" s="192">
        <v>38</v>
      </c>
      <c r="CV44" s="189" t="s">
        <v>41</v>
      </c>
      <c r="CW44" s="190">
        <v>0</v>
      </c>
      <c r="CX44" s="190">
        <v>0</v>
      </c>
      <c r="CY44" s="190">
        <v>0</v>
      </c>
      <c r="CZ44" s="190">
        <f t="shared" si="17"/>
        <v>0</v>
      </c>
      <c r="DA44" s="191"/>
      <c r="DB44" s="192">
        <v>38</v>
      </c>
      <c r="DC44" s="189" t="s">
        <v>41</v>
      </c>
      <c r="DD44" s="190">
        <v>10</v>
      </c>
      <c r="DE44" s="190">
        <v>736500</v>
      </c>
      <c r="DF44" s="190">
        <v>0</v>
      </c>
      <c r="DG44" s="190">
        <f t="shared" si="18"/>
        <v>736500</v>
      </c>
      <c r="DH44" s="191"/>
      <c r="DI44" s="192">
        <v>38</v>
      </c>
      <c r="DJ44" s="189" t="s">
        <v>41</v>
      </c>
      <c r="DK44" s="190">
        <v>0</v>
      </c>
      <c r="DL44" s="190">
        <v>0</v>
      </c>
      <c r="DM44" s="190">
        <v>0</v>
      </c>
      <c r="DN44" s="190">
        <f t="shared" si="19"/>
        <v>0</v>
      </c>
      <c r="DO44" s="191"/>
      <c r="DP44" s="192">
        <v>38</v>
      </c>
      <c r="DQ44" s="189" t="s">
        <v>41</v>
      </c>
      <c r="DR44" s="190">
        <v>1</v>
      </c>
      <c r="DS44" s="190">
        <v>23600</v>
      </c>
      <c r="DT44" s="190">
        <v>0</v>
      </c>
      <c r="DU44" s="190">
        <f t="shared" si="20"/>
        <v>23600</v>
      </c>
      <c r="DV44" s="191"/>
      <c r="DW44" s="192">
        <v>38</v>
      </c>
      <c r="DX44" s="189" t="s">
        <v>41</v>
      </c>
      <c r="DY44" s="190">
        <v>0</v>
      </c>
      <c r="DZ44" s="190">
        <v>0</v>
      </c>
      <c r="EA44" s="190">
        <v>0</v>
      </c>
      <c r="EB44" s="190">
        <f t="shared" si="21"/>
        <v>0</v>
      </c>
      <c r="EC44" s="191"/>
      <c r="ED44" s="192">
        <v>38</v>
      </c>
      <c r="EE44" s="189" t="s">
        <v>41</v>
      </c>
      <c r="EF44" s="190">
        <v>3798</v>
      </c>
      <c r="EG44" s="190">
        <v>131200</v>
      </c>
      <c r="EH44" s="190">
        <v>0</v>
      </c>
      <c r="EI44" s="190">
        <f t="shared" si="22"/>
        <v>131200</v>
      </c>
      <c r="EJ44" s="191"/>
      <c r="EK44" s="192">
        <v>38</v>
      </c>
      <c r="EL44" s="189" t="s">
        <v>41</v>
      </c>
      <c r="EM44" s="190">
        <v>19</v>
      </c>
      <c r="EN44" s="190">
        <v>103000</v>
      </c>
      <c r="EO44" s="190">
        <v>0</v>
      </c>
      <c r="EP44" s="190">
        <f t="shared" si="23"/>
        <v>103000</v>
      </c>
      <c r="EQ44" s="191"/>
      <c r="ER44" s="192">
        <v>38</v>
      </c>
      <c r="ES44" s="189" t="s">
        <v>41</v>
      </c>
      <c r="ET44" s="190">
        <v>20</v>
      </c>
      <c r="EU44" s="190">
        <v>94000</v>
      </c>
      <c r="EV44" s="190">
        <v>0</v>
      </c>
      <c r="EW44" s="190">
        <f t="shared" si="24"/>
        <v>94000</v>
      </c>
      <c r="EX44" s="191"/>
      <c r="EY44" s="192">
        <v>38</v>
      </c>
      <c r="EZ44" s="189" t="s">
        <v>41</v>
      </c>
      <c r="FA44" s="190">
        <v>0</v>
      </c>
      <c r="FB44" s="190">
        <v>0</v>
      </c>
      <c r="FC44" s="190">
        <v>0</v>
      </c>
      <c r="FD44" s="190">
        <f t="shared" si="25"/>
        <v>0</v>
      </c>
      <c r="FE44" s="191"/>
      <c r="FF44" s="192">
        <v>38</v>
      </c>
      <c r="FG44" s="189" t="s">
        <v>41</v>
      </c>
      <c r="FH44" s="190">
        <v>0</v>
      </c>
      <c r="FI44" s="190">
        <v>0</v>
      </c>
      <c r="FJ44" s="190">
        <v>0</v>
      </c>
      <c r="FK44" s="190">
        <f t="shared" si="26"/>
        <v>0</v>
      </c>
      <c r="FL44" s="191"/>
      <c r="FM44" s="192">
        <v>38</v>
      </c>
      <c r="FN44" s="189" t="s">
        <v>41</v>
      </c>
      <c r="FO44" s="190">
        <v>0</v>
      </c>
      <c r="FP44" s="190">
        <v>0</v>
      </c>
      <c r="FQ44" s="190">
        <v>0</v>
      </c>
      <c r="FR44" s="190">
        <f t="shared" si="27"/>
        <v>0</v>
      </c>
      <c r="FS44" s="191"/>
      <c r="FT44" s="192">
        <v>38</v>
      </c>
      <c r="FU44" s="189" t="s">
        <v>41</v>
      </c>
      <c r="FV44" s="190">
        <v>0</v>
      </c>
      <c r="FW44" s="190">
        <v>0</v>
      </c>
      <c r="FX44" s="190">
        <v>0</v>
      </c>
      <c r="FY44" s="190">
        <f t="shared" si="28"/>
        <v>0</v>
      </c>
      <c r="FZ44" s="191"/>
      <c r="GA44" s="192">
        <v>38</v>
      </c>
      <c r="GB44" s="189" t="s">
        <v>41</v>
      </c>
      <c r="GC44" s="190">
        <v>1</v>
      </c>
      <c r="GD44" s="190">
        <v>90200</v>
      </c>
      <c r="GE44" s="190">
        <v>0</v>
      </c>
      <c r="GF44" s="190">
        <f t="shared" si="29"/>
        <v>90200</v>
      </c>
      <c r="GG44" s="191"/>
      <c r="GH44" s="192">
        <v>38</v>
      </c>
      <c r="GI44" s="189" t="s">
        <v>41</v>
      </c>
      <c r="GJ44" s="190">
        <v>1</v>
      </c>
      <c r="GK44" s="190">
        <v>68100</v>
      </c>
      <c r="GL44" s="190">
        <v>0</v>
      </c>
      <c r="GM44" s="190">
        <f t="shared" si="30"/>
        <v>68100</v>
      </c>
      <c r="GN44" s="191"/>
      <c r="GO44" s="192">
        <v>38</v>
      </c>
      <c r="GP44" s="189" t="s">
        <v>41</v>
      </c>
      <c r="GQ44" s="190">
        <v>0</v>
      </c>
      <c r="GR44" s="190">
        <v>0</v>
      </c>
      <c r="GS44" s="190">
        <v>0</v>
      </c>
      <c r="GT44" s="190">
        <f t="shared" si="31"/>
        <v>0</v>
      </c>
      <c r="GU44" s="191"/>
      <c r="GV44" s="192">
        <v>38</v>
      </c>
      <c r="GW44" s="189" t="s">
        <v>41</v>
      </c>
      <c r="GX44" s="190">
        <v>0</v>
      </c>
      <c r="GY44" s="190">
        <v>0</v>
      </c>
      <c r="GZ44" s="190">
        <v>0</v>
      </c>
      <c r="HA44" s="190">
        <f t="shared" si="32"/>
        <v>0</v>
      </c>
      <c r="HB44" s="191"/>
      <c r="HC44" s="192">
        <v>38</v>
      </c>
      <c r="HD44" s="189" t="s">
        <v>41</v>
      </c>
      <c r="HE44" s="190">
        <v>1</v>
      </c>
      <c r="HF44" s="190">
        <v>139900</v>
      </c>
      <c r="HG44" s="190">
        <v>0</v>
      </c>
      <c r="HH44" s="190">
        <f t="shared" si="33"/>
        <v>139900</v>
      </c>
      <c r="HI44" s="191"/>
      <c r="HJ44" s="192">
        <v>38</v>
      </c>
      <c r="HK44" s="189" t="s">
        <v>41</v>
      </c>
      <c r="HL44" s="190">
        <v>0</v>
      </c>
      <c r="HM44" s="190">
        <v>392250</v>
      </c>
      <c r="HN44" s="190">
        <v>0</v>
      </c>
      <c r="HO44" s="190">
        <f t="shared" si="34"/>
        <v>392250</v>
      </c>
      <c r="HP44" s="191"/>
      <c r="HQ44" s="192">
        <v>38</v>
      </c>
      <c r="HR44" s="189" t="s">
        <v>41</v>
      </c>
      <c r="HS44" s="190">
        <v>0</v>
      </c>
      <c r="HT44" s="190">
        <v>0</v>
      </c>
      <c r="HU44" s="190">
        <v>0</v>
      </c>
      <c r="HV44" s="190">
        <f t="shared" si="35"/>
        <v>0</v>
      </c>
      <c r="HW44" s="191"/>
      <c r="HX44" s="192">
        <v>38</v>
      </c>
      <c r="HY44" s="189" t="s">
        <v>41</v>
      </c>
      <c r="HZ44" s="190">
        <v>1</v>
      </c>
      <c r="IA44" s="190">
        <v>10000</v>
      </c>
      <c r="IB44" s="190">
        <v>0</v>
      </c>
      <c r="IC44" s="190">
        <f t="shared" si="36"/>
        <v>10000</v>
      </c>
      <c r="ID44" s="191"/>
      <c r="IE44" s="192">
        <v>38</v>
      </c>
      <c r="IF44" s="189" t="s">
        <v>41</v>
      </c>
      <c r="IG44" s="190">
        <v>0</v>
      </c>
      <c r="IH44" s="190">
        <v>37500</v>
      </c>
      <c r="II44" s="190">
        <v>0</v>
      </c>
      <c r="IJ44" s="190">
        <f t="shared" si="37"/>
        <v>37500</v>
      </c>
      <c r="IK44" s="191"/>
      <c r="IL44" s="192">
        <v>38</v>
      </c>
      <c r="IM44" s="189" t="s">
        <v>41</v>
      </c>
      <c r="IN44" s="190">
        <v>18</v>
      </c>
      <c r="IO44" s="190">
        <v>180000</v>
      </c>
      <c r="IP44" s="190">
        <v>0</v>
      </c>
      <c r="IQ44" s="190">
        <f t="shared" si="38"/>
        <v>180000</v>
      </c>
      <c r="IR44" s="191"/>
      <c r="IS44" s="192">
        <v>38</v>
      </c>
      <c r="IT44" s="189" t="s">
        <v>41</v>
      </c>
      <c r="IU44" s="190">
        <v>1</v>
      </c>
      <c r="IV44" s="190">
        <v>36000</v>
      </c>
      <c r="IW44" s="190">
        <v>0</v>
      </c>
      <c r="IX44" s="190">
        <f t="shared" si="39"/>
        <v>36000</v>
      </c>
      <c r="IY44" s="191"/>
      <c r="IZ44" s="192">
        <v>38</v>
      </c>
      <c r="JA44" s="189" t="s">
        <v>41</v>
      </c>
      <c r="JB44" s="190">
        <v>0</v>
      </c>
      <c r="JC44" s="190">
        <v>0</v>
      </c>
      <c r="JD44" s="190">
        <v>0</v>
      </c>
      <c r="JE44" s="190">
        <f t="shared" si="40"/>
        <v>0</v>
      </c>
      <c r="JF44" s="191"/>
      <c r="JG44" s="192">
        <v>38</v>
      </c>
      <c r="JH44" s="189" t="s">
        <v>41</v>
      </c>
      <c r="JI44" s="190">
        <v>0</v>
      </c>
      <c r="JJ44" s="190">
        <v>0</v>
      </c>
      <c r="JK44" s="190">
        <v>0</v>
      </c>
      <c r="JL44" s="190">
        <f t="shared" si="41"/>
        <v>0</v>
      </c>
      <c r="JM44" s="191"/>
      <c r="JN44" s="192">
        <v>38</v>
      </c>
      <c r="JO44" s="189" t="s">
        <v>41</v>
      </c>
      <c r="JP44" s="190">
        <v>0</v>
      </c>
      <c r="JQ44" s="190">
        <v>0</v>
      </c>
      <c r="JR44" s="190">
        <v>0</v>
      </c>
      <c r="JS44" s="190">
        <f t="shared" si="42"/>
        <v>0</v>
      </c>
      <c r="JT44" s="191"/>
      <c r="JU44" s="192">
        <v>38</v>
      </c>
      <c r="JV44" s="189" t="s">
        <v>41</v>
      </c>
      <c r="JW44" s="190">
        <v>0</v>
      </c>
      <c r="JX44" s="190">
        <v>0</v>
      </c>
      <c r="JY44" s="190">
        <v>0</v>
      </c>
      <c r="JZ44" s="190">
        <f t="shared" si="43"/>
        <v>0</v>
      </c>
      <c r="KA44" s="191"/>
      <c r="KB44" s="192">
        <v>38</v>
      </c>
      <c r="KC44" s="189" t="s">
        <v>41</v>
      </c>
      <c r="KD44" s="190">
        <v>0</v>
      </c>
      <c r="KE44" s="190">
        <v>0</v>
      </c>
      <c r="KF44" s="190">
        <v>0</v>
      </c>
      <c r="KG44" s="190">
        <f t="shared" si="44"/>
        <v>0</v>
      </c>
      <c r="KH44" s="191"/>
      <c r="KI44" s="192">
        <v>38</v>
      </c>
      <c r="KJ44" s="189" t="s">
        <v>41</v>
      </c>
      <c r="KK44" s="190">
        <v>0</v>
      </c>
      <c r="KL44" s="190">
        <v>0</v>
      </c>
      <c r="KM44" s="190">
        <v>0</v>
      </c>
      <c r="KN44" s="190">
        <f t="shared" si="45"/>
        <v>0</v>
      </c>
      <c r="KO44" s="191"/>
      <c r="KP44" s="192">
        <v>38</v>
      </c>
      <c r="KQ44" s="189" t="s">
        <v>41</v>
      </c>
      <c r="KR44" s="190">
        <v>1</v>
      </c>
      <c r="KS44" s="190">
        <v>32500</v>
      </c>
      <c r="KT44" s="190">
        <v>0</v>
      </c>
      <c r="KU44" s="190">
        <f t="shared" si="46"/>
        <v>32500</v>
      </c>
      <c r="KV44" s="191"/>
      <c r="KW44" s="192">
        <v>38</v>
      </c>
      <c r="KX44" s="189" t="s">
        <v>41</v>
      </c>
      <c r="KY44" s="190">
        <v>1</v>
      </c>
      <c r="KZ44" s="190">
        <v>32500</v>
      </c>
      <c r="LA44" s="190">
        <v>0</v>
      </c>
      <c r="LB44" s="190">
        <f t="shared" si="47"/>
        <v>32500</v>
      </c>
      <c r="LC44" s="191"/>
      <c r="LD44" s="192">
        <v>38</v>
      </c>
      <c r="LE44" s="189" t="s">
        <v>41</v>
      </c>
      <c r="LF44" s="190">
        <v>2</v>
      </c>
      <c r="LG44" s="190">
        <v>270000</v>
      </c>
      <c r="LH44" s="190">
        <v>0</v>
      </c>
      <c r="LI44" s="190">
        <f t="shared" si="48"/>
        <v>270000</v>
      </c>
      <c r="LJ44" s="191"/>
      <c r="LK44" s="192">
        <v>38</v>
      </c>
      <c r="LL44" s="189" t="s">
        <v>41</v>
      </c>
      <c r="LM44" s="190">
        <v>1</v>
      </c>
      <c r="LN44" s="190">
        <v>38500</v>
      </c>
      <c r="LO44" s="190">
        <v>0</v>
      </c>
      <c r="LP44" s="190">
        <f t="shared" si="49"/>
        <v>38500</v>
      </c>
      <c r="LQ44" s="191"/>
      <c r="LR44" s="192">
        <v>38</v>
      </c>
      <c r="LS44" s="189" t="s">
        <v>41</v>
      </c>
      <c r="LT44" s="190">
        <v>2</v>
      </c>
      <c r="LU44" s="190">
        <v>20000</v>
      </c>
      <c r="LV44" s="190">
        <v>0</v>
      </c>
      <c r="LW44" s="190">
        <f t="shared" si="50"/>
        <v>20000</v>
      </c>
      <c r="LX44" s="191"/>
      <c r="LY44" s="192">
        <v>38</v>
      </c>
      <c r="LZ44" s="189" t="s">
        <v>41</v>
      </c>
      <c r="MA44" s="190">
        <v>0</v>
      </c>
      <c r="MB44" s="190">
        <v>0</v>
      </c>
      <c r="MC44" s="190">
        <v>0</v>
      </c>
      <c r="MD44" s="190">
        <f t="shared" si="51"/>
        <v>0</v>
      </c>
      <c r="ME44" s="191"/>
      <c r="MF44" s="192">
        <v>38</v>
      </c>
      <c r="MG44" s="189" t="s">
        <v>41</v>
      </c>
      <c r="MH44" s="190">
        <v>0</v>
      </c>
      <c r="MI44" s="190">
        <v>0</v>
      </c>
      <c r="MJ44" s="190">
        <v>0</v>
      </c>
      <c r="MK44" s="190">
        <f t="shared" si="52"/>
        <v>0</v>
      </c>
      <c r="ML44" s="191"/>
      <c r="MM44" s="192">
        <v>38</v>
      </c>
      <c r="MN44" s="189" t="s">
        <v>41</v>
      </c>
      <c r="MO44" s="190">
        <v>0</v>
      </c>
      <c r="MP44" s="190">
        <v>0</v>
      </c>
      <c r="MQ44" s="190">
        <v>0</v>
      </c>
      <c r="MR44" s="190">
        <f t="shared" si="53"/>
        <v>0</v>
      </c>
      <c r="MS44" s="191"/>
      <c r="MT44" s="192">
        <v>38</v>
      </c>
      <c r="MU44" s="189" t="s">
        <v>41</v>
      </c>
      <c r="MV44" s="190">
        <v>0</v>
      </c>
      <c r="MW44" s="190">
        <v>0</v>
      </c>
      <c r="MX44" s="190">
        <v>0</v>
      </c>
      <c r="MY44" s="190">
        <f t="shared" si="54"/>
        <v>0</v>
      </c>
      <c r="MZ44" s="191"/>
      <c r="NA44" s="192">
        <v>38</v>
      </c>
      <c r="NB44" s="189" t="s">
        <v>41</v>
      </c>
      <c r="NC44" s="190">
        <v>6</v>
      </c>
      <c r="ND44" s="190">
        <v>35625</v>
      </c>
      <c r="NE44" s="190">
        <v>0</v>
      </c>
      <c r="NF44" s="190">
        <f t="shared" si="55"/>
        <v>35625</v>
      </c>
      <c r="NG44" s="191"/>
      <c r="NH44" s="192">
        <v>38</v>
      </c>
      <c r="NI44" s="189" t="s">
        <v>41</v>
      </c>
      <c r="NJ44" s="190">
        <v>136</v>
      </c>
      <c r="NK44" s="190">
        <v>217643.89456697175</v>
      </c>
      <c r="NL44" s="190">
        <v>0</v>
      </c>
      <c r="NM44" s="190">
        <f t="shared" si="56"/>
        <v>217643.89456697175</v>
      </c>
      <c r="NN44" s="191"/>
      <c r="NO44" s="192">
        <v>38</v>
      </c>
      <c r="NP44" s="189" t="s">
        <v>41</v>
      </c>
      <c r="NQ44" s="190">
        <v>6</v>
      </c>
      <c r="NR44" s="190">
        <v>129600</v>
      </c>
      <c r="NS44" s="190">
        <v>0</v>
      </c>
      <c r="NT44" s="190">
        <f t="shared" si="57"/>
        <v>129600</v>
      </c>
      <c r="NU44" s="191"/>
      <c r="NV44" s="192">
        <v>38</v>
      </c>
      <c r="NW44" s="189" t="s">
        <v>41</v>
      </c>
      <c r="NX44" s="190">
        <v>0</v>
      </c>
      <c r="NY44" s="190">
        <v>0</v>
      </c>
      <c r="NZ44" s="190">
        <v>0</v>
      </c>
      <c r="OA44" s="190">
        <f t="shared" si="58"/>
        <v>0</v>
      </c>
      <c r="OB44" s="191"/>
      <c r="OC44" s="192">
        <v>38</v>
      </c>
      <c r="OD44" s="189" t="s">
        <v>41</v>
      </c>
      <c r="OE44" s="190">
        <v>3</v>
      </c>
      <c r="OF44" s="190">
        <v>41700</v>
      </c>
      <c r="OG44" s="190">
        <v>0</v>
      </c>
      <c r="OH44" s="190">
        <f t="shared" si="59"/>
        <v>41700</v>
      </c>
      <c r="OI44" s="191"/>
      <c r="OJ44" s="192">
        <v>38</v>
      </c>
      <c r="OK44" s="189" t="s">
        <v>41</v>
      </c>
      <c r="OL44" s="190">
        <v>30</v>
      </c>
      <c r="OM44" s="190">
        <v>273000</v>
      </c>
      <c r="ON44" s="190">
        <v>0</v>
      </c>
      <c r="OO44" s="190">
        <f t="shared" si="60"/>
        <v>273000</v>
      </c>
      <c r="OP44" s="191"/>
      <c r="OQ44" s="192">
        <v>38</v>
      </c>
      <c r="OR44" s="189" t="s">
        <v>41</v>
      </c>
      <c r="OS44" s="190">
        <v>0</v>
      </c>
      <c r="OT44" s="190">
        <v>0</v>
      </c>
      <c r="OU44" s="190">
        <v>0</v>
      </c>
      <c r="OV44" s="190">
        <f t="shared" si="61"/>
        <v>0</v>
      </c>
      <c r="OW44" s="191"/>
      <c r="OX44" s="192">
        <v>38</v>
      </c>
      <c r="OY44" s="189" t="s">
        <v>41</v>
      </c>
      <c r="OZ44" s="190">
        <v>0</v>
      </c>
      <c r="PA44" s="190">
        <v>1000000</v>
      </c>
      <c r="PB44" s="190">
        <v>0</v>
      </c>
      <c r="PC44" s="190">
        <f t="shared" si="62"/>
        <v>1000000</v>
      </c>
      <c r="PD44" s="191"/>
      <c r="PE44" s="192">
        <v>38</v>
      </c>
      <c r="PF44" s="189" t="s">
        <v>41</v>
      </c>
      <c r="PG44" s="190">
        <v>0</v>
      </c>
      <c r="PH44" s="190">
        <v>0</v>
      </c>
      <c r="PI44" s="190">
        <v>0</v>
      </c>
      <c r="PJ44" s="190">
        <f t="shared" si="63"/>
        <v>0</v>
      </c>
      <c r="PK44" s="191"/>
      <c r="PL44" s="192">
        <v>38</v>
      </c>
      <c r="PM44" s="189" t="s">
        <v>41</v>
      </c>
      <c r="PN44" s="190">
        <v>0</v>
      </c>
      <c r="PO44" s="190">
        <v>496710</v>
      </c>
      <c r="PP44" s="190">
        <v>0</v>
      </c>
      <c r="PQ44" s="190">
        <f t="shared" si="64"/>
        <v>496710</v>
      </c>
      <c r="PR44" s="191"/>
      <c r="PS44" s="192">
        <v>38</v>
      </c>
      <c r="PT44" s="189" t="s">
        <v>41</v>
      </c>
      <c r="PU44" s="190">
        <v>1</v>
      </c>
      <c r="PV44" s="190">
        <v>7300</v>
      </c>
      <c r="PW44" s="190">
        <v>0</v>
      </c>
      <c r="PX44" s="190">
        <f t="shared" si="65"/>
        <v>7300</v>
      </c>
      <c r="PY44" s="191"/>
      <c r="PZ44" s="192">
        <v>38</v>
      </c>
      <c r="QA44" s="189" t="s">
        <v>41</v>
      </c>
      <c r="QB44" s="190">
        <v>0</v>
      </c>
      <c r="QC44" s="190">
        <v>0</v>
      </c>
      <c r="QD44" s="190">
        <v>0</v>
      </c>
      <c r="QE44" s="190">
        <f t="shared" si="66"/>
        <v>0</v>
      </c>
      <c r="QF44" s="191"/>
      <c r="QG44" s="192">
        <v>38</v>
      </c>
      <c r="QH44" s="189" t="s">
        <v>41</v>
      </c>
      <c r="QI44" s="190">
        <v>1</v>
      </c>
      <c r="QJ44" s="190">
        <v>5000</v>
      </c>
      <c r="QK44" s="190">
        <v>0</v>
      </c>
      <c r="QL44" s="190">
        <f t="shared" si="67"/>
        <v>5000</v>
      </c>
      <c r="QM44" s="191"/>
      <c r="QN44" s="192">
        <v>38</v>
      </c>
      <c r="QO44" s="189" t="s">
        <v>41</v>
      </c>
      <c r="QP44" s="190">
        <v>0</v>
      </c>
      <c r="QQ44" s="190">
        <v>0</v>
      </c>
      <c r="QR44" s="190">
        <v>0</v>
      </c>
      <c r="QS44" s="190">
        <f t="shared" si="68"/>
        <v>0</v>
      </c>
      <c r="QT44" s="191"/>
      <c r="QU44" s="192">
        <v>38</v>
      </c>
      <c r="QV44" s="189" t="s">
        <v>41</v>
      </c>
      <c r="QW44" s="190">
        <v>0</v>
      </c>
      <c r="QX44" s="190">
        <v>0</v>
      </c>
      <c r="QY44" s="190">
        <v>0</v>
      </c>
      <c r="QZ44" s="190">
        <f t="shared" si="69"/>
        <v>0</v>
      </c>
      <c r="RA44" s="191"/>
      <c r="RB44" s="192">
        <v>38</v>
      </c>
      <c r="RC44" s="189" t="s">
        <v>41</v>
      </c>
      <c r="RD44" s="190">
        <v>0</v>
      </c>
      <c r="RE44" s="190">
        <v>0</v>
      </c>
      <c r="RF44" s="190">
        <v>0</v>
      </c>
      <c r="RG44" s="190">
        <f t="shared" si="70"/>
        <v>0</v>
      </c>
      <c r="RH44" s="191"/>
      <c r="RI44" s="192">
        <v>38</v>
      </c>
      <c r="RJ44" s="189" t="s">
        <v>41</v>
      </c>
      <c r="RK44" s="190">
        <v>153</v>
      </c>
      <c r="RL44" s="190">
        <f>27846-100</f>
        <v>27746</v>
      </c>
      <c r="RM44" s="190">
        <v>0</v>
      </c>
      <c r="RN44" s="190">
        <f t="shared" si="71"/>
        <v>27746</v>
      </c>
      <c r="RO44" s="191"/>
      <c r="RP44" s="192">
        <v>38</v>
      </c>
      <c r="RQ44" s="189" t="s">
        <v>41</v>
      </c>
      <c r="RR44" s="190">
        <v>2</v>
      </c>
      <c r="RS44" s="190">
        <v>9900</v>
      </c>
      <c r="RT44" s="190">
        <v>0</v>
      </c>
      <c r="RU44" s="190">
        <f t="shared" si="72"/>
        <v>9900</v>
      </c>
      <c r="RV44" s="191"/>
      <c r="RW44" s="192">
        <v>38</v>
      </c>
      <c r="RX44" s="189" t="s">
        <v>41</v>
      </c>
      <c r="RY44" s="190">
        <v>0</v>
      </c>
      <c r="RZ44" s="190">
        <v>0</v>
      </c>
      <c r="SA44" s="190">
        <v>0</v>
      </c>
      <c r="SB44" s="190">
        <f t="shared" si="73"/>
        <v>0</v>
      </c>
      <c r="SC44" s="191"/>
      <c r="SD44" s="192">
        <v>38</v>
      </c>
      <c r="SE44" s="189" t="s">
        <v>41</v>
      </c>
      <c r="SF44" s="190">
        <v>0</v>
      </c>
      <c r="SG44" s="190">
        <v>90000</v>
      </c>
      <c r="SH44" s="190">
        <v>0</v>
      </c>
      <c r="SI44" s="190">
        <f t="shared" si="74"/>
        <v>90000</v>
      </c>
      <c r="SJ44" s="191"/>
      <c r="SK44" s="192">
        <v>38</v>
      </c>
      <c r="SL44" s="189" t="s">
        <v>41</v>
      </c>
      <c r="SM44" s="190">
        <v>0</v>
      </c>
      <c r="SN44" s="190">
        <v>0</v>
      </c>
      <c r="SO44" s="190">
        <v>0</v>
      </c>
      <c r="SP44" s="190">
        <f t="shared" si="75"/>
        <v>0</v>
      </c>
      <c r="SQ44" s="191"/>
      <c r="SR44" s="192">
        <v>38</v>
      </c>
      <c r="SS44" s="189" t="s">
        <v>41</v>
      </c>
      <c r="ST44" s="190">
        <v>0</v>
      </c>
      <c r="SU44" s="190">
        <v>0</v>
      </c>
      <c r="SV44" s="190">
        <v>0</v>
      </c>
      <c r="SW44" s="190">
        <f t="shared" si="76"/>
        <v>0</v>
      </c>
      <c r="SX44" s="191"/>
      <c r="SY44" s="192">
        <v>38</v>
      </c>
      <c r="SZ44" s="189" t="s">
        <v>41</v>
      </c>
      <c r="TA44" s="190">
        <v>0</v>
      </c>
      <c r="TB44" s="190">
        <v>0</v>
      </c>
      <c r="TC44" s="190">
        <v>0</v>
      </c>
      <c r="TD44" s="190">
        <f t="shared" si="77"/>
        <v>0</v>
      </c>
      <c r="TE44" s="191"/>
      <c r="TF44" s="192">
        <v>38</v>
      </c>
      <c r="TG44" s="189" t="s">
        <v>41</v>
      </c>
      <c r="TH44" s="190">
        <v>0</v>
      </c>
      <c r="TI44" s="190">
        <v>0</v>
      </c>
      <c r="TJ44" s="190">
        <v>0</v>
      </c>
      <c r="TK44" s="190">
        <f t="shared" si="78"/>
        <v>0</v>
      </c>
      <c r="TL44" s="191"/>
      <c r="TM44" s="192">
        <v>38</v>
      </c>
      <c r="TN44" s="189" t="s">
        <v>41</v>
      </c>
      <c r="TO44" s="190">
        <v>3</v>
      </c>
      <c r="TP44" s="190">
        <v>0</v>
      </c>
      <c r="TQ44" s="190">
        <v>70000</v>
      </c>
      <c r="TR44" s="190">
        <f t="shared" si="79"/>
        <v>70000</v>
      </c>
      <c r="TS44" s="191"/>
      <c r="TT44" s="192">
        <v>38</v>
      </c>
      <c r="TU44" s="189" t="s">
        <v>41</v>
      </c>
      <c r="TV44" s="190">
        <v>2</v>
      </c>
      <c r="TW44" s="190">
        <v>67800</v>
      </c>
      <c r="TX44" s="190">
        <v>0</v>
      </c>
      <c r="TY44" s="190">
        <f t="shared" si="80"/>
        <v>67800</v>
      </c>
      <c r="TZ44" s="191"/>
      <c r="UA44" s="192">
        <v>38</v>
      </c>
      <c r="UB44" s="189" t="s">
        <v>41</v>
      </c>
      <c r="UC44" s="190">
        <v>28</v>
      </c>
      <c r="UD44" s="190">
        <v>98000</v>
      </c>
      <c r="UE44" s="190">
        <v>50000</v>
      </c>
      <c r="UF44" s="190">
        <f t="shared" si="81"/>
        <v>148000</v>
      </c>
      <c r="UG44" s="191"/>
      <c r="UH44" s="192">
        <v>38</v>
      </c>
      <c r="UI44" s="189" t="s">
        <v>41</v>
      </c>
      <c r="UJ44" s="190">
        <v>0</v>
      </c>
      <c r="UK44" s="190">
        <v>0</v>
      </c>
      <c r="UL44" s="190">
        <v>0</v>
      </c>
      <c r="UM44" s="190">
        <f t="shared" si="82"/>
        <v>0</v>
      </c>
      <c r="UN44" s="191"/>
      <c r="UO44" s="192">
        <v>38</v>
      </c>
      <c r="UP44" s="189" t="s">
        <v>41</v>
      </c>
      <c r="UQ44" s="190">
        <v>0</v>
      </c>
      <c r="UR44" s="190">
        <v>0</v>
      </c>
      <c r="US44" s="190">
        <v>0</v>
      </c>
      <c r="UT44" s="190">
        <f t="shared" si="83"/>
        <v>0</v>
      </c>
      <c r="UU44" s="191"/>
      <c r="UV44" s="192">
        <v>38</v>
      </c>
      <c r="UW44" s="189" t="s">
        <v>41</v>
      </c>
      <c r="UX44" s="190">
        <v>0</v>
      </c>
      <c r="UY44" s="190">
        <v>100000</v>
      </c>
      <c r="UZ44" s="190">
        <v>0</v>
      </c>
      <c r="VA44" s="190">
        <f t="shared" si="84"/>
        <v>100000</v>
      </c>
      <c r="VB44" s="191"/>
      <c r="VC44" s="192">
        <v>38</v>
      </c>
      <c r="VD44" s="189" t="s">
        <v>41</v>
      </c>
      <c r="VE44" s="190">
        <v>1</v>
      </c>
      <c r="VF44" s="190">
        <v>40000</v>
      </c>
      <c r="VG44" s="190">
        <v>0</v>
      </c>
      <c r="VH44" s="190">
        <f t="shared" si="85"/>
        <v>40000</v>
      </c>
      <c r="VI44" s="191"/>
      <c r="VJ44" s="192">
        <v>38</v>
      </c>
      <c r="VK44" s="189" t="s">
        <v>41</v>
      </c>
      <c r="VL44" s="190">
        <v>1</v>
      </c>
      <c r="VM44" s="190">
        <v>55000</v>
      </c>
      <c r="VN44" s="190">
        <v>0</v>
      </c>
      <c r="VO44" s="190">
        <f t="shared" si="86"/>
        <v>55000</v>
      </c>
      <c r="VP44" s="191"/>
      <c r="VQ44" s="192">
        <v>38</v>
      </c>
      <c r="VR44" s="189" t="s">
        <v>41</v>
      </c>
      <c r="VS44" s="190">
        <v>0</v>
      </c>
      <c r="VT44" s="190">
        <v>0</v>
      </c>
      <c r="VU44" s="190">
        <v>0</v>
      </c>
      <c r="VV44" s="190">
        <f t="shared" si="87"/>
        <v>0</v>
      </c>
      <c r="VW44" s="191"/>
      <c r="VX44" s="192">
        <v>38</v>
      </c>
      <c r="VY44" s="189" t="s">
        <v>41</v>
      </c>
      <c r="VZ44" s="190">
        <v>0</v>
      </c>
      <c r="WA44" s="190">
        <v>0</v>
      </c>
      <c r="WB44" s="190">
        <v>0</v>
      </c>
      <c r="WC44" s="190">
        <f t="shared" si="88"/>
        <v>0</v>
      </c>
      <c r="WD44" s="191"/>
      <c r="WE44" s="192">
        <v>38</v>
      </c>
      <c r="WF44" s="189" t="s">
        <v>41</v>
      </c>
      <c r="WG44" s="190">
        <v>0</v>
      </c>
      <c r="WH44" s="190">
        <v>0</v>
      </c>
      <c r="WI44" s="190">
        <v>0</v>
      </c>
      <c r="WJ44" s="190">
        <f t="shared" si="89"/>
        <v>0</v>
      </c>
      <c r="WK44" s="191"/>
      <c r="WL44" s="192">
        <v>38</v>
      </c>
      <c r="WM44" s="189" t="s">
        <v>41</v>
      </c>
      <c r="WN44" s="190">
        <v>1</v>
      </c>
      <c r="WO44" s="190">
        <v>50000</v>
      </c>
      <c r="WP44" s="190">
        <v>0</v>
      </c>
      <c r="WQ44" s="190">
        <f t="shared" si="90"/>
        <v>50000</v>
      </c>
      <c r="WR44" s="191"/>
      <c r="WS44" s="192">
        <v>38</v>
      </c>
      <c r="WT44" s="189" t="s">
        <v>41</v>
      </c>
      <c r="WU44" s="190">
        <v>12</v>
      </c>
      <c r="WV44" s="190">
        <v>240000</v>
      </c>
      <c r="WW44" s="190">
        <v>0</v>
      </c>
      <c r="WX44" s="190">
        <f t="shared" si="91"/>
        <v>240000</v>
      </c>
      <c r="WY44" s="191"/>
      <c r="WZ44" s="192">
        <v>38</v>
      </c>
      <c r="XA44" s="189" t="s">
        <v>41</v>
      </c>
      <c r="XB44" s="190">
        <v>0</v>
      </c>
      <c r="XC44" s="190">
        <v>0</v>
      </c>
      <c r="XD44" s="190">
        <v>0</v>
      </c>
      <c r="XE44" s="190">
        <f t="shared" si="92"/>
        <v>0</v>
      </c>
      <c r="XF44" s="191"/>
      <c r="XG44" s="192">
        <v>38</v>
      </c>
      <c r="XH44" s="189" t="s">
        <v>41</v>
      </c>
      <c r="XI44" s="190">
        <v>0</v>
      </c>
      <c r="XJ44" s="190">
        <v>0</v>
      </c>
      <c r="XK44" s="190">
        <v>0</v>
      </c>
      <c r="XL44" s="190">
        <f t="shared" si="93"/>
        <v>0</v>
      </c>
      <c r="XM44" s="191"/>
      <c r="XN44" s="192">
        <v>38</v>
      </c>
      <c r="XO44" s="189" t="s">
        <v>41</v>
      </c>
      <c r="XP44" s="190">
        <v>1</v>
      </c>
      <c r="XQ44" s="190">
        <v>25000</v>
      </c>
      <c r="XR44" s="190">
        <v>0</v>
      </c>
      <c r="XS44" s="190">
        <f t="shared" si="94"/>
        <v>25000</v>
      </c>
      <c r="XT44" s="191"/>
      <c r="XU44" s="192">
        <v>38</v>
      </c>
      <c r="XV44" s="189" t="s">
        <v>41</v>
      </c>
      <c r="XW44" s="190">
        <v>0</v>
      </c>
      <c r="XX44" s="190">
        <v>0</v>
      </c>
      <c r="XY44" s="190">
        <v>0</v>
      </c>
      <c r="XZ44" s="190">
        <f t="shared" si="95"/>
        <v>0</v>
      </c>
      <c r="YA44" s="191"/>
      <c r="YB44" s="192">
        <v>38</v>
      </c>
      <c r="YC44" s="189" t="s">
        <v>41</v>
      </c>
      <c r="YD44" s="190">
        <v>0</v>
      </c>
      <c r="YE44" s="190">
        <v>0</v>
      </c>
      <c r="YF44" s="190">
        <v>0</v>
      </c>
      <c r="YG44" s="190">
        <f t="shared" si="96"/>
        <v>0</v>
      </c>
      <c r="YH44" s="191"/>
      <c r="YI44" s="192">
        <v>38</v>
      </c>
      <c r="YJ44" s="189" t="s">
        <v>41</v>
      </c>
      <c r="YK44" s="190">
        <v>6890</v>
      </c>
      <c r="YL44" s="190">
        <v>344500</v>
      </c>
      <c r="YM44" s="190">
        <v>0</v>
      </c>
      <c r="YN44" s="190">
        <f t="shared" si="97"/>
        <v>344500</v>
      </c>
      <c r="YO44" s="191"/>
      <c r="YP44" s="192">
        <v>38</v>
      </c>
      <c r="YQ44" s="189" t="s">
        <v>41</v>
      </c>
      <c r="YR44" s="190">
        <v>0</v>
      </c>
      <c r="YS44" s="190">
        <v>0</v>
      </c>
      <c r="YT44" s="190">
        <v>0</v>
      </c>
      <c r="YU44" s="190">
        <f t="shared" si="98"/>
        <v>0</v>
      </c>
      <c r="YV44" s="191"/>
      <c r="YW44" s="192">
        <v>38</v>
      </c>
      <c r="YX44" s="189" t="s">
        <v>41</v>
      </c>
      <c r="YY44" s="190">
        <v>0</v>
      </c>
      <c r="YZ44" s="190">
        <v>0</v>
      </c>
      <c r="ZA44" s="190">
        <v>0</v>
      </c>
      <c r="ZB44" s="190">
        <f t="shared" si="99"/>
        <v>0</v>
      </c>
      <c r="ZC44" s="191"/>
      <c r="ZD44" s="192">
        <v>38</v>
      </c>
      <c r="ZE44" s="189" t="s">
        <v>41</v>
      </c>
      <c r="ZF44" s="190">
        <v>1</v>
      </c>
      <c r="ZG44" s="190">
        <v>40000</v>
      </c>
      <c r="ZH44" s="190">
        <v>0</v>
      </c>
      <c r="ZI44" s="190">
        <f t="shared" si="100"/>
        <v>40000</v>
      </c>
      <c r="ZJ44" s="191"/>
      <c r="ZK44" s="192">
        <v>38</v>
      </c>
      <c r="ZL44" s="189" t="s">
        <v>41</v>
      </c>
      <c r="ZM44" s="190">
        <v>0</v>
      </c>
      <c r="ZN44" s="190">
        <v>0</v>
      </c>
      <c r="ZO44" s="190">
        <v>0</v>
      </c>
      <c r="ZP44" s="190">
        <f t="shared" si="101"/>
        <v>0</v>
      </c>
      <c r="ZQ44" s="191"/>
      <c r="ZR44" s="192">
        <v>38</v>
      </c>
      <c r="ZS44" s="189" t="s">
        <v>41</v>
      </c>
      <c r="ZT44" s="190">
        <v>2</v>
      </c>
      <c r="ZU44" s="190">
        <v>40400</v>
      </c>
      <c r="ZV44" s="190">
        <v>0</v>
      </c>
      <c r="ZW44" s="190">
        <f t="shared" si="102"/>
        <v>40400</v>
      </c>
      <c r="ZX44" s="191"/>
      <c r="ZY44" s="192">
        <v>38</v>
      </c>
      <c r="ZZ44" s="189" t="s">
        <v>41</v>
      </c>
      <c r="AAA44" s="190">
        <v>18</v>
      </c>
      <c r="AAB44" s="190">
        <v>182070</v>
      </c>
      <c r="AAC44" s="190">
        <v>0</v>
      </c>
      <c r="AAD44" s="190">
        <f t="shared" si="103"/>
        <v>182070</v>
      </c>
      <c r="AAE44" s="191"/>
      <c r="AAF44" s="192">
        <v>38</v>
      </c>
      <c r="AAG44" s="189" t="s">
        <v>41</v>
      </c>
      <c r="AAH44" s="190">
        <v>0</v>
      </c>
      <c r="AAI44" s="190">
        <v>0</v>
      </c>
      <c r="AAJ44" s="190">
        <v>0</v>
      </c>
      <c r="AAK44" s="190">
        <f t="shared" si="104"/>
        <v>0</v>
      </c>
      <c r="AAL44" s="191"/>
      <c r="AAM44" s="192">
        <v>38</v>
      </c>
      <c r="AAN44" s="189" t="s">
        <v>41</v>
      </c>
      <c r="AAO44" s="190">
        <v>23</v>
      </c>
      <c r="AAP44" s="190">
        <v>414000</v>
      </c>
      <c r="AAQ44" s="190">
        <v>0</v>
      </c>
      <c r="AAR44" s="190">
        <f t="shared" si="105"/>
        <v>414000</v>
      </c>
      <c r="AAS44" s="191"/>
      <c r="AAT44" s="192">
        <v>38</v>
      </c>
      <c r="AAU44" s="189" t="s">
        <v>41</v>
      </c>
      <c r="AAV44" s="190">
        <v>0</v>
      </c>
      <c r="AAW44" s="190">
        <v>0</v>
      </c>
      <c r="AAX44" s="190">
        <v>0</v>
      </c>
      <c r="AAY44" s="190">
        <f t="shared" si="106"/>
        <v>0</v>
      </c>
      <c r="AAZ44" s="191"/>
      <c r="ABA44" s="192">
        <v>38</v>
      </c>
      <c r="ABB44" s="189" t="s">
        <v>41</v>
      </c>
      <c r="ABC44" s="190">
        <v>4</v>
      </c>
      <c r="ABD44" s="190">
        <v>37200</v>
      </c>
      <c r="ABE44" s="190">
        <v>0</v>
      </c>
      <c r="ABF44" s="190">
        <f t="shared" si="107"/>
        <v>37200</v>
      </c>
      <c r="ABG44" s="191"/>
      <c r="ABH44" s="192">
        <v>38</v>
      </c>
      <c r="ABI44" s="189" t="s">
        <v>41</v>
      </c>
      <c r="ABJ44" s="190">
        <v>0</v>
      </c>
      <c r="ABK44" s="190">
        <v>0</v>
      </c>
      <c r="ABL44" s="190">
        <v>0</v>
      </c>
      <c r="ABM44" s="190">
        <f t="shared" si="108"/>
        <v>0</v>
      </c>
      <c r="ABN44" s="191"/>
      <c r="ABO44" s="192">
        <v>38</v>
      </c>
      <c r="ABP44" s="189" t="s">
        <v>41</v>
      </c>
      <c r="ABQ44" s="190">
        <v>0</v>
      </c>
      <c r="ABR44" s="190">
        <v>0</v>
      </c>
      <c r="ABS44" s="190">
        <v>0</v>
      </c>
      <c r="ABT44" s="190">
        <f t="shared" si="109"/>
        <v>0</v>
      </c>
      <c r="ABU44" s="191"/>
      <c r="ABV44" s="192">
        <v>38</v>
      </c>
      <c r="ABW44" s="189" t="s">
        <v>41</v>
      </c>
      <c r="ABX44" s="190">
        <v>0</v>
      </c>
      <c r="ABY44" s="190">
        <f t="shared" si="0"/>
        <v>9279496.8945669718</v>
      </c>
      <c r="ABZ44" s="190">
        <f t="shared" si="1"/>
        <v>120000</v>
      </c>
      <c r="ACA44" s="190">
        <f t="shared" si="2"/>
        <v>9399496.8945669718</v>
      </c>
      <c r="ACB44" s="9"/>
    </row>
    <row r="45" spans="1:756" ht="15.75" hidden="1">
      <c r="A45" s="192">
        <v>39</v>
      </c>
      <c r="B45" s="189" t="s">
        <v>56</v>
      </c>
      <c r="C45" s="190">
        <v>0</v>
      </c>
      <c r="D45" s="190">
        <v>0</v>
      </c>
      <c r="E45" s="190">
        <v>0</v>
      </c>
      <c r="F45" s="190">
        <f t="shared" si="3"/>
        <v>0</v>
      </c>
      <c r="G45" s="191"/>
      <c r="H45" s="192">
        <v>39</v>
      </c>
      <c r="I45" s="189" t="s">
        <v>56</v>
      </c>
      <c r="J45" s="190">
        <v>0</v>
      </c>
      <c r="K45" s="190">
        <v>0</v>
      </c>
      <c r="L45" s="190">
        <v>0</v>
      </c>
      <c r="M45" s="190">
        <f t="shared" si="4"/>
        <v>0</v>
      </c>
      <c r="N45" s="191"/>
      <c r="O45" s="192">
        <v>39</v>
      </c>
      <c r="P45" s="189" t="s">
        <v>56</v>
      </c>
      <c r="Q45" s="190"/>
      <c r="R45" s="190">
        <v>0</v>
      </c>
      <c r="S45" s="190">
        <v>0</v>
      </c>
      <c r="T45" s="190">
        <f t="shared" si="5"/>
        <v>0</v>
      </c>
      <c r="U45" s="191"/>
      <c r="V45" s="192">
        <v>39</v>
      </c>
      <c r="W45" s="189" t="s">
        <v>56</v>
      </c>
      <c r="X45" s="190">
        <v>0</v>
      </c>
      <c r="Y45" s="190">
        <v>0</v>
      </c>
      <c r="Z45" s="190">
        <v>0</v>
      </c>
      <c r="AA45" s="190">
        <f t="shared" si="6"/>
        <v>0</v>
      </c>
      <c r="AB45" s="191"/>
      <c r="AC45" s="192">
        <v>39</v>
      </c>
      <c r="AD45" s="189" t="s">
        <v>56</v>
      </c>
      <c r="AE45" s="190">
        <v>0</v>
      </c>
      <c r="AF45" s="190">
        <v>0</v>
      </c>
      <c r="AG45" s="190">
        <v>0</v>
      </c>
      <c r="AH45" s="190">
        <f t="shared" si="7"/>
        <v>0</v>
      </c>
      <c r="AI45" s="191"/>
      <c r="AJ45" s="192">
        <v>39</v>
      </c>
      <c r="AK45" s="189" t="s">
        <v>56</v>
      </c>
      <c r="AL45" s="190"/>
      <c r="AM45" s="190">
        <v>0</v>
      </c>
      <c r="AN45" s="190">
        <v>0</v>
      </c>
      <c r="AO45" s="190">
        <f t="shared" si="8"/>
        <v>0</v>
      </c>
      <c r="AP45" s="191"/>
      <c r="AQ45" s="192">
        <v>39</v>
      </c>
      <c r="AR45" s="189" t="s">
        <v>56</v>
      </c>
      <c r="AS45" s="190">
        <v>0</v>
      </c>
      <c r="AT45" s="190">
        <v>0</v>
      </c>
      <c r="AU45" s="190">
        <v>0</v>
      </c>
      <c r="AV45" s="190">
        <f t="shared" si="9"/>
        <v>0</v>
      </c>
      <c r="AW45" s="191"/>
      <c r="AX45" s="192">
        <v>39</v>
      </c>
      <c r="AY45" s="189" t="s">
        <v>56</v>
      </c>
      <c r="AZ45" s="190">
        <v>0</v>
      </c>
      <c r="BA45" s="190">
        <v>0</v>
      </c>
      <c r="BB45" s="190">
        <v>0</v>
      </c>
      <c r="BC45" s="190">
        <f t="shared" si="10"/>
        <v>0</v>
      </c>
      <c r="BD45" s="191"/>
      <c r="BE45" s="192">
        <v>39</v>
      </c>
      <c r="BF45" s="189" t="s">
        <v>56</v>
      </c>
      <c r="BG45" s="190">
        <v>0</v>
      </c>
      <c r="BH45" s="190">
        <v>0</v>
      </c>
      <c r="BI45" s="190">
        <v>0</v>
      </c>
      <c r="BJ45" s="190">
        <f t="shared" si="11"/>
        <v>0</v>
      </c>
      <c r="BK45" s="191"/>
      <c r="BL45" s="192">
        <v>39</v>
      </c>
      <c r="BM45" s="189" t="s">
        <v>56</v>
      </c>
      <c r="BN45" s="190">
        <v>0</v>
      </c>
      <c r="BO45" s="190">
        <v>0</v>
      </c>
      <c r="BP45" s="190">
        <v>0</v>
      </c>
      <c r="BQ45" s="190">
        <f t="shared" si="12"/>
        <v>0</v>
      </c>
      <c r="BR45" s="191"/>
      <c r="BS45" s="192">
        <v>39</v>
      </c>
      <c r="BT45" s="189" t="s">
        <v>56</v>
      </c>
      <c r="BU45" s="190">
        <v>0</v>
      </c>
      <c r="BV45" s="190">
        <v>0</v>
      </c>
      <c r="BW45" s="190">
        <v>0</v>
      </c>
      <c r="BX45" s="190">
        <f t="shared" si="13"/>
        <v>0</v>
      </c>
      <c r="BY45" s="191"/>
      <c r="BZ45" s="192">
        <v>39</v>
      </c>
      <c r="CA45" s="189" t="s">
        <v>56</v>
      </c>
      <c r="CB45" s="190">
        <v>0</v>
      </c>
      <c r="CC45" s="190">
        <v>0</v>
      </c>
      <c r="CD45" s="190">
        <v>0</v>
      </c>
      <c r="CE45" s="190">
        <f t="shared" si="14"/>
        <v>0</v>
      </c>
      <c r="CF45" s="191"/>
      <c r="CG45" s="192">
        <v>39</v>
      </c>
      <c r="CH45" s="189" t="s">
        <v>56</v>
      </c>
      <c r="CI45" s="190">
        <v>0</v>
      </c>
      <c r="CJ45" s="190">
        <v>0</v>
      </c>
      <c r="CK45" s="190">
        <v>0</v>
      </c>
      <c r="CL45" s="190">
        <f t="shared" si="15"/>
        <v>0</v>
      </c>
      <c r="CM45" s="191"/>
      <c r="CN45" s="192">
        <v>39</v>
      </c>
      <c r="CO45" s="189" t="s">
        <v>56</v>
      </c>
      <c r="CP45" s="190">
        <v>2</v>
      </c>
      <c r="CQ45" s="190">
        <v>234000</v>
      </c>
      <c r="CR45" s="190">
        <v>0</v>
      </c>
      <c r="CS45" s="190">
        <f t="shared" si="16"/>
        <v>234000</v>
      </c>
      <c r="CT45" s="191"/>
      <c r="CU45" s="192">
        <v>39</v>
      </c>
      <c r="CV45" s="189" t="s">
        <v>56</v>
      </c>
      <c r="CW45" s="190">
        <v>0</v>
      </c>
      <c r="CX45" s="190">
        <v>0</v>
      </c>
      <c r="CY45" s="190">
        <v>0</v>
      </c>
      <c r="CZ45" s="190">
        <f t="shared" si="17"/>
        <v>0</v>
      </c>
      <c r="DA45" s="191"/>
      <c r="DB45" s="192">
        <v>39</v>
      </c>
      <c r="DC45" s="189" t="s">
        <v>56</v>
      </c>
      <c r="DD45" s="190">
        <v>0</v>
      </c>
      <c r="DE45" s="190">
        <v>0</v>
      </c>
      <c r="DF45" s="190">
        <v>0</v>
      </c>
      <c r="DG45" s="190">
        <f t="shared" si="18"/>
        <v>0</v>
      </c>
      <c r="DH45" s="191"/>
      <c r="DI45" s="192">
        <v>39</v>
      </c>
      <c r="DJ45" s="189" t="s">
        <v>56</v>
      </c>
      <c r="DK45" s="190">
        <v>0</v>
      </c>
      <c r="DL45" s="190">
        <v>0</v>
      </c>
      <c r="DM45" s="190">
        <v>0</v>
      </c>
      <c r="DN45" s="190">
        <f t="shared" si="19"/>
        <v>0</v>
      </c>
      <c r="DO45" s="191"/>
      <c r="DP45" s="192">
        <v>39</v>
      </c>
      <c r="DQ45" s="189" t="s">
        <v>56</v>
      </c>
      <c r="DR45" s="190">
        <v>0</v>
      </c>
      <c r="DS45" s="190">
        <v>0</v>
      </c>
      <c r="DT45" s="190">
        <v>0</v>
      </c>
      <c r="DU45" s="190">
        <f t="shared" si="20"/>
        <v>0</v>
      </c>
      <c r="DV45" s="191"/>
      <c r="DW45" s="192">
        <v>39</v>
      </c>
      <c r="DX45" s="189" t="s">
        <v>56</v>
      </c>
      <c r="DY45" s="190">
        <v>0</v>
      </c>
      <c r="DZ45" s="190">
        <v>0</v>
      </c>
      <c r="EA45" s="190">
        <v>0</v>
      </c>
      <c r="EB45" s="190">
        <f t="shared" si="21"/>
        <v>0</v>
      </c>
      <c r="EC45" s="191"/>
      <c r="ED45" s="192">
        <v>39</v>
      </c>
      <c r="EE45" s="189" t="s">
        <v>56</v>
      </c>
      <c r="EF45" s="190">
        <v>0</v>
      </c>
      <c r="EG45" s="190"/>
      <c r="EH45" s="190">
        <v>0</v>
      </c>
      <c r="EI45" s="190">
        <f t="shared" si="22"/>
        <v>0</v>
      </c>
      <c r="EJ45" s="191"/>
      <c r="EK45" s="192">
        <v>39</v>
      </c>
      <c r="EL45" s="189" t="s">
        <v>56</v>
      </c>
      <c r="EM45" s="190">
        <v>0</v>
      </c>
      <c r="EN45" s="190">
        <v>0</v>
      </c>
      <c r="EO45" s="190">
        <v>0</v>
      </c>
      <c r="EP45" s="190">
        <f t="shared" si="23"/>
        <v>0</v>
      </c>
      <c r="EQ45" s="191"/>
      <c r="ER45" s="192">
        <v>39</v>
      </c>
      <c r="ES45" s="189" t="s">
        <v>56</v>
      </c>
      <c r="ET45" s="190">
        <v>0</v>
      </c>
      <c r="EU45" s="190">
        <v>0</v>
      </c>
      <c r="EV45" s="190">
        <v>0</v>
      </c>
      <c r="EW45" s="190">
        <f t="shared" si="24"/>
        <v>0</v>
      </c>
      <c r="EX45" s="191"/>
      <c r="EY45" s="192">
        <v>39</v>
      </c>
      <c r="EZ45" s="189" t="s">
        <v>56</v>
      </c>
      <c r="FA45" s="190">
        <v>0</v>
      </c>
      <c r="FB45" s="190">
        <v>0</v>
      </c>
      <c r="FC45" s="190">
        <v>0</v>
      </c>
      <c r="FD45" s="190">
        <f t="shared" si="25"/>
        <v>0</v>
      </c>
      <c r="FE45" s="191"/>
      <c r="FF45" s="192">
        <v>39</v>
      </c>
      <c r="FG45" s="189" t="s">
        <v>56</v>
      </c>
      <c r="FH45" s="190">
        <v>0</v>
      </c>
      <c r="FI45" s="190">
        <v>0</v>
      </c>
      <c r="FJ45" s="190">
        <v>0</v>
      </c>
      <c r="FK45" s="190">
        <f t="shared" si="26"/>
        <v>0</v>
      </c>
      <c r="FL45" s="191"/>
      <c r="FM45" s="192">
        <v>39</v>
      </c>
      <c r="FN45" s="189" t="s">
        <v>56</v>
      </c>
      <c r="FO45" s="190">
        <v>0</v>
      </c>
      <c r="FP45" s="190">
        <v>0</v>
      </c>
      <c r="FQ45" s="190">
        <v>0</v>
      </c>
      <c r="FR45" s="190">
        <f t="shared" si="27"/>
        <v>0</v>
      </c>
      <c r="FS45" s="191"/>
      <c r="FT45" s="192">
        <v>39</v>
      </c>
      <c r="FU45" s="189" t="s">
        <v>56</v>
      </c>
      <c r="FV45" s="190">
        <v>0</v>
      </c>
      <c r="FW45" s="190">
        <v>0</v>
      </c>
      <c r="FX45" s="190">
        <v>0</v>
      </c>
      <c r="FY45" s="190">
        <f t="shared" si="28"/>
        <v>0</v>
      </c>
      <c r="FZ45" s="191"/>
      <c r="GA45" s="192">
        <v>39</v>
      </c>
      <c r="GB45" s="189" t="s">
        <v>56</v>
      </c>
      <c r="GC45" s="190">
        <v>0</v>
      </c>
      <c r="GD45" s="190">
        <v>0</v>
      </c>
      <c r="GE45" s="190">
        <v>0</v>
      </c>
      <c r="GF45" s="190">
        <f t="shared" si="29"/>
        <v>0</v>
      </c>
      <c r="GG45" s="191"/>
      <c r="GH45" s="192">
        <v>39</v>
      </c>
      <c r="GI45" s="189" t="s">
        <v>56</v>
      </c>
      <c r="GJ45" s="190">
        <v>0</v>
      </c>
      <c r="GK45" s="190">
        <v>0</v>
      </c>
      <c r="GL45" s="190">
        <v>0</v>
      </c>
      <c r="GM45" s="190">
        <f t="shared" si="30"/>
        <v>0</v>
      </c>
      <c r="GN45" s="191"/>
      <c r="GO45" s="192">
        <v>39</v>
      </c>
      <c r="GP45" s="189" t="s">
        <v>56</v>
      </c>
      <c r="GQ45" s="190">
        <v>0</v>
      </c>
      <c r="GR45" s="190">
        <v>0</v>
      </c>
      <c r="GS45" s="190">
        <v>0</v>
      </c>
      <c r="GT45" s="190">
        <f t="shared" si="31"/>
        <v>0</v>
      </c>
      <c r="GU45" s="191"/>
      <c r="GV45" s="192">
        <v>39</v>
      </c>
      <c r="GW45" s="189" t="s">
        <v>56</v>
      </c>
      <c r="GX45" s="190">
        <v>0</v>
      </c>
      <c r="GY45" s="190">
        <v>0</v>
      </c>
      <c r="GZ45" s="190">
        <v>0</v>
      </c>
      <c r="HA45" s="190">
        <f t="shared" si="32"/>
        <v>0</v>
      </c>
      <c r="HB45" s="191"/>
      <c r="HC45" s="192">
        <v>39</v>
      </c>
      <c r="HD45" s="189" t="s">
        <v>56</v>
      </c>
      <c r="HE45" s="190">
        <v>0</v>
      </c>
      <c r="HF45" s="190">
        <v>0</v>
      </c>
      <c r="HG45" s="190">
        <v>0</v>
      </c>
      <c r="HH45" s="190">
        <f t="shared" si="33"/>
        <v>0</v>
      </c>
      <c r="HI45" s="191"/>
      <c r="HJ45" s="192">
        <v>39</v>
      </c>
      <c r="HK45" s="189" t="s">
        <v>56</v>
      </c>
      <c r="HL45" s="190">
        <v>0</v>
      </c>
      <c r="HM45" s="190">
        <v>0</v>
      </c>
      <c r="HN45" s="190">
        <v>0</v>
      </c>
      <c r="HO45" s="190">
        <f t="shared" si="34"/>
        <v>0</v>
      </c>
      <c r="HP45" s="191"/>
      <c r="HQ45" s="192">
        <v>39</v>
      </c>
      <c r="HR45" s="189" t="s">
        <v>56</v>
      </c>
      <c r="HS45" s="190">
        <v>0</v>
      </c>
      <c r="HT45" s="190">
        <v>0</v>
      </c>
      <c r="HU45" s="190">
        <v>0</v>
      </c>
      <c r="HV45" s="190">
        <f t="shared" si="35"/>
        <v>0</v>
      </c>
      <c r="HW45" s="191"/>
      <c r="HX45" s="192">
        <v>39</v>
      </c>
      <c r="HY45" s="189" t="s">
        <v>56</v>
      </c>
      <c r="HZ45" s="190">
        <v>0</v>
      </c>
      <c r="IA45" s="190">
        <v>0</v>
      </c>
      <c r="IB45" s="190">
        <v>0</v>
      </c>
      <c r="IC45" s="190">
        <f t="shared" si="36"/>
        <v>0</v>
      </c>
      <c r="ID45" s="191"/>
      <c r="IE45" s="192">
        <v>39</v>
      </c>
      <c r="IF45" s="189" t="s">
        <v>56</v>
      </c>
      <c r="IG45" s="190">
        <v>0</v>
      </c>
      <c r="IH45" s="190">
        <v>0</v>
      </c>
      <c r="II45" s="190">
        <v>0</v>
      </c>
      <c r="IJ45" s="190">
        <f t="shared" si="37"/>
        <v>0</v>
      </c>
      <c r="IK45" s="191"/>
      <c r="IL45" s="192">
        <v>39</v>
      </c>
      <c r="IM45" s="189" t="s">
        <v>56</v>
      </c>
      <c r="IN45" s="190">
        <v>0</v>
      </c>
      <c r="IO45" s="190">
        <v>0</v>
      </c>
      <c r="IP45" s="190">
        <v>0</v>
      </c>
      <c r="IQ45" s="190">
        <f t="shared" si="38"/>
        <v>0</v>
      </c>
      <c r="IR45" s="191"/>
      <c r="IS45" s="192">
        <v>39</v>
      </c>
      <c r="IT45" s="189" t="s">
        <v>56</v>
      </c>
      <c r="IU45" s="190">
        <v>0</v>
      </c>
      <c r="IV45" s="190">
        <v>0</v>
      </c>
      <c r="IW45" s="190">
        <v>0</v>
      </c>
      <c r="IX45" s="190">
        <f t="shared" si="39"/>
        <v>0</v>
      </c>
      <c r="IY45" s="191"/>
      <c r="IZ45" s="192">
        <v>39</v>
      </c>
      <c r="JA45" s="189" t="s">
        <v>56</v>
      </c>
      <c r="JB45" s="190">
        <v>2</v>
      </c>
      <c r="JC45" s="190">
        <v>300000</v>
      </c>
      <c r="JD45" s="190">
        <v>0</v>
      </c>
      <c r="JE45" s="190">
        <f t="shared" si="40"/>
        <v>300000</v>
      </c>
      <c r="JF45" s="191"/>
      <c r="JG45" s="192">
        <v>39</v>
      </c>
      <c r="JH45" s="189" t="s">
        <v>56</v>
      </c>
      <c r="JI45" s="190">
        <v>2</v>
      </c>
      <c r="JJ45" s="190">
        <v>104000</v>
      </c>
      <c r="JK45" s="190">
        <v>0</v>
      </c>
      <c r="JL45" s="190">
        <f t="shared" si="41"/>
        <v>104000</v>
      </c>
      <c r="JM45" s="191"/>
      <c r="JN45" s="192">
        <v>39</v>
      </c>
      <c r="JO45" s="189" t="s">
        <v>56</v>
      </c>
      <c r="JP45" s="190">
        <v>2</v>
      </c>
      <c r="JQ45" s="190">
        <v>84000</v>
      </c>
      <c r="JR45" s="190">
        <v>0</v>
      </c>
      <c r="JS45" s="190">
        <f t="shared" si="42"/>
        <v>84000</v>
      </c>
      <c r="JT45" s="191"/>
      <c r="JU45" s="192">
        <v>39</v>
      </c>
      <c r="JV45" s="189" t="s">
        <v>56</v>
      </c>
      <c r="JW45" s="190">
        <v>2</v>
      </c>
      <c r="JX45" s="190">
        <v>300000</v>
      </c>
      <c r="JY45" s="190">
        <v>0</v>
      </c>
      <c r="JZ45" s="190">
        <f t="shared" si="43"/>
        <v>300000</v>
      </c>
      <c r="KA45" s="191"/>
      <c r="KB45" s="192">
        <v>39</v>
      </c>
      <c r="KC45" s="189" t="s">
        <v>56</v>
      </c>
      <c r="KD45" s="190">
        <v>2</v>
      </c>
      <c r="KE45" s="190">
        <v>246000</v>
      </c>
      <c r="KF45" s="190">
        <v>0</v>
      </c>
      <c r="KG45" s="190">
        <f t="shared" si="44"/>
        <v>246000</v>
      </c>
      <c r="KH45" s="191"/>
      <c r="KI45" s="192">
        <v>39</v>
      </c>
      <c r="KJ45" s="189" t="s">
        <v>56</v>
      </c>
      <c r="KK45" s="190">
        <v>2</v>
      </c>
      <c r="KL45" s="190">
        <v>350000</v>
      </c>
      <c r="KM45" s="190">
        <v>0</v>
      </c>
      <c r="KN45" s="190">
        <f t="shared" si="45"/>
        <v>350000</v>
      </c>
      <c r="KO45" s="191"/>
      <c r="KP45" s="192">
        <v>39</v>
      </c>
      <c r="KQ45" s="189" t="s">
        <v>56</v>
      </c>
      <c r="KR45" s="190">
        <v>0</v>
      </c>
      <c r="KS45" s="190">
        <v>0</v>
      </c>
      <c r="KT45" s="190">
        <v>0</v>
      </c>
      <c r="KU45" s="190">
        <f t="shared" si="46"/>
        <v>0</v>
      </c>
      <c r="KV45" s="191"/>
      <c r="KW45" s="192">
        <v>39</v>
      </c>
      <c r="KX45" s="189" t="s">
        <v>56</v>
      </c>
      <c r="KY45" s="190">
        <v>0</v>
      </c>
      <c r="KZ45" s="190">
        <v>0</v>
      </c>
      <c r="LA45" s="190">
        <v>0</v>
      </c>
      <c r="LB45" s="190">
        <f t="shared" si="47"/>
        <v>0</v>
      </c>
      <c r="LC45" s="191"/>
      <c r="LD45" s="192">
        <v>39</v>
      </c>
      <c r="LE45" s="189" t="s">
        <v>56</v>
      </c>
      <c r="LF45" s="190">
        <v>0</v>
      </c>
      <c r="LG45" s="190">
        <v>0</v>
      </c>
      <c r="LH45" s="190">
        <v>0</v>
      </c>
      <c r="LI45" s="190">
        <f t="shared" si="48"/>
        <v>0</v>
      </c>
      <c r="LJ45" s="191"/>
      <c r="LK45" s="192">
        <v>39</v>
      </c>
      <c r="LL45" s="189" t="s">
        <v>56</v>
      </c>
      <c r="LM45" s="190">
        <v>0</v>
      </c>
      <c r="LN45" s="190">
        <v>0</v>
      </c>
      <c r="LO45" s="190">
        <v>0</v>
      </c>
      <c r="LP45" s="190">
        <f t="shared" si="49"/>
        <v>0</v>
      </c>
      <c r="LQ45" s="191"/>
      <c r="LR45" s="192">
        <v>39</v>
      </c>
      <c r="LS45" s="189" t="s">
        <v>56</v>
      </c>
      <c r="LT45" s="190">
        <v>0</v>
      </c>
      <c r="LU45" s="190">
        <v>0</v>
      </c>
      <c r="LV45" s="190">
        <v>0</v>
      </c>
      <c r="LW45" s="190">
        <f t="shared" si="50"/>
        <v>0</v>
      </c>
      <c r="LX45" s="191"/>
      <c r="LY45" s="192">
        <v>39</v>
      </c>
      <c r="LZ45" s="189" t="s">
        <v>56</v>
      </c>
      <c r="MA45" s="190">
        <v>0</v>
      </c>
      <c r="MB45" s="190">
        <v>0</v>
      </c>
      <c r="MC45" s="190">
        <v>0</v>
      </c>
      <c r="MD45" s="190">
        <f t="shared" si="51"/>
        <v>0</v>
      </c>
      <c r="ME45" s="191"/>
      <c r="MF45" s="192">
        <v>39</v>
      </c>
      <c r="MG45" s="189" t="s">
        <v>56</v>
      </c>
      <c r="MH45" s="190">
        <v>0</v>
      </c>
      <c r="MI45" s="190">
        <v>0</v>
      </c>
      <c r="MJ45" s="190">
        <v>0</v>
      </c>
      <c r="MK45" s="190">
        <f t="shared" si="52"/>
        <v>0</v>
      </c>
      <c r="ML45" s="191"/>
      <c r="MM45" s="192">
        <v>39</v>
      </c>
      <c r="MN45" s="189" t="s">
        <v>56</v>
      </c>
      <c r="MO45" s="190">
        <v>0</v>
      </c>
      <c r="MP45" s="190">
        <v>0</v>
      </c>
      <c r="MQ45" s="190">
        <v>0</v>
      </c>
      <c r="MR45" s="190">
        <f t="shared" si="53"/>
        <v>0</v>
      </c>
      <c r="MS45" s="191"/>
      <c r="MT45" s="192">
        <v>39</v>
      </c>
      <c r="MU45" s="189" t="s">
        <v>56</v>
      </c>
      <c r="MV45" s="190">
        <v>0</v>
      </c>
      <c r="MW45" s="190">
        <v>0</v>
      </c>
      <c r="MX45" s="190">
        <v>0</v>
      </c>
      <c r="MY45" s="190">
        <f t="shared" si="54"/>
        <v>0</v>
      </c>
      <c r="MZ45" s="191"/>
      <c r="NA45" s="192">
        <v>39</v>
      </c>
      <c r="NB45" s="189" t="s">
        <v>56</v>
      </c>
      <c r="NC45" s="190">
        <v>0</v>
      </c>
      <c r="ND45" s="190">
        <v>0</v>
      </c>
      <c r="NE45" s="190">
        <v>0</v>
      </c>
      <c r="NF45" s="190">
        <f t="shared" si="55"/>
        <v>0</v>
      </c>
      <c r="NG45" s="191"/>
      <c r="NH45" s="192">
        <v>39</v>
      </c>
      <c r="NI45" s="189" t="s">
        <v>56</v>
      </c>
      <c r="NJ45" s="190">
        <v>0</v>
      </c>
      <c r="NK45" s="190">
        <v>0</v>
      </c>
      <c r="NL45" s="190">
        <v>0</v>
      </c>
      <c r="NM45" s="190">
        <f t="shared" si="56"/>
        <v>0</v>
      </c>
      <c r="NN45" s="191"/>
      <c r="NO45" s="192">
        <v>39</v>
      </c>
      <c r="NP45" s="189" t="s">
        <v>56</v>
      </c>
      <c r="NQ45" s="190">
        <v>0</v>
      </c>
      <c r="NR45" s="190">
        <v>0</v>
      </c>
      <c r="NS45" s="190">
        <v>0</v>
      </c>
      <c r="NT45" s="190">
        <f t="shared" si="57"/>
        <v>0</v>
      </c>
      <c r="NU45" s="191"/>
      <c r="NV45" s="192">
        <v>39</v>
      </c>
      <c r="NW45" s="189" t="s">
        <v>56</v>
      </c>
      <c r="NX45" s="190">
        <v>0</v>
      </c>
      <c r="NY45" s="190">
        <v>0</v>
      </c>
      <c r="NZ45" s="190">
        <v>0</v>
      </c>
      <c r="OA45" s="190">
        <f t="shared" si="58"/>
        <v>0</v>
      </c>
      <c r="OB45" s="191"/>
      <c r="OC45" s="192">
        <v>39</v>
      </c>
      <c r="OD45" s="189" t="s">
        <v>56</v>
      </c>
      <c r="OE45" s="190">
        <v>0</v>
      </c>
      <c r="OF45" s="190">
        <v>0</v>
      </c>
      <c r="OG45" s="190">
        <v>0</v>
      </c>
      <c r="OH45" s="190">
        <f t="shared" si="59"/>
        <v>0</v>
      </c>
      <c r="OI45" s="191"/>
      <c r="OJ45" s="192">
        <v>39</v>
      </c>
      <c r="OK45" s="189" t="s">
        <v>56</v>
      </c>
      <c r="OL45" s="190">
        <v>0</v>
      </c>
      <c r="OM45" s="190">
        <v>0</v>
      </c>
      <c r="ON45" s="190">
        <v>0</v>
      </c>
      <c r="OO45" s="190">
        <f t="shared" si="60"/>
        <v>0</v>
      </c>
      <c r="OP45" s="191"/>
      <c r="OQ45" s="192">
        <v>39</v>
      </c>
      <c r="OR45" s="189" t="s">
        <v>56</v>
      </c>
      <c r="OS45" s="190">
        <v>0</v>
      </c>
      <c r="OT45" s="190">
        <v>0</v>
      </c>
      <c r="OU45" s="190">
        <v>0</v>
      </c>
      <c r="OV45" s="190">
        <f t="shared" si="61"/>
        <v>0</v>
      </c>
      <c r="OW45" s="191"/>
      <c r="OX45" s="192">
        <v>39</v>
      </c>
      <c r="OY45" s="189" t="s">
        <v>56</v>
      </c>
      <c r="OZ45" s="190">
        <v>0</v>
      </c>
      <c r="PA45" s="190">
        <v>0</v>
      </c>
      <c r="PB45" s="190">
        <v>0</v>
      </c>
      <c r="PC45" s="190">
        <f t="shared" si="62"/>
        <v>0</v>
      </c>
      <c r="PD45" s="191"/>
      <c r="PE45" s="192">
        <v>39</v>
      </c>
      <c r="PF45" s="189" t="s">
        <v>56</v>
      </c>
      <c r="PG45" s="190">
        <v>0</v>
      </c>
      <c r="PH45" s="190">
        <v>0</v>
      </c>
      <c r="PI45" s="190">
        <v>0</v>
      </c>
      <c r="PJ45" s="190">
        <f t="shared" si="63"/>
        <v>0</v>
      </c>
      <c r="PK45" s="191"/>
      <c r="PL45" s="192">
        <v>39</v>
      </c>
      <c r="PM45" s="189" t="s">
        <v>56</v>
      </c>
      <c r="PN45" s="190">
        <v>0</v>
      </c>
      <c r="PO45" s="190">
        <v>0</v>
      </c>
      <c r="PP45" s="190">
        <v>0</v>
      </c>
      <c r="PQ45" s="190">
        <f t="shared" si="64"/>
        <v>0</v>
      </c>
      <c r="PR45" s="191"/>
      <c r="PS45" s="192">
        <v>39</v>
      </c>
      <c r="PT45" s="189" t="s">
        <v>56</v>
      </c>
      <c r="PU45" s="190">
        <v>0</v>
      </c>
      <c r="PV45" s="190">
        <v>0</v>
      </c>
      <c r="PW45" s="190">
        <v>0</v>
      </c>
      <c r="PX45" s="190">
        <f t="shared" si="65"/>
        <v>0</v>
      </c>
      <c r="PY45" s="191"/>
      <c r="PZ45" s="192">
        <v>39</v>
      </c>
      <c r="QA45" s="189" t="s">
        <v>56</v>
      </c>
      <c r="QB45" s="190">
        <v>0</v>
      </c>
      <c r="QC45" s="190">
        <v>0</v>
      </c>
      <c r="QD45" s="190">
        <v>0</v>
      </c>
      <c r="QE45" s="190">
        <f t="shared" si="66"/>
        <v>0</v>
      </c>
      <c r="QF45" s="191"/>
      <c r="QG45" s="192">
        <v>39</v>
      </c>
      <c r="QH45" s="189" t="s">
        <v>56</v>
      </c>
      <c r="QI45" s="190">
        <v>0</v>
      </c>
      <c r="QJ45" s="190">
        <v>0</v>
      </c>
      <c r="QK45" s="190">
        <v>0</v>
      </c>
      <c r="QL45" s="190">
        <f t="shared" si="67"/>
        <v>0</v>
      </c>
      <c r="QM45" s="191"/>
      <c r="QN45" s="192">
        <v>39</v>
      </c>
      <c r="QO45" s="189" t="s">
        <v>56</v>
      </c>
      <c r="QP45" s="190">
        <v>0</v>
      </c>
      <c r="QQ45" s="190">
        <v>0</v>
      </c>
      <c r="QR45" s="190">
        <v>0</v>
      </c>
      <c r="QS45" s="190">
        <f t="shared" si="68"/>
        <v>0</v>
      </c>
      <c r="QT45" s="191"/>
      <c r="QU45" s="192">
        <v>39</v>
      </c>
      <c r="QV45" s="189" t="s">
        <v>56</v>
      </c>
      <c r="QW45" s="190">
        <v>0</v>
      </c>
      <c r="QX45" s="190">
        <v>0</v>
      </c>
      <c r="QY45" s="190">
        <v>0</v>
      </c>
      <c r="QZ45" s="190">
        <f t="shared" si="69"/>
        <v>0</v>
      </c>
      <c r="RA45" s="191"/>
      <c r="RB45" s="192">
        <v>39</v>
      </c>
      <c r="RC45" s="189" t="s">
        <v>56</v>
      </c>
      <c r="RD45" s="190">
        <v>0</v>
      </c>
      <c r="RE45" s="190">
        <v>0</v>
      </c>
      <c r="RF45" s="190">
        <v>0</v>
      </c>
      <c r="RG45" s="190">
        <f t="shared" si="70"/>
        <v>0</v>
      </c>
      <c r="RH45" s="191"/>
      <c r="RI45" s="192">
        <v>39</v>
      </c>
      <c r="RJ45" s="189" t="s">
        <v>56</v>
      </c>
      <c r="RK45" s="190">
        <v>0</v>
      </c>
      <c r="RL45" s="190">
        <v>0</v>
      </c>
      <c r="RM45" s="190">
        <v>0</v>
      </c>
      <c r="RN45" s="190">
        <f t="shared" si="71"/>
        <v>0</v>
      </c>
      <c r="RO45" s="191"/>
      <c r="RP45" s="192">
        <v>39</v>
      </c>
      <c r="RQ45" s="189" t="s">
        <v>56</v>
      </c>
      <c r="RR45" s="190">
        <v>0</v>
      </c>
      <c r="RS45" s="190">
        <v>0</v>
      </c>
      <c r="RT45" s="190">
        <v>0</v>
      </c>
      <c r="RU45" s="190">
        <f t="shared" si="72"/>
        <v>0</v>
      </c>
      <c r="RV45" s="191"/>
      <c r="RW45" s="192">
        <v>39</v>
      </c>
      <c r="RX45" s="189" t="s">
        <v>56</v>
      </c>
      <c r="RY45" s="190">
        <v>0</v>
      </c>
      <c r="RZ45" s="190">
        <v>0</v>
      </c>
      <c r="SA45" s="190">
        <v>0</v>
      </c>
      <c r="SB45" s="190">
        <f t="shared" si="73"/>
        <v>0</v>
      </c>
      <c r="SC45" s="191"/>
      <c r="SD45" s="192">
        <v>39</v>
      </c>
      <c r="SE45" s="189" t="s">
        <v>56</v>
      </c>
      <c r="SF45" s="190">
        <v>0</v>
      </c>
      <c r="SG45" s="190">
        <v>0</v>
      </c>
      <c r="SH45" s="190">
        <v>0</v>
      </c>
      <c r="SI45" s="190">
        <f t="shared" si="74"/>
        <v>0</v>
      </c>
      <c r="SJ45" s="191"/>
      <c r="SK45" s="192">
        <v>39</v>
      </c>
      <c r="SL45" s="189" t="s">
        <v>56</v>
      </c>
      <c r="SM45" s="190">
        <v>0</v>
      </c>
      <c r="SN45" s="190">
        <v>0</v>
      </c>
      <c r="SO45" s="190">
        <v>0</v>
      </c>
      <c r="SP45" s="190">
        <f t="shared" si="75"/>
        <v>0</v>
      </c>
      <c r="SQ45" s="191"/>
      <c r="SR45" s="192">
        <v>39</v>
      </c>
      <c r="SS45" s="189" t="s">
        <v>56</v>
      </c>
      <c r="ST45" s="190">
        <v>0</v>
      </c>
      <c r="SU45" s="190">
        <v>0</v>
      </c>
      <c r="SV45" s="190">
        <v>0</v>
      </c>
      <c r="SW45" s="190">
        <f t="shared" si="76"/>
        <v>0</v>
      </c>
      <c r="SX45" s="191"/>
      <c r="SY45" s="192">
        <v>39</v>
      </c>
      <c r="SZ45" s="189" t="s">
        <v>56</v>
      </c>
      <c r="TA45" s="190">
        <v>0</v>
      </c>
      <c r="TB45" s="190">
        <v>0</v>
      </c>
      <c r="TC45" s="190">
        <v>0</v>
      </c>
      <c r="TD45" s="190">
        <f t="shared" si="77"/>
        <v>0</v>
      </c>
      <c r="TE45" s="191"/>
      <c r="TF45" s="192">
        <v>39</v>
      </c>
      <c r="TG45" s="189" t="s">
        <v>56</v>
      </c>
      <c r="TH45" s="190">
        <v>0</v>
      </c>
      <c r="TI45" s="190">
        <v>0</v>
      </c>
      <c r="TJ45" s="190">
        <v>0</v>
      </c>
      <c r="TK45" s="190">
        <f t="shared" si="78"/>
        <v>0</v>
      </c>
      <c r="TL45" s="191"/>
      <c r="TM45" s="192">
        <v>39</v>
      </c>
      <c r="TN45" s="189" t="s">
        <v>56</v>
      </c>
      <c r="TO45" s="190">
        <v>0</v>
      </c>
      <c r="TP45" s="190">
        <v>0</v>
      </c>
      <c r="TQ45" s="190">
        <v>0</v>
      </c>
      <c r="TR45" s="190">
        <f t="shared" si="79"/>
        <v>0</v>
      </c>
      <c r="TS45" s="191"/>
      <c r="TT45" s="192">
        <v>39</v>
      </c>
      <c r="TU45" s="189" t="s">
        <v>56</v>
      </c>
      <c r="TV45" s="190">
        <v>0</v>
      </c>
      <c r="TW45" s="190">
        <v>0</v>
      </c>
      <c r="TX45" s="190">
        <v>0</v>
      </c>
      <c r="TY45" s="190">
        <f t="shared" si="80"/>
        <v>0</v>
      </c>
      <c r="TZ45" s="191"/>
      <c r="UA45" s="192">
        <v>39</v>
      </c>
      <c r="UB45" s="189" t="s">
        <v>56</v>
      </c>
      <c r="UC45" s="190">
        <v>0</v>
      </c>
      <c r="UD45" s="190">
        <v>0</v>
      </c>
      <c r="UE45" s="190">
        <v>0</v>
      </c>
      <c r="UF45" s="190">
        <f t="shared" si="81"/>
        <v>0</v>
      </c>
      <c r="UG45" s="191"/>
      <c r="UH45" s="192">
        <v>39</v>
      </c>
      <c r="UI45" s="189" t="s">
        <v>56</v>
      </c>
      <c r="UJ45" s="190">
        <v>0</v>
      </c>
      <c r="UK45" s="190">
        <v>0</v>
      </c>
      <c r="UL45" s="190">
        <v>0</v>
      </c>
      <c r="UM45" s="190">
        <f t="shared" si="82"/>
        <v>0</v>
      </c>
      <c r="UN45" s="191"/>
      <c r="UO45" s="192">
        <v>39</v>
      </c>
      <c r="UP45" s="189" t="s">
        <v>56</v>
      </c>
      <c r="UQ45" s="190">
        <v>0</v>
      </c>
      <c r="UR45" s="190">
        <v>0</v>
      </c>
      <c r="US45" s="190">
        <v>0</v>
      </c>
      <c r="UT45" s="190">
        <f t="shared" si="83"/>
        <v>0</v>
      </c>
      <c r="UU45" s="191"/>
      <c r="UV45" s="192">
        <v>39</v>
      </c>
      <c r="UW45" s="189" t="s">
        <v>56</v>
      </c>
      <c r="UX45" s="190">
        <v>0</v>
      </c>
      <c r="UY45" s="190">
        <v>0</v>
      </c>
      <c r="UZ45" s="190">
        <v>0</v>
      </c>
      <c r="VA45" s="190">
        <f t="shared" si="84"/>
        <v>0</v>
      </c>
      <c r="VB45" s="191"/>
      <c r="VC45" s="192">
        <v>39</v>
      </c>
      <c r="VD45" s="189" t="s">
        <v>56</v>
      </c>
      <c r="VE45" s="190">
        <v>0</v>
      </c>
      <c r="VF45" s="190">
        <v>0</v>
      </c>
      <c r="VG45" s="190">
        <v>0</v>
      </c>
      <c r="VH45" s="190">
        <f t="shared" si="85"/>
        <v>0</v>
      </c>
      <c r="VI45" s="191"/>
      <c r="VJ45" s="192">
        <v>39</v>
      </c>
      <c r="VK45" s="189" t="s">
        <v>56</v>
      </c>
      <c r="VL45" s="190">
        <v>0</v>
      </c>
      <c r="VM45" s="190">
        <v>0</v>
      </c>
      <c r="VN45" s="190">
        <v>0</v>
      </c>
      <c r="VO45" s="190">
        <f t="shared" si="86"/>
        <v>0</v>
      </c>
      <c r="VP45" s="191"/>
      <c r="VQ45" s="192">
        <v>39</v>
      </c>
      <c r="VR45" s="189" t="s">
        <v>56</v>
      </c>
      <c r="VS45" s="190">
        <v>0</v>
      </c>
      <c r="VT45" s="190">
        <v>0</v>
      </c>
      <c r="VU45" s="190">
        <v>0</v>
      </c>
      <c r="VV45" s="190">
        <f t="shared" si="87"/>
        <v>0</v>
      </c>
      <c r="VW45" s="191"/>
      <c r="VX45" s="192">
        <v>39</v>
      </c>
      <c r="VY45" s="189" t="s">
        <v>56</v>
      </c>
      <c r="VZ45" s="190">
        <v>0</v>
      </c>
      <c r="WA45" s="190">
        <v>0</v>
      </c>
      <c r="WB45" s="190">
        <v>0</v>
      </c>
      <c r="WC45" s="190">
        <f t="shared" si="88"/>
        <v>0</v>
      </c>
      <c r="WD45" s="191"/>
      <c r="WE45" s="192">
        <v>39</v>
      </c>
      <c r="WF45" s="189" t="s">
        <v>56</v>
      </c>
      <c r="WG45" s="190">
        <v>0</v>
      </c>
      <c r="WH45" s="190">
        <v>0</v>
      </c>
      <c r="WI45" s="190">
        <v>0</v>
      </c>
      <c r="WJ45" s="190">
        <f t="shared" si="89"/>
        <v>0</v>
      </c>
      <c r="WK45" s="191"/>
      <c r="WL45" s="192">
        <v>39</v>
      </c>
      <c r="WM45" s="189" t="s">
        <v>56</v>
      </c>
      <c r="WN45" s="190">
        <v>0</v>
      </c>
      <c r="WO45" s="190">
        <v>0</v>
      </c>
      <c r="WP45" s="190">
        <v>0</v>
      </c>
      <c r="WQ45" s="190">
        <f t="shared" si="90"/>
        <v>0</v>
      </c>
      <c r="WR45" s="191"/>
      <c r="WS45" s="192">
        <v>39</v>
      </c>
      <c r="WT45" s="189" t="s">
        <v>56</v>
      </c>
      <c r="WU45" s="190">
        <v>0</v>
      </c>
      <c r="WV45" s="190">
        <v>0</v>
      </c>
      <c r="WW45" s="190">
        <v>0</v>
      </c>
      <c r="WX45" s="190">
        <f t="shared" si="91"/>
        <v>0</v>
      </c>
      <c r="WY45" s="191"/>
      <c r="WZ45" s="192">
        <v>39</v>
      </c>
      <c r="XA45" s="189" t="s">
        <v>56</v>
      </c>
      <c r="XB45" s="190">
        <v>0</v>
      </c>
      <c r="XC45" s="190">
        <v>0</v>
      </c>
      <c r="XD45" s="190">
        <v>0</v>
      </c>
      <c r="XE45" s="190">
        <f t="shared" si="92"/>
        <v>0</v>
      </c>
      <c r="XF45" s="191"/>
      <c r="XG45" s="192">
        <v>39</v>
      </c>
      <c r="XH45" s="189" t="s">
        <v>56</v>
      </c>
      <c r="XI45" s="190">
        <v>0</v>
      </c>
      <c r="XJ45" s="190">
        <v>0</v>
      </c>
      <c r="XK45" s="190">
        <v>0</v>
      </c>
      <c r="XL45" s="190">
        <f t="shared" si="93"/>
        <v>0</v>
      </c>
      <c r="XM45" s="191"/>
      <c r="XN45" s="192">
        <v>39</v>
      </c>
      <c r="XO45" s="189" t="s">
        <v>56</v>
      </c>
      <c r="XP45" s="190">
        <v>0</v>
      </c>
      <c r="XQ45" s="190">
        <v>0</v>
      </c>
      <c r="XR45" s="190">
        <v>0</v>
      </c>
      <c r="XS45" s="190">
        <f t="shared" si="94"/>
        <v>0</v>
      </c>
      <c r="XT45" s="191"/>
      <c r="XU45" s="192">
        <v>39</v>
      </c>
      <c r="XV45" s="189" t="s">
        <v>56</v>
      </c>
      <c r="XW45" s="190">
        <v>1</v>
      </c>
      <c r="XX45" s="190">
        <v>20000</v>
      </c>
      <c r="XY45" s="190">
        <v>0</v>
      </c>
      <c r="XZ45" s="190">
        <f t="shared" si="95"/>
        <v>20000</v>
      </c>
      <c r="YA45" s="191"/>
      <c r="YB45" s="192">
        <v>39</v>
      </c>
      <c r="YC45" s="189" t="s">
        <v>56</v>
      </c>
      <c r="YD45" s="190">
        <v>0</v>
      </c>
      <c r="YE45" s="190">
        <v>0</v>
      </c>
      <c r="YF45" s="190">
        <v>0</v>
      </c>
      <c r="YG45" s="190">
        <f t="shared" si="96"/>
        <v>0</v>
      </c>
      <c r="YH45" s="191"/>
      <c r="YI45" s="192">
        <v>39</v>
      </c>
      <c r="YJ45" s="189" t="s">
        <v>56</v>
      </c>
      <c r="YK45" s="190">
        <v>0</v>
      </c>
      <c r="YL45" s="190">
        <v>0</v>
      </c>
      <c r="YM45" s="190">
        <v>0</v>
      </c>
      <c r="YN45" s="190">
        <f t="shared" si="97"/>
        <v>0</v>
      </c>
      <c r="YO45" s="191"/>
      <c r="YP45" s="192">
        <v>39</v>
      </c>
      <c r="YQ45" s="189" t="s">
        <v>56</v>
      </c>
      <c r="YR45" s="190">
        <v>0</v>
      </c>
      <c r="YS45" s="190">
        <v>0</v>
      </c>
      <c r="YT45" s="190">
        <v>0</v>
      </c>
      <c r="YU45" s="190">
        <f t="shared" si="98"/>
        <v>0</v>
      </c>
      <c r="YV45" s="191"/>
      <c r="YW45" s="192">
        <v>39</v>
      </c>
      <c r="YX45" s="189" t="s">
        <v>56</v>
      </c>
      <c r="YY45" s="190">
        <v>0</v>
      </c>
      <c r="YZ45" s="190">
        <v>0</v>
      </c>
      <c r="ZA45" s="190">
        <v>0</v>
      </c>
      <c r="ZB45" s="190">
        <f t="shared" si="99"/>
        <v>0</v>
      </c>
      <c r="ZC45" s="191"/>
      <c r="ZD45" s="192">
        <v>39</v>
      </c>
      <c r="ZE45" s="189" t="s">
        <v>56</v>
      </c>
      <c r="ZF45" s="190">
        <v>0</v>
      </c>
      <c r="ZG45" s="190">
        <v>0</v>
      </c>
      <c r="ZH45" s="190">
        <v>0</v>
      </c>
      <c r="ZI45" s="190">
        <f t="shared" si="100"/>
        <v>0</v>
      </c>
      <c r="ZJ45" s="191"/>
      <c r="ZK45" s="192">
        <v>39</v>
      </c>
      <c r="ZL45" s="189" t="s">
        <v>56</v>
      </c>
      <c r="ZM45" s="190">
        <v>0</v>
      </c>
      <c r="ZN45" s="190">
        <v>0</v>
      </c>
      <c r="ZO45" s="190">
        <v>0</v>
      </c>
      <c r="ZP45" s="190">
        <f t="shared" si="101"/>
        <v>0</v>
      </c>
      <c r="ZQ45" s="191"/>
      <c r="ZR45" s="192">
        <v>39</v>
      </c>
      <c r="ZS45" s="189" t="s">
        <v>56</v>
      </c>
      <c r="ZT45" s="190">
        <v>0</v>
      </c>
      <c r="ZU45" s="190">
        <v>0</v>
      </c>
      <c r="ZV45" s="190">
        <v>0</v>
      </c>
      <c r="ZW45" s="190">
        <f t="shared" si="102"/>
        <v>0</v>
      </c>
      <c r="ZX45" s="191"/>
      <c r="ZY45" s="192">
        <v>39</v>
      </c>
      <c r="ZZ45" s="189" t="s">
        <v>56</v>
      </c>
      <c r="AAA45" s="190">
        <v>0</v>
      </c>
      <c r="AAB45" s="190">
        <v>0</v>
      </c>
      <c r="AAC45" s="190">
        <v>0</v>
      </c>
      <c r="AAD45" s="190">
        <f t="shared" si="103"/>
        <v>0</v>
      </c>
      <c r="AAE45" s="191"/>
      <c r="AAF45" s="192">
        <v>39</v>
      </c>
      <c r="AAG45" s="189" t="s">
        <v>56</v>
      </c>
      <c r="AAH45" s="190">
        <v>0</v>
      </c>
      <c r="AAI45" s="190">
        <v>0</v>
      </c>
      <c r="AAJ45" s="190">
        <v>0</v>
      </c>
      <c r="AAK45" s="190">
        <f t="shared" si="104"/>
        <v>0</v>
      </c>
      <c r="AAL45" s="191"/>
      <c r="AAM45" s="192">
        <v>39</v>
      </c>
      <c r="AAN45" s="189" t="s">
        <v>56</v>
      </c>
      <c r="AAO45" s="190">
        <v>0</v>
      </c>
      <c r="AAP45" s="190">
        <v>0</v>
      </c>
      <c r="AAQ45" s="190">
        <v>0</v>
      </c>
      <c r="AAR45" s="190">
        <f t="shared" si="105"/>
        <v>0</v>
      </c>
      <c r="AAS45" s="191"/>
      <c r="AAT45" s="192">
        <v>39</v>
      </c>
      <c r="AAU45" s="189" t="s">
        <v>56</v>
      </c>
      <c r="AAV45" s="190">
        <v>0</v>
      </c>
      <c r="AAW45" s="190">
        <v>0</v>
      </c>
      <c r="AAX45" s="190">
        <v>0</v>
      </c>
      <c r="AAY45" s="190">
        <f t="shared" si="106"/>
        <v>0</v>
      </c>
      <c r="AAZ45" s="191"/>
      <c r="ABA45" s="192">
        <v>39</v>
      </c>
      <c r="ABB45" s="189" t="s">
        <v>56</v>
      </c>
      <c r="ABC45" s="190">
        <v>0</v>
      </c>
      <c r="ABD45" s="190">
        <v>0</v>
      </c>
      <c r="ABE45" s="190">
        <v>0</v>
      </c>
      <c r="ABF45" s="190">
        <f t="shared" si="107"/>
        <v>0</v>
      </c>
      <c r="ABG45" s="191"/>
      <c r="ABH45" s="192">
        <v>39</v>
      </c>
      <c r="ABI45" s="189" t="s">
        <v>56</v>
      </c>
      <c r="ABJ45" s="190">
        <v>0</v>
      </c>
      <c r="ABK45" s="190">
        <v>0</v>
      </c>
      <c r="ABL45" s="190">
        <v>0</v>
      </c>
      <c r="ABM45" s="190">
        <f t="shared" si="108"/>
        <v>0</v>
      </c>
      <c r="ABN45" s="191"/>
      <c r="ABO45" s="192">
        <v>39</v>
      </c>
      <c r="ABP45" s="189" t="s">
        <v>56</v>
      </c>
      <c r="ABQ45" s="190">
        <v>0</v>
      </c>
      <c r="ABR45" s="190">
        <v>0</v>
      </c>
      <c r="ABS45" s="190">
        <v>0</v>
      </c>
      <c r="ABT45" s="190">
        <f t="shared" si="109"/>
        <v>0</v>
      </c>
      <c r="ABU45" s="191"/>
      <c r="ABV45" s="192">
        <v>39</v>
      </c>
      <c r="ABW45" s="189" t="s">
        <v>56</v>
      </c>
      <c r="ABX45" s="190">
        <v>0</v>
      </c>
      <c r="ABY45" s="190">
        <f t="shared" si="0"/>
        <v>1638000</v>
      </c>
      <c r="ABZ45" s="190">
        <f t="shared" si="1"/>
        <v>0</v>
      </c>
      <c r="ACA45" s="190">
        <f t="shared" si="2"/>
        <v>1638000</v>
      </c>
      <c r="ACB45" s="9"/>
    </row>
    <row r="46" spans="1:756" ht="15.75" hidden="1">
      <c r="A46" s="192">
        <v>40</v>
      </c>
      <c r="B46" s="189" t="s">
        <v>57</v>
      </c>
      <c r="C46" s="190">
        <v>0</v>
      </c>
      <c r="D46" s="190">
        <v>0</v>
      </c>
      <c r="E46" s="190">
        <v>0</v>
      </c>
      <c r="F46" s="190">
        <f t="shared" si="3"/>
        <v>0</v>
      </c>
      <c r="G46" s="191"/>
      <c r="H46" s="192">
        <v>40</v>
      </c>
      <c r="I46" s="189" t="s">
        <v>57</v>
      </c>
      <c r="J46" s="190">
        <v>0</v>
      </c>
      <c r="K46" s="190">
        <v>0</v>
      </c>
      <c r="L46" s="190">
        <v>0</v>
      </c>
      <c r="M46" s="190">
        <f t="shared" si="4"/>
        <v>0</v>
      </c>
      <c r="N46" s="191"/>
      <c r="O46" s="192">
        <v>40</v>
      </c>
      <c r="P46" s="189" t="s">
        <v>57</v>
      </c>
      <c r="Q46" s="190"/>
      <c r="R46" s="190">
        <v>0</v>
      </c>
      <c r="S46" s="190">
        <v>0</v>
      </c>
      <c r="T46" s="190">
        <f t="shared" si="5"/>
        <v>0</v>
      </c>
      <c r="U46" s="191"/>
      <c r="V46" s="192">
        <v>40</v>
      </c>
      <c r="W46" s="189" t="s">
        <v>57</v>
      </c>
      <c r="X46" s="190">
        <v>0</v>
      </c>
      <c r="Y46" s="190">
        <v>0</v>
      </c>
      <c r="Z46" s="190">
        <v>0</v>
      </c>
      <c r="AA46" s="190">
        <f t="shared" si="6"/>
        <v>0</v>
      </c>
      <c r="AB46" s="191"/>
      <c r="AC46" s="192">
        <v>40</v>
      </c>
      <c r="AD46" s="189" t="s">
        <v>57</v>
      </c>
      <c r="AE46" s="190">
        <v>0</v>
      </c>
      <c r="AF46" s="190">
        <v>0</v>
      </c>
      <c r="AG46" s="190">
        <v>0</v>
      </c>
      <c r="AH46" s="190">
        <f t="shared" si="7"/>
        <v>0</v>
      </c>
      <c r="AI46" s="191"/>
      <c r="AJ46" s="192">
        <v>40</v>
      </c>
      <c r="AK46" s="189" t="s">
        <v>57</v>
      </c>
      <c r="AL46" s="190"/>
      <c r="AM46" s="190">
        <v>0</v>
      </c>
      <c r="AN46" s="190">
        <v>0</v>
      </c>
      <c r="AO46" s="190">
        <f t="shared" si="8"/>
        <v>0</v>
      </c>
      <c r="AP46" s="191"/>
      <c r="AQ46" s="192">
        <v>40</v>
      </c>
      <c r="AR46" s="189" t="s">
        <v>57</v>
      </c>
      <c r="AS46" s="190">
        <v>0</v>
      </c>
      <c r="AT46" s="190">
        <v>0</v>
      </c>
      <c r="AU46" s="190">
        <v>0</v>
      </c>
      <c r="AV46" s="190">
        <f t="shared" si="9"/>
        <v>0</v>
      </c>
      <c r="AW46" s="191"/>
      <c r="AX46" s="192">
        <v>40</v>
      </c>
      <c r="AY46" s="189" t="s">
        <v>57</v>
      </c>
      <c r="AZ46" s="190">
        <v>0</v>
      </c>
      <c r="BA46" s="190">
        <v>0</v>
      </c>
      <c r="BB46" s="190">
        <v>0</v>
      </c>
      <c r="BC46" s="190">
        <f t="shared" si="10"/>
        <v>0</v>
      </c>
      <c r="BD46" s="191"/>
      <c r="BE46" s="192">
        <v>40</v>
      </c>
      <c r="BF46" s="189" t="s">
        <v>57</v>
      </c>
      <c r="BG46" s="190">
        <v>0</v>
      </c>
      <c r="BH46" s="190">
        <v>0</v>
      </c>
      <c r="BI46" s="190">
        <v>0</v>
      </c>
      <c r="BJ46" s="190">
        <f t="shared" si="11"/>
        <v>0</v>
      </c>
      <c r="BK46" s="191"/>
      <c r="BL46" s="192">
        <v>40</v>
      </c>
      <c r="BM46" s="189" t="s">
        <v>57</v>
      </c>
      <c r="BN46" s="190">
        <v>0</v>
      </c>
      <c r="BO46" s="190">
        <v>0</v>
      </c>
      <c r="BP46" s="190">
        <v>0</v>
      </c>
      <c r="BQ46" s="190">
        <f t="shared" si="12"/>
        <v>0</v>
      </c>
      <c r="BR46" s="191"/>
      <c r="BS46" s="192">
        <v>40</v>
      </c>
      <c r="BT46" s="189" t="s">
        <v>57</v>
      </c>
      <c r="BU46" s="190">
        <v>0</v>
      </c>
      <c r="BV46" s="190">
        <v>0</v>
      </c>
      <c r="BW46" s="190">
        <v>0</v>
      </c>
      <c r="BX46" s="190">
        <f t="shared" si="13"/>
        <v>0</v>
      </c>
      <c r="BY46" s="191"/>
      <c r="BZ46" s="192">
        <v>40</v>
      </c>
      <c r="CA46" s="189" t="s">
        <v>57</v>
      </c>
      <c r="CB46" s="190">
        <v>0</v>
      </c>
      <c r="CC46" s="190">
        <v>0</v>
      </c>
      <c r="CD46" s="190">
        <v>0</v>
      </c>
      <c r="CE46" s="190">
        <f t="shared" si="14"/>
        <v>0</v>
      </c>
      <c r="CF46" s="191"/>
      <c r="CG46" s="192">
        <v>40</v>
      </c>
      <c r="CH46" s="189" t="s">
        <v>57</v>
      </c>
      <c r="CI46" s="190">
        <v>0</v>
      </c>
      <c r="CJ46" s="190">
        <v>0</v>
      </c>
      <c r="CK46" s="190">
        <v>0</v>
      </c>
      <c r="CL46" s="190">
        <f t="shared" si="15"/>
        <v>0</v>
      </c>
      <c r="CM46" s="191"/>
      <c r="CN46" s="192">
        <v>40</v>
      </c>
      <c r="CO46" s="189" t="s">
        <v>57</v>
      </c>
      <c r="CP46" s="190">
        <v>3</v>
      </c>
      <c r="CQ46" s="190">
        <v>351000</v>
      </c>
      <c r="CR46" s="190">
        <v>0</v>
      </c>
      <c r="CS46" s="190">
        <f t="shared" si="16"/>
        <v>351000</v>
      </c>
      <c r="CT46" s="191"/>
      <c r="CU46" s="192">
        <v>40</v>
      </c>
      <c r="CV46" s="189" t="s">
        <v>57</v>
      </c>
      <c r="CW46" s="190">
        <v>0</v>
      </c>
      <c r="CX46" s="190">
        <v>0</v>
      </c>
      <c r="CY46" s="190">
        <v>0</v>
      </c>
      <c r="CZ46" s="190">
        <f t="shared" si="17"/>
        <v>0</v>
      </c>
      <c r="DA46" s="191"/>
      <c r="DB46" s="192">
        <v>40</v>
      </c>
      <c r="DC46" s="189" t="s">
        <v>57</v>
      </c>
      <c r="DD46" s="190">
        <v>0</v>
      </c>
      <c r="DE46" s="190">
        <v>0</v>
      </c>
      <c r="DF46" s="190">
        <v>0</v>
      </c>
      <c r="DG46" s="190">
        <f t="shared" si="18"/>
        <v>0</v>
      </c>
      <c r="DH46" s="191"/>
      <c r="DI46" s="192">
        <v>40</v>
      </c>
      <c r="DJ46" s="189" t="s">
        <v>57</v>
      </c>
      <c r="DK46" s="190">
        <v>0</v>
      </c>
      <c r="DL46" s="190">
        <v>0</v>
      </c>
      <c r="DM46" s="190">
        <v>0</v>
      </c>
      <c r="DN46" s="190">
        <f t="shared" si="19"/>
        <v>0</v>
      </c>
      <c r="DO46" s="191"/>
      <c r="DP46" s="192">
        <v>40</v>
      </c>
      <c r="DQ46" s="189" t="s">
        <v>57</v>
      </c>
      <c r="DR46" s="190">
        <v>0</v>
      </c>
      <c r="DS46" s="190">
        <v>0</v>
      </c>
      <c r="DT46" s="190">
        <v>0</v>
      </c>
      <c r="DU46" s="190">
        <f t="shared" si="20"/>
        <v>0</v>
      </c>
      <c r="DV46" s="191"/>
      <c r="DW46" s="192">
        <v>40</v>
      </c>
      <c r="DX46" s="189" t="s">
        <v>57</v>
      </c>
      <c r="DY46" s="190">
        <v>0</v>
      </c>
      <c r="DZ46" s="190">
        <v>0</v>
      </c>
      <c r="EA46" s="190">
        <v>0</v>
      </c>
      <c r="EB46" s="190">
        <f t="shared" si="21"/>
        <v>0</v>
      </c>
      <c r="EC46" s="191"/>
      <c r="ED46" s="192">
        <v>40</v>
      </c>
      <c r="EE46" s="189" t="s">
        <v>57</v>
      </c>
      <c r="EF46" s="190">
        <v>0</v>
      </c>
      <c r="EG46" s="190"/>
      <c r="EH46" s="190">
        <v>0</v>
      </c>
      <c r="EI46" s="190">
        <f t="shared" si="22"/>
        <v>0</v>
      </c>
      <c r="EJ46" s="191"/>
      <c r="EK46" s="192">
        <v>40</v>
      </c>
      <c r="EL46" s="189" t="s">
        <v>57</v>
      </c>
      <c r="EM46" s="190">
        <v>0</v>
      </c>
      <c r="EN46" s="190">
        <v>0</v>
      </c>
      <c r="EO46" s="190">
        <v>0</v>
      </c>
      <c r="EP46" s="190">
        <f t="shared" si="23"/>
        <v>0</v>
      </c>
      <c r="EQ46" s="191"/>
      <c r="ER46" s="192">
        <v>40</v>
      </c>
      <c r="ES46" s="189" t="s">
        <v>57</v>
      </c>
      <c r="ET46" s="190">
        <v>0</v>
      </c>
      <c r="EU46" s="190">
        <v>0</v>
      </c>
      <c r="EV46" s="190">
        <v>0</v>
      </c>
      <c r="EW46" s="190">
        <f t="shared" si="24"/>
        <v>0</v>
      </c>
      <c r="EX46" s="191"/>
      <c r="EY46" s="192">
        <v>40</v>
      </c>
      <c r="EZ46" s="189" t="s">
        <v>57</v>
      </c>
      <c r="FA46" s="190">
        <v>0</v>
      </c>
      <c r="FB46" s="190">
        <v>0</v>
      </c>
      <c r="FC46" s="190">
        <v>0</v>
      </c>
      <c r="FD46" s="190">
        <f t="shared" si="25"/>
        <v>0</v>
      </c>
      <c r="FE46" s="191"/>
      <c r="FF46" s="192">
        <v>40</v>
      </c>
      <c r="FG46" s="189" t="s">
        <v>57</v>
      </c>
      <c r="FH46" s="190">
        <v>0</v>
      </c>
      <c r="FI46" s="190">
        <v>0</v>
      </c>
      <c r="FJ46" s="190">
        <v>0</v>
      </c>
      <c r="FK46" s="190">
        <f t="shared" si="26"/>
        <v>0</v>
      </c>
      <c r="FL46" s="191"/>
      <c r="FM46" s="192">
        <v>40</v>
      </c>
      <c r="FN46" s="189" t="s">
        <v>57</v>
      </c>
      <c r="FO46" s="190">
        <v>0</v>
      </c>
      <c r="FP46" s="190">
        <v>0</v>
      </c>
      <c r="FQ46" s="190">
        <v>0</v>
      </c>
      <c r="FR46" s="190">
        <f t="shared" si="27"/>
        <v>0</v>
      </c>
      <c r="FS46" s="191"/>
      <c r="FT46" s="192">
        <v>40</v>
      </c>
      <c r="FU46" s="189" t="s">
        <v>57</v>
      </c>
      <c r="FV46" s="190">
        <v>0</v>
      </c>
      <c r="FW46" s="190">
        <v>0</v>
      </c>
      <c r="FX46" s="190">
        <v>0</v>
      </c>
      <c r="FY46" s="190">
        <f t="shared" si="28"/>
        <v>0</v>
      </c>
      <c r="FZ46" s="191"/>
      <c r="GA46" s="192">
        <v>40</v>
      </c>
      <c r="GB46" s="189" t="s">
        <v>57</v>
      </c>
      <c r="GC46" s="190">
        <v>0</v>
      </c>
      <c r="GD46" s="190">
        <v>0</v>
      </c>
      <c r="GE46" s="190">
        <v>0</v>
      </c>
      <c r="GF46" s="190">
        <f t="shared" si="29"/>
        <v>0</v>
      </c>
      <c r="GG46" s="191"/>
      <c r="GH46" s="192">
        <v>40</v>
      </c>
      <c r="GI46" s="189" t="s">
        <v>57</v>
      </c>
      <c r="GJ46" s="190">
        <v>0</v>
      </c>
      <c r="GK46" s="190">
        <v>0</v>
      </c>
      <c r="GL46" s="190">
        <v>0</v>
      </c>
      <c r="GM46" s="190">
        <f t="shared" si="30"/>
        <v>0</v>
      </c>
      <c r="GN46" s="191"/>
      <c r="GO46" s="192">
        <v>40</v>
      </c>
      <c r="GP46" s="189" t="s">
        <v>57</v>
      </c>
      <c r="GQ46" s="190">
        <v>0</v>
      </c>
      <c r="GR46" s="190">
        <v>0</v>
      </c>
      <c r="GS46" s="190">
        <v>0</v>
      </c>
      <c r="GT46" s="190">
        <f t="shared" si="31"/>
        <v>0</v>
      </c>
      <c r="GU46" s="191"/>
      <c r="GV46" s="192">
        <v>40</v>
      </c>
      <c r="GW46" s="189" t="s">
        <v>57</v>
      </c>
      <c r="GX46" s="190">
        <v>0</v>
      </c>
      <c r="GY46" s="190">
        <v>0</v>
      </c>
      <c r="GZ46" s="190">
        <v>0</v>
      </c>
      <c r="HA46" s="190">
        <f t="shared" si="32"/>
        <v>0</v>
      </c>
      <c r="HB46" s="191"/>
      <c r="HC46" s="192">
        <v>40</v>
      </c>
      <c r="HD46" s="189" t="s">
        <v>57</v>
      </c>
      <c r="HE46" s="190">
        <v>0</v>
      </c>
      <c r="HF46" s="190">
        <v>0</v>
      </c>
      <c r="HG46" s="190">
        <v>0</v>
      </c>
      <c r="HH46" s="190">
        <f t="shared" si="33"/>
        <v>0</v>
      </c>
      <c r="HI46" s="191"/>
      <c r="HJ46" s="192">
        <v>40</v>
      </c>
      <c r="HK46" s="189" t="s">
        <v>57</v>
      </c>
      <c r="HL46" s="190">
        <v>0</v>
      </c>
      <c r="HM46" s="190">
        <v>0</v>
      </c>
      <c r="HN46" s="190">
        <v>0</v>
      </c>
      <c r="HO46" s="190">
        <f t="shared" si="34"/>
        <v>0</v>
      </c>
      <c r="HP46" s="191"/>
      <c r="HQ46" s="192">
        <v>40</v>
      </c>
      <c r="HR46" s="189" t="s">
        <v>57</v>
      </c>
      <c r="HS46" s="190">
        <v>0</v>
      </c>
      <c r="HT46" s="190">
        <v>0</v>
      </c>
      <c r="HU46" s="190">
        <v>0</v>
      </c>
      <c r="HV46" s="190">
        <f t="shared" si="35"/>
        <v>0</v>
      </c>
      <c r="HW46" s="191"/>
      <c r="HX46" s="192">
        <v>40</v>
      </c>
      <c r="HY46" s="189" t="s">
        <v>57</v>
      </c>
      <c r="HZ46" s="190">
        <v>0</v>
      </c>
      <c r="IA46" s="190">
        <v>0</v>
      </c>
      <c r="IB46" s="190">
        <v>0</v>
      </c>
      <c r="IC46" s="190">
        <f t="shared" si="36"/>
        <v>0</v>
      </c>
      <c r="ID46" s="191"/>
      <c r="IE46" s="192">
        <v>40</v>
      </c>
      <c r="IF46" s="189" t="s">
        <v>57</v>
      </c>
      <c r="IG46" s="190">
        <v>0</v>
      </c>
      <c r="IH46" s="190">
        <v>0</v>
      </c>
      <c r="II46" s="190">
        <v>0</v>
      </c>
      <c r="IJ46" s="190">
        <f t="shared" si="37"/>
        <v>0</v>
      </c>
      <c r="IK46" s="191"/>
      <c r="IL46" s="192">
        <v>40</v>
      </c>
      <c r="IM46" s="189" t="s">
        <v>57</v>
      </c>
      <c r="IN46" s="190">
        <v>0</v>
      </c>
      <c r="IO46" s="190">
        <v>0</v>
      </c>
      <c r="IP46" s="190">
        <v>0</v>
      </c>
      <c r="IQ46" s="190">
        <f t="shared" si="38"/>
        <v>0</v>
      </c>
      <c r="IR46" s="191"/>
      <c r="IS46" s="192">
        <v>40</v>
      </c>
      <c r="IT46" s="189" t="s">
        <v>57</v>
      </c>
      <c r="IU46" s="190">
        <v>0</v>
      </c>
      <c r="IV46" s="190">
        <v>0</v>
      </c>
      <c r="IW46" s="190">
        <v>0</v>
      </c>
      <c r="IX46" s="190">
        <f t="shared" si="39"/>
        <v>0</v>
      </c>
      <c r="IY46" s="191"/>
      <c r="IZ46" s="192">
        <v>40</v>
      </c>
      <c r="JA46" s="189" t="s">
        <v>57</v>
      </c>
      <c r="JB46" s="190">
        <v>3</v>
      </c>
      <c r="JC46" s="190">
        <v>450000</v>
      </c>
      <c r="JD46" s="190">
        <v>0</v>
      </c>
      <c r="JE46" s="190">
        <f t="shared" si="40"/>
        <v>450000</v>
      </c>
      <c r="JF46" s="191"/>
      <c r="JG46" s="192">
        <v>40</v>
      </c>
      <c r="JH46" s="189" t="s">
        <v>57</v>
      </c>
      <c r="JI46" s="190">
        <v>2</v>
      </c>
      <c r="JJ46" s="190">
        <v>104000</v>
      </c>
      <c r="JK46" s="190">
        <v>0</v>
      </c>
      <c r="JL46" s="190">
        <f t="shared" si="41"/>
        <v>104000</v>
      </c>
      <c r="JM46" s="191"/>
      <c r="JN46" s="192">
        <v>40</v>
      </c>
      <c r="JO46" s="189" t="s">
        <v>57</v>
      </c>
      <c r="JP46" s="190">
        <v>2</v>
      </c>
      <c r="JQ46" s="190">
        <v>84000</v>
      </c>
      <c r="JR46" s="190">
        <v>0</v>
      </c>
      <c r="JS46" s="190">
        <f t="shared" si="42"/>
        <v>84000</v>
      </c>
      <c r="JT46" s="191"/>
      <c r="JU46" s="192">
        <v>40</v>
      </c>
      <c r="JV46" s="189" t="s">
        <v>57</v>
      </c>
      <c r="JW46" s="190">
        <v>3</v>
      </c>
      <c r="JX46" s="190">
        <v>450000</v>
      </c>
      <c r="JY46" s="190">
        <v>0</v>
      </c>
      <c r="JZ46" s="190">
        <f t="shared" si="43"/>
        <v>450000</v>
      </c>
      <c r="KA46" s="191"/>
      <c r="KB46" s="192">
        <v>40</v>
      </c>
      <c r="KC46" s="189" t="s">
        <v>57</v>
      </c>
      <c r="KD46" s="190">
        <v>3</v>
      </c>
      <c r="KE46" s="190">
        <v>369000</v>
      </c>
      <c r="KF46" s="190">
        <v>0</v>
      </c>
      <c r="KG46" s="190">
        <f t="shared" si="44"/>
        <v>369000</v>
      </c>
      <c r="KH46" s="191"/>
      <c r="KI46" s="192">
        <v>40</v>
      </c>
      <c r="KJ46" s="189" t="s">
        <v>57</v>
      </c>
      <c r="KK46" s="190">
        <v>3</v>
      </c>
      <c r="KL46" s="190">
        <v>525000</v>
      </c>
      <c r="KM46" s="190">
        <v>0</v>
      </c>
      <c r="KN46" s="190">
        <f t="shared" si="45"/>
        <v>525000</v>
      </c>
      <c r="KO46" s="191"/>
      <c r="KP46" s="192">
        <v>40</v>
      </c>
      <c r="KQ46" s="189" t="s">
        <v>57</v>
      </c>
      <c r="KR46" s="190">
        <v>0</v>
      </c>
      <c r="KS46" s="190">
        <v>0</v>
      </c>
      <c r="KT46" s="190">
        <v>0</v>
      </c>
      <c r="KU46" s="190">
        <f t="shared" si="46"/>
        <v>0</v>
      </c>
      <c r="KV46" s="191"/>
      <c r="KW46" s="192">
        <v>40</v>
      </c>
      <c r="KX46" s="189" t="s">
        <v>57</v>
      </c>
      <c r="KY46" s="190">
        <v>0</v>
      </c>
      <c r="KZ46" s="190">
        <v>0</v>
      </c>
      <c r="LA46" s="190">
        <v>0</v>
      </c>
      <c r="LB46" s="190">
        <f t="shared" si="47"/>
        <v>0</v>
      </c>
      <c r="LC46" s="191"/>
      <c r="LD46" s="192">
        <v>40</v>
      </c>
      <c r="LE46" s="189" t="s">
        <v>57</v>
      </c>
      <c r="LF46" s="190">
        <v>0</v>
      </c>
      <c r="LG46" s="190">
        <v>0</v>
      </c>
      <c r="LH46" s="190">
        <v>0</v>
      </c>
      <c r="LI46" s="190">
        <f t="shared" si="48"/>
        <v>0</v>
      </c>
      <c r="LJ46" s="191"/>
      <c r="LK46" s="192">
        <v>40</v>
      </c>
      <c r="LL46" s="189" t="s">
        <v>57</v>
      </c>
      <c r="LM46" s="190">
        <v>0</v>
      </c>
      <c r="LN46" s="190">
        <v>0</v>
      </c>
      <c r="LO46" s="190">
        <v>0</v>
      </c>
      <c r="LP46" s="190">
        <f t="shared" si="49"/>
        <v>0</v>
      </c>
      <c r="LQ46" s="191"/>
      <c r="LR46" s="192">
        <v>40</v>
      </c>
      <c r="LS46" s="189" t="s">
        <v>57</v>
      </c>
      <c r="LT46" s="190">
        <v>0</v>
      </c>
      <c r="LU46" s="190">
        <v>0</v>
      </c>
      <c r="LV46" s="190">
        <v>0</v>
      </c>
      <c r="LW46" s="190">
        <f t="shared" si="50"/>
        <v>0</v>
      </c>
      <c r="LX46" s="191"/>
      <c r="LY46" s="192">
        <v>40</v>
      </c>
      <c r="LZ46" s="189" t="s">
        <v>57</v>
      </c>
      <c r="MA46" s="190">
        <v>0</v>
      </c>
      <c r="MB46" s="190">
        <v>0</v>
      </c>
      <c r="MC46" s="190">
        <v>0</v>
      </c>
      <c r="MD46" s="190">
        <f t="shared" si="51"/>
        <v>0</v>
      </c>
      <c r="ME46" s="191"/>
      <c r="MF46" s="192">
        <v>40</v>
      </c>
      <c r="MG46" s="189" t="s">
        <v>57</v>
      </c>
      <c r="MH46" s="190">
        <v>0</v>
      </c>
      <c r="MI46" s="190">
        <v>0</v>
      </c>
      <c r="MJ46" s="190">
        <v>0</v>
      </c>
      <c r="MK46" s="190">
        <f t="shared" si="52"/>
        <v>0</v>
      </c>
      <c r="ML46" s="191"/>
      <c r="MM46" s="192">
        <v>40</v>
      </c>
      <c r="MN46" s="189" t="s">
        <v>57</v>
      </c>
      <c r="MO46" s="190">
        <v>0</v>
      </c>
      <c r="MP46" s="190">
        <v>0</v>
      </c>
      <c r="MQ46" s="190">
        <v>0</v>
      </c>
      <c r="MR46" s="190">
        <f t="shared" si="53"/>
        <v>0</v>
      </c>
      <c r="MS46" s="191"/>
      <c r="MT46" s="192">
        <v>40</v>
      </c>
      <c r="MU46" s="189" t="s">
        <v>57</v>
      </c>
      <c r="MV46" s="190">
        <v>0</v>
      </c>
      <c r="MW46" s="190">
        <v>0</v>
      </c>
      <c r="MX46" s="190">
        <v>0</v>
      </c>
      <c r="MY46" s="190">
        <f t="shared" si="54"/>
        <v>0</v>
      </c>
      <c r="MZ46" s="191"/>
      <c r="NA46" s="192">
        <v>40</v>
      </c>
      <c r="NB46" s="189" t="s">
        <v>57</v>
      </c>
      <c r="NC46" s="190">
        <v>0</v>
      </c>
      <c r="ND46" s="190">
        <v>0</v>
      </c>
      <c r="NE46" s="190">
        <v>0</v>
      </c>
      <c r="NF46" s="190">
        <f t="shared" si="55"/>
        <v>0</v>
      </c>
      <c r="NG46" s="191"/>
      <c r="NH46" s="192">
        <v>40</v>
      </c>
      <c r="NI46" s="189" t="s">
        <v>57</v>
      </c>
      <c r="NJ46" s="190">
        <v>0</v>
      </c>
      <c r="NK46" s="190">
        <v>0</v>
      </c>
      <c r="NL46" s="190">
        <v>0</v>
      </c>
      <c r="NM46" s="190">
        <f t="shared" si="56"/>
        <v>0</v>
      </c>
      <c r="NN46" s="191"/>
      <c r="NO46" s="192">
        <v>40</v>
      </c>
      <c r="NP46" s="189" t="s">
        <v>57</v>
      </c>
      <c r="NQ46" s="190">
        <v>0</v>
      </c>
      <c r="NR46" s="190">
        <v>0</v>
      </c>
      <c r="NS46" s="190">
        <v>0</v>
      </c>
      <c r="NT46" s="190">
        <f t="shared" si="57"/>
        <v>0</v>
      </c>
      <c r="NU46" s="191"/>
      <c r="NV46" s="192">
        <v>40</v>
      </c>
      <c r="NW46" s="189" t="s">
        <v>57</v>
      </c>
      <c r="NX46" s="190">
        <v>0</v>
      </c>
      <c r="NY46" s="190">
        <v>0</v>
      </c>
      <c r="NZ46" s="190">
        <v>0</v>
      </c>
      <c r="OA46" s="190">
        <f t="shared" si="58"/>
        <v>0</v>
      </c>
      <c r="OB46" s="191"/>
      <c r="OC46" s="192">
        <v>40</v>
      </c>
      <c r="OD46" s="189" t="s">
        <v>57</v>
      </c>
      <c r="OE46" s="190">
        <v>0</v>
      </c>
      <c r="OF46" s="190">
        <v>0</v>
      </c>
      <c r="OG46" s="190">
        <v>0</v>
      </c>
      <c r="OH46" s="190">
        <f t="shared" si="59"/>
        <v>0</v>
      </c>
      <c r="OI46" s="191"/>
      <c r="OJ46" s="192">
        <v>40</v>
      </c>
      <c r="OK46" s="189" t="s">
        <v>57</v>
      </c>
      <c r="OL46" s="190">
        <v>0</v>
      </c>
      <c r="OM46" s="190">
        <v>0</v>
      </c>
      <c r="ON46" s="190">
        <v>0</v>
      </c>
      <c r="OO46" s="190">
        <f t="shared" si="60"/>
        <v>0</v>
      </c>
      <c r="OP46" s="191"/>
      <c r="OQ46" s="192">
        <v>40</v>
      </c>
      <c r="OR46" s="189" t="s">
        <v>57</v>
      </c>
      <c r="OS46" s="190">
        <v>0</v>
      </c>
      <c r="OT46" s="190">
        <v>0</v>
      </c>
      <c r="OU46" s="190">
        <v>0</v>
      </c>
      <c r="OV46" s="190">
        <f t="shared" si="61"/>
        <v>0</v>
      </c>
      <c r="OW46" s="191"/>
      <c r="OX46" s="192">
        <v>40</v>
      </c>
      <c r="OY46" s="189" t="s">
        <v>57</v>
      </c>
      <c r="OZ46" s="190">
        <v>0</v>
      </c>
      <c r="PA46" s="190">
        <v>0</v>
      </c>
      <c r="PB46" s="190">
        <v>0</v>
      </c>
      <c r="PC46" s="190">
        <f t="shared" si="62"/>
        <v>0</v>
      </c>
      <c r="PD46" s="191"/>
      <c r="PE46" s="192">
        <v>40</v>
      </c>
      <c r="PF46" s="189" t="s">
        <v>57</v>
      </c>
      <c r="PG46" s="190">
        <v>0</v>
      </c>
      <c r="PH46" s="190">
        <v>0</v>
      </c>
      <c r="PI46" s="190">
        <v>0</v>
      </c>
      <c r="PJ46" s="190">
        <f t="shared" si="63"/>
        <v>0</v>
      </c>
      <c r="PK46" s="191"/>
      <c r="PL46" s="192">
        <v>40</v>
      </c>
      <c r="PM46" s="189" t="s">
        <v>57</v>
      </c>
      <c r="PN46" s="190">
        <v>0</v>
      </c>
      <c r="PO46" s="190">
        <v>0</v>
      </c>
      <c r="PP46" s="190">
        <v>0</v>
      </c>
      <c r="PQ46" s="190">
        <f t="shared" si="64"/>
        <v>0</v>
      </c>
      <c r="PR46" s="191"/>
      <c r="PS46" s="192">
        <v>40</v>
      </c>
      <c r="PT46" s="189" t="s">
        <v>57</v>
      </c>
      <c r="PU46" s="190">
        <v>0</v>
      </c>
      <c r="PV46" s="190">
        <v>0</v>
      </c>
      <c r="PW46" s="190">
        <v>0</v>
      </c>
      <c r="PX46" s="190">
        <f t="shared" si="65"/>
        <v>0</v>
      </c>
      <c r="PY46" s="191"/>
      <c r="PZ46" s="192">
        <v>40</v>
      </c>
      <c r="QA46" s="189" t="s">
        <v>57</v>
      </c>
      <c r="QB46" s="190">
        <v>0</v>
      </c>
      <c r="QC46" s="190">
        <v>0</v>
      </c>
      <c r="QD46" s="190">
        <v>0</v>
      </c>
      <c r="QE46" s="190">
        <f t="shared" si="66"/>
        <v>0</v>
      </c>
      <c r="QF46" s="191"/>
      <c r="QG46" s="192">
        <v>40</v>
      </c>
      <c r="QH46" s="189" t="s">
        <v>57</v>
      </c>
      <c r="QI46" s="190">
        <v>0</v>
      </c>
      <c r="QJ46" s="190">
        <v>0</v>
      </c>
      <c r="QK46" s="190">
        <v>0</v>
      </c>
      <c r="QL46" s="190">
        <f t="shared" si="67"/>
        <v>0</v>
      </c>
      <c r="QM46" s="191"/>
      <c r="QN46" s="192">
        <v>40</v>
      </c>
      <c r="QO46" s="189" t="s">
        <v>57</v>
      </c>
      <c r="QP46" s="190">
        <v>0</v>
      </c>
      <c r="QQ46" s="190">
        <v>0</v>
      </c>
      <c r="QR46" s="190">
        <v>0</v>
      </c>
      <c r="QS46" s="190">
        <f t="shared" si="68"/>
        <v>0</v>
      </c>
      <c r="QT46" s="191"/>
      <c r="QU46" s="192">
        <v>40</v>
      </c>
      <c r="QV46" s="189" t="s">
        <v>57</v>
      </c>
      <c r="QW46" s="190">
        <v>0</v>
      </c>
      <c r="QX46" s="190">
        <v>0</v>
      </c>
      <c r="QY46" s="190">
        <v>0</v>
      </c>
      <c r="QZ46" s="190">
        <f t="shared" si="69"/>
        <v>0</v>
      </c>
      <c r="RA46" s="191"/>
      <c r="RB46" s="192">
        <v>40</v>
      </c>
      <c r="RC46" s="189" t="s">
        <v>57</v>
      </c>
      <c r="RD46" s="190">
        <v>0</v>
      </c>
      <c r="RE46" s="190">
        <v>0</v>
      </c>
      <c r="RF46" s="190">
        <v>0</v>
      </c>
      <c r="RG46" s="190">
        <f t="shared" si="70"/>
        <v>0</v>
      </c>
      <c r="RH46" s="191"/>
      <c r="RI46" s="192">
        <v>40</v>
      </c>
      <c r="RJ46" s="189" t="s">
        <v>57</v>
      </c>
      <c r="RK46" s="190">
        <v>0</v>
      </c>
      <c r="RL46" s="190">
        <v>0</v>
      </c>
      <c r="RM46" s="190">
        <v>0</v>
      </c>
      <c r="RN46" s="190">
        <f t="shared" si="71"/>
        <v>0</v>
      </c>
      <c r="RO46" s="191"/>
      <c r="RP46" s="192">
        <v>40</v>
      </c>
      <c r="RQ46" s="189" t="s">
        <v>57</v>
      </c>
      <c r="RR46" s="190">
        <v>0</v>
      </c>
      <c r="RS46" s="190">
        <v>0</v>
      </c>
      <c r="RT46" s="190">
        <v>0</v>
      </c>
      <c r="RU46" s="190">
        <f t="shared" si="72"/>
        <v>0</v>
      </c>
      <c r="RV46" s="191"/>
      <c r="RW46" s="192">
        <v>40</v>
      </c>
      <c r="RX46" s="189" t="s">
        <v>57</v>
      </c>
      <c r="RY46" s="190">
        <v>0</v>
      </c>
      <c r="RZ46" s="190">
        <v>0</v>
      </c>
      <c r="SA46" s="190">
        <v>0</v>
      </c>
      <c r="SB46" s="190">
        <f t="shared" si="73"/>
        <v>0</v>
      </c>
      <c r="SC46" s="191"/>
      <c r="SD46" s="192">
        <v>40</v>
      </c>
      <c r="SE46" s="189" t="s">
        <v>57</v>
      </c>
      <c r="SF46" s="190">
        <v>0</v>
      </c>
      <c r="SG46" s="190">
        <v>0</v>
      </c>
      <c r="SH46" s="190">
        <v>0</v>
      </c>
      <c r="SI46" s="190">
        <f t="shared" si="74"/>
        <v>0</v>
      </c>
      <c r="SJ46" s="191"/>
      <c r="SK46" s="192">
        <v>40</v>
      </c>
      <c r="SL46" s="189" t="s">
        <v>57</v>
      </c>
      <c r="SM46" s="190">
        <v>0</v>
      </c>
      <c r="SN46" s="190">
        <v>0</v>
      </c>
      <c r="SO46" s="190">
        <v>0</v>
      </c>
      <c r="SP46" s="190">
        <f t="shared" si="75"/>
        <v>0</v>
      </c>
      <c r="SQ46" s="191"/>
      <c r="SR46" s="192">
        <v>40</v>
      </c>
      <c r="SS46" s="189" t="s">
        <v>57</v>
      </c>
      <c r="ST46" s="190">
        <v>0</v>
      </c>
      <c r="SU46" s="190">
        <v>0</v>
      </c>
      <c r="SV46" s="190">
        <v>0</v>
      </c>
      <c r="SW46" s="190">
        <f t="shared" si="76"/>
        <v>0</v>
      </c>
      <c r="SX46" s="191"/>
      <c r="SY46" s="192">
        <v>40</v>
      </c>
      <c r="SZ46" s="189" t="s">
        <v>57</v>
      </c>
      <c r="TA46" s="190">
        <v>0</v>
      </c>
      <c r="TB46" s="190">
        <v>0</v>
      </c>
      <c r="TC46" s="190">
        <v>0</v>
      </c>
      <c r="TD46" s="190">
        <f t="shared" si="77"/>
        <v>0</v>
      </c>
      <c r="TE46" s="191"/>
      <c r="TF46" s="192">
        <v>40</v>
      </c>
      <c r="TG46" s="189" t="s">
        <v>57</v>
      </c>
      <c r="TH46" s="190">
        <v>0</v>
      </c>
      <c r="TI46" s="190">
        <v>0</v>
      </c>
      <c r="TJ46" s="190">
        <v>0</v>
      </c>
      <c r="TK46" s="190">
        <f t="shared" si="78"/>
        <v>0</v>
      </c>
      <c r="TL46" s="191"/>
      <c r="TM46" s="192">
        <v>40</v>
      </c>
      <c r="TN46" s="189" t="s">
        <v>57</v>
      </c>
      <c r="TO46" s="190">
        <v>0</v>
      </c>
      <c r="TP46" s="190">
        <v>0</v>
      </c>
      <c r="TQ46" s="190">
        <v>0</v>
      </c>
      <c r="TR46" s="190">
        <f t="shared" si="79"/>
        <v>0</v>
      </c>
      <c r="TS46" s="191"/>
      <c r="TT46" s="192">
        <v>40</v>
      </c>
      <c r="TU46" s="189" t="s">
        <v>57</v>
      </c>
      <c r="TV46" s="190">
        <v>0</v>
      </c>
      <c r="TW46" s="190">
        <v>0</v>
      </c>
      <c r="TX46" s="190">
        <v>0</v>
      </c>
      <c r="TY46" s="190">
        <f t="shared" si="80"/>
        <v>0</v>
      </c>
      <c r="TZ46" s="191"/>
      <c r="UA46" s="192">
        <v>40</v>
      </c>
      <c r="UB46" s="189" t="s">
        <v>57</v>
      </c>
      <c r="UC46" s="190">
        <v>0</v>
      </c>
      <c r="UD46" s="190">
        <v>0</v>
      </c>
      <c r="UE46" s="190">
        <v>0</v>
      </c>
      <c r="UF46" s="190">
        <f t="shared" si="81"/>
        <v>0</v>
      </c>
      <c r="UG46" s="191"/>
      <c r="UH46" s="192">
        <v>40</v>
      </c>
      <c r="UI46" s="189" t="s">
        <v>57</v>
      </c>
      <c r="UJ46" s="190">
        <v>0</v>
      </c>
      <c r="UK46" s="190">
        <v>0</v>
      </c>
      <c r="UL46" s="190">
        <v>0</v>
      </c>
      <c r="UM46" s="190">
        <f t="shared" si="82"/>
        <v>0</v>
      </c>
      <c r="UN46" s="191"/>
      <c r="UO46" s="192">
        <v>40</v>
      </c>
      <c r="UP46" s="189" t="s">
        <v>57</v>
      </c>
      <c r="UQ46" s="190">
        <v>0</v>
      </c>
      <c r="UR46" s="190">
        <v>0</v>
      </c>
      <c r="US46" s="190">
        <v>0</v>
      </c>
      <c r="UT46" s="190">
        <f t="shared" si="83"/>
        <v>0</v>
      </c>
      <c r="UU46" s="191"/>
      <c r="UV46" s="192">
        <v>40</v>
      </c>
      <c r="UW46" s="189" t="s">
        <v>57</v>
      </c>
      <c r="UX46" s="190">
        <v>0</v>
      </c>
      <c r="UY46" s="190">
        <v>0</v>
      </c>
      <c r="UZ46" s="190">
        <v>0</v>
      </c>
      <c r="VA46" s="190">
        <f t="shared" si="84"/>
        <v>0</v>
      </c>
      <c r="VB46" s="191"/>
      <c r="VC46" s="192">
        <v>40</v>
      </c>
      <c r="VD46" s="189" t="s">
        <v>57</v>
      </c>
      <c r="VE46" s="190">
        <v>0</v>
      </c>
      <c r="VF46" s="190">
        <v>0</v>
      </c>
      <c r="VG46" s="190">
        <v>0</v>
      </c>
      <c r="VH46" s="190">
        <f t="shared" si="85"/>
        <v>0</v>
      </c>
      <c r="VI46" s="191"/>
      <c r="VJ46" s="192">
        <v>40</v>
      </c>
      <c r="VK46" s="189" t="s">
        <v>57</v>
      </c>
      <c r="VL46" s="190">
        <v>0</v>
      </c>
      <c r="VM46" s="190">
        <v>0</v>
      </c>
      <c r="VN46" s="190">
        <v>0</v>
      </c>
      <c r="VO46" s="190">
        <f t="shared" si="86"/>
        <v>0</v>
      </c>
      <c r="VP46" s="191"/>
      <c r="VQ46" s="192">
        <v>40</v>
      </c>
      <c r="VR46" s="189" t="s">
        <v>57</v>
      </c>
      <c r="VS46" s="190">
        <v>0</v>
      </c>
      <c r="VT46" s="190">
        <v>0</v>
      </c>
      <c r="VU46" s="190">
        <v>0</v>
      </c>
      <c r="VV46" s="190">
        <f t="shared" si="87"/>
        <v>0</v>
      </c>
      <c r="VW46" s="191"/>
      <c r="VX46" s="192">
        <v>40</v>
      </c>
      <c r="VY46" s="189" t="s">
        <v>57</v>
      </c>
      <c r="VZ46" s="190">
        <v>0</v>
      </c>
      <c r="WA46" s="190">
        <v>0</v>
      </c>
      <c r="WB46" s="190">
        <v>0</v>
      </c>
      <c r="WC46" s="190">
        <f t="shared" si="88"/>
        <v>0</v>
      </c>
      <c r="WD46" s="191"/>
      <c r="WE46" s="192">
        <v>40</v>
      </c>
      <c r="WF46" s="189" t="s">
        <v>57</v>
      </c>
      <c r="WG46" s="190">
        <v>0</v>
      </c>
      <c r="WH46" s="190">
        <v>0</v>
      </c>
      <c r="WI46" s="190">
        <v>0</v>
      </c>
      <c r="WJ46" s="190">
        <f t="shared" si="89"/>
        <v>0</v>
      </c>
      <c r="WK46" s="191"/>
      <c r="WL46" s="192">
        <v>40</v>
      </c>
      <c r="WM46" s="189" t="s">
        <v>57</v>
      </c>
      <c r="WN46" s="190">
        <v>0</v>
      </c>
      <c r="WO46" s="190">
        <v>0</v>
      </c>
      <c r="WP46" s="190">
        <v>0</v>
      </c>
      <c r="WQ46" s="190">
        <f t="shared" si="90"/>
        <v>0</v>
      </c>
      <c r="WR46" s="191"/>
      <c r="WS46" s="192">
        <v>40</v>
      </c>
      <c r="WT46" s="189" t="s">
        <v>57</v>
      </c>
      <c r="WU46" s="190">
        <v>0</v>
      </c>
      <c r="WV46" s="190">
        <v>0</v>
      </c>
      <c r="WW46" s="190">
        <v>0</v>
      </c>
      <c r="WX46" s="190">
        <f t="shared" si="91"/>
        <v>0</v>
      </c>
      <c r="WY46" s="191"/>
      <c r="WZ46" s="192">
        <v>40</v>
      </c>
      <c r="XA46" s="189" t="s">
        <v>57</v>
      </c>
      <c r="XB46" s="190">
        <v>0</v>
      </c>
      <c r="XC46" s="190">
        <v>0</v>
      </c>
      <c r="XD46" s="190">
        <v>0</v>
      </c>
      <c r="XE46" s="190">
        <f t="shared" si="92"/>
        <v>0</v>
      </c>
      <c r="XF46" s="191"/>
      <c r="XG46" s="192">
        <v>40</v>
      </c>
      <c r="XH46" s="189" t="s">
        <v>57</v>
      </c>
      <c r="XI46" s="190">
        <v>0</v>
      </c>
      <c r="XJ46" s="190">
        <v>0</v>
      </c>
      <c r="XK46" s="190">
        <v>0</v>
      </c>
      <c r="XL46" s="190">
        <f t="shared" si="93"/>
        <v>0</v>
      </c>
      <c r="XM46" s="191"/>
      <c r="XN46" s="192">
        <v>40</v>
      </c>
      <c r="XO46" s="189" t="s">
        <v>57</v>
      </c>
      <c r="XP46" s="190">
        <v>0</v>
      </c>
      <c r="XQ46" s="190">
        <v>0</v>
      </c>
      <c r="XR46" s="190">
        <v>0</v>
      </c>
      <c r="XS46" s="190">
        <f t="shared" si="94"/>
        <v>0</v>
      </c>
      <c r="XT46" s="191"/>
      <c r="XU46" s="192">
        <v>40</v>
      </c>
      <c r="XV46" s="189" t="s">
        <v>57</v>
      </c>
      <c r="XW46" s="190">
        <v>1</v>
      </c>
      <c r="XX46" s="190">
        <v>20000</v>
      </c>
      <c r="XY46" s="190">
        <v>0</v>
      </c>
      <c r="XZ46" s="190">
        <f t="shared" si="95"/>
        <v>20000</v>
      </c>
      <c r="YA46" s="191"/>
      <c r="YB46" s="192">
        <v>40</v>
      </c>
      <c r="YC46" s="189" t="s">
        <v>57</v>
      </c>
      <c r="YD46" s="190">
        <v>0</v>
      </c>
      <c r="YE46" s="190">
        <v>0</v>
      </c>
      <c r="YF46" s="190">
        <v>0</v>
      </c>
      <c r="YG46" s="190">
        <f t="shared" si="96"/>
        <v>0</v>
      </c>
      <c r="YH46" s="191"/>
      <c r="YI46" s="192">
        <v>40</v>
      </c>
      <c r="YJ46" s="189" t="s">
        <v>57</v>
      </c>
      <c r="YK46" s="190">
        <v>0</v>
      </c>
      <c r="YL46" s="190">
        <v>0</v>
      </c>
      <c r="YM46" s="190">
        <v>0</v>
      </c>
      <c r="YN46" s="190">
        <f t="shared" si="97"/>
        <v>0</v>
      </c>
      <c r="YO46" s="191"/>
      <c r="YP46" s="192">
        <v>40</v>
      </c>
      <c r="YQ46" s="189" t="s">
        <v>57</v>
      </c>
      <c r="YR46" s="190">
        <v>0</v>
      </c>
      <c r="YS46" s="190">
        <v>0</v>
      </c>
      <c r="YT46" s="190">
        <v>0</v>
      </c>
      <c r="YU46" s="190">
        <f t="shared" si="98"/>
        <v>0</v>
      </c>
      <c r="YV46" s="191"/>
      <c r="YW46" s="192">
        <v>40</v>
      </c>
      <c r="YX46" s="189" t="s">
        <v>57</v>
      </c>
      <c r="YY46" s="190">
        <v>0</v>
      </c>
      <c r="YZ46" s="190">
        <v>0</v>
      </c>
      <c r="ZA46" s="190">
        <v>0</v>
      </c>
      <c r="ZB46" s="190">
        <f t="shared" si="99"/>
        <v>0</v>
      </c>
      <c r="ZC46" s="191"/>
      <c r="ZD46" s="192">
        <v>40</v>
      </c>
      <c r="ZE46" s="189" t="s">
        <v>57</v>
      </c>
      <c r="ZF46" s="190">
        <v>0</v>
      </c>
      <c r="ZG46" s="190">
        <v>0</v>
      </c>
      <c r="ZH46" s="190">
        <v>0</v>
      </c>
      <c r="ZI46" s="190">
        <f t="shared" si="100"/>
        <v>0</v>
      </c>
      <c r="ZJ46" s="191"/>
      <c r="ZK46" s="192">
        <v>40</v>
      </c>
      <c r="ZL46" s="189" t="s">
        <v>57</v>
      </c>
      <c r="ZM46" s="190">
        <v>0</v>
      </c>
      <c r="ZN46" s="190">
        <v>0</v>
      </c>
      <c r="ZO46" s="190">
        <v>0</v>
      </c>
      <c r="ZP46" s="190">
        <f t="shared" si="101"/>
        <v>0</v>
      </c>
      <c r="ZQ46" s="191"/>
      <c r="ZR46" s="192">
        <v>40</v>
      </c>
      <c r="ZS46" s="189" t="s">
        <v>57</v>
      </c>
      <c r="ZT46" s="190">
        <v>0</v>
      </c>
      <c r="ZU46" s="190">
        <v>0</v>
      </c>
      <c r="ZV46" s="190">
        <v>0</v>
      </c>
      <c r="ZW46" s="190">
        <f t="shared" si="102"/>
        <v>0</v>
      </c>
      <c r="ZX46" s="191"/>
      <c r="ZY46" s="192">
        <v>40</v>
      </c>
      <c r="ZZ46" s="189" t="s">
        <v>57</v>
      </c>
      <c r="AAA46" s="190">
        <v>0</v>
      </c>
      <c r="AAB46" s="190">
        <v>0</v>
      </c>
      <c r="AAC46" s="190">
        <v>0</v>
      </c>
      <c r="AAD46" s="190">
        <f t="shared" si="103"/>
        <v>0</v>
      </c>
      <c r="AAE46" s="191"/>
      <c r="AAF46" s="192">
        <v>40</v>
      </c>
      <c r="AAG46" s="189" t="s">
        <v>57</v>
      </c>
      <c r="AAH46" s="190">
        <v>0</v>
      </c>
      <c r="AAI46" s="190">
        <v>0</v>
      </c>
      <c r="AAJ46" s="190">
        <v>0</v>
      </c>
      <c r="AAK46" s="190">
        <f t="shared" si="104"/>
        <v>0</v>
      </c>
      <c r="AAL46" s="191"/>
      <c r="AAM46" s="192">
        <v>40</v>
      </c>
      <c r="AAN46" s="189" t="s">
        <v>57</v>
      </c>
      <c r="AAO46" s="190">
        <v>0</v>
      </c>
      <c r="AAP46" s="190">
        <v>0</v>
      </c>
      <c r="AAQ46" s="190">
        <v>0</v>
      </c>
      <c r="AAR46" s="190">
        <f t="shared" si="105"/>
        <v>0</v>
      </c>
      <c r="AAS46" s="191"/>
      <c r="AAT46" s="192">
        <v>40</v>
      </c>
      <c r="AAU46" s="189" t="s">
        <v>57</v>
      </c>
      <c r="AAV46" s="190">
        <v>0</v>
      </c>
      <c r="AAW46" s="190">
        <v>0</v>
      </c>
      <c r="AAX46" s="190">
        <v>0</v>
      </c>
      <c r="AAY46" s="190">
        <f t="shared" si="106"/>
        <v>0</v>
      </c>
      <c r="AAZ46" s="191"/>
      <c r="ABA46" s="192">
        <v>40</v>
      </c>
      <c r="ABB46" s="189" t="s">
        <v>57</v>
      </c>
      <c r="ABC46" s="190">
        <v>0</v>
      </c>
      <c r="ABD46" s="190">
        <v>0</v>
      </c>
      <c r="ABE46" s="190">
        <v>0</v>
      </c>
      <c r="ABF46" s="190">
        <f t="shared" si="107"/>
        <v>0</v>
      </c>
      <c r="ABG46" s="191"/>
      <c r="ABH46" s="192">
        <v>40</v>
      </c>
      <c r="ABI46" s="189" t="s">
        <v>57</v>
      </c>
      <c r="ABJ46" s="190">
        <v>0</v>
      </c>
      <c r="ABK46" s="190">
        <v>0</v>
      </c>
      <c r="ABL46" s="190">
        <v>0</v>
      </c>
      <c r="ABM46" s="190">
        <f t="shared" si="108"/>
        <v>0</v>
      </c>
      <c r="ABN46" s="191"/>
      <c r="ABO46" s="192">
        <v>40</v>
      </c>
      <c r="ABP46" s="189" t="s">
        <v>57</v>
      </c>
      <c r="ABQ46" s="190">
        <v>0</v>
      </c>
      <c r="ABR46" s="190">
        <v>0</v>
      </c>
      <c r="ABS46" s="190">
        <v>0</v>
      </c>
      <c r="ABT46" s="190">
        <f t="shared" si="109"/>
        <v>0</v>
      </c>
      <c r="ABU46" s="191"/>
      <c r="ABV46" s="192">
        <v>40</v>
      </c>
      <c r="ABW46" s="189" t="s">
        <v>57</v>
      </c>
      <c r="ABX46" s="190">
        <v>0</v>
      </c>
      <c r="ABY46" s="190">
        <f t="shared" si="0"/>
        <v>2353000</v>
      </c>
      <c r="ABZ46" s="190">
        <f t="shared" si="1"/>
        <v>0</v>
      </c>
      <c r="ACA46" s="190">
        <f t="shared" si="2"/>
        <v>2353000</v>
      </c>
      <c r="ACB46" s="9"/>
    </row>
    <row r="47" spans="1:756" ht="15.75" hidden="1">
      <c r="A47" s="192">
        <v>41</v>
      </c>
      <c r="B47" s="189" t="s">
        <v>58</v>
      </c>
      <c r="C47" s="190">
        <v>0</v>
      </c>
      <c r="D47" s="190">
        <v>0</v>
      </c>
      <c r="E47" s="190">
        <v>0</v>
      </c>
      <c r="F47" s="190">
        <f t="shared" si="3"/>
        <v>0</v>
      </c>
      <c r="G47" s="191"/>
      <c r="H47" s="192">
        <v>41</v>
      </c>
      <c r="I47" s="189" t="s">
        <v>58</v>
      </c>
      <c r="J47" s="190">
        <v>0</v>
      </c>
      <c r="K47" s="190">
        <v>0</v>
      </c>
      <c r="L47" s="190">
        <v>0</v>
      </c>
      <c r="M47" s="190">
        <f t="shared" si="4"/>
        <v>0</v>
      </c>
      <c r="N47" s="191"/>
      <c r="O47" s="192">
        <v>41</v>
      </c>
      <c r="P47" s="189" t="s">
        <v>58</v>
      </c>
      <c r="Q47" s="190"/>
      <c r="R47" s="190">
        <v>0</v>
      </c>
      <c r="S47" s="190">
        <v>0</v>
      </c>
      <c r="T47" s="190">
        <f t="shared" si="5"/>
        <v>0</v>
      </c>
      <c r="U47" s="191"/>
      <c r="V47" s="192">
        <v>41</v>
      </c>
      <c r="W47" s="189" t="s">
        <v>58</v>
      </c>
      <c r="X47" s="190">
        <v>0</v>
      </c>
      <c r="Y47" s="190">
        <v>0</v>
      </c>
      <c r="Z47" s="190">
        <v>0</v>
      </c>
      <c r="AA47" s="190">
        <f t="shared" si="6"/>
        <v>0</v>
      </c>
      <c r="AB47" s="191"/>
      <c r="AC47" s="192">
        <v>41</v>
      </c>
      <c r="AD47" s="189" t="s">
        <v>58</v>
      </c>
      <c r="AE47" s="190">
        <v>0</v>
      </c>
      <c r="AF47" s="190">
        <v>0</v>
      </c>
      <c r="AG47" s="190">
        <v>0</v>
      </c>
      <c r="AH47" s="190">
        <f t="shared" si="7"/>
        <v>0</v>
      </c>
      <c r="AI47" s="191"/>
      <c r="AJ47" s="192">
        <v>41</v>
      </c>
      <c r="AK47" s="189" t="s">
        <v>58</v>
      </c>
      <c r="AL47" s="190"/>
      <c r="AM47" s="190">
        <v>0</v>
      </c>
      <c r="AN47" s="190">
        <v>0</v>
      </c>
      <c r="AO47" s="190">
        <f t="shared" si="8"/>
        <v>0</v>
      </c>
      <c r="AP47" s="191"/>
      <c r="AQ47" s="192">
        <v>41</v>
      </c>
      <c r="AR47" s="189" t="s">
        <v>58</v>
      </c>
      <c r="AS47" s="190">
        <v>0</v>
      </c>
      <c r="AT47" s="190">
        <v>0</v>
      </c>
      <c r="AU47" s="190">
        <v>0</v>
      </c>
      <c r="AV47" s="190">
        <f t="shared" si="9"/>
        <v>0</v>
      </c>
      <c r="AW47" s="191"/>
      <c r="AX47" s="192">
        <v>41</v>
      </c>
      <c r="AY47" s="189" t="s">
        <v>58</v>
      </c>
      <c r="AZ47" s="190">
        <v>0</v>
      </c>
      <c r="BA47" s="190">
        <v>0</v>
      </c>
      <c r="BB47" s="190">
        <v>0</v>
      </c>
      <c r="BC47" s="190">
        <f t="shared" si="10"/>
        <v>0</v>
      </c>
      <c r="BD47" s="191"/>
      <c r="BE47" s="192">
        <v>41</v>
      </c>
      <c r="BF47" s="189" t="s">
        <v>58</v>
      </c>
      <c r="BG47" s="190">
        <v>0</v>
      </c>
      <c r="BH47" s="190">
        <v>0</v>
      </c>
      <c r="BI47" s="190">
        <v>0</v>
      </c>
      <c r="BJ47" s="190">
        <f t="shared" si="11"/>
        <v>0</v>
      </c>
      <c r="BK47" s="191"/>
      <c r="BL47" s="192">
        <v>41</v>
      </c>
      <c r="BM47" s="189" t="s">
        <v>58</v>
      </c>
      <c r="BN47" s="190">
        <v>0</v>
      </c>
      <c r="BO47" s="190">
        <v>0</v>
      </c>
      <c r="BP47" s="190">
        <v>0</v>
      </c>
      <c r="BQ47" s="190">
        <f t="shared" si="12"/>
        <v>0</v>
      </c>
      <c r="BR47" s="191"/>
      <c r="BS47" s="192">
        <v>41</v>
      </c>
      <c r="BT47" s="189" t="s">
        <v>58</v>
      </c>
      <c r="BU47" s="190">
        <v>0</v>
      </c>
      <c r="BV47" s="190">
        <v>0</v>
      </c>
      <c r="BW47" s="190">
        <v>0</v>
      </c>
      <c r="BX47" s="190">
        <f t="shared" si="13"/>
        <v>0</v>
      </c>
      <c r="BY47" s="191"/>
      <c r="BZ47" s="192">
        <v>41</v>
      </c>
      <c r="CA47" s="189" t="s">
        <v>58</v>
      </c>
      <c r="CB47" s="190">
        <v>0</v>
      </c>
      <c r="CC47" s="190">
        <v>0</v>
      </c>
      <c r="CD47" s="190">
        <v>0</v>
      </c>
      <c r="CE47" s="190">
        <f t="shared" si="14"/>
        <v>0</v>
      </c>
      <c r="CF47" s="191"/>
      <c r="CG47" s="192">
        <v>41</v>
      </c>
      <c r="CH47" s="189" t="s">
        <v>58</v>
      </c>
      <c r="CI47" s="190">
        <v>0</v>
      </c>
      <c r="CJ47" s="190">
        <v>0</v>
      </c>
      <c r="CK47" s="190">
        <v>0</v>
      </c>
      <c r="CL47" s="190">
        <f t="shared" si="15"/>
        <v>0</v>
      </c>
      <c r="CM47" s="191"/>
      <c r="CN47" s="192">
        <v>41</v>
      </c>
      <c r="CO47" s="189" t="s">
        <v>58</v>
      </c>
      <c r="CP47" s="190">
        <v>3</v>
      </c>
      <c r="CQ47" s="190">
        <v>351000</v>
      </c>
      <c r="CR47" s="190">
        <v>0</v>
      </c>
      <c r="CS47" s="190">
        <f t="shared" si="16"/>
        <v>351000</v>
      </c>
      <c r="CT47" s="191"/>
      <c r="CU47" s="192">
        <v>41</v>
      </c>
      <c r="CV47" s="189" t="s">
        <v>58</v>
      </c>
      <c r="CW47" s="190">
        <v>0</v>
      </c>
      <c r="CX47" s="190">
        <v>0</v>
      </c>
      <c r="CY47" s="190">
        <v>0</v>
      </c>
      <c r="CZ47" s="190">
        <f t="shared" si="17"/>
        <v>0</v>
      </c>
      <c r="DA47" s="191"/>
      <c r="DB47" s="192">
        <v>41</v>
      </c>
      <c r="DC47" s="189" t="s">
        <v>58</v>
      </c>
      <c r="DD47" s="190">
        <v>0</v>
      </c>
      <c r="DE47" s="190">
        <v>0</v>
      </c>
      <c r="DF47" s="190">
        <v>0</v>
      </c>
      <c r="DG47" s="190">
        <f t="shared" si="18"/>
        <v>0</v>
      </c>
      <c r="DH47" s="191"/>
      <c r="DI47" s="192">
        <v>41</v>
      </c>
      <c r="DJ47" s="189" t="s">
        <v>58</v>
      </c>
      <c r="DK47" s="190">
        <v>0</v>
      </c>
      <c r="DL47" s="190">
        <v>0</v>
      </c>
      <c r="DM47" s="190">
        <v>0</v>
      </c>
      <c r="DN47" s="190">
        <f t="shared" si="19"/>
        <v>0</v>
      </c>
      <c r="DO47" s="191"/>
      <c r="DP47" s="192">
        <v>41</v>
      </c>
      <c r="DQ47" s="189" t="s">
        <v>58</v>
      </c>
      <c r="DR47" s="190">
        <v>0</v>
      </c>
      <c r="DS47" s="190">
        <v>0</v>
      </c>
      <c r="DT47" s="190">
        <v>0</v>
      </c>
      <c r="DU47" s="190">
        <f t="shared" si="20"/>
        <v>0</v>
      </c>
      <c r="DV47" s="191"/>
      <c r="DW47" s="192">
        <v>41</v>
      </c>
      <c r="DX47" s="189" t="s">
        <v>58</v>
      </c>
      <c r="DY47" s="190">
        <v>0</v>
      </c>
      <c r="DZ47" s="190">
        <v>0</v>
      </c>
      <c r="EA47" s="190">
        <v>0</v>
      </c>
      <c r="EB47" s="190">
        <f t="shared" si="21"/>
        <v>0</v>
      </c>
      <c r="EC47" s="191"/>
      <c r="ED47" s="192">
        <v>41</v>
      </c>
      <c r="EE47" s="189" t="s">
        <v>58</v>
      </c>
      <c r="EF47" s="190">
        <v>0</v>
      </c>
      <c r="EG47" s="190"/>
      <c r="EH47" s="190">
        <v>0</v>
      </c>
      <c r="EI47" s="190">
        <f t="shared" si="22"/>
        <v>0</v>
      </c>
      <c r="EJ47" s="191"/>
      <c r="EK47" s="192">
        <v>41</v>
      </c>
      <c r="EL47" s="189" t="s">
        <v>58</v>
      </c>
      <c r="EM47" s="190">
        <v>0</v>
      </c>
      <c r="EN47" s="190">
        <v>0</v>
      </c>
      <c r="EO47" s="190">
        <v>0</v>
      </c>
      <c r="EP47" s="190">
        <f t="shared" si="23"/>
        <v>0</v>
      </c>
      <c r="EQ47" s="191"/>
      <c r="ER47" s="192">
        <v>41</v>
      </c>
      <c r="ES47" s="189" t="s">
        <v>58</v>
      </c>
      <c r="ET47" s="190">
        <v>0</v>
      </c>
      <c r="EU47" s="190">
        <v>0</v>
      </c>
      <c r="EV47" s="190">
        <v>0</v>
      </c>
      <c r="EW47" s="190">
        <f t="shared" si="24"/>
        <v>0</v>
      </c>
      <c r="EX47" s="191"/>
      <c r="EY47" s="192">
        <v>41</v>
      </c>
      <c r="EZ47" s="189" t="s">
        <v>58</v>
      </c>
      <c r="FA47" s="190">
        <v>0</v>
      </c>
      <c r="FB47" s="190">
        <v>0</v>
      </c>
      <c r="FC47" s="190">
        <v>0</v>
      </c>
      <c r="FD47" s="190">
        <f t="shared" si="25"/>
        <v>0</v>
      </c>
      <c r="FE47" s="191"/>
      <c r="FF47" s="192">
        <v>41</v>
      </c>
      <c r="FG47" s="189" t="s">
        <v>58</v>
      </c>
      <c r="FH47" s="190">
        <v>0</v>
      </c>
      <c r="FI47" s="190">
        <v>0</v>
      </c>
      <c r="FJ47" s="190">
        <v>0</v>
      </c>
      <c r="FK47" s="190">
        <f t="shared" si="26"/>
        <v>0</v>
      </c>
      <c r="FL47" s="191"/>
      <c r="FM47" s="192">
        <v>41</v>
      </c>
      <c r="FN47" s="189" t="s">
        <v>58</v>
      </c>
      <c r="FO47" s="190">
        <v>0</v>
      </c>
      <c r="FP47" s="190">
        <v>0</v>
      </c>
      <c r="FQ47" s="190">
        <v>0</v>
      </c>
      <c r="FR47" s="190">
        <f t="shared" si="27"/>
        <v>0</v>
      </c>
      <c r="FS47" s="191"/>
      <c r="FT47" s="192">
        <v>41</v>
      </c>
      <c r="FU47" s="189" t="s">
        <v>58</v>
      </c>
      <c r="FV47" s="190">
        <v>0</v>
      </c>
      <c r="FW47" s="190">
        <v>0</v>
      </c>
      <c r="FX47" s="190">
        <v>0</v>
      </c>
      <c r="FY47" s="190">
        <f t="shared" si="28"/>
        <v>0</v>
      </c>
      <c r="FZ47" s="191"/>
      <c r="GA47" s="192">
        <v>41</v>
      </c>
      <c r="GB47" s="189" t="s">
        <v>58</v>
      </c>
      <c r="GC47" s="190">
        <v>0</v>
      </c>
      <c r="GD47" s="190">
        <v>0</v>
      </c>
      <c r="GE47" s="190">
        <v>0</v>
      </c>
      <c r="GF47" s="190">
        <f t="shared" si="29"/>
        <v>0</v>
      </c>
      <c r="GG47" s="191"/>
      <c r="GH47" s="192">
        <v>41</v>
      </c>
      <c r="GI47" s="189" t="s">
        <v>58</v>
      </c>
      <c r="GJ47" s="190">
        <v>0</v>
      </c>
      <c r="GK47" s="190">
        <v>0</v>
      </c>
      <c r="GL47" s="190">
        <v>0</v>
      </c>
      <c r="GM47" s="190">
        <f t="shared" si="30"/>
        <v>0</v>
      </c>
      <c r="GN47" s="191"/>
      <c r="GO47" s="192">
        <v>41</v>
      </c>
      <c r="GP47" s="189" t="s">
        <v>58</v>
      </c>
      <c r="GQ47" s="190">
        <v>0</v>
      </c>
      <c r="GR47" s="190">
        <v>0</v>
      </c>
      <c r="GS47" s="190">
        <v>0</v>
      </c>
      <c r="GT47" s="190">
        <f t="shared" si="31"/>
        <v>0</v>
      </c>
      <c r="GU47" s="191"/>
      <c r="GV47" s="192">
        <v>41</v>
      </c>
      <c r="GW47" s="189" t="s">
        <v>58</v>
      </c>
      <c r="GX47" s="190">
        <v>0</v>
      </c>
      <c r="GY47" s="190">
        <v>0</v>
      </c>
      <c r="GZ47" s="190">
        <v>0</v>
      </c>
      <c r="HA47" s="190">
        <f t="shared" si="32"/>
        <v>0</v>
      </c>
      <c r="HB47" s="191"/>
      <c r="HC47" s="192">
        <v>41</v>
      </c>
      <c r="HD47" s="189" t="s">
        <v>58</v>
      </c>
      <c r="HE47" s="190">
        <v>0</v>
      </c>
      <c r="HF47" s="190">
        <v>0</v>
      </c>
      <c r="HG47" s="190">
        <v>0</v>
      </c>
      <c r="HH47" s="190">
        <f t="shared" si="33"/>
        <v>0</v>
      </c>
      <c r="HI47" s="191"/>
      <c r="HJ47" s="192">
        <v>41</v>
      </c>
      <c r="HK47" s="189" t="s">
        <v>58</v>
      </c>
      <c r="HL47" s="190">
        <v>0</v>
      </c>
      <c r="HM47" s="190">
        <v>0</v>
      </c>
      <c r="HN47" s="190">
        <v>0</v>
      </c>
      <c r="HO47" s="190">
        <f t="shared" si="34"/>
        <v>0</v>
      </c>
      <c r="HP47" s="191"/>
      <c r="HQ47" s="192">
        <v>41</v>
      </c>
      <c r="HR47" s="189" t="s">
        <v>58</v>
      </c>
      <c r="HS47" s="190">
        <v>0</v>
      </c>
      <c r="HT47" s="190">
        <v>0</v>
      </c>
      <c r="HU47" s="190">
        <v>0</v>
      </c>
      <c r="HV47" s="190">
        <f t="shared" si="35"/>
        <v>0</v>
      </c>
      <c r="HW47" s="191"/>
      <c r="HX47" s="192">
        <v>41</v>
      </c>
      <c r="HY47" s="189" t="s">
        <v>58</v>
      </c>
      <c r="HZ47" s="190">
        <v>0</v>
      </c>
      <c r="IA47" s="190">
        <v>0</v>
      </c>
      <c r="IB47" s="190">
        <v>0</v>
      </c>
      <c r="IC47" s="190">
        <f t="shared" si="36"/>
        <v>0</v>
      </c>
      <c r="ID47" s="191"/>
      <c r="IE47" s="192">
        <v>41</v>
      </c>
      <c r="IF47" s="189" t="s">
        <v>58</v>
      </c>
      <c r="IG47" s="190">
        <v>0</v>
      </c>
      <c r="IH47" s="190">
        <v>0</v>
      </c>
      <c r="II47" s="190">
        <v>0</v>
      </c>
      <c r="IJ47" s="190">
        <f t="shared" si="37"/>
        <v>0</v>
      </c>
      <c r="IK47" s="191"/>
      <c r="IL47" s="192">
        <v>41</v>
      </c>
      <c r="IM47" s="189" t="s">
        <v>58</v>
      </c>
      <c r="IN47" s="190">
        <v>0</v>
      </c>
      <c r="IO47" s="190">
        <v>0</v>
      </c>
      <c r="IP47" s="190">
        <v>0</v>
      </c>
      <c r="IQ47" s="190">
        <f t="shared" si="38"/>
        <v>0</v>
      </c>
      <c r="IR47" s="191"/>
      <c r="IS47" s="192">
        <v>41</v>
      </c>
      <c r="IT47" s="189" t="s">
        <v>58</v>
      </c>
      <c r="IU47" s="190">
        <v>0</v>
      </c>
      <c r="IV47" s="190">
        <v>0</v>
      </c>
      <c r="IW47" s="190">
        <v>0</v>
      </c>
      <c r="IX47" s="190">
        <f t="shared" si="39"/>
        <v>0</v>
      </c>
      <c r="IY47" s="191"/>
      <c r="IZ47" s="192">
        <v>41</v>
      </c>
      <c r="JA47" s="189" t="s">
        <v>58</v>
      </c>
      <c r="JB47" s="190">
        <v>3</v>
      </c>
      <c r="JC47" s="190">
        <v>450000</v>
      </c>
      <c r="JD47" s="190">
        <v>0</v>
      </c>
      <c r="JE47" s="190">
        <f t="shared" si="40"/>
        <v>450000</v>
      </c>
      <c r="JF47" s="191"/>
      <c r="JG47" s="192">
        <v>41</v>
      </c>
      <c r="JH47" s="189" t="s">
        <v>58</v>
      </c>
      <c r="JI47" s="190">
        <v>2</v>
      </c>
      <c r="JJ47" s="190">
        <v>104000</v>
      </c>
      <c r="JK47" s="190">
        <v>0</v>
      </c>
      <c r="JL47" s="190">
        <f t="shared" si="41"/>
        <v>104000</v>
      </c>
      <c r="JM47" s="191"/>
      <c r="JN47" s="192">
        <v>41</v>
      </c>
      <c r="JO47" s="189" t="s">
        <v>58</v>
      </c>
      <c r="JP47" s="190">
        <v>2</v>
      </c>
      <c r="JQ47" s="190">
        <v>84000</v>
      </c>
      <c r="JR47" s="190">
        <v>0</v>
      </c>
      <c r="JS47" s="190">
        <f t="shared" si="42"/>
        <v>84000</v>
      </c>
      <c r="JT47" s="191"/>
      <c r="JU47" s="192">
        <v>41</v>
      </c>
      <c r="JV47" s="189" t="s">
        <v>58</v>
      </c>
      <c r="JW47" s="190">
        <v>3</v>
      </c>
      <c r="JX47" s="190">
        <v>450000</v>
      </c>
      <c r="JY47" s="190">
        <v>0</v>
      </c>
      <c r="JZ47" s="190">
        <f t="shared" si="43"/>
        <v>450000</v>
      </c>
      <c r="KA47" s="191"/>
      <c r="KB47" s="192">
        <v>41</v>
      </c>
      <c r="KC47" s="189" t="s">
        <v>58</v>
      </c>
      <c r="KD47" s="190">
        <v>3</v>
      </c>
      <c r="KE47" s="190">
        <v>369000</v>
      </c>
      <c r="KF47" s="190">
        <v>0</v>
      </c>
      <c r="KG47" s="190">
        <f t="shared" si="44"/>
        <v>369000</v>
      </c>
      <c r="KH47" s="191"/>
      <c r="KI47" s="192">
        <v>41</v>
      </c>
      <c r="KJ47" s="189" t="s">
        <v>58</v>
      </c>
      <c r="KK47" s="190">
        <v>3</v>
      </c>
      <c r="KL47" s="190">
        <v>525000</v>
      </c>
      <c r="KM47" s="190">
        <v>0</v>
      </c>
      <c r="KN47" s="190">
        <f t="shared" si="45"/>
        <v>525000</v>
      </c>
      <c r="KO47" s="191"/>
      <c r="KP47" s="192">
        <v>41</v>
      </c>
      <c r="KQ47" s="189" t="s">
        <v>58</v>
      </c>
      <c r="KR47" s="190">
        <v>0</v>
      </c>
      <c r="KS47" s="190">
        <v>0</v>
      </c>
      <c r="KT47" s="190">
        <v>0</v>
      </c>
      <c r="KU47" s="190">
        <f t="shared" si="46"/>
        <v>0</v>
      </c>
      <c r="KV47" s="191"/>
      <c r="KW47" s="192">
        <v>41</v>
      </c>
      <c r="KX47" s="189" t="s">
        <v>58</v>
      </c>
      <c r="KY47" s="190">
        <v>0</v>
      </c>
      <c r="KZ47" s="190">
        <v>0</v>
      </c>
      <c r="LA47" s="190">
        <v>0</v>
      </c>
      <c r="LB47" s="190">
        <f t="shared" si="47"/>
        <v>0</v>
      </c>
      <c r="LC47" s="191"/>
      <c r="LD47" s="192">
        <v>41</v>
      </c>
      <c r="LE47" s="189" t="s">
        <v>58</v>
      </c>
      <c r="LF47" s="190">
        <v>0</v>
      </c>
      <c r="LG47" s="190">
        <v>0</v>
      </c>
      <c r="LH47" s="190">
        <v>0</v>
      </c>
      <c r="LI47" s="190">
        <f t="shared" si="48"/>
        <v>0</v>
      </c>
      <c r="LJ47" s="191"/>
      <c r="LK47" s="192">
        <v>41</v>
      </c>
      <c r="LL47" s="189" t="s">
        <v>58</v>
      </c>
      <c r="LM47" s="190">
        <v>0</v>
      </c>
      <c r="LN47" s="190">
        <v>0</v>
      </c>
      <c r="LO47" s="190">
        <v>0</v>
      </c>
      <c r="LP47" s="190">
        <f t="shared" si="49"/>
        <v>0</v>
      </c>
      <c r="LQ47" s="191"/>
      <c r="LR47" s="192">
        <v>41</v>
      </c>
      <c r="LS47" s="189" t="s">
        <v>58</v>
      </c>
      <c r="LT47" s="190">
        <v>0</v>
      </c>
      <c r="LU47" s="190">
        <v>0</v>
      </c>
      <c r="LV47" s="190">
        <v>0</v>
      </c>
      <c r="LW47" s="190">
        <f t="shared" si="50"/>
        <v>0</v>
      </c>
      <c r="LX47" s="191"/>
      <c r="LY47" s="192">
        <v>41</v>
      </c>
      <c r="LZ47" s="189" t="s">
        <v>58</v>
      </c>
      <c r="MA47" s="190">
        <v>0</v>
      </c>
      <c r="MB47" s="190">
        <v>0</v>
      </c>
      <c r="MC47" s="190">
        <v>0</v>
      </c>
      <c r="MD47" s="190">
        <f t="shared" si="51"/>
        <v>0</v>
      </c>
      <c r="ME47" s="191"/>
      <c r="MF47" s="192">
        <v>41</v>
      </c>
      <c r="MG47" s="189" t="s">
        <v>58</v>
      </c>
      <c r="MH47" s="190">
        <v>0</v>
      </c>
      <c r="MI47" s="190">
        <v>0</v>
      </c>
      <c r="MJ47" s="190">
        <v>0</v>
      </c>
      <c r="MK47" s="190">
        <f t="shared" si="52"/>
        <v>0</v>
      </c>
      <c r="ML47" s="191"/>
      <c r="MM47" s="192">
        <v>41</v>
      </c>
      <c r="MN47" s="189" t="s">
        <v>58</v>
      </c>
      <c r="MO47" s="190">
        <v>0</v>
      </c>
      <c r="MP47" s="190">
        <v>0</v>
      </c>
      <c r="MQ47" s="190">
        <v>0</v>
      </c>
      <c r="MR47" s="190">
        <f t="shared" si="53"/>
        <v>0</v>
      </c>
      <c r="MS47" s="191"/>
      <c r="MT47" s="192">
        <v>41</v>
      </c>
      <c r="MU47" s="189" t="s">
        <v>58</v>
      </c>
      <c r="MV47" s="190">
        <v>0</v>
      </c>
      <c r="MW47" s="190">
        <v>0</v>
      </c>
      <c r="MX47" s="190">
        <v>0</v>
      </c>
      <c r="MY47" s="190">
        <f t="shared" si="54"/>
        <v>0</v>
      </c>
      <c r="MZ47" s="191"/>
      <c r="NA47" s="192">
        <v>41</v>
      </c>
      <c r="NB47" s="189" t="s">
        <v>58</v>
      </c>
      <c r="NC47" s="190">
        <v>0</v>
      </c>
      <c r="ND47" s="190">
        <v>0</v>
      </c>
      <c r="NE47" s="190">
        <v>0</v>
      </c>
      <c r="NF47" s="190">
        <f t="shared" si="55"/>
        <v>0</v>
      </c>
      <c r="NG47" s="191"/>
      <c r="NH47" s="192">
        <v>41</v>
      </c>
      <c r="NI47" s="189" t="s">
        <v>58</v>
      </c>
      <c r="NJ47" s="190">
        <v>0</v>
      </c>
      <c r="NK47" s="190">
        <v>0</v>
      </c>
      <c r="NL47" s="190">
        <v>0</v>
      </c>
      <c r="NM47" s="190">
        <f t="shared" si="56"/>
        <v>0</v>
      </c>
      <c r="NN47" s="191"/>
      <c r="NO47" s="192">
        <v>41</v>
      </c>
      <c r="NP47" s="189" t="s">
        <v>58</v>
      </c>
      <c r="NQ47" s="190">
        <v>0</v>
      </c>
      <c r="NR47" s="190">
        <v>0</v>
      </c>
      <c r="NS47" s="190">
        <v>0</v>
      </c>
      <c r="NT47" s="190">
        <f t="shared" si="57"/>
        <v>0</v>
      </c>
      <c r="NU47" s="191"/>
      <c r="NV47" s="192">
        <v>41</v>
      </c>
      <c r="NW47" s="189" t="s">
        <v>58</v>
      </c>
      <c r="NX47" s="190">
        <v>0</v>
      </c>
      <c r="NY47" s="190">
        <v>0</v>
      </c>
      <c r="NZ47" s="190">
        <v>0</v>
      </c>
      <c r="OA47" s="190">
        <f t="shared" si="58"/>
        <v>0</v>
      </c>
      <c r="OB47" s="191"/>
      <c r="OC47" s="192">
        <v>41</v>
      </c>
      <c r="OD47" s="189" t="s">
        <v>58</v>
      </c>
      <c r="OE47" s="190">
        <v>0</v>
      </c>
      <c r="OF47" s="190">
        <v>0</v>
      </c>
      <c r="OG47" s="190">
        <v>0</v>
      </c>
      <c r="OH47" s="190">
        <f t="shared" si="59"/>
        <v>0</v>
      </c>
      <c r="OI47" s="191"/>
      <c r="OJ47" s="192">
        <v>41</v>
      </c>
      <c r="OK47" s="189" t="s">
        <v>58</v>
      </c>
      <c r="OL47" s="190">
        <v>0</v>
      </c>
      <c r="OM47" s="190">
        <v>0</v>
      </c>
      <c r="ON47" s="190">
        <v>0</v>
      </c>
      <c r="OO47" s="190">
        <f t="shared" si="60"/>
        <v>0</v>
      </c>
      <c r="OP47" s="191"/>
      <c r="OQ47" s="192">
        <v>41</v>
      </c>
      <c r="OR47" s="189" t="s">
        <v>58</v>
      </c>
      <c r="OS47" s="190">
        <v>0</v>
      </c>
      <c r="OT47" s="190">
        <v>0</v>
      </c>
      <c r="OU47" s="190">
        <v>0</v>
      </c>
      <c r="OV47" s="190">
        <f t="shared" si="61"/>
        <v>0</v>
      </c>
      <c r="OW47" s="191"/>
      <c r="OX47" s="192">
        <v>41</v>
      </c>
      <c r="OY47" s="189" t="s">
        <v>58</v>
      </c>
      <c r="OZ47" s="190">
        <v>0</v>
      </c>
      <c r="PA47" s="190">
        <v>0</v>
      </c>
      <c r="PB47" s="190">
        <v>0</v>
      </c>
      <c r="PC47" s="190">
        <f t="shared" si="62"/>
        <v>0</v>
      </c>
      <c r="PD47" s="191"/>
      <c r="PE47" s="192">
        <v>41</v>
      </c>
      <c r="PF47" s="189" t="s">
        <v>58</v>
      </c>
      <c r="PG47" s="190">
        <v>0</v>
      </c>
      <c r="PH47" s="190">
        <v>0</v>
      </c>
      <c r="PI47" s="190">
        <v>0</v>
      </c>
      <c r="PJ47" s="190">
        <f t="shared" si="63"/>
        <v>0</v>
      </c>
      <c r="PK47" s="191"/>
      <c r="PL47" s="192">
        <v>41</v>
      </c>
      <c r="PM47" s="189" t="s">
        <v>58</v>
      </c>
      <c r="PN47" s="190">
        <v>0</v>
      </c>
      <c r="PO47" s="190">
        <v>0</v>
      </c>
      <c r="PP47" s="190">
        <v>0</v>
      </c>
      <c r="PQ47" s="190">
        <f t="shared" si="64"/>
        <v>0</v>
      </c>
      <c r="PR47" s="191"/>
      <c r="PS47" s="192">
        <v>41</v>
      </c>
      <c r="PT47" s="189" t="s">
        <v>58</v>
      </c>
      <c r="PU47" s="190">
        <v>0</v>
      </c>
      <c r="PV47" s="190">
        <v>0</v>
      </c>
      <c r="PW47" s="190">
        <v>0</v>
      </c>
      <c r="PX47" s="190">
        <f t="shared" si="65"/>
        <v>0</v>
      </c>
      <c r="PY47" s="191"/>
      <c r="PZ47" s="192">
        <v>41</v>
      </c>
      <c r="QA47" s="189" t="s">
        <v>58</v>
      </c>
      <c r="QB47" s="190">
        <v>0</v>
      </c>
      <c r="QC47" s="190">
        <v>0</v>
      </c>
      <c r="QD47" s="190">
        <v>0</v>
      </c>
      <c r="QE47" s="190">
        <f t="shared" si="66"/>
        <v>0</v>
      </c>
      <c r="QF47" s="191"/>
      <c r="QG47" s="192">
        <v>41</v>
      </c>
      <c r="QH47" s="189" t="s">
        <v>58</v>
      </c>
      <c r="QI47" s="190">
        <v>0</v>
      </c>
      <c r="QJ47" s="190">
        <v>0</v>
      </c>
      <c r="QK47" s="190">
        <v>0</v>
      </c>
      <c r="QL47" s="190">
        <f t="shared" si="67"/>
        <v>0</v>
      </c>
      <c r="QM47" s="191"/>
      <c r="QN47" s="192">
        <v>41</v>
      </c>
      <c r="QO47" s="189" t="s">
        <v>58</v>
      </c>
      <c r="QP47" s="190">
        <v>0</v>
      </c>
      <c r="QQ47" s="190">
        <v>0</v>
      </c>
      <c r="QR47" s="190">
        <v>0</v>
      </c>
      <c r="QS47" s="190">
        <f t="shared" si="68"/>
        <v>0</v>
      </c>
      <c r="QT47" s="191"/>
      <c r="QU47" s="192">
        <v>41</v>
      </c>
      <c r="QV47" s="189" t="s">
        <v>58</v>
      </c>
      <c r="QW47" s="190">
        <v>0</v>
      </c>
      <c r="QX47" s="190">
        <v>0</v>
      </c>
      <c r="QY47" s="190">
        <v>0</v>
      </c>
      <c r="QZ47" s="190">
        <f t="shared" si="69"/>
        <v>0</v>
      </c>
      <c r="RA47" s="191"/>
      <c r="RB47" s="192">
        <v>41</v>
      </c>
      <c r="RC47" s="189" t="s">
        <v>58</v>
      </c>
      <c r="RD47" s="190">
        <v>0</v>
      </c>
      <c r="RE47" s="190">
        <v>0</v>
      </c>
      <c r="RF47" s="190">
        <v>0</v>
      </c>
      <c r="RG47" s="190">
        <f t="shared" si="70"/>
        <v>0</v>
      </c>
      <c r="RH47" s="191"/>
      <c r="RI47" s="192">
        <v>41</v>
      </c>
      <c r="RJ47" s="189" t="s">
        <v>58</v>
      </c>
      <c r="RK47" s="190">
        <v>0</v>
      </c>
      <c r="RL47" s="190">
        <v>0</v>
      </c>
      <c r="RM47" s="190">
        <v>0</v>
      </c>
      <c r="RN47" s="190">
        <f t="shared" si="71"/>
        <v>0</v>
      </c>
      <c r="RO47" s="191"/>
      <c r="RP47" s="192">
        <v>41</v>
      </c>
      <c r="RQ47" s="189" t="s">
        <v>58</v>
      </c>
      <c r="RR47" s="190">
        <v>0</v>
      </c>
      <c r="RS47" s="190">
        <v>0</v>
      </c>
      <c r="RT47" s="190">
        <v>0</v>
      </c>
      <c r="RU47" s="190">
        <f t="shared" si="72"/>
        <v>0</v>
      </c>
      <c r="RV47" s="191"/>
      <c r="RW47" s="192">
        <v>41</v>
      </c>
      <c r="RX47" s="189" t="s">
        <v>58</v>
      </c>
      <c r="RY47" s="190">
        <v>0</v>
      </c>
      <c r="RZ47" s="190">
        <v>0</v>
      </c>
      <c r="SA47" s="190">
        <v>0</v>
      </c>
      <c r="SB47" s="190">
        <f t="shared" si="73"/>
        <v>0</v>
      </c>
      <c r="SC47" s="191"/>
      <c r="SD47" s="192">
        <v>41</v>
      </c>
      <c r="SE47" s="189" t="s">
        <v>58</v>
      </c>
      <c r="SF47" s="190">
        <v>0</v>
      </c>
      <c r="SG47" s="190">
        <v>0</v>
      </c>
      <c r="SH47" s="190">
        <v>0</v>
      </c>
      <c r="SI47" s="190">
        <f t="shared" si="74"/>
        <v>0</v>
      </c>
      <c r="SJ47" s="191"/>
      <c r="SK47" s="192">
        <v>41</v>
      </c>
      <c r="SL47" s="189" t="s">
        <v>58</v>
      </c>
      <c r="SM47" s="190">
        <v>0</v>
      </c>
      <c r="SN47" s="190">
        <v>0</v>
      </c>
      <c r="SO47" s="190">
        <v>0</v>
      </c>
      <c r="SP47" s="190">
        <f t="shared" si="75"/>
        <v>0</v>
      </c>
      <c r="SQ47" s="191"/>
      <c r="SR47" s="192">
        <v>41</v>
      </c>
      <c r="SS47" s="189" t="s">
        <v>58</v>
      </c>
      <c r="ST47" s="190">
        <v>0</v>
      </c>
      <c r="SU47" s="190">
        <v>0</v>
      </c>
      <c r="SV47" s="190">
        <v>0</v>
      </c>
      <c r="SW47" s="190">
        <f t="shared" si="76"/>
        <v>0</v>
      </c>
      <c r="SX47" s="191"/>
      <c r="SY47" s="192">
        <v>41</v>
      </c>
      <c r="SZ47" s="189" t="s">
        <v>58</v>
      </c>
      <c r="TA47" s="190">
        <v>0</v>
      </c>
      <c r="TB47" s="190">
        <v>0</v>
      </c>
      <c r="TC47" s="190">
        <v>0</v>
      </c>
      <c r="TD47" s="190">
        <f t="shared" si="77"/>
        <v>0</v>
      </c>
      <c r="TE47" s="191"/>
      <c r="TF47" s="192">
        <v>41</v>
      </c>
      <c r="TG47" s="189" t="s">
        <v>58</v>
      </c>
      <c r="TH47" s="190">
        <v>0</v>
      </c>
      <c r="TI47" s="190">
        <v>0</v>
      </c>
      <c r="TJ47" s="190">
        <v>0</v>
      </c>
      <c r="TK47" s="190">
        <f t="shared" si="78"/>
        <v>0</v>
      </c>
      <c r="TL47" s="191"/>
      <c r="TM47" s="192">
        <v>41</v>
      </c>
      <c r="TN47" s="189" t="s">
        <v>58</v>
      </c>
      <c r="TO47" s="190">
        <v>0</v>
      </c>
      <c r="TP47" s="190">
        <v>0</v>
      </c>
      <c r="TQ47" s="190">
        <v>0</v>
      </c>
      <c r="TR47" s="190">
        <f t="shared" si="79"/>
        <v>0</v>
      </c>
      <c r="TS47" s="191"/>
      <c r="TT47" s="192">
        <v>41</v>
      </c>
      <c r="TU47" s="189" t="s">
        <v>58</v>
      </c>
      <c r="TV47" s="190">
        <v>0</v>
      </c>
      <c r="TW47" s="190">
        <v>0</v>
      </c>
      <c r="TX47" s="190">
        <v>0</v>
      </c>
      <c r="TY47" s="190">
        <f t="shared" si="80"/>
        <v>0</v>
      </c>
      <c r="TZ47" s="191"/>
      <c r="UA47" s="192">
        <v>41</v>
      </c>
      <c r="UB47" s="189" t="s">
        <v>58</v>
      </c>
      <c r="UC47" s="190">
        <v>0</v>
      </c>
      <c r="UD47" s="190">
        <v>0</v>
      </c>
      <c r="UE47" s="190">
        <v>0</v>
      </c>
      <c r="UF47" s="190">
        <f t="shared" si="81"/>
        <v>0</v>
      </c>
      <c r="UG47" s="191"/>
      <c r="UH47" s="192">
        <v>41</v>
      </c>
      <c r="UI47" s="189" t="s">
        <v>58</v>
      </c>
      <c r="UJ47" s="190">
        <v>0</v>
      </c>
      <c r="UK47" s="190">
        <v>0</v>
      </c>
      <c r="UL47" s="190">
        <v>0</v>
      </c>
      <c r="UM47" s="190">
        <f t="shared" si="82"/>
        <v>0</v>
      </c>
      <c r="UN47" s="191"/>
      <c r="UO47" s="192">
        <v>41</v>
      </c>
      <c r="UP47" s="189" t="s">
        <v>58</v>
      </c>
      <c r="UQ47" s="190">
        <v>0</v>
      </c>
      <c r="UR47" s="190">
        <v>0</v>
      </c>
      <c r="US47" s="190">
        <v>0</v>
      </c>
      <c r="UT47" s="190">
        <f t="shared" si="83"/>
        <v>0</v>
      </c>
      <c r="UU47" s="191"/>
      <c r="UV47" s="192">
        <v>41</v>
      </c>
      <c r="UW47" s="189" t="s">
        <v>58</v>
      </c>
      <c r="UX47" s="190">
        <v>0</v>
      </c>
      <c r="UY47" s="190">
        <v>0</v>
      </c>
      <c r="UZ47" s="190">
        <v>0</v>
      </c>
      <c r="VA47" s="190">
        <f t="shared" si="84"/>
        <v>0</v>
      </c>
      <c r="VB47" s="191"/>
      <c r="VC47" s="192">
        <v>41</v>
      </c>
      <c r="VD47" s="189" t="s">
        <v>58</v>
      </c>
      <c r="VE47" s="190">
        <v>0</v>
      </c>
      <c r="VF47" s="190">
        <v>0</v>
      </c>
      <c r="VG47" s="190">
        <v>0</v>
      </c>
      <c r="VH47" s="190">
        <f t="shared" si="85"/>
        <v>0</v>
      </c>
      <c r="VI47" s="191"/>
      <c r="VJ47" s="192">
        <v>41</v>
      </c>
      <c r="VK47" s="189" t="s">
        <v>58</v>
      </c>
      <c r="VL47" s="190">
        <v>0</v>
      </c>
      <c r="VM47" s="190">
        <v>0</v>
      </c>
      <c r="VN47" s="190">
        <v>0</v>
      </c>
      <c r="VO47" s="190">
        <f t="shared" si="86"/>
        <v>0</v>
      </c>
      <c r="VP47" s="191"/>
      <c r="VQ47" s="192">
        <v>41</v>
      </c>
      <c r="VR47" s="189" t="s">
        <v>58</v>
      </c>
      <c r="VS47" s="190">
        <v>0</v>
      </c>
      <c r="VT47" s="190">
        <v>0</v>
      </c>
      <c r="VU47" s="190">
        <v>0</v>
      </c>
      <c r="VV47" s="190">
        <f t="shared" si="87"/>
        <v>0</v>
      </c>
      <c r="VW47" s="191"/>
      <c r="VX47" s="192">
        <v>41</v>
      </c>
      <c r="VY47" s="189" t="s">
        <v>58</v>
      </c>
      <c r="VZ47" s="190">
        <v>0</v>
      </c>
      <c r="WA47" s="190">
        <v>0</v>
      </c>
      <c r="WB47" s="190">
        <v>0</v>
      </c>
      <c r="WC47" s="190">
        <f t="shared" si="88"/>
        <v>0</v>
      </c>
      <c r="WD47" s="191"/>
      <c r="WE47" s="192">
        <v>41</v>
      </c>
      <c r="WF47" s="189" t="s">
        <v>58</v>
      </c>
      <c r="WG47" s="190">
        <v>0</v>
      </c>
      <c r="WH47" s="190">
        <v>0</v>
      </c>
      <c r="WI47" s="190">
        <v>0</v>
      </c>
      <c r="WJ47" s="190">
        <f t="shared" si="89"/>
        <v>0</v>
      </c>
      <c r="WK47" s="191"/>
      <c r="WL47" s="192">
        <v>41</v>
      </c>
      <c r="WM47" s="189" t="s">
        <v>58</v>
      </c>
      <c r="WN47" s="190">
        <v>0</v>
      </c>
      <c r="WO47" s="190">
        <v>0</v>
      </c>
      <c r="WP47" s="190">
        <v>0</v>
      </c>
      <c r="WQ47" s="190">
        <f t="shared" si="90"/>
        <v>0</v>
      </c>
      <c r="WR47" s="191"/>
      <c r="WS47" s="192">
        <v>41</v>
      </c>
      <c r="WT47" s="189" t="s">
        <v>58</v>
      </c>
      <c r="WU47" s="190">
        <v>0</v>
      </c>
      <c r="WV47" s="190">
        <v>0</v>
      </c>
      <c r="WW47" s="190">
        <v>0</v>
      </c>
      <c r="WX47" s="190">
        <f t="shared" si="91"/>
        <v>0</v>
      </c>
      <c r="WY47" s="191"/>
      <c r="WZ47" s="192">
        <v>41</v>
      </c>
      <c r="XA47" s="189" t="s">
        <v>58</v>
      </c>
      <c r="XB47" s="190">
        <v>0</v>
      </c>
      <c r="XC47" s="190">
        <v>0</v>
      </c>
      <c r="XD47" s="190">
        <v>0</v>
      </c>
      <c r="XE47" s="190">
        <f t="shared" si="92"/>
        <v>0</v>
      </c>
      <c r="XF47" s="191"/>
      <c r="XG47" s="192">
        <v>41</v>
      </c>
      <c r="XH47" s="189" t="s">
        <v>58</v>
      </c>
      <c r="XI47" s="190">
        <v>0</v>
      </c>
      <c r="XJ47" s="190">
        <v>0</v>
      </c>
      <c r="XK47" s="190">
        <v>0</v>
      </c>
      <c r="XL47" s="190">
        <f t="shared" si="93"/>
        <v>0</v>
      </c>
      <c r="XM47" s="191"/>
      <c r="XN47" s="192">
        <v>41</v>
      </c>
      <c r="XO47" s="189" t="s">
        <v>58</v>
      </c>
      <c r="XP47" s="190">
        <v>0</v>
      </c>
      <c r="XQ47" s="190">
        <v>0</v>
      </c>
      <c r="XR47" s="190">
        <v>0</v>
      </c>
      <c r="XS47" s="190">
        <f t="shared" si="94"/>
        <v>0</v>
      </c>
      <c r="XT47" s="191"/>
      <c r="XU47" s="192">
        <v>41</v>
      </c>
      <c r="XV47" s="189" t="s">
        <v>58</v>
      </c>
      <c r="XW47" s="190">
        <v>1</v>
      </c>
      <c r="XX47" s="190">
        <v>20000</v>
      </c>
      <c r="XY47" s="190">
        <v>0</v>
      </c>
      <c r="XZ47" s="190">
        <f t="shared" si="95"/>
        <v>20000</v>
      </c>
      <c r="YA47" s="191"/>
      <c r="YB47" s="192">
        <v>41</v>
      </c>
      <c r="YC47" s="189" t="s">
        <v>58</v>
      </c>
      <c r="YD47" s="190">
        <v>0</v>
      </c>
      <c r="YE47" s="190">
        <v>0</v>
      </c>
      <c r="YF47" s="190">
        <v>0</v>
      </c>
      <c r="YG47" s="190">
        <f t="shared" si="96"/>
        <v>0</v>
      </c>
      <c r="YH47" s="191"/>
      <c r="YI47" s="192">
        <v>41</v>
      </c>
      <c r="YJ47" s="189" t="s">
        <v>58</v>
      </c>
      <c r="YK47" s="190">
        <v>0</v>
      </c>
      <c r="YL47" s="190">
        <v>0</v>
      </c>
      <c r="YM47" s="190">
        <v>0</v>
      </c>
      <c r="YN47" s="190">
        <f t="shared" si="97"/>
        <v>0</v>
      </c>
      <c r="YO47" s="191"/>
      <c r="YP47" s="192">
        <v>41</v>
      </c>
      <c r="YQ47" s="189" t="s">
        <v>58</v>
      </c>
      <c r="YR47" s="190">
        <v>0</v>
      </c>
      <c r="YS47" s="190">
        <v>0</v>
      </c>
      <c r="YT47" s="190">
        <v>0</v>
      </c>
      <c r="YU47" s="190">
        <f t="shared" si="98"/>
        <v>0</v>
      </c>
      <c r="YV47" s="191"/>
      <c r="YW47" s="192">
        <v>41</v>
      </c>
      <c r="YX47" s="189" t="s">
        <v>58</v>
      </c>
      <c r="YY47" s="190">
        <v>0</v>
      </c>
      <c r="YZ47" s="190">
        <v>0</v>
      </c>
      <c r="ZA47" s="190">
        <v>0</v>
      </c>
      <c r="ZB47" s="190">
        <f t="shared" si="99"/>
        <v>0</v>
      </c>
      <c r="ZC47" s="191"/>
      <c r="ZD47" s="192">
        <v>41</v>
      </c>
      <c r="ZE47" s="189" t="s">
        <v>58</v>
      </c>
      <c r="ZF47" s="190">
        <v>0</v>
      </c>
      <c r="ZG47" s="190">
        <v>0</v>
      </c>
      <c r="ZH47" s="190">
        <v>0</v>
      </c>
      <c r="ZI47" s="190">
        <f t="shared" si="100"/>
        <v>0</v>
      </c>
      <c r="ZJ47" s="191"/>
      <c r="ZK47" s="192">
        <v>41</v>
      </c>
      <c r="ZL47" s="189" t="s">
        <v>58</v>
      </c>
      <c r="ZM47" s="190">
        <v>0</v>
      </c>
      <c r="ZN47" s="190">
        <v>0</v>
      </c>
      <c r="ZO47" s="190">
        <v>0</v>
      </c>
      <c r="ZP47" s="190">
        <f t="shared" si="101"/>
        <v>0</v>
      </c>
      <c r="ZQ47" s="191"/>
      <c r="ZR47" s="192">
        <v>41</v>
      </c>
      <c r="ZS47" s="189" t="s">
        <v>58</v>
      </c>
      <c r="ZT47" s="190">
        <v>0</v>
      </c>
      <c r="ZU47" s="190">
        <v>0</v>
      </c>
      <c r="ZV47" s="190">
        <v>0</v>
      </c>
      <c r="ZW47" s="190">
        <f t="shared" si="102"/>
        <v>0</v>
      </c>
      <c r="ZX47" s="191"/>
      <c r="ZY47" s="192">
        <v>41</v>
      </c>
      <c r="ZZ47" s="189" t="s">
        <v>58</v>
      </c>
      <c r="AAA47" s="190">
        <v>0</v>
      </c>
      <c r="AAB47" s="190">
        <v>0</v>
      </c>
      <c r="AAC47" s="190">
        <v>0</v>
      </c>
      <c r="AAD47" s="190">
        <f t="shared" si="103"/>
        <v>0</v>
      </c>
      <c r="AAE47" s="191"/>
      <c r="AAF47" s="192">
        <v>41</v>
      </c>
      <c r="AAG47" s="189" t="s">
        <v>58</v>
      </c>
      <c r="AAH47" s="190">
        <v>0</v>
      </c>
      <c r="AAI47" s="190">
        <v>0</v>
      </c>
      <c r="AAJ47" s="190">
        <v>0</v>
      </c>
      <c r="AAK47" s="190">
        <f t="shared" si="104"/>
        <v>0</v>
      </c>
      <c r="AAL47" s="191"/>
      <c r="AAM47" s="192">
        <v>41</v>
      </c>
      <c r="AAN47" s="189" t="s">
        <v>58</v>
      </c>
      <c r="AAO47" s="190">
        <v>0</v>
      </c>
      <c r="AAP47" s="190">
        <v>0</v>
      </c>
      <c r="AAQ47" s="190">
        <v>0</v>
      </c>
      <c r="AAR47" s="190">
        <f t="shared" si="105"/>
        <v>0</v>
      </c>
      <c r="AAS47" s="191"/>
      <c r="AAT47" s="192">
        <v>41</v>
      </c>
      <c r="AAU47" s="189" t="s">
        <v>58</v>
      </c>
      <c r="AAV47" s="190">
        <v>0</v>
      </c>
      <c r="AAW47" s="190">
        <v>0</v>
      </c>
      <c r="AAX47" s="190">
        <v>0</v>
      </c>
      <c r="AAY47" s="190">
        <f t="shared" si="106"/>
        <v>0</v>
      </c>
      <c r="AAZ47" s="191"/>
      <c r="ABA47" s="192">
        <v>41</v>
      </c>
      <c r="ABB47" s="189" t="s">
        <v>58</v>
      </c>
      <c r="ABC47" s="190">
        <v>0</v>
      </c>
      <c r="ABD47" s="190">
        <v>0</v>
      </c>
      <c r="ABE47" s="190">
        <v>0</v>
      </c>
      <c r="ABF47" s="190">
        <f t="shared" si="107"/>
        <v>0</v>
      </c>
      <c r="ABG47" s="191"/>
      <c r="ABH47" s="192">
        <v>41</v>
      </c>
      <c r="ABI47" s="189" t="s">
        <v>58</v>
      </c>
      <c r="ABJ47" s="190">
        <v>0</v>
      </c>
      <c r="ABK47" s="190">
        <v>0</v>
      </c>
      <c r="ABL47" s="190">
        <v>0</v>
      </c>
      <c r="ABM47" s="190">
        <f t="shared" si="108"/>
        <v>0</v>
      </c>
      <c r="ABN47" s="191"/>
      <c r="ABO47" s="192">
        <v>41</v>
      </c>
      <c r="ABP47" s="189" t="s">
        <v>58</v>
      </c>
      <c r="ABQ47" s="190">
        <v>0</v>
      </c>
      <c r="ABR47" s="190">
        <v>0</v>
      </c>
      <c r="ABS47" s="190">
        <v>0</v>
      </c>
      <c r="ABT47" s="190">
        <f t="shared" si="109"/>
        <v>0</v>
      </c>
      <c r="ABU47" s="191"/>
      <c r="ABV47" s="192">
        <v>41</v>
      </c>
      <c r="ABW47" s="189" t="s">
        <v>58</v>
      </c>
      <c r="ABX47" s="190">
        <v>0</v>
      </c>
      <c r="ABY47" s="190">
        <f t="shared" si="0"/>
        <v>2353000</v>
      </c>
      <c r="ABZ47" s="190">
        <f t="shared" si="1"/>
        <v>0</v>
      </c>
      <c r="ACA47" s="190">
        <f t="shared" si="2"/>
        <v>2353000</v>
      </c>
      <c r="ACB47" s="9"/>
    </row>
    <row r="48" spans="1:756" ht="15.75" hidden="1">
      <c r="A48" s="192">
        <v>42</v>
      </c>
      <c r="B48" s="189" t="s">
        <v>59</v>
      </c>
      <c r="C48" s="190">
        <v>0</v>
      </c>
      <c r="D48" s="190">
        <v>0</v>
      </c>
      <c r="E48" s="190">
        <v>0</v>
      </c>
      <c r="F48" s="190">
        <f t="shared" si="3"/>
        <v>0</v>
      </c>
      <c r="G48" s="191"/>
      <c r="H48" s="192">
        <v>42</v>
      </c>
      <c r="I48" s="189" t="s">
        <v>59</v>
      </c>
      <c r="J48" s="190">
        <v>0</v>
      </c>
      <c r="K48" s="190">
        <v>0</v>
      </c>
      <c r="L48" s="190">
        <v>0</v>
      </c>
      <c r="M48" s="190">
        <f t="shared" si="4"/>
        <v>0</v>
      </c>
      <c r="N48" s="191"/>
      <c r="O48" s="192">
        <v>42</v>
      </c>
      <c r="P48" s="189" t="s">
        <v>59</v>
      </c>
      <c r="Q48" s="190"/>
      <c r="R48" s="190">
        <v>0</v>
      </c>
      <c r="S48" s="190">
        <v>0</v>
      </c>
      <c r="T48" s="190">
        <f t="shared" si="5"/>
        <v>0</v>
      </c>
      <c r="U48" s="191"/>
      <c r="V48" s="192">
        <v>42</v>
      </c>
      <c r="W48" s="189" t="s">
        <v>59</v>
      </c>
      <c r="X48" s="190">
        <v>0</v>
      </c>
      <c r="Y48" s="190">
        <v>0</v>
      </c>
      <c r="Z48" s="190">
        <v>0</v>
      </c>
      <c r="AA48" s="190">
        <f t="shared" si="6"/>
        <v>0</v>
      </c>
      <c r="AB48" s="191"/>
      <c r="AC48" s="192">
        <v>42</v>
      </c>
      <c r="AD48" s="189" t="s">
        <v>59</v>
      </c>
      <c r="AE48" s="190">
        <v>0</v>
      </c>
      <c r="AF48" s="190">
        <v>0</v>
      </c>
      <c r="AG48" s="190">
        <v>0</v>
      </c>
      <c r="AH48" s="190">
        <f t="shared" si="7"/>
        <v>0</v>
      </c>
      <c r="AI48" s="191"/>
      <c r="AJ48" s="192">
        <v>42</v>
      </c>
      <c r="AK48" s="189" t="s">
        <v>59</v>
      </c>
      <c r="AL48" s="190"/>
      <c r="AM48" s="190">
        <v>0</v>
      </c>
      <c r="AN48" s="190">
        <v>0</v>
      </c>
      <c r="AO48" s="190">
        <f t="shared" si="8"/>
        <v>0</v>
      </c>
      <c r="AP48" s="191"/>
      <c r="AQ48" s="192">
        <v>42</v>
      </c>
      <c r="AR48" s="189" t="s">
        <v>59</v>
      </c>
      <c r="AS48" s="190">
        <v>0</v>
      </c>
      <c r="AT48" s="190">
        <v>0</v>
      </c>
      <c r="AU48" s="190">
        <v>0</v>
      </c>
      <c r="AV48" s="190">
        <f t="shared" si="9"/>
        <v>0</v>
      </c>
      <c r="AW48" s="191"/>
      <c r="AX48" s="192">
        <v>42</v>
      </c>
      <c r="AY48" s="189" t="s">
        <v>59</v>
      </c>
      <c r="AZ48" s="190">
        <v>0</v>
      </c>
      <c r="BA48" s="190">
        <v>0</v>
      </c>
      <c r="BB48" s="190">
        <v>0</v>
      </c>
      <c r="BC48" s="190">
        <f t="shared" si="10"/>
        <v>0</v>
      </c>
      <c r="BD48" s="191"/>
      <c r="BE48" s="192">
        <v>42</v>
      </c>
      <c r="BF48" s="189" t="s">
        <v>59</v>
      </c>
      <c r="BG48" s="190">
        <v>0</v>
      </c>
      <c r="BH48" s="190">
        <v>0</v>
      </c>
      <c r="BI48" s="190">
        <v>0</v>
      </c>
      <c r="BJ48" s="190">
        <f t="shared" si="11"/>
        <v>0</v>
      </c>
      <c r="BK48" s="191"/>
      <c r="BL48" s="192">
        <v>42</v>
      </c>
      <c r="BM48" s="189" t="s">
        <v>59</v>
      </c>
      <c r="BN48" s="190">
        <v>0</v>
      </c>
      <c r="BO48" s="190">
        <v>0</v>
      </c>
      <c r="BP48" s="190">
        <v>0</v>
      </c>
      <c r="BQ48" s="190">
        <f t="shared" si="12"/>
        <v>0</v>
      </c>
      <c r="BR48" s="191"/>
      <c r="BS48" s="192">
        <v>42</v>
      </c>
      <c r="BT48" s="189" t="s">
        <v>59</v>
      </c>
      <c r="BU48" s="190">
        <v>0</v>
      </c>
      <c r="BV48" s="190">
        <v>0</v>
      </c>
      <c r="BW48" s="190">
        <v>0</v>
      </c>
      <c r="BX48" s="190">
        <f t="shared" si="13"/>
        <v>0</v>
      </c>
      <c r="BY48" s="191"/>
      <c r="BZ48" s="192">
        <v>42</v>
      </c>
      <c r="CA48" s="189" t="s">
        <v>59</v>
      </c>
      <c r="CB48" s="190">
        <v>0</v>
      </c>
      <c r="CC48" s="190">
        <v>0</v>
      </c>
      <c r="CD48" s="190">
        <v>0</v>
      </c>
      <c r="CE48" s="190">
        <f t="shared" si="14"/>
        <v>0</v>
      </c>
      <c r="CF48" s="191"/>
      <c r="CG48" s="192">
        <v>42</v>
      </c>
      <c r="CH48" s="189" t="s">
        <v>59</v>
      </c>
      <c r="CI48" s="190">
        <v>0</v>
      </c>
      <c r="CJ48" s="190">
        <v>0</v>
      </c>
      <c r="CK48" s="190">
        <v>0</v>
      </c>
      <c r="CL48" s="190">
        <f t="shared" si="15"/>
        <v>0</v>
      </c>
      <c r="CM48" s="191"/>
      <c r="CN48" s="192">
        <v>42</v>
      </c>
      <c r="CO48" s="189" t="s">
        <v>59</v>
      </c>
      <c r="CP48" s="190">
        <v>5</v>
      </c>
      <c r="CQ48" s="190">
        <v>585000</v>
      </c>
      <c r="CR48" s="190">
        <v>0</v>
      </c>
      <c r="CS48" s="190">
        <f t="shared" si="16"/>
        <v>585000</v>
      </c>
      <c r="CT48" s="191"/>
      <c r="CU48" s="192">
        <v>42</v>
      </c>
      <c r="CV48" s="189" t="s">
        <v>59</v>
      </c>
      <c r="CW48" s="190">
        <v>0</v>
      </c>
      <c r="CX48" s="190">
        <v>0</v>
      </c>
      <c r="CY48" s="190">
        <v>0</v>
      </c>
      <c r="CZ48" s="190">
        <f t="shared" si="17"/>
        <v>0</v>
      </c>
      <c r="DA48" s="191"/>
      <c r="DB48" s="192">
        <v>42</v>
      </c>
      <c r="DC48" s="189" t="s">
        <v>59</v>
      </c>
      <c r="DD48" s="190">
        <v>0</v>
      </c>
      <c r="DE48" s="190">
        <v>0</v>
      </c>
      <c r="DF48" s="190">
        <v>0</v>
      </c>
      <c r="DG48" s="190">
        <f t="shared" si="18"/>
        <v>0</v>
      </c>
      <c r="DH48" s="191"/>
      <c r="DI48" s="192">
        <v>42</v>
      </c>
      <c r="DJ48" s="189" t="s">
        <v>59</v>
      </c>
      <c r="DK48" s="190">
        <v>0</v>
      </c>
      <c r="DL48" s="190">
        <v>0</v>
      </c>
      <c r="DM48" s="190">
        <v>0</v>
      </c>
      <c r="DN48" s="190">
        <f t="shared" si="19"/>
        <v>0</v>
      </c>
      <c r="DO48" s="191"/>
      <c r="DP48" s="192">
        <v>42</v>
      </c>
      <c r="DQ48" s="189" t="s">
        <v>59</v>
      </c>
      <c r="DR48" s="190">
        <v>0</v>
      </c>
      <c r="DS48" s="190">
        <v>0</v>
      </c>
      <c r="DT48" s="190">
        <v>0</v>
      </c>
      <c r="DU48" s="190">
        <f t="shared" si="20"/>
        <v>0</v>
      </c>
      <c r="DV48" s="191"/>
      <c r="DW48" s="192">
        <v>42</v>
      </c>
      <c r="DX48" s="189" t="s">
        <v>59</v>
      </c>
      <c r="DY48" s="190">
        <v>0</v>
      </c>
      <c r="DZ48" s="190">
        <v>0</v>
      </c>
      <c r="EA48" s="190">
        <v>0</v>
      </c>
      <c r="EB48" s="190">
        <f t="shared" si="21"/>
        <v>0</v>
      </c>
      <c r="EC48" s="191"/>
      <c r="ED48" s="192">
        <v>42</v>
      </c>
      <c r="EE48" s="189" t="s">
        <v>59</v>
      </c>
      <c r="EF48" s="190">
        <v>0</v>
      </c>
      <c r="EG48" s="190"/>
      <c r="EH48" s="190">
        <v>0</v>
      </c>
      <c r="EI48" s="190">
        <f t="shared" si="22"/>
        <v>0</v>
      </c>
      <c r="EJ48" s="191"/>
      <c r="EK48" s="192">
        <v>42</v>
      </c>
      <c r="EL48" s="189" t="s">
        <v>59</v>
      </c>
      <c r="EM48" s="190">
        <v>0</v>
      </c>
      <c r="EN48" s="190">
        <v>0</v>
      </c>
      <c r="EO48" s="190">
        <v>0</v>
      </c>
      <c r="EP48" s="190">
        <f t="shared" si="23"/>
        <v>0</v>
      </c>
      <c r="EQ48" s="191"/>
      <c r="ER48" s="192">
        <v>42</v>
      </c>
      <c r="ES48" s="189" t="s">
        <v>59</v>
      </c>
      <c r="ET48" s="190">
        <v>0</v>
      </c>
      <c r="EU48" s="190">
        <v>0</v>
      </c>
      <c r="EV48" s="190">
        <v>0</v>
      </c>
      <c r="EW48" s="190">
        <f t="shared" si="24"/>
        <v>0</v>
      </c>
      <c r="EX48" s="191"/>
      <c r="EY48" s="192">
        <v>42</v>
      </c>
      <c r="EZ48" s="189" t="s">
        <v>59</v>
      </c>
      <c r="FA48" s="190">
        <v>0</v>
      </c>
      <c r="FB48" s="190">
        <v>0</v>
      </c>
      <c r="FC48" s="190">
        <v>0</v>
      </c>
      <c r="FD48" s="190">
        <f t="shared" si="25"/>
        <v>0</v>
      </c>
      <c r="FE48" s="191"/>
      <c r="FF48" s="192">
        <v>42</v>
      </c>
      <c r="FG48" s="189" t="s">
        <v>59</v>
      </c>
      <c r="FH48" s="190">
        <v>0</v>
      </c>
      <c r="FI48" s="190">
        <v>0</v>
      </c>
      <c r="FJ48" s="190">
        <v>0</v>
      </c>
      <c r="FK48" s="190">
        <f t="shared" si="26"/>
        <v>0</v>
      </c>
      <c r="FL48" s="191"/>
      <c r="FM48" s="192">
        <v>42</v>
      </c>
      <c r="FN48" s="189" t="s">
        <v>59</v>
      </c>
      <c r="FO48" s="190">
        <v>0</v>
      </c>
      <c r="FP48" s="190">
        <v>0</v>
      </c>
      <c r="FQ48" s="190">
        <v>0</v>
      </c>
      <c r="FR48" s="190">
        <f t="shared" si="27"/>
        <v>0</v>
      </c>
      <c r="FS48" s="191"/>
      <c r="FT48" s="192">
        <v>42</v>
      </c>
      <c r="FU48" s="189" t="s">
        <v>59</v>
      </c>
      <c r="FV48" s="190">
        <v>0</v>
      </c>
      <c r="FW48" s="190">
        <v>0</v>
      </c>
      <c r="FX48" s="190">
        <v>0</v>
      </c>
      <c r="FY48" s="190">
        <f t="shared" si="28"/>
        <v>0</v>
      </c>
      <c r="FZ48" s="191"/>
      <c r="GA48" s="192">
        <v>42</v>
      </c>
      <c r="GB48" s="189" t="s">
        <v>59</v>
      </c>
      <c r="GC48" s="190">
        <v>0</v>
      </c>
      <c r="GD48" s="190">
        <v>0</v>
      </c>
      <c r="GE48" s="190">
        <v>0</v>
      </c>
      <c r="GF48" s="190">
        <f t="shared" si="29"/>
        <v>0</v>
      </c>
      <c r="GG48" s="191"/>
      <c r="GH48" s="192">
        <v>42</v>
      </c>
      <c r="GI48" s="189" t="s">
        <v>59</v>
      </c>
      <c r="GJ48" s="190">
        <v>0</v>
      </c>
      <c r="GK48" s="190">
        <v>0</v>
      </c>
      <c r="GL48" s="190">
        <v>0</v>
      </c>
      <c r="GM48" s="190">
        <f t="shared" si="30"/>
        <v>0</v>
      </c>
      <c r="GN48" s="191"/>
      <c r="GO48" s="192">
        <v>42</v>
      </c>
      <c r="GP48" s="189" t="s">
        <v>59</v>
      </c>
      <c r="GQ48" s="190">
        <v>0</v>
      </c>
      <c r="GR48" s="190">
        <v>0</v>
      </c>
      <c r="GS48" s="190">
        <v>0</v>
      </c>
      <c r="GT48" s="190">
        <f t="shared" si="31"/>
        <v>0</v>
      </c>
      <c r="GU48" s="191"/>
      <c r="GV48" s="192">
        <v>42</v>
      </c>
      <c r="GW48" s="189" t="s">
        <v>59</v>
      </c>
      <c r="GX48" s="190">
        <v>0</v>
      </c>
      <c r="GY48" s="190">
        <v>0</v>
      </c>
      <c r="GZ48" s="190">
        <v>0</v>
      </c>
      <c r="HA48" s="190">
        <f t="shared" si="32"/>
        <v>0</v>
      </c>
      <c r="HB48" s="191"/>
      <c r="HC48" s="192">
        <v>42</v>
      </c>
      <c r="HD48" s="189" t="s">
        <v>59</v>
      </c>
      <c r="HE48" s="190">
        <v>0</v>
      </c>
      <c r="HF48" s="190">
        <v>0</v>
      </c>
      <c r="HG48" s="190">
        <v>0</v>
      </c>
      <c r="HH48" s="190">
        <f t="shared" si="33"/>
        <v>0</v>
      </c>
      <c r="HI48" s="191"/>
      <c r="HJ48" s="192">
        <v>42</v>
      </c>
      <c r="HK48" s="189" t="s">
        <v>59</v>
      </c>
      <c r="HL48" s="190">
        <v>0</v>
      </c>
      <c r="HM48" s="190">
        <v>0</v>
      </c>
      <c r="HN48" s="190">
        <v>0</v>
      </c>
      <c r="HO48" s="190">
        <f t="shared" si="34"/>
        <v>0</v>
      </c>
      <c r="HP48" s="191"/>
      <c r="HQ48" s="192">
        <v>42</v>
      </c>
      <c r="HR48" s="189" t="s">
        <v>59</v>
      </c>
      <c r="HS48" s="190">
        <v>0</v>
      </c>
      <c r="HT48" s="190">
        <v>0</v>
      </c>
      <c r="HU48" s="190">
        <v>0</v>
      </c>
      <c r="HV48" s="190">
        <f t="shared" si="35"/>
        <v>0</v>
      </c>
      <c r="HW48" s="191"/>
      <c r="HX48" s="192">
        <v>42</v>
      </c>
      <c r="HY48" s="189" t="s">
        <v>59</v>
      </c>
      <c r="HZ48" s="190">
        <v>0</v>
      </c>
      <c r="IA48" s="190">
        <v>0</v>
      </c>
      <c r="IB48" s="190">
        <v>0</v>
      </c>
      <c r="IC48" s="190">
        <f t="shared" si="36"/>
        <v>0</v>
      </c>
      <c r="ID48" s="191"/>
      <c r="IE48" s="192">
        <v>42</v>
      </c>
      <c r="IF48" s="189" t="s">
        <v>59</v>
      </c>
      <c r="IG48" s="190">
        <v>0</v>
      </c>
      <c r="IH48" s="190">
        <v>0</v>
      </c>
      <c r="II48" s="190">
        <v>0</v>
      </c>
      <c r="IJ48" s="190">
        <f t="shared" si="37"/>
        <v>0</v>
      </c>
      <c r="IK48" s="191"/>
      <c r="IL48" s="192">
        <v>42</v>
      </c>
      <c r="IM48" s="189" t="s">
        <v>59</v>
      </c>
      <c r="IN48" s="190">
        <v>0</v>
      </c>
      <c r="IO48" s="190">
        <v>0</v>
      </c>
      <c r="IP48" s="190">
        <v>0</v>
      </c>
      <c r="IQ48" s="190">
        <f t="shared" si="38"/>
        <v>0</v>
      </c>
      <c r="IR48" s="191"/>
      <c r="IS48" s="192">
        <v>42</v>
      </c>
      <c r="IT48" s="189" t="s">
        <v>59</v>
      </c>
      <c r="IU48" s="190">
        <v>0</v>
      </c>
      <c r="IV48" s="190">
        <v>0</v>
      </c>
      <c r="IW48" s="190">
        <v>0</v>
      </c>
      <c r="IX48" s="190">
        <f t="shared" si="39"/>
        <v>0</v>
      </c>
      <c r="IY48" s="191"/>
      <c r="IZ48" s="192">
        <v>42</v>
      </c>
      <c r="JA48" s="189" t="s">
        <v>59</v>
      </c>
      <c r="JB48" s="190">
        <v>5</v>
      </c>
      <c r="JC48" s="190">
        <v>750000</v>
      </c>
      <c r="JD48" s="190">
        <v>0</v>
      </c>
      <c r="JE48" s="190">
        <f t="shared" si="40"/>
        <v>750000</v>
      </c>
      <c r="JF48" s="191"/>
      <c r="JG48" s="192">
        <v>42</v>
      </c>
      <c r="JH48" s="189" t="s">
        <v>59</v>
      </c>
      <c r="JI48" s="190">
        <v>2</v>
      </c>
      <c r="JJ48" s="190">
        <v>104000</v>
      </c>
      <c r="JK48" s="190">
        <v>0</v>
      </c>
      <c r="JL48" s="190">
        <f t="shared" si="41"/>
        <v>104000</v>
      </c>
      <c r="JM48" s="191"/>
      <c r="JN48" s="192">
        <v>42</v>
      </c>
      <c r="JO48" s="189" t="s">
        <v>59</v>
      </c>
      <c r="JP48" s="190">
        <v>2</v>
      </c>
      <c r="JQ48" s="190">
        <v>84000</v>
      </c>
      <c r="JR48" s="190">
        <v>0</v>
      </c>
      <c r="JS48" s="190">
        <f t="shared" si="42"/>
        <v>84000</v>
      </c>
      <c r="JT48" s="191"/>
      <c r="JU48" s="192">
        <v>42</v>
      </c>
      <c r="JV48" s="189" t="s">
        <v>59</v>
      </c>
      <c r="JW48" s="190">
        <v>5</v>
      </c>
      <c r="JX48" s="190">
        <v>750000</v>
      </c>
      <c r="JY48" s="190">
        <v>0</v>
      </c>
      <c r="JZ48" s="190">
        <f t="shared" si="43"/>
        <v>750000</v>
      </c>
      <c r="KA48" s="191"/>
      <c r="KB48" s="192">
        <v>42</v>
      </c>
      <c r="KC48" s="189" t="s">
        <v>59</v>
      </c>
      <c r="KD48" s="190">
        <v>5</v>
      </c>
      <c r="KE48" s="190">
        <v>615000</v>
      </c>
      <c r="KF48" s="190">
        <v>0</v>
      </c>
      <c r="KG48" s="190">
        <f t="shared" si="44"/>
        <v>615000</v>
      </c>
      <c r="KH48" s="191"/>
      <c r="KI48" s="192">
        <v>42</v>
      </c>
      <c r="KJ48" s="189" t="s">
        <v>59</v>
      </c>
      <c r="KK48" s="190">
        <v>5</v>
      </c>
      <c r="KL48" s="190">
        <v>875000</v>
      </c>
      <c r="KM48" s="190">
        <v>0</v>
      </c>
      <c r="KN48" s="190">
        <f t="shared" si="45"/>
        <v>875000</v>
      </c>
      <c r="KO48" s="191"/>
      <c r="KP48" s="192">
        <v>42</v>
      </c>
      <c r="KQ48" s="189" t="s">
        <v>59</v>
      </c>
      <c r="KR48" s="190">
        <v>0</v>
      </c>
      <c r="KS48" s="190">
        <v>0</v>
      </c>
      <c r="KT48" s="190">
        <v>0</v>
      </c>
      <c r="KU48" s="190">
        <f t="shared" si="46"/>
        <v>0</v>
      </c>
      <c r="KV48" s="191"/>
      <c r="KW48" s="192">
        <v>42</v>
      </c>
      <c r="KX48" s="189" t="s">
        <v>59</v>
      </c>
      <c r="KY48" s="190">
        <v>0</v>
      </c>
      <c r="KZ48" s="190">
        <v>0</v>
      </c>
      <c r="LA48" s="190">
        <v>0</v>
      </c>
      <c r="LB48" s="190">
        <f t="shared" si="47"/>
        <v>0</v>
      </c>
      <c r="LC48" s="191"/>
      <c r="LD48" s="192">
        <v>42</v>
      </c>
      <c r="LE48" s="189" t="s">
        <v>59</v>
      </c>
      <c r="LF48" s="190">
        <v>0</v>
      </c>
      <c r="LG48" s="190">
        <v>0</v>
      </c>
      <c r="LH48" s="190">
        <v>0</v>
      </c>
      <c r="LI48" s="190">
        <f t="shared" si="48"/>
        <v>0</v>
      </c>
      <c r="LJ48" s="191"/>
      <c r="LK48" s="192">
        <v>42</v>
      </c>
      <c r="LL48" s="189" t="s">
        <v>59</v>
      </c>
      <c r="LM48" s="190">
        <v>0</v>
      </c>
      <c r="LN48" s="190">
        <v>0</v>
      </c>
      <c r="LO48" s="190">
        <v>0</v>
      </c>
      <c r="LP48" s="190">
        <f t="shared" si="49"/>
        <v>0</v>
      </c>
      <c r="LQ48" s="191"/>
      <c r="LR48" s="192">
        <v>42</v>
      </c>
      <c r="LS48" s="189" t="s">
        <v>59</v>
      </c>
      <c r="LT48" s="190">
        <v>0</v>
      </c>
      <c r="LU48" s="190">
        <v>0</v>
      </c>
      <c r="LV48" s="190">
        <v>0</v>
      </c>
      <c r="LW48" s="190">
        <f t="shared" si="50"/>
        <v>0</v>
      </c>
      <c r="LX48" s="191"/>
      <c r="LY48" s="192">
        <v>42</v>
      </c>
      <c r="LZ48" s="189" t="s">
        <v>59</v>
      </c>
      <c r="MA48" s="190">
        <v>0</v>
      </c>
      <c r="MB48" s="190">
        <v>0</v>
      </c>
      <c r="MC48" s="190">
        <v>0</v>
      </c>
      <c r="MD48" s="190">
        <f t="shared" si="51"/>
        <v>0</v>
      </c>
      <c r="ME48" s="191"/>
      <c r="MF48" s="192">
        <v>42</v>
      </c>
      <c r="MG48" s="189" t="s">
        <v>59</v>
      </c>
      <c r="MH48" s="190">
        <v>0</v>
      </c>
      <c r="MI48" s="190">
        <v>0</v>
      </c>
      <c r="MJ48" s="190">
        <v>0</v>
      </c>
      <c r="MK48" s="190">
        <f t="shared" si="52"/>
        <v>0</v>
      </c>
      <c r="ML48" s="191"/>
      <c r="MM48" s="192">
        <v>42</v>
      </c>
      <c r="MN48" s="189" t="s">
        <v>59</v>
      </c>
      <c r="MO48" s="190">
        <v>0</v>
      </c>
      <c r="MP48" s="190">
        <v>0</v>
      </c>
      <c r="MQ48" s="190">
        <v>0</v>
      </c>
      <c r="MR48" s="190">
        <f t="shared" si="53"/>
        <v>0</v>
      </c>
      <c r="MS48" s="191"/>
      <c r="MT48" s="192">
        <v>42</v>
      </c>
      <c r="MU48" s="189" t="s">
        <v>59</v>
      </c>
      <c r="MV48" s="190">
        <v>0</v>
      </c>
      <c r="MW48" s="190">
        <v>0</v>
      </c>
      <c r="MX48" s="190">
        <v>0</v>
      </c>
      <c r="MY48" s="190">
        <f t="shared" si="54"/>
        <v>0</v>
      </c>
      <c r="MZ48" s="191"/>
      <c r="NA48" s="192">
        <v>42</v>
      </c>
      <c r="NB48" s="189" t="s">
        <v>59</v>
      </c>
      <c r="NC48" s="190">
        <v>0</v>
      </c>
      <c r="ND48" s="190">
        <v>0</v>
      </c>
      <c r="NE48" s="190">
        <v>0</v>
      </c>
      <c r="NF48" s="190">
        <f t="shared" si="55"/>
        <v>0</v>
      </c>
      <c r="NG48" s="191"/>
      <c r="NH48" s="192">
        <v>42</v>
      </c>
      <c r="NI48" s="189" t="s">
        <v>59</v>
      </c>
      <c r="NJ48" s="190">
        <v>0</v>
      </c>
      <c r="NK48" s="190">
        <v>0</v>
      </c>
      <c r="NL48" s="190">
        <v>0</v>
      </c>
      <c r="NM48" s="190">
        <f t="shared" si="56"/>
        <v>0</v>
      </c>
      <c r="NN48" s="191"/>
      <c r="NO48" s="192">
        <v>42</v>
      </c>
      <c r="NP48" s="189" t="s">
        <v>59</v>
      </c>
      <c r="NQ48" s="190">
        <v>0</v>
      </c>
      <c r="NR48" s="190">
        <v>0</v>
      </c>
      <c r="NS48" s="190">
        <v>0</v>
      </c>
      <c r="NT48" s="190">
        <f t="shared" si="57"/>
        <v>0</v>
      </c>
      <c r="NU48" s="191"/>
      <c r="NV48" s="192">
        <v>42</v>
      </c>
      <c r="NW48" s="189" t="s">
        <v>59</v>
      </c>
      <c r="NX48" s="190">
        <v>0</v>
      </c>
      <c r="NY48" s="190">
        <v>0</v>
      </c>
      <c r="NZ48" s="190">
        <v>0</v>
      </c>
      <c r="OA48" s="190">
        <f t="shared" si="58"/>
        <v>0</v>
      </c>
      <c r="OB48" s="191"/>
      <c r="OC48" s="192">
        <v>42</v>
      </c>
      <c r="OD48" s="189" t="s">
        <v>59</v>
      </c>
      <c r="OE48" s="190">
        <v>0</v>
      </c>
      <c r="OF48" s="190">
        <v>0</v>
      </c>
      <c r="OG48" s="190">
        <v>0</v>
      </c>
      <c r="OH48" s="190">
        <f t="shared" si="59"/>
        <v>0</v>
      </c>
      <c r="OI48" s="191"/>
      <c r="OJ48" s="192">
        <v>42</v>
      </c>
      <c r="OK48" s="189" t="s">
        <v>59</v>
      </c>
      <c r="OL48" s="190">
        <v>0</v>
      </c>
      <c r="OM48" s="190">
        <v>0</v>
      </c>
      <c r="ON48" s="190">
        <v>0</v>
      </c>
      <c r="OO48" s="190">
        <f t="shared" si="60"/>
        <v>0</v>
      </c>
      <c r="OP48" s="191"/>
      <c r="OQ48" s="192">
        <v>42</v>
      </c>
      <c r="OR48" s="189" t="s">
        <v>59</v>
      </c>
      <c r="OS48" s="190">
        <v>0</v>
      </c>
      <c r="OT48" s="190">
        <v>0</v>
      </c>
      <c r="OU48" s="190">
        <v>0</v>
      </c>
      <c r="OV48" s="190">
        <f t="shared" si="61"/>
        <v>0</v>
      </c>
      <c r="OW48" s="191"/>
      <c r="OX48" s="192">
        <v>42</v>
      </c>
      <c r="OY48" s="189" t="s">
        <v>59</v>
      </c>
      <c r="OZ48" s="190">
        <v>0</v>
      </c>
      <c r="PA48" s="190">
        <v>0</v>
      </c>
      <c r="PB48" s="190">
        <v>0</v>
      </c>
      <c r="PC48" s="190">
        <f t="shared" si="62"/>
        <v>0</v>
      </c>
      <c r="PD48" s="191"/>
      <c r="PE48" s="192">
        <v>42</v>
      </c>
      <c r="PF48" s="189" t="s">
        <v>59</v>
      </c>
      <c r="PG48" s="190">
        <v>0</v>
      </c>
      <c r="PH48" s="190">
        <v>0</v>
      </c>
      <c r="PI48" s="190">
        <v>0</v>
      </c>
      <c r="PJ48" s="190">
        <f t="shared" si="63"/>
        <v>0</v>
      </c>
      <c r="PK48" s="191"/>
      <c r="PL48" s="192">
        <v>42</v>
      </c>
      <c r="PM48" s="189" t="s">
        <v>59</v>
      </c>
      <c r="PN48" s="190">
        <v>0</v>
      </c>
      <c r="PO48" s="190">
        <v>0</v>
      </c>
      <c r="PP48" s="190">
        <v>0</v>
      </c>
      <c r="PQ48" s="190">
        <f t="shared" si="64"/>
        <v>0</v>
      </c>
      <c r="PR48" s="191"/>
      <c r="PS48" s="192">
        <v>42</v>
      </c>
      <c r="PT48" s="189" t="s">
        <v>59</v>
      </c>
      <c r="PU48" s="190">
        <v>0</v>
      </c>
      <c r="PV48" s="190">
        <v>0</v>
      </c>
      <c r="PW48" s="190">
        <v>0</v>
      </c>
      <c r="PX48" s="190">
        <f t="shared" si="65"/>
        <v>0</v>
      </c>
      <c r="PY48" s="191"/>
      <c r="PZ48" s="192">
        <v>42</v>
      </c>
      <c r="QA48" s="189" t="s">
        <v>59</v>
      </c>
      <c r="QB48" s="190">
        <v>0</v>
      </c>
      <c r="QC48" s="190">
        <v>0</v>
      </c>
      <c r="QD48" s="190">
        <v>0</v>
      </c>
      <c r="QE48" s="190">
        <f t="shared" si="66"/>
        <v>0</v>
      </c>
      <c r="QF48" s="191"/>
      <c r="QG48" s="192">
        <v>42</v>
      </c>
      <c r="QH48" s="189" t="s">
        <v>59</v>
      </c>
      <c r="QI48" s="190">
        <v>0</v>
      </c>
      <c r="QJ48" s="190">
        <v>0</v>
      </c>
      <c r="QK48" s="190">
        <v>0</v>
      </c>
      <c r="QL48" s="190">
        <f t="shared" si="67"/>
        <v>0</v>
      </c>
      <c r="QM48" s="191"/>
      <c r="QN48" s="192">
        <v>42</v>
      </c>
      <c r="QO48" s="189" t="s">
        <v>59</v>
      </c>
      <c r="QP48" s="190">
        <v>0</v>
      </c>
      <c r="QQ48" s="190">
        <v>0</v>
      </c>
      <c r="QR48" s="190">
        <v>0</v>
      </c>
      <c r="QS48" s="190">
        <f t="shared" si="68"/>
        <v>0</v>
      </c>
      <c r="QT48" s="191"/>
      <c r="QU48" s="192">
        <v>42</v>
      </c>
      <c r="QV48" s="189" t="s">
        <v>59</v>
      </c>
      <c r="QW48" s="190">
        <v>0</v>
      </c>
      <c r="QX48" s="190">
        <v>0</v>
      </c>
      <c r="QY48" s="190">
        <v>0</v>
      </c>
      <c r="QZ48" s="190">
        <f t="shared" si="69"/>
        <v>0</v>
      </c>
      <c r="RA48" s="191"/>
      <c r="RB48" s="192">
        <v>42</v>
      </c>
      <c r="RC48" s="189" t="s">
        <v>59</v>
      </c>
      <c r="RD48" s="190">
        <v>0</v>
      </c>
      <c r="RE48" s="190">
        <v>0</v>
      </c>
      <c r="RF48" s="190">
        <v>0</v>
      </c>
      <c r="RG48" s="190">
        <f t="shared" si="70"/>
        <v>0</v>
      </c>
      <c r="RH48" s="191"/>
      <c r="RI48" s="192">
        <v>42</v>
      </c>
      <c r="RJ48" s="189" t="s">
        <v>59</v>
      </c>
      <c r="RK48" s="190">
        <v>0</v>
      </c>
      <c r="RL48" s="190">
        <v>0</v>
      </c>
      <c r="RM48" s="190">
        <v>0</v>
      </c>
      <c r="RN48" s="190">
        <f t="shared" si="71"/>
        <v>0</v>
      </c>
      <c r="RO48" s="191"/>
      <c r="RP48" s="192">
        <v>42</v>
      </c>
      <c r="RQ48" s="189" t="s">
        <v>59</v>
      </c>
      <c r="RR48" s="190">
        <v>0</v>
      </c>
      <c r="RS48" s="190">
        <v>0</v>
      </c>
      <c r="RT48" s="190">
        <v>0</v>
      </c>
      <c r="RU48" s="190">
        <f t="shared" si="72"/>
        <v>0</v>
      </c>
      <c r="RV48" s="191"/>
      <c r="RW48" s="192">
        <v>42</v>
      </c>
      <c r="RX48" s="189" t="s">
        <v>59</v>
      </c>
      <c r="RY48" s="190">
        <v>0</v>
      </c>
      <c r="RZ48" s="190">
        <v>0</v>
      </c>
      <c r="SA48" s="190">
        <v>0</v>
      </c>
      <c r="SB48" s="190">
        <f t="shared" si="73"/>
        <v>0</v>
      </c>
      <c r="SC48" s="191"/>
      <c r="SD48" s="192">
        <v>42</v>
      </c>
      <c r="SE48" s="189" t="s">
        <v>59</v>
      </c>
      <c r="SF48" s="190">
        <v>0</v>
      </c>
      <c r="SG48" s="190">
        <v>0</v>
      </c>
      <c r="SH48" s="190">
        <v>0</v>
      </c>
      <c r="SI48" s="190">
        <f t="shared" si="74"/>
        <v>0</v>
      </c>
      <c r="SJ48" s="191"/>
      <c r="SK48" s="192">
        <v>42</v>
      </c>
      <c r="SL48" s="189" t="s">
        <v>59</v>
      </c>
      <c r="SM48" s="190">
        <v>0</v>
      </c>
      <c r="SN48" s="190">
        <v>0</v>
      </c>
      <c r="SO48" s="190">
        <v>0</v>
      </c>
      <c r="SP48" s="190">
        <f t="shared" si="75"/>
        <v>0</v>
      </c>
      <c r="SQ48" s="191"/>
      <c r="SR48" s="192">
        <v>42</v>
      </c>
      <c r="SS48" s="189" t="s">
        <v>59</v>
      </c>
      <c r="ST48" s="190">
        <v>0</v>
      </c>
      <c r="SU48" s="190">
        <v>0</v>
      </c>
      <c r="SV48" s="190">
        <v>0</v>
      </c>
      <c r="SW48" s="190">
        <f t="shared" si="76"/>
        <v>0</v>
      </c>
      <c r="SX48" s="191"/>
      <c r="SY48" s="192">
        <v>42</v>
      </c>
      <c r="SZ48" s="189" t="s">
        <v>59</v>
      </c>
      <c r="TA48" s="190">
        <v>0</v>
      </c>
      <c r="TB48" s="190">
        <v>0</v>
      </c>
      <c r="TC48" s="190">
        <v>0</v>
      </c>
      <c r="TD48" s="190">
        <f t="shared" si="77"/>
        <v>0</v>
      </c>
      <c r="TE48" s="191"/>
      <c r="TF48" s="192">
        <v>42</v>
      </c>
      <c r="TG48" s="189" t="s">
        <v>59</v>
      </c>
      <c r="TH48" s="190">
        <v>0</v>
      </c>
      <c r="TI48" s="190">
        <v>0</v>
      </c>
      <c r="TJ48" s="190">
        <v>0</v>
      </c>
      <c r="TK48" s="190">
        <f t="shared" si="78"/>
        <v>0</v>
      </c>
      <c r="TL48" s="191"/>
      <c r="TM48" s="192">
        <v>42</v>
      </c>
      <c r="TN48" s="189" t="s">
        <v>59</v>
      </c>
      <c r="TO48" s="190">
        <v>0</v>
      </c>
      <c r="TP48" s="190">
        <v>0</v>
      </c>
      <c r="TQ48" s="190">
        <v>0</v>
      </c>
      <c r="TR48" s="190">
        <f t="shared" si="79"/>
        <v>0</v>
      </c>
      <c r="TS48" s="191"/>
      <c r="TT48" s="192">
        <v>42</v>
      </c>
      <c r="TU48" s="189" t="s">
        <v>59</v>
      </c>
      <c r="TV48" s="190">
        <v>0</v>
      </c>
      <c r="TW48" s="190">
        <v>0</v>
      </c>
      <c r="TX48" s="190">
        <v>0</v>
      </c>
      <c r="TY48" s="190">
        <f t="shared" si="80"/>
        <v>0</v>
      </c>
      <c r="TZ48" s="191"/>
      <c r="UA48" s="192">
        <v>42</v>
      </c>
      <c r="UB48" s="189" t="s">
        <v>59</v>
      </c>
      <c r="UC48" s="190">
        <v>0</v>
      </c>
      <c r="UD48" s="190">
        <v>0</v>
      </c>
      <c r="UE48" s="190">
        <v>0</v>
      </c>
      <c r="UF48" s="190">
        <f t="shared" si="81"/>
        <v>0</v>
      </c>
      <c r="UG48" s="191"/>
      <c r="UH48" s="192">
        <v>42</v>
      </c>
      <c r="UI48" s="189" t="s">
        <v>59</v>
      </c>
      <c r="UJ48" s="190">
        <v>0</v>
      </c>
      <c r="UK48" s="190">
        <v>0</v>
      </c>
      <c r="UL48" s="190">
        <v>0</v>
      </c>
      <c r="UM48" s="190">
        <f t="shared" si="82"/>
        <v>0</v>
      </c>
      <c r="UN48" s="191"/>
      <c r="UO48" s="192">
        <v>42</v>
      </c>
      <c r="UP48" s="189" t="s">
        <v>59</v>
      </c>
      <c r="UQ48" s="190">
        <v>0</v>
      </c>
      <c r="UR48" s="190">
        <v>0</v>
      </c>
      <c r="US48" s="190">
        <v>0</v>
      </c>
      <c r="UT48" s="190">
        <f t="shared" si="83"/>
        <v>0</v>
      </c>
      <c r="UU48" s="191"/>
      <c r="UV48" s="192">
        <v>42</v>
      </c>
      <c r="UW48" s="189" t="s">
        <v>59</v>
      </c>
      <c r="UX48" s="190">
        <v>0</v>
      </c>
      <c r="UY48" s="190">
        <v>0</v>
      </c>
      <c r="UZ48" s="190">
        <v>0</v>
      </c>
      <c r="VA48" s="190">
        <f t="shared" si="84"/>
        <v>0</v>
      </c>
      <c r="VB48" s="191"/>
      <c r="VC48" s="192">
        <v>42</v>
      </c>
      <c r="VD48" s="189" t="s">
        <v>59</v>
      </c>
      <c r="VE48" s="190">
        <v>0</v>
      </c>
      <c r="VF48" s="190">
        <v>0</v>
      </c>
      <c r="VG48" s="190">
        <v>0</v>
      </c>
      <c r="VH48" s="190">
        <f t="shared" si="85"/>
        <v>0</v>
      </c>
      <c r="VI48" s="191"/>
      <c r="VJ48" s="192">
        <v>42</v>
      </c>
      <c r="VK48" s="189" t="s">
        <v>59</v>
      </c>
      <c r="VL48" s="190">
        <v>0</v>
      </c>
      <c r="VM48" s="190">
        <v>0</v>
      </c>
      <c r="VN48" s="190">
        <v>0</v>
      </c>
      <c r="VO48" s="190">
        <f t="shared" si="86"/>
        <v>0</v>
      </c>
      <c r="VP48" s="191"/>
      <c r="VQ48" s="192">
        <v>42</v>
      </c>
      <c r="VR48" s="189" t="s">
        <v>59</v>
      </c>
      <c r="VS48" s="190">
        <v>0</v>
      </c>
      <c r="VT48" s="190">
        <v>0</v>
      </c>
      <c r="VU48" s="190">
        <v>0</v>
      </c>
      <c r="VV48" s="190">
        <f t="shared" si="87"/>
        <v>0</v>
      </c>
      <c r="VW48" s="191"/>
      <c r="VX48" s="192">
        <v>42</v>
      </c>
      <c r="VY48" s="189" t="s">
        <v>59</v>
      </c>
      <c r="VZ48" s="190">
        <v>0</v>
      </c>
      <c r="WA48" s="190">
        <v>0</v>
      </c>
      <c r="WB48" s="190">
        <v>0</v>
      </c>
      <c r="WC48" s="190">
        <f t="shared" si="88"/>
        <v>0</v>
      </c>
      <c r="WD48" s="191"/>
      <c r="WE48" s="192">
        <v>42</v>
      </c>
      <c r="WF48" s="189" t="s">
        <v>59</v>
      </c>
      <c r="WG48" s="190">
        <v>0</v>
      </c>
      <c r="WH48" s="190">
        <v>0</v>
      </c>
      <c r="WI48" s="190">
        <v>0</v>
      </c>
      <c r="WJ48" s="190">
        <f t="shared" si="89"/>
        <v>0</v>
      </c>
      <c r="WK48" s="191"/>
      <c r="WL48" s="192">
        <v>42</v>
      </c>
      <c r="WM48" s="189" t="s">
        <v>59</v>
      </c>
      <c r="WN48" s="190">
        <v>0</v>
      </c>
      <c r="WO48" s="190">
        <v>0</v>
      </c>
      <c r="WP48" s="190">
        <v>0</v>
      </c>
      <c r="WQ48" s="190">
        <f t="shared" si="90"/>
        <v>0</v>
      </c>
      <c r="WR48" s="191"/>
      <c r="WS48" s="192">
        <v>42</v>
      </c>
      <c r="WT48" s="189" t="s">
        <v>59</v>
      </c>
      <c r="WU48" s="190">
        <v>0</v>
      </c>
      <c r="WV48" s="190">
        <v>0</v>
      </c>
      <c r="WW48" s="190">
        <v>0</v>
      </c>
      <c r="WX48" s="190">
        <f t="shared" si="91"/>
        <v>0</v>
      </c>
      <c r="WY48" s="191"/>
      <c r="WZ48" s="192">
        <v>42</v>
      </c>
      <c r="XA48" s="189" t="s">
        <v>59</v>
      </c>
      <c r="XB48" s="190">
        <v>0</v>
      </c>
      <c r="XC48" s="190">
        <v>0</v>
      </c>
      <c r="XD48" s="190">
        <v>0</v>
      </c>
      <c r="XE48" s="190">
        <f t="shared" si="92"/>
        <v>0</v>
      </c>
      <c r="XF48" s="191"/>
      <c r="XG48" s="192">
        <v>42</v>
      </c>
      <c r="XH48" s="189" t="s">
        <v>59</v>
      </c>
      <c r="XI48" s="190">
        <v>0</v>
      </c>
      <c r="XJ48" s="190">
        <v>0</v>
      </c>
      <c r="XK48" s="190">
        <v>0</v>
      </c>
      <c r="XL48" s="190">
        <f t="shared" si="93"/>
        <v>0</v>
      </c>
      <c r="XM48" s="191"/>
      <c r="XN48" s="192">
        <v>42</v>
      </c>
      <c r="XO48" s="189" t="s">
        <v>59</v>
      </c>
      <c r="XP48" s="190">
        <v>0</v>
      </c>
      <c r="XQ48" s="190">
        <v>0</v>
      </c>
      <c r="XR48" s="190">
        <v>0</v>
      </c>
      <c r="XS48" s="190">
        <f t="shared" si="94"/>
        <v>0</v>
      </c>
      <c r="XT48" s="191"/>
      <c r="XU48" s="192">
        <v>42</v>
      </c>
      <c r="XV48" s="189" t="s">
        <v>59</v>
      </c>
      <c r="XW48" s="190">
        <v>1</v>
      </c>
      <c r="XX48" s="190">
        <v>20000</v>
      </c>
      <c r="XY48" s="190">
        <v>0</v>
      </c>
      <c r="XZ48" s="190">
        <f t="shared" si="95"/>
        <v>20000</v>
      </c>
      <c r="YA48" s="191"/>
      <c r="YB48" s="192">
        <v>42</v>
      </c>
      <c r="YC48" s="189" t="s">
        <v>59</v>
      </c>
      <c r="YD48" s="190">
        <v>0</v>
      </c>
      <c r="YE48" s="190">
        <v>0</v>
      </c>
      <c r="YF48" s="190">
        <v>0</v>
      </c>
      <c r="YG48" s="190">
        <f t="shared" si="96"/>
        <v>0</v>
      </c>
      <c r="YH48" s="191"/>
      <c r="YI48" s="192">
        <v>42</v>
      </c>
      <c r="YJ48" s="189" t="s">
        <v>59</v>
      </c>
      <c r="YK48" s="190">
        <v>0</v>
      </c>
      <c r="YL48" s="190">
        <v>0</v>
      </c>
      <c r="YM48" s="190">
        <v>0</v>
      </c>
      <c r="YN48" s="190">
        <f t="shared" si="97"/>
        <v>0</v>
      </c>
      <c r="YO48" s="191"/>
      <c r="YP48" s="192">
        <v>42</v>
      </c>
      <c r="YQ48" s="189" t="s">
        <v>59</v>
      </c>
      <c r="YR48" s="190">
        <v>0</v>
      </c>
      <c r="YS48" s="190">
        <v>0</v>
      </c>
      <c r="YT48" s="190">
        <v>0</v>
      </c>
      <c r="YU48" s="190">
        <f t="shared" si="98"/>
        <v>0</v>
      </c>
      <c r="YV48" s="191"/>
      <c r="YW48" s="192">
        <v>42</v>
      </c>
      <c r="YX48" s="189" t="s">
        <v>59</v>
      </c>
      <c r="YY48" s="190">
        <v>0</v>
      </c>
      <c r="YZ48" s="190">
        <v>0</v>
      </c>
      <c r="ZA48" s="190">
        <v>0</v>
      </c>
      <c r="ZB48" s="190">
        <f t="shared" si="99"/>
        <v>0</v>
      </c>
      <c r="ZC48" s="191"/>
      <c r="ZD48" s="192">
        <v>42</v>
      </c>
      <c r="ZE48" s="189" t="s">
        <v>59</v>
      </c>
      <c r="ZF48" s="190">
        <v>0</v>
      </c>
      <c r="ZG48" s="190">
        <v>0</v>
      </c>
      <c r="ZH48" s="190">
        <v>0</v>
      </c>
      <c r="ZI48" s="190">
        <f t="shared" si="100"/>
        <v>0</v>
      </c>
      <c r="ZJ48" s="191"/>
      <c r="ZK48" s="192">
        <v>42</v>
      </c>
      <c r="ZL48" s="189" t="s">
        <v>59</v>
      </c>
      <c r="ZM48" s="190">
        <v>0</v>
      </c>
      <c r="ZN48" s="190">
        <v>0</v>
      </c>
      <c r="ZO48" s="190">
        <v>0</v>
      </c>
      <c r="ZP48" s="190">
        <f t="shared" si="101"/>
        <v>0</v>
      </c>
      <c r="ZQ48" s="191"/>
      <c r="ZR48" s="192">
        <v>42</v>
      </c>
      <c r="ZS48" s="189" t="s">
        <v>59</v>
      </c>
      <c r="ZT48" s="190">
        <v>0</v>
      </c>
      <c r="ZU48" s="190">
        <v>0</v>
      </c>
      <c r="ZV48" s="190">
        <v>0</v>
      </c>
      <c r="ZW48" s="190">
        <f t="shared" si="102"/>
        <v>0</v>
      </c>
      <c r="ZX48" s="191"/>
      <c r="ZY48" s="192">
        <v>42</v>
      </c>
      <c r="ZZ48" s="189" t="s">
        <v>59</v>
      </c>
      <c r="AAA48" s="190">
        <v>0</v>
      </c>
      <c r="AAB48" s="190">
        <v>0</v>
      </c>
      <c r="AAC48" s="190">
        <v>0</v>
      </c>
      <c r="AAD48" s="190">
        <f t="shared" si="103"/>
        <v>0</v>
      </c>
      <c r="AAE48" s="191"/>
      <c r="AAF48" s="192">
        <v>42</v>
      </c>
      <c r="AAG48" s="189" t="s">
        <v>59</v>
      </c>
      <c r="AAH48" s="190">
        <v>0</v>
      </c>
      <c r="AAI48" s="190">
        <v>0</v>
      </c>
      <c r="AAJ48" s="190">
        <v>0</v>
      </c>
      <c r="AAK48" s="190">
        <f t="shared" si="104"/>
        <v>0</v>
      </c>
      <c r="AAL48" s="191"/>
      <c r="AAM48" s="192">
        <v>42</v>
      </c>
      <c r="AAN48" s="189" t="s">
        <v>59</v>
      </c>
      <c r="AAO48" s="190">
        <v>0</v>
      </c>
      <c r="AAP48" s="190">
        <v>0</v>
      </c>
      <c r="AAQ48" s="190">
        <v>0</v>
      </c>
      <c r="AAR48" s="190">
        <f t="shared" si="105"/>
        <v>0</v>
      </c>
      <c r="AAS48" s="191"/>
      <c r="AAT48" s="192">
        <v>42</v>
      </c>
      <c r="AAU48" s="189" t="s">
        <v>59</v>
      </c>
      <c r="AAV48" s="190">
        <v>0</v>
      </c>
      <c r="AAW48" s="190">
        <v>0</v>
      </c>
      <c r="AAX48" s="190">
        <v>0</v>
      </c>
      <c r="AAY48" s="190">
        <f t="shared" si="106"/>
        <v>0</v>
      </c>
      <c r="AAZ48" s="191"/>
      <c r="ABA48" s="192">
        <v>42</v>
      </c>
      <c r="ABB48" s="189" t="s">
        <v>59</v>
      </c>
      <c r="ABC48" s="190">
        <v>0</v>
      </c>
      <c r="ABD48" s="190">
        <v>0</v>
      </c>
      <c r="ABE48" s="190">
        <v>0</v>
      </c>
      <c r="ABF48" s="190">
        <f t="shared" si="107"/>
        <v>0</v>
      </c>
      <c r="ABG48" s="191"/>
      <c r="ABH48" s="192">
        <v>42</v>
      </c>
      <c r="ABI48" s="189" t="s">
        <v>59</v>
      </c>
      <c r="ABJ48" s="190">
        <v>0</v>
      </c>
      <c r="ABK48" s="190">
        <v>0</v>
      </c>
      <c r="ABL48" s="190">
        <v>0</v>
      </c>
      <c r="ABM48" s="190">
        <f t="shared" si="108"/>
        <v>0</v>
      </c>
      <c r="ABN48" s="191"/>
      <c r="ABO48" s="192">
        <v>42</v>
      </c>
      <c r="ABP48" s="189" t="s">
        <v>59</v>
      </c>
      <c r="ABQ48" s="190">
        <v>0</v>
      </c>
      <c r="ABR48" s="190">
        <v>0</v>
      </c>
      <c r="ABS48" s="190">
        <v>0</v>
      </c>
      <c r="ABT48" s="190">
        <f t="shared" si="109"/>
        <v>0</v>
      </c>
      <c r="ABU48" s="191"/>
      <c r="ABV48" s="192">
        <v>42</v>
      </c>
      <c r="ABW48" s="189" t="s">
        <v>59</v>
      </c>
      <c r="ABX48" s="190">
        <v>0</v>
      </c>
      <c r="ABY48" s="190">
        <f t="shared" si="0"/>
        <v>3783000</v>
      </c>
      <c r="ABZ48" s="190">
        <f t="shared" si="1"/>
        <v>0</v>
      </c>
      <c r="ACA48" s="190">
        <f t="shared" si="2"/>
        <v>3783000</v>
      </c>
      <c r="ACB48" s="9"/>
    </row>
    <row r="49" spans="1:756" ht="15.75" hidden="1">
      <c r="A49" s="192">
        <v>43</v>
      </c>
      <c r="B49" s="189" t="s">
        <v>60</v>
      </c>
      <c r="C49" s="190">
        <v>0</v>
      </c>
      <c r="D49" s="190">
        <v>0</v>
      </c>
      <c r="E49" s="190">
        <v>0</v>
      </c>
      <c r="F49" s="190">
        <f t="shared" si="3"/>
        <v>0</v>
      </c>
      <c r="G49" s="191"/>
      <c r="H49" s="192">
        <v>43</v>
      </c>
      <c r="I49" s="189" t="s">
        <v>60</v>
      </c>
      <c r="J49" s="190">
        <v>0</v>
      </c>
      <c r="K49" s="190">
        <v>0</v>
      </c>
      <c r="L49" s="190">
        <v>0</v>
      </c>
      <c r="M49" s="190">
        <f t="shared" si="4"/>
        <v>0</v>
      </c>
      <c r="N49" s="191"/>
      <c r="O49" s="192">
        <v>43</v>
      </c>
      <c r="P49" s="189" t="s">
        <v>60</v>
      </c>
      <c r="Q49" s="190"/>
      <c r="R49" s="190">
        <v>0</v>
      </c>
      <c r="S49" s="190">
        <v>0</v>
      </c>
      <c r="T49" s="190">
        <f t="shared" si="5"/>
        <v>0</v>
      </c>
      <c r="U49" s="191"/>
      <c r="V49" s="192">
        <v>43</v>
      </c>
      <c r="W49" s="189" t="s">
        <v>60</v>
      </c>
      <c r="X49" s="190">
        <v>0</v>
      </c>
      <c r="Y49" s="190">
        <v>0</v>
      </c>
      <c r="Z49" s="190">
        <v>0</v>
      </c>
      <c r="AA49" s="190">
        <f t="shared" si="6"/>
        <v>0</v>
      </c>
      <c r="AB49" s="191"/>
      <c r="AC49" s="192">
        <v>43</v>
      </c>
      <c r="AD49" s="189" t="s">
        <v>60</v>
      </c>
      <c r="AE49" s="190">
        <v>0</v>
      </c>
      <c r="AF49" s="190">
        <v>0</v>
      </c>
      <c r="AG49" s="190">
        <v>0</v>
      </c>
      <c r="AH49" s="190">
        <f t="shared" si="7"/>
        <v>0</v>
      </c>
      <c r="AI49" s="191"/>
      <c r="AJ49" s="192">
        <v>43</v>
      </c>
      <c r="AK49" s="189" t="s">
        <v>60</v>
      </c>
      <c r="AL49" s="190"/>
      <c r="AM49" s="190">
        <v>0</v>
      </c>
      <c r="AN49" s="190">
        <v>0</v>
      </c>
      <c r="AO49" s="190">
        <f t="shared" si="8"/>
        <v>0</v>
      </c>
      <c r="AP49" s="191"/>
      <c r="AQ49" s="192">
        <v>43</v>
      </c>
      <c r="AR49" s="189" t="s">
        <v>60</v>
      </c>
      <c r="AS49" s="190">
        <v>0</v>
      </c>
      <c r="AT49" s="190">
        <v>0</v>
      </c>
      <c r="AU49" s="190">
        <v>0</v>
      </c>
      <c r="AV49" s="190">
        <f t="shared" si="9"/>
        <v>0</v>
      </c>
      <c r="AW49" s="191"/>
      <c r="AX49" s="192">
        <v>43</v>
      </c>
      <c r="AY49" s="189" t="s">
        <v>60</v>
      </c>
      <c r="AZ49" s="190">
        <v>0</v>
      </c>
      <c r="BA49" s="190">
        <v>0</v>
      </c>
      <c r="BB49" s="190">
        <v>0</v>
      </c>
      <c r="BC49" s="190">
        <f t="shared" si="10"/>
        <v>0</v>
      </c>
      <c r="BD49" s="191"/>
      <c r="BE49" s="192">
        <v>43</v>
      </c>
      <c r="BF49" s="189" t="s">
        <v>60</v>
      </c>
      <c r="BG49" s="190">
        <v>0</v>
      </c>
      <c r="BH49" s="190">
        <v>0</v>
      </c>
      <c r="BI49" s="190">
        <v>0</v>
      </c>
      <c r="BJ49" s="190">
        <f t="shared" si="11"/>
        <v>0</v>
      </c>
      <c r="BK49" s="191"/>
      <c r="BL49" s="192">
        <v>43</v>
      </c>
      <c r="BM49" s="189" t="s">
        <v>60</v>
      </c>
      <c r="BN49" s="190">
        <v>0</v>
      </c>
      <c r="BO49" s="190">
        <v>0</v>
      </c>
      <c r="BP49" s="190">
        <v>0</v>
      </c>
      <c r="BQ49" s="190">
        <f t="shared" si="12"/>
        <v>0</v>
      </c>
      <c r="BR49" s="191"/>
      <c r="BS49" s="192">
        <v>43</v>
      </c>
      <c r="BT49" s="189" t="s">
        <v>60</v>
      </c>
      <c r="BU49" s="190">
        <v>0</v>
      </c>
      <c r="BV49" s="190">
        <v>0</v>
      </c>
      <c r="BW49" s="190">
        <v>0</v>
      </c>
      <c r="BX49" s="190">
        <f t="shared" si="13"/>
        <v>0</v>
      </c>
      <c r="BY49" s="191"/>
      <c r="BZ49" s="192">
        <v>43</v>
      </c>
      <c r="CA49" s="189" t="s">
        <v>60</v>
      </c>
      <c r="CB49" s="190">
        <v>0</v>
      </c>
      <c r="CC49" s="190">
        <v>0</v>
      </c>
      <c r="CD49" s="190">
        <v>0</v>
      </c>
      <c r="CE49" s="190">
        <f t="shared" si="14"/>
        <v>0</v>
      </c>
      <c r="CF49" s="191"/>
      <c r="CG49" s="192">
        <v>43</v>
      </c>
      <c r="CH49" s="189" t="s">
        <v>60</v>
      </c>
      <c r="CI49" s="190">
        <v>0</v>
      </c>
      <c r="CJ49" s="190">
        <v>0</v>
      </c>
      <c r="CK49" s="190">
        <v>0</v>
      </c>
      <c r="CL49" s="190">
        <f t="shared" si="15"/>
        <v>0</v>
      </c>
      <c r="CM49" s="191"/>
      <c r="CN49" s="192">
        <v>43</v>
      </c>
      <c r="CO49" s="189" t="s">
        <v>60</v>
      </c>
      <c r="CP49" s="190">
        <v>6</v>
      </c>
      <c r="CQ49" s="190">
        <v>702000</v>
      </c>
      <c r="CR49" s="190">
        <v>0</v>
      </c>
      <c r="CS49" s="190">
        <f t="shared" si="16"/>
        <v>702000</v>
      </c>
      <c r="CT49" s="191"/>
      <c r="CU49" s="192">
        <v>43</v>
      </c>
      <c r="CV49" s="189" t="s">
        <v>60</v>
      </c>
      <c r="CW49" s="190">
        <v>0</v>
      </c>
      <c r="CX49" s="190">
        <v>0</v>
      </c>
      <c r="CY49" s="190">
        <v>0</v>
      </c>
      <c r="CZ49" s="190">
        <f t="shared" si="17"/>
        <v>0</v>
      </c>
      <c r="DA49" s="191"/>
      <c r="DB49" s="192">
        <v>43</v>
      </c>
      <c r="DC49" s="189" t="s">
        <v>60</v>
      </c>
      <c r="DD49" s="190">
        <v>0</v>
      </c>
      <c r="DE49" s="190">
        <v>0</v>
      </c>
      <c r="DF49" s="190">
        <v>0</v>
      </c>
      <c r="DG49" s="190">
        <f t="shared" si="18"/>
        <v>0</v>
      </c>
      <c r="DH49" s="191"/>
      <c r="DI49" s="192">
        <v>43</v>
      </c>
      <c r="DJ49" s="189" t="s">
        <v>60</v>
      </c>
      <c r="DK49" s="190">
        <v>0</v>
      </c>
      <c r="DL49" s="190">
        <v>0</v>
      </c>
      <c r="DM49" s="190">
        <v>0</v>
      </c>
      <c r="DN49" s="190">
        <f t="shared" si="19"/>
        <v>0</v>
      </c>
      <c r="DO49" s="191"/>
      <c r="DP49" s="192">
        <v>43</v>
      </c>
      <c r="DQ49" s="189" t="s">
        <v>60</v>
      </c>
      <c r="DR49" s="190">
        <v>0</v>
      </c>
      <c r="DS49" s="190">
        <v>0</v>
      </c>
      <c r="DT49" s="190">
        <v>0</v>
      </c>
      <c r="DU49" s="190">
        <f t="shared" si="20"/>
        <v>0</v>
      </c>
      <c r="DV49" s="191"/>
      <c r="DW49" s="192">
        <v>43</v>
      </c>
      <c r="DX49" s="189" t="s">
        <v>60</v>
      </c>
      <c r="DY49" s="190">
        <v>0</v>
      </c>
      <c r="DZ49" s="190">
        <v>0</v>
      </c>
      <c r="EA49" s="190">
        <v>0</v>
      </c>
      <c r="EB49" s="190">
        <f t="shared" si="21"/>
        <v>0</v>
      </c>
      <c r="EC49" s="191"/>
      <c r="ED49" s="192">
        <v>43</v>
      </c>
      <c r="EE49" s="189" t="s">
        <v>60</v>
      </c>
      <c r="EF49" s="190">
        <v>0</v>
      </c>
      <c r="EG49" s="190"/>
      <c r="EH49" s="190">
        <v>0</v>
      </c>
      <c r="EI49" s="190">
        <f t="shared" si="22"/>
        <v>0</v>
      </c>
      <c r="EJ49" s="191"/>
      <c r="EK49" s="192">
        <v>43</v>
      </c>
      <c r="EL49" s="189" t="s">
        <v>60</v>
      </c>
      <c r="EM49" s="190">
        <v>0</v>
      </c>
      <c r="EN49" s="190">
        <v>0</v>
      </c>
      <c r="EO49" s="190">
        <v>0</v>
      </c>
      <c r="EP49" s="190">
        <f t="shared" si="23"/>
        <v>0</v>
      </c>
      <c r="EQ49" s="191"/>
      <c r="ER49" s="192">
        <v>43</v>
      </c>
      <c r="ES49" s="189" t="s">
        <v>60</v>
      </c>
      <c r="ET49" s="190">
        <v>0</v>
      </c>
      <c r="EU49" s="190">
        <v>0</v>
      </c>
      <c r="EV49" s="190">
        <v>0</v>
      </c>
      <c r="EW49" s="190">
        <f t="shared" si="24"/>
        <v>0</v>
      </c>
      <c r="EX49" s="191"/>
      <c r="EY49" s="192">
        <v>43</v>
      </c>
      <c r="EZ49" s="189" t="s">
        <v>60</v>
      </c>
      <c r="FA49" s="190">
        <v>0</v>
      </c>
      <c r="FB49" s="190">
        <v>0</v>
      </c>
      <c r="FC49" s="190">
        <v>0</v>
      </c>
      <c r="FD49" s="190">
        <f t="shared" si="25"/>
        <v>0</v>
      </c>
      <c r="FE49" s="191"/>
      <c r="FF49" s="192">
        <v>43</v>
      </c>
      <c r="FG49" s="189" t="s">
        <v>60</v>
      </c>
      <c r="FH49" s="190">
        <v>0</v>
      </c>
      <c r="FI49" s="190">
        <v>0</v>
      </c>
      <c r="FJ49" s="190">
        <v>0</v>
      </c>
      <c r="FK49" s="190">
        <f t="shared" si="26"/>
        <v>0</v>
      </c>
      <c r="FL49" s="191"/>
      <c r="FM49" s="192">
        <v>43</v>
      </c>
      <c r="FN49" s="189" t="s">
        <v>60</v>
      </c>
      <c r="FO49" s="190">
        <v>0</v>
      </c>
      <c r="FP49" s="190">
        <v>0</v>
      </c>
      <c r="FQ49" s="190">
        <v>0</v>
      </c>
      <c r="FR49" s="190">
        <f t="shared" si="27"/>
        <v>0</v>
      </c>
      <c r="FS49" s="191"/>
      <c r="FT49" s="192">
        <v>43</v>
      </c>
      <c r="FU49" s="189" t="s">
        <v>60</v>
      </c>
      <c r="FV49" s="190">
        <v>0</v>
      </c>
      <c r="FW49" s="190">
        <v>0</v>
      </c>
      <c r="FX49" s="190">
        <v>0</v>
      </c>
      <c r="FY49" s="190">
        <f t="shared" si="28"/>
        <v>0</v>
      </c>
      <c r="FZ49" s="191"/>
      <c r="GA49" s="192">
        <v>43</v>
      </c>
      <c r="GB49" s="189" t="s">
        <v>60</v>
      </c>
      <c r="GC49" s="190">
        <v>0</v>
      </c>
      <c r="GD49" s="190">
        <v>0</v>
      </c>
      <c r="GE49" s="190">
        <v>0</v>
      </c>
      <c r="GF49" s="190">
        <f t="shared" si="29"/>
        <v>0</v>
      </c>
      <c r="GG49" s="191"/>
      <c r="GH49" s="192">
        <v>43</v>
      </c>
      <c r="GI49" s="189" t="s">
        <v>60</v>
      </c>
      <c r="GJ49" s="190">
        <v>0</v>
      </c>
      <c r="GK49" s="190">
        <v>0</v>
      </c>
      <c r="GL49" s="190">
        <v>0</v>
      </c>
      <c r="GM49" s="190">
        <f t="shared" si="30"/>
        <v>0</v>
      </c>
      <c r="GN49" s="191"/>
      <c r="GO49" s="192">
        <v>43</v>
      </c>
      <c r="GP49" s="189" t="s">
        <v>60</v>
      </c>
      <c r="GQ49" s="190">
        <v>0</v>
      </c>
      <c r="GR49" s="190">
        <v>0</v>
      </c>
      <c r="GS49" s="190">
        <v>0</v>
      </c>
      <c r="GT49" s="190">
        <f t="shared" si="31"/>
        <v>0</v>
      </c>
      <c r="GU49" s="191"/>
      <c r="GV49" s="192">
        <v>43</v>
      </c>
      <c r="GW49" s="189" t="s">
        <v>60</v>
      </c>
      <c r="GX49" s="190">
        <v>0</v>
      </c>
      <c r="GY49" s="190">
        <v>0</v>
      </c>
      <c r="GZ49" s="190">
        <v>0</v>
      </c>
      <c r="HA49" s="190">
        <f t="shared" si="32"/>
        <v>0</v>
      </c>
      <c r="HB49" s="191"/>
      <c r="HC49" s="192">
        <v>43</v>
      </c>
      <c r="HD49" s="189" t="s">
        <v>60</v>
      </c>
      <c r="HE49" s="190">
        <v>0</v>
      </c>
      <c r="HF49" s="190">
        <v>0</v>
      </c>
      <c r="HG49" s="190">
        <v>0</v>
      </c>
      <c r="HH49" s="190">
        <f t="shared" si="33"/>
        <v>0</v>
      </c>
      <c r="HI49" s="191"/>
      <c r="HJ49" s="192">
        <v>43</v>
      </c>
      <c r="HK49" s="189" t="s">
        <v>60</v>
      </c>
      <c r="HL49" s="190">
        <v>0</v>
      </c>
      <c r="HM49" s="190">
        <v>0</v>
      </c>
      <c r="HN49" s="190">
        <v>0</v>
      </c>
      <c r="HO49" s="190">
        <f t="shared" si="34"/>
        <v>0</v>
      </c>
      <c r="HP49" s="191"/>
      <c r="HQ49" s="192">
        <v>43</v>
      </c>
      <c r="HR49" s="189" t="s">
        <v>60</v>
      </c>
      <c r="HS49" s="190">
        <v>0</v>
      </c>
      <c r="HT49" s="190">
        <v>0</v>
      </c>
      <c r="HU49" s="190">
        <v>0</v>
      </c>
      <c r="HV49" s="190">
        <f t="shared" si="35"/>
        <v>0</v>
      </c>
      <c r="HW49" s="191"/>
      <c r="HX49" s="192">
        <v>43</v>
      </c>
      <c r="HY49" s="189" t="s">
        <v>60</v>
      </c>
      <c r="HZ49" s="190">
        <v>0</v>
      </c>
      <c r="IA49" s="190">
        <v>0</v>
      </c>
      <c r="IB49" s="190">
        <v>0</v>
      </c>
      <c r="IC49" s="190">
        <f t="shared" si="36"/>
        <v>0</v>
      </c>
      <c r="ID49" s="191"/>
      <c r="IE49" s="192">
        <v>43</v>
      </c>
      <c r="IF49" s="189" t="s">
        <v>60</v>
      </c>
      <c r="IG49" s="190">
        <v>0</v>
      </c>
      <c r="IH49" s="190">
        <v>0</v>
      </c>
      <c r="II49" s="190">
        <v>0</v>
      </c>
      <c r="IJ49" s="190">
        <f t="shared" si="37"/>
        <v>0</v>
      </c>
      <c r="IK49" s="191"/>
      <c r="IL49" s="192">
        <v>43</v>
      </c>
      <c r="IM49" s="189" t="s">
        <v>60</v>
      </c>
      <c r="IN49" s="190">
        <v>0</v>
      </c>
      <c r="IO49" s="190">
        <v>0</v>
      </c>
      <c r="IP49" s="190">
        <v>0</v>
      </c>
      <c r="IQ49" s="190">
        <f t="shared" si="38"/>
        <v>0</v>
      </c>
      <c r="IR49" s="191"/>
      <c r="IS49" s="192">
        <v>43</v>
      </c>
      <c r="IT49" s="189" t="s">
        <v>60</v>
      </c>
      <c r="IU49" s="190">
        <v>0</v>
      </c>
      <c r="IV49" s="190">
        <v>0</v>
      </c>
      <c r="IW49" s="190">
        <v>0</v>
      </c>
      <c r="IX49" s="190">
        <f t="shared" si="39"/>
        <v>0</v>
      </c>
      <c r="IY49" s="191"/>
      <c r="IZ49" s="192">
        <v>43</v>
      </c>
      <c r="JA49" s="189" t="s">
        <v>60</v>
      </c>
      <c r="JB49" s="190">
        <v>6</v>
      </c>
      <c r="JC49" s="190">
        <v>900000</v>
      </c>
      <c r="JD49" s="190">
        <v>0</v>
      </c>
      <c r="JE49" s="190">
        <f t="shared" si="40"/>
        <v>900000</v>
      </c>
      <c r="JF49" s="191"/>
      <c r="JG49" s="192">
        <v>43</v>
      </c>
      <c r="JH49" s="189" t="s">
        <v>60</v>
      </c>
      <c r="JI49" s="190">
        <v>2</v>
      </c>
      <c r="JJ49" s="190">
        <v>104000</v>
      </c>
      <c r="JK49" s="190">
        <v>0</v>
      </c>
      <c r="JL49" s="190">
        <f t="shared" si="41"/>
        <v>104000</v>
      </c>
      <c r="JM49" s="191"/>
      <c r="JN49" s="192">
        <v>43</v>
      </c>
      <c r="JO49" s="189" t="s">
        <v>60</v>
      </c>
      <c r="JP49" s="190">
        <v>2</v>
      </c>
      <c r="JQ49" s="190">
        <v>84000</v>
      </c>
      <c r="JR49" s="190">
        <v>0</v>
      </c>
      <c r="JS49" s="190">
        <f t="shared" si="42"/>
        <v>84000</v>
      </c>
      <c r="JT49" s="191"/>
      <c r="JU49" s="192">
        <v>43</v>
      </c>
      <c r="JV49" s="189" t="s">
        <v>60</v>
      </c>
      <c r="JW49" s="190">
        <v>6</v>
      </c>
      <c r="JX49" s="190">
        <v>900000</v>
      </c>
      <c r="JY49" s="190">
        <v>0</v>
      </c>
      <c r="JZ49" s="190">
        <f t="shared" si="43"/>
        <v>900000</v>
      </c>
      <c r="KA49" s="191"/>
      <c r="KB49" s="192">
        <v>43</v>
      </c>
      <c r="KC49" s="189" t="s">
        <v>60</v>
      </c>
      <c r="KD49" s="190">
        <v>6</v>
      </c>
      <c r="KE49" s="190">
        <v>738000</v>
      </c>
      <c r="KF49" s="190">
        <v>0</v>
      </c>
      <c r="KG49" s="190">
        <f t="shared" si="44"/>
        <v>738000</v>
      </c>
      <c r="KH49" s="191"/>
      <c r="KI49" s="192">
        <v>43</v>
      </c>
      <c r="KJ49" s="189" t="s">
        <v>60</v>
      </c>
      <c r="KK49" s="190">
        <v>6</v>
      </c>
      <c r="KL49" s="190">
        <v>1050000</v>
      </c>
      <c r="KM49" s="190">
        <v>0</v>
      </c>
      <c r="KN49" s="190">
        <f t="shared" si="45"/>
        <v>1050000</v>
      </c>
      <c r="KO49" s="191"/>
      <c r="KP49" s="192">
        <v>43</v>
      </c>
      <c r="KQ49" s="189" t="s">
        <v>60</v>
      </c>
      <c r="KR49" s="190">
        <v>0</v>
      </c>
      <c r="KS49" s="190">
        <v>0</v>
      </c>
      <c r="KT49" s="190">
        <v>0</v>
      </c>
      <c r="KU49" s="190">
        <f t="shared" si="46"/>
        <v>0</v>
      </c>
      <c r="KV49" s="191"/>
      <c r="KW49" s="192">
        <v>43</v>
      </c>
      <c r="KX49" s="189" t="s">
        <v>60</v>
      </c>
      <c r="KY49" s="190">
        <v>0</v>
      </c>
      <c r="KZ49" s="190">
        <v>0</v>
      </c>
      <c r="LA49" s="190">
        <v>0</v>
      </c>
      <c r="LB49" s="190">
        <f t="shared" si="47"/>
        <v>0</v>
      </c>
      <c r="LC49" s="191"/>
      <c r="LD49" s="192">
        <v>43</v>
      </c>
      <c r="LE49" s="189" t="s">
        <v>60</v>
      </c>
      <c r="LF49" s="190">
        <v>0</v>
      </c>
      <c r="LG49" s="190">
        <v>0</v>
      </c>
      <c r="LH49" s="190">
        <v>0</v>
      </c>
      <c r="LI49" s="190">
        <f t="shared" si="48"/>
        <v>0</v>
      </c>
      <c r="LJ49" s="191"/>
      <c r="LK49" s="192">
        <v>43</v>
      </c>
      <c r="LL49" s="189" t="s">
        <v>60</v>
      </c>
      <c r="LM49" s="190">
        <v>0</v>
      </c>
      <c r="LN49" s="190">
        <v>0</v>
      </c>
      <c r="LO49" s="190">
        <v>0</v>
      </c>
      <c r="LP49" s="190">
        <f t="shared" si="49"/>
        <v>0</v>
      </c>
      <c r="LQ49" s="191"/>
      <c r="LR49" s="192">
        <v>43</v>
      </c>
      <c r="LS49" s="189" t="s">
        <v>60</v>
      </c>
      <c r="LT49" s="190">
        <v>0</v>
      </c>
      <c r="LU49" s="190">
        <v>0</v>
      </c>
      <c r="LV49" s="190">
        <v>0</v>
      </c>
      <c r="LW49" s="190">
        <f t="shared" si="50"/>
        <v>0</v>
      </c>
      <c r="LX49" s="191"/>
      <c r="LY49" s="192">
        <v>43</v>
      </c>
      <c r="LZ49" s="189" t="s">
        <v>60</v>
      </c>
      <c r="MA49" s="190">
        <v>0</v>
      </c>
      <c r="MB49" s="190">
        <v>0</v>
      </c>
      <c r="MC49" s="190">
        <v>0</v>
      </c>
      <c r="MD49" s="190">
        <f t="shared" si="51"/>
        <v>0</v>
      </c>
      <c r="ME49" s="191"/>
      <c r="MF49" s="192">
        <v>43</v>
      </c>
      <c r="MG49" s="189" t="s">
        <v>60</v>
      </c>
      <c r="MH49" s="190">
        <v>0</v>
      </c>
      <c r="MI49" s="190">
        <v>0</v>
      </c>
      <c r="MJ49" s="190">
        <v>0</v>
      </c>
      <c r="MK49" s="190">
        <f t="shared" si="52"/>
        <v>0</v>
      </c>
      <c r="ML49" s="191"/>
      <c r="MM49" s="192">
        <v>43</v>
      </c>
      <c r="MN49" s="189" t="s">
        <v>60</v>
      </c>
      <c r="MO49" s="190">
        <v>0</v>
      </c>
      <c r="MP49" s="190">
        <v>0</v>
      </c>
      <c r="MQ49" s="190">
        <v>0</v>
      </c>
      <c r="MR49" s="190">
        <f t="shared" si="53"/>
        <v>0</v>
      </c>
      <c r="MS49" s="191"/>
      <c r="MT49" s="192">
        <v>43</v>
      </c>
      <c r="MU49" s="189" t="s">
        <v>60</v>
      </c>
      <c r="MV49" s="190">
        <v>0</v>
      </c>
      <c r="MW49" s="190">
        <v>0</v>
      </c>
      <c r="MX49" s="190">
        <v>0</v>
      </c>
      <c r="MY49" s="190">
        <f t="shared" si="54"/>
        <v>0</v>
      </c>
      <c r="MZ49" s="191"/>
      <c r="NA49" s="192">
        <v>43</v>
      </c>
      <c r="NB49" s="189" t="s">
        <v>60</v>
      </c>
      <c r="NC49" s="190">
        <v>0</v>
      </c>
      <c r="ND49" s="190">
        <v>0</v>
      </c>
      <c r="NE49" s="190">
        <v>0</v>
      </c>
      <c r="NF49" s="190">
        <f t="shared" si="55"/>
        <v>0</v>
      </c>
      <c r="NG49" s="191"/>
      <c r="NH49" s="192">
        <v>43</v>
      </c>
      <c r="NI49" s="189" t="s">
        <v>60</v>
      </c>
      <c r="NJ49" s="190">
        <v>0</v>
      </c>
      <c r="NK49" s="190">
        <v>0</v>
      </c>
      <c r="NL49" s="190">
        <v>0</v>
      </c>
      <c r="NM49" s="190">
        <f t="shared" si="56"/>
        <v>0</v>
      </c>
      <c r="NN49" s="191"/>
      <c r="NO49" s="192">
        <v>43</v>
      </c>
      <c r="NP49" s="189" t="s">
        <v>60</v>
      </c>
      <c r="NQ49" s="190">
        <v>0</v>
      </c>
      <c r="NR49" s="190">
        <v>0</v>
      </c>
      <c r="NS49" s="190">
        <v>0</v>
      </c>
      <c r="NT49" s="190">
        <f t="shared" si="57"/>
        <v>0</v>
      </c>
      <c r="NU49" s="191"/>
      <c r="NV49" s="192">
        <v>43</v>
      </c>
      <c r="NW49" s="189" t="s">
        <v>60</v>
      </c>
      <c r="NX49" s="190">
        <v>0</v>
      </c>
      <c r="NY49" s="190">
        <v>0</v>
      </c>
      <c r="NZ49" s="190">
        <v>0</v>
      </c>
      <c r="OA49" s="190">
        <f t="shared" si="58"/>
        <v>0</v>
      </c>
      <c r="OB49" s="191"/>
      <c r="OC49" s="192">
        <v>43</v>
      </c>
      <c r="OD49" s="189" t="s">
        <v>60</v>
      </c>
      <c r="OE49" s="190">
        <v>0</v>
      </c>
      <c r="OF49" s="190">
        <v>0</v>
      </c>
      <c r="OG49" s="190">
        <v>0</v>
      </c>
      <c r="OH49" s="190">
        <f t="shared" si="59"/>
        <v>0</v>
      </c>
      <c r="OI49" s="191"/>
      <c r="OJ49" s="192">
        <v>43</v>
      </c>
      <c r="OK49" s="189" t="s">
        <v>60</v>
      </c>
      <c r="OL49" s="190">
        <v>0</v>
      </c>
      <c r="OM49" s="190">
        <v>0</v>
      </c>
      <c r="ON49" s="190">
        <v>0</v>
      </c>
      <c r="OO49" s="190">
        <f t="shared" si="60"/>
        <v>0</v>
      </c>
      <c r="OP49" s="191"/>
      <c r="OQ49" s="192">
        <v>43</v>
      </c>
      <c r="OR49" s="189" t="s">
        <v>60</v>
      </c>
      <c r="OS49" s="190">
        <v>0</v>
      </c>
      <c r="OT49" s="190">
        <v>0</v>
      </c>
      <c r="OU49" s="190">
        <v>0</v>
      </c>
      <c r="OV49" s="190">
        <f t="shared" si="61"/>
        <v>0</v>
      </c>
      <c r="OW49" s="191"/>
      <c r="OX49" s="192">
        <v>43</v>
      </c>
      <c r="OY49" s="189" t="s">
        <v>60</v>
      </c>
      <c r="OZ49" s="190">
        <v>0</v>
      </c>
      <c r="PA49" s="190">
        <v>0</v>
      </c>
      <c r="PB49" s="190">
        <v>0</v>
      </c>
      <c r="PC49" s="190">
        <f t="shared" si="62"/>
        <v>0</v>
      </c>
      <c r="PD49" s="191"/>
      <c r="PE49" s="192">
        <v>43</v>
      </c>
      <c r="PF49" s="189" t="s">
        <v>60</v>
      </c>
      <c r="PG49" s="190">
        <v>0</v>
      </c>
      <c r="PH49" s="190">
        <v>0</v>
      </c>
      <c r="PI49" s="190">
        <v>0</v>
      </c>
      <c r="PJ49" s="190">
        <f t="shared" si="63"/>
        <v>0</v>
      </c>
      <c r="PK49" s="191"/>
      <c r="PL49" s="192">
        <v>43</v>
      </c>
      <c r="PM49" s="189" t="s">
        <v>60</v>
      </c>
      <c r="PN49" s="190">
        <v>0</v>
      </c>
      <c r="PO49" s="190">
        <v>0</v>
      </c>
      <c r="PP49" s="190">
        <v>0</v>
      </c>
      <c r="PQ49" s="190">
        <f t="shared" si="64"/>
        <v>0</v>
      </c>
      <c r="PR49" s="191"/>
      <c r="PS49" s="192">
        <v>43</v>
      </c>
      <c r="PT49" s="189" t="s">
        <v>60</v>
      </c>
      <c r="PU49" s="190">
        <v>0</v>
      </c>
      <c r="PV49" s="190">
        <v>0</v>
      </c>
      <c r="PW49" s="190">
        <v>0</v>
      </c>
      <c r="PX49" s="190">
        <f t="shared" si="65"/>
        <v>0</v>
      </c>
      <c r="PY49" s="191"/>
      <c r="PZ49" s="192">
        <v>43</v>
      </c>
      <c r="QA49" s="189" t="s">
        <v>60</v>
      </c>
      <c r="QB49" s="190">
        <v>0</v>
      </c>
      <c r="QC49" s="190">
        <v>0</v>
      </c>
      <c r="QD49" s="190">
        <v>0</v>
      </c>
      <c r="QE49" s="190">
        <f t="shared" si="66"/>
        <v>0</v>
      </c>
      <c r="QF49" s="191"/>
      <c r="QG49" s="192">
        <v>43</v>
      </c>
      <c r="QH49" s="189" t="s">
        <v>60</v>
      </c>
      <c r="QI49" s="190">
        <v>0</v>
      </c>
      <c r="QJ49" s="190">
        <v>0</v>
      </c>
      <c r="QK49" s="190">
        <v>0</v>
      </c>
      <c r="QL49" s="190">
        <f t="shared" si="67"/>
        <v>0</v>
      </c>
      <c r="QM49" s="191"/>
      <c r="QN49" s="192">
        <v>43</v>
      </c>
      <c r="QO49" s="189" t="s">
        <v>60</v>
      </c>
      <c r="QP49" s="190">
        <v>0</v>
      </c>
      <c r="QQ49" s="190">
        <v>0</v>
      </c>
      <c r="QR49" s="190">
        <v>0</v>
      </c>
      <c r="QS49" s="190">
        <f t="shared" si="68"/>
        <v>0</v>
      </c>
      <c r="QT49" s="191"/>
      <c r="QU49" s="192">
        <v>43</v>
      </c>
      <c r="QV49" s="189" t="s">
        <v>60</v>
      </c>
      <c r="QW49" s="190">
        <v>0</v>
      </c>
      <c r="QX49" s="190">
        <v>0</v>
      </c>
      <c r="QY49" s="190">
        <v>0</v>
      </c>
      <c r="QZ49" s="190">
        <f t="shared" si="69"/>
        <v>0</v>
      </c>
      <c r="RA49" s="191"/>
      <c r="RB49" s="192">
        <v>43</v>
      </c>
      <c r="RC49" s="189" t="s">
        <v>60</v>
      </c>
      <c r="RD49" s="190">
        <v>0</v>
      </c>
      <c r="RE49" s="190">
        <v>0</v>
      </c>
      <c r="RF49" s="190">
        <v>0</v>
      </c>
      <c r="RG49" s="190">
        <f t="shared" si="70"/>
        <v>0</v>
      </c>
      <c r="RH49" s="191"/>
      <c r="RI49" s="192">
        <v>43</v>
      </c>
      <c r="RJ49" s="189" t="s">
        <v>60</v>
      </c>
      <c r="RK49" s="190">
        <v>0</v>
      </c>
      <c r="RL49" s="190">
        <v>0</v>
      </c>
      <c r="RM49" s="190">
        <v>0</v>
      </c>
      <c r="RN49" s="190">
        <f t="shared" si="71"/>
        <v>0</v>
      </c>
      <c r="RO49" s="191"/>
      <c r="RP49" s="192">
        <v>43</v>
      </c>
      <c r="RQ49" s="189" t="s">
        <v>60</v>
      </c>
      <c r="RR49" s="190">
        <v>0</v>
      </c>
      <c r="RS49" s="190">
        <v>0</v>
      </c>
      <c r="RT49" s="190">
        <v>0</v>
      </c>
      <c r="RU49" s="190">
        <f t="shared" si="72"/>
        <v>0</v>
      </c>
      <c r="RV49" s="191"/>
      <c r="RW49" s="192">
        <v>43</v>
      </c>
      <c r="RX49" s="189" t="s">
        <v>60</v>
      </c>
      <c r="RY49" s="190">
        <v>0</v>
      </c>
      <c r="RZ49" s="190">
        <v>0</v>
      </c>
      <c r="SA49" s="190">
        <v>0</v>
      </c>
      <c r="SB49" s="190">
        <f t="shared" si="73"/>
        <v>0</v>
      </c>
      <c r="SC49" s="191"/>
      <c r="SD49" s="192">
        <v>43</v>
      </c>
      <c r="SE49" s="189" t="s">
        <v>60</v>
      </c>
      <c r="SF49" s="190">
        <v>0</v>
      </c>
      <c r="SG49" s="190">
        <v>0</v>
      </c>
      <c r="SH49" s="190">
        <v>0</v>
      </c>
      <c r="SI49" s="190">
        <f t="shared" si="74"/>
        <v>0</v>
      </c>
      <c r="SJ49" s="191"/>
      <c r="SK49" s="192">
        <v>43</v>
      </c>
      <c r="SL49" s="189" t="s">
        <v>60</v>
      </c>
      <c r="SM49" s="190">
        <v>0</v>
      </c>
      <c r="SN49" s="190">
        <v>0</v>
      </c>
      <c r="SO49" s="190">
        <v>0</v>
      </c>
      <c r="SP49" s="190">
        <f t="shared" si="75"/>
        <v>0</v>
      </c>
      <c r="SQ49" s="191"/>
      <c r="SR49" s="192">
        <v>43</v>
      </c>
      <c r="SS49" s="189" t="s">
        <v>60</v>
      </c>
      <c r="ST49" s="190">
        <v>0</v>
      </c>
      <c r="SU49" s="190">
        <v>0</v>
      </c>
      <c r="SV49" s="190">
        <v>0</v>
      </c>
      <c r="SW49" s="190">
        <f t="shared" si="76"/>
        <v>0</v>
      </c>
      <c r="SX49" s="191"/>
      <c r="SY49" s="192">
        <v>43</v>
      </c>
      <c r="SZ49" s="189" t="s">
        <v>60</v>
      </c>
      <c r="TA49" s="190">
        <v>0</v>
      </c>
      <c r="TB49" s="190">
        <v>0</v>
      </c>
      <c r="TC49" s="190">
        <v>0</v>
      </c>
      <c r="TD49" s="190">
        <f t="shared" si="77"/>
        <v>0</v>
      </c>
      <c r="TE49" s="191"/>
      <c r="TF49" s="192">
        <v>43</v>
      </c>
      <c r="TG49" s="189" t="s">
        <v>60</v>
      </c>
      <c r="TH49" s="190">
        <v>0</v>
      </c>
      <c r="TI49" s="190">
        <v>0</v>
      </c>
      <c r="TJ49" s="190">
        <v>0</v>
      </c>
      <c r="TK49" s="190">
        <f t="shared" si="78"/>
        <v>0</v>
      </c>
      <c r="TL49" s="191"/>
      <c r="TM49" s="192">
        <v>43</v>
      </c>
      <c r="TN49" s="189" t="s">
        <v>60</v>
      </c>
      <c r="TO49" s="190">
        <v>0</v>
      </c>
      <c r="TP49" s="190">
        <v>0</v>
      </c>
      <c r="TQ49" s="190">
        <v>0</v>
      </c>
      <c r="TR49" s="190">
        <f t="shared" si="79"/>
        <v>0</v>
      </c>
      <c r="TS49" s="191"/>
      <c r="TT49" s="192">
        <v>43</v>
      </c>
      <c r="TU49" s="189" t="s">
        <v>60</v>
      </c>
      <c r="TV49" s="190">
        <v>0</v>
      </c>
      <c r="TW49" s="190">
        <v>0</v>
      </c>
      <c r="TX49" s="190">
        <v>0</v>
      </c>
      <c r="TY49" s="190">
        <f t="shared" si="80"/>
        <v>0</v>
      </c>
      <c r="TZ49" s="191"/>
      <c r="UA49" s="192">
        <v>43</v>
      </c>
      <c r="UB49" s="189" t="s">
        <v>60</v>
      </c>
      <c r="UC49" s="190">
        <v>0</v>
      </c>
      <c r="UD49" s="190">
        <v>0</v>
      </c>
      <c r="UE49" s="190">
        <v>0</v>
      </c>
      <c r="UF49" s="190">
        <f t="shared" si="81"/>
        <v>0</v>
      </c>
      <c r="UG49" s="191"/>
      <c r="UH49" s="192">
        <v>43</v>
      </c>
      <c r="UI49" s="189" t="s">
        <v>60</v>
      </c>
      <c r="UJ49" s="190">
        <v>0</v>
      </c>
      <c r="UK49" s="190">
        <v>0</v>
      </c>
      <c r="UL49" s="190">
        <v>0</v>
      </c>
      <c r="UM49" s="190">
        <f t="shared" si="82"/>
        <v>0</v>
      </c>
      <c r="UN49" s="191"/>
      <c r="UO49" s="192">
        <v>43</v>
      </c>
      <c r="UP49" s="189" t="s">
        <v>60</v>
      </c>
      <c r="UQ49" s="190">
        <v>0</v>
      </c>
      <c r="UR49" s="190">
        <v>0</v>
      </c>
      <c r="US49" s="190">
        <v>0</v>
      </c>
      <c r="UT49" s="190">
        <f t="shared" si="83"/>
        <v>0</v>
      </c>
      <c r="UU49" s="191"/>
      <c r="UV49" s="192">
        <v>43</v>
      </c>
      <c r="UW49" s="189" t="s">
        <v>60</v>
      </c>
      <c r="UX49" s="190">
        <v>0</v>
      </c>
      <c r="UY49" s="190">
        <v>0</v>
      </c>
      <c r="UZ49" s="190">
        <v>0</v>
      </c>
      <c r="VA49" s="190">
        <f t="shared" si="84"/>
        <v>0</v>
      </c>
      <c r="VB49" s="191"/>
      <c r="VC49" s="192">
        <v>43</v>
      </c>
      <c r="VD49" s="189" t="s">
        <v>60</v>
      </c>
      <c r="VE49" s="190">
        <v>0</v>
      </c>
      <c r="VF49" s="190">
        <v>0</v>
      </c>
      <c r="VG49" s="190">
        <v>0</v>
      </c>
      <c r="VH49" s="190">
        <f t="shared" si="85"/>
        <v>0</v>
      </c>
      <c r="VI49" s="191"/>
      <c r="VJ49" s="192">
        <v>43</v>
      </c>
      <c r="VK49" s="189" t="s">
        <v>60</v>
      </c>
      <c r="VL49" s="190">
        <v>0</v>
      </c>
      <c r="VM49" s="190">
        <v>0</v>
      </c>
      <c r="VN49" s="190">
        <v>0</v>
      </c>
      <c r="VO49" s="190">
        <f t="shared" si="86"/>
        <v>0</v>
      </c>
      <c r="VP49" s="191"/>
      <c r="VQ49" s="192">
        <v>43</v>
      </c>
      <c r="VR49" s="189" t="s">
        <v>60</v>
      </c>
      <c r="VS49" s="190">
        <v>0</v>
      </c>
      <c r="VT49" s="190">
        <v>0</v>
      </c>
      <c r="VU49" s="190">
        <v>0</v>
      </c>
      <c r="VV49" s="190">
        <f t="shared" si="87"/>
        <v>0</v>
      </c>
      <c r="VW49" s="191"/>
      <c r="VX49" s="192">
        <v>43</v>
      </c>
      <c r="VY49" s="189" t="s">
        <v>60</v>
      </c>
      <c r="VZ49" s="190">
        <v>0</v>
      </c>
      <c r="WA49" s="190">
        <v>0</v>
      </c>
      <c r="WB49" s="190">
        <v>0</v>
      </c>
      <c r="WC49" s="190">
        <f t="shared" si="88"/>
        <v>0</v>
      </c>
      <c r="WD49" s="191"/>
      <c r="WE49" s="192">
        <v>43</v>
      </c>
      <c r="WF49" s="189" t="s">
        <v>60</v>
      </c>
      <c r="WG49" s="190">
        <v>0</v>
      </c>
      <c r="WH49" s="190">
        <v>0</v>
      </c>
      <c r="WI49" s="190">
        <v>0</v>
      </c>
      <c r="WJ49" s="190">
        <f t="shared" si="89"/>
        <v>0</v>
      </c>
      <c r="WK49" s="191"/>
      <c r="WL49" s="192">
        <v>43</v>
      </c>
      <c r="WM49" s="189" t="s">
        <v>60</v>
      </c>
      <c r="WN49" s="190">
        <v>0</v>
      </c>
      <c r="WO49" s="190">
        <v>0</v>
      </c>
      <c r="WP49" s="190">
        <v>0</v>
      </c>
      <c r="WQ49" s="190">
        <f t="shared" si="90"/>
        <v>0</v>
      </c>
      <c r="WR49" s="191"/>
      <c r="WS49" s="192">
        <v>43</v>
      </c>
      <c r="WT49" s="189" t="s">
        <v>60</v>
      </c>
      <c r="WU49" s="190">
        <v>0</v>
      </c>
      <c r="WV49" s="190">
        <v>0</v>
      </c>
      <c r="WW49" s="190">
        <v>0</v>
      </c>
      <c r="WX49" s="190">
        <f t="shared" si="91"/>
        <v>0</v>
      </c>
      <c r="WY49" s="191"/>
      <c r="WZ49" s="192">
        <v>43</v>
      </c>
      <c r="XA49" s="189" t="s">
        <v>60</v>
      </c>
      <c r="XB49" s="190">
        <v>0</v>
      </c>
      <c r="XC49" s="190">
        <v>0</v>
      </c>
      <c r="XD49" s="190">
        <v>0</v>
      </c>
      <c r="XE49" s="190">
        <f t="shared" si="92"/>
        <v>0</v>
      </c>
      <c r="XF49" s="191"/>
      <c r="XG49" s="192">
        <v>43</v>
      </c>
      <c r="XH49" s="189" t="s">
        <v>60</v>
      </c>
      <c r="XI49" s="190">
        <v>0</v>
      </c>
      <c r="XJ49" s="190">
        <v>0</v>
      </c>
      <c r="XK49" s="190">
        <v>0</v>
      </c>
      <c r="XL49" s="190">
        <f t="shared" si="93"/>
        <v>0</v>
      </c>
      <c r="XM49" s="191"/>
      <c r="XN49" s="192">
        <v>43</v>
      </c>
      <c r="XO49" s="189" t="s">
        <v>60</v>
      </c>
      <c r="XP49" s="190">
        <v>0</v>
      </c>
      <c r="XQ49" s="190">
        <v>0</v>
      </c>
      <c r="XR49" s="190">
        <v>0</v>
      </c>
      <c r="XS49" s="190">
        <f t="shared" si="94"/>
        <v>0</v>
      </c>
      <c r="XT49" s="191"/>
      <c r="XU49" s="192">
        <v>43</v>
      </c>
      <c r="XV49" s="189" t="s">
        <v>60</v>
      </c>
      <c r="XW49" s="190">
        <v>1</v>
      </c>
      <c r="XX49" s="190">
        <v>20000</v>
      </c>
      <c r="XY49" s="190">
        <v>0</v>
      </c>
      <c r="XZ49" s="190">
        <f t="shared" si="95"/>
        <v>20000</v>
      </c>
      <c r="YA49" s="191"/>
      <c r="YB49" s="192">
        <v>43</v>
      </c>
      <c r="YC49" s="189" t="s">
        <v>60</v>
      </c>
      <c r="YD49" s="190">
        <v>0</v>
      </c>
      <c r="YE49" s="190">
        <v>0</v>
      </c>
      <c r="YF49" s="190">
        <v>0</v>
      </c>
      <c r="YG49" s="190">
        <f t="shared" si="96"/>
        <v>0</v>
      </c>
      <c r="YH49" s="191"/>
      <c r="YI49" s="192">
        <v>43</v>
      </c>
      <c r="YJ49" s="189" t="s">
        <v>60</v>
      </c>
      <c r="YK49" s="190">
        <v>0</v>
      </c>
      <c r="YL49" s="190">
        <v>0</v>
      </c>
      <c r="YM49" s="190">
        <v>0</v>
      </c>
      <c r="YN49" s="190">
        <f t="shared" si="97"/>
        <v>0</v>
      </c>
      <c r="YO49" s="191"/>
      <c r="YP49" s="192">
        <v>43</v>
      </c>
      <c r="YQ49" s="189" t="s">
        <v>60</v>
      </c>
      <c r="YR49" s="190">
        <v>0</v>
      </c>
      <c r="YS49" s="190">
        <v>0</v>
      </c>
      <c r="YT49" s="190">
        <v>0</v>
      </c>
      <c r="YU49" s="190">
        <f t="shared" si="98"/>
        <v>0</v>
      </c>
      <c r="YV49" s="191"/>
      <c r="YW49" s="192">
        <v>43</v>
      </c>
      <c r="YX49" s="189" t="s">
        <v>60</v>
      </c>
      <c r="YY49" s="190">
        <v>0</v>
      </c>
      <c r="YZ49" s="190">
        <v>0</v>
      </c>
      <c r="ZA49" s="190">
        <v>0</v>
      </c>
      <c r="ZB49" s="190">
        <f t="shared" si="99"/>
        <v>0</v>
      </c>
      <c r="ZC49" s="191"/>
      <c r="ZD49" s="192">
        <v>43</v>
      </c>
      <c r="ZE49" s="189" t="s">
        <v>60</v>
      </c>
      <c r="ZF49" s="190">
        <v>0</v>
      </c>
      <c r="ZG49" s="190">
        <v>0</v>
      </c>
      <c r="ZH49" s="190">
        <v>0</v>
      </c>
      <c r="ZI49" s="190">
        <f t="shared" si="100"/>
        <v>0</v>
      </c>
      <c r="ZJ49" s="191"/>
      <c r="ZK49" s="192">
        <v>43</v>
      </c>
      <c r="ZL49" s="189" t="s">
        <v>60</v>
      </c>
      <c r="ZM49" s="190">
        <v>0</v>
      </c>
      <c r="ZN49" s="190">
        <v>0</v>
      </c>
      <c r="ZO49" s="190">
        <v>0</v>
      </c>
      <c r="ZP49" s="190">
        <f t="shared" si="101"/>
        <v>0</v>
      </c>
      <c r="ZQ49" s="191"/>
      <c r="ZR49" s="192">
        <v>43</v>
      </c>
      <c r="ZS49" s="189" t="s">
        <v>60</v>
      </c>
      <c r="ZT49" s="190">
        <v>0</v>
      </c>
      <c r="ZU49" s="190">
        <v>0</v>
      </c>
      <c r="ZV49" s="190">
        <v>0</v>
      </c>
      <c r="ZW49" s="190">
        <f t="shared" si="102"/>
        <v>0</v>
      </c>
      <c r="ZX49" s="191"/>
      <c r="ZY49" s="192">
        <v>43</v>
      </c>
      <c r="ZZ49" s="189" t="s">
        <v>60</v>
      </c>
      <c r="AAA49" s="190">
        <v>0</v>
      </c>
      <c r="AAB49" s="190">
        <v>0</v>
      </c>
      <c r="AAC49" s="190">
        <v>0</v>
      </c>
      <c r="AAD49" s="190">
        <f t="shared" si="103"/>
        <v>0</v>
      </c>
      <c r="AAE49" s="191"/>
      <c r="AAF49" s="192">
        <v>43</v>
      </c>
      <c r="AAG49" s="189" t="s">
        <v>60</v>
      </c>
      <c r="AAH49" s="190">
        <v>0</v>
      </c>
      <c r="AAI49" s="190">
        <v>0</v>
      </c>
      <c r="AAJ49" s="190">
        <v>0</v>
      </c>
      <c r="AAK49" s="190">
        <f t="shared" si="104"/>
        <v>0</v>
      </c>
      <c r="AAL49" s="191"/>
      <c r="AAM49" s="192">
        <v>43</v>
      </c>
      <c r="AAN49" s="189" t="s">
        <v>60</v>
      </c>
      <c r="AAO49" s="190">
        <v>0</v>
      </c>
      <c r="AAP49" s="190">
        <v>0</v>
      </c>
      <c r="AAQ49" s="190">
        <v>0</v>
      </c>
      <c r="AAR49" s="190">
        <f t="shared" si="105"/>
        <v>0</v>
      </c>
      <c r="AAS49" s="191"/>
      <c r="AAT49" s="192">
        <v>43</v>
      </c>
      <c r="AAU49" s="189" t="s">
        <v>60</v>
      </c>
      <c r="AAV49" s="190">
        <v>0</v>
      </c>
      <c r="AAW49" s="190">
        <v>0</v>
      </c>
      <c r="AAX49" s="190">
        <v>0</v>
      </c>
      <c r="AAY49" s="190">
        <f t="shared" si="106"/>
        <v>0</v>
      </c>
      <c r="AAZ49" s="191"/>
      <c r="ABA49" s="192">
        <v>43</v>
      </c>
      <c r="ABB49" s="189" t="s">
        <v>60</v>
      </c>
      <c r="ABC49" s="190">
        <v>0</v>
      </c>
      <c r="ABD49" s="190">
        <v>0</v>
      </c>
      <c r="ABE49" s="190">
        <v>0</v>
      </c>
      <c r="ABF49" s="190">
        <f t="shared" si="107"/>
        <v>0</v>
      </c>
      <c r="ABG49" s="191"/>
      <c r="ABH49" s="192">
        <v>43</v>
      </c>
      <c r="ABI49" s="189" t="s">
        <v>60</v>
      </c>
      <c r="ABJ49" s="190">
        <v>0</v>
      </c>
      <c r="ABK49" s="190">
        <v>0</v>
      </c>
      <c r="ABL49" s="190">
        <v>0</v>
      </c>
      <c r="ABM49" s="190">
        <f t="shared" si="108"/>
        <v>0</v>
      </c>
      <c r="ABN49" s="191"/>
      <c r="ABO49" s="192">
        <v>43</v>
      </c>
      <c r="ABP49" s="189" t="s">
        <v>60</v>
      </c>
      <c r="ABQ49" s="190">
        <v>0</v>
      </c>
      <c r="ABR49" s="190">
        <v>0</v>
      </c>
      <c r="ABS49" s="190">
        <v>0</v>
      </c>
      <c r="ABT49" s="190">
        <f t="shared" si="109"/>
        <v>0</v>
      </c>
      <c r="ABU49" s="191"/>
      <c r="ABV49" s="192">
        <v>43</v>
      </c>
      <c r="ABW49" s="189" t="s">
        <v>60</v>
      </c>
      <c r="ABX49" s="190">
        <v>0</v>
      </c>
      <c r="ABY49" s="190">
        <f t="shared" si="0"/>
        <v>4498000</v>
      </c>
      <c r="ABZ49" s="190">
        <f t="shared" si="1"/>
        <v>0</v>
      </c>
      <c r="ACA49" s="190">
        <f t="shared" si="2"/>
        <v>4498000</v>
      </c>
      <c r="ACB49" s="9"/>
    </row>
    <row r="50" spans="1:756" ht="15.75" hidden="1">
      <c r="A50" s="192">
        <v>44</v>
      </c>
      <c r="B50" s="189" t="s">
        <v>61</v>
      </c>
      <c r="C50" s="190">
        <v>0</v>
      </c>
      <c r="D50" s="190">
        <v>0</v>
      </c>
      <c r="E50" s="190">
        <v>0</v>
      </c>
      <c r="F50" s="190">
        <f t="shared" si="3"/>
        <v>0</v>
      </c>
      <c r="G50" s="191"/>
      <c r="H50" s="192">
        <v>44</v>
      </c>
      <c r="I50" s="189" t="s">
        <v>61</v>
      </c>
      <c r="J50" s="190">
        <v>0</v>
      </c>
      <c r="K50" s="190">
        <v>0</v>
      </c>
      <c r="L50" s="190">
        <v>0</v>
      </c>
      <c r="M50" s="190">
        <f t="shared" si="4"/>
        <v>0</v>
      </c>
      <c r="N50" s="191"/>
      <c r="O50" s="192">
        <v>44</v>
      </c>
      <c r="P50" s="189" t="s">
        <v>61</v>
      </c>
      <c r="Q50" s="190"/>
      <c r="R50" s="190">
        <v>0</v>
      </c>
      <c r="S50" s="190">
        <v>0</v>
      </c>
      <c r="T50" s="190">
        <f t="shared" si="5"/>
        <v>0</v>
      </c>
      <c r="U50" s="191"/>
      <c r="V50" s="192">
        <v>44</v>
      </c>
      <c r="W50" s="189" t="s">
        <v>61</v>
      </c>
      <c r="X50" s="190">
        <v>0</v>
      </c>
      <c r="Y50" s="190">
        <v>0</v>
      </c>
      <c r="Z50" s="190">
        <v>0</v>
      </c>
      <c r="AA50" s="190">
        <f t="shared" si="6"/>
        <v>0</v>
      </c>
      <c r="AB50" s="191"/>
      <c r="AC50" s="192">
        <v>44</v>
      </c>
      <c r="AD50" s="189" t="s">
        <v>61</v>
      </c>
      <c r="AE50" s="190">
        <v>0</v>
      </c>
      <c r="AF50" s="190">
        <v>0</v>
      </c>
      <c r="AG50" s="190">
        <v>0</v>
      </c>
      <c r="AH50" s="190">
        <f t="shared" si="7"/>
        <v>0</v>
      </c>
      <c r="AI50" s="191"/>
      <c r="AJ50" s="192">
        <v>44</v>
      </c>
      <c r="AK50" s="189" t="s">
        <v>61</v>
      </c>
      <c r="AL50" s="190"/>
      <c r="AM50" s="190">
        <v>0</v>
      </c>
      <c r="AN50" s="190">
        <v>0</v>
      </c>
      <c r="AO50" s="190">
        <f t="shared" si="8"/>
        <v>0</v>
      </c>
      <c r="AP50" s="191"/>
      <c r="AQ50" s="192">
        <v>44</v>
      </c>
      <c r="AR50" s="189" t="s">
        <v>61</v>
      </c>
      <c r="AS50" s="190">
        <v>0</v>
      </c>
      <c r="AT50" s="190">
        <v>0</v>
      </c>
      <c r="AU50" s="190">
        <v>0</v>
      </c>
      <c r="AV50" s="190">
        <f t="shared" si="9"/>
        <v>0</v>
      </c>
      <c r="AW50" s="191"/>
      <c r="AX50" s="192">
        <v>44</v>
      </c>
      <c r="AY50" s="189" t="s">
        <v>61</v>
      </c>
      <c r="AZ50" s="190">
        <v>0</v>
      </c>
      <c r="BA50" s="190">
        <v>0</v>
      </c>
      <c r="BB50" s="190">
        <v>0</v>
      </c>
      <c r="BC50" s="190">
        <f t="shared" si="10"/>
        <v>0</v>
      </c>
      <c r="BD50" s="191"/>
      <c r="BE50" s="192">
        <v>44</v>
      </c>
      <c r="BF50" s="189" t="s">
        <v>61</v>
      </c>
      <c r="BG50" s="190">
        <v>0</v>
      </c>
      <c r="BH50" s="190">
        <v>0</v>
      </c>
      <c r="BI50" s="190">
        <v>0</v>
      </c>
      <c r="BJ50" s="190">
        <f t="shared" si="11"/>
        <v>0</v>
      </c>
      <c r="BK50" s="191"/>
      <c r="BL50" s="192">
        <v>44</v>
      </c>
      <c r="BM50" s="189" t="s">
        <v>61</v>
      </c>
      <c r="BN50" s="190">
        <v>0</v>
      </c>
      <c r="BO50" s="190">
        <v>0</v>
      </c>
      <c r="BP50" s="190">
        <v>0</v>
      </c>
      <c r="BQ50" s="190">
        <f t="shared" si="12"/>
        <v>0</v>
      </c>
      <c r="BR50" s="191"/>
      <c r="BS50" s="192">
        <v>44</v>
      </c>
      <c r="BT50" s="189" t="s">
        <v>61</v>
      </c>
      <c r="BU50" s="190">
        <v>0</v>
      </c>
      <c r="BV50" s="190">
        <v>0</v>
      </c>
      <c r="BW50" s="190">
        <v>0</v>
      </c>
      <c r="BX50" s="190">
        <f t="shared" si="13"/>
        <v>0</v>
      </c>
      <c r="BY50" s="191"/>
      <c r="BZ50" s="192">
        <v>44</v>
      </c>
      <c r="CA50" s="189" t="s">
        <v>61</v>
      </c>
      <c r="CB50" s="190">
        <v>0</v>
      </c>
      <c r="CC50" s="190">
        <v>0</v>
      </c>
      <c r="CD50" s="190">
        <v>0</v>
      </c>
      <c r="CE50" s="190">
        <f t="shared" si="14"/>
        <v>0</v>
      </c>
      <c r="CF50" s="191"/>
      <c r="CG50" s="192">
        <v>44</v>
      </c>
      <c r="CH50" s="189" t="s">
        <v>61</v>
      </c>
      <c r="CI50" s="190">
        <v>2</v>
      </c>
      <c r="CJ50" s="190">
        <v>108000</v>
      </c>
      <c r="CK50" s="190">
        <v>0</v>
      </c>
      <c r="CL50" s="190">
        <f t="shared" si="15"/>
        <v>108000</v>
      </c>
      <c r="CM50" s="191"/>
      <c r="CN50" s="192">
        <v>44</v>
      </c>
      <c r="CO50" s="189" t="s">
        <v>61</v>
      </c>
      <c r="CP50" s="190">
        <v>6</v>
      </c>
      <c r="CQ50" s="190">
        <v>702000</v>
      </c>
      <c r="CR50" s="190">
        <v>0</v>
      </c>
      <c r="CS50" s="190">
        <f t="shared" si="16"/>
        <v>702000</v>
      </c>
      <c r="CT50" s="191"/>
      <c r="CU50" s="192">
        <v>44</v>
      </c>
      <c r="CV50" s="189" t="s">
        <v>61</v>
      </c>
      <c r="CW50" s="190">
        <v>0</v>
      </c>
      <c r="CX50" s="190">
        <v>0</v>
      </c>
      <c r="CY50" s="190">
        <v>0</v>
      </c>
      <c r="CZ50" s="190">
        <f t="shared" si="17"/>
        <v>0</v>
      </c>
      <c r="DA50" s="191"/>
      <c r="DB50" s="192">
        <v>44</v>
      </c>
      <c r="DC50" s="189" t="s">
        <v>61</v>
      </c>
      <c r="DD50" s="190">
        <v>0</v>
      </c>
      <c r="DE50" s="190">
        <v>0</v>
      </c>
      <c r="DF50" s="190">
        <v>0</v>
      </c>
      <c r="DG50" s="190">
        <f t="shared" si="18"/>
        <v>0</v>
      </c>
      <c r="DH50" s="191"/>
      <c r="DI50" s="192">
        <v>44</v>
      </c>
      <c r="DJ50" s="189" t="s">
        <v>61</v>
      </c>
      <c r="DK50" s="190">
        <v>0</v>
      </c>
      <c r="DL50" s="190">
        <v>0</v>
      </c>
      <c r="DM50" s="190">
        <v>0</v>
      </c>
      <c r="DN50" s="190">
        <f t="shared" si="19"/>
        <v>0</v>
      </c>
      <c r="DO50" s="191"/>
      <c r="DP50" s="192">
        <v>44</v>
      </c>
      <c r="DQ50" s="189" t="s">
        <v>61</v>
      </c>
      <c r="DR50" s="190">
        <v>0</v>
      </c>
      <c r="DS50" s="190">
        <v>0</v>
      </c>
      <c r="DT50" s="190">
        <v>0</v>
      </c>
      <c r="DU50" s="190">
        <f t="shared" si="20"/>
        <v>0</v>
      </c>
      <c r="DV50" s="191"/>
      <c r="DW50" s="192">
        <v>44</v>
      </c>
      <c r="DX50" s="189" t="s">
        <v>61</v>
      </c>
      <c r="DY50" s="190">
        <v>0</v>
      </c>
      <c r="DZ50" s="190">
        <v>0</v>
      </c>
      <c r="EA50" s="190">
        <v>0</v>
      </c>
      <c r="EB50" s="190">
        <f t="shared" si="21"/>
        <v>0</v>
      </c>
      <c r="EC50" s="191"/>
      <c r="ED50" s="192">
        <v>44</v>
      </c>
      <c r="EE50" s="189" t="s">
        <v>61</v>
      </c>
      <c r="EF50" s="190">
        <v>0</v>
      </c>
      <c r="EG50" s="190"/>
      <c r="EH50" s="190">
        <v>0</v>
      </c>
      <c r="EI50" s="190">
        <f t="shared" si="22"/>
        <v>0</v>
      </c>
      <c r="EJ50" s="191"/>
      <c r="EK50" s="192">
        <v>44</v>
      </c>
      <c r="EL50" s="189" t="s">
        <v>61</v>
      </c>
      <c r="EM50" s="190">
        <v>0</v>
      </c>
      <c r="EN50" s="190">
        <v>0</v>
      </c>
      <c r="EO50" s="190">
        <v>0</v>
      </c>
      <c r="EP50" s="190">
        <f t="shared" si="23"/>
        <v>0</v>
      </c>
      <c r="EQ50" s="191"/>
      <c r="ER50" s="192">
        <v>44</v>
      </c>
      <c r="ES50" s="189" t="s">
        <v>61</v>
      </c>
      <c r="ET50" s="190">
        <v>0</v>
      </c>
      <c r="EU50" s="190">
        <v>0</v>
      </c>
      <c r="EV50" s="190">
        <v>0</v>
      </c>
      <c r="EW50" s="190">
        <f t="shared" si="24"/>
        <v>0</v>
      </c>
      <c r="EX50" s="191"/>
      <c r="EY50" s="192">
        <v>44</v>
      </c>
      <c r="EZ50" s="189" t="s">
        <v>61</v>
      </c>
      <c r="FA50" s="190">
        <v>0</v>
      </c>
      <c r="FB50" s="190">
        <v>0</v>
      </c>
      <c r="FC50" s="190">
        <v>0</v>
      </c>
      <c r="FD50" s="190">
        <f t="shared" si="25"/>
        <v>0</v>
      </c>
      <c r="FE50" s="191"/>
      <c r="FF50" s="192">
        <v>44</v>
      </c>
      <c r="FG50" s="189" t="s">
        <v>61</v>
      </c>
      <c r="FH50" s="190">
        <v>0</v>
      </c>
      <c r="FI50" s="190">
        <v>0</v>
      </c>
      <c r="FJ50" s="190">
        <v>0</v>
      </c>
      <c r="FK50" s="190">
        <f t="shared" si="26"/>
        <v>0</v>
      </c>
      <c r="FL50" s="191"/>
      <c r="FM50" s="192">
        <v>44</v>
      </c>
      <c r="FN50" s="189" t="s">
        <v>61</v>
      </c>
      <c r="FO50" s="190">
        <v>0</v>
      </c>
      <c r="FP50" s="190">
        <v>0</v>
      </c>
      <c r="FQ50" s="190">
        <v>0</v>
      </c>
      <c r="FR50" s="190">
        <f t="shared" si="27"/>
        <v>0</v>
      </c>
      <c r="FS50" s="191"/>
      <c r="FT50" s="192">
        <v>44</v>
      </c>
      <c r="FU50" s="189" t="s">
        <v>61</v>
      </c>
      <c r="FV50" s="190">
        <v>0</v>
      </c>
      <c r="FW50" s="190">
        <v>0</v>
      </c>
      <c r="FX50" s="190">
        <v>0</v>
      </c>
      <c r="FY50" s="190">
        <f t="shared" si="28"/>
        <v>0</v>
      </c>
      <c r="FZ50" s="191"/>
      <c r="GA50" s="192">
        <v>44</v>
      </c>
      <c r="GB50" s="189" t="s">
        <v>61</v>
      </c>
      <c r="GC50" s="190">
        <v>0</v>
      </c>
      <c r="GD50" s="190">
        <v>0</v>
      </c>
      <c r="GE50" s="190">
        <v>0</v>
      </c>
      <c r="GF50" s="190">
        <f t="shared" si="29"/>
        <v>0</v>
      </c>
      <c r="GG50" s="191"/>
      <c r="GH50" s="192">
        <v>44</v>
      </c>
      <c r="GI50" s="189" t="s">
        <v>61</v>
      </c>
      <c r="GJ50" s="190">
        <v>0</v>
      </c>
      <c r="GK50" s="190">
        <v>0</v>
      </c>
      <c r="GL50" s="190">
        <v>0</v>
      </c>
      <c r="GM50" s="190">
        <f t="shared" si="30"/>
        <v>0</v>
      </c>
      <c r="GN50" s="191"/>
      <c r="GO50" s="192">
        <v>44</v>
      </c>
      <c r="GP50" s="189" t="s">
        <v>61</v>
      </c>
      <c r="GQ50" s="190">
        <v>0</v>
      </c>
      <c r="GR50" s="190">
        <v>0</v>
      </c>
      <c r="GS50" s="190">
        <v>0</v>
      </c>
      <c r="GT50" s="190">
        <f t="shared" si="31"/>
        <v>0</v>
      </c>
      <c r="GU50" s="191"/>
      <c r="GV50" s="192">
        <v>44</v>
      </c>
      <c r="GW50" s="189" t="s">
        <v>61</v>
      </c>
      <c r="GX50" s="190">
        <v>0</v>
      </c>
      <c r="GY50" s="190">
        <v>0</v>
      </c>
      <c r="GZ50" s="190">
        <v>0</v>
      </c>
      <c r="HA50" s="190">
        <f t="shared" si="32"/>
        <v>0</v>
      </c>
      <c r="HB50" s="191"/>
      <c r="HC50" s="192">
        <v>44</v>
      </c>
      <c r="HD50" s="189" t="s">
        <v>61</v>
      </c>
      <c r="HE50" s="190">
        <v>0</v>
      </c>
      <c r="HF50" s="190">
        <v>0</v>
      </c>
      <c r="HG50" s="190">
        <v>0</v>
      </c>
      <c r="HH50" s="190">
        <f t="shared" si="33"/>
        <v>0</v>
      </c>
      <c r="HI50" s="191"/>
      <c r="HJ50" s="192">
        <v>44</v>
      </c>
      <c r="HK50" s="189" t="s">
        <v>61</v>
      </c>
      <c r="HL50" s="190">
        <v>0</v>
      </c>
      <c r="HM50" s="190">
        <v>0</v>
      </c>
      <c r="HN50" s="190">
        <v>0</v>
      </c>
      <c r="HO50" s="190">
        <f t="shared" si="34"/>
        <v>0</v>
      </c>
      <c r="HP50" s="191"/>
      <c r="HQ50" s="192">
        <v>44</v>
      </c>
      <c r="HR50" s="189" t="s">
        <v>61</v>
      </c>
      <c r="HS50" s="190">
        <v>0</v>
      </c>
      <c r="HT50" s="190">
        <v>0</v>
      </c>
      <c r="HU50" s="190">
        <v>0</v>
      </c>
      <c r="HV50" s="190">
        <f t="shared" si="35"/>
        <v>0</v>
      </c>
      <c r="HW50" s="191"/>
      <c r="HX50" s="192">
        <v>44</v>
      </c>
      <c r="HY50" s="189" t="s">
        <v>61</v>
      </c>
      <c r="HZ50" s="190">
        <v>0</v>
      </c>
      <c r="IA50" s="190">
        <v>0</v>
      </c>
      <c r="IB50" s="190">
        <v>0</v>
      </c>
      <c r="IC50" s="190">
        <f t="shared" si="36"/>
        <v>0</v>
      </c>
      <c r="ID50" s="191"/>
      <c r="IE50" s="192">
        <v>44</v>
      </c>
      <c r="IF50" s="189" t="s">
        <v>61</v>
      </c>
      <c r="IG50" s="190">
        <v>0</v>
      </c>
      <c r="IH50" s="190">
        <v>0</v>
      </c>
      <c r="II50" s="190">
        <v>0</v>
      </c>
      <c r="IJ50" s="190">
        <f t="shared" si="37"/>
        <v>0</v>
      </c>
      <c r="IK50" s="191"/>
      <c r="IL50" s="192">
        <v>44</v>
      </c>
      <c r="IM50" s="189" t="s">
        <v>61</v>
      </c>
      <c r="IN50" s="190">
        <v>0</v>
      </c>
      <c r="IO50" s="190">
        <v>0</v>
      </c>
      <c r="IP50" s="190">
        <v>0</v>
      </c>
      <c r="IQ50" s="190">
        <f t="shared" si="38"/>
        <v>0</v>
      </c>
      <c r="IR50" s="191"/>
      <c r="IS50" s="192">
        <v>44</v>
      </c>
      <c r="IT50" s="189" t="s">
        <v>61</v>
      </c>
      <c r="IU50" s="190">
        <v>0</v>
      </c>
      <c r="IV50" s="190">
        <v>0</v>
      </c>
      <c r="IW50" s="190">
        <v>0</v>
      </c>
      <c r="IX50" s="190">
        <f t="shared" si="39"/>
        <v>0</v>
      </c>
      <c r="IY50" s="191"/>
      <c r="IZ50" s="192">
        <v>44</v>
      </c>
      <c r="JA50" s="189" t="s">
        <v>61</v>
      </c>
      <c r="JB50" s="190">
        <v>6</v>
      </c>
      <c r="JC50" s="190">
        <v>900000</v>
      </c>
      <c r="JD50" s="190">
        <v>0</v>
      </c>
      <c r="JE50" s="190">
        <f t="shared" si="40"/>
        <v>900000</v>
      </c>
      <c r="JF50" s="191"/>
      <c r="JG50" s="192">
        <v>44</v>
      </c>
      <c r="JH50" s="189" t="s">
        <v>61</v>
      </c>
      <c r="JI50" s="190">
        <v>2</v>
      </c>
      <c r="JJ50" s="190">
        <v>104000</v>
      </c>
      <c r="JK50" s="190">
        <v>0</v>
      </c>
      <c r="JL50" s="190">
        <f t="shared" si="41"/>
        <v>104000</v>
      </c>
      <c r="JM50" s="191"/>
      <c r="JN50" s="192">
        <v>44</v>
      </c>
      <c r="JO50" s="189" t="s">
        <v>61</v>
      </c>
      <c r="JP50" s="190">
        <v>2</v>
      </c>
      <c r="JQ50" s="190">
        <v>84000</v>
      </c>
      <c r="JR50" s="190">
        <v>0</v>
      </c>
      <c r="JS50" s="190">
        <f t="shared" si="42"/>
        <v>84000</v>
      </c>
      <c r="JT50" s="191"/>
      <c r="JU50" s="192">
        <v>44</v>
      </c>
      <c r="JV50" s="189" t="s">
        <v>61</v>
      </c>
      <c r="JW50" s="190">
        <v>6</v>
      </c>
      <c r="JX50" s="190">
        <v>900000</v>
      </c>
      <c r="JY50" s="190">
        <v>0</v>
      </c>
      <c r="JZ50" s="190">
        <f t="shared" si="43"/>
        <v>900000</v>
      </c>
      <c r="KA50" s="191"/>
      <c r="KB50" s="192">
        <v>44</v>
      </c>
      <c r="KC50" s="189" t="s">
        <v>61</v>
      </c>
      <c r="KD50" s="190">
        <v>6</v>
      </c>
      <c r="KE50" s="190">
        <v>738000</v>
      </c>
      <c r="KF50" s="190">
        <v>0</v>
      </c>
      <c r="KG50" s="190">
        <f t="shared" si="44"/>
        <v>738000</v>
      </c>
      <c r="KH50" s="191"/>
      <c r="KI50" s="192">
        <v>44</v>
      </c>
      <c r="KJ50" s="189" t="s">
        <v>61</v>
      </c>
      <c r="KK50" s="190">
        <v>6</v>
      </c>
      <c r="KL50" s="190">
        <v>1050000</v>
      </c>
      <c r="KM50" s="190">
        <v>0</v>
      </c>
      <c r="KN50" s="190">
        <f t="shared" si="45"/>
        <v>1050000</v>
      </c>
      <c r="KO50" s="191"/>
      <c r="KP50" s="192">
        <v>44</v>
      </c>
      <c r="KQ50" s="189" t="s">
        <v>61</v>
      </c>
      <c r="KR50" s="190">
        <v>0</v>
      </c>
      <c r="KS50" s="190">
        <v>0</v>
      </c>
      <c r="KT50" s="190">
        <v>0</v>
      </c>
      <c r="KU50" s="190">
        <f t="shared" si="46"/>
        <v>0</v>
      </c>
      <c r="KV50" s="191"/>
      <c r="KW50" s="192">
        <v>44</v>
      </c>
      <c r="KX50" s="189" t="s">
        <v>61</v>
      </c>
      <c r="KY50" s="190">
        <v>0</v>
      </c>
      <c r="KZ50" s="190">
        <v>0</v>
      </c>
      <c r="LA50" s="190">
        <v>0</v>
      </c>
      <c r="LB50" s="190">
        <f t="shared" si="47"/>
        <v>0</v>
      </c>
      <c r="LC50" s="191"/>
      <c r="LD50" s="192">
        <v>44</v>
      </c>
      <c r="LE50" s="189" t="s">
        <v>61</v>
      </c>
      <c r="LF50" s="190">
        <v>0</v>
      </c>
      <c r="LG50" s="190">
        <v>0</v>
      </c>
      <c r="LH50" s="190">
        <v>0</v>
      </c>
      <c r="LI50" s="190">
        <f t="shared" si="48"/>
        <v>0</v>
      </c>
      <c r="LJ50" s="191"/>
      <c r="LK50" s="192">
        <v>44</v>
      </c>
      <c r="LL50" s="189" t="s">
        <v>61</v>
      </c>
      <c r="LM50" s="190">
        <v>0</v>
      </c>
      <c r="LN50" s="190">
        <v>0</v>
      </c>
      <c r="LO50" s="190">
        <v>0</v>
      </c>
      <c r="LP50" s="190">
        <f t="shared" si="49"/>
        <v>0</v>
      </c>
      <c r="LQ50" s="191"/>
      <c r="LR50" s="192">
        <v>44</v>
      </c>
      <c r="LS50" s="189" t="s">
        <v>61</v>
      </c>
      <c r="LT50" s="190">
        <v>0</v>
      </c>
      <c r="LU50" s="190">
        <v>0</v>
      </c>
      <c r="LV50" s="190">
        <v>0</v>
      </c>
      <c r="LW50" s="190">
        <f t="shared" si="50"/>
        <v>0</v>
      </c>
      <c r="LX50" s="191"/>
      <c r="LY50" s="192">
        <v>44</v>
      </c>
      <c r="LZ50" s="189" t="s">
        <v>61</v>
      </c>
      <c r="MA50" s="190">
        <v>0</v>
      </c>
      <c r="MB50" s="190">
        <v>0</v>
      </c>
      <c r="MC50" s="190">
        <v>0</v>
      </c>
      <c r="MD50" s="190">
        <f t="shared" si="51"/>
        <v>0</v>
      </c>
      <c r="ME50" s="191"/>
      <c r="MF50" s="192">
        <v>44</v>
      </c>
      <c r="MG50" s="189" t="s">
        <v>61</v>
      </c>
      <c r="MH50" s="190">
        <v>0</v>
      </c>
      <c r="MI50" s="190">
        <v>0</v>
      </c>
      <c r="MJ50" s="190">
        <v>0</v>
      </c>
      <c r="MK50" s="190">
        <f t="shared" si="52"/>
        <v>0</v>
      </c>
      <c r="ML50" s="191"/>
      <c r="MM50" s="192">
        <v>44</v>
      </c>
      <c r="MN50" s="189" t="s">
        <v>61</v>
      </c>
      <c r="MO50" s="190">
        <v>0</v>
      </c>
      <c r="MP50" s="190">
        <v>0</v>
      </c>
      <c r="MQ50" s="190">
        <v>0</v>
      </c>
      <c r="MR50" s="190">
        <f t="shared" si="53"/>
        <v>0</v>
      </c>
      <c r="MS50" s="191"/>
      <c r="MT50" s="192">
        <v>44</v>
      </c>
      <c r="MU50" s="189" t="s">
        <v>61</v>
      </c>
      <c r="MV50" s="190">
        <v>0</v>
      </c>
      <c r="MW50" s="190">
        <v>0</v>
      </c>
      <c r="MX50" s="190">
        <v>0</v>
      </c>
      <c r="MY50" s="190">
        <f t="shared" si="54"/>
        <v>0</v>
      </c>
      <c r="MZ50" s="191"/>
      <c r="NA50" s="192">
        <v>44</v>
      </c>
      <c r="NB50" s="189" t="s">
        <v>61</v>
      </c>
      <c r="NC50" s="190">
        <v>0</v>
      </c>
      <c r="ND50" s="190">
        <v>0</v>
      </c>
      <c r="NE50" s="190">
        <v>0</v>
      </c>
      <c r="NF50" s="190">
        <f t="shared" si="55"/>
        <v>0</v>
      </c>
      <c r="NG50" s="191"/>
      <c r="NH50" s="192">
        <v>44</v>
      </c>
      <c r="NI50" s="189" t="s">
        <v>61</v>
      </c>
      <c r="NJ50" s="190">
        <v>0</v>
      </c>
      <c r="NK50" s="190">
        <v>0</v>
      </c>
      <c r="NL50" s="190">
        <v>0</v>
      </c>
      <c r="NM50" s="190">
        <f t="shared" si="56"/>
        <v>0</v>
      </c>
      <c r="NN50" s="191"/>
      <c r="NO50" s="192">
        <v>44</v>
      </c>
      <c r="NP50" s="189" t="s">
        <v>61</v>
      </c>
      <c r="NQ50" s="190">
        <v>0</v>
      </c>
      <c r="NR50" s="190">
        <v>0</v>
      </c>
      <c r="NS50" s="190">
        <v>0</v>
      </c>
      <c r="NT50" s="190">
        <f t="shared" si="57"/>
        <v>0</v>
      </c>
      <c r="NU50" s="191"/>
      <c r="NV50" s="192">
        <v>44</v>
      </c>
      <c r="NW50" s="189" t="s">
        <v>61</v>
      </c>
      <c r="NX50" s="190">
        <v>0</v>
      </c>
      <c r="NY50" s="190">
        <v>0</v>
      </c>
      <c r="NZ50" s="190">
        <v>0</v>
      </c>
      <c r="OA50" s="190">
        <f t="shared" si="58"/>
        <v>0</v>
      </c>
      <c r="OB50" s="191"/>
      <c r="OC50" s="192">
        <v>44</v>
      </c>
      <c r="OD50" s="189" t="s">
        <v>61</v>
      </c>
      <c r="OE50" s="190">
        <v>0</v>
      </c>
      <c r="OF50" s="190">
        <v>0</v>
      </c>
      <c r="OG50" s="190">
        <v>0</v>
      </c>
      <c r="OH50" s="190">
        <f t="shared" si="59"/>
        <v>0</v>
      </c>
      <c r="OI50" s="191"/>
      <c r="OJ50" s="192">
        <v>44</v>
      </c>
      <c r="OK50" s="189" t="s">
        <v>61</v>
      </c>
      <c r="OL50" s="190">
        <v>0</v>
      </c>
      <c r="OM50" s="190">
        <v>0</v>
      </c>
      <c r="ON50" s="190">
        <v>0</v>
      </c>
      <c r="OO50" s="190">
        <f t="shared" si="60"/>
        <v>0</v>
      </c>
      <c r="OP50" s="191"/>
      <c r="OQ50" s="192">
        <v>44</v>
      </c>
      <c r="OR50" s="189" t="s">
        <v>61</v>
      </c>
      <c r="OS50" s="190">
        <v>0</v>
      </c>
      <c r="OT50" s="190">
        <v>0</v>
      </c>
      <c r="OU50" s="190">
        <v>0</v>
      </c>
      <c r="OV50" s="190">
        <f t="shared" si="61"/>
        <v>0</v>
      </c>
      <c r="OW50" s="191"/>
      <c r="OX50" s="192">
        <v>44</v>
      </c>
      <c r="OY50" s="189" t="s">
        <v>61</v>
      </c>
      <c r="OZ50" s="190">
        <v>0</v>
      </c>
      <c r="PA50" s="190">
        <v>0</v>
      </c>
      <c r="PB50" s="190">
        <v>0</v>
      </c>
      <c r="PC50" s="190">
        <f t="shared" si="62"/>
        <v>0</v>
      </c>
      <c r="PD50" s="191"/>
      <c r="PE50" s="192">
        <v>44</v>
      </c>
      <c r="PF50" s="189" t="s">
        <v>61</v>
      </c>
      <c r="PG50" s="190">
        <v>0</v>
      </c>
      <c r="PH50" s="190">
        <v>0</v>
      </c>
      <c r="PI50" s="190">
        <v>0</v>
      </c>
      <c r="PJ50" s="190">
        <f t="shared" si="63"/>
        <v>0</v>
      </c>
      <c r="PK50" s="191"/>
      <c r="PL50" s="192">
        <v>44</v>
      </c>
      <c r="PM50" s="189" t="s">
        <v>61</v>
      </c>
      <c r="PN50" s="190">
        <v>0</v>
      </c>
      <c r="PO50" s="190">
        <v>0</v>
      </c>
      <c r="PP50" s="190">
        <v>0</v>
      </c>
      <c r="PQ50" s="190">
        <f t="shared" si="64"/>
        <v>0</v>
      </c>
      <c r="PR50" s="191"/>
      <c r="PS50" s="192">
        <v>44</v>
      </c>
      <c r="PT50" s="189" t="s">
        <v>61</v>
      </c>
      <c r="PU50" s="190">
        <v>0</v>
      </c>
      <c r="PV50" s="190">
        <v>0</v>
      </c>
      <c r="PW50" s="190">
        <v>0</v>
      </c>
      <c r="PX50" s="190">
        <f t="shared" si="65"/>
        <v>0</v>
      </c>
      <c r="PY50" s="191"/>
      <c r="PZ50" s="192">
        <v>44</v>
      </c>
      <c r="QA50" s="189" t="s">
        <v>61</v>
      </c>
      <c r="QB50" s="190">
        <v>0</v>
      </c>
      <c r="QC50" s="190">
        <v>0</v>
      </c>
      <c r="QD50" s="190">
        <v>0</v>
      </c>
      <c r="QE50" s="190">
        <f t="shared" si="66"/>
        <v>0</v>
      </c>
      <c r="QF50" s="191"/>
      <c r="QG50" s="192">
        <v>44</v>
      </c>
      <c r="QH50" s="189" t="s">
        <v>61</v>
      </c>
      <c r="QI50" s="190">
        <v>0</v>
      </c>
      <c r="QJ50" s="190">
        <v>0</v>
      </c>
      <c r="QK50" s="190">
        <v>0</v>
      </c>
      <c r="QL50" s="190">
        <f t="shared" si="67"/>
        <v>0</v>
      </c>
      <c r="QM50" s="191"/>
      <c r="QN50" s="192">
        <v>44</v>
      </c>
      <c r="QO50" s="189" t="s">
        <v>61</v>
      </c>
      <c r="QP50" s="190">
        <v>0</v>
      </c>
      <c r="QQ50" s="190">
        <v>0</v>
      </c>
      <c r="QR50" s="190">
        <v>0</v>
      </c>
      <c r="QS50" s="190">
        <f t="shared" si="68"/>
        <v>0</v>
      </c>
      <c r="QT50" s="191"/>
      <c r="QU50" s="192">
        <v>44</v>
      </c>
      <c r="QV50" s="189" t="s">
        <v>61</v>
      </c>
      <c r="QW50" s="190">
        <v>0</v>
      </c>
      <c r="QX50" s="190">
        <v>0</v>
      </c>
      <c r="QY50" s="190">
        <v>0</v>
      </c>
      <c r="QZ50" s="190">
        <f t="shared" si="69"/>
        <v>0</v>
      </c>
      <c r="RA50" s="191"/>
      <c r="RB50" s="192">
        <v>44</v>
      </c>
      <c r="RC50" s="189" t="s">
        <v>61</v>
      </c>
      <c r="RD50" s="190">
        <v>0</v>
      </c>
      <c r="RE50" s="190">
        <v>0</v>
      </c>
      <c r="RF50" s="190">
        <v>0</v>
      </c>
      <c r="RG50" s="190">
        <f t="shared" si="70"/>
        <v>0</v>
      </c>
      <c r="RH50" s="191"/>
      <c r="RI50" s="192">
        <v>44</v>
      </c>
      <c r="RJ50" s="189" t="s">
        <v>61</v>
      </c>
      <c r="RK50" s="190">
        <v>0</v>
      </c>
      <c r="RL50" s="190">
        <v>0</v>
      </c>
      <c r="RM50" s="190">
        <v>0</v>
      </c>
      <c r="RN50" s="190">
        <f t="shared" si="71"/>
        <v>0</v>
      </c>
      <c r="RO50" s="191"/>
      <c r="RP50" s="192">
        <v>44</v>
      </c>
      <c r="RQ50" s="189" t="s">
        <v>61</v>
      </c>
      <c r="RR50" s="190">
        <v>0</v>
      </c>
      <c r="RS50" s="190">
        <v>0</v>
      </c>
      <c r="RT50" s="190">
        <v>0</v>
      </c>
      <c r="RU50" s="190">
        <f t="shared" si="72"/>
        <v>0</v>
      </c>
      <c r="RV50" s="191"/>
      <c r="RW50" s="192">
        <v>44</v>
      </c>
      <c r="RX50" s="189" t="s">
        <v>61</v>
      </c>
      <c r="RY50" s="190">
        <v>0</v>
      </c>
      <c r="RZ50" s="190">
        <v>0</v>
      </c>
      <c r="SA50" s="190">
        <v>0</v>
      </c>
      <c r="SB50" s="190">
        <f t="shared" si="73"/>
        <v>0</v>
      </c>
      <c r="SC50" s="191"/>
      <c r="SD50" s="192">
        <v>44</v>
      </c>
      <c r="SE50" s="189" t="s">
        <v>61</v>
      </c>
      <c r="SF50" s="190">
        <v>0</v>
      </c>
      <c r="SG50" s="190">
        <v>0</v>
      </c>
      <c r="SH50" s="190">
        <v>0</v>
      </c>
      <c r="SI50" s="190">
        <f t="shared" si="74"/>
        <v>0</v>
      </c>
      <c r="SJ50" s="191"/>
      <c r="SK50" s="192">
        <v>44</v>
      </c>
      <c r="SL50" s="189" t="s">
        <v>61</v>
      </c>
      <c r="SM50" s="190">
        <v>0</v>
      </c>
      <c r="SN50" s="190">
        <v>0</v>
      </c>
      <c r="SO50" s="190">
        <v>0</v>
      </c>
      <c r="SP50" s="190">
        <f t="shared" si="75"/>
        <v>0</v>
      </c>
      <c r="SQ50" s="191"/>
      <c r="SR50" s="192">
        <v>44</v>
      </c>
      <c r="SS50" s="189" t="s">
        <v>61</v>
      </c>
      <c r="ST50" s="190">
        <v>0</v>
      </c>
      <c r="SU50" s="190">
        <v>0</v>
      </c>
      <c r="SV50" s="190">
        <v>0</v>
      </c>
      <c r="SW50" s="190">
        <f t="shared" si="76"/>
        <v>0</v>
      </c>
      <c r="SX50" s="191"/>
      <c r="SY50" s="192">
        <v>44</v>
      </c>
      <c r="SZ50" s="189" t="s">
        <v>61</v>
      </c>
      <c r="TA50" s="190">
        <v>0</v>
      </c>
      <c r="TB50" s="190">
        <v>0</v>
      </c>
      <c r="TC50" s="190">
        <v>0</v>
      </c>
      <c r="TD50" s="190">
        <f t="shared" si="77"/>
        <v>0</v>
      </c>
      <c r="TE50" s="191"/>
      <c r="TF50" s="192">
        <v>44</v>
      </c>
      <c r="TG50" s="189" t="s">
        <v>61</v>
      </c>
      <c r="TH50" s="190">
        <v>0</v>
      </c>
      <c r="TI50" s="190">
        <v>0</v>
      </c>
      <c r="TJ50" s="190">
        <v>0</v>
      </c>
      <c r="TK50" s="190">
        <f t="shared" si="78"/>
        <v>0</v>
      </c>
      <c r="TL50" s="191"/>
      <c r="TM50" s="192">
        <v>44</v>
      </c>
      <c r="TN50" s="189" t="s">
        <v>61</v>
      </c>
      <c r="TO50" s="190">
        <v>0</v>
      </c>
      <c r="TP50" s="190">
        <v>0</v>
      </c>
      <c r="TQ50" s="190">
        <v>0</v>
      </c>
      <c r="TR50" s="190">
        <f t="shared" si="79"/>
        <v>0</v>
      </c>
      <c r="TS50" s="191"/>
      <c r="TT50" s="192">
        <v>44</v>
      </c>
      <c r="TU50" s="189" t="s">
        <v>61</v>
      </c>
      <c r="TV50" s="190">
        <v>0</v>
      </c>
      <c r="TW50" s="190">
        <v>0</v>
      </c>
      <c r="TX50" s="190">
        <v>0</v>
      </c>
      <c r="TY50" s="190">
        <f t="shared" si="80"/>
        <v>0</v>
      </c>
      <c r="TZ50" s="191"/>
      <c r="UA50" s="192">
        <v>44</v>
      </c>
      <c r="UB50" s="189" t="s">
        <v>61</v>
      </c>
      <c r="UC50" s="190">
        <v>0</v>
      </c>
      <c r="UD50" s="190">
        <v>0</v>
      </c>
      <c r="UE50" s="190">
        <v>0</v>
      </c>
      <c r="UF50" s="190">
        <f t="shared" si="81"/>
        <v>0</v>
      </c>
      <c r="UG50" s="191"/>
      <c r="UH50" s="192">
        <v>44</v>
      </c>
      <c r="UI50" s="189" t="s">
        <v>61</v>
      </c>
      <c r="UJ50" s="190">
        <v>0</v>
      </c>
      <c r="UK50" s="190">
        <v>0</v>
      </c>
      <c r="UL50" s="190">
        <v>0</v>
      </c>
      <c r="UM50" s="190">
        <f t="shared" si="82"/>
        <v>0</v>
      </c>
      <c r="UN50" s="191"/>
      <c r="UO50" s="192">
        <v>44</v>
      </c>
      <c r="UP50" s="189" t="s">
        <v>61</v>
      </c>
      <c r="UQ50" s="190">
        <v>0</v>
      </c>
      <c r="UR50" s="190">
        <v>0</v>
      </c>
      <c r="US50" s="190">
        <v>0</v>
      </c>
      <c r="UT50" s="190">
        <f t="shared" si="83"/>
        <v>0</v>
      </c>
      <c r="UU50" s="191"/>
      <c r="UV50" s="192">
        <v>44</v>
      </c>
      <c r="UW50" s="189" t="s">
        <v>61</v>
      </c>
      <c r="UX50" s="190">
        <v>0</v>
      </c>
      <c r="UY50" s="190">
        <v>0</v>
      </c>
      <c r="UZ50" s="190">
        <v>0</v>
      </c>
      <c r="VA50" s="190">
        <f t="shared" si="84"/>
        <v>0</v>
      </c>
      <c r="VB50" s="191"/>
      <c r="VC50" s="192">
        <v>44</v>
      </c>
      <c r="VD50" s="189" t="s">
        <v>61</v>
      </c>
      <c r="VE50" s="190">
        <v>0</v>
      </c>
      <c r="VF50" s="190">
        <v>0</v>
      </c>
      <c r="VG50" s="190">
        <v>0</v>
      </c>
      <c r="VH50" s="190">
        <f t="shared" si="85"/>
        <v>0</v>
      </c>
      <c r="VI50" s="191"/>
      <c r="VJ50" s="192">
        <v>44</v>
      </c>
      <c r="VK50" s="189" t="s">
        <v>61</v>
      </c>
      <c r="VL50" s="190">
        <v>0</v>
      </c>
      <c r="VM50" s="190">
        <v>0</v>
      </c>
      <c r="VN50" s="190">
        <v>0</v>
      </c>
      <c r="VO50" s="190">
        <f t="shared" si="86"/>
        <v>0</v>
      </c>
      <c r="VP50" s="191"/>
      <c r="VQ50" s="192">
        <v>44</v>
      </c>
      <c r="VR50" s="189" t="s">
        <v>61</v>
      </c>
      <c r="VS50" s="190">
        <v>0</v>
      </c>
      <c r="VT50" s="190">
        <v>0</v>
      </c>
      <c r="VU50" s="190">
        <v>0</v>
      </c>
      <c r="VV50" s="190">
        <f t="shared" si="87"/>
        <v>0</v>
      </c>
      <c r="VW50" s="191"/>
      <c r="VX50" s="192">
        <v>44</v>
      </c>
      <c r="VY50" s="189" t="s">
        <v>61</v>
      </c>
      <c r="VZ50" s="190">
        <v>0</v>
      </c>
      <c r="WA50" s="190">
        <v>0</v>
      </c>
      <c r="WB50" s="190">
        <v>0</v>
      </c>
      <c r="WC50" s="190">
        <f t="shared" si="88"/>
        <v>0</v>
      </c>
      <c r="WD50" s="191"/>
      <c r="WE50" s="192">
        <v>44</v>
      </c>
      <c r="WF50" s="189" t="s">
        <v>61</v>
      </c>
      <c r="WG50" s="190">
        <v>0</v>
      </c>
      <c r="WH50" s="190">
        <v>0</v>
      </c>
      <c r="WI50" s="190">
        <v>0</v>
      </c>
      <c r="WJ50" s="190">
        <f t="shared" si="89"/>
        <v>0</v>
      </c>
      <c r="WK50" s="191"/>
      <c r="WL50" s="192">
        <v>44</v>
      </c>
      <c r="WM50" s="189" t="s">
        <v>61</v>
      </c>
      <c r="WN50" s="190">
        <v>0</v>
      </c>
      <c r="WO50" s="190">
        <v>0</v>
      </c>
      <c r="WP50" s="190">
        <v>0</v>
      </c>
      <c r="WQ50" s="190">
        <f t="shared" si="90"/>
        <v>0</v>
      </c>
      <c r="WR50" s="191"/>
      <c r="WS50" s="192">
        <v>44</v>
      </c>
      <c r="WT50" s="189" t="s">
        <v>61</v>
      </c>
      <c r="WU50" s="190">
        <v>0</v>
      </c>
      <c r="WV50" s="190">
        <v>0</v>
      </c>
      <c r="WW50" s="190">
        <v>0</v>
      </c>
      <c r="WX50" s="190">
        <f t="shared" si="91"/>
        <v>0</v>
      </c>
      <c r="WY50" s="191"/>
      <c r="WZ50" s="192">
        <v>44</v>
      </c>
      <c r="XA50" s="189" t="s">
        <v>61</v>
      </c>
      <c r="XB50" s="190">
        <v>0</v>
      </c>
      <c r="XC50" s="190">
        <v>0</v>
      </c>
      <c r="XD50" s="190">
        <v>0</v>
      </c>
      <c r="XE50" s="190">
        <f t="shared" si="92"/>
        <v>0</v>
      </c>
      <c r="XF50" s="191"/>
      <c r="XG50" s="192">
        <v>44</v>
      </c>
      <c r="XH50" s="189" t="s">
        <v>61</v>
      </c>
      <c r="XI50" s="190">
        <v>0</v>
      </c>
      <c r="XJ50" s="190">
        <v>0</v>
      </c>
      <c r="XK50" s="190">
        <v>0</v>
      </c>
      <c r="XL50" s="190">
        <f t="shared" si="93"/>
        <v>0</v>
      </c>
      <c r="XM50" s="191"/>
      <c r="XN50" s="192">
        <v>44</v>
      </c>
      <c r="XO50" s="189" t="s">
        <v>61</v>
      </c>
      <c r="XP50" s="190">
        <v>0</v>
      </c>
      <c r="XQ50" s="190">
        <v>0</v>
      </c>
      <c r="XR50" s="190">
        <v>0</v>
      </c>
      <c r="XS50" s="190">
        <f t="shared" si="94"/>
        <v>0</v>
      </c>
      <c r="XT50" s="191"/>
      <c r="XU50" s="192">
        <v>44</v>
      </c>
      <c r="XV50" s="189" t="s">
        <v>61</v>
      </c>
      <c r="XW50" s="190">
        <v>1</v>
      </c>
      <c r="XX50" s="190">
        <v>20000</v>
      </c>
      <c r="XY50" s="190">
        <v>0</v>
      </c>
      <c r="XZ50" s="190">
        <f t="shared" si="95"/>
        <v>20000</v>
      </c>
      <c r="YA50" s="191"/>
      <c r="YB50" s="192">
        <v>44</v>
      </c>
      <c r="YC50" s="189" t="s">
        <v>61</v>
      </c>
      <c r="YD50" s="190">
        <v>0</v>
      </c>
      <c r="YE50" s="190">
        <v>0</v>
      </c>
      <c r="YF50" s="190">
        <v>0</v>
      </c>
      <c r="YG50" s="190">
        <f t="shared" si="96"/>
        <v>0</v>
      </c>
      <c r="YH50" s="191"/>
      <c r="YI50" s="192">
        <v>44</v>
      </c>
      <c r="YJ50" s="189" t="s">
        <v>61</v>
      </c>
      <c r="YK50" s="190">
        <v>0</v>
      </c>
      <c r="YL50" s="190">
        <v>0</v>
      </c>
      <c r="YM50" s="190">
        <v>0</v>
      </c>
      <c r="YN50" s="190">
        <f t="shared" si="97"/>
        <v>0</v>
      </c>
      <c r="YO50" s="191"/>
      <c r="YP50" s="192">
        <v>44</v>
      </c>
      <c r="YQ50" s="189" t="s">
        <v>61</v>
      </c>
      <c r="YR50" s="190">
        <v>0</v>
      </c>
      <c r="YS50" s="190">
        <v>0</v>
      </c>
      <c r="YT50" s="190">
        <v>0</v>
      </c>
      <c r="YU50" s="190">
        <f t="shared" si="98"/>
        <v>0</v>
      </c>
      <c r="YV50" s="191"/>
      <c r="YW50" s="192">
        <v>44</v>
      </c>
      <c r="YX50" s="189" t="s">
        <v>61</v>
      </c>
      <c r="YY50" s="190">
        <v>0</v>
      </c>
      <c r="YZ50" s="190">
        <v>0</v>
      </c>
      <c r="ZA50" s="190">
        <v>0</v>
      </c>
      <c r="ZB50" s="190">
        <f t="shared" si="99"/>
        <v>0</v>
      </c>
      <c r="ZC50" s="191"/>
      <c r="ZD50" s="192">
        <v>44</v>
      </c>
      <c r="ZE50" s="189" t="s">
        <v>61</v>
      </c>
      <c r="ZF50" s="190">
        <v>0</v>
      </c>
      <c r="ZG50" s="190">
        <v>0</v>
      </c>
      <c r="ZH50" s="190">
        <v>0</v>
      </c>
      <c r="ZI50" s="190">
        <f t="shared" si="100"/>
        <v>0</v>
      </c>
      <c r="ZJ50" s="191"/>
      <c r="ZK50" s="192">
        <v>44</v>
      </c>
      <c r="ZL50" s="189" t="s">
        <v>61</v>
      </c>
      <c r="ZM50" s="190">
        <v>0</v>
      </c>
      <c r="ZN50" s="190">
        <v>0</v>
      </c>
      <c r="ZO50" s="190">
        <v>0</v>
      </c>
      <c r="ZP50" s="190">
        <f t="shared" si="101"/>
        <v>0</v>
      </c>
      <c r="ZQ50" s="191"/>
      <c r="ZR50" s="192">
        <v>44</v>
      </c>
      <c r="ZS50" s="189" t="s">
        <v>61</v>
      </c>
      <c r="ZT50" s="190">
        <v>0</v>
      </c>
      <c r="ZU50" s="190">
        <v>0</v>
      </c>
      <c r="ZV50" s="190">
        <v>0</v>
      </c>
      <c r="ZW50" s="190">
        <f t="shared" si="102"/>
        <v>0</v>
      </c>
      <c r="ZX50" s="191"/>
      <c r="ZY50" s="192">
        <v>44</v>
      </c>
      <c r="ZZ50" s="189" t="s">
        <v>61</v>
      </c>
      <c r="AAA50" s="190">
        <v>0</v>
      </c>
      <c r="AAB50" s="190">
        <v>0</v>
      </c>
      <c r="AAC50" s="190">
        <v>0</v>
      </c>
      <c r="AAD50" s="190">
        <f t="shared" si="103"/>
        <v>0</v>
      </c>
      <c r="AAE50" s="191"/>
      <c r="AAF50" s="192">
        <v>44</v>
      </c>
      <c r="AAG50" s="189" t="s">
        <v>61</v>
      </c>
      <c r="AAH50" s="190">
        <v>0</v>
      </c>
      <c r="AAI50" s="190">
        <v>0</v>
      </c>
      <c r="AAJ50" s="190">
        <v>0</v>
      </c>
      <c r="AAK50" s="190">
        <f t="shared" si="104"/>
        <v>0</v>
      </c>
      <c r="AAL50" s="191"/>
      <c r="AAM50" s="192">
        <v>44</v>
      </c>
      <c r="AAN50" s="189" t="s">
        <v>61</v>
      </c>
      <c r="AAO50" s="190">
        <v>0</v>
      </c>
      <c r="AAP50" s="190">
        <v>0</v>
      </c>
      <c r="AAQ50" s="190">
        <v>0</v>
      </c>
      <c r="AAR50" s="190">
        <f t="shared" si="105"/>
        <v>0</v>
      </c>
      <c r="AAS50" s="191"/>
      <c r="AAT50" s="192">
        <v>44</v>
      </c>
      <c r="AAU50" s="189" t="s">
        <v>61</v>
      </c>
      <c r="AAV50" s="190">
        <v>0</v>
      </c>
      <c r="AAW50" s="190">
        <v>0</v>
      </c>
      <c r="AAX50" s="190">
        <v>0</v>
      </c>
      <c r="AAY50" s="190">
        <f t="shared" si="106"/>
        <v>0</v>
      </c>
      <c r="AAZ50" s="191"/>
      <c r="ABA50" s="192">
        <v>44</v>
      </c>
      <c r="ABB50" s="189" t="s">
        <v>61</v>
      </c>
      <c r="ABC50" s="190">
        <v>0</v>
      </c>
      <c r="ABD50" s="190">
        <v>0</v>
      </c>
      <c r="ABE50" s="190">
        <v>0</v>
      </c>
      <c r="ABF50" s="190">
        <f t="shared" si="107"/>
        <v>0</v>
      </c>
      <c r="ABG50" s="191"/>
      <c r="ABH50" s="192">
        <v>44</v>
      </c>
      <c r="ABI50" s="189" t="s">
        <v>61</v>
      </c>
      <c r="ABJ50" s="190">
        <v>0</v>
      </c>
      <c r="ABK50" s="190">
        <v>0</v>
      </c>
      <c r="ABL50" s="190">
        <v>0</v>
      </c>
      <c r="ABM50" s="190">
        <f t="shared" si="108"/>
        <v>0</v>
      </c>
      <c r="ABN50" s="191"/>
      <c r="ABO50" s="192">
        <v>44</v>
      </c>
      <c r="ABP50" s="189" t="s">
        <v>61</v>
      </c>
      <c r="ABQ50" s="190">
        <v>0</v>
      </c>
      <c r="ABR50" s="190">
        <v>0</v>
      </c>
      <c r="ABS50" s="190">
        <v>0</v>
      </c>
      <c r="ABT50" s="190">
        <f t="shared" si="109"/>
        <v>0</v>
      </c>
      <c r="ABU50" s="191"/>
      <c r="ABV50" s="192">
        <v>44</v>
      </c>
      <c r="ABW50" s="189" t="s">
        <v>61</v>
      </c>
      <c r="ABX50" s="190">
        <v>0</v>
      </c>
      <c r="ABY50" s="190">
        <f t="shared" si="0"/>
        <v>4606000</v>
      </c>
      <c r="ABZ50" s="190">
        <f t="shared" si="1"/>
        <v>0</v>
      </c>
      <c r="ACA50" s="190">
        <f t="shared" si="2"/>
        <v>4606000</v>
      </c>
      <c r="ACB50" s="9"/>
    </row>
    <row r="51" spans="1:756" ht="15.75" hidden="1">
      <c r="A51" s="192">
        <v>45</v>
      </c>
      <c r="B51" s="189" t="s">
        <v>62</v>
      </c>
      <c r="C51" s="190">
        <v>0</v>
      </c>
      <c r="D51" s="190">
        <v>0</v>
      </c>
      <c r="E51" s="190">
        <v>0</v>
      </c>
      <c r="F51" s="190">
        <f t="shared" si="3"/>
        <v>0</v>
      </c>
      <c r="G51" s="191"/>
      <c r="H51" s="192">
        <v>45</v>
      </c>
      <c r="I51" s="189" t="s">
        <v>62</v>
      </c>
      <c r="J51" s="190">
        <v>0</v>
      </c>
      <c r="K51" s="190">
        <v>0</v>
      </c>
      <c r="L51" s="190">
        <v>0</v>
      </c>
      <c r="M51" s="190">
        <f t="shared" si="4"/>
        <v>0</v>
      </c>
      <c r="N51" s="191"/>
      <c r="O51" s="192">
        <v>45</v>
      </c>
      <c r="P51" s="189" t="s">
        <v>62</v>
      </c>
      <c r="Q51" s="190"/>
      <c r="R51" s="190">
        <v>0</v>
      </c>
      <c r="S51" s="190">
        <v>0</v>
      </c>
      <c r="T51" s="190">
        <f t="shared" si="5"/>
        <v>0</v>
      </c>
      <c r="U51" s="191"/>
      <c r="V51" s="192">
        <v>45</v>
      </c>
      <c r="W51" s="189" t="s">
        <v>62</v>
      </c>
      <c r="X51" s="190">
        <v>0</v>
      </c>
      <c r="Y51" s="190">
        <v>0</v>
      </c>
      <c r="Z51" s="190">
        <v>0</v>
      </c>
      <c r="AA51" s="190">
        <f t="shared" si="6"/>
        <v>0</v>
      </c>
      <c r="AB51" s="191"/>
      <c r="AC51" s="192">
        <v>45</v>
      </c>
      <c r="AD51" s="189" t="s">
        <v>62</v>
      </c>
      <c r="AE51" s="190">
        <v>0</v>
      </c>
      <c r="AF51" s="190">
        <v>0</v>
      </c>
      <c r="AG51" s="190">
        <v>0</v>
      </c>
      <c r="AH51" s="190">
        <f t="shared" si="7"/>
        <v>0</v>
      </c>
      <c r="AI51" s="191"/>
      <c r="AJ51" s="192">
        <v>45</v>
      </c>
      <c r="AK51" s="189" t="s">
        <v>62</v>
      </c>
      <c r="AL51" s="190"/>
      <c r="AM51" s="190">
        <v>0</v>
      </c>
      <c r="AN51" s="190">
        <v>0</v>
      </c>
      <c r="AO51" s="190">
        <f t="shared" si="8"/>
        <v>0</v>
      </c>
      <c r="AP51" s="191"/>
      <c r="AQ51" s="192">
        <v>45</v>
      </c>
      <c r="AR51" s="189" t="s">
        <v>62</v>
      </c>
      <c r="AS51" s="190">
        <v>0</v>
      </c>
      <c r="AT51" s="190">
        <v>0</v>
      </c>
      <c r="AU51" s="190">
        <v>0</v>
      </c>
      <c r="AV51" s="190">
        <f t="shared" si="9"/>
        <v>0</v>
      </c>
      <c r="AW51" s="191"/>
      <c r="AX51" s="192">
        <v>45</v>
      </c>
      <c r="AY51" s="189" t="s">
        <v>62</v>
      </c>
      <c r="AZ51" s="190">
        <v>0</v>
      </c>
      <c r="BA51" s="190">
        <v>0</v>
      </c>
      <c r="BB51" s="190">
        <v>0</v>
      </c>
      <c r="BC51" s="190">
        <f t="shared" si="10"/>
        <v>0</v>
      </c>
      <c r="BD51" s="191"/>
      <c r="BE51" s="192">
        <v>45</v>
      </c>
      <c r="BF51" s="189" t="s">
        <v>62</v>
      </c>
      <c r="BG51" s="190">
        <v>0</v>
      </c>
      <c r="BH51" s="190">
        <v>0</v>
      </c>
      <c r="BI51" s="190">
        <v>0</v>
      </c>
      <c r="BJ51" s="190">
        <f t="shared" si="11"/>
        <v>0</v>
      </c>
      <c r="BK51" s="191"/>
      <c r="BL51" s="192">
        <v>45</v>
      </c>
      <c r="BM51" s="189" t="s">
        <v>62</v>
      </c>
      <c r="BN51" s="190">
        <v>0</v>
      </c>
      <c r="BO51" s="190">
        <v>0</v>
      </c>
      <c r="BP51" s="190">
        <v>0</v>
      </c>
      <c r="BQ51" s="190">
        <f t="shared" si="12"/>
        <v>0</v>
      </c>
      <c r="BR51" s="191"/>
      <c r="BS51" s="192">
        <v>45</v>
      </c>
      <c r="BT51" s="189" t="s">
        <v>62</v>
      </c>
      <c r="BU51" s="190">
        <v>0</v>
      </c>
      <c r="BV51" s="190">
        <v>0</v>
      </c>
      <c r="BW51" s="190">
        <v>0</v>
      </c>
      <c r="BX51" s="190">
        <f t="shared" si="13"/>
        <v>0</v>
      </c>
      <c r="BY51" s="191"/>
      <c r="BZ51" s="192">
        <v>45</v>
      </c>
      <c r="CA51" s="189" t="s">
        <v>62</v>
      </c>
      <c r="CB51" s="190">
        <v>0</v>
      </c>
      <c r="CC51" s="190">
        <v>0</v>
      </c>
      <c r="CD51" s="190">
        <v>0</v>
      </c>
      <c r="CE51" s="190">
        <f t="shared" si="14"/>
        <v>0</v>
      </c>
      <c r="CF51" s="191"/>
      <c r="CG51" s="192">
        <v>45</v>
      </c>
      <c r="CH51" s="189" t="s">
        <v>62</v>
      </c>
      <c r="CI51" s="190">
        <v>0</v>
      </c>
      <c r="CJ51" s="190">
        <v>0</v>
      </c>
      <c r="CK51" s="190">
        <v>0</v>
      </c>
      <c r="CL51" s="190">
        <f t="shared" si="15"/>
        <v>0</v>
      </c>
      <c r="CM51" s="191"/>
      <c r="CN51" s="192">
        <v>45</v>
      </c>
      <c r="CO51" s="189" t="s">
        <v>62</v>
      </c>
      <c r="CP51" s="190">
        <v>4</v>
      </c>
      <c r="CQ51" s="190">
        <v>468000</v>
      </c>
      <c r="CR51" s="190">
        <v>0</v>
      </c>
      <c r="CS51" s="190">
        <f t="shared" si="16"/>
        <v>468000</v>
      </c>
      <c r="CT51" s="191"/>
      <c r="CU51" s="192">
        <v>45</v>
      </c>
      <c r="CV51" s="189" t="s">
        <v>62</v>
      </c>
      <c r="CW51" s="190">
        <v>0</v>
      </c>
      <c r="CX51" s="190">
        <v>0</v>
      </c>
      <c r="CY51" s="190">
        <v>0</v>
      </c>
      <c r="CZ51" s="190">
        <f t="shared" si="17"/>
        <v>0</v>
      </c>
      <c r="DA51" s="191"/>
      <c r="DB51" s="192">
        <v>45</v>
      </c>
      <c r="DC51" s="189" t="s">
        <v>62</v>
      </c>
      <c r="DD51" s="190">
        <v>0</v>
      </c>
      <c r="DE51" s="190">
        <v>0</v>
      </c>
      <c r="DF51" s="190">
        <v>0</v>
      </c>
      <c r="DG51" s="190">
        <f t="shared" si="18"/>
        <v>0</v>
      </c>
      <c r="DH51" s="191"/>
      <c r="DI51" s="192">
        <v>45</v>
      </c>
      <c r="DJ51" s="189" t="s">
        <v>62</v>
      </c>
      <c r="DK51" s="190">
        <v>0</v>
      </c>
      <c r="DL51" s="190">
        <v>0</v>
      </c>
      <c r="DM51" s="190">
        <v>0</v>
      </c>
      <c r="DN51" s="190">
        <f t="shared" si="19"/>
        <v>0</v>
      </c>
      <c r="DO51" s="191"/>
      <c r="DP51" s="192">
        <v>45</v>
      </c>
      <c r="DQ51" s="189" t="s">
        <v>62</v>
      </c>
      <c r="DR51" s="190">
        <v>0</v>
      </c>
      <c r="DS51" s="190">
        <v>0</v>
      </c>
      <c r="DT51" s="190">
        <v>0</v>
      </c>
      <c r="DU51" s="190">
        <f t="shared" si="20"/>
        <v>0</v>
      </c>
      <c r="DV51" s="191"/>
      <c r="DW51" s="192">
        <v>45</v>
      </c>
      <c r="DX51" s="189" t="s">
        <v>62</v>
      </c>
      <c r="DY51" s="190">
        <v>0</v>
      </c>
      <c r="DZ51" s="190">
        <v>0</v>
      </c>
      <c r="EA51" s="190">
        <v>0</v>
      </c>
      <c r="EB51" s="190">
        <f t="shared" si="21"/>
        <v>0</v>
      </c>
      <c r="EC51" s="191"/>
      <c r="ED51" s="192">
        <v>45</v>
      </c>
      <c r="EE51" s="189" t="s">
        <v>62</v>
      </c>
      <c r="EF51" s="190">
        <v>0</v>
      </c>
      <c r="EG51" s="190"/>
      <c r="EH51" s="190">
        <v>0</v>
      </c>
      <c r="EI51" s="190">
        <f t="shared" si="22"/>
        <v>0</v>
      </c>
      <c r="EJ51" s="191"/>
      <c r="EK51" s="192">
        <v>45</v>
      </c>
      <c r="EL51" s="189" t="s">
        <v>62</v>
      </c>
      <c r="EM51" s="190">
        <v>0</v>
      </c>
      <c r="EN51" s="190">
        <v>0</v>
      </c>
      <c r="EO51" s="190">
        <v>0</v>
      </c>
      <c r="EP51" s="190">
        <f t="shared" si="23"/>
        <v>0</v>
      </c>
      <c r="EQ51" s="191"/>
      <c r="ER51" s="192">
        <v>45</v>
      </c>
      <c r="ES51" s="189" t="s">
        <v>62</v>
      </c>
      <c r="ET51" s="190">
        <v>0</v>
      </c>
      <c r="EU51" s="190">
        <v>0</v>
      </c>
      <c r="EV51" s="190">
        <v>0</v>
      </c>
      <c r="EW51" s="190">
        <f t="shared" si="24"/>
        <v>0</v>
      </c>
      <c r="EX51" s="191"/>
      <c r="EY51" s="192">
        <v>45</v>
      </c>
      <c r="EZ51" s="189" t="s">
        <v>62</v>
      </c>
      <c r="FA51" s="190">
        <v>0</v>
      </c>
      <c r="FB51" s="190">
        <v>0</v>
      </c>
      <c r="FC51" s="190">
        <v>0</v>
      </c>
      <c r="FD51" s="190">
        <f t="shared" si="25"/>
        <v>0</v>
      </c>
      <c r="FE51" s="191"/>
      <c r="FF51" s="192">
        <v>45</v>
      </c>
      <c r="FG51" s="189" t="s">
        <v>62</v>
      </c>
      <c r="FH51" s="190">
        <v>0</v>
      </c>
      <c r="FI51" s="190">
        <v>0</v>
      </c>
      <c r="FJ51" s="190">
        <v>0</v>
      </c>
      <c r="FK51" s="190">
        <f t="shared" si="26"/>
        <v>0</v>
      </c>
      <c r="FL51" s="191"/>
      <c r="FM51" s="192">
        <v>45</v>
      </c>
      <c r="FN51" s="189" t="s">
        <v>62</v>
      </c>
      <c r="FO51" s="190">
        <v>0</v>
      </c>
      <c r="FP51" s="190">
        <v>0</v>
      </c>
      <c r="FQ51" s="190">
        <v>0</v>
      </c>
      <c r="FR51" s="190">
        <f t="shared" si="27"/>
        <v>0</v>
      </c>
      <c r="FS51" s="191"/>
      <c r="FT51" s="192">
        <v>45</v>
      </c>
      <c r="FU51" s="189" t="s">
        <v>62</v>
      </c>
      <c r="FV51" s="190">
        <v>0</v>
      </c>
      <c r="FW51" s="190">
        <v>0</v>
      </c>
      <c r="FX51" s="190">
        <v>0</v>
      </c>
      <c r="FY51" s="190">
        <f t="shared" si="28"/>
        <v>0</v>
      </c>
      <c r="FZ51" s="191"/>
      <c r="GA51" s="192">
        <v>45</v>
      </c>
      <c r="GB51" s="189" t="s">
        <v>62</v>
      </c>
      <c r="GC51" s="190">
        <v>0</v>
      </c>
      <c r="GD51" s="190">
        <v>0</v>
      </c>
      <c r="GE51" s="190">
        <v>0</v>
      </c>
      <c r="GF51" s="190">
        <f t="shared" si="29"/>
        <v>0</v>
      </c>
      <c r="GG51" s="191"/>
      <c r="GH51" s="192">
        <v>45</v>
      </c>
      <c r="GI51" s="189" t="s">
        <v>62</v>
      </c>
      <c r="GJ51" s="190">
        <v>0</v>
      </c>
      <c r="GK51" s="190">
        <v>0</v>
      </c>
      <c r="GL51" s="190">
        <v>0</v>
      </c>
      <c r="GM51" s="190">
        <f t="shared" si="30"/>
        <v>0</v>
      </c>
      <c r="GN51" s="191"/>
      <c r="GO51" s="192">
        <v>45</v>
      </c>
      <c r="GP51" s="189" t="s">
        <v>62</v>
      </c>
      <c r="GQ51" s="190">
        <v>0</v>
      </c>
      <c r="GR51" s="190">
        <v>0</v>
      </c>
      <c r="GS51" s="190">
        <v>0</v>
      </c>
      <c r="GT51" s="190">
        <f t="shared" si="31"/>
        <v>0</v>
      </c>
      <c r="GU51" s="191"/>
      <c r="GV51" s="192">
        <v>45</v>
      </c>
      <c r="GW51" s="189" t="s">
        <v>62</v>
      </c>
      <c r="GX51" s="190">
        <v>0</v>
      </c>
      <c r="GY51" s="190">
        <v>0</v>
      </c>
      <c r="GZ51" s="190">
        <v>0</v>
      </c>
      <c r="HA51" s="190">
        <f t="shared" si="32"/>
        <v>0</v>
      </c>
      <c r="HB51" s="191"/>
      <c r="HC51" s="192">
        <v>45</v>
      </c>
      <c r="HD51" s="189" t="s">
        <v>62</v>
      </c>
      <c r="HE51" s="190">
        <v>0</v>
      </c>
      <c r="HF51" s="190">
        <v>0</v>
      </c>
      <c r="HG51" s="190">
        <v>0</v>
      </c>
      <c r="HH51" s="190">
        <f t="shared" si="33"/>
        <v>0</v>
      </c>
      <c r="HI51" s="191"/>
      <c r="HJ51" s="192">
        <v>45</v>
      </c>
      <c r="HK51" s="189" t="s">
        <v>62</v>
      </c>
      <c r="HL51" s="190">
        <v>0</v>
      </c>
      <c r="HM51" s="190">
        <v>0</v>
      </c>
      <c r="HN51" s="190">
        <v>0</v>
      </c>
      <c r="HO51" s="190">
        <f t="shared" si="34"/>
        <v>0</v>
      </c>
      <c r="HP51" s="191"/>
      <c r="HQ51" s="192">
        <v>45</v>
      </c>
      <c r="HR51" s="189" t="s">
        <v>62</v>
      </c>
      <c r="HS51" s="190">
        <v>0</v>
      </c>
      <c r="HT51" s="190">
        <v>0</v>
      </c>
      <c r="HU51" s="190">
        <v>0</v>
      </c>
      <c r="HV51" s="190">
        <f t="shared" si="35"/>
        <v>0</v>
      </c>
      <c r="HW51" s="191"/>
      <c r="HX51" s="192">
        <v>45</v>
      </c>
      <c r="HY51" s="189" t="s">
        <v>62</v>
      </c>
      <c r="HZ51" s="190">
        <v>0</v>
      </c>
      <c r="IA51" s="190">
        <v>0</v>
      </c>
      <c r="IB51" s="190">
        <v>0</v>
      </c>
      <c r="IC51" s="190">
        <f t="shared" si="36"/>
        <v>0</v>
      </c>
      <c r="ID51" s="191"/>
      <c r="IE51" s="192">
        <v>45</v>
      </c>
      <c r="IF51" s="189" t="s">
        <v>62</v>
      </c>
      <c r="IG51" s="190">
        <v>0</v>
      </c>
      <c r="IH51" s="190">
        <v>0</v>
      </c>
      <c r="II51" s="190">
        <v>0</v>
      </c>
      <c r="IJ51" s="190">
        <f t="shared" si="37"/>
        <v>0</v>
      </c>
      <c r="IK51" s="191"/>
      <c r="IL51" s="192">
        <v>45</v>
      </c>
      <c r="IM51" s="189" t="s">
        <v>62</v>
      </c>
      <c r="IN51" s="190">
        <v>0</v>
      </c>
      <c r="IO51" s="190">
        <v>0</v>
      </c>
      <c r="IP51" s="190">
        <v>0</v>
      </c>
      <c r="IQ51" s="190">
        <f t="shared" si="38"/>
        <v>0</v>
      </c>
      <c r="IR51" s="191"/>
      <c r="IS51" s="192">
        <v>45</v>
      </c>
      <c r="IT51" s="189" t="s">
        <v>62</v>
      </c>
      <c r="IU51" s="190">
        <v>0</v>
      </c>
      <c r="IV51" s="190">
        <v>0</v>
      </c>
      <c r="IW51" s="190">
        <v>0</v>
      </c>
      <c r="IX51" s="190">
        <f t="shared" si="39"/>
        <v>0</v>
      </c>
      <c r="IY51" s="191"/>
      <c r="IZ51" s="192">
        <v>45</v>
      </c>
      <c r="JA51" s="189" t="s">
        <v>62</v>
      </c>
      <c r="JB51" s="190">
        <v>4</v>
      </c>
      <c r="JC51" s="190">
        <v>600000</v>
      </c>
      <c r="JD51" s="190">
        <v>0</v>
      </c>
      <c r="JE51" s="190">
        <f t="shared" si="40"/>
        <v>600000</v>
      </c>
      <c r="JF51" s="191"/>
      <c r="JG51" s="192">
        <v>45</v>
      </c>
      <c r="JH51" s="189" t="s">
        <v>62</v>
      </c>
      <c r="JI51" s="190">
        <v>2</v>
      </c>
      <c r="JJ51" s="190">
        <v>104000</v>
      </c>
      <c r="JK51" s="190">
        <v>0</v>
      </c>
      <c r="JL51" s="190">
        <f t="shared" si="41"/>
        <v>104000</v>
      </c>
      <c r="JM51" s="191"/>
      <c r="JN51" s="192">
        <v>45</v>
      </c>
      <c r="JO51" s="189" t="s">
        <v>62</v>
      </c>
      <c r="JP51" s="190">
        <v>2</v>
      </c>
      <c r="JQ51" s="190">
        <v>84000</v>
      </c>
      <c r="JR51" s="190">
        <v>0</v>
      </c>
      <c r="JS51" s="190">
        <f t="shared" si="42"/>
        <v>84000</v>
      </c>
      <c r="JT51" s="191"/>
      <c r="JU51" s="192">
        <v>45</v>
      </c>
      <c r="JV51" s="189" t="s">
        <v>62</v>
      </c>
      <c r="JW51" s="190">
        <v>4</v>
      </c>
      <c r="JX51" s="190">
        <v>600000</v>
      </c>
      <c r="JY51" s="190">
        <v>0</v>
      </c>
      <c r="JZ51" s="190">
        <f t="shared" si="43"/>
        <v>600000</v>
      </c>
      <c r="KA51" s="191"/>
      <c r="KB51" s="192">
        <v>45</v>
      </c>
      <c r="KC51" s="189" t="s">
        <v>62</v>
      </c>
      <c r="KD51" s="190">
        <v>4</v>
      </c>
      <c r="KE51" s="190">
        <v>492000</v>
      </c>
      <c r="KF51" s="190">
        <v>0</v>
      </c>
      <c r="KG51" s="190">
        <f t="shared" si="44"/>
        <v>492000</v>
      </c>
      <c r="KH51" s="191"/>
      <c r="KI51" s="192">
        <v>45</v>
      </c>
      <c r="KJ51" s="189" t="s">
        <v>62</v>
      </c>
      <c r="KK51" s="190">
        <v>4</v>
      </c>
      <c r="KL51" s="190">
        <v>700000</v>
      </c>
      <c r="KM51" s="190">
        <v>0</v>
      </c>
      <c r="KN51" s="190">
        <f t="shared" si="45"/>
        <v>700000</v>
      </c>
      <c r="KO51" s="191"/>
      <c r="KP51" s="192">
        <v>45</v>
      </c>
      <c r="KQ51" s="189" t="s">
        <v>62</v>
      </c>
      <c r="KR51" s="190">
        <v>0</v>
      </c>
      <c r="KS51" s="190">
        <v>0</v>
      </c>
      <c r="KT51" s="190">
        <v>0</v>
      </c>
      <c r="KU51" s="190">
        <f t="shared" si="46"/>
        <v>0</v>
      </c>
      <c r="KV51" s="191"/>
      <c r="KW51" s="192">
        <v>45</v>
      </c>
      <c r="KX51" s="189" t="s">
        <v>62</v>
      </c>
      <c r="KY51" s="190">
        <v>0</v>
      </c>
      <c r="KZ51" s="190">
        <v>0</v>
      </c>
      <c r="LA51" s="190">
        <v>0</v>
      </c>
      <c r="LB51" s="190">
        <f t="shared" si="47"/>
        <v>0</v>
      </c>
      <c r="LC51" s="191"/>
      <c r="LD51" s="192">
        <v>45</v>
      </c>
      <c r="LE51" s="189" t="s">
        <v>62</v>
      </c>
      <c r="LF51" s="190">
        <v>0</v>
      </c>
      <c r="LG51" s="190">
        <v>0</v>
      </c>
      <c r="LH51" s="190">
        <v>0</v>
      </c>
      <c r="LI51" s="190">
        <f t="shared" si="48"/>
        <v>0</v>
      </c>
      <c r="LJ51" s="191"/>
      <c r="LK51" s="192">
        <v>45</v>
      </c>
      <c r="LL51" s="189" t="s">
        <v>62</v>
      </c>
      <c r="LM51" s="190">
        <v>0</v>
      </c>
      <c r="LN51" s="190">
        <v>0</v>
      </c>
      <c r="LO51" s="190">
        <v>0</v>
      </c>
      <c r="LP51" s="190">
        <f t="shared" si="49"/>
        <v>0</v>
      </c>
      <c r="LQ51" s="191"/>
      <c r="LR51" s="192">
        <v>45</v>
      </c>
      <c r="LS51" s="189" t="s">
        <v>62</v>
      </c>
      <c r="LT51" s="190">
        <v>0</v>
      </c>
      <c r="LU51" s="190">
        <v>0</v>
      </c>
      <c r="LV51" s="190">
        <v>0</v>
      </c>
      <c r="LW51" s="190">
        <f t="shared" si="50"/>
        <v>0</v>
      </c>
      <c r="LX51" s="191"/>
      <c r="LY51" s="192">
        <v>45</v>
      </c>
      <c r="LZ51" s="189" t="s">
        <v>62</v>
      </c>
      <c r="MA51" s="190">
        <v>0</v>
      </c>
      <c r="MB51" s="190">
        <v>0</v>
      </c>
      <c r="MC51" s="190">
        <v>0</v>
      </c>
      <c r="MD51" s="190">
        <f t="shared" si="51"/>
        <v>0</v>
      </c>
      <c r="ME51" s="191"/>
      <c r="MF51" s="192">
        <v>45</v>
      </c>
      <c r="MG51" s="189" t="s">
        <v>62</v>
      </c>
      <c r="MH51" s="190">
        <v>0</v>
      </c>
      <c r="MI51" s="190">
        <v>0</v>
      </c>
      <c r="MJ51" s="190">
        <v>0</v>
      </c>
      <c r="MK51" s="190">
        <f t="shared" si="52"/>
        <v>0</v>
      </c>
      <c r="ML51" s="191"/>
      <c r="MM51" s="192">
        <v>45</v>
      </c>
      <c r="MN51" s="189" t="s">
        <v>62</v>
      </c>
      <c r="MO51" s="190">
        <v>0</v>
      </c>
      <c r="MP51" s="190">
        <v>0</v>
      </c>
      <c r="MQ51" s="190">
        <v>0</v>
      </c>
      <c r="MR51" s="190">
        <f t="shared" si="53"/>
        <v>0</v>
      </c>
      <c r="MS51" s="191"/>
      <c r="MT51" s="192">
        <v>45</v>
      </c>
      <c r="MU51" s="189" t="s">
        <v>62</v>
      </c>
      <c r="MV51" s="190">
        <v>0</v>
      </c>
      <c r="MW51" s="190">
        <v>0</v>
      </c>
      <c r="MX51" s="190">
        <v>0</v>
      </c>
      <c r="MY51" s="190">
        <f t="shared" si="54"/>
        <v>0</v>
      </c>
      <c r="MZ51" s="191"/>
      <c r="NA51" s="192">
        <v>45</v>
      </c>
      <c r="NB51" s="189" t="s">
        <v>62</v>
      </c>
      <c r="NC51" s="190">
        <v>0</v>
      </c>
      <c r="ND51" s="190">
        <v>0</v>
      </c>
      <c r="NE51" s="190">
        <v>0</v>
      </c>
      <c r="NF51" s="190">
        <f t="shared" si="55"/>
        <v>0</v>
      </c>
      <c r="NG51" s="191"/>
      <c r="NH51" s="192">
        <v>45</v>
      </c>
      <c r="NI51" s="189" t="s">
        <v>62</v>
      </c>
      <c r="NJ51" s="190">
        <v>0</v>
      </c>
      <c r="NK51" s="190">
        <v>0</v>
      </c>
      <c r="NL51" s="190">
        <v>0</v>
      </c>
      <c r="NM51" s="190">
        <f t="shared" si="56"/>
        <v>0</v>
      </c>
      <c r="NN51" s="191"/>
      <c r="NO51" s="192">
        <v>45</v>
      </c>
      <c r="NP51" s="189" t="s">
        <v>62</v>
      </c>
      <c r="NQ51" s="190">
        <v>0</v>
      </c>
      <c r="NR51" s="190">
        <v>0</v>
      </c>
      <c r="NS51" s="190">
        <v>0</v>
      </c>
      <c r="NT51" s="190">
        <f t="shared" si="57"/>
        <v>0</v>
      </c>
      <c r="NU51" s="191"/>
      <c r="NV51" s="192">
        <v>45</v>
      </c>
      <c r="NW51" s="189" t="s">
        <v>62</v>
      </c>
      <c r="NX51" s="190">
        <v>0</v>
      </c>
      <c r="NY51" s="190">
        <v>0</v>
      </c>
      <c r="NZ51" s="190">
        <v>0</v>
      </c>
      <c r="OA51" s="190">
        <f t="shared" si="58"/>
        <v>0</v>
      </c>
      <c r="OB51" s="191"/>
      <c r="OC51" s="192">
        <v>45</v>
      </c>
      <c r="OD51" s="189" t="s">
        <v>62</v>
      </c>
      <c r="OE51" s="190">
        <v>0</v>
      </c>
      <c r="OF51" s="190">
        <v>0</v>
      </c>
      <c r="OG51" s="190">
        <v>0</v>
      </c>
      <c r="OH51" s="190">
        <f t="shared" si="59"/>
        <v>0</v>
      </c>
      <c r="OI51" s="191"/>
      <c r="OJ51" s="192">
        <v>45</v>
      </c>
      <c r="OK51" s="189" t="s">
        <v>62</v>
      </c>
      <c r="OL51" s="190">
        <v>0</v>
      </c>
      <c r="OM51" s="190">
        <v>0</v>
      </c>
      <c r="ON51" s="190">
        <v>0</v>
      </c>
      <c r="OO51" s="190">
        <f t="shared" si="60"/>
        <v>0</v>
      </c>
      <c r="OP51" s="191"/>
      <c r="OQ51" s="192">
        <v>45</v>
      </c>
      <c r="OR51" s="189" t="s">
        <v>62</v>
      </c>
      <c r="OS51" s="190">
        <v>0</v>
      </c>
      <c r="OT51" s="190">
        <v>0</v>
      </c>
      <c r="OU51" s="190">
        <v>0</v>
      </c>
      <c r="OV51" s="190">
        <f t="shared" si="61"/>
        <v>0</v>
      </c>
      <c r="OW51" s="191"/>
      <c r="OX51" s="192">
        <v>45</v>
      </c>
      <c r="OY51" s="189" t="s">
        <v>62</v>
      </c>
      <c r="OZ51" s="190">
        <v>0</v>
      </c>
      <c r="PA51" s="190">
        <v>0</v>
      </c>
      <c r="PB51" s="190">
        <v>0</v>
      </c>
      <c r="PC51" s="190">
        <f t="shared" si="62"/>
        <v>0</v>
      </c>
      <c r="PD51" s="191"/>
      <c r="PE51" s="192">
        <v>45</v>
      </c>
      <c r="PF51" s="189" t="s">
        <v>62</v>
      </c>
      <c r="PG51" s="190">
        <v>0</v>
      </c>
      <c r="PH51" s="190">
        <v>0</v>
      </c>
      <c r="PI51" s="190">
        <v>0</v>
      </c>
      <c r="PJ51" s="190">
        <f t="shared" si="63"/>
        <v>0</v>
      </c>
      <c r="PK51" s="191"/>
      <c r="PL51" s="192">
        <v>45</v>
      </c>
      <c r="PM51" s="189" t="s">
        <v>62</v>
      </c>
      <c r="PN51" s="190">
        <v>0</v>
      </c>
      <c r="PO51" s="190">
        <v>0</v>
      </c>
      <c r="PP51" s="190">
        <v>0</v>
      </c>
      <c r="PQ51" s="190">
        <f t="shared" si="64"/>
        <v>0</v>
      </c>
      <c r="PR51" s="191"/>
      <c r="PS51" s="192">
        <v>45</v>
      </c>
      <c r="PT51" s="189" t="s">
        <v>62</v>
      </c>
      <c r="PU51" s="190">
        <v>0</v>
      </c>
      <c r="PV51" s="190">
        <v>0</v>
      </c>
      <c r="PW51" s="190">
        <v>0</v>
      </c>
      <c r="PX51" s="190">
        <f t="shared" si="65"/>
        <v>0</v>
      </c>
      <c r="PY51" s="191"/>
      <c r="PZ51" s="192">
        <v>45</v>
      </c>
      <c r="QA51" s="189" t="s">
        <v>62</v>
      </c>
      <c r="QB51" s="190">
        <v>0</v>
      </c>
      <c r="QC51" s="190">
        <v>0</v>
      </c>
      <c r="QD51" s="190">
        <v>0</v>
      </c>
      <c r="QE51" s="190">
        <f t="shared" si="66"/>
        <v>0</v>
      </c>
      <c r="QF51" s="191"/>
      <c r="QG51" s="192">
        <v>45</v>
      </c>
      <c r="QH51" s="189" t="s">
        <v>62</v>
      </c>
      <c r="QI51" s="190">
        <v>0</v>
      </c>
      <c r="QJ51" s="190">
        <v>0</v>
      </c>
      <c r="QK51" s="190">
        <v>0</v>
      </c>
      <c r="QL51" s="190">
        <f t="shared" si="67"/>
        <v>0</v>
      </c>
      <c r="QM51" s="191"/>
      <c r="QN51" s="192">
        <v>45</v>
      </c>
      <c r="QO51" s="189" t="s">
        <v>62</v>
      </c>
      <c r="QP51" s="190">
        <v>0</v>
      </c>
      <c r="QQ51" s="190">
        <v>0</v>
      </c>
      <c r="QR51" s="190">
        <v>0</v>
      </c>
      <c r="QS51" s="190">
        <f t="shared" si="68"/>
        <v>0</v>
      </c>
      <c r="QT51" s="191"/>
      <c r="QU51" s="192">
        <v>45</v>
      </c>
      <c r="QV51" s="189" t="s">
        <v>62</v>
      </c>
      <c r="QW51" s="190">
        <v>0</v>
      </c>
      <c r="QX51" s="190">
        <v>0</v>
      </c>
      <c r="QY51" s="190">
        <v>0</v>
      </c>
      <c r="QZ51" s="190">
        <f t="shared" si="69"/>
        <v>0</v>
      </c>
      <c r="RA51" s="191"/>
      <c r="RB51" s="192">
        <v>45</v>
      </c>
      <c r="RC51" s="189" t="s">
        <v>62</v>
      </c>
      <c r="RD51" s="190">
        <v>0</v>
      </c>
      <c r="RE51" s="190">
        <v>0</v>
      </c>
      <c r="RF51" s="190">
        <v>0</v>
      </c>
      <c r="RG51" s="190">
        <f t="shared" si="70"/>
        <v>0</v>
      </c>
      <c r="RH51" s="191"/>
      <c r="RI51" s="192">
        <v>45</v>
      </c>
      <c r="RJ51" s="189" t="s">
        <v>62</v>
      </c>
      <c r="RK51" s="190">
        <v>0</v>
      </c>
      <c r="RL51" s="190">
        <v>0</v>
      </c>
      <c r="RM51" s="190">
        <v>0</v>
      </c>
      <c r="RN51" s="190">
        <f t="shared" si="71"/>
        <v>0</v>
      </c>
      <c r="RO51" s="191"/>
      <c r="RP51" s="192">
        <v>45</v>
      </c>
      <c r="RQ51" s="189" t="s">
        <v>62</v>
      </c>
      <c r="RR51" s="190">
        <v>0</v>
      </c>
      <c r="RS51" s="190">
        <v>0</v>
      </c>
      <c r="RT51" s="190">
        <v>0</v>
      </c>
      <c r="RU51" s="190">
        <f t="shared" si="72"/>
        <v>0</v>
      </c>
      <c r="RV51" s="191"/>
      <c r="RW51" s="192">
        <v>45</v>
      </c>
      <c r="RX51" s="189" t="s">
        <v>62</v>
      </c>
      <c r="RY51" s="190">
        <v>0</v>
      </c>
      <c r="RZ51" s="190">
        <v>0</v>
      </c>
      <c r="SA51" s="190">
        <v>0</v>
      </c>
      <c r="SB51" s="190">
        <f t="shared" si="73"/>
        <v>0</v>
      </c>
      <c r="SC51" s="191"/>
      <c r="SD51" s="192">
        <v>45</v>
      </c>
      <c r="SE51" s="189" t="s">
        <v>62</v>
      </c>
      <c r="SF51" s="190">
        <v>0</v>
      </c>
      <c r="SG51" s="190">
        <v>0</v>
      </c>
      <c r="SH51" s="190">
        <v>0</v>
      </c>
      <c r="SI51" s="190">
        <f t="shared" si="74"/>
        <v>0</v>
      </c>
      <c r="SJ51" s="191"/>
      <c r="SK51" s="192">
        <v>45</v>
      </c>
      <c r="SL51" s="189" t="s">
        <v>62</v>
      </c>
      <c r="SM51" s="190">
        <v>0</v>
      </c>
      <c r="SN51" s="190">
        <v>0</v>
      </c>
      <c r="SO51" s="190">
        <v>0</v>
      </c>
      <c r="SP51" s="190">
        <f t="shared" si="75"/>
        <v>0</v>
      </c>
      <c r="SQ51" s="191"/>
      <c r="SR51" s="192">
        <v>45</v>
      </c>
      <c r="SS51" s="189" t="s">
        <v>62</v>
      </c>
      <c r="ST51" s="190">
        <v>0</v>
      </c>
      <c r="SU51" s="190">
        <v>0</v>
      </c>
      <c r="SV51" s="190">
        <v>0</v>
      </c>
      <c r="SW51" s="190">
        <f t="shared" si="76"/>
        <v>0</v>
      </c>
      <c r="SX51" s="191"/>
      <c r="SY51" s="192">
        <v>45</v>
      </c>
      <c r="SZ51" s="189" t="s">
        <v>62</v>
      </c>
      <c r="TA51" s="190">
        <v>0</v>
      </c>
      <c r="TB51" s="190">
        <v>0</v>
      </c>
      <c r="TC51" s="190">
        <v>0</v>
      </c>
      <c r="TD51" s="190">
        <f t="shared" si="77"/>
        <v>0</v>
      </c>
      <c r="TE51" s="191"/>
      <c r="TF51" s="192">
        <v>45</v>
      </c>
      <c r="TG51" s="189" t="s">
        <v>62</v>
      </c>
      <c r="TH51" s="190">
        <v>0</v>
      </c>
      <c r="TI51" s="190">
        <v>0</v>
      </c>
      <c r="TJ51" s="190">
        <v>0</v>
      </c>
      <c r="TK51" s="190">
        <f t="shared" si="78"/>
        <v>0</v>
      </c>
      <c r="TL51" s="191"/>
      <c r="TM51" s="192">
        <v>45</v>
      </c>
      <c r="TN51" s="189" t="s">
        <v>62</v>
      </c>
      <c r="TO51" s="190">
        <v>0</v>
      </c>
      <c r="TP51" s="190">
        <v>0</v>
      </c>
      <c r="TQ51" s="190">
        <v>0</v>
      </c>
      <c r="TR51" s="190">
        <f t="shared" si="79"/>
        <v>0</v>
      </c>
      <c r="TS51" s="191"/>
      <c r="TT51" s="192">
        <v>45</v>
      </c>
      <c r="TU51" s="189" t="s">
        <v>62</v>
      </c>
      <c r="TV51" s="190">
        <v>0</v>
      </c>
      <c r="TW51" s="190">
        <v>0</v>
      </c>
      <c r="TX51" s="190">
        <v>0</v>
      </c>
      <c r="TY51" s="190">
        <f t="shared" si="80"/>
        <v>0</v>
      </c>
      <c r="TZ51" s="191"/>
      <c r="UA51" s="192">
        <v>45</v>
      </c>
      <c r="UB51" s="189" t="s">
        <v>62</v>
      </c>
      <c r="UC51" s="190">
        <v>0</v>
      </c>
      <c r="UD51" s="190">
        <v>0</v>
      </c>
      <c r="UE51" s="190">
        <v>0</v>
      </c>
      <c r="UF51" s="190">
        <f t="shared" si="81"/>
        <v>0</v>
      </c>
      <c r="UG51" s="191"/>
      <c r="UH51" s="192">
        <v>45</v>
      </c>
      <c r="UI51" s="189" t="s">
        <v>62</v>
      </c>
      <c r="UJ51" s="190">
        <v>0</v>
      </c>
      <c r="UK51" s="190">
        <v>0</v>
      </c>
      <c r="UL51" s="190">
        <v>0</v>
      </c>
      <c r="UM51" s="190">
        <f t="shared" si="82"/>
        <v>0</v>
      </c>
      <c r="UN51" s="191"/>
      <c r="UO51" s="192">
        <v>45</v>
      </c>
      <c r="UP51" s="189" t="s">
        <v>62</v>
      </c>
      <c r="UQ51" s="190">
        <v>0</v>
      </c>
      <c r="UR51" s="190">
        <v>0</v>
      </c>
      <c r="US51" s="190">
        <v>0</v>
      </c>
      <c r="UT51" s="190">
        <f t="shared" si="83"/>
        <v>0</v>
      </c>
      <c r="UU51" s="191"/>
      <c r="UV51" s="192">
        <v>45</v>
      </c>
      <c r="UW51" s="189" t="s">
        <v>62</v>
      </c>
      <c r="UX51" s="190">
        <v>0</v>
      </c>
      <c r="UY51" s="190">
        <v>0</v>
      </c>
      <c r="UZ51" s="190">
        <v>0</v>
      </c>
      <c r="VA51" s="190">
        <f t="shared" si="84"/>
        <v>0</v>
      </c>
      <c r="VB51" s="191"/>
      <c r="VC51" s="192">
        <v>45</v>
      </c>
      <c r="VD51" s="189" t="s">
        <v>62</v>
      </c>
      <c r="VE51" s="190">
        <v>0</v>
      </c>
      <c r="VF51" s="190">
        <v>0</v>
      </c>
      <c r="VG51" s="190">
        <v>0</v>
      </c>
      <c r="VH51" s="190">
        <f t="shared" si="85"/>
        <v>0</v>
      </c>
      <c r="VI51" s="191"/>
      <c r="VJ51" s="192">
        <v>45</v>
      </c>
      <c r="VK51" s="189" t="s">
        <v>62</v>
      </c>
      <c r="VL51" s="190">
        <v>0</v>
      </c>
      <c r="VM51" s="190">
        <v>0</v>
      </c>
      <c r="VN51" s="190">
        <v>0</v>
      </c>
      <c r="VO51" s="190">
        <f t="shared" si="86"/>
        <v>0</v>
      </c>
      <c r="VP51" s="191"/>
      <c r="VQ51" s="192">
        <v>45</v>
      </c>
      <c r="VR51" s="189" t="s">
        <v>62</v>
      </c>
      <c r="VS51" s="190">
        <v>0</v>
      </c>
      <c r="VT51" s="190">
        <v>0</v>
      </c>
      <c r="VU51" s="190">
        <v>0</v>
      </c>
      <c r="VV51" s="190">
        <f t="shared" si="87"/>
        <v>0</v>
      </c>
      <c r="VW51" s="191"/>
      <c r="VX51" s="192">
        <v>45</v>
      </c>
      <c r="VY51" s="189" t="s">
        <v>62</v>
      </c>
      <c r="VZ51" s="190">
        <v>0</v>
      </c>
      <c r="WA51" s="190">
        <v>0</v>
      </c>
      <c r="WB51" s="190">
        <v>0</v>
      </c>
      <c r="WC51" s="190">
        <f t="shared" si="88"/>
        <v>0</v>
      </c>
      <c r="WD51" s="191"/>
      <c r="WE51" s="192">
        <v>45</v>
      </c>
      <c r="WF51" s="189" t="s">
        <v>62</v>
      </c>
      <c r="WG51" s="190">
        <v>0</v>
      </c>
      <c r="WH51" s="190">
        <v>0</v>
      </c>
      <c r="WI51" s="190">
        <v>0</v>
      </c>
      <c r="WJ51" s="190">
        <f t="shared" si="89"/>
        <v>0</v>
      </c>
      <c r="WK51" s="191"/>
      <c r="WL51" s="192">
        <v>45</v>
      </c>
      <c r="WM51" s="189" t="s">
        <v>62</v>
      </c>
      <c r="WN51" s="190">
        <v>0</v>
      </c>
      <c r="WO51" s="190">
        <v>0</v>
      </c>
      <c r="WP51" s="190">
        <v>0</v>
      </c>
      <c r="WQ51" s="190">
        <f t="shared" si="90"/>
        <v>0</v>
      </c>
      <c r="WR51" s="191"/>
      <c r="WS51" s="192">
        <v>45</v>
      </c>
      <c r="WT51" s="189" t="s">
        <v>62</v>
      </c>
      <c r="WU51" s="190">
        <v>0</v>
      </c>
      <c r="WV51" s="190">
        <v>0</v>
      </c>
      <c r="WW51" s="190">
        <v>0</v>
      </c>
      <c r="WX51" s="190">
        <f t="shared" si="91"/>
        <v>0</v>
      </c>
      <c r="WY51" s="191"/>
      <c r="WZ51" s="192">
        <v>45</v>
      </c>
      <c r="XA51" s="189" t="s">
        <v>62</v>
      </c>
      <c r="XB51" s="190">
        <v>0</v>
      </c>
      <c r="XC51" s="190">
        <v>0</v>
      </c>
      <c r="XD51" s="190">
        <v>0</v>
      </c>
      <c r="XE51" s="190">
        <f t="shared" si="92"/>
        <v>0</v>
      </c>
      <c r="XF51" s="191"/>
      <c r="XG51" s="192">
        <v>45</v>
      </c>
      <c r="XH51" s="189" t="s">
        <v>62</v>
      </c>
      <c r="XI51" s="190">
        <v>0</v>
      </c>
      <c r="XJ51" s="190">
        <v>0</v>
      </c>
      <c r="XK51" s="190">
        <v>0</v>
      </c>
      <c r="XL51" s="190">
        <f t="shared" si="93"/>
        <v>0</v>
      </c>
      <c r="XM51" s="191"/>
      <c r="XN51" s="192">
        <v>45</v>
      </c>
      <c r="XO51" s="189" t="s">
        <v>62</v>
      </c>
      <c r="XP51" s="190">
        <v>0</v>
      </c>
      <c r="XQ51" s="190">
        <v>0</v>
      </c>
      <c r="XR51" s="190">
        <v>0</v>
      </c>
      <c r="XS51" s="190">
        <f t="shared" si="94"/>
        <v>0</v>
      </c>
      <c r="XT51" s="191"/>
      <c r="XU51" s="192">
        <v>45</v>
      </c>
      <c r="XV51" s="189" t="s">
        <v>62</v>
      </c>
      <c r="XW51" s="190">
        <v>1</v>
      </c>
      <c r="XX51" s="190">
        <v>20000</v>
      </c>
      <c r="XY51" s="190">
        <v>0</v>
      </c>
      <c r="XZ51" s="190">
        <f t="shared" si="95"/>
        <v>20000</v>
      </c>
      <c r="YA51" s="191"/>
      <c r="YB51" s="192">
        <v>45</v>
      </c>
      <c r="YC51" s="189" t="s">
        <v>62</v>
      </c>
      <c r="YD51" s="190">
        <v>0</v>
      </c>
      <c r="YE51" s="190">
        <v>0</v>
      </c>
      <c r="YF51" s="190">
        <v>0</v>
      </c>
      <c r="YG51" s="190">
        <f t="shared" si="96"/>
        <v>0</v>
      </c>
      <c r="YH51" s="191"/>
      <c r="YI51" s="192">
        <v>45</v>
      </c>
      <c r="YJ51" s="189" t="s">
        <v>62</v>
      </c>
      <c r="YK51" s="190">
        <v>0</v>
      </c>
      <c r="YL51" s="190">
        <v>0</v>
      </c>
      <c r="YM51" s="190">
        <v>0</v>
      </c>
      <c r="YN51" s="190">
        <f t="shared" si="97"/>
        <v>0</v>
      </c>
      <c r="YO51" s="191"/>
      <c r="YP51" s="192">
        <v>45</v>
      </c>
      <c r="YQ51" s="189" t="s">
        <v>62</v>
      </c>
      <c r="YR51" s="190">
        <v>0</v>
      </c>
      <c r="YS51" s="190">
        <v>0</v>
      </c>
      <c r="YT51" s="190">
        <v>0</v>
      </c>
      <c r="YU51" s="190">
        <f t="shared" si="98"/>
        <v>0</v>
      </c>
      <c r="YV51" s="191"/>
      <c r="YW51" s="192">
        <v>45</v>
      </c>
      <c r="YX51" s="189" t="s">
        <v>62</v>
      </c>
      <c r="YY51" s="190">
        <v>0</v>
      </c>
      <c r="YZ51" s="190">
        <v>0</v>
      </c>
      <c r="ZA51" s="190">
        <v>0</v>
      </c>
      <c r="ZB51" s="190">
        <f t="shared" si="99"/>
        <v>0</v>
      </c>
      <c r="ZC51" s="191"/>
      <c r="ZD51" s="192">
        <v>45</v>
      </c>
      <c r="ZE51" s="189" t="s">
        <v>62</v>
      </c>
      <c r="ZF51" s="190">
        <v>0</v>
      </c>
      <c r="ZG51" s="190">
        <v>0</v>
      </c>
      <c r="ZH51" s="190">
        <v>0</v>
      </c>
      <c r="ZI51" s="190">
        <f t="shared" si="100"/>
        <v>0</v>
      </c>
      <c r="ZJ51" s="191"/>
      <c r="ZK51" s="192">
        <v>45</v>
      </c>
      <c r="ZL51" s="189" t="s">
        <v>62</v>
      </c>
      <c r="ZM51" s="190">
        <v>0</v>
      </c>
      <c r="ZN51" s="190">
        <v>0</v>
      </c>
      <c r="ZO51" s="190">
        <v>0</v>
      </c>
      <c r="ZP51" s="190">
        <f t="shared" si="101"/>
        <v>0</v>
      </c>
      <c r="ZQ51" s="191"/>
      <c r="ZR51" s="192">
        <v>45</v>
      </c>
      <c r="ZS51" s="189" t="s">
        <v>62</v>
      </c>
      <c r="ZT51" s="190">
        <v>0</v>
      </c>
      <c r="ZU51" s="190">
        <v>0</v>
      </c>
      <c r="ZV51" s="190">
        <v>0</v>
      </c>
      <c r="ZW51" s="190">
        <f t="shared" si="102"/>
        <v>0</v>
      </c>
      <c r="ZX51" s="191"/>
      <c r="ZY51" s="192">
        <v>45</v>
      </c>
      <c r="ZZ51" s="189" t="s">
        <v>62</v>
      </c>
      <c r="AAA51" s="190">
        <v>0</v>
      </c>
      <c r="AAB51" s="190">
        <v>0</v>
      </c>
      <c r="AAC51" s="190">
        <v>0</v>
      </c>
      <c r="AAD51" s="190">
        <f t="shared" si="103"/>
        <v>0</v>
      </c>
      <c r="AAE51" s="191"/>
      <c r="AAF51" s="192">
        <v>45</v>
      </c>
      <c r="AAG51" s="189" t="s">
        <v>62</v>
      </c>
      <c r="AAH51" s="190">
        <v>0</v>
      </c>
      <c r="AAI51" s="190">
        <v>0</v>
      </c>
      <c r="AAJ51" s="190">
        <v>0</v>
      </c>
      <c r="AAK51" s="190">
        <f t="shared" si="104"/>
        <v>0</v>
      </c>
      <c r="AAL51" s="191"/>
      <c r="AAM51" s="192">
        <v>45</v>
      </c>
      <c r="AAN51" s="189" t="s">
        <v>62</v>
      </c>
      <c r="AAO51" s="190">
        <v>0</v>
      </c>
      <c r="AAP51" s="190">
        <v>0</v>
      </c>
      <c r="AAQ51" s="190">
        <v>0</v>
      </c>
      <c r="AAR51" s="190">
        <f t="shared" si="105"/>
        <v>0</v>
      </c>
      <c r="AAS51" s="191"/>
      <c r="AAT51" s="192">
        <v>45</v>
      </c>
      <c r="AAU51" s="189" t="s">
        <v>62</v>
      </c>
      <c r="AAV51" s="190">
        <v>0</v>
      </c>
      <c r="AAW51" s="190">
        <v>0</v>
      </c>
      <c r="AAX51" s="190">
        <v>0</v>
      </c>
      <c r="AAY51" s="190">
        <f t="shared" si="106"/>
        <v>0</v>
      </c>
      <c r="AAZ51" s="191"/>
      <c r="ABA51" s="192">
        <v>45</v>
      </c>
      <c r="ABB51" s="189" t="s">
        <v>62</v>
      </c>
      <c r="ABC51" s="190">
        <v>0</v>
      </c>
      <c r="ABD51" s="190">
        <v>0</v>
      </c>
      <c r="ABE51" s="190">
        <v>0</v>
      </c>
      <c r="ABF51" s="190">
        <f t="shared" si="107"/>
        <v>0</v>
      </c>
      <c r="ABG51" s="191"/>
      <c r="ABH51" s="192">
        <v>45</v>
      </c>
      <c r="ABI51" s="189" t="s">
        <v>62</v>
      </c>
      <c r="ABJ51" s="190">
        <v>0</v>
      </c>
      <c r="ABK51" s="190">
        <v>0</v>
      </c>
      <c r="ABL51" s="190">
        <v>0</v>
      </c>
      <c r="ABM51" s="190">
        <f t="shared" si="108"/>
        <v>0</v>
      </c>
      <c r="ABN51" s="191"/>
      <c r="ABO51" s="192">
        <v>45</v>
      </c>
      <c r="ABP51" s="189" t="s">
        <v>62</v>
      </c>
      <c r="ABQ51" s="190">
        <v>0</v>
      </c>
      <c r="ABR51" s="190">
        <v>0</v>
      </c>
      <c r="ABS51" s="190">
        <v>0</v>
      </c>
      <c r="ABT51" s="190">
        <f t="shared" si="109"/>
        <v>0</v>
      </c>
      <c r="ABU51" s="191"/>
      <c r="ABV51" s="192">
        <v>45</v>
      </c>
      <c r="ABW51" s="189" t="s">
        <v>62</v>
      </c>
      <c r="ABX51" s="190">
        <v>0</v>
      </c>
      <c r="ABY51" s="190">
        <f t="shared" si="0"/>
        <v>3068000</v>
      </c>
      <c r="ABZ51" s="190">
        <f t="shared" si="1"/>
        <v>0</v>
      </c>
      <c r="ACA51" s="190">
        <f t="shared" si="2"/>
        <v>3068000</v>
      </c>
      <c r="ACB51" s="9"/>
    </row>
    <row r="52" spans="1:756" ht="15.75" hidden="1">
      <c r="A52" s="192">
        <v>46</v>
      </c>
      <c r="B52" s="189" t="s">
        <v>63</v>
      </c>
      <c r="C52" s="190">
        <v>0</v>
      </c>
      <c r="D52" s="190">
        <v>0</v>
      </c>
      <c r="E52" s="190">
        <v>0</v>
      </c>
      <c r="F52" s="190">
        <f t="shared" si="3"/>
        <v>0</v>
      </c>
      <c r="G52" s="191"/>
      <c r="H52" s="192">
        <v>46</v>
      </c>
      <c r="I52" s="189" t="s">
        <v>63</v>
      </c>
      <c r="J52" s="190">
        <v>0</v>
      </c>
      <c r="K52" s="190">
        <v>0</v>
      </c>
      <c r="L52" s="190">
        <v>0</v>
      </c>
      <c r="M52" s="190">
        <f t="shared" si="4"/>
        <v>0</v>
      </c>
      <c r="N52" s="191"/>
      <c r="O52" s="192">
        <v>46</v>
      </c>
      <c r="P52" s="189" t="s">
        <v>63</v>
      </c>
      <c r="Q52" s="190"/>
      <c r="R52" s="190">
        <v>0</v>
      </c>
      <c r="S52" s="190">
        <v>0</v>
      </c>
      <c r="T52" s="190">
        <f t="shared" si="5"/>
        <v>0</v>
      </c>
      <c r="U52" s="191"/>
      <c r="V52" s="192">
        <v>46</v>
      </c>
      <c r="W52" s="189" t="s">
        <v>63</v>
      </c>
      <c r="X52" s="190">
        <v>0</v>
      </c>
      <c r="Y52" s="190">
        <v>0</v>
      </c>
      <c r="Z52" s="190">
        <v>0</v>
      </c>
      <c r="AA52" s="190">
        <f t="shared" si="6"/>
        <v>0</v>
      </c>
      <c r="AB52" s="191"/>
      <c r="AC52" s="192">
        <v>46</v>
      </c>
      <c r="AD52" s="189" t="s">
        <v>63</v>
      </c>
      <c r="AE52" s="190">
        <v>0</v>
      </c>
      <c r="AF52" s="190">
        <v>0</v>
      </c>
      <c r="AG52" s="190">
        <v>0</v>
      </c>
      <c r="AH52" s="190">
        <f t="shared" si="7"/>
        <v>0</v>
      </c>
      <c r="AI52" s="191"/>
      <c r="AJ52" s="192">
        <v>46</v>
      </c>
      <c r="AK52" s="189" t="s">
        <v>63</v>
      </c>
      <c r="AL52" s="190"/>
      <c r="AM52" s="190">
        <v>0</v>
      </c>
      <c r="AN52" s="190">
        <v>0</v>
      </c>
      <c r="AO52" s="190">
        <f t="shared" si="8"/>
        <v>0</v>
      </c>
      <c r="AP52" s="191"/>
      <c r="AQ52" s="192">
        <v>46</v>
      </c>
      <c r="AR52" s="189" t="s">
        <v>63</v>
      </c>
      <c r="AS52" s="190">
        <v>0</v>
      </c>
      <c r="AT52" s="190">
        <v>0</v>
      </c>
      <c r="AU52" s="190">
        <v>0</v>
      </c>
      <c r="AV52" s="190">
        <f t="shared" si="9"/>
        <v>0</v>
      </c>
      <c r="AW52" s="191"/>
      <c r="AX52" s="192">
        <v>46</v>
      </c>
      <c r="AY52" s="189" t="s">
        <v>63</v>
      </c>
      <c r="AZ52" s="190">
        <v>0</v>
      </c>
      <c r="BA52" s="190">
        <v>0</v>
      </c>
      <c r="BB52" s="190">
        <v>0</v>
      </c>
      <c r="BC52" s="190">
        <f t="shared" si="10"/>
        <v>0</v>
      </c>
      <c r="BD52" s="191"/>
      <c r="BE52" s="192">
        <v>46</v>
      </c>
      <c r="BF52" s="189" t="s">
        <v>63</v>
      </c>
      <c r="BG52" s="190">
        <v>0</v>
      </c>
      <c r="BH52" s="190">
        <v>0</v>
      </c>
      <c r="BI52" s="190">
        <v>0</v>
      </c>
      <c r="BJ52" s="190">
        <f t="shared" si="11"/>
        <v>0</v>
      </c>
      <c r="BK52" s="191"/>
      <c r="BL52" s="192">
        <v>46</v>
      </c>
      <c r="BM52" s="189" t="s">
        <v>63</v>
      </c>
      <c r="BN52" s="190">
        <v>0</v>
      </c>
      <c r="BO52" s="190">
        <v>0</v>
      </c>
      <c r="BP52" s="190">
        <v>0</v>
      </c>
      <c r="BQ52" s="190">
        <f t="shared" si="12"/>
        <v>0</v>
      </c>
      <c r="BR52" s="191"/>
      <c r="BS52" s="192">
        <v>46</v>
      </c>
      <c r="BT52" s="189" t="s">
        <v>63</v>
      </c>
      <c r="BU52" s="190">
        <v>0</v>
      </c>
      <c r="BV52" s="190">
        <v>0</v>
      </c>
      <c r="BW52" s="190">
        <v>0</v>
      </c>
      <c r="BX52" s="190">
        <f t="shared" si="13"/>
        <v>0</v>
      </c>
      <c r="BY52" s="191"/>
      <c r="BZ52" s="192">
        <v>46</v>
      </c>
      <c r="CA52" s="189" t="s">
        <v>63</v>
      </c>
      <c r="CB52" s="190">
        <v>0</v>
      </c>
      <c r="CC52" s="190">
        <v>0</v>
      </c>
      <c r="CD52" s="190">
        <v>0</v>
      </c>
      <c r="CE52" s="190">
        <f t="shared" si="14"/>
        <v>0</v>
      </c>
      <c r="CF52" s="191"/>
      <c r="CG52" s="192">
        <v>46</v>
      </c>
      <c r="CH52" s="189" t="s">
        <v>63</v>
      </c>
      <c r="CI52" s="190">
        <v>0</v>
      </c>
      <c r="CJ52" s="190">
        <v>0</v>
      </c>
      <c r="CK52" s="190">
        <v>0</v>
      </c>
      <c r="CL52" s="190">
        <f t="shared" si="15"/>
        <v>0</v>
      </c>
      <c r="CM52" s="191"/>
      <c r="CN52" s="192">
        <v>46</v>
      </c>
      <c r="CO52" s="189" t="s">
        <v>63</v>
      </c>
      <c r="CP52" s="190">
        <v>3</v>
      </c>
      <c r="CQ52" s="190">
        <v>351000</v>
      </c>
      <c r="CR52" s="190">
        <v>0</v>
      </c>
      <c r="CS52" s="190">
        <f t="shared" si="16"/>
        <v>351000</v>
      </c>
      <c r="CT52" s="191"/>
      <c r="CU52" s="192">
        <v>46</v>
      </c>
      <c r="CV52" s="189" t="s">
        <v>63</v>
      </c>
      <c r="CW52" s="190">
        <v>0</v>
      </c>
      <c r="CX52" s="190">
        <v>0</v>
      </c>
      <c r="CY52" s="190">
        <v>0</v>
      </c>
      <c r="CZ52" s="190">
        <f t="shared" si="17"/>
        <v>0</v>
      </c>
      <c r="DA52" s="191"/>
      <c r="DB52" s="192">
        <v>46</v>
      </c>
      <c r="DC52" s="189" t="s">
        <v>63</v>
      </c>
      <c r="DD52" s="190">
        <v>0</v>
      </c>
      <c r="DE52" s="190">
        <v>0</v>
      </c>
      <c r="DF52" s="190">
        <v>0</v>
      </c>
      <c r="DG52" s="190">
        <f t="shared" si="18"/>
        <v>0</v>
      </c>
      <c r="DH52" s="191"/>
      <c r="DI52" s="192">
        <v>46</v>
      </c>
      <c r="DJ52" s="189" t="s">
        <v>63</v>
      </c>
      <c r="DK52" s="190">
        <v>0</v>
      </c>
      <c r="DL52" s="190">
        <v>0</v>
      </c>
      <c r="DM52" s="190">
        <v>0</v>
      </c>
      <c r="DN52" s="190">
        <f t="shared" si="19"/>
        <v>0</v>
      </c>
      <c r="DO52" s="191"/>
      <c r="DP52" s="192">
        <v>46</v>
      </c>
      <c r="DQ52" s="189" t="s">
        <v>63</v>
      </c>
      <c r="DR52" s="190">
        <v>0</v>
      </c>
      <c r="DS52" s="190">
        <v>0</v>
      </c>
      <c r="DT52" s="190">
        <v>0</v>
      </c>
      <c r="DU52" s="190">
        <f t="shared" si="20"/>
        <v>0</v>
      </c>
      <c r="DV52" s="191"/>
      <c r="DW52" s="192">
        <v>46</v>
      </c>
      <c r="DX52" s="189" t="s">
        <v>63</v>
      </c>
      <c r="DY52" s="190">
        <v>0</v>
      </c>
      <c r="DZ52" s="190">
        <v>0</v>
      </c>
      <c r="EA52" s="190">
        <v>0</v>
      </c>
      <c r="EB52" s="190">
        <f t="shared" si="21"/>
        <v>0</v>
      </c>
      <c r="EC52" s="191"/>
      <c r="ED52" s="192">
        <v>46</v>
      </c>
      <c r="EE52" s="189" t="s">
        <v>63</v>
      </c>
      <c r="EF52" s="190">
        <v>0</v>
      </c>
      <c r="EG52" s="190"/>
      <c r="EH52" s="190">
        <v>0</v>
      </c>
      <c r="EI52" s="190">
        <f t="shared" si="22"/>
        <v>0</v>
      </c>
      <c r="EJ52" s="191"/>
      <c r="EK52" s="192">
        <v>46</v>
      </c>
      <c r="EL52" s="189" t="s">
        <v>63</v>
      </c>
      <c r="EM52" s="190">
        <v>0</v>
      </c>
      <c r="EN52" s="190">
        <v>0</v>
      </c>
      <c r="EO52" s="190">
        <v>0</v>
      </c>
      <c r="EP52" s="190">
        <f t="shared" si="23"/>
        <v>0</v>
      </c>
      <c r="EQ52" s="191"/>
      <c r="ER52" s="192">
        <v>46</v>
      </c>
      <c r="ES52" s="189" t="s">
        <v>63</v>
      </c>
      <c r="ET52" s="190">
        <v>0</v>
      </c>
      <c r="EU52" s="190">
        <v>0</v>
      </c>
      <c r="EV52" s="190">
        <v>0</v>
      </c>
      <c r="EW52" s="190">
        <f t="shared" si="24"/>
        <v>0</v>
      </c>
      <c r="EX52" s="191"/>
      <c r="EY52" s="192">
        <v>46</v>
      </c>
      <c r="EZ52" s="189" t="s">
        <v>63</v>
      </c>
      <c r="FA52" s="190">
        <v>0</v>
      </c>
      <c r="FB52" s="190">
        <v>0</v>
      </c>
      <c r="FC52" s="190">
        <v>0</v>
      </c>
      <c r="FD52" s="190">
        <f t="shared" si="25"/>
        <v>0</v>
      </c>
      <c r="FE52" s="191"/>
      <c r="FF52" s="192">
        <v>46</v>
      </c>
      <c r="FG52" s="189" t="s">
        <v>63</v>
      </c>
      <c r="FH52" s="190">
        <v>0</v>
      </c>
      <c r="FI52" s="190">
        <v>0</v>
      </c>
      <c r="FJ52" s="190">
        <v>0</v>
      </c>
      <c r="FK52" s="190">
        <f t="shared" si="26"/>
        <v>0</v>
      </c>
      <c r="FL52" s="191"/>
      <c r="FM52" s="192">
        <v>46</v>
      </c>
      <c r="FN52" s="189" t="s">
        <v>63</v>
      </c>
      <c r="FO52" s="190">
        <v>0</v>
      </c>
      <c r="FP52" s="190">
        <v>0</v>
      </c>
      <c r="FQ52" s="190">
        <v>0</v>
      </c>
      <c r="FR52" s="190">
        <f t="shared" si="27"/>
        <v>0</v>
      </c>
      <c r="FS52" s="191"/>
      <c r="FT52" s="192">
        <v>46</v>
      </c>
      <c r="FU52" s="189" t="s">
        <v>63</v>
      </c>
      <c r="FV52" s="190">
        <v>0</v>
      </c>
      <c r="FW52" s="190">
        <v>0</v>
      </c>
      <c r="FX52" s="190">
        <v>0</v>
      </c>
      <c r="FY52" s="190">
        <f t="shared" si="28"/>
        <v>0</v>
      </c>
      <c r="FZ52" s="191"/>
      <c r="GA52" s="192">
        <v>46</v>
      </c>
      <c r="GB52" s="189" t="s">
        <v>63</v>
      </c>
      <c r="GC52" s="190">
        <v>0</v>
      </c>
      <c r="GD52" s="190">
        <v>0</v>
      </c>
      <c r="GE52" s="190">
        <v>0</v>
      </c>
      <c r="GF52" s="190">
        <f t="shared" si="29"/>
        <v>0</v>
      </c>
      <c r="GG52" s="191"/>
      <c r="GH52" s="192">
        <v>46</v>
      </c>
      <c r="GI52" s="189" t="s">
        <v>63</v>
      </c>
      <c r="GJ52" s="190">
        <v>0</v>
      </c>
      <c r="GK52" s="190">
        <v>0</v>
      </c>
      <c r="GL52" s="190">
        <v>0</v>
      </c>
      <c r="GM52" s="190">
        <f t="shared" si="30"/>
        <v>0</v>
      </c>
      <c r="GN52" s="191"/>
      <c r="GO52" s="192">
        <v>46</v>
      </c>
      <c r="GP52" s="189" t="s">
        <v>63</v>
      </c>
      <c r="GQ52" s="190">
        <v>0</v>
      </c>
      <c r="GR52" s="190">
        <v>0</v>
      </c>
      <c r="GS52" s="190">
        <v>0</v>
      </c>
      <c r="GT52" s="190">
        <f t="shared" si="31"/>
        <v>0</v>
      </c>
      <c r="GU52" s="191"/>
      <c r="GV52" s="192">
        <v>46</v>
      </c>
      <c r="GW52" s="189" t="s">
        <v>63</v>
      </c>
      <c r="GX52" s="190">
        <v>0</v>
      </c>
      <c r="GY52" s="190">
        <v>0</v>
      </c>
      <c r="GZ52" s="190">
        <v>0</v>
      </c>
      <c r="HA52" s="190">
        <f t="shared" si="32"/>
        <v>0</v>
      </c>
      <c r="HB52" s="191"/>
      <c r="HC52" s="192">
        <v>46</v>
      </c>
      <c r="HD52" s="189" t="s">
        <v>63</v>
      </c>
      <c r="HE52" s="190">
        <v>0</v>
      </c>
      <c r="HF52" s="190">
        <v>0</v>
      </c>
      <c r="HG52" s="190">
        <v>0</v>
      </c>
      <c r="HH52" s="190">
        <f t="shared" si="33"/>
        <v>0</v>
      </c>
      <c r="HI52" s="191"/>
      <c r="HJ52" s="192">
        <v>46</v>
      </c>
      <c r="HK52" s="189" t="s">
        <v>63</v>
      </c>
      <c r="HL52" s="190">
        <v>0</v>
      </c>
      <c r="HM52" s="190">
        <v>0</v>
      </c>
      <c r="HN52" s="190">
        <v>0</v>
      </c>
      <c r="HO52" s="190">
        <f t="shared" si="34"/>
        <v>0</v>
      </c>
      <c r="HP52" s="191"/>
      <c r="HQ52" s="192">
        <v>46</v>
      </c>
      <c r="HR52" s="189" t="s">
        <v>63</v>
      </c>
      <c r="HS52" s="190">
        <v>0</v>
      </c>
      <c r="HT52" s="190">
        <v>0</v>
      </c>
      <c r="HU52" s="190">
        <v>0</v>
      </c>
      <c r="HV52" s="190">
        <f t="shared" si="35"/>
        <v>0</v>
      </c>
      <c r="HW52" s="191"/>
      <c r="HX52" s="192">
        <v>46</v>
      </c>
      <c r="HY52" s="189" t="s">
        <v>63</v>
      </c>
      <c r="HZ52" s="190">
        <v>0</v>
      </c>
      <c r="IA52" s="190">
        <v>0</v>
      </c>
      <c r="IB52" s="190">
        <v>0</v>
      </c>
      <c r="IC52" s="190">
        <f t="shared" si="36"/>
        <v>0</v>
      </c>
      <c r="ID52" s="191"/>
      <c r="IE52" s="192">
        <v>46</v>
      </c>
      <c r="IF52" s="189" t="s">
        <v>63</v>
      </c>
      <c r="IG52" s="190">
        <v>0</v>
      </c>
      <c r="IH52" s="190">
        <v>0</v>
      </c>
      <c r="II52" s="190">
        <v>0</v>
      </c>
      <c r="IJ52" s="190">
        <f t="shared" si="37"/>
        <v>0</v>
      </c>
      <c r="IK52" s="191"/>
      <c r="IL52" s="192">
        <v>46</v>
      </c>
      <c r="IM52" s="189" t="s">
        <v>63</v>
      </c>
      <c r="IN52" s="190">
        <v>0</v>
      </c>
      <c r="IO52" s="190">
        <v>0</v>
      </c>
      <c r="IP52" s="190">
        <v>0</v>
      </c>
      <c r="IQ52" s="190">
        <f t="shared" si="38"/>
        <v>0</v>
      </c>
      <c r="IR52" s="191"/>
      <c r="IS52" s="192">
        <v>46</v>
      </c>
      <c r="IT52" s="189" t="s">
        <v>63</v>
      </c>
      <c r="IU52" s="190">
        <v>0</v>
      </c>
      <c r="IV52" s="190">
        <v>0</v>
      </c>
      <c r="IW52" s="190">
        <v>0</v>
      </c>
      <c r="IX52" s="190">
        <f t="shared" si="39"/>
        <v>0</v>
      </c>
      <c r="IY52" s="191"/>
      <c r="IZ52" s="192">
        <v>46</v>
      </c>
      <c r="JA52" s="189" t="s">
        <v>63</v>
      </c>
      <c r="JB52" s="190">
        <v>3</v>
      </c>
      <c r="JC52" s="190">
        <v>450000</v>
      </c>
      <c r="JD52" s="190">
        <v>0</v>
      </c>
      <c r="JE52" s="190">
        <f t="shared" si="40"/>
        <v>450000</v>
      </c>
      <c r="JF52" s="191"/>
      <c r="JG52" s="192">
        <v>46</v>
      </c>
      <c r="JH52" s="189" t="s">
        <v>63</v>
      </c>
      <c r="JI52" s="190">
        <v>2</v>
      </c>
      <c r="JJ52" s="190">
        <v>104000</v>
      </c>
      <c r="JK52" s="190">
        <v>0</v>
      </c>
      <c r="JL52" s="190">
        <f t="shared" si="41"/>
        <v>104000</v>
      </c>
      <c r="JM52" s="191"/>
      <c r="JN52" s="192">
        <v>46</v>
      </c>
      <c r="JO52" s="189" t="s">
        <v>63</v>
      </c>
      <c r="JP52" s="190">
        <v>2</v>
      </c>
      <c r="JQ52" s="190">
        <v>84000</v>
      </c>
      <c r="JR52" s="190">
        <v>0</v>
      </c>
      <c r="JS52" s="190">
        <f t="shared" si="42"/>
        <v>84000</v>
      </c>
      <c r="JT52" s="191"/>
      <c r="JU52" s="192">
        <v>46</v>
      </c>
      <c r="JV52" s="189" t="s">
        <v>63</v>
      </c>
      <c r="JW52" s="190">
        <v>3</v>
      </c>
      <c r="JX52" s="190">
        <v>450000</v>
      </c>
      <c r="JY52" s="190">
        <v>0</v>
      </c>
      <c r="JZ52" s="190">
        <f t="shared" si="43"/>
        <v>450000</v>
      </c>
      <c r="KA52" s="191"/>
      <c r="KB52" s="192">
        <v>46</v>
      </c>
      <c r="KC52" s="189" t="s">
        <v>63</v>
      </c>
      <c r="KD52" s="190">
        <v>3</v>
      </c>
      <c r="KE52" s="190">
        <v>369000</v>
      </c>
      <c r="KF52" s="190">
        <v>0</v>
      </c>
      <c r="KG52" s="190">
        <f t="shared" si="44"/>
        <v>369000</v>
      </c>
      <c r="KH52" s="191"/>
      <c r="KI52" s="192">
        <v>46</v>
      </c>
      <c r="KJ52" s="189" t="s">
        <v>63</v>
      </c>
      <c r="KK52" s="190">
        <v>3</v>
      </c>
      <c r="KL52" s="190">
        <v>525000</v>
      </c>
      <c r="KM52" s="190">
        <v>0</v>
      </c>
      <c r="KN52" s="190">
        <f t="shared" si="45"/>
        <v>525000</v>
      </c>
      <c r="KO52" s="191"/>
      <c r="KP52" s="192">
        <v>46</v>
      </c>
      <c r="KQ52" s="189" t="s">
        <v>63</v>
      </c>
      <c r="KR52" s="190">
        <v>0</v>
      </c>
      <c r="KS52" s="190">
        <v>0</v>
      </c>
      <c r="KT52" s="190">
        <v>0</v>
      </c>
      <c r="KU52" s="190">
        <f t="shared" si="46"/>
        <v>0</v>
      </c>
      <c r="KV52" s="191"/>
      <c r="KW52" s="192">
        <v>46</v>
      </c>
      <c r="KX52" s="189" t="s">
        <v>63</v>
      </c>
      <c r="KY52" s="190">
        <v>0</v>
      </c>
      <c r="KZ52" s="190">
        <v>0</v>
      </c>
      <c r="LA52" s="190">
        <v>0</v>
      </c>
      <c r="LB52" s="190">
        <f t="shared" si="47"/>
        <v>0</v>
      </c>
      <c r="LC52" s="191"/>
      <c r="LD52" s="192">
        <v>46</v>
      </c>
      <c r="LE52" s="189" t="s">
        <v>63</v>
      </c>
      <c r="LF52" s="190">
        <v>0</v>
      </c>
      <c r="LG52" s="190">
        <v>0</v>
      </c>
      <c r="LH52" s="190">
        <v>0</v>
      </c>
      <c r="LI52" s="190">
        <f t="shared" si="48"/>
        <v>0</v>
      </c>
      <c r="LJ52" s="191"/>
      <c r="LK52" s="192">
        <v>46</v>
      </c>
      <c r="LL52" s="189" t="s">
        <v>63</v>
      </c>
      <c r="LM52" s="190">
        <v>0</v>
      </c>
      <c r="LN52" s="190">
        <v>0</v>
      </c>
      <c r="LO52" s="190">
        <v>0</v>
      </c>
      <c r="LP52" s="190">
        <f t="shared" si="49"/>
        <v>0</v>
      </c>
      <c r="LQ52" s="191"/>
      <c r="LR52" s="192">
        <v>46</v>
      </c>
      <c r="LS52" s="189" t="s">
        <v>63</v>
      </c>
      <c r="LT52" s="190">
        <v>0</v>
      </c>
      <c r="LU52" s="190">
        <v>0</v>
      </c>
      <c r="LV52" s="190">
        <v>0</v>
      </c>
      <c r="LW52" s="190">
        <f t="shared" si="50"/>
        <v>0</v>
      </c>
      <c r="LX52" s="191"/>
      <c r="LY52" s="192">
        <v>46</v>
      </c>
      <c r="LZ52" s="189" t="s">
        <v>63</v>
      </c>
      <c r="MA52" s="190">
        <v>0</v>
      </c>
      <c r="MB52" s="190">
        <v>0</v>
      </c>
      <c r="MC52" s="190">
        <v>0</v>
      </c>
      <c r="MD52" s="190">
        <f t="shared" si="51"/>
        <v>0</v>
      </c>
      <c r="ME52" s="191"/>
      <c r="MF52" s="192">
        <v>46</v>
      </c>
      <c r="MG52" s="189" t="s">
        <v>63</v>
      </c>
      <c r="MH52" s="190">
        <v>0</v>
      </c>
      <c r="MI52" s="190">
        <v>0</v>
      </c>
      <c r="MJ52" s="190">
        <v>0</v>
      </c>
      <c r="MK52" s="190">
        <f t="shared" si="52"/>
        <v>0</v>
      </c>
      <c r="ML52" s="191"/>
      <c r="MM52" s="192">
        <v>46</v>
      </c>
      <c r="MN52" s="189" t="s">
        <v>63</v>
      </c>
      <c r="MO52" s="190">
        <v>0</v>
      </c>
      <c r="MP52" s="190">
        <v>0</v>
      </c>
      <c r="MQ52" s="190">
        <v>0</v>
      </c>
      <c r="MR52" s="190">
        <f t="shared" si="53"/>
        <v>0</v>
      </c>
      <c r="MS52" s="191"/>
      <c r="MT52" s="192">
        <v>46</v>
      </c>
      <c r="MU52" s="189" t="s">
        <v>63</v>
      </c>
      <c r="MV52" s="190">
        <v>0</v>
      </c>
      <c r="MW52" s="190">
        <v>0</v>
      </c>
      <c r="MX52" s="190">
        <v>0</v>
      </c>
      <c r="MY52" s="190">
        <f t="shared" si="54"/>
        <v>0</v>
      </c>
      <c r="MZ52" s="191"/>
      <c r="NA52" s="192">
        <v>46</v>
      </c>
      <c r="NB52" s="189" t="s">
        <v>63</v>
      </c>
      <c r="NC52" s="190">
        <v>0</v>
      </c>
      <c r="ND52" s="190">
        <v>0</v>
      </c>
      <c r="NE52" s="190">
        <v>0</v>
      </c>
      <c r="NF52" s="190">
        <f t="shared" si="55"/>
        <v>0</v>
      </c>
      <c r="NG52" s="191"/>
      <c r="NH52" s="192">
        <v>46</v>
      </c>
      <c r="NI52" s="189" t="s">
        <v>63</v>
      </c>
      <c r="NJ52" s="190">
        <v>0</v>
      </c>
      <c r="NK52" s="190">
        <v>0</v>
      </c>
      <c r="NL52" s="190">
        <v>0</v>
      </c>
      <c r="NM52" s="190">
        <f t="shared" si="56"/>
        <v>0</v>
      </c>
      <c r="NN52" s="191"/>
      <c r="NO52" s="192">
        <v>46</v>
      </c>
      <c r="NP52" s="189" t="s">
        <v>63</v>
      </c>
      <c r="NQ52" s="190">
        <v>0</v>
      </c>
      <c r="NR52" s="190">
        <v>0</v>
      </c>
      <c r="NS52" s="190">
        <v>0</v>
      </c>
      <c r="NT52" s="190">
        <f t="shared" si="57"/>
        <v>0</v>
      </c>
      <c r="NU52" s="191"/>
      <c r="NV52" s="192">
        <v>46</v>
      </c>
      <c r="NW52" s="189" t="s">
        <v>63</v>
      </c>
      <c r="NX52" s="190">
        <v>0</v>
      </c>
      <c r="NY52" s="190">
        <v>0</v>
      </c>
      <c r="NZ52" s="190">
        <v>0</v>
      </c>
      <c r="OA52" s="190">
        <f t="shared" si="58"/>
        <v>0</v>
      </c>
      <c r="OB52" s="191"/>
      <c r="OC52" s="192">
        <v>46</v>
      </c>
      <c r="OD52" s="189" t="s">
        <v>63</v>
      </c>
      <c r="OE52" s="190">
        <v>0</v>
      </c>
      <c r="OF52" s="190">
        <v>0</v>
      </c>
      <c r="OG52" s="190">
        <v>0</v>
      </c>
      <c r="OH52" s="190">
        <f t="shared" si="59"/>
        <v>0</v>
      </c>
      <c r="OI52" s="191"/>
      <c r="OJ52" s="192">
        <v>46</v>
      </c>
      <c r="OK52" s="189" t="s">
        <v>63</v>
      </c>
      <c r="OL52" s="190">
        <v>0</v>
      </c>
      <c r="OM52" s="190">
        <v>0</v>
      </c>
      <c r="ON52" s="190">
        <v>0</v>
      </c>
      <c r="OO52" s="190">
        <f t="shared" si="60"/>
        <v>0</v>
      </c>
      <c r="OP52" s="191"/>
      <c r="OQ52" s="192">
        <v>46</v>
      </c>
      <c r="OR52" s="189" t="s">
        <v>63</v>
      </c>
      <c r="OS52" s="190">
        <v>0</v>
      </c>
      <c r="OT52" s="190">
        <v>0</v>
      </c>
      <c r="OU52" s="190">
        <v>0</v>
      </c>
      <c r="OV52" s="190">
        <f t="shared" si="61"/>
        <v>0</v>
      </c>
      <c r="OW52" s="191"/>
      <c r="OX52" s="192">
        <v>46</v>
      </c>
      <c r="OY52" s="189" t="s">
        <v>63</v>
      </c>
      <c r="OZ52" s="190">
        <v>0</v>
      </c>
      <c r="PA52" s="190">
        <v>0</v>
      </c>
      <c r="PB52" s="190">
        <v>0</v>
      </c>
      <c r="PC52" s="190">
        <f t="shared" si="62"/>
        <v>0</v>
      </c>
      <c r="PD52" s="191"/>
      <c r="PE52" s="192">
        <v>46</v>
      </c>
      <c r="PF52" s="189" t="s">
        <v>63</v>
      </c>
      <c r="PG52" s="190">
        <v>0</v>
      </c>
      <c r="PH52" s="190">
        <v>0</v>
      </c>
      <c r="PI52" s="190">
        <v>0</v>
      </c>
      <c r="PJ52" s="190">
        <f t="shared" si="63"/>
        <v>0</v>
      </c>
      <c r="PK52" s="191"/>
      <c r="PL52" s="192">
        <v>46</v>
      </c>
      <c r="PM52" s="189" t="s">
        <v>63</v>
      </c>
      <c r="PN52" s="190">
        <v>0</v>
      </c>
      <c r="PO52" s="190">
        <v>0</v>
      </c>
      <c r="PP52" s="190">
        <v>0</v>
      </c>
      <c r="PQ52" s="190">
        <f t="shared" si="64"/>
        <v>0</v>
      </c>
      <c r="PR52" s="191"/>
      <c r="PS52" s="192">
        <v>46</v>
      </c>
      <c r="PT52" s="189" t="s">
        <v>63</v>
      </c>
      <c r="PU52" s="190">
        <v>0</v>
      </c>
      <c r="PV52" s="190">
        <v>0</v>
      </c>
      <c r="PW52" s="190">
        <v>0</v>
      </c>
      <c r="PX52" s="190">
        <f t="shared" si="65"/>
        <v>0</v>
      </c>
      <c r="PY52" s="191"/>
      <c r="PZ52" s="192">
        <v>46</v>
      </c>
      <c r="QA52" s="189" t="s">
        <v>63</v>
      </c>
      <c r="QB52" s="190">
        <v>0</v>
      </c>
      <c r="QC52" s="190">
        <v>0</v>
      </c>
      <c r="QD52" s="190">
        <v>0</v>
      </c>
      <c r="QE52" s="190">
        <f t="shared" si="66"/>
        <v>0</v>
      </c>
      <c r="QF52" s="191"/>
      <c r="QG52" s="192">
        <v>46</v>
      </c>
      <c r="QH52" s="189" t="s">
        <v>63</v>
      </c>
      <c r="QI52" s="190">
        <v>0</v>
      </c>
      <c r="QJ52" s="190">
        <v>0</v>
      </c>
      <c r="QK52" s="190">
        <v>0</v>
      </c>
      <c r="QL52" s="190">
        <f t="shared" si="67"/>
        <v>0</v>
      </c>
      <c r="QM52" s="191"/>
      <c r="QN52" s="192">
        <v>46</v>
      </c>
      <c r="QO52" s="189" t="s">
        <v>63</v>
      </c>
      <c r="QP52" s="190">
        <v>0</v>
      </c>
      <c r="QQ52" s="190">
        <v>0</v>
      </c>
      <c r="QR52" s="190">
        <v>0</v>
      </c>
      <c r="QS52" s="190">
        <f t="shared" si="68"/>
        <v>0</v>
      </c>
      <c r="QT52" s="191"/>
      <c r="QU52" s="192">
        <v>46</v>
      </c>
      <c r="QV52" s="189" t="s">
        <v>63</v>
      </c>
      <c r="QW52" s="190">
        <v>0</v>
      </c>
      <c r="QX52" s="190">
        <v>0</v>
      </c>
      <c r="QY52" s="190">
        <v>0</v>
      </c>
      <c r="QZ52" s="190">
        <f t="shared" si="69"/>
        <v>0</v>
      </c>
      <c r="RA52" s="191"/>
      <c r="RB52" s="192">
        <v>46</v>
      </c>
      <c r="RC52" s="189" t="s">
        <v>63</v>
      </c>
      <c r="RD52" s="190">
        <v>0</v>
      </c>
      <c r="RE52" s="190">
        <v>0</v>
      </c>
      <c r="RF52" s="190">
        <v>0</v>
      </c>
      <c r="RG52" s="190">
        <f t="shared" si="70"/>
        <v>0</v>
      </c>
      <c r="RH52" s="191"/>
      <c r="RI52" s="192">
        <v>46</v>
      </c>
      <c r="RJ52" s="189" t="s">
        <v>63</v>
      </c>
      <c r="RK52" s="190">
        <v>0</v>
      </c>
      <c r="RL52" s="190">
        <v>0</v>
      </c>
      <c r="RM52" s="190">
        <v>0</v>
      </c>
      <c r="RN52" s="190">
        <f t="shared" si="71"/>
        <v>0</v>
      </c>
      <c r="RO52" s="191"/>
      <c r="RP52" s="192">
        <v>46</v>
      </c>
      <c r="RQ52" s="189" t="s">
        <v>63</v>
      </c>
      <c r="RR52" s="190">
        <v>0</v>
      </c>
      <c r="RS52" s="190">
        <v>0</v>
      </c>
      <c r="RT52" s="190">
        <v>0</v>
      </c>
      <c r="RU52" s="190">
        <f t="shared" si="72"/>
        <v>0</v>
      </c>
      <c r="RV52" s="191"/>
      <c r="RW52" s="192">
        <v>46</v>
      </c>
      <c r="RX52" s="189" t="s">
        <v>63</v>
      </c>
      <c r="RY52" s="190">
        <v>0</v>
      </c>
      <c r="RZ52" s="190">
        <v>0</v>
      </c>
      <c r="SA52" s="190">
        <v>0</v>
      </c>
      <c r="SB52" s="190">
        <f t="shared" si="73"/>
        <v>0</v>
      </c>
      <c r="SC52" s="191"/>
      <c r="SD52" s="192">
        <v>46</v>
      </c>
      <c r="SE52" s="189" t="s">
        <v>63</v>
      </c>
      <c r="SF52" s="190">
        <v>0</v>
      </c>
      <c r="SG52" s="190">
        <v>0</v>
      </c>
      <c r="SH52" s="190">
        <v>0</v>
      </c>
      <c r="SI52" s="190">
        <f t="shared" si="74"/>
        <v>0</v>
      </c>
      <c r="SJ52" s="191"/>
      <c r="SK52" s="192">
        <v>46</v>
      </c>
      <c r="SL52" s="189" t="s">
        <v>63</v>
      </c>
      <c r="SM52" s="190">
        <v>0</v>
      </c>
      <c r="SN52" s="190">
        <v>0</v>
      </c>
      <c r="SO52" s="190">
        <v>0</v>
      </c>
      <c r="SP52" s="190">
        <f t="shared" si="75"/>
        <v>0</v>
      </c>
      <c r="SQ52" s="191"/>
      <c r="SR52" s="192">
        <v>46</v>
      </c>
      <c r="SS52" s="189" t="s">
        <v>63</v>
      </c>
      <c r="ST52" s="190">
        <v>0</v>
      </c>
      <c r="SU52" s="190">
        <v>0</v>
      </c>
      <c r="SV52" s="190">
        <v>0</v>
      </c>
      <c r="SW52" s="190">
        <f t="shared" si="76"/>
        <v>0</v>
      </c>
      <c r="SX52" s="191"/>
      <c r="SY52" s="192">
        <v>46</v>
      </c>
      <c r="SZ52" s="189" t="s">
        <v>63</v>
      </c>
      <c r="TA52" s="190">
        <v>0</v>
      </c>
      <c r="TB52" s="190">
        <v>0</v>
      </c>
      <c r="TC52" s="190">
        <v>0</v>
      </c>
      <c r="TD52" s="190">
        <f t="shared" si="77"/>
        <v>0</v>
      </c>
      <c r="TE52" s="191"/>
      <c r="TF52" s="192">
        <v>46</v>
      </c>
      <c r="TG52" s="189" t="s">
        <v>63</v>
      </c>
      <c r="TH52" s="190">
        <v>0</v>
      </c>
      <c r="TI52" s="190">
        <v>0</v>
      </c>
      <c r="TJ52" s="190">
        <v>0</v>
      </c>
      <c r="TK52" s="190">
        <f t="shared" si="78"/>
        <v>0</v>
      </c>
      <c r="TL52" s="191"/>
      <c r="TM52" s="192">
        <v>46</v>
      </c>
      <c r="TN52" s="189" t="s">
        <v>63</v>
      </c>
      <c r="TO52" s="190">
        <v>0</v>
      </c>
      <c r="TP52" s="190">
        <v>0</v>
      </c>
      <c r="TQ52" s="190">
        <v>0</v>
      </c>
      <c r="TR52" s="190">
        <f t="shared" si="79"/>
        <v>0</v>
      </c>
      <c r="TS52" s="191"/>
      <c r="TT52" s="192">
        <v>46</v>
      </c>
      <c r="TU52" s="189" t="s">
        <v>63</v>
      </c>
      <c r="TV52" s="190">
        <v>0</v>
      </c>
      <c r="TW52" s="190">
        <v>0</v>
      </c>
      <c r="TX52" s="190">
        <v>0</v>
      </c>
      <c r="TY52" s="190">
        <f t="shared" si="80"/>
        <v>0</v>
      </c>
      <c r="TZ52" s="191"/>
      <c r="UA52" s="192">
        <v>46</v>
      </c>
      <c r="UB52" s="189" t="s">
        <v>63</v>
      </c>
      <c r="UC52" s="190">
        <v>0</v>
      </c>
      <c r="UD52" s="190">
        <v>0</v>
      </c>
      <c r="UE52" s="190">
        <v>0</v>
      </c>
      <c r="UF52" s="190">
        <f t="shared" si="81"/>
        <v>0</v>
      </c>
      <c r="UG52" s="191"/>
      <c r="UH52" s="192">
        <v>46</v>
      </c>
      <c r="UI52" s="189" t="s">
        <v>63</v>
      </c>
      <c r="UJ52" s="190">
        <v>0</v>
      </c>
      <c r="UK52" s="190">
        <v>0</v>
      </c>
      <c r="UL52" s="190">
        <v>0</v>
      </c>
      <c r="UM52" s="190">
        <f t="shared" si="82"/>
        <v>0</v>
      </c>
      <c r="UN52" s="191"/>
      <c r="UO52" s="192">
        <v>46</v>
      </c>
      <c r="UP52" s="189" t="s">
        <v>63</v>
      </c>
      <c r="UQ52" s="190">
        <v>0</v>
      </c>
      <c r="UR52" s="190">
        <v>0</v>
      </c>
      <c r="US52" s="190">
        <v>0</v>
      </c>
      <c r="UT52" s="190">
        <f t="shared" si="83"/>
        <v>0</v>
      </c>
      <c r="UU52" s="191"/>
      <c r="UV52" s="192">
        <v>46</v>
      </c>
      <c r="UW52" s="189" t="s">
        <v>63</v>
      </c>
      <c r="UX52" s="190">
        <v>0</v>
      </c>
      <c r="UY52" s="190">
        <v>0</v>
      </c>
      <c r="UZ52" s="190">
        <v>0</v>
      </c>
      <c r="VA52" s="190">
        <f t="shared" si="84"/>
        <v>0</v>
      </c>
      <c r="VB52" s="191"/>
      <c r="VC52" s="192">
        <v>46</v>
      </c>
      <c r="VD52" s="189" t="s">
        <v>63</v>
      </c>
      <c r="VE52" s="190">
        <v>0</v>
      </c>
      <c r="VF52" s="190">
        <v>0</v>
      </c>
      <c r="VG52" s="190">
        <v>0</v>
      </c>
      <c r="VH52" s="190">
        <f t="shared" si="85"/>
        <v>0</v>
      </c>
      <c r="VI52" s="191"/>
      <c r="VJ52" s="192">
        <v>46</v>
      </c>
      <c r="VK52" s="189" t="s">
        <v>63</v>
      </c>
      <c r="VL52" s="190">
        <v>0</v>
      </c>
      <c r="VM52" s="190">
        <v>0</v>
      </c>
      <c r="VN52" s="190">
        <v>0</v>
      </c>
      <c r="VO52" s="190">
        <f t="shared" si="86"/>
        <v>0</v>
      </c>
      <c r="VP52" s="191"/>
      <c r="VQ52" s="192">
        <v>46</v>
      </c>
      <c r="VR52" s="189" t="s">
        <v>63</v>
      </c>
      <c r="VS52" s="190">
        <v>0</v>
      </c>
      <c r="VT52" s="190">
        <v>0</v>
      </c>
      <c r="VU52" s="190">
        <v>0</v>
      </c>
      <c r="VV52" s="190">
        <f t="shared" si="87"/>
        <v>0</v>
      </c>
      <c r="VW52" s="191"/>
      <c r="VX52" s="192">
        <v>46</v>
      </c>
      <c r="VY52" s="189" t="s">
        <v>63</v>
      </c>
      <c r="VZ52" s="190">
        <v>0</v>
      </c>
      <c r="WA52" s="190">
        <v>0</v>
      </c>
      <c r="WB52" s="190">
        <v>0</v>
      </c>
      <c r="WC52" s="190">
        <f t="shared" si="88"/>
        <v>0</v>
      </c>
      <c r="WD52" s="191"/>
      <c r="WE52" s="192">
        <v>46</v>
      </c>
      <c r="WF52" s="189" t="s">
        <v>63</v>
      </c>
      <c r="WG52" s="190">
        <v>0</v>
      </c>
      <c r="WH52" s="190">
        <v>0</v>
      </c>
      <c r="WI52" s="190">
        <v>0</v>
      </c>
      <c r="WJ52" s="190">
        <f t="shared" si="89"/>
        <v>0</v>
      </c>
      <c r="WK52" s="191"/>
      <c r="WL52" s="192">
        <v>46</v>
      </c>
      <c r="WM52" s="189" t="s">
        <v>63</v>
      </c>
      <c r="WN52" s="190">
        <v>0</v>
      </c>
      <c r="WO52" s="190">
        <v>0</v>
      </c>
      <c r="WP52" s="190">
        <v>0</v>
      </c>
      <c r="WQ52" s="190">
        <f t="shared" si="90"/>
        <v>0</v>
      </c>
      <c r="WR52" s="191"/>
      <c r="WS52" s="192">
        <v>46</v>
      </c>
      <c r="WT52" s="189" t="s">
        <v>63</v>
      </c>
      <c r="WU52" s="190">
        <v>0</v>
      </c>
      <c r="WV52" s="190">
        <v>0</v>
      </c>
      <c r="WW52" s="190">
        <v>0</v>
      </c>
      <c r="WX52" s="190">
        <f t="shared" si="91"/>
        <v>0</v>
      </c>
      <c r="WY52" s="191"/>
      <c r="WZ52" s="192">
        <v>46</v>
      </c>
      <c r="XA52" s="189" t="s">
        <v>63</v>
      </c>
      <c r="XB52" s="190">
        <v>0</v>
      </c>
      <c r="XC52" s="190">
        <v>0</v>
      </c>
      <c r="XD52" s="190">
        <v>0</v>
      </c>
      <c r="XE52" s="190">
        <f t="shared" si="92"/>
        <v>0</v>
      </c>
      <c r="XF52" s="191"/>
      <c r="XG52" s="192">
        <v>46</v>
      </c>
      <c r="XH52" s="189" t="s">
        <v>63</v>
      </c>
      <c r="XI52" s="190">
        <v>0</v>
      </c>
      <c r="XJ52" s="190">
        <v>0</v>
      </c>
      <c r="XK52" s="190">
        <v>0</v>
      </c>
      <c r="XL52" s="190">
        <f t="shared" si="93"/>
        <v>0</v>
      </c>
      <c r="XM52" s="191"/>
      <c r="XN52" s="192">
        <v>46</v>
      </c>
      <c r="XO52" s="189" t="s">
        <v>63</v>
      </c>
      <c r="XP52" s="190">
        <v>0</v>
      </c>
      <c r="XQ52" s="190">
        <v>0</v>
      </c>
      <c r="XR52" s="190">
        <v>0</v>
      </c>
      <c r="XS52" s="190">
        <f t="shared" si="94"/>
        <v>0</v>
      </c>
      <c r="XT52" s="191"/>
      <c r="XU52" s="192">
        <v>46</v>
      </c>
      <c r="XV52" s="189" t="s">
        <v>63</v>
      </c>
      <c r="XW52" s="190">
        <v>1</v>
      </c>
      <c r="XX52" s="190">
        <v>20000</v>
      </c>
      <c r="XY52" s="190">
        <v>0</v>
      </c>
      <c r="XZ52" s="190">
        <f t="shared" si="95"/>
        <v>20000</v>
      </c>
      <c r="YA52" s="191"/>
      <c r="YB52" s="192">
        <v>46</v>
      </c>
      <c r="YC52" s="189" t="s">
        <v>63</v>
      </c>
      <c r="YD52" s="190">
        <v>0</v>
      </c>
      <c r="YE52" s="190">
        <v>0</v>
      </c>
      <c r="YF52" s="190">
        <v>0</v>
      </c>
      <c r="YG52" s="190">
        <f t="shared" si="96"/>
        <v>0</v>
      </c>
      <c r="YH52" s="191"/>
      <c r="YI52" s="192">
        <v>46</v>
      </c>
      <c r="YJ52" s="189" t="s">
        <v>63</v>
      </c>
      <c r="YK52" s="190">
        <v>0</v>
      </c>
      <c r="YL52" s="190">
        <v>0</v>
      </c>
      <c r="YM52" s="190">
        <v>0</v>
      </c>
      <c r="YN52" s="190">
        <f t="shared" si="97"/>
        <v>0</v>
      </c>
      <c r="YO52" s="191"/>
      <c r="YP52" s="192">
        <v>46</v>
      </c>
      <c r="YQ52" s="189" t="s">
        <v>63</v>
      </c>
      <c r="YR52" s="190">
        <v>0</v>
      </c>
      <c r="YS52" s="190">
        <v>0</v>
      </c>
      <c r="YT52" s="190">
        <v>0</v>
      </c>
      <c r="YU52" s="190">
        <f t="shared" si="98"/>
        <v>0</v>
      </c>
      <c r="YV52" s="191"/>
      <c r="YW52" s="192">
        <v>46</v>
      </c>
      <c r="YX52" s="189" t="s">
        <v>63</v>
      </c>
      <c r="YY52" s="190">
        <v>0</v>
      </c>
      <c r="YZ52" s="190">
        <v>0</v>
      </c>
      <c r="ZA52" s="190">
        <v>0</v>
      </c>
      <c r="ZB52" s="190">
        <f t="shared" si="99"/>
        <v>0</v>
      </c>
      <c r="ZC52" s="191"/>
      <c r="ZD52" s="192">
        <v>46</v>
      </c>
      <c r="ZE52" s="189" t="s">
        <v>63</v>
      </c>
      <c r="ZF52" s="190">
        <v>0</v>
      </c>
      <c r="ZG52" s="190">
        <v>0</v>
      </c>
      <c r="ZH52" s="190">
        <v>0</v>
      </c>
      <c r="ZI52" s="190">
        <f t="shared" si="100"/>
        <v>0</v>
      </c>
      <c r="ZJ52" s="191"/>
      <c r="ZK52" s="192">
        <v>46</v>
      </c>
      <c r="ZL52" s="189" t="s">
        <v>63</v>
      </c>
      <c r="ZM52" s="190">
        <v>0</v>
      </c>
      <c r="ZN52" s="190">
        <v>0</v>
      </c>
      <c r="ZO52" s="190">
        <v>0</v>
      </c>
      <c r="ZP52" s="190">
        <f t="shared" si="101"/>
        <v>0</v>
      </c>
      <c r="ZQ52" s="191"/>
      <c r="ZR52" s="192">
        <v>46</v>
      </c>
      <c r="ZS52" s="189" t="s">
        <v>63</v>
      </c>
      <c r="ZT52" s="190">
        <v>0</v>
      </c>
      <c r="ZU52" s="190">
        <v>0</v>
      </c>
      <c r="ZV52" s="190">
        <v>0</v>
      </c>
      <c r="ZW52" s="190">
        <f t="shared" si="102"/>
        <v>0</v>
      </c>
      <c r="ZX52" s="191"/>
      <c r="ZY52" s="192">
        <v>46</v>
      </c>
      <c r="ZZ52" s="189" t="s">
        <v>63</v>
      </c>
      <c r="AAA52" s="190">
        <v>0</v>
      </c>
      <c r="AAB52" s="190">
        <v>0</v>
      </c>
      <c r="AAC52" s="190">
        <v>0</v>
      </c>
      <c r="AAD52" s="190">
        <f t="shared" si="103"/>
        <v>0</v>
      </c>
      <c r="AAE52" s="191"/>
      <c r="AAF52" s="192">
        <v>46</v>
      </c>
      <c r="AAG52" s="189" t="s">
        <v>63</v>
      </c>
      <c r="AAH52" s="190">
        <v>0</v>
      </c>
      <c r="AAI52" s="190">
        <v>0</v>
      </c>
      <c r="AAJ52" s="190">
        <v>0</v>
      </c>
      <c r="AAK52" s="190">
        <f t="shared" si="104"/>
        <v>0</v>
      </c>
      <c r="AAL52" s="191"/>
      <c r="AAM52" s="192">
        <v>46</v>
      </c>
      <c r="AAN52" s="189" t="s">
        <v>63</v>
      </c>
      <c r="AAO52" s="190">
        <v>0</v>
      </c>
      <c r="AAP52" s="190">
        <v>0</v>
      </c>
      <c r="AAQ52" s="190">
        <v>0</v>
      </c>
      <c r="AAR52" s="190">
        <f t="shared" si="105"/>
        <v>0</v>
      </c>
      <c r="AAS52" s="191"/>
      <c r="AAT52" s="192">
        <v>46</v>
      </c>
      <c r="AAU52" s="189" t="s">
        <v>63</v>
      </c>
      <c r="AAV52" s="190">
        <v>0</v>
      </c>
      <c r="AAW52" s="190">
        <v>0</v>
      </c>
      <c r="AAX52" s="190">
        <v>0</v>
      </c>
      <c r="AAY52" s="190">
        <f t="shared" si="106"/>
        <v>0</v>
      </c>
      <c r="AAZ52" s="191"/>
      <c r="ABA52" s="192">
        <v>46</v>
      </c>
      <c r="ABB52" s="189" t="s">
        <v>63</v>
      </c>
      <c r="ABC52" s="190">
        <v>0</v>
      </c>
      <c r="ABD52" s="190">
        <v>0</v>
      </c>
      <c r="ABE52" s="190">
        <v>0</v>
      </c>
      <c r="ABF52" s="190">
        <f t="shared" si="107"/>
        <v>0</v>
      </c>
      <c r="ABG52" s="191"/>
      <c r="ABH52" s="192">
        <v>46</v>
      </c>
      <c r="ABI52" s="189" t="s">
        <v>63</v>
      </c>
      <c r="ABJ52" s="190">
        <v>0</v>
      </c>
      <c r="ABK52" s="190">
        <v>0</v>
      </c>
      <c r="ABL52" s="190">
        <v>0</v>
      </c>
      <c r="ABM52" s="190">
        <f t="shared" si="108"/>
        <v>0</v>
      </c>
      <c r="ABN52" s="191"/>
      <c r="ABO52" s="192">
        <v>46</v>
      </c>
      <c r="ABP52" s="189" t="s">
        <v>63</v>
      </c>
      <c r="ABQ52" s="190">
        <v>0</v>
      </c>
      <c r="ABR52" s="190">
        <v>0</v>
      </c>
      <c r="ABS52" s="190">
        <v>0</v>
      </c>
      <c r="ABT52" s="190">
        <f t="shared" si="109"/>
        <v>0</v>
      </c>
      <c r="ABU52" s="191"/>
      <c r="ABV52" s="192">
        <v>46</v>
      </c>
      <c r="ABW52" s="189" t="s">
        <v>63</v>
      </c>
      <c r="ABX52" s="190">
        <v>0</v>
      </c>
      <c r="ABY52" s="190">
        <f t="shared" si="0"/>
        <v>2353000</v>
      </c>
      <c r="ABZ52" s="190">
        <f t="shared" si="1"/>
        <v>0</v>
      </c>
      <c r="ACA52" s="190">
        <f t="shared" si="2"/>
        <v>2353000</v>
      </c>
      <c r="ACB52" s="9"/>
    </row>
    <row r="53" spans="1:756" ht="15.75" hidden="1">
      <c r="A53" s="192">
        <v>47</v>
      </c>
      <c r="B53" s="189" t="s">
        <v>64</v>
      </c>
      <c r="C53" s="190">
        <v>0</v>
      </c>
      <c r="D53" s="190">
        <v>0</v>
      </c>
      <c r="E53" s="190">
        <v>0</v>
      </c>
      <c r="F53" s="190">
        <f t="shared" si="3"/>
        <v>0</v>
      </c>
      <c r="G53" s="191"/>
      <c r="H53" s="192">
        <v>47</v>
      </c>
      <c r="I53" s="189" t="s">
        <v>64</v>
      </c>
      <c r="J53" s="190">
        <v>0</v>
      </c>
      <c r="K53" s="190">
        <v>0</v>
      </c>
      <c r="L53" s="190">
        <v>0</v>
      </c>
      <c r="M53" s="190">
        <f t="shared" si="4"/>
        <v>0</v>
      </c>
      <c r="N53" s="191"/>
      <c r="O53" s="192">
        <v>47</v>
      </c>
      <c r="P53" s="189" t="s">
        <v>64</v>
      </c>
      <c r="Q53" s="190"/>
      <c r="R53" s="190">
        <v>0</v>
      </c>
      <c r="S53" s="190">
        <v>0</v>
      </c>
      <c r="T53" s="190">
        <f t="shared" si="5"/>
        <v>0</v>
      </c>
      <c r="U53" s="191"/>
      <c r="V53" s="192">
        <v>47</v>
      </c>
      <c r="W53" s="189" t="s">
        <v>64</v>
      </c>
      <c r="X53" s="190">
        <v>0</v>
      </c>
      <c r="Y53" s="190">
        <v>0</v>
      </c>
      <c r="Z53" s="190">
        <v>0</v>
      </c>
      <c r="AA53" s="190">
        <f t="shared" si="6"/>
        <v>0</v>
      </c>
      <c r="AB53" s="191"/>
      <c r="AC53" s="192">
        <v>47</v>
      </c>
      <c r="AD53" s="189" t="s">
        <v>64</v>
      </c>
      <c r="AE53" s="190">
        <v>0</v>
      </c>
      <c r="AF53" s="190">
        <v>0</v>
      </c>
      <c r="AG53" s="190">
        <v>0</v>
      </c>
      <c r="AH53" s="190">
        <f t="shared" si="7"/>
        <v>0</v>
      </c>
      <c r="AI53" s="191"/>
      <c r="AJ53" s="192">
        <v>47</v>
      </c>
      <c r="AK53" s="189" t="s">
        <v>64</v>
      </c>
      <c r="AL53" s="190"/>
      <c r="AM53" s="190">
        <v>0</v>
      </c>
      <c r="AN53" s="190">
        <v>0</v>
      </c>
      <c r="AO53" s="190">
        <f t="shared" si="8"/>
        <v>0</v>
      </c>
      <c r="AP53" s="191"/>
      <c r="AQ53" s="192">
        <v>47</v>
      </c>
      <c r="AR53" s="189" t="s">
        <v>64</v>
      </c>
      <c r="AS53" s="190">
        <v>0</v>
      </c>
      <c r="AT53" s="190">
        <v>0</v>
      </c>
      <c r="AU53" s="190">
        <v>0</v>
      </c>
      <c r="AV53" s="190">
        <f t="shared" si="9"/>
        <v>0</v>
      </c>
      <c r="AW53" s="191"/>
      <c r="AX53" s="192">
        <v>47</v>
      </c>
      <c r="AY53" s="189" t="s">
        <v>64</v>
      </c>
      <c r="AZ53" s="190">
        <v>0</v>
      </c>
      <c r="BA53" s="190">
        <v>0</v>
      </c>
      <c r="BB53" s="190">
        <v>0</v>
      </c>
      <c r="BC53" s="190">
        <f t="shared" si="10"/>
        <v>0</v>
      </c>
      <c r="BD53" s="191"/>
      <c r="BE53" s="192">
        <v>47</v>
      </c>
      <c r="BF53" s="189" t="s">
        <v>64</v>
      </c>
      <c r="BG53" s="190">
        <v>0</v>
      </c>
      <c r="BH53" s="190">
        <v>0</v>
      </c>
      <c r="BI53" s="190">
        <v>0</v>
      </c>
      <c r="BJ53" s="190">
        <f t="shared" si="11"/>
        <v>0</v>
      </c>
      <c r="BK53" s="191"/>
      <c r="BL53" s="192">
        <v>47</v>
      </c>
      <c r="BM53" s="189" t="s">
        <v>64</v>
      </c>
      <c r="BN53" s="190">
        <v>0</v>
      </c>
      <c r="BO53" s="190">
        <v>0</v>
      </c>
      <c r="BP53" s="190">
        <v>0</v>
      </c>
      <c r="BQ53" s="190">
        <f t="shared" si="12"/>
        <v>0</v>
      </c>
      <c r="BR53" s="191"/>
      <c r="BS53" s="192">
        <v>47</v>
      </c>
      <c r="BT53" s="189" t="s">
        <v>64</v>
      </c>
      <c r="BU53" s="190">
        <v>0</v>
      </c>
      <c r="BV53" s="190">
        <v>0</v>
      </c>
      <c r="BW53" s="190">
        <v>0</v>
      </c>
      <c r="BX53" s="190">
        <f t="shared" si="13"/>
        <v>0</v>
      </c>
      <c r="BY53" s="191"/>
      <c r="BZ53" s="192">
        <v>47</v>
      </c>
      <c r="CA53" s="189" t="s">
        <v>64</v>
      </c>
      <c r="CB53" s="190">
        <v>0</v>
      </c>
      <c r="CC53" s="190">
        <v>0</v>
      </c>
      <c r="CD53" s="190">
        <v>0</v>
      </c>
      <c r="CE53" s="190">
        <f t="shared" si="14"/>
        <v>0</v>
      </c>
      <c r="CF53" s="191"/>
      <c r="CG53" s="192">
        <v>47</v>
      </c>
      <c r="CH53" s="189" t="s">
        <v>64</v>
      </c>
      <c r="CI53" s="190">
        <v>0</v>
      </c>
      <c r="CJ53" s="190">
        <v>0</v>
      </c>
      <c r="CK53" s="190">
        <v>0</v>
      </c>
      <c r="CL53" s="190">
        <f t="shared" si="15"/>
        <v>0</v>
      </c>
      <c r="CM53" s="191"/>
      <c r="CN53" s="192">
        <v>47</v>
      </c>
      <c r="CO53" s="189" t="s">
        <v>64</v>
      </c>
      <c r="CP53" s="190">
        <v>6</v>
      </c>
      <c r="CQ53" s="190">
        <v>702000</v>
      </c>
      <c r="CR53" s="190">
        <v>0</v>
      </c>
      <c r="CS53" s="190">
        <f t="shared" si="16"/>
        <v>702000</v>
      </c>
      <c r="CT53" s="191"/>
      <c r="CU53" s="192">
        <v>47</v>
      </c>
      <c r="CV53" s="189" t="s">
        <v>64</v>
      </c>
      <c r="CW53" s="190">
        <v>0</v>
      </c>
      <c r="CX53" s="190">
        <v>0</v>
      </c>
      <c r="CY53" s="190">
        <v>0</v>
      </c>
      <c r="CZ53" s="190">
        <f t="shared" si="17"/>
        <v>0</v>
      </c>
      <c r="DA53" s="191"/>
      <c r="DB53" s="192">
        <v>47</v>
      </c>
      <c r="DC53" s="189" t="s">
        <v>64</v>
      </c>
      <c r="DD53" s="190">
        <v>0</v>
      </c>
      <c r="DE53" s="190">
        <v>0</v>
      </c>
      <c r="DF53" s="190">
        <v>0</v>
      </c>
      <c r="DG53" s="190">
        <f t="shared" si="18"/>
        <v>0</v>
      </c>
      <c r="DH53" s="191"/>
      <c r="DI53" s="192">
        <v>47</v>
      </c>
      <c r="DJ53" s="189" t="s">
        <v>64</v>
      </c>
      <c r="DK53" s="190">
        <v>0</v>
      </c>
      <c r="DL53" s="190">
        <v>0</v>
      </c>
      <c r="DM53" s="190">
        <v>0</v>
      </c>
      <c r="DN53" s="190">
        <f t="shared" si="19"/>
        <v>0</v>
      </c>
      <c r="DO53" s="191"/>
      <c r="DP53" s="192">
        <v>47</v>
      </c>
      <c r="DQ53" s="189" t="s">
        <v>64</v>
      </c>
      <c r="DR53" s="190">
        <v>0</v>
      </c>
      <c r="DS53" s="190">
        <v>0</v>
      </c>
      <c r="DT53" s="190">
        <v>0</v>
      </c>
      <c r="DU53" s="190">
        <f t="shared" si="20"/>
        <v>0</v>
      </c>
      <c r="DV53" s="191"/>
      <c r="DW53" s="192">
        <v>47</v>
      </c>
      <c r="DX53" s="189" t="s">
        <v>64</v>
      </c>
      <c r="DY53" s="190">
        <v>0</v>
      </c>
      <c r="DZ53" s="190">
        <v>0</v>
      </c>
      <c r="EA53" s="190">
        <v>0</v>
      </c>
      <c r="EB53" s="190">
        <f t="shared" si="21"/>
        <v>0</v>
      </c>
      <c r="EC53" s="191"/>
      <c r="ED53" s="192">
        <v>47</v>
      </c>
      <c r="EE53" s="189" t="s">
        <v>64</v>
      </c>
      <c r="EF53" s="190">
        <v>0</v>
      </c>
      <c r="EG53" s="190"/>
      <c r="EH53" s="190">
        <v>0</v>
      </c>
      <c r="EI53" s="190">
        <f t="shared" si="22"/>
        <v>0</v>
      </c>
      <c r="EJ53" s="191"/>
      <c r="EK53" s="192">
        <v>47</v>
      </c>
      <c r="EL53" s="189" t="s">
        <v>64</v>
      </c>
      <c r="EM53" s="190">
        <v>0</v>
      </c>
      <c r="EN53" s="190">
        <v>0</v>
      </c>
      <c r="EO53" s="190">
        <v>0</v>
      </c>
      <c r="EP53" s="190">
        <f t="shared" si="23"/>
        <v>0</v>
      </c>
      <c r="EQ53" s="191"/>
      <c r="ER53" s="192">
        <v>47</v>
      </c>
      <c r="ES53" s="189" t="s">
        <v>64</v>
      </c>
      <c r="ET53" s="190">
        <v>0</v>
      </c>
      <c r="EU53" s="190">
        <v>0</v>
      </c>
      <c r="EV53" s="190">
        <v>0</v>
      </c>
      <c r="EW53" s="190">
        <f t="shared" si="24"/>
        <v>0</v>
      </c>
      <c r="EX53" s="191"/>
      <c r="EY53" s="192">
        <v>47</v>
      </c>
      <c r="EZ53" s="189" t="s">
        <v>64</v>
      </c>
      <c r="FA53" s="190">
        <v>0</v>
      </c>
      <c r="FB53" s="190">
        <v>0</v>
      </c>
      <c r="FC53" s="190">
        <v>0</v>
      </c>
      <c r="FD53" s="190">
        <f t="shared" si="25"/>
        <v>0</v>
      </c>
      <c r="FE53" s="191"/>
      <c r="FF53" s="192">
        <v>47</v>
      </c>
      <c r="FG53" s="189" t="s">
        <v>64</v>
      </c>
      <c r="FH53" s="190">
        <v>0</v>
      </c>
      <c r="FI53" s="190">
        <v>0</v>
      </c>
      <c r="FJ53" s="190">
        <v>0</v>
      </c>
      <c r="FK53" s="190">
        <f t="shared" si="26"/>
        <v>0</v>
      </c>
      <c r="FL53" s="191"/>
      <c r="FM53" s="192">
        <v>47</v>
      </c>
      <c r="FN53" s="189" t="s">
        <v>64</v>
      </c>
      <c r="FO53" s="190">
        <v>0</v>
      </c>
      <c r="FP53" s="190">
        <v>0</v>
      </c>
      <c r="FQ53" s="190">
        <v>0</v>
      </c>
      <c r="FR53" s="190">
        <f t="shared" si="27"/>
        <v>0</v>
      </c>
      <c r="FS53" s="191"/>
      <c r="FT53" s="192">
        <v>47</v>
      </c>
      <c r="FU53" s="189" t="s">
        <v>64</v>
      </c>
      <c r="FV53" s="190">
        <v>0</v>
      </c>
      <c r="FW53" s="190">
        <v>0</v>
      </c>
      <c r="FX53" s="190">
        <v>0</v>
      </c>
      <c r="FY53" s="190">
        <f t="shared" si="28"/>
        <v>0</v>
      </c>
      <c r="FZ53" s="191"/>
      <c r="GA53" s="192">
        <v>47</v>
      </c>
      <c r="GB53" s="189" t="s">
        <v>64</v>
      </c>
      <c r="GC53" s="190">
        <v>0</v>
      </c>
      <c r="GD53" s="190">
        <v>0</v>
      </c>
      <c r="GE53" s="190">
        <v>0</v>
      </c>
      <c r="GF53" s="190">
        <f t="shared" si="29"/>
        <v>0</v>
      </c>
      <c r="GG53" s="191"/>
      <c r="GH53" s="192">
        <v>47</v>
      </c>
      <c r="GI53" s="189" t="s">
        <v>64</v>
      </c>
      <c r="GJ53" s="190">
        <v>0</v>
      </c>
      <c r="GK53" s="190">
        <v>0</v>
      </c>
      <c r="GL53" s="190">
        <v>0</v>
      </c>
      <c r="GM53" s="190">
        <f t="shared" si="30"/>
        <v>0</v>
      </c>
      <c r="GN53" s="191"/>
      <c r="GO53" s="192">
        <v>47</v>
      </c>
      <c r="GP53" s="189" t="s">
        <v>64</v>
      </c>
      <c r="GQ53" s="190">
        <v>0</v>
      </c>
      <c r="GR53" s="190">
        <v>0</v>
      </c>
      <c r="GS53" s="190">
        <v>0</v>
      </c>
      <c r="GT53" s="190">
        <f t="shared" si="31"/>
        <v>0</v>
      </c>
      <c r="GU53" s="191"/>
      <c r="GV53" s="192">
        <v>47</v>
      </c>
      <c r="GW53" s="189" t="s">
        <v>64</v>
      </c>
      <c r="GX53" s="190">
        <v>0</v>
      </c>
      <c r="GY53" s="190">
        <v>0</v>
      </c>
      <c r="GZ53" s="190">
        <v>0</v>
      </c>
      <c r="HA53" s="190">
        <f t="shared" si="32"/>
        <v>0</v>
      </c>
      <c r="HB53" s="191"/>
      <c r="HC53" s="192">
        <v>47</v>
      </c>
      <c r="HD53" s="189" t="s">
        <v>64</v>
      </c>
      <c r="HE53" s="190">
        <v>0</v>
      </c>
      <c r="HF53" s="190">
        <v>0</v>
      </c>
      <c r="HG53" s="190">
        <v>0</v>
      </c>
      <c r="HH53" s="190">
        <f t="shared" si="33"/>
        <v>0</v>
      </c>
      <c r="HI53" s="191"/>
      <c r="HJ53" s="192">
        <v>47</v>
      </c>
      <c r="HK53" s="189" t="s">
        <v>64</v>
      </c>
      <c r="HL53" s="190">
        <v>0</v>
      </c>
      <c r="HM53" s="190">
        <v>0</v>
      </c>
      <c r="HN53" s="190">
        <v>0</v>
      </c>
      <c r="HO53" s="190">
        <f t="shared" si="34"/>
        <v>0</v>
      </c>
      <c r="HP53" s="191"/>
      <c r="HQ53" s="192">
        <v>47</v>
      </c>
      <c r="HR53" s="189" t="s">
        <v>64</v>
      </c>
      <c r="HS53" s="190">
        <v>0</v>
      </c>
      <c r="HT53" s="190">
        <v>0</v>
      </c>
      <c r="HU53" s="190">
        <v>0</v>
      </c>
      <c r="HV53" s="190">
        <f t="shared" si="35"/>
        <v>0</v>
      </c>
      <c r="HW53" s="191"/>
      <c r="HX53" s="192">
        <v>47</v>
      </c>
      <c r="HY53" s="189" t="s">
        <v>64</v>
      </c>
      <c r="HZ53" s="190">
        <v>0</v>
      </c>
      <c r="IA53" s="190">
        <v>0</v>
      </c>
      <c r="IB53" s="190">
        <v>0</v>
      </c>
      <c r="IC53" s="190">
        <f t="shared" si="36"/>
        <v>0</v>
      </c>
      <c r="ID53" s="191"/>
      <c r="IE53" s="192">
        <v>47</v>
      </c>
      <c r="IF53" s="189" t="s">
        <v>64</v>
      </c>
      <c r="IG53" s="190">
        <v>0</v>
      </c>
      <c r="IH53" s="190">
        <v>0</v>
      </c>
      <c r="II53" s="190">
        <v>0</v>
      </c>
      <c r="IJ53" s="190">
        <f t="shared" si="37"/>
        <v>0</v>
      </c>
      <c r="IK53" s="191"/>
      <c r="IL53" s="192">
        <v>47</v>
      </c>
      <c r="IM53" s="189" t="s">
        <v>64</v>
      </c>
      <c r="IN53" s="190">
        <v>0</v>
      </c>
      <c r="IO53" s="190">
        <v>0</v>
      </c>
      <c r="IP53" s="190">
        <v>0</v>
      </c>
      <c r="IQ53" s="190">
        <f t="shared" si="38"/>
        <v>0</v>
      </c>
      <c r="IR53" s="191"/>
      <c r="IS53" s="192">
        <v>47</v>
      </c>
      <c r="IT53" s="189" t="s">
        <v>64</v>
      </c>
      <c r="IU53" s="190">
        <v>0</v>
      </c>
      <c r="IV53" s="190">
        <v>0</v>
      </c>
      <c r="IW53" s="190">
        <v>0</v>
      </c>
      <c r="IX53" s="190">
        <f t="shared" si="39"/>
        <v>0</v>
      </c>
      <c r="IY53" s="191"/>
      <c r="IZ53" s="192">
        <v>47</v>
      </c>
      <c r="JA53" s="189" t="s">
        <v>64</v>
      </c>
      <c r="JB53" s="190">
        <v>6</v>
      </c>
      <c r="JC53" s="190">
        <v>900000</v>
      </c>
      <c r="JD53" s="190">
        <v>0</v>
      </c>
      <c r="JE53" s="190">
        <f t="shared" si="40"/>
        <v>900000</v>
      </c>
      <c r="JF53" s="191"/>
      <c r="JG53" s="192">
        <v>47</v>
      </c>
      <c r="JH53" s="189" t="s">
        <v>64</v>
      </c>
      <c r="JI53" s="190">
        <v>2</v>
      </c>
      <c r="JJ53" s="190">
        <v>104000</v>
      </c>
      <c r="JK53" s="190">
        <v>0</v>
      </c>
      <c r="JL53" s="190">
        <f t="shared" si="41"/>
        <v>104000</v>
      </c>
      <c r="JM53" s="191"/>
      <c r="JN53" s="192">
        <v>47</v>
      </c>
      <c r="JO53" s="189" t="s">
        <v>64</v>
      </c>
      <c r="JP53" s="190">
        <v>2</v>
      </c>
      <c r="JQ53" s="190">
        <v>84000</v>
      </c>
      <c r="JR53" s="190">
        <v>0</v>
      </c>
      <c r="JS53" s="190">
        <f t="shared" si="42"/>
        <v>84000</v>
      </c>
      <c r="JT53" s="191"/>
      <c r="JU53" s="192">
        <v>47</v>
      </c>
      <c r="JV53" s="189" t="s">
        <v>64</v>
      </c>
      <c r="JW53" s="190">
        <v>6</v>
      </c>
      <c r="JX53" s="190">
        <v>900000</v>
      </c>
      <c r="JY53" s="190">
        <v>0</v>
      </c>
      <c r="JZ53" s="190">
        <f t="shared" si="43"/>
        <v>900000</v>
      </c>
      <c r="KA53" s="191"/>
      <c r="KB53" s="192">
        <v>47</v>
      </c>
      <c r="KC53" s="189" t="s">
        <v>64</v>
      </c>
      <c r="KD53" s="190">
        <v>6</v>
      </c>
      <c r="KE53" s="190">
        <v>738000</v>
      </c>
      <c r="KF53" s="190">
        <v>0</v>
      </c>
      <c r="KG53" s="190">
        <f t="shared" si="44"/>
        <v>738000</v>
      </c>
      <c r="KH53" s="191"/>
      <c r="KI53" s="192">
        <v>47</v>
      </c>
      <c r="KJ53" s="189" t="s">
        <v>64</v>
      </c>
      <c r="KK53" s="190">
        <v>6</v>
      </c>
      <c r="KL53" s="190">
        <v>1050000</v>
      </c>
      <c r="KM53" s="190">
        <v>0</v>
      </c>
      <c r="KN53" s="190">
        <f t="shared" si="45"/>
        <v>1050000</v>
      </c>
      <c r="KO53" s="191"/>
      <c r="KP53" s="192">
        <v>47</v>
      </c>
      <c r="KQ53" s="189" t="s">
        <v>64</v>
      </c>
      <c r="KR53" s="190">
        <v>0</v>
      </c>
      <c r="KS53" s="190">
        <v>0</v>
      </c>
      <c r="KT53" s="190">
        <v>0</v>
      </c>
      <c r="KU53" s="190">
        <f t="shared" si="46"/>
        <v>0</v>
      </c>
      <c r="KV53" s="191"/>
      <c r="KW53" s="192">
        <v>47</v>
      </c>
      <c r="KX53" s="189" t="s">
        <v>64</v>
      </c>
      <c r="KY53" s="190">
        <v>0</v>
      </c>
      <c r="KZ53" s="190">
        <v>0</v>
      </c>
      <c r="LA53" s="190">
        <v>0</v>
      </c>
      <c r="LB53" s="190">
        <f t="shared" si="47"/>
        <v>0</v>
      </c>
      <c r="LC53" s="191"/>
      <c r="LD53" s="192">
        <v>47</v>
      </c>
      <c r="LE53" s="189" t="s">
        <v>64</v>
      </c>
      <c r="LF53" s="190">
        <v>0</v>
      </c>
      <c r="LG53" s="190">
        <v>0</v>
      </c>
      <c r="LH53" s="190">
        <v>0</v>
      </c>
      <c r="LI53" s="190">
        <f t="shared" si="48"/>
        <v>0</v>
      </c>
      <c r="LJ53" s="191"/>
      <c r="LK53" s="192">
        <v>47</v>
      </c>
      <c r="LL53" s="189" t="s">
        <v>64</v>
      </c>
      <c r="LM53" s="190">
        <v>0</v>
      </c>
      <c r="LN53" s="190">
        <v>0</v>
      </c>
      <c r="LO53" s="190">
        <v>0</v>
      </c>
      <c r="LP53" s="190">
        <f t="shared" si="49"/>
        <v>0</v>
      </c>
      <c r="LQ53" s="191"/>
      <c r="LR53" s="192">
        <v>47</v>
      </c>
      <c r="LS53" s="189" t="s">
        <v>64</v>
      </c>
      <c r="LT53" s="190">
        <v>0</v>
      </c>
      <c r="LU53" s="190">
        <v>0</v>
      </c>
      <c r="LV53" s="190">
        <v>0</v>
      </c>
      <c r="LW53" s="190">
        <f t="shared" si="50"/>
        <v>0</v>
      </c>
      <c r="LX53" s="191"/>
      <c r="LY53" s="192">
        <v>47</v>
      </c>
      <c r="LZ53" s="189" t="s">
        <v>64</v>
      </c>
      <c r="MA53" s="190">
        <v>0</v>
      </c>
      <c r="MB53" s="190">
        <v>0</v>
      </c>
      <c r="MC53" s="190">
        <v>0</v>
      </c>
      <c r="MD53" s="190">
        <f t="shared" si="51"/>
        <v>0</v>
      </c>
      <c r="ME53" s="191"/>
      <c r="MF53" s="192">
        <v>47</v>
      </c>
      <c r="MG53" s="189" t="s">
        <v>64</v>
      </c>
      <c r="MH53" s="190">
        <v>0</v>
      </c>
      <c r="MI53" s="190">
        <v>0</v>
      </c>
      <c r="MJ53" s="190">
        <v>0</v>
      </c>
      <c r="MK53" s="190">
        <f t="shared" si="52"/>
        <v>0</v>
      </c>
      <c r="ML53" s="191"/>
      <c r="MM53" s="192">
        <v>47</v>
      </c>
      <c r="MN53" s="189" t="s">
        <v>64</v>
      </c>
      <c r="MO53" s="190">
        <v>0</v>
      </c>
      <c r="MP53" s="190">
        <v>0</v>
      </c>
      <c r="MQ53" s="190">
        <v>0</v>
      </c>
      <c r="MR53" s="190">
        <f t="shared" si="53"/>
        <v>0</v>
      </c>
      <c r="MS53" s="191"/>
      <c r="MT53" s="192">
        <v>47</v>
      </c>
      <c r="MU53" s="189" t="s">
        <v>64</v>
      </c>
      <c r="MV53" s="190">
        <v>0</v>
      </c>
      <c r="MW53" s="190">
        <v>0</v>
      </c>
      <c r="MX53" s="190">
        <v>0</v>
      </c>
      <c r="MY53" s="190">
        <f t="shared" si="54"/>
        <v>0</v>
      </c>
      <c r="MZ53" s="191"/>
      <c r="NA53" s="192">
        <v>47</v>
      </c>
      <c r="NB53" s="189" t="s">
        <v>64</v>
      </c>
      <c r="NC53" s="190">
        <v>0</v>
      </c>
      <c r="ND53" s="190">
        <v>0</v>
      </c>
      <c r="NE53" s="190">
        <v>0</v>
      </c>
      <c r="NF53" s="190">
        <f t="shared" si="55"/>
        <v>0</v>
      </c>
      <c r="NG53" s="191"/>
      <c r="NH53" s="192">
        <v>47</v>
      </c>
      <c r="NI53" s="189" t="s">
        <v>64</v>
      </c>
      <c r="NJ53" s="190">
        <v>0</v>
      </c>
      <c r="NK53" s="190">
        <v>0</v>
      </c>
      <c r="NL53" s="190">
        <v>0</v>
      </c>
      <c r="NM53" s="190">
        <f t="shared" si="56"/>
        <v>0</v>
      </c>
      <c r="NN53" s="191"/>
      <c r="NO53" s="192">
        <v>47</v>
      </c>
      <c r="NP53" s="189" t="s">
        <v>64</v>
      </c>
      <c r="NQ53" s="190">
        <v>0</v>
      </c>
      <c r="NR53" s="190">
        <v>0</v>
      </c>
      <c r="NS53" s="190">
        <v>0</v>
      </c>
      <c r="NT53" s="190">
        <f t="shared" si="57"/>
        <v>0</v>
      </c>
      <c r="NU53" s="191"/>
      <c r="NV53" s="192">
        <v>47</v>
      </c>
      <c r="NW53" s="189" t="s">
        <v>64</v>
      </c>
      <c r="NX53" s="190">
        <v>0</v>
      </c>
      <c r="NY53" s="190">
        <v>0</v>
      </c>
      <c r="NZ53" s="190">
        <v>0</v>
      </c>
      <c r="OA53" s="190">
        <f t="shared" si="58"/>
        <v>0</v>
      </c>
      <c r="OB53" s="191"/>
      <c r="OC53" s="192">
        <v>47</v>
      </c>
      <c r="OD53" s="189" t="s">
        <v>64</v>
      </c>
      <c r="OE53" s="190">
        <v>0</v>
      </c>
      <c r="OF53" s="190">
        <v>0</v>
      </c>
      <c r="OG53" s="190">
        <v>0</v>
      </c>
      <c r="OH53" s="190">
        <f t="shared" si="59"/>
        <v>0</v>
      </c>
      <c r="OI53" s="191"/>
      <c r="OJ53" s="192">
        <v>47</v>
      </c>
      <c r="OK53" s="189" t="s">
        <v>64</v>
      </c>
      <c r="OL53" s="190">
        <v>0</v>
      </c>
      <c r="OM53" s="190">
        <v>0</v>
      </c>
      <c r="ON53" s="190">
        <v>0</v>
      </c>
      <c r="OO53" s="190">
        <f t="shared" si="60"/>
        <v>0</v>
      </c>
      <c r="OP53" s="191"/>
      <c r="OQ53" s="192">
        <v>47</v>
      </c>
      <c r="OR53" s="189" t="s">
        <v>64</v>
      </c>
      <c r="OS53" s="190">
        <v>0</v>
      </c>
      <c r="OT53" s="190">
        <v>0</v>
      </c>
      <c r="OU53" s="190">
        <v>0</v>
      </c>
      <c r="OV53" s="190">
        <f t="shared" si="61"/>
        <v>0</v>
      </c>
      <c r="OW53" s="191"/>
      <c r="OX53" s="192">
        <v>47</v>
      </c>
      <c r="OY53" s="189" t="s">
        <v>64</v>
      </c>
      <c r="OZ53" s="190">
        <v>0</v>
      </c>
      <c r="PA53" s="190">
        <v>0</v>
      </c>
      <c r="PB53" s="190">
        <v>0</v>
      </c>
      <c r="PC53" s="190">
        <f t="shared" si="62"/>
        <v>0</v>
      </c>
      <c r="PD53" s="191"/>
      <c r="PE53" s="192">
        <v>47</v>
      </c>
      <c r="PF53" s="189" t="s">
        <v>64</v>
      </c>
      <c r="PG53" s="190">
        <v>0</v>
      </c>
      <c r="PH53" s="190">
        <v>0</v>
      </c>
      <c r="PI53" s="190">
        <v>0</v>
      </c>
      <c r="PJ53" s="190">
        <f t="shared" si="63"/>
        <v>0</v>
      </c>
      <c r="PK53" s="191"/>
      <c r="PL53" s="192">
        <v>47</v>
      </c>
      <c r="PM53" s="189" t="s">
        <v>64</v>
      </c>
      <c r="PN53" s="190">
        <v>0</v>
      </c>
      <c r="PO53" s="190">
        <v>0</v>
      </c>
      <c r="PP53" s="190">
        <v>0</v>
      </c>
      <c r="PQ53" s="190">
        <f t="shared" si="64"/>
        <v>0</v>
      </c>
      <c r="PR53" s="191"/>
      <c r="PS53" s="192">
        <v>47</v>
      </c>
      <c r="PT53" s="189" t="s">
        <v>64</v>
      </c>
      <c r="PU53" s="190">
        <v>0</v>
      </c>
      <c r="PV53" s="190">
        <v>0</v>
      </c>
      <c r="PW53" s="190">
        <v>0</v>
      </c>
      <c r="PX53" s="190">
        <f t="shared" si="65"/>
        <v>0</v>
      </c>
      <c r="PY53" s="191"/>
      <c r="PZ53" s="192">
        <v>47</v>
      </c>
      <c r="QA53" s="189" t="s">
        <v>64</v>
      </c>
      <c r="QB53" s="190">
        <v>0</v>
      </c>
      <c r="QC53" s="190">
        <v>0</v>
      </c>
      <c r="QD53" s="190">
        <v>0</v>
      </c>
      <c r="QE53" s="190">
        <f t="shared" si="66"/>
        <v>0</v>
      </c>
      <c r="QF53" s="191"/>
      <c r="QG53" s="192">
        <v>47</v>
      </c>
      <c r="QH53" s="189" t="s">
        <v>64</v>
      </c>
      <c r="QI53" s="190">
        <v>0</v>
      </c>
      <c r="QJ53" s="190">
        <v>0</v>
      </c>
      <c r="QK53" s="190">
        <v>0</v>
      </c>
      <c r="QL53" s="190">
        <f t="shared" si="67"/>
        <v>0</v>
      </c>
      <c r="QM53" s="191"/>
      <c r="QN53" s="192">
        <v>47</v>
      </c>
      <c r="QO53" s="189" t="s">
        <v>64</v>
      </c>
      <c r="QP53" s="190">
        <v>0</v>
      </c>
      <c r="QQ53" s="190">
        <v>0</v>
      </c>
      <c r="QR53" s="190">
        <v>0</v>
      </c>
      <c r="QS53" s="190">
        <f t="shared" si="68"/>
        <v>0</v>
      </c>
      <c r="QT53" s="191"/>
      <c r="QU53" s="192">
        <v>47</v>
      </c>
      <c r="QV53" s="189" t="s">
        <v>64</v>
      </c>
      <c r="QW53" s="190">
        <v>0</v>
      </c>
      <c r="QX53" s="190">
        <v>0</v>
      </c>
      <c r="QY53" s="190">
        <v>0</v>
      </c>
      <c r="QZ53" s="190">
        <f t="shared" si="69"/>
        <v>0</v>
      </c>
      <c r="RA53" s="191"/>
      <c r="RB53" s="192">
        <v>47</v>
      </c>
      <c r="RC53" s="189" t="s">
        <v>64</v>
      </c>
      <c r="RD53" s="190">
        <v>0</v>
      </c>
      <c r="RE53" s="190">
        <v>0</v>
      </c>
      <c r="RF53" s="190">
        <v>0</v>
      </c>
      <c r="RG53" s="190">
        <f t="shared" si="70"/>
        <v>0</v>
      </c>
      <c r="RH53" s="191"/>
      <c r="RI53" s="192">
        <v>47</v>
      </c>
      <c r="RJ53" s="189" t="s">
        <v>64</v>
      </c>
      <c r="RK53" s="190">
        <v>0</v>
      </c>
      <c r="RL53" s="190">
        <v>0</v>
      </c>
      <c r="RM53" s="190">
        <v>0</v>
      </c>
      <c r="RN53" s="190">
        <f t="shared" si="71"/>
        <v>0</v>
      </c>
      <c r="RO53" s="191"/>
      <c r="RP53" s="192">
        <v>47</v>
      </c>
      <c r="RQ53" s="189" t="s">
        <v>64</v>
      </c>
      <c r="RR53" s="190">
        <v>0</v>
      </c>
      <c r="RS53" s="190">
        <v>0</v>
      </c>
      <c r="RT53" s="190">
        <v>0</v>
      </c>
      <c r="RU53" s="190">
        <f t="shared" si="72"/>
        <v>0</v>
      </c>
      <c r="RV53" s="191"/>
      <c r="RW53" s="192">
        <v>47</v>
      </c>
      <c r="RX53" s="189" t="s">
        <v>64</v>
      </c>
      <c r="RY53" s="190">
        <v>0</v>
      </c>
      <c r="RZ53" s="190">
        <v>0</v>
      </c>
      <c r="SA53" s="190">
        <v>0</v>
      </c>
      <c r="SB53" s="190">
        <f t="shared" si="73"/>
        <v>0</v>
      </c>
      <c r="SC53" s="191"/>
      <c r="SD53" s="192">
        <v>47</v>
      </c>
      <c r="SE53" s="189" t="s">
        <v>64</v>
      </c>
      <c r="SF53" s="190">
        <v>0</v>
      </c>
      <c r="SG53" s="190">
        <v>0</v>
      </c>
      <c r="SH53" s="190">
        <v>0</v>
      </c>
      <c r="SI53" s="190">
        <f t="shared" si="74"/>
        <v>0</v>
      </c>
      <c r="SJ53" s="191"/>
      <c r="SK53" s="192">
        <v>47</v>
      </c>
      <c r="SL53" s="189" t="s">
        <v>64</v>
      </c>
      <c r="SM53" s="190">
        <v>0</v>
      </c>
      <c r="SN53" s="190">
        <v>0</v>
      </c>
      <c r="SO53" s="190">
        <v>0</v>
      </c>
      <c r="SP53" s="190">
        <f t="shared" si="75"/>
        <v>0</v>
      </c>
      <c r="SQ53" s="191"/>
      <c r="SR53" s="192">
        <v>47</v>
      </c>
      <c r="SS53" s="189" t="s">
        <v>64</v>
      </c>
      <c r="ST53" s="190">
        <v>0</v>
      </c>
      <c r="SU53" s="190">
        <v>0</v>
      </c>
      <c r="SV53" s="190">
        <v>0</v>
      </c>
      <c r="SW53" s="190">
        <f t="shared" si="76"/>
        <v>0</v>
      </c>
      <c r="SX53" s="191"/>
      <c r="SY53" s="192">
        <v>47</v>
      </c>
      <c r="SZ53" s="189" t="s">
        <v>64</v>
      </c>
      <c r="TA53" s="190">
        <v>0</v>
      </c>
      <c r="TB53" s="190">
        <v>0</v>
      </c>
      <c r="TC53" s="190">
        <v>0</v>
      </c>
      <c r="TD53" s="190">
        <f t="shared" si="77"/>
        <v>0</v>
      </c>
      <c r="TE53" s="191"/>
      <c r="TF53" s="192">
        <v>47</v>
      </c>
      <c r="TG53" s="189" t="s">
        <v>64</v>
      </c>
      <c r="TH53" s="190">
        <v>0</v>
      </c>
      <c r="TI53" s="190">
        <v>0</v>
      </c>
      <c r="TJ53" s="190">
        <v>0</v>
      </c>
      <c r="TK53" s="190">
        <f t="shared" si="78"/>
        <v>0</v>
      </c>
      <c r="TL53" s="191"/>
      <c r="TM53" s="192">
        <v>47</v>
      </c>
      <c r="TN53" s="189" t="s">
        <v>64</v>
      </c>
      <c r="TO53" s="190">
        <v>0</v>
      </c>
      <c r="TP53" s="190">
        <v>0</v>
      </c>
      <c r="TQ53" s="190">
        <v>0</v>
      </c>
      <c r="TR53" s="190">
        <f t="shared" si="79"/>
        <v>0</v>
      </c>
      <c r="TS53" s="191"/>
      <c r="TT53" s="192">
        <v>47</v>
      </c>
      <c r="TU53" s="189" t="s">
        <v>64</v>
      </c>
      <c r="TV53" s="190">
        <v>0</v>
      </c>
      <c r="TW53" s="190">
        <v>0</v>
      </c>
      <c r="TX53" s="190">
        <v>0</v>
      </c>
      <c r="TY53" s="190">
        <f t="shared" si="80"/>
        <v>0</v>
      </c>
      <c r="TZ53" s="191"/>
      <c r="UA53" s="192">
        <v>47</v>
      </c>
      <c r="UB53" s="189" t="s">
        <v>64</v>
      </c>
      <c r="UC53" s="190">
        <v>0</v>
      </c>
      <c r="UD53" s="190">
        <v>0</v>
      </c>
      <c r="UE53" s="190">
        <v>0</v>
      </c>
      <c r="UF53" s="190">
        <f t="shared" si="81"/>
        <v>0</v>
      </c>
      <c r="UG53" s="191"/>
      <c r="UH53" s="192">
        <v>47</v>
      </c>
      <c r="UI53" s="189" t="s">
        <v>64</v>
      </c>
      <c r="UJ53" s="190">
        <v>0</v>
      </c>
      <c r="UK53" s="190">
        <v>0</v>
      </c>
      <c r="UL53" s="190">
        <v>0</v>
      </c>
      <c r="UM53" s="190">
        <f t="shared" si="82"/>
        <v>0</v>
      </c>
      <c r="UN53" s="191"/>
      <c r="UO53" s="192">
        <v>47</v>
      </c>
      <c r="UP53" s="189" t="s">
        <v>64</v>
      </c>
      <c r="UQ53" s="190">
        <v>0</v>
      </c>
      <c r="UR53" s="190">
        <v>0</v>
      </c>
      <c r="US53" s="190">
        <v>0</v>
      </c>
      <c r="UT53" s="190">
        <f t="shared" si="83"/>
        <v>0</v>
      </c>
      <c r="UU53" s="191"/>
      <c r="UV53" s="192">
        <v>47</v>
      </c>
      <c r="UW53" s="189" t="s">
        <v>64</v>
      </c>
      <c r="UX53" s="190">
        <v>0</v>
      </c>
      <c r="UY53" s="190">
        <v>0</v>
      </c>
      <c r="UZ53" s="190">
        <v>0</v>
      </c>
      <c r="VA53" s="190">
        <f t="shared" si="84"/>
        <v>0</v>
      </c>
      <c r="VB53" s="191"/>
      <c r="VC53" s="192">
        <v>47</v>
      </c>
      <c r="VD53" s="189" t="s">
        <v>64</v>
      </c>
      <c r="VE53" s="190">
        <v>0</v>
      </c>
      <c r="VF53" s="190">
        <v>0</v>
      </c>
      <c r="VG53" s="190">
        <v>0</v>
      </c>
      <c r="VH53" s="190">
        <f t="shared" si="85"/>
        <v>0</v>
      </c>
      <c r="VI53" s="191"/>
      <c r="VJ53" s="192">
        <v>47</v>
      </c>
      <c r="VK53" s="189" t="s">
        <v>64</v>
      </c>
      <c r="VL53" s="190">
        <v>0</v>
      </c>
      <c r="VM53" s="190">
        <v>0</v>
      </c>
      <c r="VN53" s="190">
        <v>0</v>
      </c>
      <c r="VO53" s="190">
        <f t="shared" si="86"/>
        <v>0</v>
      </c>
      <c r="VP53" s="191"/>
      <c r="VQ53" s="192">
        <v>47</v>
      </c>
      <c r="VR53" s="189" t="s">
        <v>64</v>
      </c>
      <c r="VS53" s="190">
        <v>0</v>
      </c>
      <c r="VT53" s="190">
        <v>0</v>
      </c>
      <c r="VU53" s="190">
        <v>0</v>
      </c>
      <c r="VV53" s="190">
        <f t="shared" si="87"/>
        <v>0</v>
      </c>
      <c r="VW53" s="191"/>
      <c r="VX53" s="192">
        <v>47</v>
      </c>
      <c r="VY53" s="189" t="s">
        <v>64</v>
      </c>
      <c r="VZ53" s="190">
        <v>0</v>
      </c>
      <c r="WA53" s="190">
        <v>0</v>
      </c>
      <c r="WB53" s="190">
        <v>0</v>
      </c>
      <c r="WC53" s="190">
        <f t="shared" si="88"/>
        <v>0</v>
      </c>
      <c r="WD53" s="191"/>
      <c r="WE53" s="192">
        <v>47</v>
      </c>
      <c r="WF53" s="189" t="s">
        <v>64</v>
      </c>
      <c r="WG53" s="190">
        <v>0</v>
      </c>
      <c r="WH53" s="190">
        <v>0</v>
      </c>
      <c r="WI53" s="190">
        <v>0</v>
      </c>
      <c r="WJ53" s="190">
        <f t="shared" si="89"/>
        <v>0</v>
      </c>
      <c r="WK53" s="191"/>
      <c r="WL53" s="192">
        <v>47</v>
      </c>
      <c r="WM53" s="189" t="s">
        <v>64</v>
      </c>
      <c r="WN53" s="190">
        <v>0</v>
      </c>
      <c r="WO53" s="190">
        <v>0</v>
      </c>
      <c r="WP53" s="190">
        <v>0</v>
      </c>
      <c r="WQ53" s="190">
        <f t="shared" si="90"/>
        <v>0</v>
      </c>
      <c r="WR53" s="191"/>
      <c r="WS53" s="192">
        <v>47</v>
      </c>
      <c r="WT53" s="189" t="s">
        <v>64</v>
      </c>
      <c r="WU53" s="190">
        <v>0</v>
      </c>
      <c r="WV53" s="190">
        <v>0</v>
      </c>
      <c r="WW53" s="190">
        <v>0</v>
      </c>
      <c r="WX53" s="190">
        <f t="shared" si="91"/>
        <v>0</v>
      </c>
      <c r="WY53" s="191"/>
      <c r="WZ53" s="192">
        <v>47</v>
      </c>
      <c r="XA53" s="189" t="s">
        <v>64</v>
      </c>
      <c r="XB53" s="190">
        <v>0</v>
      </c>
      <c r="XC53" s="190">
        <v>0</v>
      </c>
      <c r="XD53" s="190">
        <v>0</v>
      </c>
      <c r="XE53" s="190">
        <f t="shared" si="92"/>
        <v>0</v>
      </c>
      <c r="XF53" s="191"/>
      <c r="XG53" s="192">
        <v>47</v>
      </c>
      <c r="XH53" s="189" t="s">
        <v>64</v>
      </c>
      <c r="XI53" s="190">
        <v>0</v>
      </c>
      <c r="XJ53" s="190">
        <v>0</v>
      </c>
      <c r="XK53" s="190">
        <v>0</v>
      </c>
      <c r="XL53" s="190">
        <f t="shared" si="93"/>
        <v>0</v>
      </c>
      <c r="XM53" s="191"/>
      <c r="XN53" s="192">
        <v>47</v>
      </c>
      <c r="XO53" s="189" t="s">
        <v>64</v>
      </c>
      <c r="XP53" s="190">
        <v>0</v>
      </c>
      <c r="XQ53" s="190">
        <v>0</v>
      </c>
      <c r="XR53" s="190">
        <v>0</v>
      </c>
      <c r="XS53" s="190">
        <f t="shared" si="94"/>
        <v>0</v>
      </c>
      <c r="XT53" s="191"/>
      <c r="XU53" s="192">
        <v>47</v>
      </c>
      <c r="XV53" s="189" t="s">
        <v>64</v>
      </c>
      <c r="XW53" s="190">
        <v>1</v>
      </c>
      <c r="XX53" s="190">
        <v>20000</v>
      </c>
      <c r="XY53" s="190">
        <v>0</v>
      </c>
      <c r="XZ53" s="190">
        <f t="shared" si="95"/>
        <v>20000</v>
      </c>
      <c r="YA53" s="191"/>
      <c r="YB53" s="192">
        <v>47</v>
      </c>
      <c r="YC53" s="189" t="s">
        <v>64</v>
      </c>
      <c r="YD53" s="190">
        <v>0</v>
      </c>
      <c r="YE53" s="190">
        <v>0</v>
      </c>
      <c r="YF53" s="190">
        <v>0</v>
      </c>
      <c r="YG53" s="190">
        <f t="shared" si="96"/>
        <v>0</v>
      </c>
      <c r="YH53" s="191"/>
      <c r="YI53" s="192">
        <v>47</v>
      </c>
      <c r="YJ53" s="189" t="s">
        <v>64</v>
      </c>
      <c r="YK53" s="190">
        <v>0</v>
      </c>
      <c r="YL53" s="190">
        <v>0</v>
      </c>
      <c r="YM53" s="190">
        <v>0</v>
      </c>
      <c r="YN53" s="190">
        <f t="shared" si="97"/>
        <v>0</v>
      </c>
      <c r="YO53" s="191"/>
      <c r="YP53" s="192">
        <v>47</v>
      </c>
      <c r="YQ53" s="189" t="s">
        <v>64</v>
      </c>
      <c r="YR53" s="190">
        <v>0</v>
      </c>
      <c r="YS53" s="190">
        <v>0</v>
      </c>
      <c r="YT53" s="190">
        <v>0</v>
      </c>
      <c r="YU53" s="190">
        <f t="shared" si="98"/>
        <v>0</v>
      </c>
      <c r="YV53" s="191"/>
      <c r="YW53" s="192">
        <v>47</v>
      </c>
      <c r="YX53" s="189" t="s">
        <v>64</v>
      </c>
      <c r="YY53" s="190">
        <v>0</v>
      </c>
      <c r="YZ53" s="190">
        <v>0</v>
      </c>
      <c r="ZA53" s="190">
        <v>0</v>
      </c>
      <c r="ZB53" s="190">
        <f t="shared" si="99"/>
        <v>0</v>
      </c>
      <c r="ZC53" s="191"/>
      <c r="ZD53" s="192">
        <v>47</v>
      </c>
      <c r="ZE53" s="189" t="s">
        <v>64</v>
      </c>
      <c r="ZF53" s="190">
        <v>0</v>
      </c>
      <c r="ZG53" s="190">
        <v>0</v>
      </c>
      <c r="ZH53" s="190">
        <v>0</v>
      </c>
      <c r="ZI53" s="190">
        <f t="shared" si="100"/>
        <v>0</v>
      </c>
      <c r="ZJ53" s="191"/>
      <c r="ZK53" s="192">
        <v>47</v>
      </c>
      <c r="ZL53" s="189" t="s">
        <v>64</v>
      </c>
      <c r="ZM53" s="190">
        <v>0</v>
      </c>
      <c r="ZN53" s="190">
        <v>0</v>
      </c>
      <c r="ZO53" s="190">
        <v>0</v>
      </c>
      <c r="ZP53" s="190">
        <f t="shared" si="101"/>
        <v>0</v>
      </c>
      <c r="ZQ53" s="191"/>
      <c r="ZR53" s="192">
        <v>47</v>
      </c>
      <c r="ZS53" s="189" t="s">
        <v>64</v>
      </c>
      <c r="ZT53" s="190">
        <v>0</v>
      </c>
      <c r="ZU53" s="190">
        <v>0</v>
      </c>
      <c r="ZV53" s="190">
        <v>0</v>
      </c>
      <c r="ZW53" s="190">
        <f t="shared" si="102"/>
        <v>0</v>
      </c>
      <c r="ZX53" s="191"/>
      <c r="ZY53" s="192">
        <v>47</v>
      </c>
      <c r="ZZ53" s="189" t="s">
        <v>64</v>
      </c>
      <c r="AAA53" s="190">
        <v>0</v>
      </c>
      <c r="AAB53" s="190">
        <v>0</v>
      </c>
      <c r="AAC53" s="190">
        <v>0</v>
      </c>
      <c r="AAD53" s="190">
        <f t="shared" si="103"/>
        <v>0</v>
      </c>
      <c r="AAE53" s="191"/>
      <c r="AAF53" s="192">
        <v>47</v>
      </c>
      <c r="AAG53" s="189" t="s">
        <v>64</v>
      </c>
      <c r="AAH53" s="190">
        <v>0</v>
      </c>
      <c r="AAI53" s="190">
        <v>0</v>
      </c>
      <c r="AAJ53" s="190">
        <v>0</v>
      </c>
      <c r="AAK53" s="190">
        <f t="shared" si="104"/>
        <v>0</v>
      </c>
      <c r="AAL53" s="191"/>
      <c r="AAM53" s="192">
        <v>47</v>
      </c>
      <c r="AAN53" s="189" t="s">
        <v>64</v>
      </c>
      <c r="AAO53" s="190">
        <v>0</v>
      </c>
      <c r="AAP53" s="190">
        <v>0</v>
      </c>
      <c r="AAQ53" s="190">
        <v>0</v>
      </c>
      <c r="AAR53" s="190">
        <f t="shared" si="105"/>
        <v>0</v>
      </c>
      <c r="AAS53" s="191"/>
      <c r="AAT53" s="192">
        <v>47</v>
      </c>
      <c r="AAU53" s="189" t="s">
        <v>64</v>
      </c>
      <c r="AAV53" s="190">
        <v>0</v>
      </c>
      <c r="AAW53" s="190">
        <v>0</v>
      </c>
      <c r="AAX53" s="190">
        <v>0</v>
      </c>
      <c r="AAY53" s="190">
        <f t="shared" si="106"/>
        <v>0</v>
      </c>
      <c r="AAZ53" s="191"/>
      <c r="ABA53" s="192">
        <v>47</v>
      </c>
      <c r="ABB53" s="189" t="s">
        <v>64</v>
      </c>
      <c r="ABC53" s="190">
        <v>0</v>
      </c>
      <c r="ABD53" s="190">
        <v>0</v>
      </c>
      <c r="ABE53" s="190">
        <v>0</v>
      </c>
      <c r="ABF53" s="190">
        <f t="shared" si="107"/>
        <v>0</v>
      </c>
      <c r="ABG53" s="191"/>
      <c r="ABH53" s="192">
        <v>47</v>
      </c>
      <c r="ABI53" s="189" t="s">
        <v>64</v>
      </c>
      <c r="ABJ53" s="190">
        <v>0</v>
      </c>
      <c r="ABK53" s="190">
        <v>0</v>
      </c>
      <c r="ABL53" s="190">
        <v>0</v>
      </c>
      <c r="ABM53" s="190">
        <f t="shared" si="108"/>
        <v>0</v>
      </c>
      <c r="ABN53" s="191"/>
      <c r="ABO53" s="192">
        <v>47</v>
      </c>
      <c r="ABP53" s="189" t="s">
        <v>64</v>
      </c>
      <c r="ABQ53" s="190">
        <v>0</v>
      </c>
      <c r="ABR53" s="190">
        <v>0</v>
      </c>
      <c r="ABS53" s="190">
        <v>0</v>
      </c>
      <c r="ABT53" s="190">
        <f t="shared" si="109"/>
        <v>0</v>
      </c>
      <c r="ABU53" s="191"/>
      <c r="ABV53" s="192">
        <v>47</v>
      </c>
      <c r="ABW53" s="189" t="s">
        <v>64</v>
      </c>
      <c r="ABX53" s="190">
        <v>0</v>
      </c>
      <c r="ABY53" s="190">
        <f t="shared" si="0"/>
        <v>4498000</v>
      </c>
      <c r="ABZ53" s="190">
        <f t="shared" si="1"/>
        <v>0</v>
      </c>
      <c r="ACA53" s="190">
        <f t="shared" si="2"/>
        <v>4498000</v>
      </c>
      <c r="ACB53" s="9"/>
    </row>
    <row r="54" spans="1:756" ht="15.75" hidden="1">
      <c r="A54" s="192">
        <v>48</v>
      </c>
      <c r="B54" s="189" t="s">
        <v>42</v>
      </c>
      <c r="C54" s="190">
        <v>0</v>
      </c>
      <c r="D54" s="190">
        <v>0</v>
      </c>
      <c r="E54" s="190">
        <v>0</v>
      </c>
      <c r="F54" s="190">
        <f t="shared" si="3"/>
        <v>0</v>
      </c>
      <c r="G54" s="191"/>
      <c r="H54" s="192">
        <v>48</v>
      </c>
      <c r="I54" s="189" t="s">
        <v>42</v>
      </c>
      <c r="J54" s="190">
        <v>1</v>
      </c>
      <c r="K54" s="190">
        <v>300000</v>
      </c>
      <c r="L54" s="190">
        <v>0</v>
      </c>
      <c r="M54" s="190">
        <f t="shared" si="4"/>
        <v>300000</v>
      </c>
      <c r="N54" s="191"/>
      <c r="O54" s="192">
        <v>48</v>
      </c>
      <c r="P54" s="189" t="s">
        <v>42</v>
      </c>
      <c r="Q54" s="190">
        <v>8</v>
      </c>
      <c r="R54" s="190">
        <v>1974332</v>
      </c>
      <c r="S54" s="190">
        <v>0</v>
      </c>
      <c r="T54" s="190">
        <f t="shared" si="5"/>
        <v>1974332</v>
      </c>
      <c r="U54" s="191"/>
      <c r="V54" s="192">
        <v>48</v>
      </c>
      <c r="W54" s="189" t="s">
        <v>42</v>
      </c>
      <c r="X54" s="190">
        <v>1</v>
      </c>
      <c r="Y54" s="190">
        <v>14100</v>
      </c>
      <c r="Z54" s="190">
        <v>0</v>
      </c>
      <c r="AA54" s="190">
        <f t="shared" si="6"/>
        <v>14100</v>
      </c>
      <c r="AB54" s="191"/>
      <c r="AC54" s="192">
        <v>48</v>
      </c>
      <c r="AD54" s="189" t="s">
        <v>42</v>
      </c>
      <c r="AE54" s="190">
        <v>0</v>
      </c>
      <c r="AF54" s="190">
        <v>0</v>
      </c>
      <c r="AG54" s="190">
        <v>0</v>
      </c>
      <c r="AH54" s="190">
        <f t="shared" si="7"/>
        <v>0</v>
      </c>
      <c r="AI54" s="191"/>
      <c r="AJ54" s="192">
        <v>48</v>
      </c>
      <c r="AK54" s="189" t="s">
        <v>42</v>
      </c>
      <c r="AL54" s="190">
        <v>1</v>
      </c>
      <c r="AM54" s="190">
        <v>133000</v>
      </c>
      <c r="AN54" s="190">
        <v>0</v>
      </c>
      <c r="AO54" s="190">
        <f t="shared" si="8"/>
        <v>133000</v>
      </c>
      <c r="AP54" s="191"/>
      <c r="AQ54" s="192">
        <v>48</v>
      </c>
      <c r="AR54" s="189" t="s">
        <v>42</v>
      </c>
      <c r="AS54" s="190">
        <v>0</v>
      </c>
      <c r="AT54" s="190">
        <v>0</v>
      </c>
      <c r="AU54" s="190">
        <v>0</v>
      </c>
      <c r="AV54" s="190">
        <f t="shared" si="9"/>
        <v>0</v>
      </c>
      <c r="AW54" s="191"/>
      <c r="AX54" s="192">
        <v>48</v>
      </c>
      <c r="AY54" s="189" t="s">
        <v>42</v>
      </c>
      <c r="AZ54" s="190">
        <v>0</v>
      </c>
      <c r="BA54" s="190">
        <v>0</v>
      </c>
      <c r="BB54" s="190">
        <v>0</v>
      </c>
      <c r="BC54" s="190">
        <f t="shared" si="10"/>
        <v>0</v>
      </c>
      <c r="BD54" s="191"/>
      <c r="BE54" s="192">
        <v>48</v>
      </c>
      <c r="BF54" s="189" t="s">
        <v>42</v>
      </c>
      <c r="BG54" s="190">
        <v>0</v>
      </c>
      <c r="BH54" s="190">
        <v>0</v>
      </c>
      <c r="BI54" s="190">
        <v>0</v>
      </c>
      <c r="BJ54" s="190">
        <f t="shared" si="11"/>
        <v>0</v>
      </c>
      <c r="BK54" s="191"/>
      <c r="BL54" s="192">
        <v>48</v>
      </c>
      <c r="BM54" s="189" t="s">
        <v>42</v>
      </c>
      <c r="BN54" s="190">
        <v>0</v>
      </c>
      <c r="BO54" s="190">
        <v>0</v>
      </c>
      <c r="BP54" s="190">
        <v>0</v>
      </c>
      <c r="BQ54" s="190">
        <f t="shared" si="12"/>
        <v>0</v>
      </c>
      <c r="BR54" s="191"/>
      <c r="BS54" s="192">
        <v>48</v>
      </c>
      <c r="BT54" s="189" t="s">
        <v>42</v>
      </c>
      <c r="BU54" s="190">
        <v>0</v>
      </c>
      <c r="BV54" s="190">
        <v>0</v>
      </c>
      <c r="BW54" s="190">
        <v>0</v>
      </c>
      <c r="BX54" s="190">
        <f t="shared" si="13"/>
        <v>0</v>
      </c>
      <c r="BY54" s="191"/>
      <c r="BZ54" s="192">
        <v>48</v>
      </c>
      <c r="CA54" s="189" t="s">
        <v>42</v>
      </c>
      <c r="CB54" s="190">
        <v>0</v>
      </c>
      <c r="CC54" s="190">
        <v>0</v>
      </c>
      <c r="CD54" s="190">
        <v>0</v>
      </c>
      <c r="CE54" s="190">
        <f t="shared" si="14"/>
        <v>0</v>
      </c>
      <c r="CF54" s="191"/>
      <c r="CG54" s="192">
        <v>48</v>
      </c>
      <c r="CH54" s="189" t="s">
        <v>42</v>
      </c>
      <c r="CI54" s="190">
        <v>0</v>
      </c>
      <c r="CJ54" s="190">
        <v>0</v>
      </c>
      <c r="CK54" s="190">
        <v>0</v>
      </c>
      <c r="CL54" s="190">
        <f t="shared" si="15"/>
        <v>0</v>
      </c>
      <c r="CM54" s="191"/>
      <c r="CN54" s="192">
        <v>48</v>
      </c>
      <c r="CO54" s="189" t="s">
        <v>42</v>
      </c>
      <c r="CP54" s="190">
        <v>0</v>
      </c>
      <c r="CQ54" s="190">
        <v>0</v>
      </c>
      <c r="CR54" s="190">
        <v>0</v>
      </c>
      <c r="CS54" s="190">
        <f t="shared" si="16"/>
        <v>0</v>
      </c>
      <c r="CT54" s="191"/>
      <c r="CU54" s="192">
        <v>48</v>
      </c>
      <c r="CV54" s="189" t="s">
        <v>42</v>
      </c>
      <c r="CW54" s="190">
        <v>1</v>
      </c>
      <c r="CX54" s="190">
        <v>145000</v>
      </c>
      <c r="CY54" s="190">
        <v>0</v>
      </c>
      <c r="CZ54" s="190">
        <f t="shared" si="17"/>
        <v>145000</v>
      </c>
      <c r="DA54" s="191"/>
      <c r="DB54" s="192">
        <v>48</v>
      </c>
      <c r="DC54" s="189" t="s">
        <v>42</v>
      </c>
      <c r="DD54" s="190">
        <v>0</v>
      </c>
      <c r="DE54" s="190">
        <v>0</v>
      </c>
      <c r="DF54" s="190">
        <v>0</v>
      </c>
      <c r="DG54" s="190">
        <f t="shared" si="18"/>
        <v>0</v>
      </c>
      <c r="DH54" s="191"/>
      <c r="DI54" s="192">
        <v>48</v>
      </c>
      <c r="DJ54" s="189" t="s">
        <v>42</v>
      </c>
      <c r="DK54" s="190">
        <v>0</v>
      </c>
      <c r="DL54" s="190">
        <v>0</v>
      </c>
      <c r="DM54" s="190">
        <v>0</v>
      </c>
      <c r="DN54" s="190">
        <f t="shared" si="19"/>
        <v>0</v>
      </c>
      <c r="DO54" s="191"/>
      <c r="DP54" s="192">
        <v>48</v>
      </c>
      <c r="DQ54" s="189" t="s">
        <v>42</v>
      </c>
      <c r="DR54" s="190">
        <v>0</v>
      </c>
      <c r="DS54" s="190">
        <v>0</v>
      </c>
      <c r="DT54" s="190">
        <v>0</v>
      </c>
      <c r="DU54" s="190">
        <f t="shared" si="20"/>
        <v>0</v>
      </c>
      <c r="DV54" s="191"/>
      <c r="DW54" s="192">
        <v>48</v>
      </c>
      <c r="DX54" s="189" t="s">
        <v>42</v>
      </c>
      <c r="DY54" s="190">
        <v>0</v>
      </c>
      <c r="DZ54" s="190">
        <v>0</v>
      </c>
      <c r="EA54" s="190">
        <v>0</v>
      </c>
      <c r="EB54" s="190">
        <f t="shared" si="21"/>
        <v>0</v>
      </c>
      <c r="EC54" s="191"/>
      <c r="ED54" s="192">
        <v>48</v>
      </c>
      <c r="EE54" s="189" t="s">
        <v>42</v>
      </c>
      <c r="EF54" s="190">
        <v>0</v>
      </c>
      <c r="EG54" s="190"/>
      <c r="EH54" s="190">
        <v>0</v>
      </c>
      <c r="EI54" s="190">
        <f t="shared" si="22"/>
        <v>0</v>
      </c>
      <c r="EJ54" s="191"/>
      <c r="EK54" s="192">
        <v>48</v>
      </c>
      <c r="EL54" s="189" t="s">
        <v>42</v>
      </c>
      <c r="EM54" s="190">
        <v>0</v>
      </c>
      <c r="EN54" s="190">
        <v>0</v>
      </c>
      <c r="EO54" s="190">
        <v>0</v>
      </c>
      <c r="EP54" s="190">
        <f t="shared" si="23"/>
        <v>0</v>
      </c>
      <c r="EQ54" s="191"/>
      <c r="ER54" s="192">
        <v>48</v>
      </c>
      <c r="ES54" s="189" t="s">
        <v>42</v>
      </c>
      <c r="ET54" s="190">
        <v>0</v>
      </c>
      <c r="EU54" s="190">
        <v>0</v>
      </c>
      <c r="EV54" s="190">
        <v>0</v>
      </c>
      <c r="EW54" s="190">
        <f t="shared" si="24"/>
        <v>0</v>
      </c>
      <c r="EX54" s="191"/>
      <c r="EY54" s="192">
        <v>48</v>
      </c>
      <c r="EZ54" s="189" t="s">
        <v>42</v>
      </c>
      <c r="FA54" s="190">
        <v>0</v>
      </c>
      <c r="FB54" s="190">
        <v>0</v>
      </c>
      <c r="FC54" s="190">
        <v>0</v>
      </c>
      <c r="FD54" s="190">
        <f t="shared" si="25"/>
        <v>0</v>
      </c>
      <c r="FE54" s="191"/>
      <c r="FF54" s="192">
        <v>48</v>
      </c>
      <c r="FG54" s="189" t="s">
        <v>42</v>
      </c>
      <c r="FH54" s="190">
        <v>1</v>
      </c>
      <c r="FI54" s="190">
        <v>412200</v>
      </c>
      <c r="FJ54" s="190">
        <v>0</v>
      </c>
      <c r="FK54" s="190">
        <f t="shared" si="26"/>
        <v>412200</v>
      </c>
      <c r="FL54" s="191"/>
      <c r="FM54" s="192">
        <v>48</v>
      </c>
      <c r="FN54" s="189" t="s">
        <v>42</v>
      </c>
      <c r="FO54" s="190">
        <v>1</v>
      </c>
      <c r="FP54" s="190">
        <v>271300</v>
      </c>
      <c r="FQ54" s="190">
        <v>0</v>
      </c>
      <c r="FR54" s="190">
        <f t="shared" si="27"/>
        <v>271300</v>
      </c>
      <c r="FS54" s="191"/>
      <c r="FT54" s="192">
        <v>48</v>
      </c>
      <c r="FU54" s="189" t="s">
        <v>42</v>
      </c>
      <c r="FV54" s="190">
        <v>0</v>
      </c>
      <c r="FW54" s="190">
        <v>0</v>
      </c>
      <c r="FX54" s="190">
        <v>0</v>
      </c>
      <c r="FY54" s="190">
        <f t="shared" si="28"/>
        <v>0</v>
      </c>
      <c r="FZ54" s="191"/>
      <c r="GA54" s="192">
        <v>48</v>
      </c>
      <c r="GB54" s="189" t="s">
        <v>42</v>
      </c>
      <c r="GC54" s="190">
        <v>0</v>
      </c>
      <c r="GD54" s="190">
        <v>0</v>
      </c>
      <c r="GE54" s="190">
        <v>0</v>
      </c>
      <c r="GF54" s="190">
        <f t="shared" si="29"/>
        <v>0</v>
      </c>
      <c r="GG54" s="191"/>
      <c r="GH54" s="192">
        <v>48</v>
      </c>
      <c r="GI54" s="189" t="s">
        <v>42</v>
      </c>
      <c r="GJ54" s="190">
        <v>0</v>
      </c>
      <c r="GK54" s="190">
        <v>0</v>
      </c>
      <c r="GL54" s="190">
        <v>0</v>
      </c>
      <c r="GM54" s="190">
        <f t="shared" si="30"/>
        <v>0</v>
      </c>
      <c r="GN54" s="191"/>
      <c r="GO54" s="192">
        <v>48</v>
      </c>
      <c r="GP54" s="189" t="s">
        <v>42</v>
      </c>
      <c r="GQ54" s="190">
        <v>1</v>
      </c>
      <c r="GR54" s="190">
        <v>383200</v>
      </c>
      <c r="GS54" s="190">
        <v>0</v>
      </c>
      <c r="GT54" s="190">
        <f t="shared" si="31"/>
        <v>383200</v>
      </c>
      <c r="GU54" s="191"/>
      <c r="GV54" s="192">
        <v>48</v>
      </c>
      <c r="GW54" s="189" t="s">
        <v>42</v>
      </c>
      <c r="GX54" s="190">
        <v>4</v>
      </c>
      <c r="GY54" s="190">
        <v>1058400</v>
      </c>
      <c r="GZ54" s="190">
        <v>0</v>
      </c>
      <c r="HA54" s="190">
        <f t="shared" si="32"/>
        <v>1058400</v>
      </c>
      <c r="HB54" s="191"/>
      <c r="HC54" s="192">
        <v>48</v>
      </c>
      <c r="HD54" s="189" t="s">
        <v>42</v>
      </c>
      <c r="HE54" s="190">
        <v>0</v>
      </c>
      <c r="HF54" s="190">
        <v>0</v>
      </c>
      <c r="HG54" s="190">
        <v>0</v>
      </c>
      <c r="HH54" s="190">
        <f t="shared" si="33"/>
        <v>0</v>
      </c>
      <c r="HI54" s="191"/>
      <c r="HJ54" s="192">
        <v>48</v>
      </c>
      <c r="HK54" s="189" t="s">
        <v>42</v>
      </c>
      <c r="HL54" s="190">
        <v>0</v>
      </c>
      <c r="HM54" s="190">
        <v>0</v>
      </c>
      <c r="HN54" s="190">
        <v>0</v>
      </c>
      <c r="HO54" s="190">
        <f t="shared" si="34"/>
        <v>0</v>
      </c>
      <c r="HP54" s="191"/>
      <c r="HQ54" s="192">
        <v>48</v>
      </c>
      <c r="HR54" s="189" t="s">
        <v>42</v>
      </c>
      <c r="HS54" s="190">
        <v>0</v>
      </c>
      <c r="HT54" s="190">
        <v>0</v>
      </c>
      <c r="HU54" s="190">
        <v>0</v>
      </c>
      <c r="HV54" s="190">
        <f t="shared" si="35"/>
        <v>0</v>
      </c>
      <c r="HW54" s="191"/>
      <c r="HX54" s="192">
        <v>48</v>
      </c>
      <c r="HY54" s="189" t="s">
        <v>42</v>
      </c>
      <c r="HZ54" s="190">
        <v>0</v>
      </c>
      <c r="IA54" s="190">
        <v>0</v>
      </c>
      <c r="IB54" s="190">
        <v>0</v>
      </c>
      <c r="IC54" s="190">
        <f t="shared" si="36"/>
        <v>0</v>
      </c>
      <c r="ID54" s="191"/>
      <c r="IE54" s="192">
        <v>48</v>
      </c>
      <c r="IF54" s="189" t="s">
        <v>42</v>
      </c>
      <c r="IG54" s="190">
        <v>0</v>
      </c>
      <c r="IH54" s="190">
        <v>0</v>
      </c>
      <c r="II54" s="190">
        <v>0</v>
      </c>
      <c r="IJ54" s="190">
        <f t="shared" si="37"/>
        <v>0</v>
      </c>
      <c r="IK54" s="191"/>
      <c r="IL54" s="192">
        <v>48</v>
      </c>
      <c r="IM54" s="189" t="s">
        <v>42</v>
      </c>
      <c r="IN54" s="190">
        <v>0</v>
      </c>
      <c r="IO54" s="190">
        <v>0</v>
      </c>
      <c r="IP54" s="190">
        <v>0</v>
      </c>
      <c r="IQ54" s="190">
        <f t="shared" si="38"/>
        <v>0</v>
      </c>
      <c r="IR54" s="191"/>
      <c r="IS54" s="192">
        <v>48</v>
      </c>
      <c r="IT54" s="189" t="s">
        <v>42</v>
      </c>
      <c r="IU54" s="190">
        <v>0</v>
      </c>
      <c r="IV54" s="190">
        <v>0</v>
      </c>
      <c r="IW54" s="190">
        <v>0</v>
      </c>
      <c r="IX54" s="190">
        <f t="shared" si="39"/>
        <v>0</v>
      </c>
      <c r="IY54" s="191"/>
      <c r="IZ54" s="192">
        <v>48</v>
      </c>
      <c r="JA54" s="189" t="s">
        <v>42</v>
      </c>
      <c r="JB54" s="190">
        <v>0</v>
      </c>
      <c r="JC54" s="190">
        <v>0</v>
      </c>
      <c r="JD54" s="190">
        <v>0</v>
      </c>
      <c r="JE54" s="190">
        <f t="shared" si="40"/>
        <v>0</v>
      </c>
      <c r="JF54" s="191"/>
      <c r="JG54" s="192">
        <v>48</v>
      </c>
      <c r="JH54" s="189" t="s">
        <v>42</v>
      </c>
      <c r="JI54" s="190">
        <v>0</v>
      </c>
      <c r="JJ54" s="190">
        <v>0</v>
      </c>
      <c r="JK54" s="190">
        <v>0</v>
      </c>
      <c r="JL54" s="190">
        <f t="shared" si="41"/>
        <v>0</v>
      </c>
      <c r="JM54" s="191"/>
      <c r="JN54" s="192">
        <v>48</v>
      </c>
      <c r="JO54" s="189" t="s">
        <v>42</v>
      </c>
      <c r="JP54" s="190">
        <v>0</v>
      </c>
      <c r="JQ54" s="190">
        <v>0</v>
      </c>
      <c r="JR54" s="190">
        <v>0</v>
      </c>
      <c r="JS54" s="190">
        <f t="shared" si="42"/>
        <v>0</v>
      </c>
      <c r="JT54" s="191"/>
      <c r="JU54" s="192">
        <v>48</v>
      </c>
      <c r="JV54" s="189" t="s">
        <v>42</v>
      </c>
      <c r="JW54" s="190">
        <v>0</v>
      </c>
      <c r="JX54" s="190">
        <v>0</v>
      </c>
      <c r="JY54" s="190">
        <v>0</v>
      </c>
      <c r="JZ54" s="190">
        <f t="shared" si="43"/>
        <v>0</v>
      </c>
      <c r="KA54" s="191"/>
      <c r="KB54" s="192">
        <v>48</v>
      </c>
      <c r="KC54" s="189" t="s">
        <v>42</v>
      </c>
      <c r="KD54" s="190">
        <v>0</v>
      </c>
      <c r="KE54" s="190">
        <v>0</v>
      </c>
      <c r="KF54" s="190">
        <v>0</v>
      </c>
      <c r="KG54" s="190">
        <f t="shared" si="44"/>
        <v>0</v>
      </c>
      <c r="KH54" s="191"/>
      <c r="KI54" s="192">
        <v>48</v>
      </c>
      <c r="KJ54" s="189" t="s">
        <v>42</v>
      </c>
      <c r="KK54" s="190">
        <v>0</v>
      </c>
      <c r="KL54" s="190">
        <v>0</v>
      </c>
      <c r="KM54" s="190">
        <v>0</v>
      </c>
      <c r="KN54" s="190">
        <f t="shared" si="45"/>
        <v>0</v>
      </c>
      <c r="KO54" s="191"/>
      <c r="KP54" s="192">
        <v>48</v>
      </c>
      <c r="KQ54" s="189" t="s">
        <v>42</v>
      </c>
      <c r="KR54" s="190">
        <v>0</v>
      </c>
      <c r="KS54" s="190">
        <v>0</v>
      </c>
      <c r="KT54" s="190">
        <v>0</v>
      </c>
      <c r="KU54" s="190">
        <f t="shared" si="46"/>
        <v>0</v>
      </c>
      <c r="KV54" s="191"/>
      <c r="KW54" s="192">
        <v>48</v>
      </c>
      <c r="KX54" s="189" t="s">
        <v>42</v>
      </c>
      <c r="KY54" s="190">
        <v>0</v>
      </c>
      <c r="KZ54" s="190">
        <v>0</v>
      </c>
      <c r="LA54" s="190">
        <v>0</v>
      </c>
      <c r="LB54" s="190">
        <f t="shared" si="47"/>
        <v>0</v>
      </c>
      <c r="LC54" s="191"/>
      <c r="LD54" s="192">
        <v>48</v>
      </c>
      <c r="LE54" s="189" t="s">
        <v>42</v>
      </c>
      <c r="LF54" s="190">
        <v>0</v>
      </c>
      <c r="LG54" s="190">
        <v>0</v>
      </c>
      <c r="LH54" s="190">
        <v>0</v>
      </c>
      <c r="LI54" s="190">
        <f t="shared" si="48"/>
        <v>0</v>
      </c>
      <c r="LJ54" s="191"/>
      <c r="LK54" s="192">
        <v>48</v>
      </c>
      <c r="LL54" s="189" t="s">
        <v>42</v>
      </c>
      <c r="LM54" s="190">
        <v>0</v>
      </c>
      <c r="LN54" s="190">
        <v>0</v>
      </c>
      <c r="LO54" s="190">
        <v>0</v>
      </c>
      <c r="LP54" s="190">
        <f t="shared" si="49"/>
        <v>0</v>
      </c>
      <c r="LQ54" s="191"/>
      <c r="LR54" s="192">
        <v>48</v>
      </c>
      <c r="LS54" s="189" t="s">
        <v>42</v>
      </c>
      <c r="LT54" s="190">
        <v>0</v>
      </c>
      <c r="LU54" s="190">
        <v>0</v>
      </c>
      <c r="LV54" s="190">
        <v>0</v>
      </c>
      <c r="LW54" s="190">
        <f t="shared" si="50"/>
        <v>0</v>
      </c>
      <c r="LX54" s="191"/>
      <c r="LY54" s="192">
        <v>48</v>
      </c>
      <c r="LZ54" s="189" t="s">
        <v>42</v>
      </c>
      <c r="MA54" s="190">
        <v>0</v>
      </c>
      <c r="MB54" s="190">
        <v>0</v>
      </c>
      <c r="MC54" s="190">
        <v>0</v>
      </c>
      <c r="MD54" s="190">
        <f t="shared" si="51"/>
        <v>0</v>
      </c>
      <c r="ME54" s="191"/>
      <c r="MF54" s="192">
        <v>48</v>
      </c>
      <c r="MG54" s="189" t="s">
        <v>42</v>
      </c>
      <c r="MH54" s="190">
        <v>0</v>
      </c>
      <c r="MI54" s="190">
        <v>0</v>
      </c>
      <c r="MJ54" s="190">
        <v>0</v>
      </c>
      <c r="MK54" s="190">
        <f t="shared" si="52"/>
        <v>0</v>
      </c>
      <c r="ML54" s="191"/>
      <c r="MM54" s="192">
        <v>48</v>
      </c>
      <c r="MN54" s="189" t="s">
        <v>42</v>
      </c>
      <c r="MO54" s="190">
        <v>0</v>
      </c>
      <c r="MP54" s="190">
        <v>0</v>
      </c>
      <c r="MQ54" s="190">
        <v>0</v>
      </c>
      <c r="MR54" s="190">
        <f t="shared" si="53"/>
        <v>0</v>
      </c>
      <c r="MS54" s="191"/>
      <c r="MT54" s="192">
        <v>48</v>
      </c>
      <c r="MU54" s="189" t="s">
        <v>42</v>
      </c>
      <c r="MV54" s="190">
        <v>0</v>
      </c>
      <c r="MW54" s="190">
        <v>0</v>
      </c>
      <c r="MX54" s="190">
        <v>0</v>
      </c>
      <c r="MY54" s="190">
        <f t="shared" si="54"/>
        <v>0</v>
      </c>
      <c r="MZ54" s="191"/>
      <c r="NA54" s="192">
        <v>48</v>
      </c>
      <c r="NB54" s="189" t="s">
        <v>42</v>
      </c>
      <c r="NC54" s="190">
        <v>0</v>
      </c>
      <c r="ND54" s="190">
        <v>0</v>
      </c>
      <c r="NE54" s="190">
        <v>0</v>
      </c>
      <c r="NF54" s="190">
        <f t="shared" si="55"/>
        <v>0</v>
      </c>
      <c r="NG54" s="191"/>
      <c r="NH54" s="192">
        <v>48</v>
      </c>
      <c r="NI54" s="189" t="s">
        <v>42</v>
      </c>
      <c r="NJ54" s="190">
        <v>0</v>
      </c>
      <c r="NK54" s="190">
        <v>0</v>
      </c>
      <c r="NL54" s="190">
        <v>0</v>
      </c>
      <c r="NM54" s="190">
        <f t="shared" si="56"/>
        <v>0</v>
      </c>
      <c r="NN54" s="191"/>
      <c r="NO54" s="192">
        <v>48</v>
      </c>
      <c r="NP54" s="189" t="s">
        <v>42</v>
      </c>
      <c r="NQ54" s="190">
        <v>0</v>
      </c>
      <c r="NR54" s="190">
        <v>0</v>
      </c>
      <c r="NS54" s="190">
        <v>0</v>
      </c>
      <c r="NT54" s="190">
        <f t="shared" si="57"/>
        <v>0</v>
      </c>
      <c r="NU54" s="191"/>
      <c r="NV54" s="192">
        <v>48</v>
      </c>
      <c r="NW54" s="189" t="s">
        <v>42</v>
      </c>
      <c r="NX54" s="190">
        <v>0</v>
      </c>
      <c r="NY54" s="190">
        <v>0</v>
      </c>
      <c r="NZ54" s="190">
        <v>0</v>
      </c>
      <c r="OA54" s="190">
        <f t="shared" si="58"/>
        <v>0</v>
      </c>
      <c r="OB54" s="191"/>
      <c r="OC54" s="192">
        <v>48</v>
      </c>
      <c r="OD54" s="189" t="s">
        <v>42</v>
      </c>
      <c r="OE54" s="190">
        <v>0</v>
      </c>
      <c r="OF54" s="190">
        <v>0</v>
      </c>
      <c r="OG54" s="190">
        <v>0</v>
      </c>
      <c r="OH54" s="190">
        <f t="shared" si="59"/>
        <v>0</v>
      </c>
      <c r="OI54" s="191"/>
      <c r="OJ54" s="192">
        <v>48</v>
      </c>
      <c r="OK54" s="189" t="s">
        <v>42</v>
      </c>
      <c r="OL54" s="190">
        <v>0</v>
      </c>
      <c r="OM54" s="190">
        <v>0</v>
      </c>
      <c r="ON54" s="190">
        <v>0</v>
      </c>
      <c r="OO54" s="190">
        <f t="shared" si="60"/>
        <v>0</v>
      </c>
      <c r="OP54" s="191"/>
      <c r="OQ54" s="192">
        <v>48</v>
      </c>
      <c r="OR54" s="189" t="s">
        <v>42</v>
      </c>
      <c r="OS54" s="190">
        <v>0</v>
      </c>
      <c r="OT54" s="190">
        <v>0</v>
      </c>
      <c r="OU54" s="190">
        <v>0</v>
      </c>
      <c r="OV54" s="190">
        <f t="shared" si="61"/>
        <v>0</v>
      </c>
      <c r="OW54" s="191"/>
      <c r="OX54" s="192">
        <v>48</v>
      </c>
      <c r="OY54" s="189" t="s">
        <v>42</v>
      </c>
      <c r="OZ54" s="190">
        <v>0</v>
      </c>
      <c r="PA54" s="190">
        <v>0</v>
      </c>
      <c r="PB54" s="190">
        <v>0</v>
      </c>
      <c r="PC54" s="190">
        <f t="shared" si="62"/>
        <v>0</v>
      </c>
      <c r="PD54" s="191"/>
      <c r="PE54" s="192">
        <v>48</v>
      </c>
      <c r="PF54" s="189" t="s">
        <v>42</v>
      </c>
      <c r="PG54" s="190">
        <v>0</v>
      </c>
      <c r="PH54" s="190">
        <v>0</v>
      </c>
      <c r="PI54" s="190">
        <v>0</v>
      </c>
      <c r="PJ54" s="190">
        <f t="shared" si="63"/>
        <v>0</v>
      </c>
      <c r="PK54" s="191"/>
      <c r="PL54" s="192">
        <v>48</v>
      </c>
      <c r="PM54" s="189" t="s">
        <v>42</v>
      </c>
      <c r="PN54" s="190">
        <v>0</v>
      </c>
      <c r="PO54" s="190">
        <v>0</v>
      </c>
      <c r="PP54" s="190">
        <v>0</v>
      </c>
      <c r="PQ54" s="190">
        <f t="shared" si="64"/>
        <v>0</v>
      </c>
      <c r="PR54" s="191"/>
      <c r="PS54" s="192">
        <v>48</v>
      </c>
      <c r="PT54" s="189" t="s">
        <v>42</v>
      </c>
      <c r="PU54" s="190">
        <v>0</v>
      </c>
      <c r="PV54" s="190">
        <v>0</v>
      </c>
      <c r="PW54" s="190">
        <v>0</v>
      </c>
      <c r="PX54" s="190">
        <f t="shared" si="65"/>
        <v>0</v>
      </c>
      <c r="PY54" s="191"/>
      <c r="PZ54" s="192">
        <v>48</v>
      </c>
      <c r="QA54" s="189" t="s">
        <v>42</v>
      </c>
      <c r="QB54" s="190">
        <v>1</v>
      </c>
      <c r="QC54" s="190">
        <v>4833.333333333333</v>
      </c>
      <c r="QD54" s="190">
        <v>0</v>
      </c>
      <c r="QE54" s="190">
        <f t="shared" si="66"/>
        <v>4833.333333333333</v>
      </c>
      <c r="QF54" s="191"/>
      <c r="QG54" s="192">
        <v>48</v>
      </c>
      <c r="QH54" s="189" t="s">
        <v>42</v>
      </c>
      <c r="QI54" s="190">
        <v>0</v>
      </c>
      <c r="QJ54" s="190">
        <v>0</v>
      </c>
      <c r="QK54" s="190">
        <v>0</v>
      </c>
      <c r="QL54" s="190">
        <f t="shared" si="67"/>
        <v>0</v>
      </c>
      <c r="QM54" s="191"/>
      <c r="QN54" s="192">
        <v>48</v>
      </c>
      <c r="QO54" s="189" t="s">
        <v>42</v>
      </c>
      <c r="QP54" s="190">
        <v>2</v>
      </c>
      <c r="QQ54" s="190">
        <v>22000</v>
      </c>
      <c r="QR54" s="190">
        <v>0</v>
      </c>
      <c r="QS54" s="190">
        <f t="shared" si="68"/>
        <v>22000</v>
      </c>
      <c r="QT54" s="191"/>
      <c r="QU54" s="192">
        <v>48</v>
      </c>
      <c r="QV54" s="189" t="s">
        <v>42</v>
      </c>
      <c r="QW54" s="190">
        <v>0</v>
      </c>
      <c r="QX54" s="190">
        <v>0</v>
      </c>
      <c r="QY54" s="190">
        <v>0</v>
      </c>
      <c r="QZ54" s="190">
        <f t="shared" si="69"/>
        <v>0</v>
      </c>
      <c r="RA54" s="191"/>
      <c r="RB54" s="192">
        <v>48</v>
      </c>
      <c r="RC54" s="189" t="s">
        <v>42</v>
      </c>
      <c r="RD54" s="190">
        <v>0</v>
      </c>
      <c r="RE54" s="190">
        <v>0</v>
      </c>
      <c r="RF54" s="190">
        <v>0</v>
      </c>
      <c r="RG54" s="190">
        <f t="shared" si="70"/>
        <v>0</v>
      </c>
      <c r="RH54" s="191"/>
      <c r="RI54" s="192">
        <v>48</v>
      </c>
      <c r="RJ54" s="189" t="s">
        <v>42</v>
      </c>
      <c r="RK54" s="190">
        <v>0</v>
      </c>
      <c r="RL54" s="190">
        <v>0</v>
      </c>
      <c r="RM54" s="190">
        <v>0</v>
      </c>
      <c r="RN54" s="190">
        <f t="shared" si="71"/>
        <v>0</v>
      </c>
      <c r="RO54" s="191"/>
      <c r="RP54" s="192">
        <v>48</v>
      </c>
      <c r="RQ54" s="189" t="s">
        <v>42</v>
      </c>
      <c r="RR54" s="190">
        <v>0</v>
      </c>
      <c r="RS54" s="190">
        <v>0</v>
      </c>
      <c r="RT54" s="190">
        <v>0</v>
      </c>
      <c r="RU54" s="190">
        <f t="shared" si="72"/>
        <v>0</v>
      </c>
      <c r="RV54" s="191"/>
      <c r="RW54" s="192">
        <v>48</v>
      </c>
      <c r="RX54" s="189" t="s">
        <v>42</v>
      </c>
      <c r="RY54" s="190">
        <v>0</v>
      </c>
      <c r="RZ54" s="190">
        <v>0</v>
      </c>
      <c r="SA54" s="190">
        <v>0</v>
      </c>
      <c r="SB54" s="190">
        <f t="shared" si="73"/>
        <v>0</v>
      </c>
      <c r="SC54" s="191"/>
      <c r="SD54" s="192">
        <v>48</v>
      </c>
      <c r="SE54" s="189" t="s">
        <v>42</v>
      </c>
      <c r="SF54" s="190">
        <v>0</v>
      </c>
      <c r="SG54" s="190">
        <v>0</v>
      </c>
      <c r="SH54" s="190">
        <v>0</v>
      </c>
      <c r="SI54" s="190">
        <f t="shared" si="74"/>
        <v>0</v>
      </c>
      <c r="SJ54" s="191"/>
      <c r="SK54" s="192">
        <v>48</v>
      </c>
      <c r="SL54" s="189" t="s">
        <v>42</v>
      </c>
      <c r="SM54" s="190">
        <v>0</v>
      </c>
      <c r="SN54" s="190">
        <v>0</v>
      </c>
      <c r="SO54" s="190">
        <v>0</v>
      </c>
      <c r="SP54" s="190">
        <f t="shared" si="75"/>
        <v>0</v>
      </c>
      <c r="SQ54" s="191"/>
      <c r="SR54" s="192">
        <v>48</v>
      </c>
      <c r="SS54" s="189" t="s">
        <v>42</v>
      </c>
      <c r="ST54" s="190">
        <v>0</v>
      </c>
      <c r="SU54" s="190">
        <v>0</v>
      </c>
      <c r="SV54" s="190">
        <v>0</v>
      </c>
      <c r="SW54" s="190">
        <f t="shared" si="76"/>
        <v>0</v>
      </c>
      <c r="SX54" s="191"/>
      <c r="SY54" s="192">
        <v>48</v>
      </c>
      <c r="SZ54" s="189" t="s">
        <v>42</v>
      </c>
      <c r="TA54" s="190">
        <v>0</v>
      </c>
      <c r="TB54" s="190">
        <v>0</v>
      </c>
      <c r="TC54" s="190">
        <v>0</v>
      </c>
      <c r="TD54" s="190">
        <f t="shared" si="77"/>
        <v>0</v>
      </c>
      <c r="TE54" s="191"/>
      <c r="TF54" s="192">
        <v>48</v>
      </c>
      <c r="TG54" s="189" t="s">
        <v>42</v>
      </c>
      <c r="TH54" s="190">
        <v>0</v>
      </c>
      <c r="TI54" s="190">
        <v>0</v>
      </c>
      <c r="TJ54" s="190">
        <v>0</v>
      </c>
      <c r="TK54" s="190">
        <f t="shared" si="78"/>
        <v>0</v>
      </c>
      <c r="TL54" s="191"/>
      <c r="TM54" s="192">
        <v>48</v>
      </c>
      <c r="TN54" s="189" t="s">
        <v>42</v>
      </c>
      <c r="TO54" s="190">
        <v>0</v>
      </c>
      <c r="TP54" s="190">
        <v>0</v>
      </c>
      <c r="TQ54" s="190">
        <v>0</v>
      </c>
      <c r="TR54" s="190">
        <f t="shared" si="79"/>
        <v>0</v>
      </c>
      <c r="TS54" s="191"/>
      <c r="TT54" s="192">
        <v>48</v>
      </c>
      <c r="TU54" s="189" t="s">
        <v>42</v>
      </c>
      <c r="TV54" s="190">
        <v>0</v>
      </c>
      <c r="TW54" s="190">
        <v>0</v>
      </c>
      <c r="TX54" s="190">
        <v>0</v>
      </c>
      <c r="TY54" s="190">
        <f t="shared" si="80"/>
        <v>0</v>
      </c>
      <c r="TZ54" s="191"/>
      <c r="UA54" s="192">
        <v>48</v>
      </c>
      <c r="UB54" s="189" t="s">
        <v>42</v>
      </c>
      <c r="UC54" s="190">
        <v>0</v>
      </c>
      <c r="UD54" s="190">
        <v>0</v>
      </c>
      <c r="UE54" s="190">
        <v>0</v>
      </c>
      <c r="UF54" s="190">
        <f t="shared" si="81"/>
        <v>0</v>
      </c>
      <c r="UG54" s="191"/>
      <c r="UH54" s="192">
        <v>48</v>
      </c>
      <c r="UI54" s="189" t="s">
        <v>42</v>
      </c>
      <c r="UJ54" s="190">
        <v>0</v>
      </c>
      <c r="UK54" s="190">
        <v>0</v>
      </c>
      <c r="UL54" s="190">
        <v>0</v>
      </c>
      <c r="UM54" s="190">
        <f t="shared" si="82"/>
        <v>0</v>
      </c>
      <c r="UN54" s="191"/>
      <c r="UO54" s="192">
        <v>48</v>
      </c>
      <c r="UP54" s="189" t="s">
        <v>42</v>
      </c>
      <c r="UQ54" s="190">
        <v>0</v>
      </c>
      <c r="UR54" s="190">
        <v>0</v>
      </c>
      <c r="US54" s="190">
        <v>0</v>
      </c>
      <c r="UT54" s="190">
        <f t="shared" si="83"/>
        <v>0</v>
      </c>
      <c r="UU54" s="191"/>
      <c r="UV54" s="192">
        <v>48</v>
      </c>
      <c r="UW54" s="189" t="s">
        <v>42</v>
      </c>
      <c r="UX54" s="190">
        <v>0</v>
      </c>
      <c r="UY54" s="190">
        <v>0</v>
      </c>
      <c r="UZ54" s="190">
        <v>0</v>
      </c>
      <c r="VA54" s="190">
        <f t="shared" si="84"/>
        <v>0</v>
      </c>
      <c r="VB54" s="191"/>
      <c r="VC54" s="192">
        <v>48</v>
      </c>
      <c r="VD54" s="189" t="s">
        <v>42</v>
      </c>
      <c r="VE54" s="190">
        <v>0</v>
      </c>
      <c r="VF54" s="190">
        <v>0</v>
      </c>
      <c r="VG54" s="190">
        <v>0</v>
      </c>
      <c r="VH54" s="190">
        <f t="shared" si="85"/>
        <v>0</v>
      </c>
      <c r="VI54" s="191"/>
      <c r="VJ54" s="192">
        <v>48</v>
      </c>
      <c r="VK54" s="189" t="s">
        <v>42</v>
      </c>
      <c r="VL54" s="190">
        <v>0</v>
      </c>
      <c r="VM54" s="190">
        <v>0</v>
      </c>
      <c r="VN54" s="190">
        <v>0</v>
      </c>
      <c r="VO54" s="190">
        <f t="shared" si="86"/>
        <v>0</v>
      </c>
      <c r="VP54" s="191"/>
      <c r="VQ54" s="192">
        <v>48</v>
      </c>
      <c r="VR54" s="189" t="s">
        <v>42</v>
      </c>
      <c r="VS54" s="190">
        <v>0</v>
      </c>
      <c r="VT54" s="190">
        <v>0</v>
      </c>
      <c r="VU54" s="190">
        <v>0</v>
      </c>
      <c r="VV54" s="190">
        <f t="shared" si="87"/>
        <v>0</v>
      </c>
      <c r="VW54" s="191"/>
      <c r="VX54" s="192">
        <v>48</v>
      </c>
      <c r="VY54" s="189" t="s">
        <v>42</v>
      </c>
      <c r="VZ54" s="190">
        <v>0</v>
      </c>
      <c r="WA54" s="190">
        <v>0</v>
      </c>
      <c r="WB54" s="190">
        <v>0</v>
      </c>
      <c r="WC54" s="190">
        <f t="shared" si="88"/>
        <v>0</v>
      </c>
      <c r="WD54" s="191"/>
      <c r="WE54" s="192">
        <v>48</v>
      </c>
      <c r="WF54" s="189" t="s">
        <v>42</v>
      </c>
      <c r="WG54" s="190">
        <v>0</v>
      </c>
      <c r="WH54" s="190">
        <v>0</v>
      </c>
      <c r="WI54" s="190">
        <v>0</v>
      </c>
      <c r="WJ54" s="190">
        <f t="shared" si="89"/>
        <v>0</v>
      </c>
      <c r="WK54" s="191"/>
      <c r="WL54" s="192">
        <v>48</v>
      </c>
      <c r="WM54" s="189" t="s">
        <v>42</v>
      </c>
      <c r="WN54" s="190">
        <v>0</v>
      </c>
      <c r="WO54" s="190">
        <v>0</v>
      </c>
      <c r="WP54" s="190">
        <v>0</v>
      </c>
      <c r="WQ54" s="190">
        <f t="shared" si="90"/>
        <v>0</v>
      </c>
      <c r="WR54" s="191"/>
      <c r="WS54" s="192">
        <v>48</v>
      </c>
      <c r="WT54" s="189" t="s">
        <v>42</v>
      </c>
      <c r="WU54" s="190">
        <v>0</v>
      </c>
      <c r="WV54" s="190">
        <v>0</v>
      </c>
      <c r="WW54" s="190">
        <v>0</v>
      </c>
      <c r="WX54" s="190">
        <f t="shared" si="91"/>
        <v>0</v>
      </c>
      <c r="WY54" s="191"/>
      <c r="WZ54" s="192">
        <v>48</v>
      </c>
      <c r="XA54" s="189" t="s">
        <v>42</v>
      </c>
      <c r="XB54" s="190">
        <v>0</v>
      </c>
      <c r="XC54" s="190">
        <v>0</v>
      </c>
      <c r="XD54" s="190">
        <v>0</v>
      </c>
      <c r="XE54" s="190">
        <f t="shared" si="92"/>
        <v>0</v>
      </c>
      <c r="XF54" s="191"/>
      <c r="XG54" s="192">
        <v>48</v>
      </c>
      <c r="XH54" s="189" t="s">
        <v>42</v>
      </c>
      <c r="XI54" s="190">
        <v>0</v>
      </c>
      <c r="XJ54" s="190">
        <v>0</v>
      </c>
      <c r="XK54" s="190">
        <v>0</v>
      </c>
      <c r="XL54" s="190">
        <f t="shared" si="93"/>
        <v>0</v>
      </c>
      <c r="XM54" s="191"/>
      <c r="XN54" s="192">
        <v>48</v>
      </c>
      <c r="XO54" s="189" t="s">
        <v>42</v>
      </c>
      <c r="XP54" s="190">
        <v>0</v>
      </c>
      <c r="XQ54" s="190">
        <v>0</v>
      </c>
      <c r="XR54" s="190">
        <v>0</v>
      </c>
      <c r="XS54" s="190">
        <f t="shared" si="94"/>
        <v>0</v>
      </c>
      <c r="XT54" s="191"/>
      <c r="XU54" s="192">
        <v>48</v>
      </c>
      <c r="XV54" s="189" t="s">
        <v>42</v>
      </c>
      <c r="XW54" s="190">
        <v>0</v>
      </c>
      <c r="XX54" s="190">
        <v>0</v>
      </c>
      <c r="XY54" s="190">
        <v>0</v>
      </c>
      <c r="XZ54" s="190">
        <f t="shared" si="95"/>
        <v>0</v>
      </c>
      <c r="YA54" s="191"/>
      <c r="YB54" s="192">
        <v>48</v>
      </c>
      <c r="YC54" s="189" t="s">
        <v>42</v>
      </c>
      <c r="YD54" s="190">
        <v>0</v>
      </c>
      <c r="YE54" s="190">
        <v>0</v>
      </c>
      <c r="YF54" s="190">
        <v>0</v>
      </c>
      <c r="YG54" s="190">
        <f t="shared" si="96"/>
        <v>0</v>
      </c>
      <c r="YH54" s="191"/>
      <c r="YI54" s="192">
        <v>48</v>
      </c>
      <c r="YJ54" s="189" t="s">
        <v>42</v>
      </c>
      <c r="YK54" s="190">
        <v>0</v>
      </c>
      <c r="YL54" s="190">
        <v>0</v>
      </c>
      <c r="YM54" s="190">
        <v>0</v>
      </c>
      <c r="YN54" s="190">
        <f t="shared" si="97"/>
        <v>0</v>
      </c>
      <c r="YO54" s="191"/>
      <c r="YP54" s="192">
        <v>48</v>
      </c>
      <c r="YQ54" s="189" t="s">
        <v>42</v>
      </c>
      <c r="YR54" s="190">
        <v>0</v>
      </c>
      <c r="YS54" s="190">
        <v>0</v>
      </c>
      <c r="YT54" s="190">
        <v>0</v>
      </c>
      <c r="YU54" s="190">
        <f t="shared" si="98"/>
        <v>0</v>
      </c>
      <c r="YV54" s="191"/>
      <c r="YW54" s="192">
        <v>48</v>
      </c>
      <c r="YX54" s="189" t="s">
        <v>42</v>
      </c>
      <c r="YY54" s="190">
        <v>0</v>
      </c>
      <c r="YZ54" s="190">
        <v>0</v>
      </c>
      <c r="ZA54" s="190">
        <v>0</v>
      </c>
      <c r="ZB54" s="190">
        <f t="shared" si="99"/>
        <v>0</v>
      </c>
      <c r="ZC54" s="191"/>
      <c r="ZD54" s="192">
        <v>48</v>
      </c>
      <c r="ZE54" s="189" t="s">
        <v>42</v>
      </c>
      <c r="ZF54" s="190">
        <v>0</v>
      </c>
      <c r="ZG54" s="190">
        <v>0</v>
      </c>
      <c r="ZH54" s="190">
        <v>0</v>
      </c>
      <c r="ZI54" s="190">
        <f t="shared" si="100"/>
        <v>0</v>
      </c>
      <c r="ZJ54" s="191"/>
      <c r="ZK54" s="192">
        <v>48</v>
      </c>
      <c r="ZL54" s="189" t="s">
        <v>42</v>
      </c>
      <c r="ZM54" s="190">
        <v>0</v>
      </c>
      <c r="ZN54" s="190">
        <v>0</v>
      </c>
      <c r="ZO54" s="190">
        <v>0</v>
      </c>
      <c r="ZP54" s="190">
        <f t="shared" si="101"/>
        <v>0</v>
      </c>
      <c r="ZQ54" s="191"/>
      <c r="ZR54" s="192">
        <v>48</v>
      </c>
      <c r="ZS54" s="189" t="s">
        <v>42</v>
      </c>
      <c r="ZT54" s="190">
        <v>0</v>
      </c>
      <c r="ZU54" s="190">
        <v>0</v>
      </c>
      <c r="ZV54" s="190">
        <v>0</v>
      </c>
      <c r="ZW54" s="190">
        <f t="shared" si="102"/>
        <v>0</v>
      </c>
      <c r="ZX54" s="191"/>
      <c r="ZY54" s="192">
        <v>48</v>
      </c>
      <c r="ZZ54" s="189" t="s">
        <v>42</v>
      </c>
      <c r="AAA54" s="190">
        <v>0</v>
      </c>
      <c r="AAB54" s="190">
        <v>0</v>
      </c>
      <c r="AAC54" s="190">
        <v>0</v>
      </c>
      <c r="AAD54" s="190">
        <f t="shared" si="103"/>
        <v>0</v>
      </c>
      <c r="AAE54" s="191"/>
      <c r="AAF54" s="192">
        <v>48</v>
      </c>
      <c r="AAG54" s="189" t="s">
        <v>42</v>
      </c>
      <c r="AAH54" s="190">
        <v>0</v>
      </c>
      <c r="AAI54" s="190">
        <v>0</v>
      </c>
      <c r="AAJ54" s="190">
        <v>0</v>
      </c>
      <c r="AAK54" s="190">
        <f t="shared" si="104"/>
        <v>0</v>
      </c>
      <c r="AAL54" s="191"/>
      <c r="AAM54" s="192">
        <v>48</v>
      </c>
      <c r="AAN54" s="189" t="s">
        <v>42</v>
      </c>
      <c r="AAO54" s="190">
        <v>0</v>
      </c>
      <c r="AAP54" s="190">
        <v>0</v>
      </c>
      <c r="AAQ54" s="190">
        <v>0</v>
      </c>
      <c r="AAR54" s="190">
        <f t="shared" si="105"/>
        <v>0</v>
      </c>
      <c r="AAS54" s="191"/>
      <c r="AAT54" s="192">
        <v>48</v>
      </c>
      <c r="AAU54" s="189" t="s">
        <v>42</v>
      </c>
      <c r="AAV54" s="190">
        <v>0</v>
      </c>
      <c r="AAW54" s="190">
        <v>0</v>
      </c>
      <c r="AAX54" s="190">
        <v>0</v>
      </c>
      <c r="AAY54" s="190">
        <f t="shared" si="106"/>
        <v>0</v>
      </c>
      <c r="AAZ54" s="191"/>
      <c r="ABA54" s="192">
        <v>48</v>
      </c>
      <c r="ABB54" s="189" t="s">
        <v>42</v>
      </c>
      <c r="ABC54" s="190">
        <v>0</v>
      </c>
      <c r="ABD54" s="190">
        <v>0</v>
      </c>
      <c r="ABE54" s="190">
        <v>0</v>
      </c>
      <c r="ABF54" s="190">
        <f t="shared" si="107"/>
        <v>0</v>
      </c>
      <c r="ABG54" s="191"/>
      <c r="ABH54" s="192">
        <v>48</v>
      </c>
      <c r="ABI54" s="189" t="s">
        <v>42</v>
      </c>
      <c r="ABJ54" s="190">
        <v>0</v>
      </c>
      <c r="ABK54" s="190">
        <v>0</v>
      </c>
      <c r="ABL54" s="190">
        <v>0</v>
      </c>
      <c r="ABM54" s="190">
        <f t="shared" si="108"/>
        <v>0</v>
      </c>
      <c r="ABN54" s="191"/>
      <c r="ABO54" s="192">
        <v>48</v>
      </c>
      <c r="ABP54" s="189" t="s">
        <v>42</v>
      </c>
      <c r="ABQ54" s="190">
        <v>0</v>
      </c>
      <c r="ABR54" s="190">
        <v>0</v>
      </c>
      <c r="ABS54" s="190">
        <v>0</v>
      </c>
      <c r="ABT54" s="190">
        <f t="shared" si="109"/>
        <v>0</v>
      </c>
      <c r="ABU54" s="191"/>
      <c r="ABV54" s="192">
        <v>48</v>
      </c>
      <c r="ABW54" s="189" t="s">
        <v>42</v>
      </c>
      <c r="ABX54" s="190">
        <v>0</v>
      </c>
      <c r="ABY54" s="190">
        <f t="shared" si="0"/>
        <v>4718365.333333333</v>
      </c>
      <c r="ABZ54" s="190">
        <f t="shared" si="1"/>
        <v>0</v>
      </c>
      <c r="ACA54" s="190">
        <f t="shared" si="2"/>
        <v>4718365.333333333</v>
      </c>
      <c r="ACB54" s="9"/>
    </row>
    <row r="55" spans="1:756" ht="15.75" hidden="1">
      <c r="A55" s="192">
        <v>49</v>
      </c>
      <c r="B55" s="189" t="s">
        <v>43</v>
      </c>
      <c r="C55" s="190">
        <v>0</v>
      </c>
      <c r="D55" s="190">
        <v>0</v>
      </c>
      <c r="E55" s="190">
        <v>0</v>
      </c>
      <c r="F55" s="190">
        <f t="shared" si="3"/>
        <v>0</v>
      </c>
      <c r="G55" s="191"/>
      <c r="H55" s="192">
        <v>49</v>
      </c>
      <c r="I55" s="189" t="s">
        <v>43</v>
      </c>
      <c r="J55" s="190">
        <v>0</v>
      </c>
      <c r="K55" s="190">
        <v>300000</v>
      </c>
      <c r="L55" s="190">
        <v>0</v>
      </c>
      <c r="M55" s="190">
        <f t="shared" si="4"/>
        <v>300000</v>
      </c>
      <c r="N55" s="191"/>
      <c r="O55" s="192">
        <v>49</v>
      </c>
      <c r="P55" s="189" t="s">
        <v>43</v>
      </c>
      <c r="Q55" s="190">
        <v>7</v>
      </c>
      <c r="R55" s="190">
        <v>1539632</v>
      </c>
      <c r="S55" s="190">
        <v>0</v>
      </c>
      <c r="T55" s="190">
        <f t="shared" si="5"/>
        <v>1539632</v>
      </c>
      <c r="U55" s="191"/>
      <c r="V55" s="192">
        <v>49</v>
      </c>
      <c r="W55" s="189" t="s">
        <v>43</v>
      </c>
      <c r="X55" s="190">
        <v>2</v>
      </c>
      <c r="Y55" s="190">
        <v>28200</v>
      </c>
      <c r="Z55" s="190">
        <v>0</v>
      </c>
      <c r="AA55" s="190">
        <f t="shared" si="6"/>
        <v>28200</v>
      </c>
      <c r="AB55" s="191"/>
      <c r="AC55" s="192">
        <v>49</v>
      </c>
      <c r="AD55" s="189" t="s">
        <v>43</v>
      </c>
      <c r="AE55" s="190">
        <v>0</v>
      </c>
      <c r="AF55" s="190">
        <v>0</v>
      </c>
      <c r="AG55" s="190">
        <v>0</v>
      </c>
      <c r="AH55" s="190">
        <f t="shared" si="7"/>
        <v>0</v>
      </c>
      <c r="AI55" s="191"/>
      <c r="AJ55" s="192">
        <v>49</v>
      </c>
      <c r="AK55" s="189" t="s">
        <v>43</v>
      </c>
      <c r="AL55" s="190">
        <v>1</v>
      </c>
      <c r="AM55" s="190">
        <v>133000</v>
      </c>
      <c r="AN55" s="190">
        <v>0</v>
      </c>
      <c r="AO55" s="190">
        <f t="shared" si="8"/>
        <v>133000</v>
      </c>
      <c r="AP55" s="191"/>
      <c r="AQ55" s="192">
        <v>49</v>
      </c>
      <c r="AR55" s="189" t="s">
        <v>43</v>
      </c>
      <c r="AS55" s="190">
        <v>0</v>
      </c>
      <c r="AT55" s="190">
        <v>0</v>
      </c>
      <c r="AU55" s="190">
        <v>0</v>
      </c>
      <c r="AV55" s="190">
        <f t="shared" si="9"/>
        <v>0</v>
      </c>
      <c r="AW55" s="191"/>
      <c r="AX55" s="192">
        <v>49</v>
      </c>
      <c r="AY55" s="189" t="s">
        <v>43</v>
      </c>
      <c r="AZ55" s="190">
        <v>0</v>
      </c>
      <c r="BA55" s="190">
        <v>0</v>
      </c>
      <c r="BB55" s="190">
        <v>0</v>
      </c>
      <c r="BC55" s="190">
        <f t="shared" si="10"/>
        <v>0</v>
      </c>
      <c r="BD55" s="191"/>
      <c r="BE55" s="192">
        <v>49</v>
      </c>
      <c r="BF55" s="189" t="s">
        <v>43</v>
      </c>
      <c r="BG55" s="190">
        <v>0</v>
      </c>
      <c r="BH55" s="190">
        <v>0</v>
      </c>
      <c r="BI55" s="190">
        <v>0</v>
      </c>
      <c r="BJ55" s="190">
        <f t="shared" si="11"/>
        <v>0</v>
      </c>
      <c r="BK55" s="191"/>
      <c r="BL55" s="192">
        <v>49</v>
      </c>
      <c r="BM55" s="189" t="s">
        <v>43</v>
      </c>
      <c r="BN55" s="190">
        <v>0</v>
      </c>
      <c r="BO55" s="190">
        <v>0</v>
      </c>
      <c r="BP55" s="190">
        <v>0</v>
      </c>
      <c r="BQ55" s="190">
        <f t="shared" si="12"/>
        <v>0</v>
      </c>
      <c r="BR55" s="191"/>
      <c r="BS55" s="192">
        <v>49</v>
      </c>
      <c r="BT55" s="189" t="s">
        <v>43</v>
      </c>
      <c r="BU55" s="190">
        <v>0</v>
      </c>
      <c r="BV55" s="190">
        <v>0</v>
      </c>
      <c r="BW55" s="190">
        <v>0</v>
      </c>
      <c r="BX55" s="190">
        <f t="shared" si="13"/>
        <v>0</v>
      </c>
      <c r="BY55" s="191"/>
      <c r="BZ55" s="192">
        <v>49</v>
      </c>
      <c r="CA55" s="189" t="s">
        <v>43</v>
      </c>
      <c r="CB55" s="190">
        <v>0</v>
      </c>
      <c r="CC55" s="190">
        <v>0</v>
      </c>
      <c r="CD55" s="190">
        <v>0</v>
      </c>
      <c r="CE55" s="190">
        <f t="shared" si="14"/>
        <v>0</v>
      </c>
      <c r="CF55" s="191"/>
      <c r="CG55" s="192">
        <v>49</v>
      </c>
      <c r="CH55" s="189" t="s">
        <v>43</v>
      </c>
      <c r="CI55" s="190">
        <v>0</v>
      </c>
      <c r="CJ55" s="190">
        <v>0</v>
      </c>
      <c r="CK55" s="190">
        <v>0</v>
      </c>
      <c r="CL55" s="190">
        <f t="shared" si="15"/>
        <v>0</v>
      </c>
      <c r="CM55" s="191"/>
      <c r="CN55" s="192">
        <v>49</v>
      </c>
      <c r="CO55" s="189" t="s">
        <v>43</v>
      </c>
      <c r="CP55" s="190">
        <v>0</v>
      </c>
      <c r="CQ55" s="190">
        <v>0</v>
      </c>
      <c r="CR55" s="190">
        <v>0</v>
      </c>
      <c r="CS55" s="190">
        <f t="shared" si="16"/>
        <v>0</v>
      </c>
      <c r="CT55" s="191"/>
      <c r="CU55" s="192">
        <v>49</v>
      </c>
      <c r="CV55" s="189" t="s">
        <v>43</v>
      </c>
      <c r="CW55" s="190">
        <v>1</v>
      </c>
      <c r="CX55" s="190">
        <v>145000</v>
      </c>
      <c r="CY55" s="190">
        <v>0</v>
      </c>
      <c r="CZ55" s="190">
        <f t="shared" si="17"/>
        <v>145000</v>
      </c>
      <c r="DA55" s="191"/>
      <c r="DB55" s="192">
        <v>49</v>
      </c>
      <c r="DC55" s="189" t="s">
        <v>43</v>
      </c>
      <c r="DD55" s="190">
        <v>0</v>
      </c>
      <c r="DE55" s="190">
        <v>0</v>
      </c>
      <c r="DF55" s="190">
        <v>0</v>
      </c>
      <c r="DG55" s="190">
        <f t="shared" si="18"/>
        <v>0</v>
      </c>
      <c r="DH55" s="191"/>
      <c r="DI55" s="192">
        <v>49</v>
      </c>
      <c r="DJ55" s="189" t="s">
        <v>43</v>
      </c>
      <c r="DK55" s="190">
        <v>0</v>
      </c>
      <c r="DL55" s="190">
        <v>0</v>
      </c>
      <c r="DM55" s="190">
        <v>0</v>
      </c>
      <c r="DN55" s="190">
        <f t="shared" si="19"/>
        <v>0</v>
      </c>
      <c r="DO55" s="191"/>
      <c r="DP55" s="192">
        <v>49</v>
      </c>
      <c r="DQ55" s="189" t="s">
        <v>43</v>
      </c>
      <c r="DR55" s="190">
        <v>3</v>
      </c>
      <c r="DS55" s="190">
        <v>300000</v>
      </c>
      <c r="DT55" s="190">
        <v>0</v>
      </c>
      <c r="DU55" s="190">
        <f t="shared" si="20"/>
        <v>300000</v>
      </c>
      <c r="DV55" s="191"/>
      <c r="DW55" s="192">
        <v>49</v>
      </c>
      <c r="DX55" s="189" t="s">
        <v>43</v>
      </c>
      <c r="DY55" s="190">
        <v>0</v>
      </c>
      <c r="DZ55" s="190">
        <v>0</v>
      </c>
      <c r="EA55" s="190">
        <v>0</v>
      </c>
      <c r="EB55" s="190">
        <f t="shared" si="21"/>
        <v>0</v>
      </c>
      <c r="EC55" s="191"/>
      <c r="ED55" s="192">
        <v>49</v>
      </c>
      <c r="EE55" s="189" t="s">
        <v>43</v>
      </c>
      <c r="EF55" s="190">
        <v>0</v>
      </c>
      <c r="EG55" s="190"/>
      <c r="EH55" s="190">
        <v>0</v>
      </c>
      <c r="EI55" s="190">
        <f t="shared" si="22"/>
        <v>0</v>
      </c>
      <c r="EJ55" s="191"/>
      <c r="EK55" s="192">
        <v>49</v>
      </c>
      <c r="EL55" s="189" t="s">
        <v>43</v>
      </c>
      <c r="EM55" s="190">
        <v>0</v>
      </c>
      <c r="EN55" s="190">
        <v>0</v>
      </c>
      <c r="EO55" s="190">
        <v>0</v>
      </c>
      <c r="EP55" s="190">
        <f t="shared" si="23"/>
        <v>0</v>
      </c>
      <c r="EQ55" s="191"/>
      <c r="ER55" s="192">
        <v>49</v>
      </c>
      <c r="ES55" s="189" t="s">
        <v>43</v>
      </c>
      <c r="ET55" s="190">
        <v>0</v>
      </c>
      <c r="EU55" s="190">
        <v>0</v>
      </c>
      <c r="EV55" s="190">
        <v>0</v>
      </c>
      <c r="EW55" s="190">
        <f t="shared" si="24"/>
        <v>0</v>
      </c>
      <c r="EX55" s="191"/>
      <c r="EY55" s="192">
        <v>49</v>
      </c>
      <c r="EZ55" s="189" t="s">
        <v>43</v>
      </c>
      <c r="FA55" s="190">
        <v>0</v>
      </c>
      <c r="FB55" s="190">
        <v>0</v>
      </c>
      <c r="FC55" s="190">
        <v>0</v>
      </c>
      <c r="FD55" s="190">
        <f t="shared" si="25"/>
        <v>0</v>
      </c>
      <c r="FE55" s="191"/>
      <c r="FF55" s="192">
        <v>49</v>
      </c>
      <c r="FG55" s="189" t="s">
        <v>43</v>
      </c>
      <c r="FH55" s="190">
        <v>1</v>
      </c>
      <c r="FI55" s="190">
        <v>412200</v>
      </c>
      <c r="FJ55" s="190">
        <v>0</v>
      </c>
      <c r="FK55" s="190">
        <f t="shared" si="26"/>
        <v>412200</v>
      </c>
      <c r="FL55" s="191"/>
      <c r="FM55" s="192">
        <v>49</v>
      </c>
      <c r="FN55" s="189" t="s">
        <v>43</v>
      </c>
      <c r="FO55" s="190">
        <v>1</v>
      </c>
      <c r="FP55" s="190">
        <v>271300</v>
      </c>
      <c r="FQ55" s="190">
        <v>0</v>
      </c>
      <c r="FR55" s="190">
        <f t="shared" si="27"/>
        <v>271300</v>
      </c>
      <c r="FS55" s="191"/>
      <c r="FT55" s="192">
        <v>49</v>
      </c>
      <c r="FU55" s="189" t="s">
        <v>43</v>
      </c>
      <c r="FV55" s="190">
        <v>0</v>
      </c>
      <c r="FW55" s="190">
        <v>0</v>
      </c>
      <c r="FX55" s="190">
        <v>0</v>
      </c>
      <c r="FY55" s="190">
        <f t="shared" si="28"/>
        <v>0</v>
      </c>
      <c r="FZ55" s="191"/>
      <c r="GA55" s="192">
        <v>49</v>
      </c>
      <c r="GB55" s="189" t="s">
        <v>43</v>
      </c>
      <c r="GC55" s="190">
        <v>0</v>
      </c>
      <c r="GD55" s="190">
        <v>0</v>
      </c>
      <c r="GE55" s="190">
        <v>0</v>
      </c>
      <c r="GF55" s="190">
        <f t="shared" si="29"/>
        <v>0</v>
      </c>
      <c r="GG55" s="191"/>
      <c r="GH55" s="192">
        <v>49</v>
      </c>
      <c r="GI55" s="189" t="s">
        <v>43</v>
      </c>
      <c r="GJ55" s="190">
        <v>0</v>
      </c>
      <c r="GK55" s="190">
        <v>0</v>
      </c>
      <c r="GL55" s="190">
        <v>0</v>
      </c>
      <c r="GM55" s="190">
        <f t="shared" si="30"/>
        <v>0</v>
      </c>
      <c r="GN55" s="191"/>
      <c r="GO55" s="192">
        <v>49</v>
      </c>
      <c r="GP55" s="189" t="s">
        <v>43</v>
      </c>
      <c r="GQ55" s="190">
        <v>1</v>
      </c>
      <c r="GR55" s="190">
        <v>383200</v>
      </c>
      <c r="GS55" s="190">
        <v>0</v>
      </c>
      <c r="GT55" s="190">
        <f t="shared" si="31"/>
        <v>383200</v>
      </c>
      <c r="GU55" s="191"/>
      <c r="GV55" s="192">
        <v>49</v>
      </c>
      <c r="GW55" s="189" t="s">
        <v>43</v>
      </c>
      <c r="GX55" s="190">
        <v>4</v>
      </c>
      <c r="GY55" s="190">
        <v>1058400</v>
      </c>
      <c r="GZ55" s="190">
        <v>0</v>
      </c>
      <c r="HA55" s="190">
        <f t="shared" si="32"/>
        <v>1058400</v>
      </c>
      <c r="HB55" s="191"/>
      <c r="HC55" s="192">
        <v>49</v>
      </c>
      <c r="HD55" s="189" t="s">
        <v>43</v>
      </c>
      <c r="HE55" s="190">
        <v>0</v>
      </c>
      <c r="HF55" s="190">
        <v>0</v>
      </c>
      <c r="HG55" s="190">
        <v>0</v>
      </c>
      <c r="HH55" s="190">
        <f t="shared" si="33"/>
        <v>0</v>
      </c>
      <c r="HI55" s="191"/>
      <c r="HJ55" s="192">
        <v>49</v>
      </c>
      <c r="HK55" s="189" t="s">
        <v>43</v>
      </c>
      <c r="HL55" s="190">
        <v>0</v>
      </c>
      <c r="HM55" s="190">
        <v>0</v>
      </c>
      <c r="HN55" s="190">
        <v>0</v>
      </c>
      <c r="HO55" s="190">
        <f t="shared" si="34"/>
        <v>0</v>
      </c>
      <c r="HP55" s="191"/>
      <c r="HQ55" s="192">
        <v>49</v>
      </c>
      <c r="HR55" s="189" t="s">
        <v>43</v>
      </c>
      <c r="HS55" s="190">
        <v>0</v>
      </c>
      <c r="HT55" s="190">
        <v>0</v>
      </c>
      <c r="HU55" s="190">
        <v>0</v>
      </c>
      <c r="HV55" s="190">
        <f t="shared" si="35"/>
        <v>0</v>
      </c>
      <c r="HW55" s="191"/>
      <c r="HX55" s="192">
        <v>49</v>
      </c>
      <c r="HY55" s="189" t="s">
        <v>43</v>
      </c>
      <c r="HZ55" s="190">
        <v>0</v>
      </c>
      <c r="IA55" s="190">
        <v>0</v>
      </c>
      <c r="IB55" s="190">
        <v>0</v>
      </c>
      <c r="IC55" s="190">
        <f t="shared" si="36"/>
        <v>0</v>
      </c>
      <c r="ID55" s="191"/>
      <c r="IE55" s="192">
        <v>49</v>
      </c>
      <c r="IF55" s="189" t="s">
        <v>43</v>
      </c>
      <c r="IG55" s="190">
        <v>0</v>
      </c>
      <c r="IH55" s="190">
        <v>0</v>
      </c>
      <c r="II55" s="190">
        <v>0</v>
      </c>
      <c r="IJ55" s="190">
        <f t="shared" si="37"/>
        <v>0</v>
      </c>
      <c r="IK55" s="191"/>
      <c r="IL55" s="192">
        <v>49</v>
      </c>
      <c r="IM55" s="189" t="s">
        <v>43</v>
      </c>
      <c r="IN55" s="190">
        <v>0</v>
      </c>
      <c r="IO55" s="190">
        <v>0</v>
      </c>
      <c r="IP55" s="190">
        <v>0</v>
      </c>
      <c r="IQ55" s="190">
        <f t="shared" si="38"/>
        <v>0</v>
      </c>
      <c r="IR55" s="191"/>
      <c r="IS55" s="192">
        <v>49</v>
      </c>
      <c r="IT55" s="189" t="s">
        <v>43</v>
      </c>
      <c r="IU55" s="190">
        <v>0</v>
      </c>
      <c r="IV55" s="190">
        <v>0</v>
      </c>
      <c r="IW55" s="190">
        <v>0</v>
      </c>
      <c r="IX55" s="190">
        <f t="shared" si="39"/>
        <v>0</v>
      </c>
      <c r="IY55" s="191"/>
      <c r="IZ55" s="192">
        <v>49</v>
      </c>
      <c r="JA55" s="189" t="s">
        <v>43</v>
      </c>
      <c r="JB55" s="190">
        <v>0</v>
      </c>
      <c r="JC55" s="190">
        <v>0</v>
      </c>
      <c r="JD55" s="190">
        <v>0</v>
      </c>
      <c r="JE55" s="190">
        <f t="shared" si="40"/>
        <v>0</v>
      </c>
      <c r="JF55" s="191"/>
      <c r="JG55" s="192">
        <v>49</v>
      </c>
      <c r="JH55" s="189" t="s">
        <v>43</v>
      </c>
      <c r="JI55" s="190">
        <v>0</v>
      </c>
      <c r="JJ55" s="190">
        <v>0</v>
      </c>
      <c r="JK55" s="190">
        <v>0</v>
      </c>
      <c r="JL55" s="190">
        <f t="shared" si="41"/>
        <v>0</v>
      </c>
      <c r="JM55" s="191"/>
      <c r="JN55" s="192">
        <v>49</v>
      </c>
      <c r="JO55" s="189" t="s">
        <v>43</v>
      </c>
      <c r="JP55" s="190">
        <v>0</v>
      </c>
      <c r="JQ55" s="190">
        <v>0</v>
      </c>
      <c r="JR55" s="190">
        <v>0</v>
      </c>
      <c r="JS55" s="190">
        <f t="shared" si="42"/>
        <v>0</v>
      </c>
      <c r="JT55" s="191"/>
      <c r="JU55" s="192">
        <v>49</v>
      </c>
      <c r="JV55" s="189" t="s">
        <v>43</v>
      </c>
      <c r="JW55" s="190">
        <v>0</v>
      </c>
      <c r="JX55" s="190">
        <v>0</v>
      </c>
      <c r="JY55" s="190">
        <v>0</v>
      </c>
      <c r="JZ55" s="190">
        <f t="shared" si="43"/>
        <v>0</v>
      </c>
      <c r="KA55" s="191"/>
      <c r="KB55" s="192">
        <v>49</v>
      </c>
      <c r="KC55" s="189" t="s">
        <v>43</v>
      </c>
      <c r="KD55" s="190">
        <v>0</v>
      </c>
      <c r="KE55" s="190">
        <v>0</v>
      </c>
      <c r="KF55" s="190">
        <v>0</v>
      </c>
      <c r="KG55" s="190">
        <f t="shared" si="44"/>
        <v>0</v>
      </c>
      <c r="KH55" s="191"/>
      <c r="KI55" s="192">
        <v>49</v>
      </c>
      <c r="KJ55" s="189" t="s">
        <v>43</v>
      </c>
      <c r="KK55" s="190">
        <v>0</v>
      </c>
      <c r="KL55" s="190">
        <v>0</v>
      </c>
      <c r="KM55" s="190">
        <v>0</v>
      </c>
      <c r="KN55" s="190">
        <f t="shared" si="45"/>
        <v>0</v>
      </c>
      <c r="KO55" s="191"/>
      <c r="KP55" s="192">
        <v>49</v>
      </c>
      <c r="KQ55" s="189" t="s">
        <v>43</v>
      </c>
      <c r="KR55" s="190">
        <v>0</v>
      </c>
      <c r="KS55" s="190">
        <v>0</v>
      </c>
      <c r="KT55" s="190">
        <v>0</v>
      </c>
      <c r="KU55" s="190">
        <f t="shared" si="46"/>
        <v>0</v>
      </c>
      <c r="KV55" s="191"/>
      <c r="KW55" s="192">
        <v>49</v>
      </c>
      <c r="KX55" s="189" t="s">
        <v>43</v>
      </c>
      <c r="KY55" s="190">
        <v>0</v>
      </c>
      <c r="KZ55" s="190">
        <v>0</v>
      </c>
      <c r="LA55" s="190">
        <v>0</v>
      </c>
      <c r="LB55" s="190">
        <f t="shared" si="47"/>
        <v>0</v>
      </c>
      <c r="LC55" s="191"/>
      <c r="LD55" s="192">
        <v>49</v>
      </c>
      <c r="LE55" s="189" t="s">
        <v>43</v>
      </c>
      <c r="LF55" s="190">
        <v>0</v>
      </c>
      <c r="LG55" s="190">
        <v>0</v>
      </c>
      <c r="LH55" s="190">
        <v>0</v>
      </c>
      <c r="LI55" s="190">
        <f t="shared" si="48"/>
        <v>0</v>
      </c>
      <c r="LJ55" s="191"/>
      <c r="LK55" s="192">
        <v>49</v>
      </c>
      <c r="LL55" s="189" t="s">
        <v>43</v>
      </c>
      <c r="LM55" s="190">
        <v>0</v>
      </c>
      <c r="LN55" s="190">
        <v>0</v>
      </c>
      <c r="LO55" s="190">
        <v>0</v>
      </c>
      <c r="LP55" s="190">
        <f t="shared" si="49"/>
        <v>0</v>
      </c>
      <c r="LQ55" s="191"/>
      <c r="LR55" s="192">
        <v>49</v>
      </c>
      <c r="LS55" s="189" t="s">
        <v>43</v>
      </c>
      <c r="LT55" s="190">
        <v>0</v>
      </c>
      <c r="LU55" s="190">
        <v>0</v>
      </c>
      <c r="LV55" s="190">
        <v>0</v>
      </c>
      <c r="LW55" s="190">
        <f t="shared" si="50"/>
        <v>0</v>
      </c>
      <c r="LX55" s="191"/>
      <c r="LY55" s="192">
        <v>49</v>
      </c>
      <c r="LZ55" s="189" t="s">
        <v>43</v>
      </c>
      <c r="MA55" s="190">
        <v>0</v>
      </c>
      <c r="MB55" s="190">
        <v>0</v>
      </c>
      <c r="MC55" s="190">
        <v>0</v>
      </c>
      <c r="MD55" s="190">
        <f t="shared" si="51"/>
        <v>0</v>
      </c>
      <c r="ME55" s="191"/>
      <c r="MF55" s="192">
        <v>49</v>
      </c>
      <c r="MG55" s="189" t="s">
        <v>43</v>
      </c>
      <c r="MH55" s="190">
        <v>0</v>
      </c>
      <c r="MI55" s="190">
        <v>0</v>
      </c>
      <c r="MJ55" s="190">
        <v>0</v>
      </c>
      <c r="MK55" s="190">
        <f t="shared" si="52"/>
        <v>0</v>
      </c>
      <c r="ML55" s="191"/>
      <c r="MM55" s="192">
        <v>49</v>
      </c>
      <c r="MN55" s="189" t="s">
        <v>43</v>
      </c>
      <c r="MO55" s="190">
        <v>0</v>
      </c>
      <c r="MP55" s="190">
        <v>0</v>
      </c>
      <c r="MQ55" s="190">
        <v>0</v>
      </c>
      <c r="MR55" s="190">
        <f t="shared" si="53"/>
        <v>0</v>
      </c>
      <c r="MS55" s="191"/>
      <c r="MT55" s="192">
        <v>49</v>
      </c>
      <c r="MU55" s="189" t="s">
        <v>43</v>
      </c>
      <c r="MV55" s="190">
        <v>0</v>
      </c>
      <c r="MW55" s="190">
        <v>0</v>
      </c>
      <c r="MX55" s="190">
        <v>0</v>
      </c>
      <c r="MY55" s="190">
        <f t="shared" si="54"/>
        <v>0</v>
      </c>
      <c r="MZ55" s="191"/>
      <c r="NA55" s="192">
        <v>49</v>
      </c>
      <c r="NB55" s="189" t="s">
        <v>43</v>
      </c>
      <c r="NC55" s="190">
        <v>0</v>
      </c>
      <c r="ND55" s="190">
        <v>0</v>
      </c>
      <c r="NE55" s="190">
        <v>0</v>
      </c>
      <c r="NF55" s="190">
        <f t="shared" si="55"/>
        <v>0</v>
      </c>
      <c r="NG55" s="191"/>
      <c r="NH55" s="192">
        <v>49</v>
      </c>
      <c r="NI55" s="189" t="s">
        <v>43</v>
      </c>
      <c r="NJ55" s="190">
        <v>0</v>
      </c>
      <c r="NK55" s="190">
        <v>0</v>
      </c>
      <c r="NL55" s="190">
        <v>0</v>
      </c>
      <c r="NM55" s="190">
        <f t="shared" si="56"/>
        <v>0</v>
      </c>
      <c r="NN55" s="191"/>
      <c r="NO55" s="192">
        <v>49</v>
      </c>
      <c r="NP55" s="189" t="s">
        <v>43</v>
      </c>
      <c r="NQ55" s="190">
        <v>0</v>
      </c>
      <c r="NR55" s="190">
        <v>0</v>
      </c>
      <c r="NS55" s="190">
        <v>0</v>
      </c>
      <c r="NT55" s="190">
        <f t="shared" si="57"/>
        <v>0</v>
      </c>
      <c r="NU55" s="191"/>
      <c r="NV55" s="192">
        <v>49</v>
      </c>
      <c r="NW55" s="189" t="s">
        <v>43</v>
      </c>
      <c r="NX55" s="190">
        <v>0</v>
      </c>
      <c r="NY55" s="190">
        <v>0</v>
      </c>
      <c r="NZ55" s="190">
        <v>0</v>
      </c>
      <c r="OA55" s="190">
        <f t="shared" si="58"/>
        <v>0</v>
      </c>
      <c r="OB55" s="191"/>
      <c r="OC55" s="192">
        <v>49</v>
      </c>
      <c r="OD55" s="189" t="s">
        <v>43</v>
      </c>
      <c r="OE55" s="190">
        <v>0</v>
      </c>
      <c r="OF55" s="190">
        <v>0</v>
      </c>
      <c r="OG55" s="190">
        <v>0</v>
      </c>
      <c r="OH55" s="190">
        <f t="shared" si="59"/>
        <v>0</v>
      </c>
      <c r="OI55" s="191"/>
      <c r="OJ55" s="192">
        <v>49</v>
      </c>
      <c r="OK55" s="189" t="s">
        <v>43</v>
      </c>
      <c r="OL55" s="190">
        <v>0</v>
      </c>
      <c r="OM55" s="190">
        <v>0</v>
      </c>
      <c r="ON55" s="190">
        <v>0</v>
      </c>
      <c r="OO55" s="190">
        <f t="shared" si="60"/>
        <v>0</v>
      </c>
      <c r="OP55" s="191"/>
      <c r="OQ55" s="192">
        <v>49</v>
      </c>
      <c r="OR55" s="189" t="s">
        <v>43</v>
      </c>
      <c r="OS55" s="190">
        <v>0</v>
      </c>
      <c r="OT55" s="190">
        <v>0</v>
      </c>
      <c r="OU55" s="190">
        <v>0</v>
      </c>
      <c r="OV55" s="190">
        <f t="shared" si="61"/>
        <v>0</v>
      </c>
      <c r="OW55" s="191"/>
      <c r="OX55" s="192">
        <v>49</v>
      </c>
      <c r="OY55" s="189" t="s">
        <v>43</v>
      </c>
      <c r="OZ55" s="190">
        <v>0</v>
      </c>
      <c r="PA55" s="190">
        <v>0</v>
      </c>
      <c r="PB55" s="190">
        <v>0</v>
      </c>
      <c r="PC55" s="190">
        <f t="shared" si="62"/>
        <v>0</v>
      </c>
      <c r="PD55" s="191"/>
      <c r="PE55" s="192">
        <v>49</v>
      </c>
      <c r="PF55" s="189" t="s">
        <v>43</v>
      </c>
      <c r="PG55" s="190">
        <v>0</v>
      </c>
      <c r="PH55" s="190">
        <v>0</v>
      </c>
      <c r="PI55" s="190">
        <v>0</v>
      </c>
      <c r="PJ55" s="190">
        <f t="shared" si="63"/>
        <v>0</v>
      </c>
      <c r="PK55" s="191"/>
      <c r="PL55" s="192">
        <v>49</v>
      </c>
      <c r="PM55" s="189" t="s">
        <v>43</v>
      </c>
      <c r="PN55" s="190">
        <v>0</v>
      </c>
      <c r="PO55" s="190">
        <v>0</v>
      </c>
      <c r="PP55" s="190">
        <v>0</v>
      </c>
      <c r="PQ55" s="190">
        <f t="shared" si="64"/>
        <v>0</v>
      </c>
      <c r="PR55" s="191"/>
      <c r="PS55" s="192">
        <v>49</v>
      </c>
      <c r="PT55" s="189" t="s">
        <v>43</v>
      </c>
      <c r="PU55" s="190">
        <v>0</v>
      </c>
      <c r="PV55" s="190">
        <v>0</v>
      </c>
      <c r="PW55" s="190">
        <v>0</v>
      </c>
      <c r="PX55" s="190">
        <f t="shared" si="65"/>
        <v>0</v>
      </c>
      <c r="PY55" s="191"/>
      <c r="PZ55" s="192">
        <v>49</v>
      </c>
      <c r="QA55" s="189" t="s">
        <v>43</v>
      </c>
      <c r="QB55" s="190">
        <v>1</v>
      </c>
      <c r="QC55" s="190">
        <v>4833.333333333333</v>
      </c>
      <c r="QD55" s="190">
        <v>0</v>
      </c>
      <c r="QE55" s="190">
        <f t="shared" si="66"/>
        <v>4833.333333333333</v>
      </c>
      <c r="QF55" s="191"/>
      <c r="QG55" s="192">
        <v>49</v>
      </c>
      <c r="QH55" s="189" t="s">
        <v>43</v>
      </c>
      <c r="QI55" s="190">
        <v>0</v>
      </c>
      <c r="QJ55" s="190">
        <v>0</v>
      </c>
      <c r="QK55" s="190">
        <v>0</v>
      </c>
      <c r="QL55" s="190">
        <f t="shared" si="67"/>
        <v>0</v>
      </c>
      <c r="QM55" s="191"/>
      <c r="QN55" s="192">
        <v>49</v>
      </c>
      <c r="QO55" s="189" t="s">
        <v>43</v>
      </c>
      <c r="QP55" s="190">
        <v>2</v>
      </c>
      <c r="QQ55" s="190">
        <v>22000</v>
      </c>
      <c r="QR55" s="190">
        <v>0</v>
      </c>
      <c r="QS55" s="190">
        <f t="shared" si="68"/>
        <v>22000</v>
      </c>
      <c r="QT55" s="191"/>
      <c r="QU55" s="192">
        <v>49</v>
      </c>
      <c r="QV55" s="189" t="s">
        <v>43</v>
      </c>
      <c r="QW55" s="190">
        <v>0</v>
      </c>
      <c r="QX55" s="190">
        <v>0</v>
      </c>
      <c r="QY55" s="190">
        <v>0</v>
      </c>
      <c r="QZ55" s="190">
        <f t="shared" si="69"/>
        <v>0</v>
      </c>
      <c r="RA55" s="191"/>
      <c r="RB55" s="192">
        <v>49</v>
      </c>
      <c r="RC55" s="189" t="s">
        <v>43</v>
      </c>
      <c r="RD55" s="190">
        <v>0</v>
      </c>
      <c r="RE55" s="190">
        <v>0</v>
      </c>
      <c r="RF55" s="190">
        <v>0</v>
      </c>
      <c r="RG55" s="190">
        <f t="shared" si="70"/>
        <v>0</v>
      </c>
      <c r="RH55" s="191"/>
      <c r="RI55" s="192">
        <v>49</v>
      </c>
      <c r="RJ55" s="189" t="s">
        <v>43</v>
      </c>
      <c r="RK55" s="190">
        <v>0</v>
      </c>
      <c r="RL55" s="190">
        <v>0</v>
      </c>
      <c r="RM55" s="190">
        <v>0</v>
      </c>
      <c r="RN55" s="190">
        <f t="shared" si="71"/>
        <v>0</v>
      </c>
      <c r="RO55" s="191"/>
      <c r="RP55" s="192">
        <v>49</v>
      </c>
      <c r="RQ55" s="189" t="s">
        <v>43</v>
      </c>
      <c r="RR55" s="190">
        <v>0</v>
      </c>
      <c r="RS55" s="190">
        <v>0</v>
      </c>
      <c r="RT55" s="190">
        <v>0</v>
      </c>
      <c r="RU55" s="190">
        <f t="shared" si="72"/>
        <v>0</v>
      </c>
      <c r="RV55" s="191"/>
      <c r="RW55" s="192">
        <v>49</v>
      </c>
      <c r="RX55" s="189" t="s">
        <v>43</v>
      </c>
      <c r="RY55" s="190">
        <v>0</v>
      </c>
      <c r="RZ55" s="190">
        <v>0</v>
      </c>
      <c r="SA55" s="190">
        <v>0</v>
      </c>
      <c r="SB55" s="190">
        <f t="shared" si="73"/>
        <v>0</v>
      </c>
      <c r="SC55" s="191"/>
      <c r="SD55" s="192">
        <v>49</v>
      </c>
      <c r="SE55" s="189" t="s">
        <v>43</v>
      </c>
      <c r="SF55" s="190">
        <v>0</v>
      </c>
      <c r="SG55" s="190">
        <v>0</v>
      </c>
      <c r="SH55" s="190">
        <v>0</v>
      </c>
      <c r="SI55" s="190">
        <f t="shared" si="74"/>
        <v>0</v>
      </c>
      <c r="SJ55" s="191"/>
      <c r="SK55" s="192">
        <v>49</v>
      </c>
      <c r="SL55" s="189" t="s">
        <v>43</v>
      </c>
      <c r="SM55" s="190">
        <v>0</v>
      </c>
      <c r="SN55" s="190">
        <v>0</v>
      </c>
      <c r="SO55" s="190">
        <v>0</v>
      </c>
      <c r="SP55" s="190">
        <f t="shared" si="75"/>
        <v>0</v>
      </c>
      <c r="SQ55" s="191"/>
      <c r="SR55" s="192">
        <v>49</v>
      </c>
      <c r="SS55" s="189" t="s">
        <v>43</v>
      </c>
      <c r="ST55" s="190">
        <v>0</v>
      </c>
      <c r="SU55" s="190">
        <v>0</v>
      </c>
      <c r="SV55" s="190">
        <v>0</v>
      </c>
      <c r="SW55" s="190">
        <f t="shared" si="76"/>
        <v>0</v>
      </c>
      <c r="SX55" s="191"/>
      <c r="SY55" s="192">
        <v>49</v>
      </c>
      <c r="SZ55" s="189" t="s">
        <v>43</v>
      </c>
      <c r="TA55" s="190">
        <v>0</v>
      </c>
      <c r="TB55" s="190">
        <v>0</v>
      </c>
      <c r="TC55" s="190">
        <v>0</v>
      </c>
      <c r="TD55" s="190">
        <f t="shared" si="77"/>
        <v>0</v>
      </c>
      <c r="TE55" s="191"/>
      <c r="TF55" s="192">
        <v>49</v>
      </c>
      <c r="TG55" s="189" t="s">
        <v>43</v>
      </c>
      <c r="TH55" s="190">
        <v>0</v>
      </c>
      <c r="TI55" s="190">
        <v>0</v>
      </c>
      <c r="TJ55" s="190">
        <v>0</v>
      </c>
      <c r="TK55" s="190">
        <f t="shared" si="78"/>
        <v>0</v>
      </c>
      <c r="TL55" s="191"/>
      <c r="TM55" s="192">
        <v>49</v>
      </c>
      <c r="TN55" s="189" t="s">
        <v>43</v>
      </c>
      <c r="TO55" s="190">
        <v>0</v>
      </c>
      <c r="TP55" s="190">
        <v>0</v>
      </c>
      <c r="TQ55" s="190">
        <v>0</v>
      </c>
      <c r="TR55" s="190">
        <f t="shared" si="79"/>
        <v>0</v>
      </c>
      <c r="TS55" s="191"/>
      <c r="TT55" s="192">
        <v>49</v>
      </c>
      <c r="TU55" s="189" t="s">
        <v>43</v>
      </c>
      <c r="TV55" s="190">
        <v>0</v>
      </c>
      <c r="TW55" s="190">
        <v>0</v>
      </c>
      <c r="TX55" s="190">
        <v>0</v>
      </c>
      <c r="TY55" s="190">
        <f t="shared" si="80"/>
        <v>0</v>
      </c>
      <c r="TZ55" s="191"/>
      <c r="UA55" s="192">
        <v>49</v>
      </c>
      <c r="UB55" s="189" t="s">
        <v>43</v>
      </c>
      <c r="UC55" s="190">
        <v>0</v>
      </c>
      <c r="UD55" s="190">
        <v>0</v>
      </c>
      <c r="UE55" s="190">
        <v>0</v>
      </c>
      <c r="UF55" s="190">
        <f t="shared" si="81"/>
        <v>0</v>
      </c>
      <c r="UG55" s="191"/>
      <c r="UH55" s="192">
        <v>49</v>
      </c>
      <c r="UI55" s="189" t="s">
        <v>43</v>
      </c>
      <c r="UJ55" s="190">
        <v>0</v>
      </c>
      <c r="UK55" s="190">
        <v>0</v>
      </c>
      <c r="UL55" s="190">
        <v>0</v>
      </c>
      <c r="UM55" s="190">
        <f t="shared" si="82"/>
        <v>0</v>
      </c>
      <c r="UN55" s="191"/>
      <c r="UO55" s="192">
        <v>49</v>
      </c>
      <c r="UP55" s="189" t="s">
        <v>43</v>
      </c>
      <c r="UQ55" s="190">
        <v>0</v>
      </c>
      <c r="UR55" s="190">
        <v>0</v>
      </c>
      <c r="US55" s="190">
        <v>0</v>
      </c>
      <c r="UT55" s="190">
        <f t="shared" si="83"/>
        <v>0</v>
      </c>
      <c r="UU55" s="191"/>
      <c r="UV55" s="192">
        <v>49</v>
      </c>
      <c r="UW55" s="189" t="s">
        <v>43</v>
      </c>
      <c r="UX55" s="190">
        <v>0</v>
      </c>
      <c r="UY55" s="190">
        <v>0</v>
      </c>
      <c r="UZ55" s="190">
        <v>0</v>
      </c>
      <c r="VA55" s="190">
        <f t="shared" si="84"/>
        <v>0</v>
      </c>
      <c r="VB55" s="191"/>
      <c r="VC55" s="192">
        <v>49</v>
      </c>
      <c r="VD55" s="189" t="s">
        <v>43</v>
      </c>
      <c r="VE55" s="190">
        <v>0</v>
      </c>
      <c r="VF55" s="190">
        <v>0</v>
      </c>
      <c r="VG55" s="190">
        <v>0</v>
      </c>
      <c r="VH55" s="190">
        <f t="shared" si="85"/>
        <v>0</v>
      </c>
      <c r="VI55" s="191"/>
      <c r="VJ55" s="192">
        <v>49</v>
      </c>
      <c r="VK55" s="189" t="s">
        <v>43</v>
      </c>
      <c r="VL55" s="190">
        <v>0</v>
      </c>
      <c r="VM55" s="190">
        <v>0</v>
      </c>
      <c r="VN55" s="190">
        <v>0</v>
      </c>
      <c r="VO55" s="190">
        <f t="shared" si="86"/>
        <v>0</v>
      </c>
      <c r="VP55" s="191"/>
      <c r="VQ55" s="192">
        <v>49</v>
      </c>
      <c r="VR55" s="189" t="s">
        <v>43</v>
      </c>
      <c r="VS55" s="190">
        <v>0</v>
      </c>
      <c r="VT55" s="190">
        <v>0</v>
      </c>
      <c r="VU55" s="190">
        <v>0</v>
      </c>
      <c r="VV55" s="190">
        <f t="shared" si="87"/>
        <v>0</v>
      </c>
      <c r="VW55" s="191"/>
      <c r="VX55" s="192">
        <v>49</v>
      </c>
      <c r="VY55" s="189" t="s">
        <v>43</v>
      </c>
      <c r="VZ55" s="190">
        <v>0</v>
      </c>
      <c r="WA55" s="190">
        <v>0</v>
      </c>
      <c r="WB55" s="190">
        <v>0</v>
      </c>
      <c r="WC55" s="190">
        <f t="shared" si="88"/>
        <v>0</v>
      </c>
      <c r="WD55" s="191"/>
      <c r="WE55" s="192">
        <v>49</v>
      </c>
      <c r="WF55" s="189" t="s">
        <v>43</v>
      </c>
      <c r="WG55" s="190">
        <v>0</v>
      </c>
      <c r="WH55" s="190">
        <v>0</v>
      </c>
      <c r="WI55" s="190">
        <v>0</v>
      </c>
      <c r="WJ55" s="190">
        <f t="shared" si="89"/>
        <v>0</v>
      </c>
      <c r="WK55" s="191"/>
      <c r="WL55" s="192">
        <v>49</v>
      </c>
      <c r="WM55" s="189" t="s">
        <v>43</v>
      </c>
      <c r="WN55" s="190">
        <v>0</v>
      </c>
      <c r="WO55" s="190">
        <v>0</v>
      </c>
      <c r="WP55" s="190">
        <v>0</v>
      </c>
      <c r="WQ55" s="190">
        <f t="shared" si="90"/>
        <v>0</v>
      </c>
      <c r="WR55" s="191"/>
      <c r="WS55" s="192">
        <v>49</v>
      </c>
      <c r="WT55" s="189" t="s">
        <v>43</v>
      </c>
      <c r="WU55" s="190">
        <v>0</v>
      </c>
      <c r="WV55" s="190">
        <v>0</v>
      </c>
      <c r="WW55" s="190">
        <v>0</v>
      </c>
      <c r="WX55" s="190">
        <f t="shared" si="91"/>
        <v>0</v>
      </c>
      <c r="WY55" s="191"/>
      <c r="WZ55" s="192">
        <v>49</v>
      </c>
      <c r="XA55" s="189" t="s">
        <v>43</v>
      </c>
      <c r="XB55" s="190">
        <v>0</v>
      </c>
      <c r="XC55" s="190">
        <v>0</v>
      </c>
      <c r="XD55" s="190">
        <v>0</v>
      </c>
      <c r="XE55" s="190">
        <f t="shared" si="92"/>
        <v>0</v>
      </c>
      <c r="XF55" s="191"/>
      <c r="XG55" s="192">
        <v>49</v>
      </c>
      <c r="XH55" s="189" t="s">
        <v>43</v>
      </c>
      <c r="XI55" s="190">
        <v>0</v>
      </c>
      <c r="XJ55" s="190">
        <v>0</v>
      </c>
      <c r="XK55" s="190">
        <v>0</v>
      </c>
      <c r="XL55" s="190">
        <f t="shared" si="93"/>
        <v>0</v>
      </c>
      <c r="XM55" s="191"/>
      <c r="XN55" s="192">
        <v>49</v>
      </c>
      <c r="XO55" s="189" t="s">
        <v>43</v>
      </c>
      <c r="XP55" s="190">
        <v>0</v>
      </c>
      <c r="XQ55" s="190">
        <v>0</v>
      </c>
      <c r="XR55" s="190">
        <v>0</v>
      </c>
      <c r="XS55" s="190">
        <f t="shared" si="94"/>
        <v>0</v>
      </c>
      <c r="XT55" s="191"/>
      <c r="XU55" s="192">
        <v>49</v>
      </c>
      <c r="XV55" s="189" t="s">
        <v>43</v>
      </c>
      <c r="XW55" s="190">
        <v>0</v>
      </c>
      <c r="XX55" s="190">
        <v>0</v>
      </c>
      <c r="XY55" s="190">
        <v>0</v>
      </c>
      <c r="XZ55" s="190">
        <f t="shared" si="95"/>
        <v>0</v>
      </c>
      <c r="YA55" s="191"/>
      <c r="YB55" s="192">
        <v>49</v>
      </c>
      <c r="YC55" s="189" t="s">
        <v>43</v>
      </c>
      <c r="YD55" s="190">
        <v>0</v>
      </c>
      <c r="YE55" s="190">
        <v>0</v>
      </c>
      <c r="YF55" s="190">
        <v>0</v>
      </c>
      <c r="YG55" s="190">
        <f t="shared" si="96"/>
        <v>0</v>
      </c>
      <c r="YH55" s="191"/>
      <c r="YI55" s="192">
        <v>49</v>
      </c>
      <c r="YJ55" s="189" t="s">
        <v>43</v>
      </c>
      <c r="YK55" s="190">
        <v>0</v>
      </c>
      <c r="YL55" s="190">
        <v>0</v>
      </c>
      <c r="YM55" s="190">
        <v>0</v>
      </c>
      <c r="YN55" s="190">
        <f t="shared" si="97"/>
        <v>0</v>
      </c>
      <c r="YO55" s="191"/>
      <c r="YP55" s="192">
        <v>49</v>
      </c>
      <c r="YQ55" s="189" t="s">
        <v>43</v>
      </c>
      <c r="YR55" s="190">
        <v>0</v>
      </c>
      <c r="YS55" s="190">
        <v>0</v>
      </c>
      <c r="YT55" s="190">
        <v>0</v>
      </c>
      <c r="YU55" s="190">
        <f t="shared" si="98"/>
        <v>0</v>
      </c>
      <c r="YV55" s="191"/>
      <c r="YW55" s="192">
        <v>49</v>
      </c>
      <c r="YX55" s="189" t="s">
        <v>43</v>
      </c>
      <c r="YY55" s="190">
        <v>0</v>
      </c>
      <c r="YZ55" s="190">
        <v>0</v>
      </c>
      <c r="ZA55" s="190">
        <v>0</v>
      </c>
      <c r="ZB55" s="190">
        <f t="shared" si="99"/>
        <v>0</v>
      </c>
      <c r="ZC55" s="191"/>
      <c r="ZD55" s="192">
        <v>49</v>
      </c>
      <c r="ZE55" s="189" t="s">
        <v>43</v>
      </c>
      <c r="ZF55" s="190">
        <v>0</v>
      </c>
      <c r="ZG55" s="190">
        <v>0</v>
      </c>
      <c r="ZH55" s="190">
        <v>0</v>
      </c>
      <c r="ZI55" s="190">
        <f t="shared" si="100"/>
        <v>0</v>
      </c>
      <c r="ZJ55" s="191"/>
      <c r="ZK55" s="192">
        <v>49</v>
      </c>
      <c r="ZL55" s="189" t="s">
        <v>43</v>
      </c>
      <c r="ZM55" s="190">
        <v>0</v>
      </c>
      <c r="ZN55" s="190">
        <v>0</v>
      </c>
      <c r="ZO55" s="190">
        <v>0</v>
      </c>
      <c r="ZP55" s="190">
        <f t="shared" si="101"/>
        <v>0</v>
      </c>
      <c r="ZQ55" s="191"/>
      <c r="ZR55" s="192">
        <v>49</v>
      </c>
      <c r="ZS55" s="189" t="s">
        <v>43</v>
      </c>
      <c r="ZT55" s="190">
        <v>0</v>
      </c>
      <c r="ZU55" s="190">
        <v>0</v>
      </c>
      <c r="ZV55" s="190">
        <v>0</v>
      </c>
      <c r="ZW55" s="190">
        <f t="shared" si="102"/>
        <v>0</v>
      </c>
      <c r="ZX55" s="191"/>
      <c r="ZY55" s="192">
        <v>49</v>
      </c>
      <c r="ZZ55" s="189" t="s">
        <v>43</v>
      </c>
      <c r="AAA55" s="190">
        <v>0</v>
      </c>
      <c r="AAB55" s="190">
        <v>0</v>
      </c>
      <c r="AAC55" s="190">
        <v>0</v>
      </c>
      <c r="AAD55" s="190">
        <f t="shared" si="103"/>
        <v>0</v>
      </c>
      <c r="AAE55" s="191"/>
      <c r="AAF55" s="192">
        <v>49</v>
      </c>
      <c r="AAG55" s="189" t="s">
        <v>43</v>
      </c>
      <c r="AAH55" s="190">
        <v>0</v>
      </c>
      <c r="AAI55" s="190">
        <v>0</v>
      </c>
      <c r="AAJ55" s="190">
        <v>0</v>
      </c>
      <c r="AAK55" s="190">
        <f t="shared" si="104"/>
        <v>0</v>
      </c>
      <c r="AAL55" s="191"/>
      <c r="AAM55" s="192">
        <v>49</v>
      </c>
      <c r="AAN55" s="189" t="s">
        <v>43</v>
      </c>
      <c r="AAO55" s="190">
        <v>0</v>
      </c>
      <c r="AAP55" s="190">
        <v>0</v>
      </c>
      <c r="AAQ55" s="190">
        <v>0</v>
      </c>
      <c r="AAR55" s="190">
        <f t="shared" si="105"/>
        <v>0</v>
      </c>
      <c r="AAS55" s="191"/>
      <c r="AAT55" s="192">
        <v>49</v>
      </c>
      <c r="AAU55" s="189" t="s">
        <v>43</v>
      </c>
      <c r="AAV55" s="190">
        <v>0</v>
      </c>
      <c r="AAW55" s="190">
        <v>0</v>
      </c>
      <c r="AAX55" s="190">
        <v>0</v>
      </c>
      <c r="AAY55" s="190">
        <f t="shared" si="106"/>
        <v>0</v>
      </c>
      <c r="AAZ55" s="191"/>
      <c r="ABA55" s="192">
        <v>49</v>
      </c>
      <c r="ABB55" s="189" t="s">
        <v>43</v>
      </c>
      <c r="ABC55" s="190">
        <v>0</v>
      </c>
      <c r="ABD55" s="190">
        <v>0</v>
      </c>
      <c r="ABE55" s="190">
        <v>0</v>
      </c>
      <c r="ABF55" s="190">
        <f t="shared" si="107"/>
        <v>0</v>
      </c>
      <c r="ABG55" s="191"/>
      <c r="ABH55" s="192">
        <v>49</v>
      </c>
      <c r="ABI55" s="189" t="s">
        <v>43</v>
      </c>
      <c r="ABJ55" s="190">
        <v>0</v>
      </c>
      <c r="ABK55" s="190">
        <v>0</v>
      </c>
      <c r="ABL55" s="190">
        <v>0</v>
      </c>
      <c r="ABM55" s="190">
        <f t="shared" si="108"/>
        <v>0</v>
      </c>
      <c r="ABN55" s="191"/>
      <c r="ABO55" s="192">
        <v>49</v>
      </c>
      <c r="ABP55" s="189" t="s">
        <v>43</v>
      </c>
      <c r="ABQ55" s="190">
        <v>0</v>
      </c>
      <c r="ABR55" s="190">
        <v>0</v>
      </c>
      <c r="ABS55" s="190">
        <v>0</v>
      </c>
      <c r="ABT55" s="190">
        <f t="shared" si="109"/>
        <v>0</v>
      </c>
      <c r="ABU55" s="191"/>
      <c r="ABV55" s="192">
        <v>49</v>
      </c>
      <c r="ABW55" s="189" t="s">
        <v>43</v>
      </c>
      <c r="ABX55" s="190">
        <v>0</v>
      </c>
      <c r="ABY55" s="190">
        <f t="shared" si="0"/>
        <v>4597765.333333333</v>
      </c>
      <c r="ABZ55" s="190">
        <f t="shared" si="1"/>
        <v>0</v>
      </c>
      <c r="ACA55" s="190">
        <f t="shared" si="2"/>
        <v>4597765.333333333</v>
      </c>
      <c r="ACB55" s="9"/>
    </row>
    <row r="56" spans="1:756" ht="15.75" hidden="1">
      <c r="A56" s="192">
        <v>50</v>
      </c>
      <c r="B56" s="189" t="s">
        <v>44</v>
      </c>
      <c r="C56" s="190">
        <v>0</v>
      </c>
      <c r="D56" s="190">
        <v>0</v>
      </c>
      <c r="E56" s="190">
        <v>0</v>
      </c>
      <c r="F56" s="190">
        <f t="shared" si="3"/>
        <v>0</v>
      </c>
      <c r="G56" s="191"/>
      <c r="H56" s="192">
        <v>50</v>
      </c>
      <c r="I56" s="189" t="s">
        <v>44</v>
      </c>
      <c r="J56" s="190">
        <v>0</v>
      </c>
      <c r="K56" s="190">
        <v>300000</v>
      </c>
      <c r="L56" s="190">
        <v>0</v>
      </c>
      <c r="M56" s="190">
        <f t="shared" si="4"/>
        <v>300000</v>
      </c>
      <c r="N56" s="191"/>
      <c r="O56" s="192">
        <v>50</v>
      </c>
      <c r="P56" s="189" t="s">
        <v>44</v>
      </c>
      <c r="Q56" s="190">
        <v>7</v>
      </c>
      <c r="R56" s="190">
        <v>1539632</v>
      </c>
      <c r="S56" s="190">
        <v>0</v>
      </c>
      <c r="T56" s="190">
        <f t="shared" si="5"/>
        <v>1539632</v>
      </c>
      <c r="U56" s="191"/>
      <c r="V56" s="192">
        <v>50</v>
      </c>
      <c r="W56" s="189" t="s">
        <v>44</v>
      </c>
      <c r="X56" s="190">
        <v>2</v>
      </c>
      <c r="Y56" s="190">
        <v>28200</v>
      </c>
      <c r="Z56" s="190">
        <v>0</v>
      </c>
      <c r="AA56" s="190">
        <f t="shared" si="6"/>
        <v>28200</v>
      </c>
      <c r="AB56" s="191"/>
      <c r="AC56" s="192">
        <v>50</v>
      </c>
      <c r="AD56" s="189" t="s">
        <v>44</v>
      </c>
      <c r="AE56" s="190">
        <v>0</v>
      </c>
      <c r="AF56" s="190">
        <v>0</v>
      </c>
      <c r="AG56" s="190">
        <v>0</v>
      </c>
      <c r="AH56" s="190">
        <f t="shared" si="7"/>
        <v>0</v>
      </c>
      <c r="AI56" s="191"/>
      <c r="AJ56" s="192">
        <v>50</v>
      </c>
      <c r="AK56" s="189" t="s">
        <v>44</v>
      </c>
      <c r="AL56" s="190">
        <v>1</v>
      </c>
      <c r="AM56" s="190">
        <v>133000</v>
      </c>
      <c r="AN56" s="190">
        <v>0</v>
      </c>
      <c r="AO56" s="190">
        <f t="shared" si="8"/>
        <v>133000</v>
      </c>
      <c r="AP56" s="191"/>
      <c r="AQ56" s="192">
        <v>50</v>
      </c>
      <c r="AR56" s="189" t="s">
        <v>44</v>
      </c>
      <c r="AS56" s="190">
        <v>0</v>
      </c>
      <c r="AT56" s="190">
        <v>0</v>
      </c>
      <c r="AU56" s="190">
        <v>0</v>
      </c>
      <c r="AV56" s="190">
        <f t="shared" si="9"/>
        <v>0</v>
      </c>
      <c r="AW56" s="191"/>
      <c r="AX56" s="192">
        <v>50</v>
      </c>
      <c r="AY56" s="189" t="s">
        <v>44</v>
      </c>
      <c r="AZ56" s="190">
        <v>0</v>
      </c>
      <c r="BA56" s="190">
        <v>0</v>
      </c>
      <c r="BB56" s="190">
        <v>0</v>
      </c>
      <c r="BC56" s="190">
        <f t="shared" si="10"/>
        <v>0</v>
      </c>
      <c r="BD56" s="191"/>
      <c r="BE56" s="192">
        <v>50</v>
      </c>
      <c r="BF56" s="189" t="s">
        <v>44</v>
      </c>
      <c r="BG56" s="190">
        <v>0</v>
      </c>
      <c r="BH56" s="190">
        <v>0</v>
      </c>
      <c r="BI56" s="190">
        <v>0</v>
      </c>
      <c r="BJ56" s="190">
        <f t="shared" si="11"/>
        <v>0</v>
      </c>
      <c r="BK56" s="191"/>
      <c r="BL56" s="192">
        <v>50</v>
      </c>
      <c r="BM56" s="189" t="s">
        <v>44</v>
      </c>
      <c r="BN56" s="190">
        <v>0</v>
      </c>
      <c r="BO56" s="190">
        <v>0</v>
      </c>
      <c r="BP56" s="190">
        <v>0</v>
      </c>
      <c r="BQ56" s="190">
        <f t="shared" si="12"/>
        <v>0</v>
      </c>
      <c r="BR56" s="191"/>
      <c r="BS56" s="192">
        <v>50</v>
      </c>
      <c r="BT56" s="189" t="s">
        <v>44</v>
      </c>
      <c r="BU56" s="190">
        <v>0</v>
      </c>
      <c r="BV56" s="190">
        <v>0</v>
      </c>
      <c r="BW56" s="190">
        <v>0</v>
      </c>
      <c r="BX56" s="190">
        <f t="shared" si="13"/>
        <v>0</v>
      </c>
      <c r="BY56" s="191"/>
      <c r="BZ56" s="192">
        <v>50</v>
      </c>
      <c r="CA56" s="189" t="s">
        <v>44</v>
      </c>
      <c r="CB56" s="190">
        <v>0</v>
      </c>
      <c r="CC56" s="190">
        <v>0</v>
      </c>
      <c r="CD56" s="190">
        <v>0</v>
      </c>
      <c r="CE56" s="190">
        <f t="shared" si="14"/>
        <v>0</v>
      </c>
      <c r="CF56" s="191"/>
      <c r="CG56" s="192">
        <v>50</v>
      </c>
      <c r="CH56" s="189" t="s">
        <v>44</v>
      </c>
      <c r="CI56" s="190">
        <v>0</v>
      </c>
      <c r="CJ56" s="190">
        <v>0</v>
      </c>
      <c r="CK56" s="190">
        <v>0</v>
      </c>
      <c r="CL56" s="190">
        <f t="shared" si="15"/>
        <v>0</v>
      </c>
      <c r="CM56" s="191"/>
      <c r="CN56" s="192">
        <v>50</v>
      </c>
      <c r="CO56" s="189" t="s">
        <v>44</v>
      </c>
      <c r="CP56" s="190">
        <v>0</v>
      </c>
      <c r="CQ56" s="190">
        <v>0</v>
      </c>
      <c r="CR56" s="190">
        <v>0</v>
      </c>
      <c r="CS56" s="190">
        <f t="shared" si="16"/>
        <v>0</v>
      </c>
      <c r="CT56" s="191"/>
      <c r="CU56" s="192">
        <v>50</v>
      </c>
      <c r="CV56" s="189" t="s">
        <v>44</v>
      </c>
      <c r="CW56" s="190">
        <v>1</v>
      </c>
      <c r="CX56" s="190">
        <v>145000</v>
      </c>
      <c r="CY56" s="190">
        <v>0</v>
      </c>
      <c r="CZ56" s="190">
        <f t="shared" si="17"/>
        <v>145000</v>
      </c>
      <c r="DA56" s="191"/>
      <c r="DB56" s="192">
        <v>50</v>
      </c>
      <c r="DC56" s="189" t="s">
        <v>44</v>
      </c>
      <c r="DD56" s="190">
        <v>0</v>
      </c>
      <c r="DE56" s="190">
        <v>0</v>
      </c>
      <c r="DF56" s="190">
        <v>0</v>
      </c>
      <c r="DG56" s="190">
        <f t="shared" si="18"/>
        <v>0</v>
      </c>
      <c r="DH56" s="191"/>
      <c r="DI56" s="192">
        <v>50</v>
      </c>
      <c r="DJ56" s="189" t="s">
        <v>44</v>
      </c>
      <c r="DK56" s="190">
        <v>0</v>
      </c>
      <c r="DL56" s="190">
        <v>0</v>
      </c>
      <c r="DM56" s="190">
        <v>0</v>
      </c>
      <c r="DN56" s="190">
        <f t="shared" si="19"/>
        <v>0</v>
      </c>
      <c r="DO56" s="191"/>
      <c r="DP56" s="192">
        <v>50</v>
      </c>
      <c r="DQ56" s="189" t="s">
        <v>44</v>
      </c>
      <c r="DR56" s="190">
        <v>0</v>
      </c>
      <c r="DS56" s="190">
        <v>0</v>
      </c>
      <c r="DT56" s="190">
        <v>0</v>
      </c>
      <c r="DU56" s="190">
        <f t="shared" si="20"/>
        <v>0</v>
      </c>
      <c r="DV56" s="191"/>
      <c r="DW56" s="192">
        <v>50</v>
      </c>
      <c r="DX56" s="189" t="s">
        <v>44</v>
      </c>
      <c r="DY56" s="190">
        <v>0</v>
      </c>
      <c r="DZ56" s="190">
        <v>0</v>
      </c>
      <c r="EA56" s="190">
        <v>0</v>
      </c>
      <c r="EB56" s="190">
        <f t="shared" si="21"/>
        <v>0</v>
      </c>
      <c r="EC56" s="191"/>
      <c r="ED56" s="192">
        <v>50</v>
      </c>
      <c r="EE56" s="189" t="s">
        <v>44</v>
      </c>
      <c r="EF56" s="190">
        <v>0</v>
      </c>
      <c r="EG56" s="190"/>
      <c r="EH56" s="190">
        <v>0</v>
      </c>
      <c r="EI56" s="190">
        <f t="shared" si="22"/>
        <v>0</v>
      </c>
      <c r="EJ56" s="191"/>
      <c r="EK56" s="192">
        <v>50</v>
      </c>
      <c r="EL56" s="189" t="s">
        <v>44</v>
      </c>
      <c r="EM56" s="190">
        <v>0</v>
      </c>
      <c r="EN56" s="190">
        <v>0</v>
      </c>
      <c r="EO56" s="190">
        <v>0</v>
      </c>
      <c r="EP56" s="190">
        <f t="shared" si="23"/>
        <v>0</v>
      </c>
      <c r="EQ56" s="191"/>
      <c r="ER56" s="192">
        <v>50</v>
      </c>
      <c r="ES56" s="189" t="s">
        <v>44</v>
      </c>
      <c r="ET56" s="190">
        <v>0</v>
      </c>
      <c r="EU56" s="190">
        <v>0</v>
      </c>
      <c r="EV56" s="190">
        <v>0</v>
      </c>
      <c r="EW56" s="190">
        <f t="shared" si="24"/>
        <v>0</v>
      </c>
      <c r="EX56" s="191"/>
      <c r="EY56" s="192">
        <v>50</v>
      </c>
      <c r="EZ56" s="189" t="s">
        <v>44</v>
      </c>
      <c r="FA56" s="190">
        <v>0</v>
      </c>
      <c r="FB56" s="190">
        <v>0</v>
      </c>
      <c r="FC56" s="190">
        <v>0</v>
      </c>
      <c r="FD56" s="190">
        <f t="shared" si="25"/>
        <v>0</v>
      </c>
      <c r="FE56" s="191"/>
      <c r="FF56" s="192">
        <v>50</v>
      </c>
      <c r="FG56" s="189" t="s">
        <v>44</v>
      </c>
      <c r="FH56" s="190">
        <v>1</v>
      </c>
      <c r="FI56" s="190">
        <f>412200-200</f>
        <v>412000</v>
      </c>
      <c r="FJ56" s="190">
        <v>0</v>
      </c>
      <c r="FK56" s="190">
        <f t="shared" si="26"/>
        <v>412000</v>
      </c>
      <c r="FL56" s="191"/>
      <c r="FM56" s="192">
        <v>50</v>
      </c>
      <c r="FN56" s="189" t="s">
        <v>44</v>
      </c>
      <c r="FO56" s="190">
        <v>1</v>
      </c>
      <c r="FP56" s="190">
        <v>271300</v>
      </c>
      <c r="FQ56" s="190">
        <v>0</v>
      </c>
      <c r="FR56" s="190">
        <f t="shared" si="27"/>
        <v>271300</v>
      </c>
      <c r="FS56" s="191"/>
      <c r="FT56" s="192">
        <v>50</v>
      </c>
      <c r="FU56" s="189" t="s">
        <v>44</v>
      </c>
      <c r="FV56" s="190">
        <v>0</v>
      </c>
      <c r="FW56" s="190">
        <v>0</v>
      </c>
      <c r="FX56" s="190">
        <v>0</v>
      </c>
      <c r="FY56" s="190">
        <f t="shared" si="28"/>
        <v>0</v>
      </c>
      <c r="FZ56" s="191"/>
      <c r="GA56" s="192">
        <v>50</v>
      </c>
      <c r="GB56" s="189" t="s">
        <v>44</v>
      </c>
      <c r="GC56" s="190">
        <v>0</v>
      </c>
      <c r="GD56" s="190">
        <v>0</v>
      </c>
      <c r="GE56" s="190">
        <v>0</v>
      </c>
      <c r="GF56" s="190">
        <f t="shared" si="29"/>
        <v>0</v>
      </c>
      <c r="GG56" s="191"/>
      <c r="GH56" s="192">
        <v>50</v>
      </c>
      <c r="GI56" s="189" t="s">
        <v>44</v>
      </c>
      <c r="GJ56" s="190">
        <v>0</v>
      </c>
      <c r="GK56" s="190">
        <v>0</v>
      </c>
      <c r="GL56" s="190">
        <v>0</v>
      </c>
      <c r="GM56" s="190">
        <f t="shared" si="30"/>
        <v>0</v>
      </c>
      <c r="GN56" s="191"/>
      <c r="GO56" s="192">
        <v>50</v>
      </c>
      <c r="GP56" s="189" t="s">
        <v>44</v>
      </c>
      <c r="GQ56" s="190">
        <v>1</v>
      </c>
      <c r="GR56" s="190">
        <v>383200</v>
      </c>
      <c r="GS56" s="190">
        <v>0</v>
      </c>
      <c r="GT56" s="190">
        <f t="shared" si="31"/>
        <v>383200</v>
      </c>
      <c r="GU56" s="191"/>
      <c r="GV56" s="192">
        <v>50</v>
      </c>
      <c r="GW56" s="189" t="s">
        <v>44</v>
      </c>
      <c r="GX56" s="190">
        <v>4</v>
      </c>
      <c r="GY56" s="190">
        <v>1058400</v>
      </c>
      <c r="GZ56" s="190">
        <v>0</v>
      </c>
      <c r="HA56" s="190">
        <f t="shared" si="32"/>
        <v>1058400</v>
      </c>
      <c r="HB56" s="191"/>
      <c r="HC56" s="192">
        <v>50</v>
      </c>
      <c r="HD56" s="189" t="s">
        <v>44</v>
      </c>
      <c r="HE56" s="190">
        <v>0</v>
      </c>
      <c r="HF56" s="190">
        <v>0</v>
      </c>
      <c r="HG56" s="190">
        <v>0</v>
      </c>
      <c r="HH56" s="190">
        <f t="shared" si="33"/>
        <v>0</v>
      </c>
      <c r="HI56" s="191"/>
      <c r="HJ56" s="192">
        <v>50</v>
      </c>
      <c r="HK56" s="189" t="s">
        <v>44</v>
      </c>
      <c r="HL56" s="190">
        <v>0</v>
      </c>
      <c r="HM56" s="190">
        <v>0</v>
      </c>
      <c r="HN56" s="190">
        <v>0</v>
      </c>
      <c r="HO56" s="190">
        <f t="shared" si="34"/>
        <v>0</v>
      </c>
      <c r="HP56" s="191"/>
      <c r="HQ56" s="192">
        <v>50</v>
      </c>
      <c r="HR56" s="189" t="s">
        <v>44</v>
      </c>
      <c r="HS56" s="190">
        <v>0</v>
      </c>
      <c r="HT56" s="190">
        <v>0</v>
      </c>
      <c r="HU56" s="190">
        <v>0</v>
      </c>
      <c r="HV56" s="190">
        <f t="shared" si="35"/>
        <v>0</v>
      </c>
      <c r="HW56" s="191"/>
      <c r="HX56" s="192">
        <v>50</v>
      </c>
      <c r="HY56" s="189" t="s">
        <v>44</v>
      </c>
      <c r="HZ56" s="190">
        <v>0</v>
      </c>
      <c r="IA56" s="190">
        <v>0</v>
      </c>
      <c r="IB56" s="190">
        <v>0</v>
      </c>
      <c r="IC56" s="190">
        <f t="shared" si="36"/>
        <v>0</v>
      </c>
      <c r="ID56" s="191"/>
      <c r="IE56" s="192">
        <v>50</v>
      </c>
      <c r="IF56" s="189" t="s">
        <v>44</v>
      </c>
      <c r="IG56" s="190">
        <v>0</v>
      </c>
      <c r="IH56" s="190">
        <v>0</v>
      </c>
      <c r="II56" s="190">
        <v>0</v>
      </c>
      <c r="IJ56" s="190">
        <f t="shared" si="37"/>
        <v>0</v>
      </c>
      <c r="IK56" s="191"/>
      <c r="IL56" s="192">
        <v>50</v>
      </c>
      <c r="IM56" s="189" t="s">
        <v>44</v>
      </c>
      <c r="IN56" s="190">
        <v>0</v>
      </c>
      <c r="IO56" s="190">
        <v>0</v>
      </c>
      <c r="IP56" s="190">
        <v>0</v>
      </c>
      <c r="IQ56" s="190">
        <f t="shared" si="38"/>
        <v>0</v>
      </c>
      <c r="IR56" s="191"/>
      <c r="IS56" s="192">
        <v>50</v>
      </c>
      <c r="IT56" s="189" t="s">
        <v>44</v>
      </c>
      <c r="IU56" s="190">
        <v>0</v>
      </c>
      <c r="IV56" s="190">
        <v>0</v>
      </c>
      <c r="IW56" s="190">
        <v>0</v>
      </c>
      <c r="IX56" s="190">
        <f t="shared" si="39"/>
        <v>0</v>
      </c>
      <c r="IY56" s="191"/>
      <c r="IZ56" s="192">
        <v>50</v>
      </c>
      <c r="JA56" s="189" t="s">
        <v>44</v>
      </c>
      <c r="JB56" s="190">
        <v>0</v>
      </c>
      <c r="JC56" s="190">
        <v>0</v>
      </c>
      <c r="JD56" s="190">
        <v>0</v>
      </c>
      <c r="JE56" s="190">
        <f t="shared" si="40"/>
        <v>0</v>
      </c>
      <c r="JF56" s="191"/>
      <c r="JG56" s="192">
        <v>50</v>
      </c>
      <c r="JH56" s="189" t="s">
        <v>44</v>
      </c>
      <c r="JI56" s="190">
        <v>0</v>
      </c>
      <c r="JJ56" s="190">
        <v>0</v>
      </c>
      <c r="JK56" s="190">
        <v>0</v>
      </c>
      <c r="JL56" s="190">
        <f t="shared" si="41"/>
        <v>0</v>
      </c>
      <c r="JM56" s="191"/>
      <c r="JN56" s="192">
        <v>50</v>
      </c>
      <c r="JO56" s="189" t="s">
        <v>44</v>
      </c>
      <c r="JP56" s="190">
        <v>0</v>
      </c>
      <c r="JQ56" s="190">
        <v>0</v>
      </c>
      <c r="JR56" s="190">
        <v>0</v>
      </c>
      <c r="JS56" s="190">
        <f t="shared" si="42"/>
        <v>0</v>
      </c>
      <c r="JT56" s="191"/>
      <c r="JU56" s="192">
        <v>50</v>
      </c>
      <c r="JV56" s="189" t="s">
        <v>44</v>
      </c>
      <c r="JW56" s="190">
        <v>0</v>
      </c>
      <c r="JX56" s="190">
        <v>0</v>
      </c>
      <c r="JY56" s="190">
        <v>0</v>
      </c>
      <c r="JZ56" s="190">
        <f t="shared" si="43"/>
        <v>0</v>
      </c>
      <c r="KA56" s="191"/>
      <c r="KB56" s="192">
        <v>50</v>
      </c>
      <c r="KC56" s="189" t="s">
        <v>44</v>
      </c>
      <c r="KD56" s="190">
        <v>0</v>
      </c>
      <c r="KE56" s="190">
        <v>0</v>
      </c>
      <c r="KF56" s="190">
        <v>0</v>
      </c>
      <c r="KG56" s="190">
        <f t="shared" si="44"/>
        <v>0</v>
      </c>
      <c r="KH56" s="191"/>
      <c r="KI56" s="192">
        <v>50</v>
      </c>
      <c r="KJ56" s="189" t="s">
        <v>44</v>
      </c>
      <c r="KK56" s="190">
        <v>0</v>
      </c>
      <c r="KL56" s="190">
        <v>0</v>
      </c>
      <c r="KM56" s="190">
        <v>0</v>
      </c>
      <c r="KN56" s="190">
        <f t="shared" si="45"/>
        <v>0</v>
      </c>
      <c r="KO56" s="191"/>
      <c r="KP56" s="192">
        <v>50</v>
      </c>
      <c r="KQ56" s="189" t="s">
        <v>44</v>
      </c>
      <c r="KR56" s="190">
        <v>0</v>
      </c>
      <c r="KS56" s="190">
        <v>0</v>
      </c>
      <c r="KT56" s="190">
        <v>0</v>
      </c>
      <c r="KU56" s="190">
        <f t="shared" si="46"/>
        <v>0</v>
      </c>
      <c r="KV56" s="191"/>
      <c r="KW56" s="192">
        <v>50</v>
      </c>
      <c r="KX56" s="189" t="s">
        <v>44</v>
      </c>
      <c r="KY56" s="190">
        <v>0</v>
      </c>
      <c r="KZ56" s="190">
        <v>0</v>
      </c>
      <c r="LA56" s="190">
        <v>0</v>
      </c>
      <c r="LB56" s="190">
        <f t="shared" si="47"/>
        <v>0</v>
      </c>
      <c r="LC56" s="191"/>
      <c r="LD56" s="192">
        <v>50</v>
      </c>
      <c r="LE56" s="189" t="s">
        <v>44</v>
      </c>
      <c r="LF56" s="190">
        <v>0</v>
      </c>
      <c r="LG56" s="190">
        <v>0</v>
      </c>
      <c r="LH56" s="190">
        <v>0</v>
      </c>
      <c r="LI56" s="190">
        <f t="shared" si="48"/>
        <v>0</v>
      </c>
      <c r="LJ56" s="191"/>
      <c r="LK56" s="192">
        <v>50</v>
      </c>
      <c r="LL56" s="189" t="s">
        <v>44</v>
      </c>
      <c r="LM56" s="190">
        <v>0</v>
      </c>
      <c r="LN56" s="190">
        <v>0</v>
      </c>
      <c r="LO56" s="190">
        <v>0</v>
      </c>
      <c r="LP56" s="190">
        <f t="shared" si="49"/>
        <v>0</v>
      </c>
      <c r="LQ56" s="191"/>
      <c r="LR56" s="192">
        <v>50</v>
      </c>
      <c r="LS56" s="189" t="s">
        <v>44</v>
      </c>
      <c r="LT56" s="190">
        <v>0</v>
      </c>
      <c r="LU56" s="190">
        <v>0</v>
      </c>
      <c r="LV56" s="190">
        <v>0</v>
      </c>
      <c r="LW56" s="190">
        <f t="shared" si="50"/>
        <v>0</v>
      </c>
      <c r="LX56" s="191"/>
      <c r="LY56" s="192">
        <v>50</v>
      </c>
      <c r="LZ56" s="189" t="s">
        <v>44</v>
      </c>
      <c r="MA56" s="190">
        <v>0</v>
      </c>
      <c r="MB56" s="190">
        <v>0</v>
      </c>
      <c r="MC56" s="190">
        <v>0</v>
      </c>
      <c r="MD56" s="190">
        <f t="shared" si="51"/>
        <v>0</v>
      </c>
      <c r="ME56" s="191"/>
      <c r="MF56" s="192">
        <v>50</v>
      </c>
      <c r="MG56" s="189" t="s">
        <v>44</v>
      </c>
      <c r="MH56" s="190">
        <v>0</v>
      </c>
      <c r="MI56" s="190">
        <v>0</v>
      </c>
      <c r="MJ56" s="190">
        <v>0</v>
      </c>
      <c r="MK56" s="190">
        <f t="shared" si="52"/>
        <v>0</v>
      </c>
      <c r="ML56" s="191"/>
      <c r="MM56" s="192">
        <v>50</v>
      </c>
      <c r="MN56" s="189" t="s">
        <v>44</v>
      </c>
      <c r="MO56" s="190">
        <v>0</v>
      </c>
      <c r="MP56" s="190">
        <v>0</v>
      </c>
      <c r="MQ56" s="190">
        <v>0</v>
      </c>
      <c r="MR56" s="190">
        <f t="shared" si="53"/>
        <v>0</v>
      </c>
      <c r="MS56" s="191"/>
      <c r="MT56" s="192">
        <v>50</v>
      </c>
      <c r="MU56" s="189" t="s">
        <v>44</v>
      </c>
      <c r="MV56" s="190">
        <v>0</v>
      </c>
      <c r="MW56" s="190">
        <v>0</v>
      </c>
      <c r="MX56" s="190">
        <v>0</v>
      </c>
      <c r="MY56" s="190">
        <f t="shared" si="54"/>
        <v>0</v>
      </c>
      <c r="MZ56" s="191"/>
      <c r="NA56" s="192">
        <v>50</v>
      </c>
      <c r="NB56" s="189" t="s">
        <v>44</v>
      </c>
      <c r="NC56" s="190">
        <v>0</v>
      </c>
      <c r="ND56" s="190">
        <v>0</v>
      </c>
      <c r="NE56" s="190">
        <v>0</v>
      </c>
      <c r="NF56" s="190">
        <f t="shared" si="55"/>
        <v>0</v>
      </c>
      <c r="NG56" s="191"/>
      <c r="NH56" s="192">
        <v>50</v>
      </c>
      <c r="NI56" s="189" t="s">
        <v>44</v>
      </c>
      <c r="NJ56" s="190">
        <v>0</v>
      </c>
      <c r="NK56" s="190">
        <v>0</v>
      </c>
      <c r="NL56" s="190">
        <v>0</v>
      </c>
      <c r="NM56" s="190">
        <f t="shared" si="56"/>
        <v>0</v>
      </c>
      <c r="NN56" s="191"/>
      <c r="NO56" s="192">
        <v>50</v>
      </c>
      <c r="NP56" s="189" t="s">
        <v>44</v>
      </c>
      <c r="NQ56" s="190">
        <v>0</v>
      </c>
      <c r="NR56" s="190">
        <v>0</v>
      </c>
      <c r="NS56" s="190">
        <v>0</v>
      </c>
      <c r="NT56" s="190">
        <f t="shared" si="57"/>
        <v>0</v>
      </c>
      <c r="NU56" s="191"/>
      <c r="NV56" s="192">
        <v>50</v>
      </c>
      <c r="NW56" s="189" t="s">
        <v>44</v>
      </c>
      <c r="NX56" s="190">
        <v>0</v>
      </c>
      <c r="NY56" s="190">
        <v>0</v>
      </c>
      <c r="NZ56" s="190">
        <v>0</v>
      </c>
      <c r="OA56" s="190">
        <f t="shared" si="58"/>
        <v>0</v>
      </c>
      <c r="OB56" s="191"/>
      <c r="OC56" s="192">
        <v>50</v>
      </c>
      <c r="OD56" s="189" t="s">
        <v>44</v>
      </c>
      <c r="OE56" s="190">
        <v>0</v>
      </c>
      <c r="OF56" s="190">
        <v>0</v>
      </c>
      <c r="OG56" s="190">
        <v>0</v>
      </c>
      <c r="OH56" s="190">
        <f t="shared" si="59"/>
        <v>0</v>
      </c>
      <c r="OI56" s="191"/>
      <c r="OJ56" s="192">
        <v>50</v>
      </c>
      <c r="OK56" s="189" t="s">
        <v>44</v>
      </c>
      <c r="OL56" s="190">
        <v>0</v>
      </c>
      <c r="OM56" s="190">
        <v>0</v>
      </c>
      <c r="ON56" s="190">
        <v>0</v>
      </c>
      <c r="OO56" s="190">
        <f t="shared" si="60"/>
        <v>0</v>
      </c>
      <c r="OP56" s="191"/>
      <c r="OQ56" s="192">
        <v>50</v>
      </c>
      <c r="OR56" s="189" t="s">
        <v>44</v>
      </c>
      <c r="OS56" s="190">
        <v>0</v>
      </c>
      <c r="OT56" s="190">
        <v>0</v>
      </c>
      <c r="OU56" s="190">
        <v>0</v>
      </c>
      <c r="OV56" s="190">
        <f t="shared" si="61"/>
        <v>0</v>
      </c>
      <c r="OW56" s="191"/>
      <c r="OX56" s="192">
        <v>50</v>
      </c>
      <c r="OY56" s="189" t="s">
        <v>44</v>
      </c>
      <c r="OZ56" s="190">
        <v>0</v>
      </c>
      <c r="PA56" s="190">
        <v>0</v>
      </c>
      <c r="PB56" s="190">
        <v>0</v>
      </c>
      <c r="PC56" s="190">
        <f t="shared" si="62"/>
        <v>0</v>
      </c>
      <c r="PD56" s="191"/>
      <c r="PE56" s="192">
        <v>50</v>
      </c>
      <c r="PF56" s="189" t="s">
        <v>44</v>
      </c>
      <c r="PG56" s="190">
        <v>0</v>
      </c>
      <c r="PH56" s="190">
        <v>0</v>
      </c>
      <c r="PI56" s="190">
        <v>0</v>
      </c>
      <c r="PJ56" s="190">
        <f t="shared" si="63"/>
        <v>0</v>
      </c>
      <c r="PK56" s="191"/>
      <c r="PL56" s="192">
        <v>50</v>
      </c>
      <c r="PM56" s="189" t="s">
        <v>44</v>
      </c>
      <c r="PN56" s="190">
        <v>0</v>
      </c>
      <c r="PO56" s="190">
        <v>0</v>
      </c>
      <c r="PP56" s="190">
        <v>0</v>
      </c>
      <c r="PQ56" s="190">
        <f t="shared" si="64"/>
        <v>0</v>
      </c>
      <c r="PR56" s="191"/>
      <c r="PS56" s="192">
        <v>50</v>
      </c>
      <c r="PT56" s="189" t="s">
        <v>44</v>
      </c>
      <c r="PU56" s="190">
        <v>0</v>
      </c>
      <c r="PV56" s="190">
        <v>0</v>
      </c>
      <c r="PW56" s="190">
        <v>0</v>
      </c>
      <c r="PX56" s="190">
        <f t="shared" si="65"/>
        <v>0</v>
      </c>
      <c r="PY56" s="191"/>
      <c r="PZ56" s="192">
        <v>50</v>
      </c>
      <c r="QA56" s="189" t="s">
        <v>44</v>
      </c>
      <c r="QB56" s="190">
        <v>1</v>
      </c>
      <c r="QC56" s="190">
        <v>4833.333333333333</v>
      </c>
      <c r="QD56" s="190">
        <v>0</v>
      </c>
      <c r="QE56" s="190">
        <f t="shared" si="66"/>
        <v>4833.333333333333</v>
      </c>
      <c r="QF56" s="191"/>
      <c r="QG56" s="192">
        <v>50</v>
      </c>
      <c r="QH56" s="189" t="s">
        <v>44</v>
      </c>
      <c r="QI56" s="190">
        <v>0</v>
      </c>
      <c r="QJ56" s="190">
        <v>0</v>
      </c>
      <c r="QK56" s="190">
        <v>0</v>
      </c>
      <c r="QL56" s="190">
        <f t="shared" si="67"/>
        <v>0</v>
      </c>
      <c r="QM56" s="191"/>
      <c r="QN56" s="192">
        <v>50</v>
      </c>
      <c r="QO56" s="189" t="s">
        <v>44</v>
      </c>
      <c r="QP56" s="190">
        <v>2</v>
      </c>
      <c r="QQ56" s="190">
        <v>22000</v>
      </c>
      <c r="QR56" s="190">
        <v>0</v>
      </c>
      <c r="QS56" s="190">
        <f t="shared" si="68"/>
        <v>22000</v>
      </c>
      <c r="QT56" s="191"/>
      <c r="QU56" s="192">
        <v>50</v>
      </c>
      <c r="QV56" s="189" t="s">
        <v>44</v>
      </c>
      <c r="QW56" s="190">
        <v>0</v>
      </c>
      <c r="QX56" s="190">
        <v>0</v>
      </c>
      <c r="QY56" s="190">
        <v>0</v>
      </c>
      <c r="QZ56" s="190">
        <f t="shared" si="69"/>
        <v>0</v>
      </c>
      <c r="RA56" s="191"/>
      <c r="RB56" s="192">
        <v>50</v>
      </c>
      <c r="RC56" s="189" t="s">
        <v>44</v>
      </c>
      <c r="RD56" s="190">
        <v>0</v>
      </c>
      <c r="RE56" s="190">
        <v>0</v>
      </c>
      <c r="RF56" s="190">
        <v>0</v>
      </c>
      <c r="RG56" s="190">
        <f t="shared" si="70"/>
        <v>0</v>
      </c>
      <c r="RH56" s="191"/>
      <c r="RI56" s="192">
        <v>50</v>
      </c>
      <c r="RJ56" s="189" t="s">
        <v>44</v>
      </c>
      <c r="RK56" s="190">
        <v>0</v>
      </c>
      <c r="RL56" s="190">
        <v>0</v>
      </c>
      <c r="RM56" s="190">
        <v>0</v>
      </c>
      <c r="RN56" s="190">
        <f t="shared" si="71"/>
        <v>0</v>
      </c>
      <c r="RO56" s="191"/>
      <c r="RP56" s="192">
        <v>50</v>
      </c>
      <c r="RQ56" s="189" t="s">
        <v>44</v>
      </c>
      <c r="RR56" s="190">
        <v>0</v>
      </c>
      <c r="RS56" s="190">
        <v>0</v>
      </c>
      <c r="RT56" s="190">
        <v>0</v>
      </c>
      <c r="RU56" s="190">
        <f t="shared" si="72"/>
        <v>0</v>
      </c>
      <c r="RV56" s="191"/>
      <c r="RW56" s="192">
        <v>50</v>
      </c>
      <c r="RX56" s="189" t="s">
        <v>44</v>
      </c>
      <c r="RY56" s="190">
        <v>0</v>
      </c>
      <c r="RZ56" s="190">
        <v>0</v>
      </c>
      <c r="SA56" s="190">
        <v>0</v>
      </c>
      <c r="SB56" s="190">
        <f t="shared" si="73"/>
        <v>0</v>
      </c>
      <c r="SC56" s="191"/>
      <c r="SD56" s="192">
        <v>50</v>
      </c>
      <c r="SE56" s="189" t="s">
        <v>44</v>
      </c>
      <c r="SF56" s="190">
        <v>0</v>
      </c>
      <c r="SG56" s="190">
        <v>0</v>
      </c>
      <c r="SH56" s="190">
        <v>0</v>
      </c>
      <c r="SI56" s="190">
        <f t="shared" si="74"/>
        <v>0</v>
      </c>
      <c r="SJ56" s="191"/>
      <c r="SK56" s="192">
        <v>50</v>
      </c>
      <c r="SL56" s="189" t="s">
        <v>44</v>
      </c>
      <c r="SM56" s="190">
        <v>0</v>
      </c>
      <c r="SN56" s="190">
        <v>0</v>
      </c>
      <c r="SO56" s="190">
        <v>0</v>
      </c>
      <c r="SP56" s="190">
        <f t="shared" si="75"/>
        <v>0</v>
      </c>
      <c r="SQ56" s="191"/>
      <c r="SR56" s="192">
        <v>50</v>
      </c>
      <c r="SS56" s="189" t="s">
        <v>44</v>
      </c>
      <c r="ST56" s="190">
        <v>0</v>
      </c>
      <c r="SU56" s="190">
        <v>0</v>
      </c>
      <c r="SV56" s="190">
        <v>0</v>
      </c>
      <c r="SW56" s="190">
        <f t="shared" si="76"/>
        <v>0</v>
      </c>
      <c r="SX56" s="191"/>
      <c r="SY56" s="192">
        <v>50</v>
      </c>
      <c r="SZ56" s="189" t="s">
        <v>44</v>
      </c>
      <c r="TA56" s="190">
        <v>0</v>
      </c>
      <c r="TB56" s="190">
        <v>0</v>
      </c>
      <c r="TC56" s="190">
        <v>0</v>
      </c>
      <c r="TD56" s="190">
        <f t="shared" si="77"/>
        <v>0</v>
      </c>
      <c r="TE56" s="191"/>
      <c r="TF56" s="192">
        <v>50</v>
      </c>
      <c r="TG56" s="189" t="s">
        <v>44</v>
      </c>
      <c r="TH56" s="190">
        <v>0</v>
      </c>
      <c r="TI56" s="190">
        <v>0</v>
      </c>
      <c r="TJ56" s="190">
        <v>0</v>
      </c>
      <c r="TK56" s="190">
        <f t="shared" si="78"/>
        <v>0</v>
      </c>
      <c r="TL56" s="191"/>
      <c r="TM56" s="192">
        <v>50</v>
      </c>
      <c r="TN56" s="189" t="s">
        <v>44</v>
      </c>
      <c r="TO56" s="190">
        <v>0</v>
      </c>
      <c r="TP56" s="190">
        <v>0</v>
      </c>
      <c r="TQ56" s="190">
        <v>0</v>
      </c>
      <c r="TR56" s="190">
        <f t="shared" si="79"/>
        <v>0</v>
      </c>
      <c r="TS56" s="191"/>
      <c r="TT56" s="192">
        <v>50</v>
      </c>
      <c r="TU56" s="189" t="s">
        <v>44</v>
      </c>
      <c r="TV56" s="190">
        <v>0</v>
      </c>
      <c r="TW56" s="190">
        <v>0</v>
      </c>
      <c r="TX56" s="190">
        <v>0</v>
      </c>
      <c r="TY56" s="190">
        <f t="shared" si="80"/>
        <v>0</v>
      </c>
      <c r="TZ56" s="191"/>
      <c r="UA56" s="192">
        <v>50</v>
      </c>
      <c r="UB56" s="189" t="s">
        <v>44</v>
      </c>
      <c r="UC56" s="190">
        <v>0</v>
      </c>
      <c r="UD56" s="190">
        <v>0</v>
      </c>
      <c r="UE56" s="190">
        <v>0</v>
      </c>
      <c r="UF56" s="190">
        <f t="shared" si="81"/>
        <v>0</v>
      </c>
      <c r="UG56" s="191"/>
      <c r="UH56" s="192">
        <v>50</v>
      </c>
      <c r="UI56" s="189" t="s">
        <v>44</v>
      </c>
      <c r="UJ56" s="190">
        <v>1</v>
      </c>
      <c r="UK56" s="190">
        <v>836000</v>
      </c>
      <c r="UL56" s="190">
        <v>0</v>
      </c>
      <c r="UM56" s="190">
        <f t="shared" si="82"/>
        <v>836000</v>
      </c>
      <c r="UN56" s="191"/>
      <c r="UO56" s="192">
        <v>50</v>
      </c>
      <c r="UP56" s="189" t="s">
        <v>44</v>
      </c>
      <c r="UQ56" s="190">
        <v>0</v>
      </c>
      <c r="UR56" s="190">
        <v>0</v>
      </c>
      <c r="US56" s="190">
        <v>0</v>
      </c>
      <c r="UT56" s="190">
        <f t="shared" si="83"/>
        <v>0</v>
      </c>
      <c r="UU56" s="191"/>
      <c r="UV56" s="192">
        <v>50</v>
      </c>
      <c r="UW56" s="189" t="s">
        <v>44</v>
      </c>
      <c r="UX56" s="190">
        <v>0</v>
      </c>
      <c r="UY56" s="190">
        <v>0</v>
      </c>
      <c r="UZ56" s="190">
        <v>0</v>
      </c>
      <c r="VA56" s="190">
        <f t="shared" si="84"/>
        <v>0</v>
      </c>
      <c r="VB56" s="191"/>
      <c r="VC56" s="192">
        <v>50</v>
      </c>
      <c r="VD56" s="189" t="s">
        <v>44</v>
      </c>
      <c r="VE56" s="190">
        <v>0</v>
      </c>
      <c r="VF56" s="190">
        <v>0</v>
      </c>
      <c r="VG56" s="190">
        <v>0</v>
      </c>
      <c r="VH56" s="190">
        <f t="shared" si="85"/>
        <v>0</v>
      </c>
      <c r="VI56" s="191"/>
      <c r="VJ56" s="192">
        <v>50</v>
      </c>
      <c r="VK56" s="189" t="s">
        <v>44</v>
      </c>
      <c r="VL56" s="190">
        <v>0</v>
      </c>
      <c r="VM56" s="190">
        <v>0</v>
      </c>
      <c r="VN56" s="190">
        <v>0</v>
      </c>
      <c r="VO56" s="190">
        <f t="shared" si="86"/>
        <v>0</v>
      </c>
      <c r="VP56" s="191"/>
      <c r="VQ56" s="192">
        <v>50</v>
      </c>
      <c r="VR56" s="189" t="s">
        <v>44</v>
      </c>
      <c r="VS56" s="190">
        <v>0</v>
      </c>
      <c r="VT56" s="190">
        <v>0</v>
      </c>
      <c r="VU56" s="190">
        <v>0</v>
      </c>
      <c r="VV56" s="190">
        <f t="shared" si="87"/>
        <v>0</v>
      </c>
      <c r="VW56" s="191"/>
      <c r="VX56" s="192">
        <v>50</v>
      </c>
      <c r="VY56" s="189" t="s">
        <v>44</v>
      </c>
      <c r="VZ56" s="190">
        <v>0</v>
      </c>
      <c r="WA56" s="190">
        <v>0</v>
      </c>
      <c r="WB56" s="190">
        <v>0</v>
      </c>
      <c r="WC56" s="190">
        <f t="shared" si="88"/>
        <v>0</v>
      </c>
      <c r="WD56" s="191"/>
      <c r="WE56" s="192">
        <v>50</v>
      </c>
      <c r="WF56" s="189" t="s">
        <v>44</v>
      </c>
      <c r="WG56" s="190">
        <v>0</v>
      </c>
      <c r="WH56" s="190">
        <v>0</v>
      </c>
      <c r="WI56" s="190">
        <v>0</v>
      </c>
      <c r="WJ56" s="190">
        <f t="shared" si="89"/>
        <v>0</v>
      </c>
      <c r="WK56" s="191"/>
      <c r="WL56" s="192">
        <v>50</v>
      </c>
      <c r="WM56" s="189" t="s">
        <v>44</v>
      </c>
      <c r="WN56" s="190">
        <v>0</v>
      </c>
      <c r="WO56" s="190">
        <v>0</v>
      </c>
      <c r="WP56" s="190">
        <v>0</v>
      </c>
      <c r="WQ56" s="190">
        <f t="shared" si="90"/>
        <v>0</v>
      </c>
      <c r="WR56" s="191"/>
      <c r="WS56" s="192">
        <v>50</v>
      </c>
      <c r="WT56" s="189" t="s">
        <v>44</v>
      </c>
      <c r="WU56" s="190">
        <v>0</v>
      </c>
      <c r="WV56" s="190">
        <v>0</v>
      </c>
      <c r="WW56" s="190">
        <v>0</v>
      </c>
      <c r="WX56" s="190">
        <f t="shared" si="91"/>
        <v>0</v>
      </c>
      <c r="WY56" s="191"/>
      <c r="WZ56" s="192">
        <v>50</v>
      </c>
      <c r="XA56" s="189" t="s">
        <v>44</v>
      </c>
      <c r="XB56" s="190">
        <v>0</v>
      </c>
      <c r="XC56" s="190">
        <v>0</v>
      </c>
      <c r="XD56" s="190">
        <v>0</v>
      </c>
      <c r="XE56" s="190">
        <f t="shared" si="92"/>
        <v>0</v>
      </c>
      <c r="XF56" s="191"/>
      <c r="XG56" s="192">
        <v>50</v>
      </c>
      <c r="XH56" s="189" t="s">
        <v>44</v>
      </c>
      <c r="XI56" s="190">
        <v>0</v>
      </c>
      <c r="XJ56" s="190">
        <v>0</v>
      </c>
      <c r="XK56" s="190">
        <v>0</v>
      </c>
      <c r="XL56" s="190">
        <f t="shared" si="93"/>
        <v>0</v>
      </c>
      <c r="XM56" s="191"/>
      <c r="XN56" s="192">
        <v>50</v>
      </c>
      <c r="XO56" s="189" t="s">
        <v>44</v>
      </c>
      <c r="XP56" s="190">
        <v>0</v>
      </c>
      <c r="XQ56" s="190">
        <v>0</v>
      </c>
      <c r="XR56" s="190">
        <v>0</v>
      </c>
      <c r="XS56" s="190">
        <f t="shared" si="94"/>
        <v>0</v>
      </c>
      <c r="XT56" s="191"/>
      <c r="XU56" s="192">
        <v>50</v>
      </c>
      <c r="XV56" s="189" t="s">
        <v>44</v>
      </c>
      <c r="XW56" s="190">
        <v>0</v>
      </c>
      <c r="XX56" s="190">
        <v>0</v>
      </c>
      <c r="XY56" s="190">
        <v>0</v>
      </c>
      <c r="XZ56" s="190">
        <f t="shared" si="95"/>
        <v>0</v>
      </c>
      <c r="YA56" s="191"/>
      <c r="YB56" s="192">
        <v>50</v>
      </c>
      <c r="YC56" s="189" t="s">
        <v>44</v>
      </c>
      <c r="YD56" s="190">
        <v>0</v>
      </c>
      <c r="YE56" s="190">
        <v>0</v>
      </c>
      <c r="YF56" s="190">
        <v>0</v>
      </c>
      <c r="YG56" s="190">
        <f t="shared" si="96"/>
        <v>0</v>
      </c>
      <c r="YH56" s="191"/>
      <c r="YI56" s="192">
        <v>50</v>
      </c>
      <c r="YJ56" s="189" t="s">
        <v>44</v>
      </c>
      <c r="YK56" s="190">
        <v>0</v>
      </c>
      <c r="YL56" s="190">
        <v>0</v>
      </c>
      <c r="YM56" s="190">
        <v>0</v>
      </c>
      <c r="YN56" s="190">
        <f t="shared" si="97"/>
        <v>0</v>
      </c>
      <c r="YO56" s="191"/>
      <c r="YP56" s="192">
        <v>50</v>
      </c>
      <c r="YQ56" s="189" t="s">
        <v>44</v>
      </c>
      <c r="YR56" s="190">
        <v>0</v>
      </c>
      <c r="YS56" s="190">
        <v>0</v>
      </c>
      <c r="YT56" s="190">
        <v>0</v>
      </c>
      <c r="YU56" s="190">
        <f t="shared" si="98"/>
        <v>0</v>
      </c>
      <c r="YV56" s="191"/>
      <c r="YW56" s="192">
        <v>50</v>
      </c>
      <c r="YX56" s="189" t="s">
        <v>44</v>
      </c>
      <c r="YY56" s="190">
        <v>0</v>
      </c>
      <c r="YZ56" s="190">
        <v>0</v>
      </c>
      <c r="ZA56" s="190">
        <v>0</v>
      </c>
      <c r="ZB56" s="190">
        <f t="shared" si="99"/>
        <v>0</v>
      </c>
      <c r="ZC56" s="191"/>
      <c r="ZD56" s="192">
        <v>50</v>
      </c>
      <c r="ZE56" s="189" t="s">
        <v>44</v>
      </c>
      <c r="ZF56" s="190">
        <v>0</v>
      </c>
      <c r="ZG56" s="190">
        <v>0</v>
      </c>
      <c r="ZH56" s="190">
        <v>0</v>
      </c>
      <c r="ZI56" s="190">
        <f t="shared" si="100"/>
        <v>0</v>
      </c>
      <c r="ZJ56" s="191"/>
      <c r="ZK56" s="192">
        <v>50</v>
      </c>
      <c r="ZL56" s="189" t="s">
        <v>44</v>
      </c>
      <c r="ZM56" s="190">
        <v>0</v>
      </c>
      <c r="ZN56" s="190">
        <v>0</v>
      </c>
      <c r="ZO56" s="190">
        <v>0</v>
      </c>
      <c r="ZP56" s="190">
        <f t="shared" si="101"/>
        <v>0</v>
      </c>
      <c r="ZQ56" s="191"/>
      <c r="ZR56" s="192">
        <v>50</v>
      </c>
      <c r="ZS56" s="189" t="s">
        <v>44</v>
      </c>
      <c r="ZT56" s="190">
        <v>0</v>
      </c>
      <c r="ZU56" s="190">
        <v>0</v>
      </c>
      <c r="ZV56" s="190">
        <v>0</v>
      </c>
      <c r="ZW56" s="190">
        <f t="shared" si="102"/>
        <v>0</v>
      </c>
      <c r="ZX56" s="191"/>
      <c r="ZY56" s="192">
        <v>50</v>
      </c>
      <c r="ZZ56" s="189" t="s">
        <v>44</v>
      </c>
      <c r="AAA56" s="190">
        <v>0</v>
      </c>
      <c r="AAB56" s="190">
        <v>0</v>
      </c>
      <c r="AAC56" s="190">
        <v>0</v>
      </c>
      <c r="AAD56" s="190">
        <f t="shared" si="103"/>
        <v>0</v>
      </c>
      <c r="AAE56" s="191"/>
      <c r="AAF56" s="192">
        <v>50</v>
      </c>
      <c r="AAG56" s="189" t="s">
        <v>44</v>
      </c>
      <c r="AAH56" s="190">
        <v>0</v>
      </c>
      <c r="AAI56" s="190">
        <v>0</v>
      </c>
      <c r="AAJ56" s="190">
        <v>0</v>
      </c>
      <c r="AAK56" s="190">
        <f t="shared" si="104"/>
        <v>0</v>
      </c>
      <c r="AAL56" s="191"/>
      <c r="AAM56" s="192">
        <v>50</v>
      </c>
      <c r="AAN56" s="189" t="s">
        <v>44</v>
      </c>
      <c r="AAO56" s="190">
        <v>0</v>
      </c>
      <c r="AAP56" s="190">
        <v>0</v>
      </c>
      <c r="AAQ56" s="190">
        <v>0</v>
      </c>
      <c r="AAR56" s="190">
        <f t="shared" si="105"/>
        <v>0</v>
      </c>
      <c r="AAS56" s="191"/>
      <c r="AAT56" s="192">
        <v>50</v>
      </c>
      <c r="AAU56" s="189" t="s">
        <v>44</v>
      </c>
      <c r="AAV56" s="190">
        <v>0</v>
      </c>
      <c r="AAW56" s="190">
        <v>0</v>
      </c>
      <c r="AAX56" s="190">
        <v>0</v>
      </c>
      <c r="AAY56" s="190">
        <f t="shared" si="106"/>
        <v>0</v>
      </c>
      <c r="AAZ56" s="191"/>
      <c r="ABA56" s="192">
        <v>50</v>
      </c>
      <c r="ABB56" s="189" t="s">
        <v>44</v>
      </c>
      <c r="ABC56" s="190">
        <v>0</v>
      </c>
      <c r="ABD56" s="190">
        <v>0</v>
      </c>
      <c r="ABE56" s="190">
        <v>0</v>
      </c>
      <c r="ABF56" s="190">
        <f t="shared" si="107"/>
        <v>0</v>
      </c>
      <c r="ABG56" s="191"/>
      <c r="ABH56" s="192">
        <v>50</v>
      </c>
      <c r="ABI56" s="189" t="s">
        <v>44</v>
      </c>
      <c r="ABJ56" s="190">
        <v>0</v>
      </c>
      <c r="ABK56" s="190">
        <v>0</v>
      </c>
      <c r="ABL56" s="190">
        <v>0</v>
      </c>
      <c r="ABM56" s="190">
        <f t="shared" si="108"/>
        <v>0</v>
      </c>
      <c r="ABN56" s="191"/>
      <c r="ABO56" s="192">
        <v>50</v>
      </c>
      <c r="ABP56" s="189" t="s">
        <v>44</v>
      </c>
      <c r="ABQ56" s="190">
        <v>0</v>
      </c>
      <c r="ABR56" s="190">
        <v>0</v>
      </c>
      <c r="ABS56" s="190">
        <v>0</v>
      </c>
      <c r="ABT56" s="190">
        <f t="shared" si="109"/>
        <v>0</v>
      </c>
      <c r="ABU56" s="191"/>
      <c r="ABV56" s="192">
        <v>50</v>
      </c>
      <c r="ABW56" s="189" t="s">
        <v>44</v>
      </c>
      <c r="ABX56" s="190">
        <v>0</v>
      </c>
      <c r="ABY56" s="190">
        <f t="shared" si="0"/>
        <v>5133565.333333333</v>
      </c>
      <c r="ABZ56" s="190">
        <f t="shared" si="1"/>
        <v>0</v>
      </c>
      <c r="ACA56" s="190">
        <f t="shared" si="2"/>
        <v>5133565.333333333</v>
      </c>
      <c r="ACB56" s="9"/>
    </row>
    <row r="57" spans="1:756" ht="15.75" hidden="1">
      <c r="A57" s="192">
        <v>51</v>
      </c>
      <c r="B57" s="189" t="s">
        <v>45</v>
      </c>
      <c r="C57" s="190">
        <v>0</v>
      </c>
      <c r="D57" s="190">
        <v>0</v>
      </c>
      <c r="E57" s="190">
        <v>0</v>
      </c>
      <c r="F57" s="190">
        <f t="shared" si="3"/>
        <v>0</v>
      </c>
      <c r="G57" s="191"/>
      <c r="H57" s="192">
        <v>51</v>
      </c>
      <c r="I57" s="189" t="s">
        <v>45</v>
      </c>
      <c r="J57" s="190">
        <v>0</v>
      </c>
      <c r="K57" s="190">
        <v>300000</v>
      </c>
      <c r="L57" s="190">
        <v>2810000</v>
      </c>
      <c r="M57" s="190">
        <f t="shared" si="4"/>
        <v>3110000</v>
      </c>
      <c r="N57" s="191"/>
      <c r="O57" s="192">
        <v>51</v>
      </c>
      <c r="P57" s="189" t="s">
        <v>45</v>
      </c>
      <c r="Q57" s="190">
        <v>8</v>
      </c>
      <c r="R57" s="190">
        <v>2328858</v>
      </c>
      <c r="S57" s="190">
        <v>0</v>
      </c>
      <c r="T57" s="190">
        <f t="shared" si="5"/>
        <v>2328858</v>
      </c>
      <c r="U57" s="191"/>
      <c r="V57" s="192">
        <v>51</v>
      </c>
      <c r="W57" s="189" t="s">
        <v>45</v>
      </c>
      <c r="X57" s="190">
        <v>2</v>
      </c>
      <c r="Y57" s="190">
        <v>28200</v>
      </c>
      <c r="Z57" s="190">
        <v>0</v>
      </c>
      <c r="AA57" s="190">
        <f t="shared" si="6"/>
        <v>28200</v>
      </c>
      <c r="AB57" s="191"/>
      <c r="AC57" s="192">
        <v>51</v>
      </c>
      <c r="AD57" s="189" t="s">
        <v>45</v>
      </c>
      <c r="AE57" s="190">
        <v>0</v>
      </c>
      <c r="AF57" s="190">
        <v>0</v>
      </c>
      <c r="AG57" s="190">
        <v>0</v>
      </c>
      <c r="AH57" s="190">
        <f t="shared" si="7"/>
        <v>0</v>
      </c>
      <c r="AI57" s="191"/>
      <c r="AJ57" s="192">
        <v>51</v>
      </c>
      <c r="AK57" s="189" t="s">
        <v>45</v>
      </c>
      <c r="AL57" s="190">
        <v>1</v>
      </c>
      <c r="AM57" s="190">
        <v>133000</v>
      </c>
      <c r="AN57" s="190">
        <v>0</v>
      </c>
      <c r="AO57" s="190">
        <f t="shared" si="8"/>
        <v>133000</v>
      </c>
      <c r="AP57" s="191"/>
      <c r="AQ57" s="192">
        <v>51</v>
      </c>
      <c r="AR57" s="189" t="s">
        <v>45</v>
      </c>
      <c r="AS57" s="190">
        <v>0</v>
      </c>
      <c r="AT57" s="190">
        <v>0</v>
      </c>
      <c r="AU57" s="190">
        <v>0</v>
      </c>
      <c r="AV57" s="190">
        <f t="shared" si="9"/>
        <v>0</v>
      </c>
      <c r="AW57" s="191"/>
      <c r="AX57" s="192">
        <v>51</v>
      </c>
      <c r="AY57" s="189" t="s">
        <v>45</v>
      </c>
      <c r="AZ57" s="190">
        <v>0</v>
      </c>
      <c r="BA57" s="190">
        <v>0</v>
      </c>
      <c r="BB57" s="190">
        <v>0</v>
      </c>
      <c r="BC57" s="190">
        <f t="shared" si="10"/>
        <v>0</v>
      </c>
      <c r="BD57" s="191"/>
      <c r="BE57" s="192">
        <v>51</v>
      </c>
      <c r="BF57" s="189" t="s">
        <v>45</v>
      </c>
      <c r="BG57" s="190">
        <v>0</v>
      </c>
      <c r="BH57" s="190">
        <v>0</v>
      </c>
      <c r="BI57" s="190">
        <v>0</v>
      </c>
      <c r="BJ57" s="190">
        <f t="shared" si="11"/>
        <v>0</v>
      </c>
      <c r="BK57" s="191"/>
      <c r="BL57" s="192">
        <v>51</v>
      </c>
      <c r="BM57" s="189" t="s">
        <v>45</v>
      </c>
      <c r="BN57" s="190">
        <v>0</v>
      </c>
      <c r="BO57" s="190">
        <v>0</v>
      </c>
      <c r="BP57" s="190">
        <v>0</v>
      </c>
      <c r="BQ57" s="190">
        <f t="shared" si="12"/>
        <v>0</v>
      </c>
      <c r="BR57" s="191"/>
      <c r="BS57" s="192">
        <v>51</v>
      </c>
      <c r="BT57" s="189" t="s">
        <v>45</v>
      </c>
      <c r="BU57" s="190">
        <v>0</v>
      </c>
      <c r="BV57" s="190">
        <v>0</v>
      </c>
      <c r="BW57" s="190">
        <v>0</v>
      </c>
      <c r="BX57" s="190">
        <f t="shared" si="13"/>
        <v>0</v>
      </c>
      <c r="BY57" s="191"/>
      <c r="BZ57" s="192">
        <v>51</v>
      </c>
      <c r="CA57" s="189" t="s">
        <v>45</v>
      </c>
      <c r="CB57" s="190">
        <v>0</v>
      </c>
      <c r="CC57" s="190">
        <v>0</v>
      </c>
      <c r="CD57" s="190">
        <v>0</v>
      </c>
      <c r="CE57" s="190">
        <f t="shared" si="14"/>
        <v>0</v>
      </c>
      <c r="CF57" s="191"/>
      <c r="CG57" s="192">
        <v>51</v>
      </c>
      <c r="CH57" s="189" t="s">
        <v>45</v>
      </c>
      <c r="CI57" s="190">
        <v>0</v>
      </c>
      <c r="CJ57" s="190">
        <v>0</v>
      </c>
      <c r="CK57" s="190">
        <v>0</v>
      </c>
      <c r="CL57" s="190">
        <f t="shared" si="15"/>
        <v>0</v>
      </c>
      <c r="CM57" s="191"/>
      <c r="CN57" s="192">
        <v>51</v>
      </c>
      <c r="CO57" s="189" t="s">
        <v>45</v>
      </c>
      <c r="CP57" s="190">
        <v>0</v>
      </c>
      <c r="CQ57" s="190">
        <v>0</v>
      </c>
      <c r="CR57" s="190">
        <v>0</v>
      </c>
      <c r="CS57" s="190">
        <f t="shared" si="16"/>
        <v>0</v>
      </c>
      <c r="CT57" s="191"/>
      <c r="CU57" s="192">
        <v>51</v>
      </c>
      <c r="CV57" s="189" t="s">
        <v>45</v>
      </c>
      <c r="CW57" s="190">
        <v>1</v>
      </c>
      <c r="CX57" s="190">
        <v>145000</v>
      </c>
      <c r="CY57" s="190">
        <v>0</v>
      </c>
      <c r="CZ57" s="190">
        <f t="shared" si="17"/>
        <v>145000</v>
      </c>
      <c r="DA57" s="191"/>
      <c r="DB57" s="192">
        <v>51</v>
      </c>
      <c r="DC57" s="189" t="s">
        <v>45</v>
      </c>
      <c r="DD57" s="190">
        <v>0</v>
      </c>
      <c r="DE57" s="190">
        <v>0</v>
      </c>
      <c r="DF57" s="190">
        <v>0</v>
      </c>
      <c r="DG57" s="190">
        <f t="shared" si="18"/>
        <v>0</v>
      </c>
      <c r="DH57" s="191"/>
      <c r="DI57" s="192">
        <v>51</v>
      </c>
      <c r="DJ57" s="189" t="s">
        <v>45</v>
      </c>
      <c r="DK57" s="190">
        <v>0</v>
      </c>
      <c r="DL57" s="190">
        <v>0</v>
      </c>
      <c r="DM57" s="190">
        <v>0</v>
      </c>
      <c r="DN57" s="190">
        <f t="shared" si="19"/>
        <v>0</v>
      </c>
      <c r="DO57" s="191"/>
      <c r="DP57" s="192">
        <v>51</v>
      </c>
      <c r="DQ57" s="189" t="s">
        <v>45</v>
      </c>
      <c r="DR57" s="190">
        <v>3</v>
      </c>
      <c r="DS57" s="190">
        <v>300000</v>
      </c>
      <c r="DT57" s="190">
        <v>0</v>
      </c>
      <c r="DU57" s="190">
        <f t="shared" si="20"/>
        <v>300000</v>
      </c>
      <c r="DV57" s="191"/>
      <c r="DW57" s="192">
        <v>51</v>
      </c>
      <c r="DX57" s="189" t="s">
        <v>45</v>
      </c>
      <c r="DY57" s="190">
        <v>0</v>
      </c>
      <c r="DZ57" s="190">
        <v>0</v>
      </c>
      <c r="EA57" s="190">
        <v>0</v>
      </c>
      <c r="EB57" s="190">
        <f t="shared" si="21"/>
        <v>0</v>
      </c>
      <c r="EC57" s="191"/>
      <c r="ED57" s="192">
        <v>51</v>
      </c>
      <c r="EE57" s="189" t="s">
        <v>45</v>
      </c>
      <c r="EF57" s="190">
        <v>0</v>
      </c>
      <c r="EG57" s="190"/>
      <c r="EH57" s="190">
        <v>0</v>
      </c>
      <c r="EI57" s="190">
        <f t="shared" si="22"/>
        <v>0</v>
      </c>
      <c r="EJ57" s="191"/>
      <c r="EK57" s="192">
        <v>51</v>
      </c>
      <c r="EL57" s="189" t="s">
        <v>45</v>
      </c>
      <c r="EM57" s="190">
        <v>0</v>
      </c>
      <c r="EN57" s="190">
        <v>0</v>
      </c>
      <c r="EO57" s="190">
        <v>0</v>
      </c>
      <c r="EP57" s="190">
        <f t="shared" si="23"/>
        <v>0</v>
      </c>
      <c r="EQ57" s="191"/>
      <c r="ER57" s="192">
        <v>51</v>
      </c>
      <c r="ES57" s="189" t="s">
        <v>45</v>
      </c>
      <c r="ET57" s="190">
        <v>0</v>
      </c>
      <c r="EU57" s="190">
        <v>0</v>
      </c>
      <c r="EV57" s="190">
        <v>0</v>
      </c>
      <c r="EW57" s="190">
        <f t="shared" si="24"/>
        <v>0</v>
      </c>
      <c r="EX57" s="191"/>
      <c r="EY57" s="192">
        <v>51</v>
      </c>
      <c r="EZ57" s="189" t="s">
        <v>45</v>
      </c>
      <c r="FA57" s="190">
        <v>0</v>
      </c>
      <c r="FB57" s="190">
        <v>0</v>
      </c>
      <c r="FC57" s="190">
        <v>0</v>
      </c>
      <c r="FD57" s="190">
        <f t="shared" si="25"/>
        <v>0</v>
      </c>
      <c r="FE57" s="191"/>
      <c r="FF57" s="192">
        <v>51</v>
      </c>
      <c r="FG57" s="189" t="s">
        <v>45</v>
      </c>
      <c r="FH57" s="190">
        <v>1</v>
      </c>
      <c r="FI57" s="190">
        <v>412200</v>
      </c>
      <c r="FJ57" s="190">
        <v>0</v>
      </c>
      <c r="FK57" s="190">
        <f t="shared" si="26"/>
        <v>412200</v>
      </c>
      <c r="FL57" s="191"/>
      <c r="FM57" s="192">
        <v>51</v>
      </c>
      <c r="FN57" s="189" t="s">
        <v>45</v>
      </c>
      <c r="FO57" s="190">
        <v>1</v>
      </c>
      <c r="FP57" s="190">
        <v>271300</v>
      </c>
      <c r="FQ57" s="190">
        <v>0</v>
      </c>
      <c r="FR57" s="190">
        <f t="shared" si="27"/>
        <v>271300</v>
      </c>
      <c r="FS57" s="191"/>
      <c r="FT57" s="192">
        <v>51</v>
      </c>
      <c r="FU57" s="189" t="s">
        <v>45</v>
      </c>
      <c r="FV57" s="190">
        <v>0</v>
      </c>
      <c r="FW57" s="190">
        <v>0</v>
      </c>
      <c r="FX57" s="190">
        <v>0</v>
      </c>
      <c r="FY57" s="190">
        <f t="shared" si="28"/>
        <v>0</v>
      </c>
      <c r="FZ57" s="191"/>
      <c r="GA57" s="192">
        <v>51</v>
      </c>
      <c r="GB57" s="189" t="s">
        <v>45</v>
      </c>
      <c r="GC57" s="190">
        <v>0</v>
      </c>
      <c r="GD57" s="190">
        <v>0</v>
      </c>
      <c r="GE57" s="190">
        <v>0</v>
      </c>
      <c r="GF57" s="190">
        <f t="shared" si="29"/>
        <v>0</v>
      </c>
      <c r="GG57" s="191"/>
      <c r="GH57" s="192">
        <v>51</v>
      </c>
      <c r="GI57" s="189" t="s">
        <v>45</v>
      </c>
      <c r="GJ57" s="190">
        <v>0</v>
      </c>
      <c r="GK57" s="190">
        <v>0</v>
      </c>
      <c r="GL57" s="190">
        <v>0</v>
      </c>
      <c r="GM57" s="190">
        <f t="shared" si="30"/>
        <v>0</v>
      </c>
      <c r="GN57" s="191"/>
      <c r="GO57" s="192">
        <v>51</v>
      </c>
      <c r="GP57" s="189" t="s">
        <v>45</v>
      </c>
      <c r="GQ57" s="190">
        <v>2</v>
      </c>
      <c r="GR57" s="190">
        <v>766400</v>
      </c>
      <c r="GS57" s="190">
        <v>0</v>
      </c>
      <c r="GT57" s="190">
        <f t="shared" si="31"/>
        <v>766400</v>
      </c>
      <c r="GU57" s="191"/>
      <c r="GV57" s="192">
        <v>51</v>
      </c>
      <c r="GW57" s="189" t="s">
        <v>45</v>
      </c>
      <c r="GX57" s="190">
        <v>8</v>
      </c>
      <c r="GY57" s="190">
        <v>2116700</v>
      </c>
      <c r="GZ57" s="190">
        <v>0</v>
      </c>
      <c r="HA57" s="190">
        <f t="shared" si="32"/>
        <v>2116700</v>
      </c>
      <c r="HB57" s="191"/>
      <c r="HC57" s="192">
        <v>51</v>
      </c>
      <c r="HD57" s="189" t="s">
        <v>45</v>
      </c>
      <c r="HE57" s="190">
        <v>0</v>
      </c>
      <c r="HF57" s="190">
        <v>0</v>
      </c>
      <c r="HG57" s="190">
        <v>0</v>
      </c>
      <c r="HH57" s="190">
        <f t="shared" si="33"/>
        <v>0</v>
      </c>
      <c r="HI57" s="191"/>
      <c r="HJ57" s="192">
        <v>51</v>
      </c>
      <c r="HK57" s="189" t="s">
        <v>45</v>
      </c>
      <c r="HL57" s="190">
        <v>0</v>
      </c>
      <c r="HM57" s="190">
        <v>0</v>
      </c>
      <c r="HN57" s="190">
        <v>0</v>
      </c>
      <c r="HO57" s="190">
        <f t="shared" si="34"/>
        <v>0</v>
      </c>
      <c r="HP57" s="191"/>
      <c r="HQ57" s="192">
        <v>51</v>
      </c>
      <c r="HR57" s="189" t="s">
        <v>45</v>
      </c>
      <c r="HS57" s="190">
        <v>5</v>
      </c>
      <c r="HT57" s="190">
        <v>1394000</v>
      </c>
      <c r="HU57" s="190">
        <v>0</v>
      </c>
      <c r="HV57" s="190">
        <f t="shared" si="35"/>
        <v>1394000</v>
      </c>
      <c r="HW57" s="191"/>
      <c r="HX57" s="192">
        <v>51</v>
      </c>
      <c r="HY57" s="189" t="s">
        <v>45</v>
      </c>
      <c r="HZ57" s="190">
        <v>0</v>
      </c>
      <c r="IA57" s="190">
        <v>0</v>
      </c>
      <c r="IB57" s="190">
        <v>0</v>
      </c>
      <c r="IC57" s="190">
        <f t="shared" si="36"/>
        <v>0</v>
      </c>
      <c r="ID57" s="191"/>
      <c r="IE57" s="192">
        <v>51</v>
      </c>
      <c r="IF57" s="189" t="s">
        <v>45</v>
      </c>
      <c r="IG57" s="190">
        <v>0</v>
      </c>
      <c r="IH57" s="190">
        <v>0</v>
      </c>
      <c r="II57" s="190">
        <v>0</v>
      </c>
      <c r="IJ57" s="190">
        <f t="shared" si="37"/>
        <v>0</v>
      </c>
      <c r="IK57" s="191"/>
      <c r="IL57" s="192">
        <v>51</v>
      </c>
      <c r="IM57" s="189" t="s">
        <v>45</v>
      </c>
      <c r="IN57" s="190">
        <v>0</v>
      </c>
      <c r="IO57" s="190">
        <v>0</v>
      </c>
      <c r="IP57" s="190">
        <v>0</v>
      </c>
      <c r="IQ57" s="190">
        <f t="shared" si="38"/>
        <v>0</v>
      </c>
      <c r="IR57" s="191"/>
      <c r="IS57" s="192">
        <v>51</v>
      </c>
      <c r="IT57" s="189" t="s">
        <v>45</v>
      </c>
      <c r="IU57" s="190">
        <v>0</v>
      </c>
      <c r="IV57" s="190">
        <v>0</v>
      </c>
      <c r="IW57" s="190">
        <v>0</v>
      </c>
      <c r="IX57" s="190">
        <f t="shared" si="39"/>
        <v>0</v>
      </c>
      <c r="IY57" s="191"/>
      <c r="IZ57" s="192">
        <v>51</v>
      </c>
      <c r="JA57" s="189" t="s">
        <v>45</v>
      </c>
      <c r="JB57" s="190">
        <v>0</v>
      </c>
      <c r="JC57" s="190">
        <v>0</v>
      </c>
      <c r="JD57" s="190">
        <v>0</v>
      </c>
      <c r="JE57" s="190">
        <f t="shared" si="40"/>
        <v>0</v>
      </c>
      <c r="JF57" s="191"/>
      <c r="JG57" s="192">
        <v>51</v>
      </c>
      <c r="JH57" s="189" t="s">
        <v>45</v>
      </c>
      <c r="JI57" s="190">
        <v>0</v>
      </c>
      <c r="JJ57" s="190">
        <v>0</v>
      </c>
      <c r="JK57" s="190">
        <v>0</v>
      </c>
      <c r="JL57" s="190">
        <f t="shared" si="41"/>
        <v>0</v>
      </c>
      <c r="JM57" s="191"/>
      <c r="JN57" s="192">
        <v>51</v>
      </c>
      <c r="JO57" s="189" t="s">
        <v>45</v>
      </c>
      <c r="JP57" s="190">
        <v>0</v>
      </c>
      <c r="JQ57" s="190">
        <v>0</v>
      </c>
      <c r="JR57" s="190">
        <v>0</v>
      </c>
      <c r="JS57" s="190">
        <f t="shared" si="42"/>
        <v>0</v>
      </c>
      <c r="JT57" s="191"/>
      <c r="JU57" s="192">
        <v>51</v>
      </c>
      <c r="JV57" s="189" t="s">
        <v>45</v>
      </c>
      <c r="JW57" s="190">
        <v>0</v>
      </c>
      <c r="JX57" s="190">
        <v>0</v>
      </c>
      <c r="JY57" s="190">
        <v>0</v>
      </c>
      <c r="JZ57" s="190">
        <f t="shared" si="43"/>
        <v>0</v>
      </c>
      <c r="KA57" s="191"/>
      <c r="KB57" s="192">
        <v>51</v>
      </c>
      <c r="KC57" s="189" t="s">
        <v>45</v>
      </c>
      <c r="KD57" s="190">
        <v>0</v>
      </c>
      <c r="KE57" s="190">
        <v>0</v>
      </c>
      <c r="KF57" s="190">
        <v>0</v>
      </c>
      <c r="KG57" s="190">
        <f t="shared" si="44"/>
        <v>0</v>
      </c>
      <c r="KH57" s="191"/>
      <c r="KI57" s="192">
        <v>51</v>
      </c>
      <c r="KJ57" s="189" t="s">
        <v>45</v>
      </c>
      <c r="KK57" s="190">
        <v>0</v>
      </c>
      <c r="KL57" s="190">
        <v>0</v>
      </c>
      <c r="KM57" s="190">
        <v>0</v>
      </c>
      <c r="KN57" s="190">
        <f t="shared" si="45"/>
        <v>0</v>
      </c>
      <c r="KO57" s="191"/>
      <c r="KP57" s="192">
        <v>51</v>
      </c>
      <c r="KQ57" s="189" t="s">
        <v>45</v>
      </c>
      <c r="KR57" s="190">
        <v>0</v>
      </c>
      <c r="KS57" s="190">
        <v>0</v>
      </c>
      <c r="KT57" s="190">
        <v>0</v>
      </c>
      <c r="KU57" s="190">
        <f t="shared" si="46"/>
        <v>0</v>
      </c>
      <c r="KV57" s="191"/>
      <c r="KW57" s="192">
        <v>51</v>
      </c>
      <c r="KX57" s="189" t="s">
        <v>45</v>
      </c>
      <c r="KY57" s="190">
        <v>0</v>
      </c>
      <c r="KZ57" s="190">
        <v>0</v>
      </c>
      <c r="LA57" s="190">
        <v>0</v>
      </c>
      <c r="LB57" s="190">
        <f t="shared" si="47"/>
        <v>0</v>
      </c>
      <c r="LC57" s="191"/>
      <c r="LD57" s="192">
        <v>51</v>
      </c>
      <c r="LE57" s="189" t="s">
        <v>45</v>
      </c>
      <c r="LF57" s="190">
        <v>0</v>
      </c>
      <c r="LG57" s="190">
        <v>0</v>
      </c>
      <c r="LH57" s="190">
        <v>0</v>
      </c>
      <c r="LI57" s="190">
        <f t="shared" si="48"/>
        <v>0</v>
      </c>
      <c r="LJ57" s="191"/>
      <c r="LK57" s="192">
        <v>51</v>
      </c>
      <c r="LL57" s="189" t="s">
        <v>45</v>
      </c>
      <c r="LM57" s="190">
        <v>0</v>
      </c>
      <c r="LN57" s="190">
        <v>0</v>
      </c>
      <c r="LO57" s="190">
        <v>0</v>
      </c>
      <c r="LP57" s="190">
        <f t="shared" si="49"/>
        <v>0</v>
      </c>
      <c r="LQ57" s="191"/>
      <c r="LR57" s="192">
        <v>51</v>
      </c>
      <c r="LS57" s="189" t="s">
        <v>45</v>
      </c>
      <c r="LT57" s="190">
        <v>0</v>
      </c>
      <c r="LU57" s="190">
        <v>0</v>
      </c>
      <c r="LV57" s="190">
        <v>0</v>
      </c>
      <c r="LW57" s="190">
        <f t="shared" si="50"/>
        <v>0</v>
      </c>
      <c r="LX57" s="191"/>
      <c r="LY57" s="192">
        <v>51</v>
      </c>
      <c r="LZ57" s="189" t="s">
        <v>45</v>
      </c>
      <c r="MA57" s="190">
        <v>0</v>
      </c>
      <c r="MB57" s="190">
        <v>0</v>
      </c>
      <c r="MC57" s="190">
        <v>0</v>
      </c>
      <c r="MD57" s="190">
        <f t="shared" si="51"/>
        <v>0</v>
      </c>
      <c r="ME57" s="191"/>
      <c r="MF57" s="192">
        <v>51</v>
      </c>
      <c r="MG57" s="189" t="s">
        <v>45</v>
      </c>
      <c r="MH57" s="190">
        <v>0</v>
      </c>
      <c r="MI57" s="190">
        <v>0</v>
      </c>
      <c r="MJ57" s="190">
        <v>0</v>
      </c>
      <c r="MK57" s="190">
        <f t="shared" si="52"/>
        <v>0</v>
      </c>
      <c r="ML57" s="191"/>
      <c r="MM57" s="192">
        <v>51</v>
      </c>
      <c r="MN57" s="189" t="s">
        <v>45</v>
      </c>
      <c r="MO57" s="190">
        <v>0</v>
      </c>
      <c r="MP57" s="190">
        <v>0</v>
      </c>
      <c r="MQ57" s="190">
        <v>0</v>
      </c>
      <c r="MR57" s="190">
        <f t="shared" si="53"/>
        <v>0</v>
      </c>
      <c r="MS57" s="191"/>
      <c r="MT57" s="192">
        <v>51</v>
      </c>
      <c r="MU57" s="189" t="s">
        <v>45</v>
      </c>
      <c r="MV57" s="190">
        <v>0</v>
      </c>
      <c r="MW57" s="190">
        <v>0</v>
      </c>
      <c r="MX57" s="190">
        <v>0</v>
      </c>
      <c r="MY57" s="190">
        <f t="shared" si="54"/>
        <v>0</v>
      </c>
      <c r="MZ57" s="191"/>
      <c r="NA57" s="192">
        <v>51</v>
      </c>
      <c r="NB57" s="189" t="s">
        <v>45</v>
      </c>
      <c r="NC57" s="190">
        <v>0</v>
      </c>
      <c r="ND57" s="190">
        <v>0</v>
      </c>
      <c r="NE57" s="190">
        <v>0</v>
      </c>
      <c r="NF57" s="190">
        <f t="shared" si="55"/>
        <v>0</v>
      </c>
      <c r="NG57" s="191"/>
      <c r="NH57" s="192">
        <v>51</v>
      </c>
      <c r="NI57" s="189" t="s">
        <v>45</v>
      </c>
      <c r="NJ57" s="190">
        <v>0</v>
      </c>
      <c r="NK57" s="190">
        <v>0</v>
      </c>
      <c r="NL57" s="190">
        <v>0</v>
      </c>
      <c r="NM57" s="190">
        <f t="shared" si="56"/>
        <v>0</v>
      </c>
      <c r="NN57" s="191"/>
      <c r="NO57" s="192">
        <v>51</v>
      </c>
      <c r="NP57" s="189" t="s">
        <v>45</v>
      </c>
      <c r="NQ57" s="190">
        <v>0</v>
      </c>
      <c r="NR57" s="190">
        <v>0</v>
      </c>
      <c r="NS57" s="190">
        <v>0</v>
      </c>
      <c r="NT57" s="190">
        <f t="shared" si="57"/>
        <v>0</v>
      </c>
      <c r="NU57" s="191"/>
      <c r="NV57" s="192">
        <v>51</v>
      </c>
      <c r="NW57" s="189" t="s">
        <v>45</v>
      </c>
      <c r="NX57" s="190">
        <v>0</v>
      </c>
      <c r="NY57" s="190">
        <v>0</v>
      </c>
      <c r="NZ57" s="190">
        <v>0</v>
      </c>
      <c r="OA57" s="190">
        <f t="shared" si="58"/>
        <v>0</v>
      </c>
      <c r="OB57" s="191"/>
      <c r="OC57" s="192">
        <v>51</v>
      </c>
      <c r="OD57" s="189" t="s">
        <v>45</v>
      </c>
      <c r="OE57" s="190">
        <v>0</v>
      </c>
      <c r="OF57" s="190">
        <v>0</v>
      </c>
      <c r="OG57" s="190">
        <v>0</v>
      </c>
      <c r="OH57" s="190">
        <f t="shared" si="59"/>
        <v>0</v>
      </c>
      <c r="OI57" s="191"/>
      <c r="OJ57" s="192">
        <v>51</v>
      </c>
      <c r="OK57" s="189" t="s">
        <v>45</v>
      </c>
      <c r="OL57" s="190">
        <v>0</v>
      </c>
      <c r="OM57" s="190">
        <v>0</v>
      </c>
      <c r="ON57" s="190">
        <v>0</v>
      </c>
      <c r="OO57" s="190">
        <f t="shared" si="60"/>
        <v>0</v>
      </c>
      <c r="OP57" s="191"/>
      <c r="OQ57" s="192">
        <v>51</v>
      </c>
      <c r="OR57" s="189" t="s">
        <v>45</v>
      </c>
      <c r="OS57" s="190">
        <v>0</v>
      </c>
      <c r="OT57" s="190">
        <v>0</v>
      </c>
      <c r="OU57" s="190">
        <v>0</v>
      </c>
      <c r="OV57" s="190">
        <f t="shared" si="61"/>
        <v>0</v>
      </c>
      <c r="OW57" s="191"/>
      <c r="OX57" s="192">
        <v>51</v>
      </c>
      <c r="OY57" s="189" t="s">
        <v>45</v>
      </c>
      <c r="OZ57" s="190">
        <v>0</v>
      </c>
      <c r="PA57" s="190">
        <v>0</v>
      </c>
      <c r="PB57" s="190">
        <v>0</v>
      </c>
      <c r="PC57" s="190">
        <f t="shared" si="62"/>
        <v>0</v>
      </c>
      <c r="PD57" s="191"/>
      <c r="PE57" s="192">
        <v>51</v>
      </c>
      <c r="PF57" s="189" t="s">
        <v>45</v>
      </c>
      <c r="PG57" s="190">
        <v>0</v>
      </c>
      <c r="PH57" s="190">
        <v>0</v>
      </c>
      <c r="PI57" s="190">
        <v>0</v>
      </c>
      <c r="PJ57" s="190">
        <f t="shared" si="63"/>
        <v>0</v>
      </c>
      <c r="PK57" s="191"/>
      <c r="PL57" s="192">
        <v>51</v>
      </c>
      <c r="PM57" s="189" t="s">
        <v>45</v>
      </c>
      <c r="PN57" s="190">
        <v>0</v>
      </c>
      <c r="PO57" s="190">
        <v>0</v>
      </c>
      <c r="PP57" s="190">
        <v>0</v>
      </c>
      <c r="PQ57" s="190">
        <f t="shared" si="64"/>
        <v>0</v>
      </c>
      <c r="PR57" s="191"/>
      <c r="PS57" s="192">
        <v>51</v>
      </c>
      <c r="PT57" s="189" t="s">
        <v>45</v>
      </c>
      <c r="PU57" s="190">
        <v>0</v>
      </c>
      <c r="PV57" s="190">
        <v>0</v>
      </c>
      <c r="PW57" s="190">
        <v>0</v>
      </c>
      <c r="PX57" s="190">
        <f t="shared" si="65"/>
        <v>0</v>
      </c>
      <c r="PY57" s="191"/>
      <c r="PZ57" s="192">
        <v>51</v>
      </c>
      <c r="QA57" s="189" t="s">
        <v>45</v>
      </c>
      <c r="QB57" s="190">
        <v>1</v>
      </c>
      <c r="QC57" s="190">
        <v>4833.333333333333</v>
      </c>
      <c r="QD57" s="190">
        <v>0</v>
      </c>
      <c r="QE57" s="190">
        <f t="shared" si="66"/>
        <v>4833.333333333333</v>
      </c>
      <c r="QF57" s="191"/>
      <c r="QG57" s="192">
        <v>51</v>
      </c>
      <c r="QH57" s="189" t="s">
        <v>45</v>
      </c>
      <c r="QI57" s="190">
        <v>0</v>
      </c>
      <c r="QJ57" s="190">
        <v>0</v>
      </c>
      <c r="QK57" s="190">
        <v>0</v>
      </c>
      <c r="QL57" s="190">
        <f t="shared" si="67"/>
        <v>0</v>
      </c>
      <c r="QM57" s="191"/>
      <c r="QN57" s="192">
        <v>51</v>
      </c>
      <c r="QO57" s="189" t="s">
        <v>45</v>
      </c>
      <c r="QP57" s="190">
        <v>2</v>
      </c>
      <c r="QQ57" s="190">
        <v>22000</v>
      </c>
      <c r="QR57" s="190">
        <v>0</v>
      </c>
      <c r="QS57" s="190">
        <f t="shared" si="68"/>
        <v>22000</v>
      </c>
      <c r="QT57" s="191"/>
      <c r="QU57" s="192">
        <v>51</v>
      </c>
      <c r="QV57" s="189" t="s">
        <v>45</v>
      </c>
      <c r="QW57" s="190">
        <v>0</v>
      </c>
      <c r="QX57" s="190">
        <v>0</v>
      </c>
      <c r="QY57" s="190">
        <v>0</v>
      </c>
      <c r="QZ57" s="190">
        <f t="shared" si="69"/>
        <v>0</v>
      </c>
      <c r="RA57" s="191"/>
      <c r="RB57" s="192">
        <v>51</v>
      </c>
      <c r="RC57" s="189" t="s">
        <v>45</v>
      </c>
      <c r="RD57" s="190">
        <v>0</v>
      </c>
      <c r="RE57" s="190">
        <v>0</v>
      </c>
      <c r="RF57" s="190">
        <v>0</v>
      </c>
      <c r="RG57" s="190">
        <f t="shared" si="70"/>
        <v>0</v>
      </c>
      <c r="RH57" s="191"/>
      <c r="RI57" s="192">
        <v>51</v>
      </c>
      <c r="RJ57" s="189" t="s">
        <v>45</v>
      </c>
      <c r="RK57" s="190">
        <v>0</v>
      </c>
      <c r="RL57" s="190">
        <v>0</v>
      </c>
      <c r="RM57" s="190">
        <v>0</v>
      </c>
      <c r="RN57" s="190">
        <f t="shared" si="71"/>
        <v>0</v>
      </c>
      <c r="RO57" s="191"/>
      <c r="RP57" s="192">
        <v>51</v>
      </c>
      <c r="RQ57" s="189" t="s">
        <v>45</v>
      </c>
      <c r="RR57" s="190">
        <v>0</v>
      </c>
      <c r="RS57" s="190">
        <v>0</v>
      </c>
      <c r="RT57" s="190">
        <v>0</v>
      </c>
      <c r="RU57" s="190">
        <f t="shared" si="72"/>
        <v>0</v>
      </c>
      <c r="RV57" s="191"/>
      <c r="RW57" s="192">
        <v>51</v>
      </c>
      <c r="RX57" s="189" t="s">
        <v>45</v>
      </c>
      <c r="RY57" s="190">
        <v>0</v>
      </c>
      <c r="RZ57" s="190">
        <v>0</v>
      </c>
      <c r="SA57" s="190">
        <v>0</v>
      </c>
      <c r="SB57" s="190">
        <f t="shared" si="73"/>
        <v>0</v>
      </c>
      <c r="SC57" s="191"/>
      <c r="SD57" s="192">
        <v>51</v>
      </c>
      <c r="SE57" s="189" t="s">
        <v>45</v>
      </c>
      <c r="SF57" s="190">
        <v>0</v>
      </c>
      <c r="SG57" s="190">
        <v>0</v>
      </c>
      <c r="SH57" s="190">
        <v>0</v>
      </c>
      <c r="SI57" s="190">
        <f t="shared" si="74"/>
        <v>0</v>
      </c>
      <c r="SJ57" s="191"/>
      <c r="SK57" s="192">
        <v>51</v>
      </c>
      <c r="SL57" s="189" t="s">
        <v>45</v>
      </c>
      <c r="SM57" s="190">
        <v>0</v>
      </c>
      <c r="SN57" s="190">
        <v>0</v>
      </c>
      <c r="SO57" s="190">
        <v>0</v>
      </c>
      <c r="SP57" s="190">
        <f t="shared" si="75"/>
        <v>0</v>
      </c>
      <c r="SQ57" s="191"/>
      <c r="SR57" s="192">
        <v>51</v>
      </c>
      <c r="SS57" s="189" t="s">
        <v>45</v>
      </c>
      <c r="ST57" s="190">
        <v>0</v>
      </c>
      <c r="SU57" s="190">
        <v>0</v>
      </c>
      <c r="SV57" s="190">
        <v>0</v>
      </c>
      <c r="SW57" s="190">
        <f t="shared" si="76"/>
        <v>0</v>
      </c>
      <c r="SX57" s="191"/>
      <c r="SY57" s="192">
        <v>51</v>
      </c>
      <c r="SZ57" s="189" t="s">
        <v>45</v>
      </c>
      <c r="TA57" s="190">
        <v>0</v>
      </c>
      <c r="TB57" s="190">
        <v>0</v>
      </c>
      <c r="TC57" s="190">
        <v>0</v>
      </c>
      <c r="TD57" s="190">
        <f t="shared" si="77"/>
        <v>0</v>
      </c>
      <c r="TE57" s="191"/>
      <c r="TF57" s="192">
        <v>51</v>
      </c>
      <c r="TG57" s="189" t="s">
        <v>45</v>
      </c>
      <c r="TH57" s="190">
        <v>0</v>
      </c>
      <c r="TI57" s="190">
        <v>0</v>
      </c>
      <c r="TJ57" s="190">
        <v>0</v>
      </c>
      <c r="TK57" s="190">
        <f t="shared" si="78"/>
        <v>0</v>
      </c>
      <c r="TL57" s="191"/>
      <c r="TM57" s="192">
        <v>51</v>
      </c>
      <c r="TN57" s="189" t="s">
        <v>45</v>
      </c>
      <c r="TO57" s="190">
        <v>0</v>
      </c>
      <c r="TP57" s="190">
        <v>0</v>
      </c>
      <c r="TQ57" s="190">
        <v>0</v>
      </c>
      <c r="TR57" s="190">
        <f t="shared" si="79"/>
        <v>0</v>
      </c>
      <c r="TS57" s="191"/>
      <c r="TT57" s="192">
        <v>51</v>
      </c>
      <c r="TU57" s="189" t="s">
        <v>45</v>
      </c>
      <c r="TV57" s="190">
        <v>0</v>
      </c>
      <c r="TW57" s="190">
        <v>0</v>
      </c>
      <c r="TX57" s="190">
        <v>0</v>
      </c>
      <c r="TY57" s="190">
        <f t="shared" si="80"/>
        <v>0</v>
      </c>
      <c r="TZ57" s="191"/>
      <c r="UA57" s="192">
        <v>51</v>
      </c>
      <c r="UB57" s="189" t="s">
        <v>45</v>
      </c>
      <c r="UC57" s="190">
        <v>0</v>
      </c>
      <c r="UD57" s="190">
        <v>0</v>
      </c>
      <c r="UE57" s="190">
        <v>0</v>
      </c>
      <c r="UF57" s="190">
        <f t="shared" si="81"/>
        <v>0</v>
      </c>
      <c r="UG57" s="191"/>
      <c r="UH57" s="192">
        <v>51</v>
      </c>
      <c r="UI57" s="189" t="s">
        <v>45</v>
      </c>
      <c r="UJ57" s="190">
        <v>0</v>
      </c>
      <c r="UK57" s="190">
        <v>0</v>
      </c>
      <c r="UL57" s="190">
        <v>0</v>
      </c>
      <c r="UM57" s="190">
        <f t="shared" si="82"/>
        <v>0</v>
      </c>
      <c r="UN57" s="191"/>
      <c r="UO57" s="192">
        <v>51</v>
      </c>
      <c r="UP57" s="189" t="s">
        <v>45</v>
      </c>
      <c r="UQ57" s="190">
        <v>0</v>
      </c>
      <c r="UR57" s="190">
        <v>0</v>
      </c>
      <c r="US57" s="190">
        <v>0</v>
      </c>
      <c r="UT57" s="190">
        <f t="shared" si="83"/>
        <v>0</v>
      </c>
      <c r="UU57" s="191"/>
      <c r="UV57" s="192">
        <v>51</v>
      </c>
      <c r="UW57" s="189" t="s">
        <v>45</v>
      </c>
      <c r="UX57" s="190">
        <v>0</v>
      </c>
      <c r="UY57" s="190">
        <v>0</v>
      </c>
      <c r="UZ57" s="190">
        <v>0</v>
      </c>
      <c r="VA57" s="190">
        <f t="shared" si="84"/>
        <v>0</v>
      </c>
      <c r="VB57" s="191"/>
      <c r="VC57" s="192">
        <v>51</v>
      </c>
      <c r="VD57" s="189" t="s">
        <v>45</v>
      </c>
      <c r="VE57" s="190">
        <v>0</v>
      </c>
      <c r="VF57" s="190">
        <v>0</v>
      </c>
      <c r="VG57" s="190">
        <v>0</v>
      </c>
      <c r="VH57" s="190">
        <f t="shared" si="85"/>
        <v>0</v>
      </c>
      <c r="VI57" s="191"/>
      <c r="VJ57" s="192">
        <v>51</v>
      </c>
      <c r="VK57" s="189" t="s">
        <v>45</v>
      </c>
      <c r="VL57" s="190">
        <v>0</v>
      </c>
      <c r="VM57" s="190">
        <v>0</v>
      </c>
      <c r="VN57" s="190">
        <v>0</v>
      </c>
      <c r="VO57" s="190">
        <f t="shared" si="86"/>
        <v>0</v>
      </c>
      <c r="VP57" s="191"/>
      <c r="VQ57" s="192">
        <v>51</v>
      </c>
      <c r="VR57" s="189" t="s">
        <v>45</v>
      </c>
      <c r="VS57" s="190">
        <v>0</v>
      </c>
      <c r="VT57" s="190">
        <v>0</v>
      </c>
      <c r="VU57" s="190">
        <v>0</v>
      </c>
      <c r="VV57" s="190">
        <f t="shared" si="87"/>
        <v>0</v>
      </c>
      <c r="VW57" s="191"/>
      <c r="VX57" s="192">
        <v>51</v>
      </c>
      <c r="VY57" s="189" t="s">
        <v>45</v>
      </c>
      <c r="VZ57" s="190">
        <v>0</v>
      </c>
      <c r="WA57" s="190">
        <v>0</v>
      </c>
      <c r="WB57" s="190">
        <v>0</v>
      </c>
      <c r="WC57" s="190">
        <f t="shared" si="88"/>
        <v>0</v>
      </c>
      <c r="WD57" s="191"/>
      <c r="WE57" s="192">
        <v>51</v>
      </c>
      <c r="WF57" s="189" t="s">
        <v>45</v>
      </c>
      <c r="WG57" s="190">
        <v>0</v>
      </c>
      <c r="WH57" s="190">
        <v>0</v>
      </c>
      <c r="WI57" s="190">
        <v>0</v>
      </c>
      <c r="WJ57" s="190">
        <f t="shared" si="89"/>
        <v>0</v>
      </c>
      <c r="WK57" s="191"/>
      <c r="WL57" s="192">
        <v>51</v>
      </c>
      <c r="WM57" s="189" t="s">
        <v>45</v>
      </c>
      <c r="WN57" s="190">
        <v>0</v>
      </c>
      <c r="WO57" s="190">
        <v>0</v>
      </c>
      <c r="WP57" s="190">
        <v>0</v>
      </c>
      <c r="WQ57" s="190">
        <f t="shared" si="90"/>
        <v>0</v>
      </c>
      <c r="WR57" s="191"/>
      <c r="WS57" s="192">
        <v>51</v>
      </c>
      <c r="WT57" s="189" t="s">
        <v>45</v>
      </c>
      <c r="WU57" s="190">
        <v>0</v>
      </c>
      <c r="WV57" s="190">
        <v>0</v>
      </c>
      <c r="WW57" s="190">
        <v>0</v>
      </c>
      <c r="WX57" s="190">
        <f t="shared" si="91"/>
        <v>0</v>
      </c>
      <c r="WY57" s="191"/>
      <c r="WZ57" s="192">
        <v>51</v>
      </c>
      <c r="XA57" s="189" t="s">
        <v>45</v>
      </c>
      <c r="XB57" s="190">
        <v>0</v>
      </c>
      <c r="XC57" s="190">
        <v>0</v>
      </c>
      <c r="XD57" s="190">
        <v>0</v>
      </c>
      <c r="XE57" s="190">
        <f t="shared" si="92"/>
        <v>0</v>
      </c>
      <c r="XF57" s="191"/>
      <c r="XG57" s="192">
        <v>51</v>
      </c>
      <c r="XH57" s="189" t="s">
        <v>45</v>
      </c>
      <c r="XI57" s="190">
        <v>0</v>
      </c>
      <c r="XJ57" s="190">
        <v>0</v>
      </c>
      <c r="XK57" s="190">
        <v>0</v>
      </c>
      <c r="XL57" s="190">
        <f t="shared" si="93"/>
        <v>0</v>
      </c>
      <c r="XM57" s="191"/>
      <c r="XN57" s="192">
        <v>51</v>
      </c>
      <c r="XO57" s="189" t="s">
        <v>45</v>
      </c>
      <c r="XP57" s="190">
        <v>0</v>
      </c>
      <c r="XQ57" s="190">
        <v>0</v>
      </c>
      <c r="XR57" s="190">
        <v>0</v>
      </c>
      <c r="XS57" s="190">
        <f t="shared" si="94"/>
        <v>0</v>
      </c>
      <c r="XT57" s="191"/>
      <c r="XU57" s="192">
        <v>51</v>
      </c>
      <c r="XV57" s="189" t="s">
        <v>45</v>
      </c>
      <c r="XW57" s="190">
        <v>0</v>
      </c>
      <c r="XX57" s="190">
        <v>0</v>
      </c>
      <c r="XY57" s="190">
        <v>0</v>
      </c>
      <c r="XZ57" s="190">
        <f t="shared" si="95"/>
        <v>0</v>
      </c>
      <c r="YA57" s="191"/>
      <c r="YB57" s="192">
        <v>51</v>
      </c>
      <c r="YC57" s="189" t="s">
        <v>45</v>
      </c>
      <c r="YD57" s="190">
        <v>0</v>
      </c>
      <c r="YE57" s="190">
        <v>0</v>
      </c>
      <c r="YF57" s="190">
        <v>0</v>
      </c>
      <c r="YG57" s="190">
        <f t="shared" si="96"/>
        <v>0</v>
      </c>
      <c r="YH57" s="191"/>
      <c r="YI57" s="192">
        <v>51</v>
      </c>
      <c r="YJ57" s="189" t="s">
        <v>45</v>
      </c>
      <c r="YK57" s="190">
        <v>0</v>
      </c>
      <c r="YL57" s="190">
        <v>0</v>
      </c>
      <c r="YM57" s="190">
        <v>0</v>
      </c>
      <c r="YN57" s="190">
        <f t="shared" si="97"/>
        <v>0</v>
      </c>
      <c r="YO57" s="191"/>
      <c r="YP57" s="192">
        <v>51</v>
      </c>
      <c r="YQ57" s="189" t="s">
        <v>45</v>
      </c>
      <c r="YR57" s="190">
        <v>0</v>
      </c>
      <c r="YS57" s="190">
        <v>0</v>
      </c>
      <c r="YT57" s="190">
        <v>0</v>
      </c>
      <c r="YU57" s="190">
        <f t="shared" si="98"/>
        <v>0</v>
      </c>
      <c r="YV57" s="191"/>
      <c r="YW57" s="192">
        <v>51</v>
      </c>
      <c r="YX57" s="189" t="s">
        <v>45</v>
      </c>
      <c r="YY57" s="190">
        <v>0</v>
      </c>
      <c r="YZ57" s="190">
        <v>0</v>
      </c>
      <c r="ZA57" s="190">
        <v>0</v>
      </c>
      <c r="ZB57" s="190">
        <f t="shared" si="99"/>
        <v>0</v>
      </c>
      <c r="ZC57" s="191"/>
      <c r="ZD57" s="192">
        <v>51</v>
      </c>
      <c r="ZE57" s="189" t="s">
        <v>45</v>
      </c>
      <c r="ZF57" s="190">
        <v>0</v>
      </c>
      <c r="ZG57" s="190">
        <v>0</v>
      </c>
      <c r="ZH57" s="190">
        <v>0</v>
      </c>
      <c r="ZI57" s="190">
        <f t="shared" si="100"/>
        <v>0</v>
      </c>
      <c r="ZJ57" s="191"/>
      <c r="ZK57" s="192">
        <v>51</v>
      </c>
      <c r="ZL57" s="189" t="s">
        <v>45</v>
      </c>
      <c r="ZM57" s="190">
        <v>0</v>
      </c>
      <c r="ZN57" s="190">
        <v>0</v>
      </c>
      <c r="ZO57" s="190">
        <v>0</v>
      </c>
      <c r="ZP57" s="190">
        <f t="shared" si="101"/>
        <v>0</v>
      </c>
      <c r="ZQ57" s="191"/>
      <c r="ZR57" s="192">
        <v>51</v>
      </c>
      <c r="ZS57" s="189" t="s">
        <v>45</v>
      </c>
      <c r="ZT57" s="190">
        <v>0</v>
      </c>
      <c r="ZU57" s="190">
        <v>0</v>
      </c>
      <c r="ZV57" s="190">
        <v>0</v>
      </c>
      <c r="ZW57" s="190">
        <f t="shared" si="102"/>
        <v>0</v>
      </c>
      <c r="ZX57" s="191"/>
      <c r="ZY57" s="192">
        <v>51</v>
      </c>
      <c r="ZZ57" s="189" t="s">
        <v>45</v>
      </c>
      <c r="AAA57" s="190">
        <v>0</v>
      </c>
      <c r="AAB57" s="190">
        <v>0</v>
      </c>
      <c r="AAC57" s="190">
        <v>0</v>
      </c>
      <c r="AAD57" s="190">
        <f t="shared" si="103"/>
        <v>0</v>
      </c>
      <c r="AAE57" s="191"/>
      <c r="AAF57" s="192">
        <v>51</v>
      </c>
      <c r="AAG57" s="189" t="s">
        <v>45</v>
      </c>
      <c r="AAH57" s="190">
        <v>0</v>
      </c>
      <c r="AAI57" s="190">
        <v>0</v>
      </c>
      <c r="AAJ57" s="190">
        <v>0</v>
      </c>
      <c r="AAK57" s="190">
        <f t="shared" si="104"/>
        <v>0</v>
      </c>
      <c r="AAL57" s="191"/>
      <c r="AAM57" s="192">
        <v>51</v>
      </c>
      <c r="AAN57" s="189" t="s">
        <v>45</v>
      </c>
      <c r="AAO57" s="190">
        <v>0</v>
      </c>
      <c r="AAP57" s="190">
        <v>0</v>
      </c>
      <c r="AAQ57" s="190">
        <v>0</v>
      </c>
      <c r="AAR57" s="190">
        <f t="shared" si="105"/>
        <v>0</v>
      </c>
      <c r="AAS57" s="191"/>
      <c r="AAT57" s="192">
        <v>51</v>
      </c>
      <c r="AAU57" s="189" t="s">
        <v>45</v>
      </c>
      <c r="AAV57" s="190">
        <v>0</v>
      </c>
      <c r="AAW57" s="190">
        <v>0</v>
      </c>
      <c r="AAX57" s="190">
        <v>0</v>
      </c>
      <c r="AAY57" s="190">
        <f t="shared" si="106"/>
        <v>0</v>
      </c>
      <c r="AAZ57" s="191"/>
      <c r="ABA57" s="192">
        <v>51</v>
      </c>
      <c r="ABB57" s="189" t="s">
        <v>45</v>
      </c>
      <c r="ABC57" s="190">
        <v>0</v>
      </c>
      <c r="ABD57" s="190">
        <v>0</v>
      </c>
      <c r="ABE57" s="190">
        <v>0</v>
      </c>
      <c r="ABF57" s="190">
        <f t="shared" si="107"/>
        <v>0</v>
      </c>
      <c r="ABG57" s="191"/>
      <c r="ABH57" s="192">
        <v>51</v>
      </c>
      <c r="ABI57" s="189" t="s">
        <v>45</v>
      </c>
      <c r="ABJ57" s="190">
        <v>0</v>
      </c>
      <c r="ABK57" s="190">
        <v>0</v>
      </c>
      <c r="ABL57" s="190">
        <v>0</v>
      </c>
      <c r="ABM57" s="190">
        <f t="shared" si="108"/>
        <v>0</v>
      </c>
      <c r="ABN57" s="191"/>
      <c r="ABO57" s="192">
        <v>51</v>
      </c>
      <c r="ABP57" s="189" t="s">
        <v>45</v>
      </c>
      <c r="ABQ57" s="190">
        <v>0</v>
      </c>
      <c r="ABR57" s="190">
        <v>0</v>
      </c>
      <c r="ABS57" s="190">
        <v>0</v>
      </c>
      <c r="ABT57" s="190">
        <f t="shared" si="109"/>
        <v>0</v>
      </c>
      <c r="ABU57" s="191"/>
      <c r="ABV57" s="192">
        <v>51</v>
      </c>
      <c r="ABW57" s="189" t="s">
        <v>45</v>
      </c>
      <c r="ABX57" s="190">
        <v>0</v>
      </c>
      <c r="ABY57" s="190">
        <f t="shared" si="0"/>
        <v>8222491.333333333</v>
      </c>
      <c r="ABZ57" s="190">
        <f t="shared" si="1"/>
        <v>2810000</v>
      </c>
      <c r="ACA57" s="190">
        <f t="shared" si="2"/>
        <v>11032491.333333334</v>
      </c>
      <c r="ACB57" s="9"/>
    </row>
    <row r="58" spans="1:756" ht="15.75" hidden="1">
      <c r="A58" s="192">
        <v>52</v>
      </c>
      <c r="B58" s="189" t="s">
        <v>46</v>
      </c>
      <c r="C58" s="190">
        <v>0</v>
      </c>
      <c r="D58" s="190">
        <v>0</v>
      </c>
      <c r="E58" s="190">
        <v>0</v>
      </c>
      <c r="F58" s="190">
        <f t="shared" si="3"/>
        <v>0</v>
      </c>
      <c r="G58" s="191"/>
      <c r="H58" s="192">
        <v>52</v>
      </c>
      <c r="I58" s="189" t="s">
        <v>46</v>
      </c>
      <c r="J58" s="190">
        <v>0</v>
      </c>
      <c r="K58" s="190">
        <v>300000</v>
      </c>
      <c r="L58" s="190">
        <v>0</v>
      </c>
      <c r="M58" s="190">
        <f t="shared" si="4"/>
        <v>300000</v>
      </c>
      <c r="N58" s="191"/>
      <c r="O58" s="192">
        <v>52</v>
      </c>
      <c r="P58" s="189" t="s">
        <v>46</v>
      </c>
      <c r="Q58" s="190">
        <v>8</v>
      </c>
      <c r="R58" s="190">
        <v>1922964</v>
      </c>
      <c r="S58" s="190">
        <v>0</v>
      </c>
      <c r="T58" s="190">
        <f t="shared" si="5"/>
        <v>1922964</v>
      </c>
      <c r="U58" s="191"/>
      <c r="V58" s="192">
        <v>52</v>
      </c>
      <c r="W58" s="189" t="s">
        <v>46</v>
      </c>
      <c r="X58" s="190">
        <v>2</v>
      </c>
      <c r="Y58" s="190">
        <v>28200</v>
      </c>
      <c r="Z58" s="190">
        <v>0</v>
      </c>
      <c r="AA58" s="190">
        <f t="shared" si="6"/>
        <v>28200</v>
      </c>
      <c r="AB58" s="191"/>
      <c r="AC58" s="192">
        <v>52</v>
      </c>
      <c r="AD58" s="189" t="s">
        <v>46</v>
      </c>
      <c r="AE58" s="190">
        <v>0</v>
      </c>
      <c r="AF58" s="190">
        <v>0</v>
      </c>
      <c r="AG58" s="190">
        <v>0</v>
      </c>
      <c r="AH58" s="190">
        <f t="shared" si="7"/>
        <v>0</v>
      </c>
      <c r="AI58" s="191"/>
      <c r="AJ58" s="192">
        <v>52</v>
      </c>
      <c r="AK58" s="189" t="s">
        <v>46</v>
      </c>
      <c r="AL58" s="190">
        <v>1</v>
      </c>
      <c r="AM58" s="190">
        <v>133000</v>
      </c>
      <c r="AN58" s="190">
        <v>0</v>
      </c>
      <c r="AO58" s="190">
        <f t="shared" si="8"/>
        <v>133000</v>
      </c>
      <c r="AP58" s="191"/>
      <c r="AQ58" s="192">
        <v>52</v>
      </c>
      <c r="AR58" s="189" t="s">
        <v>46</v>
      </c>
      <c r="AS58" s="190">
        <v>0</v>
      </c>
      <c r="AT58" s="190">
        <v>0</v>
      </c>
      <c r="AU58" s="190">
        <v>0</v>
      </c>
      <c r="AV58" s="190">
        <f t="shared" si="9"/>
        <v>0</v>
      </c>
      <c r="AW58" s="191"/>
      <c r="AX58" s="192">
        <v>52</v>
      </c>
      <c r="AY58" s="189" t="s">
        <v>46</v>
      </c>
      <c r="AZ58" s="190">
        <v>0</v>
      </c>
      <c r="BA58" s="190">
        <v>0</v>
      </c>
      <c r="BB58" s="190">
        <v>0</v>
      </c>
      <c r="BC58" s="190">
        <f t="shared" si="10"/>
        <v>0</v>
      </c>
      <c r="BD58" s="191"/>
      <c r="BE58" s="192">
        <v>52</v>
      </c>
      <c r="BF58" s="189" t="s">
        <v>46</v>
      </c>
      <c r="BG58" s="190">
        <v>0</v>
      </c>
      <c r="BH58" s="190">
        <v>0</v>
      </c>
      <c r="BI58" s="190">
        <v>0</v>
      </c>
      <c r="BJ58" s="190">
        <f t="shared" si="11"/>
        <v>0</v>
      </c>
      <c r="BK58" s="191"/>
      <c r="BL58" s="192">
        <v>52</v>
      </c>
      <c r="BM58" s="189" t="s">
        <v>46</v>
      </c>
      <c r="BN58" s="190">
        <v>0</v>
      </c>
      <c r="BO58" s="190">
        <v>0</v>
      </c>
      <c r="BP58" s="190">
        <v>0</v>
      </c>
      <c r="BQ58" s="190">
        <f t="shared" si="12"/>
        <v>0</v>
      </c>
      <c r="BR58" s="191"/>
      <c r="BS58" s="192">
        <v>52</v>
      </c>
      <c r="BT58" s="189" t="s">
        <v>46</v>
      </c>
      <c r="BU58" s="190">
        <v>0</v>
      </c>
      <c r="BV58" s="190">
        <v>0</v>
      </c>
      <c r="BW58" s="190">
        <v>0</v>
      </c>
      <c r="BX58" s="190">
        <f t="shared" si="13"/>
        <v>0</v>
      </c>
      <c r="BY58" s="191"/>
      <c r="BZ58" s="192">
        <v>52</v>
      </c>
      <c r="CA58" s="189" t="s">
        <v>46</v>
      </c>
      <c r="CB58" s="190">
        <v>0</v>
      </c>
      <c r="CC58" s="190">
        <v>0</v>
      </c>
      <c r="CD58" s="190">
        <v>0</v>
      </c>
      <c r="CE58" s="190">
        <f t="shared" si="14"/>
        <v>0</v>
      </c>
      <c r="CF58" s="191"/>
      <c r="CG58" s="192">
        <v>52</v>
      </c>
      <c r="CH58" s="189" t="s">
        <v>46</v>
      </c>
      <c r="CI58" s="190">
        <v>0</v>
      </c>
      <c r="CJ58" s="190">
        <v>0</v>
      </c>
      <c r="CK58" s="190">
        <v>0</v>
      </c>
      <c r="CL58" s="190">
        <f t="shared" si="15"/>
        <v>0</v>
      </c>
      <c r="CM58" s="191"/>
      <c r="CN58" s="192">
        <v>52</v>
      </c>
      <c r="CO58" s="189" t="s">
        <v>46</v>
      </c>
      <c r="CP58" s="190">
        <v>0</v>
      </c>
      <c r="CQ58" s="190">
        <v>0</v>
      </c>
      <c r="CR58" s="190">
        <v>0</v>
      </c>
      <c r="CS58" s="190">
        <f t="shared" si="16"/>
        <v>0</v>
      </c>
      <c r="CT58" s="191"/>
      <c r="CU58" s="192">
        <v>52</v>
      </c>
      <c r="CV58" s="189" t="s">
        <v>46</v>
      </c>
      <c r="CW58" s="190">
        <v>1</v>
      </c>
      <c r="CX58" s="190">
        <v>145000</v>
      </c>
      <c r="CY58" s="190">
        <v>0</v>
      </c>
      <c r="CZ58" s="190">
        <f t="shared" si="17"/>
        <v>145000</v>
      </c>
      <c r="DA58" s="191"/>
      <c r="DB58" s="192">
        <v>52</v>
      </c>
      <c r="DC58" s="189" t="s">
        <v>46</v>
      </c>
      <c r="DD58" s="190">
        <v>0</v>
      </c>
      <c r="DE58" s="190">
        <v>0</v>
      </c>
      <c r="DF58" s="190">
        <v>0</v>
      </c>
      <c r="DG58" s="190">
        <f t="shared" si="18"/>
        <v>0</v>
      </c>
      <c r="DH58" s="191"/>
      <c r="DI58" s="192">
        <v>52</v>
      </c>
      <c r="DJ58" s="189" t="s">
        <v>46</v>
      </c>
      <c r="DK58" s="190">
        <v>0</v>
      </c>
      <c r="DL58" s="190">
        <v>0</v>
      </c>
      <c r="DM58" s="190">
        <v>0</v>
      </c>
      <c r="DN58" s="190">
        <f t="shared" si="19"/>
        <v>0</v>
      </c>
      <c r="DO58" s="191"/>
      <c r="DP58" s="192">
        <v>52</v>
      </c>
      <c r="DQ58" s="189" t="s">
        <v>46</v>
      </c>
      <c r="DR58" s="190">
        <v>3</v>
      </c>
      <c r="DS58" s="190">
        <v>300000</v>
      </c>
      <c r="DT58" s="190">
        <v>0</v>
      </c>
      <c r="DU58" s="190">
        <f t="shared" si="20"/>
        <v>300000</v>
      </c>
      <c r="DV58" s="191"/>
      <c r="DW58" s="192">
        <v>52</v>
      </c>
      <c r="DX58" s="189" t="s">
        <v>46</v>
      </c>
      <c r="DY58" s="190">
        <v>0</v>
      </c>
      <c r="DZ58" s="190">
        <v>0</v>
      </c>
      <c r="EA58" s="190">
        <v>0</v>
      </c>
      <c r="EB58" s="190">
        <f t="shared" si="21"/>
        <v>0</v>
      </c>
      <c r="EC58" s="191"/>
      <c r="ED58" s="192">
        <v>52</v>
      </c>
      <c r="EE58" s="189" t="s">
        <v>46</v>
      </c>
      <c r="EF58" s="190">
        <v>0</v>
      </c>
      <c r="EG58" s="190"/>
      <c r="EH58" s="190">
        <v>0</v>
      </c>
      <c r="EI58" s="190">
        <f t="shared" si="22"/>
        <v>0</v>
      </c>
      <c r="EJ58" s="191"/>
      <c r="EK58" s="192">
        <v>52</v>
      </c>
      <c r="EL58" s="189" t="s">
        <v>46</v>
      </c>
      <c r="EM58" s="190">
        <v>0</v>
      </c>
      <c r="EN58" s="190">
        <v>0</v>
      </c>
      <c r="EO58" s="190">
        <v>0</v>
      </c>
      <c r="EP58" s="190">
        <f t="shared" si="23"/>
        <v>0</v>
      </c>
      <c r="EQ58" s="191"/>
      <c r="ER58" s="192">
        <v>52</v>
      </c>
      <c r="ES58" s="189" t="s">
        <v>46</v>
      </c>
      <c r="ET58" s="190">
        <v>0</v>
      </c>
      <c r="EU58" s="190">
        <v>0</v>
      </c>
      <c r="EV58" s="190">
        <v>0</v>
      </c>
      <c r="EW58" s="190">
        <f t="shared" si="24"/>
        <v>0</v>
      </c>
      <c r="EX58" s="191"/>
      <c r="EY58" s="192">
        <v>52</v>
      </c>
      <c r="EZ58" s="189" t="s">
        <v>46</v>
      </c>
      <c r="FA58" s="190">
        <v>0</v>
      </c>
      <c r="FB58" s="190">
        <v>0</v>
      </c>
      <c r="FC58" s="190">
        <v>0</v>
      </c>
      <c r="FD58" s="190">
        <f t="shared" si="25"/>
        <v>0</v>
      </c>
      <c r="FE58" s="191"/>
      <c r="FF58" s="192">
        <v>52</v>
      </c>
      <c r="FG58" s="189" t="s">
        <v>46</v>
      </c>
      <c r="FH58" s="190">
        <v>1</v>
      </c>
      <c r="FI58" s="190">
        <v>412200</v>
      </c>
      <c r="FJ58" s="190">
        <v>0</v>
      </c>
      <c r="FK58" s="190">
        <f t="shared" si="26"/>
        <v>412200</v>
      </c>
      <c r="FL58" s="191"/>
      <c r="FM58" s="192">
        <v>52</v>
      </c>
      <c r="FN58" s="189" t="s">
        <v>46</v>
      </c>
      <c r="FO58" s="190">
        <v>1</v>
      </c>
      <c r="FP58" s="190">
        <v>271300</v>
      </c>
      <c r="FQ58" s="190">
        <v>0</v>
      </c>
      <c r="FR58" s="190">
        <f t="shared" si="27"/>
        <v>271300</v>
      </c>
      <c r="FS58" s="191"/>
      <c r="FT58" s="192">
        <v>52</v>
      </c>
      <c r="FU58" s="189" t="s">
        <v>46</v>
      </c>
      <c r="FV58" s="190">
        <v>7</v>
      </c>
      <c r="FW58" s="190">
        <v>1250500</v>
      </c>
      <c r="FX58" s="190">
        <v>0</v>
      </c>
      <c r="FY58" s="190">
        <f t="shared" si="28"/>
        <v>1250500</v>
      </c>
      <c r="FZ58" s="191"/>
      <c r="GA58" s="192">
        <v>52</v>
      </c>
      <c r="GB58" s="189" t="s">
        <v>46</v>
      </c>
      <c r="GC58" s="190">
        <v>0</v>
      </c>
      <c r="GD58" s="190">
        <v>0</v>
      </c>
      <c r="GE58" s="190">
        <v>0</v>
      </c>
      <c r="GF58" s="190">
        <f t="shared" si="29"/>
        <v>0</v>
      </c>
      <c r="GG58" s="191"/>
      <c r="GH58" s="192">
        <v>52</v>
      </c>
      <c r="GI58" s="189" t="s">
        <v>46</v>
      </c>
      <c r="GJ58" s="190">
        <v>0</v>
      </c>
      <c r="GK58" s="190">
        <v>0</v>
      </c>
      <c r="GL58" s="190">
        <v>0</v>
      </c>
      <c r="GM58" s="190">
        <f t="shared" si="30"/>
        <v>0</v>
      </c>
      <c r="GN58" s="191"/>
      <c r="GO58" s="192">
        <v>52</v>
      </c>
      <c r="GP58" s="189" t="s">
        <v>46</v>
      </c>
      <c r="GQ58" s="190">
        <v>2</v>
      </c>
      <c r="GR58" s="190">
        <v>766400</v>
      </c>
      <c r="GS58" s="190">
        <v>0</v>
      </c>
      <c r="GT58" s="190">
        <f t="shared" si="31"/>
        <v>766400</v>
      </c>
      <c r="GU58" s="191"/>
      <c r="GV58" s="192">
        <v>52</v>
      </c>
      <c r="GW58" s="189" t="s">
        <v>46</v>
      </c>
      <c r="GX58" s="190">
        <v>8</v>
      </c>
      <c r="GY58" s="190">
        <v>2116700</v>
      </c>
      <c r="GZ58" s="190">
        <v>0</v>
      </c>
      <c r="HA58" s="190">
        <f t="shared" si="32"/>
        <v>2116700</v>
      </c>
      <c r="HB58" s="191"/>
      <c r="HC58" s="192">
        <v>52</v>
      </c>
      <c r="HD58" s="189" t="s">
        <v>46</v>
      </c>
      <c r="HE58" s="190">
        <v>0</v>
      </c>
      <c r="HF58" s="190">
        <v>0</v>
      </c>
      <c r="HG58" s="190">
        <v>0</v>
      </c>
      <c r="HH58" s="190">
        <f t="shared" si="33"/>
        <v>0</v>
      </c>
      <c r="HI58" s="191"/>
      <c r="HJ58" s="192">
        <v>52</v>
      </c>
      <c r="HK58" s="189" t="s">
        <v>46</v>
      </c>
      <c r="HL58" s="190">
        <v>0</v>
      </c>
      <c r="HM58" s="190">
        <v>0</v>
      </c>
      <c r="HN58" s="190">
        <v>0</v>
      </c>
      <c r="HO58" s="190">
        <f t="shared" si="34"/>
        <v>0</v>
      </c>
      <c r="HP58" s="191"/>
      <c r="HQ58" s="192">
        <v>52</v>
      </c>
      <c r="HR58" s="189" t="s">
        <v>46</v>
      </c>
      <c r="HS58" s="190">
        <v>0</v>
      </c>
      <c r="HT58" s="190">
        <v>0</v>
      </c>
      <c r="HU58" s="190">
        <v>0</v>
      </c>
      <c r="HV58" s="190">
        <f t="shared" si="35"/>
        <v>0</v>
      </c>
      <c r="HW58" s="191"/>
      <c r="HX58" s="192">
        <v>52</v>
      </c>
      <c r="HY58" s="189" t="s">
        <v>46</v>
      </c>
      <c r="HZ58" s="190">
        <v>0</v>
      </c>
      <c r="IA58" s="190">
        <v>0</v>
      </c>
      <c r="IB58" s="190">
        <v>0</v>
      </c>
      <c r="IC58" s="190">
        <f t="shared" si="36"/>
        <v>0</v>
      </c>
      <c r="ID58" s="191"/>
      <c r="IE58" s="192">
        <v>52</v>
      </c>
      <c r="IF58" s="189" t="s">
        <v>46</v>
      </c>
      <c r="IG58" s="190">
        <v>0</v>
      </c>
      <c r="IH58" s="190">
        <v>0</v>
      </c>
      <c r="II58" s="190">
        <v>0</v>
      </c>
      <c r="IJ58" s="190">
        <f t="shared" si="37"/>
        <v>0</v>
      </c>
      <c r="IK58" s="191"/>
      <c r="IL58" s="192">
        <v>52</v>
      </c>
      <c r="IM58" s="189" t="s">
        <v>46</v>
      </c>
      <c r="IN58" s="190">
        <v>0</v>
      </c>
      <c r="IO58" s="190">
        <v>0</v>
      </c>
      <c r="IP58" s="190">
        <v>0</v>
      </c>
      <c r="IQ58" s="190">
        <f t="shared" si="38"/>
        <v>0</v>
      </c>
      <c r="IR58" s="191"/>
      <c r="IS58" s="192">
        <v>52</v>
      </c>
      <c r="IT58" s="189" t="s">
        <v>46</v>
      </c>
      <c r="IU58" s="190">
        <v>0</v>
      </c>
      <c r="IV58" s="190">
        <v>0</v>
      </c>
      <c r="IW58" s="190">
        <v>0</v>
      </c>
      <c r="IX58" s="190">
        <f t="shared" si="39"/>
        <v>0</v>
      </c>
      <c r="IY58" s="191"/>
      <c r="IZ58" s="192">
        <v>52</v>
      </c>
      <c r="JA58" s="189" t="s">
        <v>46</v>
      </c>
      <c r="JB58" s="190">
        <v>0</v>
      </c>
      <c r="JC58" s="190">
        <v>0</v>
      </c>
      <c r="JD58" s="190">
        <v>0</v>
      </c>
      <c r="JE58" s="190">
        <f t="shared" si="40"/>
        <v>0</v>
      </c>
      <c r="JF58" s="191"/>
      <c r="JG58" s="192">
        <v>52</v>
      </c>
      <c r="JH58" s="189" t="s">
        <v>46</v>
      </c>
      <c r="JI58" s="190">
        <v>0</v>
      </c>
      <c r="JJ58" s="190">
        <v>0</v>
      </c>
      <c r="JK58" s="190">
        <v>0</v>
      </c>
      <c r="JL58" s="190">
        <f t="shared" si="41"/>
        <v>0</v>
      </c>
      <c r="JM58" s="191"/>
      <c r="JN58" s="192">
        <v>52</v>
      </c>
      <c r="JO58" s="189" t="s">
        <v>46</v>
      </c>
      <c r="JP58" s="190">
        <v>0</v>
      </c>
      <c r="JQ58" s="190">
        <v>0</v>
      </c>
      <c r="JR58" s="190">
        <v>0</v>
      </c>
      <c r="JS58" s="190">
        <f t="shared" si="42"/>
        <v>0</v>
      </c>
      <c r="JT58" s="191"/>
      <c r="JU58" s="192">
        <v>52</v>
      </c>
      <c r="JV58" s="189" t="s">
        <v>46</v>
      </c>
      <c r="JW58" s="190">
        <v>0</v>
      </c>
      <c r="JX58" s="190">
        <v>0</v>
      </c>
      <c r="JY58" s="190">
        <v>0</v>
      </c>
      <c r="JZ58" s="190">
        <f t="shared" si="43"/>
        <v>0</v>
      </c>
      <c r="KA58" s="191"/>
      <c r="KB58" s="192">
        <v>52</v>
      </c>
      <c r="KC58" s="189" t="s">
        <v>46</v>
      </c>
      <c r="KD58" s="190">
        <v>0</v>
      </c>
      <c r="KE58" s="190">
        <v>0</v>
      </c>
      <c r="KF58" s="190">
        <v>0</v>
      </c>
      <c r="KG58" s="190">
        <f t="shared" si="44"/>
        <v>0</v>
      </c>
      <c r="KH58" s="191"/>
      <c r="KI58" s="192">
        <v>52</v>
      </c>
      <c r="KJ58" s="189" t="s">
        <v>46</v>
      </c>
      <c r="KK58" s="190">
        <v>0</v>
      </c>
      <c r="KL58" s="190">
        <v>0</v>
      </c>
      <c r="KM58" s="190">
        <v>0</v>
      </c>
      <c r="KN58" s="190">
        <f t="shared" si="45"/>
        <v>0</v>
      </c>
      <c r="KO58" s="191"/>
      <c r="KP58" s="192">
        <v>52</v>
      </c>
      <c r="KQ58" s="189" t="s">
        <v>46</v>
      </c>
      <c r="KR58" s="190">
        <v>0</v>
      </c>
      <c r="KS58" s="190">
        <v>0</v>
      </c>
      <c r="KT58" s="190">
        <v>0</v>
      </c>
      <c r="KU58" s="190">
        <f t="shared" si="46"/>
        <v>0</v>
      </c>
      <c r="KV58" s="191"/>
      <c r="KW58" s="192">
        <v>52</v>
      </c>
      <c r="KX58" s="189" t="s">
        <v>46</v>
      </c>
      <c r="KY58" s="190">
        <v>0</v>
      </c>
      <c r="KZ58" s="190">
        <v>0</v>
      </c>
      <c r="LA58" s="190">
        <v>0</v>
      </c>
      <c r="LB58" s="190">
        <f t="shared" si="47"/>
        <v>0</v>
      </c>
      <c r="LC58" s="191"/>
      <c r="LD58" s="192">
        <v>52</v>
      </c>
      <c r="LE58" s="189" t="s">
        <v>46</v>
      </c>
      <c r="LF58" s="190">
        <v>0</v>
      </c>
      <c r="LG58" s="190">
        <v>0</v>
      </c>
      <c r="LH58" s="190">
        <v>0</v>
      </c>
      <c r="LI58" s="190">
        <f t="shared" si="48"/>
        <v>0</v>
      </c>
      <c r="LJ58" s="191"/>
      <c r="LK58" s="192">
        <v>52</v>
      </c>
      <c r="LL58" s="189" t="s">
        <v>46</v>
      </c>
      <c r="LM58" s="190">
        <v>0</v>
      </c>
      <c r="LN58" s="190">
        <v>0</v>
      </c>
      <c r="LO58" s="190">
        <v>0</v>
      </c>
      <c r="LP58" s="190">
        <f t="shared" si="49"/>
        <v>0</v>
      </c>
      <c r="LQ58" s="191"/>
      <c r="LR58" s="192">
        <v>52</v>
      </c>
      <c r="LS58" s="189" t="s">
        <v>46</v>
      </c>
      <c r="LT58" s="190">
        <v>0</v>
      </c>
      <c r="LU58" s="190">
        <v>0</v>
      </c>
      <c r="LV58" s="190">
        <v>0</v>
      </c>
      <c r="LW58" s="190">
        <f t="shared" si="50"/>
        <v>0</v>
      </c>
      <c r="LX58" s="191"/>
      <c r="LY58" s="192">
        <v>52</v>
      </c>
      <c r="LZ58" s="189" t="s">
        <v>46</v>
      </c>
      <c r="MA58" s="190">
        <v>0</v>
      </c>
      <c r="MB58" s="190">
        <v>0</v>
      </c>
      <c r="MC58" s="190">
        <v>0</v>
      </c>
      <c r="MD58" s="190">
        <f t="shared" si="51"/>
        <v>0</v>
      </c>
      <c r="ME58" s="191"/>
      <c r="MF58" s="192">
        <v>52</v>
      </c>
      <c r="MG58" s="189" t="s">
        <v>46</v>
      </c>
      <c r="MH58" s="190">
        <v>0</v>
      </c>
      <c r="MI58" s="190">
        <v>0</v>
      </c>
      <c r="MJ58" s="190">
        <v>0</v>
      </c>
      <c r="MK58" s="190">
        <f t="shared" si="52"/>
        <v>0</v>
      </c>
      <c r="ML58" s="191"/>
      <c r="MM58" s="192">
        <v>52</v>
      </c>
      <c r="MN58" s="189" t="s">
        <v>46</v>
      </c>
      <c r="MO58" s="190">
        <v>0</v>
      </c>
      <c r="MP58" s="190">
        <v>0</v>
      </c>
      <c r="MQ58" s="190">
        <v>0</v>
      </c>
      <c r="MR58" s="190">
        <f t="shared" si="53"/>
        <v>0</v>
      </c>
      <c r="MS58" s="191"/>
      <c r="MT58" s="192">
        <v>52</v>
      </c>
      <c r="MU58" s="189" t="s">
        <v>46</v>
      </c>
      <c r="MV58" s="190">
        <v>0</v>
      </c>
      <c r="MW58" s="190">
        <v>0</v>
      </c>
      <c r="MX58" s="190">
        <v>0</v>
      </c>
      <c r="MY58" s="190">
        <f t="shared" si="54"/>
        <v>0</v>
      </c>
      <c r="MZ58" s="191"/>
      <c r="NA58" s="192">
        <v>52</v>
      </c>
      <c r="NB58" s="189" t="s">
        <v>46</v>
      </c>
      <c r="NC58" s="190">
        <v>0</v>
      </c>
      <c r="ND58" s="190">
        <v>0</v>
      </c>
      <c r="NE58" s="190">
        <v>0</v>
      </c>
      <c r="NF58" s="190">
        <f t="shared" si="55"/>
        <v>0</v>
      </c>
      <c r="NG58" s="191"/>
      <c r="NH58" s="192">
        <v>52</v>
      </c>
      <c r="NI58" s="189" t="s">
        <v>46</v>
      </c>
      <c r="NJ58" s="190">
        <v>0</v>
      </c>
      <c r="NK58" s="190">
        <v>0</v>
      </c>
      <c r="NL58" s="190">
        <v>0</v>
      </c>
      <c r="NM58" s="190">
        <f t="shared" si="56"/>
        <v>0</v>
      </c>
      <c r="NN58" s="191"/>
      <c r="NO58" s="192">
        <v>52</v>
      </c>
      <c r="NP58" s="189" t="s">
        <v>46</v>
      </c>
      <c r="NQ58" s="190">
        <v>0</v>
      </c>
      <c r="NR58" s="190">
        <v>0</v>
      </c>
      <c r="NS58" s="190">
        <v>0</v>
      </c>
      <c r="NT58" s="190">
        <f t="shared" si="57"/>
        <v>0</v>
      </c>
      <c r="NU58" s="191"/>
      <c r="NV58" s="192">
        <v>52</v>
      </c>
      <c r="NW58" s="189" t="s">
        <v>46</v>
      </c>
      <c r="NX58" s="190">
        <v>0</v>
      </c>
      <c r="NY58" s="190">
        <v>0</v>
      </c>
      <c r="NZ58" s="190">
        <v>0</v>
      </c>
      <c r="OA58" s="190">
        <f t="shared" si="58"/>
        <v>0</v>
      </c>
      <c r="OB58" s="191"/>
      <c r="OC58" s="192">
        <v>52</v>
      </c>
      <c r="OD58" s="189" t="s">
        <v>46</v>
      </c>
      <c r="OE58" s="190">
        <v>0</v>
      </c>
      <c r="OF58" s="190">
        <v>0</v>
      </c>
      <c r="OG58" s="190">
        <v>0</v>
      </c>
      <c r="OH58" s="190">
        <f t="shared" si="59"/>
        <v>0</v>
      </c>
      <c r="OI58" s="191"/>
      <c r="OJ58" s="192">
        <v>52</v>
      </c>
      <c r="OK58" s="189" t="s">
        <v>46</v>
      </c>
      <c r="OL58" s="190">
        <v>0</v>
      </c>
      <c r="OM58" s="190">
        <v>0</v>
      </c>
      <c r="ON58" s="190">
        <v>0</v>
      </c>
      <c r="OO58" s="190">
        <f t="shared" si="60"/>
        <v>0</v>
      </c>
      <c r="OP58" s="191"/>
      <c r="OQ58" s="192">
        <v>52</v>
      </c>
      <c r="OR58" s="189" t="s">
        <v>46</v>
      </c>
      <c r="OS58" s="190">
        <v>0</v>
      </c>
      <c r="OT58" s="190">
        <v>0</v>
      </c>
      <c r="OU58" s="190">
        <v>0</v>
      </c>
      <c r="OV58" s="190">
        <f t="shared" si="61"/>
        <v>0</v>
      </c>
      <c r="OW58" s="191"/>
      <c r="OX58" s="192">
        <v>52</v>
      </c>
      <c r="OY58" s="189" t="s">
        <v>46</v>
      </c>
      <c r="OZ58" s="190">
        <v>0</v>
      </c>
      <c r="PA58" s="190">
        <v>0</v>
      </c>
      <c r="PB58" s="190">
        <v>0</v>
      </c>
      <c r="PC58" s="190">
        <f t="shared" si="62"/>
        <v>0</v>
      </c>
      <c r="PD58" s="191"/>
      <c r="PE58" s="192">
        <v>52</v>
      </c>
      <c r="PF58" s="189" t="s">
        <v>46</v>
      </c>
      <c r="PG58" s="190">
        <v>0</v>
      </c>
      <c r="PH58" s="190">
        <v>0</v>
      </c>
      <c r="PI58" s="190">
        <v>0</v>
      </c>
      <c r="PJ58" s="190">
        <f t="shared" si="63"/>
        <v>0</v>
      </c>
      <c r="PK58" s="191"/>
      <c r="PL58" s="192">
        <v>52</v>
      </c>
      <c r="PM58" s="189" t="s">
        <v>46</v>
      </c>
      <c r="PN58" s="190">
        <v>0</v>
      </c>
      <c r="PO58" s="190">
        <v>0</v>
      </c>
      <c r="PP58" s="190">
        <v>0</v>
      </c>
      <c r="PQ58" s="190">
        <f t="shared" si="64"/>
        <v>0</v>
      </c>
      <c r="PR58" s="191"/>
      <c r="PS58" s="192">
        <v>52</v>
      </c>
      <c r="PT58" s="189" t="s">
        <v>46</v>
      </c>
      <c r="PU58" s="190">
        <v>0</v>
      </c>
      <c r="PV58" s="190">
        <v>0</v>
      </c>
      <c r="PW58" s="190">
        <v>0</v>
      </c>
      <c r="PX58" s="190">
        <f t="shared" si="65"/>
        <v>0</v>
      </c>
      <c r="PY58" s="191"/>
      <c r="PZ58" s="192">
        <v>52</v>
      </c>
      <c r="QA58" s="189" t="s">
        <v>46</v>
      </c>
      <c r="QB58" s="190">
        <v>1</v>
      </c>
      <c r="QC58" s="190">
        <v>4833.333333333333</v>
      </c>
      <c r="QD58" s="190">
        <v>0</v>
      </c>
      <c r="QE58" s="190">
        <f t="shared" si="66"/>
        <v>4833.333333333333</v>
      </c>
      <c r="QF58" s="191"/>
      <c r="QG58" s="192">
        <v>52</v>
      </c>
      <c r="QH58" s="189" t="s">
        <v>46</v>
      </c>
      <c r="QI58" s="190">
        <v>0</v>
      </c>
      <c r="QJ58" s="190">
        <v>0</v>
      </c>
      <c r="QK58" s="190">
        <v>0</v>
      </c>
      <c r="QL58" s="190">
        <f t="shared" si="67"/>
        <v>0</v>
      </c>
      <c r="QM58" s="191"/>
      <c r="QN58" s="192">
        <v>52</v>
      </c>
      <c r="QO58" s="189" t="s">
        <v>46</v>
      </c>
      <c r="QP58" s="190">
        <v>2</v>
      </c>
      <c r="QQ58" s="190">
        <v>22000</v>
      </c>
      <c r="QR58" s="190">
        <v>0</v>
      </c>
      <c r="QS58" s="190">
        <f t="shared" si="68"/>
        <v>22000</v>
      </c>
      <c r="QT58" s="191"/>
      <c r="QU58" s="192">
        <v>52</v>
      </c>
      <c r="QV58" s="189" t="s">
        <v>46</v>
      </c>
      <c r="QW58" s="190">
        <v>0</v>
      </c>
      <c r="QX58" s="190">
        <v>0</v>
      </c>
      <c r="QY58" s="190">
        <v>0</v>
      </c>
      <c r="QZ58" s="190">
        <f t="shared" si="69"/>
        <v>0</v>
      </c>
      <c r="RA58" s="191"/>
      <c r="RB58" s="192">
        <v>52</v>
      </c>
      <c r="RC58" s="189" t="s">
        <v>46</v>
      </c>
      <c r="RD58" s="190">
        <v>0</v>
      </c>
      <c r="RE58" s="190">
        <v>0</v>
      </c>
      <c r="RF58" s="190">
        <v>0</v>
      </c>
      <c r="RG58" s="190">
        <f t="shared" si="70"/>
        <v>0</v>
      </c>
      <c r="RH58" s="191"/>
      <c r="RI58" s="192">
        <v>52</v>
      </c>
      <c r="RJ58" s="189" t="s">
        <v>46</v>
      </c>
      <c r="RK58" s="190">
        <v>0</v>
      </c>
      <c r="RL58" s="190">
        <v>0</v>
      </c>
      <c r="RM58" s="190">
        <v>0</v>
      </c>
      <c r="RN58" s="190">
        <f t="shared" si="71"/>
        <v>0</v>
      </c>
      <c r="RO58" s="191"/>
      <c r="RP58" s="192">
        <v>52</v>
      </c>
      <c r="RQ58" s="189" t="s">
        <v>46</v>
      </c>
      <c r="RR58" s="190">
        <v>0</v>
      </c>
      <c r="RS58" s="190">
        <v>0</v>
      </c>
      <c r="RT58" s="190">
        <v>0</v>
      </c>
      <c r="RU58" s="190">
        <f t="shared" si="72"/>
        <v>0</v>
      </c>
      <c r="RV58" s="191"/>
      <c r="RW58" s="192">
        <v>52</v>
      </c>
      <c r="RX58" s="189" t="s">
        <v>46</v>
      </c>
      <c r="RY58" s="190">
        <v>0</v>
      </c>
      <c r="RZ58" s="190">
        <v>0</v>
      </c>
      <c r="SA58" s="190">
        <v>0</v>
      </c>
      <c r="SB58" s="190">
        <f t="shared" si="73"/>
        <v>0</v>
      </c>
      <c r="SC58" s="191"/>
      <c r="SD58" s="192">
        <v>52</v>
      </c>
      <c r="SE58" s="189" t="s">
        <v>46</v>
      </c>
      <c r="SF58" s="190">
        <v>0</v>
      </c>
      <c r="SG58" s="190">
        <v>0</v>
      </c>
      <c r="SH58" s="190">
        <v>0</v>
      </c>
      <c r="SI58" s="190">
        <f t="shared" si="74"/>
        <v>0</v>
      </c>
      <c r="SJ58" s="191"/>
      <c r="SK58" s="192">
        <v>52</v>
      </c>
      <c r="SL58" s="189" t="s">
        <v>46</v>
      </c>
      <c r="SM58" s="190">
        <v>0</v>
      </c>
      <c r="SN58" s="190">
        <v>0</v>
      </c>
      <c r="SO58" s="190">
        <v>0</v>
      </c>
      <c r="SP58" s="190">
        <f t="shared" si="75"/>
        <v>0</v>
      </c>
      <c r="SQ58" s="191"/>
      <c r="SR58" s="192">
        <v>52</v>
      </c>
      <c r="SS58" s="189" t="s">
        <v>46</v>
      </c>
      <c r="ST58" s="190">
        <v>0</v>
      </c>
      <c r="SU58" s="190">
        <v>0</v>
      </c>
      <c r="SV58" s="190">
        <v>0</v>
      </c>
      <c r="SW58" s="190">
        <f t="shared" si="76"/>
        <v>0</v>
      </c>
      <c r="SX58" s="191"/>
      <c r="SY58" s="192">
        <v>52</v>
      </c>
      <c r="SZ58" s="189" t="s">
        <v>46</v>
      </c>
      <c r="TA58" s="190">
        <v>0</v>
      </c>
      <c r="TB58" s="190">
        <v>0</v>
      </c>
      <c r="TC58" s="190">
        <v>0</v>
      </c>
      <c r="TD58" s="190">
        <f t="shared" si="77"/>
        <v>0</v>
      </c>
      <c r="TE58" s="191"/>
      <c r="TF58" s="192">
        <v>52</v>
      </c>
      <c r="TG58" s="189" t="s">
        <v>46</v>
      </c>
      <c r="TH58" s="190">
        <v>0</v>
      </c>
      <c r="TI58" s="190">
        <v>0</v>
      </c>
      <c r="TJ58" s="190">
        <v>0</v>
      </c>
      <c r="TK58" s="190">
        <f t="shared" si="78"/>
        <v>0</v>
      </c>
      <c r="TL58" s="191"/>
      <c r="TM58" s="192">
        <v>52</v>
      </c>
      <c r="TN58" s="189" t="s">
        <v>46</v>
      </c>
      <c r="TO58" s="190">
        <v>0</v>
      </c>
      <c r="TP58" s="190">
        <v>0</v>
      </c>
      <c r="TQ58" s="190">
        <v>0</v>
      </c>
      <c r="TR58" s="190">
        <f t="shared" si="79"/>
        <v>0</v>
      </c>
      <c r="TS58" s="191"/>
      <c r="TT58" s="192">
        <v>52</v>
      </c>
      <c r="TU58" s="189" t="s">
        <v>46</v>
      </c>
      <c r="TV58" s="190">
        <v>0</v>
      </c>
      <c r="TW58" s="190">
        <v>0</v>
      </c>
      <c r="TX58" s="190">
        <v>0</v>
      </c>
      <c r="TY58" s="190">
        <f t="shared" si="80"/>
        <v>0</v>
      </c>
      <c r="TZ58" s="191"/>
      <c r="UA58" s="192">
        <v>52</v>
      </c>
      <c r="UB58" s="189" t="s">
        <v>46</v>
      </c>
      <c r="UC58" s="190">
        <v>0</v>
      </c>
      <c r="UD58" s="190">
        <v>0</v>
      </c>
      <c r="UE58" s="190">
        <v>0</v>
      </c>
      <c r="UF58" s="190">
        <f t="shared" si="81"/>
        <v>0</v>
      </c>
      <c r="UG58" s="191"/>
      <c r="UH58" s="192">
        <v>52</v>
      </c>
      <c r="UI58" s="189" t="s">
        <v>46</v>
      </c>
      <c r="UJ58" s="190">
        <v>0</v>
      </c>
      <c r="UK58" s="190">
        <v>0</v>
      </c>
      <c r="UL58" s="190">
        <v>0</v>
      </c>
      <c r="UM58" s="190">
        <f t="shared" si="82"/>
        <v>0</v>
      </c>
      <c r="UN58" s="191"/>
      <c r="UO58" s="192">
        <v>52</v>
      </c>
      <c r="UP58" s="189" t="s">
        <v>46</v>
      </c>
      <c r="UQ58" s="190">
        <v>0</v>
      </c>
      <c r="UR58" s="190">
        <v>0</v>
      </c>
      <c r="US58" s="190">
        <v>0</v>
      </c>
      <c r="UT58" s="190">
        <f t="shared" si="83"/>
        <v>0</v>
      </c>
      <c r="UU58" s="191"/>
      <c r="UV58" s="192">
        <v>52</v>
      </c>
      <c r="UW58" s="189" t="s">
        <v>46</v>
      </c>
      <c r="UX58" s="190">
        <v>0</v>
      </c>
      <c r="UY58" s="190">
        <v>0</v>
      </c>
      <c r="UZ58" s="190">
        <v>0</v>
      </c>
      <c r="VA58" s="190">
        <f t="shared" si="84"/>
        <v>0</v>
      </c>
      <c r="VB58" s="191"/>
      <c r="VC58" s="192">
        <v>52</v>
      </c>
      <c r="VD58" s="189" t="s">
        <v>46</v>
      </c>
      <c r="VE58" s="190">
        <v>0</v>
      </c>
      <c r="VF58" s="190">
        <v>0</v>
      </c>
      <c r="VG58" s="190">
        <v>0</v>
      </c>
      <c r="VH58" s="190">
        <f t="shared" si="85"/>
        <v>0</v>
      </c>
      <c r="VI58" s="191"/>
      <c r="VJ58" s="192">
        <v>52</v>
      </c>
      <c r="VK58" s="189" t="s">
        <v>46</v>
      </c>
      <c r="VL58" s="190">
        <v>0</v>
      </c>
      <c r="VM58" s="190">
        <v>0</v>
      </c>
      <c r="VN58" s="190">
        <v>0</v>
      </c>
      <c r="VO58" s="190">
        <f t="shared" si="86"/>
        <v>0</v>
      </c>
      <c r="VP58" s="191"/>
      <c r="VQ58" s="192">
        <v>52</v>
      </c>
      <c r="VR58" s="189" t="s">
        <v>46</v>
      </c>
      <c r="VS58" s="190">
        <v>0</v>
      </c>
      <c r="VT58" s="190">
        <v>0</v>
      </c>
      <c r="VU58" s="190">
        <v>0</v>
      </c>
      <c r="VV58" s="190">
        <f t="shared" si="87"/>
        <v>0</v>
      </c>
      <c r="VW58" s="191"/>
      <c r="VX58" s="192">
        <v>52</v>
      </c>
      <c r="VY58" s="189" t="s">
        <v>46</v>
      </c>
      <c r="VZ58" s="190">
        <v>0</v>
      </c>
      <c r="WA58" s="190">
        <v>0</v>
      </c>
      <c r="WB58" s="190">
        <v>0</v>
      </c>
      <c r="WC58" s="190">
        <f t="shared" si="88"/>
        <v>0</v>
      </c>
      <c r="WD58" s="191"/>
      <c r="WE58" s="192">
        <v>52</v>
      </c>
      <c r="WF58" s="189" t="s">
        <v>46</v>
      </c>
      <c r="WG58" s="190">
        <v>0</v>
      </c>
      <c r="WH58" s="190">
        <v>0</v>
      </c>
      <c r="WI58" s="190">
        <v>0</v>
      </c>
      <c r="WJ58" s="190">
        <f t="shared" si="89"/>
        <v>0</v>
      </c>
      <c r="WK58" s="191"/>
      <c r="WL58" s="192">
        <v>52</v>
      </c>
      <c r="WM58" s="189" t="s">
        <v>46</v>
      </c>
      <c r="WN58" s="190">
        <v>0</v>
      </c>
      <c r="WO58" s="190">
        <v>0</v>
      </c>
      <c r="WP58" s="190">
        <v>0</v>
      </c>
      <c r="WQ58" s="190">
        <f t="shared" si="90"/>
        <v>0</v>
      </c>
      <c r="WR58" s="191"/>
      <c r="WS58" s="192">
        <v>52</v>
      </c>
      <c r="WT58" s="189" t="s">
        <v>46</v>
      </c>
      <c r="WU58" s="190">
        <v>0</v>
      </c>
      <c r="WV58" s="190">
        <v>0</v>
      </c>
      <c r="WW58" s="190">
        <v>0</v>
      </c>
      <c r="WX58" s="190">
        <f t="shared" si="91"/>
        <v>0</v>
      </c>
      <c r="WY58" s="191"/>
      <c r="WZ58" s="192">
        <v>52</v>
      </c>
      <c r="XA58" s="189" t="s">
        <v>46</v>
      </c>
      <c r="XB58" s="190">
        <v>0</v>
      </c>
      <c r="XC58" s="190">
        <v>0</v>
      </c>
      <c r="XD58" s="190">
        <v>0</v>
      </c>
      <c r="XE58" s="190">
        <f t="shared" si="92"/>
        <v>0</v>
      </c>
      <c r="XF58" s="191"/>
      <c r="XG58" s="192">
        <v>52</v>
      </c>
      <c r="XH58" s="189" t="s">
        <v>46</v>
      </c>
      <c r="XI58" s="190">
        <v>0</v>
      </c>
      <c r="XJ58" s="190">
        <v>0</v>
      </c>
      <c r="XK58" s="190">
        <v>0</v>
      </c>
      <c r="XL58" s="190">
        <f t="shared" si="93"/>
        <v>0</v>
      </c>
      <c r="XM58" s="191"/>
      <c r="XN58" s="192">
        <v>52</v>
      </c>
      <c r="XO58" s="189" t="s">
        <v>46</v>
      </c>
      <c r="XP58" s="190">
        <v>0</v>
      </c>
      <c r="XQ58" s="190">
        <v>0</v>
      </c>
      <c r="XR58" s="190">
        <v>0</v>
      </c>
      <c r="XS58" s="190">
        <f t="shared" si="94"/>
        <v>0</v>
      </c>
      <c r="XT58" s="191"/>
      <c r="XU58" s="192">
        <v>52</v>
      </c>
      <c r="XV58" s="189" t="s">
        <v>46</v>
      </c>
      <c r="XW58" s="190">
        <v>0</v>
      </c>
      <c r="XX58" s="190">
        <v>0</v>
      </c>
      <c r="XY58" s="190">
        <v>0</v>
      </c>
      <c r="XZ58" s="190">
        <f t="shared" si="95"/>
        <v>0</v>
      </c>
      <c r="YA58" s="191"/>
      <c r="YB58" s="192">
        <v>52</v>
      </c>
      <c r="YC58" s="189" t="s">
        <v>46</v>
      </c>
      <c r="YD58" s="190">
        <v>0</v>
      </c>
      <c r="YE58" s="190">
        <v>0</v>
      </c>
      <c r="YF58" s="190">
        <v>0</v>
      </c>
      <c r="YG58" s="190">
        <f t="shared" si="96"/>
        <v>0</v>
      </c>
      <c r="YH58" s="191"/>
      <c r="YI58" s="192">
        <v>52</v>
      </c>
      <c r="YJ58" s="189" t="s">
        <v>46</v>
      </c>
      <c r="YK58" s="190">
        <v>0</v>
      </c>
      <c r="YL58" s="190">
        <v>0</v>
      </c>
      <c r="YM58" s="190">
        <v>0</v>
      </c>
      <c r="YN58" s="190">
        <f t="shared" si="97"/>
        <v>0</v>
      </c>
      <c r="YO58" s="191"/>
      <c r="YP58" s="192">
        <v>52</v>
      </c>
      <c r="YQ58" s="189" t="s">
        <v>46</v>
      </c>
      <c r="YR58" s="190">
        <v>0</v>
      </c>
      <c r="YS58" s="190">
        <v>0</v>
      </c>
      <c r="YT58" s="190">
        <v>0</v>
      </c>
      <c r="YU58" s="190">
        <f t="shared" si="98"/>
        <v>0</v>
      </c>
      <c r="YV58" s="191"/>
      <c r="YW58" s="192">
        <v>52</v>
      </c>
      <c r="YX58" s="189" t="s">
        <v>46</v>
      </c>
      <c r="YY58" s="190">
        <v>0</v>
      </c>
      <c r="YZ58" s="190">
        <v>0</v>
      </c>
      <c r="ZA58" s="190">
        <v>0</v>
      </c>
      <c r="ZB58" s="190">
        <f t="shared" si="99"/>
        <v>0</v>
      </c>
      <c r="ZC58" s="191"/>
      <c r="ZD58" s="192">
        <v>52</v>
      </c>
      <c r="ZE58" s="189" t="s">
        <v>46</v>
      </c>
      <c r="ZF58" s="190">
        <v>0</v>
      </c>
      <c r="ZG58" s="190">
        <v>0</v>
      </c>
      <c r="ZH58" s="190">
        <v>0</v>
      </c>
      <c r="ZI58" s="190">
        <f t="shared" si="100"/>
        <v>0</v>
      </c>
      <c r="ZJ58" s="191"/>
      <c r="ZK58" s="192">
        <v>52</v>
      </c>
      <c r="ZL58" s="189" t="s">
        <v>46</v>
      </c>
      <c r="ZM58" s="190">
        <v>0</v>
      </c>
      <c r="ZN58" s="190">
        <v>0</v>
      </c>
      <c r="ZO58" s="190">
        <v>0</v>
      </c>
      <c r="ZP58" s="190">
        <f t="shared" si="101"/>
        <v>0</v>
      </c>
      <c r="ZQ58" s="191"/>
      <c r="ZR58" s="192">
        <v>52</v>
      </c>
      <c r="ZS58" s="189" t="s">
        <v>46</v>
      </c>
      <c r="ZT58" s="190">
        <v>0</v>
      </c>
      <c r="ZU58" s="190">
        <v>0</v>
      </c>
      <c r="ZV58" s="190">
        <v>0</v>
      </c>
      <c r="ZW58" s="190">
        <f t="shared" si="102"/>
        <v>0</v>
      </c>
      <c r="ZX58" s="191"/>
      <c r="ZY58" s="192">
        <v>52</v>
      </c>
      <c r="ZZ58" s="189" t="s">
        <v>46</v>
      </c>
      <c r="AAA58" s="190">
        <v>0</v>
      </c>
      <c r="AAB58" s="190">
        <v>0</v>
      </c>
      <c r="AAC58" s="190">
        <v>0</v>
      </c>
      <c r="AAD58" s="190">
        <f t="shared" si="103"/>
        <v>0</v>
      </c>
      <c r="AAE58" s="191"/>
      <c r="AAF58" s="192">
        <v>52</v>
      </c>
      <c r="AAG58" s="189" t="s">
        <v>46</v>
      </c>
      <c r="AAH58" s="190">
        <v>0</v>
      </c>
      <c r="AAI58" s="190">
        <v>0</v>
      </c>
      <c r="AAJ58" s="190">
        <v>0</v>
      </c>
      <c r="AAK58" s="190">
        <f t="shared" si="104"/>
        <v>0</v>
      </c>
      <c r="AAL58" s="191"/>
      <c r="AAM58" s="192">
        <v>52</v>
      </c>
      <c r="AAN58" s="189" t="s">
        <v>46</v>
      </c>
      <c r="AAO58" s="190">
        <v>0</v>
      </c>
      <c r="AAP58" s="190">
        <v>0</v>
      </c>
      <c r="AAQ58" s="190">
        <v>0</v>
      </c>
      <c r="AAR58" s="190">
        <f t="shared" si="105"/>
        <v>0</v>
      </c>
      <c r="AAS58" s="191"/>
      <c r="AAT58" s="192">
        <v>52</v>
      </c>
      <c r="AAU58" s="189" t="s">
        <v>46</v>
      </c>
      <c r="AAV58" s="190">
        <v>0</v>
      </c>
      <c r="AAW58" s="190">
        <v>0</v>
      </c>
      <c r="AAX58" s="190">
        <v>0</v>
      </c>
      <c r="AAY58" s="190">
        <f t="shared" si="106"/>
        <v>0</v>
      </c>
      <c r="AAZ58" s="191"/>
      <c r="ABA58" s="192">
        <v>52</v>
      </c>
      <c r="ABB58" s="189" t="s">
        <v>46</v>
      </c>
      <c r="ABC58" s="190">
        <v>0</v>
      </c>
      <c r="ABD58" s="190">
        <v>0</v>
      </c>
      <c r="ABE58" s="190">
        <v>0</v>
      </c>
      <c r="ABF58" s="190">
        <f t="shared" si="107"/>
        <v>0</v>
      </c>
      <c r="ABG58" s="191"/>
      <c r="ABH58" s="192">
        <v>52</v>
      </c>
      <c r="ABI58" s="189" t="s">
        <v>46</v>
      </c>
      <c r="ABJ58" s="190">
        <v>0</v>
      </c>
      <c r="ABK58" s="190">
        <v>0</v>
      </c>
      <c r="ABL58" s="190">
        <v>0</v>
      </c>
      <c r="ABM58" s="190">
        <f t="shared" si="108"/>
        <v>0</v>
      </c>
      <c r="ABN58" s="191"/>
      <c r="ABO58" s="192">
        <v>52</v>
      </c>
      <c r="ABP58" s="189" t="s">
        <v>46</v>
      </c>
      <c r="ABQ58" s="190">
        <v>0</v>
      </c>
      <c r="ABR58" s="190">
        <v>0</v>
      </c>
      <c r="ABS58" s="190">
        <v>0</v>
      </c>
      <c r="ABT58" s="190">
        <f t="shared" si="109"/>
        <v>0</v>
      </c>
      <c r="ABU58" s="191"/>
      <c r="ABV58" s="192">
        <v>52</v>
      </c>
      <c r="ABW58" s="189" t="s">
        <v>46</v>
      </c>
      <c r="ABX58" s="190">
        <v>0</v>
      </c>
      <c r="ABY58" s="190">
        <f t="shared" si="0"/>
        <v>7673097.333333333</v>
      </c>
      <c r="ABZ58" s="190">
        <f t="shared" si="1"/>
        <v>0</v>
      </c>
      <c r="ACA58" s="190">
        <f t="shared" si="2"/>
        <v>7673097.333333333</v>
      </c>
      <c r="ACB58" s="9"/>
    </row>
    <row r="59" spans="1:756" ht="15.75" hidden="1">
      <c r="A59" s="192">
        <v>53</v>
      </c>
      <c r="B59" s="189" t="s">
        <v>47</v>
      </c>
      <c r="C59" s="190">
        <v>0</v>
      </c>
      <c r="D59" s="190">
        <v>0</v>
      </c>
      <c r="E59" s="190">
        <v>0</v>
      </c>
      <c r="F59" s="190">
        <f t="shared" si="3"/>
        <v>0</v>
      </c>
      <c r="G59" s="191"/>
      <c r="H59" s="192">
        <v>53</v>
      </c>
      <c r="I59" s="189" t="s">
        <v>47</v>
      </c>
      <c r="J59" s="190">
        <v>0</v>
      </c>
      <c r="K59" s="190">
        <v>300000</v>
      </c>
      <c r="L59" s="190">
        <v>0</v>
      </c>
      <c r="M59" s="190">
        <f t="shared" si="4"/>
        <v>300000</v>
      </c>
      <c r="N59" s="191"/>
      <c r="O59" s="192">
        <v>53</v>
      </c>
      <c r="P59" s="189" t="s">
        <v>47</v>
      </c>
      <c r="Q59" s="190">
        <v>8</v>
      </c>
      <c r="R59" s="190">
        <v>1974332</v>
      </c>
      <c r="S59" s="190">
        <v>0</v>
      </c>
      <c r="T59" s="190">
        <f t="shared" si="5"/>
        <v>1974332</v>
      </c>
      <c r="U59" s="191"/>
      <c r="V59" s="192">
        <v>53</v>
      </c>
      <c r="W59" s="189" t="s">
        <v>47</v>
      </c>
      <c r="X59" s="190">
        <v>1</v>
      </c>
      <c r="Y59" s="190">
        <v>14100</v>
      </c>
      <c r="Z59" s="190">
        <v>0</v>
      </c>
      <c r="AA59" s="190">
        <f t="shared" si="6"/>
        <v>14100</v>
      </c>
      <c r="AB59" s="191"/>
      <c r="AC59" s="192">
        <v>53</v>
      </c>
      <c r="AD59" s="189" t="s">
        <v>47</v>
      </c>
      <c r="AE59" s="190">
        <v>0</v>
      </c>
      <c r="AF59" s="190">
        <v>0</v>
      </c>
      <c r="AG59" s="190">
        <v>0</v>
      </c>
      <c r="AH59" s="190">
        <f t="shared" si="7"/>
        <v>0</v>
      </c>
      <c r="AI59" s="191"/>
      <c r="AJ59" s="192">
        <v>53</v>
      </c>
      <c r="AK59" s="189" t="s">
        <v>47</v>
      </c>
      <c r="AL59" s="190">
        <v>1</v>
      </c>
      <c r="AM59" s="190">
        <v>133000</v>
      </c>
      <c r="AN59" s="190">
        <v>0</v>
      </c>
      <c r="AO59" s="190">
        <f t="shared" si="8"/>
        <v>133000</v>
      </c>
      <c r="AP59" s="191"/>
      <c r="AQ59" s="192">
        <v>53</v>
      </c>
      <c r="AR59" s="189" t="s">
        <v>47</v>
      </c>
      <c r="AS59" s="190">
        <v>0</v>
      </c>
      <c r="AT59" s="190">
        <v>0</v>
      </c>
      <c r="AU59" s="190">
        <v>0</v>
      </c>
      <c r="AV59" s="190">
        <f t="shared" si="9"/>
        <v>0</v>
      </c>
      <c r="AW59" s="191"/>
      <c r="AX59" s="192">
        <v>53</v>
      </c>
      <c r="AY59" s="189" t="s">
        <v>47</v>
      </c>
      <c r="AZ59" s="190">
        <v>0</v>
      </c>
      <c r="BA59" s="190">
        <v>0</v>
      </c>
      <c r="BB59" s="190">
        <v>0</v>
      </c>
      <c r="BC59" s="190">
        <f t="shared" si="10"/>
        <v>0</v>
      </c>
      <c r="BD59" s="191"/>
      <c r="BE59" s="192">
        <v>53</v>
      </c>
      <c r="BF59" s="189" t="s">
        <v>47</v>
      </c>
      <c r="BG59" s="190">
        <v>0</v>
      </c>
      <c r="BH59" s="190">
        <v>0</v>
      </c>
      <c r="BI59" s="190">
        <v>0</v>
      </c>
      <c r="BJ59" s="190">
        <f t="shared" si="11"/>
        <v>0</v>
      </c>
      <c r="BK59" s="191"/>
      <c r="BL59" s="192">
        <v>53</v>
      </c>
      <c r="BM59" s="189" t="s">
        <v>47</v>
      </c>
      <c r="BN59" s="190">
        <v>0</v>
      </c>
      <c r="BO59" s="190">
        <v>0</v>
      </c>
      <c r="BP59" s="190">
        <v>0</v>
      </c>
      <c r="BQ59" s="190">
        <f t="shared" si="12"/>
        <v>0</v>
      </c>
      <c r="BR59" s="191"/>
      <c r="BS59" s="192">
        <v>53</v>
      </c>
      <c r="BT59" s="189" t="s">
        <v>47</v>
      </c>
      <c r="BU59" s="190">
        <v>0</v>
      </c>
      <c r="BV59" s="190">
        <v>0</v>
      </c>
      <c r="BW59" s="190">
        <v>0</v>
      </c>
      <c r="BX59" s="190">
        <f t="shared" si="13"/>
        <v>0</v>
      </c>
      <c r="BY59" s="191"/>
      <c r="BZ59" s="192">
        <v>53</v>
      </c>
      <c r="CA59" s="189" t="s">
        <v>47</v>
      </c>
      <c r="CB59" s="190">
        <v>0</v>
      </c>
      <c r="CC59" s="190">
        <v>0</v>
      </c>
      <c r="CD59" s="190">
        <v>0</v>
      </c>
      <c r="CE59" s="190">
        <f t="shared" si="14"/>
        <v>0</v>
      </c>
      <c r="CF59" s="191"/>
      <c r="CG59" s="192">
        <v>53</v>
      </c>
      <c r="CH59" s="189" t="s">
        <v>47</v>
      </c>
      <c r="CI59" s="190">
        <v>0</v>
      </c>
      <c r="CJ59" s="190">
        <v>0</v>
      </c>
      <c r="CK59" s="190">
        <v>0</v>
      </c>
      <c r="CL59" s="190">
        <f t="shared" si="15"/>
        <v>0</v>
      </c>
      <c r="CM59" s="191"/>
      <c r="CN59" s="192">
        <v>53</v>
      </c>
      <c r="CO59" s="189" t="s">
        <v>47</v>
      </c>
      <c r="CP59" s="190">
        <v>0</v>
      </c>
      <c r="CQ59" s="190">
        <v>0</v>
      </c>
      <c r="CR59" s="190">
        <v>0</v>
      </c>
      <c r="CS59" s="190">
        <f t="shared" si="16"/>
        <v>0</v>
      </c>
      <c r="CT59" s="191"/>
      <c r="CU59" s="192">
        <v>53</v>
      </c>
      <c r="CV59" s="189" t="s">
        <v>47</v>
      </c>
      <c r="CW59" s="190">
        <v>1</v>
      </c>
      <c r="CX59" s="190">
        <v>145000</v>
      </c>
      <c r="CY59" s="190">
        <v>0</v>
      </c>
      <c r="CZ59" s="190">
        <f t="shared" si="17"/>
        <v>145000</v>
      </c>
      <c r="DA59" s="191"/>
      <c r="DB59" s="192">
        <v>53</v>
      </c>
      <c r="DC59" s="189" t="s">
        <v>47</v>
      </c>
      <c r="DD59" s="190">
        <v>0</v>
      </c>
      <c r="DE59" s="190">
        <v>0</v>
      </c>
      <c r="DF59" s="190">
        <v>0</v>
      </c>
      <c r="DG59" s="190">
        <f t="shared" si="18"/>
        <v>0</v>
      </c>
      <c r="DH59" s="191"/>
      <c r="DI59" s="192">
        <v>53</v>
      </c>
      <c r="DJ59" s="189" t="s">
        <v>47</v>
      </c>
      <c r="DK59" s="190">
        <v>0</v>
      </c>
      <c r="DL59" s="190">
        <v>0</v>
      </c>
      <c r="DM59" s="190">
        <v>0</v>
      </c>
      <c r="DN59" s="190">
        <f t="shared" si="19"/>
        <v>0</v>
      </c>
      <c r="DO59" s="191"/>
      <c r="DP59" s="192">
        <v>53</v>
      </c>
      <c r="DQ59" s="189" t="s">
        <v>47</v>
      </c>
      <c r="DR59" s="190">
        <v>3</v>
      </c>
      <c r="DS59" s="190">
        <v>300000</v>
      </c>
      <c r="DT59" s="190">
        <v>0</v>
      </c>
      <c r="DU59" s="190">
        <f t="shared" si="20"/>
        <v>300000</v>
      </c>
      <c r="DV59" s="191"/>
      <c r="DW59" s="192">
        <v>53</v>
      </c>
      <c r="DX59" s="189" t="s">
        <v>47</v>
      </c>
      <c r="DY59" s="190">
        <v>0</v>
      </c>
      <c r="DZ59" s="190">
        <v>0</v>
      </c>
      <c r="EA59" s="190">
        <v>0</v>
      </c>
      <c r="EB59" s="190">
        <f t="shared" si="21"/>
        <v>0</v>
      </c>
      <c r="EC59" s="191"/>
      <c r="ED59" s="192">
        <v>53</v>
      </c>
      <c r="EE59" s="189" t="s">
        <v>47</v>
      </c>
      <c r="EF59" s="190">
        <v>0</v>
      </c>
      <c r="EG59" s="190"/>
      <c r="EH59" s="190">
        <v>0</v>
      </c>
      <c r="EI59" s="190">
        <f t="shared" si="22"/>
        <v>0</v>
      </c>
      <c r="EJ59" s="191"/>
      <c r="EK59" s="192">
        <v>53</v>
      </c>
      <c r="EL59" s="189" t="s">
        <v>47</v>
      </c>
      <c r="EM59" s="190">
        <v>0</v>
      </c>
      <c r="EN59" s="190">
        <v>0</v>
      </c>
      <c r="EO59" s="190">
        <v>0</v>
      </c>
      <c r="EP59" s="190">
        <f t="shared" si="23"/>
        <v>0</v>
      </c>
      <c r="EQ59" s="191"/>
      <c r="ER59" s="192">
        <v>53</v>
      </c>
      <c r="ES59" s="189" t="s">
        <v>47</v>
      </c>
      <c r="ET59" s="190">
        <v>0</v>
      </c>
      <c r="EU59" s="190">
        <v>0</v>
      </c>
      <c r="EV59" s="190">
        <v>0</v>
      </c>
      <c r="EW59" s="190">
        <f t="shared" si="24"/>
        <v>0</v>
      </c>
      <c r="EX59" s="191"/>
      <c r="EY59" s="192">
        <v>53</v>
      </c>
      <c r="EZ59" s="189" t="s">
        <v>47</v>
      </c>
      <c r="FA59" s="190">
        <v>0</v>
      </c>
      <c r="FB59" s="190">
        <v>0</v>
      </c>
      <c r="FC59" s="190">
        <v>0</v>
      </c>
      <c r="FD59" s="190">
        <f t="shared" si="25"/>
        <v>0</v>
      </c>
      <c r="FE59" s="191"/>
      <c r="FF59" s="192">
        <v>53</v>
      </c>
      <c r="FG59" s="189" t="s">
        <v>47</v>
      </c>
      <c r="FH59" s="190">
        <v>1</v>
      </c>
      <c r="FI59" s="190">
        <v>412200</v>
      </c>
      <c r="FJ59" s="190">
        <v>0</v>
      </c>
      <c r="FK59" s="190">
        <f t="shared" si="26"/>
        <v>412200</v>
      </c>
      <c r="FL59" s="191"/>
      <c r="FM59" s="192">
        <v>53</v>
      </c>
      <c r="FN59" s="189" t="s">
        <v>47</v>
      </c>
      <c r="FO59" s="190">
        <v>1</v>
      </c>
      <c r="FP59" s="190">
        <v>271300</v>
      </c>
      <c r="FQ59" s="190">
        <v>0</v>
      </c>
      <c r="FR59" s="190">
        <f t="shared" si="27"/>
        <v>271300</v>
      </c>
      <c r="FS59" s="191"/>
      <c r="FT59" s="192">
        <v>53</v>
      </c>
      <c r="FU59" s="189" t="s">
        <v>47</v>
      </c>
      <c r="FV59" s="190">
        <v>0</v>
      </c>
      <c r="FW59" s="190">
        <v>0</v>
      </c>
      <c r="FX59" s="190">
        <v>0</v>
      </c>
      <c r="FY59" s="190">
        <f t="shared" si="28"/>
        <v>0</v>
      </c>
      <c r="FZ59" s="191"/>
      <c r="GA59" s="192">
        <v>53</v>
      </c>
      <c r="GB59" s="189" t="s">
        <v>47</v>
      </c>
      <c r="GC59" s="190">
        <v>0</v>
      </c>
      <c r="GD59" s="190">
        <v>0</v>
      </c>
      <c r="GE59" s="190">
        <v>0</v>
      </c>
      <c r="GF59" s="190">
        <f t="shared" si="29"/>
        <v>0</v>
      </c>
      <c r="GG59" s="191"/>
      <c r="GH59" s="192">
        <v>53</v>
      </c>
      <c r="GI59" s="189" t="s">
        <v>47</v>
      </c>
      <c r="GJ59" s="190">
        <v>0</v>
      </c>
      <c r="GK59" s="190">
        <v>0</v>
      </c>
      <c r="GL59" s="190">
        <v>0</v>
      </c>
      <c r="GM59" s="190">
        <f t="shared" si="30"/>
        <v>0</v>
      </c>
      <c r="GN59" s="191"/>
      <c r="GO59" s="192">
        <v>53</v>
      </c>
      <c r="GP59" s="189" t="s">
        <v>47</v>
      </c>
      <c r="GQ59" s="190">
        <v>1</v>
      </c>
      <c r="GR59" s="190">
        <v>383200</v>
      </c>
      <c r="GS59" s="190">
        <v>0</v>
      </c>
      <c r="GT59" s="190">
        <f t="shared" si="31"/>
        <v>383200</v>
      </c>
      <c r="GU59" s="191"/>
      <c r="GV59" s="192">
        <v>53</v>
      </c>
      <c r="GW59" s="189" t="s">
        <v>47</v>
      </c>
      <c r="GX59" s="190">
        <v>4</v>
      </c>
      <c r="GY59" s="190">
        <v>1058400</v>
      </c>
      <c r="GZ59" s="190">
        <v>0</v>
      </c>
      <c r="HA59" s="190">
        <f t="shared" si="32"/>
        <v>1058400</v>
      </c>
      <c r="HB59" s="191"/>
      <c r="HC59" s="192">
        <v>53</v>
      </c>
      <c r="HD59" s="189" t="s">
        <v>47</v>
      </c>
      <c r="HE59" s="190">
        <v>0</v>
      </c>
      <c r="HF59" s="190">
        <v>0</v>
      </c>
      <c r="HG59" s="190">
        <v>0</v>
      </c>
      <c r="HH59" s="190">
        <f t="shared" si="33"/>
        <v>0</v>
      </c>
      <c r="HI59" s="191"/>
      <c r="HJ59" s="192">
        <v>53</v>
      </c>
      <c r="HK59" s="189" t="s">
        <v>47</v>
      </c>
      <c r="HL59" s="190">
        <v>0</v>
      </c>
      <c r="HM59" s="190">
        <v>0</v>
      </c>
      <c r="HN59" s="190">
        <v>0</v>
      </c>
      <c r="HO59" s="190">
        <f t="shared" si="34"/>
        <v>0</v>
      </c>
      <c r="HP59" s="191"/>
      <c r="HQ59" s="192">
        <v>53</v>
      </c>
      <c r="HR59" s="189" t="s">
        <v>47</v>
      </c>
      <c r="HS59" s="190">
        <v>0</v>
      </c>
      <c r="HT59" s="190">
        <v>0</v>
      </c>
      <c r="HU59" s="190">
        <v>0</v>
      </c>
      <c r="HV59" s="190">
        <f t="shared" si="35"/>
        <v>0</v>
      </c>
      <c r="HW59" s="191"/>
      <c r="HX59" s="192">
        <v>53</v>
      </c>
      <c r="HY59" s="189" t="s">
        <v>47</v>
      </c>
      <c r="HZ59" s="190">
        <v>0</v>
      </c>
      <c r="IA59" s="190">
        <v>0</v>
      </c>
      <c r="IB59" s="190">
        <v>0</v>
      </c>
      <c r="IC59" s="190">
        <f t="shared" si="36"/>
        <v>0</v>
      </c>
      <c r="ID59" s="191"/>
      <c r="IE59" s="192">
        <v>53</v>
      </c>
      <c r="IF59" s="189" t="s">
        <v>47</v>
      </c>
      <c r="IG59" s="190">
        <v>0</v>
      </c>
      <c r="IH59" s="190">
        <v>0</v>
      </c>
      <c r="II59" s="190">
        <v>0</v>
      </c>
      <c r="IJ59" s="190">
        <f t="shared" si="37"/>
        <v>0</v>
      </c>
      <c r="IK59" s="191"/>
      <c r="IL59" s="192">
        <v>53</v>
      </c>
      <c r="IM59" s="189" t="s">
        <v>47</v>
      </c>
      <c r="IN59" s="190">
        <v>0</v>
      </c>
      <c r="IO59" s="190">
        <v>0</v>
      </c>
      <c r="IP59" s="190">
        <v>0</v>
      </c>
      <c r="IQ59" s="190">
        <f t="shared" si="38"/>
        <v>0</v>
      </c>
      <c r="IR59" s="191"/>
      <c r="IS59" s="192">
        <v>53</v>
      </c>
      <c r="IT59" s="189" t="s">
        <v>47</v>
      </c>
      <c r="IU59" s="190">
        <v>0</v>
      </c>
      <c r="IV59" s="190">
        <v>0</v>
      </c>
      <c r="IW59" s="190">
        <v>0</v>
      </c>
      <c r="IX59" s="190">
        <f t="shared" si="39"/>
        <v>0</v>
      </c>
      <c r="IY59" s="191"/>
      <c r="IZ59" s="192">
        <v>53</v>
      </c>
      <c r="JA59" s="189" t="s">
        <v>47</v>
      </c>
      <c r="JB59" s="190">
        <v>0</v>
      </c>
      <c r="JC59" s="190">
        <v>0</v>
      </c>
      <c r="JD59" s="190">
        <v>0</v>
      </c>
      <c r="JE59" s="190">
        <f t="shared" si="40"/>
        <v>0</v>
      </c>
      <c r="JF59" s="191"/>
      <c r="JG59" s="192">
        <v>53</v>
      </c>
      <c r="JH59" s="189" t="s">
        <v>47</v>
      </c>
      <c r="JI59" s="190">
        <v>0</v>
      </c>
      <c r="JJ59" s="190">
        <v>0</v>
      </c>
      <c r="JK59" s="190">
        <v>0</v>
      </c>
      <c r="JL59" s="190">
        <f t="shared" si="41"/>
        <v>0</v>
      </c>
      <c r="JM59" s="191"/>
      <c r="JN59" s="192">
        <v>53</v>
      </c>
      <c r="JO59" s="189" t="s">
        <v>47</v>
      </c>
      <c r="JP59" s="190">
        <v>0</v>
      </c>
      <c r="JQ59" s="190">
        <v>0</v>
      </c>
      <c r="JR59" s="190">
        <v>0</v>
      </c>
      <c r="JS59" s="190">
        <f t="shared" si="42"/>
        <v>0</v>
      </c>
      <c r="JT59" s="191"/>
      <c r="JU59" s="192">
        <v>53</v>
      </c>
      <c r="JV59" s="189" t="s">
        <v>47</v>
      </c>
      <c r="JW59" s="190">
        <v>0</v>
      </c>
      <c r="JX59" s="190">
        <v>0</v>
      </c>
      <c r="JY59" s="190">
        <v>0</v>
      </c>
      <c r="JZ59" s="190">
        <f t="shared" si="43"/>
        <v>0</v>
      </c>
      <c r="KA59" s="191"/>
      <c r="KB59" s="192">
        <v>53</v>
      </c>
      <c r="KC59" s="189" t="s">
        <v>47</v>
      </c>
      <c r="KD59" s="190">
        <v>0</v>
      </c>
      <c r="KE59" s="190">
        <v>0</v>
      </c>
      <c r="KF59" s="190">
        <v>0</v>
      </c>
      <c r="KG59" s="190">
        <f t="shared" si="44"/>
        <v>0</v>
      </c>
      <c r="KH59" s="191"/>
      <c r="KI59" s="192">
        <v>53</v>
      </c>
      <c r="KJ59" s="189" t="s">
        <v>47</v>
      </c>
      <c r="KK59" s="190">
        <v>0</v>
      </c>
      <c r="KL59" s="190">
        <v>0</v>
      </c>
      <c r="KM59" s="190">
        <v>0</v>
      </c>
      <c r="KN59" s="190">
        <f t="shared" si="45"/>
        <v>0</v>
      </c>
      <c r="KO59" s="191"/>
      <c r="KP59" s="192">
        <v>53</v>
      </c>
      <c r="KQ59" s="189" t="s">
        <v>47</v>
      </c>
      <c r="KR59" s="190">
        <v>0</v>
      </c>
      <c r="KS59" s="190">
        <v>0</v>
      </c>
      <c r="KT59" s="190">
        <v>0</v>
      </c>
      <c r="KU59" s="190">
        <f t="shared" si="46"/>
        <v>0</v>
      </c>
      <c r="KV59" s="191"/>
      <c r="KW59" s="192">
        <v>53</v>
      </c>
      <c r="KX59" s="189" t="s">
        <v>47</v>
      </c>
      <c r="KY59" s="190">
        <v>0</v>
      </c>
      <c r="KZ59" s="190">
        <v>0</v>
      </c>
      <c r="LA59" s="190">
        <v>0</v>
      </c>
      <c r="LB59" s="190">
        <f t="shared" si="47"/>
        <v>0</v>
      </c>
      <c r="LC59" s="191"/>
      <c r="LD59" s="192">
        <v>53</v>
      </c>
      <c r="LE59" s="189" t="s">
        <v>47</v>
      </c>
      <c r="LF59" s="190">
        <v>0</v>
      </c>
      <c r="LG59" s="190">
        <v>0</v>
      </c>
      <c r="LH59" s="190">
        <v>0</v>
      </c>
      <c r="LI59" s="190">
        <f t="shared" si="48"/>
        <v>0</v>
      </c>
      <c r="LJ59" s="191"/>
      <c r="LK59" s="192">
        <v>53</v>
      </c>
      <c r="LL59" s="189" t="s">
        <v>47</v>
      </c>
      <c r="LM59" s="190">
        <v>0</v>
      </c>
      <c r="LN59" s="190">
        <v>0</v>
      </c>
      <c r="LO59" s="190">
        <v>0</v>
      </c>
      <c r="LP59" s="190">
        <f t="shared" si="49"/>
        <v>0</v>
      </c>
      <c r="LQ59" s="191"/>
      <c r="LR59" s="192">
        <v>53</v>
      </c>
      <c r="LS59" s="189" t="s">
        <v>47</v>
      </c>
      <c r="LT59" s="190">
        <v>0</v>
      </c>
      <c r="LU59" s="190">
        <v>0</v>
      </c>
      <c r="LV59" s="190">
        <v>0</v>
      </c>
      <c r="LW59" s="190">
        <f t="shared" si="50"/>
        <v>0</v>
      </c>
      <c r="LX59" s="191"/>
      <c r="LY59" s="192">
        <v>53</v>
      </c>
      <c r="LZ59" s="189" t="s">
        <v>47</v>
      </c>
      <c r="MA59" s="190">
        <v>0</v>
      </c>
      <c r="MB59" s="190">
        <v>0</v>
      </c>
      <c r="MC59" s="190">
        <v>0</v>
      </c>
      <c r="MD59" s="190">
        <f t="shared" si="51"/>
        <v>0</v>
      </c>
      <c r="ME59" s="191"/>
      <c r="MF59" s="192">
        <v>53</v>
      </c>
      <c r="MG59" s="189" t="s">
        <v>47</v>
      </c>
      <c r="MH59" s="190">
        <v>0</v>
      </c>
      <c r="MI59" s="190">
        <v>0</v>
      </c>
      <c r="MJ59" s="190">
        <v>0</v>
      </c>
      <c r="MK59" s="190">
        <f t="shared" si="52"/>
        <v>0</v>
      </c>
      <c r="ML59" s="191"/>
      <c r="MM59" s="192">
        <v>53</v>
      </c>
      <c r="MN59" s="189" t="s">
        <v>47</v>
      </c>
      <c r="MO59" s="190">
        <v>0</v>
      </c>
      <c r="MP59" s="190">
        <v>0</v>
      </c>
      <c r="MQ59" s="190">
        <v>0</v>
      </c>
      <c r="MR59" s="190">
        <f t="shared" si="53"/>
        <v>0</v>
      </c>
      <c r="MS59" s="191"/>
      <c r="MT59" s="192">
        <v>53</v>
      </c>
      <c r="MU59" s="189" t="s">
        <v>47</v>
      </c>
      <c r="MV59" s="190">
        <v>0</v>
      </c>
      <c r="MW59" s="190">
        <v>0</v>
      </c>
      <c r="MX59" s="190">
        <v>0</v>
      </c>
      <c r="MY59" s="190">
        <f t="shared" si="54"/>
        <v>0</v>
      </c>
      <c r="MZ59" s="191"/>
      <c r="NA59" s="192">
        <v>53</v>
      </c>
      <c r="NB59" s="189" t="s">
        <v>47</v>
      </c>
      <c r="NC59" s="190">
        <v>0</v>
      </c>
      <c r="ND59" s="190">
        <v>0</v>
      </c>
      <c r="NE59" s="190">
        <v>0</v>
      </c>
      <c r="NF59" s="190">
        <f t="shared" si="55"/>
        <v>0</v>
      </c>
      <c r="NG59" s="191"/>
      <c r="NH59" s="192">
        <v>53</v>
      </c>
      <c r="NI59" s="189" t="s">
        <v>47</v>
      </c>
      <c r="NJ59" s="190">
        <v>0</v>
      </c>
      <c r="NK59" s="190">
        <v>0</v>
      </c>
      <c r="NL59" s="190">
        <v>0</v>
      </c>
      <c r="NM59" s="190">
        <f t="shared" si="56"/>
        <v>0</v>
      </c>
      <c r="NN59" s="191"/>
      <c r="NO59" s="192">
        <v>53</v>
      </c>
      <c r="NP59" s="189" t="s">
        <v>47</v>
      </c>
      <c r="NQ59" s="190">
        <v>0</v>
      </c>
      <c r="NR59" s="190">
        <v>0</v>
      </c>
      <c r="NS59" s="190">
        <v>0</v>
      </c>
      <c r="NT59" s="190">
        <f t="shared" si="57"/>
        <v>0</v>
      </c>
      <c r="NU59" s="191"/>
      <c r="NV59" s="192">
        <v>53</v>
      </c>
      <c r="NW59" s="189" t="s">
        <v>47</v>
      </c>
      <c r="NX59" s="190">
        <v>0</v>
      </c>
      <c r="NY59" s="190">
        <v>0</v>
      </c>
      <c r="NZ59" s="190">
        <v>0</v>
      </c>
      <c r="OA59" s="190">
        <f t="shared" si="58"/>
        <v>0</v>
      </c>
      <c r="OB59" s="191"/>
      <c r="OC59" s="192">
        <v>53</v>
      </c>
      <c r="OD59" s="189" t="s">
        <v>47</v>
      </c>
      <c r="OE59" s="190">
        <v>0</v>
      </c>
      <c r="OF59" s="190">
        <v>0</v>
      </c>
      <c r="OG59" s="190">
        <v>0</v>
      </c>
      <c r="OH59" s="190">
        <f t="shared" si="59"/>
        <v>0</v>
      </c>
      <c r="OI59" s="191"/>
      <c r="OJ59" s="192">
        <v>53</v>
      </c>
      <c r="OK59" s="189" t="s">
        <v>47</v>
      </c>
      <c r="OL59" s="190">
        <v>0</v>
      </c>
      <c r="OM59" s="190">
        <v>0</v>
      </c>
      <c r="ON59" s="190">
        <v>0</v>
      </c>
      <c r="OO59" s="190">
        <f t="shared" si="60"/>
        <v>0</v>
      </c>
      <c r="OP59" s="191"/>
      <c r="OQ59" s="192">
        <v>53</v>
      </c>
      <c r="OR59" s="189" t="s">
        <v>47</v>
      </c>
      <c r="OS59" s="190">
        <v>0</v>
      </c>
      <c r="OT59" s="190">
        <v>0</v>
      </c>
      <c r="OU59" s="190">
        <v>0</v>
      </c>
      <c r="OV59" s="190">
        <f t="shared" si="61"/>
        <v>0</v>
      </c>
      <c r="OW59" s="191"/>
      <c r="OX59" s="192">
        <v>53</v>
      </c>
      <c r="OY59" s="189" t="s">
        <v>47</v>
      </c>
      <c r="OZ59" s="190">
        <v>0</v>
      </c>
      <c r="PA59" s="190">
        <v>0</v>
      </c>
      <c r="PB59" s="190">
        <v>0</v>
      </c>
      <c r="PC59" s="190">
        <f t="shared" si="62"/>
        <v>0</v>
      </c>
      <c r="PD59" s="191"/>
      <c r="PE59" s="192">
        <v>53</v>
      </c>
      <c r="PF59" s="189" t="s">
        <v>47</v>
      </c>
      <c r="PG59" s="190">
        <v>0</v>
      </c>
      <c r="PH59" s="190">
        <v>0</v>
      </c>
      <c r="PI59" s="190">
        <v>0</v>
      </c>
      <c r="PJ59" s="190">
        <f t="shared" si="63"/>
        <v>0</v>
      </c>
      <c r="PK59" s="191"/>
      <c r="PL59" s="192">
        <v>53</v>
      </c>
      <c r="PM59" s="189" t="s">
        <v>47</v>
      </c>
      <c r="PN59" s="190">
        <v>0</v>
      </c>
      <c r="PO59" s="190">
        <v>0</v>
      </c>
      <c r="PP59" s="190">
        <v>0</v>
      </c>
      <c r="PQ59" s="190">
        <f t="shared" si="64"/>
        <v>0</v>
      </c>
      <c r="PR59" s="191"/>
      <c r="PS59" s="192">
        <v>53</v>
      </c>
      <c r="PT59" s="189" t="s">
        <v>47</v>
      </c>
      <c r="PU59" s="190">
        <v>0</v>
      </c>
      <c r="PV59" s="190">
        <v>0</v>
      </c>
      <c r="PW59" s="190">
        <v>0</v>
      </c>
      <c r="PX59" s="190">
        <f t="shared" si="65"/>
        <v>0</v>
      </c>
      <c r="PY59" s="191"/>
      <c r="PZ59" s="192">
        <v>53</v>
      </c>
      <c r="QA59" s="189" t="s">
        <v>47</v>
      </c>
      <c r="QB59" s="190">
        <v>1</v>
      </c>
      <c r="QC59" s="190">
        <v>4833.333333333333</v>
      </c>
      <c r="QD59" s="190">
        <v>0</v>
      </c>
      <c r="QE59" s="190">
        <f t="shared" si="66"/>
        <v>4833.333333333333</v>
      </c>
      <c r="QF59" s="191"/>
      <c r="QG59" s="192">
        <v>53</v>
      </c>
      <c r="QH59" s="189" t="s">
        <v>47</v>
      </c>
      <c r="QI59" s="190">
        <v>0</v>
      </c>
      <c r="QJ59" s="190">
        <v>0</v>
      </c>
      <c r="QK59" s="190">
        <v>0</v>
      </c>
      <c r="QL59" s="190">
        <f t="shared" si="67"/>
        <v>0</v>
      </c>
      <c r="QM59" s="191"/>
      <c r="QN59" s="192">
        <v>53</v>
      </c>
      <c r="QO59" s="189" t="s">
        <v>47</v>
      </c>
      <c r="QP59" s="190">
        <v>2</v>
      </c>
      <c r="QQ59" s="190">
        <v>22000</v>
      </c>
      <c r="QR59" s="190">
        <v>0</v>
      </c>
      <c r="QS59" s="190">
        <f t="shared" si="68"/>
        <v>22000</v>
      </c>
      <c r="QT59" s="191"/>
      <c r="QU59" s="192">
        <v>53</v>
      </c>
      <c r="QV59" s="189" t="s">
        <v>47</v>
      </c>
      <c r="QW59" s="190">
        <v>0</v>
      </c>
      <c r="QX59" s="190">
        <v>0</v>
      </c>
      <c r="QY59" s="190">
        <v>0</v>
      </c>
      <c r="QZ59" s="190">
        <f t="shared" si="69"/>
        <v>0</v>
      </c>
      <c r="RA59" s="191"/>
      <c r="RB59" s="192">
        <v>53</v>
      </c>
      <c r="RC59" s="189" t="s">
        <v>47</v>
      </c>
      <c r="RD59" s="190">
        <v>0</v>
      </c>
      <c r="RE59" s="190">
        <v>0</v>
      </c>
      <c r="RF59" s="190">
        <v>0</v>
      </c>
      <c r="RG59" s="190">
        <f t="shared" si="70"/>
        <v>0</v>
      </c>
      <c r="RH59" s="191"/>
      <c r="RI59" s="192">
        <v>53</v>
      </c>
      <c r="RJ59" s="189" t="s">
        <v>47</v>
      </c>
      <c r="RK59" s="190">
        <v>0</v>
      </c>
      <c r="RL59" s="190">
        <v>0</v>
      </c>
      <c r="RM59" s="190">
        <v>0</v>
      </c>
      <c r="RN59" s="190">
        <f t="shared" si="71"/>
        <v>0</v>
      </c>
      <c r="RO59" s="191"/>
      <c r="RP59" s="192">
        <v>53</v>
      </c>
      <c r="RQ59" s="189" t="s">
        <v>47</v>
      </c>
      <c r="RR59" s="190">
        <v>0</v>
      </c>
      <c r="RS59" s="190">
        <v>0</v>
      </c>
      <c r="RT59" s="190">
        <v>0</v>
      </c>
      <c r="RU59" s="190">
        <f t="shared" si="72"/>
        <v>0</v>
      </c>
      <c r="RV59" s="191"/>
      <c r="RW59" s="192">
        <v>53</v>
      </c>
      <c r="RX59" s="189" t="s">
        <v>47</v>
      </c>
      <c r="RY59" s="190">
        <v>0</v>
      </c>
      <c r="RZ59" s="190">
        <v>0</v>
      </c>
      <c r="SA59" s="190">
        <v>0</v>
      </c>
      <c r="SB59" s="190">
        <f t="shared" si="73"/>
        <v>0</v>
      </c>
      <c r="SC59" s="191"/>
      <c r="SD59" s="192">
        <v>53</v>
      </c>
      <c r="SE59" s="189" t="s">
        <v>47</v>
      </c>
      <c r="SF59" s="190">
        <v>0</v>
      </c>
      <c r="SG59" s="190">
        <v>0</v>
      </c>
      <c r="SH59" s="190">
        <v>0</v>
      </c>
      <c r="SI59" s="190">
        <f t="shared" si="74"/>
        <v>0</v>
      </c>
      <c r="SJ59" s="191"/>
      <c r="SK59" s="192">
        <v>53</v>
      </c>
      <c r="SL59" s="189" t="s">
        <v>47</v>
      </c>
      <c r="SM59" s="190">
        <v>0</v>
      </c>
      <c r="SN59" s="190">
        <v>0</v>
      </c>
      <c r="SO59" s="190">
        <v>0</v>
      </c>
      <c r="SP59" s="190">
        <f t="shared" si="75"/>
        <v>0</v>
      </c>
      <c r="SQ59" s="191"/>
      <c r="SR59" s="192">
        <v>53</v>
      </c>
      <c r="SS59" s="189" t="s">
        <v>47</v>
      </c>
      <c r="ST59" s="190">
        <v>0</v>
      </c>
      <c r="SU59" s="190">
        <v>0</v>
      </c>
      <c r="SV59" s="190">
        <v>0</v>
      </c>
      <c r="SW59" s="190">
        <f t="shared" si="76"/>
        <v>0</v>
      </c>
      <c r="SX59" s="191"/>
      <c r="SY59" s="192">
        <v>53</v>
      </c>
      <c r="SZ59" s="189" t="s">
        <v>47</v>
      </c>
      <c r="TA59" s="190">
        <v>0</v>
      </c>
      <c r="TB59" s="190">
        <v>0</v>
      </c>
      <c r="TC59" s="190">
        <v>0</v>
      </c>
      <c r="TD59" s="190">
        <f t="shared" si="77"/>
        <v>0</v>
      </c>
      <c r="TE59" s="191"/>
      <c r="TF59" s="192">
        <v>53</v>
      </c>
      <c r="TG59" s="189" t="s">
        <v>47</v>
      </c>
      <c r="TH59" s="190">
        <v>0</v>
      </c>
      <c r="TI59" s="190">
        <v>0</v>
      </c>
      <c r="TJ59" s="190">
        <v>0</v>
      </c>
      <c r="TK59" s="190">
        <f t="shared" si="78"/>
        <v>0</v>
      </c>
      <c r="TL59" s="191"/>
      <c r="TM59" s="192">
        <v>53</v>
      </c>
      <c r="TN59" s="189" t="s">
        <v>47</v>
      </c>
      <c r="TO59" s="190">
        <v>0</v>
      </c>
      <c r="TP59" s="190">
        <v>0</v>
      </c>
      <c r="TQ59" s="190">
        <v>0</v>
      </c>
      <c r="TR59" s="190">
        <f t="shared" si="79"/>
        <v>0</v>
      </c>
      <c r="TS59" s="191"/>
      <c r="TT59" s="192">
        <v>53</v>
      </c>
      <c r="TU59" s="189" t="s">
        <v>47</v>
      </c>
      <c r="TV59" s="190">
        <v>0</v>
      </c>
      <c r="TW59" s="190">
        <v>0</v>
      </c>
      <c r="TX59" s="190">
        <v>0</v>
      </c>
      <c r="TY59" s="190">
        <f t="shared" si="80"/>
        <v>0</v>
      </c>
      <c r="TZ59" s="191"/>
      <c r="UA59" s="192">
        <v>53</v>
      </c>
      <c r="UB59" s="189" t="s">
        <v>47</v>
      </c>
      <c r="UC59" s="190">
        <v>0</v>
      </c>
      <c r="UD59" s="190">
        <v>0</v>
      </c>
      <c r="UE59" s="190">
        <v>0</v>
      </c>
      <c r="UF59" s="190">
        <f t="shared" si="81"/>
        <v>0</v>
      </c>
      <c r="UG59" s="191"/>
      <c r="UH59" s="192">
        <v>53</v>
      </c>
      <c r="UI59" s="189" t="s">
        <v>47</v>
      </c>
      <c r="UJ59" s="190">
        <v>0</v>
      </c>
      <c r="UK59" s="190">
        <v>0</v>
      </c>
      <c r="UL59" s="190">
        <v>0</v>
      </c>
      <c r="UM59" s="190">
        <f t="shared" si="82"/>
        <v>0</v>
      </c>
      <c r="UN59" s="191"/>
      <c r="UO59" s="192">
        <v>53</v>
      </c>
      <c r="UP59" s="189" t="s">
        <v>47</v>
      </c>
      <c r="UQ59" s="190">
        <v>0</v>
      </c>
      <c r="UR59" s="190">
        <v>0</v>
      </c>
      <c r="US59" s="190">
        <v>0</v>
      </c>
      <c r="UT59" s="190">
        <f t="shared" si="83"/>
        <v>0</v>
      </c>
      <c r="UU59" s="191"/>
      <c r="UV59" s="192">
        <v>53</v>
      </c>
      <c r="UW59" s="189" t="s">
        <v>47</v>
      </c>
      <c r="UX59" s="190">
        <v>0</v>
      </c>
      <c r="UY59" s="190">
        <v>0</v>
      </c>
      <c r="UZ59" s="190">
        <v>0</v>
      </c>
      <c r="VA59" s="190">
        <f t="shared" si="84"/>
        <v>0</v>
      </c>
      <c r="VB59" s="191"/>
      <c r="VC59" s="192">
        <v>53</v>
      </c>
      <c r="VD59" s="189" t="s">
        <v>47</v>
      </c>
      <c r="VE59" s="190">
        <v>0</v>
      </c>
      <c r="VF59" s="190">
        <v>0</v>
      </c>
      <c r="VG59" s="190">
        <v>0</v>
      </c>
      <c r="VH59" s="190">
        <f t="shared" si="85"/>
        <v>0</v>
      </c>
      <c r="VI59" s="191"/>
      <c r="VJ59" s="192">
        <v>53</v>
      </c>
      <c r="VK59" s="189" t="s">
        <v>47</v>
      </c>
      <c r="VL59" s="190">
        <v>0</v>
      </c>
      <c r="VM59" s="190">
        <v>0</v>
      </c>
      <c r="VN59" s="190">
        <v>0</v>
      </c>
      <c r="VO59" s="190">
        <f t="shared" si="86"/>
        <v>0</v>
      </c>
      <c r="VP59" s="191"/>
      <c r="VQ59" s="192">
        <v>53</v>
      </c>
      <c r="VR59" s="189" t="s">
        <v>47</v>
      </c>
      <c r="VS59" s="190">
        <v>0</v>
      </c>
      <c r="VT59" s="190">
        <v>0</v>
      </c>
      <c r="VU59" s="190">
        <v>0</v>
      </c>
      <c r="VV59" s="190">
        <f t="shared" si="87"/>
        <v>0</v>
      </c>
      <c r="VW59" s="191"/>
      <c r="VX59" s="192">
        <v>53</v>
      </c>
      <c r="VY59" s="189" t="s">
        <v>47</v>
      </c>
      <c r="VZ59" s="190">
        <v>0</v>
      </c>
      <c r="WA59" s="190">
        <v>0</v>
      </c>
      <c r="WB59" s="190">
        <v>0</v>
      </c>
      <c r="WC59" s="190">
        <f t="shared" si="88"/>
        <v>0</v>
      </c>
      <c r="WD59" s="191"/>
      <c r="WE59" s="192">
        <v>53</v>
      </c>
      <c r="WF59" s="189" t="s">
        <v>47</v>
      </c>
      <c r="WG59" s="190">
        <v>0</v>
      </c>
      <c r="WH59" s="190">
        <v>0</v>
      </c>
      <c r="WI59" s="190">
        <v>0</v>
      </c>
      <c r="WJ59" s="190">
        <f t="shared" si="89"/>
        <v>0</v>
      </c>
      <c r="WK59" s="191"/>
      <c r="WL59" s="192">
        <v>53</v>
      </c>
      <c r="WM59" s="189" t="s">
        <v>47</v>
      </c>
      <c r="WN59" s="190">
        <v>0</v>
      </c>
      <c r="WO59" s="190">
        <v>0</v>
      </c>
      <c r="WP59" s="190">
        <v>0</v>
      </c>
      <c r="WQ59" s="190">
        <f t="shared" si="90"/>
        <v>0</v>
      </c>
      <c r="WR59" s="191"/>
      <c r="WS59" s="192">
        <v>53</v>
      </c>
      <c r="WT59" s="189" t="s">
        <v>47</v>
      </c>
      <c r="WU59" s="190">
        <v>0</v>
      </c>
      <c r="WV59" s="190">
        <v>0</v>
      </c>
      <c r="WW59" s="190">
        <v>0</v>
      </c>
      <c r="WX59" s="190">
        <f t="shared" si="91"/>
        <v>0</v>
      </c>
      <c r="WY59" s="191"/>
      <c r="WZ59" s="192">
        <v>53</v>
      </c>
      <c r="XA59" s="189" t="s">
        <v>47</v>
      </c>
      <c r="XB59" s="190">
        <v>0</v>
      </c>
      <c r="XC59" s="190">
        <v>0</v>
      </c>
      <c r="XD59" s="190">
        <v>0</v>
      </c>
      <c r="XE59" s="190">
        <f t="shared" si="92"/>
        <v>0</v>
      </c>
      <c r="XF59" s="191"/>
      <c r="XG59" s="192">
        <v>53</v>
      </c>
      <c r="XH59" s="189" t="s">
        <v>47</v>
      </c>
      <c r="XI59" s="190">
        <v>0</v>
      </c>
      <c r="XJ59" s="190">
        <v>0</v>
      </c>
      <c r="XK59" s="190">
        <v>0</v>
      </c>
      <c r="XL59" s="190">
        <f t="shared" si="93"/>
        <v>0</v>
      </c>
      <c r="XM59" s="191"/>
      <c r="XN59" s="192">
        <v>53</v>
      </c>
      <c r="XO59" s="189" t="s">
        <v>47</v>
      </c>
      <c r="XP59" s="190">
        <v>0</v>
      </c>
      <c r="XQ59" s="190">
        <v>0</v>
      </c>
      <c r="XR59" s="190">
        <v>0</v>
      </c>
      <c r="XS59" s="190">
        <f t="shared" si="94"/>
        <v>0</v>
      </c>
      <c r="XT59" s="191"/>
      <c r="XU59" s="192">
        <v>53</v>
      </c>
      <c r="XV59" s="189" t="s">
        <v>47</v>
      </c>
      <c r="XW59" s="190">
        <v>0</v>
      </c>
      <c r="XX59" s="190">
        <v>0</v>
      </c>
      <c r="XY59" s="190">
        <v>0</v>
      </c>
      <c r="XZ59" s="190">
        <f t="shared" si="95"/>
        <v>0</v>
      </c>
      <c r="YA59" s="191"/>
      <c r="YB59" s="192">
        <v>53</v>
      </c>
      <c r="YC59" s="189" t="s">
        <v>47</v>
      </c>
      <c r="YD59" s="190">
        <v>0</v>
      </c>
      <c r="YE59" s="190">
        <v>0</v>
      </c>
      <c r="YF59" s="190">
        <v>0</v>
      </c>
      <c r="YG59" s="190">
        <f t="shared" si="96"/>
        <v>0</v>
      </c>
      <c r="YH59" s="191"/>
      <c r="YI59" s="192">
        <v>53</v>
      </c>
      <c r="YJ59" s="189" t="s">
        <v>47</v>
      </c>
      <c r="YK59" s="190">
        <v>0</v>
      </c>
      <c r="YL59" s="190">
        <v>0</v>
      </c>
      <c r="YM59" s="190">
        <v>0</v>
      </c>
      <c r="YN59" s="190">
        <f t="shared" si="97"/>
        <v>0</v>
      </c>
      <c r="YO59" s="191"/>
      <c r="YP59" s="192">
        <v>53</v>
      </c>
      <c r="YQ59" s="189" t="s">
        <v>47</v>
      </c>
      <c r="YR59" s="190">
        <v>0</v>
      </c>
      <c r="YS59" s="190">
        <v>0</v>
      </c>
      <c r="YT59" s="190">
        <v>0</v>
      </c>
      <c r="YU59" s="190">
        <f t="shared" si="98"/>
        <v>0</v>
      </c>
      <c r="YV59" s="191"/>
      <c r="YW59" s="192">
        <v>53</v>
      </c>
      <c r="YX59" s="189" t="s">
        <v>47</v>
      </c>
      <c r="YY59" s="190">
        <v>0</v>
      </c>
      <c r="YZ59" s="190">
        <v>0</v>
      </c>
      <c r="ZA59" s="190">
        <v>0</v>
      </c>
      <c r="ZB59" s="190">
        <f t="shared" si="99"/>
        <v>0</v>
      </c>
      <c r="ZC59" s="191"/>
      <c r="ZD59" s="192">
        <v>53</v>
      </c>
      <c r="ZE59" s="189" t="s">
        <v>47</v>
      </c>
      <c r="ZF59" s="190">
        <v>0</v>
      </c>
      <c r="ZG59" s="190">
        <v>0</v>
      </c>
      <c r="ZH59" s="190">
        <v>0</v>
      </c>
      <c r="ZI59" s="190">
        <f t="shared" si="100"/>
        <v>0</v>
      </c>
      <c r="ZJ59" s="191"/>
      <c r="ZK59" s="192">
        <v>53</v>
      </c>
      <c r="ZL59" s="189" t="s">
        <v>47</v>
      </c>
      <c r="ZM59" s="190">
        <v>0</v>
      </c>
      <c r="ZN59" s="190">
        <v>0</v>
      </c>
      <c r="ZO59" s="190">
        <v>0</v>
      </c>
      <c r="ZP59" s="190">
        <f t="shared" si="101"/>
        <v>0</v>
      </c>
      <c r="ZQ59" s="191"/>
      <c r="ZR59" s="192">
        <v>53</v>
      </c>
      <c r="ZS59" s="189" t="s">
        <v>47</v>
      </c>
      <c r="ZT59" s="190">
        <v>0</v>
      </c>
      <c r="ZU59" s="190">
        <v>0</v>
      </c>
      <c r="ZV59" s="190">
        <v>0</v>
      </c>
      <c r="ZW59" s="190">
        <f t="shared" si="102"/>
        <v>0</v>
      </c>
      <c r="ZX59" s="191"/>
      <c r="ZY59" s="192">
        <v>53</v>
      </c>
      <c r="ZZ59" s="189" t="s">
        <v>47</v>
      </c>
      <c r="AAA59" s="190">
        <v>0</v>
      </c>
      <c r="AAB59" s="190">
        <v>0</v>
      </c>
      <c r="AAC59" s="190">
        <v>0</v>
      </c>
      <c r="AAD59" s="190">
        <f t="shared" si="103"/>
        <v>0</v>
      </c>
      <c r="AAE59" s="191"/>
      <c r="AAF59" s="192">
        <v>53</v>
      </c>
      <c r="AAG59" s="189" t="s">
        <v>47</v>
      </c>
      <c r="AAH59" s="190">
        <v>0</v>
      </c>
      <c r="AAI59" s="190">
        <v>0</v>
      </c>
      <c r="AAJ59" s="190">
        <v>0</v>
      </c>
      <c r="AAK59" s="190">
        <f t="shared" si="104"/>
        <v>0</v>
      </c>
      <c r="AAL59" s="191"/>
      <c r="AAM59" s="192">
        <v>53</v>
      </c>
      <c r="AAN59" s="189" t="s">
        <v>47</v>
      </c>
      <c r="AAO59" s="190">
        <v>0</v>
      </c>
      <c r="AAP59" s="190">
        <v>0</v>
      </c>
      <c r="AAQ59" s="190">
        <v>0</v>
      </c>
      <c r="AAR59" s="190">
        <f t="shared" si="105"/>
        <v>0</v>
      </c>
      <c r="AAS59" s="191"/>
      <c r="AAT59" s="192">
        <v>53</v>
      </c>
      <c r="AAU59" s="189" t="s">
        <v>47</v>
      </c>
      <c r="AAV59" s="190">
        <v>0</v>
      </c>
      <c r="AAW59" s="190">
        <v>0</v>
      </c>
      <c r="AAX59" s="190">
        <v>0</v>
      </c>
      <c r="AAY59" s="190">
        <f t="shared" si="106"/>
        <v>0</v>
      </c>
      <c r="AAZ59" s="191"/>
      <c r="ABA59" s="192">
        <v>53</v>
      </c>
      <c r="ABB59" s="189" t="s">
        <v>47</v>
      </c>
      <c r="ABC59" s="190">
        <v>0</v>
      </c>
      <c r="ABD59" s="190">
        <v>0</v>
      </c>
      <c r="ABE59" s="190">
        <v>0</v>
      </c>
      <c r="ABF59" s="190">
        <f t="shared" si="107"/>
        <v>0</v>
      </c>
      <c r="ABG59" s="191"/>
      <c r="ABH59" s="192">
        <v>53</v>
      </c>
      <c r="ABI59" s="189" t="s">
        <v>47</v>
      </c>
      <c r="ABJ59" s="190">
        <v>0</v>
      </c>
      <c r="ABK59" s="190">
        <v>0</v>
      </c>
      <c r="ABL59" s="190">
        <v>0</v>
      </c>
      <c r="ABM59" s="190">
        <f t="shared" si="108"/>
        <v>0</v>
      </c>
      <c r="ABN59" s="191"/>
      <c r="ABO59" s="192">
        <v>53</v>
      </c>
      <c r="ABP59" s="189" t="s">
        <v>47</v>
      </c>
      <c r="ABQ59" s="190">
        <v>0</v>
      </c>
      <c r="ABR59" s="190">
        <v>0</v>
      </c>
      <c r="ABS59" s="190">
        <v>0</v>
      </c>
      <c r="ABT59" s="190">
        <f t="shared" si="109"/>
        <v>0</v>
      </c>
      <c r="ABU59" s="191"/>
      <c r="ABV59" s="192">
        <v>53</v>
      </c>
      <c r="ABW59" s="189" t="s">
        <v>47</v>
      </c>
      <c r="ABX59" s="190">
        <v>0</v>
      </c>
      <c r="ABY59" s="190">
        <f t="shared" si="0"/>
        <v>5018365.333333333</v>
      </c>
      <c r="ABZ59" s="190">
        <f t="shared" si="1"/>
        <v>0</v>
      </c>
      <c r="ACA59" s="190">
        <f t="shared" si="2"/>
        <v>5018365.333333333</v>
      </c>
      <c r="ACB59" s="9"/>
    </row>
    <row r="60" spans="1:756" ht="30.75" hidden="1" customHeight="1">
      <c r="A60" s="192">
        <v>54</v>
      </c>
      <c r="B60" s="193" t="s">
        <v>68</v>
      </c>
      <c r="C60" s="190">
        <v>0</v>
      </c>
      <c r="D60" s="190">
        <v>0</v>
      </c>
      <c r="E60" s="190">
        <v>0</v>
      </c>
      <c r="F60" s="190">
        <f t="shared" si="3"/>
        <v>0</v>
      </c>
      <c r="G60" s="191"/>
      <c r="H60" s="192">
        <v>54</v>
      </c>
      <c r="I60" s="193" t="s">
        <v>68</v>
      </c>
      <c r="J60" s="190">
        <v>0</v>
      </c>
      <c r="K60" s="190">
        <v>0</v>
      </c>
      <c r="L60" s="190">
        <v>0</v>
      </c>
      <c r="M60" s="190">
        <f t="shared" si="4"/>
        <v>0</v>
      </c>
      <c r="N60" s="191"/>
      <c r="O60" s="192">
        <v>54</v>
      </c>
      <c r="P60" s="193" t="s">
        <v>68</v>
      </c>
      <c r="Q60" s="190"/>
      <c r="R60" s="190">
        <v>0</v>
      </c>
      <c r="S60" s="190">
        <v>0</v>
      </c>
      <c r="T60" s="190">
        <f t="shared" si="5"/>
        <v>0</v>
      </c>
      <c r="U60" s="191"/>
      <c r="V60" s="192">
        <v>54</v>
      </c>
      <c r="W60" s="193" t="s">
        <v>68</v>
      </c>
      <c r="X60" s="190">
        <v>0</v>
      </c>
      <c r="Y60" s="190">
        <v>0</v>
      </c>
      <c r="Z60" s="190">
        <v>0</v>
      </c>
      <c r="AA60" s="190">
        <f t="shared" si="6"/>
        <v>0</v>
      </c>
      <c r="AB60" s="191"/>
      <c r="AC60" s="192">
        <v>54</v>
      </c>
      <c r="AD60" s="193" t="s">
        <v>68</v>
      </c>
      <c r="AE60" s="190">
        <v>0</v>
      </c>
      <c r="AF60" s="190">
        <v>0</v>
      </c>
      <c r="AG60" s="190">
        <v>0</v>
      </c>
      <c r="AH60" s="190">
        <f t="shared" si="7"/>
        <v>0</v>
      </c>
      <c r="AI60" s="191"/>
      <c r="AJ60" s="192">
        <v>54</v>
      </c>
      <c r="AK60" s="193" t="s">
        <v>68</v>
      </c>
      <c r="AL60" s="190">
        <v>0</v>
      </c>
      <c r="AM60" s="190">
        <v>0</v>
      </c>
      <c r="AN60" s="190">
        <v>0</v>
      </c>
      <c r="AO60" s="190">
        <f t="shared" si="8"/>
        <v>0</v>
      </c>
      <c r="AP60" s="191"/>
      <c r="AQ60" s="192">
        <v>54</v>
      </c>
      <c r="AR60" s="193" t="s">
        <v>68</v>
      </c>
      <c r="AS60" s="190">
        <v>0</v>
      </c>
      <c r="AT60" s="190">
        <v>0</v>
      </c>
      <c r="AU60" s="190">
        <v>0</v>
      </c>
      <c r="AV60" s="190">
        <f t="shared" si="9"/>
        <v>0</v>
      </c>
      <c r="AW60" s="191"/>
      <c r="AX60" s="192">
        <v>54</v>
      </c>
      <c r="AY60" s="193" t="s">
        <v>68</v>
      </c>
      <c r="AZ60" s="190">
        <v>0</v>
      </c>
      <c r="BA60" s="190">
        <v>0</v>
      </c>
      <c r="BB60" s="190">
        <v>0</v>
      </c>
      <c r="BC60" s="190">
        <f t="shared" si="10"/>
        <v>0</v>
      </c>
      <c r="BD60" s="191"/>
      <c r="BE60" s="192">
        <v>54</v>
      </c>
      <c r="BF60" s="193" t="s">
        <v>68</v>
      </c>
      <c r="BG60" s="190">
        <v>0</v>
      </c>
      <c r="BH60" s="190">
        <v>0</v>
      </c>
      <c r="BI60" s="190">
        <v>0</v>
      </c>
      <c r="BJ60" s="190">
        <f t="shared" si="11"/>
        <v>0</v>
      </c>
      <c r="BK60" s="191"/>
      <c r="BL60" s="192">
        <v>54</v>
      </c>
      <c r="BM60" s="193" t="s">
        <v>68</v>
      </c>
      <c r="BN60" s="190">
        <v>0</v>
      </c>
      <c r="BO60" s="190">
        <v>0</v>
      </c>
      <c r="BP60" s="190">
        <v>0</v>
      </c>
      <c r="BQ60" s="190">
        <f t="shared" si="12"/>
        <v>0</v>
      </c>
      <c r="BR60" s="191"/>
      <c r="BS60" s="192">
        <v>54</v>
      </c>
      <c r="BT60" s="193" t="s">
        <v>68</v>
      </c>
      <c r="BU60" s="190">
        <v>0</v>
      </c>
      <c r="BV60" s="190">
        <v>0</v>
      </c>
      <c r="BW60" s="190">
        <v>0</v>
      </c>
      <c r="BX60" s="190">
        <f t="shared" si="13"/>
        <v>0</v>
      </c>
      <c r="BY60" s="191"/>
      <c r="BZ60" s="192">
        <v>54</v>
      </c>
      <c r="CA60" s="193" t="s">
        <v>68</v>
      </c>
      <c r="CB60" s="190">
        <v>0</v>
      </c>
      <c r="CC60" s="190">
        <v>0</v>
      </c>
      <c r="CD60" s="190">
        <v>0</v>
      </c>
      <c r="CE60" s="190">
        <f t="shared" si="14"/>
        <v>0</v>
      </c>
      <c r="CF60" s="191"/>
      <c r="CG60" s="192">
        <v>54</v>
      </c>
      <c r="CH60" s="193" t="s">
        <v>68</v>
      </c>
      <c r="CI60" s="190">
        <v>0</v>
      </c>
      <c r="CJ60" s="190">
        <v>0</v>
      </c>
      <c r="CK60" s="190">
        <v>0</v>
      </c>
      <c r="CL60" s="190">
        <f t="shared" si="15"/>
        <v>0</v>
      </c>
      <c r="CM60" s="191"/>
      <c r="CN60" s="192">
        <v>54</v>
      </c>
      <c r="CO60" s="193" t="s">
        <v>68</v>
      </c>
      <c r="CP60" s="190">
        <v>0</v>
      </c>
      <c r="CQ60" s="190">
        <v>0</v>
      </c>
      <c r="CR60" s="190">
        <v>0</v>
      </c>
      <c r="CS60" s="190">
        <f t="shared" si="16"/>
        <v>0</v>
      </c>
      <c r="CT60" s="191"/>
      <c r="CU60" s="192">
        <v>54</v>
      </c>
      <c r="CV60" s="193" t="s">
        <v>68</v>
      </c>
      <c r="CW60" s="190">
        <v>0</v>
      </c>
      <c r="CX60" s="190">
        <v>0</v>
      </c>
      <c r="CY60" s="190">
        <v>0</v>
      </c>
      <c r="CZ60" s="190">
        <f t="shared" si="17"/>
        <v>0</v>
      </c>
      <c r="DA60" s="191"/>
      <c r="DB60" s="192">
        <v>54</v>
      </c>
      <c r="DC60" s="193" t="s">
        <v>68</v>
      </c>
      <c r="DD60" s="190">
        <v>0</v>
      </c>
      <c r="DE60" s="190">
        <v>0</v>
      </c>
      <c r="DF60" s="190">
        <v>0</v>
      </c>
      <c r="DG60" s="190">
        <f t="shared" si="18"/>
        <v>0</v>
      </c>
      <c r="DH60" s="191"/>
      <c r="DI60" s="192">
        <v>54</v>
      </c>
      <c r="DJ60" s="193" t="s">
        <v>68</v>
      </c>
      <c r="DK60" s="190">
        <v>0</v>
      </c>
      <c r="DL60" s="190">
        <v>0</v>
      </c>
      <c r="DM60" s="190">
        <v>0</v>
      </c>
      <c r="DN60" s="190">
        <f t="shared" si="19"/>
        <v>0</v>
      </c>
      <c r="DO60" s="191"/>
      <c r="DP60" s="192">
        <v>54</v>
      </c>
      <c r="DQ60" s="193" t="s">
        <v>68</v>
      </c>
      <c r="DR60" s="190">
        <v>0</v>
      </c>
      <c r="DS60" s="190">
        <v>0</v>
      </c>
      <c r="DT60" s="190">
        <v>0</v>
      </c>
      <c r="DU60" s="190">
        <f t="shared" si="20"/>
        <v>0</v>
      </c>
      <c r="DV60" s="191"/>
      <c r="DW60" s="192">
        <v>54</v>
      </c>
      <c r="DX60" s="193" t="s">
        <v>68</v>
      </c>
      <c r="DY60" s="190">
        <v>0</v>
      </c>
      <c r="DZ60" s="190">
        <v>0</v>
      </c>
      <c r="EA60" s="190">
        <v>0</v>
      </c>
      <c r="EB60" s="190">
        <f t="shared" si="21"/>
        <v>0</v>
      </c>
      <c r="EC60" s="191"/>
      <c r="ED60" s="192">
        <v>54</v>
      </c>
      <c r="EE60" s="193" t="s">
        <v>68</v>
      </c>
      <c r="EF60" s="190">
        <v>0</v>
      </c>
      <c r="EG60" s="190">
        <v>0</v>
      </c>
      <c r="EH60" s="190">
        <v>0</v>
      </c>
      <c r="EI60" s="190">
        <f t="shared" si="22"/>
        <v>0</v>
      </c>
      <c r="EJ60" s="191"/>
      <c r="EK60" s="192">
        <v>54</v>
      </c>
      <c r="EL60" s="193" t="s">
        <v>68</v>
      </c>
      <c r="EM60" s="190">
        <v>0</v>
      </c>
      <c r="EN60" s="190">
        <v>0</v>
      </c>
      <c r="EO60" s="190">
        <v>0</v>
      </c>
      <c r="EP60" s="190">
        <f t="shared" si="23"/>
        <v>0</v>
      </c>
      <c r="EQ60" s="191"/>
      <c r="ER60" s="192">
        <v>54</v>
      </c>
      <c r="ES60" s="193" t="s">
        <v>68</v>
      </c>
      <c r="ET60" s="190">
        <v>0</v>
      </c>
      <c r="EU60" s="190">
        <v>0</v>
      </c>
      <c r="EV60" s="190">
        <v>0</v>
      </c>
      <c r="EW60" s="190">
        <f t="shared" si="24"/>
        <v>0</v>
      </c>
      <c r="EX60" s="191"/>
      <c r="EY60" s="192">
        <v>54</v>
      </c>
      <c r="EZ60" s="193" t="s">
        <v>68</v>
      </c>
      <c r="FA60" s="190">
        <v>0</v>
      </c>
      <c r="FB60" s="190">
        <v>0</v>
      </c>
      <c r="FC60" s="190">
        <v>0</v>
      </c>
      <c r="FD60" s="190">
        <f t="shared" si="25"/>
        <v>0</v>
      </c>
      <c r="FE60" s="191"/>
      <c r="FF60" s="192">
        <v>54</v>
      </c>
      <c r="FG60" s="193" t="s">
        <v>68</v>
      </c>
      <c r="FH60" s="190">
        <v>0</v>
      </c>
      <c r="FI60" s="190">
        <v>0</v>
      </c>
      <c r="FJ60" s="190">
        <v>0</v>
      </c>
      <c r="FK60" s="190">
        <f t="shared" si="26"/>
        <v>0</v>
      </c>
      <c r="FL60" s="191"/>
      <c r="FM60" s="192">
        <v>54</v>
      </c>
      <c r="FN60" s="193" t="s">
        <v>68</v>
      </c>
      <c r="FO60" s="190">
        <v>0</v>
      </c>
      <c r="FP60" s="190">
        <v>0</v>
      </c>
      <c r="FQ60" s="190">
        <v>0</v>
      </c>
      <c r="FR60" s="190">
        <f t="shared" si="27"/>
        <v>0</v>
      </c>
      <c r="FS60" s="191"/>
      <c r="FT60" s="192">
        <v>54</v>
      </c>
      <c r="FU60" s="193" t="s">
        <v>68</v>
      </c>
      <c r="FV60" s="190">
        <v>0</v>
      </c>
      <c r="FW60" s="190">
        <v>0</v>
      </c>
      <c r="FX60" s="190">
        <v>0</v>
      </c>
      <c r="FY60" s="190">
        <f t="shared" si="28"/>
        <v>0</v>
      </c>
      <c r="FZ60" s="191"/>
      <c r="GA60" s="192">
        <v>54</v>
      </c>
      <c r="GB60" s="193" t="s">
        <v>68</v>
      </c>
      <c r="GC60" s="190">
        <v>0</v>
      </c>
      <c r="GD60" s="190">
        <v>0</v>
      </c>
      <c r="GE60" s="190">
        <v>0</v>
      </c>
      <c r="GF60" s="190">
        <f t="shared" si="29"/>
        <v>0</v>
      </c>
      <c r="GG60" s="191"/>
      <c r="GH60" s="192">
        <v>54</v>
      </c>
      <c r="GI60" s="193" t="s">
        <v>68</v>
      </c>
      <c r="GJ60" s="190">
        <v>0</v>
      </c>
      <c r="GK60" s="190">
        <v>0</v>
      </c>
      <c r="GL60" s="190">
        <v>0</v>
      </c>
      <c r="GM60" s="190">
        <f t="shared" si="30"/>
        <v>0</v>
      </c>
      <c r="GN60" s="191"/>
      <c r="GO60" s="192">
        <v>54</v>
      </c>
      <c r="GP60" s="193" t="s">
        <v>68</v>
      </c>
      <c r="GQ60" s="190">
        <v>0</v>
      </c>
      <c r="GR60" s="190">
        <v>0</v>
      </c>
      <c r="GS60" s="190">
        <v>0</v>
      </c>
      <c r="GT60" s="190">
        <f t="shared" si="31"/>
        <v>0</v>
      </c>
      <c r="GU60" s="191"/>
      <c r="GV60" s="192">
        <v>54</v>
      </c>
      <c r="GW60" s="193" t="s">
        <v>68</v>
      </c>
      <c r="GX60" s="190">
        <v>0</v>
      </c>
      <c r="GY60" s="190">
        <v>0</v>
      </c>
      <c r="GZ60" s="190">
        <v>0</v>
      </c>
      <c r="HA60" s="190">
        <f t="shared" si="32"/>
        <v>0</v>
      </c>
      <c r="HB60" s="191"/>
      <c r="HC60" s="192">
        <v>54</v>
      </c>
      <c r="HD60" s="193" t="s">
        <v>68</v>
      </c>
      <c r="HE60" s="190">
        <v>0</v>
      </c>
      <c r="HF60" s="190">
        <v>0</v>
      </c>
      <c r="HG60" s="190">
        <v>0</v>
      </c>
      <c r="HH60" s="190">
        <f t="shared" si="33"/>
        <v>0</v>
      </c>
      <c r="HI60" s="191"/>
      <c r="HJ60" s="192">
        <v>54</v>
      </c>
      <c r="HK60" s="193" t="s">
        <v>68</v>
      </c>
      <c r="HL60" s="190">
        <v>0</v>
      </c>
      <c r="HM60" s="190">
        <v>0</v>
      </c>
      <c r="HN60" s="190">
        <v>0</v>
      </c>
      <c r="HO60" s="190">
        <f t="shared" si="34"/>
        <v>0</v>
      </c>
      <c r="HP60" s="191"/>
      <c r="HQ60" s="192">
        <v>54</v>
      </c>
      <c r="HR60" s="193" t="s">
        <v>68</v>
      </c>
      <c r="HS60" s="190">
        <v>0</v>
      </c>
      <c r="HT60" s="190">
        <v>0</v>
      </c>
      <c r="HU60" s="190">
        <v>0</v>
      </c>
      <c r="HV60" s="190">
        <f t="shared" si="35"/>
        <v>0</v>
      </c>
      <c r="HW60" s="191"/>
      <c r="HX60" s="192">
        <v>54</v>
      </c>
      <c r="HY60" s="193" t="s">
        <v>68</v>
      </c>
      <c r="HZ60" s="190">
        <v>0</v>
      </c>
      <c r="IA60" s="190">
        <v>0</v>
      </c>
      <c r="IB60" s="190">
        <v>0</v>
      </c>
      <c r="IC60" s="190">
        <f t="shared" si="36"/>
        <v>0</v>
      </c>
      <c r="ID60" s="191"/>
      <c r="IE60" s="192">
        <v>54</v>
      </c>
      <c r="IF60" s="193" t="s">
        <v>68</v>
      </c>
      <c r="IG60" s="190">
        <v>0</v>
      </c>
      <c r="IH60" s="190">
        <v>0</v>
      </c>
      <c r="II60" s="190">
        <v>0</v>
      </c>
      <c r="IJ60" s="190">
        <f t="shared" si="37"/>
        <v>0</v>
      </c>
      <c r="IK60" s="191"/>
      <c r="IL60" s="192">
        <v>54</v>
      </c>
      <c r="IM60" s="193" t="s">
        <v>68</v>
      </c>
      <c r="IN60" s="190">
        <v>0</v>
      </c>
      <c r="IO60" s="190">
        <v>0</v>
      </c>
      <c r="IP60" s="190">
        <v>0</v>
      </c>
      <c r="IQ60" s="190">
        <f t="shared" si="38"/>
        <v>0</v>
      </c>
      <c r="IR60" s="191"/>
      <c r="IS60" s="192">
        <v>54</v>
      </c>
      <c r="IT60" s="193" t="s">
        <v>68</v>
      </c>
      <c r="IU60" s="190">
        <v>0</v>
      </c>
      <c r="IV60" s="190">
        <v>0</v>
      </c>
      <c r="IW60" s="190">
        <v>0</v>
      </c>
      <c r="IX60" s="190">
        <f t="shared" si="39"/>
        <v>0</v>
      </c>
      <c r="IY60" s="191"/>
      <c r="IZ60" s="192">
        <v>54</v>
      </c>
      <c r="JA60" s="193" t="s">
        <v>68</v>
      </c>
      <c r="JB60" s="190">
        <v>0</v>
      </c>
      <c r="JC60" s="190">
        <v>0</v>
      </c>
      <c r="JD60" s="190">
        <v>0</v>
      </c>
      <c r="JE60" s="190">
        <f t="shared" si="40"/>
        <v>0</v>
      </c>
      <c r="JF60" s="191"/>
      <c r="JG60" s="192">
        <v>54</v>
      </c>
      <c r="JH60" s="193" t="s">
        <v>68</v>
      </c>
      <c r="JI60" s="190">
        <v>0</v>
      </c>
      <c r="JJ60" s="190">
        <v>0</v>
      </c>
      <c r="JK60" s="190">
        <v>0</v>
      </c>
      <c r="JL60" s="190">
        <f t="shared" si="41"/>
        <v>0</v>
      </c>
      <c r="JM60" s="191"/>
      <c r="JN60" s="192">
        <v>54</v>
      </c>
      <c r="JO60" s="193" t="s">
        <v>68</v>
      </c>
      <c r="JP60" s="190">
        <v>0</v>
      </c>
      <c r="JQ60" s="190">
        <v>0</v>
      </c>
      <c r="JR60" s="190">
        <v>0</v>
      </c>
      <c r="JS60" s="190">
        <f t="shared" si="42"/>
        <v>0</v>
      </c>
      <c r="JT60" s="191"/>
      <c r="JU60" s="192">
        <v>54</v>
      </c>
      <c r="JV60" s="193" t="s">
        <v>68</v>
      </c>
      <c r="JW60" s="190">
        <v>0</v>
      </c>
      <c r="JX60" s="190">
        <v>0</v>
      </c>
      <c r="JY60" s="190">
        <v>0</v>
      </c>
      <c r="JZ60" s="190">
        <f t="shared" si="43"/>
        <v>0</v>
      </c>
      <c r="KA60" s="191"/>
      <c r="KB60" s="192">
        <v>54</v>
      </c>
      <c r="KC60" s="193" t="s">
        <v>68</v>
      </c>
      <c r="KD60" s="190">
        <v>0</v>
      </c>
      <c r="KE60" s="190">
        <v>0</v>
      </c>
      <c r="KF60" s="190">
        <v>0</v>
      </c>
      <c r="KG60" s="190">
        <f t="shared" si="44"/>
        <v>0</v>
      </c>
      <c r="KH60" s="191"/>
      <c r="KI60" s="192">
        <v>54</v>
      </c>
      <c r="KJ60" s="193" t="s">
        <v>68</v>
      </c>
      <c r="KK60" s="190">
        <v>0</v>
      </c>
      <c r="KL60" s="190">
        <v>0</v>
      </c>
      <c r="KM60" s="190">
        <v>0</v>
      </c>
      <c r="KN60" s="190">
        <f t="shared" si="45"/>
        <v>0</v>
      </c>
      <c r="KO60" s="191"/>
      <c r="KP60" s="192">
        <v>54</v>
      </c>
      <c r="KQ60" s="193" t="s">
        <v>68</v>
      </c>
      <c r="KR60" s="190">
        <v>0</v>
      </c>
      <c r="KS60" s="190">
        <v>0</v>
      </c>
      <c r="KT60" s="190">
        <v>0</v>
      </c>
      <c r="KU60" s="190">
        <f t="shared" si="46"/>
        <v>0</v>
      </c>
      <c r="KV60" s="191"/>
      <c r="KW60" s="192">
        <v>54</v>
      </c>
      <c r="KX60" s="193" t="s">
        <v>68</v>
      </c>
      <c r="KY60" s="190">
        <v>0</v>
      </c>
      <c r="KZ60" s="190">
        <v>0</v>
      </c>
      <c r="LA60" s="190">
        <v>0</v>
      </c>
      <c r="LB60" s="190">
        <f t="shared" si="47"/>
        <v>0</v>
      </c>
      <c r="LC60" s="191"/>
      <c r="LD60" s="192">
        <v>54</v>
      </c>
      <c r="LE60" s="193" t="s">
        <v>68</v>
      </c>
      <c r="LF60" s="190">
        <v>0</v>
      </c>
      <c r="LG60" s="190">
        <v>0</v>
      </c>
      <c r="LH60" s="190">
        <v>0</v>
      </c>
      <c r="LI60" s="190">
        <f t="shared" si="48"/>
        <v>0</v>
      </c>
      <c r="LJ60" s="191"/>
      <c r="LK60" s="192">
        <v>54</v>
      </c>
      <c r="LL60" s="193" t="s">
        <v>68</v>
      </c>
      <c r="LM60" s="190">
        <v>0</v>
      </c>
      <c r="LN60" s="190">
        <v>0</v>
      </c>
      <c r="LO60" s="190">
        <v>0</v>
      </c>
      <c r="LP60" s="190">
        <f t="shared" si="49"/>
        <v>0</v>
      </c>
      <c r="LQ60" s="191"/>
      <c r="LR60" s="192">
        <v>54</v>
      </c>
      <c r="LS60" s="193" t="s">
        <v>68</v>
      </c>
      <c r="LT60" s="190">
        <v>0</v>
      </c>
      <c r="LU60" s="190">
        <v>0</v>
      </c>
      <c r="LV60" s="190">
        <v>0</v>
      </c>
      <c r="LW60" s="190">
        <f t="shared" si="50"/>
        <v>0</v>
      </c>
      <c r="LX60" s="191"/>
      <c r="LY60" s="192">
        <v>54</v>
      </c>
      <c r="LZ60" s="193" t="s">
        <v>68</v>
      </c>
      <c r="MA60" s="190">
        <v>0</v>
      </c>
      <c r="MB60" s="190">
        <v>0</v>
      </c>
      <c r="MC60" s="190">
        <v>0</v>
      </c>
      <c r="MD60" s="190">
        <f t="shared" si="51"/>
        <v>0</v>
      </c>
      <c r="ME60" s="191"/>
      <c r="MF60" s="192">
        <v>54</v>
      </c>
      <c r="MG60" s="193" t="s">
        <v>68</v>
      </c>
      <c r="MH60" s="190">
        <v>0</v>
      </c>
      <c r="MI60" s="190">
        <v>0</v>
      </c>
      <c r="MJ60" s="190">
        <v>0</v>
      </c>
      <c r="MK60" s="190">
        <f t="shared" si="52"/>
        <v>0</v>
      </c>
      <c r="ML60" s="191"/>
      <c r="MM60" s="192">
        <v>54</v>
      </c>
      <c r="MN60" s="193" t="s">
        <v>68</v>
      </c>
      <c r="MO60" s="190">
        <v>0</v>
      </c>
      <c r="MP60" s="190">
        <v>0</v>
      </c>
      <c r="MQ60" s="190">
        <v>0</v>
      </c>
      <c r="MR60" s="190">
        <f t="shared" si="53"/>
        <v>0</v>
      </c>
      <c r="MS60" s="191"/>
      <c r="MT60" s="192">
        <v>54</v>
      </c>
      <c r="MU60" s="193" t="s">
        <v>68</v>
      </c>
      <c r="MV60" s="190">
        <v>0</v>
      </c>
      <c r="MW60" s="190">
        <v>0</v>
      </c>
      <c r="MX60" s="190">
        <v>0</v>
      </c>
      <c r="MY60" s="190">
        <f t="shared" si="54"/>
        <v>0</v>
      </c>
      <c r="MZ60" s="191"/>
      <c r="NA60" s="192">
        <v>54</v>
      </c>
      <c r="NB60" s="193" t="s">
        <v>68</v>
      </c>
      <c r="NC60" s="190">
        <v>0</v>
      </c>
      <c r="ND60" s="190">
        <v>0</v>
      </c>
      <c r="NE60" s="190">
        <v>0</v>
      </c>
      <c r="NF60" s="190">
        <f t="shared" si="55"/>
        <v>0</v>
      </c>
      <c r="NG60" s="191"/>
      <c r="NH60" s="192">
        <v>54</v>
      </c>
      <c r="NI60" s="193" t="s">
        <v>68</v>
      </c>
      <c r="NJ60" s="190">
        <v>0</v>
      </c>
      <c r="NK60" s="190">
        <v>0</v>
      </c>
      <c r="NL60" s="190">
        <v>0</v>
      </c>
      <c r="NM60" s="190">
        <f t="shared" si="56"/>
        <v>0</v>
      </c>
      <c r="NN60" s="191"/>
      <c r="NO60" s="192">
        <v>54</v>
      </c>
      <c r="NP60" s="193" t="s">
        <v>68</v>
      </c>
      <c r="NQ60" s="190">
        <v>0</v>
      </c>
      <c r="NR60" s="190">
        <v>0</v>
      </c>
      <c r="NS60" s="190">
        <v>0</v>
      </c>
      <c r="NT60" s="190">
        <f t="shared" si="57"/>
        <v>0</v>
      </c>
      <c r="NU60" s="191"/>
      <c r="NV60" s="192">
        <v>54</v>
      </c>
      <c r="NW60" s="193" t="s">
        <v>68</v>
      </c>
      <c r="NX60" s="190">
        <v>0</v>
      </c>
      <c r="NY60" s="190">
        <v>0</v>
      </c>
      <c r="NZ60" s="190">
        <v>0</v>
      </c>
      <c r="OA60" s="190">
        <f t="shared" si="58"/>
        <v>0</v>
      </c>
      <c r="OB60" s="191"/>
      <c r="OC60" s="192">
        <v>54</v>
      </c>
      <c r="OD60" s="193" t="s">
        <v>68</v>
      </c>
      <c r="OE60" s="190">
        <v>0</v>
      </c>
      <c r="OF60" s="190">
        <v>0</v>
      </c>
      <c r="OG60" s="190">
        <v>0</v>
      </c>
      <c r="OH60" s="190">
        <f t="shared" si="59"/>
        <v>0</v>
      </c>
      <c r="OI60" s="191"/>
      <c r="OJ60" s="192">
        <v>54</v>
      </c>
      <c r="OK60" s="193" t="s">
        <v>68</v>
      </c>
      <c r="OL60" s="190">
        <v>0</v>
      </c>
      <c r="OM60" s="190">
        <v>0</v>
      </c>
      <c r="ON60" s="190">
        <v>0</v>
      </c>
      <c r="OO60" s="190">
        <f t="shared" si="60"/>
        <v>0</v>
      </c>
      <c r="OP60" s="191"/>
      <c r="OQ60" s="192">
        <v>54</v>
      </c>
      <c r="OR60" s="193" t="s">
        <v>68</v>
      </c>
      <c r="OS60" s="190">
        <v>0</v>
      </c>
      <c r="OT60" s="190">
        <v>0</v>
      </c>
      <c r="OU60" s="190">
        <v>0</v>
      </c>
      <c r="OV60" s="190">
        <f t="shared" si="61"/>
        <v>0</v>
      </c>
      <c r="OW60" s="191"/>
      <c r="OX60" s="192">
        <v>54</v>
      </c>
      <c r="OY60" s="193" t="s">
        <v>68</v>
      </c>
      <c r="OZ60" s="190">
        <v>0</v>
      </c>
      <c r="PA60" s="190">
        <v>0</v>
      </c>
      <c r="PB60" s="190">
        <v>0</v>
      </c>
      <c r="PC60" s="190">
        <f t="shared" si="62"/>
        <v>0</v>
      </c>
      <c r="PD60" s="191"/>
      <c r="PE60" s="192">
        <v>54</v>
      </c>
      <c r="PF60" s="193" t="s">
        <v>68</v>
      </c>
      <c r="PG60" s="190">
        <v>0</v>
      </c>
      <c r="PH60" s="190">
        <v>0</v>
      </c>
      <c r="PI60" s="190">
        <v>0</v>
      </c>
      <c r="PJ60" s="190">
        <f t="shared" si="63"/>
        <v>0</v>
      </c>
      <c r="PK60" s="191"/>
      <c r="PL60" s="192">
        <v>54</v>
      </c>
      <c r="PM60" s="193" t="s">
        <v>68</v>
      </c>
      <c r="PN60" s="190">
        <v>0</v>
      </c>
      <c r="PO60" s="190">
        <v>0</v>
      </c>
      <c r="PP60" s="190">
        <v>0</v>
      </c>
      <c r="PQ60" s="190">
        <f t="shared" si="64"/>
        <v>0</v>
      </c>
      <c r="PR60" s="191"/>
      <c r="PS60" s="192">
        <v>54</v>
      </c>
      <c r="PT60" s="193" t="s">
        <v>68</v>
      </c>
      <c r="PU60" s="190">
        <v>0</v>
      </c>
      <c r="PV60" s="190">
        <v>0</v>
      </c>
      <c r="PW60" s="190">
        <v>0</v>
      </c>
      <c r="PX60" s="190">
        <f t="shared" si="65"/>
        <v>0</v>
      </c>
      <c r="PY60" s="191"/>
      <c r="PZ60" s="192">
        <v>54</v>
      </c>
      <c r="QA60" s="193" t="s">
        <v>68</v>
      </c>
      <c r="QB60" s="190">
        <v>0</v>
      </c>
      <c r="QC60" s="190">
        <v>0</v>
      </c>
      <c r="QD60" s="190">
        <v>0</v>
      </c>
      <c r="QE60" s="190">
        <f t="shared" si="66"/>
        <v>0</v>
      </c>
      <c r="QF60" s="191"/>
      <c r="QG60" s="192">
        <v>54</v>
      </c>
      <c r="QH60" s="193" t="s">
        <v>68</v>
      </c>
      <c r="QI60" s="190">
        <v>0</v>
      </c>
      <c r="QJ60" s="190">
        <v>0</v>
      </c>
      <c r="QK60" s="190">
        <v>0</v>
      </c>
      <c r="QL60" s="190">
        <f t="shared" si="67"/>
        <v>0</v>
      </c>
      <c r="QM60" s="191"/>
      <c r="QN60" s="192">
        <v>54</v>
      </c>
      <c r="QO60" s="193" t="s">
        <v>68</v>
      </c>
      <c r="QP60" s="190">
        <v>0</v>
      </c>
      <c r="QQ60" s="190">
        <v>0</v>
      </c>
      <c r="QR60" s="190">
        <v>0</v>
      </c>
      <c r="QS60" s="190">
        <f t="shared" si="68"/>
        <v>0</v>
      </c>
      <c r="QT60" s="191"/>
      <c r="QU60" s="192">
        <v>54</v>
      </c>
      <c r="QV60" s="193" t="s">
        <v>68</v>
      </c>
      <c r="QW60" s="190">
        <v>0</v>
      </c>
      <c r="QX60" s="190">
        <v>0</v>
      </c>
      <c r="QY60" s="190">
        <v>0</v>
      </c>
      <c r="QZ60" s="190">
        <f t="shared" si="69"/>
        <v>0</v>
      </c>
      <c r="RA60" s="191"/>
      <c r="RB60" s="192">
        <v>54</v>
      </c>
      <c r="RC60" s="193" t="s">
        <v>68</v>
      </c>
      <c r="RD60" s="190">
        <v>0</v>
      </c>
      <c r="RE60" s="190">
        <v>0</v>
      </c>
      <c r="RF60" s="190">
        <v>0</v>
      </c>
      <c r="RG60" s="190">
        <f t="shared" si="70"/>
        <v>0</v>
      </c>
      <c r="RH60" s="191"/>
      <c r="RI60" s="192">
        <v>54</v>
      </c>
      <c r="RJ60" s="193" t="s">
        <v>68</v>
      </c>
      <c r="RK60" s="190">
        <v>0</v>
      </c>
      <c r="RL60" s="190">
        <v>0</v>
      </c>
      <c r="RM60" s="190">
        <v>0</v>
      </c>
      <c r="RN60" s="190">
        <f t="shared" si="71"/>
        <v>0</v>
      </c>
      <c r="RO60" s="191"/>
      <c r="RP60" s="192">
        <v>54</v>
      </c>
      <c r="RQ60" s="193" t="s">
        <v>68</v>
      </c>
      <c r="RR60" s="190">
        <v>0</v>
      </c>
      <c r="RS60" s="190">
        <v>0</v>
      </c>
      <c r="RT60" s="190">
        <v>0</v>
      </c>
      <c r="RU60" s="190">
        <f t="shared" si="72"/>
        <v>0</v>
      </c>
      <c r="RV60" s="191"/>
      <c r="RW60" s="192">
        <v>54</v>
      </c>
      <c r="RX60" s="193" t="s">
        <v>68</v>
      </c>
      <c r="RY60" s="190">
        <v>0</v>
      </c>
      <c r="RZ60" s="190">
        <v>0</v>
      </c>
      <c r="SA60" s="190">
        <v>0</v>
      </c>
      <c r="SB60" s="190">
        <f t="shared" si="73"/>
        <v>0</v>
      </c>
      <c r="SC60" s="191"/>
      <c r="SD60" s="192">
        <v>54</v>
      </c>
      <c r="SE60" s="193" t="s">
        <v>68</v>
      </c>
      <c r="SF60" s="190">
        <v>0</v>
      </c>
      <c r="SG60" s="190">
        <v>0</v>
      </c>
      <c r="SH60" s="190">
        <v>0</v>
      </c>
      <c r="SI60" s="190">
        <f t="shared" si="74"/>
        <v>0</v>
      </c>
      <c r="SJ60" s="191"/>
      <c r="SK60" s="192">
        <v>54</v>
      </c>
      <c r="SL60" s="193" t="s">
        <v>68</v>
      </c>
      <c r="SM60" s="190">
        <v>0</v>
      </c>
      <c r="SN60" s="190">
        <v>0</v>
      </c>
      <c r="SO60" s="190">
        <v>0</v>
      </c>
      <c r="SP60" s="190">
        <f t="shared" si="75"/>
        <v>0</v>
      </c>
      <c r="SQ60" s="191"/>
      <c r="SR60" s="192">
        <v>54</v>
      </c>
      <c r="SS60" s="193" t="s">
        <v>68</v>
      </c>
      <c r="ST60" s="190">
        <v>0</v>
      </c>
      <c r="SU60" s="190">
        <v>0</v>
      </c>
      <c r="SV60" s="190">
        <v>0</v>
      </c>
      <c r="SW60" s="190">
        <f t="shared" si="76"/>
        <v>0</v>
      </c>
      <c r="SX60" s="191"/>
      <c r="SY60" s="192">
        <v>54</v>
      </c>
      <c r="SZ60" s="193" t="s">
        <v>68</v>
      </c>
      <c r="TA60" s="190">
        <v>0</v>
      </c>
      <c r="TB60" s="190">
        <v>0</v>
      </c>
      <c r="TC60" s="190">
        <v>0</v>
      </c>
      <c r="TD60" s="190">
        <f t="shared" si="77"/>
        <v>0</v>
      </c>
      <c r="TE60" s="191"/>
      <c r="TF60" s="192">
        <v>54</v>
      </c>
      <c r="TG60" s="193" t="s">
        <v>68</v>
      </c>
      <c r="TH60" s="190">
        <v>0</v>
      </c>
      <c r="TI60" s="190">
        <v>0</v>
      </c>
      <c r="TJ60" s="190">
        <v>0</v>
      </c>
      <c r="TK60" s="190">
        <f t="shared" si="78"/>
        <v>0</v>
      </c>
      <c r="TL60" s="191"/>
      <c r="TM60" s="192">
        <v>54</v>
      </c>
      <c r="TN60" s="193" t="s">
        <v>68</v>
      </c>
      <c r="TO60" s="190">
        <v>0</v>
      </c>
      <c r="TP60" s="190">
        <v>0</v>
      </c>
      <c r="TQ60" s="190">
        <v>0</v>
      </c>
      <c r="TR60" s="190">
        <f t="shared" si="79"/>
        <v>0</v>
      </c>
      <c r="TS60" s="191"/>
      <c r="TT60" s="192">
        <v>54</v>
      </c>
      <c r="TU60" s="193" t="s">
        <v>68</v>
      </c>
      <c r="TV60" s="190">
        <v>0</v>
      </c>
      <c r="TW60" s="190">
        <v>0</v>
      </c>
      <c r="TX60" s="190">
        <v>0</v>
      </c>
      <c r="TY60" s="190">
        <f t="shared" si="80"/>
        <v>0</v>
      </c>
      <c r="TZ60" s="191"/>
      <c r="UA60" s="192">
        <v>54</v>
      </c>
      <c r="UB60" s="193" t="s">
        <v>68</v>
      </c>
      <c r="UC60" s="190">
        <v>0</v>
      </c>
      <c r="UD60" s="190">
        <v>0</v>
      </c>
      <c r="UE60" s="190">
        <v>0</v>
      </c>
      <c r="UF60" s="190">
        <f t="shared" si="81"/>
        <v>0</v>
      </c>
      <c r="UG60" s="191"/>
      <c r="UH60" s="192">
        <v>54</v>
      </c>
      <c r="UI60" s="193" t="s">
        <v>68</v>
      </c>
      <c r="UJ60" s="190">
        <v>0</v>
      </c>
      <c r="UK60" s="190">
        <v>0</v>
      </c>
      <c r="UL60" s="190">
        <v>0</v>
      </c>
      <c r="UM60" s="190">
        <f t="shared" si="82"/>
        <v>0</v>
      </c>
      <c r="UN60" s="191"/>
      <c r="UO60" s="192">
        <v>54</v>
      </c>
      <c r="UP60" s="193" t="s">
        <v>68</v>
      </c>
      <c r="UQ60" s="190">
        <v>0</v>
      </c>
      <c r="UR60" s="190">
        <v>0</v>
      </c>
      <c r="US60" s="190">
        <v>0</v>
      </c>
      <c r="UT60" s="190">
        <f t="shared" si="83"/>
        <v>0</v>
      </c>
      <c r="UU60" s="191"/>
      <c r="UV60" s="192">
        <v>54</v>
      </c>
      <c r="UW60" s="193" t="s">
        <v>68</v>
      </c>
      <c r="UX60" s="190">
        <v>0</v>
      </c>
      <c r="UY60" s="190">
        <v>0</v>
      </c>
      <c r="UZ60" s="190">
        <v>0</v>
      </c>
      <c r="VA60" s="190">
        <f t="shared" si="84"/>
        <v>0</v>
      </c>
      <c r="VB60" s="191"/>
      <c r="VC60" s="192">
        <v>54</v>
      </c>
      <c r="VD60" s="193" t="s">
        <v>68</v>
      </c>
      <c r="VE60" s="190">
        <v>0</v>
      </c>
      <c r="VF60" s="190">
        <v>0</v>
      </c>
      <c r="VG60" s="190">
        <v>0</v>
      </c>
      <c r="VH60" s="190">
        <f t="shared" si="85"/>
        <v>0</v>
      </c>
      <c r="VI60" s="191"/>
      <c r="VJ60" s="192">
        <v>54</v>
      </c>
      <c r="VK60" s="193" t="s">
        <v>68</v>
      </c>
      <c r="VL60" s="190">
        <v>0</v>
      </c>
      <c r="VM60" s="190">
        <v>0</v>
      </c>
      <c r="VN60" s="190">
        <v>0</v>
      </c>
      <c r="VO60" s="190">
        <f t="shared" si="86"/>
        <v>0</v>
      </c>
      <c r="VP60" s="191"/>
      <c r="VQ60" s="192">
        <v>54</v>
      </c>
      <c r="VR60" s="193" t="s">
        <v>68</v>
      </c>
      <c r="VS60" s="190">
        <v>0</v>
      </c>
      <c r="VT60" s="190">
        <v>0</v>
      </c>
      <c r="VU60" s="190">
        <v>0</v>
      </c>
      <c r="VV60" s="190">
        <f t="shared" si="87"/>
        <v>0</v>
      </c>
      <c r="VW60" s="191"/>
      <c r="VX60" s="192">
        <v>54</v>
      </c>
      <c r="VY60" s="193" t="s">
        <v>68</v>
      </c>
      <c r="VZ60" s="190">
        <v>0</v>
      </c>
      <c r="WA60" s="190">
        <v>0</v>
      </c>
      <c r="WB60" s="190">
        <v>0</v>
      </c>
      <c r="WC60" s="190">
        <f t="shared" si="88"/>
        <v>0</v>
      </c>
      <c r="WD60" s="191"/>
      <c r="WE60" s="192">
        <v>54</v>
      </c>
      <c r="WF60" s="193" t="s">
        <v>68</v>
      </c>
      <c r="WG60" s="190">
        <v>0</v>
      </c>
      <c r="WH60" s="190">
        <v>0</v>
      </c>
      <c r="WI60" s="190">
        <v>0</v>
      </c>
      <c r="WJ60" s="190">
        <f t="shared" si="89"/>
        <v>0</v>
      </c>
      <c r="WK60" s="191"/>
      <c r="WL60" s="192">
        <v>54</v>
      </c>
      <c r="WM60" s="193" t="s">
        <v>68</v>
      </c>
      <c r="WN60" s="190">
        <v>0</v>
      </c>
      <c r="WO60" s="190">
        <v>0</v>
      </c>
      <c r="WP60" s="190">
        <v>0</v>
      </c>
      <c r="WQ60" s="190">
        <f t="shared" si="90"/>
        <v>0</v>
      </c>
      <c r="WR60" s="191"/>
      <c r="WS60" s="192">
        <v>54</v>
      </c>
      <c r="WT60" s="193" t="s">
        <v>68</v>
      </c>
      <c r="WU60" s="190">
        <v>0</v>
      </c>
      <c r="WV60" s="190">
        <v>0</v>
      </c>
      <c r="WW60" s="190">
        <v>0</v>
      </c>
      <c r="WX60" s="190">
        <f t="shared" si="91"/>
        <v>0</v>
      </c>
      <c r="WY60" s="191"/>
      <c r="WZ60" s="192">
        <v>54</v>
      </c>
      <c r="XA60" s="193" t="s">
        <v>68</v>
      </c>
      <c r="XB60" s="190">
        <v>0</v>
      </c>
      <c r="XC60" s="190">
        <v>0</v>
      </c>
      <c r="XD60" s="190">
        <v>0</v>
      </c>
      <c r="XE60" s="190">
        <f t="shared" si="92"/>
        <v>0</v>
      </c>
      <c r="XF60" s="191"/>
      <c r="XG60" s="192">
        <v>54</v>
      </c>
      <c r="XH60" s="193" t="s">
        <v>68</v>
      </c>
      <c r="XI60" s="190">
        <v>0</v>
      </c>
      <c r="XJ60" s="190">
        <v>0</v>
      </c>
      <c r="XK60" s="190">
        <v>0</v>
      </c>
      <c r="XL60" s="190">
        <f t="shared" si="93"/>
        <v>0</v>
      </c>
      <c r="XM60" s="191"/>
      <c r="XN60" s="192">
        <v>54</v>
      </c>
      <c r="XO60" s="193" t="s">
        <v>68</v>
      </c>
      <c r="XP60" s="190">
        <v>0</v>
      </c>
      <c r="XQ60" s="190">
        <v>0</v>
      </c>
      <c r="XR60" s="190">
        <v>0</v>
      </c>
      <c r="XS60" s="190">
        <f t="shared" si="94"/>
        <v>0</v>
      </c>
      <c r="XT60" s="191"/>
      <c r="XU60" s="192">
        <v>54</v>
      </c>
      <c r="XV60" s="193" t="s">
        <v>68</v>
      </c>
      <c r="XW60" s="190">
        <v>0</v>
      </c>
      <c r="XX60" s="190">
        <v>0</v>
      </c>
      <c r="XY60" s="190">
        <v>0</v>
      </c>
      <c r="XZ60" s="190">
        <f t="shared" si="95"/>
        <v>0</v>
      </c>
      <c r="YA60" s="191"/>
      <c r="YB60" s="192">
        <v>54</v>
      </c>
      <c r="YC60" s="193" t="s">
        <v>68</v>
      </c>
      <c r="YD60" s="190">
        <v>0</v>
      </c>
      <c r="YE60" s="190">
        <v>0</v>
      </c>
      <c r="YF60" s="190">
        <v>0</v>
      </c>
      <c r="YG60" s="190">
        <f t="shared" si="96"/>
        <v>0</v>
      </c>
      <c r="YH60" s="191"/>
      <c r="YI60" s="192">
        <v>54</v>
      </c>
      <c r="YJ60" s="193" t="s">
        <v>68</v>
      </c>
      <c r="YK60" s="190">
        <v>0</v>
      </c>
      <c r="YL60" s="190">
        <v>0</v>
      </c>
      <c r="YM60" s="190">
        <v>0</v>
      </c>
      <c r="YN60" s="190">
        <f t="shared" si="97"/>
        <v>0</v>
      </c>
      <c r="YO60" s="191"/>
      <c r="YP60" s="192">
        <v>54</v>
      </c>
      <c r="YQ60" s="193" t="s">
        <v>68</v>
      </c>
      <c r="YR60" s="190">
        <v>0</v>
      </c>
      <c r="YS60" s="190">
        <v>0</v>
      </c>
      <c r="YT60" s="190">
        <v>0</v>
      </c>
      <c r="YU60" s="190">
        <f t="shared" si="98"/>
        <v>0</v>
      </c>
      <c r="YV60" s="191"/>
      <c r="YW60" s="192">
        <v>54</v>
      </c>
      <c r="YX60" s="193" t="s">
        <v>68</v>
      </c>
      <c r="YY60" s="190">
        <v>0</v>
      </c>
      <c r="YZ60" s="190">
        <v>0</v>
      </c>
      <c r="ZA60" s="190">
        <v>0</v>
      </c>
      <c r="ZB60" s="190">
        <f t="shared" si="99"/>
        <v>0</v>
      </c>
      <c r="ZC60" s="191"/>
      <c r="ZD60" s="192">
        <v>54</v>
      </c>
      <c r="ZE60" s="193" t="s">
        <v>68</v>
      </c>
      <c r="ZF60" s="190">
        <v>0</v>
      </c>
      <c r="ZG60" s="190">
        <v>0</v>
      </c>
      <c r="ZH60" s="190">
        <v>0</v>
      </c>
      <c r="ZI60" s="190">
        <f t="shared" si="100"/>
        <v>0</v>
      </c>
      <c r="ZJ60" s="191"/>
      <c r="ZK60" s="192">
        <v>54</v>
      </c>
      <c r="ZL60" s="193" t="s">
        <v>68</v>
      </c>
      <c r="ZM60" s="190">
        <v>0</v>
      </c>
      <c r="ZN60" s="190">
        <v>0</v>
      </c>
      <c r="ZO60" s="190">
        <v>0</v>
      </c>
      <c r="ZP60" s="190">
        <f t="shared" si="101"/>
        <v>0</v>
      </c>
      <c r="ZQ60" s="191"/>
      <c r="ZR60" s="192">
        <v>54</v>
      </c>
      <c r="ZS60" s="193" t="s">
        <v>68</v>
      </c>
      <c r="ZT60" s="190">
        <v>0</v>
      </c>
      <c r="ZU60" s="190">
        <v>0</v>
      </c>
      <c r="ZV60" s="190">
        <v>0</v>
      </c>
      <c r="ZW60" s="190">
        <f t="shared" si="102"/>
        <v>0</v>
      </c>
      <c r="ZX60" s="191"/>
      <c r="ZY60" s="192">
        <v>54</v>
      </c>
      <c r="ZZ60" s="193" t="s">
        <v>68</v>
      </c>
      <c r="AAA60" s="190">
        <v>0</v>
      </c>
      <c r="AAB60" s="190">
        <v>0</v>
      </c>
      <c r="AAC60" s="190">
        <v>0</v>
      </c>
      <c r="AAD60" s="190">
        <f t="shared" si="103"/>
        <v>0</v>
      </c>
      <c r="AAE60" s="191"/>
      <c r="AAF60" s="192">
        <v>54</v>
      </c>
      <c r="AAG60" s="193" t="s">
        <v>68</v>
      </c>
      <c r="AAH60" s="190">
        <v>0</v>
      </c>
      <c r="AAI60" s="190">
        <v>0</v>
      </c>
      <c r="AAJ60" s="190">
        <v>0</v>
      </c>
      <c r="AAK60" s="190">
        <f t="shared" si="104"/>
        <v>0</v>
      </c>
      <c r="AAL60" s="191"/>
      <c r="AAM60" s="192">
        <v>54</v>
      </c>
      <c r="AAN60" s="193" t="s">
        <v>68</v>
      </c>
      <c r="AAO60" s="190">
        <v>0</v>
      </c>
      <c r="AAP60" s="190">
        <v>0</v>
      </c>
      <c r="AAQ60" s="190">
        <v>0</v>
      </c>
      <c r="AAR60" s="190">
        <f t="shared" si="105"/>
        <v>0</v>
      </c>
      <c r="AAS60" s="191"/>
      <c r="AAT60" s="192">
        <v>54</v>
      </c>
      <c r="AAU60" s="193" t="s">
        <v>68</v>
      </c>
      <c r="AAV60" s="190">
        <v>0</v>
      </c>
      <c r="AAW60" s="190">
        <v>0</v>
      </c>
      <c r="AAX60" s="190">
        <v>0</v>
      </c>
      <c r="AAY60" s="190">
        <f t="shared" si="106"/>
        <v>0</v>
      </c>
      <c r="AAZ60" s="191"/>
      <c r="ABA60" s="192">
        <v>54</v>
      </c>
      <c r="ABB60" s="193" t="s">
        <v>68</v>
      </c>
      <c r="ABC60" s="190">
        <v>0</v>
      </c>
      <c r="ABD60" s="190">
        <v>0</v>
      </c>
      <c r="ABE60" s="190">
        <v>0</v>
      </c>
      <c r="ABF60" s="190">
        <f t="shared" si="107"/>
        <v>0</v>
      </c>
      <c r="ABG60" s="191"/>
      <c r="ABH60" s="192">
        <v>54</v>
      </c>
      <c r="ABI60" s="193" t="s">
        <v>68</v>
      </c>
      <c r="ABJ60" s="190">
        <v>0</v>
      </c>
      <c r="ABK60" s="190">
        <v>0</v>
      </c>
      <c r="ABL60" s="190">
        <v>0</v>
      </c>
      <c r="ABM60" s="190">
        <f t="shared" si="108"/>
        <v>0</v>
      </c>
      <c r="ABN60" s="191"/>
      <c r="ABO60" s="192">
        <v>54</v>
      </c>
      <c r="ABP60" s="193" t="s">
        <v>68</v>
      </c>
      <c r="ABQ60" s="190">
        <v>0</v>
      </c>
      <c r="ABR60" s="190">
        <v>0</v>
      </c>
      <c r="ABS60" s="190">
        <v>0</v>
      </c>
      <c r="ABT60" s="190">
        <f t="shared" si="109"/>
        <v>0</v>
      </c>
      <c r="ABU60" s="191"/>
      <c r="ABV60" s="192">
        <v>54</v>
      </c>
      <c r="ABW60" s="193" t="s">
        <v>68</v>
      </c>
      <c r="ABX60" s="190">
        <v>0</v>
      </c>
      <c r="ABY60" s="190">
        <f t="shared" si="0"/>
        <v>0</v>
      </c>
      <c r="ABZ60" s="190">
        <f t="shared" si="1"/>
        <v>0</v>
      </c>
      <c r="ACA60" s="190">
        <f t="shared" si="2"/>
        <v>0</v>
      </c>
      <c r="ACB60" s="9"/>
    </row>
    <row r="61" spans="1:756" ht="22.5" hidden="1" customHeight="1">
      <c r="A61" s="192">
        <v>55</v>
      </c>
      <c r="B61" s="193" t="s">
        <v>67</v>
      </c>
      <c r="C61" s="190">
        <v>0</v>
      </c>
      <c r="D61" s="190">
        <v>0</v>
      </c>
      <c r="E61" s="190">
        <v>0</v>
      </c>
      <c r="F61" s="190">
        <f t="shared" si="3"/>
        <v>0</v>
      </c>
      <c r="G61" s="191"/>
      <c r="H61" s="192">
        <v>55</v>
      </c>
      <c r="I61" s="193" t="s">
        <v>67</v>
      </c>
      <c r="J61" s="190">
        <v>0</v>
      </c>
      <c r="K61" s="190">
        <v>0</v>
      </c>
      <c r="L61" s="190">
        <v>0</v>
      </c>
      <c r="M61" s="190">
        <f t="shared" si="4"/>
        <v>0</v>
      </c>
      <c r="N61" s="191"/>
      <c r="O61" s="192">
        <v>55</v>
      </c>
      <c r="P61" s="193" t="s">
        <v>67</v>
      </c>
      <c r="Q61" s="190"/>
      <c r="R61" s="190">
        <v>0</v>
      </c>
      <c r="S61" s="190">
        <v>0</v>
      </c>
      <c r="T61" s="190">
        <f t="shared" si="5"/>
        <v>0</v>
      </c>
      <c r="U61" s="191"/>
      <c r="V61" s="192">
        <v>55</v>
      </c>
      <c r="W61" s="193" t="s">
        <v>67</v>
      </c>
      <c r="X61" s="190">
        <v>0</v>
      </c>
      <c r="Y61" s="190">
        <v>0</v>
      </c>
      <c r="Z61" s="190">
        <v>0</v>
      </c>
      <c r="AA61" s="190">
        <f t="shared" si="6"/>
        <v>0</v>
      </c>
      <c r="AB61" s="191"/>
      <c r="AC61" s="192">
        <v>55</v>
      </c>
      <c r="AD61" s="193" t="s">
        <v>67</v>
      </c>
      <c r="AE61" s="190">
        <v>0</v>
      </c>
      <c r="AF61" s="190">
        <v>0</v>
      </c>
      <c r="AG61" s="190">
        <v>0</v>
      </c>
      <c r="AH61" s="190">
        <f t="shared" si="7"/>
        <v>0</v>
      </c>
      <c r="AI61" s="191"/>
      <c r="AJ61" s="192">
        <v>55</v>
      </c>
      <c r="AK61" s="193" t="s">
        <v>67</v>
      </c>
      <c r="AL61" s="190">
        <v>0</v>
      </c>
      <c r="AM61" s="190">
        <v>0</v>
      </c>
      <c r="AN61" s="190">
        <v>0</v>
      </c>
      <c r="AO61" s="190">
        <f t="shared" si="8"/>
        <v>0</v>
      </c>
      <c r="AP61" s="191"/>
      <c r="AQ61" s="192">
        <v>55</v>
      </c>
      <c r="AR61" s="193" t="s">
        <v>67</v>
      </c>
      <c r="AS61" s="190">
        <v>0</v>
      </c>
      <c r="AT61" s="190">
        <v>0</v>
      </c>
      <c r="AU61" s="190">
        <v>0</v>
      </c>
      <c r="AV61" s="190">
        <f t="shared" si="9"/>
        <v>0</v>
      </c>
      <c r="AW61" s="191"/>
      <c r="AX61" s="192">
        <v>55</v>
      </c>
      <c r="AY61" s="193" t="s">
        <v>67</v>
      </c>
      <c r="AZ61" s="190">
        <v>0</v>
      </c>
      <c r="BA61" s="190">
        <v>0</v>
      </c>
      <c r="BB61" s="190">
        <v>0</v>
      </c>
      <c r="BC61" s="190">
        <f t="shared" si="10"/>
        <v>0</v>
      </c>
      <c r="BD61" s="191"/>
      <c r="BE61" s="192">
        <v>55</v>
      </c>
      <c r="BF61" s="193" t="s">
        <v>67</v>
      </c>
      <c r="BG61" s="190">
        <v>0</v>
      </c>
      <c r="BH61" s="190">
        <v>0</v>
      </c>
      <c r="BI61" s="190">
        <v>0</v>
      </c>
      <c r="BJ61" s="190">
        <f t="shared" si="11"/>
        <v>0</v>
      </c>
      <c r="BK61" s="191"/>
      <c r="BL61" s="192">
        <v>55</v>
      </c>
      <c r="BM61" s="193" t="s">
        <v>67</v>
      </c>
      <c r="BN61" s="190">
        <v>0</v>
      </c>
      <c r="BO61" s="190">
        <v>0</v>
      </c>
      <c r="BP61" s="190">
        <v>0</v>
      </c>
      <c r="BQ61" s="190">
        <f t="shared" si="12"/>
        <v>0</v>
      </c>
      <c r="BR61" s="191"/>
      <c r="BS61" s="192">
        <v>55</v>
      </c>
      <c r="BT61" s="193" t="s">
        <v>67</v>
      </c>
      <c r="BU61" s="190">
        <v>0</v>
      </c>
      <c r="BV61" s="190">
        <v>0</v>
      </c>
      <c r="BW61" s="190">
        <v>0</v>
      </c>
      <c r="BX61" s="190">
        <f t="shared" si="13"/>
        <v>0</v>
      </c>
      <c r="BY61" s="191"/>
      <c r="BZ61" s="192">
        <v>55</v>
      </c>
      <c r="CA61" s="193" t="s">
        <v>67</v>
      </c>
      <c r="CB61" s="190">
        <v>0</v>
      </c>
      <c r="CC61" s="190">
        <v>0</v>
      </c>
      <c r="CD61" s="190">
        <v>0</v>
      </c>
      <c r="CE61" s="190">
        <f t="shared" si="14"/>
        <v>0</v>
      </c>
      <c r="CF61" s="191"/>
      <c r="CG61" s="192">
        <v>55</v>
      </c>
      <c r="CH61" s="193" t="s">
        <v>67</v>
      </c>
      <c r="CI61" s="190">
        <v>0</v>
      </c>
      <c r="CJ61" s="190">
        <v>0</v>
      </c>
      <c r="CK61" s="190">
        <v>0</v>
      </c>
      <c r="CL61" s="190">
        <f t="shared" si="15"/>
        <v>0</v>
      </c>
      <c r="CM61" s="191"/>
      <c r="CN61" s="192">
        <v>55</v>
      </c>
      <c r="CO61" s="193" t="s">
        <v>67</v>
      </c>
      <c r="CP61" s="190">
        <v>0</v>
      </c>
      <c r="CQ61" s="190">
        <v>0</v>
      </c>
      <c r="CR61" s="190">
        <v>0</v>
      </c>
      <c r="CS61" s="190">
        <f t="shared" si="16"/>
        <v>0</v>
      </c>
      <c r="CT61" s="191"/>
      <c r="CU61" s="192">
        <v>55</v>
      </c>
      <c r="CV61" s="193" t="s">
        <v>67</v>
      </c>
      <c r="CW61" s="190">
        <v>0</v>
      </c>
      <c r="CX61" s="190">
        <v>0</v>
      </c>
      <c r="CY61" s="190">
        <v>0</v>
      </c>
      <c r="CZ61" s="190">
        <f t="shared" si="17"/>
        <v>0</v>
      </c>
      <c r="DA61" s="191"/>
      <c r="DB61" s="192">
        <v>55</v>
      </c>
      <c r="DC61" s="193" t="s">
        <v>67</v>
      </c>
      <c r="DD61" s="190">
        <v>0</v>
      </c>
      <c r="DE61" s="190">
        <v>0</v>
      </c>
      <c r="DF61" s="190">
        <v>0</v>
      </c>
      <c r="DG61" s="190">
        <f t="shared" si="18"/>
        <v>0</v>
      </c>
      <c r="DH61" s="191"/>
      <c r="DI61" s="192">
        <v>55</v>
      </c>
      <c r="DJ61" s="193" t="s">
        <v>67</v>
      </c>
      <c r="DK61" s="190">
        <v>0</v>
      </c>
      <c r="DL61" s="190">
        <v>0</v>
      </c>
      <c r="DM61" s="190">
        <v>0</v>
      </c>
      <c r="DN61" s="190">
        <f t="shared" si="19"/>
        <v>0</v>
      </c>
      <c r="DO61" s="191"/>
      <c r="DP61" s="192">
        <v>55</v>
      </c>
      <c r="DQ61" s="193" t="s">
        <v>67</v>
      </c>
      <c r="DR61" s="190">
        <v>0</v>
      </c>
      <c r="DS61" s="190">
        <v>0</v>
      </c>
      <c r="DT61" s="190">
        <v>0</v>
      </c>
      <c r="DU61" s="190">
        <f t="shared" si="20"/>
        <v>0</v>
      </c>
      <c r="DV61" s="191"/>
      <c r="DW61" s="192">
        <v>55</v>
      </c>
      <c r="DX61" s="193" t="s">
        <v>67</v>
      </c>
      <c r="DY61" s="190">
        <v>0</v>
      </c>
      <c r="DZ61" s="190">
        <v>0</v>
      </c>
      <c r="EA61" s="190">
        <v>0</v>
      </c>
      <c r="EB61" s="190">
        <f t="shared" si="21"/>
        <v>0</v>
      </c>
      <c r="EC61" s="191"/>
      <c r="ED61" s="192">
        <v>55</v>
      </c>
      <c r="EE61" s="193" t="s">
        <v>67</v>
      </c>
      <c r="EF61" s="190">
        <v>0</v>
      </c>
      <c r="EG61" s="190">
        <v>0</v>
      </c>
      <c r="EH61" s="190">
        <v>0</v>
      </c>
      <c r="EI61" s="190">
        <f t="shared" si="22"/>
        <v>0</v>
      </c>
      <c r="EJ61" s="191"/>
      <c r="EK61" s="192">
        <v>55</v>
      </c>
      <c r="EL61" s="193" t="s">
        <v>67</v>
      </c>
      <c r="EM61" s="190">
        <v>0</v>
      </c>
      <c r="EN61" s="190">
        <v>0</v>
      </c>
      <c r="EO61" s="190">
        <v>0</v>
      </c>
      <c r="EP61" s="190">
        <f t="shared" si="23"/>
        <v>0</v>
      </c>
      <c r="EQ61" s="191"/>
      <c r="ER61" s="192">
        <v>55</v>
      </c>
      <c r="ES61" s="193" t="s">
        <v>67</v>
      </c>
      <c r="ET61" s="190">
        <v>0</v>
      </c>
      <c r="EU61" s="190">
        <v>0</v>
      </c>
      <c r="EV61" s="190">
        <v>0</v>
      </c>
      <c r="EW61" s="190">
        <f t="shared" si="24"/>
        <v>0</v>
      </c>
      <c r="EX61" s="191"/>
      <c r="EY61" s="192">
        <v>55</v>
      </c>
      <c r="EZ61" s="193" t="s">
        <v>67</v>
      </c>
      <c r="FA61" s="190">
        <v>0</v>
      </c>
      <c r="FB61" s="190">
        <v>0</v>
      </c>
      <c r="FC61" s="190">
        <v>0</v>
      </c>
      <c r="FD61" s="190">
        <f t="shared" si="25"/>
        <v>0</v>
      </c>
      <c r="FE61" s="191"/>
      <c r="FF61" s="192">
        <v>55</v>
      </c>
      <c r="FG61" s="193" t="s">
        <v>67</v>
      </c>
      <c r="FH61" s="190">
        <v>0</v>
      </c>
      <c r="FI61" s="190">
        <v>0</v>
      </c>
      <c r="FJ61" s="190">
        <v>0</v>
      </c>
      <c r="FK61" s="190">
        <f t="shared" si="26"/>
        <v>0</v>
      </c>
      <c r="FL61" s="191"/>
      <c r="FM61" s="192">
        <v>55</v>
      </c>
      <c r="FN61" s="193" t="s">
        <v>67</v>
      </c>
      <c r="FO61" s="190">
        <v>0</v>
      </c>
      <c r="FP61" s="190">
        <v>0</v>
      </c>
      <c r="FQ61" s="190">
        <v>0</v>
      </c>
      <c r="FR61" s="190">
        <f t="shared" si="27"/>
        <v>0</v>
      </c>
      <c r="FS61" s="191"/>
      <c r="FT61" s="192">
        <v>55</v>
      </c>
      <c r="FU61" s="193" t="s">
        <v>67</v>
      </c>
      <c r="FV61" s="190">
        <v>0</v>
      </c>
      <c r="FW61" s="190">
        <v>0</v>
      </c>
      <c r="FX61" s="190">
        <v>0</v>
      </c>
      <c r="FY61" s="190">
        <f t="shared" si="28"/>
        <v>0</v>
      </c>
      <c r="FZ61" s="191"/>
      <c r="GA61" s="192">
        <v>55</v>
      </c>
      <c r="GB61" s="193" t="s">
        <v>67</v>
      </c>
      <c r="GC61" s="190">
        <v>0</v>
      </c>
      <c r="GD61" s="190">
        <v>0</v>
      </c>
      <c r="GE61" s="190">
        <v>0</v>
      </c>
      <c r="GF61" s="190">
        <f t="shared" si="29"/>
        <v>0</v>
      </c>
      <c r="GG61" s="191"/>
      <c r="GH61" s="192">
        <v>55</v>
      </c>
      <c r="GI61" s="193" t="s">
        <v>67</v>
      </c>
      <c r="GJ61" s="190">
        <v>0</v>
      </c>
      <c r="GK61" s="190">
        <v>0</v>
      </c>
      <c r="GL61" s="190">
        <v>0</v>
      </c>
      <c r="GM61" s="190">
        <f t="shared" si="30"/>
        <v>0</v>
      </c>
      <c r="GN61" s="191"/>
      <c r="GO61" s="192">
        <v>55</v>
      </c>
      <c r="GP61" s="193" t="s">
        <v>67</v>
      </c>
      <c r="GQ61" s="190">
        <v>0</v>
      </c>
      <c r="GR61" s="190">
        <v>0</v>
      </c>
      <c r="GS61" s="190">
        <v>0</v>
      </c>
      <c r="GT61" s="190">
        <f t="shared" si="31"/>
        <v>0</v>
      </c>
      <c r="GU61" s="191"/>
      <c r="GV61" s="192">
        <v>55</v>
      </c>
      <c r="GW61" s="193" t="s">
        <v>67</v>
      </c>
      <c r="GX61" s="190">
        <v>0</v>
      </c>
      <c r="GY61" s="190">
        <v>0</v>
      </c>
      <c r="GZ61" s="190">
        <v>0</v>
      </c>
      <c r="HA61" s="190">
        <f t="shared" si="32"/>
        <v>0</v>
      </c>
      <c r="HB61" s="191"/>
      <c r="HC61" s="192">
        <v>55</v>
      </c>
      <c r="HD61" s="193" t="s">
        <v>67</v>
      </c>
      <c r="HE61" s="190">
        <v>0</v>
      </c>
      <c r="HF61" s="190">
        <v>0</v>
      </c>
      <c r="HG61" s="190">
        <v>0</v>
      </c>
      <c r="HH61" s="190">
        <f t="shared" si="33"/>
        <v>0</v>
      </c>
      <c r="HI61" s="191"/>
      <c r="HJ61" s="192">
        <v>55</v>
      </c>
      <c r="HK61" s="193" t="s">
        <v>67</v>
      </c>
      <c r="HL61" s="190">
        <v>0</v>
      </c>
      <c r="HM61" s="190">
        <v>0</v>
      </c>
      <c r="HN61" s="190">
        <v>0</v>
      </c>
      <c r="HO61" s="190">
        <f t="shared" si="34"/>
        <v>0</v>
      </c>
      <c r="HP61" s="191"/>
      <c r="HQ61" s="192">
        <v>55</v>
      </c>
      <c r="HR61" s="193" t="s">
        <v>67</v>
      </c>
      <c r="HS61" s="190">
        <v>0</v>
      </c>
      <c r="HT61" s="190">
        <v>0</v>
      </c>
      <c r="HU61" s="190">
        <v>0</v>
      </c>
      <c r="HV61" s="190">
        <f t="shared" si="35"/>
        <v>0</v>
      </c>
      <c r="HW61" s="191"/>
      <c r="HX61" s="192">
        <v>55</v>
      </c>
      <c r="HY61" s="193" t="s">
        <v>67</v>
      </c>
      <c r="HZ61" s="190">
        <v>0</v>
      </c>
      <c r="IA61" s="190">
        <v>0</v>
      </c>
      <c r="IB61" s="190">
        <v>0</v>
      </c>
      <c r="IC61" s="190">
        <f t="shared" si="36"/>
        <v>0</v>
      </c>
      <c r="ID61" s="191"/>
      <c r="IE61" s="192">
        <v>55</v>
      </c>
      <c r="IF61" s="193" t="s">
        <v>67</v>
      </c>
      <c r="IG61" s="190">
        <v>0</v>
      </c>
      <c r="IH61" s="190">
        <v>0</v>
      </c>
      <c r="II61" s="190">
        <v>0</v>
      </c>
      <c r="IJ61" s="190">
        <f t="shared" si="37"/>
        <v>0</v>
      </c>
      <c r="IK61" s="191"/>
      <c r="IL61" s="192">
        <v>55</v>
      </c>
      <c r="IM61" s="193" t="s">
        <v>67</v>
      </c>
      <c r="IN61" s="190">
        <v>0</v>
      </c>
      <c r="IO61" s="190">
        <v>0</v>
      </c>
      <c r="IP61" s="190">
        <v>0</v>
      </c>
      <c r="IQ61" s="190">
        <f t="shared" si="38"/>
        <v>0</v>
      </c>
      <c r="IR61" s="191"/>
      <c r="IS61" s="192">
        <v>55</v>
      </c>
      <c r="IT61" s="193" t="s">
        <v>67</v>
      </c>
      <c r="IU61" s="190">
        <v>0</v>
      </c>
      <c r="IV61" s="190">
        <v>0</v>
      </c>
      <c r="IW61" s="190">
        <v>0</v>
      </c>
      <c r="IX61" s="190">
        <f t="shared" si="39"/>
        <v>0</v>
      </c>
      <c r="IY61" s="191"/>
      <c r="IZ61" s="192">
        <v>55</v>
      </c>
      <c r="JA61" s="193" t="s">
        <v>67</v>
      </c>
      <c r="JB61" s="190">
        <v>0</v>
      </c>
      <c r="JC61" s="190">
        <v>0</v>
      </c>
      <c r="JD61" s="190">
        <v>0</v>
      </c>
      <c r="JE61" s="190">
        <f t="shared" si="40"/>
        <v>0</v>
      </c>
      <c r="JF61" s="191"/>
      <c r="JG61" s="192">
        <v>55</v>
      </c>
      <c r="JH61" s="193" t="s">
        <v>67</v>
      </c>
      <c r="JI61" s="190">
        <v>0</v>
      </c>
      <c r="JJ61" s="190">
        <v>0</v>
      </c>
      <c r="JK61" s="190">
        <v>0</v>
      </c>
      <c r="JL61" s="190">
        <f t="shared" si="41"/>
        <v>0</v>
      </c>
      <c r="JM61" s="191"/>
      <c r="JN61" s="192">
        <v>55</v>
      </c>
      <c r="JO61" s="193" t="s">
        <v>67</v>
      </c>
      <c r="JP61" s="190">
        <v>0</v>
      </c>
      <c r="JQ61" s="190">
        <v>0</v>
      </c>
      <c r="JR61" s="190">
        <v>0</v>
      </c>
      <c r="JS61" s="190">
        <f t="shared" si="42"/>
        <v>0</v>
      </c>
      <c r="JT61" s="191"/>
      <c r="JU61" s="192">
        <v>55</v>
      </c>
      <c r="JV61" s="193" t="s">
        <v>67</v>
      </c>
      <c r="JW61" s="190">
        <v>0</v>
      </c>
      <c r="JX61" s="190">
        <v>0</v>
      </c>
      <c r="JY61" s="190">
        <v>0</v>
      </c>
      <c r="JZ61" s="190">
        <f t="shared" si="43"/>
        <v>0</v>
      </c>
      <c r="KA61" s="191"/>
      <c r="KB61" s="192">
        <v>55</v>
      </c>
      <c r="KC61" s="193" t="s">
        <v>67</v>
      </c>
      <c r="KD61" s="190">
        <v>0</v>
      </c>
      <c r="KE61" s="190">
        <v>0</v>
      </c>
      <c r="KF61" s="190">
        <v>0</v>
      </c>
      <c r="KG61" s="190">
        <f t="shared" si="44"/>
        <v>0</v>
      </c>
      <c r="KH61" s="191"/>
      <c r="KI61" s="192">
        <v>55</v>
      </c>
      <c r="KJ61" s="193" t="s">
        <v>67</v>
      </c>
      <c r="KK61" s="190">
        <v>0</v>
      </c>
      <c r="KL61" s="190">
        <v>0</v>
      </c>
      <c r="KM61" s="190">
        <v>0</v>
      </c>
      <c r="KN61" s="190">
        <f t="shared" si="45"/>
        <v>0</v>
      </c>
      <c r="KO61" s="191"/>
      <c r="KP61" s="192">
        <v>55</v>
      </c>
      <c r="KQ61" s="193" t="s">
        <v>67</v>
      </c>
      <c r="KR61" s="190">
        <v>0</v>
      </c>
      <c r="KS61" s="190">
        <v>0</v>
      </c>
      <c r="KT61" s="190">
        <v>0</v>
      </c>
      <c r="KU61" s="190">
        <f t="shared" si="46"/>
        <v>0</v>
      </c>
      <c r="KV61" s="191"/>
      <c r="KW61" s="192">
        <v>55</v>
      </c>
      <c r="KX61" s="193" t="s">
        <v>67</v>
      </c>
      <c r="KY61" s="190">
        <v>0</v>
      </c>
      <c r="KZ61" s="190">
        <v>0</v>
      </c>
      <c r="LA61" s="190">
        <v>0</v>
      </c>
      <c r="LB61" s="190">
        <f t="shared" si="47"/>
        <v>0</v>
      </c>
      <c r="LC61" s="191"/>
      <c r="LD61" s="192">
        <v>55</v>
      </c>
      <c r="LE61" s="193" t="s">
        <v>67</v>
      </c>
      <c r="LF61" s="190">
        <v>0</v>
      </c>
      <c r="LG61" s="190">
        <v>0</v>
      </c>
      <c r="LH61" s="190">
        <v>0</v>
      </c>
      <c r="LI61" s="190">
        <f t="shared" si="48"/>
        <v>0</v>
      </c>
      <c r="LJ61" s="191"/>
      <c r="LK61" s="192">
        <v>55</v>
      </c>
      <c r="LL61" s="193" t="s">
        <v>67</v>
      </c>
      <c r="LM61" s="190">
        <v>0</v>
      </c>
      <c r="LN61" s="190">
        <v>0</v>
      </c>
      <c r="LO61" s="190">
        <v>0</v>
      </c>
      <c r="LP61" s="190">
        <f t="shared" si="49"/>
        <v>0</v>
      </c>
      <c r="LQ61" s="191"/>
      <c r="LR61" s="192">
        <v>55</v>
      </c>
      <c r="LS61" s="193" t="s">
        <v>67</v>
      </c>
      <c r="LT61" s="190">
        <v>0</v>
      </c>
      <c r="LU61" s="190">
        <v>0</v>
      </c>
      <c r="LV61" s="190">
        <v>0</v>
      </c>
      <c r="LW61" s="190">
        <f t="shared" si="50"/>
        <v>0</v>
      </c>
      <c r="LX61" s="191"/>
      <c r="LY61" s="192">
        <v>55</v>
      </c>
      <c r="LZ61" s="193" t="s">
        <v>67</v>
      </c>
      <c r="MA61" s="190">
        <v>0</v>
      </c>
      <c r="MB61" s="190">
        <v>0</v>
      </c>
      <c r="MC61" s="190">
        <v>0</v>
      </c>
      <c r="MD61" s="190">
        <f t="shared" si="51"/>
        <v>0</v>
      </c>
      <c r="ME61" s="191"/>
      <c r="MF61" s="192">
        <v>55</v>
      </c>
      <c r="MG61" s="193" t="s">
        <v>67</v>
      </c>
      <c r="MH61" s="190">
        <v>0</v>
      </c>
      <c r="MI61" s="190">
        <v>0</v>
      </c>
      <c r="MJ61" s="190">
        <v>0</v>
      </c>
      <c r="MK61" s="190">
        <f t="shared" si="52"/>
        <v>0</v>
      </c>
      <c r="ML61" s="191"/>
      <c r="MM61" s="192">
        <v>55</v>
      </c>
      <c r="MN61" s="193" t="s">
        <v>67</v>
      </c>
      <c r="MO61" s="190">
        <v>0</v>
      </c>
      <c r="MP61" s="190">
        <v>0</v>
      </c>
      <c r="MQ61" s="190">
        <v>0</v>
      </c>
      <c r="MR61" s="190">
        <f t="shared" si="53"/>
        <v>0</v>
      </c>
      <c r="MS61" s="191"/>
      <c r="MT61" s="192">
        <v>55</v>
      </c>
      <c r="MU61" s="193" t="s">
        <v>67</v>
      </c>
      <c r="MV61" s="190">
        <v>0</v>
      </c>
      <c r="MW61" s="190">
        <v>0</v>
      </c>
      <c r="MX61" s="190">
        <v>0</v>
      </c>
      <c r="MY61" s="190">
        <f t="shared" si="54"/>
        <v>0</v>
      </c>
      <c r="MZ61" s="191"/>
      <c r="NA61" s="192">
        <v>55</v>
      </c>
      <c r="NB61" s="193" t="s">
        <v>67</v>
      </c>
      <c r="NC61" s="190">
        <v>0</v>
      </c>
      <c r="ND61" s="190">
        <v>0</v>
      </c>
      <c r="NE61" s="190">
        <v>0</v>
      </c>
      <c r="NF61" s="190">
        <f t="shared" si="55"/>
        <v>0</v>
      </c>
      <c r="NG61" s="191"/>
      <c r="NH61" s="192">
        <v>55</v>
      </c>
      <c r="NI61" s="193" t="s">
        <v>67</v>
      </c>
      <c r="NJ61" s="190">
        <v>0</v>
      </c>
      <c r="NK61" s="190">
        <v>0</v>
      </c>
      <c r="NL61" s="190">
        <v>0</v>
      </c>
      <c r="NM61" s="190">
        <f t="shared" si="56"/>
        <v>0</v>
      </c>
      <c r="NN61" s="191"/>
      <c r="NO61" s="192">
        <v>55</v>
      </c>
      <c r="NP61" s="193" t="s">
        <v>67</v>
      </c>
      <c r="NQ61" s="190">
        <v>0</v>
      </c>
      <c r="NR61" s="190">
        <v>0</v>
      </c>
      <c r="NS61" s="190">
        <v>0</v>
      </c>
      <c r="NT61" s="190">
        <f t="shared" si="57"/>
        <v>0</v>
      </c>
      <c r="NU61" s="191"/>
      <c r="NV61" s="192">
        <v>55</v>
      </c>
      <c r="NW61" s="193" t="s">
        <v>67</v>
      </c>
      <c r="NX61" s="190">
        <v>0</v>
      </c>
      <c r="NY61" s="190">
        <v>0</v>
      </c>
      <c r="NZ61" s="190">
        <v>0</v>
      </c>
      <c r="OA61" s="190">
        <f t="shared" si="58"/>
        <v>0</v>
      </c>
      <c r="OB61" s="191"/>
      <c r="OC61" s="192">
        <v>55</v>
      </c>
      <c r="OD61" s="193" t="s">
        <v>67</v>
      </c>
      <c r="OE61" s="190">
        <v>0</v>
      </c>
      <c r="OF61" s="190">
        <v>0</v>
      </c>
      <c r="OG61" s="190">
        <v>0</v>
      </c>
      <c r="OH61" s="190">
        <f t="shared" si="59"/>
        <v>0</v>
      </c>
      <c r="OI61" s="191"/>
      <c r="OJ61" s="192">
        <v>55</v>
      </c>
      <c r="OK61" s="193" t="s">
        <v>67</v>
      </c>
      <c r="OL61" s="190">
        <v>0</v>
      </c>
      <c r="OM61" s="190">
        <v>0</v>
      </c>
      <c r="ON61" s="190">
        <v>0</v>
      </c>
      <c r="OO61" s="190">
        <f t="shared" si="60"/>
        <v>0</v>
      </c>
      <c r="OP61" s="191"/>
      <c r="OQ61" s="192">
        <v>55</v>
      </c>
      <c r="OR61" s="193" t="s">
        <v>67</v>
      </c>
      <c r="OS61" s="190">
        <v>0</v>
      </c>
      <c r="OT61" s="190">
        <v>0</v>
      </c>
      <c r="OU61" s="190">
        <v>0</v>
      </c>
      <c r="OV61" s="190">
        <f t="shared" si="61"/>
        <v>0</v>
      </c>
      <c r="OW61" s="191"/>
      <c r="OX61" s="192">
        <v>55</v>
      </c>
      <c r="OY61" s="193" t="s">
        <v>67</v>
      </c>
      <c r="OZ61" s="190">
        <v>0</v>
      </c>
      <c r="PA61" s="190">
        <v>0</v>
      </c>
      <c r="PB61" s="190">
        <v>0</v>
      </c>
      <c r="PC61" s="190">
        <f t="shared" si="62"/>
        <v>0</v>
      </c>
      <c r="PD61" s="191"/>
      <c r="PE61" s="192">
        <v>55</v>
      </c>
      <c r="PF61" s="193" t="s">
        <v>67</v>
      </c>
      <c r="PG61" s="190">
        <v>0</v>
      </c>
      <c r="PH61" s="190">
        <v>0</v>
      </c>
      <c r="PI61" s="190">
        <v>0</v>
      </c>
      <c r="PJ61" s="190">
        <f t="shared" si="63"/>
        <v>0</v>
      </c>
      <c r="PK61" s="191"/>
      <c r="PL61" s="192">
        <v>55</v>
      </c>
      <c r="PM61" s="193" t="s">
        <v>67</v>
      </c>
      <c r="PN61" s="190">
        <v>0</v>
      </c>
      <c r="PO61" s="190">
        <v>0</v>
      </c>
      <c r="PP61" s="190">
        <v>0</v>
      </c>
      <c r="PQ61" s="190">
        <f t="shared" si="64"/>
        <v>0</v>
      </c>
      <c r="PR61" s="191"/>
      <c r="PS61" s="192">
        <v>55</v>
      </c>
      <c r="PT61" s="193" t="s">
        <v>67</v>
      </c>
      <c r="PU61" s="190">
        <v>0</v>
      </c>
      <c r="PV61" s="190">
        <v>0</v>
      </c>
      <c r="PW61" s="190">
        <v>0</v>
      </c>
      <c r="PX61" s="190">
        <f t="shared" si="65"/>
        <v>0</v>
      </c>
      <c r="PY61" s="191"/>
      <c r="PZ61" s="192">
        <v>55</v>
      </c>
      <c r="QA61" s="193" t="s">
        <v>67</v>
      </c>
      <c r="QB61" s="190">
        <v>0</v>
      </c>
      <c r="QC61" s="190">
        <v>0</v>
      </c>
      <c r="QD61" s="190">
        <v>0</v>
      </c>
      <c r="QE61" s="190">
        <f t="shared" si="66"/>
        <v>0</v>
      </c>
      <c r="QF61" s="191"/>
      <c r="QG61" s="192">
        <v>55</v>
      </c>
      <c r="QH61" s="193" t="s">
        <v>67</v>
      </c>
      <c r="QI61" s="190">
        <v>0</v>
      </c>
      <c r="QJ61" s="190">
        <v>0</v>
      </c>
      <c r="QK61" s="190">
        <v>0</v>
      </c>
      <c r="QL61" s="190">
        <f t="shared" si="67"/>
        <v>0</v>
      </c>
      <c r="QM61" s="191"/>
      <c r="QN61" s="192">
        <v>55</v>
      </c>
      <c r="QO61" s="193" t="s">
        <v>67</v>
      </c>
      <c r="QP61" s="190">
        <v>0</v>
      </c>
      <c r="QQ61" s="190">
        <v>0</v>
      </c>
      <c r="QR61" s="190">
        <v>0</v>
      </c>
      <c r="QS61" s="190">
        <f t="shared" si="68"/>
        <v>0</v>
      </c>
      <c r="QT61" s="191"/>
      <c r="QU61" s="192">
        <v>55</v>
      </c>
      <c r="QV61" s="193" t="s">
        <v>67</v>
      </c>
      <c r="QW61" s="190">
        <v>0</v>
      </c>
      <c r="QX61" s="190">
        <v>0</v>
      </c>
      <c r="QY61" s="190">
        <v>0</v>
      </c>
      <c r="QZ61" s="190">
        <f t="shared" si="69"/>
        <v>0</v>
      </c>
      <c r="RA61" s="191"/>
      <c r="RB61" s="192">
        <v>55</v>
      </c>
      <c r="RC61" s="193" t="s">
        <v>67</v>
      </c>
      <c r="RD61" s="190">
        <v>0</v>
      </c>
      <c r="RE61" s="190">
        <v>0</v>
      </c>
      <c r="RF61" s="190">
        <v>0</v>
      </c>
      <c r="RG61" s="190">
        <f t="shared" si="70"/>
        <v>0</v>
      </c>
      <c r="RH61" s="191"/>
      <c r="RI61" s="192">
        <v>55</v>
      </c>
      <c r="RJ61" s="193" t="s">
        <v>67</v>
      </c>
      <c r="RK61" s="190">
        <v>0</v>
      </c>
      <c r="RL61" s="190">
        <v>0</v>
      </c>
      <c r="RM61" s="190">
        <v>0</v>
      </c>
      <c r="RN61" s="190">
        <f t="shared" si="71"/>
        <v>0</v>
      </c>
      <c r="RO61" s="191"/>
      <c r="RP61" s="192">
        <v>55</v>
      </c>
      <c r="RQ61" s="193" t="s">
        <v>67</v>
      </c>
      <c r="RR61" s="190">
        <v>0</v>
      </c>
      <c r="RS61" s="190">
        <v>0</v>
      </c>
      <c r="RT61" s="190">
        <v>0</v>
      </c>
      <c r="RU61" s="190">
        <f t="shared" si="72"/>
        <v>0</v>
      </c>
      <c r="RV61" s="191"/>
      <c r="RW61" s="192">
        <v>55</v>
      </c>
      <c r="RX61" s="193" t="s">
        <v>67</v>
      </c>
      <c r="RY61" s="190">
        <v>0</v>
      </c>
      <c r="RZ61" s="190">
        <v>0</v>
      </c>
      <c r="SA61" s="190">
        <v>0</v>
      </c>
      <c r="SB61" s="190">
        <f t="shared" si="73"/>
        <v>0</v>
      </c>
      <c r="SC61" s="191"/>
      <c r="SD61" s="192">
        <v>55</v>
      </c>
      <c r="SE61" s="193" t="s">
        <v>67</v>
      </c>
      <c r="SF61" s="190">
        <v>0</v>
      </c>
      <c r="SG61" s="190">
        <v>0</v>
      </c>
      <c r="SH61" s="190">
        <v>0</v>
      </c>
      <c r="SI61" s="190">
        <f t="shared" si="74"/>
        <v>0</v>
      </c>
      <c r="SJ61" s="191"/>
      <c r="SK61" s="192">
        <v>55</v>
      </c>
      <c r="SL61" s="193" t="s">
        <v>67</v>
      </c>
      <c r="SM61" s="190">
        <v>0</v>
      </c>
      <c r="SN61" s="190">
        <v>0</v>
      </c>
      <c r="SO61" s="190">
        <v>0</v>
      </c>
      <c r="SP61" s="190">
        <f t="shared" si="75"/>
        <v>0</v>
      </c>
      <c r="SQ61" s="191"/>
      <c r="SR61" s="192">
        <v>55</v>
      </c>
      <c r="SS61" s="193" t="s">
        <v>67</v>
      </c>
      <c r="ST61" s="190">
        <v>0</v>
      </c>
      <c r="SU61" s="190">
        <v>0</v>
      </c>
      <c r="SV61" s="190">
        <v>0</v>
      </c>
      <c r="SW61" s="190">
        <f t="shared" si="76"/>
        <v>0</v>
      </c>
      <c r="SX61" s="191"/>
      <c r="SY61" s="192">
        <v>55</v>
      </c>
      <c r="SZ61" s="193" t="s">
        <v>67</v>
      </c>
      <c r="TA61" s="190">
        <v>0</v>
      </c>
      <c r="TB61" s="190">
        <v>0</v>
      </c>
      <c r="TC61" s="190">
        <v>0</v>
      </c>
      <c r="TD61" s="190">
        <f t="shared" si="77"/>
        <v>0</v>
      </c>
      <c r="TE61" s="191"/>
      <c r="TF61" s="192">
        <v>55</v>
      </c>
      <c r="TG61" s="193" t="s">
        <v>67</v>
      </c>
      <c r="TH61" s="190">
        <v>0</v>
      </c>
      <c r="TI61" s="190">
        <v>0</v>
      </c>
      <c r="TJ61" s="190">
        <v>0</v>
      </c>
      <c r="TK61" s="190">
        <f t="shared" si="78"/>
        <v>0</v>
      </c>
      <c r="TL61" s="191"/>
      <c r="TM61" s="192">
        <v>55</v>
      </c>
      <c r="TN61" s="193" t="s">
        <v>67</v>
      </c>
      <c r="TO61" s="190">
        <v>0</v>
      </c>
      <c r="TP61" s="190">
        <v>0</v>
      </c>
      <c r="TQ61" s="190">
        <v>0</v>
      </c>
      <c r="TR61" s="190">
        <f t="shared" si="79"/>
        <v>0</v>
      </c>
      <c r="TS61" s="191"/>
      <c r="TT61" s="192">
        <v>55</v>
      </c>
      <c r="TU61" s="193" t="s">
        <v>67</v>
      </c>
      <c r="TV61" s="190">
        <v>0</v>
      </c>
      <c r="TW61" s="190">
        <v>0</v>
      </c>
      <c r="TX61" s="190">
        <v>0</v>
      </c>
      <c r="TY61" s="190">
        <f t="shared" si="80"/>
        <v>0</v>
      </c>
      <c r="TZ61" s="191"/>
      <c r="UA61" s="192">
        <v>55</v>
      </c>
      <c r="UB61" s="193" t="s">
        <v>67</v>
      </c>
      <c r="UC61" s="190">
        <v>0</v>
      </c>
      <c r="UD61" s="190">
        <v>0</v>
      </c>
      <c r="UE61" s="190">
        <v>0</v>
      </c>
      <c r="UF61" s="190">
        <f t="shared" si="81"/>
        <v>0</v>
      </c>
      <c r="UG61" s="191"/>
      <c r="UH61" s="192">
        <v>55</v>
      </c>
      <c r="UI61" s="193" t="s">
        <v>67</v>
      </c>
      <c r="UJ61" s="190">
        <v>0</v>
      </c>
      <c r="UK61" s="190">
        <v>0</v>
      </c>
      <c r="UL61" s="190">
        <v>0</v>
      </c>
      <c r="UM61" s="190">
        <f t="shared" si="82"/>
        <v>0</v>
      </c>
      <c r="UN61" s="191"/>
      <c r="UO61" s="192">
        <v>55</v>
      </c>
      <c r="UP61" s="193" t="s">
        <v>67</v>
      </c>
      <c r="UQ61" s="190">
        <v>0</v>
      </c>
      <c r="UR61" s="190">
        <v>0</v>
      </c>
      <c r="US61" s="190">
        <v>0</v>
      </c>
      <c r="UT61" s="190">
        <f t="shared" si="83"/>
        <v>0</v>
      </c>
      <c r="UU61" s="191"/>
      <c r="UV61" s="192">
        <v>55</v>
      </c>
      <c r="UW61" s="193" t="s">
        <v>67</v>
      </c>
      <c r="UX61" s="190">
        <v>0</v>
      </c>
      <c r="UY61" s="190">
        <v>0</v>
      </c>
      <c r="UZ61" s="190">
        <v>0</v>
      </c>
      <c r="VA61" s="190">
        <f t="shared" si="84"/>
        <v>0</v>
      </c>
      <c r="VB61" s="191"/>
      <c r="VC61" s="192">
        <v>55</v>
      </c>
      <c r="VD61" s="193" t="s">
        <v>67</v>
      </c>
      <c r="VE61" s="190">
        <v>0</v>
      </c>
      <c r="VF61" s="190">
        <v>0</v>
      </c>
      <c r="VG61" s="190">
        <v>0</v>
      </c>
      <c r="VH61" s="190">
        <f t="shared" si="85"/>
        <v>0</v>
      </c>
      <c r="VI61" s="191"/>
      <c r="VJ61" s="192">
        <v>55</v>
      </c>
      <c r="VK61" s="193" t="s">
        <v>67</v>
      </c>
      <c r="VL61" s="190">
        <v>0</v>
      </c>
      <c r="VM61" s="190">
        <v>0</v>
      </c>
      <c r="VN61" s="190">
        <v>0</v>
      </c>
      <c r="VO61" s="190">
        <f t="shared" si="86"/>
        <v>0</v>
      </c>
      <c r="VP61" s="191"/>
      <c r="VQ61" s="192">
        <v>55</v>
      </c>
      <c r="VR61" s="193" t="s">
        <v>67</v>
      </c>
      <c r="VS61" s="190">
        <v>0</v>
      </c>
      <c r="VT61" s="190">
        <v>0</v>
      </c>
      <c r="VU61" s="190">
        <v>0</v>
      </c>
      <c r="VV61" s="190">
        <f t="shared" si="87"/>
        <v>0</v>
      </c>
      <c r="VW61" s="191"/>
      <c r="VX61" s="192">
        <v>55</v>
      </c>
      <c r="VY61" s="193" t="s">
        <v>67</v>
      </c>
      <c r="VZ61" s="190">
        <v>0</v>
      </c>
      <c r="WA61" s="190">
        <v>0</v>
      </c>
      <c r="WB61" s="190">
        <v>0</v>
      </c>
      <c r="WC61" s="190">
        <f t="shared" si="88"/>
        <v>0</v>
      </c>
      <c r="WD61" s="191"/>
      <c r="WE61" s="192">
        <v>55</v>
      </c>
      <c r="WF61" s="193" t="s">
        <v>67</v>
      </c>
      <c r="WG61" s="190">
        <v>0</v>
      </c>
      <c r="WH61" s="190">
        <v>0</v>
      </c>
      <c r="WI61" s="190">
        <v>0</v>
      </c>
      <c r="WJ61" s="190">
        <f t="shared" si="89"/>
        <v>0</v>
      </c>
      <c r="WK61" s="191"/>
      <c r="WL61" s="192">
        <v>55</v>
      </c>
      <c r="WM61" s="193" t="s">
        <v>67</v>
      </c>
      <c r="WN61" s="190">
        <v>0</v>
      </c>
      <c r="WO61" s="190">
        <v>0</v>
      </c>
      <c r="WP61" s="190">
        <v>0</v>
      </c>
      <c r="WQ61" s="190">
        <f t="shared" si="90"/>
        <v>0</v>
      </c>
      <c r="WR61" s="191"/>
      <c r="WS61" s="192">
        <v>55</v>
      </c>
      <c r="WT61" s="193" t="s">
        <v>67</v>
      </c>
      <c r="WU61" s="190">
        <v>0</v>
      </c>
      <c r="WV61" s="190">
        <v>0</v>
      </c>
      <c r="WW61" s="190">
        <v>0</v>
      </c>
      <c r="WX61" s="190">
        <f t="shared" si="91"/>
        <v>0</v>
      </c>
      <c r="WY61" s="191"/>
      <c r="WZ61" s="192">
        <v>55</v>
      </c>
      <c r="XA61" s="193" t="s">
        <v>67</v>
      </c>
      <c r="XB61" s="190">
        <v>0</v>
      </c>
      <c r="XC61" s="190">
        <v>0</v>
      </c>
      <c r="XD61" s="190">
        <v>0</v>
      </c>
      <c r="XE61" s="190">
        <f t="shared" si="92"/>
        <v>0</v>
      </c>
      <c r="XF61" s="191"/>
      <c r="XG61" s="192">
        <v>55</v>
      </c>
      <c r="XH61" s="193" t="s">
        <v>67</v>
      </c>
      <c r="XI61" s="190">
        <v>0</v>
      </c>
      <c r="XJ61" s="190">
        <v>0</v>
      </c>
      <c r="XK61" s="190">
        <v>0</v>
      </c>
      <c r="XL61" s="190">
        <f t="shared" si="93"/>
        <v>0</v>
      </c>
      <c r="XM61" s="191"/>
      <c r="XN61" s="192">
        <v>55</v>
      </c>
      <c r="XO61" s="193" t="s">
        <v>67</v>
      </c>
      <c r="XP61" s="190">
        <v>0</v>
      </c>
      <c r="XQ61" s="190">
        <v>0</v>
      </c>
      <c r="XR61" s="190">
        <v>0</v>
      </c>
      <c r="XS61" s="190">
        <f t="shared" si="94"/>
        <v>0</v>
      </c>
      <c r="XT61" s="191"/>
      <c r="XU61" s="192">
        <v>55</v>
      </c>
      <c r="XV61" s="193" t="s">
        <v>67</v>
      </c>
      <c r="XW61" s="190">
        <v>0</v>
      </c>
      <c r="XX61" s="190">
        <v>0</v>
      </c>
      <c r="XY61" s="190">
        <v>0</v>
      </c>
      <c r="XZ61" s="190">
        <f t="shared" si="95"/>
        <v>0</v>
      </c>
      <c r="YA61" s="191"/>
      <c r="YB61" s="192">
        <v>55</v>
      </c>
      <c r="YC61" s="193" t="s">
        <v>67</v>
      </c>
      <c r="YD61" s="190">
        <v>0</v>
      </c>
      <c r="YE61" s="190">
        <v>0</v>
      </c>
      <c r="YF61" s="190">
        <v>0</v>
      </c>
      <c r="YG61" s="190">
        <f t="shared" si="96"/>
        <v>0</v>
      </c>
      <c r="YH61" s="191"/>
      <c r="YI61" s="192">
        <v>55</v>
      </c>
      <c r="YJ61" s="193" t="s">
        <v>67</v>
      </c>
      <c r="YK61" s="190">
        <v>0</v>
      </c>
      <c r="YL61" s="190">
        <v>0</v>
      </c>
      <c r="YM61" s="190">
        <v>0</v>
      </c>
      <c r="YN61" s="190">
        <f t="shared" si="97"/>
        <v>0</v>
      </c>
      <c r="YO61" s="191"/>
      <c r="YP61" s="192">
        <v>55</v>
      </c>
      <c r="YQ61" s="193" t="s">
        <v>67</v>
      </c>
      <c r="YR61" s="190">
        <v>0</v>
      </c>
      <c r="YS61" s="190">
        <v>0</v>
      </c>
      <c r="YT61" s="190">
        <v>0</v>
      </c>
      <c r="YU61" s="190">
        <f t="shared" si="98"/>
        <v>0</v>
      </c>
      <c r="YV61" s="191"/>
      <c r="YW61" s="192">
        <v>55</v>
      </c>
      <c r="YX61" s="193" t="s">
        <v>67</v>
      </c>
      <c r="YY61" s="190">
        <v>0</v>
      </c>
      <c r="YZ61" s="190">
        <v>0</v>
      </c>
      <c r="ZA61" s="190">
        <v>0</v>
      </c>
      <c r="ZB61" s="190">
        <f t="shared" si="99"/>
        <v>0</v>
      </c>
      <c r="ZC61" s="191"/>
      <c r="ZD61" s="192">
        <v>55</v>
      </c>
      <c r="ZE61" s="193" t="s">
        <v>67</v>
      </c>
      <c r="ZF61" s="190">
        <v>0</v>
      </c>
      <c r="ZG61" s="190">
        <v>0</v>
      </c>
      <c r="ZH61" s="190">
        <v>0</v>
      </c>
      <c r="ZI61" s="190">
        <f t="shared" si="100"/>
        <v>0</v>
      </c>
      <c r="ZJ61" s="191"/>
      <c r="ZK61" s="192">
        <v>55</v>
      </c>
      <c r="ZL61" s="193" t="s">
        <v>67</v>
      </c>
      <c r="ZM61" s="190">
        <v>0</v>
      </c>
      <c r="ZN61" s="190">
        <v>0</v>
      </c>
      <c r="ZO61" s="190">
        <v>0</v>
      </c>
      <c r="ZP61" s="190">
        <f t="shared" si="101"/>
        <v>0</v>
      </c>
      <c r="ZQ61" s="191"/>
      <c r="ZR61" s="192">
        <v>55</v>
      </c>
      <c r="ZS61" s="193" t="s">
        <v>67</v>
      </c>
      <c r="ZT61" s="190">
        <v>0</v>
      </c>
      <c r="ZU61" s="190">
        <v>0</v>
      </c>
      <c r="ZV61" s="190">
        <v>0</v>
      </c>
      <c r="ZW61" s="190">
        <f t="shared" si="102"/>
        <v>0</v>
      </c>
      <c r="ZX61" s="191"/>
      <c r="ZY61" s="192">
        <v>55</v>
      </c>
      <c r="ZZ61" s="193" t="s">
        <v>67</v>
      </c>
      <c r="AAA61" s="190">
        <v>0</v>
      </c>
      <c r="AAB61" s="190">
        <v>0</v>
      </c>
      <c r="AAC61" s="190">
        <v>0</v>
      </c>
      <c r="AAD61" s="190">
        <f t="shared" si="103"/>
        <v>0</v>
      </c>
      <c r="AAE61" s="191"/>
      <c r="AAF61" s="192">
        <v>55</v>
      </c>
      <c r="AAG61" s="193" t="s">
        <v>67</v>
      </c>
      <c r="AAH61" s="190">
        <v>0</v>
      </c>
      <c r="AAI61" s="190">
        <v>0</v>
      </c>
      <c r="AAJ61" s="190">
        <v>0</v>
      </c>
      <c r="AAK61" s="190">
        <f t="shared" si="104"/>
        <v>0</v>
      </c>
      <c r="AAL61" s="191"/>
      <c r="AAM61" s="192">
        <v>55</v>
      </c>
      <c r="AAN61" s="193" t="s">
        <v>67</v>
      </c>
      <c r="AAO61" s="190">
        <v>0</v>
      </c>
      <c r="AAP61" s="190">
        <v>0</v>
      </c>
      <c r="AAQ61" s="190">
        <v>0</v>
      </c>
      <c r="AAR61" s="190">
        <f t="shared" si="105"/>
        <v>0</v>
      </c>
      <c r="AAS61" s="191"/>
      <c r="AAT61" s="192">
        <v>55</v>
      </c>
      <c r="AAU61" s="193" t="s">
        <v>67</v>
      </c>
      <c r="AAV61" s="190">
        <v>0</v>
      </c>
      <c r="AAW61" s="190">
        <v>0</v>
      </c>
      <c r="AAX61" s="190">
        <v>0</v>
      </c>
      <c r="AAY61" s="190">
        <f t="shared" si="106"/>
        <v>0</v>
      </c>
      <c r="AAZ61" s="191"/>
      <c r="ABA61" s="192">
        <v>55</v>
      </c>
      <c r="ABB61" s="193" t="s">
        <v>67</v>
      </c>
      <c r="ABC61" s="190">
        <v>0</v>
      </c>
      <c r="ABD61" s="190">
        <v>0</v>
      </c>
      <c r="ABE61" s="190">
        <v>0</v>
      </c>
      <c r="ABF61" s="190">
        <f t="shared" si="107"/>
        <v>0</v>
      </c>
      <c r="ABG61" s="191"/>
      <c r="ABH61" s="192">
        <v>55</v>
      </c>
      <c r="ABI61" s="193" t="s">
        <v>67</v>
      </c>
      <c r="ABJ61" s="190">
        <v>0</v>
      </c>
      <c r="ABK61" s="190">
        <v>0</v>
      </c>
      <c r="ABL61" s="190">
        <v>0</v>
      </c>
      <c r="ABM61" s="190">
        <f t="shared" si="108"/>
        <v>0</v>
      </c>
      <c r="ABN61" s="191"/>
      <c r="ABO61" s="192">
        <v>55</v>
      </c>
      <c r="ABP61" s="193" t="s">
        <v>67</v>
      </c>
      <c r="ABQ61" s="190">
        <v>0</v>
      </c>
      <c r="ABR61" s="190">
        <v>0</v>
      </c>
      <c r="ABS61" s="190">
        <v>0</v>
      </c>
      <c r="ABT61" s="190">
        <f t="shared" si="109"/>
        <v>0</v>
      </c>
      <c r="ABU61" s="191"/>
      <c r="ABV61" s="192">
        <v>55</v>
      </c>
      <c r="ABW61" s="193" t="s">
        <v>67</v>
      </c>
      <c r="ABX61" s="190">
        <v>0</v>
      </c>
      <c r="ABY61" s="190">
        <f t="shared" si="0"/>
        <v>0</v>
      </c>
      <c r="ABZ61" s="190">
        <f t="shared" si="1"/>
        <v>0</v>
      </c>
      <c r="ACA61" s="190">
        <f t="shared" si="2"/>
        <v>0</v>
      </c>
      <c r="ACB61" s="9"/>
    </row>
    <row r="62" spans="1:756" ht="15.75" hidden="1">
      <c r="A62" s="192">
        <v>56</v>
      </c>
      <c r="B62" s="189" t="s">
        <v>48</v>
      </c>
      <c r="C62" s="190">
        <v>0</v>
      </c>
      <c r="D62" s="190">
        <v>0</v>
      </c>
      <c r="E62" s="190">
        <v>0</v>
      </c>
      <c r="F62" s="190">
        <f t="shared" si="3"/>
        <v>0</v>
      </c>
      <c r="G62" s="191"/>
      <c r="H62" s="192">
        <v>56</v>
      </c>
      <c r="I62" s="189" t="s">
        <v>48</v>
      </c>
      <c r="J62" s="190">
        <v>1</v>
      </c>
      <c r="K62" s="190">
        <v>60000</v>
      </c>
      <c r="L62" s="190">
        <v>0</v>
      </c>
      <c r="M62" s="190">
        <f t="shared" si="4"/>
        <v>60000</v>
      </c>
      <c r="N62" s="191"/>
      <c r="O62" s="192">
        <v>56</v>
      </c>
      <c r="P62" s="189" t="s">
        <v>48</v>
      </c>
      <c r="Q62" s="190">
        <v>2</v>
      </c>
      <c r="R62" s="190">
        <v>1171800</v>
      </c>
      <c r="S62" s="190">
        <v>0</v>
      </c>
      <c r="T62" s="190">
        <f t="shared" si="5"/>
        <v>1171800</v>
      </c>
      <c r="U62" s="191"/>
      <c r="V62" s="192">
        <v>56</v>
      </c>
      <c r="W62" s="189" t="s">
        <v>48</v>
      </c>
      <c r="X62" s="190">
        <v>5</v>
      </c>
      <c r="Y62" s="190">
        <v>2729600</v>
      </c>
      <c r="Z62" s="190">
        <v>0</v>
      </c>
      <c r="AA62" s="190">
        <f t="shared" si="6"/>
        <v>2729600</v>
      </c>
      <c r="AB62" s="191"/>
      <c r="AC62" s="192">
        <v>56</v>
      </c>
      <c r="AD62" s="189" t="s">
        <v>48</v>
      </c>
      <c r="AE62" s="190">
        <v>0</v>
      </c>
      <c r="AF62" s="190">
        <v>0</v>
      </c>
      <c r="AG62" s="190">
        <v>0</v>
      </c>
      <c r="AH62" s="190">
        <f t="shared" si="7"/>
        <v>0</v>
      </c>
      <c r="AI62" s="191"/>
      <c r="AJ62" s="192">
        <v>56</v>
      </c>
      <c r="AK62" s="189" t="s">
        <v>48</v>
      </c>
      <c r="AL62" s="190">
        <v>0</v>
      </c>
      <c r="AM62" s="190">
        <v>0</v>
      </c>
      <c r="AN62" s="190">
        <v>0</v>
      </c>
      <c r="AO62" s="190">
        <f t="shared" si="8"/>
        <v>0</v>
      </c>
      <c r="AP62" s="191"/>
      <c r="AQ62" s="192">
        <v>56</v>
      </c>
      <c r="AR62" s="189" t="s">
        <v>48</v>
      </c>
      <c r="AS62" s="190">
        <v>0</v>
      </c>
      <c r="AT62" s="190">
        <v>0</v>
      </c>
      <c r="AU62" s="190">
        <v>0</v>
      </c>
      <c r="AV62" s="190">
        <f t="shared" si="9"/>
        <v>0</v>
      </c>
      <c r="AW62" s="191"/>
      <c r="AX62" s="192">
        <v>56</v>
      </c>
      <c r="AY62" s="189" t="s">
        <v>48</v>
      </c>
      <c r="AZ62" s="190">
        <v>0</v>
      </c>
      <c r="BA62" s="190">
        <v>0</v>
      </c>
      <c r="BB62" s="190">
        <v>0</v>
      </c>
      <c r="BC62" s="190">
        <f t="shared" si="10"/>
        <v>0</v>
      </c>
      <c r="BD62" s="191"/>
      <c r="BE62" s="192">
        <v>56</v>
      </c>
      <c r="BF62" s="189" t="s">
        <v>48</v>
      </c>
      <c r="BG62" s="190">
        <v>0</v>
      </c>
      <c r="BH62" s="190">
        <v>0</v>
      </c>
      <c r="BI62" s="190">
        <v>0</v>
      </c>
      <c r="BJ62" s="190">
        <f t="shared" si="11"/>
        <v>0</v>
      </c>
      <c r="BK62" s="191"/>
      <c r="BL62" s="192">
        <v>56</v>
      </c>
      <c r="BM62" s="189" t="s">
        <v>48</v>
      </c>
      <c r="BN62" s="190">
        <v>0</v>
      </c>
      <c r="BO62" s="190">
        <v>0</v>
      </c>
      <c r="BP62" s="190">
        <v>0</v>
      </c>
      <c r="BQ62" s="190">
        <f t="shared" si="12"/>
        <v>0</v>
      </c>
      <c r="BR62" s="191"/>
      <c r="BS62" s="192">
        <v>56</v>
      </c>
      <c r="BT62" s="189" t="s">
        <v>48</v>
      </c>
      <c r="BU62" s="190">
        <v>0</v>
      </c>
      <c r="BV62" s="190">
        <v>0</v>
      </c>
      <c r="BW62" s="190">
        <v>0</v>
      </c>
      <c r="BX62" s="190">
        <f t="shared" si="13"/>
        <v>0</v>
      </c>
      <c r="BY62" s="191"/>
      <c r="BZ62" s="192">
        <v>56</v>
      </c>
      <c r="CA62" s="189" t="s">
        <v>48</v>
      </c>
      <c r="CB62" s="190">
        <v>0</v>
      </c>
      <c r="CC62" s="190">
        <v>0</v>
      </c>
      <c r="CD62" s="190">
        <v>0</v>
      </c>
      <c r="CE62" s="190">
        <f t="shared" si="14"/>
        <v>0</v>
      </c>
      <c r="CF62" s="191"/>
      <c r="CG62" s="192">
        <v>56</v>
      </c>
      <c r="CH62" s="189" t="s">
        <v>48</v>
      </c>
      <c r="CI62" s="190">
        <v>0</v>
      </c>
      <c r="CJ62" s="190">
        <v>0</v>
      </c>
      <c r="CK62" s="190">
        <v>0</v>
      </c>
      <c r="CL62" s="190">
        <f t="shared" si="15"/>
        <v>0</v>
      </c>
      <c r="CM62" s="191"/>
      <c r="CN62" s="192">
        <v>56</v>
      </c>
      <c r="CO62" s="189" t="s">
        <v>48</v>
      </c>
      <c r="CP62" s="190">
        <v>0</v>
      </c>
      <c r="CQ62" s="190">
        <v>0</v>
      </c>
      <c r="CR62" s="190">
        <v>0</v>
      </c>
      <c r="CS62" s="190">
        <f t="shared" si="16"/>
        <v>0</v>
      </c>
      <c r="CT62" s="191"/>
      <c r="CU62" s="192">
        <v>56</v>
      </c>
      <c r="CV62" s="189" t="s">
        <v>48</v>
      </c>
      <c r="CW62" s="190">
        <v>0</v>
      </c>
      <c r="CX62" s="190">
        <v>0</v>
      </c>
      <c r="CY62" s="190">
        <v>0</v>
      </c>
      <c r="CZ62" s="190">
        <f t="shared" si="17"/>
        <v>0</v>
      </c>
      <c r="DA62" s="191"/>
      <c r="DB62" s="192">
        <v>56</v>
      </c>
      <c r="DC62" s="189" t="s">
        <v>48</v>
      </c>
      <c r="DD62" s="190">
        <v>0</v>
      </c>
      <c r="DE62" s="190">
        <v>0</v>
      </c>
      <c r="DF62" s="190">
        <v>0</v>
      </c>
      <c r="DG62" s="190">
        <f t="shared" si="18"/>
        <v>0</v>
      </c>
      <c r="DH62" s="191"/>
      <c r="DI62" s="192">
        <v>56</v>
      </c>
      <c r="DJ62" s="189" t="s">
        <v>48</v>
      </c>
      <c r="DK62" s="190">
        <v>0</v>
      </c>
      <c r="DL62" s="190">
        <v>0</v>
      </c>
      <c r="DM62" s="190">
        <v>0</v>
      </c>
      <c r="DN62" s="190">
        <f t="shared" si="19"/>
        <v>0</v>
      </c>
      <c r="DO62" s="191"/>
      <c r="DP62" s="192">
        <v>56</v>
      </c>
      <c r="DQ62" s="189" t="s">
        <v>48</v>
      </c>
      <c r="DR62" s="190">
        <v>0</v>
      </c>
      <c r="DS62" s="190">
        <v>0</v>
      </c>
      <c r="DT62" s="190">
        <v>0</v>
      </c>
      <c r="DU62" s="190">
        <f t="shared" si="20"/>
        <v>0</v>
      </c>
      <c r="DV62" s="191"/>
      <c r="DW62" s="192">
        <v>56</v>
      </c>
      <c r="DX62" s="189" t="s">
        <v>48</v>
      </c>
      <c r="DY62" s="190">
        <v>0</v>
      </c>
      <c r="DZ62" s="190">
        <v>0</v>
      </c>
      <c r="EA62" s="190">
        <v>0</v>
      </c>
      <c r="EB62" s="190">
        <f t="shared" si="21"/>
        <v>0</v>
      </c>
      <c r="EC62" s="191"/>
      <c r="ED62" s="192">
        <v>56</v>
      </c>
      <c r="EE62" s="189" t="s">
        <v>48</v>
      </c>
      <c r="EF62" s="190">
        <v>0</v>
      </c>
      <c r="EG62" s="190">
        <v>0</v>
      </c>
      <c r="EH62" s="190">
        <v>0</v>
      </c>
      <c r="EI62" s="190">
        <f t="shared" si="22"/>
        <v>0</v>
      </c>
      <c r="EJ62" s="191"/>
      <c r="EK62" s="192">
        <v>56</v>
      </c>
      <c r="EL62" s="189" t="s">
        <v>48</v>
      </c>
      <c r="EM62" s="190">
        <v>0</v>
      </c>
      <c r="EN62" s="190">
        <v>0</v>
      </c>
      <c r="EO62" s="190">
        <v>0</v>
      </c>
      <c r="EP62" s="190">
        <f t="shared" si="23"/>
        <v>0</v>
      </c>
      <c r="EQ62" s="191"/>
      <c r="ER62" s="192">
        <v>56</v>
      </c>
      <c r="ES62" s="189" t="s">
        <v>48</v>
      </c>
      <c r="ET62" s="190">
        <v>0</v>
      </c>
      <c r="EU62" s="190">
        <v>0</v>
      </c>
      <c r="EV62" s="190">
        <v>0</v>
      </c>
      <c r="EW62" s="190">
        <f t="shared" si="24"/>
        <v>0</v>
      </c>
      <c r="EX62" s="191"/>
      <c r="EY62" s="192">
        <v>56</v>
      </c>
      <c r="EZ62" s="189" t="s">
        <v>48</v>
      </c>
      <c r="FA62" s="190">
        <v>0</v>
      </c>
      <c r="FB62" s="190">
        <v>0</v>
      </c>
      <c r="FC62" s="190">
        <v>0</v>
      </c>
      <c r="FD62" s="190">
        <f t="shared" si="25"/>
        <v>0</v>
      </c>
      <c r="FE62" s="191"/>
      <c r="FF62" s="192">
        <v>56</v>
      </c>
      <c r="FG62" s="189" t="s">
        <v>48</v>
      </c>
      <c r="FH62" s="190">
        <v>0</v>
      </c>
      <c r="FI62" s="190">
        <v>0</v>
      </c>
      <c r="FJ62" s="190">
        <v>0</v>
      </c>
      <c r="FK62" s="190">
        <f t="shared" si="26"/>
        <v>0</v>
      </c>
      <c r="FL62" s="191"/>
      <c r="FM62" s="192">
        <v>56</v>
      </c>
      <c r="FN62" s="189" t="s">
        <v>48</v>
      </c>
      <c r="FO62" s="190">
        <v>0</v>
      </c>
      <c r="FP62" s="190">
        <v>0</v>
      </c>
      <c r="FQ62" s="190">
        <v>0</v>
      </c>
      <c r="FR62" s="190">
        <f t="shared" si="27"/>
        <v>0</v>
      </c>
      <c r="FS62" s="191"/>
      <c r="FT62" s="192">
        <v>56</v>
      </c>
      <c r="FU62" s="189" t="s">
        <v>48</v>
      </c>
      <c r="FV62" s="190">
        <v>0</v>
      </c>
      <c r="FW62" s="190">
        <v>0</v>
      </c>
      <c r="FX62" s="190">
        <v>0</v>
      </c>
      <c r="FY62" s="190">
        <f t="shared" si="28"/>
        <v>0</v>
      </c>
      <c r="FZ62" s="191"/>
      <c r="GA62" s="192">
        <v>56</v>
      </c>
      <c r="GB62" s="189" t="s">
        <v>48</v>
      </c>
      <c r="GC62" s="190">
        <v>0</v>
      </c>
      <c r="GD62" s="190">
        <v>0</v>
      </c>
      <c r="GE62" s="190">
        <v>0</v>
      </c>
      <c r="GF62" s="190">
        <f t="shared" si="29"/>
        <v>0</v>
      </c>
      <c r="GG62" s="191"/>
      <c r="GH62" s="192">
        <v>56</v>
      </c>
      <c r="GI62" s="189" t="s">
        <v>48</v>
      </c>
      <c r="GJ62" s="190">
        <v>0</v>
      </c>
      <c r="GK62" s="190">
        <v>0</v>
      </c>
      <c r="GL62" s="190">
        <v>0</v>
      </c>
      <c r="GM62" s="190">
        <f t="shared" si="30"/>
        <v>0</v>
      </c>
      <c r="GN62" s="191"/>
      <c r="GO62" s="192">
        <v>56</v>
      </c>
      <c r="GP62" s="189" t="s">
        <v>48</v>
      </c>
      <c r="GQ62" s="190">
        <v>0</v>
      </c>
      <c r="GR62" s="190">
        <v>0</v>
      </c>
      <c r="GS62" s="190">
        <v>0</v>
      </c>
      <c r="GT62" s="190">
        <f t="shared" si="31"/>
        <v>0</v>
      </c>
      <c r="GU62" s="191"/>
      <c r="GV62" s="192">
        <v>56</v>
      </c>
      <c r="GW62" s="189" t="s">
        <v>48</v>
      </c>
      <c r="GX62" s="190">
        <v>0</v>
      </c>
      <c r="GY62" s="190">
        <v>0</v>
      </c>
      <c r="GZ62" s="190">
        <v>0</v>
      </c>
      <c r="HA62" s="190">
        <f t="shared" si="32"/>
        <v>0</v>
      </c>
      <c r="HB62" s="191"/>
      <c r="HC62" s="192">
        <v>56</v>
      </c>
      <c r="HD62" s="189" t="s">
        <v>48</v>
      </c>
      <c r="HE62" s="190">
        <v>0</v>
      </c>
      <c r="HF62" s="190">
        <v>0</v>
      </c>
      <c r="HG62" s="190">
        <v>0</v>
      </c>
      <c r="HH62" s="190">
        <f t="shared" si="33"/>
        <v>0</v>
      </c>
      <c r="HI62" s="191"/>
      <c r="HJ62" s="192">
        <v>56</v>
      </c>
      <c r="HK62" s="189" t="s">
        <v>48</v>
      </c>
      <c r="HL62" s="190">
        <v>0</v>
      </c>
      <c r="HM62" s="190">
        <v>0</v>
      </c>
      <c r="HN62" s="190">
        <v>0</v>
      </c>
      <c r="HO62" s="190">
        <f t="shared" si="34"/>
        <v>0</v>
      </c>
      <c r="HP62" s="191"/>
      <c r="HQ62" s="192">
        <v>56</v>
      </c>
      <c r="HR62" s="189" t="s">
        <v>48</v>
      </c>
      <c r="HS62" s="190">
        <v>0</v>
      </c>
      <c r="HT62" s="190">
        <v>0</v>
      </c>
      <c r="HU62" s="190">
        <v>0</v>
      </c>
      <c r="HV62" s="190">
        <f t="shared" si="35"/>
        <v>0</v>
      </c>
      <c r="HW62" s="191"/>
      <c r="HX62" s="192">
        <v>56</v>
      </c>
      <c r="HY62" s="189" t="s">
        <v>48</v>
      </c>
      <c r="HZ62" s="190">
        <v>0</v>
      </c>
      <c r="IA62" s="190">
        <v>0</v>
      </c>
      <c r="IB62" s="190">
        <v>0</v>
      </c>
      <c r="IC62" s="190">
        <f t="shared" si="36"/>
        <v>0</v>
      </c>
      <c r="ID62" s="191"/>
      <c r="IE62" s="192">
        <v>56</v>
      </c>
      <c r="IF62" s="189" t="s">
        <v>48</v>
      </c>
      <c r="IG62" s="190">
        <v>0</v>
      </c>
      <c r="IH62" s="190">
        <v>0</v>
      </c>
      <c r="II62" s="190">
        <v>0</v>
      </c>
      <c r="IJ62" s="190">
        <f t="shared" si="37"/>
        <v>0</v>
      </c>
      <c r="IK62" s="191"/>
      <c r="IL62" s="192">
        <v>56</v>
      </c>
      <c r="IM62" s="189" t="s">
        <v>48</v>
      </c>
      <c r="IN62" s="190">
        <v>0</v>
      </c>
      <c r="IO62" s="190">
        <v>0</v>
      </c>
      <c r="IP62" s="190">
        <v>0</v>
      </c>
      <c r="IQ62" s="190">
        <f t="shared" si="38"/>
        <v>0</v>
      </c>
      <c r="IR62" s="191"/>
      <c r="IS62" s="192">
        <v>56</v>
      </c>
      <c r="IT62" s="189" t="s">
        <v>48</v>
      </c>
      <c r="IU62" s="190">
        <v>0</v>
      </c>
      <c r="IV62" s="190">
        <v>0</v>
      </c>
      <c r="IW62" s="190">
        <v>0</v>
      </c>
      <c r="IX62" s="190">
        <f t="shared" si="39"/>
        <v>0</v>
      </c>
      <c r="IY62" s="191"/>
      <c r="IZ62" s="192">
        <v>56</v>
      </c>
      <c r="JA62" s="189" t="s">
        <v>48</v>
      </c>
      <c r="JB62" s="190">
        <v>0</v>
      </c>
      <c r="JC62" s="190">
        <v>0</v>
      </c>
      <c r="JD62" s="190">
        <v>0</v>
      </c>
      <c r="JE62" s="190">
        <f t="shared" si="40"/>
        <v>0</v>
      </c>
      <c r="JF62" s="191"/>
      <c r="JG62" s="192">
        <v>56</v>
      </c>
      <c r="JH62" s="189" t="s">
        <v>48</v>
      </c>
      <c r="JI62" s="190">
        <v>0</v>
      </c>
      <c r="JJ62" s="190">
        <v>0</v>
      </c>
      <c r="JK62" s="190">
        <v>0</v>
      </c>
      <c r="JL62" s="190">
        <f t="shared" si="41"/>
        <v>0</v>
      </c>
      <c r="JM62" s="191"/>
      <c r="JN62" s="192">
        <v>56</v>
      </c>
      <c r="JO62" s="189" t="s">
        <v>48</v>
      </c>
      <c r="JP62" s="190">
        <v>0</v>
      </c>
      <c r="JQ62" s="190">
        <v>0</v>
      </c>
      <c r="JR62" s="190">
        <v>0</v>
      </c>
      <c r="JS62" s="190">
        <f t="shared" si="42"/>
        <v>0</v>
      </c>
      <c r="JT62" s="191"/>
      <c r="JU62" s="192">
        <v>56</v>
      </c>
      <c r="JV62" s="189" t="s">
        <v>48</v>
      </c>
      <c r="JW62" s="190">
        <v>0</v>
      </c>
      <c r="JX62" s="190">
        <v>0</v>
      </c>
      <c r="JY62" s="190">
        <v>0</v>
      </c>
      <c r="JZ62" s="190">
        <f t="shared" si="43"/>
        <v>0</v>
      </c>
      <c r="KA62" s="191"/>
      <c r="KB62" s="192">
        <v>56</v>
      </c>
      <c r="KC62" s="189" t="s">
        <v>48</v>
      </c>
      <c r="KD62" s="190">
        <v>0</v>
      </c>
      <c r="KE62" s="190">
        <v>0</v>
      </c>
      <c r="KF62" s="190">
        <v>0</v>
      </c>
      <c r="KG62" s="190">
        <f t="shared" si="44"/>
        <v>0</v>
      </c>
      <c r="KH62" s="191"/>
      <c r="KI62" s="192">
        <v>56</v>
      </c>
      <c r="KJ62" s="189" t="s">
        <v>48</v>
      </c>
      <c r="KK62" s="190">
        <v>0</v>
      </c>
      <c r="KL62" s="190">
        <v>0</v>
      </c>
      <c r="KM62" s="190">
        <v>0</v>
      </c>
      <c r="KN62" s="190">
        <f t="shared" si="45"/>
        <v>0</v>
      </c>
      <c r="KO62" s="191"/>
      <c r="KP62" s="192">
        <v>56</v>
      </c>
      <c r="KQ62" s="189" t="s">
        <v>48</v>
      </c>
      <c r="KR62" s="190">
        <v>0</v>
      </c>
      <c r="KS62" s="190">
        <v>0</v>
      </c>
      <c r="KT62" s="190">
        <v>0</v>
      </c>
      <c r="KU62" s="190">
        <f t="shared" si="46"/>
        <v>0</v>
      </c>
      <c r="KV62" s="191"/>
      <c r="KW62" s="192">
        <v>56</v>
      </c>
      <c r="KX62" s="189" t="s">
        <v>48</v>
      </c>
      <c r="KY62" s="190">
        <v>0</v>
      </c>
      <c r="KZ62" s="190">
        <v>0</v>
      </c>
      <c r="LA62" s="190">
        <v>0</v>
      </c>
      <c r="LB62" s="190">
        <f t="shared" si="47"/>
        <v>0</v>
      </c>
      <c r="LC62" s="191"/>
      <c r="LD62" s="192">
        <v>56</v>
      </c>
      <c r="LE62" s="189" t="s">
        <v>48</v>
      </c>
      <c r="LF62" s="190">
        <v>0</v>
      </c>
      <c r="LG62" s="190">
        <v>0</v>
      </c>
      <c r="LH62" s="190">
        <v>0</v>
      </c>
      <c r="LI62" s="190">
        <f t="shared" si="48"/>
        <v>0</v>
      </c>
      <c r="LJ62" s="191"/>
      <c r="LK62" s="192">
        <v>56</v>
      </c>
      <c r="LL62" s="189" t="s">
        <v>48</v>
      </c>
      <c r="LM62" s="190">
        <v>0</v>
      </c>
      <c r="LN62" s="190">
        <v>0</v>
      </c>
      <c r="LO62" s="190">
        <v>0</v>
      </c>
      <c r="LP62" s="190">
        <f t="shared" si="49"/>
        <v>0</v>
      </c>
      <c r="LQ62" s="191"/>
      <c r="LR62" s="192">
        <v>56</v>
      </c>
      <c r="LS62" s="189" t="s">
        <v>48</v>
      </c>
      <c r="LT62" s="190">
        <v>0</v>
      </c>
      <c r="LU62" s="190">
        <v>0</v>
      </c>
      <c r="LV62" s="190">
        <v>0</v>
      </c>
      <c r="LW62" s="190">
        <f t="shared" si="50"/>
        <v>0</v>
      </c>
      <c r="LX62" s="191"/>
      <c r="LY62" s="192">
        <v>56</v>
      </c>
      <c r="LZ62" s="189" t="s">
        <v>48</v>
      </c>
      <c r="MA62" s="190">
        <v>0</v>
      </c>
      <c r="MB62" s="190">
        <v>0</v>
      </c>
      <c r="MC62" s="190">
        <v>0</v>
      </c>
      <c r="MD62" s="190">
        <f t="shared" si="51"/>
        <v>0</v>
      </c>
      <c r="ME62" s="191"/>
      <c r="MF62" s="192">
        <v>56</v>
      </c>
      <c r="MG62" s="189" t="s">
        <v>48</v>
      </c>
      <c r="MH62" s="190">
        <v>0</v>
      </c>
      <c r="MI62" s="190">
        <v>0</v>
      </c>
      <c r="MJ62" s="190">
        <v>0</v>
      </c>
      <c r="MK62" s="190">
        <f t="shared" si="52"/>
        <v>0</v>
      </c>
      <c r="ML62" s="191"/>
      <c r="MM62" s="192">
        <v>56</v>
      </c>
      <c r="MN62" s="189" t="s">
        <v>48</v>
      </c>
      <c r="MO62" s="190">
        <v>0</v>
      </c>
      <c r="MP62" s="190">
        <v>0</v>
      </c>
      <c r="MQ62" s="190">
        <v>0</v>
      </c>
      <c r="MR62" s="190">
        <f t="shared" si="53"/>
        <v>0</v>
      </c>
      <c r="MS62" s="191"/>
      <c r="MT62" s="192">
        <v>56</v>
      </c>
      <c r="MU62" s="189" t="s">
        <v>48</v>
      </c>
      <c r="MV62" s="190">
        <v>0</v>
      </c>
      <c r="MW62" s="190">
        <v>0</v>
      </c>
      <c r="MX62" s="190">
        <v>0</v>
      </c>
      <c r="MY62" s="190">
        <f t="shared" si="54"/>
        <v>0</v>
      </c>
      <c r="MZ62" s="191"/>
      <c r="NA62" s="192">
        <v>56</v>
      </c>
      <c r="NB62" s="189" t="s">
        <v>48</v>
      </c>
      <c r="NC62" s="190">
        <v>0</v>
      </c>
      <c r="ND62" s="190">
        <v>0</v>
      </c>
      <c r="NE62" s="190">
        <v>0</v>
      </c>
      <c r="NF62" s="190">
        <f t="shared" si="55"/>
        <v>0</v>
      </c>
      <c r="NG62" s="191"/>
      <c r="NH62" s="192">
        <v>56</v>
      </c>
      <c r="NI62" s="189" t="s">
        <v>48</v>
      </c>
      <c r="NJ62" s="190">
        <v>0</v>
      </c>
      <c r="NK62" s="190">
        <v>0</v>
      </c>
      <c r="NL62" s="190">
        <v>0</v>
      </c>
      <c r="NM62" s="190">
        <f t="shared" si="56"/>
        <v>0</v>
      </c>
      <c r="NN62" s="191"/>
      <c r="NO62" s="192">
        <v>56</v>
      </c>
      <c r="NP62" s="189" t="s">
        <v>48</v>
      </c>
      <c r="NQ62" s="190">
        <v>0</v>
      </c>
      <c r="NR62" s="190">
        <v>0</v>
      </c>
      <c r="NS62" s="190">
        <v>0</v>
      </c>
      <c r="NT62" s="190">
        <f t="shared" si="57"/>
        <v>0</v>
      </c>
      <c r="NU62" s="191"/>
      <c r="NV62" s="192">
        <v>56</v>
      </c>
      <c r="NW62" s="189" t="s">
        <v>48</v>
      </c>
      <c r="NX62" s="190">
        <v>0</v>
      </c>
      <c r="NY62" s="190">
        <v>0</v>
      </c>
      <c r="NZ62" s="190">
        <v>0</v>
      </c>
      <c r="OA62" s="190">
        <f t="shared" si="58"/>
        <v>0</v>
      </c>
      <c r="OB62" s="191"/>
      <c r="OC62" s="192">
        <v>56</v>
      </c>
      <c r="OD62" s="189" t="s">
        <v>48</v>
      </c>
      <c r="OE62" s="190">
        <v>0</v>
      </c>
      <c r="OF62" s="190">
        <v>0</v>
      </c>
      <c r="OG62" s="190">
        <v>0</v>
      </c>
      <c r="OH62" s="190">
        <f t="shared" si="59"/>
        <v>0</v>
      </c>
      <c r="OI62" s="191"/>
      <c r="OJ62" s="192">
        <v>56</v>
      </c>
      <c r="OK62" s="189" t="s">
        <v>48</v>
      </c>
      <c r="OL62" s="190">
        <v>0</v>
      </c>
      <c r="OM62" s="190">
        <v>0</v>
      </c>
      <c r="ON62" s="190">
        <v>0</v>
      </c>
      <c r="OO62" s="190">
        <f t="shared" si="60"/>
        <v>0</v>
      </c>
      <c r="OP62" s="191"/>
      <c r="OQ62" s="192">
        <v>56</v>
      </c>
      <c r="OR62" s="189" t="s">
        <v>48</v>
      </c>
      <c r="OS62" s="190">
        <v>0</v>
      </c>
      <c r="OT62" s="190">
        <v>0</v>
      </c>
      <c r="OU62" s="190">
        <v>0</v>
      </c>
      <c r="OV62" s="190">
        <f t="shared" si="61"/>
        <v>0</v>
      </c>
      <c r="OW62" s="191"/>
      <c r="OX62" s="192">
        <v>56</v>
      </c>
      <c r="OY62" s="189" t="s">
        <v>48</v>
      </c>
      <c r="OZ62" s="190">
        <v>0</v>
      </c>
      <c r="PA62" s="190">
        <v>0</v>
      </c>
      <c r="PB62" s="190">
        <v>0</v>
      </c>
      <c r="PC62" s="190">
        <f t="shared" si="62"/>
        <v>0</v>
      </c>
      <c r="PD62" s="191"/>
      <c r="PE62" s="192">
        <v>56</v>
      </c>
      <c r="PF62" s="189" t="s">
        <v>48</v>
      </c>
      <c r="PG62" s="190">
        <v>0</v>
      </c>
      <c r="PH62" s="190">
        <v>0</v>
      </c>
      <c r="PI62" s="190">
        <v>0</v>
      </c>
      <c r="PJ62" s="190">
        <f t="shared" si="63"/>
        <v>0</v>
      </c>
      <c r="PK62" s="191"/>
      <c r="PL62" s="192">
        <v>56</v>
      </c>
      <c r="PM62" s="189" t="s">
        <v>48</v>
      </c>
      <c r="PN62" s="190">
        <v>0</v>
      </c>
      <c r="PO62" s="190">
        <v>0</v>
      </c>
      <c r="PP62" s="190">
        <v>0</v>
      </c>
      <c r="PQ62" s="190">
        <f t="shared" si="64"/>
        <v>0</v>
      </c>
      <c r="PR62" s="191"/>
      <c r="PS62" s="192">
        <v>56</v>
      </c>
      <c r="PT62" s="189" t="s">
        <v>48</v>
      </c>
      <c r="PU62" s="190">
        <v>0</v>
      </c>
      <c r="PV62" s="190">
        <v>0</v>
      </c>
      <c r="PW62" s="190">
        <v>0</v>
      </c>
      <c r="PX62" s="190">
        <f t="shared" si="65"/>
        <v>0</v>
      </c>
      <c r="PY62" s="191"/>
      <c r="PZ62" s="192">
        <v>56</v>
      </c>
      <c r="QA62" s="189" t="s">
        <v>48</v>
      </c>
      <c r="QB62" s="190">
        <v>0</v>
      </c>
      <c r="QC62" s="190">
        <v>0</v>
      </c>
      <c r="QD62" s="190">
        <v>0</v>
      </c>
      <c r="QE62" s="190">
        <f t="shared" si="66"/>
        <v>0</v>
      </c>
      <c r="QF62" s="191"/>
      <c r="QG62" s="192">
        <v>56</v>
      </c>
      <c r="QH62" s="189" t="s">
        <v>48</v>
      </c>
      <c r="QI62" s="190">
        <v>0</v>
      </c>
      <c r="QJ62" s="190">
        <v>0</v>
      </c>
      <c r="QK62" s="190">
        <v>0</v>
      </c>
      <c r="QL62" s="190">
        <f t="shared" si="67"/>
        <v>0</v>
      </c>
      <c r="QM62" s="191"/>
      <c r="QN62" s="192">
        <v>56</v>
      </c>
      <c r="QO62" s="189" t="s">
        <v>48</v>
      </c>
      <c r="QP62" s="190">
        <v>0</v>
      </c>
      <c r="QQ62" s="190">
        <v>0</v>
      </c>
      <c r="QR62" s="190">
        <v>0</v>
      </c>
      <c r="QS62" s="190">
        <f t="shared" si="68"/>
        <v>0</v>
      </c>
      <c r="QT62" s="191"/>
      <c r="QU62" s="192">
        <v>56</v>
      </c>
      <c r="QV62" s="189" t="s">
        <v>48</v>
      </c>
      <c r="QW62" s="190">
        <v>0</v>
      </c>
      <c r="QX62" s="190">
        <v>0</v>
      </c>
      <c r="QY62" s="190">
        <v>0</v>
      </c>
      <c r="QZ62" s="190">
        <f t="shared" si="69"/>
        <v>0</v>
      </c>
      <c r="RA62" s="191"/>
      <c r="RB62" s="192">
        <v>56</v>
      </c>
      <c r="RC62" s="189" t="s">
        <v>48</v>
      </c>
      <c r="RD62" s="190">
        <v>0</v>
      </c>
      <c r="RE62" s="190">
        <v>0</v>
      </c>
      <c r="RF62" s="190">
        <v>0</v>
      </c>
      <c r="RG62" s="190">
        <f t="shared" si="70"/>
        <v>0</v>
      </c>
      <c r="RH62" s="191"/>
      <c r="RI62" s="192">
        <v>56</v>
      </c>
      <c r="RJ62" s="189" t="s">
        <v>48</v>
      </c>
      <c r="RK62" s="190">
        <v>0</v>
      </c>
      <c r="RL62" s="190">
        <v>0</v>
      </c>
      <c r="RM62" s="190">
        <v>0</v>
      </c>
      <c r="RN62" s="190">
        <f t="shared" si="71"/>
        <v>0</v>
      </c>
      <c r="RO62" s="191"/>
      <c r="RP62" s="192">
        <v>56</v>
      </c>
      <c r="RQ62" s="189" t="s">
        <v>48</v>
      </c>
      <c r="RR62" s="190">
        <v>0</v>
      </c>
      <c r="RS62" s="190">
        <v>0</v>
      </c>
      <c r="RT62" s="190">
        <v>0</v>
      </c>
      <c r="RU62" s="190">
        <f t="shared" si="72"/>
        <v>0</v>
      </c>
      <c r="RV62" s="191"/>
      <c r="RW62" s="192">
        <v>56</v>
      </c>
      <c r="RX62" s="189" t="s">
        <v>48</v>
      </c>
      <c r="RY62" s="190">
        <v>0</v>
      </c>
      <c r="RZ62" s="190">
        <v>0</v>
      </c>
      <c r="SA62" s="190">
        <v>0</v>
      </c>
      <c r="SB62" s="190">
        <f t="shared" si="73"/>
        <v>0</v>
      </c>
      <c r="SC62" s="191"/>
      <c r="SD62" s="192">
        <v>56</v>
      </c>
      <c r="SE62" s="189" t="s">
        <v>48</v>
      </c>
      <c r="SF62" s="190">
        <v>0</v>
      </c>
      <c r="SG62" s="190">
        <v>0</v>
      </c>
      <c r="SH62" s="190">
        <v>0</v>
      </c>
      <c r="SI62" s="190">
        <f t="shared" si="74"/>
        <v>0</v>
      </c>
      <c r="SJ62" s="191"/>
      <c r="SK62" s="192">
        <v>56</v>
      </c>
      <c r="SL62" s="189" t="s">
        <v>48</v>
      </c>
      <c r="SM62" s="190">
        <v>0</v>
      </c>
      <c r="SN62" s="190">
        <v>0</v>
      </c>
      <c r="SO62" s="190">
        <v>0</v>
      </c>
      <c r="SP62" s="190">
        <f t="shared" si="75"/>
        <v>0</v>
      </c>
      <c r="SQ62" s="191"/>
      <c r="SR62" s="192">
        <v>56</v>
      </c>
      <c r="SS62" s="189" t="s">
        <v>48</v>
      </c>
      <c r="ST62" s="190">
        <v>0</v>
      </c>
      <c r="SU62" s="190">
        <v>0</v>
      </c>
      <c r="SV62" s="190">
        <v>0</v>
      </c>
      <c r="SW62" s="190">
        <f t="shared" si="76"/>
        <v>0</v>
      </c>
      <c r="SX62" s="191"/>
      <c r="SY62" s="192">
        <v>56</v>
      </c>
      <c r="SZ62" s="189" t="s">
        <v>48</v>
      </c>
      <c r="TA62" s="190">
        <v>0</v>
      </c>
      <c r="TB62" s="190">
        <v>0</v>
      </c>
      <c r="TC62" s="190">
        <v>0</v>
      </c>
      <c r="TD62" s="190">
        <f t="shared" si="77"/>
        <v>0</v>
      </c>
      <c r="TE62" s="191"/>
      <c r="TF62" s="192">
        <v>56</v>
      </c>
      <c r="TG62" s="189" t="s">
        <v>48</v>
      </c>
      <c r="TH62" s="190">
        <v>0</v>
      </c>
      <c r="TI62" s="190">
        <v>0</v>
      </c>
      <c r="TJ62" s="190">
        <v>0</v>
      </c>
      <c r="TK62" s="190">
        <f t="shared" si="78"/>
        <v>0</v>
      </c>
      <c r="TL62" s="191"/>
      <c r="TM62" s="192">
        <v>56</v>
      </c>
      <c r="TN62" s="189" t="s">
        <v>48</v>
      </c>
      <c r="TO62" s="190">
        <v>0</v>
      </c>
      <c r="TP62" s="190">
        <v>0</v>
      </c>
      <c r="TQ62" s="190">
        <v>0</v>
      </c>
      <c r="TR62" s="190">
        <f t="shared" si="79"/>
        <v>0</v>
      </c>
      <c r="TS62" s="191"/>
      <c r="TT62" s="192">
        <v>56</v>
      </c>
      <c r="TU62" s="189" t="s">
        <v>48</v>
      </c>
      <c r="TV62" s="190">
        <v>0</v>
      </c>
      <c r="TW62" s="190">
        <v>0</v>
      </c>
      <c r="TX62" s="190">
        <v>0</v>
      </c>
      <c r="TY62" s="190">
        <f t="shared" si="80"/>
        <v>0</v>
      </c>
      <c r="TZ62" s="191"/>
      <c r="UA62" s="192">
        <v>56</v>
      </c>
      <c r="UB62" s="189" t="s">
        <v>48</v>
      </c>
      <c r="UC62" s="190">
        <v>0</v>
      </c>
      <c r="UD62" s="190">
        <v>0</v>
      </c>
      <c r="UE62" s="190">
        <v>0</v>
      </c>
      <c r="UF62" s="190">
        <f t="shared" si="81"/>
        <v>0</v>
      </c>
      <c r="UG62" s="191"/>
      <c r="UH62" s="192">
        <v>56</v>
      </c>
      <c r="UI62" s="189" t="s">
        <v>48</v>
      </c>
      <c r="UJ62" s="190">
        <v>0</v>
      </c>
      <c r="UK62" s="190">
        <v>0</v>
      </c>
      <c r="UL62" s="190">
        <v>0</v>
      </c>
      <c r="UM62" s="190">
        <f t="shared" si="82"/>
        <v>0</v>
      </c>
      <c r="UN62" s="191"/>
      <c r="UO62" s="192">
        <v>56</v>
      </c>
      <c r="UP62" s="189" t="s">
        <v>48</v>
      </c>
      <c r="UQ62" s="190">
        <v>0</v>
      </c>
      <c r="UR62" s="190">
        <v>0</v>
      </c>
      <c r="US62" s="190">
        <v>0</v>
      </c>
      <c r="UT62" s="190">
        <f t="shared" si="83"/>
        <v>0</v>
      </c>
      <c r="UU62" s="191"/>
      <c r="UV62" s="192">
        <v>56</v>
      </c>
      <c r="UW62" s="189" t="s">
        <v>48</v>
      </c>
      <c r="UX62" s="190">
        <v>0</v>
      </c>
      <c r="UY62" s="190">
        <v>0</v>
      </c>
      <c r="UZ62" s="190">
        <v>0</v>
      </c>
      <c r="VA62" s="190">
        <f t="shared" si="84"/>
        <v>0</v>
      </c>
      <c r="VB62" s="191"/>
      <c r="VC62" s="192">
        <v>56</v>
      </c>
      <c r="VD62" s="189" t="s">
        <v>48</v>
      </c>
      <c r="VE62" s="190">
        <v>0</v>
      </c>
      <c r="VF62" s="190">
        <v>0</v>
      </c>
      <c r="VG62" s="190">
        <v>0</v>
      </c>
      <c r="VH62" s="190">
        <f t="shared" si="85"/>
        <v>0</v>
      </c>
      <c r="VI62" s="191"/>
      <c r="VJ62" s="192">
        <v>56</v>
      </c>
      <c r="VK62" s="189" t="s">
        <v>48</v>
      </c>
      <c r="VL62" s="190">
        <v>0</v>
      </c>
      <c r="VM62" s="190">
        <v>0</v>
      </c>
      <c r="VN62" s="190">
        <v>0</v>
      </c>
      <c r="VO62" s="190">
        <f t="shared" si="86"/>
        <v>0</v>
      </c>
      <c r="VP62" s="191"/>
      <c r="VQ62" s="192">
        <v>56</v>
      </c>
      <c r="VR62" s="189" t="s">
        <v>48</v>
      </c>
      <c r="VS62" s="190">
        <v>0</v>
      </c>
      <c r="VT62" s="190">
        <v>0</v>
      </c>
      <c r="VU62" s="190">
        <v>0</v>
      </c>
      <c r="VV62" s="190">
        <f t="shared" si="87"/>
        <v>0</v>
      </c>
      <c r="VW62" s="191"/>
      <c r="VX62" s="192">
        <v>56</v>
      </c>
      <c r="VY62" s="189" t="s">
        <v>48</v>
      </c>
      <c r="VZ62" s="190">
        <v>0</v>
      </c>
      <c r="WA62" s="190">
        <v>0</v>
      </c>
      <c r="WB62" s="190">
        <v>0</v>
      </c>
      <c r="WC62" s="190">
        <f t="shared" si="88"/>
        <v>0</v>
      </c>
      <c r="WD62" s="191"/>
      <c r="WE62" s="192">
        <v>56</v>
      </c>
      <c r="WF62" s="189" t="s">
        <v>48</v>
      </c>
      <c r="WG62" s="190">
        <v>0</v>
      </c>
      <c r="WH62" s="190">
        <v>0</v>
      </c>
      <c r="WI62" s="190">
        <v>0</v>
      </c>
      <c r="WJ62" s="190">
        <f t="shared" si="89"/>
        <v>0</v>
      </c>
      <c r="WK62" s="191"/>
      <c r="WL62" s="192">
        <v>56</v>
      </c>
      <c r="WM62" s="189" t="s">
        <v>48</v>
      </c>
      <c r="WN62" s="190">
        <v>0</v>
      </c>
      <c r="WO62" s="190">
        <v>0</v>
      </c>
      <c r="WP62" s="190">
        <v>0</v>
      </c>
      <c r="WQ62" s="190">
        <f t="shared" si="90"/>
        <v>0</v>
      </c>
      <c r="WR62" s="191"/>
      <c r="WS62" s="192">
        <v>56</v>
      </c>
      <c r="WT62" s="189" t="s">
        <v>48</v>
      </c>
      <c r="WU62" s="190">
        <v>0</v>
      </c>
      <c r="WV62" s="190">
        <v>0</v>
      </c>
      <c r="WW62" s="190">
        <v>0</v>
      </c>
      <c r="WX62" s="190">
        <f t="shared" si="91"/>
        <v>0</v>
      </c>
      <c r="WY62" s="191"/>
      <c r="WZ62" s="192">
        <v>56</v>
      </c>
      <c r="XA62" s="189" t="s">
        <v>48</v>
      </c>
      <c r="XB62" s="190">
        <v>0</v>
      </c>
      <c r="XC62" s="190">
        <v>0</v>
      </c>
      <c r="XD62" s="190">
        <v>0</v>
      </c>
      <c r="XE62" s="190">
        <f t="shared" si="92"/>
        <v>0</v>
      </c>
      <c r="XF62" s="191"/>
      <c r="XG62" s="192">
        <v>56</v>
      </c>
      <c r="XH62" s="189" t="s">
        <v>48</v>
      </c>
      <c r="XI62" s="190">
        <v>0</v>
      </c>
      <c r="XJ62" s="190">
        <v>0</v>
      </c>
      <c r="XK62" s="190">
        <v>0</v>
      </c>
      <c r="XL62" s="190">
        <f t="shared" si="93"/>
        <v>0</v>
      </c>
      <c r="XM62" s="191"/>
      <c r="XN62" s="192">
        <v>56</v>
      </c>
      <c r="XO62" s="189" t="s">
        <v>48</v>
      </c>
      <c r="XP62" s="190">
        <v>0</v>
      </c>
      <c r="XQ62" s="190">
        <v>0</v>
      </c>
      <c r="XR62" s="190">
        <v>0</v>
      </c>
      <c r="XS62" s="190">
        <f t="shared" si="94"/>
        <v>0</v>
      </c>
      <c r="XT62" s="191"/>
      <c r="XU62" s="192">
        <v>56</v>
      </c>
      <c r="XV62" s="189" t="s">
        <v>48</v>
      </c>
      <c r="XW62" s="190">
        <v>0</v>
      </c>
      <c r="XX62" s="190">
        <v>0</v>
      </c>
      <c r="XY62" s="190">
        <v>0</v>
      </c>
      <c r="XZ62" s="190">
        <f t="shared" si="95"/>
        <v>0</v>
      </c>
      <c r="YA62" s="191"/>
      <c r="YB62" s="192">
        <v>56</v>
      </c>
      <c r="YC62" s="189" t="s">
        <v>48</v>
      </c>
      <c r="YD62" s="190">
        <v>0</v>
      </c>
      <c r="YE62" s="190">
        <v>0</v>
      </c>
      <c r="YF62" s="190">
        <v>0</v>
      </c>
      <c r="YG62" s="190">
        <f t="shared" si="96"/>
        <v>0</v>
      </c>
      <c r="YH62" s="191"/>
      <c r="YI62" s="192">
        <v>56</v>
      </c>
      <c r="YJ62" s="189" t="s">
        <v>48</v>
      </c>
      <c r="YK62" s="190">
        <v>0</v>
      </c>
      <c r="YL62" s="190">
        <v>0</v>
      </c>
      <c r="YM62" s="190">
        <v>0</v>
      </c>
      <c r="YN62" s="190">
        <f t="shared" si="97"/>
        <v>0</v>
      </c>
      <c r="YO62" s="191"/>
      <c r="YP62" s="192">
        <v>56</v>
      </c>
      <c r="YQ62" s="189" t="s">
        <v>48</v>
      </c>
      <c r="YR62" s="190">
        <v>0</v>
      </c>
      <c r="YS62" s="190">
        <v>0</v>
      </c>
      <c r="YT62" s="190">
        <v>0</v>
      </c>
      <c r="YU62" s="190">
        <f t="shared" si="98"/>
        <v>0</v>
      </c>
      <c r="YV62" s="191"/>
      <c r="YW62" s="192">
        <v>56</v>
      </c>
      <c r="YX62" s="189" t="s">
        <v>48</v>
      </c>
      <c r="YY62" s="190">
        <v>0</v>
      </c>
      <c r="YZ62" s="190">
        <v>0</v>
      </c>
      <c r="ZA62" s="190">
        <v>0</v>
      </c>
      <c r="ZB62" s="190">
        <f t="shared" si="99"/>
        <v>0</v>
      </c>
      <c r="ZC62" s="191"/>
      <c r="ZD62" s="192">
        <v>56</v>
      </c>
      <c r="ZE62" s="189" t="s">
        <v>48</v>
      </c>
      <c r="ZF62" s="190">
        <v>0</v>
      </c>
      <c r="ZG62" s="190">
        <v>0</v>
      </c>
      <c r="ZH62" s="190">
        <v>0</v>
      </c>
      <c r="ZI62" s="190">
        <f t="shared" si="100"/>
        <v>0</v>
      </c>
      <c r="ZJ62" s="191"/>
      <c r="ZK62" s="192">
        <v>56</v>
      </c>
      <c r="ZL62" s="189" t="s">
        <v>48</v>
      </c>
      <c r="ZM62" s="190">
        <v>0</v>
      </c>
      <c r="ZN62" s="190">
        <v>0</v>
      </c>
      <c r="ZO62" s="190">
        <v>0</v>
      </c>
      <c r="ZP62" s="190">
        <f t="shared" si="101"/>
        <v>0</v>
      </c>
      <c r="ZQ62" s="191"/>
      <c r="ZR62" s="192">
        <v>56</v>
      </c>
      <c r="ZS62" s="189" t="s">
        <v>48</v>
      </c>
      <c r="ZT62" s="190">
        <v>0</v>
      </c>
      <c r="ZU62" s="190">
        <v>0</v>
      </c>
      <c r="ZV62" s="190">
        <v>0</v>
      </c>
      <c r="ZW62" s="190">
        <f t="shared" si="102"/>
        <v>0</v>
      </c>
      <c r="ZX62" s="191"/>
      <c r="ZY62" s="192">
        <v>56</v>
      </c>
      <c r="ZZ62" s="189" t="s">
        <v>48</v>
      </c>
      <c r="AAA62" s="190">
        <v>0</v>
      </c>
      <c r="AAB62" s="190">
        <v>0</v>
      </c>
      <c r="AAC62" s="190">
        <v>0</v>
      </c>
      <c r="AAD62" s="190">
        <f t="shared" si="103"/>
        <v>0</v>
      </c>
      <c r="AAE62" s="191"/>
      <c r="AAF62" s="192">
        <v>56</v>
      </c>
      <c r="AAG62" s="189" t="s">
        <v>48</v>
      </c>
      <c r="AAH62" s="190">
        <v>0</v>
      </c>
      <c r="AAI62" s="190">
        <v>0</v>
      </c>
      <c r="AAJ62" s="190">
        <v>0</v>
      </c>
      <c r="AAK62" s="190">
        <f t="shared" si="104"/>
        <v>0</v>
      </c>
      <c r="AAL62" s="191"/>
      <c r="AAM62" s="192">
        <v>56</v>
      </c>
      <c r="AAN62" s="189" t="s">
        <v>48</v>
      </c>
      <c r="AAO62" s="190">
        <v>0</v>
      </c>
      <c r="AAP62" s="190">
        <v>0</v>
      </c>
      <c r="AAQ62" s="190">
        <v>0</v>
      </c>
      <c r="AAR62" s="190">
        <f t="shared" si="105"/>
        <v>0</v>
      </c>
      <c r="AAS62" s="191"/>
      <c r="AAT62" s="192">
        <v>56</v>
      </c>
      <c r="AAU62" s="189" t="s">
        <v>48</v>
      </c>
      <c r="AAV62" s="190">
        <v>0</v>
      </c>
      <c r="AAW62" s="190">
        <v>0</v>
      </c>
      <c r="AAX62" s="190">
        <v>0</v>
      </c>
      <c r="AAY62" s="190">
        <f t="shared" si="106"/>
        <v>0</v>
      </c>
      <c r="AAZ62" s="191"/>
      <c r="ABA62" s="192">
        <v>56</v>
      </c>
      <c r="ABB62" s="189" t="s">
        <v>48</v>
      </c>
      <c r="ABC62" s="190">
        <v>0</v>
      </c>
      <c r="ABD62" s="190">
        <v>0</v>
      </c>
      <c r="ABE62" s="190">
        <v>0</v>
      </c>
      <c r="ABF62" s="190">
        <f t="shared" si="107"/>
        <v>0</v>
      </c>
      <c r="ABG62" s="191"/>
      <c r="ABH62" s="192">
        <v>56</v>
      </c>
      <c r="ABI62" s="189" t="s">
        <v>48</v>
      </c>
      <c r="ABJ62" s="190">
        <v>0</v>
      </c>
      <c r="ABK62" s="190">
        <v>0</v>
      </c>
      <c r="ABL62" s="190">
        <v>0</v>
      </c>
      <c r="ABM62" s="190">
        <f t="shared" si="108"/>
        <v>0</v>
      </c>
      <c r="ABN62" s="191"/>
      <c r="ABO62" s="192">
        <v>56</v>
      </c>
      <c r="ABP62" s="189" t="s">
        <v>48</v>
      </c>
      <c r="ABQ62" s="190">
        <v>0</v>
      </c>
      <c r="ABR62" s="190">
        <v>0</v>
      </c>
      <c r="ABS62" s="190">
        <v>0</v>
      </c>
      <c r="ABT62" s="190">
        <f t="shared" si="109"/>
        <v>0</v>
      </c>
      <c r="ABU62" s="191"/>
      <c r="ABV62" s="192">
        <v>56</v>
      </c>
      <c r="ABW62" s="189" t="s">
        <v>48</v>
      </c>
      <c r="ABX62" s="190">
        <v>0</v>
      </c>
      <c r="ABY62" s="190">
        <f t="shared" si="0"/>
        <v>3961400</v>
      </c>
      <c r="ABZ62" s="190">
        <f t="shared" si="1"/>
        <v>0</v>
      </c>
      <c r="ACA62" s="190">
        <f t="shared" si="2"/>
        <v>3961400</v>
      </c>
      <c r="ACB62" s="9"/>
    </row>
    <row r="63" spans="1:756" ht="15.75" hidden="1">
      <c r="A63" s="192">
        <v>57</v>
      </c>
      <c r="B63" s="189" t="s">
        <v>65</v>
      </c>
      <c r="C63" s="190">
        <v>0</v>
      </c>
      <c r="D63" s="190">
        <v>0</v>
      </c>
      <c r="E63" s="190">
        <v>0</v>
      </c>
      <c r="F63" s="190">
        <f t="shared" si="3"/>
        <v>0</v>
      </c>
      <c r="G63" s="191"/>
      <c r="H63" s="192">
        <v>57</v>
      </c>
      <c r="I63" s="189" t="s">
        <v>65</v>
      </c>
      <c r="J63" s="190">
        <v>0</v>
      </c>
      <c r="K63" s="190">
        <v>0</v>
      </c>
      <c r="L63" s="190">
        <v>0</v>
      </c>
      <c r="M63" s="190">
        <f t="shared" si="4"/>
        <v>0</v>
      </c>
      <c r="N63" s="191"/>
      <c r="O63" s="192">
        <v>57</v>
      </c>
      <c r="P63" s="189" t="s">
        <v>65</v>
      </c>
      <c r="Q63" s="190"/>
      <c r="R63" s="190">
        <v>0</v>
      </c>
      <c r="S63" s="190">
        <v>0</v>
      </c>
      <c r="T63" s="190">
        <f t="shared" si="5"/>
        <v>0</v>
      </c>
      <c r="U63" s="191"/>
      <c r="V63" s="192">
        <v>57</v>
      </c>
      <c r="W63" s="189" t="s">
        <v>65</v>
      </c>
      <c r="X63" s="190">
        <v>0</v>
      </c>
      <c r="Y63" s="190">
        <v>0</v>
      </c>
      <c r="Z63" s="190">
        <v>0</v>
      </c>
      <c r="AA63" s="190">
        <f t="shared" si="6"/>
        <v>0</v>
      </c>
      <c r="AB63" s="191"/>
      <c r="AC63" s="192">
        <v>57</v>
      </c>
      <c r="AD63" s="189" t="s">
        <v>65</v>
      </c>
      <c r="AE63" s="190">
        <v>0</v>
      </c>
      <c r="AF63" s="190">
        <v>0</v>
      </c>
      <c r="AG63" s="190">
        <v>0</v>
      </c>
      <c r="AH63" s="190">
        <f t="shared" si="7"/>
        <v>0</v>
      </c>
      <c r="AI63" s="191"/>
      <c r="AJ63" s="192">
        <v>57</v>
      </c>
      <c r="AK63" s="189" t="s">
        <v>65</v>
      </c>
      <c r="AL63" s="190">
        <v>0</v>
      </c>
      <c r="AM63" s="190">
        <v>0</v>
      </c>
      <c r="AN63" s="190">
        <v>0</v>
      </c>
      <c r="AO63" s="190">
        <f t="shared" si="8"/>
        <v>0</v>
      </c>
      <c r="AP63" s="191"/>
      <c r="AQ63" s="192">
        <v>57</v>
      </c>
      <c r="AR63" s="189" t="s">
        <v>65</v>
      </c>
      <c r="AS63" s="190">
        <v>1</v>
      </c>
      <c r="AT63" s="190">
        <v>150000</v>
      </c>
      <c r="AU63" s="190">
        <v>0</v>
      </c>
      <c r="AV63" s="190">
        <f t="shared" si="9"/>
        <v>150000</v>
      </c>
      <c r="AW63" s="191"/>
      <c r="AX63" s="192">
        <v>57</v>
      </c>
      <c r="AY63" s="189" t="s">
        <v>65</v>
      </c>
      <c r="AZ63" s="190">
        <v>0</v>
      </c>
      <c r="BA63" s="190">
        <v>0</v>
      </c>
      <c r="BB63" s="190">
        <v>0</v>
      </c>
      <c r="BC63" s="190">
        <f t="shared" si="10"/>
        <v>0</v>
      </c>
      <c r="BD63" s="191"/>
      <c r="BE63" s="192">
        <v>57</v>
      </c>
      <c r="BF63" s="189" t="s">
        <v>65</v>
      </c>
      <c r="BG63" s="190">
        <v>0</v>
      </c>
      <c r="BH63" s="190">
        <v>0</v>
      </c>
      <c r="BI63" s="190">
        <v>0</v>
      </c>
      <c r="BJ63" s="190">
        <f t="shared" si="11"/>
        <v>0</v>
      </c>
      <c r="BK63" s="191"/>
      <c r="BL63" s="192">
        <v>57</v>
      </c>
      <c r="BM63" s="189" t="s">
        <v>65</v>
      </c>
      <c r="BN63" s="190">
        <v>0</v>
      </c>
      <c r="BO63" s="190">
        <v>0</v>
      </c>
      <c r="BP63" s="190">
        <v>0</v>
      </c>
      <c r="BQ63" s="190">
        <f t="shared" si="12"/>
        <v>0</v>
      </c>
      <c r="BR63" s="191"/>
      <c r="BS63" s="192">
        <v>57</v>
      </c>
      <c r="BT63" s="189" t="s">
        <v>65</v>
      </c>
      <c r="BU63" s="190">
        <v>0</v>
      </c>
      <c r="BV63" s="190">
        <v>0</v>
      </c>
      <c r="BW63" s="190">
        <v>0</v>
      </c>
      <c r="BX63" s="190">
        <f t="shared" si="13"/>
        <v>0</v>
      </c>
      <c r="BY63" s="191"/>
      <c r="BZ63" s="192">
        <v>57</v>
      </c>
      <c r="CA63" s="189" t="s">
        <v>65</v>
      </c>
      <c r="CB63" s="190">
        <v>0</v>
      </c>
      <c r="CC63" s="190">
        <v>0</v>
      </c>
      <c r="CD63" s="190">
        <v>0</v>
      </c>
      <c r="CE63" s="190">
        <f t="shared" si="14"/>
        <v>0</v>
      </c>
      <c r="CF63" s="191"/>
      <c r="CG63" s="192">
        <v>57</v>
      </c>
      <c r="CH63" s="189" t="s">
        <v>65</v>
      </c>
      <c r="CI63" s="190">
        <v>0</v>
      </c>
      <c r="CJ63" s="190">
        <v>0</v>
      </c>
      <c r="CK63" s="190">
        <v>0</v>
      </c>
      <c r="CL63" s="190">
        <f t="shared" si="15"/>
        <v>0</v>
      </c>
      <c r="CM63" s="191"/>
      <c r="CN63" s="192">
        <v>57</v>
      </c>
      <c r="CO63" s="189" t="s">
        <v>65</v>
      </c>
      <c r="CP63" s="190">
        <v>0</v>
      </c>
      <c r="CQ63" s="190">
        <v>0</v>
      </c>
      <c r="CR63" s="190">
        <v>0</v>
      </c>
      <c r="CS63" s="190">
        <f t="shared" si="16"/>
        <v>0</v>
      </c>
      <c r="CT63" s="191"/>
      <c r="CU63" s="192">
        <v>57</v>
      </c>
      <c r="CV63" s="189" t="s">
        <v>65</v>
      </c>
      <c r="CW63" s="190">
        <v>0</v>
      </c>
      <c r="CX63" s="190">
        <v>0</v>
      </c>
      <c r="CY63" s="190">
        <v>0</v>
      </c>
      <c r="CZ63" s="190">
        <f t="shared" si="17"/>
        <v>0</v>
      </c>
      <c r="DA63" s="191"/>
      <c r="DB63" s="192">
        <v>57</v>
      </c>
      <c r="DC63" s="189" t="s">
        <v>65</v>
      </c>
      <c r="DD63" s="190">
        <v>0</v>
      </c>
      <c r="DE63" s="190">
        <v>0</v>
      </c>
      <c r="DF63" s="190">
        <v>0</v>
      </c>
      <c r="DG63" s="190">
        <f t="shared" si="18"/>
        <v>0</v>
      </c>
      <c r="DH63" s="191"/>
      <c r="DI63" s="192">
        <v>57</v>
      </c>
      <c r="DJ63" s="189" t="s">
        <v>65</v>
      </c>
      <c r="DK63" s="190">
        <v>0</v>
      </c>
      <c r="DL63" s="190">
        <v>0</v>
      </c>
      <c r="DM63" s="190">
        <v>0</v>
      </c>
      <c r="DN63" s="190">
        <f t="shared" si="19"/>
        <v>0</v>
      </c>
      <c r="DO63" s="191"/>
      <c r="DP63" s="192">
        <v>57</v>
      </c>
      <c r="DQ63" s="189" t="s">
        <v>65</v>
      </c>
      <c r="DR63" s="190">
        <v>0</v>
      </c>
      <c r="DS63" s="190">
        <v>0</v>
      </c>
      <c r="DT63" s="190">
        <v>0</v>
      </c>
      <c r="DU63" s="190">
        <f t="shared" si="20"/>
        <v>0</v>
      </c>
      <c r="DV63" s="191"/>
      <c r="DW63" s="192">
        <v>57</v>
      </c>
      <c r="DX63" s="189" t="s">
        <v>65</v>
      </c>
      <c r="DY63" s="190">
        <v>0</v>
      </c>
      <c r="DZ63" s="190">
        <v>0</v>
      </c>
      <c r="EA63" s="190">
        <v>0</v>
      </c>
      <c r="EB63" s="190">
        <f t="shared" si="21"/>
        <v>0</v>
      </c>
      <c r="EC63" s="191"/>
      <c r="ED63" s="192">
        <v>57</v>
      </c>
      <c r="EE63" s="189" t="s">
        <v>65</v>
      </c>
      <c r="EF63" s="190">
        <v>0</v>
      </c>
      <c r="EG63" s="190">
        <v>0</v>
      </c>
      <c r="EH63" s="190">
        <v>0</v>
      </c>
      <c r="EI63" s="190">
        <f t="shared" si="22"/>
        <v>0</v>
      </c>
      <c r="EJ63" s="191"/>
      <c r="EK63" s="192">
        <v>57</v>
      </c>
      <c r="EL63" s="189" t="s">
        <v>65</v>
      </c>
      <c r="EM63" s="190">
        <v>0</v>
      </c>
      <c r="EN63" s="190">
        <v>0</v>
      </c>
      <c r="EO63" s="190">
        <v>0</v>
      </c>
      <c r="EP63" s="190">
        <f t="shared" si="23"/>
        <v>0</v>
      </c>
      <c r="EQ63" s="191"/>
      <c r="ER63" s="192">
        <v>57</v>
      </c>
      <c r="ES63" s="189" t="s">
        <v>65</v>
      </c>
      <c r="ET63" s="190">
        <v>0</v>
      </c>
      <c r="EU63" s="190">
        <v>0</v>
      </c>
      <c r="EV63" s="190">
        <v>0</v>
      </c>
      <c r="EW63" s="190">
        <f t="shared" si="24"/>
        <v>0</v>
      </c>
      <c r="EX63" s="191"/>
      <c r="EY63" s="192">
        <v>57</v>
      </c>
      <c r="EZ63" s="189" t="s">
        <v>65</v>
      </c>
      <c r="FA63" s="190">
        <v>0</v>
      </c>
      <c r="FB63" s="190">
        <v>0</v>
      </c>
      <c r="FC63" s="190">
        <v>0</v>
      </c>
      <c r="FD63" s="190">
        <f t="shared" si="25"/>
        <v>0</v>
      </c>
      <c r="FE63" s="191"/>
      <c r="FF63" s="192">
        <v>57</v>
      </c>
      <c r="FG63" s="189" t="s">
        <v>65</v>
      </c>
      <c r="FH63" s="190">
        <v>0</v>
      </c>
      <c r="FI63" s="190">
        <v>0</v>
      </c>
      <c r="FJ63" s="190">
        <v>0</v>
      </c>
      <c r="FK63" s="190">
        <f t="shared" si="26"/>
        <v>0</v>
      </c>
      <c r="FL63" s="191"/>
      <c r="FM63" s="192">
        <v>57</v>
      </c>
      <c r="FN63" s="189" t="s">
        <v>65</v>
      </c>
      <c r="FO63" s="190">
        <v>0</v>
      </c>
      <c r="FP63" s="190">
        <v>0</v>
      </c>
      <c r="FQ63" s="190">
        <v>0</v>
      </c>
      <c r="FR63" s="190">
        <f t="shared" si="27"/>
        <v>0</v>
      </c>
      <c r="FS63" s="191"/>
      <c r="FT63" s="192">
        <v>57</v>
      </c>
      <c r="FU63" s="189" t="s">
        <v>65</v>
      </c>
      <c r="FV63" s="190">
        <v>0</v>
      </c>
      <c r="FW63" s="190">
        <v>0</v>
      </c>
      <c r="FX63" s="190">
        <v>0</v>
      </c>
      <c r="FY63" s="190">
        <f t="shared" si="28"/>
        <v>0</v>
      </c>
      <c r="FZ63" s="191"/>
      <c r="GA63" s="192">
        <v>57</v>
      </c>
      <c r="GB63" s="189" t="s">
        <v>65</v>
      </c>
      <c r="GC63" s="190">
        <v>0</v>
      </c>
      <c r="GD63" s="190">
        <v>0</v>
      </c>
      <c r="GE63" s="190">
        <v>0</v>
      </c>
      <c r="GF63" s="190">
        <f t="shared" si="29"/>
        <v>0</v>
      </c>
      <c r="GG63" s="191"/>
      <c r="GH63" s="192">
        <v>57</v>
      </c>
      <c r="GI63" s="189" t="s">
        <v>65</v>
      </c>
      <c r="GJ63" s="190">
        <v>0</v>
      </c>
      <c r="GK63" s="190">
        <v>0</v>
      </c>
      <c r="GL63" s="190">
        <v>0</v>
      </c>
      <c r="GM63" s="190">
        <f t="shared" si="30"/>
        <v>0</v>
      </c>
      <c r="GN63" s="191"/>
      <c r="GO63" s="192">
        <v>57</v>
      </c>
      <c r="GP63" s="189" t="s">
        <v>65</v>
      </c>
      <c r="GQ63" s="190">
        <v>0</v>
      </c>
      <c r="GR63" s="190">
        <v>0</v>
      </c>
      <c r="GS63" s="190">
        <v>0</v>
      </c>
      <c r="GT63" s="190">
        <f t="shared" si="31"/>
        <v>0</v>
      </c>
      <c r="GU63" s="191"/>
      <c r="GV63" s="192">
        <v>57</v>
      </c>
      <c r="GW63" s="189" t="s">
        <v>65</v>
      </c>
      <c r="GX63" s="190">
        <v>0</v>
      </c>
      <c r="GY63" s="190">
        <v>0</v>
      </c>
      <c r="GZ63" s="190">
        <v>0</v>
      </c>
      <c r="HA63" s="190">
        <f t="shared" si="32"/>
        <v>0</v>
      </c>
      <c r="HB63" s="191"/>
      <c r="HC63" s="192">
        <v>57</v>
      </c>
      <c r="HD63" s="189" t="s">
        <v>65</v>
      </c>
      <c r="HE63" s="190">
        <v>0</v>
      </c>
      <c r="HF63" s="190">
        <v>0</v>
      </c>
      <c r="HG63" s="190">
        <v>0</v>
      </c>
      <c r="HH63" s="190">
        <f t="shared" si="33"/>
        <v>0</v>
      </c>
      <c r="HI63" s="191"/>
      <c r="HJ63" s="192">
        <v>57</v>
      </c>
      <c r="HK63" s="189" t="s">
        <v>65</v>
      </c>
      <c r="HL63" s="190">
        <v>0</v>
      </c>
      <c r="HM63" s="190">
        <v>0</v>
      </c>
      <c r="HN63" s="190">
        <v>0</v>
      </c>
      <c r="HO63" s="190">
        <f t="shared" si="34"/>
        <v>0</v>
      </c>
      <c r="HP63" s="191"/>
      <c r="HQ63" s="192">
        <v>57</v>
      </c>
      <c r="HR63" s="189" t="s">
        <v>65</v>
      </c>
      <c r="HS63" s="190">
        <v>0</v>
      </c>
      <c r="HT63" s="190">
        <v>0</v>
      </c>
      <c r="HU63" s="190">
        <v>0</v>
      </c>
      <c r="HV63" s="190">
        <f t="shared" si="35"/>
        <v>0</v>
      </c>
      <c r="HW63" s="191"/>
      <c r="HX63" s="192">
        <v>57</v>
      </c>
      <c r="HY63" s="189" t="s">
        <v>65</v>
      </c>
      <c r="HZ63" s="190">
        <v>0</v>
      </c>
      <c r="IA63" s="190">
        <v>0</v>
      </c>
      <c r="IB63" s="190">
        <v>0</v>
      </c>
      <c r="IC63" s="190">
        <f t="shared" si="36"/>
        <v>0</v>
      </c>
      <c r="ID63" s="191"/>
      <c r="IE63" s="192">
        <v>57</v>
      </c>
      <c r="IF63" s="189" t="s">
        <v>65</v>
      </c>
      <c r="IG63" s="190">
        <v>0</v>
      </c>
      <c r="IH63" s="190">
        <v>0</v>
      </c>
      <c r="II63" s="190">
        <v>0</v>
      </c>
      <c r="IJ63" s="190">
        <f t="shared" si="37"/>
        <v>0</v>
      </c>
      <c r="IK63" s="191"/>
      <c r="IL63" s="192">
        <v>57</v>
      </c>
      <c r="IM63" s="189" t="s">
        <v>65</v>
      </c>
      <c r="IN63" s="190">
        <v>0</v>
      </c>
      <c r="IO63" s="190">
        <v>0</v>
      </c>
      <c r="IP63" s="190">
        <v>0</v>
      </c>
      <c r="IQ63" s="190">
        <f t="shared" si="38"/>
        <v>0</v>
      </c>
      <c r="IR63" s="191"/>
      <c r="IS63" s="192">
        <v>57</v>
      </c>
      <c r="IT63" s="189" t="s">
        <v>65</v>
      </c>
      <c r="IU63" s="190">
        <v>0</v>
      </c>
      <c r="IV63" s="190">
        <v>0</v>
      </c>
      <c r="IW63" s="190">
        <v>0</v>
      </c>
      <c r="IX63" s="190">
        <f t="shared" si="39"/>
        <v>0</v>
      </c>
      <c r="IY63" s="191"/>
      <c r="IZ63" s="192">
        <v>57</v>
      </c>
      <c r="JA63" s="189" t="s">
        <v>65</v>
      </c>
      <c r="JB63" s="190">
        <v>0</v>
      </c>
      <c r="JC63" s="190">
        <v>0</v>
      </c>
      <c r="JD63" s="190">
        <v>0</v>
      </c>
      <c r="JE63" s="190">
        <f t="shared" si="40"/>
        <v>0</v>
      </c>
      <c r="JF63" s="191"/>
      <c r="JG63" s="192">
        <v>57</v>
      </c>
      <c r="JH63" s="189" t="s">
        <v>65</v>
      </c>
      <c r="JI63" s="190">
        <v>0</v>
      </c>
      <c r="JJ63" s="190">
        <v>0</v>
      </c>
      <c r="JK63" s="190">
        <v>0</v>
      </c>
      <c r="JL63" s="190">
        <f t="shared" si="41"/>
        <v>0</v>
      </c>
      <c r="JM63" s="191"/>
      <c r="JN63" s="192">
        <v>57</v>
      </c>
      <c r="JO63" s="189" t="s">
        <v>65</v>
      </c>
      <c r="JP63" s="190">
        <v>0</v>
      </c>
      <c r="JQ63" s="190">
        <v>0</v>
      </c>
      <c r="JR63" s="190">
        <v>0</v>
      </c>
      <c r="JS63" s="190">
        <f t="shared" si="42"/>
        <v>0</v>
      </c>
      <c r="JT63" s="191"/>
      <c r="JU63" s="192">
        <v>57</v>
      </c>
      <c r="JV63" s="189" t="s">
        <v>65</v>
      </c>
      <c r="JW63" s="190">
        <v>0</v>
      </c>
      <c r="JX63" s="190">
        <v>0</v>
      </c>
      <c r="JY63" s="190">
        <v>0</v>
      </c>
      <c r="JZ63" s="190">
        <f t="shared" si="43"/>
        <v>0</v>
      </c>
      <c r="KA63" s="191"/>
      <c r="KB63" s="192">
        <v>57</v>
      </c>
      <c r="KC63" s="189" t="s">
        <v>65</v>
      </c>
      <c r="KD63" s="190">
        <v>0</v>
      </c>
      <c r="KE63" s="190">
        <v>0</v>
      </c>
      <c r="KF63" s="190">
        <v>0</v>
      </c>
      <c r="KG63" s="190">
        <f t="shared" si="44"/>
        <v>0</v>
      </c>
      <c r="KH63" s="191"/>
      <c r="KI63" s="192">
        <v>57</v>
      </c>
      <c r="KJ63" s="189" t="s">
        <v>65</v>
      </c>
      <c r="KK63" s="190">
        <v>0</v>
      </c>
      <c r="KL63" s="190">
        <v>0</v>
      </c>
      <c r="KM63" s="190">
        <v>0</v>
      </c>
      <c r="KN63" s="190">
        <f t="shared" si="45"/>
        <v>0</v>
      </c>
      <c r="KO63" s="191"/>
      <c r="KP63" s="192">
        <v>57</v>
      </c>
      <c r="KQ63" s="189" t="s">
        <v>65</v>
      </c>
      <c r="KR63" s="190">
        <v>0</v>
      </c>
      <c r="KS63" s="190">
        <v>0</v>
      </c>
      <c r="KT63" s="190">
        <v>0</v>
      </c>
      <c r="KU63" s="190">
        <f t="shared" si="46"/>
        <v>0</v>
      </c>
      <c r="KV63" s="191"/>
      <c r="KW63" s="192">
        <v>57</v>
      </c>
      <c r="KX63" s="189" t="s">
        <v>65</v>
      </c>
      <c r="KY63" s="190">
        <v>0</v>
      </c>
      <c r="KZ63" s="190">
        <v>0</v>
      </c>
      <c r="LA63" s="190">
        <v>0</v>
      </c>
      <c r="LB63" s="190">
        <f t="shared" si="47"/>
        <v>0</v>
      </c>
      <c r="LC63" s="191"/>
      <c r="LD63" s="192">
        <v>57</v>
      </c>
      <c r="LE63" s="189" t="s">
        <v>65</v>
      </c>
      <c r="LF63" s="190">
        <v>0</v>
      </c>
      <c r="LG63" s="190">
        <v>0</v>
      </c>
      <c r="LH63" s="190">
        <v>0</v>
      </c>
      <c r="LI63" s="190">
        <f t="shared" si="48"/>
        <v>0</v>
      </c>
      <c r="LJ63" s="191"/>
      <c r="LK63" s="192">
        <v>57</v>
      </c>
      <c r="LL63" s="189" t="s">
        <v>65</v>
      </c>
      <c r="LM63" s="190">
        <v>0</v>
      </c>
      <c r="LN63" s="190">
        <v>0</v>
      </c>
      <c r="LO63" s="190">
        <v>0</v>
      </c>
      <c r="LP63" s="190">
        <f t="shared" si="49"/>
        <v>0</v>
      </c>
      <c r="LQ63" s="191"/>
      <c r="LR63" s="192">
        <v>57</v>
      </c>
      <c r="LS63" s="189" t="s">
        <v>65</v>
      </c>
      <c r="LT63" s="190">
        <v>0</v>
      </c>
      <c r="LU63" s="190">
        <v>0</v>
      </c>
      <c r="LV63" s="190">
        <v>0</v>
      </c>
      <c r="LW63" s="190">
        <f t="shared" si="50"/>
        <v>0</v>
      </c>
      <c r="LX63" s="191"/>
      <c r="LY63" s="192">
        <v>57</v>
      </c>
      <c r="LZ63" s="189" t="s">
        <v>65</v>
      </c>
      <c r="MA63" s="190">
        <v>0</v>
      </c>
      <c r="MB63" s="190">
        <v>0</v>
      </c>
      <c r="MC63" s="190">
        <v>0</v>
      </c>
      <c r="MD63" s="190">
        <f t="shared" si="51"/>
        <v>0</v>
      </c>
      <c r="ME63" s="191"/>
      <c r="MF63" s="192">
        <v>57</v>
      </c>
      <c r="MG63" s="189" t="s">
        <v>65</v>
      </c>
      <c r="MH63" s="190">
        <v>0</v>
      </c>
      <c r="MI63" s="190">
        <v>0</v>
      </c>
      <c r="MJ63" s="190">
        <v>0</v>
      </c>
      <c r="MK63" s="190">
        <f t="shared" si="52"/>
        <v>0</v>
      </c>
      <c r="ML63" s="191"/>
      <c r="MM63" s="192">
        <v>57</v>
      </c>
      <c r="MN63" s="189" t="s">
        <v>65</v>
      </c>
      <c r="MO63" s="190">
        <v>0</v>
      </c>
      <c r="MP63" s="190">
        <v>0</v>
      </c>
      <c r="MQ63" s="190">
        <v>0</v>
      </c>
      <c r="MR63" s="190">
        <f t="shared" si="53"/>
        <v>0</v>
      </c>
      <c r="MS63" s="191"/>
      <c r="MT63" s="192">
        <v>57</v>
      </c>
      <c r="MU63" s="189" t="s">
        <v>65</v>
      </c>
      <c r="MV63" s="190">
        <v>0</v>
      </c>
      <c r="MW63" s="190">
        <v>0</v>
      </c>
      <c r="MX63" s="190">
        <v>0</v>
      </c>
      <c r="MY63" s="190">
        <f t="shared" si="54"/>
        <v>0</v>
      </c>
      <c r="MZ63" s="191"/>
      <c r="NA63" s="192">
        <v>57</v>
      </c>
      <c r="NB63" s="189" t="s">
        <v>65</v>
      </c>
      <c r="NC63" s="190">
        <v>0</v>
      </c>
      <c r="ND63" s="190">
        <v>0</v>
      </c>
      <c r="NE63" s="190">
        <v>0</v>
      </c>
      <c r="NF63" s="190">
        <f t="shared" si="55"/>
        <v>0</v>
      </c>
      <c r="NG63" s="191"/>
      <c r="NH63" s="192">
        <v>57</v>
      </c>
      <c r="NI63" s="189" t="s">
        <v>65</v>
      </c>
      <c r="NJ63" s="190">
        <v>0</v>
      </c>
      <c r="NK63" s="190">
        <v>0</v>
      </c>
      <c r="NL63" s="190">
        <v>0</v>
      </c>
      <c r="NM63" s="190">
        <f t="shared" si="56"/>
        <v>0</v>
      </c>
      <c r="NN63" s="191"/>
      <c r="NO63" s="192">
        <v>57</v>
      </c>
      <c r="NP63" s="189" t="s">
        <v>65</v>
      </c>
      <c r="NQ63" s="190">
        <v>0</v>
      </c>
      <c r="NR63" s="190">
        <v>0</v>
      </c>
      <c r="NS63" s="190">
        <v>0</v>
      </c>
      <c r="NT63" s="190">
        <f t="shared" si="57"/>
        <v>0</v>
      </c>
      <c r="NU63" s="191"/>
      <c r="NV63" s="192">
        <v>57</v>
      </c>
      <c r="NW63" s="189" t="s">
        <v>65</v>
      </c>
      <c r="NX63" s="190">
        <v>0</v>
      </c>
      <c r="NY63" s="190">
        <v>0</v>
      </c>
      <c r="NZ63" s="190">
        <v>0</v>
      </c>
      <c r="OA63" s="190">
        <f t="shared" si="58"/>
        <v>0</v>
      </c>
      <c r="OB63" s="191"/>
      <c r="OC63" s="192">
        <v>57</v>
      </c>
      <c r="OD63" s="189" t="s">
        <v>65</v>
      </c>
      <c r="OE63" s="190">
        <v>0</v>
      </c>
      <c r="OF63" s="190">
        <v>0</v>
      </c>
      <c r="OG63" s="190">
        <v>0</v>
      </c>
      <c r="OH63" s="190">
        <f t="shared" si="59"/>
        <v>0</v>
      </c>
      <c r="OI63" s="191"/>
      <c r="OJ63" s="192">
        <v>57</v>
      </c>
      <c r="OK63" s="189" t="s">
        <v>65</v>
      </c>
      <c r="OL63" s="190">
        <v>0</v>
      </c>
      <c r="OM63" s="190">
        <v>0</v>
      </c>
      <c r="ON63" s="190">
        <v>0</v>
      </c>
      <c r="OO63" s="190">
        <f t="shared" si="60"/>
        <v>0</v>
      </c>
      <c r="OP63" s="191"/>
      <c r="OQ63" s="192">
        <v>57</v>
      </c>
      <c r="OR63" s="189" t="s">
        <v>65</v>
      </c>
      <c r="OS63" s="190">
        <v>0</v>
      </c>
      <c r="OT63" s="190">
        <v>0</v>
      </c>
      <c r="OU63" s="190">
        <v>0</v>
      </c>
      <c r="OV63" s="190">
        <f t="shared" si="61"/>
        <v>0</v>
      </c>
      <c r="OW63" s="191"/>
      <c r="OX63" s="192">
        <v>57</v>
      </c>
      <c r="OY63" s="189" t="s">
        <v>65</v>
      </c>
      <c r="OZ63" s="190">
        <v>0</v>
      </c>
      <c r="PA63" s="190">
        <v>0</v>
      </c>
      <c r="PB63" s="190">
        <v>0</v>
      </c>
      <c r="PC63" s="190">
        <f t="shared" si="62"/>
        <v>0</v>
      </c>
      <c r="PD63" s="191"/>
      <c r="PE63" s="192">
        <v>57</v>
      </c>
      <c r="PF63" s="189" t="s">
        <v>65</v>
      </c>
      <c r="PG63" s="190">
        <v>0</v>
      </c>
      <c r="PH63" s="190">
        <v>0</v>
      </c>
      <c r="PI63" s="190">
        <v>0</v>
      </c>
      <c r="PJ63" s="190">
        <f t="shared" si="63"/>
        <v>0</v>
      </c>
      <c r="PK63" s="191"/>
      <c r="PL63" s="192">
        <v>57</v>
      </c>
      <c r="PM63" s="189" t="s">
        <v>65</v>
      </c>
      <c r="PN63" s="190">
        <v>0</v>
      </c>
      <c r="PO63" s="190">
        <v>0</v>
      </c>
      <c r="PP63" s="190">
        <v>0</v>
      </c>
      <c r="PQ63" s="190">
        <f t="shared" si="64"/>
        <v>0</v>
      </c>
      <c r="PR63" s="191"/>
      <c r="PS63" s="192">
        <v>57</v>
      </c>
      <c r="PT63" s="189" t="s">
        <v>65</v>
      </c>
      <c r="PU63" s="190">
        <v>0</v>
      </c>
      <c r="PV63" s="190">
        <v>0</v>
      </c>
      <c r="PW63" s="190">
        <v>0</v>
      </c>
      <c r="PX63" s="190">
        <f t="shared" si="65"/>
        <v>0</v>
      </c>
      <c r="PY63" s="191"/>
      <c r="PZ63" s="192">
        <v>57</v>
      </c>
      <c r="QA63" s="189" t="s">
        <v>65</v>
      </c>
      <c r="QB63" s="190">
        <v>0</v>
      </c>
      <c r="QC63" s="190">
        <v>0</v>
      </c>
      <c r="QD63" s="190">
        <v>0</v>
      </c>
      <c r="QE63" s="190">
        <f t="shared" si="66"/>
        <v>0</v>
      </c>
      <c r="QF63" s="191"/>
      <c r="QG63" s="192">
        <v>57</v>
      </c>
      <c r="QH63" s="189" t="s">
        <v>65</v>
      </c>
      <c r="QI63" s="190">
        <v>0</v>
      </c>
      <c r="QJ63" s="190">
        <v>0</v>
      </c>
      <c r="QK63" s="190">
        <v>0</v>
      </c>
      <c r="QL63" s="190">
        <f t="shared" si="67"/>
        <v>0</v>
      </c>
      <c r="QM63" s="191"/>
      <c r="QN63" s="192">
        <v>57</v>
      </c>
      <c r="QO63" s="189" t="s">
        <v>65</v>
      </c>
      <c r="QP63" s="190">
        <v>0</v>
      </c>
      <c r="QQ63" s="190">
        <v>0</v>
      </c>
      <c r="QR63" s="190">
        <v>0</v>
      </c>
      <c r="QS63" s="190">
        <f t="shared" si="68"/>
        <v>0</v>
      </c>
      <c r="QT63" s="191"/>
      <c r="QU63" s="192">
        <v>57</v>
      </c>
      <c r="QV63" s="189" t="s">
        <v>65</v>
      </c>
      <c r="QW63" s="190">
        <v>0</v>
      </c>
      <c r="QX63" s="190">
        <v>0</v>
      </c>
      <c r="QY63" s="190">
        <v>0</v>
      </c>
      <c r="QZ63" s="190">
        <f t="shared" si="69"/>
        <v>0</v>
      </c>
      <c r="RA63" s="191"/>
      <c r="RB63" s="192">
        <v>57</v>
      </c>
      <c r="RC63" s="189" t="s">
        <v>65</v>
      </c>
      <c r="RD63" s="190">
        <v>0</v>
      </c>
      <c r="RE63" s="190">
        <v>0</v>
      </c>
      <c r="RF63" s="190">
        <v>0</v>
      </c>
      <c r="RG63" s="190">
        <f t="shared" si="70"/>
        <v>0</v>
      </c>
      <c r="RH63" s="191"/>
      <c r="RI63" s="192">
        <v>57</v>
      </c>
      <c r="RJ63" s="189" t="s">
        <v>65</v>
      </c>
      <c r="RK63" s="190">
        <v>0</v>
      </c>
      <c r="RL63" s="190">
        <v>0</v>
      </c>
      <c r="RM63" s="190">
        <v>0</v>
      </c>
      <c r="RN63" s="190">
        <f t="shared" si="71"/>
        <v>0</v>
      </c>
      <c r="RO63" s="191"/>
      <c r="RP63" s="192">
        <v>57</v>
      </c>
      <c r="RQ63" s="189" t="s">
        <v>65</v>
      </c>
      <c r="RR63" s="190">
        <v>0</v>
      </c>
      <c r="RS63" s="190">
        <v>0</v>
      </c>
      <c r="RT63" s="190">
        <v>0</v>
      </c>
      <c r="RU63" s="190">
        <f t="shared" si="72"/>
        <v>0</v>
      </c>
      <c r="RV63" s="191"/>
      <c r="RW63" s="192">
        <v>57</v>
      </c>
      <c r="RX63" s="189" t="s">
        <v>65</v>
      </c>
      <c r="RY63" s="190">
        <v>0</v>
      </c>
      <c r="RZ63" s="190">
        <v>0</v>
      </c>
      <c r="SA63" s="190">
        <v>0</v>
      </c>
      <c r="SB63" s="190">
        <f t="shared" si="73"/>
        <v>0</v>
      </c>
      <c r="SC63" s="191"/>
      <c r="SD63" s="192">
        <v>57</v>
      </c>
      <c r="SE63" s="189" t="s">
        <v>65</v>
      </c>
      <c r="SF63" s="190">
        <v>0</v>
      </c>
      <c r="SG63" s="190">
        <v>0</v>
      </c>
      <c r="SH63" s="190">
        <v>0</v>
      </c>
      <c r="SI63" s="190">
        <f t="shared" si="74"/>
        <v>0</v>
      </c>
      <c r="SJ63" s="191"/>
      <c r="SK63" s="192">
        <v>57</v>
      </c>
      <c r="SL63" s="189" t="s">
        <v>65</v>
      </c>
      <c r="SM63" s="190">
        <v>0</v>
      </c>
      <c r="SN63" s="190">
        <v>0</v>
      </c>
      <c r="SO63" s="190">
        <v>0</v>
      </c>
      <c r="SP63" s="190">
        <f t="shared" si="75"/>
        <v>0</v>
      </c>
      <c r="SQ63" s="191"/>
      <c r="SR63" s="192">
        <v>57</v>
      </c>
      <c r="SS63" s="189" t="s">
        <v>65</v>
      </c>
      <c r="ST63" s="190">
        <v>0</v>
      </c>
      <c r="SU63" s="190">
        <v>0</v>
      </c>
      <c r="SV63" s="190">
        <v>0</v>
      </c>
      <c r="SW63" s="190">
        <f t="shared" si="76"/>
        <v>0</v>
      </c>
      <c r="SX63" s="191"/>
      <c r="SY63" s="192">
        <v>57</v>
      </c>
      <c r="SZ63" s="189" t="s">
        <v>65</v>
      </c>
      <c r="TA63" s="190">
        <v>0</v>
      </c>
      <c r="TB63" s="190">
        <v>0</v>
      </c>
      <c r="TC63" s="190">
        <v>0</v>
      </c>
      <c r="TD63" s="190">
        <f t="shared" si="77"/>
        <v>0</v>
      </c>
      <c r="TE63" s="191"/>
      <c r="TF63" s="192">
        <v>57</v>
      </c>
      <c r="TG63" s="189" t="s">
        <v>65</v>
      </c>
      <c r="TH63" s="190">
        <v>0</v>
      </c>
      <c r="TI63" s="190">
        <v>0</v>
      </c>
      <c r="TJ63" s="190">
        <v>0</v>
      </c>
      <c r="TK63" s="190">
        <f t="shared" si="78"/>
        <v>0</v>
      </c>
      <c r="TL63" s="191"/>
      <c r="TM63" s="192">
        <v>57</v>
      </c>
      <c r="TN63" s="189" t="s">
        <v>65</v>
      </c>
      <c r="TO63" s="190">
        <v>0</v>
      </c>
      <c r="TP63" s="190">
        <v>0</v>
      </c>
      <c r="TQ63" s="190">
        <v>0</v>
      </c>
      <c r="TR63" s="190">
        <f t="shared" si="79"/>
        <v>0</v>
      </c>
      <c r="TS63" s="191"/>
      <c r="TT63" s="192">
        <v>57</v>
      </c>
      <c r="TU63" s="189" t="s">
        <v>65</v>
      </c>
      <c r="TV63" s="190">
        <v>0</v>
      </c>
      <c r="TW63" s="190">
        <v>0</v>
      </c>
      <c r="TX63" s="190">
        <v>0</v>
      </c>
      <c r="TY63" s="190">
        <f t="shared" si="80"/>
        <v>0</v>
      </c>
      <c r="TZ63" s="191"/>
      <c r="UA63" s="192">
        <v>57</v>
      </c>
      <c r="UB63" s="189" t="s">
        <v>65</v>
      </c>
      <c r="UC63" s="190">
        <v>0</v>
      </c>
      <c r="UD63" s="190">
        <v>0</v>
      </c>
      <c r="UE63" s="190">
        <v>0</v>
      </c>
      <c r="UF63" s="190">
        <f t="shared" si="81"/>
        <v>0</v>
      </c>
      <c r="UG63" s="191"/>
      <c r="UH63" s="192">
        <v>57</v>
      </c>
      <c r="UI63" s="189" t="s">
        <v>65</v>
      </c>
      <c r="UJ63" s="190">
        <v>0</v>
      </c>
      <c r="UK63" s="190">
        <v>0</v>
      </c>
      <c r="UL63" s="190">
        <v>0</v>
      </c>
      <c r="UM63" s="190">
        <f t="shared" si="82"/>
        <v>0</v>
      </c>
      <c r="UN63" s="191"/>
      <c r="UO63" s="192">
        <v>57</v>
      </c>
      <c r="UP63" s="189" t="s">
        <v>65</v>
      </c>
      <c r="UQ63" s="190">
        <v>0</v>
      </c>
      <c r="UR63" s="190">
        <v>0</v>
      </c>
      <c r="US63" s="190">
        <v>0</v>
      </c>
      <c r="UT63" s="190">
        <f t="shared" si="83"/>
        <v>0</v>
      </c>
      <c r="UU63" s="191"/>
      <c r="UV63" s="192">
        <v>57</v>
      </c>
      <c r="UW63" s="189" t="s">
        <v>65</v>
      </c>
      <c r="UX63" s="190">
        <v>0</v>
      </c>
      <c r="UY63" s="190">
        <v>0</v>
      </c>
      <c r="UZ63" s="190">
        <v>0</v>
      </c>
      <c r="VA63" s="190">
        <f t="shared" si="84"/>
        <v>0</v>
      </c>
      <c r="VB63" s="191"/>
      <c r="VC63" s="192">
        <v>57</v>
      </c>
      <c r="VD63" s="189" t="s">
        <v>65</v>
      </c>
      <c r="VE63" s="190">
        <v>0</v>
      </c>
      <c r="VF63" s="190">
        <v>0</v>
      </c>
      <c r="VG63" s="190">
        <v>0</v>
      </c>
      <c r="VH63" s="190">
        <f t="shared" si="85"/>
        <v>0</v>
      </c>
      <c r="VI63" s="191"/>
      <c r="VJ63" s="192">
        <v>57</v>
      </c>
      <c r="VK63" s="189" t="s">
        <v>65</v>
      </c>
      <c r="VL63" s="190">
        <v>0</v>
      </c>
      <c r="VM63" s="190">
        <v>0</v>
      </c>
      <c r="VN63" s="190">
        <v>0</v>
      </c>
      <c r="VO63" s="190">
        <f t="shared" si="86"/>
        <v>0</v>
      </c>
      <c r="VP63" s="191"/>
      <c r="VQ63" s="192">
        <v>57</v>
      </c>
      <c r="VR63" s="189" t="s">
        <v>65</v>
      </c>
      <c r="VS63" s="190">
        <v>0</v>
      </c>
      <c r="VT63" s="190">
        <v>0</v>
      </c>
      <c r="VU63" s="190">
        <v>0</v>
      </c>
      <c r="VV63" s="190">
        <f t="shared" si="87"/>
        <v>0</v>
      </c>
      <c r="VW63" s="191"/>
      <c r="VX63" s="192">
        <v>57</v>
      </c>
      <c r="VY63" s="189" t="s">
        <v>65</v>
      </c>
      <c r="VZ63" s="190">
        <v>0</v>
      </c>
      <c r="WA63" s="190">
        <v>0</v>
      </c>
      <c r="WB63" s="190">
        <v>0</v>
      </c>
      <c r="WC63" s="190">
        <f t="shared" si="88"/>
        <v>0</v>
      </c>
      <c r="WD63" s="191"/>
      <c r="WE63" s="192">
        <v>57</v>
      </c>
      <c r="WF63" s="189" t="s">
        <v>65</v>
      </c>
      <c r="WG63" s="190">
        <v>0</v>
      </c>
      <c r="WH63" s="190">
        <v>0</v>
      </c>
      <c r="WI63" s="190">
        <v>0</v>
      </c>
      <c r="WJ63" s="190">
        <f t="shared" si="89"/>
        <v>0</v>
      </c>
      <c r="WK63" s="191"/>
      <c r="WL63" s="192">
        <v>57</v>
      </c>
      <c r="WM63" s="189" t="s">
        <v>65</v>
      </c>
      <c r="WN63" s="190">
        <v>0</v>
      </c>
      <c r="WO63" s="190">
        <v>0</v>
      </c>
      <c r="WP63" s="190">
        <v>0</v>
      </c>
      <c r="WQ63" s="190">
        <f t="shared" si="90"/>
        <v>0</v>
      </c>
      <c r="WR63" s="191"/>
      <c r="WS63" s="192">
        <v>57</v>
      </c>
      <c r="WT63" s="189" t="s">
        <v>65</v>
      </c>
      <c r="WU63" s="190">
        <v>0</v>
      </c>
      <c r="WV63" s="190">
        <v>0</v>
      </c>
      <c r="WW63" s="190">
        <v>0</v>
      </c>
      <c r="WX63" s="190">
        <f t="shared" si="91"/>
        <v>0</v>
      </c>
      <c r="WY63" s="191"/>
      <c r="WZ63" s="192">
        <v>57</v>
      </c>
      <c r="XA63" s="189" t="s">
        <v>65</v>
      </c>
      <c r="XB63" s="190">
        <v>0</v>
      </c>
      <c r="XC63" s="190">
        <v>0</v>
      </c>
      <c r="XD63" s="190">
        <v>0</v>
      </c>
      <c r="XE63" s="190">
        <f t="shared" si="92"/>
        <v>0</v>
      </c>
      <c r="XF63" s="191"/>
      <c r="XG63" s="192">
        <v>57</v>
      </c>
      <c r="XH63" s="189" t="s">
        <v>65</v>
      </c>
      <c r="XI63" s="190">
        <v>0</v>
      </c>
      <c r="XJ63" s="190">
        <v>0</v>
      </c>
      <c r="XK63" s="190">
        <v>0</v>
      </c>
      <c r="XL63" s="190">
        <f t="shared" si="93"/>
        <v>0</v>
      </c>
      <c r="XM63" s="191"/>
      <c r="XN63" s="192">
        <v>57</v>
      </c>
      <c r="XO63" s="189" t="s">
        <v>65</v>
      </c>
      <c r="XP63" s="190">
        <v>0</v>
      </c>
      <c r="XQ63" s="190">
        <v>0</v>
      </c>
      <c r="XR63" s="190">
        <v>0</v>
      </c>
      <c r="XS63" s="190">
        <f t="shared" si="94"/>
        <v>0</v>
      </c>
      <c r="XT63" s="191"/>
      <c r="XU63" s="192">
        <v>57</v>
      </c>
      <c r="XV63" s="189" t="s">
        <v>65</v>
      </c>
      <c r="XW63" s="190">
        <v>0</v>
      </c>
      <c r="XX63" s="190">
        <v>0</v>
      </c>
      <c r="XY63" s="190">
        <v>0</v>
      </c>
      <c r="XZ63" s="190">
        <f t="shared" si="95"/>
        <v>0</v>
      </c>
      <c r="YA63" s="191"/>
      <c r="YB63" s="192">
        <v>57</v>
      </c>
      <c r="YC63" s="189" t="s">
        <v>65</v>
      </c>
      <c r="YD63" s="190">
        <v>0</v>
      </c>
      <c r="YE63" s="190">
        <v>0</v>
      </c>
      <c r="YF63" s="190">
        <v>0</v>
      </c>
      <c r="YG63" s="190">
        <f t="shared" si="96"/>
        <v>0</v>
      </c>
      <c r="YH63" s="191"/>
      <c r="YI63" s="192">
        <v>57</v>
      </c>
      <c r="YJ63" s="189" t="s">
        <v>65</v>
      </c>
      <c r="YK63" s="190">
        <v>0</v>
      </c>
      <c r="YL63" s="190">
        <v>0</v>
      </c>
      <c r="YM63" s="190">
        <v>0</v>
      </c>
      <c r="YN63" s="190">
        <f t="shared" si="97"/>
        <v>0</v>
      </c>
      <c r="YO63" s="191"/>
      <c r="YP63" s="192">
        <v>57</v>
      </c>
      <c r="YQ63" s="189" t="s">
        <v>65</v>
      </c>
      <c r="YR63" s="190">
        <v>0</v>
      </c>
      <c r="YS63" s="190">
        <v>0</v>
      </c>
      <c r="YT63" s="190">
        <v>0</v>
      </c>
      <c r="YU63" s="190">
        <f t="shared" si="98"/>
        <v>0</v>
      </c>
      <c r="YV63" s="191"/>
      <c r="YW63" s="192">
        <v>57</v>
      </c>
      <c r="YX63" s="189" t="s">
        <v>65</v>
      </c>
      <c r="YY63" s="190">
        <v>0</v>
      </c>
      <c r="YZ63" s="190">
        <v>0</v>
      </c>
      <c r="ZA63" s="190">
        <v>0</v>
      </c>
      <c r="ZB63" s="190">
        <f t="shared" si="99"/>
        <v>0</v>
      </c>
      <c r="ZC63" s="191"/>
      <c r="ZD63" s="192">
        <v>57</v>
      </c>
      <c r="ZE63" s="189" t="s">
        <v>65</v>
      </c>
      <c r="ZF63" s="190">
        <v>0</v>
      </c>
      <c r="ZG63" s="190">
        <v>0</v>
      </c>
      <c r="ZH63" s="190">
        <v>0</v>
      </c>
      <c r="ZI63" s="190">
        <f t="shared" si="100"/>
        <v>0</v>
      </c>
      <c r="ZJ63" s="191"/>
      <c r="ZK63" s="192">
        <v>57</v>
      </c>
      <c r="ZL63" s="189" t="s">
        <v>65</v>
      </c>
      <c r="ZM63" s="190">
        <v>0</v>
      </c>
      <c r="ZN63" s="190">
        <v>0</v>
      </c>
      <c r="ZO63" s="190">
        <v>0</v>
      </c>
      <c r="ZP63" s="190">
        <f t="shared" si="101"/>
        <v>0</v>
      </c>
      <c r="ZQ63" s="191"/>
      <c r="ZR63" s="192">
        <v>57</v>
      </c>
      <c r="ZS63" s="189" t="s">
        <v>65</v>
      </c>
      <c r="ZT63" s="190">
        <v>0</v>
      </c>
      <c r="ZU63" s="190">
        <v>0</v>
      </c>
      <c r="ZV63" s="190">
        <v>0</v>
      </c>
      <c r="ZW63" s="190">
        <f t="shared" si="102"/>
        <v>0</v>
      </c>
      <c r="ZX63" s="191"/>
      <c r="ZY63" s="192">
        <v>57</v>
      </c>
      <c r="ZZ63" s="189" t="s">
        <v>65</v>
      </c>
      <c r="AAA63" s="190">
        <v>0</v>
      </c>
      <c r="AAB63" s="190">
        <v>0</v>
      </c>
      <c r="AAC63" s="190">
        <v>0</v>
      </c>
      <c r="AAD63" s="190">
        <f t="shared" si="103"/>
        <v>0</v>
      </c>
      <c r="AAE63" s="191"/>
      <c r="AAF63" s="192">
        <v>57</v>
      </c>
      <c r="AAG63" s="189" t="s">
        <v>65</v>
      </c>
      <c r="AAH63" s="190">
        <v>0</v>
      </c>
      <c r="AAI63" s="190">
        <v>0</v>
      </c>
      <c r="AAJ63" s="190">
        <v>0</v>
      </c>
      <c r="AAK63" s="190">
        <f t="shared" si="104"/>
        <v>0</v>
      </c>
      <c r="AAL63" s="191"/>
      <c r="AAM63" s="192">
        <v>57</v>
      </c>
      <c r="AAN63" s="189" t="s">
        <v>65</v>
      </c>
      <c r="AAO63" s="190">
        <v>0</v>
      </c>
      <c r="AAP63" s="190">
        <v>0</v>
      </c>
      <c r="AAQ63" s="190">
        <v>0</v>
      </c>
      <c r="AAR63" s="190">
        <f t="shared" si="105"/>
        <v>0</v>
      </c>
      <c r="AAS63" s="191"/>
      <c r="AAT63" s="192">
        <v>57</v>
      </c>
      <c r="AAU63" s="189" t="s">
        <v>65</v>
      </c>
      <c r="AAV63" s="190">
        <v>0</v>
      </c>
      <c r="AAW63" s="190">
        <v>0</v>
      </c>
      <c r="AAX63" s="190">
        <v>0</v>
      </c>
      <c r="AAY63" s="190">
        <f t="shared" si="106"/>
        <v>0</v>
      </c>
      <c r="AAZ63" s="191"/>
      <c r="ABA63" s="192">
        <v>57</v>
      </c>
      <c r="ABB63" s="189" t="s">
        <v>65</v>
      </c>
      <c r="ABC63" s="190">
        <v>0</v>
      </c>
      <c r="ABD63" s="190">
        <v>0</v>
      </c>
      <c r="ABE63" s="190">
        <v>0</v>
      </c>
      <c r="ABF63" s="190">
        <f t="shared" si="107"/>
        <v>0</v>
      </c>
      <c r="ABG63" s="191"/>
      <c r="ABH63" s="192">
        <v>57</v>
      </c>
      <c r="ABI63" s="189" t="s">
        <v>65</v>
      </c>
      <c r="ABJ63" s="190">
        <v>0</v>
      </c>
      <c r="ABK63" s="190">
        <v>0</v>
      </c>
      <c r="ABL63" s="190">
        <v>0</v>
      </c>
      <c r="ABM63" s="190">
        <f t="shared" si="108"/>
        <v>0</v>
      </c>
      <c r="ABN63" s="191"/>
      <c r="ABO63" s="192">
        <v>57</v>
      </c>
      <c r="ABP63" s="189" t="s">
        <v>65</v>
      </c>
      <c r="ABQ63" s="190">
        <v>0</v>
      </c>
      <c r="ABR63" s="190">
        <v>0</v>
      </c>
      <c r="ABS63" s="190">
        <v>0</v>
      </c>
      <c r="ABT63" s="190">
        <f t="shared" si="109"/>
        <v>0</v>
      </c>
      <c r="ABU63" s="191"/>
      <c r="ABV63" s="192">
        <v>57</v>
      </c>
      <c r="ABW63" s="189" t="s">
        <v>65</v>
      </c>
      <c r="ABX63" s="190">
        <v>0</v>
      </c>
      <c r="ABY63" s="190">
        <f t="shared" si="0"/>
        <v>150000</v>
      </c>
      <c r="ABZ63" s="190">
        <f t="shared" si="1"/>
        <v>0</v>
      </c>
      <c r="ACA63" s="190">
        <f t="shared" si="2"/>
        <v>150000</v>
      </c>
      <c r="ACB63" s="9"/>
    </row>
    <row r="64" spans="1:756" ht="15.75" hidden="1">
      <c r="A64" s="192">
        <v>58</v>
      </c>
      <c r="B64" s="189" t="s">
        <v>49</v>
      </c>
      <c r="C64" s="190">
        <v>0</v>
      </c>
      <c r="D64" s="190">
        <v>0</v>
      </c>
      <c r="E64" s="190">
        <v>0</v>
      </c>
      <c r="F64" s="190">
        <f t="shared" si="3"/>
        <v>0</v>
      </c>
      <c r="G64" s="191"/>
      <c r="H64" s="192">
        <v>58</v>
      </c>
      <c r="I64" s="189" t="s">
        <v>49</v>
      </c>
      <c r="J64" s="190">
        <v>0</v>
      </c>
      <c r="K64" s="190">
        <v>0</v>
      </c>
      <c r="L64" s="190">
        <v>0</v>
      </c>
      <c r="M64" s="190">
        <f t="shared" si="4"/>
        <v>0</v>
      </c>
      <c r="N64" s="191"/>
      <c r="O64" s="192">
        <v>58</v>
      </c>
      <c r="P64" s="189" t="s">
        <v>49</v>
      </c>
      <c r="Q64" s="190"/>
      <c r="R64" s="190">
        <v>0</v>
      </c>
      <c r="S64" s="190">
        <v>0</v>
      </c>
      <c r="T64" s="190">
        <f t="shared" si="5"/>
        <v>0</v>
      </c>
      <c r="U64" s="191"/>
      <c r="V64" s="192">
        <v>58</v>
      </c>
      <c r="W64" s="189" t="s">
        <v>49</v>
      </c>
      <c r="X64" s="190">
        <v>0</v>
      </c>
      <c r="Y64" s="190">
        <v>0</v>
      </c>
      <c r="Z64" s="190">
        <v>0</v>
      </c>
      <c r="AA64" s="190">
        <f t="shared" si="6"/>
        <v>0</v>
      </c>
      <c r="AB64" s="191"/>
      <c r="AC64" s="192">
        <v>58</v>
      </c>
      <c r="AD64" s="189" t="s">
        <v>49</v>
      </c>
      <c r="AE64" s="190">
        <v>0</v>
      </c>
      <c r="AF64" s="190">
        <v>0</v>
      </c>
      <c r="AG64" s="190">
        <v>0</v>
      </c>
      <c r="AH64" s="190">
        <f t="shared" si="7"/>
        <v>0</v>
      </c>
      <c r="AI64" s="191"/>
      <c r="AJ64" s="192">
        <v>58</v>
      </c>
      <c r="AK64" s="189" t="s">
        <v>49</v>
      </c>
      <c r="AL64" s="190">
        <v>0</v>
      </c>
      <c r="AM64" s="190">
        <v>0</v>
      </c>
      <c r="AN64" s="190">
        <v>0</v>
      </c>
      <c r="AO64" s="190">
        <f t="shared" si="8"/>
        <v>0</v>
      </c>
      <c r="AP64" s="191"/>
      <c r="AQ64" s="192">
        <v>58</v>
      </c>
      <c r="AR64" s="189" t="s">
        <v>49</v>
      </c>
      <c r="AS64" s="190">
        <v>0</v>
      </c>
      <c r="AT64" s="190">
        <v>0</v>
      </c>
      <c r="AU64" s="190">
        <v>0</v>
      </c>
      <c r="AV64" s="190">
        <f t="shared" si="9"/>
        <v>0</v>
      </c>
      <c r="AW64" s="191"/>
      <c r="AX64" s="192">
        <v>58</v>
      </c>
      <c r="AY64" s="189" t="s">
        <v>49</v>
      </c>
      <c r="AZ64" s="190">
        <v>0</v>
      </c>
      <c r="BA64" s="190">
        <v>0</v>
      </c>
      <c r="BB64" s="190">
        <v>0</v>
      </c>
      <c r="BC64" s="190">
        <f t="shared" si="10"/>
        <v>0</v>
      </c>
      <c r="BD64" s="191"/>
      <c r="BE64" s="192">
        <v>58</v>
      </c>
      <c r="BF64" s="189" t="s">
        <v>49</v>
      </c>
      <c r="BG64" s="190">
        <v>0</v>
      </c>
      <c r="BH64" s="190">
        <v>0</v>
      </c>
      <c r="BI64" s="190">
        <v>0</v>
      </c>
      <c r="BJ64" s="190">
        <f t="shared" si="11"/>
        <v>0</v>
      </c>
      <c r="BK64" s="191"/>
      <c r="BL64" s="192">
        <v>58</v>
      </c>
      <c r="BM64" s="189" t="s">
        <v>49</v>
      </c>
      <c r="BN64" s="190">
        <v>0</v>
      </c>
      <c r="BO64" s="190">
        <v>0</v>
      </c>
      <c r="BP64" s="190">
        <v>0</v>
      </c>
      <c r="BQ64" s="190">
        <f t="shared" si="12"/>
        <v>0</v>
      </c>
      <c r="BR64" s="191"/>
      <c r="BS64" s="192">
        <v>58</v>
      </c>
      <c r="BT64" s="189" t="s">
        <v>49</v>
      </c>
      <c r="BU64" s="190">
        <v>0</v>
      </c>
      <c r="BV64" s="190">
        <v>0</v>
      </c>
      <c r="BW64" s="190">
        <v>0</v>
      </c>
      <c r="BX64" s="190">
        <f t="shared" si="13"/>
        <v>0</v>
      </c>
      <c r="BY64" s="191"/>
      <c r="BZ64" s="192">
        <v>58</v>
      </c>
      <c r="CA64" s="189" t="s">
        <v>49</v>
      </c>
      <c r="CB64" s="190">
        <v>0</v>
      </c>
      <c r="CC64" s="190">
        <v>0</v>
      </c>
      <c r="CD64" s="190">
        <v>0</v>
      </c>
      <c r="CE64" s="190">
        <f t="shared" si="14"/>
        <v>0</v>
      </c>
      <c r="CF64" s="191"/>
      <c r="CG64" s="192">
        <v>58</v>
      </c>
      <c r="CH64" s="189" t="s">
        <v>49</v>
      </c>
      <c r="CI64" s="190">
        <v>0</v>
      </c>
      <c r="CJ64" s="190">
        <v>0</v>
      </c>
      <c r="CK64" s="190">
        <v>0</v>
      </c>
      <c r="CL64" s="190">
        <f t="shared" si="15"/>
        <v>0</v>
      </c>
      <c r="CM64" s="191"/>
      <c r="CN64" s="192">
        <v>58</v>
      </c>
      <c r="CO64" s="189" t="s">
        <v>49</v>
      </c>
      <c r="CP64" s="190">
        <v>0</v>
      </c>
      <c r="CQ64" s="190">
        <v>0</v>
      </c>
      <c r="CR64" s="190">
        <v>0</v>
      </c>
      <c r="CS64" s="190">
        <f t="shared" si="16"/>
        <v>0</v>
      </c>
      <c r="CT64" s="191"/>
      <c r="CU64" s="192">
        <v>58</v>
      </c>
      <c r="CV64" s="189" t="s">
        <v>49</v>
      </c>
      <c r="CW64" s="190">
        <v>0</v>
      </c>
      <c r="CX64" s="190">
        <v>0</v>
      </c>
      <c r="CY64" s="190">
        <v>0</v>
      </c>
      <c r="CZ64" s="190">
        <f t="shared" si="17"/>
        <v>0</v>
      </c>
      <c r="DA64" s="191"/>
      <c r="DB64" s="192">
        <v>58</v>
      </c>
      <c r="DC64" s="189" t="s">
        <v>49</v>
      </c>
      <c r="DD64" s="190">
        <v>0</v>
      </c>
      <c r="DE64" s="190">
        <v>0</v>
      </c>
      <c r="DF64" s="190">
        <v>0</v>
      </c>
      <c r="DG64" s="190">
        <f t="shared" si="18"/>
        <v>0</v>
      </c>
      <c r="DH64" s="191"/>
      <c r="DI64" s="192">
        <v>58</v>
      </c>
      <c r="DJ64" s="189" t="s">
        <v>49</v>
      </c>
      <c r="DK64" s="190">
        <v>0</v>
      </c>
      <c r="DL64" s="190">
        <v>0</v>
      </c>
      <c r="DM64" s="190">
        <v>0</v>
      </c>
      <c r="DN64" s="190">
        <f t="shared" si="19"/>
        <v>0</v>
      </c>
      <c r="DO64" s="191"/>
      <c r="DP64" s="192">
        <v>58</v>
      </c>
      <c r="DQ64" s="189" t="s">
        <v>49</v>
      </c>
      <c r="DR64" s="190">
        <v>0</v>
      </c>
      <c r="DS64" s="190">
        <v>0</v>
      </c>
      <c r="DT64" s="190">
        <v>0</v>
      </c>
      <c r="DU64" s="190">
        <f t="shared" si="20"/>
        <v>0</v>
      </c>
      <c r="DV64" s="191"/>
      <c r="DW64" s="192">
        <v>58</v>
      </c>
      <c r="DX64" s="189" t="s">
        <v>49</v>
      </c>
      <c r="DY64" s="190">
        <v>0</v>
      </c>
      <c r="DZ64" s="190">
        <v>0</v>
      </c>
      <c r="EA64" s="190">
        <v>0</v>
      </c>
      <c r="EB64" s="190">
        <f t="shared" si="21"/>
        <v>0</v>
      </c>
      <c r="EC64" s="191"/>
      <c r="ED64" s="192">
        <v>58</v>
      </c>
      <c r="EE64" s="189" t="s">
        <v>49</v>
      </c>
      <c r="EF64" s="190">
        <v>0</v>
      </c>
      <c r="EG64" s="190">
        <v>0</v>
      </c>
      <c r="EH64" s="190">
        <v>0</v>
      </c>
      <c r="EI64" s="190">
        <f t="shared" si="22"/>
        <v>0</v>
      </c>
      <c r="EJ64" s="191"/>
      <c r="EK64" s="192">
        <v>58</v>
      </c>
      <c r="EL64" s="189" t="s">
        <v>49</v>
      </c>
      <c r="EM64" s="190">
        <v>0</v>
      </c>
      <c r="EN64" s="190">
        <v>0</v>
      </c>
      <c r="EO64" s="190">
        <v>0</v>
      </c>
      <c r="EP64" s="190">
        <f t="shared" si="23"/>
        <v>0</v>
      </c>
      <c r="EQ64" s="191"/>
      <c r="ER64" s="192">
        <v>58</v>
      </c>
      <c r="ES64" s="189" t="s">
        <v>49</v>
      </c>
      <c r="ET64" s="190">
        <v>0</v>
      </c>
      <c r="EU64" s="190">
        <v>0</v>
      </c>
      <c r="EV64" s="190">
        <v>0</v>
      </c>
      <c r="EW64" s="190">
        <f t="shared" si="24"/>
        <v>0</v>
      </c>
      <c r="EX64" s="191"/>
      <c r="EY64" s="192">
        <v>58</v>
      </c>
      <c r="EZ64" s="189" t="s">
        <v>49</v>
      </c>
      <c r="FA64" s="190">
        <v>0</v>
      </c>
      <c r="FB64" s="190">
        <v>0</v>
      </c>
      <c r="FC64" s="190">
        <v>0</v>
      </c>
      <c r="FD64" s="190">
        <f t="shared" si="25"/>
        <v>0</v>
      </c>
      <c r="FE64" s="191"/>
      <c r="FF64" s="192">
        <v>58</v>
      </c>
      <c r="FG64" s="189" t="s">
        <v>49</v>
      </c>
      <c r="FH64" s="190">
        <v>0</v>
      </c>
      <c r="FI64" s="190">
        <v>0</v>
      </c>
      <c r="FJ64" s="190">
        <v>0</v>
      </c>
      <c r="FK64" s="190">
        <f t="shared" si="26"/>
        <v>0</v>
      </c>
      <c r="FL64" s="191"/>
      <c r="FM64" s="192">
        <v>58</v>
      </c>
      <c r="FN64" s="189" t="s">
        <v>49</v>
      </c>
      <c r="FO64" s="190">
        <v>0</v>
      </c>
      <c r="FP64" s="190">
        <v>0</v>
      </c>
      <c r="FQ64" s="190">
        <v>0</v>
      </c>
      <c r="FR64" s="190">
        <f t="shared" si="27"/>
        <v>0</v>
      </c>
      <c r="FS64" s="191"/>
      <c r="FT64" s="192">
        <v>58</v>
      </c>
      <c r="FU64" s="189" t="s">
        <v>49</v>
      </c>
      <c r="FV64" s="190">
        <v>0</v>
      </c>
      <c r="FW64" s="190">
        <v>0</v>
      </c>
      <c r="FX64" s="190">
        <v>0</v>
      </c>
      <c r="FY64" s="190">
        <f t="shared" si="28"/>
        <v>0</v>
      </c>
      <c r="FZ64" s="191"/>
      <c r="GA64" s="192">
        <v>58</v>
      </c>
      <c r="GB64" s="189" t="s">
        <v>49</v>
      </c>
      <c r="GC64" s="190">
        <v>0</v>
      </c>
      <c r="GD64" s="190">
        <v>0</v>
      </c>
      <c r="GE64" s="190">
        <v>0</v>
      </c>
      <c r="GF64" s="190">
        <f t="shared" si="29"/>
        <v>0</v>
      </c>
      <c r="GG64" s="191"/>
      <c r="GH64" s="192">
        <v>58</v>
      </c>
      <c r="GI64" s="189" t="s">
        <v>49</v>
      </c>
      <c r="GJ64" s="190">
        <v>0</v>
      </c>
      <c r="GK64" s="190">
        <v>0</v>
      </c>
      <c r="GL64" s="190">
        <v>0</v>
      </c>
      <c r="GM64" s="190">
        <f t="shared" si="30"/>
        <v>0</v>
      </c>
      <c r="GN64" s="191"/>
      <c r="GO64" s="192">
        <v>58</v>
      </c>
      <c r="GP64" s="189" t="s">
        <v>49</v>
      </c>
      <c r="GQ64" s="190">
        <v>0</v>
      </c>
      <c r="GR64" s="190">
        <v>0</v>
      </c>
      <c r="GS64" s="190">
        <v>0</v>
      </c>
      <c r="GT64" s="190">
        <f t="shared" si="31"/>
        <v>0</v>
      </c>
      <c r="GU64" s="191"/>
      <c r="GV64" s="192">
        <v>58</v>
      </c>
      <c r="GW64" s="189" t="s">
        <v>49</v>
      </c>
      <c r="GX64" s="190">
        <v>0</v>
      </c>
      <c r="GY64" s="190">
        <v>0</v>
      </c>
      <c r="GZ64" s="190">
        <v>0</v>
      </c>
      <c r="HA64" s="190">
        <f t="shared" si="32"/>
        <v>0</v>
      </c>
      <c r="HB64" s="191"/>
      <c r="HC64" s="192">
        <v>58</v>
      </c>
      <c r="HD64" s="189" t="s">
        <v>49</v>
      </c>
      <c r="HE64" s="190">
        <v>0</v>
      </c>
      <c r="HF64" s="190">
        <v>0</v>
      </c>
      <c r="HG64" s="190">
        <v>0</v>
      </c>
      <c r="HH64" s="190">
        <f t="shared" si="33"/>
        <v>0</v>
      </c>
      <c r="HI64" s="191"/>
      <c r="HJ64" s="192">
        <v>58</v>
      </c>
      <c r="HK64" s="189" t="s">
        <v>49</v>
      </c>
      <c r="HL64" s="190">
        <v>0</v>
      </c>
      <c r="HM64" s="190">
        <v>0</v>
      </c>
      <c r="HN64" s="190">
        <v>0</v>
      </c>
      <c r="HO64" s="190">
        <f t="shared" si="34"/>
        <v>0</v>
      </c>
      <c r="HP64" s="191"/>
      <c r="HQ64" s="192">
        <v>58</v>
      </c>
      <c r="HR64" s="189" t="s">
        <v>49</v>
      </c>
      <c r="HS64" s="190">
        <v>0</v>
      </c>
      <c r="HT64" s="190">
        <v>0</v>
      </c>
      <c r="HU64" s="190">
        <v>0</v>
      </c>
      <c r="HV64" s="190">
        <f t="shared" si="35"/>
        <v>0</v>
      </c>
      <c r="HW64" s="191"/>
      <c r="HX64" s="192">
        <v>58</v>
      </c>
      <c r="HY64" s="189" t="s">
        <v>49</v>
      </c>
      <c r="HZ64" s="190">
        <v>0</v>
      </c>
      <c r="IA64" s="190">
        <v>0</v>
      </c>
      <c r="IB64" s="190">
        <v>0</v>
      </c>
      <c r="IC64" s="190">
        <f t="shared" si="36"/>
        <v>0</v>
      </c>
      <c r="ID64" s="191"/>
      <c r="IE64" s="192">
        <v>58</v>
      </c>
      <c r="IF64" s="189" t="s">
        <v>49</v>
      </c>
      <c r="IG64" s="190">
        <v>0</v>
      </c>
      <c r="IH64" s="190">
        <v>0</v>
      </c>
      <c r="II64" s="190">
        <v>0</v>
      </c>
      <c r="IJ64" s="190">
        <f t="shared" si="37"/>
        <v>0</v>
      </c>
      <c r="IK64" s="191"/>
      <c r="IL64" s="192">
        <v>58</v>
      </c>
      <c r="IM64" s="189" t="s">
        <v>49</v>
      </c>
      <c r="IN64" s="190">
        <v>0</v>
      </c>
      <c r="IO64" s="190">
        <v>0</v>
      </c>
      <c r="IP64" s="190">
        <v>0</v>
      </c>
      <c r="IQ64" s="190">
        <f t="shared" si="38"/>
        <v>0</v>
      </c>
      <c r="IR64" s="191"/>
      <c r="IS64" s="192">
        <v>58</v>
      </c>
      <c r="IT64" s="189" t="s">
        <v>49</v>
      </c>
      <c r="IU64" s="190">
        <v>0</v>
      </c>
      <c r="IV64" s="190">
        <v>0</v>
      </c>
      <c r="IW64" s="190">
        <v>0</v>
      </c>
      <c r="IX64" s="190">
        <f t="shared" si="39"/>
        <v>0</v>
      </c>
      <c r="IY64" s="191"/>
      <c r="IZ64" s="192">
        <v>58</v>
      </c>
      <c r="JA64" s="189" t="s">
        <v>49</v>
      </c>
      <c r="JB64" s="190">
        <v>0</v>
      </c>
      <c r="JC64" s="190">
        <v>0</v>
      </c>
      <c r="JD64" s="190">
        <v>0</v>
      </c>
      <c r="JE64" s="190">
        <f t="shared" si="40"/>
        <v>0</v>
      </c>
      <c r="JF64" s="191"/>
      <c r="JG64" s="192">
        <v>58</v>
      </c>
      <c r="JH64" s="189" t="s">
        <v>49</v>
      </c>
      <c r="JI64" s="190">
        <v>0</v>
      </c>
      <c r="JJ64" s="190">
        <v>0</v>
      </c>
      <c r="JK64" s="190">
        <v>0</v>
      </c>
      <c r="JL64" s="190">
        <f t="shared" si="41"/>
        <v>0</v>
      </c>
      <c r="JM64" s="191"/>
      <c r="JN64" s="192">
        <v>58</v>
      </c>
      <c r="JO64" s="189" t="s">
        <v>49</v>
      </c>
      <c r="JP64" s="190">
        <v>0</v>
      </c>
      <c r="JQ64" s="190">
        <v>0</v>
      </c>
      <c r="JR64" s="190">
        <v>0</v>
      </c>
      <c r="JS64" s="190">
        <f t="shared" si="42"/>
        <v>0</v>
      </c>
      <c r="JT64" s="191"/>
      <c r="JU64" s="192">
        <v>58</v>
      </c>
      <c r="JV64" s="189" t="s">
        <v>49</v>
      </c>
      <c r="JW64" s="190">
        <v>0</v>
      </c>
      <c r="JX64" s="190">
        <v>0</v>
      </c>
      <c r="JY64" s="190">
        <v>0</v>
      </c>
      <c r="JZ64" s="190">
        <f t="shared" si="43"/>
        <v>0</v>
      </c>
      <c r="KA64" s="191"/>
      <c r="KB64" s="192">
        <v>58</v>
      </c>
      <c r="KC64" s="189" t="s">
        <v>49</v>
      </c>
      <c r="KD64" s="190">
        <v>0</v>
      </c>
      <c r="KE64" s="190">
        <v>0</v>
      </c>
      <c r="KF64" s="190">
        <v>0</v>
      </c>
      <c r="KG64" s="190">
        <f t="shared" si="44"/>
        <v>0</v>
      </c>
      <c r="KH64" s="191"/>
      <c r="KI64" s="192">
        <v>58</v>
      </c>
      <c r="KJ64" s="189" t="s">
        <v>49</v>
      </c>
      <c r="KK64" s="190">
        <v>0</v>
      </c>
      <c r="KL64" s="190">
        <v>0</v>
      </c>
      <c r="KM64" s="190">
        <v>0</v>
      </c>
      <c r="KN64" s="190">
        <f t="shared" si="45"/>
        <v>0</v>
      </c>
      <c r="KO64" s="191"/>
      <c r="KP64" s="192">
        <v>58</v>
      </c>
      <c r="KQ64" s="189" t="s">
        <v>49</v>
      </c>
      <c r="KR64" s="190">
        <v>0</v>
      </c>
      <c r="KS64" s="190">
        <v>0</v>
      </c>
      <c r="KT64" s="190">
        <v>0</v>
      </c>
      <c r="KU64" s="190">
        <f t="shared" si="46"/>
        <v>0</v>
      </c>
      <c r="KV64" s="191"/>
      <c r="KW64" s="192">
        <v>58</v>
      </c>
      <c r="KX64" s="189" t="s">
        <v>49</v>
      </c>
      <c r="KY64" s="190">
        <v>0</v>
      </c>
      <c r="KZ64" s="190">
        <v>0</v>
      </c>
      <c r="LA64" s="190">
        <v>0</v>
      </c>
      <c r="LB64" s="190">
        <f t="shared" si="47"/>
        <v>0</v>
      </c>
      <c r="LC64" s="191"/>
      <c r="LD64" s="192">
        <v>58</v>
      </c>
      <c r="LE64" s="189" t="s">
        <v>49</v>
      </c>
      <c r="LF64" s="190">
        <v>0</v>
      </c>
      <c r="LG64" s="190">
        <v>0</v>
      </c>
      <c r="LH64" s="190">
        <v>0</v>
      </c>
      <c r="LI64" s="190">
        <f t="shared" si="48"/>
        <v>0</v>
      </c>
      <c r="LJ64" s="191"/>
      <c r="LK64" s="192">
        <v>58</v>
      </c>
      <c r="LL64" s="189" t="s">
        <v>49</v>
      </c>
      <c r="LM64" s="190">
        <v>0</v>
      </c>
      <c r="LN64" s="190">
        <v>0</v>
      </c>
      <c r="LO64" s="190">
        <v>0</v>
      </c>
      <c r="LP64" s="190">
        <f t="shared" si="49"/>
        <v>0</v>
      </c>
      <c r="LQ64" s="191"/>
      <c r="LR64" s="192">
        <v>58</v>
      </c>
      <c r="LS64" s="189" t="s">
        <v>49</v>
      </c>
      <c r="LT64" s="190">
        <v>0</v>
      </c>
      <c r="LU64" s="190">
        <v>0</v>
      </c>
      <c r="LV64" s="190">
        <v>0</v>
      </c>
      <c r="LW64" s="190">
        <f t="shared" si="50"/>
        <v>0</v>
      </c>
      <c r="LX64" s="191"/>
      <c r="LY64" s="192">
        <v>58</v>
      </c>
      <c r="LZ64" s="189" t="s">
        <v>49</v>
      </c>
      <c r="MA64" s="190">
        <v>0</v>
      </c>
      <c r="MB64" s="190">
        <v>0</v>
      </c>
      <c r="MC64" s="190">
        <v>0</v>
      </c>
      <c r="MD64" s="190">
        <f t="shared" si="51"/>
        <v>0</v>
      </c>
      <c r="ME64" s="191"/>
      <c r="MF64" s="192">
        <v>58</v>
      </c>
      <c r="MG64" s="189" t="s">
        <v>49</v>
      </c>
      <c r="MH64" s="190">
        <v>0</v>
      </c>
      <c r="MI64" s="190">
        <v>0</v>
      </c>
      <c r="MJ64" s="190">
        <v>0</v>
      </c>
      <c r="MK64" s="190">
        <f t="shared" si="52"/>
        <v>0</v>
      </c>
      <c r="ML64" s="191"/>
      <c r="MM64" s="192">
        <v>58</v>
      </c>
      <c r="MN64" s="189" t="s">
        <v>49</v>
      </c>
      <c r="MO64" s="190">
        <v>0</v>
      </c>
      <c r="MP64" s="190">
        <v>0</v>
      </c>
      <c r="MQ64" s="190">
        <v>0</v>
      </c>
      <c r="MR64" s="190">
        <f t="shared" si="53"/>
        <v>0</v>
      </c>
      <c r="MS64" s="191"/>
      <c r="MT64" s="192">
        <v>58</v>
      </c>
      <c r="MU64" s="189" t="s">
        <v>49</v>
      </c>
      <c r="MV64" s="190">
        <v>0</v>
      </c>
      <c r="MW64" s="190">
        <v>0</v>
      </c>
      <c r="MX64" s="190">
        <v>0</v>
      </c>
      <c r="MY64" s="190">
        <f t="shared" si="54"/>
        <v>0</v>
      </c>
      <c r="MZ64" s="191"/>
      <c r="NA64" s="192">
        <v>58</v>
      </c>
      <c r="NB64" s="189" t="s">
        <v>49</v>
      </c>
      <c r="NC64" s="190">
        <v>0</v>
      </c>
      <c r="ND64" s="190">
        <v>0</v>
      </c>
      <c r="NE64" s="190">
        <v>0</v>
      </c>
      <c r="NF64" s="190">
        <f t="shared" si="55"/>
        <v>0</v>
      </c>
      <c r="NG64" s="191"/>
      <c r="NH64" s="192">
        <v>58</v>
      </c>
      <c r="NI64" s="189" t="s">
        <v>49</v>
      </c>
      <c r="NJ64" s="190">
        <v>0</v>
      </c>
      <c r="NK64" s="190">
        <v>0</v>
      </c>
      <c r="NL64" s="190">
        <v>0</v>
      </c>
      <c r="NM64" s="190">
        <f t="shared" si="56"/>
        <v>0</v>
      </c>
      <c r="NN64" s="191"/>
      <c r="NO64" s="192">
        <v>58</v>
      </c>
      <c r="NP64" s="189" t="s">
        <v>49</v>
      </c>
      <c r="NQ64" s="190">
        <v>0</v>
      </c>
      <c r="NR64" s="190">
        <v>0</v>
      </c>
      <c r="NS64" s="190">
        <v>0</v>
      </c>
      <c r="NT64" s="190">
        <f t="shared" si="57"/>
        <v>0</v>
      </c>
      <c r="NU64" s="191"/>
      <c r="NV64" s="192">
        <v>58</v>
      </c>
      <c r="NW64" s="189" t="s">
        <v>49</v>
      </c>
      <c r="NX64" s="190">
        <v>0</v>
      </c>
      <c r="NY64" s="190">
        <v>0</v>
      </c>
      <c r="NZ64" s="190">
        <v>0</v>
      </c>
      <c r="OA64" s="190">
        <f t="shared" si="58"/>
        <v>0</v>
      </c>
      <c r="OB64" s="191"/>
      <c r="OC64" s="192">
        <v>58</v>
      </c>
      <c r="OD64" s="189" t="s">
        <v>49</v>
      </c>
      <c r="OE64" s="190">
        <v>0</v>
      </c>
      <c r="OF64" s="190">
        <v>0</v>
      </c>
      <c r="OG64" s="190">
        <v>0</v>
      </c>
      <c r="OH64" s="190">
        <f t="shared" si="59"/>
        <v>0</v>
      </c>
      <c r="OI64" s="191"/>
      <c r="OJ64" s="192">
        <v>58</v>
      </c>
      <c r="OK64" s="189" t="s">
        <v>49</v>
      </c>
      <c r="OL64" s="190">
        <v>0</v>
      </c>
      <c r="OM64" s="190">
        <v>0</v>
      </c>
      <c r="ON64" s="190">
        <v>0</v>
      </c>
      <c r="OO64" s="190">
        <f t="shared" si="60"/>
        <v>0</v>
      </c>
      <c r="OP64" s="191"/>
      <c r="OQ64" s="192">
        <v>58</v>
      </c>
      <c r="OR64" s="189" t="s">
        <v>49</v>
      </c>
      <c r="OS64" s="190">
        <v>0</v>
      </c>
      <c r="OT64" s="190">
        <v>0</v>
      </c>
      <c r="OU64" s="190">
        <v>0</v>
      </c>
      <c r="OV64" s="190">
        <f t="shared" si="61"/>
        <v>0</v>
      </c>
      <c r="OW64" s="191"/>
      <c r="OX64" s="192">
        <v>58</v>
      </c>
      <c r="OY64" s="189" t="s">
        <v>49</v>
      </c>
      <c r="OZ64" s="190">
        <v>0</v>
      </c>
      <c r="PA64" s="190">
        <v>0</v>
      </c>
      <c r="PB64" s="190">
        <v>0</v>
      </c>
      <c r="PC64" s="190">
        <f t="shared" si="62"/>
        <v>0</v>
      </c>
      <c r="PD64" s="191"/>
      <c r="PE64" s="192">
        <v>58</v>
      </c>
      <c r="PF64" s="189" t="s">
        <v>49</v>
      </c>
      <c r="PG64" s="190">
        <v>0</v>
      </c>
      <c r="PH64" s="190">
        <v>0</v>
      </c>
      <c r="PI64" s="190">
        <v>0</v>
      </c>
      <c r="PJ64" s="190">
        <f t="shared" si="63"/>
        <v>0</v>
      </c>
      <c r="PK64" s="191"/>
      <c r="PL64" s="192">
        <v>58</v>
      </c>
      <c r="PM64" s="189" t="s">
        <v>49</v>
      </c>
      <c r="PN64" s="190">
        <v>0</v>
      </c>
      <c r="PO64" s="190">
        <v>0</v>
      </c>
      <c r="PP64" s="190">
        <v>0</v>
      </c>
      <c r="PQ64" s="190">
        <f t="shared" si="64"/>
        <v>0</v>
      </c>
      <c r="PR64" s="191"/>
      <c r="PS64" s="192">
        <v>58</v>
      </c>
      <c r="PT64" s="189" t="s">
        <v>49</v>
      </c>
      <c r="PU64" s="190">
        <v>0</v>
      </c>
      <c r="PV64" s="190">
        <v>0</v>
      </c>
      <c r="PW64" s="190">
        <v>0</v>
      </c>
      <c r="PX64" s="190">
        <f t="shared" si="65"/>
        <v>0</v>
      </c>
      <c r="PY64" s="191"/>
      <c r="PZ64" s="192">
        <v>58</v>
      </c>
      <c r="QA64" s="189" t="s">
        <v>49</v>
      </c>
      <c r="QB64" s="190">
        <v>0</v>
      </c>
      <c r="QC64" s="190">
        <v>0</v>
      </c>
      <c r="QD64" s="190">
        <v>0</v>
      </c>
      <c r="QE64" s="190">
        <f t="shared" si="66"/>
        <v>0</v>
      </c>
      <c r="QF64" s="191"/>
      <c r="QG64" s="192">
        <v>58</v>
      </c>
      <c r="QH64" s="189" t="s">
        <v>49</v>
      </c>
      <c r="QI64" s="190">
        <v>0</v>
      </c>
      <c r="QJ64" s="190">
        <v>0</v>
      </c>
      <c r="QK64" s="190">
        <v>0</v>
      </c>
      <c r="QL64" s="190">
        <f t="shared" si="67"/>
        <v>0</v>
      </c>
      <c r="QM64" s="191"/>
      <c r="QN64" s="192">
        <v>58</v>
      </c>
      <c r="QO64" s="189" t="s">
        <v>49</v>
      </c>
      <c r="QP64" s="190">
        <v>0</v>
      </c>
      <c r="QQ64" s="190">
        <v>0</v>
      </c>
      <c r="QR64" s="190">
        <v>0</v>
      </c>
      <c r="QS64" s="190">
        <f t="shared" si="68"/>
        <v>0</v>
      </c>
      <c r="QT64" s="191"/>
      <c r="QU64" s="192">
        <v>58</v>
      </c>
      <c r="QV64" s="189" t="s">
        <v>49</v>
      </c>
      <c r="QW64" s="190">
        <v>0</v>
      </c>
      <c r="QX64" s="190">
        <v>0</v>
      </c>
      <c r="QY64" s="190">
        <v>0</v>
      </c>
      <c r="QZ64" s="190">
        <f t="shared" si="69"/>
        <v>0</v>
      </c>
      <c r="RA64" s="191"/>
      <c r="RB64" s="192">
        <v>58</v>
      </c>
      <c r="RC64" s="189" t="s">
        <v>49</v>
      </c>
      <c r="RD64" s="190">
        <v>0</v>
      </c>
      <c r="RE64" s="190">
        <v>0</v>
      </c>
      <c r="RF64" s="190">
        <v>0</v>
      </c>
      <c r="RG64" s="190">
        <f t="shared" si="70"/>
        <v>0</v>
      </c>
      <c r="RH64" s="191"/>
      <c r="RI64" s="192">
        <v>58</v>
      </c>
      <c r="RJ64" s="189" t="s">
        <v>49</v>
      </c>
      <c r="RK64" s="190">
        <v>0</v>
      </c>
      <c r="RL64" s="190">
        <v>0</v>
      </c>
      <c r="RM64" s="190">
        <v>0</v>
      </c>
      <c r="RN64" s="190">
        <f t="shared" si="71"/>
        <v>0</v>
      </c>
      <c r="RO64" s="191"/>
      <c r="RP64" s="192">
        <v>58</v>
      </c>
      <c r="RQ64" s="189" t="s">
        <v>49</v>
      </c>
      <c r="RR64" s="190">
        <v>0</v>
      </c>
      <c r="RS64" s="190">
        <v>0</v>
      </c>
      <c r="RT64" s="190">
        <v>0</v>
      </c>
      <c r="RU64" s="190">
        <f t="shared" si="72"/>
        <v>0</v>
      </c>
      <c r="RV64" s="191"/>
      <c r="RW64" s="192">
        <v>58</v>
      </c>
      <c r="RX64" s="189" t="s">
        <v>49</v>
      </c>
      <c r="RY64" s="190">
        <v>0</v>
      </c>
      <c r="RZ64" s="190">
        <v>0</v>
      </c>
      <c r="SA64" s="190">
        <v>0</v>
      </c>
      <c r="SB64" s="190">
        <f t="shared" si="73"/>
        <v>0</v>
      </c>
      <c r="SC64" s="191"/>
      <c r="SD64" s="192">
        <v>58</v>
      </c>
      <c r="SE64" s="189" t="s">
        <v>49</v>
      </c>
      <c r="SF64" s="190">
        <v>0</v>
      </c>
      <c r="SG64" s="190">
        <v>0</v>
      </c>
      <c r="SH64" s="190">
        <v>0</v>
      </c>
      <c r="SI64" s="190">
        <f t="shared" si="74"/>
        <v>0</v>
      </c>
      <c r="SJ64" s="191"/>
      <c r="SK64" s="192">
        <v>58</v>
      </c>
      <c r="SL64" s="189" t="s">
        <v>49</v>
      </c>
      <c r="SM64" s="190">
        <v>0</v>
      </c>
      <c r="SN64" s="190">
        <v>0</v>
      </c>
      <c r="SO64" s="190">
        <v>0</v>
      </c>
      <c r="SP64" s="190">
        <f t="shared" si="75"/>
        <v>0</v>
      </c>
      <c r="SQ64" s="191"/>
      <c r="SR64" s="192">
        <v>58</v>
      </c>
      <c r="SS64" s="189" t="s">
        <v>49</v>
      </c>
      <c r="ST64" s="190">
        <v>0</v>
      </c>
      <c r="SU64" s="190">
        <v>0</v>
      </c>
      <c r="SV64" s="190">
        <v>0</v>
      </c>
      <c r="SW64" s="190">
        <f t="shared" si="76"/>
        <v>0</v>
      </c>
      <c r="SX64" s="191"/>
      <c r="SY64" s="192">
        <v>58</v>
      </c>
      <c r="SZ64" s="189" t="s">
        <v>49</v>
      </c>
      <c r="TA64" s="190">
        <v>0</v>
      </c>
      <c r="TB64" s="190">
        <v>0</v>
      </c>
      <c r="TC64" s="190">
        <v>0</v>
      </c>
      <c r="TD64" s="190">
        <f t="shared" si="77"/>
        <v>0</v>
      </c>
      <c r="TE64" s="191"/>
      <c r="TF64" s="192">
        <v>58</v>
      </c>
      <c r="TG64" s="189" t="s">
        <v>49</v>
      </c>
      <c r="TH64" s="190">
        <v>0</v>
      </c>
      <c r="TI64" s="190">
        <v>0</v>
      </c>
      <c r="TJ64" s="190">
        <v>0</v>
      </c>
      <c r="TK64" s="190">
        <f t="shared" si="78"/>
        <v>0</v>
      </c>
      <c r="TL64" s="191"/>
      <c r="TM64" s="192">
        <v>58</v>
      </c>
      <c r="TN64" s="189" t="s">
        <v>49</v>
      </c>
      <c r="TO64" s="190">
        <v>0</v>
      </c>
      <c r="TP64" s="190">
        <v>0</v>
      </c>
      <c r="TQ64" s="190">
        <v>0</v>
      </c>
      <c r="TR64" s="190">
        <f t="shared" si="79"/>
        <v>0</v>
      </c>
      <c r="TS64" s="191"/>
      <c r="TT64" s="192">
        <v>58</v>
      </c>
      <c r="TU64" s="189" t="s">
        <v>49</v>
      </c>
      <c r="TV64" s="190">
        <v>0</v>
      </c>
      <c r="TW64" s="190">
        <v>0</v>
      </c>
      <c r="TX64" s="190">
        <v>0</v>
      </c>
      <c r="TY64" s="190">
        <f t="shared" si="80"/>
        <v>0</v>
      </c>
      <c r="TZ64" s="191"/>
      <c r="UA64" s="192">
        <v>58</v>
      </c>
      <c r="UB64" s="189" t="s">
        <v>49</v>
      </c>
      <c r="UC64" s="190">
        <v>0</v>
      </c>
      <c r="UD64" s="190">
        <v>0</v>
      </c>
      <c r="UE64" s="190">
        <v>0</v>
      </c>
      <c r="UF64" s="190">
        <f t="shared" si="81"/>
        <v>0</v>
      </c>
      <c r="UG64" s="191"/>
      <c r="UH64" s="192">
        <v>58</v>
      </c>
      <c r="UI64" s="189" t="s">
        <v>49</v>
      </c>
      <c r="UJ64" s="190">
        <v>0</v>
      </c>
      <c r="UK64" s="190">
        <v>0</v>
      </c>
      <c r="UL64" s="190">
        <v>0</v>
      </c>
      <c r="UM64" s="190">
        <f t="shared" si="82"/>
        <v>0</v>
      </c>
      <c r="UN64" s="191"/>
      <c r="UO64" s="192">
        <v>58</v>
      </c>
      <c r="UP64" s="189" t="s">
        <v>49</v>
      </c>
      <c r="UQ64" s="190">
        <v>0</v>
      </c>
      <c r="UR64" s="190">
        <v>0</v>
      </c>
      <c r="US64" s="190">
        <v>0</v>
      </c>
      <c r="UT64" s="190">
        <f t="shared" si="83"/>
        <v>0</v>
      </c>
      <c r="UU64" s="191"/>
      <c r="UV64" s="192">
        <v>58</v>
      </c>
      <c r="UW64" s="189" t="s">
        <v>49</v>
      </c>
      <c r="UX64" s="190">
        <v>0</v>
      </c>
      <c r="UY64" s="190">
        <v>0</v>
      </c>
      <c r="UZ64" s="190">
        <v>0</v>
      </c>
      <c r="VA64" s="190">
        <f t="shared" si="84"/>
        <v>0</v>
      </c>
      <c r="VB64" s="191"/>
      <c r="VC64" s="192">
        <v>58</v>
      </c>
      <c r="VD64" s="189" t="s">
        <v>49</v>
      </c>
      <c r="VE64" s="190">
        <v>0</v>
      </c>
      <c r="VF64" s="190">
        <v>0</v>
      </c>
      <c r="VG64" s="190">
        <v>0</v>
      </c>
      <c r="VH64" s="190">
        <f t="shared" si="85"/>
        <v>0</v>
      </c>
      <c r="VI64" s="191"/>
      <c r="VJ64" s="192">
        <v>58</v>
      </c>
      <c r="VK64" s="189" t="s">
        <v>49</v>
      </c>
      <c r="VL64" s="190">
        <v>0</v>
      </c>
      <c r="VM64" s="190">
        <v>0</v>
      </c>
      <c r="VN64" s="190">
        <v>0</v>
      </c>
      <c r="VO64" s="190">
        <f t="shared" si="86"/>
        <v>0</v>
      </c>
      <c r="VP64" s="191"/>
      <c r="VQ64" s="192">
        <v>58</v>
      </c>
      <c r="VR64" s="189" t="s">
        <v>49</v>
      </c>
      <c r="VS64" s="190">
        <v>0</v>
      </c>
      <c r="VT64" s="190">
        <v>0</v>
      </c>
      <c r="VU64" s="190">
        <v>0</v>
      </c>
      <c r="VV64" s="190">
        <f t="shared" si="87"/>
        <v>0</v>
      </c>
      <c r="VW64" s="191"/>
      <c r="VX64" s="192">
        <v>58</v>
      </c>
      <c r="VY64" s="189" t="s">
        <v>49</v>
      </c>
      <c r="VZ64" s="190">
        <v>0</v>
      </c>
      <c r="WA64" s="190">
        <v>0</v>
      </c>
      <c r="WB64" s="190">
        <v>0</v>
      </c>
      <c r="WC64" s="190">
        <f t="shared" si="88"/>
        <v>0</v>
      </c>
      <c r="WD64" s="191"/>
      <c r="WE64" s="192">
        <v>58</v>
      </c>
      <c r="WF64" s="189" t="s">
        <v>49</v>
      </c>
      <c r="WG64" s="190">
        <v>0</v>
      </c>
      <c r="WH64" s="190">
        <v>0</v>
      </c>
      <c r="WI64" s="190">
        <v>0</v>
      </c>
      <c r="WJ64" s="190">
        <f t="shared" si="89"/>
        <v>0</v>
      </c>
      <c r="WK64" s="191"/>
      <c r="WL64" s="192">
        <v>58</v>
      </c>
      <c r="WM64" s="189" t="s">
        <v>49</v>
      </c>
      <c r="WN64" s="190">
        <v>0</v>
      </c>
      <c r="WO64" s="190">
        <v>0</v>
      </c>
      <c r="WP64" s="190">
        <v>0</v>
      </c>
      <c r="WQ64" s="190">
        <f t="shared" si="90"/>
        <v>0</v>
      </c>
      <c r="WR64" s="191"/>
      <c r="WS64" s="192">
        <v>58</v>
      </c>
      <c r="WT64" s="189" t="s">
        <v>49</v>
      </c>
      <c r="WU64" s="190">
        <v>0</v>
      </c>
      <c r="WV64" s="190">
        <v>0</v>
      </c>
      <c r="WW64" s="190">
        <v>0</v>
      </c>
      <c r="WX64" s="190">
        <f t="shared" si="91"/>
        <v>0</v>
      </c>
      <c r="WY64" s="191"/>
      <c r="WZ64" s="192">
        <v>58</v>
      </c>
      <c r="XA64" s="189" t="s">
        <v>49</v>
      </c>
      <c r="XB64" s="190">
        <v>0</v>
      </c>
      <c r="XC64" s="190">
        <v>0</v>
      </c>
      <c r="XD64" s="190">
        <v>0</v>
      </c>
      <c r="XE64" s="190">
        <f t="shared" si="92"/>
        <v>0</v>
      </c>
      <c r="XF64" s="191"/>
      <c r="XG64" s="192">
        <v>58</v>
      </c>
      <c r="XH64" s="189" t="s">
        <v>49</v>
      </c>
      <c r="XI64" s="190">
        <v>0</v>
      </c>
      <c r="XJ64" s="190">
        <v>0</v>
      </c>
      <c r="XK64" s="190">
        <v>0</v>
      </c>
      <c r="XL64" s="190">
        <f t="shared" si="93"/>
        <v>0</v>
      </c>
      <c r="XM64" s="191"/>
      <c r="XN64" s="192">
        <v>58</v>
      </c>
      <c r="XO64" s="189" t="s">
        <v>49</v>
      </c>
      <c r="XP64" s="190">
        <v>0</v>
      </c>
      <c r="XQ64" s="190">
        <v>0</v>
      </c>
      <c r="XR64" s="190">
        <v>0</v>
      </c>
      <c r="XS64" s="190">
        <f t="shared" si="94"/>
        <v>0</v>
      </c>
      <c r="XT64" s="191"/>
      <c r="XU64" s="192">
        <v>58</v>
      </c>
      <c r="XV64" s="189" t="s">
        <v>49</v>
      </c>
      <c r="XW64" s="190">
        <v>0</v>
      </c>
      <c r="XX64" s="190">
        <v>0</v>
      </c>
      <c r="XY64" s="190">
        <v>0</v>
      </c>
      <c r="XZ64" s="190">
        <f t="shared" si="95"/>
        <v>0</v>
      </c>
      <c r="YA64" s="191"/>
      <c r="YB64" s="192">
        <v>58</v>
      </c>
      <c r="YC64" s="189" t="s">
        <v>49</v>
      </c>
      <c r="YD64" s="190">
        <v>0</v>
      </c>
      <c r="YE64" s="190">
        <v>0</v>
      </c>
      <c r="YF64" s="190">
        <v>0</v>
      </c>
      <c r="YG64" s="190">
        <f t="shared" si="96"/>
        <v>0</v>
      </c>
      <c r="YH64" s="191"/>
      <c r="YI64" s="192">
        <v>58</v>
      </c>
      <c r="YJ64" s="189" t="s">
        <v>49</v>
      </c>
      <c r="YK64" s="190">
        <v>0</v>
      </c>
      <c r="YL64" s="190">
        <v>0</v>
      </c>
      <c r="YM64" s="190">
        <v>0</v>
      </c>
      <c r="YN64" s="190">
        <f t="shared" si="97"/>
        <v>0</v>
      </c>
      <c r="YO64" s="191"/>
      <c r="YP64" s="192">
        <v>58</v>
      </c>
      <c r="YQ64" s="189" t="s">
        <v>49</v>
      </c>
      <c r="YR64" s="190">
        <v>0</v>
      </c>
      <c r="YS64" s="190">
        <v>0</v>
      </c>
      <c r="YT64" s="190">
        <v>0</v>
      </c>
      <c r="YU64" s="190">
        <f t="shared" si="98"/>
        <v>0</v>
      </c>
      <c r="YV64" s="191"/>
      <c r="YW64" s="192">
        <v>58</v>
      </c>
      <c r="YX64" s="189" t="s">
        <v>49</v>
      </c>
      <c r="YY64" s="190">
        <v>0</v>
      </c>
      <c r="YZ64" s="190">
        <v>0</v>
      </c>
      <c r="ZA64" s="190">
        <v>0</v>
      </c>
      <c r="ZB64" s="190">
        <f t="shared" si="99"/>
        <v>0</v>
      </c>
      <c r="ZC64" s="191"/>
      <c r="ZD64" s="192">
        <v>58</v>
      </c>
      <c r="ZE64" s="189" t="s">
        <v>49</v>
      </c>
      <c r="ZF64" s="190">
        <v>0</v>
      </c>
      <c r="ZG64" s="190">
        <v>0</v>
      </c>
      <c r="ZH64" s="190">
        <v>0</v>
      </c>
      <c r="ZI64" s="190">
        <f t="shared" si="100"/>
        <v>0</v>
      </c>
      <c r="ZJ64" s="191"/>
      <c r="ZK64" s="192">
        <v>58</v>
      </c>
      <c r="ZL64" s="189" t="s">
        <v>49</v>
      </c>
      <c r="ZM64" s="190">
        <v>0</v>
      </c>
      <c r="ZN64" s="190">
        <v>0</v>
      </c>
      <c r="ZO64" s="190">
        <v>0</v>
      </c>
      <c r="ZP64" s="190">
        <f t="shared" si="101"/>
        <v>0</v>
      </c>
      <c r="ZQ64" s="191"/>
      <c r="ZR64" s="192">
        <v>58</v>
      </c>
      <c r="ZS64" s="189" t="s">
        <v>49</v>
      </c>
      <c r="ZT64" s="190">
        <v>0</v>
      </c>
      <c r="ZU64" s="190">
        <v>0</v>
      </c>
      <c r="ZV64" s="190">
        <v>0</v>
      </c>
      <c r="ZW64" s="190">
        <f t="shared" si="102"/>
        <v>0</v>
      </c>
      <c r="ZX64" s="191"/>
      <c r="ZY64" s="192">
        <v>58</v>
      </c>
      <c r="ZZ64" s="189" t="s">
        <v>49</v>
      </c>
      <c r="AAA64" s="190">
        <v>0</v>
      </c>
      <c r="AAB64" s="190">
        <v>0</v>
      </c>
      <c r="AAC64" s="190">
        <v>0</v>
      </c>
      <c r="AAD64" s="190">
        <f t="shared" si="103"/>
        <v>0</v>
      </c>
      <c r="AAE64" s="191"/>
      <c r="AAF64" s="192">
        <v>58</v>
      </c>
      <c r="AAG64" s="189" t="s">
        <v>49</v>
      </c>
      <c r="AAH64" s="190">
        <v>0</v>
      </c>
      <c r="AAI64" s="190">
        <v>0</v>
      </c>
      <c r="AAJ64" s="190">
        <v>0</v>
      </c>
      <c r="AAK64" s="190">
        <f t="shared" si="104"/>
        <v>0</v>
      </c>
      <c r="AAL64" s="191"/>
      <c r="AAM64" s="192">
        <v>58</v>
      </c>
      <c r="AAN64" s="189" t="s">
        <v>49</v>
      </c>
      <c r="AAO64" s="190">
        <v>0</v>
      </c>
      <c r="AAP64" s="190">
        <v>0</v>
      </c>
      <c r="AAQ64" s="190">
        <v>0</v>
      </c>
      <c r="AAR64" s="190">
        <f t="shared" si="105"/>
        <v>0</v>
      </c>
      <c r="AAS64" s="191"/>
      <c r="AAT64" s="192">
        <v>58</v>
      </c>
      <c r="AAU64" s="189" t="s">
        <v>49</v>
      </c>
      <c r="AAV64" s="190">
        <v>0</v>
      </c>
      <c r="AAW64" s="190">
        <v>0</v>
      </c>
      <c r="AAX64" s="190">
        <v>0</v>
      </c>
      <c r="AAY64" s="190">
        <f t="shared" si="106"/>
        <v>0</v>
      </c>
      <c r="AAZ64" s="191"/>
      <c r="ABA64" s="192">
        <v>58</v>
      </c>
      <c r="ABB64" s="189" t="s">
        <v>49</v>
      </c>
      <c r="ABC64" s="190">
        <v>0</v>
      </c>
      <c r="ABD64" s="190">
        <v>0</v>
      </c>
      <c r="ABE64" s="190">
        <v>0</v>
      </c>
      <c r="ABF64" s="190">
        <f t="shared" si="107"/>
        <v>0</v>
      </c>
      <c r="ABG64" s="191"/>
      <c r="ABH64" s="192">
        <v>58</v>
      </c>
      <c r="ABI64" s="189" t="s">
        <v>49</v>
      </c>
      <c r="ABJ64" s="190">
        <v>0</v>
      </c>
      <c r="ABK64" s="190">
        <v>0</v>
      </c>
      <c r="ABL64" s="190">
        <v>0</v>
      </c>
      <c r="ABM64" s="190">
        <f t="shared" si="108"/>
        <v>0</v>
      </c>
      <c r="ABN64" s="191"/>
      <c r="ABO64" s="192">
        <v>58</v>
      </c>
      <c r="ABP64" s="189" t="s">
        <v>49</v>
      </c>
      <c r="ABQ64" s="190">
        <v>0</v>
      </c>
      <c r="ABR64" s="190">
        <v>0</v>
      </c>
      <c r="ABS64" s="190">
        <v>0</v>
      </c>
      <c r="ABT64" s="190">
        <f t="shared" si="109"/>
        <v>0</v>
      </c>
      <c r="ABU64" s="191"/>
      <c r="ABV64" s="192">
        <v>58</v>
      </c>
      <c r="ABW64" s="189" t="s">
        <v>49</v>
      </c>
      <c r="ABX64" s="190">
        <v>0</v>
      </c>
      <c r="ABY64" s="190">
        <f t="shared" si="0"/>
        <v>0</v>
      </c>
      <c r="ABZ64" s="190">
        <f t="shared" si="1"/>
        <v>0</v>
      </c>
      <c r="ACA64" s="190">
        <f t="shared" si="2"/>
        <v>0</v>
      </c>
      <c r="ACB64" s="9"/>
    </row>
    <row r="65" spans="1:756" ht="15.75" hidden="1">
      <c r="A65" s="192">
        <v>59</v>
      </c>
      <c r="B65" s="189" t="s">
        <v>66</v>
      </c>
      <c r="C65" s="190">
        <v>0</v>
      </c>
      <c r="D65" s="190">
        <v>0</v>
      </c>
      <c r="E65" s="190">
        <v>0</v>
      </c>
      <c r="F65" s="190">
        <f t="shared" si="3"/>
        <v>0</v>
      </c>
      <c r="G65" s="191"/>
      <c r="H65" s="192">
        <v>59</v>
      </c>
      <c r="I65" s="189" t="s">
        <v>66</v>
      </c>
      <c r="J65" s="190">
        <v>0</v>
      </c>
      <c r="K65" s="190">
        <v>0</v>
      </c>
      <c r="L65" s="190">
        <v>0</v>
      </c>
      <c r="M65" s="190">
        <f t="shared" si="4"/>
        <v>0</v>
      </c>
      <c r="N65" s="191"/>
      <c r="O65" s="192">
        <v>59</v>
      </c>
      <c r="P65" s="189" t="s">
        <v>66</v>
      </c>
      <c r="Q65" s="190"/>
      <c r="R65" s="190">
        <v>0</v>
      </c>
      <c r="S65" s="190">
        <v>0</v>
      </c>
      <c r="T65" s="190">
        <f t="shared" si="5"/>
        <v>0</v>
      </c>
      <c r="U65" s="191"/>
      <c r="V65" s="192">
        <v>59</v>
      </c>
      <c r="W65" s="189" t="s">
        <v>66</v>
      </c>
      <c r="X65" s="190">
        <v>0</v>
      </c>
      <c r="Y65" s="190">
        <v>0</v>
      </c>
      <c r="Z65" s="190">
        <v>0</v>
      </c>
      <c r="AA65" s="190">
        <f t="shared" si="6"/>
        <v>0</v>
      </c>
      <c r="AB65" s="191"/>
      <c r="AC65" s="192">
        <v>59</v>
      </c>
      <c r="AD65" s="189" t="s">
        <v>66</v>
      </c>
      <c r="AE65" s="190">
        <v>0</v>
      </c>
      <c r="AF65" s="190">
        <v>0</v>
      </c>
      <c r="AG65" s="190">
        <v>0</v>
      </c>
      <c r="AH65" s="190">
        <f t="shared" si="7"/>
        <v>0</v>
      </c>
      <c r="AI65" s="191"/>
      <c r="AJ65" s="192">
        <v>59</v>
      </c>
      <c r="AK65" s="189" t="s">
        <v>66</v>
      </c>
      <c r="AL65" s="190">
        <v>0</v>
      </c>
      <c r="AM65" s="190">
        <v>0</v>
      </c>
      <c r="AN65" s="190">
        <v>0</v>
      </c>
      <c r="AO65" s="190">
        <f t="shared" si="8"/>
        <v>0</v>
      </c>
      <c r="AP65" s="191"/>
      <c r="AQ65" s="192">
        <v>59</v>
      </c>
      <c r="AR65" s="189" t="s">
        <v>66</v>
      </c>
      <c r="AS65" s="190">
        <v>0</v>
      </c>
      <c r="AT65" s="190">
        <v>0</v>
      </c>
      <c r="AU65" s="190">
        <v>0</v>
      </c>
      <c r="AV65" s="190">
        <f t="shared" si="9"/>
        <v>0</v>
      </c>
      <c r="AW65" s="191"/>
      <c r="AX65" s="192">
        <v>59</v>
      </c>
      <c r="AY65" s="189" t="s">
        <v>66</v>
      </c>
      <c r="AZ65" s="190">
        <v>0</v>
      </c>
      <c r="BA65" s="190">
        <v>0</v>
      </c>
      <c r="BB65" s="190">
        <v>0</v>
      </c>
      <c r="BC65" s="190">
        <f t="shared" si="10"/>
        <v>0</v>
      </c>
      <c r="BD65" s="191"/>
      <c r="BE65" s="192">
        <v>59</v>
      </c>
      <c r="BF65" s="189" t="s">
        <v>66</v>
      </c>
      <c r="BG65" s="190">
        <v>0</v>
      </c>
      <c r="BH65" s="190">
        <v>0</v>
      </c>
      <c r="BI65" s="190">
        <v>0</v>
      </c>
      <c r="BJ65" s="190">
        <f t="shared" si="11"/>
        <v>0</v>
      </c>
      <c r="BK65" s="191"/>
      <c r="BL65" s="192">
        <v>59</v>
      </c>
      <c r="BM65" s="189" t="s">
        <v>66</v>
      </c>
      <c r="BN65" s="190">
        <v>0</v>
      </c>
      <c r="BO65" s="190">
        <v>0</v>
      </c>
      <c r="BP65" s="190">
        <v>0</v>
      </c>
      <c r="BQ65" s="190">
        <f t="shared" si="12"/>
        <v>0</v>
      </c>
      <c r="BR65" s="191"/>
      <c r="BS65" s="192">
        <v>59</v>
      </c>
      <c r="BT65" s="189" t="s">
        <v>66</v>
      </c>
      <c r="BU65" s="190">
        <v>0</v>
      </c>
      <c r="BV65" s="190">
        <v>0</v>
      </c>
      <c r="BW65" s="190">
        <v>0</v>
      </c>
      <c r="BX65" s="190">
        <f t="shared" si="13"/>
        <v>0</v>
      </c>
      <c r="BY65" s="191"/>
      <c r="BZ65" s="192">
        <v>59</v>
      </c>
      <c r="CA65" s="189" t="s">
        <v>66</v>
      </c>
      <c r="CB65" s="190">
        <v>0</v>
      </c>
      <c r="CC65" s="190">
        <v>0</v>
      </c>
      <c r="CD65" s="190">
        <v>0</v>
      </c>
      <c r="CE65" s="190">
        <f t="shared" si="14"/>
        <v>0</v>
      </c>
      <c r="CF65" s="191"/>
      <c r="CG65" s="192">
        <v>59</v>
      </c>
      <c r="CH65" s="189" t="s">
        <v>66</v>
      </c>
      <c r="CI65" s="190">
        <v>0</v>
      </c>
      <c r="CJ65" s="190">
        <v>0</v>
      </c>
      <c r="CK65" s="190">
        <v>0</v>
      </c>
      <c r="CL65" s="190">
        <f t="shared" si="15"/>
        <v>0</v>
      </c>
      <c r="CM65" s="191"/>
      <c r="CN65" s="192">
        <v>59</v>
      </c>
      <c r="CO65" s="189" t="s">
        <v>66</v>
      </c>
      <c r="CP65" s="190">
        <v>0</v>
      </c>
      <c r="CQ65" s="190">
        <v>0</v>
      </c>
      <c r="CR65" s="190">
        <v>0</v>
      </c>
      <c r="CS65" s="190">
        <f t="shared" si="16"/>
        <v>0</v>
      </c>
      <c r="CT65" s="191"/>
      <c r="CU65" s="192">
        <v>59</v>
      </c>
      <c r="CV65" s="189" t="s">
        <v>66</v>
      </c>
      <c r="CW65" s="190">
        <v>0</v>
      </c>
      <c r="CX65" s="190">
        <v>0</v>
      </c>
      <c r="CY65" s="190">
        <v>0</v>
      </c>
      <c r="CZ65" s="190">
        <f t="shared" si="17"/>
        <v>0</v>
      </c>
      <c r="DA65" s="191"/>
      <c r="DB65" s="192">
        <v>59</v>
      </c>
      <c r="DC65" s="189" t="s">
        <v>66</v>
      </c>
      <c r="DD65" s="190">
        <v>0</v>
      </c>
      <c r="DE65" s="190">
        <v>0</v>
      </c>
      <c r="DF65" s="190">
        <v>0</v>
      </c>
      <c r="DG65" s="190">
        <f t="shared" si="18"/>
        <v>0</v>
      </c>
      <c r="DH65" s="191"/>
      <c r="DI65" s="192">
        <v>59</v>
      </c>
      <c r="DJ65" s="189" t="s">
        <v>66</v>
      </c>
      <c r="DK65" s="190">
        <v>0</v>
      </c>
      <c r="DL65" s="190">
        <v>0</v>
      </c>
      <c r="DM65" s="190">
        <v>0</v>
      </c>
      <c r="DN65" s="190">
        <f t="shared" si="19"/>
        <v>0</v>
      </c>
      <c r="DO65" s="191"/>
      <c r="DP65" s="192">
        <v>59</v>
      </c>
      <c r="DQ65" s="189" t="s">
        <v>66</v>
      </c>
      <c r="DR65" s="190">
        <v>0</v>
      </c>
      <c r="DS65" s="190">
        <v>0</v>
      </c>
      <c r="DT65" s="190">
        <v>0</v>
      </c>
      <c r="DU65" s="190">
        <f t="shared" si="20"/>
        <v>0</v>
      </c>
      <c r="DV65" s="191"/>
      <c r="DW65" s="192">
        <v>59</v>
      </c>
      <c r="DX65" s="189" t="s">
        <v>66</v>
      </c>
      <c r="DY65" s="190">
        <v>0</v>
      </c>
      <c r="DZ65" s="190">
        <v>0</v>
      </c>
      <c r="EA65" s="190">
        <v>0</v>
      </c>
      <c r="EB65" s="190">
        <f t="shared" si="21"/>
        <v>0</v>
      </c>
      <c r="EC65" s="191"/>
      <c r="ED65" s="192">
        <v>59</v>
      </c>
      <c r="EE65" s="189" t="s">
        <v>66</v>
      </c>
      <c r="EF65" s="190">
        <v>0</v>
      </c>
      <c r="EG65" s="190">
        <v>0</v>
      </c>
      <c r="EH65" s="190">
        <v>0</v>
      </c>
      <c r="EI65" s="190">
        <f t="shared" si="22"/>
        <v>0</v>
      </c>
      <c r="EJ65" s="191"/>
      <c r="EK65" s="192">
        <v>59</v>
      </c>
      <c r="EL65" s="189" t="s">
        <v>66</v>
      </c>
      <c r="EM65" s="190">
        <v>0</v>
      </c>
      <c r="EN65" s="190">
        <v>0</v>
      </c>
      <c r="EO65" s="190">
        <v>0</v>
      </c>
      <c r="EP65" s="190">
        <f t="shared" si="23"/>
        <v>0</v>
      </c>
      <c r="EQ65" s="191"/>
      <c r="ER65" s="192">
        <v>59</v>
      </c>
      <c r="ES65" s="189" t="s">
        <v>66</v>
      </c>
      <c r="ET65" s="190">
        <v>0</v>
      </c>
      <c r="EU65" s="190">
        <v>0</v>
      </c>
      <c r="EV65" s="190">
        <v>0</v>
      </c>
      <c r="EW65" s="190">
        <f t="shared" si="24"/>
        <v>0</v>
      </c>
      <c r="EX65" s="191"/>
      <c r="EY65" s="192">
        <v>59</v>
      </c>
      <c r="EZ65" s="189" t="s">
        <v>66</v>
      </c>
      <c r="FA65" s="190">
        <v>0</v>
      </c>
      <c r="FB65" s="190">
        <v>0</v>
      </c>
      <c r="FC65" s="190">
        <v>0</v>
      </c>
      <c r="FD65" s="190">
        <f t="shared" si="25"/>
        <v>0</v>
      </c>
      <c r="FE65" s="191"/>
      <c r="FF65" s="192">
        <v>59</v>
      </c>
      <c r="FG65" s="189" t="s">
        <v>66</v>
      </c>
      <c r="FH65" s="190">
        <v>0</v>
      </c>
      <c r="FI65" s="190">
        <v>0</v>
      </c>
      <c r="FJ65" s="190">
        <v>0</v>
      </c>
      <c r="FK65" s="190">
        <f t="shared" si="26"/>
        <v>0</v>
      </c>
      <c r="FL65" s="191"/>
      <c r="FM65" s="192">
        <v>59</v>
      </c>
      <c r="FN65" s="189" t="s">
        <v>66</v>
      </c>
      <c r="FO65" s="190">
        <v>0</v>
      </c>
      <c r="FP65" s="190">
        <v>0</v>
      </c>
      <c r="FQ65" s="190">
        <v>0</v>
      </c>
      <c r="FR65" s="190">
        <f t="shared" si="27"/>
        <v>0</v>
      </c>
      <c r="FS65" s="191"/>
      <c r="FT65" s="192">
        <v>59</v>
      </c>
      <c r="FU65" s="189" t="s">
        <v>66</v>
      </c>
      <c r="FV65" s="190">
        <v>0</v>
      </c>
      <c r="FW65" s="190">
        <v>0</v>
      </c>
      <c r="FX65" s="190">
        <v>0</v>
      </c>
      <c r="FY65" s="190">
        <f t="shared" si="28"/>
        <v>0</v>
      </c>
      <c r="FZ65" s="191"/>
      <c r="GA65" s="192">
        <v>59</v>
      </c>
      <c r="GB65" s="189" t="s">
        <v>66</v>
      </c>
      <c r="GC65" s="190">
        <v>0</v>
      </c>
      <c r="GD65" s="190">
        <v>0</v>
      </c>
      <c r="GE65" s="190">
        <v>0</v>
      </c>
      <c r="GF65" s="190">
        <f t="shared" si="29"/>
        <v>0</v>
      </c>
      <c r="GG65" s="191"/>
      <c r="GH65" s="192">
        <v>59</v>
      </c>
      <c r="GI65" s="189" t="s">
        <v>66</v>
      </c>
      <c r="GJ65" s="190">
        <v>0</v>
      </c>
      <c r="GK65" s="190">
        <v>0</v>
      </c>
      <c r="GL65" s="190">
        <v>0</v>
      </c>
      <c r="GM65" s="190">
        <f t="shared" si="30"/>
        <v>0</v>
      </c>
      <c r="GN65" s="191"/>
      <c r="GO65" s="192">
        <v>59</v>
      </c>
      <c r="GP65" s="189" t="s">
        <v>66</v>
      </c>
      <c r="GQ65" s="190">
        <v>0</v>
      </c>
      <c r="GR65" s="190">
        <v>0</v>
      </c>
      <c r="GS65" s="190">
        <v>0</v>
      </c>
      <c r="GT65" s="190">
        <f t="shared" si="31"/>
        <v>0</v>
      </c>
      <c r="GU65" s="191"/>
      <c r="GV65" s="192">
        <v>59</v>
      </c>
      <c r="GW65" s="189" t="s">
        <v>66</v>
      </c>
      <c r="GX65" s="190">
        <v>0</v>
      </c>
      <c r="GY65" s="190">
        <v>0</v>
      </c>
      <c r="GZ65" s="190">
        <v>0</v>
      </c>
      <c r="HA65" s="190">
        <f t="shared" si="32"/>
        <v>0</v>
      </c>
      <c r="HB65" s="191"/>
      <c r="HC65" s="192">
        <v>59</v>
      </c>
      <c r="HD65" s="189" t="s">
        <v>66</v>
      </c>
      <c r="HE65" s="190">
        <v>0</v>
      </c>
      <c r="HF65" s="190">
        <v>0</v>
      </c>
      <c r="HG65" s="190">
        <v>0</v>
      </c>
      <c r="HH65" s="190">
        <f t="shared" si="33"/>
        <v>0</v>
      </c>
      <c r="HI65" s="191"/>
      <c r="HJ65" s="192">
        <v>59</v>
      </c>
      <c r="HK65" s="189" t="s">
        <v>66</v>
      </c>
      <c r="HL65" s="190">
        <v>0</v>
      </c>
      <c r="HM65" s="190">
        <v>0</v>
      </c>
      <c r="HN65" s="190">
        <v>0</v>
      </c>
      <c r="HO65" s="190">
        <f t="shared" si="34"/>
        <v>0</v>
      </c>
      <c r="HP65" s="191"/>
      <c r="HQ65" s="192">
        <v>59</v>
      </c>
      <c r="HR65" s="189" t="s">
        <v>66</v>
      </c>
      <c r="HS65" s="190">
        <v>0</v>
      </c>
      <c r="HT65" s="190">
        <v>0</v>
      </c>
      <c r="HU65" s="190">
        <v>0</v>
      </c>
      <c r="HV65" s="190">
        <f t="shared" si="35"/>
        <v>0</v>
      </c>
      <c r="HW65" s="191"/>
      <c r="HX65" s="192">
        <v>59</v>
      </c>
      <c r="HY65" s="189" t="s">
        <v>66</v>
      </c>
      <c r="HZ65" s="190">
        <v>0</v>
      </c>
      <c r="IA65" s="190">
        <v>0</v>
      </c>
      <c r="IB65" s="190">
        <v>0</v>
      </c>
      <c r="IC65" s="190">
        <f t="shared" si="36"/>
        <v>0</v>
      </c>
      <c r="ID65" s="191"/>
      <c r="IE65" s="192">
        <v>59</v>
      </c>
      <c r="IF65" s="189" t="s">
        <v>66</v>
      </c>
      <c r="IG65" s="190">
        <v>0</v>
      </c>
      <c r="IH65" s="190">
        <v>0</v>
      </c>
      <c r="II65" s="190">
        <v>0</v>
      </c>
      <c r="IJ65" s="190">
        <f t="shared" si="37"/>
        <v>0</v>
      </c>
      <c r="IK65" s="191"/>
      <c r="IL65" s="192">
        <v>59</v>
      </c>
      <c r="IM65" s="189" t="s">
        <v>66</v>
      </c>
      <c r="IN65" s="190">
        <v>0</v>
      </c>
      <c r="IO65" s="190">
        <v>0</v>
      </c>
      <c r="IP65" s="190">
        <v>0</v>
      </c>
      <c r="IQ65" s="190">
        <f t="shared" si="38"/>
        <v>0</v>
      </c>
      <c r="IR65" s="191"/>
      <c r="IS65" s="192">
        <v>59</v>
      </c>
      <c r="IT65" s="189" t="s">
        <v>66</v>
      </c>
      <c r="IU65" s="190">
        <v>0</v>
      </c>
      <c r="IV65" s="190">
        <v>0</v>
      </c>
      <c r="IW65" s="190">
        <v>0</v>
      </c>
      <c r="IX65" s="190">
        <f t="shared" si="39"/>
        <v>0</v>
      </c>
      <c r="IY65" s="191"/>
      <c r="IZ65" s="192">
        <v>59</v>
      </c>
      <c r="JA65" s="189" t="s">
        <v>66</v>
      </c>
      <c r="JB65" s="190">
        <v>0</v>
      </c>
      <c r="JC65" s="190">
        <v>0</v>
      </c>
      <c r="JD65" s="190">
        <v>0</v>
      </c>
      <c r="JE65" s="190">
        <f t="shared" si="40"/>
        <v>0</v>
      </c>
      <c r="JF65" s="191"/>
      <c r="JG65" s="192">
        <v>59</v>
      </c>
      <c r="JH65" s="189" t="s">
        <v>66</v>
      </c>
      <c r="JI65" s="190">
        <v>0</v>
      </c>
      <c r="JJ65" s="190">
        <v>0</v>
      </c>
      <c r="JK65" s="190">
        <v>0</v>
      </c>
      <c r="JL65" s="190">
        <f t="shared" si="41"/>
        <v>0</v>
      </c>
      <c r="JM65" s="191"/>
      <c r="JN65" s="192">
        <v>59</v>
      </c>
      <c r="JO65" s="189" t="s">
        <v>66</v>
      </c>
      <c r="JP65" s="190">
        <v>0</v>
      </c>
      <c r="JQ65" s="190">
        <v>0</v>
      </c>
      <c r="JR65" s="190">
        <v>0</v>
      </c>
      <c r="JS65" s="190">
        <f t="shared" si="42"/>
        <v>0</v>
      </c>
      <c r="JT65" s="191"/>
      <c r="JU65" s="192">
        <v>59</v>
      </c>
      <c r="JV65" s="189" t="s">
        <v>66</v>
      </c>
      <c r="JW65" s="190">
        <v>0</v>
      </c>
      <c r="JX65" s="190">
        <v>0</v>
      </c>
      <c r="JY65" s="190">
        <v>0</v>
      </c>
      <c r="JZ65" s="190">
        <f t="shared" si="43"/>
        <v>0</v>
      </c>
      <c r="KA65" s="191"/>
      <c r="KB65" s="192">
        <v>59</v>
      </c>
      <c r="KC65" s="189" t="s">
        <v>66</v>
      </c>
      <c r="KD65" s="190">
        <v>0</v>
      </c>
      <c r="KE65" s="190">
        <v>0</v>
      </c>
      <c r="KF65" s="190">
        <v>0</v>
      </c>
      <c r="KG65" s="190">
        <f t="shared" si="44"/>
        <v>0</v>
      </c>
      <c r="KH65" s="191"/>
      <c r="KI65" s="192">
        <v>59</v>
      </c>
      <c r="KJ65" s="189" t="s">
        <v>66</v>
      </c>
      <c r="KK65" s="190">
        <v>0</v>
      </c>
      <c r="KL65" s="190">
        <v>0</v>
      </c>
      <c r="KM65" s="190">
        <v>0</v>
      </c>
      <c r="KN65" s="190">
        <f t="shared" si="45"/>
        <v>0</v>
      </c>
      <c r="KO65" s="191"/>
      <c r="KP65" s="192">
        <v>59</v>
      </c>
      <c r="KQ65" s="189" t="s">
        <v>66</v>
      </c>
      <c r="KR65" s="190">
        <v>0</v>
      </c>
      <c r="KS65" s="190">
        <v>0</v>
      </c>
      <c r="KT65" s="190">
        <v>0</v>
      </c>
      <c r="KU65" s="190">
        <f t="shared" si="46"/>
        <v>0</v>
      </c>
      <c r="KV65" s="191"/>
      <c r="KW65" s="192">
        <v>59</v>
      </c>
      <c r="KX65" s="189" t="s">
        <v>66</v>
      </c>
      <c r="KY65" s="190">
        <v>0</v>
      </c>
      <c r="KZ65" s="190">
        <v>0</v>
      </c>
      <c r="LA65" s="190">
        <v>0</v>
      </c>
      <c r="LB65" s="190">
        <f t="shared" si="47"/>
        <v>0</v>
      </c>
      <c r="LC65" s="191"/>
      <c r="LD65" s="192">
        <v>59</v>
      </c>
      <c r="LE65" s="189" t="s">
        <v>66</v>
      </c>
      <c r="LF65" s="190">
        <v>0</v>
      </c>
      <c r="LG65" s="190">
        <v>0</v>
      </c>
      <c r="LH65" s="190">
        <v>0</v>
      </c>
      <c r="LI65" s="190">
        <f t="shared" si="48"/>
        <v>0</v>
      </c>
      <c r="LJ65" s="191"/>
      <c r="LK65" s="192">
        <v>59</v>
      </c>
      <c r="LL65" s="189" t="s">
        <v>66</v>
      </c>
      <c r="LM65" s="190">
        <v>0</v>
      </c>
      <c r="LN65" s="190">
        <v>0</v>
      </c>
      <c r="LO65" s="190">
        <v>0</v>
      </c>
      <c r="LP65" s="190">
        <f t="shared" si="49"/>
        <v>0</v>
      </c>
      <c r="LQ65" s="191"/>
      <c r="LR65" s="192">
        <v>59</v>
      </c>
      <c r="LS65" s="189" t="s">
        <v>66</v>
      </c>
      <c r="LT65" s="190">
        <v>0</v>
      </c>
      <c r="LU65" s="190">
        <v>0</v>
      </c>
      <c r="LV65" s="190">
        <v>0</v>
      </c>
      <c r="LW65" s="190">
        <f t="shared" si="50"/>
        <v>0</v>
      </c>
      <c r="LX65" s="191"/>
      <c r="LY65" s="192">
        <v>59</v>
      </c>
      <c r="LZ65" s="189" t="s">
        <v>66</v>
      </c>
      <c r="MA65" s="190">
        <v>0</v>
      </c>
      <c r="MB65" s="190">
        <v>0</v>
      </c>
      <c r="MC65" s="190">
        <v>0</v>
      </c>
      <c r="MD65" s="190">
        <f t="shared" si="51"/>
        <v>0</v>
      </c>
      <c r="ME65" s="191"/>
      <c r="MF65" s="192">
        <v>59</v>
      </c>
      <c r="MG65" s="189" t="s">
        <v>66</v>
      </c>
      <c r="MH65" s="190">
        <v>0</v>
      </c>
      <c r="MI65" s="190">
        <v>0</v>
      </c>
      <c r="MJ65" s="190">
        <v>0</v>
      </c>
      <c r="MK65" s="190">
        <f t="shared" si="52"/>
        <v>0</v>
      </c>
      <c r="ML65" s="191"/>
      <c r="MM65" s="192">
        <v>59</v>
      </c>
      <c r="MN65" s="189" t="s">
        <v>66</v>
      </c>
      <c r="MO65" s="190">
        <v>0</v>
      </c>
      <c r="MP65" s="190">
        <v>0</v>
      </c>
      <c r="MQ65" s="190">
        <v>0</v>
      </c>
      <c r="MR65" s="190">
        <f t="shared" si="53"/>
        <v>0</v>
      </c>
      <c r="MS65" s="191"/>
      <c r="MT65" s="192">
        <v>59</v>
      </c>
      <c r="MU65" s="189" t="s">
        <v>66</v>
      </c>
      <c r="MV65" s="190">
        <v>0</v>
      </c>
      <c r="MW65" s="190">
        <v>0</v>
      </c>
      <c r="MX65" s="190">
        <v>0</v>
      </c>
      <c r="MY65" s="190">
        <f t="shared" si="54"/>
        <v>0</v>
      </c>
      <c r="MZ65" s="191"/>
      <c r="NA65" s="192">
        <v>59</v>
      </c>
      <c r="NB65" s="189" t="s">
        <v>66</v>
      </c>
      <c r="NC65" s="190">
        <v>0</v>
      </c>
      <c r="ND65" s="190">
        <v>0</v>
      </c>
      <c r="NE65" s="190">
        <v>0</v>
      </c>
      <c r="NF65" s="190">
        <f t="shared" si="55"/>
        <v>0</v>
      </c>
      <c r="NG65" s="191"/>
      <c r="NH65" s="192">
        <v>59</v>
      </c>
      <c r="NI65" s="189" t="s">
        <v>66</v>
      </c>
      <c r="NJ65" s="190">
        <v>0</v>
      </c>
      <c r="NK65" s="190">
        <v>0</v>
      </c>
      <c r="NL65" s="190">
        <v>0</v>
      </c>
      <c r="NM65" s="190">
        <f t="shared" si="56"/>
        <v>0</v>
      </c>
      <c r="NN65" s="191"/>
      <c r="NO65" s="192">
        <v>59</v>
      </c>
      <c r="NP65" s="189" t="s">
        <v>66</v>
      </c>
      <c r="NQ65" s="190">
        <v>0</v>
      </c>
      <c r="NR65" s="190">
        <v>0</v>
      </c>
      <c r="NS65" s="190">
        <v>0</v>
      </c>
      <c r="NT65" s="190">
        <f t="shared" si="57"/>
        <v>0</v>
      </c>
      <c r="NU65" s="191"/>
      <c r="NV65" s="192">
        <v>59</v>
      </c>
      <c r="NW65" s="189" t="s">
        <v>66</v>
      </c>
      <c r="NX65" s="190">
        <v>0</v>
      </c>
      <c r="NY65" s="190">
        <v>0</v>
      </c>
      <c r="NZ65" s="190">
        <v>0</v>
      </c>
      <c r="OA65" s="190">
        <f t="shared" si="58"/>
        <v>0</v>
      </c>
      <c r="OB65" s="191"/>
      <c r="OC65" s="192">
        <v>59</v>
      </c>
      <c r="OD65" s="189" t="s">
        <v>66</v>
      </c>
      <c r="OE65" s="190">
        <v>0</v>
      </c>
      <c r="OF65" s="190">
        <v>0</v>
      </c>
      <c r="OG65" s="190">
        <v>0</v>
      </c>
      <c r="OH65" s="190">
        <f t="shared" si="59"/>
        <v>0</v>
      </c>
      <c r="OI65" s="191"/>
      <c r="OJ65" s="192">
        <v>59</v>
      </c>
      <c r="OK65" s="189" t="s">
        <v>66</v>
      </c>
      <c r="OL65" s="190">
        <v>0</v>
      </c>
      <c r="OM65" s="190">
        <v>0</v>
      </c>
      <c r="ON65" s="190">
        <v>0</v>
      </c>
      <c r="OO65" s="190">
        <f t="shared" si="60"/>
        <v>0</v>
      </c>
      <c r="OP65" s="191"/>
      <c r="OQ65" s="192">
        <v>59</v>
      </c>
      <c r="OR65" s="189" t="s">
        <v>66</v>
      </c>
      <c r="OS65" s="190">
        <v>0</v>
      </c>
      <c r="OT65" s="190">
        <v>0</v>
      </c>
      <c r="OU65" s="190">
        <v>0</v>
      </c>
      <c r="OV65" s="190">
        <f t="shared" si="61"/>
        <v>0</v>
      </c>
      <c r="OW65" s="191"/>
      <c r="OX65" s="192">
        <v>59</v>
      </c>
      <c r="OY65" s="189" t="s">
        <v>66</v>
      </c>
      <c r="OZ65" s="190">
        <v>0</v>
      </c>
      <c r="PA65" s="190">
        <v>0</v>
      </c>
      <c r="PB65" s="190">
        <v>0</v>
      </c>
      <c r="PC65" s="190">
        <f t="shared" si="62"/>
        <v>0</v>
      </c>
      <c r="PD65" s="191"/>
      <c r="PE65" s="192">
        <v>59</v>
      </c>
      <c r="PF65" s="189" t="s">
        <v>66</v>
      </c>
      <c r="PG65" s="190">
        <v>0</v>
      </c>
      <c r="PH65" s="190">
        <v>0</v>
      </c>
      <c r="PI65" s="190">
        <v>0</v>
      </c>
      <c r="PJ65" s="190">
        <f t="shared" si="63"/>
        <v>0</v>
      </c>
      <c r="PK65" s="191"/>
      <c r="PL65" s="192">
        <v>59</v>
      </c>
      <c r="PM65" s="189" t="s">
        <v>66</v>
      </c>
      <c r="PN65" s="190">
        <v>0</v>
      </c>
      <c r="PO65" s="190">
        <v>0</v>
      </c>
      <c r="PP65" s="190">
        <v>0</v>
      </c>
      <c r="PQ65" s="190">
        <f t="shared" si="64"/>
        <v>0</v>
      </c>
      <c r="PR65" s="191"/>
      <c r="PS65" s="192">
        <v>59</v>
      </c>
      <c r="PT65" s="189" t="s">
        <v>66</v>
      </c>
      <c r="PU65" s="190">
        <v>0</v>
      </c>
      <c r="PV65" s="190">
        <v>0</v>
      </c>
      <c r="PW65" s="190">
        <v>0</v>
      </c>
      <c r="PX65" s="190">
        <f t="shared" si="65"/>
        <v>0</v>
      </c>
      <c r="PY65" s="191"/>
      <c r="PZ65" s="192">
        <v>59</v>
      </c>
      <c r="QA65" s="189" t="s">
        <v>66</v>
      </c>
      <c r="QB65" s="190">
        <v>0</v>
      </c>
      <c r="QC65" s="190">
        <v>0</v>
      </c>
      <c r="QD65" s="190">
        <v>0</v>
      </c>
      <c r="QE65" s="190">
        <f t="shared" si="66"/>
        <v>0</v>
      </c>
      <c r="QF65" s="191"/>
      <c r="QG65" s="192">
        <v>59</v>
      </c>
      <c r="QH65" s="189" t="s">
        <v>66</v>
      </c>
      <c r="QI65" s="190">
        <v>0</v>
      </c>
      <c r="QJ65" s="190">
        <v>0</v>
      </c>
      <c r="QK65" s="190">
        <v>0</v>
      </c>
      <c r="QL65" s="190">
        <f t="shared" si="67"/>
        <v>0</v>
      </c>
      <c r="QM65" s="191"/>
      <c r="QN65" s="192">
        <v>59</v>
      </c>
      <c r="QO65" s="189" t="s">
        <v>66</v>
      </c>
      <c r="QP65" s="190">
        <v>0</v>
      </c>
      <c r="QQ65" s="190">
        <v>0</v>
      </c>
      <c r="QR65" s="190">
        <v>0</v>
      </c>
      <c r="QS65" s="190">
        <f t="shared" si="68"/>
        <v>0</v>
      </c>
      <c r="QT65" s="191"/>
      <c r="QU65" s="192">
        <v>59</v>
      </c>
      <c r="QV65" s="189" t="s">
        <v>66</v>
      </c>
      <c r="QW65" s="190">
        <v>0</v>
      </c>
      <c r="QX65" s="190">
        <v>0</v>
      </c>
      <c r="QY65" s="190">
        <v>0</v>
      </c>
      <c r="QZ65" s="190">
        <f t="shared" si="69"/>
        <v>0</v>
      </c>
      <c r="RA65" s="191"/>
      <c r="RB65" s="192">
        <v>59</v>
      </c>
      <c r="RC65" s="189" t="s">
        <v>66</v>
      </c>
      <c r="RD65" s="190">
        <v>0</v>
      </c>
      <c r="RE65" s="190">
        <v>0</v>
      </c>
      <c r="RF65" s="190">
        <v>0</v>
      </c>
      <c r="RG65" s="190">
        <f t="shared" si="70"/>
        <v>0</v>
      </c>
      <c r="RH65" s="191"/>
      <c r="RI65" s="192">
        <v>59</v>
      </c>
      <c r="RJ65" s="189" t="s">
        <v>66</v>
      </c>
      <c r="RK65" s="190">
        <v>0</v>
      </c>
      <c r="RL65" s="190">
        <v>0</v>
      </c>
      <c r="RM65" s="190">
        <v>0</v>
      </c>
      <c r="RN65" s="190">
        <f t="shared" si="71"/>
        <v>0</v>
      </c>
      <c r="RO65" s="191"/>
      <c r="RP65" s="192">
        <v>59</v>
      </c>
      <c r="RQ65" s="189" t="s">
        <v>66</v>
      </c>
      <c r="RR65" s="190">
        <v>0</v>
      </c>
      <c r="RS65" s="190">
        <v>0</v>
      </c>
      <c r="RT65" s="190">
        <v>0</v>
      </c>
      <c r="RU65" s="190">
        <f t="shared" si="72"/>
        <v>0</v>
      </c>
      <c r="RV65" s="191"/>
      <c r="RW65" s="192">
        <v>59</v>
      </c>
      <c r="RX65" s="189" t="s">
        <v>66</v>
      </c>
      <c r="RY65" s="190">
        <v>0</v>
      </c>
      <c r="RZ65" s="190">
        <v>0</v>
      </c>
      <c r="SA65" s="190">
        <v>0</v>
      </c>
      <c r="SB65" s="190">
        <f t="shared" si="73"/>
        <v>0</v>
      </c>
      <c r="SC65" s="191"/>
      <c r="SD65" s="192">
        <v>59</v>
      </c>
      <c r="SE65" s="189" t="s">
        <v>66</v>
      </c>
      <c r="SF65" s="190">
        <v>0</v>
      </c>
      <c r="SG65" s="190">
        <v>0</v>
      </c>
      <c r="SH65" s="190">
        <v>0</v>
      </c>
      <c r="SI65" s="190">
        <f t="shared" si="74"/>
        <v>0</v>
      </c>
      <c r="SJ65" s="191"/>
      <c r="SK65" s="192">
        <v>59</v>
      </c>
      <c r="SL65" s="189" t="s">
        <v>66</v>
      </c>
      <c r="SM65" s="190">
        <v>0</v>
      </c>
      <c r="SN65" s="190">
        <v>0</v>
      </c>
      <c r="SO65" s="190">
        <v>0</v>
      </c>
      <c r="SP65" s="190">
        <f t="shared" si="75"/>
        <v>0</v>
      </c>
      <c r="SQ65" s="191"/>
      <c r="SR65" s="192">
        <v>59</v>
      </c>
      <c r="SS65" s="189" t="s">
        <v>66</v>
      </c>
      <c r="ST65" s="190">
        <v>0</v>
      </c>
      <c r="SU65" s="190">
        <v>0</v>
      </c>
      <c r="SV65" s="190">
        <v>0</v>
      </c>
      <c r="SW65" s="190">
        <f t="shared" si="76"/>
        <v>0</v>
      </c>
      <c r="SX65" s="191"/>
      <c r="SY65" s="192">
        <v>59</v>
      </c>
      <c r="SZ65" s="189" t="s">
        <v>66</v>
      </c>
      <c r="TA65" s="190">
        <v>0</v>
      </c>
      <c r="TB65" s="190">
        <v>0</v>
      </c>
      <c r="TC65" s="190">
        <v>0</v>
      </c>
      <c r="TD65" s="190">
        <f t="shared" si="77"/>
        <v>0</v>
      </c>
      <c r="TE65" s="191"/>
      <c r="TF65" s="192">
        <v>59</v>
      </c>
      <c r="TG65" s="189" t="s">
        <v>66</v>
      </c>
      <c r="TH65" s="190">
        <v>0</v>
      </c>
      <c r="TI65" s="190">
        <v>0</v>
      </c>
      <c r="TJ65" s="190">
        <v>0</v>
      </c>
      <c r="TK65" s="190">
        <f t="shared" si="78"/>
        <v>0</v>
      </c>
      <c r="TL65" s="191"/>
      <c r="TM65" s="192">
        <v>59</v>
      </c>
      <c r="TN65" s="189" t="s">
        <v>66</v>
      </c>
      <c r="TO65" s="190">
        <v>0</v>
      </c>
      <c r="TP65" s="190">
        <v>0</v>
      </c>
      <c r="TQ65" s="190">
        <v>0</v>
      </c>
      <c r="TR65" s="190">
        <f t="shared" si="79"/>
        <v>0</v>
      </c>
      <c r="TS65" s="191"/>
      <c r="TT65" s="192">
        <v>59</v>
      </c>
      <c r="TU65" s="189" t="s">
        <v>66</v>
      </c>
      <c r="TV65" s="190">
        <v>0</v>
      </c>
      <c r="TW65" s="190">
        <v>0</v>
      </c>
      <c r="TX65" s="190">
        <v>0</v>
      </c>
      <c r="TY65" s="190">
        <f t="shared" si="80"/>
        <v>0</v>
      </c>
      <c r="TZ65" s="191"/>
      <c r="UA65" s="192">
        <v>59</v>
      </c>
      <c r="UB65" s="189" t="s">
        <v>66</v>
      </c>
      <c r="UC65" s="190">
        <v>0</v>
      </c>
      <c r="UD65" s="190">
        <v>0</v>
      </c>
      <c r="UE65" s="190">
        <v>0</v>
      </c>
      <c r="UF65" s="190">
        <f t="shared" si="81"/>
        <v>0</v>
      </c>
      <c r="UG65" s="191"/>
      <c r="UH65" s="192">
        <v>59</v>
      </c>
      <c r="UI65" s="189" t="s">
        <v>66</v>
      </c>
      <c r="UJ65" s="190">
        <v>0</v>
      </c>
      <c r="UK65" s="190">
        <v>0</v>
      </c>
      <c r="UL65" s="190">
        <v>0</v>
      </c>
      <c r="UM65" s="190">
        <f t="shared" si="82"/>
        <v>0</v>
      </c>
      <c r="UN65" s="191"/>
      <c r="UO65" s="192">
        <v>59</v>
      </c>
      <c r="UP65" s="189" t="s">
        <v>66</v>
      </c>
      <c r="UQ65" s="190">
        <v>0</v>
      </c>
      <c r="UR65" s="190">
        <v>0</v>
      </c>
      <c r="US65" s="190">
        <v>0</v>
      </c>
      <c r="UT65" s="190">
        <f t="shared" si="83"/>
        <v>0</v>
      </c>
      <c r="UU65" s="191"/>
      <c r="UV65" s="192">
        <v>59</v>
      </c>
      <c r="UW65" s="189" t="s">
        <v>66</v>
      </c>
      <c r="UX65" s="190">
        <v>0</v>
      </c>
      <c r="UY65" s="190">
        <v>0</v>
      </c>
      <c r="UZ65" s="190">
        <v>0</v>
      </c>
      <c r="VA65" s="190">
        <f t="shared" si="84"/>
        <v>0</v>
      </c>
      <c r="VB65" s="191"/>
      <c r="VC65" s="192">
        <v>59</v>
      </c>
      <c r="VD65" s="189" t="s">
        <v>66</v>
      </c>
      <c r="VE65" s="190">
        <v>0</v>
      </c>
      <c r="VF65" s="190">
        <v>0</v>
      </c>
      <c r="VG65" s="190">
        <v>0</v>
      </c>
      <c r="VH65" s="190">
        <f t="shared" si="85"/>
        <v>0</v>
      </c>
      <c r="VI65" s="191"/>
      <c r="VJ65" s="192">
        <v>59</v>
      </c>
      <c r="VK65" s="189" t="s">
        <v>66</v>
      </c>
      <c r="VL65" s="190">
        <v>0</v>
      </c>
      <c r="VM65" s="190">
        <v>0</v>
      </c>
      <c r="VN65" s="190">
        <v>0</v>
      </c>
      <c r="VO65" s="190">
        <f t="shared" si="86"/>
        <v>0</v>
      </c>
      <c r="VP65" s="191"/>
      <c r="VQ65" s="192">
        <v>59</v>
      </c>
      <c r="VR65" s="189" t="s">
        <v>66</v>
      </c>
      <c r="VS65" s="190">
        <v>0</v>
      </c>
      <c r="VT65" s="190">
        <v>0</v>
      </c>
      <c r="VU65" s="190">
        <v>0</v>
      </c>
      <c r="VV65" s="190">
        <f t="shared" si="87"/>
        <v>0</v>
      </c>
      <c r="VW65" s="191"/>
      <c r="VX65" s="192">
        <v>59</v>
      </c>
      <c r="VY65" s="189" t="s">
        <v>66</v>
      </c>
      <c r="VZ65" s="190">
        <v>0</v>
      </c>
      <c r="WA65" s="190">
        <v>0</v>
      </c>
      <c r="WB65" s="190">
        <v>0</v>
      </c>
      <c r="WC65" s="190">
        <f t="shared" si="88"/>
        <v>0</v>
      </c>
      <c r="WD65" s="191"/>
      <c r="WE65" s="192">
        <v>59</v>
      </c>
      <c r="WF65" s="189" t="s">
        <v>66</v>
      </c>
      <c r="WG65" s="190">
        <v>0</v>
      </c>
      <c r="WH65" s="190">
        <v>0</v>
      </c>
      <c r="WI65" s="190">
        <v>0</v>
      </c>
      <c r="WJ65" s="190">
        <f t="shared" si="89"/>
        <v>0</v>
      </c>
      <c r="WK65" s="191"/>
      <c r="WL65" s="192">
        <v>59</v>
      </c>
      <c r="WM65" s="189" t="s">
        <v>66</v>
      </c>
      <c r="WN65" s="190">
        <v>0</v>
      </c>
      <c r="WO65" s="190">
        <v>0</v>
      </c>
      <c r="WP65" s="190">
        <v>0</v>
      </c>
      <c r="WQ65" s="190">
        <f t="shared" si="90"/>
        <v>0</v>
      </c>
      <c r="WR65" s="191"/>
      <c r="WS65" s="192">
        <v>59</v>
      </c>
      <c r="WT65" s="189" t="s">
        <v>66</v>
      </c>
      <c r="WU65" s="190">
        <v>0</v>
      </c>
      <c r="WV65" s="190">
        <v>0</v>
      </c>
      <c r="WW65" s="190">
        <v>0</v>
      </c>
      <c r="WX65" s="190">
        <f t="shared" si="91"/>
        <v>0</v>
      </c>
      <c r="WY65" s="191"/>
      <c r="WZ65" s="192">
        <v>59</v>
      </c>
      <c r="XA65" s="189" t="s">
        <v>66</v>
      </c>
      <c r="XB65" s="190">
        <v>0</v>
      </c>
      <c r="XC65" s="190">
        <v>0</v>
      </c>
      <c r="XD65" s="190">
        <v>0</v>
      </c>
      <c r="XE65" s="190">
        <f t="shared" si="92"/>
        <v>0</v>
      </c>
      <c r="XF65" s="191"/>
      <c r="XG65" s="192">
        <v>59</v>
      </c>
      <c r="XH65" s="189" t="s">
        <v>66</v>
      </c>
      <c r="XI65" s="190">
        <v>0</v>
      </c>
      <c r="XJ65" s="190">
        <v>0</v>
      </c>
      <c r="XK65" s="190">
        <v>0</v>
      </c>
      <c r="XL65" s="190">
        <f t="shared" si="93"/>
        <v>0</v>
      </c>
      <c r="XM65" s="191"/>
      <c r="XN65" s="192">
        <v>59</v>
      </c>
      <c r="XO65" s="189" t="s">
        <v>66</v>
      </c>
      <c r="XP65" s="190">
        <v>0</v>
      </c>
      <c r="XQ65" s="190">
        <v>0</v>
      </c>
      <c r="XR65" s="190">
        <v>0</v>
      </c>
      <c r="XS65" s="190">
        <f t="shared" si="94"/>
        <v>0</v>
      </c>
      <c r="XT65" s="191"/>
      <c r="XU65" s="192">
        <v>59</v>
      </c>
      <c r="XV65" s="189" t="s">
        <v>66</v>
      </c>
      <c r="XW65" s="190">
        <v>0</v>
      </c>
      <c r="XX65" s="190">
        <v>0</v>
      </c>
      <c r="XY65" s="190">
        <v>0</v>
      </c>
      <c r="XZ65" s="190">
        <f t="shared" si="95"/>
        <v>0</v>
      </c>
      <c r="YA65" s="191"/>
      <c r="YB65" s="192">
        <v>59</v>
      </c>
      <c r="YC65" s="189" t="s">
        <v>66</v>
      </c>
      <c r="YD65" s="190">
        <v>0</v>
      </c>
      <c r="YE65" s="190">
        <v>0</v>
      </c>
      <c r="YF65" s="190">
        <v>0</v>
      </c>
      <c r="YG65" s="190">
        <f t="shared" si="96"/>
        <v>0</v>
      </c>
      <c r="YH65" s="191"/>
      <c r="YI65" s="192">
        <v>59</v>
      </c>
      <c r="YJ65" s="189" t="s">
        <v>66</v>
      </c>
      <c r="YK65" s="190">
        <v>0</v>
      </c>
      <c r="YL65" s="190">
        <v>0</v>
      </c>
      <c r="YM65" s="190">
        <v>0</v>
      </c>
      <c r="YN65" s="190">
        <f t="shared" si="97"/>
        <v>0</v>
      </c>
      <c r="YO65" s="191"/>
      <c r="YP65" s="192">
        <v>59</v>
      </c>
      <c r="YQ65" s="189" t="s">
        <v>66</v>
      </c>
      <c r="YR65" s="190">
        <v>0</v>
      </c>
      <c r="YS65" s="190">
        <v>0</v>
      </c>
      <c r="YT65" s="190">
        <v>0</v>
      </c>
      <c r="YU65" s="190">
        <f t="shared" si="98"/>
        <v>0</v>
      </c>
      <c r="YV65" s="191"/>
      <c r="YW65" s="192">
        <v>59</v>
      </c>
      <c r="YX65" s="189" t="s">
        <v>66</v>
      </c>
      <c r="YY65" s="190">
        <v>0</v>
      </c>
      <c r="YZ65" s="190">
        <v>0</v>
      </c>
      <c r="ZA65" s="190">
        <v>0</v>
      </c>
      <c r="ZB65" s="190">
        <f t="shared" si="99"/>
        <v>0</v>
      </c>
      <c r="ZC65" s="191"/>
      <c r="ZD65" s="192">
        <v>59</v>
      </c>
      <c r="ZE65" s="189" t="s">
        <v>66</v>
      </c>
      <c r="ZF65" s="190">
        <v>0</v>
      </c>
      <c r="ZG65" s="190">
        <v>0</v>
      </c>
      <c r="ZH65" s="190">
        <v>0</v>
      </c>
      <c r="ZI65" s="190">
        <f t="shared" si="100"/>
        <v>0</v>
      </c>
      <c r="ZJ65" s="191"/>
      <c r="ZK65" s="192">
        <v>59</v>
      </c>
      <c r="ZL65" s="189" t="s">
        <v>66</v>
      </c>
      <c r="ZM65" s="190">
        <v>0</v>
      </c>
      <c r="ZN65" s="190">
        <v>0</v>
      </c>
      <c r="ZO65" s="190">
        <v>0</v>
      </c>
      <c r="ZP65" s="190">
        <f t="shared" si="101"/>
        <v>0</v>
      </c>
      <c r="ZQ65" s="191"/>
      <c r="ZR65" s="192">
        <v>59</v>
      </c>
      <c r="ZS65" s="189" t="s">
        <v>66</v>
      </c>
      <c r="ZT65" s="190">
        <v>0</v>
      </c>
      <c r="ZU65" s="190">
        <v>0</v>
      </c>
      <c r="ZV65" s="190">
        <v>0</v>
      </c>
      <c r="ZW65" s="190">
        <f t="shared" si="102"/>
        <v>0</v>
      </c>
      <c r="ZX65" s="191"/>
      <c r="ZY65" s="192">
        <v>59</v>
      </c>
      <c r="ZZ65" s="189" t="s">
        <v>66</v>
      </c>
      <c r="AAA65" s="190">
        <v>0</v>
      </c>
      <c r="AAB65" s="190">
        <v>0</v>
      </c>
      <c r="AAC65" s="190">
        <v>0</v>
      </c>
      <c r="AAD65" s="190">
        <f t="shared" si="103"/>
        <v>0</v>
      </c>
      <c r="AAE65" s="191"/>
      <c r="AAF65" s="192">
        <v>59</v>
      </c>
      <c r="AAG65" s="189" t="s">
        <v>66</v>
      </c>
      <c r="AAH65" s="190">
        <v>0</v>
      </c>
      <c r="AAI65" s="190">
        <v>0</v>
      </c>
      <c r="AAJ65" s="190">
        <v>0</v>
      </c>
      <c r="AAK65" s="190">
        <f t="shared" si="104"/>
        <v>0</v>
      </c>
      <c r="AAL65" s="191"/>
      <c r="AAM65" s="192">
        <v>59</v>
      </c>
      <c r="AAN65" s="189" t="s">
        <v>66</v>
      </c>
      <c r="AAO65" s="190">
        <v>0</v>
      </c>
      <c r="AAP65" s="190">
        <v>0</v>
      </c>
      <c r="AAQ65" s="190">
        <v>0</v>
      </c>
      <c r="AAR65" s="190">
        <f t="shared" si="105"/>
        <v>0</v>
      </c>
      <c r="AAS65" s="191"/>
      <c r="AAT65" s="192">
        <v>59</v>
      </c>
      <c r="AAU65" s="189" t="s">
        <v>66</v>
      </c>
      <c r="AAV65" s="190">
        <v>0</v>
      </c>
      <c r="AAW65" s="190">
        <v>0</v>
      </c>
      <c r="AAX65" s="190">
        <v>0</v>
      </c>
      <c r="AAY65" s="190">
        <f t="shared" si="106"/>
        <v>0</v>
      </c>
      <c r="AAZ65" s="191"/>
      <c r="ABA65" s="192">
        <v>59</v>
      </c>
      <c r="ABB65" s="189" t="s">
        <v>66</v>
      </c>
      <c r="ABC65" s="190">
        <v>0</v>
      </c>
      <c r="ABD65" s="190">
        <v>0</v>
      </c>
      <c r="ABE65" s="190">
        <v>0</v>
      </c>
      <c r="ABF65" s="190">
        <f t="shared" si="107"/>
        <v>0</v>
      </c>
      <c r="ABG65" s="191"/>
      <c r="ABH65" s="192">
        <v>59</v>
      </c>
      <c r="ABI65" s="189" t="s">
        <v>66</v>
      </c>
      <c r="ABJ65" s="190">
        <v>0</v>
      </c>
      <c r="ABK65" s="190">
        <v>0</v>
      </c>
      <c r="ABL65" s="190">
        <v>0</v>
      </c>
      <c r="ABM65" s="190">
        <f t="shared" si="108"/>
        <v>0</v>
      </c>
      <c r="ABN65" s="191"/>
      <c r="ABO65" s="192">
        <v>59</v>
      </c>
      <c r="ABP65" s="189" t="s">
        <v>66</v>
      </c>
      <c r="ABQ65" s="190">
        <v>0</v>
      </c>
      <c r="ABR65" s="190">
        <v>0</v>
      </c>
      <c r="ABS65" s="190">
        <v>0</v>
      </c>
      <c r="ABT65" s="190">
        <f t="shared" si="109"/>
        <v>0</v>
      </c>
      <c r="ABU65" s="191"/>
      <c r="ABV65" s="192">
        <v>59</v>
      </c>
      <c r="ABW65" s="189" t="s">
        <v>66</v>
      </c>
      <c r="ABX65" s="190">
        <v>0</v>
      </c>
      <c r="ABY65" s="190">
        <f t="shared" si="0"/>
        <v>0</v>
      </c>
      <c r="ABZ65" s="190">
        <f t="shared" si="1"/>
        <v>0</v>
      </c>
      <c r="ACA65" s="190">
        <f t="shared" si="2"/>
        <v>0</v>
      </c>
      <c r="ACB65" s="9"/>
    </row>
    <row r="66" spans="1:756" ht="15.75" hidden="1">
      <c r="A66" s="192">
        <v>60</v>
      </c>
      <c r="B66" s="189" t="s">
        <v>50</v>
      </c>
      <c r="C66" s="190">
        <v>0</v>
      </c>
      <c r="D66" s="190">
        <v>0</v>
      </c>
      <c r="E66" s="190">
        <v>0</v>
      </c>
      <c r="F66" s="190">
        <f t="shared" si="3"/>
        <v>0</v>
      </c>
      <c r="G66" s="191"/>
      <c r="H66" s="192">
        <v>60</v>
      </c>
      <c r="I66" s="189" t="s">
        <v>50</v>
      </c>
      <c r="J66" s="190">
        <v>0</v>
      </c>
      <c r="K66" s="190">
        <v>0</v>
      </c>
      <c r="L66" s="190">
        <v>0</v>
      </c>
      <c r="M66" s="190">
        <f t="shared" si="4"/>
        <v>0</v>
      </c>
      <c r="N66" s="191"/>
      <c r="O66" s="192">
        <v>60</v>
      </c>
      <c r="P66" s="189" t="s">
        <v>50</v>
      </c>
      <c r="Q66" s="190">
        <v>0</v>
      </c>
      <c r="R66" s="190">
        <v>0</v>
      </c>
      <c r="S66" s="190">
        <v>0</v>
      </c>
      <c r="T66" s="190">
        <f t="shared" si="5"/>
        <v>0</v>
      </c>
      <c r="U66" s="191"/>
      <c r="V66" s="192">
        <v>60</v>
      </c>
      <c r="W66" s="189" t="s">
        <v>50</v>
      </c>
      <c r="X66" s="190">
        <v>0</v>
      </c>
      <c r="Y66" s="190">
        <v>0</v>
      </c>
      <c r="Z66" s="190">
        <v>0</v>
      </c>
      <c r="AA66" s="190">
        <f t="shared" si="6"/>
        <v>0</v>
      </c>
      <c r="AB66" s="191"/>
      <c r="AC66" s="192">
        <v>60</v>
      </c>
      <c r="AD66" s="189" t="s">
        <v>50</v>
      </c>
      <c r="AE66" s="190">
        <v>0</v>
      </c>
      <c r="AF66" s="190">
        <v>0</v>
      </c>
      <c r="AG66" s="190">
        <v>0</v>
      </c>
      <c r="AH66" s="190">
        <f t="shared" si="7"/>
        <v>0</v>
      </c>
      <c r="AI66" s="191"/>
      <c r="AJ66" s="192">
        <v>60</v>
      </c>
      <c r="AK66" s="189" t="s">
        <v>50</v>
      </c>
      <c r="AL66" s="190">
        <v>0</v>
      </c>
      <c r="AM66" s="190">
        <v>0</v>
      </c>
      <c r="AN66" s="190">
        <v>0</v>
      </c>
      <c r="AO66" s="190">
        <f t="shared" si="8"/>
        <v>0</v>
      </c>
      <c r="AP66" s="191"/>
      <c r="AQ66" s="192">
        <v>60</v>
      </c>
      <c r="AR66" s="189" t="s">
        <v>50</v>
      </c>
      <c r="AS66" s="190">
        <v>0</v>
      </c>
      <c r="AT66" s="190">
        <v>0</v>
      </c>
      <c r="AU66" s="190">
        <v>0</v>
      </c>
      <c r="AV66" s="190">
        <f t="shared" si="9"/>
        <v>0</v>
      </c>
      <c r="AW66" s="191"/>
      <c r="AX66" s="192">
        <v>60</v>
      </c>
      <c r="AY66" s="189" t="s">
        <v>50</v>
      </c>
      <c r="AZ66" s="190">
        <v>0</v>
      </c>
      <c r="BA66" s="190">
        <v>0</v>
      </c>
      <c r="BB66" s="190">
        <v>0</v>
      </c>
      <c r="BC66" s="190">
        <f t="shared" si="10"/>
        <v>0</v>
      </c>
      <c r="BD66" s="191"/>
      <c r="BE66" s="192">
        <v>60</v>
      </c>
      <c r="BF66" s="189" t="s">
        <v>50</v>
      </c>
      <c r="BG66" s="190">
        <v>0</v>
      </c>
      <c r="BH66" s="190">
        <v>0</v>
      </c>
      <c r="BI66" s="190">
        <v>0</v>
      </c>
      <c r="BJ66" s="190">
        <f t="shared" si="11"/>
        <v>0</v>
      </c>
      <c r="BK66" s="191"/>
      <c r="BL66" s="192">
        <v>60</v>
      </c>
      <c r="BM66" s="189" t="s">
        <v>50</v>
      </c>
      <c r="BN66" s="190">
        <v>0</v>
      </c>
      <c r="BO66" s="190">
        <v>0</v>
      </c>
      <c r="BP66" s="190">
        <v>0</v>
      </c>
      <c r="BQ66" s="190">
        <f t="shared" si="12"/>
        <v>0</v>
      </c>
      <c r="BR66" s="191"/>
      <c r="BS66" s="192">
        <v>60</v>
      </c>
      <c r="BT66" s="189" t="s">
        <v>50</v>
      </c>
      <c r="BU66" s="190">
        <v>0</v>
      </c>
      <c r="BV66" s="190">
        <v>0</v>
      </c>
      <c r="BW66" s="190">
        <v>0</v>
      </c>
      <c r="BX66" s="190">
        <f t="shared" si="13"/>
        <v>0</v>
      </c>
      <c r="BY66" s="191"/>
      <c r="BZ66" s="192">
        <v>60</v>
      </c>
      <c r="CA66" s="189" t="s">
        <v>50</v>
      </c>
      <c r="CB66" s="190">
        <v>0</v>
      </c>
      <c r="CC66" s="190">
        <v>0</v>
      </c>
      <c r="CD66" s="190">
        <v>0</v>
      </c>
      <c r="CE66" s="190">
        <f t="shared" si="14"/>
        <v>0</v>
      </c>
      <c r="CF66" s="191"/>
      <c r="CG66" s="192">
        <v>60</v>
      </c>
      <c r="CH66" s="189" t="s">
        <v>50</v>
      </c>
      <c r="CI66" s="190">
        <v>0</v>
      </c>
      <c r="CJ66" s="190">
        <v>0</v>
      </c>
      <c r="CK66" s="190">
        <v>0</v>
      </c>
      <c r="CL66" s="190">
        <f t="shared" si="15"/>
        <v>0</v>
      </c>
      <c r="CM66" s="191"/>
      <c r="CN66" s="192">
        <v>60</v>
      </c>
      <c r="CO66" s="189" t="s">
        <v>50</v>
      </c>
      <c r="CP66" s="190">
        <v>0</v>
      </c>
      <c r="CQ66" s="190">
        <v>0</v>
      </c>
      <c r="CR66" s="190">
        <v>0</v>
      </c>
      <c r="CS66" s="190">
        <f t="shared" si="16"/>
        <v>0</v>
      </c>
      <c r="CT66" s="191"/>
      <c r="CU66" s="192">
        <v>60</v>
      </c>
      <c r="CV66" s="189" t="s">
        <v>50</v>
      </c>
      <c r="CW66" s="190">
        <v>0</v>
      </c>
      <c r="CX66" s="190">
        <v>0</v>
      </c>
      <c r="CY66" s="190">
        <v>0</v>
      </c>
      <c r="CZ66" s="190">
        <f t="shared" si="17"/>
        <v>0</v>
      </c>
      <c r="DA66" s="191"/>
      <c r="DB66" s="192">
        <v>60</v>
      </c>
      <c r="DC66" s="189" t="s">
        <v>50</v>
      </c>
      <c r="DD66" s="190">
        <v>0</v>
      </c>
      <c r="DE66" s="190">
        <v>0</v>
      </c>
      <c r="DF66" s="190">
        <v>0</v>
      </c>
      <c r="DG66" s="190">
        <f t="shared" si="18"/>
        <v>0</v>
      </c>
      <c r="DH66" s="191"/>
      <c r="DI66" s="192">
        <v>60</v>
      </c>
      <c r="DJ66" s="189" t="s">
        <v>50</v>
      </c>
      <c r="DK66" s="190">
        <v>0</v>
      </c>
      <c r="DL66" s="190">
        <v>0</v>
      </c>
      <c r="DM66" s="190">
        <v>0</v>
      </c>
      <c r="DN66" s="190">
        <f t="shared" si="19"/>
        <v>0</v>
      </c>
      <c r="DO66" s="191"/>
      <c r="DP66" s="192">
        <v>60</v>
      </c>
      <c r="DQ66" s="189" t="s">
        <v>50</v>
      </c>
      <c r="DR66" s="190">
        <v>0</v>
      </c>
      <c r="DS66" s="190">
        <v>0</v>
      </c>
      <c r="DT66" s="190">
        <v>0</v>
      </c>
      <c r="DU66" s="190">
        <f t="shared" si="20"/>
        <v>0</v>
      </c>
      <c r="DV66" s="191"/>
      <c r="DW66" s="192">
        <v>60</v>
      </c>
      <c r="DX66" s="189" t="s">
        <v>50</v>
      </c>
      <c r="DY66" s="190">
        <v>0</v>
      </c>
      <c r="DZ66" s="190">
        <v>0</v>
      </c>
      <c r="EA66" s="190">
        <v>0</v>
      </c>
      <c r="EB66" s="190">
        <f t="shared" si="21"/>
        <v>0</v>
      </c>
      <c r="EC66" s="191"/>
      <c r="ED66" s="192">
        <v>60</v>
      </c>
      <c r="EE66" s="189" t="s">
        <v>50</v>
      </c>
      <c r="EF66" s="190">
        <v>0</v>
      </c>
      <c r="EG66" s="190">
        <v>0</v>
      </c>
      <c r="EH66" s="190">
        <v>0</v>
      </c>
      <c r="EI66" s="190">
        <f t="shared" si="22"/>
        <v>0</v>
      </c>
      <c r="EJ66" s="191"/>
      <c r="EK66" s="192">
        <v>60</v>
      </c>
      <c r="EL66" s="189" t="s">
        <v>50</v>
      </c>
      <c r="EM66" s="190">
        <v>0</v>
      </c>
      <c r="EN66" s="190">
        <v>0</v>
      </c>
      <c r="EO66" s="190">
        <v>0</v>
      </c>
      <c r="EP66" s="190">
        <f t="shared" si="23"/>
        <v>0</v>
      </c>
      <c r="EQ66" s="191"/>
      <c r="ER66" s="192">
        <v>60</v>
      </c>
      <c r="ES66" s="189" t="s">
        <v>50</v>
      </c>
      <c r="ET66" s="190">
        <v>0</v>
      </c>
      <c r="EU66" s="190">
        <v>0</v>
      </c>
      <c r="EV66" s="190">
        <v>0</v>
      </c>
      <c r="EW66" s="190">
        <f t="shared" si="24"/>
        <v>0</v>
      </c>
      <c r="EX66" s="191"/>
      <c r="EY66" s="192">
        <v>60</v>
      </c>
      <c r="EZ66" s="189" t="s">
        <v>50</v>
      </c>
      <c r="FA66" s="190">
        <v>0</v>
      </c>
      <c r="FB66" s="190">
        <v>0</v>
      </c>
      <c r="FC66" s="190">
        <v>0</v>
      </c>
      <c r="FD66" s="190">
        <f t="shared" si="25"/>
        <v>0</v>
      </c>
      <c r="FE66" s="191"/>
      <c r="FF66" s="192">
        <v>60</v>
      </c>
      <c r="FG66" s="189" t="s">
        <v>50</v>
      </c>
      <c r="FH66" s="190">
        <v>0</v>
      </c>
      <c r="FI66" s="190">
        <v>0</v>
      </c>
      <c r="FJ66" s="190">
        <v>0</v>
      </c>
      <c r="FK66" s="190">
        <f t="shared" si="26"/>
        <v>0</v>
      </c>
      <c r="FL66" s="191"/>
      <c r="FM66" s="192">
        <v>60</v>
      </c>
      <c r="FN66" s="189" t="s">
        <v>50</v>
      </c>
      <c r="FO66" s="190">
        <v>0</v>
      </c>
      <c r="FP66" s="190">
        <v>0</v>
      </c>
      <c r="FQ66" s="190">
        <v>0</v>
      </c>
      <c r="FR66" s="190">
        <f t="shared" si="27"/>
        <v>0</v>
      </c>
      <c r="FS66" s="191"/>
      <c r="FT66" s="192">
        <v>60</v>
      </c>
      <c r="FU66" s="189" t="s">
        <v>50</v>
      </c>
      <c r="FV66" s="190">
        <v>0</v>
      </c>
      <c r="FW66" s="190">
        <v>0</v>
      </c>
      <c r="FX66" s="190">
        <v>0</v>
      </c>
      <c r="FY66" s="190">
        <f t="shared" si="28"/>
        <v>0</v>
      </c>
      <c r="FZ66" s="191"/>
      <c r="GA66" s="192">
        <v>60</v>
      </c>
      <c r="GB66" s="189" t="s">
        <v>50</v>
      </c>
      <c r="GC66" s="190">
        <v>0</v>
      </c>
      <c r="GD66" s="190">
        <v>0</v>
      </c>
      <c r="GE66" s="190">
        <v>0</v>
      </c>
      <c r="GF66" s="190">
        <f t="shared" si="29"/>
        <v>0</v>
      </c>
      <c r="GG66" s="191"/>
      <c r="GH66" s="192">
        <v>60</v>
      </c>
      <c r="GI66" s="189" t="s">
        <v>50</v>
      </c>
      <c r="GJ66" s="190">
        <v>0</v>
      </c>
      <c r="GK66" s="190">
        <v>0</v>
      </c>
      <c r="GL66" s="190">
        <v>0</v>
      </c>
      <c r="GM66" s="190">
        <f t="shared" si="30"/>
        <v>0</v>
      </c>
      <c r="GN66" s="191"/>
      <c r="GO66" s="192">
        <v>60</v>
      </c>
      <c r="GP66" s="189" t="s">
        <v>50</v>
      </c>
      <c r="GQ66" s="190">
        <v>0</v>
      </c>
      <c r="GR66" s="190">
        <v>0</v>
      </c>
      <c r="GS66" s="190">
        <v>0</v>
      </c>
      <c r="GT66" s="190">
        <f t="shared" si="31"/>
        <v>0</v>
      </c>
      <c r="GU66" s="191"/>
      <c r="GV66" s="192">
        <v>60</v>
      </c>
      <c r="GW66" s="189" t="s">
        <v>50</v>
      </c>
      <c r="GX66" s="190">
        <v>0</v>
      </c>
      <c r="GY66" s="190">
        <v>0</v>
      </c>
      <c r="GZ66" s="190">
        <v>0</v>
      </c>
      <c r="HA66" s="190">
        <f t="shared" si="32"/>
        <v>0</v>
      </c>
      <c r="HB66" s="191"/>
      <c r="HC66" s="192">
        <v>60</v>
      </c>
      <c r="HD66" s="189" t="s">
        <v>50</v>
      </c>
      <c r="HE66" s="190">
        <v>0</v>
      </c>
      <c r="HF66" s="190">
        <v>0</v>
      </c>
      <c r="HG66" s="190">
        <v>0</v>
      </c>
      <c r="HH66" s="190">
        <f t="shared" si="33"/>
        <v>0</v>
      </c>
      <c r="HI66" s="191"/>
      <c r="HJ66" s="192">
        <v>60</v>
      </c>
      <c r="HK66" s="189" t="s">
        <v>50</v>
      </c>
      <c r="HL66" s="190">
        <v>0</v>
      </c>
      <c r="HM66" s="190">
        <v>0</v>
      </c>
      <c r="HN66" s="190">
        <v>0</v>
      </c>
      <c r="HO66" s="190">
        <f t="shared" si="34"/>
        <v>0</v>
      </c>
      <c r="HP66" s="191"/>
      <c r="HQ66" s="192">
        <v>60</v>
      </c>
      <c r="HR66" s="189" t="s">
        <v>50</v>
      </c>
      <c r="HS66" s="190">
        <v>0</v>
      </c>
      <c r="HT66" s="190">
        <v>0</v>
      </c>
      <c r="HU66" s="190">
        <v>0</v>
      </c>
      <c r="HV66" s="190">
        <f t="shared" si="35"/>
        <v>0</v>
      </c>
      <c r="HW66" s="191"/>
      <c r="HX66" s="192">
        <v>60</v>
      </c>
      <c r="HY66" s="189" t="s">
        <v>50</v>
      </c>
      <c r="HZ66" s="190">
        <v>0</v>
      </c>
      <c r="IA66" s="190">
        <v>0</v>
      </c>
      <c r="IB66" s="190">
        <v>0</v>
      </c>
      <c r="IC66" s="190">
        <f t="shared" si="36"/>
        <v>0</v>
      </c>
      <c r="ID66" s="191"/>
      <c r="IE66" s="192">
        <v>60</v>
      </c>
      <c r="IF66" s="189" t="s">
        <v>50</v>
      </c>
      <c r="IG66" s="190">
        <v>0</v>
      </c>
      <c r="IH66" s="190">
        <v>0</v>
      </c>
      <c r="II66" s="190">
        <v>0</v>
      </c>
      <c r="IJ66" s="190">
        <f t="shared" si="37"/>
        <v>0</v>
      </c>
      <c r="IK66" s="191"/>
      <c r="IL66" s="192">
        <v>60</v>
      </c>
      <c r="IM66" s="189" t="s">
        <v>50</v>
      </c>
      <c r="IN66" s="190">
        <v>0</v>
      </c>
      <c r="IO66" s="190">
        <v>0</v>
      </c>
      <c r="IP66" s="190">
        <v>0</v>
      </c>
      <c r="IQ66" s="190">
        <f t="shared" si="38"/>
        <v>0</v>
      </c>
      <c r="IR66" s="191"/>
      <c r="IS66" s="192">
        <v>60</v>
      </c>
      <c r="IT66" s="189" t="s">
        <v>50</v>
      </c>
      <c r="IU66" s="190">
        <v>0</v>
      </c>
      <c r="IV66" s="190">
        <v>0</v>
      </c>
      <c r="IW66" s="190">
        <v>0</v>
      </c>
      <c r="IX66" s="190">
        <f t="shared" si="39"/>
        <v>0</v>
      </c>
      <c r="IY66" s="191"/>
      <c r="IZ66" s="192">
        <v>60</v>
      </c>
      <c r="JA66" s="189" t="s">
        <v>50</v>
      </c>
      <c r="JB66" s="190">
        <v>0</v>
      </c>
      <c r="JC66" s="190">
        <v>0</v>
      </c>
      <c r="JD66" s="190">
        <v>0</v>
      </c>
      <c r="JE66" s="190">
        <f t="shared" si="40"/>
        <v>0</v>
      </c>
      <c r="JF66" s="191"/>
      <c r="JG66" s="192">
        <v>60</v>
      </c>
      <c r="JH66" s="189" t="s">
        <v>50</v>
      </c>
      <c r="JI66" s="190">
        <v>0</v>
      </c>
      <c r="JJ66" s="190">
        <v>0</v>
      </c>
      <c r="JK66" s="190">
        <v>0</v>
      </c>
      <c r="JL66" s="190">
        <f t="shared" si="41"/>
        <v>0</v>
      </c>
      <c r="JM66" s="191"/>
      <c r="JN66" s="192">
        <v>60</v>
      </c>
      <c r="JO66" s="189" t="s">
        <v>50</v>
      </c>
      <c r="JP66" s="190">
        <v>0</v>
      </c>
      <c r="JQ66" s="190">
        <v>0</v>
      </c>
      <c r="JR66" s="190">
        <v>0</v>
      </c>
      <c r="JS66" s="190">
        <f t="shared" si="42"/>
        <v>0</v>
      </c>
      <c r="JT66" s="191"/>
      <c r="JU66" s="192">
        <v>60</v>
      </c>
      <c r="JV66" s="189" t="s">
        <v>50</v>
      </c>
      <c r="JW66" s="190">
        <v>0</v>
      </c>
      <c r="JX66" s="190">
        <v>0</v>
      </c>
      <c r="JY66" s="190">
        <v>0</v>
      </c>
      <c r="JZ66" s="190">
        <f t="shared" si="43"/>
        <v>0</v>
      </c>
      <c r="KA66" s="191"/>
      <c r="KB66" s="192">
        <v>60</v>
      </c>
      <c r="KC66" s="189" t="s">
        <v>50</v>
      </c>
      <c r="KD66" s="190">
        <v>0</v>
      </c>
      <c r="KE66" s="190">
        <v>0</v>
      </c>
      <c r="KF66" s="190">
        <v>0</v>
      </c>
      <c r="KG66" s="190">
        <f t="shared" si="44"/>
        <v>0</v>
      </c>
      <c r="KH66" s="191"/>
      <c r="KI66" s="192">
        <v>60</v>
      </c>
      <c r="KJ66" s="189" t="s">
        <v>50</v>
      </c>
      <c r="KK66" s="190">
        <v>0</v>
      </c>
      <c r="KL66" s="190">
        <v>0</v>
      </c>
      <c r="KM66" s="190">
        <v>0</v>
      </c>
      <c r="KN66" s="190">
        <f t="shared" si="45"/>
        <v>0</v>
      </c>
      <c r="KO66" s="191"/>
      <c r="KP66" s="192">
        <v>60</v>
      </c>
      <c r="KQ66" s="189" t="s">
        <v>50</v>
      </c>
      <c r="KR66" s="190">
        <v>0</v>
      </c>
      <c r="KS66" s="190">
        <v>0</v>
      </c>
      <c r="KT66" s="190">
        <v>0</v>
      </c>
      <c r="KU66" s="190">
        <f t="shared" si="46"/>
        <v>0</v>
      </c>
      <c r="KV66" s="191"/>
      <c r="KW66" s="192">
        <v>60</v>
      </c>
      <c r="KX66" s="189" t="s">
        <v>50</v>
      </c>
      <c r="KY66" s="190">
        <v>0</v>
      </c>
      <c r="KZ66" s="190">
        <v>0</v>
      </c>
      <c r="LA66" s="190">
        <v>0</v>
      </c>
      <c r="LB66" s="190">
        <f t="shared" si="47"/>
        <v>0</v>
      </c>
      <c r="LC66" s="191"/>
      <c r="LD66" s="192">
        <v>60</v>
      </c>
      <c r="LE66" s="189" t="s">
        <v>50</v>
      </c>
      <c r="LF66" s="190">
        <v>0</v>
      </c>
      <c r="LG66" s="190">
        <v>0</v>
      </c>
      <c r="LH66" s="190">
        <v>0</v>
      </c>
      <c r="LI66" s="190">
        <f t="shared" si="48"/>
        <v>0</v>
      </c>
      <c r="LJ66" s="191"/>
      <c r="LK66" s="192">
        <v>60</v>
      </c>
      <c r="LL66" s="189" t="s">
        <v>50</v>
      </c>
      <c r="LM66" s="190">
        <v>0</v>
      </c>
      <c r="LN66" s="190">
        <v>0</v>
      </c>
      <c r="LO66" s="190">
        <v>0</v>
      </c>
      <c r="LP66" s="190">
        <f t="shared" si="49"/>
        <v>0</v>
      </c>
      <c r="LQ66" s="191"/>
      <c r="LR66" s="192">
        <v>60</v>
      </c>
      <c r="LS66" s="189" t="s">
        <v>50</v>
      </c>
      <c r="LT66" s="190">
        <v>0</v>
      </c>
      <c r="LU66" s="190">
        <v>0</v>
      </c>
      <c r="LV66" s="190">
        <v>0</v>
      </c>
      <c r="LW66" s="190">
        <f t="shared" si="50"/>
        <v>0</v>
      </c>
      <c r="LX66" s="191"/>
      <c r="LY66" s="192">
        <v>60</v>
      </c>
      <c r="LZ66" s="189" t="s">
        <v>50</v>
      </c>
      <c r="MA66" s="190">
        <v>0</v>
      </c>
      <c r="MB66" s="190">
        <v>0</v>
      </c>
      <c r="MC66" s="190">
        <v>0</v>
      </c>
      <c r="MD66" s="190">
        <f t="shared" si="51"/>
        <v>0</v>
      </c>
      <c r="ME66" s="191"/>
      <c r="MF66" s="192">
        <v>60</v>
      </c>
      <c r="MG66" s="189" t="s">
        <v>50</v>
      </c>
      <c r="MH66" s="190">
        <v>0</v>
      </c>
      <c r="MI66" s="190">
        <v>0</v>
      </c>
      <c r="MJ66" s="190">
        <v>0</v>
      </c>
      <c r="MK66" s="190">
        <f t="shared" si="52"/>
        <v>0</v>
      </c>
      <c r="ML66" s="191"/>
      <c r="MM66" s="192">
        <v>60</v>
      </c>
      <c r="MN66" s="189" t="s">
        <v>50</v>
      </c>
      <c r="MO66" s="190">
        <v>0</v>
      </c>
      <c r="MP66" s="190">
        <v>0</v>
      </c>
      <c r="MQ66" s="190">
        <v>0</v>
      </c>
      <c r="MR66" s="190">
        <f t="shared" si="53"/>
        <v>0</v>
      </c>
      <c r="MS66" s="191"/>
      <c r="MT66" s="192">
        <v>60</v>
      </c>
      <c r="MU66" s="189" t="s">
        <v>50</v>
      </c>
      <c r="MV66" s="190">
        <v>0</v>
      </c>
      <c r="MW66" s="190">
        <v>0</v>
      </c>
      <c r="MX66" s="190">
        <v>0</v>
      </c>
      <c r="MY66" s="190">
        <f t="shared" si="54"/>
        <v>0</v>
      </c>
      <c r="MZ66" s="191"/>
      <c r="NA66" s="192">
        <v>60</v>
      </c>
      <c r="NB66" s="189" t="s">
        <v>50</v>
      </c>
      <c r="NC66" s="190">
        <v>0</v>
      </c>
      <c r="ND66" s="190">
        <v>0</v>
      </c>
      <c r="NE66" s="190">
        <v>0</v>
      </c>
      <c r="NF66" s="190">
        <f t="shared" si="55"/>
        <v>0</v>
      </c>
      <c r="NG66" s="191"/>
      <c r="NH66" s="192">
        <v>60</v>
      </c>
      <c r="NI66" s="189" t="s">
        <v>50</v>
      </c>
      <c r="NJ66" s="190">
        <v>0</v>
      </c>
      <c r="NK66" s="190">
        <v>0</v>
      </c>
      <c r="NL66" s="190">
        <v>0</v>
      </c>
      <c r="NM66" s="190">
        <f t="shared" si="56"/>
        <v>0</v>
      </c>
      <c r="NN66" s="191"/>
      <c r="NO66" s="192">
        <v>60</v>
      </c>
      <c r="NP66" s="189" t="s">
        <v>50</v>
      </c>
      <c r="NQ66" s="190">
        <v>0</v>
      </c>
      <c r="NR66" s="190">
        <v>0</v>
      </c>
      <c r="NS66" s="190">
        <v>0</v>
      </c>
      <c r="NT66" s="190">
        <f t="shared" si="57"/>
        <v>0</v>
      </c>
      <c r="NU66" s="191"/>
      <c r="NV66" s="192">
        <v>60</v>
      </c>
      <c r="NW66" s="189" t="s">
        <v>50</v>
      </c>
      <c r="NX66" s="190">
        <v>0</v>
      </c>
      <c r="NY66" s="190">
        <v>0</v>
      </c>
      <c r="NZ66" s="190">
        <v>0</v>
      </c>
      <c r="OA66" s="190">
        <f t="shared" si="58"/>
        <v>0</v>
      </c>
      <c r="OB66" s="191"/>
      <c r="OC66" s="192">
        <v>60</v>
      </c>
      <c r="OD66" s="189" t="s">
        <v>50</v>
      </c>
      <c r="OE66" s="190">
        <v>0</v>
      </c>
      <c r="OF66" s="190">
        <v>0</v>
      </c>
      <c r="OG66" s="190">
        <v>0</v>
      </c>
      <c r="OH66" s="190">
        <f t="shared" si="59"/>
        <v>0</v>
      </c>
      <c r="OI66" s="191"/>
      <c r="OJ66" s="192">
        <v>60</v>
      </c>
      <c r="OK66" s="189" t="s">
        <v>50</v>
      </c>
      <c r="OL66" s="190">
        <v>0</v>
      </c>
      <c r="OM66" s="190">
        <v>0</v>
      </c>
      <c r="ON66" s="190">
        <v>0</v>
      </c>
      <c r="OO66" s="190">
        <f t="shared" si="60"/>
        <v>0</v>
      </c>
      <c r="OP66" s="191"/>
      <c r="OQ66" s="192">
        <v>60</v>
      </c>
      <c r="OR66" s="189" t="s">
        <v>50</v>
      </c>
      <c r="OS66" s="190">
        <v>0</v>
      </c>
      <c r="OT66" s="190">
        <v>0</v>
      </c>
      <c r="OU66" s="190">
        <v>0</v>
      </c>
      <c r="OV66" s="190">
        <f t="shared" si="61"/>
        <v>0</v>
      </c>
      <c r="OW66" s="191"/>
      <c r="OX66" s="192">
        <v>60</v>
      </c>
      <c r="OY66" s="189" t="s">
        <v>50</v>
      </c>
      <c r="OZ66" s="190">
        <v>0</v>
      </c>
      <c r="PA66" s="190">
        <v>0</v>
      </c>
      <c r="PB66" s="190">
        <v>0</v>
      </c>
      <c r="PC66" s="190">
        <f t="shared" si="62"/>
        <v>0</v>
      </c>
      <c r="PD66" s="191"/>
      <c r="PE66" s="192">
        <v>60</v>
      </c>
      <c r="PF66" s="189" t="s">
        <v>50</v>
      </c>
      <c r="PG66" s="190">
        <v>0</v>
      </c>
      <c r="PH66" s="190">
        <v>0</v>
      </c>
      <c r="PI66" s="190">
        <v>0</v>
      </c>
      <c r="PJ66" s="190">
        <f t="shared" si="63"/>
        <v>0</v>
      </c>
      <c r="PK66" s="191"/>
      <c r="PL66" s="192">
        <v>60</v>
      </c>
      <c r="PM66" s="189" t="s">
        <v>50</v>
      </c>
      <c r="PN66" s="190">
        <v>0</v>
      </c>
      <c r="PO66" s="190">
        <v>0</v>
      </c>
      <c r="PP66" s="190">
        <v>0</v>
      </c>
      <c r="PQ66" s="190">
        <f t="shared" si="64"/>
        <v>0</v>
      </c>
      <c r="PR66" s="191"/>
      <c r="PS66" s="192">
        <v>60</v>
      </c>
      <c r="PT66" s="189" t="s">
        <v>50</v>
      </c>
      <c r="PU66" s="190">
        <v>0</v>
      </c>
      <c r="PV66" s="190">
        <v>0</v>
      </c>
      <c r="PW66" s="190">
        <v>0</v>
      </c>
      <c r="PX66" s="190">
        <f t="shared" si="65"/>
        <v>0</v>
      </c>
      <c r="PY66" s="191"/>
      <c r="PZ66" s="192">
        <v>60</v>
      </c>
      <c r="QA66" s="189" t="s">
        <v>50</v>
      </c>
      <c r="QB66" s="190">
        <v>0</v>
      </c>
      <c r="QC66" s="190">
        <v>0</v>
      </c>
      <c r="QD66" s="190">
        <v>0</v>
      </c>
      <c r="QE66" s="190">
        <f t="shared" si="66"/>
        <v>0</v>
      </c>
      <c r="QF66" s="191"/>
      <c r="QG66" s="192">
        <v>60</v>
      </c>
      <c r="QH66" s="189" t="s">
        <v>50</v>
      </c>
      <c r="QI66" s="190">
        <v>0</v>
      </c>
      <c r="QJ66" s="190">
        <v>0</v>
      </c>
      <c r="QK66" s="190">
        <v>0</v>
      </c>
      <c r="QL66" s="190">
        <f t="shared" si="67"/>
        <v>0</v>
      </c>
      <c r="QM66" s="191"/>
      <c r="QN66" s="192">
        <v>60</v>
      </c>
      <c r="QO66" s="189" t="s">
        <v>50</v>
      </c>
      <c r="QP66" s="190">
        <v>0</v>
      </c>
      <c r="QQ66" s="190">
        <v>0</v>
      </c>
      <c r="QR66" s="190">
        <v>0</v>
      </c>
      <c r="QS66" s="190">
        <f t="shared" si="68"/>
        <v>0</v>
      </c>
      <c r="QT66" s="191"/>
      <c r="QU66" s="192">
        <v>60</v>
      </c>
      <c r="QV66" s="189" t="s">
        <v>50</v>
      </c>
      <c r="QW66" s="190">
        <v>0</v>
      </c>
      <c r="QX66" s="190">
        <v>0</v>
      </c>
      <c r="QY66" s="190">
        <v>0</v>
      </c>
      <c r="QZ66" s="190">
        <f t="shared" si="69"/>
        <v>0</v>
      </c>
      <c r="RA66" s="191"/>
      <c r="RB66" s="192">
        <v>60</v>
      </c>
      <c r="RC66" s="189" t="s">
        <v>50</v>
      </c>
      <c r="RD66" s="190">
        <v>0</v>
      </c>
      <c r="RE66" s="190">
        <v>0</v>
      </c>
      <c r="RF66" s="190">
        <v>0</v>
      </c>
      <c r="RG66" s="190">
        <f t="shared" si="70"/>
        <v>0</v>
      </c>
      <c r="RH66" s="191"/>
      <c r="RI66" s="192">
        <v>60</v>
      </c>
      <c r="RJ66" s="189" t="s">
        <v>50</v>
      </c>
      <c r="RK66" s="190">
        <v>0</v>
      </c>
      <c r="RL66" s="190">
        <v>0</v>
      </c>
      <c r="RM66" s="190">
        <v>0</v>
      </c>
      <c r="RN66" s="190">
        <f t="shared" si="71"/>
        <v>0</v>
      </c>
      <c r="RO66" s="191"/>
      <c r="RP66" s="192">
        <v>60</v>
      </c>
      <c r="RQ66" s="189" t="s">
        <v>50</v>
      </c>
      <c r="RR66" s="190">
        <v>0</v>
      </c>
      <c r="RS66" s="190">
        <v>0</v>
      </c>
      <c r="RT66" s="190">
        <v>0</v>
      </c>
      <c r="RU66" s="190">
        <f t="shared" si="72"/>
        <v>0</v>
      </c>
      <c r="RV66" s="191"/>
      <c r="RW66" s="192">
        <v>60</v>
      </c>
      <c r="RX66" s="189" t="s">
        <v>50</v>
      </c>
      <c r="RY66" s="190">
        <v>0</v>
      </c>
      <c r="RZ66" s="190">
        <v>0</v>
      </c>
      <c r="SA66" s="190">
        <v>0</v>
      </c>
      <c r="SB66" s="190">
        <f t="shared" si="73"/>
        <v>0</v>
      </c>
      <c r="SC66" s="191"/>
      <c r="SD66" s="192">
        <v>60</v>
      </c>
      <c r="SE66" s="189" t="s">
        <v>50</v>
      </c>
      <c r="SF66" s="190">
        <v>0</v>
      </c>
      <c r="SG66" s="190">
        <v>0</v>
      </c>
      <c r="SH66" s="190">
        <v>0</v>
      </c>
      <c r="SI66" s="190">
        <f t="shared" si="74"/>
        <v>0</v>
      </c>
      <c r="SJ66" s="191"/>
      <c r="SK66" s="192">
        <v>60</v>
      </c>
      <c r="SL66" s="189" t="s">
        <v>50</v>
      </c>
      <c r="SM66" s="190">
        <v>0</v>
      </c>
      <c r="SN66" s="190">
        <v>0</v>
      </c>
      <c r="SO66" s="190">
        <v>0</v>
      </c>
      <c r="SP66" s="190">
        <f t="shared" si="75"/>
        <v>0</v>
      </c>
      <c r="SQ66" s="191"/>
      <c r="SR66" s="192">
        <v>60</v>
      </c>
      <c r="SS66" s="189" t="s">
        <v>50</v>
      </c>
      <c r="ST66" s="190">
        <v>0</v>
      </c>
      <c r="SU66" s="190">
        <v>0</v>
      </c>
      <c r="SV66" s="190">
        <v>0</v>
      </c>
      <c r="SW66" s="190">
        <f t="shared" si="76"/>
        <v>0</v>
      </c>
      <c r="SX66" s="191"/>
      <c r="SY66" s="192">
        <v>60</v>
      </c>
      <c r="SZ66" s="189" t="s">
        <v>50</v>
      </c>
      <c r="TA66" s="190">
        <v>0</v>
      </c>
      <c r="TB66" s="190">
        <v>0</v>
      </c>
      <c r="TC66" s="190">
        <v>0</v>
      </c>
      <c r="TD66" s="190">
        <f t="shared" si="77"/>
        <v>0</v>
      </c>
      <c r="TE66" s="191"/>
      <c r="TF66" s="192">
        <v>60</v>
      </c>
      <c r="TG66" s="189" t="s">
        <v>50</v>
      </c>
      <c r="TH66" s="190">
        <v>0</v>
      </c>
      <c r="TI66" s="190">
        <v>0</v>
      </c>
      <c r="TJ66" s="190">
        <v>0</v>
      </c>
      <c r="TK66" s="190">
        <f t="shared" si="78"/>
        <v>0</v>
      </c>
      <c r="TL66" s="191"/>
      <c r="TM66" s="192">
        <v>60</v>
      </c>
      <c r="TN66" s="189" t="s">
        <v>50</v>
      </c>
      <c r="TO66" s="190">
        <v>0</v>
      </c>
      <c r="TP66" s="190">
        <v>0</v>
      </c>
      <c r="TQ66" s="190">
        <v>0</v>
      </c>
      <c r="TR66" s="190">
        <f t="shared" si="79"/>
        <v>0</v>
      </c>
      <c r="TS66" s="191"/>
      <c r="TT66" s="192">
        <v>60</v>
      </c>
      <c r="TU66" s="189" t="s">
        <v>50</v>
      </c>
      <c r="TV66" s="190">
        <v>0</v>
      </c>
      <c r="TW66" s="190">
        <v>0</v>
      </c>
      <c r="TX66" s="190">
        <v>0</v>
      </c>
      <c r="TY66" s="190">
        <f t="shared" si="80"/>
        <v>0</v>
      </c>
      <c r="TZ66" s="191"/>
      <c r="UA66" s="192">
        <v>60</v>
      </c>
      <c r="UB66" s="189" t="s">
        <v>50</v>
      </c>
      <c r="UC66" s="190">
        <v>1</v>
      </c>
      <c r="UD66" s="190">
        <v>800000</v>
      </c>
      <c r="UE66" s="190">
        <v>0</v>
      </c>
      <c r="UF66" s="190">
        <f t="shared" si="81"/>
        <v>800000</v>
      </c>
      <c r="UG66" s="191"/>
      <c r="UH66" s="192">
        <v>60</v>
      </c>
      <c r="UI66" s="189" t="s">
        <v>50</v>
      </c>
      <c r="UJ66" s="190">
        <v>0</v>
      </c>
      <c r="UK66" s="190">
        <v>0</v>
      </c>
      <c r="UL66" s="190">
        <v>0</v>
      </c>
      <c r="UM66" s="190">
        <f t="shared" si="82"/>
        <v>0</v>
      </c>
      <c r="UN66" s="191"/>
      <c r="UO66" s="192">
        <v>60</v>
      </c>
      <c r="UP66" s="189" t="s">
        <v>50</v>
      </c>
      <c r="UQ66" s="190">
        <v>0</v>
      </c>
      <c r="UR66" s="190">
        <v>0</v>
      </c>
      <c r="US66" s="190">
        <v>0</v>
      </c>
      <c r="UT66" s="190">
        <f t="shared" si="83"/>
        <v>0</v>
      </c>
      <c r="UU66" s="191"/>
      <c r="UV66" s="192">
        <v>60</v>
      </c>
      <c r="UW66" s="189" t="s">
        <v>50</v>
      </c>
      <c r="UX66" s="190">
        <v>0</v>
      </c>
      <c r="UY66" s="190">
        <v>0</v>
      </c>
      <c r="UZ66" s="190">
        <v>0</v>
      </c>
      <c r="VA66" s="190">
        <f t="shared" si="84"/>
        <v>0</v>
      </c>
      <c r="VB66" s="191"/>
      <c r="VC66" s="192">
        <v>60</v>
      </c>
      <c r="VD66" s="189" t="s">
        <v>50</v>
      </c>
      <c r="VE66" s="190">
        <v>0</v>
      </c>
      <c r="VF66" s="190">
        <v>0</v>
      </c>
      <c r="VG66" s="190">
        <v>0</v>
      </c>
      <c r="VH66" s="190">
        <f t="shared" si="85"/>
        <v>0</v>
      </c>
      <c r="VI66" s="191"/>
      <c r="VJ66" s="192">
        <v>60</v>
      </c>
      <c r="VK66" s="189" t="s">
        <v>50</v>
      </c>
      <c r="VL66" s="190">
        <v>0</v>
      </c>
      <c r="VM66" s="190">
        <v>0</v>
      </c>
      <c r="VN66" s="190">
        <v>0</v>
      </c>
      <c r="VO66" s="190">
        <f t="shared" si="86"/>
        <v>0</v>
      </c>
      <c r="VP66" s="191"/>
      <c r="VQ66" s="192">
        <v>60</v>
      </c>
      <c r="VR66" s="189" t="s">
        <v>50</v>
      </c>
      <c r="VS66" s="190">
        <v>0</v>
      </c>
      <c r="VT66" s="190">
        <v>0</v>
      </c>
      <c r="VU66" s="190">
        <v>0</v>
      </c>
      <c r="VV66" s="190">
        <f t="shared" si="87"/>
        <v>0</v>
      </c>
      <c r="VW66" s="191"/>
      <c r="VX66" s="192">
        <v>60</v>
      </c>
      <c r="VY66" s="189" t="s">
        <v>50</v>
      </c>
      <c r="VZ66" s="190">
        <v>0</v>
      </c>
      <c r="WA66" s="190">
        <v>0</v>
      </c>
      <c r="WB66" s="190">
        <v>0</v>
      </c>
      <c r="WC66" s="190">
        <f t="shared" si="88"/>
        <v>0</v>
      </c>
      <c r="WD66" s="191"/>
      <c r="WE66" s="192">
        <v>60</v>
      </c>
      <c r="WF66" s="189" t="s">
        <v>50</v>
      </c>
      <c r="WG66" s="190">
        <v>0</v>
      </c>
      <c r="WH66" s="190">
        <v>0</v>
      </c>
      <c r="WI66" s="190">
        <v>0</v>
      </c>
      <c r="WJ66" s="190">
        <f t="shared" si="89"/>
        <v>0</v>
      </c>
      <c r="WK66" s="191"/>
      <c r="WL66" s="192">
        <v>60</v>
      </c>
      <c r="WM66" s="189" t="s">
        <v>50</v>
      </c>
      <c r="WN66" s="190">
        <v>0</v>
      </c>
      <c r="WO66" s="190">
        <v>0</v>
      </c>
      <c r="WP66" s="190">
        <v>0</v>
      </c>
      <c r="WQ66" s="190">
        <f t="shared" si="90"/>
        <v>0</v>
      </c>
      <c r="WR66" s="191"/>
      <c r="WS66" s="192">
        <v>60</v>
      </c>
      <c r="WT66" s="189" t="s">
        <v>50</v>
      </c>
      <c r="WU66" s="190">
        <v>0</v>
      </c>
      <c r="WV66" s="190">
        <v>0</v>
      </c>
      <c r="WW66" s="190">
        <v>0</v>
      </c>
      <c r="WX66" s="190">
        <f t="shared" si="91"/>
        <v>0</v>
      </c>
      <c r="WY66" s="191"/>
      <c r="WZ66" s="192">
        <v>60</v>
      </c>
      <c r="XA66" s="189" t="s">
        <v>50</v>
      </c>
      <c r="XB66" s="190">
        <v>0</v>
      </c>
      <c r="XC66" s="190">
        <v>0</v>
      </c>
      <c r="XD66" s="190">
        <v>0</v>
      </c>
      <c r="XE66" s="190">
        <f t="shared" si="92"/>
        <v>0</v>
      </c>
      <c r="XF66" s="191"/>
      <c r="XG66" s="192">
        <v>60</v>
      </c>
      <c r="XH66" s="189" t="s">
        <v>50</v>
      </c>
      <c r="XI66" s="190">
        <v>0</v>
      </c>
      <c r="XJ66" s="190">
        <v>0</v>
      </c>
      <c r="XK66" s="190">
        <v>0</v>
      </c>
      <c r="XL66" s="190">
        <f t="shared" si="93"/>
        <v>0</v>
      </c>
      <c r="XM66" s="191"/>
      <c r="XN66" s="192">
        <v>60</v>
      </c>
      <c r="XO66" s="189" t="s">
        <v>50</v>
      </c>
      <c r="XP66" s="190">
        <v>0</v>
      </c>
      <c r="XQ66" s="190">
        <v>0</v>
      </c>
      <c r="XR66" s="190">
        <v>0</v>
      </c>
      <c r="XS66" s="190">
        <f t="shared" si="94"/>
        <v>0</v>
      </c>
      <c r="XT66" s="191"/>
      <c r="XU66" s="192">
        <v>60</v>
      </c>
      <c r="XV66" s="189" t="s">
        <v>50</v>
      </c>
      <c r="XW66" s="190">
        <v>0</v>
      </c>
      <c r="XX66" s="190">
        <v>0</v>
      </c>
      <c r="XY66" s="190">
        <v>0</v>
      </c>
      <c r="XZ66" s="190">
        <f t="shared" si="95"/>
        <v>0</v>
      </c>
      <c r="YA66" s="191"/>
      <c r="YB66" s="192">
        <v>60</v>
      </c>
      <c r="YC66" s="189" t="s">
        <v>50</v>
      </c>
      <c r="YD66" s="190">
        <v>0</v>
      </c>
      <c r="YE66" s="190">
        <v>0</v>
      </c>
      <c r="YF66" s="190">
        <v>0</v>
      </c>
      <c r="YG66" s="190">
        <f t="shared" si="96"/>
        <v>0</v>
      </c>
      <c r="YH66" s="191"/>
      <c r="YI66" s="192">
        <v>60</v>
      </c>
      <c r="YJ66" s="189" t="s">
        <v>50</v>
      </c>
      <c r="YK66" s="190">
        <v>0</v>
      </c>
      <c r="YL66" s="190">
        <v>0</v>
      </c>
      <c r="YM66" s="190">
        <v>0</v>
      </c>
      <c r="YN66" s="190">
        <f t="shared" si="97"/>
        <v>0</v>
      </c>
      <c r="YO66" s="191"/>
      <c r="YP66" s="192">
        <v>60</v>
      </c>
      <c r="YQ66" s="189" t="s">
        <v>50</v>
      </c>
      <c r="YR66" s="190">
        <v>0</v>
      </c>
      <c r="YS66" s="190">
        <v>0</v>
      </c>
      <c r="YT66" s="190">
        <v>0</v>
      </c>
      <c r="YU66" s="190">
        <f t="shared" si="98"/>
        <v>0</v>
      </c>
      <c r="YV66" s="191"/>
      <c r="YW66" s="192">
        <v>60</v>
      </c>
      <c r="YX66" s="189" t="s">
        <v>50</v>
      </c>
      <c r="YY66" s="190">
        <v>0</v>
      </c>
      <c r="YZ66" s="190">
        <v>0</v>
      </c>
      <c r="ZA66" s="190">
        <v>0</v>
      </c>
      <c r="ZB66" s="190">
        <f t="shared" si="99"/>
        <v>0</v>
      </c>
      <c r="ZC66" s="191"/>
      <c r="ZD66" s="192">
        <v>60</v>
      </c>
      <c r="ZE66" s="189" t="s">
        <v>50</v>
      </c>
      <c r="ZF66" s="190">
        <v>0</v>
      </c>
      <c r="ZG66" s="190">
        <v>0</v>
      </c>
      <c r="ZH66" s="190">
        <v>0</v>
      </c>
      <c r="ZI66" s="190">
        <f t="shared" si="100"/>
        <v>0</v>
      </c>
      <c r="ZJ66" s="191"/>
      <c r="ZK66" s="192">
        <v>60</v>
      </c>
      <c r="ZL66" s="189" t="s">
        <v>50</v>
      </c>
      <c r="ZM66" s="190">
        <v>0</v>
      </c>
      <c r="ZN66" s="190">
        <v>0</v>
      </c>
      <c r="ZO66" s="190">
        <v>0</v>
      </c>
      <c r="ZP66" s="190">
        <f t="shared" si="101"/>
        <v>0</v>
      </c>
      <c r="ZQ66" s="191"/>
      <c r="ZR66" s="192">
        <v>60</v>
      </c>
      <c r="ZS66" s="189" t="s">
        <v>50</v>
      </c>
      <c r="ZT66" s="190">
        <v>0</v>
      </c>
      <c r="ZU66" s="190">
        <v>0</v>
      </c>
      <c r="ZV66" s="190">
        <v>0</v>
      </c>
      <c r="ZW66" s="190">
        <f t="shared" si="102"/>
        <v>0</v>
      </c>
      <c r="ZX66" s="191"/>
      <c r="ZY66" s="192">
        <v>60</v>
      </c>
      <c r="ZZ66" s="189" t="s">
        <v>50</v>
      </c>
      <c r="AAA66" s="190">
        <v>0</v>
      </c>
      <c r="AAB66" s="190">
        <v>0</v>
      </c>
      <c r="AAC66" s="190">
        <v>0</v>
      </c>
      <c r="AAD66" s="190">
        <f t="shared" si="103"/>
        <v>0</v>
      </c>
      <c r="AAE66" s="191"/>
      <c r="AAF66" s="192">
        <v>60</v>
      </c>
      <c r="AAG66" s="189" t="s">
        <v>50</v>
      </c>
      <c r="AAH66" s="190">
        <v>0</v>
      </c>
      <c r="AAI66" s="190">
        <v>0</v>
      </c>
      <c r="AAJ66" s="190">
        <v>0</v>
      </c>
      <c r="AAK66" s="190">
        <f t="shared" si="104"/>
        <v>0</v>
      </c>
      <c r="AAL66" s="191"/>
      <c r="AAM66" s="192">
        <v>60</v>
      </c>
      <c r="AAN66" s="189" t="s">
        <v>50</v>
      </c>
      <c r="AAO66" s="190">
        <v>0</v>
      </c>
      <c r="AAP66" s="190">
        <v>0</v>
      </c>
      <c r="AAQ66" s="190">
        <v>0</v>
      </c>
      <c r="AAR66" s="190">
        <f t="shared" si="105"/>
        <v>0</v>
      </c>
      <c r="AAS66" s="191"/>
      <c r="AAT66" s="192">
        <v>60</v>
      </c>
      <c r="AAU66" s="189" t="s">
        <v>50</v>
      </c>
      <c r="AAV66" s="190">
        <v>0</v>
      </c>
      <c r="AAW66" s="190">
        <v>0</v>
      </c>
      <c r="AAX66" s="190">
        <v>0</v>
      </c>
      <c r="AAY66" s="190">
        <f t="shared" si="106"/>
        <v>0</v>
      </c>
      <c r="AAZ66" s="191"/>
      <c r="ABA66" s="192">
        <v>60</v>
      </c>
      <c r="ABB66" s="189" t="s">
        <v>50</v>
      </c>
      <c r="ABC66" s="190">
        <v>0</v>
      </c>
      <c r="ABD66" s="190">
        <v>0</v>
      </c>
      <c r="ABE66" s="190">
        <v>0</v>
      </c>
      <c r="ABF66" s="190">
        <f t="shared" si="107"/>
        <v>0</v>
      </c>
      <c r="ABG66" s="191"/>
      <c r="ABH66" s="192">
        <v>60</v>
      </c>
      <c r="ABI66" s="189" t="s">
        <v>50</v>
      </c>
      <c r="ABJ66" s="190">
        <v>0</v>
      </c>
      <c r="ABK66" s="190">
        <v>0</v>
      </c>
      <c r="ABL66" s="190">
        <v>0</v>
      </c>
      <c r="ABM66" s="190">
        <f t="shared" si="108"/>
        <v>0</v>
      </c>
      <c r="ABN66" s="191"/>
      <c r="ABO66" s="192">
        <v>60</v>
      </c>
      <c r="ABP66" s="189" t="s">
        <v>50</v>
      </c>
      <c r="ABQ66" s="190">
        <v>0</v>
      </c>
      <c r="ABR66" s="190">
        <v>0</v>
      </c>
      <c r="ABS66" s="190">
        <v>0</v>
      </c>
      <c r="ABT66" s="190">
        <f t="shared" si="109"/>
        <v>0</v>
      </c>
      <c r="ABU66" s="191"/>
      <c r="ABV66" s="192">
        <v>60</v>
      </c>
      <c r="ABW66" s="189" t="s">
        <v>50</v>
      </c>
      <c r="ABX66" s="190">
        <v>0</v>
      </c>
      <c r="ABY66" s="190">
        <f t="shared" si="0"/>
        <v>800000</v>
      </c>
      <c r="ABZ66" s="190">
        <f t="shared" si="1"/>
        <v>0</v>
      </c>
      <c r="ACA66" s="190">
        <f t="shared" si="2"/>
        <v>800000</v>
      </c>
      <c r="ACB66" s="9"/>
    </row>
    <row r="67" spans="1:756" ht="15.75" hidden="1">
      <c r="A67" s="192">
        <v>61</v>
      </c>
      <c r="B67" s="189" t="s">
        <v>51</v>
      </c>
      <c r="C67" s="190">
        <v>0</v>
      </c>
      <c r="D67" s="190">
        <v>0</v>
      </c>
      <c r="E67" s="190">
        <v>0</v>
      </c>
      <c r="F67" s="190">
        <f t="shared" si="3"/>
        <v>0</v>
      </c>
      <c r="G67" s="191"/>
      <c r="H67" s="192">
        <v>61</v>
      </c>
      <c r="I67" s="189" t="s">
        <v>51</v>
      </c>
      <c r="J67" s="190">
        <v>0</v>
      </c>
      <c r="K67" s="190">
        <v>0</v>
      </c>
      <c r="L67" s="190">
        <v>0</v>
      </c>
      <c r="M67" s="190">
        <f t="shared" si="4"/>
        <v>0</v>
      </c>
      <c r="N67" s="191"/>
      <c r="O67" s="192">
        <v>61</v>
      </c>
      <c r="P67" s="189" t="s">
        <v>51</v>
      </c>
      <c r="Q67" s="190">
        <v>0</v>
      </c>
      <c r="R67" s="190">
        <v>0</v>
      </c>
      <c r="S67" s="190">
        <v>0</v>
      </c>
      <c r="T67" s="190">
        <f t="shared" si="5"/>
        <v>0</v>
      </c>
      <c r="U67" s="191"/>
      <c r="V67" s="192">
        <v>61</v>
      </c>
      <c r="W67" s="189" t="s">
        <v>51</v>
      </c>
      <c r="X67" s="190">
        <v>0</v>
      </c>
      <c r="Y67" s="190">
        <v>0</v>
      </c>
      <c r="Z67" s="190">
        <v>0</v>
      </c>
      <c r="AA67" s="190">
        <f t="shared" si="6"/>
        <v>0</v>
      </c>
      <c r="AB67" s="191"/>
      <c r="AC67" s="192">
        <v>61</v>
      </c>
      <c r="AD67" s="189" t="s">
        <v>51</v>
      </c>
      <c r="AE67" s="190">
        <v>0</v>
      </c>
      <c r="AF67" s="190">
        <v>0</v>
      </c>
      <c r="AG67" s="190">
        <v>0</v>
      </c>
      <c r="AH67" s="190">
        <f t="shared" si="7"/>
        <v>0</v>
      </c>
      <c r="AI67" s="191"/>
      <c r="AJ67" s="192">
        <v>61</v>
      </c>
      <c r="AK67" s="189" t="s">
        <v>51</v>
      </c>
      <c r="AL67" s="190">
        <v>0</v>
      </c>
      <c r="AM67" s="190">
        <v>0</v>
      </c>
      <c r="AN67" s="190">
        <v>0</v>
      </c>
      <c r="AO67" s="190">
        <f t="shared" si="8"/>
        <v>0</v>
      </c>
      <c r="AP67" s="191"/>
      <c r="AQ67" s="192">
        <v>61</v>
      </c>
      <c r="AR67" s="189" t="s">
        <v>51</v>
      </c>
      <c r="AS67" s="190">
        <v>0</v>
      </c>
      <c r="AT67" s="190">
        <v>0</v>
      </c>
      <c r="AU67" s="190">
        <v>0</v>
      </c>
      <c r="AV67" s="190">
        <f t="shared" si="9"/>
        <v>0</v>
      </c>
      <c r="AW67" s="191"/>
      <c r="AX67" s="192">
        <v>61</v>
      </c>
      <c r="AY67" s="189" t="s">
        <v>51</v>
      </c>
      <c r="AZ67" s="190">
        <v>0</v>
      </c>
      <c r="BA67" s="190">
        <v>0</v>
      </c>
      <c r="BB67" s="190">
        <v>0</v>
      </c>
      <c r="BC67" s="190">
        <f t="shared" si="10"/>
        <v>0</v>
      </c>
      <c r="BD67" s="191"/>
      <c r="BE67" s="192">
        <v>61</v>
      </c>
      <c r="BF67" s="189" t="s">
        <v>51</v>
      </c>
      <c r="BG67" s="190">
        <v>0</v>
      </c>
      <c r="BH67" s="190">
        <v>0</v>
      </c>
      <c r="BI67" s="190">
        <v>0</v>
      </c>
      <c r="BJ67" s="190">
        <f t="shared" si="11"/>
        <v>0</v>
      </c>
      <c r="BK67" s="191"/>
      <c r="BL67" s="192">
        <v>61</v>
      </c>
      <c r="BM67" s="189" t="s">
        <v>51</v>
      </c>
      <c r="BN67" s="190">
        <v>0</v>
      </c>
      <c r="BO67" s="190">
        <v>0</v>
      </c>
      <c r="BP67" s="190">
        <v>0</v>
      </c>
      <c r="BQ67" s="190">
        <f t="shared" si="12"/>
        <v>0</v>
      </c>
      <c r="BR67" s="191"/>
      <c r="BS67" s="192">
        <v>61</v>
      </c>
      <c r="BT67" s="189" t="s">
        <v>51</v>
      </c>
      <c r="BU67" s="190">
        <v>0</v>
      </c>
      <c r="BV67" s="190">
        <v>0</v>
      </c>
      <c r="BW67" s="190">
        <v>0</v>
      </c>
      <c r="BX67" s="190">
        <f t="shared" si="13"/>
        <v>0</v>
      </c>
      <c r="BY67" s="191"/>
      <c r="BZ67" s="192">
        <v>61</v>
      </c>
      <c r="CA67" s="189" t="s">
        <v>51</v>
      </c>
      <c r="CB67" s="190">
        <v>0</v>
      </c>
      <c r="CC67" s="190">
        <v>0</v>
      </c>
      <c r="CD67" s="190">
        <v>0</v>
      </c>
      <c r="CE67" s="190">
        <f t="shared" si="14"/>
        <v>0</v>
      </c>
      <c r="CF67" s="191"/>
      <c r="CG67" s="192">
        <v>61</v>
      </c>
      <c r="CH67" s="189" t="s">
        <v>51</v>
      </c>
      <c r="CI67" s="190">
        <v>0</v>
      </c>
      <c r="CJ67" s="190">
        <v>0</v>
      </c>
      <c r="CK67" s="190">
        <v>0</v>
      </c>
      <c r="CL67" s="190">
        <f t="shared" si="15"/>
        <v>0</v>
      </c>
      <c r="CM67" s="191"/>
      <c r="CN67" s="192">
        <v>61</v>
      </c>
      <c r="CO67" s="189" t="s">
        <v>51</v>
      </c>
      <c r="CP67" s="190">
        <v>0</v>
      </c>
      <c r="CQ67" s="190">
        <v>0</v>
      </c>
      <c r="CR67" s="190">
        <v>0</v>
      </c>
      <c r="CS67" s="190">
        <f t="shared" si="16"/>
        <v>0</v>
      </c>
      <c r="CT67" s="191"/>
      <c r="CU67" s="192">
        <v>61</v>
      </c>
      <c r="CV67" s="189" t="s">
        <v>51</v>
      </c>
      <c r="CW67" s="190">
        <v>0</v>
      </c>
      <c r="CX67" s="190">
        <v>0</v>
      </c>
      <c r="CY67" s="190">
        <v>0</v>
      </c>
      <c r="CZ67" s="190">
        <f t="shared" si="17"/>
        <v>0</v>
      </c>
      <c r="DA67" s="191"/>
      <c r="DB67" s="192">
        <v>61</v>
      </c>
      <c r="DC67" s="189" t="s">
        <v>51</v>
      </c>
      <c r="DD67" s="190">
        <v>0</v>
      </c>
      <c r="DE67" s="190">
        <v>0</v>
      </c>
      <c r="DF67" s="190">
        <v>0</v>
      </c>
      <c r="DG67" s="190">
        <f t="shared" si="18"/>
        <v>0</v>
      </c>
      <c r="DH67" s="191"/>
      <c r="DI67" s="192">
        <v>61</v>
      </c>
      <c r="DJ67" s="189" t="s">
        <v>51</v>
      </c>
      <c r="DK67" s="190">
        <v>0</v>
      </c>
      <c r="DL67" s="190">
        <v>0</v>
      </c>
      <c r="DM67" s="190">
        <v>0</v>
      </c>
      <c r="DN67" s="190">
        <f t="shared" si="19"/>
        <v>0</v>
      </c>
      <c r="DO67" s="191"/>
      <c r="DP67" s="192">
        <v>61</v>
      </c>
      <c r="DQ67" s="189" t="s">
        <v>51</v>
      </c>
      <c r="DR67" s="190">
        <v>0</v>
      </c>
      <c r="DS67" s="190">
        <v>0</v>
      </c>
      <c r="DT67" s="190">
        <v>0</v>
      </c>
      <c r="DU67" s="190">
        <f t="shared" si="20"/>
        <v>0</v>
      </c>
      <c r="DV67" s="191"/>
      <c r="DW67" s="192">
        <v>61</v>
      </c>
      <c r="DX67" s="189" t="s">
        <v>51</v>
      </c>
      <c r="DY67" s="190">
        <v>0</v>
      </c>
      <c r="DZ67" s="190">
        <v>0</v>
      </c>
      <c r="EA67" s="190">
        <v>0</v>
      </c>
      <c r="EB67" s="190">
        <f t="shared" si="21"/>
        <v>0</v>
      </c>
      <c r="EC67" s="191"/>
      <c r="ED67" s="192">
        <v>61</v>
      </c>
      <c r="EE67" s="189" t="s">
        <v>51</v>
      </c>
      <c r="EF67" s="190">
        <v>0</v>
      </c>
      <c r="EG67" s="190">
        <v>0</v>
      </c>
      <c r="EH67" s="190">
        <v>0</v>
      </c>
      <c r="EI67" s="190">
        <f t="shared" si="22"/>
        <v>0</v>
      </c>
      <c r="EJ67" s="191"/>
      <c r="EK67" s="192">
        <v>61</v>
      </c>
      <c r="EL67" s="189" t="s">
        <v>51</v>
      </c>
      <c r="EM67" s="190">
        <v>0</v>
      </c>
      <c r="EN67" s="190">
        <v>0</v>
      </c>
      <c r="EO67" s="190">
        <v>0</v>
      </c>
      <c r="EP67" s="190">
        <f t="shared" si="23"/>
        <v>0</v>
      </c>
      <c r="EQ67" s="191"/>
      <c r="ER67" s="192">
        <v>61</v>
      </c>
      <c r="ES67" s="189" t="s">
        <v>51</v>
      </c>
      <c r="ET67" s="190">
        <v>0</v>
      </c>
      <c r="EU67" s="190">
        <v>0</v>
      </c>
      <c r="EV67" s="190">
        <v>0</v>
      </c>
      <c r="EW67" s="190">
        <f t="shared" si="24"/>
        <v>0</v>
      </c>
      <c r="EX67" s="191"/>
      <c r="EY67" s="192">
        <v>61</v>
      </c>
      <c r="EZ67" s="189" t="s">
        <v>51</v>
      </c>
      <c r="FA67" s="190">
        <v>0</v>
      </c>
      <c r="FB67" s="190">
        <v>0</v>
      </c>
      <c r="FC67" s="190">
        <v>0</v>
      </c>
      <c r="FD67" s="190">
        <f t="shared" si="25"/>
        <v>0</v>
      </c>
      <c r="FE67" s="191"/>
      <c r="FF67" s="192">
        <v>61</v>
      </c>
      <c r="FG67" s="189" t="s">
        <v>51</v>
      </c>
      <c r="FH67" s="190">
        <v>0</v>
      </c>
      <c r="FI67" s="190">
        <v>0</v>
      </c>
      <c r="FJ67" s="190">
        <v>0</v>
      </c>
      <c r="FK67" s="190">
        <f t="shared" si="26"/>
        <v>0</v>
      </c>
      <c r="FL67" s="191"/>
      <c r="FM67" s="192">
        <v>61</v>
      </c>
      <c r="FN67" s="189" t="s">
        <v>51</v>
      </c>
      <c r="FO67" s="190">
        <v>0</v>
      </c>
      <c r="FP67" s="190">
        <v>0</v>
      </c>
      <c r="FQ67" s="190">
        <v>0</v>
      </c>
      <c r="FR67" s="190">
        <f t="shared" si="27"/>
        <v>0</v>
      </c>
      <c r="FS67" s="191"/>
      <c r="FT67" s="192">
        <v>61</v>
      </c>
      <c r="FU67" s="189" t="s">
        <v>51</v>
      </c>
      <c r="FV67" s="190">
        <v>0</v>
      </c>
      <c r="FW67" s="190">
        <v>0</v>
      </c>
      <c r="FX67" s="190">
        <v>0</v>
      </c>
      <c r="FY67" s="190">
        <f t="shared" si="28"/>
        <v>0</v>
      </c>
      <c r="FZ67" s="191"/>
      <c r="GA67" s="192">
        <v>61</v>
      </c>
      <c r="GB67" s="189" t="s">
        <v>51</v>
      </c>
      <c r="GC67" s="190">
        <v>0</v>
      </c>
      <c r="GD67" s="190">
        <v>0</v>
      </c>
      <c r="GE67" s="190">
        <v>0</v>
      </c>
      <c r="GF67" s="190">
        <f t="shared" si="29"/>
        <v>0</v>
      </c>
      <c r="GG67" s="191"/>
      <c r="GH67" s="192">
        <v>61</v>
      </c>
      <c r="GI67" s="189" t="s">
        <v>51</v>
      </c>
      <c r="GJ67" s="190">
        <v>0</v>
      </c>
      <c r="GK67" s="190">
        <v>0</v>
      </c>
      <c r="GL67" s="190">
        <v>0</v>
      </c>
      <c r="GM67" s="190">
        <f t="shared" si="30"/>
        <v>0</v>
      </c>
      <c r="GN67" s="191"/>
      <c r="GO67" s="192">
        <v>61</v>
      </c>
      <c r="GP67" s="189" t="s">
        <v>51</v>
      </c>
      <c r="GQ67" s="190">
        <v>0</v>
      </c>
      <c r="GR67" s="190">
        <v>0</v>
      </c>
      <c r="GS67" s="190">
        <v>0</v>
      </c>
      <c r="GT67" s="190">
        <f t="shared" si="31"/>
        <v>0</v>
      </c>
      <c r="GU67" s="191"/>
      <c r="GV67" s="192">
        <v>61</v>
      </c>
      <c r="GW67" s="189" t="s">
        <v>51</v>
      </c>
      <c r="GX67" s="190">
        <v>0</v>
      </c>
      <c r="GY67" s="190">
        <v>0</v>
      </c>
      <c r="GZ67" s="190">
        <v>0</v>
      </c>
      <c r="HA67" s="190">
        <f t="shared" si="32"/>
        <v>0</v>
      </c>
      <c r="HB67" s="191"/>
      <c r="HC67" s="192">
        <v>61</v>
      </c>
      <c r="HD67" s="189" t="s">
        <v>51</v>
      </c>
      <c r="HE67" s="190">
        <v>0</v>
      </c>
      <c r="HF67" s="190">
        <v>0</v>
      </c>
      <c r="HG67" s="190">
        <v>0</v>
      </c>
      <c r="HH67" s="190">
        <f t="shared" si="33"/>
        <v>0</v>
      </c>
      <c r="HI67" s="191"/>
      <c r="HJ67" s="192">
        <v>61</v>
      </c>
      <c r="HK67" s="189" t="s">
        <v>51</v>
      </c>
      <c r="HL67" s="190">
        <v>0</v>
      </c>
      <c r="HM67" s="190">
        <v>0</v>
      </c>
      <c r="HN67" s="190">
        <v>0</v>
      </c>
      <c r="HO67" s="190">
        <f t="shared" si="34"/>
        <v>0</v>
      </c>
      <c r="HP67" s="191"/>
      <c r="HQ67" s="192">
        <v>61</v>
      </c>
      <c r="HR67" s="189" t="s">
        <v>51</v>
      </c>
      <c r="HS67" s="190">
        <v>0</v>
      </c>
      <c r="HT67" s="190">
        <v>0</v>
      </c>
      <c r="HU67" s="190">
        <v>0</v>
      </c>
      <c r="HV67" s="190">
        <f t="shared" si="35"/>
        <v>0</v>
      </c>
      <c r="HW67" s="191"/>
      <c r="HX67" s="192">
        <v>61</v>
      </c>
      <c r="HY67" s="189" t="s">
        <v>51</v>
      </c>
      <c r="HZ67" s="190">
        <v>0</v>
      </c>
      <c r="IA67" s="190">
        <v>0</v>
      </c>
      <c r="IB67" s="190">
        <v>0</v>
      </c>
      <c r="IC67" s="190">
        <f t="shared" si="36"/>
        <v>0</v>
      </c>
      <c r="ID67" s="191"/>
      <c r="IE67" s="192">
        <v>61</v>
      </c>
      <c r="IF67" s="189" t="s">
        <v>51</v>
      </c>
      <c r="IG67" s="190">
        <v>0</v>
      </c>
      <c r="IH67" s="190">
        <v>0</v>
      </c>
      <c r="II67" s="190">
        <v>0</v>
      </c>
      <c r="IJ67" s="190">
        <f t="shared" si="37"/>
        <v>0</v>
      </c>
      <c r="IK67" s="191"/>
      <c r="IL67" s="192">
        <v>61</v>
      </c>
      <c r="IM67" s="189" t="s">
        <v>51</v>
      </c>
      <c r="IN67" s="190">
        <v>0</v>
      </c>
      <c r="IO67" s="190">
        <v>0</v>
      </c>
      <c r="IP67" s="190">
        <v>0</v>
      </c>
      <c r="IQ67" s="190">
        <f t="shared" si="38"/>
        <v>0</v>
      </c>
      <c r="IR67" s="191"/>
      <c r="IS67" s="192">
        <v>61</v>
      </c>
      <c r="IT67" s="189" t="s">
        <v>51</v>
      </c>
      <c r="IU67" s="190">
        <v>0</v>
      </c>
      <c r="IV67" s="190">
        <v>0</v>
      </c>
      <c r="IW67" s="190">
        <v>0</v>
      </c>
      <c r="IX67" s="190">
        <f t="shared" si="39"/>
        <v>0</v>
      </c>
      <c r="IY67" s="191"/>
      <c r="IZ67" s="192">
        <v>61</v>
      </c>
      <c r="JA67" s="189" t="s">
        <v>51</v>
      </c>
      <c r="JB67" s="190">
        <v>0</v>
      </c>
      <c r="JC67" s="190">
        <v>0</v>
      </c>
      <c r="JD67" s="190">
        <v>0</v>
      </c>
      <c r="JE67" s="190">
        <f t="shared" si="40"/>
        <v>0</v>
      </c>
      <c r="JF67" s="191"/>
      <c r="JG67" s="192">
        <v>61</v>
      </c>
      <c r="JH67" s="189" t="s">
        <v>51</v>
      </c>
      <c r="JI67" s="190">
        <v>0</v>
      </c>
      <c r="JJ67" s="190">
        <v>0</v>
      </c>
      <c r="JK67" s="190">
        <v>0</v>
      </c>
      <c r="JL67" s="190">
        <f t="shared" si="41"/>
        <v>0</v>
      </c>
      <c r="JM67" s="191"/>
      <c r="JN67" s="192">
        <v>61</v>
      </c>
      <c r="JO67" s="189" t="s">
        <v>51</v>
      </c>
      <c r="JP67" s="190">
        <v>0</v>
      </c>
      <c r="JQ67" s="190">
        <v>0</v>
      </c>
      <c r="JR67" s="190">
        <v>0</v>
      </c>
      <c r="JS67" s="190">
        <f t="shared" si="42"/>
        <v>0</v>
      </c>
      <c r="JT67" s="191"/>
      <c r="JU67" s="192">
        <v>61</v>
      </c>
      <c r="JV67" s="189" t="s">
        <v>51</v>
      </c>
      <c r="JW67" s="190">
        <v>0</v>
      </c>
      <c r="JX67" s="190">
        <v>0</v>
      </c>
      <c r="JY67" s="190">
        <v>0</v>
      </c>
      <c r="JZ67" s="190">
        <f t="shared" si="43"/>
        <v>0</v>
      </c>
      <c r="KA67" s="191"/>
      <c r="KB67" s="192">
        <v>61</v>
      </c>
      <c r="KC67" s="189" t="s">
        <v>51</v>
      </c>
      <c r="KD67" s="190">
        <v>0</v>
      </c>
      <c r="KE67" s="190">
        <v>0</v>
      </c>
      <c r="KF67" s="190">
        <v>0</v>
      </c>
      <c r="KG67" s="190">
        <f t="shared" si="44"/>
        <v>0</v>
      </c>
      <c r="KH67" s="191"/>
      <c r="KI67" s="192">
        <v>61</v>
      </c>
      <c r="KJ67" s="189" t="s">
        <v>51</v>
      </c>
      <c r="KK67" s="190">
        <v>0</v>
      </c>
      <c r="KL67" s="190">
        <v>0</v>
      </c>
      <c r="KM67" s="190">
        <v>0</v>
      </c>
      <c r="KN67" s="190">
        <f t="shared" si="45"/>
        <v>0</v>
      </c>
      <c r="KO67" s="191"/>
      <c r="KP67" s="192">
        <v>61</v>
      </c>
      <c r="KQ67" s="189" t="s">
        <v>51</v>
      </c>
      <c r="KR67" s="190">
        <v>0</v>
      </c>
      <c r="KS67" s="190">
        <v>0</v>
      </c>
      <c r="KT67" s="190">
        <v>0</v>
      </c>
      <c r="KU67" s="190">
        <f t="shared" si="46"/>
        <v>0</v>
      </c>
      <c r="KV67" s="191"/>
      <c r="KW67" s="192">
        <v>61</v>
      </c>
      <c r="KX67" s="189" t="s">
        <v>51</v>
      </c>
      <c r="KY67" s="190">
        <v>0</v>
      </c>
      <c r="KZ67" s="190">
        <v>0</v>
      </c>
      <c r="LA67" s="190">
        <v>0</v>
      </c>
      <c r="LB67" s="190">
        <f t="shared" si="47"/>
        <v>0</v>
      </c>
      <c r="LC67" s="191"/>
      <c r="LD67" s="192">
        <v>61</v>
      </c>
      <c r="LE67" s="189" t="s">
        <v>51</v>
      </c>
      <c r="LF67" s="190">
        <v>0</v>
      </c>
      <c r="LG67" s="190">
        <v>0</v>
      </c>
      <c r="LH67" s="190">
        <v>0</v>
      </c>
      <c r="LI67" s="190">
        <f t="shared" si="48"/>
        <v>0</v>
      </c>
      <c r="LJ67" s="191"/>
      <c r="LK67" s="192">
        <v>61</v>
      </c>
      <c r="LL67" s="189" t="s">
        <v>51</v>
      </c>
      <c r="LM67" s="190">
        <v>0</v>
      </c>
      <c r="LN67" s="190">
        <v>0</v>
      </c>
      <c r="LO67" s="190">
        <v>0</v>
      </c>
      <c r="LP67" s="190">
        <f t="shared" si="49"/>
        <v>0</v>
      </c>
      <c r="LQ67" s="191"/>
      <c r="LR67" s="192">
        <v>61</v>
      </c>
      <c r="LS67" s="189" t="s">
        <v>51</v>
      </c>
      <c r="LT67" s="190">
        <v>0</v>
      </c>
      <c r="LU67" s="190">
        <v>0</v>
      </c>
      <c r="LV67" s="190">
        <v>0</v>
      </c>
      <c r="LW67" s="190">
        <f t="shared" si="50"/>
        <v>0</v>
      </c>
      <c r="LX67" s="191"/>
      <c r="LY67" s="192">
        <v>61</v>
      </c>
      <c r="LZ67" s="189" t="s">
        <v>51</v>
      </c>
      <c r="MA67" s="190">
        <v>0</v>
      </c>
      <c r="MB67" s="190">
        <v>0</v>
      </c>
      <c r="MC67" s="190">
        <v>0</v>
      </c>
      <c r="MD67" s="190">
        <f t="shared" si="51"/>
        <v>0</v>
      </c>
      <c r="ME67" s="191"/>
      <c r="MF67" s="192">
        <v>61</v>
      </c>
      <c r="MG67" s="189" t="s">
        <v>51</v>
      </c>
      <c r="MH67" s="190">
        <v>0</v>
      </c>
      <c r="MI67" s="190">
        <v>0</v>
      </c>
      <c r="MJ67" s="190">
        <v>0</v>
      </c>
      <c r="MK67" s="190">
        <f t="shared" si="52"/>
        <v>0</v>
      </c>
      <c r="ML67" s="191"/>
      <c r="MM67" s="192">
        <v>61</v>
      </c>
      <c r="MN67" s="189" t="s">
        <v>51</v>
      </c>
      <c r="MO67" s="190">
        <v>0</v>
      </c>
      <c r="MP67" s="190">
        <v>0</v>
      </c>
      <c r="MQ67" s="190">
        <v>0</v>
      </c>
      <c r="MR67" s="190">
        <f t="shared" si="53"/>
        <v>0</v>
      </c>
      <c r="MS67" s="191"/>
      <c r="MT67" s="192">
        <v>61</v>
      </c>
      <c r="MU67" s="189" t="s">
        <v>51</v>
      </c>
      <c r="MV67" s="190">
        <v>0</v>
      </c>
      <c r="MW67" s="190">
        <v>0</v>
      </c>
      <c r="MX67" s="190">
        <v>0</v>
      </c>
      <c r="MY67" s="190">
        <f t="shared" si="54"/>
        <v>0</v>
      </c>
      <c r="MZ67" s="191"/>
      <c r="NA67" s="192">
        <v>61</v>
      </c>
      <c r="NB67" s="189" t="s">
        <v>51</v>
      </c>
      <c r="NC67" s="190">
        <v>0</v>
      </c>
      <c r="ND67" s="190">
        <v>0</v>
      </c>
      <c r="NE67" s="190">
        <v>0</v>
      </c>
      <c r="NF67" s="190">
        <f t="shared" si="55"/>
        <v>0</v>
      </c>
      <c r="NG67" s="191"/>
      <c r="NH67" s="192">
        <v>61</v>
      </c>
      <c r="NI67" s="189" t="s">
        <v>51</v>
      </c>
      <c r="NJ67" s="190">
        <v>0</v>
      </c>
      <c r="NK67" s="190">
        <v>0</v>
      </c>
      <c r="NL67" s="190">
        <v>0</v>
      </c>
      <c r="NM67" s="190">
        <f t="shared" si="56"/>
        <v>0</v>
      </c>
      <c r="NN67" s="191"/>
      <c r="NO67" s="192">
        <v>61</v>
      </c>
      <c r="NP67" s="189" t="s">
        <v>51</v>
      </c>
      <c r="NQ67" s="190">
        <v>0</v>
      </c>
      <c r="NR67" s="190">
        <v>0</v>
      </c>
      <c r="NS67" s="190">
        <v>0</v>
      </c>
      <c r="NT67" s="190">
        <f t="shared" si="57"/>
        <v>0</v>
      </c>
      <c r="NU67" s="191"/>
      <c r="NV67" s="192">
        <v>61</v>
      </c>
      <c r="NW67" s="189" t="s">
        <v>51</v>
      </c>
      <c r="NX67" s="190">
        <v>0</v>
      </c>
      <c r="NY67" s="190">
        <v>0</v>
      </c>
      <c r="NZ67" s="190">
        <v>0</v>
      </c>
      <c r="OA67" s="190">
        <f t="shared" si="58"/>
        <v>0</v>
      </c>
      <c r="OB67" s="191"/>
      <c r="OC67" s="192">
        <v>61</v>
      </c>
      <c r="OD67" s="189" t="s">
        <v>51</v>
      </c>
      <c r="OE67" s="190">
        <v>0</v>
      </c>
      <c r="OF67" s="190">
        <v>0</v>
      </c>
      <c r="OG67" s="190">
        <v>0</v>
      </c>
      <c r="OH67" s="190">
        <f t="shared" si="59"/>
        <v>0</v>
      </c>
      <c r="OI67" s="191"/>
      <c r="OJ67" s="192">
        <v>61</v>
      </c>
      <c r="OK67" s="189" t="s">
        <v>51</v>
      </c>
      <c r="OL67" s="190">
        <v>0</v>
      </c>
      <c r="OM67" s="190">
        <v>0</v>
      </c>
      <c r="ON67" s="190">
        <v>0</v>
      </c>
      <c r="OO67" s="190">
        <f t="shared" si="60"/>
        <v>0</v>
      </c>
      <c r="OP67" s="191"/>
      <c r="OQ67" s="192">
        <v>61</v>
      </c>
      <c r="OR67" s="189" t="s">
        <v>51</v>
      </c>
      <c r="OS67" s="190">
        <v>0</v>
      </c>
      <c r="OT67" s="190">
        <v>0</v>
      </c>
      <c r="OU67" s="190">
        <v>0</v>
      </c>
      <c r="OV67" s="190">
        <f t="shared" si="61"/>
        <v>0</v>
      </c>
      <c r="OW67" s="191"/>
      <c r="OX67" s="192">
        <v>61</v>
      </c>
      <c r="OY67" s="189" t="s">
        <v>51</v>
      </c>
      <c r="OZ67" s="190">
        <v>0</v>
      </c>
      <c r="PA67" s="190">
        <v>0</v>
      </c>
      <c r="PB67" s="190">
        <v>0</v>
      </c>
      <c r="PC67" s="190">
        <f t="shared" si="62"/>
        <v>0</v>
      </c>
      <c r="PD67" s="191"/>
      <c r="PE67" s="192">
        <v>61</v>
      </c>
      <c r="PF67" s="189" t="s">
        <v>51</v>
      </c>
      <c r="PG67" s="190">
        <v>0</v>
      </c>
      <c r="PH67" s="190">
        <v>0</v>
      </c>
      <c r="PI67" s="190">
        <v>0</v>
      </c>
      <c r="PJ67" s="190">
        <f t="shared" si="63"/>
        <v>0</v>
      </c>
      <c r="PK67" s="191"/>
      <c r="PL67" s="192">
        <v>61</v>
      </c>
      <c r="PM67" s="189" t="s">
        <v>51</v>
      </c>
      <c r="PN67" s="190">
        <v>0</v>
      </c>
      <c r="PO67" s="190">
        <v>0</v>
      </c>
      <c r="PP67" s="190">
        <v>0</v>
      </c>
      <c r="PQ67" s="190">
        <f t="shared" si="64"/>
        <v>0</v>
      </c>
      <c r="PR67" s="191"/>
      <c r="PS67" s="192">
        <v>61</v>
      </c>
      <c r="PT67" s="189" t="s">
        <v>51</v>
      </c>
      <c r="PU67" s="190">
        <v>0</v>
      </c>
      <c r="PV67" s="190">
        <v>0</v>
      </c>
      <c r="PW67" s="190">
        <v>0</v>
      </c>
      <c r="PX67" s="190">
        <f t="shared" si="65"/>
        <v>0</v>
      </c>
      <c r="PY67" s="191"/>
      <c r="PZ67" s="192">
        <v>61</v>
      </c>
      <c r="QA67" s="189" t="s">
        <v>51</v>
      </c>
      <c r="QB67" s="190">
        <v>0</v>
      </c>
      <c r="QC67" s="190">
        <v>0</v>
      </c>
      <c r="QD67" s="190">
        <v>0</v>
      </c>
      <c r="QE67" s="190">
        <f t="shared" si="66"/>
        <v>0</v>
      </c>
      <c r="QF67" s="191"/>
      <c r="QG67" s="192">
        <v>61</v>
      </c>
      <c r="QH67" s="189" t="s">
        <v>51</v>
      </c>
      <c r="QI67" s="190">
        <v>0</v>
      </c>
      <c r="QJ67" s="190">
        <v>0</v>
      </c>
      <c r="QK67" s="190">
        <v>0</v>
      </c>
      <c r="QL67" s="190">
        <f t="shared" si="67"/>
        <v>0</v>
      </c>
      <c r="QM67" s="191"/>
      <c r="QN67" s="192">
        <v>61</v>
      </c>
      <c r="QO67" s="189" t="s">
        <v>51</v>
      </c>
      <c r="QP67" s="190">
        <v>0</v>
      </c>
      <c r="QQ67" s="190">
        <v>0</v>
      </c>
      <c r="QR67" s="190">
        <v>0</v>
      </c>
      <c r="QS67" s="190">
        <f t="shared" si="68"/>
        <v>0</v>
      </c>
      <c r="QT67" s="191"/>
      <c r="QU67" s="192">
        <v>61</v>
      </c>
      <c r="QV67" s="189" t="s">
        <v>51</v>
      </c>
      <c r="QW67" s="190">
        <v>0</v>
      </c>
      <c r="QX67" s="190">
        <v>0</v>
      </c>
      <c r="QY67" s="190">
        <v>0</v>
      </c>
      <c r="QZ67" s="190">
        <f t="shared" si="69"/>
        <v>0</v>
      </c>
      <c r="RA67" s="191"/>
      <c r="RB67" s="192">
        <v>61</v>
      </c>
      <c r="RC67" s="189" t="s">
        <v>51</v>
      </c>
      <c r="RD67" s="190">
        <v>0</v>
      </c>
      <c r="RE67" s="190">
        <v>0</v>
      </c>
      <c r="RF67" s="190">
        <v>0</v>
      </c>
      <c r="RG67" s="190">
        <f t="shared" si="70"/>
        <v>0</v>
      </c>
      <c r="RH67" s="191"/>
      <c r="RI67" s="192">
        <v>61</v>
      </c>
      <c r="RJ67" s="189" t="s">
        <v>51</v>
      </c>
      <c r="RK67" s="190">
        <v>0</v>
      </c>
      <c r="RL67" s="190">
        <v>0</v>
      </c>
      <c r="RM67" s="190">
        <v>0</v>
      </c>
      <c r="RN67" s="190">
        <f t="shared" si="71"/>
        <v>0</v>
      </c>
      <c r="RO67" s="191"/>
      <c r="RP67" s="192">
        <v>61</v>
      </c>
      <c r="RQ67" s="189" t="s">
        <v>51</v>
      </c>
      <c r="RR67" s="190">
        <v>0</v>
      </c>
      <c r="RS67" s="190">
        <v>0</v>
      </c>
      <c r="RT67" s="190">
        <v>0</v>
      </c>
      <c r="RU67" s="190">
        <f t="shared" si="72"/>
        <v>0</v>
      </c>
      <c r="RV67" s="191"/>
      <c r="RW67" s="192">
        <v>61</v>
      </c>
      <c r="RX67" s="189" t="s">
        <v>51</v>
      </c>
      <c r="RY67" s="190">
        <v>0</v>
      </c>
      <c r="RZ67" s="190">
        <v>0</v>
      </c>
      <c r="SA67" s="190">
        <v>0</v>
      </c>
      <c r="SB67" s="190">
        <f t="shared" si="73"/>
        <v>0</v>
      </c>
      <c r="SC67" s="191"/>
      <c r="SD67" s="192">
        <v>61</v>
      </c>
      <c r="SE67" s="189" t="s">
        <v>51</v>
      </c>
      <c r="SF67" s="190">
        <v>0</v>
      </c>
      <c r="SG67" s="190">
        <v>0</v>
      </c>
      <c r="SH67" s="190">
        <v>0</v>
      </c>
      <c r="SI67" s="190">
        <f t="shared" si="74"/>
        <v>0</v>
      </c>
      <c r="SJ67" s="191"/>
      <c r="SK67" s="192">
        <v>61</v>
      </c>
      <c r="SL67" s="189" t="s">
        <v>51</v>
      </c>
      <c r="SM67" s="190">
        <v>0</v>
      </c>
      <c r="SN67" s="190">
        <v>0</v>
      </c>
      <c r="SO67" s="190">
        <v>0</v>
      </c>
      <c r="SP67" s="190">
        <f t="shared" si="75"/>
        <v>0</v>
      </c>
      <c r="SQ67" s="191"/>
      <c r="SR67" s="192">
        <v>61</v>
      </c>
      <c r="SS67" s="189" t="s">
        <v>51</v>
      </c>
      <c r="ST67" s="190">
        <v>0</v>
      </c>
      <c r="SU67" s="190">
        <v>0</v>
      </c>
      <c r="SV67" s="190">
        <v>0</v>
      </c>
      <c r="SW67" s="190">
        <f t="shared" si="76"/>
        <v>0</v>
      </c>
      <c r="SX67" s="191"/>
      <c r="SY67" s="192">
        <v>61</v>
      </c>
      <c r="SZ67" s="189" t="s">
        <v>51</v>
      </c>
      <c r="TA67" s="190">
        <v>0</v>
      </c>
      <c r="TB67" s="190">
        <v>0</v>
      </c>
      <c r="TC67" s="190">
        <v>0</v>
      </c>
      <c r="TD67" s="190">
        <f t="shared" si="77"/>
        <v>0</v>
      </c>
      <c r="TE67" s="191"/>
      <c r="TF67" s="192">
        <v>61</v>
      </c>
      <c r="TG67" s="189" t="s">
        <v>51</v>
      </c>
      <c r="TH67" s="190">
        <v>0</v>
      </c>
      <c r="TI67" s="190">
        <v>0</v>
      </c>
      <c r="TJ67" s="190">
        <v>0</v>
      </c>
      <c r="TK67" s="190">
        <f t="shared" si="78"/>
        <v>0</v>
      </c>
      <c r="TL67" s="191"/>
      <c r="TM67" s="192">
        <v>61</v>
      </c>
      <c r="TN67" s="189" t="s">
        <v>51</v>
      </c>
      <c r="TO67" s="190">
        <v>0</v>
      </c>
      <c r="TP67" s="190">
        <v>0</v>
      </c>
      <c r="TQ67" s="190">
        <v>0</v>
      </c>
      <c r="TR67" s="190">
        <f t="shared" si="79"/>
        <v>0</v>
      </c>
      <c r="TS67" s="191"/>
      <c r="TT67" s="192">
        <v>61</v>
      </c>
      <c r="TU67" s="189" t="s">
        <v>51</v>
      </c>
      <c r="TV67" s="190">
        <v>0</v>
      </c>
      <c r="TW67" s="190">
        <v>0</v>
      </c>
      <c r="TX67" s="190">
        <v>0</v>
      </c>
      <c r="TY67" s="190">
        <f t="shared" si="80"/>
        <v>0</v>
      </c>
      <c r="TZ67" s="191"/>
      <c r="UA67" s="192">
        <v>61</v>
      </c>
      <c r="UB67" s="189" t="s">
        <v>51</v>
      </c>
      <c r="UC67" s="190">
        <v>1</v>
      </c>
      <c r="UD67" s="190">
        <v>200000</v>
      </c>
      <c r="UE67" s="190">
        <v>0</v>
      </c>
      <c r="UF67" s="190">
        <f t="shared" si="81"/>
        <v>200000</v>
      </c>
      <c r="UG67" s="191"/>
      <c r="UH67" s="192">
        <v>61</v>
      </c>
      <c r="UI67" s="189" t="s">
        <v>51</v>
      </c>
      <c r="UJ67" s="190">
        <v>0</v>
      </c>
      <c r="UK67" s="190">
        <v>0</v>
      </c>
      <c r="UL67" s="190">
        <v>0</v>
      </c>
      <c r="UM67" s="190">
        <f t="shared" si="82"/>
        <v>0</v>
      </c>
      <c r="UN67" s="191"/>
      <c r="UO67" s="192">
        <v>61</v>
      </c>
      <c r="UP67" s="189" t="s">
        <v>51</v>
      </c>
      <c r="UQ67" s="190">
        <v>0</v>
      </c>
      <c r="UR67" s="190">
        <v>0</v>
      </c>
      <c r="US67" s="190">
        <v>0</v>
      </c>
      <c r="UT67" s="190">
        <f t="shared" si="83"/>
        <v>0</v>
      </c>
      <c r="UU67" s="191"/>
      <c r="UV67" s="192">
        <v>61</v>
      </c>
      <c r="UW67" s="189" t="s">
        <v>51</v>
      </c>
      <c r="UX67" s="190">
        <v>0</v>
      </c>
      <c r="UY67" s="190">
        <v>0</v>
      </c>
      <c r="UZ67" s="190">
        <v>0</v>
      </c>
      <c r="VA67" s="190">
        <f t="shared" si="84"/>
        <v>0</v>
      </c>
      <c r="VB67" s="191"/>
      <c r="VC67" s="192">
        <v>61</v>
      </c>
      <c r="VD67" s="189" t="s">
        <v>51</v>
      </c>
      <c r="VE67" s="190">
        <v>0</v>
      </c>
      <c r="VF67" s="190">
        <v>0</v>
      </c>
      <c r="VG67" s="190">
        <v>0</v>
      </c>
      <c r="VH67" s="190">
        <f t="shared" si="85"/>
        <v>0</v>
      </c>
      <c r="VI67" s="191"/>
      <c r="VJ67" s="192">
        <v>61</v>
      </c>
      <c r="VK67" s="189" t="s">
        <v>51</v>
      </c>
      <c r="VL67" s="190">
        <v>0</v>
      </c>
      <c r="VM67" s="190">
        <v>0</v>
      </c>
      <c r="VN67" s="190">
        <v>0</v>
      </c>
      <c r="VO67" s="190">
        <f t="shared" si="86"/>
        <v>0</v>
      </c>
      <c r="VP67" s="191"/>
      <c r="VQ67" s="192">
        <v>61</v>
      </c>
      <c r="VR67" s="189" t="s">
        <v>51</v>
      </c>
      <c r="VS67" s="190">
        <v>0</v>
      </c>
      <c r="VT67" s="190">
        <v>0</v>
      </c>
      <c r="VU67" s="190">
        <v>0</v>
      </c>
      <c r="VV67" s="190">
        <f t="shared" si="87"/>
        <v>0</v>
      </c>
      <c r="VW67" s="191"/>
      <c r="VX67" s="192">
        <v>61</v>
      </c>
      <c r="VY67" s="189" t="s">
        <v>51</v>
      </c>
      <c r="VZ67" s="190">
        <v>0</v>
      </c>
      <c r="WA67" s="190">
        <v>0</v>
      </c>
      <c r="WB67" s="190">
        <v>0</v>
      </c>
      <c r="WC67" s="190">
        <f t="shared" si="88"/>
        <v>0</v>
      </c>
      <c r="WD67" s="191"/>
      <c r="WE67" s="192">
        <v>61</v>
      </c>
      <c r="WF67" s="189" t="s">
        <v>51</v>
      </c>
      <c r="WG67" s="190">
        <v>0</v>
      </c>
      <c r="WH67" s="190">
        <v>0</v>
      </c>
      <c r="WI67" s="190">
        <v>0</v>
      </c>
      <c r="WJ67" s="190">
        <f t="shared" si="89"/>
        <v>0</v>
      </c>
      <c r="WK67" s="191"/>
      <c r="WL67" s="192">
        <v>61</v>
      </c>
      <c r="WM67" s="189" t="s">
        <v>51</v>
      </c>
      <c r="WN67" s="190">
        <v>0</v>
      </c>
      <c r="WO67" s="190">
        <v>0</v>
      </c>
      <c r="WP67" s="190">
        <v>0</v>
      </c>
      <c r="WQ67" s="190">
        <f t="shared" si="90"/>
        <v>0</v>
      </c>
      <c r="WR67" s="191"/>
      <c r="WS67" s="192">
        <v>61</v>
      </c>
      <c r="WT67" s="189" t="s">
        <v>51</v>
      </c>
      <c r="WU67" s="190">
        <v>0</v>
      </c>
      <c r="WV67" s="190">
        <v>0</v>
      </c>
      <c r="WW67" s="190">
        <v>0</v>
      </c>
      <c r="WX67" s="190">
        <f t="shared" si="91"/>
        <v>0</v>
      </c>
      <c r="WY67" s="191"/>
      <c r="WZ67" s="192">
        <v>61</v>
      </c>
      <c r="XA67" s="189" t="s">
        <v>51</v>
      </c>
      <c r="XB67" s="190">
        <v>0</v>
      </c>
      <c r="XC67" s="190">
        <v>0</v>
      </c>
      <c r="XD67" s="190">
        <v>0</v>
      </c>
      <c r="XE67" s="190">
        <f t="shared" si="92"/>
        <v>0</v>
      </c>
      <c r="XF67" s="191"/>
      <c r="XG67" s="192">
        <v>61</v>
      </c>
      <c r="XH67" s="189" t="s">
        <v>51</v>
      </c>
      <c r="XI67" s="190">
        <v>0</v>
      </c>
      <c r="XJ67" s="190">
        <v>0</v>
      </c>
      <c r="XK67" s="190">
        <v>0</v>
      </c>
      <c r="XL67" s="190">
        <f t="shared" si="93"/>
        <v>0</v>
      </c>
      <c r="XM67" s="191"/>
      <c r="XN67" s="192">
        <v>61</v>
      </c>
      <c r="XO67" s="189" t="s">
        <v>51</v>
      </c>
      <c r="XP67" s="190">
        <v>0</v>
      </c>
      <c r="XQ67" s="190">
        <v>0</v>
      </c>
      <c r="XR67" s="190">
        <v>0</v>
      </c>
      <c r="XS67" s="190">
        <f t="shared" si="94"/>
        <v>0</v>
      </c>
      <c r="XT67" s="191"/>
      <c r="XU67" s="192">
        <v>61</v>
      </c>
      <c r="XV67" s="189" t="s">
        <v>51</v>
      </c>
      <c r="XW67" s="190">
        <v>0</v>
      </c>
      <c r="XX67" s="190">
        <v>0</v>
      </c>
      <c r="XY67" s="190">
        <v>0</v>
      </c>
      <c r="XZ67" s="190">
        <f t="shared" si="95"/>
        <v>0</v>
      </c>
      <c r="YA67" s="191"/>
      <c r="YB67" s="192">
        <v>61</v>
      </c>
      <c r="YC67" s="189" t="s">
        <v>51</v>
      </c>
      <c r="YD67" s="190">
        <v>0</v>
      </c>
      <c r="YE67" s="190">
        <v>0</v>
      </c>
      <c r="YF67" s="190">
        <v>0</v>
      </c>
      <c r="YG67" s="190">
        <f t="shared" si="96"/>
        <v>0</v>
      </c>
      <c r="YH67" s="191"/>
      <c r="YI67" s="192">
        <v>61</v>
      </c>
      <c r="YJ67" s="189" t="s">
        <v>51</v>
      </c>
      <c r="YK67" s="190">
        <v>0</v>
      </c>
      <c r="YL67" s="190">
        <v>0</v>
      </c>
      <c r="YM67" s="190">
        <v>0</v>
      </c>
      <c r="YN67" s="190">
        <f t="shared" si="97"/>
        <v>0</v>
      </c>
      <c r="YO67" s="191"/>
      <c r="YP67" s="192">
        <v>61</v>
      </c>
      <c r="YQ67" s="189" t="s">
        <v>51</v>
      </c>
      <c r="YR67" s="190">
        <v>0</v>
      </c>
      <c r="YS67" s="190">
        <v>0</v>
      </c>
      <c r="YT67" s="190">
        <v>0</v>
      </c>
      <c r="YU67" s="190">
        <f t="shared" si="98"/>
        <v>0</v>
      </c>
      <c r="YV67" s="191"/>
      <c r="YW67" s="192">
        <v>61</v>
      </c>
      <c r="YX67" s="189" t="s">
        <v>51</v>
      </c>
      <c r="YY67" s="190">
        <v>0</v>
      </c>
      <c r="YZ67" s="190">
        <v>0</v>
      </c>
      <c r="ZA67" s="190">
        <v>0</v>
      </c>
      <c r="ZB67" s="190">
        <f t="shared" si="99"/>
        <v>0</v>
      </c>
      <c r="ZC67" s="191"/>
      <c r="ZD67" s="192">
        <v>61</v>
      </c>
      <c r="ZE67" s="189" t="s">
        <v>51</v>
      </c>
      <c r="ZF67" s="190">
        <v>0</v>
      </c>
      <c r="ZG67" s="190">
        <v>0</v>
      </c>
      <c r="ZH67" s="190">
        <v>0</v>
      </c>
      <c r="ZI67" s="190">
        <f t="shared" si="100"/>
        <v>0</v>
      </c>
      <c r="ZJ67" s="191"/>
      <c r="ZK67" s="192">
        <v>61</v>
      </c>
      <c r="ZL67" s="189" t="s">
        <v>51</v>
      </c>
      <c r="ZM67" s="190">
        <v>0</v>
      </c>
      <c r="ZN67" s="190">
        <v>0</v>
      </c>
      <c r="ZO67" s="190">
        <v>0</v>
      </c>
      <c r="ZP67" s="190">
        <f t="shared" si="101"/>
        <v>0</v>
      </c>
      <c r="ZQ67" s="191"/>
      <c r="ZR67" s="192">
        <v>61</v>
      </c>
      <c r="ZS67" s="189" t="s">
        <v>51</v>
      </c>
      <c r="ZT67" s="190">
        <v>0</v>
      </c>
      <c r="ZU67" s="190">
        <v>0</v>
      </c>
      <c r="ZV67" s="190">
        <v>0</v>
      </c>
      <c r="ZW67" s="190">
        <f t="shared" si="102"/>
        <v>0</v>
      </c>
      <c r="ZX67" s="191"/>
      <c r="ZY67" s="192">
        <v>61</v>
      </c>
      <c r="ZZ67" s="189" t="s">
        <v>51</v>
      </c>
      <c r="AAA67" s="190">
        <v>0</v>
      </c>
      <c r="AAB67" s="190">
        <v>0</v>
      </c>
      <c r="AAC67" s="190">
        <v>0</v>
      </c>
      <c r="AAD67" s="190">
        <f t="shared" si="103"/>
        <v>0</v>
      </c>
      <c r="AAE67" s="191"/>
      <c r="AAF67" s="192">
        <v>61</v>
      </c>
      <c r="AAG67" s="189" t="s">
        <v>51</v>
      </c>
      <c r="AAH67" s="190">
        <v>0</v>
      </c>
      <c r="AAI67" s="190">
        <v>0</v>
      </c>
      <c r="AAJ67" s="190">
        <v>0</v>
      </c>
      <c r="AAK67" s="190">
        <f t="shared" si="104"/>
        <v>0</v>
      </c>
      <c r="AAL67" s="191"/>
      <c r="AAM67" s="192">
        <v>61</v>
      </c>
      <c r="AAN67" s="189" t="s">
        <v>51</v>
      </c>
      <c r="AAO67" s="190">
        <v>0</v>
      </c>
      <c r="AAP67" s="190">
        <v>0</v>
      </c>
      <c r="AAQ67" s="190">
        <v>0</v>
      </c>
      <c r="AAR67" s="190">
        <f t="shared" si="105"/>
        <v>0</v>
      </c>
      <c r="AAS67" s="191"/>
      <c r="AAT67" s="192">
        <v>61</v>
      </c>
      <c r="AAU67" s="189" t="s">
        <v>51</v>
      </c>
      <c r="AAV67" s="190">
        <v>0</v>
      </c>
      <c r="AAW67" s="190">
        <v>0</v>
      </c>
      <c r="AAX67" s="190">
        <v>0</v>
      </c>
      <c r="AAY67" s="190">
        <f t="shared" si="106"/>
        <v>0</v>
      </c>
      <c r="AAZ67" s="191"/>
      <c r="ABA67" s="192">
        <v>61</v>
      </c>
      <c r="ABB67" s="189" t="s">
        <v>51</v>
      </c>
      <c r="ABC67" s="190">
        <v>0</v>
      </c>
      <c r="ABD67" s="190">
        <v>0</v>
      </c>
      <c r="ABE67" s="190">
        <v>0</v>
      </c>
      <c r="ABF67" s="190">
        <f t="shared" si="107"/>
        <v>0</v>
      </c>
      <c r="ABG67" s="191"/>
      <c r="ABH67" s="192">
        <v>61</v>
      </c>
      <c r="ABI67" s="189" t="s">
        <v>51</v>
      </c>
      <c r="ABJ67" s="190">
        <v>0</v>
      </c>
      <c r="ABK67" s="190">
        <v>0</v>
      </c>
      <c r="ABL67" s="190">
        <v>0</v>
      </c>
      <c r="ABM67" s="190">
        <f t="shared" si="108"/>
        <v>0</v>
      </c>
      <c r="ABN67" s="191"/>
      <c r="ABO67" s="192">
        <v>61</v>
      </c>
      <c r="ABP67" s="189" t="s">
        <v>51</v>
      </c>
      <c r="ABQ67" s="190">
        <v>0</v>
      </c>
      <c r="ABR67" s="190">
        <v>0</v>
      </c>
      <c r="ABS67" s="190">
        <v>0</v>
      </c>
      <c r="ABT67" s="190">
        <f t="shared" si="109"/>
        <v>0</v>
      </c>
      <c r="ABU67" s="191"/>
      <c r="ABV67" s="192">
        <v>61</v>
      </c>
      <c r="ABW67" s="189" t="s">
        <v>51</v>
      </c>
      <c r="ABX67" s="190">
        <v>0</v>
      </c>
      <c r="ABY67" s="190">
        <f t="shared" si="0"/>
        <v>200000</v>
      </c>
      <c r="ABZ67" s="190">
        <f t="shared" si="1"/>
        <v>0</v>
      </c>
      <c r="ACA67" s="190">
        <f t="shared" si="2"/>
        <v>200000</v>
      </c>
      <c r="ACB67" s="9"/>
    </row>
    <row r="68" spans="1:756" ht="34.5" hidden="1" customHeight="1">
      <c r="A68" s="192">
        <v>62</v>
      </c>
      <c r="B68" s="193" t="s">
        <v>52</v>
      </c>
      <c r="C68" s="190">
        <v>0</v>
      </c>
      <c r="D68" s="190">
        <v>0</v>
      </c>
      <c r="E68" s="190">
        <v>0</v>
      </c>
      <c r="F68" s="190">
        <f t="shared" si="3"/>
        <v>0</v>
      </c>
      <c r="G68" s="191"/>
      <c r="H68" s="192">
        <v>62</v>
      </c>
      <c r="I68" s="193" t="s">
        <v>52</v>
      </c>
      <c r="J68" s="190">
        <v>0</v>
      </c>
      <c r="K68" s="190">
        <v>0</v>
      </c>
      <c r="L68" s="190">
        <v>0</v>
      </c>
      <c r="M68" s="190">
        <f t="shared" si="4"/>
        <v>0</v>
      </c>
      <c r="N68" s="191"/>
      <c r="O68" s="192">
        <v>62</v>
      </c>
      <c r="P68" s="193" t="s">
        <v>52</v>
      </c>
      <c r="Q68" s="190">
        <v>0</v>
      </c>
      <c r="R68" s="190">
        <v>0</v>
      </c>
      <c r="S68" s="190">
        <v>0</v>
      </c>
      <c r="T68" s="190">
        <f t="shared" si="5"/>
        <v>0</v>
      </c>
      <c r="U68" s="191"/>
      <c r="V68" s="192">
        <v>62</v>
      </c>
      <c r="W68" s="193" t="s">
        <v>52</v>
      </c>
      <c r="X68" s="190">
        <v>0</v>
      </c>
      <c r="Y68" s="190">
        <v>0</v>
      </c>
      <c r="Z68" s="190">
        <v>0</v>
      </c>
      <c r="AA68" s="190">
        <f t="shared" si="6"/>
        <v>0</v>
      </c>
      <c r="AB68" s="191"/>
      <c r="AC68" s="192">
        <v>62</v>
      </c>
      <c r="AD68" s="193" t="s">
        <v>52</v>
      </c>
      <c r="AE68" s="190">
        <v>0</v>
      </c>
      <c r="AF68" s="190">
        <v>0</v>
      </c>
      <c r="AG68" s="190">
        <v>0</v>
      </c>
      <c r="AH68" s="190">
        <f t="shared" si="7"/>
        <v>0</v>
      </c>
      <c r="AI68" s="191"/>
      <c r="AJ68" s="192">
        <v>62</v>
      </c>
      <c r="AK68" s="193" t="s">
        <v>52</v>
      </c>
      <c r="AL68" s="190">
        <v>0</v>
      </c>
      <c r="AM68" s="190">
        <v>0</v>
      </c>
      <c r="AN68" s="190">
        <v>0</v>
      </c>
      <c r="AO68" s="190">
        <f t="shared" si="8"/>
        <v>0</v>
      </c>
      <c r="AP68" s="191"/>
      <c r="AQ68" s="192">
        <v>62</v>
      </c>
      <c r="AR68" s="193" t="s">
        <v>52</v>
      </c>
      <c r="AS68" s="190">
        <v>0</v>
      </c>
      <c r="AT68" s="190">
        <v>0</v>
      </c>
      <c r="AU68" s="190">
        <v>0</v>
      </c>
      <c r="AV68" s="190">
        <f t="shared" si="9"/>
        <v>0</v>
      </c>
      <c r="AW68" s="191"/>
      <c r="AX68" s="192">
        <v>62</v>
      </c>
      <c r="AY68" s="193" t="s">
        <v>52</v>
      </c>
      <c r="AZ68" s="190">
        <v>0</v>
      </c>
      <c r="BA68" s="190">
        <v>0</v>
      </c>
      <c r="BB68" s="190">
        <v>0</v>
      </c>
      <c r="BC68" s="190">
        <f t="shared" si="10"/>
        <v>0</v>
      </c>
      <c r="BD68" s="191"/>
      <c r="BE68" s="192">
        <v>62</v>
      </c>
      <c r="BF68" s="193" t="s">
        <v>52</v>
      </c>
      <c r="BG68" s="190">
        <v>0</v>
      </c>
      <c r="BH68" s="190">
        <v>0</v>
      </c>
      <c r="BI68" s="190">
        <v>0</v>
      </c>
      <c r="BJ68" s="190">
        <f t="shared" si="11"/>
        <v>0</v>
      </c>
      <c r="BK68" s="191"/>
      <c r="BL68" s="192">
        <v>62</v>
      </c>
      <c r="BM68" s="193" t="s">
        <v>52</v>
      </c>
      <c r="BN68" s="190">
        <v>0</v>
      </c>
      <c r="BO68" s="190">
        <v>0</v>
      </c>
      <c r="BP68" s="190">
        <v>0</v>
      </c>
      <c r="BQ68" s="190">
        <f t="shared" si="12"/>
        <v>0</v>
      </c>
      <c r="BR68" s="191"/>
      <c r="BS68" s="192">
        <v>62</v>
      </c>
      <c r="BT68" s="193" t="s">
        <v>52</v>
      </c>
      <c r="BU68" s="190">
        <v>0</v>
      </c>
      <c r="BV68" s="190">
        <v>0</v>
      </c>
      <c r="BW68" s="190">
        <v>0</v>
      </c>
      <c r="BX68" s="190">
        <f t="shared" si="13"/>
        <v>0</v>
      </c>
      <c r="BY68" s="191"/>
      <c r="BZ68" s="192">
        <v>62</v>
      </c>
      <c r="CA68" s="193" t="s">
        <v>52</v>
      </c>
      <c r="CB68" s="190">
        <v>0</v>
      </c>
      <c r="CC68" s="190">
        <v>0</v>
      </c>
      <c r="CD68" s="190">
        <v>0</v>
      </c>
      <c r="CE68" s="190">
        <f t="shared" si="14"/>
        <v>0</v>
      </c>
      <c r="CF68" s="191"/>
      <c r="CG68" s="192">
        <v>62</v>
      </c>
      <c r="CH68" s="193" t="s">
        <v>52</v>
      </c>
      <c r="CI68" s="190">
        <v>0</v>
      </c>
      <c r="CJ68" s="190">
        <v>0</v>
      </c>
      <c r="CK68" s="190">
        <v>0</v>
      </c>
      <c r="CL68" s="190">
        <f t="shared" si="15"/>
        <v>0</v>
      </c>
      <c r="CM68" s="191"/>
      <c r="CN68" s="192">
        <v>62</v>
      </c>
      <c r="CO68" s="193" t="s">
        <v>52</v>
      </c>
      <c r="CP68" s="190">
        <v>0</v>
      </c>
      <c r="CQ68" s="190">
        <v>0</v>
      </c>
      <c r="CR68" s="190">
        <v>0</v>
      </c>
      <c r="CS68" s="190">
        <f t="shared" si="16"/>
        <v>0</v>
      </c>
      <c r="CT68" s="191"/>
      <c r="CU68" s="192">
        <v>62</v>
      </c>
      <c r="CV68" s="193" t="s">
        <v>52</v>
      </c>
      <c r="CW68" s="190">
        <v>0</v>
      </c>
      <c r="CX68" s="190">
        <v>0</v>
      </c>
      <c r="CY68" s="190">
        <v>0</v>
      </c>
      <c r="CZ68" s="190">
        <f t="shared" si="17"/>
        <v>0</v>
      </c>
      <c r="DA68" s="191"/>
      <c r="DB68" s="192">
        <v>62</v>
      </c>
      <c r="DC68" s="193" t="s">
        <v>52</v>
      </c>
      <c r="DD68" s="190">
        <v>0</v>
      </c>
      <c r="DE68" s="190">
        <v>0</v>
      </c>
      <c r="DF68" s="190">
        <v>0</v>
      </c>
      <c r="DG68" s="190">
        <f t="shared" si="18"/>
        <v>0</v>
      </c>
      <c r="DH68" s="191"/>
      <c r="DI68" s="192">
        <v>62</v>
      </c>
      <c r="DJ68" s="193" t="s">
        <v>52</v>
      </c>
      <c r="DK68" s="190">
        <v>0</v>
      </c>
      <c r="DL68" s="190">
        <v>0</v>
      </c>
      <c r="DM68" s="190">
        <v>0</v>
      </c>
      <c r="DN68" s="190">
        <f t="shared" si="19"/>
        <v>0</v>
      </c>
      <c r="DO68" s="191"/>
      <c r="DP68" s="192">
        <v>62</v>
      </c>
      <c r="DQ68" s="193" t="s">
        <v>52</v>
      </c>
      <c r="DR68" s="190">
        <v>0</v>
      </c>
      <c r="DS68" s="190">
        <v>0</v>
      </c>
      <c r="DT68" s="190">
        <v>0</v>
      </c>
      <c r="DU68" s="190">
        <f t="shared" si="20"/>
        <v>0</v>
      </c>
      <c r="DV68" s="191"/>
      <c r="DW68" s="192">
        <v>62</v>
      </c>
      <c r="DX68" s="193" t="s">
        <v>52</v>
      </c>
      <c r="DY68" s="190">
        <v>0</v>
      </c>
      <c r="DZ68" s="190">
        <v>0</v>
      </c>
      <c r="EA68" s="190">
        <v>0</v>
      </c>
      <c r="EB68" s="190">
        <f t="shared" si="21"/>
        <v>0</v>
      </c>
      <c r="EC68" s="191"/>
      <c r="ED68" s="192">
        <v>62</v>
      </c>
      <c r="EE68" s="193" t="s">
        <v>52</v>
      </c>
      <c r="EF68" s="190">
        <v>0</v>
      </c>
      <c r="EG68" s="190">
        <v>0</v>
      </c>
      <c r="EH68" s="190">
        <v>0</v>
      </c>
      <c r="EI68" s="190">
        <f t="shared" si="22"/>
        <v>0</v>
      </c>
      <c r="EJ68" s="191"/>
      <c r="EK68" s="192">
        <v>62</v>
      </c>
      <c r="EL68" s="193" t="s">
        <v>52</v>
      </c>
      <c r="EM68" s="190">
        <v>0</v>
      </c>
      <c r="EN68" s="190">
        <v>0</v>
      </c>
      <c r="EO68" s="190">
        <v>0</v>
      </c>
      <c r="EP68" s="190">
        <f t="shared" si="23"/>
        <v>0</v>
      </c>
      <c r="EQ68" s="191"/>
      <c r="ER68" s="192">
        <v>62</v>
      </c>
      <c r="ES68" s="193" t="s">
        <v>52</v>
      </c>
      <c r="ET68" s="190">
        <v>0</v>
      </c>
      <c r="EU68" s="190">
        <v>0</v>
      </c>
      <c r="EV68" s="190">
        <v>0</v>
      </c>
      <c r="EW68" s="190">
        <f t="shared" si="24"/>
        <v>0</v>
      </c>
      <c r="EX68" s="191"/>
      <c r="EY68" s="192">
        <v>62</v>
      </c>
      <c r="EZ68" s="193" t="s">
        <v>52</v>
      </c>
      <c r="FA68" s="190">
        <v>0</v>
      </c>
      <c r="FB68" s="190">
        <v>0</v>
      </c>
      <c r="FC68" s="190">
        <v>0</v>
      </c>
      <c r="FD68" s="190">
        <f t="shared" si="25"/>
        <v>0</v>
      </c>
      <c r="FE68" s="191"/>
      <c r="FF68" s="192">
        <v>62</v>
      </c>
      <c r="FG68" s="193" t="s">
        <v>52</v>
      </c>
      <c r="FH68" s="190">
        <v>0</v>
      </c>
      <c r="FI68" s="190">
        <v>0</v>
      </c>
      <c r="FJ68" s="190">
        <v>0</v>
      </c>
      <c r="FK68" s="190">
        <f t="shared" si="26"/>
        <v>0</v>
      </c>
      <c r="FL68" s="191"/>
      <c r="FM68" s="192">
        <v>62</v>
      </c>
      <c r="FN68" s="193" t="s">
        <v>52</v>
      </c>
      <c r="FO68" s="190">
        <v>0</v>
      </c>
      <c r="FP68" s="190">
        <v>0</v>
      </c>
      <c r="FQ68" s="190">
        <v>0</v>
      </c>
      <c r="FR68" s="190">
        <f t="shared" si="27"/>
        <v>0</v>
      </c>
      <c r="FS68" s="191"/>
      <c r="FT68" s="192">
        <v>62</v>
      </c>
      <c r="FU68" s="193" t="s">
        <v>52</v>
      </c>
      <c r="FV68" s="190">
        <v>0</v>
      </c>
      <c r="FW68" s="190">
        <v>0</v>
      </c>
      <c r="FX68" s="190">
        <v>0</v>
      </c>
      <c r="FY68" s="190">
        <f t="shared" si="28"/>
        <v>0</v>
      </c>
      <c r="FZ68" s="191"/>
      <c r="GA68" s="192">
        <v>62</v>
      </c>
      <c r="GB68" s="193" t="s">
        <v>52</v>
      </c>
      <c r="GC68" s="190">
        <v>0</v>
      </c>
      <c r="GD68" s="190">
        <v>0</v>
      </c>
      <c r="GE68" s="190">
        <v>0</v>
      </c>
      <c r="GF68" s="190">
        <f t="shared" si="29"/>
        <v>0</v>
      </c>
      <c r="GG68" s="191"/>
      <c r="GH68" s="192">
        <v>62</v>
      </c>
      <c r="GI68" s="193" t="s">
        <v>52</v>
      </c>
      <c r="GJ68" s="190">
        <v>0</v>
      </c>
      <c r="GK68" s="190">
        <v>0</v>
      </c>
      <c r="GL68" s="190">
        <v>0</v>
      </c>
      <c r="GM68" s="190">
        <f t="shared" si="30"/>
        <v>0</v>
      </c>
      <c r="GN68" s="191"/>
      <c r="GO68" s="192">
        <v>62</v>
      </c>
      <c r="GP68" s="193" t="s">
        <v>52</v>
      </c>
      <c r="GQ68" s="190">
        <v>0</v>
      </c>
      <c r="GR68" s="190">
        <v>0</v>
      </c>
      <c r="GS68" s="190">
        <v>0</v>
      </c>
      <c r="GT68" s="190">
        <f t="shared" si="31"/>
        <v>0</v>
      </c>
      <c r="GU68" s="191"/>
      <c r="GV68" s="192">
        <v>62</v>
      </c>
      <c r="GW68" s="193" t="s">
        <v>52</v>
      </c>
      <c r="GX68" s="190">
        <v>0</v>
      </c>
      <c r="GY68" s="190">
        <v>0</v>
      </c>
      <c r="GZ68" s="190">
        <v>0</v>
      </c>
      <c r="HA68" s="190">
        <f t="shared" si="32"/>
        <v>0</v>
      </c>
      <c r="HB68" s="191"/>
      <c r="HC68" s="192">
        <v>62</v>
      </c>
      <c r="HD68" s="193" t="s">
        <v>52</v>
      </c>
      <c r="HE68" s="190">
        <v>0</v>
      </c>
      <c r="HF68" s="190">
        <v>0</v>
      </c>
      <c r="HG68" s="190">
        <v>0</v>
      </c>
      <c r="HH68" s="190">
        <f t="shared" si="33"/>
        <v>0</v>
      </c>
      <c r="HI68" s="191"/>
      <c r="HJ68" s="192">
        <v>62</v>
      </c>
      <c r="HK68" s="193" t="s">
        <v>52</v>
      </c>
      <c r="HL68" s="190">
        <v>0</v>
      </c>
      <c r="HM68" s="190">
        <v>0</v>
      </c>
      <c r="HN68" s="190">
        <v>0</v>
      </c>
      <c r="HO68" s="190">
        <f t="shared" si="34"/>
        <v>0</v>
      </c>
      <c r="HP68" s="191"/>
      <c r="HQ68" s="192">
        <v>62</v>
      </c>
      <c r="HR68" s="193" t="s">
        <v>52</v>
      </c>
      <c r="HS68" s="190">
        <v>0</v>
      </c>
      <c r="HT68" s="190">
        <v>0</v>
      </c>
      <c r="HU68" s="190">
        <v>0</v>
      </c>
      <c r="HV68" s="190">
        <f t="shared" si="35"/>
        <v>0</v>
      </c>
      <c r="HW68" s="191"/>
      <c r="HX68" s="192">
        <v>62</v>
      </c>
      <c r="HY68" s="193" t="s">
        <v>52</v>
      </c>
      <c r="HZ68" s="190">
        <v>0</v>
      </c>
      <c r="IA68" s="190">
        <v>0</v>
      </c>
      <c r="IB68" s="190">
        <v>0</v>
      </c>
      <c r="IC68" s="190">
        <f t="shared" si="36"/>
        <v>0</v>
      </c>
      <c r="ID68" s="191"/>
      <c r="IE68" s="192">
        <v>62</v>
      </c>
      <c r="IF68" s="193" t="s">
        <v>52</v>
      </c>
      <c r="IG68" s="190">
        <v>0</v>
      </c>
      <c r="IH68" s="190">
        <v>0</v>
      </c>
      <c r="II68" s="190">
        <v>0</v>
      </c>
      <c r="IJ68" s="190">
        <f t="shared" si="37"/>
        <v>0</v>
      </c>
      <c r="IK68" s="191"/>
      <c r="IL68" s="192">
        <v>62</v>
      </c>
      <c r="IM68" s="193" t="s">
        <v>52</v>
      </c>
      <c r="IN68" s="190">
        <v>0</v>
      </c>
      <c r="IO68" s="190">
        <v>0</v>
      </c>
      <c r="IP68" s="190">
        <v>0</v>
      </c>
      <c r="IQ68" s="190">
        <f t="shared" si="38"/>
        <v>0</v>
      </c>
      <c r="IR68" s="191"/>
      <c r="IS68" s="192">
        <v>62</v>
      </c>
      <c r="IT68" s="193" t="s">
        <v>52</v>
      </c>
      <c r="IU68" s="190">
        <v>0</v>
      </c>
      <c r="IV68" s="190">
        <v>0</v>
      </c>
      <c r="IW68" s="190">
        <v>0</v>
      </c>
      <c r="IX68" s="190">
        <f t="shared" si="39"/>
        <v>0</v>
      </c>
      <c r="IY68" s="191"/>
      <c r="IZ68" s="192">
        <v>62</v>
      </c>
      <c r="JA68" s="193" t="s">
        <v>52</v>
      </c>
      <c r="JB68" s="190">
        <v>0</v>
      </c>
      <c r="JC68" s="190">
        <v>0</v>
      </c>
      <c r="JD68" s="190">
        <v>0</v>
      </c>
      <c r="JE68" s="190">
        <f t="shared" si="40"/>
        <v>0</v>
      </c>
      <c r="JF68" s="191"/>
      <c r="JG68" s="192">
        <v>62</v>
      </c>
      <c r="JH68" s="193" t="s">
        <v>52</v>
      </c>
      <c r="JI68" s="190">
        <v>0</v>
      </c>
      <c r="JJ68" s="190">
        <v>0</v>
      </c>
      <c r="JK68" s="190">
        <v>0</v>
      </c>
      <c r="JL68" s="190">
        <f t="shared" si="41"/>
        <v>0</v>
      </c>
      <c r="JM68" s="191"/>
      <c r="JN68" s="192">
        <v>62</v>
      </c>
      <c r="JO68" s="193" t="s">
        <v>52</v>
      </c>
      <c r="JP68" s="190">
        <v>0</v>
      </c>
      <c r="JQ68" s="190">
        <v>0</v>
      </c>
      <c r="JR68" s="190">
        <v>0</v>
      </c>
      <c r="JS68" s="190">
        <f t="shared" si="42"/>
        <v>0</v>
      </c>
      <c r="JT68" s="191"/>
      <c r="JU68" s="192">
        <v>62</v>
      </c>
      <c r="JV68" s="193" t="s">
        <v>52</v>
      </c>
      <c r="JW68" s="190">
        <v>0</v>
      </c>
      <c r="JX68" s="190">
        <v>0</v>
      </c>
      <c r="JY68" s="190">
        <v>0</v>
      </c>
      <c r="JZ68" s="190">
        <f t="shared" si="43"/>
        <v>0</v>
      </c>
      <c r="KA68" s="191"/>
      <c r="KB68" s="192">
        <v>62</v>
      </c>
      <c r="KC68" s="193" t="s">
        <v>52</v>
      </c>
      <c r="KD68" s="190">
        <v>0</v>
      </c>
      <c r="KE68" s="190">
        <v>0</v>
      </c>
      <c r="KF68" s="190">
        <v>0</v>
      </c>
      <c r="KG68" s="190">
        <f t="shared" si="44"/>
        <v>0</v>
      </c>
      <c r="KH68" s="191"/>
      <c r="KI68" s="192">
        <v>62</v>
      </c>
      <c r="KJ68" s="193" t="s">
        <v>52</v>
      </c>
      <c r="KK68" s="190">
        <v>0</v>
      </c>
      <c r="KL68" s="190">
        <v>0</v>
      </c>
      <c r="KM68" s="190">
        <v>0</v>
      </c>
      <c r="KN68" s="190">
        <f t="shared" si="45"/>
        <v>0</v>
      </c>
      <c r="KO68" s="191"/>
      <c r="KP68" s="192">
        <v>62</v>
      </c>
      <c r="KQ68" s="193" t="s">
        <v>52</v>
      </c>
      <c r="KR68" s="190">
        <v>0</v>
      </c>
      <c r="KS68" s="190">
        <v>0</v>
      </c>
      <c r="KT68" s="190">
        <v>0</v>
      </c>
      <c r="KU68" s="190">
        <f t="shared" si="46"/>
        <v>0</v>
      </c>
      <c r="KV68" s="191"/>
      <c r="KW68" s="192">
        <v>62</v>
      </c>
      <c r="KX68" s="193" t="s">
        <v>52</v>
      </c>
      <c r="KY68" s="190">
        <v>0</v>
      </c>
      <c r="KZ68" s="190">
        <v>0</v>
      </c>
      <c r="LA68" s="190">
        <v>0</v>
      </c>
      <c r="LB68" s="190">
        <f t="shared" si="47"/>
        <v>0</v>
      </c>
      <c r="LC68" s="191"/>
      <c r="LD68" s="192">
        <v>62</v>
      </c>
      <c r="LE68" s="193" t="s">
        <v>52</v>
      </c>
      <c r="LF68" s="190">
        <v>0</v>
      </c>
      <c r="LG68" s="190">
        <v>0</v>
      </c>
      <c r="LH68" s="190">
        <v>0</v>
      </c>
      <c r="LI68" s="190">
        <f t="shared" si="48"/>
        <v>0</v>
      </c>
      <c r="LJ68" s="191"/>
      <c r="LK68" s="192">
        <v>62</v>
      </c>
      <c r="LL68" s="193" t="s">
        <v>52</v>
      </c>
      <c r="LM68" s="190">
        <v>0</v>
      </c>
      <c r="LN68" s="190">
        <v>0</v>
      </c>
      <c r="LO68" s="190">
        <v>0</v>
      </c>
      <c r="LP68" s="190">
        <f t="shared" si="49"/>
        <v>0</v>
      </c>
      <c r="LQ68" s="191"/>
      <c r="LR68" s="192">
        <v>62</v>
      </c>
      <c r="LS68" s="193" t="s">
        <v>52</v>
      </c>
      <c r="LT68" s="190">
        <v>0</v>
      </c>
      <c r="LU68" s="190">
        <v>0</v>
      </c>
      <c r="LV68" s="190">
        <v>0</v>
      </c>
      <c r="LW68" s="190">
        <f t="shared" si="50"/>
        <v>0</v>
      </c>
      <c r="LX68" s="191"/>
      <c r="LY68" s="192">
        <v>62</v>
      </c>
      <c r="LZ68" s="193" t="s">
        <v>52</v>
      </c>
      <c r="MA68" s="190">
        <v>0</v>
      </c>
      <c r="MB68" s="190">
        <v>0</v>
      </c>
      <c r="MC68" s="190">
        <v>0</v>
      </c>
      <c r="MD68" s="190">
        <f t="shared" si="51"/>
        <v>0</v>
      </c>
      <c r="ME68" s="191"/>
      <c r="MF68" s="192">
        <v>62</v>
      </c>
      <c r="MG68" s="193" t="s">
        <v>52</v>
      </c>
      <c r="MH68" s="190">
        <v>0</v>
      </c>
      <c r="MI68" s="190">
        <v>0</v>
      </c>
      <c r="MJ68" s="190">
        <v>0</v>
      </c>
      <c r="MK68" s="190">
        <f t="shared" si="52"/>
        <v>0</v>
      </c>
      <c r="ML68" s="191"/>
      <c r="MM68" s="192">
        <v>62</v>
      </c>
      <c r="MN68" s="193" t="s">
        <v>52</v>
      </c>
      <c r="MO68" s="190">
        <v>0</v>
      </c>
      <c r="MP68" s="190">
        <v>0</v>
      </c>
      <c r="MQ68" s="190">
        <v>0</v>
      </c>
      <c r="MR68" s="190">
        <f t="shared" si="53"/>
        <v>0</v>
      </c>
      <c r="MS68" s="191"/>
      <c r="MT68" s="192">
        <v>62</v>
      </c>
      <c r="MU68" s="193" t="s">
        <v>52</v>
      </c>
      <c r="MV68" s="190">
        <v>0</v>
      </c>
      <c r="MW68" s="190">
        <v>0</v>
      </c>
      <c r="MX68" s="190">
        <v>0</v>
      </c>
      <c r="MY68" s="190">
        <f t="shared" si="54"/>
        <v>0</v>
      </c>
      <c r="MZ68" s="191"/>
      <c r="NA68" s="192">
        <v>62</v>
      </c>
      <c r="NB68" s="193" t="s">
        <v>52</v>
      </c>
      <c r="NC68" s="190">
        <v>0</v>
      </c>
      <c r="ND68" s="190">
        <v>0</v>
      </c>
      <c r="NE68" s="190">
        <v>0</v>
      </c>
      <c r="NF68" s="190">
        <f t="shared" si="55"/>
        <v>0</v>
      </c>
      <c r="NG68" s="191"/>
      <c r="NH68" s="192">
        <v>62</v>
      </c>
      <c r="NI68" s="193" t="s">
        <v>52</v>
      </c>
      <c r="NJ68" s="190">
        <v>0</v>
      </c>
      <c r="NK68" s="190">
        <v>0</v>
      </c>
      <c r="NL68" s="190">
        <v>0</v>
      </c>
      <c r="NM68" s="190">
        <f t="shared" si="56"/>
        <v>0</v>
      </c>
      <c r="NN68" s="191"/>
      <c r="NO68" s="192">
        <v>62</v>
      </c>
      <c r="NP68" s="193" t="s">
        <v>52</v>
      </c>
      <c r="NQ68" s="190">
        <v>0</v>
      </c>
      <c r="NR68" s="190">
        <v>0</v>
      </c>
      <c r="NS68" s="190">
        <v>0</v>
      </c>
      <c r="NT68" s="190">
        <f t="shared" si="57"/>
        <v>0</v>
      </c>
      <c r="NU68" s="191"/>
      <c r="NV68" s="192">
        <v>62</v>
      </c>
      <c r="NW68" s="193" t="s">
        <v>52</v>
      </c>
      <c r="NX68" s="190">
        <v>0</v>
      </c>
      <c r="NY68" s="190">
        <v>0</v>
      </c>
      <c r="NZ68" s="190">
        <v>0</v>
      </c>
      <c r="OA68" s="190">
        <f t="shared" si="58"/>
        <v>0</v>
      </c>
      <c r="OB68" s="191"/>
      <c r="OC68" s="192">
        <v>62</v>
      </c>
      <c r="OD68" s="193" t="s">
        <v>52</v>
      </c>
      <c r="OE68" s="190">
        <v>0</v>
      </c>
      <c r="OF68" s="190">
        <v>0</v>
      </c>
      <c r="OG68" s="190">
        <v>0</v>
      </c>
      <c r="OH68" s="190">
        <f t="shared" si="59"/>
        <v>0</v>
      </c>
      <c r="OI68" s="191"/>
      <c r="OJ68" s="192">
        <v>62</v>
      </c>
      <c r="OK68" s="193" t="s">
        <v>52</v>
      </c>
      <c r="OL68" s="190">
        <v>0</v>
      </c>
      <c r="OM68" s="190">
        <v>0</v>
      </c>
      <c r="ON68" s="190">
        <v>0</v>
      </c>
      <c r="OO68" s="190">
        <f t="shared" si="60"/>
        <v>0</v>
      </c>
      <c r="OP68" s="191"/>
      <c r="OQ68" s="192">
        <v>62</v>
      </c>
      <c r="OR68" s="193" t="s">
        <v>52</v>
      </c>
      <c r="OS68" s="190">
        <v>0</v>
      </c>
      <c r="OT68" s="190">
        <v>0</v>
      </c>
      <c r="OU68" s="190">
        <v>0</v>
      </c>
      <c r="OV68" s="190">
        <f t="shared" si="61"/>
        <v>0</v>
      </c>
      <c r="OW68" s="191"/>
      <c r="OX68" s="192">
        <v>62</v>
      </c>
      <c r="OY68" s="193" t="s">
        <v>52</v>
      </c>
      <c r="OZ68" s="190">
        <v>0</v>
      </c>
      <c r="PA68" s="190">
        <v>0</v>
      </c>
      <c r="PB68" s="190">
        <v>0</v>
      </c>
      <c r="PC68" s="190">
        <f t="shared" si="62"/>
        <v>0</v>
      </c>
      <c r="PD68" s="191"/>
      <c r="PE68" s="192">
        <v>62</v>
      </c>
      <c r="PF68" s="193" t="s">
        <v>52</v>
      </c>
      <c r="PG68" s="190">
        <v>0</v>
      </c>
      <c r="PH68" s="190">
        <v>0</v>
      </c>
      <c r="PI68" s="190">
        <v>0</v>
      </c>
      <c r="PJ68" s="190">
        <f t="shared" si="63"/>
        <v>0</v>
      </c>
      <c r="PK68" s="191"/>
      <c r="PL68" s="192">
        <v>62</v>
      </c>
      <c r="PM68" s="193" t="s">
        <v>52</v>
      </c>
      <c r="PN68" s="190">
        <v>0</v>
      </c>
      <c r="PO68" s="190">
        <v>0</v>
      </c>
      <c r="PP68" s="190">
        <v>0</v>
      </c>
      <c r="PQ68" s="190">
        <f t="shared" si="64"/>
        <v>0</v>
      </c>
      <c r="PR68" s="191"/>
      <c r="PS68" s="192">
        <v>62</v>
      </c>
      <c r="PT68" s="193" t="s">
        <v>52</v>
      </c>
      <c r="PU68" s="190">
        <v>0</v>
      </c>
      <c r="PV68" s="190">
        <v>0</v>
      </c>
      <c r="PW68" s="190">
        <v>0</v>
      </c>
      <c r="PX68" s="190">
        <f t="shared" si="65"/>
        <v>0</v>
      </c>
      <c r="PY68" s="191"/>
      <c r="PZ68" s="192">
        <v>62</v>
      </c>
      <c r="QA68" s="193" t="s">
        <v>52</v>
      </c>
      <c r="QB68" s="190">
        <v>0</v>
      </c>
      <c r="QC68" s="190">
        <v>0</v>
      </c>
      <c r="QD68" s="190">
        <v>0</v>
      </c>
      <c r="QE68" s="190">
        <f t="shared" si="66"/>
        <v>0</v>
      </c>
      <c r="QF68" s="191"/>
      <c r="QG68" s="192">
        <v>62</v>
      </c>
      <c r="QH68" s="193" t="s">
        <v>52</v>
      </c>
      <c r="QI68" s="190">
        <v>0</v>
      </c>
      <c r="QJ68" s="190">
        <v>0</v>
      </c>
      <c r="QK68" s="190">
        <v>0</v>
      </c>
      <c r="QL68" s="190">
        <f t="shared" si="67"/>
        <v>0</v>
      </c>
      <c r="QM68" s="191"/>
      <c r="QN68" s="192">
        <v>62</v>
      </c>
      <c r="QO68" s="193" t="s">
        <v>52</v>
      </c>
      <c r="QP68" s="190">
        <v>0</v>
      </c>
      <c r="QQ68" s="190">
        <v>0</v>
      </c>
      <c r="QR68" s="190">
        <v>0</v>
      </c>
      <c r="QS68" s="190">
        <f t="shared" si="68"/>
        <v>0</v>
      </c>
      <c r="QT68" s="191"/>
      <c r="QU68" s="192">
        <v>62</v>
      </c>
      <c r="QV68" s="193" t="s">
        <v>52</v>
      </c>
      <c r="QW68" s="190">
        <v>0</v>
      </c>
      <c r="QX68" s="190">
        <v>0</v>
      </c>
      <c r="QY68" s="190">
        <v>0</v>
      </c>
      <c r="QZ68" s="190">
        <f t="shared" si="69"/>
        <v>0</v>
      </c>
      <c r="RA68" s="191"/>
      <c r="RB68" s="192">
        <v>62</v>
      </c>
      <c r="RC68" s="193" t="s">
        <v>52</v>
      </c>
      <c r="RD68" s="190">
        <v>0</v>
      </c>
      <c r="RE68" s="190">
        <v>0</v>
      </c>
      <c r="RF68" s="190">
        <v>0</v>
      </c>
      <c r="RG68" s="190">
        <f t="shared" si="70"/>
        <v>0</v>
      </c>
      <c r="RH68" s="191"/>
      <c r="RI68" s="192">
        <v>62</v>
      </c>
      <c r="RJ68" s="193" t="s">
        <v>52</v>
      </c>
      <c r="RK68" s="190">
        <v>0</v>
      </c>
      <c r="RL68" s="190">
        <v>0</v>
      </c>
      <c r="RM68" s="190">
        <v>0</v>
      </c>
      <c r="RN68" s="190">
        <f t="shared" si="71"/>
        <v>0</v>
      </c>
      <c r="RO68" s="191"/>
      <c r="RP68" s="192">
        <v>62</v>
      </c>
      <c r="RQ68" s="193" t="s">
        <v>52</v>
      </c>
      <c r="RR68" s="190">
        <v>0</v>
      </c>
      <c r="RS68" s="190">
        <v>0</v>
      </c>
      <c r="RT68" s="190">
        <v>0</v>
      </c>
      <c r="RU68" s="190">
        <f t="shared" si="72"/>
        <v>0</v>
      </c>
      <c r="RV68" s="191"/>
      <c r="RW68" s="192">
        <v>62</v>
      </c>
      <c r="RX68" s="193" t="s">
        <v>52</v>
      </c>
      <c r="RY68" s="190">
        <v>0</v>
      </c>
      <c r="RZ68" s="190">
        <v>0</v>
      </c>
      <c r="SA68" s="190">
        <v>0</v>
      </c>
      <c r="SB68" s="190">
        <f t="shared" si="73"/>
        <v>0</v>
      </c>
      <c r="SC68" s="191"/>
      <c r="SD68" s="192">
        <v>62</v>
      </c>
      <c r="SE68" s="193" t="s">
        <v>52</v>
      </c>
      <c r="SF68" s="190">
        <v>0</v>
      </c>
      <c r="SG68" s="190">
        <v>0</v>
      </c>
      <c r="SH68" s="190">
        <v>0</v>
      </c>
      <c r="SI68" s="190">
        <f t="shared" si="74"/>
        <v>0</v>
      </c>
      <c r="SJ68" s="191"/>
      <c r="SK68" s="192">
        <v>62</v>
      </c>
      <c r="SL68" s="193" t="s">
        <v>52</v>
      </c>
      <c r="SM68" s="190">
        <v>0</v>
      </c>
      <c r="SN68" s="190">
        <v>0</v>
      </c>
      <c r="SO68" s="190">
        <v>0</v>
      </c>
      <c r="SP68" s="190">
        <f t="shared" si="75"/>
        <v>0</v>
      </c>
      <c r="SQ68" s="191"/>
      <c r="SR68" s="192">
        <v>62</v>
      </c>
      <c r="SS68" s="193" t="s">
        <v>52</v>
      </c>
      <c r="ST68" s="190">
        <v>0</v>
      </c>
      <c r="SU68" s="190">
        <v>0</v>
      </c>
      <c r="SV68" s="190">
        <v>0</v>
      </c>
      <c r="SW68" s="190">
        <f t="shared" si="76"/>
        <v>0</v>
      </c>
      <c r="SX68" s="191"/>
      <c r="SY68" s="192">
        <v>62</v>
      </c>
      <c r="SZ68" s="193" t="s">
        <v>52</v>
      </c>
      <c r="TA68" s="190">
        <v>0</v>
      </c>
      <c r="TB68" s="190">
        <v>0</v>
      </c>
      <c r="TC68" s="190">
        <v>0</v>
      </c>
      <c r="TD68" s="190">
        <f t="shared" si="77"/>
        <v>0</v>
      </c>
      <c r="TE68" s="191"/>
      <c r="TF68" s="192">
        <v>62</v>
      </c>
      <c r="TG68" s="193" t="s">
        <v>52</v>
      </c>
      <c r="TH68" s="190">
        <v>0</v>
      </c>
      <c r="TI68" s="190">
        <v>0</v>
      </c>
      <c r="TJ68" s="190">
        <v>0</v>
      </c>
      <c r="TK68" s="190">
        <f t="shared" si="78"/>
        <v>0</v>
      </c>
      <c r="TL68" s="191"/>
      <c r="TM68" s="192">
        <v>62</v>
      </c>
      <c r="TN68" s="193" t="s">
        <v>52</v>
      </c>
      <c r="TO68" s="190">
        <v>0</v>
      </c>
      <c r="TP68" s="190">
        <v>0</v>
      </c>
      <c r="TQ68" s="190">
        <v>0</v>
      </c>
      <c r="TR68" s="190">
        <f t="shared" si="79"/>
        <v>0</v>
      </c>
      <c r="TS68" s="191"/>
      <c r="TT68" s="192">
        <v>62</v>
      </c>
      <c r="TU68" s="193" t="s">
        <v>52</v>
      </c>
      <c r="TV68" s="190">
        <v>0</v>
      </c>
      <c r="TW68" s="190">
        <v>0</v>
      </c>
      <c r="TX68" s="190">
        <v>0</v>
      </c>
      <c r="TY68" s="190">
        <f t="shared" si="80"/>
        <v>0</v>
      </c>
      <c r="TZ68" s="191"/>
      <c r="UA68" s="192">
        <v>62</v>
      </c>
      <c r="UB68" s="193" t="s">
        <v>52</v>
      </c>
      <c r="UC68" s="190">
        <v>0</v>
      </c>
      <c r="UD68" s="190">
        <v>0</v>
      </c>
      <c r="UE68" s="190">
        <v>0</v>
      </c>
      <c r="UF68" s="190">
        <f t="shared" si="81"/>
        <v>0</v>
      </c>
      <c r="UG68" s="191"/>
      <c r="UH68" s="192">
        <v>62</v>
      </c>
      <c r="UI68" s="193" t="s">
        <v>52</v>
      </c>
      <c r="UJ68" s="190">
        <v>0</v>
      </c>
      <c r="UK68" s="190">
        <v>0</v>
      </c>
      <c r="UL68" s="190">
        <v>0</v>
      </c>
      <c r="UM68" s="190">
        <f t="shared" si="82"/>
        <v>0</v>
      </c>
      <c r="UN68" s="191"/>
      <c r="UO68" s="192">
        <v>62</v>
      </c>
      <c r="UP68" s="193" t="s">
        <v>52</v>
      </c>
      <c r="UQ68" s="190">
        <v>0</v>
      </c>
      <c r="UR68" s="190">
        <v>0</v>
      </c>
      <c r="US68" s="190">
        <v>0</v>
      </c>
      <c r="UT68" s="190">
        <f t="shared" si="83"/>
        <v>0</v>
      </c>
      <c r="UU68" s="191"/>
      <c r="UV68" s="192">
        <v>62</v>
      </c>
      <c r="UW68" s="193" t="s">
        <v>52</v>
      </c>
      <c r="UX68" s="190">
        <v>0</v>
      </c>
      <c r="UY68" s="190">
        <v>0</v>
      </c>
      <c r="UZ68" s="190">
        <v>0</v>
      </c>
      <c r="VA68" s="190">
        <f t="shared" si="84"/>
        <v>0</v>
      </c>
      <c r="VB68" s="191"/>
      <c r="VC68" s="192">
        <v>62</v>
      </c>
      <c r="VD68" s="193" t="s">
        <v>52</v>
      </c>
      <c r="VE68" s="190">
        <v>0</v>
      </c>
      <c r="VF68" s="190">
        <v>0</v>
      </c>
      <c r="VG68" s="190">
        <v>0</v>
      </c>
      <c r="VH68" s="190">
        <f t="shared" si="85"/>
        <v>0</v>
      </c>
      <c r="VI68" s="191"/>
      <c r="VJ68" s="192">
        <v>62</v>
      </c>
      <c r="VK68" s="193" t="s">
        <v>52</v>
      </c>
      <c r="VL68" s="190">
        <v>0</v>
      </c>
      <c r="VM68" s="190">
        <v>0</v>
      </c>
      <c r="VN68" s="190">
        <v>0</v>
      </c>
      <c r="VO68" s="190">
        <f t="shared" si="86"/>
        <v>0</v>
      </c>
      <c r="VP68" s="191"/>
      <c r="VQ68" s="192">
        <v>62</v>
      </c>
      <c r="VR68" s="193" t="s">
        <v>52</v>
      </c>
      <c r="VS68" s="190">
        <v>0</v>
      </c>
      <c r="VT68" s="190">
        <v>0</v>
      </c>
      <c r="VU68" s="190">
        <v>0</v>
      </c>
      <c r="VV68" s="190">
        <f t="shared" si="87"/>
        <v>0</v>
      </c>
      <c r="VW68" s="191"/>
      <c r="VX68" s="192">
        <v>62</v>
      </c>
      <c r="VY68" s="193" t="s">
        <v>52</v>
      </c>
      <c r="VZ68" s="190">
        <v>0</v>
      </c>
      <c r="WA68" s="190">
        <v>0</v>
      </c>
      <c r="WB68" s="190">
        <v>0</v>
      </c>
      <c r="WC68" s="190">
        <f t="shared" si="88"/>
        <v>0</v>
      </c>
      <c r="WD68" s="191"/>
      <c r="WE68" s="192">
        <v>62</v>
      </c>
      <c r="WF68" s="193" t="s">
        <v>52</v>
      </c>
      <c r="WG68" s="190">
        <v>0</v>
      </c>
      <c r="WH68" s="190">
        <v>0</v>
      </c>
      <c r="WI68" s="190">
        <v>0</v>
      </c>
      <c r="WJ68" s="190">
        <f t="shared" si="89"/>
        <v>0</v>
      </c>
      <c r="WK68" s="191"/>
      <c r="WL68" s="192">
        <v>62</v>
      </c>
      <c r="WM68" s="193" t="s">
        <v>52</v>
      </c>
      <c r="WN68" s="190">
        <v>0</v>
      </c>
      <c r="WO68" s="190">
        <v>0</v>
      </c>
      <c r="WP68" s="190">
        <v>0</v>
      </c>
      <c r="WQ68" s="190">
        <f t="shared" si="90"/>
        <v>0</v>
      </c>
      <c r="WR68" s="191"/>
      <c r="WS68" s="192">
        <v>62</v>
      </c>
      <c r="WT68" s="193" t="s">
        <v>52</v>
      </c>
      <c r="WU68" s="190">
        <v>0</v>
      </c>
      <c r="WV68" s="190">
        <v>0</v>
      </c>
      <c r="WW68" s="190">
        <v>0</v>
      </c>
      <c r="WX68" s="190">
        <f t="shared" si="91"/>
        <v>0</v>
      </c>
      <c r="WY68" s="191"/>
      <c r="WZ68" s="192">
        <v>62</v>
      </c>
      <c r="XA68" s="193" t="s">
        <v>52</v>
      </c>
      <c r="XB68" s="190">
        <v>0</v>
      </c>
      <c r="XC68" s="190">
        <v>0</v>
      </c>
      <c r="XD68" s="190">
        <v>0</v>
      </c>
      <c r="XE68" s="190">
        <f t="shared" si="92"/>
        <v>0</v>
      </c>
      <c r="XF68" s="191"/>
      <c r="XG68" s="192">
        <v>62</v>
      </c>
      <c r="XH68" s="193" t="s">
        <v>52</v>
      </c>
      <c r="XI68" s="190">
        <v>0</v>
      </c>
      <c r="XJ68" s="190">
        <v>0</v>
      </c>
      <c r="XK68" s="190">
        <v>0</v>
      </c>
      <c r="XL68" s="190">
        <f t="shared" si="93"/>
        <v>0</v>
      </c>
      <c r="XM68" s="191"/>
      <c r="XN68" s="192">
        <v>62</v>
      </c>
      <c r="XO68" s="193" t="s">
        <v>52</v>
      </c>
      <c r="XP68" s="190">
        <v>0</v>
      </c>
      <c r="XQ68" s="190">
        <v>0</v>
      </c>
      <c r="XR68" s="190">
        <v>0</v>
      </c>
      <c r="XS68" s="190">
        <f t="shared" si="94"/>
        <v>0</v>
      </c>
      <c r="XT68" s="191"/>
      <c r="XU68" s="192">
        <v>62</v>
      </c>
      <c r="XV68" s="193" t="s">
        <v>52</v>
      </c>
      <c r="XW68" s="190">
        <v>0</v>
      </c>
      <c r="XX68" s="190">
        <v>0</v>
      </c>
      <c r="XY68" s="190">
        <v>0</v>
      </c>
      <c r="XZ68" s="190">
        <f t="shared" si="95"/>
        <v>0</v>
      </c>
      <c r="YA68" s="191"/>
      <c r="YB68" s="192">
        <v>62</v>
      </c>
      <c r="YC68" s="193" t="s">
        <v>52</v>
      </c>
      <c r="YD68" s="190">
        <v>0</v>
      </c>
      <c r="YE68" s="190">
        <v>0</v>
      </c>
      <c r="YF68" s="190">
        <v>0</v>
      </c>
      <c r="YG68" s="190">
        <f t="shared" si="96"/>
        <v>0</v>
      </c>
      <c r="YH68" s="191"/>
      <c r="YI68" s="192">
        <v>62</v>
      </c>
      <c r="YJ68" s="193" t="s">
        <v>52</v>
      </c>
      <c r="YK68" s="190">
        <v>0</v>
      </c>
      <c r="YL68" s="190">
        <v>0</v>
      </c>
      <c r="YM68" s="190">
        <v>0</v>
      </c>
      <c r="YN68" s="190">
        <f t="shared" si="97"/>
        <v>0</v>
      </c>
      <c r="YO68" s="191"/>
      <c r="YP68" s="192">
        <v>62</v>
      </c>
      <c r="YQ68" s="193" t="s">
        <v>52</v>
      </c>
      <c r="YR68" s="190">
        <v>0</v>
      </c>
      <c r="YS68" s="190">
        <v>0</v>
      </c>
      <c r="YT68" s="190">
        <v>0</v>
      </c>
      <c r="YU68" s="190">
        <f t="shared" si="98"/>
        <v>0</v>
      </c>
      <c r="YV68" s="191"/>
      <c r="YW68" s="192">
        <v>62</v>
      </c>
      <c r="YX68" s="193" t="s">
        <v>52</v>
      </c>
      <c r="YY68" s="190">
        <v>0</v>
      </c>
      <c r="YZ68" s="190">
        <v>0</v>
      </c>
      <c r="ZA68" s="190">
        <v>0</v>
      </c>
      <c r="ZB68" s="190">
        <f t="shared" si="99"/>
        <v>0</v>
      </c>
      <c r="ZC68" s="191"/>
      <c r="ZD68" s="192">
        <v>62</v>
      </c>
      <c r="ZE68" s="193" t="s">
        <v>52</v>
      </c>
      <c r="ZF68" s="190">
        <v>0</v>
      </c>
      <c r="ZG68" s="190">
        <v>0</v>
      </c>
      <c r="ZH68" s="190">
        <v>0</v>
      </c>
      <c r="ZI68" s="190">
        <f t="shared" si="100"/>
        <v>0</v>
      </c>
      <c r="ZJ68" s="191"/>
      <c r="ZK68" s="192">
        <v>62</v>
      </c>
      <c r="ZL68" s="193" t="s">
        <v>52</v>
      </c>
      <c r="ZM68" s="190">
        <v>0</v>
      </c>
      <c r="ZN68" s="190">
        <v>0</v>
      </c>
      <c r="ZO68" s="190">
        <v>0</v>
      </c>
      <c r="ZP68" s="190">
        <f t="shared" si="101"/>
        <v>0</v>
      </c>
      <c r="ZQ68" s="191"/>
      <c r="ZR68" s="192">
        <v>62</v>
      </c>
      <c r="ZS68" s="193" t="s">
        <v>52</v>
      </c>
      <c r="ZT68" s="190">
        <v>0</v>
      </c>
      <c r="ZU68" s="190">
        <v>0</v>
      </c>
      <c r="ZV68" s="190">
        <v>0</v>
      </c>
      <c r="ZW68" s="190">
        <f t="shared" si="102"/>
        <v>0</v>
      </c>
      <c r="ZX68" s="191"/>
      <c r="ZY68" s="192">
        <v>62</v>
      </c>
      <c r="ZZ68" s="193" t="s">
        <v>52</v>
      </c>
      <c r="AAA68" s="190">
        <v>0</v>
      </c>
      <c r="AAB68" s="190">
        <v>0</v>
      </c>
      <c r="AAC68" s="190">
        <v>0</v>
      </c>
      <c r="AAD68" s="190">
        <f t="shared" si="103"/>
        <v>0</v>
      </c>
      <c r="AAE68" s="191"/>
      <c r="AAF68" s="192">
        <v>62</v>
      </c>
      <c r="AAG68" s="193" t="s">
        <v>52</v>
      </c>
      <c r="AAH68" s="190">
        <v>0</v>
      </c>
      <c r="AAI68" s="190">
        <v>0</v>
      </c>
      <c r="AAJ68" s="190">
        <v>0</v>
      </c>
      <c r="AAK68" s="190">
        <f t="shared" si="104"/>
        <v>0</v>
      </c>
      <c r="AAL68" s="191"/>
      <c r="AAM68" s="192">
        <v>62</v>
      </c>
      <c r="AAN68" s="193" t="s">
        <v>52</v>
      </c>
      <c r="AAO68" s="190">
        <v>0</v>
      </c>
      <c r="AAP68" s="190">
        <v>0</v>
      </c>
      <c r="AAQ68" s="190">
        <v>0</v>
      </c>
      <c r="AAR68" s="190">
        <f t="shared" si="105"/>
        <v>0</v>
      </c>
      <c r="AAS68" s="191"/>
      <c r="AAT68" s="192">
        <v>62</v>
      </c>
      <c r="AAU68" s="193" t="s">
        <v>52</v>
      </c>
      <c r="AAV68" s="190">
        <v>0</v>
      </c>
      <c r="AAW68" s="190">
        <v>0</v>
      </c>
      <c r="AAX68" s="190">
        <v>0</v>
      </c>
      <c r="AAY68" s="190">
        <f t="shared" si="106"/>
        <v>0</v>
      </c>
      <c r="AAZ68" s="191"/>
      <c r="ABA68" s="192">
        <v>62</v>
      </c>
      <c r="ABB68" s="193" t="s">
        <v>52</v>
      </c>
      <c r="ABC68" s="190">
        <v>0</v>
      </c>
      <c r="ABD68" s="190">
        <v>0</v>
      </c>
      <c r="ABE68" s="190">
        <v>0</v>
      </c>
      <c r="ABF68" s="190">
        <f t="shared" si="107"/>
        <v>0</v>
      </c>
      <c r="ABG68" s="191"/>
      <c r="ABH68" s="192">
        <v>62</v>
      </c>
      <c r="ABI68" s="193" t="s">
        <v>52</v>
      </c>
      <c r="ABJ68" s="190">
        <v>0</v>
      </c>
      <c r="ABK68" s="190">
        <v>0</v>
      </c>
      <c r="ABL68" s="190">
        <v>0</v>
      </c>
      <c r="ABM68" s="190">
        <f t="shared" si="108"/>
        <v>0</v>
      </c>
      <c r="ABN68" s="191"/>
      <c r="ABO68" s="192">
        <v>62</v>
      </c>
      <c r="ABP68" s="193" t="s">
        <v>52</v>
      </c>
      <c r="ABQ68" s="190">
        <v>0</v>
      </c>
      <c r="ABR68" s="190">
        <v>0</v>
      </c>
      <c r="ABS68" s="190">
        <v>0</v>
      </c>
      <c r="ABT68" s="190">
        <f t="shared" si="109"/>
        <v>0</v>
      </c>
      <c r="ABU68" s="191"/>
      <c r="ABV68" s="192">
        <v>62</v>
      </c>
      <c r="ABW68" s="193" t="s">
        <v>52</v>
      </c>
      <c r="ABX68" s="190">
        <v>0</v>
      </c>
      <c r="ABY68" s="190">
        <f t="shared" si="0"/>
        <v>0</v>
      </c>
      <c r="ABZ68" s="190">
        <f t="shared" si="1"/>
        <v>0</v>
      </c>
      <c r="ACA68" s="190">
        <f t="shared" si="2"/>
        <v>0</v>
      </c>
      <c r="ACB68" s="9"/>
    </row>
    <row r="69" spans="1:756" ht="15.75" hidden="1">
      <c r="A69" s="280" t="s">
        <v>53</v>
      </c>
      <c r="B69" s="280"/>
      <c r="C69" s="195">
        <f>SUM(C7:C68)</f>
        <v>0</v>
      </c>
      <c r="D69" s="195">
        <f>SUM(D7:D68)</f>
        <v>0</v>
      </c>
      <c r="E69" s="195">
        <f>SUM(E7:E68)</f>
        <v>0</v>
      </c>
      <c r="F69" s="195">
        <f>SUM(F7:F68)</f>
        <v>0</v>
      </c>
      <c r="G69" s="191"/>
      <c r="H69" s="280" t="s">
        <v>53</v>
      </c>
      <c r="I69" s="280"/>
      <c r="J69" s="195">
        <f>SUM(J7:J68)</f>
        <v>33</v>
      </c>
      <c r="K69" s="195">
        <f>SUM(K7:K68)</f>
        <v>22272530</v>
      </c>
      <c r="L69" s="195">
        <f>SUM(L7:L68)</f>
        <v>2810000</v>
      </c>
      <c r="M69" s="195">
        <f>SUM(M7:M68)</f>
        <v>25082530</v>
      </c>
      <c r="N69" s="191"/>
      <c r="O69" s="280" t="s">
        <v>53</v>
      </c>
      <c r="P69" s="280"/>
      <c r="Q69" s="195">
        <f>SUM(Q7:Q68)</f>
        <v>189</v>
      </c>
      <c r="R69" s="195">
        <f>SUM(R7:R68)</f>
        <v>39939101.799999997</v>
      </c>
      <c r="S69" s="195">
        <f>SUM(S7:S68)</f>
        <v>0</v>
      </c>
      <c r="T69" s="195">
        <f>SUM(T7:T68)</f>
        <v>39939101.799999997</v>
      </c>
      <c r="U69" s="191"/>
      <c r="V69" s="280" t="s">
        <v>53</v>
      </c>
      <c r="W69" s="280"/>
      <c r="X69" s="195">
        <f>SUM(X7:X68)</f>
        <v>41</v>
      </c>
      <c r="Y69" s="195">
        <f>SUM(Y7:Y68)</f>
        <v>3335900</v>
      </c>
      <c r="Z69" s="195">
        <f>SUM(Z7:Z68)</f>
        <v>0</v>
      </c>
      <c r="AA69" s="195">
        <f>SUM(AA7:AA68)</f>
        <v>3335900</v>
      </c>
      <c r="AB69" s="191"/>
      <c r="AC69" s="280" t="s">
        <v>53</v>
      </c>
      <c r="AD69" s="280"/>
      <c r="AE69" s="195">
        <f>SUM(AE7:AE68)</f>
        <v>0</v>
      </c>
      <c r="AF69" s="195">
        <f>SUM(AF7:AF68)</f>
        <v>0</v>
      </c>
      <c r="AG69" s="195">
        <f>SUM(AG7:AG68)</f>
        <v>0</v>
      </c>
      <c r="AH69" s="195">
        <f>SUM(AH7:AH68)</f>
        <v>0</v>
      </c>
      <c r="AI69" s="191"/>
      <c r="AJ69" s="280" t="s">
        <v>53</v>
      </c>
      <c r="AK69" s="280"/>
      <c r="AL69" s="195">
        <f>SUM(AL7:AL68)</f>
        <v>6</v>
      </c>
      <c r="AM69" s="195">
        <f>SUM(AM7:AM68)</f>
        <v>798000</v>
      </c>
      <c r="AN69" s="195">
        <f>SUM(AN7:AN68)</f>
        <v>0</v>
      </c>
      <c r="AO69" s="195">
        <f>SUM(AO7:AO68)</f>
        <v>798000</v>
      </c>
      <c r="AP69" s="191"/>
      <c r="AQ69" s="280" t="s">
        <v>53</v>
      </c>
      <c r="AR69" s="280"/>
      <c r="AS69" s="195">
        <f>SUM(AS7:AS68)</f>
        <v>1</v>
      </c>
      <c r="AT69" s="195">
        <f>SUM(AT7:AT68)</f>
        <v>150000</v>
      </c>
      <c r="AU69" s="195">
        <f>SUM(AU7:AU68)</f>
        <v>0</v>
      </c>
      <c r="AV69" s="195">
        <f>SUM(AV7:AV68)</f>
        <v>150000</v>
      </c>
      <c r="AW69" s="191"/>
      <c r="AX69" s="280" t="s">
        <v>53</v>
      </c>
      <c r="AY69" s="280"/>
      <c r="AZ69" s="195">
        <f>SUM(AZ7:AZ68)</f>
        <v>150</v>
      </c>
      <c r="BA69" s="195">
        <f>SUM(BA7:BA68)</f>
        <v>29835000</v>
      </c>
      <c r="BB69" s="195">
        <f>SUM(BB7:BB68)</f>
        <v>0</v>
      </c>
      <c r="BC69" s="195">
        <f>SUM(BC7:BC68)</f>
        <v>29835000</v>
      </c>
      <c r="BD69" s="191"/>
      <c r="BE69" s="280" t="s">
        <v>53</v>
      </c>
      <c r="BF69" s="280"/>
      <c r="BG69" s="195">
        <f>SUM(BG7:BG68)</f>
        <v>0</v>
      </c>
      <c r="BH69" s="195">
        <f>SUM(BH7:BH68)</f>
        <v>0</v>
      </c>
      <c r="BI69" s="195">
        <f>SUM(BI7:BI68)</f>
        <v>0</v>
      </c>
      <c r="BJ69" s="195">
        <f>SUM(BJ7:BJ68)</f>
        <v>0</v>
      </c>
      <c r="BK69" s="191"/>
      <c r="BL69" s="280" t="s">
        <v>53</v>
      </c>
      <c r="BM69" s="280"/>
      <c r="BN69" s="195">
        <f>SUM(BN7:BN68)</f>
        <v>0</v>
      </c>
      <c r="BO69" s="195">
        <f>SUM(BO7:BO68)</f>
        <v>0</v>
      </c>
      <c r="BP69" s="195">
        <f>SUM(BP7:BP68)</f>
        <v>0</v>
      </c>
      <c r="BQ69" s="195">
        <f>SUM(BQ7:BQ68)</f>
        <v>0</v>
      </c>
      <c r="BR69" s="191"/>
      <c r="BS69" s="280" t="s">
        <v>53</v>
      </c>
      <c r="BT69" s="280"/>
      <c r="BU69" s="195">
        <f>SUM(BU7:BU68)</f>
        <v>0</v>
      </c>
      <c r="BV69" s="195">
        <f>SUM(BV7:BV68)</f>
        <v>0</v>
      </c>
      <c r="BW69" s="195">
        <f>SUM(BW7:BW68)</f>
        <v>0</v>
      </c>
      <c r="BX69" s="195">
        <f>SUM(BX7:BX68)</f>
        <v>0</v>
      </c>
      <c r="BY69" s="191"/>
      <c r="BZ69" s="280" t="s">
        <v>53</v>
      </c>
      <c r="CA69" s="280"/>
      <c r="CB69" s="195">
        <f>SUM(CB7:CB68)</f>
        <v>0</v>
      </c>
      <c r="CC69" s="195">
        <f>SUM(CC7:CC68)</f>
        <v>0</v>
      </c>
      <c r="CD69" s="195">
        <f>SUM(CD7:CD68)</f>
        <v>0</v>
      </c>
      <c r="CE69" s="195">
        <f>SUM(CE7:CE68)</f>
        <v>0</v>
      </c>
      <c r="CF69" s="191"/>
      <c r="CG69" s="280" t="s">
        <v>53</v>
      </c>
      <c r="CH69" s="280"/>
      <c r="CI69" s="195">
        <f>SUM(CI7:CI68)</f>
        <v>2</v>
      </c>
      <c r="CJ69" s="195">
        <f>SUM(CJ7:CJ68)</f>
        <v>108000</v>
      </c>
      <c r="CK69" s="195">
        <f>SUM(CK7:CK68)</f>
        <v>0</v>
      </c>
      <c r="CL69" s="195">
        <f>SUM(CL7:CL68)</f>
        <v>108000</v>
      </c>
      <c r="CM69" s="191"/>
      <c r="CN69" s="280" t="s">
        <v>53</v>
      </c>
      <c r="CO69" s="280"/>
      <c r="CP69" s="195">
        <f>SUM(CP7:CP68)</f>
        <v>38</v>
      </c>
      <c r="CQ69" s="195">
        <f>SUM(CQ7:CQ68)</f>
        <v>4446000</v>
      </c>
      <c r="CR69" s="195">
        <f>SUM(CR7:CR68)</f>
        <v>0</v>
      </c>
      <c r="CS69" s="195">
        <f>SUM(CS7:CS68)</f>
        <v>4446000</v>
      </c>
      <c r="CT69" s="191"/>
      <c r="CU69" s="280" t="s">
        <v>53</v>
      </c>
      <c r="CV69" s="280"/>
      <c r="CW69" s="195">
        <f>SUM(CW7:CW68)</f>
        <v>6</v>
      </c>
      <c r="CX69" s="195">
        <f>SUM(CX7:CX68)</f>
        <v>870000</v>
      </c>
      <c r="CY69" s="195">
        <f>SUM(CY7:CY68)</f>
        <v>0</v>
      </c>
      <c r="CZ69" s="195">
        <f>SUM(CZ7:CZ68)</f>
        <v>870000</v>
      </c>
      <c r="DA69" s="191"/>
      <c r="DB69" s="280" t="s">
        <v>53</v>
      </c>
      <c r="DC69" s="280"/>
      <c r="DD69" s="195">
        <f>SUM(DD7:DD68)</f>
        <v>350</v>
      </c>
      <c r="DE69" s="195">
        <f>SUM(DE7:DE68)</f>
        <v>25777500</v>
      </c>
      <c r="DF69" s="195">
        <f>SUM(DF7:DF68)</f>
        <v>0</v>
      </c>
      <c r="DG69" s="195">
        <f>SUM(DG7:DG68)</f>
        <v>25777500</v>
      </c>
      <c r="DH69" s="191"/>
      <c r="DI69" s="280" t="s">
        <v>53</v>
      </c>
      <c r="DJ69" s="280"/>
      <c r="DK69" s="195">
        <f>SUM(DK7:DK68)</f>
        <v>0</v>
      </c>
      <c r="DL69" s="195">
        <f>SUM(DL7:DL68)</f>
        <v>0</v>
      </c>
      <c r="DM69" s="195">
        <f>SUM(DM7:DM68)</f>
        <v>0</v>
      </c>
      <c r="DN69" s="195">
        <f>SUM(DN7:DN68)</f>
        <v>0</v>
      </c>
      <c r="DO69" s="191"/>
      <c r="DP69" s="280" t="s">
        <v>53</v>
      </c>
      <c r="DQ69" s="280"/>
      <c r="DR69" s="195">
        <f>SUM(DR7:DR68)</f>
        <v>82</v>
      </c>
      <c r="DS69" s="195">
        <f>SUM(DS7:DS68)</f>
        <v>11057400</v>
      </c>
      <c r="DT69" s="195">
        <f>SUM(DT7:DT68)</f>
        <v>0</v>
      </c>
      <c r="DU69" s="195">
        <f>SUM(DU7:DU68)</f>
        <v>11057400</v>
      </c>
      <c r="DV69" s="191"/>
      <c r="DW69" s="280" t="s">
        <v>53</v>
      </c>
      <c r="DX69" s="280"/>
      <c r="DY69" s="195">
        <f>SUM(DY7:DY68)</f>
        <v>22</v>
      </c>
      <c r="DZ69" s="195">
        <f>SUM(DZ7:DZ68)</f>
        <v>4235000</v>
      </c>
      <c r="EA69" s="195">
        <f>SUM(EA7:EA68)</f>
        <v>0</v>
      </c>
      <c r="EB69" s="195">
        <f>SUM(EB7:EB68)</f>
        <v>4235000</v>
      </c>
      <c r="EC69" s="191"/>
      <c r="ED69" s="280" t="s">
        <v>53</v>
      </c>
      <c r="EE69" s="280"/>
      <c r="EF69" s="195">
        <f>SUM(EF7:EF68)</f>
        <v>103019</v>
      </c>
      <c r="EG69" s="195">
        <f>SUM(EG7:EG68)</f>
        <v>3723850</v>
      </c>
      <c r="EH69" s="195">
        <f>SUM(EH7:EH68)</f>
        <v>0</v>
      </c>
      <c r="EI69" s="195">
        <f>SUM(EI7:EI68)</f>
        <v>3723850</v>
      </c>
      <c r="EJ69" s="191"/>
      <c r="EK69" s="280" t="s">
        <v>53</v>
      </c>
      <c r="EL69" s="280"/>
      <c r="EM69" s="195">
        <f>SUM(EM7:EM68)</f>
        <v>572</v>
      </c>
      <c r="EN69" s="195">
        <f>SUM(EN7:EN68)</f>
        <v>3389000</v>
      </c>
      <c r="EO69" s="195">
        <f>SUM(EO7:EO68)</f>
        <v>0</v>
      </c>
      <c r="EP69" s="195">
        <f>SUM(EP7:EP68)</f>
        <v>3389000</v>
      </c>
      <c r="EQ69" s="191"/>
      <c r="ER69" s="280" t="s">
        <v>53</v>
      </c>
      <c r="ES69" s="280"/>
      <c r="ET69" s="195">
        <f>SUM(ET7:ET68)</f>
        <v>617</v>
      </c>
      <c r="EU69" s="195">
        <f>SUM(EU7:EU68)</f>
        <v>3143000</v>
      </c>
      <c r="EV69" s="195">
        <f>SUM(EV7:EV68)</f>
        <v>0</v>
      </c>
      <c r="EW69" s="195">
        <f>SUM(EW7:EW68)</f>
        <v>3143000</v>
      </c>
      <c r="EX69" s="191"/>
      <c r="EY69" s="280" t="s">
        <v>53</v>
      </c>
      <c r="EZ69" s="280"/>
      <c r="FA69" s="195">
        <f>SUM(FA7:FA68)</f>
        <v>0</v>
      </c>
      <c r="FB69" s="195">
        <f>SUM(FB7:FB68)</f>
        <v>0</v>
      </c>
      <c r="FC69" s="195">
        <f>SUM(FC7:FC68)</f>
        <v>0</v>
      </c>
      <c r="FD69" s="195">
        <f>SUM(FD7:FD68)</f>
        <v>0</v>
      </c>
      <c r="FE69" s="191"/>
      <c r="FF69" s="280" t="s">
        <v>53</v>
      </c>
      <c r="FG69" s="280"/>
      <c r="FH69" s="195">
        <f>SUM(FH7:FH68)</f>
        <v>6</v>
      </c>
      <c r="FI69" s="195">
        <f>SUM(FI7:FI68)</f>
        <v>2473000</v>
      </c>
      <c r="FJ69" s="195">
        <f>SUM(FJ7:FJ68)</f>
        <v>0</v>
      </c>
      <c r="FK69" s="195">
        <f>SUM(FK7:FK68)</f>
        <v>2473000</v>
      </c>
      <c r="FL69" s="191"/>
      <c r="FM69" s="280" t="s">
        <v>53</v>
      </c>
      <c r="FN69" s="280"/>
      <c r="FO69" s="195">
        <f>SUM(FO7:FO68)</f>
        <v>6</v>
      </c>
      <c r="FP69" s="195">
        <f>SUM(FP7:FP68)</f>
        <v>1627800</v>
      </c>
      <c r="FQ69" s="195">
        <f>SUM(FQ7:FQ68)</f>
        <v>0</v>
      </c>
      <c r="FR69" s="195">
        <f>SUM(FR7:FR68)</f>
        <v>1627800</v>
      </c>
      <c r="FS69" s="191"/>
      <c r="FT69" s="280" t="s">
        <v>53</v>
      </c>
      <c r="FU69" s="280"/>
      <c r="FV69" s="195">
        <f>SUM(FV7:FV68)</f>
        <v>27</v>
      </c>
      <c r="FW69" s="195">
        <f>SUM(FW7:FW68)</f>
        <v>2150500</v>
      </c>
      <c r="FX69" s="195">
        <f>SUM(FX7:FX68)</f>
        <v>0</v>
      </c>
      <c r="FY69" s="195">
        <f>SUM(FY7:FY68)</f>
        <v>2150500</v>
      </c>
      <c r="FZ69" s="191"/>
      <c r="GA69" s="280" t="s">
        <v>53</v>
      </c>
      <c r="GB69" s="280"/>
      <c r="GC69" s="195">
        <f>SUM(GC7:GC68)</f>
        <v>38</v>
      </c>
      <c r="GD69" s="195">
        <f>SUM(GD7:GD68)</f>
        <v>3427600</v>
      </c>
      <c r="GE69" s="195">
        <f>SUM(GE7:GE68)</f>
        <v>0</v>
      </c>
      <c r="GF69" s="195">
        <f>SUM(GF7:GF68)</f>
        <v>3427600</v>
      </c>
      <c r="GG69" s="191"/>
      <c r="GH69" s="280" t="s">
        <v>53</v>
      </c>
      <c r="GI69" s="280"/>
      <c r="GJ69" s="195">
        <f>SUM(GJ7:GJ68)</f>
        <v>38</v>
      </c>
      <c r="GK69" s="195">
        <f>SUM(GK7:GK68)</f>
        <v>2587800</v>
      </c>
      <c r="GL69" s="195">
        <f>SUM(GL7:GL68)</f>
        <v>0</v>
      </c>
      <c r="GM69" s="195">
        <f>SUM(GM7:GM68)</f>
        <v>2587800</v>
      </c>
      <c r="GN69" s="191"/>
      <c r="GO69" s="280" t="s">
        <v>53</v>
      </c>
      <c r="GP69" s="280"/>
      <c r="GQ69" s="195">
        <f>SUM(GQ7:GQ68)</f>
        <v>8</v>
      </c>
      <c r="GR69" s="195">
        <f>SUM(GR7:GR68)</f>
        <v>3065600</v>
      </c>
      <c r="GS69" s="195">
        <f>SUM(GS7:GS68)</f>
        <v>0</v>
      </c>
      <c r="GT69" s="195">
        <f>SUM(GT7:GT68)</f>
        <v>3065600</v>
      </c>
      <c r="GU69" s="191"/>
      <c r="GV69" s="280" t="s">
        <v>53</v>
      </c>
      <c r="GW69" s="280"/>
      <c r="GX69" s="195">
        <f>SUM(GX7:GX68)</f>
        <v>32</v>
      </c>
      <c r="GY69" s="195">
        <f>SUM(GY7:GY68)</f>
        <v>8467000</v>
      </c>
      <c r="GZ69" s="195">
        <f>SUM(GZ7:GZ68)</f>
        <v>0</v>
      </c>
      <c r="HA69" s="195">
        <f>SUM(HA7:HA68)</f>
        <v>8467000</v>
      </c>
      <c r="HB69" s="191"/>
      <c r="HC69" s="280" t="s">
        <v>53</v>
      </c>
      <c r="HD69" s="280"/>
      <c r="HE69" s="195">
        <f>SUM(HE7:HE68)</f>
        <v>41</v>
      </c>
      <c r="HF69" s="195">
        <f>SUM(HF7:HF68)</f>
        <v>5735900</v>
      </c>
      <c r="HG69" s="195">
        <f>SUM(HG7:HG68)</f>
        <v>0</v>
      </c>
      <c r="HH69" s="195">
        <f>SUM(HH7:HH68)</f>
        <v>5735900</v>
      </c>
      <c r="HI69" s="191"/>
      <c r="HJ69" s="280" t="s">
        <v>53</v>
      </c>
      <c r="HK69" s="280"/>
      <c r="HL69" s="195">
        <f>SUM(HL7:HL68)</f>
        <v>0</v>
      </c>
      <c r="HM69" s="195">
        <f>SUM(HM7:HM68)</f>
        <v>16677300</v>
      </c>
      <c r="HN69" s="195">
        <f>SUM(HN7:HN68)</f>
        <v>0</v>
      </c>
      <c r="HO69" s="195">
        <f>SUM(HO7:HO68)</f>
        <v>16677300</v>
      </c>
      <c r="HP69" s="191"/>
      <c r="HQ69" s="280" t="s">
        <v>53</v>
      </c>
      <c r="HR69" s="280"/>
      <c r="HS69" s="195">
        <f>SUM(HS7:HS68)</f>
        <v>5</v>
      </c>
      <c r="HT69" s="195">
        <f>SUM(HT7:HT68)</f>
        <v>1394000</v>
      </c>
      <c r="HU69" s="195">
        <f>SUM(HU7:HU68)</f>
        <v>0</v>
      </c>
      <c r="HV69" s="195">
        <f>SUM(HV7:HV68)</f>
        <v>1394000</v>
      </c>
      <c r="HW69" s="191"/>
      <c r="HX69" s="280" t="s">
        <v>53</v>
      </c>
      <c r="HY69" s="280"/>
      <c r="HZ69" s="195">
        <f>SUM(HZ7:HZ68)</f>
        <v>36</v>
      </c>
      <c r="IA69" s="195">
        <f>SUM(IA7:IA68)</f>
        <v>360000</v>
      </c>
      <c r="IB69" s="195">
        <f>SUM(IB7:IB68)</f>
        <v>0</v>
      </c>
      <c r="IC69" s="195">
        <f>SUM(IC7:IC68)</f>
        <v>360000</v>
      </c>
      <c r="ID69" s="191"/>
      <c r="IE69" s="280" t="s">
        <v>53</v>
      </c>
      <c r="IF69" s="280"/>
      <c r="IG69" s="195">
        <f>SUM(IG7:IG68)</f>
        <v>0</v>
      </c>
      <c r="IH69" s="195">
        <f>SUM(IH7:IH68)</f>
        <v>71333806</v>
      </c>
      <c r="II69" s="195">
        <f>SUM(II7:II68)</f>
        <v>0</v>
      </c>
      <c r="IJ69" s="195">
        <f>SUM(IJ7:IJ68)</f>
        <v>71333806</v>
      </c>
      <c r="IK69" s="191"/>
      <c r="IL69" s="280" t="s">
        <v>53</v>
      </c>
      <c r="IM69" s="280"/>
      <c r="IN69" s="195">
        <f>SUM(IN7:IN68)</f>
        <v>534</v>
      </c>
      <c r="IO69" s="195">
        <f>SUM(IO7:IO68)</f>
        <v>5340000</v>
      </c>
      <c r="IP69" s="195">
        <f>SUM(IP7:IP68)</f>
        <v>0</v>
      </c>
      <c r="IQ69" s="195">
        <f>SUM(IQ7:IQ68)</f>
        <v>5340000</v>
      </c>
      <c r="IR69" s="191"/>
      <c r="IS69" s="280" t="s">
        <v>53</v>
      </c>
      <c r="IT69" s="280"/>
      <c r="IU69" s="195">
        <f>SUM(IU7:IU68)</f>
        <v>38</v>
      </c>
      <c r="IV69" s="195">
        <f>SUM(IV7:IV68)</f>
        <v>1068000</v>
      </c>
      <c r="IW69" s="195">
        <f>SUM(IW7:IW68)</f>
        <v>0</v>
      </c>
      <c r="IX69" s="195">
        <f>SUM(IX7:IX68)</f>
        <v>1068000</v>
      </c>
      <c r="IY69" s="191"/>
      <c r="IZ69" s="280" t="s">
        <v>53</v>
      </c>
      <c r="JA69" s="280"/>
      <c r="JB69" s="195">
        <f>SUM(JB7:JB68)</f>
        <v>38</v>
      </c>
      <c r="JC69" s="195">
        <f>SUM(JC7:JC68)</f>
        <v>5700000</v>
      </c>
      <c r="JD69" s="195">
        <f>SUM(JD7:JD68)</f>
        <v>0</v>
      </c>
      <c r="JE69" s="195">
        <f>SUM(JE7:JE68)</f>
        <v>5700000</v>
      </c>
      <c r="JF69" s="191"/>
      <c r="JG69" s="280" t="s">
        <v>53</v>
      </c>
      <c r="JH69" s="280"/>
      <c r="JI69" s="195">
        <f>SUM(JI7:JI68)</f>
        <v>18</v>
      </c>
      <c r="JJ69" s="195">
        <f>SUM(JJ7:JJ68)</f>
        <v>936000</v>
      </c>
      <c r="JK69" s="195">
        <f>SUM(JK7:JK68)</f>
        <v>0</v>
      </c>
      <c r="JL69" s="195">
        <f>SUM(JL7:JL68)</f>
        <v>936000</v>
      </c>
      <c r="JM69" s="191"/>
      <c r="JN69" s="280" t="s">
        <v>53</v>
      </c>
      <c r="JO69" s="280"/>
      <c r="JP69" s="195">
        <f>SUM(JP7:JP68)</f>
        <v>18</v>
      </c>
      <c r="JQ69" s="195">
        <f>SUM(JQ7:JQ68)</f>
        <v>756000</v>
      </c>
      <c r="JR69" s="195">
        <f>SUM(JR7:JR68)</f>
        <v>0</v>
      </c>
      <c r="JS69" s="195">
        <f>SUM(JS7:JS68)</f>
        <v>756000</v>
      </c>
      <c r="JT69" s="191"/>
      <c r="JU69" s="280" t="s">
        <v>53</v>
      </c>
      <c r="JV69" s="280"/>
      <c r="JW69" s="195">
        <f>SUM(JW7:JW68)</f>
        <v>38</v>
      </c>
      <c r="JX69" s="195">
        <f>SUM(JX7:JX68)</f>
        <v>5700000</v>
      </c>
      <c r="JY69" s="195">
        <f>SUM(JY7:JY68)</f>
        <v>0</v>
      </c>
      <c r="JZ69" s="195">
        <f>SUM(JZ7:JZ68)</f>
        <v>5700000</v>
      </c>
      <c r="KA69" s="191"/>
      <c r="KB69" s="280" t="s">
        <v>53</v>
      </c>
      <c r="KC69" s="280"/>
      <c r="KD69" s="195">
        <f>SUM(KD7:KD68)</f>
        <v>38</v>
      </c>
      <c r="KE69" s="195">
        <f>SUM(KE7:KE68)</f>
        <v>4674000</v>
      </c>
      <c r="KF69" s="195">
        <f>SUM(KF7:KF68)</f>
        <v>0</v>
      </c>
      <c r="KG69" s="195">
        <f>SUM(KG7:KG68)</f>
        <v>4674000</v>
      </c>
      <c r="KH69" s="191"/>
      <c r="KI69" s="280" t="s">
        <v>53</v>
      </c>
      <c r="KJ69" s="280"/>
      <c r="KK69" s="195">
        <f>SUM(KK7:KK68)</f>
        <v>38</v>
      </c>
      <c r="KL69" s="195">
        <f>SUM(KL7:KL68)</f>
        <v>6650000</v>
      </c>
      <c r="KM69" s="195">
        <f>SUM(KM7:KM68)</f>
        <v>0</v>
      </c>
      <c r="KN69" s="195">
        <f>SUM(KN7:KN68)</f>
        <v>6650000</v>
      </c>
      <c r="KO69" s="191"/>
      <c r="KP69" s="280" t="s">
        <v>53</v>
      </c>
      <c r="KQ69" s="280"/>
      <c r="KR69" s="195">
        <f>SUM(KR7:KR68)</f>
        <v>76</v>
      </c>
      <c r="KS69" s="195">
        <f>SUM(KS7:KS68)</f>
        <v>2470000</v>
      </c>
      <c r="KT69" s="195">
        <f>SUM(KT7:KT68)</f>
        <v>0</v>
      </c>
      <c r="KU69" s="195">
        <f>SUM(KU7:KU68)</f>
        <v>2470000</v>
      </c>
      <c r="KV69" s="191"/>
      <c r="KW69" s="280" t="s">
        <v>53</v>
      </c>
      <c r="KX69" s="280"/>
      <c r="KY69" s="195">
        <f>SUM(KY7:KY68)</f>
        <v>76</v>
      </c>
      <c r="KZ69" s="195">
        <f>SUM(KZ7:KZ68)</f>
        <v>2470000</v>
      </c>
      <c r="LA69" s="195">
        <f>SUM(LA7:LA68)</f>
        <v>0</v>
      </c>
      <c r="LB69" s="195">
        <f>SUM(LB7:LB68)</f>
        <v>2470000</v>
      </c>
      <c r="LC69" s="191"/>
      <c r="LD69" s="280" t="s">
        <v>53</v>
      </c>
      <c r="LE69" s="280"/>
      <c r="LF69" s="195">
        <f>SUM(LF7:LF68)</f>
        <v>78</v>
      </c>
      <c r="LG69" s="195">
        <f>SUM(LG7:LG68)</f>
        <v>10530000</v>
      </c>
      <c r="LH69" s="195">
        <f>SUM(LH7:LH68)</f>
        <v>0</v>
      </c>
      <c r="LI69" s="195">
        <f>SUM(LI7:LI68)</f>
        <v>10530000</v>
      </c>
      <c r="LJ69" s="191"/>
      <c r="LK69" s="280" t="s">
        <v>53</v>
      </c>
      <c r="LL69" s="280"/>
      <c r="LM69" s="195">
        <f>SUM(LM7:LM68)</f>
        <v>38</v>
      </c>
      <c r="LN69" s="195">
        <f>SUM(LN7:LN68)</f>
        <v>1463000</v>
      </c>
      <c r="LO69" s="195">
        <f>SUM(LO7:LO68)</f>
        <v>0</v>
      </c>
      <c r="LP69" s="195">
        <f>SUM(LP7:LP68)</f>
        <v>1463000</v>
      </c>
      <c r="LQ69" s="191"/>
      <c r="LR69" s="280" t="s">
        <v>53</v>
      </c>
      <c r="LS69" s="280"/>
      <c r="LT69" s="195">
        <f>SUM(LT7:LT68)</f>
        <v>76</v>
      </c>
      <c r="LU69" s="195">
        <f>SUM(LU7:LU68)</f>
        <v>760000</v>
      </c>
      <c r="LV69" s="195">
        <f>SUM(LV7:LV68)</f>
        <v>0</v>
      </c>
      <c r="LW69" s="195">
        <f>SUM(LW7:LW68)</f>
        <v>760000</v>
      </c>
      <c r="LX69" s="191"/>
      <c r="LY69" s="280" t="s">
        <v>53</v>
      </c>
      <c r="LZ69" s="280"/>
      <c r="MA69" s="195">
        <f>SUM(MA7:MA68)</f>
        <v>0</v>
      </c>
      <c r="MB69" s="195">
        <f>SUM(MB7:MB68)</f>
        <v>0</v>
      </c>
      <c r="MC69" s="195">
        <f>SUM(MC7:MC68)</f>
        <v>0</v>
      </c>
      <c r="MD69" s="195">
        <f>SUM(MD7:MD68)</f>
        <v>0</v>
      </c>
      <c r="ME69" s="191"/>
      <c r="MF69" s="280" t="s">
        <v>53</v>
      </c>
      <c r="MG69" s="280"/>
      <c r="MH69" s="195">
        <f>SUM(MH7:MH68)</f>
        <v>0</v>
      </c>
      <c r="MI69" s="195">
        <f>SUM(MI7:MI68)</f>
        <v>0</v>
      </c>
      <c r="MJ69" s="195">
        <f>SUM(MJ7:MJ68)</f>
        <v>0</v>
      </c>
      <c r="MK69" s="195">
        <f>SUM(MK7:MK68)</f>
        <v>0</v>
      </c>
      <c r="ML69" s="191"/>
      <c r="MM69" s="280" t="s">
        <v>53</v>
      </c>
      <c r="MN69" s="280"/>
      <c r="MO69" s="195">
        <f>SUM(MO7:MO68)</f>
        <v>0</v>
      </c>
      <c r="MP69" s="195">
        <f>SUM(MP7:MP68)</f>
        <v>0</v>
      </c>
      <c r="MQ69" s="195">
        <f>SUM(MQ7:MQ68)</f>
        <v>0</v>
      </c>
      <c r="MR69" s="195">
        <f>SUM(MR7:MR68)</f>
        <v>0</v>
      </c>
      <c r="MS69" s="191"/>
      <c r="MT69" s="280" t="s">
        <v>53</v>
      </c>
      <c r="MU69" s="280"/>
      <c r="MV69" s="195">
        <f>SUM(MV7:MV68)</f>
        <v>212</v>
      </c>
      <c r="MW69" s="195">
        <f>SUM(MW7:MW68)</f>
        <v>10642000</v>
      </c>
      <c r="MX69" s="195">
        <f>SUM(MX7:MX68)</f>
        <v>0</v>
      </c>
      <c r="MY69" s="195">
        <f>SUM(MY7:MY68)</f>
        <v>10642000</v>
      </c>
      <c r="MZ69" s="191"/>
      <c r="NA69" s="280" t="s">
        <v>53</v>
      </c>
      <c r="NB69" s="280"/>
      <c r="NC69" s="195">
        <f>SUM(NC7:NC68)</f>
        <v>192</v>
      </c>
      <c r="ND69" s="195">
        <f>SUM(ND7:ND68)</f>
        <v>1140000</v>
      </c>
      <c r="NE69" s="195">
        <f>SUM(NE7:NE68)</f>
        <v>0</v>
      </c>
      <c r="NF69" s="195">
        <f>SUM(NF7:NF68)</f>
        <v>1140000</v>
      </c>
      <c r="NG69" s="191"/>
      <c r="NH69" s="280" t="s">
        <v>53</v>
      </c>
      <c r="NI69" s="280"/>
      <c r="NJ69" s="195">
        <f>SUM(NJ7:NJ68)</f>
        <v>3718</v>
      </c>
      <c r="NK69" s="195">
        <f>SUM(NK7:NK68)</f>
        <v>5950000.0000000075</v>
      </c>
      <c r="NL69" s="195">
        <f>SUM(NL7:NL68)</f>
        <v>0</v>
      </c>
      <c r="NM69" s="195">
        <f>SUM(NM7:NM68)</f>
        <v>5950000.0000000075</v>
      </c>
      <c r="NN69" s="191"/>
      <c r="NO69" s="280" t="s">
        <v>53</v>
      </c>
      <c r="NP69" s="280"/>
      <c r="NQ69" s="195">
        <f>SUM(NQ7:NQ68)</f>
        <v>171</v>
      </c>
      <c r="NR69" s="195">
        <f>SUM(NR7:NR68)</f>
        <v>3959500</v>
      </c>
      <c r="NS69" s="195">
        <f>SUM(NS7:NS68)</f>
        <v>0</v>
      </c>
      <c r="NT69" s="195">
        <f>SUM(NT7:NT68)</f>
        <v>3959500</v>
      </c>
      <c r="NU69" s="191"/>
      <c r="NV69" s="280" t="s">
        <v>53</v>
      </c>
      <c r="NW69" s="280"/>
      <c r="NX69" s="195">
        <f>SUM(NX7:NX68)</f>
        <v>0</v>
      </c>
      <c r="NY69" s="195">
        <f>SUM(NY7:NY68)</f>
        <v>0</v>
      </c>
      <c r="NZ69" s="195">
        <f>SUM(NZ7:NZ68)</f>
        <v>0</v>
      </c>
      <c r="OA69" s="195">
        <f>SUM(OA7:OA68)</f>
        <v>0</v>
      </c>
      <c r="OB69" s="191"/>
      <c r="OC69" s="280" t="s">
        <v>53</v>
      </c>
      <c r="OD69" s="280"/>
      <c r="OE69" s="195">
        <f>SUM(OE7:OE68)</f>
        <v>81</v>
      </c>
      <c r="OF69" s="195">
        <f>SUM(OF7:OF68)</f>
        <v>1017400</v>
      </c>
      <c r="OG69" s="195">
        <f>SUM(OG7:OG68)</f>
        <v>14000</v>
      </c>
      <c r="OH69" s="195">
        <f>SUM(OH7:OH68)</f>
        <v>1031400</v>
      </c>
      <c r="OI69" s="191"/>
      <c r="OJ69" s="280" t="s">
        <v>53</v>
      </c>
      <c r="OK69" s="280"/>
      <c r="OL69" s="195">
        <f>SUM(OL7:OL68)</f>
        <v>627.66666666666652</v>
      </c>
      <c r="OM69" s="195">
        <f>SUM(OM7:OM68)</f>
        <v>5717100</v>
      </c>
      <c r="ON69" s="195">
        <f>SUM(ON7:ON68)</f>
        <v>0</v>
      </c>
      <c r="OO69" s="195">
        <f>SUM(OO7:OO68)</f>
        <v>5717100</v>
      </c>
      <c r="OP69" s="191"/>
      <c r="OQ69" s="280" t="s">
        <v>53</v>
      </c>
      <c r="OR69" s="280"/>
      <c r="OS69" s="195">
        <f>SUM(OS7:OS68)</f>
        <v>0</v>
      </c>
      <c r="OT69" s="195">
        <f>SUM(OT7:OT68)</f>
        <v>0</v>
      </c>
      <c r="OU69" s="195">
        <f>SUM(OU7:OU68)</f>
        <v>0</v>
      </c>
      <c r="OV69" s="195">
        <f>SUM(OV7:OV68)</f>
        <v>0</v>
      </c>
      <c r="OW69" s="191"/>
      <c r="OX69" s="280" t="s">
        <v>53</v>
      </c>
      <c r="OY69" s="280"/>
      <c r="OZ69" s="195">
        <f>SUM(OZ7:OZ68)</f>
        <v>0</v>
      </c>
      <c r="PA69" s="195">
        <f>SUM(PA7:PA68)</f>
        <v>12000000</v>
      </c>
      <c r="PB69" s="195">
        <f>SUM(PB7:PB68)</f>
        <v>0</v>
      </c>
      <c r="PC69" s="195">
        <f>SUM(PC7:PC68)</f>
        <v>12000000</v>
      </c>
      <c r="PD69" s="191"/>
      <c r="PE69" s="280" t="s">
        <v>53</v>
      </c>
      <c r="PF69" s="280"/>
      <c r="PG69" s="195">
        <f>SUM(PG7:PG68)</f>
        <v>0</v>
      </c>
      <c r="PH69" s="195">
        <f>SUM(PH7:PH68)</f>
        <v>165000</v>
      </c>
      <c r="PI69" s="195">
        <f>SUM(PI7:PI68)</f>
        <v>0</v>
      </c>
      <c r="PJ69" s="195">
        <f>SUM(PJ7:PJ68)</f>
        <v>165000</v>
      </c>
      <c r="PK69" s="191"/>
      <c r="PL69" s="280" t="s">
        <v>53</v>
      </c>
      <c r="PM69" s="280"/>
      <c r="PN69" s="195">
        <f>SUM(PN7:PN68)</f>
        <v>0</v>
      </c>
      <c r="PO69" s="195">
        <f>SUM(PO7:PO68)</f>
        <v>10955348</v>
      </c>
      <c r="PP69" s="195">
        <f>SUM(PP7:PP68)</f>
        <v>0</v>
      </c>
      <c r="PQ69" s="195">
        <f>SUM(PQ7:PQ68)</f>
        <v>10955348</v>
      </c>
      <c r="PR69" s="191"/>
      <c r="PS69" s="280" t="s">
        <v>53</v>
      </c>
      <c r="PT69" s="280"/>
      <c r="PU69" s="195">
        <f>SUM(PU7:PU68)</f>
        <v>38</v>
      </c>
      <c r="PV69" s="195">
        <f>SUM(PV7:PV68)</f>
        <v>274000</v>
      </c>
      <c r="PW69" s="195">
        <f>SUM(PW7:PW68)</f>
        <v>0</v>
      </c>
      <c r="PX69" s="195">
        <f>SUM(PX7:PX68)</f>
        <v>274000</v>
      </c>
      <c r="PY69" s="191"/>
      <c r="PZ69" s="280" t="s">
        <v>53</v>
      </c>
      <c r="QA69" s="280"/>
      <c r="QB69" s="195">
        <f>SUM(QB7:QB68)</f>
        <v>6</v>
      </c>
      <c r="QC69" s="195">
        <f>SUM(QC7:QC68)</f>
        <v>28999.999999999996</v>
      </c>
      <c r="QD69" s="195">
        <f>SUM(QD7:QD68)</f>
        <v>0</v>
      </c>
      <c r="QE69" s="195">
        <f>SUM(QE7:QE68)</f>
        <v>28999.999999999996</v>
      </c>
      <c r="QF69" s="191"/>
      <c r="QG69" s="280" t="s">
        <v>53</v>
      </c>
      <c r="QH69" s="280"/>
      <c r="QI69" s="195">
        <f>SUM(QI7:QI68)</f>
        <v>38</v>
      </c>
      <c r="QJ69" s="195">
        <f>SUM(QJ7:QJ68)</f>
        <v>190000</v>
      </c>
      <c r="QK69" s="195">
        <f>SUM(QK7:QK68)</f>
        <v>0</v>
      </c>
      <c r="QL69" s="195">
        <f>SUM(QL7:QL68)</f>
        <v>190000</v>
      </c>
      <c r="QM69" s="191"/>
      <c r="QN69" s="280" t="s">
        <v>53</v>
      </c>
      <c r="QO69" s="280"/>
      <c r="QP69" s="195">
        <f>SUM(QP7:QP68)</f>
        <v>12</v>
      </c>
      <c r="QQ69" s="195">
        <f>SUM(QQ7:QQ68)</f>
        <v>132000</v>
      </c>
      <c r="QR69" s="195">
        <f>SUM(QR7:QR68)</f>
        <v>0</v>
      </c>
      <c r="QS69" s="195">
        <f>SUM(QS7:QS68)</f>
        <v>132000</v>
      </c>
      <c r="QT69" s="191"/>
      <c r="QU69" s="280" t="s">
        <v>53</v>
      </c>
      <c r="QV69" s="280"/>
      <c r="QW69" s="195">
        <f>SUM(QW7:QW68)</f>
        <v>0</v>
      </c>
      <c r="QX69" s="195">
        <f>SUM(QX7:QX68)</f>
        <v>0</v>
      </c>
      <c r="QY69" s="195">
        <f>SUM(QY7:QY68)</f>
        <v>0</v>
      </c>
      <c r="QZ69" s="195">
        <f>SUM(QZ7:QZ68)</f>
        <v>0</v>
      </c>
      <c r="RA69" s="191"/>
      <c r="RB69" s="280" t="s">
        <v>53</v>
      </c>
      <c r="RC69" s="280"/>
      <c r="RD69" s="195">
        <f>SUM(RD7:RD68)</f>
        <v>0</v>
      </c>
      <c r="RE69" s="195">
        <f>SUM(RE7:RE68)</f>
        <v>0</v>
      </c>
      <c r="RF69" s="195">
        <f>SUM(RF7:RF68)</f>
        <v>0</v>
      </c>
      <c r="RG69" s="195">
        <f>SUM(RG7:RG68)</f>
        <v>0</v>
      </c>
      <c r="RH69" s="191"/>
      <c r="RI69" s="280" t="s">
        <v>53</v>
      </c>
      <c r="RJ69" s="280"/>
      <c r="RK69" s="195">
        <f>SUM(RK7:RK68)</f>
        <v>4172</v>
      </c>
      <c r="RL69" s="195">
        <f>SUM(RL7:RL68)</f>
        <v>759000</v>
      </c>
      <c r="RM69" s="195">
        <f>SUM(RM7:RM68)</f>
        <v>0</v>
      </c>
      <c r="RN69" s="195">
        <f>SUM(RN7:RN68)</f>
        <v>759000</v>
      </c>
      <c r="RO69" s="191"/>
      <c r="RP69" s="280" t="s">
        <v>53</v>
      </c>
      <c r="RQ69" s="280"/>
      <c r="RR69" s="195">
        <f>SUM(RR7:RR68)</f>
        <v>76</v>
      </c>
      <c r="RS69" s="195">
        <f>SUM(RS7:RS68)</f>
        <v>380000</v>
      </c>
      <c r="RT69" s="195">
        <f>SUM(RT7:RT68)</f>
        <v>0</v>
      </c>
      <c r="RU69" s="195">
        <f>SUM(RU7:RU68)</f>
        <v>380000</v>
      </c>
      <c r="RV69" s="191"/>
      <c r="RW69" s="280" t="s">
        <v>53</v>
      </c>
      <c r="RX69" s="280"/>
      <c r="RY69" s="195">
        <f>SUM(RY7:RY68)</f>
        <v>0</v>
      </c>
      <c r="RZ69" s="195">
        <f>SUM(RZ7:RZ68)</f>
        <v>0</v>
      </c>
      <c r="SA69" s="195">
        <f>SUM(SA7:SA68)</f>
        <v>0</v>
      </c>
      <c r="SB69" s="195">
        <f>SUM(SB7:SB68)</f>
        <v>0</v>
      </c>
      <c r="SC69" s="191"/>
      <c r="SD69" s="280" t="s">
        <v>53</v>
      </c>
      <c r="SE69" s="280"/>
      <c r="SF69" s="195">
        <f>SUM(SF7:SF68)</f>
        <v>0</v>
      </c>
      <c r="SG69" s="195">
        <f>SUM(SG7:SG68)</f>
        <v>3420000</v>
      </c>
      <c r="SH69" s="195">
        <f>SUM(SH7:SH68)</f>
        <v>0</v>
      </c>
      <c r="SI69" s="195">
        <f>SUM(SI7:SI68)</f>
        <v>3420000</v>
      </c>
      <c r="SJ69" s="191"/>
      <c r="SK69" s="280" t="s">
        <v>53</v>
      </c>
      <c r="SL69" s="280"/>
      <c r="SM69" s="195">
        <f>SUM(SM7:SM68)</f>
        <v>0</v>
      </c>
      <c r="SN69" s="195">
        <f>SUM(SN7:SN68)</f>
        <v>0</v>
      </c>
      <c r="SO69" s="195">
        <f>SUM(SO7:SO68)</f>
        <v>0</v>
      </c>
      <c r="SP69" s="195">
        <f>SUM(SP7:SP68)</f>
        <v>0</v>
      </c>
      <c r="SQ69" s="191"/>
      <c r="SR69" s="280" t="s">
        <v>53</v>
      </c>
      <c r="SS69" s="280"/>
      <c r="ST69" s="195">
        <f>SUM(ST7:ST68)</f>
        <v>0</v>
      </c>
      <c r="SU69" s="195">
        <f>SUM(SU7:SU68)</f>
        <v>0</v>
      </c>
      <c r="SV69" s="195">
        <f>SUM(SV7:SV68)</f>
        <v>0</v>
      </c>
      <c r="SW69" s="195">
        <f>SUM(SW7:SW68)</f>
        <v>0</v>
      </c>
      <c r="SX69" s="191"/>
      <c r="SY69" s="280" t="s">
        <v>53</v>
      </c>
      <c r="SZ69" s="280"/>
      <c r="TA69" s="195">
        <f>SUM(TA7:TA68)</f>
        <v>0</v>
      </c>
      <c r="TB69" s="195">
        <f>SUM(TB7:TB68)</f>
        <v>0</v>
      </c>
      <c r="TC69" s="195">
        <f>SUM(TC7:TC68)</f>
        <v>0</v>
      </c>
      <c r="TD69" s="195">
        <f>SUM(TD7:TD68)</f>
        <v>0</v>
      </c>
      <c r="TE69" s="191"/>
      <c r="TF69" s="280" t="s">
        <v>53</v>
      </c>
      <c r="TG69" s="280"/>
      <c r="TH69" s="195">
        <f>SUM(TH7:TH68)</f>
        <v>0</v>
      </c>
      <c r="TI69" s="195">
        <f>SUM(TI7:TI68)</f>
        <v>4900000</v>
      </c>
      <c r="TJ69" s="195">
        <f>SUM(TJ7:TJ68)</f>
        <v>0</v>
      </c>
      <c r="TK69" s="195">
        <f>SUM(TK7:TK68)</f>
        <v>4900000</v>
      </c>
      <c r="TL69" s="191"/>
      <c r="TM69" s="280" t="s">
        <v>53</v>
      </c>
      <c r="TN69" s="280"/>
      <c r="TO69" s="195">
        <f>SUM(TO7:TO68)</f>
        <v>113</v>
      </c>
      <c r="TP69" s="195">
        <f>SUM(TP7:TP68)</f>
        <v>0</v>
      </c>
      <c r="TQ69" s="195">
        <f>SUM(TQ7:TQ68)</f>
        <v>3360000</v>
      </c>
      <c r="TR69" s="195">
        <f>SUM(TR7:TR68)</f>
        <v>3360000</v>
      </c>
      <c r="TS69" s="191"/>
      <c r="TT69" s="280" t="s">
        <v>53</v>
      </c>
      <c r="TU69" s="280"/>
      <c r="TV69" s="195">
        <f>SUM(TV7:TV68)</f>
        <v>76</v>
      </c>
      <c r="TW69" s="195">
        <f>SUM(TW7:TW68)</f>
        <v>2576400</v>
      </c>
      <c r="TX69" s="195">
        <f>SUM(TX7:TX68)</f>
        <v>0</v>
      </c>
      <c r="TY69" s="195">
        <f>SUM(TY7:TY68)</f>
        <v>2576400</v>
      </c>
      <c r="TZ69" s="191"/>
      <c r="UA69" s="280" t="s">
        <v>53</v>
      </c>
      <c r="UB69" s="280"/>
      <c r="UC69" s="195">
        <f>SUM(UC7:UC68)</f>
        <v>738</v>
      </c>
      <c r="UD69" s="195">
        <f>SUM(UD7:UD68)</f>
        <v>3576000</v>
      </c>
      <c r="UE69" s="195">
        <f>SUM(UE7:UE68)</f>
        <v>50000</v>
      </c>
      <c r="UF69" s="195">
        <f>SUM(UF7:UF68)</f>
        <v>3626000</v>
      </c>
      <c r="UG69" s="191"/>
      <c r="UH69" s="280" t="s">
        <v>53</v>
      </c>
      <c r="UI69" s="280"/>
      <c r="UJ69" s="195">
        <f>SUM(UJ7:UJ68)</f>
        <v>1</v>
      </c>
      <c r="UK69" s="195">
        <f>SUM(UK7:UK68)</f>
        <v>836000</v>
      </c>
      <c r="UL69" s="195">
        <f>SUM(UL7:UL68)</f>
        <v>0</v>
      </c>
      <c r="UM69" s="195">
        <f>SUM(UM7:UM68)</f>
        <v>836000</v>
      </c>
      <c r="UN69" s="191"/>
      <c r="UO69" s="280" t="s">
        <v>53</v>
      </c>
      <c r="UP69" s="280"/>
      <c r="UQ69" s="195">
        <f>SUM(UQ7:UQ68)</f>
        <v>0</v>
      </c>
      <c r="UR69" s="195">
        <f>SUM(UR7:UR68)</f>
        <v>0</v>
      </c>
      <c r="US69" s="195">
        <f>SUM(US7:US68)</f>
        <v>0</v>
      </c>
      <c r="UT69" s="195">
        <f>SUM(UT7:UT68)</f>
        <v>0</v>
      </c>
      <c r="UU69" s="191"/>
      <c r="UV69" s="280" t="s">
        <v>53</v>
      </c>
      <c r="UW69" s="280"/>
      <c r="UX69" s="195">
        <f>SUM(UX7:UX68)</f>
        <v>0</v>
      </c>
      <c r="UY69" s="195">
        <f>SUM(UY7:UY68)</f>
        <v>3100000</v>
      </c>
      <c r="UZ69" s="195">
        <f>SUM(UZ7:UZ68)</f>
        <v>0</v>
      </c>
      <c r="VA69" s="195">
        <f>SUM(VA7:VA68)</f>
        <v>3100000</v>
      </c>
      <c r="VB69" s="191"/>
      <c r="VC69" s="280" t="s">
        <v>53</v>
      </c>
      <c r="VD69" s="280"/>
      <c r="VE69" s="195">
        <f>SUM(VE7:VE68)</f>
        <v>38</v>
      </c>
      <c r="VF69" s="195">
        <f>SUM(VF7:VF68)</f>
        <v>1520000</v>
      </c>
      <c r="VG69" s="195">
        <f>SUM(VG7:VG68)</f>
        <v>0</v>
      </c>
      <c r="VH69" s="195">
        <f>SUM(VH7:VH68)</f>
        <v>1520000</v>
      </c>
      <c r="VI69" s="191"/>
      <c r="VJ69" s="280" t="s">
        <v>53</v>
      </c>
      <c r="VK69" s="280"/>
      <c r="VL69" s="195">
        <f>SUM(VL7:VL68)</f>
        <v>38</v>
      </c>
      <c r="VM69" s="195">
        <f>SUM(VM7:VM68)</f>
        <v>2090000</v>
      </c>
      <c r="VN69" s="195">
        <f>SUM(VN7:VN68)</f>
        <v>0</v>
      </c>
      <c r="VO69" s="195">
        <f>SUM(VO7:VO68)</f>
        <v>2090000</v>
      </c>
      <c r="VP69" s="191"/>
      <c r="VQ69" s="280" t="s">
        <v>53</v>
      </c>
      <c r="VR69" s="280"/>
      <c r="VS69" s="195">
        <f>SUM(VS7:VS68)</f>
        <v>0</v>
      </c>
      <c r="VT69" s="195">
        <f>SUM(VT7:VT68)</f>
        <v>0</v>
      </c>
      <c r="VU69" s="195">
        <f>SUM(VU7:VU68)</f>
        <v>0</v>
      </c>
      <c r="VV69" s="195">
        <f>SUM(VV7:VV68)</f>
        <v>0</v>
      </c>
      <c r="VW69" s="191"/>
      <c r="VX69" s="280" t="s">
        <v>53</v>
      </c>
      <c r="VY69" s="280"/>
      <c r="VZ69" s="195">
        <f>SUM(VZ7:VZ68)</f>
        <v>0</v>
      </c>
      <c r="WA69" s="195">
        <f>SUM(WA7:WA68)</f>
        <v>0</v>
      </c>
      <c r="WB69" s="195">
        <f>SUM(WB7:WB68)</f>
        <v>0</v>
      </c>
      <c r="WC69" s="195">
        <f>SUM(WC7:WC68)</f>
        <v>0</v>
      </c>
      <c r="WD69" s="191"/>
      <c r="WE69" s="280" t="s">
        <v>53</v>
      </c>
      <c r="WF69" s="280"/>
      <c r="WG69" s="195">
        <f>SUM(WG7:WG68)</f>
        <v>0</v>
      </c>
      <c r="WH69" s="195">
        <f>SUM(WH7:WH68)</f>
        <v>0</v>
      </c>
      <c r="WI69" s="195">
        <f>SUM(WI7:WI68)</f>
        <v>0</v>
      </c>
      <c r="WJ69" s="195">
        <f>SUM(WJ7:WJ68)</f>
        <v>0</v>
      </c>
      <c r="WK69" s="191"/>
      <c r="WL69" s="280" t="s">
        <v>53</v>
      </c>
      <c r="WM69" s="280"/>
      <c r="WN69" s="195">
        <f>SUM(WN7:WN68)</f>
        <v>38</v>
      </c>
      <c r="WO69" s="195">
        <f>SUM(WO7:WO68)</f>
        <v>1900000</v>
      </c>
      <c r="WP69" s="195">
        <f>SUM(WP7:WP68)</f>
        <v>0</v>
      </c>
      <c r="WQ69" s="195">
        <f>SUM(WQ7:WQ68)</f>
        <v>1900000</v>
      </c>
      <c r="WR69" s="191"/>
      <c r="WS69" s="280" t="s">
        <v>53</v>
      </c>
      <c r="WT69" s="280"/>
      <c r="WU69" s="195">
        <f>SUM(WU7:WU68)</f>
        <v>76</v>
      </c>
      <c r="WV69" s="195">
        <f>SUM(WV7:WV68)</f>
        <v>1520000</v>
      </c>
      <c r="WW69" s="195">
        <f>SUM(WW7:WW68)</f>
        <v>0</v>
      </c>
      <c r="WX69" s="195">
        <f>SUM(WX7:WX68)</f>
        <v>1520000</v>
      </c>
      <c r="WY69" s="191"/>
      <c r="WZ69" s="280" t="s">
        <v>53</v>
      </c>
      <c r="XA69" s="280"/>
      <c r="XB69" s="195">
        <f>SUM(XB7:XB68)</f>
        <v>0</v>
      </c>
      <c r="XC69" s="195">
        <f>SUM(XC7:XC68)</f>
        <v>0</v>
      </c>
      <c r="XD69" s="195">
        <f>SUM(XD7:XD68)</f>
        <v>0</v>
      </c>
      <c r="XE69" s="195">
        <f>SUM(XE7:XE68)</f>
        <v>0</v>
      </c>
      <c r="XF69" s="191"/>
      <c r="XG69" s="280" t="s">
        <v>53</v>
      </c>
      <c r="XH69" s="280"/>
      <c r="XI69" s="195">
        <f>SUM(XI7:XI68)</f>
        <v>0</v>
      </c>
      <c r="XJ69" s="195">
        <f>SUM(XJ7:XJ68)</f>
        <v>0</v>
      </c>
      <c r="XK69" s="195">
        <f>SUM(XK7:XK68)</f>
        <v>0</v>
      </c>
      <c r="XL69" s="195">
        <f>SUM(XL7:XL68)</f>
        <v>0</v>
      </c>
      <c r="XM69" s="191"/>
      <c r="XN69" s="280" t="s">
        <v>53</v>
      </c>
      <c r="XO69" s="280"/>
      <c r="XP69" s="195">
        <f>SUM(XP7:XP68)</f>
        <v>38</v>
      </c>
      <c r="XQ69" s="195">
        <f>SUM(XQ7:XQ68)</f>
        <v>950000</v>
      </c>
      <c r="XR69" s="195">
        <f>SUM(XR7:XR68)</f>
        <v>0</v>
      </c>
      <c r="XS69" s="195">
        <f>SUM(XS7:XS68)</f>
        <v>950000</v>
      </c>
      <c r="XT69" s="191"/>
      <c r="XU69" s="280" t="s">
        <v>53</v>
      </c>
      <c r="XV69" s="280"/>
      <c r="XW69" s="195">
        <f>SUM(XW7:XW68)</f>
        <v>9</v>
      </c>
      <c r="XX69" s="195">
        <f>SUM(XX7:XX68)</f>
        <v>360000</v>
      </c>
      <c r="XY69" s="195">
        <f>SUM(XY7:XY68)</f>
        <v>0</v>
      </c>
      <c r="XZ69" s="195">
        <f>SUM(XZ7:XZ68)</f>
        <v>360000</v>
      </c>
      <c r="YA69" s="191"/>
      <c r="YB69" s="280" t="s">
        <v>53</v>
      </c>
      <c r="YC69" s="280"/>
      <c r="YD69" s="195">
        <f>SUM(YD7:YD68)</f>
        <v>0</v>
      </c>
      <c r="YE69" s="195">
        <f>SUM(YE7:YE68)</f>
        <v>0</v>
      </c>
      <c r="YF69" s="195">
        <f>SUM(YF7:YF68)</f>
        <v>0</v>
      </c>
      <c r="YG69" s="195">
        <f>SUM(YG7:YG68)</f>
        <v>0</v>
      </c>
      <c r="YH69" s="191"/>
      <c r="YI69" s="280" t="s">
        <v>53</v>
      </c>
      <c r="YJ69" s="280"/>
      <c r="YK69" s="195">
        <f>SUM(YK7:YK68)</f>
        <v>189200</v>
      </c>
      <c r="YL69" s="195">
        <f>SUM(YL7:YL68)</f>
        <v>9460000</v>
      </c>
      <c r="YM69" s="195">
        <f>SUM(YM7:YM68)</f>
        <v>0</v>
      </c>
      <c r="YN69" s="195">
        <f>SUM(YN7:YN68)</f>
        <v>9460000</v>
      </c>
      <c r="YO69" s="191"/>
      <c r="YP69" s="280" t="s">
        <v>53</v>
      </c>
      <c r="YQ69" s="280"/>
      <c r="YR69" s="195">
        <f>SUM(YR7:YR68)</f>
        <v>0</v>
      </c>
      <c r="YS69" s="195">
        <f>SUM(YS7:YS68)</f>
        <v>0</v>
      </c>
      <c r="YT69" s="195">
        <f>SUM(YT7:YT68)</f>
        <v>0</v>
      </c>
      <c r="YU69" s="195">
        <f>SUM(YU7:YU68)</f>
        <v>0</v>
      </c>
      <c r="YV69" s="191"/>
      <c r="YW69" s="280" t="s">
        <v>53</v>
      </c>
      <c r="YX69" s="280"/>
      <c r="YY69" s="195">
        <f>SUM(YY7:YY68)</f>
        <v>0</v>
      </c>
      <c r="YZ69" s="195">
        <f>SUM(YZ7:YZ68)</f>
        <v>0</v>
      </c>
      <c r="ZA69" s="195">
        <f>SUM(ZA7:ZA68)</f>
        <v>0</v>
      </c>
      <c r="ZB69" s="195">
        <f>SUM(ZB7:ZB68)</f>
        <v>0</v>
      </c>
      <c r="ZC69" s="191"/>
      <c r="ZD69" s="280" t="s">
        <v>53</v>
      </c>
      <c r="ZE69" s="280"/>
      <c r="ZF69" s="195">
        <f>SUM(ZF7:ZF68)</f>
        <v>38</v>
      </c>
      <c r="ZG69" s="195">
        <f>SUM(ZG7:ZG68)</f>
        <v>1520000</v>
      </c>
      <c r="ZH69" s="195">
        <f>SUM(ZH7:ZH68)</f>
        <v>0</v>
      </c>
      <c r="ZI69" s="195">
        <f>SUM(ZI7:ZI68)</f>
        <v>1520000</v>
      </c>
      <c r="ZJ69" s="191"/>
      <c r="ZK69" s="280" t="s">
        <v>53</v>
      </c>
      <c r="ZL69" s="280"/>
      <c r="ZM69" s="195">
        <f>SUM(ZM7:ZM68)</f>
        <v>0</v>
      </c>
      <c r="ZN69" s="195">
        <f>SUM(ZN7:ZN68)</f>
        <v>0</v>
      </c>
      <c r="ZO69" s="195">
        <f>SUM(ZO7:ZO68)</f>
        <v>0</v>
      </c>
      <c r="ZP69" s="195">
        <f>SUM(ZP7:ZP68)</f>
        <v>0</v>
      </c>
      <c r="ZQ69" s="191"/>
      <c r="ZR69" s="280" t="s">
        <v>53</v>
      </c>
      <c r="ZS69" s="280"/>
      <c r="ZT69" s="195">
        <f>SUM(ZT7:ZT68)</f>
        <v>76</v>
      </c>
      <c r="ZU69" s="195">
        <f>SUM(ZU7:ZU68)</f>
        <v>1247000</v>
      </c>
      <c r="ZV69" s="195">
        <f>SUM(ZV7:ZV68)</f>
        <v>0</v>
      </c>
      <c r="ZW69" s="195">
        <f>SUM(ZW7:ZW68)</f>
        <v>1247000</v>
      </c>
      <c r="ZX69" s="191"/>
      <c r="ZY69" s="280" t="s">
        <v>53</v>
      </c>
      <c r="ZZ69" s="280"/>
      <c r="AAA69" s="195">
        <f>SUM(AAA7:AAA68)</f>
        <v>533</v>
      </c>
      <c r="AAB69" s="195">
        <f>SUM(AAB7:AAB68)</f>
        <v>4693870</v>
      </c>
      <c r="AAC69" s="195">
        <f>SUM(AAC7:AAC68)</f>
        <v>0</v>
      </c>
      <c r="AAD69" s="195">
        <f>SUM(AAD7:AAD68)</f>
        <v>4693870</v>
      </c>
      <c r="AAE69" s="191"/>
      <c r="AAF69" s="280" t="s">
        <v>53</v>
      </c>
      <c r="AAG69" s="280"/>
      <c r="AAH69" s="195">
        <f>SUM(AAH7:AAH68)</f>
        <v>201</v>
      </c>
      <c r="AAI69" s="195">
        <f>SUM(AAI7:AAI68)</f>
        <v>17487000</v>
      </c>
      <c r="AAJ69" s="195">
        <f>SUM(AAJ7:AAJ68)</f>
        <v>5365000</v>
      </c>
      <c r="AAK69" s="195">
        <f>SUM(AAK7:AAK68)</f>
        <v>22852000</v>
      </c>
      <c r="AAL69" s="191"/>
      <c r="AAM69" s="280" t="s">
        <v>53</v>
      </c>
      <c r="AAN69" s="280"/>
      <c r="AAO69" s="195">
        <f>SUM(AAO7:AAO68)</f>
        <v>510</v>
      </c>
      <c r="AAP69" s="195">
        <f>SUM(AAP7:AAP68)</f>
        <v>9180000</v>
      </c>
      <c r="AAQ69" s="195">
        <f>SUM(AAQ7:AAQ68)</f>
        <v>0</v>
      </c>
      <c r="AAR69" s="195">
        <f>SUM(AAR7:AAR68)</f>
        <v>9180000</v>
      </c>
      <c r="AAS69" s="191"/>
      <c r="AAT69" s="280" t="s">
        <v>53</v>
      </c>
      <c r="AAU69" s="280"/>
      <c r="AAV69" s="195">
        <f>SUM(AAV7:AAV68)</f>
        <v>0</v>
      </c>
      <c r="AAW69" s="195">
        <f>SUM(AAW7:AAW68)</f>
        <v>0</v>
      </c>
      <c r="AAX69" s="195">
        <f>SUM(AAX7:AAX68)</f>
        <v>0</v>
      </c>
      <c r="AAY69" s="195">
        <f>SUM(AAY7:AAY68)</f>
        <v>0</v>
      </c>
      <c r="AAZ69" s="191"/>
      <c r="ABA69" s="280" t="s">
        <v>53</v>
      </c>
      <c r="ABB69" s="280"/>
      <c r="ABC69" s="195">
        <f>SUM(ABC7:ABC68)</f>
        <v>50</v>
      </c>
      <c r="ABD69" s="195">
        <f>SUM(ABD7:ABD68)</f>
        <v>465000</v>
      </c>
      <c r="ABE69" s="195">
        <f>SUM(ABE7:ABE68)</f>
        <v>0</v>
      </c>
      <c r="ABF69" s="195">
        <f>SUM(ABF7:ABF68)</f>
        <v>465000</v>
      </c>
      <c r="ABG69" s="191"/>
      <c r="ABH69" s="280" t="s">
        <v>53</v>
      </c>
      <c r="ABI69" s="280"/>
      <c r="ABJ69" s="195">
        <f>SUM(ABJ7:ABJ68)</f>
        <v>0</v>
      </c>
      <c r="ABK69" s="195">
        <f>SUM(ABK7:ABK68)</f>
        <v>0</v>
      </c>
      <c r="ABL69" s="195">
        <f>SUM(ABL7:ABL68)</f>
        <v>0</v>
      </c>
      <c r="ABM69" s="195">
        <f>SUM(ABM7:ABM68)</f>
        <v>0</v>
      </c>
      <c r="ABN69" s="191"/>
      <c r="ABO69" s="280" t="s">
        <v>53</v>
      </c>
      <c r="ABP69" s="280"/>
      <c r="ABQ69" s="195">
        <f>SUM(ABQ7:ABQ68)</f>
        <v>0</v>
      </c>
      <c r="ABR69" s="195">
        <f>SUM(ABR7:ABR68)</f>
        <v>0</v>
      </c>
      <c r="ABS69" s="195">
        <f>SUM(ABS7:ABS68)</f>
        <v>0</v>
      </c>
      <c r="ABT69" s="195">
        <f>SUM(ABT7:ABT68)</f>
        <v>0</v>
      </c>
      <c r="ABU69" s="191"/>
      <c r="ABV69" s="280" t="s">
        <v>53</v>
      </c>
      <c r="ABW69" s="280"/>
      <c r="ABX69" s="195">
        <f>SUM(ABX7:ABX68)</f>
        <v>0</v>
      </c>
      <c r="ABY69" s="195">
        <f t="shared" si="0"/>
        <v>445009205.80000001</v>
      </c>
      <c r="ABZ69" s="195">
        <f t="shared" si="1"/>
        <v>11599000</v>
      </c>
      <c r="ACA69" s="195">
        <f t="shared" si="2"/>
        <v>456608205.80000001</v>
      </c>
      <c r="ACB69" s="9"/>
    </row>
    <row r="70" spans="1:756" ht="16.5" hidden="1" customHeight="1">
      <c r="A70" s="281" t="s">
        <v>54</v>
      </c>
      <c r="B70" s="281"/>
      <c r="C70" s="197">
        <f>C71-C69</f>
        <v>0</v>
      </c>
      <c r="D70" s="197">
        <f t="shared" ref="D70:E70" si="110">D71-D69</f>
        <v>0</v>
      </c>
      <c r="E70" s="197">
        <f t="shared" si="110"/>
        <v>0</v>
      </c>
      <c r="F70" s="197">
        <f>F71-F69</f>
        <v>0</v>
      </c>
      <c r="G70" s="191"/>
      <c r="H70" s="281" t="s">
        <v>54</v>
      </c>
      <c r="I70" s="281"/>
      <c r="J70" s="197">
        <f>J71-J69</f>
        <v>2</v>
      </c>
      <c r="K70" s="197">
        <f t="shared" ref="K70:L70" si="111">K71-K69</f>
        <v>8237470.0000000037</v>
      </c>
      <c r="L70" s="197">
        <f t="shared" si="111"/>
        <v>1913000</v>
      </c>
      <c r="M70" s="197">
        <f>M71-M69</f>
        <v>10150470</v>
      </c>
      <c r="N70" s="191"/>
      <c r="O70" s="281" t="s">
        <v>54</v>
      </c>
      <c r="P70" s="281"/>
      <c r="Q70" s="197">
        <f>Q71-Q69</f>
        <v>120</v>
      </c>
      <c r="R70" s="197">
        <f t="shared" ref="R70:S70" si="112">R71-R69</f>
        <v>42053898.200000003</v>
      </c>
      <c r="S70" s="197">
        <f t="shared" si="112"/>
        <v>0</v>
      </c>
      <c r="T70" s="197">
        <f>T71-T69</f>
        <v>42053898.200000003</v>
      </c>
      <c r="U70" s="191"/>
      <c r="V70" s="281" t="s">
        <v>54</v>
      </c>
      <c r="W70" s="281"/>
      <c r="X70" s="197">
        <f>X71-X69</f>
        <v>1</v>
      </c>
      <c r="Y70" s="197">
        <f t="shared" ref="Y70:Z70" si="113">Y71-Y69</f>
        <v>100100</v>
      </c>
      <c r="Z70" s="197">
        <f t="shared" si="113"/>
        <v>0</v>
      </c>
      <c r="AA70" s="197">
        <f>AA71-AA69</f>
        <v>100100</v>
      </c>
      <c r="AB70" s="191"/>
      <c r="AC70" s="281" t="s">
        <v>54</v>
      </c>
      <c r="AD70" s="281"/>
      <c r="AE70" s="197">
        <f>AE71-AE69</f>
        <v>0</v>
      </c>
      <c r="AF70" s="197">
        <f t="shared" ref="AF70:AG70" si="114">AF71-AF69</f>
        <v>2362000</v>
      </c>
      <c r="AG70" s="197">
        <f t="shared" si="114"/>
        <v>0</v>
      </c>
      <c r="AH70" s="197">
        <f>AH71-AH69</f>
        <v>2362000</v>
      </c>
      <c r="AI70" s="191"/>
      <c r="AJ70" s="281" t="s">
        <v>54</v>
      </c>
      <c r="AK70" s="281"/>
      <c r="AL70" s="197">
        <f>AL71-AL69</f>
        <v>0</v>
      </c>
      <c r="AM70" s="197">
        <f t="shared" ref="AM70:AN70" si="115">AM71-AM69</f>
        <v>595000</v>
      </c>
      <c r="AN70" s="197">
        <f t="shared" si="115"/>
        <v>0</v>
      </c>
      <c r="AO70" s="197">
        <f>AO71-AO69</f>
        <v>595000</v>
      </c>
      <c r="AP70" s="191"/>
      <c r="AQ70" s="281" t="s">
        <v>54</v>
      </c>
      <c r="AR70" s="281"/>
      <c r="AS70" s="197">
        <f>AS71-AS69</f>
        <v>0</v>
      </c>
      <c r="AT70" s="197">
        <f t="shared" ref="AT70:AU70" si="116">AT71-AT69</f>
        <v>227000</v>
      </c>
      <c r="AU70" s="197">
        <f t="shared" si="116"/>
        <v>0</v>
      </c>
      <c r="AV70" s="197">
        <f>AV71-AV69</f>
        <v>227000</v>
      </c>
      <c r="AW70" s="191"/>
      <c r="AX70" s="281" t="s">
        <v>54</v>
      </c>
      <c r="AY70" s="281"/>
      <c r="AZ70" s="197">
        <f>AZ71-AZ69</f>
        <v>0</v>
      </c>
      <c r="BA70" s="197">
        <f t="shared" ref="BA70:BB70" si="117">BA71-BA69</f>
        <v>0</v>
      </c>
      <c r="BB70" s="197">
        <f t="shared" si="117"/>
        <v>455380</v>
      </c>
      <c r="BC70" s="197">
        <f>BC71-BC69</f>
        <v>455380.00000000373</v>
      </c>
      <c r="BD70" s="191"/>
      <c r="BE70" s="281" t="s">
        <v>54</v>
      </c>
      <c r="BF70" s="281"/>
      <c r="BG70" s="197">
        <f>BG71-BG69</f>
        <v>1</v>
      </c>
      <c r="BH70" s="197">
        <f t="shared" ref="BH70:BI70" si="118">BH71-BH69</f>
        <v>327000</v>
      </c>
      <c r="BI70" s="197">
        <f t="shared" si="118"/>
        <v>0</v>
      </c>
      <c r="BJ70" s="197">
        <f>BJ71-BJ69</f>
        <v>327000</v>
      </c>
      <c r="BK70" s="191"/>
      <c r="BL70" s="281" t="s">
        <v>54</v>
      </c>
      <c r="BM70" s="281"/>
      <c r="BN70" s="197">
        <f>BN71-BN69</f>
        <v>2</v>
      </c>
      <c r="BO70" s="197">
        <f t="shared" ref="BO70:BP70" si="119">BO71-BO69</f>
        <v>4150000</v>
      </c>
      <c r="BP70" s="197">
        <f t="shared" si="119"/>
        <v>0</v>
      </c>
      <c r="BQ70" s="197">
        <f>BQ71-BQ69</f>
        <v>4150000</v>
      </c>
      <c r="BR70" s="191"/>
      <c r="BS70" s="281" t="s">
        <v>54</v>
      </c>
      <c r="BT70" s="281"/>
      <c r="BU70" s="197">
        <f>BU71-BU69</f>
        <v>1</v>
      </c>
      <c r="BV70" s="197">
        <f t="shared" ref="BV70:BW70" si="120">BV71-BV69</f>
        <v>327000</v>
      </c>
      <c r="BW70" s="197">
        <f t="shared" si="120"/>
        <v>0</v>
      </c>
      <c r="BX70" s="197">
        <f>BX71-BX69</f>
        <v>327000</v>
      </c>
      <c r="BY70" s="191"/>
      <c r="BZ70" s="281" t="s">
        <v>54</v>
      </c>
      <c r="CA70" s="281"/>
      <c r="CB70" s="197">
        <f>CB71-CB69</f>
        <v>2</v>
      </c>
      <c r="CC70" s="197">
        <f t="shared" ref="CC70:CD70" si="121">CC71-CC69</f>
        <v>2920000</v>
      </c>
      <c r="CD70" s="197">
        <f t="shared" si="121"/>
        <v>0</v>
      </c>
      <c r="CE70" s="197">
        <f>CE71-CE69</f>
        <v>2920000</v>
      </c>
      <c r="CF70" s="191"/>
      <c r="CG70" s="281" t="s">
        <v>54</v>
      </c>
      <c r="CH70" s="281"/>
      <c r="CI70" s="197">
        <f>CI71-CI69</f>
        <v>0</v>
      </c>
      <c r="CJ70" s="197">
        <f t="shared" ref="CJ70:CK70" si="122">CJ71-CJ69</f>
        <v>0</v>
      </c>
      <c r="CK70" s="197">
        <f t="shared" si="122"/>
        <v>0</v>
      </c>
      <c r="CL70" s="197">
        <f>CL71-CL69</f>
        <v>0</v>
      </c>
      <c r="CM70" s="191"/>
      <c r="CN70" s="281" t="s">
        <v>54</v>
      </c>
      <c r="CO70" s="281"/>
      <c r="CP70" s="197">
        <f>CP71-CP69</f>
        <v>0</v>
      </c>
      <c r="CQ70" s="197">
        <f t="shared" ref="CQ70:CR70" si="123">CQ71-CQ69</f>
        <v>14000</v>
      </c>
      <c r="CR70" s="197">
        <f t="shared" si="123"/>
        <v>0</v>
      </c>
      <c r="CS70" s="197">
        <f>CS71-CS69</f>
        <v>14000</v>
      </c>
      <c r="CT70" s="191"/>
      <c r="CU70" s="281" t="s">
        <v>54</v>
      </c>
      <c r="CV70" s="281"/>
      <c r="CW70" s="197">
        <f>CW71-CW69</f>
        <v>0</v>
      </c>
      <c r="CX70" s="197">
        <f t="shared" ref="CX70:CY70" si="124">CX71-CX69</f>
        <v>0</v>
      </c>
      <c r="CY70" s="197">
        <f t="shared" si="124"/>
        <v>0</v>
      </c>
      <c r="CZ70" s="197">
        <f>CZ71-CZ69</f>
        <v>0</v>
      </c>
      <c r="DA70" s="191"/>
      <c r="DB70" s="281" t="s">
        <v>54</v>
      </c>
      <c r="DC70" s="281"/>
      <c r="DD70" s="197">
        <f>DD71-DD69</f>
        <v>0</v>
      </c>
      <c r="DE70" s="197">
        <f t="shared" ref="DE70:DF70" si="125">DE71-DE69</f>
        <v>2052500</v>
      </c>
      <c r="DF70" s="197">
        <f t="shared" si="125"/>
        <v>0</v>
      </c>
      <c r="DG70" s="197">
        <f>DG71-DG69</f>
        <v>2052500</v>
      </c>
      <c r="DH70" s="191"/>
      <c r="DI70" s="281" t="s">
        <v>54</v>
      </c>
      <c r="DJ70" s="281"/>
      <c r="DK70" s="197">
        <f>DK71-DK69</f>
        <v>0</v>
      </c>
      <c r="DL70" s="197">
        <f t="shared" ref="DL70:DM70" si="126">DL71-DL69</f>
        <v>834000</v>
      </c>
      <c r="DM70" s="197">
        <f t="shared" si="126"/>
        <v>0</v>
      </c>
      <c r="DN70" s="197">
        <f>DN71-DN69</f>
        <v>834000</v>
      </c>
      <c r="DO70" s="191"/>
      <c r="DP70" s="281" t="s">
        <v>54</v>
      </c>
      <c r="DQ70" s="281"/>
      <c r="DR70" s="197">
        <f>DR71-DR69</f>
        <v>0</v>
      </c>
      <c r="DS70" s="197">
        <f t="shared" ref="DS70:DT70" si="127">DS71-DS69</f>
        <v>587600</v>
      </c>
      <c r="DT70" s="197">
        <f t="shared" si="127"/>
        <v>0</v>
      </c>
      <c r="DU70" s="197">
        <f>DU71-DU69</f>
        <v>587600</v>
      </c>
      <c r="DV70" s="191"/>
      <c r="DW70" s="281" t="s">
        <v>54</v>
      </c>
      <c r="DX70" s="281"/>
      <c r="DY70" s="197">
        <f>DY71-DY69</f>
        <v>0</v>
      </c>
      <c r="DZ70" s="197">
        <f t="shared" ref="DZ70:EA70" si="128">DZ71-DZ69</f>
        <v>3667000</v>
      </c>
      <c r="EA70" s="197">
        <f t="shared" si="128"/>
        <v>0</v>
      </c>
      <c r="EB70" s="197">
        <f>EB71-EB69</f>
        <v>3667000</v>
      </c>
      <c r="EC70" s="191"/>
      <c r="ED70" s="281" t="s">
        <v>54</v>
      </c>
      <c r="EE70" s="281"/>
      <c r="EF70" s="197">
        <f>EF71-EF69</f>
        <v>0</v>
      </c>
      <c r="EG70" s="197">
        <f t="shared" ref="EG70:EH70" si="129">EG71-EG69</f>
        <v>2736149.9999999991</v>
      </c>
      <c r="EH70" s="197">
        <f t="shared" si="129"/>
        <v>0</v>
      </c>
      <c r="EI70" s="197">
        <f>EI71-EI69</f>
        <v>2736149.9999999991</v>
      </c>
      <c r="EJ70" s="191"/>
      <c r="EK70" s="281" t="s">
        <v>54</v>
      </c>
      <c r="EL70" s="281"/>
      <c r="EM70" s="197">
        <f>EM71-EM69</f>
        <v>0</v>
      </c>
      <c r="EN70" s="197">
        <f t="shared" ref="EN70:EO70" si="130">EN71-EN69</f>
        <v>411000</v>
      </c>
      <c r="EO70" s="197">
        <f t="shared" si="130"/>
        <v>0</v>
      </c>
      <c r="EP70" s="197">
        <f>EP71-EP69</f>
        <v>411000</v>
      </c>
      <c r="EQ70" s="191"/>
      <c r="ER70" s="281" t="s">
        <v>54</v>
      </c>
      <c r="ES70" s="281"/>
      <c r="ET70" s="197">
        <f>ET71-ET69</f>
        <v>6</v>
      </c>
      <c r="EU70" s="197">
        <f t="shared" ref="EU70:EV70" si="131">EU71-EU69</f>
        <v>227000.00000000047</v>
      </c>
      <c r="EV70" s="197">
        <f t="shared" si="131"/>
        <v>0</v>
      </c>
      <c r="EW70" s="197">
        <f>EW71-EW69</f>
        <v>227000.00000000047</v>
      </c>
      <c r="EX70" s="191"/>
      <c r="EY70" s="281" t="s">
        <v>54</v>
      </c>
      <c r="EZ70" s="281"/>
      <c r="FA70" s="197">
        <f>FA71-FA69</f>
        <v>1</v>
      </c>
      <c r="FB70" s="197">
        <f t="shared" ref="FB70:FC70" si="132">FB71-FB69</f>
        <v>983000</v>
      </c>
      <c r="FC70" s="197">
        <f t="shared" si="132"/>
        <v>0</v>
      </c>
      <c r="FD70" s="197">
        <f>FD71-FD69</f>
        <v>983000</v>
      </c>
      <c r="FE70" s="191"/>
      <c r="FF70" s="281" t="s">
        <v>54</v>
      </c>
      <c r="FG70" s="281"/>
      <c r="FH70" s="197">
        <f>FH71-FH69</f>
        <v>0</v>
      </c>
      <c r="FI70" s="197">
        <f t="shared" ref="FI70:FJ70" si="133">FI71-FI69</f>
        <v>0</v>
      </c>
      <c r="FJ70" s="197">
        <f t="shared" si="133"/>
        <v>0</v>
      </c>
      <c r="FK70" s="197">
        <f>FK71-FK69</f>
        <v>0</v>
      </c>
      <c r="FL70" s="191"/>
      <c r="FM70" s="281" t="s">
        <v>54</v>
      </c>
      <c r="FN70" s="281"/>
      <c r="FO70" s="197">
        <f>FO71-FO69</f>
        <v>0</v>
      </c>
      <c r="FP70" s="197">
        <f t="shared" ref="FP70:FQ70" si="134">FP71-FP69</f>
        <v>200</v>
      </c>
      <c r="FQ70" s="197">
        <f t="shared" si="134"/>
        <v>0</v>
      </c>
      <c r="FR70" s="197">
        <f>FR71-FR69</f>
        <v>200</v>
      </c>
      <c r="FS70" s="191"/>
      <c r="FT70" s="281" t="s">
        <v>54</v>
      </c>
      <c r="FU70" s="281"/>
      <c r="FV70" s="197">
        <f>FV71-FV69</f>
        <v>0</v>
      </c>
      <c r="FW70" s="197">
        <f t="shared" ref="FW70:FX70" si="135">FW71-FW69</f>
        <v>500</v>
      </c>
      <c r="FX70" s="197">
        <f t="shared" si="135"/>
        <v>0</v>
      </c>
      <c r="FY70" s="197">
        <f>FY71-FY69</f>
        <v>500</v>
      </c>
      <c r="FZ70" s="191"/>
      <c r="GA70" s="281" t="s">
        <v>54</v>
      </c>
      <c r="GB70" s="281"/>
      <c r="GC70" s="197">
        <f>GC71-GC69</f>
        <v>0</v>
      </c>
      <c r="GD70" s="197">
        <f t="shared" ref="GD70:GE70" si="136">GD71-GD69</f>
        <v>400</v>
      </c>
      <c r="GE70" s="197">
        <f t="shared" si="136"/>
        <v>0</v>
      </c>
      <c r="GF70" s="197">
        <f>GF71-GF69</f>
        <v>400</v>
      </c>
      <c r="GG70" s="191"/>
      <c r="GH70" s="281" t="s">
        <v>54</v>
      </c>
      <c r="GI70" s="281"/>
      <c r="GJ70" s="197">
        <f>GJ71-GJ69</f>
        <v>0</v>
      </c>
      <c r="GK70" s="197">
        <f t="shared" ref="GK70:GL70" si="137">GK71-GK69</f>
        <v>200</v>
      </c>
      <c r="GL70" s="197">
        <f t="shared" si="137"/>
        <v>0</v>
      </c>
      <c r="GM70" s="197">
        <f>GM71-GM69</f>
        <v>200</v>
      </c>
      <c r="GN70" s="191"/>
      <c r="GO70" s="281" t="s">
        <v>54</v>
      </c>
      <c r="GP70" s="281"/>
      <c r="GQ70" s="197">
        <f>GQ71-GQ69</f>
        <v>0</v>
      </c>
      <c r="GR70" s="197">
        <f t="shared" ref="GR70:GS70" si="138">GR71-GR69</f>
        <v>400</v>
      </c>
      <c r="GS70" s="197">
        <f t="shared" si="138"/>
        <v>0</v>
      </c>
      <c r="GT70" s="197">
        <f>GT71-GT69</f>
        <v>400</v>
      </c>
      <c r="GU70" s="191"/>
      <c r="GV70" s="281" t="s">
        <v>54</v>
      </c>
      <c r="GW70" s="281"/>
      <c r="GX70" s="197">
        <f>GX71-GX69</f>
        <v>0</v>
      </c>
      <c r="GY70" s="197">
        <f t="shared" ref="GY70:GZ70" si="139">GY71-GY69</f>
        <v>0</v>
      </c>
      <c r="GZ70" s="197">
        <f t="shared" si="139"/>
        <v>0</v>
      </c>
      <c r="HA70" s="197">
        <f>HA71-HA69</f>
        <v>0</v>
      </c>
      <c r="HB70" s="191"/>
      <c r="HC70" s="281" t="s">
        <v>54</v>
      </c>
      <c r="HD70" s="281"/>
      <c r="HE70" s="197">
        <f>HE71-HE69</f>
        <v>0</v>
      </c>
      <c r="HF70" s="197">
        <f t="shared" ref="HF70:HG70" si="140">HF71-HF69</f>
        <v>67100</v>
      </c>
      <c r="HG70" s="197">
        <f t="shared" si="140"/>
        <v>0</v>
      </c>
      <c r="HH70" s="197">
        <f>HH71-HH69</f>
        <v>67100</v>
      </c>
      <c r="HI70" s="191"/>
      <c r="HJ70" s="281" t="s">
        <v>54</v>
      </c>
      <c r="HK70" s="281"/>
      <c r="HL70" s="197">
        <f>HL71-HL69</f>
        <v>0</v>
      </c>
      <c r="HM70" s="197">
        <f t="shared" ref="HM70:HN70" si="141">HM71-HM69</f>
        <v>5322700</v>
      </c>
      <c r="HN70" s="197">
        <f t="shared" si="141"/>
        <v>0</v>
      </c>
      <c r="HO70" s="197">
        <f>HO71-HO69</f>
        <v>5322700</v>
      </c>
      <c r="HP70" s="191"/>
      <c r="HQ70" s="281" t="s">
        <v>54</v>
      </c>
      <c r="HR70" s="281"/>
      <c r="HS70" s="197">
        <f>HS71-HS69</f>
        <v>0</v>
      </c>
      <c r="HT70" s="197">
        <f t="shared" ref="HT70:HU70" si="142">HT71-HT69</f>
        <v>0</v>
      </c>
      <c r="HU70" s="197">
        <f t="shared" si="142"/>
        <v>0</v>
      </c>
      <c r="HV70" s="197">
        <f>HV71-HV69</f>
        <v>0</v>
      </c>
      <c r="HW70" s="191"/>
      <c r="HX70" s="281" t="s">
        <v>54</v>
      </c>
      <c r="HY70" s="281"/>
      <c r="HZ70" s="197">
        <f>HZ71-HZ69</f>
        <v>0</v>
      </c>
      <c r="IA70" s="197">
        <f t="shared" ref="IA70:IB70" si="143">IA71-IA69</f>
        <v>0</v>
      </c>
      <c r="IB70" s="197">
        <f t="shared" si="143"/>
        <v>0</v>
      </c>
      <c r="IC70" s="197">
        <f>IC71-IC69</f>
        <v>0</v>
      </c>
      <c r="ID70" s="191"/>
      <c r="IE70" s="281" t="s">
        <v>54</v>
      </c>
      <c r="IF70" s="281"/>
      <c r="IG70" s="197">
        <f>IG71-IG69</f>
        <v>0</v>
      </c>
      <c r="IH70" s="197">
        <f t="shared" ref="IH70:II70" si="144">IH71-IH69</f>
        <v>1094194</v>
      </c>
      <c r="II70" s="197">
        <f t="shared" si="144"/>
        <v>0</v>
      </c>
      <c r="IJ70" s="197">
        <f>IJ71-IJ69</f>
        <v>1094194</v>
      </c>
      <c r="IK70" s="191"/>
      <c r="IL70" s="281" t="s">
        <v>54</v>
      </c>
      <c r="IM70" s="281"/>
      <c r="IN70" s="197">
        <f>IN71-IN69</f>
        <v>0</v>
      </c>
      <c r="IO70" s="197">
        <f t="shared" ref="IO70:IP70" si="145">IO71-IO69</f>
        <v>0</v>
      </c>
      <c r="IP70" s="197">
        <f t="shared" si="145"/>
        <v>0</v>
      </c>
      <c r="IQ70" s="197">
        <f>IQ71-IQ69</f>
        <v>0</v>
      </c>
      <c r="IR70" s="191"/>
      <c r="IS70" s="281" t="s">
        <v>54</v>
      </c>
      <c r="IT70" s="281"/>
      <c r="IU70" s="197">
        <f>IU71-IU69</f>
        <v>0</v>
      </c>
      <c r="IV70" s="197">
        <f t="shared" ref="IV70:IW70" si="146">IV71-IV69</f>
        <v>0</v>
      </c>
      <c r="IW70" s="197">
        <f t="shared" si="146"/>
        <v>0</v>
      </c>
      <c r="IX70" s="197">
        <f>IX71-IX69</f>
        <v>0</v>
      </c>
      <c r="IY70" s="191"/>
      <c r="IZ70" s="281" t="s">
        <v>54</v>
      </c>
      <c r="JA70" s="281"/>
      <c r="JB70" s="197">
        <f>JB71-JB69</f>
        <v>0</v>
      </c>
      <c r="JC70" s="197">
        <f t="shared" ref="JC70:JD70" si="147">JC71-JC69</f>
        <v>0</v>
      </c>
      <c r="JD70" s="197">
        <f t="shared" si="147"/>
        <v>0</v>
      </c>
      <c r="JE70" s="197">
        <f>JE71-JE69</f>
        <v>0</v>
      </c>
      <c r="JF70" s="191"/>
      <c r="JG70" s="281" t="s">
        <v>54</v>
      </c>
      <c r="JH70" s="281"/>
      <c r="JI70" s="197">
        <f>JI71-JI69</f>
        <v>0</v>
      </c>
      <c r="JJ70" s="197">
        <f t="shared" ref="JJ70:JK70" si="148">JJ71-JJ69</f>
        <v>0</v>
      </c>
      <c r="JK70" s="197">
        <f t="shared" si="148"/>
        <v>0</v>
      </c>
      <c r="JL70" s="197">
        <f>JL71-JL69</f>
        <v>0</v>
      </c>
      <c r="JM70" s="191"/>
      <c r="JN70" s="281" t="s">
        <v>54</v>
      </c>
      <c r="JO70" s="281"/>
      <c r="JP70" s="197">
        <f>JP71-JP69</f>
        <v>0</v>
      </c>
      <c r="JQ70" s="197">
        <f t="shared" ref="JQ70:JR70" si="149">JQ71-JQ69</f>
        <v>0</v>
      </c>
      <c r="JR70" s="197">
        <f t="shared" si="149"/>
        <v>0</v>
      </c>
      <c r="JS70" s="197">
        <f>JS71-JS69</f>
        <v>0</v>
      </c>
      <c r="JT70" s="191"/>
      <c r="JU70" s="281" t="s">
        <v>54</v>
      </c>
      <c r="JV70" s="281"/>
      <c r="JW70" s="197">
        <f>JW71-JW69</f>
        <v>0</v>
      </c>
      <c r="JX70" s="197">
        <f t="shared" ref="JX70:JY70" si="150">JX71-JX69</f>
        <v>0</v>
      </c>
      <c r="JY70" s="197">
        <f t="shared" si="150"/>
        <v>8475033</v>
      </c>
      <c r="JZ70" s="197">
        <f>JZ71-JZ69</f>
        <v>8475033</v>
      </c>
      <c r="KA70" s="191"/>
      <c r="KB70" s="281" t="s">
        <v>54</v>
      </c>
      <c r="KC70" s="281"/>
      <c r="KD70" s="197">
        <f>KD71-KD69</f>
        <v>0</v>
      </c>
      <c r="KE70" s="197">
        <f t="shared" ref="KE70:KF70" si="151">KE71-KE69</f>
        <v>0</v>
      </c>
      <c r="KF70" s="197">
        <f t="shared" si="151"/>
        <v>0</v>
      </c>
      <c r="KG70" s="197">
        <f>KG71-KG69</f>
        <v>0</v>
      </c>
      <c r="KH70" s="191"/>
      <c r="KI70" s="281" t="s">
        <v>54</v>
      </c>
      <c r="KJ70" s="281"/>
      <c r="KK70" s="197">
        <f>KK71-KK69</f>
        <v>0</v>
      </c>
      <c r="KL70" s="197">
        <f t="shared" ref="KL70:KM70" si="152">KL71-KL69</f>
        <v>0</v>
      </c>
      <c r="KM70" s="197">
        <f t="shared" si="152"/>
        <v>0</v>
      </c>
      <c r="KN70" s="197">
        <f>KN71-KN69</f>
        <v>0</v>
      </c>
      <c r="KO70" s="191"/>
      <c r="KP70" s="281" t="s">
        <v>54</v>
      </c>
      <c r="KQ70" s="281"/>
      <c r="KR70" s="197">
        <f>KR71-KR69</f>
        <v>0</v>
      </c>
      <c r="KS70" s="197">
        <f t="shared" ref="KS70:KT70" si="153">KS71-KS69</f>
        <v>0</v>
      </c>
      <c r="KT70" s="197">
        <f t="shared" si="153"/>
        <v>0</v>
      </c>
      <c r="KU70" s="197">
        <f>KU71-KU69</f>
        <v>0</v>
      </c>
      <c r="KV70" s="191"/>
      <c r="KW70" s="281" t="s">
        <v>54</v>
      </c>
      <c r="KX70" s="281"/>
      <c r="KY70" s="197">
        <f>KY71-KY69</f>
        <v>0</v>
      </c>
      <c r="KZ70" s="197">
        <f t="shared" ref="KZ70:LA70" si="154">KZ71-KZ69</f>
        <v>0</v>
      </c>
      <c r="LA70" s="197">
        <f t="shared" si="154"/>
        <v>0</v>
      </c>
      <c r="LB70" s="197">
        <f>LB71-LB69</f>
        <v>0</v>
      </c>
      <c r="LC70" s="191"/>
      <c r="LD70" s="281" t="s">
        <v>54</v>
      </c>
      <c r="LE70" s="281"/>
      <c r="LF70" s="197">
        <f>LF71-LF69</f>
        <v>0</v>
      </c>
      <c r="LG70" s="197">
        <f t="shared" ref="LG70:LH70" si="155">LG71-LG69</f>
        <v>0</v>
      </c>
      <c r="LH70" s="197">
        <f t="shared" si="155"/>
        <v>0</v>
      </c>
      <c r="LI70" s="197">
        <f>LI71-LI69</f>
        <v>0</v>
      </c>
      <c r="LJ70" s="191"/>
      <c r="LK70" s="281" t="s">
        <v>54</v>
      </c>
      <c r="LL70" s="281"/>
      <c r="LM70" s="197">
        <f>LM71-LM69</f>
        <v>0</v>
      </c>
      <c r="LN70" s="197">
        <f t="shared" ref="LN70:LO70" si="156">LN71-LN69</f>
        <v>0</v>
      </c>
      <c r="LO70" s="197">
        <f t="shared" si="156"/>
        <v>0</v>
      </c>
      <c r="LP70" s="197">
        <f>LP71-LP69</f>
        <v>0</v>
      </c>
      <c r="LQ70" s="191"/>
      <c r="LR70" s="281" t="s">
        <v>54</v>
      </c>
      <c r="LS70" s="281"/>
      <c r="LT70" s="197">
        <f>LT71-LT69</f>
        <v>0</v>
      </c>
      <c r="LU70" s="197">
        <f t="shared" ref="LU70:LV70" si="157">LU71-LU69</f>
        <v>76000</v>
      </c>
      <c r="LV70" s="197">
        <f t="shared" si="157"/>
        <v>0</v>
      </c>
      <c r="LW70" s="197">
        <f>LW71-LW69</f>
        <v>76000</v>
      </c>
      <c r="LX70" s="191"/>
      <c r="LY70" s="281" t="s">
        <v>54</v>
      </c>
      <c r="LZ70" s="281"/>
      <c r="MA70" s="197">
        <f>MA71-MA69</f>
        <v>0</v>
      </c>
      <c r="MB70" s="197">
        <f t="shared" ref="MB70:MC70" si="158">MB71-MB69</f>
        <v>150000</v>
      </c>
      <c r="MC70" s="197">
        <f t="shared" si="158"/>
        <v>0</v>
      </c>
      <c r="MD70" s="197">
        <f>MD71-MD69</f>
        <v>150000</v>
      </c>
      <c r="ME70" s="191"/>
      <c r="MF70" s="281" t="s">
        <v>54</v>
      </c>
      <c r="MG70" s="281"/>
      <c r="MH70" s="197">
        <f>MH71-MH69</f>
        <v>0</v>
      </c>
      <c r="MI70" s="197">
        <f t="shared" ref="MI70:MJ70" si="159">MI71-MI69</f>
        <v>165000</v>
      </c>
      <c r="MJ70" s="197">
        <f t="shared" si="159"/>
        <v>0</v>
      </c>
      <c r="MK70" s="197">
        <f>MK71-MK69</f>
        <v>165000</v>
      </c>
      <c r="ML70" s="191"/>
      <c r="MM70" s="281" t="s">
        <v>54</v>
      </c>
      <c r="MN70" s="281"/>
      <c r="MO70" s="197">
        <f>MO71-MO69</f>
        <v>0</v>
      </c>
      <c r="MP70" s="197">
        <f t="shared" ref="MP70:MQ70" si="160">MP71-MP69</f>
        <v>1330000</v>
      </c>
      <c r="MQ70" s="197">
        <f t="shared" si="160"/>
        <v>0</v>
      </c>
      <c r="MR70" s="197">
        <f>MR71-MR69</f>
        <v>1330000</v>
      </c>
      <c r="MS70" s="191"/>
      <c r="MT70" s="281" t="s">
        <v>54</v>
      </c>
      <c r="MU70" s="281"/>
      <c r="MV70" s="197">
        <f>MV71-MV69</f>
        <v>0</v>
      </c>
      <c r="MW70" s="197">
        <f t="shared" ref="MW70:MX70" si="161">MW71-MW69</f>
        <v>0</v>
      </c>
      <c r="MX70" s="197">
        <f t="shared" si="161"/>
        <v>0</v>
      </c>
      <c r="MY70" s="197">
        <f>MY71-MY69</f>
        <v>0</v>
      </c>
      <c r="MZ70" s="191"/>
      <c r="NA70" s="281" t="s">
        <v>54</v>
      </c>
      <c r="NB70" s="281"/>
      <c r="NC70" s="197">
        <f>NC71-NC69</f>
        <v>0</v>
      </c>
      <c r="ND70" s="197">
        <f t="shared" ref="ND70:NE70" si="162">ND71-ND69</f>
        <v>50000</v>
      </c>
      <c r="NE70" s="197">
        <f t="shared" si="162"/>
        <v>0</v>
      </c>
      <c r="NF70" s="197">
        <f>NF71-NF69</f>
        <v>50000</v>
      </c>
      <c r="NG70" s="191"/>
      <c r="NH70" s="281" t="s">
        <v>54</v>
      </c>
      <c r="NI70" s="281"/>
      <c r="NJ70" s="197">
        <f>NJ71-NJ69</f>
        <v>0</v>
      </c>
      <c r="NK70" s="197">
        <f t="shared" ref="NK70:NL70" si="163">NK71-NK69</f>
        <v>-7.4505805969238281E-9</v>
      </c>
      <c r="NL70" s="197">
        <f t="shared" si="163"/>
        <v>0</v>
      </c>
      <c r="NM70" s="197">
        <f>NM71-NM69</f>
        <v>-7.4505805969238281E-9</v>
      </c>
      <c r="NN70" s="191"/>
      <c r="NO70" s="281" t="s">
        <v>54</v>
      </c>
      <c r="NP70" s="281"/>
      <c r="NQ70" s="197">
        <f>NQ71-NQ69</f>
        <v>0</v>
      </c>
      <c r="NR70" s="197">
        <f t="shared" ref="NR70:NS70" si="164">NR71-NR69</f>
        <v>2542500</v>
      </c>
      <c r="NS70" s="197">
        <f t="shared" si="164"/>
        <v>0</v>
      </c>
      <c r="NT70" s="197">
        <f>NT71-NT69</f>
        <v>2542500</v>
      </c>
      <c r="NU70" s="191"/>
      <c r="NV70" s="281" t="s">
        <v>54</v>
      </c>
      <c r="NW70" s="281"/>
      <c r="NX70" s="197">
        <f>NX71-NX69</f>
        <v>4</v>
      </c>
      <c r="NY70" s="197">
        <f t="shared" ref="NY70:NZ70" si="165">NY71-NY69</f>
        <v>2476000</v>
      </c>
      <c r="NZ70" s="197">
        <f t="shared" si="165"/>
        <v>0</v>
      </c>
      <c r="OA70" s="197">
        <f>OA71-OA69</f>
        <v>2476000</v>
      </c>
      <c r="OB70" s="191"/>
      <c r="OC70" s="281" t="s">
        <v>54</v>
      </c>
      <c r="OD70" s="281"/>
      <c r="OE70" s="197">
        <f>OE71-OE69</f>
        <v>0</v>
      </c>
      <c r="OF70" s="197">
        <f t="shared" ref="OF70:OG70" si="166">OF71-OF69</f>
        <v>767600.00000000023</v>
      </c>
      <c r="OG70" s="197">
        <f t="shared" si="166"/>
        <v>0</v>
      </c>
      <c r="OH70" s="197">
        <f>OH71-OH69</f>
        <v>767600.00000000023</v>
      </c>
      <c r="OI70" s="191"/>
      <c r="OJ70" s="281" t="s">
        <v>54</v>
      </c>
      <c r="OK70" s="281"/>
      <c r="OL70" s="197">
        <f>OL71-OL69</f>
        <v>0.33333333333348492</v>
      </c>
      <c r="OM70" s="197">
        <f t="shared" ref="OM70:ON70" si="167">OM71-OM69</f>
        <v>517900</v>
      </c>
      <c r="ON70" s="197">
        <f t="shared" si="167"/>
        <v>0</v>
      </c>
      <c r="OO70" s="197">
        <f>OO71-OO69</f>
        <v>517900</v>
      </c>
      <c r="OP70" s="191"/>
      <c r="OQ70" s="281" t="s">
        <v>54</v>
      </c>
      <c r="OR70" s="281"/>
      <c r="OS70" s="197">
        <f>OS71-OS69</f>
        <v>0</v>
      </c>
      <c r="OT70" s="197">
        <f t="shared" ref="OT70:OU70" si="168">OT71-OT69</f>
        <v>776000</v>
      </c>
      <c r="OU70" s="197">
        <f t="shared" si="168"/>
        <v>1900000</v>
      </c>
      <c r="OV70" s="197">
        <f>OV71-OV69</f>
        <v>2676000</v>
      </c>
      <c r="OW70" s="191"/>
      <c r="OX70" s="281" t="s">
        <v>54</v>
      </c>
      <c r="OY70" s="281"/>
      <c r="OZ70" s="197">
        <f>OZ71-OZ69</f>
        <v>0</v>
      </c>
      <c r="PA70" s="197">
        <f t="shared" ref="PA70:PB70" si="169">PA71-PA69</f>
        <v>0</v>
      </c>
      <c r="PB70" s="197">
        <f t="shared" si="169"/>
        <v>0</v>
      </c>
      <c r="PC70" s="197">
        <f>PC71-PC69</f>
        <v>0</v>
      </c>
      <c r="PD70" s="191"/>
      <c r="PE70" s="281" t="s">
        <v>54</v>
      </c>
      <c r="PF70" s="281"/>
      <c r="PG70" s="197">
        <f>PG71-PG69</f>
        <v>0</v>
      </c>
      <c r="PH70" s="197">
        <f t="shared" ref="PH70:PI70" si="170">PH71-PH69</f>
        <v>0</v>
      </c>
      <c r="PI70" s="197">
        <f t="shared" si="170"/>
        <v>0</v>
      </c>
      <c r="PJ70" s="197">
        <f>PJ71-PJ69</f>
        <v>0</v>
      </c>
      <c r="PK70" s="191"/>
      <c r="PL70" s="281" t="s">
        <v>54</v>
      </c>
      <c r="PM70" s="281"/>
      <c r="PN70" s="197">
        <f>PN71-PN69</f>
        <v>0</v>
      </c>
      <c r="PO70" s="197">
        <f t="shared" ref="PO70:PP70" si="171">PO71-PO69</f>
        <v>4308651.9999999981</v>
      </c>
      <c r="PP70" s="197">
        <f t="shared" si="171"/>
        <v>159000</v>
      </c>
      <c r="PQ70" s="197">
        <f>PQ71-PQ69</f>
        <v>4467651.9999999981</v>
      </c>
      <c r="PR70" s="191"/>
      <c r="PS70" s="281" t="s">
        <v>54</v>
      </c>
      <c r="PT70" s="281"/>
      <c r="PU70" s="197">
        <f>PU71-PU69</f>
        <v>0</v>
      </c>
      <c r="PV70" s="197">
        <f t="shared" ref="PV70:PW70" si="172">PV71-PV69</f>
        <v>0</v>
      </c>
      <c r="PW70" s="197">
        <f t="shared" si="172"/>
        <v>0</v>
      </c>
      <c r="PX70" s="197">
        <f>PX71-PX69</f>
        <v>0</v>
      </c>
      <c r="PY70" s="191"/>
      <c r="PZ70" s="281" t="s">
        <v>54</v>
      </c>
      <c r="QA70" s="281"/>
      <c r="QB70" s="197">
        <f>QB71-QB69</f>
        <v>0</v>
      </c>
      <c r="QC70" s="197">
        <f t="shared" ref="QC70:QD70" si="173">QC71-QC69</f>
        <v>0</v>
      </c>
      <c r="QD70" s="197">
        <f t="shared" si="173"/>
        <v>0</v>
      </c>
      <c r="QE70" s="197">
        <f>QE71-QE69</f>
        <v>0</v>
      </c>
      <c r="QF70" s="191"/>
      <c r="QG70" s="281" t="s">
        <v>54</v>
      </c>
      <c r="QH70" s="281"/>
      <c r="QI70" s="197">
        <f>QI71-QI69</f>
        <v>0</v>
      </c>
      <c r="QJ70" s="197">
        <f t="shared" ref="QJ70:QK70" si="174">QJ71-QJ69</f>
        <v>0</v>
      </c>
      <c r="QK70" s="197">
        <f t="shared" si="174"/>
        <v>0</v>
      </c>
      <c r="QL70" s="197">
        <f>QL71-QL69</f>
        <v>0</v>
      </c>
      <c r="QM70" s="191"/>
      <c r="QN70" s="281" t="s">
        <v>54</v>
      </c>
      <c r="QO70" s="281"/>
      <c r="QP70" s="197">
        <f>QP71-QP69</f>
        <v>0</v>
      </c>
      <c r="QQ70" s="197">
        <f t="shared" ref="QQ70:QR70" si="175">QQ71-QQ69</f>
        <v>0</v>
      </c>
      <c r="QR70" s="197">
        <f t="shared" si="175"/>
        <v>0</v>
      </c>
      <c r="QS70" s="197">
        <f>QS71-QS69</f>
        <v>0</v>
      </c>
      <c r="QT70" s="191"/>
      <c r="QU70" s="281" t="s">
        <v>54</v>
      </c>
      <c r="QV70" s="281"/>
      <c r="QW70" s="197">
        <f>QW71-QW69</f>
        <v>1</v>
      </c>
      <c r="QX70" s="197">
        <f t="shared" ref="QX70:QY70" si="176">QX71-QX69</f>
        <v>30000</v>
      </c>
      <c r="QY70" s="197">
        <f t="shared" si="176"/>
        <v>0</v>
      </c>
      <c r="QZ70" s="197">
        <f>QZ71-QZ69</f>
        <v>30000</v>
      </c>
      <c r="RA70" s="191"/>
      <c r="RB70" s="281" t="s">
        <v>54</v>
      </c>
      <c r="RC70" s="281"/>
      <c r="RD70" s="197">
        <f>RD71-RD69</f>
        <v>1</v>
      </c>
      <c r="RE70" s="197">
        <f t="shared" ref="RE70:RF70" si="177">RE71-RE69</f>
        <v>30000</v>
      </c>
      <c r="RF70" s="197">
        <f t="shared" si="177"/>
        <v>0</v>
      </c>
      <c r="RG70" s="197">
        <f>RG71-RG69</f>
        <v>30000</v>
      </c>
      <c r="RH70" s="191"/>
      <c r="RI70" s="281" t="s">
        <v>54</v>
      </c>
      <c r="RJ70" s="281"/>
      <c r="RK70" s="197">
        <f>RK71-RK69</f>
        <v>0</v>
      </c>
      <c r="RL70" s="197">
        <f t="shared" ref="RL70:RM70" si="178">RL71-RL69</f>
        <v>0</v>
      </c>
      <c r="RM70" s="197">
        <f t="shared" si="178"/>
        <v>0</v>
      </c>
      <c r="RN70" s="197">
        <f>RN71-RN69</f>
        <v>0</v>
      </c>
      <c r="RO70" s="191"/>
      <c r="RP70" s="281" t="s">
        <v>54</v>
      </c>
      <c r="RQ70" s="281"/>
      <c r="RR70" s="197">
        <f>RR71-RR69</f>
        <v>0</v>
      </c>
      <c r="RS70" s="197">
        <f t="shared" ref="RS70:RT70" si="179">RS71-RS69</f>
        <v>0</v>
      </c>
      <c r="RT70" s="197">
        <f t="shared" si="179"/>
        <v>0</v>
      </c>
      <c r="RU70" s="197">
        <f>RU71-RU69</f>
        <v>0</v>
      </c>
      <c r="RV70" s="191"/>
      <c r="RW70" s="281" t="s">
        <v>54</v>
      </c>
      <c r="RX70" s="281"/>
      <c r="RY70" s="197">
        <f>RY71-RY69</f>
        <v>1</v>
      </c>
      <c r="RZ70" s="197">
        <f t="shared" ref="RZ70:SA70" si="180">RZ71-RZ69</f>
        <v>8000</v>
      </c>
      <c r="SA70" s="197">
        <f t="shared" si="180"/>
        <v>0</v>
      </c>
      <c r="SB70" s="197">
        <f>SB71-SB69</f>
        <v>8000</v>
      </c>
      <c r="SC70" s="191"/>
      <c r="SD70" s="281" t="s">
        <v>54</v>
      </c>
      <c r="SE70" s="281"/>
      <c r="SF70" s="197">
        <f>SF71-SF69</f>
        <v>0</v>
      </c>
      <c r="SG70" s="197">
        <f t="shared" ref="SG70:SH70" si="181">SG71-SG69</f>
        <v>8980000</v>
      </c>
      <c r="SH70" s="197">
        <f t="shared" si="181"/>
        <v>1019999.9999999999</v>
      </c>
      <c r="SI70" s="197">
        <f>SI71-SI69</f>
        <v>10000000</v>
      </c>
      <c r="SJ70" s="191"/>
      <c r="SK70" s="281" t="s">
        <v>54</v>
      </c>
      <c r="SL70" s="281"/>
      <c r="SM70" s="197">
        <f>SM71-SM69</f>
        <v>0</v>
      </c>
      <c r="SN70" s="197">
        <f t="shared" ref="SN70:SO70" si="182">SN71-SN69</f>
        <v>400000</v>
      </c>
      <c r="SO70" s="197">
        <f t="shared" si="182"/>
        <v>0</v>
      </c>
      <c r="SP70" s="197">
        <f>SP71-SP69</f>
        <v>400000</v>
      </c>
      <c r="SQ70" s="191"/>
      <c r="SR70" s="281" t="s">
        <v>54</v>
      </c>
      <c r="SS70" s="281"/>
      <c r="ST70" s="197">
        <f>ST71-ST69</f>
        <v>0</v>
      </c>
      <c r="SU70" s="197">
        <f t="shared" ref="SU70:SV70" si="183">SU71-SU69</f>
        <v>0</v>
      </c>
      <c r="SV70" s="197">
        <f t="shared" si="183"/>
        <v>1361600</v>
      </c>
      <c r="SW70" s="197">
        <f>SW71-SW69</f>
        <v>1361600</v>
      </c>
      <c r="SX70" s="191"/>
      <c r="SY70" s="281" t="s">
        <v>54</v>
      </c>
      <c r="SZ70" s="281"/>
      <c r="TA70" s="197">
        <f>TA71-TA69</f>
        <v>0</v>
      </c>
      <c r="TB70" s="197">
        <f t="shared" ref="TB70:TC70" si="184">TB71-TB69</f>
        <v>0</v>
      </c>
      <c r="TC70" s="197">
        <f t="shared" si="184"/>
        <v>0</v>
      </c>
      <c r="TD70" s="197">
        <f>TD71-TD69</f>
        <v>0</v>
      </c>
      <c r="TE70" s="191"/>
      <c r="TF70" s="281" t="s">
        <v>54</v>
      </c>
      <c r="TG70" s="281"/>
      <c r="TH70" s="197">
        <f>TH71-TH69</f>
        <v>0</v>
      </c>
      <c r="TI70" s="197">
        <f t="shared" ref="TI70:TJ70" si="185">TI71-TI69</f>
        <v>100000</v>
      </c>
      <c r="TJ70" s="197">
        <f t="shared" si="185"/>
        <v>0</v>
      </c>
      <c r="TK70" s="197">
        <f>TK71-TK69</f>
        <v>100000</v>
      </c>
      <c r="TL70" s="191"/>
      <c r="TM70" s="281" t="s">
        <v>54</v>
      </c>
      <c r="TN70" s="281"/>
      <c r="TO70" s="197">
        <f>TO71-TO69</f>
        <v>0</v>
      </c>
      <c r="TP70" s="197">
        <f t="shared" ref="TP70:TQ70" si="186">TP71-TP69</f>
        <v>3000000</v>
      </c>
      <c r="TQ70" s="197">
        <f t="shared" si="186"/>
        <v>640000</v>
      </c>
      <c r="TR70" s="197">
        <f>TR71-TR69</f>
        <v>3640000</v>
      </c>
      <c r="TS70" s="191"/>
      <c r="TT70" s="281" t="s">
        <v>54</v>
      </c>
      <c r="TU70" s="281"/>
      <c r="TV70" s="197">
        <f>TV71-TV69</f>
        <v>16</v>
      </c>
      <c r="TW70" s="197">
        <f t="shared" ref="TW70:TX70" si="187">TW71-TW69</f>
        <v>2300600</v>
      </c>
      <c r="TX70" s="197">
        <f t="shared" si="187"/>
        <v>0</v>
      </c>
      <c r="TY70" s="197">
        <f>TY71-TY69</f>
        <v>2300600</v>
      </c>
      <c r="TZ70" s="191"/>
      <c r="UA70" s="281" t="s">
        <v>54</v>
      </c>
      <c r="UB70" s="281"/>
      <c r="UC70" s="197">
        <f>UC71-UC69</f>
        <v>0</v>
      </c>
      <c r="UD70" s="197">
        <f t="shared" ref="UD70:UE70" si="188">UD71-UD69</f>
        <v>0</v>
      </c>
      <c r="UE70" s="197">
        <f t="shared" si="188"/>
        <v>0</v>
      </c>
      <c r="UF70" s="197">
        <f>UF71-UF69</f>
        <v>0</v>
      </c>
      <c r="UG70" s="191"/>
      <c r="UH70" s="281" t="s">
        <v>54</v>
      </c>
      <c r="UI70" s="281"/>
      <c r="UJ70" s="197">
        <f>UJ71-UJ69</f>
        <v>0</v>
      </c>
      <c r="UK70" s="197">
        <f t="shared" ref="UK70:UL70" si="189">UK71-UK69</f>
        <v>0</v>
      </c>
      <c r="UL70" s="197">
        <f t="shared" si="189"/>
        <v>0</v>
      </c>
      <c r="UM70" s="197">
        <f>UM71-UM69</f>
        <v>0</v>
      </c>
      <c r="UN70" s="191"/>
      <c r="UO70" s="281" t="s">
        <v>54</v>
      </c>
      <c r="UP70" s="281"/>
      <c r="UQ70" s="197">
        <f>UQ71-UQ69</f>
        <v>40</v>
      </c>
      <c r="UR70" s="197">
        <f t="shared" ref="UR70:US70" si="190">UR71-UR69</f>
        <v>200000</v>
      </c>
      <c r="US70" s="197">
        <f t="shared" si="190"/>
        <v>0</v>
      </c>
      <c r="UT70" s="197">
        <f>UT71-UT69</f>
        <v>200000</v>
      </c>
      <c r="UU70" s="191"/>
      <c r="UV70" s="281" t="s">
        <v>54</v>
      </c>
      <c r="UW70" s="281"/>
      <c r="UX70" s="197">
        <f>UX71-UX69</f>
        <v>0</v>
      </c>
      <c r="UY70" s="197">
        <f t="shared" ref="UY70:UZ70" si="191">UY71-UY69</f>
        <v>9300000</v>
      </c>
      <c r="UZ70" s="197">
        <f t="shared" si="191"/>
        <v>0</v>
      </c>
      <c r="VA70" s="197">
        <f>VA71-VA69</f>
        <v>9300000</v>
      </c>
      <c r="VB70" s="191"/>
      <c r="VC70" s="281" t="s">
        <v>54</v>
      </c>
      <c r="VD70" s="281"/>
      <c r="VE70" s="197">
        <f>VE71-VE69</f>
        <v>0</v>
      </c>
      <c r="VF70" s="197">
        <f t="shared" ref="VF70:VG70" si="192">VF71-VF69</f>
        <v>1520000</v>
      </c>
      <c r="VG70" s="197">
        <f t="shared" si="192"/>
        <v>0</v>
      </c>
      <c r="VH70" s="197">
        <f>VH71-VH69</f>
        <v>1520000</v>
      </c>
      <c r="VI70" s="191"/>
      <c r="VJ70" s="281" t="s">
        <v>54</v>
      </c>
      <c r="VK70" s="281"/>
      <c r="VL70" s="197">
        <f>VL71-VL69</f>
        <v>0</v>
      </c>
      <c r="VM70" s="197">
        <f t="shared" ref="VM70:VN70" si="193">VM71-VM69</f>
        <v>0</v>
      </c>
      <c r="VN70" s="197">
        <f t="shared" si="193"/>
        <v>1140000</v>
      </c>
      <c r="VO70" s="197">
        <f>VO71-VO69</f>
        <v>1140000</v>
      </c>
      <c r="VP70" s="191"/>
      <c r="VQ70" s="281" t="s">
        <v>54</v>
      </c>
      <c r="VR70" s="281"/>
      <c r="VS70" s="197">
        <f>VS71-VS69</f>
        <v>0</v>
      </c>
      <c r="VT70" s="197">
        <f t="shared" ref="VT70:VU70" si="194">VT71-VT69</f>
        <v>0</v>
      </c>
      <c r="VU70" s="197">
        <f t="shared" si="194"/>
        <v>380000</v>
      </c>
      <c r="VV70" s="197">
        <f>VV71-VV69</f>
        <v>380000</v>
      </c>
      <c r="VW70" s="191"/>
      <c r="VX70" s="281" t="s">
        <v>54</v>
      </c>
      <c r="VY70" s="281"/>
      <c r="VZ70" s="197">
        <f>VZ71-VZ69</f>
        <v>0</v>
      </c>
      <c r="WA70" s="197">
        <f t="shared" ref="WA70:WB70" si="195">WA71-WA69</f>
        <v>400000</v>
      </c>
      <c r="WB70" s="197">
        <f t="shared" si="195"/>
        <v>0</v>
      </c>
      <c r="WC70" s="197">
        <f>WC71-WC69</f>
        <v>400000</v>
      </c>
      <c r="WD70" s="191"/>
      <c r="WE70" s="281" t="s">
        <v>54</v>
      </c>
      <c r="WF70" s="281"/>
      <c r="WG70" s="197">
        <f>WG71-WG69</f>
        <v>1</v>
      </c>
      <c r="WH70" s="197">
        <f t="shared" ref="WH70:WI70" si="196">WH71-WH69</f>
        <v>500000</v>
      </c>
      <c r="WI70" s="197">
        <f t="shared" si="196"/>
        <v>122500.00000000001</v>
      </c>
      <c r="WJ70" s="197">
        <f>WJ71-WJ69</f>
        <v>622500</v>
      </c>
      <c r="WK70" s="191"/>
      <c r="WL70" s="281" t="s">
        <v>54</v>
      </c>
      <c r="WM70" s="281"/>
      <c r="WN70" s="197">
        <f>WN71-WN69</f>
        <v>0</v>
      </c>
      <c r="WO70" s="197">
        <f t="shared" ref="WO70:WP70" si="197">WO71-WO69</f>
        <v>5700000</v>
      </c>
      <c r="WP70" s="197">
        <f t="shared" si="197"/>
        <v>0</v>
      </c>
      <c r="WQ70" s="197">
        <f>WQ71-WQ69</f>
        <v>5700000</v>
      </c>
      <c r="WR70" s="191"/>
      <c r="WS70" s="281" t="s">
        <v>54</v>
      </c>
      <c r="WT70" s="281"/>
      <c r="WU70" s="197">
        <f>WU71-WU69</f>
        <v>0</v>
      </c>
      <c r="WV70" s="197">
        <f t="shared" ref="WV70:WW70" si="198">WV71-WV69</f>
        <v>399000.00000000023</v>
      </c>
      <c r="WW70" s="197">
        <f t="shared" si="198"/>
        <v>300000</v>
      </c>
      <c r="WX70" s="197">
        <f>WX71-WX69</f>
        <v>699000</v>
      </c>
      <c r="WY70" s="191"/>
      <c r="WZ70" s="281" t="s">
        <v>54</v>
      </c>
      <c r="XA70" s="281"/>
      <c r="XB70" s="197">
        <f>XB71-XB69</f>
        <v>0</v>
      </c>
      <c r="XC70" s="197">
        <f t="shared" ref="XC70:XD70" si="199">XC71-XC69</f>
        <v>1000000</v>
      </c>
      <c r="XD70" s="197">
        <f t="shared" si="199"/>
        <v>0</v>
      </c>
      <c r="XE70" s="197">
        <f>XE71-XE69</f>
        <v>1000000</v>
      </c>
      <c r="XF70" s="191"/>
      <c r="XG70" s="281" t="s">
        <v>54</v>
      </c>
      <c r="XH70" s="281"/>
      <c r="XI70" s="197">
        <f>XI71-XI69</f>
        <v>1</v>
      </c>
      <c r="XJ70" s="197">
        <f t="shared" ref="XJ70:XK70" si="200">XJ71-XJ69</f>
        <v>1000000</v>
      </c>
      <c r="XK70" s="197">
        <f t="shared" si="200"/>
        <v>300000</v>
      </c>
      <c r="XL70" s="197">
        <f>XL71-XL69</f>
        <v>1300000</v>
      </c>
      <c r="XM70" s="191"/>
      <c r="XN70" s="281" t="s">
        <v>54</v>
      </c>
      <c r="XO70" s="281"/>
      <c r="XP70" s="197">
        <f>XP71-XP69</f>
        <v>0</v>
      </c>
      <c r="XQ70" s="197">
        <f t="shared" ref="XQ70:XR70" si="201">XQ71-XQ69</f>
        <v>0</v>
      </c>
      <c r="XR70" s="197">
        <f t="shared" si="201"/>
        <v>0</v>
      </c>
      <c r="XS70" s="197">
        <f>XS71-XS69</f>
        <v>0</v>
      </c>
      <c r="XT70" s="191"/>
      <c r="XU70" s="281" t="s">
        <v>54</v>
      </c>
      <c r="XV70" s="281"/>
      <c r="XW70" s="197">
        <f>XW71-XW69</f>
        <v>8</v>
      </c>
      <c r="XX70" s="197">
        <f t="shared" ref="XX70:XY70" si="202">XX71-XX69</f>
        <v>590000</v>
      </c>
      <c r="XY70" s="197">
        <f t="shared" si="202"/>
        <v>0</v>
      </c>
      <c r="XZ70" s="197">
        <f>XZ71-XZ69</f>
        <v>590000</v>
      </c>
      <c r="YA70" s="191"/>
      <c r="YB70" s="281" t="s">
        <v>54</v>
      </c>
      <c r="YC70" s="281"/>
      <c r="YD70" s="197">
        <f>YD71-YD69</f>
        <v>0</v>
      </c>
      <c r="YE70" s="197">
        <f t="shared" ref="YE70:YF70" si="203">YE71-YE69</f>
        <v>3490000</v>
      </c>
      <c r="YF70" s="197">
        <f t="shared" si="203"/>
        <v>0</v>
      </c>
      <c r="YG70" s="197">
        <f>YG71-YG69</f>
        <v>3490000</v>
      </c>
      <c r="YH70" s="191"/>
      <c r="YI70" s="281" t="s">
        <v>54</v>
      </c>
      <c r="YJ70" s="281"/>
      <c r="YK70" s="197">
        <f>YK71-YK69</f>
        <v>0</v>
      </c>
      <c r="YL70" s="197">
        <f t="shared" ref="YL70:YM70" si="204">YL71-YL69</f>
        <v>0</v>
      </c>
      <c r="YM70" s="197">
        <f t="shared" si="204"/>
        <v>0</v>
      </c>
      <c r="YN70" s="197">
        <f>YN71-YN69</f>
        <v>0</v>
      </c>
      <c r="YO70" s="191"/>
      <c r="YP70" s="281" t="s">
        <v>54</v>
      </c>
      <c r="YQ70" s="281"/>
      <c r="YR70" s="197">
        <f>YR71-YR69</f>
        <v>4</v>
      </c>
      <c r="YS70" s="197">
        <f t="shared" ref="YS70:YT70" si="205">YS71-YS69</f>
        <v>1111000</v>
      </c>
      <c r="YT70" s="197">
        <f t="shared" si="205"/>
        <v>0</v>
      </c>
      <c r="YU70" s="197">
        <f>YU71-YU69</f>
        <v>1111000</v>
      </c>
      <c r="YV70" s="191"/>
      <c r="YW70" s="281" t="s">
        <v>54</v>
      </c>
      <c r="YX70" s="281"/>
      <c r="YY70" s="197">
        <f>YY71-YY69</f>
        <v>3</v>
      </c>
      <c r="YZ70" s="197">
        <f t="shared" ref="YZ70:ZA70" si="206">YZ71-YZ69</f>
        <v>675000</v>
      </c>
      <c r="ZA70" s="197">
        <f t="shared" si="206"/>
        <v>275000</v>
      </c>
      <c r="ZB70" s="197">
        <f>ZB71-ZB69</f>
        <v>950000</v>
      </c>
      <c r="ZC70" s="191"/>
      <c r="ZD70" s="281" t="s">
        <v>54</v>
      </c>
      <c r="ZE70" s="281"/>
      <c r="ZF70" s="197">
        <f>ZF71-ZF69</f>
        <v>2</v>
      </c>
      <c r="ZG70" s="197">
        <f t="shared" ref="ZG70:ZH70" si="207">ZG71-ZG69</f>
        <v>400000</v>
      </c>
      <c r="ZH70" s="197">
        <f t="shared" si="207"/>
        <v>0</v>
      </c>
      <c r="ZI70" s="197">
        <f>ZI71-ZI69</f>
        <v>400000</v>
      </c>
      <c r="ZJ70" s="191"/>
      <c r="ZK70" s="281" t="s">
        <v>54</v>
      </c>
      <c r="ZL70" s="281"/>
      <c r="ZM70" s="197">
        <f>ZM71-ZM69</f>
        <v>0</v>
      </c>
      <c r="ZN70" s="197">
        <f t="shared" ref="ZN70:ZO70" si="208">ZN71-ZN69</f>
        <v>1000000</v>
      </c>
      <c r="ZO70" s="197">
        <f t="shared" si="208"/>
        <v>0</v>
      </c>
      <c r="ZP70" s="197">
        <f>ZP71-ZP69</f>
        <v>1000000</v>
      </c>
      <c r="ZQ70" s="191"/>
      <c r="ZR70" s="281" t="s">
        <v>54</v>
      </c>
      <c r="ZS70" s="281"/>
      <c r="ZT70" s="197">
        <f>ZT71-ZT69</f>
        <v>0</v>
      </c>
      <c r="ZU70" s="197">
        <f t="shared" ref="ZU70:ZV70" si="209">ZU71-ZU69</f>
        <v>0</v>
      </c>
      <c r="ZV70" s="197">
        <f t="shared" si="209"/>
        <v>0</v>
      </c>
      <c r="ZW70" s="197">
        <f>ZW71-ZW69</f>
        <v>0</v>
      </c>
      <c r="ZX70" s="191"/>
      <c r="ZY70" s="281" t="s">
        <v>54</v>
      </c>
      <c r="ZZ70" s="281"/>
      <c r="AAA70" s="197">
        <f>AAA71-AAA69</f>
        <v>0</v>
      </c>
      <c r="AAB70" s="197">
        <f t="shared" ref="AAB70:AAC70" si="210">AAB71-AAB69</f>
        <v>6130</v>
      </c>
      <c r="AAC70" s="197">
        <f t="shared" si="210"/>
        <v>0</v>
      </c>
      <c r="AAD70" s="197">
        <f>AAD71-AAD69</f>
        <v>6130</v>
      </c>
      <c r="AAE70" s="191"/>
      <c r="AAF70" s="281" t="s">
        <v>54</v>
      </c>
      <c r="AAG70" s="281"/>
      <c r="AAH70" s="197">
        <f>AAH71-AAH69</f>
        <v>0</v>
      </c>
      <c r="AAI70" s="197">
        <f t="shared" ref="AAI70:AAJ70" si="211">AAI71-AAI69</f>
        <v>3216000</v>
      </c>
      <c r="AAJ70" s="197">
        <f t="shared" si="211"/>
        <v>277000</v>
      </c>
      <c r="AAK70" s="197">
        <f>AAK71-AAK69</f>
        <v>3493000</v>
      </c>
      <c r="AAL70" s="191"/>
      <c r="AAM70" s="281" t="s">
        <v>54</v>
      </c>
      <c r="AAN70" s="281"/>
      <c r="AAO70" s="197">
        <f>AAO71-AAO69</f>
        <v>0</v>
      </c>
      <c r="AAP70" s="197">
        <f t="shared" ref="AAP70:AAQ70" si="212">AAP71-AAP69</f>
        <v>1020000</v>
      </c>
      <c r="AAQ70" s="197">
        <f t="shared" si="212"/>
        <v>0</v>
      </c>
      <c r="AAR70" s="197">
        <f>AAR71-AAR69</f>
        <v>1020000</v>
      </c>
      <c r="AAS70" s="191"/>
      <c r="AAT70" s="281" t="s">
        <v>54</v>
      </c>
      <c r="AAU70" s="281"/>
      <c r="AAV70" s="197">
        <f>AAV71-AAV69</f>
        <v>1</v>
      </c>
      <c r="AAW70" s="197">
        <f t="shared" ref="AAW70:AAX70" si="213">AAW71-AAW69</f>
        <v>13300000</v>
      </c>
      <c r="AAX70" s="197">
        <f t="shared" si="213"/>
        <v>0</v>
      </c>
      <c r="AAY70" s="197">
        <f>AAY71-AAY69</f>
        <v>13300000</v>
      </c>
      <c r="AAZ70" s="191"/>
      <c r="ABA70" s="281" t="s">
        <v>54</v>
      </c>
      <c r="ABB70" s="281"/>
      <c r="ABC70" s="197">
        <f>ABC71-ABC69</f>
        <v>0</v>
      </c>
      <c r="ABD70" s="197">
        <f t="shared" ref="ABD70:ABE70" si="214">ABD71-ABD69</f>
        <v>0</v>
      </c>
      <c r="ABE70" s="197">
        <f t="shared" si="214"/>
        <v>0</v>
      </c>
      <c r="ABF70" s="197">
        <f>ABF71-ABF69</f>
        <v>0</v>
      </c>
      <c r="ABG70" s="191"/>
      <c r="ABH70" s="281" t="s">
        <v>54</v>
      </c>
      <c r="ABI70" s="281"/>
      <c r="ABJ70" s="197">
        <f>ABJ71-ABJ69</f>
        <v>0</v>
      </c>
      <c r="ABK70" s="197">
        <f t="shared" ref="ABK70:ABL70" si="215">ABK71-ABK69</f>
        <v>1300000</v>
      </c>
      <c r="ABL70" s="197">
        <f t="shared" si="215"/>
        <v>0</v>
      </c>
      <c r="ABM70" s="197">
        <f>ABM71-ABM69</f>
        <v>1300000</v>
      </c>
      <c r="ABN70" s="191"/>
      <c r="ABO70" s="281" t="s">
        <v>54</v>
      </c>
      <c r="ABP70" s="281"/>
      <c r="ABQ70" s="197">
        <f>ABQ71-ABQ69</f>
        <v>0</v>
      </c>
      <c r="ABR70" s="197">
        <f t="shared" ref="ABR70:ABS70" si="216">ABR71-ABR69</f>
        <v>6620999.9999999991</v>
      </c>
      <c r="ABS70" s="197">
        <f t="shared" si="216"/>
        <v>0</v>
      </c>
      <c r="ABT70" s="197">
        <f>ABT71-ABT69</f>
        <v>6620999.9999999991</v>
      </c>
      <c r="ABU70" s="191"/>
      <c r="ABV70" s="281" t="s">
        <v>54</v>
      </c>
      <c r="ABW70" s="281"/>
      <c r="ABX70" s="197">
        <f>ABX71-ABX69</f>
        <v>0</v>
      </c>
      <c r="ABY70" s="197">
        <f t="shared" si="0"/>
        <v>160053794.19999999</v>
      </c>
      <c r="ABZ70" s="197">
        <f t="shared" si="1"/>
        <v>18718513</v>
      </c>
      <c r="ACA70" s="197">
        <f t="shared" si="2"/>
        <v>178772307.19999999</v>
      </c>
      <c r="ACB70" s="9"/>
    </row>
    <row r="71" spans="1:756" ht="15.75" hidden="1">
      <c r="A71" s="279" t="s">
        <v>55</v>
      </c>
      <c r="B71" s="279"/>
      <c r="C71" s="199">
        <v>0</v>
      </c>
      <c r="D71" s="199"/>
      <c r="E71" s="199"/>
      <c r="F71" s="199">
        <f>D71+E71</f>
        <v>0</v>
      </c>
      <c r="G71" s="191"/>
      <c r="H71" s="279" t="s">
        <v>55</v>
      </c>
      <c r="I71" s="279"/>
      <c r="J71" s="199">
        <v>35</v>
      </c>
      <c r="K71" s="199">
        <v>30510000.000000004</v>
      </c>
      <c r="L71" s="199">
        <v>4723000</v>
      </c>
      <c r="M71" s="199">
        <f>K71+L71</f>
        <v>35233000</v>
      </c>
      <c r="N71" s="191"/>
      <c r="O71" s="279" t="s">
        <v>55</v>
      </c>
      <c r="P71" s="279"/>
      <c r="Q71" s="199">
        <v>309</v>
      </c>
      <c r="R71" s="199">
        <v>81993000</v>
      </c>
      <c r="S71" s="199"/>
      <c r="T71" s="199">
        <f>R71+S71</f>
        <v>81993000</v>
      </c>
      <c r="U71" s="191"/>
      <c r="V71" s="279" t="s">
        <v>55</v>
      </c>
      <c r="W71" s="279"/>
      <c r="X71" s="199">
        <v>42</v>
      </c>
      <c r="Y71" s="199">
        <v>3436000</v>
      </c>
      <c r="Z71" s="199"/>
      <c r="AA71" s="199">
        <f>Y71+Z71</f>
        <v>3436000</v>
      </c>
      <c r="AB71" s="191"/>
      <c r="AC71" s="279" t="s">
        <v>55</v>
      </c>
      <c r="AD71" s="279"/>
      <c r="AE71" s="199">
        <v>0</v>
      </c>
      <c r="AF71" s="199">
        <v>2362000</v>
      </c>
      <c r="AG71" s="199"/>
      <c r="AH71" s="199">
        <f>AF71+AG71</f>
        <v>2362000</v>
      </c>
      <c r="AI71" s="191"/>
      <c r="AJ71" s="279" t="s">
        <v>55</v>
      </c>
      <c r="AK71" s="279"/>
      <c r="AL71" s="199">
        <v>6</v>
      </c>
      <c r="AM71" s="199">
        <v>1393000</v>
      </c>
      <c r="AN71" s="199"/>
      <c r="AO71" s="199">
        <f>AM71+AN71</f>
        <v>1393000</v>
      </c>
      <c r="AP71" s="191"/>
      <c r="AQ71" s="279" t="s">
        <v>55</v>
      </c>
      <c r="AR71" s="279"/>
      <c r="AS71" s="199">
        <v>1</v>
      </c>
      <c r="AT71" s="199">
        <v>377000</v>
      </c>
      <c r="AU71" s="199"/>
      <c r="AV71" s="199">
        <f>AT71+AU71</f>
        <v>377000</v>
      </c>
      <c r="AW71" s="191"/>
      <c r="AX71" s="279" t="s">
        <v>55</v>
      </c>
      <c r="AY71" s="279"/>
      <c r="AZ71" s="199">
        <v>150</v>
      </c>
      <c r="BA71" s="199">
        <v>29835000.000000004</v>
      </c>
      <c r="BB71" s="199">
        <v>455380</v>
      </c>
      <c r="BC71" s="199">
        <f>BA71+BB71</f>
        <v>30290380.000000004</v>
      </c>
      <c r="BD71" s="191"/>
      <c r="BE71" s="279" t="s">
        <v>55</v>
      </c>
      <c r="BF71" s="279"/>
      <c r="BG71" s="199">
        <v>1</v>
      </c>
      <c r="BH71" s="199">
        <v>327000</v>
      </c>
      <c r="BI71" s="199"/>
      <c r="BJ71" s="199">
        <f>BH71+BI71</f>
        <v>327000</v>
      </c>
      <c r="BK71" s="191"/>
      <c r="BL71" s="279" t="s">
        <v>55</v>
      </c>
      <c r="BM71" s="279"/>
      <c r="BN71" s="199">
        <v>2</v>
      </c>
      <c r="BO71" s="199">
        <v>4150000</v>
      </c>
      <c r="BP71" s="199"/>
      <c r="BQ71" s="199">
        <f>BO71+BP71</f>
        <v>4150000</v>
      </c>
      <c r="BR71" s="191"/>
      <c r="BS71" s="279" t="s">
        <v>55</v>
      </c>
      <c r="BT71" s="279"/>
      <c r="BU71" s="199">
        <v>1</v>
      </c>
      <c r="BV71" s="199">
        <v>327000</v>
      </c>
      <c r="BW71" s="199"/>
      <c r="BX71" s="199">
        <f>BV71+BW71</f>
        <v>327000</v>
      </c>
      <c r="BY71" s="191"/>
      <c r="BZ71" s="279" t="s">
        <v>55</v>
      </c>
      <c r="CA71" s="279"/>
      <c r="CB71" s="199">
        <v>2</v>
      </c>
      <c r="CC71" s="199">
        <v>2920000</v>
      </c>
      <c r="CD71" s="199"/>
      <c r="CE71" s="199">
        <f>CC71+CD71</f>
        <v>2920000</v>
      </c>
      <c r="CF71" s="191"/>
      <c r="CG71" s="279" t="s">
        <v>55</v>
      </c>
      <c r="CH71" s="279"/>
      <c r="CI71" s="199">
        <v>2</v>
      </c>
      <c r="CJ71" s="199">
        <v>108000</v>
      </c>
      <c r="CK71" s="199"/>
      <c r="CL71" s="199">
        <f>CJ71+CK71</f>
        <v>108000</v>
      </c>
      <c r="CM71" s="191"/>
      <c r="CN71" s="279" t="s">
        <v>55</v>
      </c>
      <c r="CO71" s="279"/>
      <c r="CP71" s="199">
        <v>38</v>
      </c>
      <c r="CQ71" s="199">
        <v>4460000</v>
      </c>
      <c r="CR71" s="199"/>
      <c r="CS71" s="199">
        <f>CQ71+CR71</f>
        <v>4460000</v>
      </c>
      <c r="CT71" s="191"/>
      <c r="CU71" s="279" t="s">
        <v>55</v>
      </c>
      <c r="CV71" s="279"/>
      <c r="CW71" s="199">
        <v>6</v>
      </c>
      <c r="CX71" s="199">
        <v>869999.99999999988</v>
      </c>
      <c r="CY71" s="199"/>
      <c r="CZ71" s="199">
        <f>CX71+CY71</f>
        <v>869999.99999999988</v>
      </c>
      <c r="DA71" s="191"/>
      <c r="DB71" s="279" t="s">
        <v>55</v>
      </c>
      <c r="DC71" s="279"/>
      <c r="DD71" s="199">
        <v>350</v>
      </c>
      <c r="DE71" s="199">
        <v>27830000</v>
      </c>
      <c r="DF71" s="199"/>
      <c r="DG71" s="199">
        <f>DE71+DF71</f>
        <v>27830000</v>
      </c>
      <c r="DH71" s="191"/>
      <c r="DI71" s="279" t="s">
        <v>55</v>
      </c>
      <c r="DJ71" s="279"/>
      <c r="DK71" s="199">
        <v>0</v>
      </c>
      <c r="DL71" s="199">
        <v>834000</v>
      </c>
      <c r="DM71" s="199"/>
      <c r="DN71" s="199">
        <f>DL71+DM71</f>
        <v>834000</v>
      </c>
      <c r="DO71" s="191"/>
      <c r="DP71" s="279" t="s">
        <v>55</v>
      </c>
      <c r="DQ71" s="279"/>
      <c r="DR71" s="199">
        <v>82</v>
      </c>
      <c r="DS71" s="199">
        <v>11645000</v>
      </c>
      <c r="DT71" s="199"/>
      <c r="DU71" s="199">
        <f>DS71+DT71</f>
        <v>11645000</v>
      </c>
      <c r="DV71" s="191"/>
      <c r="DW71" s="279" t="s">
        <v>55</v>
      </c>
      <c r="DX71" s="279"/>
      <c r="DY71" s="199">
        <v>22</v>
      </c>
      <c r="DZ71" s="199">
        <f>7904000-2000</f>
        <v>7902000</v>
      </c>
      <c r="EA71" s="199"/>
      <c r="EB71" s="199">
        <f>DZ71+EA71</f>
        <v>7902000</v>
      </c>
      <c r="EC71" s="191"/>
      <c r="ED71" s="279" t="s">
        <v>55</v>
      </c>
      <c r="EE71" s="279"/>
      <c r="EF71" s="199">
        <v>103019</v>
      </c>
      <c r="EG71" s="199">
        <v>6459999.9999999991</v>
      </c>
      <c r="EH71" s="199"/>
      <c r="EI71" s="199">
        <f>EG71+EH71</f>
        <v>6459999.9999999991</v>
      </c>
      <c r="EJ71" s="191"/>
      <c r="EK71" s="279" t="s">
        <v>55</v>
      </c>
      <c r="EL71" s="279"/>
      <c r="EM71" s="199">
        <v>572</v>
      </c>
      <c r="EN71" s="199">
        <v>3800000</v>
      </c>
      <c r="EO71" s="199"/>
      <c r="EP71" s="199">
        <f>EN71+EO71</f>
        <v>3800000</v>
      </c>
      <c r="EQ71" s="191"/>
      <c r="ER71" s="279" t="s">
        <v>55</v>
      </c>
      <c r="ES71" s="279"/>
      <c r="ET71" s="199">
        <v>623</v>
      </c>
      <c r="EU71" s="199">
        <v>3370000.0000000005</v>
      </c>
      <c r="EV71" s="199"/>
      <c r="EW71" s="199">
        <f>EU71+EV71</f>
        <v>3370000.0000000005</v>
      </c>
      <c r="EX71" s="191"/>
      <c r="EY71" s="279" t="s">
        <v>55</v>
      </c>
      <c r="EZ71" s="279"/>
      <c r="FA71" s="199">
        <v>1</v>
      </c>
      <c r="FB71" s="199">
        <v>983000</v>
      </c>
      <c r="FC71" s="199"/>
      <c r="FD71" s="199">
        <f>FB71+FC71</f>
        <v>983000</v>
      </c>
      <c r="FE71" s="191"/>
      <c r="FF71" s="279" t="s">
        <v>55</v>
      </c>
      <c r="FG71" s="279"/>
      <c r="FH71" s="199">
        <v>6</v>
      </c>
      <c r="FI71" s="199">
        <v>2473000</v>
      </c>
      <c r="FJ71" s="199"/>
      <c r="FK71" s="199">
        <f>FI71+FJ71</f>
        <v>2473000</v>
      </c>
      <c r="FL71" s="191"/>
      <c r="FM71" s="279" t="s">
        <v>55</v>
      </c>
      <c r="FN71" s="279"/>
      <c r="FO71" s="199">
        <v>6</v>
      </c>
      <c r="FP71" s="199">
        <v>1628000</v>
      </c>
      <c r="FQ71" s="199"/>
      <c r="FR71" s="199">
        <f>FP71+FQ71</f>
        <v>1628000</v>
      </c>
      <c r="FS71" s="191"/>
      <c r="FT71" s="279" t="s">
        <v>55</v>
      </c>
      <c r="FU71" s="279"/>
      <c r="FV71" s="199">
        <v>27</v>
      </c>
      <c r="FW71" s="199">
        <v>2151000</v>
      </c>
      <c r="FX71" s="199"/>
      <c r="FY71" s="199">
        <f>FW71+FX71</f>
        <v>2151000</v>
      </c>
      <c r="FZ71" s="191"/>
      <c r="GA71" s="279" t="s">
        <v>55</v>
      </c>
      <c r="GB71" s="279"/>
      <c r="GC71" s="199">
        <v>38</v>
      </c>
      <c r="GD71" s="199">
        <v>3428000</v>
      </c>
      <c r="GE71" s="199"/>
      <c r="GF71" s="199">
        <f>GD71+GE71</f>
        <v>3428000</v>
      </c>
      <c r="GG71" s="191"/>
      <c r="GH71" s="279" t="s">
        <v>55</v>
      </c>
      <c r="GI71" s="279"/>
      <c r="GJ71" s="199">
        <v>38</v>
      </c>
      <c r="GK71" s="199">
        <v>2588000</v>
      </c>
      <c r="GL71" s="199"/>
      <c r="GM71" s="199">
        <f>GK71+GL71</f>
        <v>2588000</v>
      </c>
      <c r="GN71" s="191"/>
      <c r="GO71" s="279" t="s">
        <v>55</v>
      </c>
      <c r="GP71" s="279"/>
      <c r="GQ71" s="199">
        <v>8</v>
      </c>
      <c r="GR71" s="199">
        <v>3066000</v>
      </c>
      <c r="GS71" s="199"/>
      <c r="GT71" s="199">
        <f>GR71+GS71</f>
        <v>3066000</v>
      </c>
      <c r="GU71" s="191"/>
      <c r="GV71" s="279" t="s">
        <v>55</v>
      </c>
      <c r="GW71" s="279"/>
      <c r="GX71" s="199">
        <v>32</v>
      </c>
      <c r="GY71" s="199">
        <v>8467000</v>
      </c>
      <c r="GZ71" s="199"/>
      <c r="HA71" s="199">
        <f>GY71+GZ71</f>
        <v>8467000</v>
      </c>
      <c r="HB71" s="191"/>
      <c r="HC71" s="279" t="s">
        <v>55</v>
      </c>
      <c r="HD71" s="279"/>
      <c r="HE71" s="199">
        <v>41</v>
      </c>
      <c r="HF71" s="199">
        <v>5803000</v>
      </c>
      <c r="HG71" s="199"/>
      <c r="HH71" s="199">
        <f>HF71+HG71</f>
        <v>5803000</v>
      </c>
      <c r="HI71" s="191"/>
      <c r="HJ71" s="279" t="s">
        <v>55</v>
      </c>
      <c r="HK71" s="279"/>
      <c r="HL71" s="199">
        <v>0</v>
      </c>
      <c r="HM71" s="199">
        <v>22000000</v>
      </c>
      <c r="HN71" s="199"/>
      <c r="HO71" s="199">
        <f>HM71+HN71</f>
        <v>22000000</v>
      </c>
      <c r="HP71" s="191"/>
      <c r="HQ71" s="279" t="s">
        <v>55</v>
      </c>
      <c r="HR71" s="279"/>
      <c r="HS71" s="199">
        <v>5</v>
      </c>
      <c r="HT71" s="199">
        <v>1394000</v>
      </c>
      <c r="HU71" s="199"/>
      <c r="HV71" s="199">
        <f>HT71+HU71</f>
        <v>1394000</v>
      </c>
      <c r="HW71" s="191"/>
      <c r="HX71" s="279" t="s">
        <v>55</v>
      </c>
      <c r="HY71" s="279"/>
      <c r="HZ71" s="199">
        <v>36</v>
      </c>
      <c r="IA71" s="199">
        <v>360000</v>
      </c>
      <c r="IB71" s="199"/>
      <c r="IC71" s="199">
        <f>IA71+IB71</f>
        <v>360000</v>
      </c>
      <c r="ID71" s="191"/>
      <c r="IE71" s="279" t="s">
        <v>55</v>
      </c>
      <c r="IF71" s="279"/>
      <c r="IG71" s="199">
        <v>0</v>
      </c>
      <c r="IH71" s="199">
        <v>72428000</v>
      </c>
      <c r="II71" s="199"/>
      <c r="IJ71" s="199">
        <f>IH71+II71</f>
        <v>72428000</v>
      </c>
      <c r="IK71" s="191"/>
      <c r="IL71" s="279" t="s">
        <v>55</v>
      </c>
      <c r="IM71" s="279"/>
      <c r="IN71" s="199">
        <v>534</v>
      </c>
      <c r="IO71" s="199">
        <v>5340000</v>
      </c>
      <c r="IP71" s="199"/>
      <c r="IQ71" s="199">
        <f>IO71+IP71</f>
        <v>5340000</v>
      </c>
      <c r="IR71" s="191"/>
      <c r="IS71" s="279" t="s">
        <v>55</v>
      </c>
      <c r="IT71" s="279"/>
      <c r="IU71" s="199">
        <v>38</v>
      </c>
      <c r="IV71" s="199">
        <v>1068000</v>
      </c>
      <c r="IW71" s="199"/>
      <c r="IX71" s="199">
        <f>IV71+IW71</f>
        <v>1068000</v>
      </c>
      <c r="IY71" s="191"/>
      <c r="IZ71" s="279" t="s">
        <v>55</v>
      </c>
      <c r="JA71" s="279"/>
      <c r="JB71" s="199">
        <v>38</v>
      </c>
      <c r="JC71" s="199">
        <v>5700000</v>
      </c>
      <c r="JD71" s="199"/>
      <c r="JE71" s="199">
        <f>JC71+JD71</f>
        <v>5700000</v>
      </c>
      <c r="JF71" s="191"/>
      <c r="JG71" s="279" t="s">
        <v>55</v>
      </c>
      <c r="JH71" s="279"/>
      <c r="JI71" s="199">
        <v>18</v>
      </c>
      <c r="JJ71" s="199">
        <v>936000</v>
      </c>
      <c r="JK71" s="199"/>
      <c r="JL71" s="199">
        <f>JJ71+JK71</f>
        <v>936000</v>
      </c>
      <c r="JM71" s="191"/>
      <c r="JN71" s="279" t="s">
        <v>55</v>
      </c>
      <c r="JO71" s="279"/>
      <c r="JP71" s="199">
        <v>18</v>
      </c>
      <c r="JQ71" s="199">
        <v>756000</v>
      </c>
      <c r="JR71" s="199"/>
      <c r="JS71" s="199">
        <f>JQ71+JR71</f>
        <v>756000</v>
      </c>
      <c r="JT71" s="191"/>
      <c r="JU71" s="279" t="s">
        <v>55</v>
      </c>
      <c r="JV71" s="279"/>
      <c r="JW71" s="199">
        <v>38</v>
      </c>
      <c r="JX71" s="199">
        <v>5700000</v>
      </c>
      <c r="JY71" s="199">
        <v>8475033</v>
      </c>
      <c r="JZ71" s="199">
        <f>JX71+JY71</f>
        <v>14175033</v>
      </c>
      <c r="KA71" s="191"/>
      <c r="KB71" s="279" t="s">
        <v>55</v>
      </c>
      <c r="KC71" s="279"/>
      <c r="KD71" s="199">
        <v>38</v>
      </c>
      <c r="KE71" s="199">
        <v>4674000</v>
      </c>
      <c r="KF71" s="199"/>
      <c r="KG71" s="199">
        <f>KE71+KF71</f>
        <v>4674000</v>
      </c>
      <c r="KH71" s="191"/>
      <c r="KI71" s="279" t="s">
        <v>55</v>
      </c>
      <c r="KJ71" s="279"/>
      <c r="KK71" s="199">
        <v>38</v>
      </c>
      <c r="KL71" s="199">
        <v>6650000</v>
      </c>
      <c r="KM71" s="199"/>
      <c r="KN71" s="199">
        <f>KL71+KM71</f>
        <v>6650000</v>
      </c>
      <c r="KO71" s="191"/>
      <c r="KP71" s="279" t="s">
        <v>55</v>
      </c>
      <c r="KQ71" s="279"/>
      <c r="KR71" s="199">
        <v>76</v>
      </c>
      <c r="KS71" s="199">
        <v>2470000</v>
      </c>
      <c r="KT71" s="199"/>
      <c r="KU71" s="199">
        <f>KS71+KT71</f>
        <v>2470000</v>
      </c>
      <c r="KV71" s="191"/>
      <c r="KW71" s="279" t="s">
        <v>55</v>
      </c>
      <c r="KX71" s="279"/>
      <c r="KY71" s="199">
        <v>76</v>
      </c>
      <c r="KZ71" s="199">
        <v>2470000</v>
      </c>
      <c r="LA71" s="199"/>
      <c r="LB71" s="199">
        <f>KZ71+LA71</f>
        <v>2470000</v>
      </c>
      <c r="LC71" s="191"/>
      <c r="LD71" s="279" t="s">
        <v>55</v>
      </c>
      <c r="LE71" s="279"/>
      <c r="LF71" s="199">
        <v>78</v>
      </c>
      <c r="LG71" s="199">
        <v>10530000</v>
      </c>
      <c r="LH71" s="199"/>
      <c r="LI71" s="199">
        <f>LG71+LH71</f>
        <v>10530000</v>
      </c>
      <c r="LJ71" s="191"/>
      <c r="LK71" s="279" t="s">
        <v>55</v>
      </c>
      <c r="LL71" s="279"/>
      <c r="LM71" s="199">
        <v>38</v>
      </c>
      <c r="LN71" s="199">
        <v>1463000</v>
      </c>
      <c r="LO71" s="199"/>
      <c r="LP71" s="199">
        <f>LN71+LO71</f>
        <v>1463000</v>
      </c>
      <c r="LQ71" s="191"/>
      <c r="LR71" s="279" t="s">
        <v>55</v>
      </c>
      <c r="LS71" s="279"/>
      <c r="LT71" s="199">
        <v>76</v>
      </c>
      <c r="LU71" s="199">
        <v>836000</v>
      </c>
      <c r="LV71" s="199"/>
      <c r="LW71" s="199">
        <f>LU71+LV71</f>
        <v>836000</v>
      </c>
      <c r="LX71" s="191"/>
      <c r="LY71" s="279" t="s">
        <v>55</v>
      </c>
      <c r="LZ71" s="279"/>
      <c r="MA71" s="199">
        <v>0</v>
      </c>
      <c r="MB71" s="199">
        <v>150000</v>
      </c>
      <c r="MC71" s="199"/>
      <c r="MD71" s="199">
        <f>MB71+MC71</f>
        <v>150000</v>
      </c>
      <c r="ME71" s="191"/>
      <c r="MF71" s="279" t="s">
        <v>55</v>
      </c>
      <c r="MG71" s="279"/>
      <c r="MH71" s="199">
        <v>0</v>
      </c>
      <c r="MI71" s="199">
        <v>165000</v>
      </c>
      <c r="MJ71" s="199"/>
      <c r="MK71" s="199">
        <f>MI71+MJ71</f>
        <v>165000</v>
      </c>
      <c r="ML71" s="191"/>
      <c r="MM71" s="279" t="s">
        <v>55</v>
      </c>
      <c r="MN71" s="279"/>
      <c r="MO71" s="199">
        <v>0</v>
      </c>
      <c r="MP71" s="199">
        <v>1330000</v>
      </c>
      <c r="MQ71" s="199"/>
      <c r="MR71" s="199">
        <f>MP71+MQ71</f>
        <v>1330000</v>
      </c>
      <c r="MS71" s="191"/>
      <c r="MT71" s="279" t="s">
        <v>55</v>
      </c>
      <c r="MU71" s="279"/>
      <c r="MV71" s="199">
        <v>212</v>
      </c>
      <c r="MW71" s="199">
        <v>10642000</v>
      </c>
      <c r="MX71" s="199"/>
      <c r="MY71" s="199">
        <f>MW71+MX71</f>
        <v>10642000</v>
      </c>
      <c r="MZ71" s="191"/>
      <c r="NA71" s="279" t="s">
        <v>55</v>
      </c>
      <c r="NB71" s="279"/>
      <c r="NC71" s="199">
        <v>192</v>
      </c>
      <c r="ND71" s="199">
        <v>1190000</v>
      </c>
      <c r="NE71" s="199"/>
      <c r="NF71" s="199">
        <f>ND71+NE71</f>
        <v>1190000</v>
      </c>
      <c r="NG71" s="191"/>
      <c r="NH71" s="279" t="s">
        <v>55</v>
      </c>
      <c r="NI71" s="279"/>
      <c r="NJ71" s="199">
        <v>3718</v>
      </c>
      <c r="NK71" s="199">
        <v>5950000</v>
      </c>
      <c r="NL71" s="199"/>
      <c r="NM71" s="199">
        <f>NK71+NL71</f>
        <v>5950000</v>
      </c>
      <c r="NN71" s="191"/>
      <c r="NO71" s="279" t="s">
        <v>55</v>
      </c>
      <c r="NP71" s="279"/>
      <c r="NQ71" s="199">
        <v>171</v>
      </c>
      <c r="NR71" s="199">
        <v>6502000</v>
      </c>
      <c r="NS71" s="199"/>
      <c r="NT71" s="199">
        <f>NR71+NS71</f>
        <v>6502000</v>
      </c>
      <c r="NU71" s="191"/>
      <c r="NV71" s="279" t="s">
        <v>55</v>
      </c>
      <c r="NW71" s="279"/>
      <c r="NX71" s="199">
        <v>4</v>
      </c>
      <c r="NY71" s="199">
        <v>2476000</v>
      </c>
      <c r="NZ71" s="199"/>
      <c r="OA71" s="199">
        <f>NY71+NZ71</f>
        <v>2476000</v>
      </c>
      <c r="OB71" s="191"/>
      <c r="OC71" s="279" t="s">
        <v>55</v>
      </c>
      <c r="OD71" s="279"/>
      <c r="OE71" s="199">
        <v>81</v>
      </c>
      <c r="OF71" s="199">
        <v>1785000.0000000002</v>
      </c>
      <c r="OG71" s="199">
        <v>14000</v>
      </c>
      <c r="OH71" s="199">
        <f>OF71+OG71</f>
        <v>1799000.0000000002</v>
      </c>
      <c r="OI71" s="191"/>
      <c r="OJ71" s="279" t="s">
        <v>55</v>
      </c>
      <c r="OK71" s="279"/>
      <c r="OL71" s="199">
        <v>628</v>
      </c>
      <c r="OM71" s="199">
        <v>6235000</v>
      </c>
      <c r="ON71" s="199"/>
      <c r="OO71" s="199">
        <f>OM71+ON71</f>
        <v>6235000</v>
      </c>
      <c r="OP71" s="191"/>
      <c r="OQ71" s="279" t="s">
        <v>55</v>
      </c>
      <c r="OR71" s="279"/>
      <c r="OS71" s="199">
        <v>0</v>
      </c>
      <c r="OT71" s="199">
        <v>776000</v>
      </c>
      <c r="OU71" s="199">
        <v>1900000</v>
      </c>
      <c r="OV71" s="199">
        <f>OT71+OU71</f>
        <v>2676000</v>
      </c>
      <c r="OW71" s="191"/>
      <c r="OX71" s="279" t="s">
        <v>55</v>
      </c>
      <c r="OY71" s="279"/>
      <c r="OZ71" s="199">
        <v>0</v>
      </c>
      <c r="PA71" s="199">
        <v>12000000</v>
      </c>
      <c r="PB71" s="199"/>
      <c r="PC71" s="199">
        <f>PA71+PB71</f>
        <v>12000000</v>
      </c>
      <c r="PD71" s="191"/>
      <c r="PE71" s="279" t="s">
        <v>55</v>
      </c>
      <c r="PF71" s="279"/>
      <c r="PG71" s="199">
        <v>0</v>
      </c>
      <c r="PH71" s="199">
        <v>165000</v>
      </c>
      <c r="PI71" s="199"/>
      <c r="PJ71" s="199">
        <f>PH71+PI71</f>
        <v>165000</v>
      </c>
      <c r="PK71" s="191"/>
      <c r="PL71" s="279" t="s">
        <v>55</v>
      </c>
      <c r="PM71" s="279"/>
      <c r="PN71" s="199">
        <v>0</v>
      </c>
      <c r="PO71" s="199">
        <v>15263999.999999998</v>
      </c>
      <c r="PP71" s="199">
        <v>159000</v>
      </c>
      <c r="PQ71" s="199">
        <f>PO71+PP71</f>
        <v>15422999.999999998</v>
      </c>
      <c r="PR71" s="191"/>
      <c r="PS71" s="279" t="s">
        <v>55</v>
      </c>
      <c r="PT71" s="279"/>
      <c r="PU71" s="199">
        <v>38</v>
      </c>
      <c r="PV71" s="199">
        <v>274000</v>
      </c>
      <c r="PW71" s="199"/>
      <c r="PX71" s="199">
        <f>PV71+PW71</f>
        <v>274000</v>
      </c>
      <c r="PY71" s="191"/>
      <c r="PZ71" s="279" t="s">
        <v>55</v>
      </c>
      <c r="QA71" s="279"/>
      <c r="QB71" s="199">
        <v>6</v>
      </c>
      <c r="QC71" s="199">
        <v>28999.999999999996</v>
      </c>
      <c r="QD71" s="199"/>
      <c r="QE71" s="199">
        <f>QC71+QD71</f>
        <v>28999.999999999996</v>
      </c>
      <c r="QF71" s="191"/>
      <c r="QG71" s="279" t="s">
        <v>55</v>
      </c>
      <c r="QH71" s="279"/>
      <c r="QI71" s="199">
        <v>38</v>
      </c>
      <c r="QJ71" s="199">
        <v>190000</v>
      </c>
      <c r="QK71" s="199"/>
      <c r="QL71" s="199">
        <f>QJ71+QK71</f>
        <v>190000</v>
      </c>
      <c r="QM71" s="191"/>
      <c r="QN71" s="279" t="s">
        <v>55</v>
      </c>
      <c r="QO71" s="279"/>
      <c r="QP71" s="199">
        <v>12</v>
      </c>
      <c r="QQ71" s="199">
        <v>132000</v>
      </c>
      <c r="QR71" s="199"/>
      <c r="QS71" s="199">
        <f>QQ71+QR71</f>
        <v>132000</v>
      </c>
      <c r="QT71" s="191"/>
      <c r="QU71" s="279" t="s">
        <v>55</v>
      </c>
      <c r="QV71" s="279"/>
      <c r="QW71" s="199">
        <v>1</v>
      </c>
      <c r="QX71" s="199">
        <v>30000</v>
      </c>
      <c r="QY71" s="199"/>
      <c r="QZ71" s="199">
        <f>QX71+QY71</f>
        <v>30000</v>
      </c>
      <c r="RA71" s="191"/>
      <c r="RB71" s="279" t="s">
        <v>55</v>
      </c>
      <c r="RC71" s="279"/>
      <c r="RD71" s="199">
        <v>1</v>
      </c>
      <c r="RE71" s="199">
        <v>30000</v>
      </c>
      <c r="RF71" s="199"/>
      <c r="RG71" s="199">
        <f>RE71+RF71</f>
        <v>30000</v>
      </c>
      <c r="RH71" s="191"/>
      <c r="RI71" s="279" t="s">
        <v>55</v>
      </c>
      <c r="RJ71" s="279"/>
      <c r="RK71" s="199">
        <v>4172</v>
      </c>
      <c r="RL71" s="199">
        <f>760000-1000</f>
        <v>759000</v>
      </c>
      <c r="RM71" s="199"/>
      <c r="RN71" s="199">
        <f>RL71+RM71</f>
        <v>759000</v>
      </c>
      <c r="RO71" s="191"/>
      <c r="RP71" s="279" t="s">
        <v>55</v>
      </c>
      <c r="RQ71" s="279"/>
      <c r="RR71" s="199">
        <v>76</v>
      </c>
      <c r="RS71" s="199">
        <v>380000</v>
      </c>
      <c r="RT71" s="199"/>
      <c r="RU71" s="199">
        <f>RS71+RT71</f>
        <v>380000</v>
      </c>
      <c r="RV71" s="191"/>
      <c r="RW71" s="279" t="s">
        <v>55</v>
      </c>
      <c r="RX71" s="279"/>
      <c r="RY71" s="199">
        <v>1</v>
      </c>
      <c r="RZ71" s="199">
        <v>8000</v>
      </c>
      <c r="SA71" s="199"/>
      <c r="SB71" s="199">
        <f>RZ71+SA71</f>
        <v>8000</v>
      </c>
      <c r="SC71" s="191"/>
      <c r="SD71" s="279" t="s">
        <v>55</v>
      </c>
      <c r="SE71" s="279"/>
      <c r="SF71" s="199">
        <v>0</v>
      </c>
      <c r="SG71" s="199">
        <v>12400000</v>
      </c>
      <c r="SH71" s="199">
        <v>1019999.9999999999</v>
      </c>
      <c r="SI71" s="199">
        <f>SG71+SH71</f>
        <v>13420000</v>
      </c>
      <c r="SJ71" s="191"/>
      <c r="SK71" s="279" t="s">
        <v>55</v>
      </c>
      <c r="SL71" s="279"/>
      <c r="SM71" s="199">
        <v>0</v>
      </c>
      <c r="SN71" s="199">
        <v>400000</v>
      </c>
      <c r="SO71" s="199"/>
      <c r="SP71" s="199">
        <f>SN71+SO71</f>
        <v>400000</v>
      </c>
      <c r="SQ71" s="191"/>
      <c r="SR71" s="279" t="s">
        <v>55</v>
      </c>
      <c r="SS71" s="279"/>
      <c r="ST71" s="199">
        <v>0</v>
      </c>
      <c r="SU71" s="199">
        <v>0</v>
      </c>
      <c r="SV71" s="199">
        <v>1361600</v>
      </c>
      <c r="SW71" s="199">
        <f>SU71+SV71</f>
        <v>1361600</v>
      </c>
      <c r="SX71" s="191"/>
      <c r="SY71" s="279" t="s">
        <v>55</v>
      </c>
      <c r="SZ71" s="279"/>
      <c r="TA71" s="199">
        <v>0</v>
      </c>
      <c r="TB71" s="199">
        <v>0</v>
      </c>
      <c r="TC71" s="199"/>
      <c r="TD71" s="199">
        <f>TB71+TC71</f>
        <v>0</v>
      </c>
      <c r="TE71" s="191"/>
      <c r="TF71" s="279" t="s">
        <v>55</v>
      </c>
      <c r="TG71" s="279"/>
      <c r="TH71" s="199">
        <v>0</v>
      </c>
      <c r="TI71" s="199">
        <v>5000000</v>
      </c>
      <c r="TJ71" s="199"/>
      <c r="TK71" s="199">
        <f>TI71+TJ71</f>
        <v>5000000</v>
      </c>
      <c r="TL71" s="191"/>
      <c r="TM71" s="279" t="s">
        <v>55</v>
      </c>
      <c r="TN71" s="279"/>
      <c r="TO71" s="199">
        <v>113</v>
      </c>
      <c r="TP71" s="199">
        <v>3000000</v>
      </c>
      <c r="TQ71" s="199">
        <v>4000000</v>
      </c>
      <c r="TR71" s="199">
        <f>TP71+TQ71</f>
        <v>7000000</v>
      </c>
      <c r="TS71" s="191"/>
      <c r="TT71" s="279" t="s">
        <v>55</v>
      </c>
      <c r="TU71" s="279"/>
      <c r="TV71" s="199">
        <v>92</v>
      </c>
      <c r="TW71" s="199">
        <v>4877000</v>
      </c>
      <c r="TX71" s="199"/>
      <c r="TY71" s="199">
        <f>TW71+TX71</f>
        <v>4877000</v>
      </c>
      <c r="TZ71" s="191"/>
      <c r="UA71" s="279" t="s">
        <v>55</v>
      </c>
      <c r="UB71" s="279"/>
      <c r="UC71" s="199">
        <v>738</v>
      </c>
      <c r="UD71" s="199">
        <v>3576000</v>
      </c>
      <c r="UE71" s="199">
        <v>50000</v>
      </c>
      <c r="UF71" s="199">
        <f>UD71+UE71</f>
        <v>3626000</v>
      </c>
      <c r="UG71" s="191"/>
      <c r="UH71" s="279" t="s">
        <v>55</v>
      </c>
      <c r="UI71" s="279"/>
      <c r="UJ71" s="199">
        <v>1</v>
      </c>
      <c r="UK71" s="199">
        <v>836000</v>
      </c>
      <c r="UL71" s="199"/>
      <c r="UM71" s="199">
        <f>UK71+UL71</f>
        <v>836000</v>
      </c>
      <c r="UN71" s="191"/>
      <c r="UO71" s="279" t="s">
        <v>55</v>
      </c>
      <c r="UP71" s="279"/>
      <c r="UQ71" s="199">
        <v>40</v>
      </c>
      <c r="UR71" s="199">
        <v>200000</v>
      </c>
      <c r="US71" s="199"/>
      <c r="UT71" s="199">
        <f>UR71+US71</f>
        <v>200000</v>
      </c>
      <c r="UU71" s="191"/>
      <c r="UV71" s="279" t="s">
        <v>55</v>
      </c>
      <c r="UW71" s="279"/>
      <c r="UX71" s="199">
        <v>0</v>
      </c>
      <c r="UY71" s="199">
        <v>12400000</v>
      </c>
      <c r="UZ71" s="199"/>
      <c r="VA71" s="199">
        <f>UY71+UZ71</f>
        <v>12400000</v>
      </c>
      <c r="VB71" s="191"/>
      <c r="VC71" s="279" t="s">
        <v>55</v>
      </c>
      <c r="VD71" s="279"/>
      <c r="VE71" s="199">
        <v>38</v>
      </c>
      <c r="VF71" s="199">
        <v>3040000</v>
      </c>
      <c r="VG71" s="199"/>
      <c r="VH71" s="199">
        <f>VF71+VG71</f>
        <v>3040000</v>
      </c>
      <c r="VI71" s="191"/>
      <c r="VJ71" s="279" t="s">
        <v>55</v>
      </c>
      <c r="VK71" s="279"/>
      <c r="VL71" s="199">
        <v>38</v>
      </c>
      <c r="VM71" s="199">
        <v>2089999.9999999998</v>
      </c>
      <c r="VN71" s="199">
        <v>1140000</v>
      </c>
      <c r="VO71" s="199">
        <f>VM71+VN71</f>
        <v>3230000</v>
      </c>
      <c r="VP71" s="191"/>
      <c r="VQ71" s="279" t="s">
        <v>55</v>
      </c>
      <c r="VR71" s="279"/>
      <c r="VS71" s="199">
        <v>0</v>
      </c>
      <c r="VT71" s="199">
        <v>0</v>
      </c>
      <c r="VU71" s="199">
        <v>380000</v>
      </c>
      <c r="VV71" s="199">
        <f>VT71+VU71</f>
        <v>380000</v>
      </c>
      <c r="VW71" s="191"/>
      <c r="VX71" s="279" t="s">
        <v>55</v>
      </c>
      <c r="VY71" s="279"/>
      <c r="VZ71" s="199">
        <v>0</v>
      </c>
      <c r="WA71" s="199">
        <v>400000</v>
      </c>
      <c r="WB71" s="199"/>
      <c r="WC71" s="199">
        <f>WA71+WB71</f>
        <v>400000</v>
      </c>
      <c r="WD71" s="191"/>
      <c r="WE71" s="279" t="s">
        <v>55</v>
      </c>
      <c r="WF71" s="279"/>
      <c r="WG71" s="199">
        <v>1</v>
      </c>
      <c r="WH71" s="199">
        <v>500000</v>
      </c>
      <c r="WI71" s="199">
        <v>122500.00000000001</v>
      </c>
      <c r="WJ71" s="199">
        <f>WH71+WI71</f>
        <v>622500</v>
      </c>
      <c r="WK71" s="191"/>
      <c r="WL71" s="279" t="s">
        <v>55</v>
      </c>
      <c r="WM71" s="279"/>
      <c r="WN71" s="199">
        <v>38</v>
      </c>
      <c r="WO71" s="199">
        <v>7600000</v>
      </c>
      <c r="WP71" s="199">
        <v>0</v>
      </c>
      <c r="WQ71" s="199">
        <f>WO71+WP71</f>
        <v>7600000</v>
      </c>
      <c r="WR71" s="191"/>
      <c r="WS71" s="279" t="s">
        <v>55</v>
      </c>
      <c r="WT71" s="279"/>
      <c r="WU71" s="199">
        <v>76</v>
      </c>
      <c r="WV71" s="199">
        <v>1919000.0000000002</v>
      </c>
      <c r="WW71" s="199">
        <v>300000</v>
      </c>
      <c r="WX71" s="199">
        <f>WV71+WW71</f>
        <v>2219000</v>
      </c>
      <c r="WY71" s="191"/>
      <c r="WZ71" s="279" t="s">
        <v>55</v>
      </c>
      <c r="XA71" s="279"/>
      <c r="XB71" s="199">
        <v>0</v>
      </c>
      <c r="XC71" s="199">
        <v>1000000</v>
      </c>
      <c r="XD71" s="199">
        <v>0</v>
      </c>
      <c r="XE71" s="199">
        <f>XC71+XD71</f>
        <v>1000000</v>
      </c>
      <c r="XF71" s="191"/>
      <c r="XG71" s="279" t="s">
        <v>55</v>
      </c>
      <c r="XH71" s="279"/>
      <c r="XI71" s="199">
        <v>1</v>
      </c>
      <c r="XJ71" s="199">
        <v>1000000</v>
      </c>
      <c r="XK71" s="199">
        <v>300000</v>
      </c>
      <c r="XL71" s="199">
        <f>XJ71+XK71</f>
        <v>1300000</v>
      </c>
      <c r="XM71" s="191"/>
      <c r="XN71" s="279" t="s">
        <v>55</v>
      </c>
      <c r="XO71" s="279"/>
      <c r="XP71" s="199">
        <v>38</v>
      </c>
      <c r="XQ71" s="199">
        <v>950000</v>
      </c>
      <c r="XR71" s="199">
        <v>0</v>
      </c>
      <c r="XS71" s="199">
        <f>XQ71+XR71</f>
        <v>950000</v>
      </c>
      <c r="XT71" s="191"/>
      <c r="XU71" s="279" t="s">
        <v>55</v>
      </c>
      <c r="XV71" s="279"/>
      <c r="XW71" s="199">
        <v>17</v>
      </c>
      <c r="XX71" s="199">
        <v>950000</v>
      </c>
      <c r="XY71" s="199">
        <v>0</v>
      </c>
      <c r="XZ71" s="199">
        <f>XX71+XY71</f>
        <v>950000</v>
      </c>
      <c r="YA71" s="191"/>
      <c r="YB71" s="279" t="s">
        <v>55</v>
      </c>
      <c r="YC71" s="279"/>
      <c r="YD71" s="199">
        <v>0</v>
      </c>
      <c r="YE71" s="199">
        <v>3490000</v>
      </c>
      <c r="YF71" s="199">
        <v>0</v>
      </c>
      <c r="YG71" s="199">
        <f>YE71+YF71</f>
        <v>3490000</v>
      </c>
      <c r="YH71" s="191"/>
      <c r="YI71" s="279" t="s">
        <v>55</v>
      </c>
      <c r="YJ71" s="279"/>
      <c r="YK71" s="199">
        <v>189200</v>
      </c>
      <c r="YL71" s="199">
        <v>9460000</v>
      </c>
      <c r="YM71" s="199">
        <v>0</v>
      </c>
      <c r="YN71" s="199">
        <f>YL71+YM71</f>
        <v>9460000</v>
      </c>
      <c r="YO71" s="191"/>
      <c r="YP71" s="279" t="s">
        <v>55</v>
      </c>
      <c r="YQ71" s="279"/>
      <c r="YR71" s="199">
        <v>4</v>
      </c>
      <c r="YS71" s="199">
        <v>1111000</v>
      </c>
      <c r="YT71" s="199">
        <v>0</v>
      </c>
      <c r="YU71" s="199">
        <f>YS71+YT71</f>
        <v>1111000</v>
      </c>
      <c r="YV71" s="191"/>
      <c r="YW71" s="279" t="s">
        <v>55</v>
      </c>
      <c r="YX71" s="279"/>
      <c r="YY71" s="199">
        <v>3</v>
      </c>
      <c r="YZ71" s="199">
        <v>675000</v>
      </c>
      <c r="ZA71" s="199">
        <v>275000</v>
      </c>
      <c r="ZB71" s="199">
        <f>YZ71+ZA71</f>
        <v>950000</v>
      </c>
      <c r="ZC71" s="191"/>
      <c r="ZD71" s="279" t="s">
        <v>55</v>
      </c>
      <c r="ZE71" s="279"/>
      <c r="ZF71" s="199">
        <v>40</v>
      </c>
      <c r="ZG71" s="199">
        <v>1920000</v>
      </c>
      <c r="ZH71" s="199">
        <v>0</v>
      </c>
      <c r="ZI71" s="199">
        <f>ZG71+ZH71</f>
        <v>1920000</v>
      </c>
      <c r="ZJ71" s="191"/>
      <c r="ZK71" s="279" t="s">
        <v>55</v>
      </c>
      <c r="ZL71" s="279"/>
      <c r="ZM71" s="199">
        <v>0</v>
      </c>
      <c r="ZN71" s="199">
        <v>1000000</v>
      </c>
      <c r="ZO71" s="199">
        <v>0</v>
      </c>
      <c r="ZP71" s="199">
        <f>ZN71+ZO71</f>
        <v>1000000</v>
      </c>
      <c r="ZQ71" s="191"/>
      <c r="ZR71" s="279" t="s">
        <v>55</v>
      </c>
      <c r="ZS71" s="279"/>
      <c r="ZT71" s="199">
        <v>76</v>
      </c>
      <c r="ZU71" s="199">
        <v>1247000</v>
      </c>
      <c r="ZV71" s="199">
        <v>0</v>
      </c>
      <c r="ZW71" s="199">
        <f>ZU71+ZV71</f>
        <v>1247000</v>
      </c>
      <c r="ZX71" s="191"/>
      <c r="ZY71" s="279" t="s">
        <v>55</v>
      </c>
      <c r="ZZ71" s="279"/>
      <c r="AAA71" s="199">
        <v>533</v>
      </c>
      <c r="AAB71" s="199">
        <v>4700000</v>
      </c>
      <c r="AAC71" s="199">
        <v>0</v>
      </c>
      <c r="AAD71" s="199">
        <f>AAB71+AAC71</f>
        <v>4700000</v>
      </c>
      <c r="AAE71" s="191"/>
      <c r="AAF71" s="279" t="s">
        <v>55</v>
      </c>
      <c r="AAG71" s="279"/>
      <c r="AAH71" s="199">
        <v>201</v>
      </c>
      <c r="AAI71" s="199">
        <v>20703000</v>
      </c>
      <c r="AAJ71" s="199">
        <v>5642000</v>
      </c>
      <c r="AAK71" s="199">
        <f>AAI71+AAJ71</f>
        <v>26345000</v>
      </c>
      <c r="AAL71" s="191"/>
      <c r="AAM71" s="279" t="s">
        <v>55</v>
      </c>
      <c r="AAN71" s="279"/>
      <c r="AAO71" s="199">
        <v>510</v>
      </c>
      <c r="AAP71" s="199">
        <v>10200000</v>
      </c>
      <c r="AAQ71" s="199">
        <v>0</v>
      </c>
      <c r="AAR71" s="199">
        <f>AAP71+AAQ71</f>
        <v>10200000</v>
      </c>
      <c r="AAS71" s="191"/>
      <c r="AAT71" s="279" t="s">
        <v>55</v>
      </c>
      <c r="AAU71" s="279"/>
      <c r="AAV71" s="199">
        <v>1</v>
      </c>
      <c r="AAW71" s="199">
        <v>13300000</v>
      </c>
      <c r="AAX71" s="199">
        <v>0</v>
      </c>
      <c r="AAY71" s="199">
        <f>AAW71+AAX71</f>
        <v>13300000</v>
      </c>
      <c r="AAZ71" s="191"/>
      <c r="ABA71" s="279" t="s">
        <v>55</v>
      </c>
      <c r="ABB71" s="279"/>
      <c r="ABC71" s="199">
        <v>50</v>
      </c>
      <c r="ABD71" s="199">
        <v>465000.00000000006</v>
      </c>
      <c r="ABE71" s="199">
        <v>0</v>
      </c>
      <c r="ABF71" s="199">
        <f>ABD71+ABE71</f>
        <v>465000.00000000006</v>
      </c>
      <c r="ABG71" s="191"/>
      <c r="ABH71" s="279" t="s">
        <v>55</v>
      </c>
      <c r="ABI71" s="279"/>
      <c r="ABJ71" s="199">
        <v>0</v>
      </c>
      <c r="ABK71" s="199">
        <v>1300000</v>
      </c>
      <c r="ABL71" s="199">
        <v>0</v>
      </c>
      <c r="ABM71" s="199">
        <f>ABK71+ABL71</f>
        <v>1300000</v>
      </c>
      <c r="ABN71" s="191"/>
      <c r="ABO71" s="279" t="s">
        <v>55</v>
      </c>
      <c r="ABP71" s="279"/>
      <c r="ABQ71" s="199">
        <v>0</v>
      </c>
      <c r="ABR71" s="199">
        <v>6620999.9999999991</v>
      </c>
      <c r="ABS71" s="199">
        <v>0</v>
      </c>
      <c r="ABT71" s="199">
        <f>ABR71+ABS71</f>
        <v>6620999.9999999991</v>
      </c>
      <c r="ABU71" s="191"/>
      <c r="ABV71" s="279" t="s">
        <v>55</v>
      </c>
      <c r="ABW71" s="279"/>
      <c r="ABX71" s="199">
        <v>0</v>
      </c>
      <c r="ABY71" s="199">
        <f>K71+R71+Y71+AF71+AM71+AT71+BA71+BH71+BO71+BV71+CC71+CJ71+CQ71+CX71+DE71+DL71+DS71+DZ71+EG71+EN71+EU71+FB71+FI71+FP71+FW71+GD71+GK71+GR71+GY71+HF71+HM71+HT71+IA71+IH71+IO71+IV71+JC71+JJ71+JQ71+JX71+KE71+KL71+KS71+KZ71+LG71+LN71+LU71+MB71+MI71+MP71+MW71+ND71+NK71+NR71+NY71+OF71+OM71+OT71+PA71+PH71+PO71+PV71+QC71+QJ71+QQ71+QX71+RE71+RL71+RS71+RZ71+SG71+SN71+SU71+TB71+TI71+TP71+TW71+UD71+UK71+UR71+UY71+VF71+VM71+VT71+WA71+WH71+WO71+WV71+XC71+XJ71+XQ71+XX71+YL71+YS71+YZ71+ZG71+ZN71+ZU71+AAB71+AAI71+AAP71+AAW71+ABD71+ABK71+ABR71+YE71</f>
        <v>605063000</v>
      </c>
      <c r="ABZ71" s="199">
        <f t="shared" ref="ABZ71:ACA86" si="217">L71+S71+Z71+AG71+AN71+AU71+BB71+BI71+BP71+BW71+CD71+CK71+CR71+CY71+DF71+DM71+DT71+EA71+EH71+EO71+EV71+FC71+FJ71+FQ71+FX71+GE71+GL71+GS71+GZ71+HG71+HN71+HU71+IB71+II71+IP71+IW71+JD71+JK71+JR71+JY71+KF71+KM71+KT71+LA71+LH71+LO71+LV71+MC71+MJ71+MQ71+MX71+NE71+NL71+NS71+NZ71+OG71+ON71+OU71+PB71+PI71+PP71+PW71+QD71+QK71+QR71+QY71+RF71+RM71+RT71+SA71+SH71+SO71+SV71+TC71+TJ71+TQ71+TX71+UE71+UL71+US71+UZ71+VG71+VN71+VU71+WB71+WI71+WP71+WW71+XD71+XK71+XR71+XY71+YM71+YT71+ZA71+ZH71+ZO71+ZV71+AAC71+AAJ71+AAQ71+AAX71+ABE71+ABL71+ABS71+YF71</f>
        <v>30317513</v>
      </c>
      <c r="ACA71" s="199">
        <f t="shared" si="217"/>
        <v>635380513</v>
      </c>
      <c r="ACB71" s="9"/>
    </row>
    <row r="72" spans="1:756" ht="18" customHeight="1">
      <c r="A72" s="213">
        <v>1</v>
      </c>
      <c r="B72" s="191" t="s">
        <v>1898</v>
      </c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>
        <f>K72+L72</f>
        <v>0</v>
      </c>
      <c r="N72" s="191"/>
      <c r="O72" s="191"/>
      <c r="P72" s="191"/>
      <c r="Q72" s="191"/>
      <c r="R72" s="191"/>
      <c r="S72" s="191"/>
      <c r="T72" s="191">
        <f>R72+S72</f>
        <v>0</v>
      </c>
      <c r="U72" s="191"/>
      <c r="V72" s="191"/>
      <c r="W72" s="191"/>
      <c r="X72" s="191"/>
      <c r="Y72" s="191"/>
      <c r="Z72" s="191"/>
      <c r="AA72" s="191">
        <f>Y72+Z72</f>
        <v>0</v>
      </c>
      <c r="AB72" s="191"/>
      <c r="AC72" s="191"/>
      <c r="AD72" s="191"/>
      <c r="AE72" s="191"/>
      <c r="AF72" s="191"/>
      <c r="AG72" s="191"/>
      <c r="AH72" s="191">
        <f>AF72+AG72</f>
        <v>0</v>
      </c>
      <c r="AI72" s="191"/>
      <c r="AJ72" s="191"/>
      <c r="AK72" s="191"/>
      <c r="AL72" s="191"/>
      <c r="AM72" s="191"/>
      <c r="AN72" s="191"/>
      <c r="AO72" s="191">
        <f>AM72+AN72</f>
        <v>0</v>
      </c>
      <c r="AP72" s="191"/>
      <c r="AQ72" s="191"/>
      <c r="AR72" s="191"/>
      <c r="AS72" s="191"/>
      <c r="AT72" s="191"/>
      <c r="AU72" s="191"/>
      <c r="AV72" s="191">
        <f>AT72+AU72</f>
        <v>0</v>
      </c>
      <c r="AW72" s="191"/>
      <c r="AX72" s="191"/>
      <c r="AY72" s="191"/>
      <c r="AZ72" s="191"/>
      <c r="BA72" s="191"/>
      <c r="BB72" s="191"/>
      <c r="BC72" s="191">
        <f>BA72+BB72</f>
        <v>0</v>
      </c>
      <c r="BD72" s="191"/>
      <c r="BE72" s="191"/>
      <c r="BF72" s="191"/>
      <c r="BG72" s="191"/>
      <c r="BH72" s="191"/>
      <c r="BI72" s="191"/>
      <c r="BJ72" s="191">
        <f>BH72+BI72</f>
        <v>0</v>
      </c>
      <c r="BK72" s="191"/>
      <c r="BL72" s="191"/>
      <c r="BM72" s="191"/>
      <c r="BN72" s="191"/>
      <c r="BO72" s="191"/>
      <c r="BP72" s="191"/>
      <c r="BQ72" s="191">
        <f>BO72+BP72</f>
        <v>0</v>
      </c>
      <c r="BR72" s="191"/>
      <c r="BS72" s="191"/>
      <c r="BT72" s="191"/>
      <c r="BU72" s="191"/>
      <c r="BV72" s="191"/>
      <c r="BW72" s="191"/>
      <c r="BX72" s="191">
        <f>BV72+BW72</f>
        <v>0</v>
      </c>
      <c r="BY72" s="191"/>
      <c r="BZ72" s="191"/>
      <c r="CA72" s="191"/>
      <c r="CB72" s="191"/>
      <c r="CC72" s="191"/>
      <c r="CD72" s="191"/>
      <c r="CE72" s="191">
        <f>CC72+CD72</f>
        <v>0</v>
      </c>
      <c r="CF72" s="191"/>
      <c r="CG72" s="191"/>
      <c r="CH72" s="191"/>
      <c r="CI72" s="191"/>
      <c r="CJ72" s="191"/>
      <c r="CK72" s="191"/>
      <c r="CL72" s="191">
        <f>CJ72+CK72</f>
        <v>0</v>
      </c>
      <c r="CM72" s="191"/>
      <c r="CN72" s="191"/>
      <c r="CO72" s="191"/>
      <c r="CP72" s="191"/>
      <c r="CQ72" s="191"/>
      <c r="CR72" s="191"/>
      <c r="CS72" s="191">
        <f>CQ72+CR72</f>
        <v>0</v>
      </c>
      <c r="CT72" s="191"/>
      <c r="CU72" s="191"/>
      <c r="CV72" s="191"/>
      <c r="CW72" s="191"/>
      <c r="CX72" s="191"/>
      <c r="CY72" s="191"/>
      <c r="CZ72" s="191">
        <f>CX72+CY72</f>
        <v>0</v>
      </c>
      <c r="DA72" s="191"/>
      <c r="DB72" s="191"/>
      <c r="DC72" s="191"/>
      <c r="DD72" s="191"/>
      <c r="DE72" s="191"/>
      <c r="DF72" s="191"/>
      <c r="DG72" s="191">
        <f>DE72+DF72</f>
        <v>0</v>
      </c>
      <c r="DH72" s="191"/>
      <c r="DI72" s="191"/>
      <c r="DJ72" s="191"/>
      <c r="DK72" s="191"/>
      <c r="DL72" s="191"/>
      <c r="DM72" s="191"/>
      <c r="DN72" s="191">
        <f>DL72+DM72</f>
        <v>0</v>
      </c>
      <c r="DO72" s="191"/>
      <c r="DP72" s="191"/>
      <c r="DQ72" s="191"/>
      <c r="DR72" s="191"/>
      <c r="DS72" s="191"/>
      <c r="DT72" s="191"/>
      <c r="DU72" s="191">
        <f>DS72+DT72</f>
        <v>0</v>
      </c>
      <c r="DV72" s="191"/>
      <c r="DW72" s="191"/>
      <c r="DX72" s="191"/>
      <c r="DY72" s="191"/>
      <c r="DZ72" s="191"/>
      <c r="EA72" s="191"/>
      <c r="EB72" s="191">
        <f>DZ72+EA72</f>
        <v>0</v>
      </c>
      <c r="EC72" s="191"/>
      <c r="ED72" s="191"/>
      <c r="EE72" s="191"/>
      <c r="EF72" s="191"/>
      <c r="EG72" s="191"/>
      <c r="EH72" s="191"/>
      <c r="EI72" s="191">
        <f>EG72+EH72</f>
        <v>0</v>
      </c>
      <c r="EJ72" s="191"/>
      <c r="EK72" s="191"/>
      <c r="EL72" s="191"/>
      <c r="EM72" s="191">
        <v>1</v>
      </c>
      <c r="EN72" s="191">
        <f>EM72*3500</f>
        <v>3500</v>
      </c>
      <c r="EO72" s="191"/>
      <c r="EP72" s="191">
        <f>EN72+EO72</f>
        <v>3500</v>
      </c>
      <c r="EQ72" s="191"/>
      <c r="ER72" s="191"/>
      <c r="ES72" s="191"/>
      <c r="ET72" s="191">
        <v>1</v>
      </c>
      <c r="EU72" s="191">
        <f>ET72*3000</f>
        <v>3000</v>
      </c>
      <c r="EV72" s="191"/>
      <c r="EW72" s="191">
        <f>EU72+EV72</f>
        <v>3000</v>
      </c>
      <c r="EX72" s="191"/>
      <c r="EY72" s="191"/>
      <c r="EZ72" s="191"/>
      <c r="FA72" s="191"/>
      <c r="FB72" s="191"/>
      <c r="FC72" s="191"/>
      <c r="FD72" s="191">
        <f>FB72+FC72</f>
        <v>0</v>
      </c>
      <c r="FE72" s="191"/>
      <c r="FF72" s="191"/>
      <c r="FG72" s="191"/>
      <c r="FH72" s="191"/>
      <c r="FI72" s="191"/>
      <c r="FJ72" s="191"/>
      <c r="FK72" s="191">
        <f>FI72+FJ72</f>
        <v>0</v>
      </c>
      <c r="FL72" s="191"/>
      <c r="FM72" s="191"/>
      <c r="FN72" s="191"/>
      <c r="FO72" s="191"/>
      <c r="FP72" s="191"/>
      <c r="FQ72" s="191"/>
      <c r="FR72" s="191">
        <f>FP72+FQ72</f>
        <v>0</v>
      </c>
      <c r="FS72" s="191"/>
      <c r="FT72" s="191"/>
      <c r="FU72" s="191"/>
      <c r="FV72" s="191"/>
      <c r="FW72" s="191"/>
      <c r="FX72" s="191"/>
      <c r="FY72" s="191">
        <f>FW72+FX72</f>
        <v>0</v>
      </c>
      <c r="FZ72" s="191"/>
      <c r="GA72" s="191"/>
      <c r="GB72" s="191"/>
      <c r="GC72" s="191"/>
      <c r="GD72" s="191"/>
      <c r="GE72" s="191"/>
      <c r="GF72" s="191">
        <f>GD72+GE72</f>
        <v>0</v>
      </c>
      <c r="GG72" s="191"/>
      <c r="GH72" s="191"/>
      <c r="GI72" s="191"/>
      <c r="GJ72" s="191"/>
      <c r="GK72" s="191"/>
      <c r="GL72" s="191"/>
      <c r="GM72" s="191">
        <f>GK72+GL72</f>
        <v>0</v>
      </c>
      <c r="GN72" s="191"/>
      <c r="GO72" s="191"/>
      <c r="GP72" s="191"/>
      <c r="GQ72" s="191"/>
      <c r="GR72" s="191"/>
      <c r="GS72" s="191"/>
      <c r="GT72" s="191">
        <f>GR72+GS72</f>
        <v>0</v>
      </c>
      <c r="GU72" s="191"/>
      <c r="GV72" s="191"/>
      <c r="GW72" s="191"/>
      <c r="GX72" s="191"/>
      <c r="GY72" s="191"/>
      <c r="GZ72" s="191"/>
      <c r="HA72" s="191">
        <f>GY72+GZ72</f>
        <v>0</v>
      </c>
      <c r="HB72" s="191"/>
      <c r="HC72" s="191"/>
      <c r="HD72" s="191"/>
      <c r="HE72" s="191"/>
      <c r="HF72" s="191"/>
      <c r="HG72" s="191"/>
      <c r="HH72" s="191">
        <f>HF72+HG72</f>
        <v>0</v>
      </c>
      <c r="HI72" s="191"/>
      <c r="HJ72" s="191"/>
      <c r="HK72" s="191"/>
      <c r="HL72" s="191"/>
      <c r="HM72" s="191"/>
      <c r="HN72" s="191"/>
      <c r="HO72" s="191">
        <f>HM72+HN72</f>
        <v>0</v>
      </c>
      <c r="HP72" s="191"/>
      <c r="HQ72" s="191"/>
      <c r="HR72" s="191"/>
      <c r="HS72" s="191"/>
      <c r="HT72" s="191"/>
      <c r="HU72" s="191"/>
      <c r="HV72" s="191">
        <f>HT72+HU72</f>
        <v>0</v>
      </c>
      <c r="HW72" s="191"/>
      <c r="HX72" s="191"/>
      <c r="HY72" s="191"/>
      <c r="HZ72" s="191"/>
      <c r="IA72" s="191"/>
      <c r="IB72" s="191"/>
      <c r="IC72" s="191">
        <f>IA72+IB72</f>
        <v>0</v>
      </c>
      <c r="ID72" s="191"/>
      <c r="IE72" s="191"/>
      <c r="IF72" s="191"/>
      <c r="IG72" s="191"/>
      <c r="IH72" s="191"/>
      <c r="II72" s="191"/>
      <c r="IJ72" s="191">
        <f>IH72+II72</f>
        <v>0</v>
      </c>
      <c r="IK72" s="191"/>
      <c r="IL72" s="191"/>
      <c r="IM72" s="191"/>
      <c r="IN72" s="191">
        <v>1</v>
      </c>
      <c r="IO72" s="191">
        <f>IN72*10000</f>
        <v>10000</v>
      </c>
      <c r="IP72" s="191"/>
      <c r="IQ72" s="191">
        <f>IO72+IP72</f>
        <v>10000</v>
      </c>
      <c r="IR72" s="191"/>
      <c r="IS72" s="191"/>
      <c r="IT72" s="191"/>
      <c r="IU72" s="191"/>
      <c r="IV72" s="191"/>
      <c r="IW72" s="191"/>
      <c r="IX72" s="191">
        <f>IV72+IW72</f>
        <v>0</v>
      </c>
      <c r="IY72" s="191"/>
      <c r="IZ72" s="191"/>
      <c r="JA72" s="191"/>
      <c r="JB72" s="191"/>
      <c r="JC72" s="191"/>
      <c r="JD72" s="191"/>
      <c r="JE72" s="191">
        <f>JC72+JD72</f>
        <v>0</v>
      </c>
      <c r="JF72" s="191"/>
      <c r="JG72" s="191"/>
      <c r="JH72" s="191"/>
      <c r="JI72" s="191"/>
      <c r="JJ72" s="191"/>
      <c r="JK72" s="191"/>
      <c r="JL72" s="191">
        <f>JJ72+JK72</f>
        <v>0</v>
      </c>
      <c r="JM72" s="191"/>
      <c r="JN72" s="191"/>
      <c r="JO72" s="191"/>
      <c r="JP72" s="191"/>
      <c r="JQ72" s="191"/>
      <c r="JR72" s="191"/>
      <c r="JS72" s="191">
        <f>JQ72+JR72</f>
        <v>0</v>
      </c>
      <c r="JT72" s="191"/>
      <c r="JU72" s="191"/>
      <c r="JV72" s="191"/>
      <c r="JW72" s="191"/>
      <c r="JX72" s="191"/>
      <c r="JY72" s="191"/>
      <c r="JZ72" s="191">
        <f>JX72+JY72</f>
        <v>0</v>
      </c>
      <c r="KA72" s="191"/>
      <c r="KB72" s="191"/>
      <c r="KC72" s="191"/>
      <c r="KD72" s="191"/>
      <c r="KE72" s="191"/>
      <c r="KF72" s="191"/>
      <c r="KG72" s="191">
        <f>KE72+KF72</f>
        <v>0</v>
      </c>
      <c r="KH72" s="191"/>
      <c r="KI72" s="191"/>
      <c r="KJ72" s="191"/>
      <c r="KK72" s="191"/>
      <c r="KL72" s="191"/>
      <c r="KM72" s="191"/>
      <c r="KN72" s="191">
        <f>KL72+KM72</f>
        <v>0</v>
      </c>
      <c r="KO72" s="191"/>
      <c r="KP72" s="191"/>
      <c r="KQ72" s="191"/>
      <c r="KR72" s="191"/>
      <c r="KS72" s="191"/>
      <c r="KT72" s="191"/>
      <c r="KU72" s="191">
        <f>KS72+KT72</f>
        <v>0</v>
      </c>
      <c r="KV72" s="191"/>
      <c r="KW72" s="191"/>
      <c r="KX72" s="191"/>
      <c r="KY72" s="191"/>
      <c r="KZ72" s="191"/>
      <c r="LA72" s="191"/>
      <c r="LB72" s="191">
        <f>KZ72+LA72</f>
        <v>0</v>
      </c>
      <c r="LC72" s="191"/>
      <c r="LD72" s="191"/>
      <c r="LE72" s="191"/>
      <c r="LF72" s="191"/>
      <c r="LG72" s="191"/>
      <c r="LH72" s="191"/>
      <c r="LI72" s="191">
        <f>LG72+LH72</f>
        <v>0</v>
      </c>
      <c r="LJ72" s="191"/>
      <c r="LK72" s="191"/>
      <c r="LL72" s="191"/>
      <c r="LM72" s="191"/>
      <c r="LN72" s="191"/>
      <c r="LO72" s="191"/>
      <c r="LP72" s="191">
        <f>LN72+LO72</f>
        <v>0</v>
      </c>
      <c r="LQ72" s="191"/>
      <c r="LR72" s="191"/>
      <c r="LS72" s="191"/>
      <c r="LT72" s="191"/>
      <c r="LU72" s="191"/>
      <c r="LV72" s="191"/>
      <c r="LW72" s="191">
        <f>LU72+LV72</f>
        <v>0</v>
      </c>
      <c r="LX72" s="191"/>
      <c r="LY72" s="191"/>
      <c r="LZ72" s="191"/>
      <c r="MA72" s="191"/>
      <c r="MB72" s="191"/>
      <c r="MC72" s="191"/>
      <c r="MD72" s="191">
        <f>MB72+MC72</f>
        <v>0</v>
      </c>
      <c r="ME72" s="191"/>
      <c r="MF72" s="191"/>
      <c r="MG72" s="191"/>
      <c r="MH72" s="191"/>
      <c r="MI72" s="191"/>
      <c r="MJ72" s="191"/>
      <c r="MK72" s="191">
        <f>MI72+MJ72</f>
        <v>0</v>
      </c>
      <c r="ML72" s="191"/>
      <c r="MM72" s="191"/>
      <c r="MN72" s="191"/>
      <c r="MO72" s="191"/>
      <c r="MP72" s="191"/>
      <c r="MQ72" s="191"/>
      <c r="MR72" s="191">
        <f>MP72+MQ72</f>
        <v>0</v>
      </c>
      <c r="MS72" s="191"/>
      <c r="MT72" s="191"/>
      <c r="MU72" s="191"/>
      <c r="MV72" s="191"/>
      <c r="MW72" s="191"/>
      <c r="MX72" s="191"/>
      <c r="MY72" s="191">
        <f>MW72+MX72</f>
        <v>0</v>
      </c>
      <c r="MZ72" s="191"/>
      <c r="NA72" s="191"/>
      <c r="NB72" s="191"/>
      <c r="NC72" s="191"/>
      <c r="ND72" s="191"/>
      <c r="NE72" s="191"/>
      <c r="NF72" s="191">
        <f>ND72+NE72</f>
        <v>0</v>
      </c>
      <c r="NG72" s="191"/>
      <c r="NH72" s="191"/>
      <c r="NI72" s="191"/>
      <c r="NJ72" s="191"/>
      <c r="NK72" s="191"/>
      <c r="NL72" s="191"/>
      <c r="NM72" s="191">
        <f>NK72+NL72</f>
        <v>0</v>
      </c>
      <c r="NN72" s="191"/>
      <c r="NO72" s="191"/>
      <c r="NP72" s="191"/>
      <c r="NQ72" s="191"/>
      <c r="NR72" s="191"/>
      <c r="NS72" s="191"/>
      <c r="NT72" s="191">
        <f>NR72+NS72</f>
        <v>0</v>
      </c>
      <c r="NU72" s="191"/>
      <c r="NV72" s="191"/>
      <c r="NW72" s="191"/>
      <c r="NX72" s="191"/>
      <c r="NY72" s="191"/>
      <c r="NZ72" s="191"/>
      <c r="OA72" s="191"/>
      <c r="OB72" s="191"/>
      <c r="OC72" s="191"/>
      <c r="OD72" s="191"/>
      <c r="OE72" s="191"/>
      <c r="OF72" s="191"/>
      <c r="OG72" s="191"/>
      <c r="OH72" s="191">
        <f>OF72+OG72</f>
        <v>0</v>
      </c>
      <c r="OI72" s="191"/>
      <c r="OJ72" s="191"/>
      <c r="OK72" s="191"/>
      <c r="OL72" s="191"/>
      <c r="OM72" s="191"/>
      <c r="ON72" s="191"/>
      <c r="OO72" s="191">
        <f>OM72+ON72</f>
        <v>0</v>
      </c>
      <c r="OP72" s="191"/>
      <c r="OQ72" s="191"/>
      <c r="OR72" s="191"/>
      <c r="OS72" s="191"/>
      <c r="OT72" s="191"/>
      <c r="OU72" s="191"/>
      <c r="OV72" s="191">
        <f>OT72+OU72</f>
        <v>0</v>
      </c>
      <c r="OW72" s="191"/>
      <c r="OX72" s="191"/>
      <c r="OY72" s="191"/>
      <c r="OZ72" s="191"/>
      <c r="PA72" s="191"/>
      <c r="PB72" s="191"/>
      <c r="PC72" s="191">
        <f>PA72+PB72</f>
        <v>0</v>
      </c>
      <c r="PD72" s="191"/>
      <c r="PE72" s="191"/>
      <c r="PF72" s="191"/>
      <c r="PG72" s="191"/>
      <c r="PH72" s="191"/>
      <c r="PI72" s="191"/>
      <c r="PJ72" s="191">
        <f>PH72+PI72</f>
        <v>0</v>
      </c>
      <c r="PK72" s="191"/>
      <c r="PL72" s="191"/>
      <c r="PM72" s="191"/>
      <c r="PN72" s="191"/>
      <c r="PO72" s="191"/>
      <c r="PP72" s="191"/>
      <c r="PQ72" s="191">
        <f>PO72+PP72</f>
        <v>0</v>
      </c>
      <c r="PR72" s="191"/>
      <c r="PS72" s="191"/>
      <c r="PT72" s="191"/>
      <c r="PU72" s="191"/>
      <c r="PV72" s="191"/>
      <c r="PW72" s="191"/>
      <c r="PX72" s="191">
        <f>PV72+PW72</f>
        <v>0</v>
      </c>
      <c r="PY72" s="191"/>
      <c r="PZ72" s="191"/>
      <c r="QA72" s="191"/>
      <c r="QB72" s="191"/>
      <c r="QC72" s="191"/>
      <c r="QD72" s="191"/>
      <c r="QE72" s="191">
        <f>QC72+QD72</f>
        <v>0</v>
      </c>
      <c r="QF72" s="191"/>
      <c r="QG72" s="191"/>
      <c r="QH72" s="191"/>
      <c r="QI72" s="191"/>
      <c r="QJ72" s="191"/>
      <c r="QK72" s="191"/>
      <c r="QL72" s="191">
        <f>QJ72+QK72</f>
        <v>0</v>
      </c>
      <c r="QM72" s="191"/>
      <c r="QN72" s="191"/>
      <c r="QO72" s="191"/>
      <c r="QP72" s="191"/>
      <c r="QQ72" s="191"/>
      <c r="QR72" s="191"/>
      <c r="QS72" s="191">
        <f>QQ72+QR72</f>
        <v>0</v>
      </c>
      <c r="QT72" s="191"/>
      <c r="QU72" s="191"/>
      <c r="QV72" s="191"/>
      <c r="QW72" s="191"/>
      <c r="QX72" s="191"/>
      <c r="QY72" s="191"/>
      <c r="QZ72" s="191">
        <f>QX72+QY72</f>
        <v>0</v>
      </c>
      <c r="RA72" s="191"/>
      <c r="RB72" s="191"/>
      <c r="RC72" s="191"/>
      <c r="RD72" s="191"/>
      <c r="RE72" s="191"/>
      <c r="RF72" s="191"/>
      <c r="RG72" s="191">
        <f>RE72+RF72</f>
        <v>0</v>
      </c>
      <c r="RH72" s="191"/>
      <c r="RI72" s="191"/>
      <c r="RJ72" s="191"/>
      <c r="RK72" s="191"/>
      <c r="RL72" s="191"/>
      <c r="RM72" s="191"/>
      <c r="RN72" s="191">
        <f>RL72+RM72</f>
        <v>0</v>
      </c>
      <c r="RO72" s="191"/>
      <c r="RP72" s="191"/>
      <c r="RQ72" s="191"/>
      <c r="RR72" s="191"/>
      <c r="RS72" s="191"/>
      <c r="RT72" s="191"/>
      <c r="RU72" s="191">
        <f>RS72+RT72</f>
        <v>0</v>
      </c>
      <c r="RV72" s="191"/>
      <c r="RW72" s="191"/>
      <c r="RX72" s="191"/>
      <c r="RY72" s="191"/>
      <c r="RZ72" s="191"/>
      <c r="SA72" s="191"/>
      <c r="SB72" s="191">
        <f>RZ72+SA72</f>
        <v>0</v>
      </c>
      <c r="SC72" s="191"/>
      <c r="SD72" s="191"/>
      <c r="SE72" s="191"/>
      <c r="SF72" s="191"/>
      <c r="SG72" s="191"/>
      <c r="SH72" s="191"/>
      <c r="SI72" s="191">
        <f>SG72+SH72</f>
        <v>0</v>
      </c>
      <c r="SJ72" s="191"/>
      <c r="SK72" s="191"/>
      <c r="SL72" s="191"/>
      <c r="SM72" s="191"/>
      <c r="SN72" s="191"/>
      <c r="SO72" s="191"/>
      <c r="SP72" s="191">
        <f>SN72+SO72</f>
        <v>0</v>
      </c>
      <c r="SQ72" s="191"/>
      <c r="SR72" s="191"/>
      <c r="SS72" s="191"/>
      <c r="ST72" s="191"/>
      <c r="SU72" s="191"/>
      <c r="SV72" s="191"/>
      <c r="SW72" s="191">
        <f>SU72+SV72</f>
        <v>0</v>
      </c>
      <c r="SX72" s="191"/>
      <c r="SY72" s="191"/>
      <c r="SZ72" s="191"/>
      <c r="TA72" s="191"/>
      <c r="TB72" s="191"/>
      <c r="TC72" s="191"/>
      <c r="TD72" s="191">
        <f>TB72+TC72</f>
        <v>0</v>
      </c>
      <c r="TE72" s="191"/>
      <c r="TF72" s="191"/>
      <c r="TG72" s="191"/>
      <c r="TH72" s="191"/>
      <c r="TI72" s="191"/>
      <c r="TJ72" s="191"/>
      <c r="TK72" s="191">
        <f>TI72+TJ72</f>
        <v>0</v>
      </c>
      <c r="TL72" s="191"/>
      <c r="TM72" s="191"/>
      <c r="TN72" s="191"/>
      <c r="TO72" s="191"/>
      <c r="TP72" s="191"/>
      <c r="TQ72" s="191"/>
      <c r="TR72" s="191">
        <f>TP72+TQ72</f>
        <v>0</v>
      </c>
      <c r="TS72" s="191"/>
      <c r="TT72" s="191"/>
      <c r="TU72" s="191"/>
      <c r="TV72" s="191"/>
      <c r="TW72" s="191"/>
      <c r="TX72" s="191"/>
      <c r="TY72" s="191">
        <f>TW72+TX72</f>
        <v>0</v>
      </c>
      <c r="TZ72" s="191"/>
      <c r="UA72" s="191"/>
      <c r="UB72" s="191"/>
      <c r="UC72" s="191"/>
      <c r="UD72" s="191"/>
      <c r="UE72" s="191"/>
      <c r="UF72" s="191">
        <f>UD72+UE72</f>
        <v>0</v>
      </c>
      <c r="UG72" s="191"/>
      <c r="UH72" s="191"/>
      <c r="UI72" s="191"/>
      <c r="UJ72" s="191"/>
      <c r="UK72" s="191"/>
      <c r="UL72" s="191"/>
      <c r="UM72" s="191">
        <f>UK72+UL72</f>
        <v>0</v>
      </c>
      <c r="UN72" s="191"/>
      <c r="UO72" s="191"/>
      <c r="UP72" s="191"/>
      <c r="UQ72" s="191"/>
      <c r="UR72" s="191"/>
      <c r="US72" s="191"/>
      <c r="UT72" s="191">
        <f>UR72+US72</f>
        <v>0</v>
      </c>
      <c r="UU72" s="191"/>
      <c r="UV72" s="191"/>
      <c r="UW72" s="191"/>
      <c r="UX72" s="191"/>
      <c r="UY72" s="191"/>
      <c r="UZ72" s="191"/>
      <c r="VA72" s="191">
        <f>UY72+UZ72</f>
        <v>0</v>
      </c>
      <c r="VB72" s="191"/>
      <c r="VC72" s="191"/>
      <c r="VD72" s="191"/>
      <c r="VE72" s="191"/>
      <c r="VF72" s="191"/>
      <c r="VG72" s="191"/>
      <c r="VH72" s="191">
        <f>VF72+VG72</f>
        <v>0</v>
      </c>
      <c r="VI72" s="191"/>
      <c r="VJ72" s="191"/>
      <c r="VK72" s="191"/>
      <c r="VL72" s="191"/>
      <c r="VM72" s="191"/>
      <c r="VN72" s="191"/>
      <c r="VO72" s="191">
        <f>VM72+VN72</f>
        <v>0</v>
      </c>
      <c r="VP72" s="191"/>
      <c r="VQ72" s="191"/>
      <c r="VR72" s="191"/>
      <c r="VS72" s="191"/>
      <c r="VT72" s="191"/>
      <c r="VU72" s="191"/>
      <c r="VV72" s="191">
        <f>VT72+VU72</f>
        <v>0</v>
      </c>
      <c r="VW72" s="191"/>
      <c r="VX72" s="191"/>
      <c r="VY72" s="191"/>
      <c r="VZ72" s="191"/>
      <c r="WA72" s="191"/>
      <c r="WB72" s="191"/>
      <c r="WC72" s="191">
        <f>WA72+WB72</f>
        <v>0</v>
      </c>
      <c r="WD72" s="191"/>
      <c r="WE72" s="191"/>
      <c r="WF72" s="191"/>
      <c r="WG72" s="191"/>
      <c r="WH72" s="191"/>
      <c r="WI72" s="191"/>
      <c r="WJ72" s="191">
        <f>WH72+WI72</f>
        <v>0</v>
      </c>
      <c r="WK72" s="191"/>
      <c r="WL72" s="191"/>
      <c r="WM72" s="191"/>
      <c r="WN72" s="191"/>
      <c r="WO72" s="191"/>
      <c r="WP72" s="191"/>
      <c r="WQ72" s="191">
        <f>WO72+WP72</f>
        <v>0</v>
      </c>
      <c r="WR72" s="191"/>
      <c r="WS72" s="191"/>
      <c r="WT72" s="191"/>
      <c r="WU72" s="191"/>
      <c r="WV72" s="191"/>
      <c r="WW72" s="191"/>
      <c r="WX72" s="191">
        <f>WV72+WW72</f>
        <v>0</v>
      </c>
      <c r="WY72" s="191"/>
      <c r="WZ72" s="191"/>
      <c r="XA72" s="191"/>
      <c r="XB72" s="191"/>
      <c r="XC72" s="191"/>
      <c r="XD72" s="191"/>
      <c r="XE72" s="191">
        <f>XC72+XD72</f>
        <v>0</v>
      </c>
      <c r="XF72" s="191"/>
      <c r="XG72" s="191"/>
      <c r="XH72" s="191"/>
      <c r="XI72" s="191"/>
      <c r="XJ72" s="191"/>
      <c r="XK72" s="191"/>
      <c r="XL72" s="191">
        <f>XJ72+XK72</f>
        <v>0</v>
      </c>
      <c r="XM72" s="191"/>
      <c r="XN72" s="191"/>
      <c r="XO72" s="191"/>
      <c r="XP72" s="191"/>
      <c r="XQ72" s="191"/>
      <c r="XR72" s="191"/>
      <c r="XS72" s="191">
        <f>XQ72+XR72</f>
        <v>0</v>
      </c>
      <c r="XT72" s="191"/>
      <c r="XU72" s="191"/>
      <c r="XV72" s="191"/>
      <c r="XW72" s="191"/>
      <c r="XX72" s="191"/>
      <c r="XY72" s="191"/>
      <c r="XZ72" s="191">
        <f>XX72+XY72</f>
        <v>0</v>
      </c>
      <c r="YA72" s="191"/>
      <c r="YB72" s="191"/>
      <c r="YC72" s="191"/>
      <c r="YD72" s="191"/>
      <c r="YE72" s="191"/>
      <c r="YF72" s="191"/>
      <c r="YG72" s="191">
        <f>YE72+YF72</f>
        <v>0</v>
      </c>
      <c r="YH72" s="191"/>
      <c r="YI72" s="191"/>
      <c r="YJ72" s="191"/>
      <c r="YK72" s="191"/>
      <c r="YL72" s="191"/>
      <c r="YM72" s="191"/>
      <c r="YN72" s="191">
        <f>YL72+YM72</f>
        <v>0</v>
      </c>
      <c r="YO72" s="191"/>
      <c r="YP72" s="191"/>
      <c r="YQ72" s="191"/>
      <c r="YR72" s="191"/>
      <c r="YS72" s="191"/>
      <c r="YT72" s="191"/>
      <c r="YU72" s="191">
        <f>YS72+YT72</f>
        <v>0</v>
      </c>
      <c r="YV72" s="191"/>
      <c r="YW72" s="191"/>
      <c r="YX72" s="191"/>
      <c r="YY72" s="191"/>
      <c r="YZ72" s="191"/>
      <c r="ZA72" s="191"/>
      <c r="ZB72" s="191">
        <f>YZ72+ZA72</f>
        <v>0</v>
      </c>
      <c r="ZC72" s="191"/>
      <c r="ZD72" s="191"/>
      <c r="ZE72" s="191"/>
      <c r="ZF72" s="191"/>
      <c r="ZG72" s="191"/>
      <c r="ZH72" s="191"/>
      <c r="ZI72" s="191">
        <f>ZG72+ZH72</f>
        <v>0</v>
      </c>
      <c r="ZJ72" s="191"/>
      <c r="ZK72" s="191"/>
      <c r="ZL72" s="191"/>
      <c r="ZM72" s="191"/>
      <c r="ZN72" s="191"/>
      <c r="ZO72" s="191"/>
      <c r="ZP72" s="191">
        <f>ZN72+ZO72</f>
        <v>0</v>
      </c>
      <c r="ZQ72" s="191"/>
      <c r="ZR72" s="191"/>
      <c r="ZS72" s="191"/>
      <c r="ZT72" s="191"/>
      <c r="ZU72" s="191"/>
      <c r="ZV72" s="191"/>
      <c r="ZW72" s="191">
        <f>ZU72+ZV72</f>
        <v>0</v>
      </c>
      <c r="ZX72" s="191"/>
      <c r="ZY72" s="191"/>
      <c r="ZZ72" s="191"/>
      <c r="AAA72" s="191"/>
      <c r="AAB72" s="191"/>
      <c r="AAC72" s="191"/>
      <c r="AAD72" s="191">
        <f>AAB72+AAC72</f>
        <v>0</v>
      </c>
      <c r="AAE72" s="191"/>
      <c r="AAF72" s="191"/>
      <c r="AAG72" s="191"/>
      <c r="AAH72" s="191"/>
      <c r="AAI72" s="191"/>
      <c r="AAJ72" s="191"/>
      <c r="AAK72" s="191">
        <f>AAI72+AAJ72</f>
        <v>0</v>
      </c>
      <c r="AAL72" s="191"/>
      <c r="AAM72" s="191"/>
      <c r="AAN72" s="191"/>
      <c r="AAO72" s="191"/>
      <c r="AAP72" s="191"/>
      <c r="AAQ72" s="191"/>
      <c r="AAR72" s="191">
        <f>AAP72+AAQ72</f>
        <v>0</v>
      </c>
      <c r="AAS72" s="191"/>
      <c r="AAT72" s="191"/>
      <c r="AAU72" s="191"/>
      <c r="AAV72" s="191"/>
      <c r="AAW72" s="191"/>
      <c r="AAX72" s="191"/>
      <c r="AAY72" s="191">
        <f>AAW72+AAX72</f>
        <v>0</v>
      </c>
      <c r="AAZ72" s="191"/>
      <c r="ABA72" s="191"/>
      <c r="ABB72" s="191"/>
      <c r="ABC72" s="191"/>
      <c r="ABD72" s="191"/>
      <c r="ABE72" s="191"/>
      <c r="ABF72" s="191">
        <f>ABD72+ABE72</f>
        <v>0</v>
      </c>
      <c r="ABG72" s="191"/>
      <c r="ABH72" s="191"/>
      <c r="ABI72" s="191"/>
      <c r="ABJ72" s="191"/>
      <c r="ABK72" s="191"/>
      <c r="ABL72" s="191"/>
      <c r="ABM72" s="191">
        <f>ABK72+ABL72</f>
        <v>0</v>
      </c>
      <c r="ABN72" s="191"/>
      <c r="ABO72" s="191"/>
      <c r="ABP72" s="191"/>
      <c r="ABQ72" s="191"/>
      <c r="ABR72" s="191"/>
      <c r="ABS72" s="191"/>
      <c r="ABT72" s="191">
        <f>ABR72+ABS72</f>
        <v>0</v>
      </c>
      <c r="ABU72" s="191"/>
      <c r="ABV72" s="191"/>
      <c r="ABW72" s="191"/>
      <c r="ABX72" s="191"/>
      <c r="ABY72" s="190">
        <f t="shared" ref="ABY72:ABY101" si="218">K72+R72+Y72+AF72+AM72+AT72+BA72+BH72+BO72+BV72+CC72+CJ72+CQ72+CX72+DE72+DL72+DS72+DZ72+EG72+EN72+EU72+FB72+FI72+FP72+FW72+GD72+GK72+GR72+GY72+HF72+HM72+HT72+IA72+IH72+IO72+IV72+JC72+JJ72+JQ72+JX72+KE72+KL72+KS72+KZ72+LG72+LN72+LU72+MB72+MI72+MP72+MW72+ND72+NK72+NR72+NY72+OF72+OM72+OT72+PA72+PH72+PO72+PV72+QC72+QJ72+QQ72+QX72+RE72+RL72+RS72+RZ72+SG72+SN72+SU72+TB72+TI72+TP72+TW72+UD72+UK72+UR72+UY72+VF72+VM72+VT72+WA72+WH72+WO72+WV72+XC72+XJ72+XQ72+XX72+YL72+YS72+YZ72+ZG72+ZN72+ZU72+AAB72+AAI72+AAP72+AAW72+ABD72+ABK72+ABR72+YE72</f>
        <v>16500</v>
      </c>
      <c r="ABZ72" s="190">
        <f t="shared" si="217"/>
        <v>0</v>
      </c>
      <c r="ACA72" s="190">
        <f t="shared" si="217"/>
        <v>16500</v>
      </c>
      <c r="ACB72" s="9"/>
    </row>
    <row r="73" spans="1:756" ht="18" customHeight="1">
      <c r="A73" s="213">
        <v>2</v>
      </c>
      <c r="B73" s="191" t="s">
        <v>1899</v>
      </c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>
        <f t="shared" ref="M73:M101" si="219">K73+L73</f>
        <v>0</v>
      </c>
      <c r="N73" s="191"/>
      <c r="O73" s="191"/>
      <c r="P73" s="191"/>
      <c r="Q73" s="191"/>
      <c r="R73" s="191"/>
      <c r="S73" s="191"/>
      <c r="T73" s="191">
        <f t="shared" ref="T73:T101" si="220">R73+S73</f>
        <v>0</v>
      </c>
      <c r="U73" s="191"/>
      <c r="V73" s="191"/>
      <c r="W73" s="191"/>
      <c r="X73" s="191"/>
      <c r="Y73" s="191"/>
      <c r="Z73" s="191"/>
      <c r="AA73" s="191">
        <f t="shared" ref="AA73:AA101" si="221">Y73+Z73</f>
        <v>0</v>
      </c>
      <c r="AB73" s="191"/>
      <c r="AC73" s="191"/>
      <c r="AD73" s="191"/>
      <c r="AE73" s="191"/>
      <c r="AF73" s="191"/>
      <c r="AG73" s="191"/>
      <c r="AH73" s="191">
        <f t="shared" ref="AH73:AH101" si="222">AF73+AG73</f>
        <v>0</v>
      </c>
      <c r="AI73" s="191"/>
      <c r="AJ73" s="191"/>
      <c r="AK73" s="191"/>
      <c r="AL73" s="191"/>
      <c r="AM73" s="191"/>
      <c r="AN73" s="191"/>
      <c r="AO73" s="191">
        <f t="shared" ref="AO73:AO101" si="223">AM73+AN73</f>
        <v>0</v>
      </c>
      <c r="AP73" s="191"/>
      <c r="AQ73" s="191"/>
      <c r="AR73" s="191"/>
      <c r="AS73" s="191"/>
      <c r="AT73" s="191"/>
      <c r="AU73" s="191"/>
      <c r="AV73" s="191">
        <f t="shared" ref="AV73:AV101" si="224">AT73+AU73</f>
        <v>0</v>
      </c>
      <c r="AW73" s="191"/>
      <c r="AX73" s="191"/>
      <c r="AY73" s="191"/>
      <c r="AZ73" s="191"/>
      <c r="BA73" s="191"/>
      <c r="BB73" s="191"/>
      <c r="BC73" s="191">
        <f t="shared" ref="BC73:BC101" si="225">BA73+BB73</f>
        <v>0</v>
      </c>
      <c r="BD73" s="191"/>
      <c r="BE73" s="191"/>
      <c r="BF73" s="191"/>
      <c r="BG73" s="191"/>
      <c r="BH73" s="191"/>
      <c r="BI73" s="191"/>
      <c r="BJ73" s="191">
        <f t="shared" ref="BJ73:BJ101" si="226">BH73+BI73</f>
        <v>0</v>
      </c>
      <c r="BK73" s="191"/>
      <c r="BL73" s="191"/>
      <c r="BM73" s="191"/>
      <c r="BN73" s="191"/>
      <c r="BO73" s="191"/>
      <c r="BP73" s="191"/>
      <c r="BQ73" s="191">
        <f t="shared" ref="BQ73:BQ101" si="227">BO73+BP73</f>
        <v>0</v>
      </c>
      <c r="BR73" s="191"/>
      <c r="BS73" s="191"/>
      <c r="BT73" s="191"/>
      <c r="BU73" s="191"/>
      <c r="BV73" s="191"/>
      <c r="BW73" s="191"/>
      <c r="BX73" s="191">
        <f t="shared" ref="BX73:BX101" si="228">BV73+BW73</f>
        <v>0</v>
      </c>
      <c r="BY73" s="191"/>
      <c r="BZ73" s="191"/>
      <c r="CA73" s="191"/>
      <c r="CB73" s="191"/>
      <c r="CC73" s="191"/>
      <c r="CD73" s="191"/>
      <c r="CE73" s="191">
        <f t="shared" ref="CE73:CE101" si="229">CC73+CD73</f>
        <v>0</v>
      </c>
      <c r="CF73" s="191"/>
      <c r="CG73" s="191"/>
      <c r="CH73" s="191"/>
      <c r="CI73" s="191"/>
      <c r="CJ73" s="191"/>
      <c r="CK73" s="191"/>
      <c r="CL73" s="191">
        <f t="shared" ref="CL73:CL101" si="230">CJ73+CK73</f>
        <v>0</v>
      </c>
      <c r="CM73" s="191"/>
      <c r="CN73" s="191"/>
      <c r="CO73" s="191"/>
      <c r="CP73" s="191"/>
      <c r="CQ73" s="191"/>
      <c r="CR73" s="191"/>
      <c r="CS73" s="191">
        <f t="shared" ref="CS73:CS101" si="231">CQ73+CR73</f>
        <v>0</v>
      </c>
      <c r="CT73" s="191"/>
      <c r="CU73" s="191"/>
      <c r="CV73" s="191"/>
      <c r="CW73" s="191"/>
      <c r="CX73" s="191"/>
      <c r="CY73" s="191"/>
      <c r="CZ73" s="191">
        <f t="shared" ref="CZ73:CZ101" si="232">CX73+CY73</f>
        <v>0</v>
      </c>
      <c r="DA73" s="191"/>
      <c r="DB73" s="191"/>
      <c r="DC73" s="191"/>
      <c r="DD73" s="191"/>
      <c r="DE73" s="191"/>
      <c r="DF73" s="191"/>
      <c r="DG73" s="191">
        <f t="shared" ref="DG73:DG101" si="233">DE73+DF73</f>
        <v>0</v>
      </c>
      <c r="DH73" s="191"/>
      <c r="DI73" s="191"/>
      <c r="DJ73" s="191"/>
      <c r="DK73" s="191"/>
      <c r="DL73" s="191"/>
      <c r="DM73" s="191"/>
      <c r="DN73" s="191">
        <f t="shared" ref="DN73:DN101" si="234">DL73+DM73</f>
        <v>0</v>
      </c>
      <c r="DO73" s="191"/>
      <c r="DP73" s="191"/>
      <c r="DQ73" s="191"/>
      <c r="DR73" s="191"/>
      <c r="DS73" s="191"/>
      <c r="DT73" s="191"/>
      <c r="DU73" s="191">
        <f t="shared" ref="DU73:DU101" si="235">DS73+DT73</f>
        <v>0</v>
      </c>
      <c r="DV73" s="191"/>
      <c r="DW73" s="191"/>
      <c r="DX73" s="191"/>
      <c r="DY73" s="191"/>
      <c r="DZ73" s="191"/>
      <c r="EA73" s="191"/>
      <c r="EB73" s="191">
        <f t="shared" ref="EB73:EB101" si="236">DZ73+EA73</f>
        <v>0</v>
      </c>
      <c r="EC73" s="191"/>
      <c r="ED73" s="191"/>
      <c r="EE73" s="191"/>
      <c r="EF73" s="191"/>
      <c r="EG73" s="191"/>
      <c r="EH73" s="191"/>
      <c r="EI73" s="191">
        <f t="shared" ref="EI73:EI101" si="237">EG73+EH73</f>
        <v>0</v>
      </c>
      <c r="EJ73" s="191"/>
      <c r="EK73" s="191"/>
      <c r="EL73" s="191"/>
      <c r="EM73" s="191"/>
      <c r="EN73" s="191">
        <f t="shared" ref="EN73:EN101" si="238">EM73*3500</f>
        <v>0</v>
      </c>
      <c r="EO73" s="191"/>
      <c r="EP73" s="191">
        <f t="shared" ref="EP73:EP101" si="239">EN73+EO73</f>
        <v>0</v>
      </c>
      <c r="EQ73" s="191"/>
      <c r="ER73" s="191"/>
      <c r="ES73" s="191"/>
      <c r="ET73" s="191"/>
      <c r="EU73" s="191">
        <f t="shared" ref="EU73:EU101" si="240">ET73*3000</f>
        <v>0</v>
      </c>
      <c r="EV73" s="191"/>
      <c r="EW73" s="191">
        <f t="shared" ref="EW73:EW101" si="241">EU73+EV73</f>
        <v>0</v>
      </c>
      <c r="EX73" s="191"/>
      <c r="EY73" s="191"/>
      <c r="EZ73" s="191"/>
      <c r="FA73" s="191"/>
      <c r="FB73" s="191"/>
      <c r="FC73" s="191"/>
      <c r="FD73" s="191">
        <f t="shared" ref="FD73:FD101" si="242">FB73+FC73</f>
        <v>0</v>
      </c>
      <c r="FE73" s="191"/>
      <c r="FF73" s="191"/>
      <c r="FG73" s="191"/>
      <c r="FH73" s="191"/>
      <c r="FI73" s="191"/>
      <c r="FJ73" s="191"/>
      <c r="FK73" s="191">
        <f t="shared" ref="FK73:FK101" si="243">FI73+FJ73</f>
        <v>0</v>
      </c>
      <c r="FL73" s="191"/>
      <c r="FM73" s="191"/>
      <c r="FN73" s="191"/>
      <c r="FO73" s="191"/>
      <c r="FP73" s="191"/>
      <c r="FQ73" s="191"/>
      <c r="FR73" s="191">
        <f t="shared" ref="FR73:FR101" si="244">FP73+FQ73</f>
        <v>0</v>
      </c>
      <c r="FS73" s="191"/>
      <c r="FT73" s="191"/>
      <c r="FU73" s="191"/>
      <c r="FV73" s="191"/>
      <c r="FW73" s="191"/>
      <c r="FX73" s="191"/>
      <c r="FY73" s="191">
        <f t="shared" ref="FY73:FY101" si="245">FW73+FX73</f>
        <v>0</v>
      </c>
      <c r="FZ73" s="191"/>
      <c r="GA73" s="191"/>
      <c r="GB73" s="191"/>
      <c r="GC73" s="191"/>
      <c r="GD73" s="191"/>
      <c r="GE73" s="191"/>
      <c r="GF73" s="191">
        <f t="shared" ref="GF73:GF101" si="246">GD73+GE73</f>
        <v>0</v>
      </c>
      <c r="GG73" s="191"/>
      <c r="GH73" s="191"/>
      <c r="GI73" s="191"/>
      <c r="GJ73" s="191"/>
      <c r="GK73" s="191"/>
      <c r="GL73" s="191"/>
      <c r="GM73" s="191">
        <f t="shared" ref="GM73:GM101" si="247">GK73+GL73</f>
        <v>0</v>
      </c>
      <c r="GN73" s="191"/>
      <c r="GO73" s="191"/>
      <c r="GP73" s="191"/>
      <c r="GQ73" s="191"/>
      <c r="GR73" s="191"/>
      <c r="GS73" s="191"/>
      <c r="GT73" s="191">
        <f t="shared" ref="GT73:GT101" si="248">GR73+GS73</f>
        <v>0</v>
      </c>
      <c r="GU73" s="191"/>
      <c r="GV73" s="191"/>
      <c r="GW73" s="191"/>
      <c r="GX73" s="191"/>
      <c r="GY73" s="191"/>
      <c r="GZ73" s="191"/>
      <c r="HA73" s="191">
        <f t="shared" ref="HA73:HA101" si="249">GY73+GZ73</f>
        <v>0</v>
      </c>
      <c r="HB73" s="191"/>
      <c r="HC73" s="191"/>
      <c r="HD73" s="191"/>
      <c r="HE73" s="191"/>
      <c r="HF73" s="191"/>
      <c r="HG73" s="191"/>
      <c r="HH73" s="191">
        <f t="shared" ref="HH73:HH101" si="250">HF73+HG73</f>
        <v>0</v>
      </c>
      <c r="HI73" s="191"/>
      <c r="HJ73" s="191"/>
      <c r="HK73" s="191"/>
      <c r="HL73" s="191"/>
      <c r="HM73" s="191"/>
      <c r="HN73" s="191"/>
      <c r="HO73" s="191">
        <f t="shared" ref="HO73:HO101" si="251">HM73+HN73</f>
        <v>0</v>
      </c>
      <c r="HP73" s="191"/>
      <c r="HQ73" s="191"/>
      <c r="HR73" s="191"/>
      <c r="HS73" s="191"/>
      <c r="HT73" s="191"/>
      <c r="HU73" s="191"/>
      <c r="HV73" s="191">
        <f t="shared" ref="HV73:HV101" si="252">HT73+HU73</f>
        <v>0</v>
      </c>
      <c r="HW73" s="191"/>
      <c r="HX73" s="191"/>
      <c r="HY73" s="191"/>
      <c r="HZ73" s="191"/>
      <c r="IA73" s="191"/>
      <c r="IB73" s="191"/>
      <c r="IC73" s="191">
        <f t="shared" ref="IC73:IC101" si="253">IA73+IB73</f>
        <v>0</v>
      </c>
      <c r="ID73" s="191"/>
      <c r="IE73" s="191"/>
      <c r="IF73" s="191"/>
      <c r="IG73" s="191"/>
      <c r="IH73" s="191"/>
      <c r="II73" s="191"/>
      <c r="IJ73" s="191">
        <f t="shared" ref="IJ73:IJ101" si="254">IH73+II73</f>
        <v>0</v>
      </c>
      <c r="IK73" s="191"/>
      <c r="IL73" s="191"/>
      <c r="IM73" s="191"/>
      <c r="IN73" s="191"/>
      <c r="IO73" s="191">
        <f t="shared" ref="IO73:IO101" si="255">IN73*10000</f>
        <v>0</v>
      </c>
      <c r="IP73" s="191"/>
      <c r="IQ73" s="191">
        <f t="shared" ref="IQ73:IQ101" si="256">IO73+IP73</f>
        <v>0</v>
      </c>
      <c r="IR73" s="191"/>
      <c r="IS73" s="191"/>
      <c r="IT73" s="191"/>
      <c r="IU73" s="191"/>
      <c r="IV73" s="191"/>
      <c r="IW73" s="191"/>
      <c r="IX73" s="191">
        <f t="shared" ref="IX73:IX101" si="257">IV73+IW73</f>
        <v>0</v>
      </c>
      <c r="IY73" s="191"/>
      <c r="IZ73" s="191"/>
      <c r="JA73" s="191"/>
      <c r="JB73" s="191"/>
      <c r="JC73" s="191"/>
      <c r="JD73" s="191"/>
      <c r="JE73" s="191">
        <f t="shared" ref="JE73:JE101" si="258">JC73+JD73</f>
        <v>0</v>
      </c>
      <c r="JF73" s="191"/>
      <c r="JG73" s="191"/>
      <c r="JH73" s="191"/>
      <c r="JI73" s="191"/>
      <c r="JJ73" s="191"/>
      <c r="JK73" s="191"/>
      <c r="JL73" s="191">
        <f t="shared" ref="JL73:JL101" si="259">JJ73+JK73</f>
        <v>0</v>
      </c>
      <c r="JM73" s="191"/>
      <c r="JN73" s="191"/>
      <c r="JO73" s="191"/>
      <c r="JP73" s="191"/>
      <c r="JQ73" s="191"/>
      <c r="JR73" s="191"/>
      <c r="JS73" s="191">
        <f t="shared" ref="JS73:JS101" si="260">JQ73+JR73</f>
        <v>0</v>
      </c>
      <c r="JT73" s="191"/>
      <c r="JU73" s="191"/>
      <c r="JV73" s="191"/>
      <c r="JW73" s="191"/>
      <c r="JX73" s="191"/>
      <c r="JY73" s="191"/>
      <c r="JZ73" s="191">
        <f t="shared" ref="JZ73:JZ101" si="261">JX73+JY73</f>
        <v>0</v>
      </c>
      <c r="KA73" s="191"/>
      <c r="KB73" s="191"/>
      <c r="KC73" s="191"/>
      <c r="KD73" s="191"/>
      <c r="KE73" s="191"/>
      <c r="KF73" s="191"/>
      <c r="KG73" s="191">
        <f t="shared" ref="KG73:KG101" si="262">KE73+KF73</f>
        <v>0</v>
      </c>
      <c r="KH73" s="191"/>
      <c r="KI73" s="191"/>
      <c r="KJ73" s="191"/>
      <c r="KK73" s="191"/>
      <c r="KL73" s="191"/>
      <c r="KM73" s="191"/>
      <c r="KN73" s="191">
        <f t="shared" ref="KN73:KN101" si="263">KL73+KM73</f>
        <v>0</v>
      </c>
      <c r="KO73" s="191"/>
      <c r="KP73" s="191"/>
      <c r="KQ73" s="191"/>
      <c r="KR73" s="191"/>
      <c r="KS73" s="191"/>
      <c r="KT73" s="191"/>
      <c r="KU73" s="191">
        <f t="shared" ref="KU73:KU101" si="264">KS73+KT73</f>
        <v>0</v>
      </c>
      <c r="KV73" s="191"/>
      <c r="KW73" s="191"/>
      <c r="KX73" s="191"/>
      <c r="KY73" s="191"/>
      <c r="KZ73" s="191"/>
      <c r="LA73" s="191"/>
      <c r="LB73" s="191">
        <f t="shared" ref="LB73:LB101" si="265">KZ73+LA73</f>
        <v>0</v>
      </c>
      <c r="LC73" s="191"/>
      <c r="LD73" s="191"/>
      <c r="LE73" s="191"/>
      <c r="LF73" s="191"/>
      <c r="LG73" s="191"/>
      <c r="LH73" s="191"/>
      <c r="LI73" s="191">
        <f t="shared" ref="LI73:LI101" si="266">LG73+LH73</f>
        <v>0</v>
      </c>
      <c r="LJ73" s="191"/>
      <c r="LK73" s="191"/>
      <c r="LL73" s="191"/>
      <c r="LM73" s="191"/>
      <c r="LN73" s="191"/>
      <c r="LO73" s="191"/>
      <c r="LP73" s="191">
        <f t="shared" ref="LP73:LP101" si="267">LN73+LO73</f>
        <v>0</v>
      </c>
      <c r="LQ73" s="191"/>
      <c r="LR73" s="191"/>
      <c r="LS73" s="191"/>
      <c r="LT73" s="191"/>
      <c r="LU73" s="191"/>
      <c r="LV73" s="191"/>
      <c r="LW73" s="191">
        <f t="shared" ref="LW73:LW101" si="268">LU73+LV73</f>
        <v>0</v>
      </c>
      <c r="LX73" s="191"/>
      <c r="LY73" s="191"/>
      <c r="LZ73" s="191"/>
      <c r="MA73" s="191"/>
      <c r="MB73" s="191"/>
      <c r="MC73" s="191"/>
      <c r="MD73" s="191">
        <f t="shared" ref="MD73:MD101" si="269">MB73+MC73</f>
        <v>0</v>
      </c>
      <c r="ME73" s="191"/>
      <c r="MF73" s="191"/>
      <c r="MG73" s="191"/>
      <c r="MH73" s="191"/>
      <c r="MI73" s="191"/>
      <c r="MJ73" s="191"/>
      <c r="MK73" s="191">
        <f t="shared" ref="MK73:MK101" si="270">MI73+MJ73</f>
        <v>0</v>
      </c>
      <c r="ML73" s="191"/>
      <c r="MM73" s="191"/>
      <c r="MN73" s="191"/>
      <c r="MO73" s="191"/>
      <c r="MP73" s="191"/>
      <c r="MQ73" s="191"/>
      <c r="MR73" s="191">
        <f t="shared" ref="MR73:MR101" si="271">MP73+MQ73</f>
        <v>0</v>
      </c>
      <c r="MS73" s="191"/>
      <c r="MT73" s="191"/>
      <c r="MU73" s="191"/>
      <c r="MV73" s="191"/>
      <c r="MW73" s="191"/>
      <c r="MX73" s="191"/>
      <c r="MY73" s="191">
        <f t="shared" ref="MY73:MY101" si="272">MW73+MX73</f>
        <v>0</v>
      </c>
      <c r="MZ73" s="191"/>
      <c r="NA73" s="191"/>
      <c r="NB73" s="191"/>
      <c r="NC73" s="191"/>
      <c r="ND73" s="191"/>
      <c r="NE73" s="191"/>
      <c r="NF73" s="191">
        <f t="shared" ref="NF73:NF101" si="273">ND73+NE73</f>
        <v>0</v>
      </c>
      <c r="NG73" s="191"/>
      <c r="NH73" s="191"/>
      <c r="NI73" s="191"/>
      <c r="NJ73" s="191"/>
      <c r="NK73" s="191"/>
      <c r="NL73" s="191"/>
      <c r="NM73" s="191">
        <f t="shared" ref="NM73:NM101" si="274">NK73+NL73</f>
        <v>0</v>
      </c>
      <c r="NN73" s="191"/>
      <c r="NO73" s="191"/>
      <c r="NP73" s="191"/>
      <c r="NQ73" s="191"/>
      <c r="NR73" s="191"/>
      <c r="NS73" s="191"/>
      <c r="NT73" s="191">
        <f t="shared" ref="NT73:NT101" si="275">NR73+NS73</f>
        <v>0</v>
      </c>
      <c r="NU73" s="191"/>
      <c r="NV73" s="191"/>
      <c r="NW73" s="191"/>
      <c r="NX73" s="191"/>
      <c r="NY73" s="191"/>
      <c r="NZ73" s="191"/>
      <c r="OA73" s="191"/>
      <c r="OB73" s="191"/>
      <c r="OC73" s="191"/>
      <c r="OD73" s="191"/>
      <c r="OE73" s="191"/>
      <c r="OF73" s="191"/>
      <c r="OG73" s="191"/>
      <c r="OH73" s="191">
        <f t="shared" ref="OH73:OH101" si="276">OF73+OG73</f>
        <v>0</v>
      </c>
      <c r="OI73" s="191"/>
      <c r="OJ73" s="191"/>
      <c r="OK73" s="191"/>
      <c r="OL73" s="191"/>
      <c r="OM73" s="191"/>
      <c r="ON73" s="191"/>
      <c r="OO73" s="191">
        <f t="shared" ref="OO73:OO101" si="277">OM73+ON73</f>
        <v>0</v>
      </c>
      <c r="OP73" s="191"/>
      <c r="OQ73" s="191"/>
      <c r="OR73" s="191"/>
      <c r="OS73" s="191"/>
      <c r="OT73" s="191"/>
      <c r="OU73" s="191"/>
      <c r="OV73" s="191">
        <f t="shared" ref="OV73:OV101" si="278">OT73+OU73</f>
        <v>0</v>
      </c>
      <c r="OW73" s="191"/>
      <c r="OX73" s="191"/>
      <c r="OY73" s="191"/>
      <c r="OZ73" s="191"/>
      <c r="PA73" s="191"/>
      <c r="PB73" s="191"/>
      <c r="PC73" s="191">
        <f t="shared" ref="PC73:PC101" si="279">PA73+PB73</f>
        <v>0</v>
      </c>
      <c r="PD73" s="191"/>
      <c r="PE73" s="191"/>
      <c r="PF73" s="191"/>
      <c r="PG73" s="191"/>
      <c r="PH73" s="191"/>
      <c r="PI73" s="191"/>
      <c r="PJ73" s="191">
        <f t="shared" ref="PJ73:PJ101" si="280">PH73+PI73</f>
        <v>0</v>
      </c>
      <c r="PK73" s="191"/>
      <c r="PL73" s="191"/>
      <c r="PM73" s="191"/>
      <c r="PN73" s="191"/>
      <c r="PO73" s="191"/>
      <c r="PP73" s="191"/>
      <c r="PQ73" s="191">
        <f t="shared" ref="PQ73:PQ101" si="281">PO73+PP73</f>
        <v>0</v>
      </c>
      <c r="PR73" s="191"/>
      <c r="PS73" s="191"/>
      <c r="PT73" s="191"/>
      <c r="PU73" s="191"/>
      <c r="PV73" s="191"/>
      <c r="PW73" s="191"/>
      <c r="PX73" s="191">
        <f t="shared" ref="PX73:PX101" si="282">PV73+PW73</f>
        <v>0</v>
      </c>
      <c r="PY73" s="191"/>
      <c r="PZ73" s="191"/>
      <c r="QA73" s="191"/>
      <c r="QB73" s="191"/>
      <c r="QC73" s="191"/>
      <c r="QD73" s="191"/>
      <c r="QE73" s="191">
        <f t="shared" ref="QE73:QE101" si="283">QC73+QD73</f>
        <v>0</v>
      </c>
      <c r="QF73" s="191"/>
      <c r="QG73" s="191"/>
      <c r="QH73" s="191"/>
      <c r="QI73" s="191"/>
      <c r="QJ73" s="191"/>
      <c r="QK73" s="191"/>
      <c r="QL73" s="191">
        <f t="shared" ref="QL73:QL101" si="284">QJ73+QK73</f>
        <v>0</v>
      </c>
      <c r="QM73" s="191"/>
      <c r="QN73" s="191"/>
      <c r="QO73" s="191"/>
      <c r="QP73" s="191"/>
      <c r="QQ73" s="191"/>
      <c r="QR73" s="191"/>
      <c r="QS73" s="191">
        <f t="shared" ref="QS73:QS101" si="285">QQ73+QR73</f>
        <v>0</v>
      </c>
      <c r="QT73" s="191"/>
      <c r="QU73" s="191"/>
      <c r="QV73" s="191"/>
      <c r="QW73" s="191"/>
      <c r="QX73" s="191"/>
      <c r="QY73" s="191"/>
      <c r="QZ73" s="191">
        <f t="shared" ref="QZ73:QZ101" si="286">QX73+QY73</f>
        <v>0</v>
      </c>
      <c r="RA73" s="191"/>
      <c r="RB73" s="191"/>
      <c r="RC73" s="191"/>
      <c r="RD73" s="191"/>
      <c r="RE73" s="191"/>
      <c r="RF73" s="191"/>
      <c r="RG73" s="191">
        <f t="shared" ref="RG73:RG101" si="287">RE73+RF73</f>
        <v>0</v>
      </c>
      <c r="RH73" s="191"/>
      <c r="RI73" s="191"/>
      <c r="RJ73" s="191"/>
      <c r="RK73" s="191"/>
      <c r="RL73" s="191"/>
      <c r="RM73" s="191"/>
      <c r="RN73" s="191">
        <f t="shared" ref="RN73:RN101" si="288">RL73+RM73</f>
        <v>0</v>
      </c>
      <c r="RO73" s="191"/>
      <c r="RP73" s="191"/>
      <c r="RQ73" s="191"/>
      <c r="RR73" s="191"/>
      <c r="RS73" s="191"/>
      <c r="RT73" s="191"/>
      <c r="RU73" s="191">
        <f t="shared" ref="RU73:RU101" si="289">RS73+RT73</f>
        <v>0</v>
      </c>
      <c r="RV73" s="191"/>
      <c r="RW73" s="191"/>
      <c r="RX73" s="191"/>
      <c r="RY73" s="191"/>
      <c r="RZ73" s="191"/>
      <c r="SA73" s="191"/>
      <c r="SB73" s="191">
        <f t="shared" ref="SB73:SB101" si="290">RZ73+SA73</f>
        <v>0</v>
      </c>
      <c r="SC73" s="191"/>
      <c r="SD73" s="191"/>
      <c r="SE73" s="191"/>
      <c r="SF73" s="191"/>
      <c r="SG73" s="191"/>
      <c r="SH73" s="191"/>
      <c r="SI73" s="191">
        <f t="shared" ref="SI73:SI101" si="291">SG73+SH73</f>
        <v>0</v>
      </c>
      <c r="SJ73" s="191"/>
      <c r="SK73" s="191"/>
      <c r="SL73" s="191"/>
      <c r="SM73" s="191"/>
      <c r="SN73" s="191"/>
      <c r="SO73" s="191"/>
      <c r="SP73" s="191">
        <f t="shared" ref="SP73:SP101" si="292">SN73+SO73</f>
        <v>0</v>
      </c>
      <c r="SQ73" s="191"/>
      <c r="SR73" s="191"/>
      <c r="SS73" s="191"/>
      <c r="ST73" s="191"/>
      <c r="SU73" s="191"/>
      <c r="SV73" s="191"/>
      <c r="SW73" s="191">
        <f t="shared" ref="SW73:SW101" si="293">SU73+SV73</f>
        <v>0</v>
      </c>
      <c r="SX73" s="191"/>
      <c r="SY73" s="191"/>
      <c r="SZ73" s="191"/>
      <c r="TA73" s="191"/>
      <c r="TB73" s="191"/>
      <c r="TC73" s="191"/>
      <c r="TD73" s="191">
        <f t="shared" ref="TD73:TD101" si="294">TB73+TC73</f>
        <v>0</v>
      </c>
      <c r="TE73" s="191"/>
      <c r="TF73" s="191"/>
      <c r="TG73" s="191"/>
      <c r="TH73" s="191"/>
      <c r="TI73" s="191"/>
      <c r="TJ73" s="191"/>
      <c r="TK73" s="191">
        <f t="shared" ref="TK73:TK101" si="295">TI73+TJ73</f>
        <v>0</v>
      </c>
      <c r="TL73" s="191"/>
      <c r="TM73" s="191"/>
      <c r="TN73" s="191"/>
      <c r="TO73" s="191"/>
      <c r="TP73" s="191"/>
      <c r="TQ73" s="191"/>
      <c r="TR73" s="191">
        <f t="shared" ref="TR73:TR101" si="296">TP73+TQ73</f>
        <v>0</v>
      </c>
      <c r="TS73" s="191"/>
      <c r="TT73" s="191"/>
      <c r="TU73" s="191"/>
      <c r="TV73" s="191"/>
      <c r="TW73" s="191"/>
      <c r="TX73" s="191"/>
      <c r="TY73" s="191">
        <f t="shared" ref="TY73:TY101" si="297">TW73+TX73</f>
        <v>0</v>
      </c>
      <c r="TZ73" s="191"/>
      <c r="UA73" s="191"/>
      <c r="UB73" s="191"/>
      <c r="UC73" s="191"/>
      <c r="UD73" s="191"/>
      <c r="UE73" s="191"/>
      <c r="UF73" s="191">
        <f t="shared" ref="UF73:UF101" si="298">UD73+UE73</f>
        <v>0</v>
      </c>
      <c r="UG73" s="191"/>
      <c r="UH73" s="191"/>
      <c r="UI73" s="191"/>
      <c r="UJ73" s="191"/>
      <c r="UK73" s="191"/>
      <c r="UL73" s="191"/>
      <c r="UM73" s="191">
        <f t="shared" ref="UM73:UM101" si="299">UK73+UL73</f>
        <v>0</v>
      </c>
      <c r="UN73" s="191"/>
      <c r="UO73" s="191"/>
      <c r="UP73" s="191"/>
      <c r="UQ73" s="191"/>
      <c r="UR73" s="191"/>
      <c r="US73" s="191"/>
      <c r="UT73" s="191">
        <f t="shared" ref="UT73:UT101" si="300">UR73+US73</f>
        <v>0</v>
      </c>
      <c r="UU73" s="191"/>
      <c r="UV73" s="191"/>
      <c r="UW73" s="191"/>
      <c r="UX73" s="191"/>
      <c r="UY73" s="191"/>
      <c r="UZ73" s="191"/>
      <c r="VA73" s="191">
        <f t="shared" ref="VA73:VA101" si="301">UY73+UZ73</f>
        <v>0</v>
      </c>
      <c r="VB73" s="191"/>
      <c r="VC73" s="191"/>
      <c r="VD73" s="191"/>
      <c r="VE73" s="191"/>
      <c r="VF73" s="191"/>
      <c r="VG73" s="191"/>
      <c r="VH73" s="191">
        <f t="shared" ref="VH73:VH101" si="302">VF73+VG73</f>
        <v>0</v>
      </c>
      <c r="VI73" s="191"/>
      <c r="VJ73" s="191"/>
      <c r="VK73" s="191"/>
      <c r="VL73" s="191"/>
      <c r="VM73" s="191"/>
      <c r="VN73" s="191"/>
      <c r="VO73" s="191">
        <f t="shared" ref="VO73:VO101" si="303">VM73+VN73</f>
        <v>0</v>
      </c>
      <c r="VP73" s="191"/>
      <c r="VQ73" s="191"/>
      <c r="VR73" s="191"/>
      <c r="VS73" s="191"/>
      <c r="VT73" s="191"/>
      <c r="VU73" s="191"/>
      <c r="VV73" s="191">
        <f t="shared" ref="VV73:VV101" si="304">VT73+VU73</f>
        <v>0</v>
      </c>
      <c r="VW73" s="191"/>
      <c r="VX73" s="191"/>
      <c r="VY73" s="191"/>
      <c r="VZ73" s="191"/>
      <c r="WA73" s="191"/>
      <c r="WB73" s="191"/>
      <c r="WC73" s="191">
        <f t="shared" ref="WC73:WC101" si="305">WA73+WB73</f>
        <v>0</v>
      </c>
      <c r="WD73" s="191"/>
      <c r="WE73" s="191"/>
      <c r="WF73" s="191"/>
      <c r="WG73" s="191"/>
      <c r="WH73" s="191"/>
      <c r="WI73" s="191"/>
      <c r="WJ73" s="191">
        <f t="shared" ref="WJ73:WJ101" si="306">WH73+WI73</f>
        <v>0</v>
      </c>
      <c r="WK73" s="191"/>
      <c r="WL73" s="191"/>
      <c r="WM73" s="191"/>
      <c r="WN73" s="191"/>
      <c r="WO73" s="191"/>
      <c r="WP73" s="191"/>
      <c r="WQ73" s="191">
        <f t="shared" ref="WQ73:WQ101" si="307">WO73+WP73</f>
        <v>0</v>
      </c>
      <c r="WR73" s="191"/>
      <c r="WS73" s="191"/>
      <c r="WT73" s="191"/>
      <c r="WU73" s="191"/>
      <c r="WV73" s="191"/>
      <c r="WW73" s="191"/>
      <c r="WX73" s="191">
        <f t="shared" ref="WX73:WX101" si="308">WV73+WW73</f>
        <v>0</v>
      </c>
      <c r="WY73" s="191"/>
      <c r="WZ73" s="191"/>
      <c r="XA73" s="191"/>
      <c r="XB73" s="191"/>
      <c r="XC73" s="191"/>
      <c r="XD73" s="191"/>
      <c r="XE73" s="191">
        <f t="shared" ref="XE73:XE101" si="309">XC73+XD73</f>
        <v>0</v>
      </c>
      <c r="XF73" s="191"/>
      <c r="XG73" s="191"/>
      <c r="XH73" s="191"/>
      <c r="XI73" s="191"/>
      <c r="XJ73" s="191"/>
      <c r="XK73" s="191"/>
      <c r="XL73" s="191">
        <f t="shared" ref="XL73:XL101" si="310">XJ73+XK73</f>
        <v>0</v>
      </c>
      <c r="XM73" s="191"/>
      <c r="XN73" s="191"/>
      <c r="XO73" s="191"/>
      <c r="XP73" s="191"/>
      <c r="XQ73" s="191"/>
      <c r="XR73" s="191"/>
      <c r="XS73" s="191">
        <f t="shared" ref="XS73:XS101" si="311">XQ73+XR73</f>
        <v>0</v>
      </c>
      <c r="XT73" s="191"/>
      <c r="XU73" s="191"/>
      <c r="XV73" s="191"/>
      <c r="XW73" s="191"/>
      <c r="XX73" s="191"/>
      <c r="XY73" s="191"/>
      <c r="XZ73" s="191">
        <f t="shared" ref="XZ73:XZ101" si="312">XX73+XY73</f>
        <v>0</v>
      </c>
      <c r="YA73" s="191"/>
      <c r="YB73" s="191"/>
      <c r="YC73" s="191"/>
      <c r="YD73" s="191"/>
      <c r="YE73" s="191"/>
      <c r="YF73" s="191"/>
      <c r="YG73" s="191">
        <f t="shared" ref="YG73:YG101" si="313">YE73+YF73</f>
        <v>0</v>
      </c>
      <c r="YH73" s="191"/>
      <c r="YI73" s="191"/>
      <c r="YJ73" s="191"/>
      <c r="YK73" s="191"/>
      <c r="YL73" s="191"/>
      <c r="YM73" s="191"/>
      <c r="YN73" s="191">
        <f t="shared" ref="YN73:YN101" si="314">YL73+YM73</f>
        <v>0</v>
      </c>
      <c r="YO73" s="191"/>
      <c r="YP73" s="191"/>
      <c r="YQ73" s="191"/>
      <c r="YR73" s="191"/>
      <c r="YS73" s="191"/>
      <c r="YT73" s="191"/>
      <c r="YU73" s="191">
        <f t="shared" ref="YU73:YU101" si="315">YS73+YT73</f>
        <v>0</v>
      </c>
      <c r="YV73" s="191"/>
      <c r="YW73" s="191"/>
      <c r="YX73" s="191"/>
      <c r="YY73" s="191"/>
      <c r="YZ73" s="191"/>
      <c r="ZA73" s="191"/>
      <c r="ZB73" s="191">
        <f t="shared" ref="ZB73:ZB101" si="316">YZ73+ZA73</f>
        <v>0</v>
      </c>
      <c r="ZC73" s="191"/>
      <c r="ZD73" s="191"/>
      <c r="ZE73" s="191"/>
      <c r="ZF73" s="191"/>
      <c r="ZG73" s="191"/>
      <c r="ZH73" s="191"/>
      <c r="ZI73" s="191">
        <f t="shared" ref="ZI73:ZI101" si="317">ZG73+ZH73</f>
        <v>0</v>
      </c>
      <c r="ZJ73" s="191"/>
      <c r="ZK73" s="191"/>
      <c r="ZL73" s="191"/>
      <c r="ZM73" s="191"/>
      <c r="ZN73" s="191"/>
      <c r="ZO73" s="191"/>
      <c r="ZP73" s="191">
        <f t="shared" ref="ZP73:ZP101" si="318">ZN73+ZO73</f>
        <v>0</v>
      </c>
      <c r="ZQ73" s="191"/>
      <c r="ZR73" s="191"/>
      <c r="ZS73" s="191"/>
      <c r="ZT73" s="191"/>
      <c r="ZU73" s="191"/>
      <c r="ZV73" s="191"/>
      <c r="ZW73" s="191">
        <f t="shared" ref="ZW73:ZW101" si="319">ZU73+ZV73</f>
        <v>0</v>
      </c>
      <c r="ZX73" s="191"/>
      <c r="ZY73" s="191"/>
      <c r="ZZ73" s="191"/>
      <c r="AAA73" s="191"/>
      <c r="AAB73" s="191"/>
      <c r="AAC73" s="191"/>
      <c r="AAD73" s="191">
        <f t="shared" ref="AAD73:AAD101" si="320">AAB73+AAC73</f>
        <v>0</v>
      </c>
      <c r="AAE73" s="191"/>
      <c r="AAF73" s="191"/>
      <c r="AAG73" s="191"/>
      <c r="AAH73" s="191"/>
      <c r="AAI73" s="191"/>
      <c r="AAJ73" s="191"/>
      <c r="AAK73" s="191">
        <f t="shared" ref="AAK73:AAK101" si="321">AAI73+AAJ73</f>
        <v>0</v>
      </c>
      <c r="AAL73" s="191"/>
      <c r="AAM73" s="191"/>
      <c r="AAN73" s="191"/>
      <c r="AAO73" s="191"/>
      <c r="AAP73" s="191"/>
      <c r="AAQ73" s="191"/>
      <c r="AAR73" s="191">
        <f t="shared" ref="AAR73:AAR101" si="322">AAP73+AAQ73</f>
        <v>0</v>
      </c>
      <c r="AAS73" s="191"/>
      <c r="AAT73" s="191"/>
      <c r="AAU73" s="191"/>
      <c r="AAV73" s="191"/>
      <c r="AAW73" s="191"/>
      <c r="AAX73" s="191"/>
      <c r="AAY73" s="191">
        <f t="shared" ref="AAY73:AAY101" si="323">AAW73+AAX73</f>
        <v>0</v>
      </c>
      <c r="AAZ73" s="191"/>
      <c r="ABA73" s="191"/>
      <c r="ABB73" s="191"/>
      <c r="ABC73" s="191"/>
      <c r="ABD73" s="191"/>
      <c r="ABE73" s="191"/>
      <c r="ABF73" s="191">
        <f t="shared" ref="ABF73:ABF101" si="324">ABD73+ABE73</f>
        <v>0</v>
      </c>
      <c r="ABG73" s="191"/>
      <c r="ABH73" s="191"/>
      <c r="ABI73" s="191"/>
      <c r="ABJ73" s="191"/>
      <c r="ABK73" s="191"/>
      <c r="ABL73" s="191"/>
      <c r="ABM73" s="191">
        <f t="shared" ref="ABM73:ABM101" si="325">ABK73+ABL73</f>
        <v>0</v>
      </c>
      <c r="ABN73" s="191"/>
      <c r="ABO73" s="191"/>
      <c r="ABP73" s="191"/>
      <c r="ABQ73" s="191"/>
      <c r="ABR73" s="191"/>
      <c r="ABS73" s="191"/>
      <c r="ABT73" s="191">
        <f t="shared" ref="ABT73:ABT101" si="326">ABR73+ABS73</f>
        <v>0</v>
      </c>
      <c r="ABU73" s="191"/>
      <c r="ABV73" s="191"/>
      <c r="ABW73" s="191"/>
      <c r="ABX73" s="191"/>
      <c r="ABY73" s="190">
        <f t="shared" si="218"/>
        <v>0</v>
      </c>
      <c r="ABZ73" s="190">
        <f t="shared" si="217"/>
        <v>0</v>
      </c>
      <c r="ACA73" s="190">
        <f t="shared" si="217"/>
        <v>0</v>
      </c>
      <c r="ACB73" s="9"/>
    </row>
    <row r="74" spans="1:756" ht="18" customHeight="1">
      <c r="A74" s="213">
        <v>3</v>
      </c>
      <c r="B74" s="191" t="s">
        <v>1900</v>
      </c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>
        <f t="shared" si="219"/>
        <v>0</v>
      </c>
      <c r="N74" s="191"/>
      <c r="O74" s="191"/>
      <c r="P74" s="191"/>
      <c r="Q74" s="191"/>
      <c r="R74" s="191"/>
      <c r="S74" s="191"/>
      <c r="T74" s="191">
        <f t="shared" si="220"/>
        <v>0</v>
      </c>
      <c r="U74" s="191"/>
      <c r="V74" s="191"/>
      <c r="W74" s="191"/>
      <c r="X74" s="191"/>
      <c r="Y74" s="191"/>
      <c r="Z74" s="191"/>
      <c r="AA74" s="191">
        <f t="shared" si="221"/>
        <v>0</v>
      </c>
      <c r="AB74" s="191"/>
      <c r="AC74" s="191"/>
      <c r="AD74" s="191"/>
      <c r="AE74" s="191"/>
      <c r="AF74" s="191"/>
      <c r="AG74" s="191"/>
      <c r="AH74" s="191">
        <f t="shared" si="222"/>
        <v>0</v>
      </c>
      <c r="AI74" s="191"/>
      <c r="AJ74" s="191"/>
      <c r="AK74" s="191"/>
      <c r="AL74" s="191"/>
      <c r="AM74" s="191"/>
      <c r="AN74" s="191"/>
      <c r="AO74" s="191">
        <f t="shared" si="223"/>
        <v>0</v>
      </c>
      <c r="AP74" s="191"/>
      <c r="AQ74" s="191"/>
      <c r="AR74" s="191"/>
      <c r="AS74" s="191"/>
      <c r="AT74" s="191"/>
      <c r="AU74" s="191"/>
      <c r="AV74" s="191">
        <f t="shared" si="224"/>
        <v>0</v>
      </c>
      <c r="AW74" s="191"/>
      <c r="AX74" s="191"/>
      <c r="AY74" s="191"/>
      <c r="AZ74" s="191"/>
      <c r="BA74" s="191"/>
      <c r="BB74" s="191"/>
      <c r="BC74" s="191">
        <f t="shared" si="225"/>
        <v>0</v>
      </c>
      <c r="BD74" s="191"/>
      <c r="BE74" s="191"/>
      <c r="BF74" s="191"/>
      <c r="BG74" s="191"/>
      <c r="BH74" s="191"/>
      <c r="BI74" s="191"/>
      <c r="BJ74" s="191">
        <f t="shared" si="226"/>
        <v>0</v>
      </c>
      <c r="BK74" s="191"/>
      <c r="BL74" s="191"/>
      <c r="BM74" s="191"/>
      <c r="BN74" s="191"/>
      <c r="BO74" s="191"/>
      <c r="BP74" s="191"/>
      <c r="BQ74" s="191">
        <f t="shared" si="227"/>
        <v>0</v>
      </c>
      <c r="BR74" s="191"/>
      <c r="BS74" s="191"/>
      <c r="BT74" s="191"/>
      <c r="BU74" s="191"/>
      <c r="BV74" s="191"/>
      <c r="BW74" s="191"/>
      <c r="BX74" s="191">
        <f t="shared" si="228"/>
        <v>0</v>
      </c>
      <c r="BY74" s="191"/>
      <c r="BZ74" s="191"/>
      <c r="CA74" s="191"/>
      <c r="CB74" s="191"/>
      <c r="CC74" s="191"/>
      <c r="CD74" s="191"/>
      <c r="CE74" s="191">
        <f t="shared" si="229"/>
        <v>0</v>
      </c>
      <c r="CF74" s="191"/>
      <c r="CG74" s="191"/>
      <c r="CH74" s="191"/>
      <c r="CI74" s="191"/>
      <c r="CJ74" s="191"/>
      <c r="CK74" s="191"/>
      <c r="CL74" s="191">
        <f t="shared" si="230"/>
        <v>0</v>
      </c>
      <c r="CM74" s="191"/>
      <c r="CN74" s="191"/>
      <c r="CO74" s="191"/>
      <c r="CP74" s="191"/>
      <c r="CQ74" s="191"/>
      <c r="CR74" s="191"/>
      <c r="CS74" s="191">
        <f t="shared" si="231"/>
        <v>0</v>
      </c>
      <c r="CT74" s="191"/>
      <c r="CU74" s="191"/>
      <c r="CV74" s="191"/>
      <c r="CW74" s="191"/>
      <c r="CX74" s="191"/>
      <c r="CY74" s="191"/>
      <c r="CZ74" s="191">
        <f t="shared" si="232"/>
        <v>0</v>
      </c>
      <c r="DA74" s="191"/>
      <c r="DB74" s="191"/>
      <c r="DC74" s="191"/>
      <c r="DD74" s="191"/>
      <c r="DE74" s="191"/>
      <c r="DF74" s="191"/>
      <c r="DG74" s="191">
        <f t="shared" si="233"/>
        <v>0</v>
      </c>
      <c r="DH74" s="191"/>
      <c r="DI74" s="191"/>
      <c r="DJ74" s="191"/>
      <c r="DK74" s="191"/>
      <c r="DL74" s="191"/>
      <c r="DM74" s="191"/>
      <c r="DN74" s="191">
        <f t="shared" si="234"/>
        <v>0</v>
      </c>
      <c r="DO74" s="191"/>
      <c r="DP74" s="191"/>
      <c r="DQ74" s="191"/>
      <c r="DR74" s="191"/>
      <c r="DS74" s="191"/>
      <c r="DT74" s="191"/>
      <c r="DU74" s="191">
        <f t="shared" si="235"/>
        <v>0</v>
      </c>
      <c r="DV74" s="191"/>
      <c r="DW74" s="191"/>
      <c r="DX74" s="191"/>
      <c r="DY74" s="191"/>
      <c r="DZ74" s="191"/>
      <c r="EA74" s="191"/>
      <c r="EB74" s="191">
        <f t="shared" si="236"/>
        <v>0</v>
      </c>
      <c r="EC74" s="191"/>
      <c r="ED74" s="191"/>
      <c r="EE74" s="191"/>
      <c r="EF74" s="191"/>
      <c r="EG74" s="191"/>
      <c r="EH74" s="191"/>
      <c r="EI74" s="191">
        <f t="shared" si="237"/>
        <v>0</v>
      </c>
      <c r="EJ74" s="191"/>
      <c r="EK74" s="191"/>
      <c r="EL74" s="191"/>
      <c r="EM74" s="191">
        <v>1</v>
      </c>
      <c r="EN74" s="191">
        <f t="shared" si="238"/>
        <v>3500</v>
      </c>
      <c r="EO74" s="191"/>
      <c r="EP74" s="191">
        <f t="shared" si="239"/>
        <v>3500</v>
      </c>
      <c r="EQ74" s="191"/>
      <c r="ER74" s="191"/>
      <c r="ES74" s="191"/>
      <c r="ET74" s="191">
        <v>1</v>
      </c>
      <c r="EU74" s="191">
        <f t="shared" si="240"/>
        <v>3000</v>
      </c>
      <c r="EV74" s="191"/>
      <c r="EW74" s="191">
        <f t="shared" si="241"/>
        <v>3000</v>
      </c>
      <c r="EX74" s="191"/>
      <c r="EY74" s="191"/>
      <c r="EZ74" s="191"/>
      <c r="FA74" s="191"/>
      <c r="FB74" s="191"/>
      <c r="FC74" s="191"/>
      <c r="FD74" s="191">
        <f t="shared" si="242"/>
        <v>0</v>
      </c>
      <c r="FE74" s="191"/>
      <c r="FF74" s="191"/>
      <c r="FG74" s="191"/>
      <c r="FH74" s="191"/>
      <c r="FI74" s="191"/>
      <c r="FJ74" s="191"/>
      <c r="FK74" s="191">
        <f t="shared" si="243"/>
        <v>0</v>
      </c>
      <c r="FL74" s="191"/>
      <c r="FM74" s="191"/>
      <c r="FN74" s="191"/>
      <c r="FO74" s="191"/>
      <c r="FP74" s="191"/>
      <c r="FQ74" s="191"/>
      <c r="FR74" s="191">
        <f t="shared" si="244"/>
        <v>0</v>
      </c>
      <c r="FS74" s="191"/>
      <c r="FT74" s="191"/>
      <c r="FU74" s="191"/>
      <c r="FV74" s="191"/>
      <c r="FW74" s="191"/>
      <c r="FX74" s="191"/>
      <c r="FY74" s="191">
        <f t="shared" si="245"/>
        <v>0</v>
      </c>
      <c r="FZ74" s="191"/>
      <c r="GA74" s="191"/>
      <c r="GB74" s="191"/>
      <c r="GC74" s="191"/>
      <c r="GD74" s="191"/>
      <c r="GE74" s="191"/>
      <c r="GF74" s="191">
        <f t="shared" si="246"/>
        <v>0</v>
      </c>
      <c r="GG74" s="191"/>
      <c r="GH74" s="191"/>
      <c r="GI74" s="191"/>
      <c r="GJ74" s="191"/>
      <c r="GK74" s="191"/>
      <c r="GL74" s="191"/>
      <c r="GM74" s="191">
        <f t="shared" si="247"/>
        <v>0</v>
      </c>
      <c r="GN74" s="191"/>
      <c r="GO74" s="191"/>
      <c r="GP74" s="191"/>
      <c r="GQ74" s="191"/>
      <c r="GR74" s="191"/>
      <c r="GS74" s="191"/>
      <c r="GT74" s="191">
        <f t="shared" si="248"/>
        <v>0</v>
      </c>
      <c r="GU74" s="191"/>
      <c r="GV74" s="191"/>
      <c r="GW74" s="191"/>
      <c r="GX74" s="191"/>
      <c r="GY74" s="191"/>
      <c r="GZ74" s="191"/>
      <c r="HA74" s="191">
        <f t="shared" si="249"/>
        <v>0</v>
      </c>
      <c r="HB74" s="191"/>
      <c r="HC74" s="191"/>
      <c r="HD74" s="191"/>
      <c r="HE74" s="191"/>
      <c r="HF74" s="191"/>
      <c r="HG74" s="191"/>
      <c r="HH74" s="191">
        <f t="shared" si="250"/>
        <v>0</v>
      </c>
      <c r="HI74" s="191"/>
      <c r="HJ74" s="191"/>
      <c r="HK74" s="191"/>
      <c r="HL74" s="191"/>
      <c r="HM74" s="191"/>
      <c r="HN74" s="191"/>
      <c r="HO74" s="191">
        <f t="shared" si="251"/>
        <v>0</v>
      </c>
      <c r="HP74" s="191"/>
      <c r="HQ74" s="191"/>
      <c r="HR74" s="191"/>
      <c r="HS74" s="191"/>
      <c r="HT74" s="191"/>
      <c r="HU74" s="191"/>
      <c r="HV74" s="191">
        <f t="shared" si="252"/>
        <v>0</v>
      </c>
      <c r="HW74" s="191"/>
      <c r="HX74" s="191"/>
      <c r="HY74" s="191"/>
      <c r="HZ74" s="191"/>
      <c r="IA74" s="191"/>
      <c r="IB74" s="191"/>
      <c r="IC74" s="191">
        <f t="shared" si="253"/>
        <v>0</v>
      </c>
      <c r="ID74" s="191"/>
      <c r="IE74" s="191"/>
      <c r="IF74" s="191"/>
      <c r="IG74" s="191"/>
      <c r="IH74" s="191"/>
      <c r="II74" s="191"/>
      <c r="IJ74" s="191">
        <f t="shared" si="254"/>
        <v>0</v>
      </c>
      <c r="IK74" s="191"/>
      <c r="IL74" s="191"/>
      <c r="IM74" s="191"/>
      <c r="IN74" s="191">
        <v>1</v>
      </c>
      <c r="IO74" s="191">
        <f t="shared" si="255"/>
        <v>10000</v>
      </c>
      <c r="IP74" s="191"/>
      <c r="IQ74" s="191">
        <f t="shared" si="256"/>
        <v>10000</v>
      </c>
      <c r="IR74" s="191"/>
      <c r="IS74" s="191"/>
      <c r="IT74" s="191"/>
      <c r="IU74" s="191"/>
      <c r="IV74" s="191"/>
      <c r="IW74" s="191"/>
      <c r="IX74" s="191">
        <f t="shared" si="257"/>
        <v>0</v>
      </c>
      <c r="IY74" s="191"/>
      <c r="IZ74" s="191"/>
      <c r="JA74" s="191"/>
      <c r="JB74" s="191"/>
      <c r="JC74" s="191"/>
      <c r="JD74" s="191"/>
      <c r="JE74" s="191">
        <f t="shared" si="258"/>
        <v>0</v>
      </c>
      <c r="JF74" s="191"/>
      <c r="JG74" s="191"/>
      <c r="JH74" s="191"/>
      <c r="JI74" s="191"/>
      <c r="JJ74" s="191"/>
      <c r="JK74" s="191"/>
      <c r="JL74" s="191">
        <f t="shared" si="259"/>
        <v>0</v>
      </c>
      <c r="JM74" s="191"/>
      <c r="JN74" s="191"/>
      <c r="JO74" s="191"/>
      <c r="JP74" s="191"/>
      <c r="JQ74" s="191"/>
      <c r="JR74" s="191"/>
      <c r="JS74" s="191">
        <f t="shared" si="260"/>
        <v>0</v>
      </c>
      <c r="JT74" s="191"/>
      <c r="JU74" s="191"/>
      <c r="JV74" s="191"/>
      <c r="JW74" s="191"/>
      <c r="JX74" s="191"/>
      <c r="JY74" s="191"/>
      <c r="JZ74" s="191">
        <f t="shared" si="261"/>
        <v>0</v>
      </c>
      <c r="KA74" s="191"/>
      <c r="KB74" s="191"/>
      <c r="KC74" s="191"/>
      <c r="KD74" s="191"/>
      <c r="KE74" s="191"/>
      <c r="KF74" s="191"/>
      <c r="KG74" s="191">
        <f t="shared" si="262"/>
        <v>0</v>
      </c>
      <c r="KH74" s="191"/>
      <c r="KI74" s="191"/>
      <c r="KJ74" s="191"/>
      <c r="KK74" s="191"/>
      <c r="KL74" s="191"/>
      <c r="KM74" s="191"/>
      <c r="KN74" s="191">
        <f t="shared" si="263"/>
        <v>0</v>
      </c>
      <c r="KO74" s="191"/>
      <c r="KP74" s="191"/>
      <c r="KQ74" s="191"/>
      <c r="KR74" s="191"/>
      <c r="KS74" s="191"/>
      <c r="KT74" s="191"/>
      <c r="KU74" s="191">
        <f t="shared" si="264"/>
        <v>0</v>
      </c>
      <c r="KV74" s="191"/>
      <c r="KW74" s="191"/>
      <c r="KX74" s="191"/>
      <c r="KY74" s="191"/>
      <c r="KZ74" s="191"/>
      <c r="LA74" s="191"/>
      <c r="LB74" s="191">
        <f t="shared" si="265"/>
        <v>0</v>
      </c>
      <c r="LC74" s="191"/>
      <c r="LD74" s="191"/>
      <c r="LE74" s="191"/>
      <c r="LF74" s="191"/>
      <c r="LG74" s="191"/>
      <c r="LH74" s="191"/>
      <c r="LI74" s="191">
        <f t="shared" si="266"/>
        <v>0</v>
      </c>
      <c r="LJ74" s="191"/>
      <c r="LK74" s="191"/>
      <c r="LL74" s="191"/>
      <c r="LM74" s="191"/>
      <c r="LN74" s="191"/>
      <c r="LO74" s="191"/>
      <c r="LP74" s="191">
        <f t="shared" si="267"/>
        <v>0</v>
      </c>
      <c r="LQ74" s="191"/>
      <c r="LR74" s="191"/>
      <c r="LS74" s="191"/>
      <c r="LT74" s="191"/>
      <c r="LU74" s="191"/>
      <c r="LV74" s="191"/>
      <c r="LW74" s="191">
        <f t="shared" si="268"/>
        <v>0</v>
      </c>
      <c r="LX74" s="191"/>
      <c r="LY74" s="191"/>
      <c r="LZ74" s="191"/>
      <c r="MA74" s="191"/>
      <c r="MB74" s="191"/>
      <c r="MC74" s="191"/>
      <c r="MD74" s="191">
        <f t="shared" si="269"/>
        <v>0</v>
      </c>
      <c r="ME74" s="191"/>
      <c r="MF74" s="191"/>
      <c r="MG74" s="191"/>
      <c r="MH74" s="191"/>
      <c r="MI74" s="191"/>
      <c r="MJ74" s="191"/>
      <c r="MK74" s="191">
        <f t="shared" si="270"/>
        <v>0</v>
      </c>
      <c r="ML74" s="191"/>
      <c r="MM74" s="191"/>
      <c r="MN74" s="191"/>
      <c r="MO74" s="191"/>
      <c r="MP74" s="191"/>
      <c r="MQ74" s="191"/>
      <c r="MR74" s="191">
        <f t="shared" si="271"/>
        <v>0</v>
      </c>
      <c r="MS74" s="191"/>
      <c r="MT74" s="191"/>
      <c r="MU74" s="191"/>
      <c r="MV74" s="191"/>
      <c r="MW74" s="191"/>
      <c r="MX74" s="191"/>
      <c r="MY74" s="191">
        <f t="shared" si="272"/>
        <v>0</v>
      </c>
      <c r="MZ74" s="191"/>
      <c r="NA74" s="191"/>
      <c r="NB74" s="191"/>
      <c r="NC74" s="191"/>
      <c r="ND74" s="191"/>
      <c r="NE74" s="191"/>
      <c r="NF74" s="191">
        <f t="shared" si="273"/>
        <v>0</v>
      </c>
      <c r="NG74" s="191"/>
      <c r="NH74" s="191"/>
      <c r="NI74" s="191"/>
      <c r="NJ74" s="191"/>
      <c r="NK74" s="191"/>
      <c r="NL74" s="191"/>
      <c r="NM74" s="191">
        <f t="shared" si="274"/>
        <v>0</v>
      </c>
      <c r="NN74" s="191"/>
      <c r="NO74" s="191"/>
      <c r="NP74" s="191"/>
      <c r="NQ74" s="191"/>
      <c r="NR74" s="191"/>
      <c r="NS74" s="191"/>
      <c r="NT74" s="191">
        <f t="shared" si="275"/>
        <v>0</v>
      </c>
      <c r="NU74" s="191"/>
      <c r="NV74" s="191"/>
      <c r="NW74" s="191"/>
      <c r="NX74" s="191"/>
      <c r="NY74" s="191"/>
      <c r="NZ74" s="191"/>
      <c r="OA74" s="191"/>
      <c r="OB74" s="191"/>
      <c r="OC74" s="191"/>
      <c r="OD74" s="191"/>
      <c r="OE74" s="191"/>
      <c r="OF74" s="191"/>
      <c r="OG74" s="191"/>
      <c r="OH74" s="191">
        <f t="shared" si="276"/>
        <v>0</v>
      </c>
      <c r="OI74" s="191"/>
      <c r="OJ74" s="191"/>
      <c r="OK74" s="191"/>
      <c r="OL74" s="191"/>
      <c r="OM74" s="191"/>
      <c r="ON74" s="191"/>
      <c r="OO74" s="191">
        <f t="shared" si="277"/>
        <v>0</v>
      </c>
      <c r="OP74" s="191"/>
      <c r="OQ74" s="191"/>
      <c r="OR74" s="191"/>
      <c r="OS74" s="191"/>
      <c r="OT74" s="191"/>
      <c r="OU74" s="191"/>
      <c r="OV74" s="191">
        <f t="shared" si="278"/>
        <v>0</v>
      </c>
      <c r="OW74" s="191"/>
      <c r="OX74" s="191"/>
      <c r="OY74" s="191"/>
      <c r="OZ74" s="191"/>
      <c r="PA74" s="191"/>
      <c r="PB74" s="191"/>
      <c r="PC74" s="191">
        <f t="shared" si="279"/>
        <v>0</v>
      </c>
      <c r="PD74" s="191"/>
      <c r="PE74" s="191"/>
      <c r="PF74" s="191"/>
      <c r="PG74" s="191"/>
      <c r="PH74" s="191"/>
      <c r="PI74" s="191"/>
      <c r="PJ74" s="191">
        <f t="shared" si="280"/>
        <v>0</v>
      </c>
      <c r="PK74" s="191"/>
      <c r="PL74" s="191"/>
      <c r="PM74" s="191"/>
      <c r="PN74" s="191"/>
      <c r="PO74" s="191"/>
      <c r="PP74" s="191"/>
      <c r="PQ74" s="191">
        <f t="shared" si="281"/>
        <v>0</v>
      </c>
      <c r="PR74" s="191"/>
      <c r="PS74" s="191"/>
      <c r="PT74" s="191"/>
      <c r="PU74" s="191"/>
      <c r="PV74" s="191"/>
      <c r="PW74" s="191"/>
      <c r="PX74" s="191">
        <f t="shared" si="282"/>
        <v>0</v>
      </c>
      <c r="PY74" s="191"/>
      <c r="PZ74" s="191"/>
      <c r="QA74" s="191"/>
      <c r="QB74" s="191"/>
      <c r="QC74" s="191"/>
      <c r="QD74" s="191"/>
      <c r="QE74" s="191">
        <f t="shared" si="283"/>
        <v>0</v>
      </c>
      <c r="QF74" s="191"/>
      <c r="QG74" s="191"/>
      <c r="QH74" s="191"/>
      <c r="QI74" s="191"/>
      <c r="QJ74" s="191"/>
      <c r="QK74" s="191"/>
      <c r="QL74" s="191">
        <f t="shared" si="284"/>
        <v>0</v>
      </c>
      <c r="QM74" s="191"/>
      <c r="QN74" s="191"/>
      <c r="QO74" s="191"/>
      <c r="QP74" s="191"/>
      <c r="QQ74" s="191"/>
      <c r="QR74" s="191"/>
      <c r="QS74" s="191">
        <f t="shared" si="285"/>
        <v>0</v>
      </c>
      <c r="QT74" s="191"/>
      <c r="QU74" s="191"/>
      <c r="QV74" s="191"/>
      <c r="QW74" s="191"/>
      <c r="QX74" s="191"/>
      <c r="QY74" s="191"/>
      <c r="QZ74" s="191">
        <f t="shared" si="286"/>
        <v>0</v>
      </c>
      <c r="RA74" s="191"/>
      <c r="RB74" s="191"/>
      <c r="RC74" s="191"/>
      <c r="RD74" s="191"/>
      <c r="RE74" s="191"/>
      <c r="RF74" s="191"/>
      <c r="RG74" s="191">
        <f t="shared" si="287"/>
        <v>0</v>
      </c>
      <c r="RH74" s="191"/>
      <c r="RI74" s="191"/>
      <c r="RJ74" s="191"/>
      <c r="RK74" s="191"/>
      <c r="RL74" s="191"/>
      <c r="RM74" s="191"/>
      <c r="RN74" s="191">
        <f t="shared" si="288"/>
        <v>0</v>
      </c>
      <c r="RO74" s="191"/>
      <c r="RP74" s="191"/>
      <c r="RQ74" s="191"/>
      <c r="RR74" s="191"/>
      <c r="RS74" s="191"/>
      <c r="RT74" s="191"/>
      <c r="RU74" s="191">
        <f t="shared" si="289"/>
        <v>0</v>
      </c>
      <c r="RV74" s="191"/>
      <c r="RW74" s="191"/>
      <c r="RX74" s="191"/>
      <c r="RY74" s="191"/>
      <c r="RZ74" s="191"/>
      <c r="SA74" s="191"/>
      <c r="SB74" s="191">
        <f t="shared" si="290"/>
        <v>0</v>
      </c>
      <c r="SC74" s="191"/>
      <c r="SD74" s="191"/>
      <c r="SE74" s="191"/>
      <c r="SF74" s="191"/>
      <c r="SG74" s="191"/>
      <c r="SH74" s="191"/>
      <c r="SI74" s="191">
        <f t="shared" si="291"/>
        <v>0</v>
      </c>
      <c r="SJ74" s="191"/>
      <c r="SK74" s="191"/>
      <c r="SL74" s="191"/>
      <c r="SM74" s="191"/>
      <c r="SN74" s="191"/>
      <c r="SO74" s="191"/>
      <c r="SP74" s="191">
        <f t="shared" si="292"/>
        <v>0</v>
      </c>
      <c r="SQ74" s="191"/>
      <c r="SR74" s="191"/>
      <c r="SS74" s="191"/>
      <c r="ST74" s="191"/>
      <c r="SU74" s="191"/>
      <c r="SV74" s="191"/>
      <c r="SW74" s="191">
        <f t="shared" si="293"/>
        <v>0</v>
      </c>
      <c r="SX74" s="191"/>
      <c r="SY74" s="191"/>
      <c r="SZ74" s="191"/>
      <c r="TA74" s="191"/>
      <c r="TB74" s="191"/>
      <c r="TC74" s="191"/>
      <c r="TD74" s="191">
        <f t="shared" si="294"/>
        <v>0</v>
      </c>
      <c r="TE74" s="191"/>
      <c r="TF74" s="191"/>
      <c r="TG74" s="191"/>
      <c r="TH74" s="191"/>
      <c r="TI74" s="191"/>
      <c r="TJ74" s="191"/>
      <c r="TK74" s="191">
        <f t="shared" si="295"/>
        <v>0</v>
      </c>
      <c r="TL74" s="191"/>
      <c r="TM74" s="191"/>
      <c r="TN74" s="191"/>
      <c r="TO74" s="191"/>
      <c r="TP74" s="191"/>
      <c r="TQ74" s="191"/>
      <c r="TR74" s="191">
        <f t="shared" si="296"/>
        <v>0</v>
      </c>
      <c r="TS74" s="191"/>
      <c r="TT74" s="191"/>
      <c r="TU74" s="191"/>
      <c r="TV74" s="191"/>
      <c r="TW74" s="191"/>
      <c r="TX74" s="191"/>
      <c r="TY74" s="191">
        <f t="shared" si="297"/>
        <v>0</v>
      </c>
      <c r="TZ74" s="191"/>
      <c r="UA74" s="191"/>
      <c r="UB74" s="191"/>
      <c r="UC74" s="191"/>
      <c r="UD74" s="191"/>
      <c r="UE74" s="191"/>
      <c r="UF74" s="191">
        <f t="shared" si="298"/>
        <v>0</v>
      </c>
      <c r="UG74" s="191"/>
      <c r="UH74" s="191"/>
      <c r="UI74" s="191"/>
      <c r="UJ74" s="191"/>
      <c r="UK74" s="191"/>
      <c r="UL74" s="191"/>
      <c r="UM74" s="191">
        <f t="shared" si="299"/>
        <v>0</v>
      </c>
      <c r="UN74" s="191"/>
      <c r="UO74" s="191"/>
      <c r="UP74" s="191"/>
      <c r="UQ74" s="191"/>
      <c r="UR74" s="191"/>
      <c r="US74" s="191"/>
      <c r="UT74" s="191">
        <f t="shared" si="300"/>
        <v>0</v>
      </c>
      <c r="UU74" s="191"/>
      <c r="UV74" s="191"/>
      <c r="UW74" s="191"/>
      <c r="UX74" s="191"/>
      <c r="UY74" s="191"/>
      <c r="UZ74" s="191"/>
      <c r="VA74" s="191">
        <f t="shared" si="301"/>
        <v>0</v>
      </c>
      <c r="VB74" s="191"/>
      <c r="VC74" s="191"/>
      <c r="VD74" s="191"/>
      <c r="VE74" s="191"/>
      <c r="VF74" s="191"/>
      <c r="VG74" s="191"/>
      <c r="VH74" s="191">
        <f t="shared" si="302"/>
        <v>0</v>
      </c>
      <c r="VI74" s="191"/>
      <c r="VJ74" s="191"/>
      <c r="VK74" s="191"/>
      <c r="VL74" s="191"/>
      <c r="VM74" s="191"/>
      <c r="VN74" s="191"/>
      <c r="VO74" s="191">
        <f t="shared" si="303"/>
        <v>0</v>
      </c>
      <c r="VP74" s="191"/>
      <c r="VQ74" s="191"/>
      <c r="VR74" s="191"/>
      <c r="VS74" s="191"/>
      <c r="VT74" s="191"/>
      <c r="VU74" s="191"/>
      <c r="VV74" s="191">
        <f t="shared" si="304"/>
        <v>0</v>
      </c>
      <c r="VW74" s="191"/>
      <c r="VX74" s="191"/>
      <c r="VY74" s="191"/>
      <c r="VZ74" s="191"/>
      <c r="WA74" s="191"/>
      <c r="WB74" s="191"/>
      <c r="WC74" s="191">
        <f t="shared" si="305"/>
        <v>0</v>
      </c>
      <c r="WD74" s="191"/>
      <c r="WE74" s="191"/>
      <c r="WF74" s="191"/>
      <c r="WG74" s="191"/>
      <c r="WH74" s="191"/>
      <c r="WI74" s="191"/>
      <c r="WJ74" s="191">
        <f t="shared" si="306"/>
        <v>0</v>
      </c>
      <c r="WK74" s="191"/>
      <c r="WL74" s="191"/>
      <c r="WM74" s="191"/>
      <c r="WN74" s="191"/>
      <c r="WO74" s="191"/>
      <c r="WP74" s="191"/>
      <c r="WQ74" s="191">
        <f t="shared" si="307"/>
        <v>0</v>
      </c>
      <c r="WR74" s="191"/>
      <c r="WS74" s="191"/>
      <c r="WT74" s="191"/>
      <c r="WU74" s="191"/>
      <c r="WV74" s="191"/>
      <c r="WW74" s="191"/>
      <c r="WX74" s="191">
        <f t="shared" si="308"/>
        <v>0</v>
      </c>
      <c r="WY74" s="191"/>
      <c r="WZ74" s="191"/>
      <c r="XA74" s="191"/>
      <c r="XB74" s="191"/>
      <c r="XC74" s="191"/>
      <c r="XD74" s="191"/>
      <c r="XE74" s="191">
        <f t="shared" si="309"/>
        <v>0</v>
      </c>
      <c r="XF74" s="191"/>
      <c r="XG74" s="191"/>
      <c r="XH74" s="191"/>
      <c r="XI74" s="191"/>
      <c r="XJ74" s="191"/>
      <c r="XK74" s="191"/>
      <c r="XL74" s="191">
        <f t="shared" si="310"/>
        <v>0</v>
      </c>
      <c r="XM74" s="191"/>
      <c r="XN74" s="191"/>
      <c r="XO74" s="191"/>
      <c r="XP74" s="191"/>
      <c r="XQ74" s="191"/>
      <c r="XR74" s="191"/>
      <c r="XS74" s="191">
        <f t="shared" si="311"/>
        <v>0</v>
      </c>
      <c r="XT74" s="191"/>
      <c r="XU74" s="191"/>
      <c r="XV74" s="191"/>
      <c r="XW74" s="191"/>
      <c r="XX74" s="191"/>
      <c r="XY74" s="191"/>
      <c r="XZ74" s="191">
        <f t="shared" si="312"/>
        <v>0</v>
      </c>
      <c r="YA74" s="191"/>
      <c r="YB74" s="191"/>
      <c r="YC74" s="191"/>
      <c r="YD74" s="191"/>
      <c r="YE74" s="191"/>
      <c r="YF74" s="191"/>
      <c r="YG74" s="191">
        <f t="shared" si="313"/>
        <v>0</v>
      </c>
      <c r="YH74" s="191"/>
      <c r="YI74" s="191"/>
      <c r="YJ74" s="191"/>
      <c r="YK74" s="191"/>
      <c r="YL74" s="191"/>
      <c r="YM74" s="191"/>
      <c r="YN74" s="191">
        <f t="shared" si="314"/>
        <v>0</v>
      </c>
      <c r="YO74" s="191"/>
      <c r="YP74" s="191"/>
      <c r="YQ74" s="191"/>
      <c r="YR74" s="191"/>
      <c r="YS74" s="191"/>
      <c r="YT74" s="191"/>
      <c r="YU74" s="191">
        <f t="shared" si="315"/>
        <v>0</v>
      </c>
      <c r="YV74" s="191"/>
      <c r="YW74" s="191"/>
      <c r="YX74" s="191"/>
      <c r="YY74" s="191"/>
      <c r="YZ74" s="191"/>
      <c r="ZA74" s="191"/>
      <c r="ZB74" s="191">
        <f t="shared" si="316"/>
        <v>0</v>
      </c>
      <c r="ZC74" s="191"/>
      <c r="ZD74" s="191"/>
      <c r="ZE74" s="191"/>
      <c r="ZF74" s="191"/>
      <c r="ZG74" s="191"/>
      <c r="ZH74" s="191"/>
      <c r="ZI74" s="191">
        <f t="shared" si="317"/>
        <v>0</v>
      </c>
      <c r="ZJ74" s="191"/>
      <c r="ZK74" s="191"/>
      <c r="ZL74" s="191"/>
      <c r="ZM74" s="191"/>
      <c r="ZN74" s="191"/>
      <c r="ZO74" s="191"/>
      <c r="ZP74" s="191">
        <f t="shared" si="318"/>
        <v>0</v>
      </c>
      <c r="ZQ74" s="191"/>
      <c r="ZR74" s="191"/>
      <c r="ZS74" s="191"/>
      <c r="ZT74" s="191"/>
      <c r="ZU74" s="191"/>
      <c r="ZV74" s="191"/>
      <c r="ZW74" s="191">
        <f t="shared" si="319"/>
        <v>0</v>
      </c>
      <c r="ZX74" s="191"/>
      <c r="ZY74" s="191"/>
      <c r="ZZ74" s="191"/>
      <c r="AAA74" s="191"/>
      <c r="AAB74" s="191"/>
      <c r="AAC74" s="191"/>
      <c r="AAD74" s="191">
        <f t="shared" si="320"/>
        <v>0</v>
      </c>
      <c r="AAE74" s="191"/>
      <c r="AAF74" s="191"/>
      <c r="AAG74" s="191"/>
      <c r="AAH74" s="191"/>
      <c r="AAI74" s="191"/>
      <c r="AAJ74" s="191"/>
      <c r="AAK74" s="191">
        <f t="shared" si="321"/>
        <v>0</v>
      </c>
      <c r="AAL74" s="191"/>
      <c r="AAM74" s="191"/>
      <c r="AAN74" s="191"/>
      <c r="AAO74" s="191"/>
      <c r="AAP74" s="191"/>
      <c r="AAQ74" s="191"/>
      <c r="AAR74" s="191">
        <f t="shared" si="322"/>
        <v>0</v>
      </c>
      <c r="AAS74" s="191"/>
      <c r="AAT74" s="191"/>
      <c r="AAU74" s="191"/>
      <c r="AAV74" s="191"/>
      <c r="AAW74" s="191"/>
      <c r="AAX74" s="191"/>
      <c r="AAY74" s="191">
        <f t="shared" si="323"/>
        <v>0</v>
      </c>
      <c r="AAZ74" s="191"/>
      <c r="ABA74" s="191"/>
      <c r="ABB74" s="191"/>
      <c r="ABC74" s="191"/>
      <c r="ABD74" s="191"/>
      <c r="ABE74" s="191"/>
      <c r="ABF74" s="191">
        <f t="shared" si="324"/>
        <v>0</v>
      </c>
      <c r="ABG74" s="191"/>
      <c r="ABH74" s="191"/>
      <c r="ABI74" s="191"/>
      <c r="ABJ74" s="191"/>
      <c r="ABK74" s="191"/>
      <c r="ABL74" s="191"/>
      <c r="ABM74" s="191">
        <f t="shared" si="325"/>
        <v>0</v>
      </c>
      <c r="ABN74" s="191"/>
      <c r="ABO74" s="191"/>
      <c r="ABP74" s="191"/>
      <c r="ABQ74" s="191"/>
      <c r="ABR74" s="191"/>
      <c r="ABS74" s="191"/>
      <c r="ABT74" s="191">
        <f t="shared" si="326"/>
        <v>0</v>
      </c>
      <c r="ABU74" s="191"/>
      <c r="ABV74" s="191"/>
      <c r="ABW74" s="191"/>
      <c r="ABX74" s="191"/>
      <c r="ABY74" s="190">
        <f t="shared" si="218"/>
        <v>16500</v>
      </c>
      <c r="ABZ74" s="190">
        <f t="shared" si="217"/>
        <v>0</v>
      </c>
      <c r="ACA74" s="190">
        <f t="shared" si="217"/>
        <v>16500</v>
      </c>
      <c r="ACB74" s="9"/>
    </row>
    <row r="75" spans="1:756" ht="18" customHeight="1">
      <c r="A75" s="213">
        <v>4</v>
      </c>
      <c r="B75" s="231" t="s">
        <v>1901</v>
      </c>
      <c r="C75" s="213"/>
      <c r="D75" s="213"/>
      <c r="E75" s="213"/>
      <c r="F75" s="213"/>
      <c r="G75" s="213"/>
      <c r="H75" s="213"/>
      <c r="I75" s="213"/>
      <c r="J75" s="213"/>
      <c r="K75" s="191"/>
      <c r="L75" s="191"/>
      <c r="M75" s="191">
        <f t="shared" si="219"/>
        <v>0</v>
      </c>
      <c r="N75" s="191"/>
      <c r="O75" s="191"/>
      <c r="P75" s="191"/>
      <c r="Q75" s="191"/>
      <c r="R75" s="191"/>
      <c r="S75" s="191"/>
      <c r="T75" s="191">
        <f t="shared" si="220"/>
        <v>0</v>
      </c>
      <c r="U75" s="191"/>
      <c r="V75" s="191"/>
      <c r="W75" s="191"/>
      <c r="X75" s="191"/>
      <c r="Y75" s="191"/>
      <c r="Z75" s="191"/>
      <c r="AA75" s="191">
        <f t="shared" si="221"/>
        <v>0</v>
      </c>
      <c r="AB75" s="191"/>
      <c r="AC75" s="191"/>
      <c r="AD75" s="191"/>
      <c r="AE75" s="191"/>
      <c r="AF75" s="191"/>
      <c r="AG75" s="191"/>
      <c r="AH75" s="191">
        <f t="shared" si="222"/>
        <v>0</v>
      </c>
      <c r="AI75" s="191"/>
      <c r="AJ75" s="191"/>
      <c r="AK75" s="191"/>
      <c r="AL75" s="191"/>
      <c r="AM75" s="191"/>
      <c r="AN75" s="191"/>
      <c r="AO75" s="191">
        <f t="shared" si="223"/>
        <v>0</v>
      </c>
      <c r="AP75" s="191"/>
      <c r="AQ75" s="191"/>
      <c r="AR75" s="191"/>
      <c r="AS75" s="191"/>
      <c r="AT75" s="191"/>
      <c r="AU75" s="191"/>
      <c r="AV75" s="191">
        <f t="shared" si="224"/>
        <v>0</v>
      </c>
      <c r="AW75" s="191"/>
      <c r="AX75" s="191"/>
      <c r="AY75" s="191"/>
      <c r="AZ75" s="191"/>
      <c r="BA75" s="191"/>
      <c r="BB75" s="191"/>
      <c r="BC75" s="191">
        <f t="shared" si="225"/>
        <v>0</v>
      </c>
      <c r="BD75" s="191"/>
      <c r="BE75" s="191"/>
      <c r="BF75" s="191"/>
      <c r="BG75" s="191"/>
      <c r="BH75" s="191"/>
      <c r="BI75" s="191"/>
      <c r="BJ75" s="191">
        <f t="shared" si="226"/>
        <v>0</v>
      </c>
      <c r="BK75" s="191"/>
      <c r="BL75" s="191"/>
      <c r="BM75" s="191"/>
      <c r="BN75" s="191"/>
      <c r="BO75" s="191"/>
      <c r="BP75" s="191"/>
      <c r="BQ75" s="191">
        <f t="shared" si="227"/>
        <v>0</v>
      </c>
      <c r="BR75" s="191"/>
      <c r="BS75" s="191"/>
      <c r="BT75" s="191"/>
      <c r="BU75" s="191"/>
      <c r="BV75" s="191"/>
      <c r="BW75" s="191"/>
      <c r="BX75" s="191">
        <f t="shared" si="228"/>
        <v>0</v>
      </c>
      <c r="BY75" s="191"/>
      <c r="BZ75" s="191"/>
      <c r="CA75" s="191"/>
      <c r="CB75" s="191"/>
      <c r="CC75" s="191"/>
      <c r="CD75" s="191"/>
      <c r="CE75" s="191">
        <f t="shared" si="229"/>
        <v>0</v>
      </c>
      <c r="CF75" s="191"/>
      <c r="CG75" s="191"/>
      <c r="CH75" s="191"/>
      <c r="CI75" s="191"/>
      <c r="CJ75" s="191"/>
      <c r="CK75" s="191"/>
      <c r="CL75" s="191">
        <f t="shared" si="230"/>
        <v>0</v>
      </c>
      <c r="CM75" s="191"/>
      <c r="CN75" s="191"/>
      <c r="CO75" s="191"/>
      <c r="CP75" s="191"/>
      <c r="CQ75" s="191"/>
      <c r="CR75" s="191"/>
      <c r="CS75" s="191">
        <f t="shared" si="231"/>
        <v>0</v>
      </c>
      <c r="CT75" s="191"/>
      <c r="CU75" s="191"/>
      <c r="CV75" s="191"/>
      <c r="CW75" s="191"/>
      <c r="CX75" s="191"/>
      <c r="CY75" s="191"/>
      <c r="CZ75" s="191">
        <f t="shared" si="232"/>
        <v>0</v>
      </c>
      <c r="DA75" s="191"/>
      <c r="DB75" s="191"/>
      <c r="DC75" s="191"/>
      <c r="DD75" s="191"/>
      <c r="DE75" s="191"/>
      <c r="DF75" s="191"/>
      <c r="DG75" s="191">
        <f t="shared" si="233"/>
        <v>0</v>
      </c>
      <c r="DH75" s="191"/>
      <c r="DI75" s="191"/>
      <c r="DJ75" s="191"/>
      <c r="DK75" s="191"/>
      <c r="DL75" s="191"/>
      <c r="DM75" s="191"/>
      <c r="DN75" s="191">
        <f t="shared" si="234"/>
        <v>0</v>
      </c>
      <c r="DO75" s="191"/>
      <c r="DP75" s="191"/>
      <c r="DQ75" s="191"/>
      <c r="DR75" s="191"/>
      <c r="DS75" s="191"/>
      <c r="DT75" s="191"/>
      <c r="DU75" s="191">
        <f t="shared" si="235"/>
        <v>0</v>
      </c>
      <c r="DV75" s="191"/>
      <c r="DW75" s="191"/>
      <c r="DX75" s="191"/>
      <c r="DY75" s="191"/>
      <c r="DZ75" s="191"/>
      <c r="EA75" s="191"/>
      <c r="EB75" s="191">
        <f t="shared" si="236"/>
        <v>0</v>
      </c>
      <c r="EC75" s="191"/>
      <c r="ED75" s="191"/>
      <c r="EE75" s="191"/>
      <c r="EF75" s="191"/>
      <c r="EG75" s="191"/>
      <c r="EH75" s="191"/>
      <c r="EI75" s="191">
        <f t="shared" si="237"/>
        <v>0</v>
      </c>
      <c r="EJ75" s="191"/>
      <c r="EK75" s="191"/>
      <c r="EL75" s="191"/>
      <c r="EM75" s="191">
        <v>1</v>
      </c>
      <c r="EN75" s="191">
        <f t="shared" si="238"/>
        <v>3500</v>
      </c>
      <c r="EO75" s="191"/>
      <c r="EP75" s="191">
        <f t="shared" si="239"/>
        <v>3500</v>
      </c>
      <c r="EQ75" s="191"/>
      <c r="ER75" s="191"/>
      <c r="ES75" s="191"/>
      <c r="ET75" s="191">
        <v>1</v>
      </c>
      <c r="EU75" s="191">
        <f t="shared" si="240"/>
        <v>3000</v>
      </c>
      <c r="EV75" s="191"/>
      <c r="EW75" s="191">
        <f t="shared" si="241"/>
        <v>3000</v>
      </c>
      <c r="EX75" s="191"/>
      <c r="EY75" s="191"/>
      <c r="EZ75" s="191"/>
      <c r="FA75" s="191"/>
      <c r="FB75" s="191"/>
      <c r="FC75" s="191"/>
      <c r="FD75" s="191">
        <f t="shared" si="242"/>
        <v>0</v>
      </c>
      <c r="FE75" s="191"/>
      <c r="FF75" s="191"/>
      <c r="FG75" s="191"/>
      <c r="FH75" s="191"/>
      <c r="FI75" s="191"/>
      <c r="FJ75" s="191"/>
      <c r="FK75" s="191">
        <f t="shared" si="243"/>
        <v>0</v>
      </c>
      <c r="FL75" s="191"/>
      <c r="FM75" s="191"/>
      <c r="FN75" s="191"/>
      <c r="FO75" s="191"/>
      <c r="FP75" s="191"/>
      <c r="FQ75" s="191"/>
      <c r="FR75" s="191">
        <f t="shared" si="244"/>
        <v>0</v>
      </c>
      <c r="FS75" s="191"/>
      <c r="FT75" s="191"/>
      <c r="FU75" s="191"/>
      <c r="FV75" s="191"/>
      <c r="FW75" s="191"/>
      <c r="FX75" s="191"/>
      <c r="FY75" s="191">
        <f t="shared" si="245"/>
        <v>0</v>
      </c>
      <c r="FZ75" s="191"/>
      <c r="GA75" s="191"/>
      <c r="GB75" s="191"/>
      <c r="GC75" s="191"/>
      <c r="GD75" s="191"/>
      <c r="GE75" s="191"/>
      <c r="GF75" s="191">
        <f t="shared" si="246"/>
        <v>0</v>
      </c>
      <c r="GG75" s="191"/>
      <c r="GH75" s="191"/>
      <c r="GI75" s="191"/>
      <c r="GJ75" s="191"/>
      <c r="GK75" s="191"/>
      <c r="GL75" s="191"/>
      <c r="GM75" s="191">
        <f t="shared" si="247"/>
        <v>0</v>
      </c>
      <c r="GN75" s="191"/>
      <c r="GO75" s="191"/>
      <c r="GP75" s="191"/>
      <c r="GQ75" s="191"/>
      <c r="GR75" s="191"/>
      <c r="GS75" s="191"/>
      <c r="GT75" s="191">
        <f t="shared" si="248"/>
        <v>0</v>
      </c>
      <c r="GU75" s="191"/>
      <c r="GV75" s="191"/>
      <c r="GW75" s="191"/>
      <c r="GX75" s="191"/>
      <c r="GY75" s="191"/>
      <c r="GZ75" s="191"/>
      <c r="HA75" s="191">
        <f t="shared" si="249"/>
        <v>0</v>
      </c>
      <c r="HB75" s="191"/>
      <c r="HC75" s="191"/>
      <c r="HD75" s="191"/>
      <c r="HE75" s="191"/>
      <c r="HF75" s="191"/>
      <c r="HG75" s="191"/>
      <c r="HH75" s="191">
        <f t="shared" si="250"/>
        <v>0</v>
      </c>
      <c r="HI75" s="191"/>
      <c r="HJ75" s="191"/>
      <c r="HK75" s="191"/>
      <c r="HL75" s="191"/>
      <c r="HM75" s="191"/>
      <c r="HN75" s="191"/>
      <c r="HO75" s="191">
        <f t="shared" si="251"/>
        <v>0</v>
      </c>
      <c r="HP75" s="191"/>
      <c r="HQ75" s="191"/>
      <c r="HR75" s="191"/>
      <c r="HS75" s="191"/>
      <c r="HT75" s="191"/>
      <c r="HU75" s="191"/>
      <c r="HV75" s="191">
        <f t="shared" si="252"/>
        <v>0</v>
      </c>
      <c r="HW75" s="191"/>
      <c r="HX75" s="191"/>
      <c r="HY75" s="191"/>
      <c r="HZ75" s="191"/>
      <c r="IA75" s="191"/>
      <c r="IB75" s="191"/>
      <c r="IC75" s="191">
        <f t="shared" si="253"/>
        <v>0</v>
      </c>
      <c r="ID75" s="191"/>
      <c r="IE75" s="191"/>
      <c r="IF75" s="191"/>
      <c r="IG75" s="191"/>
      <c r="IH75" s="191"/>
      <c r="II75" s="191"/>
      <c r="IJ75" s="191">
        <f t="shared" si="254"/>
        <v>0</v>
      </c>
      <c r="IK75" s="191"/>
      <c r="IL75" s="191"/>
      <c r="IM75" s="191"/>
      <c r="IN75" s="191">
        <v>1</v>
      </c>
      <c r="IO75" s="191">
        <f t="shared" si="255"/>
        <v>10000</v>
      </c>
      <c r="IP75" s="191"/>
      <c r="IQ75" s="191">
        <f t="shared" si="256"/>
        <v>10000</v>
      </c>
      <c r="IR75" s="191"/>
      <c r="IS75" s="191"/>
      <c r="IT75" s="191"/>
      <c r="IU75" s="191"/>
      <c r="IV75" s="191"/>
      <c r="IW75" s="191"/>
      <c r="IX75" s="191">
        <f t="shared" si="257"/>
        <v>0</v>
      </c>
      <c r="IY75" s="191"/>
      <c r="IZ75" s="191"/>
      <c r="JA75" s="191"/>
      <c r="JB75" s="191"/>
      <c r="JC75" s="191"/>
      <c r="JD75" s="191"/>
      <c r="JE75" s="191">
        <f t="shared" si="258"/>
        <v>0</v>
      </c>
      <c r="JF75" s="191"/>
      <c r="JG75" s="191"/>
      <c r="JH75" s="191"/>
      <c r="JI75" s="191"/>
      <c r="JJ75" s="191"/>
      <c r="JK75" s="191"/>
      <c r="JL75" s="191">
        <f t="shared" si="259"/>
        <v>0</v>
      </c>
      <c r="JM75" s="191"/>
      <c r="JN75" s="191"/>
      <c r="JO75" s="191"/>
      <c r="JP75" s="191"/>
      <c r="JQ75" s="191"/>
      <c r="JR75" s="191"/>
      <c r="JS75" s="191">
        <f t="shared" si="260"/>
        <v>0</v>
      </c>
      <c r="JT75" s="191"/>
      <c r="JU75" s="191"/>
      <c r="JV75" s="191"/>
      <c r="JW75" s="191"/>
      <c r="JX75" s="191"/>
      <c r="JY75" s="191"/>
      <c r="JZ75" s="191">
        <f t="shared" si="261"/>
        <v>0</v>
      </c>
      <c r="KA75" s="191"/>
      <c r="KB75" s="191"/>
      <c r="KC75" s="191"/>
      <c r="KD75" s="191"/>
      <c r="KE75" s="191"/>
      <c r="KF75" s="191"/>
      <c r="KG75" s="191">
        <f t="shared" si="262"/>
        <v>0</v>
      </c>
      <c r="KH75" s="191"/>
      <c r="KI75" s="191"/>
      <c r="KJ75" s="191"/>
      <c r="KK75" s="191"/>
      <c r="KL75" s="191"/>
      <c r="KM75" s="191"/>
      <c r="KN75" s="191">
        <f t="shared" si="263"/>
        <v>0</v>
      </c>
      <c r="KO75" s="191"/>
      <c r="KP75" s="191"/>
      <c r="KQ75" s="191"/>
      <c r="KR75" s="191"/>
      <c r="KS75" s="191"/>
      <c r="KT75" s="191"/>
      <c r="KU75" s="191">
        <f t="shared" si="264"/>
        <v>0</v>
      </c>
      <c r="KV75" s="191"/>
      <c r="KW75" s="191"/>
      <c r="KX75" s="191"/>
      <c r="KY75" s="191"/>
      <c r="KZ75" s="191"/>
      <c r="LA75" s="191"/>
      <c r="LB75" s="191">
        <f t="shared" si="265"/>
        <v>0</v>
      </c>
      <c r="LC75" s="191"/>
      <c r="LD75" s="191"/>
      <c r="LE75" s="191"/>
      <c r="LF75" s="191"/>
      <c r="LG75" s="191"/>
      <c r="LH75" s="191"/>
      <c r="LI75" s="191">
        <f t="shared" si="266"/>
        <v>0</v>
      </c>
      <c r="LJ75" s="191"/>
      <c r="LK75" s="191"/>
      <c r="LL75" s="191"/>
      <c r="LM75" s="191"/>
      <c r="LN75" s="191"/>
      <c r="LO75" s="191"/>
      <c r="LP75" s="191">
        <f t="shared" si="267"/>
        <v>0</v>
      </c>
      <c r="LQ75" s="191"/>
      <c r="LR75" s="191"/>
      <c r="LS75" s="191"/>
      <c r="LT75" s="191"/>
      <c r="LU75" s="191"/>
      <c r="LV75" s="191"/>
      <c r="LW75" s="191">
        <f t="shared" si="268"/>
        <v>0</v>
      </c>
      <c r="LX75" s="191"/>
      <c r="LY75" s="191"/>
      <c r="LZ75" s="191"/>
      <c r="MA75" s="191"/>
      <c r="MB75" s="191"/>
      <c r="MC75" s="191"/>
      <c r="MD75" s="191">
        <f t="shared" si="269"/>
        <v>0</v>
      </c>
      <c r="ME75" s="191"/>
      <c r="MF75" s="191"/>
      <c r="MG75" s="191"/>
      <c r="MH75" s="191"/>
      <c r="MI75" s="191"/>
      <c r="MJ75" s="191"/>
      <c r="MK75" s="191">
        <f t="shared" si="270"/>
        <v>0</v>
      </c>
      <c r="ML75" s="191"/>
      <c r="MM75" s="191"/>
      <c r="MN75" s="191"/>
      <c r="MO75" s="191"/>
      <c r="MP75" s="191"/>
      <c r="MQ75" s="191"/>
      <c r="MR75" s="191">
        <f t="shared" si="271"/>
        <v>0</v>
      </c>
      <c r="MS75" s="191"/>
      <c r="MT75" s="191"/>
      <c r="MU75" s="191"/>
      <c r="MV75" s="191"/>
      <c r="MW75" s="191"/>
      <c r="MX75" s="191"/>
      <c r="MY75" s="191">
        <f t="shared" si="272"/>
        <v>0</v>
      </c>
      <c r="MZ75" s="191"/>
      <c r="NA75" s="191"/>
      <c r="NB75" s="191"/>
      <c r="NC75" s="191"/>
      <c r="ND75" s="191"/>
      <c r="NE75" s="191"/>
      <c r="NF75" s="191">
        <f t="shared" si="273"/>
        <v>0</v>
      </c>
      <c r="NG75" s="191"/>
      <c r="NH75" s="191"/>
      <c r="NI75" s="191"/>
      <c r="NJ75" s="191"/>
      <c r="NK75" s="191"/>
      <c r="NL75" s="191"/>
      <c r="NM75" s="191">
        <f t="shared" si="274"/>
        <v>0</v>
      </c>
      <c r="NN75" s="191"/>
      <c r="NO75" s="191"/>
      <c r="NP75" s="191"/>
      <c r="NQ75" s="191"/>
      <c r="NR75" s="191"/>
      <c r="NS75" s="191"/>
      <c r="NT75" s="191">
        <f t="shared" si="275"/>
        <v>0</v>
      </c>
      <c r="NU75" s="191"/>
      <c r="NV75" s="191"/>
      <c r="NW75" s="191"/>
      <c r="NX75" s="191"/>
      <c r="NY75" s="191"/>
      <c r="NZ75" s="191"/>
      <c r="OA75" s="191"/>
      <c r="OB75" s="191"/>
      <c r="OC75" s="191"/>
      <c r="OD75" s="191"/>
      <c r="OE75" s="191"/>
      <c r="OF75" s="191"/>
      <c r="OG75" s="191"/>
      <c r="OH75" s="191">
        <f t="shared" si="276"/>
        <v>0</v>
      </c>
      <c r="OI75" s="191"/>
      <c r="OJ75" s="191"/>
      <c r="OK75" s="191"/>
      <c r="OL75" s="191"/>
      <c r="OM75" s="191"/>
      <c r="ON75" s="191"/>
      <c r="OO75" s="191">
        <f t="shared" si="277"/>
        <v>0</v>
      </c>
      <c r="OP75" s="191"/>
      <c r="OQ75" s="191"/>
      <c r="OR75" s="191"/>
      <c r="OS75" s="191"/>
      <c r="OT75" s="191"/>
      <c r="OU75" s="191"/>
      <c r="OV75" s="191">
        <f t="shared" si="278"/>
        <v>0</v>
      </c>
      <c r="OW75" s="191"/>
      <c r="OX75" s="191"/>
      <c r="OY75" s="191"/>
      <c r="OZ75" s="191"/>
      <c r="PA75" s="191"/>
      <c r="PB75" s="191"/>
      <c r="PC75" s="191">
        <f t="shared" si="279"/>
        <v>0</v>
      </c>
      <c r="PD75" s="191"/>
      <c r="PE75" s="191"/>
      <c r="PF75" s="191"/>
      <c r="PG75" s="191"/>
      <c r="PH75" s="191"/>
      <c r="PI75" s="191"/>
      <c r="PJ75" s="191">
        <f t="shared" si="280"/>
        <v>0</v>
      </c>
      <c r="PK75" s="191"/>
      <c r="PL75" s="191"/>
      <c r="PM75" s="191"/>
      <c r="PN75" s="191"/>
      <c r="PO75" s="191"/>
      <c r="PP75" s="191"/>
      <c r="PQ75" s="191">
        <f t="shared" si="281"/>
        <v>0</v>
      </c>
      <c r="PR75" s="191"/>
      <c r="PS75" s="191"/>
      <c r="PT75" s="191"/>
      <c r="PU75" s="191"/>
      <c r="PV75" s="191"/>
      <c r="PW75" s="191"/>
      <c r="PX75" s="191">
        <f t="shared" si="282"/>
        <v>0</v>
      </c>
      <c r="PY75" s="191"/>
      <c r="PZ75" s="191"/>
      <c r="QA75" s="191"/>
      <c r="QB75" s="191"/>
      <c r="QC75" s="191"/>
      <c r="QD75" s="191"/>
      <c r="QE75" s="191">
        <f t="shared" si="283"/>
        <v>0</v>
      </c>
      <c r="QF75" s="191"/>
      <c r="QG75" s="191"/>
      <c r="QH75" s="191"/>
      <c r="QI75" s="191"/>
      <c r="QJ75" s="191"/>
      <c r="QK75" s="191"/>
      <c r="QL75" s="191">
        <f t="shared" si="284"/>
        <v>0</v>
      </c>
      <c r="QM75" s="191"/>
      <c r="QN75" s="191"/>
      <c r="QO75" s="191"/>
      <c r="QP75" s="191"/>
      <c r="QQ75" s="191"/>
      <c r="QR75" s="191"/>
      <c r="QS75" s="191">
        <f t="shared" si="285"/>
        <v>0</v>
      </c>
      <c r="QT75" s="191"/>
      <c r="QU75" s="191"/>
      <c r="QV75" s="191"/>
      <c r="QW75" s="191"/>
      <c r="QX75" s="191"/>
      <c r="QY75" s="191"/>
      <c r="QZ75" s="191">
        <f t="shared" si="286"/>
        <v>0</v>
      </c>
      <c r="RA75" s="191"/>
      <c r="RB75" s="191"/>
      <c r="RC75" s="191"/>
      <c r="RD75" s="191"/>
      <c r="RE75" s="191"/>
      <c r="RF75" s="191"/>
      <c r="RG75" s="191">
        <f t="shared" si="287"/>
        <v>0</v>
      </c>
      <c r="RH75" s="191"/>
      <c r="RI75" s="191"/>
      <c r="RJ75" s="191"/>
      <c r="RK75" s="191"/>
      <c r="RL75" s="191"/>
      <c r="RM75" s="191"/>
      <c r="RN75" s="191">
        <f t="shared" si="288"/>
        <v>0</v>
      </c>
      <c r="RO75" s="191"/>
      <c r="RP75" s="191"/>
      <c r="RQ75" s="191"/>
      <c r="RR75" s="191"/>
      <c r="RS75" s="191"/>
      <c r="RT75" s="191"/>
      <c r="RU75" s="191">
        <f t="shared" si="289"/>
        <v>0</v>
      </c>
      <c r="RV75" s="191"/>
      <c r="RW75" s="191"/>
      <c r="RX75" s="191"/>
      <c r="RY75" s="191"/>
      <c r="RZ75" s="191"/>
      <c r="SA75" s="191"/>
      <c r="SB75" s="191">
        <f t="shared" si="290"/>
        <v>0</v>
      </c>
      <c r="SC75" s="191"/>
      <c r="SD75" s="191"/>
      <c r="SE75" s="191"/>
      <c r="SF75" s="191"/>
      <c r="SG75" s="191"/>
      <c r="SH75" s="191"/>
      <c r="SI75" s="191">
        <f t="shared" si="291"/>
        <v>0</v>
      </c>
      <c r="SJ75" s="191"/>
      <c r="SK75" s="191"/>
      <c r="SL75" s="191"/>
      <c r="SM75" s="191"/>
      <c r="SN75" s="191"/>
      <c r="SO75" s="191"/>
      <c r="SP75" s="191">
        <f t="shared" si="292"/>
        <v>0</v>
      </c>
      <c r="SQ75" s="191"/>
      <c r="SR75" s="191"/>
      <c r="SS75" s="191"/>
      <c r="ST75" s="191"/>
      <c r="SU75" s="191"/>
      <c r="SV75" s="191"/>
      <c r="SW75" s="191">
        <f t="shared" si="293"/>
        <v>0</v>
      </c>
      <c r="SX75" s="191"/>
      <c r="SY75" s="191"/>
      <c r="SZ75" s="191"/>
      <c r="TA75" s="191"/>
      <c r="TB75" s="191"/>
      <c r="TC75" s="191"/>
      <c r="TD75" s="191">
        <f t="shared" si="294"/>
        <v>0</v>
      </c>
      <c r="TE75" s="191"/>
      <c r="TF75" s="191"/>
      <c r="TG75" s="191"/>
      <c r="TH75" s="191"/>
      <c r="TI75" s="191"/>
      <c r="TJ75" s="191"/>
      <c r="TK75" s="191">
        <f t="shared" si="295"/>
        <v>0</v>
      </c>
      <c r="TL75" s="191"/>
      <c r="TM75" s="191"/>
      <c r="TN75" s="191"/>
      <c r="TO75" s="191"/>
      <c r="TP75" s="191"/>
      <c r="TQ75" s="191"/>
      <c r="TR75" s="191">
        <f t="shared" si="296"/>
        <v>0</v>
      </c>
      <c r="TS75" s="191"/>
      <c r="TT75" s="191"/>
      <c r="TU75" s="191"/>
      <c r="TV75" s="191"/>
      <c r="TW75" s="191"/>
      <c r="TX75" s="191"/>
      <c r="TY75" s="191">
        <f t="shared" si="297"/>
        <v>0</v>
      </c>
      <c r="TZ75" s="191"/>
      <c r="UA75" s="191"/>
      <c r="UB75" s="191"/>
      <c r="UC75" s="191"/>
      <c r="UD75" s="191"/>
      <c r="UE75" s="191"/>
      <c r="UF75" s="191">
        <f t="shared" si="298"/>
        <v>0</v>
      </c>
      <c r="UG75" s="191"/>
      <c r="UH75" s="191"/>
      <c r="UI75" s="191"/>
      <c r="UJ75" s="191"/>
      <c r="UK75" s="191"/>
      <c r="UL75" s="191"/>
      <c r="UM75" s="191">
        <f t="shared" si="299"/>
        <v>0</v>
      </c>
      <c r="UN75" s="191"/>
      <c r="UO75" s="191"/>
      <c r="UP75" s="191"/>
      <c r="UQ75" s="191"/>
      <c r="UR75" s="191"/>
      <c r="US75" s="191"/>
      <c r="UT75" s="191">
        <f t="shared" si="300"/>
        <v>0</v>
      </c>
      <c r="UU75" s="191"/>
      <c r="UV75" s="191"/>
      <c r="UW75" s="191"/>
      <c r="UX75" s="191"/>
      <c r="UY75" s="191"/>
      <c r="UZ75" s="191"/>
      <c r="VA75" s="191">
        <f t="shared" si="301"/>
        <v>0</v>
      </c>
      <c r="VB75" s="191"/>
      <c r="VC75" s="191"/>
      <c r="VD75" s="191"/>
      <c r="VE75" s="191"/>
      <c r="VF75" s="191"/>
      <c r="VG75" s="191"/>
      <c r="VH75" s="191">
        <f t="shared" si="302"/>
        <v>0</v>
      </c>
      <c r="VI75" s="191"/>
      <c r="VJ75" s="191"/>
      <c r="VK75" s="191"/>
      <c r="VL75" s="191"/>
      <c r="VM75" s="191"/>
      <c r="VN75" s="191"/>
      <c r="VO75" s="191">
        <f t="shared" si="303"/>
        <v>0</v>
      </c>
      <c r="VP75" s="191"/>
      <c r="VQ75" s="191"/>
      <c r="VR75" s="191"/>
      <c r="VS75" s="191"/>
      <c r="VT75" s="191"/>
      <c r="VU75" s="191"/>
      <c r="VV75" s="191">
        <f t="shared" si="304"/>
        <v>0</v>
      </c>
      <c r="VW75" s="191"/>
      <c r="VX75" s="191"/>
      <c r="VY75" s="191"/>
      <c r="VZ75" s="191"/>
      <c r="WA75" s="191"/>
      <c r="WB75" s="191"/>
      <c r="WC75" s="191">
        <f t="shared" si="305"/>
        <v>0</v>
      </c>
      <c r="WD75" s="191"/>
      <c r="WE75" s="191"/>
      <c r="WF75" s="191"/>
      <c r="WG75" s="191"/>
      <c r="WH75" s="191"/>
      <c r="WI75" s="191"/>
      <c r="WJ75" s="191">
        <f t="shared" si="306"/>
        <v>0</v>
      </c>
      <c r="WK75" s="191"/>
      <c r="WL75" s="191"/>
      <c r="WM75" s="191"/>
      <c r="WN75" s="191"/>
      <c r="WO75" s="191"/>
      <c r="WP75" s="191"/>
      <c r="WQ75" s="191">
        <f t="shared" si="307"/>
        <v>0</v>
      </c>
      <c r="WR75" s="191"/>
      <c r="WS75" s="191"/>
      <c r="WT75" s="191"/>
      <c r="WU75" s="191"/>
      <c r="WV75" s="191"/>
      <c r="WW75" s="191"/>
      <c r="WX75" s="191">
        <f t="shared" si="308"/>
        <v>0</v>
      </c>
      <c r="WY75" s="191"/>
      <c r="WZ75" s="191"/>
      <c r="XA75" s="191"/>
      <c r="XB75" s="191"/>
      <c r="XC75" s="191"/>
      <c r="XD75" s="191"/>
      <c r="XE75" s="191">
        <f t="shared" si="309"/>
        <v>0</v>
      </c>
      <c r="XF75" s="191"/>
      <c r="XG75" s="191"/>
      <c r="XH75" s="191"/>
      <c r="XI75" s="191"/>
      <c r="XJ75" s="191"/>
      <c r="XK75" s="191"/>
      <c r="XL75" s="191">
        <f t="shared" si="310"/>
        <v>0</v>
      </c>
      <c r="XM75" s="191"/>
      <c r="XN75" s="191"/>
      <c r="XO75" s="191"/>
      <c r="XP75" s="191"/>
      <c r="XQ75" s="191"/>
      <c r="XR75" s="191"/>
      <c r="XS75" s="191">
        <f t="shared" si="311"/>
        <v>0</v>
      </c>
      <c r="XT75" s="191"/>
      <c r="XU75" s="191"/>
      <c r="XV75" s="191"/>
      <c r="XW75" s="191"/>
      <c r="XX75" s="191"/>
      <c r="XY75" s="191"/>
      <c r="XZ75" s="191">
        <f t="shared" si="312"/>
        <v>0</v>
      </c>
      <c r="YA75" s="191"/>
      <c r="YB75" s="191"/>
      <c r="YC75" s="191"/>
      <c r="YD75" s="191"/>
      <c r="YE75" s="191"/>
      <c r="YF75" s="191"/>
      <c r="YG75" s="191">
        <f t="shared" si="313"/>
        <v>0</v>
      </c>
      <c r="YH75" s="191"/>
      <c r="YI75" s="191"/>
      <c r="YJ75" s="191"/>
      <c r="YK75" s="191"/>
      <c r="YL75" s="191"/>
      <c r="YM75" s="191"/>
      <c r="YN75" s="191">
        <f t="shared" si="314"/>
        <v>0</v>
      </c>
      <c r="YO75" s="191"/>
      <c r="YP75" s="191"/>
      <c r="YQ75" s="191"/>
      <c r="YR75" s="191"/>
      <c r="YS75" s="191"/>
      <c r="YT75" s="191"/>
      <c r="YU75" s="191">
        <f t="shared" si="315"/>
        <v>0</v>
      </c>
      <c r="YV75" s="191"/>
      <c r="YW75" s="191"/>
      <c r="YX75" s="191"/>
      <c r="YY75" s="191"/>
      <c r="YZ75" s="191"/>
      <c r="ZA75" s="191"/>
      <c r="ZB75" s="191">
        <f t="shared" si="316"/>
        <v>0</v>
      </c>
      <c r="ZC75" s="191"/>
      <c r="ZD75" s="191"/>
      <c r="ZE75" s="191"/>
      <c r="ZF75" s="191"/>
      <c r="ZG75" s="191"/>
      <c r="ZH75" s="191"/>
      <c r="ZI75" s="191">
        <f t="shared" si="317"/>
        <v>0</v>
      </c>
      <c r="ZJ75" s="191"/>
      <c r="ZK75" s="191"/>
      <c r="ZL75" s="191"/>
      <c r="ZM75" s="191"/>
      <c r="ZN75" s="191"/>
      <c r="ZO75" s="191"/>
      <c r="ZP75" s="191">
        <f t="shared" si="318"/>
        <v>0</v>
      </c>
      <c r="ZQ75" s="191"/>
      <c r="ZR75" s="191"/>
      <c r="ZS75" s="191"/>
      <c r="ZT75" s="191"/>
      <c r="ZU75" s="191"/>
      <c r="ZV75" s="191"/>
      <c r="ZW75" s="191">
        <f t="shared" si="319"/>
        <v>0</v>
      </c>
      <c r="ZX75" s="191"/>
      <c r="ZY75" s="191"/>
      <c r="ZZ75" s="191"/>
      <c r="AAA75" s="191"/>
      <c r="AAB75" s="191"/>
      <c r="AAC75" s="191"/>
      <c r="AAD75" s="191">
        <f t="shared" si="320"/>
        <v>0</v>
      </c>
      <c r="AAE75" s="191"/>
      <c r="AAF75" s="191"/>
      <c r="AAG75" s="191"/>
      <c r="AAH75" s="191"/>
      <c r="AAI75" s="191"/>
      <c r="AAJ75" s="191"/>
      <c r="AAK75" s="191">
        <f t="shared" si="321"/>
        <v>0</v>
      </c>
      <c r="AAL75" s="191"/>
      <c r="AAM75" s="191"/>
      <c r="AAN75" s="191"/>
      <c r="AAO75" s="191"/>
      <c r="AAP75" s="191"/>
      <c r="AAQ75" s="191"/>
      <c r="AAR75" s="191">
        <f t="shared" si="322"/>
        <v>0</v>
      </c>
      <c r="AAS75" s="191"/>
      <c r="AAT75" s="191"/>
      <c r="AAU75" s="191"/>
      <c r="AAV75" s="191"/>
      <c r="AAW75" s="191"/>
      <c r="AAX75" s="191"/>
      <c r="AAY75" s="191">
        <f t="shared" si="323"/>
        <v>0</v>
      </c>
      <c r="AAZ75" s="191"/>
      <c r="ABA75" s="191"/>
      <c r="ABB75" s="191"/>
      <c r="ABC75" s="191"/>
      <c r="ABD75" s="191"/>
      <c r="ABE75" s="191"/>
      <c r="ABF75" s="191">
        <f t="shared" si="324"/>
        <v>0</v>
      </c>
      <c r="ABG75" s="191"/>
      <c r="ABH75" s="191"/>
      <c r="ABI75" s="191"/>
      <c r="ABJ75" s="191"/>
      <c r="ABK75" s="191"/>
      <c r="ABL75" s="191"/>
      <c r="ABM75" s="191">
        <f t="shared" si="325"/>
        <v>0</v>
      </c>
      <c r="ABN75" s="191"/>
      <c r="ABO75" s="191"/>
      <c r="ABP75" s="191"/>
      <c r="ABQ75" s="191"/>
      <c r="ABR75" s="191"/>
      <c r="ABS75" s="191"/>
      <c r="ABT75" s="191">
        <f t="shared" si="326"/>
        <v>0</v>
      </c>
      <c r="ABU75" s="191"/>
      <c r="ABV75" s="191"/>
      <c r="ABW75" s="191"/>
      <c r="ABX75" s="191"/>
      <c r="ABY75" s="190">
        <f t="shared" si="218"/>
        <v>16500</v>
      </c>
      <c r="ABZ75" s="190">
        <f t="shared" si="217"/>
        <v>0</v>
      </c>
      <c r="ACA75" s="190">
        <f t="shared" si="217"/>
        <v>16500</v>
      </c>
      <c r="ACB75" s="9"/>
    </row>
    <row r="76" spans="1:756" ht="18" customHeight="1">
      <c r="A76" s="213">
        <v>5</v>
      </c>
      <c r="B76" s="191" t="s">
        <v>1902</v>
      </c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>
        <f t="shared" si="219"/>
        <v>0</v>
      </c>
      <c r="N76" s="191"/>
      <c r="O76" s="191"/>
      <c r="P76" s="191"/>
      <c r="Q76" s="191"/>
      <c r="R76" s="191"/>
      <c r="S76" s="191"/>
      <c r="T76" s="191">
        <f t="shared" si="220"/>
        <v>0</v>
      </c>
      <c r="U76" s="191"/>
      <c r="V76" s="191"/>
      <c r="W76" s="191"/>
      <c r="X76" s="191"/>
      <c r="Y76" s="191"/>
      <c r="Z76" s="191"/>
      <c r="AA76" s="191">
        <f t="shared" si="221"/>
        <v>0</v>
      </c>
      <c r="AB76" s="191"/>
      <c r="AC76" s="191"/>
      <c r="AD76" s="191"/>
      <c r="AE76" s="191"/>
      <c r="AF76" s="191"/>
      <c r="AG76" s="191"/>
      <c r="AH76" s="191">
        <f t="shared" si="222"/>
        <v>0</v>
      </c>
      <c r="AI76" s="191"/>
      <c r="AJ76" s="191"/>
      <c r="AK76" s="191"/>
      <c r="AL76" s="191"/>
      <c r="AM76" s="191"/>
      <c r="AN76" s="191"/>
      <c r="AO76" s="191">
        <f t="shared" si="223"/>
        <v>0</v>
      </c>
      <c r="AP76" s="191"/>
      <c r="AQ76" s="191"/>
      <c r="AR76" s="191"/>
      <c r="AS76" s="191"/>
      <c r="AT76" s="191"/>
      <c r="AU76" s="191"/>
      <c r="AV76" s="191">
        <f t="shared" si="224"/>
        <v>0</v>
      </c>
      <c r="AW76" s="191"/>
      <c r="AX76" s="191"/>
      <c r="AY76" s="191"/>
      <c r="AZ76" s="191"/>
      <c r="BA76" s="191"/>
      <c r="BB76" s="191"/>
      <c r="BC76" s="191">
        <f t="shared" si="225"/>
        <v>0</v>
      </c>
      <c r="BD76" s="191"/>
      <c r="BE76" s="191"/>
      <c r="BF76" s="191"/>
      <c r="BG76" s="191"/>
      <c r="BH76" s="191"/>
      <c r="BI76" s="191"/>
      <c r="BJ76" s="191">
        <f t="shared" si="226"/>
        <v>0</v>
      </c>
      <c r="BK76" s="191"/>
      <c r="BL76" s="191"/>
      <c r="BM76" s="191"/>
      <c r="BN76" s="191"/>
      <c r="BO76" s="191"/>
      <c r="BP76" s="191"/>
      <c r="BQ76" s="191">
        <f t="shared" si="227"/>
        <v>0</v>
      </c>
      <c r="BR76" s="191"/>
      <c r="BS76" s="191"/>
      <c r="BT76" s="191"/>
      <c r="BU76" s="191"/>
      <c r="BV76" s="191"/>
      <c r="BW76" s="191"/>
      <c r="BX76" s="191">
        <f t="shared" si="228"/>
        <v>0</v>
      </c>
      <c r="BY76" s="191"/>
      <c r="BZ76" s="191"/>
      <c r="CA76" s="191"/>
      <c r="CB76" s="191"/>
      <c r="CC76" s="191"/>
      <c r="CD76" s="191"/>
      <c r="CE76" s="191">
        <f t="shared" si="229"/>
        <v>0</v>
      </c>
      <c r="CF76" s="191"/>
      <c r="CG76" s="191"/>
      <c r="CH76" s="191"/>
      <c r="CI76" s="191"/>
      <c r="CJ76" s="191"/>
      <c r="CK76" s="191"/>
      <c r="CL76" s="191">
        <f t="shared" si="230"/>
        <v>0</v>
      </c>
      <c r="CM76" s="191"/>
      <c r="CN76" s="191"/>
      <c r="CO76" s="191"/>
      <c r="CP76" s="191"/>
      <c r="CQ76" s="191"/>
      <c r="CR76" s="191"/>
      <c r="CS76" s="191">
        <f t="shared" si="231"/>
        <v>0</v>
      </c>
      <c r="CT76" s="191"/>
      <c r="CU76" s="191"/>
      <c r="CV76" s="191"/>
      <c r="CW76" s="191"/>
      <c r="CX76" s="191"/>
      <c r="CY76" s="191"/>
      <c r="CZ76" s="191">
        <f t="shared" si="232"/>
        <v>0</v>
      </c>
      <c r="DA76" s="191"/>
      <c r="DB76" s="191"/>
      <c r="DC76" s="191"/>
      <c r="DD76" s="191"/>
      <c r="DE76" s="191"/>
      <c r="DF76" s="191"/>
      <c r="DG76" s="191">
        <f t="shared" si="233"/>
        <v>0</v>
      </c>
      <c r="DH76" s="191"/>
      <c r="DI76" s="191"/>
      <c r="DJ76" s="191"/>
      <c r="DK76" s="191"/>
      <c r="DL76" s="191"/>
      <c r="DM76" s="191"/>
      <c r="DN76" s="191">
        <f t="shared" si="234"/>
        <v>0</v>
      </c>
      <c r="DO76" s="191"/>
      <c r="DP76" s="191"/>
      <c r="DQ76" s="191"/>
      <c r="DR76" s="191"/>
      <c r="DS76" s="191"/>
      <c r="DT76" s="191"/>
      <c r="DU76" s="191">
        <f t="shared" si="235"/>
        <v>0</v>
      </c>
      <c r="DV76" s="191"/>
      <c r="DW76" s="191"/>
      <c r="DX76" s="191"/>
      <c r="DY76" s="191"/>
      <c r="DZ76" s="191"/>
      <c r="EA76" s="191"/>
      <c r="EB76" s="191">
        <f t="shared" si="236"/>
        <v>0</v>
      </c>
      <c r="EC76" s="191"/>
      <c r="ED76" s="191"/>
      <c r="EE76" s="191"/>
      <c r="EF76" s="191"/>
      <c r="EG76" s="191"/>
      <c r="EH76" s="191"/>
      <c r="EI76" s="191">
        <f t="shared" si="237"/>
        <v>0</v>
      </c>
      <c r="EJ76" s="191"/>
      <c r="EK76" s="191"/>
      <c r="EL76" s="191"/>
      <c r="EM76" s="191">
        <v>1</v>
      </c>
      <c r="EN76" s="191">
        <f t="shared" si="238"/>
        <v>3500</v>
      </c>
      <c r="EO76" s="191"/>
      <c r="EP76" s="191">
        <f t="shared" si="239"/>
        <v>3500</v>
      </c>
      <c r="EQ76" s="191"/>
      <c r="ER76" s="191"/>
      <c r="ES76" s="191"/>
      <c r="ET76" s="191">
        <v>1</v>
      </c>
      <c r="EU76" s="191">
        <f t="shared" si="240"/>
        <v>3000</v>
      </c>
      <c r="EV76" s="191"/>
      <c r="EW76" s="191">
        <f t="shared" si="241"/>
        <v>3000</v>
      </c>
      <c r="EX76" s="191"/>
      <c r="EY76" s="191"/>
      <c r="EZ76" s="191"/>
      <c r="FA76" s="191"/>
      <c r="FB76" s="191"/>
      <c r="FC76" s="191"/>
      <c r="FD76" s="191">
        <f t="shared" si="242"/>
        <v>0</v>
      </c>
      <c r="FE76" s="191"/>
      <c r="FF76" s="191"/>
      <c r="FG76" s="191"/>
      <c r="FH76" s="191"/>
      <c r="FI76" s="191"/>
      <c r="FJ76" s="191"/>
      <c r="FK76" s="191">
        <f t="shared" si="243"/>
        <v>0</v>
      </c>
      <c r="FL76" s="191"/>
      <c r="FM76" s="191"/>
      <c r="FN76" s="191"/>
      <c r="FO76" s="191"/>
      <c r="FP76" s="191"/>
      <c r="FQ76" s="191"/>
      <c r="FR76" s="191">
        <f t="shared" si="244"/>
        <v>0</v>
      </c>
      <c r="FS76" s="191"/>
      <c r="FT76" s="191"/>
      <c r="FU76" s="191"/>
      <c r="FV76" s="191"/>
      <c r="FW76" s="191"/>
      <c r="FX76" s="191"/>
      <c r="FY76" s="191">
        <f t="shared" si="245"/>
        <v>0</v>
      </c>
      <c r="FZ76" s="191"/>
      <c r="GA76" s="191"/>
      <c r="GB76" s="191"/>
      <c r="GC76" s="191"/>
      <c r="GD76" s="191"/>
      <c r="GE76" s="191"/>
      <c r="GF76" s="191">
        <f t="shared" si="246"/>
        <v>0</v>
      </c>
      <c r="GG76" s="191"/>
      <c r="GH76" s="191"/>
      <c r="GI76" s="191"/>
      <c r="GJ76" s="191"/>
      <c r="GK76" s="191"/>
      <c r="GL76" s="191"/>
      <c r="GM76" s="191">
        <f t="shared" si="247"/>
        <v>0</v>
      </c>
      <c r="GN76" s="191"/>
      <c r="GO76" s="191"/>
      <c r="GP76" s="191"/>
      <c r="GQ76" s="191"/>
      <c r="GR76" s="191"/>
      <c r="GS76" s="191"/>
      <c r="GT76" s="191">
        <f t="shared" si="248"/>
        <v>0</v>
      </c>
      <c r="GU76" s="191"/>
      <c r="GV76" s="191"/>
      <c r="GW76" s="191"/>
      <c r="GX76" s="191"/>
      <c r="GY76" s="191"/>
      <c r="GZ76" s="191"/>
      <c r="HA76" s="191">
        <f t="shared" si="249"/>
        <v>0</v>
      </c>
      <c r="HB76" s="191"/>
      <c r="HC76" s="191"/>
      <c r="HD76" s="191"/>
      <c r="HE76" s="191"/>
      <c r="HF76" s="191"/>
      <c r="HG76" s="191"/>
      <c r="HH76" s="191">
        <f t="shared" si="250"/>
        <v>0</v>
      </c>
      <c r="HI76" s="191"/>
      <c r="HJ76" s="191"/>
      <c r="HK76" s="191"/>
      <c r="HL76" s="191"/>
      <c r="HM76" s="191"/>
      <c r="HN76" s="191"/>
      <c r="HO76" s="191">
        <f t="shared" si="251"/>
        <v>0</v>
      </c>
      <c r="HP76" s="191"/>
      <c r="HQ76" s="191"/>
      <c r="HR76" s="191"/>
      <c r="HS76" s="191"/>
      <c r="HT76" s="191"/>
      <c r="HU76" s="191"/>
      <c r="HV76" s="191">
        <f t="shared" si="252"/>
        <v>0</v>
      </c>
      <c r="HW76" s="191"/>
      <c r="HX76" s="191"/>
      <c r="HY76" s="191"/>
      <c r="HZ76" s="191"/>
      <c r="IA76" s="191"/>
      <c r="IB76" s="191"/>
      <c r="IC76" s="191">
        <f t="shared" si="253"/>
        <v>0</v>
      </c>
      <c r="ID76" s="191"/>
      <c r="IE76" s="191"/>
      <c r="IF76" s="191"/>
      <c r="IG76" s="191"/>
      <c r="IH76" s="191"/>
      <c r="II76" s="191"/>
      <c r="IJ76" s="191">
        <f t="shared" si="254"/>
        <v>0</v>
      </c>
      <c r="IK76" s="191"/>
      <c r="IL76" s="191"/>
      <c r="IM76" s="191"/>
      <c r="IN76" s="191">
        <v>1</v>
      </c>
      <c r="IO76" s="191">
        <f t="shared" si="255"/>
        <v>10000</v>
      </c>
      <c r="IP76" s="191"/>
      <c r="IQ76" s="191">
        <f t="shared" si="256"/>
        <v>10000</v>
      </c>
      <c r="IR76" s="191"/>
      <c r="IS76" s="191"/>
      <c r="IT76" s="191"/>
      <c r="IU76" s="191"/>
      <c r="IV76" s="191"/>
      <c r="IW76" s="191"/>
      <c r="IX76" s="191">
        <f t="shared" si="257"/>
        <v>0</v>
      </c>
      <c r="IY76" s="191"/>
      <c r="IZ76" s="191"/>
      <c r="JA76" s="191"/>
      <c r="JB76" s="191"/>
      <c r="JC76" s="191"/>
      <c r="JD76" s="191"/>
      <c r="JE76" s="191">
        <f t="shared" si="258"/>
        <v>0</v>
      </c>
      <c r="JF76" s="191"/>
      <c r="JG76" s="191"/>
      <c r="JH76" s="191"/>
      <c r="JI76" s="191"/>
      <c r="JJ76" s="191"/>
      <c r="JK76" s="191"/>
      <c r="JL76" s="191">
        <f t="shared" si="259"/>
        <v>0</v>
      </c>
      <c r="JM76" s="191"/>
      <c r="JN76" s="191"/>
      <c r="JO76" s="191"/>
      <c r="JP76" s="191"/>
      <c r="JQ76" s="191"/>
      <c r="JR76" s="191"/>
      <c r="JS76" s="191">
        <f t="shared" si="260"/>
        <v>0</v>
      </c>
      <c r="JT76" s="191"/>
      <c r="JU76" s="191"/>
      <c r="JV76" s="191"/>
      <c r="JW76" s="191"/>
      <c r="JX76" s="191"/>
      <c r="JY76" s="191"/>
      <c r="JZ76" s="191">
        <f t="shared" si="261"/>
        <v>0</v>
      </c>
      <c r="KA76" s="191"/>
      <c r="KB76" s="191"/>
      <c r="KC76" s="191"/>
      <c r="KD76" s="191"/>
      <c r="KE76" s="191"/>
      <c r="KF76" s="191"/>
      <c r="KG76" s="191">
        <f t="shared" si="262"/>
        <v>0</v>
      </c>
      <c r="KH76" s="191"/>
      <c r="KI76" s="191"/>
      <c r="KJ76" s="191"/>
      <c r="KK76" s="191"/>
      <c r="KL76" s="191"/>
      <c r="KM76" s="191"/>
      <c r="KN76" s="191">
        <f t="shared" si="263"/>
        <v>0</v>
      </c>
      <c r="KO76" s="191"/>
      <c r="KP76" s="191"/>
      <c r="KQ76" s="191"/>
      <c r="KR76" s="191"/>
      <c r="KS76" s="191"/>
      <c r="KT76" s="191"/>
      <c r="KU76" s="191">
        <f t="shared" si="264"/>
        <v>0</v>
      </c>
      <c r="KV76" s="191"/>
      <c r="KW76" s="191"/>
      <c r="KX76" s="191"/>
      <c r="KY76" s="191"/>
      <c r="KZ76" s="191"/>
      <c r="LA76" s="191"/>
      <c r="LB76" s="191">
        <f t="shared" si="265"/>
        <v>0</v>
      </c>
      <c r="LC76" s="191"/>
      <c r="LD76" s="191"/>
      <c r="LE76" s="191"/>
      <c r="LF76" s="191"/>
      <c r="LG76" s="191"/>
      <c r="LH76" s="191"/>
      <c r="LI76" s="191">
        <f t="shared" si="266"/>
        <v>0</v>
      </c>
      <c r="LJ76" s="191"/>
      <c r="LK76" s="191"/>
      <c r="LL76" s="191"/>
      <c r="LM76" s="191"/>
      <c r="LN76" s="191"/>
      <c r="LO76" s="191"/>
      <c r="LP76" s="191">
        <f t="shared" si="267"/>
        <v>0</v>
      </c>
      <c r="LQ76" s="191"/>
      <c r="LR76" s="191"/>
      <c r="LS76" s="191"/>
      <c r="LT76" s="191"/>
      <c r="LU76" s="191"/>
      <c r="LV76" s="191"/>
      <c r="LW76" s="191">
        <f t="shared" si="268"/>
        <v>0</v>
      </c>
      <c r="LX76" s="191"/>
      <c r="LY76" s="191"/>
      <c r="LZ76" s="191"/>
      <c r="MA76" s="191"/>
      <c r="MB76" s="191"/>
      <c r="MC76" s="191"/>
      <c r="MD76" s="191">
        <f t="shared" si="269"/>
        <v>0</v>
      </c>
      <c r="ME76" s="191"/>
      <c r="MF76" s="191"/>
      <c r="MG76" s="191"/>
      <c r="MH76" s="191"/>
      <c r="MI76" s="191"/>
      <c r="MJ76" s="191"/>
      <c r="MK76" s="191">
        <f t="shared" si="270"/>
        <v>0</v>
      </c>
      <c r="ML76" s="191"/>
      <c r="MM76" s="191"/>
      <c r="MN76" s="191"/>
      <c r="MO76" s="191"/>
      <c r="MP76" s="191"/>
      <c r="MQ76" s="191"/>
      <c r="MR76" s="191">
        <f t="shared" si="271"/>
        <v>0</v>
      </c>
      <c r="MS76" s="191"/>
      <c r="MT76" s="191"/>
      <c r="MU76" s="191"/>
      <c r="MV76" s="191"/>
      <c r="MW76" s="191"/>
      <c r="MX76" s="191"/>
      <c r="MY76" s="191">
        <f t="shared" si="272"/>
        <v>0</v>
      </c>
      <c r="MZ76" s="191"/>
      <c r="NA76" s="191"/>
      <c r="NB76" s="191"/>
      <c r="NC76" s="191"/>
      <c r="ND76" s="191"/>
      <c r="NE76" s="191"/>
      <c r="NF76" s="191">
        <f t="shared" si="273"/>
        <v>0</v>
      </c>
      <c r="NG76" s="191"/>
      <c r="NH76" s="191"/>
      <c r="NI76" s="191"/>
      <c r="NJ76" s="191"/>
      <c r="NK76" s="191"/>
      <c r="NL76" s="191"/>
      <c r="NM76" s="191">
        <f t="shared" si="274"/>
        <v>0</v>
      </c>
      <c r="NN76" s="191"/>
      <c r="NO76" s="191"/>
      <c r="NP76" s="191"/>
      <c r="NQ76" s="191"/>
      <c r="NR76" s="191"/>
      <c r="NS76" s="191"/>
      <c r="NT76" s="191">
        <f t="shared" si="275"/>
        <v>0</v>
      </c>
      <c r="NU76" s="191"/>
      <c r="NV76" s="191"/>
      <c r="NW76" s="191"/>
      <c r="NX76" s="191"/>
      <c r="NY76" s="191"/>
      <c r="NZ76" s="191"/>
      <c r="OA76" s="191"/>
      <c r="OB76" s="191"/>
      <c r="OC76" s="191"/>
      <c r="OD76" s="191"/>
      <c r="OE76" s="191"/>
      <c r="OF76" s="191"/>
      <c r="OG76" s="191"/>
      <c r="OH76" s="191">
        <f t="shared" si="276"/>
        <v>0</v>
      </c>
      <c r="OI76" s="191"/>
      <c r="OJ76" s="191"/>
      <c r="OK76" s="191"/>
      <c r="OL76" s="191"/>
      <c r="OM76" s="191"/>
      <c r="ON76" s="191"/>
      <c r="OO76" s="191">
        <f t="shared" si="277"/>
        <v>0</v>
      </c>
      <c r="OP76" s="191"/>
      <c r="OQ76" s="191"/>
      <c r="OR76" s="191"/>
      <c r="OS76" s="191"/>
      <c r="OT76" s="191"/>
      <c r="OU76" s="191"/>
      <c r="OV76" s="191">
        <f t="shared" si="278"/>
        <v>0</v>
      </c>
      <c r="OW76" s="191"/>
      <c r="OX76" s="191"/>
      <c r="OY76" s="191"/>
      <c r="OZ76" s="191"/>
      <c r="PA76" s="191"/>
      <c r="PB76" s="191"/>
      <c r="PC76" s="191">
        <f t="shared" si="279"/>
        <v>0</v>
      </c>
      <c r="PD76" s="191"/>
      <c r="PE76" s="191"/>
      <c r="PF76" s="191"/>
      <c r="PG76" s="191"/>
      <c r="PH76" s="191"/>
      <c r="PI76" s="191"/>
      <c r="PJ76" s="191">
        <f t="shared" si="280"/>
        <v>0</v>
      </c>
      <c r="PK76" s="191"/>
      <c r="PL76" s="191"/>
      <c r="PM76" s="191"/>
      <c r="PN76" s="191"/>
      <c r="PO76" s="191"/>
      <c r="PP76" s="191"/>
      <c r="PQ76" s="191">
        <f t="shared" si="281"/>
        <v>0</v>
      </c>
      <c r="PR76" s="191"/>
      <c r="PS76" s="191"/>
      <c r="PT76" s="191"/>
      <c r="PU76" s="191"/>
      <c r="PV76" s="191"/>
      <c r="PW76" s="191"/>
      <c r="PX76" s="191">
        <f t="shared" si="282"/>
        <v>0</v>
      </c>
      <c r="PY76" s="191"/>
      <c r="PZ76" s="191"/>
      <c r="QA76" s="191"/>
      <c r="QB76" s="191"/>
      <c r="QC76" s="191"/>
      <c r="QD76" s="191"/>
      <c r="QE76" s="191">
        <f t="shared" si="283"/>
        <v>0</v>
      </c>
      <c r="QF76" s="191"/>
      <c r="QG76" s="191"/>
      <c r="QH76" s="191"/>
      <c r="QI76" s="191"/>
      <c r="QJ76" s="191"/>
      <c r="QK76" s="191"/>
      <c r="QL76" s="191">
        <f t="shared" si="284"/>
        <v>0</v>
      </c>
      <c r="QM76" s="191"/>
      <c r="QN76" s="191"/>
      <c r="QO76" s="191"/>
      <c r="QP76" s="191"/>
      <c r="QQ76" s="191"/>
      <c r="QR76" s="191"/>
      <c r="QS76" s="191">
        <f t="shared" si="285"/>
        <v>0</v>
      </c>
      <c r="QT76" s="191"/>
      <c r="QU76" s="191"/>
      <c r="QV76" s="191"/>
      <c r="QW76" s="191"/>
      <c r="QX76" s="191"/>
      <c r="QY76" s="191"/>
      <c r="QZ76" s="191">
        <f t="shared" si="286"/>
        <v>0</v>
      </c>
      <c r="RA76" s="191"/>
      <c r="RB76" s="191"/>
      <c r="RC76" s="191"/>
      <c r="RD76" s="191"/>
      <c r="RE76" s="191"/>
      <c r="RF76" s="191"/>
      <c r="RG76" s="191">
        <f t="shared" si="287"/>
        <v>0</v>
      </c>
      <c r="RH76" s="191"/>
      <c r="RI76" s="191"/>
      <c r="RJ76" s="191"/>
      <c r="RK76" s="191"/>
      <c r="RL76" s="191"/>
      <c r="RM76" s="191"/>
      <c r="RN76" s="191">
        <f t="shared" si="288"/>
        <v>0</v>
      </c>
      <c r="RO76" s="191"/>
      <c r="RP76" s="191"/>
      <c r="RQ76" s="191"/>
      <c r="RR76" s="191"/>
      <c r="RS76" s="191"/>
      <c r="RT76" s="191"/>
      <c r="RU76" s="191">
        <f t="shared" si="289"/>
        <v>0</v>
      </c>
      <c r="RV76" s="191"/>
      <c r="RW76" s="191"/>
      <c r="RX76" s="191"/>
      <c r="RY76" s="191"/>
      <c r="RZ76" s="191"/>
      <c r="SA76" s="191"/>
      <c r="SB76" s="191">
        <f t="shared" si="290"/>
        <v>0</v>
      </c>
      <c r="SC76" s="191"/>
      <c r="SD76" s="191"/>
      <c r="SE76" s="191"/>
      <c r="SF76" s="191"/>
      <c r="SG76" s="191"/>
      <c r="SH76" s="191"/>
      <c r="SI76" s="191">
        <f t="shared" si="291"/>
        <v>0</v>
      </c>
      <c r="SJ76" s="191"/>
      <c r="SK76" s="191"/>
      <c r="SL76" s="191"/>
      <c r="SM76" s="191"/>
      <c r="SN76" s="191"/>
      <c r="SO76" s="191"/>
      <c r="SP76" s="191">
        <f t="shared" si="292"/>
        <v>0</v>
      </c>
      <c r="SQ76" s="191"/>
      <c r="SR76" s="191"/>
      <c r="SS76" s="191"/>
      <c r="ST76" s="191"/>
      <c r="SU76" s="191"/>
      <c r="SV76" s="191"/>
      <c r="SW76" s="191">
        <f t="shared" si="293"/>
        <v>0</v>
      </c>
      <c r="SX76" s="191"/>
      <c r="SY76" s="191"/>
      <c r="SZ76" s="191"/>
      <c r="TA76" s="191"/>
      <c r="TB76" s="191"/>
      <c r="TC76" s="191"/>
      <c r="TD76" s="191">
        <f t="shared" si="294"/>
        <v>0</v>
      </c>
      <c r="TE76" s="191"/>
      <c r="TF76" s="191"/>
      <c r="TG76" s="191"/>
      <c r="TH76" s="191"/>
      <c r="TI76" s="191"/>
      <c r="TJ76" s="191"/>
      <c r="TK76" s="191">
        <f t="shared" si="295"/>
        <v>0</v>
      </c>
      <c r="TL76" s="191"/>
      <c r="TM76" s="191"/>
      <c r="TN76" s="191"/>
      <c r="TO76" s="191"/>
      <c r="TP76" s="191"/>
      <c r="TQ76" s="191"/>
      <c r="TR76" s="191">
        <f t="shared" si="296"/>
        <v>0</v>
      </c>
      <c r="TS76" s="191"/>
      <c r="TT76" s="191"/>
      <c r="TU76" s="191"/>
      <c r="TV76" s="191"/>
      <c r="TW76" s="191"/>
      <c r="TX76" s="191"/>
      <c r="TY76" s="191">
        <f t="shared" si="297"/>
        <v>0</v>
      </c>
      <c r="TZ76" s="191"/>
      <c r="UA76" s="191"/>
      <c r="UB76" s="191"/>
      <c r="UC76" s="191"/>
      <c r="UD76" s="191"/>
      <c r="UE76" s="191"/>
      <c r="UF76" s="191">
        <f t="shared" si="298"/>
        <v>0</v>
      </c>
      <c r="UG76" s="191"/>
      <c r="UH76" s="191"/>
      <c r="UI76" s="191"/>
      <c r="UJ76" s="191"/>
      <c r="UK76" s="191"/>
      <c r="UL76" s="191"/>
      <c r="UM76" s="191">
        <f t="shared" si="299"/>
        <v>0</v>
      </c>
      <c r="UN76" s="191"/>
      <c r="UO76" s="191"/>
      <c r="UP76" s="191"/>
      <c r="UQ76" s="191"/>
      <c r="UR76" s="191"/>
      <c r="US76" s="191"/>
      <c r="UT76" s="191">
        <f t="shared" si="300"/>
        <v>0</v>
      </c>
      <c r="UU76" s="191"/>
      <c r="UV76" s="191"/>
      <c r="UW76" s="191"/>
      <c r="UX76" s="191"/>
      <c r="UY76" s="191"/>
      <c r="UZ76" s="191"/>
      <c r="VA76" s="191">
        <f t="shared" si="301"/>
        <v>0</v>
      </c>
      <c r="VB76" s="191"/>
      <c r="VC76" s="191"/>
      <c r="VD76" s="191"/>
      <c r="VE76" s="191"/>
      <c r="VF76" s="191"/>
      <c r="VG76" s="191"/>
      <c r="VH76" s="191">
        <f t="shared" si="302"/>
        <v>0</v>
      </c>
      <c r="VI76" s="191"/>
      <c r="VJ76" s="191"/>
      <c r="VK76" s="191"/>
      <c r="VL76" s="191"/>
      <c r="VM76" s="191"/>
      <c r="VN76" s="191"/>
      <c r="VO76" s="191">
        <f t="shared" si="303"/>
        <v>0</v>
      </c>
      <c r="VP76" s="191"/>
      <c r="VQ76" s="191"/>
      <c r="VR76" s="191"/>
      <c r="VS76" s="191"/>
      <c r="VT76" s="191"/>
      <c r="VU76" s="191"/>
      <c r="VV76" s="191">
        <f t="shared" si="304"/>
        <v>0</v>
      </c>
      <c r="VW76" s="191"/>
      <c r="VX76" s="191"/>
      <c r="VY76" s="191"/>
      <c r="VZ76" s="191"/>
      <c r="WA76" s="191"/>
      <c r="WB76" s="191"/>
      <c r="WC76" s="191">
        <f t="shared" si="305"/>
        <v>0</v>
      </c>
      <c r="WD76" s="191"/>
      <c r="WE76" s="191"/>
      <c r="WF76" s="191"/>
      <c r="WG76" s="191"/>
      <c r="WH76" s="191"/>
      <c r="WI76" s="191"/>
      <c r="WJ76" s="191">
        <f t="shared" si="306"/>
        <v>0</v>
      </c>
      <c r="WK76" s="191"/>
      <c r="WL76" s="191"/>
      <c r="WM76" s="191"/>
      <c r="WN76" s="191"/>
      <c r="WO76" s="191"/>
      <c r="WP76" s="191"/>
      <c r="WQ76" s="191">
        <f t="shared" si="307"/>
        <v>0</v>
      </c>
      <c r="WR76" s="191"/>
      <c r="WS76" s="191"/>
      <c r="WT76" s="191"/>
      <c r="WU76" s="191"/>
      <c r="WV76" s="191"/>
      <c r="WW76" s="191"/>
      <c r="WX76" s="191">
        <f t="shared" si="308"/>
        <v>0</v>
      </c>
      <c r="WY76" s="191"/>
      <c r="WZ76" s="191"/>
      <c r="XA76" s="191"/>
      <c r="XB76" s="191"/>
      <c r="XC76" s="191"/>
      <c r="XD76" s="191"/>
      <c r="XE76" s="191">
        <f t="shared" si="309"/>
        <v>0</v>
      </c>
      <c r="XF76" s="191"/>
      <c r="XG76" s="191"/>
      <c r="XH76" s="191"/>
      <c r="XI76" s="191"/>
      <c r="XJ76" s="191"/>
      <c r="XK76" s="191"/>
      <c r="XL76" s="191">
        <f t="shared" si="310"/>
        <v>0</v>
      </c>
      <c r="XM76" s="191"/>
      <c r="XN76" s="191"/>
      <c r="XO76" s="191"/>
      <c r="XP76" s="191"/>
      <c r="XQ76" s="191"/>
      <c r="XR76" s="191"/>
      <c r="XS76" s="191">
        <f t="shared" si="311"/>
        <v>0</v>
      </c>
      <c r="XT76" s="191"/>
      <c r="XU76" s="191"/>
      <c r="XV76" s="191"/>
      <c r="XW76" s="191"/>
      <c r="XX76" s="191"/>
      <c r="XY76" s="191"/>
      <c r="XZ76" s="191">
        <f t="shared" si="312"/>
        <v>0</v>
      </c>
      <c r="YA76" s="191"/>
      <c r="YB76" s="191"/>
      <c r="YC76" s="191"/>
      <c r="YD76" s="191"/>
      <c r="YE76" s="191"/>
      <c r="YF76" s="191"/>
      <c r="YG76" s="191">
        <f t="shared" si="313"/>
        <v>0</v>
      </c>
      <c r="YH76" s="191"/>
      <c r="YI76" s="191"/>
      <c r="YJ76" s="191"/>
      <c r="YK76" s="191"/>
      <c r="YL76" s="191"/>
      <c r="YM76" s="191"/>
      <c r="YN76" s="191">
        <f t="shared" si="314"/>
        <v>0</v>
      </c>
      <c r="YO76" s="191"/>
      <c r="YP76" s="191"/>
      <c r="YQ76" s="191"/>
      <c r="YR76" s="191"/>
      <c r="YS76" s="191"/>
      <c r="YT76" s="191"/>
      <c r="YU76" s="191">
        <f t="shared" si="315"/>
        <v>0</v>
      </c>
      <c r="YV76" s="191"/>
      <c r="YW76" s="191"/>
      <c r="YX76" s="191"/>
      <c r="YY76" s="191"/>
      <c r="YZ76" s="191"/>
      <c r="ZA76" s="191"/>
      <c r="ZB76" s="191">
        <f t="shared" si="316"/>
        <v>0</v>
      </c>
      <c r="ZC76" s="191"/>
      <c r="ZD76" s="191"/>
      <c r="ZE76" s="191"/>
      <c r="ZF76" s="191"/>
      <c r="ZG76" s="191"/>
      <c r="ZH76" s="191"/>
      <c r="ZI76" s="191">
        <f t="shared" si="317"/>
        <v>0</v>
      </c>
      <c r="ZJ76" s="191"/>
      <c r="ZK76" s="191"/>
      <c r="ZL76" s="191"/>
      <c r="ZM76" s="191"/>
      <c r="ZN76" s="191"/>
      <c r="ZO76" s="191"/>
      <c r="ZP76" s="191">
        <f t="shared" si="318"/>
        <v>0</v>
      </c>
      <c r="ZQ76" s="191"/>
      <c r="ZR76" s="191"/>
      <c r="ZS76" s="191"/>
      <c r="ZT76" s="191"/>
      <c r="ZU76" s="191"/>
      <c r="ZV76" s="191"/>
      <c r="ZW76" s="191">
        <f t="shared" si="319"/>
        <v>0</v>
      </c>
      <c r="ZX76" s="191"/>
      <c r="ZY76" s="191"/>
      <c r="ZZ76" s="191"/>
      <c r="AAA76" s="191"/>
      <c r="AAB76" s="191"/>
      <c r="AAC76" s="191"/>
      <c r="AAD76" s="191">
        <f t="shared" si="320"/>
        <v>0</v>
      </c>
      <c r="AAE76" s="191"/>
      <c r="AAF76" s="191"/>
      <c r="AAG76" s="191"/>
      <c r="AAH76" s="191"/>
      <c r="AAI76" s="191"/>
      <c r="AAJ76" s="191"/>
      <c r="AAK76" s="191">
        <f t="shared" si="321"/>
        <v>0</v>
      </c>
      <c r="AAL76" s="191"/>
      <c r="AAM76" s="191"/>
      <c r="AAN76" s="191"/>
      <c r="AAO76" s="191"/>
      <c r="AAP76" s="191"/>
      <c r="AAQ76" s="191"/>
      <c r="AAR76" s="191">
        <f t="shared" si="322"/>
        <v>0</v>
      </c>
      <c r="AAS76" s="191"/>
      <c r="AAT76" s="191"/>
      <c r="AAU76" s="191"/>
      <c r="AAV76" s="191"/>
      <c r="AAW76" s="191"/>
      <c r="AAX76" s="191"/>
      <c r="AAY76" s="191">
        <f t="shared" si="323"/>
        <v>0</v>
      </c>
      <c r="AAZ76" s="191"/>
      <c r="ABA76" s="191"/>
      <c r="ABB76" s="191"/>
      <c r="ABC76" s="191"/>
      <c r="ABD76" s="191"/>
      <c r="ABE76" s="191"/>
      <c r="ABF76" s="191">
        <f t="shared" si="324"/>
        <v>0</v>
      </c>
      <c r="ABG76" s="191"/>
      <c r="ABH76" s="191"/>
      <c r="ABI76" s="191"/>
      <c r="ABJ76" s="191"/>
      <c r="ABK76" s="191"/>
      <c r="ABL76" s="191"/>
      <c r="ABM76" s="191">
        <f t="shared" si="325"/>
        <v>0</v>
      </c>
      <c r="ABN76" s="191"/>
      <c r="ABO76" s="191"/>
      <c r="ABP76" s="191"/>
      <c r="ABQ76" s="191"/>
      <c r="ABR76" s="191"/>
      <c r="ABS76" s="191"/>
      <c r="ABT76" s="191">
        <f t="shared" si="326"/>
        <v>0</v>
      </c>
      <c r="ABU76" s="191"/>
      <c r="ABV76" s="191"/>
      <c r="ABW76" s="191"/>
      <c r="ABX76" s="191"/>
      <c r="ABY76" s="190">
        <f t="shared" si="218"/>
        <v>16500</v>
      </c>
      <c r="ABZ76" s="190">
        <f t="shared" si="217"/>
        <v>0</v>
      </c>
      <c r="ACA76" s="190">
        <f t="shared" si="217"/>
        <v>16500</v>
      </c>
      <c r="ACB76" s="9"/>
    </row>
    <row r="77" spans="1:756" ht="18" customHeight="1">
      <c r="A77" s="213">
        <v>6</v>
      </c>
      <c r="B77" s="191" t="s">
        <v>1903</v>
      </c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>
        <f t="shared" si="219"/>
        <v>0</v>
      </c>
      <c r="N77" s="191"/>
      <c r="O77" s="191"/>
      <c r="P77" s="191"/>
      <c r="Q77" s="191"/>
      <c r="R77" s="191"/>
      <c r="S77" s="191"/>
      <c r="T77" s="191">
        <f t="shared" si="220"/>
        <v>0</v>
      </c>
      <c r="U77" s="191"/>
      <c r="V77" s="191"/>
      <c r="W77" s="191"/>
      <c r="X77" s="191"/>
      <c r="Y77" s="191"/>
      <c r="Z77" s="191"/>
      <c r="AA77" s="191">
        <f t="shared" si="221"/>
        <v>0</v>
      </c>
      <c r="AB77" s="191"/>
      <c r="AC77" s="191"/>
      <c r="AD77" s="191"/>
      <c r="AE77" s="191"/>
      <c r="AF77" s="191"/>
      <c r="AG77" s="191"/>
      <c r="AH77" s="191">
        <f t="shared" si="222"/>
        <v>0</v>
      </c>
      <c r="AI77" s="191"/>
      <c r="AJ77" s="191"/>
      <c r="AK77" s="191"/>
      <c r="AL77" s="191"/>
      <c r="AM77" s="191"/>
      <c r="AN77" s="191"/>
      <c r="AO77" s="191">
        <f t="shared" si="223"/>
        <v>0</v>
      </c>
      <c r="AP77" s="191"/>
      <c r="AQ77" s="191"/>
      <c r="AR77" s="191"/>
      <c r="AS77" s="191"/>
      <c r="AT77" s="191"/>
      <c r="AU77" s="191"/>
      <c r="AV77" s="191">
        <f t="shared" si="224"/>
        <v>0</v>
      </c>
      <c r="AW77" s="191"/>
      <c r="AX77" s="191"/>
      <c r="AY77" s="191"/>
      <c r="AZ77" s="191"/>
      <c r="BA77" s="191"/>
      <c r="BB77" s="191"/>
      <c r="BC77" s="191">
        <f t="shared" si="225"/>
        <v>0</v>
      </c>
      <c r="BD77" s="191"/>
      <c r="BE77" s="191"/>
      <c r="BF77" s="191"/>
      <c r="BG77" s="191"/>
      <c r="BH77" s="191"/>
      <c r="BI77" s="191"/>
      <c r="BJ77" s="191">
        <f t="shared" si="226"/>
        <v>0</v>
      </c>
      <c r="BK77" s="191"/>
      <c r="BL77" s="191"/>
      <c r="BM77" s="191"/>
      <c r="BN77" s="191"/>
      <c r="BO77" s="191"/>
      <c r="BP77" s="191"/>
      <c r="BQ77" s="191">
        <f t="shared" si="227"/>
        <v>0</v>
      </c>
      <c r="BR77" s="191"/>
      <c r="BS77" s="191"/>
      <c r="BT77" s="191"/>
      <c r="BU77" s="191"/>
      <c r="BV77" s="191"/>
      <c r="BW77" s="191"/>
      <c r="BX77" s="191">
        <f t="shared" si="228"/>
        <v>0</v>
      </c>
      <c r="BY77" s="191"/>
      <c r="BZ77" s="191"/>
      <c r="CA77" s="191"/>
      <c r="CB77" s="191"/>
      <c r="CC77" s="191"/>
      <c r="CD77" s="191"/>
      <c r="CE77" s="191">
        <f t="shared" si="229"/>
        <v>0</v>
      </c>
      <c r="CF77" s="191"/>
      <c r="CG77" s="191"/>
      <c r="CH77" s="191"/>
      <c r="CI77" s="191"/>
      <c r="CJ77" s="191"/>
      <c r="CK77" s="191"/>
      <c r="CL77" s="191">
        <f t="shared" si="230"/>
        <v>0</v>
      </c>
      <c r="CM77" s="191"/>
      <c r="CN77" s="191"/>
      <c r="CO77" s="191"/>
      <c r="CP77" s="191"/>
      <c r="CQ77" s="191"/>
      <c r="CR77" s="191"/>
      <c r="CS77" s="191">
        <f t="shared" si="231"/>
        <v>0</v>
      </c>
      <c r="CT77" s="191"/>
      <c r="CU77" s="191"/>
      <c r="CV77" s="191"/>
      <c r="CW77" s="191"/>
      <c r="CX77" s="191"/>
      <c r="CY77" s="191"/>
      <c r="CZ77" s="191">
        <f t="shared" si="232"/>
        <v>0</v>
      </c>
      <c r="DA77" s="191"/>
      <c r="DB77" s="191"/>
      <c r="DC77" s="191"/>
      <c r="DD77" s="191"/>
      <c r="DE77" s="191"/>
      <c r="DF77" s="191"/>
      <c r="DG77" s="191">
        <f t="shared" si="233"/>
        <v>0</v>
      </c>
      <c r="DH77" s="191"/>
      <c r="DI77" s="191"/>
      <c r="DJ77" s="191"/>
      <c r="DK77" s="191"/>
      <c r="DL77" s="191"/>
      <c r="DM77" s="191"/>
      <c r="DN77" s="191">
        <f t="shared" si="234"/>
        <v>0</v>
      </c>
      <c r="DO77" s="191"/>
      <c r="DP77" s="191"/>
      <c r="DQ77" s="191"/>
      <c r="DR77" s="191"/>
      <c r="DS77" s="191"/>
      <c r="DT77" s="191"/>
      <c r="DU77" s="191">
        <f t="shared" si="235"/>
        <v>0</v>
      </c>
      <c r="DV77" s="191"/>
      <c r="DW77" s="191"/>
      <c r="DX77" s="191"/>
      <c r="DY77" s="191"/>
      <c r="DZ77" s="191"/>
      <c r="EA77" s="191"/>
      <c r="EB77" s="191">
        <f t="shared" si="236"/>
        <v>0</v>
      </c>
      <c r="EC77" s="191"/>
      <c r="ED77" s="191"/>
      <c r="EE77" s="191"/>
      <c r="EF77" s="191"/>
      <c r="EG77" s="191"/>
      <c r="EH77" s="191"/>
      <c r="EI77" s="191">
        <f t="shared" si="237"/>
        <v>0</v>
      </c>
      <c r="EJ77" s="191"/>
      <c r="EK77" s="191"/>
      <c r="EL77" s="191"/>
      <c r="EM77" s="191">
        <v>1</v>
      </c>
      <c r="EN77" s="191">
        <f t="shared" si="238"/>
        <v>3500</v>
      </c>
      <c r="EO77" s="191"/>
      <c r="EP77" s="191">
        <f t="shared" si="239"/>
        <v>3500</v>
      </c>
      <c r="EQ77" s="191"/>
      <c r="ER77" s="191"/>
      <c r="ES77" s="191"/>
      <c r="ET77" s="191">
        <v>1</v>
      </c>
      <c r="EU77" s="191">
        <f t="shared" si="240"/>
        <v>3000</v>
      </c>
      <c r="EV77" s="191"/>
      <c r="EW77" s="191">
        <f t="shared" si="241"/>
        <v>3000</v>
      </c>
      <c r="EX77" s="191"/>
      <c r="EY77" s="191"/>
      <c r="EZ77" s="191"/>
      <c r="FA77" s="191"/>
      <c r="FB77" s="191"/>
      <c r="FC77" s="191"/>
      <c r="FD77" s="191">
        <f t="shared" si="242"/>
        <v>0</v>
      </c>
      <c r="FE77" s="191"/>
      <c r="FF77" s="191"/>
      <c r="FG77" s="191"/>
      <c r="FH77" s="191"/>
      <c r="FI77" s="191"/>
      <c r="FJ77" s="191"/>
      <c r="FK77" s="191">
        <f t="shared" si="243"/>
        <v>0</v>
      </c>
      <c r="FL77" s="191"/>
      <c r="FM77" s="191"/>
      <c r="FN77" s="191"/>
      <c r="FO77" s="191"/>
      <c r="FP77" s="191"/>
      <c r="FQ77" s="191"/>
      <c r="FR77" s="191">
        <f t="shared" si="244"/>
        <v>0</v>
      </c>
      <c r="FS77" s="191"/>
      <c r="FT77" s="191"/>
      <c r="FU77" s="191"/>
      <c r="FV77" s="191"/>
      <c r="FW77" s="191"/>
      <c r="FX77" s="191"/>
      <c r="FY77" s="191">
        <f t="shared" si="245"/>
        <v>0</v>
      </c>
      <c r="FZ77" s="191"/>
      <c r="GA77" s="191"/>
      <c r="GB77" s="191"/>
      <c r="GC77" s="191"/>
      <c r="GD77" s="191"/>
      <c r="GE77" s="191"/>
      <c r="GF77" s="191">
        <f t="shared" si="246"/>
        <v>0</v>
      </c>
      <c r="GG77" s="191"/>
      <c r="GH77" s="191"/>
      <c r="GI77" s="191"/>
      <c r="GJ77" s="191"/>
      <c r="GK77" s="191"/>
      <c r="GL77" s="191"/>
      <c r="GM77" s="191">
        <f t="shared" si="247"/>
        <v>0</v>
      </c>
      <c r="GN77" s="191"/>
      <c r="GO77" s="191"/>
      <c r="GP77" s="191"/>
      <c r="GQ77" s="191"/>
      <c r="GR77" s="191"/>
      <c r="GS77" s="191"/>
      <c r="GT77" s="191">
        <f t="shared" si="248"/>
        <v>0</v>
      </c>
      <c r="GU77" s="191"/>
      <c r="GV77" s="191"/>
      <c r="GW77" s="191"/>
      <c r="GX77" s="191"/>
      <c r="GY77" s="191"/>
      <c r="GZ77" s="191"/>
      <c r="HA77" s="191">
        <f t="shared" si="249"/>
        <v>0</v>
      </c>
      <c r="HB77" s="191"/>
      <c r="HC77" s="191"/>
      <c r="HD77" s="191"/>
      <c r="HE77" s="191"/>
      <c r="HF77" s="191"/>
      <c r="HG77" s="191"/>
      <c r="HH77" s="191">
        <f t="shared" si="250"/>
        <v>0</v>
      </c>
      <c r="HI77" s="191"/>
      <c r="HJ77" s="191"/>
      <c r="HK77" s="191"/>
      <c r="HL77" s="191"/>
      <c r="HM77" s="191"/>
      <c r="HN77" s="191"/>
      <c r="HO77" s="191">
        <f t="shared" si="251"/>
        <v>0</v>
      </c>
      <c r="HP77" s="191"/>
      <c r="HQ77" s="191"/>
      <c r="HR77" s="191"/>
      <c r="HS77" s="191"/>
      <c r="HT77" s="191"/>
      <c r="HU77" s="191"/>
      <c r="HV77" s="191">
        <f t="shared" si="252"/>
        <v>0</v>
      </c>
      <c r="HW77" s="191"/>
      <c r="HX77" s="191"/>
      <c r="HY77" s="191"/>
      <c r="HZ77" s="191"/>
      <c r="IA77" s="191"/>
      <c r="IB77" s="191"/>
      <c r="IC77" s="191">
        <f t="shared" si="253"/>
        <v>0</v>
      </c>
      <c r="ID77" s="191"/>
      <c r="IE77" s="191"/>
      <c r="IF77" s="191"/>
      <c r="IG77" s="191"/>
      <c r="IH77" s="191"/>
      <c r="II77" s="191"/>
      <c r="IJ77" s="191">
        <f t="shared" si="254"/>
        <v>0</v>
      </c>
      <c r="IK77" s="191"/>
      <c r="IL77" s="191"/>
      <c r="IM77" s="191"/>
      <c r="IN77" s="191">
        <v>1</v>
      </c>
      <c r="IO77" s="191">
        <f t="shared" si="255"/>
        <v>10000</v>
      </c>
      <c r="IP77" s="191"/>
      <c r="IQ77" s="191">
        <f t="shared" si="256"/>
        <v>10000</v>
      </c>
      <c r="IR77" s="191"/>
      <c r="IS77" s="191"/>
      <c r="IT77" s="191"/>
      <c r="IU77" s="191"/>
      <c r="IV77" s="191"/>
      <c r="IW77" s="191"/>
      <c r="IX77" s="191">
        <f t="shared" si="257"/>
        <v>0</v>
      </c>
      <c r="IY77" s="191"/>
      <c r="IZ77" s="191"/>
      <c r="JA77" s="191"/>
      <c r="JB77" s="191"/>
      <c r="JC77" s="191"/>
      <c r="JD77" s="191"/>
      <c r="JE77" s="191">
        <f t="shared" si="258"/>
        <v>0</v>
      </c>
      <c r="JF77" s="191"/>
      <c r="JG77" s="191"/>
      <c r="JH77" s="191"/>
      <c r="JI77" s="191"/>
      <c r="JJ77" s="191"/>
      <c r="JK77" s="191"/>
      <c r="JL77" s="191">
        <f t="shared" si="259"/>
        <v>0</v>
      </c>
      <c r="JM77" s="191"/>
      <c r="JN77" s="191"/>
      <c r="JO77" s="191"/>
      <c r="JP77" s="191"/>
      <c r="JQ77" s="191"/>
      <c r="JR77" s="191"/>
      <c r="JS77" s="191">
        <f t="shared" si="260"/>
        <v>0</v>
      </c>
      <c r="JT77" s="191"/>
      <c r="JU77" s="191"/>
      <c r="JV77" s="191"/>
      <c r="JW77" s="191"/>
      <c r="JX77" s="191"/>
      <c r="JY77" s="191"/>
      <c r="JZ77" s="191">
        <f t="shared" si="261"/>
        <v>0</v>
      </c>
      <c r="KA77" s="191"/>
      <c r="KB77" s="191"/>
      <c r="KC77" s="191"/>
      <c r="KD77" s="191"/>
      <c r="KE77" s="191"/>
      <c r="KF77" s="191"/>
      <c r="KG77" s="191">
        <f t="shared" si="262"/>
        <v>0</v>
      </c>
      <c r="KH77" s="191"/>
      <c r="KI77" s="191"/>
      <c r="KJ77" s="191"/>
      <c r="KK77" s="191"/>
      <c r="KL77" s="191"/>
      <c r="KM77" s="191"/>
      <c r="KN77" s="191">
        <f t="shared" si="263"/>
        <v>0</v>
      </c>
      <c r="KO77" s="191"/>
      <c r="KP77" s="191"/>
      <c r="KQ77" s="191"/>
      <c r="KR77" s="191"/>
      <c r="KS77" s="191"/>
      <c r="KT77" s="191"/>
      <c r="KU77" s="191">
        <f t="shared" si="264"/>
        <v>0</v>
      </c>
      <c r="KV77" s="191"/>
      <c r="KW77" s="191"/>
      <c r="KX77" s="191"/>
      <c r="KY77" s="191"/>
      <c r="KZ77" s="191"/>
      <c r="LA77" s="191"/>
      <c r="LB77" s="191">
        <f t="shared" si="265"/>
        <v>0</v>
      </c>
      <c r="LC77" s="191"/>
      <c r="LD77" s="191"/>
      <c r="LE77" s="191"/>
      <c r="LF77" s="191"/>
      <c r="LG77" s="191"/>
      <c r="LH77" s="191"/>
      <c r="LI77" s="191">
        <f t="shared" si="266"/>
        <v>0</v>
      </c>
      <c r="LJ77" s="191"/>
      <c r="LK77" s="191"/>
      <c r="LL77" s="191"/>
      <c r="LM77" s="191"/>
      <c r="LN77" s="191"/>
      <c r="LO77" s="191"/>
      <c r="LP77" s="191">
        <f t="shared" si="267"/>
        <v>0</v>
      </c>
      <c r="LQ77" s="191"/>
      <c r="LR77" s="191"/>
      <c r="LS77" s="191"/>
      <c r="LT77" s="191"/>
      <c r="LU77" s="191"/>
      <c r="LV77" s="191"/>
      <c r="LW77" s="191">
        <f t="shared" si="268"/>
        <v>0</v>
      </c>
      <c r="LX77" s="191"/>
      <c r="LY77" s="191"/>
      <c r="LZ77" s="191"/>
      <c r="MA77" s="191"/>
      <c r="MB77" s="191"/>
      <c r="MC77" s="191"/>
      <c r="MD77" s="191">
        <f t="shared" si="269"/>
        <v>0</v>
      </c>
      <c r="ME77" s="191"/>
      <c r="MF77" s="191"/>
      <c r="MG77" s="191"/>
      <c r="MH77" s="191"/>
      <c r="MI77" s="191"/>
      <c r="MJ77" s="191"/>
      <c r="MK77" s="191">
        <f t="shared" si="270"/>
        <v>0</v>
      </c>
      <c r="ML77" s="191"/>
      <c r="MM77" s="191"/>
      <c r="MN77" s="191"/>
      <c r="MO77" s="191"/>
      <c r="MP77" s="191"/>
      <c r="MQ77" s="191"/>
      <c r="MR77" s="191">
        <f t="shared" si="271"/>
        <v>0</v>
      </c>
      <c r="MS77" s="191"/>
      <c r="MT77" s="191"/>
      <c r="MU77" s="191"/>
      <c r="MV77" s="191"/>
      <c r="MW77" s="191"/>
      <c r="MX77" s="191"/>
      <c r="MY77" s="191">
        <f t="shared" si="272"/>
        <v>0</v>
      </c>
      <c r="MZ77" s="191"/>
      <c r="NA77" s="191"/>
      <c r="NB77" s="191"/>
      <c r="NC77" s="191"/>
      <c r="ND77" s="191"/>
      <c r="NE77" s="191"/>
      <c r="NF77" s="191">
        <f t="shared" si="273"/>
        <v>0</v>
      </c>
      <c r="NG77" s="191"/>
      <c r="NH77" s="191"/>
      <c r="NI77" s="191"/>
      <c r="NJ77" s="191"/>
      <c r="NK77" s="191"/>
      <c r="NL77" s="191"/>
      <c r="NM77" s="191">
        <f t="shared" si="274"/>
        <v>0</v>
      </c>
      <c r="NN77" s="191"/>
      <c r="NO77" s="191"/>
      <c r="NP77" s="191"/>
      <c r="NQ77" s="191"/>
      <c r="NR77" s="191"/>
      <c r="NS77" s="191"/>
      <c r="NT77" s="191">
        <f t="shared" si="275"/>
        <v>0</v>
      </c>
      <c r="NU77" s="191"/>
      <c r="NV77" s="191"/>
      <c r="NW77" s="191"/>
      <c r="NX77" s="191"/>
      <c r="NY77" s="191"/>
      <c r="NZ77" s="191"/>
      <c r="OA77" s="191"/>
      <c r="OB77" s="191"/>
      <c r="OC77" s="191"/>
      <c r="OD77" s="191"/>
      <c r="OE77" s="191"/>
      <c r="OF77" s="191"/>
      <c r="OG77" s="191"/>
      <c r="OH77" s="191">
        <f t="shared" si="276"/>
        <v>0</v>
      </c>
      <c r="OI77" s="191"/>
      <c r="OJ77" s="191"/>
      <c r="OK77" s="191"/>
      <c r="OL77" s="191"/>
      <c r="OM77" s="191"/>
      <c r="ON77" s="191"/>
      <c r="OO77" s="191">
        <f t="shared" si="277"/>
        <v>0</v>
      </c>
      <c r="OP77" s="191"/>
      <c r="OQ77" s="191"/>
      <c r="OR77" s="191"/>
      <c r="OS77" s="191"/>
      <c r="OT77" s="191"/>
      <c r="OU77" s="191"/>
      <c r="OV77" s="191">
        <f t="shared" si="278"/>
        <v>0</v>
      </c>
      <c r="OW77" s="191"/>
      <c r="OX77" s="191"/>
      <c r="OY77" s="191"/>
      <c r="OZ77" s="191"/>
      <c r="PA77" s="191"/>
      <c r="PB77" s="191"/>
      <c r="PC77" s="191">
        <f t="shared" si="279"/>
        <v>0</v>
      </c>
      <c r="PD77" s="191"/>
      <c r="PE77" s="191"/>
      <c r="PF77" s="191"/>
      <c r="PG77" s="191"/>
      <c r="PH77" s="191"/>
      <c r="PI77" s="191"/>
      <c r="PJ77" s="191">
        <f t="shared" si="280"/>
        <v>0</v>
      </c>
      <c r="PK77" s="191"/>
      <c r="PL77" s="191"/>
      <c r="PM77" s="191"/>
      <c r="PN77" s="191"/>
      <c r="PO77" s="191"/>
      <c r="PP77" s="191"/>
      <c r="PQ77" s="191">
        <f t="shared" si="281"/>
        <v>0</v>
      </c>
      <c r="PR77" s="191"/>
      <c r="PS77" s="191"/>
      <c r="PT77" s="191"/>
      <c r="PU77" s="191"/>
      <c r="PV77" s="191"/>
      <c r="PW77" s="191"/>
      <c r="PX77" s="191">
        <f t="shared" si="282"/>
        <v>0</v>
      </c>
      <c r="PY77" s="191"/>
      <c r="PZ77" s="191"/>
      <c r="QA77" s="191"/>
      <c r="QB77" s="191"/>
      <c r="QC77" s="191"/>
      <c r="QD77" s="191"/>
      <c r="QE77" s="191">
        <f t="shared" si="283"/>
        <v>0</v>
      </c>
      <c r="QF77" s="191"/>
      <c r="QG77" s="191"/>
      <c r="QH77" s="191"/>
      <c r="QI77" s="191"/>
      <c r="QJ77" s="191"/>
      <c r="QK77" s="191"/>
      <c r="QL77" s="191">
        <f t="shared" si="284"/>
        <v>0</v>
      </c>
      <c r="QM77" s="191"/>
      <c r="QN77" s="191"/>
      <c r="QO77" s="191"/>
      <c r="QP77" s="191"/>
      <c r="QQ77" s="191"/>
      <c r="QR77" s="191"/>
      <c r="QS77" s="191">
        <f t="shared" si="285"/>
        <v>0</v>
      </c>
      <c r="QT77" s="191"/>
      <c r="QU77" s="191"/>
      <c r="QV77" s="191"/>
      <c r="QW77" s="191"/>
      <c r="QX77" s="191"/>
      <c r="QY77" s="191"/>
      <c r="QZ77" s="191">
        <f t="shared" si="286"/>
        <v>0</v>
      </c>
      <c r="RA77" s="191"/>
      <c r="RB77" s="191"/>
      <c r="RC77" s="191"/>
      <c r="RD77" s="191"/>
      <c r="RE77" s="191"/>
      <c r="RF77" s="191"/>
      <c r="RG77" s="191">
        <f t="shared" si="287"/>
        <v>0</v>
      </c>
      <c r="RH77" s="191"/>
      <c r="RI77" s="191"/>
      <c r="RJ77" s="191"/>
      <c r="RK77" s="191"/>
      <c r="RL77" s="191"/>
      <c r="RM77" s="191"/>
      <c r="RN77" s="191">
        <f t="shared" si="288"/>
        <v>0</v>
      </c>
      <c r="RO77" s="191"/>
      <c r="RP77" s="191"/>
      <c r="RQ77" s="191"/>
      <c r="RR77" s="191"/>
      <c r="RS77" s="191"/>
      <c r="RT77" s="191"/>
      <c r="RU77" s="191">
        <f t="shared" si="289"/>
        <v>0</v>
      </c>
      <c r="RV77" s="191"/>
      <c r="RW77" s="191"/>
      <c r="RX77" s="191"/>
      <c r="RY77" s="191"/>
      <c r="RZ77" s="191"/>
      <c r="SA77" s="191"/>
      <c r="SB77" s="191">
        <f t="shared" si="290"/>
        <v>0</v>
      </c>
      <c r="SC77" s="191"/>
      <c r="SD77" s="191"/>
      <c r="SE77" s="191"/>
      <c r="SF77" s="191"/>
      <c r="SG77" s="191"/>
      <c r="SH77" s="191"/>
      <c r="SI77" s="191">
        <f t="shared" si="291"/>
        <v>0</v>
      </c>
      <c r="SJ77" s="191"/>
      <c r="SK77" s="191"/>
      <c r="SL77" s="191"/>
      <c r="SM77" s="191"/>
      <c r="SN77" s="191"/>
      <c r="SO77" s="191"/>
      <c r="SP77" s="191">
        <f t="shared" si="292"/>
        <v>0</v>
      </c>
      <c r="SQ77" s="191"/>
      <c r="SR77" s="191"/>
      <c r="SS77" s="191"/>
      <c r="ST77" s="191"/>
      <c r="SU77" s="191"/>
      <c r="SV77" s="191"/>
      <c r="SW77" s="191">
        <f t="shared" si="293"/>
        <v>0</v>
      </c>
      <c r="SX77" s="191"/>
      <c r="SY77" s="191"/>
      <c r="SZ77" s="191"/>
      <c r="TA77" s="191"/>
      <c r="TB77" s="191"/>
      <c r="TC77" s="191"/>
      <c r="TD77" s="191">
        <f t="shared" si="294"/>
        <v>0</v>
      </c>
      <c r="TE77" s="191"/>
      <c r="TF77" s="191"/>
      <c r="TG77" s="191"/>
      <c r="TH77" s="191"/>
      <c r="TI77" s="191"/>
      <c r="TJ77" s="191"/>
      <c r="TK77" s="191">
        <f t="shared" si="295"/>
        <v>0</v>
      </c>
      <c r="TL77" s="191"/>
      <c r="TM77" s="191"/>
      <c r="TN77" s="191"/>
      <c r="TO77" s="191"/>
      <c r="TP77" s="191"/>
      <c r="TQ77" s="191"/>
      <c r="TR77" s="191">
        <f t="shared" si="296"/>
        <v>0</v>
      </c>
      <c r="TS77" s="191"/>
      <c r="TT77" s="191"/>
      <c r="TU77" s="191"/>
      <c r="TV77" s="191"/>
      <c r="TW77" s="191"/>
      <c r="TX77" s="191"/>
      <c r="TY77" s="191">
        <f t="shared" si="297"/>
        <v>0</v>
      </c>
      <c r="TZ77" s="191"/>
      <c r="UA77" s="191"/>
      <c r="UB77" s="191"/>
      <c r="UC77" s="191"/>
      <c r="UD77" s="191"/>
      <c r="UE77" s="191"/>
      <c r="UF77" s="191">
        <f t="shared" si="298"/>
        <v>0</v>
      </c>
      <c r="UG77" s="191"/>
      <c r="UH77" s="191"/>
      <c r="UI77" s="191"/>
      <c r="UJ77" s="191"/>
      <c r="UK77" s="191"/>
      <c r="UL77" s="191"/>
      <c r="UM77" s="191">
        <f t="shared" si="299"/>
        <v>0</v>
      </c>
      <c r="UN77" s="191"/>
      <c r="UO77" s="191"/>
      <c r="UP77" s="191"/>
      <c r="UQ77" s="191"/>
      <c r="UR77" s="191"/>
      <c r="US77" s="191"/>
      <c r="UT77" s="191">
        <f t="shared" si="300"/>
        <v>0</v>
      </c>
      <c r="UU77" s="191"/>
      <c r="UV77" s="191"/>
      <c r="UW77" s="191"/>
      <c r="UX77" s="191"/>
      <c r="UY77" s="191"/>
      <c r="UZ77" s="191"/>
      <c r="VA77" s="191">
        <f t="shared" si="301"/>
        <v>0</v>
      </c>
      <c r="VB77" s="191"/>
      <c r="VC77" s="191"/>
      <c r="VD77" s="191"/>
      <c r="VE77" s="191"/>
      <c r="VF77" s="191"/>
      <c r="VG77" s="191"/>
      <c r="VH77" s="191">
        <f t="shared" si="302"/>
        <v>0</v>
      </c>
      <c r="VI77" s="191"/>
      <c r="VJ77" s="191"/>
      <c r="VK77" s="191"/>
      <c r="VL77" s="191"/>
      <c r="VM77" s="191"/>
      <c r="VN77" s="191"/>
      <c r="VO77" s="191">
        <f t="shared" si="303"/>
        <v>0</v>
      </c>
      <c r="VP77" s="191"/>
      <c r="VQ77" s="191"/>
      <c r="VR77" s="191"/>
      <c r="VS77" s="191"/>
      <c r="VT77" s="191"/>
      <c r="VU77" s="191"/>
      <c r="VV77" s="191">
        <f t="shared" si="304"/>
        <v>0</v>
      </c>
      <c r="VW77" s="191"/>
      <c r="VX77" s="191"/>
      <c r="VY77" s="191"/>
      <c r="VZ77" s="191"/>
      <c r="WA77" s="191"/>
      <c r="WB77" s="191"/>
      <c r="WC77" s="191">
        <f t="shared" si="305"/>
        <v>0</v>
      </c>
      <c r="WD77" s="191"/>
      <c r="WE77" s="191"/>
      <c r="WF77" s="191"/>
      <c r="WG77" s="191"/>
      <c r="WH77" s="191"/>
      <c r="WI77" s="191"/>
      <c r="WJ77" s="191">
        <f t="shared" si="306"/>
        <v>0</v>
      </c>
      <c r="WK77" s="191"/>
      <c r="WL77" s="191"/>
      <c r="WM77" s="191"/>
      <c r="WN77" s="191"/>
      <c r="WO77" s="191"/>
      <c r="WP77" s="191"/>
      <c r="WQ77" s="191">
        <f t="shared" si="307"/>
        <v>0</v>
      </c>
      <c r="WR77" s="191"/>
      <c r="WS77" s="191"/>
      <c r="WT77" s="191"/>
      <c r="WU77" s="191"/>
      <c r="WV77" s="191"/>
      <c r="WW77" s="191"/>
      <c r="WX77" s="191">
        <f t="shared" si="308"/>
        <v>0</v>
      </c>
      <c r="WY77" s="191"/>
      <c r="WZ77" s="191"/>
      <c r="XA77" s="191"/>
      <c r="XB77" s="191"/>
      <c r="XC77" s="191"/>
      <c r="XD77" s="191"/>
      <c r="XE77" s="191">
        <f t="shared" si="309"/>
        <v>0</v>
      </c>
      <c r="XF77" s="191"/>
      <c r="XG77" s="191"/>
      <c r="XH77" s="191"/>
      <c r="XI77" s="191"/>
      <c r="XJ77" s="191"/>
      <c r="XK77" s="191"/>
      <c r="XL77" s="191">
        <f t="shared" si="310"/>
        <v>0</v>
      </c>
      <c r="XM77" s="191"/>
      <c r="XN77" s="191"/>
      <c r="XO77" s="191"/>
      <c r="XP77" s="191"/>
      <c r="XQ77" s="191"/>
      <c r="XR77" s="191"/>
      <c r="XS77" s="191">
        <f t="shared" si="311"/>
        <v>0</v>
      </c>
      <c r="XT77" s="191"/>
      <c r="XU77" s="191"/>
      <c r="XV77" s="191"/>
      <c r="XW77" s="191"/>
      <c r="XX77" s="191"/>
      <c r="XY77" s="191"/>
      <c r="XZ77" s="191">
        <f t="shared" si="312"/>
        <v>0</v>
      </c>
      <c r="YA77" s="191"/>
      <c r="YB77" s="191"/>
      <c r="YC77" s="191"/>
      <c r="YD77" s="191"/>
      <c r="YE77" s="191"/>
      <c r="YF77" s="191"/>
      <c r="YG77" s="191">
        <f t="shared" si="313"/>
        <v>0</v>
      </c>
      <c r="YH77" s="191"/>
      <c r="YI77" s="191"/>
      <c r="YJ77" s="191"/>
      <c r="YK77" s="191"/>
      <c r="YL77" s="191"/>
      <c r="YM77" s="191"/>
      <c r="YN77" s="191">
        <f t="shared" si="314"/>
        <v>0</v>
      </c>
      <c r="YO77" s="191"/>
      <c r="YP77" s="191"/>
      <c r="YQ77" s="191"/>
      <c r="YR77" s="191"/>
      <c r="YS77" s="191"/>
      <c r="YT77" s="191"/>
      <c r="YU77" s="191">
        <f t="shared" si="315"/>
        <v>0</v>
      </c>
      <c r="YV77" s="191"/>
      <c r="YW77" s="191"/>
      <c r="YX77" s="191"/>
      <c r="YY77" s="191"/>
      <c r="YZ77" s="191"/>
      <c r="ZA77" s="191"/>
      <c r="ZB77" s="191">
        <f t="shared" si="316"/>
        <v>0</v>
      </c>
      <c r="ZC77" s="191"/>
      <c r="ZD77" s="191"/>
      <c r="ZE77" s="191"/>
      <c r="ZF77" s="191"/>
      <c r="ZG77" s="191"/>
      <c r="ZH77" s="191"/>
      <c r="ZI77" s="191">
        <f t="shared" si="317"/>
        <v>0</v>
      </c>
      <c r="ZJ77" s="191"/>
      <c r="ZK77" s="191"/>
      <c r="ZL77" s="191"/>
      <c r="ZM77" s="191"/>
      <c r="ZN77" s="191"/>
      <c r="ZO77" s="191"/>
      <c r="ZP77" s="191">
        <f t="shared" si="318"/>
        <v>0</v>
      </c>
      <c r="ZQ77" s="191"/>
      <c r="ZR77" s="191"/>
      <c r="ZS77" s="191"/>
      <c r="ZT77" s="191"/>
      <c r="ZU77" s="191"/>
      <c r="ZV77" s="191"/>
      <c r="ZW77" s="191">
        <f t="shared" si="319"/>
        <v>0</v>
      </c>
      <c r="ZX77" s="191"/>
      <c r="ZY77" s="191"/>
      <c r="ZZ77" s="191"/>
      <c r="AAA77" s="191"/>
      <c r="AAB77" s="191"/>
      <c r="AAC77" s="191"/>
      <c r="AAD77" s="191">
        <f t="shared" si="320"/>
        <v>0</v>
      </c>
      <c r="AAE77" s="191"/>
      <c r="AAF77" s="191"/>
      <c r="AAG77" s="191"/>
      <c r="AAH77" s="191"/>
      <c r="AAI77" s="191"/>
      <c r="AAJ77" s="191"/>
      <c r="AAK77" s="191">
        <f t="shared" si="321"/>
        <v>0</v>
      </c>
      <c r="AAL77" s="191"/>
      <c r="AAM77" s="191"/>
      <c r="AAN77" s="191"/>
      <c r="AAO77" s="191"/>
      <c r="AAP77" s="191"/>
      <c r="AAQ77" s="191"/>
      <c r="AAR77" s="191">
        <f t="shared" si="322"/>
        <v>0</v>
      </c>
      <c r="AAS77" s="191"/>
      <c r="AAT77" s="191"/>
      <c r="AAU77" s="191"/>
      <c r="AAV77" s="191"/>
      <c r="AAW77" s="191"/>
      <c r="AAX77" s="191"/>
      <c r="AAY77" s="191">
        <f t="shared" si="323"/>
        <v>0</v>
      </c>
      <c r="AAZ77" s="191"/>
      <c r="ABA77" s="191"/>
      <c r="ABB77" s="191"/>
      <c r="ABC77" s="191"/>
      <c r="ABD77" s="191"/>
      <c r="ABE77" s="191"/>
      <c r="ABF77" s="191">
        <f t="shared" si="324"/>
        <v>0</v>
      </c>
      <c r="ABG77" s="191"/>
      <c r="ABH77" s="191"/>
      <c r="ABI77" s="191"/>
      <c r="ABJ77" s="191"/>
      <c r="ABK77" s="191"/>
      <c r="ABL77" s="191"/>
      <c r="ABM77" s="191">
        <f t="shared" si="325"/>
        <v>0</v>
      </c>
      <c r="ABN77" s="191"/>
      <c r="ABO77" s="191"/>
      <c r="ABP77" s="191"/>
      <c r="ABQ77" s="191"/>
      <c r="ABR77" s="191"/>
      <c r="ABS77" s="191"/>
      <c r="ABT77" s="191">
        <f t="shared" si="326"/>
        <v>0</v>
      </c>
      <c r="ABU77" s="191"/>
      <c r="ABV77" s="191"/>
      <c r="ABW77" s="191"/>
      <c r="ABX77" s="191"/>
      <c r="ABY77" s="190">
        <f t="shared" si="218"/>
        <v>16500</v>
      </c>
      <c r="ABZ77" s="190">
        <f t="shared" si="217"/>
        <v>0</v>
      </c>
      <c r="ACA77" s="190">
        <f t="shared" si="217"/>
        <v>16500</v>
      </c>
      <c r="ACB77" s="9"/>
    </row>
    <row r="78" spans="1:756" ht="18" customHeight="1">
      <c r="A78" s="213">
        <v>7</v>
      </c>
      <c r="B78" s="191" t="s">
        <v>1904</v>
      </c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>
        <f t="shared" si="219"/>
        <v>0</v>
      </c>
      <c r="N78" s="191"/>
      <c r="O78" s="191"/>
      <c r="P78" s="191"/>
      <c r="Q78" s="191"/>
      <c r="R78" s="191"/>
      <c r="S78" s="191"/>
      <c r="T78" s="191">
        <f t="shared" si="220"/>
        <v>0</v>
      </c>
      <c r="U78" s="191"/>
      <c r="V78" s="191"/>
      <c r="W78" s="191"/>
      <c r="X78" s="191"/>
      <c r="Y78" s="191"/>
      <c r="Z78" s="191"/>
      <c r="AA78" s="191">
        <f t="shared" si="221"/>
        <v>0</v>
      </c>
      <c r="AB78" s="191"/>
      <c r="AC78" s="191"/>
      <c r="AD78" s="191"/>
      <c r="AE78" s="191"/>
      <c r="AF78" s="191"/>
      <c r="AG78" s="191"/>
      <c r="AH78" s="191">
        <f t="shared" si="222"/>
        <v>0</v>
      </c>
      <c r="AI78" s="191"/>
      <c r="AJ78" s="191"/>
      <c r="AK78" s="191"/>
      <c r="AL78" s="191"/>
      <c r="AM78" s="191"/>
      <c r="AN78" s="191"/>
      <c r="AO78" s="191">
        <f t="shared" si="223"/>
        <v>0</v>
      </c>
      <c r="AP78" s="191"/>
      <c r="AQ78" s="191"/>
      <c r="AR78" s="191"/>
      <c r="AS78" s="191"/>
      <c r="AT78" s="191"/>
      <c r="AU78" s="191"/>
      <c r="AV78" s="191">
        <f t="shared" si="224"/>
        <v>0</v>
      </c>
      <c r="AW78" s="191"/>
      <c r="AX78" s="191"/>
      <c r="AY78" s="191"/>
      <c r="AZ78" s="191"/>
      <c r="BA78" s="191"/>
      <c r="BB78" s="191"/>
      <c r="BC78" s="191">
        <f t="shared" si="225"/>
        <v>0</v>
      </c>
      <c r="BD78" s="191"/>
      <c r="BE78" s="191"/>
      <c r="BF78" s="191"/>
      <c r="BG78" s="191"/>
      <c r="BH78" s="191"/>
      <c r="BI78" s="191"/>
      <c r="BJ78" s="191">
        <f t="shared" si="226"/>
        <v>0</v>
      </c>
      <c r="BK78" s="191"/>
      <c r="BL78" s="191"/>
      <c r="BM78" s="191"/>
      <c r="BN78" s="191"/>
      <c r="BO78" s="191"/>
      <c r="BP78" s="191"/>
      <c r="BQ78" s="191">
        <f t="shared" si="227"/>
        <v>0</v>
      </c>
      <c r="BR78" s="191"/>
      <c r="BS78" s="191"/>
      <c r="BT78" s="191"/>
      <c r="BU78" s="191"/>
      <c r="BV78" s="191"/>
      <c r="BW78" s="191"/>
      <c r="BX78" s="191">
        <f t="shared" si="228"/>
        <v>0</v>
      </c>
      <c r="BY78" s="191"/>
      <c r="BZ78" s="191"/>
      <c r="CA78" s="191"/>
      <c r="CB78" s="191"/>
      <c r="CC78" s="191"/>
      <c r="CD78" s="191"/>
      <c r="CE78" s="191">
        <f t="shared" si="229"/>
        <v>0</v>
      </c>
      <c r="CF78" s="191"/>
      <c r="CG78" s="191"/>
      <c r="CH78" s="191"/>
      <c r="CI78" s="191"/>
      <c r="CJ78" s="191"/>
      <c r="CK78" s="191"/>
      <c r="CL78" s="191">
        <f t="shared" si="230"/>
        <v>0</v>
      </c>
      <c r="CM78" s="191"/>
      <c r="CN78" s="191"/>
      <c r="CO78" s="191"/>
      <c r="CP78" s="191"/>
      <c r="CQ78" s="191"/>
      <c r="CR78" s="191"/>
      <c r="CS78" s="191">
        <f t="shared" si="231"/>
        <v>0</v>
      </c>
      <c r="CT78" s="191"/>
      <c r="CU78" s="191"/>
      <c r="CV78" s="191"/>
      <c r="CW78" s="191"/>
      <c r="CX78" s="191"/>
      <c r="CY78" s="191"/>
      <c r="CZ78" s="191">
        <f t="shared" si="232"/>
        <v>0</v>
      </c>
      <c r="DA78" s="191"/>
      <c r="DB78" s="191"/>
      <c r="DC78" s="191"/>
      <c r="DD78" s="191"/>
      <c r="DE78" s="191"/>
      <c r="DF78" s="191"/>
      <c r="DG78" s="191">
        <f t="shared" si="233"/>
        <v>0</v>
      </c>
      <c r="DH78" s="191"/>
      <c r="DI78" s="191"/>
      <c r="DJ78" s="191"/>
      <c r="DK78" s="191"/>
      <c r="DL78" s="191"/>
      <c r="DM78" s="191"/>
      <c r="DN78" s="191">
        <f t="shared" si="234"/>
        <v>0</v>
      </c>
      <c r="DO78" s="191"/>
      <c r="DP78" s="191"/>
      <c r="DQ78" s="191"/>
      <c r="DR78" s="191"/>
      <c r="DS78" s="191"/>
      <c r="DT78" s="191"/>
      <c r="DU78" s="191">
        <f t="shared" si="235"/>
        <v>0</v>
      </c>
      <c r="DV78" s="191"/>
      <c r="DW78" s="191"/>
      <c r="DX78" s="191"/>
      <c r="DY78" s="191"/>
      <c r="DZ78" s="191"/>
      <c r="EA78" s="191"/>
      <c r="EB78" s="191">
        <f t="shared" si="236"/>
        <v>0</v>
      </c>
      <c r="EC78" s="191"/>
      <c r="ED78" s="191"/>
      <c r="EE78" s="191"/>
      <c r="EF78" s="191"/>
      <c r="EG78" s="191"/>
      <c r="EH78" s="191"/>
      <c r="EI78" s="191">
        <f t="shared" si="237"/>
        <v>0</v>
      </c>
      <c r="EJ78" s="191"/>
      <c r="EK78" s="191"/>
      <c r="EL78" s="191"/>
      <c r="EM78" s="191">
        <v>1</v>
      </c>
      <c r="EN78" s="191">
        <f t="shared" si="238"/>
        <v>3500</v>
      </c>
      <c r="EO78" s="191"/>
      <c r="EP78" s="191">
        <f t="shared" si="239"/>
        <v>3500</v>
      </c>
      <c r="EQ78" s="191"/>
      <c r="ER78" s="191"/>
      <c r="ES78" s="191"/>
      <c r="ET78" s="191">
        <v>1</v>
      </c>
      <c r="EU78" s="191">
        <f t="shared" si="240"/>
        <v>3000</v>
      </c>
      <c r="EV78" s="191"/>
      <c r="EW78" s="191">
        <f t="shared" si="241"/>
        <v>3000</v>
      </c>
      <c r="EX78" s="191"/>
      <c r="EY78" s="191"/>
      <c r="EZ78" s="191"/>
      <c r="FA78" s="191"/>
      <c r="FB78" s="191"/>
      <c r="FC78" s="191"/>
      <c r="FD78" s="191">
        <f t="shared" si="242"/>
        <v>0</v>
      </c>
      <c r="FE78" s="191"/>
      <c r="FF78" s="191"/>
      <c r="FG78" s="191"/>
      <c r="FH78" s="191"/>
      <c r="FI78" s="191"/>
      <c r="FJ78" s="191"/>
      <c r="FK78" s="191">
        <f t="shared" si="243"/>
        <v>0</v>
      </c>
      <c r="FL78" s="191"/>
      <c r="FM78" s="191"/>
      <c r="FN78" s="191"/>
      <c r="FO78" s="191"/>
      <c r="FP78" s="191"/>
      <c r="FQ78" s="191"/>
      <c r="FR78" s="191">
        <f t="shared" si="244"/>
        <v>0</v>
      </c>
      <c r="FS78" s="191"/>
      <c r="FT78" s="191"/>
      <c r="FU78" s="191"/>
      <c r="FV78" s="191"/>
      <c r="FW78" s="191"/>
      <c r="FX78" s="191"/>
      <c r="FY78" s="191">
        <f t="shared" si="245"/>
        <v>0</v>
      </c>
      <c r="FZ78" s="191"/>
      <c r="GA78" s="191"/>
      <c r="GB78" s="191"/>
      <c r="GC78" s="191"/>
      <c r="GD78" s="191"/>
      <c r="GE78" s="191"/>
      <c r="GF78" s="191">
        <f t="shared" si="246"/>
        <v>0</v>
      </c>
      <c r="GG78" s="191"/>
      <c r="GH78" s="191"/>
      <c r="GI78" s="191"/>
      <c r="GJ78" s="191"/>
      <c r="GK78" s="191"/>
      <c r="GL78" s="191"/>
      <c r="GM78" s="191">
        <f t="shared" si="247"/>
        <v>0</v>
      </c>
      <c r="GN78" s="191"/>
      <c r="GO78" s="191"/>
      <c r="GP78" s="191"/>
      <c r="GQ78" s="191"/>
      <c r="GR78" s="191"/>
      <c r="GS78" s="191"/>
      <c r="GT78" s="191">
        <f t="shared" si="248"/>
        <v>0</v>
      </c>
      <c r="GU78" s="191"/>
      <c r="GV78" s="191"/>
      <c r="GW78" s="191"/>
      <c r="GX78" s="191"/>
      <c r="GY78" s="191"/>
      <c r="GZ78" s="191"/>
      <c r="HA78" s="191">
        <f t="shared" si="249"/>
        <v>0</v>
      </c>
      <c r="HB78" s="191"/>
      <c r="HC78" s="191"/>
      <c r="HD78" s="191"/>
      <c r="HE78" s="191"/>
      <c r="HF78" s="191"/>
      <c r="HG78" s="191"/>
      <c r="HH78" s="191">
        <f t="shared" si="250"/>
        <v>0</v>
      </c>
      <c r="HI78" s="191"/>
      <c r="HJ78" s="191"/>
      <c r="HK78" s="191"/>
      <c r="HL78" s="191"/>
      <c r="HM78" s="191"/>
      <c r="HN78" s="191"/>
      <c r="HO78" s="191">
        <f t="shared" si="251"/>
        <v>0</v>
      </c>
      <c r="HP78" s="191"/>
      <c r="HQ78" s="191"/>
      <c r="HR78" s="191"/>
      <c r="HS78" s="191"/>
      <c r="HT78" s="191"/>
      <c r="HU78" s="191"/>
      <c r="HV78" s="191">
        <f t="shared" si="252"/>
        <v>0</v>
      </c>
      <c r="HW78" s="191"/>
      <c r="HX78" s="191"/>
      <c r="HY78" s="191"/>
      <c r="HZ78" s="191"/>
      <c r="IA78" s="191"/>
      <c r="IB78" s="191"/>
      <c r="IC78" s="191">
        <f t="shared" si="253"/>
        <v>0</v>
      </c>
      <c r="ID78" s="191"/>
      <c r="IE78" s="191"/>
      <c r="IF78" s="191"/>
      <c r="IG78" s="191"/>
      <c r="IH78" s="191"/>
      <c r="II78" s="191"/>
      <c r="IJ78" s="191">
        <f t="shared" si="254"/>
        <v>0</v>
      </c>
      <c r="IK78" s="191"/>
      <c r="IL78" s="191"/>
      <c r="IM78" s="191"/>
      <c r="IN78" s="191">
        <v>1</v>
      </c>
      <c r="IO78" s="191">
        <f t="shared" si="255"/>
        <v>10000</v>
      </c>
      <c r="IP78" s="191"/>
      <c r="IQ78" s="191">
        <f t="shared" si="256"/>
        <v>10000</v>
      </c>
      <c r="IR78" s="191"/>
      <c r="IS78" s="191"/>
      <c r="IT78" s="191"/>
      <c r="IU78" s="191"/>
      <c r="IV78" s="191"/>
      <c r="IW78" s="191"/>
      <c r="IX78" s="191">
        <f t="shared" si="257"/>
        <v>0</v>
      </c>
      <c r="IY78" s="191"/>
      <c r="IZ78" s="191"/>
      <c r="JA78" s="191"/>
      <c r="JB78" s="191"/>
      <c r="JC78" s="191"/>
      <c r="JD78" s="191"/>
      <c r="JE78" s="191">
        <f t="shared" si="258"/>
        <v>0</v>
      </c>
      <c r="JF78" s="191"/>
      <c r="JG78" s="191"/>
      <c r="JH78" s="191"/>
      <c r="JI78" s="191"/>
      <c r="JJ78" s="191"/>
      <c r="JK78" s="191"/>
      <c r="JL78" s="191">
        <f t="shared" si="259"/>
        <v>0</v>
      </c>
      <c r="JM78" s="191"/>
      <c r="JN78" s="191"/>
      <c r="JO78" s="191"/>
      <c r="JP78" s="191"/>
      <c r="JQ78" s="191"/>
      <c r="JR78" s="191"/>
      <c r="JS78" s="191">
        <f t="shared" si="260"/>
        <v>0</v>
      </c>
      <c r="JT78" s="191"/>
      <c r="JU78" s="191"/>
      <c r="JV78" s="191"/>
      <c r="JW78" s="191"/>
      <c r="JX78" s="191"/>
      <c r="JY78" s="191"/>
      <c r="JZ78" s="191">
        <f t="shared" si="261"/>
        <v>0</v>
      </c>
      <c r="KA78" s="191"/>
      <c r="KB78" s="191"/>
      <c r="KC78" s="191"/>
      <c r="KD78" s="191"/>
      <c r="KE78" s="191"/>
      <c r="KF78" s="191"/>
      <c r="KG78" s="191">
        <f t="shared" si="262"/>
        <v>0</v>
      </c>
      <c r="KH78" s="191"/>
      <c r="KI78" s="191"/>
      <c r="KJ78" s="191"/>
      <c r="KK78" s="191"/>
      <c r="KL78" s="191"/>
      <c r="KM78" s="191"/>
      <c r="KN78" s="191">
        <f t="shared" si="263"/>
        <v>0</v>
      </c>
      <c r="KO78" s="191"/>
      <c r="KP78" s="191"/>
      <c r="KQ78" s="191"/>
      <c r="KR78" s="191"/>
      <c r="KS78" s="191"/>
      <c r="KT78" s="191"/>
      <c r="KU78" s="191">
        <f t="shared" si="264"/>
        <v>0</v>
      </c>
      <c r="KV78" s="191"/>
      <c r="KW78" s="191"/>
      <c r="KX78" s="191"/>
      <c r="KY78" s="191"/>
      <c r="KZ78" s="191"/>
      <c r="LA78" s="191"/>
      <c r="LB78" s="191">
        <f t="shared" si="265"/>
        <v>0</v>
      </c>
      <c r="LC78" s="191"/>
      <c r="LD78" s="191"/>
      <c r="LE78" s="191"/>
      <c r="LF78" s="191"/>
      <c r="LG78" s="191"/>
      <c r="LH78" s="191"/>
      <c r="LI78" s="191">
        <f t="shared" si="266"/>
        <v>0</v>
      </c>
      <c r="LJ78" s="191"/>
      <c r="LK78" s="191"/>
      <c r="LL78" s="191"/>
      <c r="LM78" s="191"/>
      <c r="LN78" s="191"/>
      <c r="LO78" s="191"/>
      <c r="LP78" s="191">
        <f t="shared" si="267"/>
        <v>0</v>
      </c>
      <c r="LQ78" s="191"/>
      <c r="LR78" s="191"/>
      <c r="LS78" s="191"/>
      <c r="LT78" s="191"/>
      <c r="LU78" s="191"/>
      <c r="LV78" s="191"/>
      <c r="LW78" s="191">
        <f t="shared" si="268"/>
        <v>0</v>
      </c>
      <c r="LX78" s="191"/>
      <c r="LY78" s="191"/>
      <c r="LZ78" s="191"/>
      <c r="MA78" s="191"/>
      <c r="MB78" s="191"/>
      <c r="MC78" s="191"/>
      <c r="MD78" s="191">
        <f t="shared" si="269"/>
        <v>0</v>
      </c>
      <c r="ME78" s="191"/>
      <c r="MF78" s="191"/>
      <c r="MG78" s="191"/>
      <c r="MH78" s="191"/>
      <c r="MI78" s="191"/>
      <c r="MJ78" s="191"/>
      <c r="MK78" s="191">
        <f t="shared" si="270"/>
        <v>0</v>
      </c>
      <c r="ML78" s="191"/>
      <c r="MM78" s="191"/>
      <c r="MN78" s="191"/>
      <c r="MO78" s="191"/>
      <c r="MP78" s="191"/>
      <c r="MQ78" s="191"/>
      <c r="MR78" s="191">
        <f t="shared" si="271"/>
        <v>0</v>
      </c>
      <c r="MS78" s="191"/>
      <c r="MT78" s="191"/>
      <c r="MU78" s="191"/>
      <c r="MV78" s="191"/>
      <c r="MW78" s="191"/>
      <c r="MX78" s="191"/>
      <c r="MY78" s="191">
        <f t="shared" si="272"/>
        <v>0</v>
      </c>
      <c r="MZ78" s="191"/>
      <c r="NA78" s="191"/>
      <c r="NB78" s="191"/>
      <c r="NC78" s="191"/>
      <c r="ND78" s="191"/>
      <c r="NE78" s="191"/>
      <c r="NF78" s="191">
        <f t="shared" si="273"/>
        <v>0</v>
      </c>
      <c r="NG78" s="191"/>
      <c r="NH78" s="191"/>
      <c r="NI78" s="191"/>
      <c r="NJ78" s="191"/>
      <c r="NK78" s="191"/>
      <c r="NL78" s="191"/>
      <c r="NM78" s="191">
        <f t="shared" si="274"/>
        <v>0</v>
      </c>
      <c r="NN78" s="191"/>
      <c r="NO78" s="191"/>
      <c r="NP78" s="191"/>
      <c r="NQ78" s="191"/>
      <c r="NR78" s="191"/>
      <c r="NS78" s="191"/>
      <c r="NT78" s="191">
        <f t="shared" si="275"/>
        <v>0</v>
      </c>
      <c r="NU78" s="191"/>
      <c r="NV78" s="191"/>
      <c r="NW78" s="191"/>
      <c r="NX78" s="191"/>
      <c r="NY78" s="191"/>
      <c r="NZ78" s="191"/>
      <c r="OA78" s="191"/>
      <c r="OB78" s="191"/>
      <c r="OC78" s="191"/>
      <c r="OD78" s="191"/>
      <c r="OE78" s="191"/>
      <c r="OF78" s="191"/>
      <c r="OG78" s="191"/>
      <c r="OH78" s="191">
        <f t="shared" si="276"/>
        <v>0</v>
      </c>
      <c r="OI78" s="191"/>
      <c r="OJ78" s="191"/>
      <c r="OK78" s="191"/>
      <c r="OL78" s="191"/>
      <c r="OM78" s="191"/>
      <c r="ON78" s="191"/>
      <c r="OO78" s="191">
        <f t="shared" si="277"/>
        <v>0</v>
      </c>
      <c r="OP78" s="191"/>
      <c r="OQ78" s="191"/>
      <c r="OR78" s="191"/>
      <c r="OS78" s="191"/>
      <c r="OT78" s="191"/>
      <c r="OU78" s="191"/>
      <c r="OV78" s="191">
        <f t="shared" si="278"/>
        <v>0</v>
      </c>
      <c r="OW78" s="191"/>
      <c r="OX78" s="191"/>
      <c r="OY78" s="191"/>
      <c r="OZ78" s="191"/>
      <c r="PA78" s="191"/>
      <c r="PB78" s="191"/>
      <c r="PC78" s="191">
        <f t="shared" si="279"/>
        <v>0</v>
      </c>
      <c r="PD78" s="191"/>
      <c r="PE78" s="191"/>
      <c r="PF78" s="191"/>
      <c r="PG78" s="191"/>
      <c r="PH78" s="191"/>
      <c r="PI78" s="191"/>
      <c r="PJ78" s="191">
        <f t="shared" si="280"/>
        <v>0</v>
      </c>
      <c r="PK78" s="191"/>
      <c r="PL78" s="191"/>
      <c r="PM78" s="191"/>
      <c r="PN78" s="191"/>
      <c r="PO78" s="191"/>
      <c r="PP78" s="191"/>
      <c r="PQ78" s="191">
        <f t="shared" si="281"/>
        <v>0</v>
      </c>
      <c r="PR78" s="191"/>
      <c r="PS78" s="191"/>
      <c r="PT78" s="191"/>
      <c r="PU78" s="191"/>
      <c r="PV78" s="191"/>
      <c r="PW78" s="191"/>
      <c r="PX78" s="191">
        <f t="shared" si="282"/>
        <v>0</v>
      </c>
      <c r="PY78" s="191"/>
      <c r="PZ78" s="191"/>
      <c r="QA78" s="191"/>
      <c r="QB78" s="191"/>
      <c r="QC78" s="191"/>
      <c r="QD78" s="191"/>
      <c r="QE78" s="191">
        <f t="shared" si="283"/>
        <v>0</v>
      </c>
      <c r="QF78" s="191"/>
      <c r="QG78" s="191"/>
      <c r="QH78" s="191"/>
      <c r="QI78" s="191"/>
      <c r="QJ78" s="191"/>
      <c r="QK78" s="191"/>
      <c r="QL78" s="191">
        <f t="shared" si="284"/>
        <v>0</v>
      </c>
      <c r="QM78" s="191"/>
      <c r="QN78" s="191"/>
      <c r="QO78" s="191"/>
      <c r="QP78" s="191"/>
      <c r="QQ78" s="191"/>
      <c r="QR78" s="191"/>
      <c r="QS78" s="191">
        <f t="shared" si="285"/>
        <v>0</v>
      </c>
      <c r="QT78" s="191"/>
      <c r="QU78" s="191"/>
      <c r="QV78" s="191"/>
      <c r="QW78" s="191"/>
      <c r="QX78" s="191"/>
      <c r="QY78" s="191"/>
      <c r="QZ78" s="191">
        <f t="shared" si="286"/>
        <v>0</v>
      </c>
      <c r="RA78" s="191"/>
      <c r="RB78" s="191"/>
      <c r="RC78" s="191"/>
      <c r="RD78" s="191"/>
      <c r="RE78" s="191"/>
      <c r="RF78" s="191"/>
      <c r="RG78" s="191">
        <f t="shared" si="287"/>
        <v>0</v>
      </c>
      <c r="RH78" s="191"/>
      <c r="RI78" s="191"/>
      <c r="RJ78" s="191"/>
      <c r="RK78" s="191"/>
      <c r="RL78" s="191"/>
      <c r="RM78" s="191"/>
      <c r="RN78" s="191">
        <f t="shared" si="288"/>
        <v>0</v>
      </c>
      <c r="RO78" s="191"/>
      <c r="RP78" s="191"/>
      <c r="RQ78" s="191"/>
      <c r="RR78" s="191"/>
      <c r="RS78" s="191"/>
      <c r="RT78" s="191"/>
      <c r="RU78" s="191">
        <f t="shared" si="289"/>
        <v>0</v>
      </c>
      <c r="RV78" s="191"/>
      <c r="RW78" s="191"/>
      <c r="RX78" s="191"/>
      <c r="RY78" s="191"/>
      <c r="RZ78" s="191"/>
      <c r="SA78" s="191"/>
      <c r="SB78" s="191">
        <f t="shared" si="290"/>
        <v>0</v>
      </c>
      <c r="SC78" s="191"/>
      <c r="SD78" s="191"/>
      <c r="SE78" s="191"/>
      <c r="SF78" s="191"/>
      <c r="SG78" s="191"/>
      <c r="SH78" s="191"/>
      <c r="SI78" s="191">
        <f t="shared" si="291"/>
        <v>0</v>
      </c>
      <c r="SJ78" s="191"/>
      <c r="SK78" s="191"/>
      <c r="SL78" s="191"/>
      <c r="SM78" s="191"/>
      <c r="SN78" s="191"/>
      <c r="SO78" s="191"/>
      <c r="SP78" s="191">
        <f t="shared" si="292"/>
        <v>0</v>
      </c>
      <c r="SQ78" s="191"/>
      <c r="SR78" s="191"/>
      <c r="SS78" s="191"/>
      <c r="ST78" s="191"/>
      <c r="SU78" s="191"/>
      <c r="SV78" s="191"/>
      <c r="SW78" s="191">
        <f t="shared" si="293"/>
        <v>0</v>
      </c>
      <c r="SX78" s="191"/>
      <c r="SY78" s="191"/>
      <c r="SZ78" s="191"/>
      <c r="TA78" s="191"/>
      <c r="TB78" s="191"/>
      <c r="TC78" s="191"/>
      <c r="TD78" s="191">
        <f t="shared" si="294"/>
        <v>0</v>
      </c>
      <c r="TE78" s="191"/>
      <c r="TF78" s="191"/>
      <c r="TG78" s="191"/>
      <c r="TH78" s="191"/>
      <c r="TI78" s="191"/>
      <c r="TJ78" s="191"/>
      <c r="TK78" s="191">
        <f t="shared" si="295"/>
        <v>0</v>
      </c>
      <c r="TL78" s="191"/>
      <c r="TM78" s="191"/>
      <c r="TN78" s="191"/>
      <c r="TO78" s="191"/>
      <c r="TP78" s="191"/>
      <c r="TQ78" s="191"/>
      <c r="TR78" s="191">
        <f t="shared" si="296"/>
        <v>0</v>
      </c>
      <c r="TS78" s="191"/>
      <c r="TT78" s="191"/>
      <c r="TU78" s="191"/>
      <c r="TV78" s="191"/>
      <c r="TW78" s="191"/>
      <c r="TX78" s="191"/>
      <c r="TY78" s="191">
        <f t="shared" si="297"/>
        <v>0</v>
      </c>
      <c r="TZ78" s="191"/>
      <c r="UA78" s="191"/>
      <c r="UB78" s="191"/>
      <c r="UC78" s="191"/>
      <c r="UD78" s="191"/>
      <c r="UE78" s="191"/>
      <c r="UF78" s="191">
        <f t="shared" si="298"/>
        <v>0</v>
      </c>
      <c r="UG78" s="191"/>
      <c r="UH78" s="191"/>
      <c r="UI78" s="191"/>
      <c r="UJ78" s="191"/>
      <c r="UK78" s="191"/>
      <c r="UL78" s="191"/>
      <c r="UM78" s="191">
        <f t="shared" si="299"/>
        <v>0</v>
      </c>
      <c r="UN78" s="191"/>
      <c r="UO78" s="191"/>
      <c r="UP78" s="191"/>
      <c r="UQ78" s="191"/>
      <c r="UR78" s="191"/>
      <c r="US78" s="191"/>
      <c r="UT78" s="191">
        <f t="shared" si="300"/>
        <v>0</v>
      </c>
      <c r="UU78" s="191"/>
      <c r="UV78" s="191"/>
      <c r="UW78" s="191"/>
      <c r="UX78" s="191"/>
      <c r="UY78" s="191"/>
      <c r="UZ78" s="191"/>
      <c r="VA78" s="191">
        <f t="shared" si="301"/>
        <v>0</v>
      </c>
      <c r="VB78" s="191"/>
      <c r="VC78" s="191"/>
      <c r="VD78" s="191"/>
      <c r="VE78" s="191"/>
      <c r="VF78" s="191"/>
      <c r="VG78" s="191"/>
      <c r="VH78" s="191">
        <f t="shared" si="302"/>
        <v>0</v>
      </c>
      <c r="VI78" s="191"/>
      <c r="VJ78" s="191"/>
      <c r="VK78" s="191"/>
      <c r="VL78" s="191"/>
      <c r="VM78" s="191"/>
      <c r="VN78" s="191"/>
      <c r="VO78" s="191">
        <f t="shared" si="303"/>
        <v>0</v>
      </c>
      <c r="VP78" s="191"/>
      <c r="VQ78" s="191"/>
      <c r="VR78" s="191"/>
      <c r="VS78" s="191"/>
      <c r="VT78" s="191"/>
      <c r="VU78" s="191"/>
      <c r="VV78" s="191">
        <f t="shared" si="304"/>
        <v>0</v>
      </c>
      <c r="VW78" s="191"/>
      <c r="VX78" s="191"/>
      <c r="VY78" s="191"/>
      <c r="VZ78" s="191"/>
      <c r="WA78" s="191"/>
      <c r="WB78" s="191"/>
      <c r="WC78" s="191">
        <f t="shared" si="305"/>
        <v>0</v>
      </c>
      <c r="WD78" s="191"/>
      <c r="WE78" s="191"/>
      <c r="WF78" s="191"/>
      <c r="WG78" s="191"/>
      <c r="WH78" s="191"/>
      <c r="WI78" s="191"/>
      <c r="WJ78" s="191">
        <f t="shared" si="306"/>
        <v>0</v>
      </c>
      <c r="WK78" s="191"/>
      <c r="WL78" s="191"/>
      <c r="WM78" s="191"/>
      <c r="WN78" s="191"/>
      <c r="WO78" s="191"/>
      <c r="WP78" s="191"/>
      <c r="WQ78" s="191">
        <f t="shared" si="307"/>
        <v>0</v>
      </c>
      <c r="WR78" s="191"/>
      <c r="WS78" s="191"/>
      <c r="WT78" s="191"/>
      <c r="WU78" s="191"/>
      <c r="WV78" s="191"/>
      <c r="WW78" s="191"/>
      <c r="WX78" s="191">
        <f t="shared" si="308"/>
        <v>0</v>
      </c>
      <c r="WY78" s="191"/>
      <c r="WZ78" s="191"/>
      <c r="XA78" s="191"/>
      <c r="XB78" s="191"/>
      <c r="XC78" s="191"/>
      <c r="XD78" s="191"/>
      <c r="XE78" s="191">
        <f t="shared" si="309"/>
        <v>0</v>
      </c>
      <c r="XF78" s="191"/>
      <c r="XG78" s="191"/>
      <c r="XH78" s="191"/>
      <c r="XI78" s="191"/>
      <c r="XJ78" s="191"/>
      <c r="XK78" s="191"/>
      <c r="XL78" s="191">
        <f t="shared" si="310"/>
        <v>0</v>
      </c>
      <c r="XM78" s="191"/>
      <c r="XN78" s="191"/>
      <c r="XO78" s="191"/>
      <c r="XP78" s="191"/>
      <c r="XQ78" s="191"/>
      <c r="XR78" s="191"/>
      <c r="XS78" s="191">
        <f t="shared" si="311"/>
        <v>0</v>
      </c>
      <c r="XT78" s="191"/>
      <c r="XU78" s="191"/>
      <c r="XV78" s="191"/>
      <c r="XW78" s="191"/>
      <c r="XX78" s="191"/>
      <c r="XY78" s="191"/>
      <c r="XZ78" s="191">
        <f t="shared" si="312"/>
        <v>0</v>
      </c>
      <c r="YA78" s="191"/>
      <c r="YB78" s="191"/>
      <c r="YC78" s="191"/>
      <c r="YD78" s="191"/>
      <c r="YE78" s="191"/>
      <c r="YF78" s="191"/>
      <c r="YG78" s="191">
        <f t="shared" si="313"/>
        <v>0</v>
      </c>
      <c r="YH78" s="191"/>
      <c r="YI78" s="191"/>
      <c r="YJ78" s="191"/>
      <c r="YK78" s="191"/>
      <c r="YL78" s="191"/>
      <c r="YM78" s="191"/>
      <c r="YN78" s="191">
        <f t="shared" si="314"/>
        <v>0</v>
      </c>
      <c r="YO78" s="191"/>
      <c r="YP78" s="191"/>
      <c r="YQ78" s="191"/>
      <c r="YR78" s="191"/>
      <c r="YS78" s="191"/>
      <c r="YT78" s="191"/>
      <c r="YU78" s="191">
        <f t="shared" si="315"/>
        <v>0</v>
      </c>
      <c r="YV78" s="191"/>
      <c r="YW78" s="191"/>
      <c r="YX78" s="191"/>
      <c r="YY78" s="191"/>
      <c r="YZ78" s="191"/>
      <c r="ZA78" s="191"/>
      <c r="ZB78" s="191">
        <f t="shared" si="316"/>
        <v>0</v>
      </c>
      <c r="ZC78" s="191"/>
      <c r="ZD78" s="191"/>
      <c r="ZE78" s="191"/>
      <c r="ZF78" s="191"/>
      <c r="ZG78" s="191"/>
      <c r="ZH78" s="191"/>
      <c r="ZI78" s="191">
        <f t="shared" si="317"/>
        <v>0</v>
      </c>
      <c r="ZJ78" s="191"/>
      <c r="ZK78" s="191"/>
      <c r="ZL78" s="191"/>
      <c r="ZM78" s="191"/>
      <c r="ZN78" s="191"/>
      <c r="ZO78" s="191"/>
      <c r="ZP78" s="191">
        <f t="shared" si="318"/>
        <v>0</v>
      </c>
      <c r="ZQ78" s="191"/>
      <c r="ZR78" s="191"/>
      <c r="ZS78" s="191"/>
      <c r="ZT78" s="191"/>
      <c r="ZU78" s="191"/>
      <c r="ZV78" s="191"/>
      <c r="ZW78" s="191">
        <f t="shared" si="319"/>
        <v>0</v>
      </c>
      <c r="ZX78" s="191"/>
      <c r="ZY78" s="191"/>
      <c r="ZZ78" s="191"/>
      <c r="AAA78" s="191"/>
      <c r="AAB78" s="191"/>
      <c r="AAC78" s="191"/>
      <c r="AAD78" s="191">
        <f t="shared" si="320"/>
        <v>0</v>
      </c>
      <c r="AAE78" s="191"/>
      <c r="AAF78" s="191"/>
      <c r="AAG78" s="191"/>
      <c r="AAH78" s="191"/>
      <c r="AAI78" s="191"/>
      <c r="AAJ78" s="191"/>
      <c r="AAK78" s="191">
        <f t="shared" si="321"/>
        <v>0</v>
      </c>
      <c r="AAL78" s="191"/>
      <c r="AAM78" s="191"/>
      <c r="AAN78" s="191"/>
      <c r="AAO78" s="191"/>
      <c r="AAP78" s="191"/>
      <c r="AAQ78" s="191"/>
      <c r="AAR78" s="191">
        <f t="shared" si="322"/>
        <v>0</v>
      </c>
      <c r="AAS78" s="191"/>
      <c r="AAT78" s="191"/>
      <c r="AAU78" s="191"/>
      <c r="AAV78" s="191"/>
      <c r="AAW78" s="191"/>
      <c r="AAX78" s="191"/>
      <c r="AAY78" s="191">
        <f t="shared" si="323"/>
        <v>0</v>
      </c>
      <c r="AAZ78" s="191"/>
      <c r="ABA78" s="191"/>
      <c r="ABB78" s="191"/>
      <c r="ABC78" s="191"/>
      <c r="ABD78" s="191"/>
      <c r="ABE78" s="191"/>
      <c r="ABF78" s="191">
        <f t="shared" si="324"/>
        <v>0</v>
      </c>
      <c r="ABG78" s="191"/>
      <c r="ABH78" s="191"/>
      <c r="ABI78" s="191"/>
      <c r="ABJ78" s="191"/>
      <c r="ABK78" s="191"/>
      <c r="ABL78" s="191"/>
      <c r="ABM78" s="191">
        <f t="shared" si="325"/>
        <v>0</v>
      </c>
      <c r="ABN78" s="191"/>
      <c r="ABO78" s="191"/>
      <c r="ABP78" s="191"/>
      <c r="ABQ78" s="191"/>
      <c r="ABR78" s="191"/>
      <c r="ABS78" s="191"/>
      <c r="ABT78" s="191">
        <f t="shared" si="326"/>
        <v>0</v>
      </c>
      <c r="ABU78" s="191"/>
      <c r="ABV78" s="191"/>
      <c r="ABW78" s="191"/>
      <c r="ABX78" s="191"/>
      <c r="ABY78" s="190">
        <f t="shared" si="218"/>
        <v>16500</v>
      </c>
      <c r="ABZ78" s="190">
        <f t="shared" si="217"/>
        <v>0</v>
      </c>
      <c r="ACA78" s="190">
        <f t="shared" si="217"/>
        <v>16500</v>
      </c>
      <c r="ACB78" s="9"/>
    </row>
    <row r="79" spans="1:756" ht="18" customHeight="1">
      <c r="A79" s="213">
        <v>8</v>
      </c>
      <c r="B79" s="191" t="s">
        <v>1905</v>
      </c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>
        <f t="shared" si="219"/>
        <v>0</v>
      </c>
      <c r="N79" s="191"/>
      <c r="O79" s="191"/>
      <c r="P79" s="191"/>
      <c r="Q79" s="191"/>
      <c r="R79" s="191"/>
      <c r="S79" s="191"/>
      <c r="T79" s="191">
        <f t="shared" si="220"/>
        <v>0</v>
      </c>
      <c r="U79" s="191"/>
      <c r="V79" s="191"/>
      <c r="W79" s="191"/>
      <c r="X79" s="191"/>
      <c r="Y79" s="191"/>
      <c r="Z79" s="191"/>
      <c r="AA79" s="191">
        <f t="shared" si="221"/>
        <v>0</v>
      </c>
      <c r="AB79" s="191"/>
      <c r="AC79" s="191"/>
      <c r="AD79" s="191"/>
      <c r="AE79" s="191"/>
      <c r="AF79" s="191"/>
      <c r="AG79" s="191"/>
      <c r="AH79" s="191">
        <f t="shared" si="222"/>
        <v>0</v>
      </c>
      <c r="AI79" s="191"/>
      <c r="AJ79" s="191"/>
      <c r="AK79" s="191"/>
      <c r="AL79" s="191"/>
      <c r="AM79" s="191"/>
      <c r="AN79" s="191"/>
      <c r="AO79" s="191">
        <f t="shared" si="223"/>
        <v>0</v>
      </c>
      <c r="AP79" s="191"/>
      <c r="AQ79" s="191"/>
      <c r="AR79" s="191"/>
      <c r="AS79" s="191"/>
      <c r="AT79" s="191"/>
      <c r="AU79" s="191"/>
      <c r="AV79" s="191">
        <f t="shared" si="224"/>
        <v>0</v>
      </c>
      <c r="AW79" s="191"/>
      <c r="AX79" s="191"/>
      <c r="AY79" s="191"/>
      <c r="AZ79" s="191"/>
      <c r="BA79" s="191"/>
      <c r="BB79" s="191"/>
      <c r="BC79" s="191">
        <f t="shared" si="225"/>
        <v>0</v>
      </c>
      <c r="BD79" s="191"/>
      <c r="BE79" s="191"/>
      <c r="BF79" s="191"/>
      <c r="BG79" s="191"/>
      <c r="BH79" s="191"/>
      <c r="BI79" s="191"/>
      <c r="BJ79" s="191">
        <f t="shared" si="226"/>
        <v>0</v>
      </c>
      <c r="BK79" s="191"/>
      <c r="BL79" s="191"/>
      <c r="BM79" s="191"/>
      <c r="BN79" s="191"/>
      <c r="BO79" s="191"/>
      <c r="BP79" s="191"/>
      <c r="BQ79" s="191">
        <f t="shared" si="227"/>
        <v>0</v>
      </c>
      <c r="BR79" s="191"/>
      <c r="BS79" s="191"/>
      <c r="BT79" s="191"/>
      <c r="BU79" s="191"/>
      <c r="BV79" s="191"/>
      <c r="BW79" s="191"/>
      <c r="BX79" s="191">
        <f t="shared" si="228"/>
        <v>0</v>
      </c>
      <c r="BY79" s="191"/>
      <c r="BZ79" s="191"/>
      <c r="CA79" s="191"/>
      <c r="CB79" s="191"/>
      <c r="CC79" s="191"/>
      <c r="CD79" s="191"/>
      <c r="CE79" s="191">
        <f t="shared" si="229"/>
        <v>0</v>
      </c>
      <c r="CF79" s="191"/>
      <c r="CG79" s="191"/>
      <c r="CH79" s="191"/>
      <c r="CI79" s="191"/>
      <c r="CJ79" s="191"/>
      <c r="CK79" s="191"/>
      <c r="CL79" s="191">
        <f t="shared" si="230"/>
        <v>0</v>
      </c>
      <c r="CM79" s="191"/>
      <c r="CN79" s="191"/>
      <c r="CO79" s="191"/>
      <c r="CP79" s="191"/>
      <c r="CQ79" s="191"/>
      <c r="CR79" s="191"/>
      <c r="CS79" s="191">
        <f t="shared" si="231"/>
        <v>0</v>
      </c>
      <c r="CT79" s="191"/>
      <c r="CU79" s="191"/>
      <c r="CV79" s="191"/>
      <c r="CW79" s="191"/>
      <c r="CX79" s="191"/>
      <c r="CY79" s="191"/>
      <c r="CZ79" s="191">
        <f t="shared" si="232"/>
        <v>0</v>
      </c>
      <c r="DA79" s="191"/>
      <c r="DB79" s="191"/>
      <c r="DC79" s="191"/>
      <c r="DD79" s="191"/>
      <c r="DE79" s="191"/>
      <c r="DF79" s="191"/>
      <c r="DG79" s="191">
        <f t="shared" si="233"/>
        <v>0</v>
      </c>
      <c r="DH79" s="191"/>
      <c r="DI79" s="191"/>
      <c r="DJ79" s="191"/>
      <c r="DK79" s="191"/>
      <c r="DL79" s="191"/>
      <c r="DM79" s="191"/>
      <c r="DN79" s="191">
        <f t="shared" si="234"/>
        <v>0</v>
      </c>
      <c r="DO79" s="191"/>
      <c r="DP79" s="191"/>
      <c r="DQ79" s="191"/>
      <c r="DR79" s="191"/>
      <c r="DS79" s="191"/>
      <c r="DT79" s="191"/>
      <c r="DU79" s="191">
        <f t="shared" si="235"/>
        <v>0</v>
      </c>
      <c r="DV79" s="191"/>
      <c r="DW79" s="191"/>
      <c r="DX79" s="191"/>
      <c r="DY79" s="191"/>
      <c r="DZ79" s="191"/>
      <c r="EA79" s="191"/>
      <c r="EB79" s="191">
        <f t="shared" si="236"/>
        <v>0</v>
      </c>
      <c r="EC79" s="191"/>
      <c r="ED79" s="191"/>
      <c r="EE79" s="191"/>
      <c r="EF79" s="191"/>
      <c r="EG79" s="191"/>
      <c r="EH79" s="191"/>
      <c r="EI79" s="191">
        <f t="shared" si="237"/>
        <v>0</v>
      </c>
      <c r="EJ79" s="191"/>
      <c r="EK79" s="191"/>
      <c r="EL79" s="191"/>
      <c r="EM79" s="191">
        <v>1</v>
      </c>
      <c r="EN79" s="191">
        <f t="shared" si="238"/>
        <v>3500</v>
      </c>
      <c r="EO79" s="191"/>
      <c r="EP79" s="191">
        <f t="shared" si="239"/>
        <v>3500</v>
      </c>
      <c r="EQ79" s="191"/>
      <c r="ER79" s="191"/>
      <c r="ES79" s="191"/>
      <c r="ET79" s="191">
        <v>1</v>
      </c>
      <c r="EU79" s="191">
        <f t="shared" si="240"/>
        <v>3000</v>
      </c>
      <c r="EV79" s="191"/>
      <c r="EW79" s="191">
        <f t="shared" si="241"/>
        <v>3000</v>
      </c>
      <c r="EX79" s="191"/>
      <c r="EY79" s="191"/>
      <c r="EZ79" s="191"/>
      <c r="FA79" s="191"/>
      <c r="FB79" s="191"/>
      <c r="FC79" s="191"/>
      <c r="FD79" s="191">
        <f t="shared" si="242"/>
        <v>0</v>
      </c>
      <c r="FE79" s="191"/>
      <c r="FF79" s="191"/>
      <c r="FG79" s="191"/>
      <c r="FH79" s="191"/>
      <c r="FI79" s="191"/>
      <c r="FJ79" s="191"/>
      <c r="FK79" s="191">
        <f t="shared" si="243"/>
        <v>0</v>
      </c>
      <c r="FL79" s="191"/>
      <c r="FM79" s="191"/>
      <c r="FN79" s="191"/>
      <c r="FO79" s="191"/>
      <c r="FP79" s="191"/>
      <c r="FQ79" s="191"/>
      <c r="FR79" s="191">
        <f t="shared" si="244"/>
        <v>0</v>
      </c>
      <c r="FS79" s="191"/>
      <c r="FT79" s="191"/>
      <c r="FU79" s="191"/>
      <c r="FV79" s="191"/>
      <c r="FW79" s="191"/>
      <c r="FX79" s="191"/>
      <c r="FY79" s="191">
        <f t="shared" si="245"/>
        <v>0</v>
      </c>
      <c r="FZ79" s="191"/>
      <c r="GA79" s="191"/>
      <c r="GB79" s="191"/>
      <c r="GC79" s="191"/>
      <c r="GD79" s="191"/>
      <c r="GE79" s="191"/>
      <c r="GF79" s="191">
        <f t="shared" si="246"/>
        <v>0</v>
      </c>
      <c r="GG79" s="191"/>
      <c r="GH79" s="191"/>
      <c r="GI79" s="191"/>
      <c r="GJ79" s="191"/>
      <c r="GK79" s="191"/>
      <c r="GL79" s="191"/>
      <c r="GM79" s="191">
        <f t="shared" si="247"/>
        <v>0</v>
      </c>
      <c r="GN79" s="191"/>
      <c r="GO79" s="191"/>
      <c r="GP79" s="191"/>
      <c r="GQ79" s="191"/>
      <c r="GR79" s="191"/>
      <c r="GS79" s="191"/>
      <c r="GT79" s="191">
        <f t="shared" si="248"/>
        <v>0</v>
      </c>
      <c r="GU79" s="191"/>
      <c r="GV79" s="191"/>
      <c r="GW79" s="191"/>
      <c r="GX79" s="191"/>
      <c r="GY79" s="191"/>
      <c r="GZ79" s="191"/>
      <c r="HA79" s="191">
        <f t="shared" si="249"/>
        <v>0</v>
      </c>
      <c r="HB79" s="191"/>
      <c r="HC79" s="191"/>
      <c r="HD79" s="191"/>
      <c r="HE79" s="191"/>
      <c r="HF79" s="191"/>
      <c r="HG79" s="191"/>
      <c r="HH79" s="191">
        <f t="shared" si="250"/>
        <v>0</v>
      </c>
      <c r="HI79" s="191"/>
      <c r="HJ79" s="191"/>
      <c r="HK79" s="191"/>
      <c r="HL79" s="191"/>
      <c r="HM79" s="191"/>
      <c r="HN79" s="191"/>
      <c r="HO79" s="191">
        <f t="shared" si="251"/>
        <v>0</v>
      </c>
      <c r="HP79" s="191"/>
      <c r="HQ79" s="191"/>
      <c r="HR79" s="191"/>
      <c r="HS79" s="191"/>
      <c r="HT79" s="191"/>
      <c r="HU79" s="191"/>
      <c r="HV79" s="191">
        <f t="shared" si="252"/>
        <v>0</v>
      </c>
      <c r="HW79" s="191"/>
      <c r="HX79" s="191"/>
      <c r="HY79" s="191"/>
      <c r="HZ79" s="191"/>
      <c r="IA79" s="191"/>
      <c r="IB79" s="191"/>
      <c r="IC79" s="191">
        <f t="shared" si="253"/>
        <v>0</v>
      </c>
      <c r="ID79" s="191"/>
      <c r="IE79" s="191"/>
      <c r="IF79" s="191"/>
      <c r="IG79" s="191"/>
      <c r="IH79" s="191"/>
      <c r="II79" s="191"/>
      <c r="IJ79" s="191">
        <f t="shared" si="254"/>
        <v>0</v>
      </c>
      <c r="IK79" s="191"/>
      <c r="IL79" s="191"/>
      <c r="IM79" s="191"/>
      <c r="IN79" s="191">
        <v>1</v>
      </c>
      <c r="IO79" s="191">
        <f t="shared" si="255"/>
        <v>10000</v>
      </c>
      <c r="IP79" s="191"/>
      <c r="IQ79" s="191">
        <f t="shared" si="256"/>
        <v>10000</v>
      </c>
      <c r="IR79" s="191"/>
      <c r="IS79" s="191"/>
      <c r="IT79" s="191"/>
      <c r="IU79" s="191"/>
      <c r="IV79" s="191"/>
      <c r="IW79" s="191"/>
      <c r="IX79" s="191">
        <f t="shared" si="257"/>
        <v>0</v>
      </c>
      <c r="IY79" s="191"/>
      <c r="IZ79" s="191"/>
      <c r="JA79" s="191"/>
      <c r="JB79" s="191"/>
      <c r="JC79" s="191"/>
      <c r="JD79" s="191"/>
      <c r="JE79" s="191">
        <f t="shared" si="258"/>
        <v>0</v>
      </c>
      <c r="JF79" s="191"/>
      <c r="JG79" s="191"/>
      <c r="JH79" s="191"/>
      <c r="JI79" s="191"/>
      <c r="JJ79" s="191"/>
      <c r="JK79" s="191"/>
      <c r="JL79" s="191">
        <f t="shared" si="259"/>
        <v>0</v>
      </c>
      <c r="JM79" s="191"/>
      <c r="JN79" s="191"/>
      <c r="JO79" s="191"/>
      <c r="JP79" s="191"/>
      <c r="JQ79" s="191"/>
      <c r="JR79" s="191"/>
      <c r="JS79" s="191">
        <f t="shared" si="260"/>
        <v>0</v>
      </c>
      <c r="JT79" s="191"/>
      <c r="JU79" s="191"/>
      <c r="JV79" s="191"/>
      <c r="JW79" s="191"/>
      <c r="JX79" s="191"/>
      <c r="JY79" s="191"/>
      <c r="JZ79" s="191">
        <f t="shared" si="261"/>
        <v>0</v>
      </c>
      <c r="KA79" s="191"/>
      <c r="KB79" s="191"/>
      <c r="KC79" s="191"/>
      <c r="KD79" s="191"/>
      <c r="KE79" s="191"/>
      <c r="KF79" s="191"/>
      <c r="KG79" s="191">
        <f t="shared" si="262"/>
        <v>0</v>
      </c>
      <c r="KH79" s="191"/>
      <c r="KI79" s="191"/>
      <c r="KJ79" s="191"/>
      <c r="KK79" s="191"/>
      <c r="KL79" s="191"/>
      <c r="KM79" s="191"/>
      <c r="KN79" s="191">
        <f t="shared" si="263"/>
        <v>0</v>
      </c>
      <c r="KO79" s="191"/>
      <c r="KP79" s="191"/>
      <c r="KQ79" s="191"/>
      <c r="KR79" s="191"/>
      <c r="KS79" s="191"/>
      <c r="KT79" s="191"/>
      <c r="KU79" s="191">
        <f t="shared" si="264"/>
        <v>0</v>
      </c>
      <c r="KV79" s="191"/>
      <c r="KW79" s="191"/>
      <c r="KX79" s="191"/>
      <c r="KY79" s="191"/>
      <c r="KZ79" s="191"/>
      <c r="LA79" s="191"/>
      <c r="LB79" s="191">
        <f t="shared" si="265"/>
        <v>0</v>
      </c>
      <c r="LC79" s="191"/>
      <c r="LD79" s="191"/>
      <c r="LE79" s="191"/>
      <c r="LF79" s="191"/>
      <c r="LG79" s="191"/>
      <c r="LH79" s="191"/>
      <c r="LI79" s="191">
        <f t="shared" si="266"/>
        <v>0</v>
      </c>
      <c r="LJ79" s="191"/>
      <c r="LK79" s="191"/>
      <c r="LL79" s="191"/>
      <c r="LM79" s="191"/>
      <c r="LN79" s="191"/>
      <c r="LO79" s="191"/>
      <c r="LP79" s="191">
        <f t="shared" si="267"/>
        <v>0</v>
      </c>
      <c r="LQ79" s="191"/>
      <c r="LR79" s="191"/>
      <c r="LS79" s="191"/>
      <c r="LT79" s="191"/>
      <c r="LU79" s="191"/>
      <c r="LV79" s="191"/>
      <c r="LW79" s="191">
        <f t="shared" si="268"/>
        <v>0</v>
      </c>
      <c r="LX79" s="191"/>
      <c r="LY79" s="191"/>
      <c r="LZ79" s="191"/>
      <c r="MA79" s="191"/>
      <c r="MB79" s="191"/>
      <c r="MC79" s="191"/>
      <c r="MD79" s="191">
        <f t="shared" si="269"/>
        <v>0</v>
      </c>
      <c r="ME79" s="191"/>
      <c r="MF79" s="191"/>
      <c r="MG79" s="191"/>
      <c r="MH79" s="191"/>
      <c r="MI79" s="191"/>
      <c r="MJ79" s="191"/>
      <c r="MK79" s="191">
        <f t="shared" si="270"/>
        <v>0</v>
      </c>
      <c r="ML79" s="191"/>
      <c r="MM79" s="191"/>
      <c r="MN79" s="191"/>
      <c r="MO79" s="191"/>
      <c r="MP79" s="191"/>
      <c r="MQ79" s="191"/>
      <c r="MR79" s="191">
        <f t="shared" si="271"/>
        <v>0</v>
      </c>
      <c r="MS79" s="191"/>
      <c r="MT79" s="191"/>
      <c r="MU79" s="191"/>
      <c r="MV79" s="191"/>
      <c r="MW79" s="191"/>
      <c r="MX79" s="191"/>
      <c r="MY79" s="191">
        <f t="shared" si="272"/>
        <v>0</v>
      </c>
      <c r="MZ79" s="191"/>
      <c r="NA79" s="191"/>
      <c r="NB79" s="191"/>
      <c r="NC79" s="191"/>
      <c r="ND79" s="191"/>
      <c r="NE79" s="191"/>
      <c r="NF79" s="191">
        <f t="shared" si="273"/>
        <v>0</v>
      </c>
      <c r="NG79" s="191"/>
      <c r="NH79" s="191"/>
      <c r="NI79" s="191"/>
      <c r="NJ79" s="191"/>
      <c r="NK79" s="191"/>
      <c r="NL79" s="191"/>
      <c r="NM79" s="191">
        <f t="shared" si="274"/>
        <v>0</v>
      </c>
      <c r="NN79" s="191"/>
      <c r="NO79" s="191"/>
      <c r="NP79" s="191"/>
      <c r="NQ79" s="191"/>
      <c r="NR79" s="191"/>
      <c r="NS79" s="191"/>
      <c r="NT79" s="191">
        <f t="shared" si="275"/>
        <v>0</v>
      </c>
      <c r="NU79" s="191"/>
      <c r="NV79" s="191"/>
      <c r="NW79" s="191"/>
      <c r="NX79" s="191"/>
      <c r="NY79" s="191"/>
      <c r="NZ79" s="191"/>
      <c r="OA79" s="191"/>
      <c r="OB79" s="191"/>
      <c r="OC79" s="191"/>
      <c r="OD79" s="191"/>
      <c r="OE79" s="191"/>
      <c r="OF79" s="191"/>
      <c r="OG79" s="191"/>
      <c r="OH79" s="191">
        <f t="shared" si="276"/>
        <v>0</v>
      </c>
      <c r="OI79" s="191"/>
      <c r="OJ79" s="191"/>
      <c r="OK79" s="191"/>
      <c r="OL79" s="191"/>
      <c r="OM79" s="191"/>
      <c r="ON79" s="191"/>
      <c r="OO79" s="191">
        <f t="shared" si="277"/>
        <v>0</v>
      </c>
      <c r="OP79" s="191"/>
      <c r="OQ79" s="191"/>
      <c r="OR79" s="191"/>
      <c r="OS79" s="191"/>
      <c r="OT79" s="191"/>
      <c r="OU79" s="191"/>
      <c r="OV79" s="191">
        <f t="shared" si="278"/>
        <v>0</v>
      </c>
      <c r="OW79" s="191"/>
      <c r="OX79" s="191"/>
      <c r="OY79" s="191"/>
      <c r="OZ79" s="191"/>
      <c r="PA79" s="191"/>
      <c r="PB79" s="191"/>
      <c r="PC79" s="191">
        <f t="shared" si="279"/>
        <v>0</v>
      </c>
      <c r="PD79" s="191"/>
      <c r="PE79" s="191"/>
      <c r="PF79" s="191"/>
      <c r="PG79" s="191"/>
      <c r="PH79" s="191"/>
      <c r="PI79" s="191"/>
      <c r="PJ79" s="191">
        <f t="shared" si="280"/>
        <v>0</v>
      </c>
      <c r="PK79" s="191"/>
      <c r="PL79" s="191"/>
      <c r="PM79" s="191"/>
      <c r="PN79" s="191"/>
      <c r="PO79" s="191"/>
      <c r="PP79" s="191"/>
      <c r="PQ79" s="191">
        <f t="shared" si="281"/>
        <v>0</v>
      </c>
      <c r="PR79" s="191"/>
      <c r="PS79" s="191"/>
      <c r="PT79" s="191"/>
      <c r="PU79" s="191"/>
      <c r="PV79" s="191"/>
      <c r="PW79" s="191"/>
      <c r="PX79" s="191">
        <f t="shared" si="282"/>
        <v>0</v>
      </c>
      <c r="PY79" s="191"/>
      <c r="PZ79" s="191"/>
      <c r="QA79" s="191"/>
      <c r="QB79" s="191"/>
      <c r="QC79" s="191"/>
      <c r="QD79" s="191"/>
      <c r="QE79" s="191">
        <f t="shared" si="283"/>
        <v>0</v>
      </c>
      <c r="QF79" s="191"/>
      <c r="QG79" s="191"/>
      <c r="QH79" s="191"/>
      <c r="QI79" s="191"/>
      <c r="QJ79" s="191"/>
      <c r="QK79" s="191"/>
      <c r="QL79" s="191">
        <f t="shared" si="284"/>
        <v>0</v>
      </c>
      <c r="QM79" s="191"/>
      <c r="QN79" s="191"/>
      <c r="QO79" s="191"/>
      <c r="QP79" s="191"/>
      <c r="QQ79" s="191"/>
      <c r="QR79" s="191"/>
      <c r="QS79" s="191">
        <f t="shared" si="285"/>
        <v>0</v>
      </c>
      <c r="QT79" s="191"/>
      <c r="QU79" s="191"/>
      <c r="QV79" s="191"/>
      <c r="QW79" s="191"/>
      <c r="QX79" s="191"/>
      <c r="QY79" s="191"/>
      <c r="QZ79" s="191">
        <f t="shared" si="286"/>
        <v>0</v>
      </c>
      <c r="RA79" s="191"/>
      <c r="RB79" s="191"/>
      <c r="RC79" s="191"/>
      <c r="RD79" s="191"/>
      <c r="RE79" s="191"/>
      <c r="RF79" s="191"/>
      <c r="RG79" s="191">
        <f t="shared" si="287"/>
        <v>0</v>
      </c>
      <c r="RH79" s="191"/>
      <c r="RI79" s="191"/>
      <c r="RJ79" s="191"/>
      <c r="RK79" s="191"/>
      <c r="RL79" s="191"/>
      <c r="RM79" s="191"/>
      <c r="RN79" s="191">
        <f t="shared" si="288"/>
        <v>0</v>
      </c>
      <c r="RO79" s="191"/>
      <c r="RP79" s="191"/>
      <c r="RQ79" s="191"/>
      <c r="RR79" s="191"/>
      <c r="RS79" s="191"/>
      <c r="RT79" s="191"/>
      <c r="RU79" s="191">
        <f t="shared" si="289"/>
        <v>0</v>
      </c>
      <c r="RV79" s="191"/>
      <c r="RW79" s="191"/>
      <c r="RX79" s="191"/>
      <c r="RY79" s="191"/>
      <c r="RZ79" s="191"/>
      <c r="SA79" s="191"/>
      <c r="SB79" s="191">
        <f t="shared" si="290"/>
        <v>0</v>
      </c>
      <c r="SC79" s="191"/>
      <c r="SD79" s="191"/>
      <c r="SE79" s="191"/>
      <c r="SF79" s="191"/>
      <c r="SG79" s="191"/>
      <c r="SH79" s="191"/>
      <c r="SI79" s="191">
        <f t="shared" si="291"/>
        <v>0</v>
      </c>
      <c r="SJ79" s="191"/>
      <c r="SK79" s="191"/>
      <c r="SL79" s="191"/>
      <c r="SM79" s="191"/>
      <c r="SN79" s="191"/>
      <c r="SO79" s="191"/>
      <c r="SP79" s="191">
        <f t="shared" si="292"/>
        <v>0</v>
      </c>
      <c r="SQ79" s="191"/>
      <c r="SR79" s="191"/>
      <c r="SS79" s="191"/>
      <c r="ST79" s="191"/>
      <c r="SU79" s="191"/>
      <c r="SV79" s="191"/>
      <c r="SW79" s="191">
        <f t="shared" si="293"/>
        <v>0</v>
      </c>
      <c r="SX79" s="191"/>
      <c r="SY79" s="191"/>
      <c r="SZ79" s="191"/>
      <c r="TA79" s="191"/>
      <c r="TB79" s="191"/>
      <c r="TC79" s="191"/>
      <c r="TD79" s="191">
        <f t="shared" si="294"/>
        <v>0</v>
      </c>
      <c r="TE79" s="191"/>
      <c r="TF79" s="191"/>
      <c r="TG79" s="191"/>
      <c r="TH79" s="191"/>
      <c r="TI79" s="191"/>
      <c r="TJ79" s="191"/>
      <c r="TK79" s="191">
        <f t="shared" si="295"/>
        <v>0</v>
      </c>
      <c r="TL79" s="191"/>
      <c r="TM79" s="191"/>
      <c r="TN79" s="191"/>
      <c r="TO79" s="191"/>
      <c r="TP79" s="191"/>
      <c r="TQ79" s="191"/>
      <c r="TR79" s="191">
        <f t="shared" si="296"/>
        <v>0</v>
      </c>
      <c r="TS79" s="191"/>
      <c r="TT79" s="191"/>
      <c r="TU79" s="191"/>
      <c r="TV79" s="191"/>
      <c r="TW79" s="191"/>
      <c r="TX79" s="191"/>
      <c r="TY79" s="191">
        <f t="shared" si="297"/>
        <v>0</v>
      </c>
      <c r="TZ79" s="191"/>
      <c r="UA79" s="191"/>
      <c r="UB79" s="191"/>
      <c r="UC79" s="191"/>
      <c r="UD79" s="191"/>
      <c r="UE79" s="191"/>
      <c r="UF79" s="191">
        <f t="shared" si="298"/>
        <v>0</v>
      </c>
      <c r="UG79" s="191"/>
      <c r="UH79" s="191"/>
      <c r="UI79" s="191"/>
      <c r="UJ79" s="191"/>
      <c r="UK79" s="191"/>
      <c r="UL79" s="191"/>
      <c r="UM79" s="191">
        <f t="shared" si="299"/>
        <v>0</v>
      </c>
      <c r="UN79" s="191"/>
      <c r="UO79" s="191"/>
      <c r="UP79" s="191"/>
      <c r="UQ79" s="191"/>
      <c r="UR79" s="191"/>
      <c r="US79" s="191"/>
      <c r="UT79" s="191">
        <f t="shared" si="300"/>
        <v>0</v>
      </c>
      <c r="UU79" s="191"/>
      <c r="UV79" s="191"/>
      <c r="UW79" s="191"/>
      <c r="UX79" s="191"/>
      <c r="UY79" s="191"/>
      <c r="UZ79" s="191"/>
      <c r="VA79" s="191">
        <f t="shared" si="301"/>
        <v>0</v>
      </c>
      <c r="VB79" s="191"/>
      <c r="VC79" s="191"/>
      <c r="VD79" s="191"/>
      <c r="VE79" s="191"/>
      <c r="VF79" s="191"/>
      <c r="VG79" s="191"/>
      <c r="VH79" s="191">
        <f t="shared" si="302"/>
        <v>0</v>
      </c>
      <c r="VI79" s="191"/>
      <c r="VJ79" s="191"/>
      <c r="VK79" s="191"/>
      <c r="VL79" s="191"/>
      <c r="VM79" s="191"/>
      <c r="VN79" s="191"/>
      <c r="VO79" s="191">
        <f t="shared" si="303"/>
        <v>0</v>
      </c>
      <c r="VP79" s="191"/>
      <c r="VQ79" s="191"/>
      <c r="VR79" s="191"/>
      <c r="VS79" s="191"/>
      <c r="VT79" s="191"/>
      <c r="VU79" s="191"/>
      <c r="VV79" s="191">
        <f t="shared" si="304"/>
        <v>0</v>
      </c>
      <c r="VW79" s="191"/>
      <c r="VX79" s="191"/>
      <c r="VY79" s="191"/>
      <c r="VZ79" s="191"/>
      <c r="WA79" s="191"/>
      <c r="WB79" s="191"/>
      <c r="WC79" s="191">
        <f t="shared" si="305"/>
        <v>0</v>
      </c>
      <c r="WD79" s="191"/>
      <c r="WE79" s="191"/>
      <c r="WF79" s="191"/>
      <c r="WG79" s="191"/>
      <c r="WH79" s="191"/>
      <c r="WI79" s="191"/>
      <c r="WJ79" s="191">
        <f t="shared" si="306"/>
        <v>0</v>
      </c>
      <c r="WK79" s="191"/>
      <c r="WL79" s="191"/>
      <c r="WM79" s="191"/>
      <c r="WN79" s="191"/>
      <c r="WO79" s="191"/>
      <c r="WP79" s="191"/>
      <c r="WQ79" s="191">
        <f t="shared" si="307"/>
        <v>0</v>
      </c>
      <c r="WR79" s="191"/>
      <c r="WS79" s="191"/>
      <c r="WT79" s="191"/>
      <c r="WU79" s="191"/>
      <c r="WV79" s="191"/>
      <c r="WW79" s="191"/>
      <c r="WX79" s="191">
        <f t="shared" si="308"/>
        <v>0</v>
      </c>
      <c r="WY79" s="191"/>
      <c r="WZ79" s="191"/>
      <c r="XA79" s="191"/>
      <c r="XB79" s="191"/>
      <c r="XC79" s="191"/>
      <c r="XD79" s="191"/>
      <c r="XE79" s="191">
        <f t="shared" si="309"/>
        <v>0</v>
      </c>
      <c r="XF79" s="191"/>
      <c r="XG79" s="191"/>
      <c r="XH79" s="191"/>
      <c r="XI79" s="191"/>
      <c r="XJ79" s="191"/>
      <c r="XK79" s="191"/>
      <c r="XL79" s="191">
        <f t="shared" si="310"/>
        <v>0</v>
      </c>
      <c r="XM79" s="191"/>
      <c r="XN79" s="191"/>
      <c r="XO79" s="191"/>
      <c r="XP79" s="191"/>
      <c r="XQ79" s="191"/>
      <c r="XR79" s="191"/>
      <c r="XS79" s="191">
        <f t="shared" si="311"/>
        <v>0</v>
      </c>
      <c r="XT79" s="191"/>
      <c r="XU79" s="191"/>
      <c r="XV79" s="191"/>
      <c r="XW79" s="191"/>
      <c r="XX79" s="191"/>
      <c r="XY79" s="191"/>
      <c r="XZ79" s="191">
        <f t="shared" si="312"/>
        <v>0</v>
      </c>
      <c r="YA79" s="191"/>
      <c r="YB79" s="191"/>
      <c r="YC79" s="191"/>
      <c r="YD79" s="191"/>
      <c r="YE79" s="191"/>
      <c r="YF79" s="191"/>
      <c r="YG79" s="191">
        <f t="shared" si="313"/>
        <v>0</v>
      </c>
      <c r="YH79" s="191"/>
      <c r="YI79" s="191"/>
      <c r="YJ79" s="191"/>
      <c r="YK79" s="191"/>
      <c r="YL79" s="191"/>
      <c r="YM79" s="191"/>
      <c r="YN79" s="191">
        <f t="shared" si="314"/>
        <v>0</v>
      </c>
      <c r="YO79" s="191"/>
      <c r="YP79" s="191"/>
      <c r="YQ79" s="191"/>
      <c r="YR79" s="191"/>
      <c r="YS79" s="191"/>
      <c r="YT79" s="191"/>
      <c r="YU79" s="191">
        <f t="shared" si="315"/>
        <v>0</v>
      </c>
      <c r="YV79" s="191"/>
      <c r="YW79" s="191"/>
      <c r="YX79" s="191"/>
      <c r="YY79" s="191"/>
      <c r="YZ79" s="191"/>
      <c r="ZA79" s="191"/>
      <c r="ZB79" s="191">
        <f t="shared" si="316"/>
        <v>0</v>
      </c>
      <c r="ZC79" s="191"/>
      <c r="ZD79" s="191"/>
      <c r="ZE79" s="191"/>
      <c r="ZF79" s="191"/>
      <c r="ZG79" s="191"/>
      <c r="ZH79" s="191"/>
      <c r="ZI79" s="191">
        <f t="shared" si="317"/>
        <v>0</v>
      </c>
      <c r="ZJ79" s="191"/>
      <c r="ZK79" s="191"/>
      <c r="ZL79" s="191"/>
      <c r="ZM79" s="191"/>
      <c r="ZN79" s="191"/>
      <c r="ZO79" s="191"/>
      <c r="ZP79" s="191">
        <f t="shared" si="318"/>
        <v>0</v>
      </c>
      <c r="ZQ79" s="191"/>
      <c r="ZR79" s="191"/>
      <c r="ZS79" s="191"/>
      <c r="ZT79" s="191"/>
      <c r="ZU79" s="191"/>
      <c r="ZV79" s="191"/>
      <c r="ZW79" s="191">
        <f t="shared" si="319"/>
        <v>0</v>
      </c>
      <c r="ZX79" s="191"/>
      <c r="ZY79" s="191"/>
      <c r="ZZ79" s="191"/>
      <c r="AAA79" s="191"/>
      <c r="AAB79" s="191"/>
      <c r="AAC79" s="191"/>
      <c r="AAD79" s="191">
        <f t="shared" si="320"/>
        <v>0</v>
      </c>
      <c r="AAE79" s="191"/>
      <c r="AAF79" s="191"/>
      <c r="AAG79" s="191"/>
      <c r="AAH79" s="191"/>
      <c r="AAI79" s="191"/>
      <c r="AAJ79" s="191"/>
      <c r="AAK79" s="191">
        <f t="shared" si="321"/>
        <v>0</v>
      </c>
      <c r="AAL79" s="191"/>
      <c r="AAM79" s="191"/>
      <c r="AAN79" s="191"/>
      <c r="AAO79" s="191"/>
      <c r="AAP79" s="191"/>
      <c r="AAQ79" s="191"/>
      <c r="AAR79" s="191">
        <f t="shared" si="322"/>
        <v>0</v>
      </c>
      <c r="AAS79" s="191"/>
      <c r="AAT79" s="191"/>
      <c r="AAU79" s="191"/>
      <c r="AAV79" s="191"/>
      <c r="AAW79" s="191"/>
      <c r="AAX79" s="191"/>
      <c r="AAY79" s="191">
        <f t="shared" si="323"/>
        <v>0</v>
      </c>
      <c r="AAZ79" s="191"/>
      <c r="ABA79" s="191"/>
      <c r="ABB79" s="191"/>
      <c r="ABC79" s="191"/>
      <c r="ABD79" s="191"/>
      <c r="ABE79" s="191"/>
      <c r="ABF79" s="191">
        <f t="shared" si="324"/>
        <v>0</v>
      </c>
      <c r="ABG79" s="191"/>
      <c r="ABH79" s="191"/>
      <c r="ABI79" s="191"/>
      <c r="ABJ79" s="191"/>
      <c r="ABK79" s="191"/>
      <c r="ABL79" s="191"/>
      <c r="ABM79" s="191">
        <f t="shared" si="325"/>
        <v>0</v>
      </c>
      <c r="ABN79" s="191"/>
      <c r="ABO79" s="191"/>
      <c r="ABP79" s="191"/>
      <c r="ABQ79" s="191"/>
      <c r="ABR79" s="191"/>
      <c r="ABS79" s="191"/>
      <c r="ABT79" s="191">
        <f t="shared" si="326"/>
        <v>0</v>
      </c>
      <c r="ABU79" s="191"/>
      <c r="ABV79" s="191"/>
      <c r="ABW79" s="191"/>
      <c r="ABX79" s="191"/>
      <c r="ABY79" s="190">
        <f t="shared" si="218"/>
        <v>16500</v>
      </c>
      <c r="ABZ79" s="190">
        <f t="shared" si="217"/>
        <v>0</v>
      </c>
      <c r="ACA79" s="190">
        <f t="shared" si="217"/>
        <v>16500</v>
      </c>
      <c r="ACB79" s="9"/>
    </row>
    <row r="80" spans="1:756" ht="18" customHeight="1">
      <c r="A80" s="213">
        <v>9</v>
      </c>
      <c r="B80" s="191" t="s">
        <v>1906</v>
      </c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>
        <f t="shared" si="219"/>
        <v>0</v>
      </c>
      <c r="N80" s="191"/>
      <c r="O80" s="191"/>
      <c r="P80" s="191"/>
      <c r="Q80" s="191"/>
      <c r="R80" s="191"/>
      <c r="S80" s="191"/>
      <c r="T80" s="191">
        <f t="shared" si="220"/>
        <v>0</v>
      </c>
      <c r="U80" s="191"/>
      <c r="V80" s="191"/>
      <c r="W80" s="191"/>
      <c r="X80" s="191"/>
      <c r="Y80" s="191"/>
      <c r="Z80" s="191"/>
      <c r="AA80" s="191">
        <f t="shared" si="221"/>
        <v>0</v>
      </c>
      <c r="AB80" s="191"/>
      <c r="AC80" s="191"/>
      <c r="AD80" s="191"/>
      <c r="AE80" s="191"/>
      <c r="AF80" s="191"/>
      <c r="AG80" s="191"/>
      <c r="AH80" s="191">
        <f t="shared" si="222"/>
        <v>0</v>
      </c>
      <c r="AI80" s="191"/>
      <c r="AJ80" s="191"/>
      <c r="AK80" s="191"/>
      <c r="AL80" s="191"/>
      <c r="AM80" s="191"/>
      <c r="AN80" s="191"/>
      <c r="AO80" s="191">
        <f t="shared" si="223"/>
        <v>0</v>
      </c>
      <c r="AP80" s="191"/>
      <c r="AQ80" s="191"/>
      <c r="AR80" s="191"/>
      <c r="AS80" s="191"/>
      <c r="AT80" s="191"/>
      <c r="AU80" s="191"/>
      <c r="AV80" s="191">
        <f t="shared" si="224"/>
        <v>0</v>
      </c>
      <c r="AW80" s="191"/>
      <c r="AX80" s="191"/>
      <c r="AY80" s="191"/>
      <c r="AZ80" s="191"/>
      <c r="BA80" s="191"/>
      <c r="BB80" s="191"/>
      <c r="BC80" s="191">
        <f t="shared" si="225"/>
        <v>0</v>
      </c>
      <c r="BD80" s="191"/>
      <c r="BE80" s="191"/>
      <c r="BF80" s="191"/>
      <c r="BG80" s="191"/>
      <c r="BH80" s="191"/>
      <c r="BI80" s="191"/>
      <c r="BJ80" s="191">
        <f t="shared" si="226"/>
        <v>0</v>
      </c>
      <c r="BK80" s="191"/>
      <c r="BL80" s="191"/>
      <c r="BM80" s="191"/>
      <c r="BN80" s="191"/>
      <c r="BO80" s="191"/>
      <c r="BP80" s="191"/>
      <c r="BQ80" s="191">
        <f t="shared" si="227"/>
        <v>0</v>
      </c>
      <c r="BR80" s="191"/>
      <c r="BS80" s="191"/>
      <c r="BT80" s="191"/>
      <c r="BU80" s="191"/>
      <c r="BV80" s="191"/>
      <c r="BW80" s="191"/>
      <c r="BX80" s="191">
        <f t="shared" si="228"/>
        <v>0</v>
      </c>
      <c r="BY80" s="191"/>
      <c r="BZ80" s="191"/>
      <c r="CA80" s="191"/>
      <c r="CB80" s="191"/>
      <c r="CC80" s="191"/>
      <c r="CD80" s="191"/>
      <c r="CE80" s="191">
        <f t="shared" si="229"/>
        <v>0</v>
      </c>
      <c r="CF80" s="191"/>
      <c r="CG80" s="191"/>
      <c r="CH80" s="191"/>
      <c r="CI80" s="191"/>
      <c r="CJ80" s="191"/>
      <c r="CK80" s="191"/>
      <c r="CL80" s="191">
        <f t="shared" si="230"/>
        <v>0</v>
      </c>
      <c r="CM80" s="191"/>
      <c r="CN80" s="191"/>
      <c r="CO80" s="191"/>
      <c r="CP80" s="191"/>
      <c r="CQ80" s="191"/>
      <c r="CR80" s="191"/>
      <c r="CS80" s="191">
        <f t="shared" si="231"/>
        <v>0</v>
      </c>
      <c r="CT80" s="191"/>
      <c r="CU80" s="191"/>
      <c r="CV80" s="191"/>
      <c r="CW80" s="191"/>
      <c r="CX80" s="191"/>
      <c r="CY80" s="191"/>
      <c r="CZ80" s="191">
        <f t="shared" si="232"/>
        <v>0</v>
      </c>
      <c r="DA80" s="191"/>
      <c r="DB80" s="191"/>
      <c r="DC80" s="191"/>
      <c r="DD80" s="191"/>
      <c r="DE80" s="191"/>
      <c r="DF80" s="191"/>
      <c r="DG80" s="191">
        <f t="shared" si="233"/>
        <v>0</v>
      </c>
      <c r="DH80" s="191"/>
      <c r="DI80" s="191"/>
      <c r="DJ80" s="191"/>
      <c r="DK80" s="191"/>
      <c r="DL80" s="191"/>
      <c r="DM80" s="191"/>
      <c r="DN80" s="191">
        <f t="shared" si="234"/>
        <v>0</v>
      </c>
      <c r="DO80" s="191"/>
      <c r="DP80" s="191"/>
      <c r="DQ80" s="191"/>
      <c r="DR80" s="191"/>
      <c r="DS80" s="191"/>
      <c r="DT80" s="191"/>
      <c r="DU80" s="191">
        <f t="shared" si="235"/>
        <v>0</v>
      </c>
      <c r="DV80" s="191"/>
      <c r="DW80" s="191"/>
      <c r="DX80" s="191"/>
      <c r="DY80" s="191"/>
      <c r="DZ80" s="191"/>
      <c r="EA80" s="191"/>
      <c r="EB80" s="191">
        <f t="shared" si="236"/>
        <v>0</v>
      </c>
      <c r="EC80" s="191"/>
      <c r="ED80" s="191"/>
      <c r="EE80" s="191"/>
      <c r="EF80" s="191"/>
      <c r="EG80" s="191"/>
      <c r="EH80" s="191"/>
      <c r="EI80" s="191">
        <f t="shared" si="237"/>
        <v>0</v>
      </c>
      <c r="EJ80" s="191"/>
      <c r="EK80" s="191"/>
      <c r="EL80" s="191"/>
      <c r="EM80" s="191">
        <v>1</v>
      </c>
      <c r="EN80" s="191">
        <f t="shared" si="238"/>
        <v>3500</v>
      </c>
      <c r="EO80" s="191"/>
      <c r="EP80" s="191">
        <f t="shared" si="239"/>
        <v>3500</v>
      </c>
      <c r="EQ80" s="191"/>
      <c r="ER80" s="191"/>
      <c r="ES80" s="191"/>
      <c r="ET80" s="191">
        <v>1</v>
      </c>
      <c r="EU80" s="191">
        <f t="shared" si="240"/>
        <v>3000</v>
      </c>
      <c r="EV80" s="191"/>
      <c r="EW80" s="191">
        <f t="shared" si="241"/>
        <v>3000</v>
      </c>
      <c r="EX80" s="191"/>
      <c r="EY80" s="191"/>
      <c r="EZ80" s="191"/>
      <c r="FA80" s="191"/>
      <c r="FB80" s="191"/>
      <c r="FC80" s="191"/>
      <c r="FD80" s="191">
        <f t="shared" si="242"/>
        <v>0</v>
      </c>
      <c r="FE80" s="191"/>
      <c r="FF80" s="191"/>
      <c r="FG80" s="191"/>
      <c r="FH80" s="191"/>
      <c r="FI80" s="191"/>
      <c r="FJ80" s="191"/>
      <c r="FK80" s="191">
        <f t="shared" si="243"/>
        <v>0</v>
      </c>
      <c r="FL80" s="191"/>
      <c r="FM80" s="191"/>
      <c r="FN80" s="191"/>
      <c r="FO80" s="191"/>
      <c r="FP80" s="191"/>
      <c r="FQ80" s="191"/>
      <c r="FR80" s="191">
        <f t="shared" si="244"/>
        <v>0</v>
      </c>
      <c r="FS80" s="191"/>
      <c r="FT80" s="191"/>
      <c r="FU80" s="191"/>
      <c r="FV80" s="191"/>
      <c r="FW80" s="191"/>
      <c r="FX80" s="191"/>
      <c r="FY80" s="191">
        <f t="shared" si="245"/>
        <v>0</v>
      </c>
      <c r="FZ80" s="191"/>
      <c r="GA80" s="191"/>
      <c r="GB80" s="191"/>
      <c r="GC80" s="191"/>
      <c r="GD80" s="191"/>
      <c r="GE80" s="191"/>
      <c r="GF80" s="191">
        <f t="shared" si="246"/>
        <v>0</v>
      </c>
      <c r="GG80" s="191"/>
      <c r="GH80" s="191"/>
      <c r="GI80" s="191"/>
      <c r="GJ80" s="191"/>
      <c r="GK80" s="191"/>
      <c r="GL80" s="191"/>
      <c r="GM80" s="191">
        <f t="shared" si="247"/>
        <v>0</v>
      </c>
      <c r="GN80" s="191"/>
      <c r="GO80" s="191"/>
      <c r="GP80" s="191"/>
      <c r="GQ80" s="191"/>
      <c r="GR80" s="191"/>
      <c r="GS80" s="191"/>
      <c r="GT80" s="191">
        <f t="shared" si="248"/>
        <v>0</v>
      </c>
      <c r="GU80" s="191"/>
      <c r="GV80" s="191"/>
      <c r="GW80" s="191"/>
      <c r="GX80" s="191"/>
      <c r="GY80" s="191"/>
      <c r="GZ80" s="191"/>
      <c r="HA80" s="191">
        <f t="shared" si="249"/>
        <v>0</v>
      </c>
      <c r="HB80" s="191"/>
      <c r="HC80" s="191"/>
      <c r="HD80" s="191"/>
      <c r="HE80" s="191"/>
      <c r="HF80" s="191"/>
      <c r="HG80" s="191"/>
      <c r="HH80" s="191">
        <f t="shared" si="250"/>
        <v>0</v>
      </c>
      <c r="HI80" s="191"/>
      <c r="HJ80" s="191"/>
      <c r="HK80" s="191"/>
      <c r="HL80" s="191"/>
      <c r="HM80" s="191"/>
      <c r="HN80" s="191"/>
      <c r="HO80" s="191">
        <f t="shared" si="251"/>
        <v>0</v>
      </c>
      <c r="HP80" s="191"/>
      <c r="HQ80" s="191"/>
      <c r="HR80" s="191"/>
      <c r="HS80" s="191"/>
      <c r="HT80" s="191"/>
      <c r="HU80" s="191"/>
      <c r="HV80" s="191">
        <f t="shared" si="252"/>
        <v>0</v>
      </c>
      <c r="HW80" s="191"/>
      <c r="HX80" s="191"/>
      <c r="HY80" s="191"/>
      <c r="HZ80" s="191"/>
      <c r="IA80" s="191"/>
      <c r="IB80" s="191"/>
      <c r="IC80" s="191">
        <f t="shared" si="253"/>
        <v>0</v>
      </c>
      <c r="ID80" s="191"/>
      <c r="IE80" s="191"/>
      <c r="IF80" s="191"/>
      <c r="IG80" s="191"/>
      <c r="IH80" s="191"/>
      <c r="II80" s="191"/>
      <c r="IJ80" s="191">
        <f t="shared" si="254"/>
        <v>0</v>
      </c>
      <c r="IK80" s="191"/>
      <c r="IL80" s="191"/>
      <c r="IM80" s="191"/>
      <c r="IN80" s="191">
        <v>1</v>
      </c>
      <c r="IO80" s="191">
        <f t="shared" si="255"/>
        <v>10000</v>
      </c>
      <c r="IP80" s="191"/>
      <c r="IQ80" s="191">
        <f t="shared" si="256"/>
        <v>10000</v>
      </c>
      <c r="IR80" s="191"/>
      <c r="IS80" s="191"/>
      <c r="IT80" s="191"/>
      <c r="IU80" s="191"/>
      <c r="IV80" s="191"/>
      <c r="IW80" s="191"/>
      <c r="IX80" s="191">
        <f t="shared" si="257"/>
        <v>0</v>
      </c>
      <c r="IY80" s="191"/>
      <c r="IZ80" s="191"/>
      <c r="JA80" s="191"/>
      <c r="JB80" s="191"/>
      <c r="JC80" s="191"/>
      <c r="JD80" s="191"/>
      <c r="JE80" s="191">
        <f t="shared" si="258"/>
        <v>0</v>
      </c>
      <c r="JF80" s="191"/>
      <c r="JG80" s="191"/>
      <c r="JH80" s="191"/>
      <c r="JI80" s="191"/>
      <c r="JJ80" s="191"/>
      <c r="JK80" s="191"/>
      <c r="JL80" s="191">
        <f t="shared" si="259"/>
        <v>0</v>
      </c>
      <c r="JM80" s="191"/>
      <c r="JN80" s="191"/>
      <c r="JO80" s="191"/>
      <c r="JP80" s="191"/>
      <c r="JQ80" s="191"/>
      <c r="JR80" s="191"/>
      <c r="JS80" s="191">
        <f t="shared" si="260"/>
        <v>0</v>
      </c>
      <c r="JT80" s="191"/>
      <c r="JU80" s="191"/>
      <c r="JV80" s="191"/>
      <c r="JW80" s="191"/>
      <c r="JX80" s="191"/>
      <c r="JY80" s="191"/>
      <c r="JZ80" s="191">
        <f t="shared" si="261"/>
        <v>0</v>
      </c>
      <c r="KA80" s="191"/>
      <c r="KB80" s="191"/>
      <c r="KC80" s="191"/>
      <c r="KD80" s="191"/>
      <c r="KE80" s="191"/>
      <c r="KF80" s="191"/>
      <c r="KG80" s="191">
        <f t="shared" si="262"/>
        <v>0</v>
      </c>
      <c r="KH80" s="191"/>
      <c r="KI80" s="191"/>
      <c r="KJ80" s="191"/>
      <c r="KK80" s="191"/>
      <c r="KL80" s="191"/>
      <c r="KM80" s="191"/>
      <c r="KN80" s="191">
        <f t="shared" si="263"/>
        <v>0</v>
      </c>
      <c r="KO80" s="191"/>
      <c r="KP80" s="191"/>
      <c r="KQ80" s="191"/>
      <c r="KR80" s="191"/>
      <c r="KS80" s="191"/>
      <c r="KT80" s="191"/>
      <c r="KU80" s="191">
        <f t="shared" si="264"/>
        <v>0</v>
      </c>
      <c r="KV80" s="191"/>
      <c r="KW80" s="191"/>
      <c r="KX80" s="191"/>
      <c r="KY80" s="191"/>
      <c r="KZ80" s="191"/>
      <c r="LA80" s="191"/>
      <c r="LB80" s="191">
        <f t="shared" si="265"/>
        <v>0</v>
      </c>
      <c r="LC80" s="191"/>
      <c r="LD80" s="191"/>
      <c r="LE80" s="191"/>
      <c r="LF80" s="191"/>
      <c r="LG80" s="191"/>
      <c r="LH80" s="191"/>
      <c r="LI80" s="191">
        <f t="shared" si="266"/>
        <v>0</v>
      </c>
      <c r="LJ80" s="191"/>
      <c r="LK80" s="191"/>
      <c r="LL80" s="191"/>
      <c r="LM80" s="191"/>
      <c r="LN80" s="191"/>
      <c r="LO80" s="191"/>
      <c r="LP80" s="191">
        <f t="shared" si="267"/>
        <v>0</v>
      </c>
      <c r="LQ80" s="191"/>
      <c r="LR80" s="191"/>
      <c r="LS80" s="191"/>
      <c r="LT80" s="191"/>
      <c r="LU80" s="191"/>
      <c r="LV80" s="191"/>
      <c r="LW80" s="191">
        <f t="shared" si="268"/>
        <v>0</v>
      </c>
      <c r="LX80" s="191"/>
      <c r="LY80" s="191"/>
      <c r="LZ80" s="191"/>
      <c r="MA80" s="191"/>
      <c r="MB80" s="191"/>
      <c r="MC80" s="191"/>
      <c r="MD80" s="191">
        <f t="shared" si="269"/>
        <v>0</v>
      </c>
      <c r="ME80" s="191"/>
      <c r="MF80" s="191"/>
      <c r="MG80" s="191"/>
      <c r="MH80" s="191"/>
      <c r="MI80" s="191"/>
      <c r="MJ80" s="191"/>
      <c r="MK80" s="191">
        <f t="shared" si="270"/>
        <v>0</v>
      </c>
      <c r="ML80" s="191"/>
      <c r="MM80" s="191"/>
      <c r="MN80" s="191"/>
      <c r="MO80" s="191"/>
      <c r="MP80" s="191"/>
      <c r="MQ80" s="191"/>
      <c r="MR80" s="191">
        <f t="shared" si="271"/>
        <v>0</v>
      </c>
      <c r="MS80" s="191"/>
      <c r="MT80" s="191"/>
      <c r="MU80" s="191"/>
      <c r="MV80" s="191"/>
      <c r="MW80" s="191"/>
      <c r="MX80" s="191"/>
      <c r="MY80" s="191">
        <f t="shared" si="272"/>
        <v>0</v>
      </c>
      <c r="MZ80" s="191"/>
      <c r="NA80" s="191"/>
      <c r="NB80" s="191"/>
      <c r="NC80" s="191"/>
      <c r="ND80" s="191"/>
      <c r="NE80" s="191"/>
      <c r="NF80" s="191">
        <f t="shared" si="273"/>
        <v>0</v>
      </c>
      <c r="NG80" s="191"/>
      <c r="NH80" s="191"/>
      <c r="NI80" s="191"/>
      <c r="NJ80" s="191"/>
      <c r="NK80" s="191"/>
      <c r="NL80" s="191"/>
      <c r="NM80" s="191">
        <f t="shared" si="274"/>
        <v>0</v>
      </c>
      <c r="NN80" s="191"/>
      <c r="NO80" s="191"/>
      <c r="NP80" s="191"/>
      <c r="NQ80" s="191"/>
      <c r="NR80" s="191"/>
      <c r="NS80" s="191"/>
      <c r="NT80" s="191">
        <f t="shared" si="275"/>
        <v>0</v>
      </c>
      <c r="NU80" s="191"/>
      <c r="NV80" s="191"/>
      <c r="NW80" s="191"/>
      <c r="NX80" s="191"/>
      <c r="NY80" s="191"/>
      <c r="NZ80" s="191"/>
      <c r="OA80" s="191"/>
      <c r="OB80" s="191"/>
      <c r="OC80" s="191"/>
      <c r="OD80" s="191"/>
      <c r="OE80" s="191"/>
      <c r="OF80" s="191"/>
      <c r="OG80" s="191"/>
      <c r="OH80" s="191">
        <f t="shared" si="276"/>
        <v>0</v>
      </c>
      <c r="OI80" s="191"/>
      <c r="OJ80" s="191"/>
      <c r="OK80" s="191"/>
      <c r="OL80" s="191"/>
      <c r="OM80" s="191"/>
      <c r="ON80" s="191"/>
      <c r="OO80" s="191">
        <f t="shared" si="277"/>
        <v>0</v>
      </c>
      <c r="OP80" s="191"/>
      <c r="OQ80" s="191"/>
      <c r="OR80" s="191"/>
      <c r="OS80" s="191"/>
      <c r="OT80" s="191"/>
      <c r="OU80" s="191"/>
      <c r="OV80" s="191">
        <f t="shared" si="278"/>
        <v>0</v>
      </c>
      <c r="OW80" s="191"/>
      <c r="OX80" s="191"/>
      <c r="OY80" s="191"/>
      <c r="OZ80" s="191"/>
      <c r="PA80" s="191"/>
      <c r="PB80" s="191"/>
      <c r="PC80" s="191">
        <f t="shared" si="279"/>
        <v>0</v>
      </c>
      <c r="PD80" s="191"/>
      <c r="PE80" s="191"/>
      <c r="PF80" s="191"/>
      <c r="PG80" s="191"/>
      <c r="PH80" s="191"/>
      <c r="PI80" s="191"/>
      <c r="PJ80" s="191">
        <f t="shared" si="280"/>
        <v>0</v>
      </c>
      <c r="PK80" s="191"/>
      <c r="PL80" s="191"/>
      <c r="PM80" s="191"/>
      <c r="PN80" s="191"/>
      <c r="PO80" s="191"/>
      <c r="PP80" s="191"/>
      <c r="PQ80" s="191">
        <f t="shared" si="281"/>
        <v>0</v>
      </c>
      <c r="PR80" s="191"/>
      <c r="PS80" s="191"/>
      <c r="PT80" s="191"/>
      <c r="PU80" s="191"/>
      <c r="PV80" s="191"/>
      <c r="PW80" s="191"/>
      <c r="PX80" s="191">
        <f t="shared" si="282"/>
        <v>0</v>
      </c>
      <c r="PY80" s="191"/>
      <c r="PZ80" s="191"/>
      <c r="QA80" s="191"/>
      <c r="QB80" s="191"/>
      <c r="QC80" s="191"/>
      <c r="QD80" s="191"/>
      <c r="QE80" s="191">
        <f t="shared" si="283"/>
        <v>0</v>
      </c>
      <c r="QF80" s="191"/>
      <c r="QG80" s="191"/>
      <c r="QH80" s="191"/>
      <c r="QI80" s="191"/>
      <c r="QJ80" s="191"/>
      <c r="QK80" s="191"/>
      <c r="QL80" s="191">
        <f t="shared" si="284"/>
        <v>0</v>
      </c>
      <c r="QM80" s="191"/>
      <c r="QN80" s="191"/>
      <c r="QO80" s="191"/>
      <c r="QP80" s="191"/>
      <c r="QQ80" s="191"/>
      <c r="QR80" s="191"/>
      <c r="QS80" s="191">
        <f t="shared" si="285"/>
        <v>0</v>
      </c>
      <c r="QT80" s="191"/>
      <c r="QU80" s="191"/>
      <c r="QV80" s="191"/>
      <c r="QW80" s="191"/>
      <c r="QX80" s="191"/>
      <c r="QY80" s="191"/>
      <c r="QZ80" s="191">
        <f t="shared" si="286"/>
        <v>0</v>
      </c>
      <c r="RA80" s="191"/>
      <c r="RB80" s="191"/>
      <c r="RC80" s="191"/>
      <c r="RD80" s="191"/>
      <c r="RE80" s="191"/>
      <c r="RF80" s="191"/>
      <c r="RG80" s="191">
        <f t="shared" si="287"/>
        <v>0</v>
      </c>
      <c r="RH80" s="191"/>
      <c r="RI80" s="191"/>
      <c r="RJ80" s="191"/>
      <c r="RK80" s="191"/>
      <c r="RL80" s="191"/>
      <c r="RM80" s="191"/>
      <c r="RN80" s="191">
        <f t="shared" si="288"/>
        <v>0</v>
      </c>
      <c r="RO80" s="191"/>
      <c r="RP80" s="191"/>
      <c r="RQ80" s="191"/>
      <c r="RR80" s="191"/>
      <c r="RS80" s="191"/>
      <c r="RT80" s="191"/>
      <c r="RU80" s="191">
        <f t="shared" si="289"/>
        <v>0</v>
      </c>
      <c r="RV80" s="191"/>
      <c r="RW80" s="191"/>
      <c r="RX80" s="191"/>
      <c r="RY80" s="191"/>
      <c r="RZ80" s="191"/>
      <c r="SA80" s="191"/>
      <c r="SB80" s="191">
        <f t="shared" si="290"/>
        <v>0</v>
      </c>
      <c r="SC80" s="191"/>
      <c r="SD80" s="191"/>
      <c r="SE80" s="191"/>
      <c r="SF80" s="191"/>
      <c r="SG80" s="191"/>
      <c r="SH80" s="191"/>
      <c r="SI80" s="191">
        <f t="shared" si="291"/>
        <v>0</v>
      </c>
      <c r="SJ80" s="191"/>
      <c r="SK80" s="191"/>
      <c r="SL80" s="191"/>
      <c r="SM80" s="191"/>
      <c r="SN80" s="191"/>
      <c r="SO80" s="191"/>
      <c r="SP80" s="191">
        <f t="shared" si="292"/>
        <v>0</v>
      </c>
      <c r="SQ80" s="191"/>
      <c r="SR80" s="191"/>
      <c r="SS80" s="191"/>
      <c r="ST80" s="191"/>
      <c r="SU80" s="191"/>
      <c r="SV80" s="191"/>
      <c r="SW80" s="191">
        <f t="shared" si="293"/>
        <v>0</v>
      </c>
      <c r="SX80" s="191"/>
      <c r="SY80" s="191"/>
      <c r="SZ80" s="191"/>
      <c r="TA80" s="191"/>
      <c r="TB80" s="191"/>
      <c r="TC80" s="191"/>
      <c r="TD80" s="191">
        <f t="shared" si="294"/>
        <v>0</v>
      </c>
      <c r="TE80" s="191"/>
      <c r="TF80" s="191"/>
      <c r="TG80" s="191"/>
      <c r="TH80" s="191"/>
      <c r="TI80" s="191"/>
      <c r="TJ80" s="191"/>
      <c r="TK80" s="191">
        <f t="shared" si="295"/>
        <v>0</v>
      </c>
      <c r="TL80" s="191"/>
      <c r="TM80" s="191"/>
      <c r="TN80" s="191"/>
      <c r="TO80" s="191"/>
      <c r="TP80" s="191"/>
      <c r="TQ80" s="191"/>
      <c r="TR80" s="191">
        <f t="shared" si="296"/>
        <v>0</v>
      </c>
      <c r="TS80" s="191"/>
      <c r="TT80" s="191"/>
      <c r="TU80" s="191"/>
      <c r="TV80" s="191"/>
      <c r="TW80" s="191"/>
      <c r="TX80" s="191"/>
      <c r="TY80" s="191">
        <f t="shared" si="297"/>
        <v>0</v>
      </c>
      <c r="TZ80" s="191"/>
      <c r="UA80" s="191"/>
      <c r="UB80" s="191"/>
      <c r="UC80" s="191"/>
      <c r="UD80" s="191"/>
      <c r="UE80" s="191"/>
      <c r="UF80" s="191">
        <f t="shared" si="298"/>
        <v>0</v>
      </c>
      <c r="UG80" s="191"/>
      <c r="UH80" s="191"/>
      <c r="UI80" s="191"/>
      <c r="UJ80" s="191"/>
      <c r="UK80" s="191"/>
      <c r="UL80" s="191"/>
      <c r="UM80" s="191">
        <f t="shared" si="299"/>
        <v>0</v>
      </c>
      <c r="UN80" s="191"/>
      <c r="UO80" s="191"/>
      <c r="UP80" s="191"/>
      <c r="UQ80" s="191"/>
      <c r="UR80" s="191"/>
      <c r="US80" s="191"/>
      <c r="UT80" s="191">
        <f t="shared" si="300"/>
        <v>0</v>
      </c>
      <c r="UU80" s="191"/>
      <c r="UV80" s="191"/>
      <c r="UW80" s="191"/>
      <c r="UX80" s="191"/>
      <c r="UY80" s="191"/>
      <c r="UZ80" s="191"/>
      <c r="VA80" s="191">
        <f t="shared" si="301"/>
        <v>0</v>
      </c>
      <c r="VB80" s="191"/>
      <c r="VC80" s="191"/>
      <c r="VD80" s="191"/>
      <c r="VE80" s="191"/>
      <c r="VF80" s="191"/>
      <c r="VG80" s="191"/>
      <c r="VH80" s="191">
        <f t="shared" si="302"/>
        <v>0</v>
      </c>
      <c r="VI80" s="191"/>
      <c r="VJ80" s="191"/>
      <c r="VK80" s="191"/>
      <c r="VL80" s="191"/>
      <c r="VM80" s="191"/>
      <c r="VN80" s="191"/>
      <c r="VO80" s="191">
        <f t="shared" si="303"/>
        <v>0</v>
      </c>
      <c r="VP80" s="191"/>
      <c r="VQ80" s="191"/>
      <c r="VR80" s="191"/>
      <c r="VS80" s="191"/>
      <c r="VT80" s="191"/>
      <c r="VU80" s="191"/>
      <c r="VV80" s="191">
        <f t="shared" si="304"/>
        <v>0</v>
      </c>
      <c r="VW80" s="191"/>
      <c r="VX80" s="191"/>
      <c r="VY80" s="191"/>
      <c r="VZ80" s="191"/>
      <c r="WA80" s="191"/>
      <c r="WB80" s="191"/>
      <c r="WC80" s="191">
        <f t="shared" si="305"/>
        <v>0</v>
      </c>
      <c r="WD80" s="191"/>
      <c r="WE80" s="191"/>
      <c r="WF80" s="191"/>
      <c r="WG80" s="191"/>
      <c r="WH80" s="191"/>
      <c r="WI80" s="191"/>
      <c r="WJ80" s="191">
        <f t="shared" si="306"/>
        <v>0</v>
      </c>
      <c r="WK80" s="191"/>
      <c r="WL80" s="191"/>
      <c r="WM80" s="191"/>
      <c r="WN80" s="191"/>
      <c r="WO80" s="191"/>
      <c r="WP80" s="191"/>
      <c r="WQ80" s="191">
        <f t="shared" si="307"/>
        <v>0</v>
      </c>
      <c r="WR80" s="191"/>
      <c r="WS80" s="191"/>
      <c r="WT80" s="191"/>
      <c r="WU80" s="191"/>
      <c r="WV80" s="191"/>
      <c r="WW80" s="191"/>
      <c r="WX80" s="191">
        <f t="shared" si="308"/>
        <v>0</v>
      </c>
      <c r="WY80" s="191"/>
      <c r="WZ80" s="191"/>
      <c r="XA80" s="191"/>
      <c r="XB80" s="191"/>
      <c r="XC80" s="191"/>
      <c r="XD80" s="191"/>
      <c r="XE80" s="191">
        <f t="shared" si="309"/>
        <v>0</v>
      </c>
      <c r="XF80" s="191"/>
      <c r="XG80" s="191"/>
      <c r="XH80" s="191"/>
      <c r="XI80" s="191"/>
      <c r="XJ80" s="191"/>
      <c r="XK80" s="191"/>
      <c r="XL80" s="191">
        <f t="shared" si="310"/>
        <v>0</v>
      </c>
      <c r="XM80" s="191"/>
      <c r="XN80" s="191"/>
      <c r="XO80" s="191"/>
      <c r="XP80" s="191"/>
      <c r="XQ80" s="191"/>
      <c r="XR80" s="191"/>
      <c r="XS80" s="191">
        <f t="shared" si="311"/>
        <v>0</v>
      </c>
      <c r="XT80" s="191"/>
      <c r="XU80" s="191"/>
      <c r="XV80" s="191"/>
      <c r="XW80" s="191"/>
      <c r="XX80" s="191"/>
      <c r="XY80" s="191"/>
      <c r="XZ80" s="191">
        <f t="shared" si="312"/>
        <v>0</v>
      </c>
      <c r="YA80" s="191"/>
      <c r="YB80" s="191"/>
      <c r="YC80" s="191"/>
      <c r="YD80" s="191"/>
      <c r="YE80" s="191"/>
      <c r="YF80" s="191"/>
      <c r="YG80" s="191">
        <f t="shared" si="313"/>
        <v>0</v>
      </c>
      <c r="YH80" s="191"/>
      <c r="YI80" s="191"/>
      <c r="YJ80" s="191"/>
      <c r="YK80" s="191"/>
      <c r="YL80" s="191"/>
      <c r="YM80" s="191"/>
      <c r="YN80" s="191">
        <f t="shared" si="314"/>
        <v>0</v>
      </c>
      <c r="YO80" s="191"/>
      <c r="YP80" s="191"/>
      <c r="YQ80" s="191"/>
      <c r="YR80" s="191"/>
      <c r="YS80" s="191"/>
      <c r="YT80" s="191"/>
      <c r="YU80" s="191">
        <f t="shared" si="315"/>
        <v>0</v>
      </c>
      <c r="YV80" s="191"/>
      <c r="YW80" s="191"/>
      <c r="YX80" s="191"/>
      <c r="YY80" s="191"/>
      <c r="YZ80" s="191"/>
      <c r="ZA80" s="191"/>
      <c r="ZB80" s="191">
        <f t="shared" si="316"/>
        <v>0</v>
      </c>
      <c r="ZC80" s="191"/>
      <c r="ZD80" s="191"/>
      <c r="ZE80" s="191"/>
      <c r="ZF80" s="191"/>
      <c r="ZG80" s="191"/>
      <c r="ZH80" s="191"/>
      <c r="ZI80" s="191">
        <f t="shared" si="317"/>
        <v>0</v>
      </c>
      <c r="ZJ80" s="191"/>
      <c r="ZK80" s="191"/>
      <c r="ZL80" s="191"/>
      <c r="ZM80" s="191"/>
      <c r="ZN80" s="191"/>
      <c r="ZO80" s="191"/>
      <c r="ZP80" s="191">
        <f t="shared" si="318"/>
        <v>0</v>
      </c>
      <c r="ZQ80" s="191"/>
      <c r="ZR80" s="191"/>
      <c r="ZS80" s="191"/>
      <c r="ZT80" s="191"/>
      <c r="ZU80" s="191"/>
      <c r="ZV80" s="191"/>
      <c r="ZW80" s="191">
        <f t="shared" si="319"/>
        <v>0</v>
      </c>
      <c r="ZX80" s="191"/>
      <c r="ZY80" s="191"/>
      <c r="ZZ80" s="191"/>
      <c r="AAA80" s="191"/>
      <c r="AAB80" s="191"/>
      <c r="AAC80" s="191"/>
      <c r="AAD80" s="191">
        <f t="shared" si="320"/>
        <v>0</v>
      </c>
      <c r="AAE80" s="191"/>
      <c r="AAF80" s="191"/>
      <c r="AAG80" s="191"/>
      <c r="AAH80" s="191"/>
      <c r="AAI80" s="191"/>
      <c r="AAJ80" s="191"/>
      <c r="AAK80" s="191">
        <f t="shared" si="321"/>
        <v>0</v>
      </c>
      <c r="AAL80" s="191"/>
      <c r="AAM80" s="191"/>
      <c r="AAN80" s="191"/>
      <c r="AAO80" s="191"/>
      <c r="AAP80" s="191"/>
      <c r="AAQ80" s="191"/>
      <c r="AAR80" s="191">
        <f t="shared" si="322"/>
        <v>0</v>
      </c>
      <c r="AAS80" s="191"/>
      <c r="AAT80" s="191"/>
      <c r="AAU80" s="191"/>
      <c r="AAV80" s="191"/>
      <c r="AAW80" s="191"/>
      <c r="AAX80" s="191"/>
      <c r="AAY80" s="191">
        <f t="shared" si="323"/>
        <v>0</v>
      </c>
      <c r="AAZ80" s="191"/>
      <c r="ABA80" s="191"/>
      <c r="ABB80" s="191"/>
      <c r="ABC80" s="191"/>
      <c r="ABD80" s="191"/>
      <c r="ABE80" s="191"/>
      <c r="ABF80" s="191">
        <f t="shared" si="324"/>
        <v>0</v>
      </c>
      <c r="ABG80" s="191"/>
      <c r="ABH80" s="191"/>
      <c r="ABI80" s="191"/>
      <c r="ABJ80" s="191"/>
      <c r="ABK80" s="191"/>
      <c r="ABL80" s="191"/>
      <c r="ABM80" s="191">
        <f t="shared" si="325"/>
        <v>0</v>
      </c>
      <c r="ABN80" s="191"/>
      <c r="ABO80" s="191"/>
      <c r="ABP80" s="191"/>
      <c r="ABQ80" s="191"/>
      <c r="ABR80" s="191"/>
      <c r="ABS80" s="191"/>
      <c r="ABT80" s="191">
        <f t="shared" si="326"/>
        <v>0</v>
      </c>
      <c r="ABU80" s="191"/>
      <c r="ABV80" s="191"/>
      <c r="ABW80" s="191"/>
      <c r="ABX80" s="191"/>
      <c r="ABY80" s="190">
        <f t="shared" si="218"/>
        <v>16500</v>
      </c>
      <c r="ABZ80" s="190">
        <f t="shared" si="217"/>
        <v>0</v>
      </c>
      <c r="ACA80" s="190">
        <f t="shared" si="217"/>
        <v>16500</v>
      </c>
      <c r="ACB80" s="9"/>
    </row>
    <row r="81" spans="1:756" ht="18" customHeight="1">
      <c r="A81" s="213">
        <v>10</v>
      </c>
      <c r="B81" s="191" t="s">
        <v>1907</v>
      </c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>
        <f t="shared" si="219"/>
        <v>0</v>
      </c>
      <c r="N81" s="191"/>
      <c r="O81" s="191"/>
      <c r="P81" s="191"/>
      <c r="Q81" s="191"/>
      <c r="R81" s="191"/>
      <c r="S81" s="191"/>
      <c r="T81" s="191">
        <f t="shared" si="220"/>
        <v>0</v>
      </c>
      <c r="U81" s="191"/>
      <c r="V81" s="191"/>
      <c r="W81" s="191"/>
      <c r="X81" s="191"/>
      <c r="Y81" s="191"/>
      <c r="Z81" s="191"/>
      <c r="AA81" s="191">
        <f t="shared" si="221"/>
        <v>0</v>
      </c>
      <c r="AB81" s="191"/>
      <c r="AC81" s="191"/>
      <c r="AD81" s="191"/>
      <c r="AE81" s="191"/>
      <c r="AF81" s="191"/>
      <c r="AG81" s="191"/>
      <c r="AH81" s="191">
        <f t="shared" si="222"/>
        <v>0</v>
      </c>
      <c r="AI81" s="191"/>
      <c r="AJ81" s="191"/>
      <c r="AK81" s="191"/>
      <c r="AL81" s="191"/>
      <c r="AM81" s="191"/>
      <c r="AN81" s="191"/>
      <c r="AO81" s="191">
        <f t="shared" si="223"/>
        <v>0</v>
      </c>
      <c r="AP81" s="191"/>
      <c r="AQ81" s="191"/>
      <c r="AR81" s="191"/>
      <c r="AS81" s="191"/>
      <c r="AT81" s="191"/>
      <c r="AU81" s="191"/>
      <c r="AV81" s="191">
        <f t="shared" si="224"/>
        <v>0</v>
      </c>
      <c r="AW81" s="191"/>
      <c r="AX81" s="191"/>
      <c r="AY81" s="191"/>
      <c r="AZ81" s="191"/>
      <c r="BA81" s="191"/>
      <c r="BB81" s="191"/>
      <c r="BC81" s="191">
        <f t="shared" si="225"/>
        <v>0</v>
      </c>
      <c r="BD81" s="191"/>
      <c r="BE81" s="191"/>
      <c r="BF81" s="191"/>
      <c r="BG81" s="191"/>
      <c r="BH81" s="191"/>
      <c r="BI81" s="191"/>
      <c r="BJ81" s="191">
        <f t="shared" si="226"/>
        <v>0</v>
      </c>
      <c r="BK81" s="191"/>
      <c r="BL81" s="191"/>
      <c r="BM81" s="191"/>
      <c r="BN81" s="191"/>
      <c r="BO81" s="191"/>
      <c r="BP81" s="191"/>
      <c r="BQ81" s="191">
        <f t="shared" si="227"/>
        <v>0</v>
      </c>
      <c r="BR81" s="191"/>
      <c r="BS81" s="191"/>
      <c r="BT81" s="191"/>
      <c r="BU81" s="191"/>
      <c r="BV81" s="191"/>
      <c r="BW81" s="191"/>
      <c r="BX81" s="191">
        <f t="shared" si="228"/>
        <v>0</v>
      </c>
      <c r="BY81" s="191"/>
      <c r="BZ81" s="191"/>
      <c r="CA81" s="191"/>
      <c r="CB81" s="191"/>
      <c r="CC81" s="191"/>
      <c r="CD81" s="191"/>
      <c r="CE81" s="191">
        <f t="shared" si="229"/>
        <v>0</v>
      </c>
      <c r="CF81" s="191"/>
      <c r="CG81" s="191"/>
      <c r="CH81" s="191"/>
      <c r="CI81" s="191"/>
      <c r="CJ81" s="191"/>
      <c r="CK81" s="191"/>
      <c r="CL81" s="191">
        <f t="shared" si="230"/>
        <v>0</v>
      </c>
      <c r="CM81" s="191"/>
      <c r="CN81" s="191"/>
      <c r="CO81" s="191"/>
      <c r="CP81" s="191"/>
      <c r="CQ81" s="191"/>
      <c r="CR81" s="191"/>
      <c r="CS81" s="191">
        <f t="shared" si="231"/>
        <v>0</v>
      </c>
      <c r="CT81" s="191"/>
      <c r="CU81" s="191"/>
      <c r="CV81" s="191"/>
      <c r="CW81" s="191"/>
      <c r="CX81" s="191"/>
      <c r="CY81" s="191"/>
      <c r="CZ81" s="191">
        <f t="shared" si="232"/>
        <v>0</v>
      </c>
      <c r="DA81" s="191"/>
      <c r="DB81" s="191"/>
      <c r="DC81" s="191"/>
      <c r="DD81" s="191"/>
      <c r="DE81" s="191"/>
      <c r="DF81" s="191"/>
      <c r="DG81" s="191">
        <f t="shared" si="233"/>
        <v>0</v>
      </c>
      <c r="DH81" s="191"/>
      <c r="DI81" s="191"/>
      <c r="DJ81" s="191"/>
      <c r="DK81" s="191"/>
      <c r="DL81" s="191"/>
      <c r="DM81" s="191"/>
      <c r="DN81" s="191">
        <f t="shared" si="234"/>
        <v>0</v>
      </c>
      <c r="DO81" s="191"/>
      <c r="DP81" s="191"/>
      <c r="DQ81" s="191"/>
      <c r="DR81" s="191"/>
      <c r="DS81" s="191"/>
      <c r="DT81" s="191"/>
      <c r="DU81" s="191">
        <f t="shared" si="235"/>
        <v>0</v>
      </c>
      <c r="DV81" s="191"/>
      <c r="DW81" s="191"/>
      <c r="DX81" s="191"/>
      <c r="DY81" s="191"/>
      <c r="DZ81" s="191"/>
      <c r="EA81" s="191"/>
      <c r="EB81" s="191">
        <f t="shared" si="236"/>
        <v>0</v>
      </c>
      <c r="EC81" s="191"/>
      <c r="ED81" s="191"/>
      <c r="EE81" s="191"/>
      <c r="EF81" s="191"/>
      <c r="EG81" s="191"/>
      <c r="EH81" s="191"/>
      <c r="EI81" s="191">
        <f t="shared" si="237"/>
        <v>0</v>
      </c>
      <c r="EJ81" s="191"/>
      <c r="EK81" s="191"/>
      <c r="EL81" s="191"/>
      <c r="EM81" s="191">
        <v>1</v>
      </c>
      <c r="EN81" s="191">
        <f t="shared" si="238"/>
        <v>3500</v>
      </c>
      <c r="EO81" s="191"/>
      <c r="EP81" s="191">
        <f t="shared" si="239"/>
        <v>3500</v>
      </c>
      <c r="EQ81" s="191"/>
      <c r="ER81" s="191"/>
      <c r="ES81" s="191"/>
      <c r="ET81" s="191">
        <v>1</v>
      </c>
      <c r="EU81" s="191">
        <f t="shared" si="240"/>
        <v>3000</v>
      </c>
      <c r="EV81" s="191"/>
      <c r="EW81" s="191">
        <f t="shared" si="241"/>
        <v>3000</v>
      </c>
      <c r="EX81" s="191"/>
      <c r="EY81" s="191"/>
      <c r="EZ81" s="191"/>
      <c r="FA81" s="191"/>
      <c r="FB81" s="191"/>
      <c r="FC81" s="191"/>
      <c r="FD81" s="191">
        <f t="shared" si="242"/>
        <v>0</v>
      </c>
      <c r="FE81" s="191"/>
      <c r="FF81" s="191"/>
      <c r="FG81" s="191"/>
      <c r="FH81" s="191"/>
      <c r="FI81" s="191"/>
      <c r="FJ81" s="191"/>
      <c r="FK81" s="191">
        <f t="shared" si="243"/>
        <v>0</v>
      </c>
      <c r="FL81" s="191"/>
      <c r="FM81" s="191"/>
      <c r="FN81" s="191"/>
      <c r="FO81" s="191"/>
      <c r="FP81" s="191"/>
      <c r="FQ81" s="191"/>
      <c r="FR81" s="191">
        <f t="shared" si="244"/>
        <v>0</v>
      </c>
      <c r="FS81" s="191"/>
      <c r="FT81" s="191"/>
      <c r="FU81" s="191"/>
      <c r="FV81" s="191"/>
      <c r="FW81" s="191"/>
      <c r="FX81" s="191"/>
      <c r="FY81" s="191">
        <f t="shared" si="245"/>
        <v>0</v>
      </c>
      <c r="FZ81" s="191"/>
      <c r="GA81" s="191"/>
      <c r="GB81" s="191"/>
      <c r="GC81" s="191"/>
      <c r="GD81" s="191"/>
      <c r="GE81" s="191"/>
      <c r="GF81" s="191">
        <f t="shared" si="246"/>
        <v>0</v>
      </c>
      <c r="GG81" s="191"/>
      <c r="GH81" s="191"/>
      <c r="GI81" s="191"/>
      <c r="GJ81" s="191"/>
      <c r="GK81" s="191"/>
      <c r="GL81" s="191"/>
      <c r="GM81" s="191">
        <f t="shared" si="247"/>
        <v>0</v>
      </c>
      <c r="GN81" s="191"/>
      <c r="GO81" s="191"/>
      <c r="GP81" s="191"/>
      <c r="GQ81" s="191"/>
      <c r="GR81" s="191"/>
      <c r="GS81" s="191"/>
      <c r="GT81" s="191">
        <f t="shared" si="248"/>
        <v>0</v>
      </c>
      <c r="GU81" s="191"/>
      <c r="GV81" s="191"/>
      <c r="GW81" s="191"/>
      <c r="GX81" s="191"/>
      <c r="GY81" s="191"/>
      <c r="GZ81" s="191"/>
      <c r="HA81" s="191">
        <f t="shared" si="249"/>
        <v>0</v>
      </c>
      <c r="HB81" s="191"/>
      <c r="HC81" s="191"/>
      <c r="HD81" s="191"/>
      <c r="HE81" s="191"/>
      <c r="HF81" s="191"/>
      <c r="HG81" s="191"/>
      <c r="HH81" s="191">
        <f t="shared" si="250"/>
        <v>0</v>
      </c>
      <c r="HI81" s="191"/>
      <c r="HJ81" s="191"/>
      <c r="HK81" s="191"/>
      <c r="HL81" s="191"/>
      <c r="HM81" s="191"/>
      <c r="HN81" s="191"/>
      <c r="HO81" s="191">
        <f t="shared" si="251"/>
        <v>0</v>
      </c>
      <c r="HP81" s="191"/>
      <c r="HQ81" s="191"/>
      <c r="HR81" s="191"/>
      <c r="HS81" s="191"/>
      <c r="HT81" s="191"/>
      <c r="HU81" s="191"/>
      <c r="HV81" s="191">
        <f t="shared" si="252"/>
        <v>0</v>
      </c>
      <c r="HW81" s="191"/>
      <c r="HX81" s="191"/>
      <c r="HY81" s="191"/>
      <c r="HZ81" s="191"/>
      <c r="IA81" s="191"/>
      <c r="IB81" s="191"/>
      <c r="IC81" s="191">
        <f t="shared" si="253"/>
        <v>0</v>
      </c>
      <c r="ID81" s="191"/>
      <c r="IE81" s="191"/>
      <c r="IF81" s="191"/>
      <c r="IG81" s="191"/>
      <c r="IH81" s="191"/>
      <c r="II81" s="191"/>
      <c r="IJ81" s="191">
        <f t="shared" si="254"/>
        <v>0</v>
      </c>
      <c r="IK81" s="191"/>
      <c r="IL81" s="191"/>
      <c r="IM81" s="191"/>
      <c r="IN81" s="191">
        <v>1</v>
      </c>
      <c r="IO81" s="191">
        <f t="shared" si="255"/>
        <v>10000</v>
      </c>
      <c r="IP81" s="191"/>
      <c r="IQ81" s="191">
        <f t="shared" si="256"/>
        <v>10000</v>
      </c>
      <c r="IR81" s="191"/>
      <c r="IS81" s="191"/>
      <c r="IT81" s="191"/>
      <c r="IU81" s="191"/>
      <c r="IV81" s="191"/>
      <c r="IW81" s="191"/>
      <c r="IX81" s="191">
        <f t="shared" si="257"/>
        <v>0</v>
      </c>
      <c r="IY81" s="191"/>
      <c r="IZ81" s="191"/>
      <c r="JA81" s="191"/>
      <c r="JB81" s="191"/>
      <c r="JC81" s="191"/>
      <c r="JD81" s="191"/>
      <c r="JE81" s="191">
        <f t="shared" si="258"/>
        <v>0</v>
      </c>
      <c r="JF81" s="191"/>
      <c r="JG81" s="191"/>
      <c r="JH81" s="191"/>
      <c r="JI81" s="191"/>
      <c r="JJ81" s="191"/>
      <c r="JK81" s="191"/>
      <c r="JL81" s="191">
        <f t="shared" si="259"/>
        <v>0</v>
      </c>
      <c r="JM81" s="191"/>
      <c r="JN81" s="191"/>
      <c r="JO81" s="191"/>
      <c r="JP81" s="191"/>
      <c r="JQ81" s="191"/>
      <c r="JR81" s="191"/>
      <c r="JS81" s="191">
        <f t="shared" si="260"/>
        <v>0</v>
      </c>
      <c r="JT81" s="191"/>
      <c r="JU81" s="191"/>
      <c r="JV81" s="191"/>
      <c r="JW81" s="191"/>
      <c r="JX81" s="191"/>
      <c r="JY81" s="191"/>
      <c r="JZ81" s="191">
        <f t="shared" si="261"/>
        <v>0</v>
      </c>
      <c r="KA81" s="191"/>
      <c r="KB81" s="191"/>
      <c r="KC81" s="191"/>
      <c r="KD81" s="191"/>
      <c r="KE81" s="191"/>
      <c r="KF81" s="191"/>
      <c r="KG81" s="191">
        <f t="shared" si="262"/>
        <v>0</v>
      </c>
      <c r="KH81" s="191"/>
      <c r="KI81" s="191"/>
      <c r="KJ81" s="191"/>
      <c r="KK81" s="191"/>
      <c r="KL81" s="191"/>
      <c r="KM81" s="191"/>
      <c r="KN81" s="191">
        <f t="shared" si="263"/>
        <v>0</v>
      </c>
      <c r="KO81" s="191"/>
      <c r="KP81" s="191"/>
      <c r="KQ81" s="191"/>
      <c r="KR81" s="191"/>
      <c r="KS81" s="191"/>
      <c r="KT81" s="191"/>
      <c r="KU81" s="191">
        <f t="shared" si="264"/>
        <v>0</v>
      </c>
      <c r="KV81" s="191"/>
      <c r="KW81" s="191"/>
      <c r="KX81" s="191"/>
      <c r="KY81" s="191"/>
      <c r="KZ81" s="191"/>
      <c r="LA81" s="191"/>
      <c r="LB81" s="191">
        <f t="shared" si="265"/>
        <v>0</v>
      </c>
      <c r="LC81" s="191"/>
      <c r="LD81" s="191"/>
      <c r="LE81" s="191"/>
      <c r="LF81" s="191"/>
      <c r="LG81" s="191"/>
      <c r="LH81" s="191"/>
      <c r="LI81" s="191">
        <f t="shared" si="266"/>
        <v>0</v>
      </c>
      <c r="LJ81" s="191"/>
      <c r="LK81" s="191"/>
      <c r="LL81" s="191"/>
      <c r="LM81" s="191"/>
      <c r="LN81" s="191"/>
      <c r="LO81" s="191"/>
      <c r="LP81" s="191">
        <f t="shared" si="267"/>
        <v>0</v>
      </c>
      <c r="LQ81" s="191"/>
      <c r="LR81" s="191"/>
      <c r="LS81" s="191"/>
      <c r="LT81" s="191"/>
      <c r="LU81" s="191"/>
      <c r="LV81" s="191"/>
      <c r="LW81" s="191">
        <f t="shared" si="268"/>
        <v>0</v>
      </c>
      <c r="LX81" s="191"/>
      <c r="LY81" s="191"/>
      <c r="LZ81" s="191"/>
      <c r="MA81" s="191"/>
      <c r="MB81" s="191"/>
      <c r="MC81" s="191"/>
      <c r="MD81" s="191">
        <f t="shared" si="269"/>
        <v>0</v>
      </c>
      <c r="ME81" s="191"/>
      <c r="MF81" s="191"/>
      <c r="MG81" s="191"/>
      <c r="MH81" s="191"/>
      <c r="MI81" s="191"/>
      <c r="MJ81" s="191"/>
      <c r="MK81" s="191">
        <f t="shared" si="270"/>
        <v>0</v>
      </c>
      <c r="ML81" s="191"/>
      <c r="MM81" s="191"/>
      <c r="MN81" s="191"/>
      <c r="MO81" s="191"/>
      <c r="MP81" s="191"/>
      <c r="MQ81" s="191"/>
      <c r="MR81" s="191">
        <f t="shared" si="271"/>
        <v>0</v>
      </c>
      <c r="MS81" s="191"/>
      <c r="MT81" s="191"/>
      <c r="MU81" s="191"/>
      <c r="MV81" s="191"/>
      <c r="MW81" s="191"/>
      <c r="MX81" s="191"/>
      <c r="MY81" s="191">
        <f t="shared" si="272"/>
        <v>0</v>
      </c>
      <c r="MZ81" s="191"/>
      <c r="NA81" s="191"/>
      <c r="NB81" s="191"/>
      <c r="NC81" s="191"/>
      <c r="ND81" s="191"/>
      <c r="NE81" s="191"/>
      <c r="NF81" s="191">
        <f t="shared" si="273"/>
        <v>0</v>
      </c>
      <c r="NG81" s="191"/>
      <c r="NH81" s="191"/>
      <c r="NI81" s="191"/>
      <c r="NJ81" s="191"/>
      <c r="NK81" s="191"/>
      <c r="NL81" s="191"/>
      <c r="NM81" s="191">
        <f t="shared" si="274"/>
        <v>0</v>
      </c>
      <c r="NN81" s="191"/>
      <c r="NO81" s="191"/>
      <c r="NP81" s="191"/>
      <c r="NQ81" s="191"/>
      <c r="NR81" s="191"/>
      <c r="NS81" s="191"/>
      <c r="NT81" s="191">
        <f t="shared" si="275"/>
        <v>0</v>
      </c>
      <c r="NU81" s="191"/>
      <c r="NV81" s="191"/>
      <c r="NW81" s="191"/>
      <c r="NX81" s="191"/>
      <c r="NY81" s="191"/>
      <c r="NZ81" s="191"/>
      <c r="OA81" s="191"/>
      <c r="OB81" s="191"/>
      <c r="OC81" s="191"/>
      <c r="OD81" s="191"/>
      <c r="OE81" s="191"/>
      <c r="OF81" s="191"/>
      <c r="OG81" s="191"/>
      <c r="OH81" s="191">
        <f t="shared" si="276"/>
        <v>0</v>
      </c>
      <c r="OI81" s="191"/>
      <c r="OJ81" s="191"/>
      <c r="OK81" s="191"/>
      <c r="OL81" s="191"/>
      <c r="OM81" s="191"/>
      <c r="ON81" s="191"/>
      <c r="OO81" s="191">
        <f t="shared" si="277"/>
        <v>0</v>
      </c>
      <c r="OP81" s="191"/>
      <c r="OQ81" s="191"/>
      <c r="OR81" s="191"/>
      <c r="OS81" s="191"/>
      <c r="OT81" s="191"/>
      <c r="OU81" s="191"/>
      <c r="OV81" s="191">
        <f t="shared" si="278"/>
        <v>0</v>
      </c>
      <c r="OW81" s="191"/>
      <c r="OX81" s="191"/>
      <c r="OY81" s="191"/>
      <c r="OZ81" s="191"/>
      <c r="PA81" s="191"/>
      <c r="PB81" s="191"/>
      <c r="PC81" s="191">
        <f t="shared" si="279"/>
        <v>0</v>
      </c>
      <c r="PD81" s="191"/>
      <c r="PE81" s="191"/>
      <c r="PF81" s="191"/>
      <c r="PG81" s="191"/>
      <c r="PH81" s="191"/>
      <c r="PI81" s="191"/>
      <c r="PJ81" s="191">
        <f t="shared" si="280"/>
        <v>0</v>
      </c>
      <c r="PK81" s="191"/>
      <c r="PL81" s="191"/>
      <c r="PM81" s="191"/>
      <c r="PN81" s="191"/>
      <c r="PO81" s="191"/>
      <c r="PP81" s="191"/>
      <c r="PQ81" s="191">
        <f t="shared" si="281"/>
        <v>0</v>
      </c>
      <c r="PR81" s="191"/>
      <c r="PS81" s="191"/>
      <c r="PT81" s="191"/>
      <c r="PU81" s="191"/>
      <c r="PV81" s="191"/>
      <c r="PW81" s="191"/>
      <c r="PX81" s="191">
        <f t="shared" si="282"/>
        <v>0</v>
      </c>
      <c r="PY81" s="191"/>
      <c r="PZ81" s="191"/>
      <c r="QA81" s="191"/>
      <c r="QB81" s="191"/>
      <c r="QC81" s="191"/>
      <c r="QD81" s="191"/>
      <c r="QE81" s="191">
        <f t="shared" si="283"/>
        <v>0</v>
      </c>
      <c r="QF81" s="191"/>
      <c r="QG81" s="191"/>
      <c r="QH81" s="191"/>
      <c r="QI81" s="191"/>
      <c r="QJ81" s="191"/>
      <c r="QK81" s="191"/>
      <c r="QL81" s="191">
        <f t="shared" si="284"/>
        <v>0</v>
      </c>
      <c r="QM81" s="191"/>
      <c r="QN81" s="191"/>
      <c r="QO81" s="191"/>
      <c r="QP81" s="191"/>
      <c r="QQ81" s="191"/>
      <c r="QR81" s="191"/>
      <c r="QS81" s="191">
        <f t="shared" si="285"/>
        <v>0</v>
      </c>
      <c r="QT81" s="191"/>
      <c r="QU81" s="191"/>
      <c r="QV81" s="191"/>
      <c r="QW81" s="191"/>
      <c r="QX81" s="191"/>
      <c r="QY81" s="191"/>
      <c r="QZ81" s="191">
        <f t="shared" si="286"/>
        <v>0</v>
      </c>
      <c r="RA81" s="191"/>
      <c r="RB81" s="191"/>
      <c r="RC81" s="191"/>
      <c r="RD81" s="191"/>
      <c r="RE81" s="191"/>
      <c r="RF81" s="191"/>
      <c r="RG81" s="191">
        <f t="shared" si="287"/>
        <v>0</v>
      </c>
      <c r="RH81" s="191"/>
      <c r="RI81" s="191"/>
      <c r="RJ81" s="191"/>
      <c r="RK81" s="191"/>
      <c r="RL81" s="191"/>
      <c r="RM81" s="191"/>
      <c r="RN81" s="191">
        <f t="shared" si="288"/>
        <v>0</v>
      </c>
      <c r="RO81" s="191"/>
      <c r="RP81" s="191"/>
      <c r="RQ81" s="191"/>
      <c r="RR81" s="191"/>
      <c r="RS81" s="191"/>
      <c r="RT81" s="191"/>
      <c r="RU81" s="191">
        <f t="shared" si="289"/>
        <v>0</v>
      </c>
      <c r="RV81" s="191"/>
      <c r="RW81" s="191"/>
      <c r="RX81" s="191"/>
      <c r="RY81" s="191"/>
      <c r="RZ81" s="191"/>
      <c r="SA81" s="191"/>
      <c r="SB81" s="191">
        <f t="shared" si="290"/>
        <v>0</v>
      </c>
      <c r="SC81" s="191"/>
      <c r="SD81" s="191"/>
      <c r="SE81" s="191"/>
      <c r="SF81" s="191"/>
      <c r="SG81" s="191"/>
      <c r="SH81" s="191"/>
      <c r="SI81" s="191">
        <f t="shared" si="291"/>
        <v>0</v>
      </c>
      <c r="SJ81" s="191"/>
      <c r="SK81" s="191"/>
      <c r="SL81" s="191"/>
      <c r="SM81" s="191"/>
      <c r="SN81" s="191"/>
      <c r="SO81" s="191"/>
      <c r="SP81" s="191">
        <f t="shared" si="292"/>
        <v>0</v>
      </c>
      <c r="SQ81" s="191"/>
      <c r="SR81" s="191"/>
      <c r="SS81" s="191"/>
      <c r="ST81" s="191"/>
      <c r="SU81" s="191"/>
      <c r="SV81" s="191"/>
      <c r="SW81" s="191">
        <f t="shared" si="293"/>
        <v>0</v>
      </c>
      <c r="SX81" s="191"/>
      <c r="SY81" s="191"/>
      <c r="SZ81" s="191"/>
      <c r="TA81" s="191"/>
      <c r="TB81" s="191"/>
      <c r="TC81" s="191"/>
      <c r="TD81" s="191">
        <f t="shared" si="294"/>
        <v>0</v>
      </c>
      <c r="TE81" s="191"/>
      <c r="TF81" s="191"/>
      <c r="TG81" s="191"/>
      <c r="TH81" s="191"/>
      <c r="TI81" s="191"/>
      <c r="TJ81" s="191"/>
      <c r="TK81" s="191">
        <f t="shared" si="295"/>
        <v>0</v>
      </c>
      <c r="TL81" s="191"/>
      <c r="TM81" s="191"/>
      <c r="TN81" s="191"/>
      <c r="TO81" s="191"/>
      <c r="TP81" s="191"/>
      <c r="TQ81" s="191"/>
      <c r="TR81" s="191">
        <f t="shared" si="296"/>
        <v>0</v>
      </c>
      <c r="TS81" s="191"/>
      <c r="TT81" s="191"/>
      <c r="TU81" s="191"/>
      <c r="TV81" s="191"/>
      <c r="TW81" s="191"/>
      <c r="TX81" s="191"/>
      <c r="TY81" s="191">
        <f t="shared" si="297"/>
        <v>0</v>
      </c>
      <c r="TZ81" s="191"/>
      <c r="UA81" s="191"/>
      <c r="UB81" s="191"/>
      <c r="UC81" s="191"/>
      <c r="UD81" s="191"/>
      <c r="UE81" s="191"/>
      <c r="UF81" s="191">
        <f t="shared" si="298"/>
        <v>0</v>
      </c>
      <c r="UG81" s="191"/>
      <c r="UH81" s="191"/>
      <c r="UI81" s="191"/>
      <c r="UJ81" s="191"/>
      <c r="UK81" s="191"/>
      <c r="UL81" s="191"/>
      <c r="UM81" s="191">
        <f t="shared" si="299"/>
        <v>0</v>
      </c>
      <c r="UN81" s="191"/>
      <c r="UO81" s="191"/>
      <c r="UP81" s="191"/>
      <c r="UQ81" s="191"/>
      <c r="UR81" s="191"/>
      <c r="US81" s="191"/>
      <c r="UT81" s="191">
        <f t="shared" si="300"/>
        <v>0</v>
      </c>
      <c r="UU81" s="191"/>
      <c r="UV81" s="191"/>
      <c r="UW81" s="191"/>
      <c r="UX81" s="191"/>
      <c r="UY81" s="191"/>
      <c r="UZ81" s="191"/>
      <c r="VA81" s="191">
        <f t="shared" si="301"/>
        <v>0</v>
      </c>
      <c r="VB81" s="191"/>
      <c r="VC81" s="191"/>
      <c r="VD81" s="191"/>
      <c r="VE81" s="191"/>
      <c r="VF81" s="191"/>
      <c r="VG81" s="191"/>
      <c r="VH81" s="191">
        <f t="shared" si="302"/>
        <v>0</v>
      </c>
      <c r="VI81" s="191"/>
      <c r="VJ81" s="191"/>
      <c r="VK81" s="191"/>
      <c r="VL81" s="191"/>
      <c r="VM81" s="191"/>
      <c r="VN81" s="191"/>
      <c r="VO81" s="191">
        <f t="shared" si="303"/>
        <v>0</v>
      </c>
      <c r="VP81" s="191"/>
      <c r="VQ81" s="191"/>
      <c r="VR81" s="191"/>
      <c r="VS81" s="191"/>
      <c r="VT81" s="191"/>
      <c r="VU81" s="191"/>
      <c r="VV81" s="191">
        <f t="shared" si="304"/>
        <v>0</v>
      </c>
      <c r="VW81" s="191"/>
      <c r="VX81" s="191"/>
      <c r="VY81" s="191"/>
      <c r="VZ81" s="191"/>
      <c r="WA81" s="191"/>
      <c r="WB81" s="191"/>
      <c r="WC81" s="191">
        <f t="shared" si="305"/>
        <v>0</v>
      </c>
      <c r="WD81" s="191"/>
      <c r="WE81" s="191"/>
      <c r="WF81" s="191"/>
      <c r="WG81" s="191"/>
      <c r="WH81" s="191"/>
      <c r="WI81" s="191"/>
      <c r="WJ81" s="191">
        <f t="shared" si="306"/>
        <v>0</v>
      </c>
      <c r="WK81" s="191"/>
      <c r="WL81" s="191"/>
      <c r="WM81" s="191"/>
      <c r="WN81" s="191"/>
      <c r="WO81" s="191"/>
      <c r="WP81" s="191"/>
      <c r="WQ81" s="191">
        <f t="shared" si="307"/>
        <v>0</v>
      </c>
      <c r="WR81" s="191"/>
      <c r="WS81" s="191"/>
      <c r="WT81" s="191"/>
      <c r="WU81" s="191"/>
      <c r="WV81" s="191"/>
      <c r="WW81" s="191"/>
      <c r="WX81" s="191">
        <f t="shared" si="308"/>
        <v>0</v>
      </c>
      <c r="WY81" s="191"/>
      <c r="WZ81" s="191"/>
      <c r="XA81" s="191"/>
      <c r="XB81" s="191"/>
      <c r="XC81" s="191"/>
      <c r="XD81" s="191"/>
      <c r="XE81" s="191">
        <f t="shared" si="309"/>
        <v>0</v>
      </c>
      <c r="XF81" s="191"/>
      <c r="XG81" s="191"/>
      <c r="XH81" s="191"/>
      <c r="XI81" s="191"/>
      <c r="XJ81" s="191"/>
      <c r="XK81" s="191"/>
      <c r="XL81" s="191">
        <f t="shared" si="310"/>
        <v>0</v>
      </c>
      <c r="XM81" s="191"/>
      <c r="XN81" s="191"/>
      <c r="XO81" s="191"/>
      <c r="XP81" s="191"/>
      <c r="XQ81" s="191"/>
      <c r="XR81" s="191"/>
      <c r="XS81" s="191">
        <f t="shared" si="311"/>
        <v>0</v>
      </c>
      <c r="XT81" s="191"/>
      <c r="XU81" s="191"/>
      <c r="XV81" s="191"/>
      <c r="XW81" s="191"/>
      <c r="XX81" s="191"/>
      <c r="XY81" s="191"/>
      <c r="XZ81" s="191">
        <f t="shared" si="312"/>
        <v>0</v>
      </c>
      <c r="YA81" s="191"/>
      <c r="YB81" s="191"/>
      <c r="YC81" s="191"/>
      <c r="YD81" s="191"/>
      <c r="YE81" s="191"/>
      <c r="YF81" s="191"/>
      <c r="YG81" s="191">
        <f t="shared" si="313"/>
        <v>0</v>
      </c>
      <c r="YH81" s="191"/>
      <c r="YI81" s="191"/>
      <c r="YJ81" s="191"/>
      <c r="YK81" s="191"/>
      <c r="YL81" s="191"/>
      <c r="YM81" s="191"/>
      <c r="YN81" s="191">
        <f t="shared" si="314"/>
        <v>0</v>
      </c>
      <c r="YO81" s="191"/>
      <c r="YP81" s="191"/>
      <c r="YQ81" s="191"/>
      <c r="YR81" s="191"/>
      <c r="YS81" s="191"/>
      <c r="YT81" s="191"/>
      <c r="YU81" s="191">
        <f t="shared" si="315"/>
        <v>0</v>
      </c>
      <c r="YV81" s="191"/>
      <c r="YW81" s="191"/>
      <c r="YX81" s="191"/>
      <c r="YY81" s="191"/>
      <c r="YZ81" s="191"/>
      <c r="ZA81" s="191"/>
      <c r="ZB81" s="191">
        <f t="shared" si="316"/>
        <v>0</v>
      </c>
      <c r="ZC81" s="191"/>
      <c r="ZD81" s="191"/>
      <c r="ZE81" s="191"/>
      <c r="ZF81" s="191"/>
      <c r="ZG81" s="191"/>
      <c r="ZH81" s="191"/>
      <c r="ZI81" s="191">
        <f t="shared" si="317"/>
        <v>0</v>
      </c>
      <c r="ZJ81" s="191"/>
      <c r="ZK81" s="191"/>
      <c r="ZL81" s="191"/>
      <c r="ZM81" s="191"/>
      <c r="ZN81" s="191"/>
      <c r="ZO81" s="191"/>
      <c r="ZP81" s="191">
        <f t="shared" si="318"/>
        <v>0</v>
      </c>
      <c r="ZQ81" s="191"/>
      <c r="ZR81" s="191"/>
      <c r="ZS81" s="191"/>
      <c r="ZT81" s="191"/>
      <c r="ZU81" s="191"/>
      <c r="ZV81" s="191"/>
      <c r="ZW81" s="191">
        <f t="shared" si="319"/>
        <v>0</v>
      </c>
      <c r="ZX81" s="191"/>
      <c r="ZY81" s="191"/>
      <c r="ZZ81" s="191"/>
      <c r="AAA81" s="191"/>
      <c r="AAB81" s="191"/>
      <c r="AAC81" s="191"/>
      <c r="AAD81" s="191">
        <f t="shared" si="320"/>
        <v>0</v>
      </c>
      <c r="AAE81" s="191"/>
      <c r="AAF81" s="191"/>
      <c r="AAG81" s="191"/>
      <c r="AAH81" s="191"/>
      <c r="AAI81" s="191"/>
      <c r="AAJ81" s="191"/>
      <c r="AAK81" s="191">
        <f t="shared" si="321"/>
        <v>0</v>
      </c>
      <c r="AAL81" s="191"/>
      <c r="AAM81" s="191"/>
      <c r="AAN81" s="191"/>
      <c r="AAO81" s="191"/>
      <c r="AAP81" s="191"/>
      <c r="AAQ81" s="191"/>
      <c r="AAR81" s="191">
        <f t="shared" si="322"/>
        <v>0</v>
      </c>
      <c r="AAS81" s="191"/>
      <c r="AAT81" s="191"/>
      <c r="AAU81" s="191"/>
      <c r="AAV81" s="191"/>
      <c r="AAW81" s="191"/>
      <c r="AAX81" s="191"/>
      <c r="AAY81" s="191">
        <f t="shared" si="323"/>
        <v>0</v>
      </c>
      <c r="AAZ81" s="191"/>
      <c r="ABA81" s="191"/>
      <c r="ABB81" s="191"/>
      <c r="ABC81" s="191"/>
      <c r="ABD81" s="191"/>
      <c r="ABE81" s="191"/>
      <c r="ABF81" s="191">
        <f t="shared" si="324"/>
        <v>0</v>
      </c>
      <c r="ABG81" s="191"/>
      <c r="ABH81" s="191"/>
      <c r="ABI81" s="191"/>
      <c r="ABJ81" s="191"/>
      <c r="ABK81" s="191"/>
      <c r="ABL81" s="191"/>
      <c r="ABM81" s="191">
        <f t="shared" si="325"/>
        <v>0</v>
      </c>
      <c r="ABN81" s="191"/>
      <c r="ABO81" s="191"/>
      <c r="ABP81" s="191"/>
      <c r="ABQ81" s="191"/>
      <c r="ABR81" s="191"/>
      <c r="ABS81" s="191"/>
      <c r="ABT81" s="191">
        <f t="shared" si="326"/>
        <v>0</v>
      </c>
      <c r="ABU81" s="191"/>
      <c r="ABV81" s="191"/>
      <c r="ABW81" s="191"/>
      <c r="ABX81" s="191"/>
      <c r="ABY81" s="190">
        <f t="shared" si="218"/>
        <v>16500</v>
      </c>
      <c r="ABZ81" s="190">
        <f t="shared" si="217"/>
        <v>0</v>
      </c>
      <c r="ACA81" s="190">
        <f t="shared" si="217"/>
        <v>16500</v>
      </c>
      <c r="ACB81" s="9"/>
    </row>
    <row r="82" spans="1:756" ht="18" customHeight="1">
      <c r="A82" s="213">
        <v>11</v>
      </c>
      <c r="B82" s="191" t="s">
        <v>1908</v>
      </c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>
        <f t="shared" si="219"/>
        <v>0</v>
      </c>
      <c r="N82" s="191"/>
      <c r="O82" s="191"/>
      <c r="P82" s="191"/>
      <c r="Q82" s="191"/>
      <c r="R82" s="191"/>
      <c r="S82" s="191"/>
      <c r="T82" s="191">
        <f t="shared" si="220"/>
        <v>0</v>
      </c>
      <c r="U82" s="191"/>
      <c r="V82" s="191"/>
      <c r="W82" s="191"/>
      <c r="X82" s="191"/>
      <c r="Y82" s="191"/>
      <c r="Z82" s="191"/>
      <c r="AA82" s="191">
        <f t="shared" si="221"/>
        <v>0</v>
      </c>
      <c r="AB82" s="191"/>
      <c r="AC82" s="191"/>
      <c r="AD82" s="191"/>
      <c r="AE82" s="191"/>
      <c r="AF82" s="191"/>
      <c r="AG82" s="191"/>
      <c r="AH82" s="191">
        <f t="shared" si="222"/>
        <v>0</v>
      </c>
      <c r="AI82" s="191"/>
      <c r="AJ82" s="191"/>
      <c r="AK82" s="191"/>
      <c r="AL82" s="191"/>
      <c r="AM82" s="191"/>
      <c r="AN82" s="191"/>
      <c r="AO82" s="191">
        <f t="shared" si="223"/>
        <v>0</v>
      </c>
      <c r="AP82" s="191"/>
      <c r="AQ82" s="191"/>
      <c r="AR82" s="191"/>
      <c r="AS82" s="191"/>
      <c r="AT82" s="191"/>
      <c r="AU82" s="191"/>
      <c r="AV82" s="191">
        <f t="shared" si="224"/>
        <v>0</v>
      </c>
      <c r="AW82" s="191"/>
      <c r="AX82" s="191"/>
      <c r="AY82" s="191"/>
      <c r="AZ82" s="191"/>
      <c r="BA82" s="191"/>
      <c r="BB82" s="191"/>
      <c r="BC82" s="191">
        <f t="shared" si="225"/>
        <v>0</v>
      </c>
      <c r="BD82" s="191"/>
      <c r="BE82" s="191"/>
      <c r="BF82" s="191"/>
      <c r="BG82" s="191"/>
      <c r="BH82" s="191"/>
      <c r="BI82" s="191"/>
      <c r="BJ82" s="191">
        <f t="shared" si="226"/>
        <v>0</v>
      </c>
      <c r="BK82" s="191"/>
      <c r="BL82" s="191"/>
      <c r="BM82" s="191"/>
      <c r="BN82" s="191"/>
      <c r="BO82" s="191"/>
      <c r="BP82" s="191"/>
      <c r="BQ82" s="191">
        <f t="shared" si="227"/>
        <v>0</v>
      </c>
      <c r="BR82" s="191"/>
      <c r="BS82" s="191"/>
      <c r="BT82" s="191"/>
      <c r="BU82" s="191"/>
      <c r="BV82" s="191"/>
      <c r="BW82" s="191"/>
      <c r="BX82" s="191">
        <f t="shared" si="228"/>
        <v>0</v>
      </c>
      <c r="BY82" s="191"/>
      <c r="BZ82" s="191"/>
      <c r="CA82" s="191"/>
      <c r="CB82" s="191"/>
      <c r="CC82" s="191"/>
      <c r="CD82" s="191"/>
      <c r="CE82" s="191">
        <f t="shared" si="229"/>
        <v>0</v>
      </c>
      <c r="CF82" s="191"/>
      <c r="CG82" s="191"/>
      <c r="CH82" s="191"/>
      <c r="CI82" s="191"/>
      <c r="CJ82" s="191"/>
      <c r="CK82" s="191"/>
      <c r="CL82" s="191">
        <f t="shared" si="230"/>
        <v>0</v>
      </c>
      <c r="CM82" s="191"/>
      <c r="CN82" s="191"/>
      <c r="CO82" s="191"/>
      <c r="CP82" s="191"/>
      <c r="CQ82" s="191"/>
      <c r="CR82" s="191"/>
      <c r="CS82" s="191">
        <f t="shared" si="231"/>
        <v>0</v>
      </c>
      <c r="CT82" s="191"/>
      <c r="CU82" s="191"/>
      <c r="CV82" s="191"/>
      <c r="CW82" s="191"/>
      <c r="CX82" s="191"/>
      <c r="CY82" s="191"/>
      <c r="CZ82" s="191">
        <f t="shared" si="232"/>
        <v>0</v>
      </c>
      <c r="DA82" s="191"/>
      <c r="DB82" s="191"/>
      <c r="DC82" s="191"/>
      <c r="DD82" s="191"/>
      <c r="DE82" s="191"/>
      <c r="DF82" s="191"/>
      <c r="DG82" s="191">
        <f t="shared" si="233"/>
        <v>0</v>
      </c>
      <c r="DH82" s="191"/>
      <c r="DI82" s="191"/>
      <c r="DJ82" s="191"/>
      <c r="DK82" s="191"/>
      <c r="DL82" s="191"/>
      <c r="DM82" s="191"/>
      <c r="DN82" s="191">
        <f t="shared" si="234"/>
        <v>0</v>
      </c>
      <c r="DO82" s="191"/>
      <c r="DP82" s="191"/>
      <c r="DQ82" s="191"/>
      <c r="DR82" s="191"/>
      <c r="DS82" s="191"/>
      <c r="DT82" s="191"/>
      <c r="DU82" s="191">
        <f t="shared" si="235"/>
        <v>0</v>
      </c>
      <c r="DV82" s="191"/>
      <c r="DW82" s="191"/>
      <c r="DX82" s="191"/>
      <c r="DY82" s="191"/>
      <c r="DZ82" s="191"/>
      <c r="EA82" s="191"/>
      <c r="EB82" s="191">
        <f t="shared" si="236"/>
        <v>0</v>
      </c>
      <c r="EC82" s="191"/>
      <c r="ED82" s="191"/>
      <c r="EE82" s="191"/>
      <c r="EF82" s="191"/>
      <c r="EG82" s="191"/>
      <c r="EH82" s="191"/>
      <c r="EI82" s="191">
        <f t="shared" si="237"/>
        <v>0</v>
      </c>
      <c r="EJ82" s="191"/>
      <c r="EK82" s="191"/>
      <c r="EL82" s="191"/>
      <c r="EM82" s="191">
        <v>1</v>
      </c>
      <c r="EN82" s="191">
        <f t="shared" si="238"/>
        <v>3500</v>
      </c>
      <c r="EO82" s="191"/>
      <c r="EP82" s="191">
        <f t="shared" si="239"/>
        <v>3500</v>
      </c>
      <c r="EQ82" s="191"/>
      <c r="ER82" s="191"/>
      <c r="ES82" s="191"/>
      <c r="ET82" s="191">
        <v>1</v>
      </c>
      <c r="EU82" s="191">
        <f t="shared" si="240"/>
        <v>3000</v>
      </c>
      <c r="EV82" s="191"/>
      <c r="EW82" s="191">
        <f t="shared" si="241"/>
        <v>3000</v>
      </c>
      <c r="EX82" s="191"/>
      <c r="EY82" s="191"/>
      <c r="EZ82" s="191"/>
      <c r="FA82" s="191"/>
      <c r="FB82" s="191"/>
      <c r="FC82" s="191"/>
      <c r="FD82" s="191">
        <f t="shared" si="242"/>
        <v>0</v>
      </c>
      <c r="FE82" s="191"/>
      <c r="FF82" s="191"/>
      <c r="FG82" s="191"/>
      <c r="FH82" s="191"/>
      <c r="FI82" s="191"/>
      <c r="FJ82" s="191"/>
      <c r="FK82" s="191">
        <f t="shared" si="243"/>
        <v>0</v>
      </c>
      <c r="FL82" s="191"/>
      <c r="FM82" s="191"/>
      <c r="FN82" s="191"/>
      <c r="FO82" s="191"/>
      <c r="FP82" s="191"/>
      <c r="FQ82" s="191"/>
      <c r="FR82" s="191">
        <f t="shared" si="244"/>
        <v>0</v>
      </c>
      <c r="FS82" s="191"/>
      <c r="FT82" s="191"/>
      <c r="FU82" s="191"/>
      <c r="FV82" s="191"/>
      <c r="FW82" s="191"/>
      <c r="FX82" s="191"/>
      <c r="FY82" s="191">
        <f t="shared" si="245"/>
        <v>0</v>
      </c>
      <c r="FZ82" s="191"/>
      <c r="GA82" s="191"/>
      <c r="GB82" s="191"/>
      <c r="GC82" s="191"/>
      <c r="GD82" s="191"/>
      <c r="GE82" s="191"/>
      <c r="GF82" s="191">
        <f t="shared" si="246"/>
        <v>0</v>
      </c>
      <c r="GG82" s="191"/>
      <c r="GH82" s="191"/>
      <c r="GI82" s="191"/>
      <c r="GJ82" s="191"/>
      <c r="GK82" s="191"/>
      <c r="GL82" s="191"/>
      <c r="GM82" s="191">
        <f t="shared" si="247"/>
        <v>0</v>
      </c>
      <c r="GN82" s="191"/>
      <c r="GO82" s="191"/>
      <c r="GP82" s="191"/>
      <c r="GQ82" s="191"/>
      <c r="GR82" s="191"/>
      <c r="GS82" s="191"/>
      <c r="GT82" s="191">
        <f t="shared" si="248"/>
        <v>0</v>
      </c>
      <c r="GU82" s="191"/>
      <c r="GV82" s="191"/>
      <c r="GW82" s="191"/>
      <c r="GX82" s="191"/>
      <c r="GY82" s="191"/>
      <c r="GZ82" s="191"/>
      <c r="HA82" s="191">
        <f t="shared" si="249"/>
        <v>0</v>
      </c>
      <c r="HB82" s="191"/>
      <c r="HC82" s="191"/>
      <c r="HD82" s="191"/>
      <c r="HE82" s="191"/>
      <c r="HF82" s="191"/>
      <c r="HG82" s="191"/>
      <c r="HH82" s="191">
        <f t="shared" si="250"/>
        <v>0</v>
      </c>
      <c r="HI82" s="191"/>
      <c r="HJ82" s="191"/>
      <c r="HK82" s="191"/>
      <c r="HL82" s="191"/>
      <c r="HM82" s="191"/>
      <c r="HN82" s="191"/>
      <c r="HO82" s="191">
        <f t="shared" si="251"/>
        <v>0</v>
      </c>
      <c r="HP82" s="191"/>
      <c r="HQ82" s="191"/>
      <c r="HR82" s="191"/>
      <c r="HS82" s="191"/>
      <c r="HT82" s="191"/>
      <c r="HU82" s="191"/>
      <c r="HV82" s="191">
        <f t="shared" si="252"/>
        <v>0</v>
      </c>
      <c r="HW82" s="191"/>
      <c r="HX82" s="191"/>
      <c r="HY82" s="191"/>
      <c r="HZ82" s="191"/>
      <c r="IA82" s="191"/>
      <c r="IB82" s="191"/>
      <c r="IC82" s="191">
        <f t="shared" si="253"/>
        <v>0</v>
      </c>
      <c r="ID82" s="191"/>
      <c r="IE82" s="191"/>
      <c r="IF82" s="191"/>
      <c r="IG82" s="191"/>
      <c r="IH82" s="191"/>
      <c r="II82" s="191"/>
      <c r="IJ82" s="191">
        <f t="shared" si="254"/>
        <v>0</v>
      </c>
      <c r="IK82" s="191"/>
      <c r="IL82" s="191"/>
      <c r="IM82" s="191"/>
      <c r="IN82" s="191">
        <v>1</v>
      </c>
      <c r="IO82" s="191">
        <f t="shared" si="255"/>
        <v>10000</v>
      </c>
      <c r="IP82" s="191"/>
      <c r="IQ82" s="191">
        <f t="shared" si="256"/>
        <v>10000</v>
      </c>
      <c r="IR82" s="191"/>
      <c r="IS82" s="191"/>
      <c r="IT82" s="191"/>
      <c r="IU82" s="191"/>
      <c r="IV82" s="191"/>
      <c r="IW82" s="191"/>
      <c r="IX82" s="191">
        <f t="shared" si="257"/>
        <v>0</v>
      </c>
      <c r="IY82" s="191"/>
      <c r="IZ82" s="191"/>
      <c r="JA82" s="191"/>
      <c r="JB82" s="191"/>
      <c r="JC82" s="191"/>
      <c r="JD82" s="191"/>
      <c r="JE82" s="191">
        <f t="shared" si="258"/>
        <v>0</v>
      </c>
      <c r="JF82" s="191"/>
      <c r="JG82" s="191"/>
      <c r="JH82" s="191"/>
      <c r="JI82" s="191"/>
      <c r="JJ82" s="191"/>
      <c r="JK82" s="191"/>
      <c r="JL82" s="191">
        <f t="shared" si="259"/>
        <v>0</v>
      </c>
      <c r="JM82" s="191"/>
      <c r="JN82" s="191"/>
      <c r="JO82" s="191"/>
      <c r="JP82" s="191"/>
      <c r="JQ82" s="191"/>
      <c r="JR82" s="191"/>
      <c r="JS82" s="191">
        <f t="shared" si="260"/>
        <v>0</v>
      </c>
      <c r="JT82" s="191"/>
      <c r="JU82" s="191"/>
      <c r="JV82" s="191"/>
      <c r="JW82" s="191"/>
      <c r="JX82" s="191"/>
      <c r="JY82" s="191"/>
      <c r="JZ82" s="191">
        <f t="shared" si="261"/>
        <v>0</v>
      </c>
      <c r="KA82" s="191"/>
      <c r="KB82" s="191"/>
      <c r="KC82" s="191"/>
      <c r="KD82" s="191"/>
      <c r="KE82" s="191"/>
      <c r="KF82" s="191"/>
      <c r="KG82" s="191">
        <f t="shared" si="262"/>
        <v>0</v>
      </c>
      <c r="KH82" s="191"/>
      <c r="KI82" s="191"/>
      <c r="KJ82" s="191"/>
      <c r="KK82" s="191"/>
      <c r="KL82" s="191"/>
      <c r="KM82" s="191"/>
      <c r="KN82" s="191">
        <f t="shared" si="263"/>
        <v>0</v>
      </c>
      <c r="KO82" s="191"/>
      <c r="KP82" s="191"/>
      <c r="KQ82" s="191"/>
      <c r="KR82" s="191"/>
      <c r="KS82" s="191"/>
      <c r="KT82" s="191"/>
      <c r="KU82" s="191">
        <f t="shared" si="264"/>
        <v>0</v>
      </c>
      <c r="KV82" s="191"/>
      <c r="KW82" s="191"/>
      <c r="KX82" s="191"/>
      <c r="KY82" s="191"/>
      <c r="KZ82" s="191"/>
      <c r="LA82" s="191"/>
      <c r="LB82" s="191">
        <f t="shared" si="265"/>
        <v>0</v>
      </c>
      <c r="LC82" s="191"/>
      <c r="LD82" s="191"/>
      <c r="LE82" s="191"/>
      <c r="LF82" s="191"/>
      <c r="LG82" s="191"/>
      <c r="LH82" s="191"/>
      <c r="LI82" s="191">
        <f t="shared" si="266"/>
        <v>0</v>
      </c>
      <c r="LJ82" s="191"/>
      <c r="LK82" s="191"/>
      <c r="LL82" s="191"/>
      <c r="LM82" s="191"/>
      <c r="LN82" s="191"/>
      <c r="LO82" s="191"/>
      <c r="LP82" s="191">
        <f t="shared" si="267"/>
        <v>0</v>
      </c>
      <c r="LQ82" s="191"/>
      <c r="LR82" s="191"/>
      <c r="LS82" s="191"/>
      <c r="LT82" s="191"/>
      <c r="LU82" s="191"/>
      <c r="LV82" s="191"/>
      <c r="LW82" s="191">
        <f t="shared" si="268"/>
        <v>0</v>
      </c>
      <c r="LX82" s="191"/>
      <c r="LY82" s="191"/>
      <c r="LZ82" s="191"/>
      <c r="MA82" s="191"/>
      <c r="MB82" s="191"/>
      <c r="MC82" s="191"/>
      <c r="MD82" s="191">
        <f t="shared" si="269"/>
        <v>0</v>
      </c>
      <c r="ME82" s="191"/>
      <c r="MF82" s="191"/>
      <c r="MG82" s="191"/>
      <c r="MH82" s="191"/>
      <c r="MI82" s="191"/>
      <c r="MJ82" s="191"/>
      <c r="MK82" s="191">
        <f t="shared" si="270"/>
        <v>0</v>
      </c>
      <c r="ML82" s="191"/>
      <c r="MM82" s="191"/>
      <c r="MN82" s="191"/>
      <c r="MO82" s="191"/>
      <c r="MP82" s="191"/>
      <c r="MQ82" s="191"/>
      <c r="MR82" s="191">
        <f t="shared" si="271"/>
        <v>0</v>
      </c>
      <c r="MS82" s="191"/>
      <c r="MT82" s="191"/>
      <c r="MU82" s="191"/>
      <c r="MV82" s="191"/>
      <c r="MW82" s="191"/>
      <c r="MX82" s="191"/>
      <c r="MY82" s="191">
        <f t="shared" si="272"/>
        <v>0</v>
      </c>
      <c r="MZ82" s="191"/>
      <c r="NA82" s="191"/>
      <c r="NB82" s="191"/>
      <c r="NC82" s="191"/>
      <c r="ND82" s="191"/>
      <c r="NE82" s="191"/>
      <c r="NF82" s="191">
        <f t="shared" si="273"/>
        <v>0</v>
      </c>
      <c r="NG82" s="191"/>
      <c r="NH82" s="191"/>
      <c r="NI82" s="191"/>
      <c r="NJ82" s="191"/>
      <c r="NK82" s="191"/>
      <c r="NL82" s="191"/>
      <c r="NM82" s="191">
        <f t="shared" si="274"/>
        <v>0</v>
      </c>
      <c r="NN82" s="191"/>
      <c r="NO82" s="191"/>
      <c r="NP82" s="191"/>
      <c r="NQ82" s="191"/>
      <c r="NR82" s="191"/>
      <c r="NS82" s="191"/>
      <c r="NT82" s="191">
        <f t="shared" si="275"/>
        <v>0</v>
      </c>
      <c r="NU82" s="191"/>
      <c r="NV82" s="191"/>
      <c r="NW82" s="191"/>
      <c r="NX82" s="191"/>
      <c r="NY82" s="191"/>
      <c r="NZ82" s="191"/>
      <c r="OA82" s="191"/>
      <c r="OB82" s="191"/>
      <c r="OC82" s="191"/>
      <c r="OD82" s="191"/>
      <c r="OE82" s="191"/>
      <c r="OF82" s="191"/>
      <c r="OG82" s="191"/>
      <c r="OH82" s="191">
        <f t="shared" si="276"/>
        <v>0</v>
      </c>
      <c r="OI82" s="191"/>
      <c r="OJ82" s="191"/>
      <c r="OK82" s="191"/>
      <c r="OL82" s="191"/>
      <c r="OM82" s="191"/>
      <c r="ON82" s="191"/>
      <c r="OO82" s="191">
        <f t="shared" si="277"/>
        <v>0</v>
      </c>
      <c r="OP82" s="191"/>
      <c r="OQ82" s="191"/>
      <c r="OR82" s="191"/>
      <c r="OS82" s="191"/>
      <c r="OT82" s="191"/>
      <c r="OU82" s="191"/>
      <c r="OV82" s="191">
        <f t="shared" si="278"/>
        <v>0</v>
      </c>
      <c r="OW82" s="191"/>
      <c r="OX82" s="191"/>
      <c r="OY82" s="191"/>
      <c r="OZ82" s="191"/>
      <c r="PA82" s="191"/>
      <c r="PB82" s="191"/>
      <c r="PC82" s="191">
        <f t="shared" si="279"/>
        <v>0</v>
      </c>
      <c r="PD82" s="191"/>
      <c r="PE82" s="191"/>
      <c r="PF82" s="191"/>
      <c r="PG82" s="191"/>
      <c r="PH82" s="191"/>
      <c r="PI82" s="191"/>
      <c r="PJ82" s="191">
        <f t="shared" si="280"/>
        <v>0</v>
      </c>
      <c r="PK82" s="191"/>
      <c r="PL82" s="191"/>
      <c r="PM82" s="191"/>
      <c r="PN82" s="191"/>
      <c r="PO82" s="191"/>
      <c r="PP82" s="191"/>
      <c r="PQ82" s="191">
        <f t="shared" si="281"/>
        <v>0</v>
      </c>
      <c r="PR82" s="191"/>
      <c r="PS82" s="191"/>
      <c r="PT82" s="191"/>
      <c r="PU82" s="191"/>
      <c r="PV82" s="191"/>
      <c r="PW82" s="191"/>
      <c r="PX82" s="191">
        <f t="shared" si="282"/>
        <v>0</v>
      </c>
      <c r="PY82" s="191"/>
      <c r="PZ82" s="191"/>
      <c r="QA82" s="191"/>
      <c r="QB82" s="191"/>
      <c r="QC82" s="191"/>
      <c r="QD82" s="191"/>
      <c r="QE82" s="191">
        <f t="shared" si="283"/>
        <v>0</v>
      </c>
      <c r="QF82" s="191"/>
      <c r="QG82" s="191"/>
      <c r="QH82" s="191"/>
      <c r="QI82" s="191"/>
      <c r="QJ82" s="191"/>
      <c r="QK82" s="191"/>
      <c r="QL82" s="191">
        <f t="shared" si="284"/>
        <v>0</v>
      </c>
      <c r="QM82" s="191"/>
      <c r="QN82" s="191"/>
      <c r="QO82" s="191"/>
      <c r="QP82" s="191"/>
      <c r="QQ82" s="191"/>
      <c r="QR82" s="191"/>
      <c r="QS82" s="191">
        <f t="shared" si="285"/>
        <v>0</v>
      </c>
      <c r="QT82" s="191"/>
      <c r="QU82" s="191"/>
      <c r="QV82" s="191"/>
      <c r="QW82" s="191"/>
      <c r="QX82" s="191"/>
      <c r="QY82" s="191"/>
      <c r="QZ82" s="191">
        <f t="shared" si="286"/>
        <v>0</v>
      </c>
      <c r="RA82" s="191"/>
      <c r="RB82" s="191"/>
      <c r="RC82" s="191"/>
      <c r="RD82" s="191"/>
      <c r="RE82" s="191"/>
      <c r="RF82" s="191"/>
      <c r="RG82" s="191">
        <f t="shared" si="287"/>
        <v>0</v>
      </c>
      <c r="RH82" s="191"/>
      <c r="RI82" s="191"/>
      <c r="RJ82" s="191"/>
      <c r="RK82" s="191"/>
      <c r="RL82" s="191"/>
      <c r="RM82" s="191"/>
      <c r="RN82" s="191">
        <f t="shared" si="288"/>
        <v>0</v>
      </c>
      <c r="RO82" s="191"/>
      <c r="RP82" s="191"/>
      <c r="RQ82" s="191"/>
      <c r="RR82" s="191"/>
      <c r="RS82" s="191"/>
      <c r="RT82" s="191"/>
      <c r="RU82" s="191">
        <f t="shared" si="289"/>
        <v>0</v>
      </c>
      <c r="RV82" s="191"/>
      <c r="RW82" s="191"/>
      <c r="RX82" s="191"/>
      <c r="RY82" s="191"/>
      <c r="RZ82" s="191"/>
      <c r="SA82" s="191"/>
      <c r="SB82" s="191">
        <f t="shared" si="290"/>
        <v>0</v>
      </c>
      <c r="SC82" s="191"/>
      <c r="SD82" s="191"/>
      <c r="SE82" s="191"/>
      <c r="SF82" s="191"/>
      <c r="SG82" s="191"/>
      <c r="SH82" s="191"/>
      <c r="SI82" s="191">
        <f t="shared" si="291"/>
        <v>0</v>
      </c>
      <c r="SJ82" s="191"/>
      <c r="SK82" s="191"/>
      <c r="SL82" s="191"/>
      <c r="SM82" s="191"/>
      <c r="SN82" s="191"/>
      <c r="SO82" s="191"/>
      <c r="SP82" s="191">
        <f t="shared" si="292"/>
        <v>0</v>
      </c>
      <c r="SQ82" s="191"/>
      <c r="SR82" s="191"/>
      <c r="SS82" s="191"/>
      <c r="ST82" s="191"/>
      <c r="SU82" s="191"/>
      <c r="SV82" s="191"/>
      <c r="SW82" s="191">
        <f t="shared" si="293"/>
        <v>0</v>
      </c>
      <c r="SX82" s="191"/>
      <c r="SY82" s="191"/>
      <c r="SZ82" s="191"/>
      <c r="TA82" s="191"/>
      <c r="TB82" s="191"/>
      <c r="TC82" s="191"/>
      <c r="TD82" s="191">
        <f t="shared" si="294"/>
        <v>0</v>
      </c>
      <c r="TE82" s="191"/>
      <c r="TF82" s="191"/>
      <c r="TG82" s="191"/>
      <c r="TH82" s="191"/>
      <c r="TI82" s="191"/>
      <c r="TJ82" s="191"/>
      <c r="TK82" s="191">
        <f t="shared" si="295"/>
        <v>0</v>
      </c>
      <c r="TL82" s="191"/>
      <c r="TM82" s="191"/>
      <c r="TN82" s="191"/>
      <c r="TO82" s="191"/>
      <c r="TP82" s="191"/>
      <c r="TQ82" s="191"/>
      <c r="TR82" s="191">
        <f t="shared" si="296"/>
        <v>0</v>
      </c>
      <c r="TS82" s="191"/>
      <c r="TT82" s="191"/>
      <c r="TU82" s="191"/>
      <c r="TV82" s="191"/>
      <c r="TW82" s="191"/>
      <c r="TX82" s="191"/>
      <c r="TY82" s="191">
        <f t="shared" si="297"/>
        <v>0</v>
      </c>
      <c r="TZ82" s="191"/>
      <c r="UA82" s="191"/>
      <c r="UB82" s="191"/>
      <c r="UC82" s="191"/>
      <c r="UD82" s="191"/>
      <c r="UE82" s="191"/>
      <c r="UF82" s="191">
        <f t="shared" si="298"/>
        <v>0</v>
      </c>
      <c r="UG82" s="191"/>
      <c r="UH82" s="191"/>
      <c r="UI82" s="191"/>
      <c r="UJ82" s="191"/>
      <c r="UK82" s="191"/>
      <c r="UL82" s="191"/>
      <c r="UM82" s="191">
        <f t="shared" si="299"/>
        <v>0</v>
      </c>
      <c r="UN82" s="191"/>
      <c r="UO82" s="191"/>
      <c r="UP82" s="191"/>
      <c r="UQ82" s="191"/>
      <c r="UR82" s="191"/>
      <c r="US82" s="191"/>
      <c r="UT82" s="191">
        <f t="shared" si="300"/>
        <v>0</v>
      </c>
      <c r="UU82" s="191"/>
      <c r="UV82" s="191"/>
      <c r="UW82" s="191"/>
      <c r="UX82" s="191"/>
      <c r="UY82" s="191"/>
      <c r="UZ82" s="191"/>
      <c r="VA82" s="191">
        <f t="shared" si="301"/>
        <v>0</v>
      </c>
      <c r="VB82" s="191"/>
      <c r="VC82" s="191"/>
      <c r="VD82" s="191"/>
      <c r="VE82" s="191"/>
      <c r="VF82" s="191"/>
      <c r="VG82" s="191"/>
      <c r="VH82" s="191">
        <f t="shared" si="302"/>
        <v>0</v>
      </c>
      <c r="VI82" s="191"/>
      <c r="VJ82" s="191"/>
      <c r="VK82" s="191"/>
      <c r="VL82" s="191"/>
      <c r="VM82" s="191"/>
      <c r="VN82" s="191"/>
      <c r="VO82" s="191">
        <f t="shared" si="303"/>
        <v>0</v>
      </c>
      <c r="VP82" s="191"/>
      <c r="VQ82" s="191"/>
      <c r="VR82" s="191"/>
      <c r="VS82" s="191"/>
      <c r="VT82" s="191"/>
      <c r="VU82" s="191"/>
      <c r="VV82" s="191">
        <f t="shared" si="304"/>
        <v>0</v>
      </c>
      <c r="VW82" s="191"/>
      <c r="VX82" s="191"/>
      <c r="VY82" s="191"/>
      <c r="VZ82" s="191"/>
      <c r="WA82" s="191"/>
      <c r="WB82" s="191"/>
      <c r="WC82" s="191">
        <f t="shared" si="305"/>
        <v>0</v>
      </c>
      <c r="WD82" s="191"/>
      <c r="WE82" s="191"/>
      <c r="WF82" s="191"/>
      <c r="WG82" s="191"/>
      <c r="WH82" s="191"/>
      <c r="WI82" s="191"/>
      <c r="WJ82" s="191">
        <f t="shared" si="306"/>
        <v>0</v>
      </c>
      <c r="WK82" s="191"/>
      <c r="WL82" s="191"/>
      <c r="WM82" s="191"/>
      <c r="WN82" s="191"/>
      <c r="WO82" s="191"/>
      <c r="WP82" s="191"/>
      <c r="WQ82" s="191">
        <f t="shared" si="307"/>
        <v>0</v>
      </c>
      <c r="WR82" s="191"/>
      <c r="WS82" s="191"/>
      <c r="WT82" s="191"/>
      <c r="WU82" s="191"/>
      <c r="WV82" s="191"/>
      <c r="WW82" s="191"/>
      <c r="WX82" s="191">
        <f t="shared" si="308"/>
        <v>0</v>
      </c>
      <c r="WY82" s="191"/>
      <c r="WZ82" s="191"/>
      <c r="XA82" s="191"/>
      <c r="XB82" s="191"/>
      <c r="XC82" s="191"/>
      <c r="XD82" s="191"/>
      <c r="XE82" s="191">
        <f t="shared" si="309"/>
        <v>0</v>
      </c>
      <c r="XF82" s="191"/>
      <c r="XG82" s="191"/>
      <c r="XH82" s="191"/>
      <c r="XI82" s="191"/>
      <c r="XJ82" s="191"/>
      <c r="XK82" s="191"/>
      <c r="XL82" s="191">
        <f t="shared" si="310"/>
        <v>0</v>
      </c>
      <c r="XM82" s="191"/>
      <c r="XN82" s="191"/>
      <c r="XO82" s="191"/>
      <c r="XP82" s="191"/>
      <c r="XQ82" s="191"/>
      <c r="XR82" s="191"/>
      <c r="XS82" s="191">
        <f t="shared" si="311"/>
        <v>0</v>
      </c>
      <c r="XT82" s="191"/>
      <c r="XU82" s="191"/>
      <c r="XV82" s="191"/>
      <c r="XW82" s="191"/>
      <c r="XX82" s="191"/>
      <c r="XY82" s="191"/>
      <c r="XZ82" s="191">
        <f t="shared" si="312"/>
        <v>0</v>
      </c>
      <c r="YA82" s="191"/>
      <c r="YB82" s="191"/>
      <c r="YC82" s="191"/>
      <c r="YD82" s="191"/>
      <c r="YE82" s="191"/>
      <c r="YF82" s="191"/>
      <c r="YG82" s="191">
        <f t="shared" si="313"/>
        <v>0</v>
      </c>
      <c r="YH82" s="191"/>
      <c r="YI82" s="191"/>
      <c r="YJ82" s="191"/>
      <c r="YK82" s="191"/>
      <c r="YL82" s="191"/>
      <c r="YM82" s="191"/>
      <c r="YN82" s="191">
        <f t="shared" si="314"/>
        <v>0</v>
      </c>
      <c r="YO82" s="191"/>
      <c r="YP82" s="191"/>
      <c r="YQ82" s="191"/>
      <c r="YR82" s="191"/>
      <c r="YS82" s="191"/>
      <c r="YT82" s="191"/>
      <c r="YU82" s="191">
        <f t="shared" si="315"/>
        <v>0</v>
      </c>
      <c r="YV82" s="191"/>
      <c r="YW82" s="191"/>
      <c r="YX82" s="191"/>
      <c r="YY82" s="191"/>
      <c r="YZ82" s="191"/>
      <c r="ZA82" s="191"/>
      <c r="ZB82" s="191">
        <f t="shared" si="316"/>
        <v>0</v>
      </c>
      <c r="ZC82" s="191"/>
      <c r="ZD82" s="191"/>
      <c r="ZE82" s="191"/>
      <c r="ZF82" s="191"/>
      <c r="ZG82" s="191"/>
      <c r="ZH82" s="191"/>
      <c r="ZI82" s="191">
        <f t="shared" si="317"/>
        <v>0</v>
      </c>
      <c r="ZJ82" s="191"/>
      <c r="ZK82" s="191"/>
      <c r="ZL82" s="191"/>
      <c r="ZM82" s="191"/>
      <c r="ZN82" s="191"/>
      <c r="ZO82" s="191"/>
      <c r="ZP82" s="191">
        <f t="shared" si="318"/>
        <v>0</v>
      </c>
      <c r="ZQ82" s="191"/>
      <c r="ZR82" s="191"/>
      <c r="ZS82" s="191"/>
      <c r="ZT82" s="191"/>
      <c r="ZU82" s="191"/>
      <c r="ZV82" s="191"/>
      <c r="ZW82" s="191">
        <f t="shared" si="319"/>
        <v>0</v>
      </c>
      <c r="ZX82" s="191"/>
      <c r="ZY82" s="191"/>
      <c r="ZZ82" s="191"/>
      <c r="AAA82" s="191"/>
      <c r="AAB82" s="191"/>
      <c r="AAC82" s="191"/>
      <c r="AAD82" s="191">
        <f t="shared" si="320"/>
        <v>0</v>
      </c>
      <c r="AAE82" s="191"/>
      <c r="AAF82" s="191"/>
      <c r="AAG82" s="191"/>
      <c r="AAH82" s="191"/>
      <c r="AAI82" s="191"/>
      <c r="AAJ82" s="191"/>
      <c r="AAK82" s="191">
        <f t="shared" si="321"/>
        <v>0</v>
      </c>
      <c r="AAL82" s="191"/>
      <c r="AAM82" s="191"/>
      <c r="AAN82" s="191"/>
      <c r="AAO82" s="191"/>
      <c r="AAP82" s="191"/>
      <c r="AAQ82" s="191"/>
      <c r="AAR82" s="191">
        <f t="shared" si="322"/>
        <v>0</v>
      </c>
      <c r="AAS82" s="191"/>
      <c r="AAT82" s="191"/>
      <c r="AAU82" s="191"/>
      <c r="AAV82" s="191"/>
      <c r="AAW82" s="191"/>
      <c r="AAX82" s="191"/>
      <c r="AAY82" s="191">
        <f t="shared" si="323"/>
        <v>0</v>
      </c>
      <c r="AAZ82" s="191"/>
      <c r="ABA82" s="191"/>
      <c r="ABB82" s="191"/>
      <c r="ABC82" s="191"/>
      <c r="ABD82" s="191"/>
      <c r="ABE82" s="191"/>
      <c r="ABF82" s="191">
        <f t="shared" si="324"/>
        <v>0</v>
      </c>
      <c r="ABG82" s="191"/>
      <c r="ABH82" s="191"/>
      <c r="ABI82" s="191"/>
      <c r="ABJ82" s="191"/>
      <c r="ABK82" s="191"/>
      <c r="ABL82" s="191"/>
      <c r="ABM82" s="191">
        <f t="shared" si="325"/>
        <v>0</v>
      </c>
      <c r="ABN82" s="191"/>
      <c r="ABO82" s="191"/>
      <c r="ABP82" s="191"/>
      <c r="ABQ82" s="191"/>
      <c r="ABR82" s="191"/>
      <c r="ABS82" s="191"/>
      <c r="ABT82" s="191">
        <f t="shared" si="326"/>
        <v>0</v>
      </c>
      <c r="ABU82" s="191"/>
      <c r="ABV82" s="191"/>
      <c r="ABW82" s="191"/>
      <c r="ABX82" s="191"/>
      <c r="ABY82" s="190">
        <f t="shared" si="218"/>
        <v>16500</v>
      </c>
      <c r="ABZ82" s="190">
        <f t="shared" si="217"/>
        <v>0</v>
      </c>
      <c r="ACA82" s="190">
        <f t="shared" si="217"/>
        <v>16500</v>
      </c>
      <c r="ACB82" s="9"/>
    </row>
    <row r="83" spans="1:756" ht="18" customHeight="1">
      <c r="A83" s="213">
        <v>12</v>
      </c>
      <c r="B83" s="191" t="s">
        <v>1909</v>
      </c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>
        <f t="shared" si="219"/>
        <v>0</v>
      </c>
      <c r="N83" s="191"/>
      <c r="O83" s="191"/>
      <c r="P83" s="191"/>
      <c r="Q83" s="191"/>
      <c r="R83" s="191"/>
      <c r="S83" s="191"/>
      <c r="T83" s="191">
        <f t="shared" si="220"/>
        <v>0</v>
      </c>
      <c r="U83" s="191"/>
      <c r="V83" s="191"/>
      <c r="W83" s="191"/>
      <c r="X83" s="191"/>
      <c r="Y83" s="191"/>
      <c r="Z83" s="191"/>
      <c r="AA83" s="191">
        <f t="shared" si="221"/>
        <v>0</v>
      </c>
      <c r="AB83" s="191"/>
      <c r="AC83" s="191"/>
      <c r="AD83" s="191"/>
      <c r="AE83" s="191"/>
      <c r="AF83" s="191"/>
      <c r="AG83" s="191"/>
      <c r="AH83" s="191">
        <f t="shared" si="222"/>
        <v>0</v>
      </c>
      <c r="AI83" s="191"/>
      <c r="AJ83" s="191"/>
      <c r="AK83" s="191"/>
      <c r="AL83" s="191"/>
      <c r="AM83" s="191"/>
      <c r="AN83" s="191"/>
      <c r="AO83" s="191">
        <f t="shared" si="223"/>
        <v>0</v>
      </c>
      <c r="AP83" s="191"/>
      <c r="AQ83" s="191"/>
      <c r="AR83" s="191"/>
      <c r="AS83" s="191"/>
      <c r="AT83" s="191"/>
      <c r="AU83" s="191"/>
      <c r="AV83" s="191">
        <f t="shared" si="224"/>
        <v>0</v>
      </c>
      <c r="AW83" s="191"/>
      <c r="AX83" s="191"/>
      <c r="AY83" s="191"/>
      <c r="AZ83" s="191"/>
      <c r="BA83" s="191"/>
      <c r="BB83" s="191"/>
      <c r="BC83" s="191">
        <f t="shared" si="225"/>
        <v>0</v>
      </c>
      <c r="BD83" s="191"/>
      <c r="BE83" s="191"/>
      <c r="BF83" s="191"/>
      <c r="BG83" s="191"/>
      <c r="BH83" s="191"/>
      <c r="BI83" s="191"/>
      <c r="BJ83" s="191">
        <f t="shared" si="226"/>
        <v>0</v>
      </c>
      <c r="BK83" s="191"/>
      <c r="BL83" s="191"/>
      <c r="BM83" s="191"/>
      <c r="BN83" s="191"/>
      <c r="BO83" s="191"/>
      <c r="BP83" s="191"/>
      <c r="BQ83" s="191">
        <f t="shared" si="227"/>
        <v>0</v>
      </c>
      <c r="BR83" s="191"/>
      <c r="BS83" s="191"/>
      <c r="BT83" s="191"/>
      <c r="BU83" s="191"/>
      <c r="BV83" s="191"/>
      <c r="BW83" s="191"/>
      <c r="BX83" s="191">
        <f t="shared" si="228"/>
        <v>0</v>
      </c>
      <c r="BY83" s="191"/>
      <c r="BZ83" s="191"/>
      <c r="CA83" s="191"/>
      <c r="CB83" s="191"/>
      <c r="CC83" s="191"/>
      <c r="CD83" s="191"/>
      <c r="CE83" s="191">
        <f t="shared" si="229"/>
        <v>0</v>
      </c>
      <c r="CF83" s="191"/>
      <c r="CG83" s="191"/>
      <c r="CH83" s="191"/>
      <c r="CI83" s="191"/>
      <c r="CJ83" s="191"/>
      <c r="CK83" s="191"/>
      <c r="CL83" s="191">
        <f t="shared" si="230"/>
        <v>0</v>
      </c>
      <c r="CM83" s="191"/>
      <c r="CN83" s="191"/>
      <c r="CO83" s="191"/>
      <c r="CP83" s="191"/>
      <c r="CQ83" s="191"/>
      <c r="CR83" s="191"/>
      <c r="CS83" s="191">
        <f t="shared" si="231"/>
        <v>0</v>
      </c>
      <c r="CT83" s="191"/>
      <c r="CU83" s="191"/>
      <c r="CV83" s="191"/>
      <c r="CW83" s="191"/>
      <c r="CX83" s="191"/>
      <c r="CY83" s="191"/>
      <c r="CZ83" s="191">
        <f t="shared" si="232"/>
        <v>0</v>
      </c>
      <c r="DA83" s="191"/>
      <c r="DB83" s="191"/>
      <c r="DC83" s="191"/>
      <c r="DD83" s="191"/>
      <c r="DE83" s="191"/>
      <c r="DF83" s="191"/>
      <c r="DG83" s="191">
        <f t="shared" si="233"/>
        <v>0</v>
      </c>
      <c r="DH83" s="191"/>
      <c r="DI83" s="191"/>
      <c r="DJ83" s="191"/>
      <c r="DK83" s="191"/>
      <c r="DL83" s="191"/>
      <c r="DM83" s="191"/>
      <c r="DN83" s="191">
        <f t="shared" si="234"/>
        <v>0</v>
      </c>
      <c r="DO83" s="191"/>
      <c r="DP83" s="191"/>
      <c r="DQ83" s="191"/>
      <c r="DR83" s="191"/>
      <c r="DS83" s="191"/>
      <c r="DT83" s="191"/>
      <c r="DU83" s="191">
        <f t="shared" si="235"/>
        <v>0</v>
      </c>
      <c r="DV83" s="191"/>
      <c r="DW83" s="191"/>
      <c r="DX83" s="191"/>
      <c r="DY83" s="191"/>
      <c r="DZ83" s="191"/>
      <c r="EA83" s="191"/>
      <c r="EB83" s="191">
        <f t="shared" si="236"/>
        <v>0</v>
      </c>
      <c r="EC83" s="191"/>
      <c r="ED83" s="191"/>
      <c r="EE83" s="191"/>
      <c r="EF83" s="191"/>
      <c r="EG83" s="191"/>
      <c r="EH83" s="191"/>
      <c r="EI83" s="191">
        <f t="shared" si="237"/>
        <v>0</v>
      </c>
      <c r="EJ83" s="191"/>
      <c r="EK83" s="191"/>
      <c r="EL83" s="191"/>
      <c r="EM83" s="191">
        <v>1</v>
      </c>
      <c r="EN83" s="191">
        <f t="shared" si="238"/>
        <v>3500</v>
      </c>
      <c r="EO83" s="191"/>
      <c r="EP83" s="191">
        <f t="shared" si="239"/>
        <v>3500</v>
      </c>
      <c r="EQ83" s="191"/>
      <c r="ER83" s="191"/>
      <c r="ES83" s="191"/>
      <c r="ET83" s="191">
        <v>1</v>
      </c>
      <c r="EU83" s="191">
        <f t="shared" si="240"/>
        <v>3000</v>
      </c>
      <c r="EV83" s="191"/>
      <c r="EW83" s="191">
        <f t="shared" si="241"/>
        <v>3000</v>
      </c>
      <c r="EX83" s="191"/>
      <c r="EY83" s="191"/>
      <c r="EZ83" s="191"/>
      <c r="FA83" s="191"/>
      <c r="FB83" s="191"/>
      <c r="FC83" s="191"/>
      <c r="FD83" s="191">
        <f t="shared" si="242"/>
        <v>0</v>
      </c>
      <c r="FE83" s="191"/>
      <c r="FF83" s="191"/>
      <c r="FG83" s="191"/>
      <c r="FH83" s="191"/>
      <c r="FI83" s="191"/>
      <c r="FJ83" s="191"/>
      <c r="FK83" s="191">
        <f t="shared" si="243"/>
        <v>0</v>
      </c>
      <c r="FL83" s="191"/>
      <c r="FM83" s="191"/>
      <c r="FN83" s="191"/>
      <c r="FO83" s="191"/>
      <c r="FP83" s="191"/>
      <c r="FQ83" s="191"/>
      <c r="FR83" s="191">
        <f t="shared" si="244"/>
        <v>0</v>
      </c>
      <c r="FS83" s="191"/>
      <c r="FT83" s="191"/>
      <c r="FU83" s="191"/>
      <c r="FV83" s="191"/>
      <c r="FW83" s="191"/>
      <c r="FX83" s="191"/>
      <c r="FY83" s="191">
        <f t="shared" si="245"/>
        <v>0</v>
      </c>
      <c r="FZ83" s="191"/>
      <c r="GA83" s="191"/>
      <c r="GB83" s="191"/>
      <c r="GC83" s="191"/>
      <c r="GD83" s="191"/>
      <c r="GE83" s="191"/>
      <c r="GF83" s="191">
        <f t="shared" si="246"/>
        <v>0</v>
      </c>
      <c r="GG83" s="191"/>
      <c r="GH83" s="191"/>
      <c r="GI83" s="191"/>
      <c r="GJ83" s="191"/>
      <c r="GK83" s="191"/>
      <c r="GL83" s="191"/>
      <c r="GM83" s="191">
        <f t="shared" si="247"/>
        <v>0</v>
      </c>
      <c r="GN83" s="191"/>
      <c r="GO83" s="191"/>
      <c r="GP83" s="191"/>
      <c r="GQ83" s="191"/>
      <c r="GR83" s="191"/>
      <c r="GS83" s="191"/>
      <c r="GT83" s="191">
        <f t="shared" si="248"/>
        <v>0</v>
      </c>
      <c r="GU83" s="191"/>
      <c r="GV83" s="191"/>
      <c r="GW83" s="191"/>
      <c r="GX83" s="191"/>
      <c r="GY83" s="191"/>
      <c r="GZ83" s="191"/>
      <c r="HA83" s="191">
        <f t="shared" si="249"/>
        <v>0</v>
      </c>
      <c r="HB83" s="191"/>
      <c r="HC83" s="191"/>
      <c r="HD83" s="191"/>
      <c r="HE83" s="191"/>
      <c r="HF83" s="191"/>
      <c r="HG83" s="191"/>
      <c r="HH83" s="191">
        <f t="shared" si="250"/>
        <v>0</v>
      </c>
      <c r="HI83" s="191"/>
      <c r="HJ83" s="191"/>
      <c r="HK83" s="191"/>
      <c r="HL83" s="191"/>
      <c r="HM83" s="191"/>
      <c r="HN83" s="191"/>
      <c r="HO83" s="191">
        <f t="shared" si="251"/>
        <v>0</v>
      </c>
      <c r="HP83" s="191"/>
      <c r="HQ83" s="191"/>
      <c r="HR83" s="191"/>
      <c r="HS83" s="191"/>
      <c r="HT83" s="191"/>
      <c r="HU83" s="191"/>
      <c r="HV83" s="191">
        <f t="shared" si="252"/>
        <v>0</v>
      </c>
      <c r="HW83" s="191"/>
      <c r="HX83" s="191"/>
      <c r="HY83" s="191"/>
      <c r="HZ83" s="191"/>
      <c r="IA83" s="191"/>
      <c r="IB83" s="191"/>
      <c r="IC83" s="191">
        <f t="shared" si="253"/>
        <v>0</v>
      </c>
      <c r="ID83" s="191"/>
      <c r="IE83" s="191"/>
      <c r="IF83" s="191"/>
      <c r="IG83" s="191"/>
      <c r="IH83" s="191"/>
      <c r="II83" s="191"/>
      <c r="IJ83" s="191">
        <f t="shared" si="254"/>
        <v>0</v>
      </c>
      <c r="IK83" s="191"/>
      <c r="IL83" s="191"/>
      <c r="IM83" s="191"/>
      <c r="IN83" s="191">
        <v>1</v>
      </c>
      <c r="IO83" s="191">
        <f t="shared" si="255"/>
        <v>10000</v>
      </c>
      <c r="IP83" s="191"/>
      <c r="IQ83" s="191">
        <f t="shared" si="256"/>
        <v>10000</v>
      </c>
      <c r="IR83" s="191"/>
      <c r="IS83" s="191"/>
      <c r="IT83" s="191"/>
      <c r="IU83" s="191"/>
      <c r="IV83" s="191"/>
      <c r="IW83" s="191"/>
      <c r="IX83" s="191">
        <f t="shared" si="257"/>
        <v>0</v>
      </c>
      <c r="IY83" s="191"/>
      <c r="IZ83" s="191"/>
      <c r="JA83" s="191"/>
      <c r="JB83" s="191"/>
      <c r="JC83" s="191"/>
      <c r="JD83" s="191"/>
      <c r="JE83" s="191">
        <f t="shared" si="258"/>
        <v>0</v>
      </c>
      <c r="JF83" s="191"/>
      <c r="JG83" s="191"/>
      <c r="JH83" s="191"/>
      <c r="JI83" s="191"/>
      <c r="JJ83" s="191"/>
      <c r="JK83" s="191"/>
      <c r="JL83" s="191">
        <f t="shared" si="259"/>
        <v>0</v>
      </c>
      <c r="JM83" s="191"/>
      <c r="JN83" s="191"/>
      <c r="JO83" s="191"/>
      <c r="JP83" s="191"/>
      <c r="JQ83" s="191"/>
      <c r="JR83" s="191"/>
      <c r="JS83" s="191">
        <f t="shared" si="260"/>
        <v>0</v>
      </c>
      <c r="JT83" s="191"/>
      <c r="JU83" s="191"/>
      <c r="JV83" s="191"/>
      <c r="JW83" s="191"/>
      <c r="JX83" s="191"/>
      <c r="JY83" s="191"/>
      <c r="JZ83" s="191">
        <f t="shared" si="261"/>
        <v>0</v>
      </c>
      <c r="KA83" s="191"/>
      <c r="KB83" s="191"/>
      <c r="KC83" s="191"/>
      <c r="KD83" s="191"/>
      <c r="KE83" s="191"/>
      <c r="KF83" s="191"/>
      <c r="KG83" s="191">
        <f t="shared" si="262"/>
        <v>0</v>
      </c>
      <c r="KH83" s="191"/>
      <c r="KI83" s="191"/>
      <c r="KJ83" s="191"/>
      <c r="KK83" s="191"/>
      <c r="KL83" s="191"/>
      <c r="KM83" s="191"/>
      <c r="KN83" s="191">
        <f t="shared" si="263"/>
        <v>0</v>
      </c>
      <c r="KO83" s="191"/>
      <c r="KP83" s="191"/>
      <c r="KQ83" s="191"/>
      <c r="KR83" s="191"/>
      <c r="KS83" s="191"/>
      <c r="KT83" s="191"/>
      <c r="KU83" s="191">
        <f t="shared" si="264"/>
        <v>0</v>
      </c>
      <c r="KV83" s="191"/>
      <c r="KW83" s="191"/>
      <c r="KX83" s="191"/>
      <c r="KY83" s="191"/>
      <c r="KZ83" s="191"/>
      <c r="LA83" s="191"/>
      <c r="LB83" s="191">
        <f t="shared" si="265"/>
        <v>0</v>
      </c>
      <c r="LC83" s="191"/>
      <c r="LD83" s="191"/>
      <c r="LE83" s="191"/>
      <c r="LF83" s="191"/>
      <c r="LG83" s="191"/>
      <c r="LH83" s="191"/>
      <c r="LI83" s="191">
        <f t="shared" si="266"/>
        <v>0</v>
      </c>
      <c r="LJ83" s="191"/>
      <c r="LK83" s="191"/>
      <c r="LL83" s="191"/>
      <c r="LM83" s="191"/>
      <c r="LN83" s="191"/>
      <c r="LO83" s="191"/>
      <c r="LP83" s="191">
        <f t="shared" si="267"/>
        <v>0</v>
      </c>
      <c r="LQ83" s="191"/>
      <c r="LR83" s="191"/>
      <c r="LS83" s="191"/>
      <c r="LT83" s="191"/>
      <c r="LU83" s="191"/>
      <c r="LV83" s="191"/>
      <c r="LW83" s="191">
        <f t="shared" si="268"/>
        <v>0</v>
      </c>
      <c r="LX83" s="191"/>
      <c r="LY83" s="191"/>
      <c r="LZ83" s="191"/>
      <c r="MA83" s="191"/>
      <c r="MB83" s="191"/>
      <c r="MC83" s="191"/>
      <c r="MD83" s="191">
        <f t="shared" si="269"/>
        <v>0</v>
      </c>
      <c r="ME83" s="191"/>
      <c r="MF83" s="191"/>
      <c r="MG83" s="191"/>
      <c r="MH83" s="191"/>
      <c r="MI83" s="191"/>
      <c r="MJ83" s="191"/>
      <c r="MK83" s="191">
        <f t="shared" si="270"/>
        <v>0</v>
      </c>
      <c r="ML83" s="191"/>
      <c r="MM83" s="191"/>
      <c r="MN83" s="191"/>
      <c r="MO83" s="191"/>
      <c r="MP83" s="191"/>
      <c r="MQ83" s="191"/>
      <c r="MR83" s="191">
        <f t="shared" si="271"/>
        <v>0</v>
      </c>
      <c r="MS83" s="191"/>
      <c r="MT83" s="191"/>
      <c r="MU83" s="191"/>
      <c r="MV83" s="191"/>
      <c r="MW83" s="191"/>
      <c r="MX83" s="191"/>
      <c r="MY83" s="191">
        <f t="shared" si="272"/>
        <v>0</v>
      </c>
      <c r="MZ83" s="191"/>
      <c r="NA83" s="191"/>
      <c r="NB83" s="191"/>
      <c r="NC83" s="191"/>
      <c r="ND83" s="191"/>
      <c r="NE83" s="191"/>
      <c r="NF83" s="191">
        <f t="shared" si="273"/>
        <v>0</v>
      </c>
      <c r="NG83" s="191"/>
      <c r="NH83" s="191"/>
      <c r="NI83" s="191"/>
      <c r="NJ83" s="191"/>
      <c r="NK83" s="191"/>
      <c r="NL83" s="191"/>
      <c r="NM83" s="191">
        <f t="shared" si="274"/>
        <v>0</v>
      </c>
      <c r="NN83" s="191"/>
      <c r="NO83" s="191"/>
      <c r="NP83" s="191"/>
      <c r="NQ83" s="191"/>
      <c r="NR83" s="191"/>
      <c r="NS83" s="191"/>
      <c r="NT83" s="191">
        <f t="shared" si="275"/>
        <v>0</v>
      </c>
      <c r="NU83" s="191"/>
      <c r="NV83" s="191"/>
      <c r="NW83" s="191"/>
      <c r="NX83" s="191"/>
      <c r="NY83" s="191"/>
      <c r="NZ83" s="191"/>
      <c r="OA83" s="191"/>
      <c r="OB83" s="191"/>
      <c r="OC83" s="191"/>
      <c r="OD83" s="191"/>
      <c r="OE83" s="191"/>
      <c r="OF83" s="191"/>
      <c r="OG83" s="191"/>
      <c r="OH83" s="191">
        <f t="shared" si="276"/>
        <v>0</v>
      </c>
      <c r="OI83" s="191"/>
      <c r="OJ83" s="191"/>
      <c r="OK83" s="191"/>
      <c r="OL83" s="191"/>
      <c r="OM83" s="191"/>
      <c r="ON83" s="191"/>
      <c r="OO83" s="191">
        <f t="shared" si="277"/>
        <v>0</v>
      </c>
      <c r="OP83" s="191"/>
      <c r="OQ83" s="191"/>
      <c r="OR83" s="191"/>
      <c r="OS83" s="191"/>
      <c r="OT83" s="191"/>
      <c r="OU83" s="191"/>
      <c r="OV83" s="191">
        <f t="shared" si="278"/>
        <v>0</v>
      </c>
      <c r="OW83" s="191"/>
      <c r="OX83" s="191"/>
      <c r="OY83" s="191"/>
      <c r="OZ83" s="191"/>
      <c r="PA83" s="191"/>
      <c r="PB83" s="191"/>
      <c r="PC83" s="191">
        <f t="shared" si="279"/>
        <v>0</v>
      </c>
      <c r="PD83" s="191"/>
      <c r="PE83" s="191"/>
      <c r="PF83" s="191"/>
      <c r="PG83" s="191"/>
      <c r="PH83" s="191"/>
      <c r="PI83" s="191"/>
      <c r="PJ83" s="191">
        <f t="shared" si="280"/>
        <v>0</v>
      </c>
      <c r="PK83" s="191"/>
      <c r="PL83" s="191"/>
      <c r="PM83" s="191"/>
      <c r="PN83" s="191"/>
      <c r="PO83" s="191"/>
      <c r="PP83" s="191"/>
      <c r="PQ83" s="191">
        <f t="shared" si="281"/>
        <v>0</v>
      </c>
      <c r="PR83" s="191"/>
      <c r="PS83" s="191"/>
      <c r="PT83" s="191"/>
      <c r="PU83" s="191"/>
      <c r="PV83" s="191"/>
      <c r="PW83" s="191"/>
      <c r="PX83" s="191">
        <f t="shared" si="282"/>
        <v>0</v>
      </c>
      <c r="PY83" s="191"/>
      <c r="PZ83" s="191"/>
      <c r="QA83" s="191"/>
      <c r="QB83" s="191"/>
      <c r="QC83" s="191"/>
      <c r="QD83" s="191"/>
      <c r="QE83" s="191">
        <f t="shared" si="283"/>
        <v>0</v>
      </c>
      <c r="QF83" s="191"/>
      <c r="QG83" s="191"/>
      <c r="QH83" s="191"/>
      <c r="QI83" s="191"/>
      <c r="QJ83" s="191"/>
      <c r="QK83" s="191"/>
      <c r="QL83" s="191">
        <f t="shared" si="284"/>
        <v>0</v>
      </c>
      <c r="QM83" s="191"/>
      <c r="QN83" s="191"/>
      <c r="QO83" s="191"/>
      <c r="QP83" s="191"/>
      <c r="QQ83" s="191"/>
      <c r="QR83" s="191"/>
      <c r="QS83" s="191">
        <f t="shared" si="285"/>
        <v>0</v>
      </c>
      <c r="QT83" s="191"/>
      <c r="QU83" s="191"/>
      <c r="QV83" s="191"/>
      <c r="QW83" s="191"/>
      <c r="QX83" s="191"/>
      <c r="QY83" s="191"/>
      <c r="QZ83" s="191">
        <f t="shared" si="286"/>
        <v>0</v>
      </c>
      <c r="RA83" s="191"/>
      <c r="RB83" s="191"/>
      <c r="RC83" s="191"/>
      <c r="RD83" s="191"/>
      <c r="RE83" s="191"/>
      <c r="RF83" s="191"/>
      <c r="RG83" s="191">
        <f t="shared" si="287"/>
        <v>0</v>
      </c>
      <c r="RH83" s="191"/>
      <c r="RI83" s="191"/>
      <c r="RJ83" s="191"/>
      <c r="RK83" s="191"/>
      <c r="RL83" s="191"/>
      <c r="RM83" s="191"/>
      <c r="RN83" s="191">
        <f t="shared" si="288"/>
        <v>0</v>
      </c>
      <c r="RO83" s="191"/>
      <c r="RP83" s="191"/>
      <c r="RQ83" s="191"/>
      <c r="RR83" s="191"/>
      <c r="RS83" s="191"/>
      <c r="RT83" s="191"/>
      <c r="RU83" s="191">
        <f t="shared" si="289"/>
        <v>0</v>
      </c>
      <c r="RV83" s="191"/>
      <c r="RW83" s="191"/>
      <c r="RX83" s="191"/>
      <c r="RY83" s="191"/>
      <c r="RZ83" s="191"/>
      <c r="SA83" s="191"/>
      <c r="SB83" s="191">
        <f t="shared" si="290"/>
        <v>0</v>
      </c>
      <c r="SC83" s="191"/>
      <c r="SD83" s="191"/>
      <c r="SE83" s="191"/>
      <c r="SF83" s="191"/>
      <c r="SG83" s="191"/>
      <c r="SH83" s="191"/>
      <c r="SI83" s="191">
        <f t="shared" si="291"/>
        <v>0</v>
      </c>
      <c r="SJ83" s="191"/>
      <c r="SK83" s="191"/>
      <c r="SL83" s="191"/>
      <c r="SM83" s="191"/>
      <c r="SN83" s="191"/>
      <c r="SO83" s="191"/>
      <c r="SP83" s="191">
        <f t="shared" si="292"/>
        <v>0</v>
      </c>
      <c r="SQ83" s="191"/>
      <c r="SR83" s="191"/>
      <c r="SS83" s="191"/>
      <c r="ST83" s="191"/>
      <c r="SU83" s="191"/>
      <c r="SV83" s="191"/>
      <c r="SW83" s="191">
        <f t="shared" si="293"/>
        <v>0</v>
      </c>
      <c r="SX83" s="191"/>
      <c r="SY83" s="191"/>
      <c r="SZ83" s="191"/>
      <c r="TA83" s="191"/>
      <c r="TB83" s="191"/>
      <c r="TC83" s="191"/>
      <c r="TD83" s="191">
        <f t="shared" si="294"/>
        <v>0</v>
      </c>
      <c r="TE83" s="191"/>
      <c r="TF83" s="191"/>
      <c r="TG83" s="191"/>
      <c r="TH83" s="191"/>
      <c r="TI83" s="191"/>
      <c r="TJ83" s="191"/>
      <c r="TK83" s="191">
        <f t="shared" si="295"/>
        <v>0</v>
      </c>
      <c r="TL83" s="191"/>
      <c r="TM83" s="191"/>
      <c r="TN83" s="191"/>
      <c r="TO83" s="191"/>
      <c r="TP83" s="191"/>
      <c r="TQ83" s="191"/>
      <c r="TR83" s="191">
        <f t="shared" si="296"/>
        <v>0</v>
      </c>
      <c r="TS83" s="191"/>
      <c r="TT83" s="191"/>
      <c r="TU83" s="191"/>
      <c r="TV83" s="191"/>
      <c r="TW83" s="191"/>
      <c r="TX83" s="191"/>
      <c r="TY83" s="191">
        <f t="shared" si="297"/>
        <v>0</v>
      </c>
      <c r="TZ83" s="191"/>
      <c r="UA83" s="191"/>
      <c r="UB83" s="191"/>
      <c r="UC83" s="191"/>
      <c r="UD83" s="191"/>
      <c r="UE83" s="191"/>
      <c r="UF83" s="191">
        <f t="shared" si="298"/>
        <v>0</v>
      </c>
      <c r="UG83" s="191"/>
      <c r="UH83" s="191"/>
      <c r="UI83" s="191"/>
      <c r="UJ83" s="191"/>
      <c r="UK83" s="191"/>
      <c r="UL83" s="191"/>
      <c r="UM83" s="191">
        <f t="shared" si="299"/>
        <v>0</v>
      </c>
      <c r="UN83" s="191"/>
      <c r="UO83" s="191"/>
      <c r="UP83" s="191"/>
      <c r="UQ83" s="191"/>
      <c r="UR83" s="191"/>
      <c r="US83" s="191"/>
      <c r="UT83" s="191">
        <f t="shared" si="300"/>
        <v>0</v>
      </c>
      <c r="UU83" s="191"/>
      <c r="UV83" s="191"/>
      <c r="UW83" s="191"/>
      <c r="UX83" s="191"/>
      <c r="UY83" s="191"/>
      <c r="UZ83" s="191"/>
      <c r="VA83" s="191">
        <f t="shared" si="301"/>
        <v>0</v>
      </c>
      <c r="VB83" s="191"/>
      <c r="VC83" s="191"/>
      <c r="VD83" s="191"/>
      <c r="VE83" s="191"/>
      <c r="VF83" s="191"/>
      <c r="VG83" s="191"/>
      <c r="VH83" s="191">
        <f t="shared" si="302"/>
        <v>0</v>
      </c>
      <c r="VI83" s="191"/>
      <c r="VJ83" s="191"/>
      <c r="VK83" s="191"/>
      <c r="VL83" s="191"/>
      <c r="VM83" s="191"/>
      <c r="VN83" s="191"/>
      <c r="VO83" s="191">
        <f t="shared" si="303"/>
        <v>0</v>
      </c>
      <c r="VP83" s="191"/>
      <c r="VQ83" s="191"/>
      <c r="VR83" s="191"/>
      <c r="VS83" s="191"/>
      <c r="VT83" s="191"/>
      <c r="VU83" s="191"/>
      <c r="VV83" s="191">
        <f t="shared" si="304"/>
        <v>0</v>
      </c>
      <c r="VW83" s="191"/>
      <c r="VX83" s="191"/>
      <c r="VY83" s="191"/>
      <c r="VZ83" s="191"/>
      <c r="WA83" s="191"/>
      <c r="WB83" s="191"/>
      <c r="WC83" s="191">
        <f t="shared" si="305"/>
        <v>0</v>
      </c>
      <c r="WD83" s="191"/>
      <c r="WE83" s="191"/>
      <c r="WF83" s="191"/>
      <c r="WG83" s="191"/>
      <c r="WH83" s="191"/>
      <c r="WI83" s="191"/>
      <c r="WJ83" s="191">
        <f t="shared" si="306"/>
        <v>0</v>
      </c>
      <c r="WK83" s="191"/>
      <c r="WL83" s="191"/>
      <c r="WM83" s="191"/>
      <c r="WN83" s="191"/>
      <c r="WO83" s="191"/>
      <c r="WP83" s="191"/>
      <c r="WQ83" s="191">
        <f t="shared" si="307"/>
        <v>0</v>
      </c>
      <c r="WR83" s="191"/>
      <c r="WS83" s="191"/>
      <c r="WT83" s="191"/>
      <c r="WU83" s="191"/>
      <c r="WV83" s="191"/>
      <c r="WW83" s="191"/>
      <c r="WX83" s="191">
        <f t="shared" si="308"/>
        <v>0</v>
      </c>
      <c r="WY83" s="191"/>
      <c r="WZ83" s="191"/>
      <c r="XA83" s="191"/>
      <c r="XB83" s="191"/>
      <c r="XC83" s="191"/>
      <c r="XD83" s="191"/>
      <c r="XE83" s="191">
        <f t="shared" si="309"/>
        <v>0</v>
      </c>
      <c r="XF83" s="191"/>
      <c r="XG83" s="191"/>
      <c r="XH83" s="191"/>
      <c r="XI83" s="191"/>
      <c r="XJ83" s="191"/>
      <c r="XK83" s="191"/>
      <c r="XL83" s="191">
        <f t="shared" si="310"/>
        <v>0</v>
      </c>
      <c r="XM83" s="191"/>
      <c r="XN83" s="191"/>
      <c r="XO83" s="191"/>
      <c r="XP83" s="191"/>
      <c r="XQ83" s="191"/>
      <c r="XR83" s="191"/>
      <c r="XS83" s="191">
        <f t="shared" si="311"/>
        <v>0</v>
      </c>
      <c r="XT83" s="191"/>
      <c r="XU83" s="191"/>
      <c r="XV83" s="191"/>
      <c r="XW83" s="191"/>
      <c r="XX83" s="191"/>
      <c r="XY83" s="191"/>
      <c r="XZ83" s="191">
        <f t="shared" si="312"/>
        <v>0</v>
      </c>
      <c r="YA83" s="191"/>
      <c r="YB83" s="191"/>
      <c r="YC83" s="191"/>
      <c r="YD83" s="191"/>
      <c r="YE83" s="191"/>
      <c r="YF83" s="191"/>
      <c r="YG83" s="191">
        <f t="shared" si="313"/>
        <v>0</v>
      </c>
      <c r="YH83" s="191"/>
      <c r="YI83" s="191"/>
      <c r="YJ83" s="191"/>
      <c r="YK83" s="191"/>
      <c r="YL83" s="191"/>
      <c r="YM83" s="191"/>
      <c r="YN83" s="191">
        <f t="shared" si="314"/>
        <v>0</v>
      </c>
      <c r="YO83" s="191"/>
      <c r="YP83" s="191"/>
      <c r="YQ83" s="191"/>
      <c r="YR83" s="191"/>
      <c r="YS83" s="191"/>
      <c r="YT83" s="191"/>
      <c r="YU83" s="191">
        <f t="shared" si="315"/>
        <v>0</v>
      </c>
      <c r="YV83" s="191"/>
      <c r="YW83" s="191"/>
      <c r="YX83" s="191"/>
      <c r="YY83" s="191"/>
      <c r="YZ83" s="191"/>
      <c r="ZA83" s="191"/>
      <c r="ZB83" s="191">
        <f t="shared" si="316"/>
        <v>0</v>
      </c>
      <c r="ZC83" s="191"/>
      <c r="ZD83" s="191"/>
      <c r="ZE83" s="191"/>
      <c r="ZF83" s="191"/>
      <c r="ZG83" s="191"/>
      <c r="ZH83" s="191"/>
      <c r="ZI83" s="191">
        <f t="shared" si="317"/>
        <v>0</v>
      </c>
      <c r="ZJ83" s="191"/>
      <c r="ZK83" s="191"/>
      <c r="ZL83" s="191"/>
      <c r="ZM83" s="191"/>
      <c r="ZN83" s="191"/>
      <c r="ZO83" s="191"/>
      <c r="ZP83" s="191">
        <f t="shared" si="318"/>
        <v>0</v>
      </c>
      <c r="ZQ83" s="191"/>
      <c r="ZR83" s="191"/>
      <c r="ZS83" s="191"/>
      <c r="ZT83" s="191"/>
      <c r="ZU83" s="191"/>
      <c r="ZV83" s="191"/>
      <c r="ZW83" s="191">
        <f t="shared" si="319"/>
        <v>0</v>
      </c>
      <c r="ZX83" s="191"/>
      <c r="ZY83" s="191"/>
      <c r="ZZ83" s="191"/>
      <c r="AAA83" s="191"/>
      <c r="AAB83" s="191"/>
      <c r="AAC83" s="191"/>
      <c r="AAD83" s="191">
        <f t="shared" si="320"/>
        <v>0</v>
      </c>
      <c r="AAE83" s="191"/>
      <c r="AAF83" s="191"/>
      <c r="AAG83" s="191"/>
      <c r="AAH83" s="191"/>
      <c r="AAI83" s="191"/>
      <c r="AAJ83" s="191"/>
      <c r="AAK83" s="191">
        <f t="shared" si="321"/>
        <v>0</v>
      </c>
      <c r="AAL83" s="191"/>
      <c r="AAM83" s="191"/>
      <c r="AAN83" s="191"/>
      <c r="AAO83" s="191"/>
      <c r="AAP83" s="191"/>
      <c r="AAQ83" s="191"/>
      <c r="AAR83" s="191">
        <f t="shared" si="322"/>
        <v>0</v>
      </c>
      <c r="AAS83" s="191"/>
      <c r="AAT83" s="191"/>
      <c r="AAU83" s="191"/>
      <c r="AAV83" s="191"/>
      <c r="AAW83" s="191"/>
      <c r="AAX83" s="191"/>
      <c r="AAY83" s="191">
        <f t="shared" si="323"/>
        <v>0</v>
      </c>
      <c r="AAZ83" s="191"/>
      <c r="ABA83" s="191"/>
      <c r="ABB83" s="191"/>
      <c r="ABC83" s="191"/>
      <c r="ABD83" s="191"/>
      <c r="ABE83" s="191"/>
      <c r="ABF83" s="191">
        <f t="shared" si="324"/>
        <v>0</v>
      </c>
      <c r="ABG83" s="191"/>
      <c r="ABH83" s="191"/>
      <c r="ABI83" s="191"/>
      <c r="ABJ83" s="191"/>
      <c r="ABK83" s="191"/>
      <c r="ABL83" s="191"/>
      <c r="ABM83" s="191">
        <f t="shared" si="325"/>
        <v>0</v>
      </c>
      <c r="ABN83" s="191"/>
      <c r="ABO83" s="191"/>
      <c r="ABP83" s="191"/>
      <c r="ABQ83" s="191"/>
      <c r="ABR83" s="191"/>
      <c r="ABS83" s="191"/>
      <c r="ABT83" s="191">
        <f t="shared" si="326"/>
        <v>0</v>
      </c>
      <c r="ABU83" s="191"/>
      <c r="ABV83" s="191"/>
      <c r="ABW83" s="191"/>
      <c r="ABX83" s="191"/>
      <c r="ABY83" s="190">
        <f t="shared" si="218"/>
        <v>16500</v>
      </c>
      <c r="ABZ83" s="190">
        <f t="shared" si="217"/>
        <v>0</v>
      </c>
      <c r="ACA83" s="190">
        <f t="shared" si="217"/>
        <v>16500</v>
      </c>
      <c r="ACB83" s="9"/>
    </row>
    <row r="84" spans="1:756" ht="18" customHeight="1">
      <c r="A84" s="213">
        <v>13</v>
      </c>
      <c r="B84" s="191" t="s">
        <v>1910</v>
      </c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>
        <f t="shared" si="219"/>
        <v>0</v>
      </c>
      <c r="N84" s="191"/>
      <c r="O84" s="191"/>
      <c r="P84" s="191"/>
      <c r="Q84" s="191"/>
      <c r="R84" s="191"/>
      <c r="S84" s="191"/>
      <c r="T84" s="191">
        <f t="shared" si="220"/>
        <v>0</v>
      </c>
      <c r="U84" s="191"/>
      <c r="V84" s="191"/>
      <c r="W84" s="191"/>
      <c r="X84" s="191"/>
      <c r="Y84" s="191"/>
      <c r="Z84" s="191"/>
      <c r="AA84" s="191">
        <f t="shared" si="221"/>
        <v>0</v>
      </c>
      <c r="AB84" s="191"/>
      <c r="AC84" s="191"/>
      <c r="AD84" s="191"/>
      <c r="AE84" s="191"/>
      <c r="AF84" s="191"/>
      <c r="AG84" s="191"/>
      <c r="AH84" s="191">
        <f t="shared" si="222"/>
        <v>0</v>
      </c>
      <c r="AI84" s="191"/>
      <c r="AJ84" s="191"/>
      <c r="AK84" s="191"/>
      <c r="AL84" s="191"/>
      <c r="AM84" s="191"/>
      <c r="AN84" s="191"/>
      <c r="AO84" s="191">
        <f t="shared" si="223"/>
        <v>0</v>
      </c>
      <c r="AP84" s="191"/>
      <c r="AQ84" s="191"/>
      <c r="AR84" s="191"/>
      <c r="AS84" s="191"/>
      <c r="AT84" s="191"/>
      <c r="AU84" s="191"/>
      <c r="AV84" s="191">
        <f t="shared" si="224"/>
        <v>0</v>
      </c>
      <c r="AW84" s="191"/>
      <c r="AX84" s="191"/>
      <c r="AY84" s="191"/>
      <c r="AZ84" s="191"/>
      <c r="BA84" s="191"/>
      <c r="BB84" s="191"/>
      <c r="BC84" s="191">
        <f t="shared" si="225"/>
        <v>0</v>
      </c>
      <c r="BD84" s="191"/>
      <c r="BE84" s="191"/>
      <c r="BF84" s="191"/>
      <c r="BG84" s="191"/>
      <c r="BH84" s="191"/>
      <c r="BI84" s="191"/>
      <c r="BJ84" s="191">
        <f t="shared" si="226"/>
        <v>0</v>
      </c>
      <c r="BK84" s="191"/>
      <c r="BL84" s="191"/>
      <c r="BM84" s="191"/>
      <c r="BN84" s="191"/>
      <c r="BO84" s="191"/>
      <c r="BP84" s="191"/>
      <c r="BQ84" s="191">
        <f t="shared" si="227"/>
        <v>0</v>
      </c>
      <c r="BR84" s="191"/>
      <c r="BS84" s="191"/>
      <c r="BT84" s="191"/>
      <c r="BU84" s="191"/>
      <c r="BV84" s="191"/>
      <c r="BW84" s="191"/>
      <c r="BX84" s="191">
        <f t="shared" si="228"/>
        <v>0</v>
      </c>
      <c r="BY84" s="191"/>
      <c r="BZ84" s="191"/>
      <c r="CA84" s="191"/>
      <c r="CB84" s="191"/>
      <c r="CC84" s="191"/>
      <c r="CD84" s="191"/>
      <c r="CE84" s="191">
        <f t="shared" si="229"/>
        <v>0</v>
      </c>
      <c r="CF84" s="191"/>
      <c r="CG84" s="191"/>
      <c r="CH84" s="191"/>
      <c r="CI84" s="191"/>
      <c r="CJ84" s="191"/>
      <c r="CK84" s="191"/>
      <c r="CL84" s="191">
        <f t="shared" si="230"/>
        <v>0</v>
      </c>
      <c r="CM84" s="191"/>
      <c r="CN84" s="191"/>
      <c r="CO84" s="191"/>
      <c r="CP84" s="191"/>
      <c r="CQ84" s="191"/>
      <c r="CR84" s="191"/>
      <c r="CS84" s="191">
        <f t="shared" si="231"/>
        <v>0</v>
      </c>
      <c r="CT84" s="191"/>
      <c r="CU84" s="191"/>
      <c r="CV84" s="191"/>
      <c r="CW84" s="191"/>
      <c r="CX84" s="191"/>
      <c r="CY84" s="191"/>
      <c r="CZ84" s="191">
        <f t="shared" si="232"/>
        <v>0</v>
      </c>
      <c r="DA84" s="191"/>
      <c r="DB84" s="191"/>
      <c r="DC84" s="191"/>
      <c r="DD84" s="191"/>
      <c r="DE84" s="191"/>
      <c r="DF84" s="191"/>
      <c r="DG84" s="191">
        <f t="shared" si="233"/>
        <v>0</v>
      </c>
      <c r="DH84" s="191"/>
      <c r="DI84" s="191"/>
      <c r="DJ84" s="191"/>
      <c r="DK84" s="191"/>
      <c r="DL84" s="191"/>
      <c r="DM84" s="191"/>
      <c r="DN84" s="191">
        <f t="shared" si="234"/>
        <v>0</v>
      </c>
      <c r="DO84" s="191"/>
      <c r="DP84" s="191"/>
      <c r="DQ84" s="191"/>
      <c r="DR84" s="191"/>
      <c r="DS84" s="191"/>
      <c r="DT84" s="191"/>
      <c r="DU84" s="191">
        <f t="shared" si="235"/>
        <v>0</v>
      </c>
      <c r="DV84" s="191"/>
      <c r="DW84" s="191"/>
      <c r="DX84" s="191"/>
      <c r="DY84" s="191"/>
      <c r="DZ84" s="191"/>
      <c r="EA84" s="191"/>
      <c r="EB84" s="191">
        <f t="shared" si="236"/>
        <v>0</v>
      </c>
      <c r="EC84" s="191"/>
      <c r="ED84" s="191"/>
      <c r="EE84" s="191"/>
      <c r="EF84" s="191"/>
      <c r="EG84" s="191"/>
      <c r="EH84" s="191"/>
      <c r="EI84" s="191">
        <f t="shared" si="237"/>
        <v>0</v>
      </c>
      <c r="EJ84" s="191"/>
      <c r="EK84" s="191"/>
      <c r="EL84" s="191"/>
      <c r="EM84" s="191"/>
      <c r="EN84" s="191">
        <f t="shared" si="238"/>
        <v>0</v>
      </c>
      <c r="EO84" s="191"/>
      <c r="EP84" s="191">
        <f t="shared" si="239"/>
        <v>0</v>
      </c>
      <c r="EQ84" s="191"/>
      <c r="ER84" s="191"/>
      <c r="ES84" s="191"/>
      <c r="ET84" s="191"/>
      <c r="EU84" s="191">
        <f t="shared" si="240"/>
        <v>0</v>
      </c>
      <c r="EV84" s="191"/>
      <c r="EW84" s="191">
        <f t="shared" si="241"/>
        <v>0</v>
      </c>
      <c r="EX84" s="191"/>
      <c r="EY84" s="191"/>
      <c r="EZ84" s="191"/>
      <c r="FA84" s="191"/>
      <c r="FB84" s="191"/>
      <c r="FC84" s="191"/>
      <c r="FD84" s="191">
        <f t="shared" si="242"/>
        <v>0</v>
      </c>
      <c r="FE84" s="191"/>
      <c r="FF84" s="191"/>
      <c r="FG84" s="191"/>
      <c r="FH84" s="191"/>
      <c r="FI84" s="191"/>
      <c r="FJ84" s="191"/>
      <c r="FK84" s="191">
        <f t="shared" si="243"/>
        <v>0</v>
      </c>
      <c r="FL84" s="191"/>
      <c r="FM84" s="191"/>
      <c r="FN84" s="191"/>
      <c r="FO84" s="191"/>
      <c r="FP84" s="191"/>
      <c r="FQ84" s="191"/>
      <c r="FR84" s="191">
        <f t="shared" si="244"/>
        <v>0</v>
      </c>
      <c r="FS84" s="191"/>
      <c r="FT84" s="191"/>
      <c r="FU84" s="191"/>
      <c r="FV84" s="191"/>
      <c r="FW84" s="191"/>
      <c r="FX84" s="191"/>
      <c r="FY84" s="191">
        <f t="shared" si="245"/>
        <v>0</v>
      </c>
      <c r="FZ84" s="191"/>
      <c r="GA84" s="191"/>
      <c r="GB84" s="191"/>
      <c r="GC84" s="191"/>
      <c r="GD84" s="191"/>
      <c r="GE84" s="191"/>
      <c r="GF84" s="191">
        <f t="shared" si="246"/>
        <v>0</v>
      </c>
      <c r="GG84" s="191"/>
      <c r="GH84" s="191"/>
      <c r="GI84" s="191"/>
      <c r="GJ84" s="191"/>
      <c r="GK84" s="191"/>
      <c r="GL84" s="191"/>
      <c r="GM84" s="191">
        <f t="shared" si="247"/>
        <v>0</v>
      </c>
      <c r="GN84" s="191"/>
      <c r="GO84" s="191"/>
      <c r="GP84" s="191"/>
      <c r="GQ84" s="191"/>
      <c r="GR84" s="191"/>
      <c r="GS84" s="191"/>
      <c r="GT84" s="191">
        <f t="shared" si="248"/>
        <v>0</v>
      </c>
      <c r="GU84" s="191"/>
      <c r="GV84" s="191"/>
      <c r="GW84" s="191"/>
      <c r="GX84" s="191"/>
      <c r="GY84" s="191"/>
      <c r="GZ84" s="191"/>
      <c r="HA84" s="191">
        <f t="shared" si="249"/>
        <v>0</v>
      </c>
      <c r="HB84" s="191"/>
      <c r="HC84" s="191"/>
      <c r="HD84" s="191"/>
      <c r="HE84" s="191"/>
      <c r="HF84" s="191"/>
      <c r="HG84" s="191"/>
      <c r="HH84" s="191">
        <f t="shared" si="250"/>
        <v>0</v>
      </c>
      <c r="HI84" s="191"/>
      <c r="HJ84" s="191"/>
      <c r="HK84" s="191"/>
      <c r="HL84" s="191"/>
      <c r="HM84" s="191"/>
      <c r="HN84" s="191"/>
      <c r="HO84" s="191">
        <f t="shared" si="251"/>
        <v>0</v>
      </c>
      <c r="HP84" s="191"/>
      <c r="HQ84" s="191"/>
      <c r="HR84" s="191"/>
      <c r="HS84" s="191"/>
      <c r="HT84" s="191"/>
      <c r="HU84" s="191"/>
      <c r="HV84" s="191">
        <f t="shared" si="252"/>
        <v>0</v>
      </c>
      <c r="HW84" s="191"/>
      <c r="HX84" s="191"/>
      <c r="HY84" s="191"/>
      <c r="HZ84" s="191"/>
      <c r="IA84" s="191"/>
      <c r="IB84" s="191"/>
      <c r="IC84" s="191">
        <f t="shared" si="253"/>
        <v>0</v>
      </c>
      <c r="ID84" s="191"/>
      <c r="IE84" s="191"/>
      <c r="IF84" s="191"/>
      <c r="IG84" s="191"/>
      <c r="IH84" s="191"/>
      <c r="II84" s="191"/>
      <c r="IJ84" s="191">
        <f t="shared" si="254"/>
        <v>0</v>
      </c>
      <c r="IK84" s="191"/>
      <c r="IL84" s="191"/>
      <c r="IM84" s="191"/>
      <c r="IN84" s="191"/>
      <c r="IO84" s="191">
        <f t="shared" si="255"/>
        <v>0</v>
      </c>
      <c r="IP84" s="191"/>
      <c r="IQ84" s="191">
        <f t="shared" si="256"/>
        <v>0</v>
      </c>
      <c r="IR84" s="191"/>
      <c r="IS84" s="191"/>
      <c r="IT84" s="191"/>
      <c r="IU84" s="191"/>
      <c r="IV84" s="191"/>
      <c r="IW84" s="191"/>
      <c r="IX84" s="191">
        <f t="shared" si="257"/>
        <v>0</v>
      </c>
      <c r="IY84" s="191"/>
      <c r="IZ84" s="191"/>
      <c r="JA84" s="191"/>
      <c r="JB84" s="191"/>
      <c r="JC84" s="191"/>
      <c r="JD84" s="191"/>
      <c r="JE84" s="191">
        <f t="shared" si="258"/>
        <v>0</v>
      </c>
      <c r="JF84" s="191"/>
      <c r="JG84" s="191"/>
      <c r="JH84" s="191"/>
      <c r="JI84" s="191"/>
      <c r="JJ84" s="191"/>
      <c r="JK84" s="191"/>
      <c r="JL84" s="191">
        <f t="shared" si="259"/>
        <v>0</v>
      </c>
      <c r="JM84" s="191"/>
      <c r="JN84" s="191"/>
      <c r="JO84" s="191"/>
      <c r="JP84" s="191"/>
      <c r="JQ84" s="191"/>
      <c r="JR84" s="191"/>
      <c r="JS84" s="191">
        <f t="shared" si="260"/>
        <v>0</v>
      </c>
      <c r="JT84" s="191"/>
      <c r="JU84" s="191"/>
      <c r="JV84" s="191"/>
      <c r="JW84" s="191"/>
      <c r="JX84" s="191"/>
      <c r="JY84" s="191"/>
      <c r="JZ84" s="191">
        <f t="shared" si="261"/>
        <v>0</v>
      </c>
      <c r="KA84" s="191"/>
      <c r="KB84" s="191"/>
      <c r="KC84" s="191"/>
      <c r="KD84" s="191"/>
      <c r="KE84" s="191"/>
      <c r="KF84" s="191"/>
      <c r="KG84" s="191">
        <f t="shared" si="262"/>
        <v>0</v>
      </c>
      <c r="KH84" s="191"/>
      <c r="KI84" s="191"/>
      <c r="KJ84" s="191"/>
      <c r="KK84" s="191"/>
      <c r="KL84" s="191"/>
      <c r="KM84" s="191"/>
      <c r="KN84" s="191">
        <f t="shared" si="263"/>
        <v>0</v>
      </c>
      <c r="KO84" s="191"/>
      <c r="KP84" s="191"/>
      <c r="KQ84" s="191"/>
      <c r="KR84" s="191"/>
      <c r="KS84" s="191"/>
      <c r="KT84" s="191"/>
      <c r="KU84" s="191">
        <f t="shared" si="264"/>
        <v>0</v>
      </c>
      <c r="KV84" s="191"/>
      <c r="KW84" s="191"/>
      <c r="KX84" s="191"/>
      <c r="KY84" s="191"/>
      <c r="KZ84" s="191"/>
      <c r="LA84" s="191"/>
      <c r="LB84" s="191">
        <f t="shared" si="265"/>
        <v>0</v>
      </c>
      <c r="LC84" s="191"/>
      <c r="LD84" s="191"/>
      <c r="LE84" s="191"/>
      <c r="LF84" s="191"/>
      <c r="LG84" s="191"/>
      <c r="LH84" s="191"/>
      <c r="LI84" s="191">
        <f t="shared" si="266"/>
        <v>0</v>
      </c>
      <c r="LJ84" s="191"/>
      <c r="LK84" s="191"/>
      <c r="LL84" s="191"/>
      <c r="LM84" s="191"/>
      <c r="LN84" s="191"/>
      <c r="LO84" s="191"/>
      <c r="LP84" s="191">
        <f t="shared" si="267"/>
        <v>0</v>
      </c>
      <c r="LQ84" s="191"/>
      <c r="LR84" s="191"/>
      <c r="LS84" s="191"/>
      <c r="LT84" s="191"/>
      <c r="LU84" s="191"/>
      <c r="LV84" s="191"/>
      <c r="LW84" s="191">
        <f t="shared" si="268"/>
        <v>0</v>
      </c>
      <c r="LX84" s="191"/>
      <c r="LY84" s="191"/>
      <c r="LZ84" s="191"/>
      <c r="MA84" s="191"/>
      <c r="MB84" s="191"/>
      <c r="MC84" s="191"/>
      <c r="MD84" s="191">
        <f t="shared" si="269"/>
        <v>0</v>
      </c>
      <c r="ME84" s="191"/>
      <c r="MF84" s="191"/>
      <c r="MG84" s="191"/>
      <c r="MH84" s="191"/>
      <c r="MI84" s="191"/>
      <c r="MJ84" s="191"/>
      <c r="MK84" s="191">
        <f t="shared" si="270"/>
        <v>0</v>
      </c>
      <c r="ML84" s="191"/>
      <c r="MM84" s="191"/>
      <c r="MN84" s="191"/>
      <c r="MO84" s="191"/>
      <c r="MP84" s="191"/>
      <c r="MQ84" s="191"/>
      <c r="MR84" s="191">
        <f t="shared" si="271"/>
        <v>0</v>
      </c>
      <c r="MS84" s="191"/>
      <c r="MT84" s="191"/>
      <c r="MU84" s="191"/>
      <c r="MV84" s="191"/>
      <c r="MW84" s="191"/>
      <c r="MX84" s="191"/>
      <c r="MY84" s="191">
        <f t="shared" si="272"/>
        <v>0</v>
      </c>
      <c r="MZ84" s="191"/>
      <c r="NA84" s="191"/>
      <c r="NB84" s="191"/>
      <c r="NC84" s="191"/>
      <c r="ND84" s="191"/>
      <c r="NE84" s="191"/>
      <c r="NF84" s="191">
        <f t="shared" si="273"/>
        <v>0</v>
      </c>
      <c r="NG84" s="191"/>
      <c r="NH84" s="191"/>
      <c r="NI84" s="191"/>
      <c r="NJ84" s="191"/>
      <c r="NK84" s="191"/>
      <c r="NL84" s="191"/>
      <c r="NM84" s="191">
        <f t="shared" si="274"/>
        <v>0</v>
      </c>
      <c r="NN84" s="191"/>
      <c r="NO84" s="191"/>
      <c r="NP84" s="191"/>
      <c r="NQ84" s="191"/>
      <c r="NR84" s="191"/>
      <c r="NS84" s="191"/>
      <c r="NT84" s="191">
        <f t="shared" si="275"/>
        <v>0</v>
      </c>
      <c r="NU84" s="191"/>
      <c r="NV84" s="191"/>
      <c r="NW84" s="191"/>
      <c r="NX84" s="191"/>
      <c r="NY84" s="191"/>
      <c r="NZ84" s="191"/>
      <c r="OA84" s="191"/>
      <c r="OB84" s="191"/>
      <c r="OC84" s="191"/>
      <c r="OD84" s="191"/>
      <c r="OE84" s="191"/>
      <c r="OF84" s="191"/>
      <c r="OG84" s="191"/>
      <c r="OH84" s="191">
        <f t="shared" si="276"/>
        <v>0</v>
      </c>
      <c r="OI84" s="191"/>
      <c r="OJ84" s="191"/>
      <c r="OK84" s="191"/>
      <c r="OL84" s="191"/>
      <c r="OM84" s="191"/>
      <c r="ON84" s="191"/>
      <c r="OO84" s="191">
        <f t="shared" si="277"/>
        <v>0</v>
      </c>
      <c r="OP84" s="191"/>
      <c r="OQ84" s="191"/>
      <c r="OR84" s="191"/>
      <c r="OS84" s="191"/>
      <c r="OT84" s="191"/>
      <c r="OU84" s="191"/>
      <c r="OV84" s="191">
        <f t="shared" si="278"/>
        <v>0</v>
      </c>
      <c r="OW84" s="191"/>
      <c r="OX84" s="191"/>
      <c r="OY84" s="191"/>
      <c r="OZ84" s="191"/>
      <c r="PA84" s="191"/>
      <c r="PB84" s="191"/>
      <c r="PC84" s="191">
        <f t="shared" si="279"/>
        <v>0</v>
      </c>
      <c r="PD84" s="191"/>
      <c r="PE84" s="191"/>
      <c r="PF84" s="191"/>
      <c r="PG84" s="191"/>
      <c r="PH84" s="191"/>
      <c r="PI84" s="191"/>
      <c r="PJ84" s="191">
        <f t="shared" si="280"/>
        <v>0</v>
      </c>
      <c r="PK84" s="191"/>
      <c r="PL84" s="191"/>
      <c r="PM84" s="191"/>
      <c r="PN84" s="191"/>
      <c r="PO84" s="191"/>
      <c r="PP84" s="191"/>
      <c r="PQ84" s="191">
        <f t="shared" si="281"/>
        <v>0</v>
      </c>
      <c r="PR84" s="191"/>
      <c r="PS84" s="191"/>
      <c r="PT84" s="191"/>
      <c r="PU84" s="191"/>
      <c r="PV84" s="191"/>
      <c r="PW84" s="191"/>
      <c r="PX84" s="191">
        <f t="shared" si="282"/>
        <v>0</v>
      </c>
      <c r="PY84" s="191"/>
      <c r="PZ84" s="191"/>
      <c r="QA84" s="191"/>
      <c r="QB84" s="191"/>
      <c r="QC84" s="191"/>
      <c r="QD84" s="191"/>
      <c r="QE84" s="191">
        <f t="shared" si="283"/>
        <v>0</v>
      </c>
      <c r="QF84" s="191"/>
      <c r="QG84" s="191"/>
      <c r="QH84" s="191"/>
      <c r="QI84" s="191"/>
      <c r="QJ84" s="191"/>
      <c r="QK84" s="191"/>
      <c r="QL84" s="191">
        <f t="shared" si="284"/>
        <v>0</v>
      </c>
      <c r="QM84" s="191"/>
      <c r="QN84" s="191"/>
      <c r="QO84" s="191"/>
      <c r="QP84" s="191"/>
      <c r="QQ84" s="191"/>
      <c r="QR84" s="191"/>
      <c r="QS84" s="191">
        <f t="shared" si="285"/>
        <v>0</v>
      </c>
      <c r="QT84" s="191"/>
      <c r="QU84" s="191"/>
      <c r="QV84" s="191"/>
      <c r="QW84" s="191"/>
      <c r="QX84" s="191"/>
      <c r="QY84" s="191"/>
      <c r="QZ84" s="191">
        <f t="shared" si="286"/>
        <v>0</v>
      </c>
      <c r="RA84" s="191"/>
      <c r="RB84" s="191"/>
      <c r="RC84" s="191"/>
      <c r="RD84" s="191"/>
      <c r="RE84" s="191"/>
      <c r="RF84" s="191"/>
      <c r="RG84" s="191">
        <f t="shared" si="287"/>
        <v>0</v>
      </c>
      <c r="RH84" s="191"/>
      <c r="RI84" s="191"/>
      <c r="RJ84" s="191"/>
      <c r="RK84" s="191"/>
      <c r="RL84" s="191"/>
      <c r="RM84" s="191"/>
      <c r="RN84" s="191">
        <f t="shared" si="288"/>
        <v>0</v>
      </c>
      <c r="RO84" s="191"/>
      <c r="RP84" s="191"/>
      <c r="RQ84" s="191"/>
      <c r="RR84" s="191"/>
      <c r="RS84" s="191"/>
      <c r="RT84" s="191"/>
      <c r="RU84" s="191">
        <f t="shared" si="289"/>
        <v>0</v>
      </c>
      <c r="RV84" s="191"/>
      <c r="RW84" s="191"/>
      <c r="RX84" s="191"/>
      <c r="RY84" s="191"/>
      <c r="RZ84" s="191"/>
      <c r="SA84" s="191"/>
      <c r="SB84" s="191">
        <f t="shared" si="290"/>
        <v>0</v>
      </c>
      <c r="SC84" s="191"/>
      <c r="SD84" s="191"/>
      <c r="SE84" s="191"/>
      <c r="SF84" s="191"/>
      <c r="SG84" s="191"/>
      <c r="SH84" s="191"/>
      <c r="SI84" s="191">
        <f t="shared" si="291"/>
        <v>0</v>
      </c>
      <c r="SJ84" s="191"/>
      <c r="SK84" s="191"/>
      <c r="SL84" s="191"/>
      <c r="SM84" s="191"/>
      <c r="SN84" s="191"/>
      <c r="SO84" s="191"/>
      <c r="SP84" s="191">
        <f t="shared" si="292"/>
        <v>0</v>
      </c>
      <c r="SQ84" s="191"/>
      <c r="SR84" s="191"/>
      <c r="SS84" s="191"/>
      <c r="ST84" s="191"/>
      <c r="SU84" s="191"/>
      <c r="SV84" s="191"/>
      <c r="SW84" s="191">
        <f t="shared" si="293"/>
        <v>0</v>
      </c>
      <c r="SX84" s="191"/>
      <c r="SY84" s="191"/>
      <c r="SZ84" s="191"/>
      <c r="TA84" s="191"/>
      <c r="TB84" s="191"/>
      <c r="TC84" s="191"/>
      <c r="TD84" s="191">
        <f t="shared" si="294"/>
        <v>0</v>
      </c>
      <c r="TE84" s="191"/>
      <c r="TF84" s="191"/>
      <c r="TG84" s="191"/>
      <c r="TH84" s="191"/>
      <c r="TI84" s="191"/>
      <c r="TJ84" s="191"/>
      <c r="TK84" s="191">
        <f t="shared" si="295"/>
        <v>0</v>
      </c>
      <c r="TL84" s="191"/>
      <c r="TM84" s="191"/>
      <c r="TN84" s="191"/>
      <c r="TO84" s="191"/>
      <c r="TP84" s="191"/>
      <c r="TQ84" s="191"/>
      <c r="TR84" s="191">
        <f t="shared" si="296"/>
        <v>0</v>
      </c>
      <c r="TS84" s="191"/>
      <c r="TT84" s="191"/>
      <c r="TU84" s="191"/>
      <c r="TV84" s="191"/>
      <c r="TW84" s="191"/>
      <c r="TX84" s="191"/>
      <c r="TY84" s="191">
        <f t="shared" si="297"/>
        <v>0</v>
      </c>
      <c r="TZ84" s="191"/>
      <c r="UA84" s="191"/>
      <c r="UB84" s="191"/>
      <c r="UC84" s="191"/>
      <c r="UD84" s="191"/>
      <c r="UE84" s="191"/>
      <c r="UF84" s="191">
        <f t="shared" si="298"/>
        <v>0</v>
      </c>
      <c r="UG84" s="191"/>
      <c r="UH84" s="191"/>
      <c r="UI84" s="191"/>
      <c r="UJ84" s="191"/>
      <c r="UK84" s="191"/>
      <c r="UL84" s="191"/>
      <c r="UM84" s="191">
        <f t="shared" si="299"/>
        <v>0</v>
      </c>
      <c r="UN84" s="191"/>
      <c r="UO84" s="191"/>
      <c r="UP84" s="191"/>
      <c r="UQ84" s="191"/>
      <c r="UR84" s="191"/>
      <c r="US84" s="191"/>
      <c r="UT84" s="191">
        <f t="shared" si="300"/>
        <v>0</v>
      </c>
      <c r="UU84" s="191"/>
      <c r="UV84" s="191"/>
      <c r="UW84" s="191"/>
      <c r="UX84" s="191"/>
      <c r="UY84" s="191"/>
      <c r="UZ84" s="191"/>
      <c r="VA84" s="191">
        <f t="shared" si="301"/>
        <v>0</v>
      </c>
      <c r="VB84" s="191"/>
      <c r="VC84" s="191"/>
      <c r="VD84" s="191"/>
      <c r="VE84" s="191"/>
      <c r="VF84" s="191"/>
      <c r="VG84" s="191"/>
      <c r="VH84" s="191">
        <f t="shared" si="302"/>
        <v>0</v>
      </c>
      <c r="VI84" s="191"/>
      <c r="VJ84" s="191"/>
      <c r="VK84" s="191"/>
      <c r="VL84" s="191"/>
      <c r="VM84" s="191"/>
      <c r="VN84" s="191"/>
      <c r="VO84" s="191">
        <f t="shared" si="303"/>
        <v>0</v>
      </c>
      <c r="VP84" s="191"/>
      <c r="VQ84" s="191"/>
      <c r="VR84" s="191"/>
      <c r="VS84" s="191"/>
      <c r="VT84" s="191"/>
      <c r="VU84" s="191"/>
      <c r="VV84" s="191">
        <f t="shared" si="304"/>
        <v>0</v>
      </c>
      <c r="VW84" s="191"/>
      <c r="VX84" s="191"/>
      <c r="VY84" s="191"/>
      <c r="VZ84" s="191"/>
      <c r="WA84" s="191"/>
      <c r="WB84" s="191"/>
      <c r="WC84" s="191">
        <f t="shared" si="305"/>
        <v>0</v>
      </c>
      <c r="WD84" s="191"/>
      <c r="WE84" s="191"/>
      <c r="WF84" s="191"/>
      <c r="WG84" s="191"/>
      <c r="WH84" s="191"/>
      <c r="WI84" s="191"/>
      <c r="WJ84" s="191">
        <f t="shared" si="306"/>
        <v>0</v>
      </c>
      <c r="WK84" s="191"/>
      <c r="WL84" s="191"/>
      <c r="WM84" s="191"/>
      <c r="WN84" s="191"/>
      <c r="WO84" s="191"/>
      <c r="WP84" s="191"/>
      <c r="WQ84" s="191">
        <f t="shared" si="307"/>
        <v>0</v>
      </c>
      <c r="WR84" s="191"/>
      <c r="WS84" s="191"/>
      <c r="WT84" s="191"/>
      <c r="WU84" s="191"/>
      <c r="WV84" s="191"/>
      <c r="WW84" s="191"/>
      <c r="WX84" s="191">
        <f t="shared" si="308"/>
        <v>0</v>
      </c>
      <c r="WY84" s="191"/>
      <c r="WZ84" s="191"/>
      <c r="XA84" s="191"/>
      <c r="XB84" s="191"/>
      <c r="XC84" s="191"/>
      <c r="XD84" s="191"/>
      <c r="XE84" s="191">
        <f t="shared" si="309"/>
        <v>0</v>
      </c>
      <c r="XF84" s="191"/>
      <c r="XG84" s="191"/>
      <c r="XH84" s="191"/>
      <c r="XI84" s="191"/>
      <c r="XJ84" s="191"/>
      <c r="XK84" s="191"/>
      <c r="XL84" s="191">
        <f t="shared" si="310"/>
        <v>0</v>
      </c>
      <c r="XM84" s="191"/>
      <c r="XN84" s="191"/>
      <c r="XO84" s="191"/>
      <c r="XP84" s="191"/>
      <c r="XQ84" s="191"/>
      <c r="XR84" s="191"/>
      <c r="XS84" s="191">
        <f t="shared" si="311"/>
        <v>0</v>
      </c>
      <c r="XT84" s="191"/>
      <c r="XU84" s="191"/>
      <c r="XV84" s="191"/>
      <c r="XW84" s="191"/>
      <c r="XX84" s="191"/>
      <c r="XY84" s="191"/>
      <c r="XZ84" s="191">
        <f t="shared" si="312"/>
        <v>0</v>
      </c>
      <c r="YA84" s="191"/>
      <c r="YB84" s="191"/>
      <c r="YC84" s="191"/>
      <c r="YD84" s="191"/>
      <c r="YE84" s="191"/>
      <c r="YF84" s="191"/>
      <c r="YG84" s="191">
        <f t="shared" si="313"/>
        <v>0</v>
      </c>
      <c r="YH84" s="191"/>
      <c r="YI84" s="191"/>
      <c r="YJ84" s="191"/>
      <c r="YK84" s="191"/>
      <c r="YL84" s="191"/>
      <c r="YM84" s="191"/>
      <c r="YN84" s="191">
        <f t="shared" si="314"/>
        <v>0</v>
      </c>
      <c r="YO84" s="191"/>
      <c r="YP84" s="191"/>
      <c r="YQ84" s="191"/>
      <c r="YR84" s="191"/>
      <c r="YS84" s="191"/>
      <c r="YT84" s="191"/>
      <c r="YU84" s="191">
        <f t="shared" si="315"/>
        <v>0</v>
      </c>
      <c r="YV84" s="191"/>
      <c r="YW84" s="191"/>
      <c r="YX84" s="191"/>
      <c r="YY84" s="191"/>
      <c r="YZ84" s="191"/>
      <c r="ZA84" s="191"/>
      <c r="ZB84" s="191">
        <f t="shared" si="316"/>
        <v>0</v>
      </c>
      <c r="ZC84" s="191"/>
      <c r="ZD84" s="191"/>
      <c r="ZE84" s="191"/>
      <c r="ZF84" s="191"/>
      <c r="ZG84" s="191"/>
      <c r="ZH84" s="191"/>
      <c r="ZI84" s="191">
        <f t="shared" si="317"/>
        <v>0</v>
      </c>
      <c r="ZJ84" s="191"/>
      <c r="ZK84" s="191"/>
      <c r="ZL84" s="191"/>
      <c r="ZM84" s="191"/>
      <c r="ZN84" s="191"/>
      <c r="ZO84" s="191"/>
      <c r="ZP84" s="191">
        <f t="shared" si="318"/>
        <v>0</v>
      </c>
      <c r="ZQ84" s="191"/>
      <c r="ZR84" s="191"/>
      <c r="ZS84" s="191"/>
      <c r="ZT84" s="191"/>
      <c r="ZU84" s="191"/>
      <c r="ZV84" s="191"/>
      <c r="ZW84" s="191">
        <f t="shared" si="319"/>
        <v>0</v>
      </c>
      <c r="ZX84" s="191"/>
      <c r="ZY84" s="191"/>
      <c r="ZZ84" s="191"/>
      <c r="AAA84" s="191"/>
      <c r="AAB84" s="191"/>
      <c r="AAC84" s="191"/>
      <c r="AAD84" s="191">
        <f t="shared" si="320"/>
        <v>0</v>
      </c>
      <c r="AAE84" s="191"/>
      <c r="AAF84" s="191"/>
      <c r="AAG84" s="191"/>
      <c r="AAH84" s="191"/>
      <c r="AAI84" s="191"/>
      <c r="AAJ84" s="191"/>
      <c r="AAK84" s="191">
        <f t="shared" si="321"/>
        <v>0</v>
      </c>
      <c r="AAL84" s="191"/>
      <c r="AAM84" s="191"/>
      <c r="AAN84" s="191"/>
      <c r="AAO84" s="191"/>
      <c r="AAP84" s="191"/>
      <c r="AAQ84" s="191"/>
      <c r="AAR84" s="191">
        <f t="shared" si="322"/>
        <v>0</v>
      </c>
      <c r="AAS84" s="191"/>
      <c r="AAT84" s="191"/>
      <c r="AAU84" s="191"/>
      <c r="AAV84" s="191"/>
      <c r="AAW84" s="191"/>
      <c r="AAX84" s="191"/>
      <c r="AAY84" s="191">
        <f t="shared" si="323"/>
        <v>0</v>
      </c>
      <c r="AAZ84" s="191"/>
      <c r="ABA84" s="191"/>
      <c r="ABB84" s="191"/>
      <c r="ABC84" s="191"/>
      <c r="ABD84" s="191"/>
      <c r="ABE84" s="191"/>
      <c r="ABF84" s="191">
        <f t="shared" si="324"/>
        <v>0</v>
      </c>
      <c r="ABG84" s="191"/>
      <c r="ABH84" s="191"/>
      <c r="ABI84" s="191"/>
      <c r="ABJ84" s="191"/>
      <c r="ABK84" s="191"/>
      <c r="ABL84" s="191"/>
      <c r="ABM84" s="191">
        <f t="shared" si="325"/>
        <v>0</v>
      </c>
      <c r="ABN84" s="191"/>
      <c r="ABO84" s="191"/>
      <c r="ABP84" s="191"/>
      <c r="ABQ84" s="191"/>
      <c r="ABR84" s="191"/>
      <c r="ABS84" s="191"/>
      <c r="ABT84" s="191">
        <f t="shared" si="326"/>
        <v>0</v>
      </c>
      <c r="ABU84" s="191"/>
      <c r="ABV84" s="191"/>
      <c r="ABW84" s="191"/>
      <c r="ABX84" s="191"/>
      <c r="ABY84" s="190">
        <f t="shared" si="218"/>
        <v>0</v>
      </c>
      <c r="ABZ84" s="190">
        <f t="shared" si="217"/>
        <v>0</v>
      </c>
      <c r="ACA84" s="190">
        <f t="shared" si="217"/>
        <v>0</v>
      </c>
      <c r="ACB84" s="9"/>
    </row>
    <row r="85" spans="1:756" ht="18" customHeight="1">
      <c r="A85" s="213">
        <v>14</v>
      </c>
      <c r="B85" s="191" t="s">
        <v>1911</v>
      </c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>
        <f t="shared" si="219"/>
        <v>0</v>
      </c>
      <c r="N85" s="191"/>
      <c r="O85" s="191"/>
      <c r="P85" s="191"/>
      <c r="Q85" s="191"/>
      <c r="R85" s="191"/>
      <c r="S85" s="191"/>
      <c r="T85" s="191">
        <f t="shared" si="220"/>
        <v>0</v>
      </c>
      <c r="U85" s="191"/>
      <c r="V85" s="191"/>
      <c r="W85" s="191"/>
      <c r="X85" s="191"/>
      <c r="Y85" s="191"/>
      <c r="Z85" s="191"/>
      <c r="AA85" s="191">
        <f t="shared" si="221"/>
        <v>0</v>
      </c>
      <c r="AB85" s="191"/>
      <c r="AC85" s="191"/>
      <c r="AD85" s="191"/>
      <c r="AE85" s="191"/>
      <c r="AF85" s="191"/>
      <c r="AG85" s="191"/>
      <c r="AH85" s="191">
        <f t="shared" si="222"/>
        <v>0</v>
      </c>
      <c r="AI85" s="191"/>
      <c r="AJ85" s="191"/>
      <c r="AK85" s="191"/>
      <c r="AL85" s="191"/>
      <c r="AM85" s="191"/>
      <c r="AN85" s="191"/>
      <c r="AO85" s="191">
        <f t="shared" si="223"/>
        <v>0</v>
      </c>
      <c r="AP85" s="191"/>
      <c r="AQ85" s="191"/>
      <c r="AR85" s="191"/>
      <c r="AS85" s="191"/>
      <c r="AT85" s="191"/>
      <c r="AU85" s="191"/>
      <c r="AV85" s="191">
        <f t="shared" si="224"/>
        <v>0</v>
      </c>
      <c r="AW85" s="191"/>
      <c r="AX85" s="191"/>
      <c r="AY85" s="191"/>
      <c r="AZ85" s="191"/>
      <c r="BA85" s="191"/>
      <c r="BB85" s="191"/>
      <c r="BC85" s="191">
        <f t="shared" si="225"/>
        <v>0</v>
      </c>
      <c r="BD85" s="191"/>
      <c r="BE85" s="191"/>
      <c r="BF85" s="191"/>
      <c r="BG85" s="191"/>
      <c r="BH85" s="191"/>
      <c r="BI85" s="191"/>
      <c r="BJ85" s="191">
        <f t="shared" si="226"/>
        <v>0</v>
      </c>
      <c r="BK85" s="191"/>
      <c r="BL85" s="191"/>
      <c r="BM85" s="191"/>
      <c r="BN85" s="191"/>
      <c r="BO85" s="191"/>
      <c r="BP85" s="191"/>
      <c r="BQ85" s="191">
        <f t="shared" si="227"/>
        <v>0</v>
      </c>
      <c r="BR85" s="191"/>
      <c r="BS85" s="191"/>
      <c r="BT85" s="191"/>
      <c r="BU85" s="191"/>
      <c r="BV85" s="191"/>
      <c r="BW85" s="191"/>
      <c r="BX85" s="191">
        <f t="shared" si="228"/>
        <v>0</v>
      </c>
      <c r="BY85" s="191"/>
      <c r="BZ85" s="191"/>
      <c r="CA85" s="191"/>
      <c r="CB85" s="191"/>
      <c r="CC85" s="191"/>
      <c r="CD85" s="191"/>
      <c r="CE85" s="191">
        <f t="shared" si="229"/>
        <v>0</v>
      </c>
      <c r="CF85" s="191"/>
      <c r="CG85" s="191"/>
      <c r="CH85" s="191"/>
      <c r="CI85" s="191"/>
      <c r="CJ85" s="191"/>
      <c r="CK85" s="191"/>
      <c r="CL85" s="191">
        <f t="shared" si="230"/>
        <v>0</v>
      </c>
      <c r="CM85" s="191"/>
      <c r="CN85" s="191"/>
      <c r="CO85" s="191"/>
      <c r="CP85" s="191"/>
      <c r="CQ85" s="191"/>
      <c r="CR85" s="191"/>
      <c r="CS85" s="191">
        <f t="shared" si="231"/>
        <v>0</v>
      </c>
      <c r="CT85" s="191"/>
      <c r="CU85" s="191"/>
      <c r="CV85" s="191"/>
      <c r="CW85" s="191"/>
      <c r="CX85" s="191"/>
      <c r="CY85" s="191"/>
      <c r="CZ85" s="191">
        <f t="shared" si="232"/>
        <v>0</v>
      </c>
      <c r="DA85" s="191"/>
      <c r="DB85" s="191"/>
      <c r="DC85" s="191"/>
      <c r="DD85" s="191"/>
      <c r="DE85" s="191"/>
      <c r="DF85" s="191"/>
      <c r="DG85" s="191">
        <f t="shared" si="233"/>
        <v>0</v>
      </c>
      <c r="DH85" s="191"/>
      <c r="DI85" s="191"/>
      <c r="DJ85" s="191"/>
      <c r="DK85" s="191"/>
      <c r="DL85" s="191"/>
      <c r="DM85" s="191"/>
      <c r="DN85" s="191">
        <f t="shared" si="234"/>
        <v>0</v>
      </c>
      <c r="DO85" s="191"/>
      <c r="DP85" s="191"/>
      <c r="DQ85" s="191"/>
      <c r="DR85" s="191"/>
      <c r="DS85" s="191"/>
      <c r="DT85" s="191"/>
      <c r="DU85" s="191">
        <f t="shared" si="235"/>
        <v>0</v>
      </c>
      <c r="DV85" s="191"/>
      <c r="DW85" s="191"/>
      <c r="DX85" s="191"/>
      <c r="DY85" s="191"/>
      <c r="DZ85" s="191"/>
      <c r="EA85" s="191"/>
      <c r="EB85" s="191">
        <f t="shared" si="236"/>
        <v>0</v>
      </c>
      <c r="EC85" s="191"/>
      <c r="ED85" s="191"/>
      <c r="EE85" s="191"/>
      <c r="EF85" s="191"/>
      <c r="EG85" s="191"/>
      <c r="EH85" s="191"/>
      <c r="EI85" s="191">
        <f t="shared" si="237"/>
        <v>0</v>
      </c>
      <c r="EJ85" s="191"/>
      <c r="EK85" s="191"/>
      <c r="EL85" s="191"/>
      <c r="EM85" s="191">
        <v>1</v>
      </c>
      <c r="EN85" s="191">
        <f t="shared" si="238"/>
        <v>3500</v>
      </c>
      <c r="EO85" s="191"/>
      <c r="EP85" s="191">
        <f t="shared" si="239"/>
        <v>3500</v>
      </c>
      <c r="EQ85" s="191"/>
      <c r="ER85" s="191"/>
      <c r="ES85" s="191"/>
      <c r="ET85" s="191">
        <v>1</v>
      </c>
      <c r="EU85" s="191">
        <f t="shared" si="240"/>
        <v>3000</v>
      </c>
      <c r="EV85" s="191"/>
      <c r="EW85" s="191">
        <f t="shared" si="241"/>
        <v>3000</v>
      </c>
      <c r="EX85" s="191"/>
      <c r="EY85" s="191"/>
      <c r="EZ85" s="191"/>
      <c r="FA85" s="191"/>
      <c r="FB85" s="191"/>
      <c r="FC85" s="191"/>
      <c r="FD85" s="191">
        <f t="shared" si="242"/>
        <v>0</v>
      </c>
      <c r="FE85" s="191"/>
      <c r="FF85" s="191"/>
      <c r="FG85" s="191"/>
      <c r="FH85" s="191"/>
      <c r="FI85" s="191"/>
      <c r="FJ85" s="191"/>
      <c r="FK85" s="191">
        <f t="shared" si="243"/>
        <v>0</v>
      </c>
      <c r="FL85" s="191"/>
      <c r="FM85" s="191"/>
      <c r="FN85" s="191"/>
      <c r="FO85" s="191"/>
      <c r="FP85" s="191"/>
      <c r="FQ85" s="191"/>
      <c r="FR85" s="191">
        <f t="shared" si="244"/>
        <v>0</v>
      </c>
      <c r="FS85" s="191"/>
      <c r="FT85" s="191"/>
      <c r="FU85" s="191"/>
      <c r="FV85" s="191"/>
      <c r="FW85" s="191"/>
      <c r="FX85" s="191"/>
      <c r="FY85" s="191">
        <f t="shared" si="245"/>
        <v>0</v>
      </c>
      <c r="FZ85" s="191"/>
      <c r="GA85" s="191"/>
      <c r="GB85" s="191"/>
      <c r="GC85" s="191"/>
      <c r="GD85" s="191"/>
      <c r="GE85" s="191"/>
      <c r="GF85" s="191">
        <f t="shared" si="246"/>
        <v>0</v>
      </c>
      <c r="GG85" s="191"/>
      <c r="GH85" s="191"/>
      <c r="GI85" s="191"/>
      <c r="GJ85" s="191"/>
      <c r="GK85" s="191"/>
      <c r="GL85" s="191"/>
      <c r="GM85" s="191">
        <f t="shared" si="247"/>
        <v>0</v>
      </c>
      <c r="GN85" s="191"/>
      <c r="GO85" s="191"/>
      <c r="GP85" s="191"/>
      <c r="GQ85" s="191"/>
      <c r="GR85" s="191"/>
      <c r="GS85" s="191"/>
      <c r="GT85" s="191">
        <f t="shared" si="248"/>
        <v>0</v>
      </c>
      <c r="GU85" s="191"/>
      <c r="GV85" s="191"/>
      <c r="GW85" s="191"/>
      <c r="GX85" s="191"/>
      <c r="GY85" s="191"/>
      <c r="GZ85" s="191"/>
      <c r="HA85" s="191">
        <f t="shared" si="249"/>
        <v>0</v>
      </c>
      <c r="HB85" s="191"/>
      <c r="HC85" s="191"/>
      <c r="HD85" s="191"/>
      <c r="HE85" s="191"/>
      <c r="HF85" s="191"/>
      <c r="HG85" s="191"/>
      <c r="HH85" s="191">
        <f t="shared" si="250"/>
        <v>0</v>
      </c>
      <c r="HI85" s="191"/>
      <c r="HJ85" s="191"/>
      <c r="HK85" s="191"/>
      <c r="HL85" s="191"/>
      <c r="HM85" s="191"/>
      <c r="HN85" s="191"/>
      <c r="HO85" s="191">
        <f t="shared" si="251"/>
        <v>0</v>
      </c>
      <c r="HP85" s="191"/>
      <c r="HQ85" s="191"/>
      <c r="HR85" s="191"/>
      <c r="HS85" s="191"/>
      <c r="HT85" s="191"/>
      <c r="HU85" s="191"/>
      <c r="HV85" s="191">
        <f t="shared" si="252"/>
        <v>0</v>
      </c>
      <c r="HW85" s="191"/>
      <c r="HX85" s="191"/>
      <c r="HY85" s="191"/>
      <c r="HZ85" s="191"/>
      <c r="IA85" s="191"/>
      <c r="IB85" s="191"/>
      <c r="IC85" s="191">
        <f t="shared" si="253"/>
        <v>0</v>
      </c>
      <c r="ID85" s="191"/>
      <c r="IE85" s="191"/>
      <c r="IF85" s="191"/>
      <c r="IG85" s="191"/>
      <c r="IH85" s="191"/>
      <c r="II85" s="191"/>
      <c r="IJ85" s="191">
        <f t="shared" si="254"/>
        <v>0</v>
      </c>
      <c r="IK85" s="191"/>
      <c r="IL85" s="191"/>
      <c r="IM85" s="191"/>
      <c r="IN85" s="191">
        <v>1</v>
      </c>
      <c r="IO85" s="191">
        <f t="shared" si="255"/>
        <v>10000</v>
      </c>
      <c r="IP85" s="191"/>
      <c r="IQ85" s="191">
        <f t="shared" si="256"/>
        <v>10000</v>
      </c>
      <c r="IR85" s="191"/>
      <c r="IS85" s="191"/>
      <c r="IT85" s="191"/>
      <c r="IU85" s="191"/>
      <c r="IV85" s="191"/>
      <c r="IW85" s="191"/>
      <c r="IX85" s="191">
        <f t="shared" si="257"/>
        <v>0</v>
      </c>
      <c r="IY85" s="191"/>
      <c r="IZ85" s="191"/>
      <c r="JA85" s="191"/>
      <c r="JB85" s="191"/>
      <c r="JC85" s="191"/>
      <c r="JD85" s="191"/>
      <c r="JE85" s="191">
        <f t="shared" si="258"/>
        <v>0</v>
      </c>
      <c r="JF85" s="191"/>
      <c r="JG85" s="191"/>
      <c r="JH85" s="191"/>
      <c r="JI85" s="191"/>
      <c r="JJ85" s="191"/>
      <c r="JK85" s="191"/>
      <c r="JL85" s="191">
        <f t="shared" si="259"/>
        <v>0</v>
      </c>
      <c r="JM85" s="191"/>
      <c r="JN85" s="191"/>
      <c r="JO85" s="191"/>
      <c r="JP85" s="191"/>
      <c r="JQ85" s="191"/>
      <c r="JR85" s="191"/>
      <c r="JS85" s="191">
        <f t="shared" si="260"/>
        <v>0</v>
      </c>
      <c r="JT85" s="191"/>
      <c r="JU85" s="191"/>
      <c r="JV85" s="191"/>
      <c r="JW85" s="191"/>
      <c r="JX85" s="191"/>
      <c r="JY85" s="191"/>
      <c r="JZ85" s="191">
        <f t="shared" si="261"/>
        <v>0</v>
      </c>
      <c r="KA85" s="191"/>
      <c r="KB85" s="191"/>
      <c r="KC85" s="191"/>
      <c r="KD85" s="191"/>
      <c r="KE85" s="191"/>
      <c r="KF85" s="191"/>
      <c r="KG85" s="191">
        <f t="shared" si="262"/>
        <v>0</v>
      </c>
      <c r="KH85" s="191"/>
      <c r="KI85" s="191"/>
      <c r="KJ85" s="191"/>
      <c r="KK85" s="191"/>
      <c r="KL85" s="191"/>
      <c r="KM85" s="191"/>
      <c r="KN85" s="191">
        <f t="shared" si="263"/>
        <v>0</v>
      </c>
      <c r="KO85" s="191"/>
      <c r="KP85" s="191"/>
      <c r="KQ85" s="191"/>
      <c r="KR85" s="191"/>
      <c r="KS85" s="191"/>
      <c r="KT85" s="191"/>
      <c r="KU85" s="191">
        <f t="shared" si="264"/>
        <v>0</v>
      </c>
      <c r="KV85" s="191"/>
      <c r="KW85" s="191"/>
      <c r="KX85" s="191"/>
      <c r="KY85" s="191"/>
      <c r="KZ85" s="191"/>
      <c r="LA85" s="191"/>
      <c r="LB85" s="191">
        <f t="shared" si="265"/>
        <v>0</v>
      </c>
      <c r="LC85" s="191"/>
      <c r="LD85" s="191"/>
      <c r="LE85" s="191"/>
      <c r="LF85" s="191"/>
      <c r="LG85" s="191"/>
      <c r="LH85" s="191"/>
      <c r="LI85" s="191">
        <f t="shared" si="266"/>
        <v>0</v>
      </c>
      <c r="LJ85" s="191"/>
      <c r="LK85" s="191"/>
      <c r="LL85" s="191"/>
      <c r="LM85" s="191"/>
      <c r="LN85" s="191"/>
      <c r="LO85" s="191"/>
      <c r="LP85" s="191">
        <f t="shared" si="267"/>
        <v>0</v>
      </c>
      <c r="LQ85" s="191"/>
      <c r="LR85" s="191"/>
      <c r="LS85" s="191"/>
      <c r="LT85" s="191"/>
      <c r="LU85" s="191"/>
      <c r="LV85" s="191"/>
      <c r="LW85" s="191">
        <f t="shared" si="268"/>
        <v>0</v>
      </c>
      <c r="LX85" s="191"/>
      <c r="LY85" s="191"/>
      <c r="LZ85" s="191"/>
      <c r="MA85" s="191"/>
      <c r="MB85" s="191"/>
      <c r="MC85" s="191"/>
      <c r="MD85" s="191">
        <f t="shared" si="269"/>
        <v>0</v>
      </c>
      <c r="ME85" s="191"/>
      <c r="MF85" s="191"/>
      <c r="MG85" s="191"/>
      <c r="MH85" s="191"/>
      <c r="MI85" s="191"/>
      <c r="MJ85" s="191"/>
      <c r="MK85" s="191">
        <f t="shared" si="270"/>
        <v>0</v>
      </c>
      <c r="ML85" s="191"/>
      <c r="MM85" s="191"/>
      <c r="MN85" s="191"/>
      <c r="MO85" s="191"/>
      <c r="MP85" s="191"/>
      <c r="MQ85" s="191"/>
      <c r="MR85" s="191">
        <f t="shared" si="271"/>
        <v>0</v>
      </c>
      <c r="MS85" s="191"/>
      <c r="MT85" s="191"/>
      <c r="MU85" s="191"/>
      <c r="MV85" s="191"/>
      <c r="MW85" s="191"/>
      <c r="MX85" s="191"/>
      <c r="MY85" s="191">
        <f t="shared" si="272"/>
        <v>0</v>
      </c>
      <c r="MZ85" s="191"/>
      <c r="NA85" s="191"/>
      <c r="NB85" s="191"/>
      <c r="NC85" s="191"/>
      <c r="ND85" s="191"/>
      <c r="NE85" s="191"/>
      <c r="NF85" s="191">
        <f t="shared" si="273"/>
        <v>0</v>
      </c>
      <c r="NG85" s="191"/>
      <c r="NH85" s="191"/>
      <c r="NI85" s="191"/>
      <c r="NJ85" s="191"/>
      <c r="NK85" s="191"/>
      <c r="NL85" s="191"/>
      <c r="NM85" s="191">
        <f t="shared" si="274"/>
        <v>0</v>
      </c>
      <c r="NN85" s="191"/>
      <c r="NO85" s="191"/>
      <c r="NP85" s="191"/>
      <c r="NQ85" s="191"/>
      <c r="NR85" s="191"/>
      <c r="NS85" s="191"/>
      <c r="NT85" s="191">
        <f t="shared" si="275"/>
        <v>0</v>
      </c>
      <c r="NU85" s="191"/>
      <c r="NV85" s="191"/>
      <c r="NW85" s="191"/>
      <c r="NX85" s="191"/>
      <c r="NY85" s="191"/>
      <c r="NZ85" s="191"/>
      <c r="OA85" s="191"/>
      <c r="OB85" s="191"/>
      <c r="OC85" s="191"/>
      <c r="OD85" s="191"/>
      <c r="OE85" s="191"/>
      <c r="OF85" s="191"/>
      <c r="OG85" s="191"/>
      <c r="OH85" s="191">
        <f t="shared" si="276"/>
        <v>0</v>
      </c>
      <c r="OI85" s="191"/>
      <c r="OJ85" s="191"/>
      <c r="OK85" s="191"/>
      <c r="OL85" s="191"/>
      <c r="OM85" s="191"/>
      <c r="ON85" s="191"/>
      <c r="OO85" s="191">
        <f t="shared" si="277"/>
        <v>0</v>
      </c>
      <c r="OP85" s="191"/>
      <c r="OQ85" s="191"/>
      <c r="OR85" s="191"/>
      <c r="OS85" s="191"/>
      <c r="OT85" s="191"/>
      <c r="OU85" s="191"/>
      <c r="OV85" s="191">
        <f t="shared" si="278"/>
        <v>0</v>
      </c>
      <c r="OW85" s="191"/>
      <c r="OX85" s="191"/>
      <c r="OY85" s="191"/>
      <c r="OZ85" s="191"/>
      <c r="PA85" s="191"/>
      <c r="PB85" s="191"/>
      <c r="PC85" s="191">
        <f t="shared" si="279"/>
        <v>0</v>
      </c>
      <c r="PD85" s="191"/>
      <c r="PE85" s="191"/>
      <c r="PF85" s="191"/>
      <c r="PG85" s="191"/>
      <c r="PH85" s="191"/>
      <c r="PI85" s="191"/>
      <c r="PJ85" s="191">
        <f t="shared" si="280"/>
        <v>0</v>
      </c>
      <c r="PK85" s="191"/>
      <c r="PL85" s="191"/>
      <c r="PM85" s="191"/>
      <c r="PN85" s="191"/>
      <c r="PO85" s="191"/>
      <c r="PP85" s="191"/>
      <c r="PQ85" s="191">
        <f t="shared" si="281"/>
        <v>0</v>
      </c>
      <c r="PR85" s="191"/>
      <c r="PS85" s="191"/>
      <c r="PT85" s="191"/>
      <c r="PU85" s="191"/>
      <c r="PV85" s="191"/>
      <c r="PW85" s="191"/>
      <c r="PX85" s="191">
        <f t="shared" si="282"/>
        <v>0</v>
      </c>
      <c r="PY85" s="191"/>
      <c r="PZ85" s="191"/>
      <c r="QA85" s="191"/>
      <c r="QB85" s="191"/>
      <c r="QC85" s="191"/>
      <c r="QD85" s="191"/>
      <c r="QE85" s="191">
        <f t="shared" si="283"/>
        <v>0</v>
      </c>
      <c r="QF85" s="191"/>
      <c r="QG85" s="191"/>
      <c r="QH85" s="191"/>
      <c r="QI85" s="191"/>
      <c r="QJ85" s="191"/>
      <c r="QK85" s="191"/>
      <c r="QL85" s="191">
        <f t="shared" si="284"/>
        <v>0</v>
      </c>
      <c r="QM85" s="191"/>
      <c r="QN85" s="191"/>
      <c r="QO85" s="191"/>
      <c r="QP85" s="191"/>
      <c r="QQ85" s="191"/>
      <c r="QR85" s="191"/>
      <c r="QS85" s="191">
        <f t="shared" si="285"/>
        <v>0</v>
      </c>
      <c r="QT85" s="191"/>
      <c r="QU85" s="191"/>
      <c r="QV85" s="191"/>
      <c r="QW85" s="191"/>
      <c r="QX85" s="191"/>
      <c r="QY85" s="191"/>
      <c r="QZ85" s="191">
        <f t="shared" si="286"/>
        <v>0</v>
      </c>
      <c r="RA85" s="191"/>
      <c r="RB85" s="191"/>
      <c r="RC85" s="191"/>
      <c r="RD85" s="191"/>
      <c r="RE85" s="191"/>
      <c r="RF85" s="191"/>
      <c r="RG85" s="191">
        <f t="shared" si="287"/>
        <v>0</v>
      </c>
      <c r="RH85" s="191"/>
      <c r="RI85" s="191"/>
      <c r="RJ85" s="191"/>
      <c r="RK85" s="191"/>
      <c r="RL85" s="191"/>
      <c r="RM85" s="191"/>
      <c r="RN85" s="191">
        <f t="shared" si="288"/>
        <v>0</v>
      </c>
      <c r="RO85" s="191"/>
      <c r="RP85" s="191"/>
      <c r="RQ85" s="191"/>
      <c r="RR85" s="191"/>
      <c r="RS85" s="191"/>
      <c r="RT85" s="191"/>
      <c r="RU85" s="191">
        <f t="shared" si="289"/>
        <v>0</v>
      </c>
      <c r="RV85" s="191"/>
      <c r="RW85" s="191"/>
      <c r="RX85" s="191"/>
      <c r="RY85" s="191"/>
      <c r="RZ85" s="191"/>
      <c r="SA85" s="191"/>
      <c r="SB85" s="191">
        <f t="shared" si="290"/>
        <v>0</v>
      </c>
      <c r="SC85" s="191"/>
      <c r="SD85" s="191"/>
      <c r="SE85" s="191"/>
      <c r="SF85" s="191"/>
      <c r="SG85" s="191"/>
      <c r="SH85" s="191"/>
      <c r="SI85" s="191">
        <f t="shared" si="291"/>
        <v>0</v>
      </c>
      <c r="SJ85" s="191"/>
      <c r="SK85" s="191"/>
      <c r="SL85" s="191"/>
      <c r="SM85" s="191"/>
      <c r="SN85" s="191"/>
      <c r="SO85" s="191"/>
      <c r="SP85" s="191">
        <f t="shared" si="292"/>
        <v>0</v>
      </c>
      <c r="SQ85" s="191"/>
      <c r="SR85" s="191"/>
      <c r="SS85" s="191"/>
      <c r="ST85" s="191"/>
      <c r="SU85" s="191"/>
      <c r="SV85" s="191"/>
      <c r="SW85" s="191">
        <f t="shared" si="293"/>
        <v>0</v>
      </c>
      <c r="SX85" s="191"/>
      <c r="SY85" s="191"/>
      <c r="SZ85" s="191"/>
      <c r="TA85" s="191"/>
      <c r="TB85" s="191"/>
      <c r="TC85" s="191"/>
      <c r="TD85" s="191">
        <f t="shared" si="294"/>
        <v>0</v>
      </c>
      <c r="TE85" s="191"/>
      <c r="TF85" s="191"/>
      <c r="TG85" s="191"/>
      <c r="TH85" s="191"/>
      <c r="TI85" s="191"/>
      <c r="TJ85" s="191"/>
      <c r="TK85" s="191">
        <f t="shared" si="295"/>
        <v>0</v>
      </c>
      <c r="TL85" s="191"/>
      <c r="TM85" s="191"/>
      <c r="TN85" s="191"/>
      <c r="TO85" s="191"/>
      <c r="TP85" s="191"/>
      <c r="TQ85" s="191"/>
      <c r="TR85" s="191">
        <f t="shared" si="296"/>
        <v>0</v>
      </c>
      <c r="TS85" s="191"/>
      <c r="TT85" s="191"/>
      <c r="TU85" s="191"/>
      <c r="TV85" s="191"/>
      <c r="TW85" s="191"/>
      <c r="TX85" s="191"/>
      <c r="TY85" s="191">
        <f t="shared" si="297"/>
        <v>0</v>
      </c>
      <c r="TZ85" s="191"/>
      <c r="UA85" s="191"/>
      <c r="UB85" s="191"/>
      <c r="UC85" s="191"/>
      <c r="UD85" s="191"/>
      <c r="UE85" s="191"/>
      <c r="UF85" s="191">
        <f t="shared" si="298"/>
        <v>0</v>
      </c>
      <c r="UG85" s="191"/>
      <c r="UH85" s="191"/>
      <c r="UI85" s="191"/>
      <c r="UJ85" s="191"/>
      <c r="UK85" s="191"/>
      <c r="UL85" s="191"/>
      <c r="UM85" s="191">
        <f t="shared" si="299"/>
        <v>0</v>
      </c>
      <c r="UN85" s="191"/>
      <c r="UO85" s="191"/>
      <c r="UP85" s="191"/>
      <c r="UQ85" s="191"/>
      <c r="UR85" s="191"/>
      <c r="US85" s="191"/>
      <c r="UT85" s="191">
        <f t="shared" si="300"/>
        <v>0</v>
      </c>
      <c r="UU85" s="191"/>
      <c r="UV85" s="191"/>
      <c r="UW85" s="191"/>
      <c r="UX85" s="191"/>
      <c r="UY85" s="191"/>
      <c r="UZ85" s="191"/>
      <c r="VA85" s="191">
        <f t="shared" si="301"/>
        <v>0</v>
      </c>
      <c r="VB85" s="191"/>
      <c r="VC85" s="191"/>
      <c r="VD85" s="191"/>
      <c r="VE85" s="191"/>
      <c r="VF85" s="191"/>
      <c r="VG85" s="191"/>
      <c r="VH85" s="191">
        <f t="shared" si="302"/>
        <v>0</v>
      </c>
      <c r="VI85" s="191"/>
      <c r="VJ85" s="191"/>
      <c r="VK85" s="191"/>
      <c r="VL85" s="191"/>
      <c r="VM85" s="191"/>
      <c r="VN85" s="191"/>
      <c r="VO85" s="191">
        <f t="shared" si="303"/>
        <v>0</v>
      </c>
      <c r="VP85" s="191"/>
      <c r="VQ85" s="191"/>
      <c r="VR85" s="191"/>
      <c r="VS85" s="191"/>
      <c r="VT85" s="191"/>
      <c r="VU85" s="191"/>
      <c r="VV85" s="191">
        <f t="shared" si="304"/>
        <v>0</v>
      </c>
      <c r="VW85" s="191"/>
      <c r="VX85" s="191"/>
      <c r="VY85" s="191"/>
      <c r="VZ85" s="191"/>
      <c r="WA85" s="191"/>
      <c r="WB85" s="191"/>
      <c r="WC85" s="191">
        <f t="shared" si="305"/>
        <v>0</v>
      </c>
      <c r="WD85" s="191"/>
      <c r="WE85" s="191"/>
      <c r="WF85" s="191"/>
      <c r="WG85" s="191"/>
      <c r="WH85" s="191"/>
      <c r="WI85" s="191"/>
      <c r="WJ85" s="191">
        <f t="shared" si="306"/>
        <v>0</v>
      </c>
      <c r="WK85" s="191"/>
      <c r="WL85" s="191"/>
      <c r="WM85" s="191"/>
      <c r="WN85" s="191"/>
      <c r="WO85" s="191"/>
      <c r="WP85" s="191"/>
      <c r="WQ85" s="191">
        <f t="shared" si="307"/>
        <v>0</v>
      </c>
      <c r="WR85" s="191"/>
      <c r="WS85" s="191"/>
      <c r="WT85" s="191"/>
      <c r="WU85" s="191"/>
      <c r="WV85" s="191"/>
      <c r="WW85" s="191"/>
      <c r="WX85" s="191">
        <f t="shared" si="308"/>
        <v>0</v>
      </c>
      <c r="WY85" s="191"/>
      <c r="WZ85" s="191"/>
      <c r="XA85" s="191"/>
      <c r="XB85" s="191"/>
      <c r="XC85" s="191"/>
      <c r="XD85" s="191"/>
      <c r="XE85" s="191">
        <f t="shared" si="309"/>
        <v>0</v>
      </c>
      <c r="XF85" s="191"/>
      <c r="XG85" s="191"/>
      <c r="XH85" s="191"/>
      <c r="XI85" s="191"/>
      <c r="XJ85" s="191"/>
      <c r="XK85" s="191"/>
      <c r="XL85" s="191">
        <f t="shared" si="310"/>
        <v>0</v>
      </c>
      <c r="XM85" s="191"/>
      <c r="XN85" s="191"/>
      <c r="XO85" s="191"/>
      <c r="XP85" s="191"/>
      <c r="XQ85" s="191"/>
      <c r="XR85" s="191"/>
      <c r="XS85" s="191">
        <f t="shared" si="311"/>
        <v>0</v>
      </c>
      <c r="XT85" s="191"/>
      <c r="XU85" s="191"/>
      <c r="XV85" s="191"/>
      <c r="XW85" s="191"/>
      <c r="XX85" s="191"/>
      <c r="XY85" s="191"/>
      <c r="XZ85" s="191">
        <f t="shared" si="312"/>
        <v>0</v>
      </c>
      <c r="YA85" s="191"/>
      <c r="YB85" s="191"/>
      <c r="YC85" s="191"/>
      <c r="YD85" s="191"/>
      <c r="YE85" s="191"/>
      <c r="YF85" s="191"/>
      <c r="YG85" s="191">
        <f t="shared" si="313"/>
        <v>0</v>
      </c>
      <c r="YH85" s="191"/>
      <c r="YI85" s="191"/>
      <c r="YJ85" s="191"/>
      <c r="YK85" s="191"/>
      <c r="YL85" s="191"/>
      <c r="YM85" s="191"/>
      <c r="YN85" s="191">
        <f t="shared" si="314"/>
        <v>0</v>
      </c>
      <c r="YO85" s="191"/>
      <c r="YP85" s="191"/>
      <c r="YQ85" s="191"/>
      <c r="YR85" s="191"/>
      <c r="YS85" s="191"/>
      <c r="YT85" s="191"/>
      <c r="YU85" s="191">
        <f t="shared" si="315"/>
        <v>0</v>
      </c>
      <c r="YV85" s="191"/>
      <c r="YW85" s="191"/>
      <c r="YX85" s="191"/>
      <c r="YY85" s="191"/>
      <c r="YZ85" s="191"/>
      <c r="ZA85" s="191"/>
      <c r="ZB85" s="191">
        <f t="shared" si="316"/>
        <v>0</v>
      </c>
      <c r="ZC85" s="191"/>
      <c r="ZD85" s="191"/>
      <c r="ZE85" s="191"/>
      <c r="ZF85" s="191"/>
      <c r="ZG85" s="191"/>
      <c r="ZH85" s="191"/>
      <c r="ZI85" s="191">
        <f t="shared" si="317"/>
        <v>0</v>
      </c>
      <c r="ZJ85" s="191"/>
      <c r="ZK85" s="191"/>
      <c r="ZL85" s="191"/>
      <c r="ZM85" s="191"/>
      <c r="ZN85" s="191"/>
      <c r="ZO85" s="191"/>
      <c r="ZP85" s="191">
        <f t="shared" si="318"/>
        <v>0</v>
      </c>
      <c r="ZQ85" s="191"/>
      <c r="ZR85" s="191"/>
      <c r="ZS85" s="191"/>
      <c r="ZT85" s="191"/>
      <c r="ZU85" s="191"/>
      <c r="ZV85" s="191"/>
      <c r="ZW85" s="191">
        <f t="shared" si="319"/>
        <v>0</v>
      </c>
      <c r="ZX85" s="191"/>
      <c r="ZY85" s="191"/>
      <c r="ZZ85" s="191"/>
      <c r="AAA85" s="191"/>
      <c r="AAB85" s="191"/>
      <c r="AAC85" s="191"/>
      <c r="AAD85" s="191">
        <f t="shared" si="320"/>
        <v>0</v>
      </c>
      <c r="AAE85" s="191"/>
      <c r="AAF85" s="191"/>
      <c r="AAG85" s="191"/>
      <c r="AAH85" s="191"/>
      <c r="AAI85" s="191"/>
      <c r="AAJ85" s="191"/>
      <c r="AAK85" s="191">
        <f t="shared" si="321"/>
        <v>0</v>
      </c>
      <c r="AAL85" s="191"/>
      <c r="AAM85" s="191"/>
      <c r="AAN85" s="191"/>
      <c r="AAO85" s="191"/>
      <c r="AAP85" s="191"/>
      <c r="AAQ85" s="191"/>
      <c r="AAR85" s="191">
        <f t="shared" si="322"/>
        <v>0</v>
      </c>
      <c r="AAS85" s="191"/>
      <c r="AAT85" s="191"/>
      <c r="AAU85" s="191"/>
      <c r="AAV85" s="191"/>
      <c r="AAW85" s="191"/>
      <c r="AAX85" s="191"/>
      <c r="AAY85" s="191">
        <f t="shared" si="323"/>
        <v>0</v>
      </c>
      <c r="AAZ85" s="191"/>
      <c r="ABA85" s="191"/>
      <c r="ABB85" s="191"/>
      <c r="ABC85" s="191"/>
      <c r="ABD85" s="191"/>
      <c r="ABE85" s="191"/>
      <c r="ABF85" s="191">
        <f t="shared" si="324"/>
        <v>0</v>
      </c>
      <c r="ABG85" s="191"/>
      <c r="ABH85" s="191"/>
      <c r="ABI85" s="191"/>
      <c r="ABJ85" s="191"/>
      <c r="ABK85" s="191"/>
      <c r="ABL85" s="191"/>
      <c r="ABM85" s="191">
        <f t="shared" si="325"/>
        <v>0</v>
      </c>
      <c r="ABN85" s="191"/>
      <c r="ABO85" s="191"/>
      <c r="ABP85" s="191"/>
      <c r="ABQ85" s="191"/>
      <c r="ABR85" s="191"/>
      <c r="ABS85" s="191"/>
      <c r="ABT85" s="191">
        <f t="shared" si="326"/>
        <v>0</v>
      </c>
      <c r="ABU85" s="191"/>
      <c r="ABV85" s="191"/>
      <c r="ABW85" s="191"/>
      <c r="ABX85" s="191"/>
      <c r="ABY85" s="190">
        <f t="shared" si="218"/>
        <v>16500</v>
      </c>
      <c r="ABZ85" s="190">
        <f t="shared" si="217"/>
        <v>0</v>
      </c>
      <c r="ACA85" s="190">
        <f t="shared" si="217"/>
        <v>16500</v>
      </c>
      <c r="ACB85" s="9"/>
    </row>
    <row r="86" spans="1:756" ht="18" customHeight="1">
      <c r="A86" s="213">
        <v>15</v>
      </c>
      <c r="B86" s="191" t="s">
        <v>1912</v>
      </c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>
        <f t="shared" si="219"/>
        <v>0</v>
      </c>
      <c r="N86" s="191"/>
      <c r="O86" s="191"/>
      <c r="P86" s="191"/>
      <c r="Q86" s="191"/>
      <c r="R86" s="191"/>
      <c r="S86" s="191"/>
      <c r="T86" s="191">
        <f t="shared" si="220"/>
        <v>0</v>
      </c>
      <c r="U86" s="191"/>
      <c r="V86" s="191"/>
      <c r="W86" s="191"/>
      <c r="X86" s="191"/>
      <c r="Y86" s="191"/>
      <c r="Z86" s="191"/>
      <c r="AA86" s="191">
        <f t="shared" si="221"/>
        <v>0</v>
      </c>
      <c r="AB86" s="191"/>
      <c r="AC86" s="191"/>
      <c r="AD86" s="191"/>
      <c r="AE86" s="191"/>
      <c r="AF86" s="191"/>
      <c r="AG86" s="191"/>
      <c r="AH86" s="191">
        <f t="shared" si="222"/>
        <v>0</v>
      </c>
      <c r="AI86" s="191"/>
      <c r="AJ86" s="191"/>
      <c r="AK86" s="191"/>
      <c r="AL86" s="191"/>
      <c r="AM86" s="191"/>
      <c r="AN86" s="191"/>
      <c r="AO86" s="191">
        <f t="shared" si="223"/>
        <v>0</v>
      </c>
      <c r="AP86" s="191"/>
      <c r="AQ86" s="191"/>
      <c r="AR86" s="191"/>
      <c r="AS86" s="191"/>
      <c r="AT86" s="191"/>
      <c r="AU86" s="191"/>
      <c r="AV86" s="191">
        <f t="shared" si="224"/>
        <v>0</v>
      </c>
      <c r="AW86" s="191"/>
      <c r="AX86" s="191"/>
      <c r="AY86" s="191"/>
      <c r="AZ86" s="191"/>
      <c r="BA86" s="191"/>
      <c r="BB86" s="191"/>
      <c r="BC86" s="191">
        <f t="shared" si="225"/>
        <v>0</v>
      </c>
      <c r="BD86" s="191"/>
      <c r="BE86" s="191"/>
      <c r="BF86" s="191"/>
      <c r="BG86" s="191"/>
      <c r="BH86" s="191"/>
      <c r="BI86" s="191"/>
      <c r="BJ86" s="191">
        <f t="shared" si="226"/>
        <v>0</v>
      </c>
      <c r="BK86" s="191"/>
      <c r="BL86" s="191"/>
      <c r="BM86" s="191"/>
      <c r="BN86" s="191"/>
      <c r="BO86" s="191"/>
      <c r="BP86" s="191"/>
      <c r="BQ86" s="191">
        <f t="shared" si="227"/>
        <v>0</v>
      </c>
      <c r="BR86" s="191"/>
      <c r="BS86" s="191"/>
      <c r="BT86" s="191"/>
      <c r="BU86" s="191"/>
      <c r="BV86" s="191"/>
      <c r="BW86" s="191"/>
      <c r="BX86" s="191">
        <f t="shared" si="228"/>
        <v>0</v>
      </c>
      <c r="BY86" s="191"/>
      <c r="BZ86" s="191"/>
      <c r="CA86" s="191"/>
      <c r="CB86" s="191"/>
      <c r="CC86" s="191"/>
      <c r="CD86" s="191"/>
      <c r="CE86" s="191">
        <f t="shared" si="229"/>
        <v>0</v>
      </c>
      <c r="CF86" s="191"/>
      <c r="CG86" s="191"/>
      <c r="CH86" s="191"/>
      <c r="CI86" s="191"/>
      <c r="CJ86" s="191"/>
      <c r="CK86" s="191"/>
      <c r="CL86" s="191">
        <f t="shared" si="230"/>
        <v>0</v>
      </c>
      <c r="CM86" s="191"/>
      <c r="CN86" s="191"/>
      <c r="CO86" s="191"/>
      <c r="CP86" s="191"/>
      <c r="CQ86" s="191"/>
      <c r="CR86" s="191"/>
      <c r="CS86" s="191">
        <f t="shared" si="231"/>
        <v>0</v>
      </c>
      <c r="CT86" s="191"/>
      <c r="CU86" s="191"/>
      <c r="CV86" s="191"/>
      <c r="CW86" s="191"/>
      <c r="CX86" s="191"/>
      <c r="CY86" s="191"/>
      <c r="CZ86" s="191">
        <f t="shared" si="232"/>
        <v>0</v>
      </c>
      <c r="DA86" s="191"/>
      <c r="DB86" s="191"/>
      <c r="DC86" s="191"/>
      <c r="DD86" s="191"/>
      <c r="DE86" s="191"/>
      <c r="DF86" s="191"/>
      <c r="DG86" s="191">
        <f t="shared" si="233"/>
        <v>0</v>
      </c>
      <c r="DH86" s="191"/>
      <c r="DI86" s="191"/>
      <c r="DJ86" s="191"/>
      <c r="DK86" s="191"/>
      <c r="DL86" s="191"/>
      <c r="DM86" s="191"/>
      <c r="DN86" s="191">
        <f t="shared" si="234"/>
        <v>0</v>
      </c>
      <c r="DO86" s="191"/>
      <c r="DP86" s="191"/>
      <c r="DQ86" s="191"/>
      <c r="DR86" s="191"/>
      <c r="DS86" s="191"/>
      <c r="DT86" s="191"/>
      <c r="DU86" s="191">
        <f t="shared" si="235"/>
        <v>0</v>
      </c>
      <c r="DV86" s="191"/>
      <c r="DW86" s="191"/>
      <c r="DX86" s="191"/>
      <c r="DY86" s="191"/>
      <c r="DZ86" s="191"/>
      <c r="EA86" s="191"/>
      <c r="EB86" s="191">
        <f t="shared" si="236"/>
        <v>0</v>
      </c>
      <c r="EC86" s="191"/>
      <c r="ED86" s="191"/>
      <c r="EE86" s="191"/>
      <c r="EF86" s="191"/>
      <c r="EG86" s="191"/>
      <c r="EH86" s="191"/>
      <c r="EI86" s="191">
        <f t="shared" si="237"/>
        <v>0</v>
      </c>
      <c r="EJ86" s="191"/>
      <c r="EK86" s="191"/>
      <c r="EL86" s="191"/>
      <c r="EM86" s="191">
        <v>1</v>
      </c>
      <c r="EN86" s="191">
        <f t="shared" si="238"/>
        <v>3500</v>
      </c>
      <c r="EO86" s="191"/>
      <c r="EP86" s="191">
        <f t="shared" si="239"/>
        <v>3500</v>
      </c>
      <c r="EQ86" s="191"/>
      <c r="ER86" s="191"/>
      <c r="ES86" s="191"/>
      <c r="ET86" s="191">
        <v>1</v>
      </c>
      <c r="EU86" s="191">
        <f t="shared" si="240"/>
        <v>3000</v>
      </c>
      <c r="EV86" s="191"/>
      <c r="EW86" s="191">
        <f t="shared" si="241"/>
        <v>3000</v>
      </c>
      <c r="EX86" s="191"/>
      <c r="EY86" s="191"/>
      <c r="EZ86" s="191"/>
      <c r="FA86" s="191"/>
      <c r="FB86" s="191"/>
      <c r="FC86" s="191"/>
      <c r="FD86" s="191">
        <f t="shared" si="242"/>
        <v>0</v>
      </c>
      <c r="FE86" s="191"/>
      <c r="FF86" s="191"/>
      <c r="FG86" s="191"/>
      <c r="FH86" s="191"/>
      <c r="FI86" s="191"/>
      <c r="FJ86" s="191"/>
      <c r="FK86" s="191">
        <f t="shared" si="243"/>
        <v>0</v>
      </c>
      <c r="FL86" s="191"/>
      <c r="FM86" s="191"/>
      <c r="FN86" s="191"/>
      <c r="FO86" s="191"/>
      <c r="FP86" s="191"/>
      <c r="FQ86" s="191"/>
      <c r="FR86" s="191">
        <f t="shared" si="244"/>
        <v>0</v>
      </c>
      <c r="FS86" s="191"/>
      <c r="FT86" s="191"/>
      <c r="FU86" s="191"/>
      <c r="FV86" s="191"/>
      <c r="FW86" s="191"/>
      <c r="FX86" s="191"/>
      <c r="FY86" s="191">
        <f t="shared" si="245"/>
        <v>0</v>
      </c>
      <c r="FZ86" s="191"/>
      <c r="GA86" s="191"/>
      <c r="GB86" s="191"/>
      <c r="GC86" s="191"/>
      <c r="GD86" s="191"/>
      <c r="GE86" s="191"/>
      <c r="GF86" s="191">
        <f t="shared" si="246"/>
        <v>0</v>
      </c>
      <c r="GG86" s="191"/>
      <c r="GH86" s="191"/>
      <c r="GI86" s="191"/>
      <c r="GJ86" s="191"/>
      <c r="GK86" s="191"/>
      <c r="GL86" s="191"/>
      <c r="GM86" s="191">
        <f t="shared" si="247"/>
        <v>0</v>
      </c>
      <c r="GN86" s="191"/>
      <c r="GO86" s="191"/>
      <c r="GP86" s="191"/>
      <c r="GQ86" s="191"/>
      <c r="GR86" s="191"/>
      <c r="GS86" s="191"/>
      <c r="GT86" s="191">
        <f t="shared" si="248"/>
        <v>0</v>
      </c>
      <c r="GU86" s="191"/>
      <c r="GV86" s="191"/>
      <c r="GW86" s="191"/>
      <c r="GX86" s="191"/>
      <c r="GY86" s="191"/>
      <c r="GZ86" s="191"/>
      <c r="HA86" s="191">
        <f t="shared" si="249"/>
        <v>0</v>
      </c>
      <c r="HB86" s="191"/>
      <c r="HC86" s="191"/>
      <c r="HD86" s="191"/>
      <c r="HE86" s="191"/>
      <c r="HF86" s="191"/>
      <c r="HG86" s="191"/>
      <c r="HH86" s="191">
        <f t="shared" si="250"/>
        <v>0</v>
      </c>
      <c r="HI86" s="191"/>
      <c r="HJ86" s="191"/>
      <c r="HK86" s="191"/>
      <c r="HL86" s="191"/>
      <c r="HM86" s="191"/>
      <c r="HN86" s="191"/>
      <c r="HO86" s="191">
        <f t="shared" si="251"/>
        <v>0</v>
      </c>
      <c r="HP86" s="191"/>
      <c r="HQ86" s="191"/>
      <c r="HR86" s="191"/>
      <c r="HS86" s="191"/>
      <c r="HT86" s="191"/>
      <c r="HU86" s="191"/>
      <c r="HV86" s="191">
        <f t="shared" si="252"/>
        <v>0</v>
      </c>
      <c r="HW86" s="191"/>
      <c r="HX86" s="191"/>
      <c r="HY86" s="191"/>
      <c r="HZ86" s="191"/>
      <c r="IA86" s="191"/>
      <c r="IB86" s="191"/>
      <c r="IC86" s="191">
        <f t="shared" si="253"/>
        <v>0</v>
      </c>
      <c r="ID86" s="191"/>
      <c r="IE86" s="191"/>
      <c r="IF86" s="191"/>
      <c r="IG86" s="191"/>
      <c r="IH86" s="191"/>
      <c r="II86" s="191"/>
      <c r="IJ86" s="191">
        <f t="shared" si="254"/>
        <v>0</v>
      </c>
      <c r="IK86" s="191"/>
      <c r="IL86" s="191"/>
      <c r="IM86" s="191"/>
      <c r="IN86" s="191">
        <v>1</v>
      </c>
      <c r="IO86" s="191">
        <f t="shared" si="255"/>
        <v>10000</v>
      </c>
      <c r="IP86" s="191"/>
      <c r="IQ86" s="191">
        <f t="shared" si="256"/>
        <v>10000</v>
      </c>
      <c r="IR86" s="191"/>
      <c r="IS86" s="191"/>
      <c r="IT86" s="191"/>
      <c r="IU86" s="191"/>
      <c r="IV86" s="191"/>
      <c r="IW86" s="191"/>
      <c r="IX86" s="191">
        <f t="shared" si="257"/>
        <v>0</v>
      </c>
      <c r="IY86" s="191"/>
      <c r="IZ86" s="191"/>
      <c r="JA86" s="191"/>
      <c r="JB86" s="191"/>
      <c r="JC86" s="191"/>
      <c r="JD86" s="191"/>
      <c r="JE86" s="191">
        <f t="shared" si="258"/>
        <v>0</v>
      </c>
      <c r="JF86" s="191"/>
      <c r="JG86" s="191"/>
      <c r="JH86" s="191"/>
      <c r="JI86" s="191"/>
      <c r="JJ86" s="191"/>
      <c r="JK86" s="191"/>
      <c r="JL86" s="191">
        <f t="shared" si="259"/>
        <v>0</v>
      </c>
      <c r="JM86" s="191"/>
      <c r="JN86" s="191"/>
      <c r="JO86" s="191"/>
      <c r="JP86" s="191"/>
      <c r="JQ86" s="191"/>
      <c r="JR86" s="191"/>
      <c r="JS86" s="191">
        <f t="shared" si="260"/>
        <v>0</v>
      </c>
      <c r="JT86" s="191"/>
      <c r="JU86" s="191"/>
      <c r="JV86" s="191"/>
      <c r="JW86" s="191"/>
      <c r="JX86" s="191"/>
      <c r="JY86" s="191"/>
      <c r="JZ86" s="191">
        <f t="shared" si="261"/>
        <v>0</v>
      </c>
      <c r="KA86" s="191"/>
      <c r="KB86" s="191"/>
      <c r="KC86" s="191"/>
      <c r="KD86" s="191"/>
      <c r="KE86" s="191"/>
      <c r="KF86" s="191"/>
      <c r="KG86" s="191">
        <f t="shared" si="262"/>
        <v>0</v>
      </c>
      <c r="KH86" s="191"/>
      <c r="KI86" s="191"/>
      <c r="KJ86" s="191"/>
      <c r="KK86" s="191"/>
      <c r="KL86" s="191"/>
      <c r="KM86" s="191"/>
      <c r="KN86" s="191">
        <f t="shared" si="263"/>
        <v>0</v>
      </c>
      <c r="KO86" s="191"/>
      <c r="KP86" s="191"/>
      <c r="KQ86" s="191"/>
      <c r="KR86" s="191"/>
      <c r="KS86" s="191"/>
      <c r="KT86" s="191"/>
      <c r="KU86" s="191">
        <f t="shared" si="264"/>
        <v>0</v>
      </c>
      <c r="KV86" s="191"/>
      <c r="KW86" s="191"/>
      <c r="KX86" s="191"/>
      <c r="KY86" s="191"/>
      <c r="KZ86" s="191"/>
      <c r="LA86" s="191"/>
      <c r="LB86" s="191">
        <f t="shared" si="265"/>
        <v>0</v>
      </c>
      <c r="LC86" s="191"/>
      <c r="LD86" s="191"/>
      <c r="LE86" s="191"/>
      <c r="LF86" s="191"/>
      <c r="LG86" s="191"/>
      <c r="LH86" s="191"/>
      <c r="LI86" s="191">
        <f t="shared" si="266"/>
        <v>0</v>
      </c>
      <c r="LJ86" s="191"/>
      <c r="LK86" s="191"/>
      <c r="LL86" s="191"/>
      <c r="LM86" s="191"/>
      <c r="LN86" s="191"/>
      <c r="LO86" s="191"/>
      <c r="LP86" s="191">
        <f t="shared" si="267"/>
        <v>0</v>
      </c>
      <c r="LQ86" s="191"/>
      <c r="LR86" s="191"/>
      <c r="LS86" s="191"/>
      <c r="LT86" s="191"/>
      <c r="LU86" s="191"/>
      <c r="LV86" s="191"/>
      <c r="LW86" s="191">
        <f t="shared" si="268"/>
        <v>0</v>
      </c>
      <c r="LX86" s="191"/>
      <c r="LY86" s="191"/>
      <c r="LZ86" s="191"/>
      <c r="MA86" s="191"/>
      <c r="MB86" s="191"/>
      <c r="MC86" s="191"/>
      <c r="MD86" s="191">
        <f t="shared" si="269"/>
        <v>0</v>
      </c>
      <c r="ME86" s="191"/>
      <c r="MF86" s="191"/>
      <c r="MG86" s="191"/>
      <c r="MH86" s="191"/>
      <c r="MI86" s="191"/>
      <c r="MJ86" s="191"/>
      <c r="MK86" s="191">
        <f t="shared" si="270"/>
        <v>0</v>
      </c>
      <c r="ML86" s="191"/>
      <c r="MM86" s="191"/>
      <c r="MN86" s="191"/>
      <c r="MO86" s="191"/>
      <c r="MP86" s="191"/>
      <c r="MQ86" s="191"/>
      <c r="MR86" s="191">
        <f t="shared" si="271"/>
        <v>0</v>
      </c>
      <c r="MS86" s="191"/>
      <c r="MT86" s="191"/>
      <c r="MU86" s="191"/>
      <c r="MV86" s="191"/>
      <c r="MW86" s="191"/>
      <c r="MX86" s="191"/>
      <c r="MY86" s="191">
        <f t="shared" si="272"/>
        <v>0</v>
      </c>
      <c r="MZ86" s="191"/>
      <c r="NA86" s="191"/>
      <c r="NB86" s="191"/>
      <c r="NC86" s="191"/>
      <c r="ND86" s="191"/>
      <c r="NE86" s="191"/>
      <c r="NF86" s="191">
        <f t="shared" si="273"/>
        <v>0</v>
      </c>
      <c r="NG86" s="191"/>
      <c r="NH86" s="191"/>
      <c r="NI86" s="191"/>
      <c r="NJ86" s="191"/>
      <c r="NK86" s="191"/>
      <c r="NL86" s="191"/>
      <c r="NM86" s="191">
        <f t="shared" si="274"/>
        <v>0</v>
      </c>
      <c r="NN86" s="191"/>
      <c r="NO86" s="191"/>
      <c r="NP86" s="191"/>
      <c r="NQ86" s="191"/>
      <c r="NR86" s="191"/>
      <c r="NS86" s="191"/>
      <c r="NT86" s="191">
        <f t="shared" si="275"/>
        <v>0</v>
      </c>
      <c r="NU86" s="191"/>
      <c r="NV86" s="191"/>
      <c r="NW86" s="191"/>
      <c r="NX86" s="191"/>
      <c r="NY86" s="191"/>
      <c r="NZ86" s="191"/>
      <c r="OA86" s="191"/>
      <c r="OB86" s="191"/>
      <c r="OC86" s="191"/>
      <c r="OD86" s="191"/>
      <c r="OE86" s="191"/>
      <c r="OF86" s="191"/>
      <c r="OG86" s="191"/>
      <c r="OH86" s="191">
        <f t="shared" si="276"/>
        <v>0</v>
      </c>
      <c r="OI86" s="191"/>
      <c r="OJ86" s="191"/>
      <c r="OK86" s="191"/>
      <c r="OL86" s="191"/>
      <c r="OM86" s="191"/>
      <c r="ON86" s="191"/>
      <c r="OO86" s="191">
        <f t="shared" si="277"/>
        <v>0</v>
      </c>
      <c r="OP86" s="191"/>
      <c r="OQ86" s="191"/>
      <c r="OR86" s="191"/>
      <c r="OS86" s="191"/>
      <c r="OT86" s="191"/>
      <c r="OU86" s="191"/>
      <c r="OV86" s="191">
        <f t="shared" si="278"/>
        <v>0</v>
      </c>
      <c r="OW86" s="191"/>
      <c r="OX86" s="191"/>
      <c r="OY86" s="191"/>
      <c r="OZ86" s="191"/>
      <c r="PA86" s="191"/>
      <c r="PB86" s="191"/>
      <c r="PC86" s="191">
        <f t="shared" si="279"/>
        <v>0</v>
      </c>
      <c r="PD86" s="191"/>
      <c r="PE86" s="191"/>
      <c r="PF86" s="191"/>
      <c r="PG86" s="191"/>
      <c r="PH86" s="191"/>
      <c r="PI86" s="191"/>
      <c r="PJ86" s="191">
        <f t="shared" si="280"/>
        <v>0</v>
      </c>
      <c r="PK86" s="191"/>
      <c r="PL86" s="191"/>
      <c r="PM86" s="191"/>
      <c r="PN86" s="191"/>
      <c r="PO86" s="191"/>
      <c r="PP86" s="191"/>
      <c r="PQ86" s="191">
        <f t="shared" si="281"/>
        <v>0</v>
      </c>
      <c r="PR86" s="191"/>
      <c r="PS86" s="191"/>
      <c r="PT86" s="191"/>
      <c r="PU86" s="191"/>
      <c r="PV86" s="191"/>
      <c r="PW86" s="191"/>
      <c r="PX86" s="191">
        <f t="shared" si="282"/>
        <v>0</v>
      </c>
      <c r="PY86" s="191"/>
      <c r="PZ86" s="191"/>
      <c r="QA86" s="191"/>
      <c r="QB86" s="191"/>
      <c r="QC86" s="191"/>
      <c r="QD86" s="191"/>
      <c r="QE86" s="191">
        <f t="shared" si="283"/>
        <v>0</v>
      </c>
      <c r="QF86" s="191"/>
      <c r="QG86" s="191"/>
      <c r="QH86" s="191"/>
      <c r="QI86" s="191"/>
      <c r="QJ86" s="191"/>
      <c r="QK86" s="191"/>
      <c r="QL86" s="191">
        <f t="shared" si="284"/>
        <v>0</v>
      </c>
      <c r="QM86" s="191"/>
      <c r="QN86" s="191"/>
      <c r="QO86" s="191"/>
      <c r="QP86" s="191"/>
      <c r="QQ86" s="191"/>
      <c r="QR86" s="191"/>
      <c r="QS86" s="191">
        <f t="shared" si="285"/>
        <v>0</v>
      </c>
      <c r="QT86" s="191"/>
      <c r="QU86" s="191"/>
      <c r="QV86" s="191"/>
      <c r="QW86" s="191"/>
      <c r="QX86" s="191"/>
      <c r="QY86" s="191"/>
      <c r="QZ86" s="191">
        <f t="shared" si="286"/>
        <v>0</v>
      </c>
      <c r="RA86" s="191"/>
      <c r="RB86" s="191"/>
      <c r="RC86" s="191"/>
      <c r="RD86" s="191"/>
      <c r="RE86" s="191"/>
      <c r="RF86" s="191"/>
      <c r="RG86" s="191">
        <f t="shared" si="287"/>
        <v>0</v>
      </c>
      <c r="RH86" s="191"/>
      <c r="RI86" s="191"/>
      <c r="RJ86" s="191"/>
      <c r="RK86" s="191"/>
      <c r="RL86" s="191"/>
      <c r="RM86" s="191"/>
      <c r="RN86" s="191">
        <f t="shared" si="288"/>
        <v>0</v>
      </c>
      <c r="RO86" s="191"/>
      <c r="RP86" s="191"/>
      <c r="RQ86" s="191"/>
      <c r="RR86" s="191"/>
      <c r="RS86" s="191"/>
      <c r="RT86" s="191"/>
      <c r="RU86" s="191">
        <f t="shared" si="289"/>
        <v>0</v>
      </c>
      <c r="RV86" s="191"/>
      <c r="RW86" s="191"/>
      <c r="RX86" s="191"/>
      <c r="RY86" s="191"/>
      <c r="RZ86" s="191"/>
      <c r="SA86" s="191"/>
      <c r="SB86" s="191">
        <f t="shared" si="290"/>
        <v>0</v>
      </c>
      <c r="SC86" s="191"/>
      <c r="SD86" s="191"/>
      <c r="SE86" s="191"/>
      <c r="SF86" s="191"/>
      <c r="SG86" s="191"/>
      <c r="SH86" s="191"/>
      <c r="SI86" s="191">
        <f t="shared" si="291"/>
        <v>0</v>
      </c>
      <c r="SJ86" s="191"/>
      <c r="SK86" s="191"/>
      <c r="SL86" s="191"/>
      <c r="SM86" s="191"/>
      <c r="SN86" s="191"/>
      <c r="SO86" s="191"/>
      <c r="SP86" s="191">
        <f t="shared" si="292"/>
        <v>0</v>
      </c>
      <c r="SQ86" s="191"/>
      <c r="SR86" s="191"/>
      <c r="SS86" s="191"/>
      <c r="ST86" s="191"/>
      <c r="SU86" s="191"/>
      <c r="SV86" s="191"/>
      <c r="SW86" s="191">
        <f t="shared" si="293"/>
        <v>0</v>
      </c>
      <c r="SX86" s="191"/>
      <c r="SY86" s="191"/>
      <c r="SZ86" s="191"/>
      <c r="TA86" s="191"/>
      <c r="TB86" s="191"/>
      <c r="TC86" s="191"/>
      <c r="TD86" s="191">
        <f t="shared" si="294"/>
        <v>0</v>
      </c>
      <c r="TE86" s="191"/>
      <c r="TF86" s="191"/>
      <c r="TG86" s="191"/>
      <c r="TH86" s="191"/>
      <c r="TI86" s="191"/>
      <c r="TJ86" s="191"/>
      <c r="TK86" s="191">
        <f t="shared" si="295"/>
        <v>0</v>
      </c>
      <c r="TL86" s="191"/>
      <c r="TM86" s="191"/>
      <c r="TN86" s="191"/>
      <c r="TO86" s="191"/>
      <c r="TP86" s="191"/>
      <c r="TQ86" s="191"/>
      <c r="TR86" s="191">
        <f t="shared" si="296"/>
        <v>0</v>
      </c>
      <c r="TS86" s="191"/>
      <c r="TT86" s="191"/>
      <c r="TU86" s="191"/>
      <c r="TV86" s="191"/>
      <c r="TW86" s="191"/>
      <c r="TX86" s="191"/>
      <c r="TY86" s="191">
        <f t="shared" si="297"/>
        <v>0</v>
      </c>
      <c r="TZ86" s="191"/>
      <c r="UA86" s="191"/>
      <c r="UB86" s="191"/>
      <c r="UC86" s="191"/>
      <c r="UD86" s="191"/>
      <c r="UE86" s="191"/>
      <c r="UF86" s="191">
        <f t="shared" si="298"/>
        <v>0</v>
      </c>
      <c r="UG86" s="191"/>
      <c r="UH86" s="191"/>
      <c r="UI86" s="191"/>
      <c r="UJ86" s="191"/>
      <c r="UK86" s="191"/>
      <c r="UL86" s="191"/>
      <c r="UM86" s="191">
        <f t="shared" si="299"/>
        <v>0</v>
      </c>
      <c r="UN86" s="191"/>
      <c r="UO86" s="191"/>
      <c r="UP86" s="191"/>
      <c r="UQ86" s="191"/>
      <c r="UR86" s="191"/>
      <c r="US86" s="191"/>
      <c r="UT86" s="191">
        <f t="shared" si="300"/>
        <v>0</v>
      </c>
      <c r="UU86" s="191"/>
      <c r="UV86" s="191"/>
      <c r="UW86" s="191"/>
      <c r="UX86" s="191"/>
      <c r="UY86" s="191"/>
      <c r="UZ86" s="191"/>
      <c r="VA86" s="191">
        <f t="shared" si="301"/>
        <v>0</v>
      </c>
      <c r="VB86" s="191"/>
      <c r="VC86" s="191"/>
      <c r="VD86" s="191"/>
      <c r="VE86" s="191"/>
      <c r="VF86" s="191"/>
      <c r="VG86" s="191"/>
      <c r="VH86" s="191">
        <f t="shared" si="302"/>
        <v>0</v>
      </c>
      <c r="VI86" s="191"/>
      <c r="VJ86" s="191"/>
      <c r="VK86" s="191"/>
      <c r="VL86" s="191"/>
      <c r="VM86" s="191"/>
      <c r="VN86" s="191"/>
      <c r="VO86" s="191">
        <f t="shared" si="303"/>
        <v>0</v>
      </c>
      <c r="VP86" s="191"/>
      <c r="VQ86" s="191"/>
      <c r="VR86" s="191"/>
      <c r="VS86" s="191"/>
      <c r="VT86" s="191"/>
      <c r="VU86" s="191"/>
      <c r="VV86" s="191">
        <f t="shared" si="304"/>
        <v>0</v>
      </c>
      <c r="VW86" s="191"/>
      <c r="VX86" s="191"/>
      <c r="VY86" s="191"/>
      <c r="VZ86" s="191"/>
      <c r="WA86" s="191"/>
      <c r="WB86" s="191"/>
      <c r="WC86" s="191">
        <f t="shared" si="305"/>
        <v>0</v>
      </c>
      <c r="WD86" s="191"/>
      <c r="WE86" s="191"/>
      <c r="WF86" s="191"/>
      <c r="WG86" s="191"/>
      <c r="WH86" s="191"/>
      <c r="WI86" s="191"/>
      <c r="WJ86" s="191">
        <f t="shared" si="306"/>
        <v>0</v>
      </c>
      <c r="WK86" s="191"/>
      <c r="WL86" s="191"/>
      <c r="WM86" s="191"/>
      <c r="WN86" s="191"/>
      <c r="WO86" s="191"/>
      <c r="WP86" s="191"/>
      <c r="WQ86" s="191">
        <f t="shared" si="307"/>
        <v>0</v>
      </c>
      <c r="WR86" s="191"/>
      <c r="WS86" s="191"/>
      <c r="WT86" s="191"/>
      <c r="WU86" s="191"/>
      <c r="WV86" s="191"/>
      <c r="WW86" s="191"/>
      <c r="WX86" s="191">
        <f t="shared" si="308"/>
        <v>0</v>
      </c>
      <c r="WY86" s="191"/>
      <c r="WZ86" s="191"/>
      <c r="XA86" s="191"/>
      <c r="XB86" s="191"/>
      <c r="XC86" s="191"/>
      <c r="XD86" s="191"/>
      <c r="XE86" s="191">
        <f t="shared" si="309"/>
        <v>0</v>
      </c>
      <c r="XF86" s="191"/>
      <c r="XG86" s="191"/>
      <c r="XH86" s="191"/>
      <c r="XI86" s="191"/>
      <c r="XJ86" s="191"/>
      <c r="XK86" s="191"/>
      <c r="XL86" s="191">
        <f t="shared" si="310"/>
        <v>0</v>
      </c>
      <c r="XM86" s="191"/>
      <c r="XN86" s="191"/>
      <c r="XO86" s="191"/>
      <c r="XP86" s="191"/>
      <c r="XQ86" s="191"/>
      <c r="XR86" s="191"/>
      <c r="XS86" s="191">
        <f t="shared" si="311"/>
        <v>0</v>
      </c>
      <c r="XT86" s="191"/>
      <c r="XU86" s="191"/>
      <c r="XV86" s="191"/>
      <c r="XW86" s="191"/>
      <c r="XX86" s="191"/>
      <c r="XY86" s="191"/>
      <c r="XZ86" s="191">
        <f t="shared" si="312"/>
        <v>0</v>
      </c>
      <c r="YA86" s="191"/>
      <c r="YB86" s="191"/>
      <c r="YC86" s="191"/>
      <c r="YD86" s="191"/>
      <c r="YE86" s="191"/>
      <c r="YF86" s="191"/>
      <c r="YG86" s="191">
        <f t="shared" si="313"/>
        <v>0</v>
      </c>
      <c r="YH86" s="191"/>
      <c r="YI86" s="191"/>
      <c r="YJ86" s="191"/>
      <c r="YK86" s="191"/>
      <c r="YL86" s="191"/>
      <c r="YM86" s="191"/>
      <c r="YN86" s="191">
        <f t="shared" si="314"/>
        <v>0</v>
      </c>
      <c r="YO86" s="191"/>
      <c r="YP86" s="191"/>
      <c r="YQ86" s="191"/>
      <c r="YR86" s="191"/>
      <c r="YS86" s="191"/>
      <c r="YT86" s="191"/>
      <c r="YU86" s="191">
        <f t="shared" si="315"/>
        <v>0</v>
      </c>
      <c r="YV86" s="191"/>
      <c r="YW86" s="191"/>
      <c r="YX86" s="191"/>
      <c r="YY86" s="191"/>
      <c r="YZ86" s="191"/>
      <c r="ZA86" s="191"/>
      <c r="ZB86" s="191">
        <f t="shared" si="316"/>
        <v>0</v>
      </c>
      <c r="ZC86" s="191"/>
      <c r="ZD86" s="191"/>
      <c r="ZE86" s="191"/>
      <c r="ZF86" s="191"/>
      <c r="ZG86" s="191"/>
      <c r="ZH86" s="191"/>
      <c r="ZI86" s="191">
        <f t="shared" si="317"/>
        <v>0</v>
      </c>
      <c r="ZJ86" s="191"/>
      <c r="ZK86" s="191"/>
      <c r="ZL86" s="191"/>
      <c r="ZM86" s="191"/>
      <c r="ZN86" s="191"/>
      <c r="ZO86" s="191"/>
      <c r="ZP86" s="191">
        <f t="shared" si="318"/>
        <v>0</v>
      </c>
      <c r="ZQ86" s="191"/>
      <c r="ZR86" s="191"/>
      <c r="ZS86" s="191"/>
      <c r="ZT86" s="191"/>
      <c r="ZU86" s="191"/>
      <c r="ZV86" s="191"/>
      <c r="ZW86" s="191">
        <f t="shared" si="319"/>
        <v>0</v>
      </c>
      <c r="ZX86" s="191"/>
      <c r="ZY86" s="191"/>
      <c r="ZZ86" s="191"/>
      <c r="AAA86" s="191"/>
      <c r="AAB86" s="191"/>
      <c r="AAC86" s="191"/>
      <c r="AAD86" s="191">
        <f t="shared" si="320"/>
        <v>0</v>
      </c>
      <c r="AAE86" s="191"/>
      <c r="AAF86" s="191"/>
      <c r="AAG86" s="191"/>
      <c r="AAH86" s="191"/>
      <c r="AAI86" s="191"/>
      <c r="AAJ86" s="191"/>
      <c r="AAK86" s="191">
        <f t="shared" si="321"/>
        <v>0</v>
      </c>
      <c r="AAL86" s="191"/>
      <c r="AAM86" s="191"/>
      <c r="AAN86" s="191"/>
      <c r="AAO86" s="191"/>
      <c r="AAP86" s="191"/>
      <c r="AAQ86" s="191"/>
      <c r="AAR86" s="191">
        <f t="shared" si="322"/>
        <v>0</v>
      </c>
      <c r="AAS86" s="191"/>
      <c r="AAT86" s="191"/>
      <c r="AAU86" s="191"/>
      <c r="AAV86" s="191"/>
      <c r="AAW86" s="191"/>
      <c r="AAX86" s="191"/>
      <c r="AAY86" s="191">
        <f t="shared" si="323"/>
        <v>0</v>
      </c>
      <c r="AAZ86" s="191"/>
      <c r="ABA86" s="191"/>
      <c r="ABB86" s="191"/>
      <c r="ABC86" s="191"/>
      <c r="ABD86" s="191"/>
      <c r="ABE86" s="191"/>
      <c r="ABF86" s="191">
        <f t="shared" si="324"/>
        <v>0</v>
      </c>
      <c r="ABG86" s="191"/>
      <c r="ABH86" s="191"/>
      <c r="ABI86" s="191"/>
      <c r="ABJ86" s="191"/>
      <c r="ABK86" s="191"/>
      <c r="ABL86" s="191"/>
      <c r="ABM86" s="191">
        <f t="shared" si="325"/>
        <v>0</v>
      </c>
      <c r="ABN86" s="191"/>
      <c r="ABO86" s="191"/>
      <c r="ABP86" s="191"/>
      <c r="ABQ86" s="191"/>
      <c r="ABR86" s="191"/>
      <c r="ABS86" s="191"/>
      <c r="ABT86" s="191">
        <f t="shared" si="326"/>
        <v>0</v>
      </c>
      <c r="ABU86" s="191"/>
      <c r="ABV86" s="191"/>
      <c r="ABW86" s="191"/>
      <c r="ABX86" s="191"/>
      <c r="ABY86" s="190">
        <f t="shared" si="218"/>
        <v>16500</v>
      </c>
      <c r="ABZ86" s="190">
        <f t="shared" si="217"/>
        <v>0</v>
      </c>
      <c r="ACA86" s="190">
        <f t="shared" si="217"/>
        <v>16500</v>
      </c>
      <c r="ACB86" s="9"/>
    </row>
    <row r="87" spans="1:756" ht="18" customHeight="1">
      <c r="A87" s="213">
        <v>16</v>
      </c>
      <c r="B87" s="191" t="s">
        <v>1913</v>
      </c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>
        <f t="shared" si="219"/>
        <v>0</v>
      </c>
      <c r="N87" s="191"/>
      <c r="O87" s="191"/>
      <c r="P87" s="191"/>
      <c r="Q87" s="191"/>
      <c r="R87" s="191"/>
      <c r="S87" s="191"/>
      <c r="T87" s="191">
        <f t="shared" si="220"/>
        <v>0</v>
      </c>
      <c r="U87" s="191"/>
      <c r="V87" s="191"/>
      <c r="W87" s="191"/>
      <c r="X87" s="191"/>
      <c r="Y87" s="191"/>
      <c r="Z87" s="191"/>
      <c r="AA87" s="191">
        <f t="shared" si="221"/>
        <v>0</v>
      </c>
      <c r="AB87" s="191"/>
      <c r="AC87" s="191"/>
      <c r="AD87" s="191"/>
      <c r="AE87" s="191"/>
      <c r="AF87" s="191"/>
      <c r="AG87" s="191"/>
      <c r="AH87" s="191">
        <f t="shared" si="222"/>
        <v>0</v>
      </c>
      <c r="AI87" s="191"/>
      <c r="AJ87" s="191"/>
      <c r="AK87" s="191"/>
      <c r="AL87" s="191"/>
      <c r="AM87" s="191"/>
      <c r="AN87" s="191"/>
      <c r="AO87" s="191">
        <f t="shared" si="223"/>
        <v>0</v>
      </c>
      <c r="AP87" s="191"/>
      <c r="AQ87" s="191"/>
      <c r="AR87" s="191"/>
      <c r="AS87" s="191"/>
      <c r="AT87" s="191"/>
      <c r="AU87" s="191"/>
      <c r="AV87" s="191">
        <f t="shared" si="224"/>
        <v>0</v>
      </c>
      <c r="AW87" s="191"/>
      <c r="AX87" s="191"/>
      <c r="AY87" s="191"/>
      <c r="AZ87" s="191"/>
      <c r="BA87" s="191"/>
      <c r="BB87" s="191"/>
      <c r="BC87" s="191">
        <f t="shared" si="225"/>
        <v>0</v>
      </c>
      <c r="BD87" s="191"/>
      <c r="BE87" s="191"/>
      <c r="BF87" s="191"/>
      <c r="BG87" s="191"/>
      <c r="BH87" s="191"/>
      <c r="BI87" s="191"/>
      <c r="BJ87" s="191">
        <f t="shared" si="226"/>
        <v>0</v>
      </c>
      <c r="BK87" s="191"/>
      <c r="BL87" s="191"/>
      <c r="BM87" s="191"/>
      <c r="BN87" s="191"/>
      <c r="BO87" s="191"/>
      <c r="BP87" s="191"/>
      <c r="BQ87" s="191">
        <f t="shared" si="227"/>
        <v>0</v>
      </c>
      <c r="BR87" s="191"/>
      <c r="BS87" s="191"/>
      <c r="BT87" s="191"/>
      <c r="BU87" s="191"/>
      <c r="BV87" s="191"/>
      <c r="BW87" s="191"/>
      <c r="BX87" s="191">
        <f t="shared" si="228"/>
        <v>0</v>
      </c>
      <c r="BY87" s="191"/>
      <c r="BZ87" s="191"/>
      <c r="CA87" s="191"/>
      <c r="CB87" s="191"/>
      <c r="CC87" s="191"/>
      <c r="CD87" s="191"/>
      <c r="CE87" s="191">
        <f t="shared" si="229"/>
        <v>0</v>
      </c>
      <c r="CF87" s="191"/>
      <c r="CG87" s="191"/>
      <c r="CH87" s="191"/>
      <c r="CI87" s="191"/>
      <c r="CJ87" s="191"/>
      <c r="CK87" s="191"/>
      <c r="CL87" s="191">
        <f t="shared" si="230"/>
        <v>0</v>
      </c>
      <c r="CM87" s="191"/>
      <c r="CN87" s="191"/>
      <c r="CO87" s="191"/>
      <c r="CP87" s="191"/>
      <c r="CQ87" s="191"/>
      <c r="CR87" s="191"/>
      <c r="CS87" s="191">
        <f t="shared" si="231"/>
        <v>0</v>
      </c>
      <c r="CT87" s="191"/>
      <c r="CU87" s="191"/>
      <c r="CV87" s="191"/>
      <c r="CW87" s="191"/>
      <c r="CX87" s="191"/>
      <c r="CY87" s="191"/>
      <c r="CZ87" s="191">
        <f t="shared" si="232"/>
        <v>0</v>
      </c>
      <c r="DA87" s="191"/>
      <c r="DB87" s="191"/>
      <c r="DC87" s="191"/>
      <c r="DD87" s="191"/>
      <c r="DE87" s="191"/>
      <c r="DF87" s="191"/>
      <c r="DG87" s="191">
        <f t="shared" si="233"/>
        <v>0</v>
      </c>
      <c r="DH87" s="191"/>
      <c r="DI87" s="191"/>
      <c r="DJ87" s="191"/>
      <c r="DK87" s="191"/>
      <c r="DL87" s="191"/>
      <c r="DM87" s="191"/>
      <c r="DN87" s="191">
        <f t="shared" si="234"/>
        <v>0</v>
      </c>
      <c r="DO87" s="191"/>
      <c r="DP87" s="191"/>
      <c r="DQ87" s="191"/>
      <c r="DR87" s="191"/>
      <c r="DS87" s="191"/>
      <c r="DT87" s="191"/>
      <c r="DU87" s="191">
        <f t="shared" si="235"/>
        <v>0</v>
      </c>
      <c r="DV87" s="191"/>
      <c r="DW87" s="191"/>
      <c r="DX87" s="191"/>
      <c r="DY87" s="191"/>
      <c r="DZ87" s="191"/>
      <c r="EA87" s="191"/>
      <c r="EB87" s="191">
        <f t="shared" si="236"/>
        <v>0</v>
      </c>
      <c r="EC87" s="191"/>
      <c r="ED87" s="191"/>
      <c r="EE87" s="191"/>
      <c r="EF87" s="191"/>
      <c r="EG87" s="191"/>
      <c r="EH87" s="191"/>
      <c r="EI87" s="191">
        <f t="shared" si="237"/>
        <v>0</v>
      </c>
      <c r="EJ87" s="191"/>
      <c r="EK87" s="191"/>
      <c r="EL87" s="191"/>
      <c r="EM87" s="191">
        <v>1</v>
      </c>
      <c r="EN87" s="191">
        <f t="shared" si="238"/>
        <v>3500</v>
      </c>
      <c r="EO87" s="191"/>
      <c r="EP87" s="191">
        <f t="shared" si="239"/>
        <v>3500</v>
      </c>
      <c r="EQ87" s="191"/>
      <c r="ER87" s="191"/>
      <c r="ES87" s="191"/>
      <c r="ET87" s="191">
        <v>1</v>
      </c>
      <c r="EU87" s="191">
        <f t="shared" si="240"/>
        <v>3000</v>
      </c>
      <c r="EV87" s="191"/>
      <c r="EW87" s="191">
        <f t="shared" si="241"/>
        <v>3000</v>
      </c>
      <c r="EX87" s="191"/>
      <c r="EY87" s="191"/>
      <c r="EZ87" s="191"/>
      <c r="FA87" s="191"/>
      <c r="FB87" s="191"/>
      <c r="FC87" s="191"/>
      <c r="FD87" s="191">
        <f t="shared" si="242"/>
        <v>0</v>
      </c>
      <c r="FE87" s="191"/>
      <c r="FF87" s="191"/>
      <c r="FG87" s="191"/>
      <c r="FH87" s="191"/>
      <c r="FI87" s="191"/>
      <c r="FJ87" s="191"/>
      <c r="FK87" s="191">
        <f t="shared" si="243"/>
        <v>0</v>
      </c>
      <c r="FL87" s="191"/>
      <c r="FM87" s="191"/>
      <c r="FN87" s="191"/>
      <c r="FO87" s="191"/>
      <c r="FP87" s="191"/>
      <c r="FQ87" s="191"/>
      <c r="FR87" s="191">
        <f t="shared" si="244"/>
        <v>0</v>
      </c>
      <c r="FS87" s="191"/>
      <c r="FT87" s="191"/>
      <c r="FU87" s="191"/>
      <c r="FV87" s="191"/>
      <c r="FW87" s="191"/>
      <c r="FX87" s="191"/>
      <c r="FY87" s="191">
        <f t="shared" si="245"/>
        <v>0</v>
      </c>
      <c r="FZ87" s="191"/>
      <c r="GA87" s="191"/>
      <c r="GB87" s="191"/>
      <c r="GC87" s="191"/>
      <c r="GD87" s="191"/>
      <c r="GE87" s="191"/>
      <c r="GF87" s="191">
        <f t="shared" si="246"/>
        <v>0</v>
      </c>
      <c r="GG87" s="191"/>
      <c r="GH87" s="191"/>
      <c r="GI87" s="191"/>
      <c r="GJ87" s="191"/>
      <c r="GK87" s="191"/>
      <c r="GL87" s="191"/>
      <c r="GM87" s="191">
        <f t="shared" si="247"/>
        <v>0</v>
      </c>
      <c r="GN87" s="191"/>
      <c r="GO87" s="191"/>
      <c r="GP87" s="191"/>
      <c r="GQ87" s="191"/>
      <c r="GR87" s="191"/>
      <c r="GS87" s="191"/>
      <c r="GT87" s="191">
        <f t="shared" si="248"/>
        <v>0</v>
      </c>
      <c r="GU87" s="191"/>
      <c r="GV87" s="191"/>
      <c r="GW87" s="191"/>
      <c r="GX87" s="191"/>
      <c r="GY87" s="191"/>
      <c r="GZ87" s="191"/>
      <c r="HA87" s="191">
        <f t="shared" si="249"/>
        <v>0</v>
      </c>
      <c r="HB87" s="191"/>
      <c r="HC87" s="191"/>
      <c r="HD87" s="191"/>
      <c r="HE87" s="191"/>
      <c r="HF87" s="191"/>
      <c r="HG87" s="191"/>
      <c r="HH87" s="191">
        <f t="shared" si="250"/>
        <v>0</v>
      </c>
      <c r="HI87" s="191"/>
      <c r="HJ87" s="191"/>
      <c r="HK87" s="191"/>
      <c r="HL87" s="191"/>
      <c r="HM87" s="191"/>
      <c r="HN87" s="191"/>
      <c r="HO87" s="191">
        <f t="shared" si="251"/>
        <v>0</v>
      </c>
      <c r="HP87" s="191"/>
      <c r="HQ87" s="191"/>
      <c r="HR87" s="191"/>
      <c r="HS87" s="191"/>
      <c r="HT87" s="191"/>
      <c r="HU87" s="191"/>
      <c r="HV87" s="191">
        <f t="shared" si="252"/>
        <v>0</v>
      </c>
      <c r="HW87" s="191"/>
      <c r="HX87" s="191"/>
      <c r="HY87" s="191"/>
      <c r="HZ87" s="191"/>
      <c r="IA87" s="191"/>
      <c r="IB87" s="191"/>
      <c r="IC87" s="191">
        <f t="shared" si="253"/>
        <v>0</v>
      </c>
      <c r="ID87" s="191"/>
      <c r="IE87" s="191"/>
      <c r="IF87" s="191"/>
      <c r="IG87" s="191"/>
      <c r="IH87" s="191"/>
      <c r="II87" s="191"/>
      <c r="IJ87" s="191">
        <f t="shared" si="254"/>
        <v>0</v>
      </c>
      <c r="IK87" s="191"/>
      <c r="IL87" s="191"/>
      <c r="IM87" s="191"/>
      <c r="IN87" s="191">
        <v>1</v>
      </c>
      <c r="IO87" s="191">
        <f t="shared" si="255"/>
        <v>10000</v>
      </c>
      <c r="IP87" s="191"/>
      <c r="IQ87" s="191">
        <f t="shared" si="256"/>
        <v>10000</v>
      </c>
      <c r="IR87" s="191"/>
      <c r="IS87" s="191"/>
      <c r="IT87" s="191"/>
      <c r="IU87" s="191"/>
      <c r="IV87" s="191"/>
      <c r="IW87" s="191"/>
      <c r="IX87" s="191">
        <f t="shared" si="257"/>
        <v>0</v>
      </c>
      <c r="IY87" s="191"/>
      <c r="IZ87" s="191"/>
      <c r="JA87" s="191"/>
      <c r="JB87" s="191"/>
      <c r="JC87" s="191"/>
      <c r="JD87" s="191"/>
      <c r="JE87" s="191">
        <f t="shared" si="258"/>
        <v>0</v>
      </c>
      <c r="JF87" s="191"/>
      <c r="JG87" s="191"/>
      <c r="JH87" s="191"/>
      <c r="JI87" s="191"/>
      <c r="JJ87" s="191"/>
      <c r="JK87" s="191"/>
      <c r="JL87" s="191">
        <f t="shared" si="259"/>
        <v>0</v>
      </c>
      <c r="JM87" s="191"/>
      <c r="JN87" s="191"/>
      <c r="JO87" s="191"/>
      <c r="JP87" s="191"/>
      <c r="JQ87" s="191"/>
      <c r="JR87" s="191"/>
      <c r="JS87" s="191">
        <f t="shared" si="260"/>
        <v>0</v>
      </c>
      <c r="JT87" s="191"/>
      <c r="JU87" s="191"/>
      <c r="JV87" s="191"/>
      <c r="JW87" s="191"/>
      <c r="JX87" s="191"/>
      <c r="JY87" s="191"/>
      <c r="JZ87" s="191">
        <f t="shared" si="261"/>
        <v>0</v>
      </c>
      <c r="KA87" s="191"/>
      <c r="KB87" s="191"/>
      <c r="KC87" s="191"/>
      <c r="KD87" s="191"/>
      <c r="KE87" s="191"/>
      <c r="KF87" s="191"/>
      <c r="KG87" s="191">
        <f t="shared" si="262"/>
        <v>0</v>
      </c>
      <c r="KH87" s="191"/>
      <c r="KI87" s="191"/>
      <c r="KJ87" s="191"/>
      <c r="KK87" s="191"/>
      <c r="KL87" s="191"/>
      <c r="KM87" s="191"/>
      <c r="KN87" s="191">
        <f t="shared" si="263"/>
        <v>0</v>
      </c>
      <c r="KO87" s="191"/>
      <c r="KP87" s="191"/>
      <c r="KQ87" s="191"/>
      <c r="KR87" s="191"/>
      <c r="KS87" s="191"/>
      <c r="KT87" s="191"/>
      <c r="KU87" s="191">
        <f t="shared" si="264"/>
        <v>0</v>
      </c>
      <c r="KV87" s="191"/>
      <c r="KW87" s="191"/>
      <c r="KX87" s="191"/>
      <c r="KY87" s="191"/>
      <c r="KZ87" s="191"/>
      <c r="LA87" s="191"/>
      <c r="LB87" s="191">
        <f t="shared" si="265"/>
        <v>0</v>
      </c>
      <c r="LC87" s="191"/>
      <c r="LD87" s="191"/>
      <c r="LE87" s="191"/>
      <c r="LF87" s="191"/>
      <c r="LG87" s="191"/>
      <c r="LH87" s="191"/>
      <c r="LI87" s="191">
        <f t="shared" si="266"/>
        <v>0</v>
      </c>
      <c r="LJ87" s="191"/>
      <c r="LK87" s="191"/>
      <c r="LL87" s="191"/>
      <c r="LM87" s="191"/>
      <c r="LN87" s="191"/>
      <c r="LO87" s="191"/>
      <c r="LP87" s="191">
        <f t="shared" si="267"/>
        <v>0</v>
      </c>
      <c r="LQ87" s="191"/>
      <c r="LR87" s="191"/>
      <c r="LS87" s="191"/>
      <c r="LT87" s="191"/>
      <c r="LU87" s="191"/>
      <c r="LV87" s="191"/>
      <c r="LW87" s="191">
        <f t="shared" si="268"/>
        <v>0</v>
      </c>
      <c r="LX87" s="191"/>
      <c r="LY87" s="191"/>
      <c r="LZ87" s="191"/>
      <c r="MA87" s="191"/>
      <c r="MB87" s="191"/>
      <c r="MC87" s="191"/>
      <c r="MD87" s="191">
        <f t="shared" si="269"/>
        <v>0</v>
      </c>
      <c r="ME87" s="191"/>
      <c r="MF87" s="191"/>
      <c r="MG87" s="191"/>
      <c r="MH87" s="191"/>
      <c r="MI87" s="191"/>
      <c r="MJ87" s="191"/>
      <c r="MK87" s="191">
        <f t="shared" si="270"/>
        <v>0</v>
      </c>
      <c r="ML87" s="191"/>
      <c r="MM87" s="191"/>
      <c r="MN87" s="191"/>
      <c r="MO87" s="191"/>
      <c r="MP87" s="191"/>
      <c r="MQ87" s="191"/>
      <c r="MR87" s="191">
        <f t="shared" si="271"/>
        <v>0</v>
      </c>
      <c r="MS87" s="191"/>
      <c r="MT87" s="191"/>
      <c r="MU87" s="191"/>
      <c r="MV87" s="191"/>
      <c r="MW87" s="191"/>
      <c r="MX87" s="191"/>
      <c r="MY87" s="191">
        <f t="shared" si="272"/>
        <v>0</v>
      </c>
      <c r="MZ87" s="191"/>
      <c r="NA87" s="191"/>
      <c r="NB87" s="191"/>
      <c r="NC87" s="191"/>
      <c r="ND87" s="191"/>
      <c r="NE87" s="191"/>
      <c r="NF87" s="191">
        <f t="shared" si="273"/>
        <v>0</v>
      </c>
      <c r="NG87" s="191"/>
      <c r="NH87" s="191"/>
      <c r="NI87" s="191"/>
      <c r="NJ87" s="191"/>
      <c r="NK87" s="191"/>
      <c r="NL87" s="191"/>
      <c r="NM87" s="191">
        <f t="shared" si="274"/>
        <v>0</v>
      </c>
      <c r="NN87" s="191"/>
      <c r="NO87" s="191"/>
      <c r="NP87" s="191"/>
      <c r="NQ87" s="191"/>
      <c r="NR87" s="191"/>
      <c r="NS87" s="191"/>
      <c r="NT87" s="191">
        <f t="shared" si="275"/>
        <v>0</v>
      </c>
      <c r="NU87" s="191"/>
      <c r="NV87" s="191"/>
      <c r="NW87" s="191"/>
      <c r="NX87" s="191"/>
      <c r="NY87" s="191"/>
      <c r="NZ87" s="191"/>
      <c r="OA87" s="191"/>
      <c r="OB87" s="191"/>
      <c r="OC87" s="191"/>
      <c r="OD87" s="191"/>
      <c r="OE87" s="191"/>
      <c r="OF87" s="191"/>
      <c r="OG87" s="191"/>
      <c r="OH87" s="191">
        <f t="shared" si="276"/>
        <v>0</v>
      </c>
      <c r="OI87" s="191"/>
      <c r="OJ87" s="191"/>
      <c r="OK87" s="191"/>
      <c r="OL87" s="191"/>
      <c r="OM87" s="191"/>
      <c r="ON87" s="191"/>
      <c r="OO87" s="191">
        <f t="shared" si="277"/>
        <v>0</v>
      </c>
      <c r="OP87" s="191"/>
      <c r="OQ87" s="191"/>
      <c r="OR87" s="191"/>
      <c r="OS87" s="191"/>
      <c r="OT87" s="191"/>
      <c r="OU87" s="191"/>
      <c r="OV87" s="191">
        <f t="shared" si="278"/>
        <v>0</v>
      </c>
      <c r="OW87" s="191"/>
      <c r="OX87" s="191"/>
      <c r="OY87" s="191"/>
      <c r="OZ87" s="191"/>
      <c r="PA87" s="191"/>
      <c r="PB87" s="191"/>
      <c r="PC87" s="191">
        <f t="shared" si="279"/>
        <v>0</v>
      </c>
      <c r="PD87" s="191"/>
      <c r="PE87" s="191"/>
      <c r="PF87" s="191"/>
      <c r="PG87" s="191"/>
      <c r="PH87" s="191"/>
      <c r="PI87" s="191"/>
      <c r="PJ87" s="191">
        <f t="shared" si="280"/>
        <v>0</v>
      </c>
      <c r="PK87" s="191"/>
      <c r="PL87" s="191"/>
      <c r="PM87" s="191"/>
      <c r="PN87" s="191"/>
      <c r="PO87" s="191"/>
      <c r="PP87" s="191"/>
      <c r="PQ87" s="191">
        <f t="shared" si="281"/>
        <v>0</v>
      </c>
      <c r="PR87" s="191"/>
      <c r="PS87" s="191"/>
      <c r="PT87" s="191"/>
      <c r="PU87" s="191"/>
      <c r="PV87" s="191"/>
      <c r="PW87" s="191"/>
      <c r="PX87" s="191">
        <f t="shared" si="282"/>
        <v>0</v>
      </c>
      <c r="PY87" s="191"/>
      <c r="PZ87" s="191"/>
      <c r="QA87" s="191"/>
      <c r="QB87" s="191"/>
      <c r="QC87" s="191"/>
      <c r="QD87" s="191"/>
      <c r="QE87" s="191">
        <f t="shared" si="283"/>
        <v>0</v>
      </c>
      <c r="QF87" s="191"/>
      <c r="QG87" s="191"/>
      <c r="QH87" s="191"/>
      <c r="QI87" s="191"/>
      <c r="QJ87" s="191"/>
      <c r="QK87" s="191"/>
      <c r="QL87" s="191">
        <f t="shared" si="284"/>
        <v>0</v>
      </c>
      <c r="QM87" s="191"/>
      <c r="QN87" s="191"/>
      <c r="QO87" s="191"/>
      <c r="QP87" s="191"/>
      <c r="QQ87" s="191"/>
      <c r="QR87" s="191"/>
      <c r="QS87" s="191">
        <f t="shared" si="285"/>
        <v>0</v>
      </c>
      <c r="QT87" s="191"/>
      <c r="QU87" s="191"/>
      <c r="QV87" s="191"/>
      <c r="QW87" s="191"/>
      <c r="QX87" s="191"/>
      <c r="QY87" s="191"/>
      <c r="QZ87" s="191">
        <f t="shared" si="286"/>
        <v>0</v>
      </c>
      <c r="RA87" s="191"/>
      <c r="RB87" s="191"/>
      <c r="RC87" s="191"/>
      <c r="RD87" s="191"/>
      <c r="RE87" s="191"/>
      <c r="RF87" s="191"/>
      <c r="RG87" s="191">
        <f t="shared" si="287"/>
        <v>0</v>
      </c>
      <c r="RH87" s="191"/>
      <c r="RI87" s="191"/>
      <c r="RJ87" s="191"/>
      <c r="RK87" s="191"/>
      <c r="RL87" s="191"/>
      <c r="RM87" s="191"/>
      <c r="RN87" s="191">
        <f t="shared" si="288"/>
        <v>0</v>
      </c>
      <c r="RO87" s="191"/>
      <c r="RP87" s="191"/>
      <c r="RQ87" s="191"/>
      <c r="RR87" s="191"/>
      <c r="RS87" s="191"/>
      <c r="RT87" s="191"/>
      <c r="RU87" s="191">
        <f t="shared" si="289"/>
        <v>0</v>
      </c>
      <c r="RV87" s="191"/>
      <c r="RW87" s="191"/>
      <c r="RX87" s="191"/>
      <c r="RY87" s="191"/>
      <c r="RZ87" s="191"/>
      <c r="SA87" s="191"/>
      <c r="SB87" s="191">
        <f t="shared" si="290"/>
        <v>0</v>
      </c>
      <c r="SC87" s="191"/>
      <c r="SD87" s="191"/>
      <c r="SE87" s="191"/>
      <c r="SF87" s="191"/>
      <c r="SG87" s="191"/>
      <c r="SH87" s="191"/>
      <c r="SI87" s="191">
        <f t="shared" si="291"/>
        <v>0</v>
      </c>
      <c r="SJ87" s="191"/>
      <c r="SK87" s="191"/>
      <c r="SL87" s="191"/>
      <c r="SM87" s="191"/>
      <c r="SN87" s="191"/>
      <c r="SO87" s="191"/>
      <c r="SP87" s="191">
        <f t="shared" si="292"/>
        <v>0</v>
      </c>
      <c r="SQ87" s="191"/>
      <c r="SR87" s="191"/>
      <c r="SS87" s="191"/>
      <c r="ST87" s="191"/>
      <c r="SU87" s="191"/>
      <c r="SV87" s="191"/>
      <c r="SW87" s="191">
        <f t="shared" si="293"/>
        <v>0</v>
      </c>
      <c r="SX87" s="191"/>
      <c r="SY87" s="191"/>
      <c r="SZ87" s="191"/>
      <c r="TA87" s="191"/>
      <c r="TB87" s="191"/>
      <c r="TC87" s="191"/>
      <c r="TD87" s="191">
        <f t="shared" si="294"/>
        <v>0</v>
      </c>
      <c r="TE87" s="191"/>
      <c r="TF87" s="191"/>
      <c r="TG87" s="191"/>
      <c r="TH87" s="191"/>
      <c r="TI87" s="191"/>
      <c r="TJ87" s="191"/>
      <c r="TK87" s="191">
        <f t="shared" si="295"/>
        <v>0</v>
      </c>
      <c r="TL87" s="191"/>
      <c r="TM87" s="191"/>
      <c r="TN87" s="191"/>
      <c r="TO87" s="191"/>
      <c r="TP87" s="191"/>
      <c r="TQ87" s="191"/>
      <c r="TR87" s="191">
        <f t="shared" si="296"/>
        <v>0</v>
      </c>
      <c r="TS87" s="191"/>
      <c r="TT87" s="191"/>
      <c r="TU87" s="191"/>
      <c r="TV87" s="191"/>
      <c r="TW87" s="191"/>
      <c r="TX87" s="191"/>
      <c r="TY87" s="191">
        <f t="shared" si="297"/>
        <v>0</v>
      </c>
      <c r="TZ87" s="191"/>
      <c r="UA87" s="191"/>
      <c r="UB87" s="191"/>
      <c r="UC87" s="191"/>
      <c r="UD87" s="191"/>
      <c r="UE87" s="191"/>
      <c r="UF87" s="191">
        <f t="shared" si="298"/>
        <v>0</v>
      </c>
      <c r="UG87" s="191"/>
      <c r="UH87" s="191"/>
      <c r="UI87" s="191"/>
      <c r="UJ87" s="191"/>
      <c r="UK87" s="191"/>
      <c r="UL87" s="191"/>
      <c r="UM87" s="191">
        <f t="shared" si="299"/>
        <v>0</v>
      </c>
      <c r="UN87" s="191"/>
      <c r="UO87" s="191"/>
      <c r="UP87" s="191"/>
      <c r="UQ87" s="191"/>
      <c r="UR87" s="191"/>
      <c r="US87" s="191"/>
      <c r="UT87" s="191">
        <f t="shared" si="300"/>
        <v>0</v>
      </c>
      <c r="UU87" s="191"/>
      <c r="UV87" s="191"/>
      <c r="UW87" s="191"/>
      <c r="UX87" s="191"/>
      <c r="UY87" s="191"/>
      <c r="UZ87" s="191"/>
      <c r="VA87" s="191">
        <f t="shared" si="301"/>
        <v>0</v>
      </c>
      <c r="VB87" s="191"/>
      <c r="VC87" s="191"/>
      <c r="VD87" s="191"/>
      <c r="VE87" s="191"/>
      <c r="VF87" s="191"/>
      <c r="VG87" s="191"/>
      <c r="VH87" s="191">
        <f t="shared" si="302"/>
        <v>0</v>
      </c>
      <c r="VI87" s="191"/>
      <c r="VJ87" s="191"/>
      <c r="VK87" s="191"/>
      <c r="VL87" s="191"/>
      <c r="VM87" s="191"/>
      <c r="VN87" s="191"/>
      <c r="VO87" s="191">
        <f t="shared" si="303"/>
        <v>0</v>
      </c>
      <c r="VP87" s="191"/>
      <c r="VQ87" s="191"/>
      <c r="VR87" s="191"/>
      <c r="VS87" s="191"/>
      <c r="VT87" s="191"/>
      <c r="VU87" s="191"/>
      <c r="VV87" s="191">
        <f t="shared" si="304"/>
        <v>0</v>
      </c>
      <c r="VW87" s="191"/>
      <c r="VX87" s="191"/>
      <c r="VY87" s="191"/>
      <c r="VZ87" s="191"/>
      <c r="WA87" s="191"/>
      <c r="WB87" s="191"/>
      <c r="WC87" s="191">
        <f t="shared" si="305"/>
        <v>0</v>
      </c>
      <c r="WD87" s="191"/>
      <c r="WE87" s="191"/>
      <c r="WF87" s="191"/>
      <c r="WG87" s="191"/>
      <c r="WH87" s="191"/>
      <c r="WI87" s="191"/>
      <c r="WJ87" s="191">
        <f t="shared" si="306"/>
        <v>0</v>
      </c>
      <c r="WK87" s="191"/>
      <c r="WL87" s="191"/>
      <c r="WM87" s="191"/>
      <c r="WN87" s="191"/>
      <c r="WO87" s="191"/>
      <c r="WP87" s="191"/>
      <c r="WQ87" s="191">
        <f t="shared" si="307"/>
        <v>0</v>
      </c>
      <c r="WR87" s="191"/>
      <c r="WS87" s="191"/>
      <c r="WT87" s="191"/>
      <c r="WU87" s="191"/>
      <c r="WV87" s="191"/>
      <c r="WW87" s="191"/>
      <c r="WX87" s="191">
        <f t="shared" si="308"/>
        <v>0</v>
      </c>
      <c r="WY87" s="191"/>
      <c r="WZ87" s="191"/>
      <c r="XA87" s="191"/>
      <c r="XB87" s="191"/>
      <c r="XC87" s="191"/>
      <c r="XD87" s="191"/>
      <c r="XE87" s="191">
        <f t="shared" si="309"/>
        <v>0</v>
      </c>
      <c r="XF87" s="191"/>
      <c r="XG87" s="191"/>
      <c r="XH87" s="191"/>
      <c r="XI87" s="191"/>
      <c r="XJ87" s="191"/>
      <c r="XK87" s="191"/>
      <c r="XL87" s="191">
        <f t="shared" si="310"/>
        <v>0</v>
      </c>
      <c r="XM87" s="191"/>
      <c r="XN87" s="191"/>
      <c r="XO87" s="191"/>
      <c r="XP87" s="191"/>
      <c r="XQ87" s="191"/>
      <c r="XR87" s="191"/>
      <c r="XS87" s="191">
        <f t="shared" si="311"/>
        <v>0</v>
      </c>
      <c r="XT87" s="191"/>
      <c r="XU87" s="191"/>
      <c r="XV87" s="191"/>
      <c r="XW87" s="191"/>
      <c r="XX87" s="191"/>
      <c r="XY87" s="191"/>
      <c r="XZ87" s="191">
        <f t="shared" si="312"/>
        <v>0</v>
      </c>
      <c r="YA87" s="191"/>
      <c r="YB87" s="191"/>
      <c r="YC87" s="191"/>
      <c r="YD87" s="191"/>
      <c r="YE87" s="191"/>
      <c r="YF87" s="191"/>
      <c r="YG87" s="191">
        <f t="shared" si="313"/>
        <v>0</v>
      </c>
      <c r="YH87" s="191"/>
      <c r="YI87" s="191"/>
      <c r="YJ87" s="191"/>
      <c r="YK87" s="191"/>
      <c r="YL87" s="191"/>
      <c r="YM87" s="191"/>
      <c r="YN87" s="191">
        <f t="shared" si="314"/>
        <v>0</v>
      </c>
      <c r="YO87" s="191"/>
      <c r="YP87" s="191"/>
      <c r="YQ87" s="191"/>
      <c r="YR87" s="191"/>
      <c r="YS87" s="191"/>
      <c r="YT87" s="191"/>
      <c r="YU87" s="191">
        <f t="shared" si="315"/>
        <v>0</v>
      </c>
      <c r="YV87" s="191"/>
      <c r="YW87" s="191"/>
      <c r="YX87" s="191"/>
      <c r="YY87" s="191"/>
      <c r="YZ87" s="191"/>
      <c r="ZA87" s="191"/>
      <c r="ZB87" s="191">
        <f t="shared" si="316"/>
        <v>0</v>
      </c>
      <c r="ZC87" s="191"/>
      <c r="ZD87" s="191"/>
      <c r="ZE87" s="191"/>
      <c r="ZF87" s="191"/>
      <c r="ZG87" s="191"/>
      <c r="ZH87" s="191"/>
      <c r="ZI87" s="191">
        <f t="shared" si="317"/>
        <v>0</v>
      </c>
      <c r="ZJ87" s="191"/>
      <c r="ZK87" s="191"/>
      <c r="ZL87" s="191"/>
      <c r="ZM87" s="191"/>
      <c r="ZN87" s="191"/>
      <c r="ZO87" s="191"/>
      <c r="ZP87" s="191">
        <f t="shared" si="318"/>
        <v>0</v>
      </c>
      <c r="ZQ87" s="191"/>
      <c r="ZR87" s="191"/>
      <c r="ZS87" s="191"/>
      <c r="ZT87" s="191"/>
      <c r="ZU87" s="191"/>
      <c r="ZV87" s="191"/>
      <c r="ZW87" s="191">
        <f t="shared" si="319"/>
        <v>0</v>
      </c>
      <c r="ZX87" s="191"/>
      <c r="ZY87" s="191"/>
      <c r="ZZ87" s="191"/>
      <c r="AAA87" s="191"/>
      <c r="AAB87" s="191"/>
      <c r="AAC87" s="191"/>
      <c r="AAD87" s="191">
        <f t="shared" si="320"/>
        <v>0</v>
      </c>
      <c r="AAE87" s="191"/>
      <c r="AAF87" s="191"/>
      <c r="AAG87" s="191"/>
      <c r="AAH87" s="191"/>
      <c r="AAI87" s="191"/>
      <c r="AAJ87" s="191"/>
      <c r="AAK87" s="191">
        <f t="shared" si="321"/>
        <v>0</v>
      </c>
      <c r="AAL87" s="191"/>
      <c r="AAM87" s="191"/>
      <c r="AAN87" s="191"/>
      <c r="AAO87" s="191"/>
      <c r="AAP87" s="191"/>
      <c r="AAQ87" s="191"/>
      <c r="AAR87" s="191">
        <f t="shared" si="322"/>
        <v>0</v>
      </c>
      <c r="AAS87" s="191"/>
      <c r="AAT87" s="191"/>
      <c r="AAU87" s="191"/>
      <c r="AAV87" s="191"/>
      <c r="AAW87" s="191"/>
      <c r="AAX87" s="191"/>
      <c r="AAY87" s="191">
        <f t="shared" si="323"/>
        <v>0</v>
      </c>
      <c r="AAZ87" s="191"/>
      <c r="ABA87" s="191"/>
      <c r="ABB87" s="191"/>
      <c r="ABC87" s="191"/>
      <c r="ABD87" s="191"/>
      <c r="ABE87" s="191"/>
      <c r="ABF87" s="191">
        <f t="shared" si="324"/>
        <v>0</v>
      </c>
      <c r="ABG87" s="191"/>
      <c r="ABH87" s="191"/>
      <c r="ABI87" s="191"/>
      <c r="ABJ87" s="191"/>
      <c r="ABK87" s="191"/>
      <c r="ABL87" s="191"/>
      <c r="ABM87" s="191">
        <f t="shared" si="325"/>
        <v>0</v>
      </c>
      <c r="ABN87" s="191"/>
      <c r="ABO87" s="191"/>
      <c r="ABP87" s="191"/>
      <c r="ABQ87" s="191"/>
      <c r="ABR87" s="191"/>
      <c r="ABS87" s="191"/>
      <c r="ABT87" s="191">
        <f t="shared" si="326"/>
        <v>0</v>
      </c>
      <c r="ABU87" s="191"/>
      <c r="ABV87" s="191"/>
      <c r="ABW87" s="191"/>
      <c r="ABX87" s="191"/>
      <c r="ABY87" s="190">
        <f t="shared" si="218"/>
        <v>16500</v>
      </c>
      <c r="ABZ87" s="190">
        <f t="shared" ref="ABZ87:ABZ101" si="327">L87+S87+Z87+AG87+AN87+AU87+BB87+BI87+BP87+BW87+CD87+CK87+CR87+CY87+DF87+DM87+DT87+EA87+EH87+EO87+EV87+FC87+FJ87+FQ87+FX87+GE87+GL87+GS87+GZ87+HG87+HN87+HU87+IB87+II87+IP87+IW87+JD87+JK87+JR87+JY87+KF87+KM87+KT87+LA87+LH87+LO87+LV87+MC87+MJ87+MQ87+MX87+NE87+NL87+NS87+NZ87+OG87+ON87+OU87+PB87+PI87+PP87+PW87+QD87+QK87+QR87+QY87+RF87+RM87+RT87+SA87+SH87+SO87+SV87+TC87+TJ87+TQ87+TX87+UE87+UL87+US87+UZ87+VG87+VN87+VU87+WB87+WI87+WP87+WW87+XD87+XK87+XR87+XY87+YM87+YT87+ZA87+ZH87+ZO87+ZV87+AAC87+AAJ87+AAQ87+AAX87+ABE87+ABL87+ABS87+YF87</f>
        <v>0</v>
      </c>
      <c r="ACA87" s="190">
        <f t="shared" ref="ACA87:ACA101" si="328">M87+T87+AA87+AH87+AO87+AV87+BC87+BJ87+BQ87+BX87+CE87+CL87+CS87+CZ87+DG87+DN87+DU87+EB87+EI87+EP87+EW87+FD87+FK87+FR87+FY87+GF87+GM87+GT87+HA87+HH87+HO87+HV87+IC87+IJ87+IQ87+IX87+JE87+JL87+JS87+JZ87+KG87+KN87+KU87+LB87+LI87+LP87+LW87+MD87+MK87+MR87+MY87+NF87+NM87+NT87+OA87+OH87+OO87+OV87+PC87+PJ87+PQ87+PX87+QE87+QL87+QS87+QZ87+RG87+RN87+RU87+SB87+SI87+SP87+SW87+TD87+TK87+TR87+TY87+UF87+UM87+UT87+VA87+VH87+VO87+VV87+WC87+WJ87+WQ87+WX87+XE87+XL87+XS87+XZ87+YN87+YU87+ZB87+ZI87+ZP87+ZW87+AAD87+AAK87+AAR87+AAY87+ABF87+ABM87+ABT87+YG87</f>
        <v>16500</v>
      </c>
      <c r="ACB87" s="9"/>
    </row>
    <row r="88" spans="1:756" ht="18" customHeight="1">
      <c r="A88" s="213">
        <v>17</v>
      </c>
      <c r="B88" s="191" t="s">
        <v>1914</v>
      </c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>
        <f t="shared" si="219"/>
        <v>0</v>
      </c>
      <c r="N88" s="191"/>
      <c r="O88" s="191"/>
      <c r="P88" s="191"/>
      <c r="Q88" s="191"/>
      <c r="R88" s="191"/>
      <c r="S88" s="191"/>
      <c r="T88" s="191">
        <f t="shared" si="220"/>
        <v>0</v>
      </c>
      <c r="U88" s="191"/>
      <c r="V88" s="191"/>
      <c r="W88" s="191"/>
      <c r="X88" s="191"/>
      <c r="Y88" s="191"/>
      <c r="Z88" s="191"/>
      <c r="AA88" s="191">
        <f t="shared" si="221"/>
        <v>0</v>
      </c>
      <c r="AB88" s="191"/>
      <c r="AC88" s="191"/>
      <c r="AD88" s="191"/>
      <c r="AE88" s="191"/>
      <c r="AF88" s="191"/>
      <c r="AG88" s="191"/>
      <c r="AH88" s="191">
        <f t="shared" si="222"/>
        <v>0</v>
      </c>
      <c r="AI88" s="191"/>
      <c r="AJ88" s="191"/>
      <c r="AK88" s="191"/>
      <c r="AL88" s="191"/>
      <c r="AM88" s="191"/>
      <c r="AN88" s="191"/>
      <c r="AO88" s="191">
        <f t="shared" si="223"/>
        <v>0</v>
      </c>
      <c r="AP88" s="191"/>
      <c r="AQ88" s="191"/>
      <c r="AR88" s="191"/>
      <c r="AS88" s="191"/>
      <c r="AT88" s="191"/>
      <c r="AU88" s="191"/>
      <c r="AV88" s="191">
        <f t="shared" si="224"/>
        <v>0</v>
      </c>
      <c r="AW88" s="191"/>
      <c r="AX88" s="191"/>
      <c r="AY88" s="191"/>
      <c r="AZ88" s="191"/>
      <c r="BA88" s="191"/>
      <c r="BB88" s="191"/>
      <c r="BC88" s="191">
        <f t="shared" si="225"/>
        <v>0</v>
      </c>
      <c r="BD88" s="191"/>
      <c r="BE88" s="191"/>
      <c r="BF88" s="191"/>
      <c r="BG88" s="191"/>
      <c r="BH88" s="191"/>
      <c r="BI88" s="191"/>
      <c r="BJ88" s="191">
        <f t="shared" si="226"/>
        <v>0</v>
      </c>
      <c r="BK88" s="191"/>
      <c r="BL88" s="191"/>
      <c r="BM88" s="191"/>
      <c r="BN88" s="191"/>
      <c r="BO88" s="191"/>
      <c r="BP88" s="191"/>
      <c r="BQ88" s="191">
        <f t="shared" si="227"/>
        <v>0</v>
      </c>
      <c r="BR88" s="191"/>
      <c r="BS88" s="191"/>
      <c r="BT88" s="191"/>
      <c r="BU88" s="191"/>
      <c r="BV88" s="191"/>
      <c r="BW88" s="191"/>
      <c r="BX88" s="191">
        <f t="shared" si="228"/>
        <v>0</v>
      </c>
      <c r="BY88" s="191"/>
      <c r="BZ88" s="191"/>
      <c r="CA88" s="191"/>
      <c r="CB88" s="191"/>
      <c r="CC88" s="191"/>
      <c r="CD88" s="191"/>
      <c r="CE88" s="191">
        <f t="shared" si="229"/>
        <v>0</v>
      </c>
      <c r="CF88" s="191"/>
      <c r="CG88" s="191"/>
      <c r="CH88" s="191"/>
      <c r="CI88" s="191"/>
      <c r="CJ88" s="191"/>
      <c r="CK88" s="191"/>
      <c r="CL88" s="191">
        <f t="shared" si="230"/>
        <v>0</v>
      </c>
      <c r="CM88" s="191"/>
      <c r="CN88" s="191"/>
      <c r="CO88" s="191"/>
      <c r="CP88" s="191"/>
      <c r="CQ88" s="191"/>
      <c r="CR88" s="191"/>
      <c r="CS88" s="191">
        <f t="shared" si="231"/>
        <v>0</v>
      </c>
      <c r="CT88" s="191"/>
      <c r="CU88" s="191"/>
      <c r="CV88" s="191"/>
      <c r="CW88" s="191"/>
      <c r="CX88" s="191"/>
      <c r="CY88" s="191"/>
      <c r="CZ88" s="191">
        <f t="shared" si="232"/>
        <v>0</v>
      </c>
      <c r="DA88" s="191"/>
      <c r="DB88" s="191"/>
      <c r="DC88" s="191"/>
      <c r="DD88" s="191"/>
      <c r="DE88" s="191"/>
      <c r="DF88" s="191"/>
      <c r="DG88" s="191">
        <f t="shared" si="233"/>
        <v>0</v>
      </c>
      <c r="DH88" s="191"/>
      <c r="DI88" s="191"/>
      <c r="DJ88" s="191"/>
      <c r="DK88" s="191"/>
      <c r="DL88" s="191"/>
      <c r="DM88" s="191"/>
      <c r="DN88" s="191">
        <f t="shared" si="234"/>
        <v>0</v>
      </c>
      <c r="DO88" s="191"/>
      <c r="DP88" s="191"/>
      <c r="DQ88" s="191"/>
      <c r="DR88" s="191"/>
      <c r="DS88" s="191"/>
      <c r="DT88" s="191"/>
      <c r="DU88" s="191">
        <f t="shared" si="235"/>
        <v>0</v>
      </c>
      <c r="DV88" s="191"/>
      <c r="DW88" s="191"/>
      <c r="DX88" s="191"/>
      <c r="DY88" s="191"/>
      <c r="DZ88" s="191"/>
      <c r="EA88" s="191"/>
      <c r="EB88" s="191">
        <f t="shared" si="236"/>
        <v>0</v>
      </c>
      <c r="EC88" s="191"/>
      <c r="ED88" s="191"/>
      <c r="EE88" s="191"/>
      <c r="EF88" s="191"/>
      <c r="EG88" s="191"/>
      <c r="EH88" s="191"/>
      <c r="EI88" s="191">
        <f t="shared" si="237"/>
        <v>0</v>
      </c>
      <c r="EJ88" s="191"/>
      <c r="EK88" s="191"/>
      <c r="EL88" s="191"/>
      <c r="EM88" s="191">
        <v>1</v>
      </c>
      <c r="EN88" s="191">
        <f t="shared" si="238"/>
        <v>3500</v>
      </c>
      <c r="EO88" s="191"/>
      <c r="EP88" s="191">
        <f t="shared" si="239"/>
        <v>3500</v>
      </c>
      <c r="EQ88" s="191"/>
      <c r="ER88" s="191"/>
      <c r="ES88" s="191"/>
      <c r="ET88" s="191">
        <v>1</v>
      </c>
      <c r="EU88" s="191">
        <f t="shared" si="240"/>
        <v>3000</v>
      </c>
      <c r="EV88" s="191"/>
      <c r="EW88" s="191">
        <f t="shared" si="241"/>
        <v>3000</v>
      </c>
      <c r="EX88" s="191"/>
      <c r="EY88" s="191"/>
      <c r="EZ88" s="191"/>
      <c r="FA88" s="191"/>
      <c r="FB88" s="191"/>
      <c r="FC88" s="191"/>
      <c r="FD88" s="191">
        <f t="shared" si="242"/>
        <v>0</v>
      </c>
      <c r="FE88" s="191"/>
      <c r="FF88" s="191"/>
      <c r="FG88" s="191"/>
      <c r="FH88" s="191"/>
      <c r="FI88" s="191"/>
      <c r="FJ88" s="191"/>
      <c r="FK88" s="191">
        <f t="shared" si="243"/>
        <v>0</v>
      </c>
      <c r="FL88" s="191"/>
      <c r="FM88" s="191"/>
      <c r="FN88" s="191"/>
      <c r="FO88" s="191"/>
      <c r="FP88" s="191"/>
      <c r="FQ88" s="191"/>
      <c r="FR88" s="191">
        <f t="shared" si="244"/>
        <v>0</v>
      </c>
      <c r="FS88" s="191"/>
      <c r="FT88" s="191"/>
      <c r="FU88" s="191"/>
      <c r="FV88" s="191"/>
      <c r="FW88" s="191"/>
      <c r="FX88" s="191"/>
      <c r="FY88" s="191">
        <f t="shared" si="245"/>
        <v>0</v>
      </c>
      <c r="FZ88" s="191"/>
      <c r="GA88" s="191"/>
      <c r="GB88" s="191"/>
      <c r="GC88" s="191"/>
      <c r="GD88" s="191"/>
      <c r="GE88" s="191"/>
      <c r="GF88" s="191">
        <f t="shared" si="246"/>
        <v>0</v>
      </c>
      <c r="GG88" s="191"/>
      <c r="GH88" s="191"/>
      <c r="GI88" s="191"/>
      <c r="GJ88" s="191"/>
      <c r="GK88" s="191"/>
      <c r="GL88" s="191"/>
      <c r="GM88" s="191">
        <f t="shared" si="247"/>
        <v>0</v>
      </c>
      <c r="GN88" s="191"/>
      <c r="GO88" s="191"/>
      <c r="GP88" s="191"/>
      <c r="GQ88" s="191"/>
      <c r="GR88" s="191"/>
      <c r="GS88" s="191"/>
      <c r="GT88" s="191">
        <f t="shared" si="248"/>
        <v>0</v>
      </c>
      <c r="GU88" s="191"/>
      <c r="GV88" s="191"/>
      <c r="GW88" s="191"/>
      <c r="GX88" s="191"/>
      <c r="GY88" s="191"/>
      <c r="GZ88" s="191"/>
      <c r="HA88" s="191">
        <f t="shared" si="249"/>
        <v>0</v>
      </c>
      <c r="HB88" s="191"/>
      <c r="HC88" s="191"/>
      <c r="HD88" s="191"/>
      <c r="HE88" s="191"/>
      <c r="HF88" s="191"/>
      <c r="HG88" s="191"/>
      <c r="HH88" s="191">
        <f t="shared" si="250"/>
        <v>0</v>
      </c>
      <c r="HI88" s="191"/>
      <c r="HJ88" s="191"/>
      <c r="HK88" s="191"/>
      <c r="HL88" s="191"/>
      <c r="HM88" s="191"/>
      <c r="HN88" s="191"/>
      <c r="HO88" s="191">
        <f t="shared" si="251"/>
        <v>0</v>
      </c>
      <c r="HP88" s="191"/>
      <c r="HQ88" s="191"/>
      <c r="HR88" s="191"/>
      <c r="HS88" s="191"/>
      <c r="HT88" s="191"/>
      <c r="HU88" s="191"/>
      <c r="HV88" s="191">
        <f t="shared" si="252"/>
        <v>0</v>
      </c>
      <c r="HW88" s="191"/>
      <c r="HX88" s="191"/>
      <c r="HY88" s="191"/>
      <c r="HZ88" s="191"/>
      <c r="IA88" s="191"/>
      <c r="IB88" s="191"/>
      <c r="IC88" s="191">
        <f t="shared" si="253"/>
        <v>0</v>
      </c>
      <c r="ID88" s="191"/>
      <c r="IE88" s="191"/>
      <c r="IF88" s="191"/>
      <c r="IG88" s="191"/>
      <c r="IH88" s="191"/>
      <c r="II88" s="191"/>
      <c r="IJ88" s="191">
        <f t="shared" si="254"/>
        <v>0</v>
      </c>
      <c r="IK88" s="191"/>
      <c r="IL88" s="191"/>
      <c r="IM88" s="191"/>
      <c r="IN88" s="191">
        <v>1</v>
      </c>
      <c r="IO88" s="191">
        <f t="shared" si="255"/>
        <v>10000</v>
      </c>
      <c r="IP88" s="191"/>
      <c r="IQ88" s="191">
        <f t="shared" si="256"/>
        <v>10000</v>
      </c>
      <c r="IR88" s="191"/>
      <c r="IS88" s="191"/>
      <c r="IT88" s="191"/>
      <c r="IU88" s="191"/>
      <c r="IV88" s="191"/>
      <c r="IW88" s="191"/>
      <c r="IX88" s="191">
        <f t="shared" si="257"/>
        <v>0</v>
      </c>
      <c r="IY88" s="191"/>
      <c r="IZ88" s="191"/>
      <c r="JA88" s="191"/>
      <c r="JB88" s="191"/>
      <c r="JC88" s="191"/>
      <c r="JD88" s="191"/>
      <c r="JE88" s="191">
        <f t="shared" si="258"/>
        <v>0</v>
      </c>
      <c r="JF88" s="191"/>
      <c r="JG88" s="191"/>
      <c r="JH88" s="191"/>
      <c r="JI88" s="191"/>
      <c r="JJ88" s="191"/>
      <c r="JK88" s="191"/>
      <c r="JL88" s="191">
        <f t="shared" si="259"/>
        <v>0</v>
      </c>
      <c r="JM88" s="191"/>
      <c r="JN88" s="191"/>
      <c r="JO88" s="191"/>
      <c r="JP88" s="191"/>
      <c r="JQ88" s="191"/>
      <c r="JR88" s="191"/>
      <c r="JS88" s="191">
        <f t="shared" si="260"/>
        <v>0</v>
      </c>
      <c r="JT88" s="191"/>
      <c r="JU88" s="191"/>
      <c r="JV88" s="191"/>
      <c r="JW88" s="191"/>
      <c r="JX88" s="191"/>
      <c r="JY88" s="191"/>
      <c r="JZ88" s="191">
        <f t="shared" si="261"/>
        <v>0</v>
      </c>
      <c r="KA88" s="191"/>
      <c r="KB88" s="191"/>
      <c r="KC88" s="191"/>
      <c r="KD88" s="191"/>
      <c r="KE88" s="191"/>
      <c r="KF88" s="191"/>
      <c r="KG88" s="191">
        <f t="shared" si="262"/>
        <v>0</v>
      </c>
      <c r="KH88" s="191"/>
      <c r="KI88" s="191"/>
      <c r="KJ88" s="191"/>
      <c r="KK88" s="191"/>
      <c r="KL88" s="191"/>
      <c r="KM88" s="191"/>
      <c r="KN88" s="191">
        <f t="shared" si="263"/>
        <v>0</v>
      </c>
      <c r="KO88" s="191"/>
      <c r="KP88" s="191"/>
      <c r="KQ88" s="191"/>
      <c r="KR88" s="191"/>
      <c r="KS88" s="191"/>
      <c r="KT88" s="191"/>
      <c r="KU88" s="191">
        <f t="shared" si="264"/>
        <v>0</v>
      </c>
      <c r="KV88" s="191"/>
      <c r="KW88" s="191"/>
      <c r="KX88" s="191"/>
      <c r="KY88" s="191"/>
      <c r="KZ88" s="191"/>
      <c r="LA88" s="191"/>
      <c r="LB88" s="191">
        <f t="shared" si="265"/>
        <v>0</v>
      </c>
      <c r="LC88" s="191"/>
      <c r="LD88" s="191"/>
      <c r="LE88" s="191"/>
      <c r="LF88" s="191"/>
      <c r="LG88" s="191"/>
      <c r="LH88" s="191"/>
      <c r="LI88" s="191">
        <f t="shared" si="266"/>
        <v>0</v>
      </c>
      <c r="LJ88" s="191"/>
      <c r="LK88" s="191"/>
      <c r="LL88" s="191"/>
      <c r="LM88" s="191"/>
      <c r="LN88" s="191"/>
      <c r="LO88" s="191"/>
      <c r="LP88" s="191">
        <f t="shared" si="267"/>
        <v>0</v>
      </c>
      <c r="LQ88" s="191"/>
      <c r="LR88" s="191"/>
      <c r="LS88" s="191"/>
      <c r="LT88" s="191"/>
      <c r="LU88" s="191"/>
      <c r="LV88" s="191"/>
      <c r="LW88" s="191">
        <f t="shared" si="268"/>
        <v>0</v>
      </c>
      <c r="LX88" s="191"/>
      <c r="LY88" s="191"/>
      <c r="LZ88" s="191"/>
      <c r="MA88" s="191"/>
      <c r="MB88" s="191"/>
      <c r="MC88" s="191"/>
      <c r="MD88" s="191">
        <f t="shared" si="269"/>
        <v>0</v>
      </c>
      <c r="ME88" s="191"/>
      <c r="MF88" s="191"/>
      <c r="MG88" s="191"/>
      <c r="MH88" s="191"/>
      <c r="MI88" s="191"/>
      <c r="MJ88" s="191"/>
      <c r="MK88" s="191">
        <f t="shared" si="270"/>
        <v>0</v>
      </c>
      <c r="ML88" s="191"/>
      <c r="MM88" s="191"/>
      <c r="MN88" s="191"/>
      <c r="MO88" s="191"/>
      <c r="MP88" s="191"/>
      <c r="MQ88" s="191"/>
      <c r="MR88" s="191">
        <f t="shared" si="271"/>
        <v>0</v>
      </c>
      <c r="MS88" s="191"/>
      <c r="MT88" s="191"/>
      <c r="MU88" s="191"/>
      <c r="MV88" s="191"/>
      <c r="MW88" s="191"/>
      <c r="MX88" s="191"/>
      <c r="MY88" s="191">
        <f t="shared" si="272"/>
        <v>0</v>
      </c>
      <c r="MZ88" s="191"/>
      <c r="NA88" s="191"/>
      <c r="NB88" s="191"/>
      <c r="NC88" s="191"/>
      <c r="ND88" s="191"/>
      <c r="NE88" s="191"/>
      <c r="NF88" s="191">
        <f t="shared" si="273"/>
        <v>0</v>
      </c>
      <c r="NG88" s="191"/>
      <c r="NH88" s="191"/>
      <c r="NI88" s="191"/>
      <c r="NJ88" s="191"/>
      <c r="NK88" s="191"/>
      <c r="NL88" s="191"/>
      <c r="NM88" s="191">
        <f t="shared" si="274"/>
        <v>0</v>
      </c>
      <c r="NN88" s="191"/>
      <c r="NO88" s="191"/>
      <c r="NP88" s="191"/>
      <c r="NQ88" s="191"/>
      <c r="NR88" s="191"/>
      <c r="NS88" s="191"/>
      <c r="NT88" s="191">
        <f t="shared" si="275"/>
        <v>0</v>
      </c>
      <c r="NU88" s="191"/>
      <c r="NV88" s="191"/>
      <c r="NW88" s="191"/>
      <c r="NX88" s="191"/>
      <c r="NY88" s="191"/>
      <c r="NZ88" s="191"/>
      <c r="OA88" s="191"/>
      <c r="OB88" s="191"/>
      <c r="OC88" s="191"/>
      <c r="OD88" s="191"/>
      <c r="OE88" s="191"/>
      <c r="OF88" s="191"/>
      <c r="OG88" s="191"/>
      <c r="OH88" s="191">
        <f t="shared" si="276"/>
        <v>0</v>
      </c>
      <c r="OI88" s="191"/>
      <c r="OJ88" s="191"/>
      <c r="OK88" s="191"/>
      <c r="OL88" s="191"/>
      <c r="OM88" s="191"/>
      <c r="ON88" s="191"/>
      <c r="OO88" s="191">
        <f t="shared" si="277"/>
        <v>0</v>
      </c>
      <c r="OP88" s="191"/>
      <c r="OQ88" s="191"/>
      <c r="OR88" s="191"/>
      <c r="OS88" s="191"/>
      <c r="OT88" s="191"/>
      <c r="OU88" s="191"/>
      <c r="OV88" s="191">
        <f t="shared" si="278"/>
        <v>0</v>
      </c>
      <c r="OW88" s="191"/>
      <c r="OX88" s="191"/>
      <c r="OY88" s="191"/>
      <c r="OZ88" s="191"/>
      <c r="PA88" s="191"/>
      <c r="PB88" s="191"/>
      <c r="PC88" s="191">
        <f t="shared" si="279"/>
        <v>0</v>
      </c>
      <c r="PD88" s="191"/>
      <c r="PE88" s="191"/>
      <c r="PF88" s="191"/>
      <c r="PG88" s="191"/>
      <c r="PH88" s="191"/>
      <c r="PI88" s="191"/>
      <c r="PJ88" s="191">
        <f t="shared" si="280"/>
        <v>0</v>
      </c>
      <c r="PK88" s="191"/>
      <c r="PL88" s="191"/>
      <c r="PM88" s="191"/>
      <c r="PN88" s="191"/>
      <c r="PO88" s="191"/>
      <c r="PP88" s="191"/>
      <c r="PQ88" s="191">
        <f t="shared" si="281"/>
        <v>0</v>
      </c>
      <c r="PR88" s="191"/>
      <c r="PS88" s="191"/>
      <c r="PT88" s="191"/>
      <c r="PU88" s="191"/>
      <c r="PV88" s="191"/>
      <c r="PW88" s="191"/>
      <c r="PX88" s="191">
        <f t="shared" si="282"/>
        <v>0</v>
      </c>
      <c r="PY88" s="191"/>
      <c r="PZ88" s="191"/>
      <c r="QA88" s="191"/>
      <c r="QB88" s="191"/>
      <c r="QC88" s="191"/>
      <c r="QD88" s="191"/>
      <c r="QE88" s="191">
        <f t="shared" si="283"/>
        <v>0</v>
      </c>
      <c r="QF88" s="191"/>
      <c r="QG88" s="191"/>
      <c r="QH88" s="191"/>
      <c r="QI88" s="191"/>
      <c r="QJ88" s="191"/>
      <c r="QK88" s="191"/>
      <c r="QL88" s="191">
        <f t="shared" si="284"/>
        <v>0</v>
      </c>
      <c r="QM88" s="191"/>
      <c r="QN88" s="191"/>
      <c r="QO88" s="191"/>
      <c r="QP88" s="191"/>
      <c r="QQ88" s="191"/>
      <c r="QR88" s="191"/>
      <c r="QS88" s="191">
        <f t="shared" si="285"/>
        <v>0</v>
      </c>
      <c r="QT88" s="191"/>
      <c r="QU88" s="191"/>
      <c r="QV88" s="191"/>
      <c r="QW88" s="191"/>
      <c r="QX88" s="191"/>
      <c r="QY88" s="191"/>
      <c r="QZ88" s="191">
        <f t="shared" si="286"/>
        <v>0</v>
      </c>
      <c r="RA88" s="191"/>
      <c r="RB88" s="191"/>
      <c r="RC88" s="191"/>
      <c r="RD88" s="191"/>
      <c r="RE88" s="191"/>
      <c r="RF88" s="191"/>
      <c r="RG88" s="191">
        <f t="shared" si="287"/>
        <v>0</v>
      </c>
      <c r="RH88" s="191"/>
      <c r="RI88" s="191"/>
      <c r="RJ88" s="191"/>
      <c r="RK88" s="191"/>
      <c r="RL88" s="191"/>
      <c r="RM88" s="191"/>
      <c r="RN88" s="191">
        <f t="shared" si="288"/>
        <v>0</v>
      </c>
      <c r="RO88" s="191"/>
      <c r="RP88" s="191"/>
      <c r="RQ88" s="191"/>
      <c r="RR88" s="191"/>
      <c r="RS88" s="191"/>
      <c r="RT88" s="191"/>
      <c r="RU88" s="191">
        <f t="shared" si="289"/>
        <v>0</v>
      </c>
      <c r="RV88" s="191"/>
      <c r="RW88" s="191"/>
      <c r="RX88" s="191"/>
      <c r="RY88" s="191"/>
      <c r="RZ88" s="191"/>
      <c r="SA88" s="191"/>
      <c r="SB88" s="191">
        <f t="shared" si="290"/>
        <v>0</v>
      </c>
      <c r="SC88" s="191"/>
      <c r="SD88" s="191"/>
      <c r="SE88" s="191"/>
      <c r="SF88" s="191"/>
      <c r="SG88" s="191"/>
      <c r="SH88" s="191"/>
      <c r="SI88" s="191">
        <f t="shared" si="291"/>
        <v>0</v>
      </c>
      <c r="SJ88" s="191"/>
      <c r="SK88" s="191"/>
      <c r="SL88" s="191"/>
      <c r="SM88" s="191"/>
      <c r="SN88" s="191"/>
      <c r="SO88" s="191"/>
      <c r="SP88" s="191">
        <f t="shared" si="292"/>
        <v>0</v>
      </c>
      <c r="SQ88" s="191"/>
      <c r="SR88" s="191"/>
      <c r="SS88" s="191"/>
      <c r="ST88" s="191"/>
      <c r="SU88" s="191"/>
      <c r="SV88" s="191"/>
      <c r="SW88" s="191">
        <f t="shared" si="293"/>
        <v>0</v>
      </c>
      <c r="SX88" s="191"/>
      <c r="SY88" s="191"/>
      <c r="SZ88" s="191"/>
      <c r="TA88" s="191"/>
      <c r="TB88" s="191"/>
      <c r="TC88" s="191"/>
      <c r="TD88" s="191">
        <f t="shared" si="294"/>
        <v>0</v>
      </c>
      <c r="TE88" s="191"/>
      <c r="TF88" s="191"/>
      <c r="TG88" s="191"/>
      <c r="TH88" s="191"/>
      <c r="TI88" s="191"/>
      <c r="TJ88" s="191"/>
      <c r="TK88" s="191">
        <f t="shared" si="295"/>
        <v>0</v>
      </c>
      <c r="TL88" s="191"/>
      <c r="TM88" s="191"/>
      <c r="TN88" s="191"/>
      <c r="TO88" s="191"/>
      <c r="TP88" s="191"/>
      <c r="TQ88" s="191"/>
      <c r="TR88" s="191">
        <f t="shared" si="296"/>
        <v>0</v>
      </c>
      <c r="TS88" s="191"/>
      <c r="TT88" s="191"/>
      <c r="TU88" s="191"/>
      <c r="TV88" s="191"/>
      <c r="TW88" s="191"/>
      <c r="TX88" s="191"/>
      <c r="TY88" s="191">
        <f t="shared" si="297"/>
        <v>0</v>
      </c>
      <c r="TZ88" s="191"/>
      <c r="UA88" s="191"/>
      <c r="UB88" s="191"/>
      <c r="UC88" s="191"/>
      <c r="UD88" s="191"/>
      <c r="UE88" s="191"/>
      <c r="UF88" s="191">
        <f t="shared" si="298"/>
        <v>0</v>
      </c>
      <c r="UG88" s="191"/>
      <c r="UH88" s="191"/>
      <c r="UI88" s="191"/>
      <c r="UJ88" s="191"/>
      <c r="UK88" s="191"/>
      <c r="UL88" s="191"/>
      <c r="UM88" s="191">
        <f t="shared" si="299"/>
        <v>0</v>
      </c>
      <c r="UN88" s="191"/>
      <c r="UO88" s="191"/>
      <c r="UP88" s="191"/>
      <c r="UQ88" s="191"/>
      <c r="UR88" s="191"/>
      <c r="US88" s="191"/>
      <c r="UT88" s="191">
        <f t="shared" si="300"/>
        <v>0</v>
      </c>
      <c r="UU88" s="191"/>
      <c r="UV88" s="191"/>
      <c r="UW88" s="191"/>
      <c r="UX88" s="191"/>
      <c r="UY88" s="191"/>
      <c r="UZ88" s="191"/>
      <c r="VA88" s="191">
        <f t="shared" si="301"/>
        <v>0</v>
      </c>
      <c r="VB88" s="191"/>
      <c r="VC88" s="191"/>
      <c r="VD88" s="191"/>
      <c r="VE88" s="191"/>
      <c r="VF88" s="191"/>
      <c r="VG88" s="191"/>
      <c r="VH88" s="191">
        <f t="shared" si="302"/>
        <v>0</v>
      </c>
      <c r="VI88" s="191"/>
      <c r="VJ88" s="191"/>
      <c r="VK88" s="191"/>
      <c r="VL88" s="191"/>
      <c r="VM88" s="191"/>
      <c r="VN88" s="191"/>
      <c r="VO88" s="191">
        <f t="shared" si="303"/>
        <v>0</v>
      </c>
      <c r="VP88" s="191"/>
      <c r="VQ88" s="191"/>
      <c r="VR88" s="191"/>
      <c r="VS88" s="191"/>
      <c r="VT88" s="191"/>
      <c r="VU88" s="191"/>
      <c r="VV88" s="191">
        <f t="shared" si="304"/>
        <v>0</v>
      </c>
      <c r="VW88" s="191"/>
      <c r="VX88" s="191"/>
      <c r="VY88" s="191"/>
      <c r="VZ88" s="191"/>
      <c r="WA88" s="191"/>
      <c r="WB88" s="191"/>
      <c r="WC88" s="191">
        <f t="shared" si="305"/>
        <v>0</v>
      </c>
      <c r="WD88" s="191"/>
      <c r="WE88" s="191"/>
      <c r="WF88" s="191"/>
      <c r="WG88" s="191"/>
      <c r="WH88" s="191"/>
      <c r="WI88" s="191"/>
      <c r="WJ88" s="191">
        <f t="shared" si="306"/>
        <v>0</v>
      </c>
      <c r="WK88" s="191"/>
      <c r="WL88" s="191"/>
      <c r="WM88" s="191"/>
      <c r="WN88" s="191"/>
      <c r="WO88" s="191"/>
      <c r="WP88" s="191"/>
      <c r="WQ88" s="191">
        <f t="shared" si="307"/>
        <v>0</v>
      </c>
      <c r="WR88" s="191"/>
      <c r="WS88" s="191"/>
      <c r="WT88" s="191"/>
      <c r="WU88" s="191"/>
      <c r="WV88" s="191"/>
      <c r="WW88" s="191"/>
      <c r="WX88" s="191">
        <f t="shared" si="308"/>
        <v>0</v>
      </c>
      <c r="WY88" s="191"/>
      <c r="WZ88" s="191"/>
      <c r="XA88" s="191"/>
      <c r="XB88" s="191"/>
      <c r="XC88" s="191"/>
      <c r="XD88" s="191"/>
      <c r="XE88" s="191">
        <f t="shared" si="309"/>
        <v>0</v>
      </c>
      <c r="XF88" s="191"/>
      <c r="XG88" s="191"/>
      <c r="XH88" s="191"/>
      <c r="XI88" s="191"/>
      <c r="XJ88" s="191"/>
      <c r="XK88" s="191"/>
      <c r="XL88" s="191">
        <f t="shared" si="310"/>
        <v>0</v>
      </c>
      <c r="XM88" s="191"/>
      <c r="XN88" s="191"/>
      <c r="XO88" s="191"/>
      <c r="XP88" s="191"/>
      <c r="XQ88" s="191"/>
      <c r="XR88" s="191"/>
      <c r="XS88" s="191">
        <f t="shared" si="311"/>
        <v>0</v>
      </c>
      <c r="XT88" s="191"/>
      <c r="XU88" s="191"/>
      <c r="XV88" s="191"/>
      <c r="XW88" s="191"/>
      <c r="XX88" s="191"/>
      <c r="XY88" s="191"/>
      <c r="XZ88" s="191">
        <f t="shared" si="312"/>
        <v>0</v>
      </c>
      <c r="YA88" s="191"/>
      <c r="YB88" s="191"/>
      <c r="YC88" s="191"/>
      <c r="YD88" s="191"/>
      <c r="YE88" s="191"/>
      <c r="YF88" s="191"/>
      <c r="YG88" s="191">
        <f t="shared" si="313"/>
        <v>0</v>
      </c>
      <c r="YH88" s="191"/>
      <c r="YI88" s="191"/>
      <c r="YJ88" s="191"/>
      <c r="YK88" s="191"/>
      <c r="YL88" s="191"/>
      <c r="YM88" s="191"/>
      <c r="YN88" s="191">
        <f t="shared" si="314"/>
        <v>0</v>
      </c>
      <c r="YO88" s="191"/>
      <c r="YP88" s="191"/>
      <c r="YQ88" s="191"/>
      <c r="YR88" s="191"/>
      <c r="YS88" s="191"/>
      <c r="YT88" s="191"/>
      <c r="YU88" s="191">
        <f t="shared" si="315"/>
        <v>0</v>
      </c>
      <c r="YV88" s="191"/>
      <c r="YW88" s="191"/>
      <c r="YX88" s="191"/>
      <c r="YY88" s="191"/>
      <c r="YZ88" s="191"/>
      <c r="ZA88" s="191"/>
      <c r="ZB88" s="191">
        <f t="shared" si="316"/>
        <v>0</v>
      </c>
      <c r="ZC88" s="191"/>
      <c r="ZD88" s="191"/>
      <c r="ZE88" s="191"/>
      <c r="ZF88" s="191"/>
      <c r="ZG88" s="191"/>
      <c r="ZH88" s="191"/>
      <c r="ZI88" s="191">
        <f t="shared" si="317"/>
        <v>0</v>
      </c>
      <c r="ZJ88" s="191"/>
      <c r="ZK88" s="191"/>
      <c r="ZL88" s="191"/>
      <c r="ZM88" s="191"/>
      <c r="ZN88" s="191"/>
      <c r="ZO88" s="191"/>
      <c r="ZP88" s="191">
        <f t="shared" si="318"/>
        <v>0</v>
      </c>
      <c r="ZQ88" s="191"/>
      <c r="ZR88" s="191"/>
      <c r="ZS88" s="191"/>
      <c r="ZT88" s="191"/>
      <c r="ZU88" s="191"/>
      <c r="ZV88" s="191"/>
      <c r="ZW88" s="191">
        <f t="shared" si="319"/>
        <v>0</v>
      </c>
      <c r="ZX88" s="191"/>
      <c r="ZY88" s="191"/>
      <c r="ZZ88" s="191"/>
      <c r="AAA88" s="191"/>
      <c r="AAB88" s="191"/>
      <c r="AAC88" s="191"/>
      <c r="AAD88" s="191">
        <f t="shared" si="320"/>
        <v>0</v>
      </c>
      <c r="AAE88" s="191"/>
      <c r="AAF88" s="191"/>
      <c r="AAG88" s="191"/>
      <c r="AAH88" s="191"/>
      <c r="AAI88" s="191"/>
      <c r="AAJ88" s="191"/>
      <c r="AAK88" s="191">
        <f t="shared" si="321"/>
        <v>0</v>
      </c>
      <c r="AAL88" s="191"/>
      <c r="AAM88" s="191"/>
      <c r="AAN88" s="191"/>
      <c r="AAO88" s="191"/>
      <c r="AAP88" s="191"/>
      <c r="AAQ88" s="191"/>
      <c r="AAR88" s="191">
        <f t="shared" si="322"/>
        <v>0</v>
      </c>
      <c r="AAS88" s="191"/>
      <c r="AAT88" s="191"/>
      <c r="AAU88" s="191"/>
      <c r="AAV88" s="191"/>
      <c r="AAW88" s="191"/>
      <c r="AAX88" s="191"/>
      <c r="AAY88" s="191">
        <f t="shared" si="323"/>
        <v>0</v>
      </c>
      <c r="AAZ88" s="191"/>
      <c r="ABA88" s="191"/>
      <c r="ABB88" s="191"/>
      <c r="ABC88" s="191"/>
      <c r="ABD88" s="191"/>
      <c r="ABE88" s="191"/>
      <c r="ABF88" s="191">
        <f t="shared" si="324"/>
        <v>0</v>
      </c>
      <c r="ABG88" s="191"/>
      <c r="ABH88" s="191"/>
      <c r="ABI88" s="191"/>
      <c r="ABJ88" s="191"/>
      <c r="ABK88" s="191"/>
      <c r="ABL88" s="191"/>
      <c r="ABM88" s="191">
        <f t="shared" si="325"/>
        <v>0</v>
      </c>
      <c r="ABN88" s="191"/>
      <c r="ABO88" s="191"/>
      <c r="ABP88" s="191"/>
      <c r="ABQ88" s="191"/>
      <c r="ABR88" s="191"/>
      <c r="ABS88" s="191"/>
      <c r="ABT88" s="191">
        <f t="shared" si="326"/>
        <v>0</v>
      </c>
      <c r="ABU88" s="191"/>
      <c r="ABV88" s="191"/>
      <c r="ABW88" s="191"/>
      <c r="ABX88" s="191"/>
      <c r="ABY88" s="190">
        <f t="shared" si="218"/>
        <v>16500</v>
      </c>
      <c r="ABZ88" s="190">
        <f t="shared" si="327"/>
        <v>0</v>
      </c>
      <c r="ACA88" s="190">
        <f t="shared" si="328"/>
        <v>16500</v>
      </c>
      <c r="ACB88" s="9"/>
    </row>
    <row r="89" spans="1:756" ht="18" customHeight="1">
      <c r="A89" s="213">
        <v>18</v>
      </c>
      <c r="B89" s="191" t="s">
        <v>1915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>
        <f t="shared" si="219"/>
        <v>0</v>
      </c>
      <c r="N89" s="191"/>
      <c r="O89" s="191"/>
      <c r="P89" s="191"/>
      <c r="Q89" s="191"/>
      <c r="R89" s="191"/>
      <c r="S89" s="191"/>
      <c r="T89" s="191">
        <f t="shared" si="220"/>
        <v>0</v>
      </c>
      <c r="U89" s="191"/>
      <c r="V89" s="191"/>
      <c r="W89" s="191"/>
      <c r="X89" s="191"/>
      <c r="Y89" s="191"/>
      <c r="Z89" s="191"/>
      <c r="AA89" s="191">
        <f t="shared" si="221"/>
        <v>0</v>
      </c>
      <c r="AB89" s="191"/>
      <c r="AC89" s="191"/>
      <c r="AD89" s="191"/>
      <c r="AE89" s="191"/>
      <c r="AF89" s="191"/>
      <c r="AG89" s="191"/>
      <c r="AH89" s="191">
        <f t="shared" si="222"/>
        <v>0</v>
      </c>
      <c r="AI89" s="191"/>
      <c r="AJ89" s="191"/>
      <c r="AK89" s="191"/>
      <c r="AL89" s="191"/>
      <c r="AM89" s="191"/>
      <c r="AN89" s="191"/>
      <c r="AO89" s="191">
        <f t="shared" si="223"/>
        <v>0</v>
      </c>
      <c r="AP89" s="191"/>
      <c r="AQ89" s="191"/>
      <c r="AR89" s="191"/>
      <c r="AS89" s="191"/>
      <c r="AT89" s="191"/>
      <c r="AU89" s="191"/>
      <c r="AV89" s="191">
        <f t="shared" si="224"/>
        <v>0</v>
      </c>
      <c r="AW89" s="191"/>
      <c r="AX89" s="191"/>
      <c r="AY89" s="191"/>
      <c r="AZ89" s="191"/>
      <c r="BA89" s="191"/>
      <c r="BB89" s="191"/>
      <c r="BC89" s="191">
        <f t="shared" si="225"/>
        <v>0</v>
      </c>
      <c r="BD89" s="191"/>
      <c r="BE89" s="191"/>
      <c r="BF89" s="191"/>
      <c r="BG89" s="191"/>
      <c r="BH89" s="191"/>
      <c r="BI89" s="191"/>
      <c r="BJ89" s="191">
        <f t="shared" si="226"/>
        <v>0</v>
      </c>
      <c r="BK89" s="191"/>
      <c r="BL89" s="191"/>
      <c r="BM89" s="191"/>
      <c r="BN89" s="191"/>
      <c r="BO89" s="191"/>
      <c r="BP89" s="191"/>
      <c r="BQ89" s="191">
        <f t="shared" si="227"/>
        <v>0</v>
      </c>
      <c r="BR89" s="191"/>
      <c r="BS89" s="191"/>
      <c r="BT89" s="191"/>
      <c r="BU89" s="191"/>
      <c r="BV89" s="191"/>
      <c r="BW89" s="191"/>
      <c r="BX89" s="191">
        <f t="shared" si="228"/>
        <v>0</v>
      </c>
      <c r="BY89" s="191"/>
      <c r="BZ89" s="191"/>
      <c r="CA89" s="191"/>
      <c r="CB89" s="191"/>
      <c r="CC89" s="191"/>
      <c r="CD89" s="191"/>
      <c r="CE89" s="191">
        <f t="shared" si="229"/>
        <v>0</v>
      </c>
      <c r="CF89" s="191"/>
      <c r="CG89" s="191"/>
      <c r="CH89" s="191"/>
      <c r="CI89" s="191"/>
      <c r="CJ89" s="191"/>
      <c r="CK89" s="191"/>
      <c r="CL89" s="191">
        <f t="shared" si="230"/>
        <v>0</v>
      </c>
      <c r="CM89" s="191"/>
      <c r="CN89" s="191"/>
      <c r="CO89" s="191"/>
      <c r="CP89" s="191"/>
      <c r="CQ89" s="191"/>
      <c r="CR89" s="191"/>
      <c r="CS89" s="191">
        <f t="shared" si="231"/>
        <v>0</v>
      </c>
      <c r="CT89" s="191"/>
      <c r="CU89" s="191"/>
      <c r="CV89" s="191"/>
      <c r="CW89" s="191"/>
      <c r="CX89" s="191"/>
      <c r="CY89" s="191"/>
      <c r="CZ89" s="191">
        <f t="shared" si="232"/>
        <v>0</v>
      </c>
      <c r="DA89" s="191"/>
      <c r="DB89" s="191"/>
      <c r="DC89" s="191"/>
      <c r="DD89" s="191"/>
      <c r="DE89" s="191"/>
      <c r="DF89" s="191"/>
      <c r="DG89" s="191">
        <f t="shared" si="233"/>
        <v>0</v>
      </c>
      <c r="DH89" s="191"/>
      <c r="DI89" s="191"/>
      <c r="DJ89" s="191"/>
      <c r="DK89" s="191"/>
      <c r="DL89" s="191"/>
      <c r="DM89" s="191"/>
      <c r="DN89" s="191">
        <f t="shared" si="234"/>
        <v>0</v>
      </c>
      <c r="DO89" s="191"/>
      <c r="DP89" s="191"/>
      <c r="DQ89" s="191"/>
      <c r="DR89" s="191"/>
      <c r="DS89" s="191"/>
      <c r="DT89" s="191"/>
      <c r="DU89" s="191">
        <f t="shared" si="235"/>
        <v>0</v>
      </c>
      <c r="DV89" s="191"/>
      <c r="DW89" s="191"/>
      <c r="DX89" s="191"/>
      <c r="DY89" s="191"/>
      <c r="DZ89" s="191"/>
      <c r="EA89" s="191"/>
      <c r="EB89" s="191">
        <f t="shared" si="236"/>
        <v>0</v>
      </c>
      <c r="EC89" s="191"/>
      <c r="ED89" s="191"/>
      <c r="EE89" s="191"/>
      <c r="EF89" s="191"/>
      <c r="EG89" s="191"/>
      <c r="EH89" s="191"/>
      <c r="EI89" s="191">
        <f t="shared" si="237"/>
        <v>0</v>
      </c>
      <c r="EJ89" s="191"/>
      <c r="EK89" s="191"/>
      <c r="EL89" s="191"/>
      <c r="EM89" s="191">
        <v>1</v>
      </c>
      <c r="EN89" s="191">
        <f t="shared" si="238"/>
        <v>3500</v>
      </c>
      <c r="EO89" s="191"/>
      <c r="EP89" s="191">
        <f t="shared" si="239"/>
        <v>3500</v>
      </c>
      <c r="EQ89" s="191"/>
      <c r="ER89" s="191"/>
      <c r="ES89" s="191"/>
      <c r="ET89" s="191">
        <v>1</v>
      </c>
      <c r="EU89" s="191">
        <f t="shared" si="240"/>
        <v>3000</v>
      </c>
      <c r="EV89" s="191"/>
      <c r="EW89" s="191">
        <f t="shared" si="241"/>
        <v>3000</v>
      </c>
      <c r="EX89" s="191"/>
      <c r="EY89" s="191"/>
      <c r="EZ89" s="191"/>
      <c r="FA89" s="191"/>
      <c r="FB89" s="191"/>
      <c r="FC89" s="191"/>
      <c r="FD89" s="191">
        <f t="shared" si="242"/>
        <v>0</v>
      </c>
      <c r="FE89" s="191"/>
      <c r="FF89" s="191"/>
      <c r="FG89" s="191"/>
      <c r="FH89" s="191"/>
      <c r="FI89" s="191"/>
      <c r="FJ89" s="191"/>
      <c r="FK89" s="191">
        <f t="shared" si="243"/>
        <v>0</v>
      </c>
      <c r="FL89" s="191"/>
      <c r="FM89" s="191"/>
      <c r="FN89" s="191"/>
      <c r="FO89" s="191"/>
      <c r="FP89" s="191"/>
      <c r="FQ89" s="191"/>
      <c r="FR89" s="191">
        <f t="shared" si="244"/>
        <v>0</v>
      </c>
      <c r="FS89" s="191"/>
      <c r="FT89" s="191"/>
      <c r="FU89" s="191"/>
      <c r="FV89" s="191"/>
      <c r="FW89" s="191"/>
      <c r="FX89" s="191"/>
      <c r="FY89" s="191">
        <f t="shared" si="245"/>
        <v>0</v>
      </c>
      <c r="FZ89" s="191"/>
      <c r="GA89" s="191"/>
      <c r="GB89" s="191"/>
      <c r="GC89" s="191"/>
      <c r="GD89" s="191"/>
      <c r="GE89" s="191"/>
      <c r="GF89" s="191">
        <f t="shared" si="246"/>
        <v>0</v>
      </c>
      <c r="GG89" s="191"/>
      <c r="GH89" s="191"/>
      <c r="GI89" s="191"/>
      <c r="GJ89" s="191"/>
      <c r="GK89" s="191"/>
      <c r="GL89" s="191"/>
      <c r="GM89" s="191">
        <f t="shared" si="247"/>
        <v>0</v>
      </c>
      <c r="GN89" s="191"/>
      <c r="GO89" s="191"/>
      <c r="GP89" s="191"/>
      <c r="GQ89" s="191"/>
      <c r="GR89" s="191"/>
      <c r="GS89" s="191"/>
      <c r="GT89" s="191">
        <f t="shared" si="248"/>
        <v>0</v>
      </c>
      <c r="GU89" s="191"/>
      <c r="GV89" s="191"/>
      <c r="GW89" s="191"/>
      <c r="GX89" s="191"/>
      <c r="GY89" s="191"/>
      <c r="GZ89" s="191"/>
      <c r="HA89" s="191">
        <f t="shared" si="249"/>
        <v>0</v>
      </c>
      <c r="HB89" s="191"/>
      <c r="HC89" s="191"/>
      <c r="HD89" s="191"/>
      <c r="HE89" s="191"/>
      <c r="HF89" s="191"/>
      <c r="HG89" s="191"/>
      <c r="HH89" s="191">
        <f t="shared" si="250"/>
        <v>0</v>
      </c>
      <c r="HI89" s="191"/>
      <c r="HJ89" s="191"/>
      <c r="HK89" s="191"/>
      <c r="HL89" s="191"/>
      <c r="HM89" s="191"/>
      <c r="HN89" s="191"/>
      <c r="HO89" s="191">
        <f t="shared" si="251"/>
        <v>0</v>
      </c>
      <c r="HP89" s="191"/>
      <c r="HQ89" s="191"/>
      <c r="HR89" s="191"/>
      <c r="HS89" s="191"/>
      <c r="HT89" s="191"/>
      <c r="HU89" s="191"/>
      <c r="HV89" s="191">
        <f t="shared" si="252"/>
        <v>0</v>
      </c>
      <c r="HW89" s="191"/>
      <c r="HX89" s="191"/>
      <c r="HY89" s="191"/>
      <c r="HZ89" s="191"/>
      <c r="IA89" s="191"/>
      <c r="IB89" s="191"/>
      <c r="IC89" s="191">
        <f t="shared" si="253"/>
        <v>0</v>
      </c>
      <c r="ID89" s="191"/>
      <c r="IE89" s="191"/>
      <c r="IF89" s="191"/>
      <c r="IG89" s="191"/>
      <c r="IH89" s="191"/>
      <c r="II89" s="191"/>
      <c r="IJ89" s="191">
        <f t="shared" si="254"/>
        <v>0</v>
      </c>
      <c r="IK89" s="191"/>
      <c r="IL89" s="191"/>
      <c r="IM89" s="191"/>
      <c r="IN89" s="191">
        <v>1</v>
      </c>
      <c r="IO89" s="191">
        <f t="shared" si="255"/>
        <v>10000</v>
      </c>
      <c r="IP89" s="191"/>
      <c r="IQ89" s="191">
        <f t="shared" si="256"/>
        <v>10000</v>
      </c>
      <c r="IR89" s="191"/>
      <c r="IS89" s="191"/>
      <c r="IT89" s="191"/>
      <c r="IU89" s="191"/>
      <c r="IV89" s="191"/>
      <c r="IW89" s="191"/>
      <c r="IX89" s="191">
        <f t="shared" si="257"/>
        <v>0</v>
      </c>
      <c r="IY89" s="191"/>
      <c r="IZ89" s="191"/>
      <c r="JA89" s="191"/>
      <c r="JB89" s="191"/>
      <c r="JC89" s="191"/>
      <c r="JD89" s="191"/>
      <c r="JE89" s="191">
        <f t="shared" si="258"/>
        <v>0</v>
      </c>
      <c r="JF89" s="191"/>
      <c r="JG89" s="191"/>
      <c r="JH89" s="191"/>
      <c r="JI89" s="191"/>
      <c r="JJ89" s="191"/>
      <c r="JK89" s="191"/>
      <c r="JL89" s="191">
        <f t="shared" si="259"/>
        <v>0</v>
      </c>
      <c r="JM89" s="191"/>
      <c r="JN89" s="191"/>
      <c r="JO89" s="191"/>
      <c r="JP89" s="191"/>
      <c r="JQ89" s="191"/>
      <c r="JR89" s="191"/>
      <c r="JS89" s="191">
        <f t="shared" si="260"/>
        <v>0</v>
      </c>
      <c r="JT89" s="191"/>
      <c r="JU89" s="191"/>
      <c r="JV89" s="191"/>
      <c r="JW89" s="191"/>
      <c r="JX89" s="191"/>
      <c r="JY89" s="191"/>
      <c r="JZ89" s="191">
        <f t="shared" si="261"/>
        <v>0</v>
      </c>
      <c r="KA89" s="191"/>
      <c r="KB89" s="191"/>
      <c r="KC89" s="191"/>
      <c r="KD89" s="191"/>
      <c r="KE89" s="191"/>
      <c r="KF89" s="191"/>
      <c r="KG89" s="191">
        <f t="shared" si="262"/>
        <v>0</v>
      </c>
      <c r="KH89" s="191"/>
      <c r="KI89" s="191"/>
      <c r="KJ89" s="191"/>
      <c r="KK89" s="191"/>
      <c r="KL89" s="191"/>
      <c r="KM89" s="191"/>
      <c r="KN89" s="191">
        <f t="shared" si="263"/>
        <v>0</v>
      </c>
      <c r="KO89" s="191"/>
      <c r="KP89" s="191"/>
      <c r="KQ89" s="191"/>
      <c r="KR89" s="191"/>
      <c r="KS89" s="191"/>
      <c r="KT89" s="191"/>
      <c r="KU89" s="191">
        <f t="shared" si="264"/>
        <v>0</v>
      </c>
      <c r="KV89" s="191"/>
      <c r="KW89" s="191"/>
      <c r="KX89" s="191"/>
      <c r="KY89" s="191"/>
      <c r="KZ89" s="191"/>
      <c r="LA89" s="191"/>
      <c r="LB89" s="191">
        <f t="shared" si="265"/>
        <v>0</v>
      </c>
      <c r="LC89" s="191"/>
      <c r="LD89" s="191"/>
      <c r="LE89" s="191"/>
      <c r="LF89" s="191"/>
      <c r="LG89" s="191"/>
      <c r="LH89" s="191"/>
      <c r="LI89" s="191">
        <f t="shared" si="266"/>
        <v>0</v>
      </c>
      <c r="LJ89" s="191"/>
      <c r="LK89" s="191"/>
      <c r="LL89" s="191"/>
      <c r="LM89" s="191"/>
      <c r="LN89" s="191"/>
      <c r="LO89" s="191"/>
      <c r="LP89" s="191">
        <f t="shared" si="267"/>
        <v>0</v>
      </c>
      <c r="LQ89" s="191"/>
      <c r="LR89" s="191"/>
      <c r="LS89" s="191"/>
      <c r="LT89" s="191"/>
      <c r="LU89" s="191"/>
      <c r="LV89" s="191"/>
      <c r="LW89" s="191">
        <f t="shared" si="268"/>
        <v>0</v>
      </c>
      <c r="LX89" s="191"/>
      <c r="LY89" s="191"/>
      <c r="LZ89" s="191"/>
      <c r="MA89" s="191"/>
      <c r="MB89" s="191"/>
      <c r="MC89" s="191"/>
      <c r="MD89" s="191">
        <f t="shared" si="269"/>
        <v>0</v>
      </c>
      <c r="ME89" s="191"/>
      <c r="MF89" s="191"/>
      <c r="MG89" s="191"/>
      <c r="MH89" s="191"/>
      <c r="MI89" s="191"/>
      <c r="MJ89" s="191"/>
      <c r="MK89" s="191">
        <f t="shared" si="270"/>
        <v>0</v>
      </c>
      <c r="ML89" s="191"/>
      <c r="MM89" s="191"/>
      <c r="MN89" s="191"/>
      <c r="MO89" s="191"/>
      <c r="MP89" s="191"/>
      <c r="MQ89" s="191"/>
      <c r="MR89" s="191">
        <f t="shared" si="271"/>
        <v>0</v>
      </c>
      <c r="MS89" s="191"/>
      <c r="MT89" s="191"/>
      <c r="MU89" s="191"/>
      <c r="MV89" s="191"/>
      <c r="MW89" s="191"/>
      <c r="MX89" s="191"/>
      <c r="MY89" s="191">
        <f t="shared" si="272"/>
        <v>0</v>
      </c>
      <c r="MZ89" s="191"/>
      <c r="NA89" s="191"/>
      <c r="NB89" s="191"/>
      <c r="NC89" s="191"/>
      <c r="ND89" s="191"/>
      <c r="NE89" s="191"/>
      <c r="NF89" s="191">
        <f t="shared" si="273"/>
        <v>0</v>
      </c>
      <c r="NG89" s="191"/>
      <c r="NH89" s="191"/>
      <c r="NI89" s="191"/>
      <c r="NJ89" s="191"/>
      <c r="NK89" s="191"/>
      <c r="NL89" s="191"/>
      <c r="NM89" s="191">
        <f t="shared" si="274"/>
        <v>0</v>
      </c>
      <c r="NN89" s="191"/>
      <c r="NO89" s="191"/>
      <c r="NP89" s="191"/>
      <c r="NQ89" s="191"/>
      <c r="NR89" s="191"/>
      <c r="NS89" s="191"/>
      <c r="NT89" s="191">
        <f t="shared" si="275"/>
        <v>0</v>
      </c>
      <c r="NU89" s="191"/>
      <c r="NV89" s="191"/>
      <c r="NW89" s="191"/>
      <c r="NX89" s="191"/>
      <c r="NY89" s="191"/>
      <c r="NZ89" s="191"/>
      <c r="OA89" s="191"/>
      <c r="OB89" s="191"/>
      <c r="OC89" s="191"/>
      <c r="OD89" s="191"/>
      <c r="OE89" s="191"/>
      <c r="OF89" s="191"/>
      <c r="OG89" s="191"/>
      <c r="OH89" s="191">
        <f t="shared" si="276"/>
        <v>0</v>
      </c>
      <c r="OI89" s="191"/>
      <c r="OJ89" s="191"/>
      <c r="OK89" s="191"/>
      <c r="OL89" s="191"/>
      <c r="OM89" s="191"/>
      <c r="ON89" s="191"/>
      <c r="OO89" s="191">
        <f t="shared" si="277"/>
        <v>0</v>
      </c>
      <c r="OP89" s="191"/>
      <c r="OQ89" s="191"/>
      <c r="OR89" s="191"/>
      <c r="OS89" s="191"/>
      <c r="OT89" s="191"/>
      <c r="OU89" s="191"/>
      <c r="OV89" s="191">
        <f t="shared" si="278"/>
        <v>0</v>
      </c>
      <c r="OW89" s="191"/>
      <c r="OX89" s="191"/>
      <c r="OY89" s="191"/>
      <c r="OZ89" s="191"/>
      <c r="PA89" s="191"/>
      <c r="PB89" s="191"/>
      <c r="PC89" s="191">
        <f t="shared" si="279"/>
        <v>0</v>
      </c>
      <c r="PD89" s="191"/>
      <c r="PE89" s="191"/>
      <c r="PF89" s="191"/>
      <c r="PG89" s="191"/>
      <c r="PH89" s="191"/>
      <c r="PI89" s="191"/>
      <c r="PJ89" s="191">
        <f t="shared" si="280"/>
        <v>0</v>
      </c>
      <c r="PK89" s="191"/>
      <c r="PL89" s="191"/>
      <c r="PM89" s="191"/>
      <c r="PN89" s="191"/>
      <c r="PO89" s="191"/>
      <c r="PP89" s="191"/>
      <c r="PQ89" s="191">
        <f t="shared" si="281"/>
        <v>0</v>
      </c>
      <c r="PR89" s="191"/>
      <c r="PS89" s="191"/>
      <c r="PT89" s="191"/>
      <c r="PU89" s="191"/>
      <c r="PV89" s="191"/>
      <c r="PW89" s="191"/>
      <c r="PX89" s="191">
        <f t="shared" si="282"/>
        <v>0</v>
      </c>
      <c r="PY89" s="191"/>
      <c r="PZ89" s="191"/>
      <c r="QA89" s="191"/>
      <c r="QB89" s="191"/>
      <c r="QC89" s="191"/>
      <c r="QD89" s="191"/>
      <c r="QE89" s="191">
        <f t="shared" si="283"/>
        <v>0</v>
      </c>
      <c r="QF89" s="191"/>
      <c r="QG89" s="191"/>
      <c r="QH89" s="191"/>
      <c r="QI89" s="191"/>
      <c r="QJ89" s="191"/>
      <c r="QK89" s="191"/>
      <c r="QL89" s="191">
        <f t="shared" si="284"/>
        <v>0</v>
      </c>
      <c r="QM89" s="191"/>
      <c r="QN89" s="191"/>
      <c r="QO89" s="191"/>
      <c r="QP89" s="191"/>
      <c r="QQ89" s="191"/>
      <c r="QR89" s="191"/>
      <c r="QS89" s="191">
        <f t="shared" si="285"/>
        <v>0</v>
      </c>
      <c r="QT89" s="191"/>
      <c r="QU89" s="191"/>
      <c r="QV89" s="191"/>
      <c r="QW89" s="191"/>
      <c r="QX89" s="191"/>
      <c r="QY89" s="191"/>
      <c r="QZ89" s="191">
        <f t="shared" si="286"/>
        <v>0</v>
      </c>
      <c r="RA89" s="191"/>
      <c r="RB89" s="191"/>
      <c r="RC89" s="191"/>
      <c r="RD89" s="191"/>
      <c r="RE89" s="191"/>
      <c r="RF89" s="191"/>
      <c r="RG89" s="191">
        <f t="shared" si="287"/>
        <v>0</v>
      </c>
      <c r="RH89" s="191"/>
      <c r="RI89" s="191"/>
      <c r="RJ89" s="191"/>
      <c r="RK89" s="191"/>
      <c r="RL89" s="191"/>
      <c r="RM89" s="191"/>
      <c r="RN89" s="191">
        <f t="shared" si="288"/>
        <v>0</v>
      </c>
      <c r="RO89" s="191"/>
      <c r="RP89" s="191"/>
      <c r="RQ89" s="191"/>
      <c r="RR89" s="191"/>
      <c r="RS89" s="191"/>
      <c r="RT89" s="191"/>
      <c r="RU89" s="191">
        <f t="shared" si="289"/>
        <v>0</v>
      </c>
      <c r="RV89" s="191"/>
      <c r="RW89" s="191"/>
      <c r="RX89" s="191"/>
      <c r="RY89" s="191"/>
      <c r="RZ89" s="191"/>
      <c r="SA89" s="191"/>
      <c r="SB89" s="191">
        <f t="shared" si="290"/>
        <v>0</v>
      </c>
      <c r="SC89" s="191"/>
      <c r="SD89" s="191"/>
      <c r="SE89" s="191"/>
      <c r="SF89" s="191"/>
      <c r="SG89" s="191"/>
      <c r="SH89" s="191"/>
      <c r="SI89" s="191">
        <f t="shared" si="291"/>
        <v>0</v>
      </c>
      <c r="SJ89" s="191"/>
      <c r="SK89" s="191"/>
      <c r="SL89" s="191"/>
      <c r="SM89" s="191"/>
      <c r="SN89" s="191"/>
      <c r="SO89" s="191"/>
      <c r="SP89" s="191">
        <f t="shared" si="292"/>
        <v>0</v>
      </c>
      <c r="SQ89" s="191"/>
      <c r="SR89" s="191"/>
      <c r="SS89" s="191"/>
      <c r="ST89" s="191"/>
      <c r="SU89" s="191"/>
      <c r="SV89" s="191"/>
      <c r="SW89" s="191">
        <f t="shared" si="293"/>
        <v>0</v>
      </c>
      <c r="SX89" s="191"/>
      <c r="SY89" s="191"/>
      <c r="SZ89" s="191"/>
      <c r="TA89" s="191"/>
      <c r="TB89" s="191"/>
      <c r="TC89" s="191"/>
      <c r="TD89" s="191">
        <f t="shared" si="294"/>
        <v>0</v>
      </c>
      <c r="TE89" s="191"/>
      <c r="TF89" s="191"/>
      <c r="TG89" s="191"/>
      <c r="TH89" s="191"/>
      <c r="TI89" s="191"/>
      <c r="TJ89" s="191"/>
      <c r="TK89" s="191">
        <f t="shared" si="295"/>
        <v>0</v>
      </c>
      <c r="TL89" s="191"/>
      <c r="TM89" s="191"/>
      <c r="TN89" s="191"/>
      <c r="TO89" s="191"/>
      <c r="TP89" s="191"/>
      <c r="TQ89" s="191"/>
      <c r="TR89" s="191">
        <f t="shared" si="296"/>
        <v>0</v>
      </c>
      <c r="TS89" s="191"/>
      <c r="TT89" s="191"/>
      <c r="TU89" s="191"/>
      <c r="TV89" s="191"/>
      <c r="TW89" s="191"/>
      <c r="TX89" s="191"/>
      <c r="TY89" s="191">
        <f t="shared" si="297"/>
        <v>0</v>
      </c>
      <c r="TZ89" s="191"/>
      <c r="UA89" s="191"/>
      <c r="UB89" s="191"/>
      <c r="UC89" s="191"/>
      <c r="UD89" s="191"/>
      <c r="UE89" s="191"/>
      <c r="UF89" s="191">
        <f t="shared" si="298"/>
        <v>0</v>
      </c>
      <c r="UG89" s="191"/>
      <c r="UH89" s="191"/>
      <c r="UI89" s="191"/>
      <c r="UJ89" s="191"/>
      <c r="UK89" s="191"/>
      <c r="UL89" s="191"/>
      <c r="UM89" s="191">
        <f t="shared" si="299"/>
        <v>0</v>
      </c>
      <c r="UN89" s="191"/>
      <c r="UO89" s="191"/>
      <c r="UP89" s="191"/>
      <c r="UQ89" s="191"/>
      <c r="UR89" s="191"/>
      <c r="US89" s="191"/>
      <c r="UT89" s="191">
        <f t="shared" si="300"/>
        <v>0</v>
      </c>
      <c r="UU89" s="191"/>
      <c r="UV89" s="191"/>
      <c r="UW89" s="191"/>
      <c r="UX89" s="191"/>
      <c r="UY89" s="191"/>
      <c r="UZ89" s="191"/>
      <c r="VA89" s="191">
        <f t="shared" si="301"/>
        <v>0</v>
      </c>
      <c r="VB89" s="191"/>
      <c r="VC89" s="191"/>
      <c r="VD89" s="191"/>
      <c r="VE89" s="191"/>
      <c r="VF89" s="191"/>
      <c r="VG89" s="191"/>
      <c r="VH89" s="191">
        <f t="shared" si="302"/>
        <v>0</v>
      </c>
      <c r="VI89" s="191"/>
      <c r="VJ89" s="191"/>
      <c r="VK89" s="191"/>
      <c r="VL89" s="191"/>
      <c r="VM89" s="191"/>
      <c r="VN89" s="191"/>
      <c r="VO89" s="191">
        <f t="shared" si="303"/>
        <v>0</v>
      </c>
      <c r="VP89" s="191"/>
      <c r="VQ89" s="191"/>
      <c r="VR89" s="191"/>
      <c r="VS89" s="191"/>
      <c r="VT89" s="191"/>
      <c r="VU89" s="191"/>
      <c r="VV89" s="191">
        <f t="shared" si="304"/>
        <v>0</v>
      </c>
      <c r="VW89" s="191"/>
      <c r="VX89" s="191"/>
      <c r="VY89" s="191"/>
      <c r="VZ89" s="191"/>
      <c r="WA89" s="191"/>
      <c r="WB89" s="191"/>
      <c r="WC89" s="191">
        <f t="shared" si="305"/>
        <v>0</v>
      </c>
      <c r="WD89" s="191"/>
      <c r="WE89" s="191"/>
      <c r="WF89" s="191"/>
      <c r="WG89" s="191"/>
      <c r="WH89" s="191"/>
      <c r="WI89" s="191"/>
      <c r="WJ89" s="191">
        <f t="shared" si="306"/>
        <v>0</v>
      </c>
      <c r="WK89" s="191"/>
      <c r="WL89" s="191"/>
      <c r="WM89" s="191"/>
      <c r="WN89" s="191"/>
      <c r="WO89" s="191"/>
      <c r="WP89" s="191"/>
      <c r="WQ89" s="191">
        <f t="shared" si="307"/>
        <v>0</v>
      </c>
      <c r="WR89" s="191"/>
      <c r="WS89" s="191"/>
      <c r="WT89" s="191"/>
      <c r="WU89" s="191"/>
      <c r="WV89" s="191"/>
      <c r="WW89" s="191"/>
      <c r="WX89" s="191">
        <f t="shared" si="308"/>
        <v>0</v>
      </c>
      <c r="WY89" s="191"/>
      <c r="WZ89" s="191"/>
      <c r="XA89" s="191"/>
      <c r="XB89" s="191"/>
      <c r="XC89" s="191"/>
      <c r="XD89" s="191"/>
      <c r="XE89" s="191">
        <f t="shared" si="309"/>
        <v>0</v>
      </c>
      <c r="XF89" s="191"/>
      <c r="XG89" s="191"/>
      <c r="XH89" s="191"/>
      <c r="XI89" s="191"/>
      <c r="XJ89" s="191"/>
      <c r="XK89" s="191"/>
      <c r="XL89" s="191">
        <f t="shared" si="310"/>
        <v>0</v>
      </c>
      <c r="XM89" s="191"/>
      <c r="XN89" s="191"/>
      <c r="XO89" s="191"/>
      <c r="XP89" s="191"/>
      <c r="XQ89" s="191"/>
      <c r="XR89" s="191"/>
      <c r="XS89" s="191">
        <f t="shared" si="311"/>
        <v>0</v>
      </c>
      <c r="XT89" s="191"/>
      <c r="XU89" s="191"/>
      <c r="XV89" s="191"/>
      <c r="XW89" s="191"/>
      <c r="XX89" s="191"/>
      <c r="XY89" s="191"/>
      <c r="XZ89" s="191">
        <f t="shared" si="312"/>
        <v>0</v>
      </c>
      <c r="YA89" s="191"/>
      <c r="YB89" s="191"/>
      <c r="YC89" s="191"/>
      <c r="YD89" s="191"/>
      <c r="YE89" s="191"/>
      <c r="YF89" s="191"/>
      <c r="YG89" s="191">
        <f t="shared" si="313"/>
        <v>0</v>
      </c>
      <c r="YH89" s="191"/>
      <c r="YI89" s="191"/>
      <c r="YJ89" s="191"/>
      <c r="YK89" s="191"/>
      <c r="YL89" s="191"/>
      <c r="YM89" s="191"/>
      <c r="YN89" s="191">
        <f t="shared" si="314"/>
        <v>0</v>
      </c>
      <c r="YO89" s="191"/>
      <c r="YP89" s="191"/>
      <c r="YQ89" s="191"/>
      <c r="YR89" s="191"/>
      <c r="YS89" s="191"/>
      <c r="YT89" s="191"/>
      <c r="YU89" s="191">
        <f t="shared" si="315"/>
        <v>0</v>
      </c>
      <c r="YV89" s="191"/>
      <c r="YW89" s="191"/>
      <c r="YX89" s="191"/>
      <c r="YY89" s="191"/>
      <c r="YZ89" s="191"/>
      <c r="ZA89" s="191"/>
      <c r="ZB89" s="191">
        <f t="shared" si="316"/>
        <v>0</v>
      </c>
      <c r="ZC89" s="191"/>
      <c r="ZD89" s="191"/>
      <c r="ZE89" s="191"/>
      <c r="ZF89" s="191"/>
      <c r="ZG89" s="191"/>
      <c r="ZH89" s="191"/>
      <c r="ZI89" s="191">
        <f t="shared" si="317"/>
        <v>0</v>
      </c>
      <c r="ZJ89" s="191"/>
      <c r="ZK89" s="191"/>
      <c r="ZL89" s="191"/>
      <c r="ZM89" s="191"/>
      <c r="ZN89" s="191"/>
      <c r="ZO89" s="191"/>
      <c r="ZP89" s="191">
        <f t="shared" si="318"/>
        <v>0</v>
      </c>
      <c r="ZQ89" s="191"/>
      <c r="ZR89" s="191"/>
      <c r="ZS89" s="191"/>
      <c r="ZT89" s="191"/>
      <c r="ZU89" s="191"/>
      <c r="ZV89" s="191"/>
      <c r="ZW89" s="191">
        <f t="shared" si="319"/>
        <v>0</v>
      </c>
      <c r="ZX89" s="191"/>
      <c r="ZY89" s="191"/>
      <c r="ZZ89" s="191"/>
      <c r="AAA89" s="191"/>
      <c r="AAB89" s="191"/>
      <c r="AAC89" s="191"/>
      <c r="AAD89" s="191">
        <f t="shared" si="320"/>
        <v>0</v>
      </c>
      <c r="AAE89" s="191"/>
      <c r="AAF89" s="191"/>
      <c r="AAG89" s="191"/>
      <c r="AAH89" s="191"/>
      <c r="AAI89" s="191"/>
      <c r="AAJ89" s="191"/>
      <c r="AAK89" s="191">
        <f t="shared" si="321"/>
        <v>0</v>
      </c>
      <c r="AAL89" s="191"/>
      <c r="AAM89" s="191"/>
      <c r="AAN89" s="191"/>
      <c r="AAO89" s="191"/>
      <c r="AAP89" s="191"/>
      <c r="AAQ89" s="191"/>
      <c r="AAR89" s="191">
        <f t="shared" si="322"/>
        <v>0</v>
      </c>
      <c r="AAS89" s="191"/>
      <c r="AAT89" s="191"/>
      <c r="AAU89" s="191"/>
      <c r="AAV89" s="191"/>
      <c r="AAW89" s="191"/>
      <c r="AAX89" s="191"/>
      <c r="AAY89" s="191">
        <f t="shared" si="323"/>
        <v>0</v>
      </c>
      <c r="AAZ89" s="191"/>
      <c r="ABA89" s="191"/>
      <c r="ABB89" s="191"/>
      <c r="ABC89" s="191"/>
      <c r="ABD89" s="191"/>
      <c r="ABE89" s="191"/>
      <c r="ABF89" s="191">
        <f t="shared" si="324"/>
        <v>0</v>
      </c>
      <c r="ABG89" s="191"/>
      <c r="ABH89" s="191"/>
      <c r="ABI89" s="191"/>
      <c r="ABJ89" s="191"/>
      <c r="ABK89" s="191"/>
      <c r="ABL89" s="191"/>
      <c r="ABM89" s="191">
        <f t="shared" si="325"/>
        <v>0</v>
      </c>
      <c r="ABN89" s="191"/>
      <c r="ABO89" s="191"/>
      <c r="ABP89" s="191"/>
      <c r="ABQ89" s="191"/>
      <c r="ABR89" s="191"/>
      <c r="ABS89" s="191"/>
      <c r="ABT89" s="191">
        <f t="shared" si="326"/>
        <v>0</v>
      </c>
      <c r="ABU89" s="191"/>
      <c r="ABV89" s="191"/>
      <c r="ABW89" s="191"/>
      <c r="ABX89" s="191"/>
      <c r="ABY89" s="190">
        <f t="shared" si="218"/>
        <v>16500</v>
      </c>
      <c r="ABZ89" s="190">
        <f t="shared" si="327"/>
        <v>0</v>
      </c>
      <c r="ACA89" s="190">
        <f t="shared" si="328"/>
        <v>16500</v>
      </c>
      <c r="ACB89" s="9"/>
    </row>
    <row r="90" spans="1:756" ht="18" customHeight="1">
      <c r="A90" s="213">
        <v>19</v>
      </c>
      <c r="B90" s="191" t="s">
        <v>1916</v>
      </c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>
        <f t="shared" si="219"/>
        <v>0</v>
      </c>
      <c r="N90" s="191"/>
      <c r="O90" s="191"/>
      <c r="P90" s="191"/>
      <c r="Q90" s="191"/>
      <c r="R90" s="191"/>
      <c r="S90" s="191"/>
      <c r="T90" s="191">
        <f t="shared" si="220"/>
        <v>0</v>
      </c>
      <c r="U90" s="191"/>
      <c r="V90" s="191"/>
      <c r="W90" s="191"/>
      <c r="X90" s="191"/>
      <c r="Y90" s="191"/>
      <c r="Z90" s="191"/>
      <c r="AA90" s="191">
        <f t="shared" si="221"/>
        <v>0</v>
      </c>
      <c r="AB90" s="191"/>
      <c r="AC90" s="191"/>
      <c r="AD90" s="191"/>
      <c r="AE90" s="191"/>
      <c r="AF90" s="191"/>
      <c r="AG90" s="191"/>
      <c r="AH90" s="191">
        <f t="shared" si="222"/>
        <v>0</v>
      </c>
      <c r="AI90" s="191"/>
      <c r="AJ90" s="191"/>
      <c r="AK90" s="191"/>
      <c r="AL90" s="191"/>
      <c r="AM90" s="191"/>
      <c r="AN90" s="191"/>
      <c r="AO90" s="191">
        <f t="shared" si="223"/>
        <v>0</v>
      </c>
      <c r="AP90" s="191"/>
      <c r="AQ90" s="191"/>
      <c r="AR90" s="191"/>
      <c r="AS90" s="191"/>
      <c r="AT90" s="191"/>
      <c r="AU90" s="191"/>
      <c r="AV90" s="191">
        <f t="shared" si="224"/>
        <v>0</v>
      </c>
      <c r="AW90" s="191"/>
      <c r="AX90" s="191"/>
      <c r="AY90" s="191"/>
      <c r="AZ90" s="191"/>
      <c r="BA90" s="191"/>
      <c r="BB90" s="191"/>
      <c r="BC90" s="191">
        <f t="shared" si="225"/>
        <v>0</v>
      </c>
      <c r="BD90" s="191"/>
      <c r="BE90" s="191"/>
      <c r="BF90" s="191"/>
      <c r="BG90" s="191"/>
      <c r="BH90" s="191"/>
      <c r="BI90" s="191"/>
      <c r="BJ90" s="191">
        <f t="shared" si="226"/>
        <v>0</v>
      </c>
      <c r="BK90" s="191"/>
      <c r="BL90" s="191"/>
      <c r="BM90" s="191"/>
      <c r="BN90" s="191"/>
      <c r="BO90" s="191"/>
      <c r="BP90" s="191"/>
      <c r="BQ90" s="191">
        <f t="shared" si="227"/>
        <v>0</v>
      </c>
      <c r="BR90" s="191"/>
      <c r="BS90" s="191"/>
      <c r="BT90" s="191"/>
      <c r="BU90" s="191"/>
      <c r="BV90" s="191"/>
      <c r="BW90" s="191"/>
      <c r="BX90" s="191">
        <f t="shared" si="228"/>
        <v>0</v>
      </c>
      <c r="BY90" s="191"/>
      <c r="BZ90" s="191"/>
      <c r="CA90" s="191"/>
      <c r="CB90" s="191"/>
      <c r="CC90" s="191"/>
      <c r="CD90" s="191"/>
      <c r="CE90" s="191">
        <f t="shared" si="229"/>
        <v>0</v>
      </c>
      <c r="CF90" s="191"/>
      <c r="CG90" s="191"/>
      <c r="CH90" s="191"/>
      <c r="CI90" s="191"/>
      <c r="CJ90" s="191"/>
      <c r="CK90" s="191"/>
      <c r="CL90" s="191">
        <f t="shared" si="230"/>
        <v>0</v>
      </c>
      <c r="CM90" s="191"/>
      <c r="CN90" s="191"/>
      <c r="CO90" s="191"/>
      <c r="CP90" s="191"/>
      <c r="CQ90" s="191"/>
      <c r="CR90" s="191"/>
      <c r="CS90" s="191">
        <f t="shared" si="231"/>
        <v>0</v>
      </c>
      <c r="CT90" s="191"/>
      <c r="CU90" s="191"/>
      <c r="CV90" s="191"/>
      <c r="CW90" s="191"/>
      <c r="CX90" s="191"/>
      <c r="CY90" s="191"/>
      <c r="CZ90" s="191">
        <f t="shared" si="232"/>
        <v>0</v>
      </c>
      <c r="DA90" s="191"/>
      <c r="DB90" s="191"/>
      <c r="DC90" s="191"/>
      <c r="DD90" s="191"/>
      <c r="DE90" s="191"/>
      <c r="DF90" s="191"/>
      <c r="DG90" s="191">
        <f t="shared" si="233"/>
        <v>0</v>
      </c>
      <c r="DH90" s="191"/>
      <c r="DI90" s="191"/>
      <c r="DJ90" s="191"/>
      <c r="DK90" s="191"/>
      <c r="DL90" s="191"/>
      <c r="DM90" s="191"/>
      <c r="DN90" s="191">
        <f t="shared" si="234"/>
        <v>0</v>
      </c>
      <c r="DO90" s="191"/>
      <c r="DP90" s="191"/>
      <c r="DQ90" s="191"/>
      <c r="DR90" s="191"/>
      <c r="DS90" s="191"/>
      <c r="DT90" s="191"/>
      <c r="DU90" s="191">
        <f t="shared" si="235"/>
        <v>0</v>
      </c>
      <c r="DV90" s="191"/>
      <c r="DW90" s="191"/>
      <c r="DX90" s="191"/>
      <c r="DY90" s="191"/>
      <c r="DZ90" s="191"/>
      <c r="EA90" s="191"/>
      <c r="EB90" s="191">
        <f t="shared" si="236"/>
        <v>0</v>
      </c>
      <c r="EC90" s="191"/>
      <c r="ED90" s="191"/>
      <c r="EE90" s="191"/>
      <c r="EF90" s="191"/>
      <c r="EG90" s="191"/>
      <c r="EH90" s="191"/>
      <c r="EI90" s="191">
        <f t="shared" si="237"/>
        <v>0</v>
      </c>
      <c r="EJ90" s="191"/>
      <c r="EK90" s="191"/>
      <c r="EL90" s="191"/>
      <c r="EM90" s="191">
        <v>1</v>
      </c>
      <c r="EN90" s="191">
        <f t="shared" si="238"/>
        <v>3500</v>
      </c>
      <c r="EO90" s="191"/>
      <c r="EP90" s="191">
        <f t="shared" si="239"/>
        <v>3500</v>
      </c>
      <c r="EQ90" s="191"/>
      <c r="ER90" s="191"/>
      <c r="ES90" s="191"/>
      <c r="ET90" s="191">
        <v>1</v>
      </c>
      <c r="EU90" s="191">
        <f t="shared" si="240"/>
        <v>3000</v>
      </c>
      <c r="EV90" s="191"/>
      <c r="EW90" s="191">
        <f t="shared" si="241"/>
        <v>3000</v>
      </c>
      <c r="EX90" s="191"/>
      <c r="EY90" s="191"/>
      <c r="EZ90" s="191"/>
      <c r="FA90" s="191"/>
      <c r="FB90" s="191"/>
      <c r="FC90" s="191"/>
      <c r="FD90" s="191">
        <f t="shared" si="242"/>
        <v>0</v>
      </c>
      <c r="FE90" s="191"/>
      <c r="FF90" s="191"/>
      <c r="FG90" s="191"/>
      <c r="FH90" s="191"/>
      <c r="FI90" s="191"/>
      <c r="FJ90" s="191"/>
      <c r="FK90" s="191">
        <f t="shared" si="243"/>
        <v>0</v>
      </c>
      <c r="FL90" s="191"/>
      <c r="FM90" s="191"/>
      <c r="FN90" s="191"/>
      <c r="FO90" s="191"/>
      <c r="FP90" s="191"/>
      <c r="FQ90" s="191"/>
      <c r="FR90" s="191">
        <f t="shared" si="244"/>
        <v>0</v>
      </c>
      <c r="FS90" s="191"/>
      <c r="FT90" s="191"/>
      <c r="FU90" s="191"/>
      <c r="FV90" s="191"/>
      <c r="FW90" s="191"/>
      <c r="FX90" s="191"/>
      <c r="FY90" s="191">
        <f t="shared" si="245"/>
        <v>0</v>
      </c>
      <c r="FZ90" s="191"/>
      <c r="GA90" s="191"/>
      <c r="GB90" s="191"/>
      <c r="GC90" s="191"/>
      <c r="GD90" s="191"/>
      <c r="GE90" s="191"/>
      <c r="GF90" s="191">
        <f t="shared" si="246"/>
        <v>0</v>
      </c>
      <c r="GG90" s="191"/>
      <c r="GH90" s="191"/>
      <c r="GI90" s="191"/>
      <c r="GJ90" s="191"/>
      <c r="GK90" s="191"/>
      <c r="GL90" s="191"/>
      <c r="GM90" s="191">
        <f t="shared" si="247"/>
        <v>0</v>
      </c>
      <c r="GN90" s="191"/>
      <c r="GO90" s="191"/>
      <c r="GP90" s="191"/>
      <c r="GQ90" s="191"/>
      <c r="GR90" s="191"/>
      <c r="GS90" s="191"/>
      <c r="GT90" s="191">
        <f t="shared" si="248"/>
        <v>0</v>
      </c>
      <c r="GU90" s="191"/>
      <c r="GV90" s="191"/>
      <c r="GW90" s="191"/>
      <c r="GX90" s="191"/>
      <c r="GY90" s="191"/>
      <c r="GZ90" s="191"/>
      <c r="HA90" s="191">
        <f t="shared" si="249"/>
        <v>0</v>
      </c>
      <c r="HB90" s="191"/>
      <c r="HC90" s="191"/>
      <c r="HD90" s="191"/>
      <c r="HE90" s="191"/>
      <c r="HF90" s="191"/>
      <c r="HG90" s="191"/>
      <c r="HH90" s="191">
        <f t="shared" si="250"/>
        <v>0</v>
      </c>
      <c r="HI90" s="191"/>
      <c r="HJ90" s="191"/>
      <c r="HK90" s="191"/>
      <c r="HL90" s="191"/>
      <c r="HM90" s="191"/>
      <c r="HN90" s="191"/>
      <c r="HO90" s="191">
        <f t="shared" si="251"/>
        <v>0</v>
      </c>
      <c r="HP90" s="191"/>
      <c r="HQ90" s="191"/>
      <c r="HR90" s="191"/>
      <c r="HS90" s="191"/>
      <c r="HT90" s="191"/>
      <c r="HU90" s="191"/>
      <c r="HV90" s="191">
        <f t="shared" si="252"/>
        <v>0</v>
      </c>
      <c r="HW90" s="191"/>
      <c r="HX90" s="191"/>
      <c r="HY90" s="191"/>
      <c r="HZ90" s="191"/>
      <c r="IA90" s="191"/>
      <c r="IB90" s="191"/>
      <c r="IC90" s="191">
        <f t="shared" si="253"/>
        <v>0</v>
      </c>
      <c r="ID90" s="191"/>
      <c r="IE90" s="191"/>
      <c r="IF90" s="191"/>
      <c r="IG90" s="191"/>
      <c r="IH90" s="191"/>
      <c r="II90" s="191"/>
      <c r="IJ90" s="191">
        <f t="shared" si="254"/>
        <v>0</v>
      </c>
      <c r="IK90" s="191"/>
      <c r="IL90" s="191"/>
      <c r="IM90" s="191"/>
      <c r="IN90" s="191">
        <v>1</v>
      </c>
      <c r="IO90" s="191">
        <f t="shared" si="255"/>
        <v>10000</v>
      </c>
      <c r="IP90" s="191"/>
      <c r="IQ90" s="191">
        <f t="shared" si="256"/>
        <v>10000</v>
      </c>
      <c r="IR90" s="191"/>
      <c r="IS90" s="191"/>
      <c r="IT90" s="191"/>
      <c r="IU90" s="191"/>
      <c r="IV90" s="191"/>
      <c r="IW90" s="191"/>
      <c r="IX90" s="191">
        <f t="shared" si="257"/>
        <v>0</v>
      </c>
      <c r="IY90" s="191"/>
      <c r="IZ90" s="191"/>
      <c r="JA90" s="191"/>
      <c r="JB90" s="191"/>
      <c r="JC90" s="191"/>
      <c r="JD90" s="191"/>
      <c r="JE90" s="191">
        <f t="shared" si="258"/>
        <v>0</v>
      </c>
      <c r="JF90" s="191"/>
      <c r="JG90" s="191"/>
      <c r="JH90" s="191"/>
      <c r="JI90" s="191"/>
      <c r="JJ90" s="191"/>
      <c r="JK90" s="191"/>
      <c r="JL90" s="191">
        <f t="shared" si="259"/>
        <v>0</v>
      </c>
      <c r="JM90" s="191"/>
      <c r="JN90" s="191"/>
      <c r="JO90" s="191"/>
      <c r="JP90" s="191"/>
      <c r="JQ90" s="191"/>
      <c r="JR90" s="191"/>
      <c r="JS90" s="191">
        <f t="shared" si="260"/>
        <v>0</v>
      </c>
      <c r="JT90" s="191"/>
      <c r="JU90" s="191"/>
      <c r="JV90" s="191"/>
      <c r="JW90" s="191"/>
      <c r="JX90" s="191"/>
      <c r="JY90" s="191"/>
      <c r="JZ90" s="191">
        <f t="shared" si="261"/>
        <v>0</v>
      </c>
      <c r="KA90" s="191"/>
      <c r="KB90" s="191"/>
      <c r="KC90" s="191"/>
      <c r="KD90" s="191"/>
      <c r="KE90" s="191"/>
      <c r="KF90" s="191"/>
      <c r="KG90" s="191">
        <f t="shared" si="262"/>
        <v>0</v>
      </c>
      <c r="KH90" s="191"/>
      <c r="KI90" s="191"/>
      <c r="KJ90" s="191"/>
      <c r="KK90" s="191"/>
      <c r="KL90" s="191"/>
      <c r="KM90" s="191"/>
      <c r="KN90" s="191">
        <f t="shared" si="263"/>
        <v>0</v>
      </c>
      <c r="KO90" s="191"/>
      <c r="KP90" s="191"/>
      <c r="KQ90" s="191"/>
      <c r="KR90" s="191"/>
      <c r="KS90" s="191"/>
      <c r="KT90" s="191"/>
      <c r="KU90" s="191">
        <f t="shared" si="264"/>
        <v>0</v>
      </c>
      <c r="KV90" s="191"/>
      <c r="KW90" s="191"/>
      <c r="KX90" s="191"/>
      <c r="KY90" s="191"/>
      <c r="KZ90" s="191"/>
      <c r="LA90" s="191"/>
      <c r="LB90" s="191">
        <f t="shared" si="265"/>
        <v>0</v>
      </c>
      <c r="LC90" s="191"/>
      <c r="LD90" s="191"/>
      <c r="LE90" s="191"/>
      <c r="LF90" s="191"/>
      <c r="LG90" s="191"/>
      <c r="LH90" s="191"/>
      <c r="LI90" s="191">
        <f t="shared" si="266"/>
        <v>0</v>
      </c>
      <c r="LJ90" s="191"/>
      <c r="LK90" s="191"/>
      <c r="LL90" s="191"/>
      <c r="LM90" s="191"/>
      <c r="LN90" s="191"/>
      <c r="LO90" s="191"/>
      <c r="LP90" s="191">
        <f t="shared" si="267"/>
        <v>0</v>
      </c>
      <c r="LQ90" s="191"/>
      <c r="LR90" s="191"/>
      <c r="LS90" s="191"/>
      <c r="LT90" s="191"/>
      <c r="LU90" s="191"/>
      <c r="LV90" s="191"/>
      <c r="LW90" s="191">
        <f t="shared" si="268"/>
        <v>0</v>
      </c>
      <c r="LX90" s="191"/>
      <c r="LY90" s="191"/>
      <c r="LZ90" s="191"/>
      <c r="MA90" s="191"/>
      <c r="MB90" s="191"/>
      <c r="MC90" s="191"/>
      <c r="MD90" s="191">
        <f t="shared" si="269"/>
        <v>0</v>
      </c>
      <c r="ME90" s="191"/>
      <c r="MF90" s="191"/>
      <c r="MG90" s="191"/>
      <c r="MH90" s="191"/>
      <c r="MI90" s="191"/>
      <c r="MJ90" s="191"/>
      <c r="MK90" s="191">
        <f t="shared" si="270"/>
        <v>0</v>
      </c>
      <c r="ML90" s="191"/>
      <c r="MM90" s="191"/>
      <c r="MN90" s="191"/>
      <c r="MO90" s="191"/>
      <c r="MP90" s="191"/>
      <c r="MQ90" s="191"/>
      <c r="MR90" s="191">
        <f t="shared" si="271"/>
        <v>0</v>
      </c>
      <c r="MS90" s="191"/>
      <c r="MT90" s="191"/>
      <c r="MU90" s="191"/>
      <c r="MV90" s="191"/>
      <c r="MW90" s="191"/>
      <c r="MX90" s="191"/>
      <c r="MY90" s="191">
        <f t="shared" si="272"/>
        <v>0</v>
      </c>
      <c r="MZ90" s="191"/>
      <c r="NA90" s="191"/>
      <c r="NB90" s="191"/>
      <c r="NC90" s="191"/>
      <c r="ND90" s="191"/>
      <c r="NE90" s="191"/>
      <c r="NF90" s="191">
        <f t="shared" si="273"/>
        <v>0</v>
      </c>
      <c r="NG90" s="191"/>
      <c r="NH90" s="191"/>
      <c r="NI90" s="191"/>
      <c r="NJ90" s="191"/>
      <c r="NK90" s="191"/>
      <c r="NL90" s="191"/>
      <c r="NM90" s="191">
        <f t="shared" si="274"/>
        <v>0</v>
      </c>
      <c r="NN90" s="191"/>
      <c r="NO90" s="191"/>
      <c r="NP90" s="191"/>
      <c r="NQ90" s="191"/>
      <c r="NR90" s="191"/>
      <c r="NS90" s="191"/>
      <c r="NT90" s="191">
        <f t="shared" si="275"/>
        <v>0</v>
      </c>
      <c r="NU90" s="191"/>
      <c r="NV90" s="191"/>
      <c r="NW90" s="191"/>
      <c r="NX90" s="191"/>
      <c r="NY90" s="191"/>
      <c r="NZ90" s="191"/>
      <c r="OA90" s="191"/>
      <c r="OB90" s="191"/>
      <c r="OC90" s="191"/>
      <c r="OD90" s="191"/>
      <c r="OE90" s="191"/>
      <c r="OF90" s="191"/>
      <c r="OG90" s="191"/>
      <c r="OH90" s="191">
        <f t="shared" si="276"/>
        <v>0</v>
      </c>
      <c r="OI90" s="191"/>
      <c r="OJ90" s="191"/>
      <c r="OK90" s="191"/>
      <c r="OL90" s="191"/>
      <c r="OM90" s="191"/>
      <c r="ON90" s="191"/>
      <c r="OO90" s="191">
        <f t="shared" si="277"/>
        <v>0</v>
      </c>
      <c r="OP90" s="191"/>
      <c r="OQ90" s="191"/>
      <c r="OR90" s="191"/>
      <c r="OS90" s="191"/>
      <c r="OT90" s="191"/>
      <c r="OU90" s="191"/>
      <c r="OV90" s="191">
        <f t="shared" si="278"/>
        <v>0</v>
      </c>
      <c r="OW90" s="191"/>
      <c r="OX90" s="191"/>
      <c r="OY90" s="191"/>
      <c r="OZ90" s="191"/>
      <c r="PA90" s="191"/>
      <c r="PB90" s="191"/>
      <c r="PC90" s="191">
        <f t="shared" si="279"/>
        <v>0</v>
      </c>
      <c r="PD90" s="191"/>
      <c r="PE90" s="191"/>
      <c r="PF90" s="191"/>
      <c r="PG90" s="191"/>
      <c r="PH90" s="191"/>
      <c r="PI90" s="191"/>
      <c r="PJ90" s="191">
        <f t="shared" si="280"/>
        <v>0</v>
      </c>
      <c r="PK90" s="191"/>
      <c r="PL90" s="191"/>
      <c r="PM90" s="191"/>
      <c r="PN90" s="191"/>
      <c r="PO90" s="191"/>
      <c r="PP90" s="191"/>
      <c r="PQ90" s="191">
        <f t="shared" si="281"/>
        <v>0</v>
      </c>
      <c r="PR90" s="191"/>
      <c r="PS90" s="191"/>
      <c r="PT90" s="191"/>
      <c r="PU90" s="191"/>
      <c r="PV90" s="191"/>
      <c r="PW90" s="191"/>
      <c r="PX90" s="191">
        <f t="shared" si="282"/>
        <v>0</v>
      </c>
      <c r="PY90" s="191"/>
      <c r="PZ90" s="191"/>
      <c r="QA90" s="191"/>
      <c r="QB90" s="191"/>
      <c r="QC90" s="191"/>
      <c r="QD90" s="191"/>
      <c r="QE90" s="191">
        <f t="shared" si="283"/>
        <v>0</v>
      </c>
      <c r="QF90" s="191"/>
      <c r="QG90" s="191"/>
      <c r="QH90" s="191"/>
      <c r="QI90" s="191"/>
      <c r="QJ90" s="191"/>
      <c r="QK90" s="191"/>
      <c r="QL90" s="191">
        <f t="shared" si="284"/>
        <v>0</v>
      </c>
      <c r="QM90" s="191"/>
      <c r="QN90" s="191"/>
      <c r="QO90" s="191"/>
      <c r="QP90" s="191"/>
      <c r="QQ90" s="191"/>
      <c r="QR90" s="191"/>
      <c r="QS90" s="191">
        <f t="shared" si="285"/>
        <v>0</v>
      </c>
      <c r="QT90" s="191"/>
      <c r="QU90" s="191"/>
      <c r="QV90" s="191"/>
      <c r="QW90" s="191"/>
      <c r="QX90" s="191"/>
      <c r="QY90" s="191"/>
      <c r="QZ90" s="191">
        <f t="shared" si="286"/>
        <v>0</v>
      </c>
      <c r="RA90" s="191"/>
      <c r="RB90" s="191"/>
      <c r="RC90" s="191"/>
      <c r="RD90" s="191"/>
      <c r="RE90" s="191"/>
      <c r="RF90" s="191"/>
      <c r="RG90" s="191">
        <f t="shared" si="287"/>
        <v>0</v>
      </c>
      <c r="RH90" s="191"/>
      <c r="RI90" s="191"/>
      <c r="RJ90" s="191"/>
      <c r="RK90" s="191"/>
      <c r="RL90" s="191"/>
      <c r="RM90" s="191"/>
      <c r="RN90" s="191">
        <f t="shared" si="288"/>
        <v>0</v>
      </c>
      <c r="RO90" s="191"/>
      <c r="RP90" s="191"/>
      <c r="RQ90" s="191"/>
      <c r="RR90" s="191"/>
      <c r="RS90" s="191"/>
      <c r="RT90" s="191"/>
      <c r="RU90" s="191">
        <f t="shared" si="289"/>
        <v>0</v>
      </c>
      <c r="RV90" s="191"/>
      <c r="RW90" s="191"/>
      <c r="RX90" s="191"/>
      <c r="RY90" s="191"/>
      <c r="RZ90" s="191"/>
      <c r="SA90" s="191"/>
      <c r="SB90" s="191">
        <f t="shared" si="290"/>
        <v>0</v>
      </c>
      <c r="SC90" s="191"/>
      <c r="SD90" s="191"/>
      <c r="SE90" s="191"/>
      <c r="SF90" s="191"/>
      <c r="SG90" s="191"/>
      <c r="SH90" s="191"/>
      <c r="SI90" s="191">
        <f t="shared" si="291"/>
        <v>0</v>
      </c>
      <c r="SJ90" s="191"/>
      <c r="SK90" s="191"/>
      <c r="SL90" s="191"/>
      <c r="SM90" s="191"/>
      <c r="SN90" s="191"/>
      <c r="SO90" s="191"/>
      <c r="SP90" s="191">
        <f t="shared" si="292"/>
        <v>0</v>
      </c>
      <c r="SQ90" s="191"/>
      <c r="SR90" s="191"/>
      <c r="SS90" s="191"/>
      <c r="ST90" s="191"/>
      <c r="SU90" s="191"/>
      <c r="SV90" s="191"/>
      <c r="SW90" s="191">
        <f t="shared" si="293"/>
        <v>0</v>
      </c>
      <c r="SX90" s="191"/>
      <c r="SY90" s="191"/>
      <c r="SZ90" s="191"/>
      <c r="TA90" s="191"/>
      <c r="TB90" s="191"/>
      <c r="TC90" s="191"/>
      <c r="TD90" s="191">
        <f t="shared" si="294"/>
        <v>0</v>
      </c>
      <c r="TE90" s="191"/>
      <c r="TF90" s="191"/>
      <c r="TG90" s="191"/>
      <c r="TH90" s="191"/>
      <c r="TI90" s="191"/>
      <c r="TJ90" s="191"/>
      <c r="TK90" s="191">
        <f t="shared" si="295"/>
        <v>0</v>
      </c>
      <c r="TL90" s="191"/>
      <c r="TM90" s="191"/>
      <c r="TN90" s="191"/>
      <c r="TO90" s="191"/>
      <c r="TP90" s="191"/>
      <c r="TQ90" s="191"/>
      <c r="TR90" s="191">
        <f t="shared" si="296"/>
        <v>0</v>
      </c>
      <c r="TS90" s="191"/>
      <c r="TT90" s="191"/>
      <c r="TU90" s="191"/>
      <c r="TV90" s="191"/>
      <c r="TW90" s="191"/>
      <c r="TX90" s="191"/>
      <c r="TY90" s="191">
        <f t="shared" si="297"/>
        <v>0</v>
      </c>
      <c r="TZ90" s="191"/>
      <c r="UA90" s="191"/>
      <c r="UB90" s="191"/>
      <c r="UC90" s="191"/>
      <c r="UD90" s="191"/>
      <c r="UE90" s="191"/>
      <c r="UF90" s="191">
        <f t="shared" si="298"/>
        <v>0</v>
      </c>
      <c r="UG90" s="191"/>
      <c r="UH90" s="191"/>
      <c r="UI90" s="191"/>
      <c r="UJ90" s="191"/>
      <c r="UK90" s="191"/>
      <c r="UL90" s="191"/>
      <c r="UM90" s="191">
        <f t="shared" si="299"/>
        <v>0</v>
      </c>
      <c r="UN90" s="191"/>
      <c r="UO90" s="191"/>
      <c r="UP90" s="191"/>
      <c r="UQ90" s="191"/>
      <c r="UR90" s="191"/>
      <c r="US90" s="191"/>
      <c r="UT90" s="191">
        <f t="shared" si="300"/>
        <v>0</v>
      </c>
      <c r="UU90" s="191"/>
      <c r="UV90" s="191"/>
      <c r="UW90" s="191"/>
      <c r="UX90" s="191"/>
      <c r="UY90" s="191"/>
      <c r="UZ90" s="191"/>
      <c r="VA90" s="191">
        <f t="shared" si="301"/>
        <v>0</v>
      </c>
      <c r="VB90" s="191"/>
      <c r="VC90" s="191"/>
      <c r="VD90" s="191"/>
      <c r="VE90" s="191"/>
      <c r="VF90" s="191"/>
      <c r="VG90" s="191"/>
      <c r="VH90" s="191">
        <f t="shared" si="302"/>
        <v>0</v>
      </c>
      <c r="VI90" s="191"/>
      <c r="VJ90" s="191"/>
      <c r="VK90" s="191"/>
      <c r="VL90" s="191"/>
      <c r="VM90" s="191"/>
      <c r="VN90" s="191"/>
      <c r="VO90" s="191">
        <f t="shared" si="303"/>
        <v>0</v>
      </c>
      <c r="VP90" s="191"/>
      <c r="VQ90" s="191"/>
      <c r="VR90" s="191"/>
      <c r="VS90" s="191"/>
      <c r="VT90" s="191"/>
      <c r="VU90" s="191"/>
      <c r="VV90" s="191">
        <f t="shared" si="304"/>
        <v>0</v>
      </c>
      <c r="VW90" s="191"/>
      <c r="VX90" s="191"/>
      <c r="VY90" s="191"/>
      <c r="VZ90" s="191"/>
      <c r="WA90" s="191"/>
      <c r="WB90" s="191"/>
      <c r="WC90" s="191">
        <f t="shared" si="305"/>
        <v>0</v>
      </c>
      <c r="WD90" s="191"/>
      <c r="WE90" s="191"/>
      <c r="WF90" s="191"/>
      <c r="WG90" s="191"/>
      <c r="WH90" s="191"/>
      <c r="WI90" s="191"/>
      <c r="WJ90" s="191">
        <f t="shared" si="306"/>
        <v>0</v>
      </c>
      <c r="WK90" s="191"/>
      <c r="WL90" s="191"/>
      <c r="WM90" s="191"/>
      <c r="WN90" s="191"/>
      <c r="WO90" s="191"/>
      <c r="WP90" s="191"/>
      <c r="WQ90" s="191">
        <f t="shared" si="307"/>
        <v>0</v>
      </c>
      <c r="WR90" s="191"/>
      <c r="WS90" s="191"/>
      <c r="WT90" s="191"/>
      <c r="WU90" s="191"/>
      <c r="WV90" s="191"/>
      <c r="WW90" s="191"/>
      <c r="WX90" s="191">
        <f t="shared" si="308"/>
        <v>0</v>
      </c>
      <c r="WY90" s="191"/>
      <c r="WZ90" s="191"/>
      <c r="XA90" s="191"/>
      <c r="XB90" s="191"/>
      <c r="XC90" s="191"/>
      <c r="XD90" s="191"/>
      <c r="XE90" s="191">
        <f t="shared" si="309"/>
        <v>0</v>
      </c>
      <c r="XF90" s="191"/>
      <c r="XG90" s="191"/>
      <c r="XH90" s="191"/>
      <c r="XI90" s="191"/>
      <c r="XJ90" s="191"/>
      <c r="XK90" s="191"/>
      <c r="XL90" s="191">
        <f t="shared" si="310"/>
        <v>0</v>
      </c>
      <c r="XM90" s="191"/>
      <c r="XN90" s="191"/>
      <c r="XO90" s="191"/>
      <c r="XP90" s="191"/>
      <c r="XQ90" s="191"/>
      <c r="XR90" s="191"/>
      <c r="XS90" s="191">
        <f t="shared" si="311"/>
        <v>0</v>
      </c>
      <c r="XT90" s="191"/>
      <c r="XU90" s="191"/>
      <c r="XV90" s="191"/>
      <c r="XW90" s="191"/>
      <c r="XX90" s="191"/>
      <c r="XY90" s="191"/>
      <c r="XZ90" s="191">
        <f t="shared" si="312"/>
        <v>0</v>
      </c>
      <c r="YA90" s="191"/>
      <c r="YB90" s="191"/>
      <c r="YC90" s="191"/>
      <c r="YD90" s="191"/>
      <c r="YE90" s="191"/>
      <c r="YF90" s="191"/>
      <c r="YG90" s="191">
        <f t="shared" si="313"/>
        <v>0</v>
      </c>
      <c r="YH90" s="191"/>
      <c r="YI90" s="191"/>
      <c r="YJ90" s="191"/>
      <c r="YK90" s="191"/>
      <c r="YL90" s="191"/>
      <c r="YM90" s="191"/>
      <c r="YN90" s="191">
        <f t="shared" si="314"/>
        <v>0</v>
      </c>
      <c r="YO90" s="191"/>
      <c r="YP90" s="191"/>
      <c r="YQ90" s="191"/>
      <c r="YR90" s="191"/>
      <c r="YS90" s="191"/>
      <c r="YT90" s="191"/>
      <c r="YU90" s="191">
        <f t="shared" si="315"/>
        <v>0</v>
      </c>
      <c r="YV90" s="191"/>
      <c r="YW90" s="191"/>
      <c r="YX90" s="191"/>
      <c r="YY90" s="191"/>
      <c r="YZ90" s="191"/>
      <c r="ZA90" s="191"/>
      <c r="ZB90" s="191">
        <f t="shared" si="316"/>
        <v>0</v>
      </c>
      <c r="ZC90" s="191"/>
      <c r="ZD90" s="191"/>
      <c r="ZE90" s="191"/>
      <c r="ZF90" s="191"/>
      <c r="ZG90" s="191"/>
      <c r="ZH90" s="191"/>
      <c r="ZI90" s="191">
        <f t="shared" si="317"/>
        <v>0</v>
      </c>
      <c r="ZJ90" s="191"/>
      <c r="ZK90" s="191"/>
      <c r="ZL90" s="191"/>
      <c r="ZM90" s="191"/>
      <c r="ZN90" s="191"/>
      <c r="ZO90" s="191"/>
      <c r="ZP90" s="191">
        <f t="shared" si="318"/>
        <v>0</v>
      </c>
      <c r="ZQ90" s="191"/>
      <c r="ZR90" s="191"/>
      <c r="ZS90" s="191"/>
      <c r="ZT90" s="191"/>
      <c r="ZU90" s="191"/>
      <c r="ZV90" s="191"/>
      <c r="ZW90" s="191">
        <f t="shared" si="319"/>
        <v>0</v>
      </c>
      <c r="ZX90" s="191"/>
      <c r="ZY90" s="191"/>
      <c r="ZZ90" s="191"/>
      <c r="AAA90" s="191"/>
      <c r="AAB90" s="191"/>
      <c r="AAC90" s="191"/>
      <c r="AAD90" s="191">
        <f t="shared" si="320"/>
        <v>0</v>
      </c>
      <c r="AAE90" s="191"/>
      <c r="AAF90" s="191"/>
      <c r="AAG90" s="191"/>
      <c r="AAH90" s="191"/>
      <c r="AAI90" s="191"/>
      <c r="AAJ90" s="191"/>
      <c r="AAK90" s="191">
        <f t="shared" si="321"/>
        <v>0</v>
      </c>
      <c r="AAL90" s="191"/>
      <c r="AAM90" s="191"/>
      <c r="AAN90" s="191"/>
      <c r="AAO90" s="191"/>
      <c r="AAP90" s="191"/>
      <c r="AAQ90" s="191"/>
      <c r="AAR90" s="191">
        <f t="shared" si="322"/>
        <v>0</v>
      </c>
      <c r="AAS90" s="191"/>
      <c r="AAT90" s="191"/>
      <c r="AAU90" s="191"/>
      <c r="AAV90" s="191"/>
      <c r="AAW90" s="191"/>
      <c r="AAX90" s="191"/>
      <c r="AAY90" s="191">
        <f t="shared" si="323"/>
        <v>0</v>
      </c>
      <c r="AAZ90" s="191"/>
      <c r="ABA90" s="191"/>
      <c r="ABB90" s="191"/>
      <c r="ABC90" s="191"/>
      <c r="ABD90" s="191"/>
      <c r="ABE90" s="191"/>
      <c r="ABF90" s="191">
        <f t="shared" si="324"/>
        <v>0</v>
      </c>
      <c r="ABG90" s="191"/>
      <c r="ABH90" s="191"/>
      <c r="ABI90" s="191"/>
      <c r="ABJ90" s="191"/>
      <c r="ABK90" s="191"/>
      <c r="ABL90" s="191"/>
      <c r="ABM90" s="191">
        <f t="shared" si="325"/>
        <v>0</v>
      </c>
      <c r="ABN90" s="191"/>
      <c r="ABO90" s="191"/>
      <c r="ABP90" s="191"/>
      <c r="ABQ90" s="191"/>
      <c r="ABR90" s="191"/>
      <c r="ABS90" s="191"/>
      <c r="ABT90" s="191">
        <f t="shared" si="326"/>
        <v>0</v>
      </c>
      <c r="ABU90" s="191"/>
      <c r="ABV90" s="191"/>
      <c r="ABW90" s="191"/>
      <c r="ABX90" s="191"/>
      <c r="ABY90" s="190">
        <f t="shared" si="218"/>
        <v>16500</v>
      </c>
      <c r="ABZ90" s="190">
        <f t="shared" si="327"/>
        <v>0</v>
      </c>
      <c r="ACA90" s="190">
        <f t="shared" si="328"/>
        <v>16500</v>
      </c>
      <c r="ACB90" s="9"/>
    </row>
    <row r="91" spans="1:756" ht="18" customHeight="1">
      <c r="A91" s="213">
        <v>20</v>
      </c>
      <c r="B91" s="191" t="s">
        <v>1917</v>
      </c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>
        <f t="shared" si="219"/>
        <v>0</v>
      </c>
      <c r="N91" s="191"/>
      <c r="O91" s="191"/>
      <c r="P91" s="191"/>
      <c r="Q91" s="191"/>
      <c r="R91" s="191"/>
      <c r="S91" s="191"/>
      <c r="T91" s="191">
        <f t="shared" si="220"/>
        <v>0</v>
      </c>
      <c r="U91" s="191"/>
      <c r="V91" s="191"/>
      <c r="W91" s="191"/>
      <c r="X91" s="191"/>
      <c r="Y91" s="191"/>
      <c r="Z91" s="191"/>
      <c r="AA91" s="191">
        <f t="shared" si="221"/>
        <v>0</v>
      </c>
      <c r="AB91" s="191"/>
      <c r="AC91" s="191"/>
      <c r="AD91" s="191"/>
      <c r="AE91" s="191"/>
      <c r="AF91" s="191"/>
      <c r="AG91" s="191"/>
      <c r="AH91" s="191">
        <f t="shared" si="222"/>
        <v>0</v>
      </c>
      <c r="AI91" s="191"/>
      <c r="AJ91" s="191"/>
      <c r="AK91" s="191"/>
      <c r="AL91" s="191"/>
      <c r="AM91" s="191"/>
      <c r="AN91" s="191"/>
      <c r="AO91" s="191">
        <f t="shared" si="223"/>
        <v>0</v>
      </c>
      <c r="AP91" s="191"/>
      <c r="AQ91" s="191"/>
      <c r="AR91" s="191"/>
      <c r="AS91" s="191"/>
      <c r="AT91" s="191"/>
      <c r="AU91" s="191"/>
      <c r="AV91" s="191">
        <f t="shared" si="224"/>
        <v>0</v>
      </c>
      <c r="AW91" s="191"/>
      <c r="AX91" s="191"/>
      <c r="AY91" s="191"/>
      <c r="AZ91" s="191"/>
      <c r="BA91" s="191"/>
      <c r="BB91" s="191"/>
      <c r="BC91" s="191">
        <f t="shared" si="225"/>
        <v>0</v>
      </c>
      <c r="BD91" s="191"/>
      <c r="BE91" s="191"/>
      <c r="BF91" s="191"/>
      <c r="BG91" s="191"/>
      <c r="BH91" s="191"/>
      <c r="BI91" s="191"/>
      <c r="BJ91" s="191">
        <f t="shared" si="226"/>
        <v>0</v>
      </c>
      <c r="BK91" s="191"/>
      <c r="BL91" s="191"/>
      <c r="BM91" s="191"/>
      <c r="BN91" s="191"/>
      <c r="BO91" s="191"/>
      <c r="BP91" s="191"/>
      <c r="BQ91" s="191">
        <f t="shared" si="227"/>
        <v>0</v>
      </c>
      <c r="BR91" s="191"/>
      <c r="BS91" s="191"/>
      <c r="BT91" s="191"/>
      <c r="BU91" s="191"/>
      <c r="BV91" s="191"/>
      <c r="BW91" s="191"/>
      <c r="BX91" s="191">
        <f t="shared" si="228"/>
        <v>0</v>
      </c>
      <c r="BY91" s="191"/>
      <c r="BZ91" s="191"/>
      <c r="CA91" s="191"/>
      <c r="CB91" s="191"/>
      <c r="CC91" s="191"/>
      <c r="CD91" s="191"/>
      <c r="CE91" s="191">
        <f t="shared" si="229"/>
        <v>0</v>
      </c>
      <c r="CF91" s="191"/>
      <c r="CG91" s="191"/>
      <c r="CH91" s="191"/>
      <c r="CI91" s="191"/>
      <c r="CJ91" s="191"/>
      <c r="CK91" s="191"/>
      <c r="CL91" s="191">
        <f t="shared" si="230"/>
        <v>0</v>
      </c>
      <c r="CM91" s="191"/>
      <c r="CN91" s="191"/>
      <c r="CO91" s="191"/>
      <c r="CP91" s="191"/>
      <c r="CQ91" s="191"/>
      <c r="CR91" s="191"/>
      <c r="CS91" s="191">
        <f t="shared" si="231"/>
        <v>0</v>
      </c>
      <c r="CT91" s="191"/>
      <c r="CU91" s="191"/>
      <c r="CV91" s="191"/>
      <c r="CW91" s="191"/>
      <c r="CX91" s="191"/>
      <c r="CY91" s="191"/>
      <c r="CZ91" s="191">
        <f t="shared" si="232"/>
        <v>0</v>
      </c>
      <c r="DA91" s="191"/>
      <c r="DB91" s="191"/>
      <c r="DC91" s="191"/>
      <c r="DD91" s="191"/>
      <c r="DE91" s="191"/>
      <c r="DF91" s="191"/>
      <c r="DG91" s="191">
        <f t="shared" si="233"/>
        <v>0</v>
      </c>
      <c r="DH91" s="191"/>
      <c r="DI91" s="191"/>
      <c r="DJ91" s="191"/>
      <c r="DK91" s="191"/>
      <c r="DL91" s="191"/>
      <c r="DM91" s="191"/>
      <c r="DN91" s="191">
        <f t="shared" si="234"/>
        <v>0</v>
      </c>
      <c r="DO91" s="191"/>
      <c r="DP91" s="191"/>
      <c r="DQ91" s="191"/>
      <c r="DR91" s="191"/>
      <c r="DS91" s="191"/>
      <c r="DT91" s="191"/>
      <c r="DU91" s="191">
        <f t="shared" si="235"/>
        <v>0</v>
      </c>
      <c r="DV91" s="191"/>
      <c r="DW91" s="191"/>
      <c r="DX91" s="191"/>
      <c r="DY91" s="191"/>
      <c r="DZ91" s="191"/>
      <c r="EA91" s="191"/>
      <c r="EB91" s="191">
        <f t="shared" si="236"/>
        <v>0</v>
      </c>
      <c r="EC91" s="191"/>
      <c r="ED91" s="191"/>
      <c r="EE91" s="191"/>
      <c r="EF91" s="191"/>
      <c r="EG91" s="191"/>
      <c r="EH91" s="191"/>
      <c r="EI91" s="191">
        <f t="shared" si="237"/>
        <v>0</v>
      </c>
      <c r="EJ91" s="191"/>
      <c r="EK91" s="191"/>
      <c r="EL91" s="191"/>
      <c r="EM91" s="191">
        <v>1</v>
      </c>
      <c r="EN91" s="191">
        <f t="shared" si="238"/>
        <v>3500</v>
      </c>
      <c r="EO91" s="191"/>
      <c r="EP91" s="191">
        <f t="shared" si="239"/>
        <v>3500</v>
      </c>
      <c r="EQ91" s="191"/>
      <c r="ER91" s="191"/>
      <c r="ES91" s="191"/>
      <c r="ET91" s="191">
        <v>1</v>
      </c>
      <c r="EU91" s="191">
        <f t="shared" si="240"/>
        <v>3000</v>
      </c>
      <c r="EV91" s="191"/>
      <c r="EW91" s="191">
        <f t="shared" si="241"/>
        <v>3000</v>
      </c>
      <c r="EX91" s="191"/>
      <c r="EY91" s="191"/>
      <c r="EZ91" s="191"/>
      <c r="FA91" s="191"/>
      <c r="FB91" s="191"/>
      <c r="FC91" s="191"/>
      <c r="FD91" s="191">
        <f t="shared" si="242"/>
        <v>0</v>
      </c>
      <c r="FE91" s="191"/>
      <c r="FF91" s="191"/>
      <c r="FG91" s="191"/>
      <c r="FH91" s="191"/>
      <c r="FI91" s="191"/>
      <c r="FJ91" s="191"/>
      <c r="FK91" s="191">
        <f t="shared" si="243"/>
        <v>0</v>
      </c>
      <c r="FL91" s="191"/>
      <c r="FM91" s="191"/>
      <c r="FN91" s="191"/>
      <c r="FO91" s="191"/>
      <c r="FP91" s="191"/>
      <c r="FQ91" s="191"/>
      <c r="FR91" s="191">
        <f t="shared" si="244"/>
        <v>0</v>
      </c>
      <c r="FS91" s="191"/>
      <c r="FT91" s="191"/>
      <c r="FU91" s="191"/>
      <c r="FV91" s="191"/>
      <c r="FW91" s="191"/>
      <c r="FX91" s="191"/>
      <c r="FY91" s="191">
        <f t="shared" si="245"/>
        <v>0</v>
      </c>
      <c r="FZ91" s="191"/>
      <c r="GA91" s="191"/>
      <c r="GB91" s="191"/>
      <c r="GC91" s="191"/>
      <c r="GD91" s="191"/>
      <c r="GE91" s="191"/>
      <c r="GF91" s="191">
        <f t="shared" si="246"/>
        <v>0</v>
      </c>
      <c r="GG91" s="191"/>
      <c r="GH91" s="191"/>
      <c r="GI91" s="191"/>
      <c r="GJ91" s="191"/>
      <c r="GK91" s="191"/>
      <c r="GL91" s="191"/>
      <c r="GM91" s="191">
        <f t="shared" si="247"/>
        <v>0</v>
      </c>
      <c r="GN91" s="191"/>
      <c r="GO91" s="191"/>
      <c r="GP91" s="191"/>
      <c r="GQ91" s="191"/>
      <c r="GR91" s="191"/>
      <c r="GS91" s="191"/>
      <c r="GT91" s="191">
        <f t="shared" si="248"/>
        <v>0</v>
      </c>
      <c r="GU91" s="191"/>
      <c r="GV91" s="191"/>
      <c r="GW91" s="191"/>
      <c r="GX91" s="191"/>
      <c r="GY91" s="191"/>
      <c r="GZ91" s="191"/>
      <c r="HA91" s="191">
        <f t="shared" si="249"/>
        <v>0</v>
      </c>
      <c r="HB91" s="191"/>
      <c r="HC91" s="191"/>
      <c r="HD91" s="191"/>
      <c r="HE91" s="191"/>
      <c r="HF91" s="191"/>
      <c r="HG91" s="191"/>
      <c r="HH91" s="191">
        <f t="shared" si="250"/>
        <v>0</v>
      </c>
      <c r="HI91" s="191"/>
      <c r="HJ91" s="191"/>
      <c r="HK91" s="191"/>
      <c r="HL91" s="191"/>
      <c r="HM91" s="191"/>
      <c r="HN91" s="191"/>
      <c r="HO91" s="191">
        <f t="shared" si="251"/>
        <v>0</v>
      </c>
      <c r="HP91" s="191"/>
      <c r="HQ91" s="191"/>
      <c r="HR91" s="191"/>
      <c r="HS91" s="191"/>
      <c r="HT91" s="191"/>
      <c r="HU91" s="191"/>
      <c r="HV91" s="191">
        <f t="shared" si="252"/>
        <v>0</v>
      </c>
      <c r="HW91" s="191"/>
      <c r="HX91" s="191"/>
      <c r="HY91" s="191"/>
      <c r="HZ91" s="191"/>
      <c r="IA91" s="191"/>
      <c r="IB91" s="191"/>
      <c r="IC91" s="191">
        <f t="shared" si="253"/>
        <v>0</v>
      </c>
      <c r="ID91" s="191"/>
      <c r="IE91" s="191"/>
      <c r="IF91" s="191"/>
      <c r="IG91" s="191"/>
      <c r="IH91" s="191"/>
      <c r="II91" s="191"/>
      <c r="IJ91" s="191">
        <f t="shared" si="254"/>
        <v>0</v>
      </c>
      <c r="IK91" s="191"/>
      <c r="IL91" s="191"/>
      <c r="IM91" s="191"/>
      <c r="IN91" s="191">
        <v>1</v>
      </c>
      <c r="IO91" s="191">
        <f t="shared" si="255"/>
        <v>10000</v>
      </c>
      <c r="IP91" s="191"/>
      <c r="IQ91" s="191">
        <f t="shared" si="256"/>
        <v>10000</v>
      </c>
      <c r="IR91" s="191"/>
      <c r="IS91" s="191"/>
      <c r="IT91" s="191"/>
      <c r="IU91" s="191"/>
      <c r="IV91" s="191"/>
      <c r="IW91" s="191"/>
      <c r="IX91" s="191">
        <f t="shared" si="257"/>
        <v>0</v>
      </c>
      <c r="IY91" s="191"/>
      <c r="IZ91" s="191"/>
      <c r="JA91" s="191"/>
      <c r="JB91" s="191"/>
      <c r="JC91" s="191"/>
      <c r="JD91" s="191"/>
      <c r="JE91" s="191">
        <f t="shared" si="258"/>
        <v>0</v>
      </c>
      <c r="JF91" s="191"/>
      <c r="JG91" s="191"/>
      <c r="JH91" s="191"/>
      <c r="JI91" s="191"/>
      <c r="JJ91" s="191"/>
      <c r="JK91" s="191"/>
      <c r="JL91" s="191">
        <f t="shared" si="259"/>
        <v>0</v>
      </c>
      <c r="JM91" s="191"/>
      <c r="JN91" s="191"/>
      <c r="JO91" s="191"/>
      <c r="JP91" s="191"/>
      <c r="JQ91" s="191"/>
      <c r="JR91" s="191"/>
      <c r="JS91" s="191">
        <f t="shared" si="260"/>
        <v>0</v>
      </c>
      <c r="JT91" s="191"/>
      <c r="JU91" s="191"/>
      <c r="JV91" s="191"/>
      <c r="JW91" s="191"/>
      <c r="JX91" s="191"/>
      <c r="JY91" s="191"/>
      <c r="JZ91" s="191">
        <f t="shared" si="261"/>
        <v>0</v>
      </c>
      <c r="KA91" s="191"/>
      <c r="KB91" s="191"/>
      <c r="KC91" s="191"/>
      <c r="KD91" s="191"/>
      <c r="KE91" s="191"/>
      <c r="KF91" s="191"/>
      <c r="KG91" s="191">
        <f t="shared" si="262"/>
        <v>0</v>
      </c>
      <c r="KH91" s="191"/>
      <c r="KI91" s="191"/>
      <c r="KJ91" s="191"/>
      <c r="KK91" s="191"/>
      <c r="KL91" s="191"/>
      <c r="KM91" s="191"/>
      <c r="KN91" s="191">
        <f t="shared" si="263"/>
        <v>0</v>
      </c>
      <c r="KO91" s="191"/>
      <c r="KP91" s="191"/>
      <c r="KQ91" s="191"/>
      <c r="KR91" s="191"/>
      <c r="KS91" s="191"/>
      <c r="KT91" s="191"/>
      <c r="KU91" s="191">
        <f t="shared" si="264"/>
        <v>0</v>
      </c>
      <c r="KV91" s="191"/>
      <c r="KW91" s="191"/>
      <c r="KX91" s="191"/>
      <c r="KY91" s="191"/>
      <c r="KZ91" s="191"/>
      <c r="LA91" s="191"/>
      <c r="LB91" s="191">
        <f t="shared" si="265"/>
        <v>0</v>
      </c>
      <c r="LC91" s="191"/>
      <c r="LD91" s="191"/>
      <c r="LE91" s="191"/>
      <c r="LF91" s="191"/>
      <c r="LG91" s="191"/>
      <c r="LH91" s="191"/>
      <c r="LI91" s="191">
        <f t="shared" si="266"/>
        <v>0</v>
      </c>
      <c r="LJ91" s="191"/>
      <c r="LK91" s="191"/>
      <c r="LL91" s="191"/>
      <c r="LM91" s="191"/>
      <c r="LN91" s="191"/>
      <c r="LO91" s="191"/>
      <c r="LP91" s="191">
        <f t="shared" si="267"/>
        <v>0</v>
      </c>
      <c r="LQ91" s="191"/>
      <c r="LR91" s="191"/>
      <c r="LS91" s="191"/>
      <c r="LT91" s="191"/>
      <c r="LU91" s="191"/>
      <c r="LV91" s="191"/>
      <c r="LW91" s="191">
        <f t="shared" si="268"/>
        <v>0</v>
      </c>
      <c r="LX91" s="191"/>
      <c r="LY91" s="191"/>
      <c r="LZ91" s="191"/>
      <c r="MA91" s="191"/>
      <c r="MB91" s="191"/>
      <c r="MC91" s="191"/>
      <c r="MD91" s="191">
        <f t="shared" si="269"/>
        <v>0</v>
      </c>
      <c r="ME91" s="191"/>
      <c r="MF91" s="191"/>
      <c r="MG91" s="191"/>
      <c r="MH91" s="191"/>
      <c r="MI91" s="191"/>
      <c r="MJ91" s="191"/>
      <c r="MK91" s="191">
        <f t="shared" si="270"/>
        <v>0</v>
      </c>
      <c r="ML91" s="191"/>
      <c r="MM91" s="191"/>
      <c r="MN91" s="191"/>
      <c r="MO91" s="191"/>
      <c r="MP91" s="191"/>
      <c r="MQ91" s="191"/>
      <c r="MR91" s="191">
        <f t="shared" si="271"/>
        <v>0</v>
      </c>
      <c r="MS91" s="191"/>
      <c r="MT91" s="191"/>
      <c r="MU91" s="191"/>
      <c r="MV91" s="191"/>
      <c r="MW91" s="191"/>
      <c r="MX91" s="191"/>
      <c r="MY91" s="191">
        <f t="shared" si="272"/>
        <v>0</v>
      </c>
      <c r="MZ91" s="191"/>
      <c r="NA91" s="191"/>
      <c r="NB91" s="191"/>
      <c r="NC91" s="191"/>
      <c r="ND91" s="191"/>
      <c r="NE91" s="191"/>
      <c r="NF91" s="191">
        <f t="shared" si="273"/>
        <v>0</v>
      </c>
      <c r="NG91" s="191"/>
      <c r="NH91" s="191"/>
      <c r="NI91" s="191"/>
      <c r="NJ91" s="191"/>
      <c r="NK91" s="191"/>
      <c r="NL91" s="191"/>
      <c r="NM91" s="191">
        <f t="shared" si="274"/>
        <v>0</v>
      </c>
      <c r="NN91" s="191"/>
      <c r="NO91" s="191"/>
      <c r="NP91" s="191"/>
      <c r="NQ91" s="191"/>
      <c r="NR91" s="191"/>
      <c r="NS91" s="191"/>
      <c r="NT91" s="191">
        <f t="shared" si="275"/>
        <v>0</v>
      </c>
      <c r="NU91" s="191"/>
      <c r="NV91" s="191"/>
      <c r="NW91" s="191"/>
      <c r="NX91" s="191"/>
      <c r="NY91" s="191"/>
      <c r="NZ91" s="191"/>
      <c r="OA91" s="191"/>
      <c r="OB91" s="191"/>
      <c r="OC91" s="191"/>
      <c r="OD91" s="191"/>
      <c r="OE91" s="191"/>
      <c r="OF91" s="191"/>
      <c r="OG91" s="191"/>
      <c r="OH91" s="191">
        <f t="shared" si="276"/>
        <v>0</v>
      </c>
      <c r="OI91" s="191"/>
      <c r="OJ91" s="191"/>
      <c r="OK91" s="191"/>
      <c r="OL91" s="191"/>
      <c r="OM91" s="191"/>
      <c r="ON91" s="191"/>
      <c r="OO91" s="191">
        <f t="shared" si="277"/>
        <v>0</v>
      </c>
      <c r="OP91" s="191"/>
      <c r="OQ91" s="191"/>
      <c r="OR91" s="191"/>
      <c r="OS91" s="191"/>
      <c r="OT91" s="191"/>
      <c r="OU91" s="191"/>
      <c r="OV91" s="191">
        <f t="shared" si="278"/>
        <v>0</v>
      </c>
      <c r="OW91" s="191"/>
      <c r="OX91" s="191"/>
      <c r="OY91" s="191"/>
      <c r="OZ91" s="191"/>
      <c r="PA91" s="191"/>
      <c r="PB91" s="191"/>
      <c r="PC91" s="191">
        <f t="shared" si="279"/>
        <v>0</v>
      </c>
      <c r="PD91" s="191"/>
      <c r="PE91" s="191"/>
      <c r="PF91" s="191"/>
      <c r="PG91" s="191"/>
      <c r="PH91" s="191"/>
      <c r="PI91" s="191"/>
      <c r="PJ91" s="191">
        <f t="shared" si="280"/>
        <v>0</v>
      </c>
      <c r="PK91" s="191"/>
      <c r="PL91" s="191"/>
      <c r="PM91" s="191"/>
      <c r="PN91" s="191"/>
      <c r="PO91" s="191"/>
      <c r="PP91" s="191"/>
      <c r="PQ91" s="191">
        <f t="shared" si="281"/>
        <v>0</v>
      </c>
      <c r="PR91" s="191"/>
      <c r="PS91" s="191"/>
      <c r="PT91" s="191"/>
      <c r="PU91" s="191"/>
      <c r="PV91" s="191"/>
      <c r="PW91" s="191"/>
      <c r="PX91" s="191">
        <f t="shared" si="282"/>
        <v>0</v>
      </c>
      <c r="PY91" s="191"/>
      <c r="PZ91" s="191"/>
      <c r="QA91" s="191"/>
      <c r="QB91" s="191"/>
      <c r="QC91" s="191"/>
      <c r="QD91" s="191"/>
      <c r="QE91" s="191">
        <f t="shared" si="283"/>
        <v>0</v>
      </c>
      <c r="QF91" s="191"/>
      <c r="QG91" s="191"/>
      <c r="QH91" s="191"/>
      <c r="QI91" s="191"/>
      <c r="QJ91" s="191"/>
      <c r="QK91" s="191"/>
      <c r="QL91" s="191">
        <f t="shared" si="284"/>
        <v>0</v>
      </c>
      <c r="QM91" s="191"/>
      <c r="QN91" s="191"/>
      <c r="QO91" s="191"/>
      <c r="QP91" s="191"/>
      <c r="QQ91" s="191"/>
      <c r="QR91" s="191"/>
      <c r="QS91" s="191">
        <f t="shared" si="285"/>
        <v>0</v>
      </c>
      <c r="QT91" s="191"/>
      <c r="QU91" s="191"/>
      <c r="QV91" s="191"/>
      <c r="QW91" s="191"/>
      <c r="QX91" s="191"/>
      <c r="QY91" s="191"/>
      <c r="QZ91" s="191">
        <f t="shared" si="286"/>
        <v>0</v>
      </c>
      <c r="RA91" s="191"/>
      <c r="RB91" s="191"/>
      <c r="RC91" s="191"/>
      <c r="RD91" s="191"/>
      <c r="RE91" s="191"/>
      <c r="RF91" s="191"/>
      <c r="RG91" s="191">
        <f t="shared" si="287"/>
        <v>0</v>
      </c>
      <c r="RH91" s="191"/>
      <c r="RI91" s="191"/>
      <c r="RJ91" s="191"/>
      <c r="RK91" s="191"/>
      <c r="RL91" s="191"/>
      <c r="RM91" s="191"/>
      <c r="RN91" s="191">
        <f t="shared" si="288"/>
        <v>0</v>
      </c>
      <c r="RO91" s="191"/>
      <c r="RP91" s="191"/>
      <c r="RQ91" s="191"/>
      <c r="RR91" s="191"/>
      <c r="RS91" s="191"/>
      <c r="RT91" s="191"/>
      <c r="RU91" s="191">
        <f t="shared" si="289"/>
        <v>0</v>
      </c>
      <c r="RV91" s="191"/>
      <c r="RW91" s="191"/>
      <c r="RX91" s="191"/>
      <c r="RY91" s="191"/>
      <c r="RZ91" s="191"/>
      <c r="SA91" s="191"/>
      <c r="SB91" s="191">
        <f t="shared" si="290"/>
        <v>0</v>
      </c>
      <c r="SC91" s="191"/>
      <c r="SD91" s="191"/>
      <c r="SE91" s="191"/>
      <c r="SF91" s="191"/>
      <c r="SG91" s="191"/>
      <c r="SH91" s="191"/>
      <c r="SI91" s="191">
        <f t="shared" si="291"/>
        <v>0</v>
      </c>
      <c r="SJ91" s="191"/>
      <c r="SK91" s="191"/>
      <c r="SL91" s="191"/>
      <c r="SM91" s="191"/>
      <c r="SN91" s="191"/>
      <c r="SO91" s="191"/>
      <c r="SP91" s="191">
        <f t="shared" si="292"/>
        <v>0</v>
      </c>
      <c r="SQ91" s="191"/>
      <c r="SR91" s="191"/>
      <c r="SS91" s="191"/>
      <c r="ST91" s="191"/>
      <c r="SU91" s="191"/>
      <c r="SV91" s="191"/>
      <c r="SW91" s="191">
        <f t="shared" si="293"/>
        <v>0</v>
      </c>
      <c r="SX91" s="191"/>
      <c r="SY91" s="191"/>
      <c r="SZ91" s="191"/>
      <c r="TA91" s="191"/>
      <c r="TB91" s="191"/>
      <c r="TC91" s="191"/>
      <c r="TD91" s="191">
        <f t="shared" si="294"/>
        <v>0</v>
      </c>
      <c r="TE91" s="191"/>
      <c r="TF91" s="191"/>
      <c r="TG91" s="191"/>
      <c r="TH91" s="191"/>
      <c r="TI91" s="191"/>
      <c r="TJ91" s="191"/>
      <c r="TK91" s="191">
        <f t="shared" si="295"/>
        <v>0</v>
      </c>
      <c r="TL91" s="191"/>
      <c r="TM91" s="191"/>
      <c r="TN91" s="191"/>
      <c r="TO91" s="191"/>
      <c r="TP91" s="191"/>
      <c r="TQ91" s="191"/>
      <c r="TR91" s="191">
        <f t="shared" si="296"/>
        <v>0</v>
      </c>
      <c r="TS91" s="191"/>
      <c r="TT91" s="191"/>
      <c r="TU91" s="191"/>
      <c r="TV91" s="191"/>
      <c r="TW91" s="191"/>
      <c r="TX91" s="191"/>
      <c r="TY91" s="191">
        <f t="shared" si="297"/>
        <v>0</v>
      </c>
      <c r="TZ91" s="191"/>
      <c r="UA91" s="191"/>
      <c r="UB91" s="191"/>
      <c r="UC91" s="191"/>
      <c r="UD91" s="191"/>
      <c r="UE91" s="191"/>
      <c r="UF91" s="191">
        <f t="shared" si="298"/>
        <v>0</v>
      </c>
      <c r="UG91" s="191"/>
      <c r="UH91" s="191"/>
      <c r="UI91" s="191"/>
      <c r="UJ91" s="191"/>
      <c r="UK91" s="191"/>
      <c r="UL91" s="191"/>
      <c r="UM91" s="191">
        <f t="shared" si="299"/>
        <v>0</v>
      </c>
      <c r="UN91" s="191"/>
      <c r="UO91" s="191"/>
      <c r="UP91" s="191"/>
      <c r="UQ91" s="191"/>
      <c r="UR91" s="191"/>
      <c r="US91" s="191"/>
      <c r="UT91" s="191">
        <f t="shared" si="300"/>
        <v>0</v>
      </c>
      <c r="UU91" s="191"/>
      <c r="UV91" s="191"/>
      <c r="UW91" s="191"/>
      <c r="UX91" s="191"/>
      <c r="UY91" s="191"/>
      <c r="UZ91" s="191"/>
      <c r="VA91" s="191">
        <f t="shared" si="301"/>
        <v>0</v>
      </c>
      <c r="VB91" s="191"/>
      <c r="VC91" s="191"/>
      <c r="VD91" s="191"/>
      <c r="VE91" s="191"/>
      <c r="VF91" s="191"/>
      <c r="VG91" s="191"/>
      <c r="VH91" s="191">
        <f t="shared" si="302"/>
        <v>0</v>
      </c>
      <c r="VI91" s="191"/>
      <c r="VJ91" s="191"/>
      <c r="VK91" s="191"/>
      <c r="VL91" s="191"/>
      <c r="VM91" s="191"/>
      <c r="VN91" s="191"/>
      <c r="VO91" s="191">
        <f t="shared" si="303"/>
        <v>0</v>
      </c>
      <c r="VP91" s="191"/>
      <c r="VQ91" s="191"/>
      <c r="VR91" s="191"/>
      <c r="VS91" s="191"/>
      <c r="VT91" s="191"/>
      <c r="VU91" s="191"/>
      <c r="VV91" s="191">
        <f t="shared" si="304"/>
        <v>0</v>
      </c>
      <c r="VW91" s="191"/>
      <c r="VX91" s="191"/>
      <c r="VY91" s="191"/>
      <c r="VZ91" s="191"/>
      <c r="WA91" s="191"/>
      <c r="WB91" s="191"/>
      <c r="WC91" s="191">
        <f t="shared" si="305"/>
        <v>0</v>
      </c>
      <c r="WD91" s="191"/>
      <c r="WE91" s="191"/>
      <c r="WF91" s="191"/>
      <c r="WG91" s="191"/>
      <c r="WH91" s="191"/>
      <c r="WI91" s="191"/>
      <c r="WJ91" s="191">
        <f t="shared" si="306"/>
        <v>0</v>
      </c>
      <c r="WK91" s="191"/>
      <c r="WL91" s="191"/>
      <c r="WM91" s="191"/>
      <c r="WN91" s="191"/>
      <c r="WO91" s="191"/>
      <c r="WP91" s="191"/>
      <c r="WQ91" s="191">
        <f t="shared" si="307"/>
        <v>0</v>
      </c>
      <c r="WR91" s="191"/>
      <c r="WS91" s="191"/>
      <c r="WT91" s="191"/>
      <c r="WU91" s="191"/>
      <c r="WV91" s="191"/>
      <c r="WW91" s="191"/>
      <c r="WX91" s="191">
        <f t="shared" si="308"/>
        <v>0</v>
      </c>
      <c r="WY91" s="191"/>
      <c r="WZ91" s="191"/>
      <c r="XA91" s="191"/>
      <c r="XB91" s="191"/>
      <c r="XC91" s="191"/>
      <c r="XD91" s="191"/>
      <c r="XE91" s="191">
        <f t="shared" si="309"/>
        <v>0</v>
      </c>
      <c r="XF91" s="191"/>
      <c r="XG91" s="191"/>
      <c r="XH91" s="191"/>
      <c r="XI91" s="191"/>
      <c r="XJ91" s="191"/>
      <c r="XK91" s="191"/>
      <c r="XL91" s="191">
        <f t="shared" si="310"/>
        <v>0</v>
      </c>
      <c r="XM91" s="191"/>
      <c r="XN91" s="191"/>
      <c r="XO91" s="191"/>
      <c r="XP91" s="191"/>
      <c r="XQ91" s="191"/>
      <c r="XR91" s="191"/>
      <c r="XS91" s="191">
        <f t="shared" si="311"/>
        <v>0</v>
      </c>
      <c r="XT91" s="191"/>
      <c r="XU91" s="191"/>
      <c r="XV91" s="191"/>
      <c r="XW91" s="191"/>
      <c r="XX91" s="191"/>
      <c r="XY91" s="191"/>
      <c r="XZ91" s="191">
        <f t="shared" si="312"/>
        <v>0</v>
      </c>
      <c r="YA91" s="191"/>
      <c r="YB91" s="191"/>
      <c r="YC91" s="191"/>
      <c r="YD91" s="191"/>
      <c r="YE91" s="191"/>
      <c r="YF91" s="191"/>
      <c r="YG91" s="191">
        <f t="shared" si="313"/>
        <v>0</v>
      </c>
      <c r="YH91" s="191"/>
      <c r="YI91" s="191"/>
      <c r="YJ91" s="191"/>
      <c r="YK91" s="191"/>
      <c r="YL91" s="191"/>
      <c r="YM91" s="191"/>
      <c r="YN91" s="191">
        <f t="shared" si="314"/>
        <v>0</v>
      </c>
      <c r="YO91" s="191"/>
      <c r="YP91" s="191"/>
      <c r="YQ91" s="191"/>
      <c r="YR91" s="191"/>
      <c r="YS91" s="191"/>
      <c r="YT91" s="191"/>
      <c r="YU91" s="191">
        <f t="shared" si="315"/>
        <v>0</v>
      </c>
      <c r="YV91" s="191"/>
      <c r="YW91" s="191"/>
      <c r="YX91" s="191"/>
      <c r="YY91" s="191"/>
      <c r="YZ91" s="191"/>
      <c r="ZA91" s="191"/>
      <c r="ZB91" s="191">
        <f t="shared" si="316"/>
        <v>0</v>
      </c>
      <c r="ZC91" s="191"/>
      <c r="ZD91" s="191"/>
      <c r="ZE91" s="191"/>
      <c r="ZF91" s="191"/>
      <c r="ZG91" s="191"/>
      <c r="ZH91" s="191"/>
      <c r="ZI91" s="191">
        <f t="shared" si="317"/>
        <v>0</v>
      </c>
      <c r="ZJ91" s="191"/>
      <c r="ZK91" s="191"/>
      <c r="ZL91" s="191"/>
      <c r="ZM91" s="191"/>
      <c r="ZN91" s="191"/>
      <c r="ZO91" s="191"/>
      <c r="ZP91" s="191">
        <f t="shared" si="318"/>
        <v>0</v>
      </c>
      <c r="ZQ91" s="191"/>
      <c r="ZR91" s="191"/>
      <c r="ZS91" s="191"/>
      <c r="ZT91" s="191"/>
      <c r="ZU91" s="191"/>
      <c r="ZV91" s="191"/>
      <c r="ZW91" s="191">
        <f t="shared" si="319"/>
        <v>0</v>
      </c>
      <c r="ZX91" s="191"/>
      <c r="ZY91" s="191"/>
      <c r="ZZ91" s="191"/>
      <c r="AAA91" s="191"/>
      <c r="AAB91" s="191"/>
      <c r="AAC91" s="191"/>
      <c r="AAD91" s="191">
        <f t="shared" si="320"/>
        <v>0</v>
      </c>
      <c r="AAE91" s="191"/>
      <c r="AAF91" s="191"/>
      <c r="AAG91" s="191"/>
      <c r="AAH91" s="191"/>
      <c r="AAI91" s="191"/>
      <c r="AAJ91" s="191"/>
      <c r="AAK91" s="191">
        <f t="shared" si="321"/>
        <v>0</v>
      </c>
      <c r="AAL91" s="191"/>
      <c r="AAM91" s="191"/>
      <c r="AAN91" s="191"/>
      <c r="AAO91" s="191"/>
      <c r="AAP91" s="191"/>
      <c r="AAQ91" s="191"/>
      <c r="AAR91" s="191">
        <f t="shared" si="322"/>
        <v>0</v>
      </c>
      <c r="AAS91" s="191"/>
      <c r="AAT91" s="191"/>
      <c r="AAU91" s="191"/>
      <c r="AAV91" s="191"/>
      <c r="AAW91" s="191"/>
      <c r="AAX91" s="191"/>
      <c r="AAY91" s="191">
        <f t="shared" si="323"/>
        <v>0</v>
      </c>
      <c r="AAZ91" s="191"/>
      <c r="ABA91" s="191"/>
      <c r="ABB91" s="191"/>
      <c r="ABC91" s="191"/>
      <c r="ABD91" s="191"/>
      <c r="ABE91" s="191"/>
      <c r="ABF91" s="191">
        <f t="shared" si="324"/>
        <v>0</v>
      </c>
      <c r="ABG91" s="191"/>
      <c r="ABH91" s="191"/>
      <c r="ABI91" s="191"/>
      <c r="ABJ91" s="191"/>
      <c r="ABK91" s="191"/>
      <c r="ABL91" s="191"/>
      <c r="ABM91" s="191">
        <f t="shared" si="325"/>
        <v>0</v>
      </c>
      <c r="ABN91" s="191"/>
      <c r="ABO91" s="191"/>
      <c r="ABP91" s="191"/>
      <c r="ABQ91" s="191"/>
      <c r="ABR91" s="191"/>
      <c r="ABS91" s="191"/>
      <c r="ABT91" s="191">
        <f t="shared" si="326"/>
        <v>0</v>
      </c>
      <c r="ABU91" s="191"/>
      <c r="ABV91" s="191"/>
      <c r="ABW91" s="191"/>
      <c r="ABX91" s="191"/>
      <c r="ABY91" s="190">
        <f t="shared" si="218"/>
        <v>16500</v>
      </c>
      <c r="ABZ91" s="190">
        <f t="shared" si="327"/>
        <v>0</v>
      </c>
      <c r="ACA91" s="190">
        <f t="shared" si="328"/>
        <v>16500</v>
      </c>
      <c r="ACB91" s="9"/>
    </row>
    <row r="92" spans="1:756" ht="18" customHeight="1">
      <c r="A92" s="213">
        <v>21</v>
      </c>
      <c r="B92" s="191" t="s">
        <v>1918</v>
      </c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>
        <f t="shared" si="219"/>
        <v>0</v>
      </c>
      <c r="N92" s="191"/>
      <c r="O92" s="191"/>
      <c r="P92" s="191"/>
      <c r="Q92" s="191"/>
      <c r="R92" s="191"/>
      <c r="S92" s="191"/>
      <c r="T92" s="191">
        <f t="shared" si="220"/>
        <v>0</v>
      </c>
      <c r="U92" s="191"/>
      <c r="V92" s="191"/>
      <c r="W92" s="191"/>
      <c r="X92" s="191"/>
      <c r="Y92" s="191"/>
      <c r="Z92" s="191"/>
      <c r="AA92" s="191">
        <f t="shared" si="221"/>
        <v>0</v>
      </c>
      <c r="AB92" s="191"/>
      <c r="AC92" s="191"/>
      <c r="AD92" s="191"/>
      <c r="AE92" s="191"/>
      <c r="AF92" s="191"/>
      <c r="AG92" s="191"/>
      <c r="AH92" s="191">
        <f t="shared" si="222"/>
        <v>0</v>
      </c>
      <c r="AI92" s="191"/>
      <c r="AJ92" s="191"/>
      <c r="AK92" s="191"/>
      <c r="AL92" s="191"/>
      <c r="AM92" s="191"/>
      <c r="AN92" s="191"/>
      <c r="AO92" s="191">
        <f t="shared" si="223"/>
        <v>0</v>
      </c>
      <c r="AP92" s="191"/>
      <c r="AQ92" s="191"/>
      <c r="AR92" s="191"/>
      <c r="AS92" s="191"/>
      <c r="AT92" s="191"/>
      <c r="AU92" s="191"/>
      <c r="AV92" s="191">
        <f t="shared" si="224"/>
        <v>0</v>
      </c>
      <c r="AW92" s="191"/>
      <c r="AX92" s="191"/>
      <c r="AY92" s="191"/>
      <c r="AZ92" s="191"/>
      <c r="BA92" s="191"/>
      <c r="BB92" s="191"/>
      <c r="BC92" s="191">
        <f t="shared" si="225"/>
        <v>0</v>
      </c>
      <c r="BD92" s="191"/>
      <c r="BE92" s="191"/>
      <c r="BF92" s="191"/>
      <c r="BG92" s="191"/>
      <c r="BH92" s="191"/>
      <c r="BI92" s="191"/>
      <c r="BJ92" s="191">
        <f t="shared" si="226"/>
        <v>0</v>
      </c>
      <c r="BK92" s="191"/>
      <c r="BL92" s="191"/>
      <c r="BM92" s="191"/>
      <c r="BN92" s="191"/>
      <c r="BO92" s="191"/>
      <c r="BP92" s="191"/>
      <c r="BQ92" s="191">
        <f t="shared" si="227"/>
        <v>0</v>
      </c>
      <c r="BR92" s="191"/>
      <c r="BS92" s="191"/>
      <c r="BT92" s="191"/>
      <c r="BU92" s="191"/>
      <c r="BV92" s="191"/>
      <c r="BW92" s="191"/>
      <c r="BX92" s="191">
        <f t="shared" si="228"/>
        <v>0</v>
      </c>
      <c r="BY92" s="191"/>
      <c r="BZ92" s="191"/>
      <c r="CA92" s="191"/>
      <c r="CB92" s="191"/>
      <c r="CC92" s="191"/>
      <c r="CD92" s="191"/>
      <c r="CE92" s="191">
        <f t="shared" si="229"/>
        <v>0</v>
      </c>
      <c r="CF92" s="191"/>
      <c r="CG92" s="191"/>
      <c r="CH92" s="191"/>
      <c r="CI92" s="191"/>
      <c r="CJ92" s="191"/>
      <c r="CK92" s="191"/>
      <c r="CL92" s="191">
        <f t="shared" si="230"/>
        <v>0</v>
      </c>
      <c r="CM92" s="191"/>
      <c r="CN92" s="191"/>
      <c r="CO92" s="191"/>
      <c r="CP92" s="191"/>
      <c r="CQ92" s="191"/>
      <c r="CR92" s="191"/>
      <c r="CS92" s="191">
        <f t="shared" si="231"/>
        <v>0</v>
      </c>
      <c r="CT92" s="191"/>
      <c r="CU92" s="191"/>
      <c r="CV92" s="191"/>
      <c r="CW92" s="191"/>
      <c r="CX92" s="191"/>
      <c r="CY92" s="191"/>
      <c r="CZ92" s="191">
        <f t="shared" si="232"/>
        <v>0</v>
      </c>
      <c r="DA92" s="191"/>
      <c r="DB92" s="191"/>
      <c r="DC92" s="191"/>
      <c r="DD92" s="191"/>
      <c r="DE92" s="191"/>
      <c r="DF92" s="191"/>
      <c r="DG92" s="191">
        <f t="shared" si="233"/>
        <v>0</v>
      </c>
      <c r="DH92" s="191"/>
      <c r="DI92" s="191"/>
      <c r="DJ92" s="191"/>
      <c r="DK92" s="191"/>
      <c r="DL92" s="191"/>
      <c r="DM92" s="191"/>
      <c r="DN92" s="191">
        <f t="shared" si="234"/>
        <v>0</v>
      </c>
      <c r="DO92" s="191"/>
      <c r="DP92" s="191"/>
      <c r="DQ92" s="191"/>
      <c r="DR92" s="191"/>
      <c r="DS92" s="191"/>
      <c r="DT92" s="191"/>
      <c r="DU92" s="191">
        <f t="shared" si="235"/>
        <v>0</v>
      </c>
      <c r="DV92" s="191"/>
      <c r="DW92" s="191"/>
      <c r="DX92" s="191"/>
      <c r="DY92" s="191"/>
      <c r="DZ92" s="191"/>
      <c r="EA92" s="191"/>
      <c r="EB92" s="191">
        <f t="shared" si="236"/>
        <v>0</v>
      </c>
      <c r="EC92" s="191"/>
      <c r="ED92" s="191"/>
      <c r="EE92" s="191"/>
      <c r="EF92" s="191"/>
      <c r="EG92" s="191"/>
      <c r="EH92" s="191"/>
      <c r="EI92" s="191">
        <f t="shared" si="237"/>
        <v>0</v>
      </c>
      <c r="EJ92" s="191"/>
      <c r="EK92" s="191"/>
      <c r="EL92" s="191"/>
      <c r="EM92" s="191"/>
      <c r="EN92" s="191">
        <f t="shared" si="238"/>
        <v>0</v>
      </c>
      <c r="EO92" s="191"/>
      <c r="EP92" s="191">
        <f t="shared" si="239"/>
        <v>0</v>
      </c>
      <c r="EQ92" s="191"/>
      <c r="ER92" s="191"/>
      <c r="ES92" s="191"/>
      <c r="ET92" s="191"/>
      <c r="EU92" s="191">
        <f t="shared" si="240"/>
        <v>0</v>
      </c>
      <c r="EV92" s="191"/>
      <c r="EW92" s="191">
        <f t="shared" si="241"/>
        <v>0</v>
      </c>
      <c r="EX92" s="191"/>
      <c r="EY92" s="191"/>
      <c r="EZ92" s="191"/>
      <c r="FA92" s="191"/>
      <c r="FB92" s="191"/>
      <c r="FC92" s="191"/>
      <c r="FD92" s="191">
        <f t="shared" si="242"/>
        <v>0</v>
      </c>
      <c r="FE92" s="191"/>
      <c r="FF92" s="191"/>
      <c r="FG92" s="191"/>
      <c r="FH92" s="191"/>
      <c r="FI92" s="191"/>
      <c r="FJ92" s="191"/>
      <c r="FK92" s="191">
        <f t="shared" si="243"/>
        <v>0</v>
      </c>
      <c r="FL92" s="191"/>
      <c r="FM92" s="191"/>
      <c r="FN92" s="191"/>
      <c r="FO92" s="191"/>
      <c r="FP92" s="191"/>
      <c r="FQ92" s="191"/>
      <c r="FR92" s="191">
        <f t="shared" si="244"/>
        <v>0</v>
      </c>
      <c r="FS92" s="191"/>
      <c r="FT92" s="191"/>
      <c r="FU92" s="191"/>
      <c r="FV92" s="191"/>
      <c r="FW92" s="191"/>
      <c r="FX92" s="191"/>
      <c r="FY92" s="191">
        <f t="shared" si="245"/>
        <v>0</v>
      </c>
      <c r="FZ92" s="191"/>
      <c r="GA92" s="191"/>
      <c r="GB92" s="191"/>
      <c r="GC92" s="191"/>
      <c r="GD92" s="191"/>
      <c r="GE92" s="191"/>
      <c r="GF92" s="191">
        <f t="shared" si="246"/>
        <v>0</v>
      </c>
      <c r="GG92" s="191"/>
      <c r="GH92" s="191"/>
      <c r="GI92" s="191"/>
      <c r="GJ92" s="191"/>
      <c r="GK92" s="191"/>
      <c r="GL92" s="191"/>
      <c r="GM92" s="191">
        <f t="shared" si="247"/>
        <v>0</v>
      </c>
      <c r="GN92" s="191"/>
      <c r="GO92" s="191"/>
      <c r="GP92" s="191"/>
      <c r="GQ92" s="191"/>
      <c r="GR92" s="191"/>
      <c r="GS92" s="191"/>
      <c r="GT92" s="191">
        <f t="shared" si="248"/>
        <v>0</v>
      </c>
      <c r="GU92" s="191"/>
      <c r="GV92" s="191"/>
      <c r="GW92" s="191"/>
      <c r="GX92" s="191"/>
      <c r="GY92" s="191"/>
      <c r="GZ92" s="191"/>
      <c r="HA92" s="191">
        <f t="shared" si="249"/>
        <v>0</v>
      </c>
      <c r="HB92" s="191"/>
      <c r="HC92" s="191"/>
      <c r="HD92" s="191"/>
      <c r="HE92" s="191"/>
      <c r="HF92" s="191"/>
      <c r="HG92" s="191"/>
      <c r="HH92" s="191">
        <f t="shared" si="250"/>
        <v>0</v>
      </c>
      <c r="HI92" s="191"/>
      <c r="HJ92" s="191"/>
      <c r="HK92" s="191"/>
      <c r="HL92" s="191"/>
      <c r="HM92" s="191"/>
      <c r="HN92" s="191"/>
      <c r="HO92" s="191">
        <f t="shared" si="251"/>
        <v>0</v>
      </c>
      <c r="HP92" s="191"/>
      <c r="HQ92" s="191"/>
      <c r="HR92" s="191"/>
      <c r="HS92" s="191"/>
      <c r="HT92" s="191"/>
      <c r="HU92" s="191"/>
      <c r="HV92" s="191">
        <f t="shared" si="252"/>
        <v>0</v>
      </c>
      <c r="HW92" s="191"/>
      <c r="HX92" s="191"/>
      <c r="HY92" s="191"/>
      <c r="HZ92" s="191"/>
      <c r="IA92" s="191"/>
      <c r="IB92" s="191"/>
      <c r="IC92" s="191">
        <f t="shared" si="253"/>
        <v>0</v>
      </c>
      <c r="ID92" s="191"/>
      <c r="IE92" s="191"/>
      <c r="IF92" s="191"/>
      <c r="IG92" s="191"/>
      <c r="IH92" s="191"/>
      <c r="II92" s="191"/>
      <c r="IJ92" s="191">
        <f t="shared" si="254"/>
        <v>0</v>
      </c>
      <c r="IK92" s="191"/>
      <c r="IL92" s="191"/>
      <c r="IM92" s="191"/>
      <c r="IN92" s="191"/>
      <c r="IO92" s="191">
        <f t="shared" si="255"/>
        <v>0</v>
      </c>
      <c r="IP92" s="191"/>
      <c r="IQ92" s="191">
        <f t="shared" si="256"/>
        <v>0</v>
      </c>
      <c r="IR92" s="191"/>
      <c r="IS92" s="191"/>
      <c r="IT92" s="191"/>
      <c r="IU92" s="191"/>
      <c r="IV92" s="191"/>
      <c r="IW92" s="191"/>
      <c r="IX92" s="191">
        <f t="shared" si="257"/>
        <v>0</v>
      </c>
      <c r="IY92" s="191"/>
      <c r="IZ92" s="191"/>
      <c r="JA92" s="191"/>
      <c r="JB92" s="191"/>
      <c r="JC92" s="191"/>
      <c r="JD92" s="191"/>
      <c r="JE92" s="191">
        <f t="shared" si="258"/>
        <v>0</v>
      </c>
      <c r="JF92" s="191"/>
      <c r="JG92" s="191"/>
      <c r="JH92" s="191"/>
      <c r="JI92" s="191"/>
      <c r="JJ92" s="191"/>
      <c r="JK92" s="191"/>
      <c r="JL92" s="191">
        <f t="shared" si="259"/>
        <v>0</v>
      </c>
      <c r="JM92" s="191"/>
      <c r="JN92" s="191"/>
      <c r="JO92" s="191"/>
      <c r="JP92" s="191"/>
      <c r="JQ92" s="191"/>
      <c r="JR92" s="191"/>
      <c r="JS92" s="191">
        <f t="shared" si="260"/>
        <v>0</v>
      </c>
      <c r="JT92" s="191"/>
      <c r="JU92" s="191"/>
      <c r="JV92" s="191"/>
      <c r="JW92" s="191"/>
      <c r="JX92" s="191"/>
      <c r="JY92" s="191"/>
      <c r="JZ92" s="191">
        <f t="shared" si="261"/>
        <v>0</v>
      </c>
      <c r="KA92" s="191"/>
      <c r="KB92" s="191"/>
      <c r="KC92" s="191"/>
      <c r="KD92" s="191"/>
      <c r="KE92" s="191"/>
      <c r="KF92" s="191"/>
      <c r="KG92" s="191">
        <f t="shared" si="262"/>
        <v>0</v>
      </c>
      <c r="KH92" s="191"/>
      <c r="KI92" s="191"/>
      <c r="KJ92" s="191"/>
      <c r="KK92" s="191"/>
      <c r="KL92" s="191"/>
      <c r="KM92" s="191"/>
      <c r="KN92" s="191">
        <f t="shared" si="263"/>
        <v>0</v>
      </c>
      <c r="KO92" s="191"/>
      <c r="KP92" s="191"/>
      <c r="KQ92" s="191"/>
      <c r="KR92" s="191"/>
      <c r="KS92" s="191"/>
      <c r="KT92" s="191"/>
      <c r="KU92" s="191">
        <f t="shared" si="264"/>
        <v>0</v>
      </c>
      <c r="KV92" s="191"/>
      <c r="KW92" s="191"/>
      <c r="KX92" s="191"/>
      <c r="KY92" s="191"/>
      <c r="KZ92" s="191"/>
      <c r="LA92" s="191"/>
      <c r="LB92" s="191">
        <f t="shared" si="265"/>
        <v>0</v>
      </c>
      <c r="LC92" s="191"/>
      <c r="LD92" s="191"/>
      <c r="LE92" s="191"/>
      <c r="LF92" s="191"/>
      <c r="LG92" s="191"/>
      <c r="LH92" s="191"/>
      <c r="LI92" s="191">
        <f t="shared" si="266"/>
        <v>0</v>
      </c>
      <c r="LJ92" s="191"/>
      <c r="LK92" s="191"/>
      <c r="LL92" s="191"/>
      <c r="LM92" s="191"/>
      <c r="LN92" s="191"/>
      <c r="LO92" s="191"/>
      <c r="LP92" s="191">
        <f t="shared" si="267"/>
        <v>0</v>
      </c>
      <c r="LQ92" s="191"/>
      <c r="LR92" s="191"/>
      <c r="LS92" s="191"/>
      <c r="LT92" s="191"/>
      <c r="LU92" s="191"/>
      <c r="LV92" s="191"/>
      <c r="LW92" s="191">
        <f t="shared" si="268"/>
        <v>0</v>
      </c>
      <c r="LX92" s="191"/>
      <c r="LY92" s="191"/>
      <c r="LZ92" s="191"/>
      <c r="MA92" s="191"/>
      <c r="MB92" s="191"/>
      <c r="MC92" s="191"/>
      <c r="MD92" s="191">
        <f t="shared" si="269"/>
        <v>0</v>
      </c>
      <c r="ME92" s="191"/>
      <c r="MF92" s="191"/>
      <c r="MG92" s="191"/>
      <c r="MH92" s="191"/>
      <c r="MI92" s="191"/>
      <c r="MJ92" s="191"/>
      <c r="MK92" s="191">
        <f t="shared" si="270"/>
        <v>0</v>
      </c>
      <c r="ML92" s="191"/>
      <c r="MM92" s="191"/>
      <c r="MN92" s="191"/>
      <c r="MO92" s="191"/>
      <c r="MP92" s="191"/>
      <c r="MQ92" s="191"/>
      <c r="MR92" s="191">
        <f t="shared" si="271"/>
        <v>0</v>
      </c>
      <c r="MS92" s="191"/>
      <c r="MT92" s="191"/>
      <c r="MU92" s="191"/>
      <c r="MV92" s="191"/>
      <c r="MW92" s="191"/>
      <c r="MX92" s="191"/>
      <c r="MY92" s="191">
        <f t="shared" si="272"/>
        <v>0</v>
      </c>
      <c r="MZ92" s="191"/>
      <c r="NA92" s="191"/>
      <c r="NB92" s="191"/>
      <c r="NC92" s="191"/>
      <c r="ND92" s="191"/>
      <c r="NE92" s="191"/>
      <c r="NF92" s="191">
        <f t="shared" si="273"/>
        <v>0</v>
      </c>
      <c r="NG92" s="191"/>
      <c r="NH92" s="191"/>
      <c r="NI92" s="191"/>
      <c r="NJ92" s="191"/>
      <c r="NK92" s="191"/>
      <c r="NL92" s="191"/>
      <c r="NM92" s="191">
        <f t="shared" si="274"/>
        <v>0</v>
      </c>
      <c r="NN92" s="191"/>
      <c r="NO92" s="191"/>
      <c r="NP92" s="191"/>
      <c r="NQ92" s="191"/>
      <c r="NR92" s="191"/>
      <c r="NS92" s="191"/>
      <c r="NT92" s="191">
        <f t="shared" si="275"/>
        <v>0</v>
      </c>
      <c r="NU92" s="191"/>
      <c r="NV92" s="191"/>
      <c r="NW92" s="191"/>
      <c r="NX92" s="191"/>
      <c r="NY92" s="191"/>
      <c r="NZ92" s="191"/>
      <c r="OA92" s="191"/>
      <c r="OB92" s="191"/>
      <c r="OC92" s="191"/>
      <c r="OD92" s="191"/>
      <c r="OE92" s="191"/>
      <c r="OF92" s="191"/>
      <c r="OG92" s="191"/>
      <c r="OH92" s="191">
        <f t="shared" si="276"/>
        <v>0</v>
      </c>
      <c r="OI92" s="191"/>
      <c r="OJ92" s="191"/>
      <c r="OK92" s="191"/>
      <c r="OL92" s="191"/>
      <c r="OM92" s="191"/>
      <c r="ON92" s="191"/>
      <c r="OO92" s="191">
        <f t="shared" si="277"/>
        <v>0</v>
      </c>
      <c r="OP92" s="191"/>
      <c r="OQ92" s="191"/>
      <c r="OR92" s="191"/>
      <c r="OS92" s="191"/>
      <c r="OT92" s="191"/>
      <c r="OU92" s="191"/>
      <c r="OV92" s="191">
        <f t="shared" si="278"/>
        <v>0</v>
      </c>
      <c r="OW92" s="191"/>
      <c r="OX92" s="191"/>
      <c r="OY92" s="191"/>
      <c r="OZ92" s="191"/>
      <c r="PA92" s="191"/>
      <c r="PB92" s="191"/>
      <c r="PC92" s="191">
        <f t="shared" si="279"/>
        <v>0</v>
      </c>
      <c r="PD92" s="191"/>
      <c r="PE92" s="191"/>
      <c r="PF92" s="191"/>
      <c r="PG92" s="191"/>
      <c r="PH92" s="191"/>
      <c r="PI92" s="191"/>
      <c r="PJ92" s="191">
        <f t="shared" si="280"/>
        <v>0</v>
      </c>
      <c r="PK92" s="191"/>
      <c r="PL92" s="191"/>
      <c r="PM92" s="191"/>
      <c r="PN92" s="191"/>
      <c r="PO92" s="191"/>
      <c r="PP92" s="191"/>
      <c r="PQ92" s="191">
        <f t="shared" si="281"/>
        <v>0</v>
      </c>
      <c r="PR92" s="191"/>
      <c r="PS92" s="191"/>
      <c r="PT92" s="191"/>
      <c r="PU92" s="191"/>
      <c r="PV92" s="191"/>
      <c r="PW92" s="191"/>
      <c r="PX92" s="191">
        <f t="shared" si="282"/>
        <v>0</v>
      </c>
      <c r="PY92" s="191"/>
      <c r="PZ92" s="191"/>
      <c r="QA92" s="191"/>
      <c r="QB92" s="191"/>
      <c r="QC92" s="191"/>
      <c r="QD92" s="191"/>
      <c r="QE92" s="191">
        <f t="shared" si="283"/>
        <v>0</v>
      </c>
      <c r="QF92" s="191"/>
      <c r="QG92" s="191"/>
      <c r="QH92" s="191"/>
      <c r="QI92" s="191"/>
      <c r="QJ92" s="191"/>
      <c r="QK92" s="191"/>
      <c r="QL92" s="191">
        <f t="shared" si="284"/>
        <v>0</v>
      </c>
      <c r="QM92" s="191"/>
      <c r="QN92" s="191"/>
      <c r="QO92" s="191"/>
      <c r="QP92" s="191"/>
      <c r="QQ92" s="191"/>
      <c r="QR92" s="191"/>
      <c r="QS92" s="191">
        <f t="shared" si="285"/>
        <v>0</v>
      </c>
      <c r="QT92" s="191"/>
      <c r="QU92" s="191"/>
      <c r="QV92" s="191"/>
      <c r="QW92" s="191"/>
      <c r="QX92" s="191"/>
      <c r="QY92" s="191"/>
      <c r="QZ92" s="191">
        <f t="shared" si="286"/>
        <v>0</v>
      </c>
      <c r="RA92" s="191"/>
      <c r="RB92" s="191"/>
      <c r="RC92" s="191"/>
      <c r="RD92" s="191"/>
      <c r="RE92" s="191"/>
      <c r="RF92" s="191"/>
      <c r="RG92" s="191">
        <f t="shared" si="287"/>
        <v>0</v>
      </c>
      <c r="RH92" s="191"/>
      <c r="RI92" s="191"/>
      <c r="RJ92" s="191"/>
      <c r="RK92" s="191"/>
      <c r="RL92" s="191"/>
      <c r="RM92" s="191"/>
      <c r="RN92" s="191">
        <f t="shared" si="288"/>
        <v>0</v>
      </c>
      <c r="RO92" s="191"/>
      <c r="RP92" s="191"/>
      <c r="RQ92" s="191"/>
      <c r="RR92" s="191"/>
      <c r="RS92" s="191"/>
      <c r="RT92" s="191"/>
      <c r="RU92" s="191">
        <f t="shared" si="289"/>
        <v>0</v>
      </c>
      <c r="RV92" s="191"/>
      <c r="RW92" s="191"/>
      <c r="RX92" s="191"/>
      <c r="RY92" s="191"/>
      <c r="RZ92" s="191"/>
      <c r="SA92" s="191"/>
      <c r="SB92" s="191">
        <f t="shared" si="290"/>
        <v>0</v>
      </c>
      <c r="SC92" s="191"/>
      <c r="SD92" s="191"/>
      <c r="SE92" s="191"/>
      <c r="SF92" s="191"/>
      <c r="SG92" s="191"/>
      <c r="SH92" s="191"/>
      <c r="SI92" s="191">
        <f t="shared" si="291"/>
        <v>0</v>
      </c>
      <c r="SJ92" s="191"/>
      <c r="SK92" s="191"/>
      <c r="SL92" s="191"/>
      <c r="SM92" s="191"/>
      <c r="SN92" s="191"/>
      <c r="SO92" s="191"/>
      <c r="SP92" s="191">
        <f t="shared" si="292"/>
        <v>0</v>
      </c>
      <c r="SQ92" s="191"/>
      <c r="SR92" s="191"/>
      <c r="SS92" s="191"/>
      <c r="ST92" s="191"/>
      <c r="SU92" s="191"/>
      <c r="SV92" s="191"/>
      <c r="SW92" s="191">
        <f t="shared" si="293"/>
        <v>0</v>
      </c>
      <c r="SX92" s="191"/>
      <c r="SY92" s="191"/>
      <c r="SZ92" s="191"/>
      <c r="TA92" s="191"/>
      <c r="TB92" s="191"/>
      <c r="TC92" s="191"/>
      <c r="TD92" s="191">
        <f t="shared" si="294"/>
        <v>0</v>
      </c>
      <c r="TE92" s="191"/>
      <c r="TF92" s="191"/>
      <c r="TG92" s="191"/>
      <c r="TH92" s="191"/>
      <c r="TI92" s="191"/>
      <c r="TJ92" s="191"/>
      <c r="TK92" s="191">
        <f t="shared" si="295"/>
        <v>0</v>
      </c>
      <c r="TL92" s="191"/>
      <c r="TM92" s="191"/>
      <c r="TN92" s="191"/>
      <c r="TO92" s="191"/>
      <c r="TP92" s="191"/>
      <c r="TQ92" s="191"/>
      <c r="TR92" s="191">
        <f t="shared" si="296"/>
        <v>0</v>
      </c>
      <c r="TS92" s="191"/>
      <c r="TT92" s="191"/>
      <c r="TU92" s="191"/>
      <c r="TV92" s="191"/>
      <c r="TW92" s="191"/>
      <c r="TX92" s="191"/>
      <c r="TY92" s="191">
        <f t="shared" si="297"/>
        <v>0</v>
      </c>
      <c r="TZ92" s="191"/>
      <c r="UA92" s="191"/>
      <c r="UB92" s="191"/>
      <c r="UC92" s="191"/>
      <c r="UD92" s="191"/>
      <c r="UE92" s="191"/>
      <c r="UF92" s="191">
        <f t="shared" si="298"/>
        <v>0</v>
      </c>
      <c r="UG92" s="191"/>
      <c r="UH92" s="191"/>
      <c r="UI92" s="191"/>
      <c r="UJ92" s="191"/>
      <c r="UK92" s="191"/>
      <c r="UL92" s="191"/>
      <c r="UM92" s="191">
        <f t="shared" si="299"/>
        <v>0</v>
      </c>
      <c r="UN92" s="191"/>
      <c r="UO92" s="191"/>
      <c r="UP92" s="191"/>
      <c r="UQ92" s="191"/>
      <c r="UR92" s="191"/>
      <c r="US92" s="191"/>
      <c r="UT92" s="191">
        <f t="shared" si="300"/>
        <v>0</v>
      </c>
      <c r="UU92" s="191"/>
      <c r="UV92" s="191"/>
      <c r="UW92" s="191"/>
      <c r="UX92" s="191"/>
      <c r="UY92" s="191"/>
      <c r="UZ92" s="191"/>
      <c r="VA92" s="191">
        <f t="shared" si="301"/>
        <v>0</v>
      </c>
      <c r="VB92" s="191"/>
      <c r="VC92" s="191"/>
      <c r="VD92" s="191"/>
      <c r="VE92" s="191"/>
      <c r="VF92" s="191"/>
      <c r="VG92" s="191"/>
      <c r="VH92" s="191">
        <f t="shared" si="302"/>
        <v>0</v>
      </c>
      <c r="VI92" s="191"/>
      <c r="VJ92" s="191"/>
      <c r="VK92" s="191"/>
      <c r="VL92" s="191"/>
      <c r="VM92" s="191"/>
      <c r="VN92" s="191"/>
      <c r="VO92" s="191">
        <f t="shared" si="303"/>
        <v>0</v>
      </c>
      <c r="VP92" s="191"/>
      <c r="VQ92" s="191"/>
      <c r="VR92" s="191"/>
      <c r="VS92" s="191"/>
      <c r="VT92" s="191"/>
      <c r="VU92" s="191"/>
      <c r="VV92" s="191">
        <f t="shared" si="304"/>
        <v>0</v>
      </c>
      <c r="VW92" s="191"/>
      <c r="VX92" s="191"/>
      <c r="VY92" s="191"/>
      <c r="VZ92" s="191"/>
      <c r="WA92" s="191"/>
      <c r="WB92" s="191"/>
      <c r="WC92" s="191">
        <f t="shared" si="305"/>
        <v>0</v>
      </c>
      <c r="WD92" s="191"/>
      <c r="WE92" s="191"/>
      <c r="WF92" s="191"/>
      <c r="WG92" s="191"/>
      <c r="WH92" s="191"/>
      <c r="WI92" s="191"/>
      <c r="WJ92" s="191">
        <f t="shared" si="306"/>
        <v>0</v>
      </c>
      <c r="WK92" s="191"/>
      <c r="WL92" s="191"/>
      <c r="WM92" s="191"/>
      <c r="WN92" s="191"/>
      <c r="WO92" s="191"/>
      <c r="WP92" s="191"/>
      <c r="WQ92" s="191">
        <f t="shared" si="307"/>
        <v>0</v>
      </c>
      <c r="WR92" s="191"/>
      <c r="WS92" s="191"/>
      <c r="WT92" s="191"/>
      <c r="WU92" s="191"/>
      <c r="WV92" s="191"/>
      <c r="WW92" s="191"/>
      <c r="WX92" s="191">
        <f t="shared" si="308"/>
        <v>0</v>
      </c>
      <c r="WY92" s="191"/>
      <c r="WZ92" s="191"/>
      <c r="XA92" s="191"/>
      <c r="XB92" s="191"/>
      <c r="XC92" s="191"/>
      <c r="XD92" s="191"/>
      <c r="XE92" s="191">
        <f t="shared" si="309"/>
        <v>0</v>
      </c>
      <c r="XF92" s="191"/>
      <c r="XG92" s="191"/>
      <c r="XH92" s="191"/>
      <c r="XI92" s="191"/>
      <c r="XJ92" s="191"/>
      <c r="XK92" s="191"/>
      <c r="XL92" s="191">
        <f t="shared" si="310"/>
        <v>0</v>
      </c>
      <c r="XM92" s="191"/>
      <c r="XN92" s="191"/>
      <c r="XO92" s="191"/>
      <c r="XP92" s="191"/>
      <c r="XQ92" s="191"/>
      <c r="XR92" s="191"/>
      <c r="XS92" s="191">
        <f t="shared" si="311"/>
        <v>0</v>
      </c>
      <c r="XT92" s="191"/>
      <c r="XU92" s="191"/>
      <c r="XV92" s="191"/>
      <c r="XW92" s="191"/>
      <c r="XX92" s="191"/>
      <c r="XY92" s="191"/>
      <c r="XZ92" s="191">
        <f t="shared" si="312"/>
        <v>0</v>
      </c>
      <c r="YA92" s="191"/>
      <c r="YB92" s="191"/>
      <c r="YC92" s="191"/>
      <c r="YD92" s="191"/>
      <c r="YE92" s="191"/>
      <c r="YF92" s="191"/>
      <c r="YG92" s="191">
        <f t="shared" si="313"/>
        <v>0</v>
      </c>
      <c r="YH92" s="191"/>
      <c r="YI92" s="191"/>
      <c r="YJ92" s="191"/>
      <c r="YK92" s="191"/>
      <c r="YL92" s="191"/>
      <c r="YM92" s="191"/>
      <c r="YN92" s="191">
        <f t="shared" si="314"/>
        <v>0</v>
      </c>
      <c r="YO92" s="191"/>
      <c r="YP92" s="191"/>
      <c r="YQ92" s="191"/>
      <c r="YR92" s="191"/>
      <c r="YS92" s="191"/>
      <c r="YT92" s="191"/>
      <c r="YU92" s="191">
        <f t="shared" si="315"/>
        <v>0</v>
      </c>
      <c r="YV92" s="191"/>
      <c r="YW92" s="191"/>
      <c r="YX92" s="191"/>
      <c r="YY92" s="191"/>
      <c r="YZ92" s="191"/>
      <c r="ZA92" s="191"/>
      <c r="ZB92" s="191">
        <f t="shared" si="316"/>
        <v>0</v>
      </c>
      <c r="ZC92" s="191"/>
      <c r="ZD92" s="191"/>
      <c r="ZE92" s="191"/>
      <c r="ZF92" s="191"/>
      <c r="ZG92" s="191"/>
      <c r="ZH92" s="191"/>
      <c r="ZI92" s="191">
        <f t="shared" si="317"/>
        <v>0</v>
      </c>
      <c r="ZJ92" s="191"/>
      <c r="ZK92" s="191"/>
      <c r="ZL92" s="191"/>
      <c r="ZM92" s="191"/>
      <c r="ZN92" s="191"/>
      <c r="ZO92" s="191"/>
      <c r="ZP92" s="191">
        <f t="shared" si="318"/>
        <v>0</v>
      </c>
      <c r="ZQ92" s="191"/>
      <c r="ZR92" s="191"/>
      <c r="ZS92" s="191"/>
      <c r="ZT92" s="191"/>
      <c r="ZU92" s="191"/>
      <c r="ZV92" s="191"/>
      <c r="ZW92" s="191">
        <f t="shared" si="319"/>
        <v>0</v>
      </c>
      <c r="ZX92" s="191"/>
      <c r="ZY92" s="191"/>
      <c r="ZZ92" s="191"/>
      <c r="AAA92" s="191"/>
      <c r="AAB92" s="191"/>
      <c r="AAC92" s="191"/>
      <c r="AAD92" s="191">
        <f t="shared" si="320"/>
        <v>0</v>
      </c>
      <c r="AAE92" s="191"/>
      <c r="AAF92" s="191"/>
      <c r="AAG92" s="191"/>
      <c r="AAH92" s="191"/>
      <c r="AAI92" s="191"/>
      <c r="AAJ92" s="191"/>
      <c r="AAK92" s="191">
        <f t="shared" si="321"/>
        <v>0</v>
      </c>
      <c r="AAL92" s="191"/>
      <c r="AAM92" s="191"/>
      <c r="AAN92" s="191"/>
      <c r="AAO92" s="191"/>
      <c r="AAP92" s="191"/>
      <c r="AAQ92" s="191"/>
      <c r="AAR92" s="191">
        <f t="shared" si="322"/>
        <v>0</v>
      </c>
      <c r="AAS92" s="191"/>
      <c r="AAT92" s="191"/>
      <c r="AAU92" s="191"/>
      <c r="AAV92" s="191"/>
      <c r="AAW92" s="191"/>
      <c r="AAX92" s="191"/>
      <c r="AAY92" s="191">
        <f t="shared" si="323"/>
        <v>0</v>
      </c>
      <c r="AAZ92" s="191"/>
      <c r="ABA92" s="191"/>
      <c r="ABB92" s="191"/>
      <c r="ABC92" s="191"/>
      <c r="ABD92" s="191"/>
      <c r="ABE92" s="191"/>
      <c r="ABF92" s="191">
        <f t="shared" si="324"/>
        <v>0</v>
      </c>
      <c r="ABG92" s="191"/>
      <c r="ABH92" s="191"/>
      <c r="ABI92" s="191"/>
      <c r="ABJ92" s="191"/>
      <c r="ABK92" s="191"/>
      <c r="ABL92" s="191"/>
      <c r="ABM92" s="191">
        <f t="shared" si="325"/>
        <v>0</v>
      </c>
      <c r="ABN92" s="191"/>
      <c r="ABO92" s="191"/>
      <c r="ABP92" s="191"/>
      <c r="ABQ92" s="191"/>
      <c r="ABR92" s="191"/>
      <c r="ABS92" s="191"/>
      <c r="ABT92" s="191">
        <f t="shared" si="326"/>
        <v>0</v>
      </c>
      <c r="ABU92" s="191"/>
      <c r="ABV92" s="191"/>
      <c r="ABW92" s="191"/>
      <c r="ABX92" s="191"/>
      <c r="ABY92" s="190">
        <f t="shared" si="218"/>
        <v>0</v>
      </c>
      <c r="ABZ92" s="190">
        <f t="shared" si="327"/>
        <v>0</v>
      </c>
      <c r="ACA92" s="190">
        <f t="shared" si="328"/>
        <v>0</v>
      </c>
      <c r="ACB92" s="9"/>
    </row>
    <row r="93" spans="1:756" ht="18" customHeight="1">
      <c r="A93" s="213">
        <v>22</v>
      </c>
      <c r="B93" s="191" t="s">
        <v>1919</v>
      </c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>
        <f t="shared" si="219"/>
        <v>0</v>
      </c>
      <c r="N93" s="191"/>
      <c r="O93" s="191"/>
      <c r="P93" s="191"/>
      <c r="Q93" s="191"/>
      <c r="R93" s="191"/>
      <c r="S93" s="191"/>
      <c r="T93" s="191">
        <f t="shared" si="220"/>
        <v>0</v>
      </c>
      <c r="U93" s="191"/>
      <c r="V93" s="191"/>
      <c r="W93" s="191"/>
      <c r="X93" s="191"/>
      <c r="Y93" s="191"/>
      <c r="Z93" s="191"/>
      <c r="AA93" s="191">
        <f t="shared" si="221"/>
        <v>0</v>
      </c>
      <c r="AB93" s="191"/>
      <c r="AC93" s="191"/>
      <c r="AD93" s="191"/>
      <c r="AE93" s="191"/>
      <c r="AF93" s="191"/>
      <c r="AG93" s="191"/>
      <c r="AH93" s="191">
        <f t="shared" si="222"/>
        <v>0</v>
      </c>
      <c r="AI93" s="191"/>
      <c r="AJ93" s="191"/>
      <c r="AK93" s="191"/>
      <c r="AL93" s="191"/>
      <c r="AM93" s="191"/>
      <c r="AN93" s="191"/>
      <c r="AO93" s="191">
        <f t="shared" si="223"/>
        <v>0</v>
      </c>
      <c r="AP93" s="191"/>
      <c r="AQ93" s="191"/>
      <c r="AR93" s="191"/>
      <c r="AS93" s="191"/>
      <c r="AT93" s="191"/>
      <c r="AU93" s="191"/>
      <c r="AV93" s="191">
        <f t="shared" si="224"/>
        <v>0</v>
      </c>
      <c r="AW93" s="191"/>
      <c r="AX93" s="191"/>
      <c r="AY93" s="191"/>
      <c r="AZ93" s="191"/>
      <c r="BA93" s="191"/>
      <c r="BB93" s="191"/>
      <c r="BC93" s="191">
        <f t="shared" si="225"/>
        <v>0</v>
      </c>
      <c r="BD93" s="191"/>
      <c r="BE93" s="191"/>
      <c r="BF93" s="191"/>
      <c r="BG93" s="191"/>
      <c r="BH93" s="191"/>
      <c r="BI93" s="191"/>
      <c r="BJ93" s="191">
        <f t="shared" si="226"/>
        <v>0</v>
      </c>
      <c r="BK93" s="191"/>
      <c r="BL93" s="191"/>
      <c r="BM93" s="191"/>
      <c r="BN93" s="191"/>
      <c r="BO93" s="191"/>
      <c r="BP93" s="191"/>
      <c r="BQ93" s="191">
        <f t="shared" si="227"/>
        <v>0</v>
      </c>
      <c r="BR93" s="191"/>
      <c r="BS93" s="191"/>
      <c r="BT93" s="191"/>
      <c r="BU93" s="191"/>
      <c r="BV93" s="191"/>
      <c r="BW93" s="191"/>
      <c r="BX93" s="191">
        <f t="shared" si="228"/>
        <v>0</v>
      </c>
      <c r="BY93" s="191"/>
      <c r="BZ93" s="191"/>
      <c r="CA93" s="191"/>
      <c r="CB93" s="191"/>
      <c r="CC93" s="191"/>
      <c r="CD93" s="191"/>
      <c r="CE93" s="191">
        <f t="shared" si="229"/>
        <v>0</v>
      </c>
      <c r="CF93" s="191"/>
      <c r="CG93" s="191"/>
      <c r="CH93" s="191"/>
      <c r="CI93" s="191"/>
      <c r="CJ93" s="191"/>
      <c r="CK93" s="191"/>
      <c r="CL93" s="191">
        <f t="shared" si="230"/>
        <v>0</v>
      </c>
      <c r="CM93" s="191"/>
      <c r="CN93" s="191"/>
      <c r="CO93" s="191"/>
      <c r="CP93" s="191"/>
      <c r="CQ93" s="191"/>
      <c r="CR93" s="191"/>
      <c r="CS93" s="191">
        <f t="shared" si="231"/>
        <v>0</v>
      </c>
      <c r="CT93" s="191"/>
      <c r="CU93" s="191"/>
      <c r="CV93" s="191"/>
      <c r="CW93" s="191"/>
      <c r="CX93" s="191"/>
      <c r="CY93" s="191"/>
      <c r="CZ93" s="191">
        <f t="shared" si="232"/>
        <v>0</v>
      </c>
      <c r="DA93" s="191"/>
      <c r="DB93" s="191"/>
      <c r="DC93" s="191"/>
      <c r="DD93" s="191"/>
      <c r="DE93" s="191"/>
      <c r="DF93" s="191"/>
      <c r="DG93" s="191">
        <f t="shared" si="233"/>
        <v>0</v>
      </c>
      <c r="DH93" s="191"/>
      <c r="DI93" s="191"/>
      <c r="DJ93" s="191"/>
      <c r="DK93" s="191"/>
      <c r="DL93" s="191"/>
      <c r="DM93" s="191"/>
      <c r="DN93" s="191">
        <f t="shared" si="234"/>
        <v>0</v>
      </c>
      <c r="DO93" s="191"/>
      <c r="DP93" s="191"/>
      <c r="DQ93" s="191"/>
      <c r="DR93" s="191"/>
      <c r="DS93" s="191"/>
      <c r="DT93" s="191"/>
      <c r="DU93" s="191">
        <f t="shared" si="235"/>
        <v>0</v>
      </c>
      <c r="DV93" s="191"/>
      <c r="DW93" s="191"/>
      <c r="DX93" s="191"/>
      <c r="DY93" s="191"/>
      <c r="DZ93" s="191"/>
      <c r="EA93" s="191"/>
      <c r="EB93" s="191">
        <f t="shared" si="236"/>
        <v>0</v>
      </c>
      <c r="EC93" s="191"/>
      <c r="ED93" s="191"/>
      <c r="EE93" s="191"/>
      <c r="EF93" s="191"/>
      <c r="EG93" s="191"/>
      <c r="EH93" s="191"/>
      <c r="EI93" s="191">
        <f t="shared" si="237"/>
        <v>0</v>
      </c>
      <c r="EJ93" s="191"/>
      <c r="EK93" s="191"/>
      <c r="EL93" s="191"/>
      <c r="EM93" s="191"/>
      <c r="EN93" s="191">
        <f t="shared" si="238"/>
        <v>0</v>
      </c>
      <c r="EO93" s="191"/>
      <c r="EP93" s="191">
        <f t="shared" si="239"/>
        <v>0</v>
      </c>
      <c r="EQ93" s="191"/>
      <c r="ER93" s="191"/>
      <c r="ES93" s="191"/>
      <c r="ET93" s="191"/>
      <c r="EU93" s="191">
        <f t="shared" si="240"/>
        <v>0</v>
      </c>
      <c r="EV93" s="191"/>
      <c r="EW93" s="191">
        <f t="shared" si="241"/>
        <v>0</v>
      </c>
      <c r="EX93" s="191"/>
      <c r="EY93" s="191"/>
      <c r="EZ93" s="191"/>
      <c r="FA93" s="191"/>
      <c r="FB93" s="191"/>
      <c r="FC93" s="191"/>
      <c r="FD93" s="191">
        <f t="shared" si="242"/>
        <v>0</v>
      </c>
      <c r="FE93" s="191"/>
      <c r="FF93" s="191"/>
      <c r="FG93" s="191"/>
      <c r="FH93" s="191"/>
      <c r="FI93" s="191"/>
      <c r="FJ93" s="191"/>
      <c r="FK93" s="191">
        <f t="shared" si="243"/>
        <v>0</v>
      </c>
      <c r="FL93" s="191"/>
      <c r="FM93" s="191"/>
      <c r="FN93" s="191"/>
      <c r="FO93" s="191"/>
      <c r="FP93" s="191"/>
      <c r="FQ93" s="191"/>
      <c r="FR93" s="191">
        <f t="shared" si="244"/>
        <v>0</v>
      </c>
      <c r="FS93" s="191"/>
      <c r="FT93" s="191"/>
      <c r="FU93" s="191"/>
      <c r="FV93" s="191"/>
      <c r="FW93" s="191"/>
      <c r="FX93" s="191"/>
      <c r="FY93" s="191">
        <f t="shared" si="245"/>
        <v>0</v>
      </c>
      <c r="FZ93" s="191"/>
      <c r="GA93" s="191"/>
      <c r="GB93" s="191"/>
      <c r="GC93" s="191"/>
      <c r="GD93" s="191"/>
      <c r="GE93" s="191"/>
      <c r="GF93" s="191">
        <f t="shared" si="246"/>
        <v>0</v>
      </c>
      <c r="GG93" s="191"/>
      <c r="GH93" s="191"/>
      <c r="GI93" s="191"/>
      <c r="GJ93" s="191"/>
      <c r="GK93" s="191"/>
      <c r="GL93" s="191"/>
      <c r="GM93" s="191">
        <f t="shared" si="247"/>
        <v>0</v>
      </c>
      <c r="GN93" s="191"/>
      <c r="GO93" s="191"/>
      <c r="GP93" s="191"/>
      <c r="GQ93" s="191"/>
      <c r="GR93" s="191"/>
      <c r="GS93" s="191"/>
      <c r="GT93" s="191">
        <f t="shared" si="248"/>
        <v>0</v>
      </c>
      <c r="GU93" s="191"/>
      <c r="GV93" s="191"/>
      <c r="GW93" s="191"/>
      <c r="GX93" s="191"/>
      <c r="GY93" s="191"/>
      <c r="GZ93" s="191"/>
      <c r="HA93" s="191">
        <f t="shared" si="249"/>
        <v>0</v>
      </c>
      <c r="HB93" s="191"/>
      <c r="HC93" s="191"/>
      <c r="HD93" s="191"/>
      <c r="HE93" s="191"/>
      <c r="HF93" s="191"/>
      <c r="HG93" s="191"/>
      <c r="HH93" s="191">
        <f t="shared" si="250"/>
        <v>0</v>
      </c>
      <c r="HI93" s="191"/>
      <c r="HJ93" s="191"/>
      <c r="HK93" s="191"/>
      <c r="HL93" s="191"/>
      <c r="HM93" s="191"/>
      <c r="HN93" s="191"/>
      <c r="HO93" s="191">
        <f t="shared" si="251"/>
        <v>0</v>
      </c>
      <c r="HP93" s="191"/>
      <c r="HQ93" s="191"/>
      <c r="HR93" s="191"/>
      <c r="HS93" s="191"/>
      <c r="HT93" s="191"/>
      <c r="HU93" s="191"/>
      <c r="HV93" s="191">
        <f t="shared" si="252"/>
        <v>0</v>
      </c>
      <c r="HW93" s="191"/>
      <c r="HX93" s="191"/>
      <c r="HY93" s="191"/>
      <c r="HZ93" s="191"/>
      <c r="IA93" s="191"/>
      <c r="IB93" s="191"/>
      <c r="IC93" s="191">
        <f t="shared" si="253"/>
        <v>0</v>
      </c>
      <c r="ID93" s="191"/>
      <c r="IE93" s="191"/>
      <c r="IF93" s="191"/>
      <c r="IG93" s="191"/>
      <c r="IH93" s="191"/>
      <c r="II93" s="191"/>
      <c r="IJ93" s="191">
        <f t="shared" si="254"/>
        <v>0</v>
      </c>
      <c r="IK93" s="191"/>
      <c r="IL93" s="191"/>
      <c r="IM93" s="191"/>
      <c r="IN93" s="191"/>
      <c r="IO93" s="191">
        <f t="shared" si="255"/>
        <v>0</v>
      </c>
      <c r="IP93" s="191"/>
      <c r="IQ93" s="191">
        <f t="shared" si="256"/>
        <v>0</v>
      </c>
      <c r="IR93" s="191"/>
      <c r="IS93" s="191"/>
      <c r="IT93" s="191"/>
      <c r="IU93" s="191"/>
      <c r="IV93" s="191"/>
      <c r="IW93" s="191"/>
      <c r="IX93" s="191">
        <f t="shared" si="257"/>
        <v>0</v>
      </c>
      <c r="IY93" s="191"/>
      <c r="IZ93" s="191"/>
      <c r="JA93" s="191"/>
      <c r="JB93" s="191"/>
      <c r="JC93" s="191"/>
      <c r="JD93" s="191"/>
      <c r="JE93" s="191">
        <f t="shared" si="258"/>
        <v>0</v>
      </c>
      <c r="JF93" s="191"/>
      <c r="JG93" s="191"/>
      <c r="JH93" s="191"/>
      <c r="JI93" s="191"/>
      <c r="JJ93" s="191"/>
      <c r="JK93" s="191"/>
      <c r="JL93" s="191">
        <f t="shared" si="259"/>
        <v>0</v>
      </c>
      <c r="JM93" s="191"/>
      <c r="JN93" s="191"/>
      <c r="JO93" s="191"/>
      <c r="JP93" s="191"/>
      <c r="JQ93" s="191"/>
      <c r="JR93" s="191"/>
      <c r="JS93" s="191">
        <f t="shared" si="260"/>
        <v>0</v>
      </c>
      <c r="JT93" s="191"/>
      <c r="JU93" s="191"/>
      <c r="JV93" s="191"/>
      <c r="JW93" s="191"/>
      <c r="JX93" s="191"/>
      <c r="JY93" s="191"/>
      <c r="JZ93" s="191">
        <f t="shared" si="261"/>
        <v>0</v>
      </c>
      <c r="KA93" s="191"/>
      <c r="KB93" s="191"/>
      <c r="KC93" s="191"/>
      <c r="KD93" s="191"/>
      <c r="KE93" s="191"/>
      <c r="KF93" s="191"/>
      <c r="KG93" s="191">
        <f t="shared" si="262"/>
        <v>0</v>
      </c>
      <c r="KH93" s="191"/>
      <c r="KI93" s="191"/>
      <c r="KJ93" s="191"/>
      <c r="KK93" s="191"/>
      <c r="KL93" s="191"/>
      <c r="KM93" s="191"/>
      <c r="KN93" s="191">
        <f t="shared" si="263"/>
        <v>0</v>
      </c>
      <c r="KO93" s="191"/>
      <c r="KP93" s="191"/>
      <c r="KQ93" s="191"/>
      <c r="KR93" s="191"/>
      <c r="KS93" s="191"/>
      <c r="KT93" s="191"/>
      <c r="KU93" s="191">
        <f t="shared" si="264"/>
        <v>0</v>
      </c>
      <c r="KV93" s="191"/>
      <c r="KW93" s="191"/>
      <c r="KX93" s="191"/>
      <c r="KY93" s="191"/>
      <c r="KZ93" s="191"/>
      <c r="LA93" s="191"/>
      <c r="LB93" s="191">
        <f t="shared" si="265"/>
        <v>0</v>
      </c>
      <c r="LC93" s="191"/>
      <c r="LD93" s="191"/>
      <c r="LE93" s="191"/>
      <c r="LF93" s="191"/>
      <c r="LG93" s="191"/>
      <c r="LH93" s="191"/>
      <c r="LI93" s="191">
        <f t="shared" si="266"/>
        <v>0</v>
      </c>
      <c r="LJ93" s="191"/>
      <c r="LK93" s="191"/>
      <c r="LL93" s="191"/>
      <c r="LM93" s="191"/>
      <c r="LN93" s="191"/>
      <c r="LO93" s="191"/>
      <c r="LP93" s="191">
        <f t="shared" si="267"/>
        <v>0</v>
      </c>
      <c r="LQ93" s="191"/>
      <c r="LR93" s="191"/>
      <c r="LS93" s="191"/>
      <c r="LT93" s="191"/>
      <c r="LU93" s="191"/>
      <c r="LV93" s="191"/>
      <c r="LW93" s="191">
        <f t="shared" si="268"/>
        <v>0</v>
      </c>
      <c r="LX93" s="191"/>
      <c r="LY93" s="191"/>
      <c r="LZ93" s="191"/>
      <c r="MA93" s="191"/>
      <c r="MB93" s="191"/>
      <c r="MC93" s="191"/>
      <c r="MD93" s="191">
        <f t="shared" si="269"/>
        <v>0</v>
      </c>
      <c r="ME93" s="191"/>
      <c r="MF93" s="191"/>
      <c r="MG93" s="191"/>
      <c r="MH93" s="191"/>
      <c r="MI93" s="191"/>
      <c r="MJ93" s="191"/>
      <c r="MK93" s="191">
        <f t="shared" si="270"/>
        <v>0</v>
      </c>
      <c r="ML93" s="191"/>
      <c r="MM93" s="191"/>
      <c r="MN93" s="191"/>
      <c r="MO93" s="191"/>
      <c r="MP93" s="191"/>
      <c r="MQ93" s="191"/>
      <c r="MR93" s="191">
        <f t="shared" si="271"/>
        <v>0</v>
      </c>
      <c r="MS93" s="191"/>
      <c r="MT93" s="191"/>
      <c r="MU93" s="191"/>
      <c r="MV93" s="191"/>
      <c r="MW93" s="191"/>
      <c r="MX93" s="191"/>
      <c r="MY93" s="191">
        <f t="shared" si="272"/>
        <v>0</v>
      </c>
      <c r="MZ93" s="191"/>
      <c r="NA93" s="191"/>
      <c r="NB93" s="191"/>
      <c r="NC93" s="191"/>
      <c r="ND93" s="191"/>
      <c r="NE93" s="191"/>
      <c r="NF93" s="191">
        <f t="shared" si="273"/>
        <v>0</v>
      </c>
      <c r="NG93" s="191"/>
      <c r="NH93" s="191"/>
      <c r="NI93" s="191"/>
      <c r="NJ93" s="191"/>
      <c r="NK93" s="191"/>
      <c r="NL93" s="191"/>
      <c r="NM93" s="191">
        <f t="shared" si="274"/>
        <v>0</v>
      </c>
      <c r="NN93" s="191"/>
      <c r="NO93" s="191"/>
      <c r="NP93" s="191"/>
      <c r="NQ93" s="191"/>
      <c r="NR93" s="191"/>
      <c r="NS93" s="191"/>
      <c r="NT93" s="191">
        <f t="shared" si="275"/>
        <v>0</v>
      </c>
      <c r="NU93" s="191"/>
      <c r="NV93" s="191"/>
      <c r="NW93" s="191"/>
      <c r="NX93" s="191"/>
      <c r="NY93" s="191"/>
      <c r="NZ93" s="191"/>
      <c r="OA93" s="191"/>
      <c r="OB93" s="191"/>
      <c r="OC93" s="191"/>
      <c r="OD93" s="191"/>
      <c r="OE93" s="191"/>
      <c r="OF93" s="191"/>
      <c r="OG93" s="191"/>
      <c r="OH93" s="191">
        <f t="shared" si="276"/>
        <v>0</v>
      </c>
      <c r="OI93" s="191"/>
      <c r="OJ93" s="191"/>
      <c r="OK93" s="191"/>
      <c r="OL93" s="191"/>
      <c r="OM93" s="191"/>
      <c r="ON93" s="191"/>
      <c r="OO93" s="191">
        <f t="shared" si="277"/>
        <v>0</v>
      </c>
      <c r="OP93" s="191"/>
      <c r="OQ93" s="191"/>
      <c r="OR93" s="191"/>
      <c r="OS93" s="191"/>
      <c r="OT93" s="191"/>
      <c r="OU93" s="191"/>
      <c r="OV93" s="191">
        <f t="shared" si="278"/>
        <v>0</v>
      </c>
      <c r="OW93" s="191"/>
      <c r="OX93" s="191"/>
      <c r="OY93" s="191"/>
      <c r="OZ93" s="191"/>
      <c r="PA93" s="191"/>
      <c r="PB93" s="191"/>
      <c r="PC93" s="191">
        <f t="shared" si="279"/>
        <v>0</v>
      </c>
      <c r="PD93" s="191"/>
      <c r="PE93" s="191"/>
      <c r="PF93" s="191"/>
      <c r="PG93" s="191"/>
      <c r="PH93" s="191"/>
      <c r="PI93" s="191"/>
      <c r="PJ93" s="191">
        <f t="shared" si="280"/>
        <v>0</v>
      </c>
      <c r="PK93" s="191"/>
      <c r="PL93" s="191"/>
      <c r="PM93" s="191"/>
      <c r="PN93" s="191"/>
      <c r="PO93" s="191"/>
      <c r="PP93" s="191"/>
      <c r="PQ93" s="191">
        <f t="shared" si="281"/>
        <v>0</v>
      </c>
      <c r="PR93" s="191"/>
      <c r="PS93" s="191"/>
      <c r="PT93" s="191"/>
      <c r="PU93" s="191"/>
      <c r="PV93" s="191"/>
      <c r="PW93" s="191"/>
      <c r="PX93" s="191">
        <f t="shared" si="282"/>
        <v>0</v>
      </c>
      <c r="PY93" s="191"/>
      <c r="PZ93" s="191"/>
      <c r="QA93" s="191"/>
      <c r="QB93" s="191"/>
      <c r="QC93" s="191"/>
      <c r="QD93" s="191"/>
      <c r="QE93" s="191">
        <f t="shared" si="283"/>
        <v>0</v>
      </c>
      <c r="QF93" s="191"/>
      <c r="QG93" s="191"/>
      <c r="QH93" s="191"/>
      <c r="QI93" s="191"/>
      <c r="QJ93" s="191"/>
      <c r="QK93" s="191"/>
      <c r="QL93" s="191">
        <f t="shared" si="284"/>
        <v>0</v>
      </c>
      <c r="QM93" s="191"/>
      <c r="QN93" s="191"/>
      <c r="QO93" s="191"/>
      <c r="QP93" s="191"/>
      <c r="QQ93" s="191"/>
      <c r="QR93" s="191"/>
      <c r="QS93" s="191">
        <f t="shared" si="285"/>
        <v>0</v>
      </c>
      <c r="QT93" s="191"/>
      <c r="QU93" s="191"/>
      <c r="QV93" s="191"/>
      <c r="QW93" s="191"/>
      <c r="QX93" s="191"/>
      <c r="QY93" s="191"/>
      <c r="QZ93" s="191">
        <f t="shared" si="286"/>
        <v>0</v>
      </c>
      <c r="RA93" s="191"/>
      <c r="RB93" s="191"/>
      <c r="RC93" s="191"/>
      <c r="RD93" s="191"/>
      <c r="RE93" s="191"/>
      <c r="RF93" s="191"/>
      <c r="RG93" s="191">
        <f t="shared" si="287"/>
        <v>0</v>
      </c>
      <c r="RH93" s="191"/>
      <c r="RI93" s="191"/>
      <c r="RJ93" s="191"/>
      <c r="RK93" s="191"/>
      <c r="RL93" s="191"/>
      <c r="RM93" s="191"/>
      <c r="RN93" s="191">
        <f t="shared" si="288"/>
        <v>0</v>
      </c>
      <c r="RO93" s="191"/>
      <c r="RP93" s="191"/>
      <c r="RQ93" s="191"/>
      <c r="RR93" s="191"/>
      <c r="RS93" s="191"/>
      <c r="RT93" s="191"/>
      <c r="RU93" s="191">
        <f t="shared" si="289"/>
        <v>0</v>
      </c>
      <c r="RV93" s="191"/>
      <c r="RW93" s="191"/>
      <c r="RX93" s="191"/>
      <c r="RY93" s="191"/>
      <c r="RZ93" s="191"/>
      <c r="SA93" s="191"/>
      <c r="SB93" s="191">
        <f t="shared" si="290"/>
        <v>0</v>
      </c>
      <c r="SC93" s="191"/>
      <c r="SD93" s="191"/>
      <c r="SE93" s="191"/>
      <c r="SF93" s="191"/>
      <c r="SG93" s="191"/>
      <c r="SH93" s="191"/>
      <c r="SI93" s="191">
        <f t="shared" si="291"/>
        <v>0</v>
      </c>
      <c r="SJ93" s="191"/>
      <c r="SK93" s="191"/>
      <c r="SL93" s="191"/>
      <c r="SM93" s="191"/>
      <c r="SN93" s="191"/>
      <c r="SO93" s="191"/>
      <c r="SP93" s="191">
        <f t="shared" si="292"/>
        <v>0</v>
      </c>
      <c r="SQ93" s="191"/>
      <c r="SR93" s="191"/>
      <c r="SS93" s="191"/>
      <c r="ST93" s="191"/>
      <c r="SU93" s="191"/>
      <c r="SV93" s="191"/>
      <c r="SW93" s="191">
        <f t="shared" si="293"/>
        <v>0</v>
      </c>
      <c r="SX93" s="191"/>
      <c r="SY93" s="191"/>
      <c r="SZ93" s="191"/>
      <c r="TA93" s="191"/>
      <c r="TB93" s="191"/>
      <c r="TC93" s="191"/>
      <c r="TD93" s="191">
        <f t="shared" si="294"/>
        <v>0</v>
      </c>
      <c r="TE93" s="191"/>
      <c r="TF93" s="191"/>
      <c r="TG93" s="191"/>
      <c r="TH93" s="191"/>
      <c r="TI93" s="191"/>
      <c r="TJ93" s="191"/>
      <c r="TK93" s="191">
        <f t="shared" si="295"/>
        <v>0</v>
      </c>
      <c r="TL93" s="191"/>
      <c r="TM93" s="191"/>
      <c r="TN93" s="191"/>
      <c r="TO93" s="191"/>
      <c r="TP93" s="191"/>
      <c r="TQ93" s="191"/>
      <c r="TR93" s="191">
        <f t="shared" si="296"/>
        <v>0</v>
      </c>
      <c r="TS93" s="191"/>
      <c r="TT93" s="191"/>
      <c r="TU93" s="191"/>
      <c r="TV93" s="191"/>
      <c r="TW93" s="191"/>
      <c r="TX93" s="191"/>
      <c r="TY93" s="191">
        <f t="shared" si="297"/>
        <v>0</v>
      </c>
      <c r="TZ93" s="191"/>
      <c r="UA93" s="191"/>
      <c r="UB93" s="191"/>
      <c r="UC93" s="191"/>
      <c r="UD93" s="191"/>
      <c r="UE93" s="191"/>
      <c r="UF93" s="191">
        <f t="shared" si="298"/>
        <v>0</v>
      </c>
      <c r="UG93" s="191"/>
      <c r="UH93" s="191"/>
      <c r="UI93" s="191"/>
      <c r="UJ93" s="191"/>
      <c r="UK93" s="191"/>
      <c r="UL93" s="191"/>
      <c r="UM93" s="191">
        <f t="shared" si="299"/>
        <v>0</v>
      </c>
      <c r="UN93" s="191"/>
      <c r="UO93" s="191"/>
      <c r="UP93" s="191"/>
      <c r="UQ93" s="191"/>
      <c r="UR93" s="191"/>
      <c r="US93" s="191"/>
      <c r="UT93" s="191">
        <f t="shared" si="300"/>
        <v>0</v>
      </c>
      <c r="UU93" s="191"/>
      <c r="UV93" s="191"/>
      <c r="UW93" s="191"/>
      <c r="UX93" s="191"/>
      <c r="UY93" s="191"/>
      <c r="UZ93" s="191"/>
      <c r="VA93" s="191">
        <f t="shared" si="301"/>
        <v>0</v>
      </c>
      <c r="VB93" s="191"/>
      <c r="VC93" s="191"/>
      <c r="VD93" s="191"/>
      <c r="VE93" s="191"/>
      <c r="VF93" s="191"/>
      <c r="VG93" s="191"/>
      <c r="VH93" s="191">
        <f t="shared" si="302"/>
        <v>0</v>
      </c>
      <c r="VI93" s="191"/>
      <c r="VJ93" s="191"/>
      <c r="VK93" s="191"/>
      <c r="VL93" s="191"/>
      <c r="VM93" s="191"/>
      <c r="VN93" s="191"/>
      <c r="VO93" s="191">
        <f t="shared" si="303"/>
        <v>0</v>
      </c>
      <c r="VP93" s="191"/>
      <c r="VQ93" s="191"/>
      <c r="VR93" s="191"/>
      <c r="VS93" s="191"/>
      <c r="VT93" s="191"/>
      <c r="VU93" s="191"/>
      <c r="VV93" s="191">
        <f t="shared" si="304"/>
        <v>0</v>
      </c>
      <c r="VW93" s="191"/>
      <c r="VX93" s="191"/>
      <c r="VY93" s="191"/>
      <c r="VZ93" s="191"/>
      <c r="WA93" s="191"/>
      <c r="WB93" s="191"/>
      <c r="WC93" s="191">
        <f t="shared" si="305"/>
        <v>0</v>
      </c>
      <c r="WD93" s="191"/>
      <c r="WE93" s="191"/>
      <c r="WF93" s="191"/>
      <c r="WG93" s="191"/>
      <c r="WH93" s="191"/>
      <c r="WI93" s="191"/>
      <c r="WJ93" s="191">
        <f t="shared" si="306"/>
        <v>0</v>
      </c>
      <c r="WK93" s="191"/>
      <c r="WL93" s="191"/>
      <c r="WM93" s="191"/>
      <c r="WN93" s="191"/>
      <c r="WO93" s="191"/>
      <c r="WP93" s="191"/>
      <c r="WQ93" s="191">
        <f t="shared" si="307"/>
        <v>0</v>
      </c>
      <c r="WR93" s="191"/>
      <c r="WS93" s="191"/>
      <c r="WT93" s="191"/>
      <c r="WU93" s="191"/>
      <c r="WV93" s="191"/>
      <c r="WW93" s="191"/>
      <c r="WX93" s="191">
        <f t="shared" si="308"/>
        <v>0</v>
      </c>
      <c r="WY93" s="191"/>
      <c r="WZ93" s="191"/>
      <c r="XA93" s="191"/>
      <c r="XB93" s="191"/>
      <c r="XC93" s="191"/>
      <c r="XD93" s="191"/>
      <c r="XE93" s="191">
        <f t="shared" si="309"/>
        <v>0</v>
      </c>
      <c r="XF93" s="191"/>
      <c r="XG93" s="191"/>
      <c r="XH93" s="191"/>
      <c r="XI93" s="191"/>
      <c r="XJ93" s="191"/>
      <c r="XK93" s="191"/>
      <c r="XL93" s="191">
        <f t="shared" si="310"/>
        <v>0</v>
      </c>
      <c r="XM93" s="191"/>
      <c r="XN93" s="191"/>
      <c r="XO93" s="191"/>
      <c r="XP93" s="191"/>
      <c r="XQ93" s="191"/>
      <c r="XR93" s="191"/>
      <c r="XS93" s="191">
        <f t="shared" si="311"/>
        <v>0</v>
      </c>
      <c r="XT93" s="191"/>
      <c r="XU93" s="191"/>
      <c r="XV93" s="191"/>
      <c r="XW93" s="191"/>
      <c r="XX93" s="191"/>
      <c r="XY93" s="191"/>
      <c r="XZ93" s="191">
        <f t="shared" si="312"/>
        <v>0</v>
      </c>
      <c r="YA93" s="191"/>
      <c r="YB93" s="191"/>
      <c r="YC93" s="191"/>
      <c r="YD93" s="191"/>
      <c r="YE93" s="191"/>
      <c r="YF93" s="191"/>
      <c r="YG93" s="191">
        <f t="shared" si="313"/>
        <v>0</v>
      </c>
      <c r="YH93" s="191"/>
      <c r="YI93" s="191"/>
      <c r="YJ93" s="191"/>
      <c r="YK93" s="191"/>
      <c r="YL93" s="191"/>
      <c r="YM93" s="191"/>
      <c r="YN93" s="191">
        <f t="shared" si="314"/>
        <v>0</v>
      </c>
      <c r="YO93" s="191"/>
      <c r="YP93" s="191"/>
      <c r="YQ93" s="191"/>
      <c r="YR93" s="191"/>
      <c r="YS93" s="191"/>
      <c r="YT93" s="191"/>
      <c r="YU93" s="191">
        <f t="shared" si="315"/>
        <v>0</v>
      </c>
      <c r="YV93" s="191"/>
      <c r="YW93" s="191"/>
      <c r="YX93" s="191"/>
      <c r="YY93" s="191"/>
      <c r="YZ93" s="191"/>
      <c r="ZA93" s="191"/>
      <c r="ZB93" s="191">
        <f t="shared" si="316"/>
        <v>0</v>
      </c>
      <c r="ZC93" s="191"/>
      <c r="ZD93" s="191"/>
      <c r="ZE93" s="191"/>
      <c r="ZF93" s="191"/>
      <c r="ZG93" s="191"/>
      <c r="ZH93" s="191"/>
      <c r="ZI93" s="191">
        <f t="shared" si="317"/>
        <v>0</v>
      </c>
      <c r="ZJ93" s="191"/>
      <c r="ZK93" s="191"/>
      <c r="ZL93" s="191"/>
      <c r="ZM93" s="191"/>
      <c r="ZN93" s="191"/>
      <c r="ZO93" s="191"/>
      <c r="ZP93" s="191">
        <f t="shared" si="318"/>
        <v>0</v>
      </c>
      <c r="ZQ93" s="191"/>
      <c r="ZR93" s="191"/>
      <c r="ZS93" s="191"/>
      <c r="ZT93" s="191"/>
      <c r="ZU93" s="191"/>
      <c r="ZV93" s="191"/>
      <c r="ZW93" s="191">
        <f t="shared" si="319"/>
        <v>0</v>
      </c>
      <c r="ZX93" s="191"/>
      <c r="ZY93" s="191"/>
      <c r="ZZ93" s="191"/>
      <c r="AAA93" s="191"/>
      <c r="AAB93" s="191"/>
      <c r="AAC93" s="191"/>
      <c r="AAD93" s="191">
        <f t="shared" si="320"/>
        <v>0</v>
      </c>
      <c r="AAE93" s="191"/>
      <c r="AAF93" s="191"/>
      <c r="AAG93" s="191"/>
      <c r="AAH93" s="191"/>
      <c r="AAI93" s="191"/>
      <c r="AAJ93" s="191"/>
      <c r="AAK93" s="191">
        <f t="shared" si="321"/>
        <v>0</v>
      </c>
      <c r="AAL93" s="191"/>
      <c r="AAM93" s="191"/>
      <c r="AAN93" s="191"/>
      <c r="AAO93" s="191"/>
      <c r="AAP93" s="191"/>
      <c r="AAQ93" s="191"/>
      <c r="AAR93" s="191">
        <f t="shared" si="322"/>
        <v>0</v>
      </c>
      <c r="AAS93" s="191"/>
      <c r="AAT93" s="191"/>
      <c r="AAU93" s="191"/>
      <c r="AAV93" s="191"/>
      <c r="AAW93" s="191"/>
      <c r="AAX93" s="191"/>
      <c r="AAY93" s="191">
        <f t="shared" si="323"/>
        <v>0</v>
      </c>
      <c r="AAZ93" s="191"/>
      <c r="ABA93" s="191"/>
      <c r="ABB93" s="191"/>
      <c r="ABC93" s="191"/>
      <c r="ABD93" s="191"/>
      <c r="ABE93" s="191"/>
      <c r="ABF93" s="191">
        <f t="shared" si="324"/>
        <v>0</v>
      </c>
      <c r="ABG93" s="191"/>
      <c r="ABH93" s="191"/>
      <c r="ABI93" s="191"/>
      <c r="ABJ93" s="191"/>
      <c r="ABK93" s="191"/>
      <c r="ABL93" s="191"/>
      <c r="ABM93" s="191">
        <f t="shared" si="325"/>
        <v>0</v>
      </c>
      <c r="ABN93" s="191"/>
      <c r="ABO93" s="191"/>
      <c r="ABP93" s="191"/>
      <c r="ABQ93" s="191"/>
      <c r="ABR93" s="191"/>
      <c r="ABS93" s="191"/>
      <c r="ABT93" s="191">
        <f t="shared" si="326"/>
        <v>0</v>
      </c>
      <c r="ABU93" s="191"/>
      <c r="ABV93" s="191"/>
      <c r="ABW93" s="191"/>
      <c r="ABX93" s="191"/>
      <c r="ABY93" s="190">
        <f t="shared" si="218"/>
        <v>0</v>
      </c>
      <c r="ABZ93" s="190">
        <f t="shared" si="327"/>
        <v>0</v>
      </c>
      <c r="ACA93" s="190">
        <f t="shared" si="328"/>
        <v>0</v>
      </c>
      <c r="ACB93" s="9"/>
    </row>
    <row r="94" spans="1:756" ht="18" customHeight="1">
      <c r="A94" s="213">
        <v>23</v>
      </c>
      <c r="B94" s="191" t="s">
        <v>1920</v>
      </c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>
        <f t="shared" si="219"/>
        <v>0</v>
      </c>
      <c r="N94" s="191"/>
      <c r="O94" s="191"/>
      <c r="P94" s="191"/>
      <c r="Q94" s="191"/>
      <c r="R94" s="191"/>
      <c r="S94" s="191"/>
      <c r="T94" s="191">
        <f t="shared" si="220"/>
        <v>0</v>
      </c>
      <c r="U94" s="191"/>
      <c r="V94" s="191"/>
      <c r="W94" s="191"/>
      <c r="X94" s="191"/>
      <c r="Y94" s="191"/>
      <c r="Z94" s="191"/>
      <c r="AA94" s="191">
        <f t="shared" si="221"/>
        <v>0</v>
      </c>
      <c r="AB94" s="191"/>
      <c r="AC94" s="191"/>
      <c r="AD94" s="191"/>
      <c r="AE94" s="191"/>
      <c r="AF94" s="191"/>
      <c r="AG94" s="191"/>
      <c r="AH94" s="191">
        <f t="shared" si="222"/>
        <v>0</v>
      </c>
      <c r="AI94" s="191"/>
      <c r="AJ94" s="191"/>
      <c r="AK94" s="191"/>
      <c r="AL94" s="191"/>
      <c r="AM94" s="191"/>
      <c r="AN94" s="191"/>
      <c r="AO94" s="191">
        <f t="shared" si="223"/>
        <v>0</v>
      </c>
      <c r="AP94" s="191"/>
      <c r="AQ94" s="191"/>
      <c r="AR94" s="191"/>
      <c r="AS94" s="191"/>
      <c r="AT94" s="191"/>
      <c r="AU94" s="191"/>
      <c r="AV94" s="191">
        <f t="shared" si="224"/>
        <v>0</v>
      </c>
      <c r="AW94" s="191"/>
      <c r="AX94" s="191"/>
      <c r="AY94" s="191"/>
      <c r="AZ94" s="191"/>
      <c r="BA94" s="191"/>
      <c r="BB94" s="191"/>
      <c r="BC94" s="191">
        <f t="shared" si="225"/>
        <v>0</v>
      </c>
      <c r="BD94" s="191"/>
      <c r="BE94" s="191"/>
      <c r="BF94" s="191"/>
      <c r="BG94" s="191"/>
      <c r="BH94" s="191"/>
      <c r="BI94" s="191"/>
      <c r="BJ94" s="191">
        <f t="shared" si="226"/>
        <v>0</v>
      </c>
      <c r="BK94" s="191"/>
      <c r="BL94" s="191"/>
      <c r="BM94" s="191"/>
      <c r="BN94" s="191"/>
      <c r="BO94" s="191"/>
      <c r="BP94" s="191"/>
      <c r="BQ94" s="191">
        <f t="shared" si="227"/>
        <v>0</v>
      </c>
      <c r="BR94" s="191"/>
      <c r="BS94" s="191"/>
      <c r="BT94" s="191"/>
      <c r="BU94" s="191"/>
      <c r="BV94" s="191"/>
      <c r="BW94" s="191"/>
      <c r="BX94" s="191">
        <f t="shared" si="228"/>
        <v>0</v>
      </c>
      <c r="BY94" s="191"/>
      <c r="BZ94" s="191"/>
      <c r="CA94" s="191"/>
      <c r="CB94" s="191"/>
      <c r="CC94" s="191"/>
      <c r="CD94" s="191"/>
      <c r="CE94" s="191">
        <f t="shared" si="229"/>
        <v>0</v>
      </c>
      <c r="CF94" s="191"/>
      <c r="CG94" s="191"/>
      <c r="CH94" s="191"/>
      <c r="CI94" s="191"/>
      <c r="CJ94" s="191"/>
      <c r="CK94" s="191"/>
      <c r="CL94" s="191">
        <f t="shared" si="230"/>
        <v>0</v>
      </c>
      <c r="CM94" s="191"/>
      <c r="CN94" s="191"/>
      <c r="CO94" s="191"/>
      <c r="CP94" s="191"/>
      <c r="CQ94" s="191"/>
      <c r="CR94" s="191"/>
      <c r="CS94" s="191">
        <f t="shared" si="231"/>
        <v>0</v>
      </c>
      <c r="CT94" s="191"/>
      <c r="CU94" s="191"/>
      <c r="CV94" s="191"/>
      <c r="CW94" s="191"/>
      <c r="CX94" s="191"/>
      <c r="CY94" s="191"/>
      <c r="CZ94" s="191">
        <f t="shared" si="232"/>
        <v>0</v>
      </c>
      <c r="DA94" s="191"/>
      <c r="DB94" s="191"/>
      <c r="DC94" s="191"/>
      <c r="DD94" s="191"/>
      <c r="DE94" s="191"/>
      <c r="DF94" s="191"/>
      <c r="DG94" s="191">
        <f t="shared" si="233"/>
        <v>0</v>
      </c>
      <c r="DH94" s="191"/>
      <c r="DI94" s="191"/>
      <c r="DJ94" s="191"/>
      <c r="DK94" s="191"/>
      <c r="DL94" s="191"/>
      <c r="DM94" s="191"/>
      <c r="DN94" s="191">
        <f t="shared" si="234"/>
        <v>0</v>
      </c>
      <c r="DO94" s="191"/>
      <c r="DP94" s="191"/>
      <c r="DQ94" s="191"/>
      <c r="DR94" s="191"/>
      <c r="DS94" s="191"/>
      <c r="DT94" s="191"/>
      <c r="DU94" s="191">
        <f t="shared" si="235"/>
        <v>0</v>
      </c>
      <c r="DV94" s="191"/>
      <c r="DW94" s="191"/>
      <c r="DX94" s="191"/>
      <c r="DY94" s="191"/>
      <c r="DZ94" s="191"/>
      <c r="EA94" s="191"/>
      <c r="EB94" s="191">
        <f t="shared" si="236"/>
        <v>0</v>
      </c>
      <c r="EC94" s="191"/>
      <c r="ED94" s="191"/>
      <c r="EE94" s="191"/>
      <c r="EF94" s="191"/>
      <c r="EG94" s="191"/>
      <c r="EH94" s="191"/>
      <c r="EI94" s="191">
        <f t="shared" si="237"/>
        <v>0</v>
      </c>
      <c r="EJ94" s="191"/>
      <c r="EK94" s="191"/>
      <c r="EL94" s="191"/>
      <c r="EM94" s="191">
        <v>1</v>
      </c>
      <c r="EN94" s="191">
        <f t="shared" si="238"/>
        <v>3500</v>
      </c>
      <c r="EO94" s="191"/>
      <c r="EP94" s="191">
        <f t="shared" si="239"/>
        <v>3500</v>
      </c>
      <c r="EQ94" s="191"/>
      <c r="ER94" s="191"/>
      <c r="ES94" s="191"/>
      <c r="ET94" s="191">
        <v>1</v>
      </c>
      <c r="EU94" s="191">
        <f t="shared" si="240"/>
        <v>3000</v>
      </c>
      <c r="EV94" s="191"/>
      <c r="EW94" s="191">
        <f t="shared" si="241"/>
        <v>3000</v>
      </c>
      <c r="EX94" s="191"/>
      <c r="EY94" s="191"/>
      <c r="EZ94" s="191"/>
      <c r="FA94" s="191"/>
      <c r="FB94" s="191"/>
      <c r="FC94" s="191"/>
      <c r="FD94" s="191">
        <f t="shared" si="242"/>
        <v>0</v>
      </c>
      <c r="FE94" s="191"/>
      <c r="FF94" s="191"/>
      <c r="FG94" s="191"/>
      <c r="FH94" s="191"/>
      <c r="FI94" s="191"/>
      <c r="FJ94" s="191"/>
      <c r="FK94" s="191">
        <f t="shared" si="243"/>
        <v>0</v>
      </c>
      <c r="FL94" s="191"/>
      <c r="FM94" s="191"/>
      <c r="FN94" s="191"/>
      <c r="FO94" s="191"/>
      <c r="FP94" s="191"/>
      <c r="FQ94" s="191"/>
      <c r="FR94" s="191">
        <f t="shared" si="244"/>
        <v>0</v>
      </c>
      <c r="FS94" s="191"/>
      <c r="FT94" s="191"/>
      <c r="FU94" s="191"/>
      <c r="FV94" s="191"/>
      <c r="FW94" s="191"/>
      <c r="FX94" s="191"/>
      <c r="FY94" s="191">
        <f t="shared" si="245"/>
        <v>0</v>
      </c>
      <c r="FZ94" s="191"/>
      <c r="GA94" s="191"/>
      <c r="GB94" s="191"/>
      <c r="GC94" s="191"/>
      <c r="GD94" s="191"/>
      <c r="GE94" s="191"/>
      <c r="GF94" s="191">
        <f t="shared" si="246"/>
        <v>0</v>
      </c>
      <c r="GG94" s="191"/>
      <c r="GH94" s="191"/>
      <c r="GI94" s="191"/>
      <c r="GJ94" s="191"/>
      <c r="GK94" s="191"/>
      <c r="GL94" s="191"/>
      <c r="GM94" s="191">
        <f t="shared" si="247"/>
        <v>0</v>
      </c>
      <c r="GN94" s="191"/>
      <c r="GO94" s="191"/>
      <c r="GP94" s="191"/>
      <c r="GQ94" s="191"/>
      <c r="GR94" s="191"/>
      <c r="GS94" s="191"/>
      <c r="GT94" s="191">
        <f t="shared" si="248"/>
        <v>0</v>
      </c>
      <c r="GU94" s="191"/>
      <c r="GV94" s="191"/>
      <c r="GW94" s="191"/>
      <c r="GX94" s="191"/>
      <c r="GY94" s="191"/>
      <c r="GZ94" s="191"/>
      <c r="HA94" s="191">
        <f t="shared" si="249"/>
        <v>0</v>
      </c>
      <c r="HB94" s="191"/>
      <c r="HC94" s="191"/>
      <c r="HD94" s="191"/>
      <c r="HE94" s="191"/>
      <c r="HF94" s="191"/>
      <c r="HG94" s="191"/>
      <c r="HH94" s="191">
        <f t="shared" si="250"/>
        <v>0</v>
      </c>
      <c r="HI94" s="191"/>
      <c r="HJ94" s="191"/>
      <c r="HK94" s="191"/>
      <c r="HL94" s="191"/>
      <c r="HM94" s="191"/>
      <c r="HN94" s="191"/>
      <c r="HO94" s="191">
        <f t="shared" si="251"/>
        <v>0</v>
      </c>
      <c r="HP94" s="191"/>
      <c r="HQ94" s="191"/>
      <c r="HR94" s="191"/>
      <c r="HS94" s="191"/>
      <c r="HT94" s="191"/>
      <c r="HU94" s="191"/>
      <c r="HV94" s="191">
        <f t="shared" si="252"/>
        <v>0</v>
      </c>
      <c r="HW94" s="191"/>
      <c r="HX94" s="191"/>
      <c r="HY94" s="191"/>
      <c r="HZ94" s="191"/>
      <c r="IA94" s="191"/>
      <c r="IB94" s="191"/>
      <c r="IC94" s="191">
        <f t="shared" si="253"/>
        <v>0</v>
      </c>
      <c r="ID94" s="191"/>
      <c r="IE94" s="191"/>
      <c r="IF94" s="191"/>
      <c r="IG94" s="191"/>
      <c r="IH94" s="191"/>
      <c r="II94" s="191"/>
      <c r="IJ94" s="191">
        <f t="shared" si="254"/>
        <v>0</v>
      </c>
      <c r="IK94" s="191"/>
      <c r="IL94" s="191"/>
      <c r="IM94" s="191"/>
      <c r="IN94" s="191">
        <v>1</v>
      </c>
      <c r="IO94" s="191">
        <f t="shared" si="255"/>
        <v>10000</v>
      </c>
      <c r="IP94" s="191"/>
      <c r="IQ94" s="191">
        <f t="shared" si="256"/>
        <v>10000</v>
      </c>
      <c r="IR94" s="191"/>
      <c r="IS94" s="191"/>
      <c r="IT94" s="191"/>
      <c r="IU94" s="191"/>
      <c r="IV94" s="191"/>
      <c r="IW94" s="191"/>
      <c r="IX94" s="191">
        <f t="shared" si="257"/>
        <v>0</v>
      </c>
      <c r="IY94" s="191"/>
      <c r="IZ94" s="191"/>
      <c r="JA94" s="191"/>
      <c r="JB94" s="191"/>
      <c r="JC94" s="191"/>
      <c r="JD94" s="191"/>
      <c r="JE94" s="191">
        <f t="shared" si="258"/>
        <v>0</v>
      </c>
      <c r="JF94" s="191"/>
      <c r="JG94" s="191"/>
      <c r="JH94" s="191"/>
      <c r="JI94" s="191"/>
      <c r="JJ94" s="191"/>
      <c r="JK94" s="191"/>
      <c r="JL94" s="191">
        <f t="shared" si="259"/>
        <v>0</v>
      </c>
      <c r="JM94" s="191"/>
      <c r="JN94" s="191"/>
      <c r="JO94" s="191"/>
      <c r="JP94" s="191"/>
      <c r="JQ94" s="191"/>
      <c r="JR94" s="191"/>
      <c r="JS94" s="191">
        <f t="shared" si="260"/>
        <v>0</v>
      </c>
      <c r="JT94" s="191"/>
      <c r="JU94" s="191"/>
      <c r="JV94" s="191"/>
      <c r="JW94" s="191"/>
      <c r="JX94" s="191"/>
      <c r="JY94" s="191"/>
      <c r="JZ94" s="191">
        <f t="shared" si="261"/>
        <v>0</v>
      </c>
      <c r="KA94" s="191"/>
      <c r="KB94" s="191"/>
      <c r="KC94" s="191"/>
      <c r="KD94" s="191"/>
      <c r="KE94" s="191"/>
      <c r="KF94" s="191"/>
      <c r="KG94" s="191">
        <f t="shared" si="262"/>
        <v>0</v>
      </c>
      <c r="KH94" s="191"/>
      <c r="KI94" s="191"/>
      <c r="KJ94" s="191"/>
      <c r="KK94" s="191"/>
      <c r="KL94" s="191"/>
      <c r="KM94" s="191"/>
      <c r="KN94" s="191">
        <f t="shared" si="263"/>
        <v>0</v>
      </c>
      <c r="KO94" s="191"/>
      <c r="KP94" s="191"/>
      <c r="KQ94" s="191"/>
      <c r="KR94" s="191"/>
      <c r="KS94" s="191"/>
      <c r="KT94" s="191"/>
      <c r="KU94" s="191">
        <f t="shared" si="264"/>
        <v>0</v>
      </c>
      <c r="KV94" s="191"/>
      <c r="KW94" s="191"/>
      <c r="KX94" s="191"/>
      <c r="KY94" s="191"/>
      <c r="KZ94" s="191"/>
      <c r="LA94" s="191"/>
      <c r="LB94" s="191">
        <f t="shared" si="265"/>
        <v>0</v>
      </c>
      <c r="LC94" s="191"/>
      <c r="LD94" s="191"/>
      <c r="LE94" s="191"/>
      <c r="LF94" s="191"/>
      <c r="LG94" s="191"/>
      <c r="LH94" s="191"/>
      <c r="LI94" s="191">
        <f t="shared" si="266"/>
        <v>0</v>
      </c>
      <c r="LJ94" s="191"/>
      <c r="LK94" s="191"/>
      <c r="LL94" s="191"/>
      <c r="LM94" s="191"/>
      <c r="LN94" s="191"/>
      <c r="LO94" s="191"/>
      <c r="LP94" s="191">
        <f t="shared" si="267"/>
        <v>0</v>
      </c>
      <c r="LQ94" s="191"/>
      <c r="LR94" s="191"/>
      <c r="LS94" s="191"/>
      <c r="LT94" s="191"/>
      <c r="LU94" s="191"/>
      <c r="LV94" s="191"/>
      <c r="LW94" s="191">
        <f t="shared" si="268"/>
        <v>0</v>
      </c>
      <c r="LX94" s="191"/>
      <c r="LY94" s="191"/>
      <c r="LZ94" s="191"/>
      <c r="MA94" s="191"/>
      <c r="MB94" s="191"/>
      <c r="MC94" s="191"/>
      <c r="MD94" s="191">
        <f t="shared" si="269"/>
        <v>0</v>
      </c>
      <c r="ME94" s="191"/>
      <c r="MF94" s="191"/>
      <c r="MG94" s="191"/>
      <c r="MH94" s="191"/>
      <c r="MI94" s="191"/>
      <c r="MJ94" s="191"/>
      <c r="MK94" s="191">
        <f t="shared" si="270"/>
        <v>0</v>
      </c>
      <c r="ML94" s="191"/>
      <c r="MM94" s="191"/>
      <c r="MN94" s="191"/>
      <c r="MO94" s="191"/>
      <c r="MP94" s="191"/>
      <c r="MQ94" s="191"/>
      <c r="MR94" s="191">
        <f t="shared" si="271"/>
        <v>0</v>
      </c>
      <c r="MS94" s="191"/>
      <c r="MT94" s="191"/>
      <c r="MU94" s="191"/>
      <c r="MV94" s="191"/>
      <c r="MW94" s="191"/>
      <c r="MX94" s="191"/>
      <c r="MY94" s="191">
        <f t="shared" si="272"/>
        <v>0</v>
      </c>
      <c r="MZ94" s="191"/>
      <c r="NA94" s="191"/>
      <c r="NB94" s="191"/>
      <c r="NC94" s="191"/>
      <c r="ND94" s="191"/>
      <c r="NE94" s="191"/>
      <c r="NF94" s="191">
        <f t="shared" si="273"/>
        <v>0</v>
      </c>
      <c r="NG94" s="191"/>
      <c r="NH94" s="191"/>
      <c r="NI94" s="191"/>
      <c r="NJ94" s="191"/>
      <c r="NK94" s="191"/>
      <c r="NL94" s="191"/>
      <c r="NM94" s="191">
        <f t="shared" si="274"/>
        <v>0</v>
      </c>
      <c r="NN94" s="191"/>
      <c r="NO94" s="191"/>
      <c r="NP94" s="191"/>
      <c r="NQ94" s="191"/>
      <c r="NR94" s="191"/>
      <c r="NS94" s="191"/>
      <c r="NT94" s="191">
        <f t="shared" si="275"/>
        <v>0</v>
      </c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>
        <f t="shared" si="276"/>
        <v>0</v>
      </c>
      <c r="OI94" s="191"/>
      <c r="OJ94" s="191"/>
      <c r="OK94" s="191"/>
      <c r="OL94" s="191"/>
      <c r="OM94" s="191"/>
      <c r="ON94" s="191"/>
      <c r="OO94" s="191">
        <f t="shared" si="277"/>
        <v>0</v>
      </c>
      <c r="OP94" s="191"/>
      <c r="OQ94" s="191"/>
      <c r="OR94" s="191"/>
      <c r="OS94" s="191"/>
      <c r="OT94" s="191"/>
      <c r="OU94" s="191"/>
      <c r="OV94" s="191">
        <f t="shared" si="278"/>
        <v>0</v>
      </c>
      <c r="OW94" s="191"/>
      <c r="OX94" s="191"/>
      <c r="OY94" s="191"/>
      <c r="OZ94" s="191"/>
      <c r="PA94" s="191"/>
      <c r="PB94" s="191"/>
      <c r="PC94" s="191">
        <f t="shared" si="279"/>
        <v>0</v>
      </c>
      <c r="PD94" s="191"/>
      <c r="PE94" s="191"/>
      <c r="PF94" s="191"/>
      <c r="PG94" s="191"/>
      <c r="PH94" s="191"/>
      <c r="PI94" s="191"/>
      <c r="PJ94" s="191">
        <f t="shared" si="280"/>
        <v>0</v>
      </c>
      <c r="PK94" s="191"/>
      <c r="PL94" s="191"/>
      <c r="PM94" s="191"/>
      <c r="PN94" s="191"/>
      <c r="PO94" s="191"/>
      <c r="PP94" s="191"/>
      <c r="PQ94" s="191">
        <f t="shared" si="281"/>
        <v>0</v>
      </c>
      <c r="PR94" s="191"/>
      <c r="PS94" s="191"/>
      <c r="PT94" s="191"/>
      <c r="PU94" s="191"/>
      <c r="PV94" s="191"/>
      <c r="PW94" s="191"/>
      <c r="PX94" s="191">
        <f t="shared" si="282"/>
        <v>0</v>
      </c>
      <c r="PY94" s="191"/>
      <c r="PZ94" s="191"/>
      <c r="QA94" s="191"/>
      <c r="QB94" s="191"/>
      <c r="QC94" s="191"/>
      <c r="QD94" s="191"/>
      <c r="QE94" s="191">
        <f t="shared" si="283"/>
        <v>0</v>
      </c>
      <c r="QF94" s="191"/>
      <c r="QG94" s="191"/>
      <c r="QH94" s="191"/>
      <c r="QI94" s="191"/>
      <c r="QJ94" s="191"/>
      <c r="QK94" s="191"/>
      <c r="QL94" s="191">
        <f t="shared" si="284"/>
        <v>0</v>
      </c>
      <c r="QM94" s="191"/>
      <c r="QN94" s="191"/>
      <c r="QO94" s="191"/>
      <c r="QP94" s="191"/>
      <c r="QQ94" s="191"/>
      <c r="QR94" s="191"/>
      <c r="QS94" s="191">
        <f t="shared" si="285"/>
        <v>0</v>
      </c>
      <c r="QT94" s="191"/>
      <c r="QU94" s="191"/>
      <c r="QV94" s="191"/>
      <c r="QW94" s="191"/>
      <c r="QX94" s="191"/>
      <c r="QY94" s="191"/>
      <c r="QZ94" s="191">
        <f t="shared" si="286"/>
        <v>0</v>
      </c>
      <c r="RA94" s="191"/>
      <c r="RB94" s="191"/>
      <c r="RC94" s="191"/>
      <c r="RD94" s="191"/>
      <c r="RE94" s="191"/>
      <c r="RF94" s="191"/>
      <c r="RG94" s="191">
        <f t="shared" si="287"/>
        <v>0</v>
      </c>
      <c r="RH94" s="191"/>
      <c r="RI94" s="191"/>
      <c r="RJ94" s="191"/>
      <c r="RK94" s="191"/>
      <c r="RL94" s="191"/>
      <c r="RM94" s="191"/>
      <c r="RN94" s="191">
        <f t="shared" si="288"/>
        <v>0</v>
      </c>
      <c r="RO94" s="191"/>
      <c r="RP94" s="191"/>
      <c r="RQ94" s="191"/>
      <c r="RR94" s="191"/>
      <c r="RS94" s="191"/>
      <c r="RT94" s="191"/>
      <c r="RU94" s="191">
        <f t="shared" si="289"/>
        <v>0</v>
      </c>
      <c r="RV94" s="191"/>
      <c r="RW94" s="191"/>
      <c r="RX94" s="191"/>
      <c r="RY94" s="191"/>
      <c r="RZ94" s="191"/>
      <c r="SA94" s="191"/>
      <c r="SB94" s="191">
        <f t="shared" si="290"/>
        <v>0</v>
      </c>
      <c r="SC94" s="191"/>
      <c r="SD94" s="191"/>
      <c r="SE94" s="191"/>
      <c r="SF94" s="191"/>
      <c r="SG94" s="191"/>
      <c r="SH94" s="191"/>
      <c r="SI94" s="191">
        <f t="shared" si="291"/>
        <v>0</v>
      </c>
      <c r="SJ94" s="191"/>
      <c r="SK94" s="191"/>
      <c r="SL94" s="191"/>
      <c r="SM94" s="191"/>
      <c r="SN94" s="191"/>
      <c r="SO94" s="191"/>
      <c r="SP94" s="191">
        <f t="shared" si="292"/>
        <v>0</v>
      </c>
      <c r="SQ94" s="191"/>
      <c r="SR94" s="191"/>
      <c r="SS94" s="191"/>
      <c r="ST94" s="191"/>
      <c r="SU94" s="191"/>
      <c r="SV94" s="191"/>
      <c r="SW94" s="191">
        <f t="shared" si="293"/>
        <v>0</v>
      </c>
      <c r="SX94" s="191"/>
      <c r="SY94" s="191"/>
      <c r="SZ94" s="191"/>
      <c r="TA94" s="191"/>
      <c r="TB94" s="191"/>
      <c r="TC94" s="191"/>
      <c r="TD94" s="191">
        <f t="shared" si="294"/>
        <v>0</v>
      </c>
      <c r="TE94" s="191"/>
      <c r="TF94" s="191"/>
      <c r="TG94" s="191"/>
      <c r="TH94" s="191"/>
      <c r="TI94" s="191"/>
      <c r="TJ94" s="191"/>
      <c r="TK94" s="191">
        <f t="shared" si="295"/>
        <v>0</v>
      </c>
      <c r="TL94" s="191"/>
      <c r="TM94" s="191"/>
      <c r="TN94" s="191"/>
      <c r="TO94" s="191"/>
      <c r="TP94" s="191"/>
      <c r="TQ94" s="191"/>
      <c r="TR94" s="191">
        <f t="shared" si="296"/>
        <v>0</v>
      </c>
      <c r="TS94" s="191"/>
      <c r="TT94" s="191"/>
      <c r="TU94" s="191"/>
      <c r="TV94" s="191"/>
      <c r="TW94" s="191"/>
      <c r="TX94" s="191"/>
      <c r="TY94" s="191">
        <f t="shared" si="297"/>
        <v>0</v>
      </c>
      <c r="TZ94" s="191"/>
      <c r="UA94" s="191"/>
      <c r="UB94" s="191"/>
      <c r="UC94" s="191"/>
      <c r="UD94" s="191"/>
      <c r="UE94" s="191"/>
      <c r="UF94" s="191">
        <f t="shared" si="298"/>
        <v>0</v>
      </c>
      <c r="UG94" s="191"/>
      <c r="UH94" s="191"/>
      <c r="UI94" s="191"/>
      <c r="UJ94" s="191"/>
      <c r="UK94" s="191"/>
      <c r="UL94" s="191"/>
      <c r="UM94" s="191">
        <f t="shared" si="299"/>
        <v>0</v>
      </c>
      <c r="UN94" s="191"/>
      <c r="UO94" s="191"/>
      <c r="UP94" s="191"/>
      <c r="UQ94" s="191"/>
      <c r="UR94" s="191"/>
      <c r="US94" s="191"/>
      <c r="UT94" s="191">
        <f t="shared" si="300"/>
        <v>0</v>
      </c>
      <c r="UU94" s="191"/>
      <c r="UV94" s="191"/>
      <c r="UW94" s="191"/>
      <c r="UX94" s="191"/>
      <c r="UY94" s="191"/>
      <c r="UZ94" s="191"/>
      <c r="VA94" s="191">
        <f t="shared" si="301"/>
        <v>0</v>
      </c>
      <c r="VB94" s="191"/>
      <c r="VC94" s="191"/>
      <c r="VD94" s="191"/>
      <c r="VE94" s="191"/>
      <c r="VF94" s="191"/>
      <c r="VG94" s="191"/>
      <c r="VH94" s="191">
        <f t="shared" si="302"/>
        <v>0</v>
      </c>
      <c r="VI94" s="191"/>
      <c r="VJ94" s="191"/>
      <c r="VK94" s="191"/>
      <c r="VL94" s="191"/>
      <c r="VM94" s="191"/>
      <c r="VN94" s="191"/>
      <c r="VO94" s="191">
        <f t="shared" si="303"/>
        <v>0</v>
      </c>
      <c r="VP94" s="191"/>
      <c r="VQ94" s="191"/>
      <c r="VR94" s="191"/>
      <c r="VS94" s="191"/>
      <c r="VT94" s="191"/>
      <c r="VU94" s="191"/>
      <c r="VV94" s="191">
        <f t="shared" si="304"/>
        <v>0</v>
      </c>
      <c r="VW94" s="191"/>
      <c r="VX94" s="191"/>
      <c r="VY94" s="191"/>
      <c r="VZ94" s="191"/>
      <c r="WA94" s="191"/>
      <c r="WB94" s="191"/>
      <c r="WC94" s="191">
        <f t="shared" si="305"/>
        <v>0</v>
      </c>
      <c r="WD94" s="191"/>
      <c r="WE94" s="191"/>
      <c r="WF94" s="191"/>
      <c r="WG94" s="191"/>
      <c r="WH94" s="191"/>
      <c r="WI94" s="191"/>
      <c r="WJ94" s="191">
        <f t="shared" si="306"/>
        <v>0</v>
      </c>
      <c r="WK94" s="191"/>
      <c r="WL94" s="191"/>
      <c r="WM94" s="191"/>
      <c r="WN94" s="191"/>
      <c r="WO94" s="191"/>
      <c r="WP94" s="191"/>
      <c r="WQ94" s="191">
        <f t="shared" si="307"/>
        <v>0</v>
      </c>
      <c r="WR94" s="191"/>
      <c r="WS94" s="191"/>
      <c r="WT94" s="191"/>
      <c r="WU94" s="191"/>
      <c r="WV94" s="191"/>
      <c r="WW94" s="191"/>
      <c r="WX94" s="191">
        <f t="shared" si="308"/>
        <v>0</v>
      </c>
      <c r="WY94" s="191"/>
      <c r="WZ94" s="191"/>
      <c r="XA94" s="191"/>
      <c r="XB94" s="191"/>
      <c r="XC94" s="191"/>
      <c r="XD94" s="191"/>
      <c r="XE94" s="191">
        <f t="shared" si="309"/>
        <v>0</v>
      </c>
      <c r="XF94" s="191"/>
      <c r="XG94" s="191"/>
      <c r="XH94" s="191"/>
      <c r="XI94" s="191"/>
      <c r="XJ94" s="191"/>
      <c r="XK94" s="191"/>
      <c r="XL94" s="191">
        <f t="shared" si="310"/>
        <v>0</v>
      </c>
      <c r="XM94" s="191"/>
      <c r="XN94" s="191"/>
      <c r="XO94" s="191"/>
      <c r="XP94" s="191"/>
      <c r="XQ94" s="191"/>
      <c r="XR94" s="191"/>
      <c r="XS94" s="191">
        <f t="shared" si="311"/>
        <v>0</v>
      </c>
      <c r="XT94" s="191"/>
      <c r="XU94" s="191"/>
      <c r="XV94" s="191"/>
      <c r="XW94" s="191"/>
      <c r="XX94" s="191"/>
      <c r="XY94" s="191"/>
      <c r="XZ94" s="191">
        <f t="shared" si="312"/>
        <v>0</v>
      </c>
      <c r="YA94" s="191"/>
      <c r="YB94" s="191"/>
      <c r="YC94" s="191"/>
      <c r="YD94" s="191"/>
      <c r="YE94" s="191"/>
      <c r="YF94" s="191"/>
      <c r="YG94" s="191">
        <f t="shared" si="313"/>
        <v>0</v>
      </c>
      <c r="YH94" s="191"/>
      <c r="YI94" s="191"/>
      <c r="YJ94" s="191"/>
      <c r="YK94" s="191"/>
      <c r="YL94" s="191"/>
      <c r="YM94" s="191"/>
      <c r="YN94" s="191">
        <f t="shared" si="314"/>
        <v>0</v>
      </c>
      <c r="YO94" s="191"/>
      <c r="YP94" s="191"/>
      <c r="YQ94" s="191"/>
      <c r="YR94" s="191"/>
      <c r="YS94" s="191"/>
      <c r="YT94" s="191"/>
      <c r="YU94" s="191">
        <f t="shared" si="315"/>
        <v>0</v>
      </c>
      <c r="YV94" s="191"/>
      <c r="YW94" s="191"/>
      <c r="YX94" s="191"/>
      <c r="YY94" s="191"/>
      <c r="YZ94" s="191"/>
      <c r="ZA94" s="191"/>
      <c r="ZB94" s="191">
        <f t="shared" si="316"/>
        <v>0</v>
      </c>
      <c r="ZC94" s="191"/>
      <c r="ZD94" s="191"/>
      <c r="ZE94" s="191"/>
      <c r="ZF94" s="191"/>
      <c r="ZG94" s="191"/>
      <c r="ZH94" s="191"/>
      <c r="ZI94" s="191">
        <f t="shared" si="317"/>
        <v>0</v>
      </c>
      <c r="ZJ94" s="191"/>
      <c r="ZK94" s="191"/>
      <c r="ZL94" s="191"/>
      <c r="ZM94" s="191"/>
      <c r="ZN94" s="191"/>
      <c r="ZO94" s="191"/>
      <c r="ZP94" s="191">
        <f t="shared" si="318"/>
        <v>0</v>
      </c>
      <c r="ZQ94" s="191"/>
      <c r="ZR94" s="191"/>
      <c r="ZS94" s="191"/>
      <c r="ZT94" s="191"/>
      <c r="ZU94" s="191"/>
      <c r="ZV94" s="191"/>
      <c r="ZW94" s="191">
        <f t="shared" si="319"/>
        <v>0</v>
      </c>
      <c r="ZX94" s="191"/>
      <c r="ZY94" s="191"/>
      <c r="ZZ94" s="191"/>
      <c r="AAA94" s="191"/>
      <c r="AAB94" s="191"/>
      <c r="AAC94" s="191"/>
      <c r="AAD94" s="191">
        <f t="shared" si="320"/>
        <v>0</v>
      </c>
      <c r="AAE94" s="191"/>
      <c r="AAF94" s="191"/>
      <c r="AAG94" s="191"/>
      <c r="AAH94" s="191"/>
      <c r="AAI94" s="191"/>
      <c r="AAJ94" s="191"/>
      <c r="AAK94" s="191">
        <f t="shared" si="321"/>
        <v>0</v>
      </c>
      <c r="AAL94" s="191"/>
      <c r="AAM94" s="191"/>
      <c r="AAN94" s="191"/>
      <c r="AAO94" s="191"/>
      <c r="AAP94" s="191"/>
      <c r="AAQ94" s="191"/>
      <c r="AAR94" s="191">
        <f t="shared" si="322"/>
        <v>0</v>
      </c>
      <c r="AAS94" s="191"/>
      <c r="AAT94" s="191"/>
      <c r="AAU94" s="191"/>
      <c r="AAV94" s="191"/>
      <c r="AAW94" s="191"/>
      <c r="AAX94" s="191"/>
      <c r="AAY94" s="191">
        <f t="shared" si="323"/>
        <v>0</v>
      </c>
      <c r="AAZ94" s="191"/>
      <c r="ABA94" s="191"/>
      <c r="ABB94" s="191"/>
      <c r="ABC94" s="191"/>
      <c r="ABD94" s="191"/>
      <c r="ABE94" s="191"/>
      <c r="ABF94" s="191">
        <f t="shared" si="324"/>
        <v>0</v>
      </c>
      <c r="ABG94" s="191"/>
      <c r="ABH94" s="191"/>
      <c r="ABI94" s="191"/>
      <c r="ABJ94" s="191"/>
      <c r="ABK94" s="191"/>
      <c r="ABL94" s="191"/>
      <c r="ABM94" s="191">
        <f t="shared" si="325"/>
        <v>0</v>
      </c>
      <c r="ABN94" s="191"/>
      <c r="ABO94" s="191"/>
      <c r="ABP94" s="191"/>
      <c r="ABQ94" s="191"/>
      <c r="ABR94" s="191"/>
      <c r="ABS94" s="191"/>
      <c r="ABT94" s="191">
        <f t="shared" si="326"/>
        <v>0</v>
      </c>
      <c r="ABU94" s="191"/>
      <c r="ABV94" s="191"/>
      <c r="ABW94" s="191"/>
      <c r="ABX94" s="191"/>
      <c r="ABY94" s="190">
        <f t="shared" si="218"/>
        <v>16500</v>
      </c>
      <c r="ABZ94" s="190">
        <f t="shared" si="327"/>
        <v>0</v>
      </c>
      <c r="ACA94" s="190">
        <f t="shared" si="328"/>
        <v>16500</v>
      </c>
      <c r="ACB94" s="9"/>
    </row>
    <row r="95" spans="1:756" ht="18" customHeight="1">
      <c r="A95" s="213">
        <v>24</v>
      </c>
      <c r="B95" s="191" t="s">
        <v>1921</v>
      </c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>
        <f t="shared" si="219"/>
        <v>0</v>
      </c>
      <c r="N95" s="191"/>
      <c r="O95" s="191"/>
      <c r="P95" s="191"/>
      <c r="Q95" s="191"/>
      <c r="R95" s="191"/>
      <c r="S95" s="191"/>
      <c r="T95" s="191">
        <f t="shared" si="220"/>
        <v>0</v>
      </c>
      <c r="U95" s="191"/>
      <c r="V95" s="191"/>
      <c r="W95" s="191"/>
      <c r="X95" s="191"/>
      <c r="Y95" s="191"/>
      <c r="Z95" s="191"/>
      <c r="AA95" s="191">
        <f t="shared" si="221"/>
        <v>0</v>
      </c>
      <c r="AB95" s="191"/>
      <c r="AC95" s="191"/>
      <c r="AD95" s="191"/>
      <c r="AE95" s="191"/>
      <c r="AF95" s="191"/>
      <c r="AG95" s="191"/>
      <c r="AH95" s="191">
        <f t="shared" si="222"/>
        <v>0</v>
      </c>
      <c r="AI95" s="191"/>
      <c r="AJ95" s="191"/>
      <c r="AK95" s="191"/>
      <c r="AL95" s="191"/>
      <c r="AM95" s="191"/>
      <c r="AN95" s="191"/>
      <c r="AO95" s="191">
        <f t="shared" si="223"/>
        <v>0</v>
      </c>
      <c r="AP95" s="191"/>
      <c r="AQ95" s="191"/>
      <c r="AR95" s="191"/>
      <c r="AS95" s="191"/>
      <c r="AT95" s="191"/>
      <c r="AU95" s="191"/>
      <c r="AV95" s="191">
        <f t="shared" si="224"/>
        <v>0</v>
      </c>
      <c r="AW95" s="191"/>
      <c r="AX95" s="191"/>
      <c r="AY95" s="191"/>
      <c r="AZ95" s="191"/>
      <c r="BA95" s="191"/>
      <c r="BB95" s="191"/>
      <c r="BC95" s="191">
        <f t="shared" si="225"/>
        <v>0</v>
      </c>
      <c r="BD95" s="191"/>
      <c r="BE95" s="191"/>
      <c r="BF95" s="191"/>
      <c r="BG95" s="191"/>
      <c r="BH95" s="191"/>
      <c r="BI95" s="191"/>
      <c r="BJ95" s="191">
        <f t="shared" si="226"/>
        <v>0</v>
      </c>
      <c r="BK95" s="191"/>
      <c r="BL95" s="191"/>
      <c r="BM95" s="191"/>
      <c r="BN95" s="191"/>
      <c r="BO95" s="191"/>
      <c r="BP95" s="191"/>
      <c r="BQ95" s="191">
        <f t="shared" si="227"/>
        <v>0</v>
      </c>
      <c r="BR95" s="191"/>
      <c r="BS95" s="191"/>
      <c r="BT95" s="191"/>
      <c r="BU95" s="191"/>
      <c r="BV95" s="191"/>
      <c r="BW95" s="191"/>
      <c r="BX95" s="191">
        <f t="shared" si="228"/>
        <v>0</v>
      </c>
      <c r="BY95" s="191"/>
      <c r="BZ95" s="191"/>
      <c r="CA95" s="191"/>
      <c r="CB95" s="191"/>
      <c r="CC95" s="191"/>
      <c r="CD95" s="191"/>
      <c r="CE95" s="191">
        <f t="shared" si="229"/>
        <v>0</v>
      </c>
      <c r="CF95" s="191"/>
      <c r="CG95" s="191"/>
      <c r="CH95" s="191"/>
      <c r="CI95" s="191"/>
      <c r="CJ95" s="191"/>
      <c r="CK95" s="191"/>
      <c r="CL95" s="191">
        <f t="shared" si="230"/>
        <v>0</v>
      </c>
      <c r="CM95" s="191"/>
      <c r="CN95" s="191"/>
      <c r="CO95" s="191"/>
      <c r="CP95" s="191"/>
      <c r="CQ95" s="191"/>
      <c r="CR95" s="191"/>
      <c r="CS95" s="191">
        <f t="shared" si="231"/>
        <v>0</v>
      </c>
      <c r="CT95" s="191"/>
      <c r="CU95" s="191"/>
      <c r="CV95" s="191"/>
      <c r="CW95" s="191"/>
      <c r="CX95" s="191"/>
      <c r="CY95" s="191"/>
      <c r="CZ95" s="191">
        <f t="shared" si="232"/>
        <v>0</v>
      </c>
      <c r="DA95" s="191"/>
      <c r="DB95" s="191"/>
      <c r="DC95" s="191"/>
      <c r="DD95" s="191"/>
      <c r="DE95" s="191"/>
      <c r="DF95" s="191"/>
      <c r="DG95" s="191">
        <f t="shared" si="233"/>
        <v>0</v>
      </c>
      <c r="DH95" s="191"/>
      <c r="DI95" s="191"/>
      <c r="DJ95" s="191"/>
      <c r="DK95" s="191"/>
      <c r="DL95" s="191"/>
      <c r="DM95" s="191"/>
      <c r="DN95" s="191">
        <f t="shared" si="234"/>
        <v>0</v>
      </c>
      <c r="DO95" s="191"/>
      <c r="DP95" s="191"/>
      <c r="DQ95" s="191"/>
      <c r="DR95" s="191"/>
      <c r="DS95" s="191"/>
      <c r="DT95" s="191"/>
      <c r="DU95" s="191">
        <f t="shared" si="235"/>
        <v>0</v>
      </c>
      <c r="DV95" s="191"/>
      <c r="DW95" s="191"/>
      <c r="DX95" s="191"/>
      <c r="DY95" s="191"/>
      <c r="DZ95" s="191"/>
      <c r="EA95" s="191"/>
      <c r="EB95" s="191">
        <f t="shared" si="236"/>
        <v>0</v>
      </c>
      <c r="EC95" s="191"/>
      <c r="ED95" s="191"/>
      <c r="EE95" s="191"/>
      <c r="EF95" s="191"/>
      <c r="EG95" s="191"/>
      <c r="EH95" s="191"/>
      <c r="EI95" s="191">
        <f t="shared" si="237"/>
        <v>0</v>
      </c>
      <c r="EJ95" s="191"/>
      <c r="EK95" s="191"/>
      <c r="EL95" s="191"/>
      <c r="EM95" s="191"/>
      <c r="EN95" s="191">
        <f t="shared" si="238"/>
        <v>0</v>
      </c>
      <c r="EO95" s="191"/>
      <c r="EP95" s="191">
        <f t="shared" si="239"/>
        <v>0</v>
      </c>
      <c r="EQ95" s="191"/>
      <c r="ER95" s="191"/>
      <c r="ES95" s="191"/>
      <c r="ET95" s="191"/>
      <c r="EU95" s="191">
        <f t="shared" si="240"/>
        <v>0</v>
      </c>
      <c r="EV95" s="191"/>
      <c r="EW95" s="191">
        <f t="shared" si="241"/>
        <v>0</v>
      </c>
      <c r="EX95" s="191"/>
      <c r="EY95" s="191"/>
      <c r="EZ95" s="191"/>
      <c r="FA95" s="191"/>
      <c r="FB95" s="191"/>
      <c r="FC95" s="191"/>
      <c r="FD95" s="191">
        <f t="shared" si="242"/>
        <v>0</v>
      </c>
      <c r="FE95" s="191"/>
      <c r="FF95" s="191"/>
      <c r="FG95" s="191"/>
      <c r="FH95" s="191"/>
      <c r="FI95" s="191"/>
      <c r="FJ95" s="191"/>
      <c r="FK95" s="191">
        <f t="shared" si="243"/>
        <v>0</v>
      </c>
      <c r="FL95" s="191"/>
      <c r="FM95" s="191"/>
      <c r="FN95" s="191"/>
      <c r="FO95" s="191"/>
      <c r="FP95" s="191"/>
      <c r="FQ95" s="191"/>
      <c r="FR95" s="191">
        <f t="shared" si="244"/>
        <v>0</v>
      </c>
      <c r="FS95" s="191"/>
      <c r="FT95" s="191"/>
      <c r="FU95" s="191"/>
      <c r="FV95" s="191"/>
      <c r="FW95" s="191"/>
      <c r="FX95" s="191"/>
      <c r="FY95" s="191">
        <f t="shared" si="245"/>
        <v>0</v>
      </c>
      <c r="FZ95" s="191"/>
      <c r="GA95" s="191"/>
      <c r="GB95" s="191"/>
      <c r="GC95" s="191"/>
      <c r="GD95" s="191"/>
      <c r="GE95" s="191"/>
      <c r="GF95" s="191">
        <f t="shared" si="246"/>
        <v>0</v>
      </c>
      <c r="GG95" s="191"/>
      <c r="GH95" s="191"/>
      <c r="GI95" s="191"/>
      <c r="GJ95" s="191"/>
      <c r="GK95" s="191"/>
      <c r="GL95" s="191"/>
      <c r="GM95" s="191">
        <f t="shared" si="247"/>
        <v>0</v>
      </c>
      <c r="GN95" s="191"/>
      <c r="GO95" s="191"/>
      <c r="GP95" s="191"/>
      <c r="GQ95" s="191"/>
      <c r="GR95" s="191"/>
      <c r="GS95" s="191"/>
      <c r="GT95" s="191">
        <f t="shared" si="248"/>
        <v>0</v>
      </c>
      <c r="GU95" s="191"/>
      <c r="GV95" s="191"/>
      <c r="GW95" s="191"/>
      <c r="GX95" s="191"/>
      <c r="GY95" s="191"/>
      <c r="GZ95" s="191"/>
      <c r="HA95" s="191">
        <f t="shared" si="249"/>
        <v>0</v>
      </c>
      <c r="HB95" s="191"/>
      <c r="HC95" s="191"/>
      <c r="HD95" s="191"/>
      <c r="HE95" s="191"/>
      <c r="HF95" s="191"/>
      <c r="HG95" s="191"/>
      <c r="HH95" s="191">
        <f t="shared" si="250"/>
        <v>0</v>
      </c>
      <c r="HI95" s="191"/>
      <c r="HJ95" s="191"/>
      <c r="HK95" s="191"/>
      <c r="HL95" s="191"/>
      <c r="HM95" s="191"/>
      <c r="HN95" s="191"/>
      <c r="HO95" s="191">
        <f t="shared" si="251"/>
        <v>0</v>
      </c>
      <c r="HP95" s="191"/>
      <c r="HQ95" s="191"/>
      <c r="HR95" s="191"/>
      <c r="HS95" s="191"/>
      <c r="HT95" s="191"/>
      <c r="HU95" s="191"/>
      <c r="HV95" s="191">
        <f t="shared" si="252"/>
        <v>0</v>
      </c>
      <c r="HW95" s="191"/>
      <c r="HX95" s="191"/>
      <c r="HY95" s="191"/>
      <c r="HZ95" s="191"/>
      <c r="IA95" s="191"/>
      <c r="IB95" s="191"/>
      <c r="IC95" s="191">
        <f t="shared" si="253"/>
        <v>0</v>
      </c>
      <c r="ID95" s="191"/>
      <c r="IE95" s="191"/>
      <c r="IF95" s="191"/>
      <c r="IG95" s="191"/>
      <c r="IH95" s="191"/>
      <c r="II95" s="191"/>
      <c r="IJ95" s="191">
        <f t="shared" si="254"/>
        <v>0</v>
      </c>
      <c r="IK95" s="191"/>
      <c r="IL95" s="191"/>
      <c r="IM95" s="191"/>
      <c r="IN95" s="191"/>
      <c r="IO95" s="191">
        <f t="shared" si="255"/>
        <v>0</v>
      </c>
      <c r="IP95" s="191"/>
      <c r="IQ95" s="191">
        <f t="shared" si="256"/>
        <v>0</v>
      </c>
      <c r="IR95" s="191"/>
      <c r="IS95" s="191"/>
      <c r="IT95" s="191"/>
      <c r="IU95" s="191"/>
      <c r="IV95" s="191"/>
      <c r="IW95" s="191"/>
      <c r="IX95" s="191">
        <f t="shared" si="257"/>
        <v>0</v>
      </c>
      <c r="IY95" s="191"/>
      <c r="IZ95" s="191"/>
      <c r="JA95" s="191"/>
      <c r="JB95" s="191"/>
      <c r="JC95" s="191"/>
      <c r="JD95" s="191"/>
      <c r="JE95" s="191">
        <f t="shared" si="258"/>
        <v>0</v>
      </c>
      <c r="JF95" s="191"/>
      <c r="JG95" s="191"/>
      <c r="JH95" s="191"/>
      <c r="JI95" s="191"/>
      <c r="JJ95" s="191"/>
      <c r="JK95" s="191"/>
      <c r="JL95" s="191">
        <f t="shared" si="259"/>
        <v>0</v>
      </c>
      <c r="JM95" s="191"/>
      <c r="JN95" s="191"/>
      <c r="JO95" s="191"/>
      <c r="JP95" s="191"/>
      <c r="JQ95" s="191"/>
      <c r="JR95" s="191"/>
      <c r="JS95" s="191">
        <f t="shared" si="260"/>
        <v>0</v>
      </c>
      <c r="JT95" s="191"/>
      <c r="JU95" s="191"/>
      <c r="JV95" s="191"/>
      <c r="JW95" s="191"/>
      <c r="JX95" s="191"/>
      <c r="JY95" s="191"/>
      <c r="JZ95" s="191">
        <f t="shared" si="261"/>
        <v>0</v>
      </c>
      <c r="KA95" s="191"/>
      <c r="KB95" s="191"/>
      <c r="KC95" s="191"/>
      <c r="KD95" s="191"/>
      <c r="KE95" s="191"/>
      <c r="KF95" s="191"/>
      <c r="KG95" s="191">
        <f t="shared" si="262"/>
        <v>0</v>
      </c>
      <c r="KH95" s="191"/>
      <c r="KI95" s="191"/>
      <c r="KJ95" s="191"/>
      <c r="KK95" s="191"/>
      <c r="KL95" s="191"/>
      <c r="KM95" s="191"/>
      <c r="KN95" s="191">
        <f t="shared" si="263"/>
        <v>0</v>
      </c>
      <c r="KO95" s="191"/>
      <c r="KP95" s="191"/>
      <c r="KQ95" s="191"/>
      <c r="KR95" s="191"/>
      <c r="KS95" s="191"/>
      <c r="KT95" s="191"/>
      <c r="KU95" s="191">
        <f t="shared" si="264"/>
        <v>0</v>
      </c>
      <c r="KV95" s="191"/>
      <c r="KW95" s="191"/>
      <c r="KX95" s="191"/>
      <c r="KY95" s="191"/>
      <c r="KZ95" s="191"/>
      <c r="LA95" s="191"/>
      <c r="LB95" s="191">
        <f t="shared" si="265"/>
        <v>0</v>
      </c>
      <c r="LC95" s="191"/>
      <c r="LD95" s="191"/>
      <c r="LE95" s="191"/>
      <c r="LF95" s="191"/>
      <c r="LG95" s="191"/>
      <c r="LH95" s="191"/>
      <c r="LI95" s="191">
        <f t="shared" si="266"/>
        <v>0</v>
      </c>
      <c r="LJ95" s="191"/>
      <c r="LK95" s="191"/>
      <c r="LL95" s="191"/>
      <c r="LM95" s="191"/>
      <c r="LN95" s="191"/>
      <c r="LO95" s="191"/>
      <c r="LP95" s="191">
        <f t="shared" si="267"/>
        <v>0</v>
      </c>
      <c r="LQ95" s="191"/>
      <c r="LR95" s="191"/>
      <c r="LS95" s="191"/>
      <c r="LT95" s="191"/>
      <c r="LU95" s="191"/>
      <c r="LV95" s="191"/>
      <c r="LW95" s="191">
        <f t="shared" si="268"/>
        <v>0</v>
      </c>
      <c r="LX95" s="191"/>
      <c r="LY95" s="191"/>
      <c r="LZ95" s="191"/>
      <c r="MA95" s="191"/>
      <c r="MB95" s="191"/>
      <c r="MC95" s="191"/>
      <c r="MD95" s="191">
        <f t="shared" si="269"/>
        <v>0</v>
      </c>
      <c r="ME95" s="191"/>
      <c r="MF95" s="191"/>
      <c r="MG95" s="191"/>
      <c r="MH95" s="191"/>
      <c r="MI95" s="191"/>
      <c r="MJ95" s="191"/>
      <c r="MK95" s="191">
        <f t="shared" si="270"/>
        <v>0</v>
      </c>
      <c r="ML95" s="191"/>
      <c r="MM95" s="191"/>
      <c r="MN95" s="191"/>
      <c r="MO95" s="191"/>
      <c r="MP95" s="191"/>
      <c r="MQ95" s="191"/>
      <c r="MR95" s="191">
        <f t="shared" si="271"/>
        <v>0</v>
      </c>
      <c r="MS95" s="191"/>
      <c r="MT95" s="191"/>
      <c r="MU95" s="191"/>
      <c r="MV95" s="191"/>
      <c r="MW95" s="191"/>
      <c r="MX95" s="191"/>
      <c r="MY95" s="191">
        <f t="shared" si="272"/>
        <v>0</v>
      </c>
      <c r="MZ95" s="191"/>
      <c r="NA95" s="191"/>
      <c r="NB95" s="191"/>
      <c r="NC95" s="191"/>
      <c r="ND95" s="191"/>
      <c r="NE95" s="191"/>
      <c r="NF95" s="191">
        <f t="shared" si="273"/>
        <v>0</v>
      </c>
      <c r="NG95" s="191"/>
      <c r="NH95" s="191"/>
      <c r="NI95" s="191"/>
      <c r="NJ95" s="191"/>
      <c r="NK95" s="191"/>
      <c r="NL95" s="191"/>
      <c r="NM95" s="191">
        <f t="shared" si="274"/>
        <v>0</v>
      </c>
      <c r="NN95" s="191"/>
      <c r="NO95" s="191"/>
      <c r="NP95" s="191"/>
      <c r="NQ95" s="191"/>
      <c r="NR95" s="191"/>
      <c r="NS95" s="191"/>
      <c r="NT95" s="191">
        <f t="shared" si="275"/>
        <v>0</v>
      </c>
      <c r="NU95" s="191"/>
      <c r="NV95" s="191"/>
      <c r="NW95" s="191"/>
      <c r="NX95" s="191"/>
      <c r="NY95" s="191"/>
      <c r="NZ95" s="191"/>
      <c r="OA95" s="191"/>
      <c r="OB95" s="191"/>
      <c r="OC95" s="191"/>
      <c r="OD95" s="191"/>
      <c r="OE95" s="191"/>
      <c r="OF95" s="191"/>
      <c r="OG95" s="191"/>
      <c r="OH95" s="191">
        <f t="shared" si="276"/>
        <v>0</v>
      </c>
      <c r="OI95" s="191"/>
      <c r="OJ95" s="191"/>
      <c r="OK95" s="191"/>
      <c r="OL95" s="191"/>
      <c r="OM95" s="191"/>
      <c r="ON95" s="191"/>
      <c r="OO95" s="191">
        <f t="shared" si="277"/>
        <v>0</v>
      </c>
      <c r="OP95" s="191"/>
      <c r="OQ95" s="191"/>
      <c r="OR95" s="191"/>
      <c r="OS95" s="191"/>
      <c r="OT95" s="191"/>
      <c r="OU95" s="191"/>
      <c r="OV95" s="191">
        <f t="shared" si="278"/>
        <v>0</v>
      </c>
      <c r="OW95" s="191"/>
      <c r="OX95" s="191"/>
      <c r="OY95" s="191"/>
      <c r="OZ95" s="191"/>
      <c r="PA95" s="191"/>
      <c r="PB95" s="191"/>
      <c r="PC95" s="191">
        <f t="shared" si="279"/>
        <v>0</v>
      </c>
      <c r="PD95" s="191"/>
      <c r="PE95" s="191"/>
      <c r="PF95" s="191"/>
      <c r="PG95" s="191"/>
      <c r="PH95" s="191"/>
      <c r="PI95" s="191"/>
      <c r="PJ95" s="191">
        <f t="shared" si="280"/>
        <v>0</v>
      </c>
      <c r="PK95" s="191"/>
      <c r="PL95" s="191"/>
      <c r="PM95" s="191"/>
      <c r="PN95" s="191"/>
      <c r="PO95" s="191"/>
      <c r="PP95" s="191"/>
      <c r="PQ95" s="191">
        <f t="shared" si="281"/>
        <v>0</v>
      </c>
      <c r="PR95" s="191"/>
      <c r="PS95" s="191"/>
      <c r="PT95" s="191"/>
      <c r="PU95" s="191"/>
      <c r="PV95" s="191"/>
      <c r="PW95" s="191"/>
      <c r="PX95" s="191">
        <f t="shared" si="282"/>
        <v>0</v>
      </c>
      <c r="PY95" s="191"/>
      <c r="PZ95" s="191"/>
      <c r="QA95" s="191"/>
      <c r="QB95" s="191"/>
      <c r="QC95" s="191"/>
      <c r="QD95" s="191"/>
      <c r="QE95" s="191">
        <f t="shared" si="283"/>
        <v>0</v>
      </c>
      <c r="QF95" s="191"/>
      <c r="QG95" s="191"/>
      <c r="QH95" s="191"/>
      <c r="QI95" s="191"/>
      <c r="QJ95" s="191"/>
      <c r="QK95" s="191"/>
      <c r="QL95" s="191">
        <f t="shared" si="284"/>
        <v>0</v>
      </c>
      <c r="QM95" s="191"/>
      <c r="QN95" s="191"/>
      <c r="QO95" s="191"/>
      <c r="QP95" s="191"/>
      <c r="QQ95" s="191"/>
      <c r="QR95" s="191"/>
      <c r="QS95" s="191">
        <f t="shared" si="285"/>
        <v>0</v>
      </c>
      <c r="QT95" s="191"/>
      <c r="QU95" s="191"/>
      <c r="QV95" s="191"/>
      <c r="QW95" s="191"/>
      <c r="QX95" s="191"/>
      <c r="QY95" s="191"/>
      <c r="QZ95" s="191">
        <f t="shared" si="286"/>
        <v>0</v>
      </c>
      <c r="RA95" s="191"/>
      <c r="RB95" s="191"/>
      <c r="RC95" s="191"/>
      <c r="RD95" s="191"/>
      <c r="RE95" s="191"/>
      <c r="RF95" s="191"/>
      <c r="RG95" s="191">
        <f t="shared" si="287"/>
        <v>0</v>
      </c>
      <c r="RH95" s="191"/>
      <c r="RI95" s="191"/>
      <c r="RJ95" s="191"/>
      <c r="RK95" s="191"/>
      <c r="RL95" s="191"/>
      <c r="RM95" s="191"/>
      <c r="RN95" s="191">
        <f t="shared" si="288"/>
        <v>0</v>
      </c>
      <c r="RO95" s="191"/>
      <c r="RP95" s="191"/>
      <c r="RQ95" s="191"/>
      <c r="RR95" s="191"/>
      <c r="RS95" s="191"/>
      <c r="RT95" s="191"/>
      <c r="RU95" s="191">
        <f t="shared" si="289"/>
        <v>0</v>
      </c>
      <c r="RV95" s="191"/>
      <c r="RW95" s="191"/>
      <c r="RX95" s="191"/>
      <c r="RY95" s="191"/>
      <c r="RZ95" s="191"/>
      <c r="SA95" s="191"/>
      <c r="SB95" s="191">
        <f t="shared" si="290"/>
        <v>0</v>
      </c>
      <c r="SC95" s="191"/>
      <c r="SD95" s="191"/>
      <c r="SE95" s="191"/>
      <c r="SF95" s="191"/>
      <c r="SG95" s="191"/>
      <c r="SH95" s="191"/>
      <c r="SI95" s="191">
        <f t="shared" si="291"/>
        <v>0</v>
      </c>
      <c r="SJ95" s="191"/>
      <c r="SK95" s="191"/>
      <c r="SL95" s="191"/>
      <c r="SM95" s="191"/>
      <c r="SN95" s="191"/>
      <c r="SO95" s="191"/>
      <c r="SP95" s="191">
        <f t="shared" si="292"/>
        <v>0</v>
      </c>
      <c r="SQ95" s="191"/>
      <c r="SR95" s="191"/>
      <c r="SS95" s="191"/>
      <c r="ST95" s="191"/>
      <c r="SU95" s="191"/>
      <c r="SV95" s="191"/>
      <c r="SW95" s="191">
        <f t="shared" si="293"/>
        <v>0</v>
      </c>
      <c r="SX95" s="191"/>
      <c r="SY95" s="191"/>
      <c r="SZ95" s="191"/>
      <c r="TA95" s="191"/>
      <c r="TB95" s="191"/>
      <c r="TC95" s="191"/>
      <c r="TD95" s="191">
        <f t="shared" si="294"/>
        <v>0</v>
      </c>
      <c r="TE95" s="191"/>
      <c r="TF95" s="191"/>
      <c r="TG95" s="191"/>
      <c r="TH95" s="191"/>
      <c r="TI95" s="191"/>
      <c r="TJ95" s="191"/>
      <c r="TK95" s="191">
        <f t="shared" si="295"/>
        <v>0</v>
      </c>
      <c r="TL95" s="191"/>
      <c r="TM95" s="191"/>
      <c r="TN95" s="191"/>
      <c r="TO95" s="191"/>
      <c r="TP95" s="191"/>
      <c r="TQ95" s="191"/>
      <c r="TR95" s="191">
        <f t="shared" si="296"/>
        <v>0</v>
      </c>
      <c r="TS95" s="191"/>
      <c r="TT95" s="191"/>
      <c r="TU95" s="191"/>
      <c r="TV95" s="191"/>
      <c r="TW95" s="191"/>
      <c r="TX95" s="191"/>
      <c r="TY95" s="191">
        <f t="shared" si="297"/>
        <v>0</v>
      </c>
      <c r="TZ95" s="191"/>
      <c r="UA95" s="191"/>
      <c r="UB95" s="191"/>
      <c r="UC95" s="191"/>
      <c r="UD95" s="191"/>
      <c r="UE95" s="191"/>
      <c r="UF95" s="191">
        <f t="shared" si="298"/>
        <v>0</v>
      </c>
      <c r="UG95" s="191"/>
      <c r="UH95" s="191"/>
      <c r="UI95" s="191"/>
      <c r="UJ95" s="191"/>
      <c r="UK95" s="191"/>
      <c r="UL95" s="191"/>
      <c r="UM95" s="191">
        <f t="shared" si="299"/>
        <v>0</v>
      </c>
      <c r="UN95" s="191"/>
      <c r="UO95" s="191"/>
      <c r="UP95" s="191"/>
      <c r="UQ95" s="191"/>
      <c r="UR95" s="191"/>
      <c r="US95" s="191"/>
      <c r="UT95" s="191">
        <f t="shared" si="300"/>
        <v>0</v>
      </c>
      <c r="UU95" s="191"/>
      <c r="UV95" s="191"/>
      <c r="UW95" s="191"/>
      <c r="UX95" s="191"/>
      <c r="UY95" s="191"/>
      <c r="UZ95" s="191"/>
      <c r="VA95" s="191">
        <f t="shared" si="301"/>
        <v>0</v>
      </c>
      <c r="VB95" s="191"/>
      <c r="VC95" s="191"/>
      <c r="VD95" s="191"/>
      <c r="VE95" s="191"/>
      <c r="VF95" s="191"/>
      <c r="VG95" s="191"/>
      <c r="VH95" s="191">
        <f t="shared" si="302"/>
        <v>0</v>
      </c>
      <c r="VI95" s="191"/>
      <c r="VJ95" s="191"/>
      <c r="VK95" s="191"/>
      <c r="VL95" s="191"/>
      <c r="VM95" s="191"/>
      <c r="VN95" s="191"/>
      <c r="VO95" s="191">
        <f t="shared" si="303"/>
        <v>0</v>
      </c>
      <c r="VP95" s="191"/>
      <c r="VQ95" s="191"/>
      <c r="VR95" s="191"/>
      <c r="VS95" s="191"/>
      <c r="VT95" s="191"/>
      <c r="VU95" s="191"/>
      <c r="VV95" s="191">
        <f t="shared" si="304"/>
        <v>0</v>
      </c>
      <c r="VW95" s="191"/>
      <c r="VX95" s="191"/>
      <c r="VY95" s="191"/>
      <c r="VZ95" s="191"/>
      <c r="WA95" s="191"/>
      <c r="WB95" s="191"/>
      <c r="WC95" s="191">
        <f t="shared" si="305"/>
        <v>0</v>
      </c>
      <c r="WD95" s="191"/>
      <c r="WE95" s="191"/>
      <c r="WF95" s="191"/>
      <c r="WG95" s="191"/>
      <c r="WH95" s="191"/>
      <c r="WI95" s="191"/>
      <c r="WJ95" s="191">
        <f t="shared" si="306"/>
        <v>0</v>
      </c>
      <c r="WK95" s="191"/>
      <c r="WL95" s="191"/>
      <c r="WM95" s="191"/>
      <c r="WN95" s="191"/>
      <c r="WO95" s="191"/>
      <c r="WP95" s="191"/>
      <c r="WQ95" s="191">
        <f t="shared" si="307"/>
        <v>0</v>
      </c>
      <c r="WR95" s="191"/>
      <c r="WS95" s="191"/>
      <c r="WT95" s="191"/>
      <c r="WU95" s="191"/>
      <c r="WV95" s="191"/>
      <c r="WW95" s="191"/>
      <c r="WX95" s="191">
        <f t="shared" si="308"/>
        <v>0</v>
      </c>
      <c r="WY95" s="191"/>
      <c r="WZ95" s="191"/>
      <c r="XA95" s="191"/>
      <c r="XB95" s="191"/>
      <c r="XC95" s="191"/>
      <c r="XD95" s="191"/>
      <c r="XE95" s="191">
        <f t="shared" si="309"/>
        <v>0</v>
      </c>
      <c r="XF95" s="191"/>
      <c r="XG95" s="191"/>
      <c r="XH95" s="191"/>
      <c r="XI95" s="191"/>
      <c r="XJ95" s="191"/>
      <c r="XK95" s="191"/>
      <c r="XL95" s="191">
        <f t="shared" si="310"/>
        <v>0</v>
      </c>
      <c r="XM95" s="191"/>
      <c r="XN95" s="191"/>
      <c r="XO95" s="191"/>
      <c r="XP95" s="191"/>
      <c r="XQ95" s="191"/>
      <c r="XR95" s="191"/>
      <c r="XS95" s="191">
        <f t="shared" si="311"/>
        <v>0</v>
      </c>
      <c r="XT95" s="191"/>
      <c r="XU95" s="191"/>
      <c r="XV95" s="191"/>
      <c r="XW95" s="191"/>
      <c r="XX95" s="191"/>
      <c r="XY95" s="191"/>
      <c r="XZ95" s="191">
        <f t="shared" si="312"/>
        <v>0</v>
      </c>
      <c r="YA95" s="191"/>
      <c r="YB95" s="191"/>
      <c r="YC95" s="191"/>
      <c r="YD95" s="191"/>
      <c r="YE95" s="191"/>
      <c r="YF95" s="191"/>
      <c r="YG95" s="191">
        <f t="shared" si="313"/>
        <v>0</v>
      </c>
      <c r="YH95" s="191"/>
      <c r="YI95" s="191"/>
      <c r="YJ95" s="191"/>
      <c r="YK95" s="191"/>
      <c r="YL95" s="191"/>
      <c r="YM95" s="191"/>
      <c r="YN95" s="191">
        <f t="shared" si="314"/>
        <v>0</v>
      </c>
      <c r="YO95" s="191"/>
      <c r="YP95" s="191"/>
      <c r="YQ95" s="191"/>
      <c r="YR95" s="191"/>
      <c r="YS95" s="191"/>
      <c r="YT95" s="191"/>
      <c r="YU95" s="191">
        <f t="shared" si="315"/>
        <v>0</v>
      </c>
      <c r="YV95" s="191"/>
      <c r="YW95" s="191"/>
      <c r="YX95" s="191"/>
      <c r="YY95" s="191"/>
      <c r="YZ95" s="191"/>
      <c r="ZA95" s="191"/>
      <c r="ZB95" s="191">
        <f t="shared" si="316"/>
        <v>0</v>
      </c>
      <c r="ZC95" s="191"/>
      <c r="ZD95" s="191"/>
      <c r="ZE95" s="191"/>
      <c r="ZF95" s="191"/>
      <c r="ZG95" s="191"/>
      <c r="ZH95" s="191"/>
      <c r="ZI95" s="191">
        <f t="shared" si="317"/>
        <v>0</v>
      </c>
      <c r="ZJ95" s="191"/>
      <c r="ZK95" s="191"/>
      <c r="ZL95" s="191"/>
      <c r="ZM95" s="191"/>
      <c r="ZN95" s="191"/>
      <c r="ZO95" s="191"/>
      <c r="ZP95" s="191">
        <f t="shared" si="318"/>
        <v>0</v>
      </c>
      <c r="ZQ95" s="191"/>
      <c r="ZR95" s="191"/>
      <c r="ZS95" s="191"/>
      <c r="ZT95" s="191"/>
      <c r="ZU95" s="191"/>
      <c r="ZV95" s="191"/>
      <c r="ZW95" s="191">
        <f t="shared" si="319"/>
        <v>0</v>
      </c>
      <c r="ZX95" s="191"/>
      <c r="ZY95" s="191"/>
      <c r="ZZ95" s="191"/>
      <c r="AAA95" s="191"/>
      <c r="AAB95" s="191"/>
      <c r="AAC95" s="191"/>
      <c r="AAD95" s="191">
        <f t="shared" si="320"/>
        <v>0</v>
      </c>
      <c r="AAE95" s="191"/>
      <c r="AAF95" s="191"/>
      <c r="AAG95" s="191"/>
      <c r="AAH95" s="191"/>
      <c r="AAI95" s="191"/>
      <c r="AAJ95" s="191"/>
      <c r="AAK95" s="191">
        <f t="shared" si="321"/>
        <v>0</v>
      </c>
      <c r="AAL95" s="191"/>
      <c r="AAM95" s="191"/>
      <c r="AAN95" s="191"/>
      <c r="AAO95" s="191"/>
      <c r="AAP95" s="191"/>
      <c r="AAQ95" s="191"/>
      <c r="AAR95" s="191">
        <f t="shared" si="322"/>
        <v>0</v>
      </c>
      <c r="AAS95" s="191"/>
      <c r="AAT95" s="191"/>
      <c r="AAU95" s="191"/>
      <c r="AAV95" s="191"/>
      <c r="AAW95" s="191"/>
      <c r="AAX95" s="191"/>
      <c r="AAY95" s="191">
        <f t="shared" si="323"/>
        <v>0</v>
      </c>
      <c r="AAZ95" s="191"/>
      <c r="ABA95" s="191"/>
      <c r="ABB95" s="191"/>
      <c r="ABC95" s="191"/>
      <c r="ABD95" s="191"/>
      <c r="ABE95" s="191"/>
      <c r="ABF95" s="191">
        <f t="shared" si="324"/>
        <v>0</v>
      </c>
      <c r="ABG95" s="191"/>
      <c r="ABH95" s="191"/>
      <c r="ABI95" s="191"/>
      <c r="ABJ95" s="191"/>
      <c r="ABK95" s="191"/>
      <c r="ABL95" s="191"/>
      <c r="ABM95" s="191">
        <f t="shared" si="325"/>
        <v>0</v>
      </c>
      <c r="ABN95" s="191"/>
      <c r="ABO95" s="191"/>
      <c r="ABP95" s="191"/>
      <c r="ABQ95" s="191"/>
      <c r="ABR95" s="191"/>
      <c r="ABS95" s="191"/>
      <c r="ABT95" s="191">
        <f t="shared" si="326"/>
        <v>0</v>
      </c>
      <c r="ABU95" s="191"/>
      <c r="ABV95" s="191"/>
      <c r="ABW95" s="191"/>
      <c r="ABX95" s="191"/>
      <c r="ABY95" s="190">
        <f t="shared" si="218"/>
        <v>0</v>
      </c>
      <c r="ABZ95" s="190">
        <f t="shared" si="327"/>
        <v>0</v>
      </c>
      <c r="ACA95" s="190">
        <f t="shared" si="328"/>
        <v>0</v>
      </c>
      <c r="ACB95" s="9"/>
    </row>
    <row r="96" spans="1:756" ht="18" customHeight="1">
      <c r="A96" s="213">
        <v>25</v>
      </c>
      <c r="B96" s="191" t="s">
        <v>1922</v>
      </c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>
        <f t="shared" si="219"/>
        <v>0</v>
      </c>
      <c r="N96" s="191"/>
      <c r="O96" s="191"/>
      <c r="P96" s="191"/>
      <c r="Q96" s="191"/>
      <c r="R96" s="191"/>
      <c r="S96" s="191"/>
      <c r="T96" s="191">
        <f t="shared" si="220"/>
        <v>0</v>
      </c>
      <c r="U96" s="191"/>
      <c r="V96" s="191"/>
      <c r="W96" s="191"/>
      <c r="X96" s="191"/>
      <c r="Y96" s="191"/>
      <c r="Z96" s="191"/>
      <c r="AA96" s="191">
        <f t="shared" si="221"/>
        <v>0</v>
      </c>
      <c r="AB96" s="191"/>
      <c r="AC96" s="191"/>
      <c r="AD96" s="191"/>
      <c r="AE96" s="191"/>
      <c r="AF96" s="191"/>
      <c r="AG96" s="191"/>
      <c r="AH96" s="191">
        <f t="shared" si="222"/>
        <v>0</v>
      </c>
      <c r="AI96" s="191"/>
      <c r="AJ96" s="191"/>
      <c r="AK96" s="191"/>
      <c r="AL96" s="191"/>
      <c r="AM96" s="191"/>
      <c r="AN96" s="191"/>
      <c r="AO96" s="191">
        <f t="shared" si="223"/>
        <v>0</v>
      </c>
      <c r="AP96" s="191"/>
      <c r="AQ96" s="191"/>
      <c r="AR96" s="191"/>
      <c r="AS96" s="191"/>
      <c r="AT96" s="191"/>
      <c r="AU96" s="191"/>
      <c r="AV96" s="191">
        <f t="shared" si="224"/>
        <v>0</v>
      </c>
      <c r="AW96" s="191"/>
      <c r="AX96" s="191"/>
      <c r="AY96" s="191"/>
      <c r="AZ96" s="191"/>
      <c r="BA96" s="191"/>
      <c r="BB96" s="191"/>
      <c r="BC96" s="191">
        <f t="shared" si="225"/>
        <v>0</v>
      </c>
      <c r="BD96" s="191"/>
      <c r="BE96" s="191"/>
      <c r="BF96" s="191"/>
      <c r="BG96" s="191"/>
      <c r="BH96" s="191"/>
      <c r="BI96" s="191"/>
      <c r="BJ96" s="191">
        <f t="shared" si="226"/>
        <v>0</v>
      </c>
      <c r="BK96" s="191"/>
      <c r="BL96" s="191"/>
      <c r="BM96" s="191"/>
      <c r="BN96" s="191"/>
      <c r="BO96" s="191"/>
      <c r="BP96" s="191"/>
      <c r="BQ96" s="191">
        <f t="shared" si="227"/>
        <v>0</v>
      </c>
      <c r="BR96" s="191"/>
      <c r="BS96" s="191"/>
      <c r="BT96" s="191"/>
      <c r="BU96" s="191"/>
      <c r="BV96" s="191"/>
      <c r="BW96" s="191"/>
      <c r="BX96" s="191">
        <f t="shared" si="228"/>
        <v>0</v>
      </c>
      <c r="BY96" s="191"/>
      <c r="BZ96" s="191"/>
      <c r="CA96" s="191"/>
      <c r="CB96" s="191"/>
      <c r="CC96" s="191"/>
      <c r="CD96" s="191"/>
      <c r="CE96" s="191">
        <f t="shared" si="229"/>
        <v>0</v>
      </c>
      <c r="CF96" s="191"/>
      <c r="CG96" s="191"/>
      <c r="CH96" s="191"/>
      <c r="CI96" s="191"/>
      <c r="CJ96" s="191"/>
      <c r="CK96" s="191"/>
      <c r="CL96" s="191">
        <f t="shared" si="230"/>
        <v>0</v>
      </c>
      <c r="CM96" s="191"/>
      <c r="CN96" s="191"/>
      <c r="CO96" s="191"/>
      <c r="CP96" s="191"/>
      <c r="CQ96" s="191"/>
      <c r="CR96" s="191"/>
      <c r="CS96" s="191">
        <f t="shared" si="231"/>
        <v>0</v>
      </c>
      <c r="CT96" s="191"/>
      <c r="CU96" s="191"/>
      <c r="CV96" s="191"/>
      <c r="CW96" s="191"/>
      <c r="CX96" s="191"/>
      <c r="CY96" s="191"/>
      <c r="CZ96" s="191">
        <f t="shared" si="232"/>
        <v>0</v>
      </c>
      <c r="DA96" s="191"/>
      <c r="DB96" s="191"/>
      <c r="DC96" s="191"/>
      <c r="DD96" s="191"/>
      <c r="DE96" s="191"/>
      <c r="DF96" s="191"/>
      <c r="DG96" s="191">
        <f t="shared" si="233"/>
        <v>0</v>
      </c>
      <c r="DH96" s="191"/>
      <c r="DI96" s="191"/>
      <c r="DJ96" s="191"/>
      <c r="DK96" s="191"/>
      <c r="DL96" s="191"/>
      <c r="DM96" s="191"/>
      <c r="DN96" s="191">
        <f t="shared" si="234"/>
        <v>0</v>
      </c>
      <c r="DO96" s="191"/>
      <c r="DP96" s="191"/>
      <c r="DQ96" s="191"/>
      <c r="DR96" s="191"/>
      <c r="DS96" s="191"/>
      <c r="DT96" s="191"/>
      <c r="DU96" s="191">
        <f t="shared" si="235"/>
        <v>0</v>
      </c>
      <c r="DV96" s="191"/>
      <c r="DW96" s="191"/>
      <c r="DX96" s="191"/>
      <c r="DY96" s="191"/>
      <c r="DZ96" s="191"/>
      <c r="EA96" s="191"/>
      <c r="EB96" s="191">
        <f t="shared" si="236"/>
        <v>0</v>
      </c>
      <c r="EC96" s="191"/>
      <c r="ED96" s="191"/>
      <c r="EE96" s="191"/>
      <c r="EF96" s="191"/>
      <c r="EG96" s="191"/>
      <c r="EH96" s="191"/>
      <c r="EI96" s="191">
        <f t="shared" si="237"/>
        <v>0</v>
      </c>
      <c r="EJ96" s="191"/>
      <c r="EK96" s="191"/>
      <c r="EL96" s="191"/>
      <c r="EM96" s="191">
        <v>1</v>
      </c>
      <c r="EN96" s="191">
        <f t="shared" si="238"/>
        <v>3500</v>
      </c>
      <c r="EO96" s="191"/>
      <c r="EP96" s="191">
        <f t="shared" si="239"/>
        <v>3500</v>
      </c>
      <c r="EQ96" s="191"/>
      <c r="ER96" s="191"/>
      <c r="ES96" s="191"/>
      <c r="ET96" s="191">
        <v>1</v>
      </c>
      <c r="EU96" s="191">
        <f t="shared" si="240"/>
        <v>3000</v>
      </c>
      <c r="EV96" s="191"/>
      <c r="EW96" s="191">
        <f t="shared" si="241"/>
        <v>3000</v>
      </c>
      <c r="EX96" s="191"/>
      <c r="EY96" s="191"/>
      <c r="EZ96" s="191"/>
      <c r="FA96" s="191"/>
      <c r="FB96" s="191"/>
      <c r="FC96" s="191"/>
      <c r="FD96" s="191">
        <f t="shared" si="242"/>
        <v>0</v>
      </c>
      <c r="FE96" s="191"/>
      <c r="FF96" s="191"/>
      <c r="FG96" s="191"/>
      <c r="FH96" s="191"/>
      <c r="FI96" s="191"/>
      <c r="FJ96" s="191"/>
      <c r="FK96" s="191">
        <f t="shared" si="243"/>
        <v>0</v>
      </c>
      <c r="FL96" s="191"/>
      <c r="FM96" s="191"/>
      <c r="FN96" s="191"/>
      <c r="FO96" s="191"/>
      <c r="FP96" s="191"/>
      <c r="FQ96" s="191"/>
      <c r="FR96" s="191">
        <f t="shared" si="244"/>
        <v>0</v>
      </c>
      <c r="FS96" s="191"/>
      <c r="FT96" s="191"/>
      <c r="FU96" s="191"/>
      <c r="FV96" s="191"/>
      <c r="FW96" s="191"/>
      <c r="FX96" s="191"/>
      <c r="FY96" s="191">
        <f t="shared" si="245"/>
        <v>0</v>
      </c>
      <c r="FZ96" s="191"/>
      <c r="GA96" s="191"/>
      <c r="GB96" s="191"/>
      <c r="GC96" s="191"/>
      <c r="GD96" s="191"/>
      <c r="GE96" s="191"/>
      <c r="GF96" s="191">
        <f t="shared" si="246"/>
        <v>0</v>
      </c>
      <c r="GG96" s="191"/>
      <c r="GH96" s="191"/>
      <c r="GI96" s="191"/>
      <c r="GJ96" s="191"/>
      <c r="GK96" s="191"/>
      <c r="GL96" s="191"/>
      <c r="GM96" s="191">
        <f t="shared" si="247"/>
        <v>0</v>
      </c>
      <c r="GN96" s="191"/>
      <c r="GO96" s="191"/>
      <c r="GP96" s="191"/>
      <c r="GQ96" s="191"/>
      <c r="GR96" s="191"/>
      <c r="GS96" s="191"/>
      <c r="GT96" s="191">
        <f t="shared" si="248"/>
        <v>0</v>
      </c>
      <c r="GU96" s="191"/>
      <c r="GV96" s="191"/>
      <c r="GW96" s="191"/>
      <c r="GX96" s="191"/>
      <c r="GY96" s="191"/>
      <c r="GZ96" s="191"/>
      <c r="HA96" s="191">
        <f t="shared" si="249"/>
        <v>0</v>
      </c>
      <c r="HB96" s="191"/>
      <c r="HC96" s="191"/>
      <c r="HD96" s="191"/>
      <c r="HE96" s="191"/>
      <c r="HF96" s="191"/>
      <c r="HG96" s="191"/>
      <c r="HH96" s="191">
        <f t="shared" si="250"/>
        <v>0</v>
      </c>
      <c r="HI96" s="191"/>
      <c r="HJ96" s="191"/>
      <c r="HK96" s="191"/>
      <c r="HL96" s="191"/>
      <c r="HM96" s="191"/>
      <c r="HN96" s="191"/>
      <c r="HO96" s="191">
        <f t="shared" si="251"/>
        <v>0</v>
      </c>
      <c r="HP96" s="191"/>
      <c r="HQ96" s="191"/>
      <c r="HR96" s="191"/>
      <c r="HS96" s="191"/>
      <c r="HT96" s="191"/>
      <c r="HU96" s="191"/>
      <c r="HV96" s="191">
        <f t="shared" si="252"/>
        <v>0</v>
      </c>
      <c r="HW96" s="191"/>
      <c r="HX96" s="191"/>
      <c r="HY96" s="191"/>
      <c r="HZ96" s="191"/>
      <c r="IA96" s="191"/>
      <c r="IB96" s="191"/>
      <c r="IC96" s="191">
        <f t="shared" si="253"/>
        <v>0</v>
      </c>
      <c r="ID96" s="191"/>
      <c r="IE96" s="191"/>
      <c r="IF96" s="191"/>
      <c r="IG96" s="191"/>
      <c r="IH96" s="191"/>
      <c r="II96" s="191"/>
      <c r="IJ96" s="191">
        <f t="shared" si="254"/>
        <v>0</v>
      </c>
      <c r="IK96" s="191"/>
      <c r="IL96" s="191"/>
      <c r="IM96" s="191"/>
      <c r="IN96" s="191">
        <v>1</v>
      </c>
      <c r="IO96" s="191">
        <f t="shared" si="255"/>
        <v>10000</v>
      </c>
      <c r="IP96" s="191"/>
      <c r="IQ96" s="191">
        <f t="shared" si="256"/>
        <v>10000</v>
      </c>
      <c r="IR96" s="191"/>
      <c r="IS96" s="191"/>
      <c r="IT96" s="191"/>
      <c r="IU96" s="191"/>
      <c r="IV96" s="191"/>
      <c r="IW96" s="191"/>
      <c r="IX96" s="191">
        <f t="shared" si="257"/>
        <v>0</v>
      </c>
      <c r="IY96" s="191"/>
      <c r="IZ96" s="191"/>
      <c r="JA96" s="191"/>
      <c r="JB96" s="191"/>
      <c r="JC96" s="191"/>
      <c r="JD96" s="191"/>
      <c r="JE96" s="191">
        <f t="shared" si="258"/>
        <v>0</v>
      </c>
      <c r="JF96" s="191"/>
      <c r="JG96" s="191"/>
      <c r="JH96" s="191"/>
      <c r="JI96" s="191"/>
      <c r="JJ96" s="191"/>
      <c r="JK96" s="191"/>
      <c r="JL96" s="191">
        <f t="shared" si="259"/>
        <v>0</v>
      </c>
      <c r="JM96" s="191"/>
      <c r="JN96" s="191"/>
      <c r="JO96" s="191"/>
      <c r="JP96" s="191"/>
      <c r="JQ96" s="191"/>
      <c r="JR96" s="191"/>
      <c r="JS96" s="191">
        <f t="shared" si="260"/>
        <v>0</v>
      </c>
      <c r="JT96" s="191"/>
      <c r="JU96" s="191"/>
      <c r="JV96" s="191"/>
      <c r="JW96" s="191"/>
      <c r="JX96" s="191"/>
      <c r="JY96" s="191"/>
      <c r="JZ96" s="191">
        <f t="shared" si="261"/>
        <v>0</v>
      </c>
      <c r="KA96" s="191"/>
      <c r="KB96" s="191"/>
      <c r="KC96" s="191"/>
      <c r="KD96" s="191"/>
      <c r="KE96" s="191"/>
      <c r="KF96" s="191"/>
      <c r="KG96" s="191">
        <f t="shared" si="262"/>
        <v>0</v>
      </c>
      <c r="KH96" s="191"/>
      <c r="KI96" s="191"/>
      <c r="KJ96" s="191"/>
      <c r="KK96" s="191"/>
      <c r="KL96" s="191"/>
      <c r="KM96" s="191"/>
      <c r="KN96" s="191">
        <f t="shared" si="263"/>
        <v>0</v>
      </c>
      <c r="KO96" s="191"/>
      <c r="KP96" s="191"/>
      <c r="KQ96" s="191"/>
      <c r="KR96" s="191"/>
      <c r="KS96" s="191"/>
      <c r="KT96" s="191"/>
      <c r="KU96" s="191">
        <f t="shared" si="264"/>
        <v>0</v>
      </c>
      <c r="KV96" s="191"/>
      <c r="KW96" s="191"/>
      <c r="KX96" s="191"/>
      <c r="KY96" s="191"/>
      <c r="KZ96" s="191"/>
      <c r="LA96" s="191"/>
      <c r="LB96" s="191">
        <f t="shared" si="265"/>
        <v>0</v>
      </c>
      <c r="LC96" s="191"/>
      <c r="LD96" s="191"/>
      <c r="LE96" s="191"/>
      <c r="LF96" s="191"/>
      <c r="LG96" s="191"/>
      <c r="LH96" s="191"/>
      <c r="LI96" s="191">
        <f t="shared" si="266"/>
        <v>0</v>
      </c>
      <c r="LJ96" s="191"/>
      <c r="LK96" s="191"/>
      <c r="LL96" s="191"/>
      <c r="LM96" s="191"/>
      <c r="LN96" s="191"/>
      <c r="LO96" s="191"/>
      <c r="LP96" s="191">
        <f t="shared" si="267"/>
        <v>0</v>
      </c>
      <c r="LQ96" s="191"/>
      <c r="LR96" s="191"/>
      <c r="LS96" s="191"/>
      <c r="LT96" s="191"/>
      <c r="LU96" s="191"/>
      <c r="LV96" s="191"/>
      <c r="LW96" s="191">
        <f t="shared" si="268"/>
        <v>0</v>
      </c>
      <c r="LX96" s="191"/>
      <c r="LY96" s="191"/>
      <c r="LZ96" s="191"/>
      <c r="MA96" s="191"/>
      <c r="MB96" s="191"/>
      <c r="MC96" s="191"/>
      <c r="MD96" s="191">
        <f t="shared" si="269"/>
        <v>0</v>
      </c>
      <c r="ME96" s="191"/>
      <c r="MF96" s="191"/>
      <c r="MG96" s="191"/>
      <c r="MH96" s="191"/>
      <c r="MI96" s="191"/>
      <c r="MJ96" s="191"/>
      <c r="MK96" s="191">
        <f t="shared" si="270"/>
        <v>0</v>
      </c>
      <c r="ML96" s="191"/>
      <c r="MM96" s="191"/>
      <c r="MN96" s="191"/>
      <c r="MO96" s="191"/>
      <c r="MP96" s="191"/>
      <c r="MQ96" s="191"/>
      <c r="MR96" s="191">
        <f t="shared" si="271"/>
        <v>0</v>
      </c>
      <c r="MS96" s="191"/>
      <c r="MT96" s="191"/>
      <c r="MU96" s="191"/>
      <c r="MV96" s="191"/>
      <c r="MW96" s="191"/>
      <c r="MX96" s="191"/>
      <c r="MY96" s="191">
        <f t="shared" si="272"/>
        <v>0</v>
      </c>
      <c r="MZ96" s="191"/>
      <c r="NA96" s="191"/>
      <c r="NB96" s="191"/>
      <c r="NC96" s="191"/>
      <c r="ND96" s="191"/>
      <c r="NE96" s="191"/>
      <c r="NF96" s="191">
        <f t="shared" si="273"/>
        <v>0</v>
      </c>
      <c r="NG96" s="191"/>
      <c r="NH96" s="191"/>
      <c r="NI96" s="191"/>
      <c r="NJ96" s="191"/>
      <c r="NK96" s="191"/>
      <c r="NL96" s="191"/>
      <c r="NM96" s="191">
        <f t="shared" si="274"/>
        <v>0</v>
      </c>
      <c r="NN96" s="191"/>
      <c r="NO96" s="191"/>
      <c r="NP96" s="191"/>
      <c r="NQ96" s="191"/>
      <c r="NR96" s="191"/>
      <c r="NS96" s="191"/>
      <c r="NT96" s="191">
        <f t="shared" si="275"/>
        <v>0</v>
      </c>
      <c r="NU96" s="191"/>
      <c r="NV96" s="191"/>
      <c r="NW96" s="191"/>
      <c r="NX96" s="191"/>
      <c r="NY96" s="191"/>
      <c r="NZ96" s="191"/>
      <c r="OA96" s="191"/>
      <c r="OB96" s="191"/>
      <c r="OC96" s="191"/>
      <c r="OD96" s="191"/>
      <c r="OE96" s="191"/>
      <c r="OF96" s="191"/>
      <c r="OG96" s="191"/>
      <c r="OH96" s="191">
        <f t="shared" si="276"/>
        <v>0</v>
      </c>
      <c r="OI96" s="191"/>
      <c r="OJ96" s="191"/>
      <c r="OK96" s="191"/>
      <c r="OL96" s="191"/>
      <c r="OM96" s="191"/>
      <c r="ON96" s="191"/>
      <c r="OO96" s="191">
        <f t="shared" si="277"/>
        <v>0</v>
      </c>
      <c r="OP96" s="191"/>
      <c r="OQ96" s="191"/>
      <c r="OR96" s="191"/>
      <c r="OS96" s="191"/>
      <c r="OT96" s="191"/>
      <c r="OU96" s="191"/>
      <c r="OV96" s="191">
        <f t="shared" si="278"/>
        <v>0</v>
      </c>
      <c r="OW96" s="191"/>
      <c r="OX96" s="191"/>
      <c r="OY96" s="191"/>
      <c r="OZ96" s="191"/>
      <c r="PA96" s="191"/>
      <c r="PB96" s="191"/>
      <c r="PC96" s="191">
        <f t="shared" si="279"/>
        <v>0</v>
      </c>
      <c r="PD96" s="191"/>
      <c r="PE96" s="191"/>
      <c r="PF96" s="191"/>
      <c r="PG96" s="191"/>
      <c r="PH96" s="191"/>
      <c r="PI96" s="191"/>
      <c r="PJ96" s="191">
        <f t="shared" si="280"/>
        <v>0</v>
      </c>
      <c r="PK96" s="191"/>
      <c r="PL96" s="191"/>
      <c r="PM96" s="191"/>
      <c r="PN96" s="191"/>
      <c r="PO96" s="191"/>
      <c r="PP96" s="191"/>
      <c r="PQ96" s="191">
        <f t="shared" si="281"/>
        <v>0</v>
      </c>
      <c r="PR96" s="191"/>
      <c r="PS96" s="191"/>
      <c r="PT96" s="191"/>
      <c r="PU96" s="191"/>
      <c r="PV96" s="191"/>
      <c r="PW96" s="191"/>
      <c r="PX96" s="191">
        <f t="shared" si="282"/>
        <v>0</v>
      </c>
      <c r="PY96" s="191"/>
      <c r="PZ96" s="191"/>
      <c r="QA96" s="191"/>
      <c r="QB96" s="191"/>
      <c r="QC96" s="191"/>
      <c r="QD96" s="191"/>
      <c r="QE96" s="191">
        <f t="shared" si="283"/>
        <v>0</v>
      </c>
      <c r="QF96" s="191"/>
      <c r="QG96" s="191"/>
      <c r="QH96" s="191"/>
      <c r="QI96" s="191"/>
      <c r="QJ96" s="191"/>
      <c r="QK96" s="191"/>
      <c r="QL96" s="191">
        <f t="shared" si="284"/>
        <v>0</v>
      </c>
      <c r="QM96" s="191"/>
      <c r="QN96" s="191"/>
      <c r="QO96" s="191"/>
      <c r="QP96" s="191"/>
      <c r="QQ96" s="191"/>
      <c r="QR96" s="191"/>
      <c r="QS96" s="191">
        <f t="shared" si="285"/>
        <v>0</v>
      </c>
      <c r="QT96" s="191"/>
      <c r="QU96" s="191"/>
      <c r="QV96" s="191"/>
      <c r="QW96" s="191"/>
      <c r="QX96" s="191"/>
      <c r="QY96" s="191"/>
      <c r="QZ96" s="191">
        <f t="shared" si="286"/>
        <v>0</v>
      </c>
      <c r="RA96" s="191"/>
      <c r="RB96" s="191"/>
      <c r="RC96" s="191"/>
      <c r="RD96" s="191"/>
      <c r="RE96" s="191"/>
      <c r="RF96" s="191"/>
      <c r="RG96" s="191">
        <f t="shared" si="287"/>
        <v>0</v>
      </c>
      <c r="RH96" s="191"/>
      <c r="RI96" s="191"/>
      <c r="RJ96" s="191"/>
      <c r="RK96" s="191"/>
      <c r="RL96" s="191"/>
      <c r="RM96" s="191"/>
      <c r="RN96" s="191">
        <f t="shared" si="288"/>
        <v>0</v>
      </c>
      <c r="RO96" s="191"/>
      <c r="RP96" s="191"/>
      <c r="RQ96" s="191"/>
      <c r="RR96" s="191"/>
      <c r="RS96" s="191"/>
      <c r="RT96" s="191"/>
      <c r="RU96" s="191">
        <f t="shared" si="289"/>
        <v>0</v>
      </c>
      <c r="RV96" s="191"/>
      <c r="RW96" s="191"/>
      <c r="RX96" s="191"/>
      <c r="RY96" s="191"/>
      <c r="RZ96" s="191"/>
      <c r="SA96" s="191"/>
      <c r="SB96" s="191">
        <f t="shared" si="290"/>
        <v>0</v>
      </c>
      <c r="SC96" s="191"/>
      <c r="SD96" s="191"/>
      <c r="SE96" s="191"/>
      <c r="SF96" s="191"/>
      <c r="SG96" s="191"/>
      <c r="SH96" s="191"/>
      <c r="SI96" s="191">
        <f t="shared" si="291"/>
        <v>0</v>
      </c>
      <c r="SJ96" s="191"/>
      <c r="SK96" s="191"/>
      <c r="SL96" s="191"/>
      <c r="SM96" s="191"/>
      <c r="SN96" s="191"/>
      <c r="SO96" s="191"/>
      <c r="SP96" s="191">
        <f t="shared" si="292"/>
        <v>0</v>
      </c>
      <c r="SQ96" s="191"/>
      <c r="SR96" s="191"/>
      <c r="SS96" s="191"/>
      <c r="ST96" s="191"/>
      <c r="SU96" s="191"/>
      <c r="SV96" s="191"/>
      <c r="SW96" s="191">
        <f t="shared" si="293"/>
        <v>0</v>
      </c>
      <c r="SX96" s="191"/>
      <c r="SY96" s="191"/>
      <c r="SZ96" s="191"/>
      <c r="TA96" s="191"/>
      <c r="TB96" s="191"/>
      <c r="TC96" s="191"/>
      <c r="TD96" s="191">
        <f t="shared" si="294"/>
        <v>0</v>
      </c>
      <c r="TE96" s="191"/>
      <c r="TF96" s="191"/>
      <c r="TG96" s="191"/>
      <c r="TH96" s="191"/>
      <c r="TI96" s="191"/>
      <c r="TJ96" s="191"/>
      <c r="TK96" s="191">
        <f t="shared" si="295"/>
        <v>0</v>
      </c>
      <c r="TL96" s="191"/>
      <c r="TM96" s="191"/>
      <c r="TN96" s="191"/>
      <c r="TO96" s="191"/>
      <c r="TP96" s="191"/>
      <c r="TQ96" s="191"/>
      <c r="TR96" s="191">
        <f t="shared" si="296"/>
        <v>0</v>
      </c>
      <c r="TS96" s="191"/>
      <c r="TT96" s="191"/>
      <c r="TU96" s="191"/>
      <c r="TV96" s="191"/>
      <c r="TW96" s="191"/>
      <c r="TX96" s="191"/>
      <c r="TY96" s="191">
        <f t="shared" si="297"/>
        <v>0</v>
      </c>
      <c r="TZ96" s="191"/>
      <c r="UA96" s="191"/>
      <c r="UB96" s="191"/>
      <c r="UC96" s="191"/>
      <c r="UD96" s="191"/>
      <c r="UE96" s="191"/>
      <c r="UF96" s="191">
        <f t="shared" si="298"/>
        <v>0</v>
      </c>
      <c r="UG96" s="191"/>
      <c r="UH96" s="191"/>
      <c r="UI96" s="191"/>
      <c r="UJ96" s="191"/>
      <c r="UK96" s="191"/>
      <c r="UL96" s="191"/>
      <c r="UM96" s="191">
        <f t="shared" si="299"/>
        <v>0</v>
      </c>
      <c r="UN96" s="191"/>
      <c r="UO96" s="191"/>
      <c r="UP96" s="191"/>
      <c r="UQ96" s="191"/>
      <c r="UR96" s="191"/>
      <c r="US96" s="191"/>
      <c r="UT96" s="191">
        <f t="shared" si="300"/>
        <v>0</v>
      </c>
      <c r="UU96" s="191"/>
      <c r="UV96" s="191"/>
      <c r="UW96" s="191"/>
      <c r="UX96" s="191"/>
      <c r="UY96" s="191"/>
      <c r="UZ96" s="191"/>
      <c r="VA96" s="191">
        <f t="shared" si="301"/>
        <v>0</v>
      </c>
      <c r="VB96" s="191"/>
      <c r="VC96" s="191"/>
      <c r="VD96" s="191"/>
      <c r="VE96" s="191"/>
      <c r="VF96" s="191"/>
      <c r="VG96" s="191"/>
      <c r="VH96" s="191">
        <f t="shared" si="302"/>
        <v>0</v>
      </c>
      <c r="VI96" s="191"/>
      <c r="VJ96" s="191"/>
      <c r="VK96" s="191"/>
      <c r="VL96" s="191"/>
      <c r="VM96" s="191"/>
      <c r="VN96" s="191"/>
      <c r="VO96" s="191">
        <f t="shared" si="303"/>
        <v>0</v>
      </c>
      <c r="VP96" s="191"/>
      <c r="VQ96" s="191"/>
      <c r="VR96" s="191"/>
      <c r="VS96" s="191"/>
      <c r="VT96" s="191"/>
      <c r="VU96" s="191"/>
      <c r="VV96" s="191">
        <f t="shared" si="304"/>
        <v>0</v>
      </c>
      <c r="VW96" s="191"/>
      <c r="VX96" s="191"/>
      <c r="VY96" s="191"/>
      <c r="VZ96" s="191"/>
      <c r="WA96" s="191"/>
      <c r="WB96" s="191"/>
      <c r="WC96" s="191">
        <f t="shared" si="305"/>
        <v>0</v>
      </c>
      <c r="WD96" s="191"/>
      <c r="WE96" s="191"/>
      <c r="WF96" s="191"/>
      <c r="WG96" s="191"/>
      <c r="WH96" s="191"/>
      <c r="WI96" s="191"/>
      <c r="WJ96" s="191">
        <f t="shared" si="306"/>
        <v>0</v>
      </c>
      <c r="WK96" s="191"/>
      <c r="WL96" s="191"/>
      <c r="WM96" s="191"/>
      <c r="WN96" s="191"/>
      <c r="WO96" s="191"/>
      <c r="WP96" s="191"/>
      <c r="WQ96" s="191">
        <f t="shared" si="307"/>
        <v>0</v>
      </c>
      <c r="WR96" s="191"/>
      <c r="WS96" s="191"/>
      <c r="WT96" s="191"/>
      <c r="WU96" s="191"/>
      <c r="WV96" s="191"/>
      <c r="WW96" s="191"/>
      <c r="WX96" s="191">
        <f t="shared" si="308"/>
        <v>0</v>
      </c>
      <c r="WY96" s="191"/>
      <c r="WZ96" s="191"/>
      <c r="XA96" s="191"/>
      <c r="XB96" s="191"/>
      <c r="XC96" s="191"/>
      <c r="XD96" s="191"/>
      <c r="XE96" s="191">
        <f t="shared" si="309"/>
        <v>0</v>
      </c>
      <c r="XF96" s="191"/>
      <c r="XG96" s="191"/>
      <c r="XH96" s="191"/>
      <c r="XI96" s="191"/>
      <c r="XJ96" s="191"/>
      <c r="XK96" s="191"/>
      <c r="XL96" s="191">
        <f t="shared" si="310"/>
        <v>0</v>
      </c>
      <c r="XM96" s="191"/>
      <c r="XN96" s="191"/>
      <c r="XO96" s="191"/>
      <c r="XP96" s="191"/>
      <c r="XQ96" s="191"/>
      <c r="XR96" s="191"/>
      <c r="XS96" s="191">
        <f t="shared" si="311"/>
        <v>0</v>
      </c>
      <c r="XT96" s="191"/>
      <c r="XU96" s="191"/>
      <c r="XV96" s="191"/>
      <c r="XW96" s="191"/>
      <c r="XX96" s="191"/>
      <c r="XY96" s="191"/>
      <c r="XZ96" s="191">
        <f t="shared" si="312"/>
        <v>0</v>
      </c>
      <c r="YA96" s="191"/>
      <c r="YB96" s="191"/>
      <c r="YC96" s="191"/>
      <c r="YD96" s="191"/>
      <c r="YE96" s="191"/>
      <c r="YF96" s="191"/>
      <c r="YG96" s="191">
        <f t="shared" si="313"/>
        <v>0</v>
      </c>
      <c r="YH96" s="191"/>
      <c r="YI96" s="191"/>
      <c r="YJ96" s="191"/>
      <c r="YK96" s="191"/>
      <c r="YL96" s="191"/>
      <c r="YM96" s="191"/>
      <c r="YN96" s="191">
        <f t="shared" si="314"/>
        <v>0</v>
      </c>
      <c r="YO96" s="191"/>
      <c r="YP96" s="191"/>
      <c r="YQ96" s="191"/>
      <c r="YR96" s="191"/>
      <c r="YS96" s="191"/>
      <c r="YT96" s="191"/>
      <c r="YU96" s="191">
        <f t="shared" si="315"/>
        <v>0</v>
      </c>
      <c r="YV96" s="191"/>
      <c r="YW96" s="191"/>
      <c r="YX96" s="191"/>
      <c r="YY96" s="191"/>
      <c r="YZ96" s="191"/>
      <c r="ZA96" s="191"/>
      <c r="ZB96" s="191">
        <f t="shared" si="316"/>
        <v>0</v>
      </c>
      <c r="ZC96" s="191"/>
      <c r="ZD96" s="191"/>
      <c r="ZE96" s="191"/>
      <c r="ZF96" s="191"/>
      <c r="ZG96" s="191"/>
      <c r="ZH96" s="191"/>
      <c r="ZI96" s="191">
        <f t="shared" si="317"/>
        <v>0</v>
      </c>
      <c r="ZJ96" s="191"/>
      <c r="ZK96" s="191"/>
      <c r="ZL96" s="191"/>
      <c r="ZM96" s="191"/>
      <c r="ZN96" s="191"/>
      <c r="ZO96" s="191"/>
      <c r="ZP96" s="191">
        <f t="shared" si="318"/>
        <v>0</v>
      </c>
      <c r="ZQ96" s="191"/>
      <c r="ZR96" s="191"/>
      <c r="ZS96" s="191"/>
      <c r="ZT96" s="191"/>
      <c r="ZU96" s="191"/>
      <c r="ZV96" s="191"/>
      <c r="ZW96" s="191">
        <f t="shared" si="319"/>
        <v>0</v>
      </c>
      <c r="ZX96" s="191"/>
      <c r="ZY96" s="191"/>
      <c r="ZZ96" s="191"/>
      <c r="AAA96" s="191"/>
      <c r="AAB96" s="191"/>
      <c r="AAC96" s="191"/>
      <c r="AAD96" s="191">
        <f t="shared" si="320"/>
        <v>0</v>
      </c>
      <c r="AAE96" s="191"/>
      <c r="AAF96" s="191"/>
      <c r="AAG96" s="191"/>
      <c r="AAH96" s="191"/>
      <c r="AAI96" s="191"/>
      <c r="AAJ96" s="191"/>
      <c r="AAK96" s="191">
        <f t="shared" si="321"/>
        <v>0</v>
      </c>
      <c r="AAL96" s="191"/>
      <c r="AAM96" s="191"/>
      <c r="AAN96" s="191"/>
      <c r="AAO96" s="191"/>
      <c r="AAP96" s="191"/>
      <c r="AAQ96" s="191"/>
      <c r="AAR96" s="191">
        <f t="shared" si="322"/>
        <v>0</v>
      </c>
      <c r="AAS96" s="191"/>
      <c r="AAT96" s="191"/>
      <c r="AAU96" s="191"/>
      <c r="AAV96" s="191"/>
      <c r="AAW96" s="191"/>
      <c r="AAX96" s="191"/>
      <c r="AAY96" s="191">
        <f t="shared" si="323"/>
        <v>0</v>
      </c>
      <c r="AAZ96" s="191"/>
      <c r="ABA96" s="191"/>
      <c r="ABB96" s="191"/>
      <c r="ABC96" s="191"/>
      <c r="ABD96" s="191"/>
      <c r="ABE96" s="191"/>
      <c r="ABF96" s="191">
        <f t="shared" si="324"/>
        <v>0</v>
      </c>
      <c r="ABG96" s="191"/>
      <c r="ABH96" s="191"/>
      <c r="ABI96" s="191"/>
      <c r="ABJ96" s="191"/>
      <c r="ABK96" s="191"/>
      <c r="ABL96" s="191"/>
      <c r="ABM96" s="191">
        <f t="shared" si="325"/>
        <v>0</v>
      </c>
      <c r="ABN96" s="191"/>
      <c r="ABO96" s="191"/>
      <c r="ABP96" s="191"/>
      <c r="ABQ96" s="191"/>
      <c r="ABR96" s="191"/>
      <c r="ABS96" s="191"/>
      <c r="ABT96" s="191">
        <f t="shared" si="326"/>
        <v>0</v>
      </c>
      <c r="ABU96" s="191"/>
      <c r="ABV96" s="191"/>
      <c r="ABW96" s="191"/>
      <c r="ABX96" s="191"/>
      <c r="ABY96" s="190">
        <f t="shared" si="218"/>
        <v>16500</v>
      </c>
      <c r="ABZ96" s="190">
        <f t="shared" si="327"/>
        <v>0</v>
      </c>
      <c r="ACA96" s="190">
        <f t="shared" si="328"/>
        <v>16500</v>
      </c>
      <c r="ACB96" s="9"/>
    </row>
    <row r="97" spans="1:756" ht="18" customHeight="1">
      <c r="A97" s="213">
        <v>26</v>
      </c>
      <c r="B97" s="114" t="s">
        <v>1924</v>
      </c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>
        <f t="shared" si="219"/>
        <v>0</v>
      </c>
      <c r="N97" s="191"/>
      <c r="O97" s="191"/>
      <c r="P97" s="191"/>
      <c r="Q97" s="191"/>
      <c r="R97" s="191"/>
      <c r="S97" s="191"/>
      <c r="T97" s="191">
        <f t="shared" si="220"/>
        <v>0</v>
      </c>
      <c r="U97" s="191"/>
      <c r="V97" s="191"/>
      <c r="W97" s="191"/>
      <c r="X97" s="191"/>
      <c r="Y97" s="191"/>
      <c r="Z97" s="191"/>
      <c r="AA97" s="191">
        <f t="shared" si="221"/>
        <v>0</v>
      </c>
      <c r="AB97" s="191"/>
      <c r="AC97" s="191"/>
      <c r="AD97" s="191"/>
      <c r="AE97" s="191"/>
      <c r="AF97" s="191"/>
      <c r="AG97" s="191"/>
      <c r="AH97" s="191">
        <f t="shared" si="222"/>
        <v>0</v>
      </c>
      <c r="AI97" s="191"/>
      <c r="AJ97" s="191"/>
      <c r="AK97" s="191"/>
      <c r="AL97" s="191"/>
      <c r="AM97" s="191"/>
      <c r="AN97" s="191"/>
      <c r="AO97" s="191">
        <f t="shared" si="223"/>
        <v>0</v>
      </c>
      <c r="AP97" s="191"/>
      <c r="AQ97" s="191"/>
      <c r="AR97" s="191"/>
      <c r="AS97" s="191"/>
      <c r="AT97" s="191"/>
      <c r="AU97" s="191"/>
      <c r="AV97" s="191">
        <f t="shared" si="224"/>
        <v>0</v>
      </c>
      <c r="AW97" s="191"/>
      <c r="AX97" s="191"/>
      <c r="AY97" s="191"/>
      <c r="AZ97" s="191"/>
      <c r="BA97" s="191"/>
      <c r="BB97" s="191"/>
      <c r="BC97" s="191">
        <f t="shared" si="225"/>
        <v>0</v>
      </c>
      <c r="BD97" s="191"/>
      <c r="BE97" s="191"/>
      <c r="BF97" s="191"/>
      <c r="BG97" s="191"/>
      <c r="BH97" s="191"/>
      <c r="BI97" s="191"/>
      <c r="BJ97" s="191">
        <f t="shared" si="226"/>
        <v>0</v>
      </c>
      <c r="BK97" s="191"/>
      <c r="BL97" s="191"/>
      <c r="BM97" s="191"/>
      <c r="BN97" s="191"/>
      <c r="BO97" s="191"/>
      <c r="BP97" s="191"/>
      <c r="BQ97" s="191">
        <f t="shared" si="227"/>
        <v>0</v>
      </c>
      <c r="BR97" s="191"/>
      <c r="BS97" s="191"/>
      <c r="BT97" s="191"/>
      <c r="BU97" s="191"/>
      <c r="BV97" s="191"/>
      <c r="BW97" s="191"/>
      <c r="BX97" s="191">
        <f t="shared" si="228"/>
        <v>0</v>
      </c>
      <c r="BY97" s="191"/>
      <c r="BZ97" s="191"/>
      <c r="CA97" s="191"/>
      <c r="CB97" s="191"/>
      <c r="CC97" s="191"/>
      <c r="CD97" s="191"/>
      <c r="CE97" s="191">
        <f t="shared" si="229"/>
        <v>0</v>
      </c>
      <c r="CF97" s="191"/>
      <c r="CG97" s="191"/>
      <c r="CH97" s="191"/>
      <c r="CI97" s="191"/>
      <c r="CJ97" s="191"/>
      <c r="CK97" s="191"/>
      <c r="CL97" s="191">
        <f t="shared" si="230"/>
        <v>0</v>
      </c>
      <c r="CM97" s="191"/>
      <c r="CN97" s="191"/>
      <c r="CO97" s="191"/>
      <c r="CP97" s="191"/>
      <c r="CQ97" s="191"/>
      <c r="CR97" s="191"/>
      <c r="CS97" s="191">
        <f t="shared" si="231"/>
        <v>0</v>
      </c>
      <c r="CT97" s="191"/>
      <c r="CU97" s="191"/>
      <c r="CV97" s="191"/>
      <c r="CW97" s="191"/>
      <c r="CX97" s="191"/>
      <c r="CY97" s="191"/>
      <c r="CZ97" s="191">
        <f t="shared" si="232"/>
        <v>0</v>
      </c>
      <c r="DA97" s="191"/>
      <c r="DB97" s="191"/>
      <c r="DC97" s="191"/>
      <c r="DD97" s="191"/>
      <c r="DE97" s="191"/>
      <c r="DF97" s="191"/>
      <c r="DG97" s="191">
        <f t="shared" si="233"/>
        <v>0</v>
      </c>
      <c r="DH97" s="191"/>
      <c r="DI97" s="191"/>
      <c r="DJ97" s="191"/>
      <c r="DK97" s="191"/>
      <c r="DL97" s="191"/>
      <c r="DM97" s="191"/>
      <c r="DN97" s="191">
        <f t="shared" si="234"/>
        <v>0</v>
      </c>
      <c r="DO97" s="191"/>
      <c r="DP97" s="191"/>
      <c r="DQ97" s="191"/>
      <c r="DR97" s="191"/>
      <c r="DS97" s="191"/>
      <c r="DT97" s="191"/>
      <c r="DU97" s="191">
        <f t="shared" si="235"/>
        <v>0</v>
      </c>
      <c r="DV97" s="191"/>
      <c r="DW97" s="191"/>
      <c r="DX97" s="191"/>
      <c r="DY97" s="191"/>
      <c r="DZ97" s="191"/>
      <c r="EA97" s="191"/>
      <c r="EB97" s="191">
        <f t="shared" si="236"/>
        <v>0</v>
      </c>
      <c r="EC97" s="191"/>
      <c r="ED97" s="191"/>
      <c r="EE97" s="191"/>
      <c r="EF97" s="191"/>
      <c r="EG97" s="191"/>
      <c r="EH97" s="191"/>
      <c r="EI97" s="191">
        <f t="shared" si="237"/>
        <v>0</v>
      </c>
      <c r="EJ97" s="191"/>
      <c r="EK97" s="191"/>
      <c r="EL97" s="191"/>
      <c r="EM97" s="191"/>
      <c r="EN97" s="191">
        <f t="shared" si="238"/>
        <v>0</v>
      </c>
      <c r="EO97" s="191"/>
      <c r="EP97" s="191">
        <f t="shared" si="239"/>
        <v>0</v>
      </c>
      <c r="EQ97" s="191"/>
      <c r="ER97" s="191"/>
      <c r="ES97" s="191"/>
      <c r="ET97" s="191"/>
      <c r="EU97" s="191">
        <f t="shared" si="240"/>
        <v>0</v>
      </c>
      <c r="EV97" s="191"/>
      <c r="EW97" s="191">
        <f t="shared" si="241"/>
        <v>0</v>
      </c>
      <c r="EX97" s="191"/>
      <c r="EY97" s="191"/>
      <c r="EZ97" s="191"/>
      <c r="FA97" s="191"/>
      <c r="FB97" s="191"/>
      <c r="FC97" s="191"/>
      <c r="FD97" s="191">
        <f t="shared" si="242"/>
        <v>0</v>
      </c>
      <c r="FE97" s="191"/>
      <c r="FF97" s="191"/>
      <c r="FG97" s="191"/>
      <c r="FH97" s="191"/>
      <c r="FI97" s="191"/>
      <c r="FJ97" s="191"/>
      <c r="FK97" s="191">
        <f t="shared" si="243"/>
        <v>0</v>
      </c>
      <c r="FL97" s="191"/>
      <c r="FM97" s="191"/>
      <c r="FN97" s="191"/>
      <c r="FO97" s="191"/>
      <c r="FP97" s="191"/>
      <c r="FQ97" s="191"/>
      <c r="FR97" s="191">
        <f t="shared" si="244"/>
        <v>0</v>
      </c>
      <c r="FS97" s="191"/>
      <c r="FT97" s="191"/>
      <c r="FU97" s="191"/>
      <c r="FV97" s="191"/>
      <c r="FW97" s="191"/>
      <c r="FX97" s="191"/>
      <c r="FY97" s="191">
        <f t="shared" si="245"/>
        <v>0</v>
      </c>
      <c r="FZ97" s="191"/>
      <c r="GA97" s="191"/>
      <c r="GB97" s="191"/>
      <c r="GC97" s="191"/>
      <c r="GD97" s="191"/>
      <c r="GE97" s="191"/>
      <c r="GF97" s="191">
        <f t="shared" si="246"/>
        <v>0</v>
      </c>
      <c r="GG97" s="191"/>
      <c r="GH97" s="191"/>
      <c r="GI97" s="191"/>
      <c r="GJ97" s="191"/>
      <c r="GK97" s="191"/>
      <c r="GL97" s="191"/>
      <c r="GM97" s="191">
        <f t="shared" si="247"/>
        <v>0</v>
      </c>
      <c r="GN97" s="191"/>
      <c r="GO97" s="191"/>
      <c r="GP97" s="191"/>
      <c r="GQ97" s="191"/>
      <c r="GR97" s="191"/>
      <c r="GS97" s="191"/>
      <c r="GT97" s="191">
        <f t="shared" si="248"/>
        <v>0</v>
      </c>
      <c r="GU97" s="191"/>
      <c r="GV97" s="191"/>
      <c r="GW97" s="191"/>
      <c r="GX97" s="191"/>
      <c r="GY97" s="191"/>
      <c r="GZ97" s="191"/>
      <c r="HA97" s="191">
        <f t="shared" si="249"/>
        <v>0</v>
      </c>
      <c r="HB97" s="191"/>
      <c r="HC97" s="191"/>
      <c r="HD97" s="191"/>
      <c r="HE97" s="191"/>
      <c r="HF97" s="191"/>
      <c r="HG97" s="191"/>
      <c r="HH97" s="191">
        <f t="shared" si="250"/>
        <v>0</v>
      </c>
      <c r="HI97" s="191"/>
      <c r="HJ97" s="191"/>
      <c r="HK97" s="191"/>
      <c r="HL97" s="191"/>
      <c r="HM97" s="191"/>
      <c r="HN97" s="191"/>
      <c r="HO97" s="191">
        <f t="shared" si="251"/>
        <v>0</v>
      </c>
      <c r="HP97" s="191"/>
      <c r="HQ97" s="191"/>
      <c r="HR97" s="191"/>
      <c r="HS97" s="191"/>
      <c r="HT97" s="191"/>
      <c r="HU97" s="191"/>
      <c r="HV97" s="191">
        <f t="shared" si="252"/>
        <v>0</v>
      </c>
      <c r="HW97" s="191"/>
      <c r="HX97" s="191"/>
      <c r="HY97" s="191"/>
      <c r="HZ97" s="191"/>
      <c r="IA97" s="191"/>
      <c r="IB97" s="191"/>
      <c r="IC97" s="191">
        <f t="shared" si="253"/>
        <v>0</v>
      </c>
      <c r="ID97" s="191"/>
      <c r="IE97" s="191"/>
      <c r="IF97" s="191"/>
      <c r="IG97" s="191"/>
      <c r="IH97" s="191"/>
      <c r="II97" s="191"/>
      <c r="IJ97" s="191">
        <f t="shared" si="254"/>
        <v>0</v>
      </c>
      <c r="IK97" s="191"/>
      <c r="IL97" s="191"/>
      <c r="IM97" s="191"/>
      <c r="IN97" s="191"/>
      <c r="IO97" s="191">
        <f t="shared" si="255"/>
        <v>0</v>
      </c>
      <c r="IP97" s="191"/>
      <c r="IQ97" s="191">
        <f t="shared" si="256"/>
        <v>0</v>
      </c>
      <c r="IR97" s="191"/>
      <c r="IS97" s="191"/>
      <c r="IT97" s="191"/>
      <c r="IU97" s="191"/>
      <c r="IV97" s="191"/>
      <c r="IW97" s="191"/>
      <c r="IX97" s="191">
        <f t="shared" si="257"/>
        <v>0</v>
      </c>
      <c r="IY97" s="191"/>
      <c r="IZ97" s="191"/>
      <c r="JA97" s="191"/>
      <c r="JB97" s="191"/>
      <c r="JC97" s="191"/>
      <c r="JD97" s="191"/>
      <c r="JE97" s="191">
        <f t="shared" si="258"/>
        <v>0</v>
      </c>
      <c r="JF97" s="191"/>
      <c r="JG97" s="191"/>
      <c r="JH97" s="191"/>
      <c r="JI97" s="191"/>
      <c r="JJ97" s="191"/>
      <c r="JK97" s="191"/>
      <c r="JL97" s="191">
        <f t="shared" si="259"/>
        <v>0</v>
      </c>
      <c r="JM97" s="191"/>
      <c r="JN97" s="191"/>
      <c r="JO97" s="191"/>
      <c r="JP97" s="191"/>
      <c r="JQ97" s="191"/>
      <c r="JR97" s="191"/>
      <c r="JS97" s="191">
        <f t="shared" si="260"/>
        <v>0</v>
      </c>
      <c r="JT97" s="191"/>
      <c r="JU97" s="191"/>
      <c r="JV97" s="191"/>
      <c r="JW97" s="191"/>
      <c r="JX97" s="191"/>
      <c r="JY97" s="191"/>
      <c r="JZ97" s="191">
        <f t="shared" si="261"/>
        <v>0</v>
      </c>
      <c r="KA97" s="191"/>
      <c r="KB97" s="191"/>
      <c r="KC97" s="191"/>
      <c r="KD97" s="191"/>
      <c r="KE97" s="191"/>
      <c r="KF97" s="191"/>
      <c r="KG97" s="191">
        <f t="shared" si="262"/>
        <v>0</v>
      </c>
      <c r="KH97" s="191"/>
      <c r="KI97" s="191"/>
      <c r="KJ97" s="191"/>
      <c r="KK97" s="191"/>
      <c r="KL97" s="191"/>
      <c r="KM97" s="191"/>
      <c r="KN97" s="191">
        <f t="shared" si="263"/>
        <v>0</v>
      </c>
      <c r="KO97" s="191"/>
      <c r="KP97" s="191"/>
      <c r="KQ97" s="191"/>
      <c r="KR97" s="191"/>
      <c r="KS97" s="191"/>
      <c r="KT97" s="191"/>
      <c r="KU97" s="191">
        <f t="shared" si="264"/>
        <v>0</v>
      </c>
      <c r="KV97" s="191"/>
      <c r="KW97" s="191"/>
      <c r="KX97" s="191"/>
      <c r="KY97" s="191"/>
      <c r="KZ97" s="191"/>
      <c r="LA97" s="191"/>
      <c r="LB97" s="191">
        <f t="shared" si="265"/>
        <v>0</v>
      </c>
      <c r="LC97" s="191"/>
      <c r="LD97" s="191"/>
      <c r="LE97" s="191"/>
      <c r="LF97" s="191"/>
      <c r="LG97" s="191"/>
      <c r="LH97" s="191"/>
      <c r="LI97" s="191">
        <f t="shared" si="266"/>
        <v>0</v>
      </c>
      <c r="LJ97" s="191"/>
      <c r="LK97" s="191"/>
      <c r="LL97" s="191"/>
      <c r="LM97" s="191"/>
      <c r="LN97" s="191"/>
      <c r="LO97" s="191"/>
      <c r="LP97" s="191">
        <f t="shared" si="267"/>
        <v>0</v>
      </c>
      <c r="LQ97" s="191"/>
      <c r="LR97" s="191"/>
      <c r="LS97" s="191"/>
      <c r="LT97" s="191"/>
      <c r="LU97" s="191"/>
      <c r="LV97" s="191"/>
      <c r="LW97" s="191">
        <f t="shared" si="268"/>
        <v>0</v>
      </c>
      <c r="LX97" s="191"/>
      <c r="LY97" s="191"/>
      <c r="LZ97" s="191"/>
      <c r="MA97" s="191"/>
      <c r="MB97" s="191"/>
      <c r="MC97" s="191"/>
      <c r="MD97" s="191">
        <f t="shared" si="269"/>
        <v>0</v>
      </c>
      <c r="ME97" s="191"/>
      <c r="MF97" s="191"/>
      <c r="MG97" s="191"/>
      <c r="MH97" s="191"/>
      <c r="MI97" s="191"/>
      <c r="MJ97" s="191"/>
      <c r="MK97" s="191">
        <f t="shared" si="270"/>
        <v>0</v>
      </c>
      <c r="ML97" s="191"/>
      <c r="MM97" s="191"/>
      <c r="MN97" s="191"/>
      <c r="MO97" s="191"/>
      <c r="MP97" s="191"/>
      <c r="MQ97" s="191"/>
      <c r="MR97" s="191">
        <f t="shared" si="271"/>
        <v>0</v>
      </c>
      <c r="MS97" s="191"/>
      <c r="MT97" s="191"/>
      <c r="MU97" s="191"/>
      <c r="MV97" s="191"/>
      <c r="MW97" s="191"/>
      <c r="MX97" s="191"/>
      <c r="MY97" s="191">
        <f t="shared" si="272"/>
        <v>0</v>
      </c>
      <c r="MZ97" s="191"/>
      <c r="NA97" s="191"/>
      <c r="NB97" s="191"/>
      <c r="NC97" s="191"/>
      <c r="ND97" s="191"/>
      <c r="NE97" s="191"/>
      <c r="NF97" s="191">
        <f t="shared" si="273"/>
        <v>0</v>
      </c>
      <c r="NG97" s="191"/>
      <c r="NH97" s="191"/>
      <c r="NI97" s="191"/>
      <c r="NJ97" s="191"/>
      <c r="NK97" s="191"/>
      <c r="NL97" s="191"/>
      <c r="NM97" s="191">
        <f t="shared" si="274"/>
        <v>0</v>
      </c>
      <c r="NN97" s="191"/>
      <c r="NO97" s="191"/>
      <c r="NP97" s="191"/>
      <c r="NQ97" s="191"/>
      <c r="NR97" s="191"/>
      <c r="NS97" s="191"/>
      <c r="NT97" s="191">
        <f t="shared" si="275"/>
        <v>0</v>
      </c>
      <c r="NU97" s="191"/>
      <c r="NV97" s="191"/>
      <c r="NW97" s="191"/>
      <c r="NX97" s="191"/>
      <c r="NY97" s="191"/>
      <c r="NZ97" s="191"/>
      <c r="OA97" s="191"/>
      <c r="OB97" s="191"/>
      <c r="OC97" s="191"/>
      <c r="OD97" s="191"/>
      <c r="OE97" s="191"/>
      <c r="OF97" s="191"/>
      <c r="OG97" s="191"/>
      <c r="OH97" s="191">
        <f t="shared" si="276"/>
        <v>0</v>
      </c>
      <c r="OI97" s="191"/>
      <c r="OJ97" s="191"/>
      <c r="OK97" s="191"/>
      <c r="OL97" s="191"/>
      <c r="OM97" s="191"/>
      <c r="ON97" s="191"/>
      <c r="OO97" s="191">
        <f t="shared" si="277"/>
        <v>0</v>
      </c>
      <c r="OP97" s="191"/>
      <c r="OQ97" s="191"/>
      <c r="OR97" s="191"/>
      <c r="OS97" s="191"/>
      <c r="OT97" s="191"/>
      <c r="OU97" s="191"/>
      <c r="OV97" s="191">
        <f t="shared" si="278"/>
        <v>0</v>
      </c>
      <c r="OW97" s="191"/>
      <c r="OX97" s="191"/>
      <c r="OY97" s="191"/>
      <c r="OZ97" s="191"/>
      <c r="PA97" s="191"/>
      <c r="PB97" s="191"/>
      <c r="PC97" s="191">
        <f t="shared" si="279"/>
        <v>0</v>
      </c>
      <c r="PD97" s="191"/>
      <c r="PE97" s="191"/>
      <c r="PF97" s="191"/>
      <c r="PG97" s="191"/>
      <c r="PH97" s="191"/>
      <c r="PI97" s="191"/>
      <c r="PJ97" s="191">
        <f t="shared" si="280"/>
        <v>0</v>
      </c>
      <c r="PK97" s="191"/>
      <c r="PL97" s="191"/>
      <c r="PM97" s="191"/>
      <c r="PN97" s="191"/>
      <c r="PO97" s="191"/>
      <c r="PP97" s="191"/>
      <c r="PQ97" s="191">
        <f t="shared" si="281"/>
        <v>0</v>
      </c>
      <c r="PR97" s="191"/>
      <c r="PS97" s="191"/>
      <c r="PT97" s="191"/>
      <c r="PU97" s="191"/>
      <c r="PV97" s="191"/>
      <c r="PW97" s="191"/>
      <c r="PX97" s="191">
        <f t="shared" si="282"/>
        <v>0</v>
      </c>
      <c r="PY97" s="191"/>
      <c r="PZ97" s="191"/>
      <c r="QA97" s="191"/>
      <c r="QB97" s="191"/>
      <c r="QC97" s="191"/>
      <c r="QD97" s="191"/>
      <c r="QE97" s="191">
        <f t="shared" si="283"/>
        <v>0</v>
      </c>
      <c r="QF97" s="191"/>
      <c r="QG97" s="191"/>
      <c r="QH97" s="191"/>
      <c r="QI97" s="191"/>
      <c r="QJ97" s="191"/>
      <c r="QK97" s="191"/>
      <c r="QL97" s="191">
        <f t="shared" si="284"/>
        <v>0</v>
      </c>
      <c r="QM97" s="191"/>
      <c r="QN97" s="191"/>
      <c r="QO97" s="191"/>
      <c r="QP97" s="191"/>
      <c r="QQ97" s="191"/>
      <c r="QR97" s="191"/>
      <c r="QS97" s="191">
        <f t="shared" si="285"/>
        <v>0</v>
      </c>
      <c r="QT97" s="191"/>
      <c r="QU97" s="191"/>
      <c r="QV97" s="191"/>
      <c r="QW97" s="191"/>
      <c r="QX97" s="191"/>
      <c r="QY97" s="191"/>
      <c r="QZ97" s="191">
        <f t="shared" si="286"/>
        <v>0</v>
      </c>
      <c r="RA97" s="191"/>
      <c r="RB97" s="191"/>
      <c r="RC97" s="191"/>
      <c r="RD97" s="191"/>
      <c r="RE97" s="191"/>
      <c r="RF97" s="191"/>
      <c r="RG97" s="191">
        <f t="shared" si="287"/>
        <v>0</v>
      </c>
      <c r="RH97" s="191"/>
      <c r="RI97" s="191"/>
      <c r="RJ97" s="191"/>
      <c r="RK97" s="191"/>
      <c r="RL97" s="191"/>
      <c r="RM97" s="191"/>
      <c r="RN97" s="191">
        <f t="shared" si="288"/>
        <v>0</v>
      </c>
      <c r="RO97" s="191"/>
      <c r="RP97" s="191"/>
      <c r="RQ97" s="191"/>
      <c r="RR97" s="191"/>
      <c r="RS97" s="191"/>
      <c r="RT97" s="191"/>
      <c r="RU97" s="191">
        <f t="shared" si="289"/>
        <v>0</v>
      </c>
      <c r="RV97" s="191"/>
      <c r="RW97" s="191"/>
      <c r="RX97" s="191"/>
      <c r="RY97" s="191"/>
      <c r="RZ97" s="191"/>
      <c r="SA97" s="191"/>
      <c r="SB97" s="191">
        <f t="shared" si="290"/>
        <v>0</v>
      </c>
      <c r="SC97" s="191"/>
      <c r="SD97" s="191"/>
      <c r="SE97" s="191"/>
      <c r="SF97" s="191"/>
      <c r="SG97" s="191"/>
      <c r="SH97" s="191"/>
      <c r="SI97" s="191">
        <f t="shared" si="291"/>
        <v>0</v>
      </c>
      <c r="SJ97" s="191"/>
      <c r="SK97" s="191"/>
      <c r="SL97" s="191"/>
      <c r="SM97" s="191"/>
      <c r="SN97" s="191"/>
      <c r="SO97" s="191"/>
      <c r="SP97" s="191">
        <f t="shared" si="292"/>
        <v>0</v>
      </c>
      <c r="SQ97" s="191"/>
      <c r="SR97" s="191"/>
      <c r="SS97" s="191"/>
      <c r="ST97" s="191"/>
      <c r="SU97" s="191"/>
      <c r="SV97" s="191"/>
      <c r="SW97" s="191">
        <f t="shared" si="293"/>
        <v>0</v>
      </c>
      <c r="SX97" s="191"/>
      <c r="SY97" s="191"/>
      <c r="SZ97" s="191"/>
      <c r="TA97" s="191"/>
      <c r="TB97" s="191"/>
      <c r="TC97" s="191"/>
      <c r="TD97" s="191">
        <f t="shared" si="294"/>
        <v>0</v>
      </c>
      <c r="TE97" s="191"/>
      <c r="TF97" s="191"/>
      <c r="TG97" s="191"/>
      <c r="TH97" s="191"/>
      <c r="TI97" s="191"/>
      <c r="TJ97" s="191"/>
      <c r="TK97" s="191">
        <f t="shared" si="295"/>
        <v>0</v>
      </c>
      <c r="TL97" s="191"/>
      <c r="TM97" s="191"/>
      <c r="TN97" s="191"/>
      <c r="TO97" s="191"/>
      <c r="TP97" s="191"/>
      <c r="TQ97" s="191"/>
      <c r="TR97" s="191">
        <f t="shared" si="296"/>
        <v>0</v>
      </c>
      <c r="TS97" s="191"/>
      <c r="TT97" s="191"/>
      <c r="TU97" s="191"/>
      <c r="TV97" s="191"/>
      <c r="TW97" s="191"/>
      <c r="TX97" s="191"/>
      <c r="TY97" s="191">
        <f t="shared" si="297"/>
        <v>0</v>
      </c>
      <c r="TZ97" s="191"/>
      <c r="UA97" s="191"/>
      <c r="UB97" s="191"/>
      <c r="UC97" s="191">
        <v>29</v>
      </c>
      <c r="UD97" s="191">
        <v>101500</v>
      </c>
      <c r="UE97" s="191"/>
      <c r="UF97" s="191">
        <f t="shared" si="298"/>
        <v>101500</v>
      </c>
      <c r="UG97" s="191"/>
      <c r="UH97" s="191"/>
      <c r="UI97" s="191"/>
      <c r="UJ97" s="191"/>
      <c r="UK97" s="191"/>
      <c r="UL97" s="191"/>
      <c r="UM97" s="191">
        <f t="shared" si="299"/>
        <v>0</v>
      </c>
      <c r="UN97" s="191"/>
      <c r="UO97" s="191"/>
      <c r="UP97" s="191"/>
      <c r="UQ97" s="191"/>
      <c r="UR97" s="191"/>
      <c r="US97" s="191"/>
      <c r="UT97" s="191">
        <f t="shared" si="300"/>
        <v>0</v>
      </c>
      <c r="UU97" s="191"/>
      <c r="UV97" s="191"/>
      <c r="UW97" s="191"/>
      <c r="UX97" s="191"/>
      <c r="UY97" s="191"/>
      <c r="UZ97" s="191"/>
      <c r="VA97" s="191">
        <f t="shared" si="301"/>
        <v>0</v>
      </c>
      <c r="VB97" s="191"/>
      <c r="VC97" s="191"/>
      <c r="VD97" s="191"/>
      <c r="VE97" s="191"/>
      <c r="VF97" s="191"/>
      <c r="VG97" s="191"/>
      <c r="VH97" s="191">
        <f t="shared" si="302"/>
        <v>0</v>
      </c>
      <c r="VI97" s="191"/>
      <c r="VJ97" s="191"/>
      <c r="VK97" s="191"/>
      <c r="VL97" s="191"/>
      <c r="VM97" s="191"/>
      <c r="VN97" s="191"/>
      <c r="VO97" s="191">
        <f t="shared" si="303"/>
        <v>0</v>
      </c>
      <c r="VP97" s="191"/>
      <c r="VQ97" s="191"/>
      <c r="VR97" s="191"/>
      <c r="VS97" s="191"/>
      <c r="VT97" s="191"/>
      <c r="VU97" s="191"/>
      <c r="VV97" s="191">
        <f t="shared" si="304"/>
        <v>0</v>
      </c>
      <c r="VW97" s="191"/>
      <c r="VX97" s="191"/>
      <c r="VY97" s="191"/>
      <c r="VZ97" s="191"/>
      <c r="WA97" s="191"/>
      <c r="WB97" s="191"/>
      <c r="WC97" s="191">
        <f t="shared" si="305"/>
        <v>0</v>
      </c>
      <c r="WD97" s="191"/>
      <c r="WE97" s="191"/>
      <c r="WF97" s="191"/>
      <c r="WG97" s="191"/>
      <c r="WH97" s="191"/>
      <c r="WI97" s="191"/>
      <c r="WJ97" s="191">
        <f t="shared" si="306"/>
        <v>0</v>
      </c>
      <c r="WK97" s="191"/>
      <c r="WL97" s="191"/>
      <c r="WM97" s="191"/>
      <c r="WN97" s="191"/>
      <c r="WO97" s="191"/>
      <c r="WP97" s="191"/>
      <c r="WQ97" s="191">
        <f t="shared" si="307"/>
        <v>0</v>
      </c>
      <c r="WR97" s="191"/>
      <c r="WS97" s="191"/>
      <c r="WT97" s="191"/>
      <c r="WU97" s="191"/>
      <c r="WV97" s="191"/>
      <c r="WW97" s="191"/>
      <c r="WX97" s="191">
        <f t="shared" si="308"/>
        <v>0</v>
      </c>
      <c r="WY97" s="191"/>
      <c r="WZ97" s="191"/>
      <c r="XA97" s="191"/>
      <c r="XB97" s="191"/>
      <c r="XC97" s="191"/>
      <c r="XD97" s="191"/>
      <c r="XE97" s="191">
        <f t="shared" si="309"/>
        <v>0</v>
      </c>
      <c r="XF97" s="191"/>
      <c r="XG97" s="191"/>
      <c r="XH97" s="191"/>
      <c r="XI97" s="191"/>
      <c r="XJ97" s="191"/>
      <c r="XK97" s="191"/>
      <c r="XL97" s="191">
        <f t="shared" si="310"/>
        <v>0</v>
      </c>
      <c r="XM97" s="191"/>
      <c r="XN97" s="191"/>
      <c r="XO97" s="191"/>
      <c r="XP97" s="191"/>
      <c r="XQ97" s="191"/>
      <c r="XR97" s="191"/>
      <c r="XS97" s="191">
        <f t="shared" si="311"/>
        <v>0</v>
      </c>
      <c r="XT97" s="191"/>
      <c r="XU97" s="191"/>
      <c r="XV97" s="191"/>
      <c r="XW97" s="191"/>
      <c r="XX97" s="191"/>
      <c r="XY97" s="191"/>
      <c r="XZ97" s="191">
        <f t="shared" si="312"/>
        <v>0</v>
      </c>
      <c r="YA97" s="191"/>
      <c r="YB97" s="191"/>
      <c r="YC97" s="191"/>
      <c r="YD97" s="191"/>
      <c r="YE97" s="191"/>
      <c r="YF97" s="191"/>
      <c r="YG97" s="191">
        <f t="shared" si="313"/>
        <v>0</v>
      </c>
      <c r="YH97" s="191"/>
      <c r="YI97" s="191"/>
      <c r="YJ97" s="191"/>
      <c r="YK97" s="191"/>
      <c r="YL97" s="191"/>
      <c r="YM97" s="191"/>
      <c r="YN97" s="191">
        <f t="shared" si="314"/>
        <v>0</v>
      </c>
      <c r="YO97" s="191"/>
      <c r="YP97" s="191"/>
      <c r="YQ97" s="191"/>
      <c r="YR97" s="191"/>
      <c r="YS97" s="191"/>
      <c r="YT97" s="191"/>
      <c r="YU97" s="191">
        <f t="shared" si="315"/>
        <v>0</v>
      </c>
      <c r="YV97" s="191"/>
      <c r="YW97" s="191"/>
      <c r="YX97" s="191"/>
      <c r="YY97" s="191"/>
      <c r="YZ97" s="191"/>
      <c r="ZA97" s="191"/>
      <c r="ZB97" s="191">
        <f t="shared" si="316"/>
        <v>0</v>
      </c>
      <c r="ZC97" s="191"/>
      <c r="ZD97" s="191"/>
      <c r="ZE97" s="191"/>
      <c r="ZF97" s="191"/>
      <c r="ZG97" s="191"/>
      <c r="ZH97" s="191"/>
      <c r="ZI97" s="191">
        <f t="shared" si="317"/>
        <v>0</v>
      </c>
      <c r="ZJ97" s="191"/>
      <c r="ZK97" s="191"/>
      <c r="ZL97" s="191"/>
      <c r="ZM97" s="191"/>
      <c r="ZN97" s="191"/>
      <c r="ZO97" s="191"/>
      <c r="ZP97" s="191">
        <f t="shared" si="318"/>
        <v>0</v>
      </c>
      <c r="ZQ97" s="191"/>
      <c r="ZR97" s="191"/>
      <c r="ZS97" s="191"/>
      <c r="ZT97" s="191"/>
      <c r="ZU97" s="191"/>
      <c r="ZV97" s="191"/>
      <c r="ZW97" s="191">
        <f t="shared" si="319"/>
        <v>0</v>
      </c>
      <c r="ZX97" s="191"/>
      <c r="ZY97" s="191"/>
      <c r="ZZ97" s="191"/>
      <c r="AAA97" s="191"/>
      <c r="AAB97" s="191"/>
      <c r="AAC97" s="191"/>
      <c r="AAD97" s="191">
        <f t="shared" si="320"/>
        <v>0</v>
      </c>
      <c r="AAE97" s="191"/>
      <c r="AAF97" s="191"/>
      <c r="AAG97" s="191"/>
      <c r="AAH97" s="191"/>
      <c r="AAI97" s="191"/>
      <c r="AAJ97" s="191"/>
      <c r="AAK97" s="191">
        <f t="shared" si="321"/>
        <v>0</v>
      </c>
      <c r="AAL97" s="191"/>
      <c r="AAM97" s="191"/>
      <c r="AAN97" s="191"/>
      <c r="AAO97" s="191"/>
      <c r="AAP97" s="191"/>
      <c r="AAQ97" s="191"/>
      <c r="AAR97" s="191">
        <f t="shared" si="322"/>
        <v>0</v>
      </c>
      <c r="AAS97" s="191"/>
      <c r="AAT97" s="191"/>
      <c r="AAU97" s="191"/>
      <c r="AAV97" s="191"/>
      <c r="AAW97" s="191"/>
      <c r="AAX97" s="191"/>
      <c r="AAY97" s="191">
        <f t="shared" si="323"/>
        <v>0</v>
      </c>
      <c r="AAZ97" s="191"/>
      <c r="ABA97" s="191"/>
      <c r="ABB97" s="191"/>
      <c r="ABC97" s="191"/>
      <c r="ABD97" s="191"/>
      <c r="ABE97" s="191"/>
      <c r="ABF97" s="191">
        <f t="shared" si="324"/>
        <v>0</v>
      </c>
      <c r="ABG97" s="191"/>
      <c r="ABH97" s="191"/>
      <c r="ABI97" s="191"/>
      <c r="ABJ97" s="191"/>
      <c r="ABK97" s="191"/>
      <c r="ABL97" s="191"/>
      <c r="ABM97" s="191">
        <f t="shared" si="325"/>
        <v>0</v>
      </c>
      <c r="ABN97" s="191"/>
      <c r="ABO97" s="191"/>
      <c r="ABP97" s="191"/>
      <c r="ABQ97" s="191"/>
      <c r="ABR97" s="191"/>
      <c r="ABS97" s="191"/>
      <c r="ABT97" s="191">
        <f t="shared" si="326"/>
        <v>0</v>
      </c>
      <c r="ABU97" s="191"/>
      <c r="ABV97" s="191"/>
      <c r="ABW97" s="191"/>
      <c r="ABX97" s="191"/>
      <c r="ABY97" s="190">
        <f t="shared" si="218"/>
        <v>101500</v>
      </c>
      <c r="ABZ97" s="190">
        <f t="shared" si="327"/>
        <v>0</v>
      </c>
      <c r="ACA97" s="190">
        <f t="shared" si="328"/>
        <v>101500</v>
      </c>
      <c r="ACB97" s="9"/>
    </row>
    <row r="98" spans="1:756" ht="18" customHeight="1">
      <c r="A98" s="213">
        <v>27</v>
      </c>
      <c r="B98" s="114" t="s">
        <v>1925</v>
      </c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>
        <f t="shared" si="219"/>
        <v>0</v>
      </c>
      <c r="N98" s="191"/>
      <c r="O98" s="191"/>
      <c r="P98" s="191"/>
      <c r="Q98" s="191"/>
      <c r="R98" s="191"/>
      <c r="S98" s="191"/>
      <c r="T98" s="191">
        <f t="shared" si="220"/>
        <v>0</v>
      </c>
      <c r="U98" s="191"/>
      <c r="V98" s="191"/>
      <c r="W98" s="191"/>
      <c r="X98" s="191"/>
      <c r="Y98" s="191"/>
      <c r="Z98" s="191"/>
      <c r="AA98" s="191">
        <f t="shared" si="221"/>
        <v>0</v>
      </c>
      <c r="AB98" s="191"/>
      <c r="AC98" s="191"/>
      <c r="AD98" s="191"/>
      <c r="AE98" s="191"/>
      <c r="AF98" s="191"/>
      <c r="AG98" s="191"/>
      <c r="AH98" s="191">
        <f t="shared" si="222"/>
        <v>0</v>
      </c>
      <c r="AI98" s="191"/>
      <c r="AJ98" s="191"/>
      <c r="AK98" s="191"/>
      <c r="AL98" s="191"/>
      <c r="AM98" s="191"/>
      <c r="AN98" s="191"/>
      <c r="AO98" s="191">
        <f t="shared" si="223"/>
        <v>0</v>
      </c>
      <c r="AP98" s="191"/>
      <c r="AQ98" s="191"/>
      <c r="AR98" s="191"/>
      <c r="AS98" s="191"/>
      <c r="AT98" s="191"/>
      <c r="AU98" s="191"/>
      <c r="AV98" s="191">
        <f t="shared" si="224"/>
        <v>0</v>
      </c>
      <c r="AW98" s="191"/>
      <c r="AX98" s="191"/>
      <c r="AY98" s="191"/>
      <c r="AZ98" s="191"/>
      <c r="BA98" s="191"/>
      <c r="BB98" s="191"/>
      <c r="BC98" s="191">
        <f t="shared" si="225"/>
        <v>0</v>
      </c>
      <c r="BD98" s="191"/>
      <c r="BE98" s="191"/>
      <c r="BF98" s="191"/>
      <c r="BG98" s="191"/>
      <c r="BH98" s="191"/>
      <c r="BI98" s="191"/>
      <c r="BJ98" s="191">
        <f t="shared" si="226"/>
        <v>0</v>
      </c>
      <c r="BK98" s="191"/>
      <c r="BL98" s="191"/>
      <c r="BM98" s="191"/>
      <c r="BN98" s="191"/>
      <c r="BO98" s="191"/>
      <c r="BP98" s="191"/>
      <c r="BQ98" s="191">
        <f t="shared" si="227"/>
        <v>0</v>
      </c>
      <c r="BR98" s="191"/>
      <c r="BS98" s="191"/>
      <c r="BT98" s="191"/>
      <c r="BU98" s="191"/>
      <c r="BV98" s="191"/>
      <c r="BW98" s="191"/>
      <c r="BX98" s="191">
        <f t="shared" si="228"/>
        <v>0</v>
      </c>
      <c r="BY98" s="191"/>
      <c r="BZ98" s="191"/>
      <c r="CA98" s="191"/>
      <c r="CB98" s="191"/>
      <c r="CC98" s="191"/>
      <c r="CD98" s="191"/>
      <c r="CE98" s="191">
        <f t="shared" si="229"/>
        <v>0</v>
      </c>
      <c r="CF98" s="191"/>
      <c r="CG98" s="191"/>
      <c r="CH98" s="191"/>
      <c r="CI98" s="191"/>
      <c r="CJ98" s="191"/>
      <c r="CK98" s="191"/>
      <c r="CL98" s="191">
        <f t="shared" si="230"/>
        <v>0</v>
      </c>
      <c r="CM98" s="191"/>
      <c r="CN98" s="191"/>
      <c r="CO98" s="191"/>
      <c r="CP98" s="191"/>
      <c r="CQ98" s="191"/>
      <c r="CR98" s="191"/>
      <c r="CS98" s="191">
        <f t="shared" si="231"/>
        <v>0</v>
      </c>
      <c r="CT98" s="191"/>
      <c r="CU98" s="191"/>
      <c r="CV98" s="191"/>
      <c r="CW98" s="191"/>
      <c r="CX98" s="191"/>
      <c r="CY98" s="191"/>
      <c r="CZ98" s="191">
        <f t="shared" si="232"/>
        <v>0</v>
      </c>
      <c r="DA98" s="191"/>
      <c r="DB98" s="191"/>
      <c r="DC98" s="191"/>
      <c r="DD98" s="191"/>
      <c r="DE98" s="191"/>
      <c r="DF98" s="191"/>
      <c r="DG98" s="191">
        <f t="shared" si="233"/>
        <v>0</v>
      </c>
      <c r="DH98" s="191"/>
      <c r="DI98" s="191"/>
      <c r="DJ98" s="191"/>
      <c r="DK98" s="191"/>
      <c r="DL98" s="191"/>
      <c r="DM98" s="191"/>
      <c r="DN98" s="191">
        <f t="shared" si="234"/>
        <v>0</v>
      </c>
      <c r="DO98" s="191"/>
      <c r="DP98" s="191"/>
      <c r="DQ98" s="191"/>
      <c r="DR98" s="191"/>
      <c r="DS98" s="191"/>
      <c r="DT98" s="191"/>
      <c r="DU98" s="191">
        <f t="shared" si="235"/>
        <v>0</v>
      </c>
      <c r="DV98" s="191"/>
      <c r="DW98" s="191"/>
      <c r="DX98" s="191"/>
      <c r="DY98" s="191"/>
      <c r="DZ98" s="191"/>
      <c r="EA98" s="191"/>
      <c r="EB98" s="191">
        <f t="shared" si="236"/>
        <v>0</v>
      </c>
      <c r="EC98" s="191"/>
      <c r="ED98" s="191"/>
      <c r="EE98" s="191"/>
      <c r="EF98" s="191"/>
      <c r="EG98" s="191"/>
      <c r="EH98" s="191"/>
      <c r="EI98" s="191">
        <f t="shared" si="237"/>
        <v>0</v>
      </c>
      <c r="EJ98" s="191"/>
      <c r="EK98" s="191"/>
      <c r="EL98" s="191"/>
      <c r="EM98" s="191"/>
      <c r="EN98" s="191">
        <f t="shared" si="238"/>
        <v>0</v>
      </c>
      <c r="EO98" s="191"/>
      <c r="EP98" s="191">
        <f t="shared" si="239"/>
        <v>0</v>
      </c>
      <c r="EQ98" s="191"/>
      <c r="ER98" s="191"/>
      <c r="ES98" s="191"/>
      <c r="ET98" s="191"/>
      <c r="EU98" s="191">
        <f t="shared" si="240"/>
        <v>0</v>
      </c>
      <c r="EV98" s="191"/>
      <c r="EW98" s="191">
        <f t="shared" si="241"/>
        <v>0</v>
      </c>
      <c r="EX98" s="191"/>
      <c r="EY98" s="191"/>
      <c r="EZ98" s="191"/>
      <c r="FA98" s="191"/>
      <c r="FB98" s="191"/>
      <c r="FC98" s="191"/>
      <c r="FD98" s="191">
        <f t="shared" si="242"/>
        <v>0</v>
      </c>
      <c r="FE98" s="191"/>
      <c r="FF98" s="191"/>
      <c r="FG98" s="191"/>
      <c r="FH98" s="191"/>
      <c r="FI98" s="191"/>
      <c r="FJ98" s="191"/>
      <c r="FK98" s="191">
        <f t="shared" si="243"/>
        <v>0</v>
      </c>
      <c r="FL98" s="191"/>
      <c r="FM98" s="191"/>
      <c r="FN98" s="191"/>
      <c r="FO98" s="191"/>
      <c r="FP98" s="191"/>
      <c r="FQ98" s="191"/>
      <c r="FR98" s="191">
        <f t="shared" si="244"/>
        <v>0</v>
      </c>
      <c r="FS98" s="191"/>
      <c r="FT98" s="191"/>
      <c r="FU98" s="191"/>
      <c r="FV98" s="191"/>
      <c r="FW98" s="191"/>
      <c r="FX98" s="191"/>
      <c r="FY98" s="191">
        <f t="shared" si="245"/>
        <v>0</v>
      </c>
      <c r="FZ98" s="191"/>
      <c r="GA98" s="191"/>
      <c r="GB98" s="191"/>
      <c r="GC98" s="191"/>
      <c r="GD98" s="191"/>
      <c r="GE98" s="191"/>
      <c r="GF98" s="191">
        <f t="shared" si="246"/>
        <v>0</v>
      </c>
      <c r="GG98" s="191"/>
      <c r="GH98" s="191"/>
      <c r="GI98" s="191"/>
      <c r="GJ98" s="191"/>
      <c r="GK98" s="191"/>
      <c r="GL98" s="191"/>
      <c r="GM98" s="191">
        <f t="shared" si="247"/>
        <v>0</v>
      </c>
      <c r="GN98" s="191"/>
      <c r="GO98" s="191"/>
      <c r="GP98" s="191"/>
      <c r="GQ98" s="191"/>
      <c r="GR98" s="191"/>
      <c r="GS98" s="191"/>
      <c r="GT98" s="191">
        <f t="shared" si="248"/>
        <v>0</v>
      </c>
      <c r="GU98" s="191"/>
      <c r="GV98" s="191"/>
      <c r="GW98" s="191"/>
      <c r="GX98" s="191"/>
      <c r="GY98" s="191"/>
      <c r="GZ98" s="191"/>
      <c r="HA98" s="191">
        <f t="shared" si="249"/>
        <v>0</v>
      </c>
      <c r="HB98" s="191"/>
      <c r="HC98" s="191"/>
      <c r="HD98" s="191"/>
      <c r="HE98" s="191"/>
      <c r="HF98" s="191"/>
      <c r="HG98" s="191"/>
      <c r="HH98" s="191">
        <f t="shared" si="250"/>
        <v>0</v>
      </c>
      <c r="HI98" s="191"/>
      <c r="HJ98" s="191"/>
      <c r="HK98" s="191"/>
      <c r="HL98" s="191"/>
      <c r="HM98" s="191"/>
      <c r="HN98" s="191"/>
      <c r="HO98" s="191">
        <f t="shared" si="251"/>
        <v>0</v>
      </c>
      <c r="HP98" s="191"/>
      <c r="HQ98" s="191"/>
      <c r="HR98" s="191"/>
      <c r="HS98" s="191"/>
      <c r="HT98" s="191"/>
      <c r="HU98" s="191"/>
      <c r="HV98" s="191">
        <f t="shared" si="252"/>
        <v>0</v>
      </c>
      <c r="HW98" s="191"/>
      <c r="HX98" s="191"/>
      <c r="HY98" s="191"/>
      <c r="HZ98" s="191"/>
      <c r="IA98" s="191"/>
      <c r="IB98" s="191"/>
      <c r="IC98" s="191">
        <f t="shared" si="253"/>
        <v>0</v>
      </c>
      <c r="ID98" s="191"/>
      <c r="IE98" s="191"/>
      <c r="IF98" s="191"/>
      <c r="IG98" s="191"/>
      <c r="IH98" s="191"/>
      <c r="II98" s="191"/>
      <c r="IJ98" s="191">
        <f t="shared" si="254"/>
        <v>0</v>
      </c>
      <c r="IK98" s="191"/>
      <c r="IL98" s="191"/>
      <c r="IM98" s="191"/>
      <c r="IN98" s="191"/>
      <c r="IO98" s="191">
        <f t="shared" si="255"/>
        <v>0</v>
      </c>
      <c r="IP98" s="191"/>
      <c r="IQ98" s="191">
        <f t="shared" si="256"/>
        <v>0</v>
      </c>
      <c r="IR98" s="191"/>
      <c r="IS98" s="191"/>
      <c r="IT98" s="191"/>
      <c r="IU98" s="191"/>
      <c r="IV98" s="191"/>
      <c r="IW98" s="191"/>
      <c r="IX98" s="191">
        <f t="shared" si="257"/>
        <v>0</v>
      </c>
      <c r="IY98" s="191"/>
      <c r="IZ98" s="191"/>
      <c r="JA98" s="191"/>
      <c r="JB98" s="191"/>
      <c r="JC98" s="191"/>
      <c r="JD98" s="191"/>
      <c r="JE98" s="191">
        <f t="shared" si="258"/>
        <v>0</v>
      </c>
      <c r="JF98" s="191"/>
      <c r="JG98" s="191"/>
      <c r="JH98" s="191"/>
      <c r="JI98" s="191"/>
      <c r="JJ98" s="191"/>
      <c r="JK98" s="191"/>
      <c r="JL98" s="191">
        <f t="shared" si="259"/>
        <v>0</v>
      </c>
      <c r="JM98" s="191"/>
      <c r="JN98" s="191"/>
      <c r="JO98" s="191"/>
      <c r="JP98" s="191"/>
      <c r="JQ98" s="191"/>
      <c r="JR98" s="191"/>
      <c r="JS98" s="191">
        <f t="shared" si="260"/>
        <v>0</v>
      </c>
      <c r="JT98" s="191"/>
      <c r="JU98" s="191"/>
      <c r="JV98" s="191"/>
      <c r="JW98" s="191"/>
      <c r="JX98" s="191"/>
      <c r="JY98" s="191"/>
      <c r="JZ98" s="191">
        <f t="shared" si="261"/>
        <v>0</v>
      </c>
      <c r="KA98" s="191"/>
      <c r="KB98" s="191"/>
      <c r="KC98" s="191"/>
      <c r="KD98" s="191"/>
      <c r="KE98" s="191"/>
      <c r="KF98" s="191"/>
      <c r="KG98" s="191">
        <f t="shared" si="262"/>
        <v>0</v>
      </c>
      <c r="KH98" s="191"/>
      <c r="KI98" s="191"/>
      <c r="KJ98" s="191"/>
      <c r="KK98" s="191"/>
      <c r="KL98" s="191"/>
      <c r="KM98" s="191"/>
      <c r="KN98" s="191">
        <f t="shared" si="263"/>
        <v>0</v>
      </c>
      <c r="KO98" s="191"/>
      <c r="KP98" s="191"/>
      <c r="KQ98" s="191"/>
      <c r="KR98" s="191"/>
      <c r="KS98" s="191"/>
      <c r="KT98" s="191"/>
      <c r="KU98" s="191">
        <f t="shared" si="264"/>
        <v>0</v>
      </c>
      <c r="KV98" s="191"/>
      <c r="KW98" s="191"/>
      <c r="KX98" s="191"/>
      <c r="KY98" s="191"/>
      <c r="KZ98" s="191"/>
      <c r="LA98" s="191"/>
      <c r="LB98" s="191">
        <f t="shared" si="265"/>
        <v>0</v>
      </c>
      <c r="LC98" s="191"/>
      <c r="LD98" s="191"/>
      <c r="LE98" s="191"/>
      <c r="LF98" s="191"/>
      <c r="LG98" s="191"/>
      <c r="LH98" s="191"/>
      <c r="LI98" s="191">
        <f t="shared" si="266"/>
        <v>0</v>
      </c>
      <c r="LJ98" s="191"/>
      <c r="LK98" s="191"/>
      <c r="LL98" s="191"/>
      <c r="LM98" s="191"/>
      <c r="LN98" s="191"/>
      <c r="LO98" s="191"/>
      <c r="LP98" s="191">
        <f t="shared" si="267"/>
        <v>0</v>
      </c>
      <c r="LQ98" s="191"/>
      <c r="LR98" s="191"/>
      <c r="LS98" s="191"/>
      <c r="LT98" s="191"/>
      <c r="LU98" s="191"/>
      <c r="LV98" s="191"/>
      <c r="LW98" s="191">
        <f t="shared" si="268"/>
        <v>0</v>
      </c>
      <c r="LX98" s="191"/>
      <c r="LY98" s="191"/>
      <c r="LZ98" s="191"/>
      <c r="MA98" s="191"/>
      <c r="MB98" s="191"/>
      <c r="MC98" s="191"/>
      <c r="MD98" s="191">
        <f t="shared" si="269"/>
        <v>0</v>
      </c>
      <c r="ME98" s="191"/>
      <c r="MF98" s="191"/>
      <c r="MG98" s="191"/>
      <c r="MH98" s="191"/>
      <c r="MI98" s="191"/>
      <c r="MJ98" s="191"/>
      <c r="MK98" s="191">
        <f t="shared" si="270"/>
        <v>0</v>
      </c>
      <c r="ML98" s="191"/>
      <c r="MM98" s="191"/>
      <c r="MN98" s="191"/>
      <c r="MO98" s="191"/>
      <c r="MP98" s="191"/>
      <c r="MQ98" s="191"/>
      <c r="MR98" s="191">
        <f t="shared" si="271"/>
        <v>0</v>
      </c>
      <c r="MS98" s="191"/>
      <c r="MT98" s="191"/>
      <c r="MU98" s="191"/>
      <c r="MV98" s="191"/>
      <c r="MW98" s="191"/>
      <c r="MX98" s="191"/>
      <c r="MY98" s="191">
        <f t="shared" si="272"/>
        <v>0</v>
      </c>
      <c r="MZ98" s="191"/>
      <c r="NA98" s="191"/>
      <c r="NB98" s="191"/>
      <c r="NC98" s="191"/>
      <c r="ND98" s="191"/>
      <c r="NE98" s="191"/>
      <c r="NF98" s="191">
        <f t="shared" si="273"/>
        <v>0</v>
      </c>
      <c r="NG98" s="191"/>
      <c r="NH98" s="191"/>
      <c r="NI98" s="191"/>
      <c r="NJ98" s="191"/>
      <c r="NK98" s="191"/>
      <c r="NL98" s="191"/>
      <c r="NM98" s="191">
        <f t="shared" si="274"/>
        <v>0</v>
      </c>
      <c r="NN98" s="191"/>
      <c r="NO98" s="191"/>
      <c r="NP98" s="191"/>
      <c r="NQ98" s="191"/>
      <c r="NR98" s="191"/>
      <c r="NS98" s="191"/>
      <c r="NT98" s="191">
        <f t="shared" si="275"/>
        <v>0</v>
      </c>
      <c r="NU98" s="191"/>
      <c r="NV98" s="191"/>
      <c r="NW98" s="191"/>
      <c r="NX98" s="191"/>
      <c r="NY98" s="191"/>
      <c r="NZ98" s="191"/>
      <c r="OA98" s="191"/>
      <c r="OB98" s="191"/>
      <c r="OC98" s="191"/>
      <c r="OD98" s="191"/>
      <c r="OE98" s="191"/>
      <c r="OF98" s="191"/>
      <c r="OG98" s="191"/>
      <c r="OH98" s="191">
        <f t="shared" si="276"/>
        <v>0</v>
      </c>
      <c r="OI98" s="191"/>
      <c r="OJ98" s="191"/>
      <c r="OK98" s="191"/>
      <c r="OL98" s="191"/>
      <c r="OM98" s="191"/>
      <c r="ON98" s="191"/>
      <c r="OO98" s="191">
        <f t="shared" si="277"/>
        <v>0</v>
      </c>
      <c r="OP98" s="191"/>
      <c r="OQ98" s="191"/>
      <c r="OR98" s="191"/>
      <c r="OS98" s="191"/>
      <c r="OT98" s="191"/>
      <c r="OU98" s="191"/>
      <c r="OV98" s="191">
        <f t="shared" si="278"/>
        <v>0</v>
      </c>
      <c r="OW98" s="191"/>
      <c r="OX98" s="191"/>
      <c r="OY98" s="191"/>
      <c r="OZ98" s="191"/>
      <c r="PA98" s="191"/>
      <c r="PB98" s="191"/>
      <c r="PC98" s="191">
        <f t="shared" si="279"/>
        <v>0</v>
      </c>
      <c r="PD98" s="191"/>
      <c r="PE98" s="191"/>
      <c r="PF98" s="191"/>
      <c r="PG98" s="191"/>
      <c r="PH98" s="191"/>
      <c r="PI98" s="191"/>
      <c r="PJ98" s="191">
        <f t="shared" si="280"/>
        <v>0</v>
      </c>
      <c r="PK98" s="191"/>
      <c r="PL98" s="191"/>
      <c r="PM98" s="191"/>
      <c r="PN98" s="191"/>
      <c r="PO98" s="191"/>
      <c r="PP98" s="191"/>
      <c r="PQ98" s="191">
        <f t="shared" si="281"/>
        <v>0</v>
      </c>
      <c r="PR98" s="191"/>
      <c r="PS98" s="191"/>
      <c r="PT98" s="191"/>
      <c r="PU98" s="191"/>
      <c r="PV98" s="191"/>
      <c r="PW98" s="191"/>
      <c r="PX98" s="191">
        <f t="shared" si="282"/>
        <v>0</v>
      </c>
      <c r="PY98" s="191"/>
      <c r="PZ98" s="191"/>
      <c r="QA98" s="191"/>
      <c r="QB98" s="191"/>
      <c r="QC98" s="191"/>
      <c r="QD98" s="191"/>
      <c r="QE98" s="191">
        <f t="shared" si="283"/>
        <v>0</v>
      </c>
      <c r="QF98" s="191"/>
      <c r="QG98" s="191"/>
      <c r="QH98" s="191"/>
      <c r="QI98" s="191"/>
      <c r="QJ98" s="191"/>
      <c r="QK98" s="191"/>
      <c r="QL98" s="191">
        <f t="shared" si="284"/>
        <v>0</v>
      </c>
      <c r="QM98" s="191"/>
      <c r="QN98" s="191"/>
      <c r="QO98" s="191"/>
      <c r="QP98" s="191"/>
      <c r="QQ98" s="191"/>
      <c r="QR98" s="191"/>
      <c r="QS98" s="191">
        <f t="shared" si="285"/>
        <v>0</v>
      </c>
      <c r="QT98" s="191"/>
      <c r="QU98" s="191"/>
      <c r="QV98" s="191"/>
      <c r="QW98" s="191"/>
      <c r="QX98" s="191"/>
      <c r="QY98" s="191"/>
      <c r="QZ98" s="191">
        <f t="shared" si="286"/>
        <v>0</v>
      </c>
      <c r="RA98" s="191"/>
      <c r="RB98" s="191"/>
      <c r="RC98" s="191"/>
      <c r="RD98" s="191"/>
      <c r="RE98" s="191"/>
      <c r="RF98" s="191"/>
      <c r="RG98" s="191">
        <f t="shared" si="287"/>
        <v>0</v>
      </c>
      <c r="RH98" s="191"/>
      <c r="RI98" s="191"/>
      <c r="RJ98" s="191"/>
      <c r="RK98" s="191"/>
      <c r="RL98" s="191"/>
      <c r="RM98" s="191"/>
      <c r="RN98" s="191">
        <f t="shared" si="288"/>
        <v>0</v>
      </c>
      <c r="RO98" s="191"/>
      <c r="RP98" s="191"/>
      <c r="RQ98" s="191"/>
      <c r="RR98" s="191"/>
      <c r="RS98" s="191"/>
      <c r="RT98" s="191"/>
      <c r="RU98" s="191">
        <f t="shared" si="289"/>
        <v>0</v>
      </c>
      <c r="RV98" s="191"/>
      <c r="RW98" s="191"/>
      <c r="RX98" s="191"/>
      <c r="RY98" s="191"/>
      <c r="RZ98" s="191"/>
      <c r="SA98" s="191"/>
      <c r="SB98" s="191">
        <f t="shared" si="290"/>
        <v>0</v>
      </c>
      <c r="SC98" s="191"/>
      <c r="SD98" s="191"/>
      <c r="SE98" s="191"/>
      <c r="SF98" s="191"/>
      <c r="SG98" s="191"/>
      <c r="SH98" s="191"/>
      <c r="SI98" s="191">
        <f t="shared" si="291"/>
        <v>0</v>
      </c>
      <c r="SJ98" s="191"/>
      <c r="SK98" s="191"/>
      <c r="SL98" s="191"/>
      <c r="SM98" s="191"/>
      <c r="SN98" s="191"/>
      <c r="SO98" s="191"/>
      <c r="SP98" s="191">
        <f t="shared" si="292"/>
        <v>0</v>
      </c>
      <c r="SQ98" s="191"/>
      <c r="SR98" s="191"/>
      <c r="SS98" s="191"/>
      <c r="ST98" s="191"/>
      <c r="SU98" s="191"/>
      <c r="SV98" s="191"/>
      <c r="SW98" s="191">
        <f t="shared" si="293"/>
        <v>0</v>
      </c>
      <c r="SX98" s="191"/>
      <c r="SY98" s="191"/>
      <c r="SZ98" s="191"/>
      <c r="TA98" s="191"/>
      <c r="TB98" s="191"/>
      <c r="TC98" s="191"/>
      <c r="TD98" s="191">
        <f t="shared" si="294"/>
        <v>0</v>
      </c>
      <c r="TE98" s="191"/>
      <c r="TF98" s="191"/>
      <c r="TG98" s="191"/>
      <c r="TH98" s="191"/>
      <c r="TI98" s="191"/>
      <c r="TJ98" s="191"/>
      <c r="TK98" s="191">
        <f t="shared" si="295"/>
        <v>0</v>
      </c>
      <c r="TL98" s="191"/>
      <c r="TM98" s="191"/>
      <c r="TN98" s="191"/>
      <c r="TO98" s="191"/>
      <c r="TP98" s="191"/>
      <c r="TQ98" s="191"/>
      <c r="TR98" s="191">
        <f t="shared" si="296"/>
        <v>0</v>
      </c>
      <c r="TS98" s="191"/>
      <c r="TT98" s="191"/>
      <c r="TU98" s="191"/>
      <c r="TV98" s="191"/>
      <c r="TW98" s="191">
        <v>67800</v>
      </c>
      <c r="TX98" s="191"/>
      <c r="TY98" s="191">
        <f t="shared" si="297"/>
        <v>67800</v>
      </c>
      <c r="TZ98" s="191"/>
      <c r="UA98" s="191"/>
      <c r="UB98" s="191"/>
      <c r="UC98" s="191"/>
      <c r="UD98" s="191"/>
      <c r="UE98" s="191"/>
      <c r="UF98" s="191">
        <f t="shared" si="298"/>
        <v>0</v>
      </c>
      <c r="UG98" s="191"/>
      <c r="UH98" s="191"/>
      <c r="UI98" s="191"/>
      <c r="UJ98" s="191"/>
      <c r="UK98" s="191"/>
      <c r="UL98" s="191"/>
      <c r="UM98" s="191">
        <f t="shared" si="299"/>
        <v>0</v>
      </c>
      <c r="UN98" s="191"/>
      <c r="UO98" s="191"/>
      <c r="UP98" s="191"/>
      <c r="UQ98" s="191"/>
      <c r="UR98" s="191"/>
      <c r="US98" s="191"/>
      <c r="UT98" s="191">
        <f t="shared" si="300"/>
        <v>0</v>
      </c>
      <c r="UU98" s="191"/>
      <c r="UV98" s="191"/>
      <c r="UW98" s="191"/>
      <c r="UX98" s="191"/>
      <c r="UY98" s="191"/>
      <c r="UZ98" s="191"/>
      <c r="VA98" s="191">
        <f t="shared" si="301"/>
        <v>0</v>
      </c>
      <c r="VB98" s="191"/>
      <c r="VC98" s="191"/>
      <c r="VD98" s="191"/>
      <c r="VE98" s="191"/>
      <c r="VF98" s="191"/>
      <c r="VG98" s="191"/>
      <c r="VH98" s="191">
        <f t="shared" si="302"/>
        <v>0</v>
      </c>
      <c r="VI98" s="191"/>
      <c r="VJ98" s="191"/>
      <c r="VK98" s="191"/>
      <c r="VL98" s="191"/>
      <c r="VM98" s="191"/>
      <c r="VN98" s="191"/>
      <c r="VO98" s="191">
        <f t="shared" si="303"/>
        <v>0</v>
      </c>
      <c r="VP98" s="191"/>
      <c r="VQ98" s="191"/>
      <c r="VR98" s="191"/>
      <c r="VS98" s="191"/>
      <c r="VT98" s="191"/>
      <c r="VU98" s="191"/>
      <c r="VV98" s="191">
        <f t="shared" si="304"/>
        <v>0</v>
      </c>
      <c r="VW98" s="191"/>
      <c r="VX98" s="191"/>
      <c r="VY98" s="191"/>
      <c r="VZ98" s="191"/>
      <c r="WA98" s="191"/>
      <c r="WB98" s="191"/>
      <c r="WC98" s="191">
        <f t="shared" si="305"/>
        <v>0</v>
      </c>
      <c r="WD98" s="191"/>
      <c r="WE98" s="191"/>
      <c r="WF98" s="191"/>
      <c r="WG98" s="191"/>
      <c r="WH98" s="191"/>
      <c r="WI98" s="191"/>
      <c r="WJ98" s="191">
        <f t="shared" si="306"/>
        <v>0</v>
      </c>
      <c r="WK98" s="191"/>
      <c r="WL98" s="191"/>
      <c r="WM98" s="191"/>
      <c r="WN98" s="191"/>
      <c r="WO98" s="191"/>
      <c r="WP98" s="191"/>
      <c r="WQ98" s="191">
        <f t="shared" si="307"/>
        <v>0</v>
      </c>
      <c r="WR98" s="191"/>
      <c r="WS98" s="191"/>
      <c r="WT98" s="191"/>
      <c r="WU98" s="191"/>
      <c r="WV98" s="191"/>
      <c r="WW98" s="191"/>
      <c r="WX98" s="191">
        <f t="shared" si="308"/>
        <v>0</v>
      </c>
      <c r="WY98" s="191"/>
      <c r="WZ98" s="191"/>
      <c r="XA98" s="191"/>
      <c r="XB98" s="191"/>
      <c r="XC98" s="191"/>
      <c r="XD98" s="191"/>
      <c r="XE98" s="191">
        <f t="shared" si="309"/>
        <v>0</v>
      </c>
      <c r="XF98" s="191"/>
      <c r="XG98" s="191"/>
      <c r="XH98" s="191"/>
      <c r="XI98" s="191"/>
      <c r="XJ98" s="191"/>
      <c r="XK98" s="191"/>
      <c r="XL98" s="191">
        <f t="shared" si="310"/>
        <v>0</v>
      </c>
      <c r="XM98" s="191"/>
      <c r="XN98" s="191"/>
      <c r="XO98" s="191"/>
      <c r="XP98" s="191"/>
      <c r="XQ98" s="191"/>
      <c r="XR98" s="191"/>
      <c r="XS98" s="191">
        <f t="shared" si="311"/>
        <v>0</v>
      </c>
      <c r="XT98" s="191"/>
      <c r="XU98" s="191"/>
      <c r="XV98" s="191"/>
      <c r="XW98" s="191"/>
      <c r="XX98" s="191"/>
      <c r="XY98" s="191"/>
      <c r="XZ98" s="191">
        <f t="shared" si="312"/>
        <v>0</v>
      </c>
      <c r="YA98" s="191"/>
      <c r="YB98" s="191"/>
      <c r="YC98" s="191"/>
      <c r="YD98" s="191"/>
      <c r="YE98" s="191"/>
      <c r="YF98" s="191"/>
      <c r="YG98" s="191">
        <f t="shared" si="313"/>
        <v>0</v>
      </c>
      <c r="YH98" s="191"/>
      <c r="YI98" s="191"/>
      <c r="YJ98" s="191"/>
      <c r="YK98" s="191"/>
      <c r="YL98" s="191"/>
      <c r="YM98" s="191"/>
      <c r="YN98" s="191">
        <f t="shared" si="314"/>
        <v>0</v>
      </c>
      <c r="YO98" s="191"/>
      <c r="YP98" s="191"/>
      <c r="YQ98" s="191"/>
      <c r="YR98" s="191"/>
      <c r="YS98" s="191"/>
      <c r="YT98" s="191"/>
      <c r="YU98" s="191">
        <f t="shared" si="315"/>
        <v>0</v>
      </c>
      <c r="YV98" s="191"/>
      <c r="YW98" s="191"/>
      <c r="YX98" s="191"/>
      <c r="YY98" s="191"/>
      <c r="YZ98" s="191"/>
      <c r="ZA98" s="191"/>
      <c r="ZB98" s="191">
        <f t="shared" si="316"/>
        <v>0</v>
      </c>
      <c r="ZC98" s="191"/>
      <c r="ZD98" s="191"/>
      <c r="ZE98" s="191"/>
      <c r="ZF98" s="191"/>
      <c r="ZG98" s="191"/>
      <c r="ZH98" s="191"/>
      <c r="ZI98" s="191">
        <f t="shared" si="317"/>
        <v>0</v>
      </c>
      <c r="ZJ98" s="191"/>
      <c r="ZK98" s="191"/>
      <c r="ZL98" s="191"/>
      <c r="ZM98" s="191"/>
      <c r="ZN98" s="191"/>
      <c r="ZO98" s="191"/>
      <c r="ZP98" s="191">
        <f t="shared" si="318"/>
        <v>0</v>
      </c>
      <c r="ZQ98" s="191"/>
      <c r="ZR98" s="191"/>
      <c r="ZS98" s="191"/>
      <c r="ZT98" s="191"/>
      <c r="ZU98" s="191"/>
      <c r="ZV98" s="191"/>
      <c r="ZW98" s="191">
        <f t="shared" si="319"/>
        <v>0</v>
      </c>
      <c r="ZX98" s="191"/>
      <c r="ZY98" s="191"/>
      <c r="ZZ98" s="191"/>
      <c r="AAA98" s="191"/>
      <c r="AAB98" s="191"/>
      <c r="AAC98" s="191"/>
      <c r="AAD98" s="191">
        <f t="shared" si="320"/>
        <v>0</v>
      </c>
      <c r="AAE98" s="191"/>
      <c r="AAF98" s="191"/>
      <c r="AAG98" s="191"/>
      <c r="AAH98" s="191"/>
      <c r="AAI98" s="191"/>
      <c r="AAJ98" s="191"/>
      <c r="AAK98" s="191">
        <f t="shared" si="321"/>
        <v>0</v>
      </c>
      <c r="AAL98" s="191"/>
      <c r="AAM98" s="191"/>
      <c r="AAN98" s="191"/>
      <c r="AAO98" s="191"/>
      <c r="AAP98" s="191"/>
      <c r="AAQ98" s="191"/>
      <c r="AAR98" s="191">
        <f t="shared" si="322"/>
        <v>0</v>
      </c>
      <c r="AAS98" s="191"/>
      <c r="AAT98" s="191"/>
      <c r="AAU98" s="191"/>
      <c r="AAV98" s="191"/>
      <c r="AAW98" s="191"/>
      <c r="AAX98" s="191"/>
      <c r="AAY98" s="191">
        <f t="shared" si="323"/>
        <v>0</v>
      </c>
      <c r="AAZ98" s="191"/>
      <c r="ABA98" s="191"/>
      <c r="ABB98" s="191"/>
      <c r="ABC98" s="191"/>
      <c r="ABD98" s="191"/>
      <c r="ABE98" s="191"/>
      <c r="ABF98" s="191">
        <f t="shared" si="324"/>
        <v>0</v>
      </c>
      <c r="ABG98" s="191"/>
      <c r="ABH98" s="191"/>
      <c r="ABI98" s="191"/>
      <c r="ABJ98" s="191"/>
      <c r="ABK98" s="191"/>
      <c r="ABL98" s="191"/>
      <c r="ABM98" s="191">
        <f t="shared" si="325"/>
        <v>0</v>
      </c>
      <c r="ABN98" s="191"/>
      <c r="ABO98" s="191"/>
      <c r="ABP98" s="191"/>
      <c r="ABQ98" s="191"/>
      <c r="ABR98" s="191"/>
      <c r="ABS98" s="191"/>
      <c r="ABT98" s="191">
        <f t="shared" si="326"/>
        <v>0</v>
      </c>
      <c r="ABU98" s="191"/>
      <c r="ABV98" s="191"/>
      <c r="ABW98" s="191"/>
      <c r="ABX98" s="191"/>
      <c r="ABY98" s="190">
        <f t="shared" si="218"/>
        <v>67800</v>
      </c>
      <c r="ABZ98" s="190">
        <f t="shared" si="327"/>
        <v>0</v>
      </c>
      <c r="ACA98" s="190">
        <f t="shared" si="328"/>
        <v>67800</v>
      </c>
      <c r="ACB98" s="9"/>
    </row>
    <row r="99" spans="1:756" ht="18" customHeight="1">
      <c r="A99" s="213">
        <v>28</v>
      </c>
      <c r="B99" s="114" t="s">
        <v>1951</v>
      </c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>
        <f t="shared" si="219"/>
        <v>0</v>
      </c>
      <c r="N99" s="191"/>
      <c r="O99" s="191"/>
      <c r="P99" s="191"/>
      <c r="Q99" s="191"/>
      <c r="R99" s="191"/>
      <c r="S99" s="191"/>
      <c r="T99" s="191">
        <f t="shared" si="220"/>
        <v>0</v>
      </c>
      <c r="U99" s="191"/>
      <c r="V99" s="191"/>
      <c r="W99" s="191"/>
      <c r="X99" s="191"/>
      <c r="Y99" s="191"/>
      <c r="Z99" s="191"/>
      <c r="AA99" s="191">
        <f t="shared" si="221"/>
        <v>0</v>
      </c>
      <c r="AB99" s="191"/>
      <c r="AC99" s="191"/>
      <c r="AD99" s="191"/>
      <c r="AE99" s="191"/>
      <c r="AF99" s="191"/>
      <c r="AG99" s="191"/>
      <c r="AH99" s="191">
        <f t="shared" si="222"/>
        <v>0</v>
      </c>
      <c r="AI99" s="191"/>
      <c r="AJ99" s="191"/>
      <c r="AK99" s="191"/>
      <c r="AL99" s="191"/>
      <c r="AM99" s="191"/>
      <c r="AN99" s="191"/>
      <c r="AO99" s="191">
        <f t="shared" si="223"/>
        <v>0</v>
      </c>
      <c r="AP99" s="191"/>
      <c r="AQ99" s="191"/>
      <c r="AR99" s="191"/>
      <c r="AS99" s="191"/>
      <c r="AT99" s="191"/>
      <c r="AU99" s="191"/>
      <c r="AV99" s="191">
        <f t="shared" si="224"/>
        <v>0</v>
      </c>
      <c r="AW99" s="191"/>
      <c r="AX99" s="191"/>
      <c r="AY99" s="191"/>
      <c r="AZ99" s="191"/>
      <c r="BA99" s="191"/>
      <c r="BB99" s="191"/>
      <c r="BC99" s="191">
        <f t="shared" si="225"/>
        <v>0</v>
      </c>
      <c r="BD99" s="191"/>
      <c r="BE99" s="191"/>
      <c r="BF99" s="191"/>
      <c r="BG99" s="191"/>
      <c r="BH99" s="191"/>
      <c r="BI99" s="191"/>
      <c r="BJ99" s="191">
        <f t="shared" si="226"/>
        <v>0</v>
      </c>
      <c r="BK99" s="191"/>
      <c r="BL99" s="191"/>
      <c r="BM99" s="191"/>
      <c r="BN99" s="191"/>
      <c r="BO99" s="191"/>
      <c r="BP99" s="191"/>
      <c r="BQ99" s="191">
        <f t="shared" si="227"/>
        <v>0</v>
      </c>
      <c r="BR99" s="191"/>
      <c r="BS99" s="191"/>
      <c r="BT99" s="191"/>
      <c r="BU99" s="191"/>
      <c r="BV99" s="191"/>
      <c r="BW99" s="191"/>
      <c r="BX99" s="191">
        <f t="shared" si="228"/>
        <v>0</v>
      </c>
      <c r="BY99" s="191"/>
      <c r="BZ99" s="191"/>
      <c r="CA99" s="191"/>
      <c r="CB99" s="191"/>
      <c r="CC99" s="191"/>
      <c r="CD99" s="191"/>
      <c r="CE99" s="191">
        <f t="shared" si="229"/>
        <v>0</v>
      </c>
      <c r="CF99" s="191"/>
      <c r="CG99" s="191"/>
      <c r="CH99" s="191"/>
      <c r="CI99" s="191"/>
      <c r="CJ99" s="191"/>
      <c r="CK99" s="191"/>
      <c r="CL99" s="191">
        <f t="shared" si="230"/>
        <v>0</v>
      </c>
      <c r="CM99" s="191"/>
      <c r="CN99" s="191"/>
      <c r="CO99" s="191"/>
      <c r="CP99" s="191"/>
      <c r="CQ99" s="191"/>
      <c r="CR99" s="191"/>
      <c r="CS99" s="191">
        <f t="shared" si="231"/>
        <v>0</v>
      </c>
      <c r="CT99" s="191"/>
      <c r="CU99" s="191"/>
      <c r="CV99" s="191"/>
      <c r="CW99" s="191"/>
      <c r="CX99" s="191"/>
      <c r="CY99" s="191"/>
      <c r="CZ99" s="191">
        <f t="shared" si="232"/>
        <v>0</v>
      </c>
      <c r="DA99" s="191"/>
      <c r="DB99" s="191"/>
      <c r="DC99" s="191"/>
      <c r="DD99" s="191"/>
      <c r="DE99" s="191"/>
      <c r="DF99" s="191"/>
      <c r="DG99" s="191">
        <f t="shared" si="233"/>
        <v>0</v>
      </c>
      <c r="DH99" s="191"/>
      <c r="DI99" s="191"/>
      <c r="DJ99" s="191"/>
      <c r="DK99" s="191"/>
      <c r="DL99" s="191"/>
      <c r="DM99" s="191"/>
      <c r="DN99" s="191">
        <f t="shared" si="234"/>
        <v>0</v>
      </c>
      <c r="DO99" s="191"/>
      <c r="DP99" s="191"/>
      <c r="DQ99" s="191"/>
      <c r="DR99" s="191"/>
      <c r="DS99" s="191"/>
      <c r="DT99" s="191"/>
      <c r="DU99" s="191">
        <f t="shared" si="235"/>
        <v>0</v>
      </c>
      <c r="DV99" s="191"/>
      <c r="DW99" s="191"/>
      <c r="DX99" s="191"/>
      <c r="DY99" s="191"/>
      <c r="DZ99" s="191"/>
      <c r="EA99" s="191"/>
      <c r="EB99" s="191">
        <f t="shared" si="236"/>
        <v>0</v>
      </c>
      <c r="EC99" s="191"/>
      <c r="ED99" s="191"/>
      <c r="EE99" s="191"/>
      <c r="EF99" s="191"/>
      <c r="EG99" s="191"/>
      <c r="EH99" s="191"/>
      <c r="EI99" s="191">
        <f t="shared" si="237"/>
        <v>0</v>
      </c>
      <c r="EJ99" s="191"/>
      <c r="EK99" s="191"/>
      <c r="EL99" s="191"/>
      <c r="EM99" s="191"/>
      <c r="EN99" s="191">
        <f t="shared" si="238"/>
        <v>0</v>
      </c>
      <c r="EO99" s="191"/>
      <c r="EP99" s="191">
        <f t="shared" si="239"/>
        <v>0</v>
      </c>
      <c r="EQ99" s="191"/>
      <c r="ER99" s="191"/>
      <c r="ES99" s="191"/>
      <c r="ET99" s="191"/>
      <c r="EU99" s="191">
        <f t="shared" si="240"/>
        <v>0</v>
      </c>
      <c r="EV99" s="191"/>
      <c r="EW99" s="191">
        <f t="shared" si="241"/>
        <v>0</v>
      </c>
      <c r="EX99" s="191"/>
      <c r="EY99" s="191"/>
      <c r="EZ99" s="191"/>
      <c r="FA99" s="191"/>
      <c r="FB99" s="191"/>
      <c r="FC99" s="191"/>
      <c r="FD99" s="191">
        <f t="shared" si="242"/>
        <v>0</v>
      </c>
      <c r="FE99" s="191"/>
      <c r="FF99" s="191"/>
      <c r="FG99" s="191"/>
      <c r="FH99" s="191"/>
      <c r="FI99" s="191"/>
      <c r="FJ99" s="191"/>
      <c r="FK99" s="191">
        <f t="shared" si="243"/>
        <v>0</v>
      </c>
      <c r="FL99" s="191"/>
      <c r="FM99" s="191"/>
      <c r="FN99" s="191"/>
      <c r="FO99" s="191"/>
      <c r="FP99" s="191"/>
      <c r="FQ99" s="191"/>
      <c r="FR99" s="191">
        <f t="shared" si="244"/>
        <v>0</v>
      </c>
      <c r="FS99" s="191"/>
      <c r="FT99" s="191"/>
      <c r="FU99" s="191"/>
      <c r="FV99" s="191"/>
      <c r="FW99" s="191"/>
      <c r="FX99" s="191"/>
      <c r="FY99" s="191">
        <f t="shared" si="245"/>
        <v>0</v>
      </c>
      <c r="FZ99" s="191"/>
      <c r="GA99" s="191"/>
      <c r="GB99" s="191"/>
      <c r="GC99" s="191"/>
      <c r="GD99" s="191"/>
      <c r="GE99" s="191"/>
      <c r="GF99" s="191">
        <f t="shared" si="246"/>
        <v>0</v>
      </c>
      <c r="GG99" s="191"/>
      <c r="GH99" s="191"/>
      <c r="GI99" s="191"/>
      <c r="GJ99" s="191"/>
      <c r="GK99" s="191"/>
      <c r="GL99" s="191"/>
      <c r="GM99" s="191">
        <f t="shared" si="247"/>
        <v>0</v>
      </c>
      <c r="GN99" s="191"/>
      <c r="GO99" s="191"/>
      <c r="GP99" s="191"/>
      <c r="GQ99" s="191"/>
      <c r="GR99" s="191"/>
      <c r="GS99" s="191"/>
      <c r="GT99" s="191">
        <f t="shared" si="248"/>
        <v>0</v>
      </c>
      <c r="GU99" s="191"/>
      <c r="GV99" s="191"/>
      <c r="GW99" s="191"/>
      <c r="GX99" s="191"/>
      <c r="GY99" s="191"/>
      <c r="GZ99" s="191"/>
      <c r="HA99" s="191">
        <f t="shared" si="249"/>
        <v>0</v>
      </c>
      <c r="HB99" s="191"/>
      <c r="HC99" s="191"/>
      <c r="HD99" s="191"/>
      <c r="HE99" s="191"/>
      <c r="HF99" s="191"/>
      <c r="HG99" s="191"/>
      <c r="HH99" s="191">
        <f t="shared" si="250"/>
        <v>0</v>
      </c>
      <c r="HI99" s="191"/>
      <c r="HJ99" s="191"/>
      <c r="HK99" s="191"/>
      <c r="HL99" s="191"/>
      <c r="HM99" s="191"/>
      <c r="HN99" s="191"/>
      <c r="HO99" s="191">
        <f t="shared" si="251"/>
        <v>0</v>
      </c>
      <c r="HP99" s="191"/>
      <c r="HQ99" s="191"/>
      <c r="HR99" s="191"/>
      <c r="HS99" s="191"/>
      <c r="HT99" s="191"/>
      <c r="HU99" s="191"/>
      <c r="HV99" s="191">
        <f t="shared" si="252"/>
        <v>0</v>
      </c>
      <c r="HW99" s="191"/>
      <c r="HX99" s="191"/>
      <c r="HY99" s="191"/>
      <c r="HZ99" s="191"/>
      <c r="IA99" s="191"/>
      <c r="IB99" s="191"/>
      <c r="IC99" s="191">
        <f t="shared" si="253"/>
        <v>0</v>
      </c>
      <c r="ID99" s="191"/>
      <c r="IE99" s="191"/>
      <c r="IF99" s="191"/>
      <c r="IG99" s="191"/>
      <c r="IH99" s="191"/>
      <c r="II99" s="191"/>
      <c r="IJ99" s="191">
        <f t="shared" si="254"/>
        <v>0</v>
      </c>
      <c r="IK99" s="191"/>
      <c r="IL99" s="191"/>
      <c r="IM99" s="191"/>
      <c r="IN99" s="191"/>
      <c r="IO99" s="191">
        <f t="shared" si="255"/>
        <v>0</v>
      </c>
      <c r="IP99" s="191"/>
      <c r="IQ99" s="191">
        <f t="shared" si="256"/>
        <v>0</v>
      </c>
      <c r="IR99" s="191"/>
      <c r="IS99" s="191"/>
      <c r="IT99" s="191"/>
      <c r="IU99" s="191"/>
      <c r="IV99" s="191"/>
      <c r="IW99" s="191"/>
      <c r="IX99" s="191">
        <f t="shared" si="257"/>
        <v>0</v>
      </c>
      <c r="IY99" s="191"/>
      <c r="IZ99" s="191"/>
      <c r="JA99" s="191"/>
      <c r="JB99" s="191"/>
      <c r="JC99" s="191"/>
      <c r="JD99" s="191"/>
      <c r="JE99" s="191">
        <f t="shared" si="258"/>
        <v>0</v>
      </c>
      <c r="JF99" s="191"/>
      <c r="JG99" s="191"/>
      <c r="JH99" s="191"/>
      <c r="JI99" s="191"/>
      <c r="JJ99" s="191"/>
      <c r="JK99" s="191"/>
      <c r="JL99" s="191">
        <f t="shared" si="259"/>
        <v>0</v>
      </c>
      <c r="JM99" s="191"/>
      <c r="JN99" s="191"/>
      <c r="JO99" s="191"/>
      <c r="JP99" s="191"/>
      <c r="JQ99" s="191"/>
      <c r="JR99" s="191"/>
      <c r="JS99" s="191">
        <f t="shared" si="260"/>
        <v>0</v>
      </c>
      <c r="JT99" s="191"/>
      <c r="JU99" s="191"/>
      <c r="JV99" s="191"/>
      <c r="JW99" s="191"/>
      <c r="JX99" s="191"/>
      <c r="JY99" s="191"/>
      <c r="JZ99" s="191">
        <f t="shared" si="261"/>
        <v>0</v>
      </c>
      <c r="KA99" s="191"/>
      <c r="KB99" s="191"/>
      <c r="KC99" s="191"/>
      <c r="KD99" s="191"/>
      <c r="KE99" s="191"/>
      <c r="KF99" s="191"/>
      <c r="KG99" s="191">
        <f t="shared" si="262"/>
        <v>0</v>
      </c>
      <c r="KH99" s="191"/>
      <c r="KI99" s="191"/>
      <c r="KJ99" s="191"/>
      <c r="KK99" s="191"/>
      <c r="KL99" s="191"/>
      <c r="KM99" s="191"/>
      <c r="KN99" s="191">
        <f t="shared" si="263"/>
        <v>0</v>
      </c>
      <c r="KO99" s="191"/>
      <c r="KP99" s="191"/>
      <c r="KQ99" s="191"/>
      <c r="KR99" s="191"/>
      <c r="KS99" s="191"/>
      <c r="KT99" s="191"/>
      <c r="KU99" s="191">
        <f t="shared" si="264"/>
        <v>0</v>
      </c>
      <c r="KV99" s="191"/>
      <c r="KW99" s="191"/>
      <c r="KX99" s="191"/>
      <c r="KY99" s="191"/>
      <c r="KZ99" s="191"/>
      <c r="LA99" s="191"/>
      <c r="LB99" s="191">
        <f t="shared" si="265"/>
        <v>0</v>
      </c>
      <c r="LC99" s="191"/>
      <c r="LD99" s="191"/>
      <c r="LE99" s="191"/>
      <c r="LF99" s="191"/>
      <c r="LG99" s="191"/>
      <c r="LH99" s="191"/>
      <c r="LI99" s="191">
        <f t="shared" si="266"/>
        <v>0</v>
      </c>
      <c r="LJ99" s="191"/>
      <c r="LK99" s="191"/>
      <c r="LL99" s="191"/>
      <c r="LM99" s="191"/>
      <c r="LN99" s="191"/>
      <c r="LO99" s="191"/>
      <c r="LP99" s="191">
        <f t="shared" si="267"/>
        <v>0</v>
      </c>
      <c r="LQ99" s="191"/>
      <c r="LR99" s="191"/>
      <c r="LS99" s="191"/>
      <c r="LT99" s="191"/>
      <c r="LU99" s="191"/>
      <c r="LV99" s="191"/>
      <c r="LW99" s="191">
        <f t="shared" si="268"/>
        <v>0</v>
      </c>
      <c r="LX99" s="191"/>
      <c r="LY99" s="191"/>
      <c r="LZ99" s="191"/>
      <c r="MA99" s="191"/>
      <c r="MB99" s="191"/>
      <c r="MC99" s="191"/>
      <c r="MD99" s="191">
        <f t="shared" si="269"/>
        <v>0</v>
      </c>
      <c r="ME99" s="191"/>
      <c r="MF99" s="191"/>
      <c r="MG99" s="191"/>
      <c r="MH99" s="191"/>
      <c r="MI99" s="191"/>
      <c r="MJ99" s="191"/>
      <c r="MK99" s="191">
        <f t="shared" si="270"/>
        <v>0</v>
      </c>
      <c r="ML99" s="191"/>
      <c r="MM99" s="191"/>
      <c r="MN99" s="191"/>
      <c r="MO99" s="191"/>
      <c r="MP99" s="191"/>
      <c r="MQ99" s="191"/>
      <c r="MR99" s="191">
        <f t="shared" si="271"/>
        <v>0</v>
      </c>
      <c r="MS99" s="191"/>
      <c r="MT99" s="191"/>
      <c r="MU99" s="191"/>
      <c r="MV99" s="191"/>
      <c r="MW99" s="191"/>
      <c r="MX99" s="191"/>
      <c r="MY99" s="191">
        <f t="shared" si="272"/>
        <v>0</v>
      </c>
      <c r="MZ99" s="191"/>
      <c r="NA99" s="191"/>
      <c r="NB99" s="191"/>
      <c r="NC99" s="191"/>
      <c r="ND99" s="191"/>
      <c r="NE99" s="191"/>
      <c r="NF99" s="191">
        <f t="shared" si="273"/>
        <v>0</v>
      </c>
      <c r="NG99" s="191"/>
      <c r="NH99" s="191"/>
      <c r="NI99" s="191"/>
      <c r="NJ99" s="191"/>
      <c r="NK99" s="191"/>
      <c r="NL99" s="191"/>
      <c r="NM99" s="191">
        <f t="shared" si="274"/>
        <v>0</v>
      </c>
      <c r="NN99" s="191"/>
      <c r="NO99" s="191"/>
      <c r="NP99" s="191"/>
      <c r="NQ99" s="191"/>
      <c r="NR99" s="191"/>
      <c r="NS99" s="191"/>
      <c r="NT99" s="191">
        <f t="shared" si="275"/>
        <v>0</v>
      </c>
      <c r="NU99" s="191"/>
      <c r="NV99" s="191"/>
      <c r="NW99" s="191"/>
      <c r="NX99" s="191"/>
      <c r="NY99" s="191"/>
      <c r="NZ99" s="191"/>
      <c r="OA99" s="191"/>
      <c r="OB99" s="191"/>
      <c r="OC99" s="191"/>
      <c r="OD99" s="191"/>
      <c r="OE99" s="191"/>
      <c r="OF99" s="191"/>
      <c r="OG99" s="191"/>
      <c r="OH99" s="191">
        <f t="shared" si="276"/>
        <v>0</v>
      </c>
      <c r="OI99" s="191"/>
      <c r="OJ99" s="191"/>
      <c r="OK99" s="191"/>
      <c r="OL99" s="191"/>
      <c r="OM99" s="191"/>
      <c r="ON99" s="191"/>
      <c r="OO99" s="191">
        <f t="shared" si="277"/>
        <v>0</v>
      </c>
      <c r="OP99" s="191"/>
      <c r="OQ99" s="191"/>
      <c r="OR99" s="191"/>
      <c r="OS99" s="191"/>
      <c r="OT99" s="191"/>
      <c r="OU99" s="191"/>
      <c r="OV99" s="191">
        <f t="shared" si="278"/>
        <v>0</v>
      </c>
      <c r="OW99" s="191"/>
      <c r="OX99" s="191"/>
      <c r="OY99" s="191"/>
      <c r="OZ99" s="191"/>
      <c r="PA99" s="191"/>
      <c r="PB99" s="191"/>
      <c r="PC99" s="191">
        <f t="shared" si="279"/>
        <v>0</v>
      </c>
      <c r="PD99" s="191"/>
      <c r="PE99" s="191"/>
      <c r="PF99" s="191"/>
      <c r="PG99" s="191"/>
      <c r="PH99" s="191"/>
      <c r="PI99" s="191"/>
      <c r="PJ99" s="191">
        <f t="shared" si="280"/>
        <v>0</v>
      </c>
      <c r="PK99" s="191"/>
      <c r="PL99" s="191"/>
      <c r="PM99" s="191"/>
      <c r="PN99" s="191"/>
      <c r="PO99" s="191"/>
      <c r="PP99" s="191"/>
      <c r="PQ99" s="191">
        <f t="shared" si="281"/>
        <v>0</v>
      </c>
      <c r="PR99" s="191"/>
      <c r="PS99" s="191"/>
      <c r="PT99" s="191"/>
      <c r="PU99" s="191"/>
      <c r="PV99" s="191"/>
      <c r="PW99" s="191"/>
      <c r="PX99" s="191">
        <f t="shared" si="282"/>
        <v>0</v>
      </c>
      <c r="PY99" s="191"/>
      <c r="PZ99" s="191"/>
      <c r="QA99" s="191"/>
      <c r="QB99" s="191"/>
      <c r="QC99" s="191"/>
      <c r="QD99" s="191"/>
      <c r="QE99" s="191">
        <f t="shared" si="283"/>
        <v>0</v>
      </c>
      <c r="QF99" s="191"/>
      <c r="QG99" s="191"/>
      <c r="QH99" s="191"/>
      <c r="QI99" s="191"/>
      <c r="QJ99" s="191"/>
      <c r="QK99" s="191"/>
      <c r="QL99" s="191">
        <f t="shared" si="284"/>
        <v>0</v>
      </c>
      <c r="QM99" s="191"/>
      <c r="QN99" s="191"/>
      <c r="QO99" s="191"/>
      <c r="QP99" s="191"/>
      <c r="QQ99" s="191"/>
      <c r="QR99" s="191"/>
      <c r="QS99" s="191">
        <f t="shared" si="285"/>
        <v>0</v>
      </c>
      <c r="QT99" s="191"/>
      <c r="QU99" s="191"/>
      <c r="QV99" s="191"/>
      <c r="QW99" s="191"/>
      <c r="QX99" s="191"/>
      <c r="QY99" s="191"/>
      <c r="QZ99" s="191">
        <f t="shared" si="286"/>
        <v>0</v>
      </c>
      <c r="RA99" s="191"/>
      <c r="RB99" s="191"/>
      <c r="RC99" s="191"/>
      <c r="RD99" s="191"/>
      <c r="RE99" s="191"/>
      <c r="RF99" s="191"/>
      <c r="RG99" s="191">
        <f t="shared" si="287"/>
        <v>0</v>
      </c>
      <c r="RH99" s="191"/>
      <c r="RI99" s="191"/>
      <c r="RJ99" s="191"/>
      <c r="RK99" s="191"/>
      <c r="RL99" s="191"/>
      <c r="RM99" s="191"/>
      <c r="RN99" s="191">
        <f t="shared" si="288"/>
        <v>0</v>
      </c>
      <c r="RO99" s="191"/>
      <c r="RP99" s="191"/>
      <c r="RQ99" s="191"/>
      <c r="RR99" s="191"/>
      <c r="RS99" s="191"/>
      <c r="RT99" s="191"/>
      <c r="RU99" s="191">
        <f t="shared" si="289"/>
        <v>0</v>
      </c>
      <c r="RV99" s="191"/>
      <c r="RW99" s="191"/>
      <c r="RX99" s="191"/>
      <c r="RY99" s="191"/>
      <c r="RZ99" s="191"/>
      <c r="SA99" s="191"/>
      <c r="SB99" s="191">
        <f t="shared" si="290"/>
        <v>0</v>
      </c>
      <c r="SC99" s="191"/>
      <c r="SD99" s="191"/>
      <c r="SE99" s="191"/>
      <c r="SF99" s="191"/>
      <c r="SG99" s="191">
        <v>90000</v>
      </c>
      <c r="SH99" s="191"/>
      <c r="SI99" s="191">
        <f t="shared" si="291"/>
        <v>90000</v>
      </c>
      <c r="SJ99" s="191"/>
      <c r="SK99" s="191"/>
      <c r="SL99" s="191"/>
      <c r="SM99" s="191"/>
      <c r="SN99" s="191"/>
      <c r="SO99" s="191"/>
      <c r="SP99" s="191">
        <f t="shared" si="292"/>
        <v>0</v>
      </c>
      <c r="SQ99" s="191"/>
      <c r="SR99" s="191"/>
      <c r="SS99" s="191"/>
      <c r="ST99" s="191"/>
      <c r="SU99" s="191"/>
      <c r="SV99" s="191"/>
      <c r="SW99" s="191">
        <f t="shared" si="293"/>
        <v>0</v>
      </c>
      <c r="SX99" s="191"/>
      <c r="SY99" s="191"/>
      <c r="SZ99" s="191"/>
      <c r="TA99" s="191"/>
      <c r="TB99" s="191"/>
      <c r="TC99" s="191"/>
      <c r="TD99" s="191">
        <f t="shared" si="294"/>
        <v>0</v>
      </c>
      <c r="TE99" s="191"/>
      <c r="TF99" s="191"/>
      <c r="TG99" s="191"/>
      <c r="TH99" s="191"/>
      <c r="TI99" s="191"/>
      <c r="TJ99" s="191"/>
      <c r="TK99" s="191">
        <f t="shared" si="295"/>
        <v>0</v>
      </c>
      <c r="TL99" s="191"/>
      <c r="TM99" s="191"/>
      <c r="TN99" s="191"/>
      <c r="TO99" s="191"/>
      <c r="TP99" s="191"/>
      <c r="TQ99" s="191">
        <v>140000</v>
      </c>
      <c r="TR99" s="191">
        <f t="shared" si="296"/>
        <v>140000</v>
      </c>
      <c r="TS99" s="191"/>
      <c r="TT99" s="191"/>
      <c r="TU99" s="191"/>
      <c r="TV99" s="191"/>
      <c r="TW99" s="191"/>
      <c r="TX99" s="191"/>
      <c r="TY99" s="191">
        <f t="shared" si="297"/>
        <v>0</v>
      </c>
      <c r="TZ99" s="191"/>
      <c r="UA99" s="191"/>
      <c r="UB99" s="191"/>
      <c r="UC99" s="191"/>
      <c r="UD99" s="191"/>
      <c r="UE99" s="191"/>
      <c r="UF99" s="191">
        <f t="shared" si="298"/>
        <v>0</v>
      </c>
      <c r="UG99" s="191"/>
      <c r="UH99" s="191"/>
      <c r="UI99" s="191"/>
      <c r="UJ99" s="191"/>
      <c r="UK99" s="191"/>
      <c r="UL99" s="191"/>
      <c r="UM99" s="191">
        <f t="shared" si="299"/>
        <v>0</v>
      </c>
      <c r="UN99" s="191"/>
      <c r="UO99" s="191"/>
      <c r="UP99" s="191"/>
      <c r="UQ99" s="191"/>
      <c r="UR99" s="191"/>
      <c r="US99" s="191"/>
      <c r="UT99" s="191">
        <f t="shared" si="300"/>
        <v>0</v>
      </c>
      <c r="UU99" s="191"/>
      <c r="UV99" s="191"/>
      <c r="UW99" s="191"/>
      <c r="UX99" s="191"/>
      <c r="UY99" s="191"/>
      <c r="UZ99" s="191"/>
      <c r="VA99" s="191">
        <f t="shared" si="301"/>
        <v>0</v>
      </c>
      <c r="VB99" s="191"/>
      <c r="VC99" s="191"/>
      <c r="VD99" s="191"/>
      <c r="VE99" s="191"/>
      <c r="VF99" s="191"/>
      <c r="VG99" s="191"/>
      <c r="VH99" s="191">
        <f t="shared" si="302"/>
        <v>0</v>
      </c>
      <c r="VI99" s="191"/>
      <c r="VJ99" s="191"/>
      <c r="VK99" s="191"/>
      <c r="VL99" s="191"/>
      <c r="VM99" s="191"/>
      <c r="VN99" s="191"/>
      <c r="VO99" s="191">
        <f t="shared" si="303"/>
        <v>0</v>
      </c>
      <c r="VP99" s="191"/>
      <c r="VQ99" s="191"/>
      <c r="VR99" s="191"/>
      <c r="VS99" s="191"/>
      <c r="VT99" s="191"/>
      <c r="VU99" s="191"/>
      <c r="VV99" s="191">
        <f t="shared" si="304"/>
        <v>0</v>
      </c>
      <c r="VW99" s="191"/>
      <c r="VX99" s="191"/>
      <c r="VY99" s="191"/>
      <c r="VZ99" s="191"/>
      <c r="WA99" s="191"/>
      <c r="WB99" s="191"/>
      <c r="WC99" s="191">
        <f t="shared" si="305"/>
        <v>0</v>
      </c>
      <c r="WD99" s="191"/>
      <c r="WE99" s="191"/>
      <c r="WF99" s="191"/>
      <c r="WG99" s="191"/>
      <c r="WH99" s="191"/>
      <c r="WI99" s="191"/>
      <c r="WJ99" s="191">
        <f t="shared" si="306"/>
        <v>0</v>
      </c>
      <c r="WK99" s="191"/>
      <c r="WL99" s="191"/>
      <c r="WM99" s="191"/>
      <c r="WN99" s="191"/>
      <c r="WO99" s="191"/>
      <c r="WP99" s="191"/>
      <c r="WQ99" s="191">
        <f t="shared" si="307"/>
        <v>0</v>
      </c>
      <c r="WR99" s="191"/>
      <c r="WS99" s="191"/>
      <c r="WT99" s="191"/>
      <c r="WU99" s="191"/>
      <c r="WV99" s="191"/>
      <c r="WW99" s="191"/>
      <c r="WX99" s="191">
        <f t="shared" si="308"/>
        <v>0</v>
      </c>
      <c r="WY99" s="191"/>
      <c r="WZ99" s="191"/>
      <c r="XA99" s="191"/>
      <c r="XB99" s="191"/>
      <c r="XC99" s="191"/>
      <c r="XD99" s="191"/>
      <c r="XE99" s="191">
        <f t="shared" si="309"/>
        <v>0</v>
      </c>
      <c r="XF99" s="191"/>
      <c r="XG99" s="191"/>
      <c r="XH99" s="191"/>
      <c r="XI99" s="191"/>
      <c r="XJ99" s="191"/>
      <c r="XK99" s="191"/>
      <c r="XL99" s="191">
        <f t="shared" si="310"/>
        <v>0</v>
      </c>
      <c r="XM99" s="191"/>
      <c r="XN99" s="191"/>
      <c r="XO99" s="191"/>
      <c r="XP99" s="191"/>
      <c r="XQ99" s="191"/>
      <c r="XR99" s="191"/>
      <c r="XS99" s="191">
        <f t="shared" si="311"/>
        <v>0</v>
      </c>
      <c r="XT99" s="191"/>
      <c r="XU99" s="191"/>
      <c r="XV99" s="191"/>
      <c r="XW99" s="191"/>
      <c r="XX99" s="191"/>
      <c r="XY99" s="191"/>
      <c r="XZ99" s="191">
        <f t="shared" si="312"/>
        <v>0</v>
      </c>
      <c r="YA99" s="191"/>
      <c r="YB99" s="191"/>
      <c r="YC99" s="191"/>
      <c r="YD99" s="191"/>
      <c r="YE99" s="191"/>
      <c r="YF99" s="191"/>
      <c r="YG99" s="191">
        <f t="shared" si="313"/>
        <v>0</v>
      </c>
      <c r="YH99" s="191"/>
      <c r="YI99" s="191"/>
      <c r="YJ99" s="191"/>
      <c r="YK99" s="191"/>
      <c r="YL99" s="191"/>
      <c r="YM99" s="191"/>
      <c r="YN99" s="191">
        <f t="shared" si="314"/>
        <v>0</v>
      </c>
      <c r="YO99" s="191"/>
      <c r="YP99" s="191"/>
      <c r="YQ99" s="191"/>
      <c r="YR99" s="191"/>
      <c r="YS99" s="191"/>
      <c r="YT99" s="191"/>
      <c r="YU99" s="191">
        <f t="shared" si="315"/>
        <v>0</v>
      </c>
      <c r="YV99" s="191"/>
      <c r="YW99" s="191"/>
      <c r="YX99" s="191"/>
      <c r="YY99" s="191"/>
      <c r="YZ99" s="191"/>
      <c r="ZA99" s="191"/>
      <c r="ZB99" s="191">
        <f t="shared" si="316"/>
        <v>0</v>
      </c>
      <c r="ZC99" s="191"/>
      <c r="ZD99" s="191"/>
      <c r="ZE99" s="191"/>
      <c r="ZF99" s="191"/>
      <c r="ZG99" s="191"/>
      <c r="ZH99" s="191"/>
      <c r="ZI99" s="191">
        <f t="shared" si="317"/>
        <v>0</v>
      </c>
      <c r="ZJ99" s="191"/>
      <c r="ZK99" s="191"/>
      <c r="ZL99" s="191"/>
      <c r="ZM99" s="191"/>
      <c r="ZN99" s="191"/>
      <c r="ZO99" s="191"/>
      <c r="ZP99" s="191">
        <f t="shared" si="318"/>
        <v>0</v>
      </c>
      <c r="ZQ99" s="191"/>
      <c r="ZR99" s="191"/>
      <c r="ZS99" s="191"/>
      <c r="ZT99" s="191"/>
      <c r="ZU99" s="191"/>
      <c r="ZV99" s="191"/>
      <c r="ZW99" s="191">
        <f t="shared" si="319"/>
        <v>0</v>
      </c>
      <c r="ZX99" s="191"/>
      <c r="ZY99" s="191"/>
      <c r="ZZ99" s="191"/>
      <c r="AAA99" s="191"/>
      <c r="AAB99" s="191"/>
      <c r="AAC99" s="191"/>
      <c r="AAD99" s="191">
        <f t="shared" si="320"/>
        <v>0</v>
      </c>
      <c r="AAE99" s="191"/>
      <c r="AAF99" s="191"/>
      <c r="AAG99" s="191"/>
      <c r="AAH99" s="191"/>
      <c r="AAI99" s="191"/>
      <c r="AAJ99" s="191"/>
      <c r="AAK99" s="191">
        <f t="shared" si="321"/>
        <v>0</v>
      </c>
      <c r="AAL99" s="191"/>
      <c r="AAM99" s="191"/>
      <c r="AAN99" s="191"/>
      <c r="AAO99" s="191"/>
      <c r="AAP99" s="191"/>
      <c r="AAQ99" s="191"/>
      <c r="AAR99" s="191">
        <f t="shared" si="322"/>
        <v>0</v>
      </c>
      <c r="AAS99" s="191"/>
      <c r="AAT99" s="191"/>
      <c r="AAU99" s="191"/>
      <c r="AAV99" s="191"/>
      <c r="AAW99" s="191"/>
      <c r="AAX99" s="191"/>
      <c r="AAY99" s="191">
        <f t="shared" si="323"/>
        <v>0</v>
      </c>
      <c r="AAZ99" s="191"/>
      <c r="ABA99" s="191"/>
      <c r="ABB99" s="191"/>
      <c r="ABC99" s="191"/>
      <c r="ABD99" s="191"/>
      <c r="ABE99" s="191"/>
      <c r="ABF99" s="191">
        <f t="shared" si="324"/>
        <v>0</v>
      </c>
      <c r="ABG99" s="191"/>
      <c r="ABH99" s="191"/>
      <c r="ABI99" s="191"/>
      <c r="ABJ99" s="191"/>
      <c r="ABK99" s="191"/>
      <c r="ABL99" s="191"/>
      <c r="ABM99" s="191">
        <f t="shared" si="325"/>
        <v>0</v>
      </c>
      <c r="ABN99" s="191"/>
      <c r="ABO99" s="191"/>
      <c r="ABP99" s="191"/>
      <c r="ABQ99" s="191"/>
      <c r="ABR99" s="191"/>
      <c r="ABS99" s="191"/>
      <c r="ABT99" s="191">
        <f t="shared" si="326"/>
        <v>0</v>
      </c>
      <c r="ABU99" s="191"/>
      <c r="ABV99" s="191"/>
      <c r="ABW99" s="191"/>
      <c r="ABX99" s="191"/>
      <c r="ABY99" s="190">
        <f t="shared" si="218"/>
        <v>90000</v>
      </c>
      <c r="ABZ99" s="190">
        <f t="shared" si="327"/>
        <v>140000</v>
      </c>
      <c r="ACA99" s="190">
        <f t="shared" si="328"/>
        <v>230000</v>
      </c>
      <c r="ACB99" s="9"/>
    </row>
    <row r="100" spans="1:756" ht="18" customHeight="1">
      <c r="A100" s="213">
        <v>29</v>
      </c>
      <c r="B100" s="114" t="s">
        <v>1926</v>
      </c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>
        <f t="shared" si="219"/>
        <v>0</v>
      </c>
      <c r="N100" s="191"/>
      <c r="O100" s="191"/>
      <c r="P100" s="191"/>
      <c r="Q100" s="191"/>
      <c r="R100" s="191"/>
      <c r="S100" s="191"/>
      <c r="T100" s="191">
        <f t="shared" si="220"/>
        <v>0</v>
      </c>
      <c r="U100" s="191"/>
      <c r="V100" s="191"/>
      <c r="W100" s="191"/>
      <c r="X100" s="191"/>
      <c r="Y100" s="191"/>
      <c r="Z100" s="191"/>
      <c r="AA100" s="191">
        <f t="shared" si="221"/>
        <v>0</v>
      </c>
      <c r="AB100" s="191"/>
      <c r="AC100" s="191"/>
      <c r="AD100" s="191"/>
      <c r="AE100" s="191"/>
      <c r="AF100" s="191"/>
      <c r="AG100" s="191"/>
      <c r="AH100" s="191">
        <f t="shared" si="222"/>
        <v>0</v>
      </c>
      <c r="AI100" s="191"/>
      <c r="AJ100" s="191"/>
      <c r="AK100" s="191"/>
      <c r="AL100" s="191"/>
      <c r="AM100" s="191"/>
      <c r="AN100" s="191"/>
      <c r="AO100" s="191">
        <f t="shared" si="223"/>
        <v>0</v>
      </c>
      <c r="AP100" s="191"/>
      <c r="AQ100" s="191"/>
      <c r="AR100" s="191"/>
      <c r="AS100" s="191"/>
      <c r="AT100" s="191"/>
      <c r="AU100" s="191"/>
      <c r="AV100" s="191">
        <f t="shared" si="224"/>
        <v>0</v>
      </c>
      <c r="AW100" s="191"/>
      <c r="AX100" s="191"/>
      <c r="AY100" s="191"/>
      <c r="AZ100" s="191"/>
      <c r="BA100" s="191"/>
      <c r="BB100" s="191"/>
      <c r="BC100" s="191">
        <f t="shared" si="225"/>
        <v>0</v>
      </c>
      <c r="BD100" s="191"/>
      <c r="BE100" s="191"/>
      <c r="BF100" s="191"/>
      <c r="BG100" s="191"/>
      <c r="BH100" s="191"/>
      <c r="BI100" s="191"/>
      <c r="BJ100" s="191">
        <f t="shared" si="226"/>
        <v>0</v>
      </c>
      <c r="BK100" s="191"/>
      <c r="BL100" s="191"/>
      <c r="BM100" s="191"/>
      <c r="BN100" s="191"/>
      <c r="BO100" s="191"/>
      <c r="BP100" s="191"/>
      <c r="BQ100" s="191">
        <f t="shared" si="227"/>
        <v>0</v>
      </c>
      <c r="BR100" s="191"/>
      <c r="BS100" s="191"/>
      <c r="BT100" s="191"/>
      <c r="BU100" s="191"/>
      <c r="BV100" s="191"/>
      <c r="BW100" s="191"/>
      <c r="BX100" s="191">
        <f t="shared" si="228"/>
        <v>0</v>
      </c>
      <c r="BY100" s="191"/>
      <c r="BZ100" s="191"/>
      <c r="CA100" s="191"/>
      <c r="CB100" s="191"/>
      <c r="CC100" s="191"/>
      <c r="CD100" s="191"/>
      <c r="CE100" s="191">
        <f t="shared" si="229"/>
        <v>0</v>
      </c>
      <c r="CF100" s="191"/>
      <c r="CG100" s="191"/>
      <c r="CH100" s="191"/>
      <c r="CI100" s="191"/>
      <c r="CJ100" s="191"/>
      <c r="CK100" s="191"/>
      <c r="CL100" s="191">
        <f t="shared" si="230"/>
        <v>0</v>
      </c>
      <c r="CM100" s="191"/>
      <c r="CN100" s="191"/>
      <c r="CO100" s="191"/>
      <c r="CP100" s="191"/>
      <c r="CQ100" s="191"/>
      <c r="CR100" s="191"/>
      <c r="CS100" s="191">
        <f t="shared" si="231"/>
        <v>0</v>
      </c>
      <c r="CT100" s="191"/>
      <c r="CU100" s="191"/>
      <c r="CV100" s="191"/>
      <c r="CW100" s="191"/>
      <c r="CX100" s="191"/>
      <c r="CY100" s="191"/>
      <c r="CZ100" s="191">
        <f t="shared" si="232"/>
        <v>0</v>
      </c>
      <c r="DA100" s="191"/>
      <c r="DB100" s="191"/>
      <c r="DC100" s="191"/>
      <c r="DD100" s="191"/>
      <c r="DE100" s="191"/>
      <c r="DF100" s="191"/>
      <c r="DG100" s="191">
        <f t="shared" si="233"/>
        <v>0</v>
      </c>
      <c r="DH100" s="191"/>
      <c r="DI100" s="191"/>
      <c r="DJ100" s="191"/>
      <c r="DK100" s="191"/>
      <c r="DL100" s="191"/>
      <c r="DM100" s="191"/>
      <c r="DN100" s="191">
        <f t="shared" si="234"/>
        <v>0</v>
      </c>
      <c r="DO100" s="191"/>
      <c r="DP100" s="191"/>
      <c r="DQ100" s="191"/>
      <c r="DR100" s="191"/>
      <c r="DS100" s="191"/>
      <c r="DT100" s="191"/>
      <c r="DU100" s="191">
        <f t="shared" si="235"/>
        <v>0</v>
      </c>
      <c r="DV100" s="191"/>
      <c r="DW100" s="191"/>
      <c r="DX100" s="191"/>
      <c r="DY100" s="191"/>
      <c r="DZ100" s="191"/>
      <c r="EA100" s="191"/>
      <c r="EB100" s="191">
        <f t="shared" si="236"/>
        <v>0</v>
      </c>
      <c r="EC100" s="191"/>
      <c r="ED100" s="191"/>
      <c r="EE100" s="191"/>
      <c r="EF100" s="191"/>
      <c r="EG100" s="191"/>
      <c r="EH100" s="191"/>
      <c r="EI100" s="191">
        <f t="shared" si="237"/>
        <v>0</v>
      </c>
      <c r="EJ100" s="191"/>
      <c r="EK100" s="191"/>
      <c r="EL100" s="191"/>
      <c r="EM100" s="191"/>
      <c r="EN100" s="191">
        <f t="shared" si="238"/>
        <v>0</v>
      </c>
      <c r="EO100" s="191"/>
      <c r="EP100" s="191">
        <f t="shared" si="239"/>
        <v>0</v>
      </c>
      <c r="EQ100" s="191"/>
      <c r="ER100" s="191"/>
      <c r="ES100" s="191"/>
      <c r="ET100" s="191"/>
      <c r="EU100" s="191">
        <f t="shared" si="240"/>
        <v>0</v>
      </c>
      <c r="EV100" s="191"/>
      <c r="EW100" s="191">
        <f t="shared" si="241"/>
        <v>0</v>
      </c>
      <c r="EX100" s="191"/>
      <c r="EY100" s="191"/>
      <c r="EZ100" s="191"/>
      <c r="FA100" s="191"/>
      <c r="FB100" s="191"/>
      <c r="FC100" s="191"/>
      <c r="FD100" s="191">
        <f t="shared" si="242"/>
        <v>0</v>
      </c>
      <c r="FE100" s="191"/>
      <c r="FF100" s="191"/>
      <c r="FG100" s="191"/>
      <c r="FH100" s="191"/>
      <c r="FI100" s="191"/>
      <c r="FJ100" s="191"/>
      <c r="FK100" s="191">
        <f t="shared" si="243"/>
        <v>0</v>
      </c>
      <c r="FL100" s="191"/>
      <c r="FM100" s="191"/>
      <c r="FN100" s="191"/>
      <c r="FO100" s="191"/>
      <c r="FP100" s="191"/>
      <c r="FQ100" s="191"/>
      <c r="FR100" s="191">
        <f t="shared" si="244"/>
        <v>0</v>
      </c>
      <c r="FS100" s="191"/>
      <c r="FT100" s="191"/>
      <c r="FU100" s="191"/>
      <c r="FV100" s="191"/>
      <c r="FW100" s="191"/>
      <c r="FX100" s="191"/>
      <c r="FY100" s="191">
        <f t="shared" si="245"/>
        <v>0</v>
      </c>
      <c r="FZ100" s="191"/>
      <c r="GA100" s="191"/>
      <c r="GB100" s="191"/>
      <c r="GC100" s="191"/>
      <c r="GD100" s="191"/>
      <c r="GE100" s="191"/>
      <c r="GF100" s="191">
        <f t="shared" si="246"/>
        <v>0</v>
      </c>
      <c r="GG100" s="191"/>
      <c r="GH100" s="191"/>
      <c r="GI100" s="191"/>
      <c r="GJ100" s="191"/>
      <c r="GK100" s="191"/>
      <c r="GL100" s="191"/>
      <c r="GM100" s="191">
        <f t="shared" si="247"/>
        <v>0</v>
      </c>
      <c r="GN100" s="191"/>
      <c r="GO100" s="191"/>
      <c r="GP100" s="191"/>
      <c r="GQ100" s="191"/>
      <c r="GR100" s="191"/>
      <c r="GS100" s="191"/>
      <c r="GT100" s="191">
        <f t="shared" si="248"/>
        <v>0</v>
      </c>
      <c r="GU100" s="191"/>
      <c r="GV100" s="191"/>
      <c r="GW100" s="191"/>
      <c r="GX100" s="191"/>
      <c r="GY100" s="191"/>
      <c r="GZ100" s="191"/>
      <c r="HA100" s="191">
        <f t="shared" si="249"/>
        <v>0</v>
      </c>
      <c r="HB100" s="191"/>
      <c r="HC100" s="191"/>
      <c r="HD100" s="191"/>
      <c r="HE100" s="191"/>
      <c r="HF100" s="191"/>
      <c r="HG100" s="191"/>
      <c r="HH100" s="191">
        <f t="shared" si="250"/>
        <v>0</v>
      </c>
      <c r="HI100" s="191"/>
      <c r="HJ100" s="191"/>
      <c r="HK100" s="191"/>
      <c r="HL100" s="191"/>
      <c r="HM100" s="191"/>
      <c r="HN100" s="191"/>
      <c r="HO100" s="191">
        <f t="shared" si="251"/>
        <v>0</v>
      </c>
      <c r="HP100" s="191"/>
      <c r="HQ100" s="191"/>
      <c r="HR100" s="191"/>
      <c r="HS100" s="191"/>
      <c r="HT100" s="191"/>
      <c r="HU100" s="191"/>
      <c r="HV100" s="191">
        <f t="shared" si="252"/>
        <v>0</v>
      </c>
      <c r="HW100" s="191"/>
      <c r="HX100" s="191"/>
      <c r="HY100" s="191"/>
      <c r="HZ100" s="191"/>
      <c r="IA100" s="191"/>
      <c r="IB100" s="191"/>
      <c r="IC100" s="191">
        <f t="shared" si="253"/>
        <v>0</v>
      </c>
      <c r="ID100" s="191"/>
      <c r="IE100" s="191"/>
      <c r="IF100" s="191"/>
      <c r="IG100" s="191"/>
      <c r="IH100" s="191"/>
      <c r="II100" s="191"/>
      <c r="IJ100" s="191">
        <f t="shared" si="254"/>
        <v>0</v>
      </c>
      <c r="IK100" s="191"/>
      <c r="IL100" s="191"/>
      <c r="IM100" s="191"/>
      <c r="IN100" s="191"/>
      <c r="IO100" s="191">
        <f t="shared" si="255"/>
        <v>0</v>
      </c>
      <c r="IP100" s="191"/>
      <c r="IQ100" s="191">
        <f t="shared" si="256"/>
        <v>0</v>
      </c>
      <c r="IR100" s="191"/>
      <c r="IS100" s="191"/>
      <c r="IT100" s="191"/>
      <c r="IU100" s="191"/>
      <c r="IV100" s="191"/>
      <c r="IW100" s="191"/>
      <c r="IX100" s="191">
        <f t="shared" si="257"/>
        <v>0</v>
      </c>
      <c r="IY100" s="191"/>
      <c r="IZ100" s="191"/>
      <c r="JA100" s="191"/>
      <c r="JB100" s="191"/>
      <c r="JC100" s="191"/>
      <c r="JD100" s="191"/>
      <c r="JE100" s="191">
        <f t="shared" si="258"/>
        <v>0</v>
      </c>
      <c r="JF100" s="191"/>
      <c r="JG100" s="191"/>
      <c r="JH100" s="191"/>
      <c r="JI100" s="191"/>
      <c r="JJ100" s="191"/>
      <c r="JK100" s="191"/>
      <c r="JL100" s="191">
        <f t="shared" si="259"/>
        <v>0</v>
      </c>
      <c r="JM100" s="191"/>
      <c r="JN100" s="191"/>
      <c r="JO100" s="191"/>
      <c r="JP100" s="191"/>
      <c r="JQ100" s="191"/>
      <c r="JR100" s="191"/>
      <c r="JS100" s="191">
        <f t="shared" si="260"/>
        <v>0</v>
      </c>
      <c r="JT100" s="191"/>
      <c r="JU100" s="191"/>
      <c r="JV100" s="191"/>
      <c r="JW100" s="191"/>
      <c r="JX100" s="191"/>
      <c r="JY100" s="191"/>
      <c r="JZ100" s="191">
        <f t="shared" si="261"/>
        <v>0</v>
      </c>
      <c r="KA100" s="191"/>
      <c r="KB100" s="191"/>
      <c r="KC100" s="191"/>
      <c r="KD100" s="191"/>
      <c r="KE100" s="191"/>
      <c r="KF100" s="191"/>
      <c r="KG100" s="191">
        <f t="shared" si="262"/>
        <v>0</v>
      </c>
      <c r="KH100" s="191"/>
      <c r="KI100" s="191"/>
      <c r="KJ100" s="191"/>
      <c r="KK100" s="191"/>
      <c r="KL100" s="191"/>
      <c r="KM100" s="191"/>
      <c r="KN100" s="191">
        <f t="shared" si="263"/>
        <v>0</v>
      </c>
      <c r="KO100" s="191"/>
      <c r="KP100" s="191"/>
      <c r="KQ100" s="191"/>
      <c r="KR100" s="191"/>
      <c r="KS100" s="191"/>
      <c r="KT100" s="191"/>
      <c r="KU100" s="191">
        <f t="shared" si="264"/>
        <v>0</v>
      </c>
      <c r="KV100" s="191"/>
      <c r="KW100" s="191"/>
      <c r="KX100" s="191"/>
      <c r="KY100" s="191"/>
      <c r="KZ100" s="191"/>
      <c r="LA100" s="191"/>
      <c r="LB100" s="191">
        <f t="shared" si="265"/>
        <v>0</v>
      </c>
      <c r="LC100" s="191"/>
      <c r="LD100" s="191"/>
      <c r="LE100" s="191"/>
      <c r="LF100" s="191"/>
      <c r="LG100" s="191"/>
      <c r="LH100" s="191"/>
      <c r="LI100" s="191">
        <f t="shared" si="266"/>
        <v>0</v>
      </c>
      <c r="LJ100" s="191"/>
      <c r="LK100" s="191"/>
      <c r="LL100" s="191"/>
      <c r="LM100" s="191"/>
      <c r="LN100" s="191"/>
      <c r="LO100" s="191"/>
      <c r="LP100" s="191">
        <f t="shared" si="267"/>
        <v>0</v>
      </c>
      <c r="LQ100" s="191"/>
      <c r="LR100" s="191"/>
      <c r="LS100" s="191"/>
      <c r="LT100" s="191"/>
      <c r="LU100" s="191"/>
      <c r="LV100" s="191"/>
      <c r="LW100" s="191">
        <f t="shared" si="268"/>
        <v>0</v>
      </c>
      <c r="LX100" s="191"/>
      <c r="LY100" s="191"/>
      <c r="LZ100" s="191"/>
      <c r="MA100" s="191"/>
      <c r="MB100" s="191"/>
      <c r="MC100" s="191"/>
      <c r="MD100" s="191">
        <f t="shared" si="269"/>
        <v>0</v>
      </c>
      <c r="ME100" s="191"/>
      <c r="MF100" s="191"/>
      <c r="MG100" s="191"/>
      <c r="MH100" s="191"/>
      <c r="MI100" s="191"/>
      <c r="MJ100" s="191"/>
      <c r="MK100" s="191">
        <f t="shared" si="270"/>
        <v>0</v>
      </c>
      <c r="ML100" s="191"/>
      <c r="MM100" s="191"/>
      <c r="MN100" s="191"/>
      <c r="MO100" s="191"/>
      <c r="MP100" s="191"/>
      <c r="MQ100" s="191"/>
      <c r="MR100" s="191">
        <f t="shared" si="271"/>
        <v>0</v>
      </c>
      <c r="MS100" s="191"/>
      <c r="MT100" s="191"/>
      <c r="MU100" s="191"/>
      <c r="MV100" s="191"/>
      <c r="MW100" s="191"/>
      <c r="MX100" s="191"/>
      <c r="MY100" s="191">
        <f t="shared" si="272"/>
        <v>0</v>
      </c>
      <c r="MZ100" s="191"/>
      <c r="NA100" s="191"/>
      <c r="NB100" s="191"/>
      <c r="NC100" s="191"/>
      <c r="ND100" s="191"/>
      <c r="NE100" s="191"/>
      <c r="NF100" s="191">
        <f t="shared" si="273"/>
        <v>0</v>
      </c>
      <c r="NG100" s="191"/>
      <c r="NH100" s="191"/>
      <c r="NI100" s="191"/>
      <c r="NJ100" s="191"/>
      <c r="NK100" s="191"/>
      <c r="NL100" s="191"/>
      <c r="NM100" s="191">
        <f t="shared" si="274"/>
        <v>0</v>
      </c>
      <c r="NN100" s="191"/>
      <c r="NO100" s="191"/>
      <c r="NP100" s="191"/>
      <c r="NQ100" s="191"/>
      <c r="NR100" s="191"/>
      <c r="NS100" s="191"/>
      <c r="NT100" s="191">
        <f t="shared" si="275"/>
        <v>0</v>
      </c>
      <c r="NU100" s="191"/>
      <c r="NV100" s="191"/>
      <c r="NW100" s="191"/>
      <c r="NX100" s="191"/>
      <c r="NY100" s="191"/>
      <c r="NZ100" s="191"/>
      <c r="OA100" s="191"/>
      <c r="OB100" s="191"/>
      <c r="OC100" s="191"/>
      <c r="OD100" s="191"/>
      <c r="OE100" s="191"/>
      <c r="OF100" s="191"/>
      <c r="OG100" s="191"/>
      <c r="OH100" s="191">
        <f t="shared" si="276"/>
        <v>0</v>
      </c>
      <c r="OI100" s="191"/>
      <c r="OJ100" s="191"/>
      <c r="OK100" s="191"/>
      <c r="OL100" s="191"/>
      <c r="OM100" s="191"/>
      <c r="ON100" s="191"/>
      <c r="OO100" s="191">
        <f t="shared" si="277"/>
        <v>0</v>
      </c>
      <c r="OP100" s="191"/>
      <c r="OQ100" s="191"/>
      <c r="OR100" s="191"/>
      <c r="OS100" s="191"/>
      <c r="OT100" s="191"/>
      <c r="OU100" s="191"/>
      <c r="OV100" s="191">
        <f t="shared" si="278"/>
        <v>0</v>
      </c>
      <c r="OW100" s="191"/>
      <c r="OX100" s="191"/>
      <c r="OY100" s="191"/>
      <c r="OZ100" s="191"/>
      <c r="PA100" s="191"/>
      <c r="PB100" s="191"/>
      <c r="PC100" s="191">
        <f t="shared" si="279"/>
        <v>0</v>
      </c>
      <c r="PD100" s="191"/>
      <c r="PE100" s="191"/>
      <c r="PF100" s="191"/>
      <c r="PG100" s="191"/>
      <c r="PH100" s="191"/>
      <c r="PI100" s="191"/>
      <c r="PJ100" s="191">
        <f t="shared" si="280"/>
        <v>0</v>
      </c>
      <c r="PK100" s="191"/>
      <c r="PL100" s="191"/>
      <c r="PM100" s="191"/>
      <c r="PN100" s="191"/>
      <c r="PO100" s="191">
        <v>438261</v>
      </c>
      <c r="PP100" s="191"/>
      <c r="PQ100" s="191">
        <f t="shared" si="281"/>
        <v>438261</v>
      </c>
      <c r="PR100" s="191"/>
      <c r="PS100" s="191"/>
      <c r="PT100" s="191"/>
      <c r="PU100" s="191"/>
      <c r="PV100" s="191"/>
      <c r="PW100" s="191"/>
      <c r="PX100" s="191">
        <f t="shared" si="282"/>
        <v>0</v>
      </c>
      <c r="PY100" s="191"/>
      <c r="PZ100" s="191"/>
      <c r="QA100" s="191"/>
      <c r="QB100" s="191"/>
      <c r="QC100" s="191"/>
      <c r="QD100" s="191"/>
      <c r="QE100" s="191">
        <f t="shared" si="283"/>
        <v>0</v>
      </c>
      <c r="QF100" s="191"/>
      <c r="QG100" s="191"/>
      <c r="QH100" s="191"/>
      <c r="QI100" s="191"/>
      <c r="QJ100" s="191"/>
      <c r="QK100" s="191"/>
      <c r="QL100" s="191">
        <f t="shared" si="284"/>
        <v>0</v>
      </c>
      <c r="QM100" s="191"/>
      <c r="QN100" s="191"/>
      <c r="QO100" s="191"/>
      <c r="QP100" s="191"/>
      <c r="QQ100" s="191"/>
      <c r="QR100" s="191"/>
      <c r="QS100" s="191">
        <f t="shared" si="285"/>
        <v>0</v>
      </c>
      <c r="QT100" s="191"/>
      <c r="QU100" s="191"/>
      <c r="QV100" s="191"/>
      <c r="QW100" s="191"/>
      <c r="QX100" s="191"/>
      <c r="QY100" s="191"/>
      <c r="QZ100" s="191">
        <f t="shared" si="286"/>
        <v>0</v>
      </c>
      <c r="RA100" s="191"/>
      <c r="RB100" s="191"/>
      <c r="RC100" s="191"/>
      <c r="RD100" s="191"/>
      <c r="RE100" s="191"/>
      <c r="RF100" s="191"/>
      <c r="RG100" s="191">
        <f t="shared" si="287"/>
        <v>0</v>
      </c>
      <c r="RH100" s="191"/>
      <c r="RI100" s="191"/>
      <c r="RJ100" s="191"/>
      <c r="RK100" s="191"/>
      <c r="RL100" s="191"/>
      <c r="RM100" s="191"/>
      <c r="RN100" s="191">
        <f t="shared" si="288"/>
        <v>0</v>
      </c>
      <c r="RO100" s="191"/>
      <c r="RP100" s="191"/>
      <c r="RQ100" s="191"/>
      <c r="RR100" s="191"/>
      <c r="RS100" s="191"/>
      <c r="RT100" s="191"/>
      <c r="RU100" s="191">
        <f t="shared" si="289"/>
        <v>0</v>
      </c>
      <c r="RV100" s="191"/>
      <c r="RW100" s="191"/>
      <c r="RX100" s="191"/>
      <c r="RY100" s="191"/>
      <c r="RZ100" s="191"/>
      <c r="SA100" s="191"/>
      <c r="SB100" s="191">
        <f t="shared" si="290"/>
        <v>0</v>
      </c>
      <c r="SC100" s="191"/>
      <c r="SD100" s="191"/>
      <c r="SE100" s="191"/>
      <c r="SF100" s="191"/>
      <c r="SG100" s="191"/>
      <c r="SH100" s="191"/>
      <c r="SI100" s="191">
        <f t="shared" si="291"/>
        <v>0</v>
      </c>
      <c r="SJ100" s="191"/>
      <c r="SK100" s="191"/>
      <c r="SL100" s="191"/>
      <c r="SM100" s="191"/>
      <c r="SN100" s="191"/>
      <c r="SO100" s="191"/>
      <c r="SP100" s="191">
        <f t="shared" si="292"/>
        <v>0</v>
      </c>
      <c r="SQ100" s="191"/>
      <c r="SR100" s="191"/>
      <c r="SS100" s="191"/>
      <c r="ST100" s="191"/>
      <c r="SU100" s="191"/>
      <c r="SV100" s="191"/>
      <c r="SW100" s="191">
        <f t="shared" si="293"/>
        <v>0</v>
      </c>
      <c r="SX100" s="191"/>
      <c r="SY100" s="191"/>
      <c r="SZ100" s="191"/>
      <c r="TA100" s="191"/>
      <c r="TB100" s="191"/>
      <c r="TC100" s="191"/>
      <c r="TD100" s="191">
        <f t="shared" si="294"/>
        <v>0</v>
      </c>
      <c r="TE100" s="191"/>
      <c r="TF100" s="191"/>
      <c r="TG100" s="191"/>
      <c r="TH100" s="191"/>
      <c r="TI100" s="191"/>
      <c r="TJ100" s="191"/>
      <c r="TK100" s="191">
        <f t="shared" si="295"/>
        <v>0</v>
      </c>
      <c r="TL100" s="191"/>
      <c r="TM100" s="191"/>
      <c r="TN100" s="191"/>
      <c r="TO100" s="191"/>
      <c r="TP100" s="191"/>
      <c r="TQ100" s="191"/>
      <c r="TR100" s="191">
        <f t="shared" si="296"/>
        <v>0</v>
      </c>
      <c r="TS100" s="191"/>
      <c r="TT100" s="191"/>
      <c r="TU100" s="191"/>
      <c r="TV100" s="191"/>
      <c r="TW100" s="191"/>
      <c r="TX100" s="191"/>
      <c r="TY100" s="191">
        <f t="shared" si="297"/>
        <v>0</v>
      </c>
      <c r="TZ100" s="191"/>
      <c r="UA100" s="191"/>
      <c r="UB100" s="191"/>
      <c r="UC100" s="191"/>
      <c r="UD100" s="191"/>
      <c r="UE100" s="191"/>
      <c r="UF100" s="191">
        <f t="shared" si="298"/>
        <v>0</v>
      </c>
      <c r="UG100" s="191"/>
      <c r="UH100" s="191"/>
      <c r="UI100" s="191"/>
      <c r="UJ100" s="191"/>
      <c r="UK100" s="191"/>
      <c r="UL100" s="191"/>
      <c r="UM100" s="191">
        <f t="shared" si="299"/>
        <v>0</v>
      </c>
      <c r="UN100" s="191"/>
      <c r="UO100" s="191"/>
      <c r="UP100" s="191"/>
      <c r="UQ100" s="191"/>
      <c r="UR100" s="191"/>
      <c r="US100" s="191"/>
      <c r="UT100" s="191">
        <f t="shared" si="300"/>
        <v>0</v>
      </c>
      <c r="UU100" s="191"/>
      <c r="UV100" s="191"/>
      <c r="UW100" s="191"/>
      <c r="UX100" s="191"/>
      <c r="UY100" s="191"/>
      <c r="UZ100" s="191"/>
      <c r="VA100" s="191">
        <f t="shared" si="301"/>
        <v>0</v>
      </c>
      <c r="VB100" s="191"/>
      <c r="VC100" s="191"/>
      <c r="VD100" s="191"/>
      <c r="VE100" s="191"/>
      <c r="VF100" s="191"/>
      <c r="VG100" s="191"/>
      <c r="VH100" s="191">
        <f t="shared" si="302"/>
        <v>0</v>
      </c>
      <c r="VI100" s="191"/>
      <c r="VJ100" s="191"/>
      <c r="VK100" s="191"/>
      <c r="VL100" s="191"/>
      <c r="VM100" s="191"/>
      <c r="VN100" s="191"/>
      <c r="VO100" s="191">
        <f t="shared" si="303"/>
        <v>0</v>
      </c>
      <c r="VP100" s="191"/>
      <c r="VQ100" s="191"/>
      <c r="VR100" s="191"/>
      <c r="VS100" s="191"/>
      <c r="VT100" s="191"/>
      <c r="VU100" s="191"/>
      <c r="VV100" s="191">
        <f t="shared" si="304"/>
        <v>0</v>
      </c>
      <c r="VW100" s="191"/>
      <c r="VX100" s="191"/>
      <c r="VY100" s="191"/>
      <c r="VZ100" s="191"/>
      <c r="WA100" s="191"/>
      <c r="WB100" s="191"/>
      <c r="WC100" s="191">
        <f t="shared" si="305"/>
        <v>0</v>
      </c>
      <c r="WD100" s="191"/>
      <c r="WE100" s="191"/>
      <c r="WF100" s="191"/>
      <c r="WG100" s="191"/>
      <c r="WH100" s="191"/>
      <c r="WI100" s="191"/>
      <c r="WJ100" s="191">
        <f t="shared" si="306"/>
        <v>0</v>
      </c>
      <c r="WK100" s="191"/>
      <c r="WL100" s="191"/>
      <c r="WM100" s="191"/>
      <c r="WN100" s="191"/>
      <c r="WO100" s="191"/>
      <c r="WP100" s="191"/>
      <c r="WQ100" s="191">
        <f t="shared" si="307"/>
        <v>0</v>
      </c>
      <c r="WR100" s="191"/>
      <c r="WS100" s="191"/>
      <c r="WT100" s="191"/>
      <c r="WU100" s="191"/>
      <c r="WV100" s="191"/>
      <c r="WW100" s="191"/>
      <c r="WX100" s="191">
        <f t="shared" si="308"/>
        <v>0</v>
      </c>
      <c r="WY100" s="191"/>
      <c r="WZ100" s="191"/>
      <c r="XA100" s="191"/>
      <c r="XB100" s="191"/>
      <c r="XC100" s="191"/>
      <c r="XD100" s="191"/>
      <c r="XE100" s="191">
        <f t="shared" si="309"/>
        <v>0</v>
      </c>
      <c r="XF100" s="191"/>
      <c r="XG100" s="191"/>
      <c r="XH100" s="191"/>
      <c r="XI100" s="191"/>
      <c r="XJ100" s="191"/>
      <c r="XK100" s="191"/>
      <c r="XL100" s="191">
        <f t="shared" si="310"/>
        <v>0</v>
      </c>
      <c r="XM100" s="191"/>
      <c r="XN100" s="191"/>
      <c r="XO100" s="191"/>
      <c r="XP100" s="191"/>
      <c r="XQ100" s="191"/>
      <c r="XR100" s="191"/>
      <c r="XS100" s="191">
        <f t="shared" si="311"/>
        <v>0</v>
      </c>
      <c r="XT100" s="191"/>
      <c r="XU100" s="191"/>
      <c r="XV100" s="191"/>
      <c r="XW100" s="191"/>
      <c r="XX100" s="191"/>
      <c r="XY100" s="191"/>
      <c r="XZ100" s="191">
        <f t="shared" si="312"/>
        <v>0</v>
      </c>
      <c r="YA100" s="191"/>
      <c r="YB100" s="191"/>
      <c r="YC100" s="191"/>
      <c r="YD100" s="191"/>
      <c r="YE100" s="191"/>
      <c r="YF100" s="191"/>
      <c r="YG100" s="191">
        <f t="shared" si="313"/>
        <v>0</v>
      </c>
      <c r="YH100" s="191"/>
      <c r="YI100" s="191"/>
      <c r="YJ100" s="191"/>
      <c r="YK100" s="191"/>
      <c r="YL100" s="191"/>
      <c r="YM100" s="191"/>
      <c r="YN100" s="191">
        <f t="shared" si="314"/>
        <v>0</v>
      </c>
      <c r="YO100" s="191"/>
      <c r="YP100" s="191"/>
      <c r="YQ100" s="191"/>
      <c r="YR100" s="191"/>
      <c r="YS100" s="191"/>
      <c r="YT100" s="191"/>
      <c r="YU100" s="191">
        <f t="shared" si="315"/>
        <v>0</v>
      </c>
      <c r="YV100" s="191"/>
      <c r="YW100" s="191"/>
      <c r="YX100" s="191"/>
      <c r="YY100" s="191"/>
      <c r="YZ100" s="191"/>
      <c r="ZA100" s="191"/>
      <c r="ZB100" s="191">
        <f t="shared" si="316"/>
        <v>0</v>
      </c>
      <c r="ZC100" s="191"/>
      <c r="ZD100" s="191"/>
      <c r="ZE100" s="191"/>
      <c r="ZF100" s="191"/>
      <c r="ZG100" s="191"/>
      <c r="ZH100" s="191"/>
      <c r="ZI100" s="191">
        <f t="shared" si="317"/>
        <v>0</v>
      </c>
      <c r="ZJ100" s="191"/>
      <c r="ZK100" s="191"/>
      <c r="ZL100" s="191"/>
      <c r="ZM100" s="191"/>
      <c r="ZN100" s="191"/>
      <c r="ZO100" s="191"/>
      <c r="ZP100" s="191">
        <f t="shared" si="318"/>
        <v>0</v>
      </c>
      <c r="ZQ100" s="191"/>
      <c r="ZR100" s="191"/>
      <c r="ZS100" s="191"/>
      <c r="ZT100" s="191"/>
      <c r="ZU100" s="191"/>
      <c r="ZV100" s="191"/>
      <c r="ZW100" s="191">
        <f t="shared" si="319"/>
        <v>0</v>
      </c>
      <c r="ZX100" s="191"/>
      <c r="ZY100" s="191"/>
      <c r="ZZ100" s="191"/>
      <c r="AAA100" s="191"/>
      <c r="AAB100" s="191"/>
      <c r="AAC100" s="191"/>
      <c r="AAD100" s="191">
        <f t="shared" si="320"/>
        <v>0</v>
      </c>
      <c r="AAE100" s="191"/>
      <c r="AAF100" s="191"/>
      <c r="AAG100" s="191"/>
      <c r="AAH100" s="191"/>
      <c r="AAI100" s="191"/>
      <c r="AAJ100" s="191"/>
      <c r="AAK100" s="191">
        <f t="shared" si="321"/>
        <v>0</v>
      </c>
      <c r="AAL100" s="191"/>
      <c r="AAM100" s="191"/>
      <c r="AAN100" s="191"/>
      <c r="AAO100" s="191"/>
      <c r="AAP100" s="191"/>
      <c r="AAQ100" s="191"/>
      <c r="AAR100" s="191">
        <f t="shared" si="322"/>
        <v>0</v>
      </c>
      <c r="AAS100" s="191"/>
      <c r="AAT100" s="191"/>
      <c r="AAU100" s="191"/>
      <c r="AAV100" s="191"/>
      <c r="AAW100" s="191"/>
      <c r="AAX100" s="191"/>
      <c r="AAY100" s="191">
        <f t="shared" si="323"/>
        <v>0</v>
      </c>
      <c r="AAZ100" s="191"/>
      <c r="ABA100" s="191"/>
      <c r="ABB100" s="191"/>
      <c r="ABC100" s="191"/>
      <c r="ABD100" s="191"/>
      <c r="ABE100" s="191"/>
      <c r="ABF100" s="191">
        <f t="shared" si="324"/>
        <v>0</v>
      </c>
      <c r="ABG100" s="191"/>
      <c r="ABH100" s="191"/>
      <c r="ABI100" s="191"/>
      <c r="ABJ100" s="191"/>
      <c r="ABK100" s="191"/>
      <c r="ABL100" s="191"/>
      <c r="ABM100" s="191">
        <f t="shared" si="325"/>
        <v>0</v>
      </c>
      <c r="ABN100" s="191"/>
      <c r="ABO100" s="191"/>
      <c r="ABP100" s="191"/>
      <c r="ABQ100" s="191"/>
      <c r="ABR100" s="191"/>
      <c r="ABS100" s="191"/>
      <c r="ABT100" s="191">
        <f t="shared" si="326"/>
        <v>0</v>
      </c>
      <c r="ABU100" s="191"/>
      <c r="ABV100" s="191"/>
      <c r="ABW100" s="191"/>
      <c r="ABX100" s="191"/>
      <c r="ABY100" s="190">
        <f t="shared" si="218"/>
        <v>438261</v>
      </c>
      <c r="ABZ100" s="190">
        <f t="shared" si="327"/>
        <v>0</v>
      </c>
      <c r="ACA100" s="190">
        <f t="shared" si="328"/>
        <v>438261</v>
      </c>
      <c r="ACB100" s="9"/>
    </row>
    <row r="101" spans="1:756" ht="18" customHeight="1">
      <c r="A101" s="213">
        <v>30</v>
      </c>
      <c r="B101" s="114" t="s">
        <v>1927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>
        <f t="shared" si="219"/>
        <v>0</v>
      </c>
      <c r="N101" s="191"/>
      <c r="O101" s="191"/>
      <c r="P101" s="191"/>
      <c r="Q101" s="191"/>
      <c r="R101" s="191"/>
      <c r="S101" s="191"/>
      <c r="T101" s="191">
        <f t="shared" si="220"/>
        <v>0</v>
      </c>
      <c r="U101" s="191"/>
      <c r="V101" s="191"/>
      <c r="W101" s="191"/>
      <c r="X101" s="191"/>
      <c r="Y101" s="191"/>
      <c r="Z101" s="191"/>
      <c r="AA101" s="191">
        <f t="shared" si="221"/>
        <v>0</v>
      </c>
      <c r="AB101" s="191"/>
      <c r="AC101" s="191"/>
      <c r="AD101" s="191"/>
      <c r="AE101" s="191"/>
      <c r="AF101" s="191"/>
      <c r="AG101" s="191"/>
      <c r="AH101" s="191">
        <f t="shared" si="222"/>
        <v>0</v>
      </c>
      <c r="AI101" s="191"/>
      <c r="AJ101" s="191"/>
      <c r="AK101" s="191"/>
      <c r="AL101" s="191"/>
      <c r="AM101" s="191"/>
      <c r="AN101" s="191"/>
      <c r="AO101" s="191">
        <f t="shared" si="223"/>
        <v>0</v>
      </c>
      <c r="AP101" s="191"/>
      <c r="AQ101" s="191"/>
      <c r="AR101" s="191"/>
      <c r="AS101" s="191"/>
      <c r="AT101" s="191"/>
      <c r="AU101" s="191"/>
      <c r="AV101" s="191">
        <f t="shared" si="224"/>
        <v>0</v>
      </c>
      <c r="AW101" s="191"/>
      <c r="AX101" s="191"/>
      <c r="AY101" s="191"/>
      <c r="AZ101" s="191"/>
      <c r="BA101" s="191"/>
      <c r="BB101" s="191"/>
      <c r="BC101" s="191">
        <f t="shared" si="225"/>
        <v>0</v>
      </c>
      <c r="BD101" s="191"/>
      <c r="BE101" s="191"/>
      <c r="BF101" s="191"/>
      <c r="BG101" s="191"/>
      <c r="BH101" s="191"/>
      <c r="BI101" s="191"/>
      <c r="BJ101" s="191">
        <f t="shared" si="226"/>
        <v>0</v>
      </c>
      <c r="BK101" s="191"/>
      <c r="BL101" s="191"/>
      <c r="BM101" s="191"/>
      <c r="BN101" s="191"/>
      <c r="BO101" s="191"/>
      <c r="BP101" s="191"/>
      <c r="BQ101" s="191">
        <f t="shared" si="227"/>
        <v>0</v>
      </c>
      <c r="BR101" s="191"/>
      <c r="BS101" s="191"/>
      <c r="BT101" s="191"/>
      <c r="BU101" s="191"/>
      <c r="BV101" s="191"/>
      <c r="BW101" s="191"/>
      <c r="BX101" s="191">
        <f t="shared" si="228"/>
        <v>0</v>
      </c>
      <c r="BY101" s="191"/>
      <c r="BZ101" s="191"/>
      <c r="CA101" s="191"/>
      <c r="CB101" s="191"/>
      <c r="CC101" s="191"/>
      <c r="CD101" s="191"/>
      <c r="CE101" s="191">
        <f t="shared" si="229"/>
        <v>0</v>
      </c>
      <c r="CF101" s="191"/>
      <c r="CG101" s="191"/>
      <c r="CH101" s="191"/>
      <c r="CI101" s="191"/>
      <c r="CJ101" s="191"/>
      <c r="CK101" s="191"/>
      <c r="CL101" s="191">
        <f t="shared" si="230"/>
        <v>0</v>
      </c>
      <c r="CM101" s="191"/>
      <c r="CN101" s="191"/>
      <c r="CO101" s="191"/>
      <c r="CP101" s="191"/>
      <c r="CQ101" s="191"/>
      <c r="CR101" s="191"/>
      <c r="CS101" s="191">
        <f t="shared" si="231"/>
        <v>0</v>
      </c>
      <c r="CT101" s="191"/>
      <c r="CU101" s="191"/>
      <c r="CV101" s="191"/>
      <c r="CW101" s="191"/>
      <c r="CX101" s="191"/>
      <c r="CY101" s="191"/>
      <c r="CZ101" s="191">
        <f t="shared" si="232"/>
        <v>0</v>
      </c>
      <c r="DA101" s="191"/>
      <c r="DB101" s="191"/>
      <c r="DC101" s="191"/>
      <c r="DD101" s="191"/>
      <c r="DE101" s="191"/>
      <c r="DF101" s="191"/>
      <c r="DG101" s="191">
        <f t="shared" si="233"/>
        <v>0</v>
      </c>
      <c r="DH101" s="191"/>
      <c r="DI101" s="191"/>
      <c r="DJ101" s="191"/>
      <c r="DK101" s="191"/>
      <c r="DL101" s="191"/>
      <c r="DM101" s="191"/>
      <c r="DN101" s="191">
        <f t="shared" si="234"/>
        <v>0</v>
      </c>
      <c r="DO101" s="191"/>
      <c r="DP101" s="191"/>
      <c r="DQ101" s="191"/>
      <c r="DR101" s="191"/>
      <c r="DS101" s="191"/>
      <c r="DT101" s="191"/>
      <c r="DU101" s="191">
        <f t="shared" si="235"/>
        <v>0</v>
      </c>
      <c r="DV101" s="191"/>
      <c r="DW101" s="191"/>
      <c r="DX101" s="191"/>
      <c r="DY101" s="191"/>
      <c r="DZ101" s="191"/>
      <c r="EA101" s="191"/>
      <c r="EB101" s="191">
        <f t="shared" si="236"/>
        <v>0</v>
      </c>
      <c r="EC101" s="191"/>
      <c r="ED101" s="191"/>
      <c r="EE101" s="191"/>
      <c r="EF101" s="191"/>
      <c r="EG101" s="191"/>
      <c r="EH101" s="191"/>
      <c r="EI101" s="191">
        <f t="shared" si="237"/>
        <v>0</v>
      </c>
      <c r="EJ101" s="191"/>
      <c r="EK101" s="191"/>
      <c r="EL101" s="191"/>
      <c r="EM101" s="191"/>
      <c r="EN101" s="191">
        <f t="shared" si="238"/>
        <v>0</v>
      </c>
      <c r="EO101" s="191"/>
      <c r="EP101" s="191">
        <f t="shared" si="239"/>
        <v>0</v>
      </c>
      <c r="EQ101" s="191"/>
      <c r="ER101" s="191"/>
      <c r="ES101" s="191"/>
      <c r="ET101" s="191"/>
      <c r="EU101" s="191">
        <f t="shared" si="240"/>
        <v>0</v>
      </c>
      <c r="EV101" s="191"/>
      <c r="EW101" s="191">
        <f t="shared" si="241"/>
        <v>0</v>
      </c>
      <c r="EX101" s="191"/>
      <c r="EY101" s="191"/>
      <c r="EZ101" s="191"/>
      <c r="FA101" s="191"/>
      <c r="FB101" s="191"/>
      <c r="FC101" s="191"/>
      <c r="FD101" s="191">
        <f t="shared" si="242"/>
        <v>0</v>
      </c>
      <c r="FE101" s="191"/>
      <c r="FF101" s="191"/>
      <c r="FG101" s="191"/>
      <c r="FH101" s="191"/>
      <c r="FI101" s="191"/>
      <c r="FJ101" s="191"/>
      <c r="FK101" s="191">
        <f t="shared" si="243"/>
        <v>0</v>
      </c>
      <c r="FL101" s="191"/>
      <c r="FM101" s="191"/>
      <c r="FN101" s="191"/>
      <c r="FO101" s="191"/>
      <c r="FP101" s="191"/>
      <c r="FQ101" s="191"/>
      <c r="FR101" s="191">
        <f t="shared" si="244"/>
        <v>0</v>
      </c>
      <c r="FS101" s="191"/>
      <c r="FT101" s="191"/>
      <c r="FU101" s="191"/>
      <c r="FV101" s="191"/>
      <c r="FW101" s="191"/>
      <c r="FX101" s="191"/>
      <c r="FY101" s="191">
        <f t="shared" si="245"/>
        <v>0</v>
      </c>
      <c r="FZ101" s="191"/>
      <c r="GA101" s="191"/>
      <c r="GB101" s="191"/>
      <c r="GC101" s="191"/>
      <c r="GD101" s="191"/>
      <c r="GE101" s="191"/>
      <c r="GF101" s="191">
        <f t="shared" si="246"/>
        <v>0</v>
      </c>
      <c r="GG101" s="191"/>
      <c r="GH101" s="191"/>
      <c r="GI101" s="191"/>
      <c r="GJ101" s="191"/>
      <c r="GK101" s="191"/>
      <c r="GL101" s="191"/>
      <c r="GM101" s="191">
        <f t="shared" si="247"/>
        <v>0</v>
      </c>
      <c r="GN101" s="191"/>
      <c r="GO101" s="191"/>
      <c r="GP101" s="191"/>
      <c r="GQ101" s="191"/>
      <c r="GR101" s="191"/>
      <c r="GS101" s="191"/>
      <c r="GT101" s="191">
        <f t="shared" si="248"/>
        <v>0</v>
      </c>
      <c r="GU101" s="191"/>
      <c r="GV101" s="191"/>
      <c r="GW101" s="191"/>
      <c r="GX101" s="191"/>
      <c r="GY101" s="191"/>
      <c r="GZ101" s="191"/>
      <c r="HA101" s="191">
        <f t="shared" si="249"/>
        <v>0</v>
      </c>
      <c r="HB101" s="191"/>
      <c r="HC101" s="191"/>
      <c r="HD101" s="191"/>
      <c r="HE101" s="191"/>
      <c r="HF101" s="191"/>
      <c r="HG101" s="191"/>
      <c r="HH101" s="191">
        <f t="shared" si="250"/>
        <v>0</v>
      </c>
      <c r="HI101" s="191"/>
      <c r="HJ101" s="191"/>
      <c r="HK101" s="191"/>
      <c r="HL101" s="191"/>
      <c r="HM101" s="191"/>
      <c r="HN101" s="191"/>
      <c r="HO101" s="191">
        <f t="shared" si="251"/>
        <v>0</v>
      </c>
      <c r="HP101" s="191"/>
      <c r="HQ101" s="191"/>
      <c r="HR101" s="191"/>
      <c r="HS101" s="191"/>
      <c r="HT101" s="191"/>
      <c r="HU101" s="191"/>
      <c r="HV101" s="191">
        <f t="shared" si="252"/>
        <v>0</v>
      </c>
      <c r="HW101" s="191"/>
      <c r="HX101" s="191"/>
      <c r="HY101" s="191"/>
      <c r="HZ101" s="191"/>
      <c r="IA101" s="191"/>
      <c r="IB101" s="191"/>
      <c r="IC101" s="191">
        <f t="shared" si="253"/>
        <v>0</v>
      </c>
      <c r="ID101" s="191"/>
      <c r="IE101" s="191"/>
      <c r="IF101" s="191"/>
      <c r="IG101" s="191"/>
      <c r="IH101" s="191"/>
      <c r="II101" s="191"/>
      <c r="IJ101" s="191">
        <f t="shared" si="254"/>
        <v>0</v>
      </c>
      <c r="IK101" s="191"/>
      <c r="IL101" s="191"/>
      <c r="IM101" s="191"/>
      <c r="IN101" s="191"/>
      <c r="IO101" s="191">
        <f t="shared" si="255"/>
        <v>0</v>
      </c>
      <c r="IP101" s="191"/>
      <c r="IQ101" s="191">
        <f t="shared" si="256"/>
        <v>0</v>
      </c>
      <c r="IR101" s="191"/>
      <c r="IS101" s="191"/>
      <c r="IT101" s="191"/>
      <c r="IU101" s="191"/>
      <c r="IV101" s="191"/>
      <c r="IW101" s="191"/>
      <c r="IX101" s="191">
        <f t="shared" si="257"/>
        <v>0</v>
      </c>
      <c r="IY101" s="191"/>
      <c r="IZ101" s="191"/>
      <c r="JA101" s="191"/>
      <c r="JB101" s="191"/>
      <c r="JC101" s="191"/>
      <c r="JD101" s="191"/>
      <c r="JE101" s="191">
        <f t="shared" si="258"/>
        <v>0</v>
      </c>
      <c r="JF101" s="191"/>
      <c r="JG101" s="191"/>
      <c r="JH101" s="191"/>
      <c r="JI101" s="191"/>
      <c r="JJ101" s="191"/>
      <c r="JK101" s="191"/>
      <c r="JL101" s="191">
        <f t="shared" si="259"/>
        <v>0</v>
      </c>
      <c r="JM101" s="191"/>
      <c r="JN101" s="191"/>
      <c r="JO101" s="191"/>
      <c r="JP101" s="191"/>
      <c r="JQ101" s="191"/>
      <c r="JR101" s="191"/>
      <c r="JS101" s="191">
        <f t="shared" si="260"/>
        <v>0</v>
      </c>
      <c r="JT101" s="191"/>
      <c r="JU101" s="191"/>
      <c r="JV101" s="191"/>
      <c r="JW101" s="191"/>
      <c r="JX101" s="191"/>
      <c r="JY101" s="191"/>
      <c r="JZ101" s="191">
        <f t="shared" si="261"/>
        <v>0</v>
      </c>
      <c r="KA101" s="191"/>
      <c r="KB101" s="191"/>
      <c r="KC101" s="191"/>
      <c r="KD101" s="191"/>
      <c r="KE101" s="191"/>
      <c r="KF101" s="191"/>
      <c r="KG101" s="191">
        <f t="shared" si="262"/>
        <v>0</v>
      </c>
      <c r="KH101" s="191"/>
      <c r="KI101" s="191"/>
      <c r="KJ101" s="191"/>
      <c r="KK101" s="191"/>
      <c r="KL101" s="191"/>
      <c r="KM101" s="191"/>
      <c r="KN101" s="191">
        <f t="shared" si="263"/>
        <v>0</v>
      </c>
      <c r="KO101" s="191"/>
      <c r="KP101" s="191"/>
      <c r="KQ101" s="191"/>
      <c r="KR101" s="191"/>
      <c r="KS101" s="191"/>
      <c r="KT101" s="191"/>
      <c r="KU101" s="191">
        <f t="shared" si="264"/>
        <v>0</v>
      </c>
      <c r="KV101" s="191"/>
      <c r="KW101" s="191"/>
      <c r="KX101" s="191"/>
      <c r="KY101" s="191"/>
      <c r="KZ101" s="191"/>
      <c r="LA101" s="191"/>
      <c r="LB101" s="191">
        <f t="shared" si="265"/>
        <v>0</v>
      </c>
      <c r="LC101" s="191"/>
      <c r="LD101" s="191"/>
      <c r="LE101" s="191"/>
      <c r="LF101" s="191"/>
      <c r="LG101" s="191"/>
      <c r="LH101" s="191"/>
      <c r="LI101" s="191">
        <f t="shared" si="266"/>
        <v>0</v>
      </c>
      <c r="LJ101" s="191"/>
      <c r="LK101" s="191"/>
      <c r="LL101" s="191"/>
      <c r="LM101" s="191"/>
      <c r="LN101" s="191"/>
      <c r="LO101" s="191"/>
      <c r="LP101" s="191">
        <f t="shared" si="267"/>
        <v>0</v>
      </c>
      <c r="LQ101" s="191"/>
      <c r="LR101" s="191"/>
      <c r="LS101" s="191"/>
      <c r="LT101" s="191"/>
      <c r="LU101" s="191"/>
      <c r="LV101" s="191"/>
      <c r="LW101" s="191">
        <f t="shared" si="268"/>
        <v>0</v>
      </c>
      <c r="LX101" s="191"/>
      <c r="LY101" s="191"/>
      <c r="LZ101" s="191"/>
      <c r="MA101" s="191"/>
      <c r="MB101" s="191"/>
      <c r="MC101" s="191"/>
      <c r="MD101" s="191">
        <f t="shared" si="269"/>
        <v>0</v>
      </c>
      <c r="ME101" s="191"/>
      <c r="MF101" s="191"/>
      <c r="MG101" s="191"/>
      <c r="MH101" s="191"/>
      <c r="MI101" s="191"/>
      <c r="MJ101" s="191"/>
      <c r="MK101" s="191">
        <f t="shared" si="270"/>
        <v>0</v>
      </c>
      <c r="ML101" s="191"/>
      <c r="MM101" s="191"/>
      <c r="MN101" s="191"/>
      <c r="MO101" s="191"/>
      <c r="MP101" s="191"/>
      <c r="MQ101" s="191"/>
      <c r="MR101" s="191">
        <f t="shared" si="271"/>
        <v>0</v>
      </c>
      <c r="MS101" s="191"/>
      <c r="MT101" s="191"/>
      <c r="MU101" s="191"/>
      <c r="MV101" s="191"/>
      <c r="MW101" s="191"/>
      <c r="MX101" s="191"/>
      <c r="MY101" s="191">
        <f t="shared" si="272"/>
        <v>0</v>
      </c>
      <c r="MZ101" s="191"/>
      <c r="NA101" s="191"/>
      <c r="NB101" s="191"/>
      <c r="NC101" s="191"/>
      <c r="ND101" s="191"/>
      <c r="NE101" s="191"/>
      <c r="NF101" s="191">
        <f t="shared" si="273"/>
        <v>0</v>
      </c>
      <c r="NG101" s="191"/>
      <c r="NH101" s="191"/>
      <c r="NI101" s="191"/>
      <c r="NJ101" s="191"/>
      <c r="NK101" s="191"/>
      <c r="NL101" s="191"/>
      <c r="NM101" s="191">
        <f t="shared" si="274"/>
        <v>0</v>
      </c>
      <c r="NN101" s="191"/>
      <c r="NO101" s="191"/>
      <c r="NP101" s="191"/>
      <c r="NQ101" s="191"/>
      <c r="NR101" s="191"/>
      <c r="NS101" s="191"/>
      <c r="NT101" s="191">
        <f t="shared" si="275"/>
        <v>0</v>
      </c>
      <c r="NU101" s="191"/>
      <c r="NV101" s="191"/>
      <c r="NW101" s="191"/>
      <c r="NX101" s="191"/>
      <c r="NY101" s="191"/>
      <c r="NZ101" s="191"/>
      <c r="OA101" s="191"/>
      <c r="OB101" s="191"/>
      <c r="OC101" s="191"/>
      <c r="OD101" s="191"/>
      <c r="OE101" s="191"/>
      <c r="OF101" s="191"/>
      <c r="OG101" s="191"/>
      <c r="OH101" s="191">
        <f t="shared" si="276"/>
        <v>0</v>
      </c>
      <c r="OI101" s="191"/>
      <c r="OJ101" s="191"/>
      <c r="OK101" s="191"/>
      <c r="OL101" s="191"/>
      <c r="OM101" s="191"/>
      <c r="ON101" s="191"/>
      <c r="OO101" s="191">
        <f t="shared" si="277"/>
        <v>0</v>
      </c>
      <c r="OP101" s="191"/>
      <c r="OQ101" s="191"/>
      <c r="OR101" s="191"/>
      <c r="OS101" s="191"/>
      <c r="OT101" s="191"/>
      <c r="OU101" s="191"/>
      <c r="OV101" s="191">
        <f t="shared" si="278"/>
        <v>0</v>
      </c>
      <c r="OW101" s="191"/>
      <c r="OX101" s="191"/>
      <c r="OY101" s="191"/>
      <c r="OZ101" s="191"/>
      <c r="PA101" s="191"/>
      <c r="PB101" s="191"/>
      <c r="PC101" s="191">
        <f t="shared" si="279"/>
        <v>0</v>
      </c>
      <c r="PD101" s="191"/>
      <c r="PE101" s="191"/>
      <c r="PF101" s="191"/>
      <c r="PG101" s="191"/>
      <c r="PH101" s="191"/>
      <c r="PI101" s="191"/>
      <c r="PJ101" s="191">
        <f t="shared" si="280"/>
        <v>0</v>
      </c>
      <c r="PK101" s="191"/>
      <c r="PL101" s="191"/>
      <c r="PM101" s="191"/>
      <c r="PN101" s="191"/>
      <c r="PO101" s="191"/>
      <c r="PP101" s="191"/>
      <c r="PQ101" s="191">
        <f t="shared" si="281"/>
        <v>0</v>
      </c>
      <c r="PR101" s="191"/>
      <c r="PS101" s="191"/>
      <c r="PT101" s="191"/>
      <c r="PU101" s="191"/>
      <c r="PV101" s="191"/>
      <c r="PW101" s="191"/>
      <c r="PX101" s="191">
        <f t="shared" si="282"/>
        <v>0</v>
      </c>
      <c r="PY101" s="191"/>
      <c r="PZ101" s="191"/>
      <c r="QA101" s="191"/>
      <c r="QB101" s="191"/>
      <c r="QC101" s="191"/>
      <c r="QD101" s="191"/>
      <c r="QE101" s="191">
        <f t="shared" si="283"/>
        <v>0</v>
      </c>
      <c r="QF101" s="191"/>
      <c r="QG101" s="191"/>
      <c r="QH101" s="191"/>
      <c r="QI101" s="191"/>
      <c r="QJ101" s="191"/>
      <c r="QK101" s="191"/>
      <c r="QL101" s="191">
        <f t="shared" si="284"/>
        <v>0</v>
      </c>
      <c r="QM101" s="191"/>
      <c r="QN101" s="191"/>
      <c r="QO101" s="191"/>
      <c r="QP101" s="191"/>
      <c r="QQ101" s="191"/>
      <c r="QR101" s="191"/>
      <c r="QS101" s="191">
        <f t="shared" si="285"/>
        <v>0</v>
      </c>
      <c r="QT101" s="191"/>
      <c r="QU101" s="191"/>
      <c r="QV101" s="191"/>
      <c r="QW101" s="191"/>
      <c r="QX101" s="191"/>
      <c r="QY101" s="191"/>
      <c r="QZ101" s="191">
        <f t="shared" si="286"/>
        <v>0</v>
      </c>
      <c r="RA101" s="191"/>
      <c r="RB101" s="191"/>
      <c r="RC101" s="191"/>
      <c r="RD101" s="191"/>
      <c r="RE101" s="191"/>
      <c r="RF101" s="191"/>
      <c r="RG101" s="191">
        <f t="shared" si="287"/>
        <v>0</v>
      </c>
      <c r="RH101" s="191"/>
      <c r="RI101" s="191"/>
      <c r="RJ101" s="191"/>
      <c r="RK101" s="191"/>
      <c r="RL101" s="191"/>
      <c r="RM101" s="191"/>
      <c r="RN101" s="191">
        <f t="shared" si="288"/>
        <v>0</v>
      </c>
      <c r="RO101" s="191"/>
      <c r="RP101" s="191"/>
      <c r="RQ101" s="191"/>
      <c r="RR101" s="191"/>
      <c r="RS101" s="191"/>
      <c r="RT101" s="191"/>
      <c r="RU101" s="191">
        <f t="shared" si="289"/>
        <v>0</v>
      </c>
      <c r="RV101" s="191"/>
      <c r="RW101" s="191"/>
      <c r="RX101" s="191"/>
      <c r="RY101" s="191"/>
      <c r="RZ101" s="191"/>
      <c r="SA101" s="191"/>
      <c r="SB101" s="191">
        <f t="shared" si="290"/>
        <v>0</v>
      </c>
      <c r="SC101" s="191"/>
      <c r="SD101" s="191"/>
      <c r="SE101" s="191"/>
      <c r="SF101" s="191"/>
      <c r="SG101" s="191"/>
      <c r="SH101" s="191"/>
      <c r="SI101" s="191">
        <f t="shared" si="291"/>
        <v>0</v>
      </c>
      <c r="SJ101" s="191"/>
      <c r="SK101" s="191"/>
      <c r="SL101" s="191"/>
      <c r="SM101" s="191"/>
      <c r="SN101" s="191"/>
      <c r="SO101" s="191"/>
      <c r="SP101" s="191">
        <f t="shared" si="292"/>
        <v>0</v>
      </c>
      <c r="SQ101" s="191"/>
      <c r="SR101" s="191"/>
      <c r="SS101" s="191"/>
      <c r="ST101" s="191"/>
      <c r="SU101" s="191"/>
      <c r="SV101" s="191"/>
      <c r="SW101" s="191">
        <f t="shared" si="293"/>
        <v>0</v>
      </c>
      <c r="SX101" s="191"/>
      <c r="SY101" s="191"/>
      <c r="SZ101" s="191"/>
      <c r="TA101" s="191"/>
      <c r="TB101" s="191"/>
      <c r="TC101" s="191"/>
      <c r="TD101" s="191">
        <f t="shared" si="294"/>
        <v>0</v>
      </c>
      <c r="TE101" s="191"/>
      <c r="TF101" s="191"/>
      <c r="TG101" s="191"/>
      <c r="TH101" s="191"/>
      <c r="TI101" s="191"/>
      <c r="TJ101" s="191"/>
      <c r="TK101" s="191">
        <f t="shared" si="295"/>
        <v>0</v>
      </c>
      <c r="TL101" s="191"/>
      <c r="TM101" s="191"/>
      <c r="TN101" s="191"/>
      <c r="TO101" s="191"/>
      <c r="TP101" s="191"/>
      <c r="TQ101" s="191"/>
      <c r="TR101" s="191">
        <f t="shared" si="296"/>
        <v>0</v>
      </c>
      <c r="TS101" s="191"/>
      <c r="TT101" s="191"/>
      <c r="TU101" s="191"/>
      <c r="TV101" s="191"/>
      <c r="TW101" s="191"/>
      <c r="TX101" s="191"/>
      <c r="TY101" s="191">
        <f t="shared" si="297"/>
        <v>0</v>
      </c>
      <c r="TZ101" s="191"/>
      <c r="UA101" s="191"/>
      <c r="UB101" s="191"/>
      <c r="UC101" s="191"/>
      <c r="UD101" s="191"/>
      <c r="UE101" s="191"/>
      <c r="UF101" s="191">
        <f t="shared" si="298"/>
        <v>0</v>
      </c>
      <c r="UG101" s="191"/>
      <c r="UH101" s="191"/>
      <c r="UI101" s="191"/>
      <c r="UJ101" s="191"/>
      <c r="UK101" s="191"/>
      <c r="UL101" s="191"/>
      <c r="UM101" s="191">
        <f t="shared" si="299"/>
        <v>0</v>
      </c>
      <c r="UN101" s="191"/>
      <c r="UO101" s="191"/>
      <c r="UP101" s="191"/>
      <c r="UQ101" s="191"/>
      <c r="UR101" s="191"/>
      <c r="US101" s="191"/>
      <c r="UT101" s="191">
        <f t="shared" si="300"/>
        <v>0</v>
      </c>
      <c r="UU101" s="191"/>
      <c r="UV101" s="191"/>
      <c r="UW101" s="191"/>
      <c r="UX101" s="191"/>
      <c r="UY101" s="191"/>
      <c r="UZ101" s="191"/>
      <c r="VA101" s="191">
        <f t="shared" si="301"/>
        <v>0</v>
      </c>
      <c r="VB101" s="191"/>
      <c r="VC101" s="191"/>
      <c r="VD101" s="191"/>
      <c r="VE101" s="191"/>
      <c r="VF101" s="191"/>
      <c r="VG101" s="191"/>
      <c r="VH101" s="191">
        <f t="shared" si="302"/>
        <v>0</v>
      </c>
      <c r="VI101" s="191"/>
      <c r="VJ101" s="191"/>
      <c r="VK101" s="191"/>
      <c r="VL101" s="191"/>
      <c r="VM101" s="191"/>
      <c r="VN101" s="191"/>
      <c r="VO101" s="191">
        <f t="shared" si="303"/>
        <v>0</v>
      </c>
      <c r="VP101" s="191"/>
      <c r="VQ101" s="191"/>
      <c r="VR101" s="191"/>
      <c r="VS101" s="191"/>
      <c r="VT101" s="191"/>
      <c r="VU101" s="191"/>
      <c r="VV101" s="191">
        <f t="shared" si="304"/>
        <v>0</v>
      </c>
      <c r="VW101" s="191"/>
      <c r="VX101" s="191"/>
      <c r="VY101" s="191"/>
      <c r="VZ101" s="191"/>
      <c r="WA101" s="191"/>
      <c r="WB101" s="191"/>
      <c r="WC101" s="191">
        <f t="shared" si="305"/>
        <v>0</v>
      </c>
      <c r="WD101" s="191"/>
      <c r="WE101" s="191"/>
      <c r="WF101" s="191"/>
      <c r="WG101" s="191"/>
      <c r="WH101" s="191"/>
      <c r="WI101" s="191"/>
      <c r="WJ101" s="191">
        <f t="shared" si="306"/>
        <v>0</v>
      </c>
      <c r="WK101" s="191"/>
      <c r="WL101" s="191"/>
      <c r="WM101" s="191"/>
      <c r="WN101" s="191"/>
      <c r="WO101" s="191"/>
      <c r="WP101" s="191"/>
      <c r="WQ101" s="191">
        <f t="shared" si="307"/>
        <v>0</v>
      </c>
      <c r="WR101" s="191"/>
      <c r="WS101" s="191"/>
      <c r="WT101" s="191"/>
      <c r="WU101" s="191"/>
      <c r="WV101" s="191"/>
      <c r="WW101" s="191"/>
      <c r="WX101" s="191">
        <f t="shared" si="308"/>
        <v>0</v>
      </c>
      <c r="WY101" s="191"/>
      <c r="WZ101" s="191"/>
      <c r="XA101" s="191"/>
      <c r="XB101" s="191"/>
      <c r="XC101" s="191"/>
      <c r="XD101" s="191"/>
      <c r="XE101" s="191">
        <f t="shared" si="309"/>
        <v>0</v>
      </c>
      <c r="XF101" s="191"/>
      <c r="XG101" s="191"/>
      <c r="XH101" s="191"/>
      <c r="XI101" s="191"/>
      <c r="XJ101" s="191"/>
      <c r="XK101" s="191"/>
      <c r="XL101" s="191">
        <f t="shared" si="310"/>
        <v>0</v>
      </c>
      <c r="XM101" s="191"/>
      <c r="XN101" s="191"/>
      <c r="XO101" s="191"/>
      <c r="XP101" s="191"/>
      <c r="XQ101" s="191"/>
      <c r="XR101" s="191"/>
      <c r="XS101" s="191">
        <f t="shared" si="311"/>
        <v>0</v>
      </c>
      <c r="XT101" s="191"/>
      <c r="XU101" s="191"/>
      <c r="XV101" s="191"/>
      <c r="XW101" s="191"/>
      <c r="XX101" s="191"/>
      <c r="XY101" s="191"/>
      <c r="XZ101" s="191">
        <f t="shared" si="312"/>
        <v>0</v>
      </c>
      <c r="YA101" s="191"/>
      <c r="YB101" s="191"/>
      <c r="YC101" s="191"/>
      <c r="YD101" s="191"/>
      <c r="YE101" s="191"/>
      <c r="YF101" s="191"/>
      <c r="YG101" s="191">
        <f t="shared" si="313"/>
        <v>0</v>
      </c>
      <c r="YH101" s="191"/>
      <c r="YI101" s="191"/>
      <c r="YJ101" s="191"/>
      <c r="YK101" s="191"/>
      <c r="YL101" s="191"/>
      <c r="YM101" s="191"/>
      <c r="YN101" s="191">
        <f t="shared" si="314"/>
        <v>0</v>
      </c>
      <c r="YO101" s="191"/>
      <c r="YP101" s="191"/>
      <c r="YQ101" s="191"/>
      <c r="YR101" s="191"/>
      <c r="YS101" s="191"/>
      <c r="YT101" s="191"/>
      <c r="YU101" s="191">
        <f t="shared" si="315"/>
        <v>0</v>
      </c>
      <c r="YV101" s="191"/>
      <c r="YW101" s="191"/>
      <c r="YX101" s="191"/>
      <c r="YY101" s="191"/>
      <c r="YZ101" s="191"/>
      <c r="ZA101" s="191"/>
      <c r="ZB101" s="191">
        <f t="shared" si="316"/>
        <v>0</v>
      </c>
      <c r="ZC101" s="191"/>
      <c r="ZD101" s="191"/>
      <c r="ZE101" s="191"/>
      <c r="ZF101" s="191"/>
      <c r="ZG101" s="191"/>
      <c r="ZH101" s="191"/>
      <c r="ZI101" s="191">
        <f t="shared" si="317"/>
        <v>0</v>
      </c>
      <c r="ZJ101" s="191"/>
      <c r="ZK101" s="191"/>
      <c r="ZL101" s="191"/>
      <c r="ZM101" s="191"/>
      <c r="ZN101" s="191"/>
      <c r="ZO101" s="191"/>
      <c r="ZP101" s="191">
        <f t="shared" si="318"/>
        <v>0</v>
      </c>
      <c r="ZQ101" s="191"/>
      <c r="ZR101" s="191"/>
      <c r="ZS101" s="191"/>
      <c r="ZT101" s="191"/>
      <c r="ZU101" s="191"/>
      <c r="ZV101" s="191"/>
      <c r="ZW101" s="191">
        <f t="shared" si="319"/>
        <v>0</v>
      </c>
      <c r="ZX101" s="191"/>
      <c r="ZY101" s="191"/>
      <c r="ZZ101" s="191"/>
      <c r="AAA101" s="191"/>
      <c r="AAB101" s="191"/>
      <c r="AAC101" s="191"/>
      <c r="AAD101" s="191">
        <f t="shared" si="320"/>
        <v>0</v>
      </c>
      <c r="AAE101" s="191"/>
      <c r="AAF101" s="191"/>
      <c r="AAG101" s="191"/>
      <c r="AAH101" s="191"/>
      <c r="AAI101" s="191"/>
      <c r="AAJ101" s="191"/>
      <c r="AAK101" s="191">
        <f t="shared" si="321"/>
        <v>0</v>
      </c>
      <c r="AAL101" s="191"/>
      <c r="AAM101" s="191"/>
      <c r="AAN101" s="191"/>
      <c r="AAO101" s="191"/>
      <c r="AAP101" s="191"/>
      <c r="AAQ101" s="191"/>
      <c r="AAR101" s="191">
        <f t="shared" si="322"/>
        <v>0</v>
      </c>
      <c r="AAS101" s="191"/>
      <c r="AAT101" s="191"/>
      <c r="AAU101" s="191"/>
      <c r="AAV101" s="191"/>
      <c r="AAW101" s="191"/>
      <c r="AAX101" s="191"/>
      <c r="AAY101" s="191">
        <f t="shared" si="323"/>
        <v>0</v>
      </c>
      <c r="AAZ101" s="191"/>
      <c r="ABA101" s="191"/>
      <c r="ABB101" s="191"/>
      <c r="ABC101" s="191"/>
      <c r="ABD101" s="191"/>
      <c r="ABE101" s="191"/>
      <c r="ABF101" s="191">
        <f t="shared" si="324"/>
        <v>0</v>
      </c>
      <c r="ABG101" s="191"/>
      <c r="ABH101" s="191"/>
      <c r="ABI101" s="191"/>
      <c r="ABJ101" s="191"/>
      <c r="ABK101" s="191"/>
      <c r="ABL101" s="191"/>
      <c r="ABM101" s="191">
        <f t="shared" si="325"/>
        <v>0</v>
      </c>
      <c r="ABN101" s="191"/>
      <c r="ABO101" s="191"/>
      <c r="ABP101" s="191"/>
      <c r="ABQ101" s="191"/>
      <c r="ABR101" s="191"/>
      <c r="ABS101" s="191"/>
      <c r="ABT101" s="191">
        <f t="shared" si="326"/>
        <v>0</v>
      </c>
      <c r="ABU101" s="191"/>
      <c r="ABV101" s="191"/>
      <c r="ABW101" s="191"/>
      <c r="ABX101" s="191"/>
      <c r="ABY101" s="190">
        <f t="shared" si="218"/>
        <v>0</v>
      </c>
      <c r="ABZ101" s="190">
        <f t="shared" si="327"/>
        <v>0</v>
      </c>
      <c r="ACA101" s="190">
        <f t="shared" si="328"/>
        <v>0</v>
      </c>
      <c r="ACB101" s="9"/>
    </row>
    <row r="102" spans="1:756" s="96" customFormat="1" ht="18" customHeight="1">
      <c r="A102" s="233">
        <v>31</v>
      </c>
      <c r="B102" s="204" t="s">
        <v>53</v>
      </c>
      <c r="C102" s="204"/>
      <c r="D102" s="204"/>
      <c r="E102" s="204"/>
      <c r="F102" s="204"/>
      <c r="G102" s="204"/>
      <c r="H102" s="204"/>
      <c r="I102" s="204"/>
      <c r="J102" s="116">
        <f>SUM(J72:J101)</f>
        <v>0</v>
      </c>
      <c r="K102" s="117">
        <f t="shared" ref="K102:L102" si="329">SUM(K72:K101)</f>
        <v>0</v>
      </c>
      <c r="L102" s="118">
        <f t="shared" si="329"/>
        <v>0</v>
      </c>
      <c r="M102" s="83">
        <f t="shared" ref="M102" si="330">K102+L102</f>
        <v>0</v>
      </c>
      <c r="N102" s="204"/>
      <c r="O102" s="204"/>
      <c r="P102" s="204"/>
      <c r="Q102" s="116">
        <f>SUM(Q72:Q101)</f>
        <v>0</v>
      </c>
      <c r="R102" s="117">
        <f t="shared" ref="R102:S102" si="331">SUM(R72:R101)</f>
        <v>0</v>
      </c>
      <c r="S102" s="118">
        <f t="shared" si="331"/>
        <v>0</v>
      </c>
      <c r="T102" s="83">
        <f t="shared" ref="T102" si="332">R102+S102</f>
        <v>0</v>
      </c>
      <c r="U102" s="204"/>
      <c r="V102" s="204"/>
      <c r="W102" s="204"/>
      <c r="X102" s="116">
        <f>SUM(X72:X101)</f>
        <v>0</v>
      </c>
      <c r="Y102" s="117">
        <f t="shared" ref="Y102:Z102" si="333">SUM(Y72:Y101)</f>
        <v>0</v>
      </c>
      <c r="Z102" s="118">
        <f t="shared" si="333"/>
        <v>0</v>
      </c>
      <c r="AA102" s="83">
        <f t="shared" ref="AA102" si="334">Y102+Z102</f>
        <v>0</v>
      </c>
      <c r="AB102" s="204"/>
      <c r="AC102" s="204"/>
      <c r="AD102" s="204"/>
      <c r="AE102" s="116">
        <f>SUM(AE72:AE101)</f>
        <v>0</v>
      </c>
      <c r="AF102" s="117">
        <f t="shared" ref="AF102:AG102" si="335">SUM(AF72:AF101)</f>
        <v>0</v>
      </c>
      <c r="AG102" s="118">
        <f t="shared" si="335"/>
        <v>0</v>
      </c>
      <c r="AH102" s="83">
        <f t="shared" ref="AH102" si="336">AF102+AG102</f>
        <v>0</v>
      </c>
      <c r="AI102" s="204"/>
      <c r="AJ102" s="204"/>
      <c r="AK102" s="204"/>
      <c r="AL102" s="116">
        <f>SUM(AL72:AL101)</f>
        <v>0</v>
      </c>
      <c r="AM102" s="117">
        <f t="shared" ref="AM102:AN102" si="337">SUM(AM72:AM101)</f>
        <v>0</v>
      </c>
      <c r="AN102" s="118">
        <f t="shared" si="337"/>
        <v>0</v>
      </c>
      <c r="AO102" s="83">
        <f t="shared" ref="AO102" si="338">AM102+AN102</f>
        <v>0</v>
      </c>
      <c r="AP102" s="204"/>
      <c r="AQ102" s="204"/>
      <c r="AR102" s="204"/>
      <c r="AS102" s="116">
        <f>SUM(AS72:AS101)</f>
        <v>0</v>
      </c>
      <c r="AT102" s="117">
        <f t="shared" ref="AT102:AU102" si="339">SUM(AT72:AT101)</f>
        <v>0</v>
      </c>
      <c r="AU102" s="118">
        <f t="shared" si="339"/>
        <v>0</v>
      </c>
      <c r="AV102" s="83">
        <f t="shared" ref="AV102" si="340">AT102+AU102</f>
        <v>0</v>
      </c>
      <c r="AW102" s="204"/>
      <c r="AX102" s="204"/>
      <c r="AY102" s="204"/>
      <c r="AZ102" s="116">
        <f>SUM(AZ72:AZ101)</f>
        <v>0</v>
      </c>
      <c r="BA102" s="117">
        <f t="shared" ref="BA102:BB102" si="341">SUM(BA72:BA101)</f>
        <v>0</v>
      </c>
      <c r="BB102" s="118">
        <f t="shared" si="341"/>
        <v>0</v>
      </c>
      <c r="BC102" s="83">
        <f t="shared" ref="BC102" si="342">BA102+BB102</f>
        <v>0</v>
      </c>
      <c r="BD102" s="204"/>
      <c r="BE102" s="204"/>
      <c r="BF102" s="204"/>
      <c r="BG102" s="116">
        <f>SUM(BG72:BG101)</f>
        <v>0</v>
      </c>
      <c r="BH102" s="117">
        <f t="shared" ref="BH102:BI102" si="343">SUM(BH72:BH101)</f>
        <v>0</v>
      </c>
      <c r="BI102" s="118">
        <f t="shared" si="343"/>
        <v>0</v>
      </c>
      <c r="BJ102" s="83">
        <f t="shared" ref="BJ102" si="344">BH102+BI102</f>
        <v>0</v>
      </c>
      <c r="BK102" s="204"/>
      <c r="BL102" s="204"/>
      <c r="BM102" s="204"/>
      <c r="BN102" s="116">
        <f>SUM(BN72:BN101)</f>
        <v>0</v>
      </c>
      <c r="BO102" s="117">
        <f t="shared" ref="BO102:BP102" si="345">SUM(BO72:BO101)</f>
        <v>0</v>
      </c>
      <c r="BP102" s="118">
        <f t="shared" si="345"/>
        <v>0</v>
      </c>
      <c r="BQ102" s="83">
        <f t="shared" ref="BQ102" si="346">BO102+BP102</f>
        <v>0</v>
      </c>
      <c r="BR102" s="204"/>
      <c r="BS102" s="204"/>
      <c r="BT102" s="204"/>
      <c r="BU102" s="116">
        <f>SUM(BU72:BU101)</f>
        <v>0</v>
      </c>
      <c r="BV102" s="117">
        <f t="shared" ref="BV102:BW102" si="347">SUM(BV72:BV101)</f>
        <v>0</v>
      </c>
      <c r="BW102" s="118">
        <f t="shared" si="347"/>
        <v>0</v>
      </c>
      <c r="BX102" s="83">
        <f t="shared" ref="BX102" si="348">BV102+BW102</f>
        <v>0</v>
      </c>
      <c r="BY102" s="204"/>
      <c r="BZ102" s="204"/>
      <c r="CA102" s="204"/>
      <c r="CB102" s="116">
        <f>SUM(CB72:CB101)</f>
        <v>0</v>
      </c>
      <c r="CC102" s="117">
        <f t="shared" ref="CC102:CD102" si="349">SUM(CC72:CC101)</f>
        <v>0</v>
      </c>
      <c r="CD102" s="118">
        <f t="shared" si="349"/>
        <v>0</v>
      </c>
      <c r="CE102" s="83">
        <f t="shared" ref="CE102" si="350">CC102+CD102</f>
        <v>0</v>
      </c>
      <c r="CF102" s="204"/>
      <c r="CG102" s="204"/>
      <c r="CH102" s="204"/>
      <c r="CI102" s="116">
        <f>SUM(CI72:CI101)</f>
        <v>0</v>
      </c>
      <c r="CJ102" s="117">
        <f t="shared" ref="CJ102:CK102" si="351">SUM(CJ72:CJ101)</f>
        <v>0</v>
      </c>
      <c r="CK102" s="118">
        <f t="shared" si="351"/>
        <v>0</v>
      </c>
      <c r="CL102" s="83">
        <f t="shared" ref="CL102" si="352">CJ102+CK102</f>
        <v>0</v>
      </c>
      <c r="CM102" s="204"/>
      <c r="CN102" s="204"/>
      <c r="CO102" s="204"/>
      <c r="CP102" s="116">
        <f>SUM(CP72:CP101)</f>
        <v>0</v>
      </c>
      <c r="CQ102" s="117">
        <f t="shared" ref="CQ102:CR102" si="353">SUM(CQ72:CQ101)</f>
        <v>0</v>
      </c>
      <c r="CR102" s="118">
        <f t="shared" si="353"/>
        <v>0</v>
      </c>
      <c r="CS102" s="83">
        <f t="shared" ref="CS102" si="354">CQ102+CR102</f>
        <v>0</v>
      </c>
      <c r="CT102" s="204"/>
      <c r="CU102" s="204"/>
      <c r="CV102" s="204"/>
      <c r="CW102" s="116">
        <f>SUM(CW72:CW101)</f>
        <v>0</v>
      </c>
      <c r="CX102" s="117">
        <f t="shared" ref="CX102:CY102" si="355">SUM(CX72:CX101)</f>
        <v>0</v>
      </c>
      <c r="CY102" s="118">
        <f t="shared" si="355"/>
        <v>0</v>
      </c>
      <c r="CZ102" s="83">
        <f t="shared" ref="CZ102" si="356">CX102+CY102</f>
        <v>0</v>
      </c>
      <c r="DA102" s="204"/>
      <c r="DB102" s="204"/>
      <c r="DC102" s="204"/>
      <c r="DD102" s="116">
        <f>SUM(DD72:DD101)</f>
        <v>0</v>
      </c>
      <c r="DE102" s="117">
        <f t="shared" ref="DE102:DF102" si="357">SUM(DE72:DE101)</f>
        <v>0</v>
      </c>
      <c r="DF102" s="118">
        <f t="shared" si="357"/>
        <v>0</v>
      </c>
      <c r="DG102" s="83">
        <f t="shared" ref="DG102" si="358">DE102+DF102</f>
        <v>0</v>
      </c>
      <c r="DH102" s="204"/>
      <c r="DI102" s="204"/>
      <c r="DJ102" s="204"/>
      <c r="DK102" s="116">
        <f>SUM(DK72:DK101)</f>
        <v>0</v>
      </c>
      <c r="DL102" s="117">
        <f t="shared" ref="DL102:DM102" si="359">SUM(DL72:DL101)</f>
        <v>0</v>
      </c>
      <c r="DM102" s="118">
        <f t="shared" si="359"/>
        <v>0</v>
      </c>
      <c r="DN102" s="83">
        <f t="shared" ref="DN102" si="360">DL102+DM102</f>
        <v>0</v>
      </c>
      <c r="DO102" s="204"/>
      <c r="DP102" s="204"/>
      <c r="DQ102" s="204"/>
      <c r="DR102" s="116">
        <f>SUM(DR72:DR101)</f>
        <v>0</v>
      </c>
      <c r="DS102" s="117">
        <f t="shared" ref="DS102:DT102" si="361">SUM(DS72:DS101)</f>
        <v>0</v>
      </c>
      <c r="DT102" s="118">
        <f t="shared" si="361"/>
        <v>0</v>
      </c>
      <c r="DU102" s="83">
        <f t="shared" ref="DU102" si="362">DS102+DT102</f>
        <v>0</v>
      </c>
      <c r="DV102" s="204"/>
      <c r="DW102" s="204"/>
      <c r="DX102" s="204"/>
      <c r="DY102" s="116">
        <f>SUM(DY72:DY101)</f>
        <v>0</v>
      </c>
      <c r="DZ102" s="117">
        <f t="shared" ref="DZ102:EA102" si="363">SUM(DZ72:DZ101)</f>
        <v>0</v>
      </c>
      <c r="EA102" s="118">
        <f t="shared" si="363"/>
        <v>0</v>
      </c>
      <c r="EB102" s="83">
        <f t="shared" ref="EB102" si="364">DZ102+EA102</f>
        <v>0</v>
      </c>
      <c r="EC102" s="204"/>
      <c r="ED102" s="204"/>
      <c r="EE102" s="204"/>
      <c r="EF102" s="116">
        <f>SUM(EF72:EF101)</f>
        <v>0</v>
      </c>
      <c r="EG102" s="117">
        <f t="shared" ref="EG102:EH102" si="365">SUM(EG72:EG101)</f>
        <v>0</v>
      </c>
      <c r="EH102" s="118">
        <f t="shared" si="365"/>
        <v>0</v>
      </c>
      <c r="EI102" s="83">
        <f t="shared" ref="EI102" si="366">EG102+EH102</f>
        <v>0</v>
      </c>
      <c r="EJ102" s="204"/>
      <c r="EK102" s="204"/>
      <c r="EL102" s="204"/>
      <c r="EM102" s="116">
        <f>SUM(EM72:EM101)</f>
        <v>20</v>
      </c>
      <c r="EN102" s="117">
        <f t="shared" ref="EN102:EO102" si="367">SUM(EN72:EN101)</f>
        <v>70000</v>
      </c>
      <c r="EO102" s="118">
        <f t="shared" si="367"/>
        <v>0</v>
      </c>
      <c r="EP102" s="83">
        <f t="shared" ref="EP102" si="368">EN102+EO102</f>
        <v>70000</v>
      </c>
      <c r="EQ102" s="204"/>
      <c r="ER102" s="204"/>
      <c r="ES102" s="204"/>
      <c r="ET102" s="116">
        <f>SUM(ET72:ET101)</f>
        <v>20</v>
      </c>
      <c r="EU102" s="117">
        <f t="shared" ref="EU102:EV102" si="369">SUM(EU72:EU101)</f>
        <v>60000</v>
      </c>
      <c r="EV102" s="118">
        <f t="shared" si="369"/>
        <v>0</v>
      </c>
      <c r="EW102" s="83">
        <f t="shared" ref="EW102" si="370">EU102+EV102</f>
        <v>60000</v>
      </c>
      <c r="EX102" s="204"/>
      <c r="EY102" s="204"/>
      <c r="EZ102" s="204"/>
      <c r="FA102" s="116">
        <f>SUM(FA72:FA101)</f>
        <v>0</v>
      </c>
      <c r="FB102" s="117">
        <f t="shared" ref="FB102:FC102" si="371">SUM(FB72:FB101)</f>
        <v>0</v>
      </c>
      <c r="FC102" s="118">
        <f t="shared" si="371"/>
        <v>0</v>
      </c>
      <c r="FD102" s="83">
        <f t="shared" ref="FD102" si="372">FB102+FC102</f>
        <v>0</v>
      </c>
      <c r="FE102" s="204"/>
      <c r="FF102" s="204"/>
      <c r="FG102" s="204"/>
      <c r="FH102" s="116">
        <f>SUM(FH72:FH101)</f>
        <v>0</v>
      </c>
      <c r="FI102" s="117">
        <f t="shared" ref="FI102:FJ102" si="373">SUM(FI72:FI101)</f>
        <v>0</v>
      </c>
      <c r="FJ102" s="118">
        <f t="shared" si="373"/>
        <v>0</v>
      </c>
      <c r="FK102" s="83">
        <f t="shared" ref="FK102" si="374">FI102+FJ102</f>
        <v>0</v>
      </c>
      <c r="FL102" s="204"/>
      <c r="FM102" s="204"/>
      <c r="FN102" s="204"/>
      <c r="FO102" s="116">
        <f>SUM(FO72:FO101)</f>
        <v>0</v>
      </c>
      <c r="FP102" s="117">
        <f t="shared" ref="FP102:FQ102" si="375">SUM(FP72:FP101)</f>
        <v>0</v>
      </c>
      <c r="FQ102" s="118">
        <f t="shared" si="375"/>
        <v>0</v>
      </c>
      <c r="FR102" s="83">
        <f t="shared" ref="FR102" si="376">FP102+FQ102</f>
        <v>0</v>
      </c>
      <c r="FS102" s="204"/>
      <c r="FT102" s="204"/>
      <c r="FU102" s="204"/>
      <c r="FV102" s="116">
        <f>SUM(FV72:FV101)</f>
        <v>0</v>
      </c>
      <c r="FW102" s="117">
        <f t="shared" ref="FW102:FX102" si="377">SUM(FW72:FW101)</f>
        <v>0</v>
      </c>
      <c r="FX102" s="118">
        <f t="shared" si="377"/>
        <v>0</v>
      </c>
      <c r="FY102" s="83">
        <f t="shared" ref="FY102" si="378">FW102+FX102</f>
        <v>0</v>
      </c>
      <c r="FZ102" s="204"/>
      <c r="GA102" s="204"/>
      <c r="GB102" s="204"/>
      <c r="GC102" s="116">
        <f>SUM(GC72:GC101)</f>
        <v>0</v>
      </c>
      <c r="GD102" s="117">
        <f t="shared" ref="GD102:GE102" si="379">SUM(GD72:GD101)</f>
        <v>0</v>
      </c>
      <c r="GE102" s="118">
        <f t="shared" si="379"/>
        <v>0</v>
      </c>
      <c r="GF102" s="83">
        <f t="shared" ref="GF102" si="380">GD102+GE102</f>
        <v>0</v>
      </c>
      <c r="GG102" s="204"/>
      <c r="GH102" s="204"/>
      <c r="GI102" s="204"/>
      <c r="GJ102" s="116">
        <f>SUM(GJ72:GJ101)</f>
        <v>0</v>
      </c>
      <c r="GK102" s="117">
        <f t="shared" ref="GK102:GL102" si="381">SUM(GK72:GK101)</f>
        <v>0</v>
      </c>
      <c r="GL102" s="118">
        <f t="shared" si="381"/>
        <v>0</v>
      </c>
      <c r="GM102" s="83">
        <f t="shared" ref="GM102" si="382">GK102+GL102</f>
        <v>0</v>
      </c>
      <c r="GN102" s="204"/>
      <c r="GO102" s="204"/>
      <c r="GP102" s="204"/>
      <c r="GQ102" s="116">
        <f>SUM(GQ72:GQ101)</f>
        <v>0</v>
      </c>
      <c r="GR102" s="117">
        <f t="shared" ref="GR102:GS102" si="383">SUM(GR72:GR101)</f>
        <v>0</v>
      </c>
      <c r="GS102" s="118">
        <f t="shared" si="383"/>
        <v>0</v>
      </c>
      <c r="GT102" s="83">
        <f t="shared" ref="GT102" si="384">GR102+GS102</f>
        <v>0</v>
      </c>
      <c r="GU102" s="204"/>
      <c r="GV102" s="204"/>
      <c r="GW102" s="204"/>
      <c r="GX102" s="116">
        <f>SUM(GX72:GX101)</f>
        <v>0</v>
      </c>
      <c r="GY102" s="117">
        <f t="shared" ref="GY102:GZ102" si="385">SUM(GY72:GY101)</f>
        <v>0</v>
      </c>
      <c r="GZ102" s="118">
        <f t="shared" si="385"/>
        <v>0</v>
      </c>
      <c r="HA102" s="83">
        <f t="shared" ref="HA102" si="386">GY102+GZ102</f>
        <v>0</v>
      </c>
      <c r="HB102" s="204"/>
      <c r="HC102" s="204"/>
      <c r="HD102" s="204"/>
      <c r="HE102" s="116">
        <f>SUM(HE72:HE101)</f>
        <v>0</v>
      </c>
      <c r="HF102" s="117">
        <f t="shared" ref="HF102:HG102" si="387">SUM(HF72:HF101)</f>
        <v>0</v>
      </c>
      <c r="HG102" s="118">
        <f t="shared" si="387"/>
        <v>0</v>
      </c>
      <c r="HH102" s="83">
        <f t="shared" ref="HH102" si="388">HF102+HG102</f>
        <v>0</v>
      </c>
      <c r="HI102" s="204"/>
      <c r="HJ102" s="204"/>
      <c r="HK102" s="204"/>
      <c r="HL102" s="116">
        <f>SUM(HL72:HL101)</f>
        <v>0</v>
      </c>
      <c r="HM102" s="117">
        <f t="shared" ref="HM102:HN102" si="389">SUM(HM72:HM101)</f>
        <v>0</v>
      </c>
      <c r="HN102" s="118">
        <f t="shared" si="389"/>
        <v>0</v>
      </c>
      <c r="HO102" s="83">
        <f t="shared" ref="HO102" si="390">HM102+HN102</f>
        <v>0</v>
      </c>
      <c r="HP102" s="204"/>
      <c r="HQ102" s="204"/>
      <c r="HR102" s="204"/>
      <c r="HS102" s="116">
        <f>SUM(HS72:HS101)</f>
        <v>0</v>
      </c>
      <c r="HT102" s="117">
        <f t="shared" ref="HT102:HU102" si="391">SUM(HT72:HT101)</f>
        <v>0</v>
      </c>
      <c r="HU102" s="118">
        <f t="shared" si="391"/>
        <v>0</v>
      </c>
      <c r="HV102" s="83">
        <f t="shared" ref="HV102" si="392">HT102+HU102</f>
        <v>0</v>
      </c>
      <c r="HW102" s="204"/>
      <c r="HX102" s="204"/>
      <c r="HY102" s="204"/>
      <c r="HZ102" s="116">
        <f>SUM(HZ72:HZ101)</f>
        <v>0</v>
      </c>
      <c r="IA102" s="117">
        <f t="shared" ref="IA102:IB102" si="393">SUM(IA72:IA101)</f>
        <v>0</v>
      </c>
      <c r="IB102" s="118">
        <f t="shared" si="393"/>
        <v>0</v>
      </c>
      <c r="IC102" s="83">
        <f t="shared" ref="IC102" si="394">IA102+IB102</f>
        <v>0</v>
      </c>
      <c r="ID102" s="204"/>
      <c r="IE102" s="204"/>
      <c r="IF102" s="204"/>
      <c r="IG102" s="116">
        <f>SUM(IG72:IG101)</f>
        <v>0</v>
      </c>
      <c r="IH102" s="117">
        <f t="shared" ref="IH102:II102" si="395">SUM(IH72:IH101)</f>
        <v>0</v>
      </c>
      <c r="II102" s="118">
        <f t="shared" si="395"/>
        <v>0</v>
      </c>
      <c r="IJ102" s="83">
        <f t="shared" ref="IJ102" si="396">IH102+II102</f>
        <v>0</v>
      </c>
      <c r="IK102" s="204"/>
      <c r="IL102" s="204"/>
      <c r="IM102" s="204"/>
      <c r="IN102" s="116">
        <f>SUM(IN72:IN101)</f>
        <v>20</v>
      </c>
      <c r="IO102" s="117">
        <f t="shared" ref="IO102:IP102" si="397">SUM(IO72:IO101)</f>
        <v>200000</v>
      </c>
      <c r="IP102" s="118">
        <f t="shared" si="397"/>
        <v>0</v>
      </c>
      <c r="IQ102" s="83">
        <f t="shared" ref="IQ102" si="398">IO102+IP102</f>
        <v>200000</v>
      </c>
      <c r="IR102" s="204"/>
      <c r="IS102" s="204"/>
      <c r="IT102" s="204"/>
      <c r="IU102" s="116">
        <f>SUM(IU72:IU101)</f>
        <v>0</v>
      </c>
      <c r="IV102" s="117">
        <f t="shared" ref="IV102:IW102" si="399">SUM(IV72:IV101)</f>
        <v>0</v>
      </c>
      <c r="IW102" s="118">
        <f t="shared" si="399"/>
        <v>0</v>
      </c>
      <c r="IX102" s="83">
        <f t="shared" ref="IX102" si="400">IV102+IW102</f>
        <v>0</v>
      </c>
      <c r="IY102" s="204"/>
      <c r="IZ102" s="204"/>
      <c r="JA102" s="204"/>
      <c r="JB102" s="116">
        <f>SUM(JB72:JB101)</f>
        <v>0</v>
      </c>
      <c r="JC102" s="117">
        <f t="shared" ref="JC102:JD102" si="401">SUM(JC72:JC101)</f>
        <v>0</v>
      </c>
      <c r="JD102" s="118">
        <f t="shared" si="401"/>
        <v>0</v>
      </c>
      <c r="JE102" s="83">
        <f t="shared" ref="JE102" si="402">JC102+JD102</f>
        <v>0</v>
      </c>
      <c r="JF102" s="204"/>
      <c r="JG102" s="204"/>
      <c r="JH102" s="204"/>
      <c r="JI102" s="116">
        <f>SUM(JI72:JI101)</f>
        <v>0</v>
      </c>
      <c r="JJ102" s="117">
        <f t="shared" ref="JJ102:JK102" si="403">SUM(JJ72:JJ101)</f>
        <v>0</v>
      </c>
      <c r="JK102" s="118">
        <f t="shared" si="403"/>
        <v>0</v>
      </c>
      <c r="JL102" s="83">
        <f t="shared" ref="JL102" si="404">JJ102+JK102</f>
        <v>0</v>
      </c>
      <c r="JM102" s="204"/>
      <c r="JN102" s="204"/>
      <c r="JO102" s="204"/>
      <c r="JP102" s="116">
        <f>SUM(JP72:JP101)</f>
        <v>0</v>
      </c>
      <c r="JQ102" s="117">
        <f t="shared" ref="JQ102:JR102" si="405">SUM(JQ72:JQ101)</f>
        <v>0</v>
      </c>
      <c r="JR102" s="118">
        <f t="shared" si="405"/>
        <v>0</v>
      </c>
      <c r="JS102" s="83">
        <f t="shared" ref="JS102" si="406">JQ102+JR102</f>
        <v>0</v>
      </c>
      <c r="JT102" s="204"/>
      <c r="JU102" s="204"/>
      <c r="JV102" s="204"/>
      <c r="JW102" s="116">
        <f>SUM(JW72:JW101)</f>
        <v>0</v>
      </c>
      <c r="JX102" s="117">
        <f t="shared" ref="JX102:JY102" si="407">SUM(JX72:JX101)</f>
        <v>0</v>
      </c>
      <c r="JY102" s="118">
        <f t="shared" si="407"/>
        <v>0</v>
      </c>
      <c r="JZ102" s="83">
        <f t="shared" ref="JZ102" si="408">JX102+JY102</f>
        <v>0</v>
      </c>
      <c r="KA102" s="204"/>
      <c r="KB102" s="204"/>
      <c r="KC102" s="204"/>
      <c r="KD102" s="116">
        <f>SUM(KD72:KD101)</f>
        <v>0</v>
      </c>
      <c r="KE102" s="117">
        <f t="shared" ref="KE102:KF102" si="409">SUM(KE72:KE101)</f>
        <v>0</v>
      </c>
      <c r="KF102" s="118">
        <f t="shared" si="409"/>
        <v>0</v>
      </c>
      <c r="KG102" s="83">
        <f t="shared" ref="KG102" si="410">KE102+KF102</f>
        <v>0</v>
      </c>
      <c r="KH102" s="204"/>
      <c r="KI102" s="204"/>
      <c r="KJ102" s="204"/>
      <c r="KK102" s="116">
        <f>SUM(KK72:KK101)</f>
        <v>0</v>
      </c>
      <c r="KL102" s="117">
        <f t="shared" ref="KL102:KM102" si="411">SUM(KL72:KL101)</f>
        <v>0</v>
      </c>
      <c r="KM102" s="118">
        <f t="shared" si="411"/>
        <v>0</v>
      </c>
      <c r="KN102" s="83">
        <f t="shared" ref="KN102" si="412">KL102+KM102</f>
        <v>0</v>
      </c>
      <c r="KO102" s="204"/>
      <c r="KP102" s="204"/>
      <c r="KQ102" s="204"/>
      <c r="KR102" s="116">
        <f>SUM(KR72:KR101)</f>
        <v>0</v>
      </c>
      <c r="KS102" s="117">
        <f t="shared" ref="KS102:KT102" si="413">SUM(KS72:KS101)</f>
        <v>0</v>
      </c>
      <c r="KT102" s="118">
        <f t="shared" si="413"/>
        <v>0</v>
      </c>
      <c r="KU102" s="83">
        <f t="shared" ref="KU102" si="414">KS102+KT102</f>
        <v>0</v>
      </c>
      <c r="KV102" s="204"/>
      <c r="KW102" s="204"/>
      <c r="KX102" s="204"/>
      <c r="KY102" s="116">
        <f>SUM(KY72:KY101)</f>
        <v>0</v>
      </c>
      <c r="KZ102" s="117">
        <f t="shared" ref="KZ102:LA102" si="415">SUM(KZ72:KZ101)</f>
        <v>0</v>
      </c>
      <c r="LA102" s="118">
        <f t="shared" si="415"/>
        <v>0</v>
      </c>
      <c r="LB102" s="83">
        <f t="shared" ref="LB102" si="416">KZ102+LA102</f>
        <v>0</v>
      </c>
      <c r="LC102" s="204"/>
      <c r="LD102" s="204"/>
      <c r="LE102" s="204"/>
      <c r="LF102" s="116">
        <f>SUM(LF72:LF101)</f>
        <v>0</v>
      </c>
      <c r="LG102" s="117">
        <f t="shared" ref="LG102:LH102" si="417">SUM(LG72:LG101)</f>
        <v>0</v>
      </c>
      <c r="LH102" s="118">
        <f t="shared" si="417"/>
        <v>0</v>
      </c>
      <c r="LI102" s="83">
        <f t="shared" ref="LI102" si="418">LG102+LH102</f>
        <v>0</v>
      </c>
      <c r="LJ102" s="204"/>
      <c r="LK102" s="204"/>
      <c r="LL102" s="204"/>
      <c r="LM102" s="116">
        <f>SUM(LM72:LM101)</f>
        <v>0</v>
      </c>
      <c r="LN102" s="117">
        <f t="shared" ref="LN102:LO102" si="419">SUM(LN72:LN101)</f>
        <v>0</v>
      </c>
      <c r="LO102" s="118">
        <f t="shared" si="419"/>
        <v>0</v>
      </c>
      <c r="LP102" s="83">
        <f t="shared" ref="LP102" si="420">LN102+LO102</f>
        <v>0</v>
      </c>
      <c r="LQ102" s="204"/>
      <c r="LR102" s="204"/>
      <c r="LS102" s="204"/>
      <c r="LT102" s="116">
        <f>SUM(LT72:LT101)</f>
        <v>0</v>
      </c>
      <c r="LU102" s="117">
        <f t="shared" ref="LU102:LV102" si="421">SUM(LU72:LU101)</f>
        <v>0</v>
      </c>
      <c r="LV102" s="118">
        <f t="shared" si="421"/>
        <v>0</v>
      </c>
      <c r="LW102" s="83">
        <f t="shared" ref="LW102" si="422">LU102+LV102</f>
        <v>0</v>
      </c>
      <c r="LX102" s="204"/>
      <c r="LY102" s="204"/>
      <c r="LZ102" s="204"/>
      <c r="MA102" s="116">
        <f>SUM(MA72:MA101)</f>
        <v>0</v>
      </c>
      <c r="MB102" s="117">
        <f t="shared" ref="MB102:MC102" si="423">SUM(MB72:MB101)</f>
        <v>0</v>
      </c>
      <c r="MC102" s="118">
        <f t="shared" si="423"/>
        <v>0</v>
      </c>
      <c r="MD102" s="83">
        <f t="shared" ref="MD102" si="424">MB102+MC102</f>
        <v>0</v>
      </c>
      <c r="ME102" s="204"/>
      <c r="MF102" s="204"/>
      <c r="MG102" s="204"/>
      <c r="MH102" s="116">
        <f>SUM(MH72:MH101)</f>
        <v>0</v>
      </c>
      <c r="MI102" s="117">
        <f t="shared" ref="MI102:MJ102" si="425">SUM(MI72:MI101)</f>
        <v>0</v>
      </c>
      <c r="MJ102" s="118">
        <f t="shared" si="425"/>
        <v>0</v>
      </c>
      <c r="MK102" s="83">
        <f t="shared" ref="MK102" si="426">MI102+MJ102</f>
        <v>0</v>
      </c>
      <c r="ML102" s="204"/>
      <c r="MM102" s="204"/>
      <c r="MN102" s="204"/>
      <c r="MO102" s="116">
        <f>SUM(MO72:MO101)</f>
        <v>0</v>
      </c>
      <c r="MP102" s="117">
        <f t="shared" ref="MP102:MQ102" si="427">SUM(MP72:MP101)</f>
        <v>0</v>
      </c>
      <c r="MQ102" s="118">
        <f t="shared" si="427"/>
        <v>0</v>
      </c>
      <c r="MR102" s="83">
        <f t="shared" ref="MR102" si="428">MP102+MQ102</f>
        <v>0</v>
      </c>
      <c r="MS102" s="204"/>
      <c r="MT102" s="204"/>
      <c r="MU102" s="204"/>
      <c r="MV102" s="116">
        <f>SUM(MV72:MV101)</f>
        <v>0</v>
      </c>
      <c r="MW102" s="117">
        <f t="shared" ref="MW102:MX102" si="429">SUM(MW72:MW101)</f>
        <v>0</v>
      </c>
      <c r="MX102" s="118">
        <f t="shared" si="429"/>
        <v>0</v>
      </c>
      <c r="MY102" s="83">
        <f t="shared" ref="MY102" si="430">MW102+MX102</f>
        <v>0</v>
      </c>
      <c r="MZ102" s="204"/>
      <c r="NA102" s="204"/>
      <c r="NB102" s="204"/>
      <c r="NC102" s="116">
        <f>SUM(NC72:NC101)</f>
        <v>0</v>
      </c>
      <c r="ND102" s="117">
        <f t="shared" ref="ND102:NE102" si="431">SUM(ND72:ND101)</f>
        <v>0</v>
      </c>
      <c r="NE102" s="118">
        <f t="shared" si="431"/>
        <v>0</v>
      </c>
      <c r="NF102" s="83">
        <f t="shared" ref="NF102" si="432">ND102+NE102</f>
        <v>0</v>
      </c>
      <c r="NG102" s="204"/>
      <c r="NH102" s="204"/>
      <c r="NI102" s="204"/>
      <c r="NJ102" s="116">
        <f>SUM(NJ72:NJ101)</f>
        <v>0</v>
      </c>
      <c r="NK102" s="117">
        <f t="shared" ref="NK102:NL102" si="433">SUM(NK72:NK101)</f>
        <v>0</v>
      </c>
      <c r="NL102" s="118">
        <f t="shared" si="433"/>
        <v>0</v>
      </c>
      <c r="NM102" s="83">
        <f t="shared" ref="NM102" si="434">NK102+NL102</f>
        <v>0</v>
      </c>
      <c r="NN102" s="204"/>
      <c r="NO102" s="204"/>
      <c r="NP102" s="204"/>
      <c r="NQ102" s="116">
        <f>SUM(NQ72:NQ101)</f>
        <v>0</v>
      </c>
      <c r="NR102" s="117">
        <f t="shared" ref="NR102:NS102" si="435">SUM(NR72:NR101)</f>
        <v>0</v>
      </c>
      <c r="NS102" s="118">
        <f t="shared" si="435"/>
        <v>0</v>
      </c>
      <c r="NT102" s="83">
        <f t="shared" ref="NT102" si="436">NR102+NS102</f>
        <v>0</v>
      </c>
      <c r="NU102" s="204"/>
      <c r="NV102" s="204"/>
      <c r="NW102" s="204"/>
      <c r="NX102" s="116">
        <f>SUM(NX72:NX101)</f>
        <v>0</v>
      </c>
      <c r="NY102" s="117">
        <f t="shared" ref="NY102:NZ102" si="437">SUM(NY72:NY101)</f>
        <v>0</v>
      </c>
      <c r="NZ102" s="118">
        <f t="shared" si="437"/>
        <v>0</v>
      </c>
      <c r="OA102" s="83">
        <f t="shared" ref="OA102" si="438">NY102+NZ102</f>
        <v>0</v>
      </c>
      <c r="OB102" s="204"/>
      <c r="OC102" s="204"/>
      <c r="OD102" s="204"/>
      <c r="OE102" s="116">
        <f>SUM(OE72:OE101)</f>
        <v>0</v>
      </c>
      <c r="OF102" s="117">
        <f t="shared" ref="OF102:OG102" si="439">SUM(OF72:OF101)</f>
        <v>0</v>
      </c>
      <c r="OG102" s="118">
        <f t="shared" si="439"/>
        <v>0</v>
      </c>
      <c r="OH102" s="83">
        <f t="shared" ref="OH102" si="440">OF102+OG102</f>
        <v>0</v>
      </c>
      <c r="OI102" s="204"/>
      <c r="OJ102" s="204"/>
      <c r="OK102" s="204"/>
      <c r="OL102" s="116">
        <f>SUM(OL72:OL101)</f>
        <v>0</v>
      </c>
      <c r="OM102" s="117">
        <f t="shared" ref="OM102:ON102" si="441">SUM(OM72:OM101)</f>
        <v>0</v>
      </c>
      <c r="ON102" s="118">
        <f t="shared" si="441"/>
        <v>0</v>
      </c>
      <c r="OO102" s="83">
        <f t="shared" ref="OO102" si="442">OM102+ON102</f>
        <v>0</v>
      </c>
      <c r="OP102" s="204"/>
      <c r="OQ102" s="204"/>
      <c r="OR102" s="204"/>
      <c r="OS102" s="116">
        <f>SUM(OS72:OS101)</f>
        <v>0</v>
      </c>
      <c r="OT102" s="117">
        <f t="shared" ref="OT102:OU102" si="443">SUM(OT72:OT101)</f>
        <v>0</v>
      </c>
      <c r="OU102" s="118">
        <f t="shared" si="443"/>
        <v>0</v>
      </c>
      <c r="OV102" s="83">
        <f t="shared" ref="OV102" si="444">OT102+OU102</f>
        <v>0</v>
      </c>
      <c r="OW102" s="204"/>
      <c r="OX102" s="204"/>
      <c r="OY102" s="204"/>
      <c r="OZ102" s="116">
        <f>SUM(OZ72:OZ101)</f>
        <v>0</v>
      </c>
      <c r="PA102" s="117">
        <f t="shared" ref="PA102:PB102" si="445">SUM(PA72:PA101)</f>
        <v>0</v>
      </c>
      <c r="PB102" s="118">
        <f t="shared" si="445"/>
        <v>0</v>
      </c>
      <c r="PC102" s="83">
        <f t="shared" ref="PC102" si="446">PA102+PB102</f>
        <v>0</v>
      </c>
      <c r="PD102" s="204"/>
      <c r="PE102" s="204"/>
      <c r="PF102" s="204"/>
      <c r="PG102" s="116">
        <f>SUM(PG72:PG101)</f>
        <v>0</v>
      </c>
      <c r="PH102" s="117">
        <f t="shared" ref="PH102:PI102" si="447">SUM(PH72:PH101)</f>
        <v>0</v>
      </c>
      <c r="PI102" s="118">
        <f t="shared" si="447"/>
        <v>0</v>
      </c>
      <c r="PJ102" s="83">
        <f t="shared" ref="PJ102" si="448">PH102+PI102</f>
        <v>0</v>
      </c>
      <c r="PK102" s="204"/>
      <c r="PL102" s="204"/>
      <c r="PM102" s="204"/>
      <c r="PN102" s="116">
        <f>SUM(PN72:PN101)</f>
        <v>0</v>
      </c>
      <c r="PO102" s="117">
        <f t="shared" ref="PO102:PP102" si="449">SUM(PO72:PO101)</f>
        <v>438261</v>
      </c>
      <c r="PP102" s="118">
        <f t="shared" si="449"/>
        <v>0</v>
      </c>
      <c r="PQ102" s="83">
        <f t="shared" ref="PQ102" si="450">PO102+PP102</f>
        <v>438261</v>
      </c>
      <c r="PR102" s="204"/>
      <c r="PS102" s="204"/>
      <c r="PT102" s="204"/>
      <c r="PU102" s="116">
        <f>SUM(PU72:PU101)</f>
        <v>0</v>
      </c>
      <c r="PV102" s="117">
        <f t="shared" ref="PV102:PW102" si="451">SUM(PV72:PV101)</f>
        <v>0</v>
      </c>
      <c r="PW102" s="118">
        <f t="shared" si="451"/>
        <v>0</v>
      </c>
      <c r="PX102" s="83">
        <f t="shared" ref="PX102" si="452">PV102+PW102</f>
        <v>0</v>
      </c>
      <c r="PY102" s="204"/>
      <c r="PZ102" s="204"/>
      <c r="QA102" s="204"/>
      <c r="QB102" s="116">
        <f>SUM(QB72:QB101)</f>
        <v>0</v>
      </c>
      <c r="QC102" s="117">
        <f t="shared" ref="QC102:QD102" si="453">SUM(QC72:QC101)</f>
        <v>0</v>
      </c>
      <c r="QD102" s="118">
        <f t="shared" si="453"/>
        <v>0</v>
      </c>
      <c r="QE102" s="83">
        <f t="shared" ref="QE102" si="454">QC102+QD102</f>
        <v>0</v>
      </c>
      <c r="QF102" s="204"/>
      <c r="QG102" s="204"/>
      <c r="QH102" s="204"/>
      <c r="QI102" s="116">
        <f>SUM(QI72:QI101)</f>
        <v>0</v>
      </c>
      <c r="QJ102" s="117">
        <f t="shared" ref="QJ102:QK102" si="455">SUM(QJ72:QJ101)</f>
        <v>0</v>
      </c>
      <c r="QK102" s="118">
        <f t="shared" si="455"/>
        <v>0</v>
      </c>
      <c r="QL102" s="83">
        <f t="shared" ref="QL102" si="456">QJ102+QK102</f>
        <v>0</v>
      </c>
      <c r="QM102" s="204"/>
      <c r="QN102" s="204"/>
      <c r="QO102" s="204"/>
      <c r="QP102" s="116">
        <f>SUM(QP72:QP101)</f>
        <v>0</v>
      </c>
      <c r="QQ102" s="117">
        <f t="shared" ref="QQ102:QR102" si="457">SUM(QQ72:QQ101)</f>
        <v>0</v>
      </c>
      <c r="QR102" s="118">
        <f t="shared" si="457"/>
        <v>0</v>
      </c>
      <c r="QS102" s="83">
        <f t="shared" ref="QS102" si="458">QQ102+QR102</f>
        <v>0</v>
      </c>
      <c r="QT102" s="204"/>
      <c r="QU102" s="204"/>
      <c r="QV102" s="204"/>
      <c r="QW102" s="116">
        <f>SUM(QW72:QW101)</f>
        <v>0</v>
      </c>
      <c r="QX102" s="117">
        <f t="shared" ref="QX102:QY102" si="459">SUM(QX72:QX101)</f>
        <v>0</v>
      </c>
      <c r="QY102" s="118">
        <f t="shared" si="459"/>
        <v>0</v>
      </c>
      <c r="QZ102" s="83">
        <f t="shared" ref="QZ102" si="460">QX102+QY102</f>
        <v>0</v>
      </c>
      <c r="RA102" s="204"/>
      <c r="RB102" s="204"/>
      <c r="RC102" s="204"/>
      <c r="RD102" s="116">
        <f>SUM(RD72:RD101)</f>
        <v>0</v>
      </c>
      <c r="RE102" s="117">
        <f t="shared" ref="RE102:RF102" si="461">SUM(RE72:RE101)</f>
        <v>0</v>
      </c>
      <c r="RF102" s="118">
        <f t="shared" si="461"/>
        <v>0</v>
      </c>
      <c r="RG102" s="83">
        <f t="shared" ref="RG102" si="462">RE102+RF102</f>
        <v>0</v>
      </c>
      <c r="RH102" s="204"/>
      <c r="RI102" s="204"/>
      <c r="RJ102" s="204"/>
      <c r="RK102" s="116">
        <f>SUM(RK72:RK101)</f>
        <v>0</v>
      </c>
      <c r="RL102" s="117">
        <f t="shared" ref="RL102:RM102" si="463">SUM(RL72:RL101)</f>
        <v>0</v>
      </c>
      <c r="RM102" s="118">
        <f t="shared" si="463"/>
        <v>0</v>
      </c>
      <c r="RN102" s="83">
        <f t="shared" ref="RN102" si="464">RL102+RM102</f>
        <v>0</v>
      </c>
      <c r="RO102" s="204"/>
      <c r="RP102" s="204"/>
      <c r="RQ102" s="204"/>
      <c r="RR102" s="116">
        <f>SUM(RR72:RR101)</f>
        <v>0</v>
      </c>
      <c r="RS102" s="117">
        <f t="shared" ref="RS102:RT102" si="465">SUM(RS72:RS101)</f>
        <v>0</v>
      </c>
      <c r="RT102" s="118">
        <f t="shared" si="465"/>
        <v>0</v>
      </c>
      <c r="RU102" s="83">
        <f t="shared" ref="RU102" si="466">RS102+RT102</f>
        <v>0</v>
      </c>
      <c r="RV102" s="204"/>
      <c r="RW102" s="204"/>
      <c r="RX102" s="204"/>
      <c r="RY102" s="116">
        <f>SUM(RY72:RY101)</f>
        <v>0</v>
      </c>
      <c r="RZ102" s="117">
        <f t="shared" ref="RZ102:SA102" si="467">SUM(RZ72:RZ101)</f>
        <v>0</v>
      </c>
      <c r="SA102" s="118">
        <f t="shared" si="467"/>
        <v>0</v>
      </c>
      <c r="SB102" s="83">
        <f t="shared" ref="SB102" si="468">RZ102+SA102</f>
        <v>0</v>
      </c>
      <c r="SC102" s="204"/>
      <c r="SD102" s="204"/>
      <c r="SE102" s="204"/>
      <c r="SF102" s="116">
        <f>SUM(SF72:SF101)</f>
        <v>0</v>
      </c>
      <c r="SG102" s="117">
        <f t="shared" ref="SG102:SH102" si="469">SUM(SG72:SG101)</f>
        <v>90000</v>
      </c>
      <c r="SH102" s="118">
        <f t="shared" si="469"/>
        <v>0</v>
      </c>
      <c r="SI102" s="83">
        <f t="shared" ref="SI102" si="470">SG102+SH102</f>
        <v>90000</v>
      </c>
      <c r="SJ102" s="204"/>
      <c r="SK102" s="204"/>
      <c r="SL102" s="204"/>
      <c r="SM102" s="116">
        <f>SUM(SM72:SM101)</f>
        <v>0</v>
      </c>
      <c r="SN102" s="117">
        <f t="shared" ref="SN102:SO102" si="471">SUM(SN72:SN101)</f>
        <v>0</v>
      </c>
      <c r="SO102" s="118">
        <f t="shared" si="471"/>
        <v>0</v>
      </c>
      <c r="SP102" s="83">
        <f t="shared" ref="SP102" si="472">SN102+SO102</f>
        <v>0</v>
      </c>
      <c r="SQ102" s="204"/>
      <c r="SR102" s="204"/>
      <c r="SS102" s="204"/>
      <c r="ST102" s="116">
        <f>SUM(ST72:ST101)</f>
        <v>0</v>
      </c>
      <c r="SU102" s="117">
        <f t="shared" ref="SU102:SV102" si="473">SUM(SU72:SU101)</f>
        <v>0</v>
      </c>
      <c r="SV102" s="118">
        <f t="shared" si="473"/>
        <v>0</v>
      </c>
      <c r="SW102" s="83">
        <f t="shared" ref="SW102" si="474">SU102+SV102</f>
        <v>0</v>
      </c>
      <c r="SX102" s="204"/>
      <c r="SY102" s="204"/>
      <c r="SZ102" s="204"/>
      <c r="TA102" s="116">
        <f>SUM(TA72:TA101)</f>
        <v>0</v>
      </c>
      <c r="TB102" s="117">
        <f t="shared" ref="TB102:TC102" si="475">SUM(TB72:TB101)</f>
        <v>0</v>
      </c>
      <c r="TC102" s="118">
        <f t="shared" si="475"/>
        <v>0</v>
      </c>
      <c r="TD102" s="83">
        <f t="shared" ref="TD102" si="476">TB102+TC102</f>
        <v>0</v>
      </c>
      <c r="TE102" s="204"/>
      <c r="TF102" s="204"/>
      <c r="TG102" s="204"/>
      <c r="TH102" s="116">
        <f>SUM(TH72:TH101)</f>
        <v>0</v>
      </c>
      <c r="TI102" s="117">
        <f t="shared" ref="TI102:TJ102" si="477">SUM(TI72:TI101)</f>
        <v>0</v>
      </c>
      <c r="TJ102" s="118">
        <f t="shared" si="477"/>
        <v>0</v>
      </c>
      <c r="TK102" s="83">
        <f t="shared" ref="TK102" si="478">TI102+TJ102</f>
        <v>0</v>
      </c>
      <c r="TL102" s="204"/>
      <c r="TM102" s="204"/>
      <c r="TN102" s="204"/>
      <c r="TO102" s="116">
        <f>SUM(TO72:TO101)</f>
        <v>0</v>
      </c>
      <c r="TP102" s="117">
        <f t="shared" ref="TP102:TQ102" si="479">SUM(TP72:TP101)</f>
        <v>0</v>
      </c>
      <c r="TQ102" s="118">
        <f t="shared" si="479"/>
        <v>140000</v>
      </c>
      <c r="TR102" s="83">
        <f t="shared" ref="TR102" si="480">TP102+TQ102</f>
        <v>140000</v>
      </c>
      <c r="TS102" s="204"/>
      <c r="TT102" s="204"/>
      <c r="TU102" s="204"/>
      <c r="TV102" s="116">
        <f>SUM(TV72:TV101)</f>
        <v>0</v>
      </c>
      <c r="TW102" s="117">
        <f t="shared" ref="TW102:TX102" si="481">SUM(TW72:TW101)</f>
        <v>67800</v>
      </c>
      <c r="TX102" s="118">
        <f t="shared" si="481"/>
        <v>0</v>
      </c>
      <c r="TY102" s="83">
        <f t="shared" ref="TY102" si="482">TW102+TX102</f>
        <v>67800</v>
      </c>
      <c r="TZ102" s="204"/>
      <c r="UA102" s="204"/>
      <c r="UB102" s="204"/>
      <c r="UC102" s="116">
        <f>SUM(UC72:UC101)</f>
        <v>29</v>
      </c>
      <c r="UD102" s="117">
        <f t="shared" ref="UD102:UE102" si="483">SUM(UD72:UD101)</f>
        <v>101500</v>
      </c>
      <c r="UE102" s="118">
        <f t="shared" si="483"/>
        <v>0</v>
      </c>
      <c r="UF102" s="83">
        <f t="shared" ref="UF102" si="484">UD102+UE102</f>
        <v>101500</v>
      </c>
      <c r="UG102" s="204"/>
      <c r="UH102" s="204"/>
      <c r="UI102" s="204"/>
      <c r="UJ102" s="116">
        <f>SUM(UJ72:UJ101)</f>
        <v>0</v>
      </c>
      <c r="UK102" s="117">
        <f t="shared" ref="UK102:UL102" si="485">SUM(UK72:UK101)</f>
        <v>0</v>
      </c>
      <c r="UL102" s="118">
        <f t="shared" si="485"/>
        <v>0</v>
      </c>
      <c r="UM102" s="83">
        <f t="shared" ref="UM102" si="486">UK102+UL102</f>
        <v>0</v>
      </c>
      <c r="UN102" s="204"/>
      <c r="UO102" s="204"/>
      <c r="UP102" s="204"/>
      <c r="UQ102" s="116">
        <f>SUM(UQ72:UQ101)</f>
        <v>0</v>
      </c>
      <c r="UR102" s="117">
        <f t="shared" ref="UR102:US102" si="487">SUM(UR72:UR101)</f>
        <v>0</v>
      </c>
      <c r="US102" s="118">
        <f t="shared" si="487"/>
        <v>0</v>
      </c>
      <c r="UT102" s="83">
        <f t="shared" ref="UT102" si="488">UR102+US102</f>
        <v>0</v>
      </c>
      <c r="UU102" s="204"/>
      <c r="UV102" s="204"/>
      <c r="UW102" s="204"/>
      <c r="UX102" s="116">
        <f>SUM(UX72:UX101)</f>
        <v>0</v>
      </c>
      <c r="UY102" s="117">
        <f t="shared" ref="UY102:UZ102" si="489">SUM(UY72:UY101)</f>
        <v>0</v>
      </c>
      <c r="UZ102" s="118">
        <f t="shared" si="489"/>
        <v>0</v>
      </c>
      <c r="VA102" s="83">
        <f t="shared" ref="VA102" si="490">UY102+UZ102</f>
        <v>0</v>
      </c>
      <c r="VB102" s="204"/>
      <c r="VC102" s="204"/>
      <c r="VD102" s="204"/>
      <c r="VE102" s="116">
        <f>SUM(VE72:VE101)</f>
        <v>0</v>
      </c>
      <c r="VF102" s="117">
        <f t="shared" ref="VF102:VG102" si="491">SUM(VF72:VF101)</f>
        <v>0</v>
      </c>
      <c r="VG102" s="118">
        <f t="shared" si="491"/>
        <v>0</v>
      </c>
      <c r="VH102" s="83">
        <f t="shared" ref="VH102" si="492">VF102+VG102</f>
        <v>0</v>
      </c>
      <c r="VI102" s="204"/>
      <c r="VJ102" s="204"/>
      <c r="VK102" s="204"/>
      <c r="VL102" s="116">
        <f>SUM(VL72:VL101)</f>
        <v>0</v>
      </c>
      <c r="VM102" s="117">
        <f t="shared" ref="VM102:VN102" si="493">SUM(VM72:VM101)</f>
        <v>0</v>
      </c>
      <c r="VN102" s="118">
        <f t="shared" si="493"/>
        <v>0</v>
      </c>
      <c r="VO102" s="83">
        <f t="shared" ref="VO102" si="494">VM102+VN102</f>
        <v>0</v>
      </c>
      <c r="VP102" s="204"/>
      <c r="VQ102" s="204"/>
      <c r="VR102" s="204"/>
      <c r="VS102" s="116">
        <f>SUM(VS72:VS101)</f>
        <v>0</v>
      </c>
      <c r="VT102" s="117">
        <f t="shared" ref="VT102:VU102" si="495">SUM(VT72:VT101)</f>
        <v>0</v>
      </c>
      <c r="VU102" s="118">
        <f t="shared" si="495"/>
        <v>0</v>
      </c>
      <c r="VV102" s="83">
        <f t="shared" ref="VV102" si="496">VT102+VU102</f>
        <v>0</v>
      </c>
      <c r="VW102" s="204"/>
      <c r="VX102" s="204"/>
      <c r="VY102" s="204"/>
      <c r="VZ102" s="116">
        <f>SUM(VZ72:VZ101)</f>
        <v>0</v>
      </c>
      <c r="WA102" s="117">
        <f t="shared" ref="WA102:WB102" si="497">SUM(WA72:WA101)</f>
        <v>0</v>
      </c>
      <c r="WB102" s="118">
        <f t="shared" si="497"/>
        <v>0</v>
      </c>
      <c r="WC102" s="83">
        <f t="shared" ref="WC102" si="498">WA102+WB102</f>
        <v>0</v>
      </c>
      <c r="WD102" s="204"/>
      <c r="WE102" s="204"/>
      <c r="WF102" s="204"/>
      <c r="WG102" s="116">
        <f>SUM(WG72:WG101)</f>
        <v>0</v>
      </c>
      <c r="WH102" s="117">
        <f t="shared" ref="WH102:WI102" si="499">SUM(WH72:WH101)</f>
        <v>0</v>
      </c>
      <c r="WI102" s="118">
        <f t="shared" si="499"/>
        <v>0</v>
      </c>
      <c r="WJ102" s="83">
        <f t="shared" ref="WJ102" si="500">WH102+WI102</f>
        <v>0</v>
      </c>
      <c r="WK102" s="204"/>
      <c r="WL102" s="204"/>
      <c r="WM102" s="204"/>
      <c r="WN102" s="116">
        <f>SUM(WN72:WN101)</f>
        <v>0</v>
      </c>
      <c r="WO102" s="117">
        <f t="shared" ref="WO102:WP102" si="501">SUM(WO72:WO101)</f>
        <v>0</v>
      </c>
      <c r="WP102" s="118">
        <f t="shared" si="501"/>
        <v>0</v>
      </c>
      <c r="WQ102" s="83">
        <f t="shared" ref="WQ102" si="502">WO102+WP102</f>
        <v>0</v>
      </c>
      <c r="WR102" s="204"/>
      <c r="WS102" s="204"/>
      <c r="WT102" s="204"/>
      <c r="WU102" s="116">
        <f>SUM(WU72:WU101)</f>
        <v>0</v>
      </c>
      <c r="WV102" s="117">
        <f t="shared" ref="WV102:WW102" si="503">SUM(WV72:WV101)</f>
        <v>0</v>
      </c>
      <c r="WW102" s="118">
        <f t="shared" si="503"/>
        <v>0</v>
      </c>
      <c r="WX102" s="83">
        <f t="shared" ref="WX102" si="504">WV102+WW102</f>
        <v>0</v>
      </c>
      <c r="WY102" s="204"/>
      <c r="WZ102" s="204"/>
      <c r="XA102" s="204"/>
      <c r="XB102" s="116">
        <f>SUM(XB72:XB101)</f>
        <v>0</v>
      </c>
      <c r="XC102" s="117">
        <f t="shared" ref="XC102:XD102" si="505">SUM(XC72:XC101)</f>
        <v>0</v>
      </c>
      <c r="XD102" s="118">
        <f t="shared" si="505"/>
        <v>0</v>
      </c>
      <c r="XE102" s="83">
        <f t="shared" ref="XE102" si="506">XC102+XD102</f>
        <v>0</v>
      </c>
      <c r="XF102" s="204"/>
      <c r="XG102" s="204"/>
      <c r="XH102" s="204"/>
      <c r="XI102" s="116">
        <f>SUM(XI72:XI101)</f>
        <v>0</v>
      </c>
      <c r="XJ102" s="117">
        <f t="shared" ref="XJ102:XK102" si="507">SUM(XJ72:XJ101)</f>
        <v>0</v>
      </c>
      <c r="XK102" s="118">
        <f t="shared" si="507"/>
        <v>0</v>
      </c>
      <c r="XL102" s="83">
        <f t="shared" ref="XL102" si="508">XJ102+XK102</f>
        <v>0</v>
      </c>
      <c r="XM102" s="204"/>
      <c r="XN102" s="204"/>
      <c r="XO102" s="204"/>
      <c r="XP102" s="116">
        <f>SUM(XP72:XP101)</f>
        <v>0</v>
      </c>
      <c r="XQ102" s="117">
        <f t="shared" ref="XQ102:XR102" si="509">SUM(XQ72:XQ101)</f>
        <v>0</v>
      </c>
      <c r="XR102" s="118">
        <f t="shared" si="509"/>
        <v>0</v>
      </c>
      <c r="XS102" s="83">
        <f t="shared" ref="XS102" si="510">XQ102+XR102</f>
        <v>0</v>
      </c>
      <c r="XT102" s="204"/>
      <c r="XU102" s="204"/>
      <c r="XV102" s="204"/>
      <c r="XW102" s="116">
        <f>SUM(XW72:XW101)</f>
        <v>0</v>
      </c>
      <c r="XX102" s="117">
        <f t="shared" ref="XX102:XY102" si="511">SUM(XX72:XX101)</f>
        <v>0</v>
      </c>
      <c r="XY102" s="118">
        <f t="shared" si="511"/>
        <v>0</v>
      </c>
      <c r="XZ102" s="83">
        <f t="shared" ref="XZ102" si="512">XX102+XY102</f>
        <v>0</v>
      </c>
      <c r="YA102" s="204"/>
      <c r="YB102" s="204"/>
      <c r="YC102" s="204"/>
      <c r="YD102" s="116">
        <f>SUM(YD72:YD101)</f>
        <v>0</v>
      </c>
      <c r="YE102" s="117">
        <f t="shared" ref="YE102:YF102" si="513">SUM(YE72:YE101)</f>
        <v>0</v>
      </c>
      <c r="YF102" s="118">
        <f t="shared" si="513"/>
        <v>0</v>
      </c>
      <c r="YG102" s="83">
        <f t="shared" ref="YG102" si="514">YE102+YF102</f>
        <v>0</v>
      </c>
      <c r="YH102" s="204"/>
      <c r="YI102" s="204"/>
      <c r="YJ102" s="204"/>
      <c r="YK102" s="116">
        <f>SUM(YK72:YK101)</f>
        <v>0</v>
      </c>
      <c r="YL102" s="117">
        <f t="shared" ref="YL102:YM102" si="515">SUM(YL72:YL101)</f>
        <v>0</v>
      </c>
      <c r="YM102" s="118">
        <f t="shared" si="515"/>
        <v>0</v>
      </c>
      <c r="YN102" s="83">
        <f t="shared" ref="YN102" si="516">YL102+YM102</f>
        <v>0</v>
      </c>
      <c r="YO102" s="204"/>
      <c r="YP102" s="204"/>
      <c r="YQ102" s="204"/>
      <c r="YR102" s="116">
        <f>SUM(YR72:YR101)</f>
        <v>0</v>
      </c>
      <c r="YS102" s="117">
        <f t="shared" ref="YS102:YT102" si="517">SUM(YS72:YS101)</f>
        <v>0</v>
      </c>
      <c r="YT102" s="118">
        <f t="shared" si="517"/>
        <v>0</v>
      </c>
      <c r="YU102" s="83">
        <f t="shared" ref="YU102" si="518">YS102+YT102</f>
        <v>0</v>
      </c>
      <c r="YV102" s="204"/>
      <c r="YW102" s="204"/>
      <c r="YX102" s="204"/>
      <c r="YY102" s="116">
        <f>SUM(YY72:YY101)</f>
        <v>0</v>
      </c>
      <c r="YZ102" s="117">
        <f t="shared" ref="YZ102:ZA102" si="519">SUM(YZ72:YZ101)</f>
        <v>0</v>
      </c>
      <c r="ZA102" s="118">
        <f t="shared" si="519"/>
        <v>0</v>
      </c>
      <c r="ZB102" s="83">
        <f t="shared" ref="ZB102" si="520">YZ102+ZA102</f>
        <v>0</v>
      </c>
      <c r="ZC102" s="204"/>
      <c r="ZD102" s="204"/>
      <c r="ZE102" s="204"/>
      <c r="ZF102" s="116">
        <f>SUM(ZF72:ZF101)</f>
        <v>0</v>
      </c>
      <c r="ZG102" s="117">
        <f t="shared" ref="ZG102:ZH102" si="521">SUM(ZG72:ZG101)</f>
        <v>0</v>
      </c>
      <c r="ZH102" s="118">
        <f t="shared" si="521"/>
        <v>0</v>
      </c>
      <c r="ZI102" s="83">
        <f t="shared" ref="ZI102" si="522">ZG102+ZH102</f>
        <v>0</v>
      </c>
      <c r="ZJ102" s="204"/>
      <c r="ZK102" s="204"/>
      <c r="ZL102" s="204"/>
      <c r="ZM102" s="116">
        <f>SUM(ZM72:ZM101)</f>
        <v>0</v>
      </c>
      <c r="ZN102" s="117">
        <f t="shared" ref="ZN102:ZO102" si="523">SUM(ZN72:ZN101)</f>
        <v>0</v>
      </c>
      <c r="ZO102" s="118">
        <f t="shared" si="523"/>
        <v>0</v>
      </c>
      <c r="ZP102" s="83">
        <f t="shared" ref="ZP102" si="524">ZN102+ZO102</f>
        <v>0</v>
      </c>
      <c r="ZQ102" s="204"/>
      <c r="ZR102" s="204"/>
      <c r="ZS102" s="204"/>
      <c r="ZT102" s="116">
        <f>SUM(ZT72:ZT101)</f>
        <v>0</v>
      </c>
      <c r="ZU102" s="117">
        <f t="shared" ref="ZU102:ZV102" si="525">SUM(ZU72:ZU101)</f>
        <v>0</v>
      </c>
      <c r="ZV102" s="118">
        <f t="shared" si="525"/>
        <v>0</v>
      </c>
      <c r="ZW102" s="83">
        <f t="shared" ref="ZW102" si="526">ZU102+ZV102</f>
        <v>0</v>
      </c>
      <c r="ZX102" s="204"/>
      <c r="ZY102" s="204"/>
      <c r="ZZ102" s="204"/>
      <c r="AAA102" s="116">
        <f>SUM(AAA72:AAA101)</f>
        <v>0</v>
      </c>
      <c r="AAB102" s="117">
        <f t="shared" ref="AAB102:AAC102" si="527">SUM(AAB72:AAB101)</f>
        <v>0</v>
      </c>
      <c r="AAC102" s="118">
        <f t="shared" si="527"/>
        <v>0</v>
      </c>
      <c r="AAD102" s="83">
        <f t="shared" ref="AAD102" si="528">AAB102+AAC102</f>
        <v>0</v>
      </c>
      <c r="AAE102" s="204"/>
      <c r="AAF102" s="204"/>
      <c r="AAG102" s="204"/>
      <c r="AAH102" s="116">
        <f>SUM(AAH72:AAH101)</f>
        <v>0</v>
      </c>
      <c r="AAI102" s="117">
        <f t="shared" ref="AAI102:AAJ102" si="529">SUM(AAI72:AAI101)</f>
        <v>0</v>
      </c>
      <c r="AAJ102" s="118">
        <f t="shared" si="529"/>
        <v>0</v>
      </c>
      <c r="AAK102" s="83">
        <f t="shared" ref="AAK102" si="530">AAI102+AAJ102</f>
        <v>0</v>
      </c>
      <c r="AAL102" s="204"/>
      <c r="AAM102" s="204"/>
      <c r="AAN102" s="204"/>
      <c r="AAO102" s="116">
        <f>SUM(AAO72:AAO101)</f>
        <v>0</v>
      </c>
      <c r="AAP102" s="117">
        <f t="shared" ref="AAP102:AAQ102" si="531">SUM(AAP72:AAP101)</f>
        <v>0</v>
      </c>
      <c r="AAQ102" s="118">
        <f t="shared" si="531"/>
        <v>0</v>
      </c>
      <c r="AAR102" s="83">
        <f t="shared" ref="AAR102" si="532">AAP102+AAQ102</f>
        <v>0</v>
      </c>
      <c r="AAS102" s="204"/>
      <c r="AAT102" s="204"/>
      <c r="AAU102" s="204"/>
      <c r="AAV102" s="116">
        <f>SUM(AAV72:AAV101)</f>
        <v>0</v>
      </c>
      <c r="AAW102" s="117">
        <f t="shared" ref="AAW102:AAX102" si="533">SUM(AAW72:AAW101)</f>
        <v>0</v>
      </c>
      <c r="AAX102" s="118">
        <f t="shared" si="533"/>
        <v>0</v>
      </c>
      <c r="AAY102" s="83">
        <f t="shared" ref="AAY102" si="534">AAW102+AAX102</f>
        <v>0</v>
      </c>
      <c r="AAZ102" s="204"/>
      <c r="ABA102" s="204"/>
      <c r="ABB102" s="204"/>
      <c r="ABC102" s="116">
        <f>SUM(ABC72:ABC101)</f>
        <v>0</v>
      </c>
      <c r="ABD102" s="117">
        <f t="shared" ref="ABD102:ABE102" si="535">SUM(ABD72:ABD101)</f>
        <v>0</v>
      </c>
      <c r="ABE102" s="118">
        <f t="shared" si="535"/>
        <v>0</v>
      </c>
      <c r="ABF102" s="83">
        <f t="shared" ref="ABF102" si="536">ABD102+ABE102</f>
        <v>0</v>
      </c>
      <c r="ABG102" s="204"/>
      <c r="ABH102" s="204"/>
      <c r="ABI102" s="204"/>
      <c r="ABJ102" s="116">
        <f>SUM(ABJ72:ABJ101)</f>
        <v>0</v>
      </c>
      <c r="ABK102" s="117">
        <f t="shared" ref="ABK102:ABL102" si="537">SUM(ABK72:ABK101)</f>
        <v>0</v>
      </c>
      <c r="ABL102" s="118">
        <f t="shared" si="537"/>
        <v>0</v>
      </c>
      <c r="ABM102" s="83">
        <f t="shared" ref="ABM102" si="538">ABK102+ABL102</f>
        <v>0</v>
      </c>
      <c r="ABN102" s="204"/>
      <c r="ABO102" s="204"/>
      <c r="ABP102" s="204"/>
      <c r="ABQ102" s="116">
        <f>SUM(ABQ72:ABQ101)</f>
        <v>0</v>
      </c>
      <c r="ABR102" s="117">
        <f t="shared" ref="ABR102:ABS102" si="539">SUM(ABR72:ABR101)</f>
        <v>0</v>
      </c>
      <c r="ABS102" s="118">
        <f t="shared" si="539"/>
        <v>0</v>
      </c>
      <c r="ABT102" s="83">
        <f t="shared" ref="ABT102" si="540">ABR102+ABS102</f>
        <v>0</v>
      </c>
      <c r="ABU102" s="204"/>
      <c r="ABV102" s="204"/>
      <c r="ABW102" s="204"/>
      <c r="ABX102" s="116">
        <f>SUM(ABX72:ABX101)</f>
        <v>0</v>
      </c>
      <c r="ABY102" s="117">
        <f t="shared" ref="ABY102:ABZ102" si="541">SUM(ABY72:ABY101)</f>
        <v>1027561</v>
      </c>
      <c r="ABZ102" s="118">
        <f t="shared" si="541"/>
        <v>140000</v>
      </c>
      <c r="ACA102" s="83">
        <f t="shared" ref="ACA102" si="542">ABY102+ABZ102</f>
        <v>1167561</v>
      </c>
      <c r="ACB102" s="107"/>
    </row>
    <row r="103" spans="1:756" s="80" customFormat="1" ht="18" customHeight="1">
      <c r="A103" s="235">
        <v>32</v>
      </c>
      <c r="B103" s="132" t="s">
        <v>1923</v>
      </c>
      <c r="C103" s="132"/>
      <c r="D103" s="132"/>
      <c r="E103" s="132"/>
      <c r="F103" s="132"/>
      <c r="G103" s="132"/>
      <c r="H103" s="132"/>
      <c r="I103" s="132"/>
      <c r="J103" s="120">
        <f>J104-J102</f>
        <v>1</v>
      </c>
      <c r="K103" s="132">
        <v>739104</v>
      </c>
      <c r="L103" s="132"/>
      <c r="M103" s="85">
        <f>M37-M102</f>
        <v>739104</v>
      </c>
      <c r="N103" s="132"/>
      <c r="O103" s="132"/>
      <c r="P103" s="132"/>
      <c r="Q103" s="120">
        <f>Q104-Q102</f>
        <v>7</v>
      </c>
      <c r="R103" s="132">
        <v>1539632</v>
      </c>
      <c r="S103" s="132"/>
      <c r="T103" s="85">
        <f>T37-T102</f>
        <v>1539632</v>
      </c>
      <c r="U103" s="132"/>
      <c r="V103" s="132"/>
      <c r="W103" s="132"/>
      <c r="X103" s="120">
        <f>X104-X102</f>
        <v>1</v>
      </c>
      <c r="Y103" s="132">
        <v>14100</v>
      </c>
      <c r="Z103" s="132"/>
      <c r="AA103" s="85">
        <f>AA37-AA102</f>
        <v>14100</v>
      </c>
      <c r="AB103" s="132"/>
      <c r="AC103" s="132"/>
      <c r="AD103" s="132"/>
      <c r="AE103" s="120">
        <f>AE104-AE102</f>
        <v>0</v>
      </c>
      <c r="AF103" s="132">
        <v>0</v>
      </c>
      <c r="AG103" s="132"/>
      <c r="AH103" s="85">
        <f>AH37-AH102</f>
        <v>0</v>
      </c>
      <c r="AI103" s="132"/>
      <c r="AJ103" s="132"/>
      <c r="AK103" s="132"/>
      <c r="AL103" s="120">
        <f>AL104-AL102</f>
        <v>0</v>
      </c>
      <c r="AM103" s="132">
        <v>0</v>
      </c>
      <c r="AN103" s="132"/>
      <c r="AO103" s="85">
        <f>AO37-AO102</f>
        <v>0</v>
      </c>
      <c r="AP103" s="132"/>
      <c r="AQ103" s="132"/>
      <c r="AR103" s="132"/>
      <c r="AS103" s="120">
        <f>AS104-AS102</f>
        <v>0</v>
      </c>
      <c r="AT103" s="132">
        <v>0</v>
      </c>
      <c r="AU103" s="132"/>
      <c r="AV103" s="85">
        <f>AV37-AV102</f>
        <v>0</v>
      </c>
      <c r="AW103" s="132"/>
      <c r="AX103" s="132"/>
      <c r="AY103" s="132"/>
      <c r="AZ103" s="120">
        <f>AZ104-AZ102</f>
        <v>5</v>
      </c>
      <c r="BA103" s="132">
        <v>994500</v>
      </c>
      <c r="BB103" s="132"/>
      <c r="BC103" s="85">
        <f>BC37-BC102</f>
        <v>994500</v>
      </c>
      <c r="BD103" s="132"/>
      <c r="BE103" s="132"/>
      <c r="BF103" s="132"/>
      <c r="BG103" s="120">
        <f>BG104-BG102</f>
        <v>0</v>
      </c>
      <c r="BH103" s="132">
        <v>0</v>
      </c>
      <c r="BI103" s="132"/>
      <c r="BJ103" s="85">
        <f>BJ37-BJ102</f>
        <v>0</v>
      </c>
      <c r="BK103" s="132"/>
      <c r="BL103" s="132"/>
      <c r="BM103" s="132"/>
      <c r="BN103" s="120">
        <f>BN104-BN102</f>
        <v>0</v>
      </c>
      <c r="BO103" s="132">
        <v>0</v>
      </c>
      <c r="BP103" s="132"/>
      <c r="BQ103" s="85">
        <f>BQ37-BQ102</f>
        <v>0</v>
      </c>
      <c r="BR103" s="132"/>
      <c r="BS103" s="132"/>
      <c r="BT103" s="132"/>
      <c r="BU103" s="120">
        <f>BU104-BU102</f>
        <v>0</v>
      </c>
      <c r="BV103" s="132">
        <v>0</v>
      </c>
      <c r="BW103" s="132"/>
      <c r="BX103" s="85">
        <f>BX37-BX102</f>
        <v>0</v>
      </c>
      <c r="BY103" s="132"/>
      <c r="BZ103" s="132"/>
      <c r="CA103" s="132"/>
      <c r="CB103" s="120">
        <f>CB104-CB102</f>
        <v>0</v>
      </c>
      <c r="CC103" s="132">
        <v>0</v>
      </c>
      <c r="CD103" s="132"/>
      <c r="CE103" s="85">
        <f>CE37-CE102</f>
        <v>0</v>
      </c>
      <c r="CF103" s="132"/>
      <c r="CG103" s="132"/>
      <c r="CH103" s="132"/>
      <c r="CI103" s="120">
        <f>CI104-CI102</f>
        <v>0</v>
      </c>
      <c r="CJ103" s="132">
        <v>0</v>
      </c>
      <c r="CK103" s="132"/>
      <c r="CL103" s="85">
        <f>CL37-CL102</f>
        <v>0</v>
      </c>
      <c r="CM103" s="132"/>
      <c r="CN103" s="132"/>
      <c r="CO103" s="132"/>
      <c r="CP103" s="120">
        <f>CP104-CP102</f>
        <v>0</v>
      </c>
      <c r="CQ103" s="132">
        <v>0</v>
      </c>
      <c r="CR103" s="132"/>
      <c r="CS103" s="85">
        <f>CS37-CS102</f>
        <v>0</v>
      </c>
      <c r="CT103" s="132"/>
      <c r="CU103" s="132"/>
      <c r="CV103" s="132"/>
      <c r="CW103" s="120">
        <f>CW104-CW102</f>
        <v>0</v>
      </c>
      <c r="CX103" s="132">
        <v>0</v>
      </c>
      <c r="CY103" s="132"/>
      <c r="CZ103" s="85">
        <f>CZ37-CZ102</f>
        <v>0</v>
      </c>
      <c r="DA103" s="132"/>
      <c r="DB103" s="132"/>
      <c r="DC103" s="132"/>
      <c r="DD103" s="120">
        <f>DD104-DD102</f>
        <v>14</v>
      </c>
      <c r="DE103" s="132">
        <v>1031100</v>
      </c>
      <c r="DF103" s="132"/>
      <c r="DG103" s="85">
        <f>DG37-DG102</f>
        <v>1031100</v>
      </c>
      <c r="DH103" s="132"/>
      <c r="DI103" s="132"/>
      <c r="DJ103" s="132"/>
      <c r="DK103" s="120">
        <f>DK104-DK102</f>
        <v>0</v>
      </c>
      <c r="DL103" s="132">
        <v>0</v>
      </c>
      <c r="DM103" s="132"/>
      <c r="DN103" s="85">
        <f>DN37-DN102</f>
        <v>0</v>
      </c>
      <c r="DO103" s="132"/>
      <c r="DP103" s="132"/>
      <c r="DQ103" s="132"/>
      <c r="DR103" s="120">
        <f>DR104-DR102</f>
        <v>1</v>
      </c>
      <c r="DS103" s="132">
        <v>23600</v>
      </c>
      <c r="DT103" s="132"/>
      <c r="DU103" s="85">
        <f>DU37-DU102</f>
        <v>23600</v>
      </c>
      <c r="DV103" s="132"/>
      <c r="DW103" s="132"/>
      <c r="DX103" s="132"/>
      <c r="DY103" s="120">
        <f>DY104-DY102</f>
        <v>0</v>
      </c>
      <c r="DZ103" s="132">
        <v>0</v>
      </c>
      <c r="EA103" s="132"/>
      <c r="EB103" s="85">
        <f>EB37-EB102</f>
        <v>0</v>
      </c>
      <c r="EC103" s="132"/>
      <c r="ED103" s="132"/>
      <c r="EE103" s="132"/>
      <c r="EF103" s="120">
        <f>EF104-EF102</f>
        <v>3982</v>
      </c>
      <c r="EG103" s="132">
        <v>139050</v>
      </c>
      <c r="EH103" s="132"/>
      <c r="EI103" s="85">
        <f>EI37-EI102</f>
        <v>139050</v>
      </c>
      <c r="EJ103" s="132"/>
      <c r="EK103" s="132"/>
      <c r="EL103" s="132"/>
      <c r="EM103" s="120">
        <f>EM104-EM102</f>
        <v>1</v>
      </c>
      <c r="EN103" s="132">
        <v>40000</v>
      </c>
      <c r="EO103" s="132"/>
      <c r="EP103" s="85">
        <f>EP37-EP102</f>
        <v>40000</v>
      </c>
      <c r="EQ103" s="132"/>
      <c r="ER103" s="132"/>
      <c r="ES103" s="132"/>
      <c r="ET103" s="120">
        <f>ET104-ET102</f>
        <v>4</v>
      </c>
      <c r="EU103" s="132">
        <v>63000</v>
      </c>
      <c r="EV103" s="132"/>
      <c r="EW103" s="85">
        <f>EW37-EW102</f>
        <v>63000</v>
      </c>
      <c r="EX103" s="132"/>
      <c r="EY103" s="132"/>
      <c r="EZ103" s="132"/>
      <c r="FA103" s="120">
        <f>FA104-FA102</f>
        <v>0</v>
      </c>
      <c r="FB103" s="132">
        <v>0</v>
      </c>
      <c r="FC103" s="132"/>
      <c r="FD103" s="85">
        <f>FD37-FD102</f>
        <v>0</v>
      </c>
      <c r="FE103" s="132"/>
      <c r="FF103" s="132"/>
      <c r="FG103" s="132"/>
      <c r="FH103" s="120">
        <f>FH104-FH102</f>
        <v>0</v>
      </c>
      <c r="FI103" s="132">
        <v>0</v>
      </c>
      <c r="FJ103" s="132"/>
      <c r="FK103" s="85">
        <f>FK37-FK102</f>
        <v>0</v>
      </c>
      <c r="FL103" s="132"/>
      <c r="FM103" s="132"/>
      <c r="FN103" s="132"/>
      <c r="FO103" s="120">
        <f>FO104-FO102</f>
        <v>0</v>
      </c>
      <c r="FP103" s="132">
        <v>0</v>
      </c>
      <c r="FQ103" s="132"/>
      <c r="FR103" s="85">
        <f>FR37-FR102</f>
        <v>0</v>
      </c>
      <c r="FS103" s="132"/>
      <c r="FT103" s="132"/>
      <c r="FU103" s="132"/>
      <c r="FV103" s="120">
        <f>FV104-FV102</f>
        <v>0</v>
      </c>
      <c r="FW103" s="132">
        <v>0</v>
      </c>
      <c r="FX103" s="132"/>
      <c r="FY103" s="85">
        <f>FY37-FY102</f>
        <v>0</v>
      </c>
      <c r="FZ103" s="132"/>
      <c r="GA103" s="132"/>
      <c r="GB103" s="132"/>
      <c r="GC103" s="120">
        <f>GC104-GC102</f>
        <v>1</v>
      </c>
      <c r="GD103" s="132">
        <v>90200</v>
      </c>
      <c r="GE103" s="132"/>
      <c r="GF103" s="85">
        <f>GF37-GF102</f>
        <v>90200</v>
      </c>
      <c r="GG103" s="132"/>
      <c r="GH103" s="132"/>
      <c r="GI103" s="132"/>
      <c r="GJ103" s="120">
        <f>GJ104-GJ102</f>
        <v>1</v>
      </c>
      <c r="GK103" s="132">
        <v>68100</v>
      </c>
      <c r="GL103" s="132"/>
      <c r="GM103" s="85">
        <f>GM37-GM102</f>
        <v>68100</v>
      </c>
      <c r="GN103" s="132"/>
      <c r="GO103" s="132"/>
      <c r="GP103" s="132"/>
      <c r="GQ103" s="120">
        <f>GQ104-GQ102</f>
        <v>0</v>
      </c>
      <c r="GR103" s="132">
        <v>0</v>
      </c>
      <c r="GS103" s="132"/>
      <c r="GT103" s="85">
        <f>GT37-GT102</f>
        <v>0</v>
      </c>
      <c r="GU103" s="132"/>
      <c r="GV103" s="132"/>
      <c r="GW103" s="132"/>
      <c r="GX103" s="120">
        <f>GX104-GX102</f>
        <v>0</v>
      </c>
      <c r="GY103" s="132">
        <v>0</v>
      </c>
      <c r="GZ103" s="132"/>
      <c r="HA103" s="85">
        <f>HA37-HA102</f>
        <v>0</v>
      </c>
      <c r="HB103" s="132"/>
      <c r="HC103" s="132"/>
      <c r="HD103" s="132"/>
      <c r="HE103" s="120">
        <f>HE104-HE102</f>
        <v>1</v>
      </c>
      <c r="HF103" s="132">
        <v>139900</v>
      </c>
      <c r="HG103" s="132"/>
      <c r="HH103" s="85">
        <f>HH37-HH102</f>
        <v>139900</v>
      </c>
      <c r="HI103" s="132"/>
      <c r="HJ103" s="132"/>
      <c r="HK103" s="132"/>
      <c r="HL103" s="120">
        <f>HL104-HL102</f>
        <v>0</v>
      </c>
      <c r="HM103" s="132">
        <v>419850</v>
      </c>
      <c r="HN103" s="132"/>
      <c r="HO103" s="85">
        <f>HO37-HO102</f>
        <v>419850</v>
      </c>
      <c r="HP103" s="132"/>
      <c r="HQ103" s="132"/>
      <c r="HR103" s="132"/>
      <c r="HS103" s="120">
        <f>HS104-HS102</f>
        <v>0</v>
      </c>
      <c r="HT103" s="132">
        <v>0</v>
      </c>
      <c r="HU103" s="132"/>
      <c r="HV103" s="85">
        <f>HV37-HV102</f>
        <v>0</v>
      </c>
      <c r="HW103" s="132"/>
      <c r="HX103" s="132"/>
      <c r="HY103" s="132"/>
      <c r="HZ103" s="120">
        <f>HZ104-HZ102</f>
        <v>1</v>
      </c>
      <c r="IA103" s="132">
        <v>10000</v>
      </c>
      <c r="IB103" s="132"/>
      <c r="IC103" s="85">
        <f>IC37-IC102</f>
        <v>10000</v>
      </c>
      <c r="ID103" s="132"/>
      <c r="IE103" s="132"/>
      <c r="IF103" s="132"/>
      <c r="IG103" s="120">
        <f>IG104-IG102</f>
        <v>0</v>
      </c>
      <c r="IH103" s="132">
        <v>37500</v>
      </c>
      <c r="II103" s="132"/>
      <c r="IJ103" s="85">
        <f>IJ37-IJ102</f>
        <v>37500</v>
      </c>
      <c r="IK103" s="132"/>
      <c r="IL103" s="132"/>
      <c r="IM103" s="132"/>
      <c r="IN103" s="120">
        <f>IN104-IN102</f>
        <v>0</v>
      </c>
      <c r="IO103" s="132">
        <v>0</v>
      </c>
      <c r="IP103" s="132"/>
      <c r="IQ103" s="85">
        <f>IQ37-IQ102</f>
        <v>0</v>
      </c>
      <c r="IR103" s="132"/>
      <c r="IS103" s="132"/>
      <c r="IT103" s="132"/>
      <c r="IU103" s="120">
        <f>IU104-IU102</f>
        <v>1</v>
      </c>
      <c r="IV103" s="132">
        <v>40000</v>
      </c>
      <c r="IW103" s="132"/>
      <c r="IX103" s="85">
        <f>IX37-IX102</f>
        <v>40000</v>
      </c>
      <c r="IY103" s="132"/>
      <c r="IZ103" s="132"/>
      <c r="JA103" s="132"/>
      <c r="JB103" s="120">
        <f>JB104-JB102</f>
        <v>0</v>
      </c>
      <c r="JC103" s="132">
        <v>0</v>
      </c>
      <c r="JD103" s="132"/>
      <c r="JE103" s="85">
        <f>JE37-JE102</f>
        <v>0</v>
      </c>
      <c r="JF103" s="132"/>
      <c r="JG103" s="132"/>
      <c r="JH103" s="132"/>
      <c r="JI103" s="120">
        <f>JI104-JI102</f>
        <v>0</v>
      </c>
      <c r="JJ103" s="132">
        <v>0</v>
      </c>
      <c r="JK103" s="132"/>
      <c r="JL103" s="85">
        <f>JL37-JL102</f>
        <v>0</v>
      </c>
      <c r="JM103" s="132"/>
      <c r="JN103" s="132"/>
      <c r="JO103" s="132"/>
      <c r="JP103" s="120">
        <f>JP104-JP102</f>
        <v>0</v>
      </c>
      <c r="JQ103" s="132">
        <v>0</v>
      </c>
      <c r="JR103" s="132"/>
      <c r="JS103" s="85">
        <f>JS37-JS102</f>
        <v>0</v>
      </c>
      <c r="JT103" s="132"/>
      <c r="JU103" s="132"/>
      <c r="JV103" s="132"/>
      <c r="JW103" s="120">
        <f>JW104-JW102</f>
        <v>0</v>
      </c>
      <c r="JX103" s="132">
        <v>0</v>
      </c>
      <c r="JY103" s="132"/>
      <c r="JZ103" s="85">
        <f>JZ37-JZ102</f>
        <v>0</v>
      </c>
      <c r="KA103" s="132"/>
      <c r="KB103" s="132"/>
      <c r="KC103" s="132"/>
      <c r="KD103" s="120">
        <f>KD104-KD102</f>
        <v>0</v>
      </c>
      <c r="KE103" s="132">
        <v>0</v>
      </c>
      <c r="KF103" s="132"/>
      <c r="KG103" s="85">
        <f>KG37-KG102</f>
        <v>0</v>
      </c>
      <c r="KH103" s="132"/>
      <c r="KI103" s="132"/>
      <c r="KJ103" s="132"/>
      <c r="KK103" s="120">
        <f>KK104-KK102</f>
        <v>0</v>
      </c>
      <c r="KL103" s="132">
        <v>0</v>
      </c>
      <c r="KM103" s="132"/>
      <c r="KN103" s="85">
        <f>KN37-KN102</f>
        <v>0</v>
      </c>
      <c r="KO103" s="132"/>
      <c r="KP103" s="132"/>
      <c r="KQ103" s="132"/>
      <c r="KR103" s="120">
        <f>KR104-KR102</f>
        <v>1</v>
      </c>
      <c r="KS103" s="132">
        <v>32500</v>
      </c>
      <c r="KT103" s="132"/>
      <c r="KU103" s="85">
        <f>KU37-KU102</f>
        <v>32500</v>
      </c>
      <c r="KV103" s="132"/>
      <c r="KW103" s="132"/>
      <c r="KX103" s="132"/>
      <c r="KY103" s="120">
        <f>KY104-KY102</f>
        <v>1</v>
      </c>
      <c r="KZ103" s="132">
        <v>32500</v>
      </c>
      <c r="LA103" s="132"/>
      <c r="LB103" s="85">
        <f>LB37-LB102</f>
        <v>32500</v>
      </c>
      <c r="LC103" s="132"/>
      <c r="LD103" s="132"/>
      <c r="LE103" s="132"/>
      <c r="LF103" s="120">
        <f>LF104-LF102</f>
        <v>3</v>
      </c>
      <c r="LG103" s="132">
        <f>LF103*135000</f>
        <v>405000</v>
      </c>
      <c r="LH103" s="132"/>
      <c r="LI103" s="85">
        <f>LI37-LI102</f>
        <v>405000</v>
      </c>
      <c r="LJ103" s="132"/>
      <c r="LK103" s="132"/>
      <c r="LL103" s="132"/>
      <c r="LM103" s="120">
        <f>LM104-LM102</f>
        <v>1</v>
      </c>
      <c r="LN103" s="132">
        <v>38500</v>
      </c>
      <c r="LO103" s="132"/>
      <c r="LP103" s="85">
        <f>LP37-LP102</f>
        <v>38500</v>
      </c>
      <c r="LQ103" s="132"/>
      <c r="LR103" s="132"/>
      <c r="LS103" s="132"/>
      <c r="LT103" s="120">
        <f>LT104-LT102</f>
        <v>2</v>
      </c>
      <c r="LU103" s="132">
        <v>20000</v>
      </c>
      <c r="LV103" s="132"/>
      <c r="LW103" s="85">
        <f>LW37-LW102</f>
        <v>20000</v>
      </c>
      <c r="LX103" s="132"/>
      <c r="LY103" s="132"/>
      <c r="LZ103" s="132"/>
      <c r="MA103" s="120">
        <f>MA104-MA102</f>
        <v>0</v>
      </c>
      <c r="MB103" s="132">
        <v>0</v>
      </c>
      <c r="MC103" s="132"/>
      <c r="MD103" s="85">
        <f>MD37-MD102</f>
        <v>0</v>
      </c>
      <c r="ME103" s="132"/>
      <c r="MF103" s="132"/>
      <c r="MG103" s="132"/>
      <c r="MH103" s="120">
        <f>MH104-MH102</f>
        <v>0</v>
      </c>
      <c r="MI103" s="132">
        <v>0</v>
      </c>
      <c r="MJ103" s="132"/>
      <c r="MK103" s="85">
        <f>MK37-MK102</f>
        <v>0</v>
      </c>
      <c r="ML103" s="132"/>
      <c r="MM103" s="132"/>
      <c r="MN103" s="132"/>
      <c r="MO103" s="120">
        <f>MO104-MO102</f>
        <v>0</v>
      </c>
      <c r="MP103" s="132">
        <v>0</v>
      </c>
      <c r="MQ103" s="132"/>
      <c r="MR103" s="85">
        <f>MR37-MR102</f>
        <v>0</v>
      </c>
      <c r="MS103" s="132"/>
      <c r="MT103" s="132"/>
      <c r="MU103" s="132"/>
      <c r="MV103" s="120">
        <f>MV104-MV102</f>
        <v>0</v>
      </c>
      <c r="MW103" s="132">
        <v>0</v>
      </c>
      <c r="MX103" s="132"/>
      <c r="MY103" s="85">
        <f>MY37-MY102</f>
        <v>0</v>
      </c>
      <c r="MZ103" s="132"/>
      <c r="NA103" s="132"/>
      <c r="NB103" s="132"/>
      <c r="NC103" s="120">
        <f>NC104-NC102</f>
        <v>7</v>
      </c>
      <c r="ND103" s="132">
        <v>41563</v>
      </c>
      <c r="NE103" s="132"/>
      <c r="NF103" s="85">
        <f>NF37-NF102</f>
        <v>41562.5</v>
      </c>
      <c r="NG103" s="132"/>
      <c r="NH103" s="132"/>
      <c r="NI103" s="132"/>
      <c r="NJ103" s="120">
        <f>NJ104-NJ102</f>
        <v>137</v>
      </c>
      <c r="NK103" s="132">
        <v>219244</v>
      </c>
      <c r="NL103" s="132"/>
      <c r="NM103" s="85">
        <f>NM37-NM102</f>
        <v>219244.21732114066</v>
      </c>
      <c r="NN103" s="132"/>
      <c r="NO103" s="132"/>
      <c r="NP103" s="132"/>
      <c r="NQ103" s="120">
        <f>NQ104-NQ102</f>
        <v>6</v>
      </c>
      <c r="NR103" s="132">
        <v>140000</v>
      </c>
      <c r="NS103" s="132"/>
      <c r="NT103" s="85">
        <f>NT37-NT102</f>
        <v>140000</v>
      </c>
      <c r="NU103" s="132"/>
      <c r="NV103" s="132"/>
      <c r="NW103" s="132"/>
      <c r="NX103" s="120">
        <f>NX104-NX102</f>
        <v>0</v>
      </c>
      <c r="NY103" s="132">
        <v>0</v>
      </c>
      <c r="NZ103" s="132"/>
      <c r="OA103" s="85">
        <f>OA37-OA102</f>
        <v>0</v>
      </c>
      <c r="OB103" s="132"/>
      <c r="OC103" s="132"/>
      <c r="OD103" s="132"/>
      <c r="OE103" s="120">
        <f>OE104-OE102</f>
        <v>2</v>
      </c>
      <c r="OF103" s="132">
        <v>28500</v>
      </c>
      <c r="OG103" s="132"/>
      <c r="OH103" s="85">
        <f>OH37-OH102</f>
        <v>28500</v>
      </c>
      <c r="OI103" s="132"/>
      <c r="OJ103" s="132"/>
      <c r="OK103" s="132"/>
      <c r="OL103" s="120">
        <f>OL104-OL102</f>
        <v>24.666666666666668</v>
      </c>
      <c r="OM103" s="132">
        <v>225000</v>
      </c>
      <c r="ON103" s="132"/>
      <c r="OO103" s="85">
        <f>OO37-OO102</f>
        <v>225000</v>
      </c>
      <c r="OP103" s="132"/>
      <c r="OQ103" s="132"/>
      <c r="OR103" s="132"/>
      <c r="OS103" s="120">
        <f>OS104-OS102</f>
        <v>0</v>
      </c>
      <c r="OT103" s="132">
        <v>0</v>
      </c>
      <c r="OU103" s="132"/>
      <c r="OV103" s="85">
        <f>OV37-OV102</f>
        <v>0</v>
      </c>
      <c r="OW103" s="132"/>
      <c r="OX103" s="132"/>
      <c r="OY103" s="132"/>
      <c r="OZ103" s="120">
        <f>OZ104-OZ102</f>
        <v>0</v>
      </c>
      <c r="PA103" s="132">
        <v>0</v>
      </c>
      <c r="PB103" s="132"/>
      <c r="PC103" s="85">
        <f>PC37-PC102</f>
        <v>0</v>
      </c>
      <c r="PD103" s="132"/>
      <c r="PE103" s="132"/>
      <c r="PF103" s="132"/>
      <c r="PG103" s="120">
        <f>PG104-PG102</f>
        <v>0</v>
      </c>
      <c r="PH103" s="132">
        <v>0</v>
      </c>
      <c r="PI103" s="132"/>
      <c r="PJ103" s="85">
        <f>PJ37-PJ102</f>
        <v>0</v>
      </c>
      <c r="PK103" s="132"/>
      <c r="PL103" s="132"/>
      <c r="PM103" s="132"/>
      <c r="PN103" s="120">
        <f>PN104-PN102</f>
        <v>0</v>
      </c>
      <c r="PO103" s="132">
        <v>0</v>
      </c>
      <c r="PP103" s="132"/>
      <c r="PQ103" s="85">
        <f>PQ37-PQ102</f>
        <v>0</v>
      </c>
      <c r="PR103" s="132"/>
      <c r="PS103" s="132"/>
      <c r="PT103" s="132"/>
      <c r="PU103" s="120">
        <f>PU104-PU102</f>
        <v>1</v>
      </c>
      <c r="PV103" s="132">
        <v>7200</v>
      </c>
      <c r="PW103" s="132"/>
      <c r="PX103" s="85">
        <f>PX37-PX102</f>
        <v>7200</v>
      </c>
      <c r="PY103" s="132"/>
      <c r="PZ103" s="132"/>
      <c r="QA103" s="132"/>
      <c r="QB103" s="120">
        <f>QB104-QB102</f>
        <v>0</v>
      </c>
      <c r="QC103" s="132">
        <v>0</v>
      </c>
      <c r="QD103" s="132"/>
      <c r="QE103" s="85">
        <f>QE37-QE102</f>
        <v>0</v>
      </c>
      <c r="QF103" s="132"/>
      <c r="QG103" s="132"/>
      <c r="QH103" s="132"/>
      <c r="QI103" s="120">
        <f>QI104-QI102</f>
        <v>1</v>
      </c>
      <c r="QJ103" s="132">
        <v>5000</v>
      </c>
      <c r="QK103" s="132"/>
      <c r="QL103" s="85">
        <f>QL37-QL102</f>
        <v>5000</v>
      </c>
      <c r="QM103" s="132"/>
      <c r="QN103" s="132"/>
      <c r="QO103" s="132"/>
      <c r="QP103" s="120">
        <f>QP104-QP102</f>
        <v>0</v>
      </c>
      <c r="QQ103" s="132">
        <v>0</v>
      </c>
      <c r="QR103" s="132"/>
      <c r="QS103" s="85">
        <f>QS37-QS102</f>
        <v>0</v>
      </c>
      <c r="QT103" s="132"/>
      <c r="QU103" s="132"/>
      <c r="QV103" s="132"/>
      <c r="QW103" s="120">
        <f>QW104-QW102</f>
        <v>0</v>
      </c>
      <c r="QX103" s="132">
        <v>0</v>
      </c>
      <c r="QY103" s="132"/>
      <c r="QZ103" s="85">
        <f>QZ37-QZ102</f>
        <v>0</v>
      </c>
      <c r="RA103" s="132"/>
      <c r="RB103" s="132"/>
      <c r="RC103" s="132"/>
      <c r="RD103" s="120">
        <f>RD104-RD102</f>
        <v>0</v>
      </c>
      <c r="RE103" s="132">
        <v>0</v>
      </c>
      <c r="RF103" s="132"/>
      <c r="RG103" s="85">
        <f>RG37-RG102</f>
        <v>0</v>
      </c>
      <c r="RH103" s="132"/>
      <c r="RI103" s="132"/>
      <c r="RJ103" s="132"/>
      <c r="RK103" s="120">
        <f>RK104-RK102</f>
        <v>168</v>
      </c>
      <c r="RL103" s="132">
        <v>30576</v>
      </c>
      <c r="RM103" s="132"/>
      <c r="RN103" s="85">
        <f>RN37-RN102</f>
        <v>30576</v>
      </c>
      <c r="RO103" s="132"/>
      <c r="RP103" s="132"/>
      <c r="RQ103" s="132"/>
      <c r="RR103" s="120">
        <f>RR104-RR102</f>
        <v>2</v>
      </c>
      <c r="RS103" s="132">
        <v>10533</v>
      </c>
      <c r="RT103" s="132"/>
      <c r="RU103" s="85">
        <f>RU37-RU102</f>
        <v>10533</v>
      </c>
      <c r="RV103" s="132"/>
      <c r="RW103" s="132"/>
      <c r="RX103" s="132"/>
      <c r="RY103" s="120">
        <f>RY104-RY102</f>
        <v>0</v>
      </c>
      <c r="RZ103" s="132">
        <v>0</v>
      </c>
      <c r="SA103" s="132"/>
      <c r="SB103" s="85">
        <f>SB37-SB102</f>
        <v>0</v>
      </c>
      <c r="SC103" s="132"/>
      <c r="SD103" s="132"/>
      <c r="SE103" s="132"/>
      <c r="SF103" s="120">
        <f>SF104-SF102</f>
        <v>0</v>
      </c>
      <c r="SG103" s="132">
        <v>0</v>
      </c>
      <c r="SH103" s="132"/>
      <c r="SI103" s="85">
        <f>SI37-SI102</f>
        <v>0</v>
      </c>
      <c r="SJ103" s="132"/>
      <c r="SK103" s="132"/>
      <c r="SL103" s="132"/>
      <c r="SM103" s="120">
        <f>SM104-SM102</f>
        <v>0</v>
      </c>
      <c r="SN103" s="132">
        <v>0</v>
      </c>
      <c r="SO103" s="132"/>
      <c r="SP103" s="85">
        <f>SP37-SP102</f>
        <v>0</v>
      </c>
      <c r="SQ103" s="132"/>
      <c r="SR103" s="132"/>
      <c r="SS103" s="132"/>
      <c r="ST103" s="120">
        <f>ST104-ST102</f>
        <v>0</v>
      </c>
      <c r="SU103" s="132">
        <v>0</v>
      </c>
      <c r="SV103" s="132"/>
      <c r="SW103" s="85">
        <f>SW37-SW102</f>
        <v>0</v>
      </c>
      <c r="SX103" s="132"/>
      <c r="SY103" s="132"/>
      <c r="SZ103" s="132"/>
      <c r="TA103" s="120">
        <f>TA104-TA102</f>
        <v>0</v>
      </c>
      <c r="TB103" s="132">
        <v>0</v>
      </c>
      <c r="TC103" s="132"/>
      <c r="TD103" s="85">
        <f>TD37-TD102</f>
        <v>0</v>
      </c>
      <c r="TE103" s="132"/>
      <c r="TF103" s="132"/>
      <c r="TG103" s="132"/>
      <c r="TH103" s="120">
        <f>TH104-TH102</f>
        <v>0</v>
      </c>
      <c r="TI103" s="132">
        <v>0</v>
      </c>
      <c r="TJ103" s="132"/>
      <c r="TK103" s="85">
        <f>TK37-TK102</f>
        <v>0</v>
      </c>
      <c r="TL103" s="132"/>
      <c r="TM103" s="132"/>
      <c r="TN103" s="132"/>
      <c r="TO103" s="120">
        <f>TO104-TO102</f>
        <v>4</v>
      </c>
      <c r="TP103" s="132">
        <v>0</v>
      </c>
      <c r="TQ103" s="132"/>
      <c r="TR103" s="85">
        <f>TR37-TR102</f>
        <v>0</v>
      </c>
      <c r="TS103" s="132"/>
      <c r="TT103" s="132"/>
      <c r="TU103" s="132"/>
      <c r="TV103" s="120">
        <f>TV104-TV102</f>
        <v>2</v>
      </c>
      <c r="TW103" s="132">
        <v>0</v>
      </c>
      <c r="TX103" s="132"/>
      <c r="TY103" s="85">
        <f>TY37-TY102</f>
        <v>0</v>
      </c>
      <c r="TZ103" s="132"/>
      <c r="UA103" s="132"/>
      <c r="UB103" s="132"/>
      <c r="UC103" s="120">
        <f>UC104-UC102</f>
        <v>0</v>
      </c>
      <c r="UD103" s="132">
        <v>0</v>
      </c>
      <c r="UE103" s="132"/>
      <c r="UF103" s="85">
        <f>UF37-UF102</f>
        <v>0</v>
      </c>
      <c r="UG103" s="132"/>
      <c r="UH103" s="132"/>
      <c r="UI103" s="132"/>
      <c r="UJ103" s="120">
        <f>UJ104-UJ102</f>
        <v>0</v>
      </c>
      <c r="UK103" s="132">
        <v>0</v>
      </c>
      <c r="UL103" s="132"/>
      <c r="UM103" s="85">
        <f>UM37-UM102</f>
        <v>0</v>
      </c>
      <c r="UN103" s="132"/>
      <c r="UO103" s="132"/>
      <c r="UP103" s="132"/>
      <c r="UQ103" s="120">
        <f>UQ104-UQ102</f>
        <v>0</v>
      </c>
      <c r="UR103" s="132">
        <v>0</v>
      </c>
      <c r="US103" s="132"/>
      <c r="UT103" s="85">
        <f>UT37-UT102</f>
        <v>0</v>
      </c>
      <c r="UU103" s="132"/>
      <c r="UV103" s="132"/>
      <c r="UW103" s="132"/>
      <c r="UX103" s="120">
        <f>UX104-UX102</f>
        <v>0</v>
      </c>
      <c r="UY103" s="132">
        <v>100000</v>
      </c>
      <c r="UZ103" s="132"/>
      <c r="VA103" s="85">
        <f>VA37-VA102</f>
        <v>100000</v>
      </c>
      <c r="VB103" s="132"/>
      <c r="VC103" s="132"/>
      <c r="VD103" s="132"/>
      <c r="VE103" s="120">
        <f>VE104-VE102</f>
        <v>1</v>
      </c>
      <c r="VF103" s="132">
        <v>40000</v>
      </c>
      <c r="VG103" s="132"/>
      <c r="VH103" s="85">
        <f>VH37-VH102</f>
        <v>40000</v>
      </c>
      <c r="VI103" s="132"/>
      <c r="VJ103" s="132"/>
      <c r="VK103" s="132"/>
      <c r="VL103" s="120">
        <f>VL104-VL102</f>
        <v>1</v>
      </c>
      <c r="VM103" s="132">
        <v>55000</v>
      </c>
      <c r="VN103" s="132"/>
      <c r="VO103" s="85">
        <f>VO37-VO102</f>
        <v>55000</v>
      </c>
      <c r="VP103" s="132"/>
      <c r="VQ103" s="132"/>
      <c r="VR103" s="132"/>
      <c r="VS103" s="120">
        <f>VS104-VS102</f>
        <v>0</v>
      </c>
      <c r="VT103" s="132">
        <v>0</v>
      </c>
      <c r="VU103" s="132"/>
      <c r="VV103" s="85">
        <f>VV37-VV102</f>
        <v>0</v>
      </c>
      <c r="VW103" s="132"/>
      <c r="VX103" s="132"/>
      <c r="VY103" s="132"/>
      <c r="VZ103" s="120">
        <f>VZ104-VZ102</f>
        <v>0</v>
      </c>
      <c r="WA103" s="132">
        <v>0</v>
      </c>
      <c r="WB103" s="132"/>
      <c r="WC103" s="85">
        <f>WC37-WC102</f>
        <v>0</v>
      </c>
      <c r="WD103" s="132"/>
      <c r="WE103" s="132"/>
      <c r="WF103" s="132"/>
      <c r="WG103" s="120">
        <f>WG104-WG102</f>
        <v>0</v>
      </c>
      <c r="WH103" s="132">
        <v>0</v>
      </c>
      <c r="WI103" s="132"/>
      <c r="WJ103" s="85">
        <f>WJ37-WJ102</f>
        <v>0</v>
      </c>
      <c r="WK103" s="132"/>
      <c r="WL103" s="132"/>
      <c r="WM103" s="132"/>
      <c r="WN103" s="120">
        <f>WN104-WN102</f>
        <v>1</v>
      </c>
      <c r="WO103" s="132">
        <v>50000</v>
      </c>
      <c r="WP103" s="132"/>
      <c r="WQ103" s="85">
        <f>WQ37-WQ102</f>
        <v>50000</v>
      </c>
      <c r="WR103" s="132"/>
      <c r="WS103" s="132"/>
      <c r="WT103" s="132"/>
      <c r="WU103" s="120">
        <f>WU104-WU102</f>
        <v>0</v>
      </c>
      <c r="WV103" s="132">
        <v>0</v>
      </c>
      <c r="WW103" s="132"/>
      <c r="WX103" s="85">
        <f>WX37-WX102</f>
        <v>0</v>
      </c>
      <c r="WY103" s="132"/>
      <c r="WZ103" s="132"/>
      <c r="XA103" s="132"/>
      <c r="XB103" s="120">
        <f>XB104-XB102</f>
        <v>0</v>
      </c>
      <c r="XC103" s="132">
        <v>0</v>
      </c>
      <c r="XD103" s="132"/>
      <c r="XE103" s="85">
        <f>XE37-XE102</f>
        <v>0</v>
      </c>
      <c r="XF103" s="132"/>
      <c r="XG103" s="132"/>
      <c r="XH103" s="132"/>
      <c r="XI103" s="120">
        <f>XI104-XI102</f>
        <v>0</v>
      </c>
      <c r="XJ103" s="132">
        <v>0</v>
      </c>
      <c r="XK103" s="132"/>
      <c r="XL103" s="85">
        <f>XL37-XL102</f>
        <v>0</v>
      </c>
      <c r="XM103" s="132"/>
      <c r="XN103" s="132"/>
      <c r="XO103" s="132"/>
      <c r="XP103" s="120">
        <f>XP104-XP102</f>
        <v>1</v>
      </c>
      <c r="XQ103" s="132">
        <v>25000</v>
      </c>
      <c r="XR103" s="132"/>
      <c r="XS103" s="85">
        <f>XS37-XS102</f>
        <v>25000</v>
      </c>
      <c r="XT103" s="132"/>
      <c r="XU103" s="132"/>
      <c r="XV103" s="132"/>
      <c r="XW103" s="120">
        <f>XW104-XW102</f>
        <v>0</v>
      </c>
      <c r="XX103" s="132">
        <v>0</v>
      </c>
      <c r="XY103" s="132"/>
      <c r="XZ103" s="85">
        <f>XZ37-XZ102</f>
        <v>0</v>
      </c>
      <c r="YA103" s="132"/>
      <c r="YB103" s="132"/>
      <c r="YC103" s="132"/>
      <c r="YD103" s="120">
        <f>YD104-YD102</f>
        <v>0</v>
      </c>
      <c r="YE103" s="132">
        <v>0</v>
      </c>
      <c r="YF103" s="132"/>
      <c r="YG103" s="85">
        <f>YG37-YG102</f>
        <v>0</v>
      </c>
      <c r="YH103" s="132"/>
      <c r="YI103" s="132"/>
      <c r="YJ103" s="132"/>
      <c r="YK103" s="120">
        <f>YK104-YK102</f>
        <v>7511</v>
      </c>
      <c r="YL103" s="132">
        <v>375550</v>
      </c>
      <c r="YM103" s="132"/>
      <c r="YN103" s="85">
        <f>YN37-YN102</f>
        <v>375550</v>
      </c>
      <c r="YO103" s="132"/>
      <c r="YP103" s="132"/>
      <c r="YQ103" s="132"/>
      <c r="YR103" s="120">
        <f>YR104-YR102</f>
        <v>0</v>
      </c>
      <c r="YS103" s="132">
        <v>0</v>
      </c>
      <c r="YT103" s="132"/>
      <c r="YU103" s="85">
        <f>YU37-YU102</f>
        <v>0</v>
      </c>
      <c r="YV103" s="132"/>
      <c r="YW103" s="132"/>
      <c r="YX103" s="132"/>
      <c r="YY103" s="120">
        <f>YY104-YY102</f>
        <v>0</v>
      </c>
      <c r="YZ103" s="132">
        <v>0</v>
      </c>
      <c r="ZA103" s="132"/>
      <c r="ZB103" s="85">
        <f>ZB37-ZB102</f>
        <v>0</v>
      </c>
      <c r="ZC103" s="132"/>
      <c r="ZD103" s="132"/>
      <c r="ZE103" s="132"/>
      <c r="ZF103" s="120">
        <f>ZF104-ZF102</f>
        <v>1</v>
      </c>
      <c r="ZG103" s="132">
        <v>40000</v>
      </c>
      <c r="ZH103" s="132"/>
      <c r="ZI103" s="85">
        <f>ZI37-ZI102</f>
        <v>40000</v>
      </c>
      <c r="ZJ103" s="132"/>
      <c r="ZK103" s="132"/>
      <c r="ZL103" s="132"/>
      <c r="ZM103" s="120">
        <f>ZM104-ZM102</f>
        <v>0</v>
      </c>
      <c r="ZN103" s="132">
        <v>0</v>
      </c>
      <c r="ZO103" s="132"/>
      <c r="ZP103" s="85">
        <f>ZP37-ZP102</f>
        <v>0</v>
      </c>
      <c r="ZQ103" s="132"/>
      <c r="ZR103" s="132"/>
      <c r="ZS103" s="132"/>
      <c r="ZT103" s="120">
        <f>ZT104-ZT102</f>
        <v>2</v>
      </c>
      <c r="ZU103" s="132">
        <v>45200</v>
      </c>
      <c r="ZV103" s="132"/>
      <c r="ZW103" s="85">
        <f>ZW37-ZW102</f>
        <v>45200</v>
      </c>
      <c r="ZX103" s="132"/>
      <c r="ZY103" s="132"/>
      <c r="ZZ103" s="132"/>
      <c r="AAA103" s="120">
        <f>AAA104-AAA102</f>
        <v>20</v>
      </c>
      <c r="AAB103" s="132">
        <v>183600</v>
      </c>
      <c r="AAC103" s="132"/>
      <c r="AAD103" s="85">
        <f>AAD37-AAD102</f>
        <v>183600</v>
      </c>
      <c r="AAE103" s="132"/>
      <c r="AAF103" s="132"/>
      <c r="AAG103" s="132"/>
      <c r="AAH103" s="120">
        <f>AAH104-AAH102</f>
        <v>0</v>
      </c>
      <c r="AAI103" s="132">
        <v>0</v>
      </c>
      <c r="AAJ103" s="132"/>
      <c r="AAK103" s="85">
        <f>AAK37-AAK102</f>
        <v>0</v>
      </c>
      <c r="AAL103" s="132"/>
      <c r="AAM103" s="132"/>
      <c r="AAN103" s="132"/>
      <c r="AAO103" s="120">
        <f>AAO104-AAO102</f>
        <v>14</v>
      </c>
      <c r="AAP103" s="132">
        <v>252000</v>
      </c>
      <c r="AAQ103" s="132"/>
      <c r="AAR103" s="85">
        <f>AAR37-AAR102</f>
        <v>252000</v>
      </c>
      <c r="AAS103" s="132"/>
      <c r="AAT103" s="132"/>
      <c r="AAU103" s="132"/>
      <c r="AAV103" s="120">
        <f>AAV104-AAV102</f>
        <v>0</v>
      </c>
      <c r="AAW103" s="132">
        <v>0</v>
      </c>
      <c r="AAX103" s="132"/>
      <c r="AAY103" s="85">
        <f>AAY37-AAY102</f>
        <v>0</v>
      </c>
      <c r="AAZ103" s="132"/>
      <c r="ABA103" s="132"/>
      <c r="ABB103" s="132"/>
      <c r="ABC103" s="120">
        <f>ABC104-ABC102</f>
        <v>3</v>
      </c>
      <c r="ABD103" s="132">
        <v>27900</v>
      </c>
      <c r="ABE103" s="132"/>
      <c r="ABF103" s="85">
        <f>ABF37-ABF102</f>
        <v>27900</v>
      </c>
      <c r="ABG103" s="132"/>
      <c r="ABH103" s="132"/>
      <c r="ABI103" s="132"/>
      <c r="ABJ103" s="120">
        <f>ABJ104-ABJ102</f>
        <v>0</v>
      </c>
      <c r="ABK103" s="132">
        <v>0</v>
      </c>
      <c r="ABL103" s="132"/>
      <c r="ABM103" s="85">
        <f>ABM37-ABM102</f>
        <v>0</v>
      </c>
      <c r="ABN103" s="132"/>
      <c r="ABO103" s="132"/>
      <c r="ABP103" s="132"/>
      <c r="ABQ103" s="120">
        <f>ABQ104-ABQ102</f>
        <v>0</v>
      </c>
      <c r="ABR103" s="132">
        <v>0</v>
      </c>
      <c r="ABS103" s="132"/>
      <c r="ABT103" s="85">
        <f>ABT37-ABT102</f>
        <v>0</v>
      </c>
      <c r="ABU103" s="132"/>
      <c r="ABV103" s="132"/>
      <c r="ABW103" s="132"/>
      <c r="ABX103" s="120">
        <f>ABX104-ABX102</f>
        <v>0</v>
      </c>
      <c r="ABY103" s="100">
        <f t="shared" ref="ABY103" si="543">K103+R103+Y103+AF103+AM103+AT103+BA103+BH103+BO103+BV103+CC103+CJ103+CQ103+CX103+DE103+DL103+DS103+DZ103+EG103+EN103+EU103+FB103+FI103+FP103+FW103+GD103+GK103+GR103+GY103+HF103+HM103+HT103+IA103+IH103+IO103+IV103+JC103+JJ103+JQ103+JX103+KE103+KL103+KS103+KZ103+LG103+LN103+LU103+MB103+MI103+MP103+MW103+ND103+NK103+NR103+NY103+OF103+OM103+OT103+PA103+PH103+PO103+PV103+QC103+QJ103+QQ103+QX103+RE103+RL103+RS103+RZ103+SG103+SN103+SU103+TB103+TI103+TP103+TW103+UD103+UK103+UR103+UY103+VF103+VM103+VT103+WA103+WH103+WO103+WV103+XC103+XJ103+XQ103+XX103+YL103+YS103+YZ103+ZG103+ZN103+ZU103+AAB103+AAI103+AAP103+AAW103+ABD103+ABK103+ABR103+YE103</f>
        <v>7820002</v>
      </c>
      <c r="ABZ103" s="100">
        <f t="shared" ref="ABZ103" si="544">L103+S103+Z103+AG103+AN103+AU103+BB103+BI103+BP103+BW103+CD103+CK103+CR103+CY103+DF103+DM103+DT103+EA103+EH103+EO103+EV103+FC103+FJ103+FQ103+FX103+GE103+GL103+GS103+GZ103+HG103+HN103+HU103+IB103+II103+IP103+IW103+JD103+JK103+JR103+JY103+KF103+KM103+KT103+LA103+LH103+LO103+LV103+MC103+MJ103+MQ103+MX103+NE103+NL103+NS103+NZ103+OG103+ON103+OU103+PB103+PI103+PP103+PW103+QD103+QK103+QR103+QY103+RF103+RM103+RT103+SA103+SH103+SO103+SV103+TC103+TJ103+TQ103+TX103+UE103+UL103+US103+UZ103+VG103+VN103+VU103+WB103+WI103+WP103+WW103+XD103+XK103+XR103+XY103+YM103+YT103+ZA103+ZH103+ZO103+ZV103+AAC103+AAJ103+AAQ103+AAX103+ABE103+ABL103+ABS103+YF103</f>
        <v>0</v>
      </c>
      <c r="ACA103" s="85">
        <f>ACA37-ACA102</f>
        <v>7820001.7173211407</v>
      </c>
      <c r="ACB103" s="108"/>
    </row>
    <row r="104" spans="1:756" s="97" customFormat="1" ht="18" customHeight="1">
      <c r="A104" s="237">
        <v>33</v>
      </c>
      <c r="B104" s="207" t="s">
        <v>55</v>
      </c>
      <c r="C104" s="207"/>
      <c r="D104" s="207"/>
      <c r="E104" s="207"/>
      <c r="F104" s="207"/>
      <c r="G104" s="207"/>
      <c r="H104" s="207"/>
      <c r="I104" s="207"/>
      <c r="J104" s="123">
        <f>J37</f>
        <v>1</v>
      </c>
      <c r="K104" s="124">
        <f t="shared" ref="K104:M104" si="545">K103+K102</f>
        <v>739104</v>
      </c>
      <c r="L104" s="124">
        <f t="shared" si="545"/>
        <v>0</v>
      </c>
      <c r="M104" s="124">
        <f t="shared" si="545"/>
        <v>739104</v>
      </c>
      <c r="N104" s="207"/>
      <c r="O104" s="207"/>
      <c r="P104" s="207"/>
      <c r="Q104" s="123">
        <f>Q37</f>
        <v>7</v>
      </c>
      <c r="R104" s="124">
        <f t="shared" ref="R104:T104" si="546">R103+R102</f>
        <v>1539632</v>
      </c>
      <c r="S104" s="124">
        <f t="shared" si="546"/>
        <v>0</v>
      </c>
      <c r="T104" s="124">
        <f t="shared" si="546"/>
        <v>1539632</v>
      </c>
      <c r="U104" s="207"/>
      <c r="V104" s="207"/>
      <c r="W104" s="207"/>
      <c r="X104" s="123">
        <f>X37</f>
        <v>1</v>
      </c>
      <c r="Y104" s="124">
        <f t="shared" ref="Y104:AA104" si="547">Y103+Y102</f>
        <v>14100</v>
      </c>
      <c r="Z104" s="124">
        <f t="shared" si="547"/>
        <v>0</v>
      </c>
      <c r="AA104" s="124">
        <f t="shared" si="547"/>
        <v>14100</v>
      </c>
      <c r="AB104" s="207"/>
      <c r="AC104" s="207"/>
      <c r="AD104" s="207"/>
      <c r="AE104" s="123">
        <f>AE37</f>
        <v>0</v>
      </c>
      <c r="AF104" s="124">
        <f t="shared" ref="AF104:AH104" si="548">AF103+AF102</f>
        <v>0</v>
      </c>
      <c r="AG104" s="124">
        <f t="shared" si="548"/>
        <v>0</v>
      </c>
      <c r="AH104" s="124">
        <f t="shared" si="548"/>
        <v>0</v>
      </c>
      <c r="AI104" s="207"/>
      <c r="AJ104" s="207"/>
      <c r="AK104" s="207"/>
      <c r="AL104" s="123">
        <f>AL37</f>
        <v>0</v>
      </c>
      <c r="AM104" s="124">
        <f t="shared" ref="AM104:AO104" si="549">AM103+AM102</f>
        <v>0</v>
      </c>
      <c r="AN104" s="124">
        <f t="shared" si="549"/>
        <v>0</v>
      </c>
      <c r="AO104" s="124">
        <f t="shared" si="549"/>
        <v>0</v>
      </c>
      <c r="AP104" s="207"/>
      <c r="AQ104" s="207"/>
      <c r="AR104" s="207"/>
      <c r="AS104" s="123">
        <f>AS37</f>
        <v>0</v>
      </c>
      <c r="AT104" s="124">
        <f t="shared" ref="AT104:AV104" si="550">AT103+AT102</f>
        <v>0</v>
      </c>
      <c r="AU104" s="124">
        <f t="shared" si="550"/>
        <v>0</v>
      </c>
      <c r="AV104" s="124">
        <f t="shared" si="550"/>
        <v>0</v>
      </c>
      <c r="AW104" s="207"/>
      <c r="AX104" s="207"/>
      <c r="AY104" s="207"/>
      <c r="AZ104" s="123">
        <f>AZ37</f>
        <v>5</v>
      </c>
      <c r="BA104" s="124">
        <f t="shared" ref="BA104:BC104" si="551">BA103+BA102</f>
        <v>994500</v>
      </c>
      <c r="BB104" s="124">
        <f t="shared" si="551"/>
        <v>0</v>
      </c>
      <c r="BC104" s="124">
        <f t="shared" si="551"/>
        <v>994500</v>
      </c>
      <c r="BD104" s="207"/>
      <c r="BE104" s="207"/>
      <c r="BF104" s="207"/>
      <c r="BG104" s="123">
        <f>BG37</f>
        <v>0</v>
      </c>
      <c r="BH104" s="124">
        <f t="shared" ref="BH104:BJ104" si="552">BH103+BH102</f>
        <v>0</v>
      </c>
      <c r="BI104" s="124">
        <f t="shared" si="552"/>
        <v>0</v>
      </c>
      <c r="BJ104" s="124">
        <f t="shared" si="552"/>
        <v>0</v>
      </c>
      <c r="BK104" s="207"/>
      <c r="BL104" s="207"/>
      <c r="BM104" s="207"/>
      <c r="BN104" s="123">
        <f>BN37</f>
        <v>0</v>
      </c>
      <c r="BO104" s="124">
        <f t="shared" ref="BO104:BQ104" si="553">BO103+BO102</f>
        <v>0</v>
      </c>
      <c r="BP104" s="124">
        <f t="shared" si="553"/>
        <v>0</v>
      </c>
      <c r="BQ104" s="124">
        <f t="shared" si="553"/>
        <v>0</v>
      </c>
      <c r="BR104" s="207"/>
      <c r="BS104" s="207"/>
      <c r="BT104" s="207"/>
      <c r="BU104" s="123">
        <f>BU37</f>
        <v>0</v>
      </c>
      <c r="BV104" s="124">
        <f t="shared" ref="BV104:BX104" si="554">BV103+BV102</f>
        <v>0</v>
      </c>
      <c r="BW104" s="124">
        <f t="shared" si="554"/>
        <v>0</v>
      </c>
      <c r="BX104" s="124">
        <f t="shared" si="554"/>
        <v>0</v>
      </c>
      <c r="BY104" s="207"/>
      <c r="BZ104" s="207"/>
      <c r="CA104" s="207"/>
      <c r="CB104" s="123">
        <f>CB37</f>
        <v>0</v>
      </c>
      <c r="CC104" s="124">
        <f t="shared" ref="CC104:CE104" si="555">CC103+CC102</f>
        <v>0</v>
      </c>
      <c r="CD104" s="124">
        <f t="shared" si="555"/>
        <v>0</v>
      </c>
      <c r="CE104" s="124">
        <f t="shared" si="555"/>
        <v>0</v>
      </c>
      <c r="CF104" s="207"/>
      <c r="CG104" s="207"/>
      <c r="CH104" s="207"/>
      <c r="CI104" s="123">
        <f>CI37</f>
        <v>0</v>
      </c>
      <c r="CJ104" s="124">
        <f t="shared" ref="CJ104:CL104" si="556">CJ103+CJ102</f>
        <v>0</v>
      </c>
      <c r="CK104" s="124">
        <f t="shared" si="556"/>
        <v>0</v>
      </c>
      <c r="CL104" s="124">
        <f t="shared" si="556"/>
        <v>0</v>
      </c>
      <c r="CM104" s="207"/>
      <c r="CN104" s="207"/>
      <c r="CO104" s="207"/>
      <c r="CP104" s="123">
        <f>CP37</f>
        <v>0</v>
      </c>
      <c r="CQ104" s="124">
        <f t="shared" ref="CQ104:CS104" si="557">CQ103+CQ102</f>
        <v>0</v>
      </c>
      <c r="CR104" s="124">
        <f t="shared" si="557"/>
        <v>0</v>
      </c>
      <c r="CS104" s="124">
        <f t="shared" si="557"/>
        <v>0</v>
      </c>
      <c r="CT104" s="207"/>
      <c r="CU104" s="207"/>
      <c r="CV104" s="207"/>
      <c r="CW104" s="123">
        <f>CW37</f>
        <v>0</v>
      </c>
      <c r="CX104" s="124">
        <f t="shared" ref="CX104:CZ104" si="558">CX103+CX102</f>
        <v>0</v>
      </c>
      <c r="CY104" s="124">
        <f t="shared" si="558"/>
        <v>0</v>
      </c>
      <c r="CZ104" s="124">
        <f t="shared" si="558"/>
        <v>0</v>
      </c>
      <c r="DA104" s="207"/>
      <c r="DB104" s="207"/>
      <c r="DC104" s="207"/>
      <c r="DD104" s="123">
        <f>DD37</f>
        <v>14</v>
      </c>
      <c r="DE104" s="124">
        <f t="shared" ref="DE104:DG104" si="559">DE103+DE102</f>
        <v>1031100</v>
      </c>
      <c r="DF104" s="124">
        <f t="shared" si="559"/>
        <v>0</v>
      </c>
      <c r="DG104" s="124">
        <f t="shared" si="559"/>
        <v>1031100</v>
      </c>
      <c r="DH104" s="207"/>
      <c r="DI104" s="207"/>
      <c r="DJ104" s="207"/>
      <c r="DK104" s="123">
        <f>DK37</f>
        <v>0</v>
      </c>
      <c r="DL104" s="124">
        <f t="shared" ref="DL104:DN104" si="560">DL103+DL102</f>
        <v>0</v>
      </c>
      <c r="DM104" s="124">
        <f t="shared" si="560"/>
        <v>0</v>
      </c>
      <c r="DN104" s="124">
        <f t="shared" si="560"/>
        <v>0</v>
      </c>
      <c r="DO104" s="207"/>
      <c r="DP104" s="207"/>
      <c r="DQ104" s="207"/>
      <c r="DR104" s="123">
        <f>DR37</f>
        <v>1</v>
      </c>
      <c r="DS104" s="124">
        <f t="shared" ref="DS104:DU104" si="561">DS103+DS102</f>
        <v>23600</v>
      </c>
      <c r="DT104" s="124">
        <f t="shared" si="561"/>
        <v>0</v>
      </c>
      <c r="DU104" s="124">
        <f t="shared" si="561"/>
        <v>23600</v>
      </c>
      <c r="DV104" s="207"/>
      <c r="DW104" s="207"/>
      <c r="DX104" s="207"/>
      <c r="DY104" s="123">
        <f>DY37</f>
        <v>0</v>
      </c>
      <c r="DZ104" s="124">
        <f t="shared" ref="DZ104:EB104" si="562">DZ103+DZ102</f>
        <v>0</v>
      </c>
      <c r="EA104" s="124">
        <f t="shared" si="562"/>
        <v>0</v>
      </c>
      <c r="EB104" s="124">
        <f t="shared" si="562"/>
        <v>0</v>
      </c>
      <c r="EC104" s="207"/>
      <c r="ED104" s="207"/>
      <c r="EE104" s="207"/>
      <c r="EF104" s="123">
        <f>EF37</f>
        <v>3982</v>
      </c>
      <c r="EG104" s="124">
        <f t="shared" ref="EG104:EI104" si="563">EG103+EG102</f>
        <v>139050</v>
      </c>
      <c r="EH104" s="124">
        <f t="shared" si="563"/>
        <v>0</v>
      </c>
      <c r="EI104" s="124">
        <f t="shared" si="563"/>
        <v>139050</v>
      </c>
      <c r="EJ104" s="207"/>
      <c r="EK104" s="207"/>
      <c r="EL104" s="207"/>
      <c r="EM104" s="123">
        <f>EM37</f>
        <v>21</v>
      </c>
      <c r="EN104" s="124">
        <f t="shared" ref="EN104:EP104" si="564">EN103+EN102</f>
        <v>110000</v>
      </c>
      <c r="EO104" s="124">
        <f t="shared" si="564"/>
        <v>0</v>
      </c>
      <c r="EP104" s="124">
        <f t="shared" si="564"/>
        <v>110000</v>
      </c>
      <c r="EQ104" s="207"/>
      <c r="ER104" s="207"/>
      <c r="ES104" s="207"/>
      <c r="ET104" s="123">
        <f>ET37</f>
        <v>24</v>
      </c>
      <c r="EU104" s="124">
        <f t="shared" ref="EU104:EW104" si="565">EU103+EU102</f>
        <v>123000</v>
      </c>
      <c r="EV104" s="124">
        <f t="shared" si="565"/>
        <v>0</v>
      </c>
      <c r="EW104" s="124">
        <f t="shared" si="565"/>
        <v>123000</v>
      </c>
      <c r="EX104" s="207"/>
      <c r="EY104" s="207"/>
      <c r="EZ104" s="207"/>
      <c r="FA104" s="123">
        <f>FA37</f>
        <v>0</v>
      </c>
      <c r="FB104" s="124">
        <f t="shared" ref="FB104:FD104" si="566">FB103+FB102</f>
        <v>0</v>
      </c>
      <c r="FC104" s="124">
        <f t="shared" si="566"/>
        <v>0</v>
      </c>
      <c r="FD104" s="124">
        <f t="shared" si="566"/>
        <v>0</v>
      </c>
      <c r="FE104" s="207"/>
      <c r="FF104" s="207"/>
      <c r="FG104" s="207"/>
      <c r="FH104" s="123">
        <f>FH37</f>
        <v>0</v>
      </c>
      <c r="FI104" s="124">
        <f t="shared" ref="FI104:FK104" si="567">FI103+FI102</f>
        <v>0</v>
      </c>
      <c r="FJ104" s="124">
        <f t="shared" si="567"/>
        <v>0</v>
      </c>
      <c r="FK104" s="124">
        <f t="shared" si="567"/>
        <v>0</v>
      </c>
      <c r="FL104" s="207"/>
      <c r="FM104" s="207"/>
      <c r="FN104" s="207"/>
      <c r="FO104" s="123">
        <f>FO37</f>
        <v>0</v>
      </c>
      <c r="FP104" s="124">
        <f t="shared" ref="FP104:FR104" si="568">FP103+FP102</f>
        <v>0</v>
      </c>
      <c r="FQ104" s="124">
        <f t="shared" si="568"/>
        <v>0</v>
      </c>
      <c r="FR104" s="124">
        <f t="shared" si="568"/>
        <v>0</v>
      </c>
      <c r="FS104" s="207"/>
      <c r="FT104" s="207"/>
      <c r="FU104" s="207"/>
      <c r="FV104" s="123">
        <f>FV37</f>
        <v>0</v>
      </c>
      <c r="FW104" s="124">
        <f t="shared" ref="FW104:FY104" si="569">FW103+FW102</f>
        <v>0</v>
      </c>
      <c r="FX104" s="124">
        <f t="shared" si="569"/>
        <v>0</v>
      </c>
      <c r="FY104" s="124">
        <f t="shared" si="569"/>
        <v>0</v>
      </c>
      <c r="FZ104" s="207"/>
      <c r="GA104" s="207"/>
      <c r="GB104" s="207"/>
      <c r="GC104" s="123">
        <f>GC37</f>
        <v>1</v>
      </c>
      <c r="GD104" s="124">
        <f t="shared" ref="GD104:GF104" si="570">GD103+GD102</f>
        <v>90200</v>
      </c>
      <c r="GE104" s="124">
        <f t="shared" si="570"/>
        <v>0</v>
      </c>
      <c r="GF104" s="124">
        <f t="shared" si="570"/>
        <v>90200</v>
      </c>
      <c r="GG104" s="207"/>
      <c r="GH104" s="207"/>
      <c r="GI104" s="207"/>
      <c r="GJ104" s="123">
        <f>GJ37</f>
        <v>1</v>
      </c>
      <c r="GK104" s="124">
        <f t="shared" ref="GK104:GM104" si="571">GK103+GK102</f>
        <v>68100</v>
      </c>
      <c r="GL104" s="124">
        <f t="shared" si="571"/>
        <v>0</v>
      </c>
      <c r="GM104" s="124">
        <f t="shared" si="571"/>
        <v>68100</v>
      </c>
      <c r="GN104" s="207"/>
      <c r="GO104" s="207"/>
      <c r="GP104" s="207"/>
      <c r="GQ104" s="123">
        <f>GQ37</f>
        <v>0</v>
      </c>
      <c r="GR104" s="124">
        <f t="shared" ref="GR104:GT104" si="572">GR103+GR102</f>
        <v>0</v>
      </c>
      <c r="GS104" s="124">
        <f t="shared" si="572"/>
        <v>0</v>
      </c>
      <c r="GT104" s="124">
        <f t="shared" si="572"/>
        <v>0</v>
      </c>
      <c r="GU104" s="207"/>
      <c r="GV104" s="207"/>
      <c r="GW104" s="207"/>
      <c r="GX104" s="123">
        <f>GX37</f>
        <v>0</v>
      </c>
      <c r="GY104" s="124">
        <f t="shared" ref="GY104:HA104" si="573">GY103+GY102</f>
        <v>0</v>
      </c>
      <c r="GZ104" s="124">
        <f t="shared" si="573"/>
        <v>0</v>
      </c>
      <c r="HA104" s="124">
        <f t="shared" si="573"/>
        <v>0</v>
      </c>
      <c r="HB104" s="207"/>
      <c r="HC104" s="207"/>
      <c r="HD104" s="207"/>
      <c r="HE104" s="123">
        <f>HE37</f>
        <v>1</v>
      </c>
      <c r="HF104" s="124">
        <f t="shared" ref="HF104:HH104" si="574">HF103+HF102</f>
        <v>139900</v>
      </c>
      <c r="HG104" s="124">
        <f t="shared" si="574"/>
        <v>0</v>
      </c>
      <c r="HH104" s="124">
        <f t="shared" si="574"/>
        <v>139900</v>
      </c>
      <c r="HI104" s="207"/>
      <c r="HJ104" s="207"/>
      <c r="HK104" s="207"/>
      <c r="HL104" s="123">
        <f>HL37</f>
        <v>0</v>
      </c>
      <c r="HM104" s="124">
        <f t="shared" ref="HM104:HO104" si="575">HM103+HM102</f>
        <v>419850</v>
      </c>
      <c r="HN104" s="124">
        <f t="shared" si="575"/>
        <v>0</v>
      </c>
      <c r="HO104" s="124">
        <f t="shared" si="575"/>
        <v>419850</v>
      </c>
      <c r="HP104" s="207"/>
      <c r="HQ104" s="207"/>
      <c r="HR104" s="207"/>
      <c r="HS104" s="123">
        <f>HS37</f>
        <v>0</v>
      </c>
      <c r="HT104" s="124">
        <f t="shared" ref="HT104:HV104" si="576">HT103+HT102</f>
        <v>0</v>
      </c>
      <c r="HU104" s="124">
        <f t="shared" si="576"/>
        <v>0</v>
      </c>
      <c r="HV104" s="124">
        <f t="shared" si="576"/>
        <v>0</v>
      </c>
      <c r="HW104" s="207"/>
      <c r="HX104" s="207"/>
      <c r="HY104" s="207"/>
      <c r="HZ104" s="123">
        <f>HZ37</f>
        <v>1</v>
      </c>
      <c r="IA104" s="124">
        <f t="shared" ref="IA104:IC104" si="577">IA103+IA102</f>
        <v>10000</v>
      </c>
      <c r="IB104" s="124">
        <f t="shared" si="577"/>
        <v>0</v>
      </c>
      <c r="IC104" s="124">
        <f t="shared" si="577"/>
        <v>10000</v>
      </c>
      <c r="ID104" s="207"/>
      <c r="IE104" s="207"/>
      <c r="IF104" s="207"/>
      <c r="IG104" s="123">
        <f>IG37</f>
        <v>0</v>
      </c>
      <c r="IH104" s="124">
        <f t="shared" ref="IH104:IJ104" si="578">IH103+IH102</f>
        <v>37500</v>
      </c>
      <c r="II104" s="124">
        <f t="shared" si="578"/>
        <v>0</v>
      </c>
      <c r="IJ104" s="124">
        <f t="shared" si="578"/>
        <v>37500</v>
      </c>
      <c r="IK104" s="207"/>
      <c r="IL104" s="207"/>
      <c r="IM104" s="207"/>
      <c r="IN104" s="123">
        <f>IN37</f>
        <v>20</v>
      </c>
      <c r="IO104" s="124">
        <f t="shared" ref="IO104:IQ104" si="579">IO103+IO102</f>
        <v>200000</v>
      </c>
      <c r="IP104" s="124">
        <f t="shared" si="579"/>
        <v>0</v>
      </c>
      <c r="IQ104" s="124">
        <f t="shared" si="579"/>
        <v>200000</v>
      </c>
      <c r="IR104" s="207"/>
      <c r="IS104" s="207"/>
      <c r="IT104" s="207"/>
      <c r="IU104" s="123">
        <f>IU37</f>
        <v>1</v>
      </c>
      <c r="IV104" s="124">
        <f t="shared" ref="IV104:IX104" si="580">IV103+IV102</f>
        <v>40000</v>
      </c>
      <c r="IW104" s="124">
        <f t="shared" si="580"/>
        <v>0</v>
      </c>
      <c r="IX104" s="124">
        <f t="shared" si="580"/>
        <v>40000</v>
      </c>
      <c r="IY104" s="207"/>
      <c r="IZ104" s="207"/>
      <c r="JA104" s="207"/>
      <c r="JB104" s="123">
        <f>JB37</f>
        <v>0</v>
      </c>
      <c r="JC104" s="124">
        <f t="shared" ref="JC104:JE104" si="581">JC103+JC102</f>
        <v>0</v>
      </c>
      <c r="JD104" s="124">
        <f t="shared" si="581"/>
        <v>0</v>
      </c>
      <c r="JE104" s="124">
        <f t="shared" si="581"/>
        <v>0</v>
      </c>
      <c r="JF104" s="207"/>
      <c r="JG104" s="207"/>
      <c r="JH104" s="207"/>
      <c r="JI104" s="123">
        <f>JI37</f>
        <v>0</v>
      </c>
      <c r="JJ104" s="124">
        <f t="shared" ref="JJ104:JL104" si="582">JJ103+JJ102</f>
        <v>0</v>
      </c>
      <c r="JK104" s="124">
        <f t="shared" si="582"/>
        <v>0</v>
      </c>
      <c r="JL104" s="124">
        <f t="shared" si="582"/>
        <v>0</v>
      </c>
      <c r="JM104" s="207"/>
      <c r="JN104" s="207"/>
      <c r="JO104" s="207"/>
      <c r="JP104" s="123">
        <f>JP37</f>
        <v>0</v>
      </c>
      <c r="JQ104" s="124">
        <f t="shared" ref="JQ104:JS104" si="583">JQ103+JQ102</f>
        <v>0</v>
      </c>
      <c r="JR104" s="124">
        <f t="shared" si="583"/>
        <v>0</v>
      </c>
      <c r="JS104" s="124">
        <f t="shared" si="583"/>
        <v>0</v>
      </c>
      <c r="JT104" s="207"/>
      <c r="JU104" s="207"/>
      <c r="JV104" s="207"/>
      <c r="JW104" s="123">
        <f>JW37</f>
        <v>0</v>
      </c>
      <c r="JX104" s="124">
        <f t="shared" ref="JX104:JZ104" si="584">JX103+JX102</f>
        <v>0</v>
      </c>
      <c r="JY104" s="124">
        <f t="shared" si="584"/>
        <v>0</v>
      </c>
      <c r="JZ104" s="124">
        <f t="shared" si="584"/>
        <v>0</v>
      </c>
      <c r="KA104" s="207"/>
      <c r="KB104" s="207"/>
      <c r="KC104" s="207"/>
      <c r="KD104" s="123">
        <f>KD37</f>
        <v>0</v>
      </c>
      <c r="KE104" s="124">
        <f t="shared" ref="KE104:KG104" si="585">KE103+KE102</f>
        <v>0</v>
      </c>
      <c r="KF104" s="124">
        <f t="shared" si="585"/>
        <v>0</v>
      </c>
      <c r="KG104" s="124">
        <f t="shared" si="585"/>
        <v>0</v>
      </c>
      <c r="KH104" s="207"/>
      <c r="KI104" s="207"/>
      <c r="KJ104" s="207"/>
      <c r="KK104" s="123">
        <f>KK37</f>
        <v>0</v>
      </c>
      <c r="KL104" s="124">
        <f t="shared" ref="KL104:KN104" si="586">KL103+KL102</f>
        <v>0</v>
      </c>
      <c r="KM104" s="124">
        <f t="shared" si="586"/>
        <v>0</v>
      </c>
      <c r="KN104" s="124">
        <f t="shared" si="586"/>
        <v>0</v>
      </c>
      <c r="KO104" s="207"/>
      <c r="KP104" s="207"/>
      <c r="KQ104" s="207"/>
      <c r="KR104" s="123">
        <f>KR37</f>
        <v>1</v>
      </c>
      <c r="KS104" s="124">
        <f t="shared" ref="KS104:KU104" si="587">KS103+KS102</f>
        <v>32500</v>
      </c>
      <c r="KT104" s="124">
        <f t="shared" si="587"/>
        <v>0</v>
      </c>
      <c r="KU104" s="124">
        <f t="shared" si="587"/>
        <v>32500</v>
      </c>
      <c r="KV104" s="207"/>
      <c r="KW104" s="207"/>
      <c r="KX104" s="207"/>
      <c r="KY104" s="123">
        <f>KY37</f>
        <v>1</v>
      </c>
      <c r="KZ104" s="124">
        <f t="shared" ref="KZ104:LB104" si="588">KZ103+KZ102</f>
        <v>32500</v>
      </c>
      <c r="LA104" s="124">
        <f t="shared" si="588"/>
        <v>0</v>
      </c>
      <c r="LB104" s="124">
        <f t="shared" si="588"/>
        <v>32500</v>
      </c>
      <c r="LC104" s="207"/>
      <c r="LD104" s="207"/>
      <c r="LE104" s="207"/>
      <c r="LF104" s="123">
        <f>LF37</f>
        <v>3</v>
      </c>
      <c r="LG104" s="124">
        <f t="shared" ref="LG104:LI104" si="589">LG103+LG102</f>
        <v>405000</v>
      </c>
      <c r="LH104" s="124">
        <f t="shared" si="589"/>
        <v>0</v>
      </c>
      <c r="LI104" s="124">
        <f t="shared" si="589"/>
        <v>405000</v>
      </c>
      <c r="LJ104" s="207"/>
      <c r="LK104" s="207"/>
      <c r="LL104" s="207"/>
      <c r="LM104" s="123">
        <f>LM37</f>
        <v>1</v>
      </c>
      <c r="LN104" s="124">
        <f t="shared" ref="LN104:LP104" si="590">LN103+LN102</f>
        <v>38500</v>
      </c>
      <c r="LO104" s="124">
        <f t="shared" si="590"/>
        <v>0</v>
      </c>
      <c r="LP104" s="124">
        <f t="shared" si="590"/>
        <v>38500</v>
      </c>
      <c r="LQ104" s="207"/>
      <c r="LR104" s="207"/>
      <c r="LS104" s="207"/>
      <c r="LT104" s="123">
        <f>LT37</f>
        <v>2</v>
      </c>
      <c r="LU104" s="124">
        <f t="shared" ref="LU104:LW104" si="591">LU103+LU102</f>
        <v>20000</v>
      </c>
      <c r="LV104" s="124">
        <f t="shared" si="591"/>
        <v>0</v>
      </c>
      <c r="LW104" s="124">
        <f t="shared" si="591"/>
        <v>20000</v>
      </c>
      <c r="LX104" s="207"/>
      <c r="LY104" s="207"/>
      <c r="LZ104" s="207"/>
      <c r="MA104" s="123">
        <f>MA37</f>
        <v>0</v>
      </c>
      <c r="MB104" s="124">
        <f t="shared" ref="MB104:MD104" si="592">MB103+MB102</f>
        <v>0</v>
      </c>
      <c r="MC104" s="124">
        <f t="shared" si="592"/>
        <v>0</v>
      </c>
      <c r="MD104" s="124">
        <f t="shared" si="592"/>
        <v>0</v>
      </c>
      <c r="ME104" s="207"/>
      <c r="MF104" s="207"/>
      <c r="MG104" s="207"/>
      <c r="MH104" s="123">
        <f>MH37</f>
        <v>0</v>
      </c>
      <c r="MI104" s="124">
        <f t="shared" ref="MI104:MK104" si="593">MI103+MI102</f>
        <v>0</v>
      </c>
      <c r="MJ104" s="124">
        <f t="shared" si="593"/>
        <v>0</v>
      </c>
      <c r="MK104" s="124">
        <f t="shared" si="593"/>
        <v>0</v>
      </c>
      <c r="ML104" s="207"/>
      <c r="MM104" s="207"/>
      <c r="MN104" s="207"/>
      <c r="MO104" s="123">
        <f>MO37</f>
        <v>0</v>
      </c>
      <c r="MP104" s="124">
        <f t="shared" ref="MP104:MR104" si="594">MP103+MP102</f>
        <v>0</v>
      </c>
      <c r="MQ104" s="124">
        <f t="shared" si="594"/>
        <v>0</v>
      </c>
      <c r="MR104" s="124">
        <f t="shared" si="594"/>
        <v>0</v>
      </c>
      <c r="MS104" s="207"/>
      <c r="MT104" s="207"/>
      <c r="MU104" s="207"/>
      <c r="MV104" s="123">
        <f>MV37</f>
        <v>0</v>
      </c>
      <c r="MW104" s="124">
        <f t="shared" ref="MW104:MY104" si="595">MW103+MW102</f>
        <v>0</v>
      </c>
      <c r="MX104" s="124">
        <f t="shared" si="595"/>
        <v>0</v>
      </c>
      <c r="MY104" s="124">
        <f t="shared" si="595"/>
        <v>0</v>
      </c>
      <c r="MZ104" s="207"/>
      <c r="NA104" s="207"/>
      <c r="NB104" s="207"/>
      <c r="NC104" s="123">
        <f>NC37</f>
        <v>7</v>
      </c>
      <c r="ND104" s="124">
        <f t="shared" ref="ND104:NF104" si="596">ND103+ND102</f>
        <v>41563</v>
      </c>
      <c r="NE104" s="124">
        <f t="shared" si="596"/>
        <v>0</v>
      </c>
      <c r="NF104" s="124">
        <f t="shared" si="596"/>
        <v>41562.5</v>
      </c>
      <c r="NG104" s="207"/>
      <c r="NH104" s="207"/>
      <c r="NI104" s="207"/>
      <c r="NJ104" s="123">
        <f>NJ37</f>
        <v>137</v>
      </c>
      <c r="NK104" s="124">
        <f t="shared" ref="NK104:NM104" si="597">NK103+NK102</f>
        <v>219244</v>
      </c>
      <c r="NL104" s="124">
        <f t="shared" si="597"/>
        <v>0</v>
      </c>
      <c r="NM104" s="124">
        <f t="shared" si="597"/>
        <v>219244.21732114066</v>
      </c>
      <c r="NN104" s="207"/>
      <c r="NO104" s="207"/>
      <c r="NP104" s="207"/>
      <c r="NQ104" s="123">
        <f>NQ37</f>
        <v>6</v>
      </c>
      <c r="NR104" s="124">
        <f t="shared" ref="NR104:NT104" si="598">NR103+NR102</f>
        <v>140000</v>
      </c>
      <c r="NS104" s="124">
        <f t="shared" si="598"/>
        <v>0</v>
      </c>
      <c r="NT104" s="124">
        <f t="shared" si="598"/>
        <v>140000</v>
      </c>
      <c r="NU104" s="207"/>
      <c r="NV104" s="207"/>
      <c r="NW104" s="207"/>
      <c r="NX104" s="123">
        <f>NX37</f>
        <v>0</v>
      </c>
      <c r="NY104" s="124">
        <f t="shared" ref="NY104:OA104" si="599">NY103+NY102</f>
        <v>0</v>
      </c>
      <c r="NZ104" s="124">
        <f t="shared" si="599"/>
        <v>0</v>
      </c>
      <c r="OA104" s="124">
        <f t="shared" si="599"/>
        <v>0</v>
      </c>
      <c r="OB104" s="207"/>
      <c r="OC104" s="207"/>
      <c r="OD104" s="207"/>
      <c r="OE104" s="123">
        <f>OE37</f>
        <v>2</v>
      </c>
      <c r="OF104" s="124">
        <f t="shared" ref="OF104:OH104" si="600">OF103+OF102</f>
        <v>28500</v>
      </c>
      <c r="OG104" s="124">
        <f t="shared" si="600"/>
        <v>0</v>
      </c>
      <c r="OH104" s="124">
        <f t="shared" si="600"/>
        <v>28500</v>
      </c>
      <c r="OI104" s="207"/>
      <c r="OJ104" s="207"/>
      <c r="OK104" s="207"/>
      <c r="OL104" s="123">
        <f>OL37</f>
        <v>24.666666666666668</v>
      </c>
      <c r="OM104" s="124">
        <f t="shared" ref="OM104:OO104" si="601">OM103+OM102</f>
        <v>225000</v>
      </c>
      <c r="ON104" s="124">
        <f t="shared" si="601"/>
        <v>0</v>
      </c>
      <c r="OO104" s="124">
        <f t="shared" si="601"/>
        <v>225000</v>
      </c>
      <c r="OP104" s="207"/>
      <c r="OQ104" s="207"/>
      <c r="OR104" s="207"/>
      <c r="OS104" s="123">
        <f>OS37</f>
        <v>0</v>
      </c>
      <c r="OT104" s="124">
        <f t="shared" ref="OT104:OV104" si="602">OT103+OT102</f>
        <v>0</v>
      </c>
      <c r="OU104" s="124">
        <f t="shared" si="602"/>
        <v>0</v>
      </c>
      <c r="OV104" s="124">
        <f t="shared" si="602"/>
        <v>0</v>
      </c>
      <c r="OW104" s="207"/>
      <c r="OX104" s="207"/>
      <c r="OY104" s="207"/>
      <c r="OZ104" s="123">
        <f>OZ37</f>
        <v>0</v>
      </c>
      <c r="PA104" s="124">
        <f t="shared" ref="PA104:PC104" si="603">PA103+PA102</f>
        <v>0</v>
      </c>
      <c r="PB104" s="124">
        <f t="shared" si="603"/>
        <v>0</v>
      </c>
      <c r="PC104" s="124">
        <f t="shared" si="603"/>
        <v>0</v>
      </c>
      <c r="PD104" s="207"/>
      <c r="PE104" s="207"/>
      <c r="PF104" s="207"/>
      <c r="PG104" s="123">
        <f>PG37</f>
        <v>0</v>
      </c>
      <c r="PH104" s="124">
        <f t="shared" ref="PH104:PJ104" si="604">PH103+PH102</f>
        <v>0</v>
      </c>
      <c r="PI104" s="124">
        <f t="shared" si="604"/>
        <v>0</v>
      </c>
      <c r="PJ104" s="124">
        <f t="shared" si="604"/>
        <v>0</v>
      </c>
      <c r="PK104" s="207"/>
      <c r="PL104" s="207"/>
      <c r="PM104" s="207"/>
      <c r="PN104" s="123">
        <f>PN37</f>
        <v>0</v>
      </c>
      <c r="PO104" s="124">
        <f t="shared" ref="PO104:PQ104" si="605">PO103+PO102</f>
        <v>438261</v>
      </c>
      <c r="PP104" s="124">
        <f t="shared" si="605"/>
        <v>0</v>
      </c>
      <c r="PQ104" s="124">
        <f t="shared" si="605"/>
        <v>438261</v>
      </c>
      <c r="PR104" s="207"/>
      <c r="PS104" s="207"/>
      <c r="PT104" s="207"/>
      <c r="PU104" s="123">
        <f>PU37</f>
        <v>1</v>
      </c>
      <c r="PV104" s="124">
        <f t="shared" ref="PV104:PX104" si="606">PV103+PV102</f>
        <v>7200</v>
      </c>
      <c r="PW104" s="124">
        <f t="shared" si="606"/>
        <v>0</v>
      </c>
      <c r="PX104" s="124">
        <f t="shared" si="606"/>
        <v>7200</v>
      </c>
      <c r="PY104" s="207"/>
      <c r="PZ104" s="207"/>
      <c r="QA104" s="207"/>
      <c r="QB104" s="123">
        <f>QB37</f>
        <v>0</v>
      </c>
      <c r="QC104" s="124">
        <f t="shared" ref="QC104:QE104" si="607">QC103+QC102</f>
        <v>0</v>
      </c>
      <c r="QD104" s="124">
        <f t="shared" si="607"/>
        <v>0</v>
      </c>
      <c r="QE104" s="124">
        <f t="shared" si="607"/>
        <v>0</v>
      </c>
      <c r="QF104" s="207"/>
      <c r="QG104" s="207"/>
      <c r="QH104" s="207"/>
      <c r="QI104" s="123">
        <f>QI37</f>
        <v>1</v>
      </c>
      <c r="QJ104" s="124">
        <f t="shared" ref="QJ104:QL104" si="608">QJ103+QJ102</f>
        <v>5000</v>
      </c>
      <c r="QK104" s="124">
        <f t="shared" si="608"/>
        <v>0</v>
      </c>
      <c r="QL104" s="124">
        <f t="shared" si="608"/>
        <v>5000</v>
      </c>
      <c r="QM104" s="207"/>
      <c r="QN104" s="207"/>
      <c r="QO104" s="207"/>
      <c r="QP104" s="123">
        <f>QP37</f>
        <v>0</v>
      </c>
      <c r="QQ104" s="124">
        <f t="shared" ref="QQ104:QS104" si="609">QQ103+QQ102</f>
        <v>0</v>
      </c>
      <c r="QR104" s="124">
        <f t="shared" si="609"/>
        <v>0</v>
      </c>
      <c r="QS104" s="124">
        <f t="shared" si="609"/>
        <v>0</v>
      </c>
      <c r="QT104" s="207"/>
      <c r="QU104" s="207"/>
      <c r="QV104" s="207"/>
      <c r="QW104" s="123">
        <f>QW37</f>
        <v>0</v>
      </c>
      <c r="QX104" s="124">
        <f t="shared" ref="QX104:QZ104" si="610">QX103+QX102</f>
        <v>0</v>
      </c>
      <c r="QY104" s="124">
        <f t="shared" si="610"/>
        <v>0</v>
      </c>
      <c r="QZ104" s="124">
        <f t="shared" si="610"/>
        <v>0</v>
      </c>
      <c r="RA104" s="207"/>
      <c r="RB104" s="207"/>
      <c r="RC104" s="207"/>
      <c r="RD104" s="123">
        <f>RD37</f>
        <v>0</v>
      </c>
      <c r="RE104" s="124">
        <f t="shared" ref="RE104:RG104" si="611">RE103+RE102</f>
        <v>0</v>
      </c>
      <c r="RF104" s="124">
        <f t="shared" si="611"/>
        <v>0</v>
      </c>
      <c r="RG104" s="124">
        <f t="shared" si="611"/>
        <v>0</v>
      </c>
      <c r="RH104" s="207"/>
      <c r="RI104" s="207"/>
      <c r="RJ104" s="207"/>
      <c r="RK104" s="123">
        <f>RK37</f>
        <v>168</v>
      </c>
      <c r="RL104" s="124">
        <f t="shared" ref="RL104:RN104" si="612">RL103+RL102</f>
        <v>30576</v>
      </c>
      <c r="RM104" s="124">
        <f t="shared" si="612"/>
        <v>0</v>
      </c>
      <c r="RN104" s="124">
        <f t="shared" si="612"/>
        <v>30576</v>
      </c>
      <c r="RO104" s="207"/>
      <c r="RP104" s="207"/>
      <c r="RQ104" s="207"/>
      <c r="RR104" s="123">
        <f>RR37</f>
        <v>2</v>
      </c>
      <c r="RS104" s="124">
        <f t="shared" ref="RS104:RU104" si="613">RS103+RS102</f>
        <v>10533</v>
      </c>
      <c r="RT104" s="124">
        <f t="shared" si="613"/>
        <v>0</v>
      </c>
      <c r="RU104" s="124">
        <f t="shared" si="613"/>
        <v>10533</v>
      </c>
      <c r="RV104" s="207"/>
      <c r="RW104" s="207"/>
      <c r="RX104" s="207"/>
      <c r="RY104" s="123">
        <f>RY37</f>
        <v>0</v>
      </c>
      <c r="RZ104" s="124">
        <f t="shared" ref="RZ104:SB104" si="614">RZ103+RZ102</f>
        <v>0</v>
      </c>
      <c r="SA104" s="124">
        <f t="shared" si="614"/>
        <v>0</v>
      </c>
      <c r="SB104" s="124">
        <f t="shared" si="614"/>
        <v>0</v>
      </c>
      <c r="SC104" s="207"/>
      <c r="SD104" s="207"/>
      <c r="SE104" s="207"/>
      <c r="SF104" s="123">
        <f>SF37</f>
        <v>0</v>
      </c>
      <c r="SG104" s="124">
        <f t="shared" ref="SG104:SI104" si="615">SG103+SG102</f>
        <v>90000</v>
      </c>
      <c r="SH104" s="124">
        <f t="shared" si="615"/>
        <v>0</v>
      </c>
      <c r="SI104" s="124">
        <f t="shared" si="615"/>
        <v>90000</v>
      </c>
      <c r="SJ104" s="207"/>
      <c r="SK104" s="207"/>
      <c r="SL104" s="207"/>
      <c r="SM104" s="123">
        <f>SM37</f>
        <v>0</v>
      </c>
      <c r="SN104" s="124">
        <f t="shared" ref="SN104:SP104" si="616">SN103+SN102</f>
        <v>0</v>
      </c>
      <c r="SO104" s="124">
        <f t="shared" si="616"/>
        <v>0</v>
      </c>
      <c r="SP104" s="124">
        <f t="shared" si="616"/>
        <v>0</v>
      </c>
      <c r="SQ104" s="207"/>
      <c r="SR104" s="207"/>
      <c r="SS104" s="207"/>
      <c r="ST104" s="123">
        <f>ST37</f>
        <v>0</v>
      </c>
      <c r="SU104" s="124">
        <f t="shared" ref="SU104:SW104" si="617">SU103+SU102</f>
        <v>0</v>
      </c>
      <c r="SV104" s="124">
        <f t="shared" si="617"/>
        <v>0</v>
      </c>
      <c r="SW104" s="124">
        <f t="shared" si="617"/>
        <v>0</v>
      </c>
      <c r="SX104" s="207"/>
      <c r="SY104" s="207"/>
      <c r="SZ104" s="207"/>
      <c r="TA104" s="123">
        <f>TA37</f>
        <v>0</v>
      </c>
      <c r="TB104" s="124">
        <f t="shared" ref="TB104:TD104" si="618">TB103+TB102</f>
        <v>0</v>
      </c>
      <c r="TC104" s="124">
        <f t="shared" si="618"/>
        <v>0</v>
      </c>
      <c r="TD104" s="124">
        <f t="shared" si="618"/>
        <v>0</v>
      </c>
      <c r="TE104" s="207"/>
      <c r="TF104" s="207"/>
      <c r="TG104" s="207"/>
      <c r="TH104" s="123">
        <f>TH37</f>
        <v>0</v>
      </c>
      <c r="TI104" s="124">
        <f t="shared" ref="TI104:TK104" si="619">TI103+TI102</f>
        <v>0</v>
      </c>
      <c r="TJ104" s="124">
        <f t="shared" si="619"/>
        <v>0</v>
      </c>
      <c r="TK104" s="124">
        <f t="shared" si="619"/>
        <v>0</v>
      </c>
      <c r="TL104" s="207"/>
      <c r="TM104" s="207"/>
      <c r="TN104" s="207"/>
      <c r="TO104" s="123">
        <f>TO37</f>
        <v>4</v>
      </c>
      <c r="TP104" s="124">
        <f t="shared" ref="TP104:TR104" si="620">TP103+TP102</f>
        <v>0</v>
      </c>
      <c r="TQ104" s="124">
        <f t="shared" si="620"/>
        <v>140000</v>
      </c>
      <c r="TR104" s="124">
        <f t="shared" si="620"/>
        <v>140000</v>
      </c>
      <c r="TS104" s="207"/>
      <c r="TT104" s="207"/>
      <c r="TU104" s="207"/>
      <c r="TV104" s="123">
        <f>TV37</f>
        <v>2</v>
      </c>
      <c r="TW104" s="124">
        <f t="shared" ref="TW104:TY104" si="621">TW103+TW102</f>
        <v>67800</v>
      </c>
      <c r="TX104" s="124">
        <f t="shared" si="621"/>
        <v>0</v>
      </c>
      <c r="TY104" s="124">
        <f t="shared" si="621"/>
        <v>67800</v>
      </c>
      <c r="TZ104" s="207"/>
      <c r="UA104" s="207"/>
      <c r="UB104" s="207"/>
      <c r="UC104" s="123">
        <f>UC37</f>
        <v>29</v>
      </c>
      <c r="UD104" s="124">
        <f t="shared" ref="UD104:UF104" si="622">UD103+UD102</f>
        <v>101500</v>
      </c>
      <c r="UE104" s="124">
        <f t="shared" si="622"/>
        <v>0</v>
      </c>
      <c r="UF104" s="124">
        <f t="shared" si="622"/>
        <v>101500</v>
      </c>
      <c r="UG104" s="207"/>
      <c r="UH104" s="207"/>
      <c r="UI104" s="207"/>
      <c r="UJ104" s="123">
        <f>UJ37</f>
        <v>0</v>
      </c>
      <c r="UK104" s="124">
        <f t="shared" ref="UK104:UM104" si="623">UK103+UK102</f>
        <v>0</v>
      </c>
      <c r="UL104" s="124">
        <f t="shared" si="623"/>
        <v>0</v>
      </c>
      <c r="UM104" s="124">
        <f t="shared" si="623"/>
        <v>0</v>
      </c>
      <c r="UN104" s="207"/>
      <c r="UO104" s="207"/>
      <c r="UP104" s="207"/>
      <c r="UQ104" s="123">
        <f>UQ37</f>
        <v>0</v>
      </c>
      <c r="UR104" s="124">
        <f t="shared" ref="UR104:UT104" si="624">UR103+UR102</f>
        <v>0</v>
      </c>
      <c r="US104" s="124">
        <f t="shared" si="624"/>
        <v>0</v>
      </c>
      <c r="UT104" s="124">
        <f t="shared" si="624"/>
        <v>0</v>
      </c>
      <c r="UU104" s="207"/>
      <c r="UV104" s="207"/>
      <c r="UW104" s="207"/>
      <c r="UX104" s="123">
        <f>UX37</f>
        <v>0</v>
      </c>
      <c r="UY104" s="124">
        <f t="shared" ref="UY104:VA104" si="625">UY103+UY102</f>
        <v>100000</v>
      </c>
      <c r="UZ104" s="124">
        <f t="shared" si="625"/>
        <v>0</v>
      </c>
      <c r="VA104" s="124">
        <f t="shared" si="625"/>
        <v>100000</v>
      </c>
      <c r="VB104" s="207"/>
      <c r="VC104" s="207"/>
      <c r="VD104" s="207"/>
      <c r="VE104" s="123">
        <f>VE37</f>
        <v>1</v>
      </c>
      <c r="VF104" s="124">
        <f t="shared" ref="VF104:VH104" si="626">VF103+VF102</f>
        <v>40000</v>
      </c>
      <c r="VG104" s="124">
        <f t="shared" si="626"/>
        <v>0</v>
      </c>
      <c r="VH104" s="124">
        <f t="shared" si="626"/>
        <v>40000</v>
      </c>
      <c r="VI104" s="207"/>
      <c r="VJ104" s="207"/>
      <c r="VK104" s="207"/>
      <c r="VL104" s="123">
        <f>VL37</f>
        <v>1</v>
      </c>
      <c r="VM104" s="124">
        <f t="shared" ref="VM104:VO104" si="627">VM103+VM102</f>
        <v>55000</v>
      </c>
      <c r="VN104" s="124">
        <f t="shared" si="627"/>
        <v>0</v>
      </c>
      <c r="VO104" s="124">
        <f t="shared" si="627"/>
        <v>55000</v>
      </c>
      <c r="VP104" s="207"/>
      <c r="VQ104" s="207"/>
      <c r="VR104" s="207"/>
      <c r="VS104" s="123">
        <f>VS37</f>
        <v>0</v>
      </c>
      <c r="VT104" s="124">
        <f t="shared" ref="VT104:VV104" si="628">VT103+VT102</f>
        <v>0</v>
      </c>
      <c r="VU104" s="124">
        <f t="shared" si="628"/>
        <v>0</v>
      </c>
      <c r="VV104" s="124">
        <f t="shared" si="628"/>
        <v>0</v>
      </c>
      <c r="VW104" s="207"/>
      <c r="VX104" s="207"/>
      <c r="VY104" s="207"/>
      <c r="VZ104" s="123">
        <f>VZ37</f>
        <v>0</v>
      </c>
      <c r="WA104" s="124">
        <f t="shared" ref="WA104:WC104" si="629">WA103+WA102</f>
        <v>0</v>
      </c>
      <c r="WB104" s="124">
        <f t="shared" si="629"/>
        <v>0</v>
      </c>
      <c r="WC104" s="124">
        <f t="shared" si="629"/>
        <v>0</v>
      </c>
      <c r="WD104" s="207"/>
      <c r="WE104" s="207"/>
      <c r="WF104" s="207"/>
      <c r="WG104" s="123">
        <f>WG37</f>
        <v>0</v>
      </c>
      <c r="WH104" s="124">
        <f t="shared" ref="WH104:WJ104" si="630">WH103+WH102</f>
        <v>0</v>
      </c>
      <c r="WI104" s="124">
        <f t="shared" si="630"/>
        <v>0</v>
      </c>
      <c r="WJ104" s="124">
        <f t="shared" si="630"/>
        <v>0</v>
      </c>
      <c r="WK104" s="207"/>
      <c r="WL104" s="207"/>
      <c r="WM104" s="207"/>
      <c r="WN104" s="123">
        <f>WN37</f>
        <v>1</v>
      </c>
      <c r="WO104" s="124">
        <f t="shared" ref="WO104:WQ104" si="631">WO103+WO102</f>
        <v>50000</v>
      </c>
      <c r="WP104" s="124">
        <f t="shared" si="631"/>
        <v>0</v>
      </c>
      <c r="WQ104" s="124">
        <f t="shared" si="631"/>
        <v>50000</v>
      </c>
      <c r="WR104" s="207"/>
      <c r="WS104" s="207"/>
      <c r="WT104" s="207"/>
      <c r="WU104" s="123">
        <f>WU37</f>
        <v>0</v>
      </c>
      <c r="WV104" s="124">
        <f t="shared" ref="WV104:WX104" si="632">WV103+WV102</f>
        <v>0</v>
      </c>
      <c r="WW104" s="124">
        <f t="shared" si="632"/>
        <v>0</v>
      </c>
      <c r="WX104" s="124">
        <f t="shared" si="632"/>
        <v>0</v>
      </c>
      <c r="WY104" s="207"/>
      <c r="WZ104" s="207"/>
      <c r="XA104" s="207"/>
      <c r="XB104" s="123">
        <f>XB37</f>
        <v>0</v>
      </c>
      <c r="XC104" s="124">
        <f t="shared" ref="XC104:XE104" si="633">XC103+XC102</f>
        <v>0</v>
      </c>
      <c r="XD104" s="124">
        <f t="shared" si="633"/>
        <v>0</v>
      </c>
      <c r="XE104" s="124">
        <f t="shared" si="633"/>
        <v>0</v>
      </c>
      <c r="XF104" s="207"/>
      <c r="XG104" s="207"/>
      <c r="XH104" s="207"/>
      <c r="XI104" s="123">
        <f>XI37</f>
        <v>0</v>
      </c>
      <c r="XJ104" s="124">
        <f t="shared" ref="XJ104:XL104" si="634">XJ103+XJ102</f>
        <v>0</v>
      </c>
      <c r="XK104" s="124">
        <f t="shared" si="634"/>
        <v>0</v>
      </c>
      <c r="XL104" s="124">
        <f t="shared" si="634"/>
        <v>0</v>
      </c>
      <c r="XM104" s="207"/>
      <c r="XN104" s="207"/>
      <c r="XO104" s="207"/>
      <c r="XP104" s="123">
        <f>XP37</f>
        <v>1</v>
      </c>
      <c r="XQ104" s="124">
        <f t="shared" ref="XQ104:XS104" si="635">XQ103+XQ102</f>
        <v>25000</v>
      </c>
      <c r="XR104" s="124">
        <f t="shared" si="635"/>
        <v>0</v>
      </c>
      <c r="XS104" s="124">
        <f t="shared" si="635"/>
        <v>25000</v>
      </c>
      <c r="XT104" s="207"/>
      <c r="XU104" s="207"/>
      <c r="XV104" s="207"/>
      <c r="XW104" s="123">
        <f>XW37</f>
        <v>0</v>
      </c>
      <c r="XX104" s="124">
        <f t="shared" ref="XX104:XZ104" si="636">XX103+XX102</f>
        <v>0</v>
      </c>
      <c r="XY104" s="124">
        <f t="shared" si="636"/>
        <v>0</v>
      </c>
      <c r="XZ104" s="124">
        <f t="shared" si="636"/>
        <v>0</v>
      </c>
      <c r="YA104" s="207"/>
      <c r="YB104" s="207"/>
      <c r="YC104" s="207"/>
      <c r="YD104" s="123">
        <f>YD37</f>
        <v>0</v>
      </c>
      <c r="YE104" s="124">
        <f t="shared" ref="YE104:YG104" si="637">YE103+YE102</f>
        <v>0</v>
      </c>
      <c r="YF104" s="124">
        <f t="shared" si="637"/>
        <v>0</v>
      </c>
      <c r="YG104" s="124">
        <f t="shared" si="637"/>
        <v>0</v>
      </c>
      <c r="YH104" s="207"/>
      <c r="YI104" s="207"/>
      <c r="YJ104" s="207"/>
      <c r="YK104" s="123">
        <f>YK37</f>
        <v>7511</v>
      </c>
      <c r="YL104" s="124">
        <f t="shared" ref="YL104:YN104" si="638">YL103+YL102</f>
        <v>375550</v>
      </c>
      <c r="YM104" s="124">
        <f t="shared" si="638"/>
        <v>0</v>
      </c>
      <c r="YN104" s="124">
        <f t="shared" si="638"/>
        <v>375550</v>
      </c>
      <c r="YO104" s="207"/>
      <c r="YP104" s="207"/>
      <c r="YQ104" s="207"/>
      <c r="YR104" s="123">
        <f>YR37</f>
        <v>0</v>
      </c>
      <c r="YS104" s="124">
        <f t="shared" ref="YS104:YU104" si="639">YS103+YS102</f>
        <v>0</v>
      </c>
      <c r="YT104" s="124">
        <f t="shared" si="639"/>
        <v>0</v>
      </c>
      <c r="YU104" s="124">
        <f t="shared" si="639"/>
        <v>0</v>
      </c>
      <c r="YV104" s="207"/>
      <c r="YW104" s="207"/>
      <c r="YX104" s="207"/>
      <c r="YY104" s="123">
        <f>YY37</f>
        <v>0</v>
      </c>
      <c r="YZ104" s="124">
        <f t="shared" ref="YZ104:ZB104" si="640">YZ103+YZ102</f>
        <v>0</v>
      </c>
      <c r="ZA104" s="124">
        <f t="shared" si="640"/>
        <v>0</v>
      </c>
      <c r="ZB104" s="124">
        <f t="shared" si="640"/>
        <v>0</v>
      </c>
      <c r="ZC104" s="207"/>
      <c r="ZD104" s="207"/>
      <c r="ZE104" s="207"/>
      <c r="ZF104" s="123">
        <f>ZF37</f>
        <v>1</v>
      </c>
      <c r="ZG104" s="124">
        <f t="shared" ref="ZG104:ZI104" si="641">ZG103+ZG102</f>
        <v>40000</v>
      </c>
      <c r="ZH104" s="124">
        <f t="shared" si="641"/>
        <v>0</v>
      </c>
      <c r="ZI104" s="124">
        <f t="shared" si="641"/>
        <v>40000</v>
      </c>
      <c r="ZJ104" s="207"/>
      <c r="ZK104" s="207"/>
      <c r="ZL104" s="207"/>
      <c r="ZM104" s="123">
        <f>ZM37</f>
        <v>0</v>
      </c>
      <c r="ZN104" s="124">
        <f t="shared" ref="ZN104:ZP104" si="642">ZN103+ZN102</f>
        <v>0</v>
      </c>
      <c r="ZO104" s="124">
        <f t="shared" si="642"/>
        <v>0</v>
      </c>
      <c r="ZP104" s="124">
        <f t="shared" si="642"/>
        <v>0</v>
      </c>
      <c r="ZQ104" s="207"/>
      <c r="ZR104" s="207"/>
      <c r="ZS104" s="207"/>
      <c r="ZT104" s="123">
        <f>ZT37</f>
        <v>2</v>
      </c>
      <c r="ZU104" s="124">
        <f t="shared" ref="ZU104:ZW104" si="643">ZU103+ZU102</f>
        <v>45200</v>
      </c>
      <c r="ZV104" s="124">
        <f t="shared" si="643"/>
        <v>0</v>
      </c>
      <c r="ZW104" s="124">
        <f t="shared" si="643"/>
        <v>45200</v>
      </c>
      <c r="ZX104" s="207"/>
      <c r="ZY104" s="207"/>
      <c r="ZZ104" s="207"/>
      <c r="AAA104" s="123">
        <f>AAA37</f>
        <v>20</v>
      </c>
      <c r="AAB104" s="124">
        <f t="shared" ref="AAB104:AAD104" si="644">AAB103+AAB102</f>
        <v>183600</v>
      </c>
      <c r="AAC104" s="124">
        <f t="shared" si="644"/>
        <v>0</v>
      </c>
      <c r="AAD104" s="124">
        <f t="shared" si="644"/>
        <v>183600</v>
      </c>
      <c r="AAE104" s="207"/>
      <c r="AAF104" s="207"/>
      <c r="AAG104" s="207"/>
      <c r="AAH104" s="123">
        <f>AAH37</f>
        <v>0</v>
      </c>
      <c r="AAI104" s="124">
        <f t="shared" ref="AAI104:AAK104" si="645">AAI103+AAI102</f>
        <v>0</v>
      </c>
      <c r="AAJ104" s="124">
        <f t="shared" si="645"/>
        <v>0</v>
      </c>
      <c r="AAK104" s="124">
        <f t="shared" si="645"/>
        <v>0</v>
      </c>
      <c r="AAL104" s="207"/>
      <c r="AAM104" s="207"/>
      <c r="AAN104" s="207"/>
      <c r="AAO104" s="123">
        <f>AAO37</f>
        <v>14</v>
      </c>
      <c r="AAP104" s="124">
        <f t="shared" ref="AAP104:AAR104" si="646">AAP103+AAP102</f>
        <v>252000</v>
      </c>
      <c r="AAQ104" s="124">
        <f t="shared" si="646"/>
        <v>0</v>
      </c>
      <c r="AAR104" s="124">
        <f t="shared" si="646"/>
        <v>252000</v>
      </c>
      <c r="AAS104" s="207"/>
      <c r="AAT104" s="207"/>
      <c r="AAU104" s="207"/>
      <c r="AAV104" s="123">
        <f>AAV37</f>
        <v>0</v>
      </c>
      <c r="AAW104" s="124">
        <f t="shared" ref="AAW104:AAY104" si="647">AAW103+AAW102</f>
        <v>0</v>
      </c>
      <c r="AAX104" s="124">
        <f t="shared" si="647"/>
        <v>0</v>
      </c>
      <c r="AAY104" s="124">
        <f t="shared" si="647"/>
        <v>0</v>
      </c>
      <c r="AAZ104" s="207"/>
      <c r="ABA104" s="207"/>
      <c r="ABB104" s="207"/>
      <c r="ABC104" s="123">
        <f>ABC37</f>
        <v>3</v>
      </c>
      <c r="ABD104" s="124">
        <f t="shared" ref="ABD104:ABF104" si="648">ABD103+ABD102</f>
        <v>27900</v>
      </c>
      <c r="ABE104" s="124">
        <f t="shared" si="648"/>
        <v>0</v>
      </c>
      <c r="ABF104" s="124">
        <f t="shared" si="648"/>
        <v>27900</v>
      </c>
      <c r="ABG104" s="207"/>
      <c r="ABH104" s="207"/>
      <c r="ABI104" s="207"/>
      <c r="ABJ104" s="123">
        <f>ABJ37</f>
        <v>0</v>
      </c>
      <c r="ABK104" s="124">
        <f t="shared" ref="ABK104:ABM104" si="649">ABK103+ABK102</f>
        <v>0</v>
      </c>
      <c r="ABL104" s="124">
        <f t="shared" si="649"/>
        <v>0</v>
      </c>
      <c r="ABM104" s="124">
        <f t="shared" si="649"/>
        <v>0</v>
      </c>
      <c r="ABN104" s="207"/>
      <c r="ABO104" s="207"/>
      <c r="ABP104" s="207"/>
      <c r="ABQ104" s="123">
        <f>ABQ37</f>
        <v>0</v>
      </c>
      <c r="ABR104" s="124">
        <f t="shared" ref="ABR104:ABT104" si="650">ABR103+ABR102</f>
        <v>0</v>
      </c>
      <c r="ABS104" s="124">
        <f t="shared" si="650"/>
        <v>0</v>
      </c>
      <c r="ABT104" s="124">
        <f t="shared" si="650"/>
        <v>0</v>
      </c>
      <c r="ABU104" s="207"/>
      <c r="ABV104" s="207"/>
      <c r="ABW104" s="207"/>
      <c r="ABX104" s="123">
        <f>ABX37</f>
        <v>0</v>
      </c>
      <c r="ABY104" s="124">
        <f t="shared" ref="ABY104:ACA104" si="651">ABY103+ABY102</f>
        <v>8847563</v>
      </c>
      <c r="ABZ104" s="124">
        <f t="shared" si="651"/>
        <v>140000</v>
      </c>
      <c r="ACA104" s="109">
        <f t="shared" si="651"/>
        <v>8987562.7173211407</v>
      </c>
      <c r="ACB104" s="110"/>
    </row>
  </sheetData>
  <mergeCells count="750">
    <mergeCell ref="WE1:WK1"/>
    <mergeCell ref="H1:N1"/>
    <mergeCell ref="O1:U1"/>
    <mergeCell ref="V1:AB1"/>
    <mergeCell ref="AC1:AI1"/>
    <mergeCell ref="UO1:UU1"/>
    <mergeCell ref="UV1:VB1"/>
    <mergeCell ref="VC2:VI2"/>
    <mergeCell ref="VJ2:VP2"/>
    <mergeCell ref="VQ2:VW2"/>
    <mergeCell ref="VX2:WD2"/>
    <mergeCell ref="WE2:WK2"/>
    <mergeCell ref="TM2:TS2"/>
    <mergeCell ref="VC1:VI1"/>
    <mergeCell ref="VJ1:VP1"/>
    <mergeCell ref="VQ1:VW1"/>
    <mergeCell ref="VX1:WD1"/>
    <mergeCell ref="SY1:TE1"/>
    <mergeCell ref="TF1:TL1"/>
    <mergeCell ref="TM1:TS1"/>
    <mergeCell ref="TT1:TZ1"/>
    <mergeCell ref="UA1:UG1"/>
    <mergeCell ref="UH1:UN1"/>
    <mergeCell ref="RI1:RO1"/>
    <mergeCell ref="AJ1:AP1"/>
    <mergeCell ref="AQ1:AW1"/>
    <mergeCell ref="AX1:BD1"/>
    <mergeCell ref="RW2:SC2"/>
    <mergeCell ref="SD2:SJ2"/>
    <mergeCell ref="SK2:SQ2"/>
    <mergeCell ref="SR2:SX2"/>
    <mergeCell ref="SY2:TE2"/>
    <mergeCell ref="TF2:TL2"/>
    <mergeCell ref="RP1:RV1"/>
    <mergeCell ref="RW1:SC1"/>
    <mergeCell ref="SD1:SJ1"/>
    <mergeCell ref="SK1:SQ1"/>
    <mergeCell ref="SR1:SX1"/>
    <mergeCell ref="PZ1:QF1"/>
    <mergeCell ref="QG1:QM1"/>
    <mergeCell ref="QN1:QT1"/>
    <mergeCell ref="QU1:RA1"/>
    <mergeCell ref="RB1:RH1"/>
    <mergeCell ref="PZ2:QF2"/>
    <mergeCell ref="QG2:QM2"/>
    <mergeCell ref="QN2:QT2"/>
    <mergeCell ref="QU2:RA2"/>
    <mergeCell ref="RB2:RH2"/>
    <mergeCell ref="GV1:HB1"/>
    <mergeCell ref="HC1:HI1"/>
    <mergeCell ref="HJ1:HP1"/>
    <mergeCell ref="FT1:FZ1"/>
    <mergeCell ref="GA1:GG1"/>
    <mergeCell ref="GH1:GN1"/>
    <mergeCell ref="GO1:GU1"/>
    <mergeCell ref="BE1:BK1"/>
    <mergeCell ref="BL1:BR1"/>
    <mergeCell ref="BS1:BY1"/>
    <mergeCell ref="FF1:FL1"/>
    <mergeCell ref="FM1:FS1"/>
    <mergeCell ref="DP1:DV1"/>
    <mergeCell ref="DW1:EC1"/>
    <mergeCell ref="ED1:EJ1"/>
    <mergeCell ref="EK1:EQ1"/>
    <mergeCell ref="ER1:EX1"/>
    <mergeCell ref="EY1:FE1"/>
    <mergeCell ref="BZ1:CF1"/>
    <mergeCell ref="CG1:CM1"/>
    <mergeCell ref="CN1:CT1"/>
    <mergeCell ref="CU1:DA1"/>
    <mergeCell ref="DB1:DH1"/>
    <mergeCell ref="DI1:DO1"/>
    <mergeCell ref="CN2:CT2"/>
    <mergeCell ref="CU2:DA2"/>
    <mergeCell ref="DB2:DH2"/>
    <mergeCell ref="DI2:DO2"/>
    <mergeCell ref="DP2:DV2"/>
    <mergeCell ref="DW2:EC2"/>
    <mergeCell ref="BZ2:CF2"/>
    <mergeCell ref="CG2:CM2"/>
    <mergeCell ref="H2:N2"/>
    <mergeCell ref="O2:U2"/>
    <mergeCell ref="V2:AB2"/>
    <mergeCell ref="AC2:AI2"/>
    <mergeCell ref="AJ2:AP2"/>
    <mergeCell ref="AQ2:AW2"/>
    <mergeCell ref="AX2:BD2"/>
    <mergeCell ref="BE2:BK2"/>
    <mergeCell ref="BL2:BR2"/>
    <mergeCell ref="BS2:BY2"/>
    <mergeCell ref="FT2:FZ2"/>
    <mergeCell ref="GA2:GG2"/>
    <mergeCell ref="GH2:GN2"/>
    <mergeCell ref="GO2:GU2"/>
    <mergeCell ref="GV2:HB2"/>
    <mergeCell ref="HC2:HI2"/>
    <mergeCell ref="ED2:EJ2"/>
    <mergeCell ref="EK2:EQ2"/>
    <mergeCell ref="VQ3:VW3"/>
    <mergeCell ref="EY2:FE2"/>
    <mergeCell ref="FF2:FL2"/>
    <mergeCell ref="FM2:FS2"/>
    <mergeCell ref="ER2:EX2"/>
    <mergeCell ref="TT2:TZ2"/>
    <mergeCell ref="UA2:UG2"/>
    <mergeCell ref="UH2:UN2"/>
    <mergeCell ref="UO2:UU2"/>
    <mergeCell ref="UV2:VB2"/>
    <mergeCell ref="RI2:RO2"/>
    <mergeCell ref="RP2:RV2"/>
    <mergeCell ref="SK3:SQ3"/>
    <mergeCell ref="SR3:SX3"/>
    <mergeCell ref="HJ2:HP2"/>
    <mergeCell ref="PZ3:QF3"/>
    <mergeCell ref="QG3:QM3"/>
    <mergeCell ref="QN3:QT3"/>
    <mergeCell ref="QU3:RA3"/>
    <mergeCell ref="RB3:RH3"/>
    <mergeCell ref="RI3:RO3"/>
    <mergeCell ref="RP3:RV3"/>
    <mergeCell ref="RW3:SC3"/>
    <mergeCell ref="H3:N3"/>
    <mergeCell ref="O3:U3"/>
    <mergeCell ref="UA3:UG3"/>
    <mergeCell ref="UH3:UN3"/>
    <mergeCell ref="UO3:UU3"/>
    <mergeCell ref="UV3:VB3"/>
    <mergeCell ref="VC3:VI3"/>
    <mergeCell ref="VJ3:VP3"/>
    <mergeCell ref="SY3:TE3"/>
    <mergeCell ref="TF3:TL3"/>
    <mergeCell ref="TM3:TS3"/>
    <mergeCell ref="TT3:TZ3"/>
    <mergeCell ref="SD3:SJ3"/>
    <mergeCell ref="BL3:BR3"/>
    <mergeCell ref="BS3:BY3"/>
    <mergeCell ref="BZ3:CF3"/>
    <mergeCell ref="CG3:CM3"/>
    <mergeCell ref="CN3:CT3"/>
    <mergeCell ref="CU3:DA3"/>
    <mergeCell ref="V3:AB3"/>
    <mergeCell ref="AC3:AI3"/>
    <mergeCell ref="AJ3:AP3"/>
    <mergeCell ref="AQ3:AW3"/>
    <mergeCell ref="AX3:BD3"/>
    <mergeCell ref="BE3:BK3"/>
    <mergeCell ref="EY3:FE3"/>
    <mergeCell ref="FF3:FL3"/>
    <mergeCell ref="FM3:FS3"/>
    <mergeCell ref="FT3:FZ3"/>
    <mergeCell ref="GA3:GG3"/>
    <mergeCell ref="DB3:DH3"/>
    <mergeCell ref="DI3:DO3"/>
    <mergeCell ref="DP3:DV3"/>
    <mergeCell ref="DW3:EC3"/>
    <mergeCell ref="ED3:EJ3"/>
    <mergeCell ref="EK3:EQ3"/>
    <mergeCell ref="A1:G4"/>
    <mergeCell ref="SY4:TE4"/>
    <mergeCell ref="TF4:TL4"/>
    <mergeCell ref="TM4:TS4"/>
    <mergeCell ref="TT4:TZ4"/>
    <mergeCell ref="UA4:UG4"/>
    <mergeCell ref="UH4:UN4"/>
    <mergeCell ref="RI4:RO4"/>
    <mergeCell ref="RP4:RV4"/>
    <mergeCell ref="RW4:SC4"/>
    <mergeCell ref="SD4:SJ4"/>
    <mergeCell ref="SK4:SQ4"/>
    <mergeCell ref="SR4:SX4"/>
    <mergeCell ref="GH3:GN3"/>
    <mergeCell ref="GO3:GU3"/>
    <mergeCell ref="GV3:HB3"/>
    <mergeCell ref="HC3:HI3"/>
    <mergeCell ref="HJ3:HP3"/>
    <mergeCell ref="PZ4:QF4"/>
    <mergeCell ref="QG4:QM4"/>
    <mergeCell ref="QN4:QT4"/>
    <mergeCell ref="QU4:RA4"/>
    <mergeCell ref="RB4:RH4"/>
    <mergeCell ref="ER3:EX3"/>
    <mergeCell ref="H4:N4"/>
    <mergeCell ref="O4:U4"/>
    <mergeCell ref="V4:AB4"/>
    <mergeCell ref="AC4:AI4"/>
    <mergeCell ref="UO4:UU4"/>
    <mergeCell ref="UV4:VB4"/>
    <mergeCell ref="VC4:VI4"/>
    <mergeCell ref="VJ4:VP4"/>
    <mergeCell ref="VQ4:VW4"/>
    <mergeCell ref="BZ4:CF4"/>
    <mergeCell ref="CG4:CM4"/>
    <mergeCell ref="CN4:CT4"/>
    <mergeCell ref="CU4:DA4"/>
    <mergeCell ref="DB4:DH4"/>
    <mergeCell ref="DI4:DO4"/>
    <mergeCell ref="AJ4:AP4"/>
    <mergeCell ref="AQ4:AW4"/>
    <mergeCell ref="AX4:BD4"/>
    <mergeCell ref="BE4:BK4"/>
    <mergeCell ref="BL4:BR4"/>
    <mergeCell ref="BS4:BY4"/>
    <mergeCell ref="FF4:FL4"/>
    <mergeCell ref="FM4:FS4"/>
    <mergeCell ref="FT4:FZ4"/>
    <mergeCell ref="GA4:GG4"/>
    <mergeCell ref="GH4:GN4"/>
    <mergeCell ref="GO4:GU4"/>
    <mergeCell ref="DP4:DV4"/>
    <mergeCell ref="DW4:EC4"/>
    <mergeCell ref="ED4:EJ4"/>
    <mergeCell ref="EK4:EQ4"/>
    <mergeCell ref="ER4:EX4"/>
    <mergeCell ref="EY4:FE4"/>
    <mergeCell ref="GV4:HB4"/>
    <mergeCell ref="HC4:HI4"/>
    <mergeCell ref="HJ4:HP4"/>
    <mergeCell ref="PZ69:QA69"/>
    <mergeCell ref="QG69:QH69"/>
    <mergeCell ref="QN69:QO69"/>
    <mergeCell ref="QU69:QV69"/>
    <mergeCell ref="RB69:RC69"/>
    <mergeCell ref="RI69:RJ69"/>
    <mergeCell ref="HC69:HD69"/>
    <mergeCell ref="HJ69:HK69"/>
    <mergeCell ref="A69:B69"/>
    <mergeCell ref="H69:I69"/>
    <mergeCell ref="O69:P69"/>
    <mergeCell ref="V69:W69"/>
    <mergeCell ref="AC69:AD69"/>
    <mergeCell ref="AJ69:AK69"/>
    <mergeCell ref="UV69:UW69"/>
    <mergeCell ref="VC69:VD69"/>
    <mergeCell ref="VJ69:VK69"/>
    <mergeCell ref="TF69:TG69"/>
    <mergeCell ref="TM69:TN69"/>
    <mergeCell ref="TT69:TU69"/>
    <mergeCell ref="UA69:UB69"/>
    <mergeCell ref="UH69:UI69"/>
    <mergeCell ref="UO69:UP69"/>
    <mergeCell ref="RP69:RQ69"/>
    <mergeCell ref="RW69:RX69"/>
    <mergeCell ref="SD69:SE69"/>
    <mergeCell ref="SK69:SL69"/>
    <mergeCell ref="SR69:SS69"/>
    <mergeCell ref="SY69:SZ69"/>
    <mergeCell ref="CG69:CH69"/>
    <mergeCell ref="CN69:CO69"/>
    <mergeCell ref="CU69:CV69"/>
    <mergeCell ref="DB69:DC69"/>
    <mergeCell ref="DI69:DJ69"/>
    <mergeCell ref="DP69:DQ69"/>
    <mergeCell ref="AQ69:AR69"/>
    <mergeCell ref="AX69:AY69"/>
    <mergeCell ref="BE69:BF69"/>
    <mergeCell ref="BL69:BM69"/>
    <mergeCell ref="BS69:BT69"/>
    <mergeCell ref="BZ69:CA69"/>
    <mergeCell ref="FM69:FN69"/>
    <mergeCell ref="FT69:FU69"/>
    <mergeCell ref="GA69:GB69"/>
    <mergeCell ref="GH69:GI69"/>
    <mergeCell ref="GO69:GP69"/>
    <mergeCell ref="GV69:GW69"/>
    <mergeCell ref="DW69:DX69"/>
    <mergeCell ref="ED69:EE69"/>
    <mergeCell ref="EK69:EL69"/>
    <mergeCell ref="ER69:ES69"/>
    <mergeCell ref="EY69:EZ69"/>
    <mergeCell ref="FF69:FG69"/>
    <mergeCell ref="PZ70:QA70"/>
    <mergeCell ref="QG70:QH70"/>
    <mergeCell ref="QN70:QO70"/>
    <mergeCell ref="QU70:QV70"/>
    <mergeCell ref="RB70:RC70"/>
    <mergeCell ref="RI70:RJ70"/>
    <mergeCell ref="RP70:RQ70"/>
    <mergeCell ref="A70:B70"/>
    <mergeCell ref="TM70:TN70"/>
    <mergeCell ref="H70:I70"/>
    <mergeCell ref="O70:P70"/>
    <mergeCell ref="V70:W70"/>
    <mergeCell ref="AC70:AD70"/>
    <mergeCell ref="AJ70:AK70"/>
    <mergeCell ref="AQ70:AR70"/>
    <mergeCell ref="AX70:AY70"/>
    <mergeCell ref="BE70:BF70"/>
    <mergeCell ref="BL70:BM70"/>
    <mergeCell ref="BS70:BT70"/>
    <mergeCell ref="BZ70:CA70"/>
    <mergeCell ref="CG70:CH70"/>
    <mergeCell ref="UH70:UI70"/>
    <mergeCell ref="UO70:UP70"/>
    <mergeCell ref="UV70:UW70"/>
    <mergeCell ref="RW70:RX70"/>
    <mergeCell ref="SD70:SE70"/>
    <mergeCell ref="SK70:SL70"/>
    <mergeCell ref="SR70:SS70"/>
    <mergeCell ref="SY70:SZ70"/>
    <mergeCell ref="TF70:TG70"/>
    <mergeCell ref="VC70:VD70"/>
    <mergeCell ref="VJ70:VK70"/>
    <mergeCell ref="VQ70:VR70"/>
    <mergeCell ref="CN70:CO70"/>
    <mergeCell ref="CU70:CV70"/>
    <mergeCell ref="DB70:DC70"/>
    <mergeCell ref="DI70:DJ70"/>
    <mergeCell ref="DP70:DQ70"/>
    <mergeCell ref="DW70:DX70"/>
    <mergeCell ref="FT70:FU70"/>
    <mergeCell ref="GA70:GB70"/>
    <mergeCell ref="GH70:GI70"/>
    <mergeCell ref="GO70:GP70"/>
    <mergeCell ref="GV70:GW70"/>
    <mergeCell ref="HC70:HD70"/>
    <mergeCell ref="ED70:EE70"/>
    <mergeCell ref="EK70:EL70"/>
    <mergeCell ref="ER70:ES70"/>
    <mergeCell ref="EY70:EZ70"/>
    <mergeCell ref="FF70:FG70"/>
    <mergeCell ref="FM70:FN70"/>
    <mergeCell ref="HJ70:HK70"/>
    <mergeCell ref="TT70:TU70"/>
    <mergeCell ref="UA70:UB70"/>
    <mergeCell ref="PZ71:QA71"/>
    <mergeCell ref="QG71:QH71"/>
    <mergeCell ref="QN71:QO71"/>
    <mergeCell ref="QU71:QV71"/>
    <mergeCell ref="RB71:RC71"/>
    <mergeCell ref="RI71:RJ71"/>
    <mergeCell ref="RP71:RQ71"/>
    <mergeCell ref="RW71:RX71"/>
    <mergeCell ref="A71:B71"/>
    <mergeCell ref="H71:I71"/>
    <mergeCell ref="O71:P71"/>
    <mergeCell ref="V71:W71"/>
    <mergeCell ref="AC71:AD71"/>
    <mergeCell ref="AJ71:AK71"/>
    <mergeCell ref="AQ71:AR71"/>
    <mergeCell ref="AX71:AY71"/>
    <mergeCell ref="BE71:BF71"/>
    <mergeCell ref="BL71:BM71"/>
    <mergeCell ref="BS71:BT71"/>
    <mergeCell ref="BZ71:CA71"/>
    <mergeCell ref="CG71:CH71"/>
    <mergeCell ref="CN71:CO71"/>
    <mergeCell ref="UO71:UP71"/>
    <mergeCell ref="UV71:UW71"/>
    <mergeCell ref="VC71:VD71"/>
    <mergeCell ref="SD71:SE71"/>
    <mergeCell ref="SK71:SL71"/>
    <mergeCell ref="SR71:SS71"/>
    <mergeCell ref="SY71:SZ71"/>
    <mergeCell ref="TF71:TG71"/>
    <mergeCell ref="TM71:TN71"/>
    <mergeCell ref="VJ71:VK71"/>
    <mergeCell ref="VQ71:VR71"/>
    <mergeCell ref="VX71:VY71"/>
    <mergeCell ref="CU71:CV71"/>
    <mergeCell ref="DB71:DC71"/>
    <mergeCell ref="DI71:DJ71"/>
    <mergeCell ref="DP71:DQ71"/>
    <mergeCell ref="DW71:DX71"/>
    <mergeCell ref="ED71:EE71"/>
    <mergeCell ref="GA71:GB71"/>
    <mergeCell ref="GH71:GI71"/>
    <mergeCell ref="GO71:GP71"/>
    <mergeCell ref="GV71:GW71"/>
    <mergeCell ref="HC71:HD71"/>
    <mergeCell ref="HJ71:HK71"/>
    <mergeCell ref="EK71:EL71"/>
    <mergeCell ref="ER71:ES71"/>
    <mergeCell ref="EY71:EZ71"/>
    <mergeCell ref="FF71:FG71"/>
    <mergeCell ref="FM71:FN71"/>
    <mergeCell ref="FT71:FU71"/>
    <mergeCell ref="TT71:TU71"/>
    <mergeCell ref="UA71:UB71"/>
    <mergeCell ref="UH71:UI71"/>
    <mergeCell ref="HQ1:HW1"/>
    <mergeCell ref="HQ2:HW2"/>
    <mergeCell ref="HQ3:HW3"/>
    <mergeCell ref="HQ4:HW4"/>
    <mergeCell ref="HQ69:HR69"/>
    <mergeCell ref="HQ70:HR70"/>
    <mergeCell ref="HQ71:HR71"/>
    <mergeCell ref="HX1:ID1"/>
    <mergeCell ref="HX2:ID2"/>
    <mergeCell ref="HX3:ID3"/>
    <mergeCell ref="HX4:ID4"/>
    <mergeCell ref="HX69:HY69"/>
    <mergeCell ref="HX70:HY70"/>
    <mergeCell ref="HX71:HY71"/>
    <mergeCell ref="IE1:IK1"/>
    <mergeCell ref="IE2:IK2"/>
    <mergeCell ref="IE3:IK3"/>
    <mergeCell ref="IE4:IK4"/>
    <mergeCell ref="IE69:IF69"/>
    <mergeCell ref="IE70:IF70"/>
    <mergeCell ref="IE71:IF71"/>
    <mergeCell ref="IL1:IR1"/>
    <mergeCell ref="IL2:IR2"/>
    <mergeCell ref="IL3:IR3"/>
    <mergeCell ref="IL4:IR4"/>
    <mergeCell ref="IL69:IM69"/>
    <mergeCell ref="IL70:IM70"/>
    <mergeCell ref="IL71:IM71"/>
    <mergeCell ref="IS1:IY1"/>
    <mergeCell ref="IS2:IY2"/>
    <mergeCell ref="IS3:IY3"/>
    <mergeCell ref="IS4:IY4"/>
    <mergeCell ref="IS69:IT69"/>
    <mergeCell ref="IS70:IT70"/>
    <mergeCell ref="IS71:IT71"/>
    <mergeCell ref="IZ1:JF1"/>
    <mergeCell ref="IZ2:JF2"/>
    <mergeCell ref="IZ3:JF3"/>
    <mergeCell ref="IZ4:JF4"/>
    <mergeCell ref="IZ69:JA69"/>
    <mergeCell ref="IZ70:JA70"/>
    <mergeCell ref="IZ71:JA71"/>
    <mergeCell ref="JG1:JM1"/>
    <mergeCell ref="JG2:JM2"/>
    <mergeCell ref="JG3:JM3"/>
    <mergeCell ref="JG4:JM4"/>
    <mergeCell ref="JG69:JH69"/>
    <mergeCell ref="JG70:JH70"/>
    <mergeCell ref="JG71:JH71"/>
    <mergeCell ref="JN1:JT1"/>
    <mergeCell ref="JN2:JT2"/>
    <mergeCell ref="JN3:JT3"/>
    <mergeCell ref="JN4:JT4"/>
    <mergeCell ref="JN69:JO69"/>
    <mergeCell ref="JN70:JO70"/>
    <mergeCell ref="JN71:JO71"/>
    <mergeCell ref="JU1:KA1"/>
    <mergeCell ref="JU2:KA2"/>
    <mergeCell ref="JU3:KA3"/>
    <mergeCell ref="JU4:KA4"/>
    <mergeCell ref="JU69:JV69"/>
    <mergeCell ref="JU70:JV70"/>
    <mergeCell ref="JU71:JV71"/>
    <mergeCell ref="KB1:KH1"/>
    <mergeCell ref="KB2:KH2"/>
    <mergeCell ref="KB3:KH3"/>
    <mergeCell ref="KB4:KH4"/>
    <mergeCell ref="KB69:KC69"/>
    <mergeCell ref="KB70:KC70"/>
    <mergeCell ref="KB71:KC71"/>
    <mergeCell ref="KI1:KO1"/>
    <mergeCell ref="KI2:KO2"/>
    <mergeCell ref="KI3:KO3"/>
    <mergeCell ref="KI4:KO4"/>
    <mergeCell ref="KI69:KJ69"/>
    <mergeCell ref="KI70:KJ70"/>
    <mergeCell ref="KI71:KJ71"/>
    <mergeCell ref="KP1:KV1"/>
    <mergeCell ref="KP2:KV2"/>
    <mergeCell ref="KP3:KV3"/>
    <mergeCell ref="KP4:KV4"/>
    <mergeCell ref="KP69:KQ69"/>
    <mergeCell ref="KP70:KQ70"/>
    <mergeCell ref="KP71:KQ71"/>
    <mergeCell ref="KW1:LC1"/>
    <mergeCell ref="KW2:LC2"/>
    <mergeCell ref="KW3:LC3"/>
    <mergeCell ref="KW4:LC4"/>
    <mergeCell ref="KW69:KX69"/>
    <mergeCell ref="KW70:KX70"/>
    <mergeCell ref="KW71:KX71"/>
    <mergeCell ref="LD1:LJ1"/>
    <mergeCell ref="LD2:LJ2"/>
    <mergeCell ref="LD3:LJ3"/>
    <mergeCell ref="LD4:LJ4"/>
    <mergeCell ref="LD69:LE69"/>
    <mergeCell ref="LD70:LE70"/>
    <mergeCell ref="LD71:LE71"/>
    <mergeCell ref="LK1:LQ1"/>
    <mergeCell ref="LK2:LQ2"/>
    <mergeCell ref="LK3:LQ3"/>
    <mergeCell ref="LK4:LQ4"/>
    <mergeCell ref="LK69:LL69"/>
    <mergeCell ref="LK70:LL70"/>
    <mergeCell ref="LK71:LL71"/>
    <mergeCell ref="LR1:LX1"/>
    <mergeCell ref="LR2:LX2"/>
    <mergeCell ref="LR3:LX3"/>
    <mergeCell ref="LR4:LX4"/>
    <mergeCell ref="LR69:LS69"/>
    <mergeCell ref="LR70:LS70"/>
    <mergeCell ref="LR71:LS71"/>
    <mergeCell ref="LY1:ME1"/>
    <mergeCell ref="LY2:ME2"/>
    <mergeCell ref="LY3:ME3"/>
    <mergeCell ref="LY4:ME4"/>
    <mergeCell ref="LY69:LZ69"/>
    <mergeCell ref="LY70:LZ70"/>
    <mergeCell ref="LY71:LZ71"/>
    <mergeCell ref="MF1:ML1"/>
    <mergeCell ref="MF2:ML2"/>
    <mergeCell ref="MF3:ML3"/>
    <mergeCell ref="MF4:ML4"/>
    <mergeCell ref="MF69:MG69"/>
    <mergeCell ref="MF70:MG70"/>
    <mergeCell ref="MF71:MG71"/>
    <mergeCell ref="MM1:MS1"/>
    <mergeCell ref="MM2:MS2"/>
    <mergeCell ref="MM3:MS3"/>
    <mergeCell ref="MM4:MS4"/>
    <mergeCell ref="MM69:MN69"/>
    <mergeCell ref="MM70:MN70"/>
    <mergeCell ref="MM71:MN71"/>
    <mergeCell ref="MT1:MZ1"/>
    <mergeCell ref="MT2:MZ2"/>
    <mergeCell ref="MT3:MZ3"/>
    <mergeCell ref="MT4:MZ4"/>
    <mergeCell ref="MT69:MU69"/>
    <mergeCell ref="MT70:MU70"/>
    <mergeCell ref="MT71:MU71"/>
    <mergeCell ref="NA1:NG1"/>
    <mergeCell ref="NA2:NG2"/>
    <mergeCell ref="NA3:NG3"/>
    <mergeCell ref="NA4:NG4"/>
    <mergeCell ref="NA69:NB69"/>
    <mergeCell ref="NA70:NB70"/>
    <mergeCell ref="NA71:NB71"/>
    <mergeCell ref="NH1:NN1"/>
    <mergeCell ref="NH2:NN2"/>
    <mergeCell ref="NH3:NN3"/>
    <mergeCell ref="NH4:NN4"/>
    <mergeCell ref="NH69:NI69"/>
    <mergeCell ref="NH70:NI70"/>
    <mergeCell ref="NH71:NI71"/>
    <mergeCell ref="NO1:NU1"/>
    <mergeCell ref="NO2:NU2"/>
    <mergeCell ref="NO3:NU3"/>
    <mergeCell ref="NO4:NU4"/>
    <mergeCell ref="NO69:NP69"/>
    <mergeCell ref="NO70:NP70"/>
    <mergeCell ref="NO71:NP71"/>
    <mergeCell ref="NV1:OB1"/>
    <mergeCell ref="NV2:OB2"/>
    <mergeCell ref="NV3:OB3"/>
    <mergeCell ref="NV4:OB4"/>
    <mergeCell ref="NV69:NW69"/>
    <mergeCell ref="NV70:NW70"/>
    <mergeCell ref="NV71:NW71"/>
    <mergeCell ref="OC1:OI1"/>
    <mergeCell ref="OC2:OI2"/>
    <mergeCell ref="OC3:OI3"/>
    <mergeCell ref="OC4:OI4"/>
    <mergeCell ref="OC69:OD69"/>
    <mergeCell ref="OC70:OD70"/>
    <mergeCell ref="OC71:OD71"/>
    <mergeCell ref="OJ1:OP1"/>
    <mergeCell ref="OJ2:OP2"/>
    <mergeCell ref="OJ3:OP3"/>
    <mergeCell ref="OJ4:OP4"/>
    <mergeCell ref="OJ69:OK69"/>
    <mergeCell ref="OJ70:OK70"/>
    <mergeCell ref="OJ71:OK71"/>
    <mergeCell ref="OQ1:OW1"/>
    <mergeCell ref="OQ2:OW2"/>
    <mergeCell ref="OQ3:OW3"/>
    <mergeCell ref="OQ4:OW4"/>
    <mergeCell ref="OQ69:OR69"/>
    <mergeCell ref="OQ70:OR70"/>
    <mergeCell ref="OQ71:OR71"/>
    <mergeCell ref="OX1:PD1"/>
    <mergeCell ref="OX2:PD2"/>
    <mergeCell ref="OX3:PD3"/>
    <mergeCell ref="OX4:PD4"/>
    <mergeCell ref="OX69:OY69"/>
    <mergeCell ref="OX70:OY70"/>
    <mergeCell ref="OX71:OY71"/>
    <mergeCell ref="PE1:PK1"/>
    <mergeCell ref="PE2:PK2"/>
    <mergeCell ref="PE3:PK3"/>
    <mergeCell ref="PE4:PK4"/>
    <mergeCell ref="PE69:PF69"/>
    <mergeCell ref="PE70:PF70"/>
    <mergeCell ref="PE71:PF71"/>
    <mergeCell ref="PL1:PR1"/>
    <mergeCell ref="PL2:PR2"/>
    <mergeCell ref="PL3:PR3"/>
    <mergeCell ref="PL4:PR4"/>
    <mergeCell ref="PL69:PM69"/>
    <mergeCell ref="PL70:PM70"/>
    <mergeCell ref="PL71:PM71"/>
    <mergeCell ref="PS1:PY1"/>
    <mergeCell ref="PS2:PY2"/>
    <mergeCell ref="PS3:PY3"/>
    <mergeCell ref="PS4:PY4"/>
    <mergeCell ref="PS69:PT69"/>
    <mergeCell ref="PS70:PT70"/>
    <mergeCell ref="PS71:PT71"/>
    <mergeCell ref="WL1:WR1"/>
    <mergeCell ref="WL2:WR2"/>
    <mergeCell ref="WL3:WR3"/>
    <mergeCell ref="WL4:WR4"/>
    <mergeCell ref="WL69:WM69"/>
    <mergeCell ref="WL70:WM70"/>
    <mergeCell ref="WL71:WM71"/>
    <mergeCell ref="WE71:WF71"/>
    <mergeCell ref="VX70:VY70"/>
    <mergeCell ref="WE70:WF70"/>
    <mergeCell ref="VQ69:VR69"/>
    <mergeCell ref="VX69:VY69"/>
    <mergeCell ref="WE69:WF69"/>
    <mergeCell ref="WE4:WK4"/>
    <mergeCell ref="VX4:WD4"/>
    <mergeCell ref="WE3:WK3"/>
    <mergeCell ref="VX3:WD3"/>
    <mergeCell ref="WS1:WY1"/>
    <mergeCell ref="WS2:WY2"/>
    <mergeCell ref="WS3:WY3"/>
    <mergeCell ref="WS4:WY4"/>
    <mergeCell ref="WS69:WT69"/>
    <mergeCell ref="WS70:WT70"/>
    <mergeCell ref="WS71:WT71"/>
    <mergeCell ref="WZ1:XF1"/>
    <mergeCell ref="WZ2:XF2"/>
    <mergeCell ref="WZ3:XF3"/>
    <mergeCell ref="WZ4:XF4"/>
    <mergeCell ref="WZ69:XA69"/>
    <mergeCell ref="WZ70:XA70"/>
    <mergeCell ref="WZ71:XA71"/>
    <mergeCell ref="XG1:XM1"/>
    <mergeCell ref="XG2:XM2"/>
    <mergeCell ref="XG3:XM3"/>
    <mergeCell ref="XG4:XM4"/>
    <mergeCell ref="XG69:XH69"/>
    <mergeCell ref="XG70:XH70"/>
    <mergeCell ref="XG71:XH71"/>
    <mergeCell ref="XN1:XT1"/>
    <mergeCell ref="XN2:XT2"/>
    <mergeCell ref="XN3:XT3"/>
    <mergeCell ref="XN4:XT4"/>
    <mergeCell ref="XN69:XO69"/>
    <mergeCell ref="XN70:XO70"/>
    <mergeCell ref="XN71:XO71"/>
    <mergeCell ref="XU1:YA1"/>
    <mergeCell ref="XU2:YA2"/>
    <mergeCell ref="XU3:YA3"/>
    <mergeCell ref="XU4:YA4"/>
    <mergeCell ref="XU69:XV69"/>
    <mergeCell ref="XU70:XV70"/>
    <mergeCell ref="XU71:XV71"/>
    <mergeCell ref="YI1:YO1"/>
    <mergeCell ref="YI2:YO2"/>
    <mergeCell ref="YI3:YO3"/>
    <mergeCell ref="YI4:YO4"/>
    <mergeCell ref="YI69:YJ69"/>
    <mergeCell ref="YI70:YJ70"/>
    <mergeCell ref="YI71:YJ71"/>
    <mergeCell ref="YP1:YV1"/>
    <mergeCell ref="YP2:YV2"/>
    <mergeCell ref="YP3:YV3"/>
    <mergeCell ref="YP4:YV4"/>
    <mergeCell ref="YP69:YQ69"/>
    <mergeCell ref="YP70:YQ70"/>
    <mergeCell ref="YP71:YQ71"/>
    <mergeCell ref="YW1:ZC1"/>
    <mergeCell ref="YW2:ZC2"/>
    <mergeCell ref="YW3:ZC3"/>
    <mergeCell ref="YW4:ZC4"/>
    <mergeCell ref="YW69:YX69"/>
    <mergeCell ref="YW70:YX70"/>
    <mergeCell ref="YW71:YX71"/>
    <mergeCell ref="ZD1:ZJ1"/>
    <mergeCell ref="ZD2:ZJ2"/>
    <mergeCell ref="ZD3:ZJ3"/>
    <mergeCell ref="ZD4:ZJ4"/>
    <mergeCell ref="ZD69:ZE69"/>
    <mergeCell ref="ZD70:ZE70"/>
    <mergeCell ref="ZD71:ZE71"/>
    <mergeCell ref="ZK1:ZQ1"/>
    <mergeCell ref="ZK2:ZQ2"/>
    <mergeCell ref="ZK3:ZQ3"/>
    <mergeCell ref="ZK4:ZQ4"/>
    <mergeCell ref="ZK69:ZL69"/>
    <mergeCell ref="ZK70:ZL70"/>
    <mergeCell ref="ZK71:ZL71"/>
    <mergeCell ref="ZR1:ZX1"/>
    <mergeCell ref="ZR2:ZX2"/>
    <mergeCell ref="ZR3:ZX3"/>
    <mergeCell ref="ZR4:ZX4"/>
    <mergeCell ref="ZR69:ZS69"/>
    <mergeCell ref="ZR70:ZS70"/>
    <mergeCell ref="ZR71:ZS71"/>
    <mergeCell ref="ZY1:AAE1"/>
    <mergeCell ref="ZY2:AAE2"/>
    <mergeCell ref="ZY3:AAE3"/>
    <mergeCell ref="ZY4:AAE4"/>
    <mergeCell ref="ZY69:ZZ69"/>
    <mergeCell ref="ZY70:ZZ70"/>
    <mergeCell ref="ZY71:ZZ71"/>
    <mergeCell ref="AAF1:AAL1"/>
    <mergeCell ref="AAF2:AAL2"/>
    <mergeCell ref="AAF3:AAL3"/>
    <mergeCell ref="AAF4:AAL4"/>
    <mergeCell ref="AAF69:AAG69"/>
    <mergeCell ref="AAF70:AAG70"/>
    <mergeCell ref="AAF71:AAG71"/>
    <mergeCell ref="AAM1:AAS1"/>
    <mergeCell ref="AAM2:AAS2"/>
    <mergeCell ref="AAM3:AAS3"/>
    <mergeCell ref="AAM4:AAS4"/>
    <mergeCell ref="AAM69:AAN69"/>
    <mergeCell ref="AAM70:AAN70"/>
    <mergeCell ref="AAM71:AAN71"/>
    <mergeCell ref="ABO71:ABP71"/>
    <mergeCell ref="AAT1:AAZ1"/>
    <mergeCell ref="AAT2:AAZ2"/>
    <mergeCell ref="AAT3:AAZ3"/>
    <mergeCell ref="AAT4:AAZ4"/>
    <mergeCell ref="AAT69:AAU69"/>
    <mergeCell ref="AAT70:AAU70"/>
    <mergeCell ref="AAT71:AAU71"/>
    <mergeCell ref="ABA1:ABG1"/>
    <mergeCell ref="ABA2:ABG2"/>
    <mergeCell ref="ABA3:ABG3"/>
    <mergeCell ref="ABA4:ABG4"/>
    <mergeCell ref="ABA69:ABB69"/>
    <mergeCell ref="ABA70:ABB70"/>
    <mergeCell ref="ABA71:ABB71"/>
    <mergeCell ref="ABV1:ACB4"/>
    <mergeCell ref="YB1:YH1"/>
    <mergeCell ref="YB2:YH2"/>
    <mergeCell ref="YB3:YH3"/>
    <mergeCell ref="YB4:YH4"/>
    <mergeCell ref="YB69:YC69"/>
    <mergeCell ref="YB70:YC70"/>
    <mergeCell ref="YB71:YC71"/>
    <mergeCell ref="ABV69:ABW69"/>
    <mergeCell ref="ABV70:ABW70"/>
    <mergeCell ref="ABV71:ABW71"/>
    <mergeCell ref="ABH1:ABN1"/>
    <mergeCell ref="ABH2:ABN2"/>
    <mergeCell ref="ABH3:ABN3"/>
    <mergeCell ref="ABH4:ABN4"/>
    <mergeCell ref="ABH69:ABI69"/>
    <mergeCell ref="ABH70:ABI70"/>
    <mergeCell ref="ABH71:ABI71"/>
    <mergeCell ref="ABO1:ABU1"/>
    <mergeCell ref="ABO2:ABU2"/>
    <mergeCell ref="ABO3:ABU3"/>
    <mergeCell ref="ABO4:ABU4"/>
    <mergeCell ref="ABO69:ABP69"/>
    <mergeCell ref="ABO70:ABP70"/>
  </mergeCells>
  <printOptions gridLines="1"/>
  <pageMargins left="0.78" right="0.11" top="0.64" bottom="0.16" header="0.8" footer="0.16"/>
  <pageSetup paperSize="9" scale="85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39</vt:i4>
      </vt:variant>
    </vt:vector>
  </HeadingPairs>
  <TitlesOfParts>
    <vt:vector size="59" baseType="lpstr">
      <vt:lpstr>Service Delivery Facility Based</vt:lpstr>
      <vt:lpstr>Service Delivery community Base</vt:lpstr>
      <vt:lpstr>Community Interventions</vt:lpstr>
      <vt:lpstr> Untied Fund</vt:lpstr>
      <vt:lpstr>Infrastructure Strengthening</vt:lpstr>
      <vt:lpstr>Procurement</vt:lpstr>
      <vt:lpstr>Referral Transport</vt:lpstr>
      <vt:lpstr>Human Resources serviceDelivery</vt:lpstr>
      <vt:lpstr> Training and Capacity Building</vt:lpstr>
      <vt:lpstr>Review, Research</vt:lpstr>
      <vt:lpstr> IEC BCC</vt:lpstr>
      <vt:lpstr> Printing</vt:lpstr>
      <vt:lpstr>Quality Assurance</vt:lpstr>
      <vt:lpstr>Drug Warehouse and Logistics</vt:lpstr>
      <vt:lpstr>PPP</vt:lpstr>
      <vt:lpstr>Programme Management</vt:lpstr>
      <vt:lpstr>Prgramme M. Activities</vt:lpstr>
      <vt:lpstr>IT Initiative</vt:lpstr>
      <vt:lpstr>Innovations</vt:lpstr>
      <vt:lpstr>Total NHM</vt:lpstr>
      <vt:lpstr>' IEC BCC'!Print_Area</vt:lpstr>
      <vt:lpstr>' Printing'!Print_Area</vt:lpstr>
      <vt:lpstr>' Training and Capacity Building'!Print_Area</vt:lpstr>
      <vt:lpstr>' Untied Fund'!Print_Area</vt:lpstr>
      <vt:lpstr>'Community Interventions'!Print_Area</vt:lpstr>
      <vt:lpstr>'Drug Warehouse and Logistics'!Print_Area</vt:lpstr>
      <vt:lpstr>'Human Resources serviceDelivery'!Print_Area</vt:lpstr>
      <vt:lpstr>'Infrastructure Strengthening'!Print_Area</vt:lpstr>
      <vt:lpstr>Innovations!Print_Area</vt:lpstr>
      <vt:lpstr>'IT Initiative'!Print_Area</vt:lpstr>
      <vt:lpstr>PPP!Print_Area</vt:lpstr>
      <vt:lpstr>'Prgramme M. Activities'!Print_Area</vt:lpstr>
      <vt:lpstr>Procurement!Print_Area</vt:lpstr>
      <vt:lpstr>'Programme Management'!Print_Area</vt:lpstr>
      <vt:lpstr>'Quality Assurance'!Print_Area</vt:lpstr>
      <vt:lpstr>'Referral Transport'!Print_Area</vt:lpstr>
      <vt:lpstr>'Review, Research'!Print_Area</vt:lpstr>
      <vt:lpstr>'Service Delivery community Base'!Print_Area</vt:lpstr>
      <vt:lpstr>'Service Delivery Facility Based'!Print_Area</vt:lpstr>
      <vt:lpstr>'Total NHM'!Print_Area</vt:lpstr>
      <vt:lpstr>' IEC BCC'!Print_Titles</vt:lpstr>
      <vt:lpstr>' Printing'!Print_Titles</vt:lpstr>
      <vt:lpstr>' Training and Capacity Building'!Print_Titles</vt:lpstr>
      <vt:lpstr>' Untied Fund'!Print_Titles</vt:lpstr>
      <vt:lpstr>'Community Interventions'!Print_Titles</vt:lpstr>
      <vt:lpstr>'Drug Warehouse and Logistics'!Print_Titles</vt:lpstr>
      <vt:lpstr>'Human Resources serviceDelivery'!Print_Titles</vt:lpstr>
      <vt:lpstr>'Infrastructure Strengthening'!Print_Titles</vt:lpstr>
      <vt:lpstr>Innovations!Print_Titles</vt:lpstr>
      <vt:lpstr>'IT Initiative'!Print_Titles</vt:lpstr>
      <vt:lpstr>PPP!Print_Titles</vt:lpstr>
      <vt:lpstr>'Prgramme M. Activities'!Print_Titles</vt:lpstr>
      <vt:lpstr>Procurement!Print_Titles</vt:lpstr>
      <vt:lpstr>'Programme Management'!Print_Titles</vt:lpstr>
      <vt:lpstr>'Quality Assurance'!Print_Titles</vt:lpstr>
      <vt:lpstr>'Referral Transport'!Print_Titles</vt:lpstr>
      <vt:lpstr>'Review, Research'!Print_Titles</vt:lpstr>
      <vt:lpstr>'Service Delivery community Base'!Print_Titles</vt:lpstr>
      <vt:lpstr>'Service Delivery Facility Based'!Print_Titles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2018-10-25T09:16:30Z</dcterms:modified>
</cp:coreProperties>
</file>